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9A863475-84AD-480A-A247-A86EE8D16EAE}" xr6:coauthVersionLast="47" xr6:coauthVersionMax="47" xr10:uidLastSave="{00000000-0000-0000-0000-000000000000}"/>
  <workbookProtection workbookAlgorithmName="SHA-512" workbookHashValue="YjIn4lmgkCcvwZsdAzIyH+pgKZOiAcLdcBZQElw3Z+Y4DCYNOJUpQLsKkqmvAsAFOwqWkp96riapalEvqkiE4g==" workbookSaltValue="gFrWcEJ2pZwVlZDD6WmSiw==" workbookSpinCount="100000" lockStructure="1"/>
  <bookViews>
    <workbookView xWindow="-120" yWindow="-120" windowWidth="29040" windowHeight="15840" tabRatio="913"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r:id="rId25"/>
    <sheet name="LTC Rev-Exp Region 2" sheetId="60" r:id="rId26"/>
    <sheet name="LTC Rev-Exp Region 3" sheetId="61" r:id="rId27"/>
    <sheet name="LTC Rev-Exp Region 4" sheetId="62" r:id="rId28"/>
    <sheet name="LTC Rev-Exp Region 5" sheetId="63" r:id="rId29"/>
    <sheet name="LTC Rev-Exp Region 6" sheetId="64" r:id="rId30"/>
    <sheet name="LTC Rev-Exp Region 7" sheetId="65" r:id="rId31"/>
    <sheet name="LTC Rev-Exp Region 8" sheetId="66" r:id="rId32"/>
    <sheet name="LTC Rev-Exp Region 9" sheetId="67"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2" i="13" l="1"/>
  <c r="K52" i="13"/>
  <c r="I52" i="13"/>
  <c r="G52" i="13"/>
  <c r="E22" i="9"/>
  <c r="BC168" i="115"/>
  <c r="BC163" i="115"/>
  <c r="BC158" i="115"/>
  <c r="BC153" i="115"/>
  <c r="BC148" i="115"/>
  <c r="BC143" i="115"/>
  <c r="BC138" i="115"/>
  <c r="BC133" i="115"/>
  <c r="BC128" i="115"/>
  <c r="BC123" i="115"/>
  <c r="BC118" i="115"/>
  <c r="BC113" i="115"/>
  <c r="BC108" i="115"/>
  <c r="BC103" i="115"/>
  <c r="BC98" i="115"/>
  <c r="BC93" i="115"/>
  <c r="BC88" i="115"/>
  <c r="BC83" i="115"/>
  <c r="BC78" i="115"/>
  <c r="BC73" i="115"/>
  <c r="BC68" i="115"/>
  <c r="BC63" i="115"/>
  <c r="BC58" i="115"/>
  <c r="BC53" i="115"/>
  <c r="BC48" i="115"/>
  <c r="BC43" i="115"/>
  <c r="BC38" i="115"/>
  <c r="BC33" i="115"/>
  <c r="BC28" i="115"/>
  <c r="BC23" i="115"/>
  <c r="BC18" i="115"/>
  <c r="BA163" i="115"/>
  <c r="AY163" i="115"/>
  <c r="AS163" i="115"/>
  <c r="AZ163" i="115"/>
  <c r="AR163" i="115"/>
  <c r="BB163" i="115"/>
  <c r="AX163" i="115"/>
  <c r="AW163" i="115"/>
  <c r="AV163" i="115"/>
  <c r="AU163" i="115"/>
  <c r="AT163" i="115"/>
  <c r="AZ158" i="115"/>
  <c r="AX158" i="115"/>
  <c r="AR158" i="115"/>
  <c r="BB158" i="115"/>
  <c r="BA158" i="115"/>
  <c r="AY158" i="115"/>
  <c r="AW158" i="115"/>
  <c r="AV158" i="115"/>
  <c r="AU158" i="115"/>
  <c r="AT158" i="115"/>
  <c r="AS158" i="115"/>
  <c r="AY153" i="115"/>
  <c r="AW153" i="115"/>
  <c r="BB153" i="115"/>
  <c r="BA153" i="115"/>
  <c r="AZ153" i="115"/>
  <c r="AX153" i="115"/>
  <c r="AV153" i="115"/>
  <c r="AU153" i="115"/>
  <c r="AT153" i="115"/>
  <c r="AS153" i="115"/>
  <c r="AR153" i="115"/>
  <c r="AX148" i="115"/>
  <c r="AV148" i="115"/>
  <c r="BB148" i="115"/>
  <c r="BA148" i="115"/>
  <c r="AZ148" i="115"/>
  <c r="AY148" i="115"/>
  <c r="AW148" i="115"/>
  <c r="AU148" i="115"/>
  <c r="AT148" i="115"/>
  <c r="AS148" i="115"/>
  <c r="AR148" i="115"/>
  <c r="AW143" i="115"/>
  <c r="AU143" i="115"/>
  <c r="BB143" i="115"/>
  <c r="BA143" i="115"/>
  <c r="AZ143" i="115"/>
  <c r="AY143" i="115"/>
  <c r="AX143" i="115"/>
  <c r="AV143" i="115"/>
  <c r="AT143" i="115"/>
  <c r="AS143" i="115"/>
  <c r="AR143" i="115"/>
  <c r="BB138" i="115"/>
  <c r="AV138" i="115"/>
  <c r="AT138" i="115"/>
  <c r="BA138" i="115"/>
  <c r="AZ138" i="115"/>
  <c r="AY138" i="115"/>
  <c r="AX138" i="115"/>
  <c r="AW138" i="115"/>
  <c r="AU138" i="115"/>
  <c r="AS138" i="115"/>
  <c r="AR138" i="115"/>
  <c r="BA133" i="115"/>
  <c r="AU133" i="115"/>
  <c r="AS133" i="115"/>
  <c r="BB133" i="115"/>
  <c r="AZ133" i="115"/>
  <c r="AY133" i="115"/>
  <c r="AX133" i="115"/>
  <c r="AW133" i="115"/>
  <c r="AV133" i="115"/>
  <c r="AT133" i="115"/>
  <c r="AR133" i="115"/>
  <c r="BB128" i="115"/>
  <c r="AZ128" i="115"/>
  <c r="AT128" i="115"/>
  <c r="AR128" i="115"/>
  <c r="BA128" i="115"/>
  <c r="AY128" i="115"/>
  <c r="AX128" i="115"/>
  <c r="AW128" i="115"/>
  <c r="AV128" i="115"/>
  <c r="AU128" i="115"/>
  <c r="AS128" i="115"/>
  <c r="BA123" i="115"/>
  <c r="AY123" i="115"/>
  <c r="AS123" i="115"/>
  <c r="BB123" i="115"/>
  <c r="AZ123" i="115"/>
  <c r="AX123" i="115"/>
  <c r="AW123" i="115"/>
  <c r="AV123" i="115"/>
  <c r="AU123" i="115"/>
  <c r="AT123" i="115"/>
  <c r="AR123" i="115"/>
  <c r="AZ118" i="115"/>
  <c r="AX118" i="115"/>
  <c r="AR118" i="115"/>
  <c r="BB118" i="115"/>
  <c r="BA118" i="115"/>
  <c r="AY118" i="115"/>
  <c r="AW118" i="115"/>
  <c r="AV118" i="115"/>
  <c r="AU118" i="115"/>
  <c r="AT118" i="115"/>
  <c r="AS118" i="115"/>
  <c r="AY113" i="115"/>
  <c r="AW113" i="115"/>
  <c r="BB113" i="115"/>
  <c r="BA113" i="115"/>
  <c r="AZ113" i="115"/>
  <c r="AX113" i="115"/>
  <c r="AV113" i="115"/>
  <c r="AU113" i="115"/>
  <c r="AT113" i="115"/>
  <c r="AS113" i="115"/>
  <c r="AR113" i="115"/>
  <c r="AX108" i="115"/>
  <c r="AV108" i="115"/>
  <c r="BB108" i="115"/>
  <c r="BA108" i="115"/>
  <c r="AZ108" i="115"/>
  <c r="AY108" i="115"/>
  <c r="AW108" i="115"/>
  <c r="AU108" i="115"/>
  <c r="AT108" i="115"/>
  <c r="AS108" i="115"/>
  <c r="AR108" i="115"/>
  <c r="AW103" i="115"/>
  <c r="AU103" i="115"/>
  <c r="BB103" i="115"/>
  <c r="BA103" i="115"/>
  <c r="AZ103" i="115"/>
  <c r="AY103" i="115"/>
  <c r="AX103" i="115"/>
  <c r="AV103" i="115"/>
  <c r="AT103" i="115"/>
  <c r="AS103" i="115"/>
  <c r="AR103" i="115"/>
  <c r="BB98" i="115"/>
  <c r="AV98" i="115"/>
  <c r="AT98" i="115"/>
  <c r="BA98" i="115"/>
  <c r="AZ98" i="115"/>
  <c r="AY98" i="115"/>
  <c r="AX98" i="115"/>
  <c r="AW98" i="115"/>
  <c r="AU98" i="115"/>
  <c r="AS98" i="115"/>
  <c r="AR98" i="115"/>
  <c r="BA93" i="115"/>
  <c r="AU93" i="115"/>
  <c r="AS93" i="115"/>
  <c r="BB93" i="115"/>
  <c r="AZ93" i="115"/>
  <c r="AY93" i="115"/>
  <c r="AX93" i="115"/>
  <c r="AW93" i="115"/>
  <c r="AV93" i="115"/>
  <c r="AT93" i="115"/>
  <c r="AR93" i="115"/>
  <c r="BB88" i="115"/>
  <c r="AZ88" i="115"/>
  <c r="AT88" i="115"/>
  <c r="AR88" i="115"/>
  <c r="BA88" i="115"/>
  <c r="AY88" i="115"/>
  <c r="AX88" i="115"/>
  <c r="AW88" i="115"/>
  <c r="AV88" i="115"/>
  <c r="AU88" i="115"/>
  <c r="AS88" i="115"/>
  <c r="BA83" i="115"/>
  <c r="AY83" i="115"/>
  <c r="AS83" i="115"/>
  <c r="BB83" i="115"/>
  <c r="AZ83" i="115"/>
  <c r="AX83" i="115"/>
  <c r="AW83" i="115"/>
  <c r="AV83" i="115"/>
  <c r="AU83" i="115"/>
  <c r="AT83" i="115"/>
  <c r="AR83" i="115"/>
  <c r="AZ78" i="115"/>
  <c r="AX78" i="115"/>
  <c r="AR78" i="115"/>
  <c r="BB78" i="115"/>
  <c r="BA78" i="115"/>
  <c r="AY78" i="115"/>
  <c r="AW78" i="115"/>
  <c r="AV78" i="115"/>
  <c r="AU78" i="115"/>
  <c r="AT78" i="115"/>
  <c r="AS78" i="115"/>
  <c r="AY73" i="115"/>
  <c r="AW73" i="115"/>
  <c r="BB73" i="115"/>
  <c r="BA73" i="115"/>
  <c r="AZ73" i="115"/>
  <c r="AX73" i="115"/>
  <c r="AV73" i="115"/>
  <c r="AU73" i="115"/>
  <c r="AT73" i="115"/>
  <c r="AS73" i="115"/>
  <c r="AR73" i="115"/>
  <c r="AX68" i="115"/>
  <c r="AV68" i="115"/>
  <c r="BB68" i="115"/>
  <c r="BA68" i="115"/>
  <c r="AZ68" i="115"/>
  <c r="AY68" i="115"/>
  <c r="AW68" i="115"/>
  <c r="AU68" i="115"/>
  <c r="AT68" i="115"/>
  <c r="AS68" i="115"/>
  <c r="AR68" i="115"/>
  <c r="AW63" i="115"/>
  <c r="AU63" i="115"/>
  <c r="BB63" i="115"/>
  <c r="BA63" i="115"/>
  <c r="AZ63" i="115"/>
  <c r="AY63" i="115"/>
  <c r="AX63" i="115"/>
  <c r="AV63" i="115"/>
  <c r="AT63" i="115"/>
  <c r="AS63" i="115"/>
  <c r="AR63" i="115"/>
  <c r="BB58" i="115"/>
  <c r="AV58" i="115"/>
  <c r="AT58" i="115"/>
  <c r="BA58" i="115"/>
  <c r="AZ58" i="115"/>
  <c r="AY58" i="115"/>
  <c r="AX58" i="115"/>
  <c r="AW58" i="115"/>
  <c r="AU58" i="115"/>
  <c r="AS58" i="115"/>
  <c r="AR58" i="115"/>
  <c r="BA53" i="115"/>
  <c r="AU53" i="115"/>
  <c r="AS53" i="115"/>
  <c r="BB53" i="115"/>
  <c r="AZ53" i="115"/>
  <c r="AY53" i="115"/>
  <c r="AX53" i="115"/>
  <c r="AW53" i="115"/>
  <c r="AV53" i="115"/>
  <c r="AT53" i="115"/>
  <c r="AR53" i="115"/>
  <c r="BB48" i="115"/>
  <c r="AZ48" i="115"/>
  <c r="AT48" i="115"/>
  <c r="AR48" i="115"/>
  <c r="BA48" i="115"/>
  <c r="AY48" i="115"/>
  <c r="AX48" i="115"/>
  <c r="AW48" i="115"/>
  <c r="AV48" i="115"/>
  <c r="AU48" i="115"/>
  <c r="AS48" i="115"/>
  <c r="BA43" i="115"/>
  <c r="AY43" i="115"/>
  <c r="AS43" i="115"/>
  <c r="BB43" i="115"/>
  <c r="AZ43" i="115"/>
  <c r="AX43" i="115"/>
  <c r="AW43" i="115"/>
  <c r="AV43" i="115"/>
  <c r="AU43" i="115"/>
  <c r="AT43" i="115"/>
  <c r="AR43" i="115"/>
  <c r="AZ38" i="115"/>
  <c r="AX38" i="115"/>
  <c r="AR38" i="115"/>
  <c r="BB38" i="115"/>
  <c r="BA38" i="115"/>
  <c r="AY38" i="115"/>
  <c r="AW38" i="115"/>
  <c r="AV38" i="115"/>
  <c r="AU38" i="115"/>
  <c r="AT38" i="115"/>
  <c r="AS38" i="115"/>
  <c r="AY33" i="115"/>
  <c r="AW33" i="115"/>
  <c r="BB33" i="115"/>
  <c r="BA33" i="115"/>
  <c r="AZ33" i="115"/>
  <c r="AX33" i="115"/>
  <c r="AV33" i="115"/>
  <c r="AU33" i="115"/>
  <c r="AT33" i="115"/>
  <c r="AS33" i="115"/>
  <c r="AR33" i="115"/>
  <c r="AX28" i="115"/>
  <c r="AV28" i="115"/>
  <c r="BB28" i="115"/>
  <c r="BA28" i="115"/>
  <c r="AZ28" i="115"/>
  <c r="AY28" i="115"/>
  <c r="AW28" i="115"/>
  <c r="AU28" i="115"/>
  <c r="AT28" i="115"/>
  <c r="AS28" i="115"/>
  <c r="AR28" i="115"/>
  <c r="AW23" i="115"/>
  <c r="AU23" i="115"/>
  <c r="BB23" i="115"/>
  <c r="BA23" i="115"/>
  <c r="AZ23" i="115"/>
  <c r="AY23" i="115"/>
  <c r="AX23" i="115"/>
  <c r="AV23" i="115"/>
  <c r="AT23" i="115"/>
  <c r="AS23" i="115"/>
  <c r="AR23" i="115"/>
  <c r="BB18" i="115"/>
  <c r="AV18" i="115"/>
  <c r="AT18" i="115"/>
  <c r="BA18" i="115"/>
  <c r="AZ18" i="115"/>
  <c r="AY18" i="115"/>
  <c r="AX18" i="115"/>
  <c r="AW18" i="115"/>
  <c r="AU18" i="115"/>
  <c r="AS18" i="115"/>
  <c r="AR18" i="115"/>
  <c r="AM163" i="115"/>
  <c r="AP163" i="115"/>
  <c r="AO163" i="115"/>
  <c r="AN163" i="115"/>
  <c r="AL163" i="115"/>
  <c r="AK163" i="115"/>
  <c r="AJ163" i="115"/>
  <c r="AI163" i="115"/>
  <c r="AH163" i="115"/>
  <c r="AG163" i="115"/>
  <c r="AF163" i="115"/>
  <c r="AL158" i="115"/>
  <c r="AP158" i="115"/>
  <c r="AO158" i="115"/>
  <c r="AN158" i="115"/>
  <c r="AM158" i="115"/>
  <c r="AK158" i="115"/>
  <c r="AJ158" i="115"/>
  <c r="AI158" i="115"/>
  <c r="AH158" i="115"/>
  <c r="AG158" i="115"/>
  <c r="AF158" i="115"/>
  <c r="AK153" i="115"/>
  <c r="AP153" i="115"/>
  <c r="AO153" i="115"/>
  <c r="AN153" i="115"/>
  <c r="AM153" i="115"/>
  <c r="AL153" i="115"/>
  <c r="AJ153" i="115"/>
  <c r="AI153" i="115"/>
  <c r="AH153" i="115"/>
  <c r="AG153" i="115"/>
  <c r="AF153" i="115"/>
  <c r="AJ148" i="115"/>
  <c r="AP148" i="115"/>
  <c r="AO148" i="115"/>
  <c r="AN148" i="115"/>
  <c r="AM148" i="115"/>
  <c r="AL148" i="115"/>
  <c r="AK148" i="115"/>
  <c r="AI148" i="115"/>
  <c r="AH148" i="115"/>
  <c r="AG148" i="115"/>
  <c r="AF148" i="115"/>
  <c r="AI143" i="115"/>
  <c r="AP143" i="115"/>
  <c r="AO143" i="115"/>
  <c r="AN143" i="115"/>
  <c r="AM143" i="115"/>
  <c r="AL143" i="115"/>
  <c r="AK143" i="115"/>
  <c r="AJ143" i="115"/>
  <c r="AH143" i="115"/>
  <c r="AG143" i="115"/>
  <c r="AF143" i="115"/>
  <c r="AP138" i="115"/>
  <c r="AH138" i="115"/>
  <c r="AO138" i="115"/>
  <c r="AN138" i="115"/>
  <c r="AM138" i="115"/>
  <c r="AL138" i="115"/>
  <c r="AK138" i="115"/>
  <c r="AJ138" i="115"/>
  <c r="AI138" i="115"/>
  <c r="AG138" i="115"/>
  <c r="AF138" i="115"/>
  <c r="AO133" i="115"/>
  <c r="AG133" i="115"/>
  <c r="AP133" i="115"/>
  <c r="AN133" i="115"/>
  <c r="AM133" i="115"/>
  <c r="AL133" i="115"/>
  <c r="AK133" i="115"/>
  <c r="AJ133" i="115"/>
  <c r="AI133" i="115"/>
  <c r="AH133" i="115"/>
  <c r="AF133" i="115"/>
  <c r="AN128" i="115"/>
  <c r="AF128" i="115"/>
  <c r="AP128" i="115"/>
  <c r="AO128" i="115"/>
  <c r="AM128" i="115"/>
  <c r="AL128" i="115"/>
  <c r="AK128" i="115"/>
  <c r="AJ128" i="115"/>
  <c r="AI128" i="115"/>
  <c r="AH128" i="115"/>
  <c r="AG128" i="115"/>
  <c r="AM123" i="115"/>
  <c r="AP123" i="115"/>
  <c r="AO123" i="115"/>
  <c r="AN123" i="115"/>
  <c r="AL123" i="115"/>
  <c r="AK123" i="115"/>
  <c r="AJ123" i="115"/>
  <c r="AI123" i="115"/>
  <c r="AH123" i="115"/>
  <c r="AG123" i="115"/>
  <c r="AF123" i="115"/>
  <c r="AL118" i="115"/>
  <c r="AP118" i="115"/>
  <c r="AO118" i="115"/>
  <c r="AN118" i="115"/>
  <c r="AM118" i="115"/>
  <c r="AK118" i="115"/>
  <c r="AJ118" i="115"/>
  <c r="AI118" i="115"/>
  <c r="AH118" i="115"/>
  <c r="AG118" i="115"/>
  <c r="AF118" i="115"/>
  <c r="AK113" i="115"/>
  <c r="AP113" i="115"/>
  <c r="AO113" i="115"/>
  <c r="AN113" i="115"/>
  <c r="AM113" i="115"/>
  <c r="AL113" i="115"/>
  <c r="AJ113" i="115"/>
  <c r="AI113" i="115"/>
  <c r="AH113" i="115"/>
  <c r="AG113" i="115"/>
  <c r="AF113" i="115"/>
  <c r="AJ108" i="115"/>
  <c r="AP108" i="115"/>
  <c r="AO108" i="115"/>
  <c r="AN108" i="115"/>
  <c r="AM108" i="115"/>
  <c r="AL108" i="115"/>
  <c r="AK108" i="115"/>
  <c r="AI108" i="115"/>
  <c r="AH108" i="115"/>
  <c r="AG108" i="115"/>
  <c r="AF108" i="115"/>
  <c r="AI103" i="115"/>
  <c r="AP103" i="115"/>
  <c r="AO103" i="115"/>
  <c r="AN103" i="115"/>
  <c r="AM103" i="115"/>
  <c r="AL103" i="115"/>
  <c r="AK103" i="115"/>
  <c r="AJ103" i="115"/>
  <c r="AH103" i="115"/>
  <c r="AG103" i="115"/>
  <c r="AF103" i="115"/>
  <c r="AP98" i="115"/>
  <c r="AH98" i="115"/>
  <c r="AO98" i="115"/>
  <c r="AN98" i="115"/>
  <c r="AM98" i="115"/>
  <c r="AL98" i="115"/>
  <c r="AK98" i="115"/>
  <c r="AJ98" i="115"/>
  <c r="AI98" i="115"/>
  <c r="AG98" i="115"/>
  <c r="AF98" i="115"/>
  <c r="AO93" i="115"/>
  <c r="AG93" i="115"/>
  <c r="AP93" i="115"/>
  <c r="AN93" i="115"/>
  <c r="AM93" i="115"/>
  <c r="AL93" i="115"/>
  <c r="AK93" i="115"/>
  <c r="AJ93" i="115"/>
  <c r="AI93" i="115"/>
  <c r="AH93" i="115"/>
  <c r="AF93" i="115"/>
  <c r="AN88" i="115"/>
  <c r="AF88" i="115"/>
  <c r="AP88" i="115"/>
  <c r="AO88" i="115"/>
  <c r="AM88" i="115"/>
  <c r="AL88" i="115"/>
  <c r="AK88" i="115"/>
  <c r="AJ88" i="115"/>
  <c r="AI88" i="115"/>
  <c r="AH88" i="115"/>
  <c r="AG88" i="115"/>
  <c r="AM83" i="115"/>
  <c r="AP83" i="115"/>
  <c r="AO83" i="115"/>
  <c r="AN83" i="115"/>
  <c r="AL83" i="115"/>
  <c r="AK83" i="115"/>
  <c r="AJ83" i="115"/>
  <c r="AI83" i="115"/>
  <c r="AH83" i="115"/>
  <c r="AG83" i="115"/>
  <c r="AF83" i="115"/>
  <c r="AL78" i="115"/>
  <c r="AP78" i="115"/>
  <c r="AO78" i="115"/>
  <c r="AN78" i="115"/>
  <c r="AM78" i="115"/>
  <c r="AK78" i="115"/>
  <c r="AJ78" i="115"/>
  <c r="AI78" i="115"/>
  <c r="AH78" i="115"/>
  <c r="AG78" i="115"/>
  <c r="AF78" i="115"/>
  <c r="AK73" i="115"/>
  <c r="AP73" i="115"/>
  <c r="AO73" i="115"/>
  <c r="AN73" i="115"/>
  <c r="AM73" i="115"/>
  <c r="AL73" i="115"/>
  <c r="AJ73" i="115"/>
  <c r="AI73" i="115"/>
  <c r="AH73" i="115"/>
  <c r="AG73" i="115"/>
  <c r="AF73" i="115"/>
  <c r="AJ68" i="115"/>
  <c r="AP68" i="115"/>
  <c r="AO68" i="115"/>
  <c r="AN68" i="115"/>
  <c r="AM68" i="115"/>
  <c r="AL68" i="115"/>
  <c r="AK68" i="115"/>
  <c r="AI68" i="115"/>
  <c r="AH68" i="115"/>
  <c r="AG68" i="115"/>
  <c r="AF68" i="115"/>
  <c r="AI63" i="115"/>
  <c r="AP63" i="115"/>
  <c r="AO63" i="115"/>
  <c r="AN63" i="115"/>
  <c r="AM63" i="115"/>
  <c r="AL63" i="115"/>
  <c r="AK63" i="115"/>
  <c r="AJ63" i="115"/>
  <c r="AH63" i="115"/>
  <c r="AG63" i="115"/>
  <c r="AF63" i="115"/>
  <c r="AP58" i="115"/>
  <c r="AH58" i="115"/>
  <c r="AO58" i="115"/>
  <c r="AN58" i="115"/>
  <c r="AM58" i="115"/>
  <c r="AL58" i="115"/>
  <c r="AK58" i="115"/>
  <c r="AJ58" i="115"/>
  <c r="AI58" i="115"/>
  <c r="AG58" i="115"/>
  <c r="AF58" i="115"/>
  <c r="AO53" i="115"/>
  <c r="AG53" i="115"/>
  <c r="AP53" i="115"/>
  <c r="AN53" i="115"/>
  <c r="AM53" i="115"/>
  <c r="AL53" i="115"/>
  <c r="AK53" i="115"/>
  <c r="AJ53" i="115"/>
  <c r="AI53" i="115"/>
  <c r="AH53" i="115"/>
  <c r="AF53" i="115"/>
  <c r="AN48" i="115"/>
  <c r="AF48" i="115"/>
  <c r="AP48" i="115"/>
  <c r="AO48" i="115"/>
  <c r="AM48" i="115"/>
  <c r="AL48" i="115"/>
  <c r="AK48" i="115"/>
  <c r="AJ48" i="115"/>
  <c r="AI48" i="115"/>
  <c r="AH48" i="115"/>
  <c r="AG48" i="115"/>
  <c r="AM43" i="115"/>
  <c r="AP43" i="115"/>
  <c r="AO43" i="115"/>
  <c r="AN43" i="115"/>
  <c r="AL43" i="115"/>
  <c r="AK43" i="115"/>
  <c r="AJ43" i="115"/>
  <c r="AI43" i="115"/>
  <c r="AH43" i="115"/>
  <c r="AG43" i="115"/>
  <c r="AF43" i="115"/>
  <c r="AL38" i="115"/>
  <c r="AP38" i="115"/>
  <c r="AO38" i="115"/>
  <c r="AN38" i="115"/>
  <c r="AM38" i="115"/>
  <c r="AK38" i="115"/>
  <c r="AJ38" i="115"/>
  <c r="AI38" i="115"/>
  <c r="AH38" i="115"/>
  <c r="AG38" i="115"/>
  <c r="AF38" i="115"/>
  <c r="AK33" i="115"/>
  <c r="AP33" i="115"/>
  <c r="AO33" i="115"/>
  <c r="AN33" i="115"/>
  <c r="AM33" i="115"/>
  <c r="AL33" i="115"/>
  <c r="AJ33" i="115"/>
  <c r="AI33" i="115"/>
  <c r="AH33" i="115"/>
  <c r="AG33" i="115"/>
  <c r="AF33" i="115"/>
  <c r="AJ28" i="115"/>
  <c r="AP28" i="115"/>
  <c r="AO28" i="115"/>
  <c r="AN28" i="115"/>
  <c r="AM28" i="115"/>
  <c r="AL28" i="115"/>
  <c r="AK28" i="115"/>
  <c r="AI28" i="115"/>
  <c r="AH28" i="115"/>
  <c r="AG28" i="115"/>
  <c r="AF28" i="115"/>
  <c r="AI23" i="115"/>
  <c r="AP23" i="115"/>
  <c r="AO23" i="115"/>
  <c r="AN23" i="115"/>
  <c r="AM23" i="115"/>
  <c r="AL23" i="115"/>
  <c r="AK23" i="115"/>
  <c r="AJ23" i="115"/>
  <c r="AH23" i="115"/>
  <c r="AG23" i="115"/>
  <c r="AF23" i="115"/>
  <c r="AP18" i="115"/>
  <c r="AH18" i="115"/>
  <c r="AO18" i="115"/>
  <c r="AN18" i="115"/>
  <c r="AM18" i="115"/>
  <c r="AL18" i="115"/>
  <c r="AK18" i="115"/>
  <c r="AJ18" i="115"/>
  <c r="AI18" i="115"/>
  <c r="AG18" i="115"/>
  <c r="AF18" i="115"/>
  <c r="AA163" i="115"/>
  <c r="AD163" i="115"/>
  <c r="AC163" i="115"/>
  <c r="AB163" i="115"/>
  <c r="Z163" i="115"/>
  <c r="Y163" i="115"/>
  <c r="X163" i="115"/>
  <c r="W163" i="115"/>
  <c r="V163" i="115"/>
  <c r="U163" i="115"/>
  <c r="T163" i="115"/>
  <c r="Z158" i="115"/>
  <c r="AD158" i="115"/>
  <c r="AC158" i="115"/>
  <c r="AB158" i="115"/>
  <c r="AA158" i="115"/>
  <c r="Y158" i="115"/>
  <c r="X158" i="115"/>
  <c r="W158" i="115"/>
  <c r="V158" i="115"/>
  <c r="U158" i="115"/>
  <c r="T158" i="115"/>
  <c r="Y153" i="115"/>
  <c r="AD153" i="115"/>
  <c r="AC153" i="115"/>
  <c r="AB153" i="115"/>
  <c r="AA153" i="115"/>
  <c r="Z153" i="115"/>
  <c r="X153" i="115"/>
  <c r="W153" i="115"/>
  <c r="V153" i="115"/>
  <c r="U153" i="115"/>
  <c r="T153" i="115"/>
  <c r="X148" i="115"/>
  <c r="AD148" i="115"/>
  <c r="AC148" i="115"/>
  <c r="AB148" i="115"/>
  <c r="AA148" i="115"/>
  <c r="Z148" i="115"/>
  <c r="Y148" i="115"/>
  <c r="W148" i="115"/>
  <c r="V148" i="115"/>
  <c r="U148" i="115"/>
  <c r="T148" i="115"/>
  <c r="W143" i="115"/>
  <c r="AD143" i="115"/>
  <c r="AC143" i="115"/>
  <c r="AB143" i="115"/>
  <c r="AA143" i="115"/>
  <c r="Z143" i="115"/>
  <c r="Y143" i="115"/>
  <c r="X143" i="115"/>
  <c r="V143" i="115"/>
  <c r="U143" i="115"/>
  <c r="T143" i="115"/>
  <c r="AD138" i="115"/>
  <c r="V138" i="115"/>
  <c r="AC138" i="115"/>
  <c r="AB138" i="115"/>
  <c r="AA138" i="115"/>
  <c r="Z138" i="115"/>
  <c r="Y138" i="115"/>
  <c r="X138" i="115"/>
  <c r="W138" i="115"/>
  <c r="U138" i="115"/>
  <c r="T138" i="115"/>
  <c r="AC133" i="115"/>
  <c r="U133" i="115"/>
  <c r="AD133" i="115"/>
  <c r="AB133" i="115"/>
  <c r="AA133" i="115"/>
  <c r="Z133" i="115"/>
  <c r="Y133" i="115"/>
  <c r="X133" i="115"/>
  <c r="W133" i="115"/>
  <c r="V133" i="115"/>
  <c r="T133" i="115"/>
  <c r="AB128" i="115"/>
  <c r="T128" i="115"/>
  <c r="AD128" i="115"/>
  <c r="AC128" i="115"/>
  <c r="AA128" i="115"/>
  <c r="Z128" i="115"/>
  <c r="Y128" i="115"/>
  <c r="X128" i="115"/>
  <c r="W128" i="115"/>
  <c r="V128" i="115"/>
  <c r="U128" i="115"/>
  <c r="AA123" i="115"/>
  <c r="AD123" i="115"/>
  <c r="AC123" i="115"/>
  <c r="AB123" i="115"/>
  <c r="Z123" i="115"/>
  <c r="Y123" i="115"/>
  <c r="X123" i="115"/>
  <c r="W123" i="115"/>
  <c r="V123" i="115"/>
  <c r="U123" i="115"/>
  <c r="T123" i="115"/>
  <c r="Z118" i="115"/>
  <c r="AD118" i="115"/>
  <c r="AC118" i="115"/>
  <c r="AB118" i="115"/>
  <c r="AA118" i="115"/>
  <c r="Y118" i="115"/>
  <c r="X118" i="115"/>
  <c r="W118" i="115"/>
  <c r="V118" i="115"/>
  <c r="U118" i="115"/>
  <c r="T118" i="115"/>
  <c r="Y113" i="115"/>
  <c r="AD113" i="115"/>
  <c r="AC113" i="115"/>
  <c r="AB113" i="115"/>
  <c r="AA113" i="115"/>
  <c r="Z113" i="115"/>
  <c r="X113" i="115"/>
  <c r="W113" i="115"/>
  <c r="V113" i="115"/>
  <c r="U113" i="115"/>
  <c r="T113" i="115"/>
  <c r="X108" i="115"/>
  <c r="AD108" i="115"/>
  <c r="AC108" i="115"/>
  <c r="AB108" i="115"/>
  <c r="AA108" i="115"/>
  <c r="Z108" i="115"/>
  <c r="Y108" i="115"/>
  <c r="W108" i="115"/>
  <c r="V108" i="115"/>
  <c r="U108" i="115"/>
  <c r="T108" i="115"/>
  <c r="W103" i="115"/>
  <c r="AD103" i="115"/>
  <c r="AC103" i="115"/>
  <c r="AB103" i="115"/>
  <c r="AA103" i="115"/>
  <c r="Z103" i="115"/>
  <c r="Y103" i="115"/>
  <c r="X103" i="115"/>
  <c r="V103" i="115"/>
  <c r="U103" i="115"/>
  <c r="T103" i="115"/>
  <c r="AD98" i="115"/>
  <c r="V98" i="115"/>
  <c r="AC98" i="115"/>
  <c r="AB98" i="115"/>
  <c r="AA98" i="115"/>
  <c r="Z98" i="115"/>
  <c r="Y98" i="115"/>
  <c r="X98" i="115"/>
  <c r="W98" i="115"/>
  <c r="U98" i="115"/>
  <c r="T98" i="115"/>
  <c r="AC93" i="115"/>
  <c r="U93" i="115"/>
  <c r="AD93" i="115"/>
  <c r="AB93" i="115"/>
  <c r="AA93" i="115"/>
  <c r="Z93" i="115"/>
  <c r="Y93" i="115"/>
  <c r="X93" i="115"/>
  <c r="W93" i="115"/>
  <c r="V93" i="115"/>
  <c r="T93" i="115"/>
  <c r="AB88" i="115"/>
  <c r="T88" i="115"/>
  <c r="AD88" i="115"/>
  <c r="AC88" i="115"/>
  <c r="AA88" i="115"/>
  <c r="Z88" i="115"/>
  <c r="Y88" i="115"/>
  <c r="X88" i="115"/>
  <c r="W88" i="115"/>
  <c r="V88" i="115"/>
  <c r="U88" i="115"/>
  <c r="AA83" i="115"/>
  <c r="AD83" i="115"/>
  <c r="AC83" i="115"/>
  <c r="AB83" i="115"/>
  <c r="Z83" i="115"/>
  <c r="Y83" i="115"/>
  <c r="X83" i="115"/>
  <c r="W83" i="115"/>
  <c r="V83" i="115"/>
  <c r="U83" i="115"/>
  <c r="T83" i="115"/>
  <c r="Z78" i="115"/>
  <c r="AD78" i="115"/>
  <c r="AC78" i="115"/>
  <c r="AB78" i="115"/>
  <c r="AA78" i="115"/>
  <c r="Y78" i="115"/>
  <c r="X78" i="115"/>
  <c r="W78" i="115"/>
  <c r="V78" i="115"/>
  <c r="U78" i="115"/>
  <c r="T78" i="115"/>
  <c r="Y73" i="115"/>
  <c r="AD73" i="115"/>
  <c r="AC73" i="115"/>
  <c r="AB73" i="115"/>
  <c r="AA73" i="115"/>
  <c r="Z73" i="115"/>
  <c r="X73" i="115"/>
  <c r="W73" i="115"/>
  <c r="V73" i="115"/>
  <c r="U73" i="115"/>
  <c r="T73" i="115"/>
  <c r="X68" i="115"/>
  <c r="AD68" i="115"/>
  <c r="AC68" i="115"/>
  <c r="AB68" i="115"/>
  <c r="AA68" i="115"/>
  <c r="Z68" i="115"/>
  <c r="Y68" i="115"/>
  <c r="W68" i="115"/>
  <c r="V68" i="115"/>
  <c r="U68" i="115"/>
  <c r="T68" i="115"/>
  <c r="W63" i="115"/>
  <c r="AD63" i="115"/>
  <c r="AC63" i="115"/>
  <c r="AB63" i="115"/>
  <c r="AA63" i="115"/>
  <c r="Z63" i="115"/>
  <c r="Y63" i="115"/>
  <c r="X63" i="115"/>
  <c r="V63" i="115"/>
  <c r="U63" i="115"/>
  <c r="T63" i="115"/>
  <c r="AD58" i="115"/>
  <c r="V58" i="115"/>
  <c r="AC58" i="115"/>
  <c r="AB58" i="115"/>
  <c r="AA58" i="115"/>
  <c r="Z58" i="115"/>
  <c r="Y58" i="115"/>
  <c r="X58" i="115"/>
  <c r="W58" i="115"/>
  <c r="U58" i="115"/>
  <c r="T58" i="115"/>
  <c r="AC53" i="115"/>
  <c r="U53" i="115"/>
  <c r="AD53" i="115"/>
  <c r="AB53" i="115"/>
  <c r="AA53" i="115"/>
  <c r="Z53" i="115"/>
  <c r="Y53" i="115"/>
  <c r="X53" i="115"/>
  <c r="W53" i="115"/>
  <c r="V53" i="115"/>
  <c r="T53" i="115"/>
  <c r="AB48" i="115"/>
  <c r="T48" i="115"/>
  <c r="AD48" i="115"/>
  <c r="AC48" i="115"/>
  <c r="AA48" i="115"/>
  <c r="Z48" i="115"/>
  <c r="Y48" i="115"/>
  <c r="X48" i="115"/>
  <c r="W48" i="115"/>
  <c r="V48" i="115"/>
  <c r="U48" i="115"/>
  <c r="AA43" i="115"/>
  <c r="AD43" i="115"/>
  <c r="AC43" i="115"/>
  <c r="AB43" i="115"/>
  <c r="Z43" i="115"/>
  <c r="Y43" i="115"/>
  <c r="X43" i="115"/>
  <c r="W43" i="115"/>
  <c r="V43" i="115"/>
  <c r="U43" i="115"/>
  <c r="T43" i="115"/>
  <c r="Z38" i="115"/>
  <c r="AD38" i="115"/>
  <c r="AC38" i="115"/>
  <c r="AB38" i="115"/>
  <c r="AA38" i="115"/>
  <c r="Y38" i="115"/>
  <c r="X38" i="115"/>
  <c r="W38" i="115"/>
  <c r="V38" i="115"/>
  <c r="U38" i="115"/>
  <c r="T38" i="115"/>
  <c r="Y33" i="115"/>
  <c r="AD33" i="115"/>
  <c r="AC33" i="115"/>
  <c r="AB33" i="115"/>
  <c r="AA33" i="115"/>
  <c r="Z33" i="115"/>
  <c r="X33" i="115"/>
  <c r="W33" i="115"/>
  <c r="V33" i="115"/>
  <c r="U33" i="115"/>
  <c r="T33" i="115"/>
  <c r="X28" i="115"/>
  <c r="AD28" i="115"/>
  <c r="AC28" i="115"/>
  <c r="AB28" i="115"/>
  <c r="AA28" i="115"/>
  <c r="Z28" i="115"/>
  <c r="Y28" i="115"/>
  <c r="W28" i="115"/>
  <c r="V28" i="115"/>
  <c r="U28" i="115"/>
  <c r="T28" i="115"/>
  <c r="W23" i="115"/>
  <c r="AD23" i="115"/>
  <c r="AC23" i="115"/>
  <c r="AB23" i="115"/>
  <c r="AA23" i="115"/>
  <c r="Z23" i="115"/>
  <c r="Y23" i="115"/>
  <c r="X23" i="115"/>
  <c r="V23" i="115"/>
  <c r="U23" i="115"/>
  <c r="T23" i="115"/>
  <c r="AD18" i="115"/>
  <c r="V18" i="115"/>
  <c r="AC18" i="115"/>
  <c r="AB18" i="115"/>
  <c r="AA18" i="115"/>
  <c r="Z18" i="115"/>
  <c r="Y18" i="115"/>
  <c r="X18" i="115"/>
  <c r="W18" i="115"/>
  <c r="U18" i="115"/>
  <c r="T18" i="115"/>
  <c r="G44" i="14" l="1"/>
  <c r="F44" i="14"/>
  <c r="E44" i="14"/>
  <c r="D44" i="14"/>
  <c r="C44" i="14"/>
  <c r="H43" i="14"/>
  <c r="H42" i="14"/>
  <c r="H41" i="14"/>
  <c r="H40" i="14"/>
  <c r="H44" i="14" s="1"/>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H22" i="14" l="1"/>
  <c r="H36" i="14"/>
  <c r="H14" i="14"/>
  <c r="E32" i="12"/>
  <c r="E27" i="122" l="1"/>
  <c r="E27" i="119"/>
  <c r="E29" i="119"/>
  <c r="A28" i="117" l="1"/>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N51" i="124" l="1"/>
  <c r="L51" i="124"/>
  <c r="K51" i="124"/>
  <c r="I51" i="124"/>
  <c r="G51" i="124"/>
  <c r="D51" i="124"/>
  <c r="N42" i="124"/>
  <c r="L42" i="124"/>
  <c r="K42" i="124"/>
  <c r="I42" i="124"/>
  <c r="G42" i="124"/>
  <c r="D42" i="124"/>
  <c r="N30" i="124"/>
  <c r="L30" i="124"/>
  <c r="K30" i="124"/>
  <c r="I30" i="124"/>
  <c r="G30" i="124"/>
  <c r="D30" i="124"/>
  <c r="I15" i="124"/>
  <c r="K15" i="124"/>
  <c r="G19" i="124"/>
  <c r="N19" i="124"/>
  <c r="L19" i="124"/>
  <c r="I19" i="124"/>
  <c r="K19" i="124"/>
  <c r="N15" i="124"/>
  <c r="L15" i="124"/>
  <c r="G15" i="124"/>
  <c r="D15" i="124"/>
  <c r="D19" i="124"/>
  <c r="K53" i="124" l="1"/>
  <c r="L53" i="124"/>
  <c r="N53" i="124"/>
  <c r="H42" i="124"/>
  <c r="M51" i="124"/>
  <c r="J51" i="124"/>
  <c r="H51" i="124"/>
  <c r="O51" i="124"/>
  <c r="I53" i="124"/>
  <c r="O19" i="124"/>
  <c r="J42" i="124"/>
  <c r="D53" i="124"/>
  <c r="M42" i="124"/>
  <c r="G53" i="124"/>
  <c r="O42" i="124"/>
  <c r="M15" i="124"/>
  <c r="J30" i="124"/>
  <c r="M30" i="124"/>
  <c r="K32" i="124"/>
  <c r="O30" i="124"/>
  <c r="D32" i="124"/>
  <c r="G32" i="124"/>
  <c r="I32" i="124"/>
  <c r="N32" i="124"/>
  <c r="L32" i="124"/>
  <c r="H15" i="124"/>
  <c r="J15" i="124"/>
  <c r="O15" i="124"/>
  <c r="O53" i="124" l="1"/>
  <c r="O32" i="124"/>
  <c r="M53" i="124"/>
  <c r="M32" i="124"/>
  <c r="J32" i="124"/>
  <c r="J53" i="124"/>
  <c r="H53" i="124"/>
  <c r="H32" i="124"/>
  <c r="D70" i="31" l="1"/>
  <c r="D69" i="3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S37" i="121"/>
  <c r="R37" i="121" s="1"/>
  <c r="O37" i="121"/>
  <c r="L37" i="121"/>
  <c r="I37" i="121"/>
  <c r="F37" i="121"/>
  <c r="C37" i="121"/>
  <c r="P36" i="121"/>
  <c r="O35" i="121"/>
  <c r="O34" i="121"/>
  <c r="O33" i="121"/>
  <c r="O32" i="121"/>
  <c r="O31" i="121"/>
  <c r="P29" i="121"/>
  <c r="M29" i="121"/>
  <c r="J29" i="121"/>
  <c r="G29" i="121"/>
  <c r="D29" i="121"/>
  <c r="S28" i="121"/>
  <c r="O28" i="121"/>
  <c r="L28" i="121"/>
  <c r="I28" i="121"/>
  <c r="F28" i="121"/>
  <c r="C28" i="121"/>
  <c r="S27" i="121"/>
  <c r="R27" i="121" s="1"/>
  <c r="O27" i="121"/>
  <c r="L27" i="121"/>
  <c r="I27" i="121"/>
  <c r="F27" i="121"/>
  <c r="C27" i="121"/>
  <c r="O21" i="121"/>
  <c r="T14" i="121"/>
  <c r="S14" i="121"/>
  <c r="O14" i="121"/>
  <c r="L14" i="121"/>
  <c r="I14" i="121"/>
  <c r="F14" i="121"/>
  <c r="C14" i="121"/>
  <c r="T13" i="121"/>
  <c r="S13" i="121"/>
  <c r="O13" i="121"/>
  <c r="L13" i="121"/>
  <c r="I13" i="121"/>
  <c r="F13" i="121"/>
  <c r="C13" i="121"/>
  <c r="E29" i="122"/>
  <c r="Q28" i="16"/>
  <c r="P28" i="16"/>
  <c r="T27" i="16"/>
  <c r="S27" i="16"/>
  <c r="O27" i="16"/>
  <c r="L27" i="16"/>
  <c r="I27" i="16"/>
  <c r="F27" i="16"/>
  <c r="C27" i="16"/>
  <c r="T26" i="16"/>
  <c r="S26" i="16"/>
  <c r="O26" i="16"/>
  <c r="L26" i="16"/>
  <c r="I26" i="16"/>
  <c r="F26" i="16"/>
  <c r="C26" i="16"/>
  <c r="T25" i="16"/>
  <c r="S25" i="16"/>
  <c r="O25" i="16"/>
  <c r="L25" i="16"/>
  <c r="I25" i="16"/>
  <c r="F25" i="16"/>
  <c r="C25" i="16"/>
  <c r="O24" i="16"/>
  <c r="O23" i="16"/>
  <c r="T12" i="16"/>
  <c r="S12" i="16"/>
  <c r="O12" i="16"/>
  <c r="L12" i="16"/>
  <c r="I12" i="16"/>
  <c r="F12" i="16"/>
  <c r="C12" i="16"/>
  <c r="T11" i="16"/>
  <c r="S11" i="16"/>
  <c r="O11" i="16"/>
  <c r="L11" i="16"/>
  <c r="I11" i="16"/>
  <c r="F11" i="16"/>
  <c r="C11" i="16"/>
  <c r="T10" i="16"/>
  <c r="S10" i="16"/>
  <c r="R10" i="16" s="1"/>
  <c r="O10" i="16"/>
  <c r="L10" i="16"/>
  <c r="I10" i="16"/>
  <c r="F10" i="16"/>
  <c r="C10" i="16"/>
  <c r="T9" i="16"/>
  <c r="O9"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O16" i="25"/>
  <c r="N15" i="25"/>
  <c r="M15" i="25"/>
  <c r="K15" i="25"/>
  <c r="I15" i="25"/>
  <c r="G15" i="25"/>
  <c r="P14" i="25"/>
  <c r="O14" i="25"/>
  <c r="P13" i="25"/>
  <c r="O13" i="25"/>
  <c r="P12" i="25"/>
  <c r="O12" i="25"/>
  <c r="P11" i="25"/>
  <c r="O11" i="25"/>
  <c r="P10" i="25"/>
  <c r="O10" i="25"/>
  <c r="C5" i="25"/>
  <c r="C4" i="25"/>
  <c r="C3" i="25"/>
  <c r="X74" i="102"/>
  <c r="W74" i="102"/>
  <c r="V74" i="102"/>
  <c r="P74" i="102"/>
  <c r="L74" i="102"/>
  <c r="H74" i="102"/>
  <c r="D74"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J23" i="24"/>
  <c r="H23" i="24"/>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T71" i="69"/>
  <c r="P71" i="69"/>
  <c r="L71" i="69"/>
  <c r="H71" i="69"/>
  <c r="D71" i="69"/>
  <c r="U70" i="69"/>
  <c r="U69" i="69"/>
  <c r="U68" i="69"/>
  <c r="U67" i="69"/>
  <c r="U66" i="69"/>
  <c r="T65" i="69"/>
  <c r="T55" i="69"/>
  <c r="R55" i="69"/>
  <c r="Q55" i="69"/>
  <c r="N55" i="69"/>
  <c r="M55" i="69"/>
  <c r="J55" i="69"/>
  <c r="I55" i="69"/>
  <c r="F55" i="69"/>
  <c r="E55" i="69"/>
  <c r="W54" i="69"/>
  <c r="V54" i="69"/>
  <c r="P54" i="69"/>
  <c r="L54" i="69"/>
  <c r="H54" i="69"/>
  <c r="D54" i="69"/>
  <c r="W53" i="69"/>
  <c r="V53" i="69"/>
  <c r="P53" i="69"/>
  <c r="L53" i="69"/>
  <c r="H53" i="69"/>
  <c r="D53"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H42" i="69"/>
  <c r="D42" i="69"/>
  <c r="W41" i="69"/>
  <c r="V41" i="69"/>
  <c r="P41" i="69"/>
  <c r="L41" i="69"/>
  <c r="H41" i="69"/>
  <c r="D41" i="69"/>
  <c r="W39" i="69"/>
  <c r="V39" i="69"/>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Q28" i="69"/>
  <c r="N28" i="69"/>
  <c r="M28" i="69"/>
  <c r="J28" i="69"/>
  <c r="I28" i="69"/>
  <c r="F28" i="69"/>
  <c r="E28" i="69"/>
  <c r="W27" i="69"/>
  <c r="V27" i="69"/>
  <c r="P27" i="69"/>
  <c r="L27" i="69"/>
  <c r="H27" i="69"/>
  <c r="D27" i="69"/>
  <c r="W26" i="69"/>
  <c r="V26" i="69"/>
  <c r="P26" i="69"/>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U12" i="69"/>
  <c r="X9" i="69"/>
  <c r="W9" i="69"/>
  <c r="V9" i="69"/>
  <c r="P9" i="69"/>
  <c r="L9" i="69"/>
  <c r="H9" i="69"/>
  <c r="D9" i="69"/>
  <c r="T71" i="68"/>
  <c r="P71" i="68"/>
  <c r="L71" i="68"/>
  <c r="H71" i="68"/>
  <c r="D71" i="68"/>
  <c r="U70" i="68"/>
  <c r="U69" i="68"/>
  <c r="U68" i="68"/>
  <c r="U67" i="68"/>
  <c r="U66" i="68"/>
  <c r="T65" i="68"/>
  <c r="T55" i="68"/>
  <c r="R55" i="68"/>
  <c r="Q55" i="68"/>
  <c r="N55" i="68"/>
  <c r="M55" i="68"/>
  <c r="J55" i="68"/>
  <c r="I55" i="68"/>
  <c r="F55" i="68"/>
  <c r="E55" i="68"/>
  <c r="W54" i="68"/>
  <c r="V54" i="68"/>
  <c r="P54" i="68"/>
  <c r="L54" i="68"/>
  <c r="H54" i="68"/>
  <c r="D54" i="68"/>
  <c r="W53" i="68"/>
  <c r="V53" i="68"/>
  <c r="P53" i="68"/>
  <c r="L53" i="68"/>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T45" i="68"/>
  <c r="R45" i="68"/>
  <c r="Q45" i="68"/>
  <c r="N45" i="68"/>
  <c r="M45" i="68"/>
  <c r="J45" i="68"/>
  <c r="I45" i="68"/>
  <c r="F45" i="68"/>
  <c r="E45" i="68"/>
  <c r="W44" i="68"/>
  <c r="V44" i="68"/>
  <c r="P44" i="68"/>
  <c r="L44" i="68"/>
  <c r="H44" i="68"/>
  <c r="D44" i="68"/>
  <c r="W43" i="68"/>
  <c r="V43" i="68"/>
  <c r="P43" i="68"/>
  <c r="L43" i="68"/>
  <c r="H43" i="68"/>
  <c r="D43" i="68"/>
  <c r="W42" i="68"/>
  <c r="V42" i="68"/>
  <c r="P42" i="68"/>
  <c r="L42" i="68"/>
  <c r="H42" i="68"/>
  <c r="D42" i="68"/>
  <c r="W41" i="68"/>
  <c r="V41" i="68"/>
  <c r="P41" i="68"/>
  <c r="L41" i="68"/>
  <c r="H41" i="68"/>
  <c r="D41" i="68"/>
  <c r="W39" i="68"/>
  <c r="V39" i="68"/>
  <c r="P39" i="68"/>
  <c r="L39" i="68"/>
  <c r="H39" i="68"/>
  <c r="D39" i="68"/>
  <c r="W38" i="68"/>
  <c r="V38" i="68"/>
  <c r="P38" i="68"/>
  <c r="L38" i="68"/>
  <c r="H38" i="68"/>
  <c r="D38" i="68"/>
  <c r="W37" i="68"/>
  <c r="V37" i="68"/>
  <c r="P37" i="68"/>
  <c r="L37" i="68"/>
  <c r="H37" i="68"/>
  <c r="D37" i="68"/>
  <c r="W36" i="68"/>
  <c r="V36" i="68"/>
  <c r="P36" i="68"/>
  <c r="L36" i="68"/>
  <c r="H36" i="68"/>
  <c r="D36" i="68"/>
  <c r="W35" i="68"/>
  <c r="V35" i="68"/>
  <c r="P35" i="68"/>
  <c r="L35" i="68"/>
  <c r="H35" i="68"/>
  <c r="D35" i="68"/>
  <c r="W33" i="68"/>
  <c r="V33" i="68"/>
  <c r="P33" i="68"/>
  <c r="L33" i="68"/>
  <c r="H33" i="68"/>
  <c r="D33" i="68"/>
  <c r="W32" i="68"/>
  <c r="V32" i="68"/>
  <c r="P32" i="68"/>
  <c r="L32" i="68"/>
  <c r="H32" i="68"/>
  <c r="D32" i="68"/>
  <c r="W31" i="68"/>
  <c r="V31" i="68"/>
  <c r="P31" i="68"/>
  <c r="L31" i="68"/>
  <c r="H31" i="68"/>
  <c r="D31" i="68"/>
  <c r="W30" i="68"/>
  <c r="V30" i="68"/>
  <c r="P30" i="68"/>
  <c r="L30" i="68"/>
  <c r="H30" i="68"/>
  <c r="D30" i="68"/>
  <c r="W29" i="68"/>
  <c r="V29" i="68"/>
  <c r="P29" i="68"/>
  <c r="L29" i="68"/>
  <c r="H29" i="68"/>
  <c r="D29" i="68"/>
  <c r="T28" i="68"/>
  <c r="T40" i="68" s="1"/>
  <c r="R28" i="68"/>
  <c r="Q28" i="68"/>
  <c r="N28" i="68"/>
  <c r="M28" i="68"/>
  <c r="J28" i="68"/>
  <c r="I28" i="68"/>
  <c r="F28" i="68"/>
  <c r="E28" i="68"/>
  <c r="W27" i="68"/>
  <c r="V27" i="68"/>
  <c r="P27" i="68"/>
  <c r="L27" i="68"/>
  <c r="H27" i="68"/>
  <c r="D27" i="68"/>
  <c r="W26" i="68"/>
  <c r="V26" i="68"/>
  <c r="P26" i="68"/>
  <c r="L26" i="68"/>
  <c r="H26" i="68"/>
  <c r="D26" i="68"/>
  <c r="W25" i="68"/>
  <c r="V25" i="68"/>
  <c r="P25" i="68"/>
  <c r="L25" i="68"/>
  <c r="H25" i="68"/>
  <c r="D25" i="68"/>
  <c r="W24" i="68"/>
  <c r="V24" i="68"/>
  <c r="P24" i="68"/>
  <c r="L24" i="68"/>
  <c r="H24" i="68"/>
  <c r="D24"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U12" i="68"/>
  <c r="X9" i="68"/>
  <c r="W9" i="68"/>
  <c r="V9" i="68"/>
  <c r="P9" i="68"/>
  <c r="L9" i="68"/>
  <c r="H9" i="68"/>
  <c r="D9" i="68"/>
  <c r="T71" i="67"/>
  <c r="P71" i="67"/>
  <c r="L71" i="67"/>
  <c r="H71" i="67"/>
  <c r="D71" i="67"/>
  <c r="U70" i="67"/>
  <c r="U69" i="67"/>
  <c r="U68" i="67"/>
  <c r="U67" i="67"/>
  <c r="U66" i="67"/>
  <c r="T65" i="67"/>
  <c r="T55" i="67"/>
  <c r="R55" i="67"/>
  <c r="Q55" i="67"/>
  <c r="N55" i="67"/>
  <c r="M55" i="67"/>
  <c r="J55" i="67"/>
  <c r="I55" i="67"/>
  <c r="F55" i="67"/>
  <c r="E55" i="67"/>
  <c r="W54" i="67"/>
  <c r="V54" i="67"/>
  <c r="P54" i="67"/>
  <c r="L54" i="67"/>
  <c r="H54" i="67"/>
  <c r="D54" i="67"/>
  <c r="W53" i="67"/>
  <c r="V53" i="67"/>
  <c r="P53" i="67"/>
  <c r="L53" i="67"/>
  <c r="H53" i="67"/>
  <c r="H55" i="67" s="1"/>
  <c r="D53" i="67"/>
  <c r="W51" i="67"/>
  <c r="V51" i="67"/>
  <c r="P51" i="67"/>
  <c r="L51" i="67"/>
  <c r="H51" i="67"/>
  <c r="D51" i="67"/>
  <c r="W50" i="67"/>
  <c r="V50" i="67"/>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P41" i="67"/>
  <c r="L41" i="67"/>
  <c r="H41" i="67"/>
  <c r="D41" i="67"/>
  <c r="W39" i="67"/>
  <c r="V39" i="67"/>
  <c r="P39" i="67"/>
  <c r="L39" i="67"/>
  <c r="H39" i="67"/>
  <c r="D39" i="67"/>
  <c r="W38" i="67"/>
  <c r="V38" i="67"/>
  <c r="P38" i="67"/>
  <c r="L38" i="67"/>
  <c r="H38" i="67"/>
  <c r="D38" i="67"/>
  <c r="W37" i="67"/>
  <c r="V37" i="67"/>
  <c r="P37" i="67"/>
  <c r="L37" i="67"/>
  <c r="H37" i="67"/>
  <c r="D37" i="67"/>
  <c r="W36" i="67"/>
  <c r="V36" i="67"/>
  <c r="P36" i="67"/>
  <c r="L36" i="67"/>
  <c r="H36" i="67"/>
  <c r="D36" i="67"/>
  <c r="W35" i="67"/>
  <c r="V35" i="67"/>
  <c r="P35" i="67"/>
  <c r="L35" i="67"/>
  <c r="H35" i="67"/>
  <c r="D35"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Q28" i="67"/>
  <c r="N28" i="67"/>
  <c r="M28" i="67"/>
  <c r="J28" i="67"/>
  <c r="I28" i="67"/>
  <c r="F28" i="67"/>
  <c r="E28" i="67"/>
  <c r="W27" i="67"/>
  <c r="V27" i="67"/>
  <c r="P27" i="67"/>
  <c r="L27" i="67"/>
  <c r="H27" i="67"/>
  <c r="D27" i="67"/>
  <c r="W26" i="67"/>
  <c r="V26" i="67"/>
  <c r="P26" i="67"/>
  <c r="L26" i="67"/>
  <c r="H26" i="67"/>
  <c r="D26" i="67"/>
  <c r="W25" i="67"/>
  <c r="V25" i="67"/>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P20" i="67"/>
  <c r="L20" i="67"/>
  <c r="H20" i="67"/>
  <c r="D20" i="67"/>
  <c r="W19" i="67"/>
  <c r="V19" i="67"/>
  <c r="P19" i="67"/>
  <c r="L19" i="67"/>
  <c r="H19" i="67"/>
  <c r="D19" i="67"/>
  <c r="T16" i="67"/>
  <c r="U12" i="67"/>
  <c r="X9" i="67"/>
  <c r="W9" i="67"/>
  <c r="V9" i="67"/>
  <c r="P9" i="67"/>
  <c r="L9" i="67"/>
  <c r="H9" i="67"/>
  <c r="D9" i="67"/>
  <c r="T71" i="66"/>
  <c r="P71" i="66"/>
  <c r="L71" i="66"/>
  <c r="H71" i="66"/>
  <c r="D71" i="66"/>
  <c r="U70" i="66"/>
  <c r="U69" i="66"/>
  <c r="U68" i="66"/>
  <c r="U67" i="66"/>
  <c r="U66" i="66"/>
  <c r="U66" i="22" s="1"/>
  <c r="T65" i="66"/>
  <c r="T55" i="66"/>
  <c r="R55" i="66"/>
  <c r="Q55" i="66"/>
  <c r="N55" i="66"/>
  <c r="M55" i="66"/>
  <c r="J55" i="66"/>
  <c r="I55" i="66"/>
  <c r="F55" i="66"/>
  <c r="E55" i="66"/>
  <c r="W54" i="66"/>
  <c r="V54" i="66"/>
  <c r="P54" i="66"/>
  <c r="L54" i="66"/>
  <c r="H54" i="66"/>
  <c r="D54" i="66"/>
  <c r="W53" i="66"/>
  <c r="V53" i="66"/>
  <c r="P53" i="66"/>
  <c r="L53" i="66"/>
  <c r="H53" i="66"/>
  <c r="D53" i="66"/>
  <c r="W51" i="66"/>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T45" i="66"/>
  <c r="R45" i="66"/>
  <c r="Q45" i="66"/>
  <c r="N45" i="66"/>
  <c r="M45" i="66"/>
  <c r="J45" i="66"/>
  <c r="I45" i="66"/>
  <c r="F45" i="66"/>
  <c r="E45" i="66"/>
  <c r="W44" i="66"/>
  <c r="V44" i="66"/>
  <c r="P44" i="66"/>
  <c r="L44" i="66"/>
  <c r="H44" i="66"/>
  <c r="D44" i="66"/>
  <c r="W43" i="66"/>
  <c r="V43" i="66"/>
  <c r="P43" i="66"/>
  <c r="L43" i="66"/>
  <c r="H43" i="66"/>
  <c r="D43" i="66"/>
  <c r="W42" i="66"/>
  <c r="V42" i="66"/>
  <c r="P42" i="66"/>
  <c r="L42" i="66"/>
  <c r="H42" i="66"/>
  <c r="D42" i="66"/>
  <c r="W41" i="66"/>
  <c r="V41" i="66"/>
  <c r="P41" i="66"/>
  <c r="L41" i="66"/>
  <c r="H41" i="66"/>
  <c r="D41" i="66"/>
  <c r="W39" i="66"/>
  <c r="V39" i="66"/>
  <c r="P39" i="66"/>
  <c r="L39" i="66"/>
  <c r="H39" i="66"/>
  <c r="D39" i="66"/>
  <c r="W38" i="66"/>
  <c r="V38" i="66"/>
  <c r="P38" i="66"/>
  <c r="L38" i="66"/>
  <c r="H38" i="66"/>
  <c r="D38" i="66"/>
  <c r="W37" i="66"/>
  <c r="V37" i="66"/>
  <c r="P37" i="66"/>
  <c r="L37" i="66"/>
  <c r="H37" i="66"/>
  <c r="D37" i="66"/>
  <c r="W36" i="66"/>
  <c r="V36" i="66"/>
  <c r="P36" i="66"/>
  <c r="L36" i="66"/>
  <c r="H36" i="66"/>
  <c r="D36" i="66"/>
  <c r="W35" i="66"/>
  <c r="V35" i="66"/>
  <c r="P35" i="66"/>
  <c r="L35" i="66"/>
  <c r="H35" i="66"/>
  <c r="D35" i="66"/>
  <c r="W33" i="66"/>
  <c r="V33" i="66"/>
  <c r="P33" i="66"/>
  <c r="L33" i="66"/>
  <c r="H33" i="66"/>
  <c r="D33" i="66"/>
  <c r="W32" i="66"/>
  <c r="V32" i="66"/>
  <c r="P32" i="66"/>
  <c r="L32" i="66"/>
  <c r="H32" i="66"/>
  <c r="D32" i="66"/>
  <c r="W31" i="66"/>
  <c r="V31" i="66"/>
  <c r="P31" i="66"/>
  <c r="L31" i="66"/>
  <c r="H31" i="66"/>
  <c r="D31" i="66"/>
  <c r="W30" i="66"/>
  <c r="V30" i="66"/>
  <c r="P30" i="66"/>
  <c r="L30" i="66"/>
  <c r="H30" i="66"/>
  <c r="D30" i="66"/>
  <c r="W29" i="66"/>
  <c r="V29" i="66"/>
  <c r="P29" i="66"/>
  <c r="L29" i="66"/>
  <c r="H29" i="66"/>
  <c r="D29" i="66"/>
  <c r="T28" i="66"/>
  <c r="T40" i="66" s="1"/>
  <c r="R28" i="66"/>
  <c r="Q28" i="66"/>
  <c r="N28" i="66"/>
  <c r="M28" i="66"/>
  <c r="J28" i="66"/>
  <c r="I28" i="66"/>
  <c r="F28" i="66"/>
  <c r="E28" i="66"/>
  <c r="W27" i="66"/>
  <c r="V27" i="66"/>
  <c r="P27" i="66"/>
  <c r="L27" i="66"/>
  <c r="H27" i="66"/>
  <c r="D27" i="66"/>
  <c r="W26" i="66"/>
  <c r="V26" i="66"/>
  <c r="P26" i="66"/>
  <c r="L26" i="66"/>
  <c r="H26" i="66"/>
  <c r="D26" i="66"/>
  <c r="W25" i="66"/>
  <c r="V25" i="66"/>
  <c r="P25" i="66"/>
  <c r="L25" i="66"/>
  <c r="H25" i="66"/>
  <c r="D25" i="66"/>
  <c r="W24" i="66"/>
  <c r="V24" i="66"/>
  <c r="P24" i="66"/>
  <c r="L24" i="66"/>
  <c r="H24" i="66"/>
  <c r="D24" i="66"/>
  <c r="W23" i="66"/>
  <c r="V23" i="66"/>
  <c r="P23" i="66"/>
  <c r="L23" i="66"/>
  <c r="H23" i="66"/>
  <c r="D23" i="66"/>
  <c r="W22" i="66"/>
  <c r="V22" i="66"/>
  <c r="P22" i="66"/>
  <c r="L22" i="66"/>
  <c r="H22" i="66"/>
  <c r="D22" i="66"/>
  <c r="W21" i="66"/>
  <c r="V21" i="66"/>
  <c r="P21" i="66"/>
  <c r="L21" i="66"/>
  <c r="H21" i="66"/>
  <c r="D21" i="66"/>
  <c r="W20" i="66"/>
  <c r="V20" i="66"/>
  <c r="P20" i="66"/>
  <c r="L20" i="66"/>
  <c r="H20" i="66"/>
  <c r="D20" i="66"/>
  <c r="W19" i="66"/>
  <c r="V19" i="66"/>
  <c r="P19" i="66"/>
  <c r="L19" i="66"/>
  <c r="H19" i="66"/>
  <c r="D19" i="66"/>
  <c r="T16" i="66"/>
  <c r="U12" i="66"/>
  <c r="X9" i="66"/>
  <c r="W9" i="66"/>
  <c r="V9" i="66"/>
  <c r="P9" i="66"/>
  <c r="L9" i="66"/>
  <c r="H9" i="66"/>
  <c r="D9" i="66"/>
  <c r="T71" i="65"/>
  <c r="P71" i="65"/>
  <c r="L71" i="65"/>
  <c r="H71" i="65"/>
  <c r="D71" i="65"/>
  <c r="U70" i="65"/>
  <c r="U69" i="65"/>
  <c r="U68" i="65"/>
  <c r="U67" i="65"/>
  <c r="U66" i="65"/>
  <c r="T65" i="65"/>
  <c r="T55" i="65"/>
  <c r="R55" i="65"/>
  <c r="Q55" i="65"/>
  <c r="N55" i="65"/>
  <c r="M55" i="65"/>
  <c r="J55" i="65"/>
  <c r="I55" i="65"/>
  <c r="F55" i="65"/>
  <c r="E55" i="65"/>
  <c r="W54" i="65"/>
  <c r="V54" i="65"/>
  <c r="P54" i="65"/>
  <c r="L54" i="65"/>
  <c r="H54" i="65"/>
  <c r="D54" i="65"/>
  <c r="W53" i="65"/>
  <c r="V53" i="65"/>
  <c r="P53" i="65"/>
  <c r="L53" i="65"/>
  <c r="H53" i="65"/>
  <c r="D53" i="65"/>
  <c r="W51" i="65"/>
  <c r="V51" i="65"/>
  <c r="P51" i="65"/>
  <c r="L51" i="65"/>
  <c r="H51" i="65"/>
  <c r="D51" i="65"/>
  <c r="W50" i="65"/>
  <c r="V50" i="65"/>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F47" i="65"/>
  <c r="E47" i="65"/>
  <c r="T46" i="65"/>
  <c r="T45" i="65"/>
  <c r="R45" i="65"/>
  <c r="Q45" i="65"/>
  <c r="N45" i="65"/>
  <c r="M45" i="65"/>
  <c r="J45" i="65"/>
  <c r="I45" i="65"/>
  <c r="F45" i="65"/>
  <c r="E45" i="65"/>
  <c r="W44" i="65"/>
  <c r="V44" i="65"/>
  <c r="P44" i="65"/>
  <c r="L44" i="65"/>
  <c r="H44" i="65"/>
  <c r="D44" i="65"/>
  <c r="W43" i="65"/>
  <c r="V43" i="65"/>
  <c r="P43" i="65"/>
  <c r="L43" i="65"/>
  <c r="H43" i="65"/>
  <c r="D43" i="65"/>
  <c r="W42" i="65"/>
  <c r="V42" i="65"/>
  <c r="P42" i="65"/>
  <c r="L42" i="65"/>
  <c r="H42" i="65"/>
  <c r="D42" i="65"/>
  <c r="W41" i="65"/>
  <c r="V41" i="65"/>
  <c r="P41" i="65"/>
  <c r="L41" i="65"/>
  <c r="H41" i="65"/>
  <c r="D41" i="65"/>
  <c r="W39" i="65"/>
  <c r="V39" i="65"/>
  <c r="P39" i="65"/>
  <c r="L39" i="65"/>
  <c r="H39" i="65"/>
  <c r="D39" i="65"/>
  <c r="W38" i="65"/>
  <c r="V38" i="65"/>
  <c r="P38" i="65"/>
  <c r="L38" i="65"/>
  <c r="H38" i="65"/>
  <c r="D38" i="65"/>
  <c r="W37" i="65"/>
  <c r="V37" i="65"/>
  <c r="P37" i="65"/>
  <c r="L37" i="65"/>
  <c r="H37" i="65"/>
  <c r="D37" i="65"/>
  <c r="W36" i="65"/>
  <c r="V36" i="65"/>
  <c r="P36" i="65"/>
  <c r="L36" i="65"/>
  <c r="H36" i="65"/>
  <c r="D36" i="65"/>
  <c r="W35" i="65"/>
  <c r="V35" i="65"/>
  <c r="P35" i="65"/>
  <c r="L35" i="65"/>
  <c r="H35" i="65"/>
  <c r="D35" i="65"/>
  <c r="W33" i="65"/>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N28" i="65"/>
  <c r="M28" i="65"/>
  <c r="J28" i="65"/>
  <c r="I28" i="65"/>
  <c r="F28" i="65"/>
  <c r="E28" i="65"/>
  <c r="W27" i="65"/>
  <c r="V27" i="65"/>
  <c r="P27" i="65"/>
  <c r="L27" i="65"/>
  <c r="H27" i="65"/>
  <c r="D27" i="65"/>
  <c r="W26" i="65"/>
  <c r="V26" i="65"/>
  <c r="P26" i="65"/>
  <c r="L26" i="65"/>
  <c r="H26" i="65"/>
  <c r="D26" i="65"/>
  <c r="W25" i="65"/>
  <c r="V25" i="65"/>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U12" i="65"/>
  <c r="X9" i="65"/>
  <c r="W9" i="65"/>
  <c r="V9" i="65"/>
  <c r="P9" i="65"/>
  <c r="L9" i="65"/>
  <c r="H9" i="65"/>
  <c r="D9" i="65"/>
  <c r="T71" i="64"/>
  <c r="P71" i="64"/>
  <c r="L71" i="64"/>
  <c r="H71" i="64"/>
  <c r="D71" i="64"/>
  <c r="U70" i="64"/>
  <c r="U69" i="64"/>
  <c r="U68" i="64"/>
  <c r="U67" i="64"/>
  <c r="U66" i="64"/>
  <c r="T65" i="64"/>
  <c r="T55" i="64"/>
  <c r="R55" i="64"/>
  <c r="Q55" i="64"/>
  <c r="N55" i="64"/>
  <c r="M55" i="64"/>
  <c r="J55" i="64"/>
  <c r="I55" i="64"/>
  <c r="F55" i="64"/>
  <c r="E55" i="64"/>
  <c r="W54" i="64"/>
  <c r="V54" i="64"/>
  <c r="P54" i="64"/>
  <c r="L54" i="64"/>
  <c r="H54" i="64"/>
  <c r="D54" i="64"/>
  <c r="W53" i="64"/>
  <c r="V53" i="64"/>
  <c r="P53" i="64"/>
  <c r="L53" i="64"/>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T45" i="64"/>
  <c r="R45" i="64"/>
  <c r="Q45" i="64"/>
  <c r="N45" i="64"/>
  <c r="M45" i="64"/>
  <c r="J45" i="64"/>
  <c r="I45" i="64"/>
  <c r="F45" i="64"/>
  <c r="E45" i="64"/>
  <c r="W44" i="64"/>
  <c r="V44" i="64"/>
  <c r="P44" i="64"/>
  <c r="L44" i="64"/>
  <c r="H44" i="64"/>
  <c r="D44" i="64"/>
  <c r="W43" i="64"/>
  <c r="V43" i="64"/>
  <c r="P43" i="64"/>
  <c r="L43" i="64"/>
  <c r="H43" i="64"/>
  <c r="D43" i="64"/>
  <c r="W42" i="64"/>
  <c r="V42" i="64"/>
  <c r="P42" i="64"/>
  <c r="L42" i="64"/>
  <c r="H42" i="64"/>
  <c r="D42" i="64"/>
  <c r="W41" i="64"/>
  <c r="V41" i="64"/>
  <c r="P41" i="64"/>
  <c r="L41" i="64"/>
  <c r="H41" i="64"/>
  <c r="D41" i="64"/>
  <c r="W39" i="64"/>
  <c r="V39" i="64"/>
  <c r="P39" i="64"/>
  <c r="L39" i="64"/>
  <c r="H39" i="64"/>
  <c r="D39" i="64"/>
  <c r="W38" i="64"/>
  <c r="V38" i="64"/>
  <c r="P38" i="64"/>
  <c r="L38" i="64"/>
  <c r="H38" i="64"/>
  <c r="D38" i="64"/>
  <c r="W37" i="64"/>
  <c r="V37" i="64"/>
  <c r="P37" i="64"/>
  <c r="L37" i="64"/>
  <c r="H37" i="64"/>
  <c r="D37" i="64"/>
  <c r="W36" i="64"/>
  <c r="V36" i="64"/>
  <c r="P36" i="64"/>
  <c r="L36" i="64"/>
  <c r="H36" i="64"/>
  <c r="D36" i="64"/>
  <c r="W35" i="64"/>
  <c r="V35" i="64"/>
  <c r="P35" i="64"/>
  <c r="L35" i="64"/>
  <c r="H35" i="64"/>
  <c r="D35" i="64"/>
  <c r="W33" i="64"/>
  <c r="V33" i="64"/>
  <c r="P33" i="64"/>
  <c r="L33" i="64"/>
  <c r="H33" i="64"/>
  <c r="D33" i="64"/>
  <c r="W32" i="64"/>
  <c r="V32" i="64"/>
  <c r="P32" i="64"/>
  <c r="L32" i="64"/>
  <c r="H32" i="64"/>
  <c r="D32" i="64"/>
  <c r="W31" i="64"/>
  <c r="V31" i="64"/>
  <c r="P31" i="64"/>
  <c r="L31" i="64"/>
  <c r="H31" i="64"/>
  <c r="D31" i="64"/>
  <c r="W30" i="64"/>
  <c r="V30" i="64"/>
  <c r="P30" i="64"/>
  <c r="L30" i="64"/>
  <c r="H30" i="64"/>
  <c r="D30" i="64"/>
  <c r="W29" i="64"/>
  <c r="V29" i="64"/>
  <c r="P29" i="64"/>
  <c r="L29" i="64"/>
  <c r="H29" i="64"/>
  <c r="D29" i="64"/>
  <c r="T28" i="64"/>
  <c r="T40" i="64" s="1"/>
  <c r="R28" i="64"/>
  <c r="Q28" i="64"/>
  <c r="N28" i="64"/>
  <c r="M28" i="64"/>
  <c r="J28" i="64"/>
  <c r="I28" i="64"/>
  <c r="F28" i="64"/>
  <c r="E28" i="64"/>
  <c r="W27" i="64"/>
  <c r="V27" i="64"/>
  <c r="P27" i="64"/>
  <c r="L27" i="64"/>
  <c r="H27" i="64"/>
  <c r="D27" i="64"/>
  <c r="W26" i="64"/>
  <c r="V26" i="64"/>
  <c r="P26" i="64"/>
  <c r="L26" i="64"/>
  <c r="H26" i="64"/>
  <c r="D26" i="64"/>
  <c r="W25" i="64"/>
  <c r="V25" i="64"/>
  <c r="P25" i="64"/>
  <c r="L25" i="64"/>
  <c r="H25" i="64"/>
  <c r="D25" i="64"/>
  <c r="W24" i="64"/>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U12" i="64"/>
  <c r="X9" i="64"/>
  <c r="W9" i="64"/>
  <c r="V9" i="64"/>
  <c r="P9" i="64"/>
  <c r="L9" i="64"/>
  <c r="H9" i="64"/>
  <c r="D9" i="64"/>
  <c r="T71" i="63"/>
  <c r="P71" i="63"/>
  <c r="L71" i="63"/>
  <c r="H71" i="63"/>
  <c r="D71" i="63"/>
  <c r="U70" i="63"/>
  <c r="U69" i="63"/>
  <c r="U68" i="63"/>
  <c r="U67" i="63"/>
  <c r="U66" i="63"/>
  <c r="T65" i="63"/>
  <c r="T55" i="63"/>
  <c r="R55" i="63"/>
  <c r="Q55" i="63"/>
  <c r="N55" i="63"/>
  <c r="M55" i="63"/>
  <c r="J55" i="63"/>
  <c r="I55" i="63"/>
  <c r="F55" i="63"/>
  <c r="E55" i="63"/>
  <c r="W54" i="63"/>
  <c r="V54" i="63"/>
  <c r="P54" i="63"/>
  <c r="L54" i="63"/>
  <c r="H54" i="63"/>
  <c r="D54" i="63"/>
  <c r="W53" i="63"/>
  <c r="V53" i="63"/>
  <c r="P53" i="63"/>
  <c r="L53" i="63"/>
  <c r="H53" i="63"/>
  <c r="D53" i="63"/>
  <c r="W51" i="63"/>
  <c r="V51" i="63"/>
  <c r="P51" i="63"/>
  <c r="L51" i="63"/>
  <c r="H51" i="63"/>
  <c r="D51" i="63"/>
  <c r="W50" i="63"/>
  <c r="V50" i="63"/>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T45" i="63"/>
  <c r="R45" i="63"/>
  <c r="Q45" i="63"/>
  <c r="N45" i="63"/>
  <c r="M45" i="63"/>
  <c r="J45" i="63"/>
  <c r="I45" i="63"/>
  <c r="F45" i="63"/>
  <c r="E45" i="63"/>
  <c r="W44" i="63"/>
  <c r="V44" i="63"/>
  <c r="P44" i="63"/>
  <c r="L44" i="63"/>
  <c r="H44" i="63"/>
  <c r="D44" i="63"/>
  <c r="W43" i="63"/>
  <c r="V43" i="63"/>
  <c r="P43" i="63"/>
  <c r="L43" i="63"/>
  <c r="H43" i="63"/>
  <c r="D43" i="63"/>
  <c r="W42" i="63"/>
  <c r="V42" i="63"/>
  <c r="P42" i="63"/>
  <c r="L42" i="63"/>
  <c r="H42" i="63"/>
  <c r="D42" i="63"/>
  <c r="W41" i="63"/>
  <c r="V41" i="63"/>
  <c r="P41" i="63"/>
  <c r="L41" i="63"/>
  <c r="H41" i="63"/>
  <c r="D41" i="63"/>
  <c r="W39" i="63"/>
  <c r="V39" i="63"/>
  <c r="P39" i="63"/>
  <c r="L39" i="63"/>
  <c r="H39" i="63"/>
  <c r="D39" i="63"/>
  <c r="W38" i="63"/>
  <c r="V38" i="63"/>
  <c r="P38" i="63"/>
  <c r="L38" i="63"/>
  <c r="H38" i="63"/>
  <c r="D38" i="63"/>
  <c r="W37" i="63"/>
  <c r="V37" i="63"/>
  <c r="P37" i="63"/>
  <c r="L37" i="63"/>
  <c r="H37" i="63"/>
  <c r="D37" i="63"/>
  <c r="W36" i="63"/>
  <c r="V36" i="63"/>
  <c r="P36" i="63"/>
  <c r="L36" i="63"/>
  <c r="H36" i="63"/>
  <c r="D36" i="63"/>
  <c r="W35" i="63"/>
  <c r="V35" i="63"/>
  <c r="P35" i="63"/>
  <c r="L35" i="63"/>
  <c r="H35" i="63"/>
  <c r="D35" i="63"/>
  <c r="W33" i="63"/>
  <c r="V33" i="63"/>
  <c r="P33" i="63"/>
  <c r="L33" i="63"/>
  <c r="H33" i="63"/>
  <c r="D33" i="63"/>
  <c r="W32" i="63"/>
  <c r="V32" i="63"/>
  <c r="P32" i="63"/>
  <c r="L32" i="63"/>
  <c r="H32" i="63"/>
  <c r="D32" i="63"/>
  <c r="W31" i="63"/>
  <c r="V31" i="63"/>
  <c r="P31" i="63"/>
  <c r="L31" i="63"/>
  <c r="H31" i="63"/>
  <c r="D31" i="63"/>
  <c r="W30" i="63"/>
  <c r="V30" i="63"/>
  <c r="P30" i="63"/>
  <c r="L30" i="63"/>
  <c r="H30" i="63"/>
  <c r="D30" i="63"/>
  <c r="W29" i="63"/>
  <c r="V29" i="63"/>
  <c r="P29" i="63"/>
  <c r="L29" i="63"/>
  <c r="H29" i="63"/>
  <c r="D29" i="63"/>
  <c r="T28" i="63"/>
  <c r="T40" i="63" s="1"/>
  <c r="R28" i="63"/>
  <c r="Q28" i="63"/>
  <c r="N28" i="63"/>
  <c r="M28" i="63"/>
  <c r="J28" i="63"/>
  <c r="I28" i="63"/>
  <c r="F28" i="63"/>
  <c r="E28" i="63"/>
  <c r="W27" i="63"/>
  <c r="V27" i="63"/>
  <c r="P27" i="63"/>
  <c r="L27" i="63"/>
  <c r="H27" i="63"/>
  <c r="D27" i="63"/>
  <c r="W26" i="63"/>
  <c r="V26" i="63"/>
  <c r="P26" i="63"/>
  <c r="L26" i="63"/>
  <c r="H26" i="63"/>
  <c r="D26" i="63"/>
  <c r="W25" i="63"/>
  <c r="V25" i="63"/>
  <c r="P25" i="63"/>
  <c r="L25" i="63"/>
  <c r="H25" i="63"/>
  <c r="D25" i="63"/>
  <c r="W24" i="63"/>
  <c r="V24" i="63"/>
  <c r="P24" i="63"/>
  <c r="L24" i="63"/>
  <c r="H24" i="63"/>
  <c r="D24" i="63"/>
  <c r="W23" i="63"/>
  <c r="V23" i="63"/>
  <c r="P23" i="63"/>
  <c r="L23" i="63"/>
  <c r="H23" i="63"/>
  <c r="D23" i="63"/>
  <c r="W22" i="63"/>
  <c r="V22" i="63"/>
  <c r="P22" i="63"/>
  <c r="L22" i="63"/>
  <c r="H22" i="63"/>
  <c r="D22" i="63"/>
  <c r="W21" i="63"/>
  <c r="V21" i="63"/>
  <c r="P21" i="63"/>
  <c r="L21" i="63"/>
  <c r="H21" i="63"/>
  <c r="D21" i="63"/>
  <c r="W20" i="63"/>
  <c r="V20" i="63"/>
  <c r="P20" i="63"/>
  <c r="L20" i="63"/>
  <c r="H20" i="63"/>
  <c r="D20" i="63"/>
  <c r="W19" i="63"/>
  <c r="V19" i="63"/>
  <c r="P19" i="63"/>
  <c r="L19" i="63"/>
  <c r="H19" i="63"/>
  <c r="D19" i="63"/>
  <c r="T16" i="63"/>
  <c r="U12" i="63"/>
  <c r="X9" i="63"/>
  <c r="W9" i="63"/>
  <c r="V9" i="63"/>
  <c r="P9" i="63"/>
  <c r="L9" i="63"/>
  <c r="H9" i="63"/>
  <c r="D9" i="63"/>
  <c r="T71" i="62"/>
  <c r="P71" i="62"/>
  <c r="L71" i="62"/>
  <c r="H71" i="62"/>
  <c r="D71" i="62"/>
  <c r="U70" i="62"/>
  <c r="U69" i="62"/>
  <c r="U68" i="62"/>
  <c r="U67" i="62"/>
  <c r="U66" i="62"/>
  <c r="T65" i="62"/>
  <c r="T55" i="62"/>
  <c r="R55" i="62"/>
  <c r="Q55" i="62"/>
  <c r="N55" i="62"/>
  <c r="M55" i="62"/>
  <c r="J55" i="62"/>
  <c r="I55" i="62"/>
  <c r="F55" i="62"/>
  <c r="E55" i="62"/>
  <c r="W54" i="62"/>
  <c r="V54" i="62"/>
  <c r="P54" i="62"/>
  <c r="L54" i="62"/>
  <c r="H54" i="62"/>
  <c r="D54" i="62"/>
  <c r="W53" i="62"/>
  <c r="V53" i="62"/>
  <c r="P53" i="62"/>
  <c r="L53" i="62"/>
  <c r="H53" i="62"/>
  <c r="H55" i="62" s="1"/>
  <c r="D53" i="62"/>
  <c r="W51" i="62"/>
  <c r="V51" i="62"/>
  <c r="P51" i="62"/>
  <c r="L51" i="62"/>
  <c r="H51" i="62"/>
  <c r="D51" i="62"/>
  <c r="W50" i="62"/>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N47" i="62"/>
  <c r="M47" i="62"/>
  <c r="J47" i="62"/>
  <c r="I47" i="62"/>
  <c r="F47" i="62"/>
  <c r="E47" i="62"/>
  <c r="T46" i="62"/>
  <c r="T45" i="62"/>
  <c r="R45" i="62"/>
  <c r="Q45" i="62"/>
  <c r="N45" i="62"/>
  <c r="M45" i="62"/>
  <c r="J45" i="62"/>
  <c r="I45" i="62"/>
  <c r="F45" i="62"/>
  <c r="E45" i="62"/>
  <c r="W44" i="62"/>
  <c r="V44" i="62"/>
  <c r="P44" i="62"/>
  <c r="L44" i="62"/>
  <c r="H44" i="62"/>
  <c r="D44" i="62"/>
  <c r="W43" i="62"/>
  <c r="V43" i="62"/>
  <c r="P43" i="62"/>
  <c r="L43" i="62"/>
  <c r="H43" i="62"/>
  <c r="D43" i="62"/>
  <c r="W42" i="62"/>
  <c r="V42" i="62"/>
  <c r="P42" i="62"/>
  <c r="L42" i="62"/>
  <c r="H42" i="62"/>
  <c r="D42" i="62"/>
  <c r="W41" i="62"/>
  <c r="V41" i="62"/>
  <c r="P41" i="62"/>
  <c r="L41" i="62"/>
  <c r="H41" i="62"/>
  <c r="D41" i="62"/>
  <c r="W39" i="62"/>
  <c r="V39" i="62"/>
  <c r="P39" i="62"/>
  <c r="L39" i="62"/>
  <c r="H39" i="62"/>
  <c r="D39" i="62"/>
  <c r="W38" i="62"/>
  <c r="V38" i="62"/>
  <c r="P38" i="62"/>
  <c r="L38" i="62"/>
  <c r="H38" i="62"/>
  <c r="D38" i="62"/>
  <c r="W37" i="62"/>
  <c r="V37" i="62"/>
  <c r="P37" i="62"/>
  <c r="L37" i="62"/>
  <c r="H37" i="62"/>
  <c r="D37" i="62"/>
  <c r="W36" i="62"/>
  <c r="V36" i="62"/>
  <c r="P36" i="62"/>
  <c r="L36" i="62"/>
  <c r="H36" i="62"/>
  <c r="D36" i="62"/>
  <c r="W35" i="62"/>
  <c r="V35" i="62"/>
  <c r="P35" i="62"/>
  <c r="L35" i="62"/>
  <c r="H35" i="62"/>
  <c r="D35"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Q28" i="62"/>
  <c r="N28" i="62"/>
  <c r="M28" i="62"/>
  <c r="J28" i="62"/>
  <c r="I28" i="62"/>
  <c r="F28" i="62"/>
  <c r="E28" i="62"/>
  <c r="W27" i="62"/>
  <c r="V27" i="62"/>
  <c r="P27" i="62"/>
  <c r="L27" i="62"/>
  <c r="H27" i="62"/>
  <c r="D27" i="62"/>
  <c r="W26" i="62"/>
  <c r="V26" i="62"/>
  <c r="P26" i="62"/>
  <c r="L26" i="62"/>
  <c r="H26" i="62"/>
  <c r="D26" i="62"/>
  <c r="W25" i="62"/>
  <c r="V25" i="62"/>
  <c r="P25" i="62"/>
  <c r="L25" i="62"/>
  <c r="H25" i="62"/>
  <c r="D25" i="62"/>
  <c r="W24" i="62"/>
  <c r="V24" i="62"/>
  <c r="P24" i="62"/>
  <c r="L24" i="62"/>
  <c r="H24" i="62"/>
  <c r="D24" i="62"/>
  <c r="W23" i="62"/>
  <c r="V23" i="62"/>
  <c r="P23" i="62"/>
  <c r="L23" i="62"/>
  <c r="H23" i="62"/>
  <c r="D23" i="62"/>
  <c r="W22" i="62"/>
  <c r="V22" i="62"/>
  <c r="P22" i="62"/>
  <c r="L22" i="62"/>
  <c r="H22" i="62"/>
  <c r="D22" i="62"/>
  <c r="W21" i="62"/>
  <c r="V21" i="62"/>
  <c r="P21" i="62"/>
  <c r="L21" i="62"/>
  <c r="H21" i="62"/>
  <c r="D21" i="62"/>
  <c r="W20" i="62"/>
  <c r="V20" i="62"/>
  <c r="P20" i="62"/>
  <c r="L20" i="62"/>
  <c r="H20" i="62"/>
  <c r="D20" i="62"/>
  <c r="W19" i="62"/>
  <c r="V19" i="62"/>
  <c r="P19" i="62"/>
  <c r="L19" i="62"/>
  <c r="H19" i="62"/>
  <c r="D19" i="62"/>
  <c r="T16" i="62"/>
  <c r="U12" i="62"/>
  <c r="X9" i="62"/>
  <c r="W9" i="62"/>
  <c r="V9" i="62"/>
  <c r="P9" i="62"/>
  <c r="L9" i="62"/>
  <c r="H9" i="62"/>
  <c r="D9" i="62"/>
  <c r="T71" i="61"/>
  <c r="P71" i="61"/>
  <c r="L71" i="61"/>
  <c r="H71" i="61"/>
  <c r="D71" i="61"/>
  <c r="U70" i="61"/>
  <c r="U69" i="61"/>
  <c r="U68" i="61"/>
  <c r="U67" i="61"/>
  <c r="U66" i="61"/>
  <c r="T65" i="61"/>
  <c r="T55" i="61"/>
  <c r="R55" i="61"/>
  <c r="Q55" i="61"/>
  <c r="N55" i="61"/>
  <c r="M55" i="61"/>
  <c r="J55" i="61"/>
  <c r="I55" i="61"/>
  <c r="F55" i="61"/>
  <c r="E55" i="61"/>
  <c r="W54" i="61"/>
  <c r="V54" i="61"/>
  <c r="P54" i="61"/>
  <c r="L54" i="61"/>
  <c r="H54" i="61"/>
  <c r="D54" i="61"/>
  <c r="W53" i="61"/>
  <c r="V53" i="61"/>
  <c r="P53" i="61"/>
  <c r="L53" i="61"/>
  <c r="L55" i="61" s="1"/>
  <c r="H53" i="61"/>
  <c r="D53" i="61"/>
  <c r="W51" i="61"/>
  <c r="V51" i="61"/>
  <c r="P51" i="61"/>
  <c r="L51" i="61"/>
  <c r="H51" i="61"/>
  <c r="D51" i="61"/>
  <c r="W50" i="61"/>
  <c r="V50" i="6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L41" i="61"/>
  <c r="H41" i="61"/>
  <c r="D41" i="61"/>
  <c r="W39" i="61"/>
  <c r="V39" i="61"/>
  <c r="P39" i="61"/>
  <c r="L39" i="61"/>
  <c r="H39" i="61"/>
  <c r="D39" i="61"/>
  <c r="W38" i="61"/>
  <c r="V38" i="61"/>
  <c r="P38" i="61"/>
  <c r="L38" i="61"/>
  <c r="H38" i="61"/>
  <c r="D38" i="61"/>
  <c r="W37" i="61"/>
  <c r="V37" i="61"/>
  <c r="P37" i="61"/>
  <c r="L37" i="61"/>
  <c r="H37" i="61"/>
  <c r="D37" i="61"/>
  <c r="W36" i="61"/>
  <c r="V36" i="61"/>
  <c r="P36" i="61"/>
  <c r="L36" i="61"/>
  <c r="H36" i="61"/>
  <c r="D36" i="61"/>
  <c r="W35" i="61"/>
  <c r="V35" i="61"/>
  <c r="P35" i="61"/>
  <c r="L35" i="61"/>
  <c r="H35" i="61"/>
  <c r="D35" i="61"/>
  <c r="W33" i="61"/>
  <c r="V33" i="61"/>
  <c r="P33" i="61"/>
  <c r="L33" i="61"/>
  <c r="H33" i="61"/>
  <c r="D33" i="61"/>
  <c r="W32" i="61"/>
  <c r="V32" i="61"/>
  <c r="P32" i="61"/>
  <c r="L32" i="61"/>
  <c r="H32" i="61"/>
  <c r="D32" i="61"/>
  <c r="W31" i="61"/>
  <c r="V31" i="61"/>
  <c r="P31" i="61"/>
  <c r="L31" i="61"/>
  <c r="H31" i="61"/>
  <c r="D31" i="61"/>
  <c r="W30" i="61"/>
  <c r="V30" i="61"/>
  <c r="P30" i="61"/>
  <c r="L30" i="61"/>
  <c r="H30" i="61"/>
  <c r="D30" i="61"/>
  <c r="W29" i="61"/>
  <c r="V29" i="61"/>
  <c r="P29" i="61"/>
  <c r="L29" i="61"/>
  <c r="H29" i="61"/>
  <c r="D29" i="61"/>
  <c r="T28" i="61"/>
  <c r="T40" i="61" s="1"/>
  <c r="R28" i="61"/>
  <c r="Q28" i="61"/>
  <c r="N28" i="61"/>
  <c r="M28" i="61"/>
  <c r="J28" i="61"/>
  <c r="I28" i="61"/>
  <c r="F28" i="61"/>
  <c r="E28" i="61"/>
  <c r="W27" i="61"/>
  <c r="V27" i="61"/>
  <c r="P27" i="61"/>
  <c r="L27" i="61"/>
  <c r="H27" i="61"/>
  <c r="D27" i="61"/>
  <c r="W26" i="61"/>
  <c r="V26" i="61"/>
  <c r="P26" i="61"/>
  <c r="L26" i="61"/>
  <c r="H26" i="61"/>
  <c r="D26" i="61"/>
  <c r="W25" i="61"/>
  <c r="V25" i="61"/>
  <c r="P25" i="61"/>
  <c r="L25" i="61"/>
  <c r="H25" i="61"/>
  <c r="D25" i="61"/>
  <c r="W24" i="61"/>
  <c r="V24" i="61"/>
  <c r="P24" i="61"/>
  <c r="L24" i="61"/>
  <c r="H24" i="61"/>
  <c r="D24" i="61"/>
  <c r="W23" i="61"/>
  <c r="V23" i="61"/>
  <c r="P23" i="61"/>
  <c r="L23" i="61"/>
  <c r="H23" i="61"/>
  <c r="D23" i="61"/>
  <c r="W22" i="61"/>
  <c r="V22" i="61"/>
  <c r="P22" i="61"/>
  <c r="L22" i="61"/>
  <c r="H22" i="61"/>
  <c r="D22" i="61"/>
  <c r="W21" i="61"/>
  <c r="V21" i="61"/>
  <c r="P21" i="61"/>
  <c r="L21" i="61"/>
  <c r="H21" i="61"/>
  <c r="D21" i="61"/>
  <c r="W20" i="61"/>
  <c r="V20" i="61"/>
  <c r="P20" i="61"/>
  <c r="L20" i="61"/>
  <c r="H20" i="61"/>
  <c r="D20" i="61"/>
  <c r="W19" i="61"/>
  <c r="V19" i="61"/>
  <c r="P19" i="61"/>
  <c r="L19" i="61"/>
  <c r="H19" i="61"/>
  <c r="D19" i="61"/>
  <c r="T16" i="61"/>
  <c r="U12" i="61"/>
  <c r="X9" i="61"/>
  <c r="W9" i="61"/>
  <c r="V9" i="61"/>
  <c r="P9" i="61"/>
  <c r="L9" i="61"/>
  <c r="H9" i="61"/>
  <c r="D9" i="61"/>
  <c r="T71" i="60"/>
  <c r="P71" i="60"/>
  <c r="L71" i="60"/>
  <c r="H71" i="60"/>
  <c r="D71" i="60"/>
  <c r="U70" i="60"/>
  <c r="U69" i="60"/>
  <c r="U68" i="60"/>
  <c r="U67" i="60"/>
  <c r="U66" i="60"/>
  <c r="T65" i="60"/>
  <c r="T55" i="60"/>
  <c r="R55" i="60"/>
  <c r="Q55" i="60"/>
  <c r="N55" i="60"/>
  <c r="M55" i="60"/>
  <c r="J55" i="60"/>
  <c r="I55" i="60"/>
  <c r="F55" i="60"/>
  <c r="E55" i="60"/>
  <c r="W54" i="60"/>
  <c r="V54" i="60"/>
  <c r="P54" i="60"/>
  <c r="L54" i="60"/>
  <c r="H54" i="60"/>
  <c r="D54" i="60"/>
  <c r="W53" i="60"/>
  <c r="V53" i="60"/>
  <c r="P53" i="60"/>
  <c r="L53" i="60"/>
  <c r="H53" i="60"/>
  <c r="D53" i="60"/>
  <c r="W51" i="60"/>
  <c r="V51" i="60"/>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T45" i="60"/>
  <c r="R45" i="60"/>
  <c r="Q45" i="60"/>
  <c r="N45" i="60"/>
  <c r="M45" i="60"/>
  <c r="J45" i="60"/>
  <c r="I45" i="60"/>
  <c r="F45" i="60"/>
  <c r="E45" i="60"/>
  <c r="W44" i="60"/>
  <c r="V44" i="60"/>
  <c r="P44" i="60"/>
  <c r="L44" i="60"/>
  <c r="H44" i="60"/>
  <c r="D44" i="60"/>
  <c r="W43" i="60"/>
  <c r="V43" i="60"/>
  <c r="P43" i="60"/>
  <c r="L43" i="60"/>
  <c r="H43" i="60"/>
  <c r="D43" i="60"/>
  <c r="W42" i="60"/>
  <c r="V42" i="60"/>
  <c r="P42" i="60"/>
  <c r="L42" i="60"/>
  <c r="H42" i="60"/>
  <c r="D42" i="60"/>
  <c r="W41" i="60"/>
  <c r="V41" i="60"/>
  <c r="P41" i="60"/>
  <c r="L41" i="60"/>
  <c r="H41" i="60"/>
  <c r="D41" i="60"/>
  <c r="W39" i="60"/>
  <c r="V39" i="60"/>
  <c r="P39" i="60"/>
  <c r="L39" i="60"/>
  <c r="H39" i="60"/>
  <c r="D39" i="60"/>
  <c r="W38" i="60"/>
  <c r="V38" i="60"/>
  <c r="P38" i="60"/>
  <c r="L38" i="60"/>
  <c r="H38" i="60"/>
  <c r="D38" i="60"/>
  <c r="W37" i="60"/>
  <c r="V37" i="60"/>
  <c r="P37" i="60"/>
  <c r="L37" i="60"/>
  <c r="H37" i="60"/>
  <c r="D37" i="60"/>
  <c r="W36" i="60"/>
  <c r="V36" i="60"/>
  <c r="P36" i="60"/>
  <c r="L36" i="60"/>
  <c r="H36" i="60"/>
  <c r="D36" i="60"/>
  <c r="W35" i="60"/>
  <c r="V35" i="60"/>
  <c r="P35" i="60"/>
  <c r="L35" i="60"/>
  <c r="H35" i="60"/>
  <c r="D35"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Q28" i="60"/>
  <c r="N28" i="60"/>
  <c r="M28" i="60"/>
  <c r="J28" i="60"/>
  <c r="I28" i="60"/>
  <c r="F28" i="60"/>
  <c r="E28" i="60"/>
  <c r="W27" i="60"/>
  <c r="V27" i="60"/>
  <c r="P27" i="60"/>
  <c r="L27" i="60"/>
  <c r="H27" i="60"/>
  <c r="D27" i="60"/>
  <c r="W26" i="60"/>
  <c r="V26" i="60"/>
  <c r="P26" i="60"/>
  <c r="L26" i="60"/>
  <c r="H26" i="60"/>
  <c r="D26" i="60"/>
  <c r="W25" i="60"/>
  <c r="V25" i="60"/>
  <c r="P25" i="60"/>
  <c r="L25" i="60"/>
  <c r="H25" i="60"/>
  <c r="D25" i="60"/>
  <c r="W24" i="60"/>
  <c r="V24" i="60"/>
  <c r="P24" i="60"/>
  <c r="L24" i="60"/>
  <c r="H24" i="60"/>
  <c r="D24" i="60"/>
  <c r="W23" i="60"/>
  <c r="V23" i="60"/>
  <c r="P23" i="60"/>
  <c r="L23" i="60"/>
  <c r="H23" i="60"/>
  <c r="D23" i="60"/>
  <c r="W22" i="60"/>
  <c r="V22" i="60"/>
  <c r="P22" i="60"/>
  <c r="L22" i="60"/>
  <c r="H22" i="60"/>
  <c r="D22" i="60"/>
  <c r="W21" i="60"/>
  <c r="V21" i="60"/>
  <c r="P21" i="60"/>
  <c r="L21" i="60"/>
  <c r="H21" i="60"/>
  <c r="D21" i="60"/>
  <c r="W20" i="60"/>
  <c r="V20" i="60"/>
  <c r="P20" i="60"/>
  <c r="L20" i="60"/>
  <c r="H20" i="60"/>
  <c r="D20" i="60"/>
  <c r="W19" i="60"/>
  <c r="V19" i="60"/>
  <c r="P19" i="60"/>
  <c r="L19" i="60"/>
  <c r="H19" i="60"/>
  <c r="D19" i="60"/>
  <c r="T16" i="60"/>
  <c r="U12" i="60"/>
  <c r="X9" i="60"/>
  <c r="W9" i="60"/>
  <c r="V9" i="60"/>
  <c r="P9" i="60"/>
  <c r="L9" i="60"/>
  <c r="H9" i="60"/>
  <c r="D9" i="60"/>
  <c r="T71" i="23"/>
  <c r="P71" i="23"/>
  <c r="L71" i="23"/>
  <c r="H71" i="23"/>
  <c r="D71" i="23"/>
  <c r="U70" i="23"/>
  <c r="U69" i="23"/>
  <c r="U68" i="23"/>
  <c r="U67" i="23"/>
  <c r="U66" i="23"/>
  <c r="T65" i="23"/>
  <c r="T55" i="23"/>
  <c r="R55" i="23"/>
  <c r="Q55" i="23"/>
  <c r="N55" i="23"/>
  <c r="M55" i="23"/>
  <c r="J55" i="23"/>
  <c r="I55" i="23"/>
  <c r="F55" i="23"/>
  <c r="E55" i="23"/>
  <c r="W54" i="23"/>
  <c r="V54" i="23"/>
  <c r="P54" i="23"/>
  <c r="L54" i="23"/>
  <c r="H54" i="23"/>
  <c r="D54" i="23"/>
  <c r="W53" i="23"/>
  <c r="V53" i="23"/>
  <c r="P53" i="23"/>
  <c r="L53" i="23"/>
  <c r="H53" i="23"/>
  <c r="D53" i="23"/>
  <c r="W51" i="23"/>
  <c r="V51" i="23"/>
  <c r="P51" i="23"/>
  <c r="L51" i="23"/>
  <c r="H51" i="23"/>
  <c r="D51" i="23"/>
  <c r="W50" i="23"/>
  <c r="V50" i="23"/>
  <c r="P50" i="23"/>
  <c r="L50" i="23"/>
  <c r="H50" i="23"/>
  <c r="D50" i="23"/>
  <c r="T49" i="23"/>
  <c r="R49" i="23"/>
  <c r="Q49" i="23"/>
  <c r="N49" i="23"/>
  <c r="M49" i="23"/>
  <c r="J49" i="23"/>
  <c r="I49" i="23"/>
  <c r="F49" i="23"/>
  <c r="E49" i="23"/>
  <c r="T48" i="23"/>
  <c r="R48" i="23"/>
  <c r="Q48" i="23"/>
  <c r="N48" i="23"/>
  <c r="M48" i="23"/>
  <c r="J48" i="23"/>
  <c r="I48" i="23"/>
  <c r="F48" i="23"/>
  <c r="E48" i="23"/>
  <c r="T47" i="23"/>
  <c r="R47" i="23"/>
  <c r="Q47" i="23"/>
  <c r="N47" i="23"/>
  <c r="M47" i="23"/>
  <c r="J47" i="23"/>
  <c r="I47" i="23"/>
  <c r="F47" i="23"/>
  <c r="E47" i="23"/>
  <c r="T46" i="23"/>
  <c r="T45" i="23"/>
  <c r="R45" i="23"/>
  <c r="Q45" i="23"/>
  <c r="N45" i="23"/>
  <c r="M45" i="23"/>
  <c r="J45" i="23"/>
  <c r="I45" i="23"/>
  <c r="F45" i="23"/>
  <c r="E45" i="23"/>
  <c r="W44" i="23"/>
  <c r="V44" i="23"/>
  <c r="P44" i="23"/>
  <c r="L44" i="23"/>
  <c r="H44" i="23"/>
  <c r="D44" i="23"/>
  <c r="W43" i="23"/>
  <c r="V43" i="23"/>
  <c r="P43" i="23"/>
  <c r="L43" i="23"/>
  <c r="H43" i="23"/>
  <c r="D43" i="23"/>
  <c r="W42" i="23"/>
  <c r="V42" i="23"/>
  <c r="P42" i="23"/>
  <c r="L42" i="23"/>
  <c r="H42" i="23"/>
  <c r="D42" i="23"/>
  <c r="W41" i="23"/>
  <c r="V41" i="23"/>
  <c r="P41" i="23"/>
  <c r="L41" i="23"/>
  <c r="H41" i="23"/>
  <c r="D41" i="23"/>
  <c r="W39" i="23"/>
  <c r="V39" i="23"/>
  <c r="P39" i="23"/>
  <c r="L39" i="23"/>
  <c r="H39" i="23"/>
  <c r="D39" i="23"/>
  <c r="W38" i="23"/>
  <c r="V38" i="23"/>
  <c r="P38" i="23"/>
  <c r="L38" i="23"/>
  <c r="H38" i="23"/>
  <c r="D38" i="23"/>
  <c r="W37" i="23"/>
  <c r="V37" i="23"/>
  <c r="P37" i="23"/>
  <c r="L37" i="23"/>
  <c r="H37" i="23"/>
  <c r="D37" i="23"/>
  <c r="W36" i="23"/>
  <c r="V36" i="23"/>
  <c r="P36" i="23"/>
  <c r="L36" i="23"/>
  <c r="H36" i="23"/>
  <c r="D36" i="23"/>
  <c r="W35" i="23"/>
  <c r="V35" i="23"/>
  <c r="P35" i="23"/>
  <c r="L35" i="23"/>
  <c r="H35" i="23"/>
  <c r="D35"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Q28" i="23"/>
  <c r="N28" i="23"/>
  <c r="M28" i="23"/>
  <c r="J28" i="23"/>
  <c r="I28" i="23"/>
  <c r="F28" i="23"/>
  <c r="E28" i="23"/>
  <c r="W27" i="23"/>
  <c r="V27" i="23"/>
  <c r="P27" i="23"/>
  <c r="L27" i="23"/>
  <c r="H27" i="23"/>
  <c r="D27" i="23"/>
  <c r="W26" i="23"/>
  <c r="V26" i="23"/>
  <c r="P26" i="23"/>
  <c r="L26" i="23"/>
  <c r="H26" i="23"/>
  <c r="D26" i="23"/>
  <c r="W25" i="23"/>
  <c r="V25" i="23"/>
  <c r="P25" i="23"/>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V20" i="23"/>
  <c r="P20" i="23"/>
  <c r="L20" i="23"/>
  <c r="H20" i="23"/>
  <c r="D20" i="23"/>
  <c r="W19" i="23"/>
  <c r="V19" i="23"/>
  <c r="P19" i="23"/>
  <c r="L19" i="23"/>
  <c r="H19" i="23"/>
  <c r="D19" i="23"/>
  <c r="T16" i="23"/>
  <c r="U12" i="23"/>
  <c r="X9" i="23"/>
  <c r="W9" i="23"/>
  <c r="V9" i="23"/>
  <c r="P9" i="23"/>
  <c r="L9" i="23"/>
  <c r="H9" i="23"/>
  <c r="D9" i="23"/>
  <c r="T70" i="22"/>
  <c r="P70" i="22"/>
  <c r="L70" i="22"/>
  <c r="H70" i="22"/>
  <c r="D70" i="22"/>
  <c r="T69" i="22"/>
  <c r="P69" i="22"/>
  <c r="L69" i="22"/>
  <c r="H69" i="22"/>
  <c r="D69" i="22"/>
  <c r="T68" i="22"/>
  <c r="P68" i="22"/>
  <c r="L68" i="22"/>
  <c r="H68" i="22"/>
  <c r="D68" i="22"/>
  <c r="T67" i="22"/>
  <c r="P67" i="22"/>
  <c r="L67" i="22"/>
  <c r="H67" i="22"/>
  <c r="D67" i="22"/>
  <c r="T66" i="22"/>
  <c r="P66" i="22"/>
  <c r="L66" i="22"/>
  <c r="H66" i="22"/>
  <c r="D66" i="22"/>
  <c r="T64" i="22"/>
  <c r="T63" i="22"/>
  <c r="T62" i="22"/>
  <c r="T61" i="22"/>
  <c r="T60" i="22"/>
  <c r="T59" i="22"/>
  <c r="T54" i="22"/>
  <c r="R54" i="22"/>
  <c r="Q54" i="22"/>
  <c r="N54" i="22"/>
  <c r="M54" i="22"/>
  <c r="J54" i="22"/>
  <c r="I54" i="22"/>
  <c r="F54" i="22"/>
  <c r="E54" i="22"/>
  <c r="T53" i="22"/>
  <c r="R53" i="22"/>
  <c r="Q53" i="22"/>
  <c r="N53" i="22"/>
  <c r="M53" i="22"/>
  <c r="J53" i="22"/>
  <c r="I53" i="22"/>
  <c r="F53" i="22"/>
  <c r="E53" i="22"/>
  <c r="T51" i="22"/>
  <c r="R51" i="22"/>
  <c r="Q51" i="22"/>
  <c r="N51" i="22"/>
  <c r="M51" i="22"/>
  <c r="J51" i="22"/>
  <c r="I51" i="22"/>
  <c r="F51" i="22"/>
  <c r="E51" i="22"/>
  <c r="T50" i="22"/>
  <c r="R50" i="22"/>
  <c r="Q50" i="22"/>
  <c r="N50" i="22"/>
  <c r="M50" i="22"/>
  <c r="J50" i="22"/>
  <c r="I50" i="22"/>
  <c r="F50" i="22"/>
  <c r="E50" i="22"/>
  <c r="T44" i="22"/>
  <c r="R44" i="22"/>
  <c r="Q44" i="22"/>
  <c r="N44" i="22"/>
  <c r="M44" i="22"/>
  <c r="J44" i="22"/>
  <c r="I44" i="22"/>
  <c r="G76" i="102"/>
  <c r="F44" i="22"/>
  <c r="F76" i="102" s="1"/>
  <c r="E44" i="22"/>
  <c r="E76" i="102" s="1"/>
  <c r="T43" i="22"/>
  <c r="R43" i="22"/>
  <c r="Q43" i="22"/>
  <c r="N43" i="22"/>
  <c r="M43" i="22"/>
  <c r="J43" i="22"/>
  <c r="I43" i="22"/>
  <c r="G75" i="102"/>
  <c r="F43" i="22"/>
  <c r="F75" i="102" s="1"/>
  <c r="E43" i="22"/>
  <c r="E75" i="102" s="1"/>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T14" i="22"/>
  <c r="T13" i="22"/>
  <c r="T12" i="22"/>
  <c r="P12" i="22"/>
  <c r="L12" i="22"/>
  <c r="H12" i="22"/>
  <c r="D12" i="22"/>
  <c r="T11"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F168" i="115" s="1"/>
  <c r="BO167" i="115"/>
  <c r="BN167" i="115"/>
  <c r="BM167" i="115"/>
  <c r="BL167" i="115"/>
  <c r="BK167" i="115"/>
  <c r="BJ167" i="115"/>
  <c r="BI167" i="115"/>
  <c r="BH167" i="115"/>
  <c r="BG167" i="115"/>
  <c r="BF167" i="115"/>
  <c r="BE167" i="115"/>
  <c r="AQ167" i="115"/>
  <c r="AE167" i="115"/>
  <c r="S167" i="115"/>
  <c r="G167" i="115"/>
  <c r="BO166" i="115"/>
  <c r="BN166" i="115"/>
  <c r="BM166" i="115"/>
  <c r="BL166" i="115"/>
  <c r="BK166" i="115"/>
  <c r="BJ166" i="115"/>
  <c r="BI166" i="115"/>
  <c r="BH166" i="115"/>
  <c r="BG166" i="115"/>
  <c r="BF166" i="115"/>
  <c r="BE166" i="115"/>
  <c r="AQ166" i="115"/>
  <c r="AE166" i="115"/>
  <c r="S166" i="115"/>
  <c r="G166" i="115"/>
  <c r="BO165" i="115"/>
  <c r="BN165" i="115"/>
  <c r="BM165" i="115"/>
  <c r="BL165" i="115"/>
  <c r="BK165" i="115"/>
  <c r="BJ165" i="115"/>
  <c r="BI165" i="115"/>
  <c r="BH165" i="115"/>
  <c r="BG165" i="115"/>
  <c r="BF165" i="115"/>
  <c r="BE165" i="115"/>
  <c r="AQ165" i="115"/>
  <c r="AE165" i="115"/>
  <c r="S165" i="115"/>
  <c r="G165" i="115"/>
  <c r="BO164" i="115"/>
  <c r="BN164" i="115"/>
  <c r="BM164" i="115"/>
  <c r="BL164" i="115"/>
  <c r="BK164" i="115"/>
  <c r="BJ164" i="115"/>
  <c r="BI164" i="115"/>
  <c r="BH164" i="115"/>
  <c r="BG164" i="115"/>
  <c r="BF164" i="115"/>
  <c r="BE164" i="115"/>
  <c r="AQ164" i="115"/>
  <c r="AE164" i="115"/>
  <c r="S164" i="115"/>
  <c r="G164" i="115"/>
  <c r="R163" i="115"/>
  <c r="Q163" i="115"/>
  <c r="P163" i="115"/>
  <c r="O163" i="115"/>
  <c r="N163" i="115"/>
  <c r="M163" i="115"/>
  <c r="L163" i="115"/>
  <c r="K163" i="115"/>
  <c r="J163" i="115"/>
  <c r="I163" i="115"/>
  <c r="H163" i="115"/>
  <c r="E163" i="115"/>
  <c r="D163" i="115"/>
  <c r="F163" i="115" s="1"/>
  <c r="BO162" i="115"/>
  <c r="BN162" i="115"/>
  <c r="BM162" i="115"/>
  <c r="BL162" i="115"/>
  <c r="BK162" i="115"/>
  <c r="BJ162" i="115"/>
  <c r="BI162" i="115"/>
  <c r="BH162" i="115"/>
  <c r="BG162" i="115"/>
  <c r="BF162" i="115"/>
  <c r="BE162" i="115"/>
  <c r="AQ162" i="115"/>
  <c r="AE162" i="115"/>
  <c r="S162" i="115"/>
  <c r="G162" i="115"/>
  <c r="BO161" i="115"/>
  <c r="BN161" i="115"/>
  <c r="BM161" i="115"/>
  <c r="BL161" i="115"/>
  <c r="BK161" i="115"/>
  <c r="BJ161" i="115"/>
  <c r="BI161" i="115"/>
  <c r="BH161" i="115"/>
  <c r="BG161" i="115"/>
  <c r="BF161" i="115"/>
  <c r="BE161" i="115"/>
  <c r="AQ161" i="115"/>
  <c r="AE161" i="115"/>
  <c r="S161" i="115"/>
  <c r="G161" i="115"/>
  <c r="BO160" i="115"/>
  <c r="BN160" i="115"/>
  <c r="BM160" i="115"/>
  <c r="BL160" i="115"/>
  <c r="BK160" i="115"/>
  <c r="BJ160" i="115"/>
  <c r="BI160" i="115"/>
  <c r="BH160" i="115"/>
  <c r="BG160" i="115"/>
  <c r="BF160" i="115"/>
  <c r="BE160" i="115"/>
  <c r="AQ160" i="115"/>
  <c r="AE160" i="115"/>
  <c r="S160" i="115"/>
  <c r="G160" i="115"/>
  <c r="BO159" i="115"/>
  <c r="BN159" i="115"/>
  <c r="BM159" i="115"/>
  <c r="BL159" i="115"/>
  <c r="BK159" i="115"/>
  <c r="BJ159" i="115"/>
  <c r="BI159" i="115"/>
  <c r="BH159" i="115"/>
  <c r="BG159" i="115"/>
  <c r="BF159" i="115"/>
  <c r="BE159" i="115"/>
  <c r="AQ159" i="115"/>
  <c r="AE159" i="115"/>
  <c r="S159" i="115"/>
  <c r="G159" i="115"/>
  <c r="R158" i="115"/>
  <c r="Q158" i="115"/>
  <c r="P158" i="115"/>
  <c r="O158" i="115"/>
  <c r="N158" i="115"/>
  <c r="M158" i="115"/>
  <c r="L158" i="115"/>
  <c r="K158" i="115"/>
  <c r="J158" i="115"/>
  <c r="I158" i="115"/>
  <c r="H158" i="115"/>
  <c r="E158" i="115"/>
  <c r="D158" i="115"/>
  <c r="F158" i="115" s="1"/>
  <c r="BO157" i="115"/>
  <c r="BN157" i="115"/>
  <c r="BM157" i="115"/>
  <c r="BL157" i="115"/>
  <c r="BK157" i="115"/>
  <c r="BJ157" i="115"/>
  <c r="BI157" i="115"/>
  <c r="BH157" i="115"/>
  <c r="BG157" i="115"/>
  <c r="BF157" i="115"/>
  <c r="BE157" i="115"/>
  <c r="AQ157" i="115"/>
  <c r="AE157" i="115"/>
  <c r="S157" i="115"/>
  <c r="G157" i="115"/>
  <c r="BO156" i="115"/>
  <c r="BN156" i="115"/>
  <c r="BM156" i="115"/>
  <c r="BL156" i="115"/>
  <c r="BK156" i="115"/>
  <c r="BJ156" i="115"/>
  <c r="BI156" i="115"/>
  <c r="BH156" i="115"/>
  <c r="BG156" i="115"/>
  <c r="BF156" i="115"/>
  <c r="BE156" i="115"/>
  <c r="AQ156" i="115"/>
  <c r="AE156" i="115"/>
  <c r="S156" i="115"/>
  <c r="G156" i="115"/>
  <c r="BO155" i="115"/>
  <c r="BN155" i="115"/>
  <c r="BM155" i="115"/>
  <c r="BL155" i="115"/>
  <c r="BK155" i="115"/>
  <c r="BJ155" i="115"/>
  <c r="BI155" i="115"/>
  <c r="BH155" i="115"/>
  <c r="BG155" i="115"/>
  <c r="BF155" i="115"/>
  <c r="BE155" i="115"/>
  <c r="AQ155" i="115"/>
  <c r="AE155" i="115"/>
  <c r="S155" i="115"/>
  <c r="G155" i="115"/>
  <c r="BO154" i="115"/>
  <c r="BN154" i="115"/>
  <c r="BM154" i="115"/>
  <c r="BL154" i="115"/>
  <c r="BK154" i="115"/>
  <c r="BJ154" i="115"/>
  <c r="BI154" i="115"/>
  <c r="BH154" i="115"/>
  <c r="BG154" i="115"/>
  <c r="BF154" i="115"/>
  <c r="BE154" i="115"/>
  <c r="AQ154" i="115"/>
  <c r="AE154" i="115"/>
  <c r="S154" i="115"/>
  <c r="G154"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BO151" i="115"/>
  <c r="BN151" i="115"/>
  <c r="BM151" i="115"/>
  <c r="BL151" i="115"/>
  <c r="BK151" i="115"/>
  <c r="BJ151" i="115"/>
  <c r="BI151" i="115"/>
  <c r="BH151" i="115"/>
  <c r="BG151" i="115"/>
  <c r="BF151" i="115"/>
  <c r="BE151" i="115"/>
  <c r="AQ151" i="115"/>
  <c r="AE151" i="115"/>
  <c r="S151" i="115"/>
  <c r="G151" i="115"/>
  <c r="BO150" i="115"/>
  <c r="BN150" i="115"/>
  <c r="BM150" i="115"/>
  <c r="BL150" i="115"/>
  <c r="BK150" i="115"/>
  <c r="BJ150" i="115"/>
  <c r="BI150" i="115"/>
  <c r="BH150" i="115"/>
  <c r="BG150" i="115"/>
  <c r="BF150" i="115"/>
  <c r="BE150" i="115"/>
  <c r="AQ150" i="115"/>
  <c r="AE150" i="115"/>
  <c r="S150" i="115"/>
  <c r="G150" i="115"/>
  <c r="BO149" i="115"/>
  <c r="BN149" i="115"/>
  <c r="BM149" i="115"/>
  <c r="BL149" i="115"/>
  <c r="BK149" i="115"/>
  <c r="BJ149" i="115"/>
  <c r="BI149" i="115"/>
  <c r="BH149" i="115"/>
  <c r="BG149" i="115"/>
  <c r="BF149" i="115"/>
  <c r="BE149" i="115"/>
  <c r="AQ149" i="115"/>
  <c r="AE149" i="115"/>
  <c r="S149" i="115"/>
  <c r="G149" i="115"/>
  <c r="R148" i="115"/>
  <c r="Q148" i="115"/>
  <c r="P148" i="115"/>
  <c r="O148" i="115"/>
  <c r="N148" i="115"/>
  <c r="M148" i="115"/>
  <c r="L148" i="115"/>
  <c r="K148" i="115"/>
  <c r="J148" i="115"/>
  <c r="I148" i="115"/>
  <c r="H148" i="115"/>
  <c r="E148" i="115"/>
  <c r="D148" i="115"/>
  <c r="F148" i="115" s="1"/>
  <c r="BO147" i="115"/>
  <c r="BN147" i="115"/>
  <c r="BM147" i="115"/>
  <c r="BL147" i="115"/>
  <c r="BK147" i="115"/>
  <c r="BJ147" i="115"/>
  <c r="BI147" i="115"/>
  <c r="BH147" i="115"/>
  <c r="BG147" i="115"/>
  <c r="BF147" i="115"/>
  <c r="BE147" i="115"/>
  <c r="AQ147" i="115"/>
  <c r="AE147" i="115"/>
  <c r="S147" i="115"/>
  <c r="G147" i="115"/>
  <c r="BO146" i="115"/>
  <c r="BN146" i="115"/>
  <c r="BM146" i="115"/>
  <c r="BL146" i="115"/>
  <c r="BK146" i="115"/>
  <c r="BJ146" i="115"/>
  <c r="BI146" i="115"/>
  <c r="BH146" i="115"/>
  <c r="BG146" i="115"/>
  <c r="BF146" i="115"/>
  <c r="BE146" i="115"/>
  <c r="AQ146" i="115"/>
  <c r="AE146" i="115"/>
  <c r="S146" i="115"/>
  <c r="G146" i="115"/>
  <c r="BO145" i="115"/>
  <c r="BN145" i="115"/>
  <c r="BM145" i="115"/>
  <c r="BL145" i="115"/>
  <c r="BK145" i="115"/>
  <c r="BJ145" i="115"/>
  <c r="BI145" i="115"/>
  <c r="BH145" i="115"/>
  <c r="BG145" i="115"/>
  <c r="BF145" i="115"/>
  <c r="BE145" i="115"/>
  <c r="AQ145" i="115"/>
  <c r="AE145" i="115"/>
  <c r="S145" i="115"/>
  <c r="G145" i="115"/>
  <c r="BO144" i="115"/>
  <c r="BN144" i="115"/>
  <c r="BM144" i="115"/>
  <c r="BL144" i="115"/>
  <c r="BK144" i="115"/>
  <c r="BJ144" i="115"/>
  <c r="BI144" i="115"/>
  <c r="BH144" i="115"/>
  <c r="BG144" i="115"/>
  <c r="BF144" i="115"/>
  <c r="BE144" i="115"/>
  <c r="AQ144" i="115"/>
  <c r="AE144" i="115"/>
  <c r="S144" i="115"/>
  <c r="G144"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BO141" i="115"/>
  <c r="BN141" i="115"/>
  <c r="BM141" i="115"/>
  <c r="BL141" i="115"/>
  <c r="BK141" i="115"/>
  <c r="BJ141" i="115"/>
  <c r="BI141" i="115"/>
  <c r="BH141" i="115"/>
  <c r="BG141" i="115"/>
  <c r="BF141" i="115"/>
  <c r="BE141" i="115"/>
  <c r="AQ141" i="115"/>
  <c r="AE141" i="115"/>
  <c r="S141" i="115"/>
  <c r="G141" i="115"/>
  <c r="BO140" i="115"/>
  <c r="BN140" i="115"/>
  <c r="BM140" i="115"/>
  <c r="BL140" i="115"/>
  <c r="BK140" i="115"/>
  <c r="BJ140" i="115"/>
  <c r="BI140" i="115"/>
  <c r="BH140" i="115"/>
  <c r="BG140" i="115"/>
  <c r="BF140" i="115"/>
  <c r="BE140" i="115"/>
  <c r="AQ140" i="115"/>
  <c r="AE140" i="115"/>
  <c r="S140" i="115"/>
  <c r="G140" i="115"/>
  <c r="BO139" i="115"/>
  <c r="BN139" i="115"/>
  <c r="BM139" i="115"/>
  <c r="BL139" i="115"/>
  <c r="BK139" i="115"/>
  <c r="BJ139" i="115"/>
  <c r="BI139" i="115"/>
  <c r="BH139" i="115"/>
  <c r="BG139" i="115"/>
  <c r="BF139" i="115"/>
  <c r="BE139" i="115"/>
  <c r="AQ139" i="115"/>
  <c r="AE139" i="115"/>
  <c r="S139" i="115"/>
  <c r="G139" i="115"/>
  <c r="R138" i="115"/>
  <c r="Q138" i="115"/>
  <c r="P138" i="115"/>
  <c r="O138" i="115"/>
  <c r="N138" i="115"/>
  <c r="M138" i="115"/>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BO136" i="115"/>
  <c r="BN136" i="115"/>
  <c r="BM136" i="115"/>
  <c r="BL136" i="115"/>
  <c r="BK136" i="115"/>
  <c r="BJ136" i="115"/>
  <c r="BI136" i="115"/>
  <c r="BH136" i="115"/>
  <c r="BG136" i="115"/>
  <c r="BF136" i="115"/>
  <c r="BE136" i="115"/>
  <c r="AQ136" i="115"/>
  <c r="AE136" i="115"/>
  <c r="S136" i="115"/>
  <c r="G136" i="115"/>
  <c r="BO135" i="115"/>
  <c r="BN135" i="115"/>
  <c r="BM135" i="115"/>
  <c r="BL135" i="115"/>
  <c r="BK135" i="115"/>
  <c r="BJ135" i="115"/>
  <c r="BI135" i="115"/>
  <c r="BH135" i="115"/>
  <c r="BG135" i="115"/>
  <c r="BF135" i="115"/>
  <c r="BE135" i="115"/>
  <c r="AQ135" i="115"/>
  <c r="AE135" i="115"/>
  <c r="S135" i="115"/>
  <c r="G135" i="115"/>
  <c r="BO134" i="115"/>
  <c r="BN134" i="115"/>
  <c r="BM134" i="115"/>
  <c r="BL134" i="115"/>
  <c r="BK134" i="115"/>
  <c r="BJ134" i="115"/>
  <c r="BI134" i="115"/>
  <c r="BH134" i="115"/>
  <c r="BG134" i="115"/>
  <c r="BF134" i="115"/>
  <c r="BE134" i="115"/>
  <c r="AQ134" i="115"/>
  <c r="AE134" i="115"/>
  <c r="S134" i="115"/>
  <c r="G134"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BO131" i="115"/>
  <c r="BN131" i="115"/>
  <c r="BM131" i="115"/>
  <c r="BL131" i="115"/>
  <c r="BK131" i="115"/>
  <c r="BJ131" i="115"/>
  <c r="BI131" i="115"/>
  <c r="BH131" i="115"/>
  <c r="BG131" i="115"/>
  <c r="BF131" i="115"/>
  <c r="BE131" i="115"/>
  <c r="AQ131" i="115"/>
  <c r="AE131" i="115"/>
  <c r="S131" i="115"/>
  <c r="G131" i="115"/>
  <c r="BO130" i="115"/>
  <c r="BN130" i="115"/>
  <c r="BM130" i="115"/>
  <c r="BL130" i="115"/>
  <c r="BK130" i="115"/>
  <c r="BJ130" i="115"/>
  <c r="BI130" i="115"/>
  <c r="BH130" i="115"/>
  <c r="BG130" i="115"/>
  <c r="BF130" i="115"/>
  <c r="BE130" i="115"/>
  <c r="AQ130" i="115"/>
  <c r="AE130" i="115"/>
  <c r="S130" i="115"/>
  <c r="G130" i="115"/>
  <c r="BO129" i="115"/>
  <c r="BN129" i="115"/>
  <c r="BM129" i="115"/>
  <c r="BL129" i="115"/>
  <c r="BK129" i="115"/>
  <c r="BJ129" i="115"/>
  <c r="BI129" i="115"/>
  <c r="BH129" i="115"/>
  <c r="BG129" i="115"/>
  <c r="BF129" i="115"/>
  <c r="BE129" i="115"/>
  <c r="AQ129" i="115"/>
  <c r="AE129" i="115"/>
  <c r="S129" i="115"/>
  <c r="G129" i="115"/>
  <c r="R128" i="115"/>
  <c r="Q128" i="115"/>
  <c r="P128" i="115"/>
  <c r="O128" i="115"/>
  <c r="N128" i="115"/>
  <c r="M128" i="115"/>
  <c r="L128" i="115"/>
  <c r="K128" i="115"/>
  <c r="J128" i="115"/>
  <c r="I128" i="115"/>
  <c r="H128" i="115"/>
  <c r="E128" i="115"/>
  <c r="D128" i="115"/>
  <c r="F128" i="115" s="1"/>
  <c r="BO127" i="115"/>
  <c r="BN127" i="115"/>
  <c r="BM127" i="115"/>
  <c r="BL127" i="115"/>
  <c r="BK127" i="115"/>
  <c r="BJ127" i="115"/>
  <c r="BI127" i="115"/>
  <c r="BH127" i="115"/>
  <c r="BG127" i="115"/>
  <c r="BF127" i="115"/>
  <c r="BE127" i="115"/>
  <c r="AQ127" i="115"/>
  <c r="AE127" i="115"/>
  <c r="S127" i="115"/>
  <c r="G127" i="115"/>
  <c r="BO126" i="115"/>
  <c r="BN126" i="115"/>
  <c r="BM126" i="115"/>
  <c r="BL126" i="115"/>
  <c r="BK126" i="115"/>
  <c r="BJ126" i="115"/>
  <c r="BI126" i="115"/>
  <c r="BH126" i="115"/>
  <c r="BG126" i="115"/>
  <c r="BF126" i="115"/>
  <c r="BE126" i="115"/>
  <c r="AQ126" i="115"/>
  <c r="AE126" i="115"/>
  <c r="S126" i="115"/>
  <c r="G126" i="115"/>
  <c r="BO125" i="115"/>
  <c r="BN125" i="115"/>
  <c r="BM125" i="115"/>
  <c r="BL125" i="115"/>
  <c r="BK125" i="115"/>
  <c r="BJ125" i="115"/>
  <c r="BI125" i="115"/>
  <c r="BH125" i="115"/>
  <c r="BG125" i="115"/>
  <c r="BF125" i="115"/>
  <c r="BE125" i="115"/>
  <c r="AQ125" i="115"/>
  <c r="AE125" i="115"/>
  <c r="S125" i="115"/>
  <c r="G125" i="115"/>
  <c r="BO124" i="115"/>
  <c r="BN124" i="115"/>
  <c r="BM124" i="115"/>
  <c r="BL124" i="115"/>
  <c r="BK124" i="115"/>
  <c r="BJ124" i="115"/>
  <c r="BI124" i="115"/>
  <c r="BH124" i="115"/>
  <c r="BG124" i="115"/>
  <c r="BF124" i="115"/>
  <c r="BE124" i="115"/>
  <c r="AQ124" i="115"/>
  <c r="AE124" i="115"/>
  <c r="S124" i="115"/>
  <c r="G124"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Q122" i="115"/>
  <c r="AE122" i="115"/>
  <c r="S122" i="115"/>
  <c r="G122" i="115"/>
  <c r="BO121" i="115"/>
  <c r="BN121" i="115"/>
  <c r="BM121" i="115"/>
  <c r="BL121" i="115"/>
  <c r="BK121" i="115"/>
  <c r="BJ121" i="115"/>
  <c r="BI121" i="115"/>
  <c r="BH121" i="115"/>
  <c r="BG121" i="115"/>
  <c r="BF121" i="115"/>
  <c r="BE121" i="115"/>
  <c r="AQ121" i="115"/>
  <c r="AE121" i="115"/>
  <c r="S121" i="115"/>
  <c r="G121" i="115"/>
  <c r="BO120" i="115"/>
  <c r="BN120" i="115"/>
  <c r="BM120" i="115"/>
  <c r="BL120" i="115"/>
  <c r="BK120" i="115"/>
  <c r="BJ120" i="115"/>
  <c r="BI120" i="115"/>
  <c r="BH120" i="115"/>
  <c r="BG120" i="115"/>
  <c r="BF120" i="115"/>
  <c r="BE120" i="115"/>
  <c r="AQ120" i="115"/>
  <c r="AE120" i="115"/>
  <c r="S120" i="115"/>
  <c r="G120" i="115"/>
  <c r="BO119" i="115"/>
  <c r="BN119" i="115"/>
  <c r="BM119" i="115"/>
  <c r="BL119" i="115"/>
  <c r="BK119" i="115"/>
  <c r="BJ119" i="115"/>
  <c r="BI119" i="115"/>
  <c r="BH119" i="115"/>
  <c r="BG119" i="115"/>
  <c r="BF119" i="115"/>
  <c r="BE119" i="115"/>
  <c r="AQ119" i="115"/>
  <c r="AE119" i="115"/>
  <c r="S119" i="115"/>
  <c r="G119" i="115"/>
  <c r="R118" i="115"/>
  <c r="Q118" i="115"/>
  <c r="P118" i="115"/>
  <c r="O118" i="115"/>
  <c r="N118" i="115"/>
  <c r="M118" i="115"/>
  <c r="L118" i="115"/>
  <c r="K118" i="115"/>
  <c r="J118" i="115"/>
  <c r="I118" i="115"/>
  <c r="H118" i="115"/>
  <c r="E118" i="115"/>
  <c r="D118" i="115"/>
  <c r="F118" i="115" s="1"/>
  <c r="BO117" i="115"/>
  <c r="BN117" i="115"/>
  <c r="BM117" i="115"/>
  <c r="BL117" i="115"/>
  <c r="BK117" i="115"/>
  <c r="BJ117" i="115"/>
  <c r="BI117" i="115"/>
  <c r="BH117" i="115"/>
  <c r="BG117" i="115"/>
  <c r="BF117" i="115"/>
  <c r="BE117" i="115"/>
  <c r="AQ117" i="115"/>
  <c r="AE117" i="115"/>
  <c r="S117" i="115"/>
  <c r="G117" i="115"/>
  <c r="BO116" i="115"/>
  <c r="BN116" i="115"/>
  <c r="BM116" i="115"/>
  <c r="BL116" i="115"/>
  <c r="BK116" i="115"/>
  <c r="BJ116" i="115"/>
  <c r="BI116" i="115"/>
  <c r="BH116" i="115"/>
  <c r="BG116" i="115"/>
  <c r="BF116" i="115"/>
  <c r="BE116" i="115"/>
  <c r="AQ116" i="115"/>
  <c r="AE116" i="115"/>
  <c r="S116" i="115"/>
  <c r="G116" i="115"/>
  <c r="BO115" i="115"/>
  <c r="BN115" i="115"/>
  <c r="BM115" i="115"/>
  <c r="BL115" i="115"/>
  <c r="BK115" i="115"/>
  <c r="BJ115" i="115"/>
  <c r="BI115" i="115"/>
  <c r="BH115" i="115"/>
  <c r="BG115" i="115"/>
  <c r="BF115" i="115"/>
  <c r="BE115" i="115"/>
  <c r="AQ115" i="115"/>
  <c r="AE115" i="115"/>
  <c r="S115" i="115"/>
  <c r="G115" i="115"/>
  <c r="BO114" i="115"/>
  <c r="BN114" i="115"/>
  <c r="BM114" i="115"/>
  <c r="BL114" i="115"/>
  <c r="BK114" i="115"/>
  <c r="BJ114" i="115"/>
  <c r="BI114" i="115"/>
  <c r="BH114" i="115"/>
  <c r="BG114" i="115"/>
  <c r="BF114" i="115"/>
  <c r="BE114" i="115"/>
  <c r="AQ114" i="115"/>
  <c r="AE114" i="115"/>
  <c r="S114" i="115"/>
  <c r="G114"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BO111" i="115"/>
  <c r="BN111" i="115"/>
  <c r="BM111" i="115"/>
  <c r="BL111" i="115"/>
  <c r="BK111" i="115"/>
  <c r="BJ111" i="115"/>
  <c r="BI111" i="115"/>
  <c r="BH111" i="115"/>
  <c r="BG111" i="115"/>
  <c r="BF111" i="115"/>
  <c r="BE111" i="115"/>
  <c r="AQ111" i="115"/>
  <c r="AE111" i="115"/>
  <c r="S111" i="115"/>
  <c r="G111" i="115"/>
  <c r="BO110" i="115"/>
  <c r="BN110" i="115"/>
  <c r="BM110" i="115"/>
  <c r="BL110" i="115"/>
  <c r="BK110" i="115"/>
  <c r="BJ110" i="115"/>
  <c r="BI110" i="115"/>
  <c r="BH110" i="115"/>
  <c r="BG110" i="115"/>
  <c r="BF110" i="115"/>
  <c r="BE110" i="115"/>
  <c r="AQ110" i="115"/>
  <c r="AE110" i="115"/>
  <c r="S110" i="115"/>
  <c r="G110" i="115"/>
  <c r="BO109" i="115"/>
  <c r="BN109" i="115"/>
  <c r="BM109" i="115"/>
  <c r="BL109" i="115"/>
  <c r="BK109" i="115"/>
  <c r="BJ109" i="115"/>
  <c r="BI109" i="115"/>
  <c r="BH109" i="115"/>
  <c r="BG109" i="115"/>
  <c r="BF109" i="115"/>
  <c r="BE109" i="115"/>
  <c r="AQ109" i="115"/>
  <c r="AE109" i="115"/>
  <c r="S109" i="115"/>
  <c r="G109" i="115"/>
  <c r="R108" i="115"/>
  <c r="Q108" i="115"/>
  <c r="P108" i="115"/>
  <c r="O108" i="115"/>
  <c r="N108" i="115"/>
  <c r="M108" i="115"/>
  <c r="L108" i="115"/>
  <c r="K108" i="115"/>
  <c r="J108" i="115"/>
  <c r="I108" i="115"/>
  <c r="H108" i="115"/>
  <c r="E108" i="115"/>
  <c r="D108" i="115"/>
  <c r="F108" i="115" s="1"/>
  <c r="BO107" i="115"/>
  <c r="BN107" i="115"/>
  <c r="BM107" i="115"/>
  <c r="BL107" i="115"/>
  <c r="BK107" i="115"/>
  <c r="BJ107" i="115"/>
  <c r="BI107" i="115"/>
  <c r="BH107" i="115"/>
  <c r="BG107" i="115"/>
  <c r="BF107" i="115"/>
  <c r="BE107" i="115"/>
  <c r="AQ107" i="115"/>
  <c r="AE107" i="115"/>
  <c r="S107" i="115"/>
  <c r="G107" i="115"/>
  <c r="BO106" i="115"/>
  <c r="BN106" i="115"/>
  <c r="BM106" i="115"/>
  <c r="BL106" i="115"/>
  <c r="BK106" i="115"/>
  <c r="BJ106" i="115"/>
  <c r="BI106" i="115"/>
  <c r="BH106" i="115"/>
  <c r="BG106" i="115"/>
  <c r="BF106" i="115"/>
  <c r="BE106" i="115"/>
  <c r="AQ106" i="115"/>
  <c r="AE106" i="115"/>
  <c r="S106" i="115"/>
  <c r="G106" i="115"/>
  <c r="BO105" i="115"/>
  <c r="BN105" i="115"/>
  <c r="BM105" i="115"/>
  <c r="BL105" i="115"/>
  <c r="BK105" i="115"/>
  <c r="BJ105" i="115"/>
  <c r="BI105" i="115"/>
  <c r="BH105" i="115"/>
  <c r="BG105" i="115"/>
  <c r="BF105" i="115"/>
  <c r="BE105" i="115"/>
  <c r="AQ105" i="115"/>
  <c r="AE105" i="115"/>
  <c r="S105" i="115"/>
  <c r="G105" i="115"/>
  <c r="BO104" i="115"/>
  <c r="BN104" i="115"/>
  <c r="BM104" i="115"/>
  <c r="BL104" i="115"/>
  <c r="BK104" i="115"/>
  <c r="BJ104" i="115"/>
  <c r="BI104" i="115"/>
  <c r="BH104" i="115"/>
  <c r="BG104" i="115"/>
  <c r="BF104" i="115"/>
  <c r="BE104" i="115"/>
  <c r="AQ104" i="115"/>
  <c r="AE104" i="115"/>
  <c r="S104" i="115"/>
  <c r="G104"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BO101" i="115"/>
  <c r="BN101" i="115"/>
  <c r="BM101" i="115"/>
  <c r="BL101" i="115"/>
  <c r="BK101" i="115"/>
  <c r="BJ101" i="115"/>
  <c r="BI101" i="115"/>
  <c r="BH101" i="115"/>
  <c r="BG101" i="115"/>
  <c r="BF101" i="115"/>
  <c r="BE101" i="115"/>
  <c r="AQ101" i="115"/>
  <c r="AE101" i="115"/>
  <c r="S101" i="115"/>
  <c r="G101" i="115"/>
  <c r="BO100" i="115"/>
  <c r="BN100" i="115"/>
  <c r="BM100" i="115"/>
  <c r="BL100" i="115"/>
  <c r="BK100" i="115"/>
  <c r="BJ100" i="115"/>
  <c r="BI100" i="115"/>
  <c r="BH100" i="115"/>
  <c r="BG100" i="115"/>
  <c r="BF100" i="115"/>
  <c r="BE100" i="115"/>
  <c r="AQ100" i="115"/>
  <c r="AE100" i="115"/>
  <c r="S100" i="115"/>
  <c r="G100" i="115"/>
  <c r="BO99" i="115"/>
  <c r="BN99" i="115"/>
  <c r="BM99" i="115"/>
  <c r="BL99" i="115"/>
  <c r="BK99" i="115"/>
  <c r="BJ99" i="115"/>
  <c r="BI99" i="115"/>
  <c r="BH99" i="115"/>
  <c r="BG99" i="115"/>
  <c r="BF99" i="115"/>
  <c r="BE99" i="115"/>
  <c r="AQ99" i="115"/>
  <c r="AE99" i="115"/>
  <c r="S99" i="115"/>
  <c r="G99" i="115"/>
  <c r="R98" i="115"/>
  <c r="Q98" i="115"/>
  <c r="P98" i="115"/>
  <c r="O98" i="115"/>
  <c r="N98" i="115"/>
  <c r="M98" i="115"/>
  <c r="L98" i="115"/>
  <c r="K98" i="115"/>
  <c r="J98" i="115"/>
  <c r="I98" i="115"/>
  <c r="H98" i="115"/>
  <c r="E98" i="115"/>
  <c r="F98" i="115" s="1"/>
  <c r="D98" i="115"/>
  <c r="BO97" i="115"/>
  <c r="BN97" i="115"/>
  <c r="BM97" i="115"/>
  <c r="BL97" i="115"/>
  <c r="BK97" i="115"/>
  <c r="BJ97" i="115"/>
  <c r="BI97" i="115"/>
  <c r="BH97" i="115"/>
  <c r="BG97" i="115"/>
  <c r="BF97" i="115"/>
  <c r="BE97" i="115"/>
  <c r="AQ97" i="115"/>
  <c r="AE97" i="115"/>
  <c r="S97" i="115"/>
  <c r="G97" i="115"/>
  <c r="BO96" i="115"/>
  <c r="BN96" i="115"/>
  <c r="BM96" i="115"/>
  <c r="BL96" i="115"/>
  <c r="BK96" i="115"/>
  <c r="BJ96" i="115"/>
  <c r="BI96" i="115"/>
  <c r="BH96" i="115"/>
  <c r="BG96" i="115"/>
  <c r="BF96" i="115"/>
  <c r="BE96" i="115"/>
  <c r="AQ96" i="115"/>
  <c r="AE96" i="115"/>
  <c r="S96" i="115"/>
  <c r="G96" i="115"/>
  <c r="BO95" i="115"/>
  <c r="BN95" i="115"/>
  <c r="BM95" i="115"/>
  <c r="BL95" i="115"/>
  <c r="BK95" i="115"/>
  <c r="BJ95" i="115"/>
  <c r="BI95" i="115"/>
  <c r="BH95" i="115"/>
  <c r="BG95" i="115"/>
  <c r="BF95" i="115"/>
  <c r="BE95" i="115"/>
  <c r="AQ95" i="115"/>
  <c r="AE95" i="115"/>
  <c r="S95" i="115"/>
  <c r="G95" i="115"/>
  <c r="BO94" i="115"/>
  <c r="BN94" i="115"/>
  <c r="BM94" i="115"/>
  <c r="BL94" i="115"/>
  <c r="BK94" i="115"/>
  <c r="BJ94" i="115"/>
  <c r="BI94" i="115"/>
  <c r="BH94" i="115"/>
  <c r="BG94" i="115"/>
  <c r="BF94" i="115"/>
  <c r="BE94" i="115"/>
  <c r="AQ94" i="115"/>
  <c r="AE94" i="115"/>
  <c r="S94" i="115"/>
  <c r="G94"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BO91" i="115"/>
  <c r="BN91" i="115"/>
  <c r="BM91" i="115"/>
  <c r="BL91" i="115"/>
  <c r="BK91" i="115"/>
  <c r="BJ91" i="115"/>
  <c r="BI91" i="115"/>
  <c r="BH91" i="115"/>
  <c r="BG91" i="115"/>
  <c r="BF91" i="115"/>
  <c r="BE91" i="115"/>
  <c r="AQ91" i="115"/>
  <c r="AE91" i="115"/>
  <c r="S91" i="115"/>
  <c r="G91" i="115"/>
  <c r="BO90" i="115"/>
  <c r="BN90" i="115"/>
  <c r="BM90" i="115"/>
  <c r="BL90" i="115"/>
  <c r="BK90" i="115"/>
  <c r="BJ90" i="115"/>
  <c r="BI90" i="115"/>
  <c r="BH90" i="115"/>
  <c r="BG90" i="115"/>
  <c r="BF90" i="115"/>
  <c r="BE90" i="115"/>
  <c r="AQ90" i="115"/>
  <c r="AE90" i="115"/>
  <c r="S90" i="115"/>
  <c r="G90" i="115"/>
  <c r="BO89" i="115"/>
  <c r="BN89" i="115"/>
  <c r="BM89" i="115"/>
  <c r="BL89" i="115"/>
  <c r="BK89" i="115"/>
  <c r="BJ89" i="115"/>
  <c r="BI89" i="115"/>
  <c r="BH89" i="115"/>
  <c r="BG89" i="115"/>
  <c r="BF89" i="115"/>
  <c r="BE89" i="115"/>
  <c r="AQ89" i="115"/>
  <c r="AE89" i="115"/>
  <c r="S89" i="115"/>
  <c r="G89"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BO86" i="115"/>
  <c r="BN86" i="115"/>
  <c r="BM86" i="115"/>
  <c r="BL86" i="115"/>
  <c r="BK86" i="115"/>
  <c r="BJ86" i="115"/>
  <c r="BI86" i="115"/>
  <c r="BH86" i="115"/>
  <c r="BG86" i="115"/>
  <c r="BF86" i="115"/>
  <c r="BE86" i="115"/>
  <c r="AQ86" i="115"/>
  <c r="AE86" i="115"/>
  <c r="S86" i="115"/>
  <c r="G86" i="115"/>
  <c r="BO85" i="115"/>
  <c r="BN85" i="115"/>
  <c r="BM85" i="115"/>
  <c r="BL85" i="115"/>
  <c r="BK85" i="115"/>
  <c r="BJ85" i="115"/>
  <c r="BI85" i="115"/>
  <c r="BH85" i="115"/>
  <c r="BG85" i="115"/>
  <c r="BF85" i="115"/>
  <c r="BE85" i="115"/>
  <c r="AQ85" i="115"/>
  <c r="AE85" i="115"/>
  <c r="S85" i="115"/>
  <c r="G85" i="115"/>
  <c r="BO84" i="115"/>
  <c r="BN84" i="115"/>
  <c r="BM84" i="115"/>
  <c r="BL84" i="115"/>
  <c r="BK84" i="115"/>
  <c r="BJ84" i="115"/>
  <c r="BI84" i="115"/>
  <c r="BH84" i="115"/>
  <c r="BG84" i="115"/>
  <c r="BF84" i="115"/>
  <c r="BE84" i="115"/>
  <c r="AQ84" i="115"/>
  <c r="AE84" i="115"/>
  <c r="S84" i="115"/>
  <c r="G84" i="115"/>
  <c r="R83" i="115"/>
  <c r="Q83" i="115"/>
  <c r="P83" i="115"/>
  <c r="O83" i="115"/>
  <c r="N83" i="115"/>
  <c r="M83" i="115"/>
  <c r="L83" i="115"/>
  <c r="K83" i="115"/>
  <c r="J83" i="115"/>
  <c r="I83" i="115"/>
  <c r="H83" i="115"/>
  <c r="E83" i="115"/>
  <c r="D83" i="115"/>
  <c r="F83" i="115" s="1"/>
  <c r="BO82" i="115"/>
  <c r="BN82" i="115"/>
  <c r="BM82" i="115"/>
  <c r="BL82" i="115"/>
  <c r="BK82" i="115"/>
  <c r="BJ82" i="115"/>
  <c r="BI82" i="115"/>
  <c r="BH82" i="115"/>
  <c r="BG82" i="115"/>
  <c r="BF82" i="115"/>
  <c r="BE82" i="115"/>
  <c r="AQ82" i="115"/>
  <c r="AE82" i="115"/>
  <c r="S82" i="115"/>
  <c r="G82" i="115"/>
  <c r="BO81" i="115"/>
  <c r="BN81" i="115"/>
  <c r="BM81" i="115"/>
  <c r="BL81" i="115"/>
  <c r="BK81" i="115"/>
  <c r="BJ81" i="115"/>
  <c r="BI81" i="115"/>
  <c r="BH81" i="115"/>
  <c r="BG81" i="115"/>
  <c r="BF81" i="115"/>
  <c r="BE81" i="115"/>
  <c r="AQ81" i="115"/>
  <c r="AE81" i="115"/>
  <c r="S81" i="115"/>
  <c r="G81" i="115"/>
  <c r="BO80" i="115"/>
  <c r="BN80" i="115"/>
  <c r="BM80" i="115"/>
  <c r="BL80" i="115"/>
  <c r="BK80" i="115"/>
  <c r="BJ80" i="115"/>
  <c r="BI80" i="115"/>
  <c r="BH80" i="115"/>
  <c r="BG80" i="115"/>
  <c r="BF80" i="115"/>
  <c r="BE80" i="115"/>
  <c r="AQ80" i="115"/>
  <c r="AE80" i="115"/>
  <c r="S80" i="115"/>
  <c r="G80" i="115"/>
  <c r="BO79" i="115"/>
  <c r="BN79" i="115"/>
  <c r="BM79" i="115"/>
  <c r="BL79" i="115"/>
  <c r="BK79" i="115"/>
  <c r="BJ79" i="115"/>
  <c r="BI79" i="115"/>
  <c r="BH79" i="115"/>
  <c r="BG79" i="115"/>
  <c r="BF79" i="115"/>
  <c r="BE79" i="115"/>
  <c r="AQ79" i="115"/>
  <c r="AE79" i="115"/>
  <c r="S79" i="115"/>
  <c r="G79"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BO76" i="115"/>
  <c r="BN76" i="115"/>
  <c r="BM76" i="115"/>
  <c r="BL76" i="115"/>
  <c r="BK76" i="115"/>
  <c r="BJ76" i="115"/>
  <c r="BI76" i="115"/>
  <c r="BH76" i="115"/>
  <c r="BG76" i="115"/>
  <c r="BF76" i="115"/>
  <c r="BE76" i="115"/>
  <c r="AQ76" i="115"/>
  <c r="AE76" i="115"/>
  <c r="S76" i="115"/>
  <c r="G76" i="115"/>
  <c r="BO75" i="115"/>
  <c r="BN75" i="115"/>
  <c r="BM75" i="115"/>
  <c r="BL75" i="115"/>
  <c r="BK75" i="115"/>
  <c r="BJ75" i="115"/>
  <c r="BI75" i="115"/>
  <c r="BH75" i="115"/>
  <c r="BG75" i="115"/>
  <c r="BF75" i="115"/>
  <c r="BE75" i="115"/>
  <c r="AQ75" i="115"/>
  <c r="AE75" i="115"/>
  <c r="S75" i="115"/>
  <c r="G75" i="115"/>
  <c r="BO74" i="115"/>
  <c r="BN74" i="115"/>
  <c r="BM74" i="115"/>
  <c r="BL74" i="115"/>
  <c r="BK74" i="115"/>
  <c r="BJ74" i="115"/>
  <c r="BI74" i="115"/>
  <c r="BH74" i="115"/>
  <c r="BG74" i="115"/>
  <c r="BF74" i="115"/>
  <c r="BE74" i="115"/>
  <c r="AQ74" i="115"/>
  <c r="AE74" i="115"/>
  <c r="S74" i="115"/>
  <c r="G74"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BO71" i="115"/>
  <c r="BN71" i="115"/>
  <c r="BM71" i="115"/>
  <c r="BL71" i="115"/>
  <c r="BK71" i="115"/>
  <c r="BJ71" i="115"/>
  <c r="BI71" i="115"/>
  <c r="BH71" i="115"/>
  <c r="BG71" i="115"/>
  <c r="BF71" i="115"/>
  <c r="BE71" i="115"/>
  <c r="AQ71" i="115"/>
  <c r="AE71" i="115"/>
  <c r="S71" i="115"/>
  <c r="G71" i="115"/>
  <c r="BO70" i="115"/>
  <c r="BN70" i="115"/>
  <c r="BM70" i="115"/>
  <c r="BL70" i="115"/>
  <c r="BK70" i="115"/>
  <c r="BJ70" i="115"/>
  <c r="BI70" i="115"/>
  <c r="BH70" i="115"/>
  <c r="BG70" i="115"/>
  <c r="BF70" i="115"/>
  <c r="BE70" i="115"/>
  <c r="AQ70" i="115"/>
  <c r="AE70" i="115"/>
  <c r="S70" i="115"/>
  <c r="G70" i="115"/>
  <c r="BO69" i="115"/>
  <c r="BN69" i="115"/>
  <c r="BM69" i="115"/>
  <c r="BL69" i="115"/>
  <c r="BK69" i="115"/>
  <c r="BJ69" i="115"/>
  <c r="BI69" i="115"/>
  <c r="BH69" i="115"/>
  <c r="BG69" i="115"/>
  <c r="BF69" i="115"/>
  <c r="BE69" i="115"/>
  <c r="AQ69" i="115"/>
  <c r="AE69" i="115"/>
  <c r="S69" i="115"/>
  <c r="G69" i="115"/>
  <c r="R68" i="115"/>
  <c r="Q68" i="115"/>
  <c r="P68" i="115"/>
  <c r="O68" i="115"/>
  <c r="N68" i="115"/>
  <c r="M68" i="115"/>
  <c r="L68" i="115"/>
  <c r="K68" i="115"/>
  <c r="J68" i="115"/>
  <c r="I68" i="115"/>
  <c r="H68" i="115"/>
  <c r="E68" i="115"/>
  <c r="D68" i="115"/>
  <c r="F68" i="115" s="1"/>
  <c r="BO67" i="115"/>
  <c r="BN67" i="115"/>
  <c r="BM67" i="115"/>
  <c r="BL67" i="115"/>
  <c r="BK67" i="115"/>
  <c r="BJ67" i="115"/>
  <c r="BI67" i="115"/>
  <c r="BH67" i="115"/>
  <c r="BG67" i="115"/>
  <c r="BF67" i="115"/>
  <c r="BE67" i="115"/>
  <c r="AQ67" i="115"/>
  <c r="AE67" i="115"/>
  <c r="S67" i="115"/>
  <c r="G67" i="115"/>
  <c r="BO66" i="115"/>
  <c r="BN66" i="115"/>
  <c r="BM66" i="115"/>
  <c r="BL66" i="115"/>
  <c r="BK66" i="115"/>
  <c r="BJ66" i="115"/>
  <c r="BI66" i="115"/>
  <c r="BH66" i="115"/>
  <c r="BG66" i="115"/>
  <c r="BF66" i="115"/>
  <c r="BE66" i="115"/>
  <c r="AQ66" i="115"/>
  <c r="AE66" i="115"/>
  <c r="S66" i="115"/>
  <c r="G66" i="115"/>
  <c r="BO65" i="115"/>
  <c r="BN65" i="115"/>
  <c r="BM65" i="115"/>
  <c r="BL65" i="115"/>
  <c r="BK65" i="115"/>
  <c r="BJ65" i="115"/>
  <c r="BI65" i="115"/>
  <c r="BH65" i="115"/>
  <c r="BG65" i="115"/>
  <c r="BF65" i="115"/>
  <c r="BE65" i="115"/>
  <c r="AQ65" i="115"/>
  <c r="AE65" i="115"/>
  <c r="S65" i="115"/>
  <c r="G65" i="115"/>
  <c r="BO64" i="115"/>
  <c r="BN64" i="115"/>
  <c r="BM64" i="115"/>
  <c r="BL64" i="115"/>
  <c r="BK64" i="115"/>
  <c r="BJ64" i="115"/>
  <c r="BI64" i="115"/>
  <c r="BH64" i="115"/>
  <c r="BG64" i="115"/>
  <c r="BF64" i="115"/>
  <c r="BE64" i="115"/>
  <c r="AQ64" i="115"/>
  <c r="AE64" i="115"/>
  <c r="S64" i="115"/>
  <c r="G64" i="115"/>
  <c r="R63" i="115"/>
  <c r="Q63" i="115"/>
  <c r="P63" i="115"/>
  <c r="O63" i="115"/>
  <c r="N63" i="115"/>
  <c r="M63" i="115"/>
  <c r="L63" i="115"/>
  <c r="K63" i="115"/>
  <c r="J63" i="115"/>
  <c r="I63" i="115"/>
  <c r="H63" i="115"/>
  <c r="E63" i="115"/>
  <c r="F63" i="115" s="1"/>
  <c r="D63" i="115"/>
  <c r="BO62" i="115"/>
  <c r="BN62" i="115"/>
  <c r="BM62" i="115"/>
  <c r="BL62" i="115"/>
  <c r="BK62" i="115"/>
  <c r="BJ62" i="115"/>
  <c r="BI62" i="115"/>
  <c r="BH62" i="115"/>
  <c r="BG62" i="115"/>
  <c r="BF62" i="115"/>
  <c r="BE62" i="115"/>
  <c r="AQ62" i="115"/>
  <c r="AE62" i="115"/>
  <c r="S62" i="115"/>
  <c r="G62" i="115"/>
  <c r="BO61" i="115"/>
  <c r="BN61" i="115"/>
  <c r="BM61" i="115"/>
  <c r="BL61" i="115"/>
  <c r="BK61" i="115"/>
  <c r="BJ61" i="115"/>
  <c r="BI61" i="115"/>
  <c r="BH61" i="115"/>
  <c r="BG61" i="115"/>
  <c r="BF61" i="115"/>
  <c r="BE61" i="115"/>
  <c r="AQ61" i="115"/>
  <c r="AE61" i="115"/>
  <c r="S61" i="115"/>
  <c r="G61" i="115"/>
  <c r="BO60" i="115"/>
  <c r="BN60" i="115"/>
  <c r="BM60" i="115"/>
  <c r="BL60" i="115"/>
  <c r="BK60" i="115"/>
  <c r="BJ60" i="115"/>
  <c r="BI60" i="115"/>
  <c r="BH60" i="115"/>
  <c r="BG60" i="115"/>
  <c r="BF60" i="115"/>
  <c r="BE60" i="115"/>
  <c r="AQ60" i="115"/>
  <c r="AE60" i="115"/>
  <c r="S60" i="115"/>
  <c r="G60" i="115"/>
  <c r="BO59" i="115"/>
  <c r="BN59" i="115"/>
  <c r="BM59" i="115"/>
  <c r="BL59" i="115"/>
  <c r="BK59" i="115"/>
  <c r="BJ59" i="115"/>
  <c r="BI59" i="115"/>
  <c r="BH59" i="115"/>
  <c r="BG59" i="115"/>
  <c r="BF59" i="115"/>
  <c r="BE59" i="115"/>
  <c r="AQ59" i="115"/>
  <c r="AE59" i="115"/>
  <c r="S59" i="115"/>
  <c r="G59"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BO56" i="115"/>
  <c r="BN56" i="115"/>
  <c r="BM56" i="115"/>
  <c r="BL56" i="115"/>
  <c r="BK56" i="115"/>
  <c r="BJ56" i="115"/>
  <c r="BI56" i="115"/>
  <c r="BH56" i="115"/>
  <c r="BG56" i="115"/>
  <c r="BF56" i="115"/>
  <c r="BE56" i="115"/>
  <c r="AQ56" i="115"/>
  <c r="AE56" i="115"/>
  <c r="S56" i="115"/>
  <c r="G56" i="115"/>
  <c r="BO55" i="115"/>
  <c r="BN55" i="115"/>
  <c r="BM55" i="115"/>
  <c r="BL55" i="115"/>
  <c r="BK55" i="115"/>
  <c r="BJ55" i="115"/>
  <c r="BI55" i="115"/>
  <c r="BH55" i="115"/>
  <c r="BG55" i="115"/>
  <c r="BF55" i="115"/>
  <c r="BE55" i="115"/>
  <c r="AQ55" i="115"/>
  <c r="AE55" i="115"/>
  <c r="S55" i="115"/>
  <c r="G55" i="115"/>
  <c r="BO54" i="115"/>
  <c r="BN54" i="115"/>
  <c r="BM54" i="115"/>
  <c r="BL54" i="115"/>
  <c r="BK54" i="115"/>
  <c r="BJ54" i="115"/>
  <c r="BI54" i="115"/>
  <c r="BH54" i="115"/>
  <c r="BG54" i="115"/>
  <c r="BF54" i="115"/>
  <c r="BE54" i="115"/>
  <c r="AQ54" i="115"/>
  <c r="AE54" i="115"/>
  <c r="S54" i="115"/>
  <c r="G54"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BO51" i="115"/>
  <c r="BN51" i="115"/>
  <c r="BM51" i="115"/>
  <c r="BL51" i="115"/>
  <c r="BK51" i="115"/>
  <c r="BJ51" i="115"/>
  <c r="BI51" i="115"/>
  <c r="BH51" i="115"/>
  <c r="BG51" i="115"/>
  <c r="BF51" i="115"/>
  <c r="BE51" i="115"/>
  <c r="AQ51" i="115"/>
  <c r="AE51" i="115"/>
  <c r="S51" i="115"/>
  <c r="G51" i="115"/>
  <c r="BO50" i="115"/>
  <c r="BN50" i="115"/>
  <c r="BM50" i="115"/>
  <c r="BL50" i="115"/>
  <c r="BK50" i="115"/>
  <c r="BJ50" i="115"/>
  <c r="BI50" i="115"/>
  <c r="BH50" i="115"/>
  <c r="BG50" i="115"/>
  <c r="BF50" i="115"/>
  <c r="BE50" i="115"/>
  <c r="AQ50" i="115"/>
  <c r="AE50" i="115"/>
  <c r="S50" i="115"/>
  <c r="G50" i="115"/>
  <c r="BO49" i="115"/>
  <c r="BN49" i="115"/>
  <c r="BM49" i="115"/>
  <c r="BL49" i="115"/>
  <c r="BK49" i="115"/>
  <c r="BJ49" i="115"/>
  <c r="BI49" i="115"/>
  <c r="BH49" i="115"/>
  <c r="BG49" i="115"/>
  <c r="BF49" i="115"/>
  <c r="BE49" i="115"/>
  <c r="AQ49" i="115"/>
  <c r="AE49" i="115"/>
  <c r="S49" i="115"/>
  <c r="G49" i="115"/>
  <c r="R48" i="115"/>
  <c r="Q48" i="115"/>
  <c r="P48" i="115"/>
  <c r="O48" i="115"/>
  <c r="N48" i="115"/>
  <c r="M48" i="115"/>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BO46" i="115"/>
  <c r="BN46" i="115"/>
  <c r="BM46" i="115"/>
  <c r="BL46" i="115"/>
  <c r="BK46" i="115"/>
  <c r="BJ46" i="115"/>
  <c r="BI46" i="115"/>
  <c r="BH46" i="115"/>
  <c r="BG46" i="115"/>
  <c r="BF46" i="115"/>
  <c r="BE46" i="115"/>
  <c r="AQ46" i="115"/>
  <c r="AE46" i="115"/>
  <c r="S46" i="115"/>
  <c r="G46" i="115"/>
  <c r="BO45" i="115"/>
  <c r="BN45" i="115"/>
  <c r="BM45" i="115"/>
  <c r="BL45" i="115"/>
  <c r="BK45" i="115"/>
  <c r="BJ45" i="115"/>
  <c r="BI45" i="115"/>
  <c r="BH45" i="115"/>
  <c r="BG45" i="115"/>
  <c r="BF45" i="115"/>
  <c r="BE45" i="115"/>
  <c r="AQ45" i="115"/>
  <c r="AE45" i="115"/>
  <c r="S45" i="115"/>
  <c r="G45" i="115"/>
  <c r="BO44" i="115"/>
  <c r="BN44" i="115"/>
  <c r="BM44" i="115"/>
  <c r="BL44" i="115"/>
  <c r="BK44" i="115"/>
  <c r="BJ44" i="115"/>
  <c r="BI44" i="115"/>
  <c r="BH44" i="115"/>
  <c r="BG44" i="115"/>
  <c r="BF44" i="115"/>
  <c r="BE44" i="115"/>
  <c r="AQ44" i="115"/>
  <c r="AE44" i="115"/>
  <c r="S44" i="115"/>
  <c r="G44" i="115"/>
  <c r="R43" i="115"/>
  <c r="Q43" i="115"/>
  <c r="P43" i="115"/>
  <c r="O43" i="115"/>
  <c r="N43" i="115"/>
  <c r="M43" i="115"/>
  <c r="L43" i="115"/>
  <c r="K43" i="115"/>
  <c r="J43" i="115"/>
  <c r="I43" i="115"/>
  <c r="H43" i="115"/>
  <c r="E43" i="115"/>
  <c r="F43" i="115" s="1"/>
  <c r="D43" i="115"/>
  <c r="BO42" i="115"/>
  <c r="BN42" i="115"/>
  <c r="BM42" i="115"/>
  <c r="BL42" i="115"/>
  <c r="BK42" i="115"/>
  <c r="BJ42" i="115"/>
  <c r="BI42" i="115"/>
  <c r="BH42" i="115"/>
  <c r="BG42" i="115"/>
  <c r="BF42" i="115"/>
  <c r="BE42" i="115"/>
  <c r="AQ42" i="115"/>
  <c r="AE42" i="115"/>
  <c r="S42" i="115"/>
  <c r="G42" i="115"/>
  <c r="BO41" i="115"/>
  <c r="BN41" i="115"/>
  <c r="BM41" i="115"/>
  <c r="BL41" i="115"/>
  <c r="BK41" i="115"/>
  <c r="BJ41" i="115"/>
  <c r="BI41" i="115"/>
  <c r="BH41" i="115"/>
  <c r="BG41" i="115"/>
  <c r="BF41" i="115"/>
  <c r="BE41" i="115"/>
  <c r="AQ41" i="115"/>
  <c r="AE41" i="115"/>
  <c r="S41" i="115"/>
  <c r="G41" i="115"/>
  <c r="BO40" i="115"/>
  <c r="BN40" i="115"/>
  <c r="BM40" i="115"/>
  <c r="BL40" i="115"/>
  <c r="BK40" i="115"/>
  <c r="BJ40" i="115"/>
  <c r="BI40" i="115"/>
  <c r="BH40" i="115"/>
  <c r="BG40" i="115"/>
  <c r="BF40" i="115"/>
  <c r="BE40" i="115"/>
  <c r="AQ40" i="115"/>
  <c r="AE40" i="115"/>
  <c r="S40" i="115"/>
  <c r="G40" i="115"/>
  <c r="BO39" i="115"/>
  <c r="BN39" i="115"/>
  <c r="BM39" i="115"/>
  <c r="BL39" i="115"/>
  <c r="BK39" i="115"/>
  <c r="BJ39" i="115"/>
  <c r="BI39" i="115"/>
  <c r="BH39" i="115"/>
  <c r="BG39" i="115"/>
  <c r="BF39" i="115"/>
  <c r="BE39" i="115"/>
  <c r="AQ39" i="115"/>
  <c r="AE39" i="115"/>
  <c r="S39" i="115"/>
  <c r="G39"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BO36" i="115"/>
  <c r="BN36" i="115"/>
  <c r="BM36" i="115"/>
  <c r="BL36" i="115"/>
  <c r="BK36" i="115"/>
  <c r="BJ36" i="115"/>
  <c r="BI36" i="115"/>
  <c r="BH36" i="115"/>
  <c r="BG36" i="115"/>
  <c r="BF36" i="115"/>
  <c r="BE36" i="115"/>
  <c r="AQ36" i="115"/>
  <c r="AE36" i="115"/>
  <c r="S36" i="115"/>
  <c r="G36" i="115"/>
  <c r="BO35" i="115"/>
  <c r="BN35" i="115"/>
  <c r="BM35" i="115"/>
  <c r="BL35" i="115"/>
  <c r="BK35" i="115"/>
  <c r="BJ35" i="115"/>
  <c r="BI35" i="115"/>
  <c r="BH35" i="115"/>
  <c r="BG35" i="115"/>
  <c r="BF35" i="115"/>
  <c r="BE35" i="115"/>
  <c r="AQ35" i="115"/>
  <c r="AE35" i="115"/>
  <c r="S35" i="115"/>
  <c r="G35" i="115"/>
  <c r="BO34" i="115"/>
  <c r="BN34" i="115"/>
  <c r="BM34" i="115"/>
  <c r="BL34" i="115"/>
  <c r="BK34" i="115"/>
  <c r="BJ34" i="115"/>
  <c r="BI34" i="115"/>
  <c r="BH34" i="115"/>
  <c r="BG34" i="115"/>
  <c r="BF34" i="115"/>
  <c r="BE34" i="115"/>
  <c r="AQ34" i="115"/>
  <c r="AE34" i="115"/>
  <c r="S34" i="115"/>
  <c r="G34"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BO31" i="115"/>
  <c r="BN31" i="115"/>
  <c r="BM31" i="115"/>
  <c r="BL31" i="115"/>
  <c r="BK31" i="115"/>
  <c r="BJ31" i="115"/>
  <c r="BI31" i="115"/>
  <c r="BH31" i="115"/>
  <c r="BG31" i="115"/>
  <c r="BF31" i="115"/>
  <c r="BE31" i="115"/>
  <c r="AQ31" i="115"/>
  <c r="AE31" i="115"/>
  <c r="S31" i="115"/>
  <c r="G31" i="115"/>
  <c r="BO30" i="115"/>
  <c r="BN30" i="115"/>
  <c r="BM30" i="115"/>
  <c r="BL30" i="115"/>
  <c r="BK30" i="115"/>
  <c r="BJ30" i="115"/>
  <c r="BI30" i="115"/>
  <c r="BH30" i="115"/>
  <c r="BG30" i="115"/>
  <c r="BF30" i="115"/>
  <c r="BE30" i="115"/>
  <c r="AQ30" i="115"/>
  <c r="AE30" i="115"/>
  <c r="S30" i="115"/>
  <c r="G30" i="115"/>
  <c r="BO29" i="115"/>
  <c r="BN29" i="115"/>
  <c r="BM29" i="115"/>
  <c r="BL29" i="115"/>
  <c r="BK29" i="115"/>
  <c r="BJ29" i="115"/>
  <c r="BI29" i="115"/>
  <c r="BH29" i="115"/>
  <c r="BG29" i="115"/>
  <c r="BF29" i="115"/>
  <c r="BE29" i="115"/>
  <c r="AQ29" i="115"/>
  <c r="AE29" i="115"/>
  <c r="S29" i="115"/>
  <c r="G29"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BO26" i="115"/>
  <c r="BN26" i="115"/>
  <c r="BM26" i="115"/>
  <c r="BL26" i="115"/>
  <c r="BK26" i="115"/>
  <c r="BJ26" i="115"/>
  <c r="BI26" i="115"/>
  <c r="BH26" i="115"/>
  <c r="BG26" i="115"/>
  <c r="BF26" i="115"/>
  <c r="BE26" i="115"/>
  <c r="AQ26" i="115"/>
  <c r="AE26" i="115"/>
  <c r="S26" i="115"/>
  <c r="G26" i="115"/>
  <c r="BO25" i="115"/>
  <c r="BN25" i="115"/>
  <c r="BM25" i="115"/>
  <c r="BL25" i="115"/>
  <c r="BK25" i="115"/>
  <c r="BJ25" i="115"/>
  <c r="BI25" i="115"/>
  <c r="BH25" i="115"/>
  <c r="BG25" i="115"/>
  <c r="BF25" i="115"/>
  <c r="BE25" i="115"/>
  <c r="AQ25" i="115"/>
  <c r="AE25" i="115"/>
  <c r="S25" i="115"/>
  <c r="G25" i="115"/>
  <c r="BO24" i="115"/>
  <c r="BN24" i="115"/>
  <c r="BM24" i="115"/>
  <c r="BL24" i="115"/>
  <c r="BK24" i="115"/>
  <c r="BJ24" i="115"/>
  <c r="BI24" i="115"/>
  <c r="BH24" i="115"/>
  <c r="BG24" i="115"/>
  <c r="BF24" i="115"/>
  <c r="BE24" i="115"/>
  <c r="AQ24" i="115"/>
  <c r="AE24" i="115"/>
  <c r="S24" i="115"/>
  <c r="G24"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BO21" i="115"/>
  <c r="BN21" i="115"/>
  <c r="BM21" i="115"/>
  <c r="BL21" i="115"/>
  <c r="BK21" i="115"/>
  <c r="BJ21" i="115"/>
  <c r="BI21" i="115"/>
  <c r="BH21" i="115"/>
  <c r="BG21" i="115"/>
  <c r="BF21" i="115"/>
  <c r="BE21" i="115"/>
  <c r="AQ21" i="115"/>
  <c r="AE21" i="115"/>
  <c r="S21" i="115"/>
  <c r="G21" i="115"/>
  <c r="BO20" i="115"/>
  <c r="BN20" i="115"/>
  <c r="BM20" i="115"/>
  <c r="BL20" i="115"/>
  <c r="BK20" i="115"/>
  <c r="BJ20" i="115"/>
  <c r="BI20" i="115"/>
  <c r="BH20" i="115"/>
  <c r="BG20" i="115"/>
  <c r="BF20" i="115"/>
  <c r="BE20" i="115"/>
  <c r="AQ20" i="115"/>
  <c r="AE20" i="115"/>
  <c r="S20" i="115"/>
  <c r="G20" i="115"/>
  <c r="BO19" i="115"/>
  <c r="BN19" i="115"/>
  <c r="BM19" i="115"/>
  <c r="BL19" i="115"/>
  <c r="BK19" i="115"/>
  <c r="BJ19" i="115"/>
  <c r="BI19" i="115"/>
  <c r="BH19" i="115"/>
  <c r="BG19" i="115"/>
  <c r="BF19" i="115"/>
  <c r="BE19" i="115"/>
  <c r="AQ19" i="115"/>
  <c r="AE19" i="115"/>
  <c r="S19" i="115"/>
  <c r="G19"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N57" i="13"/>
  <c r="M57" i="13"/>
  <c r="K57" i="13"/>
  <c r="I57" i="13"/>
  <c r="G57" i="13"/>
  <c r="P56" i="13"/>
  <c r="O56" i="13"/>
  <c r="P55" i="13"/>
  <c r="O55" i="13"/>
  <c r="P54" i="13"/>
  <c r="O54" i="13"/>
  <c r="P53" i="13"/>
  <c r="O53" i="13"/>
  <c r="P52" i="13"/>
  <c r="O52" i="13"/>
  <c r="N51" i="13"/>
  <c r="M51" i="13"/>
  <c r="K51" i="13"/>
  <c r="I51" i="13"/>
  <c r="G51" i="13"/>
  <c r="P50" i="13"/>
  <c r="O50" i="13"/>
  <c r="P49" i="13"/>
  <c r="O49" i="13"/>
  <c r="P48" i="13"/>
  <c r="O48" i="13"/>
  <c r="P47" i="13"/>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N33" i="13"/>
  <c r="M33" i="13"/>
  <c r="K33" i="13"/>
  <c r="I33" i="13"/>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M39" i="12" s="1"/>
  <c r="L32" i="12"/>
  <c r="K32" i="12"/>
  <c r="I32" i="12"/>
  <c r="G32" i="12"/>
  <c r="N31" i="12"/>
  <c r="M31" i="12"/>
  <c r="N30" i="12"/>
  <c r="M30" i="12"/>
  <c r="N29" i="12"/>
  <c r="M29" i="12"/>
  <c r="N28" i="12"/>
  <c r="M28" i="12"/>
  <c r="N27" i="12"/>
  <c r="M27" i="12"/>
  <c r="N26" i="12"/>
  <c r="M26" i="12"/>
  <c r="L25" i="12"/>
  <c r="K25" i="12"/>
  <c r="I25" i="12"/>
  <c r="G25" i="12"/>
  <c r="E25" i="12"/>
  <c r="E40" i="12" s="1"/>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AZ104" i="33"/>
  <c r="BA103" i="33"/>
  <c r="BA102" i="33"/>
  <c r="BA101" i="33"/>
  <c r="BA99" i="33"/>
  <c r="BA98" i="33"/>
  <c r="AZ9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Z78" i="33"/>
  <c r="AZ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AZ72"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B59" i="33"/>
  <c r="AN59" i="33"/>
  <c r="AB59" i="33"/>
  <c r="P59" i="33"/>
  <c r="D59" i="33"/>
  <c r="BL58" i="33"/>
  <c r="BK58" i="33"/>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AN57" i="33"/>
  <c r="AB57" i="33"/>
  <c r="P57" i="33"/>
  <c r="D57" i="33"/>
  <c r="BL56" i="33"/>
  <c r="BK56" i="33"/>
  <c r="BJ56" i="33"/>
  <c r="BI56" i="33"/>
  <c r="BH56" i="33"/>
  <c r="BG56" i="33"/>
  <c r="BF56" i="33"/>
  <c r="BE56" i="33"/>
  <c r="BD56" i="33"/>
  <c r="BC56" i="33"/>
  <c r="BB56" i="33"/>
  <c r="AN56" i="33"/>
  <c r="AB56" i="33"/>
  <c r="P56" i="33"/>
  <c r="D56" i="33"/>
  <c r="AZ55" i="33"/>
  <c r="BL54" i="33"/>
  <c r="BK54" i="33"/>
  <c r="BJ54" i="33"/>
  <c r="BI54" i="33"/>
  <c r="BH54" i="33"/>
  <c r="BG54" i="33"/>
  <c r="BF54" i="33"/>
  <c r="BE54" i="33"/>
  <c r="BD54" i="33"/>
  <c r="BC54" i="33"/>
  <c r="BB54" i="33"/>
  <c r="AN54" i="33"/>
  <c r="AB54" i="33"/>
  <c r="P54" i="33"/>
  <c r="D54" i="33"/>
  <c r="BL52" i="33"/>
  <c r="BK52" i="33"/>
  <c r="BJ52" i="33"/>
  <c r="BI52" i="33"/>
  <c r="BH52" i="33"/>
  <c r="BG52" i="33"/>
  <c r="BF52" i="33"/>
  <c r="BE52" i="33"/>
  <c r="BD52" i="33"/>
  <c r="BC52" i="33"/>
  <c r="BB52" i="33"/>
  <c r="AN52" i="33"/>
  <c r="AB52" i="33"/>
  <c r="P52" i="33"/>
  <c r="D52"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O50" i="33"/>
  <c r="N50" i="33"/>
  <c r="M50" i="33"/>
  <c r="L50" i="33"/>
  <c r="K50" i="33"/>
  <c r="J50" i="33"/>
  <c r="I50" i="33"/>
  <c r="H50" i="33"/>
  <c r="G50" i="33"/>
  <c r="F50" i="33"/>
  <c r="E50" i="33"/>
  <c r="BL49" i="33"/>
  <c r="BK49" i="33"/>
  <c r="BJ49" i="33"/>
  <c r="BI49" i="33"/>
  <c r="BH49" i="33"/>
  <c r="BG49" i="33"/>
  <c r="BF49" i="33"/>
  <c r="BE49" i="33"/>
  <c r="BD49" i="33"/>
  <c r="BC49" i="33"/>
  <c r="BB49" i="33"/>
  <c r="AN49" i="33"/>
  <c r="AB49" i="33"/>
  <c r="P49" i="33"/>
  <c r="D49" i="33"/>
  <c r="BL48" i="33"/>
  <c r="BK48" i="33"/>
  <c r="BJ48" i="33"/>
  <c r="BI48" i="33"/>
  <c r="BH48" i="33"/>
  <c r="BG48" i="33"/>
  <c r="BF48" i="33"/>
  <c r="BE48" i="33"/>
  <c r="BD48" i="33"/>
  <c r="BC48" i="33"/>
  <c r="BB48" i="33"/>
  <c r="AN48" i="33"/>
  <c r="AB48" i="33"/>
  <c r="P48" i="33"/>
  <c r="D48" i="33"/>
  <c r="BL47" i="33"/>
  <c r="BK47" i="33"/>
  <c r="BJ47" i="33"/>
  <c r="BI47" i="33"/>
  <c r="BH47" i="33"/>
  <c r="BG47" i="33"/>
  <c r="BF47" i="33"/>
  <c r="BE47" i="33"/>
  <c r="BD47" i="33"/>
  <c r="BC47" i="33"/>
  <c r="BB47" i="33"/>
  <c r="AN47" i="33"/>
  <c r="AB47" i="33"/>
  <c r="P47" i="33"/>
  <c r="D47" i="33"/>
  <c r="BL46" i="33"/>
  <c r="BK46" i="33"/>
  <c r="BJ46" i="33"/>
  <c r="BI46" i="33"/>
  <c r="BH46" i="33"/>
  <c r="BG46" i="33"/>
  <c r="BF46" i="33"/>
  <c r="BE46" i="33"/>
  <c r="BD46" i="33"/>
  <c r="BC46" i="33"/>
  <c r="BB46" i="33"/>
  <c r="AN46" i="33"/>
  <c r="AB46" i="33"/>
  <c r="P46" i="33"/>
  <c r="D46" i="33"/>
  <c r="AZ45" i="33"/>
  <c r="BL44" i="33"/>
  <c r="BK44" i="33"/>
  <c r="BJ44" i="33"/>
  <c r="BI44" i="33"/>
  <c r="BH44" i="33"/>
  <c r="BG44" i="33"/>
  <c r="BF44" i="33"/>
  <c r="BE44" i="33"/>
  <c r="BD44" i="33"/>
  <c r="BC44" i="33"/>
  <c r="BB44" i="33"/>
  <c r="AN44" i="33"/>
  <c r="AB44" i="33"/>
  <c r="P44" i="33"/>
  <c r="D44" i="33"/>
  <c r="BL43" i="33"/>
  <c r="BK43" i="33"/>
  <c r="BJ43" i="33"/>
  <c r="BI43" i="33"/>
  <c r="BH43" i="33"/>
  <c r="BG43" i="33"/>
  <c r="BF43" i="33"/>
  <c r="BE43" i="33"/>
  <c r="BD43" i="33"/>
  <c r="BC43" i="33"/>
  <c r="BB43" i="33"/>
  <c r="AN43" i="33"/>
  <c r="AB43" i="33"/>
  <c r="P43" i="33"/>
  <c r="D43" i="33"/>
  <c r="BL42" i="33"/>
  <c r="BK42" i="33"/>
  <c r="BJ42" i="33"/>
  <c r="BI42" i="33"/>
  <c r="BH42" i="33"/>
  <c r="BG42" i="33"/>
  <c r="BF42" i="33"/>
  <c r="BE42" i="33"/>
  <c r="BD42" i="33"/>
  <c r="BC42" i="33"/>
  <c r="BB42" i="33"/>
  <c r="AN42" i="33"/>
  <c r="AB42" i="33"/>
  <c r="P42" i="33"/>
  <c r="D42" i="33"/>
  <c r="AZ40" i="33"/>
  <c r="BL39" i="33"/>
  <c r="BK39" i="33"/>
  <c r="BJ39" i="33"/>
  <c r="BI39" i="33"/>
  <c r="BH39" i="33"/>
  <c r="BG39" i="33"/>
  <c r="BF39" i="33"/>
  <c r="BE39" i="33"/>
  <c r="BD39" i="33"/>
  <c r="BC39" i="33"/>
  <c r="BB39" i="33"/>
  <c r="AN39" i="33"/>
  <c r="AB39" i="33"/>
  <c r="P39" i="33"/>
  <c r="D39" i="33"/>
  <c r="BL38" i="33"/>
  <c r="BK38" i="33"/>
  <c r="BJ38" i="33"/>
  <c r="BI38" i="33"/>
  <c r="BH38" i="33"/>
  <c r="BG38" i="33"/>
  <c r="BF38" i="33"/>
  <c r="BE38" i="33"/>
  <c r="BD38" i="33"/>
  <c r="BC38" i="33"/>
  <c r="BB38" i="33"/>
  <c r="AN38" i="33"/>
  <c r="AB38" i="33"/>
  <c r="P38" i="33"/>
  <c r="D38" i="33"/>
  <c r="AZ36"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AZ28" i="33"/>
  <c r="BL26" i="33"/>
  <c r="BK26" i="33"/>
  <c r="BJ26" i="33"/>
  <c r="BI26" i="33"/>
  <c r="BH26" i="33"/>
  <c r="BG26" i="33"/>
  <c r="BF26" i="33"/>
  <c r="BE26" i="33"/>
  <c r="BD26" i="33"/>
  <c r="BC26" i="33"/>
  <c r="BB26" i="33"/>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1" i="33"/>
  <c r="BK21" i="33"/>
  <c r="BJ21" i="33"/>
  <c r="BI21" i="33"/>
  <c r="BH21" i="33"/>
  <c r="BG21" i="33"/>
  <c r="BF21" i="33"/>
  <c r="BE21" i="33"/>
  <c r="BD21" i="33"/>
  <c r="BC21" i="33"/>
  <c r="BB21" i="33"/>
  <c r="AN21" i="33"/>
  <c r="AB21" i="33"/>
  <c r="P21" i="33"/>
  <c r="D21" i="33"/>
  <c r="AZ17"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C5" i="33"/>
  <c r="C4" i="33"/>
  <c r="C3" i="33"/>
  <c r="AZ104" i="32"/>
  <c r="BA103" i="32"/>
  <c r="BA102" i="32"/>
  <c r="BA101" i="32"/>
  <c r="BA99" i="32"/>
  <c r="BA98" i="32"/>
  <c r="BA98" i="9" s="1"/>
  <c r="AZ9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C83" i="32"/>
  <c r="BB83" i="32"/>
  <c r="AN83" i="32"/>
  <c r="AB83" i="32"/>
  <c r="P83" i="32"/>
  <c r="D83" i="32"/>
  <c r="BL82" i="32"/>
  <c r="BK82" i="32"/>
  <c r="BJ82" i="32"/>
  <c r="BI82" i="32"/>
  <c r="BH82" i="32"/>
  <c r="BG82" i="32"/>
  <c r="BF82" i="32"/>
  <c r="BE82" i="32"/>
  <c r="BD82" i="32"/>
  <c r="BC82" i="32"/>
  <c r="BB82" i="32"/>
  <c r="AN82" i="32"/>
  <c r="AB82" i="32"/>
  <c r="P82" i="32"/>
  <c r="D82" i="32"/>
  <c r="AZ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Z78" i="32"/>
  <c r="AZ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D75" i="32"/>
  <c r="BC75" i="32"/>
  <c r="BB75" i="32"/>
  <c r="AN75" i="32"/>
  <c r="AB75" i="32"/>
  <c r="P75" i="32"/>
  <c r="D75" i="32"/>
  <c r="BL74" i="32"/>
  <c r="BK74" i="32"/>
  <c r="BJ74" i="32"/>
  <c r="BI74" i="32"/>
  <c r="BH74" i="32"/>
  <c r="BG74" i="32"/>
  <c r="BF74" i="32"/>
  <c r="BE74" i="32"/>
  <c r="BD74" i="32"/>
  <c r="BC74" i="32"/>
  <c r="BB74" i="32"/>
  <c r="AN74" i="32"/>
  <c r="AB74" i="32"/>
  <c r="P74" i="32"/>
  <c r="D74" i="32"/>
  <c r="AZ72"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AN60" i="32"/>
  <c r="AB60" i="32"/>
  <c r="P60" i="32"/>
  <c r="D60" i="32"/>
  <c r="BL59" i="32"/>
  <c r="BK59" i="32"/>
  <c r="BJ59" i="32"/>
  <c r="BI59" i="32"/>
  <c r="BH59" i="32"/>
  <c r="BG59" i="32"/>
  <c r="BF59" i="32"/>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F56" i="32"/>
  <c r="BE56" i="32"/>
  <c r="BD56" i="32"/>
  <c r="BC56" i="32"/>
  <c r="BB56" i="32"/>
  <c r="AN56" i="32"/>
  <c r="AB56" i="32"/>
  <c r="P56" i="32"/>
  <c r="D56" i="32"/>
  <c r="AZ55" i="32"/>
  <c r="BL54" i="32"/>
  <c r="BK54" i="32"/>
  <c r="BJ54" i="32"/>
  <c r="BI54" i="32"/>
  <c r="BH54" i="32"/>
  <c r="BG54" i="32"/>
  <c r="BF54" i="32"/>
  <c r="BE54" i="32"/>
  <c r="BD54" i="32"/>
  <c r="BC54" i="32"/>
  <c r="BB54" i="32"/>
  <c r="AN54" i="32"/>
  <c r="AB54" i="32"/>
  <c r="P54" i="32"/>
  <c r="D54" i="32"/>
  <c r="BL52" i="32"/>
  <c r="BK52" i="32"/>
  <c r="BJ52" i="32"/>
  <c r="BI52" i="32"/>
  <c r="BH52" i="32"/>
  <c r="BG52" i="32"/>
  <c r="BF52" i="32"/>
  <c r="BE52" i="32"/>
  <c r="BD52" i="32"/>
  <c r="BC52" i="32"/>
  <c r="BB52" i="32"/>
  <c r="AN52" i="32"/>
  <c r="AB52" i="32"/>
  <c r="P52" i="32"/>
  <c r="D52"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H48" i="32"/>
  <c r="BG48" i="32"/>
  <c r="BF48" i="32"/>
  <c r="BE48" i="32"/>
  <c r="BD48" i="32"/>
  <c r="BC48" i="32"/>
  <c r="BB48" i="32"/>
  <c r="AN48" i="32"/>
  <c r="AB48" i="32"/>
  <c r="P48" i="32"/>
  <c r="D48" i="32"/>
  <c r="BL47" i="32"/>
  <c r="BK47" i="32"/>
  <c r="BJ47" i="32"/>
  <c r="BI47" i="32"/>
  <c r="BH47" i="32"/>
  <c r="BG47" i="32"/>
  <c r="BF47" i="32"/>
  <c r="BE47" i="32"/>
  <c r="BD47" i="32"/>
  <c r="BC47" i="32"/>
  <c r="BB47" i="32"/>
  <c r="AN47" i="32"/>
  <c r="AB47" i="32"/>
  <c r="P47" i="32"/>
  <c r="D47" i="32"/>
  <c r="BL46" i="32"/>
  <c r="BK46" i="32"/>
  <c r="BJ46" i="32"/>
  <c r="BI46" i="32"/>
  <c r="BH46" i="32"/>
  <c r="BG46" i="32"/>
  <c r="BF46" i="32"/>
  <c r="BE46" i="32"/>
  <c r="BD46" i="32"/>
  <c r="BC46" i="32"/>
  <c r="BB46" i="32"/>
  <c r="AN46" i="32"/>
  <c r="AB46" i="32"/>
  <c r="P46" i="32"/>
  <c r="D46" i="32"/>
  <c r="AZ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AZ40" i="32"/>
  <c r="BL39" i="32"/>
  <c r="BK39" i="32"/>
  <c r="BJ39" i="32"/>
  <c r="BI39" i="32"/>
  <c r="BH39" i="32"/>
  <c r="BG39" i="32"/>
  <c r="BF39" i="32"/>
  <c r="BE39" i="32"/>
  <c r="BD39" i="32"/>
  <c r="BC39" i="32"/>
  <c r="BB39" i="32"/>
  <c r="AN39" i="32"/>
  <c r="AB39" i="32"/>
  <c r="P39" i="32"/>
  <c r="D39" i="32"/>
  <c r="BL38" i="32"/>
  <c r="BK38" i="32"/>
  <c r="BJ38" i="32"/>
  <c r="BI38" i="32"/>
  <c r="BH38" i="32"/>
  <c r="BG38" i="32"/>
  <c r="BF38" i="32"/>
  <c r="BE38" i="32"/>
  <c r="BD38" i="32"/>
  <c r="BC38" i="32"/>
  <c r="BB38" i="32"/>
  <c r="AN38" i="32"/>
  <c r="AB38" i="32"/>
  <c r="P38" i="32"/>
  <c r="D38" i="32"/>
  <c r="AZ36" i="32"/>
  <c r="BL34" i="32"/>
  <c r="BK34" i="32"/>
  <c r="BJ34" i="32"/>
  <c r="BI34" i="32"/>
  <c r="BH34" i="32"/>
  <c r="BG34" i="32"/>
  <c r="BF34" i="32"/>
  <c r="BE34" i="32"/>
  <c r="BD34" i="32"/>
  <c r="BC34" i="32"/>
  <c r="BB34" i="32"/>
  <c r="AN34" i="32"/>
  <c r="AB34" i="32"/>
  <c r="P34" i="32"/>
  <c r="D34" i="32"/>
  <c r="BL33" i="32"/>
  <c r="BK33" i="32"/>
  <c r="BJ33" i="32"/>
  <c r="BI33" i="32"/>
  <c r="BH33" i="32"/>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AZ28" i="32"/>
  <c r="BL26" i="32"/>
  <c r="BK26" i="32"/>
  <c r="BJ26" i="32"/>
  <c r="BI26" i="32"/>
  <c r="BH26" i="32"/>
  <c r="BG26" i="32"/>
  <c r="BF26" i="32"/>
  <c r="BE26" i="32"/>
  <c r="BD26" i="32"/>
  <c r="BC26" i="32"/>
  <c r="BB26" i="32"/>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B24" i="32"/>
  <c r="AN24" i="32"/>
  <c r="AB24" i="32"/>
  <c r="P24" i="32"/>
  <c r="D24" i="32"/>
  <c r="BL21" i="32"/>
  <c r="BK21" i="32"/>
  <c r="BJ21" i="32"/>
  <c r="BI21" i="32"/>
  <c r="BH21" i="32"/>
  <c r="BG21" i="32"/>
  <c r="BF21" i="32"/>
  <c r="BE21" i="32"/>
  <c r="BD21" i="32"/>
  <c r="BC21" i="32"/>
  <c r="BB21" i="32"/>
  <c r="AN21" i="32"/>
  <c r="AB21" i="32"/>
  <c r="P21" i="32"/>
  <c r="D21" i="32"/>
  <c r="AZ17"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B13" i="32"/>
  <c r="P13" i="32"/>
  <c r="D13" i="32"/>
  <c r="C5" i="32"/>
  <c r="C4" i="32"/>
  <c r="C3" i="32"/>
  <c r="AZ104" i="31"/>
  <c r="BA103" i="31"/>
  <c r="BA103" i="9" s="1"/>
  <c r="BA102" i="31"/>
  <c r="BA101" i="31"/>
  <c r="BA99" i="31"/>
  <c r="BA98" i="31"/>
  <c r="AZ97"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Z78" i="31"/>
  <c r="AZ77" i="31"/>
  <c r="BL76" i="31"/>
  <c r="BK76" i="31"/>
  <c r="BJ76" i="31"/>
  <c r="BI76" i="31"/>
  <c r="BH76" i="31"/>
  <c r="BG76" i="31"/>
  <c r="BF76" i="31"/>
  <c r="BE76" i="31"/>
  <c r="BD76" i="31"/>
  <c r="BC76" i="31"/>
  <c r="BB76" i="31"/>
  <c r="AN76" i="31"/>
  <c r="AB76" i="31"/>
  <c r="P76" i="31"/>
  <c r="D76" i="31"/>
  <c r="BL75" i="31"/>
  <c r="BK75" i="31"/>
  <c r="BJ75" i="31"/>
  <c r="BI75" i="31"/>
  <c r="BH75" i="3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AZ72"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AZ63"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G56" i="31"/>
  <c r="BF56" i="31"/>
  <c r="BE56" i="31"/>
  <c r="BD56" i="31"/>
  <c r="BC56" i="31"/>
  <c r="BB56" i="31"/>
  <c r="AN56" i="31"/>
  <c r="AB56" i="31"/>
  <c r="P56" i="31"/>
  <c r="D56" i="31"/>
  <c r="AZ55" i="31"/>
  <c r="BL54" i="31"/>
  <c r="BK54" i="31"/>
  <c r="BJ54" i="31"/>
  <c r="BI54" i="31"/>
  <c r="BH54" i="31"/>
  <c r="BG54" i="31"/>
  <c r="BF54" i="31"/>
  <c r="BE54" i="31"/>
  <c r="BD54" i="31"/>
  <c r="BC54" i="31"/>
  <c r="BB54" i="31"/>
  <c r="AN54" i="31"/>
  <c r="AB54" i="31"/>
  <c r="P54" i="31"/>
  <c r="D54" i="31"/>
  <c r="BL52" i="31"/>
  <c r="BK52" i="31"/>
  <c r="BJ52" i="31"/>
  <c r="BI52" i="31"/>
  <c r="BH52" i="31"/>
  <c r="BG52" i="31"/>
  <c r="BF52" i="31"/>
  <c r="BE52" i="31"/>
  <c r="BD52" i="31"/>
  <c r="BC52" i="31"/>
  <c r="BB52" i="31"/>
  <c r="AN52" i="31"/>
  <c r="AB52" i="31"/>
  <c r="P52" i="31"/>
  <c r="D52"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O50" i="31"/>
  <c r="N50" i="31"/>
  <c r="M50" i="31"/>
  <c r="L50" i="31"/>
  <c r="K50" i="31"/>
  <c r="J50" i="31"/>
  <c r="I50" i="31"/>
  <c r="H50" i="31"/>
  <c r="G50" i="31"/>
  <c r="F50" i="31"/>
  <c r="E50" i="31"/>
  <c r="BL49" i="31"/>
  <c r="BK49" i="3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B48" i="31"/>
  <c r="AN48" i="31"/>
  <c r="AB48" i="31"/>
  <c r="P48" i="31"/>
  <c r="D48" i="31"/>
  <c r="BL47" i="31"/>
  <c r="BK47" i="31"/>
  <c r="BJ47" i="31"/>
  <c r="BI47" i="31"/>
  <c r="BH47" i="31"/>
  <c r="BG47" i="31"/>
  <c r="BF47" i="31"/>
  <c r="BE47" i="31"/>
  <c r="BD47" i="31"/>
  <c r="BC47" i="31"/>
  <c r="BB47" i="31"/>
  <c r="AN47" i="31"/>
  <c r="AB47" i="31"/>
  <c r="P47" i="31"/>
  <c r="D47" i="31"/>
  <c r="BL46" i="31"/>
  <c r="BK46" i="31"/>
  <c r="BJ46" i="31"/>
  <c r="BI46" i="31"/>
  <c r="BH46" i="31"/>
  <c r="BG46" i="31"/>
  <c r="BF46" i="31"/>
  <c r="BE46" i="31"/>
  <c r="BD46" i="31"/>
  <c r="BC46" i="31"/>
  <c r="BB46" i="31"/>
  <c r="AN46" i="31"/>
  <c r="AB46" i="31"/>
  <c r="P46" i="31"/>
  <c r="D46" i="31"/>
  <c r="AZ45" i="31"/>
  <c r="BL44" i="31"/>
  <c r="BK44" i="31"/>
  <c r="BJ44" i="31"/>
  <c r="BI44" i="31"/>
  <c r="BH44" i="31"/>
  <c r="BG44" i="31"/>
  <c r="BF44" i="31"/>
  <c r="BE44" i="31"/>
  <c r="BD44" i="31"/>
  <c r="BC44" i="3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D42" i="31"/>
  <c r="BC42" i="31"/>
  <c r="BB42" i="31"/>
  <c r="AN42" i="31"/>
  <c r="AB42" i="31"/>
  <c r="P42" i="31"/>
  <c r="D42" i="31"/>
  <c r="AZ40" i="31"/>
  <c r="BL39" i="31"/>
  <c r="BK39" i="31"/>
  <c r="BJ39" i="31"/>
  <c r="BI39" i="31"/>
  <c r="BH39" i="31"/>
  <c r="BG39" i="31"/>
  <c r="BF39" i="31"/>
  <c r="BE39" i="31"/>
  <c r="BD39" i="31"/>
  <c r="BC39" i="31"/>
  <c r="BB39" i="31"/>
  <c r="AN39" i="31"/>
  <c r="AB39" i="31"/>
  <c r="P39" i="31"/>
  <c r="D39" i="31"/>
  <c r="BL38" i="31"/>
  <c r="BK38" i="31"/>
  <c r="BJ38" i="31"/>
  <c r="BI38" i="31"/>
  <c r="BH38" i="31"/>
  <c r="BG38" i="31"/>
  <c r="BF38" i="31"/>
  <c r="BE38" i="31"/>
  <c r="BD38" i="31"/>
  <c r="BC38" i="31"/>
  <c r="BB38" i="31"/>
  <c r="AN38" i="31"/>
  <c r="AB38" i="31"/>
  <c r="P38" i="31"/>
  <c r="D38" i="31"/>
  <c r="AZ36" i="31"/>
  <c r="BL34" i="31"/>
  <c r="BK34" i="31"/>
  <c r="BJ34" i="31"/>
  <c r="BI34" i="31"/>
  <c r="BH34" i="31"/>
  <c r="BG34" i="31"/>
  <c r="BF34" i="31"/>
  <c r="BE34" i="31"/>
  <c r="BD34" i="31"/>
  <c r="BC34" i="31"/>
  <c r="BB34" i="31"/>
  <c r="AN34" i="31"/>
  <c r="AB34" i="31"/>
  <c r="P34" i="31"/>
  <c r="D34" i="31"/>
  <c r="BL33" i="31"/>
  <c r="BK33" i="31"/>
  <c r="BJ33" i="31"/>
  <c r="BI33" i="31"/>
  <c r="BH33" i="31"/>
  <c r="BG33" i="3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AZ28" i="31"/>
  <c r="BL26" i="31"/>
  <c r="BK26" i="31"/>
  <c r="BJ26" i="31"/>
  <c r="BI26" i="31"/>
  <c r="BH26" i="31"/>
  <c r="BG26" i="31"/>
  <c r="BF26" i="31"/>
  <c r="BE26" i="31"/>
  <c r="BD26" i="31"/>
  <c r="BC26" i="31"/>
  <c r="BB26" i="3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1" i="31"/>
  <c r="BK21" i="31"/>
  <c r="BJ21" i="31"/>
  <c r="BI21" i="31"/>
  <c r="BH21" i="31"/>
  <c r="BG21" i="31"/>
  <c r="BF21" i="31"/>
  <c r="BE21" i="31"/>
  <c r="BD21" i="31"/>
  <c r="BC21" i="31"/>
  <c r="BB21" i="31"/>
  <c r="AN21" i="31"/>
  <c r="AB21" i="31"/>
  <c r="P21" i="31"/>
  <c r="D21" i="31"/>
  <c r="AZ17"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C5" i="31"/>
  <c r="C4" i="31"/>
  <c r="C3" i="31"/>
  <c r="AZ104" i="36"/>
  <c r="BA103" i="36"/>
  <c r="BA102" i="36"/>
  <c r="BA101" i="36"/>
  <c r="BA99" i="36"/>
  <c r="BA98" i="36"/>
  <c r="AZ97"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Z78" i="36"/>
  <c r="AZ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I74" i="36"/>
  <c r="BH74" i="36"/>
  <c r="BG74" i="36"/>
  <c r="BF74" i="36"/>
  <c r="BE74" i="36"/>
  <c r="BD74" i="36"/>
  <c r="BC74" i="36"/>
  <c r="BB74" i="36"/>
  <c r="AN74" i="36"/>
  <c r="AB74" i="36"/>
  <c r="P74" i="36"/>
  <c r="D74" i="36"/>
  <c r="AZ72"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AN60" i="36"/>
  <c r="AB60" i="36"/>
  <c r="P60" i="36"/>
  <c r="D60" i="36"/>
  <c r="BL59" i="36"/>
  <c r="BK59" i="36"/>
  <c r="BJ59" i="36"/>
  <c r="BI59" i="36"/>
  <c r="BH59" i="36"/>
  <c r="BG59" i="36"/>
  <c r="BF59" i="36"/>
  <c r="BE59" i="36"/>
  <c r="BD59" i="36"/>
  <c r="BC59" i="36"/>
  <c r="BB59" i="36"/>
  <c r="AN59" i="36"/>
  <c r="AB59" i="36"/>
  <c r="P59" i="36"/>
  <c r="D59" i="36"/>
  <c r="BL58" i="36"/>
  <c r="BK58" i="36"/>
  <c r="BJ58" i="36"/>
  <c r="BI58" i="36"/>
  <c r="BH58" i="36"/>
  <c r="BG58" i="36"/>
  <c r="BF58" i="36"/>
  <c r="BE58" i="36"/>
  <c r="BD58" i="36"/>
  <c r="BC58" i="36"/>
  <c r="BB58" i="36"/>
  <c r="AN58" i="36"/>
  <c r="AB58" i="36"/>
  <c r="P58" i="36"/>
  <c r="D58" i="36"/>
  <c r="BL57" i="36"/>
  <c r="BK57" i="36"/>
  <c r="BJ57" i="36"/>
  <c r="BI57" i="36"/>
  <c r="BH57" i="36"/>
  <c r="BG57" i="36"/>
  <c r="BF57" i="36"/>
  <c r="BE57" i="36"/>
  <c r="BD57" i="36"/>
  <c r="BC57" i="36"/>
  <c r="BB57" i="36"/>
  <c r="AN57" i="36"/>
  <c r="AB57" i="36"/>
  <c r="P57" i="36"/>
  <c r="D57" i="36"/>
  <c r="BL56" i="36"/>
  <c r="BK56" i="36"/>
  <c r="BJ56" i="36"/>
  <c r="BI56" i="36"/>
  <c r="BH56" i="36"/>
  <c r="BG56" i="36"/>
  <c r="BF56" i="36"/>
  <c r="BE56" i="36"/>
  <c r="BD56" i="36"/>
  <c r="BC56" i="36"/>
  <c r="BB56" i="36"/>
  <c r="AN56" i="36"/>
  <c r="AB56" i="36"/>
  <c r="P56" i="36"/>
  <c r="D56" i="36"/>
  <c r="AZ55" i="36"/>
  <c r="BL54" i="36"/>
  <c r="BK54" i="36"/>
  <c r="BJ54" i="36"/>
  <c r="BI54" i="36"/>
  <c r="BH54" i="36"/>
  <c r="BG54" i="36"/>
  <c r="BF54" i="36"/>
  <c r="BE54" i="36"/>
  <c r="BD54" i="36"/>
  <c r="BC54" i="36"/>
  <c r="BB54" i="36"/>
  <c r="AN54" i="36"/>
  <c r="AB54" i="36"/>
  <c r="P54" i="36"/>
  <c r="D54" i="36"/>
  <c r="BL52" i="36"/>
  <c r="BK52" i="36"/>
  <c r="BJ52" i="36"/>
  <c r="BI52" i="36"/>
  <c r="BH52" i="36"/>
  <c r="BG52" i="36"/>
  <c r="BF52" i="36"/>
  <c r="BE52" i="36"/>
  <c r="BD52" i="36"/>
  <c r="BC52" i="36"/>
  <c r="BB52" i="36"/>
  <c r="AN52" i="36"/>
  <c r="AB52" i="36"/>
  <c r="P52" i="36"/>
  <c r="D52"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G48" i="36"/>
  <c r="BF48" i="36"/>
  <c r="BE48" i="36"/>
  <c r="BD48" i="36"/>
  <c r="BC48" i="36"/>
  <c r="BB48" i="36"/>
  <c r="AN48" i="36"/>
  <c r="AB48" i="36"/>
  <c r="P48" i="36"/>
  <c r="D48" i="36"/>
  <c r="BL47" i="36"/>
  <c r="BK47" i="36"/>
  <c r="BJ47" i="36"/>
  <c r="BI47" i="36"/>
  <c r="BH47" i="36"/>
  <c r="BG47" i="36"/>
  <c r="BF47" i="36"/>
  <c r="BE47" i="36"/>
  <c r="BD47" i="36"/>
  <c r="BC47" i="36"/>
  <c r="BB47" i="36"/>
  <c r="AN47" i="36"/>
  <c r="AB47" i="36"/>
  <c r="P47" i="36"/>
  <c r="D47" i="36"/>
  <c r="BL46" i="36"/>
  <c r="BK46" i="36"/>
  <c r="BJ46" i="36"/>
  <c r="BI46" i="36"/>
  <c r="BH46" i="36"/>
  <c r="BG46" i="36"/>
  <c r="BF46" i="36"/>
  <c r="BE46" i="36"/>
  <c r="BD46" i="36"/>
  <c r="BC46" i="36"/>
  <c r="BB46" i="36"/>
  <c r="AN46" i="36"/>
  <c r="AB46" i="36"/>
  <c r="P46" i="36"/>
  <c r="D46" i="36"/>
  <c r="AZ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AZ40" i="36"/>
  <c r="BL39" i="36"/>
  <c r="BK39" i="36"/>
  <c r="BJ39" i="36"/>
  <c r="BI39" i="36"/>
  <c r="BH39" i="36"/>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AZ36"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AZ28"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BL24" i="36"/>
  <c r="BK24" i="36"/>
  <c r="BJ24" i="36"/>
  <c r="BI24" i="36"/>
  <c r="BH24" i="36"/>
  <c r="BG24" i="36"/>
  <c r="BF24" i="36"/>
  <c r="BE24" i="36"/>
  <c r="BD24" i="36"/>
  <c r="BC24" i="36"/>
  <c r="BB24" i="36"/>
  <c r="AN24" i="36"/>
  <c r="AB24" i="36"/>
  <c r="P24" i="36"/>
  <c r="D24" i="36"/>
  <c r="BL21" i="36"/>
  <c r="BK21" i="36"/>
  <c r="BJ21" i="36"/>
  <c r="BI21" i="36"/>
  <c r="BH21" i="36"/>
  <c r="BG21" i="36"/>
  <c r="BF21" i="36"/>
  <c r="BE21" i="36"/>
  <c r="BD21" i="36"/>
  <c r="BC21" i="36"/>
  <c r="BB21" i="36"/>
  <c r="AN21" i="36"/>
  <c r="AB21" i="36"/>
  <c r="P21" i="36"/>
  <c r="D21" i="36"/>
  <c r="AZ17"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C5" i="36"/>
  <c r="C4" i="36"/>
  <c r="C3" i="36"/>
  <c r="AZ104" i="35"/>
  <c r="BA103" i="35"/>
  <c r="BA102" i="35"/>
  <c r="BA101" i="35"/>
  <c r="BA99" i="35"/>
  <c r="BA98" i="35"/>
  <c r="AZ9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Z78" i="35"/>
  <c r="AZ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AZ72"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BL54" i="35"/>
  <c r="BK54" i="35"/>
  <c r="BJ54" i="35"/>
  <c r="BI54" i="35"/>
  <c r="BH54" i="35"/>
  <c r="BG54" i="35"/>
  <c r="BF54" i="35"/>
  <c r="BE54" i="35"/>
  <c r="BD54" i="35"/>
  <c r="BC54" i="35"/>
  <c r="BB54" i="35"/>
  <c r="AN54" i="35"/>
  <c r="AB54" i="35"/>
  <c r="P54" i="35"/>
  <c r="D54" i="35"/>
  <c r="BL52" i="35"/>
  <c r="BK52" i="35"/>
  <c r="BJ52" i="35"/>
  <c r="BI52" i="35"/>
  <c r="BH52" i="35"/>
  <c r="BG52" i="35"/>
  <c r="BF52" i="35"/>
  <c r="BE52" i="35"/>
  <c r="BD52" i="35"/>
  <c r="BC52" i="35"/>
  <c r="BB52" i="35"/>
  <c r="AN52" i="35"/>
  <c r="AB52" i="35"/>
  <c r="P52" i="35"/>
  <c r="D52"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AN49" i="35"/>
  <c r="AB49" i="35"/>
  <c r="P49" i="35"/>
  <c r="D49" i="35"/>
  <c r="BL48" i="35"/>
  <c r="BK48" i="35"/>
  <c r="BJ48" i="35"/>
  <c r="BI48" i="35"/>
  <c r="BH48" i="35"/>
  <c r="BG48" i="35"/>
  <c r="BF48" i="35"/>
  <c r="BE48" i="35"/>
  <c r="BD48" i="35"/>
  <c r="BC48" i="35"/>
  <c r="BB48" i="35"/>
  <c r="AN48" i="35"/>
  <c r="AB48" i="35"/>
  <c r="P48" i="35"/>
  <c r="D48" i="35"/>
  <c r="BL47" i="35"/>
  <c r="BK47" i="35"/>
  <c r="BJ47" i="35"/>
  <c r="BI47" i="35"/>
  <c r="BH47" i="35"/>
  <c r="BG47" i="35"/>
  <c r="BF47" i="35"/>
  <c r="BE47" i="35"/>
  <c r="BD47" i="35"/>
  <c r="BC47" i="35"/>
  <c r="BB47" i="35"/>
  <c r="AN47" i="35"/>
  <c r="AB47" i="35"/>
  <c r="P47" i="35"/>
  <c r="D47" i="35"/>
  <c r="BL46" i="35"/>
  <c r="BK46" i="35"/>
  <c r="BJ46" i="35"/>
  <c r="BI46" i="35"/>
  <c r="BH46" i="35"/>
  <c r="BG46" i="35"/>
  <c r="BF46" i="35"/>
  <c r="BE46" i="35"/>
  <c r="BD46" i="35"/>
  <c r="BC46" i="35"/>
  <c r="BB46" i="35"/>
  <c r="AN46" i="35"/>
  <c r="AB46" i="35"/>
  <c r="P46" i="35"/>
  <c r="D46" i="35"/>
  <c r="AZ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AZ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AZ36"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AZ28"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1" i="35"/>
  <c r="BK21" i="35"/>
  <c r="BJ21" i="35"/>
  <c r="BI21" i="35"/>
  <c r="BH21" i="35"/>
  <c r="BG21" i="35"/>
  <c r="BF21" i="35"/>
  <c r="BE21" i="35"/>
  <c r="BD21" i="35"/>
  <c r="BC21" i="35"/>
  <c r="BB21" i="35"/>
  <c r="AN21" i="35"/>
  <c r="AB21" i="35"/>
  <c r="P21" i="35"/>
  <c r="D21" i="35"/>
  <c r="AZ17"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C5" i="35"/>
  <c r="C4" i="35"/>
  <c r="C3" i="35"/>
  <c r="AZ104" i="34"/>
  <c r="BA103" i="34"/>
  <c r="BA102" i="34"/>
  <c r="BA101" i="34"/>
  <c r="BA99" i="34"/>
  <c r="BA98" i="34"/>
  <c r="AZ97"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Z78" i="34"/>
  <c r="AZ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AN75" i="34"/>
  <c r="AB75" i="34"/>
  <c r="P75" i="34"/>
  <c r="D75" i="34"/>
  <c r="BL74" i="34"/>
  <c r="BK74" i="34"/>
  <c r="BJ74" i="34"/>
  <c r="BI74" i="34"/>
  <c r="BH74" i="34"/>
  <c r="BG74" i="34"/>
  <c r="BF74" i="34"/>
  <c r="BE74" i="34"/>
  <c r="BD74" i="34"/>
  <c r="BC74" i="34"/>
  <c r="BB74" i="34"/>
  <c r="AN74" i="34"/>
  <c r="AB74" i="34"/>
  <c r="P74" i="34"/>
  <c r="D74" i="34"/>
  <c r="AZ72"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AN57" i="34"/>
  <c r="AB57" i="34"/>
  <c r="P57" i="34"/>
  <c r="D57" i="34"/>
  <c r="BL56" i="34"/>
  <c r="BK56" i="34"/>
  <c r="BJ56" i="34"/>
  <c r="BI56" i="34"/>
  <c r="BH56" i="34"/>
  <c r="BG56" i="34"/>
  <c r="BF56" i="34"/>
  <c r="BE56" i="34"/>
  <c r="BD56" i="34"/>
  <c r="BC56" i="34"/>
  <c r="BB56" i="34"/>
  <c r="AN56" i="34"/>
  <c r="AB56" i="34"/>
  <c r="P56" i="34"/>
  <c r="D56" i="34"/>
  <c r="AZ55" i="34"/>
  <c r="BL54" i="34"/>
  <c r="BK54" i="34"/>
  <c r="BJ54" i="34"/>
  <c r="BI54" i="34"/>
  <c r="BH54" i="34"/>
  <c r="BG54" i="34"/>
  <c r="BF54" i="34"/>
  <c r="BE54" i="34"/>
  <c r="BD54" i="34"/>
  <c r="BC54" i="34"/>
  <c r="BB54" i="34"/>
  <c r="AN54" i="34"/>
  <c r="AB54" i="34"/>
  <c r="P54" i="34"/>
  <c r="D54" i="34"/>
  <c r="BL52" i="34"/>
  <c r="BK52" i="34"/>
  <c r="BJ52" i="34"/>
  <c r="BI52" i="34"/>
  <c r="BH52" i="34"/>
  <c r="BG52" i="34"/>
  <c r="BF52" i="34"/>
  <c r="BE52" i="34"/>
  <c r="BD52" i="34"/>
  <c r="BC52" i="34"/>
  <c r="BB52" i="34"/>
  <c r="AN52" i="34"/>
  <c r="AB52" i="34"/>
  <c r="P52" i="34"/>
  <c r="D52"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AN49" i="34"/>
  <c r="AB49" i="34"/>
  <c r="P49" i="34"/>
  <c r="D49" i="34"/>
  <c r="BL48" i="34"/>
  <c r="BK48" i="34"/>
  <c r="BJ48" i="34"/>
  <c r="BI48" i="34"/>
  <c r="BH48" i="34"/>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K46" i="34"/>
  <c r="BJ46" i="34"/>
  <c r="BI46" i="34"/>
  <c r="BH46" i="34"/>
  <c r="BG46" i="34"/>
  <c r="BF46" i="34"/>
  <c r="BE46" i="34"/>
  <c r="BD46" i="34"/>
  <c r="BC46" i="34"/>
  <c r="BB46" i="34"/>
  <c r="AN46" i="34"/>
  <c r="AB46" i="34"/>
  <c r="P46" i="34"/>
  <c r="D46" i="34"/>
  <c r="AZ45" i="34"/>
  <c r="BL44" i="34"/>
  <c r="BK44" i="34"/>
  <c r="BJ44" i="34"/>
  <c r="BI44" i="34"/>
  <c r="BH44" i="34"/>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C42" i="34"/>
  <c r="BB42" i="34"/>
  <c r="AN42" i="34"/>
  <c r="AB42" i="34"/>
  <c r="P42" i="34"/>
  <c r="D42" i="34"/>
  <c r="AZ40" i="34"/>
  <c r="BL39" i="34"/>
  <c r="BK39" i="34"/>
  <c r="BJ39" i="34"/>
  <c r="BI39" i="34"/>
  <c r="BH39" i="34"/>
  <c r="BG39" i="34"/>
  <c r="BF39" i="34"/>
  <c r="BE39" i="34"/>
  <c r="BD39" i="34"/>
  <c r="BC39" i="34"/>
  <c r="BB39" i="34"/>
  <c r="AN39" i="34"/>
  <c r="AB39" i="34"/>
  <c r="P39" i="34"/>
  <c r="D39" i="34"/>
  <c r="BL38" i="34"/>
  <c r="BK38" i="34"/>
  <c r="BJ38" i="34"/>
  <c r="BI38" i="34"/>
  <c r="BH38" i="34"/>
  <c r="BG38" i="34"/>
  <c r="BF38" i="34"/>
  <c r="BE38" i="34"/>
  <c r="BD38" i="34"/>
  <c r="BC38" i="34"/>
  <c r="BB38" i="34"/>
  <c r="AN38" i="34"/>
  <c r="AB38" i="34"/>
  <c r="P38" i="34"/>
  <c r="D38" i="34"/>
  <c r="AZ36"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AZ28" i="34"/>
  <c r="BL26" i="34"/>
  <c r="BK26" i="34"/>
  <c r="BJ26" i="34"/>
  <c r="BI26" i="34"/>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BL24" i="34"/>
  <c r="BK24" i="34"/>
  <c r="BJ24" i="34"/>
  <c r="BI24" i="34"/>
  <c r="BH24" i="34"/>
  <c r="BG24" i="34"/>
  <c r="BF24" i="34"/>
  <c r="BE24" i="34"/>
  <c r="BD24" i="34"/>
  <c r="BC24" i="34"/>
  <c r="BB24" i="34"/>
  <c r="AN24" i="34"/>
  <c r="AB24" i="34"/>
  <c r="P24" i="34"/>
  <c r="D24" i="34"/>
  <c r="BL21" i="34"/>
  <c r="BK21" i="34"/>
  <c r="BJ21" i="34"/>
  <c r="BI21" i="34"/>
  <c r="BH21" i="34"/>
  <c r="BG21" i="34"/>
  <c r="BF21" i="34"/>
  <c r="BE21" i="34"/>
  <c r="BD21" i="34"/>
  <c r="BC21" i="34"/>
  <c r="BB21" i="34"/>
  <c r="AN21" i="34"/>
  <c r="AB21" i="34"/>
  <c r="P21" i="34"/>
  <c r="D21" i="34"/>
  <c r="AZ17"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C5" i="34"/>
  <c r="C4" i="34"/>
  <c r="C3" i="34"/>
  <c r="AZ104" i="30"/>
  <c r="BA103" i="30"/>
  <c r="BA102" i="30"/>
  <c r="BA101" i="30"/>
  <c r="BA99" i="30"/>
  <c r="BA98" i="30"/>
  <c r="AZ9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Z78" i="30"/>
  <c r="AZ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AZ72"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BL54" i="30"/>
  <c r="BK54" i="30"/>
  <c r="BJ54" i="30"/>
  <c r="BI54" i="30"/>
  <c r="BH54" i="30"/>
  <c r="BG54" i="30"/>
  <c r="BF54" i="30"/>
  <c r="BE54" i="30"/>
  <c r="BD54" i="30"/>
  <c r="BC54" i="30"/>
  <c r="BB54" i="30"/>
  <c r="AN54" i="30"/>
  <c r="AB54" i="30"/>
  <c r="P54" i="30"/>
  <c r="D54" i="30"/>
  <c r="BL52" i="30"/>
  <c r="BK52" i="30"/>
  <c r="BJ52" i="30"/>
  <c r="BI52" i="30"/>
  <c r="BH52" i="30"/>
  <c r="BG52" i="30"/>
  <c r="BF52" i="30"/>
  <c r="BE52" i="30"/>
  <c r="BD52" i="30"/>
  <c r="BC52" i="30"/>
  <c r="BB52" i="30"/>
  <c r="AN52" i="30"/>
  <c r="AB52" i="30"/>
  <c r="P52" i="30"/>
  <c r="D52"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D49" i="30"/>
  <c r="BC49" i="30"/>
  <c r="BB49" i="30"/>
  <c r="AN49" i="30"/>
  <c r="AB49" i="30"/>
  <c r="P49" i="30"/>
  <c r="D49" i="30"/>
  <c r="BL48" i="30"/>
  <c r="BK48" i="30"/>
  <c r="BJ48" i="30"/>
  <c r="BI48" i="30"/>
  <c r="BH48" i="30"/>
  <c r="BG48" i="30"/>
  <c r="BF48" i="30"/>
  <c r="BE48" i="30"/>
  <c r="BD48" i="30"/>
  <c r="BC48" i="30"/>
  <c r="BB48" i="30"/>
  <c r="AN48" i="30"/>
  <c r="AB48" i="30"/>
  <c r="P48" i="30"/>
  <c r="D48" i="30"/>
  <c r="BL47" i="30"/>
  <c r="BK47" i="30"/>
  <c r="BJ47" i="30"/>
  <c r="BI47" i="30"/>
  <c r="BH47" i="30"/>
  <c r="BG47" i="30"/>
  <c r="BF47" i="30"/>
  <c r="BE47" i="30"/>
  <c r="BD47" i="30"/>
  <c r="BC47" i="30"/>
  <c r="BB47" i="30"/>
  <c r="AN47" i="30"/>
  <c r="AB47" i="30"/>
  <c r="P47" i="30"/>
  <c r="D47" i="30"/>
  <c r="BL46" i="30"/>
  <c r="BK46" i="30"/>
  <c r="BJ46" i="30"/>
  <c r="BI46" i="30"/>
  <c r="BH46" i="30"/>
  <c r="BG46" i="30"/>
  <c r="BF46" i="30"/>
  <c r="BE46" i="30"/>
  <c r="BD46" i="30"/>
  <c r="BC46" i="30"/>
  <c r="BB46" i="30"/>
  <c r="AN46" i="30"/>
  <c r="AB46" i="30"/>
  <c r="P46" i="30"/>
  <c r="D46" i="30"/>
  <c r="AZ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AZ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AZ36"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AZ28"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1" i="30"/>
  <c r="BK21" i="30"/>
  <c r="BJ21" i="30"/>
  <c r="BI21" i="30"/>
  <c r="BH21" i="30"/>
  <c r="BG21" i="30"/>
  <c r="BF21" i="30"/>
  <c r="BE21" i="30"/>
  <c r="BD21" i="30"/>
  <c r="BC21" i="30"/>
  <c r="BB21" i="30"/>
  <c r="AN21" i="30"/>
  <c r="AB21" i="30"/>
  <c r="P21" i="30"/>
  <c r="D21" i="30"/>
  <c r="AZ17"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C5" i="30"/>
  <c r="C4" i="30"/>
  <c r="C3" i="30"/>
  <c r="AZ104" i="29"/>
  <c r="BA103" i="29"/>
  <c r="BA102" i="29"/>
  <c r="BA101" i="29"/>
  <c r="BA99" i="29"/>
  <c r="BA98" i="29"/>
  <c r="AZ9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Z78" i="29"/>
  <c r="AZ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AZ72"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BL54" i="29"/>
  <c r="BK54" i="29"/>
  <c r="BJ54" i="29"/>
  <c r="BI54" i="29"/>
  <c r="BH54" i="29"/>
  <c r="BG54" i="29"/>
  <c r="BF54" i="29"/>
  <c r="BE54" i="29"/>
  <c r="BD54" i="29"/>
  <c r="BC54" i="29"/>
  <c r="BB54" i="29"/>
  <c r="AN54" i="29"/>
  <c r="AB54" i="29"/>
  <c r="P54" i="29"/>
  <c r="D54" i="29"/>
  <c r="BL52" i="29"/>
  <c r="BK52" i="29"/>
  <c r="BJ52" i="29"/>
  <c r="BI52" i="29"/>
  <c r="BH52" i="29"/>
  <c r="BG52" i="29"/>
  <c r="BF52" i="29"/>
  <c r="BE52" i="29"/>
  <c r="BD52" i="29"/>
  <c r="BC52" i="29"/>
  <c r="BB52" i="29"/>
  <c r="AN52" i="29"/>
  <c r="AB52" i="29"/>
  <c r="P52" i="29"/>
  <c r="D52"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AZ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AZ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AZ36"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AZ28"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1" i="29"/>
  <c r="BK21" i="29"/>
  <c r="BJ21" i="29"/>
  <c r="BI21" i="29"/>
  <c r="BH21" i="29"/>
  <c r="BG21" i="29"/>
  <c r="BF21" i="29"/>
  <c r="BE21" i="29"/>
  <c r="BD21" i="29"/>
  <c r="BC21" i="29"/>
  <c r="BB21" i="29"/>
  <c r="AN21" i="29"/>
  <c r="AB21" i="29"/>
  <c r="P21" i="29"/>
  <c r="D21" i="29"/>
  <c r="AZ17"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C5" i="29"/>
  <c r="C4" i="29"/>
  <c r="C3" i="29"/>
  <c r="AZ104" i="28"/>
  <c r="BA103" i="28"/>
  <c r="BA102" i="28"/>
  <c r="BA101" i="28"/>
  <c r="BA99" i="28"/>
  <c r="BA98" i="28"/>
  <c r="AZ97"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Z78" i="28"/>
  <c r="AZ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AN74" i="28"/>
  <c r="AB74" i="28"/>
  <c r="P74" i="28"/>
  <c r="D74" i="28"/>
  <c r="AZ72"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E62" i="28"/>
  <c r="BD62" i="28"/>
  <c r="BC62" i="28"/>
  <c r="BB62" i="28"/>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G58" i="28"/>
  <c r="BF58" i="28"/>
  <c r="BE58" i="28"/>
  <c r="BD58" i="28"/>
  <c r="BC58" i="28"/>
  <c r="BB58" i="28"/>
  <c r="AN58" i="28"/>
  <c r="AB58" i="28"/>
  <c r="P58" i="28"/>
  <c r="D58" i="28"/>
  <c r="BL57" i="28"/>
  <c r="BK57" i="28"/>
  <c r="BJ57" i="28"/>
  <c r="BI57" i="28"/>
  <c r="BH57" i="28"/>
  <c r="BG57" i="28"/>
  <c r="BF57" i="28"/>
  <c r="BE57" i="28"/>
  <c r="BD57" i="28"/>
  <c r="BC57" i="28"/>
  <c r="BB57" i="28"/>
  <c r="AN57" i="28"/>
  <c r="AB57" i="28"/>
  <c r="P57" i="28"/>
  <c r="D57" i="28"/>
  <c r="BL56" i="28"/>
  <c r="BK56" i="28"/>
  <c r="BJ56" i="28"/>
  <c r="BI56" i="28"/>
  <c r="BH56" i="28"/>
  <c r="BG56" i="28"/>
  <c r="BF56" i="28"/>
  <c r="BE56" i="28"/>
  <c r="BD56" i="28"/>
  <c r="BC56" i="28"/>
  <c r="BB56" i="28"/>
  <c r="AN56" i="28"/>
  <c r="AB56" i="28"/>
  <c r="P56" i="28"/>
  <c r="D56" i="28"/>
  <c r="AZ55" i="28"/>
  <c r="BL54" i="28"/>
  <c r="BK54" i="28"/>
  <c r="BJ54" i="28"/>
  <c r="BI54" i="28"/>
  <c r="BH54" i="28"/>
  <c r="BG54" i="28"/>
  <c r="BF54" i="28"/>
  <c r="BE54" i="28"/>
  <c r="BD54" i="28"/>
  <c r="BC54" i="28"/>
  <c r="BB54" i="28"/>
  <c r="AN54" i="28"/>
  <c r="AB54" i="28"/>
  <c r="P54" i="28"/>
  <c r="D54" i="28"/>
  <c r="BL52" i="28"/>
  <c r="BK52" i="28"/>
  <c r="BJ52" i="28"/>
  <c r="BI52" i="28"/>
  <c r="BH52" i="28"/>
  <c r="BG52" i="28"/>
  <c r="BF52" i="28"/>
  <c r="BE52" i="28"/>
  <c r="BD52" i="28"/>
  <c r="BC52" i="28"/>
  <c r="BB52" i="28"/>
  <c r="AN52" i="28"/>
  <c r="AB52" i="28"/>
  <c r="P52" i="28"/>
  <c r="D52"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K46" i="28"/>
  <c r="BJ46" i="28"/>
  <c r="BI46" i="28"/>
  <c r="BH46" i="28"/>
  <c r="BG46" i="28"/>
  <c r="BF46" i="28"/>
  <c r="BE46" i="28"/>
  <c r="BD46" i="28"/>
  <c r="BC46" i="28"/>
  <c r="BB46" i="28"/>
  <c r="AN46" i="28"/>
  <c r="AB46" i="28"/>
  <c r="P46" i="28"/>
  <c r="D46" i="28"/>
  <c r="AZ45" i="28"/>
  <c r="BL44" i="28"/>
  <c r="BK44" i="28"/>
  <c r="BJ44" i="28"/>
  <c r="BI44" i="28"/>
  <c r="BH44" i="28"/>
  <c r="BG44" i="28"/>
  <c r="BF44" i="28"/>
  <c r="BE44" i="28"/>
  <c r="BD44" i="28"/>
  <c r="BC44" i="28"/>
  <c r="BB44" i="28"/>
  <c r="AN44" i="28"/>
  <c r="AB44" i="28"/>
  <c r="P44" i="28"/>
  <c r="D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AZ40" i="28"/>
  <c r="BL39" i="28"/>
  <c r="BK39" i="28"/>
  <c r="BJ39" i="28"/>
  <c r="BI39" i="28"/>
  <c r="BH39" i="28"/>
  <c r="BG39" i="28"/>
  <c r="BF39" i="28"/>
  <c r="BE39" i="28"/>
  <c r="BD39" i="28"/>
  <c r="BC39" i="28"/>
  <c r="BB39" i="28"/>
  <c r="AN39" i="28"/>
  <c r="AB39" i="28"/>
  <c r="P39" i="28"/>
  <c r="D39" i="28"/>
  <c r="BL38" i="28"/>
  <c r="BK38" i="28"/>
  <c r="BJ38" i="28"/>
  <c r="BI38" i="28"/>
  <c r="BH38" i="28"/>
  <c r="BG38" i="28"/>
  <c r="BF38" i="28"/>
  <c r="BE38" i="28"/>
  <c r="BD38" i="28"/>
  <c r="BC38" i="28"/>
  <c r="BB38" i="28"/>
  <c r="AN38" i="28"/>
  <c r="AB38" i="28"/>
  <c r="P38" i="28"/>
  <c r="D38" i="28"/>
  <c r="AZ36"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AZ28" i="28"/>
  <c r="BL26" i="28"/>
  <c r="BK26" i="28"/>
  <c r="BJ26" i="28"/>
  <c r="BI26" i="28"/>
  <c r="BH26" i="28"/>
  <c r="BG26" i="28"/>
  <c r="BF26" i="28"/>
  <c r="BE26" i="28"/>
  <c r="BD26" i="28"/>
  <c r="BC26" i="28"/>
  <c r="BB26" i="28"/>
  <c r="AN26" i="28"/>
  <c r="AB26" i="28"/>
  <c r="P26" i="28"/>
  <c r="D26" i="28"/>
  <c r="BL25" i="28"/>
  <c r="BK25" i="28"/>
  <c r="BJ25" i="28"/>
  <c r="BI25" i="28"/>
  <c r="BH25" i="28"/>
  <c r="BG25" i="28"/>
  <c r="BF25" i="28"/>
  <c r="BE25" i="28"/>
  <c r="BD25" i="28"/>
  <c r="BC25" i="28"/>
  <c r="BB25" i="28"/>
  <c r="AN25" i="28"/>
  <c r="AB25" i="28"/>
  <c r="P25" i="28"/>
  <c r="D25" i="28"/>
  <c r="BL24" i="28"/>
  <c r="BK24" i="28"/>
  <c r="BJ24" i="28"/>
  <c r="BI24" i="28"/>
  <c r="BH24" i="28"/>
  <c r="BG24" i="28"/>
  <c r="BF24" i="28"/>
  <c r="BE24" i="28"/>
  <c r="BD24" i="28"/>
  <c r="BC24" i="28"/>
  <c r="BB24" i="28"/>
  <c r="AN24" i="28"/>
  <c r="AB24" i="28"/>
  <c r="P24" i="28"/>
  <c r="D24" i="28"/>
  <c r="BL21" i="28"/>
  <c r="BK21" i="28"/>
  <c r="BJ21" i="28"/>
  <c r="BI21" i="28"/>
  <c r="BH21" i="28"/>
  <c r="BG21" i="28"/>
  <c r="BF21" i="28"/>
  <c r="BE21" i="28"/>
  <c r="BD21" i="28"/>
  <c r="BC21" i="28"/>
  <c r="BB21" i="28"/>
  <c r="AN21" i="28"/>
  <c r="AB21" i="28"/>
  <c r="P21" i="28"/>
  <c r="D21" i="28"/>
  <c r="AZ17" i="28"/>
  <c r="BL14" i="28"/>
  <c r="BK14" i="28"/>
  <c r="BJ14" i="28"/>
  <c r="BI14" i="28"/>
  <c r="BH14" i="28"/>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C5" i="28"/>
  <c r="C4" i="28"/>
  <c r="C3" i="28"/>
  <c r="AZ104" i="27"/>
  <c r="BA103" i="27"/>
  <c r="BA102" i="27"/>
  <c r="BA101" i="27"/>
  <c r="BA99" i="27"/>
  <c r="BA98" i="27"/>
  <c r="AZ9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Z78" i="27"/>
  <c r="AZ77" i="27"/>
  <c r="BL76" i="27"/>
  <c r="BK76" i="27"/>
  <c r="BJ76" i="27"/>
  <c r="BI76" i="27"/>
  <c r="BH76" i="27"/>
  <c r="BG76" i="27"/>
  <c r="BF76" i="27"/>
  <c r="BE76" i="27"/>
  <c r="BD76" i="27"/>
  <c r="BC76" i="27"/>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AZ72"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I62" i="27"/>
  <c r="BH62" i="27"/>
  <c r="BG62" i="27"/>
  <c r="BF62" i="27"/>
  <c r="BE62" i="27"/>
  <c r="BD62" i="27"/>
  <c r="BC62" i="27"/>
  <c r="BB62" i="27"/>
  <c r="AN62" i="27"/>
  <c r="AB62" i="27"/>
  <c r="P62" i="27"/>
  <c r="D62" i="27"/>
  <c r="BL61" i="27"/>
  <c r="BK61" i="27"/>
  <c r="BJ61" i="27"/>
  <c r="BI61" i="27"/>
  <c r="BH61" i="27"/>
  <c r="BG61" i="27"/>
  <c r="BF61" i="27"/>
  <c r="BE61" i="27"/>
  <c r="BD61" i="27"/>
  <c r="BC61" i="27"/>
  <c r="BB61" i="27"/>
  <c r="AN61" i="27"/>
  <c r="AB61" i="27"/>
  <c r="P61" i="27"/>
  <c r="D61" i="27"/>
  <c r="BL60" i="27"/>
  <c r="BK60" i="27"/>
  <c r="BJ60" i="27"/>
  <c r="BI60" i="27"/>
  <c r="BH60" i="27"/>
  <c r="BG60" i="27"/>
  <c r="BF60" i="27"/>
  <c r="BE60" i="27"/>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G57" i="27"/>
  <c r="BF57" i="27"/>
  <c r="BE57" i="27"/>
  <c r="BD57" i="27"/>
  <c r="BC57" i="27"/>
  <c r="BB57" i="27"/>
  <c r="AN57" i="27"/>
  <c r="AB57" i="27"/>
  <c r="P57" i="27"/>
  <c r="D57" i="27"/>
  <c r="BL56" i="27"/>
  <c r="BK56" i="27"/>
  <c r="BJ56" i="27"/>
  <c r="BI56" i="27"/>
  <c r="BH56" i="27"/>
  <c r="BG56" i="27"/>
  <c r="BF56" i="27"/>
  <c r="BE56" i="27"/>
  <c r="BD56" i="27"/>
  <c r="BC56" i="27"/>
  <c r="BB56" i="27"/>
  <c r="AN56" i="27"/>
  <c r="AB56" i="27"/>
  <c r="P56" i="27"/>
  <c r="D56" i="27"/>
  <c r="AZ55" i="27"/>
  <c r="BL54" i="27"/>
  <c r="BK54" i="27"/>
  <c r="BJ54" i="27"/>
  <c r="BI54" i="27"/>
  <c r="BH54" i="27"/>
  <c r="BG54" i="27"/>
  <c r="BF54" i="27"/>
  <c r="BE54" i="27"/>
  <c r="BD54" i="27"/>
  <c r="BC54" i="27"/>
  <c r="BB54" i="27"/>
  <c r="AN54" i="27"/>
  <c r="AB54" i="27"/>
  <c r="P54" i="27"/>
  <c r="D54" i="27"/>
  <c r="BL52" i="27"/>
  <c r="BK52" i="27"/>
  <c r="BJ52" i="27"/>
  <c r="BI52" i="27"/>
  <c r="BH52" i="27"/>
  <c r="BG52" i="27"/>
  <c r="BF52" i="27"/>
  <c r="BE52" i="27"/>
  <c r="BD52" i="27"/>
  <c r="BC52" i="27"/>
  <c r="BB52" i="27"/>
  <c r="AN52" i="27"/>
  <c r="AB52" i="27"/>
  <c r="P52" i="27"/>
  <c r="D52"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A50" i="27"/>
  <c r="Z50" i="27"/>
  <c r="Y50" i="27"/>
  <c r="X50" i="27"/>
  <c r="W50" i="27"/>
  <c r="V50" i="27"/>
  <c r="U50" i="27"/>
  <c r="T50" i="27"/>
  <c r="S50" i="27"/>
  <c r="R50" i="27"/>
  <c r="Q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B48" i="27"/>
  <c r="P48" i="27"/>
  <c r="D48" i="27"/>
  <c r="BL47" i="27"/>
  <c r="BK47" i="27"/>
  <c r="BJ47" i="27"/>
  <c r="BI47" i="27"/>
  <c r="BH47" i="27"/>
  <c r="BG47" i="27"/>
  <c r="BF47" i="27"/>
  <c r="BE47" i="27"/>
  <c r="BD47" i="27"/>
  <c r="BC47" i="27"/>
  <c r="BB47" i="27"/>
  <c r="AN47" i="27"/>
  <c r="AB47" i="27"/>
  <c r="P47" i="27"/>
  <c r="D47" i="27"/>
  <c r="BL46" i="27"/>
  <c r="BK46" i="27"/>
  <c r="BJ46" i="27"/>
  <c r="BI46" i="27"/>
  <c r="BH46" i="27"/>
  <c r="BG46" i="27"/>
  <c r="BF46" i="27"/>
  <c r="BE46" i="27"/>
  <c r="BD46" i="27"/>
  <c r="BC46" i="27"/>
  <c r="BB46" i="27"/>
  <c r="AN46" i="27"/>
  <c r="AB46" i="27"/>
  <c r="P46" i="27"/>
  <c r="D46" i="27"/>
  <c r="AZ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D43" i="27"/>
  <c r="BC43" i="27"/>
  <c r="BB43" i="27"/>
  <c r="AN43" i="27"/>
  <c r="AB43" i="27"/>
  <c r="P43" i="27"/>
  <c r="D43" i="27"/>
  <c r="BL42" i="27"/>
  <c r="BK42" i="27"/>
  <c r="BJ42" i="27"/>
  <c r="BI42" i="27"/>
  <c r="BH42" i="27"/>
  <c r="BG42" i="27"/>
  <c r="BF42" i="27"/>
  <c r="BE42" i="27"/>
  <c r="BD42" i="27"/>
  <c r="BC42" i="27"/>
  <c r="BB42" i="27"/>
  <c r="AN42" i="27"/>
  <c r="AB42" i="27"/>
  <c r="P42" i="27"/>
  <c r="D42" i="27"/>
  <c r="AZ40" i="27"/>
  <c r="BL39" i="27"/>
  <c r="BK39" i="27"/>
  <c r="BJ39" i="27"/>
  <c r="BI39" i="27"/>
  <c r="BH39" i="27"/>
  <c r="BG39" i="27"/>
  <c r="BF39" i="27"/>
  <c r="BE39" i="27"/>
  <c r="BD39" i="27"/>
  <c r="BC39" i="27"/>
  <c r="BB39" i="27"/>
  <c r="AN39" i="27"/>
  <c r="AB39" i="27"/>
  <c r="P39" i="27"/>
  <c r="D39" i="27"/>
  <c r="BL38" i="27"/>
  <c r="BK38" i="27"/>
  <c r="BJ38" i="27"/>
  <c r="BI38" i="27"/>
  <c r="BH38" i="27"/>
  <c r="BG38" i="27"/>
  <c r="BF38" i="27"/>
  <c r="BE38" i="27"/>
  <c r="BD38" i="27"/>
  <c r="BC38" i="27"/>
  <c r="BB38" i="27"/>
  <c r="AN38" i="27"/>
  <c r="AB38" i="27"/>
  <c r="P38" i="27"/>
  <c r="D38" i="27"/>
  <c r="AZ36"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AZ28" i="27"/>
  <c r="BL26" i="27"/>
  <c r="BK26" i="27"/>
  <c r="BJ26" i="27"/>
  <c r="BI26" i="27"/>
  <c r="BH26" i="27"/>
  <c r="BG26" i="27"/>
  <c r="BF26" i="27"/>
  <c r="BE26" i="27"/>
  <c r="BD26" i="27"/>
  <c r="BC26" i="27"/>
  <c r="BB26" i="27"/>
  <c r="AN26" i="27"/>
  <c r="AB26" i="27"/>
  <c r="P26" i="27"/>
  <c r="D26" i="27"/>
  <c r="BL25" i="27"/>
  <c r="BK25" i="27"/>
  <c r="BJ25" i="27"/>
  <c r="BI25" i="27"/>
  <c r="BH25" i="27"/>
  <c r="BG25" i="27"/>
  <c r="BF25" i="27"/>
  <c r="BE25" i="27"/>
  <c r="BD25" i="27"/>
  <c r="BC25" i="27"/>
  <c r="BB25" i="27"/>
  <c r="AN25" i="27"/>
  <c r="AB25" i="27"/>
  <c r="P25" i="27"/>
  <c r="D25" i="27"/>
  <c r="BL24" i="27"/>
  <c r="BK24" i="27"/>
  <c r="BJ24" i="27"/>
  <c r="BI24" i="27"/>
  <c r="BH24" i="27"/>
  <c r="BG24" i="27"/>
  <c r="BF24" i="27"/>
  <c r="BE24" i="27"/>
  <c r="BD24" i="27"/>
  <c r="BC24" i="27"/>
  <c r="BB24" i="27"/>
  <c r="AN24" i="27"/>
  <c r="AB24" i="27"/>
  <c r="P24" i="27"/>
  <c r="D24" i="27"/>
  <c r="BL21" i="27"/>
  <c r="BK21" i="27"/>
  <c r="BJ21" i="27"/>
  <c r="BI21" i="27"/>
  <c r="BH21" i="27"/>
  <c r="BG21" i="27"/>
  <c r="BF21" i="27"/>
  <c r="BE21" i="27"/>
  <c r="BD21" i="27"/>
  <c r="BC21" i="27"/>
  <c r="BB21" i="27"/>
  <c r="AN21" i="27"/>
  <c r="AB21" i="27"/>
  <c r="P21" i="27"/>
  <c r="D21" i="27"/>
  <c r="AZ17"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AN13" i="27"/>
  <c r="AB13" i="27"/>
  <c r="P13" i="27"/>
  <c r="D13" i="27"/>
  <c r="C5" i="27"/>
  <c r="C4" i="27"/>
  <c r="C3" i="27"/>
  <c r="AZ104" i="4"/>
  <c r="BA103" i="4"/>
  <c r="BA102" i="4"/>
  <c r="BA101" i="4"/>
  <c r="BA101" i="9" s="1"/>
  <c r="BA99" i="4"/>
  <c r="BA99" i="9" s="1"/>
  <c r="BA98" i="4"/>
  <c r="AZ97"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B85" i="4"/>
  <c r="P85" i="4"/>
  <c r="D85" i="4"/>
  <c r="BL83" i="4"/>
  <c r="BK83" i="4"/>
  <c r="BJ83" i="4"/>
  <c r="BI83" i="4"/>
  <c r="BH83" i="4"/>
  <c r="BG83" i="4"/>
  <c r="BF83" i="4"/>
  <c r="BE83" i="4"/>
  <c r="BD83" i="4"/>
  <c r="BC83" i="4"/>
  <c r="BB83" i="4"/>
  <c r="BB83" i="9" s="1"/>
  <c r="AN83" i="4"/>
  <c r="AB83" i="4"/>
  <c r="P83" i="4"/>
  <c r="D83" i="4"/>
  <c r="BL82" i="4"/>
  <c r="BK82" i="4"/>
  <c r="BJ82" i="4"/>
  <c r="BI82" i="4"/>
  <c r="BH82" i="4"/>
  <c r="BG82" i="4"/>
  <c r="BF82" i="4"/>
  <c r="BE82" i="4"/>
  <c r="BD82" i="4"/>
  <c r="BC82" i="4"/>
  <c r="BB82" i="4"/>
  <c r="AN82" i="4"/>
  <c r="AB82" i="4"/>
  <c r="P82" i="4"/>
  <c r="D82" i="4"/>
  <c r="AZ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Z78" i="4"/>
  <c r="AZ77" i="4"/>
  <c r="BL76" i="4"/>
  <c r="BK76" i="4"/>
  <c r="BJ76" i="4"/>
  <c r="BI76" i="4"/>
  <c r="BH76" i="4"/>
  <c r="BG76" i="4"/>
  <c r="BF76" i="4"/>
  <c r="BE76" i="4"/>
  <c r="BD76" i="4"/>
  <c r="BC76" i="4"/>
  <c r="BB76" i="4"/>
  <c r="AN76" i="4"/>
  <c r="AB76" i="4"/>
  <c r="P76" i="4"/>
  <c r="D76" i="4"/>
  <c r="BL75" i="4"/>
  <c r="BK75" i="4"/>
  <c r="BJ75" i="4"/>
  <c r="BI75" i="4"/>
  <c r="BH75" i="4"/>
  <c r="BG75" i="4"/>
  <c r="BF75" i="4"/>
  <c r="BE75" i="4"/>
  <c r="BD75" i="4"/>
  <c r="BC75" i="4"/>
  <c r="BB75" i="4"/>
  <c r="AN75" i="4"/>
  <c r="AB75" i="4"/>
  <c r="P75" i="4"/>
  <c r="D75" i="4"/>
  <c r="BL74" i="4"/>
  <c r="BK74" i="4"/>
  <c r="BJ74" i="4"/>
  <c r="BI74" i="4"/>
  <c r="BH74" i="4"/>
  <c r="BG74" i="4"/>
  <c r="BF74" i="4"/>
  <c r="BE74" i="4"/>
  <c r="BD74" i="4"/>
  <c r="BC74" i="4"/>
  <c r="BB74" i="4"/>
  <c r="AN74" i="4"/>
  <c r="AB74" i="4"/>
  <c r="P74" i="4"/>
  <c r="D74" i="4"/>
  <c r="AZ72"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AZ63" i="4"/>
  <c r="AY63" i="4"/>
  <c r="AX63" i="4"/>
  <c r="AW63" i="4"/>
  <c r="AV63" i="4"/>
  <c r="AU63" i="4"/>
  <c r="AT63" i="4"/>
  <c r="AS63" i="4"/>
  <c r="AR63" i="4"/>
  <c r="AQ63" i="4"/>
  <c r="AP63" i="4"/>
  <c r="AO63" i="4"/>
  <c r="AM63" i="4"/>
  <c r="AL63" i="4"/>
  <c r="AK63" i="4"/>
  <c r="AJ63" i="4"/>
  <c r="AI63" i="4"/>
  <c r="AH63" i="4"/>
  <c r="AG63" i="4"/>
  <c r="AF63" i="4"/>
  <c r="AE63" i="4"/>
  <c r="AD63" i="4"/>
  <c r="AC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E62" i="4"/>
  <c r="BD62" i="4"/>
  <c r="BC62" i="4"/>
  <c r="BB62" i="4"/>
  <c r="AN62" i="4"/>
  <c r="AB62" i="4"/>
  <c r="P62" i="4"/>
  <c r="D62" i="4"/>
  <c r="BL61" i="4"/>
  <c r="BK61" i="4"/>
  <c r="BJ61" i="4"/>
  <c r="BI61" i="4"/>
  <c r="BH61" i="4"/>
  <c r="BG61" i="4"/>
  <c r="BF61" i="4"/>
  <c r="BE61" i="4"/>
  <c r="BD61" i="4"/>
  <c r="BC61" i="4"/>
  <c r="BB61" i="4"/>
  <c r="AN61" i="4"/>
  <c r="AB61" i="4"/>
  <c r="P61" i="4"/>
  <c r="D61" i="4"/>
  <c r="BL60" i="4"/>
  <c r="BK60" i="4"/>
  <c r="BJ60" i="4"/>
  <c r="BI60" i="4"/>
  <c r="BH60" i="4"/>
  <c r="BG60" i="4"/>
  <c r="BF60" i="4"/>
  <c r="BE60" i="4"/>
  <c r="BD60" i="4"/>
  <c r="BC60" i="4"/>
  <c r="BB60" i="4"/>
  <c r="AN60" i="4"/>
  <c r="AB60" i="4"/>
  <c r="P60" i="4"/>
  <c r="D60" i="4"/>
  <c r="BL59" i="4"/>
  <c r="BK59" i="4"/>
  <c r="BJ59" i="4"/>
  <c r="BI59" i="4"/>
  <c r="BH59" i="4"/>
  <c r="BG59" i="4"/>
  <c r="BF59" i="4"/>
  <c r="BE59" i="4"/>
  <c r="BD59" i="4"/>
  <c r="BC59" i="4"/>
  <c r="BB59" i="4"/>
  <c r="AN59" i="4"/>
  <c r="AB59" i="4"/>
  <c r="P59" i="4"/>
  <c r="D59" i="4"/>
  <c r="BL58" i="4"/>
  <c r="BK58" i="4"/>
  <c r="BJ58" i="4"/>
  <c r="BI58" i="4"/>
  <c r="BH58" i="4"/>
  <c r="BG58" i="4"/>
  <c r="BF58" i="4"/>
  <c r="BE58" i="4"/>
  <c r="BD58" i="4"/>
  <c r="BC58" i="4"/>
  <c r="BB58" i="4"/>
  <c r="AN58" i="4"/>
  <c r="AB58" i="4"/>
  <c r="P58" i="4"/>
  <c r="D58" i="4"/>
  <c r="BL57" i="4"/>
  <c r="BK57" i="4"/>
  <c r="BJ57" i="4"/>
  <c r="BI57" i="4"/>
  <c r="BH57" i="4"/>
  <c r="BG57" i="4"/>
  <c r="BF57" i="4"/>
  <c r="BE57" i="4"/>
  <c r="BD57" i="4"/>
  <c r="BC57" i="4"/>
  <c r="BB57" i="4"/>
  <c r="AN57" i="4"/>
  <c r="AB57" i="4"/>
  <c r="P57" i="4"/>
  <c r="D57" i="4"/>
  <c r="BL56" i="4"/>
  <c r="BK56" i="4"/>
  <c r="BJ56" i="4"/>
  <c r="BI56" i="4"/>
  <c r="BH56" i="4"/>
  <c r="BG56" i="4"/>
  <c r="BF56" i="4"/>
  <c r="BE56" i="4"/>
  <c r="BD56" i="4"/>
  <c r="BC56" i="4"/>
  <c r="BB56" i="4"/>
  <c r="AN56" i="4"/>
  <c r="AB56" i="4"/>
  <c r="P56" i="4"/>
  <c r="D56" i="4"/>
  <c r="AZ55" i="4"/>
  <c r="BL54" i="4"/>
  <c r="BK54" i="4"/>
  <c r="BJ54" i="4"/>
  <c r="BI54" i="4"/>
  <c r="BH54" i="4"/>
  <c r="BG54" i="4"/>
  <c r="BF54" i="4"/>
  <c r="BE54" i="4"/>
  <c r="BD54" i="4"/>
  <c r="BC54" i="4"/>
  <c r="BB54" i="4"/>
  <c r="AN54" i="4"/>
  <c r="AB54" i="4"/>
  <c r="P54" i="4"/>
  <c r="D54" i="4"/>
  <c r="BL52" i="4"/>
  <c r="BK52" i="4"/>
  <c r="BJ52" i="4"/>
  <c r="BI52" i="4"/>
  <c r="BH52" i="4"/>
  <c r="BG52" i="4"/>
  <c r="BF52" i="4"/>
  <c r="BE52" i="4"/>
  <c r="BD52" i="4"/>
  <c r="BC52" i="4"/>
  <c r="BB52" i="4"/>
  <c r="AN52" i="4"/>
  <c r="AB52" i="4"/>
  <c r="P52" i="4"/>
  <c r="D52" i="4"/>
  <c r="AZ50" i="4"/>
  <c r="AY50" i="4"/>
  <c r="AX50" i="4"/>
  <c r="AW50" i="4"/>
  <c r="AV50" i="4"/>
  <c r="AU50" i="4"/>
  <c r="AT50" i="4"/>
  <c r="AS50" i="4"/>
  <c r="AR50" i="4"/>
  <c r="AQ50" i="4"/>
  <c r="AP50" i="4"/>
  <c r="AO50" i="4"/>
  <c r="AM50" i="4"/>
  <c r="AL50" i="4"/>
  <c r="AK50" i="4"/>
  <c r="AJ50" i="4"/>
  <c r="AI50" i="4"/>
  <c r="AH50" i="4"/>
  <c r="AG50" i="4"/>
  <c r="AF50" i="4"/>
  <c r="AE50" i="4"/>
  <c r="AD50" i="4"/>
  <c r="AC50" i="4"/>
  <c r="AA50" i="4"/>
  <c r="Z50" i="4"/>
  <c r="Y50" i="4"/>
  <c r="X50" i="4"/>
  <c r="W50" i="4"/>
  <c r="V50" i="4"/>
  <c r="U50" i="4"/>
  <c r="T50" i="4"/>
  <c r="S50" i="4"/>
  <c r="R50" i="4"/>
  <c r="Q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B47" i="4"/>
  <c r="P47" i="4"/>
  <c r="D47" i="4"/>
  <c r="BL46" i="4"/>
  <c r="BK46" i="4"/>
  <c r="BJ46" i="4"/>
  <c r="BI46" i="4"/>
  <c r="BH46" i="4"/>
  <c r="BG46" i="4"/>
  <c r="BF46" i="4"/>
  <c r="BE46" i="4"/>
  <c r="BD46" i="4"/>
  <c r="BC46" i="4"/>
  <c r="BB46" i="4"/>
  <c r="AN46" i="4"/>
  <c r="AB46" i="4"/>
  <c r="P46" i="4"/>
  <c r="D46" i="4"/>
  <c r="AZ45" i="4"/>
  <c r="BL44" i="4"/>
  <c r="BK44" i="4"/>
  <c r="BJ44" i="4"/>
  <c r="BI44" i="4"/>
  <c r="BH44" i="4"/>
  <c r="BG44" i="4"/>
  <c r="BF44" i="4"/>
  <c r="BE44" i="4"/>
  <c r="BD44" i="4"/>
  <c r="BC44" i="4"/>
  <c r="BB44" i="4"/>
  <c r="AN44" i="4"/>
  <c r="AB44" i="4"/>
  <c r="P44" i="4"/>
  <c r="D44" i="4"/>
  <c r="BL43" i="4"/>
  <c r="BK43" i="4"/>
  <c r="BJ43" i="4"/>
  <c r="BI43" i="4"/>
  <c r="BH43" i="4"/>
  <c r="BG43" i="4"/>
  <c r="BF43" i="4"/>
  <c r="BE43" i="4"/>
  <c r="BD43" i="4"/>
  <c r="BC43" i="4"/>
  <c r="BB43" i="4"/>
  <c r="AN43" i="4"/>
  <c r="AB43" i="4"/>
  <c r="P43" i="4"/>
  <c r="D43" i="4"/>
  <c r="BL42" i="4"/>
  <c r="BK42" i="4"/>
  <c r="BJ42" i="4"/>
  <c r="BI42" i="4"/>
  <c r="BH42" i="4"/>
  <c r="BG42" i="4"/>
  <c r="BF42" i="4"/>
  <c r="BE42" i="4"/>
  <c r="BD42" i="4"/>
  <c r="BC42" i="4"/>
  <c r="BB42" i="4"/>
  <c r="AN42" i="4"/>
  <c r="AB42" i="4"/>
  <c r="P42" i="4"/>
  <c r="D42" i="4"/>
  <c r="AZ40" i="4"/>
  <c r="BL39" i="4"/>
  <c r="BK39" i="4"/>
  <c r="BJ39" i="4"/>
  <c r="BI39" i="4"/>
  <c r="BH39" i="4"/>
  <c r="BG39" i="4"/>
  <c r="BF39" i="4"/>
  <c r="BE39" i="4"/>
  <c r="BD39" i="4"/>
  <c r="BC39" i="4"/>
  <c r="BB39" i="4"/>
  <c r="AN39" i="4"/>
  <c r="AB39" i="4"/>
  <c r="P39" i="4"/>
  <c r="D39" i="4"/>
  <c r="BL38" i="4"/>
  <c r="BK38" i="4"/>
  <c r="BJ38" i="4"/>
  <c r="BI38" i="4"/>
  <c r="BH38" i="4"/>
  <c r="BG38" i="4"/>
  <c r="BF38" i="4"/>
  <c r="BE38" i="4"/>
  <c r="BD38" i="4"/>
  <c r="BC38" i="4"/>
  <c r="BB38" i="4"/>
  <c r="AN38" i="4"/>
  <c r="AB38" i="4"/>
  <c r="P38" i="4"/>
  <c r="D38" i="4"/>
  <c r="AZ36" i="4"/>
  <c r="BL34" i="4"/>
  <c r="BK34" i="4"/>
  <c r="BJ34" i="4"/>
  <c r="BI34" i="4"/>
  <c r="BH34" i="4"/>
  <c r="BG34" i="4"/>
  <c r="BF34" i="4"/>
  <c r="BE34" i="4"/>
  <c r="BD34" i="4"/>
  <c r="BC34" i="4"/>
  <c r="BB34" i="4"/>
  <c r="AN34" i="4"/>
  <c r="AB34" i="4"/>
  <c r="P34" i="4"/>
  <c r="D34" i="4"/>
  <c r="BL33" i="4"/>
  <c r="BK33" i="4"/>
  <c r="BJ33" i="4"/>
  <c r="BI33" i="4"/>
  <c r="BH33" i="4"/>
  <c r="BG33" i="4"/>
  <c r="BF33" i="4"/>
  <c r="BE33" i="4"/>
  <c r="BD33" i="4"/>
  <c r="BC33" i="4"/>
  <c r="BB33" i="4"/>
  <c r="AN33" i="4"/>
  <c r="AB33" i="4"/>
  <c r="P33" i="4"/>
  <c r="D33" i="4"/>
  <c r="BL32" i="4"/>
  <c r="BK32" i="4"/>
  <c r="BJ32" i="4"/>
  <c r="BI32" i="4"/>
  <c r="BH32" i="4"/>
  <c r="BG32" i="4"/>
  <c r="BF32" i="4"/>
  <c r="BE32" i="4"/>
  <c r="BD32" i="4"/>
  <c r="BC32" i="4"/>
  <c r="BB32" i="4"/>
  <c r="AN32" i="4"/>
  <c r="AB32" i="4"/>
  <c r="P32" i="4"/>
  <c r="D32" i="4"/>
  <c r="BL31" i="4"/>
  <c r="BK31" i="4"/>
  <c r="BJ31" i="4"/>
  <c r="BI31" i="4"/>
  <c r="BH31" i="4"/>
  <c r="BG31" i="4"/>
  <c r="BF31" i="4"/>
  <c r="BE31" i="4"/>
  <c r="BD31" i="4"/>
  <c r="BC31" i="4"/>
  <c r="BB31" i="4"/>
  <c r="AN31" i="4"/>
  <c r="AB31" i="4"/>
  <c r="P31" i="4"/>
  <c r="D31" i="4"/>
  <c r="AZ28" i="4"/>
  <c r="BL26" i="4"/>
  <c r="BK26" i="4"/>
  <c r="BJ26" i="4"/>
  <c r="BI26" i="4"/>
  <c r="BH26" i="4"/>
  <c r="BG26" i="4"/>
  <c r="BF26" i="4"/>
  <c r="BE26" i="4"/>
  <c r="BD26" i="4"/>
  <c r="BC26" i="4"/>
  <c r="BB26" i="4"/>
  <c r="AN26" i="4"/>
  <c r="AB26" i="4"/>
  <c r="P26" i="4"/>
  <c r="D26" i="4"/>
  <c r="BL25" i="4"/>
  <c r="BK25" i="4"/>
  <c r="BJ25" i="4"/>
  <c r="BI25" i="4"/>
  <c r="BH25" i="4"/>
  <c r="BG25" i="4"/>
  <c r="BF25" i="4"/>
  <c r="BE25" i="4"/>
  <c r="BD25" i="4"/>
  <c r="BC25" i="4"/>
  <c r="BB25" i="4"/>
  <c r="AN25" i="4"/>
  <c r="AB25" i="4"/>
  <c r="P25" i="4"/>
  <c r="D25" i="4"/>
  <c r="BL24" i="4"/>
  <c r="BK24" i="4"/>
  <c r="BJ24" i="4"/>
  <c r="BI24" i="4"/>
  <c r="BH24" i="4"/>
  <c r="BG24" i="4"/>
  <c r="BF24" i="4"/>
  <c r="BE24" i="4"/>
  <c r="BD24" i="4"/>
  <c r="BC24" i="4"/>
  <c r="BB24" i="4"/>
  <c r="AN24" i="4"/>
  <c r="AB24" i="4"/>
  <c r="P24" i="4"/>
  <c r="D24" i="4"/>
  <c r="BL21" i="4"/>
  <c r="BK21" i="4"/>
  <c r="BJ21" i="4"/>
  <c r="BI21" i="4"/>
  <c r="BH21" i="4"/>
  <c r="BG21" i="4"/>
  <c r="BF21" i="4"/>
  <c r="BE21" i="4"/>
  <c r="BD21" i="4"/>
  <c r="BC21" i="4"/>
  <c r="BB21" i="4"/>
  <c r="AN21" i="4"/>
  <c r="AB21" i="4"/>
  <c r="P21" i="4"/>
  <c r="D21" i="4"/>
  <c r="AZ17"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AN13" i="4"/>
  <c r="AB13" i="4"/>
  <c r="P13" i="4"/>
  <c r="D13" i="4"/>
  <c r="C5" i="4"/>
  <c r="C4" i="4"/>
  <c r="C3" i="4"/>
  <c r="AZ103" i="9"/>
  <c r="AN103" i="9"/>
  <c r="AB103" i="9"/>
  <c r="P103" i="9"/>
  <c r="D103" i="9"/>
  <c r="AZ102" i="9"/>
  <c r="AN102" i="9"/>
  <c r="AB102" i="9"/>
  <c r="P102" i="9"/>
  <c r="D102" i="9"/>
  <c r="AZ101" i="9"/>
  <c r="AN101" i="9"/>
  <c r="AB101" i="9"/>
  <c r="P101" i="9"/>
  <c r="D101" i="9"/>
  <c r="AZ100" i="9"/>
  <c r="AZ99" i="9"/>
  <c r="AN99" i="9"/>
  <c r="AB99" i="9"/>
  <c r="P99" i="9"/>
  <c r="D99" i="9"/>
  <c r="AZ98" i="9"/>
  <c r="AN98" i="9"/>
  <c r="AB98" i="9"/>
  <c r="P98" i="9"/>
  <c r="D98" i="9"/>
  <c r="AZ96" i="9"/>
  <c r="AZ95" i="9"/>
  <c r="AZ94" i="9"/>
  <c r="AZ93" i="9"/>
  <c r="AZ92" i="9"/>
  <c r="AZ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Y75" i="9"/>
  <c r="AY75" i="101" s="1"/>
  <c r="AX75" i="9"/>
  <c r="AX75" i="101" s="1"/>
  <c r="AW75" i="9"/>
  <c r="AV75" i="9"/>
  <c r="AV75" i="101" s="1"/>
  <c r="AU75" i="9"/>
  <c r="AU75" i="101" s="1"/>
  <c r="AT75" i="9"/>
  <c r="AT75" i="101" s="1"/>
  <c r="AS75" i="9"/>
  <c r="AS75" i="101" s="1"/>
  <c r="AR75" i="9"/>
  <c r="AR75" i="101" s="1"/>
  <c r="AQ75" i="9"/>
  <c r="AQ75"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Z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Z67" i="9"/>
  <c r="O67" i="9"/>
  <c r="N67" i="9"/>
  <c r="AZ66" i="9"/>
  <c r="O66" i="9"/>
  <c r="N66" i="9"/>
  <c r="AZ65" i="9"/>
  <c r="O65" i="9"/>
  <c r="N65" i="9"/>
  <c r="AZ64" i="9"/>
  <c r="O64" i="9"/>
  <c r="N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Z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Z29" i="9"/>
  <c r="AZ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Z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Z16" i="9"/>
  <c r="AZ15"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Z11" i="9"/>
  <c r="AZ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M37" i="117"/>
  <c r="D59" i="117"/>
  <c r="E35" i="117"/>
  <c r="E28" i="117"/>
  <c r="G27" i="117"/>
  <c r="G65" i="117"/>
  <c r="E63" i="117"/>
  <c r="E66" i="117"/>
  <c r="L37" i="117"/>
  <c r="D62" i="117"/>
  <c r="G33" i="117"/>
  <c r="F58" i="117"/>
  <c r="J31" i="117"/>
  <c r="D28" i="117"/>
  <c r="E67" i="117"/>
  <c r="F60" i="117"/>
  <c r="L27" i="117"/>
  <c r="G36" i="117"/>
  <c r="E58" i="117"/>
  <c r="E60" i="117"/>
  <c r="D36" i="117"/>
  <c r="G58" i="117"/>
  <c r="E37" i="117"/>
  <c r="M30" i="117"/>
  <c r="M36" i="117"/>
  <c r="E61" i="117"/>
  <c r="G67" i="117"/>
  <c r="G60" i="117"/>
  <c r="D32" i="117"/>
  <c r="J35" i="117"/>
  <c r="L33" i="117"/>
  <c r="K35" i="117"/>
  <c r="M28" i="117"/>
  <c r="K37" i="117"/>
  <c r="E59" i="117"/>
  <c r="F57" i="117"/>
  <c r="K34" i="117"/>
  <c r="J37" i="117"/>
  <c r="K28" i="117"/>
  <c r="F30" i="117"/>
  <c r="G57" i="117"/>
  <c r="F28" i="117"/>
  <c r="J32" i="117"/>
  <c r="D34" i="117"/>
  <c r="F64" i="117"/>
  <c r="J29" i="117"/>
  <c r="G34" i="117"/>
  <c r="J28" i="117"/>
  <c r="D60" i="117"/>
  <c r="F34" i="117"/>
  <c r="M34" i="117"/>
  <c r="F37" i="117"/>
  <c r="K32" i="117"/>
  <c r="D66" i="117"/>
  <c r="E32" i="117"/>
  <c r="D67" i="117"/>
  <c r="D31" i="117"/>
  <c r="J34" i="117"/>
  <c r="L34" i="117"/>
  <c r="F63" i="117"/>
  <c r="K29" i="117"/>
  <c r="L31" i="117"/>
  <c r="M27" i="117"/>
  <c r="F66" i="117"/>
  <c r="D63" i="117"/>
  <c r="F67" i="117"/>
  <c r="E33" i="117"/>
  <c r="F36" i="117"/>
  <c r="L35" i="117"/>
  <c r="M32" i="117"/>
  <c r="G66" i="117"/>
  <c r="D37" i="117"/>
  <c r="M33" i="117"/>
  <c r="J30" i="117"/>
  <c r="F35" i="117"/>
  <c r="L32" i="117"/>
  <c r="K27" i="117"/>
  <c r="G62" i="117"/>
  <c r="F33" i="117"/>
  <c r="J27" i="117"/>
  <c r="D33" i="117"/>
  <c r="J36" i="117"/>
  <c r="E27" i="117"/>
  <c r="F32" i="117"/>
  <c r="G29" i="117"/>
  <c r="K33" i="117"/>
  <c r="M31" i="117"/>
  <c r="G35" i="117"/>
  <c r="J33" i="117"/>
  <c r="D29" i="117"/>
  <c r="K31" i="117"/>
  <c r="D27" i="117"/>
  <c r="D64" i="117"/>
  <c r="F61" i="117"/>
  <c r="E64" i="117"/>
  <c r="E57" i="117"/>
  <c r="E30" i="117"/>
  <c r="L29" i="117"/>
  <c r="D65" i="117"/>
  <c r="G61" i="117"/>
  <c r="G64" i="117"/>
  <c r="E29" i="117"/>
  <c r="D61" i="117"/>
  <c r="M29" i="117"/>
  <c r="E34" i="117"/>
  <c r="F29" i="117"/>
  <c r="L30" i="117"/>
  <c r="F62" i="117"/>
  <c r="G59" i="117"/>
  <c r="E62" i="117"/>
  <c r="G63" i="117"/>
  <c r="K36" i="117"/>
  <c r="F27" i="117"/>
  <c r="D57" i="117"/>
  <c r="G28" i="117"/>
  <c r="F65" i="117"/>
  <c r="M35" i="117"/>
  <c r="G30" i="117"/>
  <c r="G37" i="117"/>
  <c r="K30" i="117"/>
  <c r="D58" i="117"/>
  <c r="D35" i="117"/>
  <c r="L36" i="117"/>
  <c r="D30" i="117"/>
  <c r="E36" i="117"/>
  <c r="E65" i="117"/>
  <c r="F59" i="117"/>
  <c r="G31" i="117"/>
  <c r="L28" i="117"/>
  <c r="E31" i="117"/>
  <c r="G32" i="117"/>
  <c r="F31" i="117"/>
  <c r="P15" i="25" l="1"/>
  <c r="R11" i="16"/>
  <c r="R13" i="121"/>
  <c r="F123" i="115"/>
  <c r="P55" i="23"/>
  <c r="U71" i="66"/>
  <c r="U71" i="68"/>
  <c r="F88" i="115"/>
  <c r="U67" i="22"/>
  <c r="U70" i="22"/>
  <c r="P33" i="13"/>
  <c r="F53" i="115"/>
  <c r="F93" i="115"/>
  <c r="U71" i="62"/>
  <c r="F23" i="115"/>
  <c r="F58" i="115"/>
  <c r="BB58" i="9"/>
  <c r="BA102" i="9"/>
  <c r="BB54" i="9"/>
  <c r="P15" i="13"/>
  <c r="F73" i="115"/>
  <c r="F113" i="115"/>
  <c r="F103" i="115"/>
  <c r="E170" i="115"/>
  <c r="F33" i="115"/>
  <c r="F138" i="115"/>
  <c r="N47" i="12"/>
  <c r="N18" i="12"/>
  <c r="F38" i="115"/>
  <c r="F153" i="115"/>
  <c r="C29" i="121"/>
  <c r="N61" i="12"/>
  <c r="U71" i="61"/>
  <c r="N54" i="12"/>
  <c r="F28" i="115"/>
  <c r="F143" i="115"/>
  <c r="T65" i="22"/>
  <c r="AZ104" i="9"/>
  <c r="S29" i="121"/>
  <c r="BE13" i="9"/>
  <c r="BD82" i="9"/>
  <c r="L40" i="12"/>
  <c r="L83" i="12" s="1"/>
  <c r="N68" i="12"/>
  <c r="P27" i="13"/>
  <c r="F78" i="115"/>
  <c r="F133" i="115"/>
  <c r="H55" i="61"/>
  <c r="U71" i="67"/>
  <c r="BH60" i="9"/>
  <c r="BE42" i="9"/>
  <c r="BK61" i="9"/>
  <c r="BD62" i="9"/>
  <c r="P55" i="65"/>
  <c r="BD31" i="9"/>
  <c r="U50" i="65"/>
  <c r="D55" i="23"/>
  <c r="BE82" i="9"/>
  <c r="BG83" i="9"/>
  <c r="BJ13" i="9"/>
  <c r="BJ42" i="9"/>
  <c r="BF58" i="9"/>
  <c r="BA83" i="34"/>
  <c r="BI31" i="9"/>
  <c r="BG44" i="9"/>
  <c r="BG46" i="9"/>
  <c r="BB49" i="9"/>
  <c r="BL61" i="9"/>
  <c r="BE62" i="9"/>
  <c r="BI32" i="9"/>
  <c r="BD42" i="9"/>
  <c r="BI44" i="9"/>
  <c r="BI46" i="9"/>
  <c r="BK58" i="9"/>
  <c r="BB13" i="9"/>
  <c r="BB39" i="9"/>
  <c r="BJ39" i="9"/>
  <c r="BB42" i="9"/>
  <c r="BL44" i="9"/>
  <c r="BD46" i="9"/>
  <c r="BL46" i="9"/>
  <c r="BF48" i="9"/>
  <c r="BG49" i="9"/>
  <c r="BI61" i="9"/>
  <c r="BB62" i="9"/>
  <c r="BJ62" i="9"/>
  <c r="BI82" i="9"/>
  <c r="BJ83" i="9"/>
  <c r="BI48" i="9"/>
  <c r="BJ49" i="9"/>
  <c r="BI58" i="9"/>
  <c r="BC60" i="9"/>
  <c r="BD61" i="9"/>
  <c r="BF60" i="9"/>
  <c r="U18" i="102"/>
  <c r="BC61" i="9"/>
  <c r="BC82" i="9"/>
  <c r="BD83" i="9"/>
  <c r="U67" i="102"/>
  <c r="BL62" i="9"/>
  <c r="BK82" i="9"/>
  <c r="BL83" i="9"/>
  <c r="BJ32" i="9"/>
  <c r="BK60" i="9"/>
  <c r="BI43" i="115"/>
  <c r="BN43" i="115"/>
  <c r="BI48" i="115"/>
  <c r="BG63" i="115"/>
  <c r="BG108" i="115"/>
  <c r="BJ60" i="9"/>
  <c r="W55" i="61"/>
  <c r="H55" i="60"/>
  <c r="P55" i="63"/>
  <c r="P55" i="69"/>
  <c r="BL31" i="9"/>
  <c r="BE32" i="9"/>
  <c r="BH42" i="9"/>
  <c r="BB44" i="9"/>
  <c r="BJ44" i="9"/>
  <c r="BB46" i="9"/>
  <c r="BJ46" i="9"/>
  <c r="BD48" i="9"/>
  <c r="BE49" i="9"/>
  <c r="BD58" i="9"/>
  <c r="BL58" i="9"/>
  <c r="BG61" i="9"/>
  <c r="BH62" i="9"/>
  <c r="BG82" i="9"/>
  <c r="BH83" i="9"/>
  <c r="H55" i="66"/>
  <c r="BE43" i="115"/>
  <c r="BK108" i="115"/>
  <c r="BG143" i="115"/>
  <c r="BG158" i="115"/>
  <c r="H49" i="23"/>
  <c r="U54" i="23"/>
  <c r="V55" i="60"/>
  <c r="U27" i="64"/>
  <c r="BA61" i="27"/>
  <c r="BA82" i="27"/>
  <c r="BA60" i="28"/>
  <c r="U51" i="67"/>
  <c r="P47" i="69"/>
  <c r="U54" i="60"/>
  <c r="U50" i="61"/>
  <c r="U26" i="66"/>
  <c r="L55" i="67"/>
  <c r="U43" i="68"/>
  <c r="U50" i="63"/>
  <c r="U51" i="69"/>
  <c r="BE68" i="115"/>
  <c r="BJ68" i="115"/>
  <c r="BG78" i="115"/>
  <c r="BH83" i="115"/>
  <c r="W51" i="22"/>
  <c r="P55" i="68"/>
  <c r="BC39" i="9"/>
  <c r="BK39" i="9"/>
  <c r="BC42" i="9"/>
  <c r="BK42" i="9"/>
  <c r="BE44" i="9"/>
  <c r="BE46" i="9"/>
  <c r="BG48" i="9"/>
  <c r="BH49" i="9"/>
  <c r="BG58" i="9"/>
  <c r="BJ61" i="9"/>
  <c r="BJ82" i="9"/>
  <c r="BC83" i="9"/>
  <c r="BK83" i="9"/>
  <c r="BF13" i="9"/>
  <c r="BJ31" i="9"/>
  <c r="BC32" i="9"/>
  <c r="BK32" i="9"/>
  <c r="BF39" i="9"/>
  <c r="BF42" i="9"/>
  <c r="BH44" i="9"/>
  <c r="BH46" i="9"/>
  <c r="BB48" i="9"/>
  <c r="BJ48" i="9"/>
  <c r="BC49" i="9"/>
  <c r="BJ58" i="9"/>
  <c r="BL60" i="9"/>
  <c r="BF62" i="9"/>
  <c r="BF83" i="9"/>
  <c r="BL25" i="9"/>
  <c r="BE31" i="9"/>
  <c r="BF32" i="9"/>
  <c r="BI42" i="9"/>
  <c r="BC44" i="9"/>
  <c r="BK44" i="9"/>
  <c r="BC46" i="9"/>
  <c r="BE48" i="9"/>
  <c r="BF49" i="9"/>
  <c r="BG60" i="9"/>
  <c r="BH61" i="9"/>
  <c r="BI62" i="9"/>
  <c r="BH82" i="9"/>
  <c r="BI83" i="9"/>
  <c r="BH31" i="9"/>
  <c r="BD39" i="9"/>
  <c r="BL39" i="9"/>
  <c r="BF44" i="9"/>
  <c r="BF46" i="9"/>
  <c r="BH48" i="9"/>
  <c r="BH58" i="9"/>
  <c r="BB60" i="9"/>
  <c r="BC31" i="9"/>
  <c r="BK31" i="9"/>
  <c r="BD32" i="9"/>
  <c r="BG39" i="9"/>
  <c r="BG42" i="9"/>
  <c r="BK48" i="9"/>
  <c r="BD49" i="9"/>
  <c r="BL49" i="9"/>
  <c r="BC58" i="9"/>
  <c r="BE60" i="9"/>
  <c r="BF61" i="9"/>
  <c r="BG62" i="9"/>
  <c r="BE53" i="115"/>
  <c r="BG53" i="115"/>
  <c r="BE63" i="115"/>
  <c r="BJ108" i="115"/>
  <c r="BG123" i="115"/>
  <c r="BH153" i="115"/>
  <c r="BE153" i="115"/>
  <c r="BJ153" i="115"/>
  <c r="BI158" i="115"/>
  <c r="BN158" i="115"/>
  <c r="U51" i="61"/>
  <c r="V49" i="62"/>
  <c r="U53" i="67"/>
  <c r="BK23" i="115"/>
  <c r="BJ23" i="115"/>
  <c r="BI28" i="115"/>
  <c r="BN28" i="115"/>
  <c r="BE98" i="115"/>
  <c r="U14" i="102"/>
  <c r="BN33" i="115"/>
  <c r="BI68" i="115"/>
  <c r="BL83" i="115"/>
  <c r="BI83" i="115"/>
  <c r="BG133" i="115"/>
  <c r="M55" i="22"/>
  <c r="H55" i="68"/>
  <c r="BF82" i="9"/>
  <c r="BI53" i="115"/>
  <c r="BN53" i="115"/>
  <c r="BI63" i="115"/>
  <c r="BN123" i="115"/>
  <c r="BJ143" i="115"/>
  <c r="BL153" i="115"/>
  <c r="AE153" i="115"/>
  <c r="BN153" i="115"/>
  <c r="BE158" i="115"/>
  <c r="U61" i="102"/>
  <c r="U69" i="102"/>
  <c r="BA83" i="32"/>
  <c r="BD137" i="115"/>
  <c r="W55" i="69"/>
  <c r="BG23" i="115"/>
  <c r="BO23" i="115"/>
  <c r="BD24" i="115"/>
  <c r="BD25" i="115"/>
  <c r="BH28" i="115"/>
  <c r="BD85" i="115"/>
  <c r="BG93" i="115"/>
  <c r="BG98" i="115"/>
  <c r="BO98" i="115"/>
  <c r="H55" i="23"/>
  <c r="U19" i="102"/>
  <c r="U35" i="102"/>
  <c r="U52" i="102"/>
  <c r="BB50" i="4"/>
  <c r="BC48" i="9"/>
  <c r="BA44" i="35"/>
  <c r="BA48" i="35"/>
  <c r="BG28" i="115"/>
  <c r="BD29" i="115"/>
  <c r="BH33" i="115"/>
  <c r="BD39" i="115"/>
  <c r="BD67" i="115"/>
  <c r="BJ88" i="115"/>
  <c r="BJ98" i="115"/>
  <c r="BJ103" i="115"/>
  <c r="BD111" i="115"/>
  <c r="BI113" i="115"/>
  <c r="S113" i="115"/>
  <c r="BN113" i="115"/>
  <c r="BI118" i="115"/>
  <c r="S118" i="115"/>
  <c r="BI123" i="115"/>
  <c r="S123" i="115"/>
  <c r="BJ133" i="115"/>
  <c r="BJ148" i="115"/>
  <c r="P27" i="22"/>
  <c r="U26" i="23"/>
  <c r="W48" i="63"/>
  <c r="U24" i="102"/>
  <c r="U40" i="102"/>
  <c r="BK46" i="9"/>
  <c r="BE58" i="9"/>
  <c r="P50" i="27"/>
  <c r="BG50" i="27"/>
  <c r="BG18" i="115"/>
  <c r="BG33" i="115"/>
  <c r="BJ38" i="115"/>
  <c r="BJ63" i="115"/>
  <c r="BL78" i="115"/>
  <c r="BI78" i="115"/>
  <c r="BI93" i="115"/>
  <c r="BL108" i="115"/>
  <c r="BK113" i="115"/>
  <c r="BK138" i="115"/>
  <c r="BG168" i="115"/>
  <c r="BO168" i="115"/>
  <c r="BN168" i="115"/>
  <c r="P49" i="23"/>
  <c r="V43" i="22"/>
  <c r="P49" i="63"/>
  <c r="U54" i="63"/>
  <c r="W55" i="67"/>
  <c r="V49" i="69"/>
  <c r="U22" i="102"/>
  <c r="U31" i="102"/>
  <c r="U54" i="102"/>
  <c r="U63" i="102"/>
  <c r="U73" i="102"/>
  <c r="BA42" i="4"/>
  <c r="BD44" i="9"/>
  <c r="BL50" i="31"/>
  <c r="BA58" i="32"/>
  <c r="BD14" i="115"/>
  <c r="BD16" i="115"/>
  <c r="T170" i="115"/>
  <c r="BJ18" i="115"/>
  <c r="AT170" i="115"/>
  <c r="BL48" i="115"/>
  <c r="BK58" i="115"/>
  <c r="BJ58" i="115"/>
  <c r="BK63" i="115"/>
  <c r="BL73" i="115"/>
  <c r="BI73" i="115"/>
  <c r="BE108" i="115"/>
  <c r="BM108" i="115"/>
  <c r="AE118" i="115"/>
  <c r="BK118" i="115"/>
  <c r="BL128" i="115"/>
  <c r="BI128" i="115"/>
  <c r="AE128" i="115"/>
  <c r="BN128" i="115"/>
  <c r="BE133" i="115"/>
  <c r="BM133" i="115"/>
  <c r="R55" i="22"/>
  <c r="L55" i="60"/>
  <c r="N55" i="22"/>
  <c r="U53" i="63"/>
  <c r="P55" i="67"/>
  <c r="U45" i="102"/>
  <c r="U62" i="102"/>
  <c r="U72" i="102"/>
  <c r="D50" i="4"/>
  <c r="BI60" i="9"/>
  <c r="BC62" i="9"/>
  <c r="BA83" i="4"/>
  <c r="BA48" i="30"/>
  <c r="BE50" i="34"/>
  <c r="BA61" i="35"/>
  <c r="BI18" i="115"/>
  <c r="BG83" i="115"/>
  <c r="BF88" i="115"/>
  <c r="BN88" i="115"/>
  <c r="BE88" i="115"/>
  <c r="BN98" i="115"/>
  <c r="BF103" i="115"/>
  <c r="BN103" i="115"/>
  <c r="BE103" i="115"/>
  <c r="BE113" i="115"/>
  <c r="BJ113" i="115"/>
  <c r="BE118" i="115"/>
  <c r="BE123" i="115"/>
  <c r="BJ123" i="115"/>
  <c r="BF143" i="115"/>
  <c r="BN143" i="115"/>
  <c r="BE143" i="115"/>
  <c r="BF148" i="115"/>
  <c r="BN148" i="115"/>
  <c r="BE148" i="115"/>
  <c r="BH163" i="115"/>
  <c r="BE163" i="115"/>
  <c r="BJ163" i="115"/>
  <c r="H48" i="23"/>
  <c r="V48" i="61"/>
  <c r="H48" i="63"/>
  <c r="V55" i="67"/>
  <c r="U43" i="69"/>
  <c r="U36" i="102"/>
  <c r="U70" i="102"/>
  <c r="BA60" i="27"/>
  <c r="BA62" i="28"/>
  <c r="BA44" i="30"/>
  <c r="BD79" i="115"/>
  <c r="BD90" i="115"/>
  <c r="BD152" i="115"/>
  <c r="BD157" i="115"/>
  <c r="S158" i="115"/>
  <c r="Q55" i="22"/>
  <c r="W50" i="22"/>
  <c r="W55" i="64"/>
  <c r="BB82" i="9"/>
  <c r="BA32" i="4"/>
  <c r="BL82" i="9"/>
  <c r="BA44" i="27"/>
  <c r="BA82" i="28"/>
  <c r="BA13" i="34"/>
  <c r="BI23" i="115"/>
  <c r="BF38" i="115"/>
  <c r="BN38" i="115"/>
  <c r="AQ38" i="115"/>
  <c r="BG48" i="115"/>
  <c r="BG73" i="115"/>
  <c r="BD74" i="115"/>
  <c r="BH78" i="115"/>
  <c r="BD92" i="115"/>
  <c r="BH93" i="115"/>
  <c r="BD110" i="115"/>
  <c r="BG113" i="115"/>
  <c r="BD134" i="115"/>
  <c r="BG138" i="115"/>
  <c r="BO138" i="115"/>
  <c r="AQ138" i="115"/>
  <c r="BN138" i="115"/>
  <c r="BJ158" i="115"/>
  <c r="V27" i="22"/>
  <c r="V50" i="22"/>
  <c r="U50" i="22" s="1"/>
  <c r="W26" i="22"/>
  <c r="J55" i="22"/>
  <c r="L55" i="66"/>
  <c r="V55" i="68"/>
  <c r="U50" i="102"/>
  <c r="BD60" i="9"/>
  <c r="BK49" i="9"/>
  <c r="BE61" i="9"/>
  <c r="BA62" i="30"/>
  <c r="BA83" i="36"/>
  <c r="BH50" i="31"/>
  <c r="P50" i="33"/>
  <c r="X170" i="115"/>
  <c r="AG170" i="115"/>
  <c r="AO170" i="115"/>
  <c r="BK18" i="115"/>
  <c r="BG43" i="115"/>
  <c r="BD44" i="115"/>
  <c r="BE48" i="115"/>
  <c r="BG58" i="115"/>
  <c r="BL58" i="115"/>
  <c r="BN63" i="115"/>
  <c r="BG68" i="115"/>
  <c r="BD72" i="115"/>
  <c r="BH73" i="115"/>
  <c r="BI88" i="115"/>
  <c r="BI108" i="115"/>
  <c r="S108" i="115"/>
  <c r="BN108" i="115"/>
  <c r="BD115" i="115"/>
  <c r="BH118" i="115"/>
  <c r="BD127" i="115"/>
  <c r="BH128" i="115"/>
  <c r="BE128" i="115"/>
  <c r="BD132" i="115"/>
  <c r="BI133" i="115"/>
  <c r="BN133" i="115"/>
  <c r="BK158" i="115"/>
  <c r="U51" i="60"/>
  <c r="E55" i="22"/>
  <c r="U43" i="64"/>
  <c r="U53" i="65"/>
  <c r="V55" i="66"/>
  <c r="U27" i="67"/>
  <c r="U50" i="67"/>
  <c r="U53" i="68"/>
  <c r="W55" i="68"/>
  <c r="U33" i="102"/>
  <c r="U42" i="102"/>
  <c r="U43" i="102"/>
  <c r="U58" i="102"/>
  <c r="BA44" i="4"/>
  <c r="P50" i="4"/>
  <c r="BF31" i="9"/>
  <c r="BG32" i="9"/>
  <c r="BA49" i="34"/>
  <c r="BA61" i="34"/>
  <c r="BC13" i="9"/>
  <c r="BK13" i="9"/>
  <c r="BF50" i="35"/>
  <c r="BJ50" i="35"/>
  <c r="BA44" i="31"/>
  <c r="P50" i="31"/>
  <c r="BD50" i="32"/>
  <c r="D50" i="33"/>
  <c r="BJ50" i="33"/>
  <c r="BO18" i="115"/>
  <c r="AF170" i="115"/>
  <c r="AJ170" i="115"/>
  <c r="BA170" i="115"/>
  <c r="BD22" i="115"/>
  <c r="BN23" i="115"/>
  <c r="BD27" i="115"/>
  <c r="BO28" i="115"/>
  <c r="BF33" i="115"/>
  <c r="BJ33" i="115"/>
  <c r="AQ33" i="115"/>
  <c r="BD40" i="115"/>
  <c r="BK43" i="115"/>
  <c r="AQ43" i="115"/>
  <c r="BD45" i="115"/>
  <c r="BJ48" i="115"/>
  <c r="BN48" i="115"/>
  <c r="BN58" i="115"/>
  <c r="BD60" i="115"/>
  <c r="BD61" i="115"/>
  <c r="BN68" i="115"/>
  <c r="BJ73" i="115"/>
  <c r="BN73" i="115"/>
  <c r="BJ78" i="115"/>
  <c r="BN78" i="115"/>
  <c r="BJ83" i="115"/>
  <c r="BN83" i="115"/>
  <c r="BJ93" i="115"/>
  <c r="BN93" i="115"/>
  <c r="BI98" i="115"/>
  <c r="BI103" i="115"/>
  <c r="BD50" i="4"/>
  <c r="BA60" i="4"/>
  <c r="BG13" i="9"/>
  <c r="BF50" i="27"/>
  <c r="BA44" i="29"/>
  <c r="BA62" i="29"/>
  <c r="BJ50" i="30"/>
  <c r="BL32" i="9"/>
  <c r="BD37" i="115"/>
  <c r="BA13" i="4"/>
  <c r="BA31" i="4"/>
  <c r="AN50" i="4"/>
  <c r="BA54" i="4"/>
  <c r="BA58" i="4"/>
  <c r="BA62" i="4"/>
  <c r="BC25" i="9"/>
  <c r="BH39" i="9"/>
  <c r="BL48" i="9"/>
  <c r="BI49" i="9"/>
  <c r="BJ54" i="9"/>
  <c r="BB50" i="28"/>
  <c r="BH25" i="9"/>
  <c r="BE26" i="9"/>
  <c r="BI26" i="9"/>
  <c r="BC54" i="9"/>
  <c r="BE83" i="9"/>
  <c r="BG50" i="30"/>
  <c r="BH50" i="35"/>
  <c r="BA49" i="35"/>
  <c r="BA60" i="36"/>
  <c r="AN50" i="31"/>
  <c r="BI50" i="31"/>
  <c r="BA48" i="31"/>
  <c r="BA49" i="31"/>
  <c r="BG31" i="9"/>
  <c r="BH32" i="9"/>
  <c r="BE18" i="115"/>
  <c r="L170" i="115"/>
  <c r="AC170" i="115"/>
  <c r="BC170" i="115"/>
  <c r="BH23" i="115"/>
  <c r="S23" i="115"/>
  <c r="BO38" i="115"/>
  <c r="BG103" i="115"/>
  <c r="BL113" i="115"/>
  <c r="BA39" i="4"/>
  <c r="BA61" i="4"/>
  <c r="AB50" i="27"/>
  <c r="BH50" i="27"/>
  <c r="BC50" i="28"/>
  <c r="BI50" i="29"/>
  <c r="BI13" i="9"/>
  <c r="BA42" i="30"/>
  <c r="BH50" i="30"/>
  <c r="BL13" i="9"/>
  <c r="BA44" i="34"/>
  <c r="BC50" i="34"/>
  <c r="BA42" i="35"/>
  <c r="BE50" i="35"/>
  <c r="BA58" i="35"/>
  <c r="BE39" i="9"/>
  <c r="D50" i="31"/>
  <c r="BJ50" i="31"/>
  <c r="BG50" i="32"/>
  <c r="BA60" i="32"/>
  <c r="BA42" i="33"/>
  <c r="BA49" i="33"/>
  <c r="BA83" i="33"/>
  <c r="Q170" i="115"/>
  <c r="AR170" i="115"/>
  <c r="AV170" i="115"/>
  <c r="BD21" i="115"/>
  <c r="BE23" i="115"/>
  <c r="BM23" i="115"/>
  <c r="BF28" i="115"/>
  <c r="BI33" i="115"/>
  <c r="BH38" i="115"/>
  <c r="BL38" i="115"/>
  <c r="BI38" i="115"/>
  <c r="BD51" i="115"/>
  <c r="BO53" i="115"/>
  <c r="BD55" i="115"/>
  <c r="BE58" i="115"/>
  <c r="BI58" i="115"/>
  <c r="BM58" i="115"/>
  <c r="BE73" i="115"/>
  <c r="BE78" i="115"/>
  <c r="BE83" i="115"/>
  <c r="BG88" i="115"/>
  <c r="BE93" i="115"/>
  <c r="BD102" i="115"/>
  <c r="W55" i="60"/>
  <c r="BF23" i="115"/>
  <c r="BE28" i="115"/>
  <c r="BM28" i="115"/>
  <c r="BK33" i="115"/>
  <c r="BO33" i="115"/>
  <c r="BD34" i="115"/>
  <c r="BD36" i="115"/>
  <c r="BE38" i="115"/>
  <c r="BM38" i="115"/>
  <c r="BD42" i="115"/>
  <c r="BL43" i="115"/>
  <c r="AE43" i="115"/>
  <c r="BD46" i="115"/>
  <c r="BH53" i="115"/>
  <c r="BD62" i="115"/>
  <c r="BL63" i="115"/>
  <c r="BM73" i="115"/>
  <c r="BD77" i="115"/>
  <c r="BM78" i="115"/>
  <c r="BD82" i="115"/>
  <c r="BK88" i="115"/>
  <c r="BD95" i="115"/>
  <c r="BD97" i="115"/>
  <c r="BH98" i="115"/>
  <c r="BD100" i="115"/>
  <c r="BD105" i="115"/>
  <c r="BF108" i="115"/>
  <c r="BF113" i="115"/>
  <c r="BF118" i="115"/>
  <c r="BJ118" i="115"/>
  <c r="BN118" i="115"/>
  <c r="BD120" i="115"/>
  <c r="BO123" i="115"/>
  <c r="AQ123" i="115"/>
  <c r="BF128" i="115"/>
  <c r="BJ128" i="115"/>
  <c r="BK133" i="115"/>
  <c r="BO133" i="115"/>
  <c r="AQ133" i="115"/>
  <c r="BE138" i="115"/>
  <c r="BI138" i="115"/>
  <c r="BM138" i="115"/>
  <c r="BD139" i="115"/>
  <c r="BH143" i="115"/>
  <c r="BL143" i="115"/>
  <c r="BG148" i="115"/>
  <c r="BF153" i="115"/>
  <c r="BO158" i="115"/>
  <c r="AQ158" i="115"/>
  <c r="V51" i="22"/>
  <c r="S63" i="115"/>
  <c r="AU170" i="115"/>
  <c r="BD66" i="115"/>
  <c r="BK68" i="115"/>
  <c r="AQ68" i="115"/>
  <c r="BD75" i="115"/>
  <c r="BD76" i="115"/>
  <c r="BD80" i="115"/>
  <c r="BD81" i="115"/>
  <c r="BF83" i="115"/>
  <c r="BH88" i="115"/>
  <c r="BL88" i="115"/>
  <c r="BF93" i="115"/>
  <c r="BH103" i="115"/>
  <c r="BD104" i="115"/>
  <c r="BG118" i="115"/>
  <c r="BL118" i="115"/>
  <c r="BD125" i="115"/>
  <c r="BG128" i="115"/>
  <c r="BJ138" i="115"/>
  <c r="BD147" i="115"/>
  <c r="BH148" i="115"/>
  <c r="BL148" i="115"/>
  <c r="BG153" i="115"/>
  <c r="BK153" i="115"/>
  <c r="BL158" i="115"/>
  <c r="BF163" i="115"/>
  <c r="BN163" i="115"/>
  <c r="BE168" i="115"/>
  <c r="BI168" i="115"/>
  <c r="I55" i="22"/>
  <c r="U48" i="102"/>
  <c r="BD31" i="115"/>
  <c r="BE33" i="115"/>
  <c r="BM33" i="115"/>
  <c r="BG38" i="115"/>
  <c r="BK38" i="115"/>
  <c r="AE38" i="115"/>
  <c r="BJ43" i="115"/>
  <c r="BK48" i="115"/>
  <c r="BD50" i="115"/>
  <c r="BD56" i="115"/>
  <c r="BD65" i="115"/>
  <c r="BL68" i="115"/>
  <c r="AE68" i="115"/>
  <c r="BK73" i="115"/>
  <c r="BO73" i="115"/>
  <c r="AQ73" i="115"/>
  <c r="BK78" i="115"/>
  <c r="BK83" i="115"/>
  <c r="BD86" i="115"/>
  <c r="BO93" i="115"/>
  <c r="BF98" i="115"/>
  <c r="BL103" i="115"/>
  <c r="BD107" i="115"/>
  <c r="BH108" i="115"/>
  <c r="BD112" i="115"/>
  <c r="BH113" i="115"/>
  <c r="AE113" i="115"/>
  <c r="BD117" i="115"/>
  <c r="BD142" i="115"/>
  <c r="BG163" i="115"/>
  <c r="BJ168" i="115"/>
  <c r="U27" i="102"/>
  <c r="BF123" i="115"/>
  <c r="BK123" i="115"/>
  <c r="BH133" i="115"/>
  <c r="BL133" i="115"/>
  <c r="BH138" i="115"/>
  <c r="BL138" i="115"/>
  <c r="BI143" i="115"/>
  <c r="BM143" i="115"/>
  <c r="BI148" i="115"/>
  <c r="BM148" i="115"/>
  <c r="BI153" i="115"/>
  <c r="S153" i="115"/>
  <c r="BH158" i="115"/>
  <c r="AE158" i="115"/>
  <c r="BD160" i="115"/>
  <c r="BO163" i="115"/>
  <c r="BH168" i="115"/>
  <c r="H53" i="22"/>
  <c r="W53" i="22"/>
  <c r="W27" i="22"/>
  <c r="P55" i="61"/>
  <c r="W54" i="22"/>
  <c r="L55" i="62"/>
  <c r="W55" i="62"/>
  <c r="L55" i="63"/>
  <c r="L55" i="64"/>
  <c r="D55" i="65"/>
  <c r="H55" i="65"/>
  <c r="U50" i="66"/>
  <c r="H55" i="69"/>
  <c r="U13" i="102"/>
  <c r="U23" i="102"/>
  <c r="U25" i="102"/>
  <c r="U28" i="102"/>
  <c r="U34" i="102"/>
  <c r="U39" i="102"/>
  <c r="U44" i="102"/>
  <c r="U49" i="102"/>
  <c r="U55" i="102"/>
  <c r="U60" i="102"/>
  <c r="U66" i="102"/>
  <c r="L55" i="23"/>
  <c r="V26" i="22"/>
  <c r="V55" i="61"/>
  <c r="P55" i="62"/>
  <c r="W55" i="63"/>
  <c r="P55" i="64"/>
  <c r="D55" i="66"/>
  <c r="L55" i="69"/>
  <c r="D55" i="69"/>
  <c r="U21" i="102"/>
  <c r="U26" i="102"/>
  <c r="U59" i="102"/>
  <c r="AQ118" i="115"/>
  <c r="BD122" i="115"/>
  <c r="BH123" i="115"/>
  <c r="BL123" i="115"/>
  <c r="AE123" i="115"/>
  <c r="BK128" i="115"/>
  <c r="AQ128" i="115"/>
  <c r="BF133" i="115"/>
  <c r="BF138" i="115"/>
  <c r="BD140" i="115"/>
  <c r="BK143" i="115"/>
  <c r="AQ143" i="115"/>
  <c r="BK148" i="115"/>
  <c r="BO148" i="115"/>
  <c r="AQ148" i="115"/>
  <c r="BD149" i="115"/>
  <c r="BO153" i="115"/>
  <c r="AQ153" i="115"/>
  <c r="BF158" i="115"/>
  <c r="BD162" i="115"/>
  <c r="BI163" i="115"/>
  <c r="S163" i="115"/>
  <c r="BK163" i="115"/>
  <c r="BD167" i="115"/>
  <c r="BF168" i="115"/>
  <c r="L50" i="22"/>
  <c r="T55" i="22"/>
  <c r="L48" i="60"/>
  <c r="U43" i="60"/>
  <c r="V55" i="62"/>
  <c r="D55" i="63"/>
  <c r="H55" i="63"/>
  <c r="V55" i="63"/>
  <c r="L49" i="65"/>
  <c r="L55" i="65"/>
  <c r="U43" i="66"/>
  <c r="U26" i="67"/>
  <c r="L48" i="67"/>
  <c r="U26" i="68"/>
  <c r="L55" i="68"/>
  <c r="U15" i="102"/>
  <c r="U30" i="102"/>
  <c r="U37" i="102"/>
  <c r="U41" i="102"/>
  <c r="U51" i="102"/>
  <c r="U57" i="102"/>
  <c r="U64" i="102"/>
  <c r="U71" i="102"/>
  <c r="BG54" i="9"/>
  <c r="BD25" i="9"/>
  <c r="BB25" i="9"/>
  <c r="BJ25" i="9"/>
  <c r="BC26" i="9"/>
  <c r="BK26" i="9"/>
  <c r="BI54" i="9"/>
  <c r="BB26" i="9"/>
  <c r="BJ26" i="9"/>
  <c r="BH26" i="9"/>
  <c r="H47" i="64"/>
  <c r="U26" i="60"/>
  <c r="P48" i="66"/>
  <c r="U27" i="68"/>
  <c r="U26" i="61"/>
  <c r="P49" i="62"/>
  <c r="P48" i="65"/>
  <c r="W43" i="22"/>
  <c r="U27" i="69"/>
  <c r="H48" i="62"/>
  <c r="H48" i="64"/>
  <c r="H48" i="65"/>
  <c r="H49" i="65"/>
  <c r="L48" i="66"/>
  <c r="L48" i="62"/>
  <c r="P47" i="66"/>
  <c r="BI85" i="9"/>
  <c r="D50" i="27"/>
  <c r="R25" i="16"/>
  <c r="BK56" i="9"/>
  <c r="P50" i="28"/>
  <c r="AB50" i="30"/>
  <c r="BD50" i="30"/>
  <c r="BL50" i="30"/>
  <c r="P87" i="30"/>
  <c r="AB50" i="35"/>
  <c r="BE75" i="9"/>
  <c r="BF47" i="9"/>
  <c r="BH74" i="9"/>
  <c r="BE63" i="28"/>
  <c r="H47" i="68"/>
  <c r="L42" i="22"/>
  <c r="H15" i="117" s="1"/>
  <c r="W49" i="23"/>
  <c r="BB33" i="9"/>
  <c r="BJ33" i="9"/>
  <c r="BE80" i="27"/>
  <c r="BF26" i="9"/>
  <c r="BI76" i="9"/>
  <c r="BA26" i="36"/>
  <c r="M28" i="25"/>
  <c r="BL33" i="9"/>
  <c r="BG50" i="28"/>
  <c r="BE54" i="9"/>
  <c r="BK54" i="9"/>
  <c r="P87" i="34"/>
  <c r="BG87" i="34"/>
  <c r="H38" i="22"/>
  <c r="V47" i="67"/>
  <c r="U36" i="68"/>
  <c r="BB87" i="32"/>
  <c r="U36" i="69"/>
  <c r="U41" i="69"/>
  <c r="BG85" i="9"/>
  <c r="AN87" i="34"/>
  <c r="U31" i="68"/>
  <c r="BB50" i="27"/>
  <c r="BJ50" i="27"/>
  <c r="V47" i="60"/>
  <c r="BA25" i="35"/>
  <c r="U22" i="23"/>
  <c r="P47" i="23"/>
  <c r="W49" i="60"/>
  <c r="BE25" i="9"/>
  <c r="BF54" i="9"/>
  <c r="BL54" i="9"/>
  <c r="BG25" i="9"/>
  <c r="BA54" i="32"/>
  <c r="BG33" i="9"/>
  <c r="BC47" i="9"/>
  <c r="BK47" i="9"/>
  <c r="BJ52" i="9"/>
  <c r="AB63" i="27"/>
  <c r="BD52" i="9"/>
  <c r="BC85" i="9"/>
  <c r="N82" i="12"/>
  <c r="BE50" i="4"/>
  <c r="BB76" i="9"/>
  <c r="BJ76" i="9"/>
  <c r="BL85" i="9"/>
  <c r="BC33" i="9"/>
  <c r="BE57" i="9"/>
  <c r="BB74" i="9"/>
  <c r="BJ74" i="9"/>
  <c r="BC80" i="30"/>
  <c r="BA74" i="32"/>
  <c r="BI47" i="9"/>
  <c r="BH52" i="9"/>
  <c r="BK76" i="9"/>
  <c r="BL50" i="35"/>
  <c r="BF33" i="9"/>
  <c r="BI50" i="4"/>
  <c r="BI52" i="9"/>
  <c r="BD74" i="9"/>
  <c r="BL74" i="9"/>
  <c r="BF76" i="9"/>
  <c r="BH85" i="9"/>
  <c r="BL50" i="33"/>
  <c r="BA13" i="27"/>
  <c r="BD13" i="9"/>
  <c r="BA13" i="32"/>
  <c r="BA13" i="33"/>
  <c r="AV80" i="9"/>
  <c r="BD33" i="9"/>
  <c r="BK85" i="9"/>
  <c r="BE33" i="9"/>
  <c r="BE47" i="9"/>
  <c r="BL52" i="9"/>
  <c r="AN50" i="28"/>
  <c r="BE50" i="28"/>
  <c r="BI50" i="28"/>
  <c r="D50" i="30"/>
  <c r="AN87" i="30"/>
  <c r="H47" i="60"/>
  <c r="P45" i="61"/>
  <c r="L45" i="62"/>
  <c r="BC50" i="4"/>
  <c r="BH47" i="9"/>
  <c r="BF74" i="9"/>
  <c r="BD76" i="9"/>
  <c r="BE80" i="29"/>
  <c r="D50" i="29"/>
  <c r="BJ50" i="29"/>
  <c r="BA85" i="29"/>
  <c r="BC50" i="36"/>
  <c r="D80" i="31"/>
  <c r="BE85" i="9"/>
  <c r="BG50" i="33"/>
  <c r="BK50" i="33"/>
  <c r="BE50" i="33"/>
  <c r="H29" i="22"/>
  <c r="U25" i="23"/>
  <c r="U30" i="61"/>
  <c r="U19" i="62"/>
  <c r="U21" i="62"/>
  <c r="D47" i="62"/>
  <c r="U29" i="63"/>
  <c r="U42" i="63"/>
  <c r="V47" i="64"/>
  <c r="U35" i="65"/>
  <c r="U38" i="66"/>
  <c r="L49" i="66"/>
  <c r="P49" i="68"/>
  <c r="AB50" i="29"/>
  <c r="BD50" i="29"/>
  <c r="BH50" i="29"/>
  <c r="BL50" i="29"/>
  <c r="BE50" i="36"/>
  <c r="BI50" i="33"/>
  <c r="BA47" i="33"/>
  <c r="K58" i="13"/>
  <c r="P47" i="61"/>
  <c r="H48" i="61"/>
  <c r="U33" i="61"/>
  <c r="U36" i="62"/>
  <c r="H49" i="63"/>
  <c r="L47" i="65"/>
  <c r="U32" i="65"/>
  <c r="U31" i="66"/>
  <c r="U39" i="66"/>
  <c r="R26" i="16"/>
  <c r="BD87" i="4"/>
  <c r="BD85" i="9"/>
  <c r="BI38" i="9"/>
  <c r="BC74" i="9"/>
  <c r="BG74" i="9"/>
  <c r="BK74" i="9"/>
  <c r="BE76" i="9"/>
  <c r="BJ50" i="36"/>
  <c r="V35" i="22"/>
  <c r="W35" i="22"/>
  <c r="BF21" i="9"/>
  <c r="W37" i="22"/>
  <c r="BJ50" i="4"/>
  <c r="BJ47" i="9"/>
  <c r="BC76" i="101"/>
  <c r="BG76" i="101"/>
  <c r="BH76" i="9"/>
  <c r="BL76" i="9"/>
  <c r="BA85" i="4"/>
  <c r="BB85" i="9"/>
  <c r="BF85" i="9"/>
  <c r="BA74" i="28"/>
  <c r="BA74" i="30"/>
  <c r="BE74" i="9"/>
  <c r="BI74" i="9"/>
  <c r="BC76" i="9"/>
  <c r="BD50" i="36"/>
  <c r="BA85" i="33"/>
  <c r="N32" i="12"/>
  <c r="P51" i="13"/>
  <c r="N49" i="22"/>
  <c r="V38" i="22"/>
  <c r="W48" i="60"/>
  <c r="W30" i="22"/>
  <c r="W38" i="22"/>
  <c r="W25" i="22"/>
  <c r="BB47" i="9"/>
  <c r="BL50" i="4"/>
  <c r="BL47" i="9"/>
  <c r="BG52" i="9"/>
  <c r="BD47" i="9"/>
  <c r="P80" i="35"/>
  <c r="BG80" i="35"/>
  <c r="BK80" i="35"/>
  <c r="BB50" i="36"/>
  <c r="BA47" i="36"/>
  <c r="BJ80" i="33"/>
  <c r="N80" i="9"/>
  <c r="AA80" i="9"/>
  <c r="AO80" i="9"/>
  <c r="AD50" i="9"/>
  <c r="BI80" i="4"/>
  <c r="BA33" i="4"/>
  <c r="BF50" i="4"/>
  <c r="BG47" i="9"/>
  <c r="BA52" i="4"/>
  <c r="BF80" i="27"/>
  <c r="BC50" i="27"/>
  <c r="BK50" i="27"/>
  <c r="BH14" i="9"/>
  <c r="BF50" i="28"/>
  <c r="BJ50" i="28"/>
  <c r="AB80" i="30"/>
  <c r="AN50" i="30"/>
  <c r="BE50" i="30"/>
  <c r="BI50" i="30"/>
  <c r="AB87" i="30"/>
  <c r="BI87" i="30"/>
  <c r="AZ87" i="9"/>
  <c r="D80" i="34"/>
  <c r="P50" i="34"/>
  <c r="BF87" i="35"/>
  <c r="BJ87" i="35"/>
  <c r="BL87" i="36"/>
  <c r="AB50" i="31"/>
  <c r="BD50" i="31"/>
  <c r="BI87" i="31"/>
  <c r="BE50" i="32"/>
  <c r="BC50" i="32"/>
  <c r="BD87" i="33"/>
  <c r="K40" i="12"/>
  <c r="K83" i="12" s="1"/>
  <c r="D39" i="22"/>
  <c r="U22" i="60"/>
  <c r="L49" i="60"/>
  <c r="U38" i="61"/>
  <c r="W47" i="62"/>
  <c r="V47" i="63"/>
  <c r="V49" i="64"/>
  <c r="U29" i="64"/>
  <c r="U37" i="64"/>
  <c r="U42" i="64"/>
  <c r="T52" i="64"/>
  <c r="T56" i="64" s="1"/>
  <c r="T72" i="64" s="1"/>
  <c r="U39" i="65"/>
  <c r="U44" i="65"/>
  <c r="H49" i="66"/>
  <c r="P45" i="66"/>
  <c r="U41" i="67"/>
  <c r="V47" i="69"/>
  <c r="BC80" i="4"/>
  <c r="BK80" i="4"/>
  <c r="AB50" i="4"/>
  <c r="BH50" i="4"/>
  <c r="BE50" i="27"/>
  <c r="AB50" i="28"/>
  <c r="BH50" i="28"/>
  <c r="BL50" i="28"/>
  <c r="AN50" i="29"/>
  <c r="BE50" i="29"/>
  <c r="AN87" i="29"/>
  <c r="BC50" i="30"/>
  <c r="BA85" i="30"/>
  <c r="BA33" i="34"/>
  <c r="BI50" i="34"/>
  <c r="BK87" i="34"/>
  <c r="BD87" i="35"/>
  <c r="D80" i="36"/>
  <c r="P50" i="36"/>
  <c r="BH50" i="36"/>
  <c r="BA74" i="36"/>
  <c r="BI87" i="36"/>
  <c r="D87" i="36"/>
  <c r="BB87" i="36"/>
  <c r="AN80" i="31"/>
  <c r="BF50" i="31"/>
  <c r="BA85" i="31"/>
  <c r="BG87" i="31"/>
  <c r="BI50" i="32"/>
  <c r="BF87" i="33"/>
  <c r="N25" i="12"/>
  <c r="G40" i="12"/>
  <c r="G83" i="12" s="1"/>
  <c r="N77" i="102"/>
  <c r="U19" i="23"/>
  <c r="U36" i="23"/>
  <c r="T52" i="23"/>
  <c r="T56" i="23" s="1"/>
  <c r="U19" i="60"/>
  <c r="U35" i="61"/>
  <c r="W48" i="61"/>
  <c r="U22" i="62"/>
  <c r="P47" i="62"/>
  <c r="V42" i="22"/>
  <c r="U24" i="63"/>
  <c r="L47" i="63"/>
  <c r="U22" i="64"/>
  <c r="L49" i="64"/>
  <c r="W47" i="65"/>
  <c r="U36" i="65"/>
  <c r="U41" i="65"/>
  <c r="U35" i="67"/>
  <c r="U37" i="67"/>
  <c r="T52" i="68"/>
  <c r="T56" i="68" s="1"/>
  <c r="T72" i="68" s="1"/>
  <c r="T73" i="68" s="1"/>
  <c r="H31" i="24"/>
  <c r="P47" i="64"/>
  <c r="W48" i="64"/>
  <c r="AN87" i="4"/>
  <c r="BI87" i="4"/>
  <c r="BE52" i="9"/>
  <c r="BA76" i="27"/>
  <c r="BF87" i="27"/>
  <c r="BC80" i="29"/>
  <c r="D87" i="29"/>
  <c r="BC52" i="9"/>
  <c r="BK52" i="9"/>
  <c r="D87" i="33"/>
  <c r="I80" i="9"/>
  <c r="AI80" i="9"/>
  <c r="BH33" i="9"/>
  <c r="BF52" i="9"/>
  <c r="BC69" i="9"/>
  <c r="P87" i="29"/>
  <c r="BG87" i="29"/>
  <c r="BB69" i="9"/>
  <c r="BI80" i="34"/>
  <c r="D50" i="34"/>
  <c r="BF50" i="34"/>
  <c r="BH50" i="34"/>
  <c r="BA76" i="34"/>
  <c r="BD87" i="34"/>
  <c r="BL87" i="34"/>
  <c r="BC50" i="35"/>
  <c r="BK50" i="35"/>
  <c r="AN80" i="35"/>
  <c r="BG50" i="36"/>
  <c r="BG50" i="31"/>
  <c r="BL87" i="31"/>
  <c r="BD50" i="33"/>
  <c r="P87" i="33"/>
  <c r="D50" i="28"/>
  <c r="BL87" i="28"/>
  <c r="AB87" i="29"/>
  <c r="BH87" i="29"/>
  <c r="BA76" i="36"/>
  <c r="BA47" i="32"/>
  <c r="D80" i="33"/>
  <c r="AB87" i="33"/>
  <c r="BL87" i="4"/>
  <c r="BF87" i="30"/>
  <c r="AB50" i="34"/>
  <c r="AB80" i="35"/>
  <c r="AB50" i="36"/>
  <c r="BA47" i="31"/>
  <c r="BC50" i="31"/>
  <c r="BB50" i="31"/>
  <c r="D87" i="31"/>
  <c r="BJ50" i="32"/>
  <c r="BI87" i="32"/>
  <c r="E83" i="12"/>
  <c r="BA76" i="4"/>
  <c r="D87" i="28"/>
  <c r="P87" i="31"/>
  <c r="D87" i="4"/>
  <c r="AN50" i="27"/>
  <c r="P87" i="28"/>
  <c r="BK50" i="30"/>
  <c r="BH87" i="30"/>
  <c r="AB87" i="34"/>
  <c r="BG50" i="35"/>
  <c r="BG87" i="35"/>
  <c r="BK50" i="31"/>
  <c r="AB87" i="31"/>
  <c r="BH87" i="31"/>
  <c r="BI33" i="9"/>
  <c r="BK87" i="32"/>
  <c r="BF50" i="33"/>
  <c r="AN50" i="33"/>
  <c r="I40" i="12"/>
  <c r="I83" i="12" s="1"/>
  <c r="M58" i="13"/>
  <c r="AB87" i="28"/>
  <c r="AR87" i="9"/>
  <c r="AN87" i="31"/>
  <c r="BA76" i="32"/>
  <c r="BA76" i="33"/>
  <c r="AB87" i="4"/>
  <c r="BH87" i="4"/>
  <c r="AN87" i="28"/>
  <c r="BD50" i="34"/>
  <c r="BL50" i="34"/>
  <c r="BI50" i="35"/>
  <c r="BA74" i="35"/>
  <c r="AN87" i="36"/>
  <c r="BE50" i="31"/>
  <c r="BJ87" i="31"/>
  <c r="BF50" i="32"/>
  <c r="BK80" i="33"/>
  <c r="AB50" i="33"/>
  <c r="BH50" i="33"/>
  <c r="P45" i="13"/>
  <c r="BG63" i="27"/>
  <c r="BD63" i="28"/>
  <c r="BL63" i="28"/>
  <c r="BB80" i="30"/>
  <c r="BJ80" i="30"/>
  <c r="BL63" i="30"/>
  <c r="V22" i="22"/>
  <c r="W48" i="23"/>
  <c r="L47" i="60"/>
  <c r="V48" i="60"/>
  <c r="V45" i="60"/>
  <c r="W47" i="61"/>
  <c r="V45" i="64"/>
  <c r="L45" i="67"/>
  <c r="H49" i="68"/>
  <c r="W45" i="68"/>
  <c r="U9" i="69"/>
  <c r="BD80" i="28"/>
  <c r="BL80" i="28"/>
  <c r="G87" i="9"/>
  <c r="AP87" i="9"/>
  <c r="BD63" i="31"/>
  <c r="BL63" i="31"/>
  <c r="BE87" i="31"/>
  <c r="BI56" i="9"/>
  <c r="W22" i="22"/>
  <c r="T52" i="62"/>
  <c r="T56" i="62" s="1"/>
  <c r="T72" i="62" s="1"/>
  <c r="W47" i="63"/>
  <c r="U30" i="63"/>
  <c r="U31" i="64"/>
  <c r="H45" i="65"/>
  <c r="U35" i="66"/>
  <c r="W49" i="66"/>
  <c r="W48" i="67"/>
  <c r="U30" i="68"/>
  <c r="P48" i="64"/>
  <c r="BK80" i="27"/>
  <c r="BC34" i="9"/>
  <c r="BK34" i="9"/>
  <c r="P87" i="4"/>
  <c r="BE14" i="9"/>
  <c r="BI24" i="9"/>
  <c r="BE34" i="9"/>
  <c r="BC38" i="9"/>
  <c r="BK38" i="9"/>
  <c r="Q87" i="9"/>
  <c r="Y87" i="9"/>
  <c r="BH21" i="9"/>
  <c r="BB56" i="9"/>
  <c r="BC57" i="9"/>
  <c r="BE59" i="9"/>
  <c r="BL14" i="9"/>
  <c r="BE21" i="9"/>
  <c r="BH24" i="9"/>
  <c r="BD34" i="9"/>
  <c r="BL34" i="9"/>
  <c r="BB38" i="9"/>
  <c r="BJ38" i="9"/>
  <c r="BI43" i="9"/>
  <c r="BK63" i="29"/>
  <c r="BE80" i="33"/>
  <c r="W47" i="60"/>
  <c r="D47" i="61"/>
  <c r="U29" i="61"/>
  <c r="P45" i="62"/>
  <c r="U20" i="64"/>
  <c r="H45" i="64"/>
  <c r="L48" i="65"/>
  <c r="V49" i="65"/>
  <c r="H45" i="66"/>
  <c r="U9" i="68"/>
  <c r="U39" i="69"/>
  <c r="G28" i="25"/>
  <c r="P27" i="25"/>
  <c r="BL69" i="9"/>
  <c r="BI21" i="9"/>
  <c r="BD24" i="9"/>
  <c r="BL24" i="9"/>
  <c r="BH34" i="9"/>
  <c r="BF38" i="9"/>
  <c r="BE43" i="9"/>
  <c r="BC70" i="9"/>
  <c r="S87" i="9"/>
  <c r="BD56" i="9"/>
  <c r="BG59" i="9"/>
  <c r="M48" i="22"/>
  <c r="W47" i="23"/>
  <c r="U20" i="60"/>
  <c r="D48" i="60"/>
  <c r="W44" i="22"/>
  <c r="P48" i="61"/>
  <c r="U32" i="61"/>
  <c r="L45" i="61"/>
  <c r="H47" i="62"/>
  <c r="P45" i="63"/>
  <c r="L28" i="64"/>
  <c r="H47" i="65"/>
  <c r="U33" i="65"/>
  <c r="L45" i="65"/>
  <c r="U23" i="66"/>
  <c r="H47" i="66"/>
  <c r="U42" i="66"/>
  <c r="V48" i="68"/>
  <c r="U37" i="68"/>
  <c r="D49" i="68"/>
  <c r="H45" i="68"/>
  <c r="W47" i="69"/>
  <c r="BD87" i="30"/>
  <c r="BL87" i="30"/>
  <c r="BF63" i="32"/>
  <c r="P87" i="32"/>
  <c r="BG87" i="32"/>
  <c r="U9" i="67"/>
  <c r="D47" i="67"/>
  <c r="BL87" i="35"/>
  <c r="U37" i="23"/>
  <c r="U42" i="23"/>
  <c r="W19" i="22"/>
  <c r="P48" i="60"/>
  <c r="H49" i="60"/>
  <c r="U42" i="60"/>
  <c r="V47" i="62"/>
  <c r="U35" i="62"/>
  <c r="U35" i="63"/>
  <c r="U21" i="65"/>
  <c r="U25" i="65"/>
  <c r="V47" i="66"/>
  <c r="P49" i="66"/>
  <c r="P48" i="67"/>
  <c r="V48" i="67"/>
  <c r="T52" i="67"/>
  <c r="T56" i="67" s="1"/>
  <c r="T72" i="67" s="1"/>
  <c r="T73" i="67" s="1"/>
  <c r="U33" i="69"/>
  <c r="P45" i="69"/>
  <c r="L31" i="24"/>
  <c r="O28" i="16"/>
  <c r="AZ84" i="31"/>
  <c r="AZ88" i="31" s="1"/>
  <c r="AZ105" i="31" s="1"/>
  <c r="AZ106" i="31" s="1"/>
  <c r="U12" i="22"/>
  <c r="AZ84" i="4"/>
  <c r="AZ88" i="4" s="1"/>
  <c r="AZ105" i="4" s="1"/>
  <c r="AZ106" i="4" s="1"/>
  <c r="AZ84" i="28"/>
  <c r="AZ88" i="28" s="1"/>
  <c r="AZ105" i="28" s="1"/>
  <c r="AZ106" i="28" s="1"/>
  <c r="T52" i="60"/>
  <c r="T56" i="60" s="1"/>
  <c r="T72" i="60" s="1"/>
  <c r="T73" i="60" s="1"/>
  <c r="T52" i="61"/>
  <c r="AZ84" i="29"/>
  <c r="AZ88" i="29" s="1"/>
  <c r="AZ105" i="29" s="1"/>
  <c r="AZ106" i="29" s="1"/>
  <c r="AZ84" i="32"/>
  <c r="AZ88" i="32" s="1"/>
  <c r="AZ105" i="32" s="1"/>
  <c r="AZ106" i="32" s="1"/>
  <c r="T52" i="65"/>
  <c r="T56" i="65" s="1"/>
  <c r="T72" i="65" s="1"/>
  <c r="T52" i="66"/>
  <c r="T56" i="66" s="1"/>
  <c r="T72" i="66" s="1"/>
  <c r="T73" i="66" s="1"/>
  <c r="W45" i="60"/>
  <c r="P45" i="64"/>
  <c r="H48" i="66"/>
  <c r="H37" i="22"/>
  <c r="G14" i="117" s="1"/>
  <c r="L48" i="23"/>
  <c r="U35" i="60"/>
  <c r="D48" i="61"/>
  <c r="P48" i="63"/>
  <c r="L45" i="63"/>
  <c r="F31" i="24"/>
  <c r="H45" i="69"/>
  <c r="I28" i="25"/>
  <c r="L48" i="61"/>
  <c r="H49" i="62"/>
  <c r="L45" i="66"/>
  <c r="U35" i="68"/>
  <c r="V45" i="68"/>
  <c r="H48" i="69"/>
  <c r="K28" i="25"/>
  <c r="H45" i="62"/>
  <c r="V48" i="23"/>
  <c r="P49" i="60"/>
  <c r="U37" i="60"/>
  <c r="L45" i="60"/>
  <c r="L48" i="64"/>
  <c r="P48" i="69"/>
  <c r="O23" i="24"/>
  <c r="P48" i="62"/>
  <c r="V48" i="64"/>
  <c r="D45" i="68"/>
  <c r="L48" i="68"/>
  <c r="W48" i="69"/>
  <c r="P21" i="25"/>
  <c r="U9" i="61"/>
  <c r="V9" i="22"/>
  <c r="W9" i="22"/>
  <c r="U9" i="23"/>
  <c r="U9" i="63"/>
  <c r="L47" i="23"/>
  <c r="U25" i="62"/>
  <c r="H47" i="63"/>
  <c r="L47" i="66"/>
  <c r="L47" i="68"/>
  <c r="L47" i="61"/>
  <c r="U25" i="64"/>
  <c r="W47" i="66"/>
  <c r="L47" i="69"/>
  <c r="L47" i="62"/>
  <c r="P47" i="65"/>
  <c r="U25" i="60"/>
  <c r="BJ63" i="32"/>
  <c r="BB63" i="33"/>
  <c r="H39" i="22"/>
  <c r="V31" i="22"/>
  <c r="H49" i="64"/>
  <c r="W36" i="22"/>
  <c r="BL56" i="9"/>
  <c r="BB63" i="32"/>
  <c r="BI86" i="9"/>
  <c r="BF14" i="9"/>
  <c r="BG21" i="9"/>
  <c r="BB24" i="9"/>
  <c r="BJ24" i="9"/>
  <c r="BK80" i="29"/>
  <c r="BC43" i="9"/>
  <c r="BK43" i="9"/>
  <c r="BL75" i="9"/>
  <c r="AF87" i="9"/>
  <c r="BK63" i="33"/>
  <c r="L28" i="60"/>
  <c r="W23" i="22"/>
  <c r="L49" i="62"/>
  <c r="U39" i="62"/>
  <c r="V33" i="22"/>
  <c r="U16" i="102"/>
  <c r="W32" i="22"/>
  <c r="BE80" i="4"/>
  <c r="BB63" i="4"/>
  <c r="BJ63" i="4"/>
  <c r="BK57" i="9"/>
  <c r="BH69" i="9"/>
  <c r="BI70" i="9"/>
  <c r="BB14" i="9"/>
  <c r="BJ14" i="9"/>
  <c r="BE63" i="27"/>
  <c r="AH87" i="9"/>
  <c r="BB63" i="28"/>
  <c r="BJ63" i="28"/>
  <c r="BB63" i="34"/>
  <c r="D63" i="35"/>
  <c r="BI80" i="31"/>
  <c r="E49" i="22"/>
  <c r="L49" i="61"/>
  <c r="H28" i="62"/>
  <c r="U23" i="62"/>
  <c r="H28" i="64"/>
  <c r="V23" i="22"/>
  <c r="P49" i="64"/>
  <c r="U41" i="66"/>
  <c r="L49" i="69"/>
  <c r="BK63" i="34"/>
  <c r="BE63" i="32"/>
  <c r="L49" i="23"/>
  <c r="V28" i="60"/>
  <c r="U36" i="60"/>
  <c r="W20" i="22"/>
  <c r="W24" i="22"/>
  <c r="P49" i="61"/>
  <c r="L28" i="62"/>
  <c r="W29" i="22"/>
  <c r="W33" i="22"/>
  <c r="H28" i="63"/>
  <c r="U23" i="63"/>
  <c r="U19" i="65"/>
  <c r="U19" i="66"/>
  <c r="U20" i="67"/>
  <c r="U39" i="67"/>
  <c r="W28" i="68"/>
  <c r="V28" i="69"/>
  <c r="BE69" i="9"/>
  <c r="BE87" i="32"/>
  <c r="V19" i="22"/>
  <c r="I49" i="22"/>
  <c r="U29" i="23"/>
  <c r="W28" i="60"/>
  <c r="U19" i="61"/>
  <c r="V28" i="63"/>
  <c r="U36" i="63"/>
  <c r="L49" i="67"/>
  <c r="U30" i="67"/>
  <c r="U12" i="102"/>
  <c r="BF70" i="9"/>
  <c r="BK69" i="9"/>
  <c r="BD70" i="9"/>
  <c r="BL70" i="9"/>
  <c r="BC75" i="9"/>
  <c r="BK75" i="9"/>
  <c r="F28" i="22"/>
  <c r="L45" i="64"/>
  <c r="BI87" i="34"/>
  <c r="BD14" i="9"/>
  <c r="BG57" i="9"/>
  <c r="O87" i="9"/>
  <c r="AX87" i="9"/>
  <c r="BE87" i="34"/>
  <c r="BG80" i="31"/>
  <c r="BH80" i="32"/>
  <c r="AN87" i="32"/>
  <c r="BH63" i="33"/>
  <c r="M49" i="22"/>
  <c r="J28" i="22"/>
  <c r="V32" i="22"/>
  <c r="V36" i="22"/>
  <c r="W31" i="22"/>
  <c r="L28" i="61"/>
  <c r="W28" i="62"/>
  <c r="V39" i="22"/>
  <c r="U32" i="64"/>
  <c r="U22" i="66"/>
  <c r="U32" i="66"/>
  <c r="U23" i="68"/>
  <c r="L45" i="69"/>
  <c r="R28" i="22"/>
  <c r="L28" i="23"/>
  <c r="P28" i="61"/>
  <c r="H45" i="63"/>
  <c r="E28" i="22"/>
  <c r="U30" i="62"/>
  <c r="U22" i="63"/>
  <c r="W49" i="69"/>
  <c r="U74" i="102"/>
  <c r="I28" i="22"/>
  <c r="U31" i="61"/>
  <c r="V28" i="62"/>
  <c r="U33" i="63"/>
  <c r="M28" i="22"/>
  <c r="V30" i="22"/>
  <c r="U32" i="63"/>
  <c r="W49" i="67"/>
  <c r="L49" i="68"/>
  <c r="N28" i="22"/>
  <c r="W39" i="22"/>
  <c r="P45" i="23"/>
  <c r="H45" i="60"/>
  <c r="D28" i="64"/>
  <c r="F49" i="22"/>
  <c r="Q28" i="22"/>
  <c r="H28" i="23"/>
  <c r="V29" i="22"/>
  <c r="H28" i="60"/>
  <c r="W49" i="62"/>
  <c r="BH75" i="9"/>
  <c r="BC86" i="9"/>
  <c r="BK86" i="9"/>
  <c r="K87" i="9"/>
  <c r="T87" i="9"/>
  <c r="AC87" i="9"/>
  <c r="AK87" i="9"/>
  <c r="AT87" i="9"/>
  <c r="BE87" i="27"/>
  <c r="BA57" i="36"/>
  <c r="BJ57" i="9"/>
  <c r="BD59" i="9"/>
  <c r="BL63" i="33"/>
  <c r="BA69" i="28"/>
  <c r="BJ69" i="9"/>
  <c r="BK70" i="9"/>
  <c r="AB63" i="29"/>
  <c r="BH63" i="29"/>
  <c r="BK59" i="9"/>
  <c r="BA43" i="101"/>
  <c r="BH59" i="9"/>
  <c r="BF86" i="9"/>
  <c r="F87" i="9"/>
  <c r="N87" i="9"/>
  <c r="W87" i="9"/>
  <c r="BG80" i="28"/>
  <c r="AO87" i="9"/>
  <c r="AW87" i="9"/>
  <c r="BC14" i="9"/>
  <c r="BK14" i="9"/>
  <c r="BD21" i="9"/>
  <c r="BL21" i="9"/>
  <c r="BG24" i="9"/>
  <c r="BF34" i="9"/>
  <c r="BD38" i="9"/>
  <c r="BL38" i="9"/>
  <c r="BF63" i="4"/>
  <c r="BD69" i="9"/>
  <c r="BE70" i="9"/>
  <c r="BD75" i="9"/>
  <c r="AN63" i="27"/>
  <c r="BI63" i="27"/>
  <c r="BK87" i="27"/>
  <c r="BL86" i="9"/>
  <c r="L87" i="9"/>
  <c r="U87" i="9"/>
  <c r="AD87" i="9"/>
  <c r="AL87" i="9"/>
  <c r="AU87" i="9"/>
  <c r="BE80" i="28"/>
  <c r="BH86" i="9"/>
  <c r="X87" i="9"/>
  <c r="AG87" i="9"/>
  <c r="BI63" i="32"/>
  <c r="AB63" i="4"/>
  <c r="R87" i="9"/>
  <c r="Z87" i="9"/>
  <c r="AI87" i="9"/>
  <c r="BD57" i="9"/>
  <c r="BL57" i="9"/>
  <c r="BF59" i="9"/>
  <c r="BB75" i="9"/>
  <c r="BJ75" i="9"/>
  <c r="AB63" i="28"/>
  <c r="BH63" i="28"/>
  <c r="D63" i="28"/>
  <c r="BI59" i="9"/>
  <c r="P63" i="35"/>
  <c r="BG56" i="9"/>
  <c r="BH57" i="9"/>
  <c r="AN63" i="35"/>
  <c r="BB59" i="9"/>
  <c r="BJ59" i="9"/>
  <c r="BJ56" i="9"/>
  <c r="BD80" i="33"/>
  <c r="P63" i="4"/>
  <c r="BA59" i="4"/>
  <c r="BG87" i="4"/>
  <c r="BJ63" i="27"/>
  <c r="BI69" i="9"/>
  <c r="BJ70" i="9"/>
  <c r="BI75" i="9"/>
  <c r="BL87" i="27"/>
  <c r="BE86" i="9"/>
  <c r="E87" i="9"/>
  <c r="M87" i="9"/>
  <c r="AE87" i="9"/>
  <c r="AM87" i="9"/>
  <c r="AV87" i="9"/>
  <c r="BG87" i="28"/>
  <c r="BB63" i="29"/>
  <c r="BJ63" i="29"/>
  <c r="BD63" i="30"/>
  <c r="BE56" i="9"/>
  <c r="BF57" i="9"/>
  <c r="BH63" i="34"/>
  <c r="BA43" i="36"/>
  <c r="BJ43" i="9"/>
  <c r="BK87" i="36"/>
  <c r="AN63" i="31"/>
  <c r="BG14" i="9"/>
  <c r="BC24" i="9"/>
  <c r="BK24" i="9"/>
  <c r="BG34" i="9"/>
  <c r="BE38" i="9"/>
  <c r="BD43" i="9"/>
  <c r="BL43" i="9"/>
  <c r="AN63" i="4"/>
  <c r="BG69" i="9"/>
  <c r="BH70" i="9"/>
  <c r="BG75" i="9"/>
  <c r="J87" i="9"/>
  <c r="AA87" i="9"/>
  <c r="AJ87" i="9"/>
  <c r="AS87" i="9"/>
  <c r="BI14" i="9"/>
  <c r="BB21" i="9"/>
  <c r="BE24" i="9"/>
  <c r="BI34" i="9"/>
  <c r="BG38" i="9"/>
  <c r="BF43" i="9"/>
  <c r="D87" i="27"/>
  <c r="BI87" i="28"/>
  <c r="BJ80" i="29"/>
  <c r="D63" i="30"/>
  <c r="BG63" i="34"/>
  <c r="BF69" i="9"/>
  <c r="BG70" i="9"/>
  <c r="BF75" i="9"/>
  <c r="BG63" i="32"/>
  <c r="BC63" i="28"/>
  <c r="BK63" i="28"/>
  <c r="BK87" i="28"/>
  <c r="BD80" i="29"/>
  <c r="D63" i="29"/>
  <c r="BF63" i="29"/>
  <c r="BA69" i="35"/>
  <c r="BE87" i="35"/>
  <c r="BG63" i="36"/>
  <c r="AQ87" i="9"/>
  <c r="AY87" i="9"/>
  <c r="BF24" i="9"/>
  <c r="BJ34" i="9"/>
  <c r="BH38" i="9"/>
  <c r="BG43" i="9"/>
  <c r="AN63" i="33"/>
  <c r="BD63" i="4"/>
  <c r="BL63" i="4"/>
  <c r="BC80" i="28"/>
  <c r="P63" i="29"/>
  <c r="BG63" i="29"/>
  <c r="AN63" i="30"/>
  <c r="BA59" i="31"/>
  <c r="BD63" i="27"/>
  <c r="BL63" i="27"/>
  <c r="BG63" i="28"/>
  <c r="AN63" i="29"/>
  <c r="BA59" i="29"/>
  <c r="P63" i="30"/>
  <c r="BA59" i="30"/>
  <c r="BF63" i="34"/>
  <c r="P63" i="34"/>
  <c r="AZ84" i="34"/>
  <c r="AZ88" i="34" s="1"/>
  <c r="AZ105" i="34" s="1"/>
  <c r="AZ106" i="34" s="1"/>
  <c r="AB63" i="35"/>
  <c r="BH63" i="31"/>
  <c r="AN63" i="32"/>
  <c r="BH63" i="4"/>
  <c r="BI57" i="9"/>
  <c r="BD63" i="36"/>
  <c r="BF63" i="36"/>
  <c r="BA59" i="33"/>
  <c r="BF56" i="9"/>
  <c r="BA56" i="4"/>
  <c r="BC59" i="9"/>
  <c r="D63" i="27"/>
  <c r="AN63" i="28"/>
  <c r="BA57" i="28"/>
  <c r="BC63" i="29"/>
  <c r="BC63" i="30"/>
  <c r="AB63" i="34"/>
  <c r="BJ63" i="34"/>
  <c r="BL63" i="35"/>
  <c r="BK63" i="31"/>
  <c r="BA59" i="32"/>
  <c r="BA56" i="33"/>
  <c r="BA57" i="4"/>
  <c r="BH63" i="27"/>
  <c r="BJ63" i="30"/>
  <c r="BA57" i="34"/>
  <c r="BC63" i="34"/>
  <c r="BE63" i="31"/>
  <c r="BH56" i="9"/>
  <c r="BC63" i="4"/>
  <c r="D63" i="32"/>
  <c r="BD63" i="33"/>
  <c r="P63" i="33"/>
  <c r="BH63" i="35"/>
  <c r="BI63" i="36"/>
  <c r="AB63" i="31"/>
  <c r="P63" i="32"/>
  <c r="AB63" i="32"/>
  <c r="BF63" i="33"/>
  <c r="BB57" i="9"/>
  <c r="D63" i="4"/>
  <c r="AB63" i="30"/>
  <c r="BI63" i="30"/>
  <c r="BJ63" i="36"/>
  <c r="BA56" i="31"/>
  <c r="P63" i="31"/>
  <c r="D63" i="33"/>
  <c r="BA64" i="101"/>
  <c r="BB87" i="4"/>
  <c r="BB86" i="9"/>
  <c r="BJ21" i="9"/>
  <c r="BF25" i="9"/>
  <c r="BH80" i="28"/>
  <c r="BA52" i="29"/>
  <c r="BA54" i="34"/>
  <c r="BD54" i="9"/>
  <c r="BA70" i="27"/>
  <c r="BB70" i="9"/>
  <c r="BK21" i="9"/>
  <c r="H87" i="9"/>
  <c r="BA14" i="28"/>
  <c r="BL26" i="9"/>
  <c r="BB43" i="9"/>
  <c r="BA24" i="27"/>
  <c r="BB87" i="29"/>
  <c r="BJ87" i="29"/>
  <c r="BJ87" i="4"/>
  <c r="BJ86" i="9"/>
  <c r="BD26" i="9"/>
  <c r="BD80" i="30"/>
  <c r="BD87" i="27"/>
  <c r="BD86" i="9"/>
  <c r="BG80" i="27"/>
  <c r="BA34" i="27"/>
  <c r="BC87" i="27"/>
  <c r="D80" i="28"/>
  <c r="BC87" i="28"/>
  <c r="D80" i="29"/>
  <c r="BA39" i="29"/>
  <c r="BL80" i="30"/>
  <c r="BA32" i="35"/>
  <c r="BA38" i="35"/>
  <c r="BA75" i="35"/>
  <c r="BA34" i="4"/>
  <c r="BI39" i="9"/>
  <c r="BH54" i="9"/>
  <c r="BH80" i="27"/>
  <c r="BA33" i="27"/>
  <c r="AB80" i="27"/>
  <c r="BA54" i="27"/>
  <c r="BF87" i="28"/>
  <c r="P80" i="29"/>
  <c r="BA34" i="29"/>
  <c r="BB80" i="29"/>
  <c r="BI80" i="32"/>
  <c r="AB80" i="4"/>
  <c r="BH43" i="9"/>
  <c r="BA75" i="4"/>
  <c r="AN80" i="27"/>
  <c r="AB80" i="28"/>
  <c r="BA39" i="28"/>
  <c r="BE87" i="28"/>
  <c r="BH80" i="29"/>
  <c r="BC87" i="29"/>
  <c r="BF80" i="30"/>
  <c r="BL80" i="35"/>
  <c r="BA54" i="36"/>
  <c r="BJ80" i="32"/>
  <c r="BA38" i="4"/>
  <c r="BF87" i="4"/>
  <c r="BJ80" i="27"/>
  <c r="AZ84" i="27"/>
  <c r="AZ88" i="27" s="1"/>
  <c r="AZ105" i="27" s="1"/>
  <c r="AZ106" i="27" s="1"/>
  <c r="AB87" i="27"/>
  <c r="BH87" i="27"/>
  <c r="AN80" i="28"/>
  <c r="BI80" i="28"/>
  <c r="BK33" i="9"/>
  <c r="BE87" i="4"/>
  <c r="BJ80" i="28"/>
  <c r="BA31" i="29"/>
  <c r="BE87" i="29"/>
  <c r="BA33" i="30"/>
  <c r="BI80" i="36"/>
  <c r="BB87" i="27"/>
  <c r="BJ87" i="27"/>
  <c r="BJ87" i="28"/>
  <c r="BA25" i="29"/>
  <c r="BA26" i="30"/>
  <c r="BF80" i="34"/>
  <c r="BA14" i="31"/>
  <c r="BA31" i="33"/>
  <c r="AZ84" i="33"/>
  <c r="AZ88" i="33" s="1"/>
  <c r="AZ105" i="33" s="1"/>
  <c r="AZ106" i="33" s="1"/>
  <c r="BA28" i="101"/>
  <c r="BA38" i="101"/>
  <c r="BB87" i="30"/>
  <c r="BJ87" i="30"/>
  <c r="P80" i="34"/>
  <c r="BG80" i="34"/>
  <c r="BC87" i="34"/>
  <c r="BE80" i="35"/>
  <c r="D80" i="35"/>
  <c r="AZ84" i="35"/>
  <c r="AZ88" i="35" s="1"/>
  <c r="AZ105" i="35" s="1"/>
  <c r="AZ106" i="35" s="1"/>
  <c r="BC87" i="35"/>
  <c r="BG80" i="36"/>
  <c r="BA69" i="36"/>
  <c r="AZ84" i="36"/>
  <c r="AZ88" i="36" s="1"/>
  <c r="AZ105" i="36" s="1"/>
  <c r="AZ106" i="36" s="1"/>
  <c r="P87" i="36"/>
  <c r="BE87" i="36"/>
  <c r="P80" i="31"/>
  <c r="BA86" i="31"/>
  <c r="AB80" i="32"/>
  <c r="BC87" i="32"/>
  <c r="BL80" i="33"/>
  <c r="BA34" i="101"/>
  <c r="BA67" i="101"/>
  <c r="BD87" i="29"/>
  <c r="BL87" i="29"/>
  <c r="BE80" i="30"/>
  <c r="BA14" i="34"/>
  <c r="BJ80" i="34"/>
  <c r="BA54" i="35"/>
  <c r="D87" i="35"/>
  <c r="BC80" i="36"/>
  <c r="BA39" i="36"/>
  <c r="AB80" i="31"/>
  <c r="AN80" i="32"/>
  <c r="BH87" i="33"/>
  <c r="BA25" i="101"/>
  <c r="BA49" i="101"/>
  <c r="BA70" i="33"/>
  <c r="BA40" i="101"/>
  <c r="BA58" i="101"/>
  <c r="BH87" i="28"/>
  <c r="AN80" i="29"/>
  <c r="BI80" i="29"/>
  <c r="BA26" i="29"/>
  <c r="BF87" i="29"/>
  <c r="P80" i="30"/>
  <c r="BG80" i="30"/>
  <c r="AZ84" i="30"/>
  <c r="AZ88" i="30" s="1"/>
  <c r="AZ105" i="30" s="1"/>
  <c r="AZ106" i="30" s="1"/>
  <c r="BK80" i="34"/>
  <c r="BH80" i="34"/>
  <c r="BJ80" i="31"/>
  <c r="BA24" i="32"/>
  <c r="BK80" i="32"/>
  <c r="P80" i="33"/>
  <c r="BA69" i="33"/>
  <c r="BB87" i="33"/>
  <c r="BA31" i="101"/>
  <c r="BA55" i="101"/>
  <c r="BC80" i="34"/>
  <c r="BA31" i="34"/>
  <c r="BA43" i="34"/>
  <c r="BK80" i="31"/>
  <c r="BA43" i="31"/>
  <c r="BA54" i="31"/>
  <c r="BC87" i="31"/>
  <c r="BD80" i="32"/>
  <c r="BL80" i="32"/>
  <c r="AB80" i="33"/>
  <c r="BH80" i="33"/>
  <c r="BA52" i="33"/>
  <c r="BA46" i="101"/>
  <c r="AN80" i="30"/>
  <c r="BA31" i="30"/>
  <c r="BE87" i="30"/>
  <c r="BB80" i="35"/>
  <c r="BJ80" i="35"/>
  <c r="BA31" i="35"/>
  <c r="BB87" i="35"/>
  <c r="BA14" i="36"/>
  <c r="BH80" i="36"/>
  <c r="BD80" i="31"/>
  <c r="BL80" i="31"/>
  <c r="BA69" i="32"/>
  <c r="BA75" i="32"/>
  <c r="AN80" i="33"/>
  <c r="BI80" i="33"/>
  <c r="BC80" i="33"/>
  <c r="BA45" i="101"/>
  <c r="BA70" i="101"/>
  <c r="BG86" i="9"/>
  <c r="BA70" i="30"/>
  <c r="BA86" i="30"/>
  <c r="P87" i="27"/>
  <c r="BD87" i="28"/>
  <c r="BI87" i="29"/>
  <c r="BK87" i="30"/>
  <c r="BA70" i="34"/>
  <c r="BB87" i="34"/>
  <c r="BJ87" i="34"/>
  <c r="BA70" i="36"/>
  <c r="BJ87" i="36"/>
  <c r="BA75" i="31"/>
  <c r="BB87" i="31"/>
  <c r="AB87" i="32"/>
  <c r="BH87" i="32"/>
  <c r="BG87" i="33"/>
  <c r="I87" i="9"/>
  <c r="BA75" i="34"/>
  <c r="BA86" i="33"/>
  <c r="AN87" i="27"/>
  <c r="BI87" i="27"/>
  <c r="BK87" i="29"/>
  <c r="BA34" i="30"/>
  <c r="BC87" i="30"/>
  <c r="P87" i="35"/>
  <c r="BA38" i="31"/>
  <c r="BD87" i="31"/>
  <c r="BJ87" i="32"/>
  <c r="BA43" i="4"/>
  <c r="D87" i="34"/>
  <c r="BF87" i="34"/>
  <c r="AN87" i="35"/>
  <c r="BI87" i="35"/>
  <c r="BF87" i="36"/>
  <c r="BC87" i="36"/>
  <c r="BF87" i="31"/>
  <c r="BL87" i="32"/>
  <c r="BA43" i="33"/>
  <c r="V87" i="9"/>
  <c r="BA70" i="28"/>
  <c r="BA86" i="28"/>
  <c r="BH87" i="34"/>
  <c r="BA43" i="35"/>
  <c r="BK87" i="35"/>
  <c r="AB87" i="36"/>
  <c r="BH87" i="36"/>
  <c r="D87" i="32"/>
  <c r="BC87" i="33"/>
  <c r="BA41" i="101"/>
  <c r="BA19" i="101"/>
  <c r="BA20" i="101"/>
  <c r="BA27" i="101"/>
  <c r="BA59" i="101"/>
  <c r="BA22" i="101"/>
  <c r="BA26" i="101"/>
  <c r="BA56" i="101"/>
  <c r="BA63" i="101"/>
  <c r="BA73" i="101"/>
  <c r="BA44" i="101"/>
  <c r="BA52" i="101"/>
  <c r="BA61" i="101"/>
  <c r="BA74" i="101"/>
  <c r="BA13" i="101"/>
  <c r="BA23" i="101"/>
  <c r="BA62" i="101"/>
  <c r="BA14" i="101"/>
  <c r="BA30" i="101"/>
  <c r="BA14" i="27"/>
  <c r="U55" i="63"/>
  <c r="U9" i="60"/>
  <c r="U9" i="62"/>
  <c r="U9" i="65"/>
  <c r="U24" i="61"/>
  <c r="U37" i="61"/>
  <c r="U54" i="64"/>
  <c r="U25" i="67"/>
  <c r="U33" i="68"/>
  <c r="U32" i="69"/>
  <c r="D49" i="61"/>
  <c r="D45" i="62"/>
  <c r="D55" i="62"/>
  <c r="D47" i="64"/>
  <c r="U31" i="65"/>
  <c r="U54" i="67"/>
  <c r="D47" i="68"/>
  <c r="U36" i="66"/>
  <c r="U29" i="60"/>
  <c r="D55" i="61"/>
  <c r="U43" i="62"/>
  <c r="D55" i="68"/>
  <c r="U35" i="23"/>
  <c r="D45" i="61"/>
  <c r="D48" i="62"/>
  <c r="D28" i="68"/>
  <c r="U38" i="63"/>
  <c r="U35" i="69"/>
  <c r="U20" i="23"/>
  <c r="D47" i="23"/>
  <c r="U31" i="23"/>
  <c r="U50" i="64"/>
  <c r="U24" i="67"/>
  <c r="D45" i="64"/>
  <c r="D47" i="66"/>
  <c r="U33" i="66"/>
  <c r="U44" i="66"/>
  <c r="D49" i="60"/>
  <c r="D49" i="62"/>
  <c r="U54" i="62"/>
  <c r="D47" i="60"/>
  <c r="U39" i="63"/>
  <c r="U44" i="64"/>
  <c r="U22" i="65"/>
  <c r="U24" i="65"/>
  <c r="D55" i="67"/>
  <c r="U51" i="65"/>
  <c r="D28" i="66"/>
  <c r="U29" i="66"/>
  <c r="D45" i="66"/>
  <c r="D48" i="69"/>
  <c r="D49" i="69"/>
  <c r="U43" i="23"/>
  <c r="U23" i="61"/>
  <c r="U51" i="66"/>
  <c r="D28" i="69"/>
  <c r="D48" i="23"/>
  <c r="U20" i="63"/>
  <c r="D49" i="63"/>
  <c r="U38" i="65"/>
  <c r="U31" i="67"/>
  <c r="U43" i="61"/>
  <c r="U38" i="62"/>
  <c r="U30" i="64"/>
  <c r="U23" i="65"/>
  <c r="U19" i="68"/>
  <c r="U24" i="69"/>
  <c r="U33" i="60"/>
  <c r="U36" i="61"/>
  <c r="D47" i="63"/>
  <c r="U24" i="64"/>
  <c r="U31" i="60"/>
  <c r="D28" i="62"/>
  <c r="U39" i="64"/>
  <c r="U31" i="63"/>
  <c r="U30" i="65"/>
  <c r="D48" i="65"/>
  <c r="U30" i="66"/>
  <c r="D49" i="67"/>
  <c r="U31" i="69"/>
  <c r="D49" i="23"/>
  <c r="U53" i="64"/>
  <c r="U53" i="66"/>
  <c r="U53" i="69"/>
  <c r="U39" i="61"/>
  <c r="D45" i="63"/>
  <c r="U33" i="64"/>
  <c r="U35" i="64"/>
  <c r="U24" i="66"/>
  <c r="D49" i="66"/>
  <c r="U20" i="61"/>
  <c r="U20" i="65"/>
  <c r="D49" i="65"/>
  <c r="U37" i="65"/>
  <c r="U23" i="69"/>
  <c r="U51" i="62"/>
  <c r="U51" i="64"/>
  <c r="U54" i="65"/>
  <c r="U55" i="65" s="1"/>
  <c r="D45" i="23"/>
  <c r="D45" i="69"/>
  <c r="U23" i="23"/>
  <c r="U30" i="60"/>
  <c r="D28" i="61"/>
  <c r="U33" i="62"/>
  <c r="U54" i="66"/>
  <c r="U36" i="64"/>
  <c r="U29" i="65"/>
  <c r="U27" i="66"/>
  <c r="U33" i="67"/>
  <c r="D48" i="68"/>
  <c r="U38" i="68"/>
  <c r="U30" i="69"/>
  <c r="U44" i="69"/>
  <c r="O36" i="121"/>
  <c r="L29" i="121"/>
  <c r="O29" i="121"/>
  <c r="R14" i="121"/>
  <c r="F29" i="121"/>
  <c r="R12" i="16"/>
  <c r="F80" i="9"/>
  <c r="AF80" i="9"/>
  <c r="AS80" i="9"/>
  <c r="BK76" i="101"/>
  <c r="BL76" i="101"/>
  <c r="H22" i="22"/>
  <c r="L54" i="22"/>
  <c r="P53" i="22"/>
  <c r="D51" i="22"/>
  <c r="AZ28" i="9"/>
  <c r="F50" i="9"/>
  <c r="S50" i="9"/>
  <c r="N50" i="9"/>
  <c r="AO50" i="9"/>
  <c r="AZ97" i="9"/>
  <c r="AZ55" i="9"/>
  <c r="P83" i="9"/>
  <c r="P29" i="22"/>
  <c r="D23" i="22"/>
  <c r="E50" i="9"/>
  <c r="R50" i="9"/>
  <c r="AO63" i="9"/>
  <c r="AZ72" i="9"/>
  <c r="H19" i="22"/>
  <c r="E80" i="9"/>
  <c r="R80" i="9"/>
  <c r="AR80" i="9"/>
  <c r="BH76" i="101"/>
  <c r="O77" i="102"/>
  <c r="AZ45" i="9"/>
  <c r="H33" i="22"/>
  <c r="H51" i="22"/>
  <c r="BJ76" i="101"/>
  <c r="P39" i="22"/>
  <c r="L24" i="22"/>
  <c r="AB42" i="9"/>
  <c r="H8" i="117" s="1"/>
  <c r="D43" i="9"/>
  <c r="AP50" i="9"/>
  <c r="P21" i="22"/>
  <c r="H23" i="22"/>
  <c r="D36" i="22"/>
  <c r="L38" i="22"/>
  <c r="D25" i="22"/>
  <c r="T47" i="22"/>
  <c r="D33" i="22"/>
  <c r="P41" i="22"/>
  <c r="W50" i="9"/>
  <c r="D21" i="22"/>
  <c r="K50" i="9"/>
  <c r="X50" i="9"/>
  <c r="AK50" i="9"/>
  <c r="AX50" i="9"/>
  <c r="L19" i="22"/>
  <c r="D22" i="22"/>
  <c r="D37" i="22"/>
  <c r="F14" i="117" s="1"/>
  <c r="F62" i="110"/>
  <c r="F63" i="110" s="1"/>
  <c r="F64" i="110" s="1"/>
  <c r="F65" i="110" s="1"/>
  <c r="F77" i="110"/>
  <c r="F78" i="110" s="1"/>
  <c r="F79" i="110" s="1"/>
  <c r="F80" i="110" s="1"/>
  <c r="D86" i="9"/>
  <c r="H9" i="22"/>
  <c r="L23" i="22"/>
  <c r="L41" i="22"/>
  <c r="L71" i="22"/>
  <c r="D70" i="9"/>
  <c r="D83" i="9"/>
  <c r="L9" i="22"/>
  <c r="P19" i="22"/>
  <c r="P71" i="22"/>
  <c r="O80" i="9"/>
  <c r="AC80" i="9"/>
  <c r="AP80" i="9"/>
  <c r="L20" i="22"/>
  <c r="H21" i="22"/>
  <c r="P23" i="22"/>
  <c r="P31" i="22"/>
  <c r="P51" i="22"/>
  <c r="AC63" i="9"/>
  <c r="U50" i="9"/>
  <c r="AU50" i="9"/>
  <c r="AM50" i="9"/>
  <c r="Q63" i="9"/>
  <c r="AN69" i="9"/>
  <c r="I12" i="117" s="1"/>
  <c r="D19" i="22"/>
  <c r="Q49" i="22"/>
  <c r="L29" i="22"/>
  <c r="P35" i="22"/>
  <c r="E63" i="9"/>
  <c r="H26" i="22"/>
  <c r="H30" i="22"/>
  <c r="D31" i="22"/>
  <c r="D41" i="22"/>
  <c r="H71" i="22"/>
  <c r="T80" i="9"/>
  <c r="AG80" i="9"/>
  <c r="AJ50" i="9"/>
  <c r="AW50" i="9"/>
  <c r="AN52" i="9"/>
  <c r="I10" i="117" s="1"/>
  <c r="J48" i="22"/>
  <c r="F45" i="22"/>
  <c r="H80" i="9"/>
  <c r="U80" i="9"/>
  <c r="AU80" i="9"/>
  <c r="AB47" i="9"/>
  <c r="H9" i="117" s="1"/>
  <c r="AB52" i="9"/>
  <c r="H10" i="117" s="1"/>
  <c r="T63" i="9"/>
  <c r="AT63" i="9"/>
  <c r="D60" i="9"/>
  <c r="D62" i="9"/>
  <c r="D9" i="22"/>
  <c r="L22" i="22"/>
  <c r="D35" i="22"/>
  <c r="AZ36" i="9"/>
  <c r="P52" i="9"/>
  <c r="G10" i="117" s="1"/>
  <c r="H50" i="22"/>
  <c r="D53" i="22"/>
  <c r="AZ79" i="9"/>
  <c r="AZ50" i="9"/>
  <c r="D52" i="9"/>
  <c r="F10" i="117" s="1"/>
  <c r="L30" i="22"/>
  <c r="K80" i="9"/>
  <c r="X80" i="9"/>
  <c r="AK80" i="9"/>
  <c r="AX80" i="9"/>
  <c r="AJ63" i="9"/>
  <c r="AW63"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AN14" i="9"/>
  <c r="L80" i="9"/>
  <c r="Y80" i="9"/>
  <c r="AL80" i="9"/>
  <c r="AY80" i="9"/>
  <c r="P42" i="9"/>
  <c r="G8" i="117" s="1"/>
  <c r="L50" i="9"/>
  <c r="Y50" i="9"/>
  <c r="AL50" i="9"/>
  <c r="P47" i="9"/>
  <c r="G9" i="117" s="1"/>
  <c r="H63" i="9"/>
  <c r="AH63" i="9"/>
  <c r="AN58" i="9"/>
  <c r="AN74" i="9"/>
  <c r="I13" i="117" s="1"/>
  <c r="BD76" i="101"/>
  <c r="AB13" i="9"/>
  <c r="AB14" i="9"/>
  <c r="M80" i="9"/>
  <c r="Z80" i="9"/>
  <c r="AM80" i="9"/>
  <c r="AN31" i="9"/>
  <c r="D42" i="9"/>
  <c r="F8" i="117" s="1"/>
  <c r="M50" i="9"/>
  <c r="Z50" i="9"/>
  <c r="D47" i="9"/>
  <c r="F9" i="117" s="1"/>
  <c r="V63" i="9"/>
  <c r="AV63" i="9"/>
  <c r="AB58" i="9"/>
  <c r="AB74" i="9"/>
  <c r="H13" i="117" s="1"/>
  <c r="BE76" i="101"/>
  <c r="P25" i="22"/>
  <c r="D27" i="22"/>
  <c r="R49" i="22"/>
  <c r="P13" i="9"/>
  <c r="P14" i="9"/>
  <c r="AB31" i="9"/>
  <c r="AN33" i="9"/>
  <c r="I7" i="117" s="1"/>
  <c r="P58" i="9"/>
  <c r="P74" i="9"/>
  <c r="G13" i="117" s="1"/>
  <c r="BF76" i="101"/>
  <c r="L26" i="22"/>
  <c r="E45" i="22"/>
  <c r="W76" i="102"/>
  <c r="D71" i="22"/>
  <c r="D13" i="9"/>
  <c r="D14" i="9"/>
  <c r="AZ78" i="9"/>
  <c r="P31" i="9"/>
  <c r="AB33" i="9"/>
  <c r="AC50" i="9"/>
  <c r="X63" i="9"/>
  <c r="AK63" i="9"/>
  <c r="AX63" i="9"/>
  <c r="D58" i="9"/>
  <c r="AB69" i="9"/>
  <c r="H12" i="117" s="1"/>
  <c r="D74" i="9"/>
  <c r="F13" i="117" s="1"/>
  <c r="AN82" i="9"/>
  <c r="P42" i="22"/>
  <c r="I15" i="117" s="1"/>
  <c r="Q80" i="9"/>
  <c r="AD80" i="9"/>
  <c r="D31" i="9"/>
  <c r="P33" i="9"/>
  <c r="Q50" i="9"/>
  <c r="L63" i="9"/>
  <c r="Y63" i="9"/>
  <c r="AL63" i="9"/>
  <c r="AY63" i="9"/>
  <c r="D57" i="9"/>
  <c r="P69" i="9"/>
  <c r="G12" i="117" s="1"/>
  <c r="AB82" i="9"/>
  <c r="AN85" i="9"/>
  <c r="L32" i="22"/>
  <c r="L51" i="22"/>
  <c r="D33" i="9"/>
  <c r="AN54" i="9"/>
  <c r="M63" i="9"/>
  <c r="Z63" i="9"/>
  <c r="AM63" i="9"/>
  <c r="AZ63" i="9"/>
  <c r="P59" i="9"/>
  <c r="D69" i="9"/>
  <c r="F12" i="117" s="1"/>
  <c r="P82" i="9"/>
  <c r="AB85" i="9"/>
  <c r="X9" i="22"/>
  <c r="D29" i="22"/>
  <c r="P37" i="22"/>
  <c r="I14" i="117" s="1"/>
  <c r="AS50" i="9"/>
  <c r="AB54" i="9"/>
  <c r="N63" i="9"/>
  <c r="AA63" i="9"/>
  <c r="D59" i="9"/>
  <c r="D82" i="9"/>
  <c r="P85" i="9"/>
  <c r="P43" i="22"/>
  <c r="D50" i="22"/>
  <c r="T71" i="22"/>
  <c r="AT80" i="9"/>
  <c r="G50" i="9"/>
  <c r="AG50" i="9"/>
  <c r="AY50" i="9"/>
  <c r="D48" i="9"/>
  <c r="AR50" i="9"/>
  <c r="P54" i="9"/>
  <c r="O63" i="9"/>
  <c r="AN56" i="9"/>
  <c r="AU63" i="9"/>
  <c r="D85" i="9"/>
  <c r="R48" i="22"/>
  <c r="P32" i="22"/>
  <c r="L76" i="102"/>
  <c r="H54" i="22"/>
  <c r="AB24" i="9"/>
  <c r="AH80" i="9"/>
  <c r="AZ40" i="9"/>
  <c r="AN43" i="9"/>
  <c r="AF50" i="9"/>
  <c r="D54" i="9"/>
  <c r="AB56" i="9"/>
  <c r="AI63" i="9"/>
  <c r="AN60" i="9"/>
  <c r="AN62" i="9"/>
  <c r="AN86" i="9"/>
  <c r="D43" i="22"/>
  <c r="P24" i="9"/>
  <c r="V80" i="9"/>
  <c r="AB43" i="9"/>
  <c r="I50" i="9"/>
  <c r="AI50" i="9"/>
  <c r="AV50" i="9"/>
  <c r="AA50" i="9"/>
  <c r="T50" i="9"/>
  <c r="P56" i="9"/>
  <c r="AR63" i="9"/>
  <c r="W63" i="9"/>
  <c r="AB60" i="9"/>
  <c r="AB62" i="9"/>
  <c r="AB70" i="9"/>
  <c r="AN83" i="9"/>
  <c r="AB86" i="9"/>
  <c r="T16" i="22"/>
  <c r="L27" i="22"/>
  <c r="H31" i="22"/>
  <c r="L36" i="22"/>
  <c r="P38" i="22"/>
  <c r="D24" i="9"/>
  <c r="J80" i="9"/>
  <c r="W80" i="9"/>
  <c r="AJ80" i="9"/>
  <c r="AW80" i="9"/>
  <c r="AN42" i="9"/>
  <c r="I8" i="117" s="1"/>
  <c r="P43" i="9"/>
  <c r="O50" i="9"/>
  <c r="AN47" i="9"/>
  <c r="I9" i="117" s="1"/>
  <c r="H50" i="9"/>
  <c r="AF63" i="9"/>
  <c r="K63" i="9"/>
  <c r="P60" i="9"/>
  <c r="P62" i="9"/>
  <c r="P70" i="9"/>
  <c r="AB83" i="9"/>
  <c r="P86" i="9"/>
  <c r="P24" i="22"/>
  <c r="M47" i="22"/>
  <c r="D32" i="22"/>
  <c r="P33" i="22"/>
  <c r="D38" i="22"/>
  <c r="AB26" i="9"/>
  <c r="D34" i="9"/>
  <c r="P46" i="9"/>
  <c r="V50" i="9"/>
  <c r="P61" i="9"/>
  <c r="G11" i="117" s="1"/>
  <c r="S63" i="9"/>
  <c r="AN26" i="9"/>
  <c r="P26" i="9"/>
  <c r="D46" i="9"/>
  <c r="J50" i="9"/>
  <c r="D61" i="9"/>
  <c r="F11" i="117" s="1"/>
  <c r="G63" i="9"/>
  <c r="AN39" i="9"/>
  <c r="AB61" i="9"/>
  <c r="H11" i="117" s="1"/>
  <c r="AE63" i="9"/>
  <c r="AB39" i="9"/>
  <c r="AN49" i="9"/>
  <c r="AN70" i="9"/>
  <c r="P39" i="9"/>
  <c r="BA44" i="9"/>
  <c r="AB49" i="9"/>
  <c r="D56" i="9"/>
  <c r="AS63" i="9"/>
  <c r="AN32" i="9"/>
  <c r="D39" i="9"/>
  <c r="P49" i="9"/>
  <c r="AG63" i="9"/>
  <c r="BI76" i="101"/>
  <c r="AB46" i="9"/>
  <c r="AH50" i="9"/>
  <c r="AQ80" i="9"/>
  <c r="AN25" i="9"/>
  <c r="I6" i="117" s="1"/>
  <c r="AB32" i="9"/>
  <c r="AN44" i="9"/>
  <c r="D49" i="9"/>
  <c r="U63" i="9"/>
  <c r="AE80" i="9"/>
  <c r="AB25" i="9"/>
  <c r="H6" i="117" s="1"/>
  <c r="P32" i="9"/>
  <c r="AN38" i="9"/>
  <c r="AB44" i="9"/>
  <c r="AQ50" i="9"/>
  <c r="AN48" i="9"/>
  <c r="I63" i="9"/>
  <c r="AN57" i="9"/>
  <c r="AW75" i="101"/>
  <c r="P34" i="9"/>
  <c r="S80" i="9"/>
  <c r="P25" i="9"/>
  <c r="G6" i="117" s="1"/>
  <c r="D32" i="9"/>
  <c r="AB38" i="9"/>
  <c r="P44" i="9"/>
  <c r="AE50" i="9"/>
  <c r="AB48" i="9"/>
  <c r="J63" i="9"/>
  <c r="AB57" i="9"/>
  <c r="AK75" i="101"/>
  <c r="AN13" i="9"/>
  <c r="AN24" i="9"/>
  <c r="G80" i="9"/>
  <c r="D25" i="9"/>
  <c r="F6" i="117" s="1"/>
  <c r="AN34" i="9"/>
  <c r="P38" i="9"/>
  <c r="D44" i="9"/>
  <c r="P48" i="9"/>
  <c r="P57" i="9"/>
  <c r="AN59" i="9"/>
  <c r="Y75" i="101"/>
  <c r="AB34" i="9"/>
  <c r="D38" i="9"/>
  <c r="AN46" i="9"/>
  <c r="AT50" i="9"/>
  <c r="AB59" i="9"/>
  <c r="AN61" i="9"/>
  <c r="I11" i="117" s="1"/>
  <c r="AQ63" i="9"/>
  <c r="M75" i="101"/>
  <c r="BH13" i="9"/>
  <c r="F63" i="9"/>
  <c r="R63" i="9"/>
  <c r="AD63" i="9"/>
  <c r="AP63" i="9"/>
  <c r="BK75" i="101"/>
  <c r="AN80" i="4"/>
  <c r="BL80" i="4"/>
  <c r="BK50" i="4"/>
  <c r="BA70" i="4"/>
  <c r="D80" i="27"/>
  <c r="BD63" i="29"/>
  <c r="BL75" i="101"/>
  <c r="BA25" i="4"/>
  <c r="BA46" i="4"/>
  <c r="BA49" i="4"/>
  <c r="BA82" i="4"/>
  <c r="BI80" i="27"/>
  <c r="BA25" i="27"/>
  <c r="BA32" i="28"/>
  <c r="BB52" i="9"/>
  <c r="D75" i="9"/>
  <c r="P75" i="9"/>
  <c r="AB75" i="9"/>
  <c r="AN75" i="9"/>
  <c r="AZ77" i="101"/>
  <c r="BB80" i="4"/>
  <c r="BC87" i="4"/>
  <c r="BI50" i="27"/>
  <c r="BA56" i="29"/>
  <c r="BL63" i="29"/>
  <c r="BB75" i="101"/>
  <c r="AN75" i="101"/>
  <c r="D76" i="9"/>
  <c r="P76" i="9"/>
  <c r="AB76" i="9"/>
  <c r="AN76" i="9"/>
  <c r="BE63" i="4"/>
  <c r="BA86" i="4"/>
  <c r="D21" i="9"/>
  <c r="P21" i="9"/>
  <c r="AB21" i="9"/>
  <c r="AN21" i="9"/>
  <c r="BG26" i="9"/>
  <c r="BB31" i="9"/>
  <c r="BC75" i="101"/>
  <c r="BB76" i="101"/>
  <c r="D76" i="101"/>
  <c r="P76" i="101"/>
  <c r="AB76" i="101"/>
  <c r="AN76" i="101"/>
  <c r="AZ77" i="9"/>
  <c r="BD80" i="4"/>
  <c r="P80" i="27"/>
  <c r="AZ17" i="9"/>
  <c r="BI25" i="9"/>
  <c r="BB32" i="9"/>
  <c r="BD75" i="101"/>
  <c r="BA26" i="4"/>
  <c r="BA47" i="4"/>
  <c r="BG63" i="4"/>
  <c r="BI63" i="4"/>
  <c r="BA54" i="30"/>
  <c r="BA46" i="9"/>
  <c r="BC56" i="9"/>
  <c r="BL59" i="9"/>
  <c r="BE75" i="101"/>
  <c r="BF80" i="4"/>
  <c r="BA21" i="27"/>
  <c r="BL42" i="9"/>
  <c r="BC21" i="9"/>
  <c r="BK25" i="9"/>
  <c r="BB34" i="9"/>
  <c r="BF75" i="101"/>
  <c r="AZ80" i="9"/>
  <c r="BG80" i="4"/>
  <c r="BA69" i="4"/>
  <c r="BL50" i="27"/>
  <c r="BA48" i="27"/>
  <c r="BK62" i="9"/>
  <c r="BA62" i="9" s="1"/>
  <c r="BG75" i="101"/>
  <c r="AZ81" i="9"/>
  <c r="BA14" i="4"/>
  <c r="BH80" i="4"/>
  <c r="BG50" i="4"/>
  <c r="BK87" i="4"/>
  <c r="D26" i="9"/>
  <c r="BH75" i="101"/>
  <c r="BA21" i="4"/>
  <c r="BA24" i="4"/>
  <c r="D80" i="4"/>
  <c r="BA48" i="4"/>
  <c r="BK63" i="4"/>
  <c r="BL80" i="27"/>
  <c r="BA74" i="27"/>
  <c r="BB61" i="9"/>
  <c r="BA61" i="9" s="1"/>
  <c r="BI75" i="101"/>
  <c r="BG76" i="9"/>
  <c r="BJ85" i="9"/>
  <c r="P80" i="4"/>
  <c r="BJ80" i="4"/>
  <c r="BA74" i="4"/>
  <c r="BA46" i="27"/>
  <c r="BA52" i="27"/>
  <c r="BF63" i="27"/>
  <c r="BF80" i="28"/>
  <c r="BA47" i="28"/>
  <c r="BA58" i="28"/>
  <c r="BA14" i="29"/>
  <c r="BA43" i="29"/>
  <c r="P50" i="29"/>
  <c r="BK50" i="29"/>
  <c r="BA49" i="29"/>
  <c r="BA57" i="29"/>
  <c r="BA74" i="29"/>
  <c r="BA25" i="30"/>
  <c r="BA31" i="27"/>
  <c r="BA57" i="27"/>
  <c r="BA58" i="27"/>
  <c r="BB63" i="27"/>
  <c r="BA62" i="27"/>
  <c r="BA69" i="27"/>
  <c r="BA48" i="28"/>
  <c r="P63" i="28"/>
  <c r="BA75" i="28"/>
  <c r="BF80" i="29"/>
  <c r="BA54" i="29"/>
  <c r="BA69" i="29"/>
  <c r="BA54" i="28"/>
  <c r="BA59" i="28"/>
  <c r="BG80" i="29"/>
  <c r="BA75" i="29"/>
  <c r="BA39" i="30"/>
  <c r="BA56" i="30"/>
  <c r="BA42" i="27"/>
  <c r="BA83" i="27"/>
  <c r="BA13" i="28"/>
  <c r="BK50" i="28"/>
  <c r="BA49" i="28"/>
  <c r="BA32" i="29"/>
  <c r="BC50" i="29"/>
  <c r="BA70" i="29"/>
  <c r="P63" i="27"/>
  <c r="BK63" i="27"/>
  <c r="BA59" i="27"/>
  <c r="P80" i="28"/>
  <c r="BK80" i="28"/>
  <c r="BA33" i="28"/>
  <c r="BA38" i="28"/>
  <c r="BA82" i="29"/>
  <c r="BB80" i="27"/>
  <c r="BA32" i="27"/>
  <c r="BA85" i="27"/>
  <c r="BA24" i="28"/>
  <c r="BA47" i="29"/>
  <c r="BE63" i="29"/>
  <c r="BA13" i="30"/>
  <c r="D80" i="30"/>
  <c r="BA32" i="30"/>
  <c r="BC80" i="27"/>
  <c r="BA38" i="27"/>
  <c r="BA34" i="28"/>
  <c r="BA46" i="28"/>
  <c r="BA50" i="28" s="1"/>
  <c r="BI63" i="28"/>
  <c r="BA76" i="28"/>
  <c r="BA83" i="28"/>
  <c r="BA85" i="28"/>
  <c r="BA24" i="29"/>
  <c r="BA33" i="29"/>
  <c r="BA38" i="29"/>
  <c r="BA42" i="29"/>
  <c r="BF50" i="29"/>
  <c r="BA86" i="29"/>
  <c r="BA24" i="30"/>
  <c r="BD80" i="27"/>
  <c r="BD50" i="27"/>
  <c r="BA56" i="27"/>
  <c r="BA86" i="27"/>
  <c r="BA25" i="28"/>
  <c r="BA42" i="28"/>
  <c r="BA44" i="28"/>
  <c r="BA13" i="29"/>
  <c r="AB80" i="29"/>
  <c r="BL80" i="29"/>
  <c r="BG50" i="29"/>
  <c r="BA61" i="29"/>
  <c r="BA38" i="30"/>
  <c r="BA43" i="27"/>
  <c r="BC63" i="27"/>
  <c r="BD50" i="28"/>
  <c r="BA52" i="28"/>
  <c r="BF63" i="28"/>
  <c r="BA48" i="29"/>
  <c r="BB50" i="29"/>
  <c r="BA76" i="29"/>
  <c r="BA14" i="30"/>
  <c r="BA43" i="30"/>
  <c r="BA62" i="31"/>
  <c r="BB63" i="31"/>
  <c r="BA26" i="27"/>
  <c r="BA39" i="27"/>
  <c r="BA47" i="27"/>
  <c r="BA49" i="27"/>
  <c r="BA75" i="27"/>
  <c r="BG87" i="27"/>
  <c r="BA31" i="28"/>
  <c r="BA43" i="28"/>
  <c r="BA61" i="28"/>
  <c r="BA21" i="29"/>
  <c r="BI63" i="29"/>
  <c r="BA58" i="29"/>
  <c r="BA60" i="29"/>
  <c r="BA83" i="29"/>
  <c r="BA57" i="30"/>
  <c r="BA26" i="28"/>
  <c r="BB87" i="28"/>
  <c r="BF50" i="30"/>
  <c r="BA47" i="30"/>
  <c r="BK63" i="30"/>
  <c r="BA83" i="30"/>
  <c r="BG87" i="30"/>
  <c r="BA32" i="34"/>
  <c r="AN50" i="34"/>
  <c r="BA48" i="34"/>
  <c r="BD63" i="34"/>
  <c r="BA82" i="34"/>
  <c r="BA14" i="35"/>
  <c r="BA46" i="29"/>
  <c r="BH80" i="30"/>
  <c r="BA46" i="34"/>
  <c r="BK50" i="34"/>
  <c r="BE63" i="34"/>
  <c r="BA58" i="34"/>
  <c r="BA21" i="30"/>
  <c r="BI80" i="30"/>
  <c r="BA52" i="30"/>
  <c r="BA82" i="30"/>
  <c r="D87" i="30"/>
  <c r="BI63" i="34"/>
  <c r="BA69" i="34"/>
  <c r="BA39" i="35"/>
  <c r="BA70" i="35"/>
  <c r="BA13" i="31"/>
  <c r="BB63" i="30"/>
  <c r="BA75" i="30"/>
  <c r="AB80" i="34"/>
  <c r="BL80" i="34"/>
  <c r="D63" i="34"/>
  <c r="BA62" i="34"/>
  <c r="D63" i="31"/>
  <c r="BA74" i="31"/>
  <c r="BA21" i="28"/>
  <c r="BK80" i="30"/>
  <c r="AN80" i="34"/>
  <c r="BA42" i="34"/>
  <c r="BA47" i="34"/>
  <c r="BB50" i="34"/>
  <c r="BA13" i="35"/>
  <c r="BA24" i="35"/>
  <c r="BA62" i="35"/>
  <c r="BB80" i="28"/>
  <c r="P50" i="30"/>
  <c r="BA25" i="34"/>
  <c r="BA38" i="34"/>
  <c r="BL63" i="34"/>
  <c r="BA59" i="34"/>
  <c r="BI63" i="35"/>
  <c r="BA56" i="35"/>
  <c r="BA13" i="36"/>
  <c r="BA56" i="28"/>
  <c r="BA49" i="30"/>
  <c r="BE63" i="30"/>
  <c r="BG50" i="34"/>
  <c r="BA52" i="34"/>
  <c r="AN63" i="34"/>
  <c r="BA33" i="35"/>
  <c r="BJ63" i="35"/>
  <c r="BG63" i="35"/>
  <c r="BF63" i="30"/>
  <c r="BA61" i="30"/>
  <c r="BA69" i="30"/>
  <c r="BA24" i="34"/>
  <c r="BD80" i="34"/>
  <c r="BA59" i="35"/>
  <c r="BA24" i="36"/>
  <c r="BB50" i="30"/>
  <c r="BA46" i="30"/>
  <c r="BG63" i="30"/>
  <c r="BA60" i="30"/>
  <c r="BA76" i="30"/>
  <c r="BE80" i="34"/>
  <c r="BA26" i="34"/>
  <c r="BA34" i="34"/>
  <c r="BA39" i="34"/>
  <c r="BA60" i="34"/>
  <c r="BE80" i="36"/>
  <c r="BJ80" i="36"/>
  <c r="BA33" i="36"/>
  <c r="BA56" i="36"/>
  <c r="BE63" i="36"/>
  <c r="BA70" i="31"/>
  <c r="BH63" i="30"/>
  <c r="BA58" i="30"/>
  <c r="BJ50" i="34"/>
  <c r="BA86" i="34"/>
  <c r="BA34" i="35"/>
  <c r="BA21" i="36"/>
  <c r="BF80" i="36"/>
  <c r="BA32" i="36"/>
  <c r="BC80" i="35"/>
  <c r="AN50" i="35"/>
  <c r="BK63" i="35"/>
  <c r="BF50" i="36"/>
  <c r="BA25" i="31"/>
  <c r="BA32" i="32"/>
  <c r="BA38" i="32"/>
  <c r="BA21" i="34"/>
  <c r="BA74" i="34"/>
  <c r="BD80" i="35"/>
  <c r="BB50" i="35"/>
  <c r="P50" i="35"/>
  <c r="BA76" i="35"/>
  <c r="BA61" i="36"/>
  <c r="BJ63" i="31"/>
  <c r="BA82" i="31"/>
  <c r="BB80" i="34"/>
  <c r="BA26" i="35"/>
  <c r="BA82" i="35"/>
  <c r="BH63" i="36"/>
  <c r="BA75" i="36"/>
  <c r="BA33" i="31"/>
  <c r="BA42" i="31"/>
  <c r="BA52" i="31"/>
  <c r="BA56" i="34"/>
  <c r="BA85" i="34"/>
  <c r="BF80" i="35"/>
  <c r="BD50" i="35"/>
  <c r="BB63" i="35"/>
  <c r="BH87" i="35"/>
  <c r="BA86" i="35"/>
  <c r="BA44" i="36"/>
  <c r="BI50" i="36"/>
  <c r="BA48" i="36"/>
  <c r="BA58" i="36"/>
  <c r="BA34" i="31"/>
  <c r="BA46" i="31"/>
  <c r="BA50" i="31" s="1"/>
  <c r="BC63" i="31"/>
  <c r="BA60" i="31"/>
  <c r="BA14" i="32"/>
  <c r="BA21" i="32"/>
  <c r="BA38" i="33"/>
  <c r="BA47" i="35"/>
  <c r="BC63" i="35"/>
  <c r="P80" i="36"/>
  <c r="BK80" i="36"/>
  <c r="D50" i="36"/>
  <c r="BA52" i="36"/>
  <c r="D63" i="36"/>
  <c r="BA85" i="36"/>
  <c r="BE80" i="31"/>
  <c r="BA26" i="31"/>
  <c r="BB80" i="31"/>
  <c r="BA83" i="31"/>
  <c r="BA25" i="32"/>
  <c r="BA33" i="32"/>
  <c r="BH80" i="35"/>
  <c r="BD63" i="35"/>
  <c r="BA83" i="35"/>
  <c r="AB80" i="36"/>
  <c r="BL80" i="36"/>
  <c r="BA34" i="36"/>
  <c r="BK50" i="36"/>
  <c r="P63" i="36"/>
  <c r="BK63" i="36"/>
  <c r="BA86" i="36"/>
  <c r="BF80" i="31"/>
  <c r="BA39" i="31"/>
  <c r="BA57" i="31"/>
  <c r="BC80" i="31"/>
  <c r="BK87" i="31"/>
  <c r="BA58" i="33"/>
  <c r="BA21" i="35"/>
  <c r="BI80" i="35"/>
  <c r="BE63" i="35"/>
  <c r="AN80" i="36"/>
  <c r="BL50" i="36"/>
  <c r="AB63" i="36"/>
  <c r="BL63" i="36"/>
  <c r="BA31" i="31"/>
  <c r="BF63" i="31"/>
  <c r="BA76" i="31"/>
  <c r="BA34" i="32"/>
  <c r="BA24" i="33"/>
  <c r="BA57" i="33"/>
  <c r="BF63" i="35"/>
  <c r="BA60" i="35"/>
  <c r="AB87" i="35"/>
  <c r="BA25" i="36"/>
  <c r="BA31" i="36"/>
  <c r="BA38" i="36"/>
  <c r="AN50" i="36"/>
  <c r="BA49" i="36"/>
  <c r="AN63" i="36"/>
  <c r="BA62" i="36"/>
  <c r="BA82" i="36"/>
  <c r="BG87" i="36"/>
  <c r="BH80" i="31"/>
  <c r="BG63" i="31"/>
  <c r="BA61" i="31"/>
  <c r="BA57" i="35"/>
  <c r="BA46" i="36"/>
  <c r="BB63" i="36"/>
  <c r="BA26" i="32"/>
  <c r="BA25" i="33"/>
  <c r="D50" i="35"/>
  <c r="BA52" i="35"/>
  <c r="BD80" i="36"/>
  <c r="BA42" i="36"/>
  <c r="BC63" i="36"/>
  <c r="BA59" i="36"/>
  <c r="BA24" i="31"/>
  <c r="BA32" i="31"/>
  <c r="BI63" i="31"/>
  <c r="BA58" i="31"/>
  <c r="BA69" i="31"/>
  <c r="BA31" i="32"/>
  <c r="BA42" i="32"/>
  <c r="BA43" i="32"/>
  <c r="BA21" i="33"/>
  <c r="AB63" i="33"/>
  <c r="O170" i="115"/>
  <c r="BL18" i="115"/>
  <c r="BJ28" i="115"/>
  <c r="BA85" i="35"/>
  <c r="BD87" i="36"/>
  <c r="BB80" i="32"/>
  <c r="BH50" i="32"/>
  <c r="BA52" i="32"/>
  <c r="BL63" i="32"/>
  <c r="BA62" i="32"/>
  <c r="BB80" i="33"/>
  <c r="BA34" i="33"/>
  <c r="BA54" i="33"/>
  <c r="BK28" i="115"/>
  <c r="BJ53" i="115"/>
  <c r="BK53" i="115"/>
  <c r="BL53" i="115"/>
  <c r="BC80" i="32"/>
  <c r="BA44" i="32"/>
  <c r="BA48" i="32"/>
  <c r="BA70" i="32"/>
  <c r="BA33" i="33"/>
  <c r="BA48" i="33"/>
  <c r="BC63" i="33"/>
  <c r="BA37" i="101"/>
  <c r="P39" i="13"/>
  <c r="AD170" i="115"/>
  <c r="BO43" i="115"/>
  <c r="G43" i="115"/>
  <c r="D50" i="32"/>
  <c r="BA82" i="33"/>
  <c r="BA46" i="35"/>
  <c r="BB80" i="36"/>
  <c r="BE80" i="32"/>
  <c r="P50" i="32"/>
  <c r="BK50" i="32"/>
  <c r="BC63" i="32"/>
  <c r="BA26" i="33"/>
  <c r="BE63" i="33"/>
  <c r="BF80" i="32"/>
  <c r="AB50" i="32"/>
  <c r="BL50" i="32"/>
  <c r="BA49" i="32"/>
  <c r="BD63" i="32"/>
  <c r="BF80" i="33"/>
  <c r="BA44" i="33"/>
  <c r="T28" i="22"/>
  <c r="T46" i="22"/>
  <c r="BG80" i="32"/>
  <c r="AN50" i="32"/>
  <c r="BA57" i="32"/>
  <c r="BK63" i="32"/>
  <c r="BA61" i="32"/>
  <c r="BA82" i="32"/>
  <c r="BD87" i="32"/>
  <c r="BA14" i="33"/>
  <c r="BG80" i="33"/>
  <c r="BA46" i="33"/>
  <c r="BG63" i="33"/>
  <c r="BA74" i="33"/>
  <c r="BB50" i="32"/>
  <c r="BA56" i="32"/>
  <c r="BA86" i="32"/>
  <c r="BA32" i="33"/>
  <c r="BA21" i="31"/>
  <c r="D80" i="32"/>
  <c r="BA39" i="32"/>
  <c r="BA85" i="32"/>
  <c r="BF87" i="32"/>
  <c r="BC50" i="33"/>
  <c r="BI63" i="33"/>
  <c r="BA61" i="33"/>
  <c r="BA62" i="33"/>
  <c r="BA75" i="33"/>
  <c r="BI87" i="33"/>
  <c r="BL33" i="115"/>
  <c r="BO128" i="115"/>
  <c r="P80" i="32"/>
  <c r="BH63" i="32"/>
  <c r="BA39" i="33"/>
  <c r="BJ63" i="33"/>
  <c r="BA60" i="33"/>
  <c r="BD19" i="115"/>
  <c r="BD69" i="115"/>
  <c r="BK103" i="115"/>
  <c r="BA42" i="101"/>
  <c r="BA60" i="101"/>
  <c r="N58" i="13"/>
  <c r="P21" i="13"/>
  <c r="BD12" i="115"/>
  <c r="AS170" i="115"/>
  <c r="BD47" i="115"/>
  <c r="BO68" i="115"/>
  <c r="BM83" i="115"/>
  <c r="BO143" i="115"/>
  <c r="P22" i="22"/>
  <c r="BB50" i="33"/>
  <c r="BA24" i="101"/>
  <c r="I58" i="13"/>
  <c r="BD17" i="115"/>
  <c r="BD20" i="115"/>
  <c r="S38" i="115"/>
  <c r="BD57" i="115"/>
  <c r="AE63" i="115"/>
  <c r="BD87" i="115"/>
  <c r="BK168" i="115"/>
  <c r="BL168" i="115"/>
  <c r="BA39" i="101"/>
  <c r="BA57" i="101"/>
  <c r="BL28" i="115"/>
  <c r="AE33" i="115"/>
  <c r="BK98" i="115"/>
  <c r="BL98" i="115"/>
  <c r="U51" i="23"/>
  <c r="N39" i="12"/>
  <c r="BA17" i="101"/>
  <c r="BA21" i="101"/>
  <c r="BA35" i="101"/>
  <c r="BA53" i="101"/>
  <c r="BA71" i="101"/>
  <c r="BD26" i="115"/>
  <c r="S33" i="115"/>
  <c r="BF58" i="115"/>
  <c r="G58" i="115"/>
  <c r="BF63" i="115"/>
  <c r="G63" i="115"/>
  <c r="BD70" i="115"/>
  <c r="BD135" i="115"/>
  <c r="U53" i="23"/>
  <c r="U55" i="23" s="1"/>
  <c r="V53" i="22"/>
  <c r="U53" i="22" s="1"/>
  <c r="W55" i="23"/>
  <c r="F55" i="22"/>
  <c r="BA18" i="101"/>
  <c r="BA54" i="101"/>
  <c r="AW170" i="115"/>
  <c r="AQ28" i="115"/>
  <c r="BE87" i="33"/>
  <c r="BA32" i="101"/>
  <c r="BA36" i="101"/>
  <c r="BA50" i="101"/>
  <c r="BA68" i="101"/>
  <c r="BA72" i="101"/>
  <c r="BD15" i="115"/>
  <c r="AK170" i="115"/>
  <c r="AX170" i="115"/>
  <c r="BL23" i="115"/>
  <c r="AE28" i="115"/>
  <c r="BM48" i="115"/>
  <c r="BD52" i="115"/>
  <c r="BH58" i="115"/>
  <c r="BA46" i="32"/>
  <c r="BJ87" i="33"/>
  <c r="BA33" i="101"/>
  <c r="BA51" i="101"/>
  <c r="Y170" i="115"/>
  <c r="AL170" i="115"/>
  <c r="AY170" i="115"/>
  <c r="S28" i="115"/>
  <c r="BD32" i="115"/>
  <c r="BK93" i="115"/>
  <c r="BL93" i="115"/>
  <c r="BK87" i="33"/>
  <c r="BA29" i="101"/>
  <c r="BA47" i="101"/>
  <c r="BA65" i="101"/>
  <c r="BA69" i="101"/>
  <c r="M170" i="115"/>
  <c r="Z170" i="115"/>
  <c r="AM170" i="115"/>
  <c r="AQ23" i="115"/>
  <c r="BD35" i="115"/>
  <c r="BD41" i="115"/>
  <c r="BD49" i="115"/>
  <c r="BD130" i="115"/>
  <c r="BD145" i="115"/>
  <c r="BL163" i="115"/>
  <c r="AN87" i="33"/>
  <c r="BL87" i="33"/>
  <c r="N75" i="12"/>
  <c r="BA48" i="101"/>
  <c r="BA66" i="101"/>
  <c r="G58" i="13"/>
  <c r="P57" i="13"/>
  <c r="N170" i="115"/>
  <c r="AA170" i="115"/>
  <c r="AE23" i="115"/>
  <c r="BD30" i="115"/>
  <c r="BD129" i="115"/>
  <c r="BD144" i="115"/>
  <c r="U31" i="22"/>
  <c r="D170" i="115"/>
  <c r="F170" i="115" s="1"/>
  <c r="P170" i="115"/>
  <c r="AB170" i="115"/>
  <c r="AN170" i="115"/>
  <c r="AZ170" i="115"/>
  <c r="S43" i="115"/>
  <c r="S68" i="115"/>
  <c r="AE73" i="115"/>
  <c r="BO78" i="115"/>
  <c r="AQ78" i="115"/>
  <c r="BD84" i="115"/>
  <c r="BM88" i="115"/>
  <c r="BD91" i="115"/>
  <c r="S128" i="115"/>
  <c r="AE133" i="115"/>
  <c r="AE138" i="115"/>
  <c r="AE143" i="115"/>
  <c r="AE148" i="115"/>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18" i="115"/>
  <c r="AP170" i="115"/>
  <c r="BB170" i="115"/>
  <c r="BN18" i="115"/>
  <c r="AE48" i="115"/>
  <c r="BM53" i="115"/>
  <c r="BF73" i="115"/>
  <c r="G73" i="115"/>
  <c r="S78" i="115"/>
  <c r="AE83" i="115"/>
  <c r="BO88" i="115"/>
  <c r="AQ88" i="115"/>
  <c r="BD94" i="115"/>
  <c r="BM98" i="115"/>
  <c r="BD101" i="115"/>
  <c r="BD165" i="115"/>
  <c r="R170" i="115"/>
  <c r="D30" i="2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75" i="102"/>
  <c r="H43" i="22"/>
  <c r="U54" i="61"/>
  <c r="V54" i="22"/>
  <c r="I170" i="115"/>
  <c r="U170" i="115"/>
  <c r="AE53" i="115"/>
  <c r="BD59" i="115"/>
  <c r="S93" i="115"/>
  <c r="AE98" i="115"/>
  <c r="BO103" i="115"/>
  <c r="AQ103" i="115"/>
  <c r="BD109" i="115"/>
  <c r="BM113" i="115"/>
  <c r="BD116" i="115"/>
  <c r="BD156" i="115"/>
  <c r="BM158" i="115"/>
  <c r="BD159" i="115"/>
  <c r="AQ163" i="115"/>
  <c r="S168" i="115"/>
  <c r="H35" i="22"/>
  <c r="J77" i="102"/>
  <c r="J47" i="22"/>
  <c r="U30" i="23"/>
  <c r="U32" i="23"/>
  <c r="J170" i="115"/>
  <c r="V170" i="115"/>
  <c r="AH170" i="115"/>
  <c r="BF18" i="115"/>
  <c r="BH48" i="115"/>
  <c r="S53" i="115"/>
  <c r="BO58" i="115"/>
  <c r="AQ58" i="115"/>
  <c r="BM63" i="115"/>
  <c r="S98" i="115"/>
  <c r="AE103" i="115"/>
  <c r="BO108" i="115"/>
  <c r="AQ108" i="115"/>
  <c r="BD114" i="115"/>
  <c r="BM118" i="115"/>
  <c r="BD121" i="115"/>
  <c r="BD155" i="115"/>
  <c r="AE163" i="115"/>
  <c r="H27" i="22"/>
  <c r="U21" i="23"/>
  <c r="V21" i="22"/>
  <c r="V28" i="23"/>
  <c r="P48" i="23"/>
  <c r="P28" i="23"/>
  <c r="K170" i="115"/>
  <c r="W170" i="115"/>
  <c r="AI170" i="115"/>
  <c r="BF53" i="115"/>
  <c r="G53" i="115"/>
  <c r="AE58" i="115"/>
  <c r="BD64" i="115"/>
  <c r="S103" i="115"/>
  <c r="AE108" i="115"/>
  <c r="BO113" i="115"/>
  <c r="AQ113" i="115"/>
  <c r="BD119" i="115"/>
  <c r="BM123" i="115"/>
  <c r="BD126" i="115"/>
  <c r="BD151" i="115"/>
  <c r="BM153" i="115"/>
  <c r="BD154" i="115"/>
  <c r="P26" i="22"/>
  <c r="Q48" i="22"/>
  <c r="W21" i="22"/>
  <c r="W28" i="23"/>
  <c r="BH18" i="115"/>
  <c r="BM43" i="115"/>
  <c r="S58" i="115"/>
  <c r="BO63" i="115"/>
  <c r="AQ63" i="115"/>
  <c r="BM68" i="115"/>
  <c r="BD71" i="115"/>
  <c r="BO118" i="115"/>
  <c r="BD124" i="115"/>
  <c r="BM128" i="115"/>
  <c r="BD131" i="115"/>
  <c r="BD136" i="115"/>
  <c r="BD141" i="115"/>
  <c r="BD146" i="115"/>
  <c r="BD150" i="115"/>
  <c r="H25" i="22"/>
  <c r="I47" i="22"/>
  <c r="D26" i="22"/>
  <c r="E48" i="22"/>
  <c r="J49" i="22"/>
  <c r="P20" i="22"/>
  <c r="D24" i="22"/>
  <c r="F48" i="22"/>
  <c r="L31" i="22"/>
  <c r="L33" i="22"/>
  <c r="L35" i="22"/>
  <c r="L39" i="22"/>
  <c r="I45" i="22"/>
  <c r="H41" i="22"/>
  <c r="D42" i="22"/>
  <c r="F15" i="117" s="1"/>
  <c r="U50" i="23"/>
  <c r="U39" i="60"/>
  <c r="V49" i="60"/>
  <c r="U68" i="22"/>
  <c r="U71" i="60"/>
  <c r="U32" i="62"/>
  <c r="U37" i="62"/>
  <c r="V37" i="22"/>
  <c r="V48" i="22" s="1"/>
  <c r="W42" i="22"/>
  <c r="W48" i="62"/>
  <c r="L25" i="22"/>
  <c r="N47" i="22"/>
  <c r="T48" i="22"/>
  <c r="J45" i="22"/>
  <c r="P28" i="63"/>
  <c r="L48" i="63"/>
  <c r="L28" i="63"/>
  <c r="U71" i="64"/>
  <c r="U69" i="22"/>
  <c r="G83" i="115"/>
  <c r="G88" i="115"/>
  <c r="G93" i="115"/>
  <c r="G98" i="115"/>
  <c r="G103" i="115"/>
  <c r="G108" i="115"/>
  <c r="G113" i="115"/>
  <c r="G118" i="115"/>
  <c r="G123" i="115"/>
  <c r="G128" i="115"/>
  <c r="G133" i="115"/>
  <c r="G138" i="115"/>
  <c r="G143" i="115"/>
  <c r="G148" i="115"/>
  <c r="G153" i="115"/>
  <c r="G158" i="115"/>
  <c r="G163" i="115"/>
  <c r="G168" i="115"/>
  <c r="D20" i="22"/>
  <c r="H32" i="22"/>
  <c r="H36" i="22"/>
  <c r="P50" i="22"/>
  <c r="L53" i="22"/>
  <c r="L55" i="22" s="1"/>
  <c r="L45" i="23"/>
  <c r="U44" i="23"/>
  <c r="V44" i="22"/>
  <c r="U23" i="60"/>
  <c r="P9" i="22"/>
  <c r="L21" i="22"/>
  <c r="H24" i="22"/>
  <c r="I48" i="22"/>
  <c r="M45" i="22"/>
  <c r="V47" i="23"/>
  <c r="U39" i="23"/>
  <c r="W28" i="63"/>
  <c r="Q47" i="22"/>
  <c r="H76" i="102"/>
  <c r="H44" i="22"/>
  <c r="N45" i="22"/>
  <c r="U41" i="23"/>
  <c r="V41" i="22"/>
  <c r="V45" i="23"/>
  <c r="H47" i="23"/>
  <c r="H45" i="23"/>
  <c r="U20" i="62"/>
  <c r="V20" i="22"/>
  <c r="V28" i="67"/>
  <c r="U21" i="67"/>
  <c r="D45" i="67"/>
  <c r="D48" i="67"/>
  <c r="H20" i="22"/>
  <c r="E47" i="22"/>
  <c r="R47" i="22"/>
  <c r="L44" i="22"/>
  <c r="U27" i="23"/>
  <c r="V49" i="23"/>
  <c r="U38" i="23"/>
  <c r="W41" i="22"/>
  <c r="W45" i="23"/>
  <c r="D28" i="60"/>
  <c r="U50" i="62"/>
  <c r="F47" i="22"/>
  <c r="D55" i="22"/>
  <c r="T72" i="23"/>
  <c r="T73" i="23" s="1"/>
  <c r="H49" i="61"/>
  <c r="Q45" i="22"/>
  <c r="T77" i="102"/>
  <c r="P54" i="22"/>
  <c r="U24" i="23"/>
  <c r="V24" i="22"/>
  <c r="U27" i="22"/>
  <c r="U33" i="23"/>
  <c r="U25" i="61"/>
  <c r="U47" i="61" s="1"/>
  <c r="V47" i="61"/>
  <c r="V25" i="22"/>
  <c r="V47" i="22" s="1"/>
  <c r="N48" i="22"/>
  <c r="T49" i="22"/>
  <c r="P30" i="22"/>
  <c r="R45" i="22"/>
  <c r="U43" i="22"/>
  <c r="D45" i="60"/>
  <c r="D28" i="23"/>
  <c r="U42" i="61"/>
  <c r="U29" i="62"/>
  <c r="L28" i="69"/>
  <c r="L43" i="22"/>
  <c r="U27" i="60"/>
  <c r="P45" i="60"/>
  <c r="U44" i="60"/>
  <c r="V49" i="61"/>
  <c r="U27" i="61"/>
  <c r="U41" i="62"/>
  <c r="V45" i="62"/>
  <c r="U41" i="64"/>
  <c r="W45" i="64"/>
  <c r="U42" i="65"/>
  <c r="W45" i="65"/>
  <c r="M77" i="102"/>
  <c r="L75" i="102"/>
  <c r="L77" i="102" s="1"/>
  <c r="D44" i="22"/>
  <c r="P44" i="22"/>
  <c r="U71" i="23"/>
  <c r="P28" i="60"/>
  <c r="U24" i="60"/>
  <c r="H48" i="60"/>
  <c r="U38" i="60"/>
  <c r="U41" i="60"/>
  <c r="U22" i="61"/>
  <c r="W49" i="61"/>
  <c r="H45" i="61"/>
  <c r="U44" i="61"/>
  <c r="U53" i="61"/>
  <c r="U27" i="62"/>
  <c r="U31" i="62"/>
  <c r="W45" i="62"/>
  <c r="V76" i="102"/>
  <c r="D76" i="102"/>
  <c r="P76" i="102"/>
  <c r="T45" i="22"/>
  <c r="D55" i="60"/>
  <c r="P28" i="62"/>
  <c r="U24" i="62"/>
  <c r="U37" i="63"/>
  <c r="P45" i="65"/>
  <c r="H28" i="61"/>
  <c r="U44" i="63"/>
  <c r="W45" i="63"/>
  <c r="U21" i="60"/>
  <c r="V45" i="61"/>
  <c r="U41" i="61"/>
  <c r="T56" i="61"/>
  <c r="T72" i="61" s="1"/>
  <c r="T73" i="61" s="1"/>
  <c r="P28" i="64"/>
  <c r="U38" i="64"/>
  <c r="W47" i="64"/>
  <c r="L45" i="68"/>
  <c r="E77" i="102"/>
  <c r="D75" i="102"/>
  <c r="Q77" i="102"/>
  <c r="P75" i="102"/>
  <c r="P55" i="60"/>
  <c r="W45" i="61"/>
  <c r="T73" i="62"/>
  <c r="U26" i="62"/>
  <c r="H28" i="66"/>
  <c r="W55" i="66"/>
  <c r="F77" i="102"/>
  <c r="R77" i="102"/>
  <c r="U50" i="60"/>
  <c r="U53" i="60"/>
  <c r="U55" i="60" s="1"/>
  <c r="V28" i="61"/>
  <c r="U21" i="61"/>
  <c r="V48" i="62"/>
  <c r="U19" i="63"/>
  <c r="W49" i="63"/>
  <c r="U21" i="64"/>
  <c r="W28" i="64"/>
  <c r="G77" i="102"/>
  <c r="X75" i="102"/>
  <c r="S77" i="102"/>
  <c r="V55" i="23"/>
  <c r="P47" i="60"/>
  <c r="U32" i="60"/>
  <c r="W28" i="61"/>
  <c r="H47" i="61"/>
  <c r="U42" i="62"/>
  <c r="P49" i="65"/>
  <c r="U44" i="62"/>
  <c r="U26" i="63"/>
  <c r="U23" i="64"/>
  <c r="L47" i="64"/>
  <c r="D49" i="64"/>
  <c r="L28" i="65"/>
  <c r="D28" i="67"/>
  <c r="U36" i="67"/>
  <c r="U56" i="102"/>
  <c r="W49" i="65"/>
  <c r="U27" i="65"/>
  <c r="U49" i="65" s="1"/>
  <c r="U29" i="68"/>
  <c r="D55" i="64"/>
  <c r="U21" i="66"/>
  <c r="W28" i="66"/>
  <c r="U25" i="68"/>
  <c r="V47" i="68"/>
  <c r="U53" i="62"/>
  <c r="P47" i="63"/>
  <c r="U71" i="63"/>
  <c r="W49" i="64"/>
  <c r="H55" i="64"/>
  <c r="V45" i="65"/>
  <c r="U43" i="65"/>
  <c r="U55" i="66"/>
  <c r="L28" i="68"/>
  <c r="U22" i="69"/>
  <c r="U38" i="69"/>
  <c r="U25" i="63"/>
  <c r="U41" i="63"/>
  <c r="U20" i="68"/>
  <c r="D48" i="64"/>
  <c r="U44" i="67"/>
  <c r="V49" i="67"/>
  <c r="H28" i="69"/>
  <c r="D28" i="63"/>
  <c r="L49" i="63"/>
  <c r="V45" i="63"/>
  <c r="U43" i="63"/>
  <c r="T52" i="63"/>
  <c r="T56" i="63" s="1"/>
  <c r="T72" i="63" s="1"/>
  <c r="T73" i="63" s="1"/>
  <c r="H28" i="65"/>
  <c r="U20" i="66"/>
  <c r="L28" i="66"/>
  <c r="U25" i="66"/>
  <c r="V45" i="67"/>
  <c r="U42" i="69"/>
  <c r="V45" i="69"/>
  <c r="U19" i="64"/>
  <c r="T73" i="65"/>
  <c r="W48" i="66"/>
  <c r="U37" i="66"/>
  <c r="L28" i="67"/>
  <c r="H28" i="68"/>
  <c r="P28" i="69"/>
  <c r="U26" i="69"/>
  <c r="V48" i="69"/>
  <c r="D48" i="63"/>
  <c r="U27" i="63"/>
  <c r="U51" i="63"/>
  <c r="V55" i="65"/>
  <c r="V28" i="68"/>
  <c r="V55" i="64"/>
  <c r="D28" i="65"/>
  <c r="V47" i="65"/>
  <c r="U39" i="68"/>
  <c r="U21" i="63"/>
  <c r="U26" i="64"/>
  <c r="D48" i="66"/>
  <c r="V49" i="66"/>
  <c r="V45" i="66"/>
  <c r="H47" i="67"/>
  <c r="W45" i="67"/>
  <c r="U24" i="68"/>
  <c r="U44" i="68"/>
  <c r="U54" i="68"/>
  <c r="U55" i="68" s="1"/>
  <c r="D47" i="69"/>
  <c r="U37" i="69"/>
  <c r="V55" i="69"/>
  <c r="U10" i="102"/>
  <c r="V49" i="63"/>
  <c r="U9" i="64"/>
  <c r="T73" i="64"/>
  <c r="P28" i="65"/>
  <c r="W48" i="65"/>
  <c r="W55" i="65"/>
  <c r="U71" i="65"/>
  <c r="P28" i="66"/>
  <c r="P55" i="66"/>
  <c r="U23" i="67"/>
  <c r="L47" i="67"/>
  <c r="U43" i="67"/>
  <c r="H49" i="67"/>
  <c r="U55" i="67"/>
  <c r="U21" i="68"/>
  <c r="W48" i="68"/>
  <c r="U41" i="68"/>
  <c r="V48" i="63"/>
  <c r="D47" i="65"/>
  <c r="V28" i="65"/>
  <c r="U26" i="65"/>
  <c r="V48" i="65"/>
  <c r="W28" i="65"/>
  <c r="U9" i="66"/>
  <c r="V48" i="66"/>
  <c r="W45" i="66"/>
  <c r="D45" i="65"/>
  <c r="P47" i="68"/>
  <c r="U51" i="68"/>
  <c r="U20" i="102"/>
  <c r="U46" i="102"/>
  <c r="V28" i="64"/>
  <c r="V28" i="66"/>
  <c r="U50" i="68"/>
  <c r="U19" i="69"/>
  <c r="L48" i="69"/>
  <c r="U50" i="69"/>
  <c r="U17" i="102"/>
  <c r="U53" i="102"/>
  <c r="U47" i="102"/>
  <c r="P47" i="67"/>
  <c r="U38" i="67"/>
  <c r="U22" i="68"/>
  <c r="W47" i="68"/>
  <c r="U32" i="68"/>
  <c r="U42" i="68"/>
  <c r="H47" i="69"/>
  <c r="W45" i="69"/>
  <c r="T52" i="69"/>
  <c r="T56" i="69" s="1"/>
  <c r="T72" i="69" s="1"/>
  <c r="T73" i="69" s="1"/>
  <c r="O30" i="24"/>
  <c r="U22" i="67"/>
  <c r="W47" i="67"/>
  <c r="U32" i="67"/>
  <c r="U42" i="67"/>
  <c r="H49" i="69"/>
  <c r="U29" i="69"/>
  <c r="U38" i="102"/>
  <c r="U19" i="67"/>
  <c r="H28" i="67"/>
  <c r="P49" i="67"/>
  <c r="U29" i="67"/>
  <c r="H45" i="67"/>
  <c r="P28" i="68"/>
  <c r="H48" i="68"/>
  <c r="V49" i="68"/>
  <c r="P45" i="68"/>
  <c r="U25" i="69"/>
  <c r="N28" i="25"/>
  <c r="W49" i="68"/>
  <c r="U20" i="69"/>
  <c r="P49" i="69"/>
  <c r="U54" i="69"/>
  <c r="U71" i="69"/>
  <c r="U32" i="102"/>
  <c r="U68" i="102"/>
  <c r="P28" i="67"/>
  <c r="H48" i="67"/>
  <c r="P45" i="67"/>
  <c r="P48" i="68"/>
  <c r="J31" i="24"/>
  <c r="U29" i="102"/>
  <c r="U65" i="102"/>
  <c r="W28" i="67"/>
  <c r="W28" i="69"/>
  <c r="R27" i="16"/>
  <c r="I29" i="121"/>
  <c r="U21" i="69"/>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L42" i="117"/>
  <c r="L49" i="117"/>
  <c r="L51" i="117"/>
  <c r="M44" i="117"/>
  <c r="M43" i="117"/>
  <c r="K47" i="117"/>
  <c r="J51" i="117"/>
  <c r="L44" i="117"/>
  <c r="J48" i="117"/>
  <c r="L43" i="117"/>
  <c r="M48" i="117"/>
  <c r="L45" i="117"/>
  <c r="L52" i="117"/>
  <c r="M47" i="117"/>
  <c r="J42" i="117"/>
  <c r="M51" i="117"/>
  <c r="K48" i="117"/>
  <c r="L48" i="117"/>
  <c r="J44" i="117"/>
  <c r="J45" i="117"/>
  <c r="M42" i="117"/>
  <c r="M45" i="117"/>
  <c r="K46" i="117"/>
  <c r="K49" i="117"/>
  <c r="K45" i="117"/>
  <c r="U26" i="22" l="1"/>
  <c r="BA82" i="9"/>
  <c r="U51" i="22"/>
  <c r="BA58" i="9"/>
  <c r="BA49" i="9"/>
  <c r="BA83" i="9"/>
  <c r="U35" i="22"/>
  <c r="BA60" i="9"/>
  <c r="BA48" i="9"/>
  <c r="BD38" i="115"/>
  <c r="BD133" i="115"/>
  <c r="U48" i="66"/>
  <c r="U47" i="23"/>
  <c r="BD143" i="115"/>
  <c r="BA42" i="9"/>
  <c r="U55" i="62"/>
  <c r="BD153" i="115"/>
  <c r="BD158" i="115"/>
  <c r="BN170" i="115"/>
  <c r="BD83" i="115"/>
  <c r="BA31" i="9"/>
  <c r="U45" i="66"/>
  <c r="U47" i="60"/>
  <c r="O31" i="24"/>
  <c r="BD128" i="115"/>
  <c r="U47" i="68"/>
  <c r="U24" i="22"/>
  <c r="BD23" i="115"/>
  <c r="BA39" i="9"/>
  <c r="BD123" i="115"/>
  <c r="U29" i="22"/>
  <c r="U45" i="69"/>
  <c r="P55" i="22"/>
  <c r="BD108" i="115"/>
  <c r="H55" i="22"/>
  <c r="T75" i="60"/>
  <c r="T75" i="64"/>
  <c r="T75" i="67"/>
  <c r="T75" i="65"/>
  <c r="T75" i="69"/>
  <c r="T75" i="63"/>
  <c r="T75" i="62"/>
  <c r="BA87" i="31"/>
  <c r="T75" i="66"/>
  <c r="T75" i="68"/>
  <c r="T75" i="61"/>
  <c r="BD78" i="115"/>
  <c r="AZ108" i="30"/>
  <c r="AZ108" i="33"/>
  <c r="AZ108" i="27"/>
  <c r="AZ108" i="34"/>
  <c r="AZ108" i="32"/>
  <c r="AZ108" i="28"/>
  <c r="AZ108" i="29"/>
  <c r="AZ108" i="36"/>
  <c r="AZ108" i="35"/>
  <c r="BA87" i="30"/>
  <c r="BA54" i="9"/>
  <c r="BD148" i="115"/>
  <c r="BD138" i="115"/>
  <c r="BE170" i="115"/>
  <c r="BI170" i="115"/>
  <c r="BG170" i="115"/>
  <c r="AZ108" i="31"/>
  <c r="BA32" i="9"/>
  <c r="BA13" i="9"/>
  <c r="U55" i="69"/>
  <c r="U54" i="22"/>
  <c r="BD73" i="115"/>
  <c r="BD33" i="115"/>
  <c r="U55" i="61"/>
  <c r="U55" i="64"/>
  <c r="BD68" i="115"/>
  <c r="BD53" i="115"/>
  <c r="BD28" i="115"/>
  <c r="U22" i="22"/>
  <c r="BD118" i="115"/>
  <c r="U33" i="22"/>
  <c r="BD93" i="115"/>
  <c r="BD103" i="115"/>
  <c r="BD113" i="115"/>
  <c r="BD63" i="115"/>
  <c r="BD88" i="115"/>
  <c r="BD48" i="115"/>
  <c r="BJ170" i="115"/>
  <c r="BD18" i="115"/>
  <c r="BO170" i="115"/>
  <c r="BD163" i="115"/>
  <c r="BA50" i="32"/>
  <c r="BD98" i="115"/>
  <c r="BH170" i="115"/>
  <c r="AQ170" i="115"/>
  <c r="BD43" i="115"/>
  <c r="BD58" i="115"/>
  <c r="BK170" i="115"/>
  <c r="BL170" i="115"/>
  <c r="U32" i="22"/>
  <c r="L48" i="22"/>
  <c r="U48" i="23"/>
  <c r="U36" i="22"/>
  <c r="U49" i="69"/>
  <c r="U30" i="22"/>
  <c r="BA50" i="35"/>
  <c r="U48" i="64"/>
  <c r="U47" i="66"/>
  <c r="BA87" i="4"/>
  <c r="U47" i="64"/>
  <c r="H7" i="117"/>
  <c r="W47" i="22"/>
  <c r="BA87" i="33"/>
  <c r="BA74" i="9"/>
  <c r="BA87" i="35"/>
  <c r="U38" i="22"/>
  <c r="U47" i="65"/>
  <c r="U45" i="64"/>
  <c r="W48" i="22"/>
  <c r="U39" i="22"/>
  <c r="U19" i="22"/>
  <c r="U49" i="67"/>
  <c r="U20" i="22"/>
  <c r="V49" i="22"/>
  <c r="H48" i="22"/>
  <c r="N40" i="12"/>
  <c r="N83" i="12" s="1"/>
  <c r="U48" i="60"/>
  <c r="U49" i="68"/>
  <c r="U45" i="23"/>
  <c r="BA75" i="9"/>
  <c r="U23" i="22"/>
  <c r="W49" i="22"/>
  <c r="P28" i="25"/>
  <c r="BA14" i="9"/>
  <c r="BA38" i="9"/>
  <c r="BA87" i="28"/>
  <c r="BA76" i="9"/>
  <c r="BJ50" i="9"/>
  <c r="BA34" i="9"/>
  <c r="BH50" i="9"/>
  <c r="U48" i="67"/>
  <c r="U48" i="68"/>
  <c r="BA47" i="9"/>
  <c r="BA50" i="9" s="1"/>
  <c r="BA26" i="9"/>
  <c r="BA69" i="9"/>
  <c r="BI87" i="9"/>
  <c r="BA87" i="29"/>
  <c r="BA85" i="9"/>
  <c r="BA50" i="30"/>
  <c r="F7" i="117"/>
  <c r="G7" i="117"/>
  <c r="BB87" i="9"/>
  <c r="P58" i="13"/>
  <c r="BA87" i="34"/>
  <c r="BA86" i="9"/>
  <c r="BE50" i="9"/>
  <c r="BI50" i="9"/>
  <c r="BA43" i="9"/>
  <c r="BA24" i="9"/>
  <c r="BA33" i="9"/>
  <c r="D87" i="9"/>
  <c r="U49" i="64"/>
  <c r="AB75" i="101"/>
  <c r="H28" i="22"/>
  <c r="D28" i="22"/>
  <c r="BA70" i="9"/>
  <c r="BE87" i="9"/>
  <c r="BC50" i="9"/>
  <c r="BA80" i="35"/>
  <c r="BA50" i="34"/>
  <c r="BA52" i="9"/>
  <c r="BF50" i="9"/>
  <c r="U48" i="61"/>
  <c r="BA21" i="9"/>
  <c r="U49" i="66"/>
  <c r="BA57" i="9"/>
  <c r="E36" i="119"/>
  <c r="E37" i="119" s="1"/>
  <c r="O19" i="121"/>
  <c r="U47" i="62"/>
  <c r="BA59" i="9"/>
  <c r="U9" i="22"/>
  <c r="E36" i="122" s="1"/>
  <c r="E37" i="122" s="1"/>
  <c r="BA63" i="31"/>
  <c r="P28" i="22"/>
  <c r="BA56" i="9"/>
  <c r="L28" i="22"/>
  <c r="P49" i="22"/>
  <c r="BH63" i="9"/>
  <c r="BA63" i="27"/>
  <c r="BI80" i="9"/>
  <c r="BA87" i="32"/>
  <c r="BA63" i="34"/>
  <c r="BK80" i="9"/>
  <c r="BA63" i="32"/>
  <c r="BB63" i="9"/>
  <c r="BA63" i="33"/>
  <c r="BL63" i="9"/>
  <c r="BA63" i="4"/>
  <c r="BJ63" i="9"/>
  <c r="BA63" i="29"/>
  <c r="BD63" i="9"/>
  <c r="BF87" i="9"/>
  <c r="BA80" i="29"/>
  <c r="BB80" i="9"/>
  <c r="BH87" i="9"/>
  <c r="BC87" i="9"/>
  <c r="BL87" i="9"/>
  <c r="BJ87" i="9"/>
  <c r="BC80" i="9"/>
  <c r="BF80" i="9"/>
  <c r="BE80" i="9"/>
  <c r="BD87" i="9"/>
  <c r="P87" i="9"/>
  <c r="BA87" i="27"/>
  <c r="L21" i="117"/>
  <c r="L22" i="117"/>
  <c r="D49" i="22"/>
  <c r="P48" i="22"/>
  <c r="U28" i="65"/>
  <c r="U48" i="63"/>
  <c r="U49" i="63"/>
  <c r="U47" i="67"/>
  <c r="U48" i="62"/>
  <c r="U45" i="60"/>
  <c r="U48" i="65"/>
  <c r="U45" i="63"/>
  <c r="U47" i="63"/>
  <c r="U49" i="62"/>
  <c r="D77" i="102"/>
  <c r="X76" i="102"/>
  <c r="U76" i="102" s="1"/>
  <c r="D47" i="22"/>
  <c r="U37" i="22"/>
  <c r="P77" i="102"/>
  <c r="U71" i="22"/>
  <c r="D48" i="22"/>
  <c r="W45" i="22"/>
  <c r="AB63" i="9"/>
  <c r="U44" i="22"/>
  <c r="K77" i="102"/>
  <c r="BA76" i="101"/>
  <c r="P75" i="101"/>
  <c r="P47" i="22"/>
  <c r="L49" i="22"/>
  <c r="U25" i="22"/>
  <c r="V77" i="102"/>
  <c r="AN63" i="9"/>
  <c r="P63" i="9"/>
  <c r="AB87" i="9"/>
  <c r="H47" i="22"/>
  <c r="AN87" i="9"/>
  <c r="BA25" i="9"/>
  <c r="AZ84" i="9"/>
  <c r="AZ88" i="9" s="1"/>
  <c r="AZ105" i="9" s="1"/>
  <c r="AZ106" i="9" s="1"/>
  <c r="U42" i="22"/>
  <c r="L45" i="22"/>
  <c r="U28" i="64"/>
  <c r="BK63" i="9"/>
  <c r="BA80" i="27"/>
  <c r="P80" i="9"/>
  <c r="U28" i="63"/>
  <c r="U48" i="69"/>
  <c r="U49" i="60"/>
  <c r="L47" i="22"/>
  <c r="BA80" i="36"/>
  <c r="BA80" i="34"/>
  <c r="BH80" i="9"/>
  <c r="BF63" i="9"/>
  <c r="U47" i="69"/>
  <c r="U45" i="68"/>
  <c r="BF170" i="115"/>
  <c r="BA80" i="33"/>
  <c r="BA50" i="29"/>
  <c r="BG87" i="9"/>
  <c r="BA80" i="30"/>
  <c r="D50" i="9"/>
  <c r="AN80" i="9"/>
  <c r="U45" i="67"/>
  <c r="V55" i="22"/>
  <c r="U49" i="23"/>
  <c r="U28" i="67"/>
  <c r="V45" i="22"/>
  <c r="U41" i="22"/>
  <c r="D45" i="22"/>
  <c r="BD168" i="115"/>
  <c r="BA87" i="36"/>
  <c r="BA63" i="35"/>
  <c r="BB50" i="9"/>
  <c r="BC63" i="9"/>
  <c r="BA50" i="27"/>
  <c r="BJ80" i="9"/>
  <c r="AN50" i="9"/>
  <c r="AB50" i="9"/>
  <c r="BM170" i="115"/>
  <c r="U28" i="62"/>
  <c r="U45" i="62"/>
  <c r="H45" i="22"/>
  <c r="U21" i="22"/>
  <c r="BA50" i="36"/>
  <c r="BA63" i="36"/>
  <c r="BD50" i="9"/>
  <c r="BD80" i="9"/>
  <c r="BK50" i="9"/>
  <c r="BJ75" i="101"/>
  <c r="U28" i="68"/>
  <c r="W75" i="102"/>
  <c r="W77" i="102" s="1"/>
  <c r="U45" i="61"/>
  <c r="V28" i="22"/>
  <c r="I77" i="102"/>
  <c r="H75" i="102"/>
  <c r="H77" i="102" s="1"/>
  <c r="BA50" i="33"/>
  <c r="T52" i="22"/>
  <c r="T56" i="22" s="1"/>
  <c r="T72" i="22" s="1"/>
  <c r="T73" i="22" s="1"/>
  <c r="BA63" i="30"/>
  <c r="BK87" i="9"/>
  <c r="D75" i="101"/>
  <c r="AB80" i="9"/>
  <c r="U45" i="65"/>
  <c r="U28" i="61"/>
  <c r="P45" i="22"/>
  <c r="AE170" i="115"/>
  <c r="T40" i="22"/>
  <c r="U49" i="61"/>
  <c r="U28" i="23"/>
  <c r="S170" i="115"/>
  <c r="BA63" i="28"/>
  <c r="BI63" i="9"/>
  <c r="BA50" i="4"/>
  <c r="BL80" i="9"/>
  <c r="D80" i="9"/>
  <c r="D63" i="9"/>
  <c r="W28" i="22"/>
  <c r="G170" i="115"/>
  <c r="BA80" i="31"/>
  <c r="BG50" i="9"/>
  <c r="BG63" i="9"/>
  <c r="BE63" i="9"/>
  <c r="P50" i="9"/>
  <c r="H49" i="22"/>
  <c r="BG80" i="9"/>
  <c r="U28" i="69"/>
  <c r="U28" i="66"/>
  <c r="U28" i="60"/>
  <c r="W55" i="22"/>
  <c r="BA80" i="32"/>
  <c r="BA80" i="28"/>
  <c r="BL50" i="9"/>
  <c r="BA80" i="4"/>
  <c r="J50" i="117"/>
  <c r="J46" i="117"/>
  <c r="M46" i="117"/>
  <c r="K50" i="117"/>
  <c r="K52" i="117"/>
  <c r="J43" i="117"/>
  <c r="L50" i="117"/>
  <c r="J52" i="117"/>
  <c r="L47" i="117"/>
  <c r="L46" i="117"/>
  <c r="K51" i="117"/>
  <c r="J47" i="117"/>
  <c r="J49" i="117"/>
  <c r="K42" i="117"/>
  <c r="M52" i="117"/>
  <c r="M50" i="117"/>
  <c r="K44" i="117"/>
  <c r="M49" i="117"/>
  <c r="K43" i="117"/>
  <c r="Q15" i="121" l="1"/>
  <c r="T75" i="23"/>
  <c r="T75" i="22"/>
  <c r="AZ107" i="9"/>
  <c r="AZ108" i="4"/>
  <c r="BD170" i="115"/>
  <c r="O24" i="121"/>
  <c r="U49" i="22"/>
  <c r="O20" i="16"/>
  <c r="T20" i="16"/>
  <c r="T24" i="121"/>
  <c r="BA87" i="9"/>
  <c r="U47" i="22"/>
  <c r="O22" i="121"/>
  <c r="BA80" i="9"/>
  <c r="BA63" i="9"/>
  <c r="U48" i="22"/>
  <c r="F20" i="16"/>
  <c r="P19" i="16"/>
  <c r="P21" i="16" s="1"/>
  <c r="O16" i="16"/>
  <c r="O8" i="16"/>
  <c r="O13" i="16" s="1"/>
  <c r="O18" i="121"/>
  <c r="P23" i="121"/>
  <c r="P25" i="121" s="1"/>
  <c r="P15" i="121"/>
  <c r="O11" i="121"/>
  <c r="C20" i="16"/>
  <c r="Q19" i="16"/>
  <c r="Q21" i="16" s="1"/>
  <c r="Q23" i="121"/>
  <c r="Q25" i="121" s="1"/>
  <c r="O18" i="16"/>
  <c r="O17" i="16"/>
  <c r="L20" i="16"/>
  <c r="I20" i="16"/>
  <c r="T29" i="16"/>
  <c r="O20" i="121"/>
  <c r="X77" i="102"/>
  <c r="U77" i="102" s="1"/>
  <c r="U28" i="22"/>
  <c r="U45" i="22"/>
  <c r="BA75" i="101"/>
  <c r="U55" i="22"/>
  <c r="U75" i="102"/>
  <c r="O12" i="121" l="1"/>
  <c r="O15" i="121" s="1"/>
  <c r="AZ108" i="9"/>
  <c r="I24" i="121"/>
  <c r="C24" i="121"/>
  <c r="F24" i="121"/>
  <c r="L24" i="121"/>
  <c r="P38" i="121"/>
  <c r="T20" i="121"/>
  <c r="O19" i="16"/>
  <c r="O21" i="16" s="1"/>
  <c r="S24" i="121"/>
  <c r="R24" i="121" s="1"/>
  <c r="O23" i="121"/>
  <c r="O25" i="121" s="1"/>
  <c r="S20" i="16"/>
  <c r="R20" i="16" s="1"/>
  <c r="T18" i="16"/>
  <c r="T17" i="16"/>
  <c r="T22" i="121"/>
  <c r="C42" i="124"/>
  <c r="O38" i="121" l="1"/>
  <c r="E42" i="124"/>
  <c r="F42" i="124"/>
  <c r="BJ9" i="33" l="1"/>
  <c r="BJ9" i="29"/>
  <c r="BJ9" i="35"/>
  <c r="BJ9" i="30"/>
  <c r="Y9" i="9"/>
  <c r="BJ9" i="28"/>
  <c r="BJ9" i="31"/>
  <c r="BJ9" i="36"/>
  <c r="BJ9" i="32"/>
  <c r="BJ9" i="34"/>
  <c r="M9" i="9"/>
  <c r="BJ9" i="27"/>
  <c r="AW9" i="9"/>
  <c r="BJ9" i="4"/>
  <c r="AK9" i="9"/>
  <c r="BJ9" i="9" l="1"/>
  <c r="BC9" i="35" l="1"/>
  <c r="BE9" i="32"/>
  <c r="BE9" i="33"/>
  <c r="BC9" i="33"/>
  <c r="BC9" i="27"/>
  <c r="BE9" i="4"/>
  <c r="AR9" i="9"/>
  <c r="AD9" i="9"/>
  <c r="BC9" i="32"/>
  <c r="BE9" i="28"/>
  <c r="F9" i="9"/>
  <c r="BC9" i="36"/>
  <c r="BC9" i="34"/>
  <c r="BC9" i="31"/>
  <c r="BE9" i="36"/>
  <c r="BE9" i="34"/>
  <c r="R9" i="9"/>
  <c r="BE9" i="35"/>
  <c r="BE9" i="27"/>
  <c r="BE9" i="31"/>
  <c r="BC9" i="28"/>
  <c r="H9" i="9"/>
  <c r="BE9" i="30"/>
  <c r="BC9" i="30"/>
  <c r="AF9" i="9"/>
  <c r="BC9" i="29"/>
  <c r="BC9" i="4"/>
  <c r="AP9" i="9"/>
  <c r="T9" i="9"/>
  <c r="BE9" i="29"/>
  <c r="BE10" i="101" l="1"/>
  <c r="BC10" i="101"/>
  <c r="BC9" i="9"/>
  <c r="BE9" i="9"/>
  <c r="AY9" i="9" l="1"/>
  <c r="AN9" i="4" l="1"/>
  <c r="BH9" i="36" l="1"/>
  <c r="BK9" i="36"/>
  <c r="BI9" i="31"/>
  <c r="BH9" i="35"/>
  <c r="BD9" i="33"/>
  <c r="BI9" i="33"/>
  <c r="BH9" i="34"/>
  <c r="BK9" i="34"/>
  <c r="BD9" i="36"/>
  <c r="BF9" i="36"/>
  <c r="BF9" i="33"/>
  <c r="BH9" i="31"/>
  <c r="BK9" i="30"/>
  <c r="BH9" i="33"/>
  <c r="BI9" i="32"/>
  <c r="BD9" i="35"/>
  <c r="BK9" i="35"/>
  <c r="BD9" i="32"/>
  <c r="BI9" i="34"/>
  <c r="BK9" i="31"/>
  <c r="BD9" i="34"/>
  <c r="BI9" i="35"/>
  <c r="BD9" i="30"/>
  <c r="BF9" i="32"/>
  <c r="BK9" i="33"/>
  <c r="BI9" i="36"/>
  <c r="BD9" i="31"/>
  <c r="BH9" i="30"/>
  <c r="BH9" i="32"/>
  <c r="BK9" i="32"/>
  <c r="BI9" i="30"/>
  <c r="BF9" i="31" l="1"/>
  <c r="BG9" i="36"/>
  <c r="BG9" i="31"/>
  <c r="BG9" i="35"/>
  <c r="BF9" i="35"/>
  <c r="BG9" i="32"/>
  <c r="BG9" i="33"/>
  <c r="AE9" i="9" l="1"/>
  <c r="AI9" i="9"/>
  <c r="AM9" i="9"/>
  <c r="AB9" i="4"/>
  <c r="AB9" i="27"/>
  <c r="AJ9" i="9"/>
  <c r="AH9" i="9"/>
  <c r="AN9" i="27"/>
  <c r="AT9" i="9"/>
  <c r="AL9" i="9"/>
  <c r="AG9" i="9"/>
  <c r="AQ9" i="9"/>
  <c r="AS9" i="9"/>
  <c r="AU9" i="9" l="1"/>
  <c r="AX9" i="9"/>
  <c r="AV9" i="9"/>
  <c r="BH9" i="29" l="1"/>
  <c r="V9" i="9"/>
  <c r="BG9" i="4"/>
  <c r="BF9" i="30"/>
  <c r="BB9" i="4"/>
  <c r="BF9" i="34"/>
  <c r="BG9" i="27"/>
  <c r="U9" i="9"/>
  <c r="BG9" i="30"/>
  <c r="BK9" i="27"/>
  <c r="P9" i="27"/>
  <c r="BF9" i="29"/>
  <c r="BB9" i="27"/>
  <c r="BF9" i="27"/>
  <c r="BI9" i="29"/>
  <c r="BF9" i="4"/>
  <c r="BH9" i="27"/>
  <c r="Z9" i="9" l="1"/>
  <c r="BK9" i="4"/>
  <c r="BF9" i="28"/>
  <c r="BF9" i="9" s="1"/>
  <c r="BD9" i="28"/>
  <c r="BG9" i="28"/>
  <c r="K9" i="9"/>
  <c r="BI9" i="28"/>
  <c r="W9" i="9"/>
  <c r="BH9" i="4"/>
  <c r="S9" i="9"/>
  <c r="BD9" i="4"/>
  <c r="N9" i="9"/>
  <c r="I9" i="9"/>
  <c r="BK9" i="28"/>
  <c r="AA9" i="9"/>
  <c r="G9" i="9"/>
  <c r="BD9" i="29"/>
  <c r="X9" i="9"/>
  <c r="BI9" i="4"/>
  <c r="L9" i="9"/>
  <c r="BH9" i="28"/>
  <c r="BD9" i="27"/>
  <c r="BK9" i="29"/>
  <c r="BI9" i="27"/>
  <c r="P9" i="4"/>
  <c r="BF10" i="101"/>
  <c r="BG10" i="101"/>
  <c r="BH9" i="9" l="1"/>
  <c r="BH10" i="101"/>
  <c r="BI9" i="9"/>
  <c r="BD9" i="9"/>
  <c r="BG9" i="29"/>
  <c r="BD10" i="101"/>
  <c r="BG9" i="34"/>
  <c r="BK9" i="9"/>
  <c r="BI10" i="101"/>
  <c r="BK10" i="101"/>
  <c r="J9" i="9"/>
  <c r="BG9" i="9" l="1"/>
  <c r="BJ10" i="101"/>
  <c r="O9" i="9" l="1"/>
  <c r="D9" i="4"/>
  <c r="BL9" i="4"/>
  <c r="BL9" i="30"/>
  <c r="BL9" i="28"/>
  <c r="BL9" i="29"/>
  <c r="BL9" i="35"/>
  <c r="BL9" i="27"/>
  <c r="D9" i="27"/>
  <c r="BL9" i="31"/>
  <c r="BL9" i="33"/>
  <c r="BL9" i="36"/>
  <c r="BL9" i="32"/>
  <c r="BL9" i="34"/>
  <c r="BL10" i="101"/>
  <c r="BA9" i="27" l="1"/>
  <c r="BA9" i="4"/>
  <c r="BL9" i="9"/>
  <c r="AN9" i="34" l="1"/>
  <c r="AB9" i="28"/>
  <c r="AN9" i="31"/>
  <c r="AN9" i="33"/>
  <c r="AN9" i="29"/>
  <c r="AN9" i="35"/>
  <c r="AB9" i="31" l="1"/>
  <c r="D9" i="31"/>
  <c r="D9" i="34"/>
  <c r="D9" i="36"/>
  <c r="AB9" i="35"/>
  <c r="AC9" i="9"/>
  <c r="AB9" i="30"/>
  <c r="AB9" i="32"/>
  <c r="AB9" i="36"/>
  <c r="AB9" i="29"/>
  <c r="AB9" i="33"/>
  <c r="D9" i="33"/>
  <c r="BB9" i="33"/>
  <c r="P9" i="28"/>
  <c r="AN10" i="101"/>
  <c r="BB9" i="35" l="1"/>
  <c r="P9" i="32"/>
  <c r="P9" i="31"/>
  <c r="P9" i="36"/>
  <c r="Q9" i="9"/>
  <c r="P9" i="35"/>
  <c r="P9" i="30"/>
  <c r="D9" i="30"/>
  <c r="P9" i="34"/>
  <c r="D9" i="28"/>
  <c r="E9" i="9"/>
  <c r="D9" i="35"/>
  <c r="AB9" i="34"/>
  <c r="BB9" i="34"/>
  <c r="AB9" i="9"/>
  <c r="P9" i="33"/>
  <c r="BB9" i="28"/>
  <c r="AN9" i="28"/>
  <c r="AO9" i="9"/>
  <c r="AN9" i="30"/>
  <c r="BB9" i="30"/>
  <c r="BB9" i="36"/>
  <c r="AN9" i="36"/>
  <c r="BB9" i="32"/>
  <c r="AN9" i="32"/>
  <c r="P9" i="29"/>
  <c r="BB9" i="29"/>
  <c r="D9" i="32"/>
  <c r="D9" i="29"/>
  <c r="BB9" i="31"/>
  <c r="E17" i="122" l="1"/>
  <c r="E24" i="122"/>
  <c r="E18" i="122"/>
  <c r="E19" i="122"/>
  <c r="E25" i="122"/>
  <c r="E20" i="122"/>
  <c r="E26" i="122"/>
  <c r="E21" i="122"/>
  <c r="E28" i="122"/>
  <c r="E22" i="122"/>
  <c r="E16" i="122"/>
  <c r="E23" i="122"/>
  <c r="BA9" i="29"/>
  <c r="P10" i="101"/>
  <c r="BA9" i="36"/>
  <c r="BA9" i="33"/>
  <c r="AB10" i="101"/>
  <c r="BA9" i="30"/>
  <c r="BA9" i="35"/>
  <c r="BA9" i="34"/>
  <c r="AN9" i="9"/>
  <c r="P9" i="9"/>
  <c r="E26" i="119" s="1"/>
  <c r="D9" i="9"/>
  <c r="BA9" i="32"/>
  <c r="BB9" i="9"/>
  <c r="BA9" i="28"/>
  <c r="BA9" i="31"/>
  <c r="E20" i="119" l="1"/>
  <c r="E17" i="119"/>
  <c r="E19" i="119"/>
  <c r="E18" i="119"/>
  <c r="E28" i="119"/>
  <c r="E30" i="122"/>
  <c r="E21" i="119"/>
  <c r="E16" i="119"/>
  <c r="E23" i="119"/>
  <c r="E22" i="119"/>
  <c r="E24" i="119"/>
  <c r="E25" i="119"/>
  <c r="BB10" i="101"/>
  <c r="BA10" i="101" s="1"/>
  <c r="D10" i="101"/>
  <c r="BA9" i="9"/>
  <c r="E30" i="119" l="1"/>
  <c r="S29" i="16" s="1"/>
  <c r="R29" i="16" l="1"/>
  <c r="P13" i="22" l="1"/>
  <c r="U13" i="23" l="1"/>
  <c r="H13" i="22" l="1"/>
  <c r="U13" i="66"/>
  <c r="U13" i="60"/>
  <c r="D13" i="22"/>
  <c r="U13" i="69"/>
  <c r="U13" i="68"/>
  <c r="U13" i="64"/>
  <c r="U13" i="65"/>
  <c r="U13" i="61"/>
  <c r="L13" i="22"/>
  <c r="U13" i="62"/>
  <c r="P2465" i="112"/>
  <c r="Y3164" i="109"/>
  <c r="Q483" i="112"/>
  <c r="N2164" i="112"/>
  <c r="R4073" i="109"/>
  <c r="M161" i="113"/>
  <c r="O123" i="112"/>
  <c r="T4161" i="109"/>
  <c r="P1547" i="112"/>
  <c r="N1948" i="112"/>
  <c r="U3108" i="109"/>
  <c r="O2074" i="112"/>
  <c r="U3387" i="109"/>
  <c r="R905" i="112"/>
  <c r="Z1060" i="109"/>
  <c r="Q1243" i="112"/>
  <c r="P927" i="112"/>
  <c r="Q1777" i="112"/>
  <c r="Q1986" i="112"/>
  <c r="O2330" i="112"/>
  <c r="O834" i="112"/>
  <c r="N2547" i="112"/>
  <c r="P809" i="112"/>
  <c r="O2197" i="112"/>
  <c r="N3543" i="109"/>
  <c r="P2595" i="112"/>
  <c r="O2405" i="112"/>
  <c r="Q3891" i="109"/>
  <c r="Z4311" i="109"/>
  <c r="Q1995" i="112"/>
  <c r="Q783" i="112"/>
  <c r="N840" i="112"/>
  <c r="Q1036" i="112"/>
  <c r="V1532" i="109"/>
  <c r="V2478" i="109"/>
  <c r="Q2448" i="112"/>
  <c r="O2648" i="112"/>
  <c r="Q1732" i="112"/>
  <c r="S2773" i="109"/>
  <c r="O511" i="112"/>
  <c r="Q4044" i="109"/>
  <c r="X2409" i="109"/>
  <c r="Q2406" i="109"/>
  <c r="O713" i="112"/>
  <c r="Y3355" i="109"/>
  <c r="U422" i="109"/>
  <c r="Q2593" i="112"/>
  <c r="O1662" i="112"/>
  <c r="M9" i="113"/>
  <c r="Q233" i="112"/>
  <c r="O117" i="112"/>
  <c r="X3479" i="109"/>
  <c r="P283" i="112"/>
  <c r="O4114" i="109"/>
  <c r="N2161" i="112"/>
  <c r="S4204" i="109"/>
  <c r="U938" i="109"/>
  <c r="Q962" i="112"/>
  <c r="P1846" i="112"/>
  <c r="W3543" i="109"/>
  <c r="N4205" i="109"/>
  <c r="Q1940" i="112"/>
  <c r="T3717" i="109"/>
  <c r="P396" i="112"/>
  <c r="S1128" i="109"/>
  <c r="P619" i="112"/>
  <c r="Q1225" i="112"/>
  <c r="Y3578" i="109"/>
  <c r="V3057" i="109"/>
  <c r="M68" i="113"/>
  <c r="P2324" i="112"/>
  <c r="R3310" i="109"/>
  <c r="R1109" i="109"/>
  <c r="O2628" i="112"/>
  <c r="Q2223" i="112"/>
  <c r="P554" i="112"/>
  <c r="X2450" i="109"/>
  <c r="Q2087" i="112"/>
  <c r="V214" i="109"/>
  <c r="O291" i="112"/>
  <c r="Y224" i="109"/>
  <c r="Q2648" i="112"/>
  <c r="R1161" i="109"/>
  <c r="P2577" i="112"/>
  <c r="N1410" i="112"/>
  <c r="Q4263" i="109"/>
  <c r="Q1440" i="112"/>
  <c r="Z4008" i="109"/>
  <c r="S3164" i="109"/>
  <c r="V3911" i="109"/>
  <c r="N614" i="109"/>
  <c r="W2472" i="109"/>
  <c r="R3022" i="109"/>
  <c r="O1211" i="112"/>
  <c r="Y3894" i="109"/>
  <c r="O3780" i="109"/>
  <c r="O1223" i="112"/>
  <c r="P3839" i="109"/>
  <c r="P1414" i="112"/>
  <c r="P2302" i="112"/>
  <c r="X3536" i="109"/>
  <c r="X4307" i="109"/>
  <c r="P2580" i="112"/>
  <c r="P697" i="112"/>
  <c r="R2751" i="112"/>
  <c r="O4144" i="109"/>
  <c r="R2272" i="112"/>
  <c r="Q3702" i="109"/>
  <c r="W218" i="109"/>
  <c r="O3903" i="109"/>
  <c r="L91" i="113"/>
  <c r="P287" i="112"/>
  <c r="Q4054" i="109"/>
  <c r="N2097" i="112"/>
  <c r="Y2482" i="109"/>
  <c r="O836" i="112"/>
  <c r="N1920" i="109"/>
  <c r="N1865" i="112"/>
  <c r="V3775" i="109"/>
  <c r="N1318" i="112"/>
  <c r="P471" i="112"/>
  <c r="O2670" i="109"/>
  <c r="O2447" i="112"/>
  <c r="O1866" i="112"/>
  <c r="S4140" i="109"/>
  <c r="T3708" i="109"/>
  <c r="P1534" i="112"/>
  <c r="O1643" i="112"/>
  <c r="Q1306" i="112"/>
  <c r="O2451" i="112"/>
  <c r="Z4381" i="109"/>
  <c r="O975" i="112"/>
  <c r="Q103" i="112"/>
  <c r="Q2654" i="112"/>
  <c r="N3781" i="109"/>
  <c r="Q1623" i="112"/>
  <c r="O564" i="112"/>
  <c r="O1070" i="112"/>
  <c r="Q2176" i="112"/>
  <c r="P2655" i="112"/>
  <c r="O2320" i="112"/>
  <c r="O1565" i="112"/>
  <c r="O2296" i="109"/>
  <c r="N2332" i="112"/>
  <c r="O3199" i="109"/>
  <c r="O393" i="112"/>
  <c r="S1515" i="109"/>
  <c r="N1653" i="112"/>
  <c r="P2647" i="112"/>
  <c r="Q1897" i="112"/>
  <c r="Q1616" i="112"/>
  <c r="V3054" i="109"/>
  <c r="O93" i="112"/>
  <c r="O1656" i="112"/>
  <c r="P2118" i="112"/>
  <c r="Q1720" i="112"/>
  <c r="O1728" i="112"/>
  <c r="M145" i="113"/>
  <c r="W620" i="109"/>
  <c r="Q2534" i="112"/>
  <c r="O463" i="112"/>
  <c r="R3097" i="109"/>
  <c r="N3390" i="109"/>
  <c r="O1766" i="112"/>
  <c r="N1316" i="112"/>
  <c r="Q1745" i="112"/>
  <c r="O595" i="112"/>
  <c r="P326" i="112"/>
  <c r="N1721" i="112"/>
  <c r="P2606" i="112"/>
  <c r="P2762" i="109"/>
  <c r="P1863" i="109"/>
  <c r="S644" i="109"/>
  <c r="N849" i="112"/>
  <c r="W3891" i="109"/>
  <c r="O373" i="112"/>
  <c r="Q1067" i="112"/>
  <c r="U1896" i="109"/>
  <c r="P2715" i="112"/>
  <c r="R4175" i="109"/>
  <c r="N169" i="112"/>
  <c r="R1115" i="112"/>
  <c r="X409" i="109"/>
  <c r="S2847" i="109"/>
  <c r="U3502" i="109"/>
  <c r="V2328" i="109"/>
  <c r="R1564" i="109"/>
  <c r="Z2913" i="109"/>
  <c r="N3371" i="109"/>
  <c r="N1994" i="112"/>
  <c r="R2260" i="112"/>
  <c r="O2096" i="112"/>
  <c r="R3144" i="109"/>
  <c r="W2393" i="109"/>
  <c r="N1792" i="112"/>
  <c r="X4041" i="109"/>
  <c r="P3198" i="109"/>
  <c r="M28" i="113"/>
  <c r="Q1886" i="112"/>
  <c r="Q1901" i="112"/>
  <c r="Y2439" i="109"/>
  <c r="Q47" i="112"/>
  <c r="S2744" i="109"/>
  <c r="X4030" i="109"/>
  <c r="O101" i="112"/>
  <c r="N1306" i="112"/>
  <c r="P629" i="112"/>
  <c r="U3576" i="109"/>
  <c r="N4294" i="109"/>
  <c r="Q378" i="112"/>
  <c r="W3343" i="109"/>
  <c r="O3207" i="109"/>
  <c r="Y531" i="109"/>
  <c r="P1545" i="112"/>
  <c r="O1333" i="112"/>
  <c r="P148" i="112"/>
  <c r="R3368" i="109"/>
  <c r="O3212" i="109"/>
  <c r="R626" i="109"/>
  <c r="Q2307" i="112"/>
  <c r="Q2533" i="112"/>
  <c r="Q2668" i="112"/>
  <c r="N1532" i="112"/>
  <c r="P795" i="112"/>
  <c r="R3175" i="109"/>
  <c r="Y479" i="109"/>
  <c r="N293" i="112"/>
  <c r="O1771" i="112"/>
  <c r="Q845" i="112"/>
  <c r="X2477" i="109"/>
  <c r="P4267" i="109"/>
  <c r="Q703" i="112"/>
  <c r="Q2328" i="112"/>
  <c r="P1642" i="112"/>
  <c r="O2668" i="112"/>
  <c r="N2591" i="112"/>
  <c r="O2589" i="112"/>
  <c r="Q2430" i="112"/>
  <c r="Q866" i="112"/>
  <c r="X2676" i="109"/>
  <c r="O4190" i="109"/>
  <c r="N1211" i="112"/>
  <c r="R1529" i="109"/>
  <c r="N1055" i="112"/>
  <c r="O2268" i="109"/>
  <c r="Q402" i="112"/>
  <c r="R2282" i="112"/>
  <c r="O705" i="112"/>
  <c r="P1536" i="112"/>
  <c r="T2815" i="109"/>
  <c r="Q1426" i="112"/>
  <c r="P1241" i="112"/>
  <c r="S4224" i="109"/>
  <c r="N2440" i="112"/>
  <c r="O554" i="112"/>
  <c r="P2657" i="109"/>
  <c r="V4253" i="109"/>
  <c r="Q2324" i="112"/>
  <c r="S3797" i="109"/>
  <c r="Y2978" i="109"/>
  <c r="V3891" i="109"/>
  <c r="X1114" i="109"/>
  <c r="O1408" i="112"/>
  <c r="Q1284" i="112"/>
  <c r="N1083" i="112"/>
  <c r="P79" i="112"/>
  <c r="N1888" i="112"/>
  <c r="O387" i="112"/>
  <c r="Q232" i="112"/>
  <c r="N146" i="112"/>
  <c r="P557" i="112"/>
  <c r="R1132" i="112"/>
  <c r="W3373" i="109"/>
  <c r="U2975" i="109"/>
  <c r="W1236" i="109"/>
  <c r="N2804" i="109"/>
  <c r="Z1780" i="109"/>
  <c r="X3564" i="109"/>
  <c r="T3810" i="109"/>
  <c r="Q3672" i="109"/>
  <c r="P2232" i="112"/>
  <c r="Q4249" i="109"/>
  <c r="O2373" i="112"/>
  <c r="N2683" i="112"/>
  <c r="R884" i="112"/>
  <c r="O283" i="112"/>
  <c r="M177" i="113"/>
  <c r="O1064" i="112"/>
  <c r="N3514" i="109"/>
  <c r="K89" i="113"/>
  <c r="P1870" i="112"/>
  <c r="N859" i="112"/>
  <c r="N1440" i="112"/>
  <c r="U4228" i="109"/>
  <c r="U3299" i="109"/>
  <c r="O4213" i="109"/>
  <c r="P851" i="112"/>
  <c r="O2656" i="112"/>
  <c r="R2514" i="112"/>
  <c r="N2555" i="112"/>
  <c r="V1384" i="109"/>
  <c r="R1121" i="112"/>
  <c r="P2375" i="112"/>
  <c r="S179" i="109"/>
  <c r="R2496" i="112"/>
  <c r="P1075" i="112"/>
  <c r="P828" i="109"/>
  <c r="R3709" i="109"/>
  <c r="P2105" i="112"/>
  <c r="Y3502" i="109"/>
  <c r="Q2131" i="112"/>
  <c r="N2013" i="109"/>
  <c r="O1017" i="112"/>
  <c r="Q468" i="112"/>
  <c r="R2761" i="112"/>
  <c r="X3359" i="109"/>
  <c r="P3489" i="109"/>
  <c r="T2984" i="109"/>
  <c r="X4277" i="109"/>
  <c r="O2710" i="112"/>
  <c r="Q698" i="112"/>
  <c r="N2600" i="112"/>
  <c r="O2485" i="112"/>
  <c r="Q1943" i="112"/>
  <c r="Q397" i="112"/>
  <c r="P2576" i="112"/>
  <c r="Q73" i="112"/>
  <c r="R679" i="112"/>
  <c r="W3796" i="109"/>
  <c r="N1735" i="112"/>
  <c r="P825" i="112"/>
  <c r="P2649" i="112"/>
  <c r="O2002" i="112"/>
  <c r="Y2461" i="109"/>
  <c r="Y1708" i="109"/>
  <c r="Y3053" i="109"/>
  <c r="M39" i="113"/>
  <c r="N2407" i="112"/>
  <c r="P1457" i="112"/>
  <c r="Q1695" i="112"/>
  <c r="P2548" i="112"/>
  <c r="O1930" i="112"/>
  <c r="U2374" i="109"/>
  <c r="R1345" i="112"/>
  <c r="N17" i="112"/>
  <c r="P1858" i="112"/>
  <c r="Y3087" i="109"/>
  <c r="O2001" i="112"/>
  <c r="Y478" i="109"/>
  <c r="N2549" i="112"/>
  <c r="S3890" i="109"/>
  <c r="Q2478" i="112"/>
  <c r="R2486" i="112"/>
  <c r="N1547" i="112"/>
  <c r="Q1383" i="112"/>
  <c r="O1105" i="112"/>
  <c r="O2603" i="112"/>
  <c r="Y3712" i="109"/>
  <c r="S2766" i="109"/>
  <c r="P2593" i="112"/>
  <c r="Y3488" i="109"/>
  <c r="N1397" i="112"/>
  <c r="P2560" i="112"/>
  <c r="O2650" i="112"/>
  <c r="O162" i="112"/>
  <c r="Q2421" i="112"/>
  <c r="N1706" i="112"/>
  <c r="O2369" i="112"/>
  <c r="R1818" i="112"/>
  <c r="Y3775" i="109"/>
  <c r="R920" i="112"/>
  <c r="P4157" i="109"/>
  <c r="U4053" i="109"/>
  <c r="S3475" i="109"/>
  <c r="U1713" i="109"/>
  <c r="Q131" i="112"/>
  <c r="S3348" i="109"/>
  <c r="O692" i="112"/>
  <c r="P2452" i="109"/>
  <c r="Q512" i="112"/>
  <c r="W3809" i="109"/>
  <c r="Q2402" i="112"/>
  <c r="O2692" i="112"/>
  <c r="P2651" i="112"/>
  <c r="N625" i="112"/>
  <c r="P2692" i="112"/>
  <c r="R2779" i="109"/>
  <c r="O1308" i="112"/>
  <c r="P1440" i="112"/>
  <c r="N2423" i="112"/>
  <c r="N2212" i="109"/>
  <c r="U4303" i="109"/>
  <c r="O1092" i="112"/>
  <c r="N760" i="112"/>
  <c r="N2457" i="112"/>
  <c r="Q2587" i="112"/>
  <c r="O2802" i="109"/>
  <c r="X3446" i="109"/>
  <c r="P1045" i="112"/>
  <c r="R2523" i="112"/>
  <c r="T4040" i="109"/>
  <c r="N1296" i="112"/>
  <c r="T2723" i="109"/>
  <c r="V4055" i="109"/>
  <c r="N1439" i="112"/>
  <c r="O332" i="112"/>
  <c r="V2031" i="109"/>
  <c r="N3462" i="109"/>
  <c r="P1456" i="112"/>
  <c r="P2685" i="112"/>
  <c r="S3145" i="109"/>
  <c r="O2191" i="112"/>
  <c r="Z3214" i="109"/>
  <c r="O2188" i="112"/>
  <c r="P1559" i="109"/>
  <c r="Q2238" i="112"/>
  <c r="O1632" i="109"/>
  <c r="Q249" i="109"/>
  <c r="P2557" i="112"/>
  <c r="Q2151" i="112"/>
  <c r="Q4162" i="109"/>
  <c r="O340" i="112"/>
  <c r="X3502" i="109"/>
  <c r="O1468" i="112"/>
  <c r="N2425" i="112"/>
  <c r="P1390" i="112"/>
  <c r="Q1978" i="112"/>
  <c r="Q1766" i="112"/>
  <c r="P112" i="112"/>
  <c r="P2683" i="112"/>
  <c r="O1991" i="112"/>
  <c r="Q1908" i="112"/>
  <c r="P4235" i="109"/>
  <c r="Q1185" i="112"/>
  <c r="P1990" i="112"/>
  <c r="N1912" i="112"/>
  <c r="Q601" i="112"/>
  <c r="O2115" i="112"/>
  <c r="Q1298" i="112"/>
  <c r="S4265" i="109"/>
  <c r="P479" i="112"/>
  <c r="W1548" i="109"/>
  <c r="O1944" i="112"/>
  <c r="P286" i="112"/>
  <c r="P4290" i="109"/>
  <c r="V3307" i="109"/>
  <c r="Q1305" i="112"/>
  <c r="N2137" i="112"/>
  <c r="N1515" i="112"/>
  <c r="P3452" i="109"/>
  <c r="O2574" i="112"/>
  <c r="O953" i="112"/>
  <c r="N3898" i="109"/>
  <c r="P1503" i="112"/>
  <c r="N985" i="112"/>
  <c r="N1859" i="112"/>
  <c r="Q2710" i="112"/>
  <c r="P400" i="112"/>
  <c r="R2726" i="112"/>
  <c r="Q1286" i="112"/>
  <c r="N750" i="112"/>
  <c r="O3079" i="109"/>
  <c r="N2560" i="112"/>
  <c r="N1261" i="109"/>
  <c r="P2459" i="112"/>
  <c r="Q3789" i="109"/>
  <c r="Q159" i="112"/>
  <c r="P1865" i="112"/>
  <c r="X2977" i="109"/>
  <c r="X4286" i="109"/>
  <c r="Q2698" i="112"/>
  <c r="P2196" i="112"/>
  <c r="O2021" i="112"/>
  <c r="Q3475" i="109"/>
  <c r="Q577" i="112"/>
  <c r="X4294" i="109"/>
  <c r="P376" i="112"/>
  <c r="N1205" i="112"/>
  <c r="N1198" i="112"/>
  <c r="P1999" i="112"/>
  <c r="Q406" i="112"/>
  <c r="S872" i="109"/>
  <c r="N873" i="112"/>
  <c r="X3072" i="109"/>
  <c r="O299" i="112"/>
  <c r="L105" i="113"/>
  <c r="N2226" i="112"/>
  <c r="Q2686" i="112"/>
  <c r="S3427" i="109"/>
  <c r="W4079" i="109"/>
  <c r="R2525" i="112"/>
  <c r="V3160" i="109"/>
  <c r="Q1504" i="112"/>
  <c r="Q65" i="112"/>
  <c r="Q1921" i="112"/>
  <c r="T1309" i="109"/>
  <c r="Q2208" i="112"/>
  <c r="R429" i="112"/>
  <c r="W3100" i="109"/>
  <c r="Q937" i="112"/>
  <c r="Q1903" i="112"/>
  <c r="Q1265" i="112"/>
  <c r="N2367" i="112"/>
  <c r="P1275" i="112"/>
  <c r="O486" i="112"/>
  <c r="X3096" i="109"/>
  <c r="P1949" i="112"/>
  <c r="Q488" i="112"/>
  <c r="R4079" i="109"/>
  <c r="P1286" i="112"/>
  <c r="V4254" i="109"/>
  <c r="P1011" i="112"/>
  <c r="R4143" i="109"/>
  <c r="V2479" i="109"/>
  <c r="Y3358" i="109"/>
  <c r="P2367" i="112"/>
  <c r="Q734" i="112"/>
  <c r="P2558" i="112"/>
  <c r="P1428" i="112"/>
  <c r="Y3436" i="109"/>
  <c r="N3311" i="109"/>
  <c r="Q423" i="109"/>
  <c r="N1194" i="112"/>
  <c r="T3167" i="109"/>
  <c r="Y4213" i="109"/>
  <c r="O326" i="112"/>
  <c r="Q1699" i="112"/>
  <c r="X1534" i="109"/>
  <c r="P2434" i="109"/>
  <c r="N2563" i="112"/>
  <c r="O2334" i="112"/>
  <c r="N1768" i="112"/>
  <c r="Q2321" i="112"/>
  <c r="N1398" i="112"/>
  <c r="Q2682" i="112"/>
  <c r="O2195" i="112"/>
  <c r="P276" i="112"/>
  <c r="N151" i="112"/>
  <c r="O1623" i="112"/>
  <c r="R2624" i="109"/>
  <c r="Q2152" i="112"/>
  <c r="Q1706" i="112"/>
  <c r="Q1651" i="112"/>
  <c r="Y3761" i="109"/>
  <c r="R4182" i="109"/>
  <c r="Q1697" i="112"/>
  <c r="N1212" i="109"/>
  <c r="P247" i="112"/>
  <c r="Y3824" i="109"/>
  <c r="Q1922" i="112"/>
  <c r="R2290" i="112"/>
  <c r="Z3253" i="109"/>
  <c r="N1906" i="112"/>
  <c r="O1498" i="112"/>
  <c r="Q3413" i="109"/>
  <c r="Y4040" i="109"/>
  <c r="N1072" i="112"/>
  <c r="Q3538" i="109"/>
  <c r="X4231" i="109"/>
  <c r="P1458" i="112"/>
  <c r="Y3500" i="109"/>
  <c r="X760" i="109"/>
  <c r="W3203" i="109"/>
  <c r="M178" i="113"/>
  <c r="N1058" i="112"/>
  <c r="N1516" i="112"/>
  <c r="R1351" i="112"/>
  <c r="Q1622" i="112"/>
  <c r="Q2603" i="112"/>
  <c r="Q4306" i="109"/>
  <c r="N2158" i="112"/>
  <c r="N2656" i="112"/>
  <c r="O755" i="109"/>
  <c r="Q1493" i="112"/>
  <c r="T3131" i="109"/>
  <c r="Q4158" i="109"/>
  <c r="O2963" i="109"/>
  <c r="Q4232" i="109"/>
  <c r="Q2320" i="112"/>
  <c r="R2740" i="112"/>
  <c r="P2546" i="112"/>
  <c r="P996" i="112"/>
  <c r="N2689" i="109"/>
  <c r="Q2674" i="112"/>
  <c r="O513" i="112"/>
  <c r="O1174" i="112"/>
  <c r="T3711" i="109"/>
  <c r="N2611" i="112"/>
  <c r="N990" i="112"/>
  <c r="Q1074" i="112"/>
  <c r="N2592" i="112"/>
  <c r="Q1278" i="112"/>
  <c r="Q1704" i="112"/>
  <c r="Q4041" i="109"/>
  <c r="R3349" i="109"/>
  <c r="P1951" i="112"/>
  <c r="R1825" i="112"/>
  <c r="P2534" i="112"/>
  <c r="Y4186" i="109"/>
  <c r="P539" i="112"/>
  <c r="P947" i="112"/>
  <c r="O2255" i="112"/>
  <c r="P1008" i="112"/>
  <c r="Q640" i="112"/>
  <c r="R3940" i="109"/>
  <c r="P2452" i="112"/>
  <c r="Q2407" i="112"/>
  <c r="O9" i="112"/>
  <c r="O308" i="112"/>
  <c r="O3801" i="109"/>
  <c r="Q308" i="112"/>
  <c r="O2229" i="109"/>
  <c r="Q4290" i="109"/>
  <c r="W3894" i="109"/>
  <c r="V3695" i="109"/>
  <c r="Q17" i="112"/>
  <c r="N54" i="112"/>
  <c r="N1782" i="112"/>
  <c r="O3419" i="109"/>
  <c r="S1899" i="109"/>
  <c r="Q480" i="109"/>
  <c r="N2416" i="112"/>
  <c r="P872" i="112"/>
  <c r="Q961" i="112"/>
  <c r="Q4129" i="109"/>
  <c r="O1411" i="112"/>
  <c r="Y104" i="109"/>
  <c r="O572" i="112"/>
  <c r="V3859" i="109"/>
  <c r="P2146" i="112"/>
  <c r="V114" i="109"/>
  <c r="Q2349" i="112"/>
  <c r="O133" i="109"/>
  <c r="Q710" i="112"/>
  <c r="W3897" i="109"/>
  <c r="U3721" i="109"/>
  <c r="R1827" i="112"/>
  <c r="K178" i="113"/>
  <c r="Q3417" i="109"/>
  <c r="Q1540" i="112"/>
  <c r="R881" i="112"/>
  <c r="P2677" i="112"/>
  <c r="Q2017" i="112"/>
  <c r="N2001" i="112"/>
  <c r="O2445" i="112"/>
  <c r="P1628" i="112"/>
  <c r="Z4359" i="109"/>
  <c r="Q4260" i="109"/>
  <c r="M140" i="113"/>
  <c r="W3713" i="109"/>
  <c r="N1872" i="112"/>
  <c r="Q341" i="112"/>
  <c r="P791" i="112"/>
  <c r="X3926" i="109"/>
  <c r="P800" i="109"/>
  <c r="Z4375" i="109"/>
  <c r="P1621" i="112"/>
  <c r="P1777" i="112"/>
  <c r="Y4036" i="109"/>
  <c r="N1040" i="112"/>
  <c r="Q2434" i="112"/>
  <c r="P526" i="112"/>
  <c r="T2800" i="109"/>
  <c r="R1359" i="109"/>
  <c r="O2148" i="112"/>
  <c r="N2451" i="112"/>
  <c r="O2205" i="112"/>
  <c r="N1664" i="112"/>
  <c r="R2580" i="109"/>
  <c r="X4283" i="109"/>
  <c r="N1638" i="112"/>
  <c r="O168" i="112"/>
  <c r="W2722" i="109"/>
  <c r="V3012" i="109"/>
  <c r="P2087" i="112"/>
  <c r="N2388" i="112"/>
  <c r="Q2575" i="112"/>
  <c r="Q26" i="112"/>
  <c r="O1208" i="112"/>
  <c r="Y2293" i="109"/>
  <c r="O2309" i="112"/>
  <c r="W959" i="109"/>
  <c r="P2235" i="112"/>
  <c r="Q1276" i="112"/>
  <c r="Q1066" i="112"/>
  <c r="U4083" i="109"/>
  <c r="P580" i="112"/>
  <c r="P394" i="109"/>
  <c r="O1722" i="112"/>
  <c r="O1065" i="112"/>
  <c r="O2214" i="112"/>
  <c r="U2942" i="109"/>
  <c r="P2357" i="112"/>
  <c r="R2597" i="109"/>
  <c r="O2169" i="112"/>
  <c r="V3568" i="109"/>
  <c r="N1895" i="112"/>
  <c r="P1552" i="112"/>
  <c r="Q178" i="112"/>
  <c r="N510" i="112"/>
  <c r="Q1613" i="112"/>
  <c r="T2840" i="109"/>
  <c r="P2538" i="112"/>
  <c r="R3492" i="109"/>
  <c r="O2421" i="112"/>
  <c r="S3905" i="109"/>
  <c r="N2721" i="109"/>
  <c r="P968" i="112"/>
  <c r="Q786" i="112"/>
  <c r="Q2327" i="109"/>
  <c r="Q1546" i="112"/>
  <c r="Q3025" i="109"/>
  <c r="Q1752" i="112"/>
  <c r="O1196" i="112"/>
  <c r="R3762" i="109"/>
  <c r="Y4262" i="109"/>
  <c r="N59" i="112"/>
  <c r="N3038" i="109"/>
  <c r="U3931" i="109"/>
  <c r="Y3407" i="109"/>
  <c r="P1515" i="112"/>
  <c r="N3851" i="109"/>
  <c r="Q2135" i="112"/>
  <c r="P1460" i="112"/>
  <c r="O1667" i="112"/>
  <c r="P48" i="112"/>
  <c r="N623" i="112"/>
  <c r="N262" i="112"/>
  <c r="M59" i="113"/>
  <c r="T2568" i="109"/>
  <c r="N2023" i="112"/>
  <c r="W3182" i="109"/>
  <c r="N159" i="112"/>
  <c r="Q1487" i="112"/>
  <c r="P1735" i="112"/>
  <c r="S3172" i="109"/>
  <c r="Q4156" i="109"/>
  <c r="Q2604" i="112"/>
  <c r="Q1935" i="112"/>
  <c r="P797" i="112"/>
  <c r="Y2848" i="109"/>
  <c r="Q2153" i="112"/>
  <c r="N552" i="112"/>
  <c r="Q2726" i="109"/>
  <c r="R2050" i="112"/>
  <c r="O1682" i="112"/>
  <c r="P4182" i="109"/>
  <c r="V1844" i="109"/>
  <c r="R2062" i="112"/>
  <c r="N2014" i="109"/>
  <c r="P1868" i="112"/>
  <c r="U3545" i="109"/>
  <c r="P1413" i="112"/>
  <c r="O937" i="112"/>
  <c r="N733" i="112"/>
  <c r="Q1895" i="112"/>
  <c r="Q2574" i="112"/>
  <c r="N3509" i="109"/>
  <c r="O4265" i="109"/>
  <c r="Q1075" i="112"/>
  <c r="N497" i="109"/>
  <c r="Q1705" i="112"/>
  <c r="Q1271" i="112"/>
  <c r="Q1654" i="112"/>
  <c r="O2343" i="112"/>
  <c r="P1848" i="112"/>
  <c r="N1992" i="112"/>
  <c r="Q2602" i="112"/>
  <c r="O2540" i="112"/>
  <c r="R3441" i="109"/>
  <c r="Q936" i="112"/>
  <c r="Q350" i="112"/>
  <c r="O2701" i="112"/>
  <c r="Q993" i="112"/>
  <c r="Q788" i="112"/>
  <c r="Q4140" i="109"/>
  <c r="Z2126" i="109"/>
  <c r="Q813" i="112"/>
  <c r="Z4015" i="109"/>
  <c r="Q284" i="112"/>
  <c r="Y3396" i="109"/>
  <c r="Q944" i="112"/>
  <c r="N846" i="112"/>
  <c r="V1105" i="109"/>
  <c r="Q1471" i="112"/>
  <c r="S4075" i="109"/>
  <c r="N330" i="112"/>
  <c r="Q1728" i="112"/>
  <c r="N1490" i="112"/>
  <c r="R2744" i="112"/>
  <c r="O154" i="112"/>
  <c r="Q516" i="112"/>
  <c r="P2435" i="112"/>
  <c r="N624" i="112"/>
  <c r="P1447" i="112"/>
  <c r="P1083" i="112"/>
  <c r="Q2130" i="112"/>
  <c r="N1860" i="112"/>
  <c r="O770" i="112"/>
  <c r="O1550" i="112"/>
  <c r="Q1416" i="112"/>
  <c r="M92" i="113"/>
  <c r="R3325" i="109"/>
  <c r="P1950" i="112"/>
  <c r="Q765" i="112"/>
  <c r="Y3328" i="109"/>
  <c r="M71" i="113"/>
  <c r="Y4192" i="109"/>
  <c r="W4074" i="109"/>
  <c r="M73" i="113"/>
  <c r="O3178" i="109"/>
  <c r="N4073" i="109"/>
  <c r="X503" i="109"/>
  <c r="O2442" i="112"/>
  <c r="Q1738" i="112"/>
  <c r="W2690" i="109"/>
  <c r="U2450" i="109"/>
  <c r="N2595" i="112"/>
  <c r="P1076" i="112"/>
  <c r="O1663" i="112"/>
  <c r="Q2177" i="112"/>
  <c r="O1387" i="112"/>
  <c r="Q54" i="112"/>
  <c r="Q2537" i="112"/>
  <c r="O1265" i="112"/>
  <c r="U3854" i="109"/>
  <c r="O518" i="112"/>
  <c r="O79" i="112"/>
  <c r="O1014" i="112"/>
  <c r="O2342" i="112"/>
  <c r="W3783" i="109"/>
  <c r="Q2613" i="112"/>
  <c r="P1546" i="109"/>
  <c r="L61" i="113"/>
  <c r="S4201" i="109"/>
  <c r="N2655" i="112"/>
  <c r="P2086" i="109"/>
  <c r="Q1621" i="112"/>
  <c r="O355" i="112"/>
  <c r="Q1172" i="112"/>
  <c r="R1120" i="112"/>
  <c r="P1983" i="112"/>
  <c r="N2710" i="112"/>
  <c r="P2394" i="112"/>
  <c r="W3751" i="109"/>
  <c r="Q1457" i="112"/>
  <c r="Q3327" i="109"/>
  <c r="O2394" i="112"/>
  <c r="N4098" i="109"/>
  <c r="Q643" i="112"/>
  <c r="O2233" i="112"/>
  <c r="N2701" i="112"/>
  <c r="Q101" i="112"/>
  <c r="O3209" i="109"/>
  <c r="S3763" i="109"/>
  <c r="P4249" i="109"/>
  <c r="P3670" i="109"/>
  <c r="O2076" i="112"/>
  <c r="O63" i="112"/>
  <c r="M53" i="113"/>
  <c r="P1493" i="112"/>
  <c r="O540" i="112"/>
  <c r="Q995" i="112"/>
  <c r="N45" i="112"/>
  <c r="Q1554" i="112"/>
  <c r="O2209" i="112"/>
  <c r="L133" i="113"/>
  <c r="U2638" i="109"/>
  <c r="T1708" i="109"/>
  <c r="Q2074" i="112"/>
  <c r="P2582" i="112"/>
  <c r="U2784" i="109"/>
  <c r="R1605" i="112"/>
  <c r="N4239" i="109"/>
  <c r="P2700" i="109"/>
  <c r="Q2023" i="112"/>
  <c r="O108" i="112"/>
  <c r="V1261" i="109"/>
  <c r="O935" i="112"/>
  <c r="P253" i="112"/>
  <c r="Q172" i="112"/>
  <c r="Q2081" i="112"/>
  <c r="Q2618" i="112"/>
  <c r="N642" i="112"/>
  <c r="R443" i="112"/>
  <c r="Q2617" i="112"/>
  <c r="T2799" i="109"/>
  <c r="Y3882" i="109"/>
  <c r="Q4277" i="109"/>
  <c r="U3866" i="109"/>
  <c r="R3555" i="109"/>
  <c r="N1333" i="109"/>
  <c r="V3326" i="109"/>
  <c r="P1473" i="112"/>
  <c r="N2226" i="109"/>
  <c r="T3568" i="109"/>
  <c r="V147" i="109"/>
  <c r="O110" i="112"/>
  <c r="N4217" i="109"/>
  <c r="N975" i="112"/>
  <c r="L165" i="113"/>
  <c r="U438" i="109"/>
  <c r="Q2635" i="112"/>
  <c r="O1890" i="112"/>
  <c r="O1690" i="112"/>
  <c r="T3912" i="109"/>
  <c r="Q2165" i="112"/>
  <c r="Q4230" i="109"/>
  <c r="N299" i="112"/>
  <c r="T3737" i="109"/>
  <c r="U2695" i="109"/>
  <c r="R3291" i="109"/>
  <c r="O1621" i="112"/>
  <c r="R3063" i="109"/>
  <c r="P2179" i="112"/>
  <c r="R3019" i="109"/>
  <c r="N1564" i="112"/>
  <c r="U4298" i="109"/>
  <c r="Q2171" i="112"/>
  <c r="K120" i="113"/>
  <c r="O2006" i="112"/>
  <c r="Z4310" i="109"/>
  <c r="O2187" i="112"/>
  <c r="O392" i="112"/>
  <c r="Q741" i="112"/>
  <c r="Q3899" i="109"/>
  <c r="P1439" i="112"/>
  <c r="P1170" i="112"/>
  <c r="U3736" i="109"/>
  <c r="Y3655" i="109"/>
  <c r="O2189" i="112"/>
  <c r="Q2109" i="109"/>
  <c r="O1159" i="112"/>
  <c r="M37" i="113"/>
  <c r="O368" i="112"/>
  <c r="O1504" i="112"/>
  <c r="Q4181" i="109"/>
  <c r="O2684" i="112"/>
  <c r="X463" i="109"/>
  <c r="S3933" i="109"/>
  <c r="Q1915" i="112"/>
  <c r="U3343" i="109"/>
  <c r="Q1655" i="112"/>
  <c r="N478" i="109"/>
  <c r="Q2454" i="112"/>
  <c r="V4301" i="109"/>
  <c r="P2204" i="112"/>
  <c r="O577" i="112"/>
  <c r="V2826" i="109"/>
  <c r="O1222" i="112"/>
  <c r="N1980" i="112"/>
  <c r="S2393" i="109"/>
  <c r="R4225" i="109"/>
  <c r="O2228" i="112"/>
  <c r="Q2670" i="112"/>
  <c r="X145" i="109"/>
  <c r="P2323" i="112"/>
  <c r="P1866" i="112"/>
  <c r="P3096" i="109"/>
  <c r="N1012" i="112"/>
  <c r="Q2638" i="112"/>
  <c r="P1930" i="112"/>
  <c r="N4285" i="109"/>
  <c r="Q1699" i="109"/>
  <c r="P520" i="112"/>
  <c r="N2098" i="112"/>
  <c r="T215" i="109"/>
  <c r="P1912" i="112"/>
  <c r="U2839" i="109"/>
  <c r="O1889" i="112"/>
  <c r="O2133" i="112"/>
  <c r="P2127" i="112"/>
  <c r="O2165" i="112"/>
  <c r="Y3702" i="109"/>
  <c r="Z3995" i="109"/>
  <c r="Z3614" i="109"/>
  <c r="Q2347" i="112"/>
  <c r="S215" i="109"/>
  <c r="N1393" i="112"/>
  <c r="O1736" i="112"/>
  <c r="U2366" i="109"/>
  <c r="U435" i="109"/>
  <c r="Q94" i="109"/>
  <c r="N766" i="112"/>
  <c r="P1691" i="112"/>
  <c r="Z3996" i="109"/>
  <c r="O1958" i="112"/>
  <c r="Q811" i="112"/>
  <c r="Y3357" i="109"/>
  <c r="Q2001" i="112"/>
  <c r="O1939" i="112"/>
  <c r="O848" i="112"/>
  <c r="V3756" i="109"/>
  <c r="O139" i="112"/>
  <c r="M94" i="113"/>
  <c r="O2234" i="109"/>
  <c r="O1563" i="112"/>
  <c r="O2669" i="112"/>
  <c r="O1729" i="112"/>
  <c r="S4149" i="109"/>
  <c r="N2171" i="112"/>
  <c r="O2554" i="112"/>
  <c r="O2085" i="112"/>
  <c r="R3882" i="109"/>
  <c r="V4048" i="109"/>
  <c r="V3560" i="109"/>
  <c r="P2443" i="112"/>
  <c r="N1977" i="112"/>
  <c r="N1424" i="112"/>
  <c r="Q1404" i="112"/>
  <c r="P1316" i="112"/>
  <c r="R2529" i="112"/>
  <c r="X3785" i="109"/>
  <c r="Y4108" i="109"/>
  <c r="Q1266" i="112"/>
  <c r="P63" i="112"/>
  <c r="Q3118" i="109"/>
  <c r="N1882" i="112"/>
  <c r="R4151" i="109"/>
  <c r="P1929" i="112"/>
  <c r="R1835" i="112"/>
  <c r="Q1670" i="112"/>
  <c r="L135" i="113"/>
  <c r="K60" i="113"/>
  <c r="V4308" i="109"/>
  <c r="T2599" i="109"/>
  <c r="N779" i="112"/>
  <c r="R2268" i="112"/>
  <c r="O2410" i="112"/>
  <c r="Y4219" i="109"/>
  <c r="Q1965" i="112"/>
  <c r="Q814" i="112"/>
  <c r="V1670" i="109"/>
  <c r="Q713" i="112"/>
  <c r="Q2933" i="109"/>
  <c r="N798" i="112"/>
  <c r="Q1612" i="112"/>
  <c r="N2321" i="112"/>
  <c r="O6" i="112"/>
  <c r="P2003" i="112"/>
  <c r="O2446" i="112"/>
  <c r="O2581" i="112"/>
  <c r="O1675" i="112"/>
  <c r="R446" i="112"/>
  <c r="Q1959" i="112"/>
  <c r="O2547" i="112"/>
  <c r="V2998" i="109"/>
  <c r="Z3976" i="109"/>
  <c r="X605" i="109"/>
  <c r="Y4298" i="109"/>
  <c r="P1679" i="112"/>
  <c r="P293" i="112"/>
  <c r="Q1424" i="112"/>
  <c r="Y3457" i="109"/>
  <c r="V4056" i="109"/>
  <c r="O628" i="112"/>
  <c r="U1600" i="109"/>
  <c r="O2098" i="112"/>
  <c r="Z4368" i="109"/>
  <c r="P785" i="112"/>
  <c r="Q1208" i="112"/>
  <c r="P1541" i="112"/>
  <c r="Q2423" i="112"/>
  <c r="O4268" i="109"/>
  <c r="P551" i="112"/>
  <c r="Q371" i="112"/>
  <c r="N2324" i="112"/>
  <c r="W3538" i="109"/>
  <c r="Y2846" i="109"/>
  <c r="O2700" i="112"/>
  <c r="X4220" i="109"/>
  <c r="O1538" i="112"/>
  <c r="Q1548" i="112"/>
  <c r="O555" i="112"/>
  <c r="R3124" i="109"/>
  <c r="V1685" i="109"/>
  <c r="S2430" i="109"/>
  <c r="P2012" i="112"/>
  <c r="U1963" i="109"/>
  <c r="P3793" i="109"/>
  <c r="S4028" i="109"/>
  <c r="N1898" i="112"/>
  <c r="N518" i="112"/>
  <c r="Y4143" i="109"/>
  <c r="T2307" i="109"/>
  <c r="R2291" i="112"/>
  <c r="S4057" i="109"/>
  <c r="Q2142" i="112"/>
  <c r="N2694" i="112"/>
  <c r="Q2410" i="109"/>
  <c r="Z3590" i="109"/>
  <c r="R221" i="112"/>
  <c r="P855" i="112"/>
  <c r="Y4149" i="109"/>
  <c r="P1010" i="112"/>
  <c r="O2592" i="112"/>
  <c r="M173" i="113"/>
  <c r="Q2469" i="112"/>
  <c r="N1230" i="112"/>
  <c r="R2752" i="112"/>
  <c r="V4291" i="109"/>
  <c r="X3788" i="109"/>
  <c r="O1653" i="112"/>
  <c r="Q2393" i="112"/>
  <c r="X2368" i="109"/>
  <c r="Q2301" i="109"/>
  <c r="R4176" i="109"/>
  <c r="O1644" i="112"/>
  <c r="N1029" i="112"/>
  <c r="O144" i="112"/>
  <c r="N1319" i="112"/>
  <c r="O4073" i="109"/>
  <c r="R2760" i="112"/>
  <c r="T4151" i="109"/>
  <c r="N255" i="112"/>
  <c r="N142" i="112"/>
  <c r="Q2625" i="109"/>
  <c r="P626" i="112"/>
  <c r="P1314" i="112"/>
  <c r="Q2656" i="112"/>
  <c r="O290" i="112"/>
  <c r="O2321" i="112"/>
  <c r="P698" i="112"/>
  <c r="Q718" i="112"/>
  <c r="N1758" i="112"/>
  <c r="O587" i="112"/>
  <c r="O1955" i="112"/>
  <c r="O949" i="112"/>
  <c r="N2993" i="109"/>
  <c r="P1521" i="112"/>
  <c r="R3498" i="109"/>
  <c r="P4054" i="109"/>
  <c r="X3535" i="109"/>
  <c r="R2404" i="109"/>
  <c r="N2677" i="112"/>
  <c r="O1209" i="112"/>
  <c r="Q1707" i="112"/>
  <c r="Q817" i="112"/>
  <c r="Y3424" i="109"/>
  <c r="P25" i="112"/>
  <c r="Q1641" i="112"/>
  <c r="P1896" i="112"/>
  <c r="O2618" i="112"/>
  <c r="O305" i="112"/>
  <c r="Q2094" i="112"/>
  <c r="O2971" i="109"/>
  <c r="R1834" i="112"/>
  <c r="N2545" i="112"/>
  <c r="O948" i="112"/>
  <c r="P3562" i="109"/>
  <c r="R2998" i="109"/>
  <c r="N2551" i="112"/>
  <c r="R2734" i="112"/>
  <c r="T4255" i="109"/>
  <c r="Q1481" i="112"/>
  <c r="O3762" i="109"/>
  <c r="N492" i="112"/>
  <c r="R2695" i="109"/>
  <c r="K181" i="113"/>
  <c r="R656" i="112"/>
  <c r="P2688" i="112"/>
  <c r="X2784" i="109"/>
  <c r="P332" i="112"/>
  <c r="P2230" i="109"/>
  <c r="O1776" i="112"/>
  <c r="Y3348" i="109"/>
  <c r="N2241" i="112"/>
  <c r="P709" i="112"/>
  <c r="O786" i="112"/>
  <c r="N1495" i="112"/>
  <c r="P2158" i="112"/>
  <c r="V2480" i="109"/>
  <c r="O607" i="112"/>
  <c r="Y2946" i="109"/>
  <c r="N1732" i="112"/>
  <c r="Y2750" i="109"/>
  <c r="N836" i="112"/>
  <c r="V4289" i="109"/>
  <c r="W3715" i="109"/>
  <c r="S2805" i="109"/>
  <c r="R2524" i="112"/>
  <c r="N2574" i="112"/>
  <c r="N1854" i="112"/>
  <c r="P2207" i="112"/>
  <c r="Q347" i="112"/>
  <c r="P981" i="112"/>
  <c r="N366" i="112"/>
  <c r="X3917" i="109"/>
  <c r="Q599" i="112"/>
  <c r="P74" i="112"/>
  <c r="Q1700" i="112"/>
  <c r="T2435" i="109"/>
  <c r="S1577" i="109"/>
  <c r="Z3584" i="109"/>
  <c r="T870" i="109"/>
  <c r="S4133" i="109"/>
  <c r="R3471" i="109"/>
  <c r="P402" i="112"/>
  <c r="O919" i="109"/>
  <c r="N2393" i="109"/>
  <c r="N4132" i="109"/>
  <c r="U3822" i="109"/>
  <c r="O974" i="112"/>
  <c r="T4060" i="109"/>
  <c r="N2409" i="112"/>
  <c r="P4116" i="109"/>
  <c r="P4073" i="109"/>
  <c r="Q1204" i="112"/>
  <c r="O633" i="112"/>
  <c r="O897" i="109"/>
  <c r="N3473" i="109"/>
  <c r="R2282" i="109"/>
  <c r="U4249" i="109"/>
  <c r="R1606" i="112"/>
  <c r="P3927" i="109"/>
  <c r="Q591" i="112"/>
  <c r="M77" i="113"/>
  <c r="N2653" i="112"/>
  <c r="U4292" i="109"/>
  <c r="U2768" i="109"/>
  <c r="P1254" i="112"/>
  <c r="Q4217" i="109"/>
  <c r="U2772" i="109"/>
  <c r="O1001" i="112"/>
  <c r="O1681" i="112"/>
  <c r="T2698" i="109"/>
  <c r="Q2678" i="112"/>
  <c r="O1914" i="112"/>
  <c r="U1178" i="109"/>
  <c r="P3755" i="109"/>
  <c r="N1628" i="112"/>
  <c r="P2011" i="112"/>
  <c r="Q15" i="109"/>
  <c r="O3728" i="109"/>
  <c r="Q4103" i="109"/>
  <c r="S2434" i="109"/>
  <c r="O1894" i="109"/>
  <c r="R1005" i="109"/>
  <c r="P3124" i="109"/>
  <c r="O1688" i="112"/>
  <c r="T1302" i="109"/>
  <c r="O1983" i="112"/>
  <c r="R2256" i="112"/>
  <c r="V1885" i="109"/>
  <c r="O4119" i="109"/>
  <c r="Q2451" i="109"/>
  <c r="V3085" i="109"/>
  <c r="Q3759" i="109"/>
  <c r="S2982" i="109"/>
  <c r="S3371" i="109"/>
  <c r="U2082" i="109"/>
  <c r="O1778" i="112"/>
  <c r="Q2095" i="112"/>
  <c r="O1717" i="112"/>
  <c r="P2102" i="112"/>
  <c r="N2648" i="112"/>
  <c r="R1840" i="112"/>
  <c r="Q2381" i="112"/>
  <c r="P2395" i="112"/>
  <c r="Q1516" i="112"/>
  <c r="T4071" i="109"/>
  <c r="O2231" i="112"/>
  <c r="O3451" i="109"/>
  <c r="P1243" i="112"/>
  <c r="V3561" i="109"/>
  <c r="N790" i="112"/>
  <c r="P2424" i="112"/>
  <c r="O3929" i="109"/>
  <c r="N2450" i="109"/>
  <c r="P2473" i="112"/>
  <c r="N2090" i="112"/>
  <c r="V3925" i="109"/>
  <c r="N3111" i="109"/>
  <c r="R660" i="112"/>
  <c r="Q4139" i="109"/>
  <c r="N2630" i="112"/>
  <c r="P718" i="112"/>
  <c r="O2305" i="112"/>
  <c r="Q3817" i="109"/>
  <c r="O4222" i="109"/>
  <c r="K27" i="113"/>
  <c r="O2714" i="112"/>
  <c r="R4158" i="109"/>
  <c r="N2194" i="112"/>
  <c r="Q1969" i="112"/>
  <c r="P2696" i="112"/>
  <c r="Q736" i="112"/>
  <c r="O2626" i="112"/>
  <c r="X2102" i="109"/>
  <c r="R2723" i="112"/>
  <c r="X4127" i="109"/>
  <c r="R453" i="112"/>
  <c r="O2680" i="112"/>
  <c r="N2391" i="112"/>
  <c r="P476" i="112"/>
  <c r="X3688" i="109"/>
  <c r="Q1176" i="112"/>
  <c r="Q2427" i="112"/>
  <c r="N2679" i="112"/>
  <c r="Q2086" i="112"/>
  <c r="Q1733" i="112"/>
  <c r="Q1295" i="112"/>
  <c r="Q70" i="112"/>
  <c r="Z4014" i="109"/>
  <c r="P3853" i="109"/>
  <c r="P495" i="112"/>
  <c r="X2802" i="109"/>
  <c r="O1423" i="112"/>
  <c r="S1212" i="109"/>
  <c r="U3863" i="109"/>
  <c r="O2609" i="112"/>
  <c r="N2544" i="112"/>
  <c r="R2029" i="109"/>
  <c r="Q2665" i="112"/>
  <c r="P4272" i="109"/>
  <c r="X4066" i="109"/>
  <c r="T3295" i="109"/>
  <c r="P597" i="112"/>
  <c r="Q2657" i="112"/>
  <c r="W4113" i="109"/>
  <c r="V3692" i="109"/>
  <c r="W4220" i="109"/>
  <c r="Y3913" i="109"/>
  <c r="P2414" i="109"/>
  <c r="Q1773" i="112"/>
  <c r="Q2416" i="112"/>
  <c r="O1639" i="112"/>
  <c r="O1909" i="112"/>
  <c r="M66" i="113"/>
  <c r="N1903" i="112"/>
  <c r="Z3267" i="109"/>
  <c r="P1894" i="112"/>
  <c r="M104" i="113"/>
  <c r="S2447" i="109"/>
  <c r="Q1867" i="112"/>
  <c r="Y2939" i="109"/>
  <c r="Y3678" i="109"/>
  <c r="R4181" i="109"/>
  <c r="O2559" i="112"/>
  <c r="O1474" i="112"/>
  <c r="O4175" i="109"/>
  <c r="R3718" i="109"/>
  <c r="R4276" i="109"/>
  <c r="Q2685" i="112"/>
  <c r="Q1712" i="112"/>
  <c r="P335" i="112"/>
  <c r="U843" i="109"/>
  <c r="Q2114" i="112"/>
  <c r="O934" i="112"/>
  <c r="O1409" i="112"/>
  <c r="R1130" i="112"/>
  <c r="P170" i="112"/>
  <c r="N780" i="112"/>
  <c r="Q1304" i="112"/>
  <c r="N4109" i="109"/>
  <c r="M151" i="113"/>
  <c r="P1728" i="112"/>
  <c r="R3723" i="109"/>
  <c r="Q3462" i="109"/>
  <c r="W3460" i="109"/>
  <c r="Q1880" i="112"/>
  <c r="N955" i="112"/>
  <c r="N4128" i="109"/>
  <c r="Q2459" i="112"/>
  <c r="N1505" i="112"/>
  <c r="N2438" i="109"/>
  <c r="R2259" i="112"/>
  <c r="O2080" i="112"/>
  <c r="P1524" i="112"/>
  <c r="Q1415" i="112"/>
  <c r="N963" i="112"/>
  <c r="S4260" i="109"/>
  <c r="Q351" i="112"/>
  <c r="N3414" i="109"/>
  <c r="R2461" i="109"/>
  <c r="Q1397" i="112"/>
  <c r="P460" i="109"/>
  <c r="V4260" i="109"/>
  <c r="R1125" i="112"/>
  <c r="N1038" i="112"/>
  <c r="R423" i="112"/>
  <c r="O1009" i="112"/>
  <c r="O2402" i="112"/>
  <c r="W3688" i="109"/>
  <c r="P1155" i="112"/>
  <c r="W2561" i="109"/>
  <c r="O1763" i="112"/>
  <c r="N2369" i="112"/>
  <c r="T1896" i="109"/>
  <c r="P2583" i="112"/>
  <c r="O774" i="109"/>
  <c r="R1608" i="112"/>
  <c r="Q1969" i="109"/>
  <c r="O1861" i="112"/>
  <c r="R3761" i="109"/>
  <c r="W203" i="109"/>
  <c r="M17" i="113"/>
  <c r="P2664" i="112"/>
  <c r="P2365" i="112"/>
  <c r="R191" i="112"/>
  <c r="N347" i="112"/>
  <c r="Q1553" i="112"/>
  <c r="Y3203" i="109"/>
  <c r="R449" i="112"/>
  <c r="R3326" i="109"/>
  <c r="N2691" i="112"/>
  <c r="N1517" i="112"/>
  <c r="N2172" i="112"/>
  <c r="P2350" i="112"/>
  <c r="O1546" i="112"/>
  <c r="Q1069" i="112"/>
  <c r="P2469" i="112"/>
  <c r="O715" i="112"/>
  <c r="Q2576" i="112"/>
  <c r="Q2109" i="112"/>
  <c r="Q1386" i="112"/>
  <c r="O62" i="112"/>
  <c r="N2308" i="112"/>
  <c r="O747" i="112"/>
  <c r="N1273" i="112"/>
  <c r="N345" i="112"/>
  <c r="R655" i="109"/>
  <c r="O2075" i="109"/>
  <c r="Q536" i="112"/>
  <c r="N1254" i="112"/>
  <c r="Q2415" i="112"/>
  <c r="O1515" i="112"/>
  <c r="X1864" i="109"/>
  <c r="P2679" i="112"/>
  <c r="Q928" i="112"/>
  <c r="P305" i="112"/>
  <c r="T2714" i="109"/>
  <c r="N1637" i="112"/>
  <c r="Q332" i="112"/>
  <c r="P2025" i="112"/>
  <c r="R2513" i="112"/>
  <c r="N2354" i="112"/>
  <c r="X2456" i="109"/>
  <c r="K73" i="113"/>
  <c r="O4076" i="109"/>
  <c r="O1201" i="112"/>
  <c r="P1705" i="109"/>
  <c r="Q1636" i="112"/>
  <c r="S822" i="109"/>
  <c r="U3784" i="109"/>
  <c r="W2817" i="109"/>
  <c r="R2499" i="112"/>
  <c r="R882" i="112"/>
  <c r="R2056" i="112"/>
  <c r="O1636" i="112"/>
  <c r="S3510" i="109"/>
  <c r="Q2160" i="112"/>
  <c r="O1887" i="112"/>
  <c r="R2100" i="109"/>
  <c r="Z4348" i="109"/>
  <c r="N2305" i="109"/>
  <c r="Q2019" i="112"/>
  <c r="Y743" i="109"/>
  <c r="Q1649" i="112"/>
  <c r="O1383" i="112"/>
  <c r="Q802" i="112"/>
  <c r="O372" i="112"/>
  <c r="N621" i="112"/>
  <c r="Q2121" i="112"/>
  <c r="W2088" i="109"/>
  <c r="Q1645" i="112"/>
  <c r="Q2162" i="112"/>
  <c r="P1158" i="112"/>
  <c r="N2228" i="112"/>
  <c r="T3427" i="109"/>
  <c r="Q1203" i="112"/>
  <c r="R921" i="112"/>
  <c r="N4093" i="109"/>
  <c r="Q2119" i="112"/>
  <c r="S4089" i="109"/>
  <c r="U2400" i="109"/>
  <c r="Q262" i="112"/>
  <c r="Q1989" i="112"/>
  <c r="P1308" i="112"/>
  <c r="Q572" i="112"/>
  <c r="Z3594" i="109"/>
  <c r="W480" i="109"/>
  <c r="Q2573" i="112"/>
  <c r="V3816" i="109"/>
  <c r="O968" i="112"/>
  <c r="N2113" i="112"/>
  <c r="R3337" i="109"/>
  <c r="X824" i="109"/>
  <c r="O1392" i="112"/>
  <c r="R2297" i="112"/>
  <c r="O1450" i="112"/>
  <c r="Q1920" i="112"/>
  <c r="N1680" i="112"/>
  <c r="R2088" i="109"/>
  <c r="K180" i="113"/>
  <c r="O1487" i="112"/>
  <c r="O601" i="112"/>
  <c r="N2666" i="109"/>
  <c r="X4204" i="109"/>
  <c r="N2642" i="112"/>
  <c r="R928" i="109"/>
  <c r="R3118" i="109"/>
  <c r="N4051" i="109"/>
  <c r="O941" i="112"/>
  <c r="W4225" i="109"/>
  <c r="P583" i="112"/>
  <c r="P1222" i="112"/>
  <c r="W3875" i="109"/>
  <c r="Y3307" i="109"/>
  <c r="Q4084" i="109"/>
  <c r="P3778" i="109"/>
  <c r="N2186" i="112"/>
  <c r="O2140" i="112"/>
  <c r="Q2106" i="112"/>
  <c r="R3884" i="109"/>
  <c r="Q2358" i="112"/>
  <c r="N968" i="112"/>
  <c r="P2543" i="112"/>
  <c r="P2080" i="112"/>
  <c r="N947" i="112"/>
  <c r="O294" i="112"/>
  <c r="Y2765" i="109"/>
  <c r="R2719" i="112"/>
  <c r="Y3863" i="109"/>
  <c r="Q1717" i="112"/>
  <c r="R190" i="112"/>
  <c r="N1056" i="112"/>
  <c r="Q1962" i="112"/>
  <c r="Q580" i="112"/>
  <c r="P937" i="112"/>
  <c r="U4226" i="109"/>
  <c r="P940" i="112"/>
  <c r="Q2276" i="109"/>
  <c r="O2144" i="112"/>
  <c r="Q1999" i="112"/>
  <c r="Q1963" i="112"/>
  <c r="Q1435" i="112"/>
  <c r="P2555" i="112"/>
  <c r="N4059" i="109"/>
  <c r="T4307" i="109"/>
  <c r="T3392" i="109"/>
  <c r="P1652" i="112"/>
  <c r="V3164" i="109"/>
  <c r="P1495" i="112"/>
  <c r="R2394" i="109"/>
  <c r="O710" i="112"/>
  <c r="Z2150" i="109"/>
  <c r="N2362" i="112"/>
  <c r="O401" i="112"/>
  <c r="Y3788" i="109"/>
  <c r="R1137" i="112"/>
  <c r="Q2228" i="112"/>
  <c r="O2024" i="112"/>
  <c r="V2688" i="109"/>
  <c r="R892" i="112"/>
  <c r="Q2476" i="112"/>
  <c r="V2293" i="109"/>
  <c r="O1863" i="112"/>
  <c r="R4273" i="109"/>
  <c r="P1453" i="112"/>
  <c r="Q2116" i="112"/>
  <c r="O2468" i="112"/>
  <c r="K72" i="113"/>
  <c r="M75" i="113"/>
  <c r="X3736" i="109"/>
  <c r="U3560" i="109"/>
  <c r="R3925" i="109"/>
  <c r="P1488" i="112"/>
  <c r="R2027" i="112"/>
  <c r="O451" i="109"/>
  <c r="Q2319" i="112"/>
  <c r="Q1499" i="112"/>
  <c r="O2348" i="112"/>
  <c r="P952" i="112"/>
  <c r="P2095" i="112"/>
  <c r="Q413" i="112"/>
  <c r="P1200" i="112"/>
  <c r="P1399" i="112"/>
  <c r="O1843" i="112"/>
  <c r="Q2236" i="112"/>
  <c r="X3899" i="109"/>
  <c r="N4045" i="109"/>
  <c r="Q1090" i="112"/>
  <c r="N1437" i="112"/>
  <c r="N1028" i="112"/>
  <c r="Y2395" i="109"/>
  <c r="U3191" i="109"/>
  <c r="Q2355" i="112"/>
  <c r="P2331" i="112"/>
  <c r="Y3041" i="109"/>
  <c r="O517" i="112"/>
  <c r="O2093" i="112"/>
  <c r="Q4296" i="109"/>
  <c r="N1669" i="112"/>
  <c r="N2609" i="112"/>
  <c r="U4167" i="109"/>
  <c r="O2536" i="112"/>
  <c r="N305" i="112"/>
  <c r="N134" i="112"/>
  <c r="N1978" i="112"/>
  <c r="O1551" i="112"/>
  <c r="R2047" i="112"/>
  <c r="N1791" i="112"/>
  <c r="K61" i="113"/>
  <c r="M40" i="113"/>
  <c r="O1868" i="112"/>
  <c r="P2236" i="112"/>
  <c r="P1313" i="109"/>
  <c r="X3407" i="109"/>
  <c r="N3400" i="109"/>
  <c r="U3663" i="109"/>
  <c r="R200" i="112"/>
  <c r="W104" i="109"/>
  <c r="Y1534" i="109"/>
  <c r="O2444" i="112"/>
  <c r="Y3829" i="109"/>
  <c r="N2631" i="112"/>
  <c r="R2986" i="109"/>
  <c r="R2680" i="109"/>
  <c r="P755" i="112"/>
  <c r="P1090" i="112"/>
  <c r="O2117" i="112"/>
  <c r="O2196" i="112"/>
  <c r="Q2628" i="109"/>
  <c r="R2419" i="109"/>
  <c r="V4295" i="109"/>
  <c r="N10" i="112"/>
  <c r="N2411" i="112"/>
  <c r="M157" i="113"/>
  <c r="N1967" i="112"/>
  <c r="P760" i="112"/>
  <c r="R689" i="112"/>
  <c r="O1197" i="112"/>
  <c r="N1239" i="112"/>
  <c r="Q2468" i="112"/>
  <c r="S3295" i="109"/>
  <c r="V3913" i="109"/>
  <c r="P1047" i="112"/>
  <c r="P2082" i="109"/>
  <c r="Q1644" i="112"/>
  <c r="N1259" i="112"/>
  <c r="P3118" i="109"/>
  <c r="M126" i="113"/>
  <c r="Q4094" i="109"/>
  <c r="N2227" i="112"/>
  <c r="M84" i="113"/>
  <c r="O2177" i="112"/>
  <c r="O1755" i="112"/>
  <c r="Q1625" i="112"/>
  <c r="V3914" i="109"/>
  <c r="Q1863" i="112"/>
  <c r="N2599" i="112"/>
  <c r="N1445" i="112"/>
  <c r="Q560" i="112"/>
  <c r="N1093" i="112"/>
  <c r="N2239" i="112"/>
  <c r="O1084" i="112"/>
  <c r="R2298" i="112"/>
  <c r="P329" i="112"/>
  <c r="Q2108" i="112"/>
  <c r="O1564" i="112"/>
  <c r="M134" i="113"/>
  <c r="Q2018" i="112"/>
  <c r="O853" i="112"/>
  <c r="P2645" i="112"/>
  <c r="Q1850" i="112"/>
  <c r="O2545" i="112"/>
  <c r="Q1187" i="109"/>
  <c r="Q1408" i="112"/>
  <c r="N2091" i="112"/>
  <c r="Q2704" i="112"/>
  <c r="P1166" i="112"/>
  <c r="P2122" i="112"/>
  <c r="O3779" i="109"/>
  <c r="P382" i="112"/>
  <c r="O1864" i="112"/>
  <c r="Q1166" i="112"/>
  <c r="P1942" i="112"/>
  <c r="P3388" i="109"/>
  <c r="O504" i="112"/>
  <c r="P4308" i="109"/>
  <c r="O1391" i="112"/>
  <c r="T2841" i="109"/>
  <c r="P1711" i="112"/>
  <c r="X2234" i="109"/>
  <c r="P1533" i="112"/>
  <c r="V3343" i="109"/>
  <c r="Q1638" i="112"/>
  <c r="O1204" i="112"/>
  <c r="P2329" i="112"/>
  <c r="Q316" i="112"/>
  <c r="N2116" i="112"/>
  <c r="S3432" i="109"/>
  <c r="Y1350" i="109"/>
  <c r="N387" i="112"/>
  <c r="Q875" i="112"/>
  <c r="P244" i="112"/>
  <c r="P566" i="112"/>
  <c r="R3720" i="109"/>
  <c r="Q2167" i="112"/>
  <c r="Q1385" i="112"/>
  <c r="S3066" i="109"/>
  <c r="P1769" i="112"/>
  <c r="O5" i="112"/>
  <c r="Q2949" i="109"/>
  <c r="S4109" i="109"/>
  <c r="O1185" i="112"/>
  <c r="Q723" i="112"/>
  <c r="N356" i="112"/>
  <c r="O2463" i="112"/>
  <c r="U1958" i="109"/>
  <c r="N1200" i="112"/>
  <c r="P1783" i="112"/>
  <c r="T3907" i="109"/>
  <c r="O1901" i="112"/>
  <c r="O1178" i="112"/>
  <c r="Z4351" i="109"/>
  <c r="N2148" i="112"/>
  <c r="S4190" i="109"/>
  <c r="O930" i="112"/>
  <c r="Q565" i="112"/>
  <c r="Q1953" i="112"/>
  <c r="Q1550" i="112"/>
  <c r="S2768" i="109"/>
  <c r="Q1905" i="112"/>
  <c r="O939" i="112"/>
  <c r="Q3564" i="109"/>
  <c r="O1291" i="112"/>
  <c r="Y4048" i="109"/>
  <c r="Q1038" i="112"/>
  <c r="P2423" i="112"/>
  <c r="O1753" i="112"/>
  <c r="Q2178" i="112"/>
  <c r="Q2317" i="112"/>
  <c r="P2100" i="112"/>
  <c r="N2539" i="112"/>
  <c r="N1037" i="112"/>
  <c r="X4192" i="109"/>
  <c r="R3927" i="109"/>
  <c r="P1674" i="112"/>
  <c r="Q1721" i="112"/>
  <c r="Q1503" i="112"/>
  <c r="N1499" i="112"/>
  <c r="Q1907" i="112"/>
  <c r="W4295" i="109"/>
  <c r="W2702" i="109"/>
  <c r="N2448" i="112"/>
  <c r="U2001" i="109"/>
  <c r="Q346" i="112"/>
  <c r="N2558" i="112"/>
  <c r="N2685" i="112"/>
  <c r="S2406" i="109"/>
  <c r="U1866" i="109"/>
  <c r="Q2197" i="112"/>
  <c r="R4254" i="109"/>
  <c r="N1911" i="112"/>
  <c r="U4182" i="109"/>
  <c r="Y3037" i="109"/>
  <c r="L151" i="113"/>
  <c r="W3723" i="109"/>
  <c r="Q2361" i="112"/>
  <c r="P2330" i="112"/>
  <c r="P1637" i="112"/>
  <c r="T3839" i="109"/>
  <c r="S3474" i="109"/>
  <c r="R1111" i="112"/>
  <c r="P1287" i="112"/>
  <c r="P2623" i="112"/>
  <c r="S2591" i="109"/>
  <c r="Y4277" i="109"/>
  <c r="T3743" i="109"/>
  <c r="Q1776" i="112"/>
  <c r="O1685" i="112"/>
  <c r="T2762" i="109"/>
  <c r="O1995" i="112"/>
  <c r="Q66" i="112"/>
  <c r="Q1227" i="112"/>
  <c r="P2227" i="112"/>
  <c r="R3137" i="109"/>
  <c r="Y1558" i="109"/>
  <c r="S4158" i="109"/>
  <c r="N1084" i="112"/>
  <c r="O2472" i="112"/>
  <c r="P4306" i="109"/>
  <c r="P2320" i="112"/>
  <c r="P1699" i="109"/>
  <c r="N3938" i="109"/>
  <c r="N2312" i="112"/>
  <c r="P2004" i="112"/>
  <c r="O2409" i="112"/>
  <c r="P1394" i="112"/>
  <c r="P18" i="112"/>
  <c r="M86" i="113"/>
  <c r="N3874" i="109"/>
  <c r="W4306" i="109"/>
  <c r="R2586" i="109"/>
  <c r="N2083" i="112"/>
  <c r="O1082" i="112"/>
  <c r="P1731" i="112"/>
  <c r="R2084" i="109"/>
  <c r="P2591" i="112"/>
  <c r="Q1535" i="112"/>
  <c r="X1591" i="109"/>
  <c r="O1634" i="112"/>
  <c r="U3473" i="109"/>
  <c r="O1230" i="112"/>
  <c r="N1501" i="112"/>
  <c r="U3358" i="109"/>
  <c r="S4195" i="109"/>
  <c r="R3894" i="109"/>
  <c r="M162" i="113"/>
  <c r="P997" i="112"/>
  <c r="W4047" i="109"/>
  <c r="Q1439" i="112"/>
  <c r="K148" i="113"/>
  <c r="N18" i="112"/>
  <c r="Q752" i="112"/>
  <c r="V4274" i="109"/>
  <c r="N1901" i="112"/>
  <c r="Q1310" i="112"/>
  <c r="Q1873" i="112"/>
  <c r="Q393" i="112"/>
  <c r="L106" i="113"/>
  <c r="P3459" i="109"/>
  <c r="S3117" i="109"/>
  <c r="T3874" i="109"/>
  <c r="O255" i="112"/>
  <c r="O1288" i="112"/>
  <c r="O1767" i="112"/>
  <c r="P20" i="112"/>
  <c r="O1254" i="112"/>
  <c r="Z2494" i="109"/>
  <c r="W2330" i="109"/>
  <c r="P587" i="112"/>
  <c r="W2954" i="109"/>
  <c r="R1141" i="112"/>
  <c r="P631" i="112"/>
  <c r="X4274" i="109"/>
  <c r="N1652" i="112"/>
  <c r="Q2697" i="112"/>
  <c r="P523" i="112"/>
  <c r="N946" i="112"/>
  <c r="O1268" i="112"/>
  <c r="Q1508" i="112"/>
  <c r="R1377" i="112"/>
  <c r="P4285" i="109"/>
  <c r="Q2170" i="112"/>
  <c r="O2627" i="112"/>
  <c r="T3459" i="109"/>
  <c r="V4249" i="109"/>
  <c r="R3577" i="109"/>
  <c r="Y4294" i="109"/>
  <c r="Q1267" i="112"/>
  <c r="Q1381" i="109"/>
  <c r="U4193" i="109"/>
  <c r="S4213" i="109"/>
  <c r="R2048" i="112"/>
  <c r="Z4360" i="109"/>
  <c r="P2579" i="112"/>
  <c r="Q2346" i="112"/>
  <c r="U3111" i="109"/>
  <c r="N838" i="112"/>
  <c r="N2732" i="109"/>
  <c r="N357" i="112"/>
  <c r="R228" i="112"/>
  <c r="N3875" i="109"/>
  <c r="O1058" i="112"/>
  <c r="P399" i="112"/>
  <c r="Q2006" i="112"/>
  <c r="R1381" i="112"/>
  <c r="Q2133" i="112"/>
  <c r="Q525" i="112"/>
  <c r="Q1784" i="112"/>
  <c r="N2435" i="112"/>
  <c r="X4025" i="109"/>
  <c r="O1270" i="112"/>
  <c r="U3465" i="109"/>
  <c r="P3783" i="109"/>
  <c r="M26" i="113"/>
  <c r="P2584" i="112"/>
  <c r="N4201" i="109"/>
  <c r="N1982" i="112"/>
  <c r="N3761" i="109"/>
  <c r="Q2683" i="112"/>
  <c r="Q2658" i="112"/>
  <c r="P399" i="109"/>
  <c r="Q1892" i="112"/>
  <c r="R2493" i="112"/>
  <c r="O1502" i="112"/>
  <c r="R10" i="109"/>
  <c r="N1688" i="112"/>
  <c r="N2389" i="112"/>
  <c r="O2469" i="112"/>
  <c r="R1367" i="112"/>
  <c r="O1867" i="112"/>
  <c r="W1529" i="109"/>
  <c r="O4230" i="109"/>
  <c r="N1771" i="112"/>
  <c r="R1820" i="112"/>
  <c r="P2711" i="112"/>
  <c r="P333" i="112"/>
  <c r="U3518" i="109"/>
  <c r="Z3591" i="109"/>
  <c r="P1101" i="112"/>
  <c r="O2534" i="112"/>
  <c r="O1104" i="112"/>
  <c r="R3742" i="109"/>
  <c r="N2420" i="112"/>
  <c r="R1805" i="112"/>
  <c r="P1321" i="112"/>
  <c r="Q1065" i="112"/>
  <c r="N4167" i="109"/>
  <c r="N1434" i="112"/>
  <c r="O2698" i="112"/>
  <c r="N2700" i="112"/>
  <c r="Q1954" i="112"/>
  <c r="N1654" i="112"/>
  <c r="Q849" i="112"/>
  <c r="Q2364" i="112"/>
  <c r="U3861" i="109"/>
  <c r="N2345" i="112"/>
  <c r="R2249" i="109"/>
  <c r="T2975" i="109"/>
  <c r="N476" i="112"/>
  <c r="Q2699" i="112"/>
  <c r="R4113" i="109"/>
  <c r="P1936" i="112"/>
  <c r="Z2921" i="109"/>
  <c r="V1616" i="109"/>
  <c r="N1944" i="112"/>
  <c r="P1335" i="112"/>
  <c r="P1189" i="109"/>
  <c r="T4045" i="109"/>
  <c r="O1480" i="112"/>
  <c r="Q1683" i="112"/>
  <c r="R4200" i="109"/>
  <c r="Q67" i="112"/>
  <c r="R4085" i="109"/>
  <c r="Q740" i="112"/>
  <c r="P536" i="112"/>
  <c r="O2251" i="112"/>
  <c r="Q1402" i="112"/>
  <c r="Q81" i="112"/>
  <c r="P3681" i="109"/>
  <c r="R1372" i="112"/>
  <c r="Q853" i="112"/>
  <c r="V4213" i="109"/>
  <c r="P897" i="109"/>
  <c r="O2584" i="112"/>
  <c r="N3492" i="109"/>
  <c r="O816" i="112"/>
  <c r="Q1994" i="112"/>
  <c r="P2624" i="112"/>
  <c r="Q2806" i="109"/>
  <c r="V4263" i="109"/>
  <c r="N1469" i="112"/>
  <c r="N1779" i="112"/>
  <c r="O2471" i="112"/>
  <c r="N2540" i="112"/>
  <c r="U1388" i="109"/>
  <c r="N4127" i="109"/>
  <c r="Q2436" i="112"/>
  <c r="Q998" i="112"/>
  <c r="Q1849" i="112"/>
  <c r="Q2345" i="112"/>
  <c r="S2028" i="109"/>
  <c r="R2336" i="109"/>
  <c r="O97" i="112"/>
  <c r="Q1972" i="112"/>
  <c r="V1136" i="109"/>
  <c r="P807" i="112"/>
  <c r="N1910" i="112"/>
  <c r="P2316" i="112"/>
  <c r="P1639" i="112"/>
  <c r="Q1281" i="112"/>
  <c r="Y1926" i="109"/>
  <c r="R1806" i="112"/>
  <c r="R1808" i="112"/>
  <c r="P2700" i="112"/>
  <c r="Y1385" i="109"/>
  <c r="L166" i="113"/>
  <c r="T3934" i="109"/>
  <c r="O2679" i="109"/>
  <c r="Q3350" i="109"/>
  <c r="Q1240" i="112"/>
  <c r="P1323" i="112"/>
  <c r="P1391" i="112"/>
  <c r="Q2554" i="112"/>
  <c r="O300" i="112"/>
  <c r="N808" i="112"/>
  <c r="Q1691" i="112"/>
  <c r="X4281" i="109"/>
  <c r="N165" i="112"/>
  <c r="P2448" i="112"/>
  <c r="N1451" i="112"/>
  <c r="P2116" i="112"/>
  <c r="X4155" i="109"/>
  <c r="N1643" i="112"/>
  <c r="O1199" i="112"/>
  <c r="O310" i="112"/>
  <c r="P2379" i="112"/>
  <c r="O105" i="112"/>
  <c r="X3319" i="109"/>
  <c r="P1750" i="112"/>
  <c r="N1057" i="112"/>
  <c r="R3789" i="109"/>
  <c r="Q2458" i="112"/>
  <c r="N989" i="112"/>
  <c r="N613" i="112"/>
  <c r="Z4369" i="109"/>
  <c r="Q1163" i="109"/>
  <c r="Q1405" i="112"/>
  <c r="O2397" i="112"/>
  <c r="Z4366" i="109"/>
  <c r="U3095" i="109"/>
  <c r="Q619" i="112"/>
  <c r="R1021" i="109"/>
  <c r="P1029" i="112"/>
  <c r="O2673" i="112"/>
  <c r="O288" i="112"/>
  <c r="P2174" i="112"/>
  <c r="P2114" i="112"/>
  <c r="O4047" i="109"/>
  <c r="O2363" i="112"/>
  <c r="P2195" i="109"/>
  <c r="S3767" i="109"/>
  <c r="Q2586" i="112"/>
  <c r="S4229" i="109"/>
  <c r="S3851" i="109"/>
  <c r="N1863" i="112"/>
  <c r="R2519" i="112"/>
  <c r="Q1431" i="112"/>
  <c r="N2343" i="112"/>
  <c r="T4213" i="109"/>
  <c r="Y2107" i="109"/>
  <c r="P3475" i="109"/>
  <c r="V3071" i="109"/>
  <c r="R2504" i="112"/>
  <c r="Q1708" i="112"/>
  <c r="W4155" i="109"/>
  <c r="Q1551" i="112"/>
  <c r="W3930" i="109"/>
  <c r="Q133" i="112"/>
  <c r="O2252" i="112"/>
  <c r="O2237" i="112"/>
  <c r="N2481" i="112"/>
  <c r="T4078" i="109"/>
  <c r="O2623" i="112"/>
  <c r="N4195" i="109"/>
  <c r="N3523" i="109"/>
  <c r="Q1681" i="112"/>
  <c r="P2079" i="112"/>
  <c r="T3108" i="109"/>
  <c r="U197" i="109"/>
  <c r="P1103" i="112"/>
  <c r="U2945" i="109"/>
  <c r="O1686" i="112"/>
  <c r="O3720" i="109"/>
  <c r="Q1758" i="112"/>
  <c r="N609" i="112"/>
  <c r="O1406" i="112"/>
  <c r="V3494" i="109"/>
  <c r="Q2636" i="112"/>
  <c r="O2359" i="112"/>
  <c r="Q635" i="112"/>
  <c r="T3100" i="109"/>
  <c r="P1500" i="112"/>
  <c r="R433" i="112"/>
  <c r="V4167" i="109"/>
  <c r="Q2209" i="112"/>
  <c r="O2585" i="112"/>
  <c r="N2344" i="112"/>
  <c r="R1972" i="109"/>
  <c r="O1870" i="109"/>
  <c r="Y4182" i="109"/>
  <c r="P2233" i="112"/>
  <c r="P2344" i="112"/>
  <c r="P1072" i="112"/>
  <c r="P3563" i="109"/>
  <c r="U2569" i="109"/>
  <c r="T4124" i="109"/>
  <c r="O1445" i="112"/>
  <c r="W3836" i="109"/>
  <c r="Q2021" i="112"/>
  <c r="P1331" i="112"/>
  <c r="W3709" i="109"/>
  <c r="Y4279" i="109"/>
  <c r="W4035" i="109"/>
  <c r="N1619" i="112"/>
  <c r="N1042" i="112"/>
  <c r="R1823" i="112"/>
  <c r="P2349" i="112"/>
  <c r="K149" i="113"/>
  <c r="W547" i="109"/>
  <c r="Q1047" i="112"/>
  <c r="P2377" i="109"/>
  <c r="Q860" i="112"/>
  <c r="O389" i="112"/>
  <c r="N1287" i="112"/>
  <c r="Q2327" i="112"/>
  <c r="P973" i="112"/>
  <c r="N3191" i="109"/>
  <c r="K57" i="113"/>
  <c r="P702" i="112"/>
  <c r="Q843" i="112"/>
  <c r="Q2462" i="112"/>
  <c r="P2604" i="112"/>
  <c r="R3418" i="109"/>
  <c r="Z3601" i="109"/>
  <c r="S2800" i="109"/>
  <c r="Q184" i="112"/>
  <c r="V3419" i="109"/>
  <c r="Q2090" i="112"/>
  <c r="O3927" i="109"/>
  <c r="Q279" i="112"/>
  <c r="R2292" i="112"/>
  <c r="O1251" i="112"/>
  <c r="N3417" i="109"/>
  <c r="P1721" i="112"/>
  <c r="U4046" i="109"/>
  <c r="P1444" i="112"/>
  <c r="P349" i="112"/>
  <c r="Q623" i="112"/>
  <c r="Q3300" i="109"/>
  <c r="Y2318" i="109"/>
  <c r="Q3410" i="109"/>
  <c r="R1573" i="112"/>
  <c r="P2181" i="112"/>
  <c r="N1272" i="112"/>
  <c r="P2599" i="109"/>
  <c r="Q815" i="112"/>
  <c r="R2258" i="112"/>
  <c r="Q1957" i="112"/>
  <c r="O238" i="112"/>
  <c r="Q50" i="112"/>
  <c r="Q837" i="112"/>
  <c r="Q2578" i="112"/>
  <c r="N2992" i="109"/>
  <c r="P3895" i="109"/>
  <c r="N1952" i="112"/>
  <c r="Q1433" i="112"/>
  <c r="T3474" i="109"/>
  <c r="P2701" i="112"/>
  <c r="Z3642" i="109"/>
  <c r="Y4137" i="109"/>
  <c r="P2194" i="112"/>
  <c r="P1966" i="112"/>
  <c r="P2083" i="112"/>
  <c r="Q2600" i="112"/>
  <c r="R3058" i="109"/>
  <c r="R655" i="112"/>
  <c r="V3874" i="109"/>
  <c r="U3925" i="109"/>
  <c r="O1937" i="112"/>
  <c r="P1613" i="112"/>
  <c r="P2376" i="112"/>
  <c r="M163" i="113"/>
  <c r="N2815" i="109"/>
  <c r="O847" i="112"/>
  <c r="Y4235" i="109"/>
  <c r="N1229" i="112"/>
  <c r="R3494" i="109"/>
  <c r="X4225" i="109"/>
  <c r="W3490" i="109"/>
  <c r="T4296" i="109"/>
  <c r="N2140" i="112"/>
  <c r="W4217" i="109"/>
  <c r="P2600" i="112"/>
  <c r="Y1239" i="109"/>
  <c r="V3124" i="109"/>
  <c r="Q2545" i="112"/>
  <c r="P2434" i="112"/>
  <c r="Q1715" i="112"/>
  <c r="O1162" i="112"/>
  <c r="Q2647" i="112"/>
  <c r="Q2958" i="109"/>
  <c r="R684" i="112"/>
  <c r="Z1396" i="109"/>
  <c r="V3080" i="109"/>
  <c r="P2404" i="112"/>
  <c r="Q2311" i="112"/>
  <c r="T3690" i="109"/>
  <c r="N2348" i="112"/>
  <c r="N72" i="112"/>
  <c r="Y2743" i="109"/>
  <c r="N2093" i="112"/>
  <c r="Q2366" i="112"/>
  <c r="R1138" i="112"/>
  <c r="Q2474" i="112"/>
  <c r="L45" i="113"/>
  <c r="N4030" i="109"/>
  <c r="Q1913" i="112"/>
  <c r="T3453" i="109"/>
  <c r="P1913" i="112"/>
  <c r="S4160" i="109"/>
  <c r="R2741" i="109"/>
  <c r="T1637" i="109"/>
  <c r="M144" i="113"/>
  <c r="T3007" i="109"/>
  <c r="N1286" i="112"/>
  <c r="O1165" i="112"/>
  <c r="Q241" i="112"/>
  <c r="Q2451" i="112"/>
  <c r="Q1282" i="112"/>
  <c r="O1299" i="112"/>
  <c r="V4230" i="109"/>
  <c r="W3423" i="109"/>
  <c r="P576" i="112"/>
  <c r="N3317" i="109"/>
  <c r="T2628" i="109"/>
  <c r="R888" i="112"/>
  <c r="U1997" i="109"/>
  <c r="P1040" i="112"/>
  <c r="P1156" i="112"/>
  <c r="O2420" i="112"/>
  <c r="W3355" i="109"/>
  <c r="O2685" i="109"/>
  <c r="M156" i="113"/>
  <c r="O1544" i="112"/>
  <c r="O1298" i="112"/>
  <c r="Q134" i="112"/>
  <c r="R1339" i="112"/>
  <c r="N1331" i="112"/>
  <c r="O1674" i="112"/>
  <c r="Q1698" i="112"/>
  <c r="R1140" i="112"/>
  <c r="Q564" i="112"/>
  <c r="X184" i="109"/>
  <c r="P168" i="112"/>
  <c r="O2426" i="112"/>
  <c r="M56" i="113"/>
  <c r="X4158" i="109"/>
  <c r="O2356" i="112"/>
  <c r="P1497" i="112"/>
  <c r="Q2544" i="112"/>
  <c r="Q4206" i="109"/>
  <c r="Q758" i="112"/>
  <c r="Q1274" i="112"/>
  <c r="N2099" i="112"/>
  <c r="Q1411" i="112"/>
  <c r="P743" i="112"/>
  <c r="U1747" i="109"/>
  <c r="P1022" i="112"/>
  <c r="N1474" i="112"/>
  <c r="W241" i="109"/>
  <c r="X3912" i="109"/>
  <c r="O1393" i="112"/>
  <c r="N1308" i="112"/>
  <c r="P2" i="112"/>
  <c r="O846" i="112"/>
  <c r="R3509" i="109"/>
  <c r="P2374" i="112"/>
  <c r="N2240" i="112"/>
  <c r="Q4171" i="109"/>
  <c r="N540" i="112"/>
  <c r="R1126" i="112"/>
  <c r="O527" i="112"/>
  <c r="P2401" i="112"/>
  <c r="R1585" i="112"/>
  <c r="Y4259" i="109"/>
  <c r="R3835" i="109"/>
  <c r="Z2543" i="109"/>
  <c r="O1988" i="112"/>
  <c r="U4235" i="109"/>
  <c r="Q41" i="109"/>
  <c r="N812" i="112"/>
  <c r="P974" i="109"/>
  <c r="S3324" i="109"/>
  <c r="O2538" i="112"/>
  <c r="R4046" i="109"/>
  <c r="P806" i="112"/>
  <c r="O569" i="112"/>
  <c r="O2557" i="112"/>
  <c r="Q2601" i="112"/>
  <c r="O826" i="112"/>
  <c r="P970" i="112"/>
  <c r="Q2092" i="112"/>
  <c r="M74" i="113"/>
  <c r="Q943" i="112"/>
  <c r="O1960" i="112"/>
  <c r="X2602" i="109"/>
  <c r="O1042" i="112"/>
  <c r="N1674" i="112"/>
  <c r="M180" i="113"/>
  <c r="W3179" i="109"/>
  <c r="R2743" i="112"/>
  <c r="U3816" i="109"/>
  <c r="O581" i="112"/>
  <c r="U2367" i="109"/>
  <c r="O1748" i="112"/>
  <c r="P1717" i="112"/>
  <c r="L16" i="113"/>
  <c r="N640" i="112"/>
  <c r="O2551" i="112"/>
  <c r="W4143" i="109"/>
  <c r="Q1563" i="112"/>
  <c r="S3695" i="109"/>
  <c r="Q94" i="112"/>
  <c r="X1717" i="109"/>
  <c r="P1208" i="112"/>
  <c r="R2046" i="112"/>
  <c r="P932" i="109"/>
  <c r="N2118" i="112"/>
  <c r="O47" i="112"/>
  <c r="M175" i="113"/>
  <c r="R2730" i="112"/>
  <c r="U590" i="109"/>
  <c r="Q1210" i="112"/>
  <c r="V3471" i="109"/>
  <c r="O2675" i="112"/>
  <c r="Z1389" i="109"/>
  <c r="O491" i="112"/>
  <c r="O2099" i="112"/>
  <c r="N2654" i="112"/>
  <c r="O2639" i="112"/>
  <c r="P1015" i="112"/>
  <c r="P2573" i="112"/>
  <c r="V2249" i="109"/>
  <c r="R2731" i="112"/>
  <c r="P1396" i="112"/>
  <c r="U1693" i="109"/>
  <c r="P59" i="109"/>
  <c r="O2162" i="112"/>
  <c r="W891" i="109"/>
  <c r="V1719" i="109"/>
  <c r="T1984" i="109"/>
  <c r="Z4374" i="109"/>
  <c r="N2434" i="112"/>
  <c r="Q3532" i="109"/>
  <c r="Q3401" i="109"/>
  <c r="Q2217" i="112"/>
  <c r="P343" i="112"/>
  <c r="N104" i="112"/>
  <c r="P504" i="112"/>
  <c r="Q2252" i="112"/>
  <c r="N1323" i="112"/>
  <c r="O762" i="112"/>
  <c r="P1217" i="112"/>
  <c r="O2632" i="112"/>
  <c r="W2440" i="109"/>
  <c r="P1227" i="112"/>
  <c r="O524" i="112"/>
  <c r="S3532" i="109"/>
  <c r="O1439" i="112"/>
  <c r="O2576" i="112"/>
  <c r="T2326" i="109"/>
  <c r="P1757" i="112"/>
  <c r="Q1479" i="112"/>
  <c r="N1444" i="112"/>
  <c r="Q2371" i="112"/>
  <c r="Q1314" i="112"/>
  <c r="P805" i="112"/>
  <c r="S4093" i="109"/>
  <c r="Q125" i="112"/>
  <c r="N2084" i="112"/>
  <c r="M118" i="113"/>
  <c r="O1846" i="112"/>
  <c r="W3548" i="109"/>
  <c r="O1428" i="112"/>
  <c r="U2757" i="109"/>
  <c r="Q550" i="112"/>
  <c r="Q4146" i="109"/>
  <c r="U3351" i="109"/>
  <c r="Q2078" i="112"/>
  <c r="R2281" i="112"/>
  <c r="P1713" i="112"/>
  <c r="O628" i="109"/>
  <c r="O3399" i="109"/>
  <c r="P2077" i="112"/>
  <c r="N1839" i="109"/>
  <c r="T4308" i="109"/>
  <c r="R2993" i="109"/>
  <c r="Q711" i="112"/>
  <c r="Q854" i="112"/>
  <c r="P2178" i="112"/>
  <c r="R1374" i="112"/>
  <c r="P1038" i="112"/>
  <c r="P1085" i="112"/>
  <c r="S4053" i="109"/>
  <c r="O1894" i="112"/>
  <c r="Q35" i="112"/>
  <c r="Q3864" i="109"/>
  <c r="O1549" i="112"/>
  <c r="R448" i="112"/>
  <c r="X3391" i="109"/>
  <c r="P1975" i="112"/>
  <c r="Q1001" i="112"/>
  <c r="O249" i="112"/>
  <c r="P1687" i="112"/>
  <c r="O1171" i="112"/>
  <c r="S1891" i="109"/>
  <c r="P2453" i="112"/>
  <c r="W4244" i="109"/>
  <c r="O2161" i="112"/>
  <c r="T3767" i="109"/>
  <c r="Q1035" i="112"/>
  <c r="V4259" i="109"/>
  <c r="Q2547" i="112"/>
  <c r="Y1279" i="109"/>
  <c r="N806" i="112"/>
  <c r="M79" i="113"/>
  <c r="Z3268" i="109"/>
  <c r="O369" i="112"/>
  <c r="N2672" i="112"/>
  <c r="S4171" i="109"/>
  <c r="O2114" i="112"/>
  <c r="Y4202" i="109"/>
  <c r="O125" i="112"/>
  <c r="R3748" i="109"/>
  <c r="U858" i="109"/>
  <c r="Y1646" i="109"/>
  <c r="O2416" i="112"/>
  <c r="R3809" i="109"/>
  <c r="P1931" i="112"/>
  <c r="P749" i="112"/>
  <c r="Q1450" i="112"/>
  <c r="O2390" i="112"/>
  <c r="O2022" i="112"/>
  <c r="P1542" i="112"/>
  <c r="O570" i="112"/>
  <c r="Q1767" i="112"/>
  <c r="Q1536" i="112"/>
  <c r="P1060" i="112"/>
  <c r="Q2418" i="112"/>
  <c r="O2702" i="112"/>
  <c r="Q2637" i="112"/>
  <c r="X4292" i="109"/>
  <c r="Q987" i="112"/>
  <c r="O2210" i="112"/>
  <c r="X3716" i="109"/>
  <c r="N1225" i="112"/>
  <c r="M45" i="113"/>
  <c r="U2796" i="109"/>
  <c r="O1714" i="112"/>
  <c r="S1576" i="109"/>
  <c r="P1392" i="112"/>
  <c r="X3749" i="109"/>
  <c r="P2403" i="112"/>
  <c r="Q1331" i="112"/>
  <c r="T4041" i="109"/>
  <c r="N3829" i="109"/>
  <c r="P2634" i="112"/>
  <c r="P3572" i="109"/>
  <c r="Q2392" i="112"/>
  <c r="Y3837" i="109"/>
  <c r="Q3428" i="109"/>
  <c r="Y4212" i="109"/>
  <c r="R426" i="112"/>
  <c r="N1449" i="112"/>
  <c r="S1151" i="109"/>
  <c r="O2464" i="112"/>
  <c r="Q1675" i="112"/>
  <c r="Q2367" i="112"/>
  <c r="O2163" i="112"/>
  <c r="P1225" i="112"/>
  <c r="T3105" i="109"/>
  <c r="T2623" i="109"/>
  <c r="N949" i="112"/>
  <c r="O1221" i="112"/>
  <c r="O1699" i="112"/>
  <c r="Q3436" i="109"/>
  <c r="P841" i="112"/>
  <c r="O4232" i="109"/>
  <c r="O1793" i="112"/>
  <c r="X4059" i="109"/>
  <c r="P1043" i="112"/>
  <c r="N1713" i="112"/>
  <c r="W4120" i="109"/>
  <c r="Q2485" i="112"/>
  <c r="T3720" i="109"/>
  <c r="O1120" i="109"/>
  <c r="X3024" i="109"/>
  <c r="N2424" i="112"/>
  <c r="Q3008" i="109"/>
  <c r="N2390" i="112"/>
  <c r="X3051" i="109"/>
  <c r="Y1870" i="109"/>
  <c r="X3728" i="109"/>
  <c r="O1676" i="112"/>
  <c r="O1312" i="112"/>
  <c r="P2773" i="109"/>
  <c r="T3824" i="109"/>
  <c r="N1415" i="112"/>
  <c r="O1273" i="112"/>
  <c r="P2563" i="112"/>
  <c r="N2210" i="112"/>
  <c r="K162" i="113"/>
  <c r="Q2234" i="112"/>
  <c r="O2548" i="112"/>
  <c r="N486" i="112"/>
  <c r="P2231" i="112"/>
  <c r="Q1543" i="112"/>
  <c r="O1981" i="112"/>
  <c r="V3409" i="109"/>
  <c r="R1133" i="109"/>
  <c r="P1017" i="112"/>
  <c r="P1699" i="112"/>
  <c r="N2698" i="112"/>
  <c r="P873" i="112"/>
  <c r="N2207" i="112"/>
  <c r="U4259" i="109"/>
  <c r="L164" i="113"/>
  <c r="Q3897" i="109"/>
  <c r="M114" i="113"/>
  <c r="Q167" i="112"/>
  <c r="P384" i="112"/>
  <c r="Q52" i="112"/>
  <c r="N1930" i="112"/>
  <c r="R4101" i="109"/>
  <c r="Q2125" i="112"/>
  <c r="N702" i="112"/>
  <c r="R2527" i="112"/>
  <c r="Z3236" i="109"/>
  <c r="O107" i="112"/>
  <c r="W2245" i="109"/>
  <c r="O1613" i="112"/>
  <c r="N120" i="112"/>
  <c r="O792" i="112"/>
  <c r="O2588" i="112"/>
  <c r="U2982" i="109"/>
  <c r="R1799" i="112"/>
  <c r="N1550" i="112"/>
  <c r="Y3784" i="109"/>
  <c r="Q2249" i="112"/>
  <c r="O122" i="112"/>
  <c r="N1321" i="112"/>
  <c r="P2630" i="112"/>
  <c r="R2500" i="112"/>
  <c r="P3038" i="109"/>
  <c r="V3836" i="109"/>
  <c r="P1322" i="112"/>
  <c r="P1305" i="112"/>
  <c r="Q4286" i="109"/>
  <c r="P2182" i="112"/>
  <c r="Q2960" i="109"/>
  <c r="T3663" i="109"/>
  <c r="R4145" i="109"/>
  <c r="O402" i="112"/>
  <c r="O2549" i="112"/>
  <c r="P1507" i="112"/>
  <c r="O2703" i="112"/>
  <c r="O2400" i="112"/>
  <c r="Q2671" i="112"/>
  <c r="Q2413" i="112"/>
  <c r="T4294" i="109"/>
  <c r="P1762" i="112"/>
  <c r="N2252" i="112"/>
  <c r="O2597" i="112"/>
  <c r="O1749" i="112"/>
  <c r="P2698" i="112"/>
  <c r="O1479" i="112"/>
  <c r="N493" i="112"/>
  <c r="U3021" i="109"/>
  <c r="O292" i="112"/>
  <c r="P532" i="112"/>
  <c r="O2760" i="109"/>
  <c r="Q2367" i="109"/>
  <c r="V3707" i="109"/>
  <c r="R3497" i="109"/>
  <c r="P1974" i="112"/>
  <c r="O233" i="112"/>
  <c r="U1934" i="109"/>
  <c r="Y1236" i="109"/>
  <c r="O1425" i="112"/>
  <c r="P4102" i="109"/>
  <c r="O1322" i="112"/>
  <c r="R659" i="112"/>
  <c r="P1400" i="112"/>
  <c r="Q301" i="112"/>
  <c r="P987" i="112"/>
  <c r="P2393" i="112"/>
  <c r="O1330" i="112"/>
  <c r="P753" i="112"/>
  <c r="W3936" i="109"/>
  <c r="O248" i="112"/>
  <c r="P2189" i="112"/>
  <c r="Z4371" i="109"/>
  <c r="P71" i="112"/>
  <c r="Q1951" i="112"/>
  <c r="Q2461" i="112"/>
  <c r="O1257" i="112"/>
  <c r="N782" i="112"/>
  <c r="S1196" i="109"/>
  <c r="P1334" i="112"/>
  <c r="U4108" i="109"/>
  <c r="N3379" i="109"/>
  <c r="Q183" i="112"/>
  <c r="N1963" i="112"/>
  <c r="O1255" i="112"/>
  <c r="S4303" i="109"/>
  <c r="R1368" i="112"/>
  <c r="R2940" i="109"/>
  <c r="W4139" i="109"/>
  <c r="P2377" i="112"/>
  <c r="Y2669" i="109"/>
  <c r="Q471" i="112"/>
  <c r="O3680" i="109"/>
  <c r="Y1942" i="109"/>
  <c r="R3386" i="109"/>
  <c r="Q2008" i="112"/>
  <c r="R2288" i="112"/>
  <c r="N102" i="112"/>
  <c r="U4071" i="109"/>
  <c r="R3903" i="109"/>
  <c r="P410" i="112"/>
  <c r="R87" i="109"/>
  <c r="Z3254" i="109"/>
  <c r="Q1226" i="109"/>
  <c r="P2097" i="112"/>
  <c r="Q2116" i="109"/>
  <c r="W2641" i="109"/>
  <c r="P565" i="112"/>
  <c r="M99" i="113"/>
  <c r="Q358" i="112"/>
  <c r="P3899" i="109"/>
  <c r="O2670" i="112"/>
  <c r="N2150" i="112"/>
  <c r="R1358" i="112"/>
  <c r="P1909" i="112"/>
  <c r="P1989" i="112"/>
  <c r="N2141" i="112"/>
  <c r="Q3752" i="109"/>
  <c r="P2139" i="112"/>
  <c r="O1036" i="112"/>
  <c r="X4295" i="109"/>
  <c r="Q1794" i="112"/>
  <c r="P824" i="112"/>
  <c r="O289" i="112"/>
  <c r="O1069" i="112"/>
  <c r="O4147" i="109"/>
  <c r="Q768" i="112"/>
  <c r="N2088" i="109"/>
  <c r="O1733" i="112"/>
  <c r="S3824" i="109"/>
  <c r="R4128" i="109"/>
  <c r="T4286" i="109"/>
  <c r="O1532" i="112"/>
  <c r="P794" i="112"/>
  <c r="N4120" i="109"/>
  <c r="N1621" i="112"/>
  <c r="O2657" i="112"/>
  <c r="Q4262" i="109"/>
  <c r="N575" i="112"/>
  <c r="Q2552" i="112"/>
  <c r="W3195" i="109"/>
  <c r="Q810" i="112"/>
  <c r="T3390" i="109"/>
  <c r="P2149" i="112"/>
  <c r="Q4189" i="109"/>
  <c r="V3532" i="109"/>
  <c r="Y4150" i="109"/>
  <c r="O1782" i="112"/>
  <c r="V3437" i="109"/>
  <c r="Q1010" i="112"/>
  <c r="X3182" i="109"/>
  <c r="W2844" i="109"/>
  <c r="O1541" i="112"/>
  <c r="N479" i="112"/>
  <c r="P2388" i="112"/>
  <c r="R2737" i="112"/>
  <c r="M8" i="113"/>
  <c r="O324" i="112"/>
  <c r="O2378" i="112"/>
  <c r="W4266" i="109"/>
  <c r="O2181" i="112"/>
  <c r="N4289" i="109"/>
  <c r="Q1443" i="112"/>
  <c r="Y3843" i="109"/>
  <c r="N112" i="112"/>
  <c r="Q1737" i="112"/>
  <c r="P3036" i="109"/>
  <c r="Q1672" i="112"/>
  <c r="W2013" i="109"/>
  <c r="Q957" i="112"/>
  <c r="W3377" i="109"/>
  <c r="P3547" i="109"/>
  <c r="P2421" i="112"/>
  <c r="O787" i="112"/>
  <c r="O3123" i="109"/>
  <c r="N784" i="112"/>
  <c r="S786" i="109"/>
  <c r="Q1747" i="112"/>
  <c r="V3200" i="109"/>
  <c r="O3044" i="109"/>
  <c r="U2808" i="109"/>
  <c r="W4114" i="109"/>
  <c r="V4028" i="109"/>
  <c r="O2173" i="112"/>
  <c r="X1740" i="109"/>
  <c r="Q2137" i="112"/>
  <c r="O2455" i="112"/>
  <c r="P3026" i="109"/>
  <c r="R2741" i="112"/>
  <c r="P2356" i="112"/>
  <c r="O2600" i="112"/>
  <c r="N3683" i="109"/>
  <c r="Z4363" i="109"/>
  <c r="X4247" i="109"/>
  <c r="P1701" i="112"/>
  <c r="X4139" i="109"/>
  <c r="O2481" i="112"/>
  <c r="P2099" i="112"/>
  <c r="N2405" i="112"/>
  <c r="P245" i="112"/>
  <c r="P2396" i="112"/>
  <c r="U103" i="109"/>
  <c r="O1398" i="112"/>
  <c r="S4248" i="109"/>
  <c r="P836" i="112"/>
  <c r="N3542" i="109"/>
  <c r="R2724" i="112"/>
  <c r="Q1942" i="112"/>
  <c r="Q1478" i="112"/>
  <c r="U1197" i="109"/>
  <c r="R2735" i="112"/>
  <c r="Y4030" i="109"/>
  <c r="Q1778" i="112"/>
  <c r="O1916" i="112"/>
  <c r="Q175" i="112"/>
  <c r="Q1919" i="112"/>
  <c r="O1941" i="112"/>
  <c r="Y3316" i="109"/>
  <c r="R3033" i="109"/>
  <c r="P1270" i="112"/>
  <c r="R3397" i="109"/>
  <c r="Q1682" i="112"/>
  <c r="Z4324" i="109"/>
  <c r="O2326" i="112"/>
  <c r="V4093" i="109"/>
  <c r="P849" i="112"/>
  <c r="Z3965" i="109"/>
  <c r="P4121" i="109"/>
  <c r="P2665" i="112"/>
  <c r="W4156" i="109"/>
  <c r="P4171" i="109"/>
  <c r="Q353" i="112"/>
  <c r="N1620" i="112"/>
  <c r="Z3981" i="109"/>
  <c r="Q2549" i="112"/>
  <c r="P73" i="112"/>
  <c r="Q2395" i="112"/>
  <c r="P2425" i="112"/>
  <c r="P1087" i="112"/>
  <c r="Q57" i="112"/>
  <c r="U3936" i="109"/>
  <c r="N1725" i="112"/>
  <c r="N827" i="112"/>
  <c r="O3138" i="109"/>
  <c r="P2129" i="112"/>
  <c r="O1210" i="112"/>
  <c r="R4265" i="109"/>
  <c r="N1687" i="112"/>
  <c r="N1255" i="112"/>
  <c r="N2181" i="112"/>
  <c r="N1960" i="112"/>
  <c r="Q179" i="112"/>
  <c r="P2669" i="112"/>
  <c r="Q1775" i="112"/>
  <c r="U3023" i="109"/>
  <c r="P645" i="112"/>
  <c r="V3567" i="109"/>
  <c r="Q1666" i="112"/>
  <c r="N333" i="112"/>
  <c r="N536" i="112"/>
  <c r="Q518" i="112"/>
  <c r="O1525" i="112"/>
  <c r="Q2608" i="112"/>
  <c r="Q1790" i="112"/>
  <c r="W3457" i="109"/>
  <c r="Q2666" i="112"/>
  <c r="P2191" i="112"/>
  <c r="R903" i="112"/>
  <c r="U2697" i="109"/>
  <c r="V3943" i="109"/>
  <c r="Q2597" i="112"/>
  <c r="P3545" i="109"/>
  <c r="Q2669" i="112"/>
  <c r="Q1179" i="112"/>
  <c r="V3029" i="109"/>
  <c r="R4059" i="109"/>
  <c r="O2624" i="112"/>
  <c r="Q2221" i="112"/>
  <c r="S2817" i="109"/>
  <c r="R2512" i="112"/>
  <c r="S2844" i="109"/>
  <c r="W3092" i="109"/>
  <c r="Q2837" i="109"/>
  <c r="U1936" i="109"/>
  <c r="R1336" i="112"/>
  <c r="P279" i="112"/>
  <c r="P1584" i="109"/>
  <c r="N2453" i="109"/>
  <c r="V4075" i="109"/>
  <c r="O1561" i="112"/>
  <c r="P860" i="112"/>
  <c r="Q2354" i="112"/>
  <c r="W2990" i="109"/>
  <c r="Q1247" i="112"/>
  <c r="Q1016" i="112"/>
  <c r="R2043" i="112"/>
  <c r="P2359" i="112"/>
  <c r="S2795" i="109"/>
  <c r="S4036" i="109"/>
  <c r="Q113" i="112"/>
  <c r="Q1731" i="112"/>
  <c r="N2640" i="112"/>
  <c r="L121" i="113"/>
  <c r="X2825" i="109"/>
  <c r="W1552" i="109"/>
  <c r="O1075" i="112"/>
  <c r="P2310" i="112"/>
  <c r="O1905" i="112"/>
  <c r="N1303" i="112"/>
  <c r="Q2711" i="112"/>
  <c r="P2642" i="109"/>
  <c r="N2593" i="112"/>
  <c r="N152" i="112"/>
  <c r="X3770" i="109"/>
  <c r="U3487" i="109"/>
  <c r="W3756" i="109"/>
  <c r="P2699" i="112"/>
  <c r="Y3842" i="109"/>
  <c r="S3864" i="109"/>
  <c r="U2714" i="109"/>
  <c r="P33" i="112"/>
  <c r="O2105" i="112"/>
  <c r="N1683" i="112"/>
  <c r="Y1847" i="109"/>
  <c r="P2618" i="112"/>
  <c r="R3825" i="109"/>
  <c r="N581" i="112"/>
  <c r="S3755" i="109"/>
  <c r="Q11" i="112"/>
  <c r="S3013" i="109"/>
  <c r="P1182" i="112"/>
  <c r="X2988" i="109"/>
  <c r="R2759" i="112"/>
  <c r="P1615" i="112"/>
  <c r="O751" i="112"/>
  <c r="Q1904" i="112"/>
  <c r="Q2417" i="112"/>
  <c r="S2808" i="109"/>
  <c r="P2455" i="112"/>
  <c r="M22" i="113"/>
  <c r="P951" i="112"/>
  <c r="P628" i="112"/>
  <c r="O1727" i="112"/>
  <c r="R2528" i="112"/>
  <c r="O3502" i="109"/>
  <c r="R4220" i="109"/>
  <c r="R421" i="112"/>
  <c r="U3533" i="109"/>
  <c r="N2585" i="112"/>
  <c r="O981" i="112"/>
  <c r="Q1081" i="112"/>
  <c r="P2681" i="112"/>
  <c r="O80" i="112"/>
  <c r="O2029" i="109"/>
  <c r="O3563" i="109"/>
  <c r="O2396" i="112"/>
  <c r="Q2672" i="112"/>
  <c r="O2623" i="109"/>
  <c r="X4082" i="109"/>
  <c r="Q2643" i="112"/>
  <c r="O3499" i="109"/>
  <c r="S3817" i="109"/>
  <c r="O102" i="112"/>
  <c r="X1293" i="109"/>
  <c r="U4308" i="109"/>
  <c r="Q2122" i="112"/>
  <c r="O1892" i="112"/>
  <c r="Q3545" i="109"/>
  <c r="N2379" i="112"/>
  <c r="P2420" i="112"/>
  <c r="Q1387" i="112"/>
  <c r="Q1968" i="112"/>
  <c r="U3401" i="109"/>
  <c r="O586" i="112"/>
  <c r="X4249" i="109"/>
  <c r="M133" i="113"/>
  <c r="O2317" i="112"/>
  <c r="X3671" i="109"/>
  <c r="Q1912" i="112"/>
  <c r="O1975" i="112"/>
  <c r="N1389" i="112"/>
  <c r="R3891" i="109"/>
  <c r="N350" i="112"/>
  <c r="N4232" i="109"/>
  <c r="S3460" i="109"/>
  <c r="O3391" i="109"/>
  <c r="N3305" i="109"/>
  <c r="Q1983" i="112"/>
  <c r="P2091" i="112"/>
  <c r="X3664" i="109"/>
  <c r="Q1552" i="112"/>
  <c r="O1848" i="112"/>
  <c r="V3669" i="109"/>
  <c r="P1664" i="112"/>
  <c r="O800" i="112"/>
  <c r="R1566" i="112"/>
  <c r="N3110" i="109"/>
  <c r="W3368" i="109"/>
  <c r="N1668" i="112"/>
  <c r="Q2150" i="112"/>
  <c r="O264" i="112"/>
  <c r="V4231" i="109"/>
  <c r="N2442" i="112"/>
  <c r="O969" i="112"/>
  <c r="P779" i="112"/>
  <c r="O4029" i="109"/>
  <c r="O2652" i="112"/>
  <c r="O622" i="112"/>
  <c r="O1856" i="112"/>
  <c r="Q2020" i="112"/>
  <c r="P3032" i="109"/>
  <c r="Y4204" i="109"/>
  <c r="N1868" i="112"/>
  <c r="W4205" i="109"/>
  <c r="P3357" i="109"/>
  <c r="N858" i="112"/>
  <c r="R2045" i="112"/>
  <c r="O2689" i="112"/>
  <c r="Y4136" i="109"/>
  <c r="O1672" i="112"/>
  <c r="P1855" i="112"/>
  <c r="O1401" i="112"/>
  <c r="Q2557" i="112"/>
  <c r="S2789" i="109"/>
  <c r="P2553" i="112"/>
  <c r="Z3598" i="109"/>
  <c r="P1681" i="112"/>
  <c r="N1675" i="112"/>
  <c r="N2149" i="112"/>
  <c r="U2259" i="109"/>
  <c r="P2485" i="112"/>
  <c r="S3173" i="109"/>
  <c r="P2306" i="112"/>
  <c r="Q1417" i="112"/>
  <c r="Q1186" i="112"/>
  <c r="Q867" i="112"/>
  <c r="Q2183" i="112"/>
  <c r="P2006" i="112"/>
  <c r="O3501" i="109"/>
  <c r="N1414" i="112"/>
  <c r="P340" i="112"/>
  <c r="P1745" i="112"/>
  <c r="N2173" i="112"/>
  <c r="Y2619" i="109"/>
  <c r="X3324" i="109"/>
  <c r="O2461" i="112"/>
  <c r="U3723" i="109"/>
  <c r="K45" i="113"/>
  <c r="P2005" i="112"/>
  <c r="O2151" i="112"/>
  <c r="R1724" i="109"/>
  <c r="P1238" i="112"/>
  <c r="Q41" i="112"/>
  <c r="P2586" i="112"/>
  <c r="M181" i="113"/>
  <c r="N1406" i="112"/>
  <c r="Q322" i="112"/>
  <c r="N3901" i="109"/>
  <c r="U4117" i="109"/>
  <c r="O2075" i="112"/>
  <c r="X928" i="109"/>
  <c r="Q4274" i="109"/>
  <c r="P2607" i="112"/>
  <c r="V4124" i="109"/>
  <c r="Q2479" i="112"/>
  <c r="N1714" i="112"/>
  <c r="Q2226" i="112"/>
  <c r="O3471" i="109"/>
  <c r="N2946" i="109"/>
  <c r="P2437" i="112"/>
  <c r="Q1033" i="112"/>
  <c r="P842" i="112"/>
  <c r="T3900" i="109"/>
  <c r="P1062" i="112"/>
  <c r="O3774" i="109"/>
  <c r="N1526" i="112"/>
  <c r="Q1219" i="112"/>
  <c r="P4276" i="109"/>
  <c r="W4219" i="109"/>
  <c r="Y4255" i="109"/>
  <c r="O2126" i="112"/>
  <c r="Z4336" i="109"/>
  <c r="Q1300" i="112"/>
  <c r="Q394" i="112"/>
  <c r="O1896" i="112"/>
  <c r="S4235" i="109"/>
  <c r="N979" i="112"/>
  <c r="O1022" i="112"/>
  <c r="Q2780" i="109"/>
  <c r="W4193" i="109"/>
  <c r="U3317" i="109"/>
  <c r="Q2965" i="109"/>
  <c r="O138" i="112"/>
  <c r="P3538" i="109"/>
  <c r="P1475" i="112"/>
  <c r="Q808" i="112"/>
  <c r="P1504" i="112"/>
  <c r="O2411" i="112"/>
  <c r="N1842" i="112"/>
  <c r="P1313" i="112"/>
  <c r="U3475" i="109"/>
  <c r="R4080" i="109"/>
  <c r="S4225" i="109"/>
  <c r="R2502" i="112"/>
  <c r="O1473" i="112"/>
  <c r="N939" i="112"/>
  <c r="T2817" i="109"/>
  <c r="Z2525" i="109"/>
  <c r="O1934" i="112"/>
  <c r="N759" i="112"/>
  <c r="N3159" i="109"/>
  <c r="R3106" i="109"/>
  <c r="Q2560" i="112"/>
  <c r="R2717" i="112"/>
  <c r="N2334" i="112"/>
  <c r="O112" i="112"/>
  <c r="P4132" i="109"/>
  <c r="N870" i="112"/>
  <c r="O4221" i="109"/>
  <c r="R889" i="112"/>
  <c r="P771" i="112"/>
  <c r="P512" i="112"/>
  <c r="O2131" i="112"/>
  <c r="N4131" i="109"/>
  <c r="P2381" i="112"/>
  <c r="Q1070" i="112"/>
  <c r="P559" i="112"/>
  <c r="M63" i="113"/>
  <c r="Q34" i="112"/>
  <c r="P2667" i="112"/>
  <c r="P4175" i="109"/>
  <c r="S3790" i="109"/>
  <c r="Q2465" i="112"/>
  <c r="X2693" i="109"/>
  <c r="U1888" i="109"/>
  <c r="T4116" i="109"/>
  <c r="X4094" i="109"/>
  <c r="T2638" i="109"/>
  <c r="P1176" i="112"/>
  <c r="Y2825" i="109"/>
  <c r="N1555" i="109"/>
  <c r="T1865" i="109"/>
  <c r="O1994" i="112"/>
  <c r="N599" i="109"/>
  <c r="Q1939" i="112"/>
  <c r="Y1498" i="109"/>
  <c r="R682" i="112"/>
  <c r="U4270" i="109"/>
  <c r="P2462" i="112"/>
  <c r="T3389" i="109"/>
  <c r="P1105" i="112"/>
  <c r="O1986" i="112"/>
  <c r="S3363" i="109"/>
  <c r="P4160" i="109"/>
  <c r="V3722" i="109"/>
  <c r="Q2224" i="112"/>
  <c r="Z1774" i="109"/>
  <c r="Q796" i="112"/>
  <c r="Q1975" i="112"/>
  <c r="O1928" i="112"/>
  <c r="T4118" i="109"/>
  <c r="N2752" i="109"/>
  <c r="P32" i="112"/>
  <c r="R3575" i="109"/>
  <c r="W574" i="109"/>
  <c r="O1906" i="112"/>
  <c r="N2129" i="112"/>
  <c r="P852" i="112"/>
  <c r="O54" i="112"/>
  <c r="W3737" i="109"/>
  <c r="X3085" i="109"/>
  <c r="P5" i="112"/>
  <c r="T1977" i="109"/>
  <c r="Q2677" i="112"/>
  <c r="O3049" i="109"/>
  <c r="O1470" i="112"/>
  <c r="N3489" i="109"/>
  <c r="Q793" i="112"/>
  <c r="N1931" i="112"/>
  <c r="K135" i="113"/>
  <c r="O3882" i="109"/>
  <c r="P1658" i="112"/>
  <c r="O471" i="112"/>
  <c r="V3782" i="109"/>
  <c r="R3524" i="109"/>
  <c r="N2189" i="112"/>
  <c r="O1491" i="112"/>
  <c r="Y3683" i="109"/>
  <c r="P1904" i="112"/>
  <c r="O2466" i="112"/>
  <c r="O2578" i="112"/>
  <c r="N1428" i="112"/>
  <c r="O2178" i="112"/>
  <c r="O336" i="112"/>
  <c r="P1688" i="112"/>
  <c r="O2756" i="109"/>
  <c r="T4073" i="109"/>
  <c r="R2488" i="112"/>
  <c r="N397" i="112"/>
  <c r="Y2762" i="109"/>
  <c r="R3201" i="109"/>
  <c r="M136" i="113"/>
  <c r="N2357" i="112"/>
  <c r="N1612" i="112"/>
  <c r="M65" i="113"/>
  <c r="N1041" i="112"/>
  <c r="Q2123" i="112"/>
  <c r="U3841" i="109"/>
  <c r="Q760" i="109"/>
  <c r="P1654" i="112"/>
  <c r="P3519" i="109"/>
  <c r="P4120" i="109"/>
  <c r="P2378" i="109"/>
  <c r="O3208" i="109"/>
  <c r="Y3463" i="109"/>
  <c r="N1161" i="112"/>
  <c r="Q1015" i="112"/>
  <c r="N2590" i="112"/>
  <c r="P2229" i="112"/>
  <c r="Q1520" i="112"/>
  <c r="O535" i="112"/>
  <c r="S3859" i="109"/>
  <c r="S3549" i="109"/>
  <c r="N322" i="112"/>
  <c r="Q2564" i="112"/>
  <c r="Y3525" i="109"/>
  <c r="S3902" i="109"/>
  <c r="P2415" i="112"/>
  <c r="Q1696" i="112"/>
  <c r="P3402" i="109"/>
  <c r="Q1452" i="112"/>
  <c r="Q2229" i="112"/>
  <c r="Q1950" i="109"/>
  <c r="R2722" i="112"/>
  <c r="Q769" i="112"/>
  <c r="O643" i="112"/>
  <c r="O1454" i="112"/>
  <c r="Q2322" i="112"/>
  <c r="N2812" i="109"/>
  <c r="R1887" i="109"/>
  <c r="R3890" i="109"/>
  <c r="Q1251" i="112"/>
  <c r="R1379" i="112"/>
  <c r="N2135" i="112"/>
  <c r="Q1477" i="112"/>
  <c r="U3429" i="109"/>
  <c r="O707" i="112"/>
  <c r="O1669" i="112"/>
  <c r="T3196" i="109"/>
  <c r="X3549" i="109"/>
  <c r="N2024" i="112"/>
  <c r="R2054" i="112"/>
  <c r="O2431" i="109"/>
  <c r="Q803" i="112"/>
  <c r="U1232" i="109"/>
  <c r="O1183" i="112"/>
  <c r="O1859" i="112"/>
  <c r="O1780" i="112"/>
  <c r="O973" i="112"/>
  <c r="N1222" i="112"/>
  <c r="Y1972" i="109"/>
  <c r="Q566" i="112"/>
  <c r="V3211" i="109"/>
  <c r="Q2353" i="112"/>
  <c r="X610" i="109"/>
  <c r="O602" i="112"/>
  <c r="Q4147" i="109"/>
  <c r="M130" i="113"/>
  <c r="S4183" i="109"/>
  <c r="N56" i="112"/>
  <c r="O1503" i="112"/>
  <c r="P2444" i="112"/>
  <c r="P2358" i="112"/>
  <c r="N60" i="112"/>
  <c r="T2252" i="109"/>
  <c r="P2237" i="112"/>
  <c r="N3475" i="109"/>
  <c r="P122" i="112"/>
  <c r="N1394" i="112"/>
  <c r="Q1783" i="112"/>
  <c r="N1853" i="112"/>
  <c r="Q1789" i="112"/>
  <c r="N2641" i="112"/>
  <c r="N862" i="112"/>
  <c r="N4293" i="109"/>
  <c r="N1262" i="112"/>
  <c r="T4077" i="109"/>
  <c r="Q469" i="112"/>
  <c r="P1024" i="112"/>
  <c r="Z3644" i="109"/>
  <c r="P2164" i="112"/>
  <c r="U2468" i="109"/>
  <c r="X1378" i="109"/>
  <c r="T424" i="109"/>
  <c r="U1521" i="109"/>
  <c r="P1776" i="112"/>
  <c r="Q2442" i="112"/>
  <c r="P2397" i="112"/>
  <c r="N1964" i="112"/>
  <c r="N4110" i="109"/>
  <c r="Q2296" i="109"/>
  <c r="Q489" i="112"/>
  <c r="N1502" i="112"/>
  <c r="R3034" i="109"/>
  <c r="Q1664" i="112"/>
  <c r="Q2701" i="112"/>
  <c r="O554" i="109"/>
  <c r="O2422" i="112"/>
  <c r="X3790" i="109"/>
  <c r="P762" i="112"/>
  <c r="Q2832" i="109"/>
  <c r="O1224" i="112"/>
  <c r="V4159" i="109"/>
  <c r="Y2941" i="109"/>
  <c r="O1520" i="112"/>
  <c r="P1450" i="112"/>
  <c r="V1584" i="109"/>
  <c r="P1760" i="112"/>
  <c r="V3930" i="109"/>
  <c r="K134" i="113"/>
  <c r="O385" i="112"/>
  <c r="R2287" i="112"/>
  <c r="W3396" i="109"/>
  <c r="Q1967" i="112"/>
  <c r="O697" i="112"/>
  <c r="Y3206" i="109"/>
  <c r="O4305" i="109"/>
  <c r="O143" i="109"/>
  <c r="P2238" i="112"/>
  <c r="W3488" i="109"/>
  <c r="P237" i="112"/>
  <c r="Q949" i="112"/>
  <c r="Q1315" i="112"/>
  <c r="Y2805" i="109"/>
  <c r="P2347" i="112"/>
  <c r="M19" i="113"/>
  <c r="U1632" i="109"/>
  <c r="S4187" i="109"/>
  <c r="R1607" i="112"/>
  <c r="S2610" i="109"/>
  <c r="R1127" i="112"/>
  <c r="O2190" i="112"/>
  <c r="M121" i="113"/>
  <c r="N2466" i="112"/>
  <c r="U4221" i="109"/>
  <c r="N1734" i="112"/>
  <c r="Q3710" i="109"/>
  <c r="Q865" i="112"/>
  <c r="Q254" i="112"/>
  <c r="Q2612" i="112"/>
  <c r="O1537" i="112"/>
  <c r="Y2218" i="109"/>
  <c r="V4199" i="109"/>
  <c r="N2464" i="109"/>
  <c r="Q95" i="112"/>
  <c r="O4233" i="109"/>
  <c r="O998" i="112"/>
  <c r="Q1545" i="112"/>
  <c r="Q83" i="112"/>
  <c r="X3842" i="109"/>
  <c r="P829" i="112"/>
  <c r="P2151" i="112"/>
  <c r="N932" i="112"/>
  <c r="S3900" i="109"/>
  <c r="R2750" i="112"/>
  <c r="S3789" i="109"/>
  <c r="P1181" i="112"/>
  <c r="N2238" i="112"/>
  <c r="O247" i="112"/>
  <c r="Q112" i="112"/>
  <c r="N2131" i="112"/>
  <c r="P1690" i="112"/>
  <c r="N4035" i="109"/>
  <c r="Q1871" i="112"/>
  <c r="Q2673" i="112"/>
  <c r="Y1737" i="109"/>
  <c r="Q3126" i="109"/>
  <c r="Q598" i="112"/>
  <c r="O2025" i="112"/>
  <c r="S3794" i="109"/>
  <c r="O2450" i="112"/>
  <c r="N67" i="112"/>
  <c r="L59" i="113"/>
  <c r="Y3738" i="109"/>
  <c r="O2696" i="112"/>
  <c r="V2109" i="109"/>
  <c r="R2277" i="112"/>
  <c r="Y391" i="109"/>
  <c r="O2688" i="112"/>
  <c r="S4230" i="109"/>
  <c r="P505" i="112"/>
  <c r="U3499" i="109"/>
  <c r="P2642" i="112"/>
  <c r="P1026" i="112"/>
  <c r="N1778" i="112"/>
  <c r="P21" i="109"/>
  <c r="P2216" i="112"/>
  <c r="O1536" i="112"/>
  <c r="R649" i="112"/>
  <c r="P1530" i="112"/>
  <c r="O795" i="112"/>
  <c r="R416" i="112"/>
  <c r="O4186" i="109"/>
  <c r="R1363" i="112"/>
  <c r="P1031" i="112"/>
  <c r="Q1152" i="112"/>
  <c r="W73" i="109"/>
  <c r="O2483" i="112"/>
  <c r="P2398" i="112"/>
  <c r="T3542" i="109"/>
  <c r="O860" i="112"/>
  <c r="U4059" i="109"/>
  <c r="O3" i="112"/>
  <c r="P3336" i="109"/>
  <c r="N2144" i="112"/>
  <c r="N2701" i="109"/>
  <c r="O28" i="112"/>
  <c r="Y3573" i="109"/>
  <c r="O983" i="112"/>
  <c r="P3019" i="109"/>
  <c r="N2224" i="112"/>
  <c r="Q1562" i="112"/>
  <c r="U3037" i="109"/>
  <c r="R2271" i="112"/>
  <c r="Y3809" i="109"/>
  <c r="N2652" i="112"/>
  <c r="Y2247" i="109"/>
  <c r="Z3220" i="109"/>
  <c r="N1552" i="112"/>
  <c r="R1642" i="109"/>
  <c r="U3563" i="109"/>
  <c r="N1488" i="112"/>
  <c r="O2457" i="112"/>
  <c r="O400" i="112"/>
  <c r="X3656" i="109"/>
  <c r="O2553" i="112"/>
  <c r="O1422" i="112"/>
  <c r="R2071" i="112"/>
  <c r="N839" i="112"/>
  <c r="O2242" i="112"/>
  <c r="Q2651" i="112"/>
  <c r="P1438" i="112"/>
  <c r="N1915" i="112"/>
  <c r="Y3195" i="109"/>
  <c r="Q244" i="112"/>
  <c r="S1611" i="109"/>
  <c r="Q1486" i="112"/>
  <c r="K118" i="113"/>
  <c r="M78" i="113"/>
  <c r="L134" i="113"/>
  <c r="R1838" i="112"/>
  <c r="M103" i="113"/>
  <c r="X2310" i="109"/>
  <c r="Q311" i="112"/>
  <c r="Y3050" i="109"/>
  <c r="Q1755" i="112"/>
  <c r="N1251" i="112"/>
  <c r="Q1008" i="112"/>
  <c r="Z4313" i="109"/>
  <c r="W3914" i="109"/>
  <c r="N2417" i="112"/>
  <c r="O2335" i="112"/>
  <c r="P2210" i="112"/>
  <c r="X4306" i="109"/>
  <c r="S4124" i="109"/>
  <c r="Q1533" i="112"/>
  <c r="N478" i="112"/>
  <c r="O763" i="112"/>
  <c r="S4294" i="109"/>
  <c r="L58" i="113"/>
  <c r="O2637" i="112"/>
  <c r="Q1888" i="112"/>
  <c r="U2346" i="109"/>
  <c r="O4200" i="109"/>
  <c r="P151" i="112"/>
  <c r="Q693" i="112"/>
  <c r="N2577" i="109"/>
  <c r="L150" i="113"/>
  <c r="M166" i="113"/>
  <c r="O1173" i="112"/>
  <c r="R3060" i="109"/>
  <c r="P817" i="112"/>
  <c r="N1919" i="112"/>
  <c r="R3343" i="109"/>
  <c r="R2727" i="112"/>
  <c r="U2410" i="109"/>
  <c r="R206" i="112"/>
  <c r="U2473" i="109"/>
  <c r="N2607" i="112"/>
  <c r="R1352" i="112"/>
  <c r="Q4071" i="109"/>
  <c r="O1715" i="112"/>
  <c r="S3870" i="109"/>
  <c r="R3427" i="109"/>
  <c r="P57" i="112"/>
  <c r="Y828" i="109"/>
  <c r="T4156" i="109"/>
  <c r="P1704" i="112"/>
  <c r="O1456" i="112"/>
  <c r="Y4274" i="109"/>
  <c r="X4228" i="109"/>
  <c r="T1183" i="109"/>
  <c r="O1489" i="112"/>
  <c r="R2487" i="112"/>
  <c r="P2712" i="112"/>
  <c r="O1038" i="112"/>
  <c r="K15" i="113"/>
  <c r="W3168" i="109"/>
  <c r="N837" i="112"/>
  <c r="U3836" i="109"/>
  <c r="U2742" i="109"/>
  <c r="P481" i="112"/>
  <c r="P768" i="112"/>
  <c r="N2078" i="109"/>
  <c r="P1564" i="112"/>
  <c r="S2599" i="109"/>
  <c r="P1736" i="112"/>
  <c r="Q1514" i="112"/>
  <c r="P2222" i="112"/>
  <c r="O2141" i="112"/>
  <c r="N42" i="112"/>
  <c r="O81" i="112"/>
  <c r="P3544" i="109"/>
  <c r="N71" i="112"/>
  <c r="N2681" i="112"/>
  <c r="P4264" i="109"/>
  <c r="Q2306" i="112"/>
  <c r="P1423" i="112"/>
  <c r="Q3809" i="109"/>
  <c r="P2670" i="112"/>
  <c r="O995" i="112"/>
  <c r="Q584" i="112"/>
  <c r="N931" i="112"/>
  <c r="Q4087" i="109"/>
  <c r="Q2342" i="112"/>
  <c r="Y4121" i="109"/>
  <c r="Q1980" i="112"/>
  <c r="Q1906" i="112"/>
  <c r="W771" i="109"/>
  <c r="Q2629" i="112"/>
  <c r="Q361" i="112"/>
  <c r="Q1083" i="112"/>
  <c r="O104" i="112"/>
  <c r="X3105" i="109"/>
  <c r="O1179" i="112"/>
  <c r="P488" i="112"/>
  <c r="W3690" i="109"/>
  <c r="O2072" i="112"/>
  <c r="S4058" i="109"/>
  <c r="Z3613" i="109"/>
  <c r="Q344" i="112"/>
  <c r="P2687" i="112"/>
  <c r="O2537" i="112"/>
  <c r="P2119" i="112"/>
  <c r="Z2534" i="109"/>
  <c r="O319" i="112"/>
  <c r="Q2318" i="112"/>
  <c r="O2314" i="112"/>
  <c r="V4197" i="109"/>
  <c r="O172" i="112"/>
  <c r="N2484" i="112"/>
  <c r="M50" i="113"/>
  <c r="N627" i="112"/>
  <c r="O2620" i="112"/>
  <c r="R2051" i="112"/>
  <c r="T1619" i="109"/>
  <c r="Q2382" i="112"/>
  <c r="N2465" i="112"/>
  <c r="R4030" i="109"/>
  <c r="O92" i="112"/>
  <c r="N1634" i="112"/>
  <c r="Q2011" i="112"/>
  <c r="T3400" i="109"/>
  <c r="O278" i="112"/>
  <c r="X4227" i="109"/>
  <c r="Q115" i="112"/>
  <c r="X3300" i="109"/>
  <c r="O1154" i="112"/>
  <c r="P2477" i="109"/>
  <c r="Q1513" i="112"/>
  <c r="X3838" i="109"/>
  <c r="P1992" i="112"/>
  <c r="O1480" i="109"/>
  <c r="Q2661" i="112"/>
  <c r="Y3394" i="109"/>
  <c r="N4119" i="109"/>
  <c r="O3524" i="109"/>
  <c r="N3838" i="109"/>
  <c r="N2179" i="112"/>
  <c r="P320" i="112"/>
  <c r="X4305" i="109"/>
  <c r="R1343" i="112"/>
  <c r="R1828" i="112"/>
  <c r="Q2445" i="112"/>
  <c r="U4021" i="109"/>
  <c r="L103" i="113"/>
  <c r="N3929" i="109"/>
  <c r="R2265" i="112"/>
  <c r="W2983" i="109"/>
  <c r="N1165" i="112"/>
  <c r="W2734" i="109"/>
  <c r="P694" i="112"/>
  <c r="N2013" i="112"/>
  <c r="Q2583" i="112"/>
  <c r="U4218" i="109"/>
  <c r="U3079" i="109"/>
  <c r="P2175" i="112"/>
  <c r="N1630" i="112"/>
  <c r="Q2368" i="109"/>
  <c r="N1158" i="112"/>
  <c r="S2252" i="109"/>
  <c r="O2149" i="112"/>
  <c r="Q1955" i="112"/>
  <c r="O2533" i="112"/>
  <c r="W3306" i="109"/>
  <c r="N1886" i="112"/>
  <c r="R1354" i="112"/>
  <c r="N534" i="112"/>
  <c r="Q3340" i="109"/>
  <c r="O1996" i="112"/>
  <c r="O2685" i="112"/>
  <c r="P789" i="112"/>
  <c r="P1619" i="112"/>
  <c r="O2302" i="112"/>
  <c r="O2388" i="112"/>
  <c r="M69" i="113"/>
  <c r="Q387" i="112"/>
  <c r="P1028" i="112"/>
  <c r="R2077" i="109"/>
  <c r="O1319" i="112"/>
  <c r="U3934" i="109"/>
  <c r="O2121" i="112"/>
  <c r="N464" i="112"/>
  <c r="Q1156" i="112"/>
  <c r="P3738" i="109"/>
  <c r="U1307" i="109"/>
  <c r="Q781" i="112"/>
  <c r="Q1637" i="112"/>
  <c r="P627" i="112"/>
  <c r="N1455" i="112"/>
  <c r="P2422" i="112"/>
  <c r="U3577" i="109"/>
  <c r="M141" i="113"/>
  <c r="R2280" i="112"/>
  <c r="N1522" i="112"/>
  <c r="T3692" i="109"/>
  <c r="Z4361" i="109"/>
  <c r="O1247" i="112"/>
  <c r="V4302" i="109"/>
  <c r="Q2012" i="112"/>
  <c r="T2742" i="109"/>
  <c r="O2312" i="112"/>
  <c r="Q4132" i="109"/>
  <c r="Q2419" i="112"/>
  <c r="X3372" i="109"/>
  <c r="N2314" i="112"/>
  <c r="P1861" i="112"/>
  <c r="O1311" i="112"/>
  <c r="N803" i="112"/>
  <c r="P1259" i="112"/>
  <c r="N1074" i="112"/>
  <c r="W2470" i="109"/>
  <c r="P1997" i="112"/>
  <c r="W4025" i="109"/>
  <c r="P983" i="112"/>
  <c r="Q2455" i="112"/>
  <c r="S1612" i="109"/>
  <c r="N3840" i="109"/>
  <c r="N4266" i="109"/>
  <c r="N1178" i="109"/>
  <c r="S3729" i="109"/>
  <c r="O2225" i="112"/>
  <c r="W4233" i="109"/>
  <c r="O1294" i="112"/>
  <c r="Z4010" i="109"/>
  <c r="N1258" i="112"/>
  <c r="P1445" i="112"/>
  <c r="P2603" i="112"/>
  <c r="Y4070" i="109"/>
  <c r="N1794" i="112"/>
  <c r="Q1434" i="112"/>
  <c r="T140" i="109"/>
  <c r="R2254" i="109"/>
  <c r="X3519" i="109"/>
  <c r="U4234" i="109"/>
  <c r="Q2439" i="112"/>
  <c r="N355" i="112"/>
  <c r="O2596" i="112"/>
  <c r="Q1285" i="112"/>
  <c r="N2160" i="112"/>
  <c r="N2220" i="112"/>
  <c r="Q1260" i="112"/>
  <c r="N2693" i="112"/>
  <c r="N1793" i="112"/>
  <c r="S1990" i="109"/>
  <c r="N1635" i="112"/>
  <c r="P3463" i="109"/>
  <c r="O1427" i="112"/>
  <c r="P2559" i="112"/>
  <c r="P2635" i="112"/>
  <c r="U4260" i="109"/>
  <c r="Q986" i="112"/>
  <c r="R4047" i="109"/>
  <c r="X563" i="109"/>
  <c r="R4294" i="109"/>
  <c r="X395" i="109"/>
  <c r="O872" i="112"/>
  <c r="O325" i="112"/>
  <c r="L87" i="113"/>
  <c r="T43" i="109"/>
  <c r="N101" i="112"/>
  <c r="R2742" i="112"/>
  <c r="O1518" i="112"/>
  <c r="O597" i="112"/>
  <c r="Q1538" i="112"/>
  <c r="P236" i="112"/>
  <c r="X3424" i="109"/>
  <c r="P24" i="112"/>
  <c r="O784" i="112"/>
  <c r="Q2675" i="112"/>
  <c r="Q2663" i="112"/>
  <c r="Q4109" i="109"/>
  <c r="O364" i="112"/>
  <c r="U3390" i="109"/>
  <c r="O3748" i="109"/>
  <c r="S3742" i="109"/>
  <c r="P2262" i="109"/>
  <c r="R3421" i="109"/>
  <c r="T3441" i="109"/>
  <c r="Q2662" i="112"/>
  <c r="N2999" i="109"/>
  <c r="Q2230" i="112"/>
  <c r="P1727" i="112"/>
  <c r="T4127" i="109"/>
  <c r="Y1718" i="109"/>
  <c r="Q3938" i="109"/>
  <c r="N78" i="112"/>
  <c r="N1884" i="112"/>
  <c r="O2942" i="109"/>
  <c r="R2274" i="112"/>
  <c r="U3129" i="109"/>
  <c r="U3748" i="109"/>
  <c r="W2795" i="109"/>
  <c r="Y2641" i="109"/>
  <c r="P2145" i="112"/>
  <c r="M171" i="113"/>
  <c r="Y458" i="109"/>
  <c r="N2588" i="112"/>
  <c r="Q4089" i="109"/>
  <c r="Q1232" i="112"/>
  <c r="O4274" i="109"/>
  <c r="O1855" i="112"/>
  <c r="N3707" i="109"/>
  <c r="N1917" i="112"/>
  <c r="O2729" i="109"/>
  <c r="O487" i="112"/>
  <c r="S1597" i="109"/>
  <c r="Q2438" i="112"/>
  <c r="O556" i="112"/>
  <c r="M101" i="113"/>
  <c r="N1885" i="112"/>
  <c r="N1974" i="112"/>
  <c r="O3828" i="109"/>
  <c r="N1760" i="112"/>
  <c r="N3660" i="109"/>
  <c r="Q29" i="112"/>
  <c r="P1672" i="112"/>
  <c r="N1090" i="112"/>
  <c r="U4291" i="109"/>
  <c r="O44" i="112"/>
  <c r="Q1680" i="112"/>
  <c r="Q2411" i="112"/>
  <c r="N2373" i="112"/>
  <c r="P2160" i="112"/>
  <c r="P2653" i="112"/>
  <c r="Q2410" i="112"/>
  <c r="Q948" i="112"/>
  <c r="P2597" i="112"/>
  <c r="N508" i="112"/>
  <c r="X2694" i="109"/>
  <c r="O1882" i="112"/>
  <c r="Q1966" i="112"/>
  <c r="Q1772" i="112"/>
  <c r="R2284" i="112"/>
  <c r="P1899" i="112"/>
  <c r="W3670" i="109"/>
  <c r="Q1194" i="109"/>
  <c r="S4273" i="109"/>
  <c r="O23" i="112"/>
  <c r="Q2365" i="112"/>
  <c r="R2526" i="112"/>
  <c r="U4029" i="109"/>
  <c r="P814" i="112"/>
  <c r="P2417" i="112"/>
  <c r="O849" i="112"/>
  <c r="O808" i="112"/>
  <c r="R1122" i="112"/>
  <c r="P502" i="112"/>
  <c r="N2134" i="112"/>
  <c r="Q2414" i="112"/>
  <c r="M149" i="113"/>
  <c r="Q3384" i="109"/>
  <c r="N2205" i="112"/>
  <c r="X3380" i="109"/>
  <c r="N1396" i="112"/>
  <c r="T2447" i="109"/>
  <c r="V2642" i="109"/>
  <c r="Q864" i="109"/>
  <c r="P1248" i="112"/>
  <c r="Q3397" i="109"/>
  <c r="U1274" i="109"/>
  <c r="W3428" i="109"/>
  <c r="P1793" i="112"/>
  <c r="R909" i="112"/>
  <c r="O2250" i="112"/>
  <c r="U3494" i="109"/>
  <c r="R2405" i="109"/>
  <c r="R1592" i="112"/>
  <c r="Q242" i="112"/>
  <c r="P2313" i="112"/>
  <c r="Q1214" i="112"/>
  <c r="Q1488" i="112"/>
  <c r="S4286" i="109"/>
  <c r="Q2449" i="112"/>
  <c r="P1640" i="112"/>
  <c r="P2098" i="112"/>
  <c r="Q500" i="112"/>
  <c r="N1718" i="112"/>
  <c r="Q493" i="109"/>
  <c r="N2608" i="112"/>
  <c r="Q4036" i="109"/>
  <c r="Q3761" i="109"/>
  <c r="P719" i="112"/>
  <c r="X3903" i="109"/>
  <c r="Q2633" i="109"/>
  <c r="N335" i="112"/>
  <c r="W3705" i="109"/>
  <c r="O2579" i="112"/>
  <c r="O1642" i="112"/>
  <c r="P552" i="112"/>
  <c r="O1664" i="112"/>
  <c r="O3681" i="109"/>
  <c r="Q1009" i="112"/>
  <c r="R1826" i="112"/>
  <c r="P1761" i="112"/>
  <c r="N1313" i="112"/>
  <c r="Q2250" i="112"/>
  <c r="O2595" i="112"/>
  <c r="R1570" i="112"/>
  <c r="P2176" i="112"/>
  <c r="R916" i="112"/>
  <c r="N1240" i="112"/>
  <c r="P4201" i="109"/>
  <c r="P2568" i="109"/>
  <c r="O2377" i="109"/>
  <c r="M179" i="113"/>
  <c r="Q862" i="109"/>
  <c r="Y3473" i="109"/>
  <c r="Q2084" i="112"/>
  <c r="P2254" i="112"/>
  <c r="Y3866" i="109"/>
  <c r="O642" i="112"/>
  <c r="S530" i="109"/>
  <c r="P2150" i="112"/>
  <c r="S2075" i="109"/>
  <c r="V65" i="109"/>
  <c r="O2417" i="112"/>
  <c r="P2023" i="112"/>
  <c r="R3495" i="109"/>
  <c r="Q1932" i="112"/>
  <c r="N2319" i="112"/>
  <c r="W2447" i="109"/>
  <c r="S1181" i="109"/>
  <c r="Q2406" i="112"/>
  <c r="Y1880" i="109"/>
  <c r="N2637" i="112"/>
  <c r="O4048" i="109"/>
  <c r="N3809" i="109"/>
  <c r="Q3736" i="109"/>
  <c r="N1485" i="112"/>
  <c r="Q1713" i="109"/>
  <c r="X2816" i="109"/>
  <c r="N2125" i="112"/>
  <c r="Q1182" i="112"/>
  <c r="M35" i="113"/>
  <c r="Q249" i="112"/>
  <c r="M13" i="113"/>
  <c r="R1803" i="112"/>
  <c r="S4084" i="109"/>
  <c r="Y4055" i="109"/>
  <c r="O4260" i="109"/>
  <c r="P711" i="112"/>
  <c r="P2094" i="112"/>
  <c r="P1383" i="112"/>
  <c r="X3426" i="109"/>
  <c r="O146" i="112"/>
  <c r="Q1085" i="112"/>
  <c r="P1611" i="109"/>
  <c r="P2210" i="109"/>
  <c r="O2848" i="109"/>
  <c r="T2810" i="109"/>
  <c r="R2251" i="109"/>
  <c r="N1730" i="112"/>
  <c r="O783" i="112"/>
  <c r="Q314" i="112"/>
  <c r="U1671" i="109"/>
  <c r="P745" i="112"/>
  <c r="O1433" i="112"/>
  <c r="S3786" i="109"/>
  <c r="O608" i="112"/>
  <c r="R1589" i="112"/>
  <c r="L118" i="113"/>
  <c r="P2007" i="112"/>
  <c r="O1193" i="112"/>
  <c r="P1779" i="112"/>
  <c r="R2700" i="109"/>
  <c r="M14" i="113"/>
  <c r="R2471" i="109"/>
  <c r="O2800" i="109"/>
  <c r="P2697" i="112"/>
  <c r="Q252" i="112"/>
  <c r="P944" i="112"/>
  <c r="Q602" i="112"/>
  <c r="L120" i="113"/>
  <c r="M129" i="113"/>
  <c r="T3710" i="109"/>
  <c r="P2408" i="112"/>
  <c r="V2210" i="109"/>
  <c r="N1447" i="112"/>
  <c r="O2619" i="112"/>
  <c r="P2252" i="112"/>
  <c r="R1800" i="112"/>
  <c r="R2716" i="112"/>
  <c r="O3913" i="109"/>
  <c r="Q569" i="112"/>
  <c r="P1036" i="112"/>
  <c r="Q2655" i="112"/>
  <c r="O1437" i="112"/>
  <c r="P1154" i="112"/>
  <c r="X2729" i="109"/>
  <c r="P1665" i="112"/>
  <c r="U1708" i="109"/>
  <c r="O466" i="112"/>
  <c r="Q2139" i="112"/>
  <c r="O1202" i="112"/>
  <c r="Y2757" i="109"/>
  <c r="P1891" i="112"/>
  <c r="P828" i="112"/>
  <c r="N23" i="112"/>
  <c r="V2255" i="109"/>
  <c r="R202" i="112"/>
  <c r="P1958" i="112"/>
  <c r="N1443" i="112"/>
  <c r="P3882" i="109"/>
  <c r="R2833" i="109"/>
  <c r="U3172" i="109"/>
  <c r="Q2251" i="112"/>
  <c r="P2481" i="112"/>
  <c r="P2020" i="112"/>
  <c r="Z3265" i="109"/>
  <c r="O2143" i="112"/>
  <c r="R2029" i="112"/>
  <c r="Q2073" i="112"/>
  <c r="U643" i="109"/>
  <c r="Q589" i="112"/>
  <c r="W3210" i="109"/>
  <c r="O1951" i="112"/>
  <c r="W2032" i="109"/>
  <c r="O940" i="112"/>
  <c r="T3571" i="109"/>
  <c r="Q3684" i="109"/>
  <c r="W3194" i="109"/>
  <c r="Q4221" i="109"/>
  <c r="N1870" i="109"/>
  <c r="Q1877" i="112"/>
  <c r="O963" i="112"/>
  <c r="O2226" i="112"/>
  <c r="N994" i="112"/>
  <c r="N3437" i="109"/>
  <c r="Q1522" i="109"/>
  <c r="P2088" i="112"/>
  <c r="O1936" i="112"/>
  <c r="N2358" i="112"/>
  <c r="X3682" i="109"/>
  <c r="Q1041" i="112"/>
  <c r="Q2010" i="112"/>
  <c r="N3018" i="109"/>
  <c r="Q2174" i="112"/>
  <c r="Q177" i="112"/>
  <c r="R1373" i="112"/>
  <c r="Z2136" i="109"/>
  <c r="R4171" i="109"/>
  <c r="Q2596" i="112"/>
  <c r="Y3752" i="109"/>
  <c r="T2258" i="109"/>
  <c r="U3928" i="109"/>
  <c r="R2738" i="112"/>
  <c r="Y4281" i="109"/>
  <c r="Q2191" i="112"/>
  <c r="X3754" i="109"/>
  <c r="P1902" i="112"/>
  <c r="N3149" i="109"/>
  <c r="Q1945" i="112"/>
  <c r="N4206" i="109"/>
  <c r="P258" i="109"/>
  <c r="V4200" i="109"/>
  <c r="P1928" i="112"/>
  <c r="P1161" i="112"/>
  <c r="U3066" i="109"/>
  <c r="O50" i="112"/>
  <c r="R3355" i="109"/>
  <c r="O1645" i="112"/>
  <c r="R2069" i="112"/>
  <c r="N272" i="112"/>
  <c r="X3387" i="109"/>
  <c r="Q2205" i="112"/>
  <c r="P1746" i="112"/>
  <c r="Q2303" i="112"/>
  <c r="P976" i="112"/>
  <c r="Q2243" i="112"/>
  <c r="R2042" i="112"/>
  <c r="X3037" i="109"/>
  <c r="O1987" i="112"/>
  <c r="O3848" i="109"/>
  <c r="O251" i="112"/>
  <c r="O2699" i="112"/>
  <c r="O3462" i="109"/>
  <c r="P262" i="112"/>
  <c r="T3695" i="109"/>
  <c r="O1386" i="112"/>
  <c r="O2023" i="112"/>
  <c r="Q1153" i="112"/>
  <c r="Q1163" i="112"/>
  <c r="U3080" i="109"/>
  <c r="N155" i="112"/>
  <c r="P1263" i="112"/>
  <c r="K29" i="113"/>
  <c r="U2925" i="109"/>
  <c r="Q511" i="112"/>
  <c r="W4161" i="109"/>
  <c r="O720" i="112"/>
  <c r="Q604" i="112"/>
  <c r="W3499" i="109"/>
  <c r="Q1632" i="112"/>
  <c r="Q2237" i="112"/>
  <c r="Q3133" i="109"/>
  <c r="V4216" i="109"/>
  <c r="Q1985" i="112"/>
  <c r="Q247" i="112"/>
  <c r="Q354" i="112"/>
  <c r="P1991" i="112"/>
  <c r="Q1200" i="112"/>
  <c r="P1874" i="112"/>
  <c r="Y2972" i="109"/>
  <c r="P611" i="112"/>
  <c r="N490" i="112"/>
  <c r="Q23" i="112"/>
  <c r="N2183" i="112"/>
  <c r="Q2253" i="112"/>
  <c r="Q2640" i="112"/>
  <c r="N3037" i="109"/>
  <c r="N1403" i="112"/>
  <c r="T4079" i="109"/>
  <c r="O296" i="112"/>
  <c r="L30" i="113"/>
  <c r="N805" i="112"/>
  <c r="Q275" i="109"/>
  <c r="X3203" i="109"/>
  <c r="Y3345" i="109"/>
  <c r="N3795" i="109"/>
  <c r="Q1453" i="112"/>
  <c r="L46" i="113"/>
  <c r="Q2098" i="112"/>
  <c r="O2243" i="112"/>
  <c r="W3418" i="109"/>
  <c r="P722" i="112"/>
  <c r="Q1874" i="112"/>
  <c r="Q173" i="112"/>
  <c r="W2992" i="109"/>
  <c r="P614" i="112"/>
  <c r="N278" i="112"/>
  <c r="O967" i="112"/>
  <c r="V3212" i="109"/>
  <c r="Q3420" i="109"/>
  <c r="W2958" i="109"/>
  <c r="Y4285" i="109"/>
  <c r="P1618" i="112"/>
  <c r="Q1328" i="112"/>
  <c r="N1026" i="112"/>
  <c r="R3012" i="109"/>
  <c r="P2422" i="109"/>
  <c r="Q2007" i="112"/>
  <c r="P2342" i="112"/>
  <c r="V3682" i="109"/>
  <c r="U2043" i="109"/>
  <c r="X1675" i="109"/>
  <c r="X3452" i="109"/>
  <c r="L60" i="113"/>
  <c r="O1079" i="112"/>
  <c r="T4306" i="109"/>
  <c r="R4152" i="109"/>
  <c r="N1092" i="112"/>
  <c r="O2681" i="112"/>
  <c r="V4218" i="109"/>
  <c r="X4272" i="109"/>
  <c r="O3901" i="109"/>
  <c r="W4201" i="109"/>
  <c r="Q2694" i="112"/>
  <c r="O1702" i="112"/>
  <c r="Q2232" i="112"/>
  <c r="Q1725" i="112"/>
  <c r="N4200" i="109"/>
  <c r="W3399" i="109"/>
  <c r="R2261" i="112"/>
  <c r="W3080" i="109"/>
  <c r="Q839" i="112"/>
  <c r="R2505" i="112"/>
  <c r="O1292" i="112"/>
  <c r="Q1843" i="112"/>
  <c r="P4181" i="109"/>
  <c r="Q2368" i="112"/>
  <c r="O14" i="112"/>
  <c r="Q2614" i="112"/>
  <c r="T4240" i="109"/>
  <c r="T3682" i="109"/>
  <c r="T2374" i="109"/>
  <c r="S4074" i="109"/>
  <c r="Q1929" i="112"/>
  <c r="W3138" i="109"/>
  <c r="P558" i="112"/>
  <c r="R2721" i="112"/>
  <c r="S2253" i="109"/>
  <c r="X3149" i="109"/>
  <c r="Q2376" i="112"/>
  <c r="Q1178" i="112"/>
  <c r="P1332" i="112"/>
  <c r="P2722" i="109"/>
  <c r="Q1793" i="112"/>
  <c r="W4094" i="109"/>
  <c r="O2561" i="112"/>
  <c r="S4231" i="109"/>
  <c r="Q3432" i="109"/>
  <c r="N2602" i="112"/>
  <c r="N1030" i="112"/>
  <c r="O2095" i="112"/>
  <c r="P1767" i="112"/>
  <c r="Q1910" i="112"/>
  <c r="Y3535" i="109"/>
  <c r="M52" i="113"/>
  <c r="O1904" i="112"/>
  <c r="O2443" i="109"/>
  <c r="N1486" i="112"/>
  <c r="U3428" i="109"/>
  <c r="N2618" i="112"/>
  <c r="V4212" i="109"/>
  <c r="V51" i="109"/>
  <c r="M7" i="113"/>
  <c r="P830" i="112"/>
  <c r="Q3931" i="109"/>
  <c r="Q2951" i="109"/>
  <c r="L136" i="113"/>
  <c r="V3796" i="109"/>
  <c r="K166" i="113"/>
  <c r="X1507" i="109"/>
  <c r="N343" i="112"/>
  <c r="S3716" i="109"/>
  <c r="P259" i="112"/>
  <c r="N3882" i="109"/>
  <c r="P739" i="112"/>
  <c r="Q1279" i="112"/>
  <c r="O2208" i="112"/>
  <c r="N2284" i="109"/>
  <c r="S2594" i="109"/>
  <c r="V569" i="109"/>
  <c r="P1766" i="112"/>
  <c r="N1407" i="112"/>
  <c r="N1441" i="112"/>
  <c r="Q1950" i="112"/>
  <c r="P2186" i="112"/>
  <c r="Q239" i="112"/>
  <c r="O1947" i="112"/>
  <c r="M15" i="113"/>
  <c r="Q997" i="112"/>
  <c r="X2342" i="109"/>
  <c r="L12" i="113"/>
  <c r="Q1949" i="112"/>
  <c r="R3751" i="109"/>
  <c r="P963" i="112"/>
  <c r="P2354" i="112"/>
  <c r="R2739" i="109"/>
  <c r="Q386" i="112"/>
  <c r="N2023" i="109"/>
  <c r="V2259" i="109"/>
  <c r="T2086" i="109"/>
  <c r="N379" i="112"/>
  <c r="N1496" i="112"/>
  <c r="O2575" i="112"/>
  <c r="O318" i="112"/>
  <c r="R2732" i="112"/>
  <c r="O2325" i="112"/>
  <c r="P383" i="112"/>
  <c r="R4121" i="109"/>
  <c r="P4200" i="109"/>
  <c r="Q1739" i="112"/>
  <c r="O2333" i="112"/>
  <c r="K119" i="113"/>
  <c r="P1449" i="112"/>
  <c r="O841" i="112"/>
  <c r="M81" i="113"/>
  <c r="Y3115" i="109"/>
  <c r="Y4264" i="109"/>
  <c r="O1083" i="112"/>
  <c r="W2805" i="109"/>
  <c r="O2010" i="112"/>
  <c r="O2362" i="112"/>
  <c r="L57" i="113"/>
  <c r="O852" i="112"/>
  <c r="U4121" i="109"/>
  <c r="Q2180" i="112"/>
  <c r="T3099" i="109"/>
  <c r="V3924" i="109"/>
  <c r="O424" i="109"/>
  <c r="N802" i="112"/>
  <c r="W3397" i="109"/>
  <c r="U3693" i="109"/>
  <c r="M55" i="113"/>
  <c r="L104" i="113"/>
  <c r="S3815" i="109"/>
  <c r="T2409" i="109"/>
  <c r="P922" i="112"/>
  <c r="U3690" i="109"/>
  <c r="N4046" i="109"/>
  <c r="Q2685" i="109"/>
  <c r="S3713" i="109"/>
  <c r="Q3394" i="109"/>
  <c r="U2694" i="109"/>
  <c r="P1219" i="112"/>
  <c r="T3505" i="109"/>
  <c r="R2392" i="109"/>
  <c r="S2261" i="109"/>
  <c r="P1272" i="112"/>
  <c r="Q110" i="112"/>
  <c r="Q4088" i="109"/>
  <c r="P2212" i="112"/>
  <c r="U2596" i="109"/>
  <c r="P2439" i="112"/>
  <c r="M160" i="113"/>
  <c r="O2462" i="112"/>
  <c r="O3825" i="109"/>
  <c r="O1777" i="112"/>
  <c r="O2318" i="112"/>
  <c r="O2807" i="109"/>
  <c r="Y3477" i="109"/>
  <c r="Q1051" i="112"/>
  <c r="P1702" i="112"/>
  <c r="Y2994" i="109"/>
  <c r="N89" i="112"/>
  <c r="W4278" i="109"/>
  <c r="V393" i="109"/>
  <c r="Q851" i="112"/>
  <c r="Y4227" i="109"/>
  <c r="U3718" i="109"/>
  <c r="S3048" i="109"/>
  <c r="O1032" i="112"/>
  <c r="K44" i="113"/>
  <c r="P514" i="112"/>
  <c r="N2329" i="112"/>
  <c r="V2730" i="109"/>
  <c r="W1023" i="109"/>
  <c r="V3578" i="109"/>
  <c r="O485" i="112"/>
  <c r="S2807" i="109"/>
  <c r="Q1262" i="112"/>
  <c r="X3055" i="109"/>
  <c r="Q960" i="112"/>
  <c r="P2451" i="112"/>
  <c r="W2361" i="109"/>
  <c r="O2393" i="112"/>
  <c r="T3899" i="109"/>
  <c r="K106" i="113"/>
  <c r="X4264" i="109"/>
  <c r="Q1660" i="112"/>
  <c r="S25" i="109"/>
  <c r="T2078" i="109"/>
  <c r="Q627" i="112"/>
  <c r="N755" i="112"/>
  <c r="V438" i="109"/>
  <c r="S4233" i="109"/>
  <c r="T4180" i="109"/>
  <c r="Q3501" i="109"/>
  <c r="O1212" i="112"/>
  <c r="O1779" i="112"/>
  <c r="N1932" i="112"/>
  <c r="O1431" i="112"/>
  <c r="X4275" i="109"/>
  <c r="O1744" i="112"/>
  <c r="V45" i="109"/>
  <c r="R1812" i="112"/>
  <c r="X1899" i="109"/>
  <c r="P2638" i="112"/>
  <c r="U3792" i="109"/>
  <c r="X3304" i="109"/>
  <c r="Z4331" i="109"/>
  <c r="Q1876" i="109"/>
  <c r="O2674" i="112"/>
  <c r="Y2001" i="109"/>
  <c r="R2720" i="109"/>
  <c r="O2713" i="112"/>
  <c r="Q1769" i="112"/>
  <c r="N1409" i="112"/>
  <c r="P1792" i="112"/>
  <c r="O1762" i="112"/>
  <c r="O631" i="112"/>
  <c r="Q2681" i="112"/>
  <c r="M34" i="113"/>
  <c r="T3718" i="109"/>
  <c r="P2399" i="112"/>
  <c r="L178" i="113"/>
  <c r="K103" i="113"/>
  <c r="N2400" i="112"/>
  <c r="Q1556" i="112"/>
  <c r="U4086" i="109"/>
  <c r="U2305" i="109"/>
  <c r="P935" i="112"/>
  <c r="S1261" i="109"/>
  <c r="O2541" i="112"/>
  <c r="P2660" i="109"/>
  <c r="P503" i="112"/>
  <c r="N302" i="112"/>
  <c r="R3854" i="109"/>
  <c r="R895" i="112"/>
  <c r="Q380" i="112"/>
  <c r="U161" i="109"/>
  <c r="P1894" i="109"/>
  <c r="O34" i="112"/>
  <c r="P355" i="112"/>
  <c r="Q1865" i="112"/>
  <c r="O4145" i="109"/>
  <c r="T3797" i="109"/>
  <c r="N3386" i="109"/>
  <c r="U3342" i="109"/>
  <c r="K31" i="113"/>
  <c r="Q475" i="112"/>
  <c r="O145" i="112"/>
  <c r="O1300" i="112"/>
  <c r="O896" i="109"/>
  <c r="X2034" i="109"/>
  <c r="Q2433" i="112"/>
  <c r="W3929" i="109"/>
  <c r="N3721" i="109"/>
  <c r="O2331" i="109"/>
  <c r="Z4354" i="109"/>
  <c r="Q1722" i="112"/>
  <c r="U3327" i="109"/>
  <c r="Q306" i="112"/>
  <c r="P2242" i="112"/>
  <c r="O1967" i="112"/>
  <c r="P1277" i="112"/>
  <c r="P1620" i="112"/>
  <c r="Q1667" i="112"/>
  <c r="T2959" i="109"/>
  <c r="T577" i="109"/>
  <c r="O2622" i="112"/>
  <c r="Q3656" i="109"/>
  <c r="N2376" i="112"/>
  <c r="Y3540" i="109"/>
  <c r="Z1086" i="109"/>
  <c r="Q2842" i="109"/>
  <c r="P2581" i="112"/>
  <c r="N2578" i="112"/>
  <c r="P1215" i="112"/>
  <c r="O2651" i="112"/>
  <c r="R1135" i="112"/>
  <c r="P2411" i="112"/>
  <c r="Y3914" i="109"/>
  <c r="O560" i="112"/>
  <c r="N828" i="109"/>
  <c r="P4217" i="109"/>
  <c r="R2718" i="112"/>
  <c r="Q36" i="112"/>
  <c r="O810" i="112"/>
  <c r="W3436" i="109"/>
  <c r="P2117" i="112"/>
  <c r="Q1091" i="112"/>
  <c r="Q2644" i="112"/>
  <c r="Q1673" i="112"/>
  <c r="O2542" i="112"/>
  <c r="O1794" i="112"/>
  <c r="N1285" i="112"/>
  <c r="N1022" i="112"/>
  <c r="Q1656" i="112"/>
  <c r="O2630" i="112"/>
  <c r="Q234" i="112"/>
  <c r="T3425" i="109"/>
  <c r="U2106" i="109"/>
  <c r="N90" i="112"/>
  <c r="U3660" i="109"/>
  <c r="S3463" i="109"/>
  <c r="Y4116" i="109"/>
  <c r="W2481" i="109"/>
  <c r="P1209" i="112"/>
  <c r="N4186" i="109"/>
  <c r="Q830" i="112"/>
  <c r="Q567" i="112"/>
  <c r="N2229" i="112"/>
  <c r="O2438" i="112"/>
  <c r="O1530" i="112"/>
  <c r="P2547" i="112"/>
  <c r="V4107" i="109"/>
  <c r="M83" i="113"/>
  <c r="N1953" i="112"/>
  <c r="P2315" i="112"/>
  <c r="X1831" i="109"/>
  <c r="U3838" i="109"/>
  <c r="V3536" i="109"/>
  <c r="N1277" i="112"/>
  <c r="O1372" i="109"/>
  <c r="P1689" i="112"/>
  <c r="P798" i="112"/>
  <c r="O1382" i="112"/>
  <c r="U3437" i="109"/>
  <c r="O2419" i="112"/>
  <c r="O2221" i="112"/>
  <c r="R2725" i="112"/>
  <c r="N763" i="112"/>
  <c r="O1795" i="112"/>
  <c r="Q534" i="112"/>
  <c r="Q2616" i="112"/>
  <c r="P2483" i="112"/>
  <c r="R2044" i="112"/>
  <c r="N3396" i="109"/>
  <c r="R3502" i="109"/>
  <c r="X4299" i="109"/>
  <c r="O2676" i="112"/>
  <c r="N2313" i="112"/>
  <c r="W4303" i="109"/>
  <c r="P2632" i="112"/>
  <c r="N2699" i="112"/>
  <c r="N43" i="112"/>
  <c r="N1989" i="112"/>
  <c r="R906" i="112"/>
  <c r="O2543" i="112"/>
  <c r="U4144" i="109"/>
  <c r="R1580" i="112"/>
  <c r="N3767" i="109"/>
  <c r="Q2988" i="109"/>
  <c r="Q2136" i="112"/>
  <c r="R4147" i="109"/>
  <c r="N2396" i="112"/>
  <c r="P2472" i="112"/>
  <c r="P1774" i="112"/>
  <c r="Q1273" i="112"/>
  <c r="T3487" i="109"/>
  <c r="O2135" i="112"/>
  <c r="W4182" i="109"/>
  <c r="O739" i="112"/>
  <c r="Q1098" i="112"/>
  <c r="N3792" i="109"/>
  <c r="O745" i="112"/>
  <c r="Q1688" i="112"/>
  <c r="R1344" i="112"/>
  <c r="W4289" i="109"/>
  <c r="N1943" i="112"/>
  <c r="N2010" i="112"/>
  <c r="O2186" i="112"/>
  <c r="Q2329" i="112"/>
  <c r="N2372" i="112"/>
  <c r="R188" i="112"/>
  <c r="T406" i="109"/>
  <c r="Q158" i="112"/>
  <c r="R455" i="112"/>
  <c r="Q1735" i="112"/>
  <c r="W2626" i="109"/>
  <c r="P1474" i="112"/>
  <c r="P1782" i="112"/>
  <c r="Y841" i="109"/>
  <c r="Q3574" i="109"/>
  <c r="O537" i="112"/>
  <c r="Q164" i="112"/>
  <c r="Q2457" i="112"/>
  <c r="L73" i="113"/>
  <c r="O2826" i="109"/>
  <c r="Q738" i="112"/>
  <c r="O1429" i="112"/>
  <c r="N3034" i="109"/>
  <c r="Q2206" i="112"/>
  <c r="X4074" i="109"/>
  <c r="P3469" i="109"/>
  <c r="P1723" i="112"/>
  <c r="O1775" i="112"/>
  <c r="P1996" i="112"/>
  <c r="V3724" i="109"/>
  <c r="P1978" i="112"/>
  <c r="N184" i="112"/>
  <c r="Y3182" i="109"/>
  <c r="Q860" i="109"/>
  <c r="Q1449" i="112"/>
  <c r="Q2558" i="112"/>
  <c r="R2300" i="112"/>
  <c r="Q2373" i="112"/>
  <c r="Q3353" i="109"/>
  <c r="O2123" i="112"/>
  <c r="R2061" i="112"/>
  <c r="W3318" i="109"/>
  <c r="N388" i="112"/>
  <c r="P1764" i="112"/>
  <c r="Y3406" i="109"/>
  <c r="Q2420" i="112"/>
  <c r="N2250" i="112"/>
  <c r="N2720" i="109"/>
  <c r="R3313" i="109"/>
  <c r="V3502" i="109"/>
  <c r="Q2622" i="112"/>
  <c r="N2427" i="112"/>
  <c r="O3866" i="109"/>
  <c r="N2007" i="112"/>
  <c r="Z3635" i="109"/>
  <c r="Q1883" i="112"/>
  <c r="N2464" i="112"/>
  <c r="Q51" i="112"/>
  <c r="O476" i="112"/>
  <c r="W3025" i="109"/>
  <c r="Q2339" i="112"/>
  <c r="O1514" i="112"/>
  <c r="R1371" i="112"/>
  <c r="O763" i="109"/>
  <c r="Q1639" i="112"/>
  <c r="N1928" i="112"/>
  <c r="N1946" i="112"/>
  <c r="N294" i="112"/>
  <c r="P3343" i="109"/>
  <c r="O990" i="112"/>
  <c r="S3779" i="109"/>
  <c r="O2532" i="112"/>
  <c r="L162" i="113"/>
  <c r="R1804" i="112"/>
  <c r="P3045" i="109"/>
  <c r="Q108" i="112"/>
  <c r="N2355" i="112"/>
  <c r="P881" i="109"/>
  <c r="X3102" i="109"/>
  <c r="O4108" i="109"/>
  <c r="Q2580" i="112"/>
  <c r="Q1991" i="112"/>
  <c r="Q1043" i="112"/>
  <c r="P4161" i="109"/>
  <c r="Q1981" i="112"/>
  <c r="Q106" i="112"/>
  <c r="P3692" i="109"/>
  <c r="Q268" i="112"/>
  <c r="Q1466" i="112"/>
  <c r="N986" i="112"/>
  <c r="N1624" i="112"/>
  <c r="R4114" i="109"/>
  <c r="Q553" i="112"/>
  <c r="V3008" i="109"/>
  <c r="N2088" i="112"/>
  <c r="N716" i="112"/>
  <c r="O2434" i="112"/>
  <c r="Q3500" i="109"/>
  <c r="P3453" i="109"/>
  <c r="P1560" i="112"/>
  <c r="P1315" i="112"/>
  <c r="T3316" i="109"/>
  <c r="N79" i="112"/>
  <c r="P1890" i="112"/>
  <c r="X130" i="109"/>
  <c r="O75" i="112"/>
  <c r="O3510" i="109"/>
  <c r="Q1498" i="112"/>
  <c r="Q1684" i="112"/>
  <c r="Q2076" i="112"/>
  <c r="Q1702" i="112"/>
  <c r="O699" i="112"/>
  <c r="P2680" i="112"/>
  <c r="T2004" i="109"/>
  <c r="X1302" i="109"/>
  <c r="X4270" i="109"/>
  <c r="O2236" i="112"/>
  <c r="O167" i="112"/>
  <c r="Q4305" i="109"/>
  <c r="N3321" i="109"/>
  <c r="P1027" i="112"/>
  <c r="O1745" i="112"/>
  <c r="Y1947" i="109"/>
  <c r="P1543" i="112"/>
  <c r="O1492" i="112"/>
  <c r="N1902" i="112"/>
  <c r="P701" i="112"/>
  <c r="U3943" i="109"/>
  <c r="U4289" i="109"/>
  <c r="P1995" i="112"/>
  <c r="Q784" i="112"/>
  <c r="U2625" i="109"/>
  <c r="N489" i="112"/>
  <c r="X3340" i="109"/>
  <c r="R1837" i="112"/>
  <c r="N1292" i="109"/>
  <c r="N970" i="112"/>
  <c r="O2424" i="112"/>
  <c r="O1499" i="112"/>
  <c r="P2187" i="112"/>
  <c r="Y3347" i="109"/>
  <c r="X3474" i="109"/>
  <c r="P380" i="112"/>
  <c r="N1492" i="112"/>
  <c r="Y2428" i="109"/>
  <c r="R1353" i="112"/>
  <c r="Q1678" i="112"/>
  <c r="P2228" i="112"/>
  <c r="M96" i="113"/>
  <c r="Q614" i="112"/>
  <c r="Q1726" i="112"/>
  <c r="Q2331" i="112"/>
  <c r="Q151" i="112"/>
  <c r="N2819" i="109"/>
  <c r="P2702" i="109"/>
  <c r="Q721" i="112"/>
  <c r="Q1662" i="112"/>
  <c r="P2144" i="112"/>
  <c r="N1861" i="112"/>
  <c r="Q1459" i="112"/>
  <c r="R4077" i="109"/>
  <c r="R1986" i="109"/>
  <c r="T1605" i="109"/>
  <c r="Q1890" i="112"/>
  <c r="N2074" i="112"/>
  <c r="V3350" i="109"/>
  <c r="S4049" i="109"/>
  <c r="Q2400" i="112"/>
  <c r="Y3066" i="109"/>
  <c r="Q1970" i="112"/>
  <c r="P2024" i="112"/>
  <c r="O2194" i="112"/>
  <c r="Q481" i="109"/>
  <c r="N1047" i="112"/>
  <c r="O29" i="112"/>
  <c r="O813" i="112"/>
  <c r="P2326" i="112"/>
  <c r="P955" i="112"/>
  <c r="U3431" i="109"/>
  <c r="P750" i="112"/>
  <c r="O1263" i="112"/>
  <c r="P1629" i="112"/>
  <c r="N2711" i="112"/>
  <c r="P2208" i="112"/>
  <c r="N3841" i="109"/>
  <c r="M100" i="113"/>
  <c r="Q4073" i="109"/>
  <c r="O1974" i="112"/>
  <c r="O2391" i="112"/>
  <c r="T2743" i="109"/>
  <c r="Z700" i="109"/>
  <c r="Q1930" i="112"/>
  <c r="P2564" i="112"/>
  <c r="S3837" i="109"/>
  <c r="O1891" i="112"/>
  <c r="R4227" i="109"/>
  <c r="O1164" i="112"/>
  <c r="P2646" i="112"/>
  <c r="Q2325" i="112"/>
  <c r="Q2305" i="112"/>
  <c r="R4277" i="109"/>
  <c r="O383" i="112"/>
  <c r="Y2577" i="109"/>
  <c r="R211" i="112"/>
  <c r="Q368" i="112"/>
  <c r="N2562" i="112"/>
  <c r="O2441" i="112"/>
  <c r="O769" i="112"/>
  <c r="P2352" i="112"/>
  <c r="V795" i="109"/>
  <c r="N1168" i="112"/>
  <c r="Q2659" i="112"/>
  <c r="P1860" i="112"/>
  <c r="O4304" i="109"/>
  <c r="R1798" i="112"/>
  <c r="U2835" i="109"/>
  <c r="U4262" i="109"/>
  <c r="P1718" i="112"/>
  <c r="Q2248" i="112"/>
  <c r="O4085" i="109"/>
  <c r="N2636" i="112"/>
  <c r="Q2429" i="112"/>
  <c r="P1958" i="109"/>
  <c r="W3821" i="109"/>
  <c r="N2418" i="112"/>
  <c r="R2040" i="112"/>
  <c r="O1627" i="112"/>
  <c r="V1152" i="109"/>
  <c r="Q2000" i="112"/>
  <c r="U1365" i="109"/>
  <c r="O1709" i="112"/>
  <c r="Y1611" i="109"/>
  <c r="P1638" i="112"/>
  <c r="P1657" i="112"/>
  <c r="M4" i="113"/>
  <c r="Q2337" i="112"/>
  <c r="Q4183" i="109"/>
  <c r="N1602" i="109"/>
  <c r="P3766" i="109"/>
  <c r="N2212" i="112"/>
  <c r="N2622" i="112"/>
  <c r="V3794" i="109"/>
  <c r="T2707" i="109"/>
  <c r="Q3941" i="109"/>
  <c r="O2090" i="112"/>
  <c r="P1044" i="112"/>
  <c r="P2590" i="112"/>
  <c r="N2380" i="112"/>
  <c r="W1648" i="109"/>
  <c r="N280" i="112"/>
  <c r="N1896" i="112"/>
  <c r="O1713" i="112"/>
  <c r="Q1465" i="112"/>
  <c r="O741" i="112"/>
  <c r="Y1133" i="109"/>
  <c r="R3913" i="109"/>
  <c r="N584" i="112"/>
  <c r="N2583" i="109"/>
  <c r="O410" i="112"/>
  <c r="M85" i="113"/>
  <c r="O1630" i="112"/>
  <c r="V3715" i="109"/>
  <c r="Q2085" i="112"/>
  <c r="O311" i="112"/>
  <c r="P2565" i="112"/>
  <c r="R3920" i="109"/>
  <c r="Q2641" i="112"/>
  <c r="M12" i="113"/>
  <c r="X124" i="109"/>
  <c r="R3122" i="109"/>
  <c r="O1250" i="112"/>
  <c r="N1715" i="112"/>
  <c r="N1036" i="112"/>
  <c r="O3818" i="109"/>
  <c r="P171" i="112"/>
  <c r="Q554" i="112"/>
  <c r="Q2379" i="112"/>
  <c r="N2401" i="112"/>
  <c r="N735" i="112"/>
  <c r="Q400" i="112"/>
  <c r="O632" i="112"/>
  <c r="O142" i="112"/>
  <c r="R2489" i="112"/>
  <c r="O265" i="112"/>
  <c r="O2372" i="112"/>
  <c r="N2170" i="112"/>
  <c r="X4073" i="109"/>
  <c r="O625" i="112"/>
  <c r="R229" i="112"/>
  <c r="P2686" i="112"/>
  <c r="M142" i="113"/>
  <c r="N2696" i="112"/>
  <c r="N1542" i="112"/>
  <c r="M16" i="113"/>
  <c r="N2408" i="112"/>
  <c r="Q4264" i="109"/>
  <c r="R1829" i="112"/>
  <c r="P717" i="112"/>
  <c r="Q2705" i="112"/>
  <c r="O931" i="109"/>
  <c r="P1205" i="112"/>
  <c r="P2303" i="112"/>
  <c r="O2686" i="112"/>
  <c r="M93" i="113"/>
  <c r="N33" i="112"/>
  <c r="V3865" i="109"/>
  <c r="X3067" i="109"/>
  <c r="Q2225" i="112"/>
  <c r="S4199" i="109"/>
  <c r="Z3944" i="109"/>
  <c r="R904" i="112"/>
  <c r="R2039" i="112"/>
  <c r="Q1427" i="112"/>
  <c r="O505" i="112"/>
  <c r="Q2304" i="112"/>
  <c r="O1850" i="112"/>
  <c r="P101" i="112"/>
  <c r="K102" i="113"/>
  <c r="N608" i="112"/>
  <c r="Q1747" i="109"/>
  <c r="T4244" i="109"/>
  <c r="N247" i="112"/>
  <c r="R453" i="109"/>
  <c r="P2148" i="112"/>
  <c r="U3380" i="109"/>
  <c r="S436" i="109"/>
  <c r="N2176" i="112"/>
  <c r="P1849" i="112"/>
  <c r="P3314" i="109"/>
  <c r="U4070" i="109"/>
  <c r="N506" i="112"/>
  <c r="O2605" i="112"/>
  <c r="S3035" i="109"/>
  <c r="N32" i="112"/>
  <c r="S4254" i="109"/>
  <c r="N1686" i="112"/>
  <c r="T2664" i="109"/>
  <c r="Y4305" i="109"/>
  <c r="N1531" i="109"/>
  <c r="Q975" i="112"/>
  <c r="N1269" i="112"/>
  <c r="O1626" i="112"/>
  <c r="Q1220" i="112"/>
  <c r="X4276" i="109"/>
  <c r="N3927" i="109"/>
  <c r="P2369" i="112"/>
  <c r="Q4276" i="109"/>
  <c r="P763" i="112"/>
  <c r="W430" i="109"/>
  <c r="P1712" i="112"/>
  <c r="P3683" i="109"/>
  <c r="O4272" i="109"/>
  <c r="U2357" i="109"/>
  <c r="N2542" i="112"/>
  <c r="Q3104" i="109"/>
  <c r="N3326" i="109"/>
  <c r="N1274" i="112"/>
  <c r="U3914" i="109"/>
  <c r="Q1164" i="112"/>
  <c r="Q2330" i="112"/>
  <c r="N1010" i="112"/>
  <c r="W872" i="109"/>
  <c r="X3092" i="109"/>
  <c r="Q2295" i="109"/>
  <c r="P1684" i="112"/>
  <c r="Q2199" i="112"/>
  <c r="X4174" i="109"/>
  <c r="Q91" i="112"/>
  <c r="O2222" i="112"/>
  <c r="M51" i="113"/>
  <c r="N1298" i="109"/>
  <c r="N1623" i="112"/>
  <c r="U3126" i="109"/>
  <c r="S3154" i="109"/>
  <c r="O2625" i="112"/>
  <c r="O743" i="112"/>
  <c r="U1275" i="109"/>
  <c r="O67" i="112"/>
  <c r="T3694" i="109"/>
  <c r="Q1436" i="112"/>
  <c r="Q1734" i="112"/>
  <c r="O55" i="112"/>
  <c r="Q25" i="112"/>
  <c r="O2546" i="112"/>
  <c r="N1644" i="112"/>
  <c r="P2554" i="112"/>
  <c r="N1899" i="112"/>
  <c r="N2594" i="112"/>
  <c r="U2246" i="109"/>
  <c r="O3894" i="109"/>
  <c r="P2628" i="112"/>
  <c r="Z4367" i="109"/>
  <c r="S4304" i="109"/>
  <c r="Q2706" i="112"/>
  <c r="P1732" i="112"/>
  <c r="S4035" i="109"/>
  <c r="Q2615" i="112"/>
  <c r="N2548" i="112"/>
  <c r="U3423" i="109"/>
  <c r="Q2126" i="112"/>
  <c r="Q1396" i="112"/>
  <c r="O3538" i="109"/>
  <c r="O2347" i="112"/>
  <c r="N922" i="112"/>
  <c r="M91" i="113"/>
  <c r="V4021" i="109"/>
  <c r="N816" i="112"/>
  <c r="N2670" i="112"/>
  <c r="Q1462" i="112"/>
  <c r="Q399" i="112"/>
  <c r="Q1184" i="112"/>
  <c r="N1866" i="112"/>
  <c r="U386" i="109"/>
  <c r="U4072" i="109"/>
  <c r="U3572" i="109"/>
  <c r="O3941" i="109"/>
  <c r="Q288" i="112"/>
  <c r="U3763" i="109"/>
  <c r="Q1844" i="112"/>
  <c r="Q2482" i="112"/>
  <c r="N2458" i="112"/>
  <c r="Q1846" i="112"/>
  <c r="Q349" i="112"/>
  <c r="S3538" i="109"/>
  <c r="Q2348" i="112"/>
  <c r="U3815" i="109"/>
  <c r="T2104" i="109"/>
  <c r="V3884" i="109"/>
  <c r="Q977" i="112"/>
  <c r="N1536" i="112"/>
  <c r="V1559" i="109"/>
  <c r="Q2394" i="112"/>
  <c r="O240" i="112"/>
  <c r="R440" i="112"/>
  <c r="P3091" i="109"/>
  <c r="Y215" i="109"/>
  <c r="N2480" i="112"/>
  <c r="Q530" i="112"/>
  <c r="T4152" i="109"/>
  <c r="Q1548" i="109"/>
  <c r="P2641" i="112"/>
  <c r="P931" i="112"/>
  <c r="Y3559" i="109"/>
  <c r="X3680" i="109"/>
  <c r="O171" i="112"/>
  <c r="V4045" i="109"/>
  <c r="P391" i="112"/>
  <c r="U3459" i="109"/>
  <c r="V3452" i="109"/>
  <c r="O481" i="109"/>
  <c r="N2580" i="112"/>
  <c r="V4262" i="109"/>
  <c r="O2647" i="112"/>
  <c r="O2213" i="112"/>
  <c r="Q2556" i="112"/>
  <c r="P1549" i="112"/>
  <c r="Q1724" i="112"/>
  <c r="Q2475" i="112"/>
  <c r="R797" i="109"/>
  <c r="O1997" i="112"/>
  <c r="N694" i="112"/>
  <c r="N1297" i="112"/>
  <c r="R3869" i="109"/>
  <c r="P1756" i="112"/>
  <c r="R4127" i="109"/>
  <c r="Q2193" i="112"/>
  <c r="M112" i="113"/>
  <c r="O2593" i="112"/>
  <c r="R890" i="112"/>
  <c r="Q2222" i="112"/>
  <c r="P2640" i="112"/>
  <c r="T4224" i="109"/>
  <c r="O2180" i="112"/>
  <c r="Q1742" i="112"/>
  <c r="L75" i="113"/>
  <c r="O1658" i="112"/>
  <c r="Q3474" i="109"/>
  <c r="Q2483" i="112"/>
  <c r="Q2156" i="112"/>
  <c r="P1719" i="112"/>
  <c r="Y3545" i="109"/>
  <c r="X3050" i="109"/>
  <c r="S3483" i="109"/>
  <c r="P2440" i="112"/>
  <c r="P2551" i="112"/>
  <c r="R1365" i="112"/>
  <c r="O771" i="112"/>
  <c r="P480" i="109"/>
  <c r="M139" i="113"/>
  <c r="N995" i="112"/>
  <c r="T2926" i="109"/>
  <c r="R2754" i="112"/>
  <c r="R3316" i="109"/>
  <c r="O126" i="112"/>
  <c r="R3832" i="109"/>
  <c r="L102" i="113"/>
  <c r="P23" i="112"/>
  <c r="S3104" i="109"/>
  <c r="P1455" i="112"/>
  <c r="Q607" i="112"/>
  <c r="P2001" i="112"/>
  <c r="N1322" i="112"/>
  <c r="N1756" i="112"/>
  <c r="Q1388" i="112"/>
  <c r="P1885" i="112"/>
  <c r="V2739" i="109"/>
  <c r="T1894" i="109"/>
  <c r="Q1779" i="112"/>
  <c r="R1594" i="112"/>
  <c r="U3891" i="109"/>
  <c r="X4280" i="109"/>
  <c r="P1403" i="112"/>
  <c r="Q8" i="112"/>
  <c r="P2691" i="112"/>
  <c r="N2634" i="112"/>
  <c r="O1552" i="112"/>
  <c r="V3718" i="109"/>
  <c r="U3452" i="109"/>
  <c r="Q1473" i="112"/>
  <c r="W2683" i="109"/>
  <c r="Q594" i="112"/>
  <c r="Q3816" i="109"/>
  <c r="R2720" i="112"/>
  <c r="P1698" i="112"/>
  <c r="P4294" i="109"/>
  <c r="X618" i="109"/>
  <c r="S3834" i="109"/>
  <c r="V1851" i="109"/>
  <c r="P1903" i="112"/>
  <c r="P2407" i="112"/>
  <c r="O2360" i="112"/>
  <c r="V907" i="109"/>
  <c r="S3895" i="109"/>
  <c r="V401" i="109"/>
  <c r="O3048" i="109"/>
  <c r="R2058" i="112"/>
  <c r="N2132" i="112"/>
  <c r="O2172" i="112"/>
  <c r="O3065" i="109"/>
  <c r="P2633" i="112"/>
  <c r="Q980" i="112"/>
  <c r="O1903" i="112"/>
  <c r="R1167" i="109"/>
  <c r="T4122" i="109"/>
  <c r="N376" i="112"/>
  <c r="Q4083" i="109"/>
  <c r="Q4265" i="109"/>
  <c r="T3742" i="109"/>
  <c r="Q2108" i="109"/>
  <c r="Y4216" i="109"/>
  <c r="Q1521" i="112"/>
  <c r="R3415" i="109"/>
  <c r="O1990" i="112"/>
  <c r="R2758" i="112"/>
  <c r="P2413" i="112"/>
  <c r="W3782" i="109"/>
  <c r="Q2326" i="112"/>
  <c r="U4028" i="109"/>
  <c r="R3860" i="109"/>
  <c r="R3929" i="109"/>
  <c r="W3473" i="109"/>
  <c r="O1243" i="112"/>
  <c r="P2162" i="112"/>
  <c r="Y4029" i="109"/>
  <c r="Q352" i="112"/>
  <c r="N1783" i="112"/>
  <c r="Q1685" i="112"/>
  <c r="P322" i="112"/>
  <c r="R3299" i="109"/>
  <c r="X3934" i="109"/>
  <c r="M97" i="113"/>
  <c r="O1683" i="112"/>
  <c r="P4248" i="109"/>
  <c r="P744" i="112"/>
  <c r="R2517" i="112"/>
  <c r="P2545" i="112"/>
  <c r="Z3585" i="109"/>
  <c r="N1503" i="112"/>
  <c r="P3852" i="109"/>
  <c r="K88" i="113"/>
  <c r="Y2832" i="109"/>
  <c r="U3745" i="109"/>
  <c r="O4302" i="109"/>
  <c r="P2561" i="112"/>
  <c r="N1014" i="112"/>
  <c r="O2009" i="112"/>
  <c r="N2012" i="112"/>
  <c r="Q2239" i="112"/>
  <c r="M158" i="113"/>
  <c r="N2449" i="112"/>
  <c r="U2369" i="109"/>
  <c r="N1682" i="112"/>
  <c r="P2008" i="112"/>
  <c r="O2682" i="112"/>
  <c r="P1781" i="112"/>
  <c r="O2081" i="112"/>
  <c r="Q2112" i="112"/>
  <c r="O2355" i="112"/>
  <c r="X3908" i="109"/>
  <c r="N1459" i="112"/>
  <c r="P1526" i="112"/>
  <c r="O35" i="112"/>
  <c r="N2713" i="112"/>
  <c r="Q1257" i="112"/>
  <c r="Q63" i="112"/>
  <c r="V3358" i="109"/>
  <c r="P4144" i="109"/>
  <c r="W1840" i="109"/>
  <c r="X3793" i="109"/>
  <c r="Q725" i="112"/>
  <c r="T4109" i="109"/>
  <c r="P1469" i="112"/>
  <c r="P106" i="112"/>
  <c r="Q4268" i="109"/>
  <c r="N4279" i="109"/>
  <c r="N3401" i="109"/>
  <c r="P2676" i="112"/>
  <c r="S4117" i="109"/>
  <c r="N974" i="112"/>
  <c r="Q3423" i="109"/>
  <c r="Q1669" i="112"/>
  <c r="W3299" i="109"/>
  <c r="Q2362" i="112"/>
  <c r="O1056" i="112"/>
  <c r="Q501" i="109"/>
  <c r="Q1248" i="112"/>
  <c r="P250" i="109"/>
  <c r="O2088" i="112"/>
  <c r="T981" i="109"/>
  <c r="P2159" i="112"/>
  <c r="U4082" i="109"/>
  <c r="O2611" i="112"/>
  <c r="O978" i="112"/>
  <c r="O1073" i="112"/>
  <c r="Q1057" i="112"/>
  <c r="O1730" i="112"/>
  <c r="Q544" i="112"/>
  <c r="N2483" i="112"/>
  <c r="Q2542" i="112"/>
  <c r="P1249" i="112"/>
  <c r="O803" i="112"/>
  <c r="Q1931" i="112"/>
  <c r="S939" i="109"/>
  <c r="Q857" i="112"/>
  <c r="W244" i="109"/>
  <c r="Q2555" i="112"/>
  <c r="Q1518" i="112"/>
  <c r="O1449" i="112"/>
  <c r="P3344" i="109"/>
  <c r="O2582" i="112"/>
  <c r="O152" i="112"/>
  <c r="U2404" i="109"/>
  <c r="Q1509" i="112"/>
  <c r="T3670" i="109"/>
  <c r="Y2680" i="109"/>
  <c r="R526" i="109"/>
  <c r="P945" i="112"/>
  <c r="Q2383" i="112"/>
  <c r="P3195" i="109"/>
  <c r="O4040" i="109"/>
  <c r="Q2143" i="112"/>
  <c r="U3555" i="109"/>
  <c r="W4228" i="109"/>
  <c r="V3664" i="109"/>
  <c r="N154" i="112"/>
  <c r="W3889" i="109"/>
  <c r="R3780" i="109"/>
  <c r="V3901" i="109"/>
  <c r="Q1911" i="112"/>
  <c r="R1338" i="112"/>
  <c r="O738" i="112"/>
  <c r="U2414" i="109"/>
  <c r="O1734" i="112"/>
  <c r="Q605" i="112"/>
  <c r="U2700" i="109"/>
  <c r="T3806" i="109"/>
  <c r="O119" i="112"/>
  <c r="X4303" i="109"/>
  <c r="V3774" i="109"/>
  <c r="Q1263" i="112"/>
  <c r="Q1534" i="112"/>
  <c r="Q1444" i="112"/>
  <c r="O1948" i="112"/>
  <c r="W3759" i="109"/>
  <c r="N2120" i="112"/>
  <c r="V3519" i="109"/>
  <c r="N2346" i="112"/>
  <c r="R2689" i="109"/>
  <c r="N354" i="112"/>
  <c r="O3306" i="109"/>
  <c r="Q2405" i="112"/>
  <c r="T2696" i="109"/>
  <c r="P1534" i="109"/>
  <c r="Q805" i="112"/>
  <c r="S4113" i="109"/>
  <c r="Q137" i="112"/>
  <c r="Q2120" i="112"/>
  <c r="Q2091" i="112"/>
  <c r="O2480" i="112"/>
  <c r="X3907" i="109"/>
  <c r="O2659" i="109"/>
  <c r="O2425" i="112"/>
  <c r="R4067" i="109"/>
  <c r="P737" i="112"/>
  <c r="O3081" i="109"/>
  <c r="N982" i="112"/>
  <c r="Q4187" i="109"/>
  <c r="N135" i="112"/>
  <c r="P336" i="112"/>
  <c r="P4244" i="109"/>
  <c r="P350" i="112"/>
  <c r="P2656" i="112"/>
  <c r="R2987" i="109"/>
  <c r="P58" i="112"/>
  <c r="K133" i="113"/>
  <c r="N3564" i="109"/>
  <c r="Q3422" i="109"/>
  <c r="O1078" i="112"/>
  <c r="R3501" i="109"/>
  <c r="P1634" i="112"/>
  <c r="P1063" i="112"/>
  <c r="P603" i="112"/>
  <c r="N2317" i="112"/>
  <c r="V3564" i="109"/>
  <c r="N4049" i="109"/>
  <c r="Q1022" i="112"/>
  <c r="Q1303" i="112"/>
  <c r="X3392" i="109"/>
  <c r="P3191" i="109"/>
  <c r="W2598" i="109"/>
  <c r="N1639" i="112"/>
  <c r="O1748" i="109"/>
  <c r="W750" i="109"/>
  <c r="O1666" i="112"/>
  <c r="R2035" i="112"/>
  <c r="N3549" i="109"/>
  <c r="N2714" i="112"/>
  <c r="Q2192" i="112"/>
  <c r="P1387" i="112"/>
  <c r="R1836" i="112"/>
  <c r="O3198" i="109"/>
  <c r="O1180" i="112"/>
  <c r="V3202" i="109"/>
  <c r="R647" i="112"/>
  <c r="O1946" i="112"/>
  <c r="R1600" i="112"/>
  <c r="V3708" i="109"/>
  <c r="N1263" i="112"/>
  <c r="O559" i="112"/>
  <c r="P981" i="109"/>
  <c r="O2715" i="112"/>
  <c r="T4264" i="109"/>
  <c r="P1660" i="112"/>
  <c r="N1217" i="112"/>
  <c r="Q3828" i="109"/>
  <c r="Q2444" i="112"/>
  <c r="N2980" i="109"/>
  <c r="X3060" i="109"/>
  <c r="O2366" i="112"/>
  <c r="V3934" i="109"/>
  <c r="Y41" i="109"/>
  <c r="O2558" i="112"/>
  <c r="O1670" i="112"/>
  <c r="N505" i="112"/>
  <c r="O1624" i="112"/>
  <c r="V2419" i="109"/>
  <c r="O812" i="112"/>
  <c r="N1067" i="112"/>
  <c r="O1708" i="112"/>
  <c r="P531" i="112"/>
  <c r="Q1786" i="112"/>
  <c r="O991" i="112"/>
  <c r="Q1160" i="112"/>
  <c r="R2518" i="112"/>
  <c r="N4256" i="109"/>
  <c r="R2497" i="112"/>
  <c r="U981" i="109"/>
  <c r="N1487" i="112"/>
  <c r="X1636" i="109"/>
  <c r="Q1974" i="112"/>
  <c r="P4270" i="109"/>
  <c r="N2231" i="112"/>
  <c r="R2789" i="109"/>
  <c r="O1269" i="112"/>
  <c r="R1136" i="112"/>
  <c r="W3517" i="109"/>
  <c r="P1514" i="112"/>
  <c r="X2994" i="109"/>
  <c r="N2626" i="112"/>
  <c r="Q1437" i="112"/>
  <c r="Q2464" i="112"/>
  <c r="S3355" i="109"/>
  <c r="N2218" i="112"/>
  <c r="P2101" i="112"/>
  <c r="O2453" i="112"/>
  <c r="P1408" i="112"/>
  <c r="Q4299" i="109"/>
  <c r="R1342" i="112"/>
  <c r="R1337" i="112"/>
  <c r="R2296" i="112"/>
  <c r="T4227" i="109"/>
  <c r="O1781" i="112"/>
  <c r="N3099" i="109"/>
  <c r="P2104" i="112"/>
  <c r="N2234" i="112"/>
  <c r="Y3660" i="109"/>
  <c r="O1039" i="112"/>
  <c r="R1370" i="112"/>
  <c r="P2694" i="112"/>
  <c r="O1018" i="112"/>
  <c r="K151" i="113"/>
  <c r="V3154" i="109"/>
  <c r="Z3278" i="109"/>
  <c r="Q410" i="112"/>
  <c r="Q743" i="112"/>
  <c r="O2354" i="112"/>
  <c r="O3373" i="109"/>
  <c r="Q1964" i="112"/>
  <c r="N1849" i="112"/>
  <c r="N2610" i="112"/>
  <c r="Q3343" i="109"/>
  <c r="O997" i="112"/>
  <c r="O1976" i="109"/>
  <c r="Q2432" i="112"/>
  <c r="M127" i="113"/>
  <c r="P260" i="112"/>
  <c r="O2147" i="112"/>
  <c r="T3572" i="109"/>
  <c r="O2364" i="112"/>
  <c r="Q2679" i="112"/>
  <c r="O2565" i="112"/>
  <c r="N2446" i="112"/>
  <c r="R2733" i="112"/>
  <c r="Y3489" i="109"/>
  <c r="Y4080" i="109"/>
  <c r="P2089" i="112"/>
  <c r="R3688" i="109"/>
  <c r="Q4289" i="109"/>
  <c r="W4203" i="109"/>
  <c r="W3744" i="109"/>
  <c r="Q923" i="112"/>
  <c r="P2463" i="112"/>
  <c r="Y3728" i="109"/>
  <c r="O297" i="112"/>
  <c r="N182" i="112"/>
  <c r="P2171" i="112"/>
  <c r="P2180" i="112"/>
  <c r="P1481" i="112"/>
  <c r="S206" i="109"/>
  <c r="O859" i="109"/>
  <c r="N2543" i="112"/>
  <c r="R1821" i="112"/>
  <c r="Q3932" i="109"/>
  <c r="Q926" i="112"/>
  <c r="O2253" i="112"/>
  <c r="O1854" i="112"/>
  <c r="N4199" i="109"/>
  <c r="S3018" i="109"/>
  <c r="N123" i="112"/>
  <c r="Q157" i="112"/>
  <c r="K136" i="113"/>
  <c r="O1181" i="112"/>
  <c r="U4037" i="109"/>
  <c r="P2550" i="112"/>
  <c r="O982" i="112"/>
  <c r="O583" i="112"/>
  <c r="O1519" i="112"/>
  <c r="Q2124" i="112"/>
  <c r="P2539" i="112"/>
  <c r="P2689" i="112"/>
  <c r="Q1191" i="112"/>
  <c r="N2371" i="112"/>
  <c r="X2689" i="109"/>
  <c r="T72" i="109"/>
  <c r="O379" i="112"/>
  <c r="R418" i="112"/>
  <c r="R666" i="112"/>
  <c r="P1185" i="112"/>
  <c r="Q1413" i="112"/>
  <c r="O1399" i="112"/>
  <c r="S1882" i="109"/>
  <c r="R3840" i="109"/>
  <c r="S2991" i="109"/>
  <c r="O2167" i="112"/>
  <c r="P3676" i="109"/>
  <c r="N1975" i="112"/>
  <c r="Q390" i="112"/>
  <c r="U3905" i="109"/>
  <c r="N2377" i="112"/>
  <c r="O1390" i="112"/>
  <c r="S3336" i="109"/>
  <c r="T3306" i="109"/>
  <c r="O2136" i="112"/>
  <c r="N1412" i="112"/>
  <c r="U3378" i="109"/>
  <c r="N1008" i="112"/>
  <c r="P1670" i="112"/>
  <c r="L28" i="113"/>
  <c r="O1932" i="112"/>
  <c r="R3802" i="109"/>
  <c r="N1987" i="112"/>
  <c r="P766" i="112"/>
  <c r="Q1392" i="112"/>
  <c r="R2294" i="112"/>
  <c r="P696" i="112"/>
  <c r="N2541" i="112"/>
  <c r="R1105" i="109"/>
  <c r="V3023" i="109"/>
  <c r="R2361" i="109"/>
  <c r="N2222" i="112"/>
  <c r="O4174" i="109"/>
  <c r="P2234" i="112"/>
  <c r="O1870" i="112"/>
  <c r="W4307" i="109"/>
  <c r="N136" i="112"/>
  <c r="S4218" i="109"/>
  <c r="M89" i="113"/>
  <c r="Q2390" i="112"/>
  <c r="W3549" i="109"/>
  <c r="P858" i="112"/>
  <c r="N1330" i="112"/>
  <c r="O2666" i="109"/>
  <c r="V3387" i="109"/>
  <c r="Q2550" i="112"/>
  <c r="P740" i="112"/>
  <c r="Q1031" i="112"/>
  <c r="M87" i="113"/>
  <c r="Z2144" i="109"/>
  <c r="R450" i="112"/>
  <c r="X4171" i="109"/>
  <c r="O1415" i="112"/>
  <c r="O3847" i="109"/>
  <c r="S4167" i="109"/>
  <c r="S3566" i="109"/>
  <c r="X603" i="109"/>
  <c r="Q1934" i="112"/>
  <c r="Y3543" i="109"/>
  <c r="Q2246" i="112"/>
  <c r="R435" i="112"/>
  <c r="N2678" i="112"/>
  <c r="R2064" i="112"/>
  <c r="Q40" i="112"/>
  <c r="N1857" i="112"/>
  <c r="P2468" i="112"/>
  <c r="Q1021" i="112"/>
  <c r="O2077" i="112"/>
  <c r="N4028" i="109"/>
  <c r="Y3719" i="109"/>
  <c r="O1705" i="112"/>
  <c r="U3324" i="109"/>
  <c r="P1643" i="112"/>
  <c r="V3416" i="109"/>
  <c r="N1176" i="112"/>
  <c r="O2636" i="112"/>
  <c r="R456" i="112"/>
  <c r="Q1946" i="112"/>
  <c r="P2170" i="112"/>
  <c r="R2273" i="112"/>
  <c r="T3759" i="109"/>
  <c r="O1622" i="112"/>
  <c r="N1498" i="112"/>
  <c r="P1892" i="112"/>
  <c r="Q18" i="112"/>
  <c r="O323" i="112"/>
  <c r="O1359" i="109"/>
  <c r="P1612" i="112"/>
  <c r="N1253" i="112"/>
  <c r="P2416" i="112"/>
  <c r="X2088" i="109"/>
  <c r="N2575" i="112"/>
  <c r="P2814" i="109"/>
  <c r="N385" i="112"/>
  <c r="N2482" i="112"/>
  <c r="R3693" i="109"/>
  <c r="N1089" i="112"/>
  <c r="Y1877" i="109"/>
  <c r="Q328" i="112"/>
  <c r="N2112" i="112"/>
  <c r="K75" i="113"/>
  <c r="O3702" i="109"/>
  <c r="N4307" i="109"/>
  <c r="O26" i="112"/>
  <c r="O947" i="112"/>
  <c r="Y2375" i="109"/>
  <c r="N303" i="112"/>
  <c r="O2572" i="112"/>
  <c r="T4102" i="109"/>
  <c r="T3172" i="109"/>
  <c r="Z4317" i="109"/>
  <c r="N2081" i="112"/>
  <c r="M143" i="113"/>
  <c r="P352" i="112"/>
  <c r="L29" i="113"/>
  <c r="Y4217" i="109"/>
  <c r="W2593" i="109"/>
  <c r="M80" i="113"/>
  <c r="O1885" i="112"/>
  <c r="K104" i="113"/>
  <c r="Y1333" i="109"/>
  <c r="W4200" i="109"/>
  <c r="O4189" i="109"/>
  <c r="W3567" i="109"/>
  <c r="Y3916" i="109"/>
  <c r="P1893" i="112"/>
  <c r="U3538" i="109"/>
  <c r="P1639" i="109"/>
  <c r="P1505" i="112"/>
  <c r="Q1505" i="112"/>
  <c r="N1470" i="112"/>
  <c r="R1797" i="112"/>
  <c r="X224" i="109"/>
  <c r="U3159" i="109"/>
  <c r="X3493" i="109"/>
  <c r="Q1158" i="112"/>
  <c r="O320" i="112"/>
  <c r="Q1482" i="112"/>
  <c r="Y3031" i="109"/>
  <c r="N2412" i="112"/>
  <c r="X2814" i="109"/>
  <c r="R2059" i="112"/>
  <c r="M29" i="113"/>
  <c r="O4204" i="109"/>
  <c r="T2741" i="109"/>
  <c r="P2206" i="112"/>
  <c r="P1023" i="112"/>
  <c r="Y3679" i="109"/>
  <c r="R4192" i="109"/>
  <c r="R2962" i="109"/>
  <c r="O4060" i="109"/>
  <c r="T1992" i="109"/>
  <c r="N2576" i="112"/>
  <c r="P1519" i="112"/>
  <c r="P2627" i="112"/>
  <c r="O277" i="112"/>
  <c r="Q264" i="112"/>
  <c r="P2845" i="109"/>
  <c r="U3701" i="109"/>
  <c r="V2364" i="109"/>
  <c r="Q2592" i="112"/>
  <c r="Q1196" i="112"/>
  <c r="Q1358" i="109"/>
  <c r="W3295" i="109"/>
  <c r="O1907" i="112"/>
  <c r="O3327" i="109"/>
  <c r="P995" i="112"/>
  <c r="Q1419" i="112"/>
  <c r="X3910" i="109"/>
  <c r="N2468" i="112"/>
  <c r="P2533" i="112"/>
  <c r="O1226" i="112"/>
  <c r="P1747" i="112"/>
  <c r="R2273" i="109"/>
  <c r="P2457" i="112"/>
  <c r="P1506" i="112"/>
  <c r="Y3924" i="109"/>
  <c r="R2757" i="112"/>
  <c r="N1001" i="112"/>
  <c r="M106" i="113"/>
  <c r="W3207" i="109"/>
  <c r="U2256" i="109"/>
  <c r="P1888" i="112"/>
  <c r="R3080" i="109"/>
  <c r="R208" i="112"/>
  <c r="Q1187" i="112"/>
  <c r="Q2535" i="112"/>
  <c r="R3054" i="109"/>
  <c r="O950" i="112"/>
  <c r="V3195" i="109"/>
  <c r="Z1035" i="109"/>
  <c r="O2562" i="112"/>
  <c r="N1422" i="112"/>
  <c r="O1443" i="112"/>
  <c r="Q2607" i="112"/>
  <c r="Q2233" i="112"/>
  <c r="Q2408" i="112"/>
  <c r="Q2532" i="112"/>
  <c r="Q1155" i="112"/>
  <c r="Q2605" i="112"/>
  <c r="Q2708" i="112"/>
  <c r="N473" i="112"/>
  <c r="O2113" i="112"/>
  <c r="P2211" i="112"/>
  <c r="Y2989" i="109"/>
  <c r="S3490" i="109"/>
  <c r="V4082" i="109"/>
  <c r="W3378" i="109"/>
  <c r="P2625" i="112"/>
  <c r="R210" i="112"/>
  <c r="V3890" i="109"/>
  <c r="P742" i="112"/>
  <c r="S4223" i="109"/>
  <c r="M82" i="113"/>
  <c r="U2260" i="109"/>
  <c r="P721" i="112"/>
  <c r="Q32" i="112"/>
  <c r="P1661" i="112"/>
  <c r="P2629" i="112"/>
  <c r="U4174" i="109"/>
  <c r="T3723" i="109"/>
  <c r="Q1881" i="112"/>
  <c r="T4154" i="109"/>
  <c r="V4160" i="109"/>
  <c r="Q1182" i="109"/>
  <c r="P1211" i="112"/>
  <c r="L117" i="113"/>
  <c r="Z3947" i="109"/>
  <c r="N587" i="112"/>
  <c r="R3496" i="109"/>
  <c r="O2665" i="112"/>
  <c r="Q927" i="109"/>
  <c r="N2796" i="109"/>
  <c r="N2651" i="112"/>
  <c r="Q852" i="112"/>
  <c r="X3402" i="109"/>
  <c r="P3763" i="109"/>
  <c r="O281" i="112"/>
  <c r="O994" i="112"/>
  <c r="R911" i="112"/>
  <c r="N770" i="112"/>
  <c r="O1307" i="112"/>
  <c r="V1328" i="109"/>
  <c r="Y750" i="109"/>
  <c r="X4116" i="109"/>
  <c r="V4264" i="109"/>
  <c r="P801" i="112"/>
  <c r="P1518" i="112"/>
  <c r="N747" i="112"/>
  <c r="Q1898" i="112"/>
  <c r="X3410" i="109"/>
  <c r="P3565" i="109"/>
  <c r="Q2384" i="112"/>
  <c r="O606" i="112"/>
  <c r="N2532" i="112"/>
  <c r="Q1290" i="112"/>
  <c r="N1413" i="112"/>
  <c r="N2746" i="109"/>
  <c r="O3378" i="109"/>
  <c r="N240" i="112"/>
  <c r="O2351" i="109"/>
  <c r="Q1340" i="109"/>
  <c r="P2707" i="109"/>
  <c r="P1298" i="112"/>
  <c r="O844" i="112"/>
  <c r="T1516" i="109"/>
  <c r="X843" i="109"/>
  <c r="Q1017" i="112"/>
  <c r="P2454" i="112"/>
  <c r="P401" i="112"/>
  <c r="V4239" i="109"/>
  <c r="O2303" i="112"/>
  <c r="P3171" i="109"/>
  <c r="Q2541" i="112"/>
  <c r="R3901" i="109"/>
  <c r="O2350" i="112"/>
  <c r="O3733" i="109"/>
  <c r="X3465" i="109"/>
  <c r="Y1584" i="109"/>
  <c r="Y384" i="109"/>
  <c r="P843" i="112"/>
  <c r="N2233" i="109"/>
  <c r="M110" i="113"/>
  <c r="Q726" i="112"/>
  <c r="W3197" i="109"/>
  <c r="W3656" i="109"/>
  <c r="P3875" i="109"/>
  <c r="Q1661" i="112"/>
  <c r="P564" i="112"/>
  <c r="V3544" i="109"/>
  <c r="M62" i="113"/>
  <c r="P2372" i="109"/>
  <c r="X3109" i="109"/>
  <c r="N1673" i="112"/>
  <c r="T2583" i="109"/>
  <c r="U2779" i="109"/>
  <c r="O3518" i="109"/>
  <c r="M88" i="113"/>
  <c r="U3706" i="109"/>
  <c r="P393" i="112"/>
  <c r="Q2107" i="112"/>
  <c r="R2275" i="112"/>
  <c r="Y4280" i="109"/>
  <c r="P2648" i="112"/>
  <c r="P76" i="112"/>
  <c r="Y3486" i="109"/>
  <c r="N1276" i="112"/>
  <c r="N940" i="112"/>
  <c r="T3858" i="109"/>
  <c r="V3429" i="109"/>
  <c r="Q4219" i="109"/>
  <c r="X3884" i="109"/>
  <c r="O1874" i="112"/>
  <c r="P2537" i="112"/>
  <c r="Q1741" i="112"/>
  <c r="Q1216" i="112"/>
  <c r="P54" i="112"/>
  <c r="R3490" i="109"/>
  <c r="Z4373" i="109"/>
  <c r="X1720" i="109"/>
  <c r="P1082" i="112"/>
  <c r="O3556" i="109"/>
  <c r="O3400" i="109"/>
  <c r="N2089" i="112"/>
  <c r="P1429" i="112"/>
  <c r="Q2204" i="112"/>
  <c r="R654" i="112"/>
  <c r="P1489" i="112"/>
  <c r="N2689" i="112"/>
  <c r="Q1763" i="112"/>
  <c r="P1486" i="112"/>
  <c r="P1184" i="112"/>
  <c r="S3057" i="109"/>
  <c r="O2218" i="112"/>
  <c r="Q2146" i="112"/>
  <c r="O2179" i="112"/>
  <c r="V417" i="109"/>
  <c r="T4076" i="109"/>
  <c r="N2687" i="112"/>
  <c r="Q1239" i="112"/>
  <c r="Z3249" i="109"/>
  <c r="N1775" i="112"/>
  <c r="N734" i="112"/>
  <c r="Y3399" i="109"/>
  <c r="Y4041" i="109"/>
  <c r="R914" i="112"/>
  <c r="Q620" i="112"/>
  <c r="Z3586" i="109"/>
  <c r="P2353" i="112"/>
  <c r="P2541" i="112"/>
  <c r="P1163" i="112"/>
  <c r="V3316" i="109"/>
  <c r="N264" i="112"/>
  <c r="R3818" i="109"/>
  <c r="P761" i="112"/>
  <c r="T860" i="109"/>
  <c r="N1723" i="112"/>
  <c r="T4088" i="109"/>
  <c r="R653" i="112"/>
  <c r="Q1649" i="109"/>
  <c r="T4239" i="109"/>
  <c r="O575" i="112"/>
  <c r="O558" i="112"/>
  <c r="O1869" i="112"/>
  <c r="X4113" i="109"/>
  <c r="O1478" i="112"/>
  <c r="Q2016" i="112"/>
  <c r="O2146" i="112"/>
  <c r="P2622" i="112"/>
  <c r="W3665" i="109"/>
  <c r="S3291" i="109"/>
  <c r="Q2003" i="112"/>
  <c r="P570" i="112"/>
  <c r="N2447" i="112"/>
  <c r="N3502" i="109"/>
  <c r="O2311" i="112"/>
  <c r="O4239" i="109"/>
  <c r="Q1215" i="112"/>
  <c r="N2404" i="112"/>
  <c r="Q576" i="112"/>
  <c r="Q1555" i="112"/>
  <c r="N1936" i="112"/>
  <c r="U3071" i="109"/>
  <c r="S2027" i="109"/>
  <c r="O185" i="112"/>
  <c r="S4292" i="109"/>
  <c r="V4225" i="109"/>
  <c r="P1086" i="112"/>
  <c r="V3476" i="109"/>
  <c r="O3182" i="109"/>
  <c r="L72" i="113"/>
  <c r="P2575" i="112"/>
  <c r="N1956" i="112"/>
  <c r="O1166" i="112"/>
  <c r="P2426" i="112"/>
  <c r="O2833" i="109"/>
  <c r="P862" i="112"/>
  <c r="N55" i="112"/>
  <c r="Q1889" i="112"/>
  <c r="Q2072" i="112"/>
  <c r="R1124" i="112"/>
  <c r="P3473" i="109"/>
  <c r="M57" i="113"/>
  <c r="Y4203" i="109"/>
  <c r="R1466" i="109"/>
  <c r="W4183" i="109"/>
  <c r="S3785" i="109"/>
  <c r="Q3745" i="109"/>
  <c r="V2330" i="109"/>
  <c r="T3882" i="109"/>
  <c r="R2521" i="112"/>
  <c r="Q3928" i="109"/>
  <c r="P2471" i="112"/>
  <c r="O1170" i="112"/>
  <c r="N2077" i="109"/>
  <c r="X4077" i="109"/>
  <c r="O151" i="112"/>
  <c r="P2221" i="112"/>
  <c r="S4020" i="109"/>
  <c r="S4108" i="109"/>
  <c r="O2304" i="112"/>
  <c r="Q1918" i="112"/>
  <c r="Q990" i="112"/>
  <c r="O12" i="112"/>
  <c r="P1887" i="112"/>
  <c r="P2549" i="112"/>
  <c r="Q1501" i="112"/>
  <c r="Q1646" i="112"/>
  <c r="Y3415" i="109"/>
  <c r="S1677" i="109"/>
  <c r="N1993" i="112"/>
  <c r="O641" i="112"/>
  <c r="R1839" i="112"/>
  <c r="W2611" i="109"/>
  <c r="N48" i="112"/>
  <c r="W3847" i="109"/>
  <c r="N2587" i="112"/>
  <c r="N987" i="112"/>
  <c r="N410" i="112"/>
  <c r="Q2004" i="112"/>
  <c r="O1389" i="112"/>
  <c r="P4304" i="109"/>
  <c r="Q2245" i="112"/>
  <c r="T1592" i="109"/>
  <c r="O1101" i="112"/>
  <c r="Y2196" i="109"/>
  <c r="Q3693" i="109"/>
  <c r="U4130" i="109"/>
  <c r="O1884" i="112"/>
  <c r="P3210" i="109"/>
  <c r="M46" i="113"/>
  <c r="X2722" i="109"/>
  <c r="R458" i="112"/>
  <c r="N749" i="112"/>
  <c r="Y2802" i="109"/>
  <c r="O709" i="112"/>
  <c r="Z3597" i="109"/>
  <c r="Z4312" i="109"/>
  <c r="S3722" i="109"/>
  <c r="O3019" i="109"/>
  <c r="Q613" i="112"/>
  <c r="K165" i="113"/>
  <c r="T2808" i="109"/>
  <c r="Q1879" i="112"/>
  <c r="N2151" i="112"/>
  <c r="Q505" i="112"/>
  <c r="Q2319" i="109"/>
  <c r="Q2594" i="112"/>
  <c r="O134" i="112"/>
  <c r="Q922" i="112"/>
  <c r="Y4249" i="109"/>
  <c r="P2542" i="112"/>
  <c r="N1921" i="112"/>
  <c r="N2643" i="112"/>
  <c r="Q549" i="112"/>
  <c r="O1751" i="112"/>
  <c r="Q2302" i="112"/>
  <c r="V4191" i="109"/>
  <c r="Q2464" i="109"/>
  <c r="P2601" i="112"/>
  <c r="O272" i="112"/>
  <c r="P2039" i="109"/>
  <c r="U3547" i="109"/>
  <c r="R233" i="109"/>
  <c r="S3533" i="109"/>
  <c r="N1009" i="112"/>
  <c r="O2381" i="112"/>
  <c r="U4147" i="109"/>
  <c r="Q1442" i="112"/>
  <c r="O599" i="109"/>
  <c r="Q970" i="112"/>
  <c r="N2327" i="112"/>
  <c r="P2556" i="112"/>
  <c r="U1635" i="109"/>
  <c r="T3026" i="109"/>
  <c r="O1707" i="109"/>
  <c r="N4058" i="109"/>
  <c r="O1444" i="112"/>
  <c r="Q2254" i="112"/>
  <c r="S2200" i="109"/>
  <c r="Q2634" i="112"/>
  <c r="O3655" i="109"/>
  <c r="Y3325" i="109"/>
  <c r="S3036" i="109"/>
  <c r="O599" i="112"/>
  <c r="X4202" i="109"/>
  <c r="N3889" i="109"/>
  <c r="R2263" i="112"/>
  <c r="P1471" i="112"/>
  <c r="O2712" i="112"/>
  <c r="M18" i="113"/>
  <c r="R4076" i="109"/>
  <c r="N953" i="112"/>
  <c r="U4093" i="109"/>
  <c r="Q2215" i="112"/>
  <c r="L148" i="113"/>
  <c r="W2981" i="109"/>
  <c r="Q2207" i="112"/>
  <c r="O2484" i="112"/>
  <c r="X2706" i="109"/>
  <c r="P3663" i="109"/>
  <c r="Q1076" i="112"/>
  <c r="V2612" i="109"/>
  <c r="P2192" i="112"/>
  <c r="P2220" i="112"/>
  <c r="P1630" i="112"/>
  <c r="Q79" i="112"/>
  <c r="R2066" i="112"/>
  <c r="Q2200" i="112"/>
  <c r="Q38" i="112"/>
  <c r="Q953" i="112"/>
  <c r="R3212" i="109"/>
  <c r="P1790" i="112"/>
  <c r="W2110" i="109"/>
  <c r="V3817" i="109"/>
  <c r="N77" i="112"/>
  <c r="N933" i="112"/>
  <c r="O2580" i="112"/>
  <c r="O596" i="112"/>
  <c r="N1179" i="112"/>
  <c r="N1676" i="112"/>
  <c r="R1202" i="109"/>
  <c r="S4275" i="109"/>
  <c r="R424" i="112"/>
  <c r="N137" i="112"/>
  <c r="N3013" i="109"/>
  <c r="S4056" i="109"/>
  <c r="Q2385" i="112"/>
  <c r="Q1642" i="112"/>
  <c r="W4029" i="109"/>
  <c r="M31" i="113"/>
  <c r="N720" i="112"/>
  <c r="Q2111" i="112"/>
  <c r="O1998" i="112"/>
  <c r="X612" i="109"/>
  <c r="N4233" i="109"/>
  <c r="O843" i="112"/>
  <c r="O1790" i="112"/>
  <c r="Q2212" i="112"/>
  <c r="P1915" i="112"/>
  <c r="O4295" i="109"/>
  <c r="R4247" i="109"/>
  <c r="Q1277" i="112"/>
  <c r="P623" i="112"/>
  <c r="Q2688" i="112"/>
  <c r="O3045" i="109"/>
  <c r="P962" i="112"/>
  <c r="Q3415" i="109"/>
  <c r="N4222" i="109"/>
  <c r="T3037" i="109"/>
  <c r="Q366" i="112"/>
  <c r="Q1750" i="112"/>
  <c r="Q800" i="112"/>
  <c r="W2964" i="109"/>
  <c r="P2073" i="112"/>
  <c r="Q1523" i="112"/>
  <c r="N1858" i="112"/>
  <c r="N1913" i="112"/>
  <c r="P834" i="112"/>
  <c r="N2104" i="109"/>
  <c r="Q1228" i="112"/>
  <c r="P2589" i="112"/>
  <c r="N2320" i="112"/>
  <c r="R4119" i="109"/>
  <c r="V4054" i="109"/>
  <c r="O2437" i="112"/>
  <c r="Q2582" i="112"/>
  <c r="P3299" i="109"/>
  <c r="U4296" i="109"/>
  <c r="N1764" i="112"/>
  <c r="Q2835" i="109"/>
  <c r="X4205" i="109"/>
  <c r="Q4151" i="109"/>
  <c r="Q1852" i="112"/>
  <c r="O1915" i="112"/>
  <c r="W3052" i="109"/>
  <c r="O2192" i="112"/>
  <c r="Q1211" i="112"/>
  <c r="Q1956" i="112"/>
  <c r="P4193" i="109"/>
  <c r="Q2562" i="112"/>
  <c r="T1694" i="109"/>
  <c r="Q30" i="112"/>
  <c r="S4244" i="109"/>
  <c r="Q955" i="112"/>
  <c r="Q1544" i="112"/>
  <c r="P184" i="112"/>
  <c r="M54" i="113"/>
  <c r="P2643" i="109"/>
  <c r="P780" i="112"/>
  <c r="Q2359" i="112"/>
  <c r="O1436" i="112"/>
  <c r="O245" i="112"/>
  <c r="R1581" i="112"/>
  <c r="X2964" i="109"/>
  <c r="L13" i="113"/>
  <c r="S1981" i="109"/>
  <c r="N3826" i="109"/>
  <c r="Y4154" i="109"/>
  <c r="O1440" i="112"/>
  <c r="N1400" i="112"/>
  <c r="P3372" i="109"/>
  <c r="N1873" i="112"/>
  <c r="N109" i="112"/>
  <c r="Y3469" i="109"/>
  <c r="R1194" i="109"/>
  <c r="Q1561" i="112"/>
  <c r="P2588" i="112"/>
  <c r="N4088" i="109"/>
  <c r="O1505" i="112"/>
  <c r="Q2467" i="112"/>
  <c r="X4187" i="109"/>
  <c r="U3135" i="109"/>
  <c r="N3526" i="109"/>
  <c r="U3498" i="109"/>
  <c r="X2596" i="109"/>
  <c r="V3728" i="109"/>
  <c r="N2596" i="112"/>
  <c r="V1305" i="109"/>
  <c r="P2360" i="112"/>
  <c r="L163" i="113"/>
  <c r="P2450" i="112"/>
  <c r="O394" i="112"/>
  <c r="Q545" i="112"/>
  <c r="N996" i="112"/>
  <c r="N1539" i="112"/>
  <c r="P1976" i="112"/>
  <c r="Q3686" i="109"/>
  <c r="T2368" i="109"/>
  <c r="S2617" i="109"/>
  <c r="N383" i="112"/>
  <c r="P519" i="112"/>
  <c r="N2426" i="112"/>
  <c r="O3323" i="109"/>
  <c r="R3327" i="109"/>
  <c r="O2229" i="112"/>
  <c r="W4180" i="109"/>
  <c r="R1877" i="109"/>
  <c r="N2667" i="112"/>
  <c r="O875" i="112"/>
  <c r="Q3019" i="109"/>
  <c r="Q2102" i="112"/>
  <c r="Q2357" i="112"/>
  <c r="P4071" i="109"/>
  <c r="O552" i="109"/>
  <c r="Q3523" i="109"/>
  <c r="T2768" i="109"/>
  <c r="O1157" i="112"/>
  <c r="R2009" i="109"/>
  <c r="O1853" i="112"/>
  <c r="X4181" i="109"/>
  <c r="O1747" i="112"/>
  <c r="X4131" i="109"/>
  <c r="R3324" i="109"/>
  <c r="Q1899" i="112"/>
  <c r="N841" i="112"/>
  <c r="Q3911" i="109"/>
  <c r="N930" i="112"/>
  <c r="L177" i="113"/>
  <c r="O59" i="112"/>
  <c r="V2796" i="109"/>
  <c r="X3769" i="109"/>
  <c r="N1175" i="112"/>
  <c r="P233" i="112"/>
  <c r="P98" i="112"/>
  <c r="Q1198" i="112"/>
  <c r="T1956" i="109"/>
  <c r="O1102" i="112"/>
  <c r="S4046" i="109"/>
  <c r="P2010" i="112"/>
  <c r="S3503" i="109"/>
  <c r="R3064" i="109"/>
  <c r="Q4222" i="109"/>
  <c r="P1901" i="112"/>
  <c r="R2503" i="112"/>
  <c r="N2638" i="112"/>
  <c r="U4186" i="109"/>
  <c r="O2594" i="109"/>
  <c r="Q395" i="112"/>
  <c r="N1255" i="109"/>
  <c r="N2741" i="109"/>
  <c r="P1763" i="112"/>
  <c r="N378" i="112"/>
  <c r="P1850" i="112"/>
  <c r="Q2609" i="112"/>
  <c r="R2270" i="112"/>
  <c r="O3765" i="109"/>
  <c r="N11" i="112"/>
  <c r="R2278" i="112"/>
  <c r="N2133" i="112"/>
  <c r="P353" i="112"/>
  <c r="Q3794" i="109"/>
  <c r="N248" i="112"/>
  <c r="W1715" i="109"/>
  <c r="P1171" i="112"/>
  <c r="P1749" i="112"/>
  <c r="V3352" i="109"/>
  <c r="Y1692" i="109"/>
  <c r="N848" i="112"/>
  <c r="O1206" i="112"/>
  <c r="M47" i="113"/>
  <c r="P1442" i="112"/>
  <c r="O2104" i="112"/>
  <c r="R1150" i="112"/>
  <c r="O1873" i="112"/>
  <c r="P4230" i="109"/>
  <c r="Q2456" i="112"/>
  <c r="S3390" i="109"/>
  <c r="N2083" i="109"/>
  <c r="P1656" i="112"/>
  <c r="N57" i="112"/>
  <c r="R428" i="112"/>
  <c r="M33" i="113"/>
  <c r="O1103" i="112"/>
  <c r="M11" i="113"/>
  <c r="U1251" i="109"/>
  <c r="X562" i="109"/>
  <c r="N2682" i="112"/>
  <c r="N3152" i="109"/>
  <c r="S1188" i="109"/>
  <c r="O1516" i="112"/>
  <c r="Q2632" i="112"/>
  <c r="Q3463" i="109"/>
  <c r="Z4355" i="109"/>
  <c r="Q389" i="112"/>
  <c r="X1648" i="109"/>
  <c r="U3737" i="109"/>
  <c r="Q795" i="112"/>
  <c r="P1247" i="112"/>
  <c r="N2635" i="112"/>
  <c r="O534" i="112"/>
  <c r="O2769" i="109"/>
  <c r="Q1096" i="112"/>
  <c r="Q1037" i="112"/>
  <c r="P1088" i="112"/>
  <c r="X3794" i="109"/>
  <c r="X3463" i="109"/>
  <c r="O4044" i="109"/>
  <c r="P1775" i="112"/>
  <c r="N1514" i="112"/>
  <c r="Q485" i="112"/>
  <c r="V1882" i="109"/>
  <c r="P1644" i="112"/>
  <c r="N1252" i="112"/>
  <c r="P1733" i="112"/>
  <c r="S3577" i="109"/>
  <c r="P1477" i="112"/>
  <c r="P993" i="112"/>
  <c r="O1860" i="112"/>
  <c r="V3319" i="109"/>
  <c r="P1492" i="112"/>
  <c r="Q1634" i="112"/>
  <c r="Q2181" i="112"/>
  <c r="Q3514" i="109"/>
  <c r="P630" i="112"/>
  <c r="Y3729" i="109"/>
  <c r="P3818" i="109"/>
  <c r="P949" i="112"/>
  <c r="R3523" i="109"/>
  <c r="Q568" i="112"/>
  <c r="O1984" i="112"/>
  <c r="P2780" i="109"/>
  <c r="N1990" i="112"/>
  <c r="Q2335" i="112"/>
  <c r="U4041" i="109"/>
  <c r="N1221" i="112"/>
  <c r="P1410" i="112"/>
  <c r="P2082" i="112"/>
  <c r="N2954" i="109"/>
  <c r="X2445" i="109"/>
  <c r="Y3759" i="109"/>
  <c r="Q629" i="112"/>
  <c r="Q292" i="109"/>
  <c r="V3428" i="109"/>
  <c r="R1604" i="112"/>
  <c r="P1529" i="112"/>
  <c r="R2570" i="109"/>
  <c r="P1203" i="112"/>
  <c r="W4072" i="109"/>
  <c r="R1817" i="112"/>
  <c r="S4144" i="109"/>
  <c r="Q3128" i="109"/>
  <c r="O2587" i="112"/>
  <c r="T2671" i="109"/>
  <c r="P2979" i="109"/>
  <c r="U4043" i="109"/>
  <c r="R1579" i="112"/>
  <c r="N1621" i="109"/>
  <c r="N1353" i="109"/>
  <c r="N253" i="112"/>
  <c r="W3655" i="109"/>
  <c r="R206" i="109"/>
  <c r="N1256" i="112"/>
  <c r="P2072" i="112"/>
  <c r="N2584" i="112"/>
  <c r="O766" i="112"/>
  <c r="O3532" i="109"/>
  <c r="N1534" i="112"/>
  <c r="O801" i="112"/>
  <c r="T4119" i="109"/>
  <c r="O1680" i="112"/>
  <c r="R454" i="112"/>
  <c r="P815" i="112"/>
  <c r="R1816" i="112"/>
  <c r="X3568" i="109"/>
  <c r="P137" i="112"/>
  <c r="Q1505" i="109"/>
  <c r="O377" i="112"/>
  <c r="W4058" i="109"/>
  <c r="S3678" i="109"/>
  <c r="O1395" i="112"/>
  <c r="N1562" i="112"/>
  <c r="Q2846" i="109"/>
  <c r="U3570" i="109"/>
  <c r="M70" i="113"/>
  <c r="K164" i="113"/>
  <c r="Q2443" i="112"/>
  <c r="O1847" i="112"/>
  <c r="L74" i="113"/>
  <c r="P1955" i="112"/>
  <c r="Z4358" i="109"/>
  <c r="Y4273" i="109"/>
  <c r="O78" i="112"/>
  <c r="O2116" i="112"/>
  <c r="P1895" i="112"/>
  <c r="X4124" i="109"/>
  <c r="O1240" i="112"/>
  <c r="Q2164" i="112"/>
  <c r="N4292" i="109"/>
  <c r="Q1321" i="112"/>
  <c r="O1037" i="112"/>
  <c r="O1074" i="112"/>
  <c r="Y3086" i="109"/>
  <c r="P1551" i="112"/>
  <c r="Q240" i="112"/>
  <c r="V4223" i="109"/>
  <c r="W111" i="109"/>
  <c r="N1746" i="112"/>
  <c r="O750" i="112"/>
  <c r="R2756" i="112"/>
  <c r="M5" i="113"/>
  <c r="P2346" i="112"/>
  <c r="Q2577" i="112"/>
  <c r="M30" i="113"/>
  <c r="O3729" i="109"/>
  <c r="R1939" i="109"/>
  <c r="O1521" i="112"/>
  <c r="N1214" i="112"/>
  <c r="O1299" i="109"/>
  <c r="P2226" i="112"/>
  <c r="P838" i="112"/>
  <c r="S2294" i="109"/>
  <c r="V139" i="109"/>
  <c r="P1964" i="112"/>
  <c r="O1266" i="112"/>
  <c r="T3669" i="109"/>
  <c r="O2170" i="112"/>
  <c r="Q2657" i="109"/>
  <c r="Y2953" i="109"/>
  <c r="N537" i="112"/>
  <c r="R3057" i="109"/>
  <c r="O2697" i="112"/>
  <c r="T4182" i="109"/>
  <c r="Q385" i="112"/>
  <c r="P2185" i="112"/>
  <c r="P19" i="112"/>
  <c r="V4181" i="109"/>
  <c r="O1020" i="109"/>
  <c r="O3456" i="109"/>
  <c r="Q2709" i="112"/>
  <c r="Q320" i="112"/>
  <c r="P4292" i="109"/>
  <c r="Q1861" i="112"/>
  <c r="W3139" i="109"/>
  <c r="P1562" i="112"/>
  <c r="S4191" i="109"/>
  <c r="W1959" i="109"/>
  <c r="R1148" i="112"/>
  <c r="R4230" i="109"/>
  <c r="N55" i="109"/>
  <c r="X3026" i="109"/>
  <c r="O2693" i="112"/>
  <c r="N2564" i="112"/>
  <c r="Q136" i="112"/>
  <c r="Z3982" i="109"/>
  <c r="N122" i="112"/>
  <c r="V2691" i="109"/>
  <c r="Z4000" i="109"/>
  <c r="Q1627" i="112"/>
  <c r="T3836" i="109"/>
  <c r="X3430" i="109"/>
  <c r="S2249" i="109"/>
  <c r="T4217" i="109"/>
  <c r="N1918" i="112"/>
  <c r="N3341" i="109"/>
  <c r="R1142" i="112"/>
  <c r="Q705" i="112"/>
  <c r="Q149" i="112"/>
  <c r="O1710" i="112"/>
  <c r="Q4212" i="109"/>
  <c r="P107" i="112"/>
  <c r="O2470" i="112"/>
  <c r="O2011" i="112"/>
  <c r="Y467" i="109"/>
  <c r="S4192" i="109"/>
  <c r="Y3397" i="109"/>
  <c r="R186" i="112"/>
  <c r="O2211" i="112"/>
  <c r="N2078" i="112"/>
  <c r="V3705" i="109"/>
  <c r="U3205" i="109"/>
  <c r="P2774" i="109"/>
  <c r="T4285" i="109"/>
  <c r="M168" i="113"/>
  <c r="O1217" i="112"/>
  <c r="X4302" i="109"/>
  <c r="N1694" i="109"/>
  <c r="Y4248" i="109"/>
  <c r="U4171" i="109"/>
  <c r="N3488" i="109"/>
  <c r="Q4220" i="109"/>
  <c r="Q152" i="112"/>
  <c r="R876" i="112"/>
  <c r="N239" i="112"/>
  <c r="Y4291" i="109"/>
  <c r="P2637" i="112"/>
  <c r="O1313" i="112"/>
  <c r="O769" i="109"/>
  <c r="T2085" i="109"/>
  <c r="Q3071" i="109"/>
  <c r="O1756" i="112"/>
  <c r="V2954" i="109"/>
  <c r="Y3453" i="109"/>
  <c r="Q1005" i="112"/>
  <c r="O4161" i="109"/>
  <c r="N3830" i="109"/>
  <c r="P2418" i="112"/>
  <c r="N1991" i="112"/>
  <c r="N88" i="112"/>
  <c r="Q1710" i="112"/>
  <c r="Q2227" i="112"/>
  <c r="R3536" i="109"/>
  <c r="W2787" i="109"/>
  <c r="K13" i="113"/>
  <c r="P2643" i="112"/>
  <c r="M159" i="113"/>
  <c r="P181" i="112"/>
  <c r="W1229" i="109"/>
  <c r="Q1320" i="112"/>
  <c r="Q609" i="112"/>
  <c r="S3316" i="109"/>
  <c r="V4043" i="109"/>
  <c r="O2435" i="112"/>
  <c r="P1295" i="112"/>
  <c r="N2666" i="112"/>
  <c r="V4235" i="109"/>
  <c r="S3555" i="109"/>
  <c r="N1543" i="112"/>
  <c r="N4036" i="109"/>
  <c r="V3864" i="109"/>
  <c r="O17" i="112"/>
  <c r="P2671" i="112"/>
  <c r="P185" i="112"/>
  <c r="R3183" i="109"/>
  <c r="O2361" i="112"/>
  <c r="Q2172" i="112"/>
  <c r="U3859" i="109"/>
  <c r="Q4107" i="109"/>
  <c r="S2935" i="109"/>
  <c r="Q2375" i="112"/>
  <c r="N4219" i="109"/>
  <c r="T1559" i="109"/>
  <c r="U2380" i="109"/>
  <c r="P2572" i="112"/>
  <c r="Q88" i="112"/>
  <c r="N1588" i="109"/>
  <c r="Q1528" i="112"/>
  <c r="Q1480" i="112"/>
  <c r="Y3402" i="109"/>
  <c r="W873" i="109"/>
  <c r="S2641" i="109"/>
  <c r="O2238" i="112"/>
  <c r="O719" i="112"/>
  <c r="R1569" i="112"/>
  <c r="M38" i="113"/>
  <c r="N2103" i="112"/>
  <c r="N993" i="112"/>
  <c r="O4126" i="109"/>
  <c r="Y4063" i="109"/>
  <c r="P1780" i="112"/>
  <c r="P2130" i="112"/>
  <c r="P4109" i="109"/>
  <c r="Q1181" i="112"/>
  <c r="N2136" i="112"/>
  <c r="Y2841" i="109"/>
  <c r="T937" i="109"/>
  <c r="N2787" i="109"/>
  <c r="P1476" i="112"/>
  <c r="X4084" i="109"/>
  <c r="P4107" i="109"/>
  <c r="Q250" i="112"/>
  <c r="Q2184" i="112"/>
  <c r="T3493" i="109"/>
  <c r="P3501" i="109"/>
  <c r="Q1086" i="112"/>
  <c r="O550" i="112"/>
  <c r="N1025" i="112"/>
  <c r="Z1070" i="109"/>
  <c r="N2114" i="112"/>
  <c r="N1300" i="112"/>
  <c r="Q2099" i="112"/>
  <c r="O378" i="112"/>
  <c r="S3298" i="109"/>
  <c r="Z2909" i="109"/>
  <c r="Q1489" i="112"/>
  <c r="U1740" i="109"/>
  <c r="V3832" i="109"/>
  <c r="T2753" i="109"/>
  <c r="Y3200" i="109"/>
  <c r="P3577" i="109"/>
  <c r="T2672" i="109"/>
  <c r="P4307" i="109"/>
  <c r="P2225" i="112"/>
  <c r="Q2363" i="112"/>
  <c r="U3160" i="109"/>
  <c r="K117" i="113"/>
  <c r="N1988" i="112"/>
  <c r="T3110" i="109"/>
  <c r="R3031" i="109"/>
  <c r="Y4254" i="109"/>
  <c r="Y3432" i="109"/>
  <c r="R2060" i="112"/>
  <c r="Y3188" i="109"/>
  <c r="R3210" i="109"/>
  <c r="N1666" i="112"/>
  <c r="Y3118" i="109"/>
  <c r="S248" i="109"/>
  <c r="U4020" i="109"/>
  <c r="O579" i="112"/>
  <c r="O276" i="109"/>
  <c r="N4053" i="109"/>
  <c r="N1079" i="112"/>
  <c r="N1021" i="109"/>
  <c r="U3565" i="109"/>
  <c r="W3835" i="109"/>
  <c r="T2264" i="109"/>
  <c r="P2693" i="112"/>
  <c r="O872" i="109"/>
  <c r="R3088" i="109"/>
  <c r="P1401" i="112"/>
  <c r="S437" i="109"/>
  <c r="W4212" i="109"/>
  <c r="N732" i="112"/>
  <c r="N749" i="109"/>
  <c r="O533" i="112"/>
  <c r="Q1749" i="112"/>
  <c r="S1000" i="109"/>
  <c r="Q2154" i="112"/>
  <c r="N3869" i="109"/>
  <c r="N3728" i="109"/>
  <c r="N2470" i="112"/>
  <c r="O704" i="112"/>
  <c r="Z2533" i="109"/>
  <c r="O150" i="112"/>
  <c r="N935" i="112"/>
  <c r="S3051" i="109"/>
  <c r="P1018" i="112"/>
  <c r="X3398" i="109"/>
  <c r="V3390" i="109"/>
  <c r="P1729" i="112"/>
  <c r="Q76" i="112"/>
  <c r="O30" i="112"/>
  <c r="Q1226" i="112"/>
  <c r="Q2158" i="112"/>
  <c r="Q2595" i="112"/>
  <c r="R3510" i="109"/>
  <c r="S3714" i="109"/>
  <c r="O1458" i="112"/>
  <c r="O2124" i="112"/>
  <c r="Q1078" i="112"/>
  <c r="N2139" i="112"/>
  <c r="U3057" i="109"/>
  <c r="N1773" i="112"/>
  <c r="M76" i="113"/>
  <c r="N2084" i="109"/>
  <c r="V3755" i="109"/>
  <c r="P1659" i="112"/>
  <c r="Q3212" i="109"/>
  <c r="Q329" i="112"/>
  <c r="Q2085" i="109"/>
  <c r="N2232" i="112"/>
  <c r="N1382" i="112"/>
  <c r="T3417" i="109"/>
  <c r="N1625" i="112"/>
  <c r="O4107" i="109"/>
  <c r="Q3576" i="109"/>
  <c r="N797" i="112"/>
  <c r="O3111" i="109"/>
  <c r="N291" i="112"/>
  <c r="N2080" i="112"/>
  <c r="Z4314" i="109"/>
  <c r="O1040" i="112"/>
  <c r="Q2313" i="112"/>
  <c r="N794" i="112"/>
  <c r="O1929" i="112"/>
  <c r="Q3670" i="109"/>
  <c r="R201" i="112"/>
  <c r="O610" i="112"/>
  <c r="Q3753" i="109"/>
  <c r="Q2380" i="112"/>
  <c r="Q2639" i="112"/>
  <c r="N4203" i="109"/>
  <c r="P1758" i="112"/>
  <c r="Y3076" i="109"/>
  <c r="R1830" i="112"/>
  <c r="M117" i="113"/>
  <c r="Q1947" i="112"/>
  <c r="Q4048" i="109"/>
  <c r="O2358" i="112"/>
  <c r="W3837" i="109"/>
  <c r="O1205" i="112"/>
  <c r="V3801" i="109"/>
  <c r="O1493" i="112"/>
  <c r="W1220" i="109"/>
  <c r="O1652" i="112"/>
  <c r="U4278" i="109"/>
  <c r="Q2399" i="112"/>
  <c r="P2695" i="112"/>
  <c r="X3524" i="109"/>
  <c r="P3797" i="109"/>
  <c r="P2532" i="112"/>
  <c r="O2664" i="112"/>
  <c r="P1516" i="112"/>
  <c r="T4201" i="109"/>
  <c r="U4122" i="109"/>
  <c r="P1501" i="112"/>
  <c r="Q2404" i="112"/>
  <c r="N4247" i="109"/>
  <c r="X1718" i="109"/>
  <c r="V3128" i="109"/>
  <c r="O121" i="112"/>
  <c r="Q582" i="109"/>
  <c r="U60" i="109"/>
  <c r="X4232" i="109"/>
  <c r="Q414" i="112"/>
  <c r="P1054" i="112"/>
  <c r="N517" i="112"/>
  <c r="M21" i="113"/>
  <c r="N1627" i="112"/>
  <c r="X3547" i="109"/>
  <c r="O2607" i="112"/>
  <c r="P1711" i="109"/>
  <c r="R899" i="112"/>
  <c r="P2263" i="109"/>
  <c r="X2059" i="109"/>
  <c r="P2480" i="112"/>
  <c r="R1809" i="112"/>
  <c r="Y1306" i="109"/>
  <c r="U4216" i="109"/>
  <c r="N1736" i="112"/>
  <c r="V3686" i="109"/>
  <c r="Q3359" i="109"/>
  <c r="O1966" i="112"/>
  <c r="O567" i="112"/>
  <c r="S3899" i="109"/>
  <c r="N2680" i="112"/>
  <c r="R1378" i="112"/>
  <c r="T1928" i="109"/>
  <c r="V4161" i="109"/>
  <c r="S3354" i="109"/>
  <c r="Q964" i="112"/>
  <c r="O839" i="112"/>
  <c r="P1744" i="112"/>
  <c r="R3689" i="109"/>
  <c r="L44" i="113"/>
  <c r="P8" i="112"/>
  <c r="Q1040" i="112"/>
  <c r="O3841" i="109"/>
  <c r="Q409" i="112"/>
  <c r="Q4234" i="109"/>
  <c r="R1527" i="109"/>
  <c r="P1285" i="112"/>
  <c r="O2315" i="112"/>
  <c r="N1955" i="112"/>
  <c r="Y3136" i="109"/>
  <c r="O4109" i="109"/>
  <c r="X3350" i="109"/>
  <c r="Q2145" i="112"/>
  <c r="O2073" i="112"/>
  <c r="Q511" i="109"/>
  <c r="Q2186" i="112"/>
  <c r="X3475" i="109"/>
  <c r="M167" i="113"/>
  <c r="O2142" i="112"/>
  <c r="N1541" i="112"/>
  <c r="T4153" i="109"/>
  <c r="R459" i="112"/>
  <c r="P811" i="112"/>
  <c r="N2124" i="112"/>
  <c r="Q1909" i="112"/>
  <c r="W4049" i="109"/>
  <c r="Q2314" i="112"/>
  <c r="O1175" i="112"/>
  <c r="S3751" i="109"/>
  <c r="N1851" i="112"/>
  <c r="N1528" i="112"/>
  <c r="Q2308" i="112"/>
  <c r="Q4275" i="109"/>
  <c r="Q1665" i="112"/>
  <c r="P1686" i="112"/>
  <c r="X4213" i="109"/>
  <c r="N3671" i="109"/>
  <c r="W4268" i="109"/>
  <c r="P1843" i="112"/>
  <c r="N1497" i="112"/>
  <c r="Q3791" i="109"/>
  <c r="P928" i="112"/>
  <c r="R3076" i="109"/>
  <c r="W3111" i="109"/>
  <c r="O1999" i="112"/>
  <c r="M164" i="113"/>
  <c r="Q272" i="112"/>
  <c r="W2692" i="109"/>
  <c r="N1242" i="112"/>
  <c r="O2171" i="112"/>
  <c r="O1945" i="112"/>
  <c r="Z337" i="109"/>
  <c r="N1722" i="112"/>
  <c r="T3932" i="109"/>
  <c r="Q376" i="112"/>
  <c r="V2442" i="109"/>
  <c r="N1667" i="112"/>
  <c r="Q570" i="112"/>
  <c r="X3766" i="109"/>
  <c r="W3127" i="109"/>
  <c r="O1231" i="112"/>
  <c r="W2200" i="109"/>
  <c r="S1956" i="109"/>
  <c r="V4144" i="109"/>
  <c r="O2003" i="112"/>
  <c r="Q100" i="112"/>
  <c r="P373" i="112"/>
  <c r="Z2904" i="109"/>
  <c r="V3562" i="109"/>
  <c r="O1160" i="112"/>
  <c r="P2484" i="112"/>
  <c r="X134" i="109"/>
  <c r="O3526" i="109"/>
  <c r="N2647" i="112"/>
  <c r="P975" i="112"/>
  <c r="O791" i="109"/>
  <c r="P2188" i="112"/>
  <c r="Q2216" i="112"/>
  <c r="Y4210" i="109"/>
  <c r="U4297" i="109"/>
  <c r="N480" i="112"/>
  <c r="N2650" i="112"/>
  <c r="P1330" i="112"/>
  <c r="P172" i="112"/>
  <c r="V3688" i="109"/>
  <c r="U4244" i="109"/>
  <c r="P2594" i="112"/>
  <c r="N20" i="112"/>
  <c r="P2446" i="112"/>
  <c r="Y1662" i="109"/>
  <c r="N1548" i="112"/>
  <c r="N1656" i="112"/>
  <c r="U2235" i="109"/>
  <c r="N2605" i="112"/>
  <c r="P3556" i="109"/>
  <c r="Q126" i="112"/>
  <c r="P985" i="112"/>
  <c r="P2599" i="112"/>
  <c r="P395" i="112"/>
  <c r="X1628" i="109"/>
  <c r="X426" i="109"/>
  <c r="U2429" i="109"/>
  <c r="O4180" i="109"/>
  <c r="U3161" i="109"/>
  <c r="W3866" i="109"/>
  <c r="P1635" i="112"/>
  <c r="O2395" i="112"/>
  <c r="Q4197" i="109"/>
  <c r="X2400" i="109"/>
  <c r="O4202" i="109"/>
  <c r="U4154" i="109"/>
  <c r="P4055" i="109"/>
  <c r="Q579" i="109"/>
  <c r="N1684" i="112"/>
  <c r="O735" i="112"/>
  <c r="X616" i="109"/>
  <c r="N847" i="112"/>
  <c r="N4171" i="109"/>
  <c r="R442" i="112"/>
  <c r="X3086" i="109"/>
  <c r="N401" i="112"/>
  <c r="N28" i="112"/>
  <c r="N1780" i="112"/>
  <c r="P1067" i="112"/>
  <c r="P2161" i="112"/>
  <c r="Z3989" i="109"/>
  <c r="S3126" i="109"/>
  <c r="Q2540" i="112"/>
  <c r="P1720" i="112"/>
  <c r="O374" i="112"/>
  <c r="U4143" i="109"/>
  <c r="T3475" i="109"/>
  <c r="Q642" i="112"/>
  <c r="P1319" i="112"/>
  <c r="T4275" i="109"/>
  <c r="O2097" i="112"/>
  <c r="O2427" i="112"/>
  <c r="O2398" i="112"/>
  <c r="R4133" i="109"/>
  <c r="O462" i="112"/>
  <c r="O2672" i="112"/>
  <c r="M109" i="113"/>
  <c r="R2531" i="112"/>
  <c r="N2769" i="109"/>
  <c r="Q2838" i="109"/>
  <c r="P2930" i="109"/>
  <c r="N2374" i="112"/>
  <c r="Y3696" i="109"/>
  <c r="P3835" i="109"/>
  <c r="P1907" i="112"/>
  <c r="N761" i="112"/>
  <c r="P1153" i="112"/>
  <c r="Q612" i="112"/>
  <c r="O2241" i="112"/>
  <c r="N2235" i="112"/>
  <c r="Q1169" i="112"/>
  <c r="S4298" i="109"/>
  <c r="P586" i="112"/>
  <c r="P1482" i="112"/>
  <c r="N1704" i="112"/>
  <c r="R1266" i="109"/>
  <c r="Q2650" i="112"/>
  <c r="V3488" i="109"/>
  <c r="U4299" i="109"/>
  <c r="P980" i="112"/>
  <c r="Q381" i="112"/>
  <c r="K12" i="113"/>
  <c r="V3153" i="109"/>
  <c r="P2255" i="112"/>
  <c r="P1627" i="112"/>
  <c r="N140" i="112"/>
  <c r="O2563" i="112"/>
  <c r="X2295" i="109"/>
  <c r="Q1287" i="112"/>
  <c r="U4085" i="109"/>
  <c r="Q1549" i="112"/>
  <c r="S4048" i="109"/>
  <c r="O2353" i="112"/>
  <c r="Q2579" i="112"/>
  <c r="Y3019" i="109"/>
  <c r="O1184" i="112"/>
  <c r="N976" i="112"/>
  <c r="R1796" i="112"/>
  <c r="N2331" i="112"/>
  <c r="O578" i="112"/>
  <c r="R2295" i="112"/>
  <c r="N2573" i="112"/>
  <c r="R2767" i="109"/>
  <c r="R4055" i="109"/>
  <c r="X2698" i="109"/>
  <c r="P1223" i="112"/>
  <c r="P1539" i="112"/>
  <c r="P2140" i="112"/>
  <c r="T3311" i="109"/>
  <c r="T3811" i="109"/>
  <c r="P2264" i="109"/>
  <c r="P173" i="112"/>
  <c r="P2345" i="112"/>
  <c r="V2452" i="109"/>
  <c r="Y4181" i="109"/>
  <c r="P2103" i="112"/>
  <c r="T2951" i="109"/>
  <c r="Y177" i="109"/>
  <c r="V2232" i="109"/>
  <c r="P4110" i="109"/>
  <c r="O2" i="112"/>
  <c r="P971" i="112"/>
  <c r="O2158" i="112"/>
  <c r="U3809" i="109"/>
  <c r="U2031" i="109"/>
  <c r="O1700" i="112"/>
  <c r="R3943" i="109"/>
  <c r="V1116" i="109"/>
  <c r="Q2163" i="112"/>
  <c r="S3766" i="109"/>
  <c r="Y4028" i="109"/>
  <c r="N296" i="112"/>
  <c r="O4270" i="109"/>
  <c r="N1681" i="112"/>
  <c r="O4117" i="109"/>
  <c r="Q2673" i="109"/>
  <c r="P1947" i="112"/>
  <c r="P604" i="112"/>
  <c r="Q1052" i="112"/>
  <c r="V3503" i="109"/>
  <c r="P218" i="109"/>
  <c r="M60" i="113"/>
  <c r="O3180" i="109"/>
  <c r="N2940" i="109"/>
  <c r="Y1920" i="109"/>
  <c r="U3862" i="109"/>
  <c r="P1867" i="112"/>
  <c r="W2711" i="109"/>
  <c r="Q1759" i="112"/>
  <c r="Q1177" i="112"/>
  <c r="Q331" i="112"/>
  <c r="P3153" i="109"/>
  <c r="P700" i="112"/>
  <c r="P45" i="112"/>
  <c r="O529" i="112"/>
  <c r="O24" i="112"/>
  <c r="P1160" i="112"/>
  <c r="U3930" i="109"/>
  <c r="N3835" i="109"/>
  <c r="O2324" i="112"/>
  <c r="R3096" i="109"/>
  <c r="T2962" i="109"/>
  <c r="O1306" i="112"/>
  <c r="Q707" i="112"/>
  <c r="O1731" i="112"/>
  <c r="O2328" i="112"/>
  <c r="Q1299" i="109"/>
  <c r="Q1325" i="112"/>
  <c r="X177" i="109"/>
  <c r="P710" i="112"/>
  <c r="X3530" i="109"/>
  <c r="N1618" i="112"/>
  <c r="P3901" i="109"/>
  <c r="N2237" i="112"/>
  <c r="P3486" i="109"/>
  <c r="S3782" i="109"/>
  <c r="W775" i="109"/>
  <c r="P2619" i="112"/>
  <c r="O2604" i="112"/>
  <c r="U3462" i="109"/>
  <c r="O2448" i="112"/>
  <c r="V213" i="109"/>
  <c r="P1636" i="112"/>
  <c r="P1528" i="112"/>
  <c r="P2631" i="112"/>
  <c r="Q2323" i="112"/>
  <c r="M125" i="113"/>
  <c r="O562" i="112"/>
  <c r="Y2277" i="109"/>
  <c r="M32" i="113"/>
  <c r="V3464" i="109"/>
  <c r="U3785" i="109"/>
  <c r="Q1211" i="109"/>
  <c r="P2673" i="112"/>
  <c r="Q528" i="112"/>
  <c r="R2953" i="109"/>
  <c r="Q1885" i="112"/>
  <c r="R4303" i="109"/>
  <c r="O1680" i="109"/>
  <c r="Y4306" i="109"/>
  <c r="O2590" i="112"/>
  <c r="Y2987" i="109"/>
  <c r="V577" i="109"/>
  <c r="Q2083" i="109"/>
  <c r="P782" i="112"/>
  <c r="N2005" i="112"/>
  <c r="X3451" i="109"/>
  <c r="U3920" i="109"/>
  <c r="O3759" i="109"/>
  <c r="O1216" i="112"/>
  <c r="N1633" i="112"/>
  <c r="T3865" i="109"/>
  <c r="P3432" i="109"/>
  <c r="R613" i="109"/>
  <c r="Y3671" i="109"/>
  <c r="Q2100" i="112"/>
  <c r="W2965" i="109"/>
  <c r="N775" i="109"/>
  <c r="Q2210" i="112"/>
  <c r="Q1788" i="112"/>
  <c r="V4085" i="109"/>
  <c r="O1655" i="112"/>
  <c r="P2043" i="109"/>
  <c r="Q1189" i="112"/>
  <c r="P1257" i="112"/>
  <c r="N2462" i="112"/>
  <c r="U3492" i="109"/>
  <c r="V3371" i="109"/>
  <c r="P1424" i="112"/>
  <c r="Q1652" i="112"/>
  <c r="W650" i="109"/>
  <c r="O1920" i="112"/>
  <c r="R2506" i="112"/>
  <c r="U3855" i="109"/>
  <c r="Q1757" i="112"/>
  <c r="N1068" i="112"/>
  <c r="O623" i="112"/>
  <c r="O2376" i="112"/>
  <c r="Q807" i="112"/>
  <c r="Q1872" i="112"/>
  <c r="N2664" i="112"/>
  <c r="P2442" i="112"/>
  <c r="N1752" i="112"/>
  <c r="N3474" i="109"/>
  <c r="Q2214" i="112"/>
  <c r="Q2173" i="112"/>
  <c r="O4043" i="109"/>
  <c r="O984" i="112"/>
  <c r="R2283" i="112"/>
  <c r="Q975" i="109"/>
  <c r="P2652" i="112"/>
  <c r="R2067" i="112"/>
  <c r="O2139" i="112"/>
  <c r="O742" i="112"/>
  <c r="Q2196" i="112"/>
  <c r="O748" i="112"/>
  <c r="O2370" i="112"/>
  <c r="N311" i="112"/>
  <c r="N2467" i="112"/>
  <c r="V4109" i="109"/>
  <c r="X3399" i="109"/>
  <c r="U2231" i="109"/>
  <c r="P2392" i="112"/>
  <c r="Y2734" i="109"/>
  <c r="X3183" i="109"/>
  <c r="N245" i="112"/>
  <c r="S3403" i="109"/>
  <c r="N596" i="112"/>
  <c r="Q1970" i="109"/>
  <c r="P2214" i="112"/>
  <c r="U1299" i="109"/>
  <c r="P529" i="112"/>
  <c r="R2276" i="112"/>
  <c r="O837" i="112"/>
  <c r="N1328" i="109"/>
  <c r="Q1992" i="112"/>
  <c r="R3783" i="109"/>
  <c r="T3160" i="109"/>
  <c r="N2341" i="109"/>
  <c r="U2576" i="109"/>
  <c r="R894" i="112"/>
  <c r="R2507" i="112"/>
  <c r="P1035" i="112"/>
  <c r="Q2219" i="112"/>
  <c r="Q2446" i="112"/>
  <c r="Q4267" i="109"/>
  <c r="M122" i="113"/>
  <c r="S3801" i="109"/>
  <c r="X2598" i="109"/>
  <c r="T4259" i="109"/>
  <c r="S3097" i="109"/>
  <c r="Q1765" i="112"/>
  <c r="Q2536" i="112"/>
  <c r="N2546" i="112"/>
  <c r="Q1384" i="109"/>
  <c r="V2800" i="109"/>
  <c r="Q1559" i="112"/>
  <c r="O2128" i="112"/>
  <c r="O1062" i="112"/>
  <c r="O2404" i="112"/>
  <c r="Q28" i="112"/>
  <c r="X2624" i="109"/>
  <c r="Q4224" i="109"/>
  <c r="S3686" i="109"/>
  <c r="N466" i="109"/>
  <c r="P4047" i="109"/>
  <c r="R1524" i="109"/>
  <c r="Q2561" i="112"/>
  <c r="Q2452" i="112"/>
  <c r="N2233" i="112"/>
  <c r="R4082" i="109"/>
  <c r="O287" i="112"/>
  <c r="R3159" i="109"/>
  <c r="W1223" i="109"/>
  <c r="O1024" i="112"/>
  <c r="Q2332" i="112"/>
  <c r="P2190" i="112"/>
  <c r="Z4309" i="109"/>
  <c r="N1086" i="112"/>
  <c r="Q365" i="112"/>
  <c r="Q3837" i="109"/>
  <c r="Q3936" i="109"/>
  <c r="R4233" i="109"/>
  <c r="R3191" i="109"/>
  <c r="Q2435" i="112"/>
  <c r="R4272" i="109"/>
  <c r="N2003" i="112"/>
  <c r="R204" i="112"/>
  <c r="O2666" i="112"/>
  <c r="O2332" i="112"/>
  <c r="O2601" i="112"/>
  <c r="R1350" i="112"/>
  <c r="R2745" i="112"/>
  <c r="X1940" i="109"/>
  <c r="R4249" i="109"/>
  <c r="U985" i="109"/>
  <c r="P2390" i="112"/>
  <c r="Q375" i="112"/>
  <c r="T3707" i="109"/>
  <c r="Q2182" i="112"/>
  <c r="Q1547" i="112"/>
  <c r="L76" i="113"/>
  <c r="N561" i="112"/>
  <c r="R3560" i="109"/>
  <c r="P1262" i="112"/>
  <c r="O3410" i="109"/>
  <c r="Q1099" i="112"/>
  <c r="Q1055" i="112"/>
  <c r="U1672" i="109"/>
  <c r="R2697" i="109"/>
  <c r="Q246" i="112"/>
  <c r="X3538" i="109"/>
  <c r="Q541" i="112"/>
  <c r="R1100" i="109"/>
  <c r="P2621" i="112"/>
  <c r="Q1686" i="112"/>
  <c r="P2461" i="112"/>
  <c r="P2166" i="112"/>
  <c r="Q3356" i="109"/>
  <c r="Z3221" i="109"/>
  <c r="Q1657" i="112"/>
  <c r="P2562" i="112"/>
  <c r="Y3461" i="109"/>
  <c r="S2946" i="109"/>
  <c r="R424" i="109"/>
  <c r="O1752" i="112"/>
  <c r="R1133" i="112"/>
  <c r="V3467" i="109"/>
  <c r="V146" i="109"/>
  <c r="U861" i="109"/>
  <c r="N3071" i="109"/>
  <c r="P1998" i="112"/>
  <c r="N556" i="112"/>
  <c r="X3065" i="109"/>
  <c r="Q2129" i="112"/>
  <c r="Z3227" i="109"/>
  <c r="Y996" i="109"/>
  <c r="N1995" i="112"/>
  <c r="N2415" i="112"/>
  <c r="Q2428" i="112"/>
  <c r="P1920" i="112"/>
  <c r="O1060" i="112"/>
  <c r="R2490" i="112"/>
  <c r="R2948" i="109"/>
  <c r="Q2702" i="112"/>
  <c r="N2603" i="112"/>
  <c r="S3045" i="109"/>
  <c r="O163" i="112"/>
  <c r="O2227" i="112"/>
  <c r="O2412" i="112"/>
  <c r="S3342" i="109"/>
  <c r="N1667" i="109"/>
  <c r="O1057" i="112"/>
  <c r="U3415" i="109"/>
  <c r="O3313" i="109"/>
  <c r="W1880" i="109"/>
  <c r="U3532" i="109"/>
  <c r="O2667" i="112"/>
  <c r="X3316" i="109"/>
  <c r="X1305" i="109"/>
  <c r="O805" i="112"/>
  <c r="Z2918" i="109"/>
  <c r="V3927" i="109"/>
  <c r="O645" i="112"/>
  <c r="Q4159" i="109"/>
  <c r="N2191" i="112"/>
  <c r="Q766" i="112"/>
  <c r="Q166" i="112"/>
  <c r="Q1390" i="112"/>
  <c r="Z3978" i="109"/>
  <c r="W3145" i="109"/>
  <c r="O929" i="112"/>
  <c r="M116" i="113"/>
  <c r="O2403" i="112"/>
  <c r="Q1988" i="112"/>
  <c r="O1962" i="112"/>
  <c r="N391" i="112"/>
  <c r="N757" i="112"/>
  <c r="U4263" i="109"/>
  <c r="V3937" i="109"/>
  <c r="U4274" i="109"/>
  <c r="U839" i="109"/>
  <c r="Y4145" i="109"/>
  <c r="O4171" i="109"/>
  <c r="Q2089" i="112"/>
  <c r="M128" i="113"/>
  <c r="W1895" i="109"/>
  <c r="O2992" i="109"/>
  <c r="P3784" i="109"/>
  <c r="R3052" i="109"/>
  <c r="Q3860" i="109"/>
  <c r="P854" i="109"/>
  <c r="P3925" i="109"/>
  <c r="M42" i="113"/>
  <c r="Q1782" i="112"/>
  <c r="N1689" i="112"/>
  <c r="N2306" i="109"/>
  <c r="X2716" i="109"/>
  <c r="R1346" i="112"/>
  <c r="O488" i="112"/>
  <c r="R1127" i="109"/>
  <c r="Q2161" i="112"/>
  <c r="Q3336" i="109"/>
  <c r="Q947" i="109"/>
  <c r="Y4275" i="109"/>
  <c r="N4060" i="109"/>
  <c r="P2220" i="109"/>
  <c r="U4264" i="109"/>
  <c r="L147" i="113"/>
  <c r="T3929" i="109"/>
  <c r="Y2934" i="109"/>
  <c r="N4114" i="109"/>
  <c r="P2609" i="112"/>
  <c r="O2176" i="112"/>
  <c r="Q772" i="112"/>
  <c r="O2654" i="112"/>
  <c r="W3940" i="109"/>
  <c r="T4146" i="109"/>
  <c r="O2635" i="112"/>
  <c r="X3401" i="109"/>
  <c r="P832" i="109"/>
  <c r="U2442" i="109"/>
  <c r="P3792" i="109"/>
  <c r="R3716" i="109"/>
  <c r="Q1864" i="112"/>
  <c r="Z4349" i="109"/>
  <c r="O472" i="112"/>
  <c r="P1333" i="112"/>
  <c r="Q2649" i="112"/>
  <c r="N2680" i="109"/>
  <c r="V2831" i="109"/>
  <c r="N2621" i="112"/>
  <c r="K150" i="113"/>
  <c r="O794" i="112"/>
  <c r="O1978" i="112"/>
  <c r="N854" i="112"/>
  <c r="Q2398" i="112"/>
  <c r="O1687" i="112"/>
  <c r="Y3079" i="109"/>
  <c r="T3757" i="109"/>
  <c r="Q406" i="109"/>
  <c r="U2707" i="109"/>
  <c r="S1302" i="109"/>
  <c r="O2535" i="112"/>
  <c r="Q2093" i="112"/>
  <c r="O1031" i="112"/>
  <c r="P1873" i="112"/>
  <c r="M147" i="113"/>
  <c r="O2367" i="112"/>
  <c r="Q1977" i="112"/>
  <c r="Q697" i="112"/>
  <c r="P2224" i="112"/>
  <c r="Z4370" i="109"/>
  <c r="N2438" i="112"/>
  <c r="T3926" i="109"/>
  <c r="N1231" i="112"/>
  <c r="N1533" i="112"/>
  <c r="W3753" i="109"/>
  <c r="P2124" i="112"/>
  <c r="O1965" i="112"/>
  <c r="O1496" i="112"/>
  <c r="N2318" i="112"/>
  <c r="O1000" i="112"/>
  <c r="W4119" i="109"/>
  <c r="Q2598" i="112"/>
  <c r="S3853" i="109"/>
  <c r="M44" i="113"/>
  <c r="O43" i="112"/>
  <c r="K28" i="113"/>
  <c r="N35" i="112"/>
  <c r="O1895" i="112"/>
  <c r="P2250" i="112"/>
  <c r="P1872" i="112"/>
  <c r="U3031" i="109"/>
  <c r="P802" i="112"/>
  <c r="R2749" i="112"/>
  <c r="P598" i="112"/>
  <c r="P1957" i="112"/>
  <c r="R2516" i="112"/>
  <c r="W3049" i="109"/>
  <c r="P803" i="112"/>
  <c r="X1627" i="109"/>
  <c r="P2307" i="112"/>
  <c r="O2413" i="112"/>
  <c r="O2129" i="112"/>
  <c r="Q479" i="112"/>
  <c r="W4216" i="109"/>
  <c r="P2540" i="112"/>
  <c r="N2330" i="112"/>
  <c r="X3898" i="109"/>
  <c r="P135" i="112"/>
  <c r="N2413" i="112"/>
  <c r="N2553" i="112"/>
  <c r="O1485" i="112"/>
  <c r="P1663" i="112"/>
  <c r="P563" i="112"/>
  <c r="T3790" i="109"/>
  <c r="N3778" i="109"/>
  <c r="Q2460" i="112"/>
  <c r="N2096" i="112"/>
  <c r="N1726" i="112"/>
  <c r="W2994" i="109"/>
  <c r="O1089" i="112"/>
  <c r="X3690" i="109"/>
  <c r="N148" i="112"/>
  <c r="V4157" i="109"/>
  <c r="N319" i="112"/>
  <c r="W4133" i="109"/>
  <c r="Q581" i="112"/>
  <c r="P999" i="112"/>
  <c r="W3888" i="109"/>
  <c r="X2003" i="109"/>
  <c r="T3299" i="109"/>
  <c r="O3353" i="109"/>
  <c r="P1230" i="112"/>
  <c r="M20" i="113"/>
  <c r="T979" i="109"/>
  <c r="O2346" i="112"/>
  <c r="O2101" i="112"/>
  <c r="P251" i="112"/>
  <c r="Q162" i="112"/>
  <c r="P2702" i="112"/>
  <c r="Q1539" i="112"/>
  <c r="Q3937" i="109"/>
  <c r="U2474" i="109"/>
  <c r="R912" i="112"/>
  <c r="M2" i="113"/>
  <c r="S252" i="109"/>
  <c r="O3372" i="109"/>
  <c r="P91" i="112"/>
  <c r="K16" i="113"/>
  <c r="P2585" i="112"/>
  <c r="T901" i="109"/>
  <c r="Z4315" i="109"/>
  <c r="R3737" i="109"/>
  <c r="X931" i="109"/>
  <c r="O3452" i="109"/>
  <c r="N2310" i="112"/>
  <c r="N1046" i="112"/>
  <c r="U3895" i="109"/>
  <c r="Q3855" i="109"/>
  <c r="X3095" i="109"/>
  <c r="T3178" i="109"/>
  <c r="O328" i="112"/>
  <c r="Y3792" i="109"/>
  <c r="Q2220" i="112"/>
  <c r="N1476" i="112"/>
  <c r="N1660" i="112"/>
  <c r="R1831" i="112"/>
  <c r="W2002" i="109"/>
  <c r="W1938" i="109"/>
  <c r="O159" i="112"/>
  <c r="Q75" i="112"/>
  <c r="L14" i="113"/>
  <c r="X755" i="109"/>
  <c r="Q3933" i="109"/>
  <c r="V2972" i="109"/>
  <c r="N1957" i="112"/>
  <c r="Q4247" i="109"/>
  <c r="N1855" i="112"/>
  <c r="P254" i="112"/>
  <c r="Y1991" i="109"/>
  <c r="P3403" i="109"/>
  <c r="P2343" i="112"/>
  <c r="P2197" i="112"/>
  <c r="O2134" i="112"/>
  <c r="O2007" i="112"/>
  <c r="Y2628" i="109"/>
  <c r="O116" i="112"/>
  <c r="O118" i="112"/>
  <c r="O1684" i="112"/>
  <c r="O495" i="112"/>
  <c r="N1315" i="112"/>
  <c r="P1905" i="112"/>
  <c r="P977" i="112"/>
  <c r="O775" i="109"/>
  <c r="Z3285" i="109"/>
  <c r="O2653" i="109"/>
  <c r="N1031" i="112"/>
  <c r="M24" i="113"/>
  <c r="X3890" i="109"/>
  <c r="R2065" i="112"/>
  <c r="P757" i="112"/>
  <c r="O3470" i="109"/>
  <c r="P3809" i="109"/>
  <c r="R4262" i="109"/>
  <c r="O3428" i="109"/>
  <c r="V3563" i="109"/>
  <c r="P2675" i="112"/>
  <c r="N2206" i="112"/>
  <c r="P2378" i="112"/>
  <c r="O4" i="112"/>
  <c r="N3358" i="109"/>
  <c r="Q2110" i="112"/>
  <c r="V4034" i="109"/>
  <c r="X2762" i="109"/>
  <c r="O304" i="112"/>
  <c r="P1073" i="112"/>
  <c r="U1642" i="109"/>
  <c r="V3505" i="109"/>
  <c r="N1220" i="109"/>
  <c r="N2193" i="112"/>
  <c r="P1765" i="112"/>
  <c r="N2695" i="112"/>
  <c r="N1850" i="112"/>
  <c r="V73" i="109"/>
  <c r="Q1692" i="112"/>
  <c r="P2132" i="112"/>
  <c r="N722" i="112"/>
  <c r="Q2194" i="112"/>
  <c r="R4020" i="109"/>
  <c r="X4148" i="109"/>
  <c r="X614" i="109"/>
  <c r="R2262" i="112"/>
  <c r="R1357" i="112"/>
  <c r="P1563" i="112"/>
  <c r="O1659" i="112"/>
  <c r="P930" i="112"/>
  <c r="Q787" i="112"/>
  <c r="N1500" i="112"/>
  <c r="N1504" i="112"/>
  <c r="Q4273" i="109"/>
  <c r="O1321" i="112"/>
  <c r="T3848" i="109"/>
  <c r="R4231" i="109"/>
  <c r="T1502" i="109"/>
  <c r="Q275" i="112"/>
  <c r="O1996" i="109"/>
  <c r="N2011" i="112"/>
  <c r="P348" i="112"/>
  <c r="O2392" i="112"/>
  <c r="O1976" i="112"/>
  <c r="Q3492" i="109"/>
  <c r="N1852" i="112"/>
  <c r="N4254" i="109"/>
  <c r="R2063" i="112"/>
  <c r="N769" i="112"/>
  <c r="N1614" i="112"/>
  <c r="R664" i="112"/>
  <c r="N936" i="112"/>
  <c r="O744" i="112"/>
  <c r="O2679" i="112"/>
  <c r="P3897" i="109"/>
  <c r="R4260" i="109"/>
  <c r="O2004" i="112"/>
  <c r="O2423" i="112"/>
  <c r="N1701" i="112"/>
  <c r="W855" i="109"/>
  <c r="Y3937" i="109"/>
  <c r="N1907" i="112"/>
  <c r="O1989" i="112"/>
  <c r="P2009" i="112"/>
  <c r="Q1882" i="112"/>
  <c r="V4041" i="109"/>
  <c r="Q3414" i="109"/>
  <c r="Q1937" i="112"/>
  <c r="R833" i="109"/>
  <c r="O2375" i="112"/>
  <c r="O1935" i="112"/>
  <c r="N1069" i="112"/>
  <c r="N809" i="112"/>
  <c r="P3690" i="109"/>
  <c r="W3184" i="109"/>
  <c r="V4247" i="109"/>
  <c r="W3784" i="109"/>
  <c r="N2188" i="112"/>
  <c r="O1309" i="112"/>
  <c r="Y631" i="109"/>
  <c r="S4180" i="109"/>
  <c r="O258" i="112"/>
  <c r="Q2642" i="112"/>
  <c r="P3007" i="109"/>
  <c r="Q2584" i="112"/>
  <c r="X2626" i="109"/>
  <c r="P3855" i="109"/>
  <c r="R3656" i="109"/>
  <c r="P2314" i="112"/>
  <c r="Q510" i="112"/>
  <c r="P342" i="112"/>
  <c r="N1996" i="109"/>
  <c r="P3168" i="109"/>
  <c r="N1162" i="112"/>
  <c r="Q2203" i="112"/>
  <c r="S1137" i="109"/>
  <c r="N1460" i="112"/>
  <c r="O1899" i="112"/>
  <c r="T4120" i="109"/>
  <c r="Z4340" i="109"/>
  <c r="X3916" i="109"/>
  <c r="T2428" i="109"/>
  <c r="Q2660" i="112"/>
  <c r="P420" i="109"/>
  <c r="O1301" i="112"/>
  <c r="Q753" i="112"/>
  <c r="Q748" i="112"/>
  <c r="Q348" i="112"/>
  <c r="Q211" i="109"/>
  <c r="N2304" i="112"/>
  <c r="Y3510" i="109"/>
  <c r="O1857" i="112"/>
  <c r="P2714" i="112"/>
  <c r="V3392" i="109"/>
  <c r="N495" i="109"/>
  <c r="O88" i="112"/>
  <c r="Y779" i="109"/>
  <c r="N1384" i="112"/>
  <c r="T1547" i="109"/>
  <c r="N100" i="112"/>
  <c r="P827" i="112"/>
  <c r="N2703" i="112"/>
  <c r="W1359" i="109"/>
  <c r="V4140" i="109"/>
  <c r="Y2670" i="109"/>
  <c r="R674" i="112"/>
  <c r="Y2374" i="109"/>
  <c r="N1745" i="112"/>
  <c r="U2842" i="109"/>
  <c r="T3460" i="109"/>
  <c r="Y3110" i="109"/>
  <c r="T4299" i="109"/>
  <c r="R3816" i="109"/>
  <c r="Q2610" i="109"/>
  <c r="X3572" i="109"/>
  <c r="Q610" i="112"/>
  <c r="R4229" i="109"/>
  <c r="N2224" i="109"/>
  <c r="Q3905" i="109"/>
  <c r="N1851" i="109"/>
  <c r="Q2115" i="112"/>
  <c r="Q2692" i="112"/>
  <c r="Q1858" i="112"/>
  <c r="R457" i="112"/>
  <c r="P2467" i="112"/>
  <c r="P2334" i="112"/>
  <c r="T572" i="109"/>
  <c r="Q4255" i="109"/>
  <c r="R3941" i="109"/>
  <c r="N1731" i="112"/>
  <c r="Y2252" i="109"/>
  <c r="P1522" i="112"/>
  <c r="T2586" i="109"/>
  <c r="U4223" i="109"/>
  <c r="R3461" i="109"/>
  <c r="P1933" i="112"/>
  <c r="Y3855" i="109"/>
  <c r="O964" i="112"/>
  <c r="O1721" i="112"/>
  <c r="T1313" i="109"/>
  <c r="Q139" i="112"/>
  <c r="W2042" i="109"/>
  <c r="P2829" i="109"/>
  <c r="Y2979" i="109"/>
  <c r="T1646" i="109"/>
  <c r="O2616" i="109"/>
  <c r="Q3902" i="109"/>
  <c r="T2277" i="109"/>
  <c r="P367" i="112"/>
  <c r="P330" i="112"/>
  <c r="N1182" i="112"/>
  <c r="Q277" i="112"/>
  <c r="P1395" i="112"/>
  <c r="U3336" i="109"/>
  <c r="Y4278" i="109"/>
  <c r="P1675" i="112"/>
  <c r="R1134" i="112"/>
  <c r="U555" i="109"/>
  <c r="Y1960" i="109"/>
  <c r="S2297" i="109"/>
  <c r="W2977" i="109"/>
  <c r="P1405" i="112"/>
  <c r="R2116" i="109"/>
  <c r="Q473" i="112"/>
  <c r="T3712" i="109"/>
  <c r="Y2967" i="109"/>
  <c r="Q1242" i="112"/>
  <c r="O1035" i="112"/>
  <c r="W497" i="109"/>
  <c r="R2279" i="112"/>
  <c r="P86" i="109"/>
  <c r="Q3108" i="109"/>
  <c r="W4276" i="109"/>
  <c r="T2469" i="109"/>
  <c r="W2203" i="109"/>
  <c r="Y2774" i="109"/>
  <c r="S3421" i="109"/>
  <c r="X3460" i="109"/>
  <c r="Q3675" i="109"/>
  <c r="Y3172" i="109"/>
  <c r="P3311" i="109"/>
  <c r="P288" i="112"/>
  <c r="Y3934" i="109"/>
  <c r="Q2619" i="112"/>
  <c r="Q4174" i="109"/>
  <c r="O2687" i="112"/>
  <c r="O1192" i="112"/>
  <c r="N1102" i="112"/>
  <c r="Y3532" i="109"/>
  <c r="P3752" i="109"/>
  <c r="X3797" i="109"/>
  <c r="Q2320" i="109"/>
  <c r="W4083" i="109"/>
  <c r="P3099" i="109"/>
  <c r="V3038" i="109"/>
  <c r="R2748" i="112"/>
  <c r="R1711" i="109"/>
  <c r="X3571" i="109"/>
  <c r="Q4093" i="109"/>
  <c r="V4102" i="109"/>
  <c r="P1255" i="112"/>
  <c r="T2471" i="109"/>
  <c r="T639" i="109"/>
  <c r="Y2800" i="109"/>
  <c r="O3311" i="109"/>
  <c r="U426" i="109"/>
  <c r="Q2745" i="109"/>
  <c r="T135" i="109"/>
  <c r="T1231" i="109"/>
  <c r="N2358" i="109"/>
  <c r="R876" i="109"/>
  <c r="P3890" i="109"/>
  <c r="P944" i="109"/>
  <c r="R214" i="112"/>
  <c r="P28" i="112"/>
  <c r="P2684" i="112"/>
  <c r="P1065" i="112"/>
  <c r="X3857" i="109"/>
  <c r="P2406" i="112"/>
  <c r="S3578" i="109"/>
  <c r="P2935" i="109"/>
  <c r="N4255" i="109"/>
  <c r="P1752" i="112"/>
  <c r="Q1565" i="112"/>
  <c r="R1832" i="112"/>
  <c r="S2085" i="109"/>
  <c r="N711" i="112"/>
  <c r="U3397" i="109"/>
  <c r="S1895" i="109"/>
  <c r="R4139" i="109"/>
  <c r="O3938" i="109"/>
  <c r="N3827" i="109"/>
  <c r="P1192" i="112"/>
  <c r="O2642" i="112"/>
  <c r="U2727" i="109"/>
  <c r="N2375" i="112"/>
  <c r="Q1785" i="112"/>
  <c r="S3487" i="109"/>
  <c r="Q2316" i="112"/>
  <c r="Q2242" i="112"/>
  <c r="Q2696" i="112"/>
  <c r="O2331" i="112"/>
  <c r="Q2676" i="112"/>
  <c r="N3903" i="109"/>
  <c r="P1982" i="112"/>
  <c r="U2664" i="109"/>
  <c r="N751" i="112"/>
  <c r="N1309" i="112"/>
  <c r="O2678" i="112"/>
  <c r="Q2588" i="112"/>
  <c r="P2482" i="112"/>
  <c r="N2105" i="112"/>
  <c r="V3837" i="109"/>
  <c r="S2302" i="109"/>
  <c r="Q2480" i="112"/>
  <c r="N3031" i="109"/>
  <c r="P1000" i="112"/>
  <c r="Y3471" i="109"/>
  <c r="Q1862" i="112"/>
  <c r="P1092" i="112"/>
  <c r="Q1485" i="112"/>
  <c r="Q556" i="112"/>
  <c r="W3006" i="109"/>
  <c r="P2438" i="112"/>
  <c r="W3707" i="109"/>
  <c r="U4119" i="109"/>
  <c r="U3530" i="109"/>
  <c r="P3080" i="109"/>
  <c r="O3441" i="109"/>
  <c r="K30" i="113"/>
  <c r="U2793" i="109"/>
  <c r="P1641" i="112"/>
  <c r="W3416" i="109"/>
  <c r="N2556" i="112"/>
  <c r="S2318" i="109"/>
  <c r="Q2621" i="112"/>
  <c r="Q1438" i="112"/>
  <c r="P1459" i="112"/>
  <c r="P857" i="112"/>
  <c r="O2640" i="112"/>
  <c r="R2494" i="112"/>
  <c r="V644" i="109"/>
  <c r="Q374" i="112"/>
  <c r="Q2377" i="112"/>
  <c r="Y3910" i="109"/>
  <c r="P1194" i="112"/>
  <c r="P1397" i="112"/>
  <c r="P2816" i="109"/>
  <c r="Q1679" i="109"/>
  <c r="P2710" i="112"/>
  <c r="O1526" i="112"/>
  <c r="P1502" i="112"/>
  <c r="N1216" i="112"/>
  <c r="S1604" i="109"/>
  <c r="X2618" i="109"/>
  <c r="X2925" i="109"/>
  <c r="P1851" i="112"/>
  <c r="X2399" i="109"/>
  <c r="N4194" i="109"/>
  <c r="X2117" i="109"/>
  <c r="P3898" i="109"/>
  <c r="W2065" i="109"/>
  <c r="Q2401" i="112"/>
  <c r="O966" i="112"/>
  <c r="Q1658" i="112"/>
  <c r="U1518" i="109"/>
  <c r="Q1620" i="112"/>
  <c r="W3109" i="109"/>
  <c r="Z3607" i="109"/>
  <c r="Y3441" i="109"/>
  <c r="R3534" i="109"/>
  <c r="O3080" i="109"/>
  <c r="V3806" i="109"/>
  <c r="R3152" i="109"/>
  <c r="O4278" i="109"/>
  <c r="T3681" i="109"/>
  <c r="Y1748" i="109"/>
  <c r="S424" i="109"/>
  <c r="V2247" i="109"/>
  <c r="U1920" i="109"/>
  <c r="Y542" i="109"/>
  <c r="R1731" i="109"/>
  <c r="Z3958" i="109"/>
  <c r="T3753" i="109"/>
  <c r="Q2235" i="112"/>
  <c r="R4203" i="109"/>
  <c r="R3763" i="109"/>
  <c r="O2013" i="112"/>
  <c r="N367" i="112"/>
  <c r="T2391" i="109"/>
  <c r="Q1714" i="112"/>
  <c r="X1966" i="109"/>
  <c r="Y1850" i="109"/>
  <c r="U2745" i="109"/>
  <c r="W4088" i="109"/>
  <c r="S525" i="109"/>
  <c r="N641" i="112"/>
  <c r="V1599" i="109"/>
  <c r="O4220" i="109"/>
  <c r="R1918" i="109"/>
  <c r="X86" i="109"/>
  <c r="N111" i="109"/>
  <c r="O2293" i="109"/>
  <c r="V2203" i="109"/>
  <c r="Z2495" i="109"/>
  <c r="Y3572" i="109"/>
  <c r="O2239" i="112"/>
  <c r="V3571" i="109"/>
  <c r="O1902" i="112"/>
  <c r="N1054" i="112"/>
  <c r="V3204" i="109"/>
  <c r="O3024" i="109"/>
  <c r="X4080" i="109"/>
  <c r="V3065" i="109"/>
  <c r="N1553" i="112"/>
  <c r="R1571" i="109"/>
  <c r="O2399" i="112"/>
  <c r="P347" i="112"/>
  <c r="O1407" i="112"/>
  <c r="P1266" i="112"/>
  <c r="Y4205" i="109"/>
  <c r="R101" i="109"/>
  <c r="X3061" i="109"/>
  <c r="S3441" i="109"/>
  <c r="Q2762" i="109"/>
  <c r="X3757" i="109"/>
  <c r="T168" i="109"/>
  <c r="P3444" i="109"/>
  <c r="V2228" i="109"/>
  <c r="Y4153" i="109"/>
  <c r="Y933" i="109"/>
  <c r="P2389" i="112"/>
  <c r="V1238" i="109"/>
  <c r="N1226" i="112"/>
  <c r="P2219" i="112"/>
  <c r="P1517" i="109"/>
  <c r="P1480" i="112"/>
  <c r="P1693" i="109"/>
  <c r="N4174" i="109"/>
  <c r="V3492" i="109"/>
  <c r="R2800" i="109"/>
  <c r="O4218" i="109"/>
  <c r="P764" i="112"/>
  <c r="N1657" i="109"/>
  <c r="T397" i="109"/>
  <c r="R452" i="112"/>
  <c r="O477" i="112"/>
  <c r="Q1374" i="109"/>
  <c r="Q1709" i="112"/>
  <c r="O552" i="112"/>
  <c r="Q3763" i="109"/>
  <c r="Q1952" i="112"/>
  <c r="O1950" i="112"/>
  <c r="R532" i="109"/>
  <c r="N326" i="112"/>
  <c r="U3354" i="109"/>
  <c r="V490" i="109"/>
  <c r="W1746" i="109"/>
  <c r="S2349" i="109"/>
  <c r="Y949" i="109"/>
  <c r="N597" i="112"/>
  <c r="R2581" i="109"/>
  <c r="W1636" i="109"/>
  <c r="P4229" i="109"/>
  <c r="U2662" i="109"/>
  <c r="O143" i="112"/>
  <c r="N2273" i="109"/>
  <c r="R2706" i="109"/>
  <c r="V2282" i="109"/>
  <c r="U3505" i="109"/>
  <c r="N382" i="112"/>
  <c r="Y3094" i="109"/>
  <c r="Q988" i="112"/>
  <c r="S1157" i="109"/>
  <c r="O702" i="112"/>
  <c r="N3920" i="109"/>
  <c r="P3775" i="109"/>
  <c r="U4190" i="109"/>
  <c r="X3486" i="109"/>
  <c r="N1078" i="112"/>
  <c r="Q1002" i="112"/>
  <c r="X2634" i="109"/>
  <c r="Q2341" i="112"/>
  <c r="Q181" i="112"/>
  <c r="Y3390" i="109"/>
  <c r="K163" i="113"/>
  <c r="N372" i="112"/>
  <c r="R4244" i="109"/>
  <c r="T3451" i="109"/>
  <c r="N2649" i="112"/>
  <c r="W4249" i="109"/>
  <c r="O3755" i="109"/>
  <c r="V2847" i="109"/>
  <c r="T4132" i="109"/>
  <c r="Y1238" i="109"/>
  <c r="Q3723" i="109"/>
  <c r="W3568" i="109"/>
  <c r="P553" i="112"/>
  <c r="O4130" i="109"/>
  <c r="P511" i="112"/>
  <c r="O3431" i="109"/>
  <c r="Q1527" i="112"/>
  <c r="Q1259" i="112"/>
  <c r="Q2664" i="112"/>
  <c r="P2402" i="112"/>
  <c r="Q1762" i="112"/>
  <c r="P759" i="112"/>
  <c r="O2700" i="109"/>
  <c r="T629" i="109"/>
  <c r="P1528" i="109"/>
  <c r="Q1748" i="112"/>
  <c r="X3932" i="109"/>
  <c r="N941" i="112"/>
  <c r="Q2652" i="112"/>
  <c r="M67" i="113"/>
  <c r="R3706" i="109"/>
  <c r="O1152" i="112"/>
  <c r="Q1690" i="112"/>
  <c r="N1712" i="112"/>
  <c r="N3095" i="109"/>
  <c r="O1698" i="112"/>
  <c r="Q1346" i="109"/>
  <c r="S3894" i="109"/>
  <c r="Q999" i="112"/>
  <c r="O2319" i="112"/>
  <c r="W2940" i="109"/>
  <c r="O2094" i="112"/>
  <c r="X3409" i="109"/>
  <c r="T940" i="109"/>
  <c r="O33" i="112"/>
  <c r="N3907" i="109"/>
  <c r="W3205" i="109"/>
  <c r="Q952" i="112"/>
  <c r="Q1401" i="112"/>
  <c r="P1550" i="112"/>
  <c r="Q2714" i="112"/>
  <c r="V2933" i="109"/>
  <c r="N395" i="112"/>
  <c r="Q1212" i="112"/>
  <c r="P3938" i="109"/>
  <c r="R2492" i="112"/>
  <c r="N745" i="112"/>
  <c r="L149" i="113"/>
  <c r="U4227" i="109"/>
  <c r="O3344" i="109"/>
  <c r="P9" i="112"/>
  <c r="P4053" i="109"/>
  <c r="N1883" i="112"/>
  <c r="M148" i="113"/>
  <c r="O4181" i="109"/>
  <c r="R4194" i="109"/>
  <c r="X4262" i="109"/>
  <c r="P2125" i="112"/>
  <c r="W1237" i="109"/>
  <c r="O2677" i="112"/>
  <c r="O3810" i="109"/>
  <c r="P2449" i="112"/>
  <c r="S390" i="109"/>
  <c r="N3742" i="109"/>
  <c r="Q2631" i="112"/>
  <c r="N413" i="112"/>
  <c r="N984" i="112"/>
  <c r="T3514" i="109"/>
  <c r="O2422" i="109"/>
  <c r="Q398" i="112"/>
  <c r="Q2079" i="112"/>
  <c r="O4219" i="109"/>
  <c r="N3756" i="109"/>
  <c r="S4291" i="109"/>
  <c r="O2089" i="112"/>
  <c r="Y4139" i="109"/>
  <c r="N1290" i="112"/>
  <c r="O3099" i="109"/>
  <c r="U2836" i="109"/>
  <c r="Y2956" i="109"/>
  <c r="R3363" i="109"/>
  <c r="R3566" i="109"/>
  <c r="R2728" i="112"/>
  <c r="P2259" i="109"/>
  <c r="Q973" i="112"/>
  <c r="Q482" i="112"/>
  <c r="O1472" i="112"/>
  <c r="N1502" i="109"/>
  <c r="O2082" i="112"/>
  <c r="U2277" i="109"/>
  <c r="X1301" i="109"/>
  <c r="X3071" i="109"/>
  <c r="O609" i="109"/>
  <c r="U584" i="109"/>
  <c r="Y1874" i="109"/>
  <c r="U1658" i="109"/>
  <c r="T3410" i="109"/>
  <c r="W2793" i="109"/>
  <c r="V4133" i="109"/>
  <c r="O3195" i="109"/>
  <c r="Y4130" i="109"/>
  <c r="Y493" i="109"/>
  <c r="M102" i="113"/>
  <c r="Q1292" i="109"/>
  <c r="L15" i="113"/>
  <c r="O1293" i="112"/>
  <c r="N2972" i="109"/>
  <c r="Q466" i="112"/>
  <c r="P261" i="112"/>
  <c r="P2103" i="109"/>
  <c r="Q2772" i="109"/>
  <c r="N1334" i="112"/>
  <c r="R665" i="112"/>
  <c r="P2213" i="112"/>
  <c r="V4074" i="109"/>
  <c r="M152" i="113"/>
  <c r="N147" i="112"/>
  <c r="P1869" i="112"/>
  <c r="P845" i="112"/>
  <c r="S1340" i="109"/>
  <c r="O3809" i="109"/>
  <c r="V2695" i="109"/>
  <c r="Y3179" i="109"/>
  <c r="N537" i="109"/>
  <c r="N2802" i="109"/>
  <c r="O1854" i="109"/>
  <c r="U3044" i="109"/>
  <c r="X1554" i="109"/>
  <c r="N1642" i="112"/>
  <c r="P1454" i="112"/>
  <c r="O1911" i="112"/>
  <c r="U4203" i="109"/>
  <c r="X3940" i="109"/>
  <c r="Y3071" i="109"/>
  <c r="Q48" i="112"/>
  <c r="T3817" i="109"/>
  <c r="Q1631" i="112"/>
  <c r="Q4191" i="109"/>
  <c r="O3427" i="109"/>
  <c r="O411" i="112"/>
  <c r="O246" i="112"/>
  <c r="O1497" i="112"/>
  <c r="N1658" i="109"/>
  <c r="K76" i="113"/>
  <c r="N3052" i="109"/>
  <c r="U1665" i="109"/>
  <c r="S2668" i="109"/>
  <c r="X2455" i="109"/>
  <c r="Q2148" i="112"/>
  <c r="Q1791" i="112"/>
  <c r="P582" i="109"/>
  <c r="O3380" i="109"/>
  <c r="R2114" i="109"/>
  <c r="N3510" i="109"/>
  <c r="T3785" i="109"/>
  <c r="O584" i="109"/>
  <c r="S902" i="109"/>
  <c r="N692" i="112"/>
  <c r="O4290" i="109"/>
  <c r="T1518" i="109"/>
  <c r="X3874" i="109"/>
  <c r="T4295" i="109"/>
  <c r="N341" i="112"/>
  <c r="W1534" i="109"/>
  <c r="O2580" i="109"/>
  <c r="P3523" i="109"/>
  <c r="X3678" i="109"/>
  <c r="R2408" i="109"/>
  <c r="N2586" i="109"/>
  <c r="Q3536" i="109"/>
  <c r="O2389" i="112"/>
  <c r="O8" i="112"/>
  <c r="V2399" i="109"/>
  <c r="P1714" i="112"/>
  <c r="Z3630" i="109"/>
  <c r="O2371" i="112"/>
  <c r="Q1017" i="109"/>
  <c r="O2345" i="112"/>
  <c r="S72" i="109"/>
  <c r="Q141" i="112"/>
  <c r="T471" i="109"/>
  <c r="O1772" i="112"/>
  <c r="W3330" i="109"/>
  <c r="N4075" i="109"/>
  <c r="N1324" i="109"/>
  <c r="Y4260" i="109"/>
  <c r="P4253" i="109"/>
  <c r="Y2328" i="109"/>
  <c r="X2045" i="109"/>
  <c r="Q1379" i="109"/>
  <c r="P871" i="109"/>
  <c r="V2661" i="109"/>
  <c r="U3136" i="109"/>
  <c r="O2379" i="112"/>
  <c r="W581" i="109"/>
  <c r="Q636" i="112"/>
  <c r="P3821" i="109"/>
  <c r="Q2690" i="112"/>
  <c r="N857" i="112"/>
  <c r="W4247" i="109"/>
  <c r="Z1771" i="109"/>
  <c r="S1154" i="109"/>
  <c r="R2041" i="112"/>
  <c r="O508" i="112"/>
  <c r="Q1084" i="112"/>
  <c r="S2398" i="109"/>
  <c r="Y2355" i="109"/>
  <c r="R878" i="112"/>
  <c r="O2375" i="109"/>
  <c r="V3818" i="109"/>
  <c r="W229" i="109"/>
  <c r="P2269" i="109"/>
  <c r="S3835" i="109"/>
  <c r="Q155" i="112"/>
  <c r="Q503" i="109"/>
  <c r="N368" i="112"/>
  <c r="R3117" i="109"/>
  <c r="U3203" i="109"/>
  <c r="Q2349" i="109"/>
  <c r="Q608" i="112"/>
  <c r="S3149" i="109"/>
  <c r="V2951" i="109"/>
  <c r="T643" i="109"/>
  <c r="V3110" i="109"/>
  <c r="R1174" i="109"/>
  <c r="O757" i="112"/>
  <c r="Y3392" i="109"/>
  <c r="Q1088" i="112"/>
  <c r="P2467" i="109"/>
  <c r="P300" i="112"/>
  <c r="Y3902" i="109"/>
  <c r="Q2590" i="112"/>
  <c r="P2405" i="112"/>
  <c r="O536" i="112"/>
  <c r="N807" i="112"/>
  <c r="Q1718" i="112"/>
  <c r="O3897" i="109"/>
  <c r="V2014" i="109"/>
  <c r="V3895" i="109"/>
  <c r="X4267" i="109"/>
  <c r="V944" i="109"/>
  <c r="O1475" i="112"/>
  <c r="O873" i="109"/>
  <c r="O1198" i="112"/>
  <c r="W1607" i="109"/>
  <c r="Q104" i="112"/>
  <c r="R2762" i="109"/>
  <c r="R2057" i="112"/>
  <c r="X3862" i="109"/>
  <c r="P1900" i="112"/>
  <c r="P96" i="112"/>
  <c r="P1242" i="112"/>
  <c r="N2702" i="112"/>
  <c r="Q85" i="112"/>
  <c r="X3853" i="109"/>
  <c r="Q2559" i="112"/>
  <c r="Q422" i="109"/>
  <c r="Q3178" i="109"/>
  <c r="R2299" i="112"/>
  <c r="U3779" i="109"/>
  <c r="Q2833" i="109"/>
  <c r="T3321" i="109"/>
  <c r="O46" i="112"/>
  <c r="P1250" i="112"/>
  <c r="X654" i="109"/>
  <c r="X3358" i="109"/>
  <c r="O1194" i="112"/>
  <c r="U2337" i="109"/>
  <c r="N2624" i="112"/>
  <c r="U2431" i="109"/>
  <c r="T1503" i="109"/>
  <c r="U3942" i="109"/>
  <c r="P2574" i="112"/>
  <c r="Q1123" i="109"/>
  <c r="N2020" i="112"/>
  <c r="S1309" i="109"/>
  <c r="S3205" i="109"/>
  <c r="Y3186" i="109"/>
  <c r="N1195" i="112"/>
  <c r="P2105" i="109"/>
  <c r="O1543" i="112"/>
  <c r="U4159" i="109"/>
  <c r="P1980" i="112"/>
  <c r="O3396" i="109"/>
  <c r="W1328" i="109"/>
  <c r="R3671" i="109"/>
  <c r="X3427" i="109"/>
  <c r="P3378" i="109"/>
  <c r="V427" i="109"/>
  <c r="T2594" i="109"/>
  <c r="P366" i="112"/>
  <c r="O4053" i="109"/>
  <c r="Q2569" i="112"/>
  <c r="O2568" i="109"/>
  <c r="U1187" i="109"/>
  <c r="P2243" i="112"/>
  <c r="Q1650" i="112"/>
  <c r="N3490" i="109"/>
  <c r="N2145" i="112"/>
  <c r="U4276" i="109"/>
  <c r="M124" i="113"/>
  <c r="Q1046" i="112"/>
  <c r="N2606" i="112"/>
  <c r="Y1240" i="109"/>
  <c r="P2351" i="112"/>
  <c r="S2714" i="109"/>
  <c r="U2813" i="109"/>
  <c r="W2365" i="109"/>
  <c r="V4149" i="109"/>
  <c r="V2726" i="109"/>
  <c r="N1905" i="112"/>
  <c r="U2078" i="109"/>
  <c r="O2452" i="112"/>
  <c r="V4058" i="109"/>
  <c r="K179" i="113"/>
  <c r="P1709" i="112"/>
  <c r="Z4356" i="109"/>
  <c r="V3126" i="109"/>
  <c r="S1529" i="109"/>
  <c r="Q624" i="112"/>
  <c r="P724" i="112"/>
  <c r="Q1787" i="112"/>
  <c r="V1369" i="109"/>
  <c r="R4051" i="109"/>
  <c r="O2695" i="112"/>
  <c r="P486" i="112"/>
  <c r="P1498" i="112"/>
  <c r="Q546" i="112"/>
  <c r="O2539" i="112"/>
  <c r="T4089" i="109"/>
  <c r="P517" i="112"/>
  <c r="W2765" i="109"/>
  <c r="S4077" i="109"/>
  <c r="P2321" i="112"/>
  <c r="Q2453" i="112"/>
  <c r="N2422" i="112"/>
  <c r="O365" i="112"/>
  <c r="W2588" i="109"/>
  <c r="Q2799" i="109"/>
  <c r="S3655" i="109"/>
  <c r="R3939" i="109"/>
  <c r="U577" i="109"/>
  <c r="N1790" i="112"/>
  <c r="O4037" i="109"/>
  <c r="N2094" i="112"/>
  <c r="R1546" i="109"/>
  <c r="Q3489" i="109"/>
  <c r="R1284" i="109"/>
  <c r="W424" i="109"/>
  <c r="O2351" i="112"/>
  <c r="Y240" i="109"/>
  <c r="N2236" i="112"/>
  <c r="W2956" i="109"/>
  <c r="P1680" i="112"/>
  <c r="T2084" i="109"/>
  <c r="N1297" i="109"/>
  <c r="P2994" i="109"/>
  <c r="N21" i="112"/>
  <c r="P1091" i="112"/>
  <c r="U3315" i="109"/>
  <c r="Q1614" i="112"/>
  <c r="O4285" i="109"/>
  <c r="M174" i="113"/>
  <c r="X4120" i="109"/>
  <c r="W2113" i="109"/>
  <c r="X3482" i="109"/>
  <c r="V1518" i="109"/>
  <c r="P478" i="112"/>
  <c r="N1320" i="112"/>
  <c r="O2795" i="109"/>
  <c r="W3401" i="109"/>
  <c r="Q2634" i="109"/>
  <c r="R3856" i="109"/>
  <c r="N631" i="112"/>
  <c r="W464" i="109"/>
  <c r="Q1139" i="109"/>
  <c r="Z4357" i="109"/>
  <c r="W397" i="109"/>
  <c r="X439" i="109"/>
  <c r="R3936" i="109"/>
  <c r="S3044" i="109"/>
  <c r="P3865" i="109"/>
  <c r="R1511" i="109"/>
  <c r="O1414" i="112"/>
  <c r="N698" i="112"/>
  <c r="Q2284" i="109"/>
  <c r="O1859" i="109"/>
  <c r="Q1965" i="109"/>
  <c r="Q1958" i="112"/>
  <c r="M72" i="113"/>
  <c r="R2510" i="112"/>
  <c r="P2253" i="112"/>
  <c r="Y3720" i="109"/>
  <c r="O490" i="112"/>
  <c r="N1452" i="112"/>
  <c r="X947" i="109"/>
  <c r="P119" i="112"/>
  <c r="N3324" i="109"/>
  <c r="P2602" i="112"/>
  <c r="U3908" i="109"/>
  <c r="U1927" i="109"/>
  <c r="S4078" i="109"/>
  <c r="P4232" i="109"/>
  <c r="Z3964" i="109"/>
  <c r="R1717" i="109"/>
  <c r="Z341" i="109"/>
  <c r="W3094" i="109"/>
  <c r="V3905" i="109"/>
  <c r="K58" i="113"/>
  <c r="P3462" i="109"/>
  <c r="X2701" i="109"/>
  <c r="X1672" i="109"/>
  <c r="P1210" i="112"/>
  <c r="S2649" i="109"/>
  <c r="W15" i="109"/>
  <c r="X2116" i="109"/>
  <c r="M113" i="113"/>
  <c r="W2668" i="109"/>
  <c r="W3304" i="109"/>
  <c r="N1109" i="109"/>
  <c r="U4213" i="109"/>
  <c r="Q1848" i="112"/>
  <c r="O3401" i="109"/>
  <c r="X4037" i="109"/>
  <c r="Q1241" i="109"/>
  <c r="W2721" i="109"/>
  <c r="Y2101" i="109"/>
  <c r="P60" i="112"/>
  <c r="S3565" i="109"/>
  <c r="N3316" i="109"/>
  <c r="O3329" i="109"/>
  <c r="N2723" i="109"/>
  <c r="O1302" i="112"/>
  <c r="R2614" i="109"/>
  <c r="S4295" i="109"/>
  <c r="X875" i="109"/>
  <c r="O749" i="112"/>
  <c r="Y88" i="109"/>
  <c r="O2419" i="109"/>
  <c r="N1305" i="112"/>
  <c r="O1242" i="112"/>
  <c r="O1952" i="112"/>
  <c r="O1900" i="112"/>
  <c r="P278" i="112"/>
  <c r="Z2516" i="109"/>
  <c r="U3774" i="109"/>
  <c r="N1645" i="112"/>
  <c r="P1772" i="112"/>
  <c r="Q1209" i="112"/>
  <c r="T3809" i="109"/>
  <c r="O4266" i="109"/>
  <c r="O279" i="112"/>
  <c r="P1655" i="112"/>
  <c r="T4175" i="109"/>
  <c r="Q3325" i="109"/>
  <c r="O2646" i="112"/>
  <c r="P2319" i="112"/>
  <c r="P2309" i="112"/>
  <c r="U2241" i="109"/>
  <c r="Q2466" i="112"/>
  <c r="N1729" i="112"/>
  <c r="S2986" i="109"/>
  <c r="P474" i="109"/>
  <c r="Q1335" i="112"/>
  <c r="N1023" i="112"/>
  <c r="Q2963" i="109"/>
  <c r="U3753" i="109"/>
  <c r="P1935" i="112"/>
  <c r="O811" i="112"/>
  <c r="O2042" i="109"/>
  <c r="Q140" i="112"/>
  <c r="Q4193" i="109"/>
  <c r="P1244" i="112"/>
  <c r="P4203" i="109"/>
  <c r="X3914" i="109"/>
  <c r="S2304" i="109"/>
  <c r="Y3051" i="109"/>
  <c r="O2606" i="112"/>
  <c r="Y1546" i="109"/>
  <c r="P2458" i="112"/>
  <c r="P1042" i="112"/>
  <c r="Q1432" i="112"/>
  <c r="Q537" i="112"/>
  <c r="U3118" i="109"/>
  <c r="Z3275" i="109"/>
  <c r="Q2687" i="112"/>
  <c r="O166" i="112"/>
  <c r="O2975" i="109"/>
  <c r="P1532" i="112"/>
  <c r="N2842" i="109"/>
  <c r="P1071" i="112"/>
  <c r="P1441" i="112"/>
  <c r="Q1483" i="112"/>
  <c r="Q3711" i="109"/>
  <c r="K46" i="113"/>
  <c r="W2392" i="109"/>
  <c r="K43" i="113"/>
  <c r="Y3694" i="109"/>
  <c r="O1673" i="112"/>
  <c r="U3345" i="109"/>
  <c r="P1847" i="112"/>
  <c r="Y3763" i="109"/>
  <c r="O2440" i="112"/>
  <c r="W224" i="109"/>
  <c r="P1496" i="112"/>
  <c r="P1169" i="112"/>
  <c r="O764" i="112"/>
  <c r="Q3482" i="109"/>
  <c r="O789" i="112"/>
  <c r="N1629" i="112"/>
  <c r="W2742" i="109"/>
  <c r="V2263" i="109"/>
  <c r="Q3879" i="109"/>
  <c r="Z2871" i="109"/>
  <c r="P4118" i="109"/>
  <c r="P2940" i="109"/>
  <c r="N1717" i="112"/>
  <c r="P2674" i="112"/>
  <c r="Y3036" i="109"/>
  <c r="U3019" i="109"/>
  <c r="N1238" i="112"/>
  <c r="Q1751" i="112"/>
  <c r="Q2986" i="109"/>
  <c r="U1348" i="109"/>
  <c r="Q3398" i="109"/>
  <c r="Q3111" i="109"/>
  <c r="O1619" i="112"/>
  <c r="Q1189" i="109"/>
  <c r="R2481" i="109"/>
  <c r="U2033" i="109"/>
  <c r="Q2638" i="109"/>
  <c r="Q3943" i="109"/>
  <c r="O1252" i="112"/>
  <c r="T3057" i="109"/>
  <c r="U2211" i="109"/>
  <c r="Q1283" i="112"/>
  <c r="O2235" i="112"/>
  <c r="V4201" i="109"/>
  <c r="W1923" i="109"/>
  <c r="V3676" i="109"/>
  <c r="Y3425" i="109"/>
  <c r="S4130" i="109"/>
  <c r="Q742" i="112"/>
  <c r="Q4040" i="109"/>
  <c r="R1120" i="109"/>
  <c r="P2682" i="112"/>
  <c r="Q1104" i="112"/>
  <c r="O2212" i="112"/>
  <c r="T920" i="109"/>
  <c r="T2711" i="109"/>
  <c r="U3864" i="109"/>
  <c r="P2308" i="112"/>
  <c r="P1671" i="112"/>
  <c r="O700" i="112"/>
  <c r="P132" i="109"/>
  <c r="Y40" i="109"/>
  <c r="Y140" i="109"/>
  <c r="T2030" i="109"/>
  <c r="O4158" i="109"/>
  <c r="V1675" i="109"/>
  <c r="X2759" i="109"/>
  <c r="O334" i="112"/>
  <c r="U1903" i="109"/>
  <c r="Z2898" i="109"/>
  <c r="O1675" i="109"/>
  <c r="Z4326" i="109"/>
  <c r="N3482" i="109"/>
  <c r="S3903" i="109"/>
  <c r="T3465" i="109"/>
  <c r="W4060" i="109"/>
  <c r="O275" i="112"/>
  <c r="N1601" i="109"/>
  <c r="U1993" i="109"/>
  <c r="Y875" i="109"/>
  <c r="P272" i="112"/>
  <c r="U1956" i="109"/>
  <c r="V3329" i="109"/>
  <c r="Q4118" i="109"/>
  <c r="N1671" i="112"/>
  <c r="N1177" i="112"/>
  <c r="N824" i="112"/>
  <c r="O3572" i="109"/>
  <c r="N1996" i="112"/>
  <c r="O1761" i="112"/>
  <c r="W2083" i="109"/>
  <c r="W4300" i="109"/>
  <c r="V3827" i="109"/>
  <c r="S1567" i="109"/>
  <c r="X3315" i="109"/>
  <c r="W828" i="109"/>
  <c r="O1562" i="112"/>
  <c r="V2669" i="109"/>
  <c r="N1966" i="112"/>
  <c r="Q27" i="112"/>
  <c r="Y2447" i="109"/>
  <c r="W3852" i="109"/>
  <c r="P2355" i="112"/>
  <c r="T1717" i="109"/>
  <c r="X4119" i="109"/>
  <c r="U3200" i="109"/>
  <c r="N618" i="112"/>
  <c r="S4285" i="109"/>
  <c r="Q762" i="112"/>
  <c r="T1753" i="109"/>
  <c r="P4021" i="109"/>
  <c r="X935" i="109"/>
  <c r="O4256" i="109"/>
  <c r="R1970" i="109"/>
  <c r="R3868" i="109"/>
  <c r="Y2775" i="109"/>
  <c r="Q4202" i="109"/>
  <c r="R4275" i="109"/>
  <c r="Q581" i="109"/>
  <c r="O1750" i="112"/>
  <c r="O2304" i="109"/>
  <c r="Q2626" i="112"/>
  <c r="Y2570" i="109"/>
  <c r="P1999" i="109"/>
  <c r="Q3853" i="109"/>
  <c r="S583" i="109"/>
  <c r="P2163" i="112"/>
  <c r="P2812" i="109"/>
  <c r="N2366" i="112"/>
  <c r="R2810" i="109"/>
  <c r="O465" i="112"/>
  <c r="U2103" i="109"/>
  <c r="N1538" i="112"/>
  <c r="Y3751" i="109"/>
  <c r="X3200" i="109"/>
  <c r="Q2190" i="112"/>
  <c r="U3038" i="109"/>
  <c r="Y3827" i="109"/>
  <c r="R1597" i="112"/>
  <c r="Z3237" i="109"/>
  <c r="W858" i="109"/>
  <c r="V3912" i="109"/>
  <c r="N2742" i="109"/>
  <c r="Q2770" i="109"/>
  <c r="Z3962" i="109"/>
  <c r="O886" i="109"/>
  <c r="Q505" i="109"/>
  <c r="V4304" i="109"/>
  <c r="R3801" i="109"/>
  <c r="Q2589" i="112"/>
  <c r="Q1423" i="112"/>
  <c r="N1640" i="112"/>
  <c r="P621" i="112"/>
  <c r="O1229" i="112"/>
  <c r="N4181" i="109"/>
  <c r="R650" i="112"/>
  <c r="X3715" i="109"/>
  <c r="O3578" i="109"/>
  <c r="L180" i="113"/>
  <c r="R1109" i="112"/>
  <c r="N573" i="112"/>
  <c r="P2592" i="112"/>
  <c r="P2205" i="112"/>
  <c r="O2183" i="112"/>
  <c r="U3858" i="109"/>
  <c r="Q300" i="112"/>
  <c r="X3817" i="109"/>
  <c r="Q2645" i="112"/>
  <c r="Y3107" i="109"/>
  <c r="P2400" i="112"/>
  <c r="N962" i="112"/>
  <c r="P2668" i="112"/>
  <c r="R2818" i="109"/>
  <c r="Q1472" i="112"/>
  <c r="Q2198" i="112"/>
  <c r="W2991" i="109"/>
  <c r="T3496" i="109"/>
  <c r="O1451" i="112"/>
  <c r="N157" i="112"/>
  <c r="L179" i="113"/>
  <c r="Q3391" i="109"/>
  <c r="O2694" i="112"/>
  <c r="N978" i="112"/>
  <c r="O2643" i="112"/>
  <c r="T551" i="109"/>
  <c r="Y995" i="109"/>
  <c r="Q502" i="112"/>
  <c r="Q1032" i="112"/>
  <c r="O753" i="112"/>
  <c r="U3076" i="109"/>
  <c r="N2455" i="112"/>
  <c r="O2683" i="112"/>
  <c r="N1103" i="112"/>
  <c r="O796" i="112"/>
  <c r="R2508" i="112"/>
  <c r="U453" i="109"/>
  <c r="N1716" i="112"/>
  <c r="P235" i="112"/>
  <c r="T1277" i="109"/>
  <c r="T2077" i="109"/>
  <c r="U3543" i="109"/>
  <c r="X207" i="109"/>
  <c r="Z3604" i="109"/>
  <c r="P1683" i="112"/>
  <c r="T3133" i="109"/>
  <c r="R1576" i="112"/>
  <c r="Q820" i="112"/>
  <c r="Y3767" i="109"/>
  <c r="U3924" i="109"/>
  <c r="O2649" i="112"/>
  <c r="O1490" i="112"/>
  <c r="P1794" i="112"/>
  <c r="T2958" i="109"/>
  <c r="R2522" i="112"/>
  <c r="Q2397" i="112"/>
  <c r="N1934" i="112"/>
  <c r="P1240" i="112"/>
  <c r="O1303" i="112"/>
  <c r="U64" i="109"/>
  <c r="U1480" i="109"/>
  <c r="O2449" i="112"/>
  <c r="Y3840" i="109"/>
  <c r="S4202" i="109"/>
  <c r="N3199" i="109"/>
  <c r="Q750" i="112"/>
  <c r="N4240" i="109"/>
  <c r="P2165" i="112"/>
  <c r="Q293" i="112"/>
  <c r="U3780" i="109"/>
  <c r="S3037" i="109"/>
  <c r="P579" i="112"/>
  <c r="N2759" i="109"/>
  <c r="R661" i="112"/>
  <c r="N2471" i="112"/>
  <c r="R227" i="112"/>
  <c r="Q2684" i="109"/>
  <c r="N105" i="112"/>
  <c r="P3172" i="109"/>
  <c r="R2036" i="112"/>
  <c r="Y3125" i="109"/>
  <c r="N1104" i="112"/>
  <c r="V3051" i="109"/>
  <c r="M43" i="113"/>
  <c r="S3476" i="109"/>
  <c r="N2572" i="112"/>
  <c r="T2619" i="109"/>
  <c r="N1489" i="112"/>
  <c r="U292" i="109"/>
  <c r="Q2628" i="112"/>
  <c r="T2659" i="109"/>
  <c r="Z4327" i="109"/>
  <c r="V2003" i="109"/>
  <c r="R791" i="109"/>
  <c r="P3181" i="109"/>
  <c r="N583" i="112"/>
  <c r="V1147" i="109"/>
  <c r="V2673" i="109"/>
  <c r="V1636" i="109"/>
  <c r="W4059" i="109"/>
  <c r="N810" i="112"/>
  <c r="T2375" i="109"/>
  <c r="X987" i="109"/>
  <c r="U3394" i="109"/>
  <c r="X1908" i="109"/>
  <c r="P182" i="112"/>
  <c r="O2219" i="112"/>
  <c r="W1888" i="109"/>
  <c r="W3806" i="109"/>
  <c r="M41" i="113"/>
  <c r="P3574" i="109"/>
  <c r="O375" i="112"/>
  <c r="O1711" i="112"/>
  <c r="N2208" i="112"/>
  <c r="W4147" i="109"/>
  <c r="M120" i="113"/>
  <c r="R4124" i="109"/>
  <c r="N9" i="112"/>
  <c r="N3079" i="109"/>
  <c r="P1499" i="112"/>
  <c r="Q842" i="112"/>
  <c r="K59" i="113"/>
  <c r="Y432" i="109"/>
  <c r="Q2128" i="112"/>
  <c r="Y4230" i="109"/>
  <c r="Q2653" i="112"/>
  <c r="X2742" i="109"/>
  <c r="Y1712" i="109"/>
  <c r="V2465" i="109"/>
  <c r="U2401" i="109"/>
  <c r="R562" i="109"/>
  <c r="P1294" i="112"/>
  <c r="T3097" i="109"/>
  <c r="U2649" i="109"/>
  <c r="P571" i="109"/>
  <c r="Y1636" i="109"/>
  <c r="U2216" i="109"/>
  <c r="S2956" i="109"/>
  <c r="U2591" i="109"/>
  <c r="N288" i="112"/>
  <c r="O2323" i="112"/>
  <c r="O2594" i="112"/>
  <c r="X2575" i="109"/>
  <c r="N2117" i="109"/>
  <c r="M108" i="113"/>
  <c r="Q719" i="112"/>
  <c r="P255" i="112"/>
  <c r="O2555" i="112"/>
  <c r="U1511" i="109"/>
  <c r="M58" i="113"/>
  <c r="O1125" i="109"/>
  <c r="Y3736" i="109"/>
  <c r="S503" i="109"/>
  <c r="O2118" i="112"/>
  <c r="X1882" i="109"/>
  <c r="S3064" i="109"/>
  <c r="R1649" i="109"/>
  <c r="N4029" i="109"/>
  <c r="S2111" i="109"/>
  <c r="Y2668" i="109"/>
  <c r="Y3771" i="109"/>
  <c r="N2646" i="112"/>
  <c r="W3008" i="109"/>
  <c r="Z673" i="109"/>
  <c r="U1120" i="109"/>
  <c r="T2845" i="109"/>
  <c r="V1663" i="109"/>
  <c r="R4083" i="109"/>
  <c r="W131" i="109"/>
  <c r="N1193" i="112"/>
  <c r="T4268" i="109"/>
  <c r="P1173" i="109"/>
  <c r="N764" i="109"/>
  <c r="M172" i="113"/>
  <c r="W4118" i="109"/>
  <c r="P4302" i="109"/>
  <c r="Y4021" i="109"/>
  <c r="W2372" i="109"/>
  <c r="U1957" i="109"/>
  <c r="V4051" i="109"/>
  <c r="U1894" i="109"/>
  <c r="O237" i="112"/>
  <c r="P2391" i="112"/>
  <c r="T3793" i="109"/>
  <c r="R2739" i="112"/>
  <c r="R874" i="109"/>
  <c r="U4231" i="109"/>
  <c r="N2192" i="112"/>
  <c r="P1853" i="112"/>
  <c r="O4294" i="109"/>
  <c r="O1015" i="112"/>
  <c r="Q3079" i="109"/>
  <c r="O582" i="112"/>
  <c r="P1617" i="112"/>
  <c r="X2479" i="109"/>
  <c r="W4254" i="109"/>
  <c r="O585" i="112"/>
  <c r="N162" i="112"/>
  <c r="U1962" i="109"/>
  <c r="N2600" i="109"/>
  <c r="P2409" i="112"/>
  <c r="S472" i="109"/>
  <c r="R2308" i="109"/>
  <c r="N1066" i="112"/>
  <c r="W843" i="109"/>
  <c r="Q3088" i="109"/>
  <c r="S1966" i="109"/>
  <c r="U2304" i="109"/>
  <c r="S2195" i="109"/>
  <c r="V2431" i="109"/>
  <c r="O1271" i="112"/>
  <c r="W1284" i="109"/>
  <c r="P3472" i="109"/>
  <c r="T1723" i="109"/>
  <c r="T1631" i="109"/>
  <c r="N790" i="109"/>
  <c r="Z2172" i="109"/>
  <c r="O4244" i="109"/>
  <c r="M6" i="113"/>
  <c r="Q2039" i="109"/>
  <c r="X3895" i="109"/>
  <c r="U3144" i="109"/>
  <c r="O1721" i="109"/>
  <c r="S1230" i="109"/>
  <c r="T862" i="109"/>
  <c r="T2721" i="109"/>
  <c r="P1304" i="112"/>
  <c r="Q2" i="112"/>
  <c r="U3939" i="109"/>
  <c r="Y3707" i="109"/>
  <c r="N968" i="109"/>
  <c r="R3824" i="109"/>
  <c r="Q1991" i="109"/>
  <c r="Q533" i="112"/>
  <c r="V1575" i="109"/>
  <c r="N2100" i="109"/>
  <c r="W2959" i="109"/>
  <c r="Q504" i="112"/>
  <c r="U2108" i="109"/>
  <c r="T4200" i="109"/>
  <c r="Q1866" i="112"/>
  <c r="W1894" i="109"/>
  <c r="O2610" i="112"/>
  <c r="Q2539" i="112"/>
  <c r="Y2694" i="109"/>
  <c r="V891" i="109"/>
  <c r="P2981" i="109"/>
  <c r="Z1825" i="109"/>
  <c r="R199" i="112"/>
  <c r="V4101" i="109"/>
  <c r="Q1356" i="109"/>
  <c r="S3076" i="109"/>
  <c r="Q2387" i="112"/>
  <c r="W4255" i="109"/>
  <c r="R897" i="112"/>
  <c r="N2538" i="112"/>
  <c r="Y2707" i="109"/>
  <c r="W4265" i="109"/>
  <c r="S3838" i="109"/>
  <c r="V2624" i="109"/>
  <c r="P248" i="112"/>
  <c r="P1706" i="112"/>
  <c r="Q4182" i="109"/>
  <c r="P1773" i="112"/>
  <c r="N2450" i="112"/>
  <c r="X2263" i="109"/>
  <c r="Q2105" i="112"/>
  <c r="Y2091" i="109"/>
  <c r="T1913" i="109"/>
  <c r="Q2586" i="109"/>
  <c r="S4274" i="109"/>
  <c r="R2491" i="112"/>
  <c r="Y3870" i="109"/>
  <c r="W3790" i="109"/>
  <c r="X613" i="109"/>
  <c r="X2402" i="109"/>
  <c r="P1677" i="112"/>
  <c r="W3433" i="109"/>
  <c r="Z702" i="109"/>
  <c r="Q3793" i="109"/>
  <c r="Q1252" i="112"/>
  <c r="X3205" i="109"/>
  <c r="Y4239" i="109"/>
  <c r="S3465" i="109"/>
  <c r="Y3080" i="109"/>
  <c r="N1537" i="112"/>
  <c r="Q2426" i="112"/>
  <c r="R1592" i="109"/>
  <c r="X939" i="109"/>
  <c r="Q3346" i="109"/>
  <c r="R530" i="109"/>
  <c r="O3014" i="109"/>
  <c r="R2746" i="112"/>
  <c r="Z3602" i="109"/>
  <c r="Q1558" i="112"/>
  <c r="Y3048" i="109"/>
  <c r="O2084" i="112"/>
  <c r="N1446" i="112"/>
  <c r="Q238" i="112"/>
  <c r="Y429" i="109"/>
  <c r="P2441" i="112"/>
  <c r="S3349" i="109"/>
  <c r="N3748" i="109"/>
  <c r="U4181" i="109"/>
  <c r="O3389" i="109"/>
  <c r="U950" i="109"/>
  <c r="O1455" i="112"/>
  <c r="N2665" i="112"/>
  <c r="Q1628" i="109"/>
  <c r="P924" i="112"/>
  <c r="Q739" i="112"/>
  <c r="Y1209" i="109"/>
  <c r="Y3801" i="109"/>
  <c r="U1479" i="109"/>
  <c r="S3537" i="109"/>
  <c r="S2372" i="109"/>
  <c r="N2469" i="112"/>
  <c r="Q3372" i="109"/>
  <c r="Q4279" i="109"/>
  <c r="N539" i="109"/>
  <c r="W1152" i="109"/>
  <c r="T3729" i="109"/>
  <c r="O2150" i="112"/>
  <c r="U3496" i="109"/>
  <c r="V2027" i="109"/>
  <c r="W764" i="109"/>
  <c r="Z3240" i="109"/>
  <c r="V3018" i="109"/>
  <c r="R3079" i="109"/>
  <c r="R683" i="112"/>
  <c r="Q873" i="112"/>
  <c r="P509" i="112"/>
  <c r="V3489" i="109"/>
  <c r="X1511" i="109"/>
  <c r="Q136" i="109"/>
  <c r="Y2638" i="109"/>
  <c r="U3852" i="109"/>
  <c r="R541" i="109"/>
  <c r="U4192" i="109"/>
  <c r="Y3456" i="109"/>
  <c r="V4081" i="109"/>
  <c r="U864" i="109"/>
  <c r="P4212" i="109"/>
  <c r="V2036" i="109"/>
  <c r="P521" i="109"/>
  <c r="V1752" i="109"/>
  <c r="U3534" i="109"/>
  <c r="U3467" i="109"/>
  <c r="N4103" i="109"/>
  <c r="P469" i="109"/>
  <c r="X493" i="109"/>
  <c r="V407" i="109"/>
  <c r="Z3948" i="109"/>
  <c r="P99" i="112"/>
  <c r="R4155" i="109"/>
  <c r="R469" i="109"/>
  <c r="O2284" i="109"/>
  <c r="N1868" i="109"/>
  <c r="T39" i="109"/>
  <c r="V3825" i="109"/>
  <c r="O399" i="112"/>
  <c r="R2366" i="109"/>
  <c r="U3851" i="109"/>
  <c r="P1987" i="112"/>
  <c r="K74" i="113"/>
  <c r="S3006" i="109"/>
  <c r="Q1003" i="112"/>
  <c r="O1262" i="109"/>
  <c r="Q2569" i="109"/>
  <c r="Z2852" i="109"/>
  <c r="R2802" i="109"/>
  <c r="T1651" i="109"/>
  <c r="U2666" i="109"/>
  <c r="P2336" i="109"/>
  <c r="P1965" i="112"/>
  <c r="R4149" i="109"/>
  <c r="R624" i="109"/>
  <c r="Q3209" i="109"/>
  <c r="N1043" i="112"/>
  <c r="Q216" i="109"/>
  <c r="Y3899" i="109"/>
  <c r="O1620" i="112"/>
  <c r="Y3717" i="109"/>
  <c r="U2800" i="109"/>
  <c r="R2612" i="109"/>
  <c r="T3388" i="109"/>
  <c r="X3118" i="109"/>
  <c r="T822" i="109"/>
  <c r="L90" i="113"/>
  <c r="R1577" i="112"/>
  <c r="P3824" i="109"/>
  <c r="S3191" i="109"/>
  <c r="S4186" i="109"/>
  <c r="V1639" i="109"/>
  <c r="Q523" i="112"/>
  <c r="S2679" i="109"/>
  <c r="W4167" i="109"/>
  <c r="U1636" i="109"/>
  <c r="Y1888" i="109"/>
  <c r="X3115" i="109"/>
  <c r="O858" i="109"/>
  <c r="Q1626" i="112"/>
  <c r="Q3037" i="109"/>
  <c r="S2387" i="109"/>
  <c r="Y2715" i="109"/>
  <c r="R2398" i="109"/>
  <c r="T3517" i="109"/>
  <c r="N1267" i="112"/>
  <c r="P1195" i="112"/>
  <c r="X3198" i="109"/>
  <c r="P602" i="112"/>
  <c r="R3197" i="109"/>
  <c r="T1266" i="109"/>
  <c r="O549" i="109"/>
  <c r="Q597" i="112"/>
  <c r="O2439" i="112"/>
  <c r="Z3629" i="109"/>
  <c r="W2950" i="109"/>
  <c r="T3380" i="109"/>
  <c r="Q1258" i="112"/>
  <c r="U3400" i="109"/>
  <c r="N2231" i="109"/>
  <c r="P1963" i="112"/>
  <c r="P4128" i="109"/>
  <c r="Q1689" i="112"/>
  <c r="S407" i="109"/>
  <c r="V3425" i="109"/>
  <c r="Q1729" i="112"/>
  <c r="R185" i="109"/>
  <c r="R691" i="112"/>
  <c r="O1703" i="112"/>
  <c r="Z668" i="109"/>
  <c r="N3384" i="109"/>
  <c r="Q3859" i="109"/>
  <c r="V655" i="109"/>
  <c r="O165" i="112"/>
  <c r="S2695" i="109"/>
  <c r="N156" i="112"/>
  <c r="P3903" i="109"/>
  <c r="O615" i="112"/>
  <c r="S1108" i="109"/>
  <c r="N2668" i="112"/>
  <c r="U281" i="109"/>
  <c r="Y3349" i="109"/>
  <c r="M107" i="113"/>
  <c r="V3788" i="109"/>
  <c r="N3049" i="109"/>
  <c r="R3056" i="109"/>
  <c r="R196" i="112"/>
  <c r="N3682" i="109"/>
  <c r="T539" i="109"/>
  <c r="U2480" i="109"/>
  <c r="O2482" i="112"/>
  <c r="U2984" i="109"/>
  <c r="V1838" i="109"/>
  <c r="U140" i="109"/>
  <c r="Q1326" i="112"/>
  <c r="Y4220" i="109"/>
  <c r="S4266" i="109"/>
  <c r="P381" i="112"/>
  <c r="P50" i="112"/>
  <c r="S2437" i="109"/>
  <c r="X4260" i="109"/>
  <c r="P3536" i="109"/>
  <c r="Q2548" i="112"/>
  <c r="P4146" i="109"/>
  <c r="P127" i="112"/>
  <c r="P2370" i="112"/>
  <c r="V4035" i="109"/>
  <c r="P4040" i="109"/>
  <c r="O3476" i="109"/>
  <c r="O370" i="112"/>
  <c r="O1725" i="112"/>
  <c r="N610" i="112"/>
  <c r="R2031" i="112"/>
  <c r="Q1329" i="109"/>
  <c r="O1410" i="112"/>
  <c r="Z300" i="109"/>
  <c r="O1272" i="109"/>
  <c r="X3348" i="109"/>
  <c r="T635" i="109"/>
  <c r="N1685" i="112"/>
  <c r="T2650" i="109"/>
  <c r="Z4377" i="109"/>
  <c r="Z1054" i="109"/>
  <c r="M105" i="113"/>
  <c r="R2946" i="109"/>
  <c r="Q4233" i="109"/>
  <c r="X3305" i="109"/>
  <c r="P1921" i="112"/>
  <c r="Q2484" i="112"/>
  <c r="V4265" i="109"/>
  <c r="Q2141" i="112"/>
  <c r="T4046" i="109"/>
  <c r="O301" i="112"/>
  <c r="W1847" i="109"/>
  <c r="T3305" i="109"/>
  <c r="T2268" i="109"/>
  <c r="R161" i="109"/>
  <c r="Y849" i="109"/>
  <c r="P2639" i="112"/>
  <c r="Q2599" i="109"/>
  <c r="S3446" i="109"/>
  <c r="U1008" i="109"/>
  <c r="Y3332" i="109"/>
  <c r="Q2689" i="112"/>
  <c r="R2847" i="109"/>
  <c r="Y567" i="109"/>
  <c r="S2117" i="109"/>
  <c r="Z663" i="109"/>
  <c r="X655" i="109"/>
  <c r="N793" i="112"/>
  <c r="X3129" i="109"/>
  <c r="T4291" i="109"/>
  <c r="Q3298" i="109"/>
  <c r="P2397" i="109"/>
  <c r="N110" i="112"/>
  <c r="V3767" i="109"/>
  <c r="Q3368" i="109"/>
  <c r="Z3218" i="109"/>
  <c r="Q3363" i="109"/>
  <c r="P2756" i="109"/>
  <c r="O840" i="112"/>
  <c r="N1962" i="112"/>
  <c r="X1748" i="109"/>
  <c r="O968" i="109"/>
  <c r="W1209" i="109"/>
  <c r="P706" i="112"/>
  <c r="X625" i="109"/>
  <c r="X2984" i="109"/>
  <c r="U3826" i="109"/>
  <c r="S2251" i="109"/>
  <c r="X2057" i="109"/>
  <c r="V4276" i="109"/>
  <c r="R896" i="112"/>
  <c r="Z3620" i="109"/>
  <c r="W2400" i="109"/>
  <c r="Q2147" i="112"/>
  <c r="Z3588" i="109"/>
  <c r="Q3034" i="109"/>
  <c r="Q2002" i="112"/>
  <c r="W3692" i="109"/>
  <c r="U2453" i="109"/>
  <c r="Y1208" i="109"/>
  <c r="N1101" i="112"/>
  <c r="W4158" i="109"/>
  <c r="Y2012" i="109"/>
  <c r="O2586" i="112"/>
  <c r="Y3815" i="109"/>
  <c r="Q2097" i="112"/>
  <c r="O1933" i="112"/>
  <c r="Z2191" i="109"/>
  <c r="W4070" i="109"/>
  <c r="U553" i="109"/>
  <c r="T4174" i="109"/>
  <c r="S2693" i="109"/>
  <c r="Q3048" i="109"/>
  <c r="T4049" i="109"/>
  <c r="Q3537" i="109"/>
  <c r="R1165" i="109"/>
  <c r="S4268" i="109"/>
  <c r="X793" i="109"/>
  <c r="S1746" i="109"/>
  <c r="R1181" i="109"/>
  <c r="O381" i="112"/>
  <c r="W2397" i="109"/>
  <c r="S1961" i="109"/>
  <c r="U4248" i="109"/>
  <c r="N1538" i="109"/>
  <c r="Q871" i="112"/>
  <c r="P3733" i="109"/>
  <c r="O2688" i="109"/>
  <c r="O568" i="112"/>
  <c r="T3168" i="109"/>
  <c r="W1990" i="109"/>
  <c r="Y1727" i="109"/>
  <c r="N2569" i="109"/>
  <c r="N2584" i="109"/>
  <c r="R4264" i="109"/>
  <c r="W4082" i="109"/>
  <c r="P2002" i="112"/>
  <c r="Z4379" i="109"/>
  <c r="Y803" i="109"/>
  <c r="O4205" i="109"/>
  <c r="V2744" i="109"/>
  <c r="X1306" i="109"/>
  <c r="R3359" i="109"/>
  <c r="Q2829" i="109"/>
  <c r="Q1268" i="112"/>
  <c r="P1739" i="109"/>
  <c r="Q2680" i="112"/>
  <c r="S2588" i="109"/>
  <c r="T2454" i="109"/>
  <c r="S2662" i="109"/>
  <c r="O4262" i="109"/>
  <c r="T1385" i="109"/>
  <c r="W1844" i="109"/>
  <c r="U2273" i="109"/>
  <c r="O1845" i="112"/>
  <c r="O2005" i="112"/>
  <c r="T2095" i="109"/>
  <c r="N1457" i="112"/>
  <c r="S2942" i="109"/>
  <c r="N4275" i="109"/>
  <c r="W2111" i="109"/>
  <c r="V2732" i="109"/>
  <c r="T1116" i="109"/>
  <c r="U1938" i="109"/>
  <c r="T2330" i="109"/>
  <c r="N1385" i="109"/>
  <c r="N2633" i="109"/>
  <c r="V3321" i="109"/>
  <c r="T3421" i="109"/>
  <c r="Q3665" i="109"/>
  <c r="O1072" i="112"/>
  <c r="O2591" i="112"/>
  <c r="Y3932" i="109"/>
  <c r="Q255" i="112"/>
  <c r="Q1990" i="112"/>
  <c r="O2333" i="109"/>
  <c r="N3310" i="109"/>
  <c r="O1238" i="112"/>
  <c r="P34" i="112"/>
  <c r="N1748" i="112"/>
  <c r="P1435" i="112"/>
  <c r="Q2244" i="112"/>
  <c r="O492" i="112"/>
  <c r="V3656" i="109"/>
  <c r="N2130" i="112"/>
  <c r="W2419" i="109"/>
  <c r="Q1774" i="112"/>
  <c r="Q92" i="112"/>
  <c r="P3298" i="109"/>
  <c r="Q2551" i="112"/>
  <c r="U3072" i="109"/>
  <c r="V4299" i="109"/>
  <c r="Q834" i="112"/>
  <c r="R3928" i="109"/>
  <c r="N2342" i="112"/>
  <c r="S909" i="109"/>
  <c r="N1781" i="112"/>
  <c r="N3181" i="109"/>
  <c r="R4066" i="109"/>
  <c r="Y3693" i="109"/>
  <c r="Q1398" i="112"/>
  <c r="Q2447" i="112"/>
  <c r="U2451" i="109"/>
  <c r="P2636" i="112"/>
  <c r="X2821" i="109"/>
  <c r="Q4278" i="109"/>
  <c r="N583" i="109"/>
  <c r="Y1725" i="109"/>
  <c r="T3895" i="109"/>
  <c r="V3655" i="109"/>
  <c r="X3379" i="109"/>
  <c r="R444" i="112"/>
  <c r="N1700" i="112"/>
  <c r="Q1026" i="112"/>
  <c r="Q996" i="112"/>
  <c r="Z2856" i="109"/>
  <c r="N2596" i="109"/>
  <c r="K14" i="113"/>
  <c r="O2564" i="112"/>
  <c r="Q2727" i="109"/>
  <c r="X2983" i="109"/>
  <c r="Y1917" i="109"/>
  <c r="P95" i="112"/>
  <c r="O1267" i="112"/>
  <c r="Y1871" i="109"/>
  <c r="N781" i="112"/>
  <c r="N115" i="112"/>
  <c r="X1971" i="109"/>
  <c r="Y4308" i="109"/>
  <c r="O3708" i="109"/>
  <c r="Q1097" i="112"/>
  <c r="N2784" i="109"/>
  <c r="Z1051" i="109"/>
  <c r="N1677" i="112"/>
  <c r="W553" i="109"/>
  <c r="W3099" i="109"/>
  <c r="Y1210" i="109"/>
  <c r="Y3106" i="109"/>
  <c r="Q2352" i="112"/>
  <c r="W1283" i="109"/>
  <c r="P2647" i="109"/>
  <c r="R2401" i="109"/>
  <c r="U2594" i="109"/>
  <c r="T4054" i="109"/>
  <c r="R1841" i="112"/>
  <c r="Y3551" i="109"/>
  <c r="T1918" i="109"/>
  <c r="S3025" i="109"/>
  <c r="U2407" i="109"/>
  <c r="Y1230" i="109"/>
  <c r="L31" i="113"/>
  <c r="X542" i="109"/>
  <c r="W3452" i="109"/>
  <c r="X2461" i="109"/>
  <c r="R1723" i="109"/>
  <c r="M90" i="113"/>
  <c r="R4040" i="109"/>
  <c r="R275" i="109"/>
  <c r="P1703" i="112"/>
  <c r="Q2572" i="112"/>
  <c r="S3754" i="109"/>
  <c r="P489" i="109"/>
  <c r="R2775" i="109"/>
  <c r="Y3191" i="109"/>
  <c r="Q604" i="109"/>
  <c r="W2638" i="109"/>
  <c r="Q759" i="112"/>
  <c r="T2561" i="109"/>
  <c r="Y3772" i="109"/>
  <c r="S2204" i="109"/>
  <c r="S3121" i="109"/>
  <c r="V3559" i="109"/>
  <c r="X3510" i="109"/>
  <c r="P2415" i="109"/>
  <c r="U2032" i="109"/>
  <c r="N1229" i="109"/>
  <c r="W1650" i="109"/>
  <c r="R3059" i="109"/>
  <c r="P561" i="112"/>
  <c r="P2041" i="109"/>
  <c r="T3409" i="109"/>
  <c r="U552" i="109"/>
  <c r="N3817" i="109"/>
  <c r="Q56" i="112"/>
  <c r="R215" i="112"/>
  <c r="Q3321" i="109"/>
  <c r="P2672" i="112"/>
  <c r="N2414" i="109"/>
  <c r="R2264" i="112"/>
  <c r="N2633" i="112"/>
  <c r="R218" i="112"/>
  <c r="O2087" i="112"/>
  <c r="V2795" i="109"/>
  <c r="P1842" i="112"/>
  <c r="V1893" i="109"/>
  <c r="Q861" i="112"/>
  <c r="T2930" i="109"/>
  <c r="N1301" i="112"/>
  <c r="U971" i="109"/>
  <c r="N1945" i="112"/>
  <c r="U1355" i="109"/>
  <c r="P1548" i="112"/>
  <c r="N3125" i="109"/>
  <c r="P1854" i="112"/>
  <c r="Y3431" i="109"/>
  <c r="U2817" i="109"/>
  <c r="N978" i="109"/>
  <c r="T2807" i="109"/>
  <c r="O1168" i="112"/>
  <c r="Q3705" i="109"/>
  <c r="Z3636" i="109"/>
  <c r="N3681" i="109"/>
  <c r="O2466" i="109"/>
  <c r="X617" i="109"/>
  <c r="O2934" i="109"/>
  <c r="L43" i="113"/>
  <c r="O1430" i="112"/>
  <c r="O1155" i="112"/>
  <c r="X1509" i="109"/>
  <c r="Y3911" i="109"/>
  <c r="Q1845" i="112"/>
  <c r="X3905" i="109"/>
  <c r="T3117" i="109"/>
  <c r="Q1291" i="112"/>
  <c r="X391" i="109"/>
  <c r="V2935" i="109"/>
  <c r="U2322" i="109"/>
  <c r="Z3264" i="109"/>
  <c r="W1528" i="109"/>
  <c r="Y3888" i="109"/>
  <c r="O3340" i="109"/>
  <c r="Q106" i="109"/>
  <c r="W4202" i="109"/>
  <c r="V3032" i="109"/>
  <c r="X656" i="109"/>
  <c r="V2946" i="109"/>
  <c r="O971" i="112"/>
  <c r="W206" i="109"/>
  <c r="R954" i="109"/>
  <c r="N2606" i="109"/>
  <c r="S504" i="109"/>
  <c r="T1209" i="109"/>
  <c r="P281" i="112"/>
  <c r="P3711" i="109"/>
  <c r="P2276" i="109"/>
  <c r="R917" i="109"/>
  <c r="P2450" i="109"/>
  <c r="O1404" i="112"/>
  <c r="W3400" i="109"/>
  <c r="V4182" i="109"/>
  <c r="N1035" i="112"/>
  <c r="N1268" i="112"/>
  <c r="W2624" i="109"/>
  <c r="U2994" i="109"/>
  <c r="O51" i="112"/>
  <c r="Q2610" i="112"/>
  <c r="N164" i="112"/>
  <c r="P4192" i="109"/>
  <c r="X1593" i="109"/>
  <c r="X4273" i="109"/>
  <c r="U2732" i="109"/>
  <c r="W3498" i="109"/>
  <c r="Q1557" i="112"/>
  <c r="Q2760" i="109"/>
  <c r="O140" i="112"/>
  <c r="O287" i="109"/>
  <c r="Q1034" i="112"/>
  <c r="N2561" i="109"/>
  <c r="T1387" i="109"/>
  <c r="Q486" i="112"/>
  <c r="P599" i="109"/>
  <c r="S3809" i="109"/>
  <c r="T3815" i="109"/>
  <c r="X3154" i="109"/>
  <c r="O167" i="109"/>
  <c r="P35" i="112"/>
  <c r="O1318" i="112"/>
  <c r="Q289" i="112"/>
  <c r="X42" i="109"/>
  <c r="Q1334" i="112"/>
  <c r="Q2255" i="112"/>
  <c r="O2349" i="112"/>
  <c r="P1725" i="112"/>
  <c r="X4308" i="109"/>
  <c r="W2753" i="109"/>
  <c r="Q4195" i="109"/>
  <c r="Q111" i="112"/>
  <c r="T2315" i="109"/>
  <c r="S496" i="109"/>
  <c r="P1985" i="112"/>
  <c r="W1320" i="109"/>
  <c r="S1838" i="109"/>
  <c r="X997" i="109"/>
  <c r="R3482" i="109"/>
  <c r="V2303" i="109"/>
  <c r="Q286" i="109"/>
  <c r="R2474" i="109"/>
  <c r="R1118" i="112"/>
  <c r="W4264" i="109"/>
  <c r="S4290" i="109"/>
  <c r="N3546" i="109"/>
  <c r="Q1659" i="112"/>
  <c r="Q770" i="112"/>
  <c r="Q856" i="112"/>
  <c r="Q2117" i="112"/>
  <c r="X4289" i="109"/>
  <c r="W21" i="109"/>
  <c r="Z3638" i="109"/>
  <c r="Q722" i="112"/>
  <c r="Q2808" i="109"/>
  <c r="N3012" i="109"/>
  <c r="R1530" i="109"/>
  <c r="N2623" i="109"/>
  <c r="Y3298" i="109"/>
  <c r="Y1661" i="109"/>
  <c r="S4307" i="109"/>
  <c r="O855" i="112"/>
  <c r="Q978" i="112"/>
  <c r="O3827" i="109"/>
  <c r="Q699" i="112"/>
  <c r="Q859" i="112"/>
  <c r="Q563" i="112"/>
  <c r="O1013" i="112"/>
  <c r="Q3570" i="109"/>
  <c r="R3561" i="109"/>
  <c r="S3761" i="109"/>
  <c r="Y3718" i="109"/>
  <c r="O1553" i="112"/>
  <c r="Y4263" i="109"/>
  <c r="O1967" i="109"/>
  <c r="V2788" i="109"/>
  <c r="V2618" i="109"/>
  <c r="Z3950" i="109"/>
  <c r="W4162" i="109"/>
  <c r="W3924" i="109"/>
  <c r="P991" i="112"/>
  <c r="P125" i="112"/>
  <c r="P2608" i="112"/>
  <c r="Z1819" i="109"/>
  <c r="Y3806" i="109"/>
  <c r="S509" i="109"/>
  <c r="Z4316" i="109"/>
  <c r="Q692" i="112"/>
  <c r="O2452" i="109"/>
  <c r="T4248" i="109"/>
  <c r="O1286" i="112"/>
  <c r="R4296" i="109"/>
  <c r="Q979" i="112"/>
  <c r="T287" i="109"/>
  <c r="O2310" i="112"/>
  <c r="Q708" i="112"/>
  <c r="W1904" i="109"/>
  <c r="N1856" i="112"/>
  <c r="R3519" i="109"/>
  <c r="W2315" i="109"/>
  <c r="U2816" i="109"/>
  <c r="N1423" i="112"/>
  <c r="T897" i="109"/>
  <c r="N826" i="112"/>
  <c r="N3036" i="109"/>
  <c r="N950" i="112"/>
  <c r="S3752" i="109"/>
  <c r="U867" i="109"/>
  <c r="P2136" i="112"/>
  <c r="U3683" i="109"/>
  <c r="P1886" i="112"/>
  <c r="R2736" i="112"/>
  <c r="O4217" i="109"/>
  <c r="W1704" i="109"/>
  <c r="N392" i="112"/>
  <c r="R4154" i="109"/>
  <c r="W543" i="109"/>
  <c r="N1100" i="112"/>
  <c r="O1992" i="109"/>
  <c r="Y31" i="109"/>
  <c r="Y4086" i="109"/>
  <c r="Q156" i="112"/>
  <c r="N2729" i="109"/>
  <c r="T4274" i="109"/>
  <c r="N2534" i="112"/>
  <c r="N2087" i="109"/>
  <c r="U2476" i="109"/>
  <c r="S3705" i="109"/>
  <c r="X3059" i="109"/>
  <c r="P2332" i="112"/>
  <c r="U3938" i="109"/>
  <c r="M49" i="113"/>
  <c r="S3130" i="109"/>
  <c r="S3715" i="109"/>
  <c r="R3535" i="109"/>
  <c r="Q32" i="109"/>
  <c r="W4195" i="109"/>
  <c r="S816" i="109"/>
  <c r="Q3467" i="109"/>
  <c r="S1202" i="109"/>
  <c r="Z2867" i="109"/>
  <c r="O303" i="112"/>
  <c r="O803" i="109"/>
  <c r="U3134" i="109"/>
  <c r="P751" i="112"/>
  <c r="S3536" i="109"/>
  <c r="U3451" i="109"/>
  <c r="T2419" i="109"/>
  <c r="R1107" i="112"/>
  <c r="O3177" i="109"/>
  <c r="R2267" i="112"/>
  <c r="V4098" i="109"/>
  <c r="V2770" i="109"/>
  <c r="U937" i="109"/>
  <c r="P1768" i="112"/>
  <c r="R1667" i="109"/>
  <c r="O3835" i="109"/>
  <c r="O1384" i="109"/>
  <c r="N12" i="112"/>
  <c r="Q2438" i="109"/>
  <c r="L27" i="113"/>
  <c r="S2983" i="109"/>
  <c r="Q1541" i="112"/>
  <c r="N4220" i="109"/>
  <c r="X872" i="109"/>
  <c r="V1931" i="109"/>
  <c r="N2002" i="112"/>
  <c r="Y2004" i="109"/>
  <c r="Q1181" i="109"/>
  <c r="X3445" i="109"/>
  <c r="T2113" i="109"/>
  <c r="X1502" i="109"/>
  <c r="R1383" i="109"/>
  <c r="O2405" i="109"/>
  <c r="O1764" i="112"/>
  <c r="X3165" i="109"/>
  <c r="N318" i="112"/>
  <c r="N706" i="112"/>
  <c r="Y3210" i="109"/>
  <c r="O1885" i="109"/>
  <c r="X2101" i="109"/>
  <c r="Q1856" i="112"/>
  <c r="P2141" i="112"/>
  <c r="X1734" i="109"/>
  <c r="P2218" i="112"/>
  <c r="V138" i="109"/>
  <c r="U3835" i="109"/>
  <c r="Y4282" i="109"/>
  <c r="P1407" i="112"/>
  <c r="X3748" i="109"/>
  <c r="X736" i="109"/>
  <c r="O539" i="112"/>
  <c r="W403" i="109"/>
  <c r="N2657" i="112"/>
  <c r="P1986" i="112"/>
  <c r="V3710" i="109"/>
  <c r="O469" i="112"/>
  <c r="Z3994" i="109"/>
  <c r="U4078" i="109"/>
  <c r="V2840" i="109"/>
  <c r="P1944" i="112"/>
  <c r="S3437" i="109"/>
  <c r="Q480" i="112"/>
  <c r="P242" i="112"/>
  <c r="N1767" i="112"/>
  <c r="U1151" i="109"/>
  <c r="Q161" i="112"/>
  <c r="P863" i="112"/>
  <c r="O767" i="112"/>
  <c r="N832" i="112"/>
  <c r="W2314" i="109"/>
  <c r="Q2606" i="112"/>
  <c r="Q1976" i="112"/>
  <c r="W2064" i="109"/>
  <c r="N2126" i="112"/>
  <c r="N261" i="112"/>
  <c r="P1412" i="112"/>
  <c r="R670" i="112"/>
  <c r="R3403" i="109"/>
  <c r="Y2650" i="109"/>
  <c r="Q3836" i="109"/>
  <c r="P2312" i="112"/>
  <c r="Z3997" i="109"/>
  <c r="Q1269" i="109"/>
  <c r="V1117" i="109"/>
  <c r="V244" i="109"/>
  <c r="O2556" i="112"/>
  <c r="Q950" i="112"/>
  <c r="Y3158" i="109"/>
  <c r="Q58" i="112"/>
  <c r="Q1744" i="112"/>
  <c r="O1169" i="112"/>
  <c r="R4162" i="109"/>
  <c r="W4297" i="109"/>
  <c r="O604" i="112"/>
  <c r="Y1141" i="109"/>
  <c r="O3413" i="109"/>
  <c r="U421" i="109"/>
  <c r="P3490" i="109"/>
  <c r="O551" i="112"/>
  <c r="X4081" i="109"/>
  <c r="N628" i="112"/>
  <c r="P553" i="109"/>
  <c r="O871" i="112"/>
  <c r="W3757" i="109"/>
  <c r="T610" i="109"/>
  <c r="Z4325" i="109"/>
  <c r="Q552" i="112"/>
  <c r="R2053" i="112"/>
  <c r="X3929" i="109"/>
  <c r="P1375" i="109"/>
  <c r="W3051" i="109"/>
  <c r="V3205" i="109"/>
  <c r="V3514" i="109"/>
  <c r="N2597" i="112"/>
  <c r="O1524" i="112"/>
  <c r="P318" i="112"/>
  <c r="O131" i="109"/>
  <c r="Y2292" i="109"/>
  <c r="O1012" i="112"/>
  <c r="R3104" i="109"/>
  <c r="P2436" i="112"/>
  <c r="O76" i="112"/>
  <c r="V4256" i="109"/>
  <c r="X4290" i="109"/>
  <c r="T3533" i="109"/>
  <c r="O1469" i="112"/>
  <c r="Q760" i="112"/>
  <c r="N1965" i="112"/>
  <c r="T2325" i="109"/>
  <c r="O2166" i="112"/>
  <c r="Q297" i="112"/>
  <c r="R2520" i="112"/>
  <c r="Q1894" i="112"/>
  <c r="N1085" i="112"/>
  <c r="O4160" i="109"/>
  <c r="Q2138" i="112"/>
  <c r="S4221" i="109"/>
  <c r="P4156" i="109"/>
  <c r="Q2024" i="112"/>
  <c r="T3857" i="109"/>
  <c r="X2076" i="109"/>
  <c r="W2346" i="109"/>
  <c r="V505" i="109"/>
  <c r="W947" i="109"/>
  <c r="T2251" i="109"/>
  <c r="N998" i="112"/>
  <c r="T1675" i="109"/>
  <c r="P986" i="112"/>
  <c r="V3138" i="109"/>
  <c r="Q334" i="112"/>
  <c r="Z4364" i="109"/>
  <c r="O1865" i="112"/>
  <c r="Q1672" i="109"/>
  <c r="W4057" i="109"/>
  <c r="P4213" i="109"/>
  <c r="R3822" i="109"/>
  <c r="Q2581" i="109"/>
  <c r="O1195" i="112"/>
  <c r="U3353" i="109"/>
  <c r="S1856" i="109"/>
  <c r="N855" i="112"/>
  <c r="P641" i="112"/>
  <c r="V3663" i="109"/>
  <c r="T1023" i="109"/>
  <c r="Y925" i="109"/>
  <c r="W3459" i="109"/>
  <c r="X1700" i="109"/>
  <c r="O2456" i="112"/>
  <c r="X21" i="109"/>
  <c r="O526" i="112"/>
  <c r="U2990" i="109"/>
  <c r="Q502" i="109"/>
  <c r="R480" i="109"/>
  <c r="X3724" i="109"/>
  <c r="M135" i="113"/>
  <c r="Q462" i="112"/>
  <c r="P42" i="112"/>
  <c r="Y1577" i="109"/>
  <c r="Y47" i="109"/>
  <c r="N989" i="109"/>
  <c r="Q1996" i="112"/>
  <c r="S1505" i="109"/>
  <c r="P1251" i="112"/>
  <c r="Q1517" i="112"/>
  <c r="U2009" i="109"/>
  <c r="N842" i="112"/>
  <c r="N2800" i="109"/>
  <c r="W3899" i="109"/>
  <c r="N3459" i="109"/>
  <c r="Y3114" i="109"/>
  <c r="O656" i="109"/>
  <c r="Q3307" i="109"/>
  <c r="W3061" i="109"/>
  <c r="Q501" i="112"/>
  <c r="O3330" i="109"/>
  <c r="S3693" i="109"/>
  <c r="S3357" i="109"/>
  <c r="S3019" i="109"/>
  <c r="P1941" i="112"/>
  <c r="U1292" i="109"/>
  <c r="O2365" i="112"/>
  <c r="T2925" i="109"/>
  <c r="N2632" i="112"/>
  <c r="Q4" i="112"/>
  <c r="Y2697" i="109"/>
  <c r="Z1760" i="109"/>
  <c r="P3397" i="109"/>
  <c r="O612" i="109"/>
  <c r="N1395" i="112"/>
  <c r="W3932" i="109"/>
  <c r="K121" i="113"/>
  <c r="U3825" i="109"/>
  <c r="V3861" i="109"/>
  <c r="W4150" i="109"/>
  <c r="R869" i="109"/>
  <c r="N4159" i="109"/>
  <c r="X4055" i="109"/>
  <c r="P2574" i="109"/>
  <c r="O4054" i="109"/>
  <c r="O2958" i="109"/>
  <c r="P4148" i="109"/>
  <c r="S3937" i="109"/>
  <c r="Q1900" i="112"/>
  <c r="R3195" i="109"/>
  <c r="O3134" i="109"/>
  <c r="N2795" i="109"/>
  <c r="O693" i="112"/>
  <c r="M111" i="113"/>
  <c r="X2642" i="109"/>
  <c r="Q2546" i="112"/>
  <c r="Y4060" i="109"/>
  <c r="Q2734" i="109"/>
  <c r="N1208" i="112"/>
  <c r="Q2800" i="109"/>
  <c r="Q755" i="112"/>
  <c r="Q2338" i="112"/>
  <c r="V3495" i="109"/>
  <c r="P800" i="112"/>
  <c r="O253" i="112"/>
  <c r="N3821" i="109"/>
  <c r="T2003" i="109"/>
  <c r="U3801" i="109"/>
  <c r="Y928" i="109"/>
  <c r="Q3781" i="109"/>
  <c r="N2234" i="109"/>
  <c r="T3045" i="109"/>
  <c r="V3421" i="109"/>
  <c r="W1743" i="109"/>
  <c r="T2320" i="109"/>
  <c r="U841" i="109"/>
  <c r="V2700" i="109"/>
  <c r="X2767" i="109"/>
  <c r="P2114" i="109"/>
  <c r="O3124" i="109"/>
  <c r="R2988" i="109"/>
  <c r="O3792" i="109"/>
  <c r="Q3935" i="109"/>
  <c r="R3352" i="109"/>
  <c r="R224" i="109"/>
  <c r="U2773" i="109"/>
  <c r="R1967" i="109"/>
  <c r="O1606" i="109"/>
  <c r="Y1839" i="109"/>
  <c r="T647" i="109"/>
  <c r="R669" i="112"/>
  <c r="U3210" i="109"/>
  <c r="O7" i="112"/>
  <c r="O39" i="109"/>
  <c r="P1961" i="112"/>
  <c r="N825" i="109"/>
  <c r="O2732" i="109"/>
  <c r="R544" i="109"/>
  <c r="X2115" i="109"/>
  <c r="N166" i="112"/>
  <c r="O413" i="112"/>
  <c r="Q2471" i="112"/>
  <c r="W4259" i="109"/>
  <c r="W2832" i="109"/>
  <c r="P3108" i="109"/>
  <c r="N1747" i="112"/>
  <c r="Y745" i="109"/>
  <c r="Q2481" i="112"/>
  <c r="V1124" i="109"/>
  <c r="P394" i="112"/>
  <c r="V2643" i="109"/>
  <c r="X2084" i="109"/>
  <c r="Z1460" i="109"/>
  <c r="V1181" i="109"/>
  <c r="P150" i="112"/>
  <c r="P2587" i="109"/>
  <c r="N118" i="112"/>
  <c r="N4133" i="109"/>
  <c r="R225" i="109"/>
  <c r="N4076" i="109"/>
  <c r="Z4001" i="109"/>
  <c r="N1548" i="109"/>
  <c r="T3052" i="109"/>
  <c r="P4289" i="109"/>
  <c r="P844" i="109"/>
  <c r="Y552" i="109"/>
  <c r="R1123" i="112"/>
  <c r="O1276" i="112"/>
  <c r="P1108" i="109"/>
  <c r="X260" i="109"/>
  <c r="Q4126" i="109"/>
  <c r="N2586" i="112"/>
  <c r="U3897" i="109"/>
  <c r="P571" i="112"/>
  <c r="W263" i="109"/>
  <c r="Q1053" i="112"/>
  <c r="Y4300" i="109"/>
  <c r="X3821" i="109"/>
  <c r="N1408" i="112"/>
  <c r="O2465" i="112"/>
  <c r="W3311" i="109"/>
  <c r="Z4319" i="109"/>
  <c r="P595" i="112"/>
  <c r="O1110" i="109"/>
  <c r="N2688" i="112"/>
  <c r="X1327" i="109"/>
  <c r="P578" i="112"/>
  <c r="X2946" i="109"/>
  <c r="Q1671" i="112"/>
  <c r="Z2891" i="109"/>
  <c r="Q1168" i="112"/>
  <c r="P628" i="109"/>
  <c r="N279" i="109"/>
  <c r="U478" i="109"/>
  <c r="X2014" i="109"/>
  <c r="O2085" i="109"/>
  <c r="N2410" i="112"/>
  <c r="R3663" i="109"/>
  <c r="P1710" i="112"/>
  <c r="Q2543" i="112"/>
  <c r="Q855" i="112"/>
  <c r="O926" i="112"/>
  <c r="Q2981" i="109"/>
  <c r="R2315" i="109"/>
  <c r="V451" i="109"/>
  <c r="M146" i="113"/>
  <c r="P3680" i="109"/>
  <c r="P581" i="109"/>
  <c r="V3456" i="109"/>
  <c r="M150" i="113"/>
  <c r="R3328" i="109"/>
  <c r="U2318" i="109"/>
  <c r="U4076" i="109"/>
  <c r="O1246" i="112"/>
  <c r="O1285" i="112"/>
  <c r="Q3921" i="109"/>
  <c r="X3476" i="109"/>
  <c r="W3063" i="109"/>
  <c r="R1563" i="109"/>
  <c r="S3094" i="109"/>
  <c r="U3848" i="109"/>
  <c r="Q3756" i="109"/>
  <c r="O347" i="112"/>
  <c r="Y3126" i="109"/>
  <c r="Q2372" i="112"/>
  <c r="T2224" i="109"/>
  <c r="Q182" i="112"/>
  <c r="M64" i="113"/>
  <c r="T3837" i="109"/>
  <c r="T2431" i="109"/>
  <c r="Q3762" i="109"/>
  <c r="Q801" i="112"/>
  <c r="R4049" i="109"/>
  <c r="S3422" i="109"/>
  <c r="T4183" i="109"/>
  <c r="V3111" i="109"/>
  <c r="W4107" i="109"/>
  <c r="S4025" i="109"/>
  <c r="Q3827" i="109"/>
  <c r="O1893" i="112"/>
  <c r="U3099" i="109"/>
  <c r="R4266" i="109"/>
  <c r="N3753" i="109"/>
  <c r="N1265" i="112"/>
  <c r="P1676" i="112"/>
  <c r="O4128" i="109"/>
  <c r="Q966" i="112"/>
  <c r="R4299" i="109"/>
  <c r="N4290" i="109"/>
  <c r="O2730" i="109"/>
  <c r="T3091" i="109"/>
  <c r="O1940" i="112"/>
  <c r="R3372" i="109"/>
  <c r="N2604" i="112"/>
  <c r="Q2049" i="109"/>
  <c r="O2091" i="112"/>
  <c r="S4194" i="109"/>
  <c r="Q1963" i="109"/>
  <c r="R645" i="109"/>
  <c r="X989" i="109"/>
  <c r="N1020" i="112"/>
  <c r="R1601" i="112"/>
  <c r="N1886" i="109"/>
  <c r="N3548" i="109"/>
  <c r="R4183" i="109"/>
  <c r="R687" i="112"/>
  <c r="P1216" i="112"/>
  <c r="Q717" i="112"/>
  <c r="O616" i="112"/>
  <c r="X3565" i="109"/>
  <c r="O937" i="109"/>
  <c r="O768" i="112"/>
  <c r="R4306" i="109"/>
  <c r="N1941" i="112"/>
  <c r="N2394" i="112"/>
  <c r="R2011" i="109"/>
  <c r="P2167" i="112"/>
  <c r="X3792" i="109"/>
  <c r="O92" i="109"/>
  <c r="W3209" i="109"/>
  <c r="Y4158" i="109"/>
  <c r="S1670" i="109"/>
  <c r="Q3861" i="109"/>
  <c r="W159" i="109"/>
  <c r="W769" i="109"/>
  <c r="P1614" i="112"/>
  <c r="P426" i="109"/>
  <c r="Z3606" i="109"/>
  <c r="O2753" i="109"/>
  <c r="R1106" i="112"/>
  <c r="N2454" i="112"/>
  <c r="Q1045" i="112"/>
  <c r="U3316" i="109"/>
  <c r="Q2470" i="112"/>
  <c r="R861" i="109"/>
  <c r="O832" i="112"/>
  <c r="Q1847" i="112"/>
  <c r="Q2715" i="112"/>
  <c r="W576" i="109"/>
  <c r="V3566" i="109"/>
  <c r="N3327" i="109"/>
  <c r="Y648" i="109"/>
  <c r="Z3223" i="109"/>
  <c r="U2264" i="109"/>
  <c r="Q1743" i="112"/>
  <c r="Q1213" i="112"/>
  <c r="R420" i="112"/>
  <c r="Q730" i="112"/>
  <c r="O2078" i="112"/>
  <c r="V4270" i="109"/>
  <c r="O2641" i="112"/>
  <c r="O477" i="109"/>
  <c r="N845" i="112"/>
  <c r="N364" i="112"/>
  <c r="N1399" i="112"/>
  <c r="R2702" i="109"/>
  <c r="Q1012" i="112"/>
  <c r="N1777" i="112"/>
  <c r="U2377" i="109"/>
  <c r="Q1014" i="112"/>
  <c r="Q519" i="112"/>
  <c r="Y1572" i="109"/>
  <c r="P2328" i="112"/>
  <c r="N2243" i="112"/>
  <c r="Y3324" i="109"/>
  <c r="V428" i="109"/>
  <c r="Q2187" i="112"/>
  <c r="R3851" i="109"/>
  <c r="S4155" i="109"/>
  <c r="O1538" i="109"/>
  <c r="O1677" i="112"/>
  <c r="N965" i="112"/>
  <c r="Y4270" i="109"/>
  <c r="N4140" i="109"/>
  <c r="Q1095" i="112"/>
  <c r="R1966" i="109"/>
  <c r="R908" i="112"/>
  <c r="V1601" i="109"/>
  <c r="P3396" i="109"/>
  <c r="P1502" i="109"/>
  <c r="W1679" i="109"/>
  <c r="P829" i="109"/>
  <c r="O254" i="112"/>
  <c r="O933" i="112"/>
  <c r="O2408" i="112"/>
  <c r="R1981" i="109"/>
  <c r="V2743" i="109"/>
  <c r="O4057" i="109"/>
  <c r="N276" i="112"/>
  <c r="O174" i="109"/>
  <c r="Q4239" i="109"/>
  <c r="X2638" i="109"/>
  <c r="W4148" i="109"/>
  <c r="S3783" i="109"/>
  <c r="T3672" i="109"/>
  <c r="O4036" i="109"/>
  <c r="V2817" i="109"/>
  <c r="R220" i="112"/>
  <c r="U3469" i="109"/>
  <c r="R3879" i="109"/>
  <c r="W1312" i="109"/>
  <c r="R3828" i="109"/>
  <c r="Q2450" i="112"/>
  <c r="Q1409" i="112"/>
  <c r="R1566" i="109"/>
  <c r="O399" i="109"/>
  <c r="T4121" i="109"/>
  <c r="N1594" i="109"/>
  <c r="U1534" i="109"/>
  <c r="R2641" i="109"/>
  <c r="O1637" i="109"/>
  <c r="Z4344" i="109"/>
  <c r="T2460" i="109"/>
  <c r="P606" i="112"/>
  <c r="P3208" i="109"/>
  <c r="O1792" i="112"/>
  <c r="X3437" i="109"/>
  <c r="P1871" i="112"/>
  <c r="P988" i="109"/>
  <c r="R2464" i="109"/>
  <c r="S3778" i="109"/>
  <c r="S1708" i="109"/>
  <c r="W3537" i="109"/>
  <c r="R4223" i="109"/>
  <c r="W2292" i="109"/>
  <c r="N1951" i="112"/>
  <c r="N1871" i="112"/>
  <c r="Y3546" i="109"/>
  <c r="U3050" i="109"/>
  <c r="W3160" i="109"/>
  <c r="V3680" i="109"/>
  <c r="X3529" i="109"/>
  <c r="O3869" i="109"/>
  <c r="P2666" i="112"/>
  <c r="Q1711" i="112"/>
  <c r="O3781" i="109"/>
  <c r="T2829" i="109"/>
  <c r="V2043" i="109"/>
  <c r="P1867" i="109"/>
  <c r="N4086" i="109"/>
  <c r="R4150" i="109"/>
  <c r="W3461" i="109"/>
  <c r="U2297" i="109"/>
  <c r="T3705" i="109"/>
  <c r="T3482" i="109"/>
  <c r="Q527" i="112"/>
  <c r="Z4341" i="109"/>
  <c r="Q789" i="109"/>
  <c r="Q3900" i="109"/>
  <c r="O3054" i="109"/>
  <c r="O1950" i="109"/>
  <c r="O798" i="112"/>
  <c r="N1713" i="109"/>
  <c r="O1943" i="112"/>
  <c r="Q2401" i="109"/>
  <c r="O2550" i="112"/>
  <c r="O2206" i="112"/>
  <c r="N3170" i="109"/>
  <c r="P704" i="112"/>
  <c r="V931" i="109"/>
  <c r="Z3968" i="109"/>
  <c r="L88" i="113"/>
  <c r="O14" i="109"/>
  <c r="S1864" i="109"/>
  <c r="W3752" i="109"/>
  <c r="S3787" i="109"/>
  <c r="O2691" i="112"/>
  <c r="R1124" i="109"/>
  <c r="N1585" i="109"/>
  <c r="S499" i="109"/>
  <c r="Q263" i="112"/>
  <c r="N2639" i="112"/>
  <c r="Q4194" i="109"/>
  <c r="Y1976" i="109"/>
  <c r="R1341" i="112"/>
  <c r="S130" i="109"/>
  <c r="Y1619" i="109"/>
  <c r="W3384" i="109"/>
  <c r="U928" i="109"/>
  <c r="X3806" i="109"/>
  <c r="Q4303" i="109"/>
  <c r="P2614" i="109"/>
  <c r="W2014" i="109"/>
  <c r="V3908" i="109"/>
  <c r="R3934" i="109"/>
  <c r="R430" i="112"/>
  <c r="O541" i="112"/>
  <c r="U4139" i="109"/>
  <c r="Q1559" i="109"/>
  <c r="V1515" i="109"/>
  <c r="T3402" i="109"/>
  <c r="Q3032" i="109"/>
  <c r="N2847" i="109"/>
  <c r="X219" i="109"/>
  <c r="Q1030" i="112"/>
  <c r="R2099" i="109"/>
  <c r="P1365" i="109"/>
  <c r="X2260" i="109"/>
  <c r="Y3398" i="109"/>
  <c r="S1101" i="109"/>
  <c r="U3789" i="109"/>
  <c r="R151" i="109"/>
  <c r="Q451" i="109"/>
  <c r="V2113" i="109"/>
  <c r="N2620" i="112"/>
  <c r="T4230" i="109"/>
  <c r="Q96" i="112"/>
  <c r="O333" i="112"/>
  <c r="N477" i="112"/>
  <c r="N861" i="109"/>
  <c r="P1956" i="109"/>
  <c r="N1358" i="109"/>
  <c r="U4153" i="109"/>
  <c r="O3693" i="109"/>
  <c r="P2466" i="112"/>
  <c r="X1592" i="109"/>
  <c r="Y991" i="109"/>
  <c r="R2616" i="109"/>
  <c r="O1090" i="112"/>
  <c r="V1230" i="109"/>
  <c r="P4293" i="109"/>
  <c r="Q78" i="112"/>
  <c r="P531" i="109"/>
  <c r="W2597" i="109"/>
  <c r="O2344" i="112"/>
  <c r="O1957" i="112"/>
  <c r="V3165" i="109"/>
  <c r="Q2155" i="112"/>
  <c r="V3191" i="109"/>
  <c r="Z3222" i="109"/>
  <c r="P2952" i="109"/>
  <c r="U4080" i="109"/>
  <c r="P393" i="109"/>
  <c r="V1329" i="109"/>
  <c r="T3555" i="109"/>
  <c r="Y128" i="109"/>
  <c r="V2376" i="109"/>
  <c r="W423" i="109"/>
  <c r="Y1739" i="109"/>
  <c r="W4067" i="109"/>
  <c r="Q2941" i="109"/>
  <c r="V3091" i="109"/>
  <c r="X1539" i="109"/>
  <c r="T255" i="109"/>
  <c r="V1678" i="109"/>
  <c r="K90" i="113"/>
  <c r="N2195" i="112"/>
  <c r="P1685" i="112"/>
  <c r="X1958" i="109"/>
  <c r="Q1292" i="112"/>
  <c r="O991" i="109"/>
  <c r="Y2654" i="109"/>
  <c r="R1329" i="109"/>
  <c r="Q2221" i="109"/>
  <c r="U3123" i="109"/>
  <c r="R3533" i="109"/>
  <c r="S2356" i="109"/>
  <c r="N291" i="109"/>
  <c r="Q2574" i="109"/>
  <c r="U1165" i="109"/>
  <c r="O1447" i="112"/>
  <c r="T1602" i="109"/>
  <c r="X4161" i="109"/>
  <c r="X3352" i="109"/>
  <c r="O3664" i="109"/>
  <c r="P1918" i="112"/>
  <c r="T4053" i="109"/>
  <c r="S2654" i="109"/>
  <c r="Z3231" i="109"/>
  <c r="Q1516" i="109"/>
  <c r="O1858" i="112"/>
  <c r="P180" i="112"/>
  <c r="U403" i="109"/>
  <c r="O2164" i="112"/>
  <c r="O780" i="112"/>
  <c r="N1679" i="112"/>
  <c r="U4030" i="109"/>
  <c r="Q1073" i="112"/>
  <c r="Y915" i="109"/>
  <c r="V2089" i="109"/>
  <c r="Q1207" i="112"/>
  <c r="W1684" i="109"/>
  <c r="R2660" i="109"/>
  <c r="Q258" i="112"/>
  <c r="R1811" i="112"/>
  <c r="P1388" i="112"/>
  <c r="P1451" i="112"/>
  <c r="Z366" i="109"/>
  <c r="P1708" i="112"/>
  <c r="T1968" i="109"/>
  <c r="W2772" i="109"/>
  <c r="X3941" i="109"/>
  <c r="Y901" i="109"/>
  <c r="T571" i="109"/>
  <c r="N2406" i="112"/>
  <c r="T1499" i="109"/>
  <c r="P1976" i="109"/>
  <c r="U3105" i="109"/>
  <c r="W1929" i="109"/>
  <c r="O356" i="112"/>
  <c r="N717" i="112"/>
  <c r="N563" i="112"/>
  <c r="Z2142" i="109"/>
  <c r="R2509" i="112"/>
  <c r="Q780" i="112"/>
  <c r="O1483" i="112"/>
  <c r="P1057" i="112"/>
  <c r="O1287" i="112"/>
  <c r="N2302" i="112"/>
  <c r="R800" i="109"/>
  <c r="N377" i="112"/>
  <c r="Z1402" i="109"/>
  <c r="W1986" i="109"/>
  <c r="Y3930" i="109"/>
  <c r="O1167" i="112"/>
  <c r="S627" i="109"/>
  <c r="Y2350" i="109"/>
  <c r="R4201" i="109"/>
  <c r="U3932" i="109"/>
  <c r="P4139" i="109"/>
  <c r="N1593" i="109"/>
  <c r="X1128" i="109"/>
  <c r="Q2984" i="109"/>
  <c r="Q2570" i="112"/>
  <c r="S422" i="109"/>
  <c r="V1307" i="109"/>
  <c r="P953" i="112"/>
  <c r="Q1578" i="109"/>
  <c r="U3911" i="109"/>
  <c r="Y3519" i="109"/>
  <c r="P2972" i="109"/>
  <c r="R3874" i="109"/>
  <c r="O770" i="109"/>
  <c r="P1863" i="112"/>
  <c r="V107" i="109"/>
  <c r="N4182" i="109"/>
  <c r="P875" i="112"/>
  <c r="Q2374" i="112"/>
  <c r="R1482" i="109"/>
  <c r="P1089" i="112"/>
  <c r="N2392" i="112"/>
  <c r="N843" i="112"/>
  <c r="S3830" i="109"/>
  <c r="T2303" i="109"/>
  <c r="T2099" i="109"/>
  <c r="O3899" i="109"/>
  <c r="Q3839" i="109"/>
  <c r="R1574" i="112"/>
  <c r="S3733" i="109"/>
  <c r="P1906" i="112"/>
  <c r="R197" i="109"/>
  <c r="Q377" i="112"/>
  <c r="P1626" i="109"/>
  <c r="V3430" i="109"/>
  <c r="N2099" i="109"/>
  <c r="X4070" i="109"/>
  <c r="R1119" i="112"/>
  <c r="S4051" i="109"/>
  <c r="Z3579" i="109"/>
  <c r="T4029" i="109"/>
  <c r="O1023" i="109"/>
  <c r="O1691" i="112"/>
  <c r="V3572" i="109"/>
  <c r="T1210" i="109"/>
  <c r="Y2840" i="109"/>
  <c r="X3699" i="109"/>
  <c r="U1516" i="109"/>
  <c r="N4041" i="109"/>
  <c r="U3907" i="109"/>
  <c r="T112" i="109"/>
  <c r="Q3033" i="109"/>
  <c r="Q4298" i="109"/>
  <c r="S1668" i="109"/>
  <c r="Q984" i="112"/>
  <c r="P2448" i="109"/>
  <c r="Q2088" i="112"/>
  <c r="T3671" i="109"/>
  <c r="P1523" i="112"/>
  <c r="O1956" i="112"/>
  <c r="P3682" i="109"/>
  <c r="S1970" i="109"/>
  <c r="Q1924" i="109"/>
  <c r="P3170" i="109"/>
  <c r="Y4120" i="109"/>
  <c r="N1634" i="109"/>
  <c r="W3491" i="109"/>
  <c r="P10" i="112"/>
  <c r="N3081" i="109"/>
  <c r="S3180" i="109"/>
  <c r="Q2653" i="109"/>
  <c r="U3783" i="109"/>
  <c r="S4116" i="109"/>
  <c r="Y1308" i="109"/>
  <c r="W4204" i="109"/>
  <c r="T4055" i="109"/>
  <c r="N1077" i="112"/>
  <c r="Q1961" i="112"/>
  <c r="W1115" i="109"/>
  <c r="N3122" i="109"/>
  <c r="O21" i="112"/>
  <c r="Y435" i="109"/>
  <c r="O279" i="109"/>
  <c r="O773" i="109"/>
  <c r="V3201" i="109"/>
  <c r="U2096" i="109"/>
  <c r="Q124" i="112"/>
  <c r="P2320" i="109"/>
  <c r="P2686" i="109"/>
  <c r="Q932" i="112"/>
  <c r="O3806" i="109"/>
  <c r="R195" i="112"/>
  <c r="Q2361" i="109"/>
  <c r="V2429" i="109"/>
  <c r="Y1670" i="109"/>
  <c r="O2656" i="109"/>
  <c r="Y1167" i="109"/>
  <c r="R2757" i="109"/>
  <c r="X3844" i="109"/>
  <c r="Q3782" i="109"/>
  <c r="P2607" i="109"/>
  <c r="W578" i="109"/>
  <c r="N246" i="112"/>
  <c r="R590" i="109"/>
  <c r="T1634" i="109"/>
  <c r="N2601" i="112"/>
  <c r="X1992" i="109"/>
  <c r="N3693" i="109"/>
  <c r="P3159" i="109"/>
  <c r="O493" i="112"/>
  <c r="Y460" i="109"/>
  <c r="Q4025" i="109"/>
  <c r="O1332" i="112"/>
  <c r="V1269" i="109"/>
  <c r="P3913" i="109"/>
  <c r="Q1564" i="112"/>
  <c r="S2962" i="109"/>
  <c r="N2253" i="112"/>
  <c r="V378" i="109"/>
  <c r="V3172" i="109"/>
  <c r="S464" i="109"/>
  <c r="N1011" i="112"/>
  <c r="N4260" i="109"/>
  <c r="P1491" i="112"/>
  <c r="Y386" i="109"/>
  <c r="T2398" i="109"/>
  <c r="P1153" i="109"/>
  <c r="O1152" i="109"/>
  <c r="P2941" i="109"/>
  <c r="Y3797" i="109"/>
  <c r="Y557" i="109"/>
  <c r="X2029" i="109"/>
  <c r="V4110" i="109"/>
  <c r="S4289" i="109"/>
  <c r="V3136" i="109"/>
  <c r="R1750" i="109"/>
  <c r="O3689" i="109"/>
  <c r="O1212" i="109"/>
  <c r="P1328" i="109"/>
  <c r="U1470" i="109"/>
  <c r="V4202" i="109"/>
  <c r="Q3035" i="109"/>
  <c r="P2022" i="112"/>
  <c r="N1411" i="112"/>
  <c r="P1485" i="112"/>
  <c r="N34" i="112"/>
  <c r="Q1510" i="112"/>
  <c r="O2132" i="112"/>
  <c r="N3722" i="109"/>
  <c r="X3145" i="109"/>
  <c r="U3900" i="109"/>
  <c r="Q2633" i="112"/>
  <c r="Q1270" i="112"/>
  <c r="X3705" i="109"/>
  <c r="X3500" i="109"/>
  <c r="R4084" i="109"/>
  <c r="Q3525" i="109"/>
  <c r="T134" i="109"/>
  <c r="Q3476" i="109"/>
  <c r="P1673" i="112"/>
  <c r="X2949" i="109"/>
  <c r="Y1601" i="109"/>
  <c r="Q2441" i="112"/>
  <c r="Q1853" i="112"/>
  <c r="P2412" i="112"/>
  <c r="T1496" i="109"/>
  <c r="Q2667" i="112"/>
  <c r="U3453" i="109"/>
  <c r="O3314" i="109"/>
  <c r="Z1453" i="109"/>
  <c r="V3826" i="109"/>
  <c r="T144" i="109"/>
  <c r="Y102" i="109"/>
  <c r="P3827" i="109"/>
  <c r="O3908" i="109"/>
  <c r="T2758" i="109"/>
  <c r="P2356" i="109"/>
  <c r="S238" i="109"/>
  <c r="Y257" i="109"/>
  <c r="P30" i="112"/>
  <c r="N403" i="112"/>
  <c r="O2362" i="109"/>
  <c r="Y3900" i="109"/>
  <c r="N1518" i="112"/>
  <c r="W1383" i="109"/>
  <c r="P323" i="112"/>
  <c r="U3386" i="109"/>
  <c r="O2414" i="109"/>
  <c r="O1765" i="112"/>
  <c r="N606" i="109"/>
  <c r="T261" i="109"/>
  <c r="R3171" i="109"/>
  <c r="P239" i="112"/>
  <c r="U4197" i="109"/>
  <c r="O3337" i="109"/>
  <c r="T3943" i="109"/>
  <c r="P1712" i="109"/>
  <c r="Q60" i="112"/>
  <c r="Y763" i="109"/>
  <c r="N619" i="112"/>
  <c r="T2350" i="109"/>
  <c r="S2000" i="109"/>
  <c r="U2107" i="109"/>
  <c r="W3574" i="109"/>
  <c r="P3" i="112"/>
  <c r="S3181" i="109"/>
  <c r="V1564" i="109"/>
  <c r="Q3168" i="109"/>
  <c r="R3568" i="109"/>
  <c r="Y764" i="109"/>
  <c r="U3568" i="109"/>
  <c r="N1266" i="112"/>
  <c r="Y3321" i="109"/>
  <c r="N2223" i="112"/>
  <c r="U4187" i="109"/>
  <c r="O321" i="112"/>
  <c r="O1932" i="109"/>
  <c r="R3921" i="109"/>
  <c r="Q142" i="112"/>
  <c r="U2780" i="109"/>
  <c r="Q1105" i="112"/>
  <c r="P506" i="109"/>
  <c r="X2405" i="109"/>
  <c r="Q1223" i="112"/>
  <c r="W2030" i="109"/>
  <c r="Q3784" i="109"/>
  <c r="Q1633" i="112"/>
  <c r="P3537" i="109"/>
  <c r="O1055" i="112"/>
  <c r="O4056" i="109"/>
  <c r="T3665" i="109"/>
  <c r="O1479" i="109"/>
  <c r="Q3754" i="109"/>
  <c r="Y2480" i="109"/>
  <c r="N1870" i="112"/>
  <c r="T3173" i="109"/>
  <c r="W4213" i="109"/>
  <c r="V2977" i="109"/>
  <c r="W1234" i="109"/>
  <c r="X3936" i="109"/>
  <c r="P101" i="109"/>
  <c r="S1336" i="109"/>
  <c r="R2982" i="109"/>
  <c r="U3711" i="109"/>
  <c r="T2981" i="109"/>
  <c r="X3546" i="109"/>
  <c r="R3548" i="109"/>
  <c r="W3387" i="109"/>
  <c r="N586" i="112"/>
  <c r="R1859" i="109"/>
  <c r="O1071" i="112"/>
  <c r="Q3380" i="109"/>
  <c r="P3062" i="109"/>
  <c r="N8" i="112"/>
  <c r="Q543" i="109"/>
  <c r="O1280" i="109"/>
  <c r="Q4066" i="109"/>
  <c r="N2032" i="109"/>
  <c r="P3749" i="109"/>
  <c r="W1165" i="109"/>
  <c r="S4054" i="109"/>
  <c r="Q2954" i="109"/>
  <c r="P1854" i="109"/>
  <c r="N4157" i="109"/>
  <c r="N2378" i="109"/>
  <c r="X3763" i="109"/>
  <c r="P935" i="109"/>
  <c r="Q1746" i="112"/>
  <c r="V1853" i="109"/>
  <c r="O397" i="112"/>
  <c r="S3676" i="109"/>
  <c r="Q1008" i="109"/>
  <c r="W3158" i="109"/>
  <c r="X4297" i="109"/>
  <c r="U2443" i="109"/>
  <c r="W3686" i="109"/>
  <c r="Y3491" i="109"/>
  <c r="R879" i="112"/>
  <c r="Y866" i="109"/>
  <c r="P1567" i="109"/>
  <c r="Q2378" i="112"/>
  <c r="Q767" i="112"/>
  <c r="O2217" i="112"/>
  <c r="O924" i="112"/>
  <c r="O1100" i="112"/>
  <c r="Q1333" i="109"/>
  <c r="R288" i="109"/>
  <c r="O3543" i="109"/>
  <c r="U3824" i="109"/>
  <c r="O1319" i="109"/>
  <c r="N562" i="109"/>
  <c r="P1297" i="109"/>
  <c r="Q4079" i="109"/>
  <c r="O1331" i="112"/>
  <c r="P485" i="112"/>
  <c r="N3500" i="109"/>
  <c r="O1488" i="109"/>
  <c r="V4273" i="109"/>
  <c r="S3305" i="109"/>
  <c r="O793" i="112"/>
  <c r="X4075" i="109"/>
  <c r="O1758" i="112"/>
  <c r="Y3907" i="109"/>
  <c r="R4304" i="109"/>
  <c r="S2687" i="109"/>
  <c r="N738" i="112"/>
  <c r="V3379" i="109"/>
  <c r="W3441" i="109"/>
  <c r="Q14" i="112"/>
  <c r="N1075" i="112"/>
  <c r="Q2175" i="112"/>
  <c r="U3424" i="109"/>
  <c r="N2452" i="109"/>
  <c r="P2304" i="112"/>
  <c r="S3394" i="109"/>
  <c r="U4056" i="109"/>
  <c r="R576" i="109"/>
  <c r="X1335" i="109"/>
  <c r="N52" i="109"/>
  <c r="T2305" i="109"/>
  <c r="R3425" i="109"/>
  <c r="U3686" i="109"/>
  <c r="O2945" i="109"/>
  <c r="T3471" i="109"/>
  <c r="U2393" i="109"/>
  <c r="V910" i="109"/>
  <c r="Z2877" i="109"/>
  <c r="Q571" i="112"/>
  <c r="O3194" i="109"/>
  <c r="X3733" i="109"/>
  <c r="P1994" i="112"/>
  <c r="X2398" i="109"/>
  <c r="Z3615" i="109"/>
  <c r="R1554" i="109"/>
  <c r="R202" i="109"/>
  <c r="P613" i="112"/>
  <c r="X4160" i="109"/>
  <c r="Z2851" i="109"/>
  <c r="X2623" i="109"/>
  <c r="Q325" i="112"/>
  <c r="T4058" i="109"/>
  <c r="Q324" i="112"/>
  <c r="R1502" i="109"/>
  <c r="X2303" i="109"/>
  <c r="V4120" i="109"/>
  <c r="T2621" i="109"/>
  <c r="O788" i="112"/>
  <c r="Q816" i="112"/>
  <c r="T2961" i="109"/>
  <c r="Y4132" i="109"/>
  <c r="N2087" i="112"/>
  <c r="V1256" i="109"/>
  <c r="O2215" i="112"/>
  <c r="V616" i="109"/>
  <c r="O2774" i="109"/>
  <c r="T3855" i="109"/>
  <c r="Q3834" i="109"/>
  <c r="N3854" i="109"/>
  <c r="N502" i="112"/>
  <c r="O4098" i="109"/>
  <c r="T1845" i="109"/>
  <c r="R3518" i="109"/>
  <c r="S133" i="109"/>
  <c r="T3828" i="109"/>
  <c r="Y36" i="109"/>
  <c r="O1249" i="112"/>
  <c r="Y3861" i="109"/>
  <c r="W4230" i="109"/>
  <c r="Y1719" i="109"/>
  <c r="Q834" i="109"/>
  <c r="Y3774" i="109"/>
  <c r="O2454" i="112"/>
  <c r="W2595" i="109"/>
  <c r="X2111" i="109"/>
  <c r="O580" i="112"/>
  <c r="Q1005" i="109"/>
  <c r="S3415" i="109"/>
  <c r="S3067" i="109"/>
  <c r="T4260" i="109"/>
  <c r="R1023" i="109"/>
  <c r="W2946" i="109"/>
  <c r="Q1157" i="112"/>
  <c r="V4294" i="109"/>
  <c r="N2190" i="112"/>
  <c r="X2594" i="109"/>
  <c r="N3483" i="109"/>
  <c r="W2816" i="109"/>
  <c r="Q706" i="112"/>
  <c r="Y2601" i="109"/>
  <c r="T3938" i="109"/>
  <c r="S3495" i="109"/>
  <c r="V3779" i="109"/>
  <c r="P3178" i="109"/>
  <c r="S4205" i="109"/>
  <c r="T2336" i="109"/>
  <c r="R1635" i="109"/>
  <c r="O736" i="109"/>
  <c r="X3022" i="109"/>
  <c r="N4043" i="109"/>
  <c r="Y424" i="109"/>
  <c r="U1490" i="109"/>
  <c r="N1702" i="112"/>
  <c r="P1297" i="112"/>
  <c r="X1985" i="109"/>
  <c r="X1219" i="109"/>
  <c r="S2623" i="109"/>
  <c r="O1719" i="112"/>
  <c r="O3319" i="109"/>
  <c r="W3911" i="109"/>
  <c r="Y4135" i="109"/>
  <c r="X2711" i="109"/>
  <c r="Q3459" i="109"/>
  <c r="X3139" i="109"/>
  <c r="N1908" i="109"/>
  <c r="N338" i="112"/>
  <c r="Q547" i="109"/>
  <c r="N4034" i="109"/>
  <c r="P4029" i="109"/>
  <c r="M3" i="113"/>
  <c r="N242" i="112"/>
  <c r="P2449" i="109"/>
  <c r="P3744" i="109"/>
  <c r="R3791" i="109"/>
  <c r="Q1173" i="109"/>
  <c r="W2840" i="109"/>
  <c r="R668" i="112"/>
  <c r="Y1019" i="109"/>
  <c r="P1104" i="112"/>
  <c r="X52" i="109"/>
  <c r="U2066" i="109"/>
  <c r="R439" i="112"/>
  <c r="X3477" i="109"/>
  <c r="S2759" i="109"/>
  <c r="W3719" i="109"/>
  <c r="S2740" i="109"/>
  <c r="R2285" i="112"/>
  <c r="U3321" i="109"/>
  <c r="O1432" i="112"/>
  <c r="P398" i="112"/>
  <c r="R3855" i="109"/>
  <c r="P4195" i="109"/>
  <c r="P1642" i="109"/>
  <c r="N331" i="112"/>
  <c r="Q2618" i="109"/>
  <c r="O1386" i="109"/>
  <c r="N1961" i="112"/>
  <c r="O3921" i="109"/>
  <c r="S2583" i="109"/>
  <c r="R379" i="109"/>
  <c r="T2983" i="109"/>
  <c r="O928" i="109"/>
  <c r="S2829" i="109"/>
  <c r="X2099" i="109"/>
  <c r="W1865" i="109"/>
  <c r="Q2679" i="109"/>
  <c r="V4130" i="109"/>
  <c r="Q1448" i="112"/>
  <c r="X3140" i="109"/>
  <c r="N2925" i="109"/>
  <c r="S3058" i="109"/>
  <c r="Y3549" i="109"/>
  <c r="P2117" i="109"/>
  <c r="T3397" i="109"/>
  <c r="N2369" i="109"/>
  <c r="Y2380" i="109"/>
  <c r="O1718" i="109"/>
  <c r="Y3709" i="109"/>
  <c r="Z667" i="109"/>
  <c r="P962" i="109"/>
  <c r="N3942" i="109"/>
  <c r="O2737" i="109"/>
  <c r="T3200" i="109"/>
  <c r="V2355" i="109"/>
  <c r="Y3935" i="109"/>
  <c r="P784" i="112"/>
  <c r="Q974" i="112"/>
  <c r="R3429" i="109"/>
  <c r="N1672" i="112"/>
  <c r="N966" i="112"/>
  <c r="Q929" i="112"/>
  <c r="R1586" i="112"/>
  <c r="U759" i="109"/>
  <c r="N1401" i="112"/>
  <c r="N630" i="112"/>
  <c r="Q2568" i="112"/>
  <c r="Q3775" i="109"/>
  <c r="Q3129" i="109"/>
  <c r="Y2949" i="109"/>
  <c r="O48" i="112"/>
  <c r="N309" i="112"/>
  <c r="P2126" i="112"/>
  <c r="R1146" i="112"/>
  <c r="Q758" i="109"/>
  <c r="Q2179" i="112"/>
  <c r="U2059" i="109"/>
  <c r="N180" i="109"/>
  <c r="Q2346" i="109"/>
  <c r="P816" i="112"/>
  <c r="O1875" i="112"/>
  <c r="P3791" i="109"/>
  <c r="X995" i="109"/>
  <c r="Q29" i="109"/>
  <c r="S1479" i="109"/>
  <c r="O156" i="112"/>
  <c r="P2030" i="109"/>
  <c r="Q1467" i="112"/>
  <c r="R667" i="112"/>
  <c r="Q2437" i="112"/>
  <c r="R1971" i="109"/>
  <c r="R2698" i="109"/>
  <c r="Q1727" i="112"/>
  <c r="N2128" i="112"/>
  <c r="W4286" i="109"/>
  <c r="W45" i="109"/>
  <c r="Y3785" i="109"/>
  <c r="Y4256" i="109"/>
  <c r="O2544" i="112"/>
  <c r="O4277" i="109"/>
  <c r="N2779" i="109"/>
  <c r="Q1328" i="109"/>
  <c r="P3450" i="109"/>
  <c r="U2689" i="109"/>
  <c r="S1590" i="109"/>
  <c r="N481" i="112"/>
  <c r="R1366" i="109"/>
  <c r="Y1235" i="109"/>
  <c r="Z1444" i="109"/>
  <c r="R211" i="109"/>
  <c r="R1388" i="109"/>
  <c r="Q927" i="112"/>
  <c r="P2611" i="112"/>
  <c r="N61" i="112"/>
  <c r="N1864" i="112"/>
  <c r="Q323" i="112"/>
  <c r="T67" i="109"/>
  <c r="X3939" i="109"/>
  <c r="T3195" i="109"/>
  <c r="Q2104" i="112"/>
  <c r="Y2404" i="109"/>
  <c r="Q3797" i="109"/>
  <c r="Q2388" i="112"/>
  <c r="P2380" i="112"/>
  <c r="P1370" i="109"/>
  <c r="Q1703" i="112"/>
  <c r="R1263" i="109"/>
  <c r="R3542" i="109"/>
  <c r="S2764" i="109"/>
  <c r="X1863" i="109"/>
  <c r="R3797" i="109"/>
  <c r="N1774" i="112"/>
  <c r="R3445" i="109"/>
  <c r="X3822" i="109"/>
  <c r="P600" i="112"/>
  <c r="Z3216" i="109"/>
  <c r="Q59" i="112"/>
  <c r="Q1857" i="112"/>
  <c r="O474" i="112"/>
  <c r="P3441" i="109"/>
  <c r="P2113" i="112"/>
  <c r="X1284" i="109"/>
  <c r="Q2624" i="112"/>
  <c r="U4194" i="109"/>
  <c r="U3461" i="109"/>
  <c r="W4174" i="109"/>
  <c r="Q4055" i="109"/>
  <c r="Q1891" i="112"/>
  <c r="T4279" i="109"/>
  <c r="Q2585" i="112"/>
  <c r="X1210" i="109"/>
  <c r="T3894" i="109"/>
  <c r="S3368" i="109"/>
  <c r="N4259" i="109"/>
  <c r="O1547" i="109"/>
  <c r="V3206" i="109"/>
  <c r="S1512" i="109"/>
  <c r="P1422" i="112"/>
  <c r="Y3523" i="109"/>
  <c r="W2617" i="109"/>
  <c r="Q1898" i="109"/>
  <c r="N1751" i="109"/>
  <c r="O1214" i="112"/>
  <c r="Y2114" i="109"/>
  <c r="Z3643" i="109"/>
  <c r="O842" i="109"/>
  <c r="O2112" i="112"/>
  <c r="N1650" i="109"/>
  <c r="V2656" i="109"/>
  <c r="P3154" i="109"/>
  <c r="R2466" i="109"/>
  <c r="T4072" i="109"/>
  <c r="T4223" i="109"/>
  <c r="U1722" i="109"/>
  <c r="Q2964" i="109"/>
  <c r="U3003" i="109"/>
  <c r="U4225" i="109"/>
  <c r="Q7" i="112"/>
  <c r="Y2031" i="109"/>
  <c r="Z3283" i="109"/>
  <c r="U2258" i="109"/>
  <c r="R1919" i="109"/>
  <c r="P1009" i="112"/>
  <c r="T2666" i="109"/>
  <c r="Q1171" i="112"/>
  <c r="N3409" i="109"/>
  <c r="W4240" i="109"/>
  <c r="R2257" i="112"/>
  <c r="O205" i="109"/>
  <c r="Q4302" i="109"/>
  <c r="T1202" i="109"/>
  <c r="S1869" i="109"/>
  <c r="P3125" i="109"/>
  <c r="W245" i="109"/>
  <c r="N3824" i="109"/>
  <c r="Q1971" i="112"/>
  <c r="Q846" i="112"/>
  <c r="Q92" i="109"/>
  <c r="S1502" i="109"/>
  <c r="Q2388" i="109"/>
  <c r="O1328" i="109"/>
  <c r="O1563" i="109"/>
  <c r="P1903" i="109"/>
  <c r="V3325" i="109"/>
  <c r="Z2139" i="109"/>
  <c r="U615" i="109"/>
  <c r="S3774" i="109"/>
  <c r="Y647" i="109"/>
  <c r="V2666" i="109"/>
  <c r="Q244" i="109"/>
  <c r="V1992" i="109"/>
  <c r="Q1648" i="112"/>
  <c r="N1562" i="109"/>
  <c r="P2596" i="112"/>
  <c r="Y3723" i="109"/>
  <c r="U3373" i="109"/>
  <c r="P3836" i="109"/>
  <c r="P256" i="112"/>
  <c r="O985" i="109"/>
  <c r="P3095" i="109"/>
  <c r="U1940" i="109"/>
  <c r="P1398" i="112"/>
  <c r="U2117" i="109"/>
  <c r="Z3589" i="109"/>
  <c r="U3357" i="109"/>
  <c r="W1533" i="109"/>
  <c r="O2254" i="112"/>
  <c r="Q2009" i="112"/>
  <c r="W3755" i="109"/>
  <c r="W2845" i="109"/>
  <c r="X3329" i="109"/>
  <c r="S2580" i="109"/>
  <c r="U2770" i="109"/>
  <c r="X2230" i="109"/>
  <c r="V4297" i="109"/>
  <c r="N860" i="109"/>
  <c r="O3490" i="109"/>
  <c r="O822" i="109"/>
  <c r="S4121" i="109"/>
  <c r="U2228" i="109"/>
  <c r="O2009" i="109"/>
  <c r="R4234" i="109"/>
  <c r="X2231" i="109"/>
  <c r="N944" i="109"/>
  <c r="P2333" i="112"/>
  <c r="O1396" i="112"/>
  <c r="P2610" i="109"/>
  <c r="N380" i="112"/>
  <c r="Y3755" i="109"/>
  <c r="N4264" i="109"/>
  <c r="U1001" i="109"/>
  <c r="M115" i="113"/>
  <c r="S4200" i="109"/>
  <c r="P2977" i="109"/>
  <c r="P926" i="112"/>
  <c r="V2305" i="109"/>
  <c r="Y4171" i="109"/>
  <c r="R1531" i="109"/>
  <c r="M165" i="113"/>
  <c r="P309" i="112"/>
  <c r="V21" i="109"/>
  <c r="V1016" i="109"/>
  <c r="O274" i="112"/>
  <c r="T431" i="109"/>
  <c r="V2342" i="109"/>
  <c r="X2789" i="109"/>
  <c r="W2949" i="109"/>
  <c r="V2404" i="109"/>
  <c r="N952" i="112"/>
  <c r="N3427" i="109"/>
  <c r="O829" i="112"/>
  <c r="R401" i="109"/>
  <c r="S3664" i="109"/>
  <c r="Z709" i="109"/>
  <c r="N124" i="112"/>
  <c r="P1207" i="112"/>
  <c r="S1228" i="109"/>
  <c r="N981" i="112"/>
  <c r="P521" i="112"/>
  <c r="P1300" i="112"/>
  <c r="O799" i="112"/>
  <c r="X2972" i="109"/>
  <c r="Q509" i="112"/>
  <c r="R648" i="112"/>
  <c r="P2169" i="112"/>
  <c r="S3213" i="109"/>
  <c r="R4205" i="109"/>
  <c r="N4070" i="109"/>
  <c r="S3576" i="109"/>
  <c r="N1370" i="109"/>
  <c r="P3064" i="109"/>
  <c r="P2578" i="112"/>
  <c r="T2453" i="109"/>
  <c r="X4233" i="109"/>
  <c r="Q1019" i="112"/>
  <c r="Y1846" i="109"/>
  <c r="Y4155" i="109"/>
  <c r="W1575" i="109"/>
  <c r="Q1854" i="109"/>
  <c r="S3323" i="109"/>
  <c r="O1768" i="112"/>
  <c r="R3933" i="109"/>
  <c r="O171" i="109"/>
  <c r="W2768" i="109"/>
  <c r="U2759" i="109"/>
  <c r="X1224" i="109"/>
  <c r="N3794" i="109"/>
  <c r="T142" i="109"/>
  <c r="U3196" i="109"/>
  <c r="V1649" i="109"/>
  <c r="U1269" i="109"/>
  <c r="V2258" i="109"/>
  <c r="Q3430" i="109"/>
  <c r="Q2983" i="109"/>
  <c r="N2451" i="109"/>
  <c r="W3398" i="109"/>
  <c r="O1955" i="109"/>
  <c r="N251" i="112"/>
  <c r="T3025" i="109"/>
  <c r="P537" i="112"/>
  <c r="X3097" i="109"/>
  <c r="X2763" i="109"/>
  <c r="U2805" i="109"/>
  <c r="Y1011" i="109"/>
  <c r="P1625" i="112"/>
  <c r="P1755" i="112"/>
  <c r="W4108" i="109"/>
  <c r="O2671" i="112"/>
  <c r="U3669" i="109"/>
  <c r="S65" i="109"/>
  <c r="P2464" i="112"/>
  <c r="O1041" i="112"/>
  <c r="N578" i="112"/>
  <c r="V3570" i="109"/>
  <c r="W1966" i="109"/>
  <c r="O1769" i="112"/>
  <c r="V647" i="109"/>
  <c r="R1603" i="112"/>
  <c r="P162" i="112"/>
  <c r="O1029" i="112"/>
  <c r="P594" i="112"/>
  <c r="T1156" i="109"/>
  <c r="X4043" i="109"/>
  <c r="R1598" i="112"/>
  <c r="Q404" i="112"/>
  <c r="U4055" i="109"/>
  <c r="R1584" i="112"/>
  <c r="O600" i="112"/>
  <c r="V2277" i="109"/>
  <c r="Y1554" i="109"/>
  <c r="W3680" i="109"/>
  <c r="V954" i="109"/>
  <c r="W3822" i="109"/>
  <c r="Y3795" i="109"/>
  <c r="S3453" i="109"/>
  <c r="U3529" i="109"/>
  <c r="R3459" i="109"/>
  <c r="U2964" i="109"/>
  <c r="P516" i="112"/>
  <c r="W1232" i="109"/>
  <c r="P813" i="112"/>
  <c r="R3307" i="109"/>
  <c r="S1965" i="109"/>
  <c r="U3052" i="109"/>
  <c r="Q2213" i="112"/>
  <c r="R4122" i="109"/>
  <c r="R495" i="109"/>
  <c r="U4201" i="109"/>
  <c r="W2670" i="109"/>
  <c r="Q302" i="112"/>
  <c r="Q1094" i="112"/>
  <c r="N225" i="109"/>
  <c r="O386" i="112"/>
  <c r="W2464" i="109"/>
  <c r="P1283" i="109"/>
  <c r="P2070" i="109"/>
  <c r="O2560" i="109"/>
  <c r="P566" i="109"/>
  <c r="N1348" i="109"/>
  <c r="N765" i="112"/>
  <c r="N4303" i="109"/>
  <c r="T378" i="109"/>
  <c r="P596" i="112"/>
  <c r="U4035" i="109"/>
  <c r="S3450" i="109"/>
  <c r="O932" i="109"/>
  <c r="P2569" i="109"/>
  <c r="P2277" i="109"/>
  <c r="Y4195" i="109"/>
  <c r="U3319" i="109"/>
  <c r="Q1394" i="112"/>
  <c r="X3153" i="109"/>
  <c r="P3503" i="109"/>
  <c r="N1655" i="112"/>
  <c r="O1153" i="112"/>
  <c r="O635" i="109"/>
  <c r="O1220" i="112"/>
  <c r="R620" i="109"/>
  <c r="X3796" i="109"/>
  <c r="W2388" i="109"/>
  <c r="Q2468" i="109"/>
  <c r="T2023" i="109"/>
  <c r="V3183" i="109"/>
  <c r="P733" i="112"/>
  <c r="T3398" i="109"/>
  <c r="Q1410" i="112"/>
  <c r="Y2599" i="109"/>
  <c r="R2511" i="112"/>
  <c r="N2325" i="112"/>
  <c r="N2085" i="112"/>
  <c r="T1867" i="109"/>
  <c r="V3894" i="109"/>
  <c r="Q1212" i="109"/>
  <c r="Q2358" i="109"/>
  <c r="U1990" i="109"/>
  <c r="O2436" i="112"/>
  <c r="N781" i="109"/>
  <c r="W1718" i="109"/>
  <c r="Q1195" i="112"/>
  <c r="O1459" i="112"/>
  <c r="R3571" i="109"/>
  <c r="O3457" i="109"/>
  <c r="T847" i="109"/>
  <c r="O756" i="109"/>
  <c r="S1972" i="109"/>
  <c r="R4308" i="109"/>
  <c r="X3195" i="109"/>
  <c r="T3469" i="109"/>
  <c r="W2305" i="109"/>
  <c r="U2330" i="109"/>
  <c r="Y1219" i="109"/>
  <c r="Q2169" i="112"/>
  <c r="P2659" i="109"/>
  <c r="S782" i="109"/>
  <c r="Q3712" i="109"/>
  <c r="O3409" i="109"/>
  <c r="Y1151" i="109"/>
  <c r="O2583" i="112"/>
  <c r="P3909" i="109"/>
  <c r="O1061" i="112"/>
  <c r="Z3959" i="109"/>
  <c r="N1692" i="109"/>
  <c r="O415" i="112"/>
  <c r="N2147" i="112"/>
  <c r="X212" i="109"/>
  <c r="T993" i="109"/>
  <c r="N944" i="112"/>
  <c r="O3802" i="109"/>
  <c r="X837" i="109"/>
  <c r="Y3544" i="109"/>
  <c r="Q3207" i="109"/>
  <c r="N1215" i="112"/>
  <c r="R1474" i="109"/>
  <c r="R3121" i="109"/>
  <c r="T3430" i="109"/>
  <c r="T3204" i="109"/>
  <c r="X1962" i="109"/>
  <c r="R2694" i="109"/>
  <c r="O2939" i="109"/>
  <c r="N860" i="112"/>
  <c r="X2028" i="109"/>
  <c r="W44" i="109"/>
  <c r="R1596" i="112"/>
  <c r="Q1629" i="112"/>
  <c r="U1868" i="109"/>
  <c r="V1018" i="109"/>
  <c r="T3437" i="109"/>
  <c r="Q3205" i="109"/>
  <c r="W4181" i="109"/>
  <c r="R226" i="112"/>
  <c r="Q2646" i="112"/>
  <c r="P1139" i="109"/>
  <c r="P1931" i="109"/>
  <c r="V2589" i="109"/>
  <c r="Q1713" i="112"/>
  <c r="R247" i="109"/>
  <c r="N1576" i="109"/>
  <c r="T472" i="109"/>
  <c r="Y2732" i="109"/>
  <c r="Q1973" i="112"/>
  <c r="T4218" i="109"/>
  <c r="R1486" i="109"/>
  <c r="N1185" i="112"/>
  <c r="O4055" i="109"/>
  <c r="N2242" i="112"/>
  <c r="U1949" i="109"/>
  <c r="R2269" i="112"/>
  <c r="T3503" i="109"/>
  <c r="Q282" i="112"/>
  <c r="T1181" i="109"/>
  <c r="Z313" i="109"/>
  <c r="T495" i="109"/>
  <c r="R4305" i="109"/>
  <c r="V2980" i="109"/>
  <c r="V3757" i="109"/>
  <c r="O153" i="112"/>
  <c r="Q53" i="112"/>
  <c r="U3391" i="109"/>
  <c r="Y4272" i="109"/>
  <c r="P2015" i="109"/>
  <c r="Q481" i="112"/>
  <c r="S2721" i="109"/>
  <c r="P1929" i="109"/>
  <c r="N2225" i="112"/>
  <c r="U2448" i="109"/>
  <c r="U387" i="109"/>
  <c r="X4130" i="109"/>
  <c r="N823" i="109"/>
  <c r="N1261" i="112"/>
  <c r="P1269" i="112"/>
  <c r="S279" i="109"/>
  <c r="R1609" i="112"/>
  <c r="W4186" i="109"/>
  <c r="X3483" i="109"/>
  <c r="N1560" i="112"/>
  <c r="N1685" i="109"/>
  <c r="O613" i="112"/>
  <c r="P2305" i="112"/>
  <c r="T517" i="109"/>
  <c r="Q1647" i="112"/>
  <c r="X4219" i="109"/>
  <c r="R4103" i="109"/>
  <c r="P1252" i="112"/>
  <c r="R2068" i="112"/>
  <c r="N1840" i="109"/>
  <c r="W3015" i="109"/>
  <c r="N643" i="112"/>
  <c r="X4064" i="109"/>
  <c r="S2330" i="109"/>
  <c r="V1585" i="109"/>
  <c r="V2999" i="109"/>
  <c r="Y3940" i="109"/>
  <c r="S2954" i="109"/>
  <c r="O4275" i="109"/>
  <c r="Y1127" i="109"/>
  <c r="Q2477" i="112"/>
  <c r="P2951" i="109"/>
  <c r="S3160" i="109"/>
  <c r="U3098" i="109"/>
  <c r="X2769" i="109"/>
  <c r="Q2278" i="109"/>
  <c r="P716" i="112"/>
  <c r="Q1400" i="112"/>
  <c r="S1344" i="109"/>
  <c r="R1522" i="109"/>
  <c r="O2100" i="112"/>
  <c r="Q99" i="112"/>
  <c r="Z2876" i="109"/>
  <c r="S1700" i="109"/>
  <c r="P284" i="112"/>
  <c r="Q3903" i="109"/>
  <c r="N2834" i="109"/>
  <c r="P1134" i="109"/>
  <c r="O1241" i="112"/>
  <c r="W2660" i="109"/>
  <c r="T3564" i="109"/>
  <c r="T1747" i="109"/>
  <c r="O2175" i="112"/>
  <c r="X4083" i="109"/>
  <c r="V2401" i="109"/>
  <c r="T3498" i="109"/>
  <c r="Q2730" i="109"/>
  <c r="Q44" i="112"/>
  <c r="W1482" i="109"/>
  <c r="P2654" i="112"/>
  <c r="X2812" i="109"/>
  <c r="N1914" i="112"/>
  <c r="R2933" i="109"/>
  <c r="N1181" i="109"/>
  <c r="N3167" i="109"/>
  <c r="P3660" i="109"/>
  <c r="U136" i="109"/>
  <c r="U2430" i="109"/>
  <c r="Q562" i="112"/>
  <c r="R2841" i="109"/>
  <c r="Q2616" i="109"/>
  <c r="Q1234" i="112"/>
  <c r="N1224" i="112"/>
  <c r="V890" i="109"/>
  <c r="X3865" i="109"/>
  <c r="T2692" i="109"/>
  <c r="X2297" i="109"/>
  <c r="U545" i="109"/>
  <c r="Q3533" i="109"/>
  <c r="W3717" i="109"/>
  <c r="Q191" i="109"/>
  <c r="T390" i="109"/>
  <c r="N3098" i="109"/>
  <c r="W3062" i="109"/>
  <c r="P1875" i="112"/>
  <c r="Q2930" i="109"/>
  <c r="Q508" i="109"/>
  <c r="R1599" i="109"/>
  <c r="U1661" i="109"/>
  <c r="W3572" i="109"/>
  <c r="V2686" i="109"/>
  <c r="X2016" i="109"/>
  <c r="W1936" i="109"/>
  <c r="Q1188" i="112"/>
  <c r="R2845" i="109"/>
  <c r="R2965" i="109"/>
  <c r="R3306" i="109"/>
  <c r="R1198" i="109"/>
  <c r="V1880" i="109"/>
  <c r="V3824" i="109"/>
  <c r="S1346" i="109"/>
  <c r="P1478" i="112"/>
  <c r="R1246" i="109"/>
  <c r="V540" i="109"/>
  <c r="R2215" i="109"/>
  <c r="T4157" i="109"/>
  <c r="W281" i="109"/>
  <c r="Q4144" i="109"/>
  <c r="T2771" i="109"/>
  <c r="Z2119" i="109"/>
  <c r="Q1279" i="109"/>
  <c r="P2431" i="109"/>
  <c r="T4195" i="109"/>
  <c r="O1712" i="112"/>
  <c r="T1134" i="109"/>
  <c r="Y3326" i="109"/>
  <c r="X3175" i="109"/>
  <c r="Q2769" i="109"/>
  <c r="X752" i="109"/>
  <c r="X4128" i="109"/>
  <c r="Y3194" i="109"/>
  <c r="Q652" i="109"/>
  <c r="Q866" i="109"/>
  <c r="Q1734" i="109"/>
  <c r="O1334" i="112"/>
  <c r="V3690" i="109"/>
  <c r="S2471" i="109"/>
  <c r="W4154" i="109"/>
  <c r="X2250" i="109"/>
  <c r="R1819" i="112"/>
  <c r="S845" i="109"/>
  <c r="T401" i="109"/>
  <c r="V1131" i="109"/>
  <c r="Y3121" i="109"/>
  <c r="Q2925" i="109"/>
  <c r="Y3569" i="109"/>
  <c r="P921" i="109"/>
  <c r="O114" i="109"/>
  <c r="O797" i="112"/>
  <c r="V1645" i="109"/>
  <c r="S1207" i="109"/>
  <c r="V2407" i="109"/>
  <c r="V3414" i="109"/>
  <c r="Q737" i="112"/>
  <c r="U1603" i="109"/>
  <c r="N580" i="109"/>
  <c r="P325" i="112"/>
  <c r="Q3829" i="109"/>
  <c r="O45" i="112"/>
  <c r="P3883" i="109"/>
  <c r="Q1738" i="109"/>
  <c r="N568" i="112"/>
  <c r="O1163" i="112"/>
  <c r="W2479" i="109"/>
  <c r="Q2101" i="112"/>
  <c r="Q1859" i="112"/>
  <c r="Q2472" i="112"/>
  <c r="Q2127" i="112"/>
  <c r="T4075" i="109"/>
  <c r="U4222" i="109"/>
  <c r="P1201" i="112"/>
  <c r="W3920" i="109"/>
  <c r="N2180" i="112"/>
  <c r="Q640" i="109"/>
  <c r="T3736" i="109"/>
  <c r="T4189" i="109"/>
  <c r="V640" i="109"/>
  <c r="N2174" i="112"/>
  <c r="S867" i="109"/>
  <c r="S949" i="109"/>
  <c r="R3902" i="109"/>
  <c r="R3402" i="109"/>
  <c r="T4128" i="109"/>
  <c r="X2747" i="109"/>
  <c r="X3063" i="109"/>
  <c r="W1663" i="109"/>
  <c r="N523" i="112"/>
  <c r="Q2684" i="112"/>
  <c r="O2629" i="112"/>
  <c r="Y3354" i="109"/>
  <c r="N1472" i="112"/>
  <c r="Q1020" i="112"/>
  <c r="Y3782" i="109"/>
  <c r="P1479" i="112"/>
  <c r="P1535" i="112"/>
  <c r="T563" i="109"/>
  <c r="O1844" i="112"/>
  <c r="P1934" i="112"/>
  <c r="P357" i="112"/>
  <c r="Q2567" i="112"/>
  <c r="N1904" i="109"/>
  <c r="P1943" i="112"/>
  <c r="Q1740" i="112"/>
  <c r="N2463" i="112"/>
  <c r="N999" i="112"/>
  <c r="W60" i="109"/>
  <c r="T1927" i="109"/>
  <c r="P846" i="112"/>
  <c r="X34" i="109"/>
  <c r="V3683" i="109"/>
  <c r="V789" i="109"/>
  <c r="Y3565" i="109"/>
  <c r="Q2691" i="112"/>
  <c r="Y3183" i="109"/>
  <c r="Q3399" i="109"/>
  <c r="N3329" i="109"/>
  <c r="P643" i="112"/>
  <c r="W2600" i="109"/>
  <c r="Z3238" i="109"/>
  <c r="T3422" i="109"/>
  <c r="S1749" i="109"/>
  <c r="U4176" i="109"/>
  <c r="O4192" i="109"/>
  <c r="O2972" i="109"/>
  <c r="X2992" i="109"/>
  <c r="Q3491" i="109"/>
  <c r="V2439" i="109"/>
  <c r="Y3552" i="109"/>
  <c r="V2846" i="109"/>
  <c r="Q2940" i="109"/>
  <c r="U1723" i="109"/>
  <c r="P1266" i="109"/>
  <c r="Y2966" i="109"/>
  <c r="Q1982" i="112"/>
  <c r="Y3936" i="109"/>
  <c r="T1020" i="109"/>
  <c r="O1531" i="112"/>
  <c r="Q532" i="112"/>
  <c r="S2774" i="109"/>
  <c r="X2054" i="109"/>
  <c r="O2240" i="112"/>
  <c r="N565" i="112"/>
  <c r="Y3918" i="109"/>
  <c r="Z665" i="109"/>
  <c r="N3855" i="109"/>
  <c r="T2761" i="109"/>
  <c r="W4053" i="109"/>
  <c r="W2319" i="109"/>
  <c r="O1384" i="112"/>
  <c r="V2825" i="109"/>
  <c r="Q1167" i="109"/>
  <c r="P3037" i="109"/>
  <c r="T1239" i="109"/>
  <c r="R2246" i="109"/>
  <c r="Y2399" i="109"/>
  <c r="W2698" i="109"/>
  <c r="P3908" i="109"/>
  <c r="N954" i="112"/>
  <c r="Q2315" i="112"/>
  <c r="R2448" i="109"/>
  <c r="R4029" i="109"/>
  <c r="T1386" i="109"/>
  <c r="U890" i="109"/>
  <c r="Q2336" i="112"/>
  <c r="N3076" i="109"/>
  <c r="P746" i="112"/>
  <c r="S2479" i="109"/>
  <c r="R2569" i="109"/>
  <c r="T537" i="109"/>
  <c r="P468" i="112"/>
  <c r="Y906" i="109"/>
  <c r="O621" i="112"/>
  <c r="Q1854" i="112"/>
  <c r="S128" i="109"/>
  <c r="Q312" i="112"/>
  <c r="Y1913" i="109"/>
  <c r="Y2234" i="109"/>
  <c r="O640" i="112"/>
  <c r="P153" i="112"/>
  <c r="N2825" i="109"/>
  <c r="W772" i="109"/>
  <c r="O367" i="112"/>
  <c r="N801" i="112"/>
  <c r="O2380" i="112"/>
  <c r="N2075" i="109"/>
  <c r="Y3810" i="109"/>
  <c r="W1941" i="109"/>
  <c r="U3733" i="109"/>
  <c r="P1261" i="112"/>
  <c r="W1887" i="109"/>
  <c r="P1853" i="109"/>
  <c r="R2226" i="109"/>
  <c r="O1589" i="109"/>
  <c r="R2431" i="109"/>
  <c r="Y4151" i="109"/>
  <c r="Q2431" i="112"/>
  <c r="Q2707" i="112"/>
  <c r="P1306" i="112"/>
  <c r="U1170" i="109"/>
  <c r="R3126" i="109"/>
  <c r="Q497" i="112"/>
  <c r="O752" i="112"/>
  <c r="N1282" i="109"/>
  <c r="N1720" i="112"/>
  <c r="R4195" i="109"/>
  <c r="O3007" i="109"/>
  <c r="O345" i="112"/>
  <c r="U2362" i="109"/>
  <c r="N598" i="109"/>
  <c r="S3310" i="109"/>
  <c r="X2237" i="109"/>
  <c r="Q2014" i="112"/>
  <c r="X48" i="109"/>
  <c r="R441" i="112"/>
  <c r="N412" i="112"/>
  <c r="S4103" i="109"/>
  <c r="X1000" i="109"/>
  <c r="Q484" i="112"/>
  <c r="P896" i="109"/>
  <c r="R1273" i="109"/>
  <c r="Q1221" i="112"/>
  <c r="Q1756" i="112"/>
  <c r="O1865" i="109"/>
  <c r="Q1430" i="112"/>
  <c r="R3744" i="109"/>
  <c r="U845" i="109"/>
  <c r="N3560" i="109"/>
  <c r="Z4376" i="109"/>
  <c r="O1791" i="112"/>
  <c r="U2232" i="109"/>
  <c r="R902" i="112"/>
  <c r="O1959" i="112"/>
  <c r="Q3210" i="109"/>
  <c r="X2039" i="109"/>
  <c r="P2480" i="109"/>
  <c r="S3943" i="109"/>
  <c r="Y1492" i="109"/>
  <c r="X3349" i="109"/>
  <c r="X2834" i="109"/>
  <c r="N3692" i="109"/>
  <c r="X4197" i="109"/>
  <c r="N2692" i="112"/>
  <c r="N4272" i="109"/>
  <c r="P388" i="112"/>
  <c r="V1857" i="109"/>
  <c r="P3079" i="109"/>
  <c r="T1373" i="109"/>
  <c r="V2050" i="109"/>
  <c r="T2295" i="109"/>
  <c r="P1212" i="109"/>
  <c r="V1562" i="109"/>
  <c r="X1581" i="109"/>
  <c r="V2226" i="109"/>
  <c r="X2476" i="109"/>
  <c r="N3035" i="109"/>
  <c r="V831" i="109"/>
  <c r="O1569" i="109"/>
  <c r="O3013" i="109"/>
  <c r="W544" i="109"/>
  <c r="U1206" i="109"/>
  <c r="W4279" i="109"/>
  <c r="R3330" i="109"/>
  <c r="N3106" i="109"/>
  <c r="Q3863" i="109"/>
  <c r="Q273" i="112"/>
  <c r="U1342" i="109"/>
  <c r="O1886" i="112"/>
  <c r="V974" i="109"/>
  <c r="Y2456" i="109"/>
  <c r="N3145" i="109"/>
  <c r="R3931" i="109"/>
  <c r="W4301" i="109"/>
  <c r="Q1870" i="112"/>
  <c r="U1605" i="109"/>
  <c r="Y129" i="109"/>
  <c r="O2357" i="112"/>
  <c r="N818" i="109"/>
  <c r="Q1441" i="112"/>
  <c r="R207" i="112"/>
  <c r="Y2341" i="109"/>
  <c r="P622" i="112"/>
  <c r="Q4114" i="109"/>
  <c r="R2074" i="109"/>
  <c r="P2437" i="109"/>
  <c r="X3818" i="109"/>
  <c r="P159" i="109"/>
  <c r="X3501" i="109"/>
  <c r="R859" i="109"/>
  <c r="S4278" i="109"/>
  <c r="T3782" i="109"/>
  <c r="O1219" i="112"/>
  <c r="O2806" i="109"/>
  <c r="O494" i="112"/>
  <c r="Y3943" i="109"/>
  <c r="Q1382" i="112"/>
  <c r="P2317" i="112"/>
  <c r="O931" i="112"/>
  <c r="Q1674" i="112"/>
  <c r="Q1254" i="109"/>
  <c r="Q1941" i="112"/>
  <c r="Y2837" i="109"/>
  <c r="U3145" i="109"/>
  <c r="Q976" i="112"/>
  <c r="V1897" i="109"/>
  <c r="W1490" i="109"/>
  <c r="O1323" i="112"/>
  <c r="Y3682" i="109"/>
  <c r="Q4190" i="109"/>
  <c r="P380" i="109"/>
  <c r="Q586" i="112"/>
  <c r="Q2387" i="109"/>
  <c r="S3913" i="109"/>
  <c r="T2715" i="109"/>
  <c r="P714" i="112"/>
  <c r="U612" i="109"/>
  <c r="T3883" i="109"/>
  <c r="N1894" i="112"/>
  <c r="N2667" i="109"/>
  <c r="W1213" i="109"/>
  <c r="N1105" i="109"/>
  <c r="T3733" i="109"/>
  <c r="Q1077" i="112"/>
  <c r="Z2919" i="109"/>
  <c r="M131" i="113"/>
  <c r="S3351" i="109"/>
  <c r="Q1679" i="112"/>
  <c r="X2979" i="109"/>
  <c r="W427" i="109"/>
  <c r="N582" i="112"/>
  <c r="Z315" i="109"/>
  <c r="W1376" i="109"/>
  <c r="S425" i="109"/>
  <c r="S3656" i="109"/>
  <c r="V2721" i="109"/>
  <c r="W160" i="109"/>
  <c r="P950" i="112"/>
  <c r="Z3952" i="109"/>
  <c r="U95" i="109"/>
  <c r="N4218" i="109"/>
  <c r="Z4338" i="109"/>
  <c r="O779" i="112"/>
  <c r="P3891" i="109"/>
  <c r="U2765" i="109"/>
  <c r="R2216" i="109"/>
  <c r="N2175" i="112"/>
  <c r="O1539" i="112"/>
  <c r="W3529" i="109"/>
  <c r="N3883" i="109"/>
  <c r="T3535" i="109"/>
  <c r="N4305" i="109"/>
  <c r="Y2727" i="109"/>
  <c r="R1813" i="112"/>
  <c r="O1305" i="112"/>
  <c r="R2043" i="109"/>
  <c r="X848" i="109"/>
  <c r="W86" i="109"/>
  <c r="X2657" i="109"/>
  <c r="Q2166" i="112"/>
  <c r="U3796" i="109"/>
  <c r="N1271" i="112"/>
  <c r="P1406" i="112"/>
  <c r="O1215" i="112"/>
  <c r="T2260" i="109"/>
  <c r="P3325" i="109"/>
  <c r="Q804" i="109"/>
  <c r="U1371" i="109"/>
  <c r="T4234" i="109"/>
  <c r="Q296" i="112"/>
  <c r="U3346" i="109"/>
  <c r="W2428" i="109"/>
  <c r="Q1403" i="112"/>
  <c r="R2594" i="109"/>
  <c r="X4156" i="109"/>
  <c r="S1183" i="109"/>
  <c r="W1304" i="109"/>
  <c r="P3451" i="109"/>
  <c r="R1647" i="109"/>
  <c r="V4233" i="109"/>
  <c r="S3930" i="109"/>
  <c r="Z2510" i="109"/>
  <c r="T2831" i="109"/>
  <c r="W2451" i="109"/>
  <c r="N4144" i="109"/>
  <c r="N3463" i="109"/>
  <c r="Z2554" i="109"/>
  <c r="P2615" i="109"/>
  <c r="X2233" i="109"/>
  <c r="W3173" i="109"/>
  <c r="S3430" i="109"/>
  <c r="N3897" i="109"/>
  <c r="O1614" i="112"/>
  <c r="X249" i="109"/>
  <c r="Q539" i="112"/>
  <c r="Z1449" i="109"/>
  <c r="Q1497" i="112"/>
  <c r="N1484" i="112"/>
  <c r="Y2235" i="109"/>
  <c r="Q791" i="112"/>
  <c r="P1198" i="112"/>
  <c r="W2935" i="109"/>
  <c r="Q3117" i="109"/>
  <c r="T4130" i="109"/>
  <c r="Z2887" i="109"/>
  <c r="V2774" i="109"/>
  <c r="N238" i="109"/>
  <c r="S1552" i="109"/>
  <c r="S2113" i="109"/>
  <c r="T1136" i="109"/>
  <c r="W511" i="109"/>
  <c r="T88" i="109"/>
  <c r="T655" i="109"/>
  <c r="P2231" i="109"/>
  <c r="Q822" i="112"/>
  <c r="T963" i="109"/>
  <c r="P3323" i="109"/>
  <c r="N1156" i="109"/>
  <c r="P2251" i="112"/>
  <c r="W1309" i="109"/>
  <c r="Y3733" i="109"/>
  <c r="T2211" i="109"/>
  <c r="X4268" i="109"/>
  <c r="U481" i="109"/>
  <c r="Q1240" i="109"/>
  <c r="Y937" i="109"/>
  <c r="V111" i="109"/>
  <c r="P81" i="112"/>
  <c r="W1260" i="109"/>
  <c r="P792" i="112"/>
  <c r="W3504" i="109"/>
  <c r="V843" i="109"/>
  <c r="Z660" i="109"/>
  <c r="Q2202" i="112"/>
  <c r="R1340" i="112"/>
  <c r="X2675" i="109"/>
  <c r="U3679" i="109"/>
  <c r="Q209" i="109"/>
  <c r="S3934" i="109"/>
  <c r="V3397" i="109"/>
  <c r="P53" i="112"/>
  <c r="P2946" i="109"/>
  <c r="Q3563" i="109"/>
  <c r="T1930" i="109"/>
  <c r="Q2713" i="112"/>
  <c r="Y2434" i="109"/>
  <c r="P699" i="112"/>
  <c r="V4186" i="109"/>
  <c r="N945" i="112"/>
  <c r="O831" i="109"/>
  <c r="P1183" i="112"/>
  <c r="N2146" i="112"/>
  <c r="V277" i="109"/>
  <c r="R2744" i="109"/>
  <c r="S1620" i="109"/>
  <c r="Q4029" i="109"/>
  <c r="O3824" i="109"/>
  <c r="N2001" i="109"/>
  <c r="R3295" i="109"/>
  <c r="X4152" i="109"/>
  <c r="X1329" i="109"/>
  <c r="Q2195" i="112"/>
  <c r="S4126" i="109"/>
  <c r="Y2231" i="109"/>
  <c r="Z4380" i="109"/>
  <c r="U1380" i="109"/>
  <c r="R4043" i="109"/>
  <c r="R2999" i="109"/>
  <c r="N1997" i="112"/>
  <c r="V4189" i="109"/>
  <c r="O484" i="112"/>
  <c r="V2073" i="109"/>
  <c r="V2764" i="109"/>
  <c r="Q628" i="112"/>
  <c r="O2083" i="112"/>
  <c r="P216" i="109"/>
  <c r="O16" i="112"/>
  <c r="Q540" i="112"/>
  <c r="U31" i="109"/>
  <c r="U3063" i="109"/>
  <c r="O1533" i="109"/>
  <c r="S2810" i="109"/>
  <c r="X2991" i="109"/>
  <c r="Y68" i="109"/>
  <c r="Z694" i="109"/>
  <c r="P3363" i="109"/>
  <c r="Z1806" i="109"/>
  <c r="T2940" i="109"/>
  <c r="X912" i="109"/>
  <c r="V4296" i="109"/>
  <c r="V494" i="109"/>
  <c r="P2536" i="112"/>
  <c r="O489" i="112"/>
  <c r="P1682" i="112"/>
  <c r="O576" i="112"/>
  <c r="T2648" i="109"/>
  <c r="V2464" i="109"/>
  <c r="U2621" i="109"/>
  <c r="Q2789" i="109"/>
  <c r="P1669" i="112"/>
  <c r="V3576" i="109"/>
  <c r="P1167" i="109"/>
  <c r="S4308" i="109"/>
  <c r="O232" i="112"/>
  <c r="R131" i="109"/>
  <c r="V3786" i="109"/>
  <c r="X3691" i="109"/>
  <c r="P1183" i="109"/>
  <c r="O2610" i="109"/>
  <c r="R461" i="112"/>
  <c r="O1295" i="112"/>
  <c r="W2232" i="109"/>
  <c r="W10" i="109"/>
  <c r="P1220" i="112"/>
  <c r="O2207" i="112"/>
  <c r="R1822" i="112"/>
  <c r="Q1618" i="112"/>
  <c r="W1547" i="109"/>
  <c r="O1618" i="112"/>
  <c r="Q3121" i="109"/>
  <c r="P154" i="112"/>
  <c r="X3006" i="109"/>
  <c r="N1535" i="112"/>
  <c r="U2470" i="109"/>
  <c r="O1628" i="112"/>
  <c r="W2333" i="109"/>
  <c r="R2753" i="109"/>
  <c r="U2721" i="109"/>
  <c r="O521" i="109"/>
  <c r="N1174" i="112"/>
  <c r="Q2294" i="109"/>
  <c r="N3679" i="109"/>
  <c r="T4082" i="109"/>
  <c r="S2365" i="109"/>
  <c r="O2103" i="112"/>
  <c r="O3359" i="109"/>
  <c r="P2948" i="109"/>
  <c r="X1298" i="109"/>
  <c r="Y1503" i="109"/>
  <c r="U1501" i="109"/>
  <c r="Q4127" i="109"/>
  <c r="Y1657" i="109"/>
  <c r="X2349" i="109"/>
  <c r="V4174" i="109"/>
  <c r="S1358" i="109"/>
  <c r="P3416" i="109"/>
  <c r="Q2419" i="109"/>
  <c r="O618" i="112"/>
  <c r="P1196" i="109"/>
  <c r="P3461" i="109"/>
  <c r="O1534" i="112"/>
  <c r="R194" i="112"/>
  <c r="W258" i="109"/>
  <c r="U2570" i="109"/>
  <c r="P3149" i="109"/>
  <c r="W148" i="109"/>
  <c r="Q1850" i="109"/>
  <c r="N724" i="112"/>
  <c r="W584" i="109"/>
  <c r="N3914" i="109"/>
  <c r="N572" i="112"/>
  <c r="R1110" i="112"/>
  <c r="P1173" i="112"/>
  <c r="O523" i="112"/>
  <c r="S4297" i="109"/>
  <c r="Q555" i="112"/>
  <c r="N1160" i="112"/>
  <c r="Q1120" i="109"/>
  <c r="N2187" i="112"/>
  <c r="P616" i="112"/>
  <c r="T794" i="109"/>
  <c r="V3475" i="109"/>
  <c r="V3129" i="109"/>
  <c r="P3767" i="109"/>
  <c r="Y845" i="109"/>
  <c r="R3211" i="109"/>
  <c r="N928" i="112"/>
  <c r="R657" i="112"/>
  <c r="N2009" i="112"/>
  <c r="S3208" i="109"/>
  <c r="R1327" i="109"/>
  <c r="W2694" i="109"/>
  <c r="Q1875" i="112"/>
  <c r="R2972" i="109"/>
  <c r="X101" i="109"/>
  <c r="U3556" i="109"/>
  <c r="U3060" i="109"/>
  <c r="X2419" i="109"/>
  <c r="S2775" i="109"/>
  <c r="S3159" i="109"/>
  <c r="Q1217" i="112"/>
  <c r="V4175" i="109"/>
  <c r="P948" i="112"/>
  <c r="Q1621" i="109"/>
  <c r="Y1559" i="109"/>
  <c r="Q1735" i="109"/>
  <c r="S3821" i="109"/>
  <c r="P1920" i="109"/>
  <c r="X2570" i="109"/>
  <c r="U3818" i="109"/>
  <c r="P1411" i="112"/>
  <c r="Q2012" i="109"/>
  <c r="P14" i="112"/>
  <c r="W3402" i="109"/>
  <c r="O414" i="112"/>
  <c r="W1335" i="109"/>
  <c r="Q2333" i="112"/>
  <c r="X1307" i="109"/>
  <c r="O3357" i="109"/>
  <c r="Y1021" i="109"/>
  <c r="S3564" i="109"/>
  <c r="Q3136" i="109"/>
  <c r="U2402" i="109"/>
  <c r="X3132" i="109"/>
  <c r="Y3204" i="109"/>
  <c r="O61" i="112"/>
  <c r="X1651" i="109"/>
  <c r="X2392" i="109"/>
  <c r="N3208" i="109"/>
  <c r="R3841" i="109"/>
  <c r="Z351" i="109"/>
  <c r="X4186" i="109"/>
  <c r="S3940" i="109"/>
  <c r="W3565" i="109"/>
  <c r="N488" i="112"/>
  <c r="N2242" i="109"/>
  <c r="N871" i="112"/>
  <c r="Q123" i="112"/>
  <c r="R2755" i="112"/>
  <c r="P321" i="112"/>
  <c r="R1375" i="112"/>
  <c r="X3918" i="109"/>
  <c r="U749" i="109"/>
  <c r="Q2113" i="112"/>
  <c r="N755" i="109"/>
  <c r="R521" i="109"/>
  <c r="X794" i="109"/>
  <c r="O1043" i="112"/>
  <c r="T2215" i="109"/>
  <c r="P1754" i="112"/>
  <c r="P3830" i="109"/>
  <c r="Q2282" i="109"/>
  <c r="X3346" i="109"/>
  <c r="O1453" i="112"/>
  <c r="Y1263" i="109"/>
  <c r="S1162" i="109"/>
  <c r="P4291" i="109"/>
  <c r="Y4296" i="109"/>
  <c r="Q1230" i="112"/>
  <c r="U3178" i="109"/>
  <c r="V1859" i="109"/>
  <c r="U1712" i="109"/>
  <c r="Y3400" i="109"/>
  <c r="O1026" i="112"/>
  <c r="Q168" i="109"/>
  <c r="T992" i="109"/>
  <c r="N644" i="112"/>
  <c r="X2327" i="109"/>
  <c r="N1566" i="109"/>
  <c r="X4129" i="109"/>
  <c r="S405" i="109"/>
  <c r="R1984" i="109"/>
  <c r="R2070" i="109"/>
  <c r="O4086" i="109"/>
  <c r="Y3099" i="109"/>
  <c r="Y4208" i="109"/>
  <c r="N3913" i="109"/>
  <c r="Y4072" i="109"/>
  <c r="Q1761" i="112"/>
  <c r="O870" i="112"/>
  <c r="Q1311" i="112"/>
  <c r="Y3564" i="109"/>
  <c r="Q1235" i="112"/>
  <c r="N149" i="112"/>
  <c r="U2720" i="109"/>
  <c r="N635" i="109"/>
  <c r="P2134" i="112"/>
  <c r="U2956" i="109"/>
  <c r="Y1334" i="109"/>
  <c r="R438" i="109"/>
  <c r="X3492" i="109"/>
  <c r="Z3234" i="109"/>
  <c r="N918" i="109"/>
  <c r="O2058" i="109"/>
  <c r="R785" i="109"/>
  <c r="N258" i="112"/>
  <c r="N2334" i="109"/>
  <c r="N470" i="112"/>
  <c r="Q1068" i="112"/>
  <c r="P1199" i="109"/>
  <c r="S3540" i="109"/>
  <c r="Y645" i="109"/>
  <c r="P597" i="109"/>
  <c r="T2263" i="109"/>
  <c r="O1045" i="112"/>
  <c r="N1000" i="112"/>
  <c r="T3492" i="109"/>
  <c r="S3195" i="109"/>
  <c r="Q3510" i="109"/>
  <c r="U1233" i="109"/>
  <c r="T468" i="109"/>
  <c r="R635" i="109"/>
  <c r="X2737" i="109"/>
  <c r="O603" i="112"/>
  <c r="Z3252" i="109"/>
  <c r="Z715" i="109"/>
  <c r="O309" i="112"/>
  <c r="S3762" i="109"/>
  <c r="P3780" i="109"/>
  <c r="P1537" i="112"/>
  <c r="O184" i="112"/>
  <c r="Q4216" i="109"/>
  <c r="U597" i="109"/>
  <c r="Q3939" i="109"/>
  <c r="S3315" i="109"/>
  <c r="R3184" i="109"/>
  <c r="V1964" i="109"/>
  <c r="Y1571" i="109"/>
  <c r="U1882" i="109"/>
  <c r="P2318" i="109"/>
  <c r="S4222" i="109"/>
  <c r="S2794" i="109"/>
  <c r="N2362" i="109"/>
  <c r="Q4308" i="109"/>
  <c r="O2216" i="112"/>
  <c r="Y264" i="109"/>
  <c r="N2006" i="112"/>
  <c r="V2045" i="109"/>
  <c r="N1317" i="112"/>
  <c r="V2990" i="109"/>
  <c r="P374" i="112"/>
  <c r="S3420" i="109"/>
  <c r="Q2013" i="112"/>
  <c r="N3109" i="109"/>
  <c r="O653" i="109"/>
  <c r="O1290" i="112"/>
  <c r="Q2623" i="112"/>
  <c r="V1689" i="109"/>
  <c r="X2978" i="109"/>
  <c r="Q1080" i="112"/>
  <c r="S3756" i="109"/>
  <c r="R652" i="109"/>
  <c r="P2013" i="112"/>
  <c r="S224" i="109"/>
  <c r="Z3967" i="109"/>
  <c r="O1918" i="112"/>
  <c r="Q536" i="109"/>
  <c r="T3071" i="109"/>
  <c r="S1129" i="109"/>
  <c r="T1285" i="109"/>
  <c r="R1917" i="109"/>
  <c r="N274" i="109"/>
  <c r="W4272" i="109"/>
  <c r="Y4133" i="109"/>
  <c r="O1223" i="109"/>
  <c r="Y4226" i="109"/>
  <c r="S2612" i="109"/>
  <c r="P3304" i="109"/>
  <c r="T3780" i="109"/>
  <c r="U1886" i="109"/>
  <c r="T28" i="109"/>
  <c r="Y1673" i="109"/>
  <c r="W3571" i="109"/>
  <c r="N1545" i="112"/>
  <c r="V1724" i="109"/>
  <c r="N3033" i="109"/>
  <c r="N715" i="112"/>
  <c r="W4140" i="109"/>
  <c r="U2650" i="109"/>
  <c r="Q503" i="112"/>
  <c r="W1531" i="109"/>
  <c r="N1953" i="109"/>
  <c r="P2468" i="109"/>
  <c r="X1571" i="109"/>
  <c r="N1622" i="112"/>
  <c r="V3790" i="109"/>
  <c r="Q2005" i="109"/>
  <c r="O79" i="109"/>
  <c r="N2309" i="112"/>
  <c r="S398" i="109"/>
  <c r="Y1105" i="109"/>
  <c r="S1296" i="109"/>
  <c r="Q69" i="112"/>
  <c r="X3342" i="109"/>
  <c r="N3837" i="109"/>
  <c r="R2049" i="112"/>
  <c r="V2231" i="109"/>
  <c r="N655" i="109"/>
  <c r="P412" i="112"/>
  <c r="N3910" i="109"/>
  <c r="X4229" i="109"/>
  <c r="P4117" i="109"/>
  <c r="O204" i="109"/>
  <c r="R1713" i="109"/>
  <c r="O3710" i="109"/>
  <c r="N166" i="109"/>
  <c r="N872" i="112"/>
  <c r="R2952" i="109"/>
  <c r="O3756" i="109"/>
  <c r="T3171" i="109"/>
  <c r="T1699" i="109"/>
  <c r="O3910" i="109"/>
  <c r="O1256" i="112"/>
  <c r="N572" i="109"/>
  <c r="O3100" i="109"/>
  <c r="W4159" i="109"/>
  <c r="W2318" i="109"/>
  <c r="P1778" i="112"/>
  <c r="U3559" i="109"/>
  <c r="Y1324" i="109"/>
  <c r="T1256" i="109"/>
  <c r="W2007" i="109"/>
  <c r="Y1211" i="109"/>
  <c r="S145" i="109"/>
  <c r="Q3418" i="109"/>
  <c r="T2477" i="109"/>
  <c r="T1959" i="109"/>
  <c r="V3327" i="109"/>
  <c r="O1757" i="112"/>
  <c r="Y4161" i="109"/>
  <c r="T3537" i="109"/>
  <c r="W3325" i="109"/>
  <c r="Q2033" i="109"/>
  <c r="T3908" i="109"/>
  <c r="T2706" i="109"/>
  <c r="Z2165" i="109"/>
  <c r="P1539" i="109"/>
  <c r="Q1653" i="112"/>
  <c r="Q1768" i="112"/>
  <c r="S2262" i="109"/>
  <c r="V4155" i="109"/>
  <c r="P1889" i="112"/>
  <c r="O295" i="112"/>
  <c r="N3678" i="109"/>
  <c r="N754" i="112"/>
  <c r="Q2077" i="112"/>
  <c r="Z4352" i="109"/>
  <c r="Q3347" i="109"/>
  <c r="T3354" i="109"/>
  <c r="P3052" i="109"/>
  <c r="Y2770" i="109"/>
  <c r="Q935" i="112"/>
  <c r="Q848" i="112"/>
  <c r="P3307" i="109"/>
  <c r="Q391" i="109"/>
  <c r="T2355" i="109"/>
  <c r="Q1180" i="112"/>
  <c r="N274" i="112"/>
  <c r="R2764" i="109"/>
  <c r="V2374" i="109"/>
  <c r="Z2544" i="109"/>
  <c r="O2954" i="109"/>
  <c r="W3035" i="109"/>
  <c r="X2677" i="109"/>
  <c r="N891" i="109"/>
  <c r="T3536" i="109"/>
  <c r="Y2767" i="109"/>
  <c r="N256" i="112"/>
  <c r="X3418" i="109"/>
  <c r="P13" i="112"/>
  <c r="Q401" i="112"/>
  <c r="W577" i="109"/>
  <c r="P21" i="112"/>
  <c r="N863" i="112"/>
  <c r="X3472" i="109"/>
  <c r="R2707" i="109"/>
  <c r="N704" i="112"/>
  <c r="X4089" i="109"/>
  <c r="O3752" i="109"/>
  <c r="V3681" i="109"/>
  <c r="P2470" i="112"/>
  <c r="N1759" i="112"/>
  <c r="N1458" i="112"/>
  <c r="W3493" i="109"/>
  <c r="P1385" i="109"/>
  <c r="Y769" i="109"/>
  <c r="Q20" i="112"/>
  <c r="Q3660" i="109"/>
  <c r="Y48" i="109"/>
  <c r="U3497" i="109"/>
  <c r="Q2396" i="109"/>
  <c r="P2650" i="112"/>
  <c r="T553" i="109"/>
  <c r="S2784" i="109"/>
  <c r="P2086" i="112"/>
  <c r="P2842" i="109"/>
  <c r="P1645" i="109"/>
  <c r="Q2563" i="112"/>
  <c r="V3171" i="109"/>
  <c r="W3364" i="109"/>
  <c r="N937" i="112"/>
  <c r="Y279" i="109"/>
  <c r="X1736" i="109"/>
  <c r="S1223" i="109"/>
  <c r="T4301" i="109"/>
  <c r="T3394" i="109"/>
  <c r="O478" i="112"/>
  <c r="W4187" i="109"/>
  <c r="R2204" i="109"/>
  <c r="Q3664" i="109"/>
  <c r="S1964" i="109"/>
  <c r="S3122" i="109"/>
  <c r="R3765" i="109"/>
  <c r="N2762" i="109"/>
  <c r="V3762" i="109"/>
  <c r="T3788" i="109"/>
  <c r="U3678" i="109"/>
  <c r="O3165" i="109"/>
  <c r="S1376" i="109"/>
  <c r="U1492" i="109"/>
  <c r="N1209" i="112"/>
  <c r="N292" i="112"/>
  <c r="S2007" i="109"/>
  <c r="R2076" i="109"/>
  <c r="Q39" i="112"/>
  <c r="Q533" i="109"/>
  <c r="Y4265" i="109"/>
  <c r="M25" i="113"/>
  <c r="N3902" i="109"/>
  <c r="N1213" i="112"/>
  <c r="Z2897" i="109"/>
  <c r="Q1663" i="112"/>
  <c r="N837" i="109"/>
  <c r="Q2621" i="109"/>
  <c r="S1240" i="109"/>
  <c r="O2076" i="109"/>
  <c r="Y2993" i="109"/>
  <c r="Y1109" i="109"/>
  <c r="Y2673" i="109"/>
  <c r="O3865" i="109"/>
  <c r="U1357" i="109"/>
  <c r="Q931" i="112"/>
  <c r="W4121" i="109"/>
  <c r="P2217" i="112"/>
  <c r="V1961" i="109"/>
  <c r="Q1878" i="112"/>
  <c r="W539" i="109"/>
  <c r="V2668" i="109"/>
  <c r="X1357" i="109"/>
  <c r="Q3183" i="109"/>
  <c r="X1233" i="109"/>
  <c r="N3169" i="109"/>
  <c r="V1496" i="109"/>
  <c r="X2787" i="109"/>
  <c r="O2404" i="109"/>
  <c r="W1311" i="109"/>
  <c r="Q2440" i="112"/>
  <c r="X4071" i="109"/>
  <c r="Y4175" i="109"/>
  <c r="U1311" i="109"/>
  <c r="V3761" i="109"/>
  <c r="S2701" i="109"/>
  <c r="X554" i="109"/>
  <c r="W988" i="109"/>
  <c r="Y3333" i="109"/>
  <c r="Y3568" i="109"/>
  <c r="W1997" i="109"/>
  <c r="X1100" i="109"/>
  <c r="S1598" i="109"/>
  <c r="P984" i="112"/>
  <c r="R2111" i="109"/>
  <c r="U2843" i="109"/>
  <c r="P2028" i="109"/>
  <c r="W4028" i="109"/>
  <c r="W3882" i="109"/>
  <c r="X286" i="109"/>
  <c r="V1160" i="109"/>
  <c r="U2671" i="109"/>
  <c r="Q2454" i="109"/>
  <c r="Q2715" i="109"/>
  <c r="T3801" i="109"/>
  <c r="N1719" i="112"/>
  <c r="P1472" i="112"/>
  <c r="Y3514" i="109"/>
  <c r="N535" i="112"/>
  <c r="Y3536" i="109"/>
  <c r="Q46" i="112"/>
  <c r="V4044" i="109"/>
  <c r="T428" i="109"/>
  <c r="V1166" i="109"/>
  <c r="P3684" i="109"/>
  <c r="O3793" i="109"/>
  <c r="U4075" i="109"/>
  <c r="S2250" i="109"/>
  <c r="T1187" i="109"/>
  <c r="W3117" i="109"/>
  <c r="Q2580" i="109"/>
  <c r="O2745" i="109"/>
  <c r="R2976" i="109"/>
  <c r="Q1985" i="109"/>
  <c r="P103" i="112"/>
  <c r="Q1476" i="112"/>
  <c r="P2168" i="112"/>
  <c r="V3169" i="109"/>
  <c r="P1180" i="112"/>
  <c r="Y3334" i="109"/>
  <c r="T1334" i="109"/>
  <c r="R3398" i="109"/>
  <c r="X4282" i="109"/>
  <c r="P581" i="112"/>
  <c r="O3167" i="109"/>
  <c r="N153" i="112"/>
  <c r="R4156" i="109"/>
  <c r="Y3331" i="109"/>
  <c r="N778" i="112"/>
  <c r="O2621" i="112"/>
  <c r="P527" i="112"/>
  <c r="X3416" i="109"/>
  <c r="X4248" i="109"/>
  <c r="W1183" i="109"/>
  <c r="P1077" i="112"/>
  <c r="O3656" i="109"/>
  <c r="Z3605" i="109"/>
  <c r="W2431" i="109"/>
  <c r="O2581" i="109"/>
  <c r="V232" i="109"/>
  <c r="R2722" i="109"/>
  <c r="P4103" i="109"/>
  <c r="W171" i="109"/>
  <c r="S1924" i="109"/>
  <c r="N4229" i="109"/>
  <c r="O1204" i="109"/>
  <c r="O711" i="112"/>
  <c r="X2985" i="109"/>
  <c r="O976" i="112"/>
  <c r="S4156" i="109"/>
  <c r="M176" i="113"/>
  <c r="O1207" i="112"/>
  <c r="V2839" i="109"/>
  <c r="R2648" i="109"/>
  <c r="Q747" i="112"/>
  <c r="R2961" i="109"/>
  <c r="V825" i="109"/>
  <c r="R2350" i="109"/>
  <c r="Z3226" i="109"/>
  <c r="Y4233" i="109"/>
  <c r="V4205" i="109"/>
  <c r="P1470" i="112"/>
  <c r="P70" i="109"/>
  <c r="Y4085" i="109"/>
  <c r="N3377" i="109"/>
  <c r="W66" i="109"/>
  <c r="Q571" i="109"/>
  <c r="R3131" i="109"/>
  <c r="R4226" i="109"/>
  <c r="Q340" i="112"/>
  <c r="S3118" i="109"/>
  <c r="V1530" i="109"/>
  <c r="R2688" i="109"/>
  <c r="U1959" i="109"/>
  <c r="N1354" i="109"/>
  <c r="P111" i="112"/>
  <c r="T604" i="109"/>
  <c r="M169" i="113"/>
  <c r="M155" i="113"/>
  <c r="R3158" i="109"/>
  <c r="O1542" i="112"/>
  <c r="R1749" i="109"/>
  <c r="Z2881" i="109"/>
  <c r="R1689" i="109"/>
  <c r="O2307" i="112"/>
  <c r="W3921" i="109"/>
  <c r="N2653" i="109"/>
  <c r="N1250" i="112"/>
  <c r="O617" i="109"/>
  <c r="U3418" i="109"/>
  <c r="O4118" i="109"/>
  <c r="P1869" i="109"/>
  <c r="R1621" i="109"/>
  <c r="U1572" i="109"/>
  <c r="N519" i="112"/>
  <c r="V4190" i="109"/>
  <c r="T3569" i="109"/>
  <c r="V1937" i="109"/>
  <c r="O354" i="112"/>
  <c r="T1730" i="109"/>
  <c r="R4268" i="109"/>
  <c r="O3743" i="109"/>
  <c r="N2335" i="109"/>
  <c r="T1611" i="109"/>
  <c r="O3290" i="109"/>
  <c r="P4263" i="109"/>
  <c r="X3499" i="109"/>
  <c r="W854" i="109"/>
  <c r="O3868" i="109"/>
  <c r="N3430" i="109"/>
  <c r="Q1940" i="109"/>
  <c r="W3095" i="109"/>
  <c r="O480" i="112"/>
  <c r="S2324" i="109"/>
  <c r="W3905" i="109"/>
  <c r="R2441" i="109"/>
  <c r="U2356" i="109"/>
  <c r="Q4244" i="109"/>
  <c r="T1164" i="109"/>
  <c r="V500" i="109"/>
  <c r="Y3575" i="109"/>
  <c r="U1382" i="109"/>
  <c r="S2667" i="109"/>
  <c r="Q963" i="109"/>
  <c r="X2009" i="109"/>
  <c r="P1546" i="112"/>
  <c r="U2005" i="109"/>
  <c r="X2981" i="109"/>
  <c r="T1590" i="109"/>
  <c r="U2042" i="109"/>
  <c r="Q2463" i="112"/>
  <c r="U398" i="109"/>
  <c r="Q1630" i="112"/>
  <c r="V542" i="109"/>
  <c r="R678" i="112"/>
  <c r="V536" i="109"/>
  <c r="Y1356" i="109"/>
  <c r="Y4074" i="109"/>
  <c r="P1102" i="112"/>
  <c r="R56" i="109"/>
  <c r="O4120" i="109"/>
  <c r="X658" i="109"/>
  <c r="U2756" i="109"/>
  <c r="P2715" i="109"/>
  <c r="P4189" i="109"/>
  <c r="T1246" i="109"/>
  <c r="R774" i="109"/>
  <c r="O4035" i="109"/>
  <c r="O3191" i="109"/>
  <c r="N615" i="112"/>
  <c r="X4221" i="109"/>
  <c r="T3911" i="109"/>
  <c r="W3414" i="109"/>
  <c r="X3573" i="109"/>
  <c r="S3728" i="109"/>
  <c r="N2378" i="112"/>
  <c r="U3720" i="109"/>
  <c r="Y4302" i="109"/>
  <c r="P3122" i="109"/>
  <c r="Z1796" i="109"/>
  <c r="Q1639" i="109"/>
  <c r="Q151" i="109"/>
  <c r="W3348" i="109"/>
  <c r="Q283" i="112"/>
  <c r="Z4328" i="109"/>
  <c r="Q1519" i="112"/>
  <c r="Q3866" i="109"/>
  <c r="Y175" i="109"/>
  <c r="X3122" i="109"/>
  <c r="Q2188" i="112"/>
  <c r="V2964" i="109"/>
  <c r="O3817" i="109"/>
  <c r="O2396" i="109"/>
  <c r="P965" i="112"/>
  <c r="P1068" i="112"/>
  <c r="R224" i="112"/>
  <c r="T2007" i="109"/>
  <c r="P387" i="112"/>
  <c r="T968" i="109"/>
  <c r="O3106" i="109"/>
  <c r="N1299" i="112"/>
  <c r="R509" i="109"/>
  <c r="W3884" i="109"/>
  <c r="S2664" i="109"/>
  <c r="Q1933" i="112"/>
  <c r="Y2378" i="109"/>
  <c r="X1109" i="109"/>
  <c r="Y2331" i="109"/>
  <c r="S1486" i="109"/>
  <c r="U3675" i="109"/>
  <c r="O2226" i="109"/>
  <c r="O1413" i="112"/>
  <c r="Y111" i="109"/>
  <c r="X3845" i="109"/>
  <c r="Q39" i="109"/>
  <c r="R1361" i="112"/>
  <c r="P1123" i="109"/>
  <c r="Q2025" i="112"/>
  <c r="Z3980" i="109"/>
  <c r="N4145" i="109"/>
  <c r="Q437" i="109"/>
  <c r="Q1997" i="112"/>
  <c r="Q3942" i="109"/>
  <c r="O507" i="109"/>
  <c r="Y3202" i="109"/>
  <c r="O2115" i="109"/>
  <c r="R2032" i="112"/>
  <c r="P3561" i="109"/>
  <c r="U2647" i="109"/>
  <c r="Q575" i="112"/>
  <c r="T4228" i="109"/>
  <c r="X3400" i="109"/>
  <c r="X553" i="109"/>
  <c r="V2393" i="109"/>
  <c r="R577" i="109"/>
  <c r="U1592" i="109"/>
  <c r="N2277" i="109"/>
  <c r="N2004" i="112"/>
  <c r="N2143" i="112"/>
  <c r="O243" i="112"/>
  <c r="U2072" i="109"/>
  <c r="N1480" i="112"/>
  <c r="Q1960" i="109"/>
  <c r="Y1181" i="109"/>
  <c r="T3424" i="109"/>
  <c r="T3330" i="109"/>
  <c r="O3925" i="109"/>
  <c r="N4121" i="109"/>
  <c r="X279" i="109"/>
  <c r="R1121" i="109"/>
  <c r="R3432" i="109"/>
  <c r="X3354" i="109"/>
  <c r="N842" i="109"/>
  <c r="N386" i="112"/>
  <c r="N580" i="112"/>
  <c r="Y261" i="109"/>
  <c r="T3761" i="109"/>
  <c r="W4109" i="109"/>
  <c r="N201" i="109"/>
  <c r="W2629" i="109"/>
  <c r="X1616" i="109"/>
  <c r="O1849" i="112"/>
  <c r="P1865" i="109"/>
  <c r="X1360" i="109"/>
  <c r="W2294" i="109"/>
  <c r="N1546" i="112"/>
  <c r="P832" i="112"/>
  <c r="Q2369" i="112"/>
  <c r="Y2580" i="109"/>
  <c r="P2131" i="112"/>
  <c r="X2727" i="109"/>
  <c r="X4145" i="109"/>
  <c r="P3905" i="109"/>
  <c r="W3542" i="109"/>
  <c r="W3927" i="109"/>
  <c r="P1066" i="112"/>
  <c r="S1883" i="109"/>
  <c r="P555" i="112"/>
  <c r="Z1458" i="109"/>
  <c r="R57" i="109"/>
  <c r="Q4070" i="109"/>
  <c r="P1981" i="109"/>
  <c r="N3197" i="109"/>
  <c r="Q298" i="112"/>
  <c r="Q2357" i="109"/>
  <c r="U3379" i="109"/>
  <c r="N852" i="112"/>
  <c r="O782" i="112"/>
  <c r="U2633" i="109"/>
  <c r="N1199" i="109"/>
  <c r="S2731" i="109"/>
  <c r="O2634" i="112"/>
  <c r="T3015" i="109"/>
  <c r="U3325" i="109"/>
  <c r="Z2886" i="109"/>
  <c r="N2196" i="112"/>
  <c r="Q3464" i="109"/>
  <c r="Q55" i="109"/>
  <c r="P3065" i="109"/>
  <c r="S393" i="109"/>
  <c r="U2251" i="109"/>
  <c r="Z2528" i="109"/>
  <c r="Y655" i="109"/>
  <c r="N771" i="112"/>
  <c r="Q2075" i="112"/>
  <c r="V2648" i="109"/>
  <c r="U1504" i="109"/>
  <c r="P1633" i="112"/>
  <c r="X58" i="109"/>
  <c r="R898" i="109"/>
  <c r="W4045" i="109"/>
  <c r="O112" i="109"/>
  <c r="T114" i="109"/>
  <c r="W1734" i="109"/>
  <c r="T1247" i="109"/>
  <c r="R1380" i="112"/>
  <c r="X2377" i="109"/>
  <c r="X1232" i="109"/>
  <c r="Q114" i="112"/>
  <c r="R391" i="109"/>
  <c r="T3861" i="109"/>
  <c r="N3695" i="109"/>
  <c r="P3008" i="109"/>
  <c r="T609" i="109"/>
  <c r="X3868" i="109"/>
  <c r="Z1773" i="109"/>
  <c r="S281" i="109"/>
  <c r="W2764" i="109"/>
  <c r="N1920" i="112"/>
  <c r="P2301" i="109"/>
  <c r="T3031" i="109"/>
  <c r="N3868" i="109"/>
  <c r="V166" i="109"/>
  <c r="R1532" i="109"/>
  <c r="Q391" i="112"/>
  <c r="N2565" i="112"/>
  <c r="Q1231" i="112"/>
  <c r="V2844" i="109"/>
  <c r="Q930" i="112"/>
  <c r="V1861" i="109"/>
  <c r="N1875" i="112"/>
  <c r="V3809" i="109"/>
  <c r="O2308" i="112"/>
  <c r="Q782" i="112"/>
  <c r="O567" i="109"/>
  <c r="P165" i="112"/>
  <c r="R2397" i="109"/>
  <c r="Y4049" i="109"/>
  <c r="V2812" i="109"/>
  <c r="N4263" i="109"/>
  <c r="X2249" i="109"/>
  <c r="W1525" i="109"/>
  <c r="W1235" i="109"/>
  <c r="V3181" i="109"/>
  <c r="W3056" i="109"/>
  <c r="Y2362" i="109"/>
  <c r="X1190" i="109"/>
  <c r="U2818" i="109"/>
  <c r="N1690" i="112"/>
  <c r="Z1031" i="109"/>
  <c r="T3371" i="109"/>
  <c r="S552" i="109"/>
  <c r="V497" i="109"/>
  <c r="Y3663" i="109"/>
  <c r="R540" i="109"/>
  <c r="N2356" i="109"/>
  <c r="O452" i="109"/>
  <c r="T1961" i="109"/>
  <c r="N2589" i="112"/>
  <c r="V3671" i="109"/>
  <c r="P2478" i="109"/>
  <c r="S3529" i="109"/>
  <c r="Q492" i="112"/>
  <c r="Q4180" i="109"/>
  <c r="O2418" i="112"/>
  <c r="Y3065" i="109"/>
  <c r="Y2698" i="109"/>
  <c r="T410" i="109"/>
  <c r="Q2312" i="112"/>
  <c r="U25" i="109"/>
  <c r="P1938" i="112"/>
  <c r="R1595" i="112"/>
  <c r="R2568" i="109"/>
  <c r="X2780" i="109"/>
  <c r="R2346" i="109"/>
  <c r="Q1979" i="112"/>
  <c r="U1694" i="109"/>
  <c r="W796" i="109"/>
  <c r="O2440" i="109"/>
  <c r="N1999" i="112"/>
  <c r="S931" i="109"/>
  <c r="R2255" i="109"/>
  <c r="U3941" i="109"/>
  <c r="R1571" i="112"/>
  <c r="Q1566" i="109"/>
  <c r="Q4304" i="109"/>
  <c r="T4133" i="109"/>
  <c r="P2445" i="112"/>
  <c r="Q22" i="112"/>
  <c r="N1733" i="112"/>
  <c r="R686" i="112"/>
  <c r="Q1206" i="112"/>
  <c r="Q267" i="112"/>
  <c r="S3857" i="109"/>
  <c r="Q2599" i="112"/>
  <c r="X4061" i="109"/>
  <c r="Y3534" i="109"/>
  <c r="Q1643" i="112"/>
  <c r="W2756" i="109"/>
  <c r="Q148" i="112"/>
  <c r="Q4120" i="109"/>
  <c r="U291" i="109"/>
  <c r="U2993" i="109"/>
  <c r="Q2393" i="109"/>
  <c r="T4249" i="109"/>
  <c r="S3071" i="109"/>
  <c r="O3914" i="109"/>
  <c r="W2658" i="109"/>
  <c r="S3683" i="109"/>
  <c r="U1720" i="109"/>
  <c r="S1730" i="109"/>
  <c r="T1163" i="109"/>
  <c r="O2185" i="112"/>
  <c r="R1844" i="109"/>
  <c r="R3446" i="109"/>
  <c r="O3577" i="109"/>
  <c r="V3549" i="109"/>
  <c r="V4228" i="109"/>
  <c r="Q24" i="112"/>
  <c r="U2660" i="109"/>
  <c r="X1751" i="109"/>
  <c r="O2313" i="112"/>
  <c r="S2293" i="109"/>
  <c r="S3757" i="109"/>
  <c r="O1355" i="109"/>
  <c r="Q2343" i="112"/>
  <c r="N106" i="112"/>
  <c r="Y3938" i="109"/>
  <c r="Q3364" i="109"/>
  <c r="N2326" i="112"/>
  <c r="O1340" i="109"/>
  <c r="O3830" i="109"/>
  <c r="N817" i="112"/>
  <c r="N2016" i="109"/>
  <c r="S4098" i="109"/>
  <c r="X2750" i="109"/>
  <c r="S401" i="109"/>
  <c r="S3791" i="109"/>
  <c r="P327" i="112"/>
  <c r="S2648" i="109"/>
  <c r="U3840" i="109"/>
  <c r="N2095" i="112"/>
  <c r="O3909" i="109"/>
  <c r="Q1011" i="112"/>
  <c r="V2762" i="109"/>
  <c r="Y3315" i="109"/>
  <c r="R105" i="109"/>
  <c r="V2356" i="109"/>
  <c r="N1430" i="112"/>
  <c r="Q3058" i="109"/>
  <c r="R2428" i="109"/>
  <c r="T252" i="109"/>
  <c r="O1921" i="112"/>
  <c r="T2836" i="109"/>
  <c r="Y2808" i="109"/>
  <c r="Q1429" i="112"/>
  <c r="V2694" i="109"/>
  <c r="U3778" i="109"/>
  <c r="O2316" i="112"/>
  <c r="S1500" i="109"/>
  <c r="S526" i="109"/>
  <c r="Z1422" i="109"/>
  <c r="Y4043" i="109"/>
  <c r="T824" i="109"/>
  <c r="N104" i="109"/>
  <c r="O4292" i="109"/>
  <c r="S3717" i="109"/>
  <c r="V1604" i="109"/>
  <c r="Q1584" i="109"/>
  <c r="Q2340" i="112"/>
  <c r="Q4253" i="109"/>
  <c r="V3716" i="109"/>
  <c r="R4129" i="109"/>
  <c r="Q3835" i="109"/>
  <c r="R886" i="112"/>
  <c r="X436" i="109"/>
  <c r="P4194" i="109"/>
  <c r="U1869" i="109"/>
  <c r="Y756" i="109"/>
  <c r="N2468" i="109"/>
  <c r="T3164" i="109"/>
  <c r="S3034" i="109"/>
  <c r="N1551" i="112"/>
  <c r="Y1329" i="109"/>
  <c r="Y1855" i="109"/>
  <c r="Q3743" i="109"/>
  <c r="W964" i="109"/>
  <c r="U3929" i="109"/>
  <c r="X2311" i="109"/>
  <c r="Y4276" i="109"/>
  <c r="N156" i="109"/>
  <c r="N498" i="109"/>
  <c r="U3348" i="109"/>
  <c r="N853" i="112"/>
  <c r="Q436" i="109"/>
  <c r="P1193" i="112"/>
  <c r="S4267" i="109"/>
  <c r="Z1089" i="109"/>
  <c r="Y2455" i="109"/>
  <c r="P1636" i="109"/>
  <c r="V2114" i="109"/>
  <c r="Z1040" i="109"/>
  <c r="Q2240" i="112"/>
  <c r="Y3822" i="109"/>
  <c r="P607" i="112"/>
  <c r="Z3617" i="109"/>
  <c r="T3560" i="109"/>
  <c r="P2678" i="112"/>
  <c r="V3745" i="109"/>
  <c r="N2021" i="112"/>
  <c r="P848" i="112"/>
  <c r="R1129" i="112"/>
  <c r="P1937" i="112"/>
  <c r="O2735" i="109"/>
  <c r="S1511" i="109"/>
  <c r="T3752" i="109"/>
  <c r="K132" i="113"/>
  <c r="T4160" i="109"/>
  <c r="R4224" i="109"/>
  <c r="O1872" i="112"/>
  <c r="T29" i="109"/>
  <c r="X3027" i="109"/>
  <c r="Q1700" i="109"/>
  <c r="M98" i="113"/>
  <c r="O624" i="109"/>
  <c r="Q2309" i="112"/>
  <c r="Q804" i="112"/>
  <c r="V3396" i="109"/>
  <c r="Y1281" i="109"/>
  <c r="P1795" i="112"/>
  <c r="Q1615" i="112"/>
  <c r="R238" i="109"/>
  <c r="O2573" i="112"/>
  <c r="N1454" i="112"/>
  <c r="T2934" i="109"/>
  <c r="W4290" i="109"/>
  <c r="P490" i="112"/>
  <c r="N1662" i="109"/>
  <c r="R2102" i="109"/>
  <c r="U2622" i="109"/>
  <c r="P3796" i="109"/>
  <c r="Z4318" i="109"/>
  <c r="Q235" i="112"/>
  <c r="Q2658" i="109"/>
  <c r="P3757" i="109"/>
  <c r="P1093" i="112"/>
  <c r="T1673" i="109"/>
  <c r="X1333" i="109"/>
  <c r="N881" i="109"/>
  <c r="T3444" i="109"/>
  <c r="O2086" i="112"/>
  <c r="V1563" i="109"/>
  <c r="Q2057" i="109"/>
  <c r="U233" i="109"/>
  <c r="T3794" i="109"/>
  <c r="U2833" i="109"/>
  <c r="R604" i="109"/>
  <c r="O4216" i="109"/>
  <c r="P770" i="112"/>
  <c r="T3319" i="109"/>
  <c r="N1456" i="112"/>
  <c r="N258" i="109"/>
  <c r="O1993" i="112"/>
  <c r="N566" i="112"/>
  <c r="Q1256" i="112"/>
  <c r="S3356" i="109"/>
  <c r="P2240" i="112"/>
  <c r="Q2701" i="109"/>
  <c r="Q3131" i="109"/>
  <c r="O3795" i="109"/>
  <c r="Q2149" i="112"/>
  <c r="V3347" i="109"/>
  <c r="R1140" i="109"/>
  <c r="V2830" i="109"/>
  <c r="V2437" i="109"/>
  <c r="W2405" i="109"/>
  <c r="O1982" i="112"/>
  <c r="V3050" i="109"/>
  <c r="S3471" i="109"/>
  <c r="P3688" i="109"/>
  <c r="R2314" i="109"/>
  <c r="S3038" i="109"/>
  <c r="P146" i="109"/>
  <c r="U1324" i="109"/>
  <c r="U2415" i="109"/>
  <c r="Q2069" i="109"/>
  <c r="N1909" i="112"/>
  <c r="O3483" i="109"/>
  <c r="N2568" i="109"/>
  <c r="P2730" i="109"/>
  <c r="P3213" i="109"/>
  <c r="O66" i="112"/>
  <c r="T36" i="109"/>
  <c r="N307" i="112"/>
  <c r="O263" i="109"/>
  <c r="P1561" i="112"/>
  <c r="Y2602" i="109"/>
  <c r="O3023" i="109"/>
  <c r="Q1984" i="112"/>
  <c r="Y4148" i="109"/>
  <c r="Q127" i="112"/>
  <c r="Q826" i="112"/>
  <c r="U4293" i="109"/>
  <c r="Q372" i="112"/>
  <c r="P623" i="109"/>
  <c r="Q802" i="109"/>
  <c r="N1912" i="109"/>
  <c r="P617" i="112"/>
  <c r="Q3197" i="109"/>
  <c r="P324" i="112"/>
  <c r="V3422" i="109"/>
  <c r="N1202" i="109"/>
  <c r="Y1575" i="109"/>
  <c r="R1260" i="109"/>
  <c r="P93" i="112"/>
  <c r="O1063" i="112"/>
  <c r="N740" i="112"/>
  <c r="P1759" i="112"/>
  <c r="W4222" i="109"/>
  <c r="N1219" i="112"/>
  <c r="T2624" i="109"/>
  <c r="T3940" i="109"/>
  <c r="N3718" i="109"/>
  <c r="R4189" i="109"/>
  <c r="R3701" i="109"/>
  <c r="Y3499" i="109"/>
  <c r="R4221" i="109"/>
  <c r="N2321" i="109"/>
  <c r="X4063" i="109"/>
  <c r="P159" i="112"/>
  <c r="W1700" i="109"/>
  <c r="W4128" i="109"/>
  <c r="U2761" i="109"/>
  <c r="R2038" i="112"/>
  <c r="Q836" i="112"/>
  <c r="Q712" i="112"/>
  <c r="O3414" i="109"/>
  <c r="Z1428" i="109"/>
  <c r="V1963" i="109"/>
  <c r="Z2539" i="109"/>
  <c r="X3038" i="109"/>
  <c r="P612" i="112"/>
  <c r="S4264" i="109"/>
  <c r="X4210" i="109"/>
  <c r="O180" i="112"/>
  <c r="U3488" i="109"/>
  <c r="X3307" i="109"/>
  <c r="S1897" i="109"/>
  <c r="Z3649" i="109"/>
  <c r="V507" i="109"/>
  <c r="R1588" i="112"/>
  <c r="N2610" i="109"/>
  <c r="O1566" i="109"/>
  <c r="Q1264" i="112"/>
  <c r="Q1283" i="109"/>
  <c r="R1199" i="109"/>
  <c r="N292" i="109"/>
  <c r="R2747" i="112"/>
  <c r="X1143" i="109"/>
  <c r="N91" i="112"/>
  <c r="U4152" i="109"/>
  <c r="Q3172" i="109"/>
  <c r="Q1730" i="109"/>
  <c r="X2779" i="109"/>
  <c r="T1666" i="109"/>
  <c r="R893" i="112"/>
  <c r="Z1455" i="109"/>
  <c r="Z3960" i="109"/>
  <c r="P1734" i="112"/>
  <c r="Q2263" i="109"/>
  <c r="T2319" i="109"/>
  <c r="N1405" i="112"/>
  <c r="W2246" i="109"/>
  <c r="O3377" i="109"/>
  <c r="P3364" i="109"/>
  <c r="N284" i="112"/>
  <c r="U3092" i="109"/>
  <c r="S3419" i="109"/>
  <c r="N2288" i="109"/>
  <c r="Q946" i="109"/>
  <c r="K147" i="113"/>
  <c r="T4107" i="109"/>
  <c r="O2193" i="112"/>
  <c r="T1639" i="109"/>
  <c r="W1555" i="109"/>
  <c r="P2713" i="112"/>
  <c r="O169" i="112"/>
  <c r="Y3796" i="109"/>
  <c r="V218" i="109"/>
  <c r="Q773" i="112"/>
  <c r="N4306" i="109"/>
  <c r="W3736" i="109"/>
  <c r="Q3110" i="109"/>
  <c r="P1730" i="112"/>
  <c r="Y171" i="109"/>
  <c r="X3920" i="109"/>
  <c r="U2041" i="109"/>
  <c r="V3152" i="109"/>
  <c r="T3158" i="109"/>
  <c r="S3024" i="109"/>
  <c r="Z4013" i="109"/>
  <c r="V74" i="109"/>
  <c r="S3745" i="109"/>
  <c r="Y4266" i="109"/>
  <c r="V3902" i="109"/>
  <c r="W1346" i="109"/>
  <c r="Y1856" i="109"/>
  <c r="Q2010" i="109"/>
  <c r="R146" i="109"/>
  <c r="T2933" i="109"/>
  <c r="N2039" i="109"/>
  <c r="Q540" i="109"/>
  <c r="S2235" i="109"/>
  <c r="Q1183" i="112"/>
  <c r="P4158" i="109"/>
  <c r="N3751" i="109"/>
  <c r="T1014" i="109"/>
  <c r="Y2226" i="109"/>
  <c r="V3713" i="109"/>
  <c r="R1306" i="109"/>
  <c r="P109" i="112"/>
  <c r="Y2283" i="109"/>
  <c r="Q868" i="112"/>
  <c r="O3318" i="109"/>
  <c r="N1846" i="109"/>
  <c r="U772" i="109"/>
  <c r="N2166" i="112"/>
  <c r="P4147" i="109"/>
  <c r="S4212" i="109"/>
  <c r="N530" i="109"/>
  <c r="T2228" i="109"/>
  <c r="W4175" i="109"/>
  <c r="Z3592" i="109"/>
  <c r="O698" i="112"/>
  <c r="R447" i="112"/>
  <c r="R2439" i="109"/>
  <c r="W3305" i="109"/>
  <c r="S3867" i="109"/>
  <c r="Q756" i="109"/>
  <c r="Z2849" i="109"/>
  <c r="U3935" i="109"/>
  <c r="Q1953" i="109"/>
  <c r="T2032" i="109"/>
  <c r="P1898" i="112"/>
  <c r="Z1798" i="109"/>
  <c r="P875" i="109"/>
  <c r="O68" i="109"/>
  <c r="V1235" i="109"/>
  <c r="Q1887" i="112"/>
  <c r="N992" i="112"/>
  <c r="V1662" i="109"/>
  <c r="U1986" i="109"/>
  <c r="T3562" i="109"/>
  <c r="O2119" i="112"/>
  <c r="X4093" i="109"/>
  <c r="V901" i="109"/>
  <c r="W3870" i="109"/>
  <c r="T3913" i="109"/>
  <c r="R912" i="109"/>
  <c r="N1153" i="109"/>
  <c r="W4034" i="109"/>
  <c r="N4213" i="109"/>
  <c r="T2972" i="109"/>
  <c r="W1313" i="109"/>
  <c r="Q3022" i="109"/>
  <c r="P3337" i="109"/>
  <c r="Q587" i="112"/>
  <c r="Z2538" i="109"/>
  <c r="O519" i="112"/>
  <c r="W2029" i="109"/>
  <c r="U2295" i="109"/>
  <c r="T30" i="109"/>
  <c r="R3500" i="109"/>
  <c r="T2223" i="109"/>
  <c r="P1563" i="109"/>
  <c r="N295" i="112"/>
  <c r="Y3314" i="109"/>
  <c r="P3664" i="109"/>
  <c r="U3158" i="109"/>
  <c r="S451" i="109"/>
  <c r="O581" i="109"/>
  <c r="V1665" i="109"/>
  <c r="V2683" i="109"/>
  <c r="X2671" i="109"/>
  <c r="Q1385" i="109"/>
  <c r="P3702" i="109"/>
  <c r="U1163" i="109"/>
  <c r="Y4134" i="109"/>
  <c r="S4071" i="109"/>
  <c r="V290" i="109"/>
  <c r="X2804" i="109"/>
  <c r="V3035" i="109"/>
  <c r="N244" i="112"/>
  <c r="T3096" i="109"/>
  <c r="V1139" i="109"/>
  <c r="U1854" i="109"/>
  <c r="U2624" i="109"/>
  <c r="O250" i="109"/>
  <c r="T3816" i="109"/>
  <c r="Y4167" i="109"/>
  <c r="W4081" i="109"/>
  <c r="P1474" i="109"/>
  <c r="P4083" i="109"/>
  <c r="Q1028" i="112"/>
  <c r="P1751" i="112"/>
  <c r="U3318" i="109"/>
  <c r="T3180" i="109"/>
  <c r="P1271" i="112"/>
  <c r="W1333" i="109"/>
  <c r="P946" i="112"/>
  <c r="P4124" i="109"/>
  <c r="O1373" i="109"/>
  <c r="N817" i="109"/>
  <c r="N2619" i="112"/>
  <c r="Q1261" i="112"/>
  <c r="Q616" i="112"/>
  <c r="V650" i="109"/>
  <c r="O1484" i="112"/>
  <c r="X3137" i="109"/>
  <c r="N835" i="109"/>
  <c r="W3941" i="109"/>
  <c r="O3900" i="109"/>
  <c r="T4202" i="109"/>
  <c r="Q299" i="112"/>
  <c r="W1903" i="109"/>
  <c r="Y4283" i="109"/>
  <c r="Q165" i="109"/>
  <c r="O2437" i="109"/>
  <c r="Q2583" i="109"/>
  <c r="W3544" i="109"/>
  <c r="V4103" i="109"/>
  <c r="X4049" i="109"/>
  <c r="O3152" i="109"/>
  <c r="X4259" i="109"/>
  <c r="Q2422" i="112"/>
  <c r="O1259" i="112"/>
  <c r="P337" i="112"/>
  <c r="T219" i="109"/>
  <c r="P1012" i="112"/>
  <c r="Y1153" i="109"/>
  <c r="U3875" i="109"/>
  <c r="R3013" i="109"/>
  <c r="P391" i="109"/>
  <c r="Q2002" i="109"/>
  <c r="R458" i="109"/>
  <c r="O927" i="112"/>
  <c r="P1069" i="112"/>
  <c r="T531" i="109"/>
  <c r="U1328" i="109"/>
  <c r="R2977" i="109"/>
  <c r="U3869" i="109"/>
  <c r="N1375" i="109"/>
  <c r="N1256" i="109"/>
  <c r="O2794" i="109"/>
  <c r="Q521" i="109"/>
  <c r="V2583" i="109"/>
  <c r="Q291" i="109"/>
  <c r="P1385" i="112"/>
  <c r="N3815" i="109"/>
  <c r="W458" i="109"/>
  <c r="P1970" i="109"/>
  <c r="O1481" i="109"/>
  <c r="Y3912" i="109"/>
  <c r="O2458" i="112"/>
  <c r="R975" i="109"/>
  <c r="R4048" i="109"/>
  <c r="Q3184" i="109"/>
  <c r="Z3983" i="109"/>
  <c r="Q1494" i="112"/>
  <c r="X3181" i="109"/>
  <c r="N2070" i="109"/>
  <c r="P2818" i="109"/>
  <c r="W1866" i="109"/>
  <c r="N337" i="112"/>
  <c r="S3022" i="109"/>
  <c r="N3529" i="109"/>
  <c r="O1228" i="112"/>
  <c r="X2205" i="109"/>
  <c r="Q128" i="112"/>
  <c r="W3721" i="109"/>
  <c r="Q2473" i="112"/>
  <c r="W139" i="109"/>
  <c r="O895" i="109"/>
  <c r="Q1876" i="112"/>
  <c r="T2774" i="109"/>
  <c r="R4060" i="109"/>
  <c r="S1859" i="109"/>
  <c r="W3664" i="109"/>
  <c r="T2611" i="109"/>
  <c r="O4113" i="109"/>
  <c r="O1302" i="109"/>
  <c r="Y1147" i="109"/>
  <c r="W187" i="109"/>
  <c r="X3858" i="109"/>
  <c r="U651" i="109"/>
  <c r="Y2746" i="109"/>
  <c r="W3682" i="109"/>
  <c r="Y248" i="109"/>
  <c r="P2381" i="109"/>
  <c r="X2844" i="109"/>
  <c r="N3559" i="109"/>
  <c r="R3488" i="109"/>
  <c r="T2401" i="109"/>
  <c r="Q1023" i="112"/>
  <c r="V511" i="109"/>
  <c r="S204" i="109"/>
  <c r="Q632" i="112"/>
  <c r="P1948" i="112"/>
  <c r="P2395" i="109"/>
  <c r="U2978" i="109"/>
  <c r="P533" i="112"/>
  <c r="O1011" i="112"/>
  <c r="Q1902" i="112"/>
  <c r="P2447" i="112"/>
  <c r="W1968" i="109"/>
  <c r="Q3875" i="109"/>
  <c r="P1967" i="109"/>
  <c r="Q806" i="112"/>
  <c r="U3761" i="109"/>
  <c r="Q2215" i="109"/>
  <c r="U1950" i="109"/>
  <c r="W1225" i="109"/>
  <c r="O4197" i="109"/>
  <c r="V3509" i="109"/>
  <c r="Y881" i="109"/>
  <c r="X1519" i="109"/>
  <c r="P2143" i="112"/>
  <c r="P3390" i="109"/>
  <c r="P3169" i="109"/>
  <c r="W847" i="109"/>
  <c r="P525" i="109"/>
  <c r="Z1761" i="109"/>
  <c r="Q1020" i="109"/>
  <c r="N2423" i="109"/>
  <c r="P1254" i="109"/>
  <c r="P73" i="109"/>
  <c r="Q71" i="112"/>
  <c r="W4293" i="109"/>
  <c r="O1931" i="112"/>
  <c r="W1868" i="109"/>
  <c r="Q3888" i="109"/>
  <c r="V1234" i="109"/>
  <c r="W39" i="109"/>
  <c r="Q2787" i="109"/>
  <c r="Q1296" i="112"/>
  <c r="O1577" i="109"/>
  <c r="X3839" i="109"/>
  <c r="Y282" i="109"/>
  <c r="N2394" i="109"/>
  <c r="W3867" i="109"/>
  <c r="W3883" i="109"/>
  <c r="S4150" i="109"/>
  <c r="Y1645" i="109"/>
  <c r="S825" i="109"/>
  <c r="Q2584" i="109"/>
  <c r="T1908" i="109"/>
  <c r="P515" i="112"/>
  <c r="V2981" i="109"/>
  <c r="W969" i="109"/>
  <c r="O2282" i="109"/>
  <c r="X3357" i="109"/>
  <c r="P69" i="112"/>
  <c r="X2395" i="109"/>
  <c r="Y3711" i="109"/>
  <c r="X3388" i="109"/>
  <c r="Z2175" i="109"/>
  <c r="T1705" i="109"/>
  <c r="U1680" i="109"/>
  <c r="O3670" i="109"/>
  <c r="S1666" i="109"/>
  <c r="P414" i="112"/>
  <c r="P403" i="112"/>
  <c r="Q1330" i="112"/>
  <c r="P568" i="112"/>
  <c r="S1235" i="109"/>
  <c r="Q1853" i="109"/>
  <c r="Q410" i="109"/>
  <c r="X2847" i="109"/>
  <c r="Z1074" i="109"/>
  <c r="N1032" i="112"/>
  <c r="T2597" i="109"/>
  <c r="V4150" i="109"/>
  <c r="Q812" i="112"/>
  <c r="P1715" i="112"/>
  <c r="Q1736" i="112"/>
  <c r="Y1120" i="109"/>
  <c r="P97" i="112"/>
  <c r="Y434" i="109"/>
  <c r="Q1044" i="112"/>
  <c r="P467" i="112"/>
  <c r="N3535" i="109"/>
  <c r="O2306" i="112"/>
  <c r="S3724" i="109"/>
  <c r="T2789" i="109"/>
  <c r="Q1868" i="109"/>
  <c r="S1383" i="109"/>
  <c r="N4204" i="109"/>
  <c r="P1239" i="112"/>
  <c r="X3471" i="109"/>
  <c r="Q1377" i="109"/>
  <c r="P1771" i="112"/>
  <c r="O1720" i="112"/>
  <c r="W3026" i="109"/>
  <c r="X2617" i="109"/>
  <c r="W1527" i="109"/>
  <c r="P1046" i="112"/>
  <c r="N758" i="109"/>
  <c r="N158" i="112"/>
  <c r="T3573" i="109"/>
  <c r="O3738" i="109"/>
  <c r="S3556" i="109"/>
  <c r="Q1998" i="112"/>
  <c r="N1506" i="112"/>
  <c r="Y1635" i="109"/>
  <c r="Q1934" i="109"/>
  <c r="U3061" i="109"/>
  <c r="O716" i="112"/>
  <c r="R3194" i="109"/>
  <c r="Y2376" i="109"/>
  <c r="P3825" i="109"/>
  <c r="V1465" i="109"/>
  <c r="Q1617" i="112"/>
  <c r="Y3560" i="109"/>
  <c r="R2975" i="109"/>
  <c r="W530" i="109"/>
  <c r="U3535" i="109"/>
  <c r="X2321" i="109"/>
  <c r="N2291" i="109"/>
  <c r="P2223" i="112"/>
  <c r="X3053" i="109"/>
  <c r="O3149" i="109"/>
  <c r="P4070" i="109"/>
  <c r="S917" i="109"/>
  <c r="T3933" i="109"/>
  <c r="Q1324" i="112"/>
  <c r="Y2622" i="109"/>
  <c r="P240" i="112"/>
  <c r="O1560" i="112"/>
  <c r="O2961" i="109"/>
  <c r="W4270" i="109"/>
  <c r="Q452" i="109"/>
  <c r="O2648" i="109"/>
  <c r="U1662" i="109"/>
  <c r="W2118" i="109"/>
  <c r="O2653" i="112"/>
  <c r="N50" i="112"/>
  <c r="R2026" i="109"/>
  <c r="U1150" i="109"/>
  <c r="R3154" i="109"/>
  <c r="Y1599" i="109"/>
  <c r="Q1770" i="112"/>
  <c r="Q2370" i="112"/>
  <c r="L132" i="113"/>
  <c r="Q3472" i="109"/>
  <c r="T3834" i="109"/>
  <c r="Z301" i="109"/>
  <c r="U1543" i="109"/>
  <c r="T526" i="109"/>
  <c r="T3012" i="109"/>
  <c r="P4305" i="109"/>
  <c r="O2352" i="112"/>
  <c r="Q2103" i="112"/>
  <c r="P56" i="112"/>
  <c r="T1365" i="109"/>
  <c r="N4044" i="109"/>
  <c r="Y2683" i="109"/>
  <c r="N1244" i="112"/>
  <c r="X4166" i="109"/>
  <c r="P1179" i="112"/>
  <c r="Y3748" i="109"/>
  <c r="R2293" i="112"/>
  <c r="R4259" i="109"/>
  <c r="P1226" i="112"/>
  <c r="S1639" i="109"/>
  <c r="V2945" i="109"/>
  <c r="U4240" i="109"/>
  <c r="V744" i="109"/>
  <c r="T1574" i="109"/>
  <c r="P1705" i="112"/>
  <c r="N550" i="112"/>
  <c r="X3679" i="109"/>
  <c r="Q2700" i="112"/>
  <c r="P853" i="112"/>
  <c r="T3556" i="109"/>
  <c r="V2600" i="109"/>
  <c r="N2331" i="109"/>
  <c r="R2837" i="109"/>
  <c r="Q1711" i="109"/>
  <c r="R1492" i="109"/>
  <c r="U1597" i="109"/>
  <c r="Z2487" i="109"/>
  <c r="R3830" i="109"/>
  <c r="P1309" i="112"/>
  <c r="Q566" i="109"/>
  <c r="O1394" i="112"/>
  <c r="N1976" i="112"/>
  <c r="R4239" i="109"/>
  <c r="X2219" i="109"/>
  <c r="V463" i="109"/>
  <c r="R3660" i="109"/>
  <c r="O2104" i="109"/>
  <c r="W2838" i="109"/>
  <c r="T3203" i="109"/>
  <c r="R2195" i="109"/>
  <c r="Q122" i="112"/>
  <c r="T3470" i="109"/>
  <c r="T3502" i="109"/>
  <c r="O802" i="112"/>
  <c r="X1929" i="109"/>
  <c r="P306" i="112"/>
  <c r="X4028" i="109"/>
  <c r="Y1651" i="109"/>
  <c r="S1017" i="109"/>
  <c r="O2342" i="109"/>
  <c r="Y1302" i="109"/>
  <c r="T1152" i="109"/>
  <c r="Q1468" i="112"/>
  <c r="T1731" i="109"/>
  <c r="V2099" i="109"/>
  <c r="Y1157" i="109"/>
  <c r="N2005" i="109"/>
  <c r="R2752" i="109"/>
  <c r="N611" i="112"/>
  <c r="W1851" i="109"/>
  <c r="Z1407" i="109"/>
  <c r="X3829" i="109"/>
  <c r="X218" i="109"/>
  <c r="S3152" i="109"/>
  <c r="N1212" i="112"/>
  <c r="U2461" i="109"/>
  <c r="Q135" i="112"/>
  <c r="O2204" i="112"/>
  <c r="R1815" i="112"/>
  <c r="Q2268" i="109"/>
  <c r="S1698" i="109"/>
  <c r="Y2604" i="109"/>
  <c r="Q1162" i="112"/>
  <c r="O1482" i="112"/>
  <c r="Y927" i="109"/>
  <c r="X3721" i="109"/>
  <c r="O1908" i="109"/>
  <c r="Q1526" i="112"/>
  <c r="Q557" i="112"/>
  <c r="P3542" i="109"/>
  <c r="X3459" i="109"/>
  <c r="U2116" i="109"/>
  <c r="N1223" i="112"/>
  <c r="Q626" i="112"/>
  <c r="S833" i="109"/>
  <c r="U1887" i="109"/>
  <c r="U3879" i="109"/>
  <c r="Q3912" i="109"/>
  <c r="N340" i="112"/>
  <c r="W3212" i="109"/>
  <c r="X69" i="109"/>
  <c r="P624" i="109"/>
  <c r="V3883" i="109"/>
  <c r="X1174" i="109"/>
  <c r="X1727" i="109"/>
  <c r="T1304" i="109"/>
  <c r="Y3526" i="109"/>
  <c r="X2004" i="109"/>
  <c r="S858" i="109"/>
  <c r="Y3081" i="109"/>
  <c r="Y3847" i="109"/>
  <c r="N1442" i="112"/>
  <c r="T1830" i="109"/>
  <c r="P625" i="112"/>
  <c r="P415" i="112"/>
  <c r="Q3179" i="109"/>
  <c r="P2575" i="109"/>
  <c r="U3853" i="109"/>
  <c r="Q163" i="112"/>
  <c r="N1226" i="109"/>
  <c r="R1362" i="112"/>
  <c r="P2093" i="112"/>
  <c r="P735" i="112"/>
  <c r="Y3123" i="109"/>
  <c r="U2064" i="109"/>
  <c r="O3394" i="109"/>
  <c r="Q617" i="112"/>
  <c r="U2292" i="109"/>
  <c r="R1374" i="109"/>
  <c r="Y2763" i="109"/>
  <c r="O1246" i="109"/>
  <c r="X3863" i="109"/>
  <c r="P2456" i="112"/>
  <c r="N1033" i="112"/>
  <c r="U1676" i="109"/>
  <c r="T3345" i="109"/>
  <c r="Q1093" i="112"/>
  <c r="Q1271" i="109"/>
  <c r="S4279" i="109"/>
  <c r="V993" i="109"/>
  <c r="Q2538" i="112"/>
  <c r="Y4098" i="109"/>
  <c r="P2990" i="109"/>
  <c r="P468" i="109"/>
  <c r="Q2695" i="112"/>
  <c r="S1642" i="109"/>
  <c r="R2690" i="109"/>
  <c r="R417" i="112"/>
  <c r="T396" i="109"/>
  <c r="P1917" i="112"/>
  <c r="P1667" i="112"/>
  <c r="R1679" i="109"/>
  <c r="T233" i="109"/>
  <c r="W3509" i="109"/>
  <c r="X161" i="109"/>
  <c r="O1297" i="112"/>
  <c r="Q3724" i="109"/>
  <c r="R1601" i="109"/>
  <c r="S1573" i="109"/>
  <c r="P2064" i="109"/>
  <c r="U2799" i="109"/>
  <c r="W282" i="109"/>
  <c r="W2439" i="109"/>
  <c r="R2301" i="112"/>
  <c r="Y152" i="109"/>
  <c r="N1762" i="112"/>
  <c r="Y195" i="109"/>
  <c r="Q1484" i="112"/>
  <c r="P1194" i="109"/>
  <c r="U1977" i="109"/>
  <c r="S234" i="109"/>
  <c r="Y3724" i="109"/>
  <c r="P2757" i="109"/>
  <c r="S1125" i="109"/>
  <c r="W983" i="109"/>
  <c r="X2822" i="109"/>
  <c r="Y3337" i="109"/>
  <c r="U3117" i="109"/>
  <c r="R3487" i="109"/>
  <c r="Y3905" i="109"/>
  <c r="O3459" i="109"/>
  <c r="T950" i="109"/>
  <c r="Y614" i="109"/>
  <c r="X2622" i="109"/>
  <c r="S764" i="109"/>
  <c r="V2984" i="109"/>
  <c r="Y3754" i="109"/>
  <c r="S3901" i="109"/>
  <c r="T3680" i="109"/>
  <c r="Y1721" i="109"/>
  <c r="P1967" i="112"/>
  <c r="N3763" i="109"/>
  <c r="U4180" i="109"/>
  <c r="Y2324" i="109"/>
  <c r="Z2123" i="109"/>
  <c r="U3656" i="109"/>
  <c r="U2696" i="109"/>
  <c r="O1138" i="109"/>
  <c r="O1706" i="112"/>
  <c r="P1299" i="112"/>
  <c r="N2276" i="109"/>
  <c r="Q2355" i="109"/>
  <c r="P1436" i="112"/>
  <c r="O395" i="109"/>
  <c r="X2633" i="109"/>
  <c r="W3326" i="109"/>
  <c r="N1159" i="112"/>
  <c r="R2560" i="109"/>
  <c r="P1722" i="112"/>
  <c r="X1522" i="109"/>
  <c r="P1519" i="109"/>
  <c r="O3920" i="109"/>
  <c r="Z3951" i="109"/>
  <c r="Q270" i="112"/>
  <c r="W2701" i="109"/>
  <c r="W2982" i="109"/>
  <c r="T740" i="109"/>
  <c r="Q1917" i="112"/>
  <c r="X1674" i="109"/>
  <c r="Y3476" i="109"/>
  <c r="P4273" i="109"/>
  <c r="U3757" i="109"/>
  <c r="P4044" i="109"/>
  <c r="U2951" i="109"/>
  <c r="T3754" i="109"/>
  <c r="N3337" i="109"/>
  <c r="T4233" i="109"/>
  <c r="Q1860" i="112"/>
  <c r="P723" i="112"/>
  <c r="N1626" i="112"/>
  <c r="Q1064" i="112"/>
  <c r="N1573" i="109"/>
  <c r="W2621" i="109"/>
  <c r="Z1797" i="109"/>
  <c r="Q4167" i="109"/>
  <c r="W3199" i="109"/>
  <c r="Z2182" i="109"/>
  <c r="S1953" i="109"/>
  <c r="U594" i="109"/>
  <c r="R919" i="112"/>
  <c r="U3671" i="109"/>
  <c r="P4259" i="109"/>
  <c r="Q3717" i="109"/>
  <c r="X3371" i="109"/>
  <c r="O1893" i="109"/>
  <c r="W1275" i="109"/>
  <c r="Y521" i="109"/>
  <c r="R1991" i="109"/>
  <c r="W1164" i="109"/>
  <c r="O1896" i="109"/>
  <c r="P1409" i="112"/>
  <c r="T1480" i="109"/>
  <c r="O636" i="109"/>
  <c r="N1498" i="109"/>
  <c r="U575" i="109"/>
  <c r="O1726" i="112"/>
  <c r="R649" i="109"/>
  <c r="Y2059" i="109"/>
  <c r="P3054" i="109"/>
  <c r="R2475" i="109"/>
  <c r="T4094" i="109"/>
  <c r="Q2185" i="112"/>
  <c r="N1728" i="112"/>
  <c r="U551" i="109"/>
  <c r="T4025" i="109"/>
  <c r="V435" i="109"/>
  <c r="Q775" i="112"/>
  <c r="R451" i="109"/>
  <c r="P2991" i="109"/>
  <c r="S1954" i="109"/>
  <c r="Q3453" i="109"/>
  <c r="P2796" i="109"/>
  <c r="T603" i="109"/>
  <c r="V2575" i="109"/>
  <c r="Q2795" i="109"/>
  <c r="R3526" i="109"/>
  <c r="X787" i="109"/>
  <c r="Z310" i="109"/>
  <c r="V1354" i="109"/>
  <c r="Q2627" i="112"/>
  <c r="U3086" i="109"/>
  <c r="O273" i="112"/>
  <c r="P3926" i="109"/>
  <c r="P609" i="112"/>
  <c r="W189" i="109"/>
  <c r="R2620" i="109"/>
  <c r="T3432" i="109"/>
  <c r="U2361" i="109"/>
  <c r="X511" i="109"/>
  <c r="P365" i="112"/>
  <c r="O2469" i="109"/>
  <c r="T3414" i="109"/>
  <c r="P2251" i="109"/>
  <c r="U1297" i="109"/>
  <c r="U2980" i="109"/>
  <c r="T2308" i="109"/>
  <c r="N1108" i="109"/>
  <c r="X3161" i="109"/>
  <c r="T3358" i="109"/>
  <c r="X2569" i="109"/>
  <c r="N44" i="109"/>
  <c r="N1190" i="109"/>
  <c r="R873" i="109"/>
  <c r="V1193" i="109"/>
  <c r="V861" i="109"/>
  <c r="R772" i="109"/>
  <c r="Q236" i="112"/>
  <c r="Q1846" i="109"/>
  <c r="X2375" i="109"/>
  <c r="S378" i="109"/>
  <c r="N1154" i="112"/>
  <c r="O959" i="109"/>
  <c r="Y4107" i="109"/>
  <c r="R551" i="109"/>
  <c r="Q1428" i="112"/>
  <c r="X1604" i="109"/>
  <c r="R3827" i="109"/>
  <c r="T247" i="109"/>
  <c r="W1371" i="109"/>
  <c r="T248" i="109"/>
  <c r="O3912" i="109"/>
  <c r="Y3566" i="109"/>
  <c r="X51" i="109"/>
  <c r="P1835" i="109"/>
  <c r="R2026" i="112"/>
  <c r="U2105" i="109"/>
  <c r="W2396" i="109"/>
  <c r="Q1585" i="109"/>
  <c r="S2839" i="109"/>
  <c r="W1117" i="109"/>
  <c r="W2043" i="109"/>
  <c r="Y3492" i="109"/>
  <c r="Q2671" i="109"/>
  <c r="O954" i="112"/>
  <c r="O306" i="112"/>
  <c r="O102" i="109"/>
  <c r="V3463" i="109"/>
  <c r="O289" i="109"/>
  <c r="W635" i="109"/>
  <c r="N2010" i="109"/>
  <c r="S2925" i="109"/>
  <c r="R3815" i="109"/>
  <c r="Y3480" i="109"/>
  <c r="S3299" i="109"/>
  <c r="M95" i="113"/>
  <c r="X2935" i="109"/>
  <c r="X1566" i="109"/>
  <c r="P2081" i="112"/>
  <c r="P3023" i="109"/>
  <c r="O2574" i="109"/>
  <c r="T1595" i="109"/>
  <c r="W1470" i="109"/>
  <c r="S1657" i="109"/>
  <c r="X3496" i="109"/>
  <c r="X3786" i="109"/>
  <c r="X2586" i="109"/>
  <c r="S3883" i="109"/>
  <c r="Q4037" i="109"/>
  <c r="S2050" i="109"/>
  <c r="T3415" i="109"/>
  <c r="W3943" i="109"/>
  <c r="T1301" i="109"/>
  <c r="S3201" i="109"/>
  <c r="V3045" i="109"/>
  <c r="Y2220" i="109"/>
  <c r="Y3170" i="109"/>
  <c r="P522" i="112"/>
  <c r="O1936" i="109"/>
  <c r="R1212" i="109"/>
  <c r="V1231" i="109"/>
  <c r="X3789" i="109"/>
  <c r="Q2840" i="109"/>
  <c r="Q2391" i="112"/>
  <c r="W3317" i="109"/>
  <c r="O3136" i="109"/>
  <c r="R2729" i="112"/>
  <c r="P3817" i="109"/>
  <c r="P964" i="112"/>
  <c r="T2732" i="109"/>
  <c r="O3200" i="109"/>
  <c r="R2733" i="109"/>
  <c r="N3306" i="109"/>
  <c r="N1950" i="112"/>
  <c r="X2308" i="109"/>
  <c r="T3897" i="109"/>
  <c r="R3413" i="109"/>
  <c r="S1193" i="109"/>
  <c r="Z2895" i="109"/>
  <c r="T275" i="109"/>
  <c r="P1032" i="112"/>
  <c r="Z4347" i="109"/>
  <c r="X2588" i="109"/>
  <c r="R3430" i="109"/>
  <c r="O1066" i="112"/>
  <c r="P2962" i="109"/>
  <c r="R186" i="109"/>
  <c r="N1844" i="109"/>
  <c r="Y3745" i="109"/>
  <c r="T4219" i="109"/>
  <c r="Y2565" i="109"/>
  <c r="T2269" i="109"/>
  <c r="S3207" i="109"/>
  <c r="V552" i="109"/>
  <c r="Q77" i="112"/>
  <c r="T1198" i="109"/>
  <c r="P351" i="112"/>
  <c r="Z1435" i="109"/>
  <c r="V3122" i="109"/>
  <c r="Y4093" i="109"/>
  <c r="V3394" i="109"/>
  <c r="Q171" i="112"/>
  <c r="N232" i="112"/>
  <c r="O2102" i="112"/>
  <c r="O760" i="109"/>
  <c r="P3573" i="109"/>
  <c r="P1726" i="112"/>
  <c r="P1538" i="112"/>
  <c r="Y2990" i="109"/>
  <c r="Q2058" i="109"/>
  <c r="U1526" i="109"/>
  <c r="O4021" i="109"/>
  <c r="Q2045" i="109"/>
  <c r="R2015" i="109"/>
  <c r="U2788" i="109"/>
  <c r="W2415" i="109"/>
  <c r="V3170" i="109"/>
  <c r="P1030" i="112"/>
  <c r="W1239" i="109"/>
  <c r="R128" i="109"/>
  <c r="V4053" i="109"/>
  <c r="X4240" i="109"/>
  <c r="Q2310" i="112"/>
  <c r="P3086" i="109"/>
  <c r="O2449" i="109"/>
  <c r="P378" i="112"/>
  <c r="Q1050" i="112"/>
  <c r="O1910" i="112"/>
  <c r="X4293" i="109"/>
  <c r="R1985" i="109"/>
  <c r="R3679" i="109"/>
  <c r="R877" i="112"/>
  <c r="Q2396" i="112"/>
  <c r="W2477" i="109"/>
  <c r="O2834" i="109"/>
  <c r="R1166" i="109"/>
  <c r="Q477" i="112"/>
  <c r="V1693" i="109"/>
  <c r="W4218" i="109"/>
  <c r="Q874" i="109"/>
  <c r="U3471" i="109"/>
  <c r="N560" i="112"/>
  <c r="P2209" i="112"/>
  <c r="Y2200" i="109"/>
  <c r="P36" i="109"/>
  <c r="T4147" i="109"/>
  <c r="T554" i="109"/>
  <c r="P2076" i="112"/>
  <c r="V2816" i="109"/>
  <c r="P2366" i="112"/>
  <c r="O1213" i="112"/>
  <c r="N980" i="112"/>
  <c r="P1246" i="112"/>
  <c r="R1366" i="112"/>
  <c r="Y1216" i="109"/>
  <c r="O3345" i="109"/>
  <c r="O807" i="112"/>
  <c r="Y112" i="109"/>
  <c r="S3663" i="109"/>
  <c r="T2393" i="109"/>
  <c r="S2449" i="109"/>
  <c r="R2615" i="109"/>
  <c r="R3396" i="109"/>
  <c r="P379" i="109"/>
  <c r="T2759" i="109"/>
  <c r="V1621" i="109"/>
  <c r="R3323" i="109"/>
  <c r="N4191" i="109"/>
  <c r="Y2336" i="109"/>
  <c r="U4220" i="109"/>
  <c r="N1311" i="112"/>
  <c r="Z3624" i="109"/>
  <c r="U1159" i="109"/>
  <c r="O2168" i="112"/>
  <c r="Q1792" i="112"/>
  <c r="O1912" i="112"/>
  <c r="O2401" i="112"/>
  <c r="X3897" i="109"/>
  <c r="O350" i="112"/>
  <c r="U1840" i="109"/>
  <c r="R1520" i="109"/>
  <c r="T1242" i="109"/>
  <c r="W2757" i="109"/>
  <c r="S2690" i="109"/>
  <c r="S758" i="109"/>
  <c r="X129" i="109"/>
  <c r="M10" i="113"/>
  <c r="P1202" i="112"/>
  <c r="Y288" i="109"/>
  <c r="Q841" i="112"/>
  <c r="Y1178" i="109"/>
  <c r="R3055" i="109"/>
  <c r="Q2763" i="109"/>
  <c r="X203" i="109"/>
  <c r="Q3170" i="109"/>
  <c r="Q304" i="112"/>
  <c r="V628" i="109"/>
  <c r="Q1515" i="112"/>
  <c r="S1173" i="109"/>
  <c r="Q877" i="109"/>
  <c r="V3323" i="109"/>
  <c r="Y511" i="109"/>
  <c r="U3523" i="109"/>
  <c r="Y935" i="109"/>
  <c r="Q3373" i="109"/>
  <c r="S3826" i="109"/>
  <c r="S2742" i="109"/>
  <c r="W2273" i="109"/>
  <c r="X3164" i="109"/>
  <c r="R4086" i="109"/>
  <c r="N1712" i="109"/>
  <c r="V4132" i="109"/>
  <c r="P1893" i="109"/>
  <c r="N1947" i="112"/>
  <c r="R1197" i="109"/>
  <c r="X924" i="109"/>
  <c r="V1470" i="109"/>
  <c r="Q757" i="112"/>
  <c r="Y2988" i="109"/>
  <c r="R1904" i="109"/>
  <c r="W2059" i="109"/>
  <c r="Q3701" i="109"/>
  <c r="P141" i="112"/>
  <c r="S2460" i="109"/>
  <c r="N2697" i="112"/>
  <c r="T3018" i="109"/>
  <c r="O833" i="112"/>
  <c r="P466" i="112"/>
  <c r="R2196" i="109"/>
  <c r="O740" i="112"/>
  <c r="O2160" i="112"/>
  <c r="Q1716" i="112"/>
  <c r="R2515" i="112"/>
  <c r="X2302" i="109"/>
  <c r="S4037" i="109"/>
  <c r="Y2090" i="109"/>
  <c r="Q3927" i="109"/>
  <c r="R764" i="109"/>
  <c r="W188" i="109"/>
  <c r="T989" i="109"/>
  <c r="S3053" i="109"/>
  <c r="V156" i="109"/>
  <c r="R2832" i="109"/>
  <c r="N171" i="112"/>
  <c r="Q2566" i="112"/>
  <c r="W1926" i="109"/>
  <c r="V4306" i="109"/>
  <c r="X4244" i="109"/>
  <c r="N1307" i="112"/>
  <c r="P453" i="109"/>
  <c r="S34" i="109"/>
  <c r="S2220" i="109"/>
  <c r="T2694" i="109"/>
  <c r="W1488" i="109"/>
  <c r="V3858" i="109"/>
  <c r="W3354" i="109"/>
  <c r="Q4098" i="109"/>
  <c r="X969" i="109"/>
  <c r="S1593" i="109"/>
  <c r="W3496" i="109"/>
  <c r="Q315" i="112"/>
  <c r="M48" i="113"/>
  <c r="Q2926" i="109"/>
  <c r="T3686" i="109"/>
  <c r="S2707" i="109"/>
  <c r="Q3018" i="109"/>
  <c r="V804" i="109"/>
  <c r="W2610" i="109"/>
  <c r="P1916" i="112"/>
  <c r="Q168" i="112"/>
  <c r="U3562" i="109"/>
  <c r="N917" i="109"/>
  <c r="N714" i="112"/>
  <c r="N1856" i="109"/>
  <c r="Q2223" i="109"/>
  <c r="T2756" i="109"/>
  <c r="T2980" i="109"/>
  <c r="W2229" i="109"/>
  <c r="O538" i="112"/>
  <c r="P3679" i="109"/>
  <c r="X288" i="109"/>
  <c r="V2702" i="109"/>
  <c r="S3856" i="109"/>
  <c r="W2723" i="109"/>
  <c r="U3056" i="109"/>
  <c r="V1168" i="109"/>
  <c r="N2660" i="109"/>
  <c r="R2600" i="109"/>
  <c r="N713" i="112"/>
  <c r="U2219" i="109"/>
  <c r="P2004" i="109"/>
  <c r="S2656" i="109"/>
  <c r="N1169" i="112"/>
  <c r="O1716" i="112"/>
  <c r="N1904" i="112"/>
  <c r="O3463" i="109"/>
  <c r="U3708" i="109"/>
  <c r="O86" i="109"/>
  <c r="Y2467" i="109"/>
  <c r="O1718" i="112"/>
  <c r="O1441" i="112"/>
  <c r="S2315" i="109"/>
  <c r="R2753" i="112"/>
  <c r="W3855" i="109"/>
  <c r="Z2486" i="109"/>
  <c r="O3761" i="109"/>
  <c r="R2330" i="109"/>
  <c r="Q2333" i="109"/>
  <c r="O1754" i="112"/>
  <c r="O2946" i="109"/>
  <c r="Y4127" i="109"/>
  <c r="T2470" i="109"/>
  <c r="P537" i="109"/>
  <c r="Z2512" i="109"/>
  <c r="P826" i="112"/>
  <c r="N3054" i="109"/>
  <c r="V622" i="109"/>
  <c r="P4180" i="109"/>
  <c r="S3211" i="109"/>
  <c r="P1722" i="109"/>
  <c r="P2115" i="109"/>
  <c r="U3311" i="109"/>
  <c r="N125" i="112"/>
  <c r="U818" i="109"/>
  <c r="N1070" i="112"/>
  <c r="X756" i="109"/>
  <c r="P3315" i="109"/>
  <c r="U13" i="109"/>
  <c r="O550" i="109"/>
  <c r="S2016" i="109"/>
  <c r="P640" i="112"/>
  <c r="O1548" i="112"/>
  <c r="X3778" i="109"/>
  <c r="O4276" i="109"/>
  <c r="X2483" i="109"/>
  <c r="T1960" i="109"/>
  <c r="Y3884" i="109"/>
  <c r="U1383" i="109"/>
  <c r="P1178" i="112"/>
  <c r="N4130" i="109"/>
  <c r="O2588" i="109"/>
  <c r="P693" i="112"/>
  <c r="Q3387" i="109"/>
  <c r="X2396" i="109"/>
  <c r="T3144" i="109"/>
  <c r="S898" i="109"/>
  <c r="N815" i="112"/>
  <c r="W1494" i="109"/>
  <c r="V2254" i="109"/>
  <c r="P1329" i="109"/>
  <c r="T3023" i="109"/>
  <c r="Q359" i="112"/>
  <c r="S1919" i="109"/>
  <c r="V896" i="109"/>
  <c r="S2233" i="109"/>
  <c r="O1641" i="112"/>
  <c r="X876" i="109"/>
  <c r="N3669" i="109"/>
  <c r="Q702" i="112"/>
  <c r="T1929" i="109"/>
  <c r="Z2879" i="109"/>
  <c r="Y2769" i="109"/>
  <c r="S793" i="109"/>
  <c r="R205" i="112"/>
  <c r="U1734" i="109"/>
  <c r="S3874" i="109"/>
  <c r="W2830" i="109"/>
  <c r="V4166" i="109"/>
  <c r="P1748" i="112"/>
  <c r="X3570" i="109"/>
  <c r="Y4166" i="109"/>
  <c r="O857" i="112"/>
  <c r="W3841" i="109"/>
  <c r="Y3291" i="109"/>
  <c r="V3863" i="109"/>
  <c r="S3399" i="109"/>
  <c r="Q459" i="109"/>
  <c r="R1473" i="109"/>
  <c r="V3460" i="109"/>
  <c r="P579" i="109"/>
  <c r="Q1006" i="112"/>
  <c r="X2749" i="109"/>
  <c r="P2443" i="109"/>
  <c r="O3660" i="109"/>
  <c r="O1737" i="112"/>
  <c r="V3306" i="109"/>
  <c r="R3834" i="109"/>
  <c r="M27" i="113"/>
  <c r="P536" i="109"/>
  <c r="Y2845" i="109"/>
  <c r="N3555" i="109"/>
  <c r="Q1059" i="112"/>
  <c r="O3108" i="109"/>
  <c r="X3854" i="109"/>
  <c r="Y2965" i="109"/>
  <c r="N2770" i="109"/>
  <c r="P2733" i="109"/>
  <c r="S3033" i="109"/>
  <c r="M123" i="113"/>
  <c r="Y276" i="109"/>
  <c r="R3930" i="109"/>
  <c r="V1503" i="109"/>
  <c r="Q1896" i="112"/>
  <c r="U576" i="109"/>
  <c r="O4307" i="109"/>
  <c r="P594" i="109"/>
  <c r="X4207" i="109"/>
  <c r="P3701" i="109"/>
  <c r="S2574" i="109"/>
  <c r="T3702" i="109"/>
  <c r="U1105" i="109"/>
  <c r="W3034" i="109"/>
  <c r="S4080" i="109"/>
  <c r="P2364" i="112"/>
  <c r="Q2233" i="109"/>
  <c r="O873" i="112"/>
  <c r="Y2478" i="109"/>
  <c r="O1527" i="112"/>
  <c r="W1999" i="109"/>
  <c r="N2437" i="112"/>
  <c r="N27" i="112"/>
  <c r="U3742" i="109"/>
  <c r="U2584" i="109"/>
  <c r="O3924" i="109"/>
  <c r="Y794" i="109"/>
  <c r="W1953" i="109"/>
  <c r="Q55" i="112"/>
  <c r="Y3026" i="109"/>
  <c r="Q20" i="109"/>
  <c r="W3533" i="109"/>
  <c r="Q950" i="109"/>
  <c r="N2415" i="109"/>
  <c r="U4128" i="109"/>
  <c r="U3749" i="109"/>
  <c r="Q2247" i="112"/>
  <c r="O2448" i="109"/>
  <c r="U941" i="109"/>
  <c r="Z2502" i="109"/>
  <c r="Q1851" i="112"/>
  <c r="Q585" i="112"/>
  <c r="T2474" i="109"/>
  <c r="V1721" i="109"/>
  <c r="Q1506" i="112"/>
  <c r="T2695" i="109"/>
  <c r="R654" i="109"/>
  <c r="O1654" i="112"/>
  <c r="R881" i="109"/>
  <c r="O1732" i="112"/>
  <c r="Q1764" i="112"/>
  <c r="R3546" i="109"/>
  <c r="Y2452" i="109"/>
  <c r="O1912" i="109"/>
  <c r="X3689" i="109"/>
  <c r="X3488" i="109"/>
  <c r="U3715" i="109"/>
  <c r="X521" i="109"/>
  <c r="X2211" i="109"/>
  <c r="V3380" i="109"/>
  <c r="P1897" i="112"/>
  <c r="W2356" i="109"/>
  <c r="U1700" i="109"/>
  <c r="N1916" i="112"/>
  <c r="Y2581" i="109"/>
  <c r="Q2620" i="112"/>
  <c r="Y2414" i="109"/>
  <c r="T1981" i="109"/>
  <c r="T3519" i="109"/>
  <c r="T3065" i="109"/>
  <c r="P1932" i="112"/>
  <c r="X1474" i="109"/>
  <c r="R2743" i="109"/>
  <c r="V185" i="109"/>
  <c r="O544" i="109"/>
  <c r="N243" i="112"/>
  <c r="P2327" i="112"/>
  <c r="P3330" i="109"/>
  <c r="S2815" i="109"/>
  <c r="X3717" i="109"/>
  <c r="S4161" i="109"/>
  <c r="O2234" i="112"/>
  <c r="W2770" i="109"/>
  <c r="U2762" i="109"/>
  <c r="X1738" i="109"/>
  <c r="T501" i="109"/>
  <c r="P707" i="112"/>
  <c r="X423" i="109"/>
  <c r="U2998" i="109"/>
  <c r="T63" i="109"/>
  <c r="O15" i="112"/>
  <c r="V2819" i="109"/>
  <c r="O1258" i="112"/>
  <c r="V2577" i="109"/>
  <c r="O2379" i="109"/>
  <c r="W3169" i="109"/>
  <c r="T1109" i="109"/>
  <c r="Y3098" i="109"/>
  <c r="O2761" i="109"/>
  <c r="W2580" i="109"/>
  <c r="N760" i="109"/>
  <c r="X2612" i="109"/>
  <c r="X3725" i="109"/>
  <c r="Y571" i="109"/>
  <c r="V870" i="109"/>
  <c r="P3429" i="109"/>
  <c r="O965" i="112"/>
  <c r="P1443" i="112"/>
  <c r="V1596" i="109"/>
  <c r="T3488" i="109"/>
  <c r="R3692" i="109"/>
  <c r="O218" i="109"/>
  <c r="Q1235" i="109"/>
  <c r="X2431" i="109"/>
  <c r="Z1395" i="109"/>
  <c r="Q4153" i="109"/>
  <c r="Y4082" i="109"/>
  <c r="W3863" i="109"/>
  <c r="Q327" i="112"/>
  <c r="V550" i="109"/>
  <c r="X3461" i="109"/>
  <c r="S2409" i="109"/>
  <c r="T3679" i="109"/>
  <c r="N65" i="112"/>
  <c r="R2269" i="109"/>
  <c r="P1678" i="109"/>
  <c r="Z347" i="109"/>
  <c r="W3810" i="109"/>
  <c r="W3341" i="109"/>
  <c r="U4034" i="109"/>
  <c r="O2951" i="109"/>
  <c r="V432" i="109"/>
  <c r="Q577" i="109"/>
  <c r="Q1491" i="112"/>
  <c r="O71" i="112"/>
  <c r="Q831" i="109"/>
  <c r="S2689" i="109"/>
  <c r="Q2168" i="112"/>
  <c r="T1738" i="109"/>
  <c r="P1662" i="112"/>
  <c r="W2036" i="109"/>
  <c r="Q3416" i="109"/>
  <c r="O3559" i="109"/>
  <c r="Z3990" i="109"/>
  <c r="P2142" i="112"/>
  <c r="X1382" i="109"/>
  <c r="R3768" i="109"/>
  <c r="P66" i="112"/>
  <c r="Y3865" i="109"/>
  <c r="O1938" i="112"/>
  <c r="Q1916" i="112"/>
  <c r="P413" i="112"/>
  <c r="O3529" i="109"/>
  <c r="V2690" i="109"/>
  <c r="V868" i="109"/>
  <c r="Q1311" i="109"/>
  <c r="O3088" i="109"/>
  <c r="N2007" i="109"/>
  <c r="O4293" i="109"/>
  <c r="R1963" i="109"/>
  <c r="O388" i="112"/>
  <c r="V1239" i="109"/>
  <c r="R2117" i="109"/>
  <c r="O1473" i="109"/>
  <c r="Q2222" i="109"/>
  <c r="Z3269" i="109"/>
  <c r="T1137" i="109"/>
  <c r="Q4254" i="109"/>
  <c r="N1710" i="112"/>
  <c r="Q819" i="112"/>
  <c r="P1851" i="109"/>
  <c r="V184" i="109"/>
  <c r="P2363" i="112"/>
  <c r="O1481" i="112"/>
  <c r="P490" i="109"/>
  <c r="Y219" i="109"/>
  <c r="X370" i="109"/>
  <c r="P1939" i="112"/>
  <c r="Q829" i="112"/>
  <c r="T3796" i="109"/>
  <c r="Q165" i="112"/>
  <c r="V282" i="109"/>
  <c r="T3744" i="109"/>
  <c r="S567" i="109"/>
  <c r="P483" i="112"/>
  <c r="P139" i="112"/>
  <c r="Q2659" i="109"/>
  <c r="S3099" i="109"/>
  <c r="Q426" i="109"/>
  <c r="S2116" i="109"/>
  <c r="O724" i="112"/>
  <c r="X854" i="109"/>
  <c r="P1856" i="112"/>
  <c r="V4292" i="109"/>
  <c r="W4086" i="109"/>
  <c r="Q60" i="109"/>
  <c r="W653" i="109"/>
  <c r="X1970" i="109"/>
  <c r="X4208" i="109"/>
  <c r="U1247" i="109"/>
  <c r="U609" i="109"/>
  <c r="O1851" i="109"/>
  <c r="Q2100" i="109"/>
  <c r="Y3446" i="109"/>
  <c r="Z1434" i="109"/>
  <c r="Q4199" i="109"/>
  <c r="V3569" i="109"/>
  <c r="N1958" i="112"/>
  <c r="N308" i="112"/>
  <c r="N2461" i="112"/>
  <c r="O3523" i="109"/>
  <c r="P375" i="109"/>
  <c r="R1143" i="112"/>
  <c r="Y417" i="109"/>
  <c r="X261" i="109"/>
  <c r="P1307" i="112"/>
  <c r="N2042" i="109"/>
  <c r="S1305" i="109"/>
  <c r="O422" i="109"/>
  <c r="Q4148" i="109"/>
  <c r="O2127" i="112"/>
  <c r="U650" i="109"/>
  <c r="Q593" i="112"/>
  <c r="V1558" i="109"/>
  <c r="R2342" i="109"/>
  <c r="Q785" i="109"/>
  <c r="S4306" i="109"/>
  <c r="T2247" i="109"/>
  <c r="N514" i="112"/>
  <c r="T2087" i="109"/>
  <c r="Y3742" i="109"/>
  <c r="V3499" i="109"/>
  <c r="U3416" i="109"/>
  <c r="R3570" i="109"/>
  <c r="X4118" i="109"/>
  <c r="K87" i="113"/>
  <c r="O1619" i="109"/>
  <c r="U2740" i="109"/>
  <c r="N1404" i="112"/>
  <c r="U3702" i="109"/>
  <c r="N2115" i="112"/>
  <c r="N2102" i="112"/>
  <c r="Y2598" i="109"/>
  <c r="R445" i="112"/>
  <c r="W3290" i="109"/>
  <c r="V1567" i="109"/>
  <c r="S136" i="109"/>
  <c r="R3817" i="109"/>
  <c r="Q634" i="112"/>
  <c r="P2409" i="109"/>
  <c r="X3534" i="109"/>
  <c r="Y3475" i="109"/>
  <c r="P71" i="109"/>
  <c r="Z2514" i="109"/>
  <c r="S1251" i="109"/>
  <c r="Q1007" i="112"/>
  <c r="Q925" i="112"/>
  <c r="N384" i="112"/>
  <c r="X1936" i="109"/>
  <c r="N304" i="112"/>
  <c r="N1121" i="109"/>
  <c r="S459" i="109"/>
  <c r="O72" i="112"/>
  <c r="N705" i="112"/>
  <c r="X3414" i="109"/>
  <c r="W1256" i="109"/>
  <c r="M154" i="113"/>
  <c r="S2613" i="109"/>
  <c r="Q4046" i="109"/>
  <c r="W3874" i="109"/>
  <c r="P2714" i="109"/>
  <c r="P3035" i="109"/>
  <c r="U2372" i="109"/>
  <c r="V2741" i="109"/>
  <c r="N2699" i="109"/>
  <c r="W2664" i="109"/>
  <c r="P2234" i="109"/>
  <c r="R1364" i="112"/>
  <c r="Y3793" i="109"/>
  <c r="W2435" i="109"/>
  <c r="O2445" i="109"/>
  <c r="X2404" i="109"/>
  <c r="U2471" i="109"/>
  <c r="R1376" i="112"/>
  <c r="O2073" i="109"/>
  <c r="Q1343" i="109"/>
  <c r="P4266" i="109"/>
  <c r="R913" i="112"/>
  <c r="R1650" i="109"/>
  <c r="S189" i="109"/>
  <c r="W598" i="109"/>
  <c r="W406" i="109"/>
  <c r="S1272" i="109"/>
  <c r="O759" i="112"/>
  <c r="P473" i="112"/>
  <c r="Y3444" i="109"/>
  <c r="N931" i="109"/>
  <c r="O3164" i="109"/>
  <c r="O201" i="109"/>
  <c r="P2371" i="112"/>
  <c r="T4067" i="109"/>
  <c r="R3401" i="109"/>
  <c r="P3401" i="109"/>
  <c r="P1109" i="109"/>
  <c r="O2818" i="109"/>
  <c r="Q1464" i="112"/>
  <c r="N1346" i="109"/>
  <c r="S1110" i="109"/>
  <c r="S3517" i="109"/>
  <c r="Q3718" i="109"/>
  <c r="Z708" i="109"/>
  <c r="O824" i="112"/>
  <c r="P157" i="112"/>
  <c r="Q2260" i="109"/>
  <c r="P859" i="109"/>
  <c r="W2304" i="109"/>
  <c r="N2101" i="112"/>
  <c r="V3660" i="109"/>
  <c r="Z3610" i="109"/>
  <c r="O464" i="109"/>
  <c r="W3934" i="109"/>
  <c r="T1004" i="109"/>
  <c r="V1707" i="109"/>
  <c r="Q2403" i="112"/>
  <c r="Q4223" i="109"/>
  <c r="V2991" i="109"/>
  <c r="X3577" i="109"/>
  <c r="X4266" i="109"/>
  <c r="S2063" i="109"/>
  <c r="Q958" i="112"/>
  <c r="X466" i="109"/>
  <c r="V3852" i="109"/>
  <c r="Q3149" i="109"/>
  <c r="U3034" i="109"/>
  <c r="O2631" i="112"/>
  <c r="W3208" i="109"/>
  <c r="P3384" i="109"/>
  <c r="R2737" i="109"/>
  <c r="U436" i="109"/>
  <c r="R1610" i="112"/>
  <c r="P846" i="109"/>
  <c r="R1824" i="112"/>
  <c r="N743" i="109"/>
  <c r="O1633" i="112"/>
  <c r="Z680" i="109"/>
  <c r="Q934" i="109"/>
  <c r="O2406" i="112"/>
  <c r="O32" i="112"/>
  <c r="V2085" i="109"/>
  <c r="W2837" i="109"/>
  <c r="S2419" i="109"/>
  <c r="P319" i="112"/>
  <c r="X4193" i="109"/>
  <c r="Y945" i="109"/>
  <c r="S2112" i="109"/>
  <c r="Y2569" i="109"/>
  <c r="R1359" i="112"/>
  <c r="T3675" i="109"/>
  <c r="U2365" i="109"/>
  <c r="O751" i="109"/>
  <c r="X3208" i="109"/>
  <c r="T3130" i="109"/>
  <c r="Q72" i="112"/>
  <c r="V2467" i="109"/>
  <c r="S2568" i="109"/>
  <c r="S3775" i="109"/>
  <c r="Y1305" i="109"/>
  <c r="N3127" i="109"/>
  <c r="Y1479" i="109"/>
  <c r="S4083" i="109"/>
  <c r="Q2409" i="112"/>
  <c r="X3158" i="109"/>
  <c r="P423" i="109"/>
  <c r="O2012" i="112"/>
  <c r="Z328" i="109"/>
  <c r="Q1719" i="112"/>
  <c r="O3565" i="109"/>
  <c r="N983" i="112"/>
  <c r="W3314" i="109"/>
  <c r="N520" i="112"/>
  <c r="V1679" i="109"/>
  <c r="P2481" i="109"/>
  <c r="X4296" i="109"/>
  <c r="Q582" i="112"/>
  <c r="P2007" i="109"/>
  <c r="X4279" i="109"/>
  <c r="Q2465" i="109"/>
  <c r="U1562" i="109"/>
  <c r="Q1301" i="112"/>
  <c r="U3857" i="109"/>
  <c r="R3462" i="109"/>
  <c r="P4143" i="109"/>
  <c r="O2327" i="112"/>
  <c r="Q3044" i="109"/>
  <c r="N1163" i="112"/>
  <c r="N1776" i="112"/>
  <c r="W2647" i="109"/>
  <c r="T2647" i="109"/>
  <c r="Y1124" i="109"/>
  <c r="T2614" i="109"/>
  <c r="P80" i="112"/>
  <c r="V962" i="109"/>
  <c r="W749" i="109"/>
  <c r="T4194" i="109"/>
  <c r="P1288" i="112"/>
  <c r="N3096" i="109"/>
  <c r="T1627" i="109"/>
  <c r="U3102" i="109"/>
  <c r="X3421" i="109"/>
  <c r="Q370" i="112"/>
  <c r="X1920" i="109"/>
  <c r="N1206" i="112"/>
  <c r="S4153" i="109"/>
  <c r="P1292" i="112"/>
  <c r="X284" i="109"/>
  <c r="Y2614" i="109"/>
  <c r="Z710" i="109"/>
  <c r="N1184" i="112"/>
  <c r="N238" i="112"/>
  <c r="Q3925" i="109"/>
  <c r="P1960" i="112"/>
  <c r="P2753" i="109"/>
  <c r="V2960" i="109"/>
  <c r="O1953" i="112"/>
  <c r="O1631" i="112"/>
  <c r="S4262" i="109"/>
  <c r="N1666" i="109"/>
  <c r="S2561" i="109"/>
  <c r="W1869" i="109"/>
  <c r="U2769" i="109"/>
  <c r="S907" i="109"/>
  <c r="T4277" i="109"/>
  <c r="Q1923" i="112"/>
  <c r="N3802" i="109"/>
  <c r="N2328" i="112"/>
  <c r="Q746" i="112"/>
  <c r="U410" i="109"/>
  <c r="Q615" i="112"/>
  <c r="S3456" i="109"/>
  <c r="O1657" i="112"/>
  <c r="V3857" i="109"/>
  <c r="X3780" i="109"/>
  <c r="V2038" i="109"/>
  <c r="W3126" i="109"/>
  <c r="N394" i="112"/>
  <c r="V2264" i="109"/>
  <c r="X1548" i="109"/>
  <c r="T3879" i="109"/>
  <c r="O2734" i="109"/>
  <c r="X802" i="109"/>
  <c r="P1882" i="112"/>
  <c r="P4183" i="109"/>
  <c r="N352" i="112"/>
  <c r="Y1835" i="109"/>
  <c r="O619" i="112"/>
  <c r="N1139" i="109"/>
  <c r="U3542" i="109"/>
  <c r="O1871" i="112"/>
  <c r="Q2189" i="112"/>
  <c r="P972" i="112"/>
  <c r="Y3688" i="109"/>
  <c r="R3912" i="109"/>
  <c r="Q749" i="109"/>
  <c r="N744" i="112"/>
  <c r="N83" i="109"/>
  <c r="P2847" i="109"/>
  <c r="N114" i="109"/>
  <c r="R2468" i="109"/>
  <c r="O4157" i="109"/>
  <c r="X3169" i="109"/>
  <c r="S3914" i="109"/>
  <c r="U4127" i="109"/>
  <c r="Q2712" i="112"/>
  <c r="N2460" i="109"/>
  <c r="Q269" i="112"/>
  <c r="P1004" i="109"/>
  <c r="Q256" i="112"/>
  <c r="Y2263" i="109"/>
  <c r="T3491" i="109"/>
  <c r="W2985" i="109"/>
  <c r="P525" i="112"/>
  <c r="P55" i="112"/>
  <c r="N1931" i="109"/>
  <c r="P1565" i="112"/>
  <c r="Q1542" i="112"/>
  <c r="Y795" i="109"/>
  <c r="P1577" i="109"/>
  <c r="P533" i="109"/>
  <c r="W3313" i="109"/>
  <c r="R3829" i="109"/>
  <c r="W3910" i="109"/>
  <c r="S1661" i="109"/>
  <c r="T4093" i="109"/>
  <c r="N247" i="109"/>
  <c r="Q1673" i="109"/>
  <c r="Q1928" i="112"/>
  <c r="S4086" i="109"/>
  <c r="R1357" i="109"/>
  <c r="V1312" i="109"/>
  <c r="O1629" i="112"/>
  <c r="U2358" i="109"/>
  <c r="X2007" i="109"/>
  <c r="W954" i="109"/>
  <c r="W3140" i="109"/>
  <c r="Q3139" i="109"/>
  <c r="S959" i="109"/>
  <c r="X3135" i="109"/>
  <c r="O2443" i="112"/>
  <c r="X3928" i="109"/>
  <c r="P3841" i="109"/>
  <c r="W2952" i="109"/>
  <c r="S2950" i="109"/>
  <c r="O2994" i="109"/>
  <c r="T3854" i="109"/>
  <c r="N2684" i="112"/>
  <c r="R2379" i="109"/>
  <c r="T836" i="109"/>
  <c r="Y1893" i="109"/>
  <c r="Y2323" i="109"/>
  <c r="S537" i="109"/>
  <c r="Z318" i="109"/>
  <c r="V2733" i="109"/>
  <c r="R1748" i="109"/>
  <c r="X4122" i="109"/>
  <c r="O3879" i="109"/>
  <c r="V1930" i="109"/>
  <c r="X4256" i="109"/>
  <c r="O1435" i="112"/>
  <c r="P2813" i="109"/>
  <c r="N1312" i="112"/>
  <c r="N1485" i="109"/>
  <c r="P3822" i="109"/>
  <c r="W573" i="109"/>
  <c r="R3133" i="109"/>
  <c r="R1254" i="109"/>
  <c r="O3856" i="109"/>
  <c r="R2991" i="109"/>
  <c r="R880" i="112"/>
  <c r="T2668" i="109"/>
  <c r="W2930" i="109"/>
  <c r="O1997" i="109"/>
  <c r="Q3565" i="109"/>
  <c r="T982" i="109"/>
  <c r="Q2105" i="109"/>
  <c r="P3502" i="109"/>
  <c r="X3927" i="109"/>
  <c r="N249" i="112"/>
  <c r="X2998" i="109"/>
  <c r="O722" i="112"/>
  <c r="W4277" i="109"/>
  <c r="X3494" i="109"/>
  <c r="N3196" i="109"/>
  <c r="X498" i="109"/>
  <c r="U3168" i="109"/>
  <c r="R505" i="109"/>
  <c r="V1619" i="109"/>
  <c r="N1998" i="112"/>
  <c r="Q2157" i="112"/>
  <c r="Y472" i="109"/>
  <c r="R2649" i="109"/>
  <c r="R168" i="109"/>
  <c r="Q700" i="112"/>
  <c r="Y3327" i="109"/>
  <c r="N3027" i="109"/>
  <c r="O1016" i="112"/>
  <c r="O2219" i="109"/>
  <c r="P476" i="109"/>
  <c r="R2726" i="109"/>
  <c r="N636" i="109"/>
  <c r="Y2057" i="109"/>
  <c r="U1856" i="109"/>
  <c r="Z1807" i="109"/>
  <c r="N2607" i="109"/>
  <c r="O111" i="112"/>
  <c r="S205" i="109"/>
  <c r="O1296" i="112"/>
  <c r="N2219" i="109"/>
  <c r="R2819" i="109"/>
  <c r="N2403" i="112"/>
  <c r="N800" i="112"/>
  <c r="U3573" i="109"/>
  <c r="R3924" i="109"/>
  <c r="Q500" i="109"/>
  <c r="W2727" i="109"/>
  <c r="Y1830" i="109"/>
  <c r="T3784" i="109"/>
  <c r="N3856" i="109"/>
  <c r="S3168" i="109"/>
  <c r="T1374" i="109"/>
  <c r="V3749" i="109"/>
  <c r="U3665" i="109"/>
  <c r="V1715" i="109"/>
  <c r="S4044" i="109"/>
  <c r="R2495" i="112"/>
  <c r="P1977" i="112"/>
  <c r="O1917" i="112"/>
  <c r="S3936" i="109"/>
  <c r="P799" i="112"/>
  <c r="W3514" i="109"/>
  <c r="P2772" i="109"/>
  <c r="O2832" i="109"/>
  <c r="V580" i="109"/>
  <c r="Z2899" i="109"/>
  <c r="S3391" i="109"/>
  <c r="Q10" i="112"/>
  <c r="Y1511" i="109"/>
  <c r="V2299" i="109"/>
  <c r="Y760" i="109"/>
  <c r="N1173" i="112"/>
  <c r="N2424" i="109"/>
  <c r="T394" i="109"/>
  <c r="S572" i="109"/>
  <c r="S2841" i="109"/>
  <c r="S2376" i="109"/>
  <c r="W4176" i="109"/>
  <c r="Q1373" i="109"/>
  <c r="Y2085" i="109"/>
  <c r="S2570" i="109"/>
  <c r="Q1526" i="109"/>
  <c r="Q971" i="112"/>
  <c r="V3935" i="109"/>
  <c r="R4289" i="109"/>
  <c r="Q2576" i="109"/>
  <c r="Y3817" i="109"/>
  <c r="P1384" i="109"/>
  <c r="R4187" i="109"/>
  <c r="R3091" i="109"/>
  <c r="Z2500" i="109"/>
  <c r="Z3637" i="109"/>
  <c r="O3126" i="109"/>
  <c r="R1602" i="112"/>
  <c r="Y2807" i="109"/>
  <c r="T4229" i="109"/>
  <c r="Y395" i="109"/>
  <c r="T2002" i="109"/>
  <c r="N3884" i="109"/>
  <c r="N1044" i="112"/>
  <c r="W3523" i="109"/>
  <c r="Q360" i="112"/>
  <c r="Q4058" i="109"/>
  <c r="N1482" i="112"/>
  <c r="R1334" i="109"/>
  <c r="X2831" i="109"/>
  <c r="W275" i="109"/>
  <c r="Q2386" i="112"/>
  <c r="O1166" i="109"/>
  <c r="R985" i="109"/>
  <c r="R1348" i="112"/>
  <c r="Q2654" i="109"/>
  <c r="Y1634" i="109"/>
  <c r="V1280" i="109"/>
  <c r="U3898" i="109"/>
  <c r="X2659" i="109"/>
  <c r="T3212" i="109"/>
  <c r="W3851" i="109"/>
  <c r="S789" i="109"/>
  <c r="R3909" i="109"/>
  <c r="P4279" i="109"/>
  <c r="Q355" i="112"/>
  <c r="R910" i="109"/>
  <c r="O3145" i="109"/>
  <c r="U2319" i="109"/>
  <c r="V2692" i="109"/>
  <c r="R2000" i="109"/>
  <c r="W1674" i="109"/>
  <c r="S3175" i="109"/>
  <c r="T2065" i="109"/>
  <c r="N3499" i="109"/>
  <c r="O3867" i="109"/>
  <c r="R3006" i="109"/>
  <c r="V1315" i="109"/>
  <c r="U4272" i="109"/>
  <c r="V2616" i="109"/>
  <c r="Y3122" i="109"/>
  <c r="P3015" i="109"/>
  <c r="R1694" i="109"/>
  <c r="Z1767" i="109"/>
  <c r="Q1577" i="109"/>
  <c r="Q1555" i="109"/>
  <c r="X1498" i="109"/>
  <c r="V2807" i="109"/>
  <c r="O3051" i="109"/>
  <c r="Z2550" i="109"/>
  <c r="Q271" i="112"/>
  <c r="W3022" i="109"/>
  <c r="N569" i="112"/>
  <c r="O3346" i="109"/>
  <c r="X4143" i="109"/>
  <c r="N525" i="112"/>
  <c r="S2296" i="109"/>
  <c r="O1898" i="109"/>
  <c r="N457" i="109"/>
  <c r="W1116" i="109"/>
  <c r="Q2261" i="109"/>
  <c r="N1373" i="109"/>
  <c r="O1476" i="112"/>
  <c r="T2804" i="109"/>
  <c r="S2698" i="109"/>
  <c r="U3695" i="109"/>
  <c r="Q61" i="109"/>
  <c r="N896" i="109"/>
  <c r="X1292" i="109"/>
  <c r="P296" i="112"/>
  <c r="V990" i="109"/>
  <c r="Q261" i="112"/>
  <c r="V3364" i="109"/>
  <c r="Y1620" i="109"/>
  <c r="T1949" i="109"/>
  <c r="O1030" i="112"/>
  <c r="V1277" i="109"/>
  <c r="T3326" i="109"/>
  <c r="X31" i="109"/>
  <c r="Q2144" i="112"/>
  <c r="Q405" i="112"/>
  <c r="N1547" i="109"/>
  <c r="R1108" i="109"/>
  <c r="X4200" i="109"/>
  <c r="S3410" i="109"/>
  <c r="R2669" i="109"/>
  <c r="N4094" i="109"/>
  <c r="O1176" i="112"/>
  <c r="N554" i="112"/>
  <c r="N2364" i="112"/>
  <c r="P220" i="109"/>
  <c r="Z3633" i="109"/>
  <c r="R3081" i="109"/>
  <c r="X2093" i="109"/>
  <c r="P1475" i="109"/>
  <c r="P258" i="112"/>
  <c r="P2976" i="109"/>
  <c r="U1678" i="109"/>
  <c r="S3425" i="109"/>
  <c r="W105" i="109"/>
  <c r="Z2850" i="109"/>
  <c r="X1685" i="109"/>
  <c r="R3538" i="109"/>
  <c r="Y818" i="109"/>
  <c r="U2595" i="109"/>
  <c r="N1930" i="109"/>
  <c r="O2439" i="109"/>
  <c r="Y3555" i="109"/>
  <c r="V1233" i="109"/>
  <c r="S1335" i="109"/>
  <c r="P1972" i="109"/>
  <c r="N616" i="112"/>
  <c r="T1531" i="109"/>
  <c r="O1559" i="109"/>
  <c r="X774" i="109"/>
  <c r="S4270" i="109"/>
  <c r="R3111" i="109"/>
  <c r="U2619" i="109"/>
  <c r="U1126" i="109"/>
  <c r="O42" i="112"/>
  <c r="W4152" i="109"/>
  <c r="R1360" i="112"/>
  <c r="Q1202" i="112"/>
  <c r="U4054" i="109"/>
  <c r="R1582" i="112"/>
  <c r="X4078" i="109"/>
  <c r="W971" i="109"/>
  <c r="Z1770" i="109"/>
  <c r="N1735" i="109"/>
  <c r="Q794" i="112"/>
  <c r="T2633" i="109"/>
  <c r="Q554" i="109"/>
  <c r="R1516" i="109"/>
  <c r="O3930" i="109"/>
  <c r="V1950" i="109"/>
  <c r="S3709" i="109"/>
  <c r="N1275" i="112"/>
  <c r="V928" i="109"/>
  <c r="Q144" i="112"/>
  <c r="U1954" i="109"/>
  <c r="Q2336" i="109"/>
  <c r="W1621" i="109"/>
  <c r="P1647" i="109"/>
  <c r="O2733" i="109"/>
  <c r="P584" i="112"/>
  <c r="Y1955" i="109"/>
  <c r="Y233" i="109"/>
  <c r="W3023" i="109"/>
  <c r="O512" i="112"/>
  <c r="N290" i="112"/>
  <c r="V4286" i="109"/>
  <c r="S1917" i="109"/>
  <c r="N1869" i="109"/>
  <c r="R422" i="109"/>
  <c r="O754" i="112"/>
  <c r="X4040" i="109"/>
  <c r="W1737" i="109"/>
  <c r="W1161" i="109"/>
  <c r="V1749" i="109"/>
  <c r="Q2378" i="109"/>
  <c r="X1835" i="109"/>
  <c r="W3291" i="109"/>
  <c r="S3911" i="109"/>
  <c r="W3315" i="109"/>
  <c r="U2058" i="109"/>
  <c r="V845" i="109"/>
  <c r="W3003" i="109"/>
  <c r="O951" i="112"/>
  <c r="O468" i="112"/>
  <c r="R3784" i="109"/>
  <c r="Y186" i="109"/>
  <c r="O2560" i="112"/>
  <c r="S1943" i="109"/>
  <c r="R1240" i="109"/>
  <c r="Y1747" i="109"/>
  <c r="O1852" i="112"/>
  <c r="X412" i="109"/>
  <c r="X4121" i="109"/>
  <c r="Z717" i="109"/>
  <c r="Q107" i="112"/>
  <c r="R2042" i="109"/>
  <c r="Q515" i="112"/>
  <c r="W1885" i="109"/>
  <c r="P1483" i="112"/>
  <c r="O113" i="112"/>
  <c r="Q2565" i="112"/>
  <c r="P3559" i="109"/>
  <c r="R3914" i="109"/>
  <c r="Q771" i="112"/>
  <c r="O1183" i="109"/>
  <c r="Q3546" i="109"/>
  <c r="O189" i="109"/>
  <c r="Y3860" i="109"/>
  <c r="Y2714" i="109"/>
  <c r="Q3569" i="109"/>
  <c r="Y3006" i="109"/>
  <c r="N2419" i="112"/>
  <c r="N1711" i="109"/>
  <c r="P1127" i="109"/>
  <c r="Q1455" i="112"/>
  <c r="P541" i="112"/>
  <c r="R3400" i="109"/>
  <c r="X2082" i="109"/>
  <c r="R3672" i="109"/>
  <c r="Q1893" i="109"/>
  <c r="T2468" i="109"/>
  <c r="P2626" i="112"/>
  <c r="P934" i="112"/>
  <c r="N1529" i="112"/>
  <c r="O2771" i="109"/>
  <c r="Q1194" i="112"/>
  <c r="X4029" i="109"/>
  <c r="T3719" i="109"/>
  <c r="P550" i="112"/>
  <c r="X3533" i="109"/>
  <c r="Q416" i="109"/>
  <c r="N2772" i="109"/>
  <c r="N2676" i="112"/>
  <c r="U1724" i="109"/>
  <c r="N1292" i="112"/>
  <c r="P1039" i="112"/>
  <c r="P2135" i="112"/>
  <c r="N3782" i="109"/>
  <c r="P3460" i="109"/>
  <c r="T4300" i="109"/>
  <c r="O718" i="112"/>
  <c r="N3705" i="109"/>
  <c r="N2658" i="109"/>
  <c r="Q4160" i="109"/>
  <c r="W4044" i="109"/>
  <c r="P1256" i="109"/>
  <c r="P3355" i="109"/>
  <c r="X1577" i="109"/>
  <c r="O2216" i="109"/>
  <c r="Z695" i="109"/>
  <c r="S2788" i="109"/>
  <c r="T3472" i="109"/>
  <c r="P339" i="112"/>
  <c r="U3422" i="109"/>
  <c r="X3211" i="109"/>
  <c r="V556" i="109"/>
  <c r="P787" i="112"/>
  <c r="Q4293" i="109"/>
  <c r="W613" i="109"/>
  <c r="S2089" i="109"/>
  <c r="W567" i="109"/>
  <c r="Z4378" i="109"/>
  <c r="R2956" i="109"/>
  <c r="P4126" i="109"/>
  <c r="U1620" i="109"/>
  <c r="R735" i="109"/>
  <c r="O3086" i="109"/>
  <c r="X1255" i="109"/>
  <c r="N241" i="109"/>
  <c r="P2368" i="109"/>
  <c r="S836" i="109"/>
  <c r="W2005" i="109"/>
  <c r="S4076" i="109"/>
  <c r="Q2706" i="109"/>
  <c r="W3860" i="109"/>
  <c r="N2204" i="112"/>
  <c r="Q1881" i="109"/>
  <c r="O605" i="112"/>
  <c r="O387" i="109"/>
  <c r="R375" i="109"/>
  <c r="O1465" i="109"/>
  <c r="S2711" i="109"/>
  <c r="Z2185" i="109"/>
  <c r="P3061" i="109"/>
  <c r="U770" i="109"/>
  <c r="U2815" i="109"/>
  <c r="Q2816" i="109"/>
  <c r="Q590" i="112"/>
  <c r="W1511" i="109"/>
  <c r="Y1931" i="109"/>
  <c r="R1281" i="109"/>
  <c r="Y3318" i="109"/>
  <c r="P2438" i="109"/>
  <c r="S2466" i="109"/>
  <c r="V4030" i="109"/>
  <c r="N3710" i="109"/>
  <c r="Z3985" i="109"/>
  <c r="O2012" i="109"/>
  <c r="U1667" i="109"/>
  <c r="Y4201" i="109"/>
  <c r="P1910" i="112"/>
  <c r="V794" i="109"/>
  <c r="Y1260" i="109"/>
  <c r="O623" i="109"/>
  <c r="R1611" i="112"/>
  <c r="R2296" i="109"/>
  <c r="Q1926" i="112"/>
  <c r="O136" i="112"/>
  <c r="Q3852" i="109"/>
  <c r="X3159" i="109"/>
  <c r="O4124" i="109"/>
  <c r="R3203" i="109"/>
  <c r="O2174" i="112"/>
  <c r="Q847" i="112"/>
  <c r="U530" i="109"/>
  <c r="P275" i="112"/>
  <c r="P2734" i="109"/>
  <c r="N2082" i="112"/>
  <c r="T4047" i="109"/>
  <c r="Q787" i="109"/>
  <c r="P1224" i="112"/>
  <c r="U3106" i="109"/>
  <c r="R2250" i="109"/>
  <c r="S3688" i="109"/>
  <c r="X404" i="109"/>
  <c r="T1889" i="109"/>
  <c r="O765" i="112"/>
  <c r="O482" i="109"/>
  <c r="P847" i="109"/>
  <c r="X379" i="109"/>
  <c r="T281" i="109"/>
  <c r="V3199" i="109"/>
  <c r="Q1027" i="112"/>
  <c r="N4084" i="109"/>
  <c r="X1698" i="109"/>
  <c r="Q1619" i="112"/>
  <c r="V2659" i="109"/>
  <c r="X3710" i="109"/>
  <c r="R4270" i="109"/>
  <c r="V4059" i="109"/>
  <c r="Q2585" i="109"/>
  <c r="S1347" i="109"/>
  <c r="O263" i="112"/>
  <c r="V1748" i="109"/>
  <c r="X1251" i="109"/>
  <c r="N391" i="109"/>
  <c r="V3418" i="109"/>
  <c r="Z320" i="109"/>
  <c r="W2070" i="109"/>
  <c r="N3857" i="109"/>
  <c r="O3757" i="109"/>
  <c r="R2839" i="109"/>
  <c r="S1260" i="109"/>
  <c r="W2322" i="109"/>
  <c r="Z1055" i="109"/>
  <c r="T409" i="109"/>
  <c r="W3546" i="109"/>
  <c r="P3500" i="109"/>
  <c r="R2027" i="109"/>
  <c r="X281" i="109"/>
  <c r="X540" i="109"/>
  <c r="O3467" i="109"/>
  <c r="Q1318" i="112"/>
  <c r="R2978" i="109"/>
  <c r="S3721" i="109"/>
  <c r="P767" i="112"/>
  <c r="P538" i="112"/>
  <c r="V4180" i="109"/>
  <c r="O3875" i="109"/>
  <c r="O758" i="109"/>
  <c r="W1518" i="109"/>
  <c r="P3136" i="109"/>
  <c r="O756" i="112"/>
  <c r="Y2830" i="109"/>
  <c r="T3391" i="109"/>
  <c r="Y1217" i="109"/>
  <c r="X948" i="109"/>
  <c r="N629" i="109"/>
  <c r="W2846" i="109"/>
  <c r="O13" i="112"/>
  <c r="T2669" i="109"/>
  <c r="R1022" i="109"/>
  <c r="P234" i="112"/>
  <c r="O1262" i="112"/>
  <c r="Z2171" i="109"/>
  <c r="Q2228" i="109"/>
  <c r="O2684" i="109"/>
  <c r="Y2305" i="109"/>
  <c r="Z3626" i="109"/>
  <c r="S2402" i="109"/>
  <c r="X178" i="109"/>
  <c r="O2329" i="112"/>
  <c r="R2286" i="112"/>
  <c r="R589" i="109"/>
  <c r="R3347" i="109"/>
  <c r="N2616" i="109"/>
  <c r="T5" i="109"/>
  <c r="O330" i="112"/>
  <c r="N107" i="112"/>
  <c r="T2000" i="109"/>
  <c r="N3048" i="109"/>
  <c r="R197" i="112"/>
  <c r="V836" i="109"/>
  <c r="N985" i="109"/>
  <c r="Y2050" i="109"/>
  <c r="S2335" i="109"/>
  <c r="X1635" i="109"/>
  <c r="V584" i="109"/>
  <c r="P1912" i="109"/>
  <c r="O147" i="112"/>
  <c r="Q2594" i="109"/>
  <c r="N400" i="112"/>
  <c r="W2211" i="109"/>
  <c r="U3425" i="109"/>
  <c r="S2219" i="109"/>
  <c r="Q2699" i="109"/>
  <c r="T2241" i="109"/>
  <c r="P950" i="109"/>
  <c r="W124" i="109"/>
  <c r="U2439" i="109"/>
  <c r="S285" i="109"/>
  <c r="Q255" i="109"/>
  <c r="S1720" i="109"/>
  <c r="S1234" i="109"/>
  <c r="P2577" i="109"/>
  <c r="U655" i="109"/>
  <c r="U3797" i="109"/>
  <c r="O1684" i="109"/>
  <c r="O1109" i="109"/>
  <c r="R981" i="109"/>
  <c r="S612" i="109"/>
  <c r="M170" i="113"/>
  <c r="S2277" i="109"/>
  <c r="W386" i="109"/>
  <c r="S2595" i="109"/>
  <c r="P2844" i="109"/>
  <c r="V4307" i="109"/>
  <c r="V4036" i="109"/>
  <c r="U3305" i="109"/>
  <c r="P2085" i="112"/>
  <c r="W3494" i="109"/>
  <c r="Q2351" i="109"/>
  <c r="T4206" i="109"/>
  <c r="X2976" i="109"/>
  <c r="W1646" i="109"/>
  <c r="R1938" i="109"/>
  <c r="V2784" i="109"/>
  <c r="Z2164" i="109"/>
  <c r="S1242" i="109"/>
  <c r="V3490" i="109"/>
  <c r="O3907" i="109"/>
  <c r="S1936" i="109"/>
  <c r="P2654" i="109"/>
  <c r="R3715" i="109"/>
  <c r="U2837" i="109"/>
  <c r="W2080" i="109"/>
  <c r="N3212" i="109"/>
  <c r="N94" i="109"/>
  <c r="P120" i="112"/>
  <c r="Q745" i="112"/>
  <c r="R4160" i="109"/>
  <c r="Q1205" i="112"/>
  <c r="Y817" i="109"/>
  <c r="T4131" i="109"/>
  <c r="S3087" i="109"/>
  <c r="Q1244" i="112"/>
  <c r="P1178" i="109"/>
  <c r="T3027" i="109"/>
  <c r="N2739" i="109"/>
  <c r="O945" i="112"/>
  <c r="N2942" i="109"/>
  <c r="P385" i="109"/>
  <c r="Z1394" i="109"/>
  <c r="T3053" i="109"/>
  <c r="N2100" i="112"/>
  <c r="O3721" i="109"/>
  <c r="Q550" i="109"/>
  <c r="Q2412" i="112"/>
  <c r="Q2096" i="112"/>
  <c r="S2746" i="109"/>
  <c r="X1866" i="109"/>
  <c r="N964" i="112"/>
  <c r="X1324" i="109"/>
  <c r="O175" i="109"/>
  <c r="P1301" i="112"/>
  <c r="P2544" i="112"/>
  <c r="S969" i="109"/>
  <c r="Y2803" i="109"/>
  <c r="P2128" i="112"/>
  <c r="V3064" i="109"/>
  <c r="O612" i="112"/>
  <c r="N259" i="112"/>
  <c r="R472" i="109"/>
  <c r="U915" i="109"/>
  <c r="U3058" i="109"/>
  <c r="Q1312" i="109"/>
  <c r="N1081" i="112"/>
  <c r="U1505" i="109"/>
  <c r="O532" i="112"/>
  <c r="P1317" i="112"/>
  <c r="Q2251" i="109"/>
  <c r="V3318" i="109"/>
  <c r="V1232" i="109"/>
  <c r="P1603" i="109"/>
  <c r="O391" i="112"/>
  <c r="P2000" i="109"/>
  <c r="Y1000" i="109"/>
  <c r="S3689" i="109"/>
  <c r="N653" i="109"/>
  <c r="T3208" i="109"/>
  <c r="S482" i="109"/>
  <c r="U3154" i="109"/>
  <c r="Z3641" i="109"/>
  <c r="P2183" i="112"/>
  <c r="O1426" i="112"/>
  <c r="N3343" i="109"/>
  <c r="W2984" i="109"/>
  <c r="O2245" i="109"/>
  <c r="X56" i="109"/>
  <c r="S3184" i="109"/>
  <c r="N753" i="112"/>
  <c r="T1018" i="109"/>
  <c r="T3351" i="109"/>
  <c r="P861" i="112"/>
  <c r="U1262" i="109"/>
  <c r="U4205" i="109"/>
  <c r="Y2945" i="109"/>
  <c r="S2015" i="109"/>
  <c r="O1926" i="109"/>
  <c r="Q809" i="112"/>
  <c r="Q1418" i="112"/>
  <c r="Q3840" i="109"/>
  <c r="O2789" i="109"/>
  <c r="X3841" i="109"/>
  <c r="V3462" i="109"/>
  <c r="N773" i="109"/>
  <c r="Q1054" i="112"/>
  <c r="N4113" i="109"/>
  <c r="Y4206" i="109"/>
  <c r="X3328" i="109"/>
  <c r="N516" i="112"/>
  <c r="T2598" i="109"/>
  <c r="Q1420" i="112"/>
  <c r="Y3832" i="109"/>
  <c r="O1644" i="109"/>
  <c r="Q1101" i="109"/>
  <c r="P1115" i="109"/>
  <c r="Q1058" i="112"/>
  <c r="X4226" i="109"/>
  <c r="Y1144" i="109"/>
  <c r="P2406" i="109"/>
  <c r="X3824" i="109"/>
  <c r="V4047" i="109"/>
  <c r="S4176" i="109"/>
  <c r="Q709" i="112"/>
  <c r="W3562" i="109"/>
  <c r="Y72" i="109"/>
  <c r="X2361" i="109"/>
  <c r="T1904" i="109"/>
  <c r="U4233" i="109"/>
  <c r="Y3576" i="109"/>
  <c r="Y3908" i="109"/>
  <c r="Y1895" i="109"/>
  <c r="O2661" i="109"/>
  <c r="O525" i="109"/>
  <c r="X1137" i="109"/>
  <c r="W1014" i="109"/>
  <c r="Q1323" i="112"/>
  <c r="W552" i="109"/>
  <c r="N2320" i="109"/>
  <c r="T2479" i="109"/>
  <c r="O129" i="109"/>
  <c r="V4025" i="109"/>
  <c r="O2812" i="109"/>
  <c r="X1999" i="109"/>
  <c r="N3783" i="109"/>
  <c r="M138" i="113"/>
  <c r="O2096" i="109"/>
  <c r="P310" i="112"/>
  <c r="O250" i="112"/>
  <c r="P260" i="109"/>
  <c r="Y1699" i="109"/>
  <c r="L119" i="113"/>
  <c r="T3346" i="109"/>
  <c r="X3054" i="109"/>
  <c r="V1260" i="109"/>
  <c r="X1938" i="109"/>
  <c r="Q549" i="109"/>
  <c r="X818" i="109"/>
  <c r="X3544" i="109"/>
  <c r="N3853" i="109"/>
  <c r="P152" i="109"/>
  <c r="Q768" i="109"/>
  <c r="U1571" i="109"/>
  <c r="Y2626" i="109"/>
  <c r="U536" i="109"/>
  <c r="R1125" i="109"/>
  <c r="T2288" i="109"/>
  <c r="U497" i="109"/>
  <c r="W280" i="109"/>
  <c r="O526" i="109"/>
  <c r="T3534" i="109"/>
  <c r="O2981" i="109"/>
  <c r="X1381" i="109"/>
  <c r="N1761" i="112"/>
  <c r="W2215" i="109"/>
  <c r="O2303" i="109"/>
  <c r="U1844" i="109"/>
  <c r="Q2477" i="109"/>
  <c r="N832" i="109"/>
  <c r="U2229" i="109"/>
  <c r="Q3076" i="109"/>
  <c r="W4054" i="109"/>
  <c r="Y431" i="109"/>
  <c r="T3318" i="109"/>
  <c r="P215" i="109"/>
  <c r="T1859" i="109"/>
  <c r="N991" i="109"/>
  <c r="Y4183" i="109"/>
  <c r="P3190" i="109"/>
  <c r="N3346" i="109"/>
  <c r="U4275" i="109"/>
  <c r="Q2376" i="109"/>
  <c r="Y868" i="109"/>
  <c r="Y3722" i="109"/>
  <c r="N2443" i="109"/>
  <c r="Q1042" i="112"/>
  <c r="Y3159" i="109"/>
  <c r="Y3695" i="109"/>
  <c r="W3164" i="109"/>
  <c r="X1117" i="109"/>
  <c r="X1972" i="109"/>
  <c r="X1888" i="109"/>
  <c r="R3853" i="109"/>
  <c r="R2022" i="109"/>
  <c r="R762" i="109"/>
  <c r="W1306" i="109"/>
  <c r="Q3498" i="109"/>
  <c r="S433" i="109"/>
  <c r="O947" i="109"/>
  <c r="P1286" i="109"/>
  <c r="U3909" i="109"/>
  <c r="U3013" i="109"/>
  <c r="X2091" i="109"/>
  <c r="W4260" i="109"/>
  <c r="P2215" i="112"/>
  <c r="V4226" i="109"/>
  <c r="Q357" i="112"/>
  <c r="X3744" i="109"/>
  <c r="R193" i="112"/>
  <c r="U2654" i="109"/>
  <c r="P67" i="112"/>
  <c r="P1019" i="112"/>
  <c r="W2364" i="109"/>
  <c r="S636" i="109"/>
  <c r="P2596" i="109"/>
  <c r="S2961" i="109"/>
  <c r="R2768" i="109"/>
  <c r="W56" i="109"/>
  <c r="N2247" i="109"/>
  <c r="Z4016" i="109"/>
  <c r="Y2215" i="109"/>
  <c r="R2288" i="109"/>
  <c r="P982" i="112"/>
  <c r="O1520" i="109"/>
  <c r="Y1961" i="109"/>
  <c r="W590" i="109"/>
  <c r="V1640" i="109"/>
  <c r="T2596" i="109"/>
  <c r="T4126" i="109"/>
  <c r="W425" i="109"/>
  <c r="P1911" i="112"/>
  <c r="U3894" i="109"/>
  <c r="X652" i="109"/>
  <c r="X3809" i="109"/>
  <c r="P929" i="112"/>
  <c r="Y2653" i="109"/>
  <c r="U282" i="109"/>
  <c r="N614" i="112"/>
  <c r="O1963" i="112"/>
  <c r="U3122" i="109"/>
  <c r="Q3882" i="109"/>
  <c r="T4036" i="109"/>
  <c r="P2687" i="109"/>
  <c r="O262" i="112"/>
  <c r="Y3211" i="109"/>
  <c r="V405" i="109"/>
  <c r="Q1753" i="112"/>
  <c r="Y438" i="109"/>
  <c r="U570" i="109"/>
  <c r="V4248" i="109"/>
  <c r="T3678" i="109"/>
  <c r="P510" i="112"/>
  <c r="O3928" i="109"/>
  <c r="W610" i="109"/>
  <c r="Q1018" i="109"/>
  <c r="V4040" i="109"/>
  <c r="U2016" i="109"/>
  <c r="T941" i="109"/>
  <c r="R643" i="109"/>
  <c r="R4074" i="109"/>
  <c r="Q1936" i="112"/>
  <c r="V1569" i="109"/>
  <c r="N462" i="112"/>
  <c r="Y977" i="109"/>
  <c r="P1520" i="112"/>
  <c r="T3129" i="109"/>
  <c r="R982" i="109"/>
  <c r="P943" i="112"/>
  <c r="Z1778" i="109"/>
  <c r="Q129" i="112"/>
  <c r="P4222" i="109"/>
  <c r="X4021" i="109"/>
  <c r="P2535" i="112"/>
  <c r="N390" i="109"/>
  <c r="O467" i="109"/>
  <c r="U1114" i="109"/>
  <c r="V4204" i="109"/>
  <c r="X371" i="109"/>
  <c r="O3445" i="109"/>
  <c r="S3353" i="109"/>
  <c r="U3179" i="109"/>
  <c r="Y1632" i="109"/>
  <c r="P1666" i="112"/>
  <c r="R2036" i="109"/>
  <c r="Z2536" i="109"/>
  <c r="U2454" i="109"/>
  <c r="N13" i="112"/>
  <c r="V750" i="109"/>
  <c r="O260" i="112"/>
  <c r="U4079" i="109"/>
  <c r="S3682" i="109"/>
  <c r="N1665" i="112"/>
  <c r="Y2072" i="109"/>
  <c r="V2962" i="109"/>
  <c r="X2458" i="109"/>
  <c r="V743" i="109"/>
  <c r="S1844" i="109"/>
  <c r="Q562" i="109"/>
  <c r="V2711" i="109"/>
  <c r="O3354" i="109"/>
  <c r="P2685" i="109"/>
  <c r="S174" i="109"/>
  <c r="Y83" i="109"/>
  <c r="V3003" i="109"/>
  <c r="W563" i="109"/>
  <c r="V1606" i="109"/>
  <c r="O2089" i="109"/>
  <c r="W1173" i="109"/>
  <c r="Y1598" i="109"/>
  <c r="X3825" i="109"/>
  <c r="P4233" i="109"/>
  <c r="O2933" i="109"/>
  <c r="X2254" i="109"/>
  <c r="S1281" i="109"/>
  <c r="Q3342" i="109"/>
  <c r="Z2166" i="109"/>
  <c r="S1520" i="109"/>
  <c r="S2072" i="109"/>
  <c r="T1955" i="109"/>
  <c r="S2399" i="109"/>
  <c r="N1319" i="109"/>
  <c r="T2296" i="109"/>
  <c r="Y3931" i="109"/>
  <c r="N417" i="109"/>
  <c r="O426" i="109"/>
  <c r="Q2334" i="112"/>
  <c r="V3194" i="109"/>
  <c r="P411" i="112"/>
  <c r="U3104" i="109"/>
  <c r="V1666" i="109"/>
  <c r="N2365" i="112"/>
  <c r="P282" i="112"/>
  <c r="S1750" i="109"/>
  <c r="S1283" i="109"/>
  <c r="U174" i="109"/>
  <c r="T2034" i="109"/>
  <c r="U1263" i="109"/>
  <c r="W506" i="109"/>
  <c r="V2212" i="109"/>
  <c r="N2115" i="109"/>
  <c r="Q870" i="109"/>
  <c r="W3764" i="109"/>
  <c r="O3492" i="109"/>
  <c r="Y1876" i="109"/>
  <c r="R1996" i="109"/>
  <c r="O734" i="112"/>
  <c r="N475" i="112"/>
  <c r="X3444" i="109"/>
  <c r="Q3461" i="109"/>
  <c r="U1211" i="109"/>
  <c r="T3898" i="109"/>
  <c r="W2599" i="109"/>
  <c r="N2998" i="109"/>
  <c r="V3721" i="109"/>
  <c r="N2235" i="109"/>
  <c r="V785" i="109"/>
  <c r="Q618" i="109"/>
  <c r="T3914" i="109"/>
  <c r="P1487" i="112"/>
  <c r="N2360" i="112"/>
  <c r="Q731" i="112"/>
  <c r="V3109" i="109"/>
  <c r="U3022" i="109"/>
  <c r="Q4049" i="109"/>
  <c r="N1482" i="109"/>
  <c r="O4093" i="109"/>
  <c r="O2020" i="112"/>
  <c r="R2205" i="109"/>
  <c r="Z1049" i="109"/>
  <c r="Q476" i="112"/>
  <c r="W2323" i="109"/>
  <c r="W3729" i="109"/>
  <c r="V202" i="109"/>
  <c r="T3413" i="109"/>
  <c r="P1303" i="112"/>
  <c r="U752" i="109"/>
  <c r="P3094" i="109"/>
  <c r="W1576" i="109"/>
  <c r="O1490" i="109"/>
  <c r="Y4075" i="109"/>
  <c r="U3121" i="109"/>
  <c r="O3415" i="109"/>
  <c r="Q776" i="112"/>
  <c r="Y4193" i="109"/>
  <c r="O3684" i="109"/>
  <c r="O708" i="112"/>
  <c r="T1936" i="109"/>
  <c r="O3742" i="109"/>
  <c r="V1375" i="109"/>
  <c r="V2693" i="109"/>
  <c r="W3907" i="109"/>
  <c r="X2568" i="109"/>
  <c r="U918" i="109"/>
  <c r="R423" i="109"/>
  <c r="T2607" i="109"/>
  <c r="Y1745" i="109"/>
  <c r="X274" i="109"/>
  <c r="Y562" i="109"/>
  <c r="O1977" i="112"/>
  <c r="Q2110" i="109"/>
  <c r="T1320" i="109"/>
  <c r="T15" i="109"/>
  <c r="O4034" i="109"/>
  <c r="T2952" i="109"/>
  <c r="Q630" i="112"/>
  <c r="N4116" i="109"/>
  <c r="N562" i="112"/>
  <c r="P2311" i="112"/>
  <c r="P3691" i="109"/>
  <c r="T2291" i="109"/>
  <c r="X2292" i="109"/>
  <c r="O3034" i="109"/>
  <c r="P1626" i="112"/>
  <c r="Y2756" i="109"/>
  <c r="V4255" i="109"/>
  <c r="U1169" i="109"/>
  <c r="U2739" i="109"/>
  <c r="O2105" i="109"/>
  <c r="W2988" i="109"/>
  <c r="X4278" i="109"/>
  <c r="R1810" i="112"/>
  <c r="R3437" i="109"/>
  <c r="O2608" i="112"/>
  <c r="P1616" i="112"/>
  <c r="N2220" i="109"/>
  <c r="X3133" i="109"/>
  <c r="O1274" i="112"/>
  <c r="Q3171" i="109"/>
  <c r="P1175" i="112"/>
  <c r="O106" i="112"/>
  <c r="N75" i="112"/>
  <c r="N3461" i="109"/>
  <c r="Z3583" i="109"/>
  <c r="X3562" i="109"/>
  <c r="Y52" i="109"/>
  <c r="O1707" i="112"/>
  <c r="X1208" i="109"/>
  <c r="S4148" i="109"/>
  <c r="Q472" i="112"/>
  <c r="X1752" i="109"/>
  <c r="Q4131" i="109"/>
  <c r="S2765" i="109"/>
  <c r="Q1470" i="112"/>
  <c r="Z1406" i="109"/>
  <c r="R4167" i="109"/>
  <c r="S3079" i="109"/>
  <c r="X2739" i="109"/>
  <c r="W3409" i="109"/>
  <c r="R947" i="109"/>
  <c r="Y3330" i="109"/>
  <c r="S542" i="109"/>
  <c r="R4293" i="109"/>
  <c r="O1517" i="112"/>
  <c r="O398" i="112"/>
  <c r="Y2329" i="109"/>
  <c r="V2723" i="109"/>
  <c r="W3118" i="109"/>
  <c r="T994" i="109"/>
  <c r="U2218" i="109"/>
  <c r="O395" i="112"/>
  <c r="O2125" i="112"/>
  <c r="Q1201" i="112"/>
  <c r="Q3324" i="109"/>
  <c r="Q906" i="109"/>
  <c r="O244" i="112"/>
  <c r="X604" i="109"/>
  <c r="X3396" i="109"/>
  <c r="Y19" i="109"/>
  <c r="U2333" i="109"/>
  <c r="P493" i="109"/>
  <c r="Z3270" i="109"/>
  <c r="Y854" i="109"/>
  <c r="N2430" i="109"/>
  <c r="N2197" i="112"/>
  <c r="X2695" i="109"/>
  <c r="P1426" i="112"/>
  <c r="V2224" i="109"/>
  <c r="S1530" i="109"/>
  <c r="Q4270" i="109"/>
  <c r="V1324" i="109"/>
  <c r="R2954" i="109"/>
  <c r="R2638" i="109"/>
  <c r="X2815" i="109"/>
  <c r="Q941" i="112"/>
  <c r="R936" i="109"/>
  <c r="Y1580" i="109"/>
  <c r="Q2000" i="109"/>
  <c r="R3380" i="109"/>
  <c r="V3389" i="109"/>
  <c r="Z2915" i="109"/>
  <c r="P548" i="112"/>
  <c r="R2607" i="109"/>
  <c r="N3044" i="109"/>
  <c r="O1863" i="109"/>
  <c r="R135" i="109"/>
  <c r="S3526" i="109"/>
  <c r="Q797" i="109"/>
  <c r="R2266" i="112"/>
  <c r="O137" i="112"/>
  <c r="O2122" i="112"/>
  <c r="X2744" i="109"/>
  <c r="Q1175" i="112"/>
  <c r="O1025" i="112"/>
  <c r="R4307" i="109"/>
  <c r="O1495" i="112"/>
  <c r="N1388" i="112"/>
  <c r="T917" i="109"/>
  <c r="Y1022" i="109"/>
  <c r="O40" i="109"/>
  <c r="X907" i="109"/>
  <c r="U3173" i="109"/>
  <c r="V4084" i="109"/>
  <c r="V2010" i="109"/>
  <c r="O4212" i="109"/>
  <c r="P547" i="109"/>
  <c r="P4274" i="109"/>
  <c r="Q3830" i="109"/>
  <c r="Y2403" i="109"/>
  <c r="Y1521" i="109"/>
  <c r="U2629" i="109"/>
  <c r="Q994" i="109"/>
  <c r="Q84" i="112"/>
  <c r="U931" i="109"/>
  <c r="T479" i="109"/>
  <c r="Q797" i="112"/>
  <c r="U2716" i="109"/>
  <c r="Y2035" i="109"/>
  <c r="O2210" i="109"/>
  <c r="W3107" i="109"/>
  <c r="Y3470" i="109"/>
  <c r="T437" i="109"/>
  <c r="Y2607" i="109"/>
  <c r="V516" i="109"/>
  <c r="T3530" i="109"/>
  <c r="X2364" i="109"/>
  <c r="P713" i="112"/>
  <c r="P3436" i="109"/>
  <c r="Q1133" i="109"/>
  <c r="W624" i="109"/>
  <c r="X3344" i="109"/>
  <c r="N468" i="109"/>
  <c r="P1214" i="112"/>
  <c r="T4304" i="109"/>
  <c r="O790" i="109"/>
  <c r="Y4020" i="109"/>
  <c r="V4232" i="109"/>
  <c r="Q569" i="109"/>
  <c r="N2159" i="112"/>
  <c r="T433" i="109"/>
  <c r="S1578" i="109"/>
  <c r="T2693" i="109"/>
  <c r="W4275" i="109"/>
  <c r="N1626" i="109"/>
  <c r="N921" i="109"/>
  <c r="Q3027" i="109"/>
  <c r="Q2460" i="109"/>
  <c r="U1009" i="109"/>
  <c r="T2593" i="109"/>
  <c r="O1018" i="109"/>
  <c r="R2391" i="109"/>
  <c r="S3523" i="109"/>
  <c r="S190" i="109"/>
  <c r="N2095" i="109"/>
  <c r="X3457" i="109"/>
  <c r="W3679" i="109"/>
  <c r="N1481" i="112"/>
  <c r="N3357" i="109"/>
  <c r="M36" i="113"/>
  <c r="U3544" i="109"/>
  <c r="N94" i="112"/>
  <c r="S430" i="109"/>
  <c r="Z3628" i="109"/>
  <c r="Q444" i="109"/>
  <c r="R1603" i="109"/>
  <c r="X3542" i="109"/>
  <c r="P261" i="109"/>
  <c r="N3504" i="109"/>
  <c r="U4051" i="109"/>
  <c r="P2650" i="109"/>
  <c r="U2445" i="109"/>
  <c r="O540" i="109"/>
  <c r="O2467" i="112"/>
  <c r="X452" i="109"/>
  <c r="Z3580" i="109"/>
  <c r="O1604" i="109"/>
  <c r="X3298" i="109"/>
  <c r="Q425" i="109"/>
  <c r="P612" i="109"/>
  <c r="O1027" i="112"/>
  <c r="P1676" i="109"/>
  <c r="Y1588" i="109"/>
  <c r="Y3404" i="109"/>
  <c r="Y2834" i="109"/>
  <c r="O188" i="109"/>
  <c r="Q1272" i="109"/>
  <c r="S2215" i="109"/>
  <c r="Q1956" i="109"/>
  <c r="S2793" i="109"/>
  <c r="V132" i="109"/>
  <c r="Z4339" i="109"/>
  <c r="R177" i="109"/>
  <c r="O4102" i="109"/>
  <c r="S2688" i="109"/>
  <c r="P793" i="112"/>
  <c r="S1190" i="109"/>
  <c r="R1012" i="109"/>
  <c r="P241" i="112"/>
  <c r="Q793" i="109"/>
  <c r="T3825" i="109"/>
  <c r="W890" i="109"/>
  <c r="Y2294" i="109"/>
  <c r="X3550" i="109"/>
  <c r="U3729" i="109"/>
  <c r="Q2080" i="112"/>
  <c r="O3778" i="109"/>
  <c r="V1012" i="109"/>
  <c r="V3149" i="109"/>
  <c r="N4107" i="109"/>
  <c r="Q4228" i="109"/>
  <c r="P277" i="112"/>
  <c r="R4035" i="109"/>
  <c r="R1339" i="109"/>
  <c r="P705" i="112"/>
  <c r="Q3403" i="109"/>
  <c r="S4193" i="109"/>
  <c r="Y29" i="109"/>
  <c r="P172" i="109"/>
  <c r="P1962" i="112"/>
  <c r="N3344" i="109"/>
  <c r="X3879" i="109"/>
  <c r="O3095" i="109"/>
  <c r="N2645" i="112"/>
  <c r="N2250" i="109"/>
  <c r="Z2890" i="109"/>
  <c r="N2228" i="109"/>
  <c r="O4122" i="109"/>
  <c r="N759" i="109"/>
  <c r="P3754" i="109"/>
  <c r="Y2013" i="109"/>
  <c r="Z1030" i="109"/>
  <c r="T2976" i="109"/>
  <c r="S502" i="109"/>
  <c r="R781" i="109"/>
  <c r="N1699" i="112"/>
  <c r="R3792" i="109"/>
  <c r="P102" i="109"/>
  <c r="U21" i="109"/>
  <c r="Y798" i="109"/>
  <c r="P2221" i="109"/>
  <c r="T3691" i="109"/>
  <c r="O1203" i="112"/>
  <c r="N3519" i="109"/>
  <c r="Q3721" i="109"/>
  <c r="U471" i="109"/>
  <c r="U1730" i="109"/>
  <c r="O1081" i="112"/>
  <c r="V3145" i="109"/>
  <c r="P1388" i="109"/>
  <c r="V2649" i="109"/>
  <c r="N579" i="112"/>
  <c r="O1400" i="112"/>
  <c r="T1196" i="109"/>
  <c r="V69" i="109"/>
  <c r="W112" i="109"/>
  <c r="Q653" i="109"/>
  <c r="R72" i="109"/>
  <c r="T2589" i="109"/>
  <c r="Y3021" i="109"/>
  <c r="T1370" i="109"/>
  <c r="N3749" i="109"/>
  <c r="O923" i="112"/>
  <c r="R4248" i="109"/>
  <c r="P610" i="112"/>
  <c r="R4279" i="109"/>
  <c r="Y2076" i="109"/>
  <c r="W3486" i="109"/>
  <c r="Q1087" i="112"/>
  <c r="T499" i="109"/>
  <c r="P1384" i="112"/>
  <c r="N721" i="112"/>
  <c r="W3689" i="109"/>
  <c r="R4075" i="109"/>
  <c r="Q3785" i="109"/>
  <c r="P2587" i="112"/>
  <c r="X2372" i="109"/>
  <c r="P274" i="112"/>
  <c r="N2251" i="112"/>
  <c r="S581" i="109"/>
  <c r="S4162" i="109"/>
  <c r="Q2793" i="109"/>
  <c r="X2773" i="109"/>
  <c r="R646" i="112"/>
  <c r="T1238" i="109"/>
  <c r="W3097" i="109"/>
  <c r="U1161" i="109"/>
  <c r="P2361" i="112"/>
  <c r="N1520" i="112"/>
  <c r="Y2838" i="109"/>
  <c r="P141" i="109"/>
  <c r="Q2350" i="112"/>
  <c r="X4020" i="109"/>
  <c r="N503" i="112"/>
  <c r="Z2162" i="109"/>
  <c r="Y4047" i="109"/>
  <c r="O1979" i="112"/>
  <c r="N768" i="112"/>
  <c r="W877" i="109"/>
  <c r="V955" i="109"/>
  <c r="X495" i="109"/>
  <c r="Q3502" i="109"/>
  <c r="V1891" i="109"/>
  <c r="Z319" i="109"/>
  <c r="S3182" i="109"/>
  <c r="X4253" i="109"/>
  <c r="Y1309" i="109"/>
  <c r="P1302" i="112"/>
  <c r="Q1914" i="112"/>
  <c r="T2451" i="109"/>
  <c r="T2074" i="109"/>
  <c r="P3194" i="109"/>
  <c r="R1636" i="109"/>
  <c r="N1062" i="112"/>
  <c r="P3467" i="109"/>
  <c r="Q1604" i="109"/>
  <c r="Y2054" i="109"/>
  <c r="X1903" i="109"/>
  <c r="W4020" i="109"/>
  <c r="N1731" i="109"/>
  <c r="R1961" i="109"/>
  <c r="Q3571" i="109"/>
  <c r="P3532" i="109"/>
  <c r="Q3517" i="109"/>
  <c r="O382" i="112"/>
  <c r="O2687" i="109"/>
  <c r="X2829" i="109"/>
  <c r="Q813" i="109"/>
  <c r="O1760" i="112"/>
  <c r="X2328" i="109"/>
  <c r="O3737" i="109"/>
  <c r="Q1620" i="109"/>
  <c r="V3096" i="109"/>
  <c r="N3828" i="109"/>
  <c r="O830" i="112"/>
  <c r="R4109" i="109"/>
  <c r="W249" i="109"/>
  <c r="P1857" i="112"/>
  <c r="N1332" i="112"/>
  <c r="W3816" i="109"/>
  <c r="O3829" i="109"/>
  <c r="P112" i="109"/>
  <c r="Z334" i="109"/>
  <c r="U2730" i="109"/>
  <c r="N3573" i="109"/>
  <c r="S3571" i="109"/>
  <c r="O64" i="112"/>
  <c r="P1256" i="112"/>
  <c r="X2774" i="109"/>
  <c r="S2452" i="109"/>
  <c r="P2078" i="112"/>
  <c r="N3402" i="109"/>
  <c r="Z2184" i="109"/>
  <c r="Q80" i="112"/>
  <c r="S2064" i="109"/>
  <c r="P773" i="109"/>
  <c r="Q1701" i="112"/>
  <c r="N577" i="112"/>
  <c r="R3399" i="109"/>
  <c r="O2159" i="112"/>
  <c r="U1590" i="109"/>
  <c r="Y1206" i="109"/>
  <c r="O1403" i="112"/>
  <c r="N3941" i="109"/>
  <c r="T2362" i="109"/>
  <c r="P1291" i="112"/>
  <c r="O573" i="112"/>
  <c r="R4041" i="109"/>
  <c r="N24" i="112"/>
  <c r="Q3200" i="109"/>
  <c r="O2182" i="112"/>
  <c r="U1670" i="109"/>
  <c r="N3160" i="109"/>
  <c r="U1270" i="109"/>
  <c r="U3170" i="109"/>
  <c r="U2753" i="109"/>
  <c r="X3321" i="109"/>
  <c r="Q1512" i="112"/>
  <c r="N2040" i="109"/>
  <c r="P1284" i="112"/>
  <c r="X2961" i="109"/>
  <c r="Q2839" i="109"/>
  <c r="Q2344" i="112"/>
  <c r="Q12" i="112"/>
  <c r="S3832" i="109"/>
  <c r="S2697" i="109"/>
  <c r="Q831" i="112"/>
  <c r="N2364" i="109"/>
  <c r="R749" i="109"/>
  <c r="T1561" i="109"/>
  <c r="N2560" i="109"/>
  <c r="Y2381" i="109"/>
  <c r="N762" i="112"/>
  <c r="X2469" i="109"/>
  <c r="P4167" i="109"/>
  <c r="W835" i="109"/>
  <c r="T480" i="109"/>
  <c r="P878" i="109"/>
  <c r="O4148" i="109"/>
  <c r="Q2304" i="109"/>
  <c r="X855" i="109"/>
  <c r="Q2366" i="109"/>
  <c r="P303" i="112"/>
  <c r="N4253" i="109"/>
  <c r="Y4084" i="109"/>
  <c r="N586" i="109"/>
  <c r="Y2064" i="109"/>
  <c r="R436" i="112"/>
  <c r="P513" i="112"/>
  <c r="R3786" i="109"/>
  <c r="R4116" i="109"/>
  <c r="W1649" i="109"/>
  <c r="N1181" i="112"/>
  <c r="Q655" i="109"/>
  <c r="P2115" i="112"/>
  <c r="O3766" i="109"/>
  <c r="R759" i="109"/>
  <c r="Y2393" i="109"/>
  <c r="N2452" i="112"/>
  <c r="X4146" i="109"/>
  <c r="Y1965" i="109"/>
  <c r="X1126" i="109"/>
  <c r="R2817" i="109"/>
  <c r="U541" i="109"/>
  <c r="U585" i="109"/>
  <c r="X1350" i="109"/>
  <c r="Q1302" i="109"/>
  <c r="W201" i="109"/>
  <c r="Q4051" i="109"/>
  <c r="O2660" i="109"/>
  <c r="O3840" i="109"/>
  <c r="P3829" i="109"/>
  <c r="N1197" i="109"/>
  <c r="S4276" i="109"/>
  <c r="Y497" i="109"/>
  <c r="P990" i="112"/>
  <c r="K177" i="113"/>
  <c r="Q1319" i="112"/>
  <c r="U2960" i="109"/>
  <c r="W3853" i="109"/>
  <c r="V2450" i="109"/>
  <c r="W1854" i="109"/>
  <c r="Q3749" i="109"/>
  <c r="V39" i="109"/>
  <c r="V979" i="109"/>
  <c r="U1220" i="109"/>
  <c r="V4303" i="109"/>
  <c r="W2039" i="109"/>
  <c r="O1730" i="109"/>
  <c r="Q2560" i="109"/>
  <c r="O148" i="112"/>
  <c r="U1538" i="109"/>
  <c r="X1880" i="109"/>
  <c r="Q2192" i="109"/>
  <c r="Q965" i="112"/>
  <c r="Y2043" i="109"/>
  <c r="S1743" i="109"/>
  <c r="Y4077" i="109"/>
  <c r="N254" i="112"/>
  <c r="S2222" i="109"/>
  <c r="V3469" i="109"/>
  <c r="X2336" i="109"/>
  <c r="T3013" i="109"/>
  <c r="S161" i="109"/>
  <c r="N74" i="112"/>
  <c r="S2977" i="109"/>
  <c r="Y3133" i="109"/>
  <c r="T2249" i="109"/>
  <c r="N3530" i="109"/>
  <c r="Q781" i="109"/>
  <c r="R3775" i="109"/>
  <c r="U3091" i="109"/>
  <c r="Y1730" i="109"/>
  <c r="U1577" i="109"/>
  <c r="N844" i="112"/>
  <c r="T159" i="109"/>
  <c r="S1124" i="109"/>
  <c r="Q172" i="109"/>
  <c r="P3782" i="109"/>
  <c r="O3305" i="109"/>
  <c r="W2253" i="109"/>
  <c r="S99" i="109"/>
  <c r="X4035" i="109"/>
  <c r="P406" i="109"/>
  <c r="Z3623" i="109"/>
  <c r="Q177" i="109"/>
  <c r="X3056" i="109"/>
  <c r="P2348" i="112"/>
  <c r="X3013" i="109"/>
  <c r="N2011" i="109"/>
  <c r="R988" i="109"/>
  <c r="O3745" i="109"/>
  <c r="Y3165" i="109"/>
  <c r="P920" i="109"/>
  <c r="R989" i="109"/>
  <c r="V13" i="109"/>
  <c r="U766" i="109"/>
  <c r="P1945" i="112"/>
  <c r="Y2451" i="109"/>
  <c r="V3670" i="109"/>
  <c r="O3782" i="109"/>
  <c r="N708" i="112"/>
  <c r="O1008" i="109"/>
  <c r="Y4229" i="109"/>
  <c r="S3469" i="109"/>
  <c r="X375" i="109"/>
  <c r="O1023" i="112"/>
  <c r="V2474" i="109"/>
  <c r="X932" i="109"/>
  <c r="Y2693" i="109"/>
  <c r="Y3055" i="109"/>
  <c r="Q3344" i="109"/>
  <c r="T1938" i="109"/>
  <c r="R3859" i="109"/>
  <c r="N2808" i="109"/>
  <c r="V2658" i="109"/>
  <c r="K42" i="113"/>
  <c r="P2410" i="112"/>
  <c r="P2581" i="109"/>
  <c r="P3736" i="109"/>
  <c r="Q1635" i="109"/>
  <c r="R1117" i="109"/>
  <c r="N34" i="109"/>
  <c r="R2331" i="109"/>
  <c r="O2672" i="109"/>
  <c r="R2064" i="109"/>
  <c r="T2794" i="109"/>
  <c r="R1315" i="109"/>
  <c r="P1058" i="112"/>
  <c r="Y55" i="109"/>
  <c r="S3428" i="109"/>
  <c r="R743" i="109"/>
  <c r="Q1414" i="112"/>
  <c r="U1019" i="109"/>
  <c r="X3774" i="109"/>
  <c r="O922" i="112"/>
  <c r="S2699" i="109"/>
  <c r="Q3349" i="109"/>
  <c r="V4083" i="109"/>
  <c r="P1649" i="109"/>
  <c r="O183" i="112"/>
  <c r="P3689" i="109"/>
  <c r="Q1723" i="112"/>
  <c r="S2211" i="109"/>
  <c r="V2985" i="109"/>
  <c r="P510" i="109"/>
  <c r="S1941" i="109"/>
  <c r="Q83" i="109"/>
  <c r="Y2401" i="109"/>
  <c r="S2771" i="109"/>
  <c r="Q3573" i="109"/>
  <c r="T845" i="109"/>
  <c r="Q827" i="112"/>
  <c r="W2445" i="109"/>
  <c r="Q928" i="109"/>
  <c r="P1070" i="112"/>
  <c r="T3565" i="109"/>
  <c r="O798" i="109"/>
  <c r="Q1754" i="112"/>
  <c r="T3324" i="109"/>
  <c r="V3712" i="109"/>
  <c r="X2291" i="109"/>
  <c r="O1239" i="112"/>
  <c r="O1010" i="112"/>
  <c r="P1162" i="112"/>
  <c r="Q1771" i="112"/>
  <c r="N1426" i="112"/>
  <c r="V2291" i="109"/>
  <c r="P1553" i="112"/>
  <c r="T3055" i="109"/>
  <c r="O1442" i="112"/>
  <c r="P1167" i="112"/>
  <c r="Q508" i="112"/>
  <c r="S1209" i="109"/>
  <c r="T1640" i="109"/>
  <c r="O1457" i="112"/>
  <c r="O3749" i="109"/>
  <c r="T56" i="109"/>
  <c r="R3525" i="109"/>
  <c r="V3733" i="109"/>
  <c r="P3671" i="109"/>
  <c r="X3397" i="109"/>
  <c r="O2079" i="112"/>
  <c r="R2759" i="109"/>
  <c r="P2594" i="109"/>
  <c r="W3931" i="109"/>
  <c r="R1000" i="109"/>
  <c r="P4056" i="109"/>
  <c r="O658" i="109"/>
  <c r="U3007" i="109"/>
  <c r="O2368" i="109"/>
  <c r="P4057" i="109"/>
  <c r="T2235" i="109"/>
  <c r="P43" i="109"/>
  <c r="R4131" i="109"/>
  <c r="S3942" i="109"/>
  <c r="Q1750" i="109"/>
  <c r="T3775" i="109"/>
  <c r="O251" i="109"/>
  <c r="O714" i="112"/>
  <c r="V3313" i="109"/>
  <c r="V3413" i="109"/>
  <c r="U501" i="109"/>
  <c r="N1940" i="112"/>
  <c r="S2994" i="109"/>
  <c r="Q835" i="112"/>
  <c r="S283" i="109"/>
  <c r="N4244" i="109"/>
  <c r="U964" i="109"/>
  <c r="R4204" i="109"/>
  <c r="Q3067" i="109"/>
  <c r="N1737" i="109"/>
  <c r="Q3795" i="109"/>
  <c r="O584" i="112"/>
  <c r="R3329" i="109"/>
  <c r="V3530" i="109"/>
  <c r="S3681" i="109"/>
  <c r="V239" i="109"/>
  <c r="R142" i="109"/>
  <c r="O2261" i="109"/>
  <c r="Q4145" i="109"/>
  <c r="Z2138" i="109"/>
  <c r="N590" i="109"/>
  <c r="P2084" i="112"/>
  <c r="S2585" i="109"/>
  <c r="T3504" i="109"/>
  <c r="U384" i="109"/>
  <c r="O19" i="112"/>
  <c r="T3190" i="109"/>
  <c r="U3788" i="109"/>
  <c r="P3389" i="109"/>
  <c r="P87" i="109"/>
  <c r="P3165" i="109"/>
  <c r="S276" i="109"/>
  <c r="P1645" i="112"/>
  <c r="Z2555" i="109"/>
  <c r="T3574" i="109"/>
  <c r="V3573" i="109"/>
  <c r="N2216" i="112"/>
  <c r="Q3315" i="109"/>
  <c r="N151" i="109"/>
  <c r="O1091" i="112"/>
  <c r="N1691" i="112"/>
  <c r="X3394" i="109"/>
  <c r="U3323" i="109"/>
  <c r="N997" i="112"/>
  <c r="T3138" i="109"/>
  <c r="N2049" i="109"/>
  <c r="W3794" i="109"/>
  <c r="S3545" i="109"/>
  <c r="T2987" i="109"/>
  <c r="W3196" i="109"/>
  <c r="W1717" i="109"/>
  <c r="Y174" i="109"/>
  <c r="P4218" i="109"/>
  <c r="S257" i="109"/>
  <c r="S3925" i="109"/>
  <c r="P4295" i="109"/>
  <c r="U837" i="109"/>
  <c r="Q1425" i="112"/>
  <c r="Q2568" i="109"/>
  <c r="N3024" i="109"/>
  <c r="R2784" i="109"/>
  <c r="R942" i="109"/>
  <c r="O1881" i="109"/>
  <c r="Y494" i="109"/>
  <c r="P43" i="112"/>
  <c r="Q129" i="109"/>
  <c r="T649" i="109"/>
  <c r="N2316" i="112"/>
  <c r="U2257" i="109"/>
  <c r="S2223" i="109"/>
  <c r="S94" i="109"/>
  <c r="P2021" i="112"/>
  <c r="Q4231" i="109"/>
  <c r="U2615" i="109"/>
  <c r="N271" i="109"/>
  <c r="T873" i="109"/>
  <c r="Y428" i="109"/>
  <c r="O96" i="112"/>
  <c r="U750" i="109"/>
  <c r="X4304" i="109"/>
  <c r="T833" i="109"/>
  <c r="S42" i="109"/>
  <c r="T208" i="109"/>
  <c r="O1888" i="112"/>
  <c r="W3912" i="109"/>
  <c r="Q777" i="112"/>
  <c r="Q112" i="109"/>
  <c r="N3888" i="109"/>
  <c r="P1956" i="112"/>
  <c r="W2231" i="109"/>
  <c r="T3213" i="109"/>
  <c r="Q751" i="112"/>
  <c r="X3031" i="109"/>
  <c r="Q1496" i="112"/>
  <c r="O2113" i="109"/>
  <c r="R3336" i="109"/>
  <c r="X552" i="109"/>
  <c r="P2393" i="109"/>
  <c r="W29" i="109"/>
  <c r="Z2866" i="109"/>
  <c r="Y1689" i="109"/>
  <c r="P652" i="109"/>
  <c r="P51" i="109"/>
  <c r="X3543" i="109"/>
  <c r="T2830" i="109"/>
  <c r="P1930" i="109"/>
  <c r="T772" i="109"/>
  <c r="N2356" i="112"/>
  <c r="V3372" i="109"/>
  <c r="X3064" i="109"/>
  <c r="V1543" i="109"/>
  <c r="N3139" i="109"/>
  <c r="X1895" i="109"/>
  <c r="W1380" i="109"/>
  <c r="W3380" i="109"/>
  <c r="W2004" i="109"/>
  <c r="S1685" i="109"/>
  <c r="P3937" i="109"/>
  <c r="X3062" i="109"/>
  <c r="P166" i="109"/>
  <c r="O4206" i="109"/>
  <c r="K91" i="113"/>
  <c r="W875" i="109"/>
  <c r="P1993" i="112"/>
  <c r="R1304" i="109"/>
  <c r="P2049" i="109"/>
  <c r="R107" i="109"/>
  <c r="Y829" i="109"/>
  <c r="X2256" i="109"/>
  <c r="R1115" i="109"/>
  <c r="Z322" i="109"/>
  <c r="U4045" i="109"/>
  <c r="V4293" i="109"/>
  <c r="P1260" i="112"/>
  <c r="W3742" i="109"/>
  <c r="T1644" i="109"/>
  <c r="Q2693" i="112"/>
  <c r="Z4343" i="109"/>
  <c r="T3927" i="109"/>
  <c r="T2101" i="109"/>
  <c r="Q917" i="109"/>
  <c r="O1773" i="112"/>
  <c r="P78" i="109"/>
  <c r="Y2351" i="109"/>
  <c r="S3719" i="109"/>
  <c r="N3822" i="109"/>
  <c r="O458" i="109"/>
  <c r="O1628" i="109"/>
  <c r="W1538" i="109"/>
  <c r="O1668" i="112"/>
  <c r="O1267" i="109"/>
  <c r="N1005" i="109"/>
  <c r="Q870" i="112"/>
  <c r="O3575" i="109"/>
  <c r="W2423" i="109"/>
  <c r="Z3279" i="109"/>
  <c r="W2714" i="109"/>
  <c r="R4255" i="109"/>
  <c r="Z4372" i="109"/>
  <c r="P971" i="109"/>
  <c r="T3774" i="109"/>
  <c r="O2599" i="112"/>
  <c r="Y3487" i="109"/>
  <c r="Q3354" i="109"/>
  <c r="S4302" i="109"/>
  <c r="O2016" i="109"/>
  <c r="S1534" i="109"/>
  <c r="Y3856" i="109"/>
  <c r="U4306" i="109"/>
  <c r="P1001" i="112"/>
  <c r="N526" i="112"/>
  <c r="N1471" i="112"/>
  <c r="V2284" i="109"/>
  <c r="P734" i="112"/>
  <c r="W3191" i="109"/>
  <c r="N2408" i="109"/>
  <c r="U3713" i="109"/>
  <c r="X410" i="109"/>
  <c r="P1632" i="109"/>
  <c r="X2611" i="109"/>
  <c r="R927" i="109"/>
  <c r="P263" i="109"/>
  <c r="T2838" i="109"/>
  <c r="W1835" i="109"/>
  <c r="O3122" i="109"/>
  <c r="W3706" i="109"/>
  <c r="V4066" i="109"/>
  <c r="Y1163" i="109"/>
  <c r="S2291" i="109"/>
  <c r="T2216" i="109"/>
  <c r="Y1946" i="109"/>
  <c r="O4051" i="109"/>
  <c r="S1892" i="109"/>
  <c r="N2397" i="109"/>
  <c r="Q3857" i="109"/>
  <c r="R2939" i="109"/>
  <c r="Z3271" i="109"/>
  <c r="O1101" i="109"/>
  <c r="R439" i="109"/>
  <c r="U2447" i="109"/>
  <c r="Y2203" i="109"/>
  <c r="P1274" i="112"/>
  <c r="X4102" i="109"/>
  <c r="S2796" i="109"/>
  <c r="N2477" i="109"/>
  <c r="Y622" i="109"/>
  <c r="U2699" i="109"/>
  <c r="T3423" i="109"/>
  <c r="Q3908" i="109"/>
  <c r="P2703" i="112"/>
  <c r="O109" i="112"/>
  <c r="Q1354" i="109"/>
  <c r="V3420" i="109"/>
  <c r="Q626" i="109"/>
  <c r="N479" i="109"/>
  <c r="S4101" i="109"/>
  <c r="Q4259" i="109"/>
  <c r="O1200" i="112"/>
  <c r="T1939" i="109"/>
  <c r="R2679" i="109"/>
  <c r="W2078" i="109"/>
  <c r="T3363" i="109"/>
  <c r="R3547" i="109"/>
  <c r="T3852" i="109"/>
  <c r="U2010" i="109"/>
  <c r="T2965" i="109"/>
  <c r="S947" i="109"/>
  <c r="S1133" i="109"/>
  <c r="S4253" i="109"/>
  <c r="R3681" i="109"/>
  <c r="R2727" i="109"/>
  <c r="X500" i="109"/>
  <c r="N1532" i="109"/>
  <c r="T3452" i="109"/>
  <c r="Z2531" i="109"/>
  <c r="U897" i="109"/>
  <c r="T3456" i="109"/>
  <c r="V3556" i="109"/>
  <c r="O938" i="112"/>
  <c r="X2930" i="109"/>
  <c r="P572" i="112"/>
  <c r="Y3426" i="109"/>
  <c r="Y2759" i="109"/>
  <c r="P1386" i="112"/>
  <c r="T1272" i="109"/>
  <c r="W743" i="109"/>
  <c r="Q792" i="112"/>
  <c r="Y3024" i="109"/>
  <c r="O3171" i="109"/>
  <c r="Y2672" i="109"/>
  <c r="W2715" i="109"/>
  <c r="U2268" i="109"/>
  <c r="X910" i="109"/>
  <c r="R219" i="109"/>
  <c r="U3514" i="109"/>
  <c r="T3347" i="109"/>
  <c r="Y971" i="109"/>
  <c r="Q213" i="109"/>
  <c r="S2414" i="109"/>
  <c r="Q1977" i="109"/>
  <c r="P855" i="109"/>
  <c r="V2285" i="109"/>
  <c r="T1527" i="109"/>
  <c r="Q992" i="109"/>
  <c r="R3198" i="109"/>
  <c r="R214" i="109"/>
  <c r="N735" i="109"/>
  <c r="P3152" i="109"/>
  <c r="N610" i="109"/>
  <c r="U106" i="109"/>
  <c r="W3900" i="109"/>
  <c r="N2217" i="112"/>
  <c r="Q579" i="112"/>
  <c r="P1977" i="109"/>
  <c r="Q595" i="112"/>
  <c r="X2018" i="109"/>
  <c r="X2591" i="109"/>
  <c r="O467" i="112"/>
  <c r="Q1893" i="112"/>
  <c r="Q4203" i="109"/>
  <c r="O1519" i="109"/>
  <c r="P2727" i="109"/>
  <c r="T4193" i="109"/>
  <c r="U1168" i="109"/>
  <c r="O980" i="109"/>
  <c r="N2043" i="109"/>
  <c r="X1262" i="109"/>
  <c r="T1381" i="109"/>
  <c r="Q539" i="109"/>
  <c r="O764" i="109"/>
  <c r="W1749" i="109"/>
  <c r="V3388" i="109"/>
  <c r="S2845" i="109"/>
  <c r="W3420" i="109"/>
  <c r="V386" i="109"/>
  <c r="U1996" i="109"/>
  <c r="R2355" i="109"/>
  <c r="R877" i="109"/>
  <c r="O1010" i="109"/>
  <c r="S3206" i="109"/>
  <c r="S2934" i="109"/>
  <c r="O617" i="112"/>
  <c r="R4202" i="109"/>
  <c r="R1017" i="109"/>
  <c r="S3317" i="109"/>
  <c r="P2793" i="109"/>
  <c r="Y566" i="109"/>
  <c r="X2684" i="109"/>
  <c r="U635" i="109"/>
  <c r="X4062" i="109"/>
  <c r="W378" i="109"/>
  <c r="U1493" i="109"/>
  <c r="Y1671" i="109"/>
  <c r="Q319" i="112"/>
  <c r="O4231" i="109"/>
  <c r="W4262" i="109"/>
  <c r="V2734" i="109"/>
  <c r="P4045" i="109"/>
  <c r="P4020" i="109"/>
  <c r="S1724" i="109"/>
  <c r="R3529" i="109"/>
  <c r="S1600" i="109"/>
  <c r="S1647" i="109"/>
  <c r="S2077" i="109"/>
  <c r="O4103" i="109"/>
  <c r="V539" i="109"/>
  <c r="Y1882" i="109"/>
  <c r="N525" i="109"/>
  <c r="T3170" i="109"/>
  <c r="N2392" i="109"/>
  <c r="X1488" i="109"/>
  <c r="O182" i="112"/>
  <c r="N3418" i="109"/>
  <c r="Q356" i="112"/>
  <c r="S1153" i="109"/>
  <c r="S4301" i="109"/>
  <c r="Q1638" i="109"/>
  <c r="N4183" i="109"/>
  <c r="Q1857" i="109"/>
  <c r="Y2441" i="109"/>
  <c r="V1671" i="109"/>
  <c r="S1485" i="109"/>
  <c r="Q1987" i="112"/>
  <c r="W3110" i="109"/>
  <c r="N4108" i="109"/>
  <c r="N719" i="112"/>
  <c r="Y2260" i="109"/>
  <c r="Q2723" i="109"/>
  <c r="O1592" i="109"/>
  <c r="P836" i="109"/>
  <c r="Y3656" i="109"/>
  <c r="R1114" i="112"/>
  <c r="T2478" i="109"/>
  <c r="O854" i="109"/>
  <c r="Z705" i="109"/>
  <c r="P1968" i="109"/>
  <c r="X425" i="109"/>
  <c r="N3680" i="109"/>
  <c r="R2327" i="109"/>
  <c r="U2073" i="109"/>
  <c r="U4150" i="109"/>
  <c r="T1481" i="109"/>
  <c r="Q286" i="112"/>
  <c r="N4268" i="109"/>
  <c r="V2023" i="109"/>
  <c r="T4085" i="109"/>
  <c r="Y3464" i="109"/>
  <c r="O3161" i="109"/>
  <c r="W1182" i="109"/>
  <c r="R430" i="109"/>
  <c r="P2325" i="112"/>
  <c r="U1892" i="109"/>
  <c r="N2245" i="109"/>
  <c r="S4272" i="109"/>
  <c r="W4267" i="109"/>
  <c r="Q1739" i="109"/>
  <c r="P3413" i="109"/>
  <c r="O1990" i="109"/>
  <c r="Y2991" i="109"/>
  <c r="V3180" i="109"/>
  <c r="N563" i="109"/>
  <c r="Y3665" i="109"/>
  <c r="R2617" i="109"/>
  <c r="R431" i="109"/>
  <c r="S4047" i="109"/>
  <c r="Y3168" i="109"/>
  <c r="O1774" i="112"/>
  <c r="X3473" i="109"/>
  <c r="P923" i="112"/>
  <c r="X2989" i="109"/>
  <c r="T1898" i="109"/>
  <c r="V2963" i="109"/>
  <c r="P3719" i="109"/>
  <c r="Z2125" i="109"/>
  <c r="U4294" i="109"/>
  <c r="T2407" i="109"/>
  <c r="V204" i="109"/>
  <c r="Q1565" i="109"/>
  <c r="V2994" i="109"/>
  <c r="Q3038" i="109"/>
  <c r="Q521" i="112"/>
  <c r="Y2256" i="109"/>
  <c r="R30" i="109"/>
  <c r="O2223" i="112"/>
  <c r="O2742" i="109"/>
  <c r="Q2802" i="109"/>
  <c r="Y3802" i="109"/>
  <c r="Q2630" i="112"/>
  <c r="X2069" i="109"/>
  <c r="Q1310" i="109"/>
  <c r="X1346" i="109"/>
  <c r="Q1474" i="112"/>
  <c r="P385" i="112"/>
  <c r="R4286" i="109"/>
  <c r="V1986" i="109"/>
  <c r="U434" i="109"/>
  <c r="P1571" i="109"/>
  <c r="X393" i="109"/>
  <c r="X2268" i="109"/>
  <c r="W3064" i="109"/>
  <c r="U618" i="109"/>
  <c r="W1638" i="109"/>
  <c r="V2842" i="109"/>
  <c r="T2423" i="109"/>
  <c r="P29" i="109"/>
  <c r="O3519" i="109"/>
  <c r="Y1962" i="109"/>
  <c r="T1333" i="109"/>
  <c r="Q2437" i="109"/>
  <c r="W2775" i="109"/>
  <c r="V1480" i="109"/>
  <c r="O788" i="109"/>
  <c r="S3498" i="109"/>
  <c r="P3021" i="109"/>
  <c r="N4273" i="109"/>
  <c r="P1009" i="109"/>
  <c r="S2734" i="109"/>
  <c r="Q2015" i="112"/>
  <c r="P1527" i="112"/>
  <c r="T3044" i="109"/>
  <c r="P99" i="109"/>
  <c r="P3068" i="109"/>
  <c r="S182" i="109"/>
  <c r="V3378" i="109"/>
  <c r="N472" i="112"/>
  <c r="V1173" i="109"/>
  <c r="W3345" i="109"/>
  <c r="O2263" i="109"/>
  <c r="X62" i="109"/>
  <c r="W3032" i="109"/>
  <c r="V3496" i="109"/>
  <c r="Z3599" i="109"/>
  <c r="P569" i="109"/>
  <c r="V2087" i="109"/>
  <c r="O3709" i="109"/>
  <c r="Y2975" i="109"/>
  <c r="X1528" i="109"/>
  <c r="Z1026" i="109"/>
  <c r="O164" i="112"/>
  <c r="R3204" i="109"/>
  <c r="X116" i="109"/>
  <c r="S506" i="109"/>
  <c r="Q4229" i="109"/>
  <c r="X3403" i="109"/>
  <c r="R3353" i="109"/>
  <c r="X2100" i="109"/>
  <c r="N2958" i="109"/>
  <c r="Q370" i="109"/>
  <c r="P2958" i="109"/>
  <c r="X1290" i="109"/>
  <c r="S3509" i="109"/>
  <c r="P1543" i="109"/>
  <c r="P752" i="109"/>
  <c r="S2086" i="109"/>
  <c r="R2055" i="112"/>
  <c r="V1737" i="109"/>
  <c r="P560" i="112"/>
  <c r="Q938" i="109"/>
  <c r="V2009" i="109"/>
  <c r="W1340" i="109"/>
  <c r="T3087" i="109"/>
  <c r="Q2481" i="109"/>
  <c r="Y3550" i="109"/>
  <c r="O2258" i="109"/>
  <c r="O1140" i="109"/>
  <c r="Y2935" i="109"/>
  <c r="N2363" i="112"/>
  <c r="Y2394" i="109"/>
  <c r="Z2859" i="109"/>
  <c r="V1373" i="109"/>
  <c r="N3399" i="109"/>
  <c r="X268" i="109"/>
  <c r="S3127" i="109"/>
  <c r="T2408" i="109"/>
  <c r="W2813" i="109"/>
  <c r="V3118" i="109"/>
  <c r="X3014" i="109"/>
  <c r="Y3405" i="109"/>
  <c r="P290" i="112"/>
  <c r="S2282" i="109"/>
  <c r="V2002" i="109"/>
  <c r="T841" i="109"/>
  <c r="T2660" i="109"/>
  <c r="R239" i="109"/>
  <c r="N167" i="112"/>
  <c r="V3036" i="109"/>
  <c r="Q2703" i="112"/>
  <c r="W1353" i="109"/>
  <c r="U2100" i="109"/>
  <c r="X3683" i="109"/>
  <c r="U38" i="109"/>
  <c r="Q774" i="112"/>
  <c r="Y218" i="109"/>
  <c r="O3679" i="109"/>
  <c r="Z309" i="109"/>
  <c r="Y3305" i="109"/>
  <c r="N789" i="109"/>
  <c r="Y1966" i="109"/>
  <c r="P2641" i="109"/>
  <c r="S603" i="109"/>
  <c r="R2434" i="109"/>
  <c r="S1584" i="109"/>
  <c r="V635" i="109"/>
  <c r="Q789" i="112"/>
  <c r="N3134" i="109"/>
  <c r="R2233" i="109"/>
  <c r="R1183" i="109"/>
  <c r="S532" i="109"/>
  <c r="Q3444" i="109"/>
  <c r="O1334" i="109"/>
  <c r="W2216" i="109"/>
  <c r="P2626" i="109"/>
  <c r="Y3460" i="109"/>
  <c r="V963" i="109"/>
  <c r="N3175" i="109"/>
  <c r="V2606" i="109"/>
  <c r="P1041" i="112"/>
  <c r="V947" i="109"/>
  <c r="R4301" i="109"/>
  <c r="X378" i="109"/>
  <c r="Q2641" i="109"/>
  <c r="R2934" i="109"/>
  <c r="X1896" i="109"/>
  <c r="Q1517" i="109"/>
  <c r="X869" i="109"/>
  <c r="V3373" i="109"/>
  <c r="R2437" i="109"/>
  <c r="O542" i="109"/>
  <c r="R2662" i="109"/>
  <c r="R1345" i="109"/>
  <c r="W233" i="109"/>
  <c r="T2209" i="109"/>
  <c r="T644" i="109"/>
  <c r="R1742" i="109"/>
  <c r="S1638" i="109"/>
  <c r="U1465" i="109"/>
  <c r="W1937" i="109"/>
  <c r="Z1439" i="109"/>
  <c r="Q266" i="112"/>
  <c r="O856" i="112"/>
  <c r="T1917" i="109"/>
  <c r="N487" i="112"/>
  <c r="N287" i="109"/>
  <c r="P1859" i="109"/>
  <c r="Y3295" i="109"/>
  <c r="W1314" i="109"/>
  <c r="R1704" i="109"/>
  <c r="N116" i="112"/>
  <c r="N1700" i="109"/>
  <c r="Q64" i="109"/>
  <c r="N3565" i="109"/>
  <c r="R3564" i="109"/>
  <c r="U210" i="109"/>
  <c r="S3125" i="109"/>
  <c r="Y1928" i="109"/>
  <c r="V2215" i="109"/>
  <c r="P754" i="112"/>
  <c r="Y1345" i="109"/>
  <c r="N3363" i="109"/>
  <c r="R1705" i="109"/>
  <c r="S2358" i="109"/>
  <c r="U3138" i="109"/>
  <c r="Q1309" i="112"/>
  <c r="Q1569" i="109"/>
  <c r="S1835" i="109"/>
  <c r="Y823" i="109"/>
  <c r="P1981" i="112"/>
  <c r="V3044" i="109"/>
  <c r="R3387" i="109"/>
  <c r="X247" i="109"/>
  <c r="S3723" i="109"/>
  <c r="U3672" i="109"/>
  <c r="U3566" i="109"/>
  <c r="R3755" i="109"/>
  <c r="P1311" i="109"/>
  <c r="W261" i="109"/>
  <c r="Z3992" i="109"/>
  <c r="R1587" i="112"/>
  <c r="V238" i="109"/>
  <c r="R2387" i="109"/>
  <c r="X2265" i="109"/>
  <c r="S370" i="109"/>
  <c r="Q1159" i="112"/>
  <c r="N214" i="109"/>
  <c r="R1638" i="109"/>
  <c r="T2990" i="109"/>
  <c r="N4286" i="109"/>
  <c r="N2073" i="109"/>
  <c r="O1651" i="109"/>
  <c r="O1977" i="109"/>
  <c r="T2610" i="109"/>
  <c r="P1515" i="109"/>
  <c r="X2959" i="109"/>
  <c r="X1383" i="109"/>
  <c r="R2838" i="109"/>
  <c r="W1293" i="109"/>
  <c r="O2930" i="109"/>
  <c r="O815" i="112"/>
  <c r="T2422" i="109"/>
  <c r="O4191" i="109"/>
  <c r="U78" i="109"/>
  <c r="X3190" i="109"/>
  <c r="P3924" i="109"/>
  <c r="T1965" i="109"/>
  <c r="R3206" i="109"/>
  <c r="U1370" i="109"/>
  <c r="V1303" i="109"/>
  <c r="R1651" i="109"/>
  <c r="U3884" i="109"/>
  <c r="Q4307" i="109"/>
  <c r="U1146" i="109"/>
  <c r="V2205" i="109"/>
  <c r="U622" i="109"/>
  <c r="P4028" i="109"/>
  <c r="O15" i="109"/>
  <c r="O2120" i="112"/>
  <c r="T2335" i="109"/>
  <c r="W4199" i="109"/>
  <c r="X1661" i="109"/>
  <c r="Y403" i="109"/>
  <c r="X4255" i="109"/>
  <c r="P1206" i="109"/>
  <c r="N421" i="109"/>
  <c r="U424" i="109"/>
  <c r="U969" i="109"/>
  <c r="Q1421" i="112"/>
  <c r="Y4190" i="109"/>
  <c r="U251" i="109"/>
  <c r="P590" i="109"/>
  <c r="U3509" i="109"/>
  <c r="U912" i="109"/>
  <c r="V2379" i="109"/>
  <c r="V950" i="109"/>
  <c r="S2010" i="109"/>
  <c r="T2108" i="109"/>
  <c r="S3065" i="109"/>
  <c r="N387" i="109"/>
  <c r="U1237" i="109"/>
  <c r="P871" i="112"/>
  <c r="O2654" i="109"/>
  <c r="X3764" i="109"/>
  <c r="Q621" i="112"/>
  <c r="U3085" i="109"/>
  <c r="N2082" i="109"/>
  <c r="R3942" i="109"/>
  <c r="Q3757" i="109"/>
  <c r="Q945" i="109"/>
  <c r="R918" i="112"/>
  <c r="P2741" i="109"/>
  <c r="V3719" i="109"/>
  <c r="S1224" i="109"/>
  <c r="T823" i="109"/>
  <c r="R900" i="112"/>
  <c r="N353" i="112"/>
  <c r="N536" i="109"/>
  <c r="T896" i="109"/>
  <c r="X1743" i="109"/>
  <c r="U2760" i="109"/>
  <c r="P31" i="112"/>
  <c r="N3298" i="109"/>
  <c r="P158" i="112"/>
  <c r="Q4121" i="109"/>
  <c r="R4098" i="109"/>
  <c r="W1286" i="109"/>
  <c r="R2358" i="109"/>
  <c r="R3417" i="109"/>
  <c r="U2846" i="109"/>
  <c r="T3693" i="109"/>
  <c r="R910" i="112"/>
  <c r="T1173" i="109"/>
  <c r="R3394" i="109"/>
  <c r="X232" i="109"/>
  <c r="Q2619" i="109"/>
  <c r="T3399" i="109"/>
  <c r="X1701" i="109"/>
  <c r="Z359" i="109"/>
  <c r="P78" i="112"/>
  <c r="X385" i="109"/>
  <c r="O95" i="109"/>
  <c r="O992" i="112"/>
  <c r="T3765" i="109"/>
  <c r="S3202" i="109"/>
  <c r="Q97" i="112"/>
  <c r="V1943" i="109"/>
  <c r="W1750" i="109"/>
  <c r="Q1345" i="109"/>
  <c r="Q287" i="109"/>
  <c r="U165" i="109"/>
  <c r="S1255" i="109"/>
  <c r="V1380" i="109"/>
  <c r="W2368" i="109"/>
  <c r="Q1567" i="109"/>
  <c r="Q2389" i="112"/>
  <c r="S3701" i="109"/>
  <c r="Q2435" i="109"/>
  <c r="Y1194" i="109"/>
  <c r="T4289" i="109"/>
  <c r="X2603" i="109"/>
  <c r="R2793" i="109"/>
  <c r="O2203" i="109"/>
  <c r="U2628" i="109"/>
  <c r="Z1047" i="109"/>
  <c r="Y1378" i="109"/>
  <c r="Z3969" i="109"/>
  <c r="V1956" i="109"/>
  <c r="Q2252" i="109"/>
  <c r="T1893" i="109"/>
  <c r="P28" i="109"/>
  <c r="T3822" i="109"/>
  <c r="N3472" i="109"/>
  <c r="X3504" i="109"/>
  <c r="T4155" i="109"/>
  <c r="V3426" i="109"/>
  <c r="O4072" i="109"/>
  <c r="Y997" i="109"/>
  <c r="R3319" i="109"/>
  <c r="U2320" i="109"/>
  <c r="R2335" i="109"/>
  <c r="V2468" i="109"/>
  <c r="X2481" i="109"/>
  <c r="P1430" i="112"/>
  <c r="U3314" i="109"/>
  <c r="R257" i="109"/>
  <c r="T3546" i="109"/>
  <c r="W1845" i="109"/>
  <c r="X234" i="109"/>
  <c r="N971" i="109"/>
  <c r="V1972" i="109"/>
  <c r="Z3646" i="109"/>
  <c r="S68" i="109"/>
  <c r="X850" i="109"/>
  <c r="R2283" i="109"/>
  <c r="N3719" i="109"/>
  <c r="R598" i="109"/>
  <c r="W1892" i="109"/>
  <c r="X3210" i="109"/>
  <c r="T1512" i="109"/>
  <c r="Y831" i="109"/>
  <c r="O2940" i="109"/>
  <c r="O2415" i="109"/>
  <c r="P1064" i="112"/>
  <c r="Y1647" i="109"/>
  <c r="W791" i="109"/>
  <c r="O107" i="109"/>
  <c r="T1853" i="109"/>
  <c r="X1144" i="109"/>
  <c r="Q1855" i="109"/>
  <c r="Y2221" i="109"/>
  <c r="Y3791" i="109"/>
  <c r="P2634" i="109"/>
  <c r="P1531" i="112"/>
  <c r="O4058" i="109"/>
  <c r="N2447" i="109"/>
  <c r="V3058" i="109"/>
  <c r="W2331" i="109"/>
  <c r="S2941" i="109"/>
  <c r="Y578" i="109"/>
  <c r="Q3064" i="109"/>
  <c r="N1288" i="112"/>
  <c r="W3071" i="109"/>
  <c r="X825" i="109"/>
  <c r="N1187" i="109"/>
  <c r="O3110" i="109"/>
  <c r="U4133" i="109"/>
  <c r="Y416" i="109"/>
  <c r="W2101" i="109"/>
  <c r="S93" i="109"/>
  <c r="O525" i="112"/>
  <c r="V1336" i="109"/>
  <c r="X4182" i="109"/>
  <c r="S775" i="109"/>
  <c r="Q3719" i="109"/>
  <c r="O2397" i="109"/>
  <c r="V1912" i="109"/>
  <c r="Z2884" i="109"/>
  <c r="U393" i="109"/>
  <c r="W1972" i="109"/>
  <c r="S2325" i="109"/>
  <c r="O3469" i="109"/>
  <c r="X3345" i="109"/>
  <c r="Q1650" i="109"/>
  <c r="R569" i="109"/>
  <c r="Q1218" i="112"/>
  <c r="Q2005" i="112"/>
  <c r="S1903" i="109"/>
  <c r="P3678" i="109"/>
  <c r="W2429" i="109"/>
  <c r="X4224" i="109"/>
  <c r="U3340" i="109"/>
  <c r="Y1188" i="109"/>
  <c r="T2035" i="109"/>
  <c r="T2041" i="109"/>
  <c r="S2108" i="109"/>
  <c r="N3925" i="109"/>
  <c r="X1605" i="109"/>
  <c r="S3907" i="109"/>
  <c r="X2314" i="109"/>
  <c r="V2257" i="109"/>
  <c r="P134" i="109"/>
  <c r="R2037" i="112"/>
  <c r="T1741" i="109"/>
  <c r="O517" i="109"/>
  <c r="X1569" i="109"/>
  <c r="Z712" i="109"/>
  <c r="V1684" i="109"/>
  <c r="P790" i="112"/>
  <c r="V1241" i="109"/>
  <c r="X4157" i="109"/>
  <c r="P1302" i="109"/>
  <c r="T1388" i="109"/>
  <c r="U1345" i="109"/>
  <c r="T1967" i="109"/>
  <c r="N4122" i="109"/>
  <c r="Q1488" i="109"/>
  <c r="R1009" i="109"/>
  <c r="S823" i="109"/>
  <c r="Q1161" i="112"/>
  <c r="O2655" i="112"/>
  <c r="V2077" i="109"/>
  <c r="R386" i="109"/>
  <c r="W1962" i="109"/>
  <c r="P289" i="112"/>
  <c r="R1154" i="109"/>
  <c r="U93" i="109"/>
  <c r="Y4174" i="109"/>
  <c r="O4229" i="109"/>
  <c r="S2726" i="109"/>
  <c r="N2285" i="109"/>
  <c r="Q1827" i="109"/>
  <c r="Y2661" i="109"/>
  <c r="S103" i="109"/>
  <c r="W106" i="109"/>
  <c r="U1668" i="109"/>
  <c r="Q2118" i="112"/>
  <c r="U2028" i="109"/>
  <c r="X2470" i="109"/>
  <c r="P4129" i="109"/>
  <c r="Q2107" i="109"/>
  <c r="Z1764" i="109"/>
  <c r="U2642" i="109"/>
  <c r="X1981" i="109"/>
  <c r="T3038" i="109"/>
  <c r="V6" i="109"/>
  <c r="S3029" i="109"/>
  <c r="Q2615" i="109"/>
  <c r="O875" i="109"/>
  <c r="Z3219" i="109"/>
  <c r="O4066" i="109"/>
  <c r="T910" i="109"/>
  <c r="V3446" i="109"/>
  <c r="U3388" i="109"/>
  <c r="T3059" i="109"/>
  <c r="T3715" i="109"/>
  <c r="Q828" i="112"/>
  <c r="R629" i="109"/>
  <c r="R891" i="112"/>
  <c r="Q525" i="109"/>
  <c r="Y2367" i="109"/>
  <c r="N549" i="109"/>
  <c r="T2752" i="109"/>
  <c r="N1344" i="109"/>
  <c r="W978" i="109"/>
  <c r="V3117" i="109"/>
  <c r="T4235" i="109"/>
  <c r="P1373" i="109"/>
  <c r="P1131" i="109"/>
  <c r="P526" i="109"/>
  <c r="X3779" i="109"/>
  <c r="W941" i="109"/>
  <c r="O1705" i="109"/>
  <c r="P1432" i="112"/>
  <c r="Q1460" i="112"/>
  <c r="Q3547" i="109"/>
  <c r="Q204" i="109"/>
  <c r="Q2370" i="109"/>
  <c r="P1237" i="109"/>
  <c r="T3684" i="109"/>
  <c r="V1505" i="109"/>
  <c r="W3503" i="109"/>
  <c r="O3839" i="109"/>
  <c r="W367" i="109"/>
  <c r="N521" i="112"/>
  <c r="V474" i="109"/>
  <c r="X576" i="109"/>
  <c r="N168" i="109"/>
  <c r="Y1014" i="109"/>
  <c r="Y3864" i="109"/>
  <c r="Q142" i="109"/>
  <c r="O353" i="112"/>
  <c r="Z2865" i="109"/>
  <c r="R1386" i="109"/>
  <c r="Q2758" i="109"/>
  <c r="W4149" i="109"/>
  <c r="Z1075" i="109"/>
  <c r="U36" i="109"/>
  <c r="W1870" i="109"/>
  <c r="Z3991" i="109"/>
  <c r="Y2815" i="109"/>
  <c r="X1594" i="109"/>
  <c r="Y1296" i="109"/>
  <c r="W38" i="109"/>
  <c r="Z2159" i="109"/>
  <c r="S3457" i="109"/>
  <c r="N4166" i="109"/>
  <c r="R3724" i="109"/>
  <c r="Y2104" i="109"/>
  <c r="X191" i="109"/>
  <c r="U3569" i="109"/>
  <c r="T2405" i="109"/>
  <c r="X877" i="109"/>
  <c r="R28" i="109"/>
  <c r="X949" i="109"/>
  <c r="N3108" i="109"/>
  <c r="Q1294" i="112"/>
  <c r="O2979" i="109"/>
  <c r="X578" i="109"/>
  <c r="V1200" i="109"/>
  <c r="Z316" i="109"/>
  <c r="W2326" i="109"/>
  <c r="O3386" i="109"/>
  <c r="U284" i="109"/>
  <c r="Q4213" i="109"/>
  <c r="Q3290" i="109"/>
  <c r="T1190" i="109"/>
  <c r="R1669" i="109"/>
  <c r="Y1631" i="109"/>
  <c r="T2342" i="109"/>
  <c r="Y1277" i="109"/>
  <c r="W3152" i="109"/>
  <c r="R1619" i="109"/>
  <c r="X2980" i="109"/>
  <c r="W197" i="109"/>
  <c r="Z2167" i="109"/>
  <c r="U798" i="109"/>
  <c r="X2010" i="109"/>
  <c r="U859" i="109"/>
  <c r="P2376" i="109"/>
  <c r="S3326" i="109"/>
  <c r="O4133" i="109"/>
  <c r="O2998" i="109"/>
  <c r="W1011" i="109"/>
  <c r="Y1293" i="109"/>
  <c r="Y1845" i="109"/>
  <c r="S1371" i="109"/>
  <c r="Q2255" i="109"/>
  <c r="Y1515" i="109"/>
  <c r="X135" i="109"/>
  <c r="W2407" i="109"/>
  <c r="O854" i="112"/>
  <c r="T1319" i="109"/>
  <c r="O1678" i="109"/>
  <c r="R145" i="109"/>
  <c r="P483" i="109"/>
  <c r="Q1319" i="109"/>
  <c r="P1997" i="109"/>
  <c r="Q1322" i="112"/>
  <c r="T1589" i="109"/>
  <c r="X572" i="109"/>
  <c r="P386" i="112"/>
  <c r="R451" i="112"/>
  <c r="U3832" i="109"/>
  <c r="S3792" i="109"/>
  <c r="R73" i="109"/>
  <c r="Y1237" i="109"/>
  <c r="N1167" i="112"/>
  <c r="Q3694" i="109"/>
  <c r="Y2982" i="109"/>
  <c r="Y2278" i="109"/>
  <c r="U2464" i="109"/>
  <c r="X257" i="109"/>
  <c r="P1791" i="112"/>
  <c r="U1644" i="109"/>
  <c r="N1638" i="109"/>
  <c r="X3891" i="109"/>
  <c r="N2731" i="109"/>
  <c r="S2438" i="109"/>
  <c r="Z4330" i="109"/>
  <c r="W3903" i="109"/>
  <c r="X2658" i="109"/>
  <c r="T3165" i="109"/>
  <c r="O2696" i="109"/>
  <c r="X1575" i="109"/>
  <c r="U517" i="109"/>
  <c r="X2393" i="109"/>
  <c r="W172" i="109"/>
  <c r="U1596" i="109"/>
  <c r="O736" i="112"/>
  <c r="W4235" i="109"/>
  <c r="X1931" i="109"/>
  <c r="P56" i="109"/>
  <c r="U177" i="109"/>
  <c r="T3656" i="109"/>
  <c r="O1187" i="109"/>
  <c r="U4049" i="109"/>
  <c r="R508" i="109"/>
  <c r="R2804" i="109"/>
  <c r="R3179" i="109"/>
  <c r="Q3779" i="109"/>
  <c r="U2819" i="109"/>
  <c r="Y533" i="109"/>
  <c r="U1277" i="109"/>
  <c r="V1207" i="109"/>
  <c r="W944" i="109"/>
  <c r="O4070" i="109"/>
  <c r="P1928" i="109"/>
  <c r="Y1528" i="109"/>
  <c r="N1494" i="109"/>
  <c r="S3190" i="109"/>
  <c r="R1876" i="109"/>
  <c r="Q465" i="112"/>
  <c r="W3036" i="109"/>
  <c r="V3860" i="109"/>
  <c r="Y3929" i="109"/>
  <c r="Y1950" i="109"/>
  <c r="T907" i="109"/>
  <c r="Y2384" i="109"/>
  <c r="Z2189" i="109"/>
  <c r="S2673" i="109"/>
  <c r="Y620" i="109"/>
  <c r="X4285" i="109"/>
  <c r="V2472" i="109"/>
  <c r="S2070" i="109"/>
  <c r="T617" i="109"/>
  <c r="Y3494" i="109"/>
  <c r="O2376" i="109"/>
  <c r="U3755" i="109"/>
  <c r="O3694" i="109"/>
  <c r="T111" i="109"/>
  <c r="X2838" i="109"/>
  <c r="O948" i="109"/>
  <c r="Q1200" i="109"/>
  <c r="Q1108" i="109"/>
  <c r="Y931" i="109"/>
  <c r="P3031" i="109"/>
  <c r="S2473" i="109"/>
  <c r="O170" i="112"/>
  <c r="W570" i="109"/>
  <c r="Z4329" i="109"/>
  <c r="Q800" i="109"/>
  <c r="O3672" i="109"/>
  <c r="N396" i="109"/>
  <c r="P1151" i="109"/>
  <c r="N725" i="112"/>
  <c r="Z2535" i="109"/>
  <c r="S1625" i="109"/>
  <c r="X3327" i="109"/>
  <c r="N2743" i="109"/>
  <c r="X411" i="109"/>
  <c r="O1867" i="109"/>
  <c r="T1336" i="109"/>
  <c r="X3333" i="109"/>
  <c r="N175" i="109"/>
  <c r="R2023" i="109"/>
  <c r="N3533" i="109"/>
  <c r="W536" i="109"/>
  <c r="N594" i="112"/>
  <c r="Y3419" i="109"/>
  <c r="P345" i="112"/>
  <c r="N3180" i="109"/>
  <c r="Y4034" i="109"/>
  <c r="Q3824" i="109"/>
  <c r="R2403" i="109"/>
  <c r="Q3441" i="109"/>
  <c r="V2641" i="109"/>
  <c r="T1746" i="109"/>
  <c r="V2080" i="109"/>
  <c r="S862" i="109"/>
  <c r="T3372" i="109"/>
  <c r="R2980" i="109"/>
  <c r="Y2748" i="109"/>
  <c r="T1674" i="109"/>
  <c r="X3177" i="109"/>
  <c r="T3021" i="109"/>
  <c r="X3113" i="109"/>
  <c r="X36" i="109"/>
  <c r="S2246" i="109"/>
  <c r="X2335" i="109"/>
  <c r="X434" i="109"/>
  <c r="X3112" i="109"/>
  <c r="S2216" i="109"/>
  <c r="U603" i="109"/>
  <c r="T71" i="109"/>
  <c r="V517" i="109"/>
  <c r="R3085" i="109"/>
  <c r="W1546" i="109"/>
  <c r="Y1254" i="109"/>
  <c r="V482" i="109"/>
  <c r="O2960" i="109"/>
  <c r="W1589" i="109"/>
  <c r="X577" i="109"/>
  <c r="N1918" i="109"/>
  <c r="S2066" i="109"/>
  <c r="U2222" i="109"/>
  <c r="S3486" i="109"/>
  <c r="R416" i="109"/>
  <c r="T3201" i="109"/>
  <c r="T1612" i="109"/>
  <c r="P264" i="109"/>
  <c r="V3706" i="109"/>
  <c r="Q848" i="109"/>
  <c r="Q1993" i="109"/>
  <c r="X2628" i="109"/>
  <c r="O1578" i="109"/>
  <c r="W2370" i="109"/>
  <c r="X3723" i="109"/>
  <c r="N2965" i="109"/>
  <c r="X2800" i="109"/>
  <c r="Q3165" i="109"/>
  <c r="O1129" i="109"/>
  <c r="W2295" i="109"/>
  <c r="N1620" i="109"/>
  <c r="S1187" i="109"/>
  <c r="Y2080" i="109"/>
  <c r="T2196" i="109"/>
  <c r="R1973" i="109"/>
  <c r="S220" i="109"/>
  <c r="N3768" i="109"/>
  <c r="O2064" i="109"/>
  <c r="U1851" i="109"/>
  <c r="O58" i="112"/>
  <c r="R4263" i="109"/>
  <c r="P3476" i="109"/>
  <c r="V2441" i="109"/>
  <c r="N111" i="112"/>
  <c r="V3933" i="109"/>
  <c r="V2983" i="109"/>
  <c r="O1943" i="109"/>
  <c r="P3826" i="109"/>
  <c r="T3145" i="109"/>
  <c r="Q3787" i="109"/>
  <c r="Q745" i="109"/>
  <c r="U946" i="109"/>
  <c r="O1529" i="109"/>
  <c r="R133" i="109"/>
  <c r="W2684" i="109"/>
  <c r="V188" i="109"/>
  <c r="W3817" i="109"/>
  <c r="N2961" i="109"/>
  <c r="O2744" i="109"/>
  <c r="R1588" i="109"/>
  <c r="Q1222" i="112"/>
  <c r="R2760" i="109"/>
  <c r="U2087" i="109"/>
  <c r="O1150" i="109"/>
  <c r="U1475" i="109"/>
  <c r="U2949" i="109"/>
  <c r="T3086" i="109"/>
  <c r="N2727" i="109"/>
  <c r="Q2810" i="109"/>
  <c r="W3556" i="109"/>
  <c r="O412" i="112"/>
  <c r="Y2677" i="109"/>
  <c r="U2726" i="109"/>
  <c r="N1204" i="109"/>
  <c r="Y1272" i="109"/>
  <c r="T2726" i="109"/>
  <c r="U1350" i="109"/>
  <c r="W432" i="109"/>
  <c r="W2939" i="109"/>
  <c r="O994" i="109"/>
  <c r="R3140" i="109"/>
  <c r="N2953" i="109"/>
  <c r="R3317" i="109"/>
  <c r="W1949" i="109"/>
  <c r="Q4205" i="109"/>
  <c r="Q1329" i="112"/>
  <c r="O142" i="109"/>
  <c r="N3811" i="109"/>
  <c r="T4298" i="109"/>
  <c r="U4103" i="109"/>
  <c r="Q1004" i="112"/>
  <c r="X2966" i="109"/>
  <c r="S1384" i="109"/>
  <c r="N1473" i="109"/>
  <c r="V3783" i="109"/>
  <c r="S2607" i="109"/>
  <c r="U1742" i="109"/>
  <c r="P100" i="112"/>
  <c r="X1516" i="109"/>
  <c r="Q2360" i="112"/>
  <c r="R3908" i="109"/>
  <c r="Q2441" i="109"/>
  <c r="N2829" i="109"/>
  <c r="O1353" i="109"/>
  <c r="Y3675" i="109"/>
  <c r="X1711" i="109"/>
  <c r="Z2517" i="109"/>
  <c r="R282" i="109"/>
  <c r="N2473" i="112"/>
  <c r="X1715" i="109"/>
  <c r="P3071" i="109"/>
  <c r="T1223" i="109"/>
  <c r="V1162" i="109"/>
  <c r="T3323" i="109"/>
  <c r="W1939" i="109"/>
  <c r="Y4289" i="109"/>
  <c r="S2355" i="109"/>
  <c r="P1114" i="109"/>
  <c r="T232" i="109"/>
  <c r="U160" i="109"/>
  <c r="P1666" i="109"/>
  <c r="Q559" i="112"/>
  <c r="W4129" i="109"/>
  <c r="Q1524" i="112"/>
  <c r="Q2308" i="109"/>
  <c r="Y193" i="109"/>
  <c r="X2950" i="109"/>
  <c r="O1088" i="112"/>
  <c r="O2716" i="109"/>
  <c r="X1945" i="109"/>
  <c r="S3547" i="109"/>
  <c r="Q963" i="112"/>
  <c r="O745" i="109"/>
  <c r="N1168" i="109"/>
  <c r="S946" i="109"/>
  <c r="W1890" i="109"/>
  <c r="Y1885" i="109"/>
  <c r="U3912" i="109"/>
  <c r="S3524" i="109"/>
  <c r="W2033" i="109"/>
  <c r="O1543" i="109"/>
  <c r="X524" i="109"/>
  <c r="Y217" i="109"/>
  <c r="Q1890" i="109"/>
  <c r="S1532" i="109"/>
  <c r="N452" i="109"/>
  <c r="X3088" i="109"/>
  <c r="Z4345" i="109"/>
  <c r="Q3100" i="109"/>
  <c r="P859" i="112"/>
  <c r="R2013" i="109"/>
  <c r="O1699" i="109"/>
  <c r="R1112" i="112"/>
  <c r="R1151" i="112"/>
  <c r="U3578" i="109"/>
  <c r="V1588" i="109"/>
  <c r="N1589" i="109"/>
  <c r="V2799" i="109"/>
  <c r="S1262" i="109"/>
  <c r="N25" i="109"/>
  <c r="P809" i="109"/>
  <c r="T3197" i="109"/>
  <c r="P1117" i="109"/>
  <c r="U3940" i="109"/>
  <c r="O846" i="109"/>
  <c r="Q3419" i="109"/>
  <c r="S1011" i="109"/>
  <c r="X1231" i="109"/>
  <c r="T3137" i="109"/>
  <c r="W1227" i="109"/>
  <c r="S1840" i="109"/>
  <c r="N1114" i="109"/>
  <c r="Q1597" i="109"/>
  <c r="V3398" i="109"/>
  <c r="V3210" i="109"/>
  <c r="N2456" i="112"/>
  <c r="P2278" i="109"/>
  <c r="O1986" i="109"/>
  <c r="P464" i="112"/>
  <c r="S2837" i="109"/>
  <c r="X1881" i="109"/>
  <c r="S2038" i="109"/>
  <c r="R1515" i="109"/>
  <c r="O3018" i="109"/>
  <c r="T3428" i="109"/>
  <c r="W1705" i="109"/>
  <c r="U2616" i="109"/>
  <c r="T2404" i="109"/>
  <c r="Q3562" i="109"/>
  <c r="V4127" i="109"/>
  <c r="Q1446" i="112"/>
  <c r="R1348" i="109"/>
  <c r="O3832" i="109"/>
  <c r="V2035" i="109"/>
  <c r="Q3329" i="109"/>
  <c r="V860" i="109"/>
  <c r="R3444" i="109"/>
  <c r="O2698" i="109"/>
  <c r="Z2146" i="109"/>
  <c r="R1864" i="109"/>
  <c r="O1573" i="109"/>
  <c r="P1601" i="109"/>
  <c r="O1316" i="112"/>
  <c r="Z2900" i="109"/>
  <c r="Q616" i="109"/>
  <c r="P2123" i="112"/>
  <c r="Y3342" i="109"/>
  <c r="R1591" i="112"/>
  <c r="X3783" i="109"/>
  <c r="V3391" i="109"/>
  <c r="Q2989" i="109"/>
  <c r="T2381" i="109"/>
  <c r="P823" i="109"/>
  <c r="T2964" i="109"/>
  <c r="U4302" i="109"/>
  <c r="T3795" i="109"/>
  <c r="X2813" i="109"/>
  <c r="X3815" i="109"/>
  <c r="M61" i="113"/>
  <c r="R3431" i="109"/>
  <c r="V4187" i="109"/>
  <c r="N1383" i="109"/>
  <c r="W2104" i="109"/>
  <c r="R3451" i="109"/>
  <c r="Y2671" i="109"/>
  <c r="X1005" i="109"/>
  <c r="X1226" i="109"/>
  <c r="Y2634" i="109"/>
  <c r="P1747" i="109"/>
  <c r="O1941" i="109"/>
  <c r="X2012" i="109"/>
  <c r="Y1371" i="109"/>
  <c r="N1236" i="109"/>
  <c r="Y250" i="109"/>
  <c r="V3524" i="109"/>
  <c r="U4098" i="109"/>
  <c r="S3912" i="109"/>
  <c r="X1286" i="109"/>
  <c r="Z1451" i="109"/>
  <c r="N3158" i="109"/>
  <c r="Y744" i="109"/>
  <c r="N2263" i="109"/>
  <c r="X4044" i="109"/>
  <c r="Y3713" i="109"/>
  <c r="S1001" i="109"/>
  <c r="S39" i="109"/>
  <c r="X770" i="109"/>
  <c r="P764" i="109"/>
  <c r="P992" i="112"/>
  <c r="S2987" i="109"/>
  <c r="X192" i="109"/>
  <c r="Y2117" i="109"/>
  <c r="W3031" i="109"/>
  <c r="O654" i="109"/>
  <c r="V1644" i="109"/>
  <c r="V2034" i="109"/>
  <c r="U2988" i="109"/>
  <c r="R398" i="109"/>
  <c r="Z2910" i="109"/>
  <c r="V103" i="109"/>
  <c r="Q2326" i="109"/>
  <c r="V1895" i="109"/>
  <c r="O2320" i="109"/>
  <c r="X1506" i="109"/>
  <c r="Y137" i="109"/>
  <c r="U3341" i="109"/>
  <c r="Q570" i="109"/>
  <c r="Q2285" i="109"/>
  <c r="O302" i="112"/>
  <c r="X648" i="109"/>
  <c r="N168" i="112"/>
  <c r="N78" i="109"/>
  <c r="Q3689" i="109"/>
  <c r="X3902" i="109"/>
  <c r="O1868" i="109"/>
  <c r="N4267" i="109"/>
  <c r="Y94" i="109"/>
  <c r="P2100" i="109"/>
  <c r="O19" i="109"/>
  <c r="P1631" i="112"/>
  <c r="N3532" i="109"/>
  <c r="Y2723" i="109"/>
  <c r="O444" i="109"/>
  <c r="Q1628" i="112"/>
  <c r="V3107" i="109"/>
  <c r="V1918" i="109"/>
  <c r="S4034" i="109"/>
  <c r="Q1254" i="112"/>
  <c r="O128" i="109"/>
  <c r="V4154" i="109"/>
  <c r="Q1668" i="109"/>
  <c r="N1766" i="112"/>
  <c r="O1311" i="109"/>
  <c r="N929" i="112"/>
  <c r="W1592" i="109"/>
  <c r="V641" i="109"/>
  <c r="O4176" i="109"/>
  <c r="Z3609" i="109"/>
  <c r="S1855" i="109"/>
  <c r="W4122" i="109"/>
  <c r="X2038" i="109"/>
  <c r="P3207" i="109"/>
  <c r="O1679" i="112"/>
  <c r="O2468" i="109"/>
  <c r="T1911" i="109"/>
  <c r="Y3100" i="109"/>
  <c r="T4297" i="109"/>
  <c r="P39" i="109"/>
  <c r="Q13" i="112"/>
  <c r="Q1724" i="109"/>
  <c r="P882" i="109"/>
  <c r="W2221" i="109"/>
  <c r="Y3124" i="109"/>
  <c r="V803" i="109"/>
  <c r="V2843" i="109"/>
  <c r="O510" i="109"/>
  <c r="X1565" i="109"/>
  <c r="X4254" i="109"/>
  <c r="O1528" i="109"/>
  <c r="T395" i="109"/>
  <c r="Q144" i="109"/>
  <c r="S2221" i="109"/>
  <c r="S2975" i="109"/>
  <c r="W3324" i="109"/>
  <c r="O2002" i="109"/>
  <c r="S2972" i="109"/>
  <c r="X3711" i="109"/>
  <c r="W1739" i="109"/>
  <c r="T3125" i="109"/>
  <c r="Z3954" i="109"/>
  <c r="W2697" i="109"/>
  <c r="P2668" i="109"/>
  <c r="P3196" i="109"/>
  <c r="R258" i="109"/>
  <c r="V802" i="109"/>
  <c r="Y2450" i="109"/>
  <c r="X2442" i="109"/>
  <c r="Y1362" i="109"/>
  <c r="P2137" i="112"/>
  <c r="W921" i="109"/>
  <c r="W3939" i="109"/>
  <c r="X2758" i="109"/>
  <c r="X3888" i="109"/>
  <c r="W2945" i="109"/>
  <c r="P3371" i="109"/>
  <c r="Q259" i="112"/>
  <c r="P569" i="112"/>
  <c r="O2100" i="109"/>
  <c r="O72" i="109"/>
  <c r="Y3852" i="109"/>
  <c r="P3665" i="109"/>
  <c r="N1640" i="109"/>
  <c r="P539" i="109"/>
  <c r="T4113" i="109"/>
  <c r="R915" i="112"/>
  <c r="P890" i="109"/>
  <c r="Q727" i="112"/>
  <c r="N3723" i="109"/>
  <c r="N3190" i="109"/>
  <c r="Q1233" i="109"/>
  <c r="N1251" i="109"/>
  <c r="U656" i="109"/>
  <c r="S2268" i="109"/>
  <c r="R951" i="109"/>
  <c r="N76" i="112"/>
  <c r="N861" i="112"/>
  <c r="O1284" i="112"/>
  <c r="U1736" i="109"/>
  <c r="X1492" i="109"/>
  <c r="U2672" i="109"/>
  <c r="Y187" i="109"/>
  <c r="N2009" i="109"/>
  <c r="O2647" i="109"/>
  <c r="W2586" i="109"/>
  <c r="R901" i="112"/>
  <c r="T1101" i="109"/>
  <c r="Q287" i="112"/>
  <c r="T70" i="109"/>
  <c r="T13" i="109"/>
  <c r="V828" i="109"/>
  <c r="R217" i="112"/>
  <c r="X1491" i="109"/>
  <c r="P64" i="112"/>
  <c r="W2108" i="109"/>
  <c r="U2441" i="109"/>
  <c r="S1232" i="109"/>
  <c r="W3013" i="109"/>
  <c r="W1202" i="109"/>
  <c r="N2258" i="109"/>
  <c r="U657" i="109"/>
  <c r="O3851" i="109"/>
  <c r="Y3049" i="109"/>
  <c r="Y3304" i="109"/>
  <c r="O936" i="112"/>
  <c r="V3711" i="109"/>
  <c r="P45" i="109"/>
  <c r="W1133" i="109"/>
  <c r="W2732" i="109"/>
  <c r="Q2830" i="109"/>
  <c r="T802" i="109"/>
  <c r="W3743" i="109"/>
  <c r="X496" i="109"/>
  <c r="Y955" i="109"/>
  <c r="S3165" i="109"/>
  <c r="W1685" i="109"/>
  <c r="S1866" i="109"/>
  <c r="U1198" i="109"/>
  <c r="P1193" i="109"/>
  <c r="X1942" i="109"/>
  <c r="W1605" i="109"/>
  <c r="W117" i="109"/>
  <c r="U3768" i="109"/>
  <c r="P562" i="112"/>
  <c r="Q1102" i="112"/>
  <c r="S1546" i="109"/>
  <c r="R4240" i="109"/>
  <c r="T3577" i="109"/>
  <c r="X3848" i="109"/>
  <c r="S1707" i="109"/>
  <c r="Q1961" i="109"/>
  <c r="O2577" i="109"/>
  <c r="Y786" i="109"/>
  <c r="Q1709" i="109"/>
  <c r="X2294" i="109"/>
  <c r="T658" i="109"/>
  <c r="W3797" i="109"/>
  <c r="Y1366" i="109"/>
  <c r="X3087" i="109"/>
  <c r="T3048" i="109"/>
  <c r="N119" i="112"/>
  <c r="X1559" i="109"/>
  <c r="W1196" i="109"/>
  <c r="T2045" i="109"/>
  <c r="S866" i="109"/>
  <c r="W1153" i="109"/>
  <c r="R980" i="109"/>
  <c r="S185" i="109"/>
  <c r="Y2964" i="109"/>
  <c r="N2112" i="109"/>
  <c r="O4167" i="109"/>
  <c r="N3690" i="109"/>
  <c r="T3838" i="109"/>
  <c r="P163" i="112"/>
  <c r="N2975" i="109"/>
  <c r="T1923" i="109"/>
  <c r="U605" i="109"/>
  <c r="Y776" i="109"/>
  <c r="R1313" i="109"/>
  <c r="P2335" i="109"/>
  <c r="O4075" i="109"/>
  <c r="P299" i="112"/>
  <c r="P2428" i="109"/>
  <c r="Q796" i="109"/>
  <c r="Y920" i="109"/>
  <c r="R835" i="109"/>
  <c r="T4186" i="109"/>
  <c r="W2285" i="109"/>
  <c r="T2569" i="109"/>
  <c r="O100" i="112"/>
  <c r="S1939" i="109"/>
  <c r="Q4130" i="109"/>
  <c r="R203" i="112"/>
  <c r="N639" i="109"/>
  <c r="U496" i="109"/>
  <c r="Y2588" i="109"/>
  <c r="V459" i="109"/>
  <c r="P1932" i="109"/>
  <c r="R1572" i="112"/>
  <c r="R1715" i="109"/>
  <c r="R2693" i="109"/>
  <c r="Y2058" i="109"/>
  <c r="O3460" i="109"/>
  <c r="S380" i="109"/>
  <c r="O1471" i="112"/>
  <c r="R1156" i="109"/>
  <c r="T759" i="109"/>
  <c r="N856" i="112"/>
  <c r="W3081" i="109"/>
  <c r="X239" i="109"/>
  <c r="R680" i="112"/>
  <c r="Q2087" i="109"/>
  <c r="N1228" i="112"/>
  <c r="R1219" i="109"/>
  <c r="X934" i="109"/>
  <c r="S275" i="109"/>
  <c r="N1194" i="109"/>
  <c r="X2309" i="109"/>
  <c r="W498" i="109"/>
  <c r="R4087" i="109"/>
  <c r="X3123" i="109"/>
  <c r="X796" i="109"/>
  <c r="O1496" i="109"/>
  <c r="T2110" i="109"/>
  <c r="Z2132" i="109"/>
  <c r="Y3359" i="109"/>
  <c r="Q2103" i="109"/>
  <c r="N1171" i="112"/>
  <c r="U15" i="109"/>
  <c r="Q3848" i="109"/>
  <c r="V1000" i="109"/>
  <c r="N1625" i="109"/>
  <c r="N602" i="112"/>
  <c r="U1147" i="109"/>
  <c r="P26" i="112"/>
  <c r="O833" i="109"/>
  <c r="N1334" i="109"/>
  <c r="R2565" i="109"/>
  <c r="Q1553" i="109"/>
  <c r="N342" i="112"/>
  <c r="X3575" i="109"/>
  <c r="U3709" i="109"/>
  <c r="X808" i="109"/>
  <c r="O2589" i="109"/>
  <c r="T292" i="109"/>
  <c r="S4299" i="109"/>
  <c r="Z2908" i="109"/>
  <c r="U1496" i="109"/>
  <c r="N1453" i="112"/>
  <c r="Q4020" i="109"/>
  <c r="O3169" i="109"/>
  <c r="R531" i="109"/>
  <c r="Y409" i="109"/>
  <c r="R1960" i="109"/>
  <c r="Z2907" i="109"/>
  <c r="W2962" i="109"/>
  <c r="P15" i="109"/>
  <c r="Z1045" i="109"/>
  <c r="S3875" i="109"/>
  <c r="U4273" i="109"/>
  <c r="V1928" i="109"/>
  <c r="R3537" i="109"/>
  <c r="Q3572" i="109"/>
  <c r="Q558" i="112"/>
  <c r="Y1669" i="109"/>
  <c r="P2394" i="109"/>
  <c r="R1858" i="109"/>
  <c r="O2711" i="112"/>
  <c r="N2976" i="109"/>
  <c r="W799" i="109"/>
  <c r="S3379" i="109"/>
  <c r="V2454" i="109"/>
  <c r="Q1333" i="112"/>
  <c r="N1553" i="109"/>
  <c r="S4226" i="109"/>
  <c r="S1984" i="109"/>
  <c r="S2370" i="109"/>
  <c r="X1131" i="109"/>
  <c r="N494" i="112"/>
  <c r="O3683" i="109"/>
  <c r="N3806" i="109"/>
  <c r="Q167" i="109"/>
  <c r="U379" i="109"/>
  <c r="T1996" i="109"/>
  <c r="Z3215" i="109"/>
  <c r="U3171" i="109"/>
  <c r="T2629" i="109"/>
  <c r="N1499" i="109"/>
  <c r="P301" i="112"/>
  <c r="X1362" i="109"/>
  <c r="X386" i="109"/>
  <c r="N2712" i="112"/>
  <c r="P1212" i="112"/>
  <c r="R651" i="109"/>
  <c r="N612" i="112"/>
  <c r="R2030" i="112"/>
  <c r="O1135" i="109"/>
  <c r="N3779" i="109"/>
  <c r="N2318" i="109"/>
  <c r="W4263" i="109"/>
  <c r="X1865" i="109"/>
  <c r="R1251" i="109"/>
  <c r="O737" i="112"/>
  <c r="S4066" i="109"/>
  <c r="R4053" i="109"/>
  <c r="T4262" i="109"/>
  <c r="R1355" i="112"/>
  <c r="R463" i="109"/>
  <c r="O1969" i="109"/>
  <c r="N464" i="109"/>
  <c r="R4267" i="109"/>
  <c r="X3003" i="109"/>
  <c r="P1327" i="109"/>
  <c r="T2106" i="109"/>
  <c r="W1859" i="109"/>
  <c r="Y1713" i="109"/>
  <c r="Q1737" i="109"/>
  <c r="P1737" i="109"/>
  <c r="Q2844" i="109"/>
  <c r="S214" i="109"/>
  <c r="T576" i="109"/>
  <c r="X49" i="109"/>
  <c r="V3108" i="109"/>
  <c r="O2077" i="109"/>
  <c r="N3711" i="109"/>
  <c r="T2230" i="109"/>
  <c r="N746" i="112"/>
  <c r="O2831" i="109"/>
  <c r="U4113" i="109"/>
  <c r="Y2612" i="109"/>
  <c r="Y624" i="109"/>
  <c r="S2337" i="109"/>
  <c r="U628" i="109"/>
  <c r="Q1249" i="112"/>
  <c r="Y3903" i="109"/>
  <c r="U1968" i="109"/>
  <c r="N251" i="109"/>
  <c r="U2262" i="109"/>
  <c r="W3019" i="109"/>
  <c r="T4056" i="109"/>
  <c r="Q2196" i="109"/>
  <c r="P331" i="112"/>
  <c r="S2001" i="109"/>
  <c r="O261" i="112"/>
  <c r="N699" i="112"/>
  <c r="O2788" i="109"/>
  <c r="T3104" i="109"/>
  <c r="V2829" i="109"/>
  <c r="Q2453" i="109"/>
  <c r="S2480" i="109"/>
  <c r="T1383" i="109"/>
  <c r="R2326" i="109"/>
  <c r="U3194" i="109"/>
  <c r="U844" i="109"/>
  <c r="R610" i="109"/>
  <c r="R919" i="109"/>
  <c r="Y1339" i="109"/>
  <c r="S1710" i="109"/>
  <c r="Q1246" i="112"/>
  <c r="V2727" i="109"/>
  <c r="Y2643" i="109"/>
  <c r="S45" i="109"/>
  <c r="Y2742" i="109"/>
  <c r="R2219" i="109"/>
  <c r="R597" i="109"/>
  <c r="Q2318" i="109"/>
  <c r="U201" i="109"/>
  <c r="Y2814" i="109"/>
  <c r="O1746" i="112"/>
  <c r="X4235" i="109"/>
  <c r="O1158" i="112"/>
  <c r="Y4101" i="109"/>
  <c r="R2756" i="109"/>
  <c r="N529" i="112"/>
  <c r="P1293" i="112"/>
  <c r="V895" i="109"/>
  <c r="O3104" i="109"/>
  <c r="P1199" i="112"/>
  <c r="O1314" i="109"/>
  <c r="N1737" i="112"/>
  <c r="S1312" i="109"/>
  <c r="T3936" i="109"/>
  <c r="X622" i="109"/>
  <c r="Z4350" i="109"/>
  <c r="U3211" i="109"/>
  <c r="Q3708" i="109"/>
  <c r="N2679" i="109"/>
  <c r="R3888" i="109"/>
  <c r="U92" i="109"/>
  <c r="O1919" i="112"/>
  <c r="P3848" i="109"/>
  <c r="R594" i="109"/>
  <c r="X1884" i="109"/>
  <c r="N64" i="112"/>
  <c r="W99" i="109"/>
  <c r="V1574" i="109"/>
  <c r="X2625" i="109"/>
  <c r="P1382" i="112"/>
  <c r="P1657" i="109"/>
  <c r="P2623" i="109"/>
  <c r="T417" i="109"/>
  <c r="X2226" i="109"/>
  <c r="N2453" i="112"/>
  <c r="X1844" i="109"/>
  <c r="Q983" i="112"/>
  <c r="P3928" i="109"/>
  <c r="W1752" i="109"/>
  <c r="Q2670" i="109"/>
  <c r="Y891" i="109"/>
  <c r="O3029" i="109"/>
  <c r="X1475" i="109"/>
  <c r="Z677" i="109"/>
  <c r="W2466" i="109"/>
  <c r="R890" i="109"/>
  <c r="Q1213" i="109"/>
  <c r="Z361" i="109"/>
  <c r="Y404" i="109"/>
  <c r="W3540" i="109"/>
  <c r="W3419" i="109"/>
  <c r="W2948" i="109"/>
  <c r="P2362" i="112"/>
  <c r="S2096" i="109"/>
  <c r="Y504" i="109"/>
  <c r="S1159" i="109"/>
  <c r="P1312" i="112"/>
  <c r="N542" i="109"/>
  <c r="O2740" i="109"/>
  <c r="N1120" i="109"/>
  <c r="N1357" i="109"/>
  <c r="O1489" i="109"/>
  <c r="X3894" i="109"/>
  <c r="Q1927" i="109"/>
  <c r="T3545" i="109"/>
  <c r="P873" i="109"/>
  <c r="P752" i="112"/>
  <c r="X1730" i="109"/>
  <c r="S2763" i="109"/>
  <c r="V2662" i="109"/>
  <c r="N3210" i="109"/>
  <c r="P203" i="109"/>
  <c r="R3354" i="109"/>
  <c r="W1897" i="109"/>
  <c r="Q491" i="112"/>
  <c r="O1486" i="109"/>
  <c r="S2288" i="109"/>
  <c r="R813" i="109"/>
  <c r="S2848" i="109"/>
  <c r="Z1034" i="109"/>
  <c r="Y3152" i="109"/>
  <c r="P813" i="109"/>
  <c r="U791" i="109"/>
  <c r="R1575" i="112"/>
  <c r="T3489" i="109"/>
  <c r="X3334" i="109"/>
  <c r="N384" i="109"/>
  <c r="Q2946" i="109"/>
  <c r="X2248" i="109"/>
  <c r="S3749" i="109"/>
  <c r="Q529" i="112"/>
  <c r="U3300" i="109"/>
  <c r="P4133" i="109"/>
  <c r="X1649" i="109"/>
  <c r="X918" i="109"/>
  <c r="O3705" i="109"/>
  <c r="R3857" i="109"/>
  <c r="W3895" i="109"/>
  <c r="T545" i="109"/>
  <c r="V3822" i="109"/>
  <c r="T3072" i="109"/>
  <c r="O1671" i="112"/>
  <c r="T1308" i="109"/>
  <c r="O706" i="112"/>
  <c r="S4216" i="109"/>
  <c r="N96" i="112"/>
  <c r="X2341" i="109"/>
  <c r="V1854" i="109"/>
  <c r="N1296" i="109"/>
  <c r="Q3847" i="109"/>
  <c r="W3791" i="109"/>
  <c r="Y3779" i="109"/>
  <c r="W3766" i="109"/>
  <c r="U2844" i="109"/>
  <c r="V751" i="109"/>
  <c r="R3556" i="109"/>
  <c r="T2450" i="109"/>
  <c r="Q141" i="109"/>
  <c r="N2402" i="112"/>
  <c r="W3937" i="109"/>
  <c r="Z2888" i="109"/>
  <c r="O473" i="112"/>
  <c r="N22" i="109"/>
  <c r="W2011" i="109"/>
  <c r="Y1884" i="109"/>
  <c r="X2656" i="109"/>
  <c r="T4266" i="109"/>
  <c r="Y2610" i="109"/>
  <c r="T2233" i="109"/>
  <c r="P465" i="112"/>
  <c r="P808" i="112"/>
  <c r="W968" i="109"/>
  <c r="R1147" i="112"/>
  <c r="S3860" i="109"/>
  <c r="N2162" i="112"/>
  <c r="U2987" i="109"/>
  <c r="X896" i="109"/>
  <c r="W3432" i="109"/>
  <c r="P1074" i="112"/>
  <c r="V4029" i="109"/>
  <c r="Q1160" i="109"/>
  <c r="Q3445" i="109"/>
  <c r="Q1009" i="109"/>
  <c r="U1386" i="109"/>
  <c r="S147" i="109"/>
  <c r="Y3889" i="109"/>
  <c r="W1751" i="109"/>
  <c r="P748" i="112"/>
  <c r="U3710" i="109"/>
  <c r="U2983" i="109"/>
  <c r="O4045" i="109"/>
  <c r="Q2611" i="112"/>
  <c r="W1626" i="109"/>
  <c r="S1648" i="109"/>
  <c r="W3356" i="109"/>
  <c r="P1159" i="112"/>
  <c r="Q510" i="109"/>
  <c r="Z2155" i="109"/>
  <c r="U1181" i="109"/>
  <c r="Q118" i="112"/>
  <c r="Y4053" i="109"/>
  <c r="V1492" i="109"/>
  <c r="R3836" i="109"/>
  <c r="T429" i="109"/>
  <c r="T2945" i="109"/>
  <c r="N1765" i="112"/>
  <c r="N3291" i="109"/>
  <c r="Y2100" i="109"/>
  <c r="S3467" i="109"/>
  <c r="U1160" i="109"/>
  <c r="S1517" i="109"/>
  <c r="X4053" i="109"/>
  <c r="O2438" i="109"/>
  <c r="P2561" i="109"/>
  <c r="R1700" i="109"/>
  <c r="O3144" i="109"/>
  <c r="P1358" i="109"/>
  <c r="S4029" i="109"/>
  <c r="S2375" i="109"/>
  <c r="V968" i="109"/>
  <c r="N3784" i="109"/>
  <c r="O1202" i="109"/>
  <c r="U468" i="109"/>
  <c r="T1494" i="109"/>
  <c r="T2438" i="109"/>
  <c r="V2076" i="109"/>
  <c r="N1299" i="109"/>
  <c r="T2370" i="109"/>
  <c r="P65" i="112"/>
  <c r="X3450" i="109"/>
  <c r="P1168" i="112"/>
  <c r="R3540" i="109"/>
  <c r="N908" i="109"/>
  <c r="U1838" i="109"/>
  <c r="R907" i="109"/>
  <c r="Y1637" i="109"/>
  <c r="W3767" i="109"/>
  <c r="O2626" i="109"/>
  <c r="O507" i="112"/>
  <c r="W1594" i="109"/>
  <c r="T2366" i="109"/>
  <c r="X397" i="109"/>
  <c r="Q1233" i="112"/>
  <c r="U1109" i="109"/>
  <c r="R3676" i="109"/>
  <c r="O233" i="109"/>
  <c r="W510" i="109"/>
  <c r="X2440" i="109"/>
  <c r="X981" i="109"/>
  <c r="Z1037" i="109"/>
  <c r="V284" i="109"/>
  <c r="U290" i="109"/>
  <c r="U3810" i="109"/>
  <c r="P3802" i="109"/>
  <c r="V99" i="109"/>
  <c r="Y2304" i="109"/>
  <c r="U1681" i="109"/>
  <c r="X1272" i="109"/>
  <c r="Q487" i="112"/>
  <c r="R2222" i="109"/>
  <c r="R843" i="109"/>
  <c r="P2483" i="109"/>
  <c r="Y3377" i="109"/>
  <c r="W3202" i="109"/>
  <c r="Q1202" i="109"/>
  <c r="P4046" i="109"/>
  <c r="X2411" i="109"/>
  <c r="P4035" i="109"/>
  <c r="U3705" i="109"/>
  <c r="N1270" i="112"/>
  <c r="W4291" i="109"/>
  <c r="O2049" i="109"/>
  <c r="W1554" i="109"/>
  <c r="Q1939" i="109"/>
  <c r="N617" i="109"/>
  <c r="W3427" i="109"/>
  <c r="Q631" i="112"/>
  <c r="S772" i="109"/>
  <c r="P1165" i="109"/>
  <c r="Q658" i="109"/>
  <c r="T187" i="109"/>
  <c r="U1353" i="109"/>
  <c r="T3909" i="109"/>
  <c r="N3940" i="109"/>
  <c r="V1359" i="109"/>
  <c r="X79" i="109"/>
  <c r="Y459" i="109"/>
  <c r="Y1929" i="109"/>
  <c r="S971" i="109"/>
  <c r="N1227" i="109"/>
  <c r="W2341" i="109"/>
  <c r="U909" i="109"/>
  <c r="P3768" i="109"/>
  <c r="V2221" i="109"/>
  <c r="Q2046" i="109"/>
  <c r="W643" i="109"/>
  <c r="W3789" i="109"/>
  <c r="T803" i="109"/>
  <c r="O1966" i="109"/>
  <c r="V889" i="109"/>
  <c r="W2758" i="109"/>
  <c r="W1677" i="109"/>
  <c r="U370" i="109"/>
  <c r="T1189" i="109"/>
  <c r="U3352" i="109"/>
  <c r="Q1422" i="112"/>
  <c r="R3107" i="109"/>
  <c r="S3124" i="109"/>
  <c r="V460" i="109"/>
  <c r="T3862" i="109"/>
  <c r="N3708" i="109"/>
  <c r="W3129" i="109"/>
  <c r="X4291" i="109"/>
  <c r="V2971" i="109"/>
  <c r="V2341" i="109"/>
  <c r="V3672" i="109"/>
  <c r="X3772" i="109"/>
  <c r="P3051" i="109"/>
  <c r="U761" i="109"/>
  <c r="Y2839" i="109"/>
  <c r="N604" i="109"/>
  <c r="P1037" i="112"/>
  <c r="S489" i="109"/>
  <c r="P1953" i="109"/>
  <c r="W845" i="109"/>
  <c r="Q578" i="109"/>
  <c r="Q507" i="109"/>
  <c r="O1665" i="109"/>
  <c r="Q2935" i="109"/>
  <c r="Q865" i="109"/>
  <c r="N1151" i="109"/>
  <c r="V443" i="109"/>
  <c r="Y1488" i="109"/>
  <c r="T2399" i="109"/>
  <c r="W286" i="109"/>
  <c r="Q2753" i="109"/>
  <c r="Y2585" i="109"/>
  <c r="Y2473" i="109"/>
  <c r="Y2236" i="109"/>
  <c r="S618" i="109"/>
  <c r="P2291" i="109"/>
  <c r="N51" i="109"/>
  <c r="W459" i="109"/>
  <c r="S1292" i="109"/>
  <c r="T79" i="109"/>
  <c r="U1616" i="109"/>
  <c r="W3487" i="109"/>
  <c r="R3318" i="109"/>
  <c r="Q1532" i="109"/>
  <c r="Y4064" i="109"/>
  <c r="T2073" i="109"/>
  <c r="V3353" i="109"/>
  <c r="P1494" i="109"/>
  <c r="T2476" i="109"/>
  <c r="V2428" i="109"/>
  <c r="Y283" i="109"/>
  <c r="Q1223" i="109"/>
  <c r="Q2231" i="112"/>
  <c r="W1647" i="109"/>
  <c r="S3210" i="109"/>
  <c r="T3079" i="109"/>
  <c r="S1684" i="109"/>
  <c r="W405" i="109"/>
  <c r="V2611" i="109"/>
  <c r="R3392" i="109"/>
  <c r="Q509" i="109"/>
  <c r="V1968" i="109"/>
  <c r="R3714" i="109"/>
  <c r="N979" i="109"/>
  <c r="W2256" i="109"/>
  <c r="W2249" i="109"/>
  <c r="Y4122" i="109"/>
  <c r="R1377" i="109"/>
  <c r="N506" i="109"/>
  <c r="T2773" i="109"/>
  <c r="N3354" i="109"/>
  <c r="O3417" i="109"/>
  <c r="R2230" i="109"/>
  <c r="N2391" i="109"/>
  <c r="R627" i="109"/>
  <c r="X2407" i="109"/>
  <c r="S1314" i="109"/>
  <c r="X2999" i="109"/>
  <c r="Y1873" i="109"/>
  <c r="N531" i="112"/>
  <c r="X4175" i="109"/>
  <c r="Y2261" i="109"/>
  <c r="T1167" i="109"/>
  <c r="N618" i="109"/>
  <c r="O917" i="109"/>
  <c r="P1461" i="112"/>
  <c r="Y1271" i="109"/>
  <c r="S1651" i="109"/>
  <c r="O1553" i="109"/>
  <c r="Q4056" i="109"/>
  <c r="R885" i="112"/>
  <c r="N423" i="109"/>
  <c r="N3469" i="109"/>
  <c r="W3475" i="109"/>
  <c r="V991" i="109"/>
  <c r="N1693" i="109"/>
  <c r="O2720" i="109"/>
  <c r="Y3138" i="109"/>
  <c r="X1017" i="109"/>
  <c r="X485" i="109"/>
  <c r="T1724" i="109"/>
  <c r="U3065" i="109"/>
  <c r="T2289" i="109"/>
  <c r="T1535" i="109"/>
  <c r="P2597" i="109"/>
  <c r="N2707" i="109"/>
  <c r="N2293" i="109"/>
  <c r="O2793" i="109"/>
  <c r="X2020" i="109"/>
  <c r="W554" i="109"/>
  <c r="U202" i="109"/>
  <c r="X384" i="109"/>
  <c r="Q2939" i="109"/>
  <c r="Q1599" i="109"/>
  <c r="W1465" i="109"/>
  <c r="P759" i="109"/>
  <c r="N3737" i="109"/>
  <c r="R3061" i="109"/>
  <c r="U3389" i="109"/>
  <c r="T2699" i="109"/>
  <c r="Q3371" i="109"/>
  <c r="Q714" i="112"/>
  <c r="O481" i="112"/>
  <c r="N30" i="112"/>
  <c r="S225" i="109"/>
  <c r="W4066" i="109"/>
  <c r="U1748" i="109"/>
  <c r="Y1128" i="109"/>
  <c r="Q2479" i="109"/>
  <c r="S617" i="109"/>
  <c r="X1508" i="109"/>
  <c r="V3213" i="109"/>
  <c r="N532" i="112"/>
  <c r="U1533" i="109"/>
  <c r="P302" i="112"/>
  <c r="Y499" i="109"/>
  <c r="Q1495" i="112"/>
  <c r="Y2396" i="109"/>
  <c r="O2050" i="109"/>
  <c r="U2065" i="109"/>
  <c r="Z1777" i="109"/>
  <c r="W2839" i="109"/>
  <c r="P1845" i="112"/>
  <c r="W3693" i="109"/>
  <c r="U962" i="109"/>
  <c r="P482" i="109"/>
  <c r="Q3811" i="109"/>
  <c r="O145" i="109"/>
  <c r="V113" i="109"/>
  <c r="T2606" i="109"/>
  <c r="W4302" i="109"/>
  <c r="S2401" i="109"/>
  <c r="U247" i="109"/>
  <c r="U3377" i="109"/>
  <c r="P925" i="112"/>
  <c r="T2826" i="109"/>
  <c r="W2289" i="109"/>
  <c r="U2989" i="109"/>
  <c r="S2616" i="109"/>
  <c r="S1334" i="109"/>
  <c r="R906" i="109"/>
  <c r="S138" i="109"/>
  <c r="S3179" i="109"/>
  <c r="T3829" i="109"/>
  <c r="U3933" i="109"/>
  <c r="O1869" i="109"/>
  <c r="S3784" i="109"/>
  <c r="U1646" i="109"/>
  <c r="P993" i="109"/>
  <c r="X743" i="109"/>
  <c r="X211" i="109"/>
  <c r="O979" i="112"/>
  <c r="U460" i="109"/>
  <c r="R212" i="109"/>
  <c r="X1352" i="109"/>
  <c r="Q1332" i="112"/>
  <c r="P1016" i="112"/>
  <c r="T3350" i="109"/>
  <c r="S177" i="109"/>
  <c r="N1528" i="109"/>
  <c r="U3795" i="109"/>
  <c r="P1427" i="112"/>
  <c r="R3565" i="109"/>
  <c r="Y2232" i="109"/>
  <c r="R898" i="112"/>
  <c r="Q3181" i="109"/>
  <c r="T443" i="109"/>
  <c r="U3180" i="109"/>
  <c r="U2848" i="109"/>
  <c r="O1855" i="109"/>
  <c r="W1492" i="109"/>
  <c r="U4295" i="109"/>
  <c r="R3132" i="109"/>
  <c r="O1254" i="109"/>
  <c r="Y3128" i="109"/>
  <c r="V2372" i="109"/>
  <c r="Z4320" i="109"/>
  <c r="N489" i="109"/>
  <c r="T1465" i="109"/>
  <c r="P3300" i="109"/>
  <c r="N1530" i="112"/>
  <c r="U264" i="109"/>
  <c r="X427" i="109"/>
  <c r="V3693" i="109"/>
  <c r="T743" i="109"/>
  <c r="N2289" i="109"/>
  <c r="U2252" i="109"/>
  <c r="X525" i="109"/>
  <c r="P695" i="112"/>
  <c r="Y801" i="109"/>
  <c r="Q2978" i="109"/>
  <c r="N822" i="109"/>
  <c r="P3088" i="109"/>
  <c r="W3183" i="109"/>
  <c r="N600" i="112"/>
  <c r="P2172" i="112"/>
  <c r="O2001" i="109"/>
  <c r="Y4176" i="109"/>
  <c r="P147" i="109"/>
  <c r="X3184" i="109"/>
  <c r="O696" i="112"/>
  <c r="P243" i="112"/>
  <c r="S4151" i="109"/>
  <c r="U2391" i="109"/>
  <c r="O2220" i="112"/>
  <c r="S873" i="109"/>
  <c r="Z679" i="109"/>
  <c r="T2772" i="109"/>
  <c r="Q2428" i="109"/>
  <c r="X4133" i="109"/>
  <c r="O503" i="112"/>
  <c r="Q3106" i="109"/>
  <c r="T166" i="109"/>
  <c r="R744" i="109"/>
  <c r="N851" i="112"/>
  <c r="Q150" i="112"/>
  <c r="X3202" i="109"/>
  <c r="Q2022" i="112"/>
  <c r="Z1809" i="109"/>
  <c r="U238" i="109"/>
  <c r="R3752" i="109"/>
  <c r="U1684" i="109"/>
  <c r="S768" i="109"/>
  <c r="U3775" i="109"/>
  <c r="Q3671" i="109"/>
  <c r="Q3854" i="109"/>
  <c r="L42" i="113"/>
  <c r="P33" i="109"/>
  <c r="N4230" i="109"/>
  <c r="T4162" i="109"/>
  <c r="Y490" i="109"/>
  <c r="N829" i="109"/>
  <c r="Q825" i="112"/>
  <c r="U3132" i="109"/>
  <c r="R1591" i="109"/>
  <c r="N798" i="109"/>
  <c r="O4234" i="109"/>
  <c r="Q1524" i="109"/>
  <c r="N1355" i="109"/>
  <c r="R2622" i="109"/>
  <c r="P2744" i="109"/>
  <c r="N1045" i="112"/>
  <c r="R1668" i="109"/>
  <c r="P1996" i="109"/>
  <c r="R3695" i="109"/>
  <c r="Q989" i="112"/>
  <c r="O342" i="112"/>
  <c r="Q2587" i="109"/>
  <c r="N1193" i="109"/>
  <c r="Q2101" i="109"/>
  <c r="N2003" i="109"/>
  <c r="Q214" i="109"/>
  <c r="T532" i="109"/>
  <c r="P2789" i="109"/>
  <c r="V4122" i="109"/>
  <c r="R2836" i="109"/>
  <c r="W1491" i="109"/>
  <c r="U224" i="109"/>
  <c r="O496" i="109"/>
  <c r="Q1193" i="109"/>
  <c r="Y2745" i="109"/>
  <c r="U240" i="109"/>
  <c r="U3359" i="109"/>
  <c r="R3852" i="109"/>
  <c r="Y3689" i="109"/>
  <c r="W2379" i="109"/>
  <c r="V2378" i="109"/>
  <c r="N1707" i="109"/>
  <c r="Z3608" i="109"/>
  <c r="T3903" i="109"/>
  <c r="V904" i="109"/>
  <c r="P4041" i="109"/>
  <c r="O1077" i="112"/>
  <c r="S4228" i="109"/>
  <c r="Q4113" i="109"/>
  <c r="Z4003" i="109"/>
  <c r="R1149" i="112"/>
  <c r="P2993" i="109"/>
  <c r="U3059" i="109"/>
  <c r="V1189" i="109"/>
  <c r="O1370" i="109"/>
  <c r="R494" i="109"/>
  <c r="W185" i="109"/>
  <c r="Y480" i="109"/>
  <c r="Z2855" i="109"/>
  <c r="N474" i="112"/>
  <c r="S4067" i="109"/>
  <c r="Y62" i="109"/>
  <c r="O620" i="109"/>
  <c r="Q3544" i="109"/>
  <c r="U2830" i="109"/>
  <c r="Q1781" i="112"/>
  <c r="Q367" i="112"/>
  <c r="P1555" i="109"/>
  <c r="S3575" i="109"/>
  <c r="P552" i="109"/>
  <c r="P145" i="112"/>
  <c r="R3038" i="109"/>
  <c r="Q1925" i="112"/>
  <c r="Y2847" i="109"/>
  <c r="V3821" i="109"/>
  <c r="R2654" i="109"/>
  <c r="Y4267" i="109"/>
  <c r="N4149" i="109"/>
  <c r="S1942" i="109"/>
  <c r="T2839" i="109"/>
  <c r="V2040" i="109"/>
  <c r="V502" i="109"/>
  <c r="Z2553" i="109"/>
  <c r="S213" i="109"/>
  <c r="Z2501" i="109"/>
  <c r="N1183" i="109"/>
  <c r="R1305" i="109"/>
  <c r="S399" i="109"/>
  <c r="W2252" i="109"/>
  <c r="S3023" i="109"/>
  <c r="O4094" i="109"/>
  <c r="Q160" i="112"/>
  <c r="P613" i="109"/>
  <c r="Q803" i="109"/>
  <c r="Y848" i="109"/>
  <c r="N951" i="112"/>
  <c r="N504" i="112"/>
  <c r="W2978" i="109"/>
  <c r="P534" i="112"/>
  <c r="S117" i="109"/>
  <c r="Z699" i="109"/>
  <c r="P25" i="109"/>
  <c r="R3021" i="109"/>
  <c r="W2010" i="109"/>
  <c r="O1248" i="112"/>
  <c r="R231" i="112"/>
  <c r="X2283" i="109"/>
  <c r="S2843" i="109"/>
  <c r="Q3822" i="109"/>
  <c r="X1178" i="109"/>
  <c r="R2805" i="109"/>
  <c r="X3713" i="109"/>
  <c r="N902" i="109"/>
  <c r="N184" i="109"/>
  <c r="N526" i="109"/>
  <c r="P3655" i="109"/>
  <c r="N2587" i="109"/>
  <c r="P516" i="109"/>
  <c r="N1196" i="112"/>
  <c r="V537" i="109"/>
  <c r="P2388" i="109"/>
  <c r="Q2768" i="109"/>
  <c r="R2941" i="109"/>
  <c r="N948" i="112"/>
  <c r="S3492" i="109"/>
  <c r="X1619" i="109"/>
  <c r="X1241" i="109"/>
  <c r="T1566" i="109"/>
  <c r="R3196" i="109"/>
  <c r="P845" i="109"/>
  <c r="X4140" i="109"/>
  <c r="V429" i="109"/>
  <c r="W4040" i="109"/>
  <c r="W61" i="109"/>
  <c r="O32" i="109"/>
  <c r="T2612" i="109"/>
  <c r="Y1959" i="109"/>
  <c r="Q1661" i="109"/>
  <c r="W3859" i="109"/>
  <c r="Y2303" i="109"/>
  <c r="X4223" i="109"/>
  <c r="R3023" i="109"/>
  <c r="O877" i="109"/>
  <c r="O1245" i="112"/>
  <c r="N1924" i="109"/>
  <c r="O366" i="112"/>
  <c r="X1004" i="109"/>
  <c r="S470" i="109"/>
  <c r="P1966" i="109"/>
  <c r="V472" i="109"/>
  <c r="P1018" i="109"/>
  <c r="Y1984" i="109"/>
  <c r="Q3738" i="109"/>
  <c r="W1493" i="109"/>
  <c r="X3517" i="109"/>
  <c r="X510" i="109"/>
  <c r="R3713" i="109"/>
  <c r="V932" i="109"/>
  <c r="T1011" i="109"/>
  <c r="P2120" i="112"/>
  <c r="Q2804" i="109"/>
  <c r="X3495" i="109"/>
  <c r="R1611" i="109"/>
  <c r="T3107" i="109"/>
  <c r="T4276" i="109"/>
  <c r="P1223" i="109"/>
  <c r="T4051" i="109"/>
  <c r="Q2669" i="109"/>
  <c r="Y3007" i="109"/>
  <c r="N2657" i="109"/>
  <c r="Y4295" i="109"/>
  <c r="P1013" i="112"/>
  <c r="N4156" i="109"/>
  <c r="P1708" i="109"/>
  <c r="O3937" i="109"/>
  <c r="V3344" i="109"/>
  <c r="X1287" i="109"/>
  <c r="R1639" i="109"/>
  <c r="P1298" i="109"/>
  <c r="T2953" i="109"/>
  <c r="T285" i="109"/>
  <c r="X1358" i="109"/>
  <c r="V433" i="109"/>
  <c r="X489" i="109"/>
  <c r="Y1470" i="109"/>
  <c r="S3718" i="109"/>
  <c r="Q832" i="109"/>
  <c r="T493" i="109"/>
  <c r="X494" i="109"/>
  <c r="N2580" i="109"/>
  <c r="O566" i="109"/>
  <c r="R992" i="109"/>
  <c r="P3834" i="109"/>
  <c r="O371" i="112"/>
  <c r="P4098" i="109"/>
  <c r="X4086" i="109"/>
  <c r="O255" i="109"/>
  <c r="T2341" i="109"/>
  <c r="V3453" i="109"/>
  <c r="W1154" i="109"/>
  <c r="V3336" i="109"/>
  <c r="Q2695" i="109"/>
  <c r="O1957" i="109"/>
  <c r="O927" i="109"/>
  <c r="R3862" i="109"/>
  <c r="U1110" i="109"/>
  <c r="V3780" i="109"/>
  <c r="N1874" i="112"/>
  <c r="R2291" i="109"/>
  <c r="Y3851" i="109"/>
  <c r="P2954" i="109"/>
  <c r="Q1539" i="109"/>
  <c r="Y833" i="109"/>
  <c r="Y1538" i="109"/>
  <c r="N1110" i="109"/>
  <c r="O3107" i="109"/>
  <c r="X4135" i="109"/>
  <c r="W1961" i="109"/>
  <c r="P1005" i="109"/>
  <c r="N2127" i="112"/>
  <c r="Y2625" i="109"/>
  <c r="P3399" i="109"/>
  <c r="U2992" i="109"/>
  <c r="Q1161" i="109"/>
  <c r="Y2687" i="109"/>
  <c r="V3652" i="109"/>
  <c r="P2784" i="109"/>
  <c r="N2684" i="109"/>
  <c r="N1468" i="112"/>
  <c r="Y3942" i="109"/>
  <c r="T1700" i="109"/>
  <c r="T2054" i="109"/>
  <c r="X822" i="109"/>
  <c r="Y1653" i="109"/>
  <c r="V2697" i="109"/>
  <c r="N3105" i="109"/>
  <c r="P933" i="112"/>
  <c r="V2561" i="109"/>
  <c r="O2464" i="109"/>
  <c r="R681" i="112"/>
  <c r="V4268" i="109"/>
  <c r="Y1336" i="109"/>
  <c r="P4166" i="109"/>
  <c r="P1628" i="109"/>
  <c r="N36" i="109"/>
  <c r="R2259" i="109"/>
  <c r="P70" i="112"/>
  <c r="W2474" i="109"/>
  <c r="Y2092" i="109"/>
  <c r="X1300" i="109"/>
  <c r="P762" i="109"/>
  <c r="X517" i="109"/>
  <c r="S2836" i="109"/>
  <c r="P180" i="109"/>
  <c r="P2302" i="109"/>
  <c r="R750" i="109"/>
  <c r="N3757" i="109"/>
  <c r="P2241" i="112"/>
  <c r="O475" i="112"/>
  <c r="S3423" i="109"/>
  <c r="S614" i="109"/>
  <c r="S613" i="109"/>
  <c r="U1346" i="109"/>
  <c r="P2992" i="109"/>
  <c r="O1924" i="109"/>
  <c r="Q824" i="112"/>
  <c r="S547" i="109"/>
  <c r="R2530" i="112"/>
  <c r="P1707" i="109"/>
  <c r="W3058" i="109"/>
  <c r="T579" i="109"/>
  <c r="Z3975" i="109"/>
  <c r="Z3282" i="109"/>
  <c r="T1207" i="109"/>
  <c r="U1356" i="109"/>
  <c r="Q26" i="109"/>
  <c r="W214" i="109"/>
  <c r="T3191" i="109"/>
  <c r="X1520" i="109"/>
  <c r="Z2158" i="109"/>
  <c r="W2041" i="109"/>
  <c r="S1491" i="109"/>
  <c r="Y517" i="109"/>
  <c r="V3158" i="109"/>
  <c r="P2296" i="109"/>
  <c r="P276" i="109"/>
  <c r="O522" i="112"/>
  <c r="T3939" i="109"/>
  <c r="Z3266" i="109"/>
  <c r="U539" i="109"/>
  <c r="N764" i="112"/>
  <c r="O2577" i="112"/>
  <c r="P1059" i="112"/>
  <c r="N2366" i="109"/>
  <c r="S3866" i="109"/>
  <c r="R1299" i="109"/>
  <c r="Q42" i="112"/>
  <c r="N178" i="109"/>
  <c r="Y1672" i="109"/>
  <c r="Y1223" i="109"/>
  <c r="W594" i="109"/>
  <c r="Y3437" i="109"/>
  <c r="R1310" i="109"/>
  <c r="Q2439" i="109"/>
  <c r="R489" i="109"/>
  <c r="R1225" i="109"/>
  <c r="R3788" i="109"/>
  <c r="N398" i="112"/>
  <c r="Q4163" i="109"/>
  <c r="N530" i="112"/>
  <c r="O1004" i="109"/>
  <c r="Z1429" i="109"/>
  <c r="S2762" i="109"/>
  <c r="R2252" i="109"/>
  <c r="Q383" i="112"/>
  <c r="O571" i="109"/>
  <c r="P466" i="109"/>
  <c r="N910" i="109"/>
  <c r="Q386" i="109"/>
  <c r="P265" i="112"/>
  <c r="Y1490" i="109"/>
  <c r="Y2958" i="109"/>
  <c r="T2483" i="109"/>
  <c r="N2648" i="109"/>
  <c r="P3870" i="109"/>
  <c r="Y268" i="109"/>
  <c r="W1908" i="109"/>
  <c r="Y547" i="109"/>
  <c r="O2447" i="109"/>
  <c r="W1678" i="109"/>
  <c r="Q1676" i="112"/>
  <c r="Z1424" i="109"/>
  <c r="R2407" i="109"/>
  <c r="O2299" i="109"/>
  <c r="W3392" i="109"/>
  <c r="Z2519" i="109"/>
  <c r="S3841" i="109"/>
  <c r="P1155" i="109"/>
  <c r="U895" i="109"/>
  <c r="S109" i="109"/>
  <c r="R584" i="109"/>
  <c r="R2209" i="109"/>
  <c r="O2430" i="109"/>
  <c r="N3126" i="109"/>
  <c r="N3905" i="109"/>
  <c r="X1919" i="109"/>
  <c r="Q2993" i="109"/>
  <c r="R432" i="112"/>
  <c r="Q2351" i="112"/>
  <c r="W3102" i="109"/>
  <c r="P1404" i="112"/>
  <c r="Z1071" i="109"/>
  <c r="S2737" i="109"/>
  <c r="X3695" i="109"/>
  <c r="T3818" i="109"/>
  <c r="R570" i="109"/>
  <c r="R1150" i="109"/>
  <c r="W2986" i="109"/>
  <c r="X2242" i="109"/>
  <c r="P2282" i="109"/>
  <c r="O2027" i="109"/>
  <c r="R4054" i="109"/>
  <c r="S2657" i="109"/>
  <c r="O1953" i="109"/>
  <c r="P2830" i="109"/>
  <c r="N88" i="109"/>
  <c r="P585" i="112"/>
  <c r="Q584" i="109"/>
  <c r="X2714" i="109"/>
  <c r="O2260" i="109"/>
  <c r="O1076" i="112"/>
  <c r="U3107" i="109"/>
  <c r="Q1335" i="109"/>
  <c r="Z3261" i="109"/>
  <c r="O974" i="109"/>
  <c r="T2414" i="109"/>
  <c r="W2941" i="109"/>
  <c r="O3453" i="109"/>
  <c r="W3372" i="109"/>
  <c r="R2844" i="109"/>
  <c r="Y2032" i="109"/>
  <c r="O327" i="112"/>
  <c r="N509" i="109"/>
  <c r="Y4231" i="109"/>
  <c r="O2358" i="109"/>
  <c r="U781" i="109"/>
  <c r="P149" i="112"/>
  <c r="R3180" i="109"/>
  <c r="U4253" i="109"/>
  <c r="V198" i="109"/>
  <c r="Y160" i="109"/>
  <c r="X2374" i="109"/>
  <c r="T3003" i="109"/>
  <c r="X1990" i="109"/>
  <c r="P2611" i="109"/>
  <c r="W4227" i="109"/>
  <c r="Q1839" i="109"/>
  <c r="X1388" i="109"/>
  <c r="Z2141" i="109"/>
  <c r="N2472" i="112"/>
  <c r="U3027" i="109"/>
  <c r="Y842" i="109"/>
  <c r="O3304" i="109"/>
  <c r="P1079" i="112"/>
  <c r="R2406" i="109"/>
  <c r="Q2680" i="109"/>
  <c r="X2482" i="109"/>
  <c r="N3774" i="109"/>
  <c r="T1942" i="109"/>
  <c r="P77" i="112"/>
  <c r="Q942" i="112"/>
  <c r="W542" i="109"/>
  <c r="Q3568" i="109"/>
  <c r="W216" i="109"/>
  <c r="Q277" i="109"/>
  <c r="U1376" i="109"/>
  <c r="P4030" i="109"/>
  <c r="N2687" i="109"/>
  <c r="P2427" i="112"/>
  <c r="P1174" i="112"/>
  <c r="Y2960" i="109"/>
  <c r="V293" i="109"/>
  <c r="N898" i="109"/>
  <c r="S2959" i="109"/>
  <c r="N1127" i="109"/>
  <c r="T4265" i="109"/>
  <c r="Y2312" i="109"/>
  <c r="T3450" i="109"/>
  <c r="P4145" i="109"/>
  <c r="U526" i="109"/>
  <c r="X2438" i="109"/>
  <c r="Z2912" i="109"/>
  <c r="O1515" i="109"/>
  <c r="R212" i="112"/>
  <c r="T218" i="109"/>
  <c r="Y4081" i="109"/>
  <c r="S2439" i="109"/>
  <c r="P2703" i="109"/>
  <c r="P1228" i="109"/>
  <c r="Q1317" i="112"/>
  <c r="T14" i="109"/>
  <c r="R3721" i="109"/>
  <c r="V1736" i="109"/>
  <c r="P783" i="112"/>
  <c r="X241" i="109"/>
  <c r="Y3533" i="109"/>
  <c r="T646" i="109"/>
  <c r="U3682" i="109"/>
  <c r="P788" i="112"/>
  <c r="N2833" i="109"/>
  <c r="W1200" i="109"/>
  <c r="N1481" i="109"/>
  <c r="U3201" i="109"/>
  <c r="O1466" i="109"/>
  <c r="W3024" i="109"/>
  <c r="Y2044" i="109"/>
  <c r="R3811" i="109"/>
  <c r="Y3676" i="109"/>
  <c r="N2459" i="112"/>
  <c r="W1385" i="109"/>
  <c r="X1229" i="109"/>
  <c r="U3493" i="109"/>
  <c r="O2080" i="109"/>
  <c r="O1512" i="109"/>
  <c r="X2845" i="109"/>
  <c r="N1627" i="109"/>
  <c r="W1486" i="109"/>
  <c r="X2775" i="109"/>
  <c r="S744" i="109"/>
  <c r="T939" i="109"/>
  <c r="U3694" i="109"/>
  <c r="Y2102" i="109"/>
  <c r="P2745" i="109"/>
  <c r="N2773" i="109"/>
  <c r="T4103" i="109"/>
  <c r="U2693" i="109"/>
  <c r="P3930" i="109"/>
  <c r="W3861" i="109"/>
  <c r="O2990" i="109"/>
  <c r="Z659" i="109"/>
  <c r="O2273" i="109"/>
  <c r="X3935" i="109"/>
  <c r="S1646" i="109"/>
  <c r="T2014" i="109"/>
  <c r="W3754" i="109"/>
  <c r="Y3895" i="109"/>
  <c r="N516" i="109"/>
  <c r="X1538" i="109"/>
  <c r="T1213" i="109"/>
  <c r="V3765" i="109"/>
  <c r="W145" i="109"/>
  <c r="P1622" i="112"/>
  <c r="P475" i="112"/>
  <c r="Q3733" i="109"/>
  <c r="V610" i="109"/>
  <c r="Q3920" i="109"/>
  <c r="S2037" i="109"/>
  <c r="P371" i="112"/>
  <c r="W1105" i="109"/>
  <c r="P291" i="112"/>
  <c r="W545" i="109"/>
  <c r="V2402" i="109"/>
  <c r="S511" i="109"/>
  <c r="X3708" i="109"/>
  <c r="X3491" i="109"/>
  <c r="P1664" i="109"/>
  <c r="W3925" i="109"/>
  <c r="T3529" i="109"/>
  <c r="U2336" i="109"/>
  <c r="O20" i="112"/>
  <c r="O43" i="109"/>
  <c r="Y2405" i="109"/>
  <c r="T818" i="109"/>
  <c r="P1864" i="112"/>
  <c r="N1241" i="109"/>
  <c r="P451" i="109"/>
  <c r="Y1553" i="109"/>
  <c r="R1016" i="109"/>
  <c r="R182" i="109"/>
  <c r="U3902" i="109"/>
  <c r="X2058" i="109"/>
  <c r="Q924" i="112"/>
  <c r="O548" i="112"/>
  <c r="O3062" i="109"/>
  <c r="S2727" i="109"/>
  <c r="V210" i="109"/>
  <c r="U4077" i="109"/>
  <c r="S2846" i="109"/>
  <c r="P438" i="109"/>
  <c r="Q2812" i="109"/>
  <c r="O2671" i="109"/>
  <c r="N3138" i="109"/>
  <c r="W3786" i="109"/>
  <c r="W2825" i="109"/>
  <c r="T762" i="109"/>
  <c r="N2072" i="112"/>
  <c r="X2307" i="109"/>
  <c r="U1121" i="109"/>
  <c r="Z1802" i="109"/>
  <c r="Y3933" i="109"/>
  <c r="W2209" i="109"/>
  <c r="Y2735" i="109"/>
  <c r="S410" i="109"/>
  <c r="O1270" i="109"/>
  <c r="V2335" i="109"/>
  <c r="R1801" i="112"/>
  <c r="T3875" i="109"/>
  <c r="U3926" i="109"/>
  <c r="Q146" i="112"/>
  <c r="W2933" i="109"/>
  <c r="Q1061" i="112"/>
  <c r="U3450" i="109"/>
  <c r="O3098" i="109"/>
  <c r="S2577" i="109"/>
  <c r="N98" i="109"/>
  <c r="Q2990" i="109"/>
  <c r="U250" i="109"/>
  <c r="O1272" i="112"/>
  <c r="U625" i="109"/>
  <c r="S2218" i="109"/>
  <c r="X751" i="109"/>
  <c r="R2106" i="109"/>
  <c r="U1379" i="109"/>
  <c r="X3480" i="109"/>
  <c r="Y4240" i="109"/>
  <c r="P126" i="112"/>
  <c r="W4127" i="109"/>
  <c r="U2291" i="109"/>
  <c r="Z1445" i="109"/>
  <c r="Q1220" i="109"/>
  <c r="N916" i="109"/>
  <c r="Y2269" i="109"/>
  <c r="W740" i="109"/>
  <c r="O839" i="109"/>
  <c r="N1010" i="109"/>
  <c r="O2473" i="112"/>
  <c r="X898" i="109"/>
  <c r="V829" i="109"/>
  <c r="T3064" i="109"/>
  <c r="R2323" i="109"/>
  <c r="Q3326" i="109"/>
  <c r="W198" i="109"/>
  <c r="X3389" i="109"/>
  <c r="O3328" i="109"/>
  <c r="N3471" i="109"/>
  <c r="R1286" i="109"/>
  <c r="W3413" i="109"/>
  <c r="Z731" i="109"/>
  <c r="U836" i="109"/>
  <c r="X2679" i="109"/>
  <c r="T3461" i="109"/>
  <c r="S1671" i="109"/>
  <c r="N4054" i="109"/>
  <c r="P3801" i="109"/>
  <c r="S842" i="109"/>
  <c r="P992" i="109"/>
  <c r="R406" i="109"/>
  <c r="V912" i="109"/>
  <c r="P1174" i="109"/>
  <c r="R2276" i="109"/>
  <c r="Z1762" i="109"/>
  <c r="X2428" i="109"/>
  <c r="U3446" i="109"/>
  <c r="W1666" i="109"/>
  <c r="Y474" i="109"/>
  <c r="U1183" i="109"/>
  <c r="T3181" i="109"/>
  <c r="R1718" i="109"/>
  <c r="P2808" i="109"/>
  <c r="Q90" i="112"/>
  <c r="R3048" i="109"/>
  <c r="Q1063" i="112"/>
  <c r="P2112" i="112"/>
  <c r="W2583" i="109"/>
  <c r="Q720" i="112"/>
  <c r="Z4002" i="109"/>
  <c r="W1553" i="109"/>
  <c r="R740" i="109"/>
  <c r="O2956" i="109"/>
  <c r="Q1899" i="109"/>
  <c r="O563" i="112"/>
  <c r="N2292" i="109"/>
  <c r="W979" i="109"/>
  <c r="U1715" i="109"/>
  <c r="X3660" i="109"/>
  <c r="S773" i="109"/>
  <c r="W1127" i="109"/>
  <c r="Q1705" i="109"/>
  <c r="Q3355" i="109"/>
  <c r="U3501" i="109"/>
  <c r="O3184" i="109"/>
  <c r="W4226" i="109"/>
  <c r="O641" i="109"/>
  <c r="P2758" i="109"/>
  <c r="N2557" i="112"/>
  <c r="T2442" i="109"/>
  <c r="Q1266" i="109"/>
  <c r="Y2657" i="109"/>
  <c r="Z4006" i="109"/>
  <c r="T648" i="109"/>
  <c r="T4204" i="109"/>
  <c r="V2443" i="109"/>
  <c r="O234" i="112"/>
  <c r="R3838" i="109"/>
  <c r="S3863" i="109"/>
  <c r="O2230" i="109"/>
  <c r="X2439" i="109"/>
  <c r="P3291" i="109"/>
  <c r="R2964" i="109"/>
  <c r="R1241" i="109"/>
  <c r="X282" i="109"/>
  <c r="W3561" i="109"/>
  <c r="V258" i="109"/>
  <c r="V989" i="109"/>
  <c r="X2940" i="109"/>
  <c r="R864" i="109"/>
  <c r="N2361" i="112"/>
  <c r="X1304" i="109"/>
  <c r="R4058" i="109"/>
  <c r="Q598" i="109"/>
  <c r="X3353" i="109"/>
  <c r="Y2818" i="109"/>
  <c r="N1670" i="112"/>
  <c r="X476" i="109"/>
  <c r="W1710" i="109"/>
  <c r="Q132" i="109"/>
  <c r="S2638" i="109"/>
  <c r="X2597" i="109"/>
  <c r="R2595" i="109"/>
  <c r="V3423" i="109"/>
  <c r="N3050" i="109"/>
  <c r="R1232" i="109"/>
  <c r="P2701" i="109"/>
  <c r="T1492" i="109"/>
  <c r="T1877" i="109"/>
  <c r="P2193" i="112"/>
  <c r="N2421" i="112"/>
  <c r="N43" i="109"/>
  <c r="W1255" i="109"/>
  <c r="Q169" i="112"/>
  <c r="O1261" i="112"/>
  <c r="O3691" i="109"/>
  <c r="Q317" i="112"/>
  <c r="R2423" i="109"/>
  <c r="T3377" i="109"/>
  <c r="W2102" i="109"/>
  <c r="O3006" i="109"/>
  <c r="N545" i="109"/>
  <c r="V141" i="109"/>
  <c r="X63" i="109"/>
  <c r="U1273" i="109"/>
  <c r="U2411" i="109"/>
  <c r="T2396" i="109"/>
  <c r="T1520" i="109"/>
  <c r="Y3111" i="109"/>
  <c r="T1306" i="109"/>
  <c r="Q133" i="109"/>
  <c r="T2318" i="109"/>
  <c r="U3456" i="109"/>
  <c r="S762" i="109"/>
  <c r="W68" i="109"/>
  <c r="P379" i="112"/>
  <c r="T3748" i="109"/>
  <c r="T3870" i="109"/>
  <c r="O2218" i="109"/>
  <c r="U579" i="109"/>
  <c r="N58" i="112"/>
  <c r="P2657" i="112"/>
  <c r="V614" i="109"/>
  <c r="T556" i="109"/>
  <c r="V3299" i="109"/>
  <c r="O2680" i="109"/>
  <c r="T938" i="109"/>
  <c r="N825" i="112"/>
  <c r="R3738" i="109"/>
  <c r="O3890" i="109"/>
  <c r="V2701" i="109"/>
  <c r="W2069" i="109"/>
  <c r="Z3232" i="109"/>
  <c r="R2037" i="109"/>
  <c r="Q4035" i="109"/>
  <c r="W2726" i="109"/>
  <c r="U2600" i="109"/>
  <c r="Q867" i="109"/>
  <c r="X3782" i="109"/>
  <c r="N3491" i="109"/>
  <c r="U4067" i="109"/>
  <c r="P540" i="109"/>
  <c r="X776" i="109"/>
  <c r="P2698" i="109"/>
  <c r="P2078" i="109"/>
  <c r="W1267" i="109"/>
  <c r="T494" i="109"/>
  <c r="V1204" i="109"/>
  <c r="P171" i="109"/>
  <c r="U1377" i="109"/>
  <c r="Q2230" i="109"/>
  <c r="U787" i="109"/>
  <c r="Q934" i="112"/>
  <c r="O286" i="112"/>
  <c r="U1625" i="109"/>
  <c r="Y3883" i="109"/>
  <c r="Q1238" i="112"/>
  <c r="X3832" i="109"/>
  <c r="P1165" i="112"/>
  <c r="W2673" i="109"/>
  <c r="X568" i="109"/>
  <c r="U4157" i="109"/>
  <c r="P1246" i="109"/>
  <c r="P116" i="109"/>
  <c r="U3519" i="109"/>
  <c r="Q161" i="109"/>
  <c r="T129" i="109"/>
  <c r="R384" i="109"/>
  <c r="Z2864" i="109"/>
  <c r="W3471" i="109"/>
  <c r="Y147" i="109"/>
  <c r="Q2847" i="109"/>
  <c r="O2224" i="112"/>
  <c r="X280" i="109"/>
  <c r="Q1913" i="109"/>
  <c r="P2595" i="109"/>
  <c r="P1021" i="112"/>
  <c r="W3765" i="109"/>
  <c r="R2232" i="109"/>
  <c r="V3723" i="109"/>
  <c r="N571" i="112"/>
  <c r="O1124" i="109"/>
  <c r="Y3378" i="109"/>
  <c r="Q3707" i="109"/>
  <c r="O1949" i="112"/>
  <c r="Q2690" i="109"/>
  <c r="V2414" i="109"/>
  <c r="N1529" i="109"/>
  <c r="W2251" i="109"/>
  <c r="Q4201" i="109"/>
  <c r="O1021" i="112"/>
  <c r="S3897" i="109"/>
  <c r="S58" i="109"/>
  <c r="P166" i="112"/>
  <c r="U2958" i="109"/>
  <c r="X1876" i="109"/>
  <c r="Y2322" i="109"/>
  <c r="W4299" i="109"/>
  <c r="U2743" i="109"/>
  <c r="S1298" i="109"/>
  <c r="W585" i="109"/>
  <c r="O489" i="109"/>
  <c r="U1554" i="109"/>
  <c r="Q2096" i="109"/>
  <c r="T1327" i="109"/>
  <c r="T1926" i="109"/>
  <c r="X2331" i="109"/>
  <c r="O124" i="112"/>
  <c r="V1306" i="109"/>
  <c r="S2596" i="109"/>
  <c r="O1918" i="109"/>
  <c r="V562" i="109"/>
  <c r="U567" i="109"/>
  <c r="V1887" i="109"/>
  <c r="R209" i="109"/>
  <c r="T2410" i="109"/>
  <c r="O1488" i="112"/>
  <c r="Q4149" i="109"/>
  <c r="O1475" i="109"/>
  <c r="V86" i="109"/>
  <c r="T3888" i="109"/>
  <c r="O3336" i="109"/>
  <c r="N762" i="109"/>
  <c r="R1356" i="112"/>
  <c r="P3774" i="109"/>
  <c r="U990" i="109"/>
  <c r="W1590" i="109"/>
  <c r="V2016" i="109"/>
  <c r="S2615" i="109"/>
  <c r="Q1012" i="109"/>
  <c r="Y4057" i="109"/>
  <c r="P3430" i="109"/>
  <c r="P2799" i="109"/>
  <c r="Q2473" i="109"/>
  <c r="Z2853" i="109"/>
  <c r="Y576" i="109"/>
  <c r="W271" i="109"/>
  <c r="P2803" i="109"/>
  <c r="R1599" i="112"/>
  <c r="V981" i="109"/>
  <c r="U744" i="109"/>
  <c r="S3690" i="109"/>
  <c r="V2941" i="109"/>
  <c r="T1123" i="109"/>
  <c r="O3025" i="109"/>
  <c r="W2100" i="109"/>
  <c r="T3867" i="109"/>
  <c r="S2059" i="109"/>
  <c r="Q2741" i="109"/>
  <c r="W467" i="109"/>
  <c r="Y4129" i="109"/>
  <c r="Y3059" i="109"/>
  <c r="V3694" i="109"/>
  <c r="X2246" i="109"/>
  <c r="U509" i="109"/>
  <c r="X2734" i="109"/>
  <c r="O433" i="109"/>
  <c r="P2565" i="109"/>
  <c r="O970" i="112"/>
  <c r="T145" i="109"/>
  <c r="R824" i="109"/>
  <c r="X1959" i="109"/>
  <c r="Q2027" i="109"/>
  <c r="U943" i="109"/>
  <c r="N3577" i="109"/>
  <c r="Q1958" i="109"/>
  <c r="O341" i="112"/>
  <c r="T2680" i="109"/>
  <c r="Q543" i="112"/>
  <c r="U735" i="109"/>
  <c r="O1964" i="112"/>
  <c r="Q1511" i="112"/>
  <c r="P2045" i="109"/>
  <c r="X507" i="109"/>
  <c r="V4221" i="109"/>
  <c r="U3571" i="109"/>
  <c r="O293" i="112"/>
  <c r="Q241" i="109"/>
  <c r="X2105" i="109"/>
  <c r="T2031" i="109"/>
  <c r="X3478" i="109"/>
  <c r="S3706" i="109"/>
  <c r="U3464" i="109"/>
  <c r="V387" i="109"/>
  <c r="V3675" i="109"/>
  <c r="Y2618" i="109"/>
  <c r="O3429" i="109"/>
  <c r="U3127" i="109"/>
  <c r="S1299" i="109"/>
  <c r="Q45" i="112"/>
  <c r="P4101" i="109"/>
  <c r="N1001" i="109"/>
  <c r="Y1307" i="109"/>
  <c r="Q321" i="112"/>
  <c r="W1661" i="109"/>
  <c r="S4041" i="109"/>
  <c r="S622" i="109"/>
  <c r="Y1581" i="109"/>
  <c r="U2668" i="109"/>
  <c r="Y3890" i="109"/>
  <c r="R1814" i="112"/>
  <c r="T1950" i="109"/>
  <c r="V4086" i="109"/>
  <c r="U213" i="109"/>
  <c r="Y3538" i="109"/>
  <c r="Y3141" i="109"/>
  <c r="T3664" i="109"/>
  <c r="U390" i="109"/>
  <c r="Q174" i="109"/>
  <c r="N2683" i="109"/>
  <c r="Y612" i="109"/>
  <c r="N959" i="109"/>
  <c r="N2714" i="109"/>
  <c r="Q864" i="112"/>
  <c r="R1565" i="109"/>
  <c r="N3006" i="109"/>
  <c r="Z2160" i="109"/>
  <c r="Y3459" i="109"/>
  <c r="T3205" i="109"/>
  <c r="R1139" i="109"/>
  <c r="O1647" i="109"/>
  <c r="O3943" i="109"/>
  <c r="W3825" i="109"/>
  <c r="X2005" i="109"/>
  <c r="N1928" i="109"/>
  <c r="R2072" i="109"/>
  <c r="N2481" i="109"/>
  <c r="Q4090" i="109"/>
  <c r="S2683" i="109"/>
  <c r="W3675" i="109"/>
  <c r="V3483" i="109"/>
  <c r="P3474" i="109"/>
  <c r="O2714" i="109"/>
  <c r="V187" i="109"/>
  <c r="Q985" i="112"/>
  <c r="X3767" i="109"/>
  <c r="N3372" i="109"/>
  <c r="Q274" i="112"/>
  <c r="X2942" i="109"/>
  <c r="Q408" i="112"/>
  <c r="V3184" i="109"/>
  <c r="Q3161" i="109"/>
  <c r="R1943" i="109"/>
  <c r="S2472" i="109"/>
  <c r="R2634" i="109"/>
  <c r="Q1751" i="109"/>
  <c r="O1626" i="109"/>
  <c r="T2302" i="109"/>
  <c r="W1856" i="109"/>
  <c r="Q1960" i="112"/>
  <c r="Y292" i="109"/>
  <c r="N25" i="112"/>
  <c r="P3182" i="109"/>
  <c r="O4020" i="109"/>
  <c r="Y1198" i="109"/>
  <c r="U3124" i="109"/>
  <c r="V2235" i="109"/>
  <c r="Y3313" i="109"/>
  <c r="O3127" i="109"/>
  <c r="N1018" i="109"/>
  <c r="O1593" i="109"/>
  <c r="N4249" i="109"/>
  <c r="U57" i="109"/>
  <c r="Y796" i="109"/>
  <c r="Y2843" i="109"/>
  <c r="U968" i="109"/>
  <c r="N3153" i="109"/>
  <c r="Q1324" i="109"/>
  <c r="O352" i="112"/>
  <c r="P384" i="109"/>
  <c r="Y1593" i="109"/>
  <c r="R4199" i="109"/>
  <c r="Y168" i="109"/>
  <c r="T2998" i="109"/>
  <c r="N2261" i="109"/>
  <c r="O3767" i="109"/>
  <c r="P2113" i="109"/>
  <c r="P464" i="109"/>
  <c r="O3723" i="109"/>
  <c r="Q1001" i="109"/>
  <c r="Y2311" i="109"/>
  <c r="T1005" i="109"/>
  <c r="N1890" i="112"/>
  <c r="T3476" i="109"/>
  <c r="U2370" i="109"/>
  <c r="W2376" i="109"/>
  <c r="V3862" i="109"/>
  <c r="Y3467" i="109"/>
  <c r="R1007" i="109"/>
  <c r="R1178" i="109"/>
  <c r="W3724" i="109"/>
  <c r="U3036" i="109"/>
  <c r="P1558" i="109"/>
  <c r="O949" i="109"/>
  <c r="P601" i="112"/>
  <c r="P1348" i="109"/>
  <c r="Q2074" i="109"/>
  <c r="N2561" i="112"/>
  <c r="R3027" i="109"/>
  <c r="V2296" i="109"/>
  <c r="V2596" i="109"/>
  <c r="Y610" i="109"/>
  <c r="V2337" i="109"/>
  <c r="W1305" i="109"/>
  <c r="N1300" i="109"/>
  <c r="N3415" i="109"/>
  <c r="P4231" i="109"/>
  <c r="Q490" i="112"/>
  <c r="Q1256" i="109"/>
  <c r="V1667" i="109"/>
  <c r="W867" i="109"/>
  <c r="X1883" i="109"/>
  <c r="R3379" i="109"/>
  <c r="V869" i="109"/>
  <c r="Y1621" i="109"/>
  <c r="N2594" i="109"/>
  <c r="W3065" i="109"/>
  <c r="T1863" i="109"/>
  <c r="R1309" i="109"/>
  <c r="N1116" i="109"/>
  <c r="T788" i="109"/>
  <c r="Q3663" i="109"/>
  <c r="Y2326" i="109"/>
  <c r="R3029" i="109"/>
  <c r="X160" i="109"/>
  <c r="T3523" i="109"/>
  <c r="N1284" i="112"/>
  <c r="N1493" i="112"/>
  <c r="R448" i="109"/>
  <c r="O618" i="109"/>
  <c r="Q478" i="112"/>
  <c r="X3008" i="109"/>
  <c r="U4124" i="109"/>
  <c r="V493" i="109"/>
  <c r="Q524" i="112"/>
  <c r="Y2342" i="109"/>
  <c r="Q2414" i="109"/>
  <c r="S4166" i="109"/>
  <c r="N173" i="112"/>
  <c r="W2834" i="109"/>
  <c r="U2653" i="109"/>
  <c r="P2978" i="109"/>
  <c r="U2200" i="109"/>
  <c r="O1631" i="109"/>
  <c r="P107" i="109"/>
  <c r="X978" i="109"/>
  <c r="Q1127" i="109"/>
  <c r="S4143" i="109"/>
  <c r="N2669" i="109"/>
  <c r="N2559" i="112"/>
  <c r="Q3311" i="109"/>
  <c r="N2437" i="109"/>
  <c r="R761" i="109"/>
  <c r="Q641" i="112"/>
  <c r="U2440" i="109"/>
  <c r="S1748" i="109"/>
  <c r="Z3217" i="109"/>
  <c r="X3555" i="109"/>
  <c r="V44" i="109"/>
  <c r="P3705" i="109"/>
  <c r="O4059" i="109"/>
  <c r="N1087" i="112"/>
  <c r="S3822" i="109"/>
  <c r="P2950" i="109"/>
  <c r="P280" i="112"/>
  <c r="U2934" i="109"/>
  <c r="V420" i="109"/>
  <c r="W4145" i="109"/>
  <c r="T367" i="109"/>
  <c r="U1213" i="109"/>
  <c r="Q3503" i="109"/>
  <c r="W1327" i="109"/>
  <c r="O1594" i="109"/>
  <c r="W207" i="109"/>
  <c r="X3670" i="109"/>
  <c r="R571" i="109"/>
  <c r="S1631" i="109"/>
  <c r="Z4009" i="109"/>
  <c r="O2045" i="109"/>
  <c r="W4151" i="109"/>
  <c r="U1960" i="109"/>
  <c r="R2732" i="109"/>
  <c r="W3429" i="109"/>
  <c r="Q4297" i="109"/>
  <c r="N1314" i="112"/>
  <c r="V403" i="109"/>
  <c r="T4066" i="109"/>
  <c r="O322" i="112"/>
  <c r="R3572" i="109"/>
  <c r="X2112" i="109"/>
  <c r="T1954" i="109"/>
  <c r="R1737" i="109"/>
  <c r="S2374" i="109"/>
  <c r="X763" i="109"/>
  <c r="X4159" i="109"/>
  <c r="Y2442" i="109"/>
  <c r="T3088" i="109"/>
  <c r="Y2819" i="109"/>
  <c r="S3546" i="109"/>
  <c r="X3551" i="109"/>
  <c r="T1015" i="109"/>
  <c r="X1853" i="109"/>
  <c r="V95" i="109"/>
  <c r="Q3695" i="109"/>
  <c r="Q1395" i="112"/>
  <c r="S131" i="109"/>
  <c r="V766" i="109"/>
  <c r="N280" i="109"/>
  <c r="V1108" i="109"/>
  <c r="O4139" i="109"/>
  <c r="T3364" i="109"/>
  <c r="X646" i="109"/>
  <c r="Y1110" i="109"/>
  <c r="Y1981" i="109"/>
  <c r="X3694" i="109"/>
  <c r="U283" i="109"/>
  <c r="Q119" i="112"/>
  <c r="O2415" i="112"/>
  <c r="R280" i="109"/>
  <c r="S3081" i="109"/>
  <c r="T2625" i="109"/>
  <c r="S3671" i="109"/>
  <c r="R2661" i="109"/>
  <c r="R1666" i="109"/>
  <c r="Q433" i="109"/>
  <c r="Q45" i="109"/>
  <c r="P4278" i="109"/>
  <c r="R2658" i="109"/>
  <c r="X2315" i="109"/>
  <c r="Y3178" i="109"/>
  <c r="Q1648" i="109"/>
  <c r="R274" i="109"/>
  <c r="Y120" i="109"/>
  <c r="Y58" i="109"/>
  <c r="N69" i="112"/>
  <c r="P1001" i="109"/>
  <c r="Q219" i="109"/>
  <c r="Z2131" i="109"/>
  <c r="P2046" i="109"/>
  <c r="R1354" i="109"/>
  <c r="O4046" i="109"/>
  <c r="X3456" i="109"/>
  <c r="W977" i="109"/>
  <c r="W4231" i="109"/>
  <c r="V3295" i="109"/>
  <c r="R3757" i="109"/>
  <c r="P3943" i="109"/>
  <c r="O1898" i="112"/>
  <c r="T2560" i="109"/>
  <c r="O1335" i="112"/>
  <c r="W3864" i="109"/>
  <c r="Q1056" i="112"/>
  <c r="R148" i="109"/>
  <c r="X406" i="109"/>
  <c r="W387" i="109"/>
  <c r="Q305" i="112"/>
  <c r="V1546" i="109"/>
  <c r="Z713" i="109"/>
  <c r="T1678" i="109"/>
  <c r="X3489" i="109"/>
  <c r="W597" i="109"/>
  <c r="P3911" i="109"/>
  <c r="U2585" i="109"/>
  <c r="U3364" i="109"/>
  <c r="T3566" i="109"/>
  <c r="V1320" i="109"/>
  <c r="S3882" i="109"/>
  <c r="P3419" i="109"/>
  <c r="W36" i="109"/>
  <c r="S1007" i="109"/>
  <c r="P462" i="112"/>
  <c r="N2659" i="109"/>
  <c r="U2999" i="109"/>
  <c r="T2089" i="109"/>
  <c r="Q3709" i="109"/>
  <c r="S2254" i="109"/>
  <c r="N3064" i="109"/>
  <c r="W2374" i="109"/>
  <c r="U2437" i="109"/>
  <c r="Q3783" i="109"/>
  <c r="S1867" i="109"/>
  <c r="U2787" i="109"/>
  <c r="R2686" i="109"/>
  <c r="P831" i="112"/>
  <c r="Y4118" i="109"/>
  <c r="V3013" i="109"/>
  <c r="Y3067" i="109"/>
  <c r="X651" i="109"/>
  <c r="U855" i="109"/>
  <c r="R1479" i="109"/>
  <c r="R3095" i="109"/>
  <c r="V3487" i="109"/>
  <c r="V1534" i="109"/>
  <c r="T3290" i="109"/>
  <c r="Q3669" i="109"/>
  <c r="O1674" i="109"/>
  <c r="P1866" i="109"/>
  <c r="R429" i="109"/>
  <c r="X1564" i="109"/>
  <c r="V4219" i="109"/>
  <c r="N1219" i="109"/>
  <c r="N68" i="109"/>
  <c r="W417" i="109"/>
  <c r="Y1865" i="109"/>
  <c r="X3419" i="109"/>
  <c r="W178" i="109"/>
  <c r="X3826" i="109"/>
  <c r="W3718" i="109"/>
  <c r="V2301" i="109"/>
  <c r="R823" i="109"/>
  <c r="W4130" i="109"/>
  <c r="P140" i="112"/>
  <c r="S3108" i="109"/>
  <c r="X59" i="109"/>
  <c r="N859" i="109"/>
  <c r="X2323" i="109"/>
  <c r="Q823" i="112"/>
  <c r="R216" i="109"/>
  <c r="X2620" i="109"/>
  <c r="V4145" i="109"/>
  <c r="S865" i="109"/>
  <c r="Y2768" i="109"/>
  <c r="S1747" i="109"/>
  <c r="S1146" i="109"/>
  <c r="N3745" i="109"/>
  <c r="Q2259" i="109"/>
  <c r="U3899" i="109"/>
  <c r="V2241" i="109"/>
  <c r="O1547" i="112"/>
  <c r="Q3909" i="109"/>
  <c r="V867" i="109"/>
  <c r="U98" i="109"/>
  <c r="O1020" i="112"/>
  <c r="V3315" i="109"/>
  <c r="S271" i="109"/>
  <c r="N718" i="112"/>
  <c r="Q3543" i="109"/>
  <c r="N740" i="109"/>
  <c r="Y3664" i="109"/>
  <c r="W28" i="109"/>
  <c r="X3686" i="109"/>
  <c r="T594" i="109"/>
  <c r="Q3123" i="109"/>
  <c r="R2627" i="109"/>
  <c r="Y2737" i="109"/>
  <c r="X2760" i="109"/>
  <c r="R1018" i="109"/>
  <c r="S2012" i="109"/>
  <c r="X2467" i="109"/>
  <c r="X4110" i="109"/>
  <c r="O1227" i="112"/>
  <c r="T3127" i="109"/>
  <c r="V1135" i="109"/>
  <c r="Y2561" i="109"/>
  <c r="N1723" i="109"/>
  <c r="X2434" i="109"/>
  <c r="Q1537" i="112"/>
  <c r="S2600" i="109"/>
  <c r="O1575" i="109"/>
  <c r="O3784" i="109"/>
  <c r="Q339" i="112"/>
  <c r="N828" i="112"/>
  <c r="X3049" i="109"/>
  <c r="O1603" i="109"/>
  <c r="U3821" i="109"/>
  <c r="P238" i="112"/>
  <c r="N1391" i="112"/>
  <c r="O2643" i="109"/>
  <c r="P3067" i="109"/>
  <c r="R3754" i="109"/>
  <c r="T175" i="109"/>
  <c r="O861" i="112"/>
  <c r="W3068" i="109"/>
  <c r="U904" i="109"/>
  <c r="P802" i="109"/>
  <c r="V842" i="109"/>
  <c r="V471" i="109"/>
  <c r="U1256" i="109"/>
  <c r="O4156" i="109"/>
  <c r="O206" i="109"/>
  <c r="Z687" i="109"/>
  <c r="W4248" i="109"/>
  <c r="P540" i="112"/>
  <c r="S274" i="109"/>
  <c r="N751" i="109"/>
  <c r="S3140" i="109"/>
  <c r="V3909" i="109"/>
  <c r="T2100" i="109"/>
  <c r="Q2480" i="109"/>
  <c r="N2058" i="109"/>
  <c r="S3488" i="109"/>
  <c r="T2257" i="109"/>
  <c r="Q2980" i="109"/>
  <c r="X2690" i="109"/>
  <c r="S2666" i="109"/>
  <c r="R3684" i="109"/>
  <c r="U4047" i="109"/>
  <c r="S403" i="109"/>
  <c r="O1731" i="109"/>
  <c r="Y940" i="109"/>
  <c r="Y3691" i="109"/>
  <c r="S3743" i="109"/>
  <c r="X1529" i="109"/>
  <c r="O3695" i="109"/>
  <c r="Y3108" i="109"/>
  <c r="Q3299" i="109"/>
  <c r="N642" i="109"/>
  <c r="X3870" i="109"/>
  <c r="N29" i="112"/>
  <c r="R543" i="109"/>
  <c r="R1911" i="109"/>
  <c r="U2810" i="109"/>
  <c r="X38" i="109"/>
  <c r="W1693" i="109"/>
  <c r="P1653" i="112"/>
  <c r="O1500" i="112"/>
  <c r="Y789" i="109"/>
  <c r="Y1595" i="109"/>
  <c r="Y1548" i="109"/>
  <c r="O566" i="112"/>
  <c r="U3574" i="109"/>
  <c r="O1153" i="109"/>
  <c r="V3431" i="109"/>
  <c r="U137" i="109"/>
  <c r="S641" i="109"/>
  <c r="P2605" i="112"/>
  <c r="U1474" i="109"/>
  <c r="Q1677" i="112"/>
  <c r="S1009" i="109"/>
  <c r="T3924" i="109"/>
  <c r="S3708" i="109"/>
  <c r="U2981" i="109"/>
  <c r="T2775" i="109"/>
  <c r="R2501" i="112"/>
  <c r="X2429" i="109"/>
  <c r="Y575" i="109"/>
  <c r="U1585" i="109"/>
  <c r="P804" i="109"/>
  <c r="P2195" i="112"/>
  <c r="P1484" i="112"/>
  <c r="V2422" i="109"/>
  <c r="X2460" i="109"/>
  <c r="Q620" i="109"/>
  <c r="T628" i="109"/>
  <c r="W2471" i="109"/>
  <c r="V3764" i="109"/>
  <c r="V2569" i="109"/>
  <c r="R915" i="109"/>
  <c r="X959" i="109"/>
  <c r="X1969" i="109"/>
  <c r="W3489" i="109"/>
  <c r="Q2469" i="109"/>
  <c r="S2453" i="109"/>
  <c r="T3728" i="109"/>
  <c r="U2661" i="109"/>
  <c r="T2072" i="109"/>
  <c r="V3523" i="109"/>
  <c r="X99" i="109"/>
  <c r="V3829" i="109"/>
  <c r="Q1308" i="112"/>
  <c r="Y118" i="109"/>
  <c r="R2357" i="109"/>
  <c r="W257" i="109"/>
  <c r="S1607" i="109"/>
  <c r="W3044" i="109"/>
  <c r="Q3825" i="109"/>
  <c r="N1977" i="109"/>
  <c r="R2925" i="109"/>
  <c r="S1194" i="109"/>
  <c r="V3173" i="109"/>
  <c r="U610" i="109"/>
  <c r="N4192" i="109"/>
  <c r="W582" i="109"/>
  <c r="N1563" i="109"/>
  <c r="Y3450" i="109"/>
  <c r="R2740" i="109"/>
  <c r="Z336" i="109"/>
  <c r="N3102" i="109"/>
  <c r="U2428" i="109"/>
  <c r="U4156" i="109"/>
  <c r="N786" i="109"/>
  <c r="X2685" i="109"/>
  <c r="N1938" i="109"/>
  <c r="T1903" i="109"/>
  <c r="Z3946" i="109"/>
  <c r="P2334" i="109"/>
  <c r="O3487" i="109"/>
  <c r="P4204" i="109"/>
  <c r="Q3895" i="109"/>
  <c r="U3790" i="109"/>
  <c r="T453" i="109"/>
  <c r="Y5" i="109"/>
  <c r="N2454" i="109"/>
  <c r="P1844" i="112"/>
  <c r="Q2117" i="109"/>
  <c r="W1190" i="109"/>
  <c r="Z1076" i="109"/>
  <c r="V3357" i="109"/>
  <c r="P1667" i="109"/>
  <c r="W915" i="109"/>
  <c r="R788" i="109"/>
  <c r="R2482" i="109"/>
  <c r="R647" i="109"/>
  <c r="U2847" i="109"/>
  <c r="U571" i="109"/>
  <c r="S2990" i="109"/>
  <c r="N816" i="109"/>
  <c r="X2388" i="109"/>
  <c r="O1022" i="109"/>
  <c r="N1883" i="109"/>
  <c r="U253" i="109"/>
  <c r="W2752" i="109"/>
  <c r="S3400" i="109"/>
  <c r="R513" i="109"/>
  <c r="U159" i="109"/>
  <c r="R284" i="109"/>
  <c r="R3414" i="109"/>
  <c r="P72" i="112"/>
  <c r="N1574" i="109"/>
  <c r="X2688" i="109"/>
  <c r="Y2624" i="109"/>
  <c r="Y1912" i="109"/>
  <c r="R3008" i="109"/>
  <c r="Y2237" i="109"/>
  <c r="O1521" i="109"/>
  <c r="Y1970" i="109"/>
  <c r="Y2703" i="109"/>
  <c r="W4046" i="109"/>
  <c r="O1877" i="109"/>
  <c r="X2478" i="109"/>
  <c r="S2993" i="109"/>
  <c r="N1569" i="109"/>
  <c r="O3905" i="109"/>
  <c r="W371" i="109"/>
  <c r="O191" i="109"/>
  <c r="O778" i="112"/>
  <c r="V2078" i="109"/>
  <c r="U1735" i="109"/>
  <c r="O2629" i="109"/>
  <c r="N198" i="109"/>
  <c r="Q808" i="109"/>
  <c r="R1753" i="109"/>
  <c r="Y59" i="109"/>
  <c r="S2831" i="109"/>
  <c r="U29" i="109"/>
  <c r="W3938" i="109"/>
  <c r="V583" i="109"/>
  <c r="Z1061" i="109"/>
  <c r="Q656" i="109"/>
  <c r="R2107" i="109"/>
  <c r="W2630" i="109"/>
  <c r="Q3053" i="109"/>
  <c r="S1319" i="109"/>
  <c r="O2697" i="109"/>
  <c r="Q1388" i="109"/>
  <c r="W2218" i="109"/>
  <c r="Y3380" i="109"/>
  <c r="X845" i="109"/>
  <c r="W992" i="109"/>
  <c r="W3714" i="109"/>
  <c r="Q3716" i="109"/>
  <c r="O874" i="112"/>
  <c r="P4075" i="109"/>
  <c r="T508" i="109"/>
  <c r="S2205" i="109"/>
  <c r="V1314" i="109"/>
  <c r="O1424" i="112"/>
  <c r="U3349" i="109"/>
  <c r="V62" i="109"/>
  <c r="X2215" i="109"/>
  <c r="R86" i="109"/>
  <c r="U2284" i="109"/>
  <c r="Q67" i="109"/>
  <c r="P1164" i="109"/>
  <c r="Y3692" i="109"/>
  <c r="X1590" i="109"/>
  <c r="S2326" i="109"/>
  <c r="T1344" i="109"/>
  <c r="T3416" i="109"/>
  <c r="Q1229" i="112"/>
  <c r="T1354" i="109"/>
  <c r="U3802" i="109"/>
  <c r="Y4209" i="109"/>
  <c r="P4159" i="109"/>
  <c r="P2706" i="109"/>
  <c r="U2247" i="109"/>
  <c r="T4150" i="109"/>
  <c r="R2034" i="112"/>
  <c r="N117" i="109"/>
  <c r="X3933" i="109"/>
  <c r="Y2437" i="109"/>
  <c r="Z3244" i="109"/>
  <c r="P841" i="109"/>
  <c r="P833" i="109"/>
  <c r="Q130" i="112"/>
  <c r="V499" i="109"/>
  <c r="Z1416" i="109"/>
  <c r="V4285" i="109"/>
  <c r="P506" i="112"/>
  <c r="P1300" i="109"/>
  <c r="U2003" i="109"/>
  <c r="O3505" i="109"/>
  <c r="Q3213" i="109"/>
  <c r="V224" i="109"/>
  <c r="V2779" i="109"/>
  <c r="W3337" i="109"/>
  <c r="U145" i="109"/>
  <c r="R845" i="109"/>
  <c r="Q3310" i="109"/>
  <c r="T2261" i="109"/>
  <c r="P834" i="109"/>
  <c r="V3337" i="109"/>
  <c r="W2570" i="109"/>
  <c r="P3380" i="109"/>
  <c r="N2448" i="109"/>
  <c r="X2414" i="109"/>
  <c r="T2746" i="109"/>
  <c r="Q2022" i="109"/>
  <c r="O2702" i="109"/>
  <c r="Y771" i="109"/>
  <c r="N3387" i="109"/>
  <c r="U2376" i="109"/>
  <c r="N2113" i="109"/>
  <c r="P113" i="112"/>
  <c r="X2238" i="109"/>
  <c r="S386" i="109"/>
  <c r="T477" i="109"/>
  <c r="P437" i="109"/>
  <c r="U1926" i="109"/>
  <c r="Q2648" i="109"/>
  <c r="R599" i="109"/>
  <c r="P567" i="112"/>
  <c r="Q2759" i="109"/>
  <c r="Q1593" i="109"/>
  <c r="V1571" i="109"/>
  <c r="Y1726" i="109"/>
  <c r="U4057" i="109"/>
  <c r="U1097" i="109"/>
  <c r="T458" i="109"/>
  <c r="Q403" i="112"/>
  <c r="S3196" i="109"/>
  <c r="Q3091" i="109"/>
  <c r="U1864" i="109"/>
  <c r="Y1616" i="109"/>
  <c r="P3675" i="109"/>
  <c r="O2223" i="109"/>
  <c r="O1657" i="109"/>
  <c r="V2039" i="109"/>
  <c r="P2810" i="109"/>
  <c r="T1490" i="109"/>
  <c r="W1955" i="109"/>
  <c r="O1327" i="109"/>
  <c r="Y3854" i="109"/>
  <c r="S1303" i="109"/>
  <c r="U802" i="109"/>
  <c r="U2643" i="109"/>
  <c r="Q21" i="112"/>
  <c r="Q1869" i="109"/>
  <c r="T505" i="109"/>
  <c r="Q87" i="112"/>
  <c r="N1719" i="109"/>
  <c r="W384" i="109"/>
  <c r="X1517" i="109"/>
  <c r="V2069" i="109"/>
  <c r="P2570" i="109"/>
  <c r="S2960" i="109"/>
  <c r="U4116" i="109"/>
  <c r="U2085" i="109"/>
  <c r="Q2035" i="109"/>
  <c r="Q132" i="112"/>
  <c r="Z1400" i="109"/>
  <c r="N4102" i="109"/>
  <c r="O983" i="109"/>
  <c r="V3744" i="109"/>
  <c r="X2687" i="109"/>
  <c r="O56" i="109"/>
  <c r="T1125" i="109"/>
  <c r="U3015" i="109"/>
  <c r="V615" i="109"/>
  <c r="N470" i="109"/>
  <c r="S2260" i="109"/>
  <c r="N349" i="112"/>
  <c r="U2962" i="109"/>
  <c r="W113" i="109"/>
  <c r="T2780" i="109"/>
  <c r="W4073" i="109"/>
  <c r="V3197" i="109"/>
  <c r="P3742" i="109"/>
  <c r="Q1920" i="109"/>
  <c r="T2011" i="109"/>
  <c r="Q3487" i="109"/>
  <c r="X3042" i="109"/>
  <c r="T1953" i="109"/>
  <c r="U1704" i="109"/>
  <c r="Q3504" i="109"/>
  <c r="S1342" i="109"/>
  <c r="P275" i="109"/>
  <c r="X917" i="109"/>
  <c r="S1599" i="109"/>
  <c r="O1639" i="109"/>
  <c r="N3088" i="109"/>
  <c r="Q2664" i="109"/>
  <c r="P2077" i="109"/>
  <c r="T276" i="109"/>
  <c r="T94" i="109"/>
  <c r="X73" i="109"/>
  <c r="P2173" i="112"/>
  <c r="Z1025" i="109"/>
  <c r="T2314" i="109"/>
  <c r="Q889" i="109"/>
  <c r="Y3462" i="109"/>
  <c r="U1719" i="109"/>
  <c r="Q578" i="112"/>
  <c r="P936" i="112"/>
  <c r="Q1134" i="109"/>
  <c r="Q278" i="112"/>
  <c r="T1528" i="109"/>
  <c r="X2692" i="109"/>
  <c r="T1569" i="109"/>
  <c r="W1963" i="109"/>
  <c r="R201" i="109"/>
  <c r="Y2615" i="109"/>
  <c r="Q2612" i="109"/>
  <c r="S3680" i="109"/>
  <c r="O376" i="112"/>
  <c r="S1010" i="109"/>
  <c r="Q2114" i="109"/>
  <c r="X566" i="109"/>
  <c r="Q1314" i="109"/>
  <c r="U1889" i="109"/>
  <c r="P182" i="109"/>
  <c r="S3505" i="109"/>
  <c r="Q98" i="112"/>
  <c r="N2570" i="109"/>
  <c r="Z3256" i="109"/>
  <c r="R1677" i="109"/>
  <c r="U524" i="109"/>
  <c r="Q3692" i="109"/>
  <c r="U3714" i="109"/>
  <c r="X550" i="109"/>
  <c r="X4056" i="109"/>
  <c r="R459" i="109"/>
  <c r="P1573" i="109"/>
  <c r="R2260" i="109"/>
  <c r="X3561" i="109"/>
  <c r="Q1197" i="112"/>
  <c r="T817" i="109"/>
  <c r="S2971" i="109"/>
  <c r="O2063" i="109"/>
  <c r="N1155" i="109"/>
  <c r="T509" i="109"/>
  <c r="S1366" i="109"/>
  <c r="Y1013" i="109"/>
  <c r="R2666" i="109"/>
  <c r="T752" i="109"/>
  <c r="U425" i="109"/>
  <c r="W2299" i="109"/>
  <c r="X791" i="109"/>
  <c r="W1369" i="109"/>
  <c r="Q2629" i="109"/>
  <c r="R397" i="109"/>
  <c r="O1562" i="109"/>
  <c r="P1512" i="109"/>
  <c r="O609" i="112"/>
  <c r="U3921" i="109"/>
  <c r="X839" i="109"/>
  <c r="O4193" i="109"/>
  <c r="T3941" i="109"/>
  <c r="O83" i="109"/>
  <c r="W2378" i="109"/>
  <c r="X1658" i="109"/>
  <c r="T3080" i="109"/>
  <c r="Q545" i="109"/>
  <c r="R2301" i="109"/>
  <c r="S3398" i="109"/>
  <c r="Z1799" i="109"/>
  <c r="R2829" i="109"/>
  <c r="P4265" i="109"/>
  <c r="Z1427" i="109"/>
  <c r="P632" i="112"/>
  <c r="P4268" i="109"/>
  <c r="U1589" i="109"/>
  <c r="O276" i="112"/>
  <c r="W3033" i="109"/>
  <c r="W2633" i="109"/>
  <c r="V1646" i="109"/>
  <c r="V2288" i="109"/>
  <c r="X1753" i="109"/>
  <c r="N1227" i="112"/>
  <c r="W1358" i="109"/>
  <c r="X2952" i="109"/>
  <c r="R1498" i="109"/>
  <c r="R786" i="109"/>
  <c r="R1001" i="109"/>
  <c r="W822" i="109"/>
  <c r="P1525" i="112"/>
  <c r="P197" i="109"/>
  <c r="V1270" i="109"/>
  <c r="P2684" i="109"/>
  <c r="O946" i="112"/>
  <c r="W639" i="109"/>
  <c r="W3037" i="109"/>
  <c r="S4088" i="109"/>
  <c r="V656" i="109"/>
  <c r="O3822" i="109"/>
  <c r="T3937" i="109"/>
  <c r="R3753" i="109"/>
  <c r="O1972" i="109"/>
  <c r="Q86" i="112"/>
  <c r="U2011" i="109"/>
  <c r="Y3117" i="109"/>
  <c r="S1012" i="109"/>
  <c r="R167" i="109"/>
  <c r="P1452" i="112"/>
  <c r="W4124" i="109"/>
  <c r="P389" i="112"/>
  <c r="O51" i="109"/>
  <c r="U1158" i="109"/>
  <c r="X2954" i="109"/>
  <c r="O862" i="112"/>
  <c r="O825" i="112"/>
  <c r="Q335" i="112"/>
  <c r="R408" i="109"/>
  <c r="U547" i="109"/>
  <c r="Z3581" i="109"/>
  <c r="P1955" i="109"/>
  <c r="O1968" i="109"/>
  <c r="P390" i="109"/>
  <c r="P1084" i="112"/>
  <c r="N617" i="112"/>
  <c r="T4087" i="109"/>
  <c r="V2448" i="109"/>
  <c r="Y1361" i="109"/>
  <c r="T4293" i="109"/>
  <c r="Y585" i="109"/>
  <c r="Q716" i="112"/>
  <c r="Q1944" i="112"/>
  <c r="X2948" i="109"/>
  <c r="Q2134" i="112"/>
  <c r="O115" i="112"/>
  <c r="Q750" i="109"/>
  <c r="Q495" i="112"/>
  <c r="Q3929" i="109"/>
  <c r="O1253" i="112"/>
  <c r="S2818" i="109"/>
  <c r="P3533" i="109"/>
  <c r="V2453" i="109"/>
  <c r="W2268" i="109"/>
  <c r="T583" i="109"/>
  <c r="Y4247" i="109"/>
  <c r="S2065" i="109"/>
  <c r="V3534" i="109"/>
  <c r="N2470" i="109"/>
  <c r="Z3229" i="109"/>
  <c r="X3194" i="109"/>
  <c r="S4107" i="109"/>
  <c r="W70" i="109"/>
  <c r="T908" i="109"/>
  <c r="N1091" i="112"/>
  <c r="S3909" i="109"/>
  <c r="P1289" i="112"/>
  <c r="R775" i="109"/>
  <c r="T622" i="109"/>
  <c r="X15" i="109"/>
  <c r="V1705" i="109"/>
  <c r="O2409" i="109"/>
  <c r="O561" i="112"/>
  <c r="N275" i="112"/>
  <c r="Q1316" i="112"/>
  <c r="P1588" i="109"/>
  <c r="N1664" i="109"/>
  <c r="U124" i="109"/>
  <c r="O396" i="112"/>
  <c r="T1567" i="109"/>
  <c r="Q1000" i="109"/>
  <c r="R1833" i="112"/>
  <c r="V4139" i="109"/>
  <c r="W975" i="109"/>
  <c r="T2203" i="109"/>
  <c r="W3200" i="109"/>
  <c r="W1642" i="109"/>
  <c r="U1855" i="109"/>
  <c r="Y882" i="109"/>
  <c r="Y286" i="109"/>
  <c r="T785" i="109"/>
  <c r="N3926" i="109"/>
  <c r="Q398" i="109"/>
  <c r="Y951" i="109"/>
  <c r="N1950" i="109"/>
  <c r="O2949" i="109"/>
  <c r="U2469" i="109"/>
  <c r="S3123" i="109"/>
  <c r="Y642" i="109"/>
  <c r="O476" i="109"/>
  <c r="Q138" i="109"/>
  <c r="V2565" i="109"/>
  <c r="W2596" i="109"/>
  <c r="X2808" i="109"/>
  <c r="Y2229" i="109"/>
  <c r="Y4076" i="109"/>
  <c r="Z701" i="109"/>
  <c r="Q1193" i="112"/>
  <c r="Y2330" i="109"/>
  <c r="T1831" i="109"/>
  <c r="N1280" i="109"/>
  <c r="W3695" i="109"/>
  <c r="X1133" i="109"/>
  <c r="S1348" i="109"/>
  <c r="R1147" i="109"/>
  <c r="R440" i="109"/>
  <c r="S934" i="109"/>
  <c r="R2033" i="112"/>
  <c r="O979" i="109"/>
  <c r="V4146" i="109"/>
  <c r="N2357" i="109"/>
  <c r="O1636" i="109"/>
  <c r="Y993" i="109"/>
  <c r="T3464" i="109"/>
  <c r="Y3416" i="109"/>
  <c r="T3124" i="109"/>
  <c r="O2377" i="112"/>
  <c r="N2745" i="109"/>
  <c r="O1033" i="112"/>
  <c r="Q2273" i="109"/>
  <c r="U2327" i="109"/>
  <c r="V2961" i="109"/>
  <c r="P2740" i="109"/>
  <c r="V3081" i="109"/>
  <c r="Z1769" i="109"/>
  <c r="R3452" i="109"/>
  <c r="U1374" i="109"/>
  <c r="U1344" i="109"/>
  <c r="V937" i="109"/>
  <c r="S4220" i="109"/>
  <c r="N993" i="109"/>
  <c r="R396" i="109"/>
  <c r="Z1757" i="109"/>
  <c r="X3943" i="109"/>
  <c r="N3825" i="109"/>
  <c r="O827" i="112"/>
  <c r="O1485" i="109"/>
  <c r="R74" i="109"/>
  <c r="Q2570" i="109"/>
  <c r="Q2377" i="109"/>
  <c r="W234" i="109"/>
  <c r="X543" i="109"/>
  <c r="W2680" i="109"/>
  <c r="W1247" i="109"/>
  <c r="Y3836" i="109"/>
  <c r="X1373" i="109"/>
  <c r="S3098" i="109"/>
  <c r="V3056" i="109"/>
  <c r="Y3371" i="109"/>
  <c r="Z2176" i="109"/>
  <c r="Z1417" i="109"/>
  <c r="P1020" i="112"/>
  <c r="P6" i="112"/>
  <c r="X3187" i="109"/>
  <c r="Q3681" i="109"/>
  <c r="V4073" i="109"/>
  <c r="Y4236" i="109"/>
  <c r="U3212" i="109"/>
  <c r="P2711" i="109"/>
  <c r="Q2696" i="109"/>
  <c r="W1601" i="109"/>
  <c r="V2950" i="109"/>
  <c r="U2771" i="109"/>
  <c r="V2302" i="109"/>
  <c r="W287" i="109"/>
  <c r="Y3764" i="109"/>
  <c r="Q1365" i="109"/>
  <c r="S3341" i="109"/>
  <c r="N108" i="112"/>
  <c r="N2846" i="109"/>
  <c r="X735" i="109"/>
  <c r="V2837" i="109"/>
  <c r="V1327" i="109"/>
  <c r="N1474" i="109"/>
  <c r="W4192" i="109"/>
  <c r="S1674" i="109"/>
  <c r="Y579" i="109"/>
  <c r="Q954" i="112"/>
  <c r="U259" i="109"/>
  <c r="S2469" i="109"/>
  <c r="Y1007" i="109"/>
  <c r="O963" i="109"/>
  <c r="U1717" i="109"/>
  <c r="V3140" i="109"/>
  <c r="V3903" i="109"/>
  <c r="X904" i="109"/>
  <c r="R798" i="109"/>
  <c r="R174" i="109"/>
  <c r="V2028" i="109"/>
  <c r="N346" i="112"/>
  <c r="Y3310" i="109"/>
  <c r="X3128" i="109"/>
  <c r="Q845" i="109"/>
  <c r="S1918" i="109"/>
  <c r="R2218" i="109"/>
  <c r="W646" i="109"/>
  <c r="Y3085" i="109"/>
  <c r="S4145" i="109"/>
  <c r="Y3169" i="109"/>
  <c r="N1488" i="109"/>
  <c r="O4089" i="109"/>
  <c r="N1739" i="109"/>
  <c r="V1866" i="109"/>
  <c r="Q1386" i="109"/>
  <c r="V2767" i="109"/>
  <c r="N3879" i="109"/>
  <c r="U4204" i="109"/>
  <c r="O589" i="109"/>
  <c r="V575" i="109"/>
  <c r="P524" i="112"/>
  <c r="Y1903" i="109"/>
  <c r="S3372" i="109"/>
  <c r="Y2073" i="109"/>
  <c r="N1392" i="112"/>
  <c r="R2583" i="109"/>
  <c r="W20" i="109"/>
  <c r="U921" i="109"/>
  <c r="U135" i="109"/>
  <c r="T1671" i="109"/>
  <c r="O1019" i="112"/>
  <c r="Y1227" i="109"/>
  <c r="Q87" i="109"/>
  <c r="X3816" i="109"/>
  <c r="O532" i="109"/>
  <c r="T750" i="109"/>
  <c r="V4121" i="109"/>
  <c r="U1559" i="109"/>
  <c r="V3879" i="109"/>
  <c r="P562" i="109"/>
  <c r="U2766" i="109"/>
  <c r="Y179" i="109"/>
  <c r="S2992" i="109"/>
  <c r="O809" i="112"/>
  <c r="S1522" i="109"/>
  <c r="P941" i="112"/>
  <c r="T2036" i="109"/>
  <c r="V1850" i="109"/>
  <c r="Y2315" i="109"/>
  <c r="P833" i="112"/>
  <c r="Q1451" i="112"/>
  <c r="W3710" i="109"/>
  <c r="Q113" i="109"/>
  <c r="P949" i="109"/>
  <c r="T1117" i="109"/>
  <c r="X2600" i="109"/>
  <c r="U653" i="109"/>
  <c r="Q1626" i="109"/>
  <c r="W763" i="109"/>
  <c r="S4021" i="109"/>
  <c r="V921" i="109"/>
  <c r="S2838" i="109"/>
  <c r="S112" i="109"/>
  <c r="N1936" i="109"/>
  <c r="R671" i="112"/>
  <c r="Q170" i="112"/>
  <c r="S578" i="109"/>
  <c r="Q1744" i="109"/>
  <c r="Z1814" i="109"/>
  <c r="X4191" i="109"/>
  <c r="Q1490" i="112"/>
  <c r="U2242" i="109"/>
  <c r="X657" i="109"/>
  <c r="R2445" i="109"/>
  <c r="S643" i="109"/>
  <c r="P1473" i="109"/>
  <c r="T1357" i="109"/>
  <c r="O1405" i="112"/>
  <c r="R582" i="109"/>
  <c r="Y3160" i="109"/>
  <c r="O2460" i="109"/>
  <c r="Q3023" i="109"/>
  <c r="P1640" i="109"/>
  <c r="R3686" i="109"/>
  <c r="N2722" i="109"/>
  <c r="T2049" i="109"/>
  <c r="Q1535" i="109"/>
  <c r="T3889" i="109"/>
  <c r="R1349" i="112"/>
  <c r="X1868" i="109"/>
  <c r="N2439" i="109"/>
  <c r="Y476" i="109"/>
  <c r="Y412" i="109"/>
  <c r="R2647" i="109"/>
  <c r="V1343" i="109"/>
  <c r="N1101" i="109"/>
  <c r="N1293" i="109"/>
  <c r="V2397" i="109"/>
  <c r="T902" i="109"/>
  <c r="S463" i="109"/>
  <c r="W1485" i="109"/>
  <c r="X761" i="109"/>
  <c r="S244" i="109"/>
  <c r="P187" i="109"/>
  <c r="V3287" i="109"/>
  <c r="N1178" i="112"/>
  <c r="P1334" i="109"/>
  <c r="N1546" i="109"/>
  <c r="Y1937" i="109"/>
  <c r="X851" i="109"/>
  <c r="X1019" i="109"/>
  <c r="Y3430" i="109"/>
  <c r="O1913" i="109"/>
  <c r="V3498" i="109"/>
  <c r="X3405" i="109"/>
  <c r="O1700" i="109"/>
  <c r="Y1363" i="109"/>
  <c r="O3392" i="109"/>
  <c r="N2962" i="109"/>
  <c r="P644" i="112"/>
  <c r="P1258" i="112"/>
  <c r="P2303" i="109"/>
  <c r="X3108" i="109"/>
  <c r="P2699" i="109"/>
  <c r="R4117" i="109"/>
  <c r="S3389" i="109"/>
  <c r="R937" i="109"/>
  <c r="V643" i="109"/>
  <c r="S3852" i="109"/>
  <c r="Z3225" i="109"/>
  <c r="S3344" i="109"/>
  <c r="S2087" i="109"/>
  <c r="T2565" i="109"/>
  <c r="T914" i="109"/>
  <c r="O2808" i="109"/>
  <c r="Q489" i="109"/>
  <c r="Q3869" i="109"/>
  <c r="Q1880" i="109"/>
  <c r="Y1328" i="109"/>
  <c r="P870" i="112"/>
  <c r="Q251" i="109"/>
  <c r="X3347" i="109"/>
  <c r="U1634" i="109"/>
  <c r="Y3167" i="109"/>
  <c r="R1182" i="109"/>
  <c r="O2337" i="109"/>
  <c r="K105" i="113"/>
  <c r="Q1665" i="109"/>
  <c r="P1206" i="112"/>
  <c r="O878" i="109"/>
  <c r="W2220" i="109"/>
  <c r="N1949" i="112"/>
  <c r="O2078" i="109"/>
  <c r="T566" i="109"/>
  <c r="T470" i="109"/>
  <c r="U1005" i="109"/>
  <c r="P2031" i="109"/>
  <c r="W3180" i="109"/>
  <c r="Q274" i="109"/>
  <c r="T2242" i="109"/>
  <c r="S2230" i="109"/>
  <c r="X921" i="109"/>
  <c r="X2472" i="109"/>
  <c r="X435" i="109"/>
  <c r="X189" i="109"/>
  <c r="S2074" i="109"/>
  <c r="S3177" i="109"/>
  <c r="X4036" i="109"/>
  <c r="P861" i="109"/>
  <c r="X1135" i="109"/>
  <c r="R2990" i="109"/>
  <c r="O1383" i="109"/>
  <c r="Q1664" i="109"/>
  <c r="N3135" i="109"/>
  <c r="N1718" i="109"/>
  <c r="O3342" i="109"/>
  <c r="T284" i="109"/>
  <c r="Z3999" i="109"/>
  <c r="X1152" i="109"/>
  <c r="N259" i="109"/>
  <c r="T1001" i="109"/>
  <c r="V3037" i="109"/>
  <c r="P2408" i="109"/>
  <c r="X2691" i="109"/>
  <c r="O4146" i="109"/>
  <c r="Q645" i="109"/>
  <c r="U79" i="109"/>
  <c r="X1639" i="109"/>
  <c r="Z3260" i="109"/>
  <c r="P1019" i="109"/>
  <c r="W1664" i="109"/>
  <c r="S4081" i="109"/>
  <c r="P788" i="109"/>
  <c r="P2012" i="109"/>
  <c r="P1311" i="112"/>
  <c r="N3211" i="109"/>
  <c r="W3768" i="109"/>
  <c r="Y3941" i="109"/>
  <c r="V1985" i="109"/>
  <c r="U257" i="109"/>
  <c r="P2737" i="109"/>
  <c r="M132" i="113"/>
  <c r="Y1705" i="109"/>
  <c r="S4263" i="109"/>
  <c r="Q2848" i="109"/>
  <c r="R539" i="109"/>
  <c r="Z303" i="109"/>
  <c r="Q1698" i="109"/>
  <c r="X4189" i="109"/>
  <c r="S2308" i="109"/>
  <c r="O838" i="112"/>
  <c r="S1827" i="109"/>
  <c r="S1559" i="109"/>
  <c r="V4203" i="109"/>
  <c r="T769" i="109"/>
  <c r="T3054" i="109"/>
  <c r="P124" i="112"/>
  <c r="U22" i="109"/>
  <c r="R932" i="109"/>
  <c r="V1953" i="109"/>
  <c r="W1616" i="109"/>
  <c r="R501" i="109"/>
  <c r="X1486" i="109"/>
  <c r="O1880" i="109"/>
  <c r="R672" i="112"/>
  <c r="P307" i="112"/>
  <c r="X2842" i="109"/>
  <c r="N4276" i="109"/>
  <c r="R3544" i="109"/>
  <c r="S1911" i="109"/>
  <c r="S2032" i="109"/>
  <c r="N3123" i="109"/>
  <c r="Q568" i="109"/>
  <c r="Q2440" i="109"/>
  <c r="O3753" i="109"/>
  <c r="Y4301" i="109"/>
  <c r="P1753" i="112"/>
  <c r="T3509" i="109"/>
  <c r="Q1157" i="109"/>
  <c r="W481" i="109"/>
  <c r="S1635" i="109"/>
  <c r="W3526" i="109"/>
  <c r="X1855" i="109"/>
  <c r="S284" i="109"/>
  <c r="X147" i="109"/>
  <c r="N1279" i="109"/>
  <c r="R828" i="109"/>
  <c r="R4108" i="109"/>
  <c r="Q3790" i="109"/>
  <c r="X4263" i="109"/>
  <c r="P810" i="112"/>
  <c r="P3517" i="109"/>
  <c r="V1212" i="109"/>
  <c r="Q3680" i="109"/>
  <c r="Q3014" i="109"/>
  <c r="N1496" i="109"/>
  <c r="O1239" i="109"/>
  <c r="P939" i="112"/>
  <c r="Q1241" i="112"/>
  <c r="W3908" i="109"/>
  <c r="W834" i="109"/>
  <c r="O1260" i="112"/>
  <c r="T60" i="109"/>
  <c r="P1152" i="112"/>
  <c r="X3697" i="109"/>
  <c r="W3474" i="109"/>
  <c r="Y87" i="109"/>
  <c r="T4101" i="109"/>
  <c r="P3838" i="109"/>
  <c r="P2557" i="109"/>
  <c r="O920" i="109"/>
  <c r="Q2571" i="112"/>
  <c r="N1333" i="112"/>
  <c r="T2691" i="109"/>
  <c r="Q1644" i="109"/>
  <c r="R435" i="109"/>
  <c r="T4149" i="109"/>
  <c r="W2979" i="109"/>
  <c r="N3164" i="109"/>
  <c r="P356" i="112"/>
  <c r="X2033" i="109"/>
  <c r="T1241" i="109"/>
  <c r="W617" i="109"/>
  <c r="Q863" i="112"/>
  <c r="V1692" i="109"/>
  <c r="Z1788" i="109"/>
  <c r="W4077" i="109"/>
  <c r="Q1667" i="109"/>
  <c r="X1620" i="109"/>
  <c r="O4195" i="109"/>
  <c r="S2741" i="109"/>
  <c r="X3212" i="109"/>
  <c r="X65" i="109"/>
  <c r="Y161" i="109"/>
  <c r="Q1224" i="112"/>
  <c r="R3087" i="109"/>
  <c r="P786" i="112"/>
  <c r="N1343" i="109"/>
  <c r="X3692" i="109"/>
  <c r="U293" i="109"/>
  <c r="T1665" i="109"/>
  <c r="N436" i="109"/>
  <c r="V38" i="109"/>
  <c r="X2449" i="109"/>
  <c r="Q2442" i="109"/>
  <c r="V4244" i="109"/>
  <c r="N2050" i="109"/>
  <c r="P1870" i="109"/>
  <c r="Y2700" i="109"/>
  <c r="Y119" i="109"/>
  <c r="R2052" i="112"/>
  <c r="Y574" i="109"/>
  <c r="O2830" i="109"/>
  <c r="W3383" i="109"/>
  <c r="W3342" i="109"/>
  <c r="Z1393" i="109"/>
  <c r="U1174" i="109"/>
  <c r="N2989" i="109"/>
  <c r="U2076" i="109"/>
  <c r="U1955" i="109"/>
  <c r="Q1932" i="109"/>
  <c r="N3154" i="109"/>
  <c r="P232" i="109"/>
  <c r="X3743" i="109"/>
  <c r="V3457" i="109"/>
  <c r="Y2040" i="109"/>
  <c r="P2308" i="109"/>
  <c r="X1886" i="109"/>
  <c r="T3532" i="109"/>
  <c r="X2471" i="109"/>
  <c r="Z672" i="109"/>
  <c r="S2949" i="109"/>
  <c r="R3682" i="109"/>
  <c r="U1857" i="109"/>
  <c r="N1466" i="109"/>
  <c r="W2031" i="109"/>
  <c r="Q2647" i="109"/>
  <c r="Y3577" i="109"/>
  <c r="Y408" i="109"/>
  <c r="P1025" i="112"/>
  <c r="X2092" i="109"/>
  <c r="S233" i="109"/>
  <c r="O1177" i="112"/>
  <c r="P1616" i="109"/>
  <c r="Y3465" i="109"/>
  <c r="R1493" i="109"/>
  <c r="Y1520" i="109"/>
  <c r="N3091" i="109"/>
  <c r="P2260" i="109"/>
  <c r="R3169" i="109"/>
  <c r="Y834" i="109"/>
  <c r="X2607" i="109"/>
  <c r="N3364" i="109"/>
  <c r="T987" i="109"/>
  <c r="P270" i="109"/>
  <c r="P2460" i="109"/>
  <c r="Q931" i="109"/>
  <c r="V2314" i="109"/>
  <c r="R287" i="109"/>
  <c r="R1247" i="109"/>
  <c r="S2833" i="109"/>
  <c r="T379" i="109"/>
  <c r="Y761" i="109"/>
  <c r="S2826" i="109"/>
  <c r="T4221" i="109"/>
  <c r="Q494" i="112"/>
  <c r="O4132" i="109"/>
  <c r="U2210" i="109"/>
  <c r="V2022" i="109"/>
  <c r="Q4204" i="109"/>
  <c r="V2834" i="109"/>
  <c r="Q1594" i="109"/>
  <c r="T2776" i="109"/>
  <c r="Y1311" i="109"/>
  <c r="S1606" i="109"/>
  <c r="U1010" i="109"/>
  <c r="S3138" i="109"/>
  <c r="P3173" i="109"/>
  <c r="T138" i="109"/>
  <c r="Q3107" i="109"/>
  <c r="V1246" i="109"/>
  <c r="W3351" i="109"/>
  <c r="U467" i="109"/>
  <c r="Y3035" i="109"/>
  <c r="Y3185" i="109"/>
  <c r="T238" i="109"/>
  <c r="X107" i="109"/>
  <c r="R769" i="109"/>
  <c r="S2014" i="109"/>
  <c r="U1499" i="109"/>
  <c r="R904" i="109"/>
  <c r="V436" i="109"/>
  <c r="S1271" i="109"/>
  <c r="Z689" i="109"/>
  <c r="V3031" i="109"/>
  <c r="P932" i="112"/>
  <c r="O337" i="112"/>
  <c r="S781" i="109"/>
  <c r="S2003" i="109"/>
  <c r="O190" i="109"/>
  <c r="X927" i="109"/>
  <c r="Y3207" i="109"/>
  <c r="O2277" i="109"/>
  <c r="T496" i="109"/>
  <c r="P2372" i="112"/>
  <c r="X567" i="109"/>
  <c r="X118" i="109"/>
  <c r="S1105" i="109"/>
  <c r="U2334" i="109"/>
  <c r="O4187" i="109"/>
  <c r="O2291" i="109"/>
  <c r="Y115" i="109"/>
  <c r="Z2140" i="109"/>
  <c r="O806" i="112"/>
  <c r="S610" i="109"/>
  <c r="S1022" i="109"/>
  <c r="U4268" i="109"/>
  <c r="S3753" i="109"/>
  <c r="O4247" i="109"/>
  <c r="P2284" i="109"/>
  <c r="V2046" i="109"/>
  <c r="X3738" i="109"/>
  <c r="W917" i="109"/>
  <c r="T1260" i="109"/>
  <c r="T167" i="109"/>
  <c r="X1154" i="109"/>
  <c r="R399" i="109"/>
  <c r="Y2739" i="109"/>
  <c r="Y3153" i="109"/>
  <c r="Y2387" i="109"/>
  <c r="Y3033" i="109"/>
  <c r="W614" i="109"/>
  <c r="U1751" i="109"/>
  <c r="O510" i="112"/>
  <c r="W1940" i="109"/>
  <c r="V906" i="109"/>
  <c r="U427" i="109"/>
  <c r="R3474" i="109"/>
  <c r="O3783" i="109"/>
  <c r="S3167" i="109"/>
  <c r="Y3429" i="109"/>
  <c r="P4093" i="109"/>
  <c r="R4197" i="109"/>
  <c r="R1382" i="109"/>
  <c r="U401" i="109"/>
  <c r="U498" i="109"/>
  <c r="U1745" i="109"/>
  <c r="S1996" i="109"/>
  <c r="P3081" i="109"/>
  <c r="U1709" i="109"/>
  <c r="Q1753" i="109"/>
  <c r="V3345" i="109"/>
  <c r="V1348" i="109"/>
  <c r="Q944" i="109"/>
  <c r="R3035" i="109"/>
  <c r="N1903" i="109"/>
  <c r="V3517" i="109"/>
  <c r="O1255" i="109"/>
  <c r="U2099" i="109"/>
  <c r="W4144" i="109"/>
  <c r="P108" i="112"/>
  <c r="P1268" i="112"/>
  <c r="U2614" i="109"/>
  <c r="Y2211" i="109"/>
  <c r="V1731" i="109"/>
  <c r="Y1202" i="109"/>
  <c r="S577" i="109"/>
  <c r="T4171" i="109"/>
  <c r="Y3452" i="109"/>
  <c r="S477" i="109"/>
  <c r="Z3228" i="109"/>
  <c r="R2813" i="109"/>
  <c r="R1369" i="112"/>
  <c r="X3931" i="109"/>
  <c r="R250" i="109"/>
  <c r="Q1919" i="109"/>
  <c r="O1085" i="112"/>
  <c r="S584" i="109"/>
  <c r="U2948" i="109"/>
  <c r="P755" i="109"/>
  <c r="V4078" i="109"/>
  <c r="T2042" i="109"/>
  <c r="P1146" i="109"/>
  <c r="O4199" i="109"/>
  <c r="U4265" i="109"/>
  <c r="W212" i="109"/>
  <c r="T2337" i="109"/>
  <c r="T3183" i="109"/>
  <c r="V2262" i="109"/>
  <c r="Q2112" i="109"/>
  <c r="W2963" i="109"/>
  <c r="Q798" i="112"/>
  <c r="R1741" i="109"/>
  <c r="T1147" i="109"/>
  <c r="Q2700" i="109"/>
  <c r="O3719" i="109"/>
  <c r="X128" i="109"/>
  <c r="Y3137" i="109"/>
  <c r="T1650" i="109"/>
  <c r="X3436" i="109"/>
  <c r="X3114" i="109"/>
  <c r="X4195" i="109"/>
  <c r="R3778" i="109"/>
  <c r="O814" i="112"/>
  <c r="Y1365" i="109"/>
  <c r="R3200" i="109"/>
  <c r="X141" i="109"/>
  <c r="Q824" i="109"/>
  <c r="R4070" i="109"/>
  <c r="R2285" i="109"/>
  <c r="T640" i="109"/>
  <c r="X1634" i="109"/>
  <c r="R1929" i="109"/>
  <c r="O1970" i="109"/>
  <c r="O176" i="109"/>
  <c r="Q1370" i="109"/>
  <c r="S1877" i="109"/>
  <c r="V1309" i="109"/>
  <c r="Q2076" i="109"/>
  <c r="Q1693" i="109"/>
  <c r="R3436" i="109"/>
  <c r="W1971" i="109"/>
  <c r="U459" i="109"/>
  <c r="N1644" i="109"/>
  <c r="N4083" i="109"/>
  <c r="Q638" i="112"/>
  <c r="X2587" i="109"/>
  <c r="U1320" i="109"/>
  <c r="Q779" i="112"/>
  <c r="N2550" i="112"/>
  <c r="Z1041" i="109"/>
  <c r="Q2201" i="112"/>
  <c r="R1277" i="109"/>
  <c r="Q190" i="109"/>
  <c r="P2831" i="109"/>
  <c r="P1491" i="109"/>
  <c r="V1262" i="109"/>
  <c r="V3424" i="109"/>
  <c r="Q1855" i="112"/>
  <c r="R1270" i="109"/>
  <c r="N3392" i="109"/>
  <c r="S1880" i="109"/>
  <c r="Q116" i="112"/>
  <c r="O2817" i="109"/>
  <c r="W580" i="109"/>
  <c r="W1297" i="109"/>
  <c r="Q3688" i="109"/>
  <c r="V2088" i="109"/>
  <c r="V2435" i="109"/>
  <c r="P3134" i="109"/>
  <c r="S31" i="109"/>
  <c r="S4147" i="109"/>
  <c r="X870" i="109"/>
  <c r="P3391" i="109"/>
  <c r="S848" i="109"/>
  <c r="U3901" i="109"/>
  <c r="O3298" i="109"/>
  <c r="S3444" i="109"/>
  <c r="Q1269" i="112"/>
  <c r="S2285" i="109"/>
  <c r="V3854" i="109"/>
  <c r="V3868" i="109"/>
  <c r="R1604" i="109"/>
  <c r="R222" i="112"/>
  <c r="N3194" i="109"/>
  <c r="T1685" i="109"/>
  <c r="V3848" i="109"/>
  <c r="N4146" i="109"/>
  <c r="U2294" i="109"/>
  <c r="Q1482" i="109"/>
  <c r="N460" i="109"/>
  <c r="W3161" i="109"/>
  <c r="O3678" i="109"/>
  <c r="X1603" i="109"/>
  <c r="O70" i="109"/>
  <c r="S1241" i="109"/>
  <c r="W4253" i="109"/>
  <c r="W3720" i="109"/>
  <c r="R3161" i="109"/>
  <c r="X95" i="109"/>
  <c r="O639" i="109"/>
  <c r="R3125" i="109"/>
  <c r="P3910" i="109"/>
  <c r="W1498" i="109"/>
  <c r="V1524" i="109"/>
  <c r="Y470" i="109"/>
  <c r="N629" i="112"/>
  <c r="V761" i="109"/>
  <c r="N3441" i="109"/>
  <c r="O772" i="109"/>
  <c r="R943" i="109"/>
  <c r="P2022" i="109"/>
  <c r="N1335" i="109"/>
  <c r="R641" i="109"/>
  <c r="N3429" i="109"/>
  <c r="R944" i="109"/>
  <c r="N707" i="112"/>
  <c r="Q538" i="112"/>
  <c r="P478" i="109"/>
  <c r="Z1024" i="109"/>
  <c r="R1138" i="109"/>
  <c r="X558" i="109"/>
  <c r="P1204" i="109"/>
  <c r="S1959" i="109"/>
  <c r="Q338" i="112"/>
  <c r="V3014" i="109"/>
  <c r="N3014" i="109"/>
  <c r="S2776" i="109"/>
  <c r="S2379" i="109"/>
  <c r="W792" i="109"/>
  <c r="Q138" i="112"/>
  <c r="Y1953" i="109"/>
  <c r="P2971" i="109"/>
  <c r="S3358" i="109"/>
  <c r="S1596" i="109"/>
  <c r="W2461" i="109"/>
  <c r="N2295" i="109"/>
  <c r="S861" i="109"/>
  <c r="U2941" i="109"/>
  <c r="T1382" i="109"/>
  <c r="Q3138" i="109"/>
  <c r="X1101" i="109"/>
  <c r="O925" i="112"/>
  <c r="R1620" i="109"/>
  <c r="O241" i="112"/>
  <c r="P2680" i="109"/>
  <c r="W404" i="109"/>
  <c r="Z1817" i="109"/>
  <c r="O3397" i="109"/>
  <c r="R1662" i="109"/>
  <c r="Q614" i="109"/>
  <c r="Q2379" i="109"/>
  <c r="N1302" i="112"/>
  <c r="X1927" i="109"/>
  <c r="Z1815" i="109"/>
  <c r="P439" i="109"/>
  <c r="Q253" i="112"/>
  <c r="W985" i="109"/>
  <c r="Q3910" i="109"/>
  <c r="R467" i="109"/>
  <c r="V3134" i="109"/>
  <c r="Y1489" i="109"/>
  <c r="S3132" i="109"/>
  <c r="S3816" i="109"/>
  <c r="N2322" i="109"/>
  <c r="V285" i="109"/>
  <c r="Y407" i="109"/>
  <c r="T186" i="109"/>
  <c r="P474" i="112"/>
  <c r="P3197" i="109"/>
  <c r="N142" i="109"/>
  <c r="P511" i="109"/>
  <c r="S2306" i="109"/>
  <c r="T2322" i="109"/>
  <c r="X3079" i="109"/>
  <c r="W2731" i="109"/>
  <c r="N1274" i="109"/>
  <c r="X3199" i="109"/>
  <c r="N4221" i="109"/>
  <c r="N3446" i="109"/>
  <c r="V3869" i="109"/>
  <c r="T832" i="109"/>
  <c r="U774" i="109"/>
  <c r="X3213" i="109"/>
  <c r="P145" i="109"/>
  <c r="Y3690" i="109"/>
  <c r="V2771" i="109"/>
  <c r="S171" i="109"/>
  <c r="Z4346" i="109"/>
  <c r="P69" i="109"/>
  <c r="O2392" i="109"/>
  <c r="O1211" i="109"/>
  <c r="W981" i="109"/>
  <c r="T271" i="109"/>
  <c r="W3391" i="109"/>
  <c r="U2419" i="109"/>
  <c r="X2723" i="109"/>
  <c r="N405" i="109"/>
  <c r="N1684" i="109"/>
  <c r="P763" i="109"/>
  <c r="U101" i="109"/>
  <c r="W2634" i="109"/>
  <c r="W3763" i="109"/>
  <c r="P3499" i="109"/>
  <c r="R2483" i="109"/>
  <c r="R3164" i="109"/>
  <c r="Y3040" i="109"/>
  <c r="X28" i="109"/>
  <c r="T624" i="109"/>
  <c r="T2950" i="109"/>
  <c r="Y4286" i="109"/>
  <c r="Q3066" i="109"/>
  <c r="O980" i="112"/>
  <c r="Q1668" i="112"/>
  <c r="W168" i="109"/>
  <c r="S2939" i="109"/>
  <c r="P4176" i="109"/>
  <c r="X1274" i="109"/>
  <c r="O2739" i="109"/>
  <c r="Q972" i="112"/>
  <c r="V4183" i="109"/>
  <c r="X3025" i="109"/>
  <c r="V255" i="109"/>
  <c r="V2358" i="109"/>
  <c r="R2261" i="109"/>
  <c r="Y3008" i="109"/>
  <c r="Q1938" i="109"/>
  <c r="R470" i="109"/>
  <c r="P1224" i="109"/>
  <c r="Y627" i="109"/>
  <c r="T1636" i="109"/>
  <c r="T3403" i="109"/>
  <c r="W2402" i="109"/>
  <c r="U1939" i="109"/>
  <c r="P74" i="109"/>
  <c r="Q3555" i="109"/>
  <c r="U1569" i="109"/>
  <c r="O977" i="109"/>
  <c r="P990" i="109"/>
  <c r="X1297" i="109"/>
  <c r="N496" i="109"/>
  <c r="O1046" i="112"/>
  <c r="R1324" i="109"/>
  <c r="Y1214" i="109"/>
  <c r="P2606" i="109"/>
  <c r="Q3057" i="109"/>
  <c r="Q1285" i="109"/>
  <c r="X1898" i="109"/>
  <c r="X1007" i="109"/>
  <c r="P3105" i="109"/>
  <c r="Q4060" i="109"/>
  <c r="Z3273" i="109"/>
  <c r="W3569" i="109"/>
  <c r="X3540" i="109"/>
  <c r="Q3549" i="109"/>
  <c r="T4139" i="109"/>
  <c r="N1073" i="112"/>
  <c r="Y3927" i="109"/>
  <c r="N3801" i="109"/>
  <c r="W2449" i="109"/>
  <c r="X2195" i="109"/>
  <c r="N2074" i="109"/>
  <c r="N286" i="112"/>
  <c r="T4159" i="109"/>
  <c r="Y3421" i="109"/>
  <c r="Y220" i="109"/>
  <c r="Q3396" i="109"/>
  <c r="X3915" i="109"/>
  <c r="U1640" i="109"/>
  <c r="Z1088" i="109"/>
  <c r="U1651" i="109"/>
  <c r="N934" i="109"/>
  <c r="Y2257" i="109"/>
  <c r="T1292" i="109"/>
  <c r="Z1804" i="109"/>
  <c r="P1320" i="109"/>
  <c r="S3941" i="109"/>
  <c r="X3310" i="109"/>
  <c r="N348" i="112"/>
  <c r="Z1420" i="109"/>
  <c r="R1942" i="109"/>
  <c r="Y1384" i="109"/>
  <c r="R1990" i="109"/>
  <c r="O2701" i="109"/>
  <c r="P1150" i="109"/>
  <c r="U1327" i="109"/>
  <c r="V3461" i="109"/>
  <c r="T1745" i="109"/>
  <c r="W1996" i="109"/>
  <c r="N2634" i="109"/>
  <c r="T4070" i="109"/>
  <c r="S1962" i="109"/>
  <c r="T1600" i="109"/>
  <c r="N2441" i="109"/>
  <c r="T202" i="109"/>
  <c r="U28" i="109"/>
  <c r="S951" i="109"/>
  <c r="O2615" i="109"/>
  <c r="R2591" i="109"/>
  <c r="V3736" i="109"/>
  <c r="R1720" i="109"/>
  <c r="N4175" i="109"/>
  <c r="W2691" i="109"/>
  <c r="U3081" i="109"/>
  <c r="T828" i="109"/>
  <c r="P3211" i="109"/>
  <c r="P1707" i="112"/>
  <c r="X2616" i="109"/>
  <c r="N402" i="112"/>
  <c r="Q3421" i="109"/>
  <c r="T1139" i="109"/>
  <c r="N3097" i="109"/>
  <c r="Y2696" i="109"/>
  <c r="T2744" i="109"/>
  <c r="Y4071" i="109"/>
  <c r="Q2991" i="109"/>
  <c r="T31" i="109"/>
  <c r="V3795" i="109"/>
  <c r="U209" i="109"/>
  <c r="W3029" i="109"/>
  <c r="R1595" i="109"/>
  <c r="P4051" i="109"/>
  <c r="S69" i="109"/>
  <c r="Z3274" i="109"/>
  <c r="Y2259" i="109"/>
  <c r="T2581" i="109"/>
  <c r="X122" i="109"/>
  <c r="V3835" i="109"/>
  <c r="V4277" i="109"/>
  <c r="T3851" i="109"/>
  <c r="Q1092" i="112"/>
  <c r="N1710" i="109"/>
  <c r="R3357" i="109"/>
  <c r="X448" i="109"/>
  <c r="V250" i="109"/>
  <c r="W3672" i="109"/>
  <c r="R2795" i="109"/>
  <c r="U2926" i="109"/>
  <c r="R2840" i="109"/>
  <c r="W3072" i="109"/>
  <c r="O397" i="109"/>
  <c r="X650" i="109"/>
  <c r="R2223" i="109"/>
  <c r="Q1494" i="109"/>
  <c r="Z1405" i="109"/>
  <c r="O2209" i="109"/>
  <c r="Q2328" i="109"/>
  <c r="X509" i="109"/>
  <c r="W1976" i="109"/>
  <c r="X2369" i="109"/>
  <c r="W1957" i="109"/>
  <c r="Y4128" i="109"/>
  <c r="O2810" i="109"/>
  <c r="Y505" i="109"/>
  <c r="R1894" i="109"/>
  <c r="V2483" i="109"/>
  <c r="R1307" i="109"/>
  <c r="R262" i="109"/>
  <c r="X629" i="109"/>
  <c r="X3925" i="109"/>
  <c r="S2450" i="109"/>
  <c r="T2115" i="109"/>
  <c r="Y3032" i="109"/>
  <c r="Q3786" i="109"/>
  <c r="O2479" i="109"/>
  <c r="Q585" i="109"/>
  <c r="V2434" i="109"/>
  <c r="N2950" i="109"/>
  <c r="P2482" i="109"/>
  <c r="N3556" i="109"/>
  <c r="V756" i="109"/>
  <c r="X1894" i="109"/>
  <c r="T2075" i="109"/>
  <c r="Q342" i="112"/>
  <c r="S33" i="109"/>
  <c r="T2999" i="109"/>
  <c r="R2589" i="109"/>
  <c r="R1897" i="109"/>
  <c r="S517" i="109"/>
  <c r="X2837" i="109"/>
  <c r="R1347" i="112"/>
  <c r="Q2218" i="112"/>
  <c r="Z2124" i="109"/>
  <c r="P1852" i="112"/>
  <c r="V639" i="109"/>
  <c r="Y1667" i="109"/>
  <c r="V40" i="109"/>
  <c r="R1207" i="109"/>
  <c r="S1198" i="109"/>
  <c r="Q1140" i="109"/>
  <c r="R2322" i="109"/>
  <c r="S3781" i="109"/>
  <c r="T2818" i="109"/>
  <c r="V3198" i="109"/>
  <c r="U908" i="109"/>
  <c r="S626" i="109"/>
  <c r="O1735" i="109"/>
  <c r="P1340" i="109"/>
  <c r="W2802" i="109"/>
  <c r="Y1182" i="109"/>
  <c r="X2296" i="109"/>
  <c r="T934" i="109"/>
  <c r="V2671" i="109"/>
  <c r="W102" i="109"/>
  <c r="N73" i="112"/>
  <c r="V1924" i="109"/>
  <c r="U652" i="109"/>
  <c r="N3465" i="109"/>
  <c r="P616" i="109"/>
  <c r="X4088" i="109"/>
  <c r="U2752" i="109"/>
  <c r="W3890" i="109"/>
  <c r="V866" i="109"/>
  <c r="W2009" i="109"/>
  <c r="O1511" i="109"/>
  <c r="R1746" i="109"/>
  <c r="U239" i="109"/>
  <c r="W3761" i="109"/>
  <c r="Y2816" i="109"/>
  <c r="U769" i="109"/>
  <c r="Y4157" i="109"/>
  <c r="W1372" i="109"/>
  <c r="V168" i="109"/>
  <c r="W2115" i="109"/>
  <c r="P862" i="109"/>
  <c r="Q3072" i="109"/>
  <c r="T1752" i="109"/>
  <c r="Y1169" i="109"/>
  <c r="O3175" i="109"/>
  <c r="P304" i="112"/>
  <c r="R229" i="109"/>
  <c r="S2088" i="109"/>
  <c r="Y1678" i="109"/>
  <c r="O2278" i="109"/>
  <c r="N121" i="112"/>
  <c r="X3737" i="109"/>
  <c r="V3341" i="109"/>
  <c r="P219" i="109"/>
  <c r="Q938" i="112"/>
  <c r="P1511" i="109"/>
  <c r="N1000" i="109"/>
  <c r="O3503" i="109"/>
  <c r="W3663" i="109"/>
  <c r="R1282" i="109"/>
  <c r="Q1605" i="109"/>
  <c r="P782" i="109"/>
  <c r="V1566" i="109"/>
  <c r="W1124" i="109"/>
  <c r="V2415" i="109"/>
  <c r="P1197" i="109"/>
  <c r="Y2458" i="109"/>
  <c r="P1986" i="109"/>
  <c r="O816" i="109"/>
  <c r="S655" i="109"/>
  <c r="R3419" i="109"/>
  <c r="Y1896" i="109"/>
  <c r="Z676" i="109"/>
  <c r="T1632" i="109"/>
  <c r="S766" i="109"/>
  <c r="X2761" i="109"/>
  <c r="P1881" i="109"/>
  <c r="Z2127" i="109"/>
  <c r="U1340" i="109"/>
  <c r="X1680" i="109"/>
  <c r="N4187" i="109"/>
  <c r="O836" i="109"/>
  <c r="W4232" i="109"/>
  <c r="S771" i="109"/>
  <c r="Y3187" i="109"/>
  <c r="V2845" i="109"/>
  <c r="R3705" i="109"/>
  <c r="Z329" i="109"/>
  <c r="Y2036" i="109"/>
  <c r="U2325" i="109"/>
  <c r="Q799" i="112"/>
  <c r="X3663" i="109"/>
  <c r="P3445" i="109"/>
  <c r="W3446" i="109"/>
  <c r="Q2292" i="109"/>
  <c r="P998" i="112"/>
  <c r="R2210" i="109"/>
  <c r="S886" i="109"/>
  <c r="O262" i="109"/>
  <c r="N1519" i="109"/>
  <c r="O2813" i="109"/>
  <c r="W1857" i="109"/>
  <c r="S2659" i="109"/>
  <c r="R198" i="109"/>
  <c r="Z3979" i="109"/>
  <c r="Q2289" i="109"/>
  <c r="O2395" i="109"/>
  <c r="R4094" i="109"/>
  <c r="S1208" i="109"/>
  <c r="R4190" i="109"/>
  <c r="Q2581" i="112"/>
  <c r="O257" i="109"/>
  <c r="Q1352" i="109"/>
  <c r="T2922" i="109"/>
  <c r="O3085" i="109"/>
  <c r="O2726" i="109"/>
  <c r="V109" i="109"/>
  <c r="V1128" i="109"/>
  <c r="T1232" i="109"/>
  <c r="W3838" i="109"/>
  <c r="N3908" i="109"/>
  <c r="X909" i="109"/>
  <c r="X831" i="109"/>
  <c r="P1201" i="109"/>
  <c r="U198" i="109"/>
  <c r="S3026" i="109"/>
  <c r="V4305" i="109"/>
  <c r="W615" i="109"/>
  <c r="P2933" i="109"/>
  <c r="X1223" i="109"/>
  <c r="T2221" i="109"/>
  <c r="T2369" i="109"/>
  <c r="N3921" i="109"/>
  <c r="V4113" i="109"/>
  <c r="O1739" i="109"/>
  <c r="T1359" i="109"/>
  <c r="S41" i="109"/>
  <c r="Q943" i="109"/>
  <c r="R1923" i="109"/>
  <c r="T1608" i="109"/>
  <c r="P1433" i="112"/>
  <c r="P1157" i="112"/>
  <c r="Y4162" i="109"/>
  <c r="X2362" i="109"/>
  <c r="X2826" i="109"/>
  <c r="S1005" i="109"/>
  <c r="N1436" i="112"/>
  <c r="O954" i="109"/>
  <c r="O4084" i="109"/>
  <c r="Y252" i="109"/>
  <c r="U2933" i="109"/>
  <c r="T1530" i="109"/>
  <c r="P491" i="112"/>
  <c r="V2447" i="109"/>
  <c r="U1553" i="109"/>
  <c r="S1385" i="109"/>
  <c r="X3563" i="109"/>
  <c r="S3347" i="109"/>
  <c r="Y2747" i="109"/>
  <c r="Y989" i="109"/>
  <c r="U4110" i="109"/>
  <c r="X988" i="109"/>
  <c r="O13" i="109"/>
  <c r="N1641" i="112"/>
  <c r="N1164" i="112"/>
  <c r="T1525" i="109"/>
  <c r="V57" i="109"/>
  <c r="U51" i="109"/>
  <c r="T1668" i="109"/>
  <c r="Z4342" i="109"/>
  <c r="U2038" i="109"/>
  <c r="T205" i="109"/>
  <c r="T4253" i="109"/>
  <c r="P3912" i="109"/>
  <c r="N2086" i="112"/>
  <c r="T1270" i="109"/>
  <c r="S1928" i="109"/>
  <c r="S3401" i="109"/>
  <c r="N257" i="109"/>
  <c r="R1137" i="109"/>
  <c r="N2008" i="112"/>
  <c r="R1297" i="109"/>
  <c r="U824" i="109"/>
  <c r="X923" i="109"/>
  <c r="O3137" i="109"/>
  <c r="M23" i="113"/>
  <c r="X789" i="109"/>
  <c r="V263" i="109"/>
  <c r="R419" i="112"/>
  <c r="P2760" i="109"/>
  <c r="O4203" i="109"/>
  <c r="V1134" i="109"/>
  <c r="Q2739" i="109"/>
  <c r="S3158" i="109"/>
  <c r="T1522" i="109"/>
  <c r="V467" i="109"/>
  <c r="Q744" i="109"/>
  <c r="N2948" i="109"/>
  <c r="N285" i="112"/>
  <c r="V2292" i="109"/>
  <c r="U4267" i="109"/>
  <c r="X2818" i="109"/>
  <c r="V792" i="109"/>
  <c r="P3179" i="109"/>
  <c r="X3023" i="109"/>
  <c r="U4118" i="109"/>
  <c r="R3530" i="109"/>
  <c r="O1178" i="109"/>
  <c r="V229" i="109"/>
  <c r="O235" i="112"/>
  <c r="O2478" i="109"/>
  <c r="P19" i="109"/>
  <c r="V3717" i="109"/>
  <c r="W905" i="109"/>
  <c r="Y1717" i="109"/>
  <c r="U3402" i="109"/>
  <c r="X1684" i="109"/>
  <c r="T2587" i="109"/>
  <c r="R829" i="109"/>
  <c r="U2729" i="109"/>
  <c r="T3567" i="109"/>
  <c r="V1251" i="109"/>
  <c r="X437" i="109"/>
  <c r="X1162" i="109"/>
  <c r="Q259" i="109"/>
  <c r="Y3095" i="109"/>
  <c r="Y433" i="109"/>
  <c r="R2619" i="109"/>
  <c r="X4034" i="109"/>
  <c r="Q1114" i="109"/>
  <c r="Y1547" i="109"/>
  <c r="Y3783" i="109"/>
  <c r="T955" i="109"/>
  <c r="V544" i="109"/>
  <c r="R817" i="109"/>
  <c r="U3213" i="109"/>
  <c r="O2758" i="109"/>
  <c r="N490" i="109"/>
  <c r="W4285" i="109"/>
  <c r="Y1889" i="109"/>
  <c r="O3537" i="109"/>
  <c r="O1591" i="109"/>
  <c r="Y44" i="109"/>
  <c r="V2336" i="109"/>
  <c r="Q118" i="109"/>
  <c r="W2112" i="109"/>
  <c r="R1356" i="109"/>
  <c r="Q1344" i="109"/>
  <c r="P3175" i="109"/>
  <c r="U3356" i="109"/>
  <c r="V1628" i="109"/>
  <c r="O1333" i="109"/>
  <c r="O1564" i="109"/>
  <c r="P2959" i="109"/>
  <c r="Y1197" i="109"/>
  <c r="P1225" i="109"/>
  <c r="W2774" i="109"/>
  <c r="N576" i="112"/>
  <c r="P1255" i="109"/>
  <c r="T3348" i="109"/>
  <c r="W1319" i="109"/>
  <c r="V2049" i="109"/>
  <c r="P2794" i="109"/>
  <c r="T2301" i="109"/>
  <c r="Q2394" i="109"/>
  <c r="V94" i="109"/>
  <c r="Z1067" i="109"/>
  <c r="N511" i="109"/>
  <c r="U1304" i="109"/>
  <c r="S1608" i="109"/>
  <c r="Z2547" i="109"/>
  <c r="R883" i="112"/>
  <c r="N1955" i="109"/>
  <c r="P989" i="112"/>
  <c r="N116" i="109"/>
  <c r="W3701" i="109"/>
  <c r="Q2691" i="109"/>
  <c r="V2315" i="109"/>
  <c r="W3141" i="109"/>
  <c r="Q225" i="109"/>
  <c r="P1290" i="112"/>
  <c r="Q2082" i="112"/>
  <c r="T865" i="109"/>
  <c r="Y78" i="109"/>
  <c r="X2670" i="109"/>
  <c r="N552" i="109"/>
  <c r="U1718" i="109"/>
  <c r="W3426" i="109"/>
  <c r="X3567" i="109"/>
  <c r="X3111" i="109"/>
  <c r="U1628" i="109"/>
  <c r="O1911" i="109"/>
  <c r="X2720" i="109"/>
  <c r="U3500" i="109"/>
  <c r="X772" i="109"/>
  <c r="V959" i="109"/>
  <c r="S1147" i="109"/>
  <c r="S38" i="109"/>
  <c r="R1594" i="109"/>
  <c r="P7" i="112"/>
  <c r="T2802" i="109"/>
  <c r="W2351" i="109"/>
  <c r="P2074" i="112"/>
  <c r="N2368" i="109"/>
  <c r="U978" i="109"/>
  <c r="U86" i="109"/>
  <c r="P771" i="109"/>
  <c r="S3920" i="109"/>
  <c r="Q1642" i="109"/>
  <c r="W1110" i="109"/>
  <c r="S116" i="109"/>
  <c r="O2843" i="109"/>
  <c r="R1505" i="109"/>
  <c r="V1672" i="109"/>
  <c r="Z1763" i="109"/>
  <c r="V1356" i="109"/>
  <c r="P918" i="109"/>
  <c r="P1356" i="109"/>
  <c r="Q3913" i="109"/>
  <c r="P1749" i="109"/>
  <c r="W579" i="109"/>
  <c r="Z3955" i="109"/>
  <c r="U854" i="109"/>
  <c r="Q1662" i="109"/>
  <c r="O58" i="109"/>
  <c r="N1435" i="112"/>
  <c r="Q1004" i="109"/>
  <c r="S1712" i="109"/>
  <c r="O2032" i="109"/>
  <c r="X1480" i="109"/>
  <c r="N1663" i="109"/>
  <c r="P898" i="109"/>
  <c r="Y394" i="109"/>
  <c r="S4128" i="109"/>
  <c r="T945" i="109"/>
  <c r="S2618" i="109"/>
  <c r="T1174" i="109"/>
  <c r="Y1156" i="109"/>
  <c r="S2234" i="109"/>
  <c r="N2581" i="109"/>
  <c r="Q970" i="109"/>
  <c r="Q1485" i="109"/>
  <c r="P4076" i="109"/>
  <c r="V2409" i="109"/>
  <c r="V3797" i="109"/>
  <c r="N1438" i="112"/>
  <c r="T1229" i="109"/>
  <c r="W2016" i="109"/>
  <c r="N2096" i="109"/>
  <c r="Y2690" i="109"/>
  <c r="Q130" i="109"/>
  <c r="Z2892" i="109"/>
  <c r="W1496" i="109"/>
  <c r="T2620" i="109"/>
  <c r="Q74" i="109"/>
  <c r="Q1502" i="109"/>
  <c r="Z3259" i="109"/>
  <c r="Y858" i="109"/>
  <c r="Q1883" i="109"/>
  <c r="T1280" i="109"/>
  <c r="Y138" i="109"/>
  <c r="Q1129" i="109"/>
  <c r="P2013" i="109"/>
  <c r="V2787" i="109"/>
  <c r="W1342" i="109"/>
  <c r="R106" i="109"/>
  <c r="Q392" i="112"/>
  <c r="T188" i="109"/>
  <c r="W860" i="109"/>
  <c r="S1301" i="109"/>
  <c r="O3368" i="109"/>
  <c r="Z3988" i="109"/>
  <c r="O236" i="112"/>
  <c r="Q1021" i="109"/>
  <c r="R2643" i="109"/>
  <c r="Q2714" i="109"/>
  <c r="N4037" i="109"/>
  <c r="U1108" i="109"/>
  <c r="Y1923" i="109"/>
  <c r="R1574" i="109"/>
  <c r="R2794" i="109"/>
  <c r="X2037" i="109"/>
  <c r="R1900" i="109"/>
  <c r="Y2471" i="109"/>
  <c r="W1620" i="109"/>
  <c r="N905" i="109"/>
  <c r="S2338" i="109"/>
  <c r="Q2694" i="109"/>
  <c r="X2799" i="109"/>
  <c r="V1183" i="109"/>
  <c r="W3802" i="109"/>
  <c r="X581" i="109"/>
  <c r="V2366" i="109"/>
  <c r="V2667" i="109"/>
  <c r="O2612" i="109"/>
  <c r="N3168" i="109"/>
  <c r="R2046" i="109"/>
  <c r="R1657" i="109"/>
  <c r="W2044" i="109"/>
  <c r="P3358" i="109"/>
  <c r="T213" i="109"/>
  <c r="X2610" i="109"/>
  <c r="U1012" i="109"/>
  <c r="Q16" i="112"/>
  <c r="Q2744" i="109"/>
  <c r="W1588" i="109"/>
  <c r="Q238" i="109"/>
  <c r="U3181" i="109"/>
  <c r="V3830" i="109"/>
  <c r="V4224" i="109"/>
  <c r="N1929" i="112"/>
  <c r="R83" i="109"/>
  <c r="V3751" i="109"/>
  <c r="S916" i="109"/>
  <c r="S2587" i="109"/>
  <c r="P250" i="112"/>
  <c r="N176" i="109"/>
  <c r="T4254" i="109"/>
  <c r="Q912" i="109"/>
  <c r="Q624" i="109"/>
  <c r="N3022" i="109"/>
  <c r="N1188" i="109"/>
  <c r="X131" i="109"/>
  <c r="R1851" i="109"/>
  <c r="V2698" i="109"/>
  <c r="R3470" i="109"/>
  <c r="P1969" i="109"/>
  <c r="P2998" i="109"/>
  <c r="Y3517" i="109"/>
  <c r="N92" i="112"/>
  <c r="O3574" i="109"/>
  <c r="P1319" i="109"/>
  <c r="X14" i="109"/>
  <c r="N3545" i="109"/>
  <c r="P1856" i="109"/>
  <c r="O1783" i="112"/>
  <c r="Q589" i="109"/>
  <c r="Q396" i="112"/>
  <c r="P2445" i="109"/>
  <c r="N1847" i="109"/>
  <c r="N2323" i="109"/>
  <c r="R2284" i="109"/>
  <c r="W3865" i="109"/>
  <c r="O3356" i="109"/>
  <c r="N748" i="112"/>
  <c r="P1575" i="109"/>
  <c r="M137" i="113"/>
  <c r="Q736" i="109"/>
  <c r="P205" i="109"/>
  <c r="N3019" i="109"/>
  <c r="R1743" i="109"/>
  <c r="V835" i="109"/>
  <c r="Q2424" i="109"/>
  <c r="N3391" i="109"/>
  <c r="Q21" i="109"/>
  <c r="V1342" i="109"/>
  <c r="S2842" i="109"/>
  <c r="X2306" i="109"/>
  <c r="W210" i="109"/>
  <c r="N1715" i="109"/>
  <c r="W1597" i="109"/>
  <c r="N1736" i="109"/>
  <c r="S2981" i="109"/>
  <c r="P798" i="109"/>
  <c r="R1503" i="109"/>
  <c r="S3744" i="109"/>
  <c r="V1548" i="109"/>
  <c r="V4114" i="109"/>
  <c r="W1981" i="109"/>
  <c r="O1533" i="112"/>
  <c r="U3087" i="109"/>
  <c r="Q2115" i="109"/>
  <c r="X390" i="109"/>
  <c r="Q2334" i="109"/>
  <c r="S1741" i="109"/>
  <c r="X2803" i="109"/>
  <c r="P264" i="112"/>
  <c r="T3159" i="109"/>
  <c r="T3891" i="109"/>
  <c r="U1827" i="109"/>
  <c r="Q823" i="109"/>
  <c r="U3717" i="109"/>
  <c r="T3570" i="109"/>
  <c r="Y540" i="109"/>
  <c r="Q2037" i="109"/>
  <c r="Z2120" i="109"/>
  <c r="R1229" i="109"/>
  <c r="P3864" i="109"/>
  <c r="S1254" i="109"/>
  <c r="Q762" i="109"/>
  <c r="N239" i="109"/>
  <c r="Q4154" i="109"/>
  <c r="S3675" i="109"/>
  <c r="S3570" i="109"/>
  <c r="S3574" i="109"/>
  <c r="Q1730" i="112"/>
  <c r="P2720" i="109"/>
  <c r="X2221" i="109"/>
  <c r="S132" i="109"/>
  <c r="S4119" i="109"/>
  <c r="Q1870" i="109"/>
  <c r="X582" i="109"/>
  <c r="V252" i="109"/>
  <c r="W605" i="109"/>
  <c r="W1530" i="109"/>
  <c r="O1087" i="112"/>
  <c r="Z2148" i="109"/>
  <c r="P1081" i="112"/>
  <c r="V1365" i="109"/>
  <c r="R3044" i="109"/>
  <c r="Q117" i="109"/>
  <c r="V3415" i="109"/>
  <c r="Q363" i="112"/>
  <c r="Z2916" i="109"/>
  <c r="V1225" i="109"/>
  <c r="O2723" i="109"/>
  <c r="P1623" i="112"/>
  <c r="W4206" i="109"/>
  <c r="Q2269" i="109"/>
  <c r="S1976" i="109"/>
  <c r="Y3372" i="109"/>
  <c r="N57" i="109"/>
  <c r="R2472" i="109"/>
  <c r="N3300" i="109"/>
  <c r="S1931" i="109"/>
  <c r="O55" i="109"/>
  <c r="N2565" i="109"/>
  <c r="O1388" i="109"/>
  <c r="T1293" i="109"/>
  <c r="R3341" i="109"/>
  <c r="Y385" i="109"/>
  <c r="T4129" i="109"/>
  <c r="T580" i="109"/>
  <c r="N495" i="112"/>
  <c r="T1962" i="109"/>
  <c r="Z1824" i="109"/>
  <c r="R130" i="109"/>
  <c r="N510" i="109"/>
  <c r="W2654" i="109"/>
  <c r="N1493" i="109"/>
  <c r="S1174" i="109"/>
  <c r="S540" i="109"/>
  <c r="Y2574" i="109"/>
  <c r="Y770" i="109"/>
  <c r="W65" i="109"/>
  <c r="Y379" i="109"/>
  <c r="Z2178" i="109"/>
  <c r="R234" i="109"/>
  <c r="V1271" i="109"/>
  <c r="N2615" i="109"/>
  <c r="Y4293" i="109"/>
  <c r="X882" i="109"/>
  <c r="R1585" i="109"/>
  <c r="S604" i="109"/>
  <c r="Y788" i="109"/>
  <c r="S3003" i="109"/>
  <c r="R68" i="109"/>
  <c r="O1931" i="109"/>
  <c r="Q154" i="112"/>
  <c r="P769" i="112"/>
  <c r="R417" i="109"/>
  <c r="Y1992" i="109"/>
  <c r="T1972" i="109"/>
  <c r="U562" i="109"/>
  <c r="T102" i="109"/>
  <c r="O1548" i="109"/>
  <c r="W1993" i="109"/>
  <c r="U417" i="109"/>
  <c r="X3843" i="109"/>
  <c r="O2315" i="109"/>
  <c r="Y3710" i="109"/>
  <c r="R278" i="109"/>
  <c r="V4094" i="109"/>
  <c r="O1856" i="109"/>
  <c r="Q945" i="112"/>
  <c r="V116" i="109"/>
  <c r="U1685" i="109"/>
  <c r="S409" i="109"/>
  <c r="P1624" i="112"/>
  <c r="T2356" i="109"/>
  <c r="U2789" i="109"/>
  <c r="N491" i="112"/>
  <c r="V2387" i="109"/>
  <c r="O531" i="112"/>
  <c r="O614" i="109"/>
  <c r="Q850" i="112"/>
  <c r="N4202" i="109"/>
  <c r="S443" i="109"/>
  <c r="W470" i="109"/>
  <c r="W3492" i="109"/>
  <c r="T2480" i="109"/>
  <c r="V1594" i="109"/>
  <c r="Y864" i="109"/>
  <c r="Y2118" i="109"/>
  <c r="Z352" i="109"/>
  <c r="O1397" i="112"/>
  <c r="Y3838" i="109"/>
  <c r="U2656" i="109"/>
  <c r="U878" i="109"/>
  <c r="P1503" i="109"/>
  <c r="Q421" i="109"/>
  <c r="T2796" i="109"/>
  <c r="U939" i="109"/>
  <c r="V2105" i="109"/>
  <c r="Y2253" i="109"/>
  <c r="V3168" i="109"/>
  <c r="Y1715" i="109"/>
  <c r="Y1273" i="109"/>
  <c r="U3100" i="109"/>
  <c r="W3483" i="109"/>
  <c r="P29" i="112"/>
  <c r="P1979" i="112"/>
  <c r="Z2894" i="109"/>
  <c r="T835" i="109"/>
  <c r="X3503" i="109"/>
  <c r="R1162" i="109"/>
  <c r="Z1791" i="109"/>
  <c r="N3444" i="109"/>
  <c r="R2945" i="109"/>
  <c r="Q1236" i="109"/>
  <c r="S495" i="109"/>
  <c r="W6" i="109"/>
  <c r="X3019" i="109"/>
  <c r="Y3306" i="109"/>
  <c r="Q4175" i="109"/>
  <c r="O3711" i="109"/>
  <c r="Q2950" i="109"/>
  <c r="X3121" i="109"/>
  <c r="T2745" i="109"/>
  <c r="X1108" i="109"/>
  <c r="T919" i="109"/>
  <c r="Y1372" i="109"/>
  <c r="U3486" i="109"/>
  <c r="O157" i="112"/>
  <c r="N41" i="109"/>
  <c r="Q307" i="112"/>
  <c r="R4153" i="109"/>
  <c r="X886" i="109"/>
  <c r="Y1592" i="109"/>
  <c r="U2049" i="109"/>
  <c r="Y159" i="109"/>
  <c r="P3161" i="109"/>
  <c r="W3694" i="109"/>
  <c r="X2480" i="109"/>
  <c r="U45" i="109"/>
  <c r="Y2730" i="109"/>
  <c r="Q844" i="112"/>
  <c r="U1890" i="109"/>
  <c r="V1845" i="109"/>
  <c r="X2765" i="109"/>
  <c r="Q2483" i="109"/>
  <c r="S391" i="109"/>
  <c r="X549" i="109"/>
  <c r="N2372" i="109"/>
  <c r="Q466" i="109"/>
  <c r="P741" i="112"/>
  <c r="U2691" i="109"/>
  <c r="R3062" i="109"/>
  <c r="R66" i="109"/>
  <c r="V3665" i="109"/>
  <c r="P109" i="109"/>
  <c r="R425" i="112"/>
  <c r="S3397" i="109"/>
  <c r="N453" i="109"/>
  <c r="R428" i="109"/>
  <c r="P2949" i="109"/>
  <c r="Y618" i="109"/>
  <c r="Y948" i="109"/>
  <c r="P4066" i="109"/>
  <c r="P1465" i="109"/>
  <c r="V1340" i="109"/>
  <c r="P424" i="109"/>
  <c r="Q399" i="109"/>
  <c r="R503" i="109"/>
  <c r="P225" i="109"/>
  <c r="O2638" i="109"/>
  <c r="Q3519" i="109"/>
  <c r="V3354" i="109"/>
  <c r="Q3751" i="109"/>
  <c r="X1993" i="109"/>
  <c r="P4085" i="109"/>
  <c r="Y3939" i="109"/>
  <c r="Q1348" i="109"/>
  <c r="Q3144" i="109"/>
  <c r="S3436" i="109"/>
  <c r="P2196" i="109"/>
  <c r="V3547" i="109"/>
  <c r="Y71" i="109"/>
  <c r="S1210" i="109"/>
  <c r="O464" i="112"/>
  <c r="T4086" i="109"/>
  <c r="P1677" i="109"/>
  <c r="V613" i="109"/>
  <c r="Q989" i="109"/>
  <c r="R482" i="109"/>
  <c r="U3457" i="109"/>
  <c r="Z3280" i="109"/>
  <c r="Q1018" i="112"/>
  <c r="N945" i="109"/>
  <c r="T1857" i="109"/>
  <c r="Z362" i="109"/>
  <c r="R3207" i="109"/>
  <c r="R818" i="109"/>
  <c r="V1960" i="109"/>
  <c r="O901" i="109"/>
  <c r="V3701" i="109"/>
  <c r="P1490" i="109"/>
  <c r="O3003" i="109"/>
  <c r="W1931" i="109"/>
  <c r="V3340" i="109"/>
  <c r="Q964" i="109"/>
  <c r="R4298" i="109"/>
  <c r="W3815" i="109"/>
  <c r="O614" i="112"/>
  <c r="P507" i="112"/>
  <c r="X3762" i="109"/>
  <c r="X78" i="109"/>
  <c r="V1202" i="109"/>
  <c r="O3545" i="109"/>
  <c r="Y524" i="109"/>
  <c r="U796" i="109"/>
  <c r="V2460" i="109"/>
  <c r="P44" i="109"/>
  <c r="P3034" i="109"/>
  <c r="Q600" i="112"/>
  <c r="P346" i="112"/>
  <c r="S3340" i="109"/>
  <c r="O1354" i="109"/>
  <c r="N113" i="109"/>
  <c r="O1750" i="109"/>
  <c r="Y390" i="109"/>
  <c r="Y2108" i="109"/>
  <c r="Z2885" i="109"/>
  <c r="Y2983" i="109"/>
  <c r="Q2817" i="109"/>
  <c r="P2226" i="109"/>
  <c r="V1938" i="109"/>
  <c r="O627" i="112"/>
  <c r="Y1168" i="109"/>
  <c r="N126" i="112"/>
  <c r="X4183" i="109"/>
  <c r="Z4353" i="109"/>
  <c r="R3543" i="109"/>
  <c r="R1719" i="109"/>
  <c r="T2814" i="109"/>
  <c r="X1151" i="109"/>
  <c r="P2177" i="112"/>
  <c r="V2357" i="109"/>
  <c r="Q2826" i="109"/>
  <c r="U3167" i="109"/>
  <c r="Y3131" i="109"/>
  <c r="U4155" i="109"/>
  <c r="V3106" i="109"/>
  <c r="Q2245" i="109"/>
  <c r="Y197" i="109"/>
  <c r="R2083" i="109"/>
  <c r="R1593" i="109"/>
  <c r="O2082" i="109"/>
  <c r="Y211" i="109"/>
  <c r="P1885" i="109"/>
  <c r="R1220" i="109"/>
  <c r="W1965" i="109"/>
  <c r="S3059" i="109"/>
  <c r="N2806" i="109"/>
  <c r="W1920" i="109"/>
  <c r="U1835" i="109"/>
  <c r="P2407" i="109"/>
  <c r="T1491" i="109"/>
  <c r="Y3563" i="109"/>
  <c r="S2830" i="109"/>
  <c r="P3158" i="109"/>
  <c r="U1135" i="109"/>
  <c r="O104" i="109"/>
  <c r="N1632" i="109"/>
  <c r="V3359" i="109"/>
  <c r="R1568" i="112"/>
  <c r="V3882" i="109"/>
  <c r="V933" i="109"/>
  <c r="W568" i="109"/>
  <c r="T613" i="109"/>
  <c r="T101" i="109"/>
  <c r="N3912" i="109"/>
  <c r="Z327" i="109"/>
  <c r="Q3796" i="109"/>
  <c r="N1183" i="112"/>
  <c r="W2475" i="109"/>
  <c r="Q212" i="109"/>
  <c r="W759" i="109"/>
  <c r="N248" i="109"/>
  <c r="T42" i="109"/>
  <c r="X1708" i="109"/>
  <c r="N1021" i="112"/>
  <c r="Q3678" i="109"/>
  <c r="V470" i="109"/>
  <c r="O4286" i="109"/>
  <c r="Z308" i="109"/>
  <c r="Z678" i="109"/>
  <c r="T1604" i="109"/>
  <c r="O1845" i="109"/>
  <c r="O1086" i="112"/>
  <c r="P47" i="112"/>
  <c r="S3096" i="109"/>
  <c r="O2815" i="109"/>
  <c r="V2975" i="109"/>
  <c r="P484" i="112"/>
  <c r="P839" i="112"/>
  <c r="V905" i="109"/>
  <c r="Y2616" i="109"/>
  <c r="Q3509" i="109"/>
  <c r="Q3203" i="109"/>
  <c r="T3109" i="109"/>
  <c r="Y1187" i="109"/>
  <c r="T1599" i="109"/>
  <c r="N1260" i="112"/>
  <c r="V1920" i="109"/>
  <c r="X2262" i="109"/>
  <c r="W2762" i="109"/>
  <c r="Y3039" i="109"/>
  <c r="V2269" i="109"/>
  <c r="Q955" i="109"/>
  <c r="R1678" i="109"/>
  <c r="N1923" i="109"/>
  <c r="Q2106" i="109"/>
  <c r="V3441" i="109"/>
  <c r="R113" i="109"/>
  <c r="U1858" i="109"/>
  <c r="R1380" i="109"/>
  <c r="R3472" i="109"/>
  <c r="S493" i="109"/>
  <c r="Q1336" i="109"/>
  <c r="W1263" i="109"/>
  <c r="Q4082" i="109"/>
  <c r="U408" i="109"/>
  <c r="T2989" i="109"/>
  <c r="P1154" i="109"/>
  <c r="Q1689" i="109"/>
  <c r="T3884" i="109"/>
  <c r="R1572" i="109"/>
  <c r="N2613" i="109"/>
  <c r="X2945" i="109"/>
  <c r="N3085" i="109"/>
  <c r="Q147" i="112"/>
  <c r="N1584" i="109"/>
  <c r="Y2821" i="109"/>
  <c r="S26" i="109"/>
  <c r="Q4143" i="109"/>
  <c r="P1953" i="112"/>
  <c r="X1356" i="109"/>
  <c r="R1539" i="109"/>
  <c r="S4296" i="109"/>
  <c r="Q407" i="112"/>
  <c r="Y2596" i="109"/>
  <c r="O2130" i="112"/>
  <c r="V2746" i="109"/>
  <c r="S3563" i="109"/>
  <c r="X1361" i="109"/>
  <c r="S1492" i="109"/>
  <c r="R3390" i="109"/>
  <c r="R1302" i="109"/>
  <c r="X1263" i="109"/>
  <c r="N2661" i="109"/>
  <c r="U3149" i="109"/>
  <c r="U4145" i="109"/>
  <c r="X1141" i="109"/>
  <c r="R2673" i="109"/>
  <c r="Z1403" i="109"/>
  <c r="Q6" i="112"/>
  <c r="W3676" i="109"/>
  <c r="Q4227" i="109"/>
  <c r="O2965" i="109"/>
  <c r="O863" i="112"/>
  <c r="N1572" i="109"/>
  <c r="T1197" i="109"/>
  <c r="P131" i="109"/>
  <c r="S3499" i="109"/>
  <c r="R1496" i="109"/>
  <c r="V4240" i="109"/>
  <c r="U3787" i="109"/>
  <c r="W4298" i="109"/>
  <c r="S2464" i="109"/>
  <c r="T2210" i="109"/>
  <c r="Q1938" i="112"/>
  <c r="N2933" i="109"/>
  <c r="U580" i="109"/>
  <c r="X980" i="109"/>
  <c r="X2577" i="109"/>
  <c r="U1000" i="109"/>
  <c r="Q3167" i="109"/>
  <c r="X2726" i="109"/>
  <c r="W2046" i="109"/>
  <c r="R2073" i="109"/>
  <c r="V1388" i="109"/>
  <c r="S531" i="109"/>
  <c r="T399" i="109"/>
  <c r="Q2229" i="109"/>
  <c r="T2757" i="109"/>
  <c r="X1380" i="109"/>
  <c r="P2451" i="109"/>
  <c r="T3821" i="109"/>
  <c r="Q293" i="109"/>
  <c r="T4290" i="109"/>
  <c r="T3868" i="109"/>
  <c r="Z1415" i="109"/>
  <c r="P2392" i="109"/>
  <c r="S2989" i="109"/>
  <c r="U507" i="109"/>
  <c r="O1505" i="109"/>
  <c r="S2431" i="109"/>
  <c r="T944" i="109"/>
  <c r="X46" i="109"/>
  <c r="Y2026" i="109"/>
  <c r="W2657" i="109"/>
  <c r="N3663" i="109"/>
  <c r="W2779" i="109"/>
  <c r="N4117" i="109"/>
  <c r="V20" i="109"/>
  <c r="Y1360" i="109"/>
  <c r="V2112" i="109"/>
  <c r="X1204" i="109"/>
  <c r="Q2038" i="109"/>
  <c r="T1182" i="109"/>
  <c r="X2406" i="109"/>
  <c r="T3725" i="109"/>
  <c r="N3930" i="109"/>
  <c r="N301" i="112"/>
  <c r="Q941" i="109"/>
  <c r="P1504" i="109"/>
  <c r="Q2711" i="109"/>
  <c r="Y3058" i="109"/>
  <c r="W416" i="109"/>
  <c r="P178" i="109"/>
  <c r="Y259" i="109"/>
  <c r="V2012" i="109"/>
  <c r="X1201" i="109"/>
  <c r="T1882" i="109"/>
  <c r="W521" i="109"/>
  <c r="T623" i="109"/>
  <c r="R3348" i="109"/>
  <c r="R2113" i="109"/>
  <c r="O701" i="112"/>
  <c r="V3867" i="109"/>
  <c r="N1932" i="109"/>
  <c r="U1494" i="109"/>
  <c r="T1328" i="109"/>
  <c r="W1481" i="109"/>
  <c r="W550" i="109"/>
  <c r="U2587" i="109"/>
  <c r="R3209" i="109"/>
  <c r="V15" i="109"/>
  <c r="V3574" i="109"/>
  <c r="T2365" i="109"/>
  <c r="P2945" i="109"/>
  <c r="T1274" i="109"/>
  <c r="O3768" i="109"/>
  <c r="Q2422" i="109"/>
  <c r="Q1312" i="112"/>
  <c r="U993" i="109"/>
  <c r="R63" i="109"/>
  <c r="N4020" i="109"/>
  <c r="X1589" i="109"/>
  <c r="Q2372" i="109"/>
  <c r="X2216" i="109"/>
  <c r="P968" i="109"/>
  <c r="O4267" i="109"/>
  <c r="N1128" i="109"/>
  <c r="S1018" i="109"/>
  <c r="S207" i="109"/>
  <c r="S2289" i="109"/>
  <c r="O127" i="112"/>
  <c r="N920" i="109"/>
  <c r="N2346" i="109"/>
  <c r="N1284" i="109"/>
  <c r="U1575" i="109"/>
  <c r="V2381" i="109"/>
  <c r="X3509" i="109"/>
  <c r="U1839" i="109"/>
  <c r="V148" i="109"/>
  <c r="P3024" i="109"/>
  <c r="Y3828" i="109"/>
  <c r="W2035" i="109"/>
  <c r="O87" i="109"/>
  <c r="Y3928" i="109"/>
  <c r="P1535" i="109"/>
  <c r="P1498" i="109"/>
  <c r="Z4005" i="109"/>
  <c r="W2291" i="109"/>
  <c r="W496" i="109"/>
  <c r="P858" i="109"/>
  <c r="X4206" i="109"/>
  <c r="R842" i="109"/>
  <c r="Y1858" i="109"/>
  <c r="W3780" i="109"/>
  <c r="O1121" i="109"/>
  <c r="W837" i="109"/>
  <c r="Z297" i="109"/>
  <c r="U2027" i="109"/>
  <c r="Z3263" i="109"/>
  <c r="Q3858" i="109"/>
  <c r="R579" i="109"/>
  <c r="T1689" i="109"/>
  <c r="Q4078" i="109"/>
  <c r="P657" i="109"/>
  <c r="Q2332" i="109"/>
  <c r="S1474" i="109"/>
  <c r="X3318" i="109"/>
  <c r="Y1200" i="109"/>
  <c r="S107" i="109"/>
  <c r="Y625" i="109"/>
  <c r="V1664" i="109"/>
  <c r="N1504" i="109"/>
  <c r="R2256" i="109"/>
  <c r="Q10" i="109"/>
  <c r="Q3130" i="109"/>
  <c r="X2595" i="109"/>
  <c r="V1220" i="109"/>
  <c r="P692" i="112"/>
  <c r="X627" i="109"/>
  <c r="P808" i="109"/>
  <c r="R3690" i="109"/>
  <c r="P2219" i="109"/>
  <c r="O3547" i="109"/>
  <c r="P2470" i="109"/>
  <c r="X1500" i="109"/>
  <c r="Q2771" i="109"/>
  <c r="Q935" i="109"/>
  <c r="U3575" i="109"/>
  <c r="Q583" i="112"/>
  <c r="U2620" i="109"/>
  <c r="Q1507" i="112"/>
  <c r="T4267" i="109"/>
  <c r="T1235" i="109"/>
  <c r="P912" i="109"/>
  <c r="S908" i="109"/>
  <c r="U1649" i="109"/>
  <c r="S834" i="109"/>
  <c r="Y3088" i="109"/>
  <c r="O1207" i="109"/>
  <c r="W1639" i="109"/>
  <c r="R2995" i="109"/>
  <c r="X3560" i="109"/>
  <c r="Q1741" i="109"/>
  <c r="T875" i="109"/>
  <c r="T3066" i="109"/>
  <c r="S2257" i="109"/>
  <c r="T176" i="109"/>
  <c r="V1753" i="109"/>
  <c r="V2948" i="109"/>
  <c r="V3178" i="109"/>
  <c r="U3326" i="109"/>
  <c r="V2615" i="109"/>
  <c r="V152" i="109"/>
  <c r="S1561" i="109"/>
  <c r="T55" i="109"/>
  <c r="T3329" i="109"/>
  <c r="Q901" i="109"/>
  <c r="Q483" i="109"/>
  <c r="S1898" i="109"/>
  <c r="W3198" i="109"/>
  <c r="N814" i="112"/>
  <c r="W1708" i="109"/>
  <c r="Q30" i="109"/>
  <c r="Z1803" i="109"/>
  <c r="X1563" i="109"/>
  <c r="T206" i="109"/>
  <c r="N102" i="109"/>
  <c r="X1722" i="109"/>
  <c r="P3781" i="109"/>
  <c r="R3759" i="109"/>
  <c r="Q143" i="109"/>
  <c r="Q915" i="109"/>
  <c r="W2453" i="109"/>
  <c r="N1835" i="109"/>
  <c r="X1123" i="109"/>
  <c r="U882" i="109"/>
  <c r="X1347" i="109"/>
  <c r="T2700" i="109"/>
  <c r="S3810" i="109"/>
  <c r="O1667" i="109"/>
  <c r="S2998" i="109"/>
  <c r="T3859" i="109"/>
  <c r="N1173" i="109"/>
  <c r="W1194" i="109"/>
  <c r="Q657" i="109"/>
  <c r="P2610" i="112"/>
  <c r="S796" i="109"/>
  <c r="X291" i="109"/>
  <c r="V1917" i="109"/>
  <c r="N1748" i="109"/>
  <c r="Y3319" i="109"/>
  <c r="Y549" i="109"/>
  <c r="Z3251" i="109"/>
  <c r="N2835" i="109"/>
  <c r="X2848" i="109"/>
  <c r="T1155" i="109"/>
  <c r="O22" i="109"/>
  <c r="T2473" i="109"/>
  <c r="R1117" i="112"/>
  <c r="U1227" i="109"/>
  <c r="Y1904" i="109"/>
  <c r="X2613" i="109"/>
  <c r="V1386" i="109"/>
  <c r="S2403" i="109"/>
  <c r="V939" i="109"/>
  <c r="R917" i="112"/>
  <c r="Y64" i="109"/>
  <c r="R44" i="109"/>
  <c r="R1744" i="109"/>
  <c r="S2284" i="109"/>
  <c r="Q1128" i="109"/>
  <c r="X133" i="109"/>
  <c r="Q3934" i="109"/>
  <c r="V3778" i="109"/>
  <c r="N3701" i="109"/>
  <c r="S1955" i="109"/>
  <c r="S1138" i="109"/>
  <c r="S1753" i="109"/>
  <c r="S101" i="109"/>
  <c r="T1100" i="109"/>
  <c r="Q2450" i="109"/>
  <c r="O977" i="112"/>
  <c r="O569" i="109"/>
  <c r="U3025" i="109"/>
  <c r="P90" i="112"/>
  <c r="X4180" i="109"/>
  <c r="S1839" i="109"/>
  <c r="R1644" i="109"/>
  <c r="T2378" i="109"/>
  <c r="S2467" i="109"/>
  <c r="W3105" i="109"/>
  <c r="Y2042" i="109"/>
  <c r="P1320" i="112"/>
  <c r="P404" i="109"/>
  <c r="Q4021" i="109"/>
  <c r="W862" i="109"/>
  <c r="Z2556" i="109"/>
  <c r="O808" i="109"/>
  <c r="V399" i="109"/>
  <c r="N300" i="112"/>
  <c r="T2979" i="109"/>
  <c r="U2711" i="109"/>
  <c r="Y4200" i="109"/>
  <c r="P3828" i="109"/>
  <c r="V576" i="109"/>
  <c r="T2985" i="109"/>
  <c r="Z3961" i="109"/>
  <c r="Q766" i="109"/>
  <c r="U2588" i="109"/>
  <c r="Y1123" i="109"/>
  <c r="V3377" i="109"/>
  <c r="N645" i="109"/>
  <c r="V2278" i="109"/>
  <c r="U1266" i="109"/>
  <c r="R3794" i="109"/>
  <c r="X925" i="109"/>
  <c r="T4225" i="109"/>
  <c r="R1008" i="109"/>
  <c r="W132" i="109"/>
  <c r="Q3894" i="109"/>
  <c r="T1475" i="109"/>
  <c r="N1917" i="109"/>
  <c r="T2595" i="109"/>
  <c r="T1120" i="109"/>
  <c r="Q3729" i="109"/>
  <c r="O3763" i="109"/>
  <c r="S4255" i="109"/>
  <c r="T2960" i="109"/>
  <c r="R2772" i="109"/>
  <c r="W1519" i="109"/>
  <c r="Q4291" i="109"/>
  <c r="U1164" i="109"/>
  <c r="W2695" i="109"/>
  <c r="S3027" i="109"/>
  <c r="X2278" i="109"/>
  <c r="N3008" i="109"/>
  <c r="V71" i="109"/>
  <c r="O616" i="109"/>
  <c r="Q260" i="109"/>
  <c r="V2953" i="109"/>
  <c r="V2295" i="109"/>
  <c r="U1466" i="109"/>
  <c r="U2435" i="109"/>
  <c r="S1114" i="109"/>
  <c r="S2647" i="109"/>
  <c r="V1527" i="109"/>
  <c r="O1492" i="109"/>
  <c r="S3095" i="109"/>
  <c r="Y3014" i="109"/>
  <c r="P273" i="112"/>
  <c r="Q140" i="109"/>
  <c r="V3094" i="109"/>
  <c r="N399" i="109"/>
  <c r="N1182" i="109"/>
  <c r="Y3524" i="109"/>
  <c r="O2323" i="109"/>
  <c r="W1598" i="109"/>
  <c r="O1552" i="109"/>
  <c r="X786" i="109"/>
  <c r="X1742" i="109"/>
  <c r="N3656" i="109"/>
  <c r="W599" i="109"/>
  <c r="U2481" i="109"/>
  <c r="R3342" i="109"/>
  <c r="S1904" i="109"/>
  <c r="V275" i="109"/>
  <c r="R3493" i="109"/>
  <c r="X4239" i="109"/>
  <c r="U4255" i="109"/>
  <c r="W3898" i="109"/>
  <c r="P1125" i="109"/>
  <c r="U2035" i="109"/>
  <c r="O1956" i="109"/>
  <c r="S1160" i="109"/>
  <c r="Y872" i="109"/>
  <c r="V1531" i="109"/>
  <c r="N30" i="109"/>
  <c r="W1600" i="109"/>
  <c r="Q285" i="112"/>
  <c r="O703" i="112"/>
  <c r="P1371" i="109"/>
  <c r="N310" i="112"/>
  <c r="P933" i="109"/>
  <c r="P22" i="109"/>
  <c r="X2410" i="109"/>
  <c r="O1992" i="112"/>
  <c r="Y2951" i="109"/>
  <c r="V2814" i="109"/>
  <c r="X1525" i="109"/>
  <c r="X2027" i="109"/>
  <c r="X3761" i="109"/>
  <c r="Q2132" i="112"/>
  <c r="V1533" i="109"/>
  <c r="S571" i="109"/>
  <c r="T1885" i="109"/>
  <c r="W3363" i="109"/>
  <c r="X778" i="109"/>
  <c r="O2357" i="109"/>
  <c r="S1575" i="109"/>
  <c r="U1359" i="109"/>
  <c r="T2580" i="109"/>
  <c r="O2349" i="109"/>
  <c r="T2685" i="109"/>
  <c r="P1740" i="109"/>
  <c r="T1890" i="109"/>
  <c r="Q185" i="112"/>
  <c r="O932" i="112"/>
  <c r="R552" i="109"/>
  <c r="R796" i="109"/>
  <c r="X263" i="109"/>
  <c r="X2794" i="109"/>
  <c r="W795" i="109"/>
  <c r="W2223" i="109"/>
  <c r="V4266" i="109"/>
  <c r="X3834" i="109"/>
  <c r="W1930" i="109"/>
  <c r="Y646" i="109"/>
  <c r="P580" i="109"/>
  <c r="T1601" i="109"/>
  <c r="Q3021" i="109"/>
  <c r="O992" i="109"/>
  <c r="V508" i="109"/>
  <c r="V2398" i="109"/>
  <c r="X1267" i="109"/>
  <c r="N566" i="109"/>
  <c r="X3130" i="109"/>
  <c r="Q1742" i="109"/>
  <c r="U3153" i="109"/>
  <c r="W1272" i="109"/>
  <c r="T2441" i="109"/>
  <c r="W2819" i="109"/>
  <c r="V590" i="109"/>
  <c r="U2733" i="109"/>
  <c r="Y2038" i="109"/>
  <c r="R897" i="109"/>
  <c r="V3720" i="109"/>
  <c r="U216" i="109"/>
  <c r="R1231" i="109"/>
  <c r="N474" i="109"/>
  <c r="X2576" i="109"/>
  <c r="Y2688" i="109"/>
  <c r="W1970" i="109"/>
  <c r="P1227" i="109"/>
  <c r="T3325" i="109"/>
  <c r="N3518" i="109"/>
  <c r="N2971" i="109"/>
  <c r="U970" i="109"/>
  <c r="W2587" i="109"/>
  <c r="Z296" i="109"/>
  <c r="V1959" i="109"/>
  <c r="Z1426" i="109"/>
  <c r="P2229" i="109"/>
  <c r="S280" i="109"/>
  <c r="V1865" i="109"/>
  <c r="V2362" i="109"/>
  <c r="O59" i="109"/>
  <c r="O2302" i="109"/>
  <c r="R208" i="109"/>
  <c r="Q2627" i="109"/>
  <c r="R137" i="109"/>
  <c r="N1501" i="109"/>
  <c r="S935" i="109"/>
  <c r="S1566" i="109"/>
  <c r="T2735" i="109"/>
  <c r="S2597" i="109"/>
  <c r="U1664" i="109"/>
  <c r="S1571" i="109"/>
  <c r="T212" i="109"/>
  <c r="N233" i="109"/>
  <c r="Q1275" i="112"/>
  <c r="O3450" i="109"/>
  <c r="W457" i="109"/>
  <c r="O1382" i="109"/>
  <c r="O845" i="112"/>
  <c r="O3562" i="109"/>
  <c r="P1136" i="109"/>
  <c r="N3330" i="109"/>
  <c r="P1033" i="112"/>
  <c r="Z691" i="109"/>
  <c r="X2118" i="109"/>
  <c r="P1619" i="109"/>
  <c r="N2177" i="112"/>
  <c r="R1593" i="112"/>
  <c r="Q2200" i="109"/>
  <c r="S897" i="109"/>
  <c r="V2599" i="109"/>
  <c r="O18" i="112"/>
  <c r="S1170" i="109"/>
  <c r="X914" i="109"/>
  <c r="U56" i="109"/>
  <c r="P1627" i="109"/>
  <c r="Y3171" i="109"/>
  <c r="S2255" i="109"/>
  <c r="O1616" i="112"/>
  <c r="Q248" i="112"/>
  <c r="S2743" i="109"/>
  <c r="U1229" i="109"/>
  <c r="V3510" i="109"/>
  <c r="V582" i="109"/>
  <c r="P1883" i="112"/>
  <c r="X4101" i="109"/>
  <c r="P308" i="112"/>
  <c r="O198" i="109"/>
  <c r="U641" i="109"/>
  <c r="X2074" i="109"/>
  <c r="Z4323" i="109"/>
  <c r="Q5" i="109"/>
  <c r="X3330" i="109"/>
  <c r="V1638" i="109"/>
  <c r="T1160" i="109"/>
  <c r="P2090" i="112"/>
  <c r="Q2140" i="112"/>
  <c r="W1850" i="109"/>
  <c r="W2296" i="109"/>
  <c r="V1129" i="109"/>
  <c r="Z3603" i="109"/>
  <c r="V2768" i="109"/>
  <c r="X1212" i="109"/>
  <c r="Q33" i="112"/>
  <c r="O610" i="109"/>
  <c r="R3139" i="109"/>
  <c r="O3315" i="109"/>
  <c r="O4308" i="109"/>
  <c r="N4067" i="109"/>
  <c r="U2308" i="109"/>
  <c r="Q4225" i="109"/>
  <c r="X2958" i="109"/>
  <c r="Y2022" i="109"/>
  <c r="Z2896" i="109"/>
  <c r="U1007" i="109"/>
  <c r="T1555" i="109"/>
  <c r="O1438" i="112"/>
  <c r="X2370" i="109"/>
  <c r="T3869" i="109"/>
  <c r="S3921" i="109"/>
  <c r="U1131" i="109"/>
  <c r="S1745" i="109"/>
  <c r="R3032" i="109"/>
  <c r="U2088" i="109"/>
  <c r="P2080" i="109"/>
  <c r="S1538" i="109"/>
  <c r="R3165" i="109"/>
  <c r="T906" i="109"/>
  <c r="Y258" i="109"/>
  <c r="S178" i="109"/>
  <c r="U3786" i="109"/>
  <c r="V506" i="109"/>
  <c r="Z693" i="109"/>
  <c r="P1231" i="112"/>
  <c r="X2615" i="109"/>
  <c r="Q1282" i="109"/>
  <c r="R3036" i="109"/>
  <c r="Q1616" i="109"/>
  <c r="V1932" i="109"/>
  <c r="O1317" i="112"/>
  <c r="Y146" i="109"/>
  <c r="T4145" i="109"/>
  <c r="R2289" i="112"/>
  <c r="Y1936" i="109"/>
  <c r="Y551" i="109"/>
  <c r="U627" i="109"/>
  <c r="O1356" i="109"/>
  <c r="O2066" i="109"/>
  <c r="Q1719" i="109"/>
  <c r="O1530" i="109"/>
  <c r="W1711" i="109"/>
  <c r="T3378" i="109"/>
  <c r="N2642" i="109"/>
  <c r="S597" i="109"/>
  <c r="N2807" i="109"/>
  <c r="U977" i="109"/>
  <c r="S3702" i="109"/>
  <c r="P556" i="112"/>
  <c r="P1952" i="112"/>
  <c r="X2203" i="109"/>
  <c r="Y1898" i="109"/>
  <c r="X1167" i="109"/>
  <c r="T260" i="109"/>
  <c r="P3761" i="109"/>
  <c r="S1672" i="109"/>
  <c r="O466" i="109"/>
  <c r="T1662" i="109"/>
  <c r="Q2431" i="109"/>
  <c r="P3164" i="109"/>
  <c r="P244" i="109"/>
  <c r="U1385" i="109"/>
  <c r="P3708" i="109"/>
  <c r="R3719" i="109"/>
  <c r="X804" i="109"/>
  <c r="R1583" i="112"/>
  <c r="P1499" i="109"/>
  <c r="V3025" i="109"/>
  <c r="N515" i="112"/>
  <c r="Z3245" i="109"/>
  <c r="Y2346" i="109"/>
  <c r="U2977" i="109"/>
  <c r="N2934" i="109"/>
  <c r="Y3208" i="109"/>
  <c r="Q1712" i="109"/>
  <c r="V481" i="109"/>
  <c r="S982" i="109"/>
  <c r="Q2104" i="109"/>
  <c r="T1999" i="109"/>
  <c r="T1281" i="109"/>
  <c r="R2796" i="109"/>
  <c r="V2780" i="109"/>
  <c r="V1694" i="109"/>
  <c r="Q969" i="112"/>
  <c r="O371" i="109"/>
  <c r="T214" i="109"/>
  <c r="P915" i="109"/>
  <c r="P2349" i="109"/>
  <c r="O1054" i="112"/>
  <c r="N3342" i="109"/>
  <c r="P854" i="112"/>
  <c r="X4212" i="109"/>
  <c r="V2349" i="109"/>
  <c r="X785" i="109"/>
  <c r="Q1736" i="109"/>
  <c r="X2289" i="109"/>
  <c r="T771" i="109"/>
  <c r="W1984" i="109"/>
  <c r="V3841" i="109"/>
  <c r="N1475" i="109"/>
  <c r="W3445" i="109"/>
  <c r="Y758" i="109"/>
  <c r="R2942" i="109"/>
  <c r="U109" i="109"/>
  <c r="T74" i="109"/>
  <c r="W2084" i="109"/>
  <c r="R2263" i="109"/>
  <c r="X3290" i="109"/>
  <c r="R2960" i="109"/>
  <c r="P4254" i="109"/>
  <c r="U1965" i="109"/>
  <c r="R3149" i="109"/>
  <c r="X3791" i="109"/>
  <c r="W2569" i="109"/>
  <c r="U1202" i="109"/>
  <c r="N594" i="109"/>
  <c r="R217" i="109"/>
  <c r="T4020" i="109"/>
  <c r="O386" i="109"/>
  <c r="U116" i="109"/>
  <c r="T3419" i="109"/>
  <c r="S29" i="109"/>
  <c r="N2589" i="109"/>
  <c r="X2667" i="109"/>
  <c r="Z3632" i="109"/>
  <c r="S3417" i="109"/>
  <c r="R628" i="109"/>
  <c r="T1607" i="109"/>
  <c r="T2058" i="109"/>
  <c r="S2451" i="109"/>
  <c r="Y539" i="109"/>
  <c r="V902" i="109"/>
  <c r="S2103" i="109"/>
  <c r="X599" i="109"/>
  <c r="O1601" i="109"/>
  <c r="S2951" i="109"/>
  <c r="X2040" i="109"/>
  <c r="O2040" i="109"/>
  <c r="O1839" i="109"/>
  <c r="R1954" i="109"/>
  <c r="N3295" i="109"/>
  <c r="Y4197" i="109"/>
  <c r="T1286" i="109"/>
  <c r="V1990" i="109"/>
  <c r="U3313" i="109"/>
  <c r="W1212" i="109"/>
  <c r="P1585" i="109"/>
  <c r="O1001" i="109"/>
  <c r="T656" i="109"/>
  <c r="Q3737" i="109"/>
  <c r="Q2041" i="109"/>
  <c r="O766" i="109"/>
  <c r="R4140" i="109"/>
  <c r="T2050" i="109"/>
  <c r="X3417" i="109"/>
  <c r="N1893" i="109"/>
  <c r="X1874" i="109"/>
  <c r="N59" i="109"/>
  <c r="S1237" i="109"/>
  <c r="P1279" i="109"/>
  <c r="S2813" i="109"/>
  <c r="Y1655" i="109"/>
  <c r="Q1347" i="109"/>
  <c r="W2264" i="109"/>
  <c r="R1314" i="109"/>
  <c r="O2423" i="109"/>
  <c r="V3159" i="109"/>
  <c r="N3655" i="109"/>
  <c r="T521" i="109"/>
  <c r="V2818" i="109"/>
  <c r="S3854" i="109"/>
  <c r="V882" i="109"/>
  <c r="R2234" i="109"/>
  <c r="Y1229" i="109"/>
  <c r="Y3501" i="109"/>
  <c r="T3418" i="109"/>
  <c r="R2268" i="109"/>
  <c r="Y778" i="109"/>
  <c r="P2050" i="109"/>
  <c r="R3866" i="109"/>
  <c r="T3683" i="109"/>
  <c r="N62" i="112"/>
  <c r="Q1612" i="109"/>
  <c r="R4174" i="109"/>
  <c r="Y3346" i="109"/>
  <c r="T2029" i="109"/>
  <c r="W4102" i="109"/>
  <c r="P3693" i="109"/>
  <c r="X2732" i="109"/>
  <c r="P629" i="109"/>
  <c r="X2466" i="109"/>
  <c r="O2465" i="109"/>
  <c r="X4176" i="109"/>
  <c r="R1272" i="109"/>
  <c r="T3860" i="109"/>
  <c r="Q2297" i="109"/>
  <c r="T2379" i="109"/>
  <c r="P1538" i="109"/>
  <c r="X3094" i="109"/>
  <c r="N1286" i="109"/>
  <c r="N63" i="112"/>
  <c r="O4162" i="109"/>
  <c r="W1285" i="109"/>
  <c r="Q3204" i="109"/>
  <c r="V1625" i="109"/>
  <c r="V4156" i="109"/>
  <c r="T813" i="109"/>
  <c r="Q2211" i="109"/>
  <c r="T2231" i="109"/>
  <c r="W3159" i="109"/>
  <c r="V283" i="109"/>
  <c r="R2478" i="109"/>
  <c r="W2023" i="109"/>
  <c r="S4249" i="109"/>
  <c r="R3694" i="109"/>
  <c r="O2112" i="109"/>
  <c r="U1619" i="109"/>
  <c r="O1523" i="112"/>
  <c r="T184" i="109"/>
  <c r="Z2861" i="109"/>
  <c r="V1138" i="109"/>
  <c r="R427" i="109"/>
  <c r="O1723" i="109"/>
  <c r="Q1156" i="109"/>
  <c r="N1884" i="109"/>
  <c r="N841" i="109"/>
  <c r="S2041" i="109"/>
  <c r="T768" i="109"/>
  <c r="V2029" i="109"/>
  <c r="O3690" i="109"/>
  <c r="Z2190" i="109"/>
  <c r="O2847" i="109"/>
  <c r="Z3616" i="109"/>
  <c r="R2715" i="109"/>
  <c r="X852" i="109"/>
  <c r="N3378" i="109"/>
  <c r="N287" i="112"/>
  <c r="T1342" i="109"/>
  <c r="Z2541" i="109"/>
  <c r="P2731" i="109"/>
  <c r="Q34" i="109"/>
  <c r="Q1560" i="112"/>
  <c r="Y3699" i="109"/>
  <c r="Q3317" i="109"/>
  <c r="P3525" i="109"/>
  <c r="V3062" i="109"/>
  <c r="U203" i="109"/>
  <c r="M119" i="113"/>
  <c r="R2422" i="109"/>
  <c r="P1544" i="112"/>
  <c r="V2627" i="109"/>
  <c r="X2832" i="109"/>
  <c r="O3464" i="109"/>
  <c r="Y782" i="109"/>
  <c r="Y426" i="109"/>
  <c r="R825" i="109"/>
  <c r="Z1068" i="109"/>
  <c r="S1558" i="109"/>
  <c r="Q3306" i="109"/>
  <c r="T384" i="109"/>
  <c r="T1524" i="109"/>
  <c r="T132" i="109"/>
  <c r="S974" i="109"/>
  <c r="O1846" i="109"/>
  <c r="P3867" i="109"/>
  <c r="P2843" i="109"/>
  <c r="T1224" i="109"/>
  <c r="R816" i="109"/>
  <c r="P1717" i="109"/>
  <c r="Q43" i="112"/>
  <c r="X3714" i="109"/>
  <c r="S1715" i="109"/>
  <c r="Q603" i="112"/>
  <c r="N1844" i="112"/>
  <c r="Q1023" i="109"/>
  <c r="U2953" i="109"/>
  <c r="Y2591" i="109"/>
  <c r="U41" i="109"/>
  <c r="X2629" i="109"/>
  <c r="U378" i="109"/>
  <c r="X623" i="109"/>
  <c r="W2063" i="109"/>
  <c r="O1689" i="109"/>
  <c r="N2324" i="109"/>
  <c r="O933" i="109"/>
  <c r="N3184" i="109"/>
  <c r="Z1448" i="109"/>
  <c r="Y3757" i="109"/>
  <c r="Q205" i="109"/>
  <c r="S1324" i="109"/>
  <c r="P1692" i="109"/>
  <c r="R1747" i="109"/>
  <c r="Q2743" i="109"/>
  <c r="X2257" i="109"/>
  <c r="S259" i="109"/>
  <c r="Q1378" i="109"/>
  <c r="V1603" i="109"/>
  <c r="V3811" i="109"/>
  <c r="Y3768" i="109"/>
  <c r="U2387" i="109"/>
  <c r="V3928" i="109"/>
  <c r="O3033" i="109"/>
  <c r="Q2226" i="109"/>
  <c r="S1465" i="109"/>
  <c r="U1675" i="109"/>
  <c r="Y3474" i="109"/>
  <c r="W2099" i="109"/>
  <c r="V216" i="109"/>
  <c r="V1669" i="109"/>
  <c r="X1750" i="109"/>
  <c r="V2242" i="109"/>
  <c r="V4153" i="109"/>
  <c r="R968" i="109"/>
  <c r="U1924" i="109"/>
  <c r="Q933" i="112"/>
  <c r="X3576" i="109"/>
  <c r="W1219" i="109"/>
  <c r="S1977" i="109"/>
  <c r="T507" i="109"/>
  <c r="O2069" i="109"/>
  <c r="S209" i="109"/>
  <c r="N3319" i="109"/>
  <c r="R2611" i="109"/>
  <c r="T1298" i="109"/>
  <c r="X3859" i="109"/>
  <c r="Q1301" i="109"/>
  <c r="S3519" i="109"/>
  <c r="Y1508" i="109"/>
  <c r="R3826" i="109"/>
  <c r="X197" i="109"/>
  <c r="W1864" i="109"/>
  <c r="P1229" i="109"/>
  <c r="P2771" i="109"/>
  <c r="U4158" i="109"/>
  <c r="P3328" i="109"/>
  <c r="Z2129" i="109"/>
  <c r="P1056" i="112"/>
  <c r="S1462" i="109"/>
  <c r="Y3478" i="109"/>
  <c r="R3072" i="109"/>
  <c r="Y604" i="109"/>
  <c r="P3072" i="109"/>
  <c r="U214" i="109"/>
  <c r="U3444" i="109"/>
  <c r="T1121" i="109"/>
  <c r="W3506" i="109"/>
  <c r="Q431" i="109"/>
  <c r="P1219" i="109"/>
  <c r="Y2046" i="109"/>
  <c r="P3560" i="109"/>
  <c r="V2234" i="109"/>
  <c r="V1156" i="109"/>
  <c r="X2391" i="109"/>
  <c r="O1260" i="109"/>
  <c r="Y1693" i="109"/>
  <c r="T3910" i="109"/>
  <c r="U1491" i="109"/>
  <c r="V3754" i="109"/>
  <c r="W2975" i="109"/>
  <c r="W2411" i="109"/>
  <c r="Y122" i="109"/>
  <c r="U4266" i="109"/>
  <c r="N4139" i="109"/>
  <c r="Q33" i="109"/>
  <c r="V3838" i="109"/>
  <c r="R2498" i="112"/>
  <c r="Q531" i="109"/>
  <c r="N628" i="109"/>
  <c r="S1627" i="109"/>
  <c r="R2001" i="109"/>
  <c r="X205" i="109"/>
  <c r="Q3838" i="109"/>
  <c r="U19" i="109"/>
  <c r="P1518" i="109"/>
  <c r="Y752" i="109"/>
  <c r="O2595" i="109"/>
  <c r="N3486" i="109"/>
  <c r="Q3801" i="109"/>
  <c r="Q1089" i="112"/>
  <c r="Y510" i="109"/>
  <c r="Y2009" i="109"/>
  <c r="P328" i="112"/>
  <c r="T552" i="109"/>
  <c r="X1466" i="109"/>
  <c r="Y1999" i="109"/>
  <c r="P2027" i="109"/>
  <c r="Z3966" i="109"/>
  <c r="V2230" i="109"/>
  <c r="N1124" i="109"/>
  <c r="Y2239" i="109"/>
  <c r="X901" i="109"/>
  <c r="R4126" i="109"/>
  <c r="X2305" i="109"/>
  <c r="Q1687" i="112"/>
  <c r="V2584" i="109"/>
  <c r="Q551" i="109"/>
  <c r="U1911" i="109"/>
  <c r="V3540" i="109"/>
  <c r="W4056" i="109"/>
  <c r="T3431" i="109"/>
  <c r="Q4266" i="109"/>
  <c r="O1279" i="109"/>
  <c r="P2670" i="109"/>
  <c r="T4028" i="109"/>
  <c r="S3111" i="109"/>
  <c r="S635" i="109"/>
  <c r="U4307" i="109"/>
  <c r="R3865" i="109"/>
  <c r="X438" i="109"/>
  <c r="U4160" i="109"/>
  <c r="Q2429" i="109"/>
  <c r="S760" i="109"/>
  <c r="N547" i="109"/>
  <c r="R1896" i="109"/>
  <c r="U932" i="109"/>
  <c r="N756" i="112"/>
  <c r="V978" i="109"/>
  <c r="O1985" i="109"/>
  <c r="R802" i="109"/>
  <c r="Q920" i="109"/>
  <c r="O1482" i="109"/>
  <c r="O627" i="109"/>
  <c r="Q2246" i="109"/>
  <c r="Y1138" i="109"/>
  <c r="O4254" i="109"/>
  <c r="P3548" i="109"/>
  <c r="S1213" i="109"/>
  <c r="W3350" i="109"/>
  <c r="W3824" i="109"/>
  <c r="N1698" i="112"/>
  <c r="Q61" i="112"/>
  <c r="V994" i="109"/>
  <c r="S1238" i="109"/>
  <c r="T555" i="109"/>
  <c r="W208" i="109"/>
  <c r="W2800" i="109"/>
  <c r="V88" i="109"/>
  <c r="R3346" i="109"/>
  <c r="W3055" i="109"/>
  <c r="Q3714" i="109"/>
  <c r="R1136" i="109"/>
  <c r="R1013" i="109"/>
  <c r="T2372" i="109"/>
  <c r="W437" i="109"/>
  <c r="W469" i="109"/>
  <c r="N260" i="109"/>
  <c r="Y2110" i="109"/>
  <c r="U3304" i="109"/>
  <c r="Z340" i="109"/>
  <c r="P1229" i="112"/>
  <c r="Q3446" i="109"/>
  <c r="N458" i="109"/>
  <c r="O1635" i="109"/>
  <c r="Q1013" i="112"/>
  <c r="W3170" i="109"/>
  <c r="N527" i="112"/>
  <c r="N4277" i="109"/>
  <c r="Q1640" i="112"/>
  <c r="N752" i="112"/>
  <c r="V2033" i="109"/>
  <c r="S1263" i="109"/>
  <c r="Q1844" i="109"/>
  <c r="U2254" i="109"/>
  <c r="S3525" i="109"/>
  <c r="V948" i="109"/>
  <c r="P3832" i="109"/>
  <c r="Q2617" i="109"/>
  <c r="Q908" i="109"/>
  <c r="N234" i="112"/>
  <c r="Q1999" i="109"/>
  <c r="Y4292" i="109"/>
  <c r="Q898" i="109"/>
  <c r="U4089" i="109"/>
  <c r="Q4176" i="109"/>
  <c r="U1152" i="109"/>
  <c r="N3706" i="109"/>
  <c r="S1846" i="109"/>
  <c r="O3066" i="109"/>
  <c r="Z335" i="109"/>
  <c r="O843" i="109"/>
  <c r="N3403" i="109"/>
  <c r="Q3202" i="109"/>
  <c r="S440" i="109"/>
  <c r="Z1787" i="109"/>
  <c r="R3453" i="109"/>
  <c r="W1731" i="109"/>
  <c r="T3126" i="109"/>
  <c r="O3461" i="109"/>
  <c r="N858" i="109"/>
  <c r="P1333" i="109"/>
  <c r="Y3868" i="109"/>
  <c r="S79" i="109"/>
  <c r="P3111" i="109"/>
  <c r="W762" i="109"/>
  <c r="P1135" i="109"/>
  <c r="V4220" i="109"/>
  <c r="P472" i="109"/>
  <c r="Y1255" i="109"/>
  <c r="Q1025" i="112"/>
  <c r="U1904" i="109"/>
  <c r="Q1208" i="109"/>
  <c r="S60" i="109"/>
  <c r="U458" i="109"/>
  <c r="U2670" i="109"/>
  <c r="N533" i="112"/>
  <c r="Q512" i="109"/>
  <c r="U1115" i="109"/>
  <c r="W2096" i="109"/>
  <c r="W3749" i="109"/>
  <c r="P577" i="112"/>
  <c r="P641" i="109"/>
  <c r="Q506" i="112"/>
  <c r="Z1056" i="109"/>
  <c r="Q1288" i="112"/>
  <c r="Q3713" i="109"/>
  <c r="X2366" i="109"/>
  <c r="U1208" i="109"/>
  <c r="Y766" i="109"/>
  <c r="W3076" i="109"/>
  <c r="T2770" i="109"/>
  <c r="W2012" i="109"/>
  <c r="W4256" i="109"/>
  <c r="T2613" i="109"/>
  <c r="S2369" i="109"/>
  <c r="T1352" i="109"/>
  <c r="W2746" i="109"/>
  <c r="N709" i="112"/>
  <c r="Y751" i="109"/>
  <c r="Z3639" i="109"/>
  <c r="P4277" i="109"/>
  <c r="T3457" i="109"/>
  <c r="S4227" i="109"/>
  <c r="P2239" i="112"/>
  <c r="X2109" i="109"/>
  <c r="W3086" i="109"/>
  <c r="Z1438" i="109"/>
  <c r="R2415" i="109"/>
  <c r="U1173" i="109"/>
  <c r="S2482" i="109"/>
  <c r="S2082" i="109"/>
  <c r="U2323" i="109"/>
  <c r="X3117" i="109"/>
  <c r="P1882" i="109"/>
  <c r="Q862" i="112"/>
  <c r="O4259" i="109"/>
  <c r="V3679" i="109"/>
  <c r="X3138" i="109"/>
  <c r="O1289" i="112"/>
  <c r="O3816" i="109"/>
  <c r="R4206" i="109"/>
  <c r="R3129" i="109"/>
  <c r="Q959" i="112"/>
  <c r="V567" i="109"/>
  <c r="U578" i="109"/>
  <c r="Q2404" i="109"/>
  <c r="Y1289" i="109"/>
  <c r="U2686" i="109"/>
  <c r="Q1954" i="109"/>
  <c r="T652" i="109"/>
  <c r="P4043" i="109"/>
  <c r="Q109" i="109"/>
  <c r="V2350" i="109"/>
  <c r="X2107" i="109"/>
  <c r="S245" i="109"/>
  <c r="R1646" i="109"/>
  <c r="Z3233" i="109"/>
  <c r="Q1155" i="109"/>
  <c r="X3836" i="109"/>
  <c r="X1227" i="109"/>
  <c r="R1101" i="109"/>
  <c r="R1011" i="109"/>
  <c r="P1177" i="112"/>
  <c r="N5" i="109"/>
  <c r="W3135" i="109"/>
  <c r="T3307" i="109"/>
  <c r="R1672" i="109"/>
  <c r="P3012" i="109"/>
  <c r="Y987" i="109"/>
  <c r="N1866" i="109"/>
  <c r="Q1391" i="112"/>
  <c r="S6" i="109"/>
  <c r="Z2154" i="109"/>
  <c r="P2075" i="112"/>
  <c r="O1961" i="112"/>
  <c r="Q2476" i="109"/>
  <c r="V940" i="109"/>
  <c r="V1962" i="109"/>
  <c r="O293" i="109"/>
  <c r="P837" i="112"/>
  <c r="Y968" i="109"/>
  <c r="R3907" i="109"/>
  <c r="W1893" i="109"/>
  <c r="Q1937" i="109"/>
  <c r="P3748" i="109"/>
  <c r="Y3498" i="109"/>
  <c r="Y4109" i="109"/>
  <c r="R2080" i="109"/>
  <c r="V578" i="109"/>
  <c r="Z1082" i="109"/>
  <c r="V2806" i="109"/>
  <c r="N2104" i="112"/>
  <c r="U2342" i="109"/>
  <c r="Q189" i="109"/>
  <c r="Q166" i="109"/>
  <c r="U2758" i="109"/>
  <c r="N1744" i="112"/>
  <c r="Q574" i="112"/>
  <c r="R3514" i="109"/>
  <c r="R2599" i="109"/>
  <c r="N2350" i="112"/>
  <c r="Y3013" i="109"/>
  <c r="S1204" i="109"/>
  <c r="S14" i="109"/>
  <c r="Q19" i="112"/>
  <c r="V217" i="109"/>
  <c r="Q1382" i="109"/>
  <c r="V4227" i="109"/>
  <c r="V3403" i="109"/>
  <c r="V2032" i="109"/>
  <c r="T3128" i="109"/>
  <c r="S144" i="109"/>
  <c r="S1675" i="109"/>
  <c r="Y1971" i="109"/>
  <c r="O2011" i="109"/>
  <c r="U1698" i="109"/>
  <c r="Q271" i="109"/>
  <c r="W878" i="109"/>
  <c r="U1669" i="109"/>
  <c r="U1128" i="109"/>
  <c r="R2364" i="109"/>
  <c r="O1749" i="109"/>
  <c r="Y2959" i="109"/>
  <c r="T249" i="109"/>
  <c r="W151" i="109"/>
  <c r="R4107" i="109"/>
  <c r="Q3530" i="109"/>
  <c r="W3079" i="109"/>
  <c r="T1886" i="109"/>
  <c r="Z2917" i="109"/>
  <c r="N1853" i="109"/>
  <c r="Z3640" i="109"/>
  <c r="S3535" i="109"/>
  <c r="Y1316" i="109"/>
  <c r="U3413" i="109"/>
  <c r="T2367" i="109"/>
  <c r="O2845" i="109"/>
  <c r="N3688" i="109"/>
  <c r="O2350" i="109"/>
  <c r="O844" i="109"/>
  <c r="S2978" i="109"/>
  <c r="Y2836" i="109"/>
  <c r="X2968" i="109"/>
  <c r="U1528" i="109"/>
  <c r="N2249" i="109"/>
  <c r="U1354" i="109"/>
  <c r="N3765" i="109"/>
  <c r="X1631" i="109"/>
  <c r="Q3304" i="109"/>
  <c r="V2430" i="109"/>
  <c r="O1516" i="109"/>
  <c r="U947" i="109"/>
  <c r="W3403" i="109"/>
  <c r="Q1903" i="109"/>
  <c r="R1209" i="109"/>
  <c r="R625" i="109"/>
  <c r="P1946" i="112"/>
  <c r="Z325" i="109"/>
  <c r="W3389" i="109"/>
  <c r="P3939" i="109"/>
  <c r="U180" i="109"/>
  <c r="X1312" i="109"/>
  <c r="U1677" i="109"/>
  <c r="P280" i="109"/>
  <c r="Q2961" i="109"/>
  <c r="S1721" i="109"/>
  <c r="V1481" i="109"/>
  <c r="X4298" i="109"/>
  <c r="P16" i="112"/>
  <c r="Y1996" i="109"/>
  <c r="S1949" i="109"/>
  <c r="S1920" i="109"/>
  <c r="V1708" i="109"/>
  <c r="Y1475" i="109"/>
  <c r="Y2205" i="109"/>
  <c r="U2321" i="109"/>
  <c r="O2039" i="109"/>
  <c r="P2391" i="109"/>
  <c r="Y3356" i="109"/>
  <c r="T2402" i="109"/>
  <c r="X2951" i="109"/>
  <c r="P4186" i="109"/>
  <c r="W1480" i="109"/>
  <c r="P640" i="109"/>
  <c r="O2779" i="109"/>
  <c r="P1868" i="109"/>
  <c r="Q2591" i="112"/>
  <c r="T1997" i="109"/>
  <c r="S1605" i="109"/>
  <c r="U3719" i="109"/>
  <c r="Y861" i="109"/>
  <c r="V1167" i="109"/>
  <c r="V3052" i="109"/>
  <c r="S3054" i="109"/>
  <c r="S1354" i="109"/>
  <c r="W3417" i="109"/>
  <c r="P3410" i="109"/>
  <c r="P507" i="109"/>
  <c r="S203" i="109"/>
  <c r="O4253" i="109"/>
  <c r="Q2703" i="109"/>
  <c r="W1279" i="109"/>
  <c r="R1955" i="109"/>
  <c r="R281" i="109"/>
  <c r="O2346" i="109"/>
  <c r="U745" i="109"/>
  <c r="U3197" i="109"/>
  <c r="Q1224" i="109"/>
  <c r="S963" i="109"/>
  <c r="Q1795" i="112"/>
  <c r="X3178" i="109"/>
  <c r="W2261" i="109"/>
  <c r="Y3132" i="109"/>
  <c r="U1011" i="109"/>
  <c r="O1198" i="109"/>
  <c r="T636" i="109"/>
  <c r="P1383" i="109"/>
  <c r="T2022" i="109"/>
  <c r="O2116" i="109"/>
  <c r="V278" i="109"/>
  <c r="Y1196" i="109"/>
  <c r="S3679" i="109"/>
  <c r="S3007" i="109"/>
  <c r="T834" i="109"/>
  <c r="S28" i="109"/>
  <c r="Y2296" i="109"/>
  <c r="Z2180" i="109"/>
  <c r="V34" i="109"/>
  <c r="R1159" i="109"/>
  <c r="O3837" i="109"/>
  <c r="O2314" i="109"/>
  <c r="U375" i="109"/>
  <c r="X2683" i="109"/>
  <c r="Y2666" i="109"/>
  <c r="U2195" i="109"/>
  <c r="Q873" i="109"/>
  <c r="W2276" i="109"/>
  <c r="S1387" i="109"/>
  <c r="U1336" i="109"/>
  <c r="R2951" i="109"/>
  <c r="X1215" i="109"/>
  <c r="Z1437" i="109"/>
  <c r="S3321" i="109"/>
  <c r="O3686" i="109"/>
  <c r="Z331" i="109"/>
  <c r="Y2228" i="109"/>
  <c r="R1261" i="109"/>
  <c r="T943" i="109"/>
  <c r="Y114" i="109"/>
  <c r="U156" i="109"/>
  <c r="N907" i="109"/>
  <c r="X1851" i="109"/>
  <c r="O4110" i="109"/>
  <c r="Y3062" i="109"/>
  <c r="O2645" i="112"/>
  <c r="T416" i="109"/>
  <c r="V1591" i="109"/>
  <c r="P2961" i="109"/>
  <c r="W2836" i="109"/>
  <c r="U1153" i="109"/>
  <c r="T387" i="109"/>
  <c r="R3190" i="109"/>
  <c r="Q1174" i="112"/>
  <c r="Q874" i="112"/>
  <c r="Q531" i="112"/>
  <c r="Q1260" i="109"/>
  <c r="Z2130" i="109"/>
  <c r="Y873" i="109"/>
  <c r="W31" i="109"/>
  <c r="W2350" i="109"/>
  <c r="Y406" i="109"/>
  <c r="Y3323" i="109"/>
  <c r="Y1501" i="109"/>
  <c r="R2958" i="109"/>
  <c r="U2581" i="109"/>
  <c r="Q2434" i="109"/>
  <c r="W87" i="109"/>
  <c r="W180" i="109"/>
  <c r="Y3708" i="109"/>
  <c r="V3182" i="109"/>
  <c r="U1867" i="109"/>
  <c r="T1964" i="109"/>
  <c r="U3420" i="109"/>
  <c r="W1565" i="109"/>
  <c r="P2324" i="109"/>
  <c r="O2288" i="109"/>
  <c r="R2585" i="109"/>
  <c r="R2979" i="109"/>
  <c r="Q3534" i="109"/>
  <c r="W2618" i="109"/>
  <c r="X430" i="109"/>
  <c r="T2837" i="109"/>
  <c r="R1663" i="109"/>
  <c r="N2428" i="109"/>
  <c r="V2324" i="109"/>
  <c r="S1663" i="109"/>
  <c r="X1961" i="109"/>
  <c r="S2095" i="109"/>
  <c r="U2349" i="109"/>
  <c r="O3067" i="109"/>
  <c r="Y626" i="109"/>
  <c r="S788" i="109"/>
  <c r="U1548" i="109"/>
  <c r="O582" i="109"/>
  <c r="Q3316" i="109"/>
  <c r="O1412" i="112"/>
  <c r="V606" i="109"/>
  <c r="X2574" i="109"/>
  <c r="U3883" i="109"/>
  <c r="Q3774" i="109"/>
  <c r="R2224" i="109"/>
  <c r="Z1081" i="109"/>
  <c r="T1133" i="109"/>
  <c r="U245" i="109"/>
  <c r="R437" i="112"/>
  <c r="W57" i="109"/>
  <c r="W4103" i="109"/>
  <c r="U4166" i="109"/>
  <c r="Y2773" i="109"/>
  <c r="P2934" i="109"/>
  <c r="U2115" i="109"/>
  <c r="R4217" i="109"/>
  <c r="O4264" i="109"/>
  <c r="N919" i="109"/>
  <c r="N4118" i="109"/>
  <c r="X3883" i="109"/>
  <c r="P2010" i="109"/>
  <c r="W1162" i="109"/>
  <c r="V1267" i="109"/>
  <c r="Q2028" i="109"/>
  <c r="P2683" i="109"/>
  <c r="P1694" i="109"/>
  <c r="N3561" i="109"/>
  <c r="U1578" i="109"/>
  <c r="Y3496" i="109"/>
  <c r="W609" i="109"/>
  <c r="S3825" i="109"/>
  <c r="W1692" i="109"/>
  <c r="Q1116" i="109"/>
  <c r="W2720" i="109"/>
  <c r="T4181" i="109"/>
  <c r="Y1535" i="109"/>
  <c r="P1489" i="109"/>
  <c r="Y912" i="109"/>
  <c r="Q537" i="109"/>
  <c r="P2245" i="109"/>
  <c r="Q2765" i="109"/>
  <c r="N3307" i="109"/>
  <c r="W4229" i="109"/>
  <c r="O70" i="112"/>
  <c r="V2005" i="109"/>
  <c r="S831" i="109"/>
  <c r="V881" i="109"/>
  <c r="R1590" i="112"/>
  <c r="Q1835" i="109"/>
  <c r="V2440" i="109"/>
  <c r="Y1020" i="109"/>
  <c r="P1281" i="109"/>
  <c r="Y2980" i="109"/>
  <c r="P3085" i="109"/>
  <c r="S3938" i="109"/>
  <c r="X1269" i="109"/>
  <c r="W1741" i="109"/>
  <c r="T2349" i="109"/>
  <c r="T1858" i="109"/>
  <c r="W2780" i="109"/>
  <c r="W434" i="109"/>
  <c r="Q863" i="109"/>
  <c r="Y889" i="109"/>
  <c r="R578" i="109"/>
  <c r="P3140" i="109"/>
  <c r="W114" i="109"/>
  <c r="U2063" i="109"/>
  <c r="S4040" i="109"/>
  <c r="Y124" i="109"/>
  <c r="T1649" i="109"/>
  <c r="Q603" i="109"/>
  <c r="Y3038" i="109"/>
  <c r="T2686" i="109"/>
  <c r="X1640" i="109"/>
  <c r="Y156" i="109"/>
  <c r="Q1192" i="112"/>
  <c r="T489" i="109"/>
  <c r="U186" i="109"/>
  <c r="Z1820" i="109"/>
  <c r="N56" i="109"/>
  <c r="X1526" i="109"/>
  <c r="P2375" i="109"/>
  <c r="X2322" i="109"/>
  <c r="W4171" i="109"/>
  <c r="N1313" i="109"/>
  <c r="W3451" i="109"/>
  <c r="V3087" i="109"/>
  <c r="W4221" i="109"/>
  <c r="T3343" i="109"/>
  <c r="S2035" i="109"/>
  <c r="W627" i="109"/>
  <c r="V1302" i="109"/>
  <c r="S1466" i="109"/>
  <c r="S2229" i="109"/>
  <c r="Y606" i="109"/>
  <c r="P338" i="112"/>
  <c r="P3053" i="109"/>
  <c r="O1300" i="109"/>
  <c r="V2466" i="109"/>
  <c r="P530" i="112"/>
  <c r="P1128" i="109"/>
  <c r="Q743" i="109"/>
  <c r="Q1971" i="109"/>
  <c r="P2671" i="109"/>
  <c r="V3161" i="109"/>
  <c r="X773" i="109"/>
  <c r="T2575" i="109"/>
  <c r="Y650" i="109"/>
  <c r="Y768" i="109"/>
  <c r="Q4161" i="109"/>
  <c r="N2574" i="109"/>
  <c r="Y1215" i="109"/>
  <c r="V3137" i="109"/>
  <c r="Y556" i="109"/>
  <c r="U905" i="109"/>
  <c r="Q1389" i="112"/>
  <c r="W2307" i="109"/>
  <c r="O1928" i="109"/>
  <c r="P1296" i="109"/>
  <c r="S1339" i="109"/>
  <c r="O45" i="109"/>
  <c r="R67" i="109"/>
  <c r="U1937" i="109"/>
  <c r="O2707" i="109"/>
  <c r="O1676" i="109"/>
  <c r="Z4011" i="109"/>
  <c r="Y1519" i="109"/>
  <c r="S3318" i="109"/>
  <c r="W489" i="109"/>
  <c r="O1293" i="109"/>
  <c r="Z1408" i="109"/>
  <c r="Q2211" i="112"/>
  <c r="W789" i="109"/>
  <c r="Y3428" i="109"/>
  <c r="T1985" i="109"/>
  <c r="Q2293" i="109"/>
  <c r="N1997" i="109"/>
  <c r="X3523" i="109"/>
  <c r="X2090" i="109"/>
  <c r="P803" i="109"/>
  <c r="V280" i="109"/>
  <c r="N622" i="112"/>
  <c r="Z674" i="109"/>
  <c r="R58" i="109"/>
  <c r="O1320" i="109"/>
  <c r="U141" i="109"/>
  <c r="U444" i="109"/>
  <c r="S387" i="109"/>
  <c r="Y3427" i="109"/>
  <c r="O2374" i="109"/>
  <c r="Q2064" i="109"/>
  <c r="V3555" i="109"/>
  <c r="X2258" i="109"/>
  <c r="T1844" i="109"/>
  <c r="P2228" i="109"/>
  <c r="Z4332" i="109"/>
  <c r="T1188" i="109"/>
  <c r="P812" i="112"/>
  <c r="Q237" i="112"/>
  <c r="Q3137" i="109"/>
  <c r="P1919" i="109"/>
  <c r="S115" i="109"/>
  <c r="V1607" i="109"/>
  <c r="U3008" i="109"/>
  <c r="W500" i="109"/>
  <c r="O4263" i="109"/>
  <c r="N2641" i="109"/>
  <c r="V824" i="109"/>
  <c r="T207" i="109"/>
  <c r="O88" i="109"/>
  <c r="O993" i="109"/>
  <c r="Q1869" i="112"/>
  <c r="U1136" i="109"/>
  <c r="Y2299" i="109"/>
  <c r="V29" i="109"/>
  <c r="T92" i="109"/>
  <c r="U3865" i="109"/>
  <c r="N109" i="109"/>
  <c r="P3018" i="109"/>
  <c r="R3756" i="109"/>
  <c r="W1886" i="109"/>
  <c r="Q93" i="109"/>
  <c r="X83" i="109"/>
  <c r="N2429" i="109"/>
  <c r="P118" i="109"/>
  <c r="N409" i="109"/>
  <c r="O2686" i="109"/>
  <c r="T2978" i="109"/>
  <c r="Y1353" i="109"/>
  <c r="S4217" i="109"/>
  <c r="W2480" i="109"/>
  <c r="Q2672" i="109"/>
  <c r="Q3497" i="109"/>
  <c r="W2422" i="109"/>
  <c r="R2003" i="109"/>
  <c r="U935" i="109"/>
  <c r="R854" i="109"/>
  <c r="W3577" i="109"/>
  <c r="S1220" i="109"/>
  <c r="Q2088" i="109"/>
  <c r="W239" i="109"/>
  <c r="X2475" i="109"/>
  <c r="W932" i="109"/>
  <c r="X113" i="109"/>
  <c r="W3124" i="109"/>
  <c r="R290" i="109"/>
  <c r="U2613" i="109"/>
  <c r="S616" i="109"/>
  <c r="P789" i="109"/>
  <c r="R2395" i="109"/>
  <c r="U430" i="109"/>
  <c r="T898" i="109"/>
  <c r="R1213" i="109"/>
  <c r="N4212" i="109"/>
  <c r="Y1666" i="109"/>
  <c r="N160" i="109"/>
  <c r="S950" i="109"/>
  <c r="W816" i="109"/>
  <c r="U3306" i="109"/>
  <c r="N180" i="112"/>
  <c r="T1721" i="109"/>
  <c r="S3319" i="109"/>
  <c r="U4189" i="109"/>
  <c r="R3045" i="109"/>
  <c r="N854" i="109"/>
  <c r="Y802" i="109"/>
  <c r="N2085" i="109"/>
  <c r="Q2767" i="109"/>
  <c r="V3763" i="109"/>
  <c r="Q3469" i="109"/>
  <c r="T962" i="109"/>
  <c r="S1991" i="109"/>
  <c r="R3899" i="109"/>
  <c r="W936" i="109"/>
  <c r="P3063" i="109"/>
  <c r="O270" i="109"/>
  <c r="W3149" i="109"/>
  <c r="W1378" i="109"/>
  <c r="Y938" i="109"/>
  <c r="Q792" i="109"/>
  <c r="Q62" i="112"/>
  <c r="W133" i="109"/>
  <c r="T3706" i="109"/>
  <c r="P3756" i="109"/>
  <c r="Z706" i="109"/>
  <c r="P2147" i="112"/>
  <c r="O3754" i="109"/>
  <c r="N2760" i="109"/>
  <c r="Y762" i="109"/>
  <c r="X499" i="109"/>
  <c r="Y21" i="109"/>
  <c r="S125" i="109"/>
  <c r="V3737" i="109"/>
  <c r="N257" i="112"/>
  <c r="N2380" i="109"/>
  <c r="W3500" i="109"/>
  <c r="W4117" i="109"/>
  <c r="Q1313" i="109"/>
  <c r="U1705" i="109"/>
  <c r="S2002" i="109"/>
  <c r="S431" i="109"/>
  <c r="V1163" i="109"/>
  <c r="S59" i="109"/>
  <c r="R3938" i="109"/>
  <c r="Q3085" i="109"/>
  <c r="R2460" i="109"/>
  <c r="R3911" i="109"/>
  <c r="V4206" i="109"/>
  <c r="V1561" i="109"/>
  <c r="O56" i="112"/>
  <c r="Z4007" i="109"/>
  <c r="N469" i="112"/>
  <c r="O1301" i="109"/>
  <c r="O2602" i="112"/>
  <c r="Y2105" i="109"/>
  <c r="X2805" i="109"/>
  <c r="P2297" i="109"/>
  <c r="N1959" i="112"/>
  <c r="X1596" i="109"/>
  <c r="V2196" i="109"/>
  <c r="U963" i="109"/>
  <c r="U2263" i="109"/>
  <c r="U658" i="109"/>
  <c r="Y1155" i="109"/>
  <c r="X40" i="109"/>
  <c r="U2845" i="109"/>
  <c r="P3387" i="109"/>
  <c r="U2618" i="109"/>
  <c r="O1694" i="109"/>
  <c r="U1639" i="109"/>
  <c r="L181" i="113"/>
  <c r="P3100" i="109"/>
  <c r="P954" i="112"/>
  <c r="U3427" i="109"/>
  <c r="O2586" i="109"/>
  <c r="T2118" i="109"/>
  <c r="O2673" i="109"/>
  <c r="N1701" i="109"/>
  <c r="Z2870" i="109"/>
  <c r="O2450" i="109"/>
  <c r="Y2115" i="109"/>
  <c r="P2975" i="109"/>
  <c r="N3051" i="109"/>
  <c r="O2611" i="109"/>
  <c r="T3783" i="109"/>
  <c r="U107" i="109"/>
  <c r="Q412" i="112"/>
  <c r="Y66" i="109"/>
  <c r="W479" i="109"/>
  <c r="R2703" i="109"/>
  <c r="X3179" i="109"/>
  <c r="U466" i="109"/>
  <c r="R1228" i="109"/>
  <c r="N2388" i="109"/>
  <c r="S1120" i="109"/>
  <c r="R2375" i="109"/>
  <c r="V2657" i="109"/>
  <c r="S2043" i="109"/>
  <c r="O2641" i="109"/>
  <c r="S3544" i="109"/>
  <c r="P745" i="109"/>
  <c r="N605" i="109"/>
  <c r="T4143" i="109"/>
  <c r="T2662" i="109"/>
  <c r="P2366" i="109"/>
  <c r="X1275" i="109"/>
  <c r="S940" i="109"/>
  <c r="N81" i="112"/>
  <c r="R43" i="109"/>
  <c r="T905" i="109"/>
  <c r="N163" i="112"/>
  <c r="Z1046" i="109"/>
  <c r="V839" i="109"/>
  <c r="O1344" i="109"/>
  <c r="P508" i="109"/>
  <c r="W896" i="109"/>
  <c r="R438" i="112"/>
  <c r="X1670" i="109"/>
  <c r="O2283" i="109"/>
  <c r="U142" i="109"/>
  <c r="W1019" i="109"/>
  <c r="V2044" i="109"/>
  <c r="Y613" i="109"/>
  <c r="S1665" i="109"/>
  <c r="T2779" i="109"/>
  <c r="V4108" i="109"/>
  <c r="N2308" i="109"/>
  <c r="P1202" i="109"/>
  <c r="W174" i="109"/>
  <c r="V3072" i="109"/>
  <c r="Z1419" i="109"/>
  <c r="X506" i="109"/>
  <c r="P4221" i="109"/>
  <c r="Q1677" i="109"/>
  <c r="N4066" i="109"/>
  <c r="V3130" i="109"/>
  <c r="T1548" i="109"/>
  <c r="Q2331" i="109"/>
  <c r="Y3336" i="109"/>
  <c r="W761" i="109"/>
  <c r="O1661" i="112"/>
  <c r="X420" i="109"/>
  <c r="R1014" i="109"/>
  <c r="T2588" i="109"/>
  <c r="W1883" i="109"/>
  <c r="V3482" i="109"/>
  <c r="N477" i="109"/>
  <c r="O469" i="109"/>
  <c r="Q1884" i="109"/>
  <c r="Q1168" i="109"/>
  <c r="Y3413" i="109"/>
  <c r="S1851" i="109"/>
  <c r="S933" i="109"/>
  <c r="Y919" i="109"/>
  <c r="S1306" i="109"/>
  <c r="P407" i="109"/>
  <c r="O1625" i="112"/>
  <c r="W3444" i="109"/>
  <c r="Q968" i="112"/>
  <c r="S1858" i="109"/>
  <c r="U1329" i="109"/>
  <c r="O2301" i="109"/>
  <c r="U3910" i="109"/>
  <c r="Y1668" i="109"/>
  <c r="Y3018" i="109"/>
  <c r="O1658" i="109"/>
  <c r="U790" i="109"/>
  <c r="Z3619" i="109"/>
  <c r="P6" i="109"/>
  <c r="Y43" i="109"/>
  <c r="R2453" i="109"/>
  <c r="Y4146" i="109"/>
  <c r="P106" i="109"/>
  <c r="Z3281" i="109"/>
  <c r="N1698" i="109"/>
  <c r="O479" i="112"/>
  <c r="T497" i="109"/>
  <c r="R3098" i="109"/>
  <c r="V987" i="109"/>
  <c r="U3062" i="109"/>
  <c r="W2196" i="109"/>
  <c r="T2276" i="109"/>
  <c r="N2315" i="109"/>
  <c r="P1572" i="109"/>
  <c r="W1863" i="109"/>
  <c r="O557" i="112"/>
  <c r="Y860" i="109"/>
  <c r="U1134" i="109"/>
  <c r="N1150" i="109"/>
  <c r="O1128" i="109"/>
  <c r="Y1473" i="109"/>
  <c r="N103" i="112"/>
  <c r="S4120" i="109"/>
  <c r="N1867" i="112"/>
  <c r="R3388" i="109"/>
  <c r="S2080" i="109"/>
  <c r="U898" i="109"/>
  <c r="P2807" i="109"/>
  <c r="V764" i="109"/>
  <c r="T3840" i="109"/>
  <c r="P963" i="109"/>
  <c r="Y185" i="109"/>
  <c r="U184" i="109"/>
  <c r="N3087" i="109"/>
  <c r="Y4073" i="109"/>
  <c r="V1981" i="109"/>
  <c r="X585" i="109"/>
  <c r="R1616" i="109"/>
  <c r="X3420" i="109"/>
  <c r="R677" i="112"/>
  <c r="T2392" i="109"/>
  <c r="P2593" i="109"/>
  <c r="Q788" i="109"/>
  <c r="T190" i="109"/>
  <c r="W4166" i="109"/>
  <c r="P2800" i="109"/>
  <c r="N1152" i="109"/>
  <c r="P1634" i="109"/>
  <c r="S468" i="109"/>
  <c r="Q517" i="109"/>
  <c r="Z3945" i="109"/>
  <c r="X4265" i="109"/>
  <c r="Z1397" i="109"/>
  <c r="W1329" i="109"/>
  <c r="S167" i="109"/>
  <c r="O2407" i="109"/>
  <c r="P3427" i="109"/>
  <c r="Y2948" i="109"/>
  <c r="S2034" i="109"/>
  <c r="N1708" i="109"/>
  <c r="U3766" i="109"/>
  <c r="U2679" i="109"/>
  <c r="T2825" i="109"/>
  <c r="Q279" i="109"/>
  <c r="Y421" i="109"/>
  <c r="U3097" i="109"/>
  <c r="W1121" i="109"/>
  <c r="R172" i="109"/>
  <c r="N909" i="109"/>
  <c r="Q988" i="109"/>
  <c r="T651" i="109"/>
  <c r="Y2349" i="109"/>
  <c r="W3854" i="109"/>
  <c r="Y1136" i="109"/>
  <c r="Y2823" i="109"/>
  <c r="O2070" i="109"/>
  <c r="X2222" i="109"/>
  <c r="P831" i="109"/>
  <c r="S1285" i="109"/>
  <c r="N1957" i="109"/>
  <c r="T2338" i="109"/>
  <c r="P58" i="109"/>
  <c r="Q916" i="109"/>
  <c r="R773" i="109"/>
  <c r="P2379" i="109"/>
  <c r="Q2026" i="109"/>
  <c r="Q401" i="109"/>
  <c r="S1199" i="109"/>
  <c r="Y3848" i="109"/>
  <c r="P377" i="112"/>
  <c r="P2192" i="109"/>
  <c r="Z3618" i="109"/>
  <c r="Q1166" i="109"/>
  <c r="V2461" i="109"/>
  <c r="N1304" i="112"/>
  <c r="R116" i="109"/>
  <c r="W3738" i="109"/>
  <c r="N1986" i="112"/>
  <c r="V4087" i="109"/>
  <c r="P2776" i="109"/>
  <c r="T2304" i="109"/>
  <c r="Q902" i="109"/>
  <c r="Z3243" i="109"/>
  <c r="P1501" i="109"/>
  <c r="Y2307" i="109"/>
  <c r="R4118" i="109"/>
  <c r="S551" i="109"/>
  <c r="X176" i="109"/>
  <c r="Y2586" i="109"/>
  <c r="S4085" i="109"/>
  <c r="Y1753" i="109"/>
  <c r="X2113" i="109"/>
  <c r="N3451" i="109"/>
  <c r="R219" i="112"/>
  <c r="S2622" i="109"/>
  <c r="Y201" i="109"/>
  <c r="V2000" i="109"/>
  <c r="O1648" i="109"/>
  <c r="T3327" i="109"/>
  <c r="Q1154" i="112"/>
  <c r="U58" i="109"/>
  <c r="O1374" i="109"/>
  <c r="W1156" i="109"/>
  <c r="X1285" i="109"/>
  <c r="V1936" i="109"/>
  <c r="S868" i="109"/>
  <c r="T3352" i="109"/>
  <c r="Q3" i="112"/>
  <c r="R180" i="109"/>
  <c r="V1164" i="109"/>
  <c r="U3913" i="109"/>
  <c r="R3050" i="109"/>
  <c r="V768" i="109"/>
  <c r="R3450" i="109"/>
  <c r="M153" i="113"/>
  <c r="U439" i="109"/>
  <c r="O3864" i="109"/>
  <c r="N1590" i="109"/>
  <c r="X1676" i="109"/>
  <c r="Y290" i="109"/>
  <c r="O1501" i="112"/>
  <c r="R2035" i="109"/>
  <c r="R3094" i="109"/>
  <c r="P156" i="109"/>
  <c r="W1569" i="109"/>
  <c r="T1990" i="109"/>
  <c r="Y2241" i="109"/>
  <c r="U3782" i="109"/>
  <c r="R3428" i="109"/>
  <c r="Y772" i="109"/>
  <c r="Y3127" i="109"/>
  <c r="O65" i="112"/>
  <c r="Q4059" i="109"/>
  <c r="N93" i="109"/>
  <c r="Y3209" i="109"/>
  <c r="R1567" i="109"/>
  <c r="Q1153" i="109"/>
  <c r="S86" i="109"/>
  <c r="W2026" i="109"/>
  <c r="Z2530" i="109"/>
  <c r="O3387" i="109"/>
  <c r="V2195" i="109"/>
  <c r="P3504" i="109"/>
  <c r="O1751" i="109"/>
  <c r="V1490" i="109"/>
  <c r="V1863" i="109"/>
  <c r="S10" i="109"/>
  <c r="R2241" i="109"/>
  <c r="W240" i="109"/>
  <c r="V3941" i="109"/>
  <c r="O1753" i="109"/>
  <c r="W33" i="109"/>
  <c r="Q842" i="109"/>
  <c r="Q1190" i="112"/>
  <c r="T797" i="109"/>
  <c r="W642" i="109"/>
  <c r="O1503" i="109"/>
  <c r="X1097" i="109"/>
  <c r="Q3450" i="109"/>
  <c r="S4159" i="109"/>
  <c r="X560" i="109"/>
  <c r="Z2187" i="109"/>
  <c r="U61" i="109"/>
  <c r="R249" i="109"/>
  <c r="Q918" i="109"/>
  <c r="N2814" i="109"/>
  <c r="Q951" i="112"/>
  <c r="R152" i="109"/>
  <c r="N1350" i="109"/>
  <c r="Y836" i="109"/>
  <c r="Y3567" i="109"/>
  <c r="T203" i="109"/>
  <c r="R606" i="109"/>
  <c r="U2478" i="109"/>
  <c r="Y3130" i="109"/>
  <c r="T2328" i="109"/>
  <c r="S3199" i="109"/>
  <c r="S104" i="109"/>
  <c r="N92" i="109"/>
  <c r="S2368" i="109"/>
  <c r="W2076" i="109"/>
  <c r="O962" i="112"/>
  <c r="T3561" i="109"/>
  <c r="P1608" i="109"/>
  <c r="T2080" i="109"/>
  <c r="T282" i="109"/>
  <c r="S106" i="109"/>
  <c r="Q1234" i="109"/>
  <c r="P1434" i="112"/>
  <c r="X1652" i="109"/>
  <c r="T2703" i="109"/>
  <c r="O1357" i="109"/>
  <c r="Q910" i="109"/>
  <c r="V2588" i="109"/>
  <c r="U1236" i="109"/>
  <c r="W1189" i="109"/>
  <c r="Q3357" i="109"/>
  <c r="U648" i="109"/>
  <c r="T3724" i="109"/>
  <c r="W2815" i="109"/>
  <c r="N171" i="109"/>
  <c r="T1645" i="109"/>
  <c r="U2030" i="109"/>
  <c r="W2925" i="109"/>
  <c r="U4285" i="109"/>
  <c r="R95" i="109"/>
  <c r="Q2733" i="109"/>
  <c r="P2084" i="109"/>
  <c r="S1896" i="109"/>
  <c r="V133" i="109"/>
  <c r="P1481" i="109"/>
  <c r="S2429" i="109"/>
  <c r="T2812" i="109"/>
  <c r="T3387" i="109"/>
  <c r="N2185" i="112"/>
  <c r="X2083" i="109"/>
  <c r="U955" i="109"/>
  <c r="Q4292" i="109"/>
  <c r="P3327" i="109"/>
  <c r="P3184" i="109"/>
  <c r="P1713" i="109"/>
  <c r="R4045" i="109"/>
  <c r="T3132" i="109"/>
  <c r="P1716" i="112"/>
  <c r="X3076" i="109"/>
  <c r="U982" i="109"/>
  <c r="P1285" i="109"/>
  <c r="N370" i="109"/>
  <c r="R1262" i="109"/>
  <c r="V877" i="109"/>
  <c r="U1235" i="109"/>
  <c r="N1616" i="109"/>
  <c r="W2394" i="109"/>
  <c r="T1855" i="109"/>
  <c r="V935" i="109"/>
  <c r="X1188" i="109"/>
  <c r="Y178" i="109"/>
  <c r="S835" i="109"/>
  <c r="O2145" i="112"/>
  <c r="W2195" i="109"/>
  <c r="Y597" i="109"/>
  <c r="P4" i="112"/>
  <c r="Z4365" i="109"/>
  <c r="U2069" i="109"/>
  <c r="V58" i="109"/>
  <c r="Y4290" i="109"/>
  <c r="X1731" i="109"/>
  <c r="Q3725" i="109"/>
  <c r="U437" i="109"/>
  <c r="T3396" i="109"/>
  <c r="O539" i="109"/>
  <c r="P3006" i="109"/>
  <c r="X2703" i="109"/>
  <c r="O460" i="109"/>
  <c r="U875" i="109"/>
  <c r="X2776" i="109"/>
  <c r="T804" i="109"/>
  <c r="R3178" i="109"/>
  <c r="N3118" i="109"/>
  <c r="Y1603" i="109"/>
  <c r="R3391" i="109"/>
  <c r="P1918" i="109"/>
  <c r="W3131" i="109"/>
  <c r="V988" i="109"/>
  <c r="T2835" i="109"/>
  <c r="Y1677" i="109"/>
  <c r="Z1042" i="109"/>
  <c r="Y165" i="109"/>
  <c r="N232" i="109"/>
  <c r="Y1941" i="109"/>
  <c r="P3392" i="109"/>
  <c r="Q1014" i="109"/>
  <c r="T1538" i="109"/>
  <c r="R3127" i="109"/>
  <c r="R2247" i="109"/>
  <c r="N1263" i="109"/>
  <c r="U146" i="109"/>
  <c r="R4186" i="109"/>
  <c r="Y1679" i="109"/>
  <c r="R1573" i="109"/>
  <c r="N1738" i="109"/>
  <c r="X889" i="109"/>
  <c r="O2065" i="109"/>
  <c r="R70" i="109"/>
  <c r="V1846" i="109"/>
  <c r="T3578" i="109"/>
  <c r="O2322" i="109"/>
  <c r="W74" i="109"/>
  <c r="N4040" i="109"/>
  <c r="Y4103" i="109"/>
  <c r="T2729" i="109"/>
  <c r="Y1589" i="109"/>
  <c r="S4060" i="109"/>
  <c r="T1200" i="109"/>
  <c r="O3092" i="109"/>
  <c r="N459" i="109"/>
  <c r="Q3851" i="109"/>
  <c r="Y1500" i="109"/>
  <c r="Z3993" i="109"/>
  <c r="S2642" i="109"/>
  <c r="N71" i="109"/>
  <c r="X3467" i="109"/>
  <c r="P378" i="109"/>
  <c r="Y3483" i="109"/>
  <c r="Y4244" i="109"/>
  <c r="Q281" i="109"/>
  <c r="S2787" i="109"/>
  <c r="W1698" i="109"/>
  <c r="Y3925" i="109"/>
  <c r="N1730" i="109"/>
  <c r="Q744" i="112"/>
  <c r="V823" i="109"/>
  <c r="N245" i="109"/>
  <c r="X2668" i="109"/>
  <c r="Q1297" i="112"/>
  <c r="P395" i="109"/>
  <c r="Z666" i="109"/>
  <c r="R134" i="109"/>
  <c r="Y530" i="109"/>
  <c r="X513" i="109"/>
  <c r="X3040" i="109"/>
  <c r="Z2527" i="109"/>
  <c r="Q2365" i="109"/>
  <c r="V2438" i="109"/>
  <c r="U1156" i="109"/>
  <c r="N191" i="109"/>
  <c r="T1225" i="109"/>
  <c r="Q1469" i="112"/>
  <c r="X4162" i="109"/>
  <c r="V1593" i="109"/>
  <c r="U1125" i="109"/>
  <c r="S3373" i="109"/>
  <c r="Y1665" i="109"/>
  <c r="Q3132" i="109"/>
  <c r="O1199" i="109"/>
  <c r="X2319" i="109"/>
  <c r="N324" i="112"/>
  <c r="Y2295" i="109"/>
  <c r="O1711" i="109"/>
  <c r="X3498" i="109"/>
  <c r="O1692" i="109"/>
  <c r="O1704" i="109"/>
  <c r="Y1376" i="109"/>
  <c r="Q388" i="112"/>
  <c r="X4301" i="109"/>
  <c r="P1156" i="109"/>
  <c r="Y3139" i="109"/>
  <c r="N1511" i="109"/>
  <c r="V2082" i="109"/>
  <c r="N3780" i="109"/>
  <c r="W2357" i="109"/>
  <c r="R1684" i="109"/>
  <c r="U2326" i="109"/>
  <c r="P796" i="112"/>
  <c r="X635" i="109"/>
  <c r="X1018" i="109"/>
  <c r="U88" i="109"/>
  <c r="T1546" i="109"/>
  <c r="Q3889" i="109"/>
  <c r="P2076" i="109"/>
  <c r="R3926" i="109"/>
  <c r="V4148" i="109"/>
  <c r="S78" i="109"/>
  <c r="Q176" i="112"/>
  <c r="W1000" i="109"/>
  <c r="T4190" i="109"/>
  <c r="Q3392" i="109"/>
  <c r="V408" i="109"/>
  <c r="T4081" i="109"/>
  <c r="V457" i="109"/>
  <c r="R2815" i="109"/>
  <c r="N3453" i="109"/>
  <c r="O160" i="109"/>
  <c r="N643" i="109"/>
  <c r="N2737" i="109"/>
  <c r="N938" i="112"/>
  <c r="R2598" i="109"/>
  <c r="V1720" i="109"/>
  <c r="Q886" i="109"/>
  <c r="S740" i="109"/>
  <c r="X4051" i="109"/>
  <c r="S1300" i="109"/>
  <c r="Y837" i="109"/>
  <c r="S417" i="109"/>
  <c r="S4174" i="109"/>
  <c r="S4055" i="109"/>
  <c r="Q650" i="109"/>
  <c r="U30" i="109"/>
  <c r="Y1608" i="109"/>
  <c r="Q3940" i="109"/>
  <c r="N2817" i="109"/>
  <c r="Y93" i="109"/>
  <c r="P1415" i="112"/>
  <c r="P167" i="109"/>
  <c r="T867" i="109"/>
  <c r="S2321" i="109"/>
  <c r="N2744" i="109"/>
  <c r="O292" i="109"/>
  <c r="R2994" i="109"/>
  <c r="X1600" i="109"/>
  <c r="Y1010" i="109"/>
  <c r="Q4080" i="109"/>
  <c r="U2221" i="109"/>
  <c r="P3379" i="109"/>
  <c r="N2730" i="109"/>
  <c r="X2351" i="109"/>
  <c r="R4256" i="109"/>
  <c r="R2438" i="109"/>
  <c r="Q330" i="112"/>
  <c r="V530" i="109"/>
  <c r="Y2443" i="109"/>
  <c r="U2248" i="109"/>
  <c r="R3796" i="109"/>
  <c r="R4025" i="109"/>
  <c r="N3380" i="109"/>
  <c r="R1157" i="109"/>
  <c r="W1516" i="109"/>
  <c r="P287" i="109"/>
  <c r="V3474" i="109"/>
  <c r="X1527" i="109"/>
  <c r="V426" i="109"/>
  <c r="S2922" i="109"/>
  <c r="S3720" i="109"/>
  <c r="V1319" i="109"/>
  <c r="W1129" i="109"/>
  <c r="U866" i="109"/>
  <c r="Q1962" i="109"/>
  <c r="O291" i="109"/>
  <c r="P257" i="112"/>
  <c r="P2204" i="109"/>
  <c r="X3015" i="109"/>
  <c r="N260" i="112"/>
  <c r="R2983" i="109"/>
  <c r="Y3472" i="109"/>
  <c r="O1949" i="109"/>
  <c r="P1698" i="109"/>
  <c r="S2691" i="109"/>
  <c r="N4295" i="109"/>
  <c r="T2357" i="109"/>
  <c r="W804" i="109"/>
  <c r="U3549" i="109"/>
  <c r="N1563" i="112"/>
  <c r="X1692" i="109"/>
  <c r="Q4285" i="109"/>
  <c r="O1139" i="109"/>
  <c r="Y3787" i="109"/>
  <c r="Q991" i="112"/>
  <c r="X1606" i="109"/>
  <c r="S3139" i="109"/>
  <c r="W2759" i="109"/>
  <c r="V3691" i="109"/>
  <c r="P1492" i="109"/>
  <c r="S3080" i="109"/>
  <c r="R3664" i="109"/>
  <c r="R1881" i="109"/>
  <c r="R2108" i="109"/>
  <c r="N2379" i="109"/>
  <c r="S1960" i="109"/>
  <c r="N532" i="109"/>
  <c r="U785" i="109"/>
  <c r="P1374" i="109"/>
  <c r="Y658" i="109"/>
  <c r="T1017" i="109"/>
  <c r="S975" i="109"/>
  <c r="Q1071" i="112"/>
  <c r="T502" i="109"/>
  <c r="X1872" i="109"/>
  <c r="V2958" i="109"/>
  <c r="X991" i="109"/>
  <c r="X1273" i="109"/>
  <c r="X606" i="109"/>
  <c r="O1240" i="109"/>
  <c r="N241" i="112"/>
  <c r="T1379" i="109"/>
  <c r="V444" i="109"/>
  <c r="U531" i="109"/>
  <c r="O101" i="109"/>
  <c r="P416" i="109"/>
  <c r="W59" i="109"/>
  <c r="Y4218" i="109"/>
  <c r="O859" i="112"/>
  <c r="R2714" i="109"/>
  <c r="X138" i="109"/>
  <c r="U2561" i="109"/>
  <c r="S2653" i="109"/>
  <c r="T4270" i="109"/>
  <c r="W1747" i="109"/>
  <c r="O2978" i="109"/>
  <c r="P1097" i="109"/>
  <c r="Q2945" i="109"/>
  <c r="Q1007" i="109"/>
  <c r="Q1359" i="109"/>
  <c r="N438" i="109"/>
  <c r="R4213" i="109"/>
  <c r="W1163" i="109"/>
  <c r="P234" i="109"/>
  <c r="U287" i="109"/>
  <c r="N2442" i="109"/>
  <c r="V1255" i="109"/>
  <c r="Z306" i="109"/>
  <c r="W904" i="109"/>
  <c r="S536" i="109"/>
  <c r="N3368" i="109"/>
  <c r="R1626" i="109"/>
  <c r="X98" i="109"/>
  <c r="Q3055" i="109"/>
  <c r="R3389" i="109"/>
  <c r="V504" i="109"/>
  <c r="O2335" i="109"/>
  <c r="S2232" i="109"/>
  <c r="N2211" i="109"/>
  <c r="Q82" i="112"/>
  <c r="T1261" i="109"/>
  <c r="P3576" i="109"/>
  <c r="N553" i="109"/>
  <c r="P3400" i="109"/>
  <c r="O1571" i="109"/>
  <c r="R2220" i="109"/>
  <c r="R2318" i="109"/>
  <c r="S2576" i="109"/>
  <c r="P969" i="109"/>
  <c r="X255" i="109"/>
  <c r="Q3706" i="109"/>
  <c r="W135" i="109"/>
  <c r="W3462" i="109"/>
  <c r="N1861" i="109"/>
  <c r="X846" i="109"/>
  <c r="N3029" i="109"/>
  <c r="N1314" i="109"/>
  <c r="V1589" i="109"/>
  <c r="O1188" i="109"/>
  <c r="T2584" i="109"/>
  <c r="N3200" i="109"/>
  <c r="X142" i="109"/>
  <c r="O2565" i="109"/>
  <c r="Z3650" i="109"/>
  <c r="Q3548" i="109"/>
  <c r="P703" i="112"/>
  <c r="Q715" i="112"/>
  <c r="R395" i="109"/>
  <c r="O249" i="109"/>
  <c r="X3034" i="109"/>
  <c r="Z1039" i="109"/>
  <c r="T3349" i="109"/>
  <c r="S292" i="109"/>
  <c r="Y740" i="109"/>
  <c r="O506" i="109"/>
  <c r="O2805" i="109"/>
  <c r="V525" i="109"/>
  <c r="P3359" i="109"/>
  <c r="Y3379" i="109"/>
  <c r="V914" i="109"/>
  <c r="Y1140" i="109"/>
  <c r="P1604" i="109"/>
  <c r="R3483" i="109"/>
  <c r="S4232" i="109"/>
  <c r="N4055" i="109"/>
  <c r="O3008" i="109"/>
  <c r="Y2627" i="109"/>
  <c r="Z1784" i="109"/>
  <c r="P1914" i="112"/>
  <c r="Z2183" i="109"/>
  <c r="Y630" i="109"/>
  <c r="P751" i="109"/>
  <c r="W75" i="109"/>
  <c r="X1655" i="109"/>
  <c r="V782" i="109"/>
  <c r="O2757" i="109"/>
  <c r="X3201" i="109"/>
  <c r="T3827" i="109"/>
  <c r="S3327" i="109"/>
  <c r="P2003" i="109"/>
  <c r="O828" i="112"/>
  <c r="U448" i="109"/>
  <c r="S4030" i="109"/>
  <c r="P837" i="109"/>
  <c r="N1133" i="109"/>
  <c r="T1598" i="109"/>
  <c r="R3910" i="109"/>
  <c r="O2215" i="109"/>
  <c r="U285" i="109"/>
  <c r="W1831" i="109"/>
  <c r="Y1868" i="109"/>
  <c r="T4232" i="109"/>
  <c r="S3171" i="109"/>
  <c r="Q117" i="112"/>
  <c r="Y994" i="109"/>
  <c r="W2643" i="109"/>
  <c r="Y643" i="109"/>
  <c r="X137" i="109"/>
  <c r="N183" i="112"/>
  <c r="S4197" i="109"/>
  <c r="N3445" i="109"/>
  <c r="T3140" i="109"/>
  <c r="W3868" i="109"/>
  <c r="T1603" i="109"/>
  <c r="Y1213" i="109"/>
  <c r="R566" i="109"/>
  <c r="Y225" i="109"/>
  <c r="X3012" i="109"/>
  <c r="Y1899" i="109"/>
  <c r="S2629" i="109"/>
  <c r="R2771" i="109"/>
  <c r="T2324" i="109"/>
  <c r="Y130" i="109"/>
  <c r="N2221" i="112"/>
  <c r="S1740" i="109"/>
  <c r="W2254" i="109"/>
  <c r="V466" i="109"/>
  <c r="P494" i="109"/>
  <c r="Q1019" i="109"/>
  <c r="O2324" i="109"/>
  <c r="R3423" i="109"/>
  <c r="Q4192" i="109"/>
  <c r="W2022" i="109"/>
  <c r="P2625" i="109"/>
  <c r="V1590" i="109"/>
  <c r="Q1082" i="112"/>
  <c r="W951" i="109"/>
  <c r="T1969" i="109"/>
  <c r="P4072" i="109"/>
  <c r="U817" i="109"/>
  <c r="N1137" i="109"/>
  <c r="T585" i="109"/>
  <c r="W3871" i="109"/>
  <c r="S1865" i="109"/>
  <c r="X1597" i="109"/>
  <c r="V2392" i="109"/>
  <c r="Y1967" i="109"/>
  <c r="V2942" i="109"/>
  <c r="W4093" i="109"/>
  <c r="V135" i="109"/>
  <c r="R658" i="112"/>
  <c r="O207" i="109"/>
  <c r="O1864" i="109"/>
  <c r="P2009" i="109"/>
  <c r="T2294" i="109"/>
  <c r="V762" i="109"/>
  <c r="V2574" i="109"/>
  <c r="W3524" i="109"/>
  <c r="W2334" i="109"/>
  <c r="O626" i="109"/>
  <c r="N1164" i="109"/>
  <c r="T625" i="109"/>
  <c r="P2118" i="109"/>
  <c r="R493" i="109"/>
  <c r="O4249" i="109"/>
  <c r="X3441" i="109"/>
  <c r="U2084" i="109"/>
  <c r="Y3181" i="109"/>
  <c r="X451" i="109"/>
  <c r="U3410" i="109"/>
  <c r="W191" i="109"/>
  <c r="X2269" i="109"/>
  <c r="P1267" i="109"/>
  <c r="W1505" i="109"/>
  <c r="Y1319" i="109"/>
  <c r="X868" i="109"/>
  <c r="Y1137" i="109"/>
  <c r="Q3341" i="109"/>
  <c r="R2368" i="109"/>
  <c r="W3038" i="109"/>
  <c r="X3702" i="109"/>
  <c r="N144" i="109"/>
  <c r="N1894" i="109"/>
  <c r="N597" i="109"/>
  <c r="O2406" i="109"/>
  <c r="N1772" i="112"/>
  <c r="Y471" i="109"/>
  <c r="P1984" i="112"/>
  <c r="P1488" i="109"/>
  <c r="R3864" i="109"/>
  <c r="P3409" i="109"/>
  <c r="Y2030" i="109"/>
  <c r="T98" i="109"/>
  <c r="W1382" i="109"/>
  <c r="X2218" i="109"/>
  <c r="O2205" i="109"/>
  <c r="U1201" i="109"/>
  <c r="W1640" i="109"/>
  <c r="Q1105" i="109"/>
  <c r="Q310" i="112"/>
  <c r="V2570" i="109"/>
  <c r="X2401" i="109"/>
  <c r="W1973" i="109"/>
  <c r="O1883" i="112"/>
  <c r="T2813" i="109"/>
  <c r="Q3199" i="109"/>
  <c r="Y3706" i="109"/>
  <c r="O1350" i="109"/>
  <c r="V1293" i="109"/>
  <c r="Z358" i="109"/>
  <c r="O1642" i="109"/>
  <c r="S990" i="109"/>
  <c r="Q56" i="109"/>
  <c r="O1241" i="109"/>
  <c r="T1891" i="109"/>
  <c r="P185" i="109"/>
  <c r="N1309" i="109"/>
  <c r="N1123" i="109"/>
  <c r="V1742" i="109"/>
  <c r="X1485" i="109"/>
  <c r="Y1231" i="109"/>
  <c r="X2647" i="109"/>
  <c r="U563" i="109"/>
  <c r="X3900" i="109"/>
  <c r="T178" i="109"/>
  <c r="X144" i="109"/>
  <c r="T581" i="109"/>
  <c r="W516" i="109"/>
  <c r="P3902" i="109"/>
  <c r="X2764" i="109"/>
  <c r="O987" i="109"/>
  <c r="Y978" i="109"/>
  <c r="Q207" i="109"/>
  <c r="S198" i="109"/>
  <c r="U2314" i="109"/>
  <c r="N763" i="109"/>
  <c r="V2004" i="109"/>
  <c r="P3383" i="109"/>
  <c r="R1927" i="109"/>
  <c r="O1938" i="109"/>
  <c r="Y582" i="109"/>
  <c r="Q1924" i="112"/>
  <c r="V2334" i="109"/>
  <c r="Z1793" i="109"/>
  <c r="Q1685" i="109"/>
  <c r="Y4304" i="109"/>
  <c r="T125" i="109"/>
  <c r="N1549" i="112"/>
  <c r="Q3768" i="109"/>
  <c r="O4071" i="109"/>
  <c r="S1015" i="109"/>
  <c r="R1168" i="109"/>
  <c r="T2026" i="109"/>
  <c r="T1899" i="109"/>
  <c r="R887" i="112"/>
  <c r="S4305" i="109"/>
  <c r="S3818" i="109"/>
  <c r="X3722" i="109"/>
  <c r="P2673" i="109"/>
  <c r="R763" i="109"/>
  <c r="O3836" i="109"/>
  <c r="S2756" i="109"/>
  <c r="X470" i="109"/>
  <c r="N3537" i="109"/>
  <c r="R4253" i="109"/>
  <c r="T2764" i="109"/>
  <c r="R2257" i="109"/>
  <c r="V775" i="109"/>
  <c r="W526" i="109"/>
  <c r="S2621" i="109"/>
  <c r="Y822" i="109"/>
  <c r="S1664" i="109"/>
  <c r="N112" i="109"/>
  <c r="P3465" i="109"/>
  <c r="O768" i="109"/>
  <c r="S435" i="109"/>
  <c r="R1353" i="109"/>
  <c r="Q1297" i="109"/>
  <c r="U646" i="109"/>
  <c r="P1310" i="109"/>
  <c r="R2002" i="109"/>
  <c r="Q70" i="109"/>
  <c r="X2836" i="109"/>
  <c r="T3445" i="109"/>
  <c r="Y148" i="109"/>
  <c r="R477" i="109"/>
  <c r="Y4228" i="109"/>
  <c r="S2586" i="109"/>
  <c r="Y4147" i="109"/>
  <c r="P2292" i="109"/>
  <c r="Y1864" i="109"/>
  <c r="Z3971" i="109"/>
  <c r="V2106" i="109"/>
  <c r="V2722" i="109"/>
  <c r="W2040" i="109"/>
  <c r="W647" i="109"/>
  <c r="Y13" i="109"/>
  <c r="T536" i="109"/>
  <c r="N1636" i="109"/>
  <c r="T4037" i="109"/>
  <c r="S1164" i="109"/>
  <c r="O876" i="109"/>
  <c r="N401" i="109"/>
  <c r="W444" i="109"/>
  <c r="W3795" i="109"/>
  <c r="W4308" i="109"/>
  <c r="P1859" i="112"/>
  <c r="W2210" i="109"/>
  <c r="S932" i="109"/>
  <c r="R2774" i="109"/>
  <c r="N2268" i="109"/>
  <c r="Q1993" i="112"/>
  <c r="S2575" i="109"/>
  <c r="W2575" i="109"/>
  <c r="P144" i="112"/>
  <c r="O2099" i="109"/>
  <c r="P768" i="109"/>
  <c r="X555" i="109"/>
  <c r="N3836" i="109"/>
  <c r="Y975" i="109"/>
  <c r="Y799" i="109"/>
  <c r="Y2685" i="109"/>
  <c r="W562" i="109"/>
  <c r="O385" i="109"/>
  <c r="X2247" i="109"/>
  <c r="P1680" i="109"/>
  <c r="X573" i="109"/>
  <c r="R3130" i="109"/>
  <c r="Y954" i="109"/>
  <c r="Z2491" i="109"/>
  <c r="Y60" i="109"/>
  <c r="X502" i="109"/>
  <c r="O2664" i="109"/>
  <c r="S289" i="109"/>
  <c r="S2692" i="109"/>
  <c r="Z2122" i="109"/>
  <c r="O3548" i="109"/>
  <c r="Q453" i="109"/>
  <c r="S3811" i="109"/>
  <c r="V1211" i="109"/>
  <c r="R112" i="109"/>
  <c r="P555" i="109"/>
  <c r="R1134" i="109"/>
  <c r="T3764" i="109"/>
  <c r="W140" i="109"/>
  <c r="U1486" i="109"/>
  <c r="X3752" i="109"/>
  <c r="Q497" i="109"/>
  <c r="O1876" i="109"/>
  <c r="W909" i="109"/>
  <c r="T1576" i="109"/>
  <c r="S175" i="109"/>
  <c r="P1061" i="112"/>
  <c r="T1263" i="109"/>
  <c r="P3526" i="109"/>
  <c r="S1971" i="109"/>
  <c r="V2808" i="109"/>
  <c r="R432" i="109"/>
  <c r="T1237" i="109"/>
  <c r="N1009" i="109"/>
  <c r="S2476" i="109"/>
  <c r="W1520" i="109"/>
  <c r="N1352" i="109"/>
  <c r="U2253" i="109"/>
  <c r="Z1412" i="109"/>
  <c r="S2209" i="109"/>
  <c r="P41" i="109"/>
  <c r="P1917" i="109"/>
  <c r="O3388" i="109"/>
  <c r="T3341" i="109"/>
  <c r="W2369" i="109"/>
  <c r="X2743" i="109"/>
  <c r="X3377" i="109"/>
  <c r="P2584" i="109"/>
  <c r="N103" i="109"/>
  <c r="O2570" i="109"/>
  <c r="P874" i="112"/>
  <c r="R1372" i="109"/>
  <c r="X2437" i="109"/>
  <c r="S1969" i="109"/>
  <c r="R230" i="112"/>
  <c r="V2560" i="109"/>
  <c r="U3689" i="109"/>
  <c r="P2361" i="109"/>
  <c r="S1333" i="109"/>
  <c r="W2607" i="109"/>
  <c r="O290" i="109"/>
  <c r="P1241" i="109"/>
  <c r="R2424" i="109"/>
  <c r="U1964" i="109"/>
  <c r="U974" i="109"/>
  <c r="N836" i="109"/>
  <c r="W583" i="109"/>
  <c r="Q4102" i="109"/>
  <c r="Q2299" i="109"/>
  <c r="S3032" i="109"/>
  <c r="O239" i="109"/>
  <c r="Q145" i="109"/>
  <c r="N2696" i="109"/>
  <c r="P2942" i="109"/>
  <c r="N522" i="112"/>
  <c r="R3182" i="109"/>
  <c r="Z1390" i="109"/>
  <c r="Q458" i="109"/>
  <c r="X1721" i="109"/>
  <c r="Y2088" i="109"/>
  <c r="Q2598" i="109"/>
  <c r="W2829" i="109"/>
  <c r="N3672" i="109"/>
  <c r="Q919" i="109"/>
  <c r="R1959" i="109"/>
  <c r="Y2041" i="109"/>
  <c r="S813" i="109"/>
  <c r="Q1752" i="109"/>
  <c r="Y2587" i="109"/>
  <c r="Z2511" i="109"/>
  <c r="N1088" i="112"/>
  <c r="W641" i="109"/>
  <c r="O74" i="109"/>
  <c r="Y2099" i="109"/>
  <c r="P2121" i="112"/>
  <c r="U945" i="109"/>
  <c r="P118" i="112"/>
  <c r="P766" i="109"/>
  <c r="V3738" i="109"/>
  <c r="O962" i="109"/>
  <c r="O2224" i="109"/>
  <c r="N1312" i="109"/>
  <c r="N935" i="109"/>
  <c r="Y1018" i="109"/>
  <c r="P115" i="112"/>
  <c r="W927" i="109"/>
  <c r="P1857" i="109"/>
  <c r="V4229" i="109"/>
  <c r="Y4078" i="109"/>
  <c r="W1673" i="109"/>
  <c r="Y1674" i="109"/>
  <c r="N2599" i="109"/>
  <c r="W283" i="109"/>
  <c r="P1007" i="109"/>
  <c r="R4081" i="109"/>
  <c r="S736" i="109"/>
  <c r="Y3196" i="109"/>
  <c r="O1747" i="109"/>
  <c r="N2361" i="109"/>
  <c r="S859" i="109"/>
  <c r="X399" i="109"/>
  <c r="W3525" i="109"/>
  <c r="S2115" i="109"/>
  <c r="O2953" i="109"/>
  <c r="P2218" i="109"/>
  <c r="Q855" i="109"/>
  <c r="P271" i="109"/>
  <c r="Z1057" i="109"/>
  <c r="U67" i="109"/>
  <c r="R1234" i="109"/>
  <c r="R253" i="109"/>
  <c r="T3864" i="109"/>
  <c r="Y2950" i="109"/>
  <c r="Y2629" i="109"/>
  <c r="Z1411" i="109"/>
  <c r="Y133" i="109"/>
  <c r="R3065" i="109"/>
  <c r="N1359" i="109"/>
  <c r="G52" i="117"/>
  <c r="O2481" i="109"/>
  <c r="V2594" i="109"/>
  <c r="T2016" i="109"/>
  <c r="S1284" i="109"/>
  <c r="S3350" i="109"/>
  <c r="O1903" i="109"/>
  <c r="Q1640" i="109"/>
  <c r="P2072" i="109"/>
  <c r="W3181" i="109"/>
  <c r="Q749" i="112"/>
  <c r="W2810" i="109"/>
  <c r="Q474" i="112"/>
  <c r="U3383" i="109"/>
  <c r="P1431" i="112"/>
  <c r="Y3756" i="109"/>
  <c r="O1615" i="112"/>
  <c r="X1280" i="109"/>
  <c r="Q1302" i="112"/>
  <c r="Y2740" i="109"/>
  <c r="U3829" i="109"/>
  <c r="S905" i="109"/>
  <c r="N3173" i="109"/>
  <c r="X975" i="109"/>
  <c r="Q3561" i="109"/>
  <c r="V1491" i="109"/>
  <c r="Z3963" i="109"/>
  <c r="V2742" i="109"/>
  <c r="P2289" i="109"/>
  <c r="N1942" i="112"/>
  <c r="S1731" i="109"/>
  <c r="W517" i="109"/>
  <c r="S645" i="109"/>
  <c r="O3179" i="109"/>
  <c r="Q3345" i="109"/>
  <c r="T971" i="109"/>
  <c r="Q1480" i="109"/>
  <c r="V4089" i="109"/>
  <c r="O2118" i="109"/>
  <c r="P1342" i="109"/>
  <c r="P4239" i="109"/>
  <c r="P2697" i="109"/>
  <c r="S379" i="109"/>
  <c r="S2767" i="109"/>
  <c r="Q1721" i="109"/>
  <c r="Q3540" i="109"/>
  <c r="S3170" i="109"/>
  <c r="O1486" i="112"/>
  <c r="V1223" i="109"/>
  <c r="X4147" i="109"/>
  <c r="S3692" i="109"/>
  <c r="Q1838" i="109"/>
  <c r="T124" i="109"/>
  <c r="S3290" i="109"/>
  <c r="V612" i="109"/>
  <c r="W292" i="109"/>
  <c r="S3429" i="109"/>
  <c r="R141" i="109"/>
  <c r="Y280" i="109"/>
  <c r="O1182" i="112"/>
  <c r="T1868" i="109"/>
  <c r="R1296" i="109"/>
  <c r="R3710" i="109"/>
  <c r="U2669" i="109"/>
  <c r="X3676" i="109"/>
  <c r="Y371" i="109"/>
  <c r="O1531" i="109"/>
  <c r="T530" i="109"/>
  <c r="Q4101" i="109"/>
  <c r="R3504" i="109"/>
  <c r="V1711" i="109"/>
  <c r="Y1566" i="109"/>
  <c r="X816" i="109"/>
  <c r="U1627" i="109"/>
  <c r="R1885" i="109"/>
  <c r="Q1299" i="112"/>
  <c r="X2026" i="109"/>
  <c r="Z324" i="109"/>
  <c r="Y2082" i="109"/>
  <c r="S3501" i="109"/>
  <c r="S420" i="109"/>
  <c r="P1359" i="109"/>
  <c r="P604" i="109"/>
  <c r="Q2623" i="109"/>
  <c r="U2375" i="109"/>
  <c r="X1313" i="109"/>
  <c r="W72" i="109"/>
  <c r="V1894" i="109"/>
  <c r="U3414" i="109"/>
  <c r="V3400" i="109"/>
  <c r="W453" i="109"/>
  <c r="T3802" i="109"/>
  <c r="O2596" i="109"/>
  <c r="Y1516" i="109"/>
  <c r="O98" i="112"/>
  <c r="V118" i="109"/>
  <c r="X6" i="109"/>
  <c r="V4217" i="109"/>
  <c r="W71" i="109"/>
  <c r="V3787" i="109"/>
  <c r="Q2737" i="109"/>
  <c r="X182" i="109"/>
  <c r="R3574" i="109"/>
  <c r="T201" i="109"/>
  <c r="W1241" i="109"/>
  <c r="V3537" i="109"/>
  <c r="T1692" i="109"/>
  <c r="U1194" i="109"/>
  <c r="X2730" i="109"/>
  <c r="Y22" i="109"/>
  <c r="Q875" i="109"/>
  <c r="U1138" i="109"/>
  <c r="Y232" i="109"/>
  <c r="P232" i="112"/>
  <c r="U569" i="109"/>
  <c r="T2323" i="109"/>
  <c r="Y2219" i="109"/>
  <c r="P3529" i="109"/>
  <c r="Z1795" i="109"/>
  <c r="V2110" i="109"/>
  <c r="V2367" i="109"/>
  <c r="N3007" i="109"/>
  <c r="W794" i="109"/>
  <c r="V136" i="109"/>
  <c r="N1365" i="109"/>
  <c r="W3563" i="109"/>
  <c r="N994" i="109"/>
  <c r="V249" i="109"/>
  <c r="O915" i="109"/>
  <c r="S3364" i="109"/>
  <c r="Y1524" i="109"/>
  <c r="Z2889" i="109"/>
  <c r="S1830" i="109"/>
  <c r="Q1154" i="109"/>
  <c r="X3404" i="109"/>
  <c r="V646" i="109"/>
  <c r="T1552" i="109"/>
  <c r="R512" i="109"/>
  <c r="R2687" i="109"/>
  <c r="P2088" i="109"/>
  <c r="Q2241" i="112"/>
  <c r="U871" i="109"/>
  <c r="Y1642" i="109"/>
  <c r="P98" i="109"/>
  <c r="W2027" i="109"/>
  <c r="Z1066" i="109"/>
  <c r="O470" i="109"/>
  <c r="Z2869" i="109"/>
  <c r="Y1707" i="109"/>
  <c r="O2835" i="109"/>
  <c r="Z1062" i="109"/>
  <c r="X121" i="109"/>
  <c r="O2407" i="112"/>
  <c r="R4157" i="109"/>
  <c r="X2350" i="109"/>
  <c r="N389" i="112"/>
  <c r="S2039" i="109"/>
  <c r="P583" i="109"/>
  <c r="Q2235" i="109"/>
  <c r="Z3651" i="109"/>
  <c r="T3755" i="109"/>
  <c r="V2319" i="109"/>
  <c r="P1988" i="112"/>
  <c r="S278" i="109"/>
  <c r="W407" i="109"/>
  <c r="Q980" i="109"/>
  <c r="X3768" i="109"/>
  <c r="P2096" i="112"/>
  <c r="T258" i="109"/>
  <c r="Q404" i="109"/>
  <c r="W622" i="109"/>
  <c r="W1899" i="109"/>
  <c r="W2050" i="109"/>
  <c r="W4273" i="109"/>
  <c r="Y1606" i="109"/>
  <c r="Y2726" i="109"/>
  <c r="R1831" i="109"/>
  <c r="W4078" i="109"/>
  <c r="T927" i="109"/>
  <c r="Q639" i="112"/>
  <c r="O943" i="112"/>
  <c r="R1201" i="109"/>
  <c r="P1638" i="109"/>
  <c r="T1339" i="109"/>
  <c r="P2411" i="109"/>
  <c r="N1543" i="109"/>
  <c r="X3068" i="109"/>
  <c r="S3131" i="109"/>
  <c r="Y506" i="109"/>
  <c r="X3136" i="109"/>
  <c r="X2839" i="109"/>
  <c r="Q2362" i="109"/>
  <c r="Y905" i="109"/>
  <c r="P1055" i="112"/>
  <c r="S4219" i="109"/>
  <c r="N3764" i="109"/>
  <c r="O1920" i="109"/>
  <c r="R3105" i="109"/>
  <c r="T3006" i="109"/>
  <c r="S3049" i="109"/>
  <c r="P147" i="112"/>
  <c r="X575" i="109"/>
  <c r="N1857" i="109"/>
  <c r="Q1851" i="109"/>
  <c r="P59" i="112"/>
  <c r="Q2082" i="109"/>
  <c r="Q4119" i="109"/>
  <c r="X859" i="109"/>
  <c r="Y1639" i="109"/>
  <c r="N2182" i="112"/>
  <c r="T4114" i="109"/>
  <c r="Y486" i="109"/>
  <c r="W1564" i="109"/>
  <c r="Y1288" i="109"/>
  <c r="N2315" i="112"/>
  <c r="S4114" i="109"/>
  <c r="N2700" i="109"/>
  <c r="Q2325" i="109"/>
  <c r="X4149" i="109"/>
  <c r="W1838" i="109"/>
  <c r="N3791" i="109"/>
  <c r="Y2702" i="109"/>
  <c r="W2381" i="109"/>
  <c r="N623" i="109"/>
  <c r="Y4189" i="109"/>
  <c r="Q1635" i="112"/>
  <c r="O495" i="109"/>
  <c r="S2770" i="109"/>
  <c r="O2246" i="109"/>
  <c r="V2670" i="109"/>
  <c r="Y1017" i="109"/>
  <c r="N2103" i="109"/>
  <c r="N2686" i="112"/>
  <c r="R1674" i="109"/>
  <c r="U1312" i="109"/>
  <c r="U3888" i="109"/>
  <c r="P3033" i="109"/>
  <c r="Y2392" i="109"/>
  <c r="W1667" i="109"/>
  <c r="R4037" i="109"/>
  <c r="X3432" i="109"/>
  <c r="U1006" i="109"/>
  <c r="N264" i="109"/>
  <c r="Q210" i="109"/>
  <c r="W190" i="109"/>
  <c r="R872" i="109"/>
  <c r="Q3529" i="109"/>
  <c r="Z1781" i="109"/>
  <c r="T1140" i="109"/>
  <c r="S968" i="109"/>
  <c r="N1674" i="109"/>
  <c r="S599" i="109"/>
  <c r="N1461" i="112"/>
  <c r="O155" i="112"/>
  <c r="V448" i="109"/>
  <c r="Y1957" i="109"/>
  <c r="S3694" i="109"/>
  <c r="Y3553" i="109"/>
  <c r="S585" i="109"/>
  <c r="Q95" i="109"/>
  <c r="O2591" i="109"/>
  <c r="Q3425" i="109"/>
  <c r="U4195" i="109"/>
  <c r="W1911" i="109"/>
  <c r="X2674" i="109"/>
  <c r="R3409" i="109"/>
  <c r="S1270" i="109"/>
  <c r="W505" i="109"/>
  <c r="P2211" i="109"/>
  <c r="T2057" i="109"/>
  <c r="N1763" i="112"/>
  <c r="O3037" i="109"/>
  <c r="T3098" i="109"/>
  <c r="N1747" i="109"/>
  <c r="Y2321" i="109"/>
  <c r="W648" i="109"/>
  <c r="P176" i="109"/>
  <c r="R2657" i="109"/>
  <c r="P2306" i="109"/>
  <c r="R4130" i="109"/>
  <c r="R1481" i="109"/>
  <c r="Y439" i="109"/>
  <c r="P1242" i="109"/>
  <c r="S444" i="109"/>
  <c r="V4057" i="109"/>
  <c r="N3065" i="109"/>
  <c r="Z2911" i="109"/>
  <c r="T1353" i="109"/>
  <c r="P2833" i="109"/>
  <c r="W509" i="109"/>
  <c r="O1115" i="109"/>
  <c r="V233" i="109"/>
  <c r="S3684" i="109"/>
  <c r="Q1722" i="109"/>
  <c r="V4020" i="109"/>
  <c r="Y3698" i="109"/>
  <c r="S1139" i="109"/>
  <c r="U1255" i="109"/>
  <c r="Y105" i="109"/>
  <c r="X1473" i="109"/>
  <c r="N2059" i="109"/>
  <c r="X1893" i="109"/>
  <c r="O4028" i="109"/>
  <c r="O3884" i="109"/>
  <c r="N1939" i="109"/>
  <c r="S3497" i="109"/>
  <c r="U1547" i="109"/>
  <c r="X3429" i="109"/>
  <c r="W1009" i="109"/>
  <c r="X2415" i="109"/>
  <c r="N3460" i="109"/>
  <c r="P434" i="109"/>
  <c r="N480" i="109"/>
  <c r="X2013" i="109"/>
  <c r="O2607" i="109"/>
  <c r="V4193" i="109"/>
  <c r="X841" i="109"/>
  <c r="Q443" i="109"/>
  <c r="Q3006" i="109"/>
  <c r="O479" i="109"/>
  <c r="W3857" i="109"/>
  <c r="Q1109" i="109"/>
  <c r="O2669" i="109"/>
  <c r="Z692" i="109"/>
  <c r="S2009" i="109"/>
  <c r="Y1313" i="109"/>
  <c r="P786" i="109"/>
  <c r="W1462" i="109"/>
  <c r="R832" i="109"/>
  <c r="X2560" i="109"/>
  <c r="T1596" i="109"/>
  <c r="N1709" i="109"/>
  <c r="Y1838" i="109"/>
  <c r="N2647" i="109"/>
  <c r="N1371" i="109"/>
  <c r="S2269" i="109"/>
  <c r="T2117" i="109"/>
  <c r="W2688" i="109"/>
  <c r="O842" i="112"/>
  <c r="T1006" i="109"/>
  <c r="S2716" i="109"/>
  <c r="P95" i="109"/>
  <c r="X2619" i="109"/>
  <c r="X2962" i="109"/>
  <c r="Q2050" i="109"/>
  <c r="S556" i="109"/>
  <c r="U3716" i="109"/>
  <c r="Z1065" i="109"/>
  <c r="N1281" i="109"/>
  <c r="S2760" i="109"/>
  <c r="Y1008" i="109"/>
  <c r="W421" i="109"/>
  <c r="S651" i="109"/>
  <c r="X165" i="109"/>
  <c r="T2734" i="109"/>
  <c r="W78" i="109"/>
  <c r="W3425" i="109"/>
  <c r="S1531" i="109"/>
  <c r="Y1736" i="109"/>
  <c r="W1651" i="109"/>
  <c r="P1124" i="109"/>
  <c r="X30" i="109"/>
  <c r="W1302" i="109"/>
  <c r="T1958" i="109"/>
  <c r="U1594" i="109"/>
  <c r="V2833" i="109"/>
  <c r="R525" i="109"/>
  <c r="R1751" i="109"/>
  <c r="T1372" i="109"/>
  <c r="X1254" i="109"/>
  <c r="Y3845" i="109"/>
  <c r="R2380" i="109"/>
  <c r="S375" i="109"/>
  <c r="T2278" i="109"/>
  <c r="T2439" i="109"/>
  <c r="Q817" i="109"/>
  <c r="R117" i="109"/>
  <c r="X4144" i="109"/>
  <c r="Y2589" i="109"/>
  <c r="S83" i="109"/>
  <c r="Q2593" i="109"/>
  <c r="V2952" i="109"/>
  <c r="W3059" i="109"/>
  <c r="S3092" i="109"/>
  <c r="T1474" i="109"/>
  <c r="O1545" i="112"/>
  <c r="X2022" i="109"/>
  <c r="Y1886" i="109"/>
  <c r="O521" i="112"/>
  <c r="Y1382" i="109"/>
  <c r="P2600" i="109"/>
  <c r="R3003" i="109"/>
  <c r="U644" i="109"/>
  <c r="Y4083" i="109"/>
  <c r="X3860" i="109"/>
  <c r="Q2210" i="109"/>
  <c r="Y278" i="109"/>
  <c r="N3313" i="109"/>
  <c r="U640" i="109"/>
  <c r="N1635" i="109"/>
  <c r="Y1890" i="109"/>
  <c r="Q990" i="109"/>
  <c r="Z364" i="109"/>
  <c r="X422" i="109"/>
  <c r="N2761" i="109"/>
  <c r="R1658" i="109"/>
  <c r="W1147" i="109"/>
  <c r="U568" i="109"/>
  <c r="U1482" i="109"/>
  <c r="N46" i="112"/>
  <c r="V3815" i="109"/>
  <c r="P2662" i="109"/>
  <c r="Q513" i="112"/>
  <c r="P2075" i="109"/>
  <c r="O159" i="109"/>
  <c r="U2192" i="109"/>
  <c r="Y3901" i="109"/>
  <c r="Y378" i="109"/>
  <c r="T2445" i="109"/>
  <c r="O41" i="109"/>
  <c r="U2261" i="109"/>
  <c r="P4074" i="109"/>
  <c r="S1165" i="109"/>
  <c r="P1685" i="109"/>
  <c r="S191" i="109"/>
  <c r="U1612" i="109"/>
  <c r="X1611" i="109"/>
  <c r="W2325" i="109"/>
  <c r="V3729" i="109"/>
  <c r="Q1305" i="109"/>
  <c r="Q4076" i="109"/>
  <c r="T3652" i="109"/>
  <c r="Q1680" i="109"/>
  <c r="Z726" i="109"/>
  <c r="X3039" i="109"/>
  <c r="W466" i="109"/>
  <c r="S458" i="109"/>
  <c r="V1553" i="109"/>
  <c r="O1529" i="112"/>
  <c r="U980" i="109"/>
  <c r="P3022" i="109"/>
  <c r="W3793" i="109"/>
  <c r="O1339" i="109"/>
  <c r="S1744" i="109"/>
  <c r="X64" i="109"/>
  <c r="R556" i="109"/>
  <c r="X940" i="109"/>
  <c r="U1315" i="109"/>
  <c r="V3538" i="109"/>
  <c r="P1913" i="109"/>
  <c r="O1434" i="112"/>
  <c r="V1744" i="109"/>
  <c r="P598" i="109"/>
  <c r="W474" i="109"/>
  <c r="U1666" i="109"/>
  <c r="N476" i="109"/>
  <c r="U1246" i="109"/>
  <c r="U1334" i="109"/>
  <c r="V2992" i="109"/>
  <c r="R1576" i="109"/>
  <c r="O1959" i="109"/>
  <c r="P655" i="109"/>
  <c r="N700" i="112"/>
  <c r="U1238" i="109"/>
  <c r="P4202" i="109"/>
  <c r="T3789" i="109"/>
  <c r="Q967" i="112"/>
  <c r="Y380" i="109"/>
  <c r="Y2411" i="109"/>
  <c r="W1347" i="109"/>
  <c r="T3337" i="109"/>
  <c r="V3828" i="109"/>
  <c r="R371" i="109"/>
  <c r="S2265" i="109"/>
  <c r="U1663" i="109"/>
  <c r="W2329" i="109"/>
  <c r="T541" i="109"/>
  <c r="G43" i="117"/>
  <c r="X1986" i="109"/>
  <c r="R1311" i="109"/>
  <c r="T2246" i="109"/>
  <c r="Q184" i="109"/>
  <c r="N393" i="112"/>
  <c r="S3055" i="109"/>
  <c r="T2730" i="109"/>
  <c r="O817" i="109"/>
  <c r="V3543" i="109"/>
  <c r="X214" i="109"/>
  <c r="U1679" i="109"/>
  <c r="W2395" i="109"/>
  <c r="V818" i="109"/>
  <c r="S40" i="109"/>
  <c r="V1942" i="109"/>
  <c r="N253" i="109"/>
  <c r="Q645" i="112"/>
  <c r="P2410" i="109"/>
  <c r="O3426" i="109"/>
  <c r="Q1538" i="109"/>
  <c r="S1847" i="109"/>
  <c r="W1736" i="109"/>
  <c r="U2388" i="109"/>
  <c r="T2481" i="109"/>
  <c r="N3015" i="109"/>
  <c r="W152" i="109"/>
  <c r="P3167" i="109"/>
  <c r="N3195" i="109"/>
  <c r="R78" i="109"/>
  <c r="Y2784" i="109"/>
  <c r="R2005" i="109"/>
  <c r="P2442" i="109"/>
  <c r="V2752" i="109"/>
  <c r="N774" i="109"/>
  <c r="N371" i="109"/>
  <c r="O3416" i="109"/>
  <c r="X2454" i="109"/>
  <c r="U994" i="109"/>
  <c r="O3021" i="109"/>
  <c r="P1736" i="109"/>
  <c r="S4189" i="109"/>
  <c r="V67" i="109"/>
  <c r="O156" i="109"/>
  <c r="V1858" i="109"/>
  <c r="N2374" i="109"/>
  <c r="W649" i="109"/>
  <c r="U2698" i="109"/>
  <c r="S2396" i="109"/>
  <c r="Q3815" i="109"/>
  <c r="O1532" i="109"/>
  <c r="N703" i="112"/>
  <c r="U1123" i="109"/>
  <c r="R1908" i="109"/>
  <c r="U513" i="109"/>
  <c r="Y57" i="109"/>
  <c r="U2741" i="109"/>
  <c r="Z321" i="109"/>
  <c r="N787" i="109"/>
  <c r="U1316" i="109"/>
  <c r="P947" i="109"/>
  <c r="O1181" i="109"/>
  <c r="S263" i="109"/>
  <c r="Q1523" i="109"/>
  <c r="X2993" i="109"/>
  <c r="Y3299" i="109"/>
  <c r="P1166" i="109"/>
  <c r="Q411" i="112"/>
  <c r="R1131" i="109"/>
  <c r="U2083" i="109"/>
  <c r="X798" i="109"/>
  <c r="T3014" i="109"/>
  <c r="Z3239" i="109"/>
  <c r="V2595" i="109"/>
  <c r="Q3049" i="109"/>
  <c r="O91" i="112"/>
  <c r="U114" i="109"/>
  <c r="S3788" i="109"/>
  <c r="P295" i="112"/>
  <c r="O416" i="109"/>
  <c r="V2621" i="109"/>
  <c r="S1470" i="109"/>
  <c r="P3317" i="109"/>
  <c r="U1692" i="109"/>
  <c r="Q1941" i="109"/>
  <c r="S258" i="109"/>
  <c r="P292" i="112"/>
  <c r="W942" i="109"/>
  <c r="N2395" i="109"/>
  <c r="S3212" i="109"/>
  <c r="W2401" i="109"/>
  <c r="W1336" i="109"/>
  <c r="N3177" i="109"/>
  <c r="W3201" i="109"/>
  <c r="T4292" i="109"/>
  <c r="W2615" i="109"/>
  <c r="W2342" i="109"/>
  <c r="N172" i="109"/>
  <c r="Q3159" i="109"/>
  <c r="P3728" i="109"/>
  <c r="N551" i="112"/>
  <c r="X1308" i="109"/>
  <c r="R2032" i="109"/>
  <c r="V2689" i="109"/>
  <c r="V3938" i="109"/>
  <c r="O1590" i="109"/>
  <c r="W841" i="109"/>
  <c r="R841" i="109"/>
  <c r="W2700" i="109"/>
  <c r="N2650" i="109"/>
  <c r="Q940" i="112"/>
  <c r="Y2999" i="109"/>
  <c r="Q637" i="112"/>
  <c r="N86" i="109"/>
  <c r="X4126" i="109"/>
  <c r="X974" i="109"/>
  <c r="W98" i="109"/>
  <c r="T1517" i="109"/>
  <c r="R1675" i="109"/>
  <c r="Y275" i="109"/>
  <c r="W3818" i="109"/>
  <c r="P4199" i="109"/>
  <c r="Q1137" i="109"/>
  <c r="V92" i="109"/>
  <c r="R232" i="109"/>
  <c r="S652" i="109"/>
  <c r="X3756" i="109"/>
  <c r="P341" i="112"/>
  <c r="Q2742" i="109"/>
  <c r="P152" i="112"/>
  <c r="U2296" i="109"/>
  <c r="U1976" i="109"/>
  <c r="P1864" i="109"/>
  <c r="R916" i="109"/>
  <c r="T1097" i="109"/>
  <c r="V2707" i="109"/>
  <c r="Z1759" i="109"/>
  <c r="U2002" i="109"/>
  <c r="P4119" i="109"/>
  <c r="O1717" i="109"/>
  <c r="Y1224" i="109"/>
  <c r="O3675" i="109"/>
  <c r="Y485" i="109"/>
  <c r="W993" i="109"/>
  <c r="W4101" i="109"/>
  <c r="S118" i="109"/>
  <c r="U479" i="109"/>
  <c r="T3716" i="109"/>
  <c r="V2622" i="109"/>
  <c r="Q625" i="112"/>
  <c r="U2995" i="109"/>
  <c r="S876" i="109"/>
  <c r="U1972" i="109"/>
  <c r="Y3816" i="109"/>
  <c r="X2000" i="109"/>
  <c r="Q1868" i="112"/>
  <c r="V586" i="109"/>
  <c r="Y2799" i="109"/>
  <c r="T3102" i="109"/>
  <c r="Q2321" i="109"/>
  <c r="N19" i="109"/>
  <c r="P367" i="109"/>
  <c r="Y1373" i="109"/>
  <c r="P3386" i="109"/>
  <c r="O1108" i="109"/>
  <c r="O782" i="109"/>
  <c r="P397" i="109"/>
  <c r="T113" i="109"/>
  <c r="R790" i="109"/>
  <c r="U1319" i="109"/>
  <c r="R2950" i="109"/>
  <c r="S566" i="109"/>
  <c r="S1528" i="109"/>
  <c r="W2219" i="109"/>
  <c r="X1012" i="109"/>
  <c r="Q773" i="109"/>
  <c r="Y808" i="109"/>
  <c r="V772" i="109"/>
  <c r="T240" i="109"/>
  <c r="S3136" i="109"/>
  <c r="P573" i="112"/>
  <c r="S457" i="109"/>
  <c r="Y944" i="109"/>
  <c r="Z2524" i="109"/>
  <c r="S1709" i="109"/>
  <c r="T3497" i="109"/>
  <c r="X1647" i="109"/>
  <c r="Q985" i="109"/>
  <c r="Q337" i="112"/>
  <c r="S146" i="109"/>
  <c r="P945" i="109"/>
  <c r="P863" i="109"/>
  <c r="V1870" i="109"/>
  <c r="U2109" i="109"/>
  <c r="W1958" i="109"/>
  <c r="S2361" i="109"/>
  <c r="Y3839" i="109"/>
  <c r="O2561" i="109"/>
  <c r="Y142" i="109"/>
  <c r="O971" i="109"/>
  <c r="W1273" i="109"/>
  <c r="Q696" i="112"/>
  <c r="Q1247" i="109"/>
  <c r="U4126" i="109"/>
  <c r="T3426" i="109"/>
  <c r="Y3054" i="109"/>
  <c r="X3295" i="109"/>
  <c r="P1273" i="109"/>
  <c r="W1742" i="109"/>
  <c r="O2137" i="112"/>
  <c r="W1375" i="109"/>
  <c r="Q2083" i="112"/>
  <c r="Z304" i="109"/>
  <c r="N2716" i="109"/>
  <c r="Q1522" i="112"/>
  <c r="U3472" i="109"/>
  <c r="Q218" i="109"/>
  <c r="U3396" i="109"/>
  <c r="W1310" i="109"/>
  <c r="S2327" i="109"/>
  <c r="R1558" i="109"/>
  <c r="T859" i="109"/>
  <c r="N4291" i="109"/>
  <c r="Z1456" i="109"/>
  <c r="Z1028" i="109"/>
  <c r="W1114" i="109"/>
  <c r="N3733" i="109"/>
  <c r="T3905" i="109"/>
  <c r="W3702" i="109"/>
  <c r="Z3257" i="109"/>
  <c r="X2394" i="109"/>
  <c r="Y908" i="109"/>
  <c r="W1366" i="109"/>
  <c r="Q124" i="109"/>
  <c r="Q1720" i="109"/>
  <c r="T2064" i="109"/>
  <c r="O2355" i="109"/>
  <c r="W1354" i="109"/>
  <c r="X2255" i="109"/>
  <c r="Z3593" i="109"/>
  <c r="R3173" i="109"/>
  <c r="X3209" i="109"/>
  <c r="O404" i="109"/>
  <c r="V3940" i="109"/>
  <c r="V2620" i="109"/>
  <c r="R2087" i="109"/>
  <c r="S1857" i="109"/>
  <c r="T1105" i="109"/>
  <c r="R1712" i="109"/>
  <c r="T3135" i="109"/>
  <c r="Q3003" i="109"/>
  <c r="S3330" i="109"/>
  <c r="Q3063" i="109"/>
  <c r="O1637" i="112"/>
  <c r="P12" i="112"/>
  <c r="R941" i="109"/>
  <c r="N1239" i="109"/>
  <c r="P1346" i="109"/>
  <c r="O185" i="109"/>
  <c r="R799" i="109"/>
  <c r="T474" i="109"/>
  <c r="Q891" i="109"/>
  <c r="W2398" i="109"/>
  <c r="N4278" i="109"/>
  <c r="W2003" i="109"/>
  <c r="T3920" i="109"/>
  <c r="U1473" i="109"/>
  <c r="T761" i="109"/>
  <c r="R2118" i="109"/>
  <c r="T1864" i="109"/>
  <c r="Z2552" i="109"/>
  <c r="O1917" i="109"/>
  <c r="Q2761" i="109"/>
  <c r="R1151" i="109"/>
  <c r="X1546" i="109"/>
  <c r="S512" i="109"/>
  <c r="P781" i="109"/>
  <c r="P3340" i="109"/>
  <c r="U3307" i="109"/>
  <c r="V2327" i="109"/>
  <c r="P392" i="112"/>
  <c r="U3298" i="109"/>
  <c r="V3125" i="109"/>
  <c r="P2817" i="109"/>
  <c r="X3696" i="109"/>
  <c r="U3460" i="109"/>
  <c r="P2423" i="109"/>
  <c r="W2835" i="109"/>
  <c r="Q2342" i="109"/>
  <c r="V1710" i="109"/>
  <c r="Y370" i="109"/>
  <c r="W393" i="109"/>
  <c r="W4080" i="109"/>
  <c r="N3388" i="109"/>
  <c r="Q2011" i="109"/>
  <c r="X1193" i="109"/>
  <c r="N2662" i="109"/>
  <c r="Z2522" i="109"/>
  <c r="P1715" i="109"/>
  <c r="Y453" i="109"/>
  <c r="U3759" i="109"/>
  <c r="Z1409" i="109"/>
  <c r="T270" i="109"/>
  <c r="O2192" i="109"/>
  <c r="N468" i="112"/>
  <c r="W2987" i="109"/>
  <c r="N397" i="109"/>
  <c r="U2230" i="109"/>
  <c r="O2241" i="109"/>
  <c r="O1661" i="109"/>
  <c r="W2666" i="109"/>
  <c r="O2428" i="109"/>
  <c r="R2299" i="109"/>
  <c r="O69" i="112"/>
  <c r="Y448" i="109"/>
  <c r="P470" i="109"/>
  <c r="V2481" i="109"/>
  <c r="O1701" i="112"/>
  <c r="P2723" i="109"/>
  <c r="T615" i="109"/>
  <c r="W2114" i="109"/>
  <c r="N125" i="109"/>
  <c r="R1969" i="109"/>
  <c r="W2465" i="109"/>
  <c r="O1735" i="112"/>
  <c r="R190" i="109"/>
  <c r="T99" i="109"/>
  <c r="T4222" i="109"/>
  <c r="P1897" i="109"/>
  <c r="N3121" i="109"/>
  <c r="N4161" i="109"/>
  <c r="V938" i="109"/>
  <c r="X4137" i="109"/>
  <c r="O3544" i="109"/>
  <c r="T1620" i="109"/>
  <c r="Z3956" i="109"/>
  <c r="X2424" i="109"/>
  <c r="N1301" i="109"/>
  <c r="W3123" i="109"/>
  <c r="X1202" i="109"/>
  <c r="S1329" i="109"/>
  <c r="R585" i="109"/>
  <c r="S657" i="109"/>
  <c r="U3398" i="109"/>
  <c r="V3368" i="109"/>
  <c r="X580" i="109"/>
  <c r="N2377" i="109"/>
  <c r="Y2793" i="109"/>
  <c r="Y2689" i="109"/>
  <c r="T1585" i="109"/>
  <c r="U906" i="109"/>
  <c r="Q468" i="109"/>
  <c r="S1359" i="109"/>
  <c r="W2803" i="109"/>
  <c r="N2375" i="109"/>
  <c r="P818" i="109"/>
  <c r="Y143" i="109"/>
  <c r="X3422" i="109"/>
  <c r="Q3194" i="109"/>
  <c r="X1237" i="109"/>
  <c r="W1277" i="109"/>
  <c r="T1312" i="109"/>
  <c r="S1320" i="109"/>
  <c r="W628" i="109"/>
  <c r="U187" i="109"/>
  <c r="X1279" i="109"/>
  <c r="P1344" i="109"/>
  <c r="R2659" i="109"/>
  <c r="X2330" i="109"/>
  <c r="W1753" i="109"/>
  <c r="Q121" i="112"/>
  <c r="O643" i="109"/>
  <c r="V1300" i="109"/>
  <c r="X1871" i="109"/>
  <c r="Y3072" i="109"/>
  <c r="X2830" i="109"/>
  <c r="Q448" i="109"/>
  <c r="Y3129" i="109"/>
  <c r="Y3173" i="109"/>
  <c r="V205" i="109"/>
  <c r="R427" i="112"/>
  <c r="T3756" i="109"/>
  <c r="Y2976" i="109"/>
  <c r="N1769" i="112"/>
  <c r="U3433" i="109"/>
  <c r="N795" i="112"/>
  <c r="W1005" i="109"/>
  <c r="X1749" i="109"/>
  <c r="N1425" i="112"/>
  <c r="X2941" i="109"/>
  <c r="R220" i="109"/>
  <c r="W3206" i="109"/>
  <c r="Y2204" i="109"/>
  <c r="Y3113" i="109"/>
  <c r="V2013" i="109"/>
  <c r="W1193" i="109"/>
  <c r="V3929" i="109"/>
  <c r="Q2999" i="109"/>
  <c r="X2451" i="109"/>
  <c r="O2597" i="109"/>
  <c r="Q962" i="109"/>
  <c r="R1285" i="109"/>
  <c r="U2110" i="109"/>
  <c r="V3048" i="109"/>
  <c r="S1269" i="109"/>
  <c r="X2627" i="109"/>
  <c r="Q1121" i="109"/>
  <c r="T2992" i="109"/>
  <c r="O3325" i="109"/>
  <c r="Y1485" i="109"/>
  <c r="N1320" i="109"/>
  <c r="S1678" i="109"/>
  <c r="V1681" i="109"/>
  <c r="O735" i="109"/>
  <c r="V1333" i="109"/>
  <c r="N2063" i="109"/>
  <c r="Y545" i="109"/>
  <c r="S1167" i="109"/>
  <c r="W4305" i="109"/>
  <c r="S743" i="109"/>
  <c r="T1369" i="109"/>
  <c r="Q2381" i="109"/>
  <c r="Y56" i="109"/>
  <c r="X3378" i="109"/>
  <c r="Y238" i="109"/>
  <c r="O513" i="109"/>
  <c r="V1023" i="109"/>
  <c r="W833" i="109"/>
  <c r="V1908" i="109"/>
  <c r="Y4061" i="109"/>
  <c r="Q1936" i="109"/>
  <c r="R2843" i="109"/>
  <c r="P1309" i="109"/>
  <c r="W3327" i="109"/>
  <c r="T597" i="109"/>
  <c r="U2095" i="109"/>
  <c r="N1678" i="109"/>
  <c r="R457" i="109"/>
  <c r="O1919" i="109"/>
  <c r="P463" i="112"/>
  <c r="N2178" i="112"/>
  <c r="X3413" i="109"/>
  <c r="T4199" i="109"/>
  <c r="Y3811" i="109"/>
  <c r="N483" i="112"/>
  <c r="O259" i="112"/>
  <c r="N3895" i="109"/>
  <c r="S573" i="109"/>
  <c r="O2657" i="109"/>
  <c r="X2397" i="109"/>
  <c r="N3021" i="109"/>
  <c r="R2104" i="109"/>
  <c r="R3067" i="109"/>
  <c r="T2212" i="109"/>
  <c r="P435" i="109"/>
  <c r="U3204" i="109"/>
  <c r="N4270" i="109"/>
  <c r="U443" i="109"/>
  <c r="Y452" i="109"/>
  <c r="R839" i="109"/>
  <c r="Z305" i="109"/>
  <c r="O29" i="109"/>
  <c r="V458" i="109"/>
  <c r="S770" i="109"/>
  <c r="S3926" i="109"/>
  <c r="R3895" i="109"/>
  <c r="U3310" i="109"/>
  <c r="O989" i="112"/>
  <c r="S1518" i="109"/>
  <c r="P622" i="109"/>
  <c r="Y1911" i="109"/>
  <c r="X3326" i="109"/>
  <c r="S791" i="109"/>
  <c r="Y2984" i="109"/>
  <c r="V541" i="109"/>
  <c r="N2649" i="109"/>
  <c r="S605" i="109"/>
  <c r="X771" i="109"/>
  <c r="V3545" i="109"/>
  <c r="N1900" i="112"/>
  <c r="P847" i="112"/>
  <c r="T1201" i="109"/>
  <c r="V1371" i="109"/>
  <c r="P914" i="109"/>
  <c r="Q2630" i="109"/>
  <c r="Q2740" i="109"/>
  <c r="P2293" i="109"/>
  <c r="P188" i="109"/>
  <c r="V3079" i="109"/>
  <c r="O1114" i="109"/>
  <c r="S3514" i="109"/>
  <c r="S1370" i="109"/>
  <c r="T616" i="109"/>
  <c r="O3063" i="109"/>
  <c r="Q2407" i="109"/>
  <c r="T2200" i="109"/>
  <c r="S901" i="109"/>
  <c r="X828" i="109"/>
  <c r="W908" i="109"/>
  <c r="S2377" i="109"/>
  <c r="V755" i="109"/>
  <c r="Q1840" i="109"/>
  <c r="V2729" i="109"/>
  <c r="S1233" i="109"/>
  <c r="T2027" i="109"/>
  <c r="N420" i="109"/>
  <c r="O1343" i="109"/>
  <c r="Q3457" i="109"/>
  <c r="T842" i="109"/>
  <c r="O3031" i="109"/>
  <c r="X252" i="109"/>
  <c r="O2584" i="109"/>
  <c r="Q145" i="112"/>
  <c r="Q2805" i="109"/>
  <c r="T3738" i="109"/>
  <c r="X2653" i="109"/>
  <c r="T1371" i="109"/>
  <c r="Q3198" i="109"/>
  <c r="W2058" i="109"/>
  <c r="P1589" i="109"/>
  <c r="U391" i="109"/>
  <c r="N977" i="112"/>
  <c r="P1269" i="109"/>
  <c r="Q1574" i="109"/>
  <c r="Y182" i="109"/>
  <c r="X1646" i="109"/>
  <c r="N2435" i="109"/>
  <c r="X1211" i="109"/>
  <c r="X1336" i="109"/>
  <c r="U2472" i="109"/>
  <c r="T1384" i="109"/>
  <c r="V653" i="109"/>
  <c r="R2454" i="109"/>
  <c r="T2069" i="109"/>
  <c r="P3753" i="109"/>
  <c r="T1346" i="109"/>
  <c r="N4124" i="109"/>
  <c r="Y2029" i="109"/>
  <c r="N813" i="109"/>
  <c r="O2341" i="109"/>
  <c r="R499" i="109"/>
  <c r="W946" i="109"/>
  <c r="U782" i="109"/>
  <c r="N3487" i="109"/>
  <c r="O864" i="109"/>
  <c r="T1243" i="109"/>
  <c r="R2050" i="109"/>
  <c r="N991" i="112"/>
  <c r="X264" i="109"/>
  <c r="T3722" i="109"/>
  <c r="U1744" i="109"/>
  <c r="Q3173" i="109"/>
  <c r="T1016" i="109"/>
  <c r="X1512" i="109"/>
  <c r="V1627" i="109"/>
  <c r="P30" i="109"/>
  <c r="V4195" i="109"/>
  <c r="V623" i="109"/>
  <c r="T277" i="109"/>
  <c r="Y1226" i="109"/>
  <c r="R3898" i="109"/>
  <c r="N2311" i="112"/>
  <c r="P1973" i="109"/>
  <c r="N2939" i="109"/>
  <c r="X2002" i="109"/>
  <c r="N1260" i="109"/>
  <c r="R1271" i="109"/>
  <c r="O2003" i="109"/>
  <c r="Q4236" i="109"/>
  <c r="Y3102" i="109"/>
  <c r="Q4028" i="109"/>
  <c r="N2697" i="109"/>
  <c r="O90" i="112"/>
  <c r="O2388" i="109"/>
  <c r="Q262" i="109"/>
  <c r="S92" i="109"/>
  <c r="X2023" i="109"/>
  <c r="S2840" i="109"/>
  <c r="T3313" i="109"/>
  <c r="U1565" i="109"/>
  <c r="N4071" i="109"/>
  <c r="U4084" i="109"/>
  <c r="W2302" i="109"/>
  <c r="Y3737" i="109"/>
  <c r="X1015" i="109"/>
  <c r="Y791" i="109"/>
  <c r="N1204" i="112"/>
  <c r="X136" i="109"/>
  <c r="S594" i="109"/>
  <c r="Q2042" i="109"/>
  <c r="W251" i="109"/>
  <c r="N875" i="109"/>
  <c r="S3496" i="109"/>
  <c r="T398" i="109"/>
  <c r="Y3798" i="109"/>
  <c r="N1520" i="109"/>
  <c r="X1299" i="109"/>
  <c r="T3500" i="109"/>
  <c r="O1607" i="109"/>
  <c r="W146" i="109"/>
  <c r="S3414" i="109"/>
  <c r="Y3915" i="109"/>
  <c r="T766" i="109"/>
  <c r="R1170" i="109"/>
  <c r="T2654" i="109"/>
  <c r="Q1097" i="109"/>
  <c r="R2414" i="109"/>
  <c r="Q2073" i="109"/>
  <c r="X1009" i="109"/>
  <c r="V2995" i="109"/>
  <c r="R1631" i="109"/>
  <c r="O115" i="109"/>
  <c r="Y1861" i="109"/>
  <c r="N408" i="109"/>
  <c r="Y2096" i="109"/>
  <c r="N3299" i="109"/>
  <c r="W147" i="109"/>
  <c r="T3510" i="109"/>
  <c r="P3578" i="109"/>
  <c r="T1255" i="109"/>
  <c r="X1384" i="109"/>
  <c r="P1520" i="109"/>
  <c r="N2810" i="109"/>
  <c r="O4248" i="109"/>
  <c r="N2370" i="112"/>
  <c r="Y1582" i="109"/>
  <c r="S87" i="109"/>
  <c r="T3486" i="109"/>
  <c r="W531" i="109"/>
  <c r="V3472" i="109"/>
  <c r="U3712" i="109"/>
  <c r="W2086" i="109"/>
  <c r="R88" i="109"/>
  <c r="Z2143" i="109"/>
  <c r="W2308" i="109"/>
  <c r="N1006" i="109"/>
  <c r="X3901" i="109"/>
  <c r="Y2264" i="109"/>
  <c r="V848" i="109"/>
  <c r="X3127" i="109"/>
  <c r="V1019" i="109"/>
  <c r="S1345" i="109"/>
  <c r="V3847" i="109"/>
  <c r="O3665" i="109"/>
  <c r="X1533" i="109"/>
  <c r="P2583" i="109"/>
  <c r="T3841" i="109"/>
  <c r="N2" i="112"/>
  <c r="O2575" i="109"/>
  <c r="X3007" i="109"/>
  <c r="P2672" i="109"/>
  <c r="X2334" i="109"/>
  <c r="S2366" i="109"/>
  <c r="Z1433" i="109"/>
  <c r="R3782" i="109"/>
  <c r="S839" i="109"/>
  <c r="S4293" i="109"/>
  <c r="S2404" i="109"/>
  <c r="U1314" i="109"/>
  <c r="Q68" i="112"/>
  <c r="Z2121" i="109"/>
  <c r="V1282" i="109"/>
  <c r="O3287" i="109"/>
  <c r="U189" i="109"/>
  <c r="O2211" i="109"/>
  <c r="N1544" i="112"/>
  <c r="R1612" i="109"/>
  <c r="O2374" i="112"/>
  <c r="W250" i="109"/>
  <c r="P1466" i="109"/>
  <c r="U3184" i="109"/>
  <c r="U3504" i="109"/>
  <c r="V598" i="109"/>
  <c r="X403" i="109"/>
  <c r="Q542" i="109"/>
  <c r="Q2764" i="109"/>
  <c r="U2289" i="109"/>
  <c r="N2219" i="112"/>
  <c r="U1753" i="109"/>
  <c r="Q516" i="109"/>
  <c r="W3371" i="109"/>
  <c r="Q3505" i="109"/>
  <c r="X424" i="109"/>
  <c r="N1665" i="109"/>
  <c r="X1552" i="109"/>
  <c r="Q642" i="109"/>
  <c r="P489" i="112"/>
  <c r="N1867" i="109"/>
  <c r="V2805" i="109"/>
  <c r="V524" i="109"/>
  <c r="S1717" i="109"/>
  <c r="X537" i="109"/>
  <c r="P2469" i="109"/>
  <c r="T3169" i="109"/>
  <c r="S22" i="109"/>
  <c r="Y141" i="109"/>
  <c r="Y843" i="109"/>
  <c r="P3894" i="109"/>
  <c r="W1662" i="109"/>
  <c r="O2628" i="109"/>
  <c r="O4083" i="109"/>
  <c r="T1329" i="109"/>
  <c r="W2450" i="109"/>
  <c r="N517" i="109"/>
  <c r="T1515" i="109"/>
  <c r="Y3052" i="109"/>
  <c r="R2038" i="109"/>
  <c r="Q2089" i="109"/>
  <c r="N2467" i="109"/>
  <c r="R1977" i="109"/>
  <c r="W2235" i="109"/>
  <c r="U1512" i="109"/>
  <c r="Y816" i="109"/>
  <c r="S3691" i="109"/>
  <c r="X3204" i="109"/>
  <c r="X1246" i="109"/>
  <c r="R901" i="109"/>
  <c r="O234" i="109"/>
  <c r="S2332" i="109"/>
  <c r="N4021" i="109"/>
  <c r="O514" i="112"/>
  <c r="T801" i="109"/>
  <c r="S148" i="109"/>
  <c r="R1211" i="109"/>
  <c r="Q224" i="109"/>
  <c r="Q2757" i="109"/>
  <c r="N1210" i="112"/>
  <c r="T1012" i="109"/>
  <c r="U599" i="109"/>
  <c r="Q3566" i="109"/>
  <c r="S501" i="109"/>
  <c r="U217" i="109"/>
  <c r="P143" i="109"/>
  <c r="Q695" i="112"/>
  <c r="V2261" i="109"/>
  <c r="Y2028" i="109"/>
  <c r="R178" i="109"/>
  <c r="W2796" i="109"/>
  <c r="O2028" i="109"/>
  <c r="P249" i="112"/>
  <c r="R3049" i="109"/>
  <c r="T1647" i="109"/>
  <c r="Q2934" i="109"/>
  <c r="Y1097" i="109"/>
  <c r="P3048" i="109"/>
  <c r="S606" i="109"/>
  <c r="X994" i="109"/>
  <c r="X3066" i="109"/>
  <c r="Q326" i="112"/>
  <c r="P1936" i="109"/>
  <c r="R2773" i="109"/>
  <c r="O2941" i="109"/>
  <c r="R4161" i="109"/>
  <c r="T1157" i="109"/>
  <c r="S629" i="109"/>
  <c r="P617" i="109"/>
  <c r="W137" i="109"/>
  <c r="O835" i="112"/>
  <c r="W2037" i="109"/>
  <c r="W2442" i="109"/>
  <c r="W889" i="109"/>
  <c r="R2399" i="109"/>
  <c r="Q1243" i="109"/>
  <c r="W2224" i="109"/>
  <c r="N1277" i="109"/>
  <c r="R3410" i="109"/>
  <c r="P290" i="109"/>
  <c r="T3386" i="109"/>
  <c r="W3578" i="109"/>
  <c r="Q942" i="109"/>
  <c r="Q2577" i="109"/>
  <c r="O533" i="109"/>
  <c r="O2649" i="109"/>
  <c r="O906" i="109"/>
  <c r="P4108" i="109"/>
  <c r="T569" i="109"/>
  <c r="R2742" i="109"/>
  <c r="V1976" i="109"/>
  <c r="V1308" i="109"/>
  <c r="P3341" i="109"/>
  <c r="Z723" i="109"/>
  <c r="N977" i="109"/>
  <c r="O1155" i="109"/>
  <c r="P2629" i="109"/>
  <c r="P3428" i="109"/>
  <c r="V817" i="109"/>
  <c r="W1713" i="109"/>
  <c r="P75" i="109"/>
  <c r="Y205" i="109"/>
  <c r="Q740" i="109"/>
  <c r="V207" i="109"/>
  <c r="Y3154" i="109"/>
  <c r="U3463" i="109"/>
  <c r="R955" i="109"/>
  <c r="T2467" i="109"/>
  <c r="N250" i="112"/>
  <c r="W1466" i="109"/>
  <c r="O3403" i="109"/>
  <c r="W2192" i="109"/>
  <c r="Q1708" i="109"/>
  <c r="R69" i="109"/>
  <c r="Y2992" i="109"/>
  <c r="U2560" i="109"/>
  <c r="R3287" i="109"/>
  <c r="Q1334" i="109"/>
  <c r="N1246" i="112"/>
  <c r="Z2128" i="109"/>
  <c r="Y3495" i="109"/>
  <c r="U2723" i="109"/>
  <c r="W1524" i="109"/>
  <c r="O125" i="109"/>
  <c r="U4132" i="109"/>
  <c r="V846" i="109"/>
  <c r="Q215" i="109"/>
  <c r="O752" i="109"/>
  <c r="X516" i="109"/>
  <c r="Q2596" i="109"/>
  <c r="X3453" i="109"/>
  <c r="V159" i="109"/>
  <c r="R2846" i="109"/>
  <c r="T1616" i="109"/>
  <c r="X1725" i="109"/>
  <c r="V270" i="109"/>
  <c r="U1721" i="109"/>
  <c r="X744" i="109"/>
  <c r="T524" i="109"/>
  <c r="Q4248" i="109"/>
  <c r="R3708" i="109"/>
  <c r="S3572" i="109"/>
  <c r="S3377" i="109"/>
  <c r="X4098" i="109"/>
  <c r="P2656" i="109"/>
  <c r="U4183" i="109"/>
  <c r="N2826" i="109"/>
  <c r="U532" i="109"/>
  <c r="P375" i="112"/>
  <c r="Z2526" i="109"/>
  <c r="T977" i="109"/>
  <c r="X556" i="109"/>
  <c r="Q3061" i="109"/>
  <c r="P467" i="109"/>
  <c r="T568" i="109"/>
  <c r="R1155" i="109"/>
  <c r="U3035" i="109"/>
  <c r="U2597" i="109"/>
  <c r="Q415" i="112"/>
  <c r="Y1742" i="109"/>
  <c r="T117" i="109"/>
  <c r="X964" i="109"/>
  <c r="S165" i="109"/>
  <c r="N3544" i="109"/>
  <c r="S1870" i="109"/>
  <c r="P732" i="112"/>
  <c r="R1863" i="109"/>
  <c r="R1312" i="109"/>
  <c r="O3436" i="109"/>
  <c r="V759" i="109"/>
  <c r="Y526" i="109"/>
  <c r="O2650" i="109"/>
  <c r="P3050" i="109"/>
  <c r="W2106" i="109"/>
  <c r="P2435" i="109"/>
  <c r="V3055" i="109"/>
  <c r="T540" i="109"/>
  <c r="V367" i="109"/>
  <c r="P3287" i="109"/>
  <c r="W1924" i="109"/>
  <c r="P3720" i="109"/>
  <c r="W541" i="109"/>
  <c r="X468" i="109"/>
  <c r="W1611" i="109"/>
  <c r="S988" i="109"/>
  <c r="Q1079" i="112"/>
  <c r="O1009" i="109"/>
  <c r="P2628" i="109"/>
  <c r="S2799" i="109"/>
  <c r="P3470" i="109"/>
  <c r="Q6" i="109"/>
  <c r="P967" i="112"/>
  <c r="R1158" i="109"/>
  <c r="R3569" i="109"/>
  <c r="T4263" i="109"/>
  <c r="Q1710" i="109"/>
  <c r="Y2731" i="109"/>
  <c r="T1736" i="109"/>
  <c r="Y3875" i="109"/>
  <c r="O3794" i="109"/>
  <c r="Y950" i="109"/>
  <c r="W1855" i="109"/>
  <c r="Q1456" i="112"/>
  <c r="P3706" i="109"/>
  <c r="S920" i="109"/>
  <c r="Y632" i="109"/>
  <c r="T4216" i="109"/>
  <c r="V1967" i="109"/>
  <c r="P4086" i="109"/>
  <c r="O1698" i="109"/>
  <c r="R19" i="109"/>
  <c r="U3371" i="109"/>
  <c r="Y4056" i="109"/>
  <c r="P144" i="109"/>
  <c r="U1741" i="109"/>
  <c r="T68" i="109"/>
  <c r="X3384" i="109"/>
  <c r="N60" i="109"/>
  <c r="S44" i="109"/>
  <c r="U1913" i="109"/>
  <c r="Q1572" i="109"/>
  <c r="N615" i="109"/>
  <c r="V1347" i="109"/>
  <c r="X3784" i="109"/>
  <c r="Q107" i="109"/>
  <c r="O1665" i="112"/>
  <c r="N627" i="109"/>
  <c r="Y639" i="109"/>
  <c r="W1675" i="109"/>
  <c r="U1520" i="109"/>
  <c r="R2450" i="109"/>
  <c r="P433" i="109"/>
  <c r="Z1096" i="109"/>
  <c r="P842" i="109"/>
  <c r="Q1888" i="109"/>
  <c r="P2669" i="109"/>
  <c r="Z730" i="109"/>
  <c r="O219" i="109"/>
  <c r="T843" i="109"/>
  <c r="R1196" i="109"/>
  <c r="R3573" i="109"/>
  <c r="Q3153" i="109"/>
  <c r="W1584" i="109"/>
  <c r="P1197" i="112"/>
  <c r="V2095" i="109"/>
  <c r="Z1812" i="109"/>
  <c r="T241" i="109"/>
  <c r="O3094" i="109"/>
  <c r="S1382" i="109"/>
  <c r="U3202" i="109"/>
  <c r="Y605" i="109"/>
  <c r="S3707" i="109"/>
  <c r="Q1237" i="112"/>
  <c r="Z2548" i="109"/>
  <c r="N1247" i="109"/>
  <c r="Y3490" i="109"/>
  <c r="Q1024" i="112"/>
  <c r="X250" i="109"/>
  <c r="T1839" i="109"/>
  <c r="Q396" i="109"/>
  <c r="P2726" i="109"/>
  <c r="W1912" i="109"/>
  <c r="X4190" i="109"/>
  <c r="T990" i="109"/>
  <c r="X1671" i="109"/>
  <c r="W288" i="109"/>
  <c r="R464" i="109"/>
  <c r="P459" i="109"/>
  <c r="N582" i="109"/>
  <c r="W2613" i="109"/>
  <c r="P1105" i="109"/>
  <c r="Y1162" i="109"/>
  <c r="R931" i="109"/>
  <c r="Q472" i="109"/>
  <c r="R3900" i="109"/>
  <c r="W3570" i="109"/>
  <c r="Q3767" i="109"/>
  <c r="Q3780" i="109"/>
  <c r="P567" i="109"/>
  <c r="T2283" i="109"/>
  <c r="T855" i="109"/>
  <c r="S3543" i="109"/>
  <c r="O986" i="112"/>
  <c r="V1286" i="109"/>
  <c r="U1100" i="109"/>
  <c r="W2679" i="109"/>
  <c r="X1877" i="109"/>
  <c r="V574" i="109"/>
  <c r="Y813" i="109"/>
  <c r="Q2375" i="109"/>
  <c r="Q770" i="109"/>
  <c r="S3839" i="109"/>
  <c r="O1182" i="109"/>
  <c r="U889" i="109"/>
  <c r="U1895" i="109"/>
  <c r="V758" i="109"/>
  <c r="O111" i="109"/>
  <c r="W2659" i="109"/>
  <c r="U2409" i="109"/>
  <c r="O182" i="109"/>
  <c r="X3033" i="109"/>
  <c r="S2073" i="109"/>
  <c r="V1511" i="109"/>
  <c r="R2684" i="109"/>
  <c r="O3707" i="109"/>
  <c r="Q1199" i="112"/>
  <c r="O3718" i="109"/>
  <c r="S1282" i="109"/>
  <c r="X3506" i="109"/>
  <c r="Y42" i="109"/>
  <c r="V289" i="109"/>
  <c r="X195" i="109"/>
  <c r="O203" i="109"/>
  <c r="X3574" i="109"/>
  <c r="Q1280" i="112"/>
  <c r="Q343" i="112"/>
  <c r="W3652" i="109"/>
  <c r="W1517" i="109"/>
  <c r="Y805" i="109"/>
  <c r="X471" i="109"/>
  <c r="Y964" i="109"/>
  <c r="R3517" i="109"/>
  <c r="P1181" i="109"/>
  <c r="X3811" i="109"/>
  <c r="Q49" i="112"/>
  <c r="P1324" i="109"/>
  <c r="U204" i="109"/>
  <c r="V603" i="109"/>
  <c r="V416" i="109"/>
  <c r="U2763" i="109"/>
  <c r="P368" i="112"/>
  <c r="V2400" i="109"/>
  <c r="X1839" i="109"/>
  <c r="O1554" i="109"/>
  <c r="W793" i="109"/>
  <c r="Q556" i="109"/>
  <c r="W1672" i="109"/>
  <c r="V434" i="109"/>
  <c r="R115" i="109"/>
  <c r="W3748" i="109"/>
  <c r="P1735" i="109"/>
  <c r="Q1010" i="109"/>
  <c r="S3200" i="109"/>
  <c r="P2346" i="109"/>
  <c r="N2436" i="112"/>
  <c r="X68" i="109"/>
  <c r="Q3097" i="109"/>
  <c r="Y1383" i="109"/>
  <c r="N786" i="112"/>
  <c r="S1932" i="109"/>
  <c r="P117" i="109"/>
  <c r="V177" i="109"/>
  <c r="V654" i="109"/>
  <c r="N554" i="109"/>
  <c r="Y2675" i="109"/>
  <c r="R1210" i="109"/>
  <c r="R3678" i="109"/>
  <c r="U3847" i="109"/>
  <c r="X1158" i="109"/>
  <c r="Q3094" i="109"/>
  <c r="V3810" i="109"/>
  <c r="R4088" i="109"/>
  <c r="O2285" i="109"/>
  <c r="O848" i="109"/>
  <c r="P4191" i="109"/>
  <c r="Q390" i="109"/>
  <c r="Q74" i="112"/>
  <c r="O545" i="109"/>
  <c r="O2394" i="109"/>
  <c r="Q2030" i="109"/>
  <c r="X1917" i="109"/>
  <c r="V1097" i="109"/>
  <c r="Q1600" i="109"/>
  <c r="T949" i="109"/>
  <c r="V1272" i="109"/>
  <c r="R831" i="109"/>
  <c r="U1912" i="109"/>
  <c r="P1650" i="109"/>
  <c r="U275" i="109"/>
  <c r="X3425" i="109"/>
  <c r="Y910" i="109"/>
  <c r="P1592" i="109"/>
  <c r="S1751" i="109"/>
  <c r="R147" i="109"/>
  <c r="U71" i="109"/>
  <c r="T1751" i="109"/>
  <c r="R616" i="109"/>
  <c r="O4306" i="109"/>
  <c r="N981" i="109"/>
  <c r="O3701" i="109"/>
  <c r="Q1948" i="112"/>
  <c r="S172" i="109"/>
  <c r="O2250" i="109"/>
  <c r="S262" i="109"/>
  <c r="V4176" i="109"/>
  <c r="S3561" i="109"/>
  <c r="V1109" i="109"/>
  <c r="R3066" i="109"/>
  <c r="Q542" i="112"/>
  <c r="N2404" i="109"/>
  <c r="X3107" i="109"/>
  <c r="S2069" i="109"/>
  <c r="O2689" i="109"/>
  <c r="X3098" i="109"/>
  <c r="N1880" i="109"/>
  <c r="S2816" i="109"/>
  <c r="N4148" i="109"/>
  <c r="P979" i="112"/>
  <c r="S983" i="109"/>
  <c r="S510" i="109"/>
  <c r="W1379" i="109"/>
  <c r="Q1927" i="112"/>
  <c r="P2616" i="109"/>
  <c r="T3490" i="109"/>
  <c r="Q5" i="112"/>
  <c r="X2584" i="109"/>
  <c r="N2200" i="109"/>
  <c r="P1120" i="109"/>
  <c r="T1578" i="109"/>
  <c r="X1524" i="109"/>
  <c r="N890" i="109"/>
  <c r="R2621" i="109"/>
  <c r="P1738" i="109"/>
  <c r="S1386" i="109"/>
  <c r="X486" i="109"/>
  <c r="Q897" i="109"/>
  <c r="V871" i="109"/>
  <c r="X174" i="109"/>
  <c r="N297" i="112"/>
  <c r="Q88" i="109"/>
  <c r="T182" i="109"/>
  <c r="V1840" i="109"/>
  <c r="N2813" i="109"/>
  <c r="N723" i="112"/>
  <c r="T4057" i="109"/>
  <c r="T1211" i="109"/>
  <c r="R3170" i="109"/>
  <c r="S3494" i="109"/>
  <c r="Q947" i="112"/>
  <c r="P370" i="109"/>
  <c r="Y1831" i="109"/>
  <c r="U2623" i="109"/>
  <c r="Y420" i="109"/>
  <c r="Q635" i="109"/>
  <c r="V70" i="109"/>
  <c r="O77" i="112"/>
  <c r="Y2268" i="109"/>
  <c r="P224" i="109"/>
  <c r="N3356" i="109"/>
  <c r="Q2219" i="109"/>
  <c r="S3088" i="109"/>
  <c r="V3196" i="109"/>
  <c r="O172" i="109"/>
  <c r="U1271" i="109"/>
  <c r="Q622" i="109"/>
  <c r="N788" i="109"/>
  <c r="S3829" i="109"/>
  <c r="Q1303" i="109"/>
  <c r="N1724" i="109"/>
  <c r="Q3683" i="109"/>
  <c r="N263" i="112"/>
  <c r="P2322" i="109"/>
  <c r="V1015" i="109"/>
  <c r="T64" i="109"/>
  <c r="O2599" i="109"/>
  <c r="W817" i="109"/>
  <c r="S896" i="109"/>
  <c r="W818" i="109"/>
  <c r="Q1204" i="109"/>
  <c r="P4114" i="109"/>
  <c r="U1298" i="109"/>
  <c r="Y628" i="109"/>
  <c r="P2102" i="109"/>
  <c r="Y2633" i="109"/>
  <c r="Z1094" i="109"/>
  <c r="X1838" i="109"/>
  <c r="T2767" i="109"/>
  <c r="Y4124" i="109"/>
  <c r="T4059" i="109"/>
  <c r="N448" i="109"/>
  <c r="U1166" i="109"/>
  <c r="V2273" i="109"/>
  <c r="N549" i="112"/>
  <c r="Z1048" i="109"/>
  <c r="R204" i="109"/>
  <c r="T189" i="109"/>
  <c r="R789" i="109"/>
  <c r="X1354" i="109"/>
  <c r="X1183" i="109"/>
  <c r="S752" i="109"/>
  <c r="S2005" i="109"/>
  <c r="N2203" i="109"/>
  <c r="V1236" i="109"/>
  <c r="U274" i="109"/>
  <c r="V920" i="109"/>
  <c r="V2445" i="109"/>
  <c r="V1273" i="109"/>
  <c r="Y79" i="109"/>
  <c r="N3684" i="109"/>
  <c r="Q1694" i="112"/>
  <c r="Y902" i="109"/>
  <c r="O2988" i="109"/>
  <c r="O4030" i="109"/>
  <c r="Q1780" i="112"/>
  <c r="W3300" i="109"/>
  <c r="T58" i="109"/>
  <c r="V1673" i="109"/>
  <c r="O644" i="112"/>
  <c r="O2731" i="109"/>
  <c r="R1559" i="109"/>
  <c r="S1662" i="109"/>
  <c r="X2050" i="109"/>
  <c r="Q2262" i="109"/>
  <c r="Q245" i="112"/>
  <c r="W2729" i="109"/>
  <c r="Y255" i="109"/>
  <c r="Q1926" i="109"/>
  <c r="R896" i="109"/>
  <c r="U589" i="109"/>
  <c r="R4302" i="109"/>
  <c r="Q751" i="109"/>
  <c r="X867" i="109"/>
  <c r="Y3835" i="109"/>
  <c r="Q3196" i="109"/>
  <c r="U1230" i="109"/>
  <c r="W95" i="109"/>
  <c r="S1699" i="109"/>
  <c r="R1518" i="109"/>
  <c r="Q260" i="112"/>
  <c r="Q2023" i="109"/>
  <c r="W1300" i="109"/>
  <c r="V2775" i="109"/>
  <c r="T1358" i="109"/>
  <c r="P2350" i="109"/>
  <c r="P113" i="109"/>
  <c r="X2017" i="109"/>
  <c r="O750" i="109"/>
  <c r="W881" i="109"/>
  <c r="U4146" i="109"/>
  <c r="V769" i="109"/>
  <c r="U959" i="109"/>
  <c r="N521" i="109"/>
  <c r="Y484" i="109"/>
  <c r="T745" i="109"/>
  <c r="O1701" i="109"/>
  <c r="O1842" i="112"/>
  <c r="N992" i="109"/>
  <c r="T1347" i="109"/>
  <c r="U3169" i="109"/>
  <c r="U2607" i="109"/>
  <c r="N3137" i="109"/>
  <c r="V2987" i="109"/>
  <c r="Q2660" i="109"/>
  <c r="W2248" i="109"/>
  <c r="X1170" i="109"/>
  <c r="O394" i="109"/>
  <c r="W2650" i="109"/>
  <c r="R948" i="109"/>
  <c r="O3546" i="109"/>
  <c r="U4017" i="109"/>
  <c r="V3033" i="109"/>
  <c r="O141" i="112"/>
  <c r="T41" i="109"/>
  <c r="Q2084" i="109"/>
  <c r="Q220" i="109"/>
  <c r="W2288" i="109"/>
  <c r="T975" i="109"/>
  <c r="S1574" i="109"/>
  <c r="U1279" i="109"/>
  <c r="P1883" i="109"/>
  <c r="N2734" i="109"/>
  <c r="Z2507" i="109"/>
  <c r="W422" i="109"/>
  <c r="R1193" i="109"/>
  <c r="O1006" i="109"/>
  <c r="P1606" i="109"/>
  <c r="W3316" i="109"/>
  <c r="P2440" i="109"/>
  <c r="X477" i="109"/>
  <c r="Q2689" i="109"/>
  <c r="T1735" i="109"/>
  <c r="R26" i="109"/>
  <c r="V3753" i="109"/>
  <c r="W3869" i="109"/>
  <c r="S1356" i="109"/>
  <c r="O4041" i="109"/>
  <c r="P480" i="112"/>
  <c r="O3489" i="109"/>
  <c r="U3680" i="109"/>
  <c r="Y2620" i="109"/>
  <c r="P2620" i="112"/>
  <c r="X401" i="109"/>
  <c r="P1347" i="109"/>
  <c r="X3795" i="109"/>
  <c r="N3318" i="109"/>
  <c r="Q469" i="109"/>
  <c r="R2265" i="109"/>
  <c r="Z688" i="109"/>
  <c r="V2598" i="109"/>
  <c r="Q2409" i="109"/>
  <c r="O3902" i="109"/>
  <c r="P3098" i="109"/>
  <c r="N1267" i="109"/>
  <c r="Y2223" i="109"/>
  <c r="Q2985" i="109"/>
  <c r="P1369" i="109"/>
  <c r="W3774" i="109"/>
  <c r="Y3778" i="109"/>
  <c r="T4197" i="109"/>
  <c r="U4224" i="109"/>
  <c r="X908" i="109"/>
  <c r="N1636" i="112"/>
  <c r="P2" i="109"/>
  <c r="T1523" i="109"/>
  <c r="O761" i="109"/>
  <c r="Q1447" i="112"/>
  <c r="T991" i="109"/>
  <c r="S3100" i="109"/>
  <c r="Y2319" i="109"/>
  <c r="U171" i="109"/>
  <c r="P3669" i="109"/>
  <c r="Y3670" i="109"/>
  <c r="X156" i="109"/>
  <c r="T3549" i="109"/>
  <c r="V636" i="109"/>
  <c r="R506" i="109"/>
  <c r="Q3901" i="109"/>
  <c r="V4163" i="109"/>
  <c r="V43" i="109"/>
  <c r="Y1299" i="109"/>
  <c r="V1485" i="109"/>
  <c r="S648" i="109"/>
  <c r="Z670" i="109"/>
  <c r="W3437" i="109"/>
  <c r="S2346" i="109"/>
  <c r="Y2594" i="109"/>
  <c r="P168" i="109"/>
  <c r="X2229" i="109"/>
  <c r="V1898" i="109"/>
  <c r="S624" i="109"/>
  <c r="Y924" i="109"/>
  <c r="V3533" i="109"/>
  <c r="N107" i="109"/>
  <c r="W179" i="109"/>
  <c r="N72" i="109"/>
  <c r="U2368" i="109"/>
  <c r="O1385" i="109"/>
  <c r="U2744" i="109"/>
  <c r="Q1723" i="109"/>
  <c r="X276" i="109"/>
  <c r="P2242" i="109"/>
  <c r="N1257" i="112"/>
  <c r="P1516" i="109"/>
  <c r="Q1889" i="109"/>
  <c r="R2078" i="109"/>
  <c r="Y1894" i="109"/>
  <c r="Q3054" i="109"/>
  <c r="P1352" i="109"/>
  <c r="Y921" i="109"/>
  <c r="N1993" i="109"/>
  <c r="T2306" i="109"/>
  <c r="W4224" i="109"/>
  <c r="W1365" i="109"/>
  <c r="O2976" i="109"/>
  <c r="X19" i="109"/>
  <c r="P285" i="112"/>
  <c r="O541" i="109"/>
  <c r="X179" i="109"/>
  <c r="S3109" i="109"/>
  <c r="X1503" i="109"/>
  <c r="Y2794" i="109"/>
  <c r="R905" i="109"/>
  <c r="Q2686" i="109"/>
  <c r="S3413" i="109"/>
  <c r="V1522" i="109"/>
  <c r="S3068" i="109"/>
  <c r="Q2392" i="109"/>
  <c r="W1343" i="109"/>
  <c r="P844" i="112"/>
  <c r="T2424" i="109"/>
  <c r="Z721" i="109"/>
  <c r="W1226" i="109"/>
  <c r="P1196" i="112"/>
  <c r="V1648" i="109"/>
  <c r="Q526" i="109"/>
  <c r="Q2667" i="109"/>
  <c r="W3027" i="109"/>
  <c r="R3743" i="109"/>
  <c r="U2013" i="109"/>
  <c r="R2826" i="109"/>
  <c r="N2466" i="109"/>
  <c r="S1353" i="109"/>
  <c r="Y4163" i="109"/>
  <c r="X1850" i="109"/>
  <c r="O789" i="109"/>
  <c r="O858" i="112"/>
  <c r="N3419" i="109"/>
  <c r="V137" i="109"/>
  <c r="N31" i="112"/>
  <c r="X3835" i="109"/>
  <c r="P4286" i="109"/>
  <c r="Y1335" i="109"/>
  <c r="Y1357" i="109"/>
  <c r="R205" i="109"/>
  <c r="P1425" i="112"/>
  <c r="N1827" i="109"/>
  <c r="Y375" i="109"/>
  <c r="R4036" i="109"/>
  <c r="R3476" i="109"/>
  <c r="Y2664" i="109"/>
  <c r="Y191" i="109"/>
  <c r="V453" i="109"/>
  <c r="T3925" i="109"/>
  <c r="Y871" i="109"/>
  <c r="R2769" i="109"/>
  <c r="N3026" i="109"/>
  <c r="R1722" i="109"/>
  <c r="Z1800" i="109"/>
  <c r="S855" i="109"/>
  <c r="V2473" i="109"/>
  <c r="P2805" i="109"/>
  <c r="X2697" i="109"/>
  <c r="P405" i="109"/>
  <c r="R4228" i="109"/>
  <c r="O749" i="109"/>
  <c r="N3172" i="109"/>
  <c r="P2040" i="109"/>
  <c r="R1664" i="109"/>
  <c r="X3765" i="109"/>
  <c r="S219" i="109"/>
  <c r="X1196" i="109"/>
  <c r="Y541" i="109"/>
  <c r="T1712" i="109"/>
  <c r="W3007" i="109"/>
  <c r="U1306" i="109"/>
  <c r="Q772" i="109"/>
  <c r="X2819" i="109"/>
  <c r="Y65" i="109"/>
  <c r="S67" i="109"/>
  <c r="Q65" i="109"/>
  <c r="O493" i="109"/>
  <c r="P403" i="109"/>
  <c r="P3721" i="109"/>
  <c r="T1635" i="109"/>
  <c r="T3798" i="109"/>
  <c r="R3321" i="109"/>
  <c r="Q1882" i="109"/>
  <c r="T889" i="109"/>
  <c r="N145" i="109"/>
  <c r="Z2485" i="109"/>
  <c r="V3784" i="109"/>
  <c r="Q146" i="109"/>
  <c r="W2653" i="109"/>
  <c r="Q2291" i="109"/>
  <c r="V3450" i="109"/>
  <c r="W618" i="109"/>
  <c r="T2265" i="109"/>
  <c r="O2332" i="109"/>
  <c r="S1239" i="109"/>
  <c r="O3291" i="109"/>
  <c r="O1942" i="112"/>
  <c r="W513" i="109"/>
  <c r="S15" i="109"/>
  <c r="N42" i="109"/>
  <c r="T1128" i="109"/>
  <c r="X1944" i="109"/>
  <c r="S21" i="109"/>
  <c r="O3663" i="109"/>
  <c r="V206" i="109"/>
  <c r="V1219" i="109"/>
  <c r="N407" i="109"/>
  <c r="R1868" i="109"/>
  <c r="Y1654" i="109"/>
  <c r="S2263" i="109"/>
  <c r="V262" i="109"/>
  <c r="Z2161" i="109"/>
  <c r="R2034" i="109"/>
  <c r="T2380" i="109"/>
  <c r="Y1466" i="109"/>
  <c r="U1127" i="109"/>
  <c r="R1358" i="109"/>
  <c r="Q1300" i="109"/>
  <c r="W1301" i="109"/>
  <c r="V543" i="109"/>
  <c r="O3911" i="109"/>
  <c r="Q294" i="112"/>
  <c r="R2574" i="109"/>
  <c r="Q185" i="109"/>
  <c r="R436" i="109"/>
  <c r="Y992" i="109"/>
  <c r="O907" i="109"/>
  <c r="Q2044" i="109"/>
  <c r="P618" i="109"/>
  <c r="W1723" i="109"/>
  <c r="N20" i="109"/>
  <c r="Q1209" i="109"/>
  <c r="Y20" i="109"/>
  <c r="T2005" i="109"/>
  <c r="Y4299" i="109"/>
  <c r="T3368" i="109"/>
  <c r="U43" i="109"/>
  <c r="P417" i="109"/>
  <c r="N1631" i="109"/>
  <c r="S1681" i="109"/>
  <c r="R3576" i="109"/>
  <c r="V2832" i="109"/>
  <c r="W1166" i="109"/>
  <c r="P969" i="112"/>
  <c r="Y1525" i="109"/>
  <c r="N117" i="112"/>
  <c r="S563" i="109"/>
  <c r="T1626" i="109"/>
  <c r="T1638" i="109"/>
  <c r="Y2016" i="109"/>
  <c r="Z2882" i="109"/>
  <c r="Q2662" i="109"/>
  <c r="R129" i="109"/>
  <c r="S1352" i="109"/>
  <c r="S3161" i="109"/>
  <c r="Z2872" i="109"/>
  <c r="S2295" i="109"/>
  <c r="Y2826" i="109"/>
  <c r="P977" i="109"/>
  <c r="U178" i="109"/>
  <c r="V2276" i="109"/>
  <c r="N936" i="109"/>
  <c r="U176" i="109"/>
  <c r="P2304" i="109"/>
  <c r="P980" i="109"/>
  <c r="Y1114" i="109"/>
  <c r="N219" i="109"/>
  <c r="R138" i="109"/>
  <c r="T931" i="109"/>
  <c r="O1315" i="112"/>
  <c r="X541" i="109"/>
  <c r="W1917" i="109"/>
  <c r="U3029" i="109"/>
  <c r="Y1658" i="109"/>
  <c r="T204" i="109"/>
  <c r="P3798" i="109"/>
  <c r="X2337" i="109"/>
  <c r="Y1012" i="109"/>
  <c r="N1211" i="109"/>
  <c r="W2733" i="109"/>
  <c r="U1981" i="109"/>
  <c r="Q499" i="112"/>
  <c r="Y1555" i="109"/>
  <c r="R166" i="109"/>
  <c r="W3323" i="109"/>
  <c r="Q345" i="112"/>
  <c r="V2245" i="109"/>
  <c r="S843" i="109"/>
  <c r="Y2049" i="109"/>
  <c r="P146" i="112"/>
  <c r="R93" i="109"/>
  <c r="V274" i="109"/>
  <c r="X2066" i="109"/>
  <c r="O141" i="109"/>
  <c r="W1384" i="109"/>
  <c r="N1896" i="109"/>
  <c r="R1189" i="109"/>
  <c r="N115" i="109"/>
  <c r="R434" i="109"/>
  <c r="W1567" i="109"/>
  <c r="P3751" i="109"/>
  <c r="S481" i="109"/>
  <c r="Q1230" i="109"/>
  <c r="S3384" i="109"/>
  <c r="O343" i="112"/>
  <c r="Q470" i="109"/>
  <c r="U3165" i="109"/>
  <c r="V2585" i="109"/>
  <c r="Y584" i="109"/>
  <c r="O2297" i="109"/>
  <c r="P2653" i="109"/>
  <c r="Q1966" i="109"/>
  <c r="O945" i="109"/>
  <c r="X3317" i="109"/>
  <c r="Z1077" i="109"/>
  <c r="X982" i="109"/>
  <c r="R4219" i="109"/>
  <c r="Y3766" i="109"/>
  <c r="R3172" i="109"/>
  <c r="R766" i="109"/>
  <c r="Q732" i="112"/>
  <c r="P4130" i="109"/>
  <c r="Q1000" i="112"/>
  <c r="U1881" i="109"/>
  <c r="X1530" i="109"/>
  <c r="Y2070" i="109"/>
  <c r="W1928" i="109"/>
  <c r="R370" i="109"/>
  <c r="X3655" i="109"/>
  <c r="S2076" i="109"/>
  <c r="R1381" i="109"/>
  <c r="T641" i="109"/>
  <c r="W1355" i="109"/>
  <c r="N2248" i="109"/>
  <c r="N2195" i="109"/>
  <c r="Y1752" i="109"/>
  <c r="U933" i="109"/>
  <c r="N1147" i="109"/>
  <c r="R4110" i="109"/>
  <c r="S1493" i="109"/>
  <c r="O1296" i="109"/>
  <c r="X1579" i="109"/>
  <c r="W2614" i="109"/>
  <c r="X3428" i="109"/>
  <c r="P92" i="112"/>
  <c r="X2939" i="109"/>
  <c r="S2620" i="109"/>
  <c r="P245" i="109"/>
  <c r="Q1530" i="109"/>
  <c r="Q1500" i="112"/>
  <c r="Q575" i="109"/>
  <c r="W809" i="109"/>
  <c r="X3855" i="109"/>
  <c r="O762" i="109"/>
  <c r="T912" i="109"/>
  <c r="O30" i="109"/>
  <c r="Q3755" i="109"/>
  <c r="W2327" i="109"/>
  <c r="O4131" i="109"/>
  <c r="P1662" i="109"/>
  <c r="Y847" i="109"/>
  <c r="Z2906" i="109"/>
  <c r="W2" i="109"/>
  <c r="X916" i="109"/>
  <c r="P874" i="109"/>
  <c r="W4274" i="109"/>
  <c r="T1571" i="109"/>
  <c r="S114" i="109"/>
  <c r="S2228" i="109"/>
  <c r="Z1457" i="109"/>
  <c r="Z2488" i="109"/>
  <c r="N2832" i="109"/>
  <c r="P121" i="112"/>
  <c r="R1226" i="109"/>
  <c r="R40" i="109"/>
  <c r="Y603" i="109"/>
  <c r="T87" i="109"/>
  <c r="U1124" i="109"/>
  <c r="O378" i="109"/>
  <c r="X4045" i="109"/>
  <c r="P4234" i="109"/>
  <c r="S88" i="109"/>
  <c r="R3905" i="109"/>
  <c r="V1006" i="109"/>
  <c r="O3891" i="109"/>
  <c r="R94" i="109"/>
  <c r="N831" i="109"/>
  <c r="S2926" i="109"/>
  <c r="Y1675" i="109"/>
  <c r="W1969" i="109"/>
  <c r="R907" i="112"/>
  <c r="X2771" i="109"/>
  <c r="T3206" i="109"/>
  <c r="N2753" i="109"/>
  <c r="S1634" i="109"/>
  <c r="O1866" i="109"/>
  <c r="R1957" i="109"/>
  <c r="W1197" i="109"/>
  <c r="U521" i="109"/>
  <c r="S201" i="109"/>
  <c r="U2113" i="109"/>
  <c r="X443" i="109"/>
  <c r="O1838" i="109"/>
  <c r="U2378" i="109"/>
  <c r="O537" i="109"/>
  <c r="Y3770" i="109"/>
  <c r="Q2031" i="109"/>
  <c r="W1123" i="109"/>
  <c r="S3502" i="109"/>
  <c r="R1889" i="109"/>
  <c r="V1868" i="109"/>
  <c r="U1283" i="109"/>
  <c r="V2268" i="109"/>
  <c r="R2303" i="109"/>
  <c r="N3450" i="109"/>
  <c r="O785" i="109"/>
  <c r="O2369" i="109"/>
  <c r="Y2796" i="109"/>
  <c r="V104" i="109"/>
  <c r="Q2369" i="109"/>
  <c r="Y1900" i="109"/>
  <c r="T1658" i="109"/>
  <c r="T1648" i="109"/>
  <c r="X2583" i="109"/>
  <c r="Y489" i="109"/>
  <c r="Y1125" i="109"/>
  <c r="U1529" i="109"/>
  <c r="W2095" i="109"/>
  <c r="Y234" i="109"/>
  <c r="P1137" i="109"/>
  <c r="Y1701" i="109"/>
  <c r="T3328" i="109"/>
  <c r="X2192" i="109"/>
  <c r="O972" i="112"/>
  <c r="N2294" i="109"/>
  <c r="N768" i="109"/>
  <c r="Y2301" i="109"/>
  <c r="Z2903" i="109"/>
  <c r="O3383" i="109"/>
  <c r="S1475" i="109"/>
  <c r="N3689" i="109"/>
  <c r="T463" i="109"/>
  <c r="X1946" i="109"/>
  <c r="N1859" i="109"/>
  <c r="P1277" i="109"/>
  <c r="V1382" i="109"/>
  <c r="Q1891" i="109"/>
  <c r="W19" i="109"/>
  <c r="N1240" i="109"/>
  <c r="U4025" i="109"/>
  <c r="Y263" i="109"/>
  <c r="V2587" i="109"/>
  <c r="X1238" i="109"/>
  <c r="N444" i="109"/>
  <c r="S1115" i="109"/>
  <c r="O630" i="112"/>
  <c r="R2028" i="112"/>
  <c r="N320" i="112"/>
  <c r="T3298" i="109"/>
  <c r="R1567" i="112"/>
  <c r="S2299" i="109"/>
  <c r="W2054" i="109"/>
  <c r="O1574" i="109"/>
  <c r="V2423" i="109"/>
  <c r="Q1547" i="109"/>
  <c r="X413" i="109"/>
  <c r="T2361" i="109"/>
  <c r="V3098" i="109"/>
  <c r="Q2399" i="109"/>
  <c r="Z1813" i="109"/>
  <c r="V532" i="109"/>
  <c r="O470" i="112"/>
  <c r="U3018" i="109"/>
  <c r="U1845" i="109"/>
  <c r="X3470" i="109"/>
  <c r="Y3537" i="109"/>
  <c r="N2945" i="109"/>
  <c r="T1670" i="109"/>
  <c r="O761" i="112"/>
  <c r="X292" i="109"/>
  <c r="W758" i="109"/>
  <c r="S2565" i="109"/>
  <c r="Q1519" i="109"/>
  <c r="S1117" i="109"/>
  <c r="S941" i="109"/>
  <c r="U4036" i="109"/>
  <c r="S3091" i="109"/>
  <c r="P1605" i="109"/>
  <c r="N585" i="112"/>
  <c r="X4108" i="109"/>
  <c r="X171" i="109"/>
  <c r="P217" i="109"/>
  <c r="U3724" i="109"/>
  <c r="O611" i="112"/>
  <c r="W752" i="109"/>
  <c r="Y393" i="109"/>
  <c r="Z1810" i="109"/>
  <c r="R970" i="109"/>
  <c r="N1213" i="109"/>
  <c r="W1730" i="109"/>
  <c r="O2829" i="109"/>
  <c r="Z1808" i="109"/>
  <c r="Y3921" i="109"/>
  <c r="R4278" i="109"/>
  <c r="X394" i="109"/>
  <c r="X1965" i="109"/>
  <c r="Q490" i="109"/>
  <c r="P1896" i="109"/>
  <c r="Q774" i="109"/>
  <c r="O282" i="112"/>
  <c r="P2466" i="109"/>
  <c r="Z1052" i="109"/>
  <c r="W963" i="109"/>
  <c r="N1717" i="109"/>
  <c r="O1602" i="109"/>
  <c r="P274" i="109"/>
  <c r="W2667" i="109"/>
  <c r="Y2314" i="109"/>
  <c r="V1745" i="109"/>
  <c r="Y1684" i="109"/>
  <c r="W4160" i="109"/>
  <c r="X1699" i="109"/>
  <c r="R1097" i="109"/>
  <c r="N1174" i="109"/>
  <c r="V3529" i="109"/>
  <c r="P425" i="109"/>
  <c r="P2664" i="109"/>
  <c r="X1856" i="109"/>
  <c r="S479" i="109"/>
  <c r="V2219" i="109"/>
  <c r="N186" i="109"/>
  <c r="P1943" i="109"/>
  <c r="Y1918" i="109"/>
  <c r="V1387" i="109"/>
  <c r="R609" i="109"/>
  <c r="Y4079" i="109"/>
  <c r="Z3248" i="109"/>
  <c r="T160" i="109"/>
  <c r="U1531" i="109"/>
  <c r="P1267" i="112"/>
  <c r="R2470" i="109"/>
  <c r="N3762" i="109"/>
  <c r="V736" i="109"/>
  <c r="T156" i="109"/>
  <c r="S832" i="109"/>
  <c r="S1603" i="109"/>
  <c r="Z4335" i="109"/>
  <c r="Q1165" i="112"/>
  <c r="T1888" i="109"/>
  <c r="U1602" i="109"/>
  <c r="R1708" i="109"/>
  <c r="X1181" i="109"/>
  <c r="Y2575" i="109"/>
  <c r="Q4117" i="109"/>
  <c r="W3510" i="109"/>
  <c r="V3401" i="109"/>
  <c r="T2220" i="109"/>
  <c r="T191" i="109"/>
  <c r="U2734" i="109"/>
  <c r="Q647" i="109"/>
  <c r="P3209" i="109"/>
  <c r="R403" i="109"/>
  <c r="O1196" i="109"/>
  <c r="W2818" i="109"/>
  <c r="Y3765" i="109"/>
  <c r="T451" i="109"/>
  <c r="P1116" i="109"/>
  <c r="P4017" i="109"/>
  <c r="V480" i="109"/>
  <c r="Y2453" i="109"/>
  <c r="O743" i="109"/>
  <c r="V1366" i="109"/>
  <c r="U4202" i="109"/>
  <c r="Q622" i="112"/>
  <c r="V3793" i="109"/>
  <c r="Q1864" i="109"/>
  <c r="N4072" i="109"/>
  <c r="O944" i="109"/>
  <c r="R426" i="109"/>
  <c r="O1857" i="109"/>
  <c r="Q369" i="112"/>
  <c r="V3356" i="109"/>
  <c r="Y3482" i="109"/>
  <c r="Y877" i="109"/>
  <c r="N276" i="109"/>
  <c r="U1335" i="109"/>
  <c r="O4166" i="109"/>
  <c r="N469" i="109"/>
  <c r="X1481" i="109"/>
  <c r="R1589" i="109"/>
  <c r="V4300" i="109"/>
  <c r="R3356" i="109"/>
  <c r="V2103" i="109"/>
  <c r="S277" i="109"/>
  <c r="Z1432" i="109"/>
  <c r="Y3022" i="109"/>
  <c r="T430" i="109"/>
  <c r="X1693" i="109"/>
  <c r="U4206" i="109"/>
  <c r="V1199" i="109"/>
  <c r="N1619" i="109"/>
  <c r="O1942" i="109"/>
  <c r="R1738" i="109"/>
  <c r="R4146" i="109"/>
  <c r="V2042" i="109"/>
  <c r="Q3068" i="109"/>
  <c r="N1152" i="112"/>
  <c r="R2377" i="109"/>
  <c r="X1386" i="109"/>
  <c r="Q890" i="109"/>
  <c r="S3530" i="109"/>
  <c r="S1736" i="109"/>
  <c r="Q1525" i="112"/>
  <c r="Z1425" i="109"/>
  <c r="Q524" i="109"/>
  <c r="S910" i="109"/>
  <c r="Q878" i="109"/>
  <c r="N1628" i="109"/>
  <c r="V3123" i="109"/>
  <c r="R2388" i="109"/>
  <c r="W1206" i="109"/>
  <c r="Q1955" i="109"/>
  <c r="W2706" i="109"/>
  <c r="S653" i="109"/>
  <c r="O2041" i="109"/>
  <c r="Z2156" i="109"/>
  <c r="S3105" i="109"/>
  <c r="R1920" i="109"/>
  <c r="S2757" i="109"/>
  <c r="X758" i="109"/>
  <c r="U395" i="109"/>
  <c r="U3868" i="109"/>
  <c r="N2407" i="109"/>
  <c r="W2716" i="109"/>
  <c r="U639" i="109"/>
  <c r="Y560" i="109"/>
  <c r="P364" i="112"/>
  <c r="R4089" i="109"/>
  <c r="N181" i="112"/>
  <c r="O1347" i="109"/>
  <c r="W1657" i="109"/>
  <c r="V1839" i="109"/>
  <c r="Q135" i="109"/>
  <c r="S2104" i="109"/>
  <c r="P3816" i="109"/>
  <c r="P4113" i="109"/>
  <c r="U1154" i="109"/>
  <c r="P1505" i="109"/>
  <c r="V2989" i="109"/>
  <c r="O463" i="109"/>
  <c r="Y3529" i="109"/>
  <c r="N1192" i="112"/>
  <c r="P517" i="109"/>
  <c r="U433" i="109"/>
  <c r="V469" i="109"/>
  <c r="O3437" i="109"/>
  <c r="Q477" i="109"/>
  <c r="P872" i="109"/>
  <c r="Q3191" i="109"/>
  <c r="W4048" i="109"/>
  <c r="Y2430" i="109"/>
  <c r="O1238" i="109"/>
  <c r="W1578" i="109"/>
  <c r="U2379" i="109"/>
  <c r="X444" i="109"/>
  <c r="Q176" i="109"/>
  <c r="R3110" i="109"/>
  <c r="O94" i="109"/>
  <c r="Z664" i="109"/>
  <c r="R1869" i="109"/>
  <c r="T1305" i="109"/>
  <c r="V1734" i="109"/>
  <c r="W2771" i="109"/>
  <c r="P3837" i="109"/>
  <c r="Q3102" i="109"/>
  <c r="N1076" i="112"/>
  <c r="R2629" i="109"/>
  <c r="W836" i="109"/>
  <c r="Q968" i="109"/>
  <c r="V1240" i="109"/>
  <c r="V1680" i="109"/>
  <c r="P110" i="112"/>
  <c r="N2688" i="109"/>
  <c r="S2461" i="109"/>
  <c r="T251" i="109"/>
  <c r="R1346" i="109"/>
  <c r="U1711" i="109"/>
  <c r="Q754" i="112"/>
  <c r="O1273" i="109"/>
  <c r="Y3161" i="109"/>
  <c r="O511" i="109"/>
  <c r="Y3368" i="109"/>
  <c r="Q1150" i="109"/>
  <c r="Y623" i="109"/>
  <c r="R504" i="109"/>
  <c r="U1014" i="109"/>
  <c r="N3676" i="109"/>
  <c r="O2" i="109"/>
  <c r="O173" i="112"/>
  <c r="O3815" i="109"/>
  <c r="U1985" i="109"/>
  <c r="U2036" i="109"/>
  <c r="N2079" i="112"/>
  <c r="X1650" i="109"/>
  <c r="O2319" i="109"/>
  <c r="T109" i="109"/>
  <c r="V4077" i="109"/>
  <c r="Q732" i="109"/>
  <c r="W869" i="109"/>
  <c r="Q420" i="109"/>
  <c r="X3810" i="109"/>
  <c r="W3357" i="109"/>
  <c r="Z714" i="109"/>
  <c r="O3853" i="109"/>
  <c r="O1387" i="109"/>
  <c r="Y2397" i="109"/>
  <c r="W141" i="109"/>
  <c r="T2334" i="109"/>
  <c r="N513" i="109"/>
  <c r="X861" i="109"/>
  <c r="Q143" i="112"/>
  <c r="V3349" i="109"/>
  <c r="T1165" i="109"/>
  <c r="S416" i="109"/>
  <c r="N87" i="109"/>
  <c r="W1846" i="109"/>
  <c r="Q1694" i="109"/>
  <c r="O3015" i="109"/>
  <c r="X3291" i="109"/>
  <c r="X1939" i="109"/>
  <c r="P966" i="112"/>
  <c r="Y2019" i="109"/>
  <c r="P568" i="109"/>
  <c r="Y61" i="109"/>
  <c r="U1384" i="109"/>
  <c r="Q704" i="112"/>
  <c r="N1967" i="109"/>
  <c r="W3497" i="109"/>
  <c r="W1334" i="109"/>
  <c r="Y1269" i="109"/>
  <c r="S2729" i="109"/>
  <c r="T2667" i="109"/>
  <c r="X2661" i="109"/>
  <c r="R646" i="109"/>
  <c r="W1913" i="109"/>
  <c r="Q1740" i="109"/>
  <c r="R187" i="112"/>
  <c r="V1010" i="109"/>
  <c r="N845" i="109"/>
  <c r="P1752" i="109"/>
  <c r="W1637" i="109"/>
  <c r="O590" i="109"/>
  <c r="T4278" i="109"/>
  <c r="N244" i="109"/>
  <c r="U786" i="109"/>
  <c r="X3718" i="109"/>
  <c r="V68" i="109"/>
  <c r="X3363" i="109"/>
  <c r="O253" i="109"/>
  <c r="S3672" i="109"/>
  <c r="V476" i="109"/>
  <c r="O3474" i="109"/>
  <c r="W2737" i="109"/>
  <c r="Y1285" i="109"/>
  <c r="R1135" i="109"/>
  <c r="O2074" i="109"/>
  <c r="T2995" i="109"/>
  <c r="N4056" i="109"/>
  <c r="W3683" i="109"/>
  <c r="S421" i="109"/>
  <c r="X817" i="109"/>
  <c r="U4102" i="109"/>
  <c r="Y3714" i="109"/>
  <c r="R507" i="109"/>
  <c r="P1720" i="109"/>
  <c r="Z357" i="109"/>
  <c r="Q2400" i="109"/>
  <c r="R2351" i="109"/>
  <c r="T3179" i="109"/>
  <c r="S869" i="109"/>
  <c r="R605" i="109"/>
  <c r="V1228" i="109"/>
  <c r="Q2591" i="109"/>
  <c r="Q1749" i="109"/>
  <c r="T2956" i="109"/>
  <c r="Y1143" i="109"/>
  <c r="W4090" i="109"/>
  <c r="Y113" i="109"/>
  <c r="Q1743" i="109"/>
  <c r="S1968" i="109"/>
  <c r="X890" i="109"/>
  <c r="Y1969" i="109"/>
  <c r="T1710" i="109"/>
  <c r="Y2069" i="109"/>
  <c r="Y1522" i="109"/>
  <c r="Y437" i="109"/>
  <c r="U566" i="109"/>
  <c r="U801" i="109"/>
  <c r="W62" i="109"/>
  <c r="X1261" i="109"/>
  <c r="P1299" i="109"/>
  <c r="T936" i="109"/>
  <c r="R3766" i="109"/>
  <c r="N2222" i="109"/>
  <c r="T1108" i="109"/>
  <c r="T3209" i="109"/>
  <c r="Q3295" i="109"/>
  <c r="T4158" i="109"/>
  <c r="P206" i="109"/>
  <c r="U3088" i="109"/>
  <c r="S1256" i="109"/>
  <c r="R198" i="112"/>
  <c r="P495" i="109"/>
  <c r="Z2551" i="109"/>
  <c r="Q1576" i="109"/>
  <c r="P3851" i="109"/>
  <c r="W3045" i="109"/>
  <c r="V1892" i="109"/>
  <c r="W970" i="109"/>
  <c r="O3160" i="109"/>
  <c r="O3669" i="109"/>
  <c r="V1634" i="109"/>
  <c r="O280" i="109"/>
  <c r="T3315" i="109"/>
  <c r="X1953" i="109"/>
  <c r="X166" i="109"/>
  <c r="X1854" i="109"/>
  <c r="P371" i="109"/>
  <c r="X1827" i="109"/>
  <c r="Z3611" i="109"/>
  <c r="O1904" i="109"/>
  <c r="N3664" i="109"/>
  <c r="Q1529" i="112"/>
  <c r="Q3431" i="109"/>
  <c r="R2320" i="109"/>
  <c r="T198" i="109"/>
  <c r="X1955" i="109"/>
  <c r="Q1029" i="112"/>
  <c r="Z1069" i="109"/>
  <c r="R636" i="109"/>
  <c r="P3907" i="109"/>
  <c r="U4044" i="109"/>
  <c r="U66" i="109"/>
  <c r="R771" i="109"/>
  <c r="N3796" i="109"/>
  <c r="P1553" i="109"/>
  <c r="Q3098" i="109"/>
  <c r="Q3535" i="109"/>
  <c r="R452" i="109"/>
  <c r="W3722" i="109"/>
  <c r="Y4297" i="109"/>
  <c r="S1014" i="109"/>
  <c r="Y1940" i="109"/>
  <c r="N1163" i="109"/>
  <c r="T3340" i="109"/>
  <c r="X57" i="109"/>
  <c r="U2299" i="109"/>
  <c r="Y800" i="109"/>
  <c r="O2248" i="109"/>
  <c r="T2063" i="109"/>
  <c r="S1533" i="109"/>
  <c r="Z307" i="109"/>
  <c r="S3106" i="109"/>
  <c r="V618" i="109"/>
  <c r="Y988" i="109"/>
  <c r="Q3495" i="109"/>
  <c r="O2627" i="109"/>
  <c r="P61" i="112"/>
  <c r="V2346" i="109"/>
  <c r="S1649" i="109"/>
  <c r="T3034" i="109"/>
  <c r="T3029" i="109"/>
  <c r="Y1562" i="109"/>
  <c r="V3383" i="109"/>
  <c r="P3377" i="109"/>
  <c r="O406" i="109"/>
  <c r="U1239" i="109"/>
  <c r="T3543" i="109"/>
  <c r="Y3680" i="109"/>
  <c r="P1593" i="109"/>
  <c r="P89" i="112"/>
  <c r="P3160" i="109"/>
  <c r="O3857" i="109"/>
  <c r="P954" i="109"/>
  <c r="P129" i="109"/>
  <c r="N934" i="112"/>
  <c r="S32" i="109"/>
  <c r="V3504" i="109"/>
  <c r="N2254" i="112"/>
  <c r="Q1886" i="109"/>
  <c r="U2226" i="109"/>
  <c r="N607" i="112"/>
  <c r="T2346" i="109"/>
  <c r="O1984" i="109"/>
  <c r="V3907" i="109"/>
  <c r="V3007" i="109"/>
  <c r="T2787" i="109"/>
  <c r="S3204" i="109"/>
  <c r="W1964" i="109"/>
  <c r="U3744" i="109"/>
  <c r="X643" i="109"/>
  <c r="T259" i="109"/>
  <c r="R648" i="109"/>
  <c r="V2204" i="109"/>
  <c r="N2685" i="109"/>
  <c r="O625" i="109"/>
  <c r="O1858" i="109"/>
  <c r="S574" i="109"/>
  <c r="Y2377" i="109"/>
  <c r="O2014" i="109"/>
  <c r="S1923" i="109"/>
  <c r="U190" i="109"/>
  <c r="Q790" i="112"/>
  <c r="Y1585" i="109"/>
  <c r="W4089" i="109"/>
  <c r="T62" i="109"/>
  <c r="V2101" i="109"/>
  <c r="N1558" i="109"/>
  <c r="W2589" i="109"/>
  <c r="S3573" i="109"/>
  <c r="Y1532" i="109"/>
  <c r="O1206" i="109"/>
  <c r="V396" i="109"/>
  <c r="T2284" i="109"/>
  <c r="V977" i="109"/>
  <c r="W790" i="109"/>
  <c r="P292" i="109"/>
  <c r="W1658" i="109"/>
  <c r="Y3830" i="109"/>
  <c r="W3555" i="109"/>
  <c r="Y39" i="109"/>
  <c r="Q239" i="109"/>
  <c r="N270" i="109"/>
  <c r="U1280" i="109"/>
  <c r="T3111" i="109"/>
  <c r="P1247" i="109"/>
  <c r="X3911" i="109"/>
  <c r="Y983" i="109"/>
  <c r="N1007" i="109"/>
  <c r="R1190" i="109"/>
  <c r="P3686" i="109"/>
  <c r="R1880" i="109"/>
  <c r="X2453" i="109"/>
  <c r="U2015" i="109"/>
  <c r="N1577" i="109"/>
  <c r="T574" i="109"/>
  <c r="W1707" i="109"/>
  <c r="V197" i="109"/>
  <c r="R657" i="109"/>
  <c r="S3021" i="109"/>
  <c r="T459" i="109"/>
  <c r="X2448" i="109"/>
  <c r="S3451" i="109"/>
  <c r="X3337" i="109"/>
  <c r="U248" i="109"/>
  <c r="S2953" i="109"/>
  <c r="W217" i="109"/>
  <c r="T3540" i="109"/>
  <c r="Q1571" i="109"/>
  <c r="P2233" i="109"/>
  <c r="V4079" i="109"/>
  <c r="N770" i="109"/>
  <c r="Y2649" i="109"/>
  <c r="X55" i="109"/>
  <c r="V3133" i="109"/>
  <c r="N1858" i="109"/>
  <c r="O3390" i="109"/>
  <c r="S3183" i="109"/>
  <c r="Y512" i="109"/>
  <c r="R2338" i="109"/>
  <c r="T2557" i="109"/>
  <c r="R3475" i="109"/>
  <c r="R2041" i="109"/>
  <c r="Q547" i="112"/>
  <c r="U3561" i="109"/>
  <c r="Q987" i="109"/>
  <c r="X795" i="109"/>
  <c r="P1470" i="109"/>
  <c r="S2680" i="109"/>
  <c r="Q3389" i="109"/>
  <c r="N2335" i="112"/>
  <c r="P2953" i="109"/>
  <c r="P1574" i="109"/>
  <c r="N1505" i="109"/>
  <c r="P749" i="109"/>
  <c r="Z2137" i="109"/>
  <c r="U1608" i="109"/>
  <c r="Q3722" i="109"/>
  <c r="W1709" i="109"/>
  <c r="T3575" i="109"/>
  <c r="T103" i="109"/>
  <c r="W4191" i="109"/>
  <c r="W991" i="109"/>
  <c r="N3183" i="109"/>
  <c r="V2057" i="109"/>
  <c r="S2670" i="109"/>
  <c r="P1602" i="109"/>
  <c r="N1740" i="109"/>
  <c r="R62" i="109"/>
  <c r="R2664" i="109"/>
  <c r="P3874" i="109"/>
  <c r="X2089" i="109"/>
  <c r="O438" i="109"/>
  <c r="Y1735" i="109"/>
  <c r="W40" i="109"/>
  <c r="R4072" i="109"/>
  <c r="S2584" i="109"/>
  <c r="X1374" i="109"/>
  <c r="X2435" i="109"/>
  <c r="X615" i="109"/>
  <c r="U2077" i="109"/>
  <c r="R3053" i="109"/>
  <c r="P633" i="112"/>
  <c r="O563" i="109"/>
  <c r="T1861" i="109"/>
  <c r="O117" i="109"/>
  <c r="V1178" i="109"/>
  <c r="U4191" i="109"/>
  <c r="Y247" i="109"/>
  <c r="V1227" i="109"/>
  <c r="V468" i="109"/>
  <c r="O1720" i="109"/>
  <c r="X3921" i="109"/>
  <c r="O594" i="109"/>
  <c r="Y1527" i="109"/>
  <c r="U1673" i="109"/>
  <c r="P2085" i="109"/>
  <c r="N3080" i="109"/>
  <c r="U758" i="109"/>
  <c r="Q3682" i="109"/>
  <c r="S3464" i="109"/>
  <c r="Q761" i="109"/>
  <c r="O606" i="109"/>
  <c r="X20" i="109"/>
  <c r="R483" i="109"/>
  <c r="P2576" i="109"/>
  <c r="T2977" i="109"/>
  <c r="Q1715" i="109"/>
  <c r="P2054" i="109"/>
  <c r="W129" i="109"/>
  <c r="S2078" i="109"/>
  <c r="Y862" i="109"/>
  <c r="O1734" i="109"/>
  <c r="Q1309" i="109"/>
  <c r="R292" i="109"/>
  <c r="U3152" i="109"/>
  <c r="Q3164" i="109"/>
  <c r="P824" i="109"/>
  <c r="S140" i="109"/>
  <c r="V130" i="109"/>
  <c r="R2337" i="109"/>
  <c r="S2342" i="109"/>
  <c r="U1707" i="109"/>
  <c r="V740" i="109"/>
  <c r="N1327" i="109"/>
  <c r="Y1685" i="109"/>
  <c r="Q384" i="109"/>
  <c r="Q3456" i="109"/>
  <c r="W3340" i="109"/>
  <c r="O2087" i="109"/>
  <c r="Y2603" i="109"/>
  <c r="W652" i="109"/>
  <c r="U549" i="109"/>
  <c r="U1850" i="109"/>
  <c r="Q2425" i="112"/>
  <c r="W3167" i="109"/>
  <c r="R882" i="109"/>
  <c r="Q3328" i="109"/>
  <c r="R270" i="109"/>
  <c r="O543" i="109"/>
  <c r="P2096" i="109"/>
  <c r="Y3479" i="109"/>
  <c r="N2028" i="109"/>
  <c r="T2834" i="109"/>
  <c r="W1991" i="109"/>
  <c r="Q1589" i="109"/>
  <c r="P49" i="112"/>
  <c r="W1898" i="109"/>
  <c r="T423" i="109"/>
  <c r="V501" i="109"/>
  <c r="N824" i="109"/>
  <c r="W3134" i="109"/>
  <c r="U130" i="109"/>
  <c r="Q1877" i="109"/>
  <c r="W916" i="109"/>
  <c r="S809" i="109"/>
  <c r="O3139" i="109"/>
  <c r="V4076" i="109"/>
  <c r="T1742" i="109"/>
  <c r="Q2588" i="109"/>
  <c r="R3707" i="109"/>
  <c r="X1723" i="109"/>
  <c r="U1300" i="109"/>
  <c r="W2247" i="109"/>
  <c r="W2788" i="109"/>
  <c r="O4129" i="109"/>
  <c r="T2434" i="109"/>
  <c r="X29" i="109"/>
  <c r="X2326" i="109"/>
  <c r="N1578" i="109"/>
  <c r="N766" i="109"/>
  <c r="Q2471" i="109"/>
  <c r="P2261" i="109"/>
  <c r="V642" i="109"/>
  <c r="X2264" i="109"/>
  <c r="Q1528" i="109"/>
  <c r="W3154" i="109"/>
  <c r="S229" i="109"/>
  <c r="Q791" i="109"/>
  <c r="O1059" i="112"/>
  <c r="T3787" i="109"/>
  <c r="O4143" i="109"/>
  <c r="T525" i="109"/>
  <c r="V440" i="109"/>
  <c r="N4234" i="109"/>
  <c r="O435" i="109"/>
  <c r="Q1492" i="109"/>
  <c r="Y1530" i="109"/>
  <c r="Y2" i="109"/>
  <c r="N1450" i="112"/>
  <c r="O985" i="112"/>
  <c r="Y3384" i="109"/>
  <c r="O1297" i="109"/>
  <c r="R4034" i="109"/>
  <c r="O3173" i="109"/>
  <c r="X2086" i="109"/>
  <c r="V2041" i="109"/>
  <c r="Q2059" i="109"/>
  <c r="O113" i="109"/>
  <c r="S3052" i="109"/>
  <c r="O1719" i="109"/>
  <c r="X2223" i="109"/>
  <c r="R3767" i="109"/>
  <c r="X1173" i="109"/>
  <c r="S2933" i="109"/>
  <c r="V3432" i="109"/>
  <c r="P1607" i="109"/>
  <c r="P3139" i="109"/>
  <c r="X140" i="109"/>
  <c r="Q3378" i="109"/>
  <c r="W1170" i="109"/>
  <c r="S1986" i="109"/>
  <c r="N385" i="109"/>
  <c r="N567" i="109"/>
  <c r="N2715" i="109"/>
  <c r="R2653" i="109"/>
  <c r="S3493" i="109"/>
  <c r="Z1442" i="109"/>
  <c r="W3359" i="109"/>
  <c r="W2277" i="109"/>
  <c r="W906" i="109"/>
  <c r="R3134" i="109"/>
  <c r="V1378" i="109"/>
  <c r="O2948" i="109"/>
  <c r="Z3974" i="109"/>
  <c r="N1992" i="109"/>
  <c r="S792" i="109"/>
  <c r="S870" i="109"/>
  <c r="U799" i="109"/>
  <c r="X208" i="109"/>
  <c r="O1165" i="109"/>
  <c r="R2049" i="109"/>
  <c r="Q3169" i="109"/>
  <c r="U39" i="109"/>
  <c r="X950" i="109"/>
  <c r="W2404" i="109"/>
  <c r="T1866" i="109"/>
  <c r="U34" i="109"/>
  <c r="T3336" i="109"/>
  <c r="Y1164" i="109"/>
  <c r="T3713" i="109"/>
  <c r="U613" i="109"/>
  <c r="N970" i="109"/>
  <c r="T444" i="109"/>
  <c r="X1359" i="109"/>
  <c r="S759" i="109"/>
  <c r="Q979" i="109"/>
  <c r="Q2095" i="109"/>
  <c r="O483" i="109"/>
  <c r="N398" i="109"/>
  <c r="Y559" i="109"/>
  <c r="V1504" i="109"/>
  <c r="S3445" i="109"/>
  <c r="U483" i="109"/>
  <c r="P3491" i="109"/>
  <c r="R3181" i="109"/>
  <c r="R612" i="109"/>
  <c r="U4277" i="109"/>
  <c r="N1929" i="109"/>
  <c r="X1666" i="109"/>
  <c r="S882" i="109"/>
  <c r="O597" i="109"/>
  <c r="W787" i="109"/>
  <c r="T244" i="109"/>
  <c r="T1126" i="109"/>
  <c r="P1846" i="109"/>
  <c r="R2443" i="109"/>
  <c r="R3897" i="109"/>
  <c r="V2629" i="109"/>
  <c r="U271" i="109"/>
  <c r="T1315" i="109"/>
  <c r="W4131" i="109"/>
  <c r="N146" i="109"/>
  <c r="U2731" i="109"/>
  <c r="P4174" i="109"/>
  <c r="Q769" i="109"/>
  <c r="U1969" i="109"/>
  <c r="Q1745" i="109"/>
  <c r="X2209" i="109"/>
  <c r="S2593" i="109"/>
  <c r="Y2804" i="109"/>
  <c r="V3768" i="109"/>
  <c r="Q102" i="112"/>
  <c r="S1894" i="109"/>
  <c r="N3124" i="109"/>
  <c r="S2029" i="109"/>
  <c r="T1153" i="109"/>
  <c r="Y1129" i="109"/>
  <c r="N622" i="109"/>
  <c r="U493" i="109"/>
  <c r="W910" i="109"/>
  <c r="V2930" i="109"/>
  <c r="U2593" i="109"/>
  <c r="S2980" i="109"/>
  <c r="Y932" i="109"/>
  <c r="O44" i="109"/>
  <c r="P83" i="109"/>
  <c r="U1552" i="109"/>
  <c r="Z1090" i="109"/>
  <c r="V1835" i="109"/>
  <c r="R803" i="109"/>
  <c r="V1565" i="109"/>
  <c r="V4234" i="109"/>
  <c r="V478" i="109"/>
  <c r="X759" i="109"/>
  <c r="R1344" i="109"/>
  <c r="N3304" i="109"/>
  <c r="P4216" i="109"/>
  <c r="Y3140" i="109"/>
  <c r="R3810" i="109"/>
  <c r="O3692" i="109"/>
  <c r="V1519" i="109"/>
  <c r="Y216" i="109"/>
  <c r="V2789" i="109"/>
  <c r="R553" i="109"/>
  <c r="U2774" i="109"/>
  <c r="U2215" i="109"/>
  <c r="U755" i="109"/>
  <c r="V2375" i="109"/>
  <c r="P1188" i="109"/>
  <c r="R3168" i="109"/>
  <c r="U2482" i="109"/>
  <c r="T2816" i="109"/>
  <c r="Q932" i="109"/>
  <c r="Y2309" i="109"/>
  <c r="Y2192" i="109"/>
  <c r="T1584" i="109"/>
  <c r="W93" i="109"/>
  <c r="U1200" i="109"/>
  <c r="P725" i="112"/>
  <c r="Q2948" i="109"/>
  <c r="O604" i="109"/>
  <c r="Q2953" i="109"/>
  <c r="N2959" i="109"/>
  <c r="X1011" i="109"/>
  <c r="R2010" i="109"/>
  <c r="V1125" i="109"/>
  <c r="R1735" i="109"/>
  <c r="S1169" i="109"/>
  <c r="Y3451" i="109"/>
  <c r="X3729" i="109"/>
  <c r="V1311" i="109"/>
  <c r="P1496" i="109"/>
  <c r="S985" i="109"/>
  <c r="W2826" i="109"/>
  <c r="S2984" i="109"/>
  <c r="Q838" i="112"/>
  <c r="O583" i="109"/>
  <c r="Q3012" i="109"/>
  <c r="P3759" i="109"/>
  <c r="S1845" i="109"/>
  <c r="P2447" i="109"/>
  <c r="Z3276" i="109"/>
  <c r="T504" i="109"/>
  <c r="P756" i="112"/>
  <c r="P40" i="109"/>
  <c r="R2729" i="109"/>
  <c r="S847" i="109"/>
  <c r="Y206" i="109"/>
  <c r="Q1170" i="112"/>
  <c r="O1329" i="109"/>
  <c r="R3460" i="109"/>
  <c r="W2260" i="109"/>
  <c r="X3091" i="109"/>
  <c r="U2338" i="109"/>
  <c r="O2706" i="109"/>
  <c r="U1182" i="109"/>
  <c r="T2832" i="109"/>
  <c r="Q2698" i="109"/>
  <c r="W1694" i="109"/>
  <c r="Y2010" i="109"/>
  <c r="P736" i="112"/>
  <c r="P2369" i="109"/>
  <c r="N2283" i="109"/>
  <c r="S2569" i="109"/>
  <c r="U2775" i="109"/>
  <c r="Q3426" i="109"/>
  <c r="N1913" i="109"/>
  <c r="R434" i="112"/>
  <c r="O831" i="112"/>
  <c r="W549" i="109"/>
  <c r="V1700" i="109"/>
  <c r="Y457" i="109"/>
  <c r="U2935" i="109"/>
  <c r="V992" i="109"/>
  <c r="V651" i="109"/>
  <c r="U504" i="109"/>
  <c r="P2058" i="109"/>
  <c r="Y1993" i="109"/>
  <c r="Q615" i="109"/>
  <c r="R1128" i="112"/>
  <c r="W4116" i="109"/>
  <c r="X2965" i="109"/>
  <c r="N1039" i="112"/>
  <c r="P202" i="109"/>
  <c r="N1645" i="109"/>
  <c r="W4084" i="109"/>
  <c r="W289" i="109"/>
  <c r="P3177" i="109"/>
  <c r="Y2083" i="109"/>
  <c r="X1857" i="109"/>
  <c r="S287" i="109"/>
  <c r="Q378" i="109"/>
  <c r="V397" i="109"/>
  <c r="U2278" i="109"/>
  <c r="P1366" i="109"/>
  <c r="Q636" i="109"/>
  <c r="V1713" i="109"/>
  <c r="Y2695" i="109"/>
  <c r="P2404" i="109"/>
  <c r="W2230" i="109"/>
  <c r="V2815" i="109"/>
  <c r="Q3388" i="109"/>
  <c r="U489" i="109"/>
  <c r="R279" i="109"/>
  <c r="V3444" i="109"/>
  <c r="O905" i="109"/>
  <c r="T106" i="109"/>
  <c r="Y2431" i="109"/>
  <c r="S2442" i="109"/>
  <c r="N1863" i="109"/>
  <c r="Q3065" i="109"/>
  <c r="X2820" i="109"/>
  <c r="V909" i="109"/>
  <c r="U277" i="109"/>
  <c r="O1954" i="109"/>
  <c r="Y890" i="109"/>
  <c r="N380" i="109"/>
  <c r="U508" i="109"/>
  <c r="X2833" i="109"/>
  <c r="Q1895" i="109"/>
  <c r="S176" i="109"/>
  <c r="O1304" i="112"/>
  <c r="O2634" i="109"/>
  <c r="V1316" i="109"/>
  <c r="Q3313" i="109"/>
  <c r="U172" i="109"/>
  <c r="U2722" i="109"/>
  <c r="O944" i="112"/>
  <c r="X111" i="109"/>
  <c r="R2295" i="109"/>
  <c r="T1000" i="109"/>
  <c r="O5" i="109"/>
  <c r="Q785" i="112"/>
  <c r="O1689" i="112"/>
  <c r="Z2546" i="109"/>
  <c r="Y2195" i="109"/>
  <c r="P1221" i="112"/>
  <c r="S575" i="109"/>
  <c r="T3856" i="109"/>
  <c r="Y4044" i="109"/>
  <c r="X1973" i="109"/>
  <c r="Z3970" i="109"/>
  <c r="V3684" i="109"/>
  <c r="O130" i="109"/>
  <c r="Y850" i="109"/>
  <c r="V370" i="109"/>
  <c r="V4171" i="109"/>
  <c r="V1157" i="109"/>
  <c r="V1699" i="109"/>
  <c r="S160" i="109"/>
  <c r="V2804" i="109"/>
  <c r="X2662" i="109"/>
  <c r="S589" i="109"/>
  <c r="N367" i="109"/>
  <c r="P409" i="109"/>
  <c r="O910" i="109"/>
  <c r="U1607" i="109"/>
  <c r="P1260" i="109"/>
  <c r="T2028" i="109"/>
  <c r="U26" i="109"/>
  <c r="T2982" i="109"/>
  <c r="Q833" i="109"/>
  <c r="O453" i="109"/>
  <c r="V975" i="109"/>
  <c r="S912" i="109"/>
  <c r="X407" i="109"/>
  <c r="O2699" i="109"/>
  <c r="X245" i="109"/>
  <c r="S802" i="109"/>
  <c r="U380" i="109"/>
  <c r="R1500" i="109"/>
  <c r="Y1502" i="109"/>
  <c r="W2833" i="109"/>
  <c r="N1606" i="109"/>
  <c r="O217" i="109"/>
  <c r="O3504" i="109"/>
  <c r="O585" i="109"/>
  <c r="R1131" i="112"/>
  <c r="S654" i="109"/>
  <c r="U452" i="109"/>
  <c r="Y3340" i="109"/>
  <c r="T3149" i="109"/>
  <c r="X3423" i="109"/>
  <c r="Q2356" i="112"/>
  <c r="U2204" i="109"/>
  <c r="Y4087" i="109"/>
  <c r="R1648" i="109"/>
  <c r="N290" i="109"/>
  <c r="W182" i="109"/>
  <c r="N207" i="109"/>
  <c r="V3470" i="109"/>
  <c r="Z3612" i="109"/>
  <c r="T863" i="109"/>
  <c r="Q116" i="109"/>
  <c r="O1844" i="109"/>
  <c r="W2814" i="109"/>
  <c r="O2989" i="109"/>
  <c r="P3921" i="109"/>
  <c r="Z2505" i="109"/>
  <c r="X3514" i="109"/>
  <c r="Y1505" i="109"/>
  <c r="S2273" i="109"/>
  <c r="U2959" i="109"/>
  <c r="T1311" i="109"/>
  <c r="O2746" i="109"/>
  <c r="Y934" i="109"/>
  <c r="T1594" i="109"/>
  <c r="W3178" i="109"/>
  <c r="X2673" i="109"/>
  <c r="U2626" i="109"/>
  <c r="S3134" i="109"/>
  <c r="N568" i="109"/>
  <c r="V1358" i="109"/>
  <c r="S628" i="109"/>
  <c r="Y1320" i="109"/>
  <c r="S2441" i="109"/>
  <c r="V2838" i="109"/>
  <c r="N791" i="109"/>
  <c r="N2588" i="109"/>
  <c r="Q969" i="109"/>
  <c r="U68" i="109"/>
  <c r="R2012" i="109"/>
  <c r="Y4144" i="109"/>
  <c r="W3669" i="109"/>
  <c r="T2482" i="109"/>
  <c r="V1377" i="109"/>
  <c r="P20" i="109"/>
  <c r="X1501" i="109"/>
  <c r="R255" i="109"/>
  <c r="U2764" i="109"/>
  <c r="Y209" i="109"/>
  <c r="Q3451" i="109"/>
  <c r="O2715" i="109"/>
  <c r="Q171" i="109"/>
  <c r="U1853" i="109"/>
  <c r="T65" i="109"/>
  <c r="W1352" i="109"/>
  <c r="N1224" i="109"/>
  <c r="U822" i="109"/>
  <c r="P3920" i="109"/>
  <c r="V1022" i="109"/>
  <c r="Q818" i="112"/>
  <c r="R160" i="109"/>
  <c r="W3012" i="109"/>
  <c r="Q2649" i="109"/>
  <c r="S790" i="109"/>
  <c r="S1023" i="109"/>
  <c r="W3828" i="109"/>
  <c r="R2691" i="109"/>
  <c r="Q530" i="109"/>
  <c r="S2832" i="109"/>
  <c r="T3935" i="109"/>
  <c r="S1313" i="109"/>
  <c r="W83" i="109"/>
  <c r="S3031" i="109"/>
  <c r="S539" i="109"/>
  <c r="N170" i="112"/>
  <c r="Y1934" i="109"/>
  <c r="Q3748" i="109"/>
  <c r="O4121" i="109"/>
  <c r="X405" i="109"/>
  <c r="Q2415" i="109"/>
  <c r="W255" i="109"/>
  <c r="R189" i="112"/>
  <c r="S102" i="109"/>
  <c r="N1180" i="112"/>
  <c r="W3829" i="109"/>
  <c r="U505" i="109"/>
  <c r="N3360" i="109"/>
  <c r="S1738" i="109"/>
  <c r="N3852" i="109"/>
  <c r="T871" i="109"/>
  <c r="X532" i="109"/>
  <c r="P1612" i="109"/>
  <c r="U1313" i="109"/>
  <c r="R554" i="109"/>
  <c r="Y2662" i="109"/>
  <c r="V549" i="109"/>
  <c r="S1496" i="109"/>
  <c r="Z1038" i="109"/>
  <c r="W2960" i="109"/>
  <c r="U3067" i="109"/>
  <c r="O2727" i="109"/>
  <c r="R1681" i="109"/>
  <c r="V2716" i="109"/>
  <c r="Y2103" i="109"/>
  <c r="W3091" i="109"/>
  <c r="Q1339" i="109"/>
  <c r="P3492" i="109"/>
  <c r="V833" i="109"/>
  <c r="N15" i="112"/>
  <c r="T872" i="109"/>
  <c r="V4129" i="109"/>
  <c r="P658" i="109"/>
  <c r="O1546" i="109"/>
  <c r="N3198" i="109"/>
  <c r="V551" i="109"/>
  <c r="W3464" i="109"/>
  <c r="Q1884" i="112"/>
  <c r="U907" i="109"/>
  <c r="Q175" i="109"/>
  <c r="S1927" i="109"/>
  <c r="Y2457" i="109"/>
  <c r="P2419" i="109"/>
  <c r="R2069" i="109"/>
  <c r="Q2242" i="109"/>
  <c r="V2628" i="109"/>
  <c r="N632" i="112"/>
  <c r="V781" i="109"/>
  <c r="Q3470" i="109"/>
  <c r="V971" i="109"/>
  <c r="S452" i="109"/>
  <c r="P919" i="109"/>
  <c r="Y2779" i="109"/>
  <c r="Q313" i="112"/>
  <c r="N395" i="109"/>
  <c r="Q940" i="109"/>
  <c r="V3330" i="109"/>
  <c r="T3356" i="109"/>
  <c r="Z360" i="109"/>
  <c r="N975" i="109"/>
  <c r="O2221" i="109"/>
  <c r="W502" i="109"/>
  <c r="N1140" i="109"/>
  <c r="Q2258" i="109"/>
  <c r="O1584" i="109"/>
  <c r="N44" i="112"/>
  <c r="W2000" i="109"/>
  <c r="T882" i="109"/>
  <c r="W934" i="109"/>
  <c r="Y1481" i="109"/>
  <c r="P1345" i="109"/>
  <c r="V847" i="109"/>
  <c r="W3137" i="109"/>
  <c r="P1940" i="112"/>
  <c r="O1736" i="109"/>
  <c r="X990" i="109"/>
  <c r="P94" i="109"/>
  <c r="V1197" i="109"/>
  <c r="Q2606" i="109"/>
  <c r="X873" i="109"/>
  <c r="S500" i="109"/>
  <c r="X459" i="109"/>
  <c r="W2743" i="109"/>
  <c r="U1970" i="109"/>
  <c r="Q573" i="109"/>
  <c r="S135" i="109"/>
  <c r="V732" i="109"/>
  <c r="Y469" i="109"/>
  <c r="N1642" i="109"/>
  <c r="V1209" i="109"/>
  <c r="X1859" i="109"/>
  <c r="P2696" i="109"/>
  <c r="W30" i="109"/>
  <c r="S1543" i="109"/>
  <c r="N947" i="109"/>
  <c r="R1853" i="109"/>
  <c r="Y859" i="109"/>
  <c r="U1372" i="109"/>
  <c r="X1125" i="109"/>
  <c r="O1634" i="109"/>
  <c r="U2196" i="109"/>
  <c r="U113" i="109"/>
  <c r="R863" i="109"/>
  <c r="S1182" i="109"/>
  <c r="P14" i="109"/>
  <c r="S1967" i="109"/>
  <c r="W2730" i="109"/>
  <c r="Q3488" i="109"/>
  <c r="Q1473" i="109"/>
  <c r="P4149" i="109"/>
  <c r="T2689" i="109"/>
  <c r="X2367" i="109"/>
  <c r="R2231" i="109"/>
  <c r="U1485" i="109"/>
  <c r="V1620" i="109"/>
  <c r="T582" i="109"/>
  <c r="O472" i="109"/>
  <c r="R3781" i="109"/>
  <c r="Q79" i="109"/>
  <c r="Z2168" i="109"/>
  <c r="Y3351" i="109"/>
  <c r="U206" i="109"/>
  <c r="X3487" i="109"/>
  <c r="O3939" i="109"/>
  <c r="X206" i="109"/>
  <c r="Q4124" i="109"/>
  <c r="W4043" i="109"/>
  <c r="Y189" i="109"/>
  <c r="R1208" i="109"/>
  <c r="R1634" i="109"/>
  <c r="V2613" i="109"/>
  <c r="X187" i="109"/>
  <c r="S186" i="109"/>
  <c r="X4057" i="109"/>
  <c r="Y38" i="109"/>
  <c r="S4146" i="109"/>
  <c r="O629" i="112"/>
  <c r="O586" i="109"/>
  <c r="W3576" i="109"/>
  <c r="R1204" i="109"/>
  <c r="O881" i="109"/>
  <c r="Q1201" i="109"/>
  <c r="W493" i="109"/>
  <c r="U138" i="109"/>
  <c r="P123" i="112"/>
  <c r="X799" i="109"/>
  <c r="Y2361" i="109"/>
  <c r="X3930" i="109"/>
  <c r="T985" i="109"/>
  <c r="Q861" i="109"/>
  <c r="Z1087" i="109"/>
  <c r="U2293" i="109"/>
  <c r="Q2288" i="109"/>
  <c r="P1942" i="109"/>
  <c r="R3026" i="109"/>
  <c r="W63" i="109"/>
  <c r="W1539" i="109"/>
  <c r="Q756" i="112"/>
  <c r="V2111" i="109"/>
  <c r="P1724" i="109"/>
  <c r="W1745" i="109"/>
  <c r="O1939" i="109"/>
  <c r="W3501" i="109"/>
  <c r="R688" i="112"/>
  <c r="X3464" i="109"/>
  <c r="P2624" i="109"/>
  <c r="V78" i="109"/>
  <c r="N4189" i="109"/>
  <c r="N3315" i="109"/>
  <c r="V3363" i="109"/>
  <c r="W1608" i="109"/>
  <c r="P2370" i="109"/>
  <c r="O1385" i="112"/>
  <c r="N2595" i="109"/>
  <c r="Q78" i="109"/>
  <c r="Y70" i="109"/>
  <c r="R2374" i="109"/>
  <c r="Y855" i="109"/>
  <c r="O598" i="112"/>
  <c r="X180" i="109"/>
  <c r="T1750" i="109"/>
  <c r="X4076" i="109"/>
  <c r="S3424" i="109"/>
  <c r="X3036" i="109"/>
  <c r="Q841" i="109"/>
  <c r="W2995" i="109"/>
  <c r="W143" i="109"/>
  <c r="N1027" i="112"/>
  <c r="S2685" i="109"/>
  <c r="W483" i="109"/>
  <c r="Y2479" i="109"/>
  <c r="T2232" i="109"/>
  <c r="W3902" i="109"/>
  <c r="U3344" i="109"/>
  <c r="E43" i="117"/>
  <c r="X1976" i="109"/>
  <c r="U3722" i="109"/>
  <c r="R4235" i="109"/>
  <c r="R1699" i="109"/>
  <c r="S3711" i="109"/>
  <c r="W1927" i="109"/>
  <c r="O733" i="112"/>
  <c r="U803" i="109"/>
  <c r="S750" i="109"/>
  <c r="T2015" i="109"/>
  <c r="S3670" i="109"/>
  <c r="R2667" i="109"/>
  <c r="Y3145" i="109"/>
  <c r="R2685" i="109"/>
  <c r="Z1080" i="109"/>
  <c r="S3409" i="109"/>
  <c r="X4117" i="109"/>
  <c r="X469" i="109"/>
  <c r="Q764" i="112"/>
  <c r="X2036" i="109"/>
  <c r="X1494" i="109"/>
  <c r="X3924" i="109"/>
  <c r="W2337" i="109"/>
  <c r="Q318" i="112"/>
  <c r="X159" i="109"/>
  <c r="P3418" i="109"/>
  <c r="N2469" i="109"/>
  <c r="X1505" i="109"/>
  <c r="P848" i="109"/>
  <c r="S4203" i="109"/>
  <c r="U944" i="109"/>
  <c r="U533" i="109"/>
  <c r="P970" i="109"/>
  <c r="X1576" i="109"/>
  <c r="V220" i="109"/>
  <c r="X93" i="109"/>
  <c r="W3788" i="109"/>
  <c r="Y844" i="109"/>
  <c r="T959" i="109"/>
  <c r="O2816" i="109"/>
  <c r="T2204" i="109"/>
  <c r="W3545" i="109"/>
  <c r="X2565" i="109"/>
  <c r="U1167" i="109"/>
  <c r="P840" i="112"/>
  <c r="S1355" i="109"/>
  <c r="X5" i="109"/>
  <c r="O1827" i="109"/>
  <c r="N3336" i="109"/>
  <c r="S1886" i="109"/>
  <c r="V1146" i="109"/>
  <c r="X1194" i="109"/>
  <c r="U4120" i="109"/>
  <c r="P3107" i="109"/>
  <c r="S2042" i="109"/>
  <c r="Q2613" i="109"/>
  <c r="Z326" i="109"/>
  <c r="R756" i="109"/>
  <c r="T210" i="109"/>
  <c r="R545" i="109"/>
  <c r="V629" i="109"/>
  <c r="Y2833" i="109"/>
  <c r="O158" i="112"/>
  <c r="Y2930" i="109"/>
  <c r="Y2483" i="109"/>
  <c r="N3665" i="109"/>
  <c r="Y2648" i="109"/>
  <c r="P1078" i="112"/>
  <c r="T2784" i="109"/>
  <c r="R479" i="109"/>
  <c r="N1942" i="109"/>
  <c r="Y1605" i="109"/>
  <c r="T928" i="109"/>
  <c r="Q280" i="109"/>
  <c r="N159" i="109"/>
  <c r="P570" i="109"/>
  <c r="R866" i="109"/>
  <c r="W3928" i="109"/>
  <c r="P2429" i="109"/>
  <c r="W3353" i="109"/>
  <c r="Y1724" i="109"/>
  <c r="Q40" i="109"/>
  <c r="P541" i="109"/>
  <c r="Y1348" i="109"/>
  <c r="N620" i="109"/>
  <c r="P3066" i="109"/>
  <c r="T575" i="109"/>
  <c r="Y558" i="109"/>
  <c r="P2788" i="109"/>
  <c r="Q3122" i="109"/>
  <c r="P4084" i="109"/>
  <c r="S4181" i="109"/>
  <c r="V2617" i="109"/>
  <c r="U2922" i="109"/>
  <c r="U2408" i="109"/>
  <c r="U3094" i="109"/>
  <c r="X3080" i="109"/>
  <c r="W3559" i="109"/>
  <c r="W1577" i="109"/>
  <c r="O1336" i="109"/>
  <c r="W2842" i="109"/>
  <c r="Q3524" i="109"/>
  <c r="Y1386" i="109"/>
  <c r="R808" i="109"/>
  <c r="Y2721" i="109"/>
  <c r="V3501" i="109"/>
  <c r="V3167" i="109"/>
  <c r="Y1638" i="109"/>
  <c r="X47" i="109"/>
  <c r="R144" i="109"/>
  <c r="U543" i="109"/>
  <c r="N218" i="109"/>
  <c r="Z1782" i="109"/>
  <c r="W2627" i="109"/>
  <c r="X641" i="109"/>
  <c r="R3025" i="109"/>
  <c r="V3921" i="109"/>
  <c r="P2026" i="109"/>
  <c r="V3015" i="109"/>
  <c r="P1490" i="112"/>
  <c r="O2451" i="109"/>
  <c r="T104" i="109"/>
  <c r="U1891" i="109"/>
  <c r="V2653" i="109"/>
  <c r="Y1131" i="109"/>
  <c r="Q3690" i="109"/>
  <c r="N1757" i="112"/>
  <c r="R542" i="109"/>
  <c r="R2761" i="109"/>
  <c r="N334" i="112"/>
  <c r="V2623" i="109"/>
  <c r="Q2315" i="109"/>
  <c r="N3864" i="109"/>
  <c r="U2101" i="109"/>
  <c r="O3324" i="109"/>
  <c r="O1345" i="109"/>
  <c r="O805" i="109"/>
  <c r="Y3420" i="109"/>
  <c r="V260" i="109"/>
  <c r="W654" i="109"/>
  <c r="R285" i="109"/>
  <c r="S2835" i="109"/>
  <c r="W2468" i="109"/>
  <c r="P1993" i="109"/>
  <c r="T4187" i="109"/>
  <c r="N1565" i="109"/>
  <c r="T1883" i="109"/>
  <c r="N2142" i="112"/>
  <c r="N3575" i="109"/>
  <c r="T1881" i="109"/>
  <c r="T839" i="109"/>
  <c r="V2325" i="109"/>
  <c r="O31" i="109"/>
  <c r="S979" i="109"/>
  <c r="P229" i="109"/>
  <c r="X3720" i="109"/>
  <c r="S3861" i="109"/>
  <c r="T969" i="109"/>
  <c r="R964" i="109"/>
  <c r="W4163" i="109"/>
  <c r="T452" i="109"/>
  <c r="X1169" i="109"/>
  <c r="R837" i="109"/>
  <c r="S1226" i="109"/>
  <c r="P801" i="109"/>
  <c r="R2650" i="109"/>
  <c r="Y3190" i="109"/>
  <c r="N206" i="109"/>
  <c r="Y46" i="109"/>
  <c r="O3491" i="109"/>
  <c r="V3889" i="109"/>
  <c r="N3738" i="109"/>
  <c r="T881" i="109"/>
  <c r="W1007" i="109"/>
  <c r="W2776" i="109"/>
  <c r="Q2212" i="109"/>
  <c r="W1671" i="109"/>
  <c r="X2332" i="109"/>
  <c r="U279" i="109"/>
  <c r="Q2224" i="109"/>
  <c r="V3542" i="109"/>
  <c r="X800" i="109"/>
  <c r="P1521" i="109"/>
  <c r="W1150" i="109"/>
  <c r="U3536" i="109"/>
  <c r="W1157" i="109"/>
  <c r="Y1204" i="109"/>
  <c r="X104" i="109"/>
  <c r="N265" i="112"/>
  <c r="N2355" i="109"/>
  <c r="T3056" i="109"/>
  <c r="R2963" i="109"/>
  <c r="Q1607" i="109"/>
  <c r="P3540" i="109"/>
  <c r="Q580" i="109"/>
  <c r="Y3417" i="109"/>
  <c r="W2469" i="109"/>
  <c r="N2951" i="109"/>
  <c r="O2307" i="109"/>
  <c r="P2333" i="109"/>
  <c r="P1220" i="109"/>
  <c r="T1719" i="109"/>
  <c r="N1704" i="109"/>
  <c r="Y1881" i="109"/>
  <c r="P1110" i="109"/>
  <c r="R2211" i="109"/>
  <c r="S3337" i="109"/>
  <c r="S2963" i="109"/>
  <c r="O1348" i="109"/>
  <c r="O2247" i="109"/>
  <c r="O2391" i="109"/>
  <c r="Z1404" i="109"/>
  <c r="N1727" i="112"/>
  <c r="Q840" i="112"/>
  <c r="Q4075" i="109"/>
  <c r="Q3728" i="109"/>
  <c r="P2802" i="109"/>
  <c r="X1320" i="109"/>
  <c r="W2766" i="109"/>
  <c r="R3532" i="109"/>
  <c r="Y289" i="109"/>
  <c r="O4240" i="109"/>
  <c r="X2312" i="109"/>
  <c r="X1353" i="109"/>
  <c r="R1625" i="109"/>
  <c r="N4176" i="109"/>
  <c r="X1689" i="109"/>
  <c r="O2633" i="112"/>
  <c r="S2780" i="109"/>
  <c r="S1621" i="109"/>
  <c r="X1967" i="109"/>
  <c r="T2688" i="109"/>
  <c r="P907" i="109"/>
  <c r="P186" i="109"/>
  <c r="V983" i="109"/>
  <c r="P448" i="109"/>
  <c r="N1564" i="109"/>
  <c r="X3913" i="109"/>
  <c r="Y2720" i="109"/>
  <c r="R293" i="109"/>
  <c r="W2434" i="109"/>
  <c r="T4247" i="109"/>
  <c r="V2687" i="109"/>
  <c r="X2253" i="109"/>
  <c r="U3032" i="109"/>
  <c r="T2731" i="109"/>
  <c r="Y3025" i="109"/>
  <c r="X749" i="109"/>
  <c r="N177" i="109"/>
  <c r="T3379" i="109"/>
  <c r="T605" i="109"/>
  <c r="V735" i="109"/>
  <c r="O3140" i="109"/>
  <c r="X3160" i="109"/>
  <c r="Z729" i="109"/>
  <c r="R3563" i="109"/>
  <c r="X2041" i="109"/>
  <c r="T1850" i="109"/>
  <c r="P1648" i="109"/>
  <c r="P2846" i="109"/>
  <c r="O2334" i="109"/>
  <c r="R2806" i="109"/>
  <c r="X253" i="109"/>
  <c r="V2326" i="109"/>
  <c r="U2963" i="109"/>
  <c r="W460" i="109"/>
  <c r="O3121" i="109"/>
  <c r="Y425" i="109"/>
  <c r="W2745" i="109"/>
  <c r="W69" i="109"/>
  <c r="V41" i="109"/>
  <c r="R13" i="109"/>
  <c r="W1604" i="109"/>
  <c r="P1008" i="109"/>
  <c r="P151" i="109"/>
  <c r="P2598" i="109"/>
  <c r="P2073" i="109"/>
  <c r="X2385" i="109"/>
  <c r="Y69" i="109"/>
  <c r="V124" i="109"/>
  <c r="T3778" i="109"/>
  <c r="P1276" i="112"/>
  <c r="U574" i="109"/>
  <c r="T3153" i="109"/>
  <c r="N1970" i="109"/>
  <c r="R1376" i="109"/>
  <c r="O2846" i="109"/>
  <c r="S3314" i="109"/>
  <c r="T3494" i="109"/>
  <c r="R1485" i="109"/>
  <c r="O2411" i="109"/>
  <c r="V2813" i="109"/>
  <c r="Y136" i="109"/>
  <c r="W1210" i="109"/>
  <c r="R1517" i="109"/>
  <c r="W3535" i="109"/>
  <c r="W2707" i="109"/>
  <c r="N2664" i="109"/>
  <c r="P817" i="109"/>
  <c r="Q1308" i="109"/>
  <c r="S1938" i="109"/>
  <c r="V2802" i="109"/>
  <c r="P115" i="109"/>
  <c r="R2469" i="109"/>
  <c r="N3178" i="109"/>
  <c r="O1897" i="112"/>
  <c r="Y2222" i="109"/>
  <c r="U3110" i="109"/>
  <c r="S1861" i="109"/>
  <c r="T467" i="109"/>
  <c r="R581" i="109"/>
  <c r="O483" i="112"/>
  <c r="W2841" i="109"/>
  <c r="P142" i="109"/>
  <c r="O1123" i="109"/>
  <c r="U409" i="109"/>
  <c r="O809" i="109"/>
  <c r="U1223" i="109"/>
  <c r="Y3027" i="109"/>
  <c r="X630" i="109"/>
  <c r="S4300" i="109"/>
  <c r="O2467" i="109"/>
  <c r="P2834" i="109"/>
  <c r="X2757" i="109"/>
  <c r="P111" i="109"/>
  <c r="N1382" i="109"/>
  <c r="N932" i="109"/>
  <c r="U762" i="109"/>
  <c r="R2476" i="109"/>
  <c r="Y1101" i="109"/>
  <c r="Y3201" i="109"/>
  <c r="U3026" i="109"/>
  <c r="V115" i="109"/>
  <c r="W2594" i="109"/>
  <c r="X3532" i="109"/>
  <c r="Q994" i="112"/>
  <c r="N609" i="109"/>
  <c r="Q3924" i="109"/>
  <c r="Z3977" i="109"/>
  <c r="P2735" i="109"/>
  <c r="O520" i="112"/>
  <c r="S2336" i="109"/>
  <c r="U927" i="109"/>
  <c r="X2707" i="109"/>
  <c r="P3942" i="109"/>
  <c r="W832" i="109"/>
  <c r="W781" i="109"/>
  <c r="R481" i="109"/>
  <c r="Q292" i="112"/>
  <c r="S649" i="109"/>
  <c r="Y2606" i="109"/>
  <c r="S751" i="109"/>
  <c r="T1267" i="109"/>
  <c r="W3518" i="109"/>
  <c r="X2200" i="109"/>
  <c r="N2069" i="109"/>
  <c r="R1139" i="112"/>
  <c r="T3792" i="109"/>
  <c r="X4230" i="109"/>
  <c r="Q137" i="109"/>
  <c r="P2011" i="109"/>
  <c r="V3386" i="109"/>
  <c r="Y4094" i="109"/>
  <c r="O116" i="109"/>
  <c r="V3702" i="109"/>
  <c r="W2204" i="109"/>
  <c r="X943" i="109"/>
  <c r="O3022" i="109"/>
  <c r="O2364" i="109"/>
  <c r="P774" i="109"/>
  <c r="T567" i="109"/>
  <c r="U763" i="109"/>
  <c r="N3576" i="109"/>
  <c r="P750" i="109"/>
  <c r="T876" i="109"/>
  <c r="W540" i="109"/>
  <c r="W1316" i="109"/>
  <c r="S2405" i="109"/>
  <c r="Q99" i="109"/>
  <c r="X545" i="109"/>
  <c r="S938" i="109"/>
  <c r="R2745" i="109"/>
  <c r="V2593" i="109"/>
  <c r="Y1142" i="109"/>
  <c r="Y2475" i="109"/>
  <c r="O1981" i="109"/>
  <c r="T1677" i="109"/>
  <c r="U1738" i="109"/>
  <c r="O1991" i="109"/>
  <c r="O1627" i="109"/>
  <c r="Y3063" i="109"/>
  <c r="Q1591" i="109"/>
  <c r="O2784" i="109"/>
  <c r="N3476" i="109"/>
  <c r="N2278" i="109"/>
  <c r="X4103" i="109"/>
  <c r="Q1174" i="109"/>
  <c r="S2259" i="109"/>
  <c r="R1116" i="112"/>
  <c r="Q3870" i="109"/>
  <c r="O60" i="109"/>
  <c r="R550" i="109"/>
  <c r="S2334" i="109"/>
  <c r="T1378" i="109"/>
  <c r="Z2893" i="109"/>
  <c r="O1640" i="109"/>
  <c r="Y2674" i="109"/>
  <c r="V1939" i="109"/>
  <c r="X4300" i="109"/>
  <c r="S434" i="109"/>
  <c r="T3467" i="109"/>
  <c r="Z1064" i="109"/>
  <c r="Y3909" i="109"/>
  <c r="P102" i="112"/>
  <c r="O4183" i="109"/>
  <c r="Q464" i="112"/>
  <c r="X2641" i="109"/>
  <c r="V2714" i="109"/>
  <c r="Z1029" i="109"/>
  <c r="N1017" i="109"/>
  <c r="S1135" i="109"/>
  <c r="R1870" i="109"/>
  <c r="P4262" i="109"/>
  <c r="S3387" i="109"/>
  <c r="Q2732" i="109"/>
  <c r="W2250" i="109"/>
  <c r="R1019" i="109"/>
  <c r="V2251" i="109"/>
  <c r="S1357" i="109"/>
  <c r="T2376" i="109"/>
  <c r="P253" i="109"/>
  <c r="U234" i="109"/>
  <c r="Q3031" i="109"/>
  <c r="S151" i="109"/>
  <c r="R3378" i="109"/>
  <c r="V1712" i="109"/>
  <c r="U4175" i="109"/>
  <c r="V1194" i="109"/>
  <c r="V573" i="109"/>
  <c r="S2394" i="109"/>
  <c r="Y939" i="109"/>
  <c r="Q2380" i="109"/>
  <c r="R3733" i="109"/>
  <c r="R2630" i="109"/>
  <c r="S1008" i="109"/>
  <c r="Y2658" i="109"/>
  <c r="V2934" i="109"/>
  <c r="U3548" i="109"/>
  <c r="Z3224" i="109"/>
  <c r="Q1454" i="112"/>
  <c r="Z1093" i="109"/>
  <c r="P1200" i="109"/>
  <c r="P989" i="109"/>
  <c r="N1246" i="109"/>
  <c r="Q9" i="112"/>
  <c r="V1855" i="109"/>
  <c r="U4048" i="109"/>
  <c r="X1116" i="109"/>
  <c r="P4205" i="109"/>
  <c r="P2248" i="109"/>
  <c r="U4040" i="109"/>
  <c r="Y194" i="109"/>
  <c r="Q3045" i="109"/>
  <c r="N70" i="112"/>
  <c r="T289" i="109"/>
  <c r="U3337" i="109"/>
  <c r="V916" i="109"/>
  <c r="O1585" i="109"/>
  <c r="T3501" i="109"/>
  <c r="Z2504" i="109"/>
  <c r="P3326" i="109"/>
  <c r="W4087" i="109"/>
  <c r="Z2880" i="109"/>
  <c r="R75" i="109"/>
  <c r="X1869" i="109"/>
  <c r="R3932" i="109"/>
  <c r="V3384" i="109"/>
  <c r="U212" i="109"/>
  <c r="S3386" i="109"/>
  <c r="U72" i="109"/>
  <c r="Y947" i="109"/>
  <c r="X4079" i="109"/>
  <c r="X1376" i="109"/>
  <c r="W3085" i="109"/>
  <c r="W1512" i="109"/>
  <c r="O1309" i="109"/>
  <c r="W136" i="109"/>
  <c r="V3348" i="109"/>
  <c r="S3765" i="109"/>
  <c r="Y3144" i="109"/>
  <c r="T3847" i="109"/>
  <c r="P1850" i="109"/>
  <c r="R969" i="109"/>
  <c r="N3538" i="109"/>
  <c r="O2991" i="109"/>
  <c r="S2985" i="109"/>
  <c r="O3472" i="109"/>
  <c r="T642" i="109"/>
  <c r="U2460" i="109"/>
  <c r="W655" i="109"/>
  <c r="T3317" i="109"/>
  <c r="T1194" i="109"/>
  <c r="S4072" i="109"/>
  <c r="T1208" i="109"/>
  <c r="V3851" i="109"/>
  <c r="O3540" i="109"/>
  <c r="O791" i="112"/>
  <c r="R3798" i="109"/>
  <c r="N1060" i="112"/>
  <c r="R3795" i="109"/>
  <c r="Q1219" i="109"/>
  <c r="U506" i="109"/>
  <c r="O36" i="109"/>
  <c r="U3175" i="109"/>
  <c r="R4071" i="109"/>
  <c r="U2583" i="109"/>
  <c r="P297" i="112"/>
  <c r="R71" i="109"/>
  <c r="R291" i="109"/>
  <c r="S396" i="109"/>
  <c r="Q22" i="109"/>
  <c r="W4037" i="109"/>
  <c r="W2377" i="109"/>
  <c r="R15" i="109"/>
  <c r="S1535" i="109"/>
  <c r="V1370" i="109"/>
  <c r="S241" i="109"/>
  <c r="N2431" i="109"/>
  <c r="U428" i="109"/>
  <c r="W4098" i="109"/>
  <c r="V3019" i="109"/>
  <c r="X3675" i="109"/>
  <c r="X3373" i="109"/>
  <c r="N433" i="109"/>
  <c r="V2793" i="109"/>
  <c r="X1303" i="109"/>
  <c r="N3754" i="109"/>
  <c r="R4056" i="109"/>
  <c r="R1962" i="109"/>
  <c r="R2780" i="109"/>
  <c r="V245" i="109"/>
  <c r="T3524" i="109"/>
  <c r="P964" i="109"/>
  <c r="X531" i="109"/>
  <c r="T131" i="109"/>
  <c r="W2306" i="109"/>
  <c r="T1131" i="109"/>
  <c r="U134" i="109"/>
  <c r="Y2844" i="109"/>
  <c r="Y1465" i="109"/>
  <c r="Q2405" i="109"/>
  <c r="U2014" i="109"/>
  <c r="U4149" i="109"/>
  <c r="U40" i="109"/>
  <c r="V918" i="109"/>
  <c r="W589" i="109"/>
  <c r="U249" i="109"/>
  <c r="W2387" i="109"/>
  <c r="S2628" i="109"/>
  <c r="W1635" i="109"/>
  <c r="W2367" i="109"/>
  <c r="P860" i="109"/>
  <c r="Q613" i="109"/>
  <c r="P1343" i="109"/>
  <c r="U2803" i="109"/>
  <c r="Q3930" i="109"/>
  <c r="X3126" i="109"/>
  <c r="U3491" i="109"/>
  <c r="Q1198" i="109"/>
  <c r="V1913" i="109"/>
  <c r="X951" i="109"/>
  <c r="Y2370" i="109"/>
  <c r="Y2621" i="109"/>
  <c r="V1159" i="109"/>
  <c r="S828" i="109"/>
  <c r="X1923" i="109"/>
  <c r="R3722" i="109"/>
  <c r="R855" i="109"/>
  <c r="Y2007" i="109"/>
  <c r="Y2623" i="109"/>
  <c r="O2459" i="112"/>
  <c r="N1272" i="109"/>
  <c r="N2405" i="109"/>
  <c r="X1735" i="109"/>
  <c r="S875" i="109"/>
  <c r="R3790" i="109"/>
  <c r="O755" i="112"/>
  <c r="U2976" i="109"/>
  <c r="Q2356" i="109"/>
  <c r="Y2337" i="109"/>
  <c r="W4239" i="109"/>
  <c r="R29" i="109"/>
  <c r="W1499" i="109"/>
  <c r="O135" i="112"/>
  <c r="Y2385" i="109"/>
  <c r="N26" i="109"/>
  <c r="Q1492" i="112"/>
  <c r="O3514" i="109"/>
  <c r="O829" i="109"/>
  <c r="P744" i="109"/>
  <c r="Z4334" i="109"/>
  <c r="S3085" i="109"/>
  <c r="O1105" i="109"/>
  <c r="P1187" i="109"/>
  <c r="P167" i="112"/>
  <c r="T2763" i="109"/>
  <c r="O2292" i="109"/>
  <c r="O3796" i="109"/>
  <c r="Y3497" i="109"/>
  <c r="R572" i="109"/>
  <c r="T1233" i="109"/>
  <c r="O802" i="109"/>
  <c r="Q1152" i="109"/>
  <c r="P715" i="112"/>
  <c r="W1744" i="109"/>
  <c r="P3534" i="109"/>
  <c r="R1839" i="109"/>
  <c r="T1840" i="109"/>
  <c r="U2684" i="109"/>
  <c r="Y4113" i="109"/>
  <c r="T974" i="109"/>
  <c r="R1342" i="109"/>
  <c r="Y1930" i="109"/>
  <c r="P2373" i="112"/>
  <c r="S2380" i="109"/>
  <c r="U3664" i="109"/>
  <c r="W471" i="109"/>
  <c r="P68" i="109"/>
  <c r="N252" i="109"/>
  <c r="P747" i="112"/>
  <c r="Q1533" i="109"/>
  <c r="W1137" i="109"/>
  <c r="S3313" i="109"/>
  <c r="R1308" i="109"/>
  <c r="O1913" i="112"/>
  <c r="V2720" i="109"/>
  <c r="Y1152" i="109"/>
  <c r="Y3352" i="109"/>
  <c r="S2732" i="109"/>
  <c r="D42" i="117"/>
  <c r="X45" i="109"/>
  <c r="R1569" i="109"/>
  <c r="Q278" i="109"/>
  <c r="Q2302" i="109"/>
  <c r="W1876" i="109"/>
  <c r="W572" i="109"/>
  <c r="W4236" i="109"/>
  <c r="P2939" i="109"/>
  <c r="V371" i="109"/>
  <c r="R1865" i="109"/>
  <c r="U1204" i="109"/>
  <c r="Y1287" i="109"/>
  <c r="U989" i="109"/>
  <c r="V1900" i="109"/>
  <c r="W3410" i="109"/>
  <c r="P1485" i="109"/>
  <c r="U1101" i="109"/>
  <c r="Q1242" i="109"/>
  <c r="O1612" i="112"/>
  <c r="P155" i="112"/>
  <c r="T1597" i="109"/>
  <c r="N833" i="109"/>
  <c r="U3495" i="109"/>
  <c r="T1847" i="109"/>
  <c r="O717" i="112"/>
  <c r="T115" i="109"/>
  <c r="V787" i="109"/>
  <c r="N3092" i="109"/>
  <c r="S805" i="109"/>
  <c r="W1740" i="109"/>
  <c r="S837" i="109"/>
  <c r="Y106" i="109"/>
  <c r="N217" i="109"/>
  <c r="T2793" i="109"/>
  <c r="Y166" i="109"/>
  <c r="X632" i="109"/>
  <c r="X946" i="109"/>
  <c r="T2452" i="109"/>
  <c r="W1612" i="109"/>
  <c r="Y2089" i="109"/>
  <c r="T2415" i="109"/>
  <c r="W3470" i="109"/>
  <c r="T279" i="109"/>
  <c r="Z1440" i="109"/>
  <c r="Z2497" i="109"/>
  <c r="R794" i="109"/>
  <c r="U2070" i="109"/>
  <c r="N624" i="109"/>
  <c r="P3695" i="109"/>
  <c r="P3707" i="109"/>
  <c r="X2241" i="109"/>
  <c r="S3311" i="109"/>
  <c r="Z682" i="109"/>
  <c r="T800" i="109"/>
  <c r="W3379" i="109"/>
  <c r="O393" i="109"/>
  <c r="Q1896" i="109"/>
  <c r="S2328" i="109"/>
  <c r="Y3391" i="109"/>
  <c r="R4297" i="109"/>
  <c r="W1521" i="109"/>
  <c r="R963" i="109"/>
  <c r="V182" i="109"/>
  <c r="S4157" i="109"/>
  <c r="Y797" i="109"/>
  <c r="X2823" i="109"/>
  <c r="P1301" i="109"/>
  <c r="V234" i="109"/>
  <c r="X3545" i="109"/>
  <c r="W1543" i="109"/>
  <c r="P772" i="109"/>
  <c r="T130" i="109"/>
  <c r="W657" i="109"/>
  <c r="T152" i="109"/>
  <c r="X962" i="109"/>
  <c r="S1316" i="109"/>
  <c r="P3117" i="109"/>
  <c r="N571" i="109"/>
  <c r="T1282" i="109"/>
  <c r="U128" i="109"/>
  <c r="S3014" i="109"/>
  <c r="Q120" i="112"/>
  <c r="P92" i="109"/>
  <c r="P543" i="109"/>
  <c r="Z2173" i="109"/>
  <c r="V3840" i="109"/>
  <c r="O240" i="109"/>
  <c r="X3462" i="109"/>
  <c r="X1282" i="109"/>
  <c r="X3827" i="109"/>
  <c r="U2282" i="109"/>
  <c r="S2804" i="109"/>
  <c r="V2070" i="109"/>
  <c r="N1336" i="109"/>
  <c r="R891" i="109"/>
  <c r="V3451" i="109"/>
  <c r="Z2151" i="109"/>
  <c r="R283" i="109"/>
  <c r="P1578" i="109"/>
  <c r="O3676" i="109"/>
  <c r="U3798" i="109"/>
  <c r="S3560" i="109"/>
  <c r="Q31" i="112"/>
  <c r="O1005" i="109"/>
  <c r="N2349" i="109"/>
  <c r="U2673" i="109"/>
  <c r="W3213" i="109"/>
  <c r="Y99" i="109"/>
  <c r="T2195" i="109"/>
  <c r="R2442" i="109"/>
  <c r="V2922" i="109"/>
  <c r="W1308" i="109"/>
  <c r="V1923" i="109"/>
  <c r="O1169" i="109"/>
  <c r="O2276" i="109"/>
  <c r="R103" i="109"/>
  <c r="P1354" i="109"/>
  <c r="W1479" i="109"/>
  <c r="S208" i="109"/>
  <c r="S1178" i="109"/>
  <c r="R950" i="109"/>
  <c r="N1571" i="109"/>
  <c r="Q1289" i="112"/>
  <c r="O652" i="109"/>
  <c r="P3510" i="109"/>
  <c r="T1299" i="109"/>
  <c r="R1882" i="109"/>
  <c r="V1651" i="109"/>
  <c r="P1121" i="109"/>
  <c r="U406" i="109"/>
  <c r="Y1005" i="109"/>
  <c r="T2219" i="109"/>
  <c r="T290" i="109"/>
  <c r="S3759" i="109"/>
  <c r="W1167" i="109"/>
  <c r="O184" i="109"/>
  <c r="Z698" i="109"/>
  <c r="R1730" i="109"/>
  <c r="V3053" i="109"/>
  <c r="U3363" i="109"/>
  <c r="X3172" i="109"/>
  <c r="S385" i="109"/>
  <c r="T1019" i="109"/>
  <c r="U2045" i="109"/>
  <c r="Z1765" i="109"/>
  <c r="O1847" i="109"/>
  <c r="W2620" i="109"/>
  <c r="R2606" i="109"/>
  <c r="Q1931" i="109"/>
  <c r="N3398" i="109"/>
  <c r="R1534" i="109"/>
  <c r="R2808" i="109"/>
  <c r="W3935" i="109"/>
  <c r="S2702" i="109"/>
  <c r="Q3832" i="109"/>
  <c r="R2369" i="109"/>
  <c r="W636" i="109"/>
  <c r="V3792" i="109"/>
  <c r="T550" i="109"/>
  <c r="U2794" i="109"/>
  <c r="Q4122" i="109"/>
  <c r="S1739" i="109"/>
  <c r="P978" i="112"/>
  <c r="O1895" i="109"/>
  <c r="Q364" i="112"/>
  <c r="R533" i="109"/>
  <c r="Y969" i="109"/>
  <c r="Z2496" i="109"/>
  <c r="W134" i="109"/>
  <c r="V2735" i="109"/>
  <c r="Q2445" i="109"/>
  <c r="Y2812" i="109"/>
  <c r="T1273" i="109"/>
  <c r="Q617" i="109"/>
  <c r="V2626" i="109"/>
  <c r="X4222" i="109"/>
  <c r="S2606" i="109"/>
  <c r="O4101" i="109"/>
  <c r="V3102" i="109"/>
  <c r="Q2722" i="109"/>
  <c r="N796" i="112"/>
  <c r="T3830" i="109"/>
  <c r="R3298" i="109"/>
  <c r="V624" i="109"/>
  <c r="X1314" i="109"/>
  <c r="P1621" i="109"/>
  <c r="N2302" i="109"/>
  <c r="Q2720" i="109"/>
  <c r="P785" i="109"/>
  <c r="O3168" i="109"/>
  <c r="N1689" i="109"/>
  <c r="Y86" i="109"/>
  <c r="P4275" i="109"/>
  <c r="V4236" i="109"/>
  <c r="X1713" i="109"/>
  <c r="O3549" i="109"/>
  <c r="P1939" i="109"/>
  <c r="V1991" i="109"/>
  <c r="U1599" i="109"/>
  <c r="X897" i="109"/>
  <c r="N1531" i="112"/>
  <c r="V2066" i="109"/>
  <c r="U740" i="109"/>
  <c r="Q1861" i="109"/>
  <c r="X1845" i="109"/>
  <c r="W3128" i="109"/>
  <c r="X803" i="109"/>
  <c r="P3745" i="109"/>
  <c r="P3049" i="109"/>
  <c r="R2115" i="109"/>
  <c r="S1735" i="109"/>
  <c r="U2930" i="109"/>
  <c r="S1503" i="109"/>
  <c r="O1460" i="112"/>
  <c r="V287" i="109"/>
  <c r="S1973" i="109"/>
  <c r="P2307" i="109"/>
  <c r="T44" i="109"/>
  <c r="W2066" i="109"/>
  <c r="O1500" i="109"/>
  <c r="W1522" i="109"/>
  <c r="Q4256" i="109"/>
  <c r="R844" i="109"/>
  <c r="T3353" i="109"/>
  <c r="Y2408" i="109"/>
  <c r="X497" i="109"/>
  <c r="R1893" i="109"/>
  <c r="U1023" i="109"/>
  <c r="N1985" i="109"/>
  <c r="Q101" i="109"/>
  <c r="N437" i="109"/>
  <c r="W2483" i="109"/>
  <c r="O2289" i="109"/>
  <c r="W375" i="109"/>
  <c r="U1893" i="109"/>
  <c r="X3909" i="109"/>
  <c r="T3429" i="109"/>
  <c r="N451" i="109"/>
  <c r="P720" i="112"/>
  <c r="T512" i="109"/>
  <c r="O49" i="112"/>
  <c r="X1632" i="109"/>
  <c r="O2117" i="109"/>
  <c r="Q229" i="109"/>
  <c r="Q1520" i="109"/>
  <c r="Z727" i="109"/>
  <c r="O338" i="112"/>
  <c r="P2465" i="109"/>
  <c r="Q206" i="109"/>
  <c r="U2574" i="109"/>
  <c r="T1722" i="109"/>
  <c r="T1642" i="109"/>
  <c r="Q233" i="109"/>
  <c r="Q1552" i="109"/>
  <c r="V2731" i="109"/>
  <c r="S2812" i="109"/>
  <c r="U554" i="109"/>
  <c r="R420" i="109"/>
  <c r="P248" i="109"/>
  <c r="U147" i="109"/>
  <c r="W3926" i="109"/>
  <c r="U4131" i="109"/>
  <c r="X4194" i="109"/>
  <c r="V2211" i="109"/>
  <c r="Q1357" i="109"/>
  <c r="P124" i="109"/>
  <c r="T2649" i="109"/>
  <c r="Q1968" i="109"/>
  <c r="T1166" i="109"/>
  <c r="T506" i="109"/>
  <c r="O2585" i="109"/>
  <c r="W1357" i="109"/>
  <c r="T427" i="109"/>
  <c r="X2408" i="109"/>
  <c r="Y583" i="109"/>
  <c r="V191" i="109"/>
  <c r="Q3818" i="109"/>
  <c r="Y1648" i="109"/>
  <c r="W2278" i="109"/>
  <c r="P1101" i="109"/>
  <c r="N263" i="109"/>
  <c r="V1738" i="109"/>
  <c r="Y1944" i="109"/>
  <c r="N10" i="109"/>
  <c r="P175" i="109"/>
  <c r="T2733" i="109"/>
  <c r="Y1743" i="109"/>
  <c r="Y3493" i="109"/>
  <c r="R260" i="109"/>
  <c r="O2662" i="109"/>
  <c r="Z2163" i="109"/>
  <c r="Q2626" i="109"/>
  <c r="P1548" i="109"/>
  <c r="N855" i="109"/>
  <c r="U469" i="109"/>
  <c r="V375" i="109"/>
  <c r="Y500" i="109"/>
  <c r="X970" i="109"/>
  <c r="Q3715" i="109"/>
  <c r="S36" i="109"/>
  <c r="N3345" i="109"/>
  <c r="O950" i="109"/>
  <c r="Y3029" i="109"/>
  <c r="N1897" i="109"/>
  <c r="Y4156" i="109"/>
  <c r="V3060" i="109"/>
  <c r="U1241" i="109"/>
  <c r="R547" i="109"/>
  <c r="O4087" i="109"/>
  <c r="U262" i="109"/>
  <c r="U2971" i="109"/>
  <c r="W3901" i="109"/>
  <c r="P4060" i="109"/>
  <c r="T3890" i="109"/>
  <c r="Q1856" i="109"/>
  <c r="Y3388" i="109"/>
  <c r="R2959" i="109"/>
  <c r="T1212" i="109"/>
  <c r="U1967" i="109"/>
  <c r="P1213" i="109"/>
  <c r="S745" i="109"/>
  <c r="Y2369" i="109"/>
  <c r="R1512" i="109"/>
  <c r="Y3715" i="109"/>
  <c r="X3753" i="109"/>
  <c r="Q2693" i="109"/>
  <c r="O148" i="109"/>
  <c r="Y3012" i="109"/>
  <c r="U1155" i="109"/>
  <c r="R25" i="109"/>
  <c r="V3121" i="109"/>
  <c r="T434" i="109"/>
  <c r="T760" i="109"/>
  <c r="V798" i="109"/>
  <c r="O2633" i="109"/>
  <c r="Q1316" i="109"/>
  <c r="X4134" i="109"/>
  <c r="P238" i="109"/>
  <c r="N3890" i="109"/>
  <c r="S1206" i="109"/>
  <c r="S187" i="109"/>
  <c r="R675" i="112"/>
  <c r="Q2466" i="109"/>
  <c r="S1246" i="109"/>
  <c r="V106" i="109"/>
  <c r="R276" i="109"/>
  <c r="U1020" i="109"/>
  <c r="P3764" i="109"/>
  <c r="Y1303" i="109"/>
  <c r="Y3705" i="109"/>
  <c r="P1529" i="109"/>
  <c r="P401" i="109"/>
  <c r="V2986" i="109"/>
  <c r="W3495" i="109"/>
  <c r="R946" i="109"/>
  <c r="N1196" i="109"/>
  <c r="O1220" i="109"/>
  <c r="R4216" i="109"/>
  <c r="S1519" i="109"/>
  <c r="W606" i="109"/>
  <c r="N3834" i="109"/>
  <c r="Y15" i="109"/>
  <c r="Z3625" i="109"/>
  <c r="P1236" i="109"/>
  <c r="Q3473" i="109"/>
  <c r="R1707" i="109"/>
  <c r="Q1393" i="112"/>
  <c r="S3806" i="109"/>
  <c r="S2057" i="109"/>
  <c r="R1926" i="109"/>
  <c r="N1675" i="109"/>
  <c r="T4144" i="109"/>
  <c r="P1651" i="109"/>
  <c r="S1156" i="109"/>
  <c r="W2812" i="109"/>
  <c r="X762" i="109"/>
  <c r="O964" i="109"/>
  <c r="Q198" i="109"/>
  <c r="W919" i="109"/>
  <c r="Y1344" i="109"/>
  <c r="O2583" i="109"/>
  <c r="T763" i="109"/>
  <c r="Q833" i="112"/>
  <c r="W2478" i="109"/>
  <c r="V288" i="109"/>
  <c r="Q1062" i="112"/>
  <c r="X2953" i="109"/>
  <c r="U3445" i="109"/>
  <c r="Q86" i="109"/>
  <c r="X1997" i="109"/>
  <c r="Y440" i="109"/>
  <c r="R1607" i="109"/>
  <c r="V3024" i="109"/>
  <c r="V2926" i="109"/>
  <c r="U2341" i="109"/>
  <c r="P1838" i="109"/>
  <c r="N1512" i="109"/>
  <c r="Q2461" i="109"/>
  <c r="Q424" i="109"/>
  <c r="Q3386" i="109"/>
  <c r="P1265" i="112"/>
  <c r="S98" i="109"/>
  <c r="Z1063" i="109"/>
  <c r="Q1022" i="109"/>
  <c r="Q854" i="109"/>
  <c r="P2099" i="109"/>
  <c r="V2304" i="109"/>
  <c r="V566" i="109"/>
  <c r="T578" i="109"/>
  <c r="Z1792" i="109"/>
  <c r="T2988" i="109"/>
  <c r="V1334" i="109"/>
  <c r="S1310" i="109"/>
  <c r="T1324" i="109"/>
  <c r="X583" i="109"/>
  <c r="T1303" i="109"/>
  <c r="X481" i="109"/>
  <c r="W1274" i="109"/>
  <c r="U396" i="109"/>
  <c r="Y4159" i="109"/>
  <c r="P2005" i="109"/>
  <c r="T3495" i="109"/>
  <c r="P3306" i="109"/>
  <c r="Q2716" i="109"/>
  <c r="N4197" i="109"/>
  <c r="N2793" i="109"/>
  <c r="Q1103" i="112"/>
  <c r="R4285" i="109"/>
  <c r="V855" i="109"/>
  <c r="U65" i="109"/>
  <c r="S2761" i="109"/>
  <c r="N1167" i="109"/>
  <c r="T128" i="109"/>
  <c r="R2306" i="109"/>
  <c r="T1892" i="109"/>
  <c r="Q1562" i="109"/>
  <c r="U3199" i="109"/>
  <c r="N736" i="112"/>
  <c r="R221" i="109"/>
  <c r="S1565" i="109"/>
  <c r="P1022" i="109"/>
  <c r="Y1698" i="109"/>
  <c r="N2673" i="109"/>
  <c r="Q3096" i="109"/>
  <c r="U1515" i="109"/>
  <c r="N39" i="109"/>
  <c r="X4085" i="109"/>
  <c r="U2580" i="109"/>
  <c r="V83" i="109"/>
  <c r="P1336" i="109"/>
  <c r="N3832" i="109"/>
  <c r="Y2971" i="109"/>
  <c r="T1283" i="109"/>
  <c r="Y568" i="109"/>
  <c r="Y2379" i="109"/>
  <c r="N1711" i="112"/>
  <c r="N1342" i="109"/>
  <c r="U870" i="109"/>
  <c r="Y2435" i="109"/>
  <c r="R209" i="112"/>
  <c r="Q844" i="109"/>
  <c r="X1968" i="109"/>
  <c r="V2482" i="109"/>
  <c r="T2683" i="109"/>
  <c r="N1339" i="109"/>
  <c r="S874" i="109"/>
  <c r="V2065" i="109"/>
  <c r="N1129" i="109"/>
  <c r="R3015" i="109"/>
  <c r="Q2589" i="109"/>
  <c r="O3533" i="109"/>
  <c r="S569" i="109"/>
  <c r="P114" i="109"/>
  <c r="N1387" i="109"/>
  <c r="Q3201" i="109"/>
  <c r="Y3184" i="109"/>
  <c r="X1912" i="109"/>
  <c r="S2023" i="109"/>
  <c r="P3318" i="109"/>
  <c r="W3469" i="109"/>
  <c r="P3076" i="109"/>
  <c r="N2461" i="109"/>
  <c r="Q3195" i="109"/>
  <c r="S70" i="109"/>
  <c r="U2265" i="109"/>
  <c r="Q2972" i="109"/>
  <c r="T1664" i="109"/>
  <c r="R3463" i="109"/>
  <c r="X43" i="109"/>
  <c r="N3675" i="109"/>
  <c r="X2557" i="109"/>
  <c r="U773" i="109"/>
  <c r="N1973" i="109"/>
  <c r="T805" i="109"/>
  <c r="Y1964" i="109"/>
  <c r="Y852" i="109"/>
  <c r="Q4045" i="109"/>
  <c r="V3565" i="109"/>
  <c r="Z697" i="109"/>
  <c r="U2465" i="109"/>
  <c r="Q1136" i="109"/>
  <c r="T2600" i="109"/>
  <c r="P3555" i="109"/>
  <c r="Z346" i="109"/>
  <c r="V1525" i="109"/>
  <c r="U4107" i="109"/>
  <c r="O760" i="112"/>
  <c r="V2306" i="109"/>
  <c r="U179" i="109"/>
  <c r="T3194" i="109"/>
  <c r="V55" i="109"/>
  <c r="W1571" i="109"/>
  <c r="R241" i="109"/>
  <c r="V3839" i="109"/>
  <c r="V844" i="109"/>
  <c r="N2757" i="109"/>
  <c r="R3177" i="109"/>
  <c r="X3871" i="109"/>
  <c r="T2803" i="109"/>
  <c r="N1135" i="109"/>
  <c r="Q429" i="109"/>
  <c r="X2235" i="109"/>
  <c r="W3832" i="109"/>
  <c r="R2971" i="109"/>
  <c r="R2242" i="109"/>
  <c r="R1850" i="109"/>
  <c r="Q75" i="109"/>
  <c r="U1861" i="109"/>
  <c r="O655" i="109"/>
  <c r="S609" i="109"/>
  <c r="S1521" i="109"/>
  <c r="V2737" i="109"/>
  <c r="T264" i="109"/>
  <c r="W276" i="109"/>
  <c r="S1200" i="109"/>
  <c r="Q1407" i="112"/>
  <c r="T51" i="109"/>
  <c r="N556" i="109"/>
  <c r="P2980" i="109"/>
  <c r="S2806" i="109"/>
  <c r="T21" i="109"/>
  <c r="Q3140" i="109"/>
  <c r="X1343" i="109"/>
  <c r="U813" i="109"/>
  <c r="W125" i="109"/>
  <c r="T1880" i="109"/>
  <c r="T2615" i="109"/>
  <c r="W2623" i="109"/>
  <c r="R949" i="109"/>
  <c r="T393" i="109"/>
  <c r="S1020" i="109"/>
  <c r="P2023" i="109"/>
  <c r="T3019" i="109"/>
  <c r="O3444" i="109"/>
  <c r="Y974" i="109"/>
  <c r="Q2241" i="109"/>
  <c r="Y271" i="109"/>
  <c r="U2641" i="109"/>
  <c r="X1310" i="109"/>
  <c r="S2044" i="109"/>
  <c r="U2939" i="109"/>
  <c r="P1950" i="109"/>
  <c r="U2617" i="109"/>
  <c r="N3413" i="109"/>
  <c r="N203" i="109"/>
  <c r="Q1190" i="109"/>
  <c r="R390" i="109"/>
  <c r="T3207" i="109"/>
  <c r="P2223" i="109"/>
  <c r="R1680" i="109"/>
  <c r="O744" i="109"/>
  <c r="Y1700" i="109"/>
  <c r="O516" i="112"/>
  <c r="R793" i="109"/>
  <c r="P27" i="112"/>
  <c r="T3547" i="109"/>
  <c r="Q2016" i="109"/>
  <c r="W3671" i="109"/>
  <c r="W994" i="109"/>
  <c r="S1563" i="109"/>
  <c r="Y1573" i="109"/>
  <c r="Q1611" i="109"/>
  <c r="V3127" i="109"/>
  <c r="W566" i="109"/>
  <c r="X2752" i="109"/>
  <c r="O1638" i="109"/>
  <c r="N189" i="109"/>
  <c r="Q2102" i="109"/>
  <c r="W438" i="109"/>
  <c r="X2614" i="109"/>
  <c r="S1381" i="109"/>
  <c r="S3203" i="109"/>
  <c r="U258" i="109"/>
  <c r="T1226" i="109"/>
  <c r="N2102" i="109"/>
  <c r="N1552" i="109"/>
  <c r="N32" i="109"/>
  <c r="O3317" i="109"/>
  <c r="Q1135" i="109"/>
  <c r="R2480" i="109"/>
  <c r="Q3348" i="109"/>
  <c r="Z1783" i="109"/>
  <c r="T2941" i="109"/>
  <c r="T3525" i="109"/>
  <c r="U4247" i="109"/>
  <c r="S3871" i="109"/>
  <c r="P2074" i="109"/>
  <c r="T2012" i="109"/>
  <c r="T1340" i="109"/>
  <c r="N3383" i="109"/>
  <c r="S516" i="109"/>
  <c r="N494" i="109"/>
  <c r="Q2337" i="109"/>
  <c r="N365" i="112"/>
  <c r="U3839" i="109"/>
  <c r="X2075" i="109"/>
  <c r="Z1452" i="109"/>
  <c r="V1632" i="109"/>
  <c r="V898" i="109"/>
  <c r="R4163" i="109"/>
  <c r="T1740" i="109"/>
  <c r="U1525" i="109"/>
  <c r="N844" i="109"/>
  <c r="U1387" i="109"/>
  <c r="P535" i="112"/>
  <c r="N13" i="109"/>
  <c r="U1942" i="109"/>
  <c r="Q646" i="109"/>
  <c r="U3392" i="109"/>
  <c r="P3779" i="109"/>
  <c r="N1154" i="109"/>
  <c r="Q1255" i="112"/>
  <c r="V3179" i="109"/>
  <c r="N834" i="109"/>
  <c r="P2283" i="109"/>
  <c r="O288" i="109"/>
  <c r="T3930" i="109"/>
  <c r="N1170" i="112"/>
  <c r="T2070" i="109"/>
  <c r="N895" i="109"/>
  <c r="Y569" i="109"/>
  <c r="O2084" i="109"/>
  <c r="T3008" i="109"/>
  <c r="Q4150" i="109"/>
  <c r="O1576" i="109"/>
  <c r="U2586" i="109"/>
  <c r="P2042" i="109"/>
  <c r="U2680" i="109"/>
  <c r="O1534" i="109"/>
  <c r="X1200" i="109"/>
  <c r="T774" i="109"/>
  <c r="P1100" i="112"/>
  <c r="Q2015" i="109"/>
  <c r="S3889" i="109"/>
  <c r="P1985" i="109"/>
  <c r="Y2224" i="109"/>
  <c r="X3364" i="109"/>
  <c r="V1372" i="109"/>
  <c r="T3210" i="109"/>
  <c r="V3310" i="109"/>
  <c r="Q2448" i="109"/>
  <c r="T951" i="109"/>
  <c r="P3123" i="109"/>
  <c r="T735" i="109"/>
  <c r="W2399" i="109"/>
  <c r="Y2113" i="109"/>
  <c r="Q1500" i="109"/>
  <c r="P4122" i="109"/>
  <c r="Y907" i="109"/>
  <c r="Q3360" i="109"/>
  <c r="Q1231" i="109"/>
  <c r="W1593" i="109"/>
  <c r="S3426" i="109"/>
  <c r="R1949" i="109"/>
  <c r="V1226" i="109"/>
  <c r="T1519" i="109"/>
  <c r="N710" i="112"/>
  <c r="Q3496" i="109"/>
  <c r="W3360" i="109"/>
  <c r="P3353" i="109"/>
  <c r="X3052" i="109"/>
  <c r="R2842" i="109"/>
  <c r="W2085" i="109"/>
  <c r="X2070" i="109"/>
  <c r="R109" i="109"/>
  <c r="U3756" i="109"/>
  <c r="W2926" i="109"/>
  <c r="X2995" i="109"/>
  <c r="S2474" i="109"/>
  <c r="T2616" i="109"/>
  <c r="R1237" i="109"/>
  <c r="P856" i="112"/>
  <c r="V2993" i="109"/>
  <c r="X238" i="109"/>
  <c r="Y1956" i="109"/>
  <c r="S408" i="109"/>
  <c r="Q835" i="109"/>
  <c r="W2585" i="109"/>
  <c r="V837" i="109"/>
  <c r="Q2204" i="109"/>
  <c r="Q1515" i="109"/>
  <c r="P864" i="109"/>
  <c r="N811" i="112"/>
  <c r="X22" i="109"/>
  <c r="N3709" i="109"/>
  <c r="V1890" i="109"/>
  <c r="V3766" i="109"/>
  <c r="W1504" i="109"/>
  <c r="N752" i="109"/>
  <c r="Y2922" i="109"/>
  <c r="X3081" i="109"/>
  <c r="W3840" i="109"/>
  <c r="N4087" i="109"/>
  <c r="T3344" i="109"/>
  <c r="Y2716" i="109"/>
  <c r="W2001" i="109"/>
  <c r="Y1242" i="109"/>
  <c r="N843" i="109"/>
  <c r="S197" i="109"/>
  <c r="N1976" i="109"/>
  <c r="N205" i="109"/>
  <c r="Q1929" i="109"/>
  <c r="W798" i="109"/>
  <c r="V406" i="109"/>
  <c r="Y396" i="109"/>
  <c r="O936" i="109"/>
  <c r="U917" i="109"/>
  <c r="W3336" i="109"/>
  <c r="Q1298" i="109"/>
  <c r="P2095" i="109"/>
  <c r="T2351" i="109"/>
  <c r="Q3029" i="109"/>
  <c r="N1302" i="109"/>
  <c r="Q752" i="109"/>
  <c r="O497" i="109"/>
  <c r="N1254" i="109"/>
  <c r="Y2335" i="109"/>
  <c r="P2362" i="109"/>
  <c r="V1339" i="109"/>
  <c r="O3299" i="109"/>
  <c r="W2073" i="109"/>
  <c r="S1247" i="109"/>
  <c r="S2834" i="109"/>
  <c r="O502" i="112"/>
  <c r="S2100" i="109"/>
  <c r="Z3973" i="109"/>
  <c r="Y2273" i="109"/>
  <c r="P781" i="112"/>
  <c r="Q174" i="112"/>
  <c r="V140" i="109"/>
  <c r="R3712" i="109"/>
  <c r="U4073" i="109"/>
  <c r="R1300" i="109"/>
  <c r="U992" i="109"/>
  <c r="X1490" i="109"/>
  <c r="Y1723" i="109"/>
  <c r="X983" i="109"/>
  <c r="P3415" i="109"/>
  <c r="P1493" i="109"/>
  <c r="Y281" i="109"/>
  <c r="P4048" i="109"/>
  <c r="N2963" i="109"/>
  <c r="Y2429" i="109"/>
  <c r="Y4088" i="109"/>
  <c r="O1134" i="109"/>
  <c r="W3321" i="109"/>
  <c r="Y1751" i="109"/>
  <c r="W1735" i="109"/>
  <c r="P642" i="109"/>
  <c r="N2000" i="109"/>
  <c r="U1645" i="109"/>
  <c r="Q4072" i="109"/>
  <c r="R1523" i="109"/>
  <c r="Q2032" i="109"/>
  <c r="Y2722" i="109"/>
  <c r="T1504" i="109"/>
  <c r="U2398" i="109"/>
  <c r="P642" i="112"/>
  <c r="Q2113" i="109"/>
  <c r="V2699" i="109"/>
  <c r="Q467" i="109"/>
  <c r="R2014" i="109"/>
  <c r="X1120" i="109"/>
  <c r="X440" i="109"/>
  <c r="X1580" i="109"/>
  <c r="O2251" i="109"/>
  <c r="Z295" i="109"/>
  <c r="W604" i="109"/>
  <c r="T403" i="109"/>
  <c r="Q1669" i="109"/>
  <c r="R2623" i="109"/>
  <c r="W1381" i="109"/>
  <c r="V422" i="109"/>
  <c r="R2031" i="109"/>
  <c r="R4300" i="109"/>
  <c r="O1388" i="112"/>
  <c r="O1266" i="109"/>
  <c r="P221" i="109"/>
  <c r="T4272" i="109"/>
  <c r="U828" i="109"/>
  <c r="Z719" i="109"/>
  <c r="X1270" i="109"/>
  <c r="V2680" i="109"/>
  <c r="N2359" i="112"/>
  <c r="Q1543" i="109"/>
  <c r="Y466" i="109"/>
  <c r="N3909" i="109"/>
  <c r="X2239" i="109"/>
  <c r="S1926" i="109"/>
  <c r="P311" i="112"/>
  <c r="N202" i="109"/>
  <c r="O1219" i="109"/>
  <c r="X4234" i="109"/>
  <c r="R1930" i="109"/>
  <c r="O3488" i="109"/>
  <c r="V3493" i="109"/>
  <c r="V1021" i="109"/>
  <c r="V1635" i="109"/>
  <c r="V1115" i="109"/>
  <c r="S970" i="109"/>
  <c r="X1156" i="109"/>
  <c r="S55" i="109"/>
  <c r="O2387" i="109"/>
  <c r="V145" i="109"/>
  <c r="Y25" i="109"/>
  <c r="T20" i="109"/>
  <c r="Q3862" i="109"/>
  <c r="U2575" i="109"/>
  <c r="Y1628" i="109"/>
  <c r="W1558" i="109"/>
  <c r="Q1624" i="112"/>
  <c r="X408" i="109"/>
  <c r="N1166" i="109"/>
  <c r="R2203" i="109"/>
  <c r="P770" i="109"/>
  <c r="V219" i="109"/>
  <c r="X895" i="109"/>
  <c r="X1679" i="109"/>
  <c r="Y2468" i="109"/>
  <c r="N863" i="109"/>
  <c r="O1474" i="109"/>
  <c r="N1639" i="109"/>
  <c r="Q1227" i="109"/>
  <c r="S3056" i="109"/>
  <c r="O3295" i="109"/>
  <c r="S1963" i="109"/>
  <c r="N633" i="112"/>
  <c r="S1225" i="109"/>
  <c r="Y1518" i="109"/>
  <c r="X1582" i="109"/>
  <c r="S1547" i="109"/>
  <c r="W2406" i="109"/>
  <c r="N414" i="112"/>
  <c r="Y1251" i="109"/>
  <c r="T1870" i="109"/>
  <c r="Q535" i="112"/>
  <c r="Q1521" i="109"/>
  <c r="Q2666" i="109"/>
  <c r="Q3134" i="109"/>
  <c r="X1355" i="109"/>
  <c r="X3021" i="109"/>
  <c r="R2367" i="109"/>
  <c r="T2846" i="109"/>
  <c r="X3552" i="109"/>
  <c r="Q1011" i="109"/>
  <c r="T221" i="109"/>
  <c r="W782" i="109"/>
  <c r="N1554" i="109"/>
  <c r="V4278" i="109"/>
  <c r="V4272" i="109"/>
  <c r="Y922" i="109"/>
  <c r="R1146" i="109"/>
  <c r="N2638" i="109"/>
  <c r="X2788" i="109"/>
  <c r="Y1369" i="109"/>
  <c r="N1981" i="109"/>
  <c r="P1591" i="109"/>
  <c r="N4025" i="109"/>
  <c r="Q1981" i="109"/>
  <c r="Q382" i="112"/>
  <c r="T3420" i="109"/>
  <c r="Y3064" i="109"/>
  <c r="V2318" i="109"/>
  <c r="R1387" i="109"/>
  <c r="R2307" i="109"/>
  <c r="O904" i="109"/>
  <c r="P2826" i="109"/>
  <c r="R2816" i="109"/>
  <c r="X13" i="109"/>
  <c r="X2664" i="109"/>
  <c r="O1028" i="112"/>
  <c r="R1932" i="109"/>
  <c r="O390" i="109"/>
  <c r="O1446" i="112"/>
  <c r="R2004" i="109"/>
  <c r="O3535" i="109"/>
  <c r="W868" i="109"/>
  <c r="Y3105" i="109"/>
  <c r="R2200" i="109"/>
  <c r="W107" i="109"/>
  <c r="V1126" i="109"/>
  <c r="P396" i="109"/>
  <c r="T861" i="109"/>
  <c r="R1200" i="109"/>
  <c r="O2259" i="109"/>
  <c r="W3307" i="109"/>
  <c r="R673" i="112"/>
  <c r="U1242" i="109"/>
  <c r="P1954" i="109"/>
  <c r="S3102" i="109"/>
  <c r="R1596" i="109"/>
  <c r="R639" i="109"/>
  <c r="V1120" i="109"/>
  <c r="Y2613" i="109"/>
  <c r="Q1162" i="109"/>
  <c r="T436" i="109"/>
  <c r="R2989" i="109"/>
  <c r="Y2454" i="109"/>
  <c r="O898" i="109"/>
  <c r="S218" i="109"/>
  <c r="S467" i="109"/>
  <c r="S1723" i="109"/>
  <c r="Y525" i="109"/>
  <c r="W3519" i="109"/>
  <c r="V943" i="109"/>
  <c r="X1924" i="109"/>
  <c r="N3161" i="109"/>
  <c r="Q1274" i="109"/>
  <c r="P917" i="109"/>
  <c r="U2630" i="109"/>
  <c r="Y260" i="109"/>
  <c r="R2626" i="109"/>
  <c r="T1482" i="109"/>
  <c r="N2735" i="109"/>
  <c r="Z317" i="109"/>
  <c r="P3718" i="109"/>
  <c r="O624" i="112"/>
  <c r="Q1206" i="109"/>
  <c r="U2245" i="109"/>
  <c r="S1734" i="109"/>
  <c r="V1881" i="109"/>
  <c r="W3564" i="109"/>
  <c r="V1889" i="109"/>
  <c r="Y790" i="109"/>
  <c r="N128" i="109"/>
  <c r="P2249" i="109"/>
  <c r="Q623" i="109"/>
  <c r="X2986" i="109"/>
  <c r="Y4234" i="109"/>
  <c r="X2228" i="109"/>
  <c r="W3779" i="109"/>
  <c r="X478" i="109"/>
  <c r="U1830" i="109"/>
  <c r="V1955" i="109"/>
  <c r="N2022" i="109"/>
  <c r="T283" i="109"/>
  <c r="N1897" i="112"/>
  <c r="T57" i="109"/>
  <c r="N1911" i="109"/>
  <c r="Q57" i="109"/>
  <c r="S2303" i="109"/>
  <c r="V1970" i="109"/>
  <c r="V2591" i="109"/>
  <c r="N2299" i="109"/>
  <c r="Y2366" i="109"/>
  <c r="O2008" i="112"/>
  <c r="N1984" i="109"/>
  <c r="U825" i="109"/>
  <c r="V1592" i="109"/>
  <c r="Q71" i="109"/>
  <c r="V2949" i="109"/>
  <c r="V649" i="109"/>
  <c r="T758" i="109"/>
  <c r="O1999" i="109"/>
  <c r="P3900" i="109"/>
  <c r="X797" i="109"/>
  <c r="U1375" i="109"/>
  <c r="U1561" i="109"/>
  <c r="S824" i="109"/>
  <c r="N3729" i="109"/>
  <c r="U55" i="109"/>
  <c r="O1502" i="109"/>
  <c r="Q1603" i="109"/>
  <c r="U2332" i="109"/>
  <c r="V563" i="109"/>
  <c r="P2319" i="109"/>
  <c r="P4131" i="109"/>
  <c r="T3401" i="109"/>
  <c r="Q618" i="112"/>
  <c r="V1224" i="109"/>
  <c r="P959" i="109"/>
  <c r="R1504" i="109"/>
  <c r="Y2365" i="109"/>
  <c r="N987" i="109"/>
  <c r="Q1406" i="112"/>
  <c r="T2949" i="109"/>
  <c r="S2435" i="109"/>
  <c r="O146" i="109"/>
  <c r="P4220" i="109"/>
  <c r="Y598" i="109"/>
  <c r="U2577" i="109"/>
  <c r="Q1671" i="109"/>
  <c r="U3793" i="109"/>
  <c r="Q2788" i="109"/>
  <c r="S1525" i="109"/>
  <c r="Q3208" i="109"/>
  <c r="O3097" i="109"/>
  <c r="Y14" i="109"/>
  <c r="O1163" i="109"/>
  <c r="T1228" i="109"/>
  <c r="W3319" i="109"/>
  <c r="N595" i="112"/>
  <c r="O3363" i="109"/>
  <c r="W232" i="109"/>
  <c r="Q2803" i="109"/>
  <c r="P1240" i="109"/>
  <c r="Q463" i="112"/>
  <c r="Q949" i="109"/>
  <c r="U1604" i="109"/>
  <c r="O478" i="109"/>
  <c r="N2949" i="109"/>
  <c r="T736" i="109"/>
  <c r="Q379" i="112"/>
  <c r="V410" i="109"/>
  <c r="N2223" i="109"/>
  <c r="S3928" i="109"/>
  <c r="U4094" i="109"/>
  <c r="Y3311" i="109"/>
  <c r="W2454" i="109"/>
  <c r="Y1166" i="109"/>
  <c r="R4148" i="109"/>
  <c r="Y265" i="109"/>
  <c r="N1503" i="109"/>
  <c r="Q2408" i="109"/>
  <c r="V2320" i="109"/>
  <c r="Q573" i="112"/>
  <c r="Z3986" i="109"/>
  <c r="U10" i="109"/>
  <c r="S1273" i="109"/>
  <c r="Q1666" i="109"/>
  <c r="X2080" i="109"/>
  <c r="Q245" i="109"/>
  <c r="V2117" i="109"/>
  <c r="P1023" i="109"/>
  <c r="Y3383" i="109"/>
  <c r="V421" i="109"/>
  <c r="O3402" i="109"/>
  <c r="O52" i="112"/>
  <c r="S3008" i="109"/>
  <c r="R770" i="109"/>
  <c r="R3464" i="109"/>
  <c r="V2568" i="109"/>
  <c r="Y2753" i="109"/>
  <c r="P444" i="109"/>
  <c r="V1493" i="109"/>
  <c r="Q3577" i="109"/>
  <c r="P1700" i="112"/>
  <c r="Z3596" i="109"/>
  <c r="W410" i="109"/>
  <c r="V1676" i="109"/>
  <c r="U1199" i="109"/>
  <c r="O902" i="109"/>
  <c r="N3144" i="109"/>
  <c r="S129" i="109"/>
  <c r="U32" i="109"/>
  <c r="N1386" i="109"/>
  <c r="V253" i="109"/>
  <c r="U371" i="109"/>
  <c r="V1473" i="109"/>
  <c r="R1236" i="109"/>
  <c r="U4290" i="109"/>
  <c r="Q2774" i="109"/>
  <c r="T3688" i="109"/>
  <c r="Y1247" i="109"/>
  <c r="Q1675" i="109"/>
  <c r="V813" i="109"/>
  <c r="Q2668" i="109"/>
  <c r="P1723" i="109"/>
  <c r="R4044" i="109"/>
  <c r="W898" i="109"/>
  <c r="N255" i="109"/>
  <c r="R1114" i="109"/>
  <c r="V1379" i="109"/>
  <c r="V2756" i="109"/>
  <c r="N399" i="112"/>
  <c r="P3652" i="109"/>
  <c r="Q644" i="112"/>
  <c r="T2044" i="109"/>
  <c r="Y3414" i="109"/>
  <c r="T2673" i="109"/>
  <c r="Z345" i="109"/>
  <c r="Q3330" i="109"/>
  <c r="P369" i="112"/>
  <c r="Q2350" i="109"/>
  <c r="X3698" i="109"/>
  <c r="U2802" i="109"/>
  <c r="W2297" i="109"/>
  <c r="O2030" i="109"/>
  <c r="X1214" i="109"/>
  <c r="O2103" i="109"/>
  <c r="O2587" i="109"/>
  <c r="P1941" i="109"/>
  <c r="X2358" i="109"/>
  <c r="R1597" i="109"/>
  <c r="Z2883" i="109"/>
  <c r="Y103" i="109"/>
  <c r="N1848" i="112"/>
  <c r="N1838" i="109"/>
  <c r="Q2611" i="109"/>
  <c r="S1940" i="109"/>
  <c r="Y3418" i="109"/>
  <c r="T878" i="109"/>
  <c r="U3195" i="109"/>
  <c r="O3834" i="109"/>
  <c r="X61" i="109"/>
  <c r="X2447" i="109"/>
  <c r="W1631" i="109"/>
  <c r="U1498" i="109"/>
  <c r="X1277" i="109"/>
  <c r="X2043" i="109"/>
  <c r="W532" i="109"/>
  <c r="V102" i="109"/>
  <c r="Y1174" i="109"/>
  <c r="T1356" i="109"/>
  <c r="R1671" i="109"/>
  <c r="N467" i="109"/>
  <c r="U3207" i="109"/>
  <c r="T83" i="109"/>
  <c r="Q597" i="109"/>
  <c r="W1230" i="109"/>
  <c r="W3298" i="109"/>
  <c r="T3762" i="109"/>
  <c r="T2739" i="109"/>
  <c r="V1993" i="109"/>
  <c r="Q1511" i="109"/>
  <c r="X2793" i="109"/>
  <c r="N277" i="109"/>
  <c r="V1626" i="109"/>
  <c r="S2722" i="109"/>
  <c r="V3714" i="109"/>
  <c r="Q2338" i="109"/>
  <c r="O329" i="112"/>
  <c r="Y3505" i="109"/>
  <c r="Q1842" i="112"/>
  <c r="T1676" i="109"/>
  <c r="W3733" i="109"/>
  <c r="T421" i="109"/>
  <c r="Q2009" i="109"/>
  <c r="O75" i="109"/>
  <c r="V1140" i="109"/>
  <c r="V1903" i="109"/>
  <c r="V4117" i="109"/>
  <c r="X1705" i="109"/>
  <c r="N3810" i="109"/>
  <c r="Y2284" i="109"/>
  <c r="S1297" i="109"/>
  <c r="X4090" i="109"/>
  <c r="P3137" i="109"/>
  <c r="Q954" i="109"/>
  <c r="Q627" i="109"/>
  <c r="O1369" i="109"/>
  <c r="Y577" i="109"/>
  <c r="U2557" i="109"/>
  <c r="Y3403" i="109"/>
  <c r="Y3104" i="109"/>
  <c r="T2641" i="109"/>
  <c r="V1528" i="109"/>
  <c r="V105" i="109"/>
  <c r="W2242" i="109"/>
  <c r="U2355" i="109"/>
  <c r="V3678" i="109"/>
  <c r="X1726" i="109"/>
  <c r="X2606" i="109"/>
  <c r="S3359" i="109"/>
  <c r="S3712" i="109"/>
  <c r="W603" i="109"/>
  <c r="R2409" i="109"/>
  <c r="N394" i="109"/>
  <c r="Q939" i="112"/>
  <c r="S478" i="109"/>
  <c r="W2662" i="109"/>
  <c r="Y3317" i="109"/>
  <c r="S141" i="109"/>
  <c r="N2789" i="109"/>
  <c r="O1292" i="109"/>
  <c r="S1595" i="109"/>
  <c r="X2324" i="109"/>
  <c r="V174" i="109"/>
  <c r="N1934" i="109"/>
  <c r="R1465" i="109"/>
  <c r="P3013" i="109"/>
  <c r="W3781" i="109"/>
  <c r="W846" i="109"/>
  <c r="Z2532" i="109"/>
  <c r="N1241" i="112"/>
  <c r="O549" i="112"/>
  <c r="Q1307" i="112"/>
  <c r="X1588" i="109"/>
  <c r="Y1597" i="109"/>
  <c r="T1558" i="109"/>
  <c r="X1319" i="109"/>
  <c r="W3530" i="109"/>
  <c r="Y2382" i="109"/>
  <c r="W2358" i="109"/>
  <c r="P1393" i="112"/>
  <c r="R2763" i="109"/>
  <c r="W2741" i="109"/>
  <c r="R3665" i="109"/>
  <c r="W3144" i="109"/>
  <c r="W2735" i="109"/>
  <c r="Q1911" i="109"/>
  <c r="U4219" i="109"/>
  <c r="V1650" i="109"/>
  <c r="W209" i="109"/>
  <c r="P1926" i="109"/>
  <c r="U2840" i="109"/>
  <c r="T3709" i="109"/>
  <c r="T3036" i="109"/>
  <c r="X266" i="109"/>
  <c r="Y423" i="109"/>
  <c r="Y4268" i="109"/>
  <c r="R2452" i="109"/>
  <c r="V28" i="109"/>
  <c r="X3104" i="109"/>
  <c r="U2023" i="109"/>
  <c r="X1340" i="109"/>
  <c r="X2019" i="109"/>
  <c r="N3839" i="109"/>
  <c r="W2222" i="109"/>
  <c r="Q1532" i="112"/>
  <c r="X2301" i="109"/>
  <c r="O786" i="109"/>
  <c r="P2775" i="109"/>
  <c r="U1228" i="109"/>
  <c r="Y2210" i="109"/>
  <c r="N2002" i="109"/>
  <c r="R1128" i="109"/>
  <c r="R2834" i="109"/>
  <c r="X2748" i="109"/>
  <c r="Y3433" i="109"/>
  <c r="W861" i="109"/>
  <c r="N3766" i="109"/>
  <c r="Q434" i="109"/>
  <c r="R870" i="109"/>
  <c r="N612" i="109"/>
  <c r="W3394" i="109"/>
  <c r="V3068" i="109"/>
  <c r="Q3314" i="109"/>
  <c r="X1499" i="109"/>
  <c r="O1899" i="109"/>
  <c r="U792" i="109"/>
  <c r="Z2920" i="109"/>
  <c r="U1752" i="109"/>
  <c r="V1213" i="109"/>
  <c r="V1243" i="109"/>
  <c r="S2598" i="109"/>
  <c r="S2739" i="109"/>
  <c r="O847" i="109"/>
  <c r="N3452" i="109"/>
  <c r="V3491" i="109"/>
  <c r="W472" i="109"/>
  <c r="Y736" i="109"/>
  <c r="T38" i="109"/>
  <c r="R642" i="109"/>
  <c r="R65" i="109"/>
  <c r="R3420" i="109"/>
  <c r="Y4222" i="109"/>
  <c r="Q1590" i="109"/>
  <c r="O988" i="109"/>
  <c r="S1328" i="109"/>
  <c r="X1665" i="109"/>
  <c r="R617" i="109"/>
  <c r="P904" i="109"/>
  <c r="U833" i="109"/>
  <c r="P1923" i="109"/>
  <c r="U2075" i="109"/>
  <c r="R3871" i="109"/>
  <c r="S4152" i="109"/>
  <c r="S1161" i="109"/>
  <c r="Q628" i="109"/>
  <c r="P183" i="112"/>
  <c r="S2958" i="109"/>
  <c r="P886" i="109"/>
  <c r="Q2220" i="109"/>
  <c r="U1189" i="109"/>
  <c r="N3207" i="109"/>
  <c r="T650" i="109"/>
  <c r="T3121" i="109"/>
  <c r="U1593" i="109"/>
  <c r="R225" i="112"/>
  <c r="T787" i="109"/>
  <c r="O380" i="112"/>
  <c r="V3131" i="109"/>
  <c r="U3291" i="109"/>
  <c r="U218" i="109"/>
  <c r="O181" i="112"/>
  <c r="Z1398" i="109"/>
  <c r="T1498" i="109"/>
  <c r="R1661" i="109"/>
  <c r="S2301" i="109"/>
  <c r="S4131" i="109"/>
  <c r="P3102" i="109"/>
  <c r="Q4034" i="109"/>
  <c r="W1701" i="109"/>
  <c r="X3356" i="109"/>
  <c r="S2314" i="109"/>
  <c r="P294" i="112"/>
  <c r="O1226" i="109"/>
  <c r="T2037" i="109"/>
  <c r="X3869" i="109"/>
  <c r="S3929" i="109"/>
  <c r="Z2188" i="109"/>
  <c r="R974" i="109"/>
  <c r="W1992" i="109"/>
  <c r="X2338" i="109"/>
  <c r="U860" i="109"/>
  <c r="Y4062" i="109"/>
  <c r="O3682" i="109"/>
  <c r="Q2813" i="109"/>
  <c r="Y1738" i="109"/>
  <c r="P125" i="109"/>
  <c r="O1282" i="109"/>
  <c r="Q430" i="109"/>
  <c r="P142" i="112"/>
  <c r="W499" i="109"/>
  <c r="P1840" i="109"/>
  <c r="Q592" i="112"/>
  <c r="P936" i="109"/>
  <c r="X4109" i="109"/>
  <c r="R3774" i="109"/>
  <c r="P2988" i="109"/>
  <c r="W3136" i="109"/>
  <c r="R1632" i="109"/>
  <c r="W756" i="109"/>
  <c r="Z3284" i="109"/>
  <c r="W901" i="109"/>
  <c r="X398" i="109"/>
  <c r="Y413" i="109"/>
  <c r="Y809" i="109"/>
  <c r="O1228" i="109"/>
  <c r="W3834" i="109"/>
  <c r="P756" i="109"/>
  <c r="X3525" i="109"/>
  <c r="W842" i="109"/>
  <c r="X1977" i="109"/>
  <c r="T2806" i="109"/>
  <c r="Z3587" i="109"/>
  <c r="T1920" i="109"/>
  <c r="V2256" i="109"/>
  <c r="X453" i="109"/>
  <c r="R3377" i="109"/>
  <c r="W732" i="109"/>
  <c r="Y2407" i="109"/>
  <c r="U2687" i="109"/>
  <c r="O2336" i="109"/>
  <c r="U1243" i="109"/>
  <c r="S2388" i="109"/>
  <c r="W551" i="109"/>
  <c r="S212" i="109"/>
  <c r="O1314" i="112"/>
  <c r="Q1125" i="109"/>
  <c r="V1350" i="109"/>
  <c r="O3555" i="109"/>
  <c r="O391" i="109"/>
  <c r="T2948" i="109"/>
  <c r="O1225" i="112"/>
  <c r="X88" i="109"/>
  <c r="O2429" i="109"/>
  <c r="N1631" i="112"/>
  <c r="Y2760" i="109"/>
  <c r="T809" i="109"/>
  <c r="O2803" i="109"/>
  <c r="T2658" i="109"/>
  <c r="S4175" i="109"/>
  <c r="W3566" i="109"/>
  <c r="N2301" i="109"/>
  <c r="N375" i="109"/>
  <c r="U2826" i="109"/>
  <c r="R2082" i="109"/>
  <c r="W808" i="109"/>
  <c r="T2847" i="109"/>
  <c r="Q1246" i="109"/>
  <c r="O2762" i="109"/>
  <c r="R2721" i="109"/>
  <c r="W2687" i="109"/>
  <c r="Z2868" i="109"/>
  <c r="T2299" i="109"/>
  <c r="W439" i="109"/>
  <c r="T4021" i="109"/>
  <c r="O3072" i="109"/>
  <c r="P470" i="112"/>
  <c r="Y1746" i="109"/>
  <c r="V129" i="109"/>
  <c r="T1479" i="109"/>
  <c r="O3036" i="109"/>
  <c r="W4296" i="109"/>
  <c r="O1097" i="109"/>
  <c r="P88" i="112"/>
  <c r="T3433" i="109"/>
  <c r="R2112" i="109"/>
  <c r="T1505" i="109"/>
  <c r="T2626" i="109"/>
  <c r="Y430" i="109"/>
  <c r="R1533" i="109"/>
  <c r="V2684" i="109"/>
  <c r="N846" i="109"/>
  <c r="S4070" i="109"/>
  <c r="N1605" i="109"/>
  <c r="S3780" i="109"/>
  <c r="N1943" i="109"/>
  <c r="W805" i="109"/>
  <c r="T2443" i="109"/>
  <c r="U583" i="109"/>
  <c r="S1307" i="109"/>
  <c r="S1669" i="109"/>
  <c r="R536" i="109"/>
  <c r="T483" i="109"/>
  <c r="W220" i="109"/>
  <c r="V3866" i="109"/>
  <c r="P825" i="109"/>
  <c r="S2105" i="109"/>
  <c r="V4119" i="109"/>
  <c r="W1523" i="109"/>
  <c r="N3899" i="109"/>
  <c r="T4302" i="109"/>
  <c r="V554" i="109"/>
  <c r="O3050" i="109"/>
  <c r="X3712" i="109"/>
  <c r="W844" i="109"/>
  <c r="W3862" i="109"/>
  <c r="O1371" i="109"/>
  <c r="R3213" i="109"/>
  <c r="P2832" i="109"/>
  <c r="W907" i="109"/>
  <c r="O1517" i="109"/>
  <c r="W503" i="109"/>
  <c r="W118" i="109"/>
  <c r="Q978" i="109"/>
  <c r="T4192" i="109"/>
  <c r="P11" i="112"/>
  <c r="P492" i="112"/>
  <c r="W3725" i="109"/>
  <c r="V3897" i="109"/>
  <c r="S2672" i="109"/>
  <c r="X229" i="109"/>
  <c r="Q1645" i="109"/>
  <c r="Y4114" i="109"/>
  <c r="R248" i="109"/>
  <c r="Q1262" i="109"/>
  <c r="Q2688" i="109"/>
  <c r="W5" i="109"/>
  <c r="N3503" i="109"/>
  <c r="Q3867" i="109"/>
  <c r="W2212" i="109"/>
  <c r="V286" i="109"/>
  <c r="Z1754" i="109"/>
  <c r="U99" i="109"/>
  <c r="V2959" i="109"/>
  <c r="V1717" i="109"/>
  <c r="W939" i="109"/>
  <c r="Q1445" i="112"/>
  <c r="P1204" i="112"/>
  <c r="U2832" i="109"/>
  <c r="Q2264" i="109"/>
  <c r="T3745" i="109"/>
  <c r="Y1117" i="109"/>
  <c r="U1190" i="109"/>
  <c r="S3932" i="109"/>
  <c r="U3421" i="109"/>
  <c r="O3432" i="109"/>
  <c r="T3033" i="109"/>
  <c r="Y2557" i="109"/>
  <c r="O1461" i="112"/>
  <c r="T1539" i="109"/>
  <c r="V1740" i="109"/>
  <c r="W398" i="109"/>
  <c r="V2449" i="109"/>
  <c r="T599" i="109"/>
  <c r="W274" i="109"/>
  <c r="Y3045" i="109"/>
  <c r="U129" i="109"/>
  <c r="P2479" i="109"/>
  <c r="T405" i="109"/>
  <c r="Y3423" i="109"/>
  <c r="N963" i="109"/>
  <c r="O73" i="112"/>
  <c r="V2925" i="109"/>
  <c r="S2627" i="109"/>
  <c r="N524" i="112"/>
  <c r="X2468" i="109"/>
  <c r="Y2368" i="109"/>
  <c r="W3349" i="109"/>
  <c r="U804" i="109"/>
  <c r="Y202" i="109"/>
  <c r="W2380" i="109"/>
  <c r="T510" i="109"/>
  <c r="Y1375" i="109"/>
  <c r="Q2831" i="109"/>
  <c r="R471" i="109"/>
  <c r="W1388" i="109"/>
  <c r="O3118" i="109"/>
  <c r="P1517" i="112"/>
  <c r="O425" i="109"/>
  <c r="S2045" i="109"/>
  <c r="X764" i="109"/>
  <c r="W128" i="109"/>
  <c r="R1116" i="109"/>
  <c r="P589" i="109"/>
  <c r="O245" i="109"/>
  <c r="V1958" i="109"/>
  <c r="P2247" i="109"/>
  <c r="Q821" i="112"/>
  <c r="X3197" i="109"/>
  <c r="Y1493" i="109"/>
  <c r="S544" i="109"/>
  <c r="T1284" i="109"/>
  <c r="U598" i="109"/>
  <c r="Y495" i="109"/>
  <c r="N3572" i="109"/>
  <c r="R1370" i="109"/>
  <c r="T136" i="109"/>
  <c r="Y293" i="109"/>
  <c r="X557" i="109"/>
  <c r="N1356" i="109"/>
  <c r="P1479" i="109"/>
  <c r="Q3109" i="109"/>
  <c r="S1150" i="109"/>
  <c r="S818" i="109"/>
  <c r="Z722" i="109"/>
  <c r="U2350" i="109"/>
  <c r="U4087" i="109"/>
  <c r="Q439" i="109"/>
  <c r="P2315" i="109"/>
  <c r="Q847" i="109"/>
  <c r="T1355" i="109"/>
  <c r="Y2333" i="109"/>
  <c r="T1348" i="109"/>
  <c r="X2846" i="109"/>
  <c r="P2729" i="109"/>
  <c r="Q111" i="109"/>
  <c r="T2946" i="109"/>
  <c r="S270" i="109"/>
  <c r="N3104" i="109"/>
  <c r="P257" i="109"/>
  <c r="O180" i="109"/>
  <c r="R2735" i="109"/>
  <c r="Q4116" i="109"/>
  <c r="Y594" i="109"/>
  <c r="P42" i="109"/>
  <c r="T391" i="109"/>
  <c r="S291" i="109"/>
  <c r="P1734" i="109"/>
  <c r="P3549" i="109"/>
  <c r="R367" i="109"/>
  <c r="T4074" i="109"/>
  <c r="P259" i="109"/>
  <c r="P2689" i="109"/>
  <c r="P1271" i="109"/>
  <c r="W2942" i="109"/>
  <c r="Q1475" i="109"/>
  <c r="R502" i="109"/>
  <c r="S1737" i="109"/>
  <c r="T1748" i="109"/>
  <c r="Q2735" i="109"/>
  <c r="Y498" i="109"/>
  <c r="W1012" i="109"/>
  <c r="W874" i="109"/>
  <c r="Y3862" i="109"/>
  <c r="R1283" i="109"/>
  <c r="X72" i="109"/>
  <c r="P2057" i="109"/>
  <c r="V816" i="109"/>
  <c r="Q829" i="109"/>
  <c r="T26" i="109"/>
  <c r="Q3494" i="109"/>
  <c r="Q974" i="109"/>
  <c r="X1934" i="109"/>
  <c r="O73" i="109"/>
  <c r="S64" i="109"/>
  <c r="N3100" i="109"/>
  <c r="X3383" i="109"/>
  <c r="V2329" i="109"/>
  <c r="U542" i="109"/>
  <c r="W1853" i="109"/>
  <c r="Y1939" i="109"/>
  <c r="R3383" i="109"/>
  <c r="T3779" i="109"/>
  <c r="S3378" i="109"/>
  <c r="N182" i="109"/>
  <c r="Y2593" i="109"/>
  <c r="Y4046" i="109"/>
  <c r="V752" i="109"/>
  <c r="T1296" i="109"/>
  <c r="X2095" i="109"/>
  <c r="V247" i="109"/>
  <c r="P477" i="112"/>
  <c r="V4060" i="109"/>
  <c r="X3196" i="109"/>
  <c r="P2294" i="109"/>
  <c r="T4080" i="109"/>
  <c r="S1488" i="109"/>
  <c r="Y2679" i="109"/>
  <c r="W3108" i="109"/>
  <c r="T1943" i="109"/>
  <c r="X2259" i="109"/>
  <c r="V3742" i="109"/>
  <c r="W1896" i="109"/>
  <c r="Q846" i="109"/>
  <c r="P1531" i="109"/>
  <c r="T2039" i="109"/>
  <c r="S1853" i="109"/>
  <c r="R60" i="109"/>
  <c r="R858" i="109"/>
  <c r="T3559" i="109"/>
  <c r="R2848" i="109"/>
  <c r="Y285" i="109"/>
  <c r="N3752" i="109"/>
  <c r="Y1594" i="109"/>
  <c r="W94" i="109"/>
  <c r="O118" i="109"/>
  <c r="N150" i="112"/>
  <c r="P1198" i="109"/>
  <c r="U2233" i="109"/>
  <c r="P2355" i="109"/>
  <c r="W2642" i="109"/>
  <c r="T1572" i="109"/>
  <c r="T589" i="109"/>
  <c r="T1343" i="109"/>
  <c r="Q1859" i="109"/>
  <c r="Y3721" i="109"/>
  <c r="R3847" i="109"/>
  <c r="V599" i="109"/>
  <c r="X26" i="109"/>
  <c r="N2246" i="109"/>
  <c r="S1158" i="109"/>
  <c r="Q794" i="109"/>
  <c r="X633" i="109"/>
  <c r="Z354" i="109"/>
  <c r="S3827" i="109"/>
  <c r="P1226" i="109"/>
  <c r="W2703" i="109"/>
  <c r="Q1474" i="109"/>
  <c r="Q1245" i="112"/>
  <c r="O657" i="109"/>
  <c r="S2212" i="109"/>
  <c r="R3670" i="109"/>
  <c r="P2769" i="109"/>
  <c r="O1985" i="112"/>
  <c r="X428" i="109"/>
  <c r="S948" i="109"/>
  <c r="T1701" i="109"/>
  <c r="N2381" i="112"/>
  <c r="N2445" i="109"/>
  <c r="X114" i="109"/>
  <c r="W3472" i="109"/>
  <c r="V261" i="109"/>
  <c r="Z2860" i="109"/>
  <c r="T3463" i="109"/>
  <c r="X474" i="109"/>
  <c r="Y824" i="109"/>
  <c r="O2004" i="109"/>
  <c r="R218" i="109"/>
  <c r="W4071" i="109"/>
  <c r="N197" i="109"/>
  <c r="Q1588" i="109"/>
  <c r="T2842" i="109"/>
  <c r="V1984" i="109"/>
  <c r="U1535" i="109"/>
  <c r="X653" i="109"/>
  <c r="T432" i="109"/>
  <c r="S3669" i="109"/>
  <c r="P1858" i="109"/>
  <c r="Z3262" i="109"/>
  <c r="W1315" i="109"/>
  <c r="V1133" i="109"/>
  <c r="S877" i="109"/>
  <c r="N3328" i="109"/>
  <c r="X2261" i="109"/>
  <c r="O4201" i="109"/>
  <c r="Q3056" i="109"/>
  <c r="R787" i="109"/>
  <c r="N2387" i="109"/>
  <c r="O3751" i="109"/>
  <c r="W1181" i="109"/>
  <c r="Q3471" i="109"/>
  <c r="W3456" i="109"/>
  <c r="N1345" i="109"/>
  <c r="Q1306" i="109"/>
  <c r="R1847" i="109"/>
  <c r="Y1284" i="109"/>
  <c r="U1302" i="109"/>
  <c r="T1827" i="109"/>
  <c r="P2016" i="109"/>
  <c r="U1309" i="109"/>
  <c r="U451" i="109"/>
  <c r="X216" i="109"/>
  <c r="X1739" i="109"/>
  <c r="P2224" i="109"/>
  <c r="P1129" i="109"/>
  <c r="T586" i="109"/>
  <c r="P1895" i="109"/>
  <c r="U2834" i="109"/>
  <c r="V3931" i="109"/>
  <c r="Q1530" i="112"/>
  <c r="N912" i="109"/>
  <c r="P2679" i="109"/>
  <c r="P3487" i="109"/>
  <c r="V1927" i="109"/>
  <c r="O10" i="112"/>
  <c r="T1553" i="109"/>
  <c r="U2795" i="109"/>
  <c r="Y2440" i="109"/>
  <c r="O4194" i="109"/>
  <c r="Y1134" i="109"/>
  <c r="Y573" i="109"/>
  <c r="V2841" i="109"/>
  <c r="U3033" i="109"/>
  <c r="P2589" i="109"/>
  <c r="O474" i="109"/>
  <c r="R867" i="109"/>
  <c r="O2196" i="109"/>
  <c r="S4236" i="109"/>
  <c r="W2109" i="109"/>
  <c r="Y2078" i="109"/>
  <c r="U2283" i="109"/>
  <c r="Q2402" i="109"/>
  <c r="O1131" i="109"/>
  <c r="T3660" i="109"/>
  <c r="W2616" i="109"/>
  <c r="R102" i="109"/>
  <c r="Y401" i="109"/>
  <c r="Z2854" i="109"/>
  <c r="Q4077" i="109"/>
  <c r="N2015" i="109"/>
  <c r="W3125" i="109"/>
  <c r="P839" i="109"/>
  <c r="X3390" i="109"/>
  <c r="O2576" i="109"/>
  <c r="Y2466" i="109"/>
  <c r="S1701" i="109"/>
  <c r="P3145" i="109"/>
  <c r="V1137" i="109"/>
  <c r="Y3290" i="109"/>
  <c r="P2964" i="109"/>
  <c r="P1884" i="112"/>
  <c r="P2965" i="109"/>
  <c r="Y2733" i="109"/>
  <c r="X267" i="109"/>
  <c r="Y1963" i="109"/>
  <c r="P542" i="109"/>
  <c r="S438" i="109"/>
  <c r="U846" i="109"/>
  <c r="N179" i="109"/>
  <c r="Q3578" i="109"/>
  <c r="T1335" i="109"/>
  <c r="V201" i="109"/>
  <c r="U232" i="109"/>
  <c r="T73" i="109"/>
  <c r="S143" i="109"/>
  <c r="T3063" i="109"/>
  <c r="N990" i="109"/>
  <c r="N2204" i="109"/>
  <c r="X3171" i="109"/>
  <c r="T511" i="109"/>
  <c r="T3050" i="109"/>
  <c r="T1564" i="109"/>
  <c r="Q3080" i="109"/>
  <c r="Y2968" i="109"/>
  <c r="V786" i="109"/>
  <c r="Y212" i="109"/>
  <c r="O52" i="109"/>
  <c r="X4072" i="109"/>
  <c r="Y3364" i="109"/>
  <c r="Q816" i="109"/>
  <c r="P2835" i="109"/>
  <c r="W859" i="109"/>
  <c r="P2374" i="109"/>
  <c r="V2664" i="109"/>
  <c r="W1243" i="109"/>
  <c r="V4192" i="109"/>
  <c r="N3165" i="109"/>
  <c r="X4046" i="109"/>
  <c r="Y2642" i="109"/>
  <c r="N564" i="112"/>
  <c r="T2585" i="109"/>
  <c r="Q2819" i="109"/>
  <c r="X2772" i="109"/>
  <c r="T3141" i="109"/>
  <c r="P32" i="109"/>
  <c r="P1644" i="109"/>
  <c r="U865" i="109"/>
  <c r="R2058" i="109"/>
  <c r="G47" i="117"/>
  <c r="T2248" i="109"/>
  <c r="W2089" i="109"/>
  <c r="Q3086" i="109"/>
  <c r="Y468" i="109"/>
  <c r="P3305" i="109"/>
  <c r="U3470" i="109"/>
  <c r="Z1821" i="109"/>
  <c r="S2322" i="109"/>
  <c r="R1937" i="109"/>
  <c r="N2816" i="109"/>
  <c r="W2671" i="109"/>
  <c r="T2255" i="109"/>
  <c r="Y1694" i="109"/>
  <c r="N2031" i="109"/>
  <c r="O1346" i="109"/>
  <c r="O3821" i="109"/>
  <c r="S1267" i="109"/>
  <c r="P354" i="112"/>
  <c r="P3368" i="109"/>
  <c r="N3525" i="109"/>
  <c r="T598" i="109"/>
  <c r="Y3749" i="109"/>
  <c r="X2700" i="109"/>
  <c r="V160" i="109"/>
  <c r="T1366" i="109"/>
  <c r="Q1355" i="109"/>
  <c r="U1157" i="109"/>
  <c r="S63" i="109"/>
  <c r="P1827" i="109"/>
  <c r="W3133" i="109"/>
  <c r="Y1840" i="109"/>
  <c r="O3196" i="109"/>
  <c r="R1903" i="109"/>
  <c r="T2679" i="109"/>
  <c r="V1539" i="109"/>
  <c r="T732" i="109"/>
  <c r="O499" i="109"/>
  <c r="X2581" i="109"/>
  <c r="Y3213" i="109"/>
  <c r="S423" i="109"/>
  <c r="V248" i="109"/>
  <c r="U261" i="109"/>
  <c r="X536" i="109"/>
  <c r="S1109" i="109"/>
  <c r="W2320" i="109"/>
  <c r="T653" i="109"/>
  <c r="Y1015" i="109"/>
  <c r="X2696" i="109"/>
  <c r="V2835" i="109"/>
  <c r="U3064" i="109"/>
  <c r="U4151" i="109"/>
  <c r="N3416" i="109"/>
  <c r="V4090" i="109"/>
  <c r="X3323" i="109"/>
  <c r="O78" i="109"/>
  <c r="T3152" i="109"/>
  <c r="S4090" i="109"/>
  <c r="O271" i="109"/>
  <c r="X1535" i="109"/>
  <c r="P1190" i="109"/>
  <c r="V1201" i="109"/>
  <c r="V2222" i="109"/>
  <c r="T4035" i="109"/>
  <c r="S2625" i="109"/>
  <c r="R216" i="112"/>
  <c r="W2057" i="109"/>
  <c r="V3207" i="109"/>
  <c r="O1638" i="112"/>
  <c r="U877" i="109"/>
  <c r="Q2467" i="109"/>
  <c r="Q574" i="109"/>
  <c r="P201" i="109"/>
  <c r="W4076" i="109"/>
  <c r="P3737" i="109"/>
  <c r="W3745" i="109"/>
  <c r="Y3518" i="109"/>
  <c r="X1897" i="109"/>
  <c r="T4305" i="109"/>
  <c r="R1888" i="109"/>
  <c r="R1709" i="109"/>
  <c r="S159" i="109"/>
  <c r="W1198" i="109"/>
  <c r="R2356" i="109"/>
  <c r="V1677" i="109"/>
  <c r="W616" i="109"/>
  <c r="V503" i="109"/>
  <c r="V3100" i="109"/>
  <c r="R171" i="109"/>
  <c r="R380" i="109"/>
  <c r="R3764" i="109"/>
  <c r="N761" i="109"/>
  <c r="V4194" i="109"/>
  <c r="T4231" i="109"/>
  <c r="T1709" i="109"/>
  <c r="Y483" i="109"/>
  <c r="O31" i="112"/>
  <c r="O1853" i="109"/>
  <c r="U1917" i="109"/>
  <c r="V3061" i="109"/>
  <c r="W395" i="109"/>
  <c r="Q1563" i="109"/>
  <c r="T1667" i="109"/>
  <c r="V3342" i="109"/>
  <c r="P148" i="109"/>
  <c r="Q3806" i="109"/>
  <c r="W1668" i="109"/>
  <c r="N3891" i="109"/>
  <c r="V2252" i="109"/>
  <c r="X813" i="109"/>
  <c r="Q387" i="109"/>
  <c r="Q2565" i="109"/>
  <c r="W651" i="109"/>
  <c r="W41" i="109"/>
  <c r="Y3504" i="109"/>
  <c r="V589" i="109"/>
  <c r="Q1598" i="109"/>
  <c r="O530" i="109"/>
  <c r="R3314" i="109"/>
  <c r="S1993" i="109"/>
  <c r="O603" i="109"/>
  <c r="Y3044" i="109"/>
  <c r="P2761" i="109"/>
  <c r="T831" i="109"/>
  <c r="N2941" i="109"/>
  <c r="U3048" i="109"/>
  <c r="O4149" i="109"/>
  <c r="U914" i="109"/>
  <c r="N3775" i="109"/>
  <c r="O605" i="109"/>
  <c r="T4273" i="109"/>
  <c r="Q3352" i="109"/>
  <c r="T2716" i="109"/>
  <c r="Y2481" i="109"/>
  <c r="Z3242" i="109"/>
  <c r="V4158" i="109"/>
  <c r="P4163" i="109"/>
  <c r="S469" i="109"/>
  <c r="T40" i="109"/>
  <c r="Z2508" i="109"/>
  <c r="V1611" i="109"/>
  <c r="R3465" i="109"/>
  <c r="N2686" i="109"/>
  <c r="W755" i="109"/>
  <c r="T10" i="109"/>
  <c r="W2989" i="109"/>
  <c r="X3693" i="109"/>
  <c r="O1174" i="109"/>
  <c r="Q933" i="109"/>
  <c r="S3461" i="109"/>
  <c r="Y73" i="109"/>
  <c r="Y4307" i="109"/>
  <c r="X1160" i="109"/>
  <c r="W3728" i="109"/>
  <c r="Q470" i="112"/>
  <c r="Y2472" i="109"/>
  <c r="O845" i="109"/>
  <c r="X1709" i="109"/>
  <c r="T781" i="109"/>
  <c r="R1230" i="109"/>
  <c r="R42" i="109"/>
  <c r="X2593" i="109"/>
  <c r="O1612" i="109"/>
  <c r="T1744" i="109"/>
  <c r="V64" i="109"/>
  <c r="N555" i="109"/>
  <c r="T217" i="109"/>
  <c r="X569" i="109"/>
  <c r="Y2692" i="109"/>
  <c r="Y735" i="109"/>
  <c r="P1350" i="109"/>
  <c r="P3092" i="109"/>
  <c r="V404" i="109"/>
  <c r="O152" i="109"/>
  <c r="R2054" i="109"/>
  <c r="R1861" i="109"/>
  <c r="Q977" i="109"/>
  <c r="Q3655" i="109"/>
  <c r="T4090" i="109"/>
  <c r="Y1004" i="109"/>
  <c r="Q2746" i="109"/>
  <c r="X460" i="109"/>
  <c r="U3752" i="109"/>
  <c r="X2745" i="109"/>
  <c r="S2940" i="109"/>
  <c r="U3684" i="109"/>
  <c r="T2440" i="109"/>
  <c r="Z2170" i="109"/>
  <c r="O2059" i="109"/>
  <c r="O3482" i="109"/>
  <c r="W2408" i="109"/>
  <c r="P3414" i="109"/>
  <c r="X414" i="109"/>
  <c r="T4084" i="109"/>
  <c r="Q2247" i="109"/>
  <c r="N541" i="109"/>
  <c r="O258" i="109"/>
  <c r="Y2449" i="109"/>
  <c r="V3209" i="109"/>
  <c r="P2580" i="109"/>
  <c r="O1608" i="109"/>
  <c r="Y1170" i="109"/>
  <c r="W3053" i="109"/>
  <c r="W3430" i="109"/>
  <c r="T3506" i="109"/>
  <c r="V1577" i="109"/>
  <c r="S658" i="109"/>
  <c r="S1163" i="109"/>
  <c r="N1661" i="109"/>
  <c r="Y1749" i="109"/>
  <c r="O2005" i="109"/>
  <c r="Y132" i="109"/>
  <c r="P3868" i="109"/>
  <c r="S1929" i="109"/>
  <c r="V3022" i="109"/>
  <c r="U3524" i="109"/>
  <c r="Y936" i="109"/>
  <c r="R4218" i="109"/>
  <c r="O800" i="109"/>
  <c r="W205" i="109"/>
  <c r="X504" i="109"/>
  <c r="V385" i="109"/>
  <c r="V3175" i="109"/>
  <c r="U3681" i="109"/>
  <c r="T2697" i="109"/>
  <c r="Y2262" i="109"/>
  <c r="X769" i="109"/>
  <c r="S2819" i="109"/>
  <c r="R1867" i="109"/>
  <c r="U2599" i="109"/>
  <c r="Q599" i="109"/>
  <c r="S555" i="109"/>
  <c r="S3888" i="109"/>
  <c r="X484" i="109"/>
  <c r="R1371" i="109"/>
  <c r="U2315" i="109"/>
  <c r="O1588" i="109"/>
  <c r="W3532" i="109"/>
  <c r="P975" i="109"/>
  <c r="Y4221" i="109"/>
  <c r="S2730" i="109"/>
  <c r="R1256" i="109"/>
  <c r="Y3681" i="109"/>
  <c r="U1611" i="109"/>
  <c r="P2627" i="109"/>
  <c r="O3141" i="109"/>
  <c r="V93" i="109"/>
  <c r="P94" i="112"/>
  <c r="W802" i="109"/>
  <c r="Q1885" i="109"/>
  <c r="O2999" i="109"/>
  <c r="T1835" i="109"/>
  <c r="U511" i="109"/>
  <c r="S944" i="109"/>
  <c r="S1957" i="109"/>
  <c r="W1574" i="109"/>
  <c r="T61" i="109"/>
  <c r="R2411" i="109"/>
  <c r="U1647" i="109"/>
  <c r="X639" i="109"/>
  <c r="Y2940" i="109"/>
  <c r="Q1350" i="109"/>
  <c r="Q1564" i="109"/>
  <c r="P738" i="112"/>
  <c r="W2612" i="109"/>
  <c r="V3748" i="109"/>
  <c r="V1352" i="109"/>
  <c r="O835" i="109"/>
  <c r="Q1529" i="109"/>
  <c r="X1943" i="109"/>
  <c r="X1315" i="109"/>
  <c r="X1543" i="109"/>
  <c r="O2114" i="109"/>
  <c r="N1201" i="109"/>
  <c r="U1546" i="109"/>
  <c r="N1390" i="112"/>
  <c r="R3505" i="109"/>
  <c r="T3092" i="109"/>
  <c r="W556" i="109"/>
  <c r="W3415" i="109"/>
  <c r="P816" i="109"/>
  <c r="U764" i="109"/>
  <c r="U3567" i="109"/>
  <c r="Q3318" i="109"/>
  <c r="X32" i="109"/>
  <c r="O982" i="109"/>
  <c r="O71" i="109"/>
  <c r="O695" i="112"/>
  <c r="O1117" i="109"/>
  <c r="Y4037" i="109"/>
  <c r="N3314" i="109"/>
  <c r="U1749" i="109"/>
  <c r="X590" i="109"/>
  <c r="U1519" i="109"/>
  <c r="V1576" i="109"/>
  <c r="Q982" i="112"/>
  <c r="O225" i="109"/>
  <c r="N240" i="109"/>
  <c r="N1273" i="109"/>
  <c r="W1199" i="109"/>
  <c r="O443" i="109"/>
  <c r="O1897" i="109"/>
  <c r="R1965" i="109"/>
  <c r="U423" i="109"/>
  <c r="R516" i="109"/>
  <c r="U1517" i="109"/>
  <c r="W3352" i="109"/>
  <c r="W2619" i="109"/>
  <c r="Q2065" i="109"/>
  <c r="N862" i="109"/>
  <c r="X1010" i="109"/>
  <c r="W443" i="109"/>
  <c r="R1108" i="112"/>
  <c r="P174" i="109"/>
  <c r="P1262" i="109"/>
  <c r="O2242" i="109"/>
  <c r="R2683" i="109"/>
  <c r="N1225" i="109"/>
  <c r="Q532" i="109"/>
  <c r="Q258" i="109"/>
  <c r="Y4303" i="109"/>
  <c r="W1356" i="109"/>
  <c r="P1486" i="109"/>
  <c r="T2103" i="109"/>
  <c r="X1157" i="109"/>
  <c r="T476" i="109"/>
  <c r="Y239" i="109"/>
  <c r="Y144" i="109"/>
  <c r="X3386" i="109"/>
  <c r="R1343" i="109"/>
  <c r="Z2509" i="109"/>
  <c r="V1355" i="109"/>
  <c r="W1900" i="109"/>
  <c r="P2743" i="109"/>
  <c r="U3164" i="109"/>
  <c r="W2117" i="109"/>
  <c r="P955" i="109"/>
  <c r="S1134" i="109"/>
  <c r="O955" i="109"/>
  <c r="N484" i="112"/>
  <c r="N2960" i="109"/>
  <c r="Q2707" i="109"/>
  <c r="P1884" i="109"/>
  <c r="U3655" i="109"/>
  <c r="U1699" i="109"/>
  <c r="V4275" i="109"/>
  <c r="O580" i="109"/>
  <c r="P293" i="109"/>
  <c r="W2414" i="109"/>
  <c r="N882" i="109"/>
  <c r="R2926" i="109"/>
  <c r="O909" i="109"/>
  <c r="X1014" i="109"/>
  <c r="W3422" i="109"/>
  <c r="S2825" i="109"/>
  <c r="S2560" i="109"/>
  <c r="O1884" i="109"/>
  <c r="W955" i="109"/>
  <c r="T3342" i="109"/>
  <c r="Y1576" i="109"/>
  <c r="Q1504" i="109"/>
  <c r="X1168" i="109"/>
  <c r="V251" i="109"/>
  <c r="X832" i="109"/>
  <c r="Y876" i="109"/>
  <c r="R3373" i="109"/>
  <c r="V1886" i="109"/>
  <c r="O3213" i="109"/>
  <c r="N131" i="109"/>
  <c r="S1885" i="109"/>
  <c r="S1375" i="109"/>
  <c r="W3830" i="109"/>
  <c r="T1470" i="109"/>
  <c r="P3345" i="109"/>
  <c r="Z3622" i="109"/>
  <c r="S3086" i="109"/>
  <c r="S2723" i="109"/>
  <c r="U464" i="109"/>
  <c r="P626" i="109"/>
  <c r="V452" i="109"/>
  <c r="T1851" i="109"/>
  <c r="U1737" i="109"/>
  <c r="R3821" i="109"/>
  <c r="X829" i="109"/>
  <c r="R2212" i="109"/>
  <c r="O2722" i="109"/>
  <c r="S3343" i="109"/>
  <c r="R3037" i="109"/>
  <c r="V2451" i="109"/>
  <c r="T2622" i="109"/>
  <c r="Q596" i="112"/>
  <c r="Y2842" i="109"/>
  <c r="Y1388" i="109"/>
  <c r="P1339" i="109"/>
  <c r="O1366" i="109"/>
  <c r="W3502" i="109"/>
  <c r="S1369" i="109"/>
  <c r="U891" i="109"/>
  <c r="N1020" i="109"/>
  <c r="N45" i="109"/>
  <c r="U2203" i="109"/>
  <c r="T2046" i="109"/>
  <c r="X146" i="109"/>
  <c r="P440" i="109"/>
  <c r="P291" i="109"/>
  <c r="Q1602" i="109"/>
  <c r="N336" i="112"/>
  <c r="X1991" i="109"/>
  <c r="W2847" i="109"/>
  <c r="Z3984" i="109"/>
  <c r="V862" i="109"/>
  <c r="V3743" i="109"/>
  <c r="P4236" i="109"/>
  <c r="O2952" i="109"/>
  <c r="Y3574" i="109"/>
  <c r="Q2283" i="109"/>
  <c r="X213" i="109"/>
  <c r="W2972" i="109"/>
  <c r="P1748" i="109"/>
  <c r="U3762" i="109"/>
  <c r="S1644" i="109"/>
  <c r="N951" i="109"/>
  <c r="V2059" i="109"/>
  <c r="S3491" i="109"/>
  <c r="O480" i="109"/>
  <c r="N1592" i="109"/>
  <c r="O1243" i="109"/>
  <c r="V1344" i="109"/>
  <c r="T2843" i="109"/>
  <c r="O2624" i="109"/>
  <c r="X2967" i="109"/>
  <c r="N948" i="109"/>
  <c r="P1679" i="109"/>
  <c r="O3364" i="109"/>
  <c r="T3068" i="109"/>
  <c r="Q610" i="109"/>
  <c r="V1884" i="109"/>
  <c r="O2454" i="109"/>
  <c r="Q2766" i="109"/>
  <c r="P2815" i="109"/>
  <c r="Q1502" i="112"/>
  <c r="U842" i="109"/>
  <c r="X194" i="109"/>
  <c r="T448" i="109"/>
  <c r="W166" i="109"/>
  <c r="S3416" i="109"/>
  <c r="N2251" i="109"/>
  <c r="S3891" i="109"/>
  <c r="T4220" i="109"/>
  <c r="V3871" i="109"/>
  <c r="R1490" i="109"/>
  <c r="O889" i="109"/>
  <c r="T250" i="109"/>
  <c r="W2409" i="109"/>
  <c r="T3436" i="109"/>
  <c r="R443" i="109"/>
  <c r="P1635" i="109"/>
  <c r="T764" i="109"/>
  <c r="U2422" i="109"/>
  <c r="P3360" i="109"/>
  <c r="T3161" i="109"/>
  <c r="S732" i="109"/>
  <c r="T874" i="109"/>
  <c r="O4182" i="109"/>
  <c r="Y3684" i="109"/>
  <c r="U4163" i="109"/>
  <c r="T1663" i="109"/>
  <c r="U636" i="109"/>
  <c r="V3888" i="109"/>
  <c r="T1971" i="109"/>
  <c r="Y3409" i="109"/>
  <c r="Y2251" i="109"/>
  <c r="Q2232" i="109"/>
  <c r="U1563" i="109"/>
  <c r="R2262" i="109"/>
  <c r="U420" i="109"/>
  <c r="R2319" i="109"/>
  <c r="Y3879" i="109"/>
  <c r="W1559" i="109"/>
  <c r="P128" i="109"/>
  <c r="Q1072" i="112"/>
  <c r="F43" i="117"/>
  <c r="S1243" i="109"/>
  <c r="O1635" i="112"/>
  <c r="T1887" i="109"/>
  <c r="Y1954" i="109"/>
  <c r="N524" i="109"/>
  <c r="N1830" i="109"/>
  <c r="T1679" i="109"/>
  <c r="X3045" i="109"/>
  <c r="S2769" i="109"/>
  <c r="O2752" i="109"/>
  <c r="V175" i="109"/>
  <c r="R1693" i="109"/>
  <c r="Q1253" i="112"/>
  <c r="T2702" i="109"/>
  <c r="P2419" i="112"/>
  <c r="N2624" i="109"/>
  <c r="X458" i="109"/>
  <c r="W801" i="109"/>
  <c r="Y3561" i="109"/>
  <c r="U2438" i="109"/>
  <c r="P761" i="109"/>
  <c r="S4017" i="109"/>
  <c r="Y1358" i="109"/>
  <c r="T837" i="109"/>
  <c r="Q896" i="109"/>
  <c r="Y2460" i="109"/>
  <c r="T1937" i="109"/>
  <c r="T789" i="109"/>
  <c r="Q1207" i="109"/>
  <c r="N3871" i="109"/>
  <c r="X530" i="109"/>
  <c r="O2922" i="109"/>
  <c r="P3505" i="109"/>
  <c r="O2434" i="109"/>
  <c r="U62" i="109"/>
  <c r="Q1992" i="109"/>
  <c r="P799" i="109"/>
  <c r="P3104" i="109"/>
  <c r="V1709" i="109"/>
  <c r="E48" i="117"/>
  <c r="Q881" i="109"/>
  <c r="P1253" i="112"/>
  <c r="S1588" i="109"/>
  <c r="V763" i="109"/>
  <c r="T498" i="109"/>
  <c r="O694" i="112"/>
  <c r="O3026" i="109"/>
  <c r="V36" i="109"/>
  <c r="U2991" i="109"/>
  <c r="X1339" i="109"/>
  <c r="O1663" i="109"/>
  <c r="U3725" i="109"/>
  <c r="Q633" i="112"/>
  <c r="Y2415" i="109"/>
  <c r="R3290" i="109"/>
  <c r="S2611" i="109"/>
  <c r="Y1165" i="109"/>
  <c r="S2753" i="109"/>
  <c r="W1562" i="109"/>
  <c r="V2475" i="109"/>
  <c r="Q981" i="109"/>
  <c r="T1269" i="109"/>
  <c r="U229" i="109"/>
  <c r="Q187" i="109"/>
  <c r="Y2306" i="109"/>
  <c r="O3870" i="109"/>
  <c r="O1007" i="109"/>
  <c r="X1707" i="109"/>
  <c r="S3396" i="109"/>
  <c r="R3092" i="109"/>
  <c r="X225" i="109"/>
  <c r="Z4321" i="109"/>
  <c r="S598" i="109"/>
  <c r="W2961" i="109"/>
  <c r="P1239" i="109"/>
  <c r="U3139" i="109"/>
  <c r="V3139" i="109"/>
  <c r="O951" i="109"/>
  <c r="P1209" i="109"/>
  <c r="P509" i="109"/>
  <c r="R2095" i="109"/>
  <c r="W4153" i="109"/>
  <c r="X3707" i="109"/>
  <c r="Q1491" i="109"/>
  <c r="O975" i="109"/>
  <c r="X1728" i="109"/>
  <c r="P3879" i="109"/>
  <c r="R4132" i="109"/>
  <c r="X396" i="109"/>
  <c r="W938" i="109"/>
  <c r="N4101" i="109"/>
  <c r="V2229" i="109"/>
  <c r="S801" i="109"/>
  <c r="Y3834" i="109"/>
  <c r="O1342" i="109"/>
  <c r="O1740" i="109"/>
  <c r="S1140" i="109"/>
  <c r="Q2642" i="109"/>
  <c r="Q38" i="109"/>
  <c r="U1212" i="109"/>
  <c r="X1309" i="109"/>
  <c r="Y135" i="109"/>
  <c r="Y3057" i="109"/>
  <c r="N4302" i="109"/>
  <c r="U3208" i="109"/>
  <c r="X2035" i="109"/>
  <c r="N3003" i="109"/>
  <c r="O2372" i="109"/>
  <c r="T2088" i="109"/>
  <c r="V2763" i="109"/>
  <c r="Z1822" i="109"/>
  <c r="X3314" i="109"/>
  <c r="W290" i="109"/>
  <c r="W477" i="109"/>
  <c r="V4222" i="109"/>
  <c r="Y2766" i="109"/>
  <c r="Q2430" i="109"/>
  <c r="O613" i="109"/>
  <c r="U3834" i="109"/>
  <c r="N1189" i="109"/>
  <c r="O74" i="112"/>
  <c r="V495" i="109"/>
  <c r="X3167" i="109"/>
  <c r="U1225" i="109"/>
  <c r="U1750" i="109"/>
  <c r="Q790" i="109"/>
  <c r="Q186" i="109"/>
  <c r="X1956" i="109"/>
  <c r="P2688" i="109"/>
  <c r="W823" i="109"/>
  <c r="S1930" i="109"/>
  <c r="Y477" i="109"/>
  <c r="P1984" i="109"/>
  <c r="V3445" i="109"/>
  <c r="Q479" i="109"/>
  <c r="W1204" i="109"/>
  <c r="R2070" i="112"/>
  <c r="X1161" i="109"/>
  <c r="N2064" i="109"/>
  <c r="X954" i="109"/>
  <c r="Y1342" i="109"/>
  <c r="U3860" i="109"/>
  <c r="R2016" i="109"/>
  <c r="P143" i="112"/>
  <c r="R1384" i="109"/>
  <c r="P790" i="109"/>
  <c r="T3483" i="109"/>
  <c r="W3450" i="109"/>
  <c r="Y851" i="109"/>
  <c r="O1324" i="109"/>
  <c r="O1555" i="109"/>
  <c r="T286" i="109"/>
  <c r="U4162" i="109"/>
  <c r="O1900" i="109"/>
  <c r="O1208" i="109"/>
  <c r="S247" i="109"/>
  <c r="W1985" i="109"/>
  <c r="W1943" i="109"/>
  <c r="X644" i="109"/>
  <c r="R2613" i="109"/>
  <c r="R3875" i="109"/>
  <c r="W2993" i="109"/>
  <c r="T86" i="109"/>
  <c r="P34" i="109"/>
  <c r="Q2078" i="109"/>
  <c r="X1140" i="109"/>
  <c r="W25" i="109"/>
  <c r="R1293" i="109"/>
  <c r="U1919" i="109"/>
  <c r="O1958" i="109"/>
  <c r="Y2995" i="109"/>
  <c r="P2323" i="109"/>
  <c r="Q2099" i="109"/>
  <c r="W2258" i="109"/>
  <c r="Y1496" i="109"/>
  <c r="O398" i="109"/>
  <c r="R5" i="109"/>
  <c r="U2328" i="109"/>
  <c r="N463" i="109"/>
  <c r="R2429" i="109"/>
  <c r="U2776" i="109"/>
  <c r="V919" i="109"/>
  <c r="N15" i="109"/>
  <c r="N2952" i="109"/>
  <c r="O1068" i="112"/>
  <c r="T4148" i="109"/>
  <c r="P1709" i="109"/>
  <c r="T3199" i="109"/>
  <c r="X1830" i="109"/>
  <c r="Y599" i="109"/>
  <c r="U472" i="109"/>
  <c r="V2007" i="109"/>
  <c r="Y2003" i="109"/>
  <c r="P2667" i="109"/>
  <c r="X874" i="109"/>
  <c r="N289" i="112"/>
  <c r="V3099" i="109"/>
  <c r="V3092" i="109"/>
  <c r="Q905" i="109"/>
  <c r="U175" i="109"/>
  <c r="U942" i="109"/>
  <c r="N1024" i="112"/>
  <c r="N381" i="112"/>
  <c r="R2584" i="109"/>
  <c r="U540" i="109"/>
  <c r="Y4058" i="109"/>
  <c r="S2258" i="109"/>
  <c r="X919" i="109"/>
  <c r="S2684" i="109"/>
  <c r="Y1246" i="109"/>
  <c r="R3160" i="109"/>
  <c r="S841" i="109"/>
  <c r="N3755" i="109"/>
  <c r="Y184" i="109"/>
  <c r="U405" i="109"/>
  <c r="O2378" i="109"/>
  <c r="R2746" i="109"/>
  <c r="N606" i="112"/>
  <c r="X1281" i="109"/>
  <c r="U2396" i="109"/>
  <c r="V2388" i="109"/>
  <c r="P3127" i="109"/>
  <c r="P2633" i="109"/>
  <c r="X259" i="109"/>
  <c r="W870" i="109"/>
  <c r="Y1827" i="109"/>
  <c r="O275" i="109"/>
  <c r="S156" i="109"/>
  <c r="X1296" i="109"/>
  <c r="U2306" i="109"/>
  <c r="Q276" i="112"/>
  <c r="W3711" i="109"/>
  <c r="R64" i="109"/>
  <c r="Q3180" i="109"/>
  <c r="N3433" i="109"/>
  <c r="S1197" i="109"/>
  <c r="V1899" i="109"/>
  <c r="O1840" i="109"/>
  <c r="O832" i="109"/>
  <c r="R2372" i="109"/>
  <c r="O1335" i="109"/>
  <c r="W612" i="109"/>
  <c r="S1377" i="109"/>
  <c r="Q3154" i="109"/>
  <c r="P1547" i="109"/>
  <c r="Z4337" i="109"/>
  <c r="O817" i="112"/>
  <c r="P2205" i="109"/>
  <c r="V2760" i="109"/>
  <c r="R2393" i="109"/>
  <c r="R662" i="112"/>
  <c r="N321" i="112"/>
  <c r="X3100" i="109"/>
  <c r="Y2758" i="109"/>
  <c r="T371" i="109"/>
  <c r="T1310" i="109"/>
  <c r="X2422" i="109"/>
  <c r="S3452" i="109"/>
  <c r="W3310" i="109"/>
  <c r="X1182" i="109"/>
  <c r="T426" i="109"/>
  <c r="O1660" i="112"/>
  <c r="U2074" i="109"/>
  <c r="Y3056" i="109"/>
  <c r="R3014" i="109"/>
  <c r="U3328" i="109"/>
  <c r="U2979" i="109"/>
  <c r="T2465" i="109"/>
  <c r="P910" i="109"/>
  <c r="Q1678" i="109"/>
  <c r="Q64" i="112"/>
  <c r="Q2395" i="109"/>
  <c r="N1490" i="109"/>
  <c r="N1561" i="112"/>
  <c r="P75" i="112"/>
  <c r="R2305" i="109"/>
  <c r="Q252" i="109"/>
  <c r="Z1823" i="109"/>
  <c r="Q3560" i="109"/>
  <c r="U490" i="109"/>
  <c r="R2085" i="109"/>
  <c r="S1279" i="109"/>
  <c r="U42" i="109"/>
  <c r="X3665" i="109"/>
  <c r="Q4300" i="109"/>
  <c r="R1840" i="109"/>
  <c r="R768" i="109"/>
  <c r="N2554" i="112"/>
  <c r="Q3052" i="109"/>
  <c r="R1924" i="109"/>
  <c r="R1160" i="109"/>
  <c r="N1865" i="109"/>
  <c r="Q649" i="109"/>
  <c r="W948" i="109"/>
  <c r="Q248" i="109"/>
  <c r="S3050" i="109"/>
  <c r="P2716" i="109"/>
  <c r="Q2086" i="109"/>
  <c r="P372" i="112"/>
  <c r="N3547" i="109"/>
  <c r="U2950" i="109"/>
  <c r="T3942" i="109"/>
  <c r="U3937" i="109"/>
  <c r="Q147" i="109"/>
  <c r="Y3344" i="109"/>
  <c r="S3862" i="109"/>
  <c r="O547" i="109"/>
  <c r="S1388" i="109"/>
  <c r="P946" i="109"/>
  <c r="O2232" i="112"/>
  <c r="T1912" i="109"/>
  <c r="P3346" i="109"/>
  <c r="U1488" i="109"/>
  <c r="X490" i="109"/>
  <c r="T1672" i="109"/>
  <c r="T1008" i="109"/>
  <c r="T3202" i="109"/>
  <c r="Q2779" i="109"/>
  <c r="Q4110" i="109"/>
  <c r="P2089" i="109"/>
  <c r="S3063" i="109"/>
  <c r="Q3105" i="109"/>
  <c r="U1333" i="109"/>
  <c r="Y644" i="109"/>
  <c r="O1193" i="109"/>
  <c r="Y1314" i="109"/>
  <c r="N886" i="109"/>
  <c r="Q1475" i="112"/>
  <c r="S919" i="109"/>
  <c r="V1723" i="109"/>
  <c r="Q2234" i="109"/>
  <c r="O367" i="109"/>
  <c r="X1744" i="109"/>
  <c r="N2956" i="109"/>
  <c r="O1704" i="112"/>
  <c r="O644" i="109"/>
  <c r="X2065" i="109"/>
  <c r="U951" i="109"/>
  <c r="T1976" i="109"/>
  <c r="R2473" i="109"/>
  <c r="Q3865" i="109"/>
  <c r="Q3433" i="109"/>
  <c r="Y116" i="109"/>
  <c r="O1640" i="112"/>
  <c r="S3402" i="109"/>
  <c r="Z3972" i="109"/>
  <c r="V2248" i="109"/>
  <c r="T1533" i="109"/>
  <c r="W13" i="109"/>
  <c r="Z4012" i="109"/>
  <c r="U896" i="109"/>
  <c r="T854" i="109"/>
  <c r="Q1525" i="109"/>
  <c r="S1481" i="109"/>
  <c r="Y943" i="109"/>
  <c r="S1231" i="109"/>
  <c r="Y916" i="109"/>
  <c r="U2399" i="109"/>
  <c r="R3300" i="109"/>
  <c r="R1555" i="109"/>
  <c r="U2102" i="109"/>
  <c r="Y3386" i="109"/>
  <c r="T263" i="109"/>
  <c r="W1561" i="109"/>
  <c r="O2962" i="109"/>
  <c r="P1270" i="109"/>
  <c r="U182" i="109"/>
  <c r="S549" i="109"/>
  <c r="R3491" i="109"/>
  <c r="R3311" i="109"/>
  <c r="Y781" i="109"/>
  <c r="X1189" i="109"/>
  <c r="Q2992" i="109"/>
  <c r="W2437" i="109"/>
  <c r="Q3493" i="109"/>
  <c r="O863" i="109"/>
  <c r="W259" i="109"/>
  <c r="X1599" i="109"/>
  <c r="Y443" i="109"/>
  <c r="P1213" i="112"/>
  <c r="U948" i="109"/>
  <c r="N249" i="109"/>
  <c r="S4087" i="109"/>
  <c r="X2251" i="109"/>
  <c r="S4163" i="109"/>
  <c r="W401" i="109"/>
  <c r="S508" i="109"/>
  <c r="X2699" i="109"/>
  <c r="Y121" i="109"/>
  <c r="T3081" i="109"/>
  <c r="W4234" i="109"/>
  <c r="Q182" i="109"/>
  <c r="Y3042" i="109"/>
  <c r="Y1604" i="109"/>
  <c r="S1553" i="109"/>
  <c r="S71" i="109"/>
  <c r="R286" i="109"/>
  <c r="T775" i="109"/>
  <c r="Q336" i="112"/>
  <c r="P3857" i="109"/>
  <c r="N2409" i="109"/>
  <c r="V1966" i="109"/>
  <c r="N273" i="112"/>
  <c r="U808" i="109"/>
  <c r="Q1658" i="109"/>
  <c r="R1993" i="109"/>
  <c r="S184" i="109"/>
  <c r="Q1717" i="109"/>
  <c r="Q36" i="109"/>
  <c r="P508" i="112"/>
  <c r="W2934" i="109"/>
  <c r="N949" i="109"/>
  <c r="S2058" i="109"/>
  <c r="O2711" i="109"/>
  <c r="Q2391" i="109"/>
  <c r="X3852" i="109"/>
  <c r="R3883" i="109"/>
  <c r="T2400" i="109"/>
  <c r="S2245" i="109"/>
  <c r="T3360" i="109"/>
  <c r="T1919" i="109"/>
  <c r="V1475" i="109"/>
  <c r="T573" i="109"/>
  <c r="V568" i="109"/>
  <c r="R1462" i="109"/>
  <c r="W2241" i="109"/>
  <c r="V2107" i="109"/>
  <c r="O935" i="109"/>
  <c r="X2381" i="109"/>
  <c r="V1919" i="109"/>
  <c r="Y3199" i="109"/>
  <c r="Q1601" i="109"/>
  <c r="U3811" i="109"/>
  <c r="Q1225" i="109"/>
  <c r="Y1932" i="109"/>
  <c r="P3126" i="109"/>
  <c r="X125" i="109"/>
  <c r="X2589" i="109"/>
  <c r="X3341" i="109"/>
  <c r="W1867" i="109"/>
  <c r="T1220" i="109"/>
  <c r="V2331" i="109"/>
  <c r="N130" i="109"/>
  <c r="X3180" i="109"/>
  <c r="Z3582" i="109"/>
  <c r="O1650" i="109"/>
  <c r="X2236" i="109"/>
  <c r="P2029" i="109"/>
  <c r="R277" i="109"/>
  <c r="Q839" i="109"/>
  <c r="S1890" i="109"/>
  <c r="O981" i="109"/>
  <c r="O1067" i="112"/>
  <c r="V1499" i="109"/>
  <c r="Q2080" i="109"/>
  <c r="T516" i="109"/>
  <c r="W26" i="109"/>
  <c r="R92" i="109"/>
  <c r="Y1867" i="109"/>
  <c r="Y367" i="109"/>
  <c r="Q283" i="109"/>
  <c r="O2950" i="109"/>
  <c r="Y4140" i="109"/>
  <c r="O2408" i="109"/>
  <c r="R3749" i="109"/>
  <c r="R2044" i="109"/>
  <c r="R908" i="109"/>
  <c r="V1722" i="109"/>
  <c r="O516" i="109"/>
  <c r="Y3547" i="109"/>
  <c r="X2735" i="109"/>
  <c r="W788" i="109"/>
  <c r="X3867" i="109"/>
  <c r="V2026" i="109"/>
  <c r="R1710" i="109"/>
  <c r="T3826" i="109"/>
  <c r="Y1644" i="109"/>
  <c r="P398" i="109"/>
  <c r="W426" i="109"/>
  <c r="X1153" i="109"/>
  <c r="T786" i="109"/>
  <c r="Y1115" i="109"/>
  <c r="P2337" i="109"/>
  <c r="N1677" i="109"/>
  <c r="D46" i="117"/>
  <c r="U2706" i="109"/>
  <c r="O132" i="109"/>
  <c r="O556" i="109"/>
  <c r="Y1945" i="109"/>
  <c r="R4090" i="109"/>
  <c r="Q2216" i="109"/>
  <c r="Z2174" i="109"/>
  <c r="X863" i="109"/>
  <c r="U823" i="109"/>
  <c r="X67" i="109"/>
  <c r="Q1704" i="109"/>
  <c r="X977" i="109"/>
  <c r="O3358" i="109"/>
  <c r="S13" i="109"/>
  <c r="S168" i="109"/>
  <c r="Z2518" i="109"/>
  <c r="O224" i="109"/>
  <c r="X2601" i="109"/>
  <c r="T2939" i="109"/>
  <c r="Q2449" i="109"/>
  <c r="W2303" i="109"/>
  <c r="Z3258" i="109"/>
  <c r="R3848" i="109"/>
  <c r="P2585" i="109"/>
  <c r="S2022" i="109"/>
  <c r="V4298" i="109"/>
  <c r="T1316" i="109"/>
  <c r="U793" i="109"/>
  <c r="Q435" i="109"/>
  <c r="S4073" i="109"/>
  <c r="N2449" i="109"/>
  <c r="R2981" i="109"/>
  <c r="R59" i="109"/>
  <c r="Y2969" i="109"/>
  <c r="X3719" i="109"/>
  <c r="R405" i="109"/>
  <c r="O2308" i="109"/>
  <c r="R3562" i="109"/>
  <c r="S466" i="109"/>
  <c r="O3573" i="109"/>
  <c r="Y1704" i="109"/>
  <c r="X3938" i="109"/>
  <c r="R3669" i="109"/>
  <c r="O2638" i="112"/>
  <c r="S2242" i="109"/>
  <c r="Q2403" i="109"/>
  <c r="R2086" i="109"/>
  <c r="N4047" i="109"/>
  <c r="R3202" i="109"/>
  <c r="S1378" i="109"/>
  <c r="N2314" i="109"/>
  <c r="R468" i="109"/>
  <c r="Y32" i="109"/>
  <c r="Q588" i="112"/>
  <c r="N2482" i="109"/>
  <c r="O1146" i="109"/>
  <c r="R165" i="109"/>
  <c r="X2299" i="109"/>
  <c r="S794" i="109"/>
  <c r="Y3897" i="109"/>
  <c r="V409" i="109"/>
  <c r="N1465" i="109"/>
  <c r="P603" i="109"/>
  <c r="Q1461" i="112"/>
  <c r="N2465" i="109"/>
  <c r="S480" i="109"/>
  <c r="Y897" i="109"/>
  <c r="Z1058" i="109"/>
  <c r="R4102" i="109"/>
  <c r="W2391" i="109"/>
  <c r="V2765" i="109"/>
  <c r="P2739" i="109"/>
  <c r="U188" i="109"/>
  <c r="T3766" i="109"/>
  <c r="Y204" i="109"/>
  <c r="X2840" i="109"/>
  <c r="Y898" i="109"/>
  <c r="U920" i="109"/>
  <c r="V2368" i="109"/>
  <c r="Q2231" i="109"/>
  <c r="S2428" i="109"/>
  <c r="W138" i="109"/>
  <c r="Y3867" i="109"/>
  <c r="W1324" i="109"/>
  <c r="R977" i="109"/>
  <c r="X1601" i="109"/>
  <c r="Q2001" i="109"/>
  <c r="V2956" i="109"/>
  <c r="R732" i="109"/>
  <c r="T4203" i="109"/>
  <c r="R1375" i="109"/>
  <c r="X996" i="109"/>
  <c r="W142" i="109"/>
  <c r="S3736" i="109"/>
  <c r="P2273" i="109"/>
  <c r="N3524" i="109"/>
  <c r="T1314" i="109"/>
  <c r="R979" i="109"/>
  <c r="Z1446" i="109"/>
  <c r="S3431" i="109"/>
  <c r="P1681" i="109"/>
  <c r="Y2014" i="109"/>
  <c r="Y1292" i="109"/>
  <c r="V3899" i="109"/>
  <c r="N40" i="109"/>
  <c r="S202" i="109"/>
  <c r="Q2265" i="109"/>
  <c r="U902" i="109"/>
  <c r="V3291" i="109"/>
  <c r="Y1121" i="109"/>
  <c r="R573" i="109"/>
  <c r="S756" i="109"/>
  <c r="Y914" i="109"/>
  <c r="U863" i="109"/>
  <c r="V1017" i="109"/>
  <c r="Q2697" i="109"/>
  <c r="Y2109" i="109"/>
  <c r="N1210" i="109"/>
  <c r="T1204" i="109"/>
  <c r="Q993" i="109"/>
  <c r="T133" i="109"/>
  <c r="O2072" i="109"/>
  <c r="O2057" i="109"/>
  <c r="O351" i="112"/>
  <c r="Q4108" i="109"/>
  <c r="R136" i="109"/>
  <c r="O2477" i="109"/>
  <c r="Y825" i="109"/>
  <c r="X1626" i="109"/>
  <c r="S3738" i="109"/>
  <c r="O1200" i="109"/>
  <c r="N1658" i="112"/>
  <c r="Y946" i="109"/>
  <c r="U167" i="109"/>
  <c r="Y399" i="109"/>
  <c r="O3211" i="109"/>
  <c r="W4126" i="109"/>
  <c r="X1911" i="109"/>
  <c r="Y516" i="109"/>
  <c r="Y2741" i="109"/>
  <c r="W2045" i="109"/>
  <c r="T543" i="109"/>
  <c r="O3096" i="109"/>
  <c r="V805" i="109"/>
  <c r="O594" i="112"/>
  <c r="Y2470" i="109"/>
  <c r="P2649" i="109"/>
  <c r="Q202" i="109"/>
  <c r="X1013" i="109"/>
  <c r="S3840" i="109"/>
  <c r="P472" i="112"/>
  <c r="P3373" i="109"/>
  <c r="O1126" i="109"/>
  <c r="T2448" i="109"/>
  <c r="V1001" i="109"/>
  <c r="O3159" i="109"/>
  <c r="S3569" i="109"/>
  <c r="Q2756" i="109"/>
  <c r="T1940" i="109"/>
  <c r="U482" i="109"/>
  <c r="V1242" i="109"/>
  <c r="R623" i="109"/>
  <c r="Q2773" i="109"/>
  <c r="N872" i="109"/>
  <c r="R3486" i="109"/>
  <c r="R474" i="109"/>
  <c r="T1199" i="109"/>
  <c r="Q495" i="109"/>
  <c r="O746" i="112"/>
  <c r="V291" i="109"/>
  <c r="Y1986" i="109"/>
  <c r="U3006" i="109"/>
  <c r="Y1220" i="109"/>
  <c r="P2212" i="109"/>
  <c r="O2204" i="109"/>
  <c r="U4060" i="109"/>
  <c r="X1561" i="109"/>
  <c r="P5" i="109"/>
  <c r="Q2815" i="109"/>
  <c r="N1200" i="109"/>
  <c r="Q3424" i="109"/>
  <c r="Y3096" i="109"/>
  <c r="U3054" i="109"/>
  <c r="R3135" i="109"/>
  <c r="S1136" i="109"/>
  <c r="U1601" i="109"/>
  <c r="Q3141" i="109"/>
  <c r="Y959" i="109"/>
  <c r="R1355" i="109"/>
  <c r="R1123" i="109"/>
  <c r="R3506" i="109"/>
  <c r="Q2043" i="109"/>
  <c r="P3025" i="109"/>
  <c r="N3540" i="109"/>
  <c r="Y1676" i="109"/>
  <c r="T793" i="109"/>
  <c r="V1383" i="109"/>
  <c r="R263" i="109"/>
  <c r="O508" i="109"/>
  <c r="N2612" i="109"/>
  <c r="R3350" i="109"/>
  <c r="Y581" i="109"/>
  <c r="W101" i="109"/>
  <c r="W2328" i="109"/>
  <c r="O2668" i="109"/>
  <c r="P787" i="109"/>
  <c r="T3060" i="109"/>
  <c r="T274" i="109"/>
  <c r="Q1707" i="109"/>
  <c r="W2082" i="109"/>
  <c r="P422" i="109"/>
  <c r="N579" i="109"/>
  <c r="O3564" i="109"/>
  <c r="N1115" i="109"/>
  <c r="X1532" i="109"/>
  <c r="V521" i="109"/>
  <c r="Q1327" i="112"/>
  <c r="Y1529" i="109"/>
  <c r="X41" i="109"/>
  <c r="N1919" i="109"/>
  <c r="N2216" i="109"/>
  <c r="P1719" i="109"/>
  <c r="R3344" i="109"/>
  <c r="V1008" i="109"/>
  <c r="O1210" i="109"/>
  <c r="T2394" i="109"/>
  <c r="P177" i="109"/>
  <c r="U1188" i="109"/>
  <c r="Y2583" i="109"/>
  <c r="X3170" i="109"/>
  <c r="O2773" i="109"/>
  <c r="R3793" i="109"/>
  <c r="O3210" i="109"/>
  <c r="P279" i="109"/>
  <c r="P1718" i="109"/>
  <c r="X2325" i="109"/>
  <c r="X433" i="109"/>
  <c r="O3724" i="109"/>
  <c r="Y2018" i="109"/>
  <c r="U69" i="109"/>
  <c r="Q2721" i="109"/>
  <c r="O259" i="109"/>
  <c r="N2843" i="109"/>
  <c r="V186" i="109"/>
  <c r="N3894" i="109"/>
  <c r="P191" i="109"/>
  <c r="P1992" i="109"/>
  <c r="O553" i="112"/>
  <c r="Q3676" i="109"/>
  <c r="N980" i="109"/>
  <c r="W1282" i="109"/>
  <c r="U4109" i="109"/>
  <c r="V625" i="109"/>
  <c r="Q1575" i="109"/>
  <c r="X10" i="109"/>
  <c r="O1993" i="109"/>
  <c r="W3014" i="109"/>
  <c r="U3330" i="109"/>
  <c r="S2226" i="109"/>
  <c r="O1929" i="109"/>
  <c r="T1114" i="109"/>
  <c r="S1526" i="109"/>
  <c r="Z1050" i="109"/>
  <c r="O861" i="109"/>
  <c r="S936" i="109"/>
  <c r="P1251" i="109"/>
  <c r="P2989" i="109"/>
  <c r="Q981" i="112"/>
  <c r="V3135" i="109"/>
  <c r="O1261" i="109"/>
  <c r="Q3907" i="109"/>
  <c r="G42" i="117"/>
  <c r="P1437" i="112"/>
  <c r="W1242" i="109"/>
  <c r="P605" i="109"/>
  <c r="U624" i="109"/>
  <c r="U623" i="109"/>
  <c r="V1911" i="109"/>
  <c r="Y451" i="109"/>
  <c r="S2331" i="109"/>
  <c r="Y33" i="109"/>
  <c r="R918" i="109"/>
  <c r="N1125" i="109"/>
  <c r="Q611" i="112"/>
  <c r="O25" i="112"/>
  <c r="S2465" i="109"/>
  <c r="N1699" i="109"/>
  <c r="N33" i="109"/>
  <c r="W2284" i="109"/>
  <c r="L89" i="113"/>
  <c r="Y917" i="109"/>
  <c r="Q1646" i="109"/>
  <c r="N2054" i="109"/>
  <c r="Q798" i="109"/>
  <c r="W4146" i="109"/>
  <c r="Y1626" i="109"/>
  <c r="O921" i="109"/>
  <c r="Z2506" i="109"/>
  <c r="O4291" i="109"/>
  <c r="R2278" i="109"/>
  <c r="Q2203" i="109"/>
  <c r="O2222" i="109"/>
  <c r="R2329" i="109"/>
  <c r="S3133" i="109"/>
  <c r="W3060" i="109"/>
  <c r="S3107" i="109"/>
  <c r="Q583" i="109"/>
  <c r="S943" i="109"/>
  <c r="N889" i="109"/>
  <c r="W213" i="109"/>
  <c r="O434" i="109"/>
  <c r="Y846" i="109"/>
  <c r="R1548" i="109"/>
  <c r="Z1391" i="109"/>
  <c r="Y1139" i="109"/>
  <c r="R2451" i="109"/>
  <c r="W3050" i="109"/>
  <c r="W3879" i="109"/>
  <c r="Q3720" i="109"/>
  <c r="T3689" i="109"/>
  <c r="N1266" i="109"/>
  <c r="X151" i="109"/>
  <c r="T2687" i="109"/>
  <c r="X3057" i="109"/>
  <c r="S2319" i="109"/>
  <c r="Z2134" i="109"/>
  <c r="U1137" i="109"/>
  <c r="V2260" i="109"/>
  <c r="E45" i="117"/>
  <c r="O264" i="109"/>
  <c r="O2770" i="109"/>
  <c r="S494" i="109"/>
  <c r="Y4160" i="109"/>
  <c r="N570" i="109"/>
  <c r="X1904" i="109"/>
  <c r="Z2863" i="109"/>
  <c r="T2935" i="109"/>
  <c r="O134" i="109"/>
  <c r="Y2249" i="109"/>
  <c r="T547" i="109"/>
  <c r="P1552" i="109"/>
  <c r="O4235" i="109"/>
  <c r="X2273" i="109"/>
  <c r="O331" i="112"/>
  <c r="S2013" i="109"/>
  <c r="X2756" i="109"/>
  <c r="Q837" i="109"/>
  <c r="S1504" i="109"/>
  <c r="T2740" i="109"/>
  <c r="T2013" i="109"/>
  <c r="S2634" i="109"/>
  <c r="Z363" i="109"/>
  <c r="S962" i="109"/>
  <c r="U2234" i="109"/>
  <c r="S4045" i="109"/>
  <c r="S3935" i="109"/>
  <c r="T3058" i="109"/>
  <c r="O2482" i="109"/>
  <c r="O357" i="112"/>
  <c r="W3467" i="109"/>
  <c r="P599" i="112"/>
  <c r="Q1479" i="109"/>
  <c r="U876" i="109"/>
  <c r="Y2810" i="109"/>
  <c r="W865" i="109"/>
  <c r="Q2661" i="109"/>
  <c r="T2397" i="109"/>
  <c r="N2303" i="109"/>
  <c r="S1908" i="109"/>
  <c r="O928" i="112"/>
  <c r="S803" i="109"/>
  <c r="Q156" i="109"/>
  <c r="T1846" i="109"/>
  <c r="X3173" i="109"/>
  <c r="W2234" i="109"/>
  <c r="N2845" i="109"/>
  <c r="V161" i="109"/>
  <c r="U3133" i="109"/>
  <c r="Y1146" i="109"/>
  <c r="T143" i="109"/>
  <c r="Y2835" i="109"/>
  <c r="X1515" i="109"/>
  <c r="R3728" i="109"/>
  <c r="P3471" i="109"/>
  <c r="W1680" i="109"/>
  <c r="X2457" i="109"/>
  <c r="Q440" i="109"/>
  <c r="P3110" i="109"/>
  <c r="Y277" i="109"/>
  <c r="U751" i="109"/>
  <c r="Q1173" i="112"/>
  <c r="N1518" i="109"/>
  <c r="R2477" i="109"/>
  <c r="S977" i="109"/>
  <c r="T2038" i="109"/>
  <c r="X1247" i="109"/>
  <c r="S1501" i="109"/>
  <c r="N1207" i="109"/>
  <c r="O1151" i="109"/>
  <c r="Q201" i="109"/>
  <c r="X115" i="109"/>
  <c r="N1275" i="109"/>
  <c r="V2369" i="109"/>
  <c r="X1847" i="109"/>
  <c r="T2253" i="109"/>
  <c r="N106" i="109"/>
  <c r="W433" i="109"/>
  <c r="Q203" i="109"/>
  <c r="W293" i="109"/>
  <c r="U1210" i="109"/>
  <c r="N1604" i="109"/>
  <c r="S620" i="109"/>
  <c r="S56" i="109"/>
  <c r="X1289" i="109"/>
  <c r="R1913" i="109"/>
  <c r="W2283" i="109"/>
  <c r="W2103" i="109"/>
  <c r="V3689" i="109"/>
  <c r="O165" i="109"/>
  <c r="O622" i="109"/>
  <c r="U166" i="109"/>
  <c r="W3204" i="109"/>
  <c r="N1138" i="109"/>
  <c r="P1689" i="109"/>
  <c r="R3426" i="109"/>
  <c r="S3129" i="109"/>
  <c r="W3716" i="109"/>
  <c r="S769" i="109"/>
  <c r="S844" i="109"/>
  <c r="V1608" i="109"/>
  <c r="T1230" i="109"/>
  <c r="U3474" i="109"/>
  <c r="S4122" i="109"/>
  <c r="O421" i="109"/>
  <c r="Y2789" i="109"/>
  <c r="Y1234" i="109"/>
  <c r="R2985" i="109"/>
  <c r="W1160" i="109"/>
  <c r="Q2335" i="109"/>
  <c r="P3866" i="109"/>
  <c r="W2699" i="109"/>
  <c r="W4189" i="109"/>
  <c r="O348" i="112"/>
  <c r="R2596" i="109"/>
  <c r="Z356" i="109"/>
  <c r="N924" i="112"/>
  <c r="P3027" i="109"/>
  <c r="V801" i="109"/>
  <c r="X915" i="109"/>
  <c r="O3316" i="109"/>
  <c r="S95" i="109"/>
  <c r="Q2982" i="109"/>
  <c r="P62" i="112"/>
  <c r="X4060" i="109"/>
  <c r="Q4240" i="109"/>
  <c r="U1004" i="109"/>
  <c r="R387" i="109"/>
  <c r="S1523" i="109"/>
  <c r="S427" i="109"/>
  <c r="V934" i="109"/>
  <c r="P513" i="109"/>
  <c r="O3170" i="109"/>
  <c r="S881" i="109"/>
  <c r="S2660" i="109"/>
  <c r="R752" i="109"/>
  <c r="V142" i="109"/>
  <c r="T2327" i="109"/>
  <c r="Q876" i="109"/>
  <c r="X1746" i="109"/>
  <c r="W247" i="109"/>
  <c r="Y3871" i="109"/>
  <c r="Y1150" i="109"/>
  <c r="O1000" i="109"/>
  <c r="P524" i="109"/>
  <c r="X936" i="109"/>
  <c r="Q605" i="109"/>
  <c r="U2692" i="109"/>
  <c r="P769" i="109"/>
  <c r="T75" i="109"/>
  <c r="W2087" i="109"/>
  <c r="S1602" i="109"/>
  <c r="T2364" i="109"/>
  <c r="S2196" i="109"/>
  <c r="O837" i="109"/>
  <c r="Y188" i="109"/>
  <c r="T795" i="109"/>
  <c r="S904" i="109"/>
  <c r="R1845" i="109"/>
  <c r="Q612" i="109"/>
  <c r="O103" i="109"/>
  <c r="R1475" i="109"/>
  <c r="Q563" i="109"/>
  <c r="Q3526" i="109"/>
  <c r="X262" i="109"/>
  <c r="Z4362" i="109"/>
  <c r="W3787" i="109"/>
  <c r="U1162" i="109"/>
  <c r="R2799" i="109"/>
  <c r="P105" i="109"/>
  <c r="P2999" i="109"/>
  <c r="Q1387" i="109"/>
  <c r="P161" i="109"/>
  <c r="S188" i="109"/>
  <c r="W2028" i="109"/>
  <c r="T1698" i="109"/>
  <c r="X74" i="109"/>
  <c r="Q1894" i="109"/>
  <c r="P88" i="109"/>
  <c r="P4036" i="109"/>
  <c r="N548" i="112"/>
  <c r="Q3874" i="109"/>
  <c r="P3014" i="109"/>
  <c r="V1668" i="109"/>
  <c r="W2591" i="109"/>
  <c r="U2701" i="109"/>
  <c r="Y2116" i="109"/>
  <c r="T1895" i="109"/>
  <c r="T4163" i="109"/>
  <c r="W1125" i="109"/>
  <c r="X1228" i="109"/>
  <c r="P2358" i="109"/>
  <c r="P2819" i="109"/>
  <c r="R466" i="109"/>
  <c r="U2829" i="109"/>
  <c r="V3932" i="109"/>
  <c r="T2321" i="109"/>
  <c r="N424" i="109"/>
  <c r="N471" i="109"/>
  <c r="R261" i="109"/>
  <c r="N132" i="109"/>
  <c r="T2033" i="109"/>
  <c r="W2476" i="109"/>
  <c r="R460" i="112"/>
  <c r="P3710" i="109"/>
  <c r="P2002" i="109"/>
  <c r="U1928" i="109"/>
  <c r="R510" i="109"/>
  <c r="Q3145" i="109"/>
  <c r="V1155" i="109"/>
  <c r="V627" i="109"/>
  <c r="T1737" i="109"/>
  <c r="R500" i="109"/>
  <c r="X589" i="109"/>
  <c r="V3105" i="109"/>
  <c r="Y615" i="109"/>
  <c r="S2643" i="109"/>
  <c r="Y2795" i="109"/>
  <c r="N370" i="112"/>
  <c r="Q1384" i="112"/>
  <c r="U512" i="109"/>
  <c r="X631" i="109"/>
  <c r="V379" i="109"/>
  <c r="V917" i="109"/>
  <c r="V788" i="109"/>
  <c r="Y75" i="109"/>
  <c r="W1681" i="109"/>
  <c r="P1168" i="109"/>
  <c r="Q264" i="109"/>
  <c r="P1017" i="109"/>
  <c r="Z3250" i="109"/>
  <c r="R1575" i="109"/>
  <c r="W2075" i="109"/>
  <c r="X3144" i="109"/>
  <c r="G46" i="117"/>
  <c r="R1129" i="109"/>
  <c r="W2438" i="109"/>
  <c r="R2692" i="109"/>
  <c r="R2410" i="109"/>
  <c r="P736" i="109"/>
  <c r="R3489" i="109"/>
  <c r="S432" i="109"/>
  <c r="Z728" i="109"/>
  <c r="Q3337" i="109"/>
  <c r="R41" i="109"/>
  <c r="T185" i="109"/>
  <c r="U2688" i="109"/>
  <c r="Y2406" i="109"/>
  <c r="N1228" i="109"/>
  <c r="S2" i="109"/>
  <c r="Y3360" i="109"/>
  <c r="R2066" i="109"/>
  <c r="S1713" i="109"/>
  <c r="O2338" i="109"/>
  <c r="R2577" i="109"/>
  <c r="N73" i="109"/>
  <c r="T935" i="109"/>
  <c r="N4193" i="109"/>
  <c r="T3462" i="109"/>
  <c r="T2472" i="109"/>
  <c r="U3738" i="109"/>
  <c r="T1718" i="109"/>
  <c r="R2835" i="109"/>
  <c r="X2376" i="109"/>
  <c r="S4059" i="109"/>
  <c r="W1532" i="109"/>
  <c r="R1578" i="109"/>
  <c r="T6" i="109"/>
  <c r="R2096" i="109"/>
  <c r="O2366" i="109"/>
  <c r="T1206" i="109"/>
  <c r="Z1401" i="109"/>
  <c r="X766" i="109"/>
  <c r="S453" i="109"/>
  <c r="W644" i="109"/>
  <c r="N2367" i="109"/>
  <c r="N2614" i="109"/>
  <c r="V391" i="109"/>
  <c r="X2686" i="109"/>
  <c r="T3902" i="109"/>
  <c r="W3856" i="109"/>
  <c r="Q1006" i="109"/>
  <c r="W3708" i="109"/>
  <c r="S1854" i="109"/>
  <c r="X1621" i="109"/>
  <c r="O1882" i="109"/>
  <c r="P1847" i="109"/>
  <c r="S1019" i="109"/>
  <c r="N2672" i="109"/>
  <c r="V390" i="109"/>
  <c r="Q1210" i="109"/>
  <c r="P934" i="109"/>
  <c r="W1515" i="109"/>
  <c r="U1992" i="109"/>
  <c r="N351" i="112"/>
  <c r="N1298" i="112"/>
  <c r="Q2470" i="109"/>
  <c r="R1020" i="109"/>
  <c r="U83" i="109"/>
  <c r="S4256" i="109"/>
  <c r="U1573" i="109"/>
  <c r="U1584" i="109"/>
  <c r="P386" i="109"/>
  <c r="T1489" i="109"/>
  <c r="O1710" i="109"/>
  <c r="X544" i="109"/>
  <c r="V1174" i="109"/>
  <c r="R3340" i="109"/>
  <c r="P1990" i="109"/>
  <c r="X849" i="109"/>
  <c r="U500" i="109"/>
  <c r="O1679" i="109"/>
  <c r="X539" i="109"/>
  <c r="P3694" i="109"/>
  <c r="P13" i="109"/>
  <c r="O3926" i="109"/>
  <c r="S1589" i="109"/>
  <c r="X579" i="109"/>
  <c r="Y253" i="109"/>
  <c r="V509" i="109"/>
  <c r="P2380" i="109"/>
  <c r="Y1266" i="109"/>
  <c r="V1555" i="109"/>
  <c r="T2010" i="109"/>
  <c r="T4205" i="109"/>
  <c r="Q701" i="112"/>
  <c r="V2297" i="109"/>
  <c r="Y1261" i="109"/>
  <c r="R1267" i="109"/>
  <c r="Y2962" i="109"/>
  <c r="Q1845" i="109"/>
  <c r="S3869" i="109"/>
  <c r="X750" i="109"/>
  <c r="O2667" i="109"/>
  <c r="Q3175" i="109"/>
  <c r="T1240" i="109"/>
  <c r="Q253" i="109"/>
  <c r="U2703" i="109"/>
  <c r="Q517" i="112"/>
  <c r="S553" i="109"/>
  <c r="W1377" i="109"/>
  <c r="P1971" i="109"/>
  <c r="W1298" i="109"/>
  <c r="T3576" i="109"/>
  <c r="Y4180" i="109"/>
  <c r="W1670" i="109"/>
  <c r="S1201" i="109"/>
  <c r="W1934" i="109"/>
  <c r="Q2305" i="109"/>
  <c r="Y2438" i="109"/>
  <c r="Y2423" i="109"/>
  <c r="R1934" i="109"/>
  <c r="Z2181" i="109"/>
  <c r="P204" i="109"/>
  <c r="W1207" i="109"/>
  <c r="W184" i="109"/>
  <c r="Y2106" i="109"/>
  <c r="X781" i="109"/>
  <c r="Y1116" i="109"/>
  <c r="R1676" i="109"/>
  <c r="P1876" i="109"/>
  <c r="Q951" i="109"/>
  <c r="T1010" i="109"/>
  <c r="U74" i="109"/>
  <c r="U104" i="109"/>
  <c r="Q217" i="109"/>
  <c r="P2963" i="109"/>
  <c r="Q2553" i="112"/>
  <c r="X571" i="109"/>
  <c r="S2378" i="109"/>
  <c r="W914" i="109"/>
  <c r="S1373" i="109"/>
  <c r="T2406" i="109"/>
  <c r="V2769" i="109"/>
  <c r="V1605" i="109"/>
  <c r="S3865" i="109"/>
  <c r="N874" i="112"/>
  <c r="Q3486" i="109"/>
  <c r="T2292" i="109"/>
  <c r="Y3177" i="109"/>
  <c r="R4290" i="109"/>
  <c r="P636" i="109"/>
  <c r="S3473" i="109"/>
  <c r="N871" i="109"/>
  <c r="Z1092" i="109"/>
  <c r="Q3050" i="109"/>
  <c r="Z314" i="109"/>
  <c r="W2375" i="109"/>
  <c r="O3874" i="109"/>
  <c r="Q1239" i="109"/>
  <c r="Y586" i="109"/>
  <c r="N471" i="112"/>
  <c r="N915" i="109"/>
  <c r="X3141" i="109"/>
  <c r="R176" i="109"/>
  <c r="R1958" i="109"/>
  <c r="Q1126" i="109"/>
  <c r="O3398" i="109"/>
  <c r="X220" i="109"/>
  <c r="T1380" i="109"/>
  <c r="U3828" i="109"/>
  <c r="R758" i="109"/>
  <c r="V1158" i="109"/>
  <c r="W1101" i="109"/>
  <c r="V1597" i="109"/>
  <c r="R1333" i="109"/>
  <c r="Q3211" i="109"/>
  <c r="S3137" i="109"/>
  <c r="O3534" i="109"/>
  <c r="Q1151" i="109"/>
  <c r="X3152" i="109"/>
  <c r="W3130" i="109"/>
  <c r="W1159" i="109"/>
  <c r="O99" i="109"/>
  <c r="X1342" i="109"/>
  <c r="P1261" i="109"/>
  <c r="X198" i="109"/>
  <c r="R4028" i="109"/>
  <c r="S1863" i="109"/>
  <c r="Q3026" i="109"/>
  <c r="X2770" i="109"/>
  <c r="O2015" i="109"/>
  <c r="O1283" i="109"/>
  <c r="Y3149" i="109"/>
  <c r="O1620" i="109"/>
  <c r="O1561" i="109"/>
  <c r="U2004" i="109"/>
  <c r="X2042" i="109"/>
  <c r="Y1154" i="109"/>
  <c r="T1236" i="109"/>
  <c r="O61" i="109"/>
  <c r="Z1772" i="109"/>
  <c r="W463" i="109"/>
  <c r="O2023" i="109"/>
  <c r="Q2329" i="109"/>
  <c r="U649" i="109"/>
  <c r="O2054" i="109"/>
  <c r="O1723" i="112"/>
  <c r="V394" i="109"/>
  <c r="S3847" i="109"/>
  <c r="X944" i="109"/>
  <c r="U2007" i="109"/>
  <c r="Y1640" i="109"/>
  <c r="Q2040" i="109"/>
  <c r="O841" i="109"/>
  <c r="W279" i="109"/>
  <c r="T2114" i="109"/>
  <c r="N551" i="109"/>
  <c r="R3315" i="109"/>
  <c r="N80" i="112"/>
  <c r="U881" i="109"/>
  <c r="T2082" i="109"/>
  <c r="Q3402" i="109"/>
  <c r="Y941" i="109"/>
  <c r="Q2956" i="109"/>
  <c r="O2102" i="109"/>
  <c r="V3095" i="109"/>
  <c r="Y1891" i="109"/>
  <c r="S4182" i="109"/>
  <c r="Y553" i="109"/>
  <c r="O721" i="112"/>
  <c r="V2403" i="109"/>
  <c r="V2836" i="109"/>
  <c r="V3791" i="109"/>
  <c r="Q567" i="109"/>
  <c r="W1719" i="109"/>
  <c r="Q3542" i="109"/>
  <c r="V1526" i="109"/>
  <c r="R3153" i="109"/>
  <c r="X3106" i="109"/>
  <c r="N4129" i="109"/>
  <c r="W3431" i="109"/>
  <c r="X1115" i="109"/>
  <c r="S2283" i="109"/>
  <c r="Q3898" i="109"/>
  <c r="T177" i="109"/>
  <c r="U1859" i="109"/>
  <c r="T3106" i="109"/>
  <c r="R4291" i="109"/>
  <c r="Y208" i="109"/>
  <c r="V1237" i="109"/>
  <c r="V2307" i="109"/>
  <c r="N1016" i="112"/>
  <c r="R889" i="109"/>
  <c r="D50" i="117"/>
  <c r="X1334" i="109"/>
  <c r="N2332" i="109"/>
  <c r="V1150" i="109"/>
  <c r="P1530" i="109"/>
  <c r="P1182" i="109"/>
  <c r="R1745" i="109"/>
  <c r="S927" i="109"/>
  <c r="Y3205" i="109"/>
  <c r="W482" i="109"/>
  <c r="N14" i="112"/>
  <c r="S3748" i="109"/>
  <c r="W1008" i="109"/>
  <c r="V859" i="109"/>
  <c r="V215" i="109"/>
  <c r="Q836" i="109"/>
  <c r="W215" i="109"/>
  <c r="O379" i="109"/>
  <c r="U3870" i="109"/>
  <c r="S1889" i="109"/>
  <c r="S142" i="109"/>
  <c r="Y28" i="109"/>
  <c r="N616" i="109"/>
  <c r="R1301" i="109"/>
  <c r="V648" i="109"/>
  <c r="X4048" i="109"/>
  <c r="S1585" i="109"/>
  <c r="Q153" i="112"/>
  <c r="Y411" i="109"/>
  <c r="X1523" i="109"/>
  <c r="Y3287" i="109"/>
  <c r="Q3821" i="109"/>
  <c r="V19" i="109"/>
  <c r="U1503" i="109"/>
  <c r="O642" i="109"/>
  <c r="N1134" i="109"/>
  <c r="R990" i="109"/>
  <c r="S2745" i="109"/>
  <c r="V2253" i="109"/>
  <c r="R3068" i="109"/>
  <c r="R1347" i="109"/>
  <c r="T3095" i="109"/>
  <c r="N1705" i="109"/>
  <c r="T118" i="109"/>
  <c r="Y1883" i="109"/>
  <c r="O3895" i="109"/>
  <c r="G45" i="117"/>
  <c r="R1598" i="109"/>
  <c r="X4047" i="109"/>
  <c r="V1198" i="109"/>
  <c r="O1310" i="109"/>
  <c r="R2557" i="109"/>
  <c r="Q2843" i="109"/>
  <c r="N874" i="109"/>
  <c r="V3027" i="109"/>
  <c r="Q1228" i="109"/>
  <c r="T921" i="109"/>
  <c r="T2377" i="109"/>
  <c r="O494" i="109"/>
  <c r="R2930" i="109"/>
  <c r="W2574" i="109"/>
  <c r="R804" i="109"/>
  <c r="R2341" i="109"/>
  <c r="P1000" i="109"/>
  <c r="T1021" i="109"/>
  <c r="P1940" i="109"/>
  <c r="O1649" i="109"/>
  <c r="T1554" i="109"/>
  <c r="W2648" i="109"/>
  <c r="V439" i="109"/>
  <c r="Y3212" i="109"/>
  <c r="V858" i="109"/>
  <c r="N745" i="109"/>
  <c r="U816" i="109"/>
  <c r="X2252" i="109"/>
  <c r="V22" i="109"/>
  <c r="Q541" i="109"/>
  <c r="O179" i="109"/>
  <c r="V189" i="109"/>
  <c r="T4140" i="109"/>
  <c r="U1231" i="109"/>
  <c r="U111" i="109"/>
  <c r="Q971" i="109"/>
  <c r="P2364" i="109"/>
  <c r="X66" i="109"/>
  <c r="S2930" i="109"/>
  <c r="P2439" i="109"/>
  <c r="P436" i="109"/>
  <c r="N2979" i="109"/>
  <c r="T1146" i="109"/>
  <c r="Q1158" i="109"/>
  <c r="Q471" i="109"/>
  <c r="T2805" i="109"/>
  <c r="V652" i="109"/>
  <c r="P2241" i="109"/>
  <c r="T2282" i="109"/>
  <c r="S964" i="109"/>
  <c r="X584" i="109"/>
  <c r="X1235" i="109"/>
  <c r="P156" i="112"/>
  <c r="S2624" i="109"/>
  <c r="P732" i="109"/>
  <c r="F46" i="117"/>
  <c r="O2441" i="109"/>
  <c r="X4216" i="109"/>
  <c r="V3351" i="109"/>
  <c r="U2329" i="109"/>
  <c r="X3332" i="109"/>
  <c r="Y2077" i="109"/>
  <c r="S1219" i="109"/>
  <c r="S428" i="109"/>
  <c r="V3132" i="109"/>
  <c r="O530" i="112"/>
  <c r="Q1558" i="109"/>
  <c r="Y251" i="109"/>
  <c r="U3417" i="109"/>
  <c r="W92" i="109"/>
  <c r="V131" i="109"/>
  <c r="Y74" i="109"/>
  <c r="N2342" i="109"/>
  <c r="R994" i="109"/>
  <c r="R935" i="109"/>
  <c r="T549" i="109"/>
  <c r="V865" i="109"/>
  <c r="X271" i="109"/>
  <c r="N988" i="109"/>
  <c r="W2980" i="109"/>
  <c r="S1616" i="109"/>
  <c r="W3712" i="109"/>
  <c r="R1855" i="109"/>
  <c r="V927" i="109"/>
  <c r="N782" i="109"/>
  <c r="R39" i="109"/>
  <c r="X1345" i="109"/>
  <c r="Q694" i="112"/>
  <c r="R3467" i="109"/>
  <c r="P948" i="109"/>
  <c r="U3198" i="109"/>
  <c r="Y1100" i="109"/>
  <c r="U3707" i="109"/>
  <c r="V1482" i="109"/>
  <c r="W1967" i="109"/>
  <c r="R2075" i="109"/>
  <c r="U1689" i="109"/>
  <c r="W3482" i="109"/>
  <c r="V2338" i="109"/>
  <c r="X2672" i="109"/>
  <c r="P4206" i="109"/>
  <c r="T4043" i="109"/>
  <c r="N2598" i="109"/>
  <c r="W1016" i="109"/>
  <c r="S52" i="109"/>
  <c r="S1482" i="109"/>
  <c r="Z2515" i="109"/>
  <c r="Y4131" i="109"/>
  <c r="X4067" i="109"/>
  <c r="R79" i="109"/>
  <c r="S4118" i="109"/>
  <c r="U1900" i="109"/>
  <c r="V2810" i="109"/>
  <c r="U131" i="109"/>
  <c r="V3920" i="109"/>
  <c r="W3424" i="109"/>
  <c r="S2341" i="109"/>
  <c r="N3086" i="109"/>
  <c r="N3141" i="109"/>
  <c r="T918" i="109"/>
  <c r="P1937" i="109"/>
  <c r="Z3957" i="109"/>
  <c r="R98" i="109"/>
  <c r="S2415" i="109"/>
  <c r="X421" i="109"/>
  <c r="N403" i="109"/>
  <c r="X1121" i="109"/>
  <c r="V66" i="109"/>
  <c r="W2565" i="109"/>
  <c r="U44" i="109"/>
  <c r="V1285" i="109"/>
  <c r="Z3272" i="109"/>
  <c r="P2795" i="109"/>
  <c r="Q2324" i="109"/>
  <c r="T1501" i="109"/>
  <c r="V2978" i="109"/>
  <c r="Z311" i="109"/>
  <c r="X3505" i="109"/>
  <c r="V2192" i="109"/>
  <c r="U3109" i="109"/>
  <c r="Y2660" i="109"/>
  <c r="S2735" i="109"/>
  <c r="Q3190" i="109"/>
  <c r="W1299" i="109"/>
  <c r="O1738" i="109"/>
  <c r="W1139" i="109"/>
  <c r="Z1450" i="109"/>
  <c r="P927" i="109"/>
  <c r="U3827" i="109"/>
  <c r="V2803" i="109"/>
  <c r="U3329" i="109"/>
  <c r="N1612" i="109"/>
  <c r="R1734" i="109"/>
  <c r="S1564" i="109"/>
  <c r="Y34" i="109"/>
  <c r="Q1684" i="109"/>
  <c r="X1870" i="109"/>
  <c r="N3045" i="109"/>
  <c r="X3490" i="109"/>
  <c r="N422" i="109"/>
  <c r="Q1928" i="109"/>
  <c r="W420" i="109"/>
  <c r="O1047" i="112"/>
  <c r="V1284" i="109"/>
  <c r="U3432" i="109"/>
  <c r="Q1015" i="109"/>
  <c r="T2986" i="109"/>
  <c r="X3110" i="109"/>
  <c r="O978" i="109"/>
  <c r="T3526" i="109"/>
  <c r="S2040" i="109"/>
  <c r="Y657" i="109"/>
  <c r="W476" i="109"/>
  <c r="U1296" i="109"/>
  <c r="S105" i="109"/>
  <c r="U2040" i="109"/>
  <c r="O4049" i="109"/>
  <c r="R2109" i="109"/>
  <c r="O1116" i="109"/>
  <c r="R99" i="109"/>
  <c r="U2715" i="109"/>
  <c r="R2467" i="109"/>
  <c r="Q3182" i="109"/>
  <c r="O349" i="112"/>
  <c r="Q832" i="112"/>
  <c r="Y2465" i="109"/>
  <c r="X2032" i="109"/>
  <c r="N1198" i="109"/>
  <c r="Y6" i="109"/>
  <c r="N1567" i="109"/>
  <c r="N4090" i="109"/>
  <c r="T478" i="109"/>
  <c r="R3128" i="109"/>
  <c r="T3928" i="109"/>
  <c r="V10" i="109"/>
  <c r="N493" i="109"/>
  <c r="X2285" i="109"/>
  <c r="P2112" i="109"/>
  <c r="P1753" i="109"/>
  <c r="X3035" i="109"/>
  <c r="W3681" i="109"/>
  <c r="Y507" i="109"/>
  <c r="N2262" i="109"/>
  <c r="W260" i="109"/>
  <c r="Z1768" i="109"/>
  <c r="V2776" i="109"/>
  <c r="Q3884" i="109"/>
  <c r="W990" i="109"/>
  <c r="N2215" i="109"/>
  <c r="Q1353" i="109"/>
  <c r="S2362" i="109"/>
  <c r="Y2744" i="109"/>
  <c r="U788" i="109"/>
  <c r="U4279" i="109"/>
  <c r="Y1664" i="109"/>
  <c r="U2477" i="109"/>
  <c r="Q2075" i="109"/>
  <c r="N964" i="109"/>
  <c r="P551" i="109"/>
  <c r="Q4086" i="109"/>
  <c r="Q1674" i="109"/>
  <c r="O781" i="112"/>
  <c r="T59" i="109"/>
  <c r="X2304" i="109"/>
  <c r="U1884" i="109"/>
  <c r="T3357" i="109"/>
  <c r="P985" i="109"/>
  <c r="O828" i="109"/>
  <c r="U3882" i="109"/>
  <c r="R51" i="109"/>
  <c r="P4034" i="109"/>
  <c r="R2587" i="109"/>
  <c r="N626" i="109"/>
  <c r="O3797" i="109"/>
  <c r="Q1138" i="109"/>
  <c r="T947" i="109"/>
  <c r="V42" i="109"/>
  <c r="U934" i="109"/>
  <c r="S3328" i="109"/>
  <c r="N1223" i="109"/>
  <c r="U2825" i="109"/>
  <c r="U1527" i="109"/>
  <c r="V4072" i="109"/>
  <c r="P3941" i="109"/>
  <c r="V271" i="109"/>
  <c r="X2796" i="109"/>
  <c r="U834" i="109"/>
  <c r="P582" i="112"/>
  <c r="T1625" i="109"/>
  <c r="S4259" i="109"/>
  <c r="X1608" i="109"/>
  <c r="X3706" i="109"/>
  <c r="N2803" i="109"/>
  <c r="U288" i="109"/>
  <c r="W2074" i="109"/>
  <c r="W974" i="109"/>
  <c r="O94" i="112"/>
  <c r="P928" i="109"/>
  <c r="U3182" i="109"/>
  <c r="O1147" i="109"/>
  <c r="Q1692" i="109"/>
  <c r="V908" i="109"/>
  <c r="O515" i="112"/>
  <c r="T1511" i="109"/>
  <c r="T513" i="109"/>
  <c r="R3358" i="109"/>
  <c r="S1004" i="109"/>
  <c r="Q1573" i="109"/>
  <c r="V2323" i="109"/>
  <c r="Q1493" i="109"/>
  <c r="S3796" i="109"/>
  <c r="Y3669" i="109"/>
  <c r="Q729" i="112"/>
  <c r="X3755" i="109"/>
  <c r="P1701" i="109"/>
  <c r="Q478" i="109"/>
  <c r="W2999" i="109"/>
  <c r="W4304" i="109"/>
  <c r="Q904" i="109"/>
  <c r="R496" i="109"/>
  <c r="W1627" i="109"/>
  <c r="W1020" i="109"/>
  <c r="R3108" i="109"/>
  <c r="P1100" i="109"/>
  <c r="W1977" i="109"/>
  <c r="X636" i="109"/>
  <c r="Y2015" i="109"/>
  <c r="Y2424" i="109"/>
  <c r="R2292" i="109"/>
  <c r="P2063" i="109"/>
  <c r="U1743" i="109"/>
  <c r="S3793" i="109"/>
  <c r="X1585" i="109"/>
  <c r="N1611" i="109"/>
  <c r="T964" i="109"/>
  <c r="V3870" i="109"/>
  <c r="X3684" i="109"/>
  <c r="Q1912" i="109"/>
  <c r="W3933" i="109"/>
  <c r="R2264" i="109"/>
  <c r="X2015" i="109"/>
  <c r="U1381" i="109"/>
  <c r="S1127" i="109"/>
  <c r="S2102" i="109"/>
  <c r="U1284" i="109"/>
  <c r="R140" i="109"/>
  <c r="U5" i="109"/>
  <c r="Q1595" i="109"/>
  <c r="O144" i="109"/>
  <c r="P1533" i="109"/>
  <c r="N3072" i="109"/>
  <c r="Q180" i="109"/>
  <c r="V2037" i="109"/>
  <c r="V796" i="109"/>
  <c r="V212" i="109"/>
  <c r="S981" i="109"/>
  <c r="X968" i="109"/>
  <c r="R1637" i="109"/>
  <c r="X2654" i="109"/>
  <c r="R847" i="109"/>
  <c r="U988" i="109"/>
  <c r="N2597" i="109"/>
  <c r="X2971" i="109"/>
  <c r="O1759" i="112"/>
  <c r="Q1996" i="109"/>
  <c r="P2752" i="109"/>
  <c r="Y2422" i="109"/>
  <c r="W3087" i="109"/>
  <c r="V1313" i="109"/>
  <c r="O3035" i="109"/>
  <c r="P1284" i="109"/>
  <c r="S579" i="109"/>
  <c r="P3417" i="109"/>
  <c r="T562" i="109"/>
  <c r="R940" i="109"/>
  <c r="N161" i="109"/>
  <c r="T293" i="109"/>
  <c r="W656" i="109"/>
  <c r="W2804" i="109"/>
  <c r="Y3841" i="109"/>
  <c r="W1140" i="109"/>
  <c r="X1930" i="109"/>
  <c r="T262" i="109"/>
  <c r="P1554" i="109"/>
  <c r="U432" i="109"/>
  <c r="R1940" i="109"/>
  <c r="O2614" i="109"/>
  <c r="O4159" i="109"/>
  <c r="T1593" i="109"/>
  <c r="S1888" i="109"/>
  <c r="S570" i="109"/>
  <c r="R3652" i="109"/>
  <c r="X1595" i="109"/>
  <c r="P4025" i="109"/>
  <c r="Q3015" i="109"/>
  <c r="O570" i="109"/>
  <c r="R3007" i="109"/>
  <c r="S288" i="109"/>
  <c r="R1491" i="109"/>
  <c r="N306" i="112"/>
  <c r="W813" i="109"/>
  <c r="S942" i="109"/>
  <c r="R1526" i="109"/>
  <c r="Y3874" i="109"/>
  <c r="R1670" i="109"/>
  <c r="S1490" i="109"/>
  <c r="W3088" i="109"/>
  <c r="O278" i="109"/>
  <c r="W1932" i="109"/>
  <c r="Q128" i="109"/>
  <c r="V2586" i="109"/>
  <c r="X2210" i="109"/>
  <c r="U3830" i="109"/>
  <c r="N339" i="112"/>
  <c r="Q1304" i="109"/>
  <c r="U1621" i="109"/>
  <c r="O891" i="109"/>
  <c r="O2026" i="109"/>
  <c r="Y878" i="109"/>
  <c r="T1621" i="109"/>
  <c r="F44" i="117"/>
  <c r="O2264" i="109"/>
  <c r="P3483" i="109"/>
  <c r="X4217" i="109"/>
  <c r="P3200" i="109"/>
  <c r="X1710" i="109"/>
  <c r="Z1392" i="109"/>
  <c r="R1233" i="109"/>
  <c r="N167" i="109"/>
  <c r="Q552" i="109"/>
  <c r="N2575" i="109"/>
  <c r="S166" i="109"/>
  <c r="X1521" i="109"/>
  <c r="R1553" i="109"/>
  <c r="Q2976" i="109"/>
  <c r="T69" i="109"/>
  <c r="P3724" i="109"/>
  <c r="N2628" i="109"/>
  <c r="N6" i="109"/>
  <c r="T2205" i="109"/>
  <c r="X2715" i="109"/>
  <c r="X3469" i="109"/>
  <c r="Y3389" i="109"/>
  <c r="Y1262" i="109"/>
  <c r="U52" i="109"/>
  <c r="N1646" i="109"/>
  <c r="S1705" i="109"/>
  <c r="Q93" i="112"/>
  <c r="U3051" i="109"/>
  <c r="X3851" i="109"/>
  <c r="N1648" i="109"/>
  <c r="Q1596" i="109"/>
  <c r="P843" i="109"/>
  <c r="Z1811" i="109"/>
  <c r="R2040" i="109"/>
  <c r="S2758" i="109"/>
  <c r="O2365" i="109"/>
  <c r="Y804" i="109"/>
  <c r="X779" i="109"/>
  <c r="N105" i="109"/>
  <c r="W167" i="109"/>
  <c r="Z3600" i="109"/>
  <c r="S4239" i="109"/>
  <c r="W436" i="109"/>
  <c r="Y863" i="109"/>
  <c r="V982" i="109"/>
  <c r="W1155" i="109"/>
  <c r="X4151" i="109"/>
  <c r="Z4333" i="109"/>
  <c r="Y2986" i="109"/>
  <c r="Y3300" i="109"/>
  <c r="X3669" i="109"/>
  <c r="N410" i="109"/>
  <c r="X1889" i="109"/>
  <c r="T2684" i="109"/>
  <c r="U510" i="109"/>
  <c r="Y3744" i="109"/>
  <c r="P3723" i="109"/>
  <c r="Y210" i="109"/>
  <c r="T3473" i="109"/>
  <c r="N66" i="112"/>
  <c r="P1880" i="109"/>
  <c r="W2628" i="109"/>
  <c r="R1721" i="109"/>
  <c r="Q428" i="109"/>
  <c r="Q4085" i="109"/>
  <c r="P645" i="109"/>
  <c r="P164" i="112"/>
  <c r="T278" i="109"/>
  <c r="O1883" i="109"/>
  <c r="R4166" i="109"/>
  <c r="P458" i="109"/>
  <c r="U1883" i="109"/>
  <c r="N2668" i="109"/>
  <c r="Q188" i="109"/>
  <c r="X1489" i="109"/>
  <c r="V2220" i="109"/>
  <c r="P10" i="109"/>
  <c r="S2307" i="109"/>
  <c r="Z707" i="109"/>
  <c r="Q2834" i="109"/>
  <c r="X1127" i="109"/>
  <c r="S1166" i="109"/>
  <c r="Z1413" i="109"/>
  <c r="T1135" i="109"/>
  <c r="P4303" i="109"/>
  <c r="S749" i="109"/>
  <c r="O468" i="109"/>
  <c r="Q572" i="109"/>
  <c r="V3853" i="109"/>
  <c r="O3071" i="109"/>
  <c r="V832" i="109"/>
  <c r="S260" i="109"/>
  <c r="R862" i="109"/>
  <c r="U4140" i="109"/>
  <c r="Q763" i="112"/>
  <c r="X3306" i="109"/>
  <c r="Q115" i="109"/>
  <c r="X3569" i="109"/>
  <c r="Q728" i="112"/>
  <c r="Y3570" i="109"/>
  <c r="O512" i="109"/>
  <c r="X3559" i="109"/>
  <c r="W2693" i="109"/>
  <c r="O531" i="109"/>
  <c r="Y287" i="109"/>
  <c r="X1562" i="109"/>
  <c r="U2434" i="109"/>
  <c r="U457" i="109"/>
  <c r="X1020" i="109"/>
  <c r="U4088" i="109"/>
  <c r="Q3883" i="109"/>
  <c r="T877" i="109"/>
  <c r="O186" i="109"/>
  <c r="X2740" i="109"/>
  <c r="T22" i="109"/>
  <c r="X2288" i="109"/>
  <c r="O103" i="112"/>
  <c r="W2077" i="109"/>
  <c r="P2066" i="109"/>
  <c r="O506" i="112"/>
  <c r="S1676" i="109"/>
  <c r="P3672" i="109"/>
  <c r="P2203" i="109"/>
  <c r="U1710" i="109"/>
  <c r="V2322" i="109"/>
  <c r="V4049" i="109"/>
  <c r="N2703" i="109"/>
  <c r="T618" i="109"/>
  <c r="Y4253" i="109"/>
  <c r="T2329" i="109"/>
  <c r="O1275" i="109"/>
  <c r="O1886" i="109"/>
  <c r="T1193" i="109"/>
  <c r="Z1032" i="109"/>
  <c r="O2598" i="109"/>
  <c r="P4187" i="109"/>
  <c r="X3186" i="109"/>
  <c r="Q3465" i="109"/>
  <c r="P3888" i="109"/>
  <c r="Q159" i="109"/>
  <c r="Y3769" i="109"/>
  <c r="V3473" i="109"/>
  <c r="Q499" i="109"/>
  <c r="X1159" i="109"/>
  <c r="U2037" i="109"/>
  <c r="V4152" i="109"/>
  <c r="Y4045" i="109"/>
  <c r="S4240" i="109"/>
  <c r="R834" i="109"/>
  <c r="Q1498" i="109"/>
  <c r="P3394" i="109"/>
  <c r="S264" i="109"/>
  <c r="R2228" i="109"/>
  <c r="T1007" i="109"/>
  <c r="T1127" i="109"/>
  <c r="Q983" i="109"/>
  <c r="W1001" i="109"/>
  <c r="Q735" i="112"/>
  <c r="P1845" i="109"/>
  <c r="Q438" i="109"/>
  <c r="W1131" i="109"/>
  <c r="N386" i="109"/>
  <c r="T1869" i="109"/>
  <c r="N215" i="109"/>
  <c r="V431" i="109"/>
  <c r="N732" i="109"/>
  <c r="S2357" i="109"/>
  <c r="U847" i="109"/>
  <c r="U440" i="109"/>
  <c r="Q907" i="109"/>
  <c r="U1140" i="109"/>
  <c r="P289" i="109"/>
  <c r="T749" i="109"/>
  <c r="V980" i="109"/>
  <c r="N3464" i="109"/>
  <c r="T2993" i="109"/>
  <c r="P161" i="112"/>
  <c r="Y2245" i="109"/>
  <c r="V2250" i="109"/>
  <c r="P4049" i="109"/>
  <c r="V2058" i="109"/>
  <c r="Q1490" i="109"/>
  <c r="V2576" i="109"/>
  <c r="T3024" i="109"/>
  <c r="R3205" i="109"/>
  <c r="W4110" i="109"/>
  <c r="V1190" i="109"/>
  <c r="N2370" i="109"/>
  <c r="Q1307" i="109"/>
  <c r="O244" i="109"/>
  <c r="Y1474" i="109"/>
  <c r="V2619" i="109"/>
  <c r="P130" i="109"/>
  <c r="R3559" i="109"/>
  <c r="S1227" i="109"/>
  <c r="W2265" i="109"/>
  <c r="R4159" i="109"/>
  <c r="W4051" i="109"/>
  <c r="P991" i="109"/>
  <c r="Q1847" i="109"/>
  <c r="O874" i="109"/>
  <c r="N756" i="109"/>
  <c r="V1013" i="109"/>
  <c r="X1147" i="109"/>
  <c r="R1968" i="109"/>
  <c r="X3336" i="109"/>
  <c r="T2954" i="109"/>
  <c r="P3729" i="109"/>
  <c r="U4058" i="109"/>
  <c r="R3018" i="109"/>
  <c r="Z2914" i="109"/>
  <c r="T1279" i="109"/>
  <c r="S2614" i="109"/>
  <c r="N1283" i="109"/>
  <c r="R3889" i="109"/>
  <c r="R2370" i="109"/>
  <c r="Y2764" i="109"/>
  <c r="O934" i="109"/>
  <c r="U525" i="109"/>
  <c r="U4090" i="109"/>
  <c r="Q3452" i="109"/>
  <c r="V3465" i="109"/>
  <c r="Y3401" i="109"/>
  <c r="Y463" i="109"/>
  <c r="S4082" i="109"/>
  <c r="O1320" i="112"/>
  <c r="X3433" i="109"/>
  <c r="V1631" i="109"/>
  <c r="P2721" i="109"/>
  <c r="T197" i="109"/>
  <c r="T4083" i="109"/>
  <c r="W14" i="109"/>
  <c r="R1547" i="109"/>
  <c r="T4044" i="109"/>
  <c r="N1209" i="109"/>
  <c r="O1494" i="109"/>
  <c r="S2965" i="109"/>
  <c r="U901" i="109"/>
  <c r="U848" i="109"/>
  <c r="P4127" i="109"/>
  <c r="Q2687" i="109"/>
  <c r="X1518" i="109"/>
  <c r="O1244" i="112"/>
  <c r="N3467" i="109"/>
  <c r="U2954" i="109"/>
  <c r="U1015" i="109"/>
  <c r="R1854" i="109"/>
  <c r="Q1670" i="109"/>
  <c r="Y2289" i="109"/>
  <c r="O2775" i="109"/>
  <c r="P1138" i="109"/>
  <c r="O1209" i="109"/>
  <c r="P1900" i="109"/>
  <c r="Q868" i="109"/>
  <c r="R745" i="109"/>
  <c r="Q4030" i="109"/>
  <c r="T1884" i="109"/>
  <c r="O370" i="109"/>
  <c r="X120" i="109"/>
  <c r="Q1647" i="109"/>
  <c r="O215" i="109"/>
  <c r="V3781" i="109"/>
  <c r="O3068" i="109"/>
  <c r="P1208" i="109"/>
  <c r="W829" i="109"/>
  <c r="U494" i="109"/>
  <c r="W1350" i="109"/>
  <c r="S978" i="109"/>
  <c r="W4223" i="109"/>
  <c r="S2407" i="109"/>
  <c r="Y4089" i="109"/>
  <c r="P133" i="109"/>
  <c r="Y1301" i="109"/>
  <c r="S928" i="109"/>
  <c r="W2448" i="109"/>
  <c r="Y2400" i="109"/>
  <c r="R191" i="109"/>
  <c r="O20" i="109"/>
  <c r="X1553" i="109"/>
  <c r="T2297" i="109"/>
  <c r="R618" i="109"/>
  <c r="Y134" i="109"/>
  <c r="R1590" i="109"/>
  <c r="O409" i="109"/>
  <c r="V875" i="109"/>
  <c r="T3355" i="109"/>
  <c r="X1311" i="109"/>
  <c r="Z1072" i="109"/>
  <c r="N750" i="109"/>
  <c r="T2617" i="109"/>
  <c r="W2324" i="109"/>
  <c r="Y192" i="109"/>
  <c r="T2766" i="109"/>
  <c r="P544" i="109"/>
  <c r="W3018" i="109"/>
  <c r="N2991" i="109"/>
  <c r="Y10" i="109"/>
  <c r="R2625" i="109"/>
  <c r="T798" i="109"/>
  <c r="V2979" i="109"/>
  <c r="Y3920" i="109"/>
  <c r="N2105" i="109"/>
  <c r="R755" i="109"/>
  <c r="W1168" i="109"/>
  <c r="O261" i="109"/>
  <c r="Y1897" i="109"/>
  <c r="R433" i="109"/>
  <c r="R1152" i="109"/>
  <c r="U1016" i="109"/>
  <c r="U626" i="109"/>
  <c r="R2588" i="109"/>
  <c r="X221" i="109"/>
  <c r="U1286" i="109"/>
  <c r="X3652" i="109"/>
  <c r="O346" i="112"/>
  <c r="X1947" i="109"/>
  <c r="X1225" i="109"/>
  <c r="X3672" i="109"/>
  <c r="P3795" i="109"/>
  <c r="Q1272" i="112"/>
  <c r="T1575" i="109"/>
  <c r="Z1059" i="109"/>
  <c r="P3564" i="109"/>
  <c r="S3908" i="109"/>
  <c r="F45" i="117"/>
  <c r="V4070" i="109"/>
  <c r="W1676" i="109"/>
  <c r="U1898" i="109"/>
  <c r="T2942" i="109"/>
  <c r="P2351" i="109"/>
  <c r="P1700" i="109"/>
  <c r="R2935" i="109"/>
  <c r="S871" i="109"/>
  <c r="N1752" i="109"/>
  <c r="X1547" i="109"/>
  <c r="Y1590" i="109"/>
  <c r="Y1158" i="109"/>
  <c r="X2087" i="109"/>
  <c r="V143" i="109"/>
  <c r="O801" i="109"/>
  <c r="R2593" i="109"/>
  <c r="R4180" i="109"/>
  <c r="X945" i="109"/>
  <c r="U886" i="109"/>
  <c r="W3775" i="109"/>
  <c r="T2256" i="109"/>
  <c r="X620" i="109"/>
  <c r="Y633" i="109"/>
  <c r="Y895" i="109"/>
  <c r="Y537" i="109"/>
  <c r="P1245" i="112"/>
  <c r="V2030" i="109"/>
  <c r="U1018" i="109"/>
  <c r="P3709" i="109"/>
  <c r="V171" i="109"/>
  <c r="W1599" i="109"/>
  <c r="N3536" i="109"/>
  <c r="W980" i="109"/>
  <c r="U586" i="109"/>
  <c r="N2116" i="109"/>
  <c r="P1316" i="109"/>
  <c r="W1724" i="109"/>
  <c r="Q992" i="112"/>
  <c r="V874" i="109"/>
  <c r="S2468" i="109"/>
  <c r="T2331" i="109"/>
  <c r="Q2643" i="109"/>
  <c r="V1154" i="109"/>
  <c r="T1307" i="109"/>
  <c r="W760" i="109"/>
  <c r="Y397" i="109"/>
  <c r="Q1315" i="109"/>
  <c r="S3015" i="109"/>
  <c r="P1924" i="109"/>
  <c r="S397" i="109"/>
  <c r="X1996" i="109"/>
  <c r="V61" i="109"/>
  <c r="W1303" i="109"/>
  <c r="O1167" i="109"/>
  <c r="O969" i="109"/>
  <c r="N1208" i="109"/>
  <c r="Y2600" i="109"/>
  <c r="W3096" i="109"/>
  <c r="S800" i="109"/>
  <c r="Q1634" i="109"/>
  <c r="S253" i="109"/>
  <c r="Q1997" i="109"/>
  <c r="Y1286" i="109"/>
  <c r="W785" i="109"/>
  <c r="S992" i="109"/>
  <c r="X559" i="109"/>
  <c r="O1284" i="109"/>
  <c r="R33" i="109"/>
  <c r="Q1267" i="109"/>
  <c r="T407" i="109"/>
  <c r="X258" i="109"/>
  <c r="V3360" i="109"/>
  <c r="O4140" i="109"/>
  <c r="Z342" i="109"/>
  <c r="Q859" i="109"/>
  <c r="R939" i="109"/>
  <c r="V3034" i="109"/>
  <c r="T1991" i="109"/>
  <c r="Q125" i="109"/>
  <c r="O4017" i="109"/>
  <c r="U220" i="109"/>
  <c r="U3430" i="109"/>
  <c r="P136" i="112"/>
  <c r="P1315" i="109"/>
  <c r="Y1591" i="109"/>
  <c r="X628" i="109"/>
  <c r="W186" i="109"/>
  <c r="S980" i="109"/>
  <c r="Z703" i="109"/>
  <c r="Z1043" i="109"/>
  <c r="Q1496" i="109"/>
  <c r="Q2159" i="112"/>
  <c r="X3125" i="109"/>
  <c r="R2" i="109"/>
  <c r="R289" i="109"/>
  <c r="Y636" i="109"/>
  <c r="U3055" i="109"/>
  <c r="Q869" i="109"/>
  <c r="P530" i="109"/>
  <c r="W3211" i="109"/>
  <c r="T3781" i="109"/>
  <c r="Y3857" i="109"/>
  <c r="U3053" i="109"/>
  <c r="N933" i="109"/>
  <c r="V3926" i="109"/>
  <c r="X1950" i="109"/>
  <c r="X1887" i="109"/>
  <c r="O3826" i="109"/>
  <c r="Y3175" i="109"/>
  <c r="U795" i="109"/>
  <c r="V2715" i="109"/>
  <c r="Q1923" i="109"/>
  <c r="O999" i="112"/>
  <c r="O2980" i="109"/>
  <c r="P1353" i="109"/>
  <c r="P1594" i="109"/>
  <c r="T422" i="109"/>
  <c r="R478" i="109"/>
  <c r="U1343" i="109"/>
  <c r="W2349" i="109"/>
  <c r="Q2794" i="109"/>
  <c r="U3130" i="109"/>
  <c r="Y4025" i="109"/>
  <c r="P2069" i="109"/>
  <c r="Q270" i="109"/>
  <c r="R210" i="109"/>
  <c r="P4089" i="109"/>
  <c r="Z683" i="109"/>
  <c r="P1562" i="109"/>
  <c r="S1116" i="109"/>
  <c r="U4301" i="109"/>
  <c r="P1684" i="109"/>
  <c r="O1708" i="109"/>
  <c r="Y1564" i="109"/>
  <c r="V4162" i="109"/>
  <c r="Y3135" i="109"/>
  <c r="Q1013" i="109"/>
  <c r="O3343" i="109"/>
  <c r="V597" i="109"/>
  <c r="Q2845" i="109"/>
  <c r="S139" i="109"/>
  <c r="V4017" i="109"/>
  <c r="Z1816" i="109"/>
  <c r="Y1563" i="109"/>
  <c r="T2701" i="109"/>
  <c r="O3506" i="109"/>
  <c r="T2627" i="109"/>
  <c r="W2473" i="109"/>
  <c r="N1885" i="109"/>
  <c r="N2611" i="109"/>
  <c r="U1941" i="109"/>
  <c r="Y749" i="109"/>
  <c r="R614" i="109"/>
  <c r="T1110" i="109"/>
  <c r="N485" i="112"/>
  <c r="X3406" i="109"/>
  <c r="Y2926" i="109"/>
  <c r="T2819" i="109"/>
  <c r="W3792" i="109"/>
  <c r="P889" i="109"/>
  <c r="Y422" i="109"/>
  <c r="V770" i="109"/>
  <c r="X39" i="109"/>
  <c r="R1239" i="109"/>
  <c r="Y590" i="109"/>
  <c r="R1835" i="109"/>
  <c r="V208" i="109"/>
  <c r="T773" i="109"/>
  <c r="X1890" i="109"/>
  <c r="S989" i="109"/>
  <c r="S2256" i="109"/>
  <c r="R1997" i="109"/>
  <c r="Q1470" i="109"/>
  <c r="Y1710" i="109"/>
  <c r="T916" i="109"/>
  <c r="P3437" i="109"/>
  <c r="X864" i="109"/>
  <c r="P1566" i="109"/>
  <c r="O4273" i="109"/>
  <c r="Y1741" i="109"/>
  <c r="S2333" i="109"/>
  <c r="S3169" i="109"/>
  <c r="R2430" i="109"/>
  <c r="T1713" i="109"/>
  <c r="S3472" i="109"/>
  <c r="W4085" i="109"/>
  <c r="Y1370" i="109"/>
  <c r="U502" i="109"/>
  <c r="X3287" i="109"/>
  <c r="X2841" i="109"/>
  <c r="P116" i="112"/>
  <c r="S2440" i="109"/>
  <c r="V4147" i="109"/>
  <c r="R580" i="109"/>
  <c r="O53" i="112"/>
  <c r="N772" i="109"/>
  <c r="R187" i="109"/>
  <c r="S623" i="109"/>
  <c r="R875" i="109"/>
  <c r="U768" i="109"/>
  <c r="N2981" i="109"/>
  <c r="Y2409" i="109"/>
  <c r="Y3109" i="109"/>
  <c r="W431" i="109"/>
  <c r="S1013" i="109"/>
  <c r="X1663" i="109"/>
  <c r="V2104" i="109"/>
  <c r="U2039" i="109"/>
  <c r="Y1387" i="109"/>
  <c r="S937" i="109"/>
  <c r="O3811" i="109"/>
  <c r="Y3134" i="109"/>
  <c r="R2324" i="109"/>
  <c r="Y1189" i="109"/>
  <c r="O2442" i="109"/>
  <c r="T457" i="109"/>
  <c r="Q1486" i="109"/>
  <c r="S3665" i="109"/>
  <c r="X265" i="109"/>
  <c r="N928" i="109"/>
  <c r="X2204" i="109"/>
  <c r="W2335" i="109"/>
  <c r="O2993" i="109"/>
  <c r="Y1359" i="109"/>
  <c r="X480" i="109"/>
  <c r="W507" i="109"/>
  <c r="P1010" i="109"/>
  <c r="R2671" i="109"/>
  <c r="V259" i="109"/>
  <c r="R1280" i="109"/>
  <c r="N2978" i="109"/>
  <c r="X1371" i="109"/>
  <c r="R1328" i="109"/>
  <c r="N3171" i="109"/>
  <c r="P1335" i="109"/>
  <c r="Q2475" i="109"/>
  <c r="X1891" i="109"/>
  <c r="O375" i="109"/>
  <c r="T612" i="109"/>
  <c r="S2703" i="109"/>
  <c r="T3518" i="109"/>
  <c r="V572" i="109"/>
  <c r="W1126" i="109"/>
  <c r="W658" i="109"/>
  <c r="V98" i="109"/>
  <c r="S3110" i="109"/>
  <c r="P3097" i="109"/>
  <c r="N2831" i="109"/>
  <c r="U2331" i="109"/>
  <c r="Y3556" i="109"/>
  <c r="U516" i="109"/>
  <c r="T3714" i="109"/>
  <c r="O1277" i="112"/>
  <c r="W4157" i="109"/>
  <c r="X3847" i="109"/>
  <c r="E51" i="117"/>
  <c r="Y759" i="109"/>
  <c r="R143" i="109"/>
  <c r="P1861" i="109"/>
  <c r="W284" i="109"/>
  <c r="R1802" i="112"/>
  <c r="U3490" i="109"/>
  <c r="Q1892" i="109"/>
  <c r="U3688" i="109"/>
  <c r="Q89" i="112"/>
  <c r="U2648" i="109"/>
  <c r="Q2796" i="109"/>
  <c r="W1591" i="109"/>
  <c r="W3913" i="109"/>
  <c r="T2634" i="109"/>
  <c r="Q1281" i="109"/>
  <c r="N657" i="109"/>
  <c r="T147" i="109"/>
  <c r="X740" i="109"/>
  <c r="T1680" i="109"/>
  <c r="O2787" i="109"/>
  <c r="P3482" i="109"/>
  <c r="O2367" i="109"/>
  <c r="V1598" i="109"/>
  <c r="Y2288" i="109"/>
  <c r="Q1263" i="109"/>
  <c r="N1071" i="112"/>
  <c r="W478" i="109"/>
  <c r="U2831" i="109"/>
  <c r="V2625" i="109"/>
  <c r="N1100" i="109"/>
  <c r="Y3015" i="109"/>
  <c r="O34" i="109"/>
  <c r="W3660" i="109"/>
  <c r="S2700" i="109"/>
  <c r="Q822" i="109"/>
  <c r="N174" i="109"/>
  <c r="Z2542" i="109"/>
  <c r="N79" i="109"/>
  <c r="V437" i="109"/>
  <c r="U4300" i="109"/>
  <c r="P518" i="112"/>
  <c r="S2046" i="109"/>
  <c r="Y1552" i="109"/>
  <c r="Q1369" i="109"/>
  <c r="S1365" i="109"/>
  <c r="Q1990" i="109"/>
  <c r="X2630" i="109"/>
  <c r="R517" i="109"/>
  <c r="O916" i="109"/>
  <c r="R1701" i="109"/>
  <c r="S799" i="109"/>
  <c r="N2434" i="109"/>
  <c r="S3433" i="109"/>
  <c r="Z2905" i="109"/>
  <c r="R1303" i="109"/>
  <c r="W1573" i="109"/>
  <c r="T1521" i="109"/>
  <c r="W4190" i="109"/>
  <c r="R658" i="109"/>
  <c r="Z1053" i="109"/>
  <c r="O307" i="112"/>
  <c r="Q2474" i="109"/>
  <c r="T3154" i="109"/>
  <c r="R1320" i="109"/>
  <c r="O3475" i="109"/>
  <c r="P2956" i="109"/>
  <c r="R2723" i="109"/>
  <c r="P563" i="109"/>
  <c r="V3190" i="109"/>
  <c r="Q2607" i="109"/>
  <c r="V1376" i="109"/>
  <c r="R3208" i="109"/>
  <c r="N1480" i="109"/>
  <c r="R1838" i="109"/>
  <c r="R1340" i="109"/>
  <c r="W1738" i="109"/>
  <c r="R615" i="109"/>
  <c r="E42" i="117"/>
  <c r="U3564" i="109"/>
  <c r="P1661" i="109"/>
  <c r="T2102" i="109"/>
  <c r="O987" i="112"/>
  <c r="N101" i="109"/>
  <c r="W912" i="109"/>
  <c r="Q3460" i="109"/>
  <c r="W797" i="109"/>
  <c r="T440" i="109"/>
  <c r="Q2118" i="109"/>
  <c r="X597" i="109"/>
  <c r="U2224" i="109"/>
  <c r="U647" i="109"/>
  <c r="Q1866" i="109"/>
  <c r="G51" i="117"/>
  <c r="U2838" i="109"/>
  <c r="N1500" i="109"/>
  <c r="Z339" i="109"/>
  <c r="X732" i="109"/>
  <c r="X1344" i="109"/>
  <c r="X2766" i="109"/>
  <c r="T3835" i="109"/>
  <c r="S2803" i="109"/>
  <c r="R3655" i="109"/>
  <c r="O285" i="112"/>
  <c r="N99" i="109"/>
  <c r="X2795" i="109"/>
  <c r="O3560" i="109"/>
  <c r="Y3410" i="109"/>
  <c r="S1123" i="109"/>
  <c r="W2257" i="109"/>
  <c r="W2460" i="109"/>
  <c r="R921" i="109"/>
  <c r="W1004" i="109"/>
  <c r="X4058" i="109"/>
  <c r="R188" i="109"/>
  <c r="X1023" i="109"/>
  <c r="U102" i="109"/>
  <c r="X3526" i="109"/>
  <c r="R1319" i="109"/>
  <c r="R38" i="109"/>
  <c r="X3415" i="109"/>
  <c r="W3942" i="109"/>
  <c r="U862" i="109"/>
  <c r="Q2729" i="109"/>
  <c r="N2086" i="109"/>
  <c r="W940" i="109"/>
  <c r="Q69" i="109"/>
  <c r="W1158" i="109"/>
  <c r="X251" i="109"/>
  <c r="S3858" i="109"/>
  <c r="W2259" i="109"/>
  <c r="S1636" i="109"/>
  <c r="O2819" i="109"/>
  <c r="R2731" i="109"/>
  <c r="T942" i="109"/>
  <c r="N569" i="109"/>
  <c r="X293" i="109"/>
  <c r="Q178" i="109"/>
  <c r="P3794" i="109"/>
  <c r="V2233" i="109"/>
  <c r="Y3917" i="109"/>
  <c r="Z725" i="109"/>
  <c r="Q373" i="112"/>
  <c r="X3759" i="109"/>
  <c r="O252" i="109"/>
  <c r="X2357" i="109"/>
  <c r="T2576" i="109"/>
  <c r="U4081" i="109"/>
  <c r="X2030" i="109"/>
  <c r="S282" i="109"/>
  <c r="V4267" i="109"/>
  <c r="Y3825" i="109"/>
  <c r="Y2075" i="109"/>
  <c r="O1194" i="109"/>
  <c r="X1198" i="109"/>
  <c r="S1236" i="109"/>
  <c r="S57" i="109"/>
  <c r="S562" i="109"/>
  <c r="N567" i="112"/>
  <c r="X938" i="109"/>
  <c r="N443" i="109"/>
  <c r="X645" i="109"/>
  <c r="U1918" i="109"/>
  <c r="T1993" i="109"/>
  <c r="X2817" i="109"/>
  <c r="P4247" i="109"/>
  <c r="O2593" i="109"/>
  <c r="V4290" i="109"/>
  <c r="P3840" i="109"/>
  <c r="W931" i="109"/>
  <c r="N1926" i="109"/>
  <c r="Q1746" i="109"/>
  <c r="W390" i="109"/>
  <c r="Q2195" i="109"/>
  <c r="U3360" i="109"/>
  <c r="N28" i="109"/>
  <c r="Y1722" i="109"/>
  <c r="Y2250" i="109"/>
  <c r="T482" i="109"/>
  <c r="W32" i="109"/>
  <c r="X1964" i="109"/>
  <c r="X2464" i="109"/>
  <c r="Q872" i="112"/>
  <c r="U979" i="109"/>
  <c r="R1665" i="109"/>
  <c r="Q1632" i="109"/>
  <c r="X92" i="109"/>
  <c r="N2319" i="109"/>
  <c r="W2452" i="109"/>
  <c r="T1562" i="109"/>
  <c r="U573" i="109"/>
  <c r="Y4152" i="109"/>
  <c r="N1877" i="109"/>
  <c r="Q2411" i="109"/>
  <c r="N4236" i="109"/>
  <c r="T3118" i="109"/>
  <c r="V872" i="109"/>
  <c r="W1954" i="109"/>
  <c r="X1949" i="109"/>
  <c r="P1590" i="109"/>
  <c r="Y1744" i="109"/>
  <c r="S829" i="109"/>
  <c r="U620" i="109"/>
  <c r="X1385" i="109"/>
  <c r="D52" i="117"/>
  <c r="S1831" i="109"/>
  <c r="O804" i="109"/>
  <c r="Z1085" i="109"/>
  <c r="O1224" i="109"/>
  <c r="O257" i="112"/>
  <c r="Y2977" i="109"/>
  <c r="O3158" i="109"/>
  <c r="X1462" i="109"/>
  <c r="N3847" i="109"/>
  <c r="T3049" i="109"/>
  <c r="V1283" i="109"/>
  <c r="S1958" i="109"/>
  <c r="W156" i="109"/>
  <c r="O1470" i="109"/>
  <c r="T2570" i="109"/>
  <c r="D47" i="117"/>
  <c r="R1489" i="109"/>
  <c r="X1704" i="109"/>
  <c r="W116" i="109"/>
  <c r="T1022" i="109"/>
  <c r="V2672" i="109"/>
  <c r="Y414" i="109"/>
  <c r="P2387" i="109"/>
  <c r="P3725" i="109"/>
  <c r="R822" i="109"/>
  <c r="R1740" i="109"/>
  <c r="U616" i="109"/>
  <c r="X1236" i="109"/>
  <c r="V3506" i="109"/>
  <c r="T1493" i="109"/>
  <c r="W1169" i="109"/>
  <c r="T4167" i="109"/>
  <c r="R987" i="109"/>
  <c r="T657" i="109"/>
  <c r="X1567" i="109"/>
  <c r="Y3743" i="109"/>
  <c r="S1473" i="109"/>
  <c r="Q644" i="109"/>
  <c r="S1711" i="109"/>
  <c r="X1645" i="109"/>
  <c r="P2746" i="109"/>
  <c r="Q1760" i="112"/>
  <c r="Z338" i="109"/>
  <c r="Q2692" i="109"/>
  <c r="R1274" i="109"/>
  <c r="Y532" i="109"/>
  <c r="P615" i="112"/>
  <c r="Y2338" i="109"/>
  <c r="U1226" i="109"/>
  <c r="T2727" i="109"/>
  <c r="T3373" i="109"/>
  <c r="T1251" i="109"/>
  <c r="R1605" i="109"/>
  <c r="W22" i="109"/>
  <c r="Q3305" i="109"/>
  <c r="W825" i="109"/>
  <c r="V1281" i="109"/>
  <c r="N4017" i="109"/>
  <c r="Z3953" i="109"/>
  <c r="X2318" i="109"/>
  <c r="P1170" i="109"/>
  <c r="V1996" i="109"/>
  <c r="Z2862" i="109"/>
  <c r="N1220" i="112"/>
  <c r="R1736" i="109"/>
  <c r="S2395" i="109"/>
  <c r="P247" i="109"/>
  <c r="W1634" i="109"/>
  <c r="N2351" i="109"/>
  <c r="Y2002" i="109"/>
  <c r="R55" i="109"/>
  <c r="T1486" i="109"/>
  <c r="N962" i="109"/>
  <c r="Z2492" i="109"/>
  <c r="X387" i="109"/>
  <c r="U794" i="109"/>
  <c r="N1462" i="109"/>
  <c r="P983" i="109"/>
  <c r="U975" i="109"/>
  <c r="P2732" i="109"/>
  <c r="S2411" i="109"/>
  <c r="X4087" i="109"/>
  <c r="S3061" i="109"/>
  <c r="V3066" i="109"/>
  <c r="Q1261" i="109"/>
  <c r="U3483" i="109"/>
  <c r="U2598" i="109"/>
  <c r="U835" i="109"/>
  <c r="N1316" i="109"/>
  <c r="P2658" i="109"/>
  <c r="U208" i="109"/>
  <c r="V3518" i="109"/>
  <c r="U463" i="109"/>
  <c r="S1913" i="109"/>
  <c r="R421" i="109"/>
  <c r="T1563" i="109"/>
  <c r="X3837" i="109"/>
  <c r="Q2995" i="109"/>
  <c r="T1178" i="109"/>
  <c r="U3012" i="109"/>
  <c r="S2779" i="109"/>
  <c r="S1884" i="109"/>
  <c r="S2979" i="109"/>
  <c r="V4071" i="109"/>
  <c r="S2026" i="109"/>
  <c r="R2992" i="109"/>
  <c r="Q3744" i="109"/>
  <c r="Q2814" i="109"/>
  <c r="P79" i="109"/>
  <c r="W1830" i="109"/>
  <c r="V179" i="109"/>
  <c r="S3306" i="109"/>
  <c r="T2222" i="109"/>
  <c r="Q295" i="112"/>
  <c r="P3524" i="109"/>
  <c r="V2607" i="109"/>
  <c r="N3725" i="109"/>
  <c r="Z1789" i="109"/>
  <c r="Z3286" i="109"/>
  <c r="R4212" i="109"/>
  <c r="S124" i="109"/>
  <c r="T1720" i="109"/>
  <c r="N3389" i="109"/>
  <c r="T1275" i="109"/>
  <c r="W2685" i="109"/>
  <c r="N2338" i="109"/>
  <c r="O229" i="109"/>
  <c r="O572" i="109"/>
  <c r="X2001" i="109"/>
  <c r="S1694" i="109"/>
  <c r="O3076" i="109"/>
  <c r="W831" i="109"/>
  <c r="R3787" i="109"/>
  <c r="P3889" i="109"/>
  <c r="T3871" i="109"/>
  <c r="Y2302" i="109"/>
  <c r="Y2027" i="109"/>
  <c r="N3094" i="109"/>
  <c r="Q2557" i="109"/>
  <c r="X1496" i="109"/>
  <c r="Y1274" i="109"/>
  <c r="P3530" i="109"/>
  <c r="R1525" i="109"/>
  <c r="P3656" i="109"/>
  <c r="W640" i="109"/>
  <c r="U2324" i="109"/>
  <c r="V2679" i="109"/>
  <c r="R3691" i="109"/>
  <c r="U3190" i="109"/>
  <c r="P3884" i="109"/>
  <c r="Q2004" i="109"/>
  <c r="P1296" i="112"/>
  <c r="Q3007" i="109"/>
  <c r="Q1897" i="109"/>
  <c r="O3102" i="109"/>
  <c r="U1219" i="109"/>
  <c r="N224" i="109"/>
  <c r="X1207" i="109"/>
  <c r="S2481" i="109"/>
  <c r="P758" i="109"/>
  <c r="X835" i="109"/>
  <c r="X902" i="109"/>
  <c r="P255" i="109"/>
  <c r="V3314" i="109"/>
  <c r="V2086" i="109"/>
  <c r="W2403" i="109"/>
  <c r="O1709" i="109"/>
  <c r="T1573" i="109"/>
  <c r="V1374" i="109"/>
  <c r="S524" i="109"/>
  <c r="W3172" i="109"/>
  <c r="U1591" i="109"/>
  <c r="U151" i="109"/>
  <c r="O38" i="109"/>
  <c r="V2200" i="109"/>
  <c r="U2612" i="109"/>
  <c r="P2441" i="109"/>
  <c r="X1206" i="109"/>
  <c r="V1500" i="109"/>
  <c r="N2799" i="109"/>
  <c r="U1971" i="109"/>
  <c r="O1477" i="112"/>
  <c r="O1752" i="109"/>
  <c r="W569" i="109"/>
  <c r="Q2656" i="109"/>
  <c r="R4120" i="109"/>
  <c r="X1155" i="109"/>
  <c r="U1305" i="109"/>
  <c r="U2397" i="109"/>
  <c r="W4021" i="109"/>
  <c r="X3548" i="109"/>
  <c r="X1840" i="109"/>
  <c r="O955" i="112"/>
  <c r="O3509" i="109"/>
  <c r="S864" i="109"/>
  <c r="Z1805" i="109"/>
  <c r="U1530" i="109"/>
  <c r="Q2979" i="109"/>
  <c r="P184" i="109"/>
  <c r="V3427" i="109"/>
  <c r="T2109" i="109"/>
  <c r="U2209" i="109"/>
  <c r="V969" i="109"/>
  <c r="T1588" i="109"/>
  <c r="P1532" i="109"/>
  <c r="P775" i="109"/>
  <c r="O2483" i="109"/>
  <c r="U606" i="109"/>
  <c r="X202" i="109"/>
  <c r="X487" i="109"/>
  <c r="Y508" i="109"/>
  <c r="S2650" i="109"/>
  <c r="Z2149" i="109"/>
  <c r="S3380" i="109"/>
  <c r="X4153" i="109"/>
  <c r="O1044" i="112"/>
  <c r="X3058" i="109"/>
  <c r="W238" i="109"/>
  <c r="U2335" i="109"/>
  <c r="X4203" i="109"/>
  <c r="S4277" i="109"/>
  <c r="T1711" i="109"/>
  <c r="Y3503" i="109"/>
  <c r="T3182" i="109"/>
  <c r="W895" i="109"/>
  <c r="S2733" i="109"/>
  <c r="O437" i="109"/>
  <c r="V1474" i="109"/>
  <c r="U629" i="109"/>
  <c r="Q2650" i="109"/>
  <c r="V749" i="109"/>
  <c r="X2733" i="109"/>
  <c r="T370" i="109"/>
  <c r="N4265" i="109"/>
  <c r="V1600" i="109"/>
  <c r="Q240" i="109"/>
  <c r="W399" i="109"/>
  <c r="T4030" i="109"/>
  <c r="V3898" i="109"/>
  <c r="S3504" i="109"/>
  <c r="N1940" i="109"/>
  <c r="S2004" i="109"/>
  <c r="O759" i="109"/>
  <c r="N3062" i="109"/>
  <c r="T3359" i="109"/>
  <c r="O277" i="109"/>
  <c r="Y1740" i="109"/>
  <c r="V3290" i="109"/>
  <c r="O3898" i="109"/>
  <c r="O1522" i="112"/>
  <c r="Q2683" i="109"/>
  <c r="Q13" i="109"/>
  <c r="W1187" i="109"/>
  <c r="Z1027" i="109"/>
  <c r="P2588" i="109"/>
  <c r="S3828" i="109"/>
  <c r="X1745" i="109"/>
  <c r="R175" i="109"/>
  <c r="Q1169" i="109"/>
  <c r="T791" i="109"/>
  <c r="Y1374" i="109"/>
  <c r="R2831" i="109"/>
  <c r="R223" i="112"/>
  <c r="N876" i="109"/>
  <c r="S2292" i="109"/>
  <c r="T2430" i="109"/>
  <c r="Q1748" i="109"/>
  <c r="Q2841" i="109"/>
  <c r="R865" i="109"/>
  <c r="P624" i="112"/>
  <c r="V1208" i="109"/>
  <c r="V2471" i="109"/>
  <c r="Y3373" i="109"/>
  <c r="X3207" i="109"/>
  <c r="D44" i="117"/>
  <c r="N3117" i="109"/>
  <c r="O2977" i="109"/>
  <c r="R3839" i="109"/>
  <c r="W2355" i="109"/>
  <c r="O818" i="109"/>
  <c r="X2443" i="109"/>
  <c r="W987" i="109"/>
  <c r="O3061" i="109"/>
  <c r="Q1531" i="109"/>
  <c r="N3818" i="109"/>
  <c r="R3711" i="109"/>
  <c r="Z1459" i="109"/>
  <c r="D43" i="117"/>
  <c r="T3931" i="109"/>
  <c r="O1281" i="109"/>
  <c r="R2304" i="109"/>
  <c r="Q1060" i="112"/>
  <c r="U2303" i="109"/>
  <c r="Z669" i="109"/>
  <c r="R1519" i="109"/>
  <c r="R422" i="112"/>
  <c r="X2843" i="109"/>
  <c r="T542" i="109"/>
  <c r="W2625" i="109"/>
  <c r="Y1381" i="109"/>
  <c r="N1722" i="109"/>
  <c r="O93" i="109"/>
  <c r="Z2490" i="109"/>
  <c r="T782" i="109"/>
  <c r="Q724" i="112"/>
  <c r="T3786" i="109"/>
  <c r="X4167" i="109"/>
  <c r="O1737" i="109"/>
  <c r="O1164" i="109"/>
  <c r="P1238" i="109"/>
  <c r="P469" i="112"/>
  <c r="W786" i="109"/>
  <c r="T2769" i="109"/>
  <c r="U70" i="109"/>
  <c r="T533" i="109"/>
  <c r="Q799" i="109"/>
  <c r="V384" i="109"/>
  <c r="N127" i="112"/>
  <c r="X1288" i="109"/>
  <c r="P1959" i="109"/>
  <c r="R2730" i="109"/>
  <c r="Y2942" i="109"/>
  <c r="T2105" i="109"/>
  <c r="R2400" i="109"/>
  <c r="Q795" i="109"/>
  <c r="R1350" i="109"/>
  <c r="O2606" i="109"/>
  <c r="O423" i="109"/>
  <c r="S895" i="109"/>
  <c r="Z2513" i="109"/>
  <c r="Q2624" i="109"/>
  <c r="Y270" i="109"/>
  <c r="Y244" i="109"/>
  <c r="N3340" i="109"/>
  <c r="Q2257" i="109"/>
  <c r="V134" i="109"/>
  <c r="W2763" i="109"/>
  <c r="N2065" i="109"/>
  <c r="S216" i="109"/>
  <c r="W1596" i="109"/>
  <c r="S3652" i="109"/>
  <c r="S4247" i="109"/>
  <c r="N2711" i="109"/>
  <c r="T3832" i="109"/>
  <c r="V2476" i="109"/>
  <c r="W766" i="109"/>
  <c r="S3141" i="109"/>
  <c r="N904" i="109"/>
  <c r="V1746" i="109"/>
  <c r="T3123" i="109"/>
  <c r="S2945" i="109"/>
  <c r="P644" i="109"/>
  <c r="Y649" i="109"/>
  <c r="Q4043" i="109"/>
  <c r="Y107" i="109"/>
  <c r="U1133" i="109"/>
  <c r="U1522" i="109"/>
  <c r="R2984" i="109"/>
  <c r="Y2706" i="109"/>
  <c r="U3837" i="109"/>
  <c r="V1739" i="109"/>
  <c r="T1473" i="109"/>
  <c r="P3356" i="109"/>
  <c r="R2101" i="109"/>
  <c r="R410" i="109"/>
  <c r="T1661" i="109"/>
  <c r="V2246" i="109"/>
  <c r="P2133" i="112"/>
  <c r="Z2875" i="109"/>
  <c r="Y4187" i="109"/>
  <c r="Q4226" i="109"/>
  <c r="Q2818" i="109"/>
  <c r="V2216" i="109"/>
  <c r="O2796" i="109"/>
  <c r="Y139" i="109"/>
  <c r="V1188" i="109"/>
  <c r="O2000" i="109"/>
  <c r="S1350" i="109"/>
  <c r="S2422" i="109"/>
  <c r="N613" i="109"/>
  <c r="Y487" i="109"/>
  <c r="X905" i="109"/>
  <c r="R2668" i="109"/>
  <c r="R4295" i="109"/>
  <c r="V430" i="109"/>
  <c r="P4256" i="109"/>
  <c r="T165" i="109"/>
  <c r="Q3092" i="109"/>
  <c r="T3383" i="109"/>
  <c r="O3371" i="109"/>
  <c r="Q1237" i="109"/>
  <c r="T590" i="109"/>
  <c r="Q2443" i="109"/>
  <c r="Q3319" i="109"/>
  <c r="O3064" i="109"/>
  <c r="T2788" i="109"/>
  <c r="X1216" i="109"/>
  <c r="P1750" i="109"/>
  <c r="U3692" i="109"/>
  <c r="P1565" i="109"/>
  <c r="Q1627" i="109"/>
  <c r="N3867" i="109"/>
  <c r="Q1376" i="109"/>
  <c r="Q1657" i="109"/>
  <c r="U221" i="109"/>
  <c r="T983" i="109"/>
  <c r="S3568" i="109"/>
  <c r="Z1443" i="109"/>
  <c r="R61" i="109"/>
  <c r="Q786" i="109"/>
  <c r="S2696" i="109"/>
  <c r="Y2332" i="109"/>
  <c r="Q4294" i="109"/>
  <c r="Q460" i="109"/>
  <c r="S3418" i="109"/>
  <c r="X777" i="109"/>
  <c r="Q265" i="112"/>
  <c r="S395" i="109"/>
  <c r="T2273" i="109"/>
  <c r="O1190" i="109"/>
  <c r="X119" i="109"/>
  <c r="V3304" i="109"/>
  <c r="O571" i="112"/>
  <c r="Y291" i="109"/>
  <c r="S113" i="109"/>
  <c r="V1123" i="109"/>
  <c r="S954" i="109"/>
  <c r="N69" i="109"/>
  <c r="O3889" i="109"/>
  <c r="Q280" i="112"/>
  <c r="R4144" i="109"/>
  <c r="P2235" i="109"/>
  <c r="N1515" i="109"/>
  <c r="V380" i="109"/>
  <c r="Q367" i="109"/>
  <c r="N3691" i="109"/>
  <c r="V2758" i="109"/>
  <c r="O1572" i="109"/>
  <c r="U3670" i="109"/>
  <c r="V1014" i="109"/>
  <c r="R32" i="109"/>
  <c r="W2233" i="109"/>
  <c r="P2001" i="109"/>
  <c r="T2293" i="109"/>
  <c r="T606" i="109"/>
  <c r="T2040" i="109"/>
  <c r="X979" i="109"/>
  <c r="Z1755" i="109"/>
  <c r="Q1458" i="112"/>
  <c r="X1139" i="109"/>
  <c r="R2028" i="109"/>
  <c r="X3343" i="109"/>
  <c r="W1748" i="109"/>
  <c r="S293" i="109"/>
  <c r="N2080" i="109"/>
  <c r="Y3112" i="109"/>
  <c r="P4219" i="109"/>
  <c r="R2711" i="109"/>
  <c r="Y1355" i="109"/>
  <c r="N161" i="112"/>
  <c r="Q2303" i="109"/>
  <c r="X190" i="109"/>
  <c r="Z1033" i="109"/>
  <c r="T744" i="109"/>
  <c r="W4294" i="109"/>
  <c r="Y203" i="109"/>
  <c r="S1742" i="109"/>
  <c r="P408" i="109"/>
  <c r="X2333" i="109"/>
  <c r="U1352" i="109"/>
  <c r="O2031" i="109"/>
  <c r="N3068" i="109"/>
  <c r="U642" i="109"/>
  <c r="Q2784" i="109"/>
  <c r="Q1489" i="109"/>
  <c r="X1242" i="109"/>
  <c r="W391" i="109"/>
  <c r="W3358" i="109"/>
  <c r="Q4053" i="109"/>
  <c r="P104" i="112"/>
  <c r="O825" i="109"/>
  <c r="V2308" i="109"/>
  <c r="S2814" i="109"/>
  <c r="V1345" i="109"/>
  <c r="N2585" i="109"/>
  <c r="U916" i="109"/>
  <c r="V2766" i="109"/>
  <c r="R1941" i="109"/>
  <c r="O1127" i="109"/>
  <c r="S878" i="109"/>
  <c r="Q507" i="112"/>
  <c r="Z343" i="109"/>
  <c r="X3431" i="109"/>
  <c r="P2268" i="109"/>
  <c r="Q98" i="109"/>
  <c r="V1196" i="109"/>
  <c r="N3290" i="109"/>
  <c r="Q3125" i="109"/>
  <c r="N1969" i="109"/>
  <c r="O3091" i="109"/>
  <c r="W2998" i="109"/>
  <c r="U2118" i="109"/>
  <c r="P609" i="109"/>
  <c r="S785" i="109"/>
  <c r="T2737" i="109"/>
  <c r="S3392" i="109"/>
  <c r="Y2000" i="109"/>
  <c r="N2297" i="109"/>
  <c r="R125" i="109"/>
  <c r="T3094" i="109"/>
  <c r="U4148" i="109"/>
  <c r="O2381" i="109"/>
  <c r="V2794" i="109"/>
  <c r="Y3858" i="109"/>
  <c r="T3139" i="109"/>
  <c r="N1591" i="109"/>
  <c r="Q1250" i="112"/>
  <c r="P2405" i="109"/>
  <c r="O1528" i="112"/>
  <c r="P639" i="109"/>
  <c r="R3384" i="109"/>
  <c r="P3431" i="109"/>
  <c r="Q1197" i="109"/>
  <c r="O2295" i="109"/>
  <c r="N2988" i="109"/>
  <c r="U105" i="109"/>
  <c r="Q1651" i="109"/>
  <c r="Z1785" i="109"/>
  <c r="W2116" i="109"/>
  <c r="W4036" i="109"/>
  <c r="X2561" i="109"/>
  <c r="Q2998" i="109"/>
  <c r="O1617" i="112"/>
  <c r="N1679" i="109"/>
  <c r="O2088" i="109"/>
  <c r="S1719" i="109"/>
  <c r="Q1637" i="109"/>
  <c r="U3426" i="109"/>
  <c r="X642" i="109"/>
  <c r="X1366" i="109"/>
  <c r="P52" i="112"/>
  <c r="S955" i="109"/>
  <c r="P951" i="109"/>
  <c r="T1345" i="109"/>
  <c r="N378" i="109"/>
  <c r="P1389" i="112"/>
  <c r="X3864" i="109"/>
  <c r="T2112" i="109"/>
  <c r="Q1718" i="109"/>
  <c r="S3500" i="109"/>
  <c r="X3681" i="109"/>
  <c r="O2995" i="109"/>
  <c r="P1014" i="112"/>
  <c r="O147" i="109"/>
  <c r="Q1164" i="109"/>
  <c r="V33" i="109"/>
  <c r="V3577" i="109"/>
  <c r="V915" i="109"/>
  <c r="Y1526" i="109"/>
  <c r="T2722" i="109"/>
  <c r="R3937" i="109"/>
  <c r="O771" i="109"/>
  <c r="T2250" i="109"/>
  <c r="N3053" i="109"/>
  <c r="Q1984" i="109"/>
  <c r="R1006" i="109"/>
  <c r="U556" i="109"/>
  <c r="X871" i="109"/>
  <c r="R644" i="109"/>
  <c r="T503" i="109"/>
  <c r="W1134" i="109"/>
  <c r="S854" i="109"/>
  <c r="N2" i="109"/>
  <c r="U2568" i="109"/>
  <c r="N2591" i="109"/>
  <c r="Y1379" i="109"/>
  <c r="R2376" i="109"/>
  <c r="P2246" i="109"/>
  <c r="S541" i="109"/>
  <c r="W2568" i="109"/>
  <c r="W495" i="109"/>
  <c r="X1941" i="109"/>
  <c r="O3154" i="109"/>
  <c r="T1377" i="109"/>
  <c r="V609" i="109"/>
  <c r="S19" i="109"/>
  <c r="R22" i="109"/>
  <c r="Q639" i="109"/>
  <c r="V878" i="109"/>
  <c r="U1303" i="109"/>
  <c r="S650" i="109"/>
  <c r="R1608" i="109"/>
  <c r="O2804" i="109"/>
  <c r="V2294" i="109"/>
  <c r="S1704" i="109"/>
  <c r="W3798" i="109"/>
  <c r="Q1178" i="109"/>
  <c r="V790" i="109"/>
  <c r="Z1036" i="109"/>
  <c r="N1372" i="109"/>
  <c r="Q1146" i="109"/>
  <c r="F47" i="117"/>
  <c r="R751" i="109"/>
  <c r="T3446" i="109"/>
  <c r="S521" i="109"/>
  <c r="R407" i="109"/>
  <c r="U4101" i="109"/>
  <c r="V2848" i="109"/>
  <c r="Y2255" i="109"/>
  <c r="W2789" i="109"/>
  <c r="R801" i="109"/>
  <c r="Q427" i="109"/>
  <c r="W1120" i="109"/>
  <c r="W1136" i="109"/>
  <c r="P3869" i="109"/>
  <c r="U3751" i="109"/>
  <c r="P1164" i="112"/>
  <c r="X1926" i="109"/>
  <c r="W42" i="109"/>
  <c r="T3384" i="109"/>
  <c r="Z1083" i="109"/>
  <c r="R583" i="109"/>
  <c r="U2940" i="109"/>
  <c r="S2952" i="109"/>
  <c r="O3525" i="109"/>
  <c r="O440" i="109"/>
  <c r="P2299" i="109"/>
  <c r="R1846" i="109"/>
  <c r="R1895" i="109"/>
  <c r="R3469" i="109"/>
  <c r="W1606" i="109"/>
  <c r="S426" i="109"/>
  <c r="O914" i="109"/>
  <c r="X586" i="109"/>
  <c r="O1277" i="109"/>
  <c r="Q3152" i="109"/>
  <c r="S3884" i="109"/>
  <c r="O4303" i="109"/>
  <c r="V3346" i="109"/>
  <c r="T2844" i="109"/>
  <c r="O3652" i="109"/>
  <c r="R14" i="109"/>
  <c r="R425" i="109"/>
  <c r="Y214" i="109"/>
  <c r="T1297" i="109"/>
  <c r="Q506" i="109"/>
  <c r="U2952" i="109"/>
  <c r="T3067" i="109"/>
  <c r="W2971" i="109"/>
  <c r="S2445" i="109"/>
  <c r="P496" i="109"/>
  <c r="W3684" i="109"/>
  <c r="W3104" i="109"/>
  <c r="O457" i="109"/>
  <c r="N4180" i="109"/>
  <c r="S30" i="109"/>
  <c r="N29" i="109"/>
  <c r="V1182" i="109"/>
  <c r="T2461" i="109"/>
  <c r="P1312" i="109"/>
  <c r="O3561" i="109"/>
  <c r="T2574" i="109"/>
  <c r="V1297" i="109"/>
  <c r="T1485" i="109"/>
  <c r="Y942" i="109"/>
  <c r="S761" i="109"/>
  <c r="Q234" i="109"/>
  <c r="X2346" i="109"/>
  <c r="P4090" i="109"/>
  <c r="Q1676" i="109"/>
  <c r="V2647" i="109"/>
  <c r="Q1313" i="112"/>
  <c r="V2405" i="109"/>
  <c r="Y49" i="109"/>
  <c r="R2039" i="109"/>
  <c r="T1931" i="109"/>
  <c r="S2278" i="109"/>
  <c r="U1566" i="109"/>
  <c r="Q3059" i="109"/>
  <c r="X4236" i="109"/>
  <c r="Q1100" i="112"/>
  <c r="T3721" i="109"/>
  <c r="S1293" i="109"/>
  <c r="X649" i="109"/>
  <c r="Y3781" i="109"/>
  <c r="S3802" i="109"/>
  <c r="V2333" i="109"/>
  <c r="P906" i="109"/>
  <c r="W1881" i="109"/>
  <c r="V1997" i="109"/>
  <c r="S2720" i="109"/>
  <c r="O3032" i="109"/>
  <c r="S2323" i="109"/>
  <c r="Q825" i="109"/>
  <c r="V941" i="109"/>
  <c r="U2114" i="109"/>
  <c r="V553" i="109"/>
  <c r="N411" i="112"/>
  <c r="U2249" i="109"/>
  <c r="N2818" i="109"/>
  <c r="Y2813" i="109"/>
  <c r="X483" i="109"/>
  <c r="O1616" i="109"/>
  <c r="P549" i="109"/>
  <c r="Z2153" i="109"/>
  <c r="S1693" i="109"/>
  <c r="V745" i="109"/>
  <c r="V2477" i="109"/>
  <c r="P618" i="112"/>
  <c r="V2597" i="109"/>
  <c r="Q3158" i="109"/>
  <c r="X75" i="109"/>
  <c r="P252" i="109"/>
  <c r="U125" i="109"/>
  <c r="P278" i="109"/>
  <c r="N3759" i="109"/>
  <c r="T2720" i="109"/>
  <c r="X1124" i="109"/>
  <c r="X215" i="109"/>
  <c r="Z1454" i="109"/>
  <c r="P4058" i="109"/>
  <c r="V1206" i="109"/>
  <c r="T3763" i="109"/>
  <c r="X2987" i="109"/>
  <c r="Y2074" i="109"/>
  <c r="Y2212" i="109"/>
  <c r="S3939" i="109"/>
  <c r="X4201" i="109"/>
  <c r="T1734" i="109"/>
  <c r="U1116" i="109"/>
  <c r="N2365" i="109"/>
  <c r="N4190" i="109"/>
  <c r="O1008" i="112"/>
  <c r="N3924" i="109"/>
  <c r="W4292" i="109"/>
  <c r="U1897" i="109"/>
  <c r="T1129" i="109"/>
  <c r="U3399" i="109"/>
  <c r="P978" i="109"/>
  <c r="Y1023" i="109"/>
  <c r="Q778" i="112"/>
  <c r="U3728" i="109"/>
  <c r="X3099" i="109"/>
  <c r="W623" i="109"/>
  <c r="P1663" i="109"/>
  <c r="P1243" i="109"/>
  <c r="V4080" i="109"/>
  <c r="Y4017" i="109"/>
  <c r="N3694" i="109"/>
  <c r="V1573" i="109"/>
  <c r="Q384" i="112"/>
  <c r="X2934" i="109"/>
  <c r="X1470" i="109"/>
  <c r="S384" i="109"/>
  <c r="W370" i="109"/>
  <c r="O2721" i="109"/>
  <c r="R3725" i="109"/>
  <c r="U397" i="109"/>
  <c r="T808" i="109"/>
  <c r="Q134" i="109"/>
  <c r="V886" i="109"/>
  <c r="S471" i="109"/>
  <c r="W2332" i="109"/>
  <c r="V1552" i="109"/>
  <c r="S586" i="109"/>
  <c r="U2659" i="109"/>
  <c r="Y4054" i="109"/>
  <c r="X1932" i="109"/>
  <c r="O1173" i="109"/>
  <c r="X2963" i="109"/>
  <c r="R3785" i="109"/>
  <c r="V2408" i="109"/>
  <c r="Q733" i="112"/>
  <c r="R656" i="109"/>
  <c r="P575" i="112"/>
  <c r="V2470" i="109"/>
  <c r="O57" i="109"/>
  <c r="R498" i="109"/>
  <c r="X2110" i="109"/>
  <c r="Q759" i="109"/>
  <c r="Q131" i="109"/>
  <c r="U736" i="109"/>
  <c r="U3871" i="109"/>
  <c r="W55" i="109"/>
  <c r="N982" i="109"/>
  <c r="P3329" i="109"/>
  <c r="X103" i="109"/>
  <c r="T2083" i="109"/>
  <c r="O1298" i="109"/>
  <c r="X1846" i="109"/>
  <c r="W575" i="109"/>
  <c r="W3691" i="109"/>
  <c r="T3866" i="109"/>
  <c r="Y2659" i="109"/>
  <c r="Q4218" i="109"/>
  <c r="P477" i="109"/>
  <c r="Y2477" i="109"/>
  <c r="X188" i="109"/>
  <c r="V1151" i="109"/>
  <c r="V1730" i="109"/>
  <c r="R2576" i="109"/>
  <c r="X547" i="109"/>
  <c r="Q2836" i="109"/>
  <c r="W1942" i="109"/>
  <c r="O1189" i="109"/>
  <c r="O3310" i="109"/>
  <c r="R3371" i="109"/>
  <c r="Q555" i="109"/>
  <c r="O1269" i="109"/>
  <c r="S240" i="109"/>
  <c r="P38" i="109"/>
  <c r="N4160" i="109"/>
  <c r="T1271" i="109"/>
  <c r="T148" i="109"/>
  <c r="O197" i="109"/>
  <c r="Z1414" i="109"/>
  <c r="S497" i="109"/>
  <c r="R1886" i="109"/>
  <c r="S891" i="109"/>
  <c r="T1963" i="109"/>
  <c r="V3088" i="109"/>
  <c r="P620" i="109"/>
  <c r="W3287" i="109"/>
  <c r="Y1859" i="109"/>
  <c r="N2089" i="109"/>
  <c r="Q3095" i="109"/>
  <c r="T1262" i="109"/>
  <c r="W1644" i="109"/>
  <c r="Z298" i="109"/>
  <c r="O1137" i="109"/>
  <c r="X992" i="109"/>
  <c r="S3383" i="109"/>
  <c r="Z1431" i="109"/>
  <c r="O1506" i="112"/>
  <c r="Q3206" i="109"/>
  <c r="W1858" i="109"/>
  <c r="U499" i="109"/>
  <c r="P1210" i="109"/>
  <c r="P190" i="109"/>
  <c r="X3856" i="109"/>
  <c r="Y1297" i="109"/>
  <c r="U115" i="109"/>
  <c r="W4132" i="109"/>
  <c r="W285" i="109"/>
  <c r="P1844" i="109"/>
  <c r="S2669" i="109"/>
  <c r="O1312" i="109"/>
  <c r="O1462" i="109"/>
  <c r="V1847" i="109"/>
  <c r="Y51" i="109"/>
  <c r="X2320" i="109"/>
  <c r="S646" i="109"/>
  <c r="W2669" i="109"/>
  <c r="T4176" i="109"/>
  <c r="O4025" i="109"/>
  <c r="N261" i="109"/>
  <c r="X1363" i="109"/>
  <c r="Q333" i="112"/>
  <c r="Q4074" i="109"/>
  <c r="W3190" i="109"/>
  <c r="O436" i="109"/>
  <c r="O239" i="112"/>
  <c r="W2282" i="109"/>
  <c r="W2951" i="109"/>
  <c r="P3212" i="109"/>
  <c r="X1602" i="109"/>
  <c r="R124" i="109"/>
  <c r="P532" i="109"/>
  <c r="S2630" i="109"/>
  <c r="T1254" i="109"/>
  <c r="Y176" i="109"/>
  <c r="U2685" i="109"/>
  <c r="Q3691" i="109"/>
  <c r="S2448" i="109"/>
  <c r="Q4235" i="109"/>
  <c r="P4067" i="109"/>
  <c r="N1966" i="109"/>
  <c r="U3436" i="109"/>
  <c r="V533" i="109"/>
  <c r="Y2925" i="109"/>
  <c r="W3106" i="109"/>
  <c r="V1547" i="109"/>
  <c r="Z685" i="109"/>
  <c r="W1224" i="109"/>
  <c r="X860" i="109"/>
  <c r="T3175" i="109"/>
  <c r="Q629" i="109"/>
  <c r="W2696" i="109"/>
  <c r="P387" i="109"/>
  <c r="W252" i="109"/>
  <c r="O2393" i="109"/>
  <c r="O2759" i="109"/>
  <c r="Z662" i="109"/>
  <c r="V3311" i="109"/>
  <c r="V3417" i="109"/>
  <c r="N906" i="109"/>
  <c r="T500" i="109"/>
  <c r="N1956" i="109"/>
  <c r="X4218" i="109"/>
  <c r="O3871" i="109"/>
  <c r="X132" i="109"/>
  <c r="R2325" i="109"/>
  <c r="X933" i="109"/>
  <c r="W1296" i="109"/>
  <c r="Q548" i="112"/>
  <c r="R3424" i="109"/>
  <c r="W3153" i="109"/>
  <c r="R3549" i="109"/>
  <c r="Q19" i="109"/>
  <c r="Y266" i="109"/>
  <c r="V809" i="109"/>
  <c r="U3206" i="109"/>
  <c r="R934" i="109"/>
  <c r="Q1858" i="109"/>
  <c r="S1277" i="109"/>
  <c r="Z323" i="109"/>
  <c r="R385" i="109"/>
  <c r="N1082" i="112"/>
  <c r="R760" i="109"/>
  <c r="X1584" i="109"/>
  <c r="P1147" i="109"/>
  <c r="T2" i="109"/>
  <c r="V2396" i="109"/>
  <c r="V2011" i="109"/>
  <c r="V3535" i="109"/>
  <c r="X1900" i="109"/>
  <c r="V1965" i="109"/>
  <c r="X285" i="109"/>
  <c r="S1628" i="109"/>
  <c r="N187" i="109"/>
  <c r="U3403" i="109"/>
  <c r="V3436" i="109"/>
  <c r="Q3871" i="109"/>
  <c r="V585" i="109"/>
  <c r="Y1908" i="109"/>
  <c r="W2661" i="109"/>
  <c r="P2285" i="109"/>
  <c r="O3576" i="109"/>
  <c r="P117" i="112"/>
  <c r="Q25" i="109"/>
  <c r="X4163" i="109"/>
  <c r="V5" i="109"/>
  <c r="O27" i="112"/>
  <c r="T2795" i="109"/>
  <c r="N2995" i="109"/>
  <c r="W1572" i="109"/>
  <c r="T2043" i="109"/>
  <c r="W2443" i="109"/>
  <c r="Y2831" i="109"/>
  <c r="Q3135" i="109"/>
  <c r="R524" i="109"/>
  <c r="X2232" i="109"/>
  <c r="N3431" i="109"/>
  <c r="T3300" i="109"/>
  <c r="G44" i="117"/>
  <c r="P4037" i="109"/>
  <c r="W448" i="109"/>
  <c r="R1110" i="109"/>
  <c r="O2046" i="109"/>
  <c r="W2338" i="109"/>
  <c r="N771" i="109"/>
  <c r="W2794" i="109"/>
  <c r="Q1949" i="109"/>
  <c r="N1097" i="109"/>
  <c r="Y2216" i="109"/>
  <c r="U1880" i="109"/>
  <c r="V2410" i="109"/>
  <c r="T2333" i="109"/>
  <c r="Q288" i="109"/>
  <c r="U1637" i="109"/>
  <c r="P3398" i="109"/>
  <c r="Q2452" i="109"/>
  <c r="N2350" i="109"/>
  <c r="W2922" i="109"/>
  <c r="V771" i="109"/>
  <c r="P4240" i="109"/>
  <c r="X1681" i="109"/>
  <c r="Y1872" i="109"/>
  <c r="W1345" i="109"/>
  <c r="Z348" i="109"/>
  <c r="W4017" i="109"/>
  <c r="X508" i="109"/>
  <c r="N3394" i="109"/>
  <c r="N4057" i="109"/>
  <c r="Y1927" i="109"/>
  <c r="Q1366" i="109"/>
  <c r="Q2070" i="109"/>
  <c r="U1129" i="109"/>
  <c r="U2610" i="109"/>
  <c r="Y653" i="109"/>
  <c r="V2380" i="109"/>
  <c r="T1159" i="109"/>
  <c r="V1263" i="109"/>
  <c r="W1603" i="109"/>
  <c r="S2988" i="109"/>
  <c r="O1375" i="109"/>
  <c r="U152" i="109"/>
  <c r="Q1463" i="112"/>
  <c r="U4232" i="109"/>
  <c r="O908" i="109"/>
  <c r="S2391" i="109"/>
  <c r="Y1233" i="109"/>
  <c r="Z3987" i="109"/>
  <c r="T614" i="109"/>
  <c r="Q576" i="109"/>
  <c r="U3476" i="109"/>
  <c r="R203" i="109"/>
  <c r="Y867" i="109"/>
  <c r="O2022" i="109"/>
  <c r="O1621" i="109"/>
  <c r="P1126" i="109"/>
  <c r="Y398" i="109"/>
  <c r="S1650" i="109"/>
  <c r="S2671" i="109"/>
  <c r="Y4207" i="109"/>
  <c r="O3855" i="109"/>
  <c r="Y131" i="109"/>
  <c r="W3386" i="109"/>
  <c r="Q476" i="109"/>
  <c r="N3848" i="109"/>
  <c r="V2075" i="109"/>
  <c r="U2288" i="109"/>
  <c r="Q2600" i="109"/>
  <c r="N250" i="109"/>
  <c r="S642" i="109"/>
  <c r="R2787" i="109"/>
  <c r="Z2147" i="109"/>
  <c r="X2104" i="109"/>
  <c r="O2305" i="109"/>
  <c r="W253" i="109"/>
  <c r="Q641" i="109"/>
  <c r="N2774" i="109"/>
  <c r="U2627" i="109"/>
  <c r="R378" i="109"/>
  <c r="V4037" i="109"/>
  <c r="V241" i="109"/>
  <c r="V14" i="109"/>
  <c r="Z1826" i="109"/>
  <c r="S2686" i="109"/>
  <c r="O1927" i="109"/>
  <c r="Z365" i="109"/>
  <c r="O1197" i="109"/>
  <c r="S808" i="109"/>
  <c r="Q152" i="109"/>
  <c r="V1114" i="109"/>
  <c r="Y2334" i="109"/>
  <c r="T988" i="109"/>
  <c r="O996" i="112"/>
  <c r="V1647" i="109"/>
  <c r="Q2250" i="109"/>
  <c r="X4199" i="109"/>
  <c r="O2095" i="109"/>
  <c r="U205" i="109"/>
  <c r="S576" i="109"/>
  <c r="W2799" i="109"/>
  <c r="U760" i="109"/>
  <c r="U2767" i="109"/>
  <c r="V3546" i="109"/>
  <c r="N1559" i="109"/>
  <c r="R3578" i="109"/>
  <c r="O106" i="109"/>
  <c r="U1281" i="109"/>
  <c r="O2318" i="109"/>
  <c r="O2461" i="109"/>
  <c r="O3053" i="109"/>
  <c r="S1155" i="109"/>
  <c r="P103" i="109"/>
  <c r="Y1486" i="109"/>
  <c r="P207" i="109"/>
  <c r="Z1441" i="109"/>
  <c r="Q590" i="109"/>
  <c r="P410" i="109"/>
  <c r="N1721" i="109"/>
  <c r="Q991" i="109"/>
  <c r="U480" i="109"/>
  <c r="N3563" i="109"/>
  <c r="V3355" i="109"/>
  <c r="X2669" i="109"/>
  <c r="U1943" i="109"/>
  <c r="N2230" i="109"/>
  <c r="R4232" i="109"/>
  <c r="X2384" i="109"/>
  <c r="Y3068" i="109"/>
  <c r="N2209" i="109"/>
  <c r="O1285" i="109"/>
  <c r="S1229" i="109"/>
  <c r="Q3060" i="109"/>
  <c r="Y2358" i="109"/>
  <c r="S2477" i="109"/>
  <c r="Y2209" i="109"/>
  <c r="Q818" i="109"/>
  <c r="X87" i="109"/>
  <c r="T4236" i="109"/>
  <c r="R2045" i="109"/>
  <c r="V4279" i="109"/>
  <c r="U2086" i="109"/>
  <c r="N2265" i="109"/>
  <c r="Y1887" i="109"/>
  <c r="P1957" i="109"/>
  <c r="Q2575" i="109"/>
  <c r="V1466" i="109"/>
  <c r="T3184" i="109"/>
  <c r="N141" i="109"/>
  <c r="Y617" i="109"/>
  <c r="Q3483" i="109"/>
  <c r="N1991" i="109"/>
  <c r="V1486" i="109"/>
  <c r="V1949" i="109"/>
  <c r="T2229" i="109"/>
  <c r="Q3437" i="109"/>
  <c r="U1923" i="109"/>
  <c r="S460" i="109"/>
  <c r="W2557" i="109"/>
  <c r="Q3765" i="109"/>
  <c r="W2689" i="109"/>
  <c r="S3198" i="109"/>
  <c r="S1673" i="109"/>
  <c r="X367" i="109"/>
  <c r="P1482" i="109"/>
  <c r="Q2013" i="109"/>
  <c r="P585" i="109"/>
  <c r="V1357" i="109"/>
  <c r="Y1863" i="109"/>
  <c r="N2213" i="112"/>
  <c r="O2480" i="109"/>
  <c r="O3736" i="109"/>
  <c r="V3026" i="109"/>
  <c r="S4132" i="109"/>
  <c r="Y2699" i="109"/>
  <c r="U3767" i="109"/>
  <c r="X1234" i="109"/>
  <c r="Y1499" i="109"/>
  <c r="W43" i="109"/>
  <c r="Q1101" i="112"/>
  <c r="V1830" i="109"/>
  <c r="W1891" i="109"/>
  <c r="S1021" i="109"/>
  <c r="W3575" i="109"/>
  <c r="Z1786" i="109"/>
  <c r="Z3241" i="109"/>
  <c r="R1956" i="109"/>
  <c r="P138" i="112"/>
  <c r="Y3652" i="109"/>
  <c r="T78" i="109"/>
  <c r="X3889" i="109"/>
  <c r="Y501" i="109"/>
  <c r="Q464" i="109"/>
  <c r="R1892" i="109"/>
  <c r="X1867" i="109"/>
  <c r="N507" i="109"/>
  <c r="Y3790" i="109"/>
  <c r="Y67" i="109"/>
  <c r="X4209" i="109"/>
  <c r="Y777" i="109"/>
  <c r="Q914" i="109"/>
  <c r="X1239" i="109"/>
  <c r="R640" i="109"/>
  <c r="Q371" i="109"/>
  <c r="P44" i="112"/>
  <c r="N396" i="112"/>
  <c r="O3486" i="109"/>
  <c r="X2383" i="109"/>
  <c r="V3399" i="109"/>
  <c r="X1678" i="109"/>
  <c r="V2332" i="109"/>
  <c r="Z681" i="109"/>
  <c r="U1272" i="109"/>
  <c r="S918" i="109"/>
  <c r="S2110" i="109"/>
  <c r="Y1507" i="109"/>
  <c r="S1168" i="109"/>
  <c r="Q2374" i="109"/>
  <c r="U1595" i="109"/>
  <c r="O1535" i="112"/>
  <c r="S2101" i="109"/>
  <c r="Y3716" i="109"/>
  <c r="Q51" i="109"/>
  <c r="W165" i="109"/>
  <c r="X782" i="109"/>
  <c r="P3313" i="109"/>
  <c r="Y2981" i="109"/>
  <c r="O1504" i="109"/>
  <c r="U4254" i="109"/>
  <c r="Z1818" i="109"/>
  <c r="P982" i="109"/>
  <c r="N1310" i="109"/>
  <c r="O3888" i="109"/>
  <c r="Q1327" i="109"/>
  <c r="W4194" i="109"/>
  <c r="U544" i="109"/>
  <c r="N1882" i="109"/>
  <c r="R184" i="109"/>
  <c r="R4057" i="109"/>
  <c r="S787" i="109"/>
  <c r="U2611" i="109"/>
  <c r="Q2209" i="109"/>
  <c r="T137" i="109"/>
  <c r="X1328" i="109"/>
  <c r="Y213" i="109"/>
  <c r="P654" i="109"/>
  <c r="Y180" i="109"/>
  <c r="Y3180" i="109"/>
  <c r="S817" i="109"/>
  <c r="N2282" i="109"/>
  <c r="Y284" i="109"/>
  <c r="O2658" i="109"/>
  <c r="W1100" i="109"/>
  <c r="Y640" i="109"/>
  <c r="Q2595" i="109"/>
  <c r="X431" i="109"/>
  <c r="O732" i="109"/>
  <c r="Y1857" i="109"/>
  <c r="R1279" i="109"/>
  <c r="R1953" i="109"/>
  <c r="X862" i="109"/>
  <c r="V180" i="109"/>
  <c r="Q2776" i="109"/>
  <c r="Y2749" i="109"/>
  <c r="P31" i="109"/>
  <c r="U3903" i="109"/>
  <c r="V512" i="109"/>
  <c r="W2744" i="109"/>
  <c r="S2408" i="109"/>
  <c r="U1207" i="109"/>
  <c r="P2265" i="109"/>
  <c r="Q4301" i="109"/>
  <c r="N3865" i="109"/>
  <c r="O4088" i="109"/>
  <c r="P3310" i="109"/>
  <c r="V1827" i="109"/>
  <c r="N792" i="112"/>
  <c r="S3836" i="109"/>
  <c r="Q3490" i="109"/>
  <c r="N373" i="112"/>
  <c r="X2382" i="109"/>
  <c r="X878" i="109"/>
  <c r="Q948" i="109"/>
  <c r="R2479" i="109"/>
  <c r="T3921" i="109"/>
  <c r="S1562" i="109"/>
  <c r="S2036" i="109"/>
  <c r="T864" i="109"/>
  <c r="Q3062" i="109"/>
  <c r="R1470" i="109"/>
  <c r="Q2034" i="109"/>
  <c r="R1385" i="109"/>
  <c r="S404" i="109"/>
  <c r="R1739" i="109"/>
  <c r="T466" i="109"/>
  <c r="R437" i="109"/>
  <c r="N2205" i="109"/>
  <c r="Z4004" i="109"/>
  <c r="X2329" i="109"/>
  <c r="U1870" i="109"/>
  <c r="Y3506" i="109"/>
  <c r="X472" i="109"/>
  <c r="Y1854" i="109"/>
  <c r="P93" i="109"/>
  <c r="S137" i="109"/>
  <c r="V112" i="109"/>
  <c r="X1369" i="109"/>
  <c r="X2103" i="109"/>
  <c r="O579" i="109"/>
  <c r="N3025" i="109"/>
  <c r="W79" i="109"/>
  <c r="T490" i="109"/>
  <c r="Q498" i="109"/>
  <c r="Y985" i="109"/>
  <c r="S4129" i="109"/>
  <c r="T3655" i="109"/>
  <c r="N2296" i="109"/>
  <c r="N75" i="109"/>
  <c r="Q648" i="109"/>
  <c r="W1566" i="109"/>
  <c r="S2192" i="109"/>
  <c r="P2342" i="109"/>
  <c r="N416" i="109"/>
  <c r="Q261" i="109"/>
  <c r="V645" i="109"/>
  <c r="T2107" i="109"/>
  <c r="T216" i="109"/>
  <c r="P3914" i="109"/>
  <c r="X3191" i="109"/>
  <c r="Y979" i="109"/>
  <c r="N3373" i="109"/>
  <c r="N2192" i="109"/>
  <c r="S3518" i="109"/>
  <c r="U2965" i="109"/>
  <c r="N172" i="112"/>
  <c r="N3066" i="109"/>
  <c r="W3347" i="109"/>
  <c r="X3325" i="109"/>
  <c r="X2387" i="109"/>
  <c r="Q2256" i="109"/>
  <c r="V2072" i="109"/>
  <c r="T4048" i="109"/>
  <c r="T1707" i="109"/>
  <c r="T2403" i="109"/>
  <c r="T2577" i="109"/>
  <c r="N4147" i="109"/>
  <c r="U1847" i="109"/>
  <c r="N3107" i="109"/>
  <c r="P994" i="109"/>
  <c r="T869" i="109"/>
  <c r="U831" i="109"/>
  <c r="V144" i="109"/>
  <c r="S863" i="109"/>
  <c r="N3562" i="109"/>
  <c r="U3676" i="109"/>
  <c r="U537" i="109"/>
  <c r="X2403" i="109"/>
  <c r="U2483" i="109"/>
  <c r="V570" i="109"/>
  <c r="P2770" i="109"/>
  <c r="N425" i="109"/>
  <c r="U33" i="109"/>
  <c r="Q1236" i="112"/>
  <c r="R537" i="109"/>
  <c r="W3785" i="109"/>
  <c r="V279" i="109"/>
  <c r="T954" i="109"/>
  <c r="R4078" i="109"/>
  <c r="T866" i="109"/>
  <c r="V1554" i="109"/>
  <c r="S1592" i="109"/>
  <c r="X2196" i="109"/>
  <c r="Y2327" i="109"/>
  <c r="S1374" i="109"/>
  <c r="V2634" i="109"/>
  <c r="U936" i="109"/>
  <c r="T1009" i="109"/>
  <c r="N1845" i="112"/>
  <c r="N2535" i="112"/>
  <c r="N2121" i="112"/>
  <c r="N787" i="112"/>
  <c r="P765" i="112"/>
  <c r="N1533" i="109"/>
  <c r="Y2611" i="109"/>
  <c r="R653" i="109"/>
  <c r="O1286" i="109"/>
  <c r="U1462" i="109"/>
  <c r="P263" i="112"/>
  <c r="X4132" i="109"/>
  <c r="V4118" i="109"/>
  <c r="W928" i="109"/>
  <c r="V3856" i="109"/>
  <c r="X1372" i="109"/>
  <c r="P2925" i="109"/>
  <c r="S3737" i="109"/>
  <c r="X1861" i="109"/>
  <c r="X204" i="109"/>
  <c r="X1638" i="109"/>
  <c r="Y1578" i="109"/>
  <c r="T2630" i="109"/>
  <c r="X866" i="109"/>
  <c r="X193" i="109"/>
  <c r="S2305" i="109"/>
  <c r="X2245" i="109"/>
  <c r="V1612" i="109"/>
  <c r="Y1997" i="109"/>
  <c r="U868" i="109"/>
  <c r="X1667" i="109"/>
  <c r="Z2537" i="109"/>
  <c r="Q764" i="109"/>
  <c r="R2447" i="109"/>
  <c r="N1661" i="112"/>
  <c r="N327" i="112"/>
  <c r="V3049" i="109"/>
  <c r="W4055" i="109"/>
  <c r="Q1619" i="109"/>
  <c r="X2293" i="109"/>
  <c r="P905" i="109"/>
  <c r="O3197" i="109"/>
  <c r="X1892" i="109"/>
  <c r="U117" i="109"/>
  <c r="X1375" i="109"/>
  <c r="V257" i="109"/>
  <c r="N1999" i="109"/>
  <c r="O1227" i="109"/>
  <c r="R1685" i="109"/>
  <c r="R3304" i="109"/>
  <c r="Q1863" i="109"/>
  <c r="X1712" i="109"/>
  <c r="Q1465" i="109"/>
  <c r="W1918" i="109"/>
  <c r="W221" i="109"/>
  <c r="W1585" i="109"/>
  <c r="W950" i="109"/>
  <c r="Z3634" i="109"/>
  <c r="Q1481" i="109"/>
  <c r="U3128" i="109"/>
  <c r="R31" i="109"/>
  <c r="Y2238" i="109"/>
  <c r="V2630" i="109"/>
  <c r="V3208" i="109"/>
  <c r="R4093" i="109"/>
  <c r="V32" i="109"/>
  <c r="S4079" i="109"/>
  <c r="X1873" i="109"/>
  <c r="O645" i="109"/>
  <c r="N1340" i="109"/>
  <c r="Q2248" i="109"/>
  <c r="Q52" i="109"/>
  <c r="T3499" i="109"/>
  <c r="O4289" i="109"/>
  <c r="T211" i="109"/>
  <c r="Q1048" i="112"/>
  <c r="O2642" i="109"/>
  <c r="S217" i="109"/>
  <c r="N799" i="112"/>
  <c r="W161" i="109"/>
  <c r="Q285" i="109"/>
  <c r="V209" i="109"/>
  <c r="S250" i="109"/>
  <c r="W52" i="109"/>
  <c r="S1934" i="109"/>
  <c r="Q2752" i="109"/>
  <c r="O562" i="109"/>
  <c r="O4067" i="109"/>
  <c r="N3900" i="109"/>
  <c r="O2935" i="109"/>
  <c r="Y2248" i="109"/>
  <c r="P2222" i="109"/>
  <c r="T3022" i="109"/>
  <c r="Q1270" i="109"/>
  <c r="X3875" i="109"/>
  <c r="U3856" i="109"/>
  <c r="W571" i="109"/>
  <c r="R3457" i="109"/>
  <c r="Q2447" i="109"/>
  <c r="Y1283" i="109"/>
  <c r="X1662" i="109"/>
  <c r="W2441" i="109"/>
  <c r="R2396" i="109"/>
  <c r="S43" i="109"/>
  <c r="Y2445" i="109"/>
  <c r="X3299" i="109"/>
  <c r="Y2391" i="109"/>
  <c r="P1637" i="109"/>
  <c r="W2976" i="109"/>
  <c r="Y616" i="109"/>
  <c r="T2690" i="109"/>
  <c r="V3752" i="109"/>
  <c r="O178" i="109"/>
  <c r="P615" i="109"/>
  <c r="O498" i="109"/>
  <c r="Y2023" i="109"/>
  <c r="Q1196" i="109"/>
  <c r="S3489" i="109"/>
  <c r="O417" i="109"/>
  <c r="N2229" i="109"/>
  <c r="S3060" i="109"/>
  <c r="S3012" i="109"/>
  <c r="W508" i="109"/>
  <c r="U1999" i="109"/>
  <c r="V1007" i="109"/>
  <c r="X105" i="109"/>
  <c r="V1658" i="109"/>
  <c r="O151" i="109"/>
  <c r="P72" i="109"/>
  <c r="V951" i="109"/>
  <c r="R2610" i="109"/>
  <c r="V1869" i="109"/>
  <c r="N440" i="109"/>
  <c r="P479" i="109"/>
  <c r="W882" i="109"/>
  <c r="P1886" i="109"/>
  <c r="S2619" i="109"/>
  <c r="R2758" i="109"/>
  <c r="R34" i="109"/>
  <c r="U1193" i="109"/>
  <c r="R114" i="109"/>
  <c r="P3342" i="109"/>
  <c r="Q3081" i="109"/>
  <c r="Q1110" i="109"/>
  <c r="X3134" i="109"/>
  <c r="S1554" i="109"/>
  <c r="Y481" i="109"/>
  <c r="U225" i="109"/>
  <c r="O2926" i="109"/>
  <c r="W848" i="109"/>
  <c r="Q4155" i="109"/>
  <c r="R846" i="109"/>
  <c r="Z2520" i="109"/>
  <c r="R240" i="109"/>
  <c r="Y4225" i="109"/>
  <c r="U1567" i="109"/>
  <c r="R1242" i="109"/>
  <c r="P2666" i="109"/>
  <c r="Z1756" i="109"/>
  <c r="V863" i="109"/>
  <c r="U3441" i="109"/>
  <c r="Q4133" i="109"/>
  <c r="N1881" i="109"/>
  <c r="O202" i="109"/>
  <c r="Z2493" i="109"/>
  <c r="R2289" i="109"/>
  <c r="S1211" i="109"/>
  <c r="P1668" i="112"/>
  <c r="S73" i="109"/>
  <c r="V626" i="109"/>
  <c r="Q417" i="109"/>
  <c r="P3543" i="109"/>
  <c r="O2741" i="109"/>
  <c r="T848" i="109"/>
  <c r="O732" i="112"/>
  <c r="V964" i="109"/>
  <c r="S4127" i="109"/>
  <c r="O408" i="109"/>
  <c r="Y167" i="109"/>
  <c r="R3456" i="109"/>
  <c r="T654" i="109"/>
  <c r="O3940" i="109"/>
  <c r="W943" i="109"/>
  <c r="V2759" i="109"/>
  <c r="O1850" i="109"/>
  <c r="X2085" i="109"/>
  <c r="O3355" i="109"/>
  <c r="N1285" i="109"/>
  <c r="S3764" i="109"/>
  <c r="T1300" i="109"/>
  <c r="R3305" i="109"/>
  <c r="V1502" i="109"/>
  <c r="Q1296" i="109"/>
  <c r="Y1270" i="109"/>
  <c r="Y3353" i="109"/>
  <c r="R2696" i="109"/>
  <c r="Y3542" i="109"/>
  <c r="Y92" i="109"/>
  <c r="V3317" i="109"/>
  <c r="T858" i="109"/>
  <c r="U1532" i="109"/>
  <c r="R2221" i="109"/>
  <c r="X1637" i="109"/>
  <c r="N134" i="109"/>
  <c r="P160" i="109"/>
  <c r="U809" i="109"/>
  <c r="X283" i="109"/>
  <c r="R1227" i="109"/>
  <c r="Y2398" i="109"/>
  <c r="O3105" i="109"/>
  <c r="T799" i="109"/>
  <c r="Y3926" i="109"/>
  <c r="P3316" i="109"/>
  <c r="Q3409" i="109"/>
  <c r="U2479" i="109"/>
  <c r="N1489" i="109"/>
  <c r="T2285" i="109"/>
  <c r="X172" i="109"/>
  <c r="X1741" i="109"/>
  <c r="W3344" i="109"/>
  <c r="O3798" i="109"/>
  <c r="P1020" i="109"/>
  <c r="Y229" i="109"/>
  <c r="N275" i="109"/>
  <c r="V1637" i="109"/>
  <c r="P2960" i="109"/>
  <c r="P3141" i="109"/>
  <c r="Q1293" i="109"/>
  <c r="V774" i="109"/>
  <c r="N2756" i="109"/>
  <c r="Q385" i="109"/>
  <c r="P1576" i="109"/>
  <c r="X963" i="109"/>
  <c r="R1928" i="109"/>
  <c r="V3076" i="109"/>
  <c r="V1110" i="109"/>
  <c r="Y2087" i="109"/>
  <c r="O890" i="109"/>
  <c r="Q1631" i="109"/>
  <c r="O3722" i="109"/>
  <c r="O1507" i="112"/>
  <c r="Q775" i="109"/>
  <c r="T978" i="109"/>
  <c r="V479" i="109"/>
  <c r="O2959" i="109"/>
  <c r="P2101" i="109"/>
  <c r="Y4059" i="109"/>
  <c r="O1352" i="109"/>
  <c r="S2381" i="109"/>
  <c r="X3185" i="109"/>
  <c r="U4074" i="109"/>
  <c r="Z332" i="109"/>
  <c r="P2922" i="109"/>
  <c r="V1971" i="109"/>
  <c r="U59" i="109"/>
  <c r="Y1977" i="109"/>
  <c r="S4139" i="109"/>
  <c r="Y2761" i="109"/>
  <c r="X2969" i="109"/>
  <c r="N767" i="112"/>
  <c r="O1535" i="109"/>
  <c r="Q432" i="109"/>
  <c r="U3546" i="109"/>
  <c r="P1751" i="109"/>
  <c r="X2768" i="109"/>
  <c r="S2443" i="109"/>
  <c r="N974" i="109"/>
  <c r="X2580" i="109"/>
  <c r="R650" i="109"/>
  <c r="Y656" i="109"/>
  <c r="O1358" i="109"/>
  <c r="N1954" i="109"/>
  <c r="V3910" i="109"/>
  <c r="O177" i="109"/>
  <c r="W1013" i="109"/>
  <c r="W1211" i="109"/>
  <c r="Y1340" i="109"/>
  <c r="R938" i="109"/>
  <c r="V151" i="109"/>
  <c r="D45" i="117"/>
  <c r="Q4152" i="109"/>
  <c r="N152" i="109"/>
  <c r="W451" i="109"/>
  <c r="X998" i="109"/>
  <c r="V211" i="109"/>
  <c r="Q1830" i="109"/>
  <c r="V3021" i="109"/>
  <c r="V2939" i="109"/>
  <c r="S2424" i="109"/>
  <c r="R4191" i="109"/>
  <c r="U2841" i="109"/>
  <c r="R3167" i="109"/>
  <c r="P493" i="112"/>
  <c r="Z684" i="109"/>
  <c r="T4256" i="109"/>
  <c r="Y2034" i="109"/>
  <c r="X201" i="109"/>
  <c r="R2922" i="109"/>
  <c r="W735" i="109"/>
  <c r="V2391" i="109"/>
  <c r="Q1412" i="112"/>
  <c r="R2302" i="109"/>
  <c r="Q1273" i="109"/>
  <c r="N1269" i="109"/>
  <c r="Q3499" i="109"/>
  <c r="W3778" i="109"/>
  <c r="T1577" i="109"/>
  <c r="U416" i="109"/>
  <c r="V2063" i="109"/>
  <c r="U1339" i="109"/>
  <c r="O2212" i="109"/>
  <c r="X1197" i="109"/>
  <c r="T385" i="109"/>
  <c r="U940" i="109"/>
  <c r="V1954" i="109"/>
  <c r="R1578" i="112"/>
  <c r="E44" i="117"/>
  <c r="V101" i="109"/>
  <c r="P2424" i="109"/>
  <c r="P554" i="109"/>
  <c r="X2077" i="109"/>
  <c r="X941" i="109"/>
  <c r="S2948" i="109"/>
  <c r="P397" i="112"/>
  <c r="P3940" i="109"/>
  <c r="Y274" i="109"/>
  <c r="N148" i="109"/>
  <c r="R1645" i="109"/>
  <c r="R1188" i="109"/>
  <c r="O553" i="109"/>
  <c r="V1867" i="109"/>
  <c r="N4143" i="109"/>
  <c r="R1898" i="109"/>
  <c r="V3709" i="109"/>
  <c r="T751" i="109"/>
  <c r="W1017" i="109"/>
  <c r="U1310" i="109"/>
  <c r="X2365" i="109"/>
  <c r="P1140" i="109"/>
  <c r="U2022" i="109"/>
  <c r="P3456" i="109"/>
  <c r="Q2620" i="109"/>
  <c r="Q1964" i="109"/>
  <c r="N58" i="109"/>
  <c r="S371" i="109"/>
  <c r="S5" i="109"/>
  <c r="Z3998" i="109"/>
  <c r="R1269" i="109"/>
  <c r="V1165" i="109"/>
  <c r="P938" i="112"/>
  <c r="Y1377" i="109"/>
  <c r="X1271" i="109"/>
  <c r="R3680" i="109"/>
  <c r="R1206" i="109"/>
  <c r="S249" i="109"/>
  <c r="N129" i="109"/>
  <c r="W1628" i="109"/>
  <c r="Q625" i="109"/>
  <c r="Z2523" i="109"/>
  <c r="Y1523" i="109"/>
  <c r="R4292" i="109"/>
  <c r="X823" i="109"/>
  <c r="T1529" i="109"/>
  <c r="Z2901" i="109"/>
  <c r="Q553" i="109"/>
  <c r="Y1543" i="109"/>
  <c r="Q735" i="109"/>
  <c r="Q1967" i="109"/>
  <c r="X2990" i="109"/>
  <c r="O4279" i="109"/>
  <c r="U495" i="109"/>
  <c r="V547" i="109"/>
  <c r="V1298" i="109"/>
  <c r="P586" i="109"/>
  <c r="U3743" i="109"/>
  <c r="D51" i="117"/>
  <c r="Z3235" i="109"/>
  <c r="V2660" i="109"/>
  <c r="Y2045" i="109"/>
  <c r="N736" i="109"/>
  <c r="S755" i="109"/>
  <c r="O823" i="109"/>
  <c r="R393" i="109"/>
  <c r="R4193" i="109"/>
  <c r="N1649" i="109"/>
  <c r="U3419" i="109"/>
  <c r="R52" i="109"/>
  <c r="O2964" i="109"/>
  <c r="P791" i="109"/>
  <c r="N3470" i="109"/>
  <c r="T620" i="109"/>
  <c r="Y1844" i="109"/>
  <c r="V2761" i="109"/>
  <c r="N16" i="112"/>
  <c r="X3032" i="109"/>
  <c r="T234" i="109"/>
  <c r="N2480" i="109"/>
  <c r="Y4090" i="109"/>
  <c r="T1876" i="109"/>
  <c r="T2234" i="109"/>
  <c r="Y1650" i="109"/>
  <c r="Z1044" i="109"/>
  <c r="W1669" i="109"/>
  <c r="Q3124" i="109"/>
  <c r="W864" i="109"/>
  <c r="N2046" i="109"/>
  <c r="Y3789" i="109"/>
  <c r="U1739" i="109"/>
  <c r="R3422" i="109"/>
  <c r="O3052" i="109"/>
  <c r="X1022" i="109"/>
  <c r="X922" i="109"/>
  <c r="P1658" i="109"/>
  <c r="Q2825" i="109"/>
  <c r="Q882" i="109"/>
  <c r="U2589" i="109"/>
  <c r="E47" i="117"/>
  <c r="R476" i="109"/>
  <c r="N1647" i="109"/>
  <c r="U614" i="109"/>
  <c r="S625" i="109"/>
  <c r="N1854" i="109"/>
  <c r="Q3127" i="109"/>
  <c r="X1163" i="109"/>
  <c r="Q2614" i="109"/>
  <c r="W989" i="109"/>
  <c r="T4303" i="109"/>
  <c r="P61" i="109"/>
  <c r="X2975" i="109"/>
  <c r="P463" i="109"/>
  <c r="S1126" i="109"/>
  <c r="N847" i="109"/>
  <c r="X1719" i="109"/>
  <c r="S1876" i="109"/>
  <c r="U2394" i="109"/>
  <c r="N1347" i="109"/>
  <c r="U2807" i="109"/>
  <c r="T25" i="109"/>
  <c r="W1722" i="109"/>
  <c r="P2032" i="109"/>
  <c r="U3372" i="109"/>
  <c r="T2009" i="109"/>
  <c r="S774" i="109"/>
  <c r="Q843" i="109"/>
  <c r="N799" i="109"/>
  <c r="R20" i="109"/>
  <c r="R568" i="109"/>
  <c r="P3722" i="109"/>
  <c r="U1285" i="109"/>
  <c r="O1851" i="112"/>
  <c r="N937" i="109"/>
  <c r="T544" i="109"/>
  <c r="S3300" i="109"/>
  <c r="R2770" i="109"/>
  <c r="Q1972" i="109"/>
  <c r="W2584" i="109"/>
  <c r="V2965" i="109"/>
  <c r="S3482" i="109"/>
  <c r="X3041" i="109"/>
  <c r="X647" i="109"/>
  <c r="O232" i="109"/>
  <c r="Y1300" i="109"/>
  <c r="P916" i="109"/>
  <c r="W1006" i="109"/>
  <c r="R1552" i="109"/>
  <c r="N229" i="109"/>
  <c r="X1136" i="109"/>
  <c r="Q2323" i="109"/>
  <c r="X2276" i="109"/>
  <c r="O214" i="109"/>
  <c r="T1739" i="109"/>
  <c r="O3418" i="109"/>
  <c r="P3457" i="109"/>
  <c r="S1379" i="109"/>
  <c r="O2776" i="109"/>
  <c r="Z1073" i="109"/>
  <c r="O2743" i="109"/>
  <c r="P4094" i="109"/>
  <c r="W176" i="109"/>
  <c r="P3044" i="109"/>
  <c r="T2642" i="109"/>
  <c r="U1877" i="109"/>
  <c r="T2059" i="109"/>
  <c r="V2411" i="109"/>
  <c r="Y1851" i="109"/>
  <c r="Y95" i="109"/>
  <c r="Q3383" i="109"/>
  <c r="Y3198" i="109"/>
  <c r="P3762" i="109"/>
  <c r="U1017" i="109"/>
  <c r="Y1866" i="109"/>
  <c r="V2614" i="109"/>
  <c r="Y1352" i="109"/>
  <c r="R1890" i="109"/>
  <c r="V1121" i="109"/>
  <c r="X270" i="109"/>
  <c r="S3325" i="109"/>
  <c r="W1292" i="109"/>
  <c r="R2670" i="109"/>
  <c r="T151" i="109"/>
  <c r="R2807" i="109"/>
  <c r="Q1499" i="109"/>
  <c r="Y3091" i="109"/>
  <c r="T3853" i="109"/>
  <c r="Q1167" i="112"/>
  <c r="W2760" i="109"/>
  <c r="V2" i="109"/>
  <c r="O2231" i="109"/>
  <c r="O1693" i="109"/>
  <c r="T3544" i="109"/>
  <c r="Y3701" i="109"/>
  <c r="X464" i="109"/>
  <c r="N482" i="109"/>
  <c r="Y787" i="109"/>
  <c r="X2114" i="109"/>
  <c r="Z2133" i="109"/>
  <c r="O1133" i="109"/>
  <c r="U1347" i="109"/>
  <c r="N1369" i="109"/>
  <c r="S1619" i="109"/>
  <c r="X70" i="109"/>
  <c r="W175" i="109"/>
  <c r="Z294" i="109"/>
  <c r="O2265" i="109"/>
  <c r="Y1228" i="109"/>
  <c r="S2030" i="109"/>
  <c r="P17" i="112"/>
  <c r="P288" i="109"/>
  <c r="U3482" i="109"/>
  <c r="U503" i="109"/>
  <c r="N1117" i="109"/>
  <c r="U2735" i="109"/>
  <c r="O871" i="109"/>
  <c r="N143" i="112"/>
  <c r="N769" i="109"/>
  <c r="P3854" i="109"/>
  <c r="V2265" i="109"/>
  <c r="Q956" i="112"/>
  <c r="W1270" i="109"/>
  <c r="U75" i="109"/>
  <c r="O851" i="112"/>
  <c r="R809" i="109"/>
  <c r="Q2561" i="109"/>
  <c r="S590" i="109"/>
  <c r="R3199" i="109"/>
  <c r="R2192" i="109"/>
  <c r="X3029" i="109"/>
  <c r="T844" i="109"/>
  <c r="O6" i="109"/>
  <c r="O565" i="112"/>
  <c r="R1336" i="109"/>
  <c r="Q2253" i="109"/>
  <c r="Y3387" i="109"/>
  <c r="P3509" i="109"/>
  <c r="R3870" i="109"/>
  <c r="P1991" i="109"/>
  <c r="W1563" i="109"/>
  <c r="V56" i="109"/>
  <c r="Q3013" i="109"/>
  <c r="N2830" i="109"/>
  <c r="V25" i="109"/>
  <c r="O459" i="109"/>
  <c r="Q1277" i="109"/>
  <c r="S2589" i="109"/>
  <c r="Y1579" i="109"/>
  <c r="Y2933" i="109"/>
  <c r="X217" i="109"/>
  <c r="S1985" i="109"/>
  <c r="P1292" i="109"/>
  <c r="N3023" i="109"/>
  <c r="P498" i="109"/>
  <c r="S3304" i="109"/>
  <c r="Q1147" i="109"/>
  <c r="S51" i="109"/>
  <c r="O1100" i="109"/>
  <c r="S798" i="109"/>
  <c r="S62" i="109"/>
  <c r="U1502" i="109"/>
  <c r="X2599" i="109"/>
  <c r="R2033" i="109"/>
  <c r="O785" i="112"/>
  <c r="N262" i="109"/>
  <c r="O2410" i="109"/>
  <c r="T161" i="109"/>
  <c r="N2218" i="109"/>
  <c r="U800" i="109"/>
  <c r="X920" i="109"/>
  <c r="T224" i="109"/>
  <c r="T4110" i="109"/>
  <c r="Q936" i="109"/>
  <c r="R4222" i="109"/>
  <c r="V496" i="109"/>
  <c r="S75" i="109"/>
  <c r="Y2595" i="109"/>
  <c r="S221" i="109"/>
  <c r="T4117" i="109"/>
  <c r="W3177" i="109"/>
  <c r="V2102" i="109"/>
  <c r="X4150" i="109"/>
  <c r="W1882" i="109"/>
  <c r="V1247" i="109"/>
  <c r="T3791" i="109"/>
  <c r="Q2952" i="109"/>
  <c r="X2960" i="109"/>
  <c r="O3854" i="109"/>
  <c r="R2332" i="109"/>
  <c r="Y2246" i="109"/>
  <c r="N2733" i="109"/>
  <c r="Y4119" i="109"/>
  <c r="N954" i="109"/>
  <c r="R189" i="109"/>
  <c r="P3135" i="109"/>
  <c r="Q2975" i="109"/>
  <c r="Y1949" i="109"/>
  <c r="N1891" i="112"/>
  <c r="N1201" i="112"/>
  <c r="Z2521" i="109"/>
  <c r="O568" i="109"/>
  <c r="V425" i="109"/>
  <c r="S991" i="109"/>
  <c r="R213" i="109"/>
  <c r="Z2499" i="109"/>
  <c r="R2365" i="109"/>
  <c r="Y2711" i="109"/>
  <c r="W982" i="109"/>
  <c r="Y2282" i="109"/>
  <c r="T1150" i="109"/>
  <c r="V3067" i="109"/>
  <c r="P1274" i="109"/>
  <c r="N656" i="109"/>
  <c r="N1575" i="109"/>
  <c r="T1013" i="109"/>
  <c r="N2419" i="109"/>
  <c r="P708" i="112"/>
  <c r="S1343" i="109"/>
  <c r="W512" i="109"/>
  <c r="R431" i="112"/>
  <c r="W1251" i="109"/>
  <c r="Q504" i="109"/>
  <c r="Y1354" i="109"/>
  <c r="U572" i="109"/>
  <c r="W1500" i="109"/>
  <c r="Y3097" i="109"/>
  <c r="N1850" i="109"/>
  <c r="X2046" i="109"/>
  <c r="X1370" i="109"/>
  <c r="V571" i="109"/>
  <c r="R3351" i="109"/>
  <c r="U3068" i="109"/>
  <c r="R690" i="112"/>
  <c r="R3935" i="109"/>
  <c r="P2759" i="109"/>
  <c r="X33" i="109"/>
  <c r="U3014" i="109"/>
  <c r="V2115" i="109"/>
  <c r="V483" i="109"/>
  <c r="P3765" i="109"/>
  <c r="P625" i="109"/>
  <c r="P1646" i="109"/>
  <c r="U207" i="109"/>
  <c r="U1932" i="109"/>
  <c r="Y1482" i="109"/>
  <c r="W51" i="109"/>
  <c r="R104" i="109"/>
  <c r="T2656" i="109"/>
  <c r="P3183" i="109"/>
  <c r="P2365" i="109"/>
  <c r="N31" i="109"/>
  <c r="O1666" i="109"/>
  <c r="Y1990" i="109"/>
  <c r="V1904" i="109"/>
  <c r="V3500" i="109"/>
  <c r="S1680" i="109"/>
  <c r="W435" i="109"/>
  <c r="Y609" i="109"/>
  <c r="S735" i="109"/>
  <c r="V172" i="109"/>
  <c r="T141" i="109"/>
  <c r="W3573" i="109"/>
  <c r="U144" i="109"/>
  <c r="P3810" i="109"/>
  <c r="P2087" i="109"/>
  <c r="P584" i="109"/>
  <c r="Q3087" i="109"/>
  <c r="Q457" i="109"/>
  <c r="N955" i="109"/>
  <c r="X1266" i="109"/>
  <c r="P2341" i="109"/>
  <c r="N1750" i="112"/>
  <c r="P494" i="112"/>
  <c r="V395" i="109"/>
  <c r="O95" i="112"/>
  <c r="Y241" i="109"/>
  <c r="R2803" i="109"/>
  <c r="V2654" i="109"/>
  <c r="N1329" i="109"/>
  <c r="W2831" i="109"/>
  <c r="R2766" i="109"/>
  <c r="U3794" i="109"/>
  <c r="N813" i="112"/>
  <c r="R1223" i="109"/>
  <c r="Y1290" i="109"/>
  <c r="Q114" i="109"/>
  <c r="Y904" i="109"/>
  <c r="Z1423" i="109"/>
  <c r="U1953" i="109"/>
  <c r="X1913" i="109"/>
  <c r="W1135" i="109"/>
  <c r="X775" i="109"/>
  <c r="W248" i="109"/>
  <c r="V72" i="109"/>
  <c r="X2031" i="109"/>
  <c r="P2116" i="109"/>
  <c r="S582" i="109"/>
  <c r="O2101" i="109"/>
  <c r="N2726" i="109"/>
  <c r="O33" i="109"/>
  <c r="T291" i="109"/>
  <c r="P835" i="109"/>
  <c r="W933" i="109"/>
  <c r="O1980" i="112"/>
  <c r="T2111" i="109"/>
  <c r="P1355" i="109"/>
  <c r="R1275" i="109"/>
  <c r="P1263" i="109"/>
  <c r="O1017" i="109"/>
  <c r="O1225" i="109"/>
  <c r="Q895" i="109"/>
  <c r="Y2310" i="109"/>
  <c r="X244" i="109"/>
  <c r="O1715" i="109"/>
  <c r="P1631" i="109"/>
  <c r="S1327" i="109"/>
  <c r="P4190" i="109"/>
  <c r="P3433" i="109"/>
  <c r="U4114" i="109"/>
  <c r="R3071" i="109"/>
  <c r="Q405" i="109"/>
  <c r="V1296" i="109"/>
  <c r="W773" i="109"/>
  <c r="N3397" i="109"/>
  <c r="N2323" i="112"/>
  <c r="Y1607" i="109"/>
  <c r="N481" i="109"/>
  <c r="Q3358" i="109"/>
  <c r="O1646" i="109"/>
  <c r="V1883" i="109"/>
  <c r="T796" i="109"/>
  <c r="Y1282" i="109"/>
  <c r="Q291" i="112"/>
  <c r="V4067" i="109"/>
  <c r="X847" i="109"/>
  <c r="Y2037" i="109"/>
  <c r="Q3567" i="109"/>
  <c r="X2096" i="109"/>
  <c r="O1493" i="109"/>
  <c r="Y1135" i="109"/>
  <c r="W1475" i="109"/>
  <c r="W1174" i="109"/>
  <c r="R1316" i="109"/>
  <c r="S3388" i="109"/>
  <c r="T2963" i="109"/>
  <c r="Q408" i="109"/>
  <c r="Y1494" i="109"/>
  <c r="U949" i="109"/>
  <c r="V1304" i="109"/>
  <c r="Y2093" i="109"/>
  <c r="Q1943" i="109"/>
  <c r="Y543" i="109"/>
  <c r="W1503" i="109"/>
  <c r="P3815" i="109"/>
  <c r="R805" i="109"/>
  <c r="X210" i="109"/>
  <c r="Q1554" i="109"/>
  <c r="R549" i="109"/>
  <c r="O1201" i="109"/>
  <c r="U3791" i="109"/>
  <c r="N1374" i="109"/>
  <c r="N589" i="109"/>
  <c r="O2613" i="109"/>
  <c r="Z1084" i="109"/>
  <c r="N2930" i="109"/>
  <c r="Q2597" i="109"/>
  <c r="V30" i="109"/>
  <c r="V4116" i="109"/>
  <c r="S1893" i="109"/>
  <c r="Q1188" i="109"/>
  <c r="Y1625" i="109"/>
  <c r="P239" i="109"/>
  <c r="N133" i="109"/>
  <c r="O1316" i="109"/>
  <c r="F48" i="117"/>
  <c r="Y2676" i="109"/>
  <c r="S545" i="109"/>
  <c r="W2228" i="109"/>
  <c r="V2074" i="109"/>
  <c r="V1698" i="109"/>
  <c r="N1651" i="109"/>
  <c r="S2964" i="109"/>
  <c r="O725" i="112"/>
  <c r="P457" i="109"/>
  <c r="Y3571" i="109"/>
  <c r="X1918" i="109"/>
  <c r="S3209" i="109"/>
  <c r="Q58" i="109"/>
  <c r="U270" i="109"/>
  <c r="U1648" i="109"/>
  <c r="P512" i="109"/>
  <c r="S3931" i="109"/>
  <c r="U3890" i="109"/>
  <c r="V1969" i="109"/>
  <c r="V1381" i="109"/>
  <c r="U63" i="109"/>
  <c r="P1446" i="112"/>
  <c r="Q1534" i="109"/>
  <c r="N1949" i="109"/>
  <c r="P3575" i="109"/>
  <c r="Y1567" i="109"/>
  <c r="P735" i="109"/>
  <c r="Z330" i="109"/>
  <c r="N1608" i="109"/>
  <c r="X1387" i="109"/>
  <c r="Q290" i="112"/>
  <c r="R511" i="109"/>
  <c r="W2739" i="109"/>
  <c r="V2223" i="109"/>
  <c r="Q102" i="109"/>
  <c r="W3171" i="109"/>
  <c r="R3136" i="109"/>
  <c r="Q68" i="109"/>
  <c r="O615" i="109"/>
  <c r="Z2503" i="109"/>
  <c r="P608" i="112"/>
  <c r="Q3559" i="109"/>
  <c r="O1558" i="109"/>
  <c r="U2690" i="109"/>
  <c r="O3153" i="109"/>
  <c r="V1572" i="109"/>
  <c r="Q1986" i="109"/>
  <c r="O1831" i="109"/>
  <c r="O1365" i="109"/>
  <c r="W2293" i="109"/>
  <c r="U3806" i="109"/>
  <c r="V936" i="109"/>
  <c r="Y2039" i="109"/>
  <c r="Y1207" i="109"/>
  <c r="R3861" i="109"/>
  <c r="R1187" i="109"/>
  <c r="N531" i="109"/>
  <c r="R2057" i="109"/>
  <c r="R2642" i="109"/>
  <c r="Q290" i="109"/>
  <c r="S1689" i="109"/>
  <c r="N2022" i="112"/>
  <c r="T2332" i="109"/>
  <c r="O2683" i="109"/>
  <c r="Q2472" i="109"/>
  <c r="U2212" i="109"/>
  <c r="Y267" i="109"/>
  <c r="O1313" i="109"/>
  <c r="S2054" i="109"/>
  <c r="U1606" i="109"/>
  <c r="X1928" i="109"/>
  <c r="Q755" i="109"/>
  <c r="O3326" i="109"/>
  <c r="Y2729" i="109"/>
  <c r="V3063" i="109"/>
  <c r="V2001" i="109"/>
  <c r="V594" i="109"/>
  <c r="U732" i="109"/>
  <c r="Y3023" i="109"/>
  <c r="N1237" i="109"/>
  <c r="Y1663" i="109"/>
  <c r="T3287" i="109"/>
  <c r="U3817" i="109"/>
  <c r="S1280" i="109"/>
  <c r="O339" i="112"/>
  <c r="P1898" i="109"/>
  <c r="X289" i="109"/>
  <c r="Q1284" i="109"/>
  <c r="U2961" i="109"/>
  <c r="P2014" i="109"/>
  <c r="V545" i="109"/>
  <c r="S1555" i="109"/>
  <c r="Y1241" i="109"/>
  <c r="T1158" i="109"/>
  <c r="O1973" i="109"/>
  <c r="Z696" i="109"/>
  <c r="Y63" i="109"/>
  <c r="W1956" i="109"/>
  <c r="Q2423" i="109"/>
  <c r="Q3351" i="109"/>
  <c r="Y1565" i="109"/>
  <c r="T257" i="109"/>
  <c r="N570" i="112"/>
  <c r="S3506" i="109"/>
  <c r="U260" i="109"/>
  <c r="Z724" i="109"/>
  <c r="Y3548" i="109"/>
  <c r="S180" i="109"/>
  <c r="W1208" i="109"/>
  <c r="Z2135" i="109"/>
  <c r="U2565" i="109"/>
  <c r="Z333" i="109"/>
  <c r="P3811" i="109"/>
  <c r="Y2691" i="109"/>
  <c r="Z349" i="109"/>
  <c r="O1685" i="109"/>
  <c r="X971" i="109"/>
  <c r="S994" i="109"/>
  <c r="S1121" i="109"/>
  <c r="Y589" i="109"/>
  <c r="R1292" i="109"/>
  <c r="Q1039" i="112"/>
  <c r="R1169" i="109"/>
  <c r="X109" i="109"/>
  <c r="N1637" i="109"/>
  <c r="N943" i="112"/>
  <c r="S1311" i="109"/>
  <c r="U3503" i="109"/>
  <c r="X3861" i="109"/>
  <c r="X1664" i="109"/>
  <c r="U2737" i="109"/>
  <c r="P1625" i="109"/>
  <c r="S474" i="109"/>
  <c r="V1535" i="109"/>
  <c r="S3178" i="109"/>
  <c r="Y1193" i="109"/>
  <c r="S2248" i="109"/>
  <c r="W3463" i="109"/>
  <c r="Y125" i="109"/>
  <c r="P2461" i="109"/>
  <c r="T438" i="109"/>
  <c r="Y405" i="109"/>
  <c r="Y3786" i="109"/>
  <c r="V617" i="109"/>
  <c r="R1164" i="109"/>
  <c r="P3743" i="109"/>
  <c r="R1976" i="109"/>
  <c r="Q66" i="109"/>
  <c r="P2464" i="109"/>
  <c r="Y1627" i="109"/>
  <c r="O2842" i="109"/>
  <c r="X467" i="109"/>
  <c r="V1004" i="109"/>
  <c r="N3670" i="109"/>
  <c r="U1558" i="109"/>
  <c r="W2263" i="109"/>
  <c r="Q3377" i="109"/>
  <c r="Y1343" i="109"/>
  <c r="V3525" i="109"/>
  <c r="Q3802" i="109"/>
  <c r="N1492" i="109"/>
  <c r="S1997" i="109"/>
  <c r="R1145" i="112"/>
  <c r="T825" i="109"/>
  <c r="Q44" i="109"/>
  <c r="W2034" i="109"/>
  <c r="R902" i="109"/>
  <c r="Q3390" i="109"/>
  <c r="S498" i="109"/>
  <c r="Y869" i="109"/>
  <c r="Y2095" i="109"/>
  <c r="V3006" i="109"/>
  <c r="R490" i="109"/>
  <c r="W58" i="109"/>
  <c r="Q594" i="109"/>
  <c r="V176" i="109"/>
  <c r="Y1016" i="109"/>
  <c r="P1211" i="109"/>
  <c r="T1169" i="109"/>
  <c r="T1900" i="109"/>
  <c r="T1941" i="109"/>
  <c r="S2083" i="109"/>
  <c r="X1479" i="109"/>
  <c r="Q1973" i="109"/>
  <c r="O787" i="109"/>
  <c r="O384" i="112"/>
  <c r="W3122" i="109"/>
  <c r="T139" i="109"/>
  <c r="S2658" i="109"/>
  <c r="O4116" i="109"/>
  <c r="T1973" i="109"/>
  <c r="R1640" i="109"/>
  <c r="X2680" i="109"/>
  <c r="S3910" i="109"/>
  <c r="X2806" i="109"/>
  <c r="P421" i="109"/>
  <c r="Q1371" i="109"/>
  <c r="V2370" i="109"/>
  <c r="T846" i="109"/>
  <c r="V3942" i="109"/>
  <c r="V2015" i="109"/>
  <c r="N541" i="112"/>
  <c r="X186" i="109"/>
  <c r="U2658" i="109"/>
  <c r="N1864" i="109"/>
  <c r="S615" i="109"/>
  <c r="T4108" i="109"/>
  <c r="U1373" i="109"/>
  <c r="S1722" i="109"/>
  <c r="Q109" i="112"/>
  <c r="O3671" i="109"/>
  <c r="X1954" i="109"/>
  <c r="P2258" i="109"/>
  <c r="X2220" i="109"/>
  <c r="N1022" i="109"/>
  <c r="O256" i="112"/>
  <c r="O410" i="109"/>
  <c r="O3517" i="109"/>
  <c r="V87" i="109"/>
  <c r="V3402" i="109"/>
  <c r="W1619" i="109"/>
  <c r="Y2998" i="109"/>
  <c r="V1701" i="109"/>
  <c r="Y109" i="109"/>
  <c r="S4234" i="109"/>
  <c r="T1897" i="109"/>
  <c r="O3446" i="109"/>
  <c r="Q1251" i="109"/>
  <c r="U2702" i="109"/>
  <c r="V1335" i="109"/>
  <c r="O220" i="109"/>
  <c r="Z3255" i="109"/>
  <c r="T626" i="109"/>
  <c r="N234" i="109"/>
  <c r="N2557" i="109"/>
  <c r="P4087" i="109"/>
  <c r="W1689" i="109"/>
  <c r="Y1173" i="109"/>
  <c r="R2229" i="109"/>
  <c r="X417" i="109"/>
  <c r="Q105" i="112"/>
  <c r="Q551" i="112"/>
  <c r="X2106" i="109"/>
  <c r="U2301" i="109"/>
  <c r="T3314" i="109"/>
  <c r="S568" i="109"/>
  <c r="S2633" i="109"/>
  <c r="Y198" i="109"/>
  <c r="W3390" i="109"/>
  <c r="Y2419" i="109"/>
  <c r="S3352" i="109"/>
  <c r="N1126" i="109"/>
  <c r="S1548" i="109"/>
  <c r="Y580" i="109"/>
  <c r="V1346" i="109"/>
  <c r="Q522" i="112"/>
  <c r="P902" i="109"/>
  <c r="N483" i="109"/>
  <c r="R213" i="112"/>
  <c r="U241" i="109"/>
  <c r="Y4126" i="109"/>
  <c r="S255" i="109"/>
  <c r="W3165" i="109"/>
  <c r="T66" i="109"/>
  <c r="R914" i="109"/>
  <c r="Y563" i="109"/>
  <c r="P4059" i="109"/>
  <c r="R1857" i="109"/>
  <c r="Y832" i="109"/>
  <c r="V2100" i="109"/>
  <c r="N1206" i="109"/>
  <c r="X1493" i="109"/>
  <c r="X790" i="109"/>
  <c r="P105" i="112"/>
  <c r="R1830" i="109"/>
  <c r="G50" i="117"/>
  <c r="P876" i="109"/>
  <c r="S846" i="109"/>
  <c r="N833" i="112"/>
  <c r="N2304" i="109"/>
  <c r="R2378" i="109"/>
  <c r="O242" i="112"/>
  <c r="T105" i="109"/>
  <c r="O2043" i="109"/>
  <c r="O990" i="109"/>
  <c r="U3927" i="109"/>
  <c r="S1692" i="109"/>
  <c r="N61" i="109"/>
  <c r="R1692" i="109"/>
  <c r="Q303" i="112"/>
  <c r="R207" i="109"/>
  <c r="V873" i="109"/>
  <c r="U775" i="109"/>
  <c r="N4163" i="109"/>
  <c r="Q761" i="112"/>
  <c r="W490" i="109"/>
  <c r="O781" i="109"/>
  <c r="S152" i="109"/>
  <c r="Q828" i="109"/>
  <c r="P1675" i="109"/>
  <c r="W1238" i="109"/>
  <c r="Y1958" i="109"/>
  <c r="N652" i="109"/>
  <c r="V531" i="109"/>
  <c r="N3928" i="109"/>
  <c r="Q4081" i="109"/>
  <c r="X3124" i="109"/>
  <c r="V2321" i="109"/>
  <c r="R1163" i="109"/>
  <c r="T2833" i="109"/>
  <c r="W962" i="109"/>
  <c r="W177" i="109"/>
  <c r="W1344" i="109"/>
  <c r="V221" i="109"/>
  <c r="V797" i="109"/>
  <c r="R1584" i="109"/>
  <c r="W1489" i="109"/>
  <c r="Z1410" i="109"/>
  <c r="Q1930" i="109"/>
  <c r="X3044" i="109"/>
  <c r="X2741" i="109"/>
  <c r="V3141" i="109"/>
  <c r="V4046" i="109"/>
  <c r="S232" i="109"/>
  <c r="W1339" i="109"/>
  <c r="T2254" i="109"/>
  <c r="Y970" i="109"/>
  <c r="T1657" i="109"/>
  <c r="T895" i="109"/>
  <c r="Y98" i="109"/>
  <c r="R2248" i="109"/>
  <c r="N1004" i="109"/>
  <c r="T4098" i="109"/>
  <c r="V2703" i="109"/>
  <c r="T464" i="109"/>
  <c r="X3775" i="109"/>
  <c r="T933" i="109"/>
  <c r="Y2364" i="109"/>
  <c r="U2364" i="109"/>
  <c r="T2848" i="109"/>
  <c r="T1743" i="109"/>
  <c r="N3353" i="109"/>
  <c r="V1494" i="109"/>
  <c r="S3567" i="109"/>
  <c r="O1256" i="109"/>
  <c r="N2333" i="112"/>
  <c r="O2306" i="109"/>
  <c r="W1502" i="109"/>
  <c r="Y962" i="109"/>
  <c r="T1838" i="109"/>
  <c r="U1984" i="109"/>
  <c r="R3416" i="109"/>
  <c r="X1134" i="109"/>
  <c r="U874" i="109"/>
  <c r="X2982" i="109"/>
  <c r="V1153" i="109"/>
  <c r="X865" i="109"/>
  <c r="U1489" i="109"/>
  <c r="O3764" i="109"/>
  <c r="Q73" i="109"/>
  <c r="S993" i="109"/>
  <c r="P2742" i="109"/>
  <c r="R1224" i="109"/>
  <c r="T3035" i="109"/>
  <c r="P1564" i="109"/>
  <c r="P1911" i="109"/>
  <c r="W1271" i="109"/>
  <c r="O524" i="109"/>
  <c r="Y4066" i="109"/>
  <c r="P2806" i="109"/>
  <c r="V1934" i="109"/>
  <c r="S251" i="109"/>
  <c r="F49" i="117"/>
  <c r="R2656" i="109"/>
  <c r="T288" i="109"/>
  <c r="R6" i="109"/>
  <c r="V1521" i="109"/>
  <c r="Q4166" i="109"/>
  <c r="T1669" i="109"/>
  <c r="R663" i="112"/>
  <c r="Q809" i="109"/>
  <c r="R3099" i="109"/>
  <c r="Y4223" i="109"/>
  <c r="R959" i="109"/>
  <c r="O2780" i="109"/>
  <c r="U3045" i="109"/>
  <c r="O860" i="109"/>
  <c r="Y2829" i="109"/>
  <c r="Q2322" i="109"/>
  <c r="R895" i="109"/>
  <c r="Z1091" i="109"/>
  <c r="O1625" i="109"/>
  <c r="X2650" i="109"/>
  <c r="Y249" i="109"/>
  <c r="S1275" i="109"/>
  <c r="R1535" i="109"/>
  <c r="P1318" i="112"/>
  <c r="T1350" i="109"/>
  <c r="R563" i="109"/>
  <c r="W537" i="109"/>
  <c r="V75" i="109"/>
  <c r="Y2265" i="109"/>
  <c r="U1021" i="109"/>
  <c r="S490" i="109"/>
  <c r="N1527" i="112"/>
  <c r="N499" i="109"/>
  <c r="O407" i="109"/>
  <c r="X1572" i="109"/>
  <c r="Z2145" i="109"/>
  <c r="W1877" i="109"/>
  <c r="X609" i="109"/>
  <c r="R2699" i="109"/>
  <c r="O28" i="109"/>
  <c r="N2780" i="109"/>
  <c r="V2982" i="109"/>
  <c r="U407" i="109"/>
  <c r="O740" i="109"/>
  <c r="Y245" i="109"/>
  <c r="N2029" i="109"/>
  <c r="T1957" i="109"/>
  <c r="R1543" i="109"/>
  <c r="Y101" i="109"/>
  <c r="T2670" i="109"/>
  <c r="U3141" i="109"/>
  <c r="N2101" i="109"/>
  <c r="N2630" i="109"/>
  <c r="U143" i="109"/>
  <c r="U1301" i="109"/>
  <c r="U73" i="109"/>
  <c r="X3553" i="109"/>
  <c r="X1669" i="109"/>
  <c r="Q393" i="109"/>
  <c r="N2305" i="112"/>
  <c r="N2581" i="112"/>
  <c r="N465" i="112"/>
  <c r="N2351" i="112"/>
  <c r="S1850" i="109"/>
  <c r="Y2254" i="109"/>
  <c r="O42" i="109"/>
  <c r="P2215" i="109"/>
  <c r="R1628" i="109"/>
  <c r="U1899" i="109"/>
  <c r="Y2388" i="109"/>
  <c r="N511" i="112"/>
  <c r="Q496" i="112"/>
  <c r="P2848" i="109"/>
  <c r="Y190" i="109"/>
  <c r="V791" i="109"/>
  <c r="V2209" i="109"/>
  <c r="W2482" i="109"/>
  <c r="Y2276" i="109"/>
  <c r="O3190" i="109"/>
  <c r="V799" i="109"/>
  <c r="Y2684" i="109"/>
  <c r="N2643" i="109"/>
  <c r="Z1447" i="109"/>
  <c r="R2349" i="109"/>
  <c r="V60" i="109"/>
  <c r="Q59" i="109"/>
  <c r="O2010" i="109"/>
  <c r="Q771" i="109"/>
  <c r="T220" i="109"/>
  <c r="O1501" i="109"/>
  <c r="S763" i="109"/>
  <c r="W1262" i="109"/>
  <c r="W824" i="109"/>
  <c r="V949" i="109"/>
  <c r="R3745" i="109"/>
  <c r="Y2464" i="109"/>
  <c r="Z671" i="109"/>
  <c r="X1598" i="109"/>
  <c r="P1899" i="109"/>
  <c r="S134" i="109"/>
  <c r="R394" i="109"/>
  <c r="T225" i="109"/>
  <c r="T2591" i="109"/>
  <c r="V1718" i="109"/>
  <c r="V945" i="109"/>
  <c r="N3061" i="109"/>
  <c r="O2007" i="109"/>
  <c r="V1169" i="109"/>
  <c r="X1885" i="109"/>
  <c r="T95" i="109"/>
  <c r="S804" i="109"/>
  <c r="W1474" i="109"/>
  <c r="X112" i="109"/>
  <c r="Q871" i="109"/>
  <c r="V1011" i="109"/>
  <c r="P2586" i="109"/>
  <c r="N1898" i="109"/>
  <c r="W920" i="109"/>
  <c r="T2971" i="109"/>
  <c r="T2262" i="109"/>
  <c r="Y4191" i="109"/>
  <c r="U1555" i="109"/>
  <c r="S2483" i="109"/>
  <c r="S2397" i="109"/>
  <c r="U4066" i="109"/>
  <c r="N3736" i="109"/>
  <c r="Y1680" i="109"/>
  <c r="Q1117" i="109"/>
  <c r="O60" i="112"/>
  <c r="U6" i="109"/>
  <c r="S1524" i="109"/>
  <c r="Q1229" i="109"/>
  <c r="X1243" i="109"/>
  <c r="Z1775" i="109"/>
  <c r="U4212" i="109"/>
  <c r="P1500" i="109"/>
  <c r="O2600" i="109"/>
  <c r="X2465" i="109"/>
  <c r="T2661" i="109"/>
  <c r="S580" i="109"/>
  <c r="T1532" i="109"/>
  <c r="T52" i="109"/>
  <c r="X2926" i="109"/>
  <c r="N1470" i="109"/>
  <c r="N983" i="109"/>
  <c r="P3464" i="109"/>
  <c r="Q395" i="109"/>
  <c r="O626" i="112"/>
  <c r="O3038" i="109"/>
  <c r="Q2971" i="109"/>
  <c r="N1155" i="112"/>
  <c r="R868" i="109"/>
  <c r="T891" i="109"/>
  <c r="S476" i="109"/>
  <c r="V1876" i="109"/>
  <c r="P3871" i="109"/>
  <c r="N1479" i="109"/>
  <c r="N914" i="109"/>
  <c r="Q4272" i="109"/>
  <c r="Q1049" i="112"/>
  <c r="U4304" i="109"/>
  <c r="S4110" i="109"/>
  <c r="V760" i="109"/>
  <c r="Q858" i="109"/>
  <c r="Q1957" i="109"/>
  <c r="Q2424" i="112"/>
  <c r="R1499" i="109"/>
  <c r="U983" i="109"/>
  <c r="V1538" i="109"/>
  <c r="U550" i="109"/>
  <c r="U2276" i="109"/>
  <c r="X71" i="109"/>
  <c r="U2667" i="109"/>
  <c r="X3709" i="109"/>
  <c r="Y3003" i="109"/>
  <c r="N3456" i="109"/>
  <c r="Q3766" i="109"/>
  <c r="R920" i="109"/>
  <c r="U286" i="109"/>
  <c r="W3328" i="109"/>
  <c r="S3710" i="109"/>
  <c r="N2336" i="109"/>
  <c r="Q2066" i="109"/>
  <c r="S987" i="109"/>
  <c r="O555" i="109"/>
  <c r="T1565" i="109"/>
  <c r="Y4224" i="109"/>
  <c r="U1731" i="109"/>
  <c r="X1625" i="109"/>
  <c r="Q2014" i="109"/>
  <c r="U645" i="109"/>
  <c r="O396" i="109"/>
  <c r="O403" i="109"/>
  <c r="Y1728" i="109"/>
  <c r="X3497" i="109"/>
  <c r="N538" i="112"/>
  <c r="P1387" i="109"/>
  <c r="P2367" i="109"/>
  <c r="S550" i="109"/>
  <c r="U2029" i="109"/>
  <c r="U2606" i="109"/>
  <c r="S1131" i="109"/>
  <c r="S66" i="109"/>
  <c r="Q1466" i="109"/>
  <c r="V165" i="109"/>
  <c r="Y1938" i="109"/>
  <c r="Q3792" i="109"/>
  <c r="W744" i="109"/>
  <c r="Z686" i="109"/>
  <c r="N3686" i="109"/>
  <c r="R3683" i="109"/>
  <c r="Y2020" i="109"/>
  <c r="X3771" i="109"/>
  <c r="W1269" i="109"/>
  <c r="W1246" i="109"/>
  <c r="Q1606" i="109"/>
  <c r="Q3291" i="109"/>
  <c r="Q496" i="109"/>
  <c r="W1720" i="109"/>
  <c r="W871" i="109"/>
  <c r="P740" i="109"/>
  <c r="P743" i="109"/>
  <c r="R2449" i="109"/>
  <c r="U1930" i="109"/>
  <c r="X1573" i="109"/>
  <c r="Y1201" i="109"/>
  <c r="R1373" i="109"/>
  <c r="Q2977" i="109"/>
  <c r="U1631" i="109"/>
  <c r="U797" i="109"/>
  <c r="U2392" i="109"/>
  <c r="U2044" i="109"/>
  <c r="P1314" i="109"/>
  <c r="W3066" i="109"/>
  <c r="N625" i="109"/>
  <c r="V1279" i="109"/>
  <c r="R574" i="109"/>
  <c r="R3736" i="109"/>
  <c r="U991" i="109"/>
  <c r="S4094" i="109"/>
  <c r="Q2625" i="112"/>
  <c r="R1562" i="109"/>
  <c r="Y2647" i="109"/>
  <c r="U244" i="109"/>
  <c r="U1282" i="109"/>
  <c r="R1369" i="109"/>
  <c r="T1628" i="109"/>
  <c r="S74" i="109"/>
  <c r="S1667" i="109"/>
  <c r="V2377" i="109"/>
  <c r="U2269" i="109"/>
  <c r="W1021" i="109"/>
  <c r="U3691" i="109"/>
  <c r="Q1503" i="109"/>
  <c r="V773" i="109"/>
  <c r="Q3506" i="109"/>
  <c r="Q103" i="109"/>
  <c r="Y1161" i="109"/>
  <c r="S1637" i="109"/>
  <c r="U1876" i="109"/>
  <c r="Y2560" i="109"/>
  <c r="W2576" i="109"/>
  <c r="P443" i="109"/>
  <c r="N4262" i="109"/>
  <c r="P1462" i="109"/>
  <c r="R4274" i="109"/>
  <c r="U2814" i="109"/>
  <c r="R782" i="109"/>
  <c r="P51" i="112"/>
  <c r="N2269" i="109"/>
  <c r="W468" i="109"/>
  <c r="Q1731" i="109"/>
  <c r="Q31" i="109"/>
  <c r="O3791" i="109"/>
  <c r="X209" i="109"/>
  <c r="S367" i="109"/>
  <c r="T1219" i="109"/>
  <c r="U4199" i="109"/>
  <c r="V125" i="109"/>
  <c r="X2044" i="109"/>
  <c r="P805" i="109"/>
  <c r="P481" i="109"/>
  <c r="R139" i="109"/>
  <c r="N1958" i="109"/>
  <c r="N1136" i="109"/>
  <c r="U1022" i="109"/>
  <c r="W586" i="109"/>
  <c r="X233" i="109"/>
  <c r="S1266" i="109"/>
  <c r="U20" i="109"/>
  <c r="Q513" i="109"/>
  <c r="Y980" i="109"/>
  <c r="R685" i="112"/>
  <c r="Q3287" i="109"/>
  <c r="N2066" i="109"/>
  <c r="N4274" i="109"/>
  <c r="R962" i="109"/>
  <c r="W1233" i="109"/>
  <c r="T2001" i="109"/>
  <c r="V26" i="109"/>
  <c r="T93" i="109"/>
  <c r="Z1779" i="109"/>
  <c r="Y1232" i="109"/>
  <c r="R3863" i="109"/>
  <c r="R652" i="112"/>
  <c r="Y2372" i="109"/>
  <c r="T980" i="109"/>
  <c r="X106" i="109"/>
  <c r="W1261" i="109"/>
  <c r="T970" i="109"/>
  <c r="V942" i="109"/>
  <c r="Y1275" i="109"/>
  <c r="Y1347" i="109"/>
  <c r="T2192" i="109"/>
  <c r="N809" i="109"/>
  <c r="Y555" i="109"/>
  <c r="T245" i="109"/>
  <c r="X44" i="109"/>
  <c r="V2394" i="109"/>
  <c r="V2083" i="109"/>
  <c r="N2196" i="109"/>
  <c r="T1856" i="109"/>
  <c r="R2030" i="109"/>
  <c r="P556" i="109"/>
  <c r="V3875" i="109"/>
  <c r="Y2576" i="109"/>
  <c r="X3351" i="109"/>
  <c r="N2671" i="109"/>
  <c r="X3566" i="109"/>
  <c r="Z299" i="109"/>
  <c r="N785" i="109"/>
  <c r="O2625" i="109"/>
  <c r="Y572" i="109"/>
  <c r="Z353" i="109"/>
  <c r="W2072" i="109"/>
  <c r="Q2731" i="109"/>
  <c r="O401" i="109"/>
  <c r="X1653" i="109"/>
  <c r="X836" i="109"/>
  <c r="Y436" i="109"/>
  <c r="S429" i="109"/>
  <c r="P2305" i="109"/>
  <c r="O551" i="109"/>
  <c r="N1170" i="109"/>
  <c r="T253" i="109"/>
  <c r="Z2177" i="109"/>
  <c r="X501" i="109"/>
  <c r="O2083" i="109"/>
  <c r="N2656" i="109"/>
  <c r="T239" i="109"/>
  <c r="Y3762" i="109"/>
  <c r="X3701" i="109"/>
  <c r="U1267" i="109"/>
  <c r="X3802" i="109"/>
  <c r="S2470" i="109"/>
  <c r="V1529" i="109"/>
  <c r="P214" i="109"/>
  <c r="N434" i="109"/>
  <c r="W1595" i="109"/>
  <c r="R2788" i="109"/>
  <c r="R978" i="109"/>
  <c r="Y896" i="109"/>
  <c r="Q3914" i="109"/>
  <c r="W3453" i="109"/>
  <c r="W3057" i="109"/>
  <c r="Q474" i="109"/>
  <c r="Y1504" i="109"/>
  <c r="W1138" i="109"/>
  <c r="P1731" i="109"/>
  <c r="U2080" i="109"/>
  <c r="Q2218" i="109"/>
  <c r="X1164" i="109"/>
  <c r="U1929" i="109"/>
  <c r="U2112" i="109"/>
  <c r="O2569" i="109"/>
  <c r="T2388" i="109"/>
  <c r="P3106" i="109"/>
  <c r="Q1232" i="109"/>
  <c r="X1724" i="109"/>
  <c r="Z3247" i="109"/>
  <c r="O280" i="112"/>
  <c r="T1591" i="109"/>
  <c r="N26" i="112"/>
  <c r="V1100" i="109"/>
  <c r="U789" i="109"/>
  <c r="V1353" i="109"/>
  <c r="W2366" i="109"/>
  <c r="Y2112" i="109"/>
  <c r="Y2005" i="109"/>
  <c r="O834" i="109"/>
  <c r="W886" i="109"/>
  <c r="U476" i="109"/>
  <c r="T3751" i="109"/>
  <c r="O4127" i="109"/>
  <c r="N839" i="109"/>
  <c r="W3826" i="109"/>
  <c r="P4140" i="109"/>
  <c r="O3706" i="109"/>
  <c r="U3781" i="109"/>
  <c r="N426" i="109"/>
  <c r="S640" i="109"/>
  <c r="Q1867" i="109"/>
  <c r="V3497" i="109"/>
  <c r="N2654" i="109"/>
  <c r="Z3645" i="109"/>
  <c r="O335" i="112"/>
  <c r="U2034" i="109"/>
  <c r="O3775" i="109"/>
  <c r="S1640" i="109"/>
  <c r="S3194" i="109"/>
  <c r="Q2807" i="109"/>
  <c r="S20" i="109"/>
  <c r="T380" i="109"/>
  <c r="W277" i="109"/>
  <c r="W1473" i="109"/>
  <c r="N544" i="109"/>
  <c r="S639" i="109"/>
  <c r="P1280" i="109"/>
  <c r="O89" i="112"/>
  <c r="Q3556" i="109"/>
  <c r="P1710" i="109"/>
  <c r="Q3323" i="109"/>
  <c r="X2753" i="109"/>
  <c r="U2285" i="109"/>
  <c r="P2338" i="109"/>
  <c r="T3177" i="109"/>
  <c r="P1169" i="109"/>
  <c r="R3499" i="109"/>
  <c r="R3806" i="109"/>
  <c r="R2561" i="109"/>
  <c r="Q43" i="109"/>
  <c r="N1523" i="112"/>
  <c r="R118" i="109"/>
  <c r="Z350" i="109"/>
  <c r="Y513" i="109"/>
  <c r="V1462" i="109"/>
  <c r="O3379" i="109"/>
  <c r="X3787" i="109"/>
  <c r="Q2478" i="109"/>
  <c r="Y982" i="109"/>
  <c r="N805" i="109"/>
  <c r="F51" i="117"/>
  <c r="O970" i="109"/>
  <c r="P4255" i="109"/>
  <c r="T3701" i="109"/>
  <c r="Y2656" i="109"/>
  <c r="V2976" i="109"/>
  <c r="P2454" i="109"/>
  <c r="V854" i="109"/>
  <c r="V117" i="109"/>
  <c r="N393" i="109"/>
  <c r="Y1243" i="109"/>
  <c r="U4229" i="109"/>
  <c r="W1721" i="109"/>
  <c r="Q1159" i="109"/>
  <c r="Y1709" i="109"/>
  <c r="U2746" i="109"/>
  <c r="V4088" i="109"/>
  <c r="Q1016" i="109"/>
  <c r="N3436" i="109"/>
  <c r="O2925" i="109"/>
  <c r="Y3821" i="109"/>
  <c r="T1162" i="109"/>
  <c r="O3135" i="109"/>
  <c r="R836" i="109"/>
  <c r="Y2063" i="109"/>
  <c r="X457" i="109"/>
  <c r="W2107" i="109"/>
  <c r="W625" i="109"/>
  <c r="N3032" i="109"/>
  <c r="U3177" i="109"/>
  <c r="P1959" i="112"/>
  <c r="U919" i="109"/>
  <c r="Q2277" i="109"/>
  <c r="S3470" i="109"/>
  <c r="X2660" i="109"/>
  <c r="R736" i="109"/>
  <c r="R2103" i="109"/>
  <c r="S1992" i="109"/>
  <c r="Y1512" i="109"/>
  <c r="E49" i="117"/>
  <c r="P26" i="109"/>
  <c r="N3652" i="109"/>
  <c r="Q1942" i="109"/>
  <c r="Y2242" i="109"/>
  <c r="U2657" i="109"/>
  <c r="X3840" i="109"/>
  <c r="Y998" i="109"/>
  <c r="U3368" i="109"/>
  <c r="P2209" i="109"/>
  <c r="N2670" i="109"/>
  <c r="V3936" i="109"/>
  <c r="Q2077" i="109"/>
  <c r="R2716" i="109"/>
  <c r="Y2806" i="109"/>
  <c r="U477" i="109"/>
  <c r="T481" i="109"/>
  <c r="N2210" i="109"/>
  <c r="R192" i="112"/>
  <c r="V2772" i="109"/>
  <c r="Y2820" i="109"/>
  <c r="O1565" i="109"/>
  <c r="R3145" i="109"/>
  <c r="P52" i="109"/>
  <c r="Q397" i="109"/>
  <c r="W1010" i="109"/>
  <c r="U3506" i="109"/>
  <c r="N644" i="109"/>
  <c r="R1015" i="109"/>
  <c r="P1737" i="112"/>
  <c r="V658" i="109"/>
  <c r="Q2063" i="109"/>
  <c r="R2253" i="109"/>
  <c r="W1151" i="109"/>
  <c r="O1934" i="109"/>
  <c r="Q858" i="112"/>
  <c r="S2661" i="109"/>
  <c r="Y1212" i="109"/>
  <c r="X1008" i="109"/>
  <c r="X4107" i="109"/>
  <c r="O3473" i="109"/>
  <c r="V1750" i="109"/>
  <c r="T2387" i="109"/>
  <c r="Q1512" i="109"/>
  <c r="U2972" i="109"/>
  <c r="N2673" i="112"/>
  <c r="Y2233" i="109"/>
  <c r="R1936" i="109"/>
  <c r="Q403" i="109"/>
  <c r="P3929" i="109"/>
  <c r="Y45" i="109"/>
  <c r="U4236" i="109"/>
  <c r="N540" i="109"/>
  <c r="Q3024" i="109"/>
  <c r="Y1869" i="109"/>
  <c r="W1018" i="109"/>
  <c r="U280" i="109"/>
  <c r="Y654" i="109"/>
  <c r="X429" i="109"/>
  <c r="X1377" i="109"/>
  <c r="Q1399" i="112"/>
  <c r="X2643" i="109"/>
  <c r="T1606" i="109"/>
  <c r="T1693" i="109"/>
  <c r="Q281" i="112"/>
  <c r="Q148" i="109"/>
  <c r="O824" i="109"/>
  <c r="R651" i="112"/>
  <c r="V3725" i="109"/>
  <c r="U94" i="109"/>
  <c r="U276" i="109"/>
  <c r="R3545" i="109"/>
  <c r="X2666" i="109"/>
  <c r="R1891" i="109"/>
  <c r="W3388" i="109"/>
  <c r="U2449" i="109"/>
  <c r="Q2205" i="109"/>
  <c r="S3329" i="109"/>
  <c r="S3562" i="109"/>
  <c r="Y3844" i="109"/>
  <c r="R3109" i="109"/>
  <c r="N406" i="109"/>
  <c r="P241" i="109"/>
  <c r="Q1383" i="109"/>
  <c r="P1480" i="109"/>
  <c r="W440" i="109"/>
  <c r="Y1126" i="109"/>
  <c r="R1113" i="112"/>
  <c r="O2086" i="109"/>
  <c r="U2806" i="109"/>
  <c r="O241" i="109"/>
  <c r="X955" i="109"/>
  <c r="W1374" i="109"/>
  <c r="Q1462" i="109"/>
  <c r="N603" i="112"/>
  <c r="U278" i="109"/>
  <c r="Q2307" i="109"/>
  <c r="U87" i="109"/>
  <c r="O993" i="112"/>
  <c r="O1019" i="109"/>
  <c r="S2264" i="109"/>
  <c r="X3556" i="109"/>
  <c r="Y1506" i="109"/>
  <c r="Y870" i="109"/>
  <c r="W839" i="109"/>
  <c r="W1188" i="109"/>
  <c r="T2464" i="109"/>
  <c r="P2638" i="109"/>
  <c r="O2814" i="109"/>
  <c r="P2216" i="109"/>
  <c r="O1605" i="109"/>
  <c r="U1657" i="109"/>
  <c r="V3144" i="109"/>
  <c r="R1144" i="112"/>
  <c r="O274" i="109"/>
  <c r="V3177" i="109"/>
  <c r="P1665" i="109"/>
  <c r="R1606" i="109"/>
  <c r="S2715" i="109"/>
  <c r="T3211" i="109"/>
  <c r="V1864" i="109"/>
  <c r="X2078" i="109"/>
  <c r="U399" i="109"/>
  <c r="X3311" i="109"/>
  <c r="P3514" i="109"/>
  <c r="P179" i="109"/>
  <c r="P1949" i="109"/>
  <c r="N124" i="109"/>
  <c r="Q1100" i="109"/>
  <c r="R878" i="109"/>
  <c r="V1704" i="109"/>
  <c r="W1373" i="109"/>
  <c r="S2329" i="109"/>
  <c r="U1576" i="109"/>
  <c r="Y1346" i="109"/>
  <c r="Y2476" i="109"/>
  <c r="O1722" i="109"/>
  <c r="O2825" i="109"/>
  <c r="Z3595" i="109"/>
  <c r="S554" i="109"/>
  <c r="U3295" i="109"/>
  <c r="Q520" i="112"/>
  <c r="O2470" i="109"/>
  <c r="Q482" i="109"/>
  <c r="P1382" i="109"/>
  <c r="R497" i="109"/>
  <c r="R909" i="109"/>
  <c r="S4102" i="109"/>
  <c r="R1521" i="109"/>
  <c r="R2814" i="109"/>
  <c r="N19" i="112"/>
  <c r="U1523" i="109"/>
  <c r="V292" i="109"/>
  <c r="O1274" i="109"/>
  <c r="N3323" i="109"/>
  <c r="O790" i="112"/>
  <c r="T1234" i="109"/>
  <c r="Z1078" i="109"/>
  <c r="Q1131" i="109"/>
  <c r="Q289" i="109"/>
  <c r="P3180" i="109"/>
  <c r="W4075" i="109"/>
  <c r="U132" i="109"/>
  <c r="U1931" i="109"/>
  <c r="U4200" i="109"/>
  <c r="U470" i="109"/>
  <c r="S3197" i="109"/>
  <c r="W1201" i="109"/>
  <c r="U1224" i="109"/>
  <c r="W3421" i="109"/>
  <c r="U215" i="109"/>
  <c r="N2422" i="109"/>
  <c r="Q1959" i="109"/>
  <c r="Q2306" i="109"/>
  <c r="V2696" i="109"/>
  <c r="O3109" i="109"/>
  <c r="U474" i="109"/>
  <c r="R795" i="109"/>
  <c r="S889" i="109"/>
  <c r="S3072" i="109"/>
  <c r="O629" i="109"/>
  <c r="U2634" i="109"/>
  <c r="N3798" i="109"/>
  <c r="O109" i="109"/>
  <c r="X1612" i="109"/>
  <c r="U1746" i="109"/>
  <c r="O912" i="109"/>
  <c r="Y4051" i="109"/>
  <c r="W1645" i="109"/>
  <c r="T3061" i="109"/>
  <c r="R2328" i="109"/>
  <c r="Q939" i="109"/>
  <c r="P233" i="109"/>
  <c r="S2772" i="109"/>
  <c r="W3329" i="109"/>
  <c r="X143" i="109"/>
  <c r="W1665" i="109"/>
  <c r="O918" i="109"/>
  <c r="U2000" i="109"/>
  <c r="V3802" i="109"/>
  <c r="R2628" i="109"/>
  <c r="T1375" i="109"/>
  <c r="V1523" i="109"/>
  <c r="Y482" i="109"/>
  <c r="Q3764" i="109"/>
  <c r="T3136" i="109"/>
  <c r="N557" i="112"/>
  <c r="N1937" i="112"/>
  <c r="N695" i="112"/>
  <c r="N2397" i="112"/>
  <c r="X833" i="109"/>
  <c r="Y3672" i="109"/>
  <c r="P2787" i="109"/>
  <c r="W2656" i="109"/>
  <c r="Y2383" i="109"/>
  <c r="V1299" i="109"/>
  <c r="W1950" i="109"/>
  <c r="S2351" i="109"/>
  <c r="R1488" i="109"/>
  <c r="Y3697" i="109"/>
  <c r="T2395" i="109"/>
  <c r="N2964" i="109"/>
  <c r="V808" i="109"/>
  <c r="W525" i="109"/>
  <c r="Y3686" i="109"/>
  <c r="U2012" i="109"/>
  <c r="W385" i="109"/>
  <c r="D48" i="117"/>
  <c r="N2922" i="109"/>
  <c r="W1254" i="109"/>
  <c r="V1170" i="109"/>
  <c r="U211" i="109"/>
  <c r="T2245" i="109"/>
  <c r="P3546" i="109"/>
  <c r="T1115" i="109"/>
  <c r="P979" i="109"/>
  <c r="P987" i="109"/>
  <c r="V1941" i="109"/>
  <c r="Q2036" i="109"/>
  <c r="P1904" i="109"/>
  <c r="O2233" i="109"/>
  <c r="X1016" i="109"/>
  <c r="R3567" i="109"/>
  <c r="Q4067" i="109"/>
  <c r="W4041" i="109"/>
  <c r="Y1531" i="109"/>
  <c r="Y2320" i="109"/>
  <c r="Y3509" i="109"/>
  <c r="N2706" i="109"/>
  <c r="S2109" i="109"/>
  <c r="O2294" i="109"/>
  <c r="P262" i="109"/>
  <c r="V225" i="109"/>
  <c r="V1488" i="109"/>
  <c r="W380" i="109"/>
  <c r="T2076" i="109"/>
  <c r="T386" i="109"/>
  <c r="Z1095" i="109"/>
  <c r="V970" i="109"/>
  <c r="P2630" i="109"/>
  <c r="Q921" i="109"/>
  <c r="R1238" i="109"/>
  <c r="Y3818" i="109"/>
  <c r="O989" i="109"/>
  <c r="O855" i="109"/>
  <c r="N2627" i="112"/>
  <c r="N1385" i="112"/>
  <c r="N281" i="112"/>
  <c r="S1591" i="109"/>
  <c r="P974" i="112"/>
  <c r="N3182" i="109"/>
  <c r="V3059" i="109"/>
  <c r="V2108" i="109"/>
  <c r="P1730" i="109"/>
  <c r="Y2402" i="109"/>
  <c r="N1293" i="112"/>
  <c r="P1877" i="109"/>
  <c r="P1357" i="109"/>
  <c r="P550" i="109"/>
  <c r="X891" i="109"/>
  <c r="P1152" i="109"/>
  <c r="T116" i="109"/>
  <c r="X167" i="109"/>
  <c r="X1504" i="109"/>
  <c r="U1013" i="109"/>
  <c r="R2465" i="109"/>
  <c r="P3295" i="109"/>
  <c r="V3324" i="109"/>
  <c r="W1501" i="109"/>
  <c r="R586" i="109"/>
  <c r="T2653" i="109"/>
  <c r="X3882" i="109"/>
  <c r="S1900" i="109"/>
  <c r="O1168" i="109"/>
  <c r="Q180" i="112"/>
  <c r="U3764" i="109"/>
  <c r="P1021" i="109"/>
  <c r="T439" i="109"/>
  <c r="T280" i="109"/>
  <c r="N4126" i="109"/>
  <c r="U2351" i="109"/>
  <c r="W262" i="109"/>
  <c r="T1854" i="109"/>
  <c r="W945" i="109"/>
  <c r="S2400" i="109"/>
  <c r="R933" i="109"/>
  <c r="S2694" i="109"/>
  <c r="T179" i="109"/>
  <c r="P3321" i="109"/>
  <c r="F50" i="117"/>
  <c r="Q4186" i="109"/>
  <c r="U3384" i="109"/>
  <c r="Q3427" i="109"/>
  <c r="S1645" i="109"/>
  <c r="T1168" i="109"/>
  <c r="X2649" i="109"/>
  <c r="Q263" i="109"/>
  <c r="T420" i="109"/>
  <c r="N598" i="112"/>
  <c r="U3889" i="109"/>
  <c r="N4074" i="109"/>
  <c r="S3795" i="109"/>
  <c r="Z3277" i="109"/>
  <c r="N744" i="109"/>
  <c r="U1261" i="109"/>
  <c r="R1126" i="109"/>
  <c r="Y909" i="109"/>
  <c r="Y554" i="109"/>
  <c r="O3012" i="109"/>
  <c r="R1950" i="109"/>
  <c r="Y570" i="109"/>
  <c r="U139" i="109"/>
  <c r="P3488" i="109"/>
  <c r="S543" i="109"/>
  <c r="Q72" i="109"/>
  <c r="O69" i="109"/>
  <c r="U756" i="109"/>
  <c r="U3140" i="109"/>
  <c r="W115" i="109"/>
  <c r="X1165" i="109"/>
  <c r="N1477" i="112"/>
  <c r="Y963" i="109"/>
  <c r="X482" i="109"/>
  <c r="V2116" i="109"/>
  <c r="U1908" i="109"/>
  <c r="Q243" i="112"/>
  <c r="U3183" i="109"/>
  <c r="N2075" i="112"/>
  <c r="U2423" i="109"/>
  <c r="Q251" i="112"/>
  <c r="W1919" i="109"/>
  <c r="S2752" i="109"/>
  <c r="X1654" i="109"/>
  <c r="O1645" i="109"/>
  <c r="Y4194" i="109"/>
  <c r="Q1531" i="112"/>
  <c r="W1960" i="109"/>
  <c r="U2405" i="109"/>
  <c r="R2063" i="109"/>
  <c r="P545" i="109"/>
  <c r="Z312" i="109"/>
  <c r="R36" i="109"/>
  <c r="V2406" i="109"/>
  <c r="P1272" i="109"/>
  <c r="T3901" i="109"/>
  <c r="S1950" i="109"/>
  <c r="O2630" i="109"/>
  <c r="Z690" i="109"/>
  <c r="S1569" i="109"/>
  <c r="R1807" i="112"/>
  <c r="W2581" i="109"/>
  <c r="X1217" i="109"/>
  <c r="P1704" i="109"/>
  <c r="Q1908" i="109"/>
  <c r="O3300" i="109"/>
  <c r="R2825" i="109"/>
  <c r="S1527" i="109"/>
  <c r="Z2152" i="109"/>
  <c r="S2557" i="109"/>
  <c r="S1626" i="109"/>
  <c r="U431" i="109"/>
  <c r="V1926" i="109"/>
  <c r="V3759" i="109"/>
  <c r="U2946" i="109"/>
  <c r="W2205" i="109"/>
  <c r="V1741" i="109"/>
  <c r="Y3034" i="109"/>
  <c r="P2613" i="109"/>
  <c r="Z1399" i="109"/>
  <c r="V2054" i="109"/>
  <c r="S2203" i="109"/>
  <c r="O2232" i="109"/>
  <c r="Z3621" i="109"/>
  <c r="X2284" i="109"/>
  <c r="Z3230" i="109"/>
  <c r="W1015" i="109"/>
  <c r="T4191" i="109"/>
  <c r="N404" i="109"/>
  <c r="U2050" i="109"/>
  <c r="W2806" i="109"/>
  <c r="Q4128" i="109"/>
  <c r="V841" i="109"/>
  <c r="N533" i="109"/>
  <c r="P1919" i="112"/>
  <c r="P1831" i="109"/>
  <c r="Q1904" i="109"/>
  <c r="Y4232" i="109"/>
  <c r="O4163" i="109"/>
  <c r="X2473" i="109"/>
  <c r="Q3051" i="109"/>
  <c r="N1753" i="112"/>
  <c r="S210" i="109"/>
  <c r="R3141" i="109"/>
  <c r="V946" i="109"/>
  <c r="W629" i="109"/>
  <c r="Q1693" i="112"/>
  <c r="R132" i="109"/>
  <c r="Z2489" i="109"/>
  <c r="P198" i="109"/>
  <c r="U4256" i="109"/>
  <c r="X1694" i="109"/>
  <c r="V620" i="109"/>
  <c r="X1578" i="109"/>
  <c r="W751" i="109"/>
  <c r="W1178" i="109"/>
  <c r="O3530" i="109"/>
  <c r="Y145" i="109"/>
  <c r="Q2249" i="109"/>
  <c r="Y793" i="109"/>
  <c r="Y835" i="109"/>
  <c r="Y652" i="109"/>
  <c r="Y2776" i="109"/>
  <c r="S2995" i="109"/>
  <c r="S1516" i="109"/>
  <c r="W2321" i="109"/>
  <c r="U3125" i="109"/>
  <c r="Y3859" i="109"/>
  <c r="W2560" i="109"/>
  <c r="Z2169" i="109"/>
  <c r="U2475" i="109"/>
  <c r="O99" i="112"/>
  <c r="S3927" i="109"/>
  <c r="R3345" i="109"/>
  <c r="S1881" i="109"/>
  <c r="T1124" i="109"/>
  <c r="T2218" i="109"/>
  <c r="O1861" i="109"/>
  <c r="T1227" i="109"/>
  <c r="W3132" i="109"/>
  <c r="Q3679" i="109"/>
  <c r="Q1275" i="109"/>
  <c r="N741" i="112"/>
  <c r="S3868" i="109"/>
  <c r="S797" i="109"/>
  <c r="X3578" i="109"/>
  <c r="N2935" i="109"/>
  <c r="O3536" i="109"/>
  <c r="W876" i="109"/>
  <c r="P4162" i="109"/>
  <c r="Y1533" i="109"/>
  <c r="O640" i="109"/>
  <c r="R1379" i="109"/>
  <c r="N3534" i="109"/>
  <c r="P1938" i="109"/>
  <c r="R2949" i="109"/>
  <c r="S890" i="109"/>
  <c r="Y3061" i="109"/>
  <c r="R271" i="109"/>
  <c r="P240" i="109"/>
  <c r="V128" i="109"/>
  <c r="X805" i="109"/>
  <c r="X2621" i="109"/>
  <c r="Z3949" i="109"/>
  <c r="U2" i="109"/>
  <c r="Y773" i="109"/>
  <c r="W736" i="109"/>
  <c r="W409" i="109"/>
  <c r="O2370" i="109"/>
  <c r="W1712" i="109"/>
  <c r="S906" i="109"/>
  <c r="U4239" i="109"/>
  <c r="P1228" i="112"/>
  <c r="P2591" i="109"/>
  <c r="P15" i="112"/>
  <c r="Y3197" i="109"/>
  <c r="O105" i="109"/>
  <c r="X1574" i="109"/>
  <c r="Y3092" i="109"/>
  <c r="X432" i="109"/>
  <c r="Y1491" i="109"/>
  <c r="O1251" i="109"/>
  <c r="Q526" i="112"/>
  <c r="X801" i="109"/>
  <c r="S1006" i="109"/>
  <c r="W2105" i="109"/>
  <c r="X1644" i="109"/>
  <c r="P2396" i="109"/>
  <c r="N4216" i="109"/>
  <c r="O405" i="109"/>
  <c r="W555" i="109"/>
  <c r="Q3788" i="109"/>
  <c r="T3676" i="109"/>
  <c r="W745" i="109"/>
  <c r="W130" i="109"/>
  <c r="Y990" i="109"/>
  <c r="S2084" i="109"/>
  <c r="X1006" i="109"/>
  <c r="N791" i="112"/>
  <c r="V800" i="109"/>
  <c r="N550" i="109"/>
  <c r="Q2942" i="109"/>
  <c r="U1196" i="109"/>
  <c r="U581" i="109"/>
  <c r="R1577" i="109"/>
  <c r="Y1183" i="109"/>
  <c r="N641" i="109"/>
  <c r="W1386" i="109"/>
  <c r="Q4017" i="109"/>
  <c r="T3134" i="109"/>
  <c r="V3548" i="109"/>
  <c r="O3688" i="109"/>
  <c r="V1101" i="109"/>
  <c r="V1999" i="109"/>
  <c r="T3310" i="109"/>
  <c r="O3430" i="109"/>
  <c r="N1486" i="109"/>
  <c r="R2435" i="109"/>
  <c r="P1006" i="109"/>
  <c r="V398" i="109"/>
  <c r="O1539" i="109"/>
  <c r="N1535" i="109"/>
  <c r="R2297" i="109"/>
  <c r="N2012" i="109"/>
  <c r="W1625" i="109"/>
  <c r="W429" i="109"/>
  <c r="Z2874" i="109"/>
  <c r="Q643" i="109"/>
  <c r="N204" i="109"/>
  <c r="X1142" i="109"/>
  <c r="N2396" i="109"/>
  <c r="Y2086" i="109"/>
  <c r="W645" i="109"/>
  <c r="N1262" i="109"/>
  <c r="N4" i="112"/>
  <c r="Q1372" i="109"/>
  <c r="Y1711" i="109"/>
  <c r="N2411" i="109"/>
  <c r="W2301" i="109"/>
  <c r="X1531" i="109"/>
  <c r="N1876" i="109"/>
  <c r="Z2549" i="109"/>
  <c r="P614" i="109"/>
  <c r="W3067" i="109"/>
  <c r="S3879" i="109"/>
  <c r="Y2686" i="109"/>
  <c r="V1489" i="109"/>
  <c r="P3806" i="109"/>
  <c r="X60" i="109"/>
  <c r="Y207" i="109"/>
  <c r="W2038" i="109"/>
  <c r="X416" i="109"/>
  <c r="V2740" i="109"/>
  <c r="O26" i="109"/>
  <c r="X1021" i="109"/>
  <c r="R1528" i="109"/>
  <c r="R3717" i="109"/>
  <c r="R2672" i="109"/>
  <c r="Y755" i="109"/>
  <c r="U3537" i="109"/>
  <c r="X626" i="109"/>
  <c r="T3062" i="109"/>
  <c r="S1498" i="109"/>
  <c r="Z3631" i="109"/>
  <c r="U404" i="109"/>
  <c r="T3563" i="109"/>
  <c r="U1378" i="109"/>
  <c r="N3457" i="109"/>
  <c r="W3465" i="109"/>
  <c r="S3855" i="109"/>
  <c r="V3789" i="109"/>
  <c r="V489" i="109"/>
  <c r="U873" i="109"/>
  <c r="W949" i="109"/>
  <c r="O2044" i="109"/>
  <c r="P2453" i="109"/>
  <c r="Z2858" i="109"/>
  <c r="P104" i="109"/>
  <c r="W88" i="109"/>
  <c r="X624" i="109"/>
  <c r="W2808" i="109"/>
  <c r="T1534" i="109"/>
  <c r="N14" i="109"/>
  <c r="G49" i="117"/>
  <c r="N3517" i="109"/>
  <c r="Q63" i="109"/>
  <c r="T404" i="109"/>
  <c r="R2830" i="109"/>
  <c r="T1151" i="109"/>
  <c r="S3345" i="109"/>
  <c r="U829" i="109"/>
  <c r="P2104" i="109"/>
  <c r="O2435" i="109"/>
  <c r="S290" i="109"/>
  <c r="P3446" i="109"/>
  <c r="Z1436" i="109"/>
  <c r="S1718" i="109"/>
  <c r="R3051" i="109"/>
  <c r="O248" i="109"/>
  <c r="T946" i="109"/>
  <c r="O2220" i="109"/>
  <c r="U1701" i="109"/>
  <c r="R460" i="109"/>
  <c r="X512" i="109"/>
  <c r="R4017" i="109"/>
  <c r="W2362" i="109"/>
  <c r="R404" i="109"/>
  <c r="N2478" i="109"/>
  <c r="S505" i="109"/>
  <c r="P1163" i="109"/>
  <c r="W768" i="109"/>
  <c r="X906" i="109"/>
  <c r="V3785" i="109"/>
  <c r="S2364" i="109"/>
  <c r="V281" i="109"/>
  <c r="R45" i="109"/>
  <c r="O509" i="112"/>
  <c r="Y3060" i="109"/>
  <c r="W2606" i="109"/>
  <c r="X792" i="109"/>
  <c r="O723" i="112"/>
  <c r="T1986" i="109"/>
  <c r="Y2084" i="109"/>
  <c r="V464" i="109"/>
  <c r="Y4067" i="109"/>
  <c r="Y262" i="109"/>
  <c r="O4090" i="109"/>
  <c r="V240" i="109"/>
  <c r="V2638" i="109"/>
  <c r="S1999" i="109"/>
  <c r="T2657" i="109"/>
  <c r="U2057" i="109"/>
  <c r="W394" i="109"/>
  <c r="P2044" i="109"/>
  <c r="N1507" i="112"/>
  <c r="T790" i="109"/>
  <c r="Q2054" i="109"/>
  <c r="N1207" i="112"/>
  <c r="X3937" i="109"/>
  <c r="W2622" i="109"/>
  <c r="S513" i="109"/>
  <c r="Y1561" i="109"/>
  <c r="Q375" i="109"/>
  <c r="F52" i="117"/>
  <c r="Q257" i="112"/>
  <c r="W2848" i="109"/>
  <c r="N584" i="109"/>
  <c r="T209" i="109"/>
  <c r="U1260" i="109"/>
  <c r="R4236" i="109"/>
  <c r="U3652" i="109"/>
  <c r="Q232" i="109"/>
  <c r="N188" i="109"/>
  <c r="V513" i="109"/>
  <c r="X1642" i="109"/>
  <c r="V2218" i="109"/>
  <c r="Q379" i="109"/>
  <c r="X2063" i="109"/>
  <c r="U252" i="109"/>
  <c r="W428" i="109"/>
  <c r="W902" i="109"/>
  <c r="N2381" i="109"/>
  <c r="S656" i="109"/>
  <c r="T3768" i="109"/>
  <c r="S533" i="109"/>
  <c r="Q982" i="109"/>
  <c r="V1888" i="109"/>
  <c r="U4217" i="109"/>
  <c r="O149" i="112"/>
  <c r="Q498" i="112"/>
  <c r="O2557" i="109"/>
  <c r="V167" i="109"/>
  <c r="X881" i="109"/>
  <c r="P46" i="112"/>
  <c r="X3168" i="109"/>
  <c r="N2004" i="109"/>
  <c r="U3355" i="109"/>
  <c r="N2788" i="109"/>
  <c r="Q2622" i="109"/>
  <c r="O3725" i="109"/>
  <c r="Y792" i="109"/>
  <c r="X3801" i="109"/>
  <c r="U1524" i="109"/>
  <c r="T107" i="109"/>
  <c r="S3287" i="109"/>
  <c r="Q2341" i="109"/>
  <c r="P3535" i="109"/>
  <c r="R1698" i="109"/>
  <c r="V2685" i="109"/>
  <c r="T1500" i="109"/>
  <c r="Y3530" i="109"/>
  <c r="T627" i="109"/>
  <c r="W2761" i="109"/>
  <c r="S945" i="109"/>
  <c r="Q3379" i="109"/>
  <c r="O1247" i="109"/>
  <c r="O2269" i="109"/>
  <c r="V1877" i="109"/>
  <c r="O3433" i="109"/>
  <c r="X3131" i="109"/>
  <c r="X3866" i="109"/>
  <c r="T570" i="109"/>
  <c r="U2403" i="109"/>
  <c r="W67" i="109"/>
  <c r="T435" i="109"/>
  <c r="Q1165" i="109"/>
  <c r="Q15" i="112"/>
  <c r="R252" i="109"/>
  <c r="W3827" i="109"/>
  <c r="O1681" i="109"/>
  <c r="W3175" i="109"/>
  <c r="P1934" i="109"/>
  <c r="X1960" i="109"/>
  <c r="Y785" i="109"/>
  <c r="R264" i="109"/>
  <c r="O120" i="112"/>
  <c r="U133" i="109"/>
  <c r="O1611" i="109"/>
  <c r="W34" i="109"/>
  <c r="U2381" i="109"/>
  <c r="U1539" i="109"/>
  <c r="T1466" i="109"/>
  <c r="P334" i="112"/>
  <c r="S3898" i="109"/>
  <c r="W379" i="109"/>
  <c r="X2049" i="109"/>
  <c r="W1281" i="109"/>
  <c r="N3743" i="109"/>
  <c r="O2321" i="109"/>
  <c r="Q250" i="109"/>
  <c r="O2361" i="109"/>
  <c r="P778" i="112"/>
  <c r="U14" i="109"/>
  <c r="N640" i="109"/>
  <c r="T1376" i="109"/>
  <c r="X2430" i="109"/>
  <c r="N3744" i="109"/>
  <c r="Y1731" i="109"/>
  <c r="X985" i="109"/>
  <c r="T770" i="109"/>
  <c r="Y629" i="109"/>
  <c r="Y4117" i="109"/>
  <c r="Y1225" i="109"/>
  <c r="Q3868" i="109"/>
  <c r="P2926" i="109"/>
  <c r="W2262" i="109"/>
  <c r="O509" i="109"/>
  <c r="W144" i="109"/>
  <c r="T1932" i="109"/>
  <c r="T3076" i="109"/>
  <c r="X1858" i="109"/>
  <c r="Q1681" i="109"/>
  <c r="O284" i="112"/>
  <c r="Q872" i="109"/>
  <c r="Z718" i="109"/>
  <c r="R1352" i="109"/>
  <c r="N1539" i="109"/>
  <c r="S1100" i="109"/>
  <c r="Y1985" i="109"/>
  <c r="R1010" i="109"/>
  <c r="T886" i="109"/>
  <c r="N38" i="109"/>
  <c r="W1280" i="109"/>
  <c r="V3798" i="109"/>
  <c r="S915" i="109"/>
  <c r="V190" i="109"/>
  <c r="T2994" i="109"/>
  <c r="Q586" i="109"/>
  <c r="W3021" i="109"/>
  <c r="S2999" i="109"/>
  <c r="X4136" i="109"/>
  <c r="W1146" i="109"/>
  <c r="S1572" i="109"/>
  <c r="O57" i="112"/>
  <c r="Q1115" i="109"/>
  <c r="U1293" i="109"/>
  <c r="W1370" i="109"/>
  <c r="U1369" i="109"/>
  <c r="X185" i="109"/>
  <c r="W278" i="109"/>
  <c r="Q208" i="109"/>
  <c r="P1386" i="109"/>
  <c r="U869" i="109"/>
  <c r="X594" i="109"/>
  <c r="X2355" i="109"/>
  <c r="Q2482" i="109"/>
  <c r="W1699" i="109"/>
  <c r="V864" i="109"/>
  <c r="U385" i="109"/>
  <c r="Y427" i="109"/>
  <c r="X2702" i="109"/>
  <c r="Y2752" i="109"/>
  <c r="P249" i="109"/>
  <c r="S1152" i="109"/>
  <c r="N1131" i="109"/>
  <c r="N2026" i="109"/>
  <c r="V2395" i="109"/>
  <c r="Y839" i="109"/>
  <c r="O4074" i="109"/>
  <c r="Q1625" i="109"/>
  <c r="P2331" i="109"/>
  <c r="T909" i="109"/>
  <c r="N2926" i="109"/>
  <c r="Q1917" i="109"/>
  <c r="O3465" i="109"/>
  <c r="P487" i="112"/>
  <c r="T2226" i="109"/>
  <c r="N1831" i="109"/>
  <c r="W1097" i="109"/>
  <c r="Z711" i="109"/>
  <c r="P2232" i="109"/>
  <c r="N4248" i="109"/>
  <c r="Q3400" i="109"/>
  <c r="Y509" i="109"/>
  <c r="T375" i="109"/>
  <c r="U1674" i="109"/>
  <c r="V2773" i="109"/>
  <c r="P497" i="109"/>
  <c r="T32" i="109"/>
  <c r="W3346" i="109"/>
  <c r="Y1006" i="109"/>
  <c r="Q1280" i="109"/>
  <c r="X4017" i="109"/>
  <c r="T3032" i="109"/>
  <c r="W225" i="109"/>
  <c r="X1230" i="109"/>
  <c r="T3548" i="109"/>
  <c r="U2046" i="109"/>
  <c r="S1016" i="109"/>
  <c r="W4030" i="109"/>
  <c r="O2200" i="109"/>
  <c r="U394" i="109"/>
  <c r="U1117" i="109"/>
  <c r="X2956" i="109"/>
  <c r="V1020" i="109"/>
  <c r="X3313" i="109"/>
  <c r="Z704" i="109"/>
  <c r="P2648" i="109"/>
  <c r="N2776" i="109"/>
  <c r="X290" i="109"/>
  <c r="Q394" i="109"/>
  <c r="O1662" i="109"/>
  <c r="V579" i="109"/>
  <c r="U3510" i="109"/>
  <c r="O1156" i="109"/>
  <c r="U2223" i="109"/>
  <c r="T2259" i="109"/>
  <c r="Q544" i="109"/>
  <c r="Q37" i="112"/>
  <c r="Z3648" i="109"/>
  <c r="S2423" i="109"/>
  <c r="O1315" i="109"/>
  <c r="Y496" i="109"/>
  <c r="X1146" i="109"/>
  <c r="V4126" i="109"/>
  <c r="O3172" i="109"/>
  <c r="R991" i="109"/>
  <c r="R159" i="109"/>
  <c r="V2283" i="109"/>
  <c r="P3029" i="109"/>
  <c r="Y1919" i="109"/>
  <c r="R1899" i="109"/>
  <c r="O11" i="112"/>
  <c r="Z3647" i="109"/>
  <c r="Y4035" i="109"/>
  <c r="O3087" i="109"/>
  <c r="N1983" i="112"/>
  <c r="W2740" i="109"/>
  <c r="U1481" i="109"/>
  <c r="U148" i="109"/>
  <c r="X1209" i="109"/>
  <c r="U1650" i="109"/>
  <c r="R983" i="109"/>
  <c r="V657" i="109"/>
  <c r="X3745" i="109"/>
  <c r="P610" i="109"/>
  <c r="Y2065" i="109"/>
  <c r="V1973" i="109"/>
  <c r="W408" i="109"/>
  <c r="Y3350" i="109"/>
  <c r="P2560" i="109"/>
  <c r="S1480" i="109"/>
  <c r="X479" i="109"/>
  <c r="Y1310" i="109"/>
  <c r="S111" i="109"/>
  <c r="N185" i="109"/>
  <c r="Y2297" i="109"/>
  <c r="Q2702" i="109"/>
  <c r="V834" i="109"/>
  <c r="O247" i="109"/>
  <c r="X1555" i="109"/>
  <c r="Q909" i="109"/>
  <c r="X1465" i="109"/>
  <c r="S3542" i="109"/>
  <c r="U3754" i="109"/>
  <c r="O2799" i="109"/>
  <c r="Z1758" i="109"/>
  <c r="V79" i="109"/>
  <c r="X1213" i="109"/>
  <c r="Y2111" i="109"/>
  <c r="X858" i="109"/>
  <c r="O221" i="109"/>
  <c r="W2424" i="109"/>
  <c r="U1865" i="109"/>
  <c r="S3798" i="109"/>
  <c r="N927" i="109"/>
  <c r="R2812" i="109"/>
  <c r="U3209" i="109"/>
  <c r="P877" i="109"/>
  <c r="R3837" i="109"/>
  <c r="N3937" i="109"/>
  <c r="X3368" i="109"/>
  <c r="N2440" i="109"/>
  <c r="X4054" i="109"/>
  <c r="Z2878" i="109"/>
  <c r="W897" i="109"/>
  <c r="V2064" i="109"/>
  <c r="X380" i="109"/>
  <c r="N539" i="112"/>
  <c r="T755" i="109"/>
  <c r="O2380" i="109"/>
  <c r="V3939" i="109"/>
  <c r="Y2617" i="109"/>
  <c r="N971" i="112"/>
  <c r="X175" i="109"/>
  <c r="Y2667" i="109"/>
  <c r="T3749" i="109"/>
  <c r="R1600" i="109"/>
  <c r="S2107" i="109"/>
  <c r="W2015" i="109"/>
  <c r="O799" i="109"/>
  <c r="X2224" i="109"/>
  <c r="T2358" i="109"/>
  <c r="Y886" i="109"/>
  <c r="Y1267" i="109"/>
  <c r="V4128" i="109"/>
  <c r="N2072" i="109"/>
  <c r="N2376" i="109"/>
  <c r="N1971" i="109"/>
  <c r="N864" i="109"/>
  <c r="S507" i="109"/>
  <c r="T915" i="109"/>
  <c r="N1166" i="112"/>
  <c r="X993" i="109"/>
  <c r="P1282" i="109"/>
  <c r="Y1509" i="109"/>
  <c r="S2976" i="109"/>
  <c r="S2231" i="109"/>
  <c r="X2731" i="109"/>
  <c r="P994" i="112"/>
  <c r="Q2775" i="109"/>
  <c r="Q3177" i="109"/>
  <c r="X1150" i="109"/>
  <c r="Q1380" i="109"/>
  <c r="X1607" i="109"/>
  <c r="R2402" i="109"/>
  <c r="Y1734" i="109"/>
  <c r="O1263" i="109"/>
  <c r="X1105" i="109"/>
  <c r="S2802" i="109"/>
  <c r="W803" i="109"/>
  <c r="X2648" i="109"/>
  <c r="S2210" i="109"/>
  <c r="F42" i="117"/>
  <c r="P499" i="109"/>
  <c r="X117" i="109"/>
  <c r="P189" i="109"/>
  <c r="D49" i="117"/>
  <c r="X1677" i="109"/>
  <c r="Y536" i="109"/>
  <c r="X1365" i="109"/>
  <c r="O598" i="109"/>
  <c r="W2773" i="109"/>
  <c r="Y1380" i="109"/>
  <c r="N1431" i="112"/>
  <c r="T3538" i="109"/>
  <c r="P1293" i="109"/>
  <c r="R1992" i="109"/>
  <c r="X2807" i="109"/>
  <c r="N1017" i="112"/>
  <c r="P760" i="109"/>
  <c r="Q493" i="112"/>
  <c r="R2321" i="109"/>
  <c r="O403" i="112"/>
  <c r="T584" i="109"/>
  <c r="O1937" i="109"/>
  <c r="W2784" i="109"/>
  <c r="Y2011" i="109"/>
  <c r="V1661" i="109"/>
  <c r="O380" i="109"/>
  <c r="S2367" i="109"/>
  <c r="Z2545" i="109"/>
  <c r="X1657" i="109"/>
  <c r="O882" i="109"/>
  <c r="U1961" i="109"/>
  <c r="Q606" i="109"/>
  <c r="X278" i="109"/>
  <c r="U2255" i="109"/>
  <c r="U832" i="109"/>
  <c r="X533" i="109"/>
  <c r="Q1608" i="109"/>
  <c r="X640" i="109"/>
  <c r="Z2873" i="109"/>
  <c r="Y3780" i="109"/>
  <c r="O3181" i="109"/>
  <c r="O1021" i="109"/>
  <c r="R179" i="109"/>
  <c r="S2478" i="109"/>
  <c r="P2200" i="109"/>
  <c r="Q1701" i="109"/>
  <c r="P2995" i="109"/>
  <c r="W3534" i="109"/>
  <c r="W2410" i="109"/>
  <c r="P901" i="109"/>
  <c r="R2381" i="109"/>
  <c r="X275" i="109"/>
  <c r="R2618" i="109"/>
  <c r="V1266" i="109"/>
  <c r="U2054" i="109"/>
  <c r="V1292" i="109"/>
  <c r="Y1892" i="109"/>
  <c r="N2076" i="109"/>
  <c r="P1133" i="109"/>
  <c r="T1543" i="109"/>
  <c r="P2083" i="109"/>
  <c r="P2779" i="109"/>
  <c r="T3085" i="109"/>
  <c r="Z1461" i="109"/>
  <c r="Y3869" i="109"/>
  <c r="V1274" i="109"/>
  <c r="O2235" i="109"/>
  <c r="W937" i="109"/>
  <c r="N1845" i="109"/>
  <c r="Q14" i="109"/>
  <c r="P1839" i="109"/>
  <c r="Q2111" i="109"/>
  <c r="Y3343" i="109"/>
  <c r="Y1009" i="109"/>
  <c r="P2661" i="109"/>
  <c r="W2843" i="109"/>
  <c r="Q2" i="109"/>
  <c r="U604" i="109"/>
  <c r="X2585" i="109"/>
  <c r="Y2701" i="109"/>
  <c r="W800" i="109"/>
  <c r="O2844" i="109"/>
  <c r="T829" i="109"/>
  <c r="P2332" i="109"/>
  <c r="V526" i="109"/>
  <c r="V1896" i="109"/>
  <c r="Z1421" i="109"/>
  <c r="W866" i="109"/>
  <c r="O384" i="109"/>
  <c r="X768" i="109"/>
  <c r="Q763" i="109"/>
  <c r="N2805" i="109"/>
  <c r="Y3891" i="109"/>
  <c r="U3049" i="109"/>
  <c r="W3536" i="109"/>
  <c r="O3117" i="109"/>
  <c r="X570" i="109"/>
  <c r="X1963" i="109"/>
  <c r="N2593" i="109"/>
  <c r="Y732" i="109"/>
  <c r="P572" i="109"/>
  <c r="S3144" i="109"/>
  <c r="X3018" i="109"/>
  <c r="P2357" i="109"/>
  <c r="O1835" i="109"/>
  <c r="E52" i="117"/>
  <c r="Q1518" i="109"/>
  <c r="S1632" i="109"/>
  <c r="X2378" i="109"/>
  <c r="V3834" i="109"/>
  <c r="O1213" i="109"/>
  <c r="O3384" i="109"/>
  <c r="P3199" i="109"/>
  <c r="U185" i="109"/>
  <c r="W1022" i="109"/>
  <c r="T1924" i="109"/>
  <c r="N1517" i="109"/>
  <c r="S2031" i="109"/>
  <c r="U2804" i="109"/>
  <c r="U2026" i="109"/>
  <c r="X2" i="109"/>
  <c r="O216" i="109"/>
  <c r="O952" i="112"/>
  <c r="N3410" i="109"/>
  <c r="Y3363" i="109"/>
  <c r="T1749" i="109"/>
  <c r="Q42" i="109"/>
  <c r="X598" i="109"/>
  <c r="U3290" i="109"/>
  <c r="S2099" i="109"/>
  <c r="X842" i="109"/>
  <c r="Y1298" i="109"/>
  <c r="Y1108" i="109"/>
  <c r="V1516" i="109"/>
  <c r="W2255" i="109"/>
  <c r="V1479" i="109"/>
  <c r="Q1375" i="109"/>
  <c r="U1598" i="109"/>
  <c r="Z1801" i="109"/>
  <c r="W626" i="109"/>
  <c r="Q3429" i="109"/>
  <c r="P606" i="109"/>
  <c r="Q782" i="109"/>
  <c r="V1595" i="109"/>
  <c r="Q3810" i="109"/>
  <c r="T2765" i="109"/>
  <c r="X3537" i="109"/>
  <c r="U2683" i="109"/>
  <c r="Y2985" i="109"/>
  <c r="R21" i="109"/>
  <c r="W2807" i="109"/>
  <c r="O2262" i="109"/>
  <c r="Q139" i="109"/>
  <c r="Y2822" i="109"/>
  <c r="Q1501" i="109"/>
  <c r="R1752" i="109"/>
  <c r="U3287" i="109"/>
  <c r="X3206" i="109"/>
  <c r="Q1286" i="109"/>
  <c r="N3702" i="109"/>
  <c r="S1315" i="109"/>
  <c r="T45" i="109"/>
  <c r="O439" i="109"/>
  <c r="P1372" i="109"/>
  <c r="X94" i="109"/>
  <c r="N1986" i="109"/>
  <c r="U2466" i="109"/>
  <c r="P246" i="112"/>
  <c r="X937" i="109"/>
  <c r="P1855" i="109"/>
  <c r="S1372" i="109"/>
  <c r="S1937" i="109"/>
  <c r="Q104" i="109"/>
  <c r="N2627" i="109"/>
  <c r="U2089" i="109"/>
  <c r="N1855" i="109"/>
  <c r="O98" i="109"/>
  <c r="S860" i="109"/>
  <c r="S2454" i="109"/>
  <c r="Y3898" i="109"/>
  <c r="V581" i="109"/>
  <c r="S3153" i="109"/>
  <c r="Z1766" i="109"/>
  <c r="Y1596" i="109"/>
  <c r="P1207" i="109"/>
  <c r="W1307" i="109"/>
  <c r="N1750" i="109"/>
  <c r="R2440" i="109"/>
  <c r="S1499" i="109"/>
  <c r="V1747" i="109"/>
  <c r="P1721" i="109"/>
  <c r="O490" i="109"/>
  <c r="S2114" i="109"/>
  <c r="Y464" i="109"/>
  <c r="Z2179" i="109"/>
  <c r="Y1943" i="109"/>
  <c r="Y2772" i="109"/>
  <c r="U910" i="109"/>
  <c r="P627" i="109"/>
  <c r="N2027" i="109"/>
  <c r="V555" i="109"/>
  <c r="U4230" i="109"/>
  <c r="N801" i="109"/>
  <c r="N802" i="109"/>
  <c r="Y4110" i="109"/>
  <c r="N3426" i="109"/>
  <c r="Y30" i="109"/>
  <c r="O161" i="112"/>
  <c r="T932" i="109"/>
  <c r="S3924" i="109"/>
  <c r="O1830" i="109"/>
  <c r="U4286" i="109"/>
  <c r="U168" i="109"/>
  <c r="S1912" i="109"/>
  <c r="X2835" i="109"/>
  <c r="N626" i="112"/>
  <c r="N848" i="109"/>
  <c r="P835" i="112"/>
  <c r="Q3518" i="109"/>
  <c r="V1127" i="109"/>
  <c r="W1266" i="109"/>
  <c r="R993" i="109"/>
  <c r="Q105" i="109"/>
  <c r="N1734" i="109"/>
  <c r="V498" i="109"/>
  <c r="N2576" i="109"/>
  <c r="T2437" i="109"/>
  <c r="R1856" i="109"/>
  <c r="O1156" i="112"/>
  <c r="Q257" i="109"/>
  <c r="X574" i="109"/>
  <c r="P134" i="112"/>
  <c r="P937" i="109"/>
  <c r="V3433" i="109"/>
  <c r="Q362" i="112"/>
  <c r="N113" i="112"/>
  <c r="V510" i="109"/>
  <c r="R575" i="109"/>
  <c r="N901" i="109"/>
  <c r="P2295" i="109"/>
  <c r="W2430" i="109"/>
  <c r="R1999" i="109"/>
  <c r="U2986" i="109"/>
  <c r="W211" i="109"/>
  <c r="W3098" i="109"/>
  <c r="V1831" i="109"/>
  <c r="Y1720" i="109"/>
  <c r="Y4102" i="109"/>
  <c r="Y4199" i="109"/>
  <c r="U3024" i="109"/>
  <c r="X1166" i="109"/>
  <c r="U1139" i="109"/>
  <c r="X2073" i="109"/>
  <c r="Q3160" i="109"/>
  <c r="R1173" i="109"/>
  <c r="X2356" i="109"/>
  <c r="O2703" i="109"/>
  <c r="R2362" i="109"/>
  <c r="S239" i="109"/>
  <c r="V1512" i="109"/>
  <c r="N701" i="112"/>
  <c r="O1136" i="109"/>
  <c r="T2411" i="109"/>
  <c r="N3325" i="109"/>
  <c r="R409" i="109"/>
  <c r="N1366" i="109"/>
  <c r="R2007" i="109"/>
  <c r="T3863" i="109"/>
  <c r="Q3841" i="109"/>
  <c r="Y2952" i="109"/>
  <c r="Y2291" i="109"/>
  <c r="W774" i="109"/>
  <c r="Q1592" i="109"/>
  <c r="P2318" i="112"/>
  <c r="O1712" i="109"/>
  <c r="Y981" i="109"/>
  <c r="R2633" i="109"/>
  <c r="V985" i="109"/>
  <c r="S1679" i="109"/>
  <c r="R792" i="109"/>
  <c r="O25" i="109"/>
  <c r="S1304" i="109"/>
  <c r="P1273" i="112"/>
  <c r="V1674" i="109"/>
  <c r="Q179" i="109"/>
  <c r="V1642" i="109"/>
  <c r="T1526" i="109"/>
  <c r="U743" i="109"/>
  <c r="R251" i="109"/>
  <c r="N3287" i="109"/>
  <c r="P2288" i="109"/>
  <c r="R3433" i="109"/>
  <c r="Q561" i="112"/>
  <c r="N1146" i="109"/>
  <c r="O187" i="109"/>
  <c r="T2760" i="109"/>
  <c r="R1235" i="109"/>
  <c r="V2557" i="109"/>
  <c r="U429" i="109"/>
  <c r="W501" i="109"/>
  <c r="O1275" i="112"/>
  <c r="N897" i="109"/>
  <c r="U872" i="109"/>
  <c r="P3290" i="109"/>
  <c r="S1308" i="109"/>
  <c r="Q1170" i="109"/>
  <c r="U1966" i="109"/>
  <c r="N2758" i="109"/>
  <c r="X3360" i="109"/>
  <c r="T816" i="109"/>
  <c r="V1929" i="109"/>
  <c r="Y2817" i="109"/>
  <c r="U3131" i="109"/>
  <c r="S3346" i="109"/>
  <c r="X788" i="109"/>
  <c r="Y3329" i="109"/>
  <c r="N1516" i="109"/>
  <c r="V1751" i="109"/>
  <c r="P3426" i="109"/>
  <c r="X834" i="109"/>
  <c r="Y410" i="109"/>
  <c r="N603" i="109"/>
  <c r="Y923" i="109"/>
  <c r="R3024" i="109"/>
  <c r="N3506" i="109"/>
  <c r="P3847" i="109"/>
  <c r="P3518" i="109"/>
  <c r="W1827" i="109"/>
  <c r="N221" i="109"/>
  <c r="O3542" i="109"/>
  <c r="Z2157" i="109"/>
  <c r="P4260" i="109"/>
  <c r="W2686" i="109"/>
  <c r="S1380" i="109"/>
  <c r="V1187" i="109"/>
  <c r="O1677" i="109"/>
  <c r="R2293" i="109"/>
  <c r="U1240" i="109"/>
  <c r="R215" i="109"/>
  <c r="X25" i="109"/>
  <c r="U2220" i="109"/>
  <c r="X1673" i="109"/>
  <c r="Y151" i="109"/>
  <c r="Q282" i="109"/>
  <c r="P1620" i="109"/>
  <c r="N2241" i="109"/>
  <c r="O471" i="109"/>
  <c r="X1482" i="109"/>
  <c r="U1574" i="109"/>
  <c r="P3354" i="109"/>
  <c r="U3517" i="109"/>
  <c r="R3675" i="109"/>
  <c r="X1283" i="109"/>
  <c r="V1517" i="109"/>
  <c r="O3125" i="109"/>
  <c r="R860" i="109"/>
  <c r="Q1918" i="109"/>
  <c r="Y2285" i="109"/>
  <c r="X3331" i="109"/>
  <c r="W2769" i="109"/>
  <c r="Y918" i="109"/>
  <c r="V1385" i="109"/>
  <c r="T4212" i="109"/>
  <c r="Q276" i="109"/>
  <c r="U582" i="109"/>
  <c r="T948" i="109"/>
  <c r="P165" i="109"/>
  <c r="W918" i="109"/>
  <c r="W2649" i="109"/>
  <c r="Q2922" i="109"/>
  <c r="Y2954" i="109"/>
  <c r="T1170" i="109"/>
  <c r="Q1561" i="109"/>
  <c r="U1973" i="109"/>
  <c r="S3559" i="109"/>
  <c r="Y444" i="109"/>
  <c r="O1518" i="109"/>
  <c r="T2096" i="109"/>
  <c r="Q2398" i="109"/>
  <c r="U1831" i="109"/>
  <c r="Q2072" i="109"/>
  <c r="Y2017" i="109"/>
  <c r="Y1602" i="109"/>
  <c r="O3883" i="109"/>
  <c r="W2577" i="109"/>
  <c r="R2059" i="109"/>
  <c r="N1990" i="109"/>
  <c r="X152" i="109"/>
  <c r="Z344" i="109"/>
  <c r="N1483" i="112"/>
  <c r="N2740" i="109"/>
  <c r="R2334" i="109"/>
  <c r="X2108" i="109"/>
  <c r="U2302" i="109"/>
  <c r="U654" i="109"/>
  <c r="O2453" i="109"/>
  <c r="O3500" i="109"/>
  <c r="R2333" i="109"/>
  <c r="X3781" i="109"/>
  <c r="T469" i="109"/>
  <c r="S1887" i="109"/>
  <c r="R945" i="109"/>
  <c r="W533" i="109"/>
  <c r="P2825" i="109"/>
  <c r="U289" i="109"/>
  <c r="O1170" i="109"/>
  <c r="U987" i="109"/>
  <c r="U1366" i="109"/>
  <c r="R1827" i="109"/>
  <c r="Z675" i="109"/>
  <c r="T904" i="109"/>
  <c r="X1220" i="109"/>
  <c r="X4154" i="109"/>
  <c r="T172" i="109"/>
  <c r="R3360" i="109"/>
  <c r="U4161" i="109"/>
  <c r="Z716" i="109"/>
  <c r="R848" i="109"/>
  <c r="R156" i="109"/>
  <c r="U3525" i="109"/>
  <c r="O862" i="109"/>
  <c r="S3360" i="109"/>
  <c r="Q3926" i="109"/>
  <c r="Y1480" i="109"/>
  <c r="U112" i="109"/>
  <c r="Y1256" i="109"/>
  <c r="X1668" i="109"/>
  <c r="O1971" i="109"/>
  <c r="T34" i="109"/>
  <c r="N1937" i="109"/>
  <c r="W2049" i="109"/>
  <c r="T2066" i="109"/>
  <c r="T2991" i="109"/>
  <c r="V897" i="109"/>
  <c r="W109" i="109"/>
  <c r="T3122" i="109"/>
  <c r="V1009" i="109"/>
  <c r="X3518" i="109"/>
  <c r="W494" i="109"/>
  <c r="Y2787" i="109"/>
  <c r="Q2962" i="109"/>
  <c r="V3410" i="109"/>
  <c r="Y2771" i="109"/>
  <c r="R2235" i="109"/>
  <c r="N543" i="109"/>
  <c r="X2423" i="109"/>
  <c r="P55" i="109"/>
  <c r="T1138" i="109"/>
  <c r="U1885" i="109"/>
  <c r="V1520" i="109"/>
  <c r="X2441" i="109"/>
  <c r="N2057" i="109"/>
  <c r="N3911" i="109"/>
  <c r="E46" i="117"/>
  <c r="Q1320" i="109"/>
  <c r="V2084" i="109"/>
  <c r="S2106" i="109"/>
  <c r="X2011" i="109"/>
  <c r="X1558" i="109"/>
  <c r="T1704" i="109"/>
  <c r="S1658" i="109"/>
  <c r="X2721" i="109"/>
  <c r="Y3422" i="109"/>
  <c r="W1839" i="109"/>
  <c r="R2734" i="109"/>
  <c r="S3768" i="109"/>
  <c r="O4236" i="109"/>
  <c r="R3779" i="109"/>
  <c r="X3742" i="109"/>
  <c r="T4017" i="109"/>
  <c r="Q407" i="109"/>
  <c r="R1561" i="109"/>
  <c r="U3347" i="109"/>
  <c r="W2467" i="109"/>
  <c r="U2205" i="109"/>
  <c r="X3048" i="109"/>
  <c r="Q2330" i="109"/>
  <c r="Q1636" i="109"/>
  <c r="O21" i="109"/>
  <c r="U3096" i="109"/>
  <c r="N2232" i="109"/>
  <c r="O168" i="109"/>
  <c r="V2289" i="109"/>
  <c r="N1681" i="109"/>
  <c r="X1110" i="109"/>
  <c r="T1970" i="109"/>
  <c r="Z2857" i="109"/>
  <c r="X1348" i="109"/>
  <c r="T460" i="109"/>
  <c r="U3409" i="109"/>
  <c r="T3198" i="109"/>
  <c r="S2247" i="109"/>
  <c r="Q1546" i="109"/>
  <c r="O3027" i="109"/>
  <c r="W3048" i="109"/>
  <c r="Z661" i="109"/>
  <c r="T171" i="109"/>
  <c r="Z4322" i="109"/>
  <c r="O2772" i="109"/>
  <c r="N925" i="112"/>
  <c r="Q4295" i="109"/>
  <c r="V2424" i="109"/>
  <c r="X248" i="109"/>
  <c r="X1260" i="109"/>
  <c r="S61" i="109"/>
  <c r="Z2498" i="109"/>
  <c r="V1005" i="109"/>
  <c r="X745" i="109"/>
  <c r="S1601" i="109"/>
  <c r="U1863" i="109"/>
  <c r="O1229" i="109"/>
  <c r="V1940" i="109"/>
  <c r="N1959" i="109"/>
  <c r="N1927" i="109"/>
  <c r="W1535" i="109"/>
  <c r="O2013" i="109"/>
  <c r="Q1293" i="112"/>
  <c r="S3660" i="109"/>
  <c r="N118" i="109"/>
  <c r="Y1001" i="109"/>
  <c r="Q2029" i="109"/>
  <c r="V2753" i="109"/>
  <c r="N2259" i="109"/>
  <c r="U1308" i="109"/>
  <c r="X551" i="109"/>
  <c r="O1093" i="112"/>
  <c r="S3128" i="109"/>
  <c r="G48" i="117"/>
  <c r="Q869" i="112"/>
  <c r="N332" i="112"/>
  <c r="Y3794" i="109"/>
  <c r="N1521" i="109"/>
  <c r="V1977" i="109"/>
  <c r="U1254" i="109"/>
  <c r="Y2325" i="109"/>
  <c r="N2030" i="109"/>
  <c r="T4166" i="109"/>
  <c r="W264" i="109"/>
  <c r="R1964" i="109"/>
  <c r="O124" i="109"/>
  <c r="Y2410" i="109"/>
  <c r="Q3575" i="109"/>
  <c r="T3291" i="109"/>
  <c r="Q1183" i="109"/>
  <c r="O2356" i="109"/>
  <c r="R2701" i="109"/>
  <c r="R3100" i="109"/>
  <c r="X1138" i="109"/>
  <c r="W3505" i="109"/>
  <c r="N2443" i="112"/>
  <c r="V1275" i="109"/>
  <c r="Q2254" i="109"/>
  <c r="O10" i="109"/>
  <c r="Y2780" i="109"/>
  <c r="S2410" i="109"/>
  <c r="R1153" i="109"/>
  <c r="P1569" i="109"/>
  <c r="S3062" i="109"/>
  <c r="Q160" i="109"/>
  <c r="W3121" i="109"/>
  <c r="P908" i="109"/>
  <c r="X844" i="109"/>
  <c r="Q4057" i="109"/>
  <c r="W103" i="109"/>
  <c r="R2258" i="109"/>
  <c r="Y1190" i="109"/>
  <c r="X2277" i="109"/>
  <c r="Z2186" i="109"/>
  <c r="R1602" i="109"/>
  <c r="Q1887" i="109"/>
  <c r="N1615" i="112"/>
  <c r="Q4047" i="109"/>
  <c r="Y1853" i="109"/>
  <c r="P471" i="109"/>
  <c r="U2307" i="109"/>
  <c r="T756" i="109"/>
  <c r="Q1527" i="109"/>
  <c r="W396" i="109"/>
  <c r="V3328" i="109"/>
  <c r="R871" i="109"/>
  <c r="U219" i="109"/>
  <c r="T2618" i="109"/>
  <c r="V1856" i="109"/>
  <c r="S2626" i="109"/>
  <c r="W291" i="109"/>
  <c r="X2064" i="109"/>
  <c r="N165" i="109"/>
  <c r="P3506" i="109"/>
  <c r="O3307" i="109"/>
  <c r="O4255" i="109"/>
  <c r="Y1280" i="109"/>
  <c r="V3855" i="109"/>
  <c r="W3839" i="109"/>
  <c r="R2089" i="109"/>
  <c r="Z720" i="109"/>
  <c r="R3473" i="109"/>
  <c r="Z355" i="109"/>
  <c r="W770" i="109"/>
  <c r="T2466" i="109"/>
  <c r="Y2788" i="109"/>
  <c r="T408" i="109"/>
  <c r="Y2961" i="109"/>
  <c r="R1480" i="109"/>
  <c r="V3305" i="109"/>
  <c r="Q606" i="112"/>
  <c r="Y2258" i="109"/>
  <c r="Y2568" i="109"/>
  <c r="S406" i="109"/>
  <c r="S2320" i="109"/>
  <c r="Q467" i="112"/>
  <c r="U1626" i="109"/>
  <c r="R3123" i="109"/>
  <c r="W1109" i="109"/>
  <c r="Q494" i="109"/>
  <c r="Q801" i="109"/>
  <c r="V1735" i="109"/>
  <c r="W863" i="109"/>
  <c r="Y1462" i="109"/>
  <c r="V3459" i="109"/>
  <c r="V3900" i="109"/>
  <c r="Q4157" i="109"/>
  <c r="W3560" i="109"/>
  <c r="T1462" i="109"/>
  <c r="R1673" i="109"/>
  <c r="Z1790" i="109"/>
  <c r="X2379" i="109"/>
  <c r="V2610" i="109"/>
  <c r="U1358" i="109"/>
  <c r="V424" i="109"/>
  <c r="W1632" i="109"/>
  <c r="X1316" i="109"/>
  <c r="Q1900" i="109"/>
  <c r="N1270" i="109"/>
  <c r="R3702" i="109"/>
  <c r="P1908" i="109"/>
  <c r="O3183" i="109"/>
  <c r="T645" i="109"/>
  <c r="R1883" i="109"/>
  <c r="S3307" i="109"/>
  <c r="V2096" i="109"/>
  <c r="Z1794" i="109"/>
  <c r="R3364" i="109"/>
  <c r="N1869" i="112"/>
  <c r="Y1569" i="109"/>
  <c r="W1889" i="109"/>
  <c r="Y1612" i="109"/>
  <c r="S1868" i="109"/>
  <c r="R2110" i="109"/>
  <c r="O161" i="109"/>
  <c r="Y544" i="109"/>
  <c r="V178" i="109"/>
  <c r="Z1418" i="109"/>
  <c r="W1861" i="109"/>
  <c r="R1494" i="109"/>
  <c r="Q3798" i="109"/>
  <c r="S1494" i="109"/>
  <c r="P2321" i="109"/>
  <c r="E50" i="117"/>
  <c r="P653" i="109"/>
  <c r="Y3341" i="109"/>
  <c r="R1255" i="109"/>
  <c r="T146" i="109"/>
  <c r="U3867" i="109"/>
  <c r="S3462" i="109"/>
  <c r="Z1079" i="109"/>
  <c r="V1501" i="109"/>
  <c r="O3341" i="109"/>
  <c r="R3102" i="109"/>
  <c r="P2314" i="109"/>
  <c r="N2626" i="109"/>
  <c r="R971" i="109"/>
  <c r="W270" i="109"/>
  <c r="Y1681" i="109"/>
  <c r="Y2230" i="109"/>
  <c r="O3942" i="109"/>
  <c r="Y2357" i="109"/>
  <c r="X102" i="109"/>
  <c r="S1286" i="109"/>
  <c r="V3300" i="109"/>
  <c r="S647" i="109"/>
  <c r="Y502" i="109"/>
  <c r="W504" i="109"/>
  <c r="R444" i="109"/>
  <c r="O1271" i="109"/>
  <c r="X2212" i="109"/>
  <c r="X2380" i="109"/>
  <c r="Y221" i="109"/>
  <c r="V276" i="109"/>
  <c r="V2633" i="109"/>
  <c r="X287" i="109"/>
  <c r="W1128" i="109"/>
  <c r="S4043" i="109"/>
  <c r="Q3099" i="109"/>
  <c r="P3324" i="109"/>
  <c r="R555" i="109"/>
  <c r="W3547" i="109"/>
  <c r="U1564" i="109"/>
  <c r="V4131" i="109"/>
  <c r="W524" i="109"/>
  <c r="Y2584" i="109"/>
  <c r="R3138" i="109"/>
  <c r="Q514" i="112"/>
  <c r="Q1976" i="109"/>
  <c r="X1240" i="109"/>
  <c r="R3858" i="109"/>
  <c r="X4114" i="109"/>
  <c r="O536" i="109"/>
  <c r="T425" i="109"/>
  <c r="P605" i="112"/>
  <c r="P169" i="112"/>
  <c r="Y1315" i="109"/>
  <c r="U1209" i="109"/>
  <c r="N3816" i="109"/>
  <c r="R1538" i="109"/>
  <c r="Y2066" i="109"/>
  <c r="Y117" i="109"/>
  <c r="V2988" i="109"/>
  <c r="W3909" i="109"/>
  <c r="V2650" i="109"/>
  <c r="X3828" i="109"/>
  <c r="O3360" i="109"/>
  <c r="U3137" i="109"/>
  <c r="W2672" i="109"/>
  <c r="W1526" i="109"/>
  <c r="P251" i="109"/>
  <c r="R1243" i="109"/>
  <c r="Y2469" i="109"/>
  <c r="Y3853" i="109"/>
  <c r="V3104" i="109"/>
  <c r="N278" i="109"/>
  <c r="N878" i="109"/>
  <c r="T2116" i="109"/>
  <c r="Y1160" i="109"/>
  <c r="T1154" i="109"/>
  <c r="U118" i="109"/>
  <c r="V1310" i="109"/>
  <c r="V1301" i="109"/>
  <c r="Q1238" i="109"/>
  <c r="Q1199" i="109"/>
  <c r="S1097" i="109"/>
  <c r="S3848" i="109"/>
  <c r="V3575" i="109"/>
  <c r="V2118" i="109"/>
  <c r="U2250" i="109"/>
  <c r="Q3890" i="109"/>
  <c r="O946" i="109"/>
  <c r="Q1124" i="109"/>
  <c r="V3486" i="109"/>
  <c r="Y3753" i="109"/>
  <c r="Q28" i="109"/>
  <c r="U2395" i="109"/>
  <c r="R2776" i="109"/>
  <c r="X2474" i="109"/>
  <c r="T19" i="109"/>
  <c r="T2449" i="109"/>
  <c r="P4197" i="109"/>
  <c r="V52" i="109"/>
  <c r="O3321" i="109"/>
  <c r="S2241" i="109"/>
  <c r="V822" i="109"/>
  <c r="P3109" i="109"/>
  <c r="Q3856" i="109"/>
  <c r="T868" i="109"/>
  <c r="T1966" i="109"/>
  <c r="O1713" i="109"/>
  <c r="V1602" i="109"/>
  <c r="S1489" i="109"/>
  <c r="N379" i="109"/>
  <c r="T1161" i="109"/>
  <c r="Y865" i="109"/>
  <c r="P3087" i="109"/>
  <c r="V1578" i="109"/>
  <c r="P57" i="109"/>
  <c r="Y2308" i="109"/>
  <c r="S2011" i="109"/>
  <c r="V2361" i="109"/>
  <c r="Y1652" i="109"/>
  <c r="S483" i="109"/>
  <c r="X526" i="109"/>
  <c r="U2812" i="109"/>
  <c r="V2365" i="109"/>
  <c r="X3355" i="109"/>
  <c r="N2794" i="109"/>
  <c r="Q409" i="109"/>
  <c r="Y775" i="109"/>
  <c r="S261" i="109"/>
  <c r="N288" i="109"/>
  <c r="Q247" i="109"/>
  <c r="U3540" i="109"/>
  <c r="X1737" i="109"/>
  <c r="U771" i="109"/>
  <c r="O1664" i="109"/>
  <c r="O260" i="109"/>
  <c r="S2475" i="109"/>
  <c r="W3762" i="109"/>
  <c r="N1941" i="109"/>
  <c r="Q221" i="109"/>
  <c r="V1229" i="109"/>
  <c r="V1210" i="109"/>
  <c r="X505" i="109"/>
  <c r="Q2397" i="109"/>
  <c r="N472" i="109"/>
  <c r="U367" i="109"/>
  <c r="R1004" i="109"/>
  <c r="N2307" i="109"/>
  <c r="S2706" i="109"/>
  <c r="V3097" i="109"/>
  <c r="P3856" i="109"/>
  <c r="Q3652" i="109"/>
  <c r="Z1776" i="109"/>
  <c r="Z3246" i="109"/>
  <c r="Y1327" i="109"/>
  <c r="P370" i="112"/>
  <c r="V264" i="109"/>
  <c r="Q1342" i="109"/>
  <c r="Y2033" i="109"/>
  <c r="Y1600" i="109"/>
  <c r="V3298" i="109"/>
  <c r="W1348" i="109"/>
  <c r="O1237" i="109"/>
  <c r="N1900" i="109"/>
  <c r="Z302" i="109"/>
  <c r="S3135" i="109"/>
  <c r="X3751" i="109"/>
  <c r="O2228" i="109"/>
  <c r="X2282" i="109"/>
  <c r="S1539" i="109"/>
  <c r="X3798" i="109"/>
  <c r="W1240" i="109"/>
  <c r="U2104" i="109"/>
  <c r="Y26" i="109"/>
  <c r="N21" i="109"/>
  <c r="N2977" i="109"/>
  <c r="U805" i="109"/>
  <c r="U3526" i="109"/>
  <c r="Y3562" i="109"/>
  <c r="U1991" i="109"/>
  <c r="U1234" i="109"/>
  <c r="T1715" i="109"/>
  <c r="P643" i="109"/>
  <c r="V3526" i="109"/>
  <c r="S3534" i="109"/>
  <c r="T2643" i="109"/>
  <c r="X3188" i="109"/>
  <c r="P2335" i="112"/>
  <c r="Y1924" i="109"/>
  <c r="S2224" i="109"/>
  <c r="Q2364" i="109"/>
  <c r="P1927" i="109"/>
  <c r="X148" i="109"/>
  <c r="S2276" i="109"/>
  <c r="X2933" i="109"/>
  <c r="T180" i="109"/>
  <c r="Z1430" i="109"/>
  <c r="T1488" i="109"/>
  <c r="P909" i="109"/>
  <c r="X139" i="109"/>
  <c r="Q3742" i="109"/>
  <c r="O1498" i="109"/>
  <c r="W935" i="109"/>
  <c r="R3086" i="109"/>
  <c r="S1752" i="109"/>
  <c r="O1242" i="109"/>
  <c r="N4048" i="109"/>
  <c r="Y1312" i="109"/>
  <c r="T2429" i="109"/>
  <c r="V423" i="109"/>
  <c r="N1491" i="112"/>
  <c r="S439" i="109"/>
  <c r="T4034" i="109"/>
  <c r="Y774" i="109"/>
  <c r="Q284" i="109"/>
  <c r="P1468" i="112"/>
  <c r="Q309" i="112"/>
  <c r="R1627" i="109"/>
  <c r="R1298" i="109"/>
  <c r="V793" i="109"/>
  <c r="Q959" i="109"/>
  <c r="X1187" i="109"/>
  <c r="Y1539" i="109"/>
  <c r="V63" i="109"/>
  <c r="P931" i="109"/>
  <c r="X240" i="109"/>
  <c r="W202" i="109"/>
  <c r="U1638" i="109"/>
  <c r="T890" i="109"/>
  <c r="P277" i="109"/>
  <c r="S3459" i="109"/>
  <c r="Q946" i="112"/>
  <c r="S3725" i="109"/>
  <c r="V31" i="109"/>
  <c r="R3503" i="109"/>
  <c r="X1199" i="109"/>
  <c r="V1743" i="109"/>
  <c r="V2706" i="109"/>
  <c r="Y651" i="109"/>
  <c r="U255" i="109"/>
  <c r="N3179" i="109"/>
  <c r="Y1968" i="109"/>
  <c r="R3729" i="109"/>
  <c r="P895" i="109"/>
  <c r="X168" i="109"/>
  <c r="S2049" i="109"/>
  <c r="Y3445" i="109"/>
  <c r="V605" i="109"/>
  <c r="R1378" i="109"/>
  <c r="O2249" i="109"/>
  <c r="X1747" i="109"/>
  <c r="S2033" i="109"/>
  <c r="U263" i="109"/>
  <c r="P1275" i="109"/>
  <c r="V1161" i="109"/>
  <c r="V2580" i="109"/>
  <c r="P891" i="109"/>
  <c r="Y2630" i="109"/>
  <c r="T3051" i="109"/>
  <c r="Y550" i="109"/>
  <c r="R2065" i="109"/>
  <c r="W2767" i="109"/>
  <c r="S1594" i="109"/>
  <c r="W3054" i="109"/>
  <c r="W2226" i="109"/>
  <c r="T1681" i="109"/>
  <c r="X2072" i="109"/>
  <c r="S795" i="109"/>
  <c r="W3476" i="109"/>
  <c r="O1930" i="109"/>
  <c r="W452" i="109"/>
  <c r="U3874" i="109"/>
  <c r="P822" i="109"/>
  <c r="X2452" i="109"/>
  <c r="U1588" i="109"/>
  <c r="O448" i="109"/>
  <c r="Y1750" i="109"/>
  <c r="O3744" i="109"/>
  <c r="Q1865" i="109"/>
  <c r="Q2994" i="109"/>
  <c r="X942" i="109"/>
  <c r="R2277" i="109"/>
  <c r="U3765" i="109"/>
  <c r="P2612" i="109"/>
  <c r="Y874" i="109"/>
  <c r="W3801" i="109"/>
  <c r="P2804" i="109"/>
  <c r="N1063" i="112"/>
  <c r="R1912" i="109"/>
  <c r="S2581" i="109"/>
  <c r="Q937" i="109"/>
  <c r="T33" i="109"/>
  <c r="W4197" i="109"/>
  <c r="W1884" i="109"/>
  <c r="Z2540" i="109"/>
  <c r="R1335" i="109"/>
  <c r="R622" i="109"/>
  <c r="Q4200" i="109"/>
  <c r="U191" i="109"/>
  <c r="S2118" i="109"/>
  <c r="X2810" i="109"/>
  <c r="Z2529" i="109"/>
  <c r="U3350" i="109"/>
  <c r="X3942" i="109"/>
  <c r="N1491" i="109"/>
  <c r="S2350" i="109"/>
  <c r="Z2902" i="109"/>
  <c r="Y2597" i="109"/>
  <c r="T174" i="109"/>
  <c r="W204" i="109"/>
  <c r="T229" i="109"/>
  <c r="Q1831" i="109"/>
  <c r="Q654" i="109"/>
  <c r="U1846" i="109"/>
  <c r="N138" i="112"/>
  <c r="R3867" i="109"/>
  <c r="W64" i="109"/>
  <c r="T4226" i="109"/>
  <c r="W1387" i="109"/>
  <c r="U954" i="109"/>
  <c r="O3852" i="109"/>
  <c r="O1724" i="109"/>
  <c r="O1940" i="109"/>
  <c r="V477" i="109"/>
  <c r="R1931" i="109"/>
  <c r="N2221" i="109"/>
  <c r="Q197" i="109"/>
  <c r="V203" i="109"/>
  <c r="P656" i="109"/>
  <c r="U2424" i="109"/>
  <c r="W1108" i="109"/>
  <c r="V1957" i="109"/>
  <c r="Q2314" i="109"/>
  <c r="Q2007" i="109"/>
  <c r="V3086" i="109"/>
  <c r="Q2959" i="109"/>
  <c r="N1720" i="109"/>
  <c r="X1984" i="109"/>
  <c r="X1957" i="109"/>
  <c r="W1231" i="109"/>
  <c r="V2745" i="109"/>
  <c r="R2575" i="109"/>
  <c r="S1189" i="109"/>
  <c r="R1884" i="109"/>
  <c r="P2250" i="109"/>
  <c r="P2065" i="109"/>
  <c r="V4151" i="109"/>
  <c r="N1243" i="109"/>
  <c r="V1254" i="109"/>
  <c r="X1379" i="109"/>
  <c r="V2469" i="109"/>
  <c r="P3121" i="109"/>
  <c r="O420" i="109"/>
  <c r="R2105" i="109"/>
  <c r="U2452" i="109"/>
  <c r="R2294" i="109"/>
  <c r="O3838" i="109"/>
  <c r="O238" i="109"/>
  <c r="S4206" i="109"/>
  <c r="W3858" i="109"/>
  <c r="T792" i="109"/>
  <c r="R886" i="109"/>
  <c r="U4305" i="109"/>
  <c r="O2424" i="109"/>
  <c r="O1161" i="112"/>
  <c r="Y2963" i="109"/>
  <c r="Y1649" i="109"/>
  <c r="V59" i="109"/>
  <c r="N1561" i="109"/>
  <c r="N1271" i="109"/>
  <c r="X1937" i="109"/>
  <c r="Q3036" i="109"/>
  <c r="U1500" i="109"/>
  <c r="Y641" i="109"/>
  <c r="Y1574" i="109"/>
  <c r="Q2003" i="109"/>
  <c r="R244" i="109"/>
  <c r="P3003" i="109"/>
  <c r="S3548" i="109"/>
  <c r="O1491" i="109"/>
  <c r="T1934" i="109"/>
  <c r="P2059" i="109"/>
  <c r="O1567" i="109"/>
  <c r="Y503" i="109"/>
  <c r="S2392" i="109"/>
  <c r="U2406" i="109"/>
  <c r="Y387" i="109"/>
  <c r="P1830" i="109"/>
  <c r="V876" i="109"/>
  <c r="N1008" i="109"/>
  <c r="X1001" i="109"/>
  <c r="Y2356" i="109"/>
  <c r="R567" i="109"/>
  <c r="W3848" i="109"/>
  <c r="P1674" i="109"/>
  <c r="X3830" i="109"/>
  <c r="V4143" i="109"/>
  <c r="N969" i="109"/>
  <c r="R2765" i="109"/>
  <c r="O166" i="109"/>
  <c r="N803" i="109"/>
  <c r="Y172" i="109"/>
  <c r="W1602" i="109"/>
  <c r="R111" i="109"/>
  <c r="X277" i="109"/>
  <c r="T3304" i="109"/>
  <c r="W219" i="109"/>
  <c r="W1228" i="109"/>
  <c r="V604" i="109"/>
  <c r="R1365" i="109"/>
  <c r="S211" i="109"/>
  <c r="P452" i="109"/>
  <c r="N190" i="109"/>
  <c r="N95" i="109"/>
  <c r="P60" i="109"/>
  <c r="O1154" i="109"/>
  <c r="R676" i="112"/>
  <c r="V2940" i="109"/>
  <c r="S921" i="109"/>
  <c r="R2245" i="109"/>
  <c r="Q1663" i="109"/>
  <c r="Y1517" i="109"/>
  <c r="W3811" i="109"/>
  <c r="Y2474" i="109"/>
  <c r="Y1304" i="109"/>
  <c r="P549" i="112"/>
  <c r="N235" i="112"/>
  <c r="O1452" i="112"/>
  <c r="Y635" i="109"/>
  <c r="P635" i="109"/>
  <c r="W2269" i="109"/>
  <c r="X2922" i="109"/>
  <c r="Y1199" i="109"/>
  <c r="S1274" i="109"/>
  <c r="Y2448" i="109"/>
  <c r="S914" i="109"/>
  <c r="R259" i="109"/>
  <c r="V1657" i="109"/>
  <c r="N830" i="112"/>
  <c r="Z2484" i="109"/>
  <c r="Y1973" i="109"/>
  <c r="V3203" i="109"/>
  <c r="W2953" i="109"/>
  <c r="O1236" i="109"/>
  <c r="P3138" i="109"/>
  <c r="N2044" i="109"/>
  <c r="X1256" i="109"/>
  <c r="U617" i="109"/>
  <c r="Q2987" i="109"/>
  <c r="V2351" i="109"/>
  <c r="S286" i="109"/>
  <c r="S4154" i="109"/>
  <c r="Y1159" i="109"/>
  <c r="R1866" i="109"/>
  <c r="O1923" i="109"/>
  <c r="V2757" i="109"/>
  <c r="Q463" i="109"/>
  <c r="O813" i="109"/>
  <c r="P3319" i="109"/>
  <c r="Y3826" i="109"/>
  <c r="S448" i="109"/>
  <c r="V1498" i="109"/>
  <c r="Y3725" i="109"/>
  <c r="Q609" i="109"/>
  <c r="R603" i="109"/>
  <c r="S394" i="109"/>
  <c r="U4129" i="109"/>
  <c r="Q380" i="109"/>
  <c r="W2336" i="109"/>
  <c r="Z3627" i="109"/>
  <c r="R1501" i="109"/>
  <c r="V2581" i="109"/>
  <c r="P1561" i="109"/>
  <c r="R245" i="109"/>
  <c r="U2467" i="109"/>
  <c r="X809" i="109"/>
  <c r="T1684" i="109"/>
  <c r="U2985" i="109"/>
  <c r="P3144" i="109"/>
  <c r="T2475" i="109"/>
  <c r="U3489" i="109"/>
  <c r="X2604" i="109"/>
  <c r="P2430" i="109"/>
  <c r="Q62" i="109"/>
  <c r="P4088" i="109"/>
  <c r="Q651" i="109"/>
  <c r="Q3826" i="109"/>
  <c r="Q3778" i="109"/>
  <c r="Q805" i="109"/>
  <c r="O1499" i="109"/>
  <c r="W3678" i="109"/>
  <c r="X1129" i="109"/>
  <c r="X2746" i="109"/>
  <c r="R4021" i="109"/>
  <c r="Q1255" i="109"/>
  <c r="U2111" i="109"/>
  <c r="N808" i="109"/>
  <c r="O2195" i="109"/>
  <c r="N1707" i="112"/>
  <c r="N97" i="112"/>
  <c r="N5" i="112"/>
  <c r="N1247" i="112"/>
  <c r="N51" i="112"/>
  <c r="N2167" i="112"/>
  <c r="U13" i="67" l="1"/>
  <c r="U13" i="63"/>
  <c r="U13" i="22" l="1"/>
  <c r="N1708" i="112"/>
  <c r="N1524" i="112"/>
  <c r="N2398" i="112"/>
  <c r="N2214" i="112"/>
  <c r="N558" i="112"/>
  <c r="N972" i="112"/>
  <c r="N1386" i="112"/>
  <c r="N1478" i="112"/>
  <c r="N2076" i="112"/>
  <c r="N1938" i="112"/>
  <c r="N512" i="112"/>
  <c r="N1846" i="112"/>
  <c r="N2536" i="112"/>
  <c r="N696" i="112"/>
  <c r="N1294" i="112"/>
  <c r="N1018" i="112"/>
  <c r="N1248" i="112"/>
  <c r="N926" i="112"/>
  <c r="N788" i="112"/>
  <c r="N834" i="112"/>
  <c r="N1984" i="112"/>
  <c r="N2168" i="112"/>
  <c r="N1662" i="112"/>
  <c r="U14" i="62" l="1"/>
  <c r="U14" i="66"/>
  <c r="N1015" i="112"/>
  <c r="N555" i="112"/>
  <c r="N2306" i="112"/>
  <c r="N2444" i="112"/>
  <c r="N1892" i="112"/>
  <c r="N466" i="112"/>
  <c r="N1475" i="112"/>
  <c r="N1064" i="112"/>
  <c r="N2165" i="112"/>
  <c r="N1889" i="112"/>
  <c r="N374" i="112"/>
  <c r="N1202" i="112"/>
  <c r="N1061" i="112"/>
  <c r="N1935" i="112"/>
  <c r="N1981" i="112"/>
  <c r="N282" i="112"/>
  <c r="N2119" i="112"/>
  <c r="N328" i="112"/>
  <c r="N2211" i="112"/>
  <c r="N1705" i="112"/>
  <c r="N1291" i="112"/>
  <c r="N1751" i="112"/>
  <c r="N1245" i="112"/>
  <c r="N831" i="112"/>
  <c r="N2674" i="112"/>
  <c r="N1616" i="112"/>
  <c r="N1429" i="112"/>
  <c r="N2582" i="112"/>
  <c r="N785" i="112"/>
  <c r="N509" i="112"/>
  <c r="N2352" i="112"/>
  <c r="N1521" i="112"/>
  <c r="N2671" i="112"/>
  <c r="N2395" i="112"/>
  <c r="N1659" i="112"/>
  <c r="N2628" i="112"/>
  <c r="N1754" i="112"/>
  <c r="N2441" i="112"/>
  <c r="N1199" i="112"/>
  <c r="N969" i="112"/>
  <c r="N604" i="112"/>
  <c r="N1156" i="112"/>
  <c r="U14" i="69" l="1"/>
  <c r="P14" i="22"/>
  <c r="U14" i="60"/>
  <c r="L14" i="22"/>
  <c r="U14" i="65"/>
  <c r="U14" i="63"/>
  <c r="U14" i="68"/>
  <c r="N236" i="112"/>
  <c r="N98" i="112"/>
  <c r="N739" i="112"/>
  <c r="N601" i="112"/>
  <c r="N463" i="112"/>
  <c r="N693" i="112"/>
  <c r="N2533" i="112"/>
  <c r="N1432" i="112"/>
  <c r="N742" i="112"/>
  <c r="N2303" i="112"/>
  <c r="N144" i="112"/>
  <c r="N923" i="112"/>
  <c r="N1383" i="112"/>
  <c r="N2122" i="112"/>
  <c r="N2625" i="112"/>
  <c r="N2349" i="112"/>
  <c r="N2579" i="112"/>
  <c r="U11" i="64" l="1"/>
  <c r="U11" i="62"/>
  <c r="U11" i="68"/>
  <c r="U11" i="61"/>
  <c r="U11" i="69"/>
  <c r="U14" i="67"/>
  <c r="U11" i="60"/>
  <c r="U14" i="61"/>
  <c r="U14" i="23"/>
  <c r="D14" i="22"/>
  <c r="U14" i="64"/>
  <c r="H14" i="22"/>
  <c r="N325" i="112"/>
  <c r="N371" i="112"/>
  <c r="N1613" i="112"/>
  <c r="N1843" i="112"/>
  <c r="N2073" i="112"/>
  <c r="N6" i="112"/>
  <c r="N52" i="112"/>
  <c r="U14" i="22" l="1"/>
  <c r="P11" i="22"/>
  <c r="U11" i="67"/>
  <c r="U11" i="66"/>
  <c r="L11" i="22"/>
  <c r="U11" i="65"/>
  <c r="N141" i="112"/>
  <c r="N95" i="112"/>
  <c r="N1153" i="112"/>
  <c r="N279" i="112"/>
  <c r="U11" i="63" l="1"/>
  <c r="H11" i="22"/>
  <c r="N233" i="112"/>
  <c r="N49" i="112"/>
  <c r="U11" i="23" l="1"/>
  <c r="D11" i="22"/>
  <c r="N3" i="112"/>
  <c r="N1387" i="112"/>
  <c r="N1939" i="112"/>
  <c r="N1203" i="112"/>
  <c r="N1019" i="112"/>
  <c r="N743" i="112"/>
  <c r="N2537" i="112"/>
  <c r="N1065" i="112"/>
  <c r="N1249" i="112"/>
  <c r="N927" i="112"/>
  <c r="N1479" i="112"/>
  <c r="N2399" i="112"/>
  <c r="N1433" i="112"/>
  <c r="N1709" i="112"/>
  <c r="N2215" i="112"/>
  <c r="N835" i="112"/>
  <c r="N2123" i="112"/>
  <c r="N2629" i="112"/>
  <c r="N329" i="112"/>
  <c r="N1617" i="112"/>
  <c r="N2675" i="112"/>
  <c r="N1663" i="112"/>
  <c r="N2077" i="112"/>
  <c r="N1847" i="112"/>
  <c r="N1755" i="112"/>
  <c r="N605" i="112"/>
  <c r="N697" i="112"/>
  <c r="N789" i="112"/>
  <c r="N375" i="112"/>
  <c r="N467" i="112"/>
  <c r="N1295" i="112"/>
  <c r="N2445" i="112"/>
  <c r="N2583" i="112"/>
  <c r="N559" i="112"/>
  <c r="N1893" i="112"/>
  <c r="N283" i="112"/>
  <c r="N2307" i="112"/>
  <c r="N1157" i="112"/>
  <c r="N1985" i="112"/>
  <c r="N973" i="112"/>
  <c r="N2353" i="112"/>
  <c r="N2169" i="112"/>
  <c r="N513" i="112"/>
  <c r="N237" i="112"/>
  <c r="N1525" i="112"/>
  <c r="H16" i="69" l="1"/>
  <c r="U15" i="63"/>
  <c r="U16" i="63" s="1"/>
  <c r="D16" i="63"/>
  <c r="D15" i="22"/>
  <c r="D16" i="22" s="1"/>
  <c r="U15" i="23"/>
  <c r="U16" i="23" s="1"/>
  <c r="L16" i="65"/>
  <c r="H16" i="65"/>
  <c r="P16" i="64"/>
  <c r="L16" i="60"/>
  <c r="L16" i="69"/>
  <c r="U15" i="66"/>
  <c r="U16" i="66" s="1"/>
  <c r="D16" i="66"/>
  <c r="H16" i="68"/>
  <c r="P16" i="67"/>
  <c r="P16" i="68"/>
  <c r="P16" i="69"/>
  <c r="H15" i="22"/>
  <c r="H16" i="23"/>
  <c r="U15" i="67"/>
  <c r="U16" i="67" s="1"/>
  <c r="D16" i="67"/>
  <c r="P16" i="66"/>
  <c r="L16" i="66"/>
  <c r="L16" i="67"/>
  <c r="L16" i="68"/>
  <c r="P16" i="61"/>
  <c r="U15" i="69"/>
  <c r="U16" i="69" s="1"/>
  <c r="D16" i="69"/>
  <c r="H16" i="64"/>
  <c r="P16" i="63"/>
  <c r="H16" i="66"/>
  <c r="H16" i="67"/>
  <c r="D16" i="23"/>
  <c r="U15" i="68"/>
  <c r="U16" i="68" s="1"/>
  <c r="D16" i="68"/>
  <c r="L15" i="22"/>
  <c r="L16" i="23"/>
  <c r="U15" i="61"/>
  <c r="U16" i="61" s="1"/>
  <c r="D16" i="61"/>
  <c r="P16" i="62"/>
  <c r="L16" i="62"/>
  <c r="L16" i="63"/>
  <c r="P16" i="65"/>
  <c r="U15" i="60"/>
  <c r="U16" i="60" s="1"/>
  <c r="D16" i="60"/>
  <c r="U15" i="62"/>
  <c r="U16" i="62" s="1"/>
  <c r="D16" i="62"/>
  <c r="U15" i="65"/>
  <c r="U16" i="65" s="1"/>
  <c r="D16" i="65"/>
  <c r="L16" i="61"/>
  <c r="H16" i="61"/>
  <c r="H16" i="62"/>
  <c r="L16" i="64"/>
  <c r="U11" i="22"/>
  <c r="U15" i="64"/>
  <c r="U16" i="64" s="1"/>
  <c r="D16" i="64"/>
  <c r="H16" i="60"/>
  <c r="P15" i="22"/>
  <c r="P16" i="23"/>
  <c r="P16" i="60"/>
  <c r="H16" i="63"/>
  <c r="N53" i="112"/>
  <c r="N99" i="112"/>
  <c r="N7" i="112"/>
  <c r="N145" i="112"/>
  <c r="U15" i="22" l="1"/>
  <c r="U16" i="22" s="1"/>
  <c r="P16" i="22"/>
  <c r="L16" i="22"/>
  <c r="H16" i="22"/>
  <c r="T11" i="121" l="1"/>
  <c r="T8" i="16"/>
  <c r="T13" i="16" l="1"/>
  <c r="BH11" i="4" l="1"/>
  <c r="BE11" i="27"/>
  <c r="BI11" i="27"/>
  <c r="BL11" i="4"/>
  <c r="BD11" i="4"/>
  <c r="BG11" i="27"/>
  <c r="BD11" i="27"/>
  <c r="BC11" i="27"/>
  <c r="BC11" i="4"/>
  <c r="BL11" i="27"/>
  <c r="BF11" i="27"/>
  <c r="BE11" i="4"/>
  <c r="BH11" i="27"/>
  <c r="BF11" i="4"/>
  <c r="BG11" i="4"/>
  <c r="BB11" i="27"/>
  <c r="BB11" i="4"/>
  <c r="Q879" i="109"/>
  <c r="Y441" i="109"/>
  <c r="S806" i="109"/>
  <c r="Y368" i="109"/>
  <c r="S441" i="109"/>
  <c r="O879" i="109"/>
  <c r="Q441" i="109"/>
  <c r="P514" i="109"/>
  <c r="U368" i="109"/>
  <c r="P587" i="109"/>
  <c r="V733" i="109"/>
  <c r="Y587" i="109"/>
  <c r="T441" i="109"/>
  <c r="Y952" i="109"/>
  <c r="S952" i="109"/>
  <c r="U587" i="109"/>
  <c r="Q806" i="109"/>
  <c r="O806" i="109"/>
  <c r="Q514" i="109"/>
  <c r="V806" i="109"/>
  <c r="T733" i="109"/>
  <c r="O368" i="109"/>
  <c r="T368" i="109"/>
  <c r="S879" i="109"/>
  <c r="R952" i="109"/>
  <c r="P733" i="109"/>
  <c r="P879" i="109"/>
  <c r="O441" i="109"/>
  <c r="S587" i="109"/>
  <c r="Y806" i="109"/>
  <c r="V441" i="109"/>
  <c r="Q733" i="109"/>
  <c r="V514" i="109"/>
  <c r="T952" i="109"/>
  <c r="U952" i="109"/>
  <c r="V587" i="109"/>
  <c r="P368" i="109"/>
  <c r="O733" i="109"/>
  <c r="O514" i="109"/>
  <c r="T879" i="109"/>
  <c r="O952" i="109"/>
  <c r="P952" i="109"/>
  <c r="R733" i="109"/>
  <c r="Y514" i="109"/>
  <c r="T806" i="109"/>
  <c r="V952" i="109"/>
  <c r="R514" i="109"/>
  <c r="U806" i="109"/>
  <c r="V879" i="109"/>
  <c r="T514" i="109"/>
  <c r="P441" i="109"/>
  <c r="P806" i="109"/>
  <c r="Y733" i="109"/>
  <c r="O587" i="109"/>
  <c r="S733" i="109"/>
  <c r="U441" i="109"/>
  <c r="R368" i="109"/>
  <c r="T587" i="109"/>
  <c r="U514" i="109"/>
  <c r="S514" i="109"/>
  <c r="Y879" i="109"/>
  <c r="Q368" i="109"/>
  <c r="R441" i="109"/>
  <c r="R806" i="109"/>
  <c r="U733" i="109"/>
  <c r="R587" i="109"/>
  <c r="Q952" i="109"/>
  <c r="U879" i="109"/>
  <c r="Q587" i="109"/>
  <c r="S368" i="109"/>
  <c r="R879" i="109"/>
  <c r="BE11" i="32" l="1"/>
  <c r="R3726" i="109"/>
  <c r="Y1244" i="109"/>
  <c r="R3653" i="109"/>
  <c r="P1244" i="109"/>
  <c r="R1244" i="109"/>
  <c r="R3799" i="109"/>
  <c r="R3872" i="109"/>
  <c r="R2266" i="109"/>
  <c r="R1098" i="109"/>
  <c r="BC11" i="28" l="1"/>
  <c r="BE11" i="28"/>
  <c r="R1171" i="109"/>
  <c r="R1317" i="109"/>
  <c r="P1317" i="109"/>
  <c r="P1098" i="109"/>
  <c r="V1244" i="109"/>
  <c r="P1171" i="109"/>
  <c r="U1244" i="109"/>
  <c r="BC11" i="29" l="1"/>
  <c r="F11" i="9"/>
  <c r="BC11" i="30"/>
  <c r="BE11" i="36"/>
  <c r="BC11" i="33"/>
  <c r="AD11" i="9"/>
  <c r="BE11" i="34"/>
  <c r="BC11" i="32"/>
  <c r="BE11" i="29"/>
  <c r="H11" i="9"/>
  <c r="AR11" i="9"/>
  <c r="BC11" i="34"/>
  <c r="BC11" i="31"/>
  <c r="T11" i="9"/>
  <c r="BE11" i="33"/>
  <c r="BE11" i="35"/>
  <c r="BE11" i="30"/>
  <c r="BC11" i="35"/>
  <c r="AF11" i="9"/>
  <c r="R11" i="9"/>
  <c r="AP11" i="9"/>
  <c r="BC11" i="36"/>
  <c r="BE11" i="31"/>
  <c r="R3434" i="109"/>
  <c r="P4091" i="109"/>
  <c r="R2996" i="109"/>
  <c r="R1828" i="109"/>
  <c r="P1536" i="109"/>
  <c r="P2193" i="109"/>
  <c r="P3726" i="109"/>
  <c r="P1901" i="109"/>
  <c r="R149" i="109"/>
  <c r="P2777" i="109"/>
  <c r="R2339" i="109"/>
  <c r="R4164" i="109"/>
  <c r="R2777" i="109"/>
  <c r="R2047" i="109"/>
  <c r="P2047" i="109"/>
  <c r="R1463" i="109"/>
  <c r="P3799" i="109"/>
  <c r="R4018" i="109"/>
  <c r="P2558" i="109"/>
  <c r="R4237" i="109"/>
  <c r="R3507" i="109"/>
  <c r="R3361" i="109"/>
  <c r="R1609" i="109"/>
  <c r="R2704" i="109"/>
  <c r="R2412" i="109"/>
  <c r="R4091" i="109"/>
  <c r="P1609" i="109"/>
  <c r="R3" i="109"/>
  <c r="P3434" i="109"/>
  <c r="P1828" i="109"/>
  <c r="R3069" i="109"/>
  <c r="P76" i="109"/>
  <c r="P4018" i="109"/>
  <c r="R76" i="109"/>
  <c r="P4164" i="109"/>
  <c r="R2193" i="109"/>
  <c r="P1463" i="109"/>
  <c r="P4237" i="109"/>
  <c r="P3142" i="109"/>
  <c r="P2339" i="109"/>
  <c r="P2923" i="109"/>
  <c r="R2923" i="109"/>
  <c r="R3288" i="109"/>
  <c r="P2412" i="109"/>
  <c r="P149" i="109"/>
  <c r="R1901" i="109"/>
  <c r="P222" i="109"/>
  <c r="P3872" i="109"/>
  <c r="R1536" i="109"/>
  <c r="P3507" i="109"/>
  <c r="P3361" i="109"/>
  <c r="P3" i="109"/>
  <c r="P1682" i="109"/>
  <c r="R1682" i="109"/>
  <c r="R2558" i="109"/>
  <c r="P2996" i="109"/>
  <c r="P2631" i="109"/>
  <c r="R3142" i="109"/>
  <c r="P1974" i="109"/>
  <c r="P3288" i="109"/>
  <c r="P3069" i="109"/>
  <c r="P3653" i="109"/>
  <c r="P2704" i="109"/>
  <c r="P2266" i="109"/>
  <c r="R1974" i="109"/>
  <c r="R2631" i="109"/>
  <c r="R222" i="109"/>
  <c r="BC11" i="9" l="1"/>
  <c r="BE11" i="9"/>
  <c r="AS11" i="9" l="1"/>
  <c r="AY11" i="9"/>
  <c r="BF11" i="33"/>
  <c r="AE11" i="9"/>
  <c r="AJ11" i="9"/>
  <c r="AI11" i="9"/>
  <c r="AT11" i="9"/>
  <c r="AV11" i="9"/>
  <c r="AQ11" i="9"/>
  <c r="AU11" i="9"/>
  <c r="AG11" i="9"/>
  <c r="AM11" i="9"/>
  <c r="AH11" i="9"/>
  <c r="S3799" i="109"/>
  <c r="S2704" i="109"/>
  <c r="Q3069" i="109"/>
  <c r="Y3507" i="109"/>
  <c r="V1317" i="109"/>
  <c r="U2266" i="109"/>
  <c r="S1244" i="109"/>
  <c r="U2047" i="109"/>
  <c r="Q3799" i="109"/>
  <c r="S4237" i="109"/>
  <c r="S2339" i="109"/>
  <c r="O2631" i="109"/>
  <c r="V3872" i="109"/>
  <c r="U1974" i="109"/>
  <c r="V3507" i="109"/>
  <c r="S2412" i="109"/>
  <c r="Q1901" i="109"/>
  <c r="T1317" i="109"/>
  <c r="T2047" i="109"/>
  <c r="S3142" i="109"/>
  <c r="V2339" i="109"/>
  <c r="V1974" i="109"/>
  <c r="V4091" i="109"/>
  <c r="S3726" i="109"/>
  <c r="O2996" i="109"/>
  <c r="T4237" i="109"/>
  <c r="Q3434" i="109"/>
  <c r="Y2996" i="109"/>
  <c r="U3069" i="109"/>
  <c r="T2266" i="109"/>
  <c r="S2631" i="109"/>
  <c r="Y149" i="109"/>
  <c r="Q2704" i="109"/>
  <c r="Q3142" i="109"/>
  <c r="S3361" i="109"/>
  <c r="S2777" i="109"/>
  <c r="T3434" i="109"/>
  <c r="U4164" i="109"/>
  <c r="S4018" i="109"/>
  <c r="Y2631" i="109"/>
  <c r="U2339" i="109"/>
  <c r="O1901" i="109"/>
  <c r="U3799" i="109"/>
  <c r="T3507" i="109"/>
  <c r="S1317" i="109"/>
  <c r="Q3361" i="109"/>
  <c r="T222" i="109"/>
  <c r="Q3872" i="109"/>
  <c r="Y2047" i="109"/>
  <c r="V1901" i="109"/>
  <c r="V2047" i="109"/>
  <c r="T3361" i="109"/>
  <c r="S4164" i="109"/>
  <c r="S1974" i="109"/>
  <c r="U3361" i="109"/>
  <c r="Y3069" i="109"/>
  <c r="U2777" i="109"/>
  <c r="V3434" i="109"/>
  <c r="Y4164" i="109"/>
  <c r="Y2777" i="109"/>
  <c r="Y3872" i="109"/>
  <c r="S2266" i="109"/>
  <c r="V1682" i="109"/>
  <c r="U1317" i="109"/>
  <c r="V3799" i="109"/>
  <c r="Q2777" i="109"/>
  <c r="T1974" i="109"/>
  <c r="T2412" i="109"/>
  <c r="U222" i="109"/>
  <c r="V2704" i="109"/>
  <c r="S222" i="109"/>
  <c r="T3142" i="109"/>
  <c r="Q3507" i="109"/>
  <c r="Q2412" i="109"/>
  <c r="Y2412" i="109"/>
  <c r="S1609" i="109"/>
  <c r="T2996" i="109"/>
  <c r="T1682" i="109"/>
  <c r="Y3726" i="109"/>
  <c r="S3872" i="109"/>
  <c r="U3434" i="109"/>
  <c r="Q1317" i="109"/>
  <c r="Y1317" i="109"/>
  <c r="U1609" i="109"/>
  <c r="Y1901" i="109"/>
  <c r="U3142" i="109"/>
  <c r="Q2631" i="109"/>
  <c r="Q4091" i="109"/>
  <c r="Y2704" i="109"/>
  <c r="S1901" i="109"/>
  <c r="Q1682" i="109"/>
  <c r="S4091" i="109"/>
  <c r="S149" i="109"/>
  <c r="Q2996" i="109"/>
  <c r="U2631" i="109"/>
  <c r="T1901" i="109"/>
  <c r="Y3361" i="109"/>
  <c r="O3361" i="109"/>
  <c r="T3799" i="109"/>
  <c r="S3434" i="109"/>
  <c r="V2996" i="109"/>
  <c r="V2777" i="109"/>
  <c r="U4091" i="109"/>
  <c r="Y4237" i="109"/>
  <c r="Q2047" i="109"/>
  <c r="U3872" i="109"/>
  <c r="T4091" i="109"/>
  <c r="Y1974" i="109"/>
  <c r="S2996" i="109"/>
  <c r="V3069" i="109"/>
  <c r="V149" i="109"/>
  <c r="T1244" i="109"/>
  <c r="T149" i="109"/>
  <c r="Q4164" i="109"/>
  <c r="V3142" i="109"/>
  <c r="Y1682" i="109"/>
  <c r="U149" i="109"/>
  <c r="Q1244" i="109"/>
  <c r="O4091" i="109"/>
  <c r="T2777" i="109"/>
  <c r="Y3434" i="109"/>
  <c r="S3069" i="109"/>
  <c r="Q1609" i="109"/>
  <c r="T3726" i="109"/>
  <c r="V2412" i="109"/>
  <c r="Q222" i="109"/>
  <c r="O2704" i="109"/>
  <c r="U1901" i="109"/>
  <c r="Y2266" i="109"/>
  <c r="T3069" i="109"/>
  <c r="V4164" i="109"/>
  <c r="Q4237" i="109"/>
  <c r="T1609" i="109"/>
  <c r="Q1974" i="109"/>
  <c r="T2631" i="109"/>
  <c r="U2996" i="109"/>
  <c r="Y3142" i="109"/>
  <c r="O3726" i="109"/>
  <c r="U3726" i="109"/>
  <c r="U3507" i="109"/>
  <c r="U4237" i="109"/>
  <c r="Y2339" i="109"/>
  <c r="Q149" i="109"/>
  <c r="S2047" i="109"/>
  <c r="S3507" i="109"/>
  <c r="U2704" i="109"/>
  <c r="V3361" i="109"/>
  <c r="Y1609" i="109"/>
  <c r="Q2339" i="109"/>
  <c r="V1609" i="109"/>
  <c r="O2266" i="109"/>
  <c r="V4237" i="109"/>
  <c r="V3726" i="109"/>
  <c r="U2412" i="109"/>
  <c r="Y4091" i="109"/>
  <c r="Q3726" i="109"/>
  <c r="T3872" i="109"/>
  <c r="S1682" i="109"/>
  <c r="T4164" i="109"/>
  <c r="T2704" i="109"/>
  <c r="Y222" i="109"/>
  <c r="U1098" i="109"/>
  <c r="T2339" i="109"/>
  <c r="U1682" i="109"/>
  <c r="V2631" i="109"/>
  <c r="Y3799" i="109"/>
  <c r="V222" i="109"/>
  <c r="W11" i="9" l="1"/>
  <c r="BH11" i="28"/>
  <c r="Q2266" i="109"/>
  <c r="T1171" i="109"/>
  <c r="Q1536" i="109"/>
  <c r="U76" i="109"/>
  <c r="V1536" i="109"/>
  <c r="U1536" i="109"/>
  <c r="U1171" i="109"/>
  <c r="O1536" i="109"/>
  <c r="Y1171" i="109"/>
  <c r="S1536" i="109"/>
  <c r="Y1536" i="109"/>
  <c r="V1171" i="109"/>
  <c r="V2266" i="109"/>
  <c r="O1171" i="109"/>
  <c r="Q1171" i="109"/>
  <c r="T1536" i="109"/>
  <c r="Q11" i="9" l="1"/>
  <c r="V11" i="9"/>
  <c r="AA11" i="9"/>
  <c r="S11" i="9"/>
  <c r="X11" i="9"/>
  <c r="V2193" i="109"/>
  <c r="Q2558" i="109"/>
  <c r="Q1828" i="109"/>
  <c r="V1463" i="109"/>
  <c r="Q3653" i="109"/>
  <c r="T2923" i="109"/>
  <c r="T1828" i="109"/>
  <c r="Y1098" i="109"/>
  <c r="T76" i="109"/>
  <c r="Y1828" i="109"/>
  <c r="U2923" i="109"/>
  <c r="T3653" i="109"/>
  <c r="Y2193" i="109"/>
  <c r="U3288" i="109"/>
  <c r="T1463" i="109"/>
  <c r="S2558" i="109"/>
  <c r="Y3288" i="109"/>
  <c r="U2558" i="109"/>
  <c r="Q76" i="109"/>
  <c r="V1098" i="109"/>
  <c r="Y2923" i="109"/>
  <c r="T1098" i="109"/>
  <c r="T2558" i="109"/>
  <c r="O2558" i="109"/>
  <c r="V3653" i="109"/>
  <c r="S2193" i="109"/>
  <c r="U4018" i="109"/>
  <c r="V2558" i="109"/>
  <c r="Q1463" i="109"/>
  <c r="Y3653" i="109"/>
  <c r="U2193" i="109"/>
  <c r="V1828" i="109"/>
  <c r="S1098" i="109"/>
  <c r="T3288" i="109"/>
  <c r="V2923" i="109"/>
  <c r="Y1463" i="109"/>
  <c r="V3288" i="109"/>
  <c r="T4018" i="109"/>
  <c r="Q4018" i="109"/>
  <c r="Y76" i="109"/>
  <c r="Q3288" i="109"/>
  <c r="Q2193" i="109"/>
  <c r="S1171" i="109"/>
  <c r="Y4018" i="109"/>
  <c r="V76" i="109"/>
  <c r="U1828" i="109"/>
  <c r="T2193" i="109"/>
  <c r="Y2558" i="109"/>
  <c r="O76" i="109"/>
  <c r="S3288" i="109"/>
  <c r="U3653" i="109"/>
  <c r="V4018" i="109"/>
  <c r="S3653" i="109"/>
  <c r="S1828" i="109"/>
  <c r="U1463" i="109"/>
  <c r="S2923" i="109"/>
  <c r="Q2923" i="109"/>
  <c r="S1463" i="109"/>
  <c r="Q1098" i="109"/>
  <c r="BI11" i="33" l="1"/>
  <c r="BG11" i="33"/>
  <c r="BD11" i="30"/>
  <c r="BI11" i="30"/>
  <c r="BD11" i="31"/>
  <c r="BL11" i="33"/>
  <c r="BL11" i="28"/>
  <c r="O11" i="9"/>
  <c r="BF11" i="28"/>
  <c r="I11" i="9"/>
  <c r="BH11" i="33"/>
  <c r="BI11" i="31"/>
  <c r="BH11" i="31"/>
  <c r="BI11" i="36"/>
  <c r="BG11" i="29"/>
  <c r="BF11" i="34"/>
  <c r="U11" i="9"/>
  <c r="BI11" i="29"/>
  <c r="BH11" i="32"/>
  <c r="BG11" i="32"/>
  <c r="BL11" i="36"/>
  <c r="BG11" i="31"/>
  <c r="BF11" i="36"/>
  <c r="BF11" i="35"/>
  <c r="BL11" i="32"/>
  <c r="BD11" i="34"/>
  <c r="BG11" i="28"/>
  <c r="J11" i="9"/>
  <c r="BD11" i="28"/>
  <c r="G11" i="9"/>
  <c r="BH11" i="35"/>
  <c r="BI11" i="28"/>
  <c r="BG11" i="34"/>
  <c r="BI11" i="35"/>
  <c r="BL11" i="30"/>
  <c r="BH11" i="30"/>
  <c r="BG11" i="30"/>
  <c r="BF11" i="32"/>
  <c r="BL11" i="34"/>
  <c r="BI11" i="34"/>
  <c r="BH11" i="36"/>
  <c r="BD11" i="33"/>
  <c r="BH11" i="29"/>
  <c r="K11" i="9"/>
  <c r="BF11" i="29"/>
  <c r="BL11" i="35"/>
  <c r="BD11" i="36"/>
  <c r="BD11" i="29"/>
  <c r="BG11" i="35"/>
  <c r="BD11" i="35"/>
  <c r="BH11" i="34"/>
  <c r="BG11" i="36"/>
  <c r="BL11" i="31"/>
  <c r="BF11" i="31"/>
  <c r="BF11" i="30"/>
  <c r="BD11" i="32"/>
  <c r="BL11" i="29"/>
  <c r="BI11" i="32"/>
  <c r="Y3" i="109"/>
  <c r="T3" i="109"/>
  <c r="Q3" i="109"/>
  <c r="U3" i="109"/>
  <c r="S76" i="109"/>
  <c r="S3" i="109"/>
  <c r="BF11" i="9" l="1"/>
  <c r="BD11" i="9"/>
  <c r="BH11" i="9"/>
  <c r="BL11" i="9"/>
  <c r="BG11" i="9"/>
  <c r="E11" i="9" l="1"/>
  <c r="O2193" i="109"/>
  <c r="O1974" i="109"/>
  <c r="O3" i="109"/>
  <c r="O1098" i="109"/>
  <c r="O3288" i="109"/>
  <c r="O2923" i="109"/>
  <c r="O1828" i="109"/>
  <c r="O1244" i="109"/>
  <c r="O3434" i="109"/>
  <c r="O2339" i="109"/>
  <c r="O1463" i="109"/>
  <c r="O3653" i="109"/>
  <c r="O3069" i="109"/>
  <c r="O4164" i="109"/>
  <c r="O3799" i="109"/>
  <c r="O1609" i="109"/>
  <c r="O4018" i="109"/>
  <c r="AC11" i="9" l="1"/>
  <c r="O149" i="109"/>
  <c r="BI11" i="4" l="1"/>
  <c r="L11" i="9"/>
  <c r="V3" i="109"/>
  <c r="V368" i="109"/>
  <c r="BI11" i="9" l="1"/>
  <c r="AL11" i="9" l="1"/>
  <c r="AX11" i="9"/>
  <c r="BK11" i="34"/>
  <c r="BK11" i="32"/>
  <c r="Z11" i="9"/>
  <c r="BK11" i="36"/>
  <c r="BK11" i="35"/>
  <c r="BK11" i="27"/>
  <c r="BK11" i="29"/>
  <c r="BK11" i="4"/>
  <c r="N11" i="9"/>
  <c r="BK11" i="30"/>
  <c r="BK11" i="28"/>
  <c r="BK11" i="33"/>
  <c r="BK11" i="31"/>
  <c r="X1536" i="109"/>
  <c r="X806" i="109"/>
  <c r="X3142" i="109"/>
  <c r="X3507" i="109"/>
  <c r="X3434" i="109"/>
  <c r="X3726" i="109"/>
  <c r="X1828" i="109"/>
  <c r="X2923" i="109"/>
  <c r="X1098" i="109"/>
  <c r="X514" i="109"/>
  <c r="X733" i="109"/>
  <c r="X4164" i="109"/>
  <c r="X2412" i="109"/>
  <c r="X76" i="109"/>
  <c r="X3799" i="109"/>
  <c r="X2631" i="109"/>
  <c r="X3361" i="109"/>
  <c r="X1244" i="109"/>
  <c r="X587" i="109"/>
  <c r="X2704" i="109"/>
  <c r="X222" i="109"/>
  <c r="X1171" i="109"/>
  <c r="X1974" i="109"/>
  <c r="X3872" i="109"/>
  <c r="X1609" i="109"/>
  <c r="X4237" i="109"/>
  <c r="X3288" i="109"/>
  <c r="X2996" i="109"/>
  <c r="X368" i="109"/>
  <c r="X2193" i="109"/>
  <c r="X2558" i="109"/>
  <c r="X4091" i="109"/>
  <c r="X441" i="109"/>
  <c r="X149" i="109"/>
  <c r="X952" i="109"/>
  <c r="X2047" i="109"/>
  <c r="X3069" i="109"/>
  <c r="X1463" i="109"/>
  <c r="X2777" i="109"/>
  <c r="X2339" i="109"/>
  <c r="X2266" i="109"/>
  <c r="X1317" i="109"/>
  <c r="X3653" i="109"/>
  <c r="X4018" i="109"/>
  <c r="X1682" i="109"/>
  <c r="X3" i="109"/>
  <c r="X1901" i="109"/>
  <c r="X879" i="109"/>
  <c r="BK11" i="9" l="1"/>
  <c r="BB11" i="33" l="1"/>
  <c r="BB11" i="35"/>
  <c r="BB11" i="29"/>
  <c r="BB11" i="31"/>
  <c r="BB11" i="32"/>
  <c r="BB11" i="30"/>
  <c r="BB11" i="36"/>
  <c r="AO11" i="9"/>
  <c r="BB11" i="28"/>
  <c r="BB11" i="34"/>
  <c r="O2412" i="109"/>
  <c r="O2047" i="109"/>
  <c r="O1682" i="109"/>
  <c r="O2777" i="109"/>
  <c r="O3142" i="109"/>
  <c r="O4237" i="109"/>
  <c r="O222" i="109"/>
  <c r="O1317" i="109"/>
  <c r="O3507" i="109"/>
  <c r="O3872" i="109"/>
  <c r="BB11" i="9" l="1"/>
  <c r="AN11" i="29" l="1"/>
  <c r="AN11" i="27"/>
  <c r="AN11" i="34"/>
  <c r="D11" i="32"/>
  <c r="P11" i="29"/>
  <c r="D11" i="28"/>
  <c r="P11" i="36"/>
  <c r="D11" i="35"/>
  <c r="P11" i="34"/>
  <c r="P11" i="32"/>
  <c r="D11" i="33"/>
  <c r="W4237" i="109"/>
  <c r="N1682" i="109"/>
  <c r="W3434" i="109"/>
  <c r="W1974" i="109"/>
  <c r="W1244" i="109"/>
  <c r="W2777" i="109"/>
  <c r="W368" i="109"/>
  <c r="N4018" i="109"/>
  <c r="N3726" i="109"/>
  <c r="W1828" i="109"/>
  <c r="W2412" i="109"/>
  <c r="W4091" i="109"/>
  <c r="W3799" i="109"/>
  <c r="W3288" i="109"/>
  <c r="W2558" i="109"/>
  <c r="N952" i="109"/>
  <c r="N3653" i="109"/>
  <c r="W952" i="109"/>
  <c r="W806" i="109"/>
  <c r="W3872" i="109"/>
  <c r="W1317" i="109"/>
  <c r="W441" i="109"/>
  <c r="W1609" i="109"/>
  <c r="W1463" i="109"/>
  <c r="W2047" i="109"/>
  <c r="W3361" i="109"/>
  <c r="W2704" i="109"/>
  <c r="W1098" i="109"/>
  <c r="N1098" i="109"/>
  <c r="W3142" i="109"/>
  <c r="W1901" i="109"/>
  <c r="N2412" i="109"/>
  <c r="W2266" i="109"/>
  <c r="W733" i="109"/>
  <c r="W2339" i="109"/>
  <c r="W4018" i="109"/>
  <c r="W587" i="109"/>
  <c r="N2266" i="109"/>
  <c r="N2996" i="109"/>
  <c r="W3653" i="109"/>
  <c r="W1536" i="109"/>
  <c r="W2923" i="109"/>
  <c r="W514" i="109"/>
  <c r="W879" i="109"/>
  <c r="W3726" i="109"/>
  <c r="W1682" i="109"/>
  <c r="W3507" i="109"/>
  <c r="N2558" i="109"/>
  <c r="W3069" i="109"/>
  <c r="W4164" i="109"/>
  <c r="W2193" i="109"/>
  <c r="N1536" i="109"/>
  <c r="W2996" i="109"/>
  <c r="W2631" i="109"/>
  <c r="BJ11" i="32" l="1"/>
  <c r="BA11" i="32" s="1"/>
  <c r="BJ11" i="35"/>
  <c r="BA11" i="35" s="1"/>
  <c r="BJ11" i="33"/>
  <c r="BA11" i="33" s="1"/>
  <c r="AN11" i="32"/>
  <c r="P11" i="33"/>
  <c r="AB11" i="30"/>
  <c r="AB11" i="28"/>
  <c r="AN11" i="31"/>
  <c r="AB11" i="27"/>
  <c r="AB11" i="31"/>
  <c r="AK11" i="9"/>
  <c r="AB11" i="35"/>
  <c r="BJ11" i="36"/>
  <c r="BA11" i="36" s="1"/>
  <c r="D11" i="36"/>
  <c r="Y11" i="9"/>
  <c r="AN11" i="33"/>
  <c r="BJ11" i="27"/>
  <c r="BA11" i="27" s="1"/>
  <c r="D11" i="27"/>
  <c r="AB11" i="4"/>
  <c r="P11" i="31"/>
  <c r="P11" i="4"/>
  <c r="P11" i="35"/>
  <c r="AN11" i="36"/>
  <c r="P11" i="30"/>
  <c r="BJ11" i="31"/>
  <c r="D11" i="31"/>
  <c r="AN11" i="28"/>
  <c r="AN11" i="30"/>
  <c r="AW11" i="9"/>
  <c r="AB11" i="33"/>
  <c r="BJ11" i="30"/>
  <c r="BA11" i="30" s="1"/>
  <c r="D11" i="30"/>
  <c r="P11" i="27"/>
  <c r="AN11" i="4"/>
  <c r="D11" i="29"/>
  <c r="AB11" i="36"/>
  <c r="AB11" i="34"/>
  <c r="AB11" i="29"/>
  <c r="BJ11" i="4"/>
  <c r="M11" i="9"/>
  <c r="D11" i="4"/>
  <c r="AN11" i="35"/>
  <c r="AB11" i="32"/>
  <c r="BJ11" i="34"/>
  <c r="D11" i="34"/>
  <c r="BJ11" i="29"/>
  <c r="BA11" i="29" s="1"/>
  <c r="N3288" i="109"/>
  <c r="N2193" i="109"/>
  <c r="N3361" i="109"/>
  <c r="N4237" i="109"/>
  <c r="N1828" i="109"/>
  <c r="N1609" i="109"/>
  <c r="N1317" i="109"/>
  <c r="N3872" i="109"/>
  <c r="N368" i="109"/>
  <c r="N2777" i="109"/>
  <c r="N4091" i="109"/>
  <c r="N733" i="109"/>
  <c r="N879" i="109"/>
  <c r="W76" i="109"/>
  <c r="N1463" i="109"/>
  <c r="W3" i="109"/>
  <c r="N1901" i="109"/>
  <c r="N514" i="109"/>
  <c r="N3799" i="109"/>
  <c r="N587" i="109"/>
  <c r="N3507" i="109"/>
  <c r="W1171" i="109"/>
  <c r="N441" i="109"/>
  <c r="W149" i="109"/>
  <c r="N2923" i="109"/>
  <c r="N2339" i="109"/>
  <c r="N4164" i="109"/>
  <c r="N1974" i="109"/>
  <c r="N2047" i="109"/>
  <c r="N2704" i="109"/>
  <c r="N3142" i="109"/>
  <c r="N3434" i="109"/>
  <c r="N2631" i="109"/>
  <c r="N3069" i="109"/>
  <c r="N806" i="109"/>
  <c r="N1244" i="109"/>
  <c r="W222" i="109"/>
  <c r="BA11" i="31" l="1"/>
  <c r="AN11" i="9"/>
  <c r="P11" i="9"/>
  <c r="D11" i="9"/>
  <c r="BA11" i="34"/>
  <c r="BA11" i="4"/>
  <c r="P11" i="28"/>
  <c r="BJ11" i="28"/>
  <c r="BA11" i="28" s="1"/>
  <c r="AB11" i="9"/>
  <c r="P2559" i="109"/>
  <c r="W3070" i="109"/>
  <c r="P3873" i="109"/>
  <c r="X734" i="109"/>
  <c r="V2340" i="109"/>
  <c r="X1683" i="109"/>
  <c r="O588" i="109"/>
  <c r="Q3873" i="109"/>
  <c r="W3873" i="109"/>
  <c r="U1829" i="109"/>
  <c r="W2559" i="109"/>
  <c r="P1245" i="109"/>
  <c r="R1464" i="109"/>
  <c r="X1975" i="109"/>
  <c r="W4019" i="109"/>
  <c r="R3289" i="109"/>
  <c r="Q1683" i="109"/>
  <c r="T3070" i="109"/>
  <c r="S734" i="109"/>
  <c r="Q1902" i="109"/>
  <c r="P2924" i="109"/>
  <c r="S2267" i="109"/>
  <c r="T2194" i="109"/>
  <c r="W2194" i="109"/>
  <c r="X2924" i="109"/>
  <c r="X2048" i="109"/>
  <c r="N3355" i="109"/>
  <c r="U369" i="109"/>
  <c r="P1537" i="109"/>
  <c r="X3727" i="109"/>
  <c r="Y3143" i="109"/>
  <c r="Y2632" i="109"/>
  <c r="P3362" i="109"/>
  <c r="O1610" i="109"/>
  <c r="Q4019" i="109"/>
  <c r="V1610" i="109"/>
  <c r="Q2632" i="109"/>
  <c r="U515" i="109"/>
  <c r="X3143" i="109"/>
  <c r="Y1318" i="109"/>
  <c r="Q2267" i="109"/>
  <c r="Y3727" i="109"/>
  <c r="U2778" i="109"/>
  <c r="V1318" i="109"/>
  <c r="W2413" i="109"/>
  <c r="O3508" i="109"/>
  <c r="Q2048" i="109"/>
  <c r="O2997" i="109"/>
  <c r="Q807" i="109"/>
  <c r="V1829" i="109"/>
  <c r="Y3070" i="109"/>
  <c r="S1099" i="109"/>
  <c r="S807" i="109"/>
  <c r="T4019" i="109"/>
  <c r="W2048" i="109"/>
  <c r="V1683" i="109"/>
  <c r="Y1245" i="109"/>
  <c r="Q2997" i="109"/>
  <c r="T2705" i="109"/>
  <c r="U2924" i="109"/>
  <c r="W953" i="109"/>
  <c r="R3873" i="109"/>
  <c r="T734" i="109"/>
  <c r="P2048" i="109"/>
  <c r="V3435" i="109"/>
  <c r="V3654" i="109"/>
  <c r="U2705" i="109"/>
  <c r="Y4019" i="109"/>
  <c r="T1537" i="109"/>
  <c r="Y3654" i="109"/>
  <c r="S1829" i="109"/>
  <c r="V1172" i="109"/>
  <c r="P4019" i="109"/>
  <c r="U4238" i="109"/>
  <c r="O4238" i="109"/>
  <c r="S1537" i="109"/>
  <c r="Q2340" i="109"/>
  <c r="O1464" i="109"/>
  <c r="Q1099" i="109"/>
  <c r="O2559" i="109"/>
  <c r="T2924" i="109"/>
  <c r="S2778" i="109"/>
  <c r="V4092" i="109"/>
  <c r="O4019" i="109"/>
  <c r="N4085" i="109"/>
  <c r="P588" i="109"/>
  <c r="Q2559" i="109"/>
  <c r="S880" i="109"/>
  <c r="O1683" i="109"/>
  <c r="U1902" i="109"/>
  <c r="W588" i="109"/>
  <c r="Q3727" i="109"/>
  <c r="X3362" i="109"/>
  <c r="U2413" i="109"/>
  <c r="R2048" i="109"/>
  <c r="P807" i="109"/>
  <c r="Y2194" i="109"/>
  <c r="N1165" i="109"/>
  <c r="W2778" i="109"/>
  <c r="O1245" i="109"/>
  <c r="P2632" i="109"/>
  <c r="W4092" i="109"/>
  <c r="Y1610" i="109"/>
  <c r="W2267" i="109"/>
  <c r="X2997" i="109"/>
  <c r="X2778" i="109"/>
  <c r="N1530" i="109"/>
  <c r="X4165" i="109"/>
  <c r="V1245" i="109"/>
  <c r="S3143" i="109"/>
  <c r="T4092" i="109"/>
  <c r="S2340" i="109"/>
  <c r="Q3289" i="109"/>
  <c r="U1172" i="109"/>
  <c r="Y1829" i="109"/>
  <c r="Y2340" i="109"/>
  <c r="V3873" i="109"/>
  <c r="T3873" i="109"/>
  <c r="Y3362" i="109"/>
  <c r="N435" i="109"/>
  <c r="T1902" i="109"/>
  <c r="P3289" i="109"/>
  <c r="P1318" i="109"/>
  <c r="T3508" i="109"/>
  <c r="N222" i="109"/>
  <c r="U1464" i="109"/>
  <c r="O734" i="109"/>
  <c r="Q3800" i="109"/>
  <c r="R1975" i="109"/>
  <c r="Y1537" i="109"/>
  <c r="Q1464" i="109"/>
  <c r="T2267" i="109"/>
  <c r="R2997" i="109"/>
  <c r="T369" i="109"/>
  <c r="Y1172" i="109"/>
  <c r="R3362" i="109"/>
  <c r="N581" i="109"/>
  <c r="W1683" i="109"/>
  <c r="Q3508" i="109"/>
  <c r="T3800" i="109"/>
  <c r="V3070" i="109"/>
  <c r="T1683" i="109"/>
  <c r="W1099" i="109"/>
  <c r="Q1975" i="109"/>
  <c r="T3362" i="109"/>
  <c r="O2924" i="109"/>
  <c r="V1099" i="109"/>
  <c r="W2924" i="109"/>
  <c r="Q2194" i="109"/>
  <c r="T1245" i="109"/>
  <c r="V1975" i="109"/>
  <c r="T3289" i="109"/>
  <c r="X2194" i="109"/>
  <c r="U3070" i="109"/>
  <c r="W1321" i="109"/>
  <c r="S1245" i="109"/>
  <c r="W4168" i="109"/>
  <c r="R734" i="109"/>
  <c r="W4241" i="109"/>
  <c r="Y588" i="109"/>
  <c r="W1248" i="109"/>
  <c r="X1099" i="109"/>
  <c r="R880" i="109"/>
  <c r="V588" i="109"/>
  <c r="T3143" i="109"/>
  <c r="V2267" i="109"/>
  <c r="V515" i="109"/>
  <c r="W445" i="109"/>
  <c r="O3289" i="109"/>
  <c r="O3873" i="109"/>
  <c r="R2924" i="109"/>
  <c r="W1464" i="109"/>
  <c r="X442" i="109"/>
  <c r="S3800" i="109"/>
  <c r="X1537" i="109"/>
  <c r="Y2705" i="109"/>
  <c r="V2705" i="109"/>
  <c r="N800" i="109"/>
  <c r="P1610" i="109"/>
  <c r="O3362" i="109"/>
  <c r="W880" i="109"/>
  <c r="R1829" i="109"/>
  <c r="W734" i="109"/>
  <c r="V2924" i="109"/>
  <c r="R2632" i="109"/>
  <c r="S3435" i="109"/>
  <c r="N508" i="109"/>
  <c r="W1829" i="109"/>
  <c r="S1902" i="109"/>
  <c r="N2990" i="109"/>
  <c r="V953" i="109"/>
  <c r="U2997" i="109"/>
  <c r="Y953" i="109"/>
  <c r="R588" i="109"/>
  <c r="S953" i="109"/>
  <c r="O2340" i="109"/>
  <c r="W1537" i="109"/>
  <c r="R2267" i="109"/>
  <c r="S442" i="109"/>
  <c r="N76" i="109"/>
  <c r="U2340" i="109"/>
  <c r="W1172" i="109"/>
  <c r="S515" i="109"/>
  <c r="P1172" i="109"/>
  <c r="T3435" i="109"/>
  <c r="V4019" i="109"/>
  <c r="P1464" i="109"/>
  <c r="U588" i="109"/>
  <c r="X3435" i="109"/>
  <c r="V2997" i="109"/>
  <c r="U3289" i="109"/>
  <c r="S1975" i="109"/>
  <c r="W2997" i="109"/>
  <c r="X3289" i="109"/>
  <c r="P1902" i="109"/>
  <c r="S3727" i="109"/>
  <c r="T1464" i="109"/>
  <c r="W4095" i="109"/>
  <c r="S588" i="109"/>
  <c r="O2632" i="109"/>
  <c r="N1171" i="109"/>
  <c r="S1683" i="109"/>
  <c r="Y807" i="109"/>
  <c r="U3654" i="109"/>
  <c r="U2632" i="109"/>
  <c r="U1245" i="109"/>
  <c r="S2048" i="109"/>
  <c r="W372" i="109"/>
  <c r="W1318" i="109"/>
  <c r="U2194" i="109"/>
  <c r="T515" i="109"/>
  <c r="V3362" i="109"/>
  <c r="V807" i="109"/>
  <c r="S2997" i="109"/>
  <c r="X4092" i="109"/>
  <c r="P880" i="109"/>
  <c r="T2632" i="109"/>
  <c r="V3800" i="109"/>
  <c r="T2340" i="109"/>
  <c r="N2260" i="109"/>
  <c r="W1610" i="109"/>
  <c r="V3727" i="109"/>
  <c r="P953" i="109"/>
  <c r="W3362" i="109"/>
  <c r="U3727" i="109"/>
  <c r="U3362" i="109"/>
  <c r="U3800" i="109"/>
  <c r="T3727" i="109"/>
  <c r="U807" i="109"/>
  <c r="X515" i="109"/>
  <c r="X1464" i="109"/>
  <c r="O807" i="109"/>
  <c r="R2194" i="109"/>
  <c r="O3654" i="109"/>
  <c r="P2778" i="109"/>
  <c r="S1610" i="109"/>
  <c r="Y2778" i="109"/>
  <c r="V2778" i="109"/>
  <c r="O3143" i="109"/>
  <c r="S1172" i="109"/>
  <c r="T4238" i="109"/>
  <c r="O4165" i="109"/>
  <c r="P2705" i="109"/>
  <c r="U442" i="109"/>
  <c r="Q442" i="109"/>
  <c r="W1175" i="109"/>
  <c r="O3727" i="109"/>
  <c r="Q515" i="109"/>
  <c r="Q3362" i="109"/>
  <c r="S3362" i="109"/>
  <c r="W4022" i="109"/>
  <c r="T588" i="109"/>
  <c r="R1683" i="109"/>
  <c r="O4092" i="109"/>
  <c r="P515" i="109"/>
  <c r="U2267" i="109"/>
  <c r="Y1683" i="109"/>
  <c r="W807" i="109"/>
  <c r="S2194" i="109"/>
  <c r="V2413" i="109"/>
  <c r="P1683" i="109"/>
  <c r="Y2997" i="109"/>
  <c r="O1172" i="109"/>
  <c r="O2705" i="109"/>
  <c r="O369" i="109"/>
  <c r="Y3435" i="109"/>
  <c r="R3508" i="109"/>
  <c r="W2562" i="109"/>
  <c r="X807" i="109"/>
  <c r="R3727" i="109"/>
  <c r="R2340" i="109"/>
  <c r="T2413" i="109"/>
  <c r="T953" i="109"/>
  <c r="R1610" i="109"/>
  <c r="O3070" i="109"/>
  <c r="O2267" i="109"/>
  <c r="O3435" i="109"/>
  <c r="Y1099" i="109"/>
  <c r="O2413" i="109"/>
  <c r="P3143" i="109"/>
  <c r="T1975" i="109"/>
  <c r="W3727" i="109"/>
  <c r="V1902" i="109"/>
  <c r="R2413" i="109"/>
  <c r="U3435" i="109"/>
  <c r="W2632" i="109"/>
  <c r="X2267" i="109"/>
  <c r="X1610" i="109"/>
  <c r="R515" i="109"/>
  <c r="Y442" i="109"/>
  <c r="V880" i="109"/>
  <c r="S2413" i="109"/>
  <c r="W2781" i="109"/>
  <c r="P3727" i="109"/>
  <c r="V4165" i="109"/>
  <c r="P1829" i="109"/>
  <c r="Q1829" i="109"/>
  <c r="S3508" i="109"/>
  <c r="X4238" i="109"/>
  <c r="S2705" i="109"/>
  <c r="Y4092" i="109"/>
  <c r="V2632" i="109"/>
  <c r="T442" i="109"/>
  <c r="V2559" i="109"/>
  <c r="P2194" i="109"/>
  <c r="R4092" i="109"/>
  <c r="U734" i="109"/>
  <c r="Q953" i="109"/>
  <c r="O1975" i="109"/>
  <c r="P2267" i="109"/>
  <c r="S2924" i="109"/>
  <c r="S4165" i="109"/>
  <c r="R953" i="109"/>
  <c r="U4165" i="109"/>
  <c r="T1829" i="109"/>
  <c r="Q3143" i="109"/>
  <c r="P4092" i="109"/>
  <c r="U1975" i="109"/>
  <c r="W3143" i="109"/>
  <c r="T3654" i="109"/>
  <c r="N654" i="109"/>
  <c r="W2635" i="109"/>
  <c r="Q1537" i="109"/>
  <c r="U4019" i="109"/>
  <c r="W591" i="109"/>
  <c r="Q1610" i="109"/>
  <c r="P3654" i="109"/>
  <c r="Y2267" i="109"/>
  <c r="V3143" i="109"/>
  <c r="P3435" i="109"/>
  <c r="R3800" i="109"/>
  <c r="Q4165" i="109"/>
  <c r="W3800" i="109"/>
  <c r="S2632" i="109"/>
  <c r="Q1318" i="109"/>
  <c r="V1464" i="109"/>
  <c r="Y2413" i="109"/>
  <c r="V3289" i="109"/>
  <c r="N3" i="109"/>
  <c r="R1318" i="109"/>
  <c r="W4165" i="109"/>
  <c r="Q588" i="109"/>
  <c r="P4238" i="109"/>
  <c r="U1610" i="109"/>
  <c r="P3508" i="109"/>
  <c r="Y4165" i="109"/>
  <c r="U3143" i="109"/>
  <c r="Y3800" i="109"/>
  <c r="P2997" i="109"/>
  <c r="W1102" i="109"/>
  <c r="Q3654" i="109"/>
  <c r="T880" i="109"/>
  <c r="T2997" i="109"/>
  <c r="Q880" i="109"/>
  <c r="Y3873" i="109"/>
  <c r="U953" i="109"/>
  <c r="X3873" i="109"/>
  <c r="X3070" i="109"/>
  <c r="W2708" i="109"/>
  <c r="U880" i="109"/>
  <c r="R3435" i="109"/>
  <c r="R3070" i="109"/>
  <c r="P3800" i="109"/>
  <c r="P1099" i="109"/>
  <c r="W515" i="109"/>
  <c r="Q3435" i="109"/>
  <c r="Q3070" i="109"/>
  <c r="W3508" i="109"/>
  <c r="R4165" i="109"/>
  <c r="P3070" i="109"/>
  <c r="V3508" i="109"/>
  <c r="U1099" i="109"/>
  <c r="Y3289" i="109"/>
  <c r="Q1172" i="109"/>
  <c r="N2625" i="109"/>
  <c r="N149" i="109"/>
  <c r="S3070" i="109"/>
  <c r="T1172" i="109"/>
  <c r="R1172" i="109"/>
  <c r="Q2705" i="109"/>
  <c r="P4165" i="109"/>
  <c r="Y3508" i="109"/>
  <c r="S3289" i="109"/>
  <c r="U1318" i="109"/>
  <c r="P734" i="109"/>
  <c r="S369" i="109"/>
  <c r="O1902" i="109"/>
  <c r="U3508" i="109"/>
  <c r="O2194" i="109"/>
  <c r="R3654" i="109"/>
  <c r="R3143" i="109"/>
  <c r="V2048" i="109"/>
  <c r="S4238" i="109"/>
  <c r="R2705" i="109"/>
  <c r="X953" i="109"/>
  <c r="O2778" i="109"/>
  <c r="T4165" i="109"/>
  <c r="O515" i="109"/>
  <c r="R1902" i="109"/>
  <c r="P2340" i="109"/>
  <c r="T2559" i="109"/>
  <c r="O1537" i="109"/>
  <c r="U2559" i="109"/>
  <c r="W1245" i="109"/>
  <c r="V1537" i="109"/>
  <c r="Y2048" i="109"/>
  <c r="N1895" i="109"/>
  <c r="W2705" i="109"/>
  <c r="X369" i="109"/>
  <c r="Y1975" i="109"/>
  <c r="W1902" i="109"/>
  <c r="W2340" i="109"/>
  <c r="R4238" i="109"/>
  <c r="R4019" i="109"/>
  <c r="X2340" i="109"/>
  <c r="Y1464" i="109"/>
  <c r="W518" i="109"/>
  <c r="X3654" i="109"/>
  <c r="X4019" i="109"/>
  <c r="T2048" i="109"/>
  <c r="R1099" i="109"/>
  <c r="R442" i="109"/>
  <c r="T1318" i="109"/>
  <c r="W3654" i="109"/>
  <c r="R369" i="109"/>
  <c r="W1975" i="109"/>
  <c r="O880" i="109"/>
  <c r="Y880" i="109"/>
  <c r="O1829" i="109"/>
  <c r="Y2924" i="109"/>
  <c r="R1245" i="109"/>
  <c r="U2048" i="109"/>
  <c r="P2413" i="109"/>
  <c r="Y2559" i="109"/>
  <c r="U1683" i="109"/>
  <c r="X2559" i="109"/>
  <c r="O442" i="109"/>
  <c r="Q2924" i="109"/>
  <c r="Y4238" i="109"/>
  <c r="V369" i="109"/>
  <c r="Y734" i="109"/>
  <c r="U3873" i="109"/>
  <c r="T1099" i="109"/>
  <c r="T1610" i="109"/>
  <c r="S4019" i="109"/>
  <c r="R807" i="109"/>
  <c r="W3435" i="109"/>
  <c r="R2778" i="109"/>
  <c r="S1318" i="109"/>
  <c r="S1464" i="109"/>
  <c r="S3873" i="109"/>
  <c r="V2194" i="109"/>
  <c r="Q2413" i="109"/>
  <c r="X1318" i="109"/>
  <c r="V4238" i="109"/>
  <c r="W3289" i="109"/>
  <c r="Y1902" i="109"/>
  <c r="S2559" i="109"/>
  <c r="O1318" i="109"/>
  <c r="Q4092" i="109"/>
  <c r="P369" i="109"/>
  <c r="Y515" i="109"/>
  <c r="U1537" i="109"/>
  <c r="Q734" i="109"/>
  <c r="R2559" i="109"/>
  <c r="W442" i="109"/>
  <c r="X3800" i="109"/>
  <c r="N3720" i="109"/>
  <c r="X1902" i="109"/>
  <c r="X3508" i="109"/>
  <c r="X880" i="109"/>
  <c r="T2778" i="109"/>
  <c r="W369" i="109"/>
  <c r="Q369" i="109"/>
  <c r="X1829" i="109"/>
  <c r="T807" i="109"/>
  <c r="S4092" i="109"/>
  <c r="S3654" i="109"/>
  <c r="Y369" i="109"/>
  <c r="X588" i="109"/>
  <c r="Q1245" i="109"/>
  <c r="O1099" i="109"/>
  <c r="V442" i="109"/>
  <c r="X1245" i="109"/>
  <c r="P1975" i="109"/>
  <c r="P442" i="109"/>
  <c r="X2705" i="109"/>
  <c r="O953" i="109"/>
  <c r="W4238" i="109"/>
  <c r="V734" i="109"/>
  <c r="Q4238" i="109"/>
  <c r="X2632" i="109"/>
  <c r="U4092" i="109"/>
  <c r="R1537" i="109"/>
  <c r="X1172" i="109"/>
  <c r="Q2778" i="109"/>
  <c r="O2048" i="109"/>
  <c r="O3800" i="109"/>
  <c r="X2413" i="109"/>
  <c r="D104" i="30" l="1"/>
  <c r="BD12" i="28"/>
  <c r="BG12" i="33"/>
  <c r="BH12" i="30"/>
  <c r="BK12" i="27"/>
  <c r="BD12" i="35"/>
  <c r="AQ12" i="9"/>
  <c r="BF12" i="30"/>
  <c r="BF12" i="29"/>
  <c r="BF12" i="34"/>
  <c r="BD12" i="29"/>
  <c r="P12" i="34"/>
  <c r="BI12" i="28"/>
  <c r="AN12" i="29"/>
  <c r="AB12" i="34"/>
  <c r="D12" i="34"/>
  <c r="BB12" i="34"/>
  <c r="BI12" i="35"/>
  <c r="BI12" i="4"/>
  <c r="L12" i="9"/>
  <c r="BD12" i="33"/>
  <c r="BK12" i="4"/>
  <c r="N12" i="9"/>
  <c r="BG12" i="27"/>
  <c r="S12" i="9"/>
  <c r="O12" i="9"/>
  <c r="BL12" i="4"/>
  <c r="AF12" i="9"/>
  <c r="D104" i="27"/>
  <c r="AB104" i="4"/>
  <c r="AN104" i="4"/>
  <c r="BJ15" i="35"/>
  <c r="BJ12" i="34"/>
  <c r="P12" i="36"/>
  <c r="AA12" i="9"/>
  <c r="D12" i="4"/>
  <c r="BB12" i="4"/>
  <c r="E12" i="9"/>
  <c r="BJ12" i="31"/>
  <c r="BL12" i="33"/>
  <c r="BH12" i="4"/>
  <c r="K12" i="9"/>
  <c r="BJ12" i="27"/>
  <c r="P12" i="35"/>
  <c r="AN12" i="34"/>
  <c r="W12" i="9"/>
  <c r="AC12" i="9"/>
  <c r="AB12" i="4"/>
  <c r="BG12" i="28"/>
  <c r="BC12" i="29"/>
  <c r="BK12" i="32"/>
  <c r="AN12" i="31"/>
  <c r="BH12" i="36"/>
  <c r="BE12" i="35"/>
  <c r="BJ12" i="35"/>
  <c r="BI12" i="30"/>
  <c r="BD12" i="36"/>
  <c r="BK12" i="30"/>
  <c r="D12" i="28"/>
  <c r="BB12" i="28"/>
  <c r="BE12" i="29"/>
  <c r="BE12" i="28"/>
  <c r="AB12" i="32"/>
  <c r="D104" i="31"/>
  <c r="BH12" i="32"/>
  <c r="BC12" i="28"/>
  <c r="BE12" i="31"/>
  <c r="D12" i="29"/>
  <c r="BB12" i="29"/>
  <c r="P12" i="33"/>
  <c r="BK12" i="34"/>
  <c r="BK12" i="28"/>
  <c r="BC12" i="36"/>
  <c r="BC12" i="27"/>
  <c r="BE12" i="4"/>
  <c r="H12" i="9"/>
  <c r="BC12" i="4"/>
  <c r="F12" i="9"/>
  <c r="Q12" i="9"/>
  <c r="P12" i="4"/>
  <c r="BL12" i="32"/>
  <c r="BF12" i="32"/>
  <c r="BI12" i="34"/>
  <c r="BJ12" i="33"/>
  <c r="AX12" i="9"/>
  <c r="AK12" i="9"/>
  <c r="D104" i="32"/>
  <c r="BE12" i="30"/>
  <c r="X12" i="9"/>
  <c r="D12" i="32"/>
  <c r="BB12" i="32"/>
  <c r="AG12" i="9"/>
  <c r="AD12" i="9"/>
  <c r="BE12" i="33"/>
  <c r="BH12" i="27"/>
  <c r="BL12" i="31"/>
  <c r="BI12" i="29"/>
  <c r="BJ12" i="32"/>
  <c r="BH12" i="34"/>
  <c r="BI12" i="27"/>
  <c r="AU12" i="9"/>
  <c r="BG12" i="36"/>
  <c r="AY12" i="9"/>
  <c r="AN12" i="30"/>
  <c r="AN12" i="27"/>
  <c r="BI12" i="31"/>
  <c r="BG12" i="31"/>
  <c r="BD12" i="34"/>
  <c r="D104" i="36"/>
  <c r="P104" i="4"/>
  <c r="BJ15" i="33"/>
  <c r="AN12" i="36"/>
  <c r="P12" i="27"/>
  <c r="AJ12" i="9"/>
  <c r="BD12" i="32"/>
  <c r="V12" i="9"/>
  <c r="AE12" i="9"/>
  <c r="P12" i="29"/>
  <c r="D12" i="36"/>
  <c r="BB12" i="36"/>
  <c r="BL12" i="29"/>
  <c r="BD12" i="30"/>
  <c r="BL12" i="30"/>
  <c r="AM12" i="9"/>
  <c r="BC12" i="31"/>
  <c r="Z12" i="9"/>
  <c r="BG12" i="29"/>
  <c r="BK12" i="29"/>
  <c r="P12" i="30"/>
  <c r="AN12" i="28"/>
  <c r="BL12" i="34"/>
  <c r="AS12" i="9"/>
  <c r="AB12" i="33"/>
  <c r="P12" i="28"/>
  <c r="D104" i="28"/>
  <c r="BJ15" i="4"/>
  <c r="AN12" i="35"/>
  <c r="BK12" i="31"/>
  <c r="R12" i="9"/>
  <c r="D12" i="35"/>
  <c r="BB12" i="35"/>
  <c r="BL12" i="36"/>
  <c r="AW12" i="9"/>
  <c r="BF12" i="35"/>
  <c r="BF12" i="27"/>
  <c r="BH12" i="33"/>
  <c r="BL12" i="27"/>
  <c r="J12" i="9"/>
  <c r="BG12" i="4"/>
  <c r="AB12" i="35"/>
  <c r="D12" i="31"/>
  <c r="BB12" i="31"/>
  <c r="BF12" i="36"/>
  <c r="BJ12" i="36"/>
  <c r="BJ12" i="4"/>
  <c r="M12" i="9"/>
  <c r="BL12" i="35"/>
  <c r="BC12" i="33"/>
  <c r="BG12" i="34"/>
  <c r="BJ12" i="30"/>
  <c r="BG12" i="32"/>
  <c r="AT12" i="9"/>
  <c r="BF12" i="4"/>
  <c r="I12" i="9"/>
  <c r="AN12" i="4"/>
  <c r="AO12" i="9"/>
  <c r="T12" i="9"/>
  <c r="BD12" i="4"/>
  <c r="G12" i="9"/>
  <c r="BJ11" i="9"/>
  <c r="BA11" i="9" s="1"/>
  <c r="D104" i="29"/>
  <c r="D104" i="34"/>
  <c r="D104" i="33"/>
  <c r="D104" i="35"/>
  <c r="BK12" i="35"/>
  <c r="AP12" i="9"/>
  <c r="P12" i="31"/>
  <c r="BE12" i="36"/>
  <c r="U12" i="9"/>
  <c r="AH12" i="9"/>
  <c r="BH12" i="29"/>
  <c r="BH12" i="31"/>
  <c r="BF12" i="31"/>
  <c r="BE12" i="27"/>
  <c r="P12" i="32"/>
  <c r="AI12" i="9"/>
  <c r="BG12" i="30"/>
  <c r="AV12" i="9"/>
  <c r="BH12" i="28"/>
  <c r="D12" i="30"/>
  <c r="BB12" i="30"/>
  <c r="BH12" i="35"/>
  <c r="BJ12" i="28"/>
  <c r="BI12" i="33"/>
  <c r="AB12" i="29"/>
  <c r="AR12" i="9"/>
  <c r="AB12" i="30"/>
  <c r="BA100" i="4"/>
  <c r="D100" i="9"/>
  <c r="D104" i="4"/>
  <c r="BL12" i="28"/>
  <c r="AB12" i="36"/>
  <c r="AN12" i="33"/>
  <c r="AN12" i="32"/>
  <c r="BI12" i="36"/>
  <c r="BI12" i="32"/>
  <c r="D12" i="27"/>
  <c r="BB12" i="27"/>
  <c r="BD12" i="31"/>
  <c r="D12" i="33"/>
  <c r="BB12" i="33"/>
  <c r="BC12" i="30"/>
  <c r="BE12" i="32"/>
  <c r="BF12" i="33"/>
  <c r="BC12" i="34"/>
  <c r="BJ12" i="29"/>
  <c r="BC12" i="35"/>
  <c r="AB12" i="27"/>
  <c r="AL12" i="9"/>
  <c r="BD12" i="27"/>
  <c r="BK12" i="36"/>
  <c r="Y12" i="9"/>
  <c r="AB12" i="31"/>
  <c r="BC12" i="32"/>
  <c r="BE12" i="34"/>
  <c r="BF12" i="28"/>
  <c r="AB12" i="28"/>
  <c r="BK12" i="33"/>
  <c r="BG12" i="35"/>
  <c r="BJ15" i="28"/>
  <c r="AO17" i="35"/>
  <c r="AU17" i="35"/>
  <c r="AX17" i="35"/>
  <c r="AO17" i="27"/>
  <c r="AY17" i="36"/>
  <c r="AV17" i="28"/>
  <c r="AI17" i="28"/>
  <c r="AM17" i="28"/>
  <c r="AK17" i="35"/>
  <c r="Y150" i="109"/>
  <c r="T3877" i="109"/>
  <c r="P4022" i="109"/>
  <c r="N3800" i="109"/>
  <c r="R2417" i="109"/>
  <c r="U2344" i="109"/>
  <c r="Q883" i="109"/>
  <c r="W737" i="109"/>
  <c r="V2197" i="109"/>
  <c r="W1687" i="109"/>
  <c r="P2416" i="109"/>
  <c r="U1321" i="109"/>
  <c r="T3074" i="109"/>
  <c r="X518" i="109"/>
  <c r="R223" i="109"/>
  <c r="S4022" i="109"/>
  <c r="W3146" i="109"/>
  <c r="N70" i="109"/>
  <c r="X1979" i="109"/>
  <c r="P1905" i="109"/>
  <c r="Q1614" i="109"/>
  <c r="W2416" i="109"/>
  <c r="P2051" i="109"/>
  <c r="X3439" i="109"/>
  <c r="Y77" i="109"/>
  <c r="U957" i="109"/>
  <c r="Q4" i="109"/>
  <c r="Q3292" i="109"/>
  <c r="V1176" i="109"/>
  <c r="S3804" i="109"/>
  <c r="P2270" i="109"/>
  <c r="P591" i="109"/>
  <c r="Y1102" i="109"/>
  <c r="Y1905" i="109"/>
  <c r="U811" i="109"/>
  <c r="Y1467" i="109"/>
  <c r="W4169" i="109"/>
  <c r="Y518" i="109"/>
  <c r="N3289" i="109"/>
  <c r="P956" i="109"/>
  <c r="S957" i="109"/>
  <c r="V1322" i="109"/>
  <c r="Q4095" i="109"/>
  <c r="V2562" i="109"/>
  <c r="P1979" i="109"/>
  <c r="V4242" i="109"/>
  <c r="X3657" i="109"/>
  <c r="O4169" i="109"/>
  <c r="V2782" i="109"/>
  <c r="U1687" i="109"/>
  <c r="P2782" i="109"/>
  <c r="Q1541" i="109"/>
  <c r="O3877" i="109"/>
  <c r="O2782" i="109"/>
  <c r="Q4169" i="109"/>
  <c r="X2782" i="109"/>
  <c r="V737" i="109"/>
  <c r="Q1321" i="109"/>
  <c r="P3292" i="109"/>
  <c r="T1978" i="109"/>
  <c r="W1613" i="109"/>
  <c r="N953" i="109"/>
  <c r="O3147" i="109"/>
  <c r="Q956" i="109"/>
  <c r="T3804" i="109"/>
  <c r="V2270" i="109"/>
  <c r="W1249" i="109"/>
  <c r="X2197" i="109"/>
  <c r="Y3877" i="109"/>
  <c r="R2271" i="109"/>
  <c r="O2344" i="109"/>
  <c r="S2782" i="109"/>
  <c r="Q1102" i="109"/>
  <c r="Q3001" i="109"/>
  <c r="S3366" i="109"/>
  <c r="S3657" i="109"/>
  <c r="N1829" i="109"/>
  <c r="P3511" i="109"/>
  <c r="Q3439" i="109"/>
  <c r="Y1906" i="109"/>
  <c r="T1540" i="109"/>
  <c r="R1687" i="109"/>
  <c r="X3731" i="109"/>
  <c r="N2778" i="109"/>
  <c r="Y811" i="109"/>
  <c r="V3803" i="109"/>
  <c r="Y3876" i="109"/>
  <c r="U3073" i="109"/>
  <c r="Q1687" i="109"/>
  <c r="T4022" i="109"/>
  <c r="N2705" i="109"/>
  <c r="O3366" i="109"/>
  <c r="S4096" i="109"/>
  <c r="R2416" i="109"/>
  <c r="S2927" i="109"/>
  <c r="Q3074" i="109"/>
  <c r="V518" i="109"/>
  <c r="V1906" i="109"/>
  <c r="P3657" i="109"/>
  <c r="S3730" i="109"/>
  <c r="U1176" i="109"/>
  <c r="O2343" i="109"/>
  <c r="P3146" i="109"/>
  <c r="R60" i="110"/>
  <c r="V2271" i="109"/>
  <c r="T2343" i="109"/>
  <c r="T811" i="109"/>
  <c r="Y4" i="109"/>
  <c r="S883" i="109"/>
  <c r="S119" i="110"/>
  <c r="V810" i="109"/>
  <c r="N807" i="109"/>
  <c r="S810" i="109"/>
  <c r="T3001" i="109"/>
  <c r="S372" i="109"/>
  <c r="S2051" i="109"/>
  <c r="O77" i="109"/>
  <c r="Q1175" i="109"/>
  <c r="P2635" i="109"/>
  <c r="X3511" i="109"/>
  <c r="Q2636" i="109"/>
  <c r="U3147" i="109"/>
  <c r="Y4169" i="109"/>
  <c r="S811" i="109"/>
  <c r="T1614" i="109"/>
  <c r="Q1686" i="109"/>
  <c r="U4242" i="109"/>
  <c r="R1540" i="109"/>
  <c r="Q2343" i="109"/>
  <c r="P1978" i="109"/>
  <c r="W1832" i="109"/>
  <c r="S3731" i="109"/>
  <c r="P1176" i="109"/>
  <c r="Q2417" i="109"/>
  <c r="R3803" i="109"/>
  <c r="T2708" i="109"/>
  <c r="S3439" i="109"/>
  <c r="V4" i="109"/>
  <c r="W3073" i="109"/>
  <c r="N3508" i="109"/>
  <c r="Q3803" i="109"/>
  <c r="P445" i="109"/>
  <c r="O1102" i="109"/>
  <c r="N3654" i="109"/>
  <c r="T1832" i="109"/>
  <c r="S2562" i="109"/>
  <c r="S2709" i="109"/>
  <c r="P3804" i="109"/>
  <c r="Y1540" i="109"/>
  <c r="S884" i="109"/>
  <c r="Q2635" i="109"/>
  <c r="Q2782" i="109"/>
  <c r="X4" i="109"/>
  <c r="P1541" i="109"/>
  <c r="R737" i="109"/>
  <c r="R4022" i="109"/>
  <c r="N3873" i="109"/>
  <c r="U737" i="109"/>
  <c r="T3073" i="109"/>
  <c r="T4096" i="109"/>
  <c r="R445" i="109"/>
  <c r="O1906" i="109"/>
  <c r="N2333" i="109"/>
  <c r="R4241" i="109"/>
  <c r="S4242" i="109"/>
  <c r="R372" i="109"/>
  <c r="S3292" i="109"/>
  <c r="T3803" i="109"/>
  <c r="W3001" i="109"/>
  <c r="W2636" i="109"/>
  <c r="Q3657" i="109"/>
  <c r="N1975" i="109"/>
  <c r="V223" i="109"/>
  <c r="V4096" i="109"/>
  <c r="O957" i="109"/>
  <c r="U223" i="109"/>
  <c r="X2708" i="109"/>
  <c r="U1541" i="109"/>
  <c r="P3366" i="109"/>
  <c r="Y3511" i="109"/>
  <c r="P2271" i="109"/>
  <c r="X2927" i="109"/>
  <c r="X3730" i="109"/>
  <c r="T1467" i="109"/>
  <c r="R1905" i="109"/>
  <c r="Y883" i="109"/>
  <c r="T445" i="109"/>
  <c r="X3512" i="109"/>
  <c r="U1248" i="109"/>
  <c r="S3147" i="109"/>
  <c r="O4022" i="109"/>
  <c r="V1175" i="109"/>
  <c r="U2343" i="109"/>
  <c r="P3074" i="109"/>
  <c r="Y1175" i="109"/>
  <c r="Q54" i="110"/>
  <c r="S2344" i="109"/>
  <c r="O2271" i="109"/>
  <c r="Y3804" i="109"/>
  <c r="O1249" i="109"/>
  <c r="Q115" i="110"/>
  <c r="P2927" i="109"/>
  <c r="V2417" i="109"/>
  <c r="Q810" i="109"/>
  <c r="U3365" i="109"/>
  <c r="T4095" i="109"/>
  <c r="O1613" i="109"/>
  <c r="R591" i="109"/>
  <c r="O2197" i="109"/>
  <c r="U3438" i="109"/>
  <c r="X3366" i="109"/>
  <c r="Y1832" i="109"/>
  <c r="Q77" i="109"/>
  <c r="O1467" i="109"/>
  <c r="T4169" i="109"/>
  <c r="P1322" i="109"/>
  <c r="X372" i="109"/>
  <c r="Q372" i="109"/>
  <c r="X737" i="109"/>
  <c r="R3366" i="109"/>
  <c r="X2344" i="109"/>
  <c r="R1175" i="109"/>
  <c r="V2708" i="109"/>
  <c r="O1686" i="109"/>
  <c r="T3730" i="109"/>
  <c r="X4095" i="109"/>
  <c r="R2197" i="109"/>
  <c r="X1467" i="109"/>
  <c r="N369" i="109"/>
  <c r="X1906" i="109"/>
  <c r="T2051" i="109"/>
  <c r="S1613" i="109"/>
  <c r="R1832" i="109"/>
  <c r="R1322" i="109"/>
  <c r="N2632" i="109"/>
  <c r="O4" i="109"/>
  <c r="R1176" i="109"/>
  <c r="X1541" i="109"/>
  <c r="Y2782" i="109"/>
  <c r="V4022" i="109"/>
  <c r="W2782" i="109"/>
  <c r="W3438" i="109"/>
  <c r="P3438" i="109"/>
  <c r="W1540" i="109"/>
  <c r="W2271" i="109"/>
  <c r="S3877" i="109"/>
  <c r="N2340" i="109"/>
  <c r="T2271" i="109"/>
  <c r="S2781" i="109"/>
  <c r="O2270" i="109"/>
  <c r="V1832" i="109"/>
  <c r="R3147" i="109"/>
  <c r="R3438" i="109"/>
  <c r="W2270" i="109"/>
  <c r="N442" i="109"/>
  <c r="P3147" i="109"/>
  <c r="R3365" i="109"/>
  <c r="S1467" i="109"/>
  <c r="O2416" i="109"/>
  <c r="V3074" i="109"/>
  <c r="R1613" i="109"/>
  <c r="V3876" i="109"/>
  <c r="S1175" i="109"/>
  <c r="Q150" i="109"/>
  <c r="S518" i="109"/>
  <c r="Y3657" i="109"/>
  <c r="Q1322" i="109"/>
  <c r="Y3438" i="109"/>
  <c r="O2417" i="109"/>
  <c r="R2927" i="109"/>
  <c r="R55" i="110"/>
  <c r="W1176" i="109"/>
  <c r="Q3512" i="109"/>
  <c r="N734" i="109"/>
  <c r="U1613" i="109"/>
  <c r="Q3147" i="109"/>
  <c r="Y810" i="109"/>
  <c r="Q3731" i="109"/>
  <c r="Y4095" i="109"/>
  <c r="S1322" i="109"/>
  <c r="Q4168" i="109"/>
  <c r="W956" i="109"/>
  <c r="R1614" i="109"/>
  <c r="R1979" i="109"/>
  <c r="R2344" i="109"/>
  <c r="N588" i="109"/>
  <c r="Q2197" i="109"/>
  <c r="V957" i="109"/>
  <c r="W1614" i="109"/>
  <c r="V1541" i="109"/>
  <c r="S1102" i="109"/>
  <c r="T1175" i="109"/>
  <c r="Q4241" i="109"/>
  <c r="Y3803" i="109"/>
  <c r="Y1979" i="109"/>
  <c r="T2197" i="109"/>
  <c r="R4" i="109"/>
  <c r="P518" i="109"/>
  <c r="V3292" i="109"/>
  <c r="P1248" i="109"/>
  <c r="W3147" i="109"/>
  <c r="U3803" i="109"/>
  <c r="R2782" i="109"/>
  <c r="Y223" i="109"/>
  <c r="U591" i="109"/>
  <c r="R2636" i="109"/>
  <c r="T957" i="109"/>
  <c r="U3366" i="109"/>
  <c r="S114" i="110"/>
  <c r="W1906" i="109"/>
  <c r="O4242" i="109"/>
  <c r="P2636" i="109"/>
  <c r="T2416" i="109"/>
  <c r="N4019" i="109"/>
  <c r="T2781" i="109"/>
  <c r="W883" i="109"/>
  <c r="U54" i="110"/>
  <c r="R1467" i="109"/>
  <c r="W3439" i="109"/>
  <c r="Y2417" i="109"/>
  <c r="W2343" i="109"/>
  <c r="R3146" i="109"/>
  <c r="Y1686" i="109"/>
  <c r="X2051" i="109"/>
  <c r="T120" i="110"/>
  <c r="U135" i="110"/>
  <c r="W2709" i="109"/>
  <c r="R1248" i="109"/>
  <c r="O1905" i="109"/>
  <c r="P372" i="109"/>
  <c r="V1687" i="109"/>
  <c r="R3877" i="109"/>
  <c r="S2052" i="109"/>
  <c r="P957" i="109"/>
  <c r="T1613" i="109"/>
  <c r="W223" i="109"/>
  <c r="N1464" i="109"/>
  <c r="Y2344" i="109"/>
  <c r="Y3366" i="109"/>
  <c r="Y4168" i="109"/>
  <c r="W3731" i="109"/>
  <c r="U1249" i="109"/>
  <c r="V3366" i="109"/>
  <c r="Q957" i="109"/>
  <c r="N1537" i="109"/>
  <c r="Q3804" i="109"/>
  <c r="V2927" i="109"/>
  <c r="V77" i="109"/>
  <c r="R1102" i="109"/>
  <c r="Y3731" i="109"/>
  <c r="P1540" i="109"/>
  <c r="Y3146" i="109"/>
  <c r="P811" i="109"/>
  <c r="O4095" i="109"/>
  <c r="Y3439" i="109"/>
  <c r="T372" i="109"/>
  <c r="V2052" i="109"/>
  <c r="V3365" i="109"/>
  <c r="V2416" i="109"/>
  <c r="X3074" i="109"/>
  <c r="T591" i="109"/>
  <c r="P4" i="109"/>
  <c r="U1322" i="109"/>
  <c r="N1610" i="109"/>
  <c r="Q2927" i="109"/>
  <c r="Q3365" i="109"/>
  <c r="S3073" i="109"/>
  <c r="W3804" i="109"/>
  <c r="V3147" i="109"/>
  <c r="U4169" i="109"/>
  <c r="Q1540" i="109"/>
  <c r="Q1467" i="109"/>
  <c r="Y2051" i="109"/>
  <c r="O1176" i="109"/>
  <c r="U2052" i="109"/>
  <c r="X1905" i="109"/>
  <c r="V3001" i="109"/>
  <c r="P4241" i="109"/>
  <c r="U2416" i="109"/>
  <c r="Y2197" i="109"/>
  <c r="V3438" i="109"/>
  <c r="N1902" i="109"/>
  <c r="U3439" i="109"/>
  <c r="X2416" i="109"/>
  <c r="T3512" i="109"/>
  <c r="T3292" i="109"/>
  <c r="N1172" i="109"/>
  <c r="N2194" i="109"/>
  <c r="Q2416" i="109"/>
  <c r="U59" i="110"/>
  <c r="R2270" i="109"/>
  <c r="S2636" i="109"/>
  <c r="S2270" i="109"/>
  <c r="P3803" i="109"/>
  <c r="T1102" i="109"/>
  <c r="P3365" i="109"/>
  <c r="S445" i="109"/>
  <c r="P3877" i="109"/>
  <c r="Q2270" i="109"/>
  <c r="V445" i="109"/>
  <c r="T2782" i="109"/>
  <c r="U3876" i="109"/>
  <c r="V3730" i="109"/>
  <c r="Y2636" i="109"/>
  <c r="T115" i="110"/>
  <c r="Y4022" i="109"/>
  <c r="T3365" i="109"/>
  <c r="O3073" i="109"/>
  <c r="P2343" i="109"/>
  <c r="P3876" i="109"/>
  <c r="W2344" i="109"/>
  <c r="P77" i="109"/>
  <c r="R2708" i="109"/>
  <c r="O3876" i="109"/>
  <c r="K120" i="110"/>
  <c r="V1614" i="109"/>
  <c r="O2709" i="109"/>
  <c r="O3074" i="109"/>
  <c r="X3001" i="109"/>
  <c r="O2052" i="109"/>
  <c r="P3001" i="109"/>
  <c r="W4" i="109"/>
  <c r="Q1978" i="109"/>
  <c r="V372" i="109"/>
  <c r="O737" i="109"/>
  <c r="X1686" i="109"/>
  <c r="N4092" i="109"/>
  <c r="P4096" i="109"/>
  <c r="S956" i="109"/>
  <c r="Y2708" i="109"/>
  <c r="Y2562" i="109"/>
  <c r="X1832" i="109"/>
  <c r="P1614" i="109"/>
  <c r="Q2781" i="109"/>
  <c r="X2781" i="109"/>
  <c r="U2197" i="109"/>
  <c r="V883" i="109"/>
  <c r="N3070" i="109"/>
  <c r="V2343" i="109"/>
  <c r="Q737" i="109"/>
  <c r="N880" i="109"/>
  <c r="R3073" i="109"/>
  <c r="U77" i="109"/>
  <c r="X3365" i="109"/>
  <c r="S150" i="109"/>
  <c r="O3511" i="109"/>
  <c r="V2636" i="109"/>
  <c r="U372" i="109"/>
  <c r="P2197" i="109"/>
  <c r="U3657" i="109"/>
  <c r="U3730" i="109"/>
  <c r="Y956" i="109"/>
  <c r="T2344" i="109"/>
  <c r="X957" i="109"/>
  <c r="X4096" i="109"/>
  <c r="V4095" i="109"/>
  <c r="X2343" i="109"/>
  <c r="X1687" i="109"/>
  <c r="U884" i="109"/>
  <c r="R3730" i="109"/>
  <c r="S1686" i="109"/>
  <c r="P1832" i="109"/>
  <c r="T1686" i="109"/>
  <c r="O3512" i="109"/>
  <c r="T3147" i="109"/>
  <c r="S4241" i="109"/>
  <c r="S1906" i="109"/>
  <c r="W3292" i="109"/>
  <c r="R4169" i="109"/>
  <c r="Y4242" i="109"/>
  <c r="R4096" i="109"/>
  <c r="U3074" i="109"/>
  <c r="O4096" i="109"/>
  <c r="S737" i="109"/>
  <c r="T3439" i="109"/>
  <c r="P3439" i="109"/>
  <c r="S3146" i="109"/>
  <c r="S3511" i="109"/>
  <c r="S3365" i="109"/>
  <c r="T3000" i="109"/>
  <c r="Q1832" i="109"/>
  <c r="T3146" i="109"/>
  <c r="U2417" i="109"/>
  <c r="Y2927" i="109"/>
  <c r="V1249" i="109"/>
  <c r="W3730" i="109"/>
  <c r="S1614" i="109"/>
  <c r="T2635" i="109"/>
  <c r="O1979" i="109"/>
  <c r="P1249" i="109"/>
  <c r="X4241" i="109"/>
  <c r="U150" i="109"/>
  <c r="W3512" i="109"/>
  <c r="Y1687" i="109"/>
  <c r="S4095" i="109"/>
  <c r="Y3000" i="109"/>
  <c r="R2562" i="109"/>
  <c r="W150" i="109"/>
  <c r="P4169" i="109"/>
  <c r="U2635" i="109"/>
  <c r="U2271" i="109"/>
  <c r="T3366" i="109"/>
  <c r="U445" i="109"/>
  <c r="O3731" i="109"/>
  <c r="P3000" i="109"/>
  <c r="K45" i="110"/>
  <c r="N3143" i="109"/>
  <c r="T1321" i="109"/>
  <c r="V1905" i="109"/>
  <c r="X1102" i="109"/>
  <c r="W2051" i="109"/>
  <c r="T884" i="109"/>
  <c r="O3365" i="109"/>
  <c r="O3001" i="109"/>
  <c r="T2636" i="109"/>
  <c r="P1686" i="109"/>
  <c r="R3512" i="109"/>
  <c r="R3657" i="109"/>
  <c r="X3438" i="109"/>
  <c r="S3074" i="109"/>
  <c r="R3001" i="109"/>
  <c r="T1906" i="109"/>
  <c r="U1540" i="109"/>
  <c r="T223" i="109"/>
  <c r="T4242" i="109"/>
  <c r="S3438" i="109"/>
  <c r="U2051" i="109"/>
  <c r="O445" i="109"/>
  <c r="O1614" i="109"/>
  <c r="U3877" i="109"/>
  <c r="X591" i="109"/>
  <c r="T1541" i="109"/>
  <c r="N2048" i="109"/>
  <c r="P3731" i="109"/>
  <c r="V884" i="109"/>
  <c r="U1905" i="109"/>
  <c r="O2051" i="109"/>
  <c r="V1686" i="109"/>
  <c r="W2927" i="109"/>
  <c r="S2271" i="109"/>
  <c r="N2997" i="109"/>
  <c r="O810" i="109"/>
  <c r="Q120" i="110"/>
  <c r="X2417" i="109"/>
  <c r="W957" i="109"/>
  <c r="O591" i="109"/>
  <c r="S1248" i="109"/>
  <c r="N2267" i="109"/>
  <c r="Y3073" i="109"/>
  <c r="V3877" i="109"/>
  <c r="X445" i="109"/>
  <c r="O518" i="109"/>
  <c r="N4238" i="109"/>
  <c r="P1175" i="109"/>
  <c r="Y1248" i="109"/>
  <c r="T1687" i="109"/>
  <c r="W1686" i="109"/>
  <c r="W1905" i="109"/>
  <c r="O150" i="109"/>
  <c r="P2052" i="109"/>
  <c r="U4095" i="109"/>
  <c r="P2709" i="109"/>
  <c r="S2197" i="109"/>
  <c r="R2781" i="109"/>
  <c r="T1248" i="109"/>
  <c r="V1613" i="109"/>
  <c r="N2559" i="109"/>
  <c r="T810" i="109"/>
  <c r="O4241" i="109"/>
  <c r="T2709" i="109"/>
  <c r="Q2271" i="109"/>
  <c r="O3657" i="109"/>
  <c r="V4169" i="109"/>
  <c r="O2635" i="109"/>
  <c r="U2782" i="109"/>
  <c r="N3362" i="109"/>
  <c r="S1979" i="109"/>
  <c r="S1540" i="109"/>
  <c r="Y3730" i="109"/>
  <c r="U1614" i="109"/>
  <c r="O1248" i="109"/>
  <c r="T1249" i="109"/>
  <c r="Q2562" i="109"/>
  <c r="O883" i="109"/>
  <c r="R3439" i="109"/>
  <c r="X3000" i="109"/>
  <c r="O1541" i="109"/>
  <c r="S1978" i="109"/>
  <c r="V1321" i="109"/>
  <c r="O3730" i="109"/>
  <c r="S4" i="109"/>
  <c r="V811" i="109"/>
  <c r="O3804" i="109"/>
  <c r="Q3877" i="109"/>
  <c r="X3146" i="109"/>
  <c r="Q2708" i="109"/>
  <c r="X883" i="109"/>
  <c r="O956" i="109"/>
  <c r="P884" i="109"/>
  <c r="X2562" i="109"/>
  <c r="V591" i="109"/>
  <c r="Y3147" i="109"/>
  <c r="P3730" i="109"/>
  <c r="O3439" i="109"/>
  <c r="V4241" i="109"/>
  <c r="N3435" i="109"/>
  <c r="N1099" i="109"/>
  <c r="W1467" i="109"/>
  <c r="Q223" i="109"/>
  <c r="T3511" i="109"/>
  <c r="S2708" i="109"/>
  <c r="S4168" i="109"/>
  <c r="X223" i="109"/>
  <c r="U2927" i="109"/>
  <c r="W3657" i="109"/>
  <c r="O1978" i="109"/>
  <c r="X3804" i="109"/>
  <c r="U3511" i="109"/>
  <c r="S77" i="109"/>
  <c r="X810" i="109"/>
  <c r="Y1176" i="109"/>
  <c r="Q1979" i="109"/>
  <c r="U2562" i="109"/>
  <c r="Q3876" i="109"/>
  <c r="X1175" i="109"/>
  <c r="P4095" i="109"/>
  <c r="N4165" i="109"/>
  <c r="U2270" i="109"/>
  <c r="Y2271" i="109"/>
  <c r="W1978" i="109"/>
  <c r="S1687" i="109"/>
  <c r="W810" i="109"/>
  <c r="P2708" i="109"/>
  <c r="N2924" i="109"/>
  <c r="R3731" i="109"/>
  <c r="X3292" i="109"/>
  <c r="S591" i="109"/>
  <c r="W811" i="109"/>
  <c r="Q1176" i="109"/>
  <c r="T1979" i="109"/>
  <c r="U3001" i="109"/>
  <c r="Y1541" i="109"/>
  <c r="O3438" i="109"/>
  <c r="S1541" i="109"/>
  <c r="Y2270" i="109"/>
  <c r="R1321" i="109"/>
  <c r="R150" i="109"/>
  <c r="O3000" i="109"/>
  <c r="R3511" i="109"/>
  <c r="V150" i="109"/>
  <c r="V1467" i="109"/>
  <c r="U1978" i="109"/>
  <c r="U1467" i="109"/>
  <c r="X3147" i="109"/>
  <c r="Q1906" i="109"/>
  <c r="Y4096" i="109"/>
  <c r="R4168" i="109"/>
  <c r="Y1322" i="109"/>
  <c r="X150" i="109"/>
  <c r="P150" i="109"/>
  <c r="Y3292" i="109"/>
  <c r="P883" i="109"/>
  <c r="P2562" i="109"/>
  <c r="S223" i="109"/>
  <c r="Y1614" i="109"/>
  <c r="X956" i="109"/>
  <c r="R884" i="109"/>
  <c r="R518" i="109"/>
  <c r="W4242" i="109"/>
  <c r="R2052" i="109"/>
  <c r="R2343" i="109"/>
  <c r="Y3001" i="109"/>
  <c r="O2562" i="109"/>
  <c r="V1978" i="109"/>
  <c r="X2636" i="109"/>
  <c r="T883" i="109"/>
  <c r="W3877" i="109"/>
  <c r="Q1248" i="109"/>
  <c r="X2270" i="109"/>
  <c r="Q4022" i="109"/>
  <c r="O1322" i="109"/>
  <c r="U956" i="109"/>
  <c r="Q59" i="110"/>
  <c r="S1249" i="109"/>
  <c r="W1541" i="109"/>
  <c r="V956" i="109"/>
  <c r="P737" i="109"/>
  <c r="R1686" i="109"/>
  <c r="N1683" i="109"/>
  <c r="X1978" i="109"/>
  <c r="O2708" i="109"/>
  <c r="V4168" i="109"/>
  <c r="R3876" i="109"/>
  <c r="X77" i="109"/>
  <c r="U3731" i="109"/>
  <c r="T4" i="109"/>
  <c r="W1979" i="109"/>
  <c r="U1906" i="109"/>
  <c r="Y1978" i="109"/>
  <c r="R1906" i="109"/>
  <c r="O1832" i="109"/>
  <c r="V1540" i="109"/>
  <c r="O1687" i="109"/>
  <c r="Y445" i="109"/>
  <c r="Y4241" i="109"/>
  <c r="O2927" i="109"/>
  <c r="X1614" i="109"/>
  <c r="S2416" i="109"/>
  <c r="T956" i="109"/>
  <c r="X1249" i="109"/>
  <c r="V2344" i="109"/>
  <c r="U3292" i="109"/>
  <c r="X3877" i="109"/>
  <c r="O811" i="109"/>
  <c r="V1979" i="109"/>
  <c r="V1248" i="109"/>
  <c r="Y372" i="109"/>
  <c r="Q2052" i="109"/>
  <c r="W3366" i="109"/>
  <c r="V3512" i="109"/>
  <c r="W4096" i="109"/>
  <c r="W884" i="109"/>
  <c r="X4242" i="109"/>
  <c r="Q3146" i="109"/>
  <c r="Y1249" i="109"/>
  <c r="W3876" i="109"/>
  <c r="X4022" i="109"/>
  <c r="O2636" i="109"/>
  <c r="V2781" i="109"/>
  <c r="T2927" i="109"/>
  <c r="U130" i="110"/>
  <c r="Q884" i="109"/>
  <c r="O372" i="109"/>
  <c r="R957" i="109"/>
  <c r="X4169" i="109"/>
  <c r="X884" i="109"/>
  <c r="T2270" i="109"/>
  <c r="Y1613" i="109"/>
  <c r="V3731" i="109"/>
  <c r="S3001" i="109"/>
  <c r="R3074" i="109"/>
  <c r="R3804" i="109"/>
  <c r="O1175" i="109"/>
  <c r="U3512" i="109"/>
  <c r="O3292" i="109"/>
  <c r="T518" i="109"/>
  <c r="S1321" i="109"/>
  <c r="U518" i="109"/>
  <c r="Q445" i="109"/>
  <c r="N1318" i="109"/>
  <c r="S1176" i="109"/>
  <c r="U3000" i="109"/>
  <c r="R2635" i="109"/>
  <c r="T2417" i="109"/>
  <c r="Y591" i="109"/>
  <c r="T4168" i="109"/>
  <c r="Q1613" i="109"/>
  <c r="U2781" i="109"/>
  <c r="O3803" i="109"/>
  <c r="N515" i="109"/>
  <c r="R1978" i="109"/>
  <c r="S2635" i="109"/>
  <c r="T1176" i="109"/>
  <c r="O223" i="109"/>
  <c r="Q2344" i="109"/>
  <c r="P1687" i="109"/>
  <c r="O1321" i="109"/>
  <c r="T77" i="109"/>
  <c r="T1322" i="109"/>
  <c r="U2708" i="109"/>
  <c r="S2343" i="109"/>
  <c r="P2417" i="109"/>
  <c r="Q1249" i="109"/>
  <c r="X1176" i="109"/>
  <c r="U1175" i="109"/>
  <c r="S3000" i="109"/>
  <c r="N1245" i="109"/>
  <c r="P3073" i="109"/>
  <c r="U4" i="109"/>
  <c r="Q3073" i="109"/>
  <c r="Y737" i="109"/>
  <c r="R4095" i="109"/>
  <c r="W1322" i="109"/>
  <c r="Y3365" i="109"/>
  <c r="O4168" i="109"/>
  <c r="R77" i="109"/>
  <c r="U4022" i="109"/>
  <c r="Q518" i="109"/>
  <c r="Q3730" i="109"/>
  <c r="X2635" i="109"/>
  <c r="O3146" i="109"/>
  <c r="Q3511" i="109"/>
  <c r="R810" i="109"/>
  <c r="S2417" i="109"/>
  <c r="U2636" i="109"/>
  <c r="U4168" i="109"/>
  <c r="P1467" i="109"/>
  <c r="T3731" i="109"/>
  <c r="W3803" i="109"/>
  <c r="P1613" i="109"/>
  <c r="R883" i="109"/>
  <c r="Q2051" i="109"/>
  <c r="W77" i="109"/>
  <c r="T2562" i="109"/>
  <c r="X2271" i="109"/>
  <c r="Q3438" i="109"/>
  <c r="U1102" i="109"/>
  <c r="P4242" i="109"/>
  <c r="P1102" i="109"/>
  <c r="Q4242" i="109"/>
  <c r="U3146" i="109"/>
  <c r="X3073" i="109"/>
  <c r="Q2709" i="109"/>
  <c r="V3657" i="109"/>
  <c r="P1321" i="109"/>
  <c r="N3727" i="109"/>
  <c r="N2413" i="109"/>
  <c r="T737" i="109"/>
  <c r="T4241" i="109"/>
  <c r="O2781" i="109"/>
  <c r="R3292" i="109"/>
  <c r="Y2781" i="109"/>
  <c r="Q1905" i="109"/>
  <c r="X1322" i="109"/>
  <c r="V1102" i="109"/>
  <c r="Q591" i="109"/>
  <c r="W2052" i="109"/>
  <c r="P223" i="109"/>
  <c r="W3074" i="109"/>
  <c r="T150" i="109"/>
  <c r="U2709" i="109"/>
  <c r="U1832" i="109"/>
  <c r="T3657" i="109"/>
  <c r="S1832" i="109"/>
  <c r="V3511" i="109"/>
  <c r="R1249" i="109"/>
  <c r="AP17" i="32" l="1"/>
  <c r="AQ17" i="34"/>
  <c r="R17" i="31"/>
  <c r="X17" i="31"/>
  <c r="AA17" i="28"/>
  <c r="AE17" i="30"/>
  <c r="AU17" i="34"/>
  <c r="AC17" i="29"/>
  <c r="Z17" i="32"/>
  <c r="AX17" i="31"/>
  <c r="AD17" i="32"/>
  <c r="AU17" i="27"/>
  <c r="AK17" i="34"/>
  <c r="AJ17" i="30"/>
  <c r="AJ17" i="27"/>
  <c r="AC17" i="31"/>
  <c r="T17" i="30"/>
  <c r="AD17" i="31"/>
  <c r="Q17" i="35"/>
  <c r="AL17" i="31"/>
  <c r="AP17" i="36"/>
  <c r="X17" i="30"/>
  <c r="AF17" i="34"/>
  <c r="AE17" i="35"/>
  <c r="AT17" i="35"/>
  <c r="AA17" i="29"/>
  <c r="AF17" i="30"/>
  <c r="AE17" i="32"/>
  <c r="V17" i="36"/>
  <c r="X17" i="27"/>
  <c r="Z17" i="31"/>
  <c r="AA17" i="34"/>
  <c r="U17" i="35"/>
  <c r="AO17" i="30"/>
  <c r="Z17" i="28"/>
  <c r="AQ17" i="30"/>
  <c r="Q17" i="27"/>
  <c r="S17" i="35"/>
  <c r="AV17" i="27"/>
  <c r="AO17" i="32"/>
  <c r="Z17" i="34"/>
  <c r="Q17" i="34"/>
  <c r="AS17" i="27"/>
  <c r="AT17" i="27"/>
  <c r="AG17" i="30"/>
  <c r="AI17" i="33"/>
  <c r="T17" i="33"/>
  <c r="AX17" i="34"/>
  <c r="AU17" i="30"/>
  <c r="AD17" i="30"/>
  <c r="AT17" i="29"/>
  <c r="W17" i="35"/>
  <c r="Q17" i="32"/>
  <c r="AT17" i="33"/>
  <c r="AD17" i="27"/>
  <c r="Z17" i="33"/>
  <c r="AH17" i="30"/>
  <c r="W17" i="29"/>
  <c r="AP17" i="30"/>
  <c r="V17" i="29"/>
  <c r="AY17" i="33"/>
  <c r="AK17" i="32"/>
  <c r="AV17" i="29"/>
  <c r="AL17" i="27"/>
  <c r="AV17" i="33"/>
  <c r="AP17" i="28"/>
  <c r="AY17" i="32"/>
  <c r="AQ17" i="29"/>
  <c r="AF17" i="28"/>
  <c r="Q17" i="33"/>
  <c r="AH17" i="29"/>
  <c r="AU17" i="32"/>
  <c r="AR17" i="35"/>
  <c r="AJ17" i="29"/>
  <c r="V17" i="31"/>
  <c r="R17" i="33"/>
  <c r="V17" i="28"/>
  <c r="X17" i="33"/>
  <c r="AQ17" i="28"/>
  <c r="R17" i="28"/>
  <c r="AA17" i="32"/>
  <c r="AD17" i="35"/>
  <c r="AQ17" i="36"/>
  <c r="AE17" i="29"/>
  <c r="AF17" i="36"/>
  <c r="T17" i="28"/>
  <c r="AV17" i="35"/>
  <c r="AI17" i="29"/>
  <c r="U17" i="34"/>
  <c r="AP17" i="34"/>
  <c r="T17" i="32"/>
  <c r="W17" i="36"/>
  <c r="AL17" i="30"/>
  <c r="AD17" i="29"/>
  <c r="AG17" i="27"/>
  <c r="AG17" i="34"/>
  <c r="AO17" i="31"/>
  <c r="AL17" i="36"/>
  <c r="AS17" i="34"/>
  <c r="X17" i="32"/>
  <c r="AN15" i="31"/>
  <c r="BL15" i="28"/>
  <c r="Z15" i="9"/>
  <c r="AB15" i="36"/>
  <c r="AS15" i="9"/>
  <c r="V17" i="33"/>
  <c r="AN16" i="33"/>
  <c r="AN16" i="32"/>
  <c r="P15" i="4"/>
  <c r="BI15" i="33"/>
  <c r="BC15" i="28"/>
  <c r="AN16" i="35"/>
  <c r="BF15" i="34"/>
  <c r="BL15" i="27"/>
  <c r="AQ15" i="9"/>
  <c r="BA12" i="30"/>
  <c r="AJ17" i="34"/>
  <c r="BJ12" i="9"/>
  <c r="BA12" i="32"/>
  <c r="AE17" i="36"/>
  <c r="W17" i="34"/>
  <c r="AA17" i="31"/>
  <c r="BA12" i="29"/>
  <c r="BH12" i="9"/>
  <c r="D12" i="9"/>
  <c r="P15" i="28"/>
  <c r="BD15" i="32"/>
  <c r="BD15" i="30"/>
  <c r="BB15" i="28"/>
  <c r="D15" i="28"/>
  <c r="AN16" i="36"/>
  <c r="D15" i="4"/>
  <c r="E15" i="9"/>
  <c r="BB15" i="4"/>
  <c r="AB15" i="30"/>
  <c r="BJ15" i="30"/>
  <c r="BB15" i="34"/>
  <c r="BD15" i="31"/>
  <c r="BL15" i="30"/>
  <c r="AE15" i="9"/>
  <c r="BE15" i="29"/>
  <c r="BI15" i="32"/>
  <c r="P104" i="34"/>
  <c r="AP17" i="27"/>
  <c r="AE17" i="27"/>
  <c r="D104" i="9"/>
  <c r="AQ17" i="27"/>
  <c r="BA12" i="35"/>
  <c r="R17" i="29"/>
  <c r="S17" i="28"/>
  <c r="AW17" i="33"/>
  <c r="BB12" i="9"/>
  <c r="BA12" i="4"/>
  <c r="BC15" i="36"/>
  <c r="BH15" i="4"/>
  <c r="K15" i="9"/>
  <c r="BD15" i="35"/>
  <c r="BC15" i="32"/>
  <c r="P16" i="32"/>
  <c r="BG15" i="36"/>
  <c r="BL15" i="31"/>
  <c r="BE15" i="31"/>
  <c r="BI15" i="34"/>
  <c r="BK15" i="35"/>
  <c r="P16" i="28"/>
  <c r="BG15" i="35"/>
  <c r="BG15" i="4"/>
  <c r="J15" i="9"/>
  <c r="BL15" i="29"/>
  <c r="BF15" i="27"/>
  <c r="BB15" i="36"/>
  <c r="D15" i="36"/>
  <c r="BF15" i="36"/>
  <c r="BF15" i="31"/>
  <c r="BC15" i="34"/>
  <c r="BE15" i="32"/>
  <c r="BH15" i="36"/>
  <c r="BK15" i="30"/>
  <c r="BC15" i="29"/>
  <c r="AV17" i="34"/>
  <c r="BA12" i="27"/>
  <c r="AC17" i="36"/>
  <c r="AS17" i="36"/>
  <c r="BA104" i="4"/>
  <c r="AH17" i="34"/>
  <c r="Q17" i="30"/>
  <c r="AS17" i="28"/>
  <c r="BA12" i="36"/>
  <c r="AM17" i="29"/>
  <c r="AU17" i="31"/>
  <c r="U17" i="28"/>
  <c r="AR17" i="32"/>
  <c r="BL12" i="9"/>
  <c r="AI17" i="34"/>
  <c r="T17" i="31"/>
  <c r="BC15" i="31"/>
  <c r="BF15" i="28"/>
  <c r="BF15" i="29"/>
  <c r="BH15" i="31"/>
  <c r="BH15" i="34"/>
  <c r="AV17" i="32"/>
  <c r="AQ17" i="31"/>
  <c r="Y17" i="32"/>
  <c r="AR17" i="36"/>
  <c r="AN16" i="28"/>
  <c r="AX17" i="36"/>
  <c r="AF17" i="27"/>
  <c r="BB15" i="35"/>
  <c r="D15" i="35"/>
  <c r="D15" i="31"/>
  <c r="BB15" i="31"/>
  <c r="P15" i="34"/>
  <c r="BI15" i="31"/>
  <c r="BF15" i="33"/>
  <c r="BH15" i="30"/>
  <c r="I15" i="9"/>
  <c r="BF15" i="4"/>
  <c r="D15" i="33"/>
  <c r="BB15" i="33"/>
  <c r="BG15" i="29"/>
  <c r="BJ15" i="32"/>
  <c r="BI15" i="29"/>
  <c r="AC17" i="28"/>
  <c r="BA12" i="33"/>
  <c r="AE17" i="28"/>
  <c r="AR17" i="31"/>
  <c r="Y17" i="29"/>
  <c r="AA17" i="27"/>
  <c r="AT17" i="31"/>
  <c r="BD12" i="9"/>
  <c r="S17" i="34"/>
  <c r="BA12" i="31"/>
  <c r="BG12" i="9"/>
  <c r="Q17" i="28"/>
  <c r="AY17" i="29"/>
  <c r="U17" i="29"/>
  <c r="AL17" i="34"/>
  <c r="AE17" i="34"/>
  <c r="AR17" i="29"/>
  <c r="AV17" i="31"/>
  <c r="AP17" i="29"/>
  <c r="U17" i="31"/>
  <c r="AE17" i="33"/>
  <c r="AJ17" i="28"/>
  <c r="BG15" i="34"/>
  <c r="BH15" i="28"/>
  <c r="BD15" i="34"/>
  <c r="BI15" i="28"/>
  <c r="BL15" i="4"/>
  <c r="O15" i="9"/>
  <c r="BI15" i="27"/>
  <c r="BB15" i="32"/>
  <c r="D15" i="32"/>
  <c r="BC15" i="4"/>
  <c r="F15" i="9"/>
  <c r="BJ15" i="29"/>
  <c r="BK15" i="36"/>
  <c r="BE15" i="28"/>
  <c r="S17" i="29"/>
  <c r="Z17" i="36"/>
  <c r="AC17" i="30"/>
  <c r="W17" i="31"/>
  <c r="AS17" i="33"/>
  <c r="U17" i="36"/>
  <c r="Q17" i="31"/>
  <c r="V17" i="34"/>
  <c r="AW17" i="28"/>
  <c r="BF12" i="9"/>
  <c r="AW17" i="29"/>
  <c r="Y17" i="35"/>
  <c r="AJ17" i="33"/>
  <c r="U17" i="33"/>
  <c r="AI17" i="36"/>
  <c r="AO17" i="36"/>
  <c r="AM17" i="33"/>
  <c r="AM17" i="30"/>
  <c r="AA17" i="30"/>
  <c r="X17" i="34"/>
  <c r="AT17" i="36"/>
  <c r="BE12" i="9"/>
  <c r="AH17" i="36"/>
  <c r="AG17" i="29"/>
  <c r="AK17" i="36"/>
  <c r="BA12" i="34"/>
  <c r="AO17" i="29"/>
  <c r="AX17" i="33"/>
  <c r="AK15" i="9"/>
  <c r="BE15" i="30"/>
  <c r="D15" i="29"/>
  <c r="BK15" i="31"/>
  <c r="AI15" i="9"/>
  <c r="AH17" i="27"/>
  <c r="AB15" i="34"/>
  <c r="AB15" i="35"/>
  <c r="BI15" i="30"/>
  <c r="BE15" i="34"/>
  <c r="AF17" i="35"/>
  <c r="W17" i="32"/>
  <c r="AY17" i="30"/>
  <c r="AQ17" i="35"/>
  <c r="T17" i="27"/>
  <c r="T17" i="29"/>
  <c r="AX17" i="27"/>
  <c r="AB16" i="31"/>
  <c r="AB16" i="33"/>
  <c r="BE15" i="33"/>
  <c r="P15" i="32"/>
  <c r="BK15" i="34"/>
  <c r="BI15" i="4"/>
  <c r="L15" i="9"/>
  <c r="BL15" i="32"/>
  <c r="BD15" i="29"/>
  <c r="BJ15" i="27"/>
  <c r="BG15" i="27"/>
  <c r="U15" i="9"/>
  <c r="BH15" i="32"/>
  <c r="BE15" i="35"/>
  <c r="AN15" i="33"/>
  <c r="BG15" i="31"/>
  <c r="AO17" i="33"/>
  <c r="AK17" i="27"/>
  <c r="AK17" i="33"/>
  <c r="AF17" i="32"/>
  <c r="AA17" i="36"/>
  <c r="AK17" i="28"/>
  <c r="AG17" i="31"/>
  <c r="AF17" i="33"/>
  <c r="AR17" i="34"/>
  <c r="AI17" i="35"/>
  <c r="AW17" i="30"/>
  <c r="AS17" i="29"/>
  <c r="AW17" i="36"/>
  <c r="AG17" i="33"/>
  <c r="AH17" i="32"/>
  <c r="W17" i="30"/>
  <c r="AM17" i="31"/>
  <c r="AO17" i="34"/>
  <c r="Q17" i="36"/>
  <c r="BI12" i="9"/>
  <c r="AT17" i="28"/>
  <c r="AD17" i="36"/>
  <c r="AY17" i="31"/>
  <c r="AF15" i="9"/>
  <c r="AB16" i="29"/>
  <c r="AQ17" i="32"/>
  <c r="Z17" i="35"/>
  <c r="BL15" i="36"/>
  <c r="AN15" i="34"/>
  <c r="BF15" i="35"/>
  <c r="D15" i="27"/>
  <c r="BB15" i="27"/>
  <c r="P16" i="34"/>
  <c r="AN16" i="34"/>
  <c r="AB16" i="28"/>
  <c r="R17" i="35"/>
  <c r="P16" i="31"/>
  <c r="AD17" i="34"/>
  <c r="AB16" i="36"/>
  <c r="AI17" i="32"/>
  <c r="AN16" i="27"/>
  <c r="AB15" i="4"/>
  <c r="AC15" i="9"/>
  <c r="D15" i="30"/>
  <c r="BB15" i="30"/>
  <c r="AA15" i="9"/>
  <c r="BG15" i="28"/>
  <c r="BD15" i="28"/>
  <c r="P16" i="35"/>
  <c r="AT17" i="32"/>
  <c r="BC15" i="35"/>
  <c r="S15" i="9"/>
  <c r="BE15" i="36"/>
  <c r="V15" i="9"/>
  <c r="BC15" i="30"/>
  <c r="P15" i="33"/>
  <c r="BL15" i="33"/>
  <c r="BK15" i="27"/>
  <c r="R17" i="36"/>
  <c r="U17" i="27"/>
  <c r="AH17" i="33"/>
  <c r="AK17" i="30"/>
  <c r="AS17" i="35"/>
  <c r="Y17" i="33"/>
  <c r="AC17" i="35"/>
  <c r="AR17" i="28"/>
  <c r="AO17" i="28"/>
  <c r="AH17" i="28"/>
  <c r="AQ17" i="33"/>
  <c r="X17" i="29"/>
  <c r="T17" i="35"/>
  <c r="X17" i="28"/>
  <c r="V17" i="35"/>
  <c r="Y17" i="27"/>
  <c r="AP17" i="33"/>
  <c r="AM17" i="32"/>
  <c r="Y17" i="34"/>
  <c r="BA12" i="28"/>
  <c r="AG17" i="35"/>
  <c r="S17" i="30"/>
  <c r="AB12" i="9"/>
  <c r="Z17" i="30"/>
  <c r="AI17" i="31"/>
  <c r="Y17" i="30"/>
  <c r="AU17" i="28"/>
  <c r="BK15" i="4"/>
  <c r="N15" i="9"/>
  <c r="BE15" i="4"/>
  <c r="H15" i="9"/>
  <c r="P16" i="30"/>
  <c r="AB15" i="27"/>
  <c r="BH15" i="35"/>
  <c r="AG17" i="36"/>
  <c r="AN16" i="29"/>
  <c r="P16" i="36"/>
  <c r="V17" i="27"/>
  <c r="AN15" i="4"/>
  <c r="AO15" i="9"/>
  <c r="BG15" i="33"/>
  <c r="BK15" i="33"/>
  <c r="R17" i="34"/>
  <c r="AU17" i="36"/>
  <c r="BD15" i="27"/>
  <c r="BD15" i="4"/>
  <c r="G15" i="9"/>
  <c r="BD15" i="33"/>
  <c r="AX17" i="29"/>
  <c r="S17" i="32"/>
  <c r="AW17" i="32"/>
  <c r="AE17" i="31"/>
  <c r="AH17" i="35"/>
  <c r="W17" i="28"/>
  <c r="AW17" i="27"/>
  <c r="AK17" i="29"/>
  <c r="AN12" i="9"/>
  <c r="AY17" i="35"/>
  <c r="U17" i="32"/>
  <c r="AC17" i="33"/>
  <c r="AG17" i="28"/>
  <c r="R17" i="32"/>
  <c r="AS17" i="30"/>
  <c r="AF17" i="31"/>
  <c r="AT17" i="34"/>
  <c r="P12" i="9"/>
  <c r="BC12" i="9"/>
  <c r="AC17" i="32"/>
  <c r="AW17" i="35"/>
  <c r="AK17" i="31"/>
  <c r="AA17" i="33"/>
  <c r="V17" i="32"/>
  <c r="BK12" i="9"/>
  <c r="AF17" i="29"/>
  <c r="AC17" i="34"/>
  <c r="AD17" i="28"/>
  <c r="T17" i="34"/>
  <c r="Y17" i="28"/>
  <c r="J17" i="29"/>
  <c r="K17" i="32"/>
  <c r="J17" i="32"/>
  <c r="Q17" i="4"/>
  <c r="G17" i="34"/>
  <c r="G17" i="30"/>
  <c r="J17" i="35"/>
  <c r="I17" i="27"/>
  <c r="F17" i="36"/>
  <c r="N17" i="28"/>
  <c r="I17" i="4"/>
  <c r="F17" i="33"/>
  <c r="AV17" i="4"/>
  <c r="J17" i="30"/>
  <c r="F17" i="4"/>
  <c r="M17" i="31"/>
  <c r="AT17" i="4"/>
  <c r="N17" i="35"/>
  <c r="L17" i="30"/>
  <c r="AQ17" i="4"/>
  <c r="Z17" i="4"/>
  <c r="N17" i="32"/>
  <c r="N17" i="31"/>
  <c r="J17" i="4"/>
  <c r="E17" i="32"/>
  <c r="G17" i="32"/>
  <c r="M17" i="29"/>
  <c r="H17" i="30"/>
  <c r="E17" i="34"/>
  <c r="AE17" i="4"/>
  <c r="M17" i="36"/>
  <c r="F17" i="28"/>
  <c r="E17" i="4"/>
  <c r="S17" i="4"/>
  <c r="O17" i="31"/>
  <c r="H17" i="31"/>
  <c r="L17" i="27"/>
  <c r="BF15" i="32" l="1"/>
  <c r="AV15" i="9"/>
  <c r="BJ15" i="31"/>
  <c r="P16" i="33"/>
  <c r="AY15" i="9"/>
  <c r="AJ15" i="9"/>
  <c r="AN17" i="33"/>
  <c r="Y15" i="9"/>
  <c r="BJ15" i="36"/>
  <c r="AN16" i="31"/>
  <c r="AN17" i="31" s="1"/>
  <c r="AH15" i="9"/>
  <c r="BH15" i="27"/>
  <c r="BK15" i="32"/>
  <c r="AB17" i="36"/>
  <c r="AR15" i="9"/>
  <c r="AM15" i="9"/>
  <c r="AU15" i="9"/>
  <c r="AP17" i="31"/>
  <c r="BH15" i="33"/>
  <c r="X15" i="9"/>
  <c r="BL15" i="35"/>
  <c r="P16" i="27"/>
  <c r="AM17" i="36"/>
  <c r="BK15" i="28"/>
  <c r="BA15" i="28" s="1"/>
  <c r="AB15" i="33"/>
  <c r="AB17" i="33" s="1"/>
  <c r="R17" i="30"/>
  <c r="BE15" i="27"/>
  <c r="BE15" i="9" s="1"/>
  <c r="BH15" i="29"/>
  <c r="AN16" i="30"/>
  <c r="P15" i="30"/>
  <c r="P17" i="30" s="1"/>
  <c r="BI15" i="35"/>
  <c r="AN15" i="27"/>
  <c r="AN17" i="27" s="1"/>
  <c r="AN15" i="32"/>
  <c r="AN17" i="32" s="1"/>
  <c r="AN17" i="34"/>
  <c r="BA15" i="31"/>
  <c r="P17" i="33"/>
  <c r="BL16" i="28"/>
  <c r="BL17" i="28" s="1"/>
  <c r="AD17" i="4"/>
  <c r="AD16" i="9"/>
  <c r="L17" i="29"/>
  <c r="BI16" i="29"/>
  <c r="BI17" i="29" s="1"/>
  <c r="I17" i="28"/>
  <c r="BF16" i="28"/>
  <c r="BF17" i="28" s="1"/>
  <c r="G17" i="4"/>
  <c r="BD16" i="4"/>
  <c r="BD17" i="4" s="1"/>
  <c r="G16" i="9"/>
  <c r="G17" i="9" s="1"/>
  <c r="H17" i="34"/>
  <c r="BE16" i="34"/>
  <c r="BE17" i="34" s="1"/>
  <c r="K17" i="34"/>
  <c r="BH16" i="34"/>
  <c r="BH17" i="34" s="1"/>
  <c r="AC17" i="4"/>
  <c r="AB16" i="4"/>
  <c r="AB17" i="4" s="1"/>
  <c r="M17" i="30"/>
  <c r="BJ16" i="30"/>
  <c r="BJ17" i="30" s="1"/>
  <c r="AI16" i="9"/>
  <c r="AF16" i="9"/>
  <c r="G17" i="33"/>
  <c r="BD16" i="33"/>
  <c r="BD17" i="33" s="1"/>
  <c r="G17" i="35"/>
  <c r="BD16" i="35"/>
  <c r="BD17" i="35" s="1"/>
  <c r="F17" i="29"/>
  <c r="BC16" i="29"/>
  <c r="BC17" i="29" s="1"/>
  <c r="G17" i="36"/>
  <c r="BD16" i="36"/>
  <c r="H17" i="28"/>
  <c r="BE16" i="28"/>
  <c r="BE17" i="28" s="1"/>
  <c r="BH16" i="35"/>
  <c r="BH17" i="35" s="1"/>
  <c r="E17" i="33"/>
  <c r="BB16" i="33"/>
  <c r="D16" i="33"/>
  <c r="AM17" i="4"/>
  <c r="AM16" i="9"/>
  <c r="BJ16" i="33"/>
  <c r="BJ17" i="33" s="1"/>
  <c r="M17" i="33"/>
  <c r="BD16" i="31"/>
  <c r="BD17" i="31" s="1"/>
  <c r="AK16" i="9"/>
  <c r="AK17" i="4"/>
  <c r="BG16" i="27"/>
  <c r="BG17" i="27" s="1"/>
  <c r="AL17" i="33"/>
  <c r="BL15" i="34"/>
  <c r="AM17" i="34"/>
  <c r="AN15" i="30"/>
  <c r="AR17" i="30"/>
  <c r="P104" i="31"/>
  <c r="BA100" i="31"/>
  <c r="BA104" i="31" s="1"/>
  <c r="AN104" i="34"/>
  <c r="AT15" i="9"/>
  <c r="AL15" i="9"/>
  <c r="Z17" i="27"/>
  <c r="AY17" i="27"/>
  <c r="BF16" i="36"/>
  <c r="BF17" i="36" s="1"/>
  <c r="BL16" i="4"/>
  <c r="BL17" i="4" s="1"/>
  <c r="O16" i="9"/>
  <c r="L17" i="36"/>
  <c r="BI16" i="36"/>
  <c r="I17" i="32"/>
  <c r="BF16" i="32"/>
  <c r="BF17" i="32" s="1"/>
  <c r="BJ16" i="4"/>
  <c r="M16" i="9"/>
  <c r="M17" i="4"/>
  <c r="E17" i="31"/>
  <c r="D16" i="31"/>
  <c r="BB16" i="31"/>
  <c r="V17" i="4"/>
  <c r="V16" i="9"/>
  <c r="V17" i="9" s="1"/>
  <c r="I17" i="30"/>
  <c r="BF16" i="30"/>
  <c r="L17" i="32"/>
  <c r="BI16" i="32"/>
  <c r="BI17" i="32" s="1"/>
  <c r="N17" i="33"/>
  <c r="BK16" i="33"/>
  <c r="BK17" i="33" s="1"/>
  <c r="F17" i="31"/>
  <c r="BC16" i="31"/>
  <c r="BC17" i="31" s="1"/>
  <c r="L17" i="4"/>
  <c r="BI16" i="4"/>
  <c r="L16" i="9"/>
  <c r="BK16" i="27"/>
  <c r="BK17" i="27" s="1"/>
  <c r="L17" i="33"/>
  <c r="BI16" i="33"/>
  <c r="BI17" i="33" s="1"/>
  <c r="H17" i="4"/>
  <c r="H16" i="9"/>
  <c r="BE16" i="4"/>
  <c r="BE17" i="4" s="1"/>
  <c r="AL16" i="9"/>
  <c r="BK16" i="30"/>
  <c r="BK17" i="30" s="1"/>
  <c r="O17" i="29"/>
  <c r="BL16" i="29"/>
  <c r="BL17" i="29" s="1"/>
  <c r="BF16" i="29"/>
  <c r="BF17" i="29" s="1"/>
  <c r="AB104" i="36"/>
  <c r="AG17" i="32"/>
  <c r="AN104" i="30"/>
  <c r="AU17" i="29"/>
  <c r="Y17" i="36"/>
  <c r="P16" i="29"/>
  <c r="AM17" i="27"/>
  <c r="AB16" i="32"/>
  <c r="AH17" i="31"/>
  <c r="AX17" i="32"/>
  <c r="BF15" i="30"/>
  <c r="AN15" i="35"/>
  <c r="W15" i="9"/>
  <c r="P104" i="33"/>
  <c r="BA100" i="33"/>
  <c r="BA104" i="33" s="1"/>
  <c r="AD15" i="9"/>
  <c r="P104" i="28"/>
  <c r="BA100" i="28"/>
  <c r="BA104" i="28" s="1"/>
  <c r="AN104" i="28"/>
  <c r="AN15" i="29"/>
  <c r="AT17" i="30"/>
  <c r="O17" i="28"/>
  <c r="O17" i="32"/>
  <c r="BL16" i="32"/>
  <c r="BL17" i="32" s="1"/>
  <c r="X16" i="9"/>
  <c r="BF16" i="31"/>
  <c r="BF17" i="31" s="1"/>
  <c r="BJ16" i="29"/>
  <c r="BJ17" i="29" s="1"/>
  <c r="BB16" i="29"/>
  <c r="D16" i="29"/>
  <c r="D17" i="29" s="1"/>
  <c r="I17" i="34"/>
  <c r="BF16" i="34"/>
  <c r="BF17" i="34" s="1"/>
  <c r="BL16" i="27"/>
  <c r="BL17" i="27" s="1"/>
  <c r="E17" i="27"/>
  <c r="D16" i="27"/>
  <c r="BB16" i="36"/>
  <c r="D16" i="36"/>
  <c r="K17" i="28"/>
  <c r="BH16" i="28"/>
  <c r="BH17" i="28" s="1"/>
  <c r="AO17" i="4"/>
  <c r="AN16" i="4"/>
  <c r="AO16" i="9"/>
  <c r="N17" i="29"/>
  <c r="BK16" i="29"/>
  <c r="AS17" i="4"/>
  <c r="AS16" i="9"/>
  <c r="W17" i="4"/>
  <c r="W16" i="9"/>
  <c r="AJ17" i="4"/>
  <c r="AJ16" i="9"/>
  <c r="F17" i="30"/>
  <c r="BC16" i="30"/>
  <c r="BC17" i="30" s="1"/>
  <c r="BG16" i="32"/>
  <c r="E17" i="29"/>
  <c r="AX17" i="28"/>
  <c r="R17" i="27"/>
  <c r="BI15" i="36"/>
  <c r="AV17" i="36"/>
  <c r="G17" i="31"/>
  <c r="AI17" i="30"/>
  <c r="AB104" i="33"/>
  <c r="AN104" i="33"/>
  <c r="N17" i="30"/>
  <c r="AL17" i="4"/>
  <c r="BG15" i="32"/>
  <c r="AJ17" i="36"/>
  <c r="AY17" i="28"/>
  <c r="I17" i="36"/>
  <c r="N17" i="27"/>
  <c r="O17" i="4"/>
  <c r="BI16" i="27"/>
  <c r="BI17" i="27" s="1"/>
  <c r="BL16" i="31"/>
  <c r="BL17" i="31" s="1"/>
  <c r="S16" i="9"/>
  <c r="AA16" i="9"/>
  <c r="AA17" i="9" s="1"/>
  <c r="BG16" i="28"/>
  <c r="BG17" i="28" s="1"/>
  <c r="BG16" i="36"/>
  <c r="BG17" i="36" s="1"/>
  <c r="BG16" i="4"/>
  <c r="BG17" i="4" s="1"/>
  <c r="J16" i="9"/>
  <c r="AH16" i="9"/>
  <c r="BK16" i="32"/>
  <c r="BG16" i="33"/>
  <c r="BG17" i="33" s="1"/>
  <c r="BB16" i="28"/>
  <c r="D16" i="28"/>
  <c r="BB16" i="35"/>
  <c r="D16" i="35"/>
  <c r="D17" i="35" s="1"/>
  <c r="BK16" i="35"/>
  <c r="BK17" i="35" s="1"/>
  <c r="BL16" i="35"/>
  <c r="BC16" i="4"/>
  <c r="F16" i="9"/>
  <c r="BI16" i="28"/>
  <c r="BI17" i="28" s="1"/>
  <c r="BG16" i="30"/>
  <c r="AW16" i="9"/>
  <c r="AW17" i="4"/>
  <c r="M17" i="32"/>
  <c r="BJ16" i="32"/>
  <c r="BJ17" i="32" s="1"/>
  <c r="H17" i="29"/>
  <c r="BE16" i="29"/>
  <c r="BE17" i="29" s="1"/>
  <c r="F17" i="35"/>
  <c r="BC16" i="35"/>
  <c r="BC17" i="35" s="1"/>
  <c r="BH16" i="36"/>
  <c r="BH17" i="36" s="1"/>
  <c r="G17" i="28"/>
  <c r="BD16" i="28"/>
  <c r="BD17" i="28" s="1"/>
  <c r="P104" i="32"/>
  <c r="BA100" i="32"/>
  <c r="BA104" i="32" s="1"/>
  <c r="BC15" i="27"/>
  <c r="AB16" i="35"/>
  <c r="AF17" i="4"/>
  <c r="S17" i="27"/>
  <c r="P104" i="27"/>
  <c r="P100" i="9"/>
  <c r="BA100" i="27"/>
  <c r="X17" i="35"/>
  <c r="O17" i="27"/>
  <c r="AN104" i="27"/>
  <c r="AN100" i="9"/>
  <c r="AU17" i="33"/>
  <c r="AV17" i="30"/>
  <c r="AI17" i="27"/>
  <c r="AX15" i="9"/>
  <c r="AG15" i="9"/>
  <c r="P17" i="34"/>
  <c r="AN15" i="28"/>
  <c r="I17" i="29"/>
  <c r="AB104" i="32"/>
  <c r="AB15" i="32"/>
  <c r="AB15" i="31"/>
  <c r="W17" i="33"/>
  <c r="AB104" i="28"/>
  <c r="AR17" i="33"/>
  <c r="E17" i="36"/>
  <c r="X17" i="4"/>
  <c r="D16" i="4"/>
  <c r="BB16" i="4"/>
  <c r="E16" i="9"/>
  <c r="BC16" i="28"/>
  <c r="BC17" i="28" s="1"/>
  <c r="AE16" i="9"/>
  <c r="H17" i="32"/>
  <c r="BE16" i="32"/>
  <c r="BE17" i="32" s="1"/>
  <c r="BC16" i="34"/>
  <c r="BC17" i="34" s="1"/>
  <c r="O17" i="34"/>
  <c r="BL16" i="34"/>
  <c r="I17" i="33"/>
  <c r="BF16" i="33"/>
  <c r="BF17" i="33" s="1"/>
  <c r="O17" i="36"/>
  <c r="BL16" i="36"/>
  <c r="BL17" i="36" s="1"/>
  <c r="AV16" i="9"/>
  <c r="H17" i="33"/>
  <c r="BE16" i="33"/>
  <c r="BE17" i="33" s="1"/>
  <c r="L17" i="34"/>
  <c r="BI16" i="34"/>
  <c r="BI17" i="34" s="1"/>
  <c r="BF16" i="27"/>
  <c r="BF17" i="27" s="1"/>
  <c r="BH16" i="29"/>
  <c r="BE16" i="36"/>
  <c r="BE17" i="36" s="1"/>
  <c r="Y17" i="31"/>
  <c r="T17" i="36"/>
  <c r="AP17" i="35"/>
  <c r="AM17" i="35"/>
  <c r="AN104" i="35"/>
  <c r="P15" i="31"/>
  <c r="AB104" i="31"/>
  <c r="AH17" i="4"/>
  <c r="AB16" i="30"/>
  <c r="H17" i="36"/>
  <c r="AB104" i="35"/>
  <c r="AL17" i="32"/>
  <c r="AJ17" i="31"/>
  <c r="J17" i="33"/>
  <c r="J17" i="28"/>
  <c r="J17" i="27"/>
  <c r="BE16" i="31"/>
  <c r="BE17" i="31" s="1"/>
  <c r="H17" i="35"/>
  <c r="BE16" i="35"/>
  <c r="BE17" i="35" s="1"/>
  <c r="BE16" i="30"/>
  <c r="BE17" i="30" s="1"/>
  <c r="F17" i="27"/>
  <c r="BC16" i="27"/>
  <c r="BD16" i="32"/>
  <c r="BD17" i="32" s="1"/>
  <c r="BK16" i="31"/>
  <c r="BK17" i="31" s="1"/>
  <c r="N17" i="36"/>
  <c r="BK16" i="36"/>
  <c r="BK17" i="36" s="1"/>
  <c r="AY17" i="4"/>
  <c r="AY16" i="9"/>
  <c r="K17" i="4"/>
  <c r="BH16" i="4"/>
  <c r="K16" i="9"/>
  <c r="AQ16" i="9"/>
  <c r="O17" i="33"/>
  <c r="BL16" i="33"/>
  <c r="BL17" i="33" s="1"/>
  <c r="AT16" i="9"/>
  <c r="AX16" i="9"/>
  <c r="AG16" i="9"/>
  <c r="BC16" i="33"/>
  <c r="BF16" i="4"/>
  <c r="I16" i="9"/>
  <c r="BJ16" i="27"/>
  <c r="BJ17" i="27" s="1"/>
  <c r="G17" i="27"/>
  <c r="BD16" i="27"/>
  <c r="BD17" i="27" s="1"/>
  <c r="BH16" i="31"/>
  <c r="BH17" i="31" s="1"/>
  <c r="P16" i="4"/>
  <c r="Q16" i="9"/>
  <c r="BG16" i="29"/>
  <c r="BG17" i="29" s="1"/>
  <c r="AC16" i="9"/>
  <c r="K17" i="36"/>
  <c r="AB104" i="30"/>
  <c r="AS17" i="31"/>
  <c r="AL17" i="29"/>
  <c r="AX17" i="4"/>
  <c r="AB104" i="34"/>
  <c r="BA100" i="34"/>
  <c r="BA104" i="34" s="1"/>
  <c r="V17" i="30"/>
  <c r="AA17" i="35"/>
  <c r="AB16" i="34"/>
  <c r="AJ17" i="35"/>
  <c r="E17" i="28"/>
  <c r="S17" i="33"/>
  <c r="AB104" i="27"/>
  <c r="AB100" i="9"/>
  <c r="BC15" i="33"/>
  <c r="AD17" i="33"/>
  <c r="T15" i="9"/>
  <c r="F17" i="34"/>
  <c r="AP15" i="9"/>
  <c r="I17" i="31"/>
  <c r="AN104" i="32"/>
  <c r="P17" i="32"/>
  <c r="K17" i="31"/>
  <c r="AN104" i="36"/>
  <c r="O17" i="35"/>
  <c r="M17" i="27"/>
  <c r="J17" i="31"/>
  <c r="BG16" i="31"/>
  <c r="BG17" i="31" s="1"/>
  <c r="BJ16" i="36"/>
  <c r="AP17" i="4"/>
  <c r="AP16" i="9"/>
  <c r="D16" i="32"/>
  <c r="BB16" i="32"/>
  <c r="BJ16" i="35"/>
  <c r="BJ17" i="35" s="1"/>
  <c r="M17" i="35"/>
  <c r="T17" i="4"/>
  <c r="T16" i="9"/>
  <c r="BI16" i="30"/>
  <c r="BI17" i="30" s="1"/>
  <c r="BJ16" i="31"/>
  <c r="J17" i="34"/>
  <c r="BG16" i="34"/>
  <c r="BG17" i="34" s="1"/>
  <c r="G17" i="29"/>
  <c r="BD16" i="29"/>
  <c r="BD17" i="29" s="1"/>
  <c r="BH16" i="33"/>
  <c r="BJ16" i="28"/>
  <c r="BJ17" i="28" s="1"/>
  <c r="M17" i="28"/>
  <c r="U17" i="4"/>
  <c r="U16" i="9"/>
  <c r="U17" i="9" s="1"/>
  <c r="BI16" i="35"/>
  <c r="AU17" i="4"/>
  <c r="AU16" i="9"/>
  <c r="AU17" i="9" s="1"/>
  <c r="BG16" i="35"/>
  <c r="BG17" i="35" s="1"/>
  <c r="BD16" i="30"/>
  <c r="BD17" i="30" s="1"/>
  <c r="BF16" i="35"/>
  <c r="BF17" i="35" s="1"/>
  <c r="BH16" i="32"/>
  <c r="BH17" i="32" s="1"/>
  <c r="AI17" i="4"/>
  <c r="S17" i="36"/>
  <c r="AB15" i="29"/>
  <c r="P15" i="35"/>
  <c r="AL17" i="28"/>
  <c r="AN104" i="31"/>
  <c r="BG15" i="30"/>
  <c r="P15" i="36"/>
  <c r="R15" i="9"/>
  <c r="AL17" i="35"/>
  <c r="BA15" i="4"/>
  <c r="BK15" i="29"/>
  <c r="Z17" i="29"/>
  <c r="AW15" i="9"/>
  <c r="AW17" i="31"/>
  <c r="L17" i="28"/>
  <c r="K17" i="35"/>
  <c r="I17" i="35"/>
  <c r="K17" i="29"/>
  <c r="E17" i="35"/>
  <c r="L17" i="31"/>
  <c r="BI16" i="31"/>
  <c r="BI17" i="31" s="1"/>
  <c r="BJ16" i="34"/>
  <c r="E17" i="30"/>
  <c r="BB16" i="30"/>
  <c r="BB17" i="30" s="1"/>
  <c r="D16" i="30"/>
  <c r="AR17" i="4"/>
  <c r="AR16" i="9"/>
  <c r="N17" i="4"/>
  <c r="BK16" i="4"/>
  <c r="N16" i="9"/>
  <c r="D16" i="34"/>
  <c r="BB16" i="34"/>
  <c r="BB17" i="34" s="1"/>
  <c r="K17" i="27"/>
  <c r="BH16" i="27"/>
  <c r="R17" i="4"/>
  <c r="R16" i="9"/>
  <c r="O17" i="30"/>
  <c r="BL16" i="30"/>
  <c r="BL17" i="30" s="1"/>
  <c r="Z16" i="9"/>
  <c r="N17" i="34"/>
  <c r="BK16" i="34"/>
  <c r="BK17" i="34" s="1"/>
  <c r="F17" i="32"/>
  <c r="BC16" i="32"/>
  <c r="BC17" i="32" s="1"/>
  <c r="Y16" i="9"/>
  <c r="Y17" i="4"/>
  <c r="BK16" i="28"/>
  <c r="K17" i="30"/>
  <c r="BH16" i="30"/>
  <c r="BH17" i="30" s="1"/>
  <c r="BC16" i="36"/>
  <c r="BC17" i="36" s="1"/>
  <c r="BD16" i="34"/>
  <c r="BD17" i="34" s="1"/>
  <c r="H17" i="27"/>
  <c r="BE16" i="27"/>
  <c r="K17" i="33"/>
  <c r="AB104" i="29"/>
  <c r="P15" i="27"/>
  <c r="W17" i="27"/>
  <c r="P104" i="29"/>
  <c r="BA100" i="29"/>
  <c r="BA104" i="29" s="1"/>
  <c r="AR17" i="27"/>
  <c r="AX17" i="30"/>
  <c r="S17" i="31"/>
  <c r="AY17" i="34"/>
  <c r="AN104" i="29"/>
  <c r="U17" i="30"/>
  <c r="BD15" i="36"/>
  <c r="BD15" i="9" s="1"/>
  <c r="X17" i="36"/>
  <c r="AG17" i="4"/>
  <c r="P104" i="35"/>
  <c r="BA100" i="35"/>
  <c r="BA104" i="35" s="1"/>
  <c r="AB15" i="28"/>
  <c r="BA12" i="9"/>
  <c r="P104" i="36"/>
  <c r="BA100" i="36"/>
  <c r="BA104" i="36" s="1"/>
  <c r="P17" i="28"/>
  <c r="P104" i="30"/>
  <c r="BA100" i="30"/>
  <c r="BA104" i="30" s="1"/>
  <c r="AN15" i="36"/>
  <c r="AS17" i="32"/>
  <c r="AJ17" i="32"/>
  <c r="AA17" i="4"/>
  <c r="AW17" i="34"/>
  <c r="L17" i="35"/>
  <c r="J17" i="36"/>
  <c r="N4241" i="109"/>
  <c r="T3876" i="109"/>
  <c r="T150" i="110"/>
  <c r="K162" i="110"/>
  <c r="T39" i="110"/>
  <c r="R592" i="109"/>
  <c r="M129" i="110"/>
  <c r="U2563" i="109"/>
  <c r="N1749" i="109"/>
  <c r="Q104" i="110"/>
  <c r="Q2563" i="109"/>
  <c r="Q85" i="110"/>
  <c r="T7" i="109"/>
  <c r="P37" i="110"/>
  <c r="U55" i="110"/>
  <c r="N151" i="110"/>
  <c r="N956" i="109"/>
  <c r="P181" i="110"/>
  <c r="T91" i="110"/>
  <c r="Q127" i="110"/>
  <c r="N24" i="110"/>
  <c r="Q22" i="110"/>
  <c r="Y1321" i="109"/>
  <c r="T53" i="110"/>
  <c r="N91" i="110"/>
  <c r="P176" i="110"/>
  <c r="O181" i="110"/>
  <c r="S103" i="110"/>
  <c r="P58" i="110"/>
  <c r="R104" i="110"/>
  <c r="T143" i="110"/>
  <c r="N145" i="110"/>
  <c r="V373" i="109"/>
  <c r="U2198" i="109"/>
  <c r="S73" i="110"/>
  <c r="K164" i="110"/>
  <c r="L163" i="110"/>
  <c r="U103" i="110"/>
  <c r="L44" i="110"/>
  <c r="R45" i="110"/>
  <c r="U151" i="110"/>
  <c r="O72" i="110"/>
  <c r="Q173" i="110"/>
  <c r="O87" i="110"/>
  <c r="T101" i="110"/>
  <c r="U131" i="110"/>
  <c r="R81" i="109"/>
  <c r="M37" i="110"/>
  <c r="Q15" i="110"/>
  <c r="U41" i="110"/>
  <c r="R174" i="110"/>
  <c r="S57" i="110"/>
  <c r="M127" i="110"/>
  <c r="P172" i="110"/>
  <c r="R37" i="110"/>
  <c r="P175" i="110"/>
  <c r="K60" i="110"/>
  <c r="R1468" i="109"/>
  <c r="N1249" i="109"/>
  <c r="L74" i="110"/>
  <c r="P129" i="110"/>
  <c r="O53" i="110"/>
  <c r="K148" i="110"/>
  <c r="N592" i="109"/>
  <c r="N3001" i="109"/>
  <c r="R1541" i="109"/>
  <c r="X519" i="109"/>
  <c r="O592" i="109"/>
  <c r="M28" i="110"/>
  <c r="Q128" i="110"/>
  <c r="T2563" i="109"/>
  <c r="N1175" i="109"/>
  <c r="U174" i="110"/>
  <c r="R7" i="109"/>
  <c r="M164" i="110"/>
  <c r="X2709" i="109"/>
  <c r="T128" i="110"/>
  <c r="L136" i="110"/>
  <c r="P146" i="110"/>
  <c r="U91" i="110"/>
  <c r="T153" i="109"/>
  <c r="O29" i="110"/>
  <c r="S24" i="110"/>
  <c r="L117" i="110"/>
  <c r="R106" i="110"/>
  <c r="O8" i="109"/>
  <c r="S112" i="110"/>
  <c r="O74" i="110"/>
  <c r="R27" i="110"/>
  <c r="M133" i="110"/>
  <c r="O67" i="110"/>
  <c r="S142" i="110"/>
  <c r="P22" i="110"/>
  <c r="S85" i="110"/>
  <c r="R175" i="110"/>
  <c r="K104" i="110"/>
  <c r="L134" i="110"/>
  <c r="R105" i="110"/>
  <c r="P446" i="109"/>
  <c r="S69" i="110"/>
  <c r="X3293" i="109"/>
  <c r="K178" i="110"/>
  <c r="R173" i="110"/>
  <c r="W4023" i="109"/>
  <c r="O884" i="109"/>
  <c r="S56" i="110"/>
  <c r="P41" i="110"/>
  <c r="O160" i="110"/>
  <c r="R76" i="110"/>
  <c r="O161" i="110"/>
  <c r="N216" i="109"/>
  <c r="Y154" i="109"/>
  <c r="N373" i="109"/>
  <c r="O97" i="110"/>
  <c r="P1468" i="109"/>
  <c r="N3438" i="109"/>
  <c r="Q131" i="110"/>
  <c r="R181" i="110"/>
  <c r="K105" i="110"/>
  <c r="Q158" i="110"/>
  <c r="Q165" i="110"/>
  <c r="P1103" i="109"/>
  <c r="W446" i="109"/>
  <c r="N3136" i="109"/>
  <c r="Q3000" i="109"/>
  <c r="Y3293" i="109"/>
  <c r="P67" i="110"/>
  <c r="R180" i="110"/>
  <c r="U3804" i="109"/>
  <c r="L132" i="110"/>
  <c r="K102" i="110"/>
  <c r="O117" i="110"/>
  <c r="N97" i="110"/>
  <c r="R56" i="110"/>
  <c r="U76" i="110"/>
  <c r="N136" i="110"/>
  <c r="S28" i="110"/>
  <c r="W226" i="109"/>
  <c r="R127" i="110"/>
  <c r="M101" i="110"/>
  <c r="U172" i="110"/>
  <c r="L133" i="110"/>
  <c r="P71" i="110"/>
  <c r="M177" i="110"/>
  <c r="U56" i="110"/>
  <c r="N591" i="109"/>
  <c r="O42" i="110"/>
  <c r="P70" i="110"/>
  <c r="T70" i="110"/>
  <c r="Q150" i="110"/>
  <c r="S147" i="110"/>
  <c r="T1103" i="109"/>
  <c r="R2051" i="109"/>
  <c r="R75" i="110"/>
  <c r="U31" i="110"/>
  <c r="M114" i="110"/>
  <c r="R82" i="110"/>
  <c r="R70" i="110"/>
  <c r="K89" i="110"/>
  <c r="Q98" i="110"/>
  <c r="K88" i="110"/>
  <c r="V3146" i="109"/>
  <c r="M75" i="110"/>
  <c r="X2928" i="109"/>
  <c r="N1603" i="109"/>
  <c r="P103" i="110"/>
  <c r="S519" i="109"/>
  <c r="N173" i="110"/>
  <c r="P119" i="110"/>
  <c r="S161" i="110"/>
  <c r="Q44" i="110"/>
  <c r="Q39" i="110"/>
  <c r="R23" i="110"/>
  <c r="R162" i="110"/>
  <c r="R91" i="110"/>
  <c r="O101" i="110"/>
  <c r="N3293" i="109"/>
  <c r="N121" i="110"/>
  <c r="Y2343" i="109"/>
  <c r="U373" i="109"/>
  <c r="L29" i="110"/>
  <c r="U61" i="110"/>
  <c r="Q52" i="110"/>
  <c r="T176" i="110"/>
  <c r="Q130" i="110"/>
  <c r="T1468" i="109"/>
  <c r="R73" i="110"/>
  <c r="N178" i="110"/>
  <c r="M180" i="110"/>
  <c r="N2928" i="109"/>
  <c r="P100" i="110"/>
  <c r="P99" i="110"/>
  <c r="P738" i="109"/>
  <c r="O519" i="109"/>
  <c r="P112" i="110"/>
  <c r="P43" i="110"/>
  <c r="T24" i="110"/>
  <c r="N1686" i="109"/>
  <c r="R90" i="110"/>
  <c r="T154" i="109"/>
  <c r="S105" i="110"/>
  <c r="L104" i="110"/>
  <c r="T85" i="110"/>
  <c r="M29" i="110"/>
  <c r="U118" i="110"/>
  <c r="T25" i="110"/>
  <c r="M27" i="110"/>
  <c r="M85" i="110"/>
  <c r="Q1103" i="109"/>
  <c r="U23" i="110"/>
  <c r="T177" i="110"/>
  <c r="S7" i="109"/>
  <c r="T4023" i="109"/>
  <c r="Q24" i="110"/>
  <c r="O81" i="109"/>
  <c r="N75" i="110"/>
  <c r="N737" i="109"/>
  <c r="N3292" i="109"/>
  <c r="P145" i="110"/>
  <c r="Q102" i="110"/>
  <c r="V3439" i="109"/>
  <c r="W373" i="109"/>
  <c r="S180" i="110"/>
  <c r="O179" i="110"/>
  <c r="O159" i="110"/>
  <c r="Q42" i="110"/>
  <c r="T46" i="110"/>
  <c r="W738" i="109"/>
  <c r="Q117" i="110"/>
  <c r="N177" i="110"/>
  <c r="Q37" i="110"/>
  <c r="T99" i="110"/>
  <c r="M159" i="110"/>
  <c r="P115" i="110"/>
  <c r="L45" i="110"/>
  <c r="W3365" i="109"/>
  <c r="M26" i="110"/>
  <c r="U22" i="110"/>
  <c r="K179" i="110"/>
  <c r="Y957" i="109"/>
  <c r="Q81" i="109"/>
  <c r="R147" i="110"/>
  <c r="N4022" i="109"/>
  <c r="M68" i="110"/>
  <c r="U162" i="110"/>
  <c r="Q136" i="110"/>
  <c r="R4023" i="109"/>
  <c r="U43" i="110"/>
  <c r="V592" i="109"/>
  <c r="P149" i="110"/>
  <c r="N27" i="110"/>
  <c r="O102" i="110"/>
  <c r="N99" i="110"/>
  <c r="P118" i="110"/>
  <c r="W2417" i="109"/>
  <c r="S129" i="110"/>
  <c r="N149" i="110"/>
  <c r="S134" i="110"/>
  <c r="S3512" i="109"/>
  <c r="O3658" i="109"/>
  <c r="O180" i="110"/>
  <c r="N4169" i="109"/>
  <c r="K180" i="110"/>
  <c r="P592" i="109"/>
  <c r="O120" i="110"/>
  <c r="U57" i="110"/>
  <c r="U45" i="110"/>
  <c r="X227" i="109"/>
  <c r="Q61" i="110"/>
  <c r="O164" i="110"/>
  <c r="U105" i="110"/>
  <c r="T38" i="110"/>
  <c r="O131" i="110"/>
  <c r="N289" i="109"/>
  <c r="T1905" i="109"/>
  <c r="O178" i="110"/>
  <c r="T102" i="110"/>
  <c r="U132" i="110"/>
  <c r="N1541" i="109"/>
  <c r="S74" i="110"/>
  <c r="M74" i="110"/>
  <c r="P164" i="110"/>
  <c r="P2344" i="109"/>
  <c r="S55" i="110"/>
  <c r="Y2709" i="109"/>
  <c r="O128" i="110"/>
  <c r="T58" i="110"/>
  <c r="S2928" i="109"/>
  <c r="W3000" i="109"/>
  <c r="O133" i="110"/>
  <c r="T178" i="110"/>
  <c r="L58" i="110"/>
  <c r="S30" i="110"/>
  <c r="N23" i="110"/>
  <c r="K106" i="110"/>
  <c r="R144" i="110"/>
  <c r="Q29" i="110"/>
  <c r="K91" i="110"/>
  <c r="P42" i="110"/>
  <c r="O154" i="109"/>
  <c r="N2344" i="109"/>
  <c r="Q100" i="110"/>
  <c r="R74" i="110"/>
  <c r="S76" i="110"/>
  <c r="L42" i="110"/>
  <c r="T74" i="110"/>
  <c r="T23" i="110"/>
  <c r="M134" i="110"/>
  <c r="S115" i="110"/>
  <c r="Y2052" i="109"/>
  <c r="N1978" i="109"/>
  <c r="T142" i="110"/>
  <c r="U83" i="110"/>
  <c r="M145" i="110"/>
  <c r="U1468" i="109"/>
  <c r="R86" i="110"/>
  <c r="X1540" i="109"/>
  <c r="N87" i="110"/>
  <c r="K103" i="110"/>
  <c r="Q1468" i="109"/>
  <c r="U89" i="110"/>
  <c r="L149" i="110"/>
  <c r="M130" i="110"/>
  <c r="S104" i="110"/>
  <c r="N129" i="110"/>
  <c r="V1468" i="109"/>
  <c r="O55" i="110"/>
  <c r="T44" i="110"/>
  <c r="W3293" i="109"/>
  <c r="O46" i="110"/>
  <c r="O147" i="110"/>
  <c r="N26" i="110"/>
  <c r="X153" i="109"/>
  <c r="U42" i="110"/>
  <c r="R67" i="110"/>
  <c r="O151" i="110"/>
  <c r="U161" i="110"/>
  <c r="U13" i="110"/>
  <c r="U129" i="110"/>
  <c r="N74" i="110"/>
  <c r="M117" i="110"/>
  <c r="N1103" i="109"/>
  <c r="O106" i="110"/>
  <c r="T117" i="110"/>
  <c r="L59" i="110"/>
  <c r="Q446" i="109"/>
  <c r="N1238" i="109"/>
  <c r="K28" i="110"/>
  <c r="U38" i="110"/>
  <c r="T158" i="110"/>
  <c r="T57" i="110"/>
  <c r="P150" i="110"/>
  <c r="U163" i="110"/>
  <c r="M55" i="110"/>
  <c r="O2198" i="109"/>
  <c r="R150" i="110"/>
  <c r="U100" i="110"/>
  <c r="N22" i="110"/>
  <c r="P23" i="110"/>
  <c r="P13" i="110"/>
  <c r="W227" i="109"/>
  <c r="M173" i="110"/>
  <c r="Q23" i="110"/>
  <c r="O116" i="110"/>
  <c r="U37" i="110"/>
  <c r="S446" i="109"/>
  <c r="M163" i="110"/>
  <c r="N2781" i="109"/>
  <c r="T8" i="109"/>
  <c r="U72" i="110"/>
  <c r="S164" i="110"/>
  <c r="Y3074" i="109"/>
  <c r="M144" i="110"/>
  <c r="T104" i="110"/>
  <c r="S89" i="110"/>
  <c r="M70" i="110"/>
  <c r="O115" i="110"/>
  <c r="Y4023" i="109"/>
  <c r="P178" i="110"/>
  <c r="N2782" i="109"/>
  <c r="Q592" i="109"/>
  <c r="P134" i="110"/>
  <c r="N3073" i="109"/>
  <c r="Q86" i="110"/>
  <c r="N52" i="110"/>
  <c r="P102" i="110"/>
  <c r="P31" i="110"/>
  <c r="P56" i="110"/>
  <c r="O71" i="110"/>
  <c r="U40" i="110"/>
  <c r="R142" i="110"/>
  <c r="S86" i="110"/>
  <c r="Q105" i="110"/>
  <c r="T227" i="109"/>
  <c r="R117" i="110"/>
  <c r="Q3293" i="109"/>
  <c r="N55" i="110"/>
  <c r="L165" i="110"/>
  <c r="T118" i="110"/>
  <c r="L90" i="110"/>
  <c r="M99" i="110"/>
  <c r="L177" i="110"/>
  <c r="O103" i="110"/>
  <c r="R519" i="109"/>
  <c r="S38" i="110"/>
  <c r="T157" i="110"/>
  <c r="N1019" i="109"/>
  <c r="T132" i="110"/>
  <c r="M166" i="110"/>
  <c r="S166" i="110"/>
  <c r="R102" i="110"/>
  <c r="U29" i="110"/>
  <c r="L28" i="110"/>
  <c r="O38" i="110"/>
  <c r="N446" i="109"/>
  <c r="Q58" i="110"/>
  <c r="M84" i="110"/>
  <c r="P136" i="110"/>
  <c r="P87" i="110"/>
  <c r="S1905" i="109"/>
  <c r="Q133" i="110"/>
  <c r="N810" i="109"/>
  <c r="U74" i="110"/>
  <c r="O1833" i="109"/>
  <c r="N82" i="110"/>
  <c r="L179" i="110"/>
  <c r="N118" i="110"/>
  <c r="R114" i="110"/>
  <c r="U4241" i="109"/>
  <c r="K165" i="110"/>
  <c r="T226" i="109"/>
  <c r="R84" i="110"/>
  <c r="T83" i="110"/>
  <c r="U738" i="109"/>
  <c r="M83" i="110"/>
  <c r="U44" i="110"/>
  <c r="U98" i="110"/>
  <c r="M87" i="110"/>
  <c r="S8" i="109"/>
  <c r="V446" i="109"/>
  <c r="Y1468" i="109"/>
  <c r="Q160" i="110"/>
  <c r="R24" i="110"/>
  <c r="U1833" i="109"/>
  <c r="S159" i="110"/>
  <c r="N3501" i="109"/>
  <c r="R373" i="109"/>
  <c r="N166" i="110"/>
  <c r="N4231" i="109"/>
  <c r="M162" i="110"/>
  <c r="Q103" i="110"/>
  <c r="R178" i="110"/>
  <c r="U3658" i="109"/>
  <c r="O144" i="110"/>
  <c r="U144" i="110"/>
  <c r="U810" i="109"/>
  <c r="N150" i="109"/>
  <c r="Y592" i="109"/>
  <c r="N135" i="110"/>
  <c r="S83" i="110"/>
  <c r="O130" i="110"/>
  <c r="Q227" i="109"/>
  <c r="N146" i="110"/>
  <c r="N2052" i="109"/>
  <c r="M43" i="110"/>
  <c r="U24" i="110"/>
  <c r="S133" i="110"/>
  <c r="K87" i="110"/>
  <c r="S71" i="110"/>
  <c r="U113" i="110"/>
  <c r="Y2416" i="109"/>
  <c r="O2563" i="109"/>
  <c r="S91" i="110"/>
  <c r="R176" i="110"/>
  <c r="V226" i="109"/>
  <c r="N3731" i="109"/>
  <c r="R3000" i="109"/>
  <c r="R59" i="110"/>
  <c r="N3877" i="109"/>
  <c r="U120" i="110"/>
  <c r="T144" i="110"/>
  <c r="S179" i="110"/>
  <c r="R99" i="110"/>
  <c r="T133" i="110"/>
  <c r="L180" i="110"/>
  <c r="N59" i="110"/>
  <c r="Q135" i="110"/>
  <c r="U165" i="110"/>
  <c r="N101" i="110"/>
  <c r="M128" i="110"/>
  <c r="O56" i="110"/>
  <c r="U8" i="109"/>
  <c r="M143" i="110"/>
  <c r="R129" i="110"/>
  <c r="R22" i="110"/>
  <c r="U177" i="110"/>
  <c r="Q178" i="110"/>
  <c r="U147" i="110"/>
  <c r="N119" i="110"/>
  <c r="N3365" i="109"/>
  <c r="N4168" i="109"/>
  <c r="Q60" i="110"/>
  <c r="U7" i="109"/>
  <c r="S120" i="110"/>
  <c r="P4023" i="109"/>
  <c r="N1102" i="109"/>
  <c r="O27" i="110"/>
  <c r="K135" i="110"/>
  <c r="O175" i="110"/>
  <c r="T162" i="110"/>
  <c r="R4242" i="109"/>
  <c r="Y519" i="109"/>
  <c r="S3293" i="109"/>
  <c r="O22" i="110"/>
  <c r="P1906" i="109"/>
  <c r="T75" i="110"/>
  <c r="U159" i="110"/>
  <c r="M58" i="110"/>
  <c r="R38" i="110"/>
  <c r="S80" i="109"/>
  <c r="N39" i="110"/>
  <c r="P82" i="110"/>
  <c r="X4023" i="109"/>
  <c r="R100" i="110"/>
  <c r="P128" i="110"/>
  <c r="L147" i="110"/>
  <c r="P132" i="110"/>
  <c r="U166" i="110"/>
  <c r="T136" i="110"/>
  <c r="Q10" i="110"/>
  <c r="S22" i="110"/>
  <c r="U136" i="110"/>
  <c r="O24" i="110"/>
  <c r="O76" i="110"/>
  <c r="N2708" i="109"/>
  <c r="M105" i="110"/>
  <c r="O28" i="110"/>
  <c r="N1979" i="109"/>
  <c r="M67" i="110"/>
  <c r="N68" i="110"/>
  <c r="M54" i="110"/>
  <c r="O373" i="109"/>
  <c r="N77" i="109"/>
  <c r="S373" i="109"/>
  <c r="R153" i="109"/>
  <c r="M82" i="110"/>
  <c r="L148" i="110"/>
  <c r="R103" i="110"/>
  <c r="O40" i="110"/>
  <c r="N103" i="110"/>
  <c r="X2563" i="109"/>
  <c r="P84" i="110"/>
  <c r="R29" i="110"/>
  <c r="N30" i="110"/>
  <c r="P227" i="109"/>
  <c r="S46" i="110"/>
  <c r="N61" i="110"/>
  <c r="P127" i="110"/>
  <c r="Q106" i="110"/>
  <c r="R149" i="110"/>
  <c r="N31" i="110"/>
  <c r="P68" i="110"/>
  <c r="S144" i="110"/>
  <c r="U28" i="110"/>
  <c r="T60" i="110"/>
  <c r="R52" i="110"/>
  <c r="P174" i="110"/>
  <c r="S592" i="109"/>
  <c r="S54" i="110"/>
  <c r="S44" i="110"/>
  <c r="N73" i="110"/>
  <c r="N53" i="110"/>
  <c r="P55" i="110"/>
  <c r="X3876" i="109"/>
  <c r="N3147" i="109"/>
  <c r="S90" i="110"/>
  <c r="T88" i="110"/>
  <c r="O43" i="110"/>
  <c r="O738" i="109"/>
  <c r="L76" i="110"/>
  <c r="L162" i="110"/>
  <c r="P153" i="109"/>
  <c r="O8" i="110"/>
  <c r="Y153" i="109"/>
  <c r="T119" i="110"/>
  <c r="U26" i="110"/>
  <c r="Y226" i="109"/>
  <c r="M76" i="110"/>
  <c r="R28" i="110"/>
  <c r="X3658" i="109"/>
  <c r="R135" i="110"/>
  <c r="T97" i="110"/>
  <c r="Q57" i="110"/>
  <c r="O44" i="110"/>
  <c r="P74" i="110"/>
  <c r="Q73" i="110"/>
  <c r="U179" i="110"/>
  <c r="M103" i="110"/>
  <c r="O69" i="110"/>
  <c r="Q134" i="110"/>
  <c r="N159" i="110"/>
  <c r="P133" i="110"/>
  <c r="Q8" i="109"/>
  <c r="O3293" i="109"/>
  <c r="R88" i="110"/>
  <c r="N2698" i="109"/>
  <c r="Q68" i="110"/>
  <c r="P163" i="110"/>
  <c r="P117" i="110"/>
  <c r="T45" i="110"/>
  <c r="T98" i="110"/>
  <c r="V7" i="109"/>
  <c r="Q174" i="110"/>
  <c r="O90" i="110"/>
  <c r="O174" i="110"/>
  <c r="U1686" i="109"/>
  <c r="V153" i="109"/>
  <c r="O23" i="110"/>
  <c r="N56" i="110"/>
  <c r="P142" i="110"/>
  <c r="T86" i="110"/>
  <c r="N29" i="110"/>
  <c r="T116" i="110"/>
  <c r="P90" i="110"/>
  <c r="T82" i="110"/>
  <c r="W2197" i="109"/>
  <c r="N43" i="110"/>
  <c r="X154" i="109"/>
  <c r="P151" i="110"/>
  <c r="O41" i="110"/>
  <c r="S176" i="110"/>
  <c r="Q99" i="110"/>
  <c r="N164" i="110"/>
  <c r="M53" i="110"/>
  <c r="S165" i="110"/>
  <c r="R172" i="110"/>
  <c r="O166" i="110"/>
  <c r="R157" i="110"/>
  <c r="R132" i="110"/>
  <c r="M40" i="110"/>
  <c r="O153" i="109"/>
  <c r="R101" i="110"/>
  <c r="P116" i="110"/>
  <c r="P2781" i="109"/>
  <c r="Q143" i="110"/>
  <c r="K29" i="110"/>
  <c r="T52" i="110"/>
  <c r="R3658" i="109"/>
  <c r="L72" i="110"/>
  <c r="U104" i="110"/>
  <c r="O1468" i="109"/>
  <c r="O7" i="109"/>
  <c r="S3658" i="109"/>
  <c r="U146" i="110"/>
  <c r="M181" i="110"/>
  <c r="Q40" i="110"/>
  <c r="X1103" i="109"/>
  <c r="R8" i="109"/>
  <c r="Q30" i="110"/>
  <c r="T174" i="110"/>
  <c r="M23" i="110"/>
  <c r="M30" i="110"/>
  <c r="R40" i="110"/>
  <c r="M115" i="110"/>
  <c r="Q88" i="110"/>
  <c r="P83" i="110"/>
  <c r="S23" i="110"/>
  <c r="R151" i="110"/>
  <c r="N2271" i="109"/>
  <c r="N2114" i="109"/>
  <c r="R85" i="110"/>
  <c r="U227" i="109"/>
  <c r="R165" i="110"/>
  <c r="N83" i="110"/>
  <c r="N105" i="110"/>
  <c r="N117" i="110"/>
  <c r="S116" i="110"/>
  <c r="N4023" i="109"/>
  <c r="S3876" i="109"/>
  <c r="M52" i="110"/>
  <c r="U58" i="110"/>
  <c r="Q90" i="110"/>
  <c r="R41" i="110"/>
  <c r="P177" i="110"/>
  <c r="N85" i="110"/>
  <c r="P104" i="110"/>
  <c r="T147" i="110"/>
  <c r="O83" i="110"/>
  <c r="O132" i="110"/>
  <c r="S145" i="110"/>
  <c r="T89" i="110"/>
  <c r="N147" i="110"/>
  <c r="T42" i="110"/>
  <c r="N71" i="110"/>
  <c r="N181" i="110"/>
  <c r="Q113" i="110"/>
  <c r="M104" i="110"/>
  <c r="Q3366" i="109"/>
  <c r="V519" i="109"/>
  <c r="R119" i="110"/>
  <c r="S738" i="109"/>
  <c r="T3293" i="109"/>
  <c r="N3439" i="109"/>
  <c r="Q144" i="110"/>
  <c r="T130" i="110"/>
  <c r="U173" i="110"/>
  <c r="O173" i="110"/>
  <c r="M88" i="110"/>
  <c r="V3000" i="109"/>
  <c r="P130" i="110"/>
  <c r="T134" i="110"/>
  <c r="T2198" i="109"/>
  <c r="N3574" i="109"/>
  <c r="S2563" i="109"/>
  <c r="O1103" i="109"/>
  <c r="M132" i="110"/>
  <c r="P121" i="110"/>
  <c r="Y81" i="109"/>
  <c r="R166" i="110"/>
  <c r="L106" i="110"/>
  <c r="L150" i="110"/>
  <c r="O30" i="110"/>
  <c r="Q89" i="110"/>
  <c r="O25" i="110"/>
  <c r="L103" i="110"/>
  <c r="R120" i="110"/>
  <c r="P80" i="109"/>
  <c r="U117" i="110"/>
  <c r="V3073" i="109"/>
  <c r="U133" i="110"/>
  <c r="S149" i="110"/>
  <c r="W2563" i="109"/>
  <c r="M44" i="110"/>
  <c r="P135" i="110"/>
  <c r="P98" i="110"/>
  <c r="N2771" i="109"/>
  <c r="T2928" i="109"/>
  <c r="X592" i="109"/>
  <c r="V1103" i="109"/>
  <c r="Y1103" i="109"/>
  <c r="X1468" i="109"/>
  <c r="K163" i="110"/>
  <c r="R227" i="109"/>
  <c r="N2635" i="109"/>
  <c r="N175" i="110"/>
  <c r="U226" i="109"/>
  <c r="M38" i="110"/>
  <c r="X81" i="109"/>
  <c r="O13" i="110"/>
  <c r="P97" i="110"/>
  <c r="N128" i="110"/>
  <c r="L178" i="110"/>
  <c r="Q97" i="110"/>
  <c r="T179" i="110"/>
  <c r="M147" i="110"/>
  <c r="N4" i="109"/>
  <c r="N104" i="110"/>
  <c r="R2198" i="109"/>
  <c r="P75" i="110"/>
  <c r="Q1833" i="109"/>
  <c r="Q129" i="110"/>
  <c r="Y884" i="109"/>
  <c r="K75" i="110"/>
  <c r="Q83" i="110"/>
  <c r="P30" i="110"/>
  <c r="Q157" i="110"/>
  <c r="O114" i="110"/>
  <c r="Y2563" i="109"/>
  <c r="S45" i="110"/>
  <c r="S67" i="110"/>
  <c r="P179" i="110"/>
  <c r="K150" i="110"/>
  <c r="N1176" i="109"/>
  <c r="R179" i="110"/>
  <c r="O158" i="110"/>
  <c r="O2928" i="109"/>
  <c r="U519" i="109"/>
  <c r="O68" i="110"/>
  <c r="R53" i="110"/>
  <c r="M112" i="110"/>
  <c r="O162" i="110"/>
  <c r="T114" i="110"/>
  <c r="U127" i="110"/>
  <c r="N3146" i="109"/>
  <c r="P57" i="110"/>
  <c r="T29" i="110"/>
  <c r="M91" i="110"/>
  <c r="U181" i="110"/>
  <c r="M102" i="110"/>
  <c r="M174" i="110"/>
  <c r="R71" i="110"/>
  <c r="N1613" i="109"/>
  <c r="P60" i="110"/>
  <c r="P2563" i="109"/>
  <c r="R42" i="110"/>
  <c r="Q519" i="109"/>
  <c r="U142" i="110"/>
  <c r="M100" i="110"/>
  <c r="L75" i="110"/>
  <c r="N3074" i="109"/>
  <c r="K90" i="110"/>
  <c r="S2198" i="109"/>
  <c r="S174" i="110"/>
  <c r="S113" i="110"/>
  <c r="R143" i="110"/>
  <c r="Y373" i="109"/>
  <c r="U27" i="110"/>
  <c r="T181" i="110"/>
  <c r="T164" i="110"/>
  <c r="S25" i="110"/>
  <c r="P61" i="110"/>
  <c r="Y8" i="109"/>
  <c r="Q154" i="109"/>
  <c r="U87" i="110"/>
  <c r="S150" i="110"/>
  <c r="U164" i="110"/>
  <c r="V3293" i="109"/>
  <c r="S157" i="110"/>
  <c r="R57" i="110"/>
  <c r="N180" i="110"/>
  <c r="T112" i="110"/>
  <c r="T2052" i="109"/>
  <c r="R163" i="110"/>
  <c r="V1833" i="109"/>
  <c r="Y738" i="109"/>
  <c r="N3866" i="109"/>
  <c r="N883" i="109"/>
  <c r="N957" i="109"/>
  <c r="Q2928" i="109"/>
  <c r="R58" i="110"/>
  <c r="M165" i="110"/>
  <c r="X1833" i="109"/>
  <c r="U4023" i="109"/>
  <c r="T90" i="110"/>
  <c r="U102" i="110"/>
  <c r="T121" i="110"/>
  <c r="W8" i="109"/>
  <c r="N90" i="110"/>
  <c r="N1468" i="109"/>
  <c r="R118" i="110"/>
  <c r="M121" i="110"/>
  <c r="U82" i="110"/>
  <c r="T129" i="110"/>
  <c r="M157" i="110"/>
  <c r="N133" i="110"/>
  <c r="R146" i="110"/>
  <c r="L91" i="110"/>
  <c r="P157" i="110"/>
  <c r="X811" i="109"/>
  <c r="Q4096" i="109"/>
  <c r="N946" i="109"/>
  <c r="S135" i="110"/>
  <c r="X738" i="109"/>
  <c r="O99" i="110"/>
  <c r="V2635" i="109"/>
  <c r="R98" i="110"/>
  <c r="O121" i="110"/>
  <c r="Y7" i="109"/>
  <c r="U85" i="110"/>
  <c r="N223" i="109"/>
  <c r="N518" i="109"/>
  <c r="P120" i="110"/>
  <c r="O446" i="109"/>
  <c r="R89" i="110"/>
  <c r="P7" i="109"/>
  <c r="S163" i="110"/>
  <c r="K118" i="110"/>
  <c r="R43" i="110"/>
  <c r="V2928" i="109"/>
  <c r="T103" i="110"/>
  <c r="U112" i="110"/>
  <c r="P52" i="110"/>
  <c r="T159" i="110"/>
  <c r="K177" i="110"/>
  <c r="R226" i="109"/>
  <c r="N2709" i="109"/>
  <c r="P8" i="109"/>
  <c r="U119" i="110"/>
  <c r="P8" i="110"/>
  <c r="Q142" i="110"/>
  <c r="T113" i="110"/>
  <c r="M176" i="110"/>
  <c r="Q166" i="110"/>
  <c r="P101" i="110"/>
  <c r="Q162" i="110"/>
  <c r="M135" i="110"/>
  <c r="N84" i="110"/>
  <c r="W519" i="109"/>
  <c r="O57" i="110"/>
  <c r="Q38" i="110"/>
  <c r="O1540" i="109"/>
  <c r="S121" i="110"/>
  <c r="N4096" i="109"/>
  <c r="N873" i="109"/>
  <c r="P154" i="109"/>
  <c r="S143" i="110"/>
  <c r="N1321" i="109"/>
  <c r="N3000" i="109"/>
  <c r="P24" i="110"/>
  <c r="T43" i="110"/>
  <c r="T3438" i="109"/>
  <c r="S127" i="110"/>
  <c r="P148" i="110"/>
  <c r="M69" i="110"/>
  <c r="S42" i="110"/>
  <c r="U30" i="110"/>
  <c r="N131" i="110"/>
  <c r="T106" i="110"/>
  <c r="S160" i="110"/>
  <c r="S226" i="109"/>
  <c r="U592" i="109"/>
  <c r="P162" i="110"/>
  <c r="K147" i="110"/>
  <c r="O172" i="110"/>
  <c r="N143" i="109"/>
  <c r="T69" i="110"/>
  <c r="U84" i="110"/>
  <c r="Q163" i="110"/>
  <c r="N88" i="110"/>
  <c r="S60" i="110"/>
  <c r="R39" i="110"/>
  <c r="S1468" i="109"/>
  <c r="L88" i="110"/>
  <c r="O165" i="110"/>
  <c r="R161" i="110"/>
  <c r="S87" i="110"/>
  <c r="P45" i="110"/>
  <c r="P810" i="109"/>
  <c r="S82" i="110"/>
  <c r="O136" i="110"/>
  <c r="S29" i="110"/>
  <c r="U145" i="110"/>
  <c r="K59" i="110"/>
  <c r="X3803" i="109"/>
  <c r="U154" i="109"/>
  <c r="R112" i="110"/>
  <c r="U86" i="110"/>
  <c r="N113" i="110"/>
  <c r="P114" i="110"/>
  <c r="U178" i="110"/>
  <c r="P2198" i="109"/>
  <c r="V738" i="109"/>
  <c r="P26" i="110"/>
  <c r="R72" i="110"/>
  <c r="R177" i="110"/>
  <c r="P3658" i="109"/>
  <c r="U73" i="110"/>
  <c r="M45" i="110"/>
  <c r="O227" i="109"/>
  <c r="O59" i="110"/>
  <c r="T1833" i="109"/>
  <c r="S4023" i="109"/>
  <c r="P131" i="110"/>
  <c r="U99" i="110"/>
  <c r="M72" i="110"/>
  <c r="N2343" i="109"/>
  <c r="P40" i="110"/>
  <c r="U53" i="110"/>
  <c r="R956" i="109"/>
  <c r="R158" i="110"/>
  <c r="U114" i="110"/>
  <c r="R148" i="110"/>
  <c r="N54" i="110"/>
  <c r="O118" i="110"/>
  <c r="M25" i="110"/>
  <c r="N144" i="110"/>
  <c r="K30" i="110"/>
  <c r="N132" i="110"/>
  <c r="T172" i="110"/>
  <c r="N3428" i="109"/>
  <c r="O129" i="110"/>
  <c r="N3793" i="109"/>
  <c r="M41" i="110"/>
  <c r="R68" i="110"/>
  <c r="M59" i="110"/>
  <c r="O113" i="110"/>
  <c r="N2927" i="109"/>
  <c r="W153" i="109"/>
  <c r="S132" i="110"/>
  <c r="R113" i="110"/>
  <c r="N161" i="110"/>
  <c r="N70" i="110"/>
  <c r="O60" i="110"/>
  <c r="W592" i="109"/>
  <c r="Q811" i="109"/>
  <c r="M89" i="110"/>
  <c r="W1468" i="109"/>
  <c r="N3939" i="109"/>
  <c r="U160" i="110"/>
  <c r="O226" i="109"/>
  <c r="S175" i="110"/>
  <c r="N158" i="110"/>
  <c r="U175" i="110"/>
  <c r="P143" i="110"/>
  <c r="T738" i="109"/>
  <c r="P3512" i="109"/>
  <c r="S154" i="109"/>
  <c r="U60" i="110"/>
  <c r="Q27" i="110"/>
  <c r="S27" i="110"/>
  <c r="Q132" i="110"/>
  <c r="T81" i="109"/>
  <c r="R61" i="110"/>
  <c r="O88" i="110"/>
  <c r="P29" i="110"/>
  <c r="P39" i="110"/>
  <c r="Q84" i="110"/>
  <c r="O177" i="110"/>
  <c r="M106" i="110"/>
  <c r="M90" i="110"/>
  <c r="X80" i="109"/>
  <c r="T173" i="110"/>
  <c r="R811" i="109"/>
  <c r="O148" i="110"/>
  <c r="S130" i="110"/>
  <c r="S118" i="110"/>
  <c r="Q738" i="109"/>
  <c r="X1248" i="109"/>
  <c r="N150" i="110"/>
  <c r="M158" i="110"/>
  <c r="X1321" i="109"/>
  <c r="T84" i="110"/>
  <c r="P180" i="110"/>
  <c r="T151" i="110"/>
  <c r="Q180" i="110"/>
  <c r="T87" i="110"/>
  <c r="Q28" i="110"/>
  <c r="M61" i="110"/>
  <c r="U134" i="110"/>
  <c r="Q70" i="110"/>
  <c r="O146" i="110"/>
  <c r="V154" i="109"/>
  <c r="Q4023" i="109"/>
  <c r="Q87" i="110"/>
  <c r="N3512" i="109"/>
  <c r="O145" i="110"/>
  <c r="P25" i="110"/>
  <c r="S98" i="110"/>
  <c r="U69" i="110"/>
  <c r="W2928" i="109"/>
  <c r="N4304" i="109"/>
  <c r="Q7" i="109"/>
  <c r="P159" i="110"/>
  <c r="L89" i="110"/>
  <c r="U446" i="109"/>
  <c r="N3658" i="109"/>
  <c r="R1833" i="109"/>
  <c r="O119" i="110"/>
  <c r="X446" i="109"/>
  <c r="P4168" i="109"/>
  <c r="M113" i="110"/>
  <c r="U128" i="110"/>
  <c r="S1833" i="109"/>
  <c r="T3658" i="109"/>
  <c r="N142" i="110"/>
  <c r="T519" i="109"/>
  <c r="N3063" i="109"/>
  <c r="Y446" i="109"/>
  <c r="Q74" i="110"/>
  <c r="Y2198" i="109"/>
  <c r="P76" i="110"/>
  <c r="N42" i="110"/>
  <c r="Q121" i="110"/>
  <c r="O82" i="110"/>
  <c r="N25" i="110"/>
  <c r="L61" i="110"/>
  <c r="N157" i="110"/>
  <c r="W80" i="109"/>
  <c r="L43" i="110"/>
  <c r="U153" i="109"/>
  <c r="N2041" i="109"/>
  <c r="Q116" i="110"/>
  <c r="K42" i="110"/>
  <c r="T105" i="110"/>
  <c r="S72" i="110"/>
  <c r="U4096" i="109"/>
  <c r="N1832" i="109"/>
  <c r="P3293" i="109"/>
  <c r="V3804" i="109"/>
  <c r="S3803" i="109"/>
  <c r="Q53" i="110"/>
  <c r="N4242" i="109"/>
  <c r="U883" i="109"/>
  <c r="N1467" i="109"/>
  <c r="R25" i="110"/>
  <c r="O84" i="110"/>
  <c r="P165" i="110"/>
  <c r="S177" i="110"/>
  <c r="R154" i="109"/>
  <c r="N2051" i="109"/>
  <c r="M31" i="110"/>
  <c r="O150" i="110"/>
  <c r="N37" i="110"/>
  <c r="U176" i="110"/>
  <c r="N106" i="110"/>
  <c r="S162" i="110"/>
  <c r="S39" i="110"/>
  <c r="U1979" i="109"/>
  <c r="N116" i="110"/>
  <c r="U157" i="110"/>
  <c r="P59" i="110"/>
  <c r="N148" i="110"/>
  <c r="O134" i="110"/>
  <c r="U88" i="110"/>
  <c r="N1687" i="109"/>
  <c r="Q3658" i="109"/>
  <c r="T373" i="109"/>
  <c r="V4023" i="109"/>
  <c r="P373" i="109"/>
  <c r="S173" i="110"/>
  <c r="O149" i="110"/>
  <c r="M73" i="110"/>
  <c r="Q2198" i="109"/>
  <c r="N160" i="110"/>
  <c r="V80" i="109"/>
  <c r="M22" i="110"/>
  <c r="T54" i="110"/>
  <c r="S41" i="110"/>
  <c r="S227" i="109"/>
  <c r="M116" i="110"/>
  <c r="N112" i="110"/>
  <c r="K57" i="110"/>
  <c r="T160" i="110"/>
  <c r="W3511" i="109"/>
  <c r="W1833" i="109"/>
  <c r="S172" i="110"/>
  <c r="U67" i="110"/>
  <c r="U39" i="110"/>
  <c r="R69" i="110"/>
  <c r="M24" i="110"/>
  <c r="U75" i="110"/>
  <c r="S59" i="110"/>
  <c r="Q118" i="110"/>
  <c r="M39" i="110"/>
  <c r="O75" i="110"/>
  <c r="S53" i="110"/>
  <c r="O98" i="110"/>
  <c r="S153" i="109"/>
  <c r="N1968" i="109"/>
  <c r="S84" i="110"/>
  <c r="N2270" i="109"/>
  <c r="N134" i="110"/>
  <c r="Q148" i="110"/>
  <c r="N372" i="109"/>
  <c r="U150" i="110"/>
  <c r="S178" i="110"/>
  <c r="N445" i="109"/>
  <c r="T131" i="110"/>
  <c r="N57" i="110"/>
  <c r="R159" i="110"/>
  <c r="M57" i="110"/>
  <c r="O176" i="110"/>
  <c r="S81" i="109"/>
  <c r="Q172" i="110"/>
  <c r="T27" i="110"/>
  <c r="N38" i="110"/>
  <c r="N44" i="110"/>
  <c r="X4168" i="109"/>
  <c r="O143" i="110"/>
  <c r="O61" i="110"/>
  <c r="T68" i="110"/>
  <c r="U97" i="110"/>
  <c r="P53" i="110"/>
  <c r="Q80" i="109"/>
  <c r="Q45" i="110"/>
  <c r="O54" i="110"/>
  <c r="U1103" i="109"/>
  <c r="P147" i="110"/>
  <c r="U71" i="110"/>
  <c r="Q25" i="110"/>
  <c r="U115" i="110"/>
  <c r="L60" i="110"/>
  <c r="R87" i="110"/>
  <c r="U70" i="110"/>
  <c r="Q179" i="110"/>
  <c r="S43" i="110"/>
  <c r="U52" i="110"/>
  <c r="P27" i="110"/>
  <c r="M175" i="110"/>
  <c r="P2928" i="109"/>
  <c r="O127" i="110"/>
  <c r="N1833" i="109"/>
  <c r="L135" i="110"/>
  <c r="R2563" i="109"/>
  <c r="P158" i="110"/>
  <c r="Q101" i="110"/>
  <c r="P28" i="110"/>
  <c r="Y3512" i="109"/>
  <c r="L57" i="110"/>
  <c r="R738" i="109"/>
  <c r="N519" i="109"/>
  <c r="M142" i="110"/>
  <c r="U81" i="109"/>
  <c r="N179" i="110"/>
  <c r="T175" i="110"/>
  <c r="N86" i="110"/>
  <c r="M7" i="110"/>
  <c r="O52" i="110"/>
  <c r="K43" i="110"/>
  <c r="X2052" i="109"/>
  <c r="N4158" i="109"/>
  <c r="R97" i="110"/>
  <c r="P81" i="109"/>
  <c r="K133" i="110"/>
  <c r="N4095" i="109"/>
  <c r="U46" i="110"/>
  <c r="P85" i="110"/>
  <c r="P88" i="110"/>
  <c r="R3293" i="109"/>
  <c r="Y227" i="109"/>
  <c r="N3804" i="109"/>
  <c r="N174" i="110"/>
  <c r="O73" i="110"/>
  <c r="K72" i="110"/>
  <c r="W81" i="109"/>
  <c r="S37" i="110"/>
  <c r="M97" i="110"/>
  <c r="P54" i="110"/>
  <c r="L164" i="110"/>
  <c r="O4023" i="109"/>
  <c r="U25" i="110"/>
  <c r="L120" i="110"/>
  <c r="N69" i="110"/>
  <c r="P1833" i="109"/>
  <c r="S58" i="110"/>
  <c r="P160" i="110"/>
  <c r="T446" i="109"/>
  <c r="O85" i="110"/>
  <c r="N1906" i="109"/>
  <c r="V2563" i="109"/>
  <c r="L105" i="110"/>
  <c r="P173" i="110"/>
  <c r="V2198" i="109"/>
  <c r="S99" i="110"/>
  <c r="Q373" i="109"/>
  <c r="N115" i="110"/>
  <c r="Q112" i="110"/>
  <c r="T127" i="110"/>
  <c r="S61" i="110"/>
  <c r="V227" i="109"/>
  <c r="L87" i="110"/>
  <c r="N2563" i="109"/>
  <c r="S181" i="110"/>
  <c r="N1905" i="109"/>
  <c r="M178" i="110"/>
  <c r="N120" i="110"/>
  <c r="U80" i="109"/>
  <c r="S148" i="110"/>
  <c r="R130" i="110"/>
  <c r="N1614" i="109"/>
  <c r="S68" i="110"/>
  <c r="T145" i="110"/>
  <c r="X1613" i="109"/>
  <c r="M118" i="110"/>
  <c r="S75" i="110"/>
  <c r="T100" i="110"/>
  <c r="M149" i="110"/>
  <c r="P73" i="110"/>
  <c r="S4169" i="109"/>
  <c r="R44" i="110"/>
  <c r="O37" i="110"/>
  <c r="P113" i="110"/>
  <c r="V2051" i="109"/>
  <c r="K132" i="110"/>
  <c r="S117" i="110"/>
  <c r="L102" i="110"/>
  <c r="P226" i="109"/>
  <c r="N811" i="109"/>
  <c r="Q82" i="110"/>
  <c r="T165" i="110"/>
  <c r="Q72" i="110"/>
  <c r="S100" i="110"/>
  <c r="M160" i="110"/>
  <c r="M12" i="110"/>
  <c r="T59" i="110"/>
  <c r="R134" i="110"/>
  <c r="T80" i="109"/>
  <c r="M150" i="110"/>
  <c r="R1103" i="109"/>
  <c r="O89" i="110"/>
  <c r="W3658" i="109"/>
  <c r="N163" i="110"/>
  <c r="O105" i="110"/>
  <c r="Y3658" i="109"/>
  <c r="K149" i="110"/>
  <c r="O142" i="110"/>
  <c r="V3658" i="109"/>
  <c r="R115" i="110"/>
  <c r="T149" i="110"/>
  <c r="N114" i="110"/>
  <c r="U180" i="110"/>
  <c r="Q159" i="110"/>
  <c r="N1322" i="109"/>
  <c r="U158" i="110"/>
  <c r="O70" i="110"/>
  <c r="Q55" i="110"/>
  <c r="Q226" i="109"/>
  <c r="M179" i="110"/>
  <c r="W1103" i="109"/>
  <c r="Q69" i="110"/>
  <c r="M46" i="110"/>
  <c r="V8" i="109"/>
  <c r="Q175" i="110"/>
  <c r="L121" i="110"/>
  <c r="Q67" i="110"/>
  <c r="L166" i="110"/>
  <c r="M151" i="110"/>
  <c r="N176" i="110"/>
  <c r="Q146" i="110"/>
  <c r="V2709" i="109"/>
  <c r="T72" i="110"/>
  <c r="N40" i="110"/>
  <c r="V81" i="109"/>
  <c r="T148" i="110"/>
  <c r="M60" i="110"/>
  <c r="L119" i="110"/>
  <c r="N165" i="110"/>
  <c r="L118" i="110"/>
  <c r="N58" i="110"/>
  <c r="O135" i="110"/>
  <c r="Y2928" i="109"/>
  <c r="P72" i="110"/>
  <c r="T592" i="109"/>
  <c r="Q119" i="110"/>
  <c r="S88" i="110"/>
  <c r="N2562" i="109"/>
  <c r="N143" i="110"/>
  <c r="Q147" i="110"/>
  <c r="T55" i="110"/>
  <c r="R164" i="110"/>
  <c r="S52" i="110"/>
  <c r="N127" i="110"/>
  <c r="N3876" i="109"/>
  <c r="N738" i="109"/>
  <c r="Q177" i="110"/>
  <c r="N67" i="110"/>
  <c r="K119" i="110"/>
  <c r="M148" i="110"/>
  <c r="N72" i="110"/>
  <c r="N172" i="110"/>
  <c r="Y1833" i="109"/>
  <c r="O45" i="110"/>
  <c r="L27" i="110"/>
  <c r="N2416" i="109"/>
  <c r="O39" i="110"/>
  <c r="N89" i="110"/>
  <c r="R83" i="110"/>
  <c r="N2417" i="109"/>
  <c r="X7" i="109"/>
  <c r="N60" i="110"/>
  <c r="N3366" i="109"/>
  <c r="X373" i="109"/>
  <c r="T40" i="110"/>
  <c r="U68" i="110"/>
  <c r="L30" i="110"/>
  <c r="M56" i="110"/>
  <c r="N2198" i="109"/>
  <c r="Q75" i="110"/>
  <c r="X8" i="109"/>
  <c r="M172" i="110"/>
  <c r="R80" i="109"/>
  <c r="T73" i="110"/>
  <c r="Q161" i="110"/>
  <c r="R54" i="110"/>
  <c r="U8" i="110"/>
  <c r="M86" i="110"/>
  <c r="R128" i="110"/>
  <c r="N2636" i="109"/>
  <c r="T28" i="110"/>
  <c r="R2709" i="109"/>
  <c r="N3730" i="109"/>
  <c r="U149" i="110"/>
  <c r="S1103" i="109"/>
  <c r="T135" i="110"/>
  <c r="P38" i="110"/>
  <c r="R160" i="110"/>
  <c r="U3293" i="109"/>
  <c r="M42" i="110"/>
  <c r="R446" i="109"/>
  <c r="W2198" i="109"/>
  <c r="N98" i="110"/>
  <c r="N1384" i="109"/>
  <c r="K134" i="110"/>
  <c r="O100" i="110"/>
  <c r="S70" i="110"/>
  <c r="Y2635" i="109"/>
  <c r="N130" i="110"/>
  <c r="U148" i="110"/>
  <c r="Q145" i="110"/>
  <c r="Q164" i="110"/>
  <c r="R145" i="110"/>
  <c r="T67" i="110"/>
  <c r="R133" i="110"/>
  <c r="M146" i="110"/>
  <c r="M71" i="110"/>
  <c r="T22" i="110"/>
  <c r="N102" i="110"/>
  <c r="N3657" i="109"/>
  <c r="Q114" i="110"/>
  <c r="K117" i="110"/>
  <c r="M161" i="110"/>
  <c r="Q153" i="109"/>
  <c r="O104" i="110"/>
  <c r="N1311" i="109"/>
  <c r="Q43" i="110"/>
  <c r="T37" i="110"/>
  <c r="P144" i="110"/>
  <c r="L151" i="110"/>
  <c r="T180" i="110"/>
  <c r="N2844" i="109"/>
  <c r="M98" i="110"/>
  <c r="O163" i="110"/>
  <c r="P89" i="110"/>
  <c r="T41" i="110"/>
  <c r="O157" i="110"/>
  <c r="M119" i="110"/>
  <c r="P44" i="110"/>
  <c r="Q149" i="110"/>
  <c r="T30" i="110"/>
  <c r="X226" i="109"/>
  <c r="O58" i="110"/>
  <c r="R30" i="110"/>
  <c r="P46" i="110"/>
  <c r="M120" i="110"/>
  <c r="N2479" i="109"/>
  <c r="K58" i="110"/>
  <c r="K27" i="110"/>
  <c r="N3511" i="109"/>
  <c r="N28" i="110"/>
  <c r="P519" i="109"/>
  <c r="S158" i="110"/>
  <c r="U2928" i="109"/>
  <c r="R46" i="110"/>
  <c r="T146" i="110"/>
  <c r="P106" i="110"/>
  <c r="N2406" i="109"/>
  <c r="P69" i="110"/>
  <c r="N76" i="110"/>
  <c r="T163" i="110"/>
  <c r="R2928" i="109"/>
  <c r="N1676" i="109"/>
  <c r="K74" i="110"/>
  <c r="Q56" i="110"/>
  <c r="N162" i="110"/>
  <c r="N45" i="110"/>
  <c r="U143" i="110"/>
  <c r="N3209" i="109"/>
  <c r="O112" i="110"/>
  <c r="Q91" i="110"/>
  <c r="P105" i="110"/>
  <c r="N100" i="110"/>
  <c r="L73" i="110"/>
  <c r="Q151" i="110"/>
  <c r="N1248" i="109"/>
  <c r="X2198" i="109"/>
  <c r="U90" i="110"/>
  <c r="S40" i="110"/>
  <c r="Y80" i="109"/>
  <c r="N3803" i="109"/>
  <c r="W154" i="109"/>
  <c r="S128" i="110"/>
  <c r="BK17" i="32" l="1"/>
  <c r="BJ17" i="31"/>
  <c r="BI17" i="35"/>
  <c r="AJ17" i="9"/>
  <c r="BL17" i="34"/>
  <c r="BK17" i="28"/>
  <c r="BG15" i="9"/>
  <c r="BH17" i="27"/>
  <c r="BC15" i="9"/>
  <c r="BA15" i="27"/>
  <c r="Y17" i="9"/>
  <c r="BJ17" i="36"/>
  <c r="BA15" i="35"/>
  <c r="AR17" i="9"/>
  <c r="BK15" i="9"/>
  <c r="BH17" i="33"/>
  <c r="BH15" i="9"/>
  <c r="AN15" i="9"/>
  <c r="BA15" i="32"/>
  <c r="X17" i="9"/>
  <c r="BL17" i="35"/>
  <c r="BL17" i="9" s="1"/>
  <c r="BE17" i="27"/>
  <c r="BH17" i="29"/>
  <c r="BC17" i="33"/>
  <c r="BC17" i="27"/>
  <c r="AB16" i="9"/>
  <c r="AC17" i="9"/>
  <c r="P17" i="27"/>
  <c r="BA16" i="34"/>
  <c r="BA16" i="30"/>
  <c r="BA16" i="32"/>
  <c r="BB17" i="32"/>
  <c r="BF16" i="9"/>
  <c r="BF17" i="4"/>
  <c r="K17" i="9"/>
  <c r="AB17" i="30"/>
  <c r="BG16" i="9"/>
  <c r="AN16" i="9"/>
  <c r="AO17" i="9"/>
  <c r="BA16" i="31"/>
  <c r="BA17" i="31" s="1"/>
  <c r="BB17" i="31"/>
  <c r="BI17" i="36"/>
  <c r="BD16" i="9"/>
  <c r="AK17" i="9"/>
  <c r="D17" i="32"/>
  <c r="T17" i="9"/>
  <c r="AB17" i="34"/>
  <c r="P16" i="9"/>
  <c r="BH16" i="9"/>
  <c r="AN17" i="28"/>
  <c r="AN104" i="9"/>
  <c r="AW17" i="9"/>
  <c r="BA16" i="35"/>
  <c r="AN17" i="4"/>
  <c r="D17" i="31"/>
  <c r="AT17" i="9"/>
  <c r="BH17" i="4"/>
  <c r="P17" i="4"/>
  <c r="BG17" i="30"/>
  <c r="D17" i="28"/>
  <c r="AD17" i="9"/>
  <c r="O17" i="9"/>
  <c r="AV17" i="9"/>
  <c r="AN17" i="36"/>
  <c r="Z17" i="9"/>
  <c r="BA15" i="30"/>
  <c r="BK16" i="9"/>
  <c r="BK17" i="4"/>
  <c r="AY17" i="9"/>
  <c r="P17" i="31"/>
  <c r="AG17" i="9"/>
  <c r="BA16" i="28"/>
  <c r="BA17" i="28" s="1"/>
  <c r="BB17" i="28"/>
  <c r="BI15" i="9"/>
  <c r="BL15" i="9"/>
  <c r="BL16" i="9"/>
  <c r="P17" i="35"/>
  <c r="AB104" i="9"/>
  <c r="L17" i="9"/>
  <c r="F17" i="9"/>
  <c r="S17" i="9"/>
  <c r="AS17" i="9"/>
  <c r="BI16" i="9"/>
  <c r="BI17" i="4"/>
  <c r="BF17" i="30"/>
  <c r="P15" i="29"/>
  <c r="Q17" i="29"/>
  <c r="Q15" i="9"/>
  <c r="BB15" i="29"/>
  <c r="AM17" i="9"/>
  <c r="BD17" i="36"/>
  <c r="BD17" i="9" s="1"/>
  <c r="AF17" i="9"/>
  <c r="AB17" i="35"/>
  <c r="BB17" i="35"/>
  <c r="BF15" i="9"/>
  <c r="AB17" i="28"/>
  <c r="R17" i="9"/>
  <c r="AB17" i="29"/>
  <c r="D16" i="9"/>
  <c r="E17" i="9"/>
  <c r="AB17" i="31"/>
  <c r="AX17" i="9"/>
  <c r="BC17" i="4"/>
  <c r="BC16" i="9"/>
  <c r="BG17" i="32"/>
  <c r="D17" i="36"/>
  <c r="BA16" i="29"/>
  <c r="AN17" i="29"/>
  <c r="BA15" i="33"/>
  <c r="AB15" i="9"/>
  <c r="BE16" i="9"/>
  <c r="BJ16" i="9"/>
  <c r="BJ17" i="4"/>
  <c r="AI17" i="9"/>
  <c r="AE17" i="9"/>
  <c r="P17" i="36"/>
  <c r="BB16" i="27"/>
  <c r="BB16" i="9" s="1"/>
  <c r="AB16" i="27"/>
  <c r="AC17" i="27"/>
  <c r="BA16" i="4"/>
  <c r="BA17" i="4" s="1"/>
  <c r="BB17" i="4"/>
  <c r="AB17" i="32"/>
  <c r="BA104" i="27"/>
  <c r="BA100" i="9"/>
  <c r="BA104" i="9" s="1"/>
  <c r="AH17" i="9"/>
  <c r="BK17" i="29"/>
  <c r="BA16" i="36"/>
  <c r="W17" i="9"/>
  <c r="BJ15" i="34"/>
  <c r="M17" i="34"/>
  <c r="M15" i="9"/>
  <c r="D15" i="34"/>
  <c r="H17" i="9"/>
  <c r="D17" i="33"/>
  <c r="BB17" i="36"/>
  <c r="N17" i="9"/>
  <c r="D17" i="30"/>
  <c r="AP17" i="9"/>
  <c r="AQ17" i="9"/>
  <c r="BA15" i="36"/>
  <c r="D17" i="4"/>
  <c r="P104" i="9"/>
  <c r="J17" i="9"/>
  <c r="AN17" i="35"/>
  <c r="AL17" i="9"/>
  <c r="AN17" i="30"/>
  <c r="BA16" i="33"/>
  <c r="BB17" i="33"/>
  <c r="I17" i="9"/>
  <c r="D17" i="27"/>
  <c r="T15" i="110"/>
  <c r="P9" i="110"/>
  <c r="R8" i="110"/>
  <c r="S8" i="110"/>
  <c r="Q7" i="110"/>
  <c r="Q176" i="110"/>
  <c r="K31" i="110"/>
  <c r="T10" i="110"/>
  <c r="L15" i="110"/>
  <c r="T12" i="110"/>
  <c r="P10" i="110"/>
  <c r="O80" i="109"/>
  <c r="T13" i="110"/>
  <c r="U12" i="110"/>
  <c r="T71" i="110"/>
  <c r="L13" i="110"/>
  <c r="T166" i="110"/>
  <c r="R31" i="110"/>
  <c r="N153" i="109"/>
  <c r="N13" i="110"/>
  <c r="Q8" i="110"/>
  <c r="P15" i="110"/>
  <c r="K73" i="110"/>
  <c r="N884" i="109"/>
  <c r="S15" i="110"/>
  <c r="P161" i="110"/>
  <c r="R131" i="110"/>
  <c r="Q31" i="110"/>
  <c r="Q12" i="110"/>
  <c r="P7" i="110"/>
  <c r="K14" i="110"/>
  <c r="N7" i="110"/>
  <c r="S136" i="110"/>
  <c r="M136" i="110"/>
  <c r="T7" i="110"/>
  <c r="S14" i="110"/>
  <c r="S146" i="110"/>
  <c r="N46" i="110"/>
  <c r="K181" i="110"/>
  <c r="Q9" i="110"/>
  <c r="U10" i="110"/>
  <c r="O10" i="110"/>
  <c r="O7" i="110"/>
  <c r="L181" i="110"/>
  <c r="M131" i="110"/>
  <c r="M8" i="110"/>
  <c r="N154" i="109"/>
  <c r="R15" i="110"/>
  <c r="M14" i="110"/>
  <c r="S10" i="110"/>
  <c r="N12" i="110"/>
  <c r="T31" i="110"/>
  <c r="T61" i="110"/>
  <c r="N227" i="109"/>
  <c r="T56" i="110"/>
  <c r="N226" i="109"/>
  <c r="K15" i="110"/>
  <c r="S26" i="110"/>
  <c r="Q46" i="110"/>
  <c r="R121" i="110"/>
  <c r="R26" i="110"/>
  <c r="S13" i="110"/>
  <c r="K121" i="110"/>
  <c r="U9" i="110"/>
  <c r="U106" i="110"/>
  <c r="P86" i="110"/>
  <c r="O14" i="110"/>
  <c r="Q76" i="110"/>
  <c r="Q71" i="110"/>
  <c r="N8" i="110"/>
  <c r="W7" i="109"/>
  <c r="K61" i="110"/>
  <c r="U14" i="110"/>
  <c r="O86" i="110"/>
  <c r="T8" i="110"/>
  <c r="R136" i="110"/>
  <c r="L31" i="110"/>
  <c r="S151" i="110"/>
  <c r="M11" i="110"/>
  <c r="O9" i="110"/>
  <c r="N14" i="110"/>
  <c r="S31" i="110"/>
  <c r="O26" i="110"/>
  <c r="O91" i="110"/>
  <c r="S102" i="110"/>
  <c r="U7" i="110"/>
  <c r="Q181" i="110"/>
  <c r="R7" i="110"/>
  <c r="S131" i="110"/>
  <c r="U11" i="110"/>
  <c r="N8" i="109"/>
  <c r="U121" i="110"/>
  <c r="T26" i="110"/>
  <c r="U116" i="110"/>
  <c r="L14" i="110"/>
  <c r="O15" i="110"/>
  <c r="M13" i="110"/>
  <c r="N9" i="110"/>
  <c r="K166" i="110"/>
  <c r="N10" i="110"/>
  <c r="T14" i="110"/>
  <c r="K151" i="110"/>
  <c r="L46" i="110"/>
  <c r="R14" i="110"/>
  <c r="S9" i="110"/>
  <c r="O31" i="110"/>
  <c r="R116" i="110"/>
  <c r="K12" i="110"/>
  <c r="M10" i="110"/>
  <c r="N1540" i="109"/>
  <c r="N81" i="109"/>
  <c r="Q26" i="110"/>
  <c r="K44" i="110"/>
  <c r="U16" i="110"/>
  <c r="S97" i="110"/>
  <c r="R13" i="110"/>
  <c r="O12" i="110"/>
  <c r="Q13" i="110"/>
  <c r="N41" i="110"/>
  <c r="M15" i="110"/>
  <c r="Q14" i="110"/>
  <c r="P166" i="110"/>
  <c r="T161" i="110"/>
  <c r="P91" i="110"/>
  <c r="Q41" i="110"/>
  <c r="M16" i="110"/>
  <c r="N15" i="110"/>
  <c r="T76" i="110"/>
  <c r="P14" i="110"/>
  <c r="U15" i="110"/>
  <c r="L12" i="110"/>
  <c r="K136" i="110"/>
  <c r="M9" i="110"/>
  <c r="N2197" i="109"/>
  <c r="R9" i="110"/>
  <c r="R10" i="110"/>
  <c r="R12" i="110"/>
  <c r="U101" i="110"/>
  <c r="T9" i="110"/>
  <c r="P12" i="110"/>
  <c r="BA17" i="32" l="1"/>
  <c r="AN17" i="9"/>
  <c r="L9" i="16"/>
  <c r="BA17" i="35"/>
  <c r="BA17" i="33"/>
  <c r="BG17" i="9"/>
  <c r="BE17" i="9"/>
  <c r="BA16" i="9"/>
  <c r="BA17" i="30"/>
  <c r="M17" i="9"/>
  <c r="D15" i="9"/>
  <c r="BA15" i="29"/>
  <c r="BA17" i="29" s="1"/>
  <c r="BB17" i="29"/>
  <c r="BB15" i="9"/>
  <c r="I9" i="16"/>
  <c r="AB17" i="9"/>
  <c r="P15" i="9"/>
  <c r="Q17" i="9"/>
  <c r="BJ17" i="34"/>
  <c r="BJ17" i="9" s="1"/>
  <c r="BJ15" i="9"/>
  <c r="BA15" i="34"/>
  <c r="BA17" i="34" s="1"/>
  <c r="BH17" i="9"/>
  <c r="P17" i="29"/>
  <c r="BK17" i="9"/>
  <c r="BF17" i="9"/>
  <c r="BA17" i="36"/>
  <c r="BI17" i="9"/>
  <c r="AB17" i="27"/>
  <c r="D17" i="34"/>
  <c r="BA16" i="27"/>
  <c r="BA17" i="27" s="1"/>
  <c r="BB17" i="27"/>
  <c r="BC17" i="9"/>
  <c r="T11" i="110"/>
  <c r="L16" i="110"/>
  <c r="S101" i="110"/>
  <c r="K46" i="110"/>
  <c r="S16" i="110"/>
  <c r="O11" i="110"/>
  <c r="N16" i="110"/>
  <c r="P11" i="110"/>
  <c r="P16" i="110"/>
  <c r="S12" i="110"/>
  <c r="S11" i="110"/>
  <c r="Q16" i="110"/>
  <c r="Q11" i="110"/>
  <c r="K76" i="110"/>
  <c r="T16" i="110"/>
  <c r="O16" i="110"/>
  <c r="S106" i="110"/>
  <c r="N7" i="109"/>
  <c r="R16" i="110"/>
  <c r="N80" i="109"/>
  <c r="R11" i="110"/>
  <c r="N11" i="110"/>
  <c r="K13" i="110"/>
  <c r="S7" i="110"/>
  <c r="L8" i="16" l="1"/>
  <c r="L13" i="16" s="1"/>
  <c r="D17" i="9"/>
  <c r="F9" i="16"/>
  <c r="P17" i="9"/>
  <c r="L11" i="121"/>
  <c r="BA15" i="9"/>
  <c r="BA17" i="9" s="1"/>
  <c r="BB17" i="9"/>
  <c r="K16" i="110"/>
  <c r="I11" i="121" l="1"/>
  <c r="I8" i="16"/>
  <c r="I13" i="16" s="1"/>
  <c r="C9" i="16"/>
  <c r="S9" i="16"/>
  <c r="R9" i="16" s="1"/>
  <c r="F8" i="16" l="1"/>
  <c r="F13" i="16" s="1"/>
  <c r="S8" i="16"/>
  <c r="C8" i="16"/>
  <c r="C13" i="16" s="1"/>
  <c r="F11" i="121"/>
  <c r="S11" i="121"/>
  <c r="R11" i="121" s="1"/>
  <c r="C11" i="121"/>
  <c r="S13" i="16" l="1"/>
  <c r="R8" i="16"/>
  <c r="R13" i="16" s="1"/>
  <c r="F21" i="121" l="1"/>
  <c r="L21" i="121" l="1"/>
  <c r="L35" i="121"/>
  <c r="L32" i="121"/>
  <c r="I21" i="121"/>
  <c r="F33" i="121"/>
  <c r="F34" i="121"/>
  <c r="D36" i="121"/>
  <c r="S31" i="121"/>
  <c r="C31" i="121"/>
  <c r="T19" i="121"/>
  <c r="T21" i="121"/>
  <c r="F19" i="121"/>
  <c r="F32" i="121"/>
  <c r="S21" i="121"/>
  <c r="I32" i="121"/>
  <c r="I34" i="121"/>
  <c r="C34" i="121"/>
  <c r="C33" i="121"/>
  <c r="L34" i="121"/>
  <c r="C35" i="121"/>
  <c r="I19" i="121"/>
  <c r="C19" i="121"/>
  <c r="S19" i="121"/>
  <c r="I31" i="121"/>
  <c r="I35" i="121"/>
  <c r="F31" i="121"/>
  <c r="L33" i="121"/>
  <c r="L19" i="121"/>
  <c r="F35" i="121"/>
  <c r="L31" i="121"/>
  <c r="I33" i="121"/>
  <c r="C32" i="121"/>
  <c r="S34" i="121" l="1"/>
  <c r="R34" i="121" s="1"/>
  <c r="G36" i="121"/>
  <c r="I36" i="121"/>
  <c r="S33" i="121"/>
  <c r="R33" i="121" s="1"/>
  <c r="R21" i="121"/>
  <c r="C36" i="121"/>
  <c r="R31" i="121"/>
  <c r="S32" i="121"/>
  <c r="R32" i="121" s="1"/>
  <c r="L36" i="121"/>
  <c r="R19" i="121"/>
  <c r="M36" i="121"/>
  <c r="F36" i="121"/>
  <c r="J36" i="121"/>
  <c r="S35" i="121"/>
  <c r="R35" i="121" s="1"/>
  <c r="C21" i="121"/>
  <c r="S36" i="121" l="1"/>
  <c r="R36" i="121"/>
  <c r="AB95" i="28" l="1"/>
  <c r="P93" i="32"/>
  <c r="P92" i="4"/>
  <c r="Q92" i="9"/>
  <c r="BB94" i="36"/>
  <c r="D94" i="36"/>
  <c r="Q97" i="29"/>
  <c r="P91" i="29"/>
  <c r="BC95" i="28"/>
  <c r="P92" i="35"/>
  <c r="BC95" i="4"/>
  <c r="F95" i="9"/>
  <c r="BC94" i="35"/>
  <c r="BC94" i="27"/>
  <c r="BB93" i="33"/>
  <c r="D93" i="33"/>
  <c r="E97" i="32"/>
  <c r="BB91" i="32"/>
  <c r="D91" i="32"/>
  <c r="P94" i="36"/>
  <c r="P92" i="33"/>
  <c r="AB94" i="28"/>
  <c r="P95" i="4"/>
  <c r="Q95" i="9"/>
  <c r="R95" i="9"/>
  <c r="BC94" i="4"/>
  <c r="F94" i="9"/>
  <c r="F97" i="28"/>
  <c r="BC91" i="28"/>
  <c r="BB96" i="34"/>
  <c r="D96" i="34"/>
  <c r="BC94" i="34"/>
  <c r="BB96" i="36"/>
  <c r="D96" i="36"/>
  <c r="AB95" i="29"/>
  <c r="AD97" i="34"/>
  <c r="BC92" i="4"/>
  <c r="F92" i="9"/>
  <c r="AB91" i="29"/>
  <c r="AC97" i="29"/>
  <c r="F93" i="9"/>
  <c r="BC93" i="4"/>
  <c r="R97" i="27"/>
  <c r="P96" i="34"/>
  <c r="D93" i="32"/>
  <c r="BB93" i="32"/>
  <c r="AB96" i="30"/>
  <c r="AB95" i="34"/>
  <c r="BB94" i="27"/>
  <c r="D94" i="27"/>
  <c r="P91" i="28"/>
  <c r="Q97" i="28"/>
  <c r="R96" i="9"/>
  <c r="BC92" i="30"/>
  <c r="Q93" i="9"/>
  <c r="P93" i="4"/>
  <c r="D96" i="4"/>
  <c r="E96" i="9"/>
  <c r="BB96" i="4"/>
  <c r="AD93" i="9"/>
  <c r="P91" i="36"/>
  <c r="Q97" i="36"/>
  <c r="AD97" i="29"/>
  <c r="F65" i="67"/>
  <c r="W61" i="60"/>
  <c r="W64" i="63"/>
  <c r="W61" i="65"/>
  <c r="W64" i="64"/>
  <c r="H63" i="67"/>
  <c r="N60" i="22"/>
  <c r="H60" i="63"/>
  <c r="I65" i="64"/>
  <c r="H59" i="64"/>
  <c r="I65" i="69"/>
  <c r="H59" i="69"/>
  <c r="D62" i="66"/>
  <c r="V62" i="66"/>
  <c r="L60" i="65"/>
  <c r="D60" i="67"/>
  <c r="L61" i="23"/>
  <c r="M61" i="22"/>
  <c r="J65" i="67"/>
  <c r="V64" i="61"/>
  <c r="D64" i="61"/>
  <c r="W64" i="23"/>
  <c r="F64" i="22"/>
  <c r="D62" i="68"/>
  <c r="D64" i="68"/>
  <c r="L61" i="68"/>
  <c r="M65" i="23"/>
  <c r="L59" i="23"/>
  <c r="M59" i="22"/>
  <c r="H60" i="60"/>
  <c r="I65" i="61"/>
  <c r="H59" i="61"/>
  <c r="H64" i="61"/>
  <c r="V61" i="62"/>
  <c r="D61" i="62"/>
  <c r="L60" i="61"/>
  <c r="L62" i="60"/>
  <c r="AN91" i="32"/>
  <c r="AO97" i="32"/>
  <c r="AN93" i="28"/>
  <c r="AN92" i="29"/>
  <c r="AN96" i="30"/>
  <c r="AN94" i="28"/>
  <c r="AN95" i="31"/>
  <c r="AN91" i="31"/>
  <c r="AO97" i="31"/>
  <c r="AN95" i="34"/>
  <c r="AN93" i="29"/>
  <c r="AP97" i="33"/>
  <c r="AN92" i="36"/>
  <c r="AP96" i="9"/>
  <c r="P60" i="23"/>
  <c r="P64" i="61"/>
  <c r="P62" i="64"/>
  <c r="Q97" i="27"/>
  <c r="P91" i="27"/>
  <c r="D92" i="31"/>
  <c r="BB92" i="31"/>
  <c r="BC93" i="34"/>
  <c r="R93" i="9"/>
  <c r="AD97" i="4"/>
  <c r="AD91" i="9"/>
  <c r="BC94" i="33"/>
  <c r="Q97" i="33"/>
  <c r="P91" i="33"/>
  <c r="AD97" i="31"/>
  <c r="P94" i="28"/>
  <c r="AC97" i="4"/>
  <c r="AB91" i="4"/>
  <c r="AC91" i="9"/>
  <c r="P95" i="34"/>
  <c r="R94" i="9"/>
  <c r="P96" i="28"/>
  <c r="BB95" i="30"/>
  <c r="D95" i="30"/>
  <c r="AB92" i="36"/>
  <c r="BC95" i="34"/>
  <c r="E97" i="4"/>
  <c r="BB91" i="4"/>
  <c r="D91" i="4"/>
  <c r="E91" i="9"/>
  <c r="AB94" i="30"/>
  <c r="BC92" i="29"/>
  <c r="BC92" i="28"/>
  <c r="R97" i="30"/>
  <c r="D92" i="29"/>
  <c r="BB92" i="29"/>
  <c r="F65" i="68"/>
  <c r="W59" i="68"/>
  <c r="D63" i="64"/>
  <c r="H63" i="61"/>
  <c r="W60" i="68"/>
  <c r="W63" i="67"/>
  <c r="L62" i="61"/>
  <c r="D61" i="68"/>
  <c r="V61" i="68"/>
  <c r="L59" i="64"/>
  <c r="M65" i="64"/>
  <c r="H60" i="68"/>
  <c r="H64" i="69"/>
  <c r="J62" i="22"/>
  <c r="H63" i="62"/>
  <c r="L64" i="62"/>
  <c r="H62" i="68"/>
  <c r="L60" i="62"/>
  <c r="H61" i="66"/>
  <c r="D59" i="62"/>
  <c r="E65" i="62"/>
  <c r="D60" i="23"/>
  <c r="V60" i="23"/>
  <c r="E60" i="22"/>
  <c r="J63" i="22"/>
  <c r="L61" i="60"/>
  <c r="V61" i="65"/>
  <c r="D61" i="65"/>
  <c r="L62" i="62"/>
  <c r="W60" i="23"/>
  <c r="F60" i="22"/>
  <c r="L64" i="65"/>
  <c r="I64" i="22"/>
  <c r="H64" i="23"/>
  <c r="L64" i="66"/>
  <c r="D63" i="67"/>
  <c r="V63" i="67"/>
  <c r="D59" i="67"/>
  <c r="E65" i="67"/>
  <c r="V59" i="67"/>
  <c r="D60" i="64"/>
  <c r="L61" i="63"/>
  <c r="E59" i="22"/>
  <c r="D59" i="23"/>
  <c r="E65" i="23"/>
  <c r="V59" i="23"/>
  <c r="AN92" i="30"/>
  <c r="AN95" i="28"/>
  <c r="AP97" i="32"/>
  <c r="AP97" i="35"/>
  <c r="AO97" i="34"/>
  <c r="AN91" i="34"/>
  <c r="AN93" i="33"/>
  <c r="P62" i="65"/>
  <c r="P60" i="68"/>
  <c r="P59" i="23"/>
  <c r="P59" i="68"/>
  <c r="R97" i="34"/>
  <c r="BB92" i="30"/>
  <c r="D92" i="30"/>
  <c r="BB95" i="29"/>
  <c r="D95" i="29"/>
  <c r="BB95" i="4"/>
  <c r="D95" i="4"/>
  <c r="E95" i="9"/>
  <c r="P94" i="27"/>
  <c r="AB93" i="27"/>
  <c r="F97" i="34"/>
  <c r="BC91" i="34"/>
  <c r="BC93" i="36"/>
  <c r="AB96" i="33"/>
  <c r="AB92" i="33"/>
  <c r="P93" i="35"/>
  <c r="P94" i="34"/>
  <c r="AD95" i="9"/>
  <c r="P91" i="30"/>
  <c r="Q97" i="30"/>
  <c r="AB95" i="30"/>
  <c r="BB92" i="32"/>
  <c r="D92" i="32"/>
  <c r="BB96" i="29"/>
  <c r="D96" i="29"/>
  <c r="AB95" i="32"/>
  <c r="Q97" i="32"/>
  <c r="P91" i="32"/>
  <c r="BC94" i="32"/>
  <c r="E97" i="28"/>
  <c r="BB91" i="28"/>
  <c r="D91" i="28"/>
  <c r="AB93" i="28"/>
  <c r="AB94" i="4"/>
  <c r="AC94" i="9"/>
  <c r="BC95" i="35"/>
  <c r="P91" i="4"/>
  <c r="Q97" i="4"/>
  <c r="Q91" i="9"/>
  <c r="BB92" i="27"/>
  <c r="D92" i="27"/>
  <c r="P95" i="31"/>
  <c r="BC95" i="36"/>
  <c r="AD97" i="28"/>
  <c r="BC93" i="32"/>
  <c r="AB94" i="31"/>
  <c r="AB93" i="33"/>
  <c r="AB93" i="36"/>
  <c r="BC93" i="35"/>
  <c r="E97" i="36"/>
  <c r="BB91" i="36"/>
  <c r="D91" i="36"/>
  <c r="AC97" i="33"/>
  <c r="AB91" i="33"/>
  <c r="BC96" i="36"/>
  <c r="AB96" i="34"/>
  <c r="AD97" i="33"/>
  <c r="P94" i="29"/>
  <c r="BC94" i="30"/>
  <c r="P93" i="31"/>
  <c r="AB96" i="35"/>
  <c r="D96" i="31"/>
  <c r="BB96" i="31"/>
  <c r="AB94" i="32"/>
  <c r="W62" i="69"/>
  <c r="D63" i="62"/>
  <c r="V63" i="62"/>
  <c r="W60" i="60"/>
  <c r="F63" i="22"/>
  <c r="W63" i="23"/>
  <c r="D61" i="23"/>
  <c r="E61" i="22"/>
  <c r="V61" i="23"/>
  <c r="L61" i="64"/>
  <c r="L62" i="66"/>
  <c r="V63" i="69"/>
  <c r="D63" i="69"/>
  <c r="W62" i="68"/>
  <c r="L63" i="65"/>
  <c r="D63" i="23"/>
  <c r="E63" i="22"/>
  <c r="J65" i="64"/>
  <c r="E65" i="68"/>
  <c r="V59" i="68"/>
  <c r="D59" i="68"/>
  <c r="H62" i="66"/>
  <c r="N65" i="67"/>
  <c r="J61" i="22"/>
  <c r="D60" i="62"/>
  <c r="L60" i="63"/>
  <c r="V61" i="60"/>
  <c r="D61" i="60"/>
  <c r="L61" i="65"/>
  <c r="D60" i="65"/>
  <c r="F65" i="64"/>
  <c r="W62" i="67"/>
  <c r="L63" i="68"/>
  <c r="D63" i="61"/>
  <c r="M65" i="69"/>
  <c r="L59" i="69"/>
  <c r="N63" i="22"/>
  <c r="L63" i="69"/>
  <c r="D62" i="65"/>
  <c r="V62" i="65"/>
  <c r="H62" i="60"/>
  <c r="J65" i="65"/>
  <c r="M65" i="66"/>
  <c r="L59" i="66"/>
  <c r="L60" i="66"/>
  <c r="H62" i="63"/>
  <c r="AN96" i="29"/>
  <c r="AN92" i="27"/>
  <c r="AN95" i="32"/>
  <c r="AN93" i="36"/>
  <c r="AN94" i="36"/>
  <c r="AP97" i="34"/>
  <c r="AO97" i="28"/>
  <c r="AN91" i="28"/>
  <c r="AN94" i="33"/>
  <c r="AN92" i="31"/>
  <c r="AN96" i="27"/>
  <c r="AN91" i="35"/>
  <c r="AO97" i="35"/>
  <c r="AN96" i="31"/>
  <c r="P62" i="63"/>
  <c r="P62" i="69"/>
  <c r="P61" i="66"/>
  <c r="AC97" i="27"/>
  <c r="AB91" i="27"/>
  <c r="E97" i="27"/>
  <c r="BB91" i="27"/>
  <c r="D91" i="27"/>
  <c r="BB96" i="35"/>
  <c r="D96" i="35"/>
  <c r="D95" i="32"/>
  <c r="BB95" i="32"/>
  <c r="P92" i="36"/>
  <c r="AB92" i="32"/>
  <c r="BC92" i="31"/>
  <c r="P95" i="32"/>
  <c r="AB92" i="30"/>
  <c r="AB95" i="33"/>
  <c r="P93" i="36"/>
  <c r="AC97" i="35"/>
  <c r="AB91" i="35"/>
  <c r="AB93" i="4"/>
  <c r="AC93" i="9"/>
  <c r="BC95" i="30"/>
  <c r="D91" i="35"/>
  <c r="E97" i="35"/>
  <c r="BB91" i="35"/>
  <c r="P95" i="30"/>
  <c r="BC94" i="28"/>
  <c r="P96" i="35"/>
  <c r="P91" i="35"/>
  <c r="Q97" i="35"/>
  <c r="AB92" i="31"/>
  <c r="BC91" i="4"/>
  <c r="F91" i="9"/>
  <c r="F97" i="4"/>
  <c r="R97" i="28"/>
  <c r="P93" i="30"/>
  <c r="AB92" i="34"/>
  <c r="BC93" i="30"/>
  <c r="BC92" i="32"/>
  <c r="BB94" i="33"/>
  <c r="BA94" i="33" s="1"/>
  <c r="D94" i="33"/>
  <c r="AC97" i="36"/>
  <c r="AB91" i="36"/>
  <c r="P95" i="28"/>
  <c r="BC92" i="34"/>
  <c r="AB95" i="4"/>
  <c r="AC95" i="9"/>
  <c r="P94" i="35"/>
  <c r="BC93" i="28"/>
  <c r="D93" i="31"/>
  <c r="BB93" i="31"/>
  <c r="P96" i="30"/>
  <c r="F65" i="60"/>
  <c r="H64" i="65"/>
  <c r="V62" i="62"/>
  <c r="D62" i="62"/>
  <c r="L60" i="67"/>
  <c r="L61" i="69"/>
  <c r="H63" i="64"/>
  <c r="L64" i="61"/>
  <c r="D62" i="67"/>
  <c r="V62" i="67"/>
  <c r="H61" i="63"/>
  <c r="N65" i="64"/>
  <c r="H62" i="61"/>
  <c r="J65" i="62"/>
  <c r="H60" i="61"/>
  <c r="I65" i="62"/>
  <c r="H59" i="62"/>
  <c r="D64" i="62"/>
  <c r="H63" i="66"/>
  <c r="L64" i="60"/>
  <c r="V63" i="63"/>
  <c r="D63" i="63"/>
  <c r="J65" i="68"/>
  <c r="L60" i="68"/>
  <c r="F65" i="61"/>
  <c r="D64" i="65"/>
  <c r="W62" i="23"/>
  <c r="F62" i="22"/>
  <c r="L63" i="60"/>
  <c r="L63" i="61"/>
  <c r="H64" i="68"/>
  <c r="I65" i="67"/>
  <c r="H59" i="67"/>
  <c r="H61" i="64"/>
  <c r="D59" i="60"/>
  <c r="E65" i="60"/>
  <c r="L59" i="68"/>
  <c r="M65" i="68"/>
  <c r="J65" i="23"/>
  <c r="J59" i="22"/>
  <c r="AP97" i="28"/>
  <c r="AN94" i="27"/>
  <c r="AN91" i="27"/>
  <c r="AO97" i="27"/>
  <c r="AN96" i="32"/>
  <c r="AP91" i="9"/>
  <c r="AP97" i="4"/>
  <c r="AN92" i="32"/>
  <c r="AN95" i="36"/>
  <c r="P63" i="67"/>
  <c r="P62" i="67"/>
  <c r="P92" i="29"/>
  <c r="AB92" i="4"/>
  <c r="AC92" i="9"/>
  <c r="AB96" i="32"/>
  <c r="AB94" i="27"/>
  <c r="BC96" i="32"/>
  <c r="BC93" i="33"/>
  <c r="BB92" i="36"/>
  <c r="D92" i="36"/>
  <c r="BB95" i="27"/>
  <c r="D95" i="27"/>
  <c r="BC92" i="33"/>
  <c r="BC95" i="32"/>
  <c r="BB94" i="30"/>
  <c r="D94" i="30"/>
  <c r="AB94" i="35"/>
  <c r="BC95" i="33"/>
  <c r="BB94" i="29"/>
  <c r="D94" i="29"/>
  <c r="BB93" i="29"/>
  <c r="D93" i="29"/>
  <c r="P93" i="28"/>
  <c r="D92" i="35"/>
  <c r="BB92" i="35"/>
  <c r="AB95" i="35"/>
  <c r="P91" i="31"/>
  <c r="Q97" i="31"/>
  <c r="P96" i="4"/>
  <c r="Q96" i="9"/>
  <c r="E97" i="29"/>
  <c r="BB91" i="29"/>
  <c r="D91" i="29"/>
  <c r="E97" i="33"/>
  <c r="BB91" i="33"/>
  <c r="D91" i="33"/>
  <c r="BB95" i="35"/>
  <c r="D95" i="35"/>
  <c r="AB93" i="29"/>
  <c r="P94" i="32"/>
  <c r="R97" i="33"/>
  <c r="BC96" i="31"/>
  <c r="P95" i="29"/>
  <c r="BB95" i="31"/>
  <c r="D95" i="31"/>
  <c r="BB96" i="28"/>
  <c r="D96" i="28"/>
  <c r="D96" i="32"/>
  <c r="BB96" i="32"/>
  <c r="R97" i="36"/>
  <c r="AB95" i="27"/>
  <c r="P96" i="32"/>
  <c r="BC93" i="29"/>
  <c r="AD97" i="30"/>
  <c r="R97" i="4"/>
  <c r="R91" i="9"/>
  <c r="BB95" i="28"/>
  <c r="BA95" i="28" s="1"/>
  <c r="D95" i="28"/>
  <c r="BB93" i="36"/>
  <c r="D93" i="36"/>
  <c r="BB94" i="28"/>
  <c r="BA94" i="28" s="1"/>
  <c r="D94" i="28"/>
  <c r="F65" i="65"/>
  <c r="L64" i="68"/>
  <c r="J64" i="22"/>
  <c r="H64" i="63"/>
  <c r="D61" i="69"/>
  <c r="V64" i="60"/>
  <c r="D64" i="60"/>
  <c r="J60" i="22"/>
  <c r="L60" i="23"/>
  <c r="M60" i="22"/>
  <c r="D60" i="63"/>
  <c r="V60" i="68"/>
  <c r="D60" i="68"/>
  <c r="L61" i="61"/>
  <c r="H62" i="67"/>
  <c r="W62" i="63"/>
  <c r="L63" i="64"/>
  <c r="W61" i="63"/>
  <c r="W64" i="62"/>
  <c r="H64" i="60"/>
  <c r="D60" i="69"/>
  <c r="V60" i="69"/>
  <c r="H59" i="23"/>
  <c r="I65" i="23"/>
  <c r="I59" i="22"/>
  <c r="H59" i="68"/>
  <c r="I65" i="68"/>
  <c r="H61" i="61"/>
  <c r="N65" i="62"/>
  <c r="H63" i="68"/>
  <c r="L64" i="67"/>
  <c r="L63" i="63"/>
  <c r="H61" i="67"/>
  <c r="E65" i="63"/>
  <c r="V59" i="63"/>
  <c r="D59" i="63"/>
  <c r="V60" i="60"/>
  <c r="D60" i="60"/>
  <c r="L60" i="60"/>
  <c r="E65" i="66"/>
  <c r="V59" i="66"/>
  <c r="D59" i="66"/>
  <c r="W61" i="62"/>
  <c r="W64" i="65"/>
  <c r="H64" i="62"/>
  <c r="D61" i="66"/>
  <c r="V61" i="66"/>
  <c r="V64" i="63"/>
  <c r="D64" i="63"/>
  <c r="W61" i="67"/>
  <c r="W64" i="66"/>
  <c r="V62" i="60"/>
  <c r="D62" i="60"/>
  <c r="H60" i="66"/>
  <c r="M65" i="60"/>
  <c r="L59" i="60"/>
  <c r="N65" i="65"/>
  <c r="H61" i="69"/>
  <c r="E65" i="65"/>
  <c r="V59" i="65"/>
  <c r="D59" i="65"/>
  <c r="H60" i="69"/>
  <c r="N59" i="22"/>
  <c r="N65" i="23"/>
  <c r="AN95" i="30"/>
  <c r="AO91" i="9"/>
  <c r="AO97" i="4"/>
  <c r="AN91" i="4"/>
  <c r="AN96" i="33"/>
  <c r="AN95" i="29"/>
  <c r="AN93" i="27"/>
  <c r="AN93" i="35"/>
  <c r="AN96" i="35"/>
  <c r="AN94" i="30"/>
  <c r="AN92" i="28"/>
  <c r="AN94" i="32"/>
  <c r="AP95" i="9"/>
  <c r="AN94" i="35"/>
  <c r="P61" i="60"/>
  <c r="P59" i="63"/>
  <c r="P63" i="65"/>
  <c r="P64" i="60"/>
  <c r="AO92" i="9"/>
  <c r="AN92" i="4"/>
  <c r="BC96" i="33"/>
  <c r="F97" i="32"/>
  <c r="BC91" i="32"/>
  <c r="E97" i="30"/>
  <c r="BB91" i="30"/>
  <c r="D91" i="30"/>
  <c r="P92" i="27"/>
  <c r="P96" i="33"/>
  <c r="BC93" i="31"/>
  <c r="F97" i="31"/>
  <c r="BC91" i="31"/>
  <c r="AB96" i="29"/>
  <c r="AD97" i="27"/>
  <c r="R97" i="32"/>
  <c r="AB94" i="34"/>
  <c r="AD96" i="9"/>
  <c r="BB93" i="28"/>
  <c r="BA93" i="28" s="1"/>
  <c r="D93" i="28"/>
  <c r="AB96" i="36"/>
  <c r="P93" i="29"/>
  <c r="BB93" i="34"/>
  <c r="BA93" i="34" s="1"/>
  <c r="D93" i="34"/>
  <c r="BC92" i="35"/>
  <c r="P94" i="33"/>
  <c r="AC97" i="30"/>
  <c r="AB91" i="30"/>
  <c r="AB93" i="32"/>
  <c r="D96" i="33"/>
  <c r="BB96" i="33"/>
  <c r="BB95" i="33"/>
  <c r="D95" i="33"/>
  <c r="BB93" i="35"/>
  <c r="D93" i="35"/>
  <c r="AB93" i="31"/>
  <c r="BB95" i="36"/>
  <c r="D95" i="36"/>
  <c r="BC92" i="36"/>
  <c r="AD97" i="32"/>
  <c r="AB96" i="31"/>
  <c r="BB94" i="35"/>
  <c r="BA94" i="35" s="1"/>
  <c r="D94" i="35"/>
  <c r="AB91" i="34"/>
  <c r="AC97" i="34"/>
  <c r="F97" i="27"/>
  <c r="BC91" i="27"/>
  <c r="AB92" i="35"/>
  <c r="L59" i="61"/>
  <c r="M65" i="61"/>
  <c r="H63" i="60"/>
  <c r="L64" i="63"/>
  <c r="V63" i="65"/>
  <c r="D63" i="65"/>
  <c r="L64" i="64"/>
  <c r="M65" i="65"/>
  <c r="L59" i="65"/>
  <c r="H62" i="64"/>
  <c r="J65" i="69"/>
  <c r="L60" i="64"/>
  <c r="J65" i="63"/>
  <c r="W61" i="66"/>
  <c r="N64" i="22"/>
  <c r="D63" i="66"/>
  <c r="W63" i="65"/>
  <c r="L62" i="67"/>
  <c r="D62" i="61"/>
  <c r="V62" i="61"/>
  <c r="H60" i="67"/>
  <c r="L59" i="62"/>
  <c r="M65" i="62"/>
  <c r="L62" i="68"/>
  <c r="M64" i="22"/>
  <c r="L64" i="23"/>
  <c r="W61" i="69"/>
  <c r="W64" i="68"/>
  <c r="H64" i="64"/>
  <c r="N65" i="68"/>
  <c r="H62" i="65"/>
  <c r="N62" i="22"/>
  <c r="J65" i="66"/>
  <c r="H62" i="23"/>
  <c r="I62" i="22"/>
  <c r="F61" i="22"/>
  <c r="H63" i="63"/>
  <c r="L62" i="63"/>
  <c r="H60" i="23"/>
  <c r="I60" i="22"/>
  <c r="I65" i="60"/>
  <c r="H59" i="60"/>
  <c r="AN93" i="34"/>
  <c r="AP97" i="31"/>
  <c r="AN93" i="4"/>
  <c r="AO93" i="9"/>
  <c r="AP92" i="9"/>
  <c r="AN95" i="35"/>
  <c r="AO97" i="36"/>
  <c r="AN91" i="36"/>
  <c r="AN92" i="34"/>
  <c r="AN91" i="33"/>
  <c r="AO97" i="33"/>
  <c r="AN95" i="33"/>
  <c r="AP97" i="29"/>
  <c r="P61" i="64"/>
  <c r="AN94" i="4"/>
  <c r="AO94" i="9"/>
  <c r="AB95" i="36"/>
  <c r="BB96" i="30"/>
  <c r="D96" i="30"/>
  <c r="BC96" i="29"/>
  <c r="BC96" i="30"/>
  <c r="P92" i="28"/>
  <c r="BC96" i="28"/>
  <c r="AD97" i="36"/>
  <c r="R92" i="9"/>
  <c r="P92" i="34"/>
  <c r="AB91" i="28"/>
  <c r="AC97" i="28"/>
  <c r="BB92" i="34"/>
  <c r="BA92" i="34" s="1"/>
  <c r="D92" i="34"/>
  <c r="BB93" i="30"/>
  <c r="D93" i="30"/>
  <c r="BC95" i="29"/>
  <c r="BB92" i="33"/>
  <c r="D92" i="33"/>
  <c r="AD97" i="35"/>
  <c r="E97" i="34"/>
  <c r="BB91" i="34"/>
  <c r="D91" i="34"/>
  <c r="P95" i="36"/>
  <c r="AB93" i="34"/>
  <c r="AD94" i="9"/>
  <c r="Q97" i="34"/>
  <c r="P91" i="34"/>
  <c r="AB94" i="29"/>
  <c r="P96" i="31"/>
  <c r="BC92" i="27"/>
  <c r="AB92" i="28"/>
  <c r="D93" i="4"/>
  <c r="E93" i="9"/>
  <c r="BB93" i="4"/>
  <c r="P92" i="32"/>
  <c r="P95" i="35"/>
  <c r="AB92" i="27"/>
  <c r="P95" i="27"/>
  <c r="E92" i="9"/>
  <c r="BB92" i="4"/>
  <c r="D92" i="4"/>
  <c r="BB92" i="28"/>
  <c r="D92" i="28"/>
  <c r="AB94" i="33"/>
  <c r="AC97" i="32"/>
  <c r="AB91" i="32"/>
  <c r="AB96" i="4"/>
  <c r="AC96" i="9"/>
  <c r="P96" i="29"/>
  <c r="AB96" i="27"/>
  <c r="AB95" i="31"/>
  <c r="BB95" i="34"/>
  <c r="D95" i="34"/>
  <c r="BC93" i="27"/>
  <c r="R97" i="31"/>
  <c r="P93" i="27"/>
  <c r="BC91" i="33"/>
  <c r="F97" i="33"/>
  <c r="P92" i="31"/>
  <c r="R97" i="35"/>
  <c r="D64" i="69"/>
  <c r="W62" i="65"/>
  <c r="L63" i="66"/>
  <c r="H62" i="69"/>
  <c r="L63" i="67"/>
  <c r="J65" i="60"/>
  <c r="H61" i="68"/>
  <c r="D59" i="64"/>
  <c r="E65" i="64"/>
  <c r="V59" i="64"/>
  <c r="E65" i="69"/>
  <c r="D59" i="69"/>
  <c r="V59" i="69"/>
  <c r="H61" i="62"/>
  <c r="N65" i="63"/>
  <c r="W64" i="61"/>
  <c r="H63" i="65"/>
  <c r="D61" i="63"/>
  <c r="M62" i="22"/>
  <c r="L62" i="23"/>
  <c r="L62" i="64"/>
  <c r="L63" i="62"/>
  <c r="D62" i="23"/>
  <c r="E62" i="22"/>
  <c r="W64" i="60"/>
  <c r="H60" i="62"/>
  <c r="I65" i="63"/>
  <c r="H59" i="63"/>
  <c r="J65" i="61"/>
  <c r="H61" i="65"/>
  <c r="E65" i="61"/>
  <c r="V59" i="61"/>
  <c r="D59" i="61"/>
  <c r="N61" i="22"/>
  <c r="H59" i="66"/>
  <c r="I65" i="66"/>
  <c r="D63" i="60"/>
  <c r="W63" i="60"/>
  <c r="W60" i="62"/>
  <c r="W63" i="61"/>
  <c r="L61" i="66"/>
  <c r="D61" i="64"/>
  <c r="V61" i="64"/>
  <c r="H60" i="64"/>
  <c r="H59" i="65"/>
  <c r="I65" i="65"/>
  <c r="AO97" i="29"/>
  <c r="AN91" i="29"/>
  <c r="AN94" i="29"/>
  <c r="AP97" i="36"/>
  <c r="AN95" i="27"/>
  <c r="AN94" i="31"/>
  <c r="AN92" i="35"/>
  <c r="AN94" i="34"/>
  <c r="AN96" i="28"/>
  <c r="AN96" i="4"/>
  <c r="AO96" i="9"/>
  <c r="AN93" i="32"/>
  <c r="AP97" i="30"/>
  <c r="AN93" i="31"/>
  <c r="P64" i="23"/>
  <c r="P62" i="62"/>
  <c r="P61" i="62"/>
  <c r="P61" i="68"/>
  <c r="P61" i="65"/>
  <c r="P94" i="31"/>
  <c r="D94" i="32"/>
  <c r="BB94" i="32"/>
  <c r="BA94" i="32" s="1"/>
  <c r="BC91" i="30"/>
  <c r="F97" i="30"/>
  <c r="BC91" i="36"/>
  <c r="F97" i="36"/>
  <c r="BB94" i="4"/>
  <c r="E94" i="9"/>
  <c r="D94" i="4"/>
  <c r="P96" i="27"/>
  <c r="P94" i="4"/>
  <c r="Q94" i="9"/>
  <c r="BB96" i="27"/>
  <c r="D96" i="27"/>
  <c r="D91" i="31"/>
  <c r="E97" i="31"/>
  <c r="BB91" i="31"/>
  <c r="BC96" i="34"/>
  <c r="BB94" i="31"/>
  <c r="D94" i="31"/>
  <c r="P93" i="34"/>
  <c r="P92" i="30"/>
  <c r="BC94" i="29"/>
  <c r="BC96" i="4"/>
  <c r="F96" i="9"/>
  <c r="BC94" i="31"/>
  <c r="BB94" i="34"/>
  <c r="D94" i="34"/>
  <c r="P94" i="30"/>
  <c r="BC95" i="27"/>
  <c r="AB93" i="30"/>
  <c r="F97" i="35"/>
  <c r="BC91" i="35"/>
  <c r="AB93" i="35"/>
  <c r="F97" i="29"/>
  <c r="BC91" i="29"/>
  <c r="AB94" i="36"/>
  <c r="BC96" i="35"/>
  <c r="P93" i="33"/>
  <c r="BC94" i="36"/>
  <c r="AB92" i="29"/>
  <c r="AB96" i="28"/>
  <c r="BC95" i="31"/>
  <c r="P96" i="36"/>
  <c r="P95" i="33"/>
  <c r="AC97" i="31"/>
  <c r="AB91" i="31"/>
  <c r="BB93" i="27"/>
  <c r="BA93" i="27" s="1"/>
  <c r="D93" i="27"/>
  <c r="AD92" i="9"/>
  <c r="R97" i="29"/>
  <c r="BC96" i="27"/>
  <c r="F65" i="63"/>
  <c r="W59" i="63"/>
  <c r="W59" i="23"/>
  <c r="F59" i="22"/>
  <c r="F65" i="23"/>
  <c r="W61" i="68"/>
  <c r="L62" i="69"/>
  <c r="H64" i="66"/>
  <c r="V62" i="63"/>
  <c r="D62" i="63"/>
  <c r="D64" i="67"/>
  <c r="V64" i="67"/>
  <c r="W62" i="62"/>
  <c r="M63" i="22"/>
  <c r="L63" i="23"/>
  <c r="H61" i="23"/>
  <c r="I61" i="22"/>
  <c r="N65" i="60"/>
  <c r="N65" i="69"/>
  <c r="H62" i="62"/>
  <c r="L59" i="63"/>
  <c r="M65" i="63"/>
  <c r="V63" i="68"/>
  <c r="D63" i="68"/>
  <c r="W60" i="61"/>
  <c r="W63" i="64"/>
  <c r="H64" i="67"/>
  <c r="V62" i="64"/>
  <c r="D62" i="64"/>
  <c r="V64" i="64"/>
  <c r="D64" i="64"/>
  <c r="L61" i="62"/>
  <c r="V61" i="61"/>
  <c r="D61" i="61"/>
  <c r="L61" i="67"/>
  <c r="D60" i="61"/>
  <c r="F65" i="66"/>
  <c r="W59" i="66"/>
  <c r="W61" i="64"/>
  <c r="H63" i="69"/>
  <c r="L64" i="69"/>
  <c r="E64" i="22"/>
  <c r="V64" i="23"/>
  <c r="D64" i="23"/>
  <c r="W60" i="64"/>
  <c r="W63" i="63"/>
  <c r="H63" i="23"/>
  <c r="I63" i="22"/>
  <c r="D61" i="67"/>
  <c r="L62" i="65"/>
  <c r="H61" i="60"/>
  <c r="N65" i="61"/>
  <c r="N65" i="66"/>
  <c r="H60" i="65"/>
  <c r="F65" i="69"/>
  <c r="W59" i="69"/>
  <c r="D64" i="66"/>
  <c r="D62" i="69"/>
  <c r="V62" i="69"/>
  <c r="V60" i="66"/>
  <c r="D60" i="66"/>
  <c r="L60" i="69"/>
  <c r="M65" i="67"/>
  <c r="L59" i="67"/>
  <c r="F65" i="62"/>
  <c r="W59" i="62"/>
  <c r="AN92" i="33"/>
  <c r="AN96" i="34"/>
  <c r="AP97" i="27"/>
  <c r="AN93" i="30"/>
  <c r="AP93" i="9"/>
  <c r="AN96" i="36"/>
  <c r="AP94" i="9"/>
  <c r="AO95" i="9"/>
  <c r="AN95" i="4"/>
  <c r="AN91" i="30"/>
  <c r="AO97" i="30"/>
  <c r="P59" i="66"/>
  <c r="P62" i="60"/>
  <c r="P64" i="63"/>
  <c r="P60" i="60"/>
  <c r="W59" i="61"/>
  <c r="V61" i="63"/>
  <c r="W63" i="68"/>
  <c r="V60" i="63"/>
  <c r="P60" i="66"/>
  <c r="P64" i="67"/>
  <c r="W61" i="61"/>
  <c r="W62" i="66"/>
  <c r="V60" i="67"/>
  <c r="V64" i="68"/>
  <c r="V60" i="64"/>
  <c r="V62" i="23"/>
  <c r="Q59" i="22"/>
  <c r="R65" i="23"/>
  <c r="P62" i="61"/>
  <c r="BA94" i="34" l="1"/>
  <c r="BA93" i="35"/>
  <c r="BA92" i="28"/>
  <c r="BA93" i="30"/>
  <c r="BA96" i="32"/>
  <c r="BA96" i="27"/>
  <c r="BA96" i="30"/>
  <c r="BA96" i="29"/>
  <c r="BA93" i="36"/>
  <c r="BA93" i="32"/>
  <c r="BA95" i="29"/>
  <c r="P63" i="66"/>
  <c r="U63" i="66" s="1"/>
  <c r="D97" i="27"/>
  <c r="U62" i="65"/>
  <c r="BC97" i="34"/>
  <c r="P63" i="63"/>
  <c r="U63" i="63" s="1"/>
  <c r="P63" i="60"/>
  <c r="U63" i="60" s="1"/>
  <c r="P62" i="66"/>
  <c r="U62" i="66" s="1"/>
  <c r="H61" i="22"/>
  <c r="BC97" i="29"/>
  <c r="P94" i="9"/>
  <c r="AN96" i="9"/>
  <c r="BA95" i="34"/>
  <c r="D97" i="34"/>
  <c r="H60" i="22"/>
  <c r="U62" i="61"/>
  <c r="U63" i="65"/>
  <c r="D97" i="30"/>
  <c r="AN91" i="9"/>
  <c r="AO97" i="9"/>
  <c r="D65" i="66"/>
  <c r="U59" i="66"/>
  <c r="BA95" i="31"/>
  <c r="P97" i="31"/>
  <c r="AB92" i="9"/>
  <c r="R65" i="68"/>
  <c r="W65" i="68" s="1"/>
  <c r="U62" i="67"/>
  <c r="W59" i="60"/>
  <c r="P97" i="35"/>
  <c r="U61" i="60"/>
  <c r="U59" i="68"/>
  <c r="D65" i="68"/>
  <c r="P97" i="4"/>
  <c r="D97" i="28"/>
  <c r="BA92" i="32"/>
  <c r="BA95" i="4"/>
  <c r="BB95" i="9"/>
  <c r="Q65" i="23"/>
  <c r="V65" i="23" s="1"/>
  <c r="BA92" i="29"/>
  <c r="BA91" i="4"/>
  <c r="BB97" i="4"/>
  <c r="BB91" i="9"/>
  <c r="P97" i="27"/>
  <c r="L65" i="23"/>
  <c r="L59" i="22"/>
  <c r="AB97" i="29"/>
  <c r="P95" i="9"/>
  <c r="P64" i="62"/>
  <c r="P59" i="62"/>
  <c r="U59" i="62" s="1"/>
  <c r="P64" i="65"/>
  <c r="U64" i="65" s="1"/>
  <c r="R65" i="60"/>
  <c r="W65" i="60" s="1"/>
  <c r="L63" i="22"/>
  <c r="BA94" i="31"/>
  <c r="BC97" i="30"/>
  <c r="D65" i="61"/>
  <c r="L62" i="22"/>
  <c r="AB97" i="28"/>
  <c r="AN93" i="9"/>
  <c r="H62" i="22"/>
  <c r="L64" i="22"/>
  <c r="AB97" i="34"/>
  <c r="BA95" i="36"/>
  <c r="BC97" i="31"/>
  <c r="BC97" i="32"/>
  <c r="Q65" i="63"/>
  <c r="V65" i="63" s="1"/>
  <c r="U64" i="63"/>
  <c r="H65" i="68"/>
  <c r="BA91" i="33"/>
  <c r="BB97" i="33"/>
  <c r="BA94" i="29"/>
  <c r="BA95" i="27"/>
  <c r="D65" i="60"/>
  <c r="AB93" i="9"/>
  <c r="BB97" i="27"/>
  <c r="BA91" i="27"/>
  <c r="AB97" i="33"/>
  <c r="H64" i="22"/>
  <c r="D65" i="62"/>
  <c r="D97" i="4"/>
  <c r="AB91" i="9"/>
  <c r="AC97" i="9"/>
  <c r="AD97" i="9"/>
  <c r="U61" i="62"/>
  <c r="P93" i="9"/>
  <c r="BA93" i="33"/>
  <c r="P97" i="29"/>
  <c r="P64" i="69"/>
  <c r="U64" i="69" s="1"/>
  <c r="R61" i="22"/>
  <c r="P60" i="61"/>
  <c r="U60" i="61" s="1"/>
  <c r="P63" i="23"/>
  <c r="P59" i="69"/>
  <c r="Q65" i="69"/>
  <c r="R65" i="69"/>
  <c r="W65" i="69" s="1"/>
  <c r="U62" i="64"/>
  <c r="L65" i="63"/>
  <c r="W65" i="23"/>
  <c r="BC97" i="35"/>
  <c r="BB97" i="31"/>
  <c r="BA91" i="31"/>
  <c r="Q64" i="22"/>
  <c r="D65" i="69"/>
  <c r="BC97" i="33"/>
  <c r="D93" i="9"/>
  <c r="P59" i="67"/>
  <c r="U59" i="67" s="1"/>
  <c r="W60" i="66"/>
  <c r="AB97" i="30"/>
  <c r="N65" i="22"/>
  <c r="L60" i="22"/>
  <c r="BA92" i="36"/>
  <c r="J65" i="22"/>
  <c r="H65" i="67"/>
  <c r="V64" i="65"/>
  <c r="BA93" i="31"/>
  <c r="BB97" i="36"/>
  <c r="BA91" i="36"/>
  <c r="AB94" i="9"/>
  <c r="P97" i="32"/>
  <c r="L65" i="64"/>
  <c r="W60" i="63"/>
  <c r="AB97" i="4"/>
  <c r="BC92" i="9"/>
  <c r="BC97" i="28"/>
  <c r="BA94" i="36"/>
  <c r="Q65" i="60"/>
  <c r="P59" i="60"/>
  <c r="U59" i="60" s="1"/>
  <c r="P64" i="68"/>
  <c r="U64" i="68" s="1"/>
  <c r="P64" i="64"/>
  <c r="U64" i="64" s="1"/>
  <c r="P61" i="63"/>
  <c r="P63" i="64"/>
  <c r="P63" i="68"/>
  <c r="U63" i="68" s="1"/>
  <c r="L65" i="67"/>
  <c r="V60" i="61"/>
  <c r="F65" i="22"/>
  <c r="BC96" i="9"/>
  <c r="D97" i="31"/>
  <c r="D94" i="9"/>
  <c r="H65" i="65"/>
  <c r="V63" i="60"/>
  <c r="AB96" i="9"/>
  <c r="BA92" i="4"/>
  <c r="BB92" i="9"/>
  <c r="W61" i="23"/>
  <c r="W61" i="22" s="1"/>
  <c r="U61" i="66"/>
  <c r="U60" i="60"/>
  <c r="H59" i="22"/>
  <c r="H65" i="23"/>
  <c r="R97" i="9"/>
  <c r="BB97" i="29"/>
  <c r="BA91" i="29"/>
  <c r="Q61" i="22"/>
  <c r="AB97" i="36"/>
  <c r="AB97" i="35"/>
  <c r="BA95" i="32"/>
  <c r="AB97" i="27"/>
  <c r="AN97" i="28"/>
  <c r="D97" i="36"/>
  <c r="BA92" i="30"/>
  <c r="V63" i="64"/>
  <c r="H65" i="61"/>
  <c r="H65" i="69"/>
  <c r="P97" i="28"/>
  <c r="P92" i="9"/>
  <c r="P62" i="23"/>
  <c r="Q62" i="22"/>
  <c r="U64" i="23"/>
  <c r="D64" i="22"/>
  <c r="P97" i="34"/>
  <c r="AN97" i="33"/>
  <c r="I65" i="22"/>
  <c r="P97" i="30"/>
  <c r="P60" i="63"/>
  <c r="U60" i="63" s="1"/>
  <c r="Q65" i="66"/>
  <c r="V65" i="66" s="1"/>
  <c r="U64" i="67"/>
  <c r="BA94" i="4"/>
  <c r="BB94" i="9"/>
  <c r="D62" i="22"/>
  <c r="D92" i="9"/>
  <c r="AN94" i="9"/>
  <c r="H65" i="60"/>
  <c r="L65" i="62"/>
  <c r="V63" i="66"/>
  <c r="L65" i="65"/>
  <c r="L65" i="61"/>
  <c r="BA92" i="35"/>
  <c r="AN92" i="9"/>
  <c r="D65" i="65"/>
  <c r="U62" i="60"/>
  <c r="U64" i="60"/>
  <c r="D97" i="29"/>
  <c r="BA94" i="30"/>
  <c r="P61" i="23"/>
  <c r="U61" i="23" s="1"/>
  <c r="AP97" i="9"/>
  <c r="U62" i="62"/>
  <c r="F97" i="9"/>
  <c r="BA91" i="35"/>
  <c r="BB97" i="35"/>
  <c r="L65" i="66"/>
  <c r="L65" i="69"/>
  <c r="D63" i="22"/>
  <c r="D65" i="67"/>
  <c r="U61" i="68"/>
  <c r="BA95" i="30"/>
  <c r="BA92" i="31"/>
  <c r="AN97" i="32"/>
  <c r="BA96" i="4"/>
  <c r="BB96" i="9"/>
  <c r="BC95" i="9"/>
  <c r="U62" i="69"/>
  <c r="AN97" i="29"/>
  <c r="BB93" i="9"/>
  <c r="BA93" i="4"/>
  <c r="L65" i="60"/>
  <c r="BA96" i="34"/>
  <c r="P61" i="69"/>
  <c r="U61" i="69" s="1"/>
  <c r="R65" i="61"/>
  <c r="W65" i="61" s="1"/>
  <c r="U62" i="63"/>
  <c r="AB97" i="31"/>
  <c r="H65" i="63"/>
  <c r="P59" i="61"/>
  <c r="U59" i="61" s="1"/>
  <c r="AN97" i="36"/>
  <c r="BA95" i="33"/>
  <c r="U59" i="63"/>
  <c r="D65" i="63"/>
  <c r="U60" i="68"/>
  <c r="BA96" i="28"/>
  <c r="P96" i="9"/>
  <c r="L65" i="68"/>
  <c r="V64" i="62"/>
  <c r="W62" i="60"/>
  <c r="BC91" i="9"/>
  <c r="BC97" i="4"/>
  <c r="D97" i="35"/>
  <c r="R65" i="63"/>
  <c r="W65" i="63" s="1"/>
  <c r="AN97" i="35"/>
  <c r="V63" i="23"/>
  <c r="BA92" i="27"/>
  <c r="D95" i="9"/>
  <c r="U59" i="23"/>
  <c r="D65" i="23"/>
  <c r="D59" i="22"/>
  <c r="U60" i="23"/>
  <c r="D60" i="22"/>
  <c r="E97" i="9"/>
  <c r="D91" i="9"/>
  <c r="AN97" i="31"/>
  <c r="L61" i="22"/>
  <c r="H65" i="64"/>
  <c r="D96" i="9"/>
  <c r="BC93" i="9"/>
  <c r="BC94" i="9"/>
  <c r="BA91" i="32"/>
  <c r="BB97" i="32"/>
  <c r="AN95" i="9"/>
  <c r="D97" i="33"/>
  <c r="U64" i="61"/>
  <c r="P97" i="36"/>
  <c r="R65" i="62"/>
  <c r="W65" i="62" s="1"/>
  <c r="P60" i="64"/>
  <c r="U60" i="64" s="1"/>
  <c r="AN97" i="30"/>
  <c r="U60" i="66"/>
  <c r="H63" i="22"/>
  <c r="W64" i="67"/>
  <c r="BC97" i="36"/>
  <c r="U61" i="64"/>
  <c r="H65" i="66"/>
  <c r="W62" i="61"/>
  <c r="W60" i="69"/>
  <c r="D65" i="64"/>
  <c r="V64" i="69"/>
  <c r="AB97" i="32"/>
  <c r="BB97" i="34"/>
  <c r="BA91" i="34"/>
  <c r="R62" i="22"/>
  <c r="P60" i="69"/>
  <c r="W60" i="65"/>
  <c r="W64" i="69"/>
  <c r="BC97" i="27"/>
  <c r="BA96" i="33"/>
  <c r="BA91" i="30"/>
  <c r="BB97" i="30"/>
  <c r="R65" i="66"/>
  <c r="W65" i="66" s="1"/>
  <c r="AN97" i="4"/>
  <c r="V61" i="69"/>
  <c r="BA95" i="35"/>
  <c r="BA93" i="29"/>
  <c r="BA92" i="33"/>
  <c r="R64" i="22"/>
  <c r="AN97" i="27"/>
  <c r="V59" i="60"/>
  <c r="W62" i="64"/>
  <c r="H65" i="62"/>
  <c r="AB95" i="9"/>
  <c r="BA96" i="35"/>
  <c r="P61" i="61"/>
  <c r="U61" i="61" s="1"/>
  <c r="D61" i="22"/>
  <c r="BA96" i="31"/>
  <c r="P91" i="9"/>
  <c r="Q97" i="9"/>
  <c r="BB97" i="28"/>
  <c r="BA91" i="28"/>
  <c r="AN97" i="34"/>
  <c r="E65" i="22"/>
  <c r="U63" i="67"/>
  <c r="U61" i="65"/>
  <c r="V59" i="62"/>
  <c r="P97" i="33"/>
  <c r="Q65" i="64"/>
  <c r="V65" i="64" s="1"/>
  <c r="M65" i="22"/>
  <c r="W59" i="67"/>
  <c r="BA94" i="27"/>
  <c r="BA96" i="36"/>
  <c r="D97" i="32"/>
  <c r="Q65" i="61"/>
  <c r="Q60" i="22"/>
  <c r="P1381" i="109"/>
  <c r="N2109" i="109"/>
  <c r="O4296" i="109"/>
  <c r="P2106" i="112"/>
  <c r="P2154" i="112"/>
  <c r="P1512" i="112"/>
  <c r="P1671" i="109"/>
  <c r="O281" i="109"/>
  <c r="P573" i="109"/>
  <c r="N639" i="112"/>
  <c r="N1925" i="112"/>
  <c r="N578" i="109"/>
  <c r="P2336" i="112"/>
  <c r="O3056" i="109"/>
  <c r="O408" i="112"/>
  <c r="P823" i="112"/>
  <c r="N731" i="112"/>
  <c r="P635" i="112"/>
  <c r="N497" i="112"/>
  <c r="P941" i="109"/>
  <c r="P1420" i="112"/>
  <c r="N961" i="112"/>
  <c r="N4301" i="109"/>
  <c r="N1526" i="109"/>
  <c r="P37" i="112"/>
  <c r="N1892" i="109"/>
  <c r="P3423" i="109"/>
  <c r="O4081" i="109"/>
  <c r="J68" i="113"/>
  <c r="N37" i="112"/>
  <c r="N281" i="109"/>
  <c r="P870" i="109"/>
  <c r="P3790" i="109"/>
  <c r="L68" i="110"/>
  <c r="O2038" i="109"/>
  <c r="P2694" i="109"/>
  <c r="P1887" i="109"/>
  <c r="O2155" i="112"/>
  <c r="N3935" i="109"/>
  <c r="N4226" i="109"/>
  <c r="N819" i="112"/>
  <c r="N1158" i="109"/>
  <c r="L69" i="110"/>
  <c r="P3058" i="109"/>
  <c r="O2382" i="112"/>
  <c r="O2621" i="109"/>
  <c r="P2340" i="112"/>
  <c r="O2766" i="109"/>
  <c r="P2156" i="112"/>
  <c r="N546" i="112"/>
  <c r="N3352" i="109"/>
  <c r="N2109" i="112"/>
  <c r="P2471" i="109"/>
  <c r="O135" i="109"/>
  <c r="L84" i="110"/>
  <c r="P211" i="109"/>
  <c r="O1158" i="109"/>
  <c r="K53" i="113"/>
  <c r="P3786" i="109"/>
  <c r="N865" i="112"/>
  <c r="J84" i="113"/>
  <c r="J173" i="113"/>
  <c r="N1308" i="109"/>
  <c r="O2254" i="109"/>
  <c r="O728" i="112"/>
  <c r="O3129" i="109"/>
  <c r="O2841" i="109"/>
  <c r="P3931" i="109"/>
  <c r="O2110" i="112"/>
  <c r="O2249" i="112"/>
  <c r="L142" i="113"/>
  <c r="N3787" i="109"/>
  <c r="O591" i="112"/>
  <c r="P1962" i="109"/>
  <c r="N2387" i="112"/>
  <c r="P1523" i="109"/>
  <c r="O2386" i="112"/>
  <c r="P2248" i="112"/>
  <c r="P1157" i="109"/>
  <c r="N3347" i="109"/>
  <c r="N822" i="112"/>
  <c r="P2472" i="109"/>
  <c r="P1511" i="112"/>
  <c r="N2203" i="112"/>
  <c r="O500" i="112"/>
  <c r="O208" i="109"/>
  <c r="N2433" i="112"/>
  <c r="P542" i="112"/>
  <c r="O1379" i="109"/>
  <c r="P267" i="112"/>
  <c r="N64" i="109"/>
  <c r="J38" i="113"/>
  <c r="L101" i="110"/>
  <c r="J144" i="113"/>
  <c r="P2839" i="109"/>
  <c r="P956" i="112"/>
  <c r="O1554" i="112"/>
  <c r="O1787" i="112"/>
  <c r="O2016" i="112"/>
  <c r="N4228" i="109"/>
  <c r="P796" i="109"/>
  <c r="P285" i="109"/>
  <c r="P578" i="109"/>
  <c r="N1324" i="112"/>
  <c r="P589" i="112"/>
  <c r="N4079" i="109"/>
  <c r="O1649" i="112"/>
  <c r="K145" i="110"/>
  <c r="N2619" i="109"/>
  <c r="P1187" i="112"/>
  <c r="L85" i="110"/>
  <c r="P2338" i="112"/>
  <c r="O1890" i="109"/>
  <c r="P1924" i="112"/>
  <c r="O1556" i="112"/>
  <c r="K142" i="113"/>
  <c r="O2840" i="109"/>
  <c r="N2156" i="112"/>
  <c r="O3936" i="109"/>
  <c r="N2037" i="109"/>
  <c r="P1305" i="109"/>
  <c r="J142" i="113"/>
  <c r="L161" i="113"/>
  <c r="L131" i="113"/>
  <c r="K131" i="113"/>
  <c r="O3352" i="109"/>
  <c r="P1969" i="112"/>
  <c r="P2328" i="109"/>
  <c r="P2987" i="109"/>
  <c r="P2620" i="109"/>
  <c r="P1462" i="112"/>
  <c r="O432" i="109"/>
  <c r="P2016" i="112"/>
  <c r="N3860" i="109"/>
  <c r="O1881" i="112"/>
  <c r="P1159" i="109"/>
  <c r="O3496" i="109"/>
  <c r="P4298" i="109"/>
  <c r="N1011" i="109"/>
  <c r="N1381" i="109"/>
  <c r="N1960" i="109"/>
  <c r="O2248" i="112"/>
  <c r="N1668" i="109"/>
  <c r="O3349" i="109"/>
  <c r="O726" i="112"/>
  <c r="O2658" i="112"/>
  <c r="N820" i="112"/>
  <c r="P869" i="112"/>
  <c r="O3713" i="109"/>
  <c r="O3055" i="109"/>
  <c r="N2613" i="112"/>
  <c r="N2249" i="112"/>
  <c r="O1328" i="112"/>
  <c r="N128" i="112"/>
  <c r="N130" i="112"/>
  <c r="N40" i="112"/>
  <c r="N648" i="109"/>
  <c r="N2252" i="109"/>
  <c r="P314" i="112"/>
  <c r="L84" i="113"/>
  <c r="P591" i="112"/>
  <c r="N960" i="112"/>
  <c r="O363" i="112"/>
  <c r="O4155" i="109"/>
  <c r="N1051" i="112"/>
  <c r="O1526" i="109"/>
  <c r="P4297" i="109"/>
  <c r="O3858" i="109"/>
  <c r="O2033" i="109"/>
  <c r="O1973" i="112"/>
  <c r="O284" i="109"/>
  <c r="P82" i="112"/>
  <c r="P1557" i="112"/>
  <c r="N3422" i="109"/>
  <c r="P2571" i="112"/>
  <c r="P268" i="112"/>
  <c r="P2704" i="112"/>
  <c r="O3788" i="109"/>
  <c r="N2383" i="112"/>
  <c r="O1877" i="112"/>
  <c r="O1743" i="112"/>
  <c r="N793" i="109"/>
  <c r="N2661" i="112"/>
  <c r="N2694" i="109"/>
  <c r="N1094" i="112"/>
  <c r="L85" i="113"/>
  <c r="L10" i="110"/>
  <c r="K26" i="110"/>
  <c r="L127" i="110"/>
  <c r="O2017" i="112"/>
  <c r="N2838" i="109"/>
  <c r="O1096" i="112"/>
  <c r="P2985" i="109"/>
  <c r="P4081" i="109"/>
  <c r="P651" i="109"/>
  <c r="O2401" i="109"/>
  <c r="K174" i="113"/>
  <c r="O1522" i="109"/>
  <c r="L23" i="113"/>
  <c r="P2035" i="109"/>
  <c r="P1650" i="112"/>
  <c r="L25" i="110"/>
  <c r="N2622" i="109"/>
  <c r="P3714" i="109"/>
  <c r="P502" i="109"/>
  <c r="P867" i="109"/>
  <c r="N2621" i="109"/>
  <c r="O1887" i="109"/>
  <c r="O2329" i="109"/>
  <c r="N2474" i="112"/>
  <c r="P646" i="109"/>
  <c r="N1161" i="109"/>
  <c r="O794" i="109"/>
  <c r="N2403" i="109"/>
  <c r="P281" i="109"/>
  <c r="N638" i="112"/>
  <c r="K8" i="110"/>
  <c r="K25" i="113"/>
  <c r="O2019" i="112"/>
  <c r="K98" i="113"/>
  <c r="P1646" i="112"/>
  <c r="N505" i="109"/>
  <c r="N2038" i="109"/>
  <c r="N3133" i="109"/>
  <c r="O795" i="109"/>
  <c r="O36" i="112"/>
  <c r="O2199" i="112"/>
  <c r="O3493" i="109"/>
  <c r="P818" i="112"/>
  <c r="N1973" i="112"/>
  <c r="O639" i="112"/>
  <c r="O2385" i="112"/>
  <c r="P3571" i="109"/>
  <c r="N2035" i="109"/>
  <c r="N2199" i="112"/>
  <c r="O2336" i="112"/>
  <c r="P1742" i="112"/>
  <c r="N2325" i="109"/>
  <c r="O822" i="112"/>
  <c r="P3493" i="109"/>
  <c r="P731" i="112"/>
  <c r="P639" i="112"/>
  <c r="O3498" i="109"/>
  <c r="K67" i="110"/>
  <c r="L67" i="113"/>
  <c r="P3715" i="109"/>
  <c r="O136" i="109"/>
  <c r="K56" i="110"/>
  <c r="J55" i="110"/>
  <c r="P1554" i="112"/>
  <c r="O1598" i="109"/>
  <c r="K146" i="110"/>
  <c r="O3712" i="109"/>
  <c r="P3717" i="109"/>
  <c r="P1788" i="112"/>
  <c r="O1416" i="112"/>
  <c r="N3786" i="109"/>
  <c r="P1049" i="112"/>
  <c r="P1922" i="112"/>
  <c r="O1671" i="109"/>
  <c r="P2708" i="112"/>
  <c r="N140" i="109"/>
  <c r="P820" i="112"/>
  <c r="O3714" i="109"/>
  <c r="P590" i="112"/>
  <c r="P1232" i="109"/>
  <c r="P2385" i="112"/>
  <c r="O1236" i="112"/>
  <c r="K82" i="113"/>
  <c r="P2111" i="112"/>
  <c r="O3860" i="109"/>
  <c r="N1558" i="112"/>
  <c r="O1421" i="112"/>
  <c r="P3789" i="109"/>
  <c r="O431" i="109"/>
  <c r="P2613" i="112"/>
  <c r="O3935" i="109"/>
  <c r="N3931" i="109"/>
  <c r="N2662" i="112"/>
  <c r="O574" i="109"/>
  <c r="P40" i="112"/>
  <c r="N2983" i="109"/>
  <c r="N636" i="112"/>
  <c r="O957" i="112"/>
  <c r="N1467" i="112"/>
  <c r="P4077" i="109"/>
  <c r="P2691" i="109"/>
  <c r="K172" i="110"/>
  <c r="L53" i="110"/>
  <c r="N1922" i="112"/>
  <c r="P3055" i="109"/>
  <c r="P961" i="112"/>
  <c r="L52" i="113"/>
  <c r="P2038" i="109"/>
  <c r="O1280" i="112"/>
  <c r="N317" i="112"/>
  <c r="P2841" i="109"/>
  <c r="N1891" i="109"/>
  <c r="N3131" i="109"/>
  <c r="N547" i="112"/>
  <c r="J67" i="110"/>
  <c r="J145" i="110"/>
  <c r="N406" i="112"/>
  <c r="P1282" i="112"/>
  <c r="O1789" i="112"/>
  <c r="N1649" i="112"/>
  <c r="O2338" i="112"/>
  <c r="P2249" i="112"/>
  <c r="P2157" i="112"/>
  <c r="O2247" i="112"/>
  <c r="P593" i="112"/>
  <c r="N430" i="109"/>
  <c r="O2340" i="112"/>
  <c r="P2765" i="109"/>
  <c r="N2430" i="112"/>
  <c r="P2382" i="112"/>
  <c r="N3493" i="109"/>
  <c r="L100" i="110"/>
  <c r="N1421" i="112"/>
  <c r="O1888" i="109"/>
  <c r="L144" i="113"/>
  <c r="N1159" i="109"/>
  <c r="N428" i="109"/>
  <c r="O637" i="112"/>
  <c r="N2568" i="112"/>
  <c r="N1741" i="109"/>
  <c r="P2199" i="112"/>
  <c r="N1187" i="112"/>
  <c r="O267" i="112"/>
  <c r="N358" i="112"/>
  <c r="P362" i="112"/>
  <c r="N2018" i="112"/>
  <c r="N83" i="112"/>
  <c r="L161" i="110"/>
  <c r="N1600" i="109"/>
  <c r="O3201" i="109"/>
  <c r="P1097" i="112"/>
  <c r="N959" i="112"/>
  <c r="P1002" i="112"/>
  <c r="N2247" i="112"/>
  <c r="O1013" i="109"/>
  <c r="P2203" i="112"/>
  <c r="L115" i="110"/>
  <c r="P868" i="109"/>
  <c r="P313" i="112"/>
  <c r="O317" i="112"/>
  <c r="O39" i="112"/>
  <c r="P1595" i="109"/>
  <c r="O959" i="112"/>
  <c r="L129" i="110"/>
  <c r="O3786" i="109"/>
  <c r="N2982" i="109"/>
  <c r="N2691" i="109"/>
  <c r="P2767" i="109"/>
  <c r="N1191" i="112"/>
  <c r="P3421" i="109"/>
  <c r="N2768" i="109"/>
  <c r="P1463" i="112"/>
  <c r="P2398" i="109"/>
  <c r="P3056" i="109"/>
  <c r="O2383" i="112"/>
  <c r="O1157" i="109"/>
  <c r="P176" i="112"/>
  <c r="L41" i="113"/>
  <c r="N210" i="109"/>
  <c r="K175" i="113"/>
  <c r="P3861" i="109"/>
  <c r="N1014" i="109"/>
  <c r="O1557" i="112"/>
  <c r="N2200" i="112"/>
  <c r="O1694" i="112"/>
  <c r="N574" i="109"/>
  <c r="O3862" i="109"/>
  <c r="N3351" i="109"/>
  <c r="N2618" i="109"/>
  <c r="P2616" i="112"/>
  <c r="P1891" i="109"/>
  <c r="P497" i="112"/>
  <c r="O865" i="109"/>
  <c r="P136" i="109"/>
  <c r="N361" i="112"/>
  <c r="O3716" i="109"/>
  <c r="N2336" i="112"/>
  <c r="P1306" i="109"/>
  <c r="N2570" i="112"/>
  <c r="N1743" i="112"/>
  <c r="O285" i="109"/>
  <c r="O2034" i="109"/>
  <c r="O362" i="112"/>
  <c r="P1280" i="112"/>
  <c r="N792" i="109"/>
  <c r="O1232" i="109"/>
  <c r="O1015" i="109"/>
  <c r="O1785" i="112"/>
  <c r="J85" i="110"/>
  <c r="J67" i="113"/>
  <c r="J142" i="110"/>
  <c r="N576" i="109"/>
  <c r="P1558" i="112"/>
  <c r="P1524" i="109"/>
  <c r="P1746" i="109"/>
  <c r="N1647" i="112"/>
  <c r="O2615" i="112"/>
  <c r="P1099" i="112"/>
  <c r="P1233" i="112"/>
  <c r="K54" i="110"/>
  <c r="P1879" i="112"/>
  <c r="P269" i="112"/>
  <c r="O2984" i="109"/>
  <c r="N3862" i="109"/>
  <c r="N2765" i="109"/>
  <c r="O3933" i="109"/>
  <c r="P3716" i="109"/>
  <c r="N1376" i="109"/>
  <c r="O3861" i="109"/>
  <c r="P1004" i="112"/>
  <c r="N269" i="112"/>
  <c r="N313" i="112"/>
  <c r="L55" i="110"/>
  <c r="K113" i="110"/>
  <c r="P1014" i="109"/>
  <c r="P1012" i="109"/>
  <c r="P1599" i="109"/>
  <c r="N1234" i="109"/>
  <c r="O87" i="112"/>
  <c r="J114" i="110"/>
  <c r="K86" i="110"/>
  <c r="J83" i="113"/>
  <c r="N3420" i="109"/>
  <c r="P1230" i="109"/>
  <c r="O730" i="112"/>
  <c r="P504" i="109"/>
  <c r="P1738" i="112"/>
  <c r="P1418" i="112"/>
  <c r="K130" i="110"/>
  <c r="N4077" i="109"/>
  <c r="N1236" i="112"/>
  <c r="O1786" i="112"/>
  <c r="O429" i="109"/>
  <c r="L37" i="110"/>
  <c r="K37" i="110"/>
  <c r="N1670" i="109"/>
  <c r="O3570" i="109"/>
  <c r="N3129" i="109"/>
  <c r="N1786" i="112"/>
  <c r="O64" i="109"/>
  <c r="K84" i="113"/>
  <c r="N3130" i="109"/>
  <c r="P2033" i="109"/>
  <c r="O2765" i="109"/>
  <c r="O1016" i="109"/>
  <c r="P2662" i="112"/>
  <c r="P3569" i="109"/>
  <c r="N2108" i="112"/>
  <c r="N1466" i="112"/>
  <c r="P498" i="112"/>
  <c r="J114" i="113"/>
  <c r="N82" i="112"/>
  <c r="J54" i="110"/>
  <c r="P405" i="112"/>
  <c r="P1281" i="112"/>
  <c r="O961" i="112"/>
  <c r="N941" i="109"/>
  <c r="O775" i="112"/>
  <c r="O3058" i="109"/>
  <c r="P1787" i="112"/>
  <c r="P1525" i="109"/>
  <c r="O3494" i="109"/>
  <c r="P1011" i="109"/>
  <c r="L97" i="113"/>
  <c r="N3203" i="109"/>
  <c r="N542" i="112"/>
  <c r="P1743" i="109"/>
  <c r="N592" i="112"/>
  <c r="P2330" i="109"/>
  <c r="P1186" i="112"/>
  <c r="O2106" i="112"/>
  <c r="P409" i="112"/>
  <c r="O2474" i="112"/>
  <c r="N1049" i="112"/>
  <c r="P3860" i="109"/>
  <c r="P1669" i="109"/>
  <c r="O405" i="112"/>
  <c r="N496" i="112"/>
  <c r="N3785" i="109"/>
  <c r="O505" i="109"/>
  <c r="K70" i="110"/>
  <c r="J52" i="113"/>
  <c r="J52" i="110"/>
  <c r="N139" i="109"/>
  <c r="L86" i="113"/>
  <c r="N2764" i="109"/>
  <c r="L112" i="113"/>
  <c r="P1279" i="112"/>
  <c r="P3567" i="109"/>
  <c r="N1190" i="112"/>
  <c r="O1233" i="109"/>
  <c r="P1598" i="109"/>
  <c r="O1962" i="109"/>
  <c r="N1510" i="112"/>
  <c r="L24" i="110"/>
  <c r="P1236" i="112"/>
  <c r="P2838" i="109"/>
  <c r="P1960" i="109"/>
  <c r="O2707" i="112"/>
  <c r="P2107" i="112"/>
  <c r="P1694" i="112"/>
  <c r="P864" i="112"/>
  <c r="P772" i="112"/>
  <c r="O2985" i="109"/>
  <c r="N1377" i="109"/>
  <c r="O1099" i="112"/>
  <c r="O1014" i="109"/>
  <c r="P3205" i="109"/>
  <c r="L143" i="113"/>
  <c r="P2614" i="112"/>
  <c r="N3715" i="109"/>
  <c r="O4077" i="109"/>
  <c r="J143" i="113"/>
  <c r="K85" i="113"/>
  <c r="L56" i="110"/>
  <c r="N66" i="109"/>
  <c r="O647" i="109"/>
  <c r="P2152" i="112"/>
  <c r="K101" i="113"/>
  <c r="J157" i="110"/>
  <c r="N1787" i="112"/>
  <c r="P1378" i="109"/>
  <c r="O67" i="109"/>
  <c r="K23" i="113"/>
  <c r="O428" i="109"/>
  <c r="N1877" i="112"/>
  <c r="O501" i="109"/>
  <c r="O2430" i="112"/>
  <c r="P3498" i="109"/>
  <c r="N635" i="112"/>
  <c r="P1327" i="112"/>
  <c r="N499" i="112"/>
  <c r="N285" i="109"/>
  <c r="N2108" i="109"/>
  <c r="O2660" i="112"/>
  <c r="N1527" i="109"/>
  <c r="N958" i="112"/>
  <c r="K22" i="113"/>
  <c r="N4153" i="109"/>
  <c r="L174" i="110"/>
  <c r="N135" i="109"/>
  <c r="O3567" i="109"/>
  <c r="O3422" i="109"/>
  <c r="N2153" i="112"/>
  <c r="O2694" i="109"/>
  <c r="O1746" i="109"/>
  <c r="L98" i="110"/>
  <c r="O1510" i="112"/>
  <c r="O37" i="112"/>
  <c r="L71" i="110"/>
  <c r="O83" i="112"/>
  <c r="P282" i="109"/>
  <c r="P1158" i="109"/>
  <c r="N286" i="109"/>
  <c r="O2705" i="112"/>
  <c r="N1509" i="112"/>
  <c r="O2036" i="109"/>
  <c r="N777" i="112"/>
  <c r="O3131" i="109"/>
  <c r="O4225" i="109"/>
  <c r="N2033" i="109"/>
  <c r="O1597" i="109"/>
  <c r="O590" i="112"/>
  <c r="P2570" i="112"/>
  <c r="N593" i="112"/>
  <c r="N2475" i="109"/>
  <c r="O86" i="112"/>
  <c r="N1879" i="112"/>
  <c r="O139" i="109"/>
  <c r="P4301" i="109"/>
  <c r="P794" i="109"/>
  <c r="P3133" i="109"/>
  <c r="N2106" i="112"/>
  <c r="L142" i="110"/>
  <c r="O66" i="109"/>
  <c r="L70" i="110"/>
  <c r="P3130" i="109"/>
  <c r="O2431" i="112"/>
  <c r="L160" i="110"/>
  <c r="O2622" i="109"/>
  <c r="N3566" i="109"/>
  <c r="J82" i="110"/>
  <c r="J129" i="113"/>
  <c r="N85" i="112"/>
  <c r="L7" i="110"/>
  <c r="N573" i="109"/>
  <c r="O2763" i="109"/>
  <c r="P1692" i="112"/>
  <c r="N3790" i="109"/>
  <c r="N818" i="112"/>
  <c r="O731" i="112"/>
  <c r="P3202" i="109"/>
  <c r="P4154" i="109"/>
  <c r="K97" i="110"/>
  <c r="N943" i="109"/>
  <c r="N2326" i="109"/>
  <c r="P131" i="112"/>
  <c r="O1191" i="112"/>
  <c r="N432" i="109"/>
  <c r="P4227" i="109"/>
  <c r="O1673" i="109"/>
  <c r="O1527" i="109"/>
  <c r="N2837" i="109"/>
  <c r="P36" i="112"/>
  <c r="O545" i="112"/>
  <c r="N2329" i="109"/>
  <c r="N2472" i="109"/>
  <c r="O2111" i="109"/>
  <c r="P1743" i="112"/>
  <c r="N2385" i="112"/>
  <c r="O2567" i="112"/>
  <c r="O1307" i="109"/>
  <c r="O646" i="109"/>
  <c r="L41" i="110"/>
  <c r="J174" i="110"/>
  <c r="N1559" i="112"/>
  <c r="O2257" i="109"/>
  <c r="O404" i="112"/>
  <c r="O3932" i="109"/>
  <c r="O864" i="112"/>
  <c r="K53" i="110"/>
  <c r="K97" i="113"/>
  <c r="K128" i="110"/>
  <c r="P795" i="109"/>
  <c r="K100" i="110"/>
  <c r="O3425" i="109"/>
  <c r="O4224" i="109"/>
  <c r="O1647" i="112"/>
  <c r="N501" i="112"/>
  <c r="N4300" i="109"/>
  <c r="O1325" i="112"/>
  <c r="L114" i="113"/>
  <c r="P4079" i="109"/>
  <c r="O3204" i="109"/>
  <c r="O3202" i="109"/>
  <c r="K24" i="110"/>
  <c r="O2256" i="109"/>
  <c r="P2837" i="109"/>
  <c r="N938" i="109"/>
  <c r="L172" i="110"/>
  <c r="O1969" i="112"/>
  <c r="O2202" i="112"/>
  <c r="N2111" i="112"/>
  <c r="K68" i="110"/>
  <c r="L55" i="113"/>
  <c r="K116" i="110"/>
  <c r="N282" i="109"/>
  <c r="P1303" i="109"/>
  <c r="N866" i="109"/>
  <c r="O359" i="112"/>
  <c r="N870" i="109"/>
  <c r="K144" i="113"/>
  <c r="O2704" i="112"/>
  <c r="O4154" i="109"/>
  <c r="O1279" i="112"/>
  <c r="L145" i="110"/>
  <c r="O547" i="112"/>
  <c r="K52" i="113"/>
  <c r="P3132" i="109"/>
  <c r="P2840" i="109"/>
  <c r="P1016" i="109"/>
  <c r="N1463" i="112"/>
  <c r="O1326" i="112"/>
  <c r="P592" i="112"/>
  <c r="P2403" i="109"/>
  <c r="O2474" i="109"/>
  <c r="N316" i="112"/>
  <c r="N3863" i="109"/>
  <c r="O575" i="109"/>
  <c r="P361" i="112"/>
  <c r="O866" i="112"/>
  <c r="N2476" i="112"/>
  <c r="O2106" i="109"/>
  <c r="N2475" i="112"/>
  <c r="N3421" i="109"/>
  <c r="L26" i="113"/>
  <c r="K101" i="110"/>
  <c r="N1328" i="112"/>
  <c r="K26" i="113"/>
  <c r="O1692" i="112"/>
  <c r="O1964" i="109"/>
  <c r="O62" i="109"/>
  <c r="O496" i="112"/>
  <c r="N2473" i="109"/>
  <c r="P2386" i="112"/>
  <c r="N1279" i="112"/>
  <c r="P2037" i="109"/>
  <c r="O2108" i="109"/>
  <c r="O2566" i="112"/>
  <c r="K172" i="113"/>
  <c r="O497" i="112"/>
  <c r="O407" i="112"/>
  <c r="L130" i="110"/>
  <c r="P819" i="112"/>
  <c r="K98" i="110"/>
  <c r="K52" i="110"/>
  <c r="O1924" i="112"/>
  <c r="O1513" i="112"/>
  <c r="O2037" i="109"/>
  <c r="N1693" i="112"/>
  <c r="P2983" i="109"/>
  <c r="O1282" i="112"/>
  <c r="N1671" i="109"/>
  <c r="P1234" i="112"/>
  <c r="N2152" i="112"/>
  <c r="N2766" i="109"/>
  <c r="J127" i="113"/>
  <c r="J70" i="110"/>
  <c r="J40" i="110"/>
  <c r="N41" i="112"/>
  <c r="O4151" i="109"/>
  <c r="O3863" i="109"/>
  <c r="P821" i="112"/>
  <c r="O1004" i="112"/>
  <c r="N1379" i="109"/>
  <c r="P1889" i="109"/>
  <c r="O1050" i="112"/>
  <c r="O1463" i="112"/>
  <c r="P1963" i="109"/>
  <c r="P1878" i="112"/>
  <c r="P2111" i="109"/>
  <c r="N775" i="112"/>
  <c r="N2340" i="112"/>
  <c r="P363" i="112"/>
  <c r="O1927" i="112"/>
  <c r="P1015" i="109"/>
  <c r="P1465" i="112"/>
  <c r="N1013" i="109"/>
  <c r="P87" i="112"/>
  <c r="P1050" i="112"/>
  <c r="N2693" i="109"/>
  <c r="O1467" i="112"/>
  <c r="P500" i="112"/>
  <c r="N2987" i="109"/>
  <c r="N637" i="112"/>
  <c r="N2617" i="109"/>
  <c r="O588" i="112"/>
  <c r="O3351" i="109"/>
  <c r="K7" i="110"/>
  <c r="J112" i="113"/>
  <c r="J143" i="110"/>
  <c r="O2018" i="112"/>
  <c r="N2110" i="109"/>
  <c r="O138" i="109"/>
  <c r="N2257" i="109"/>
  <c r="P86" i="112"/>
  <c r="O942" i="109"/>
  <c r="P271" i="112"/>
  <c r="P3129" i="109"/>
  <c r="N4297" i="109"/>
  <c r="O1512" i="112"/>
  <c r="O2764" i="109"/>
  <c r="N3423" i="109"/>
  <c r="O271" i="112"/>
  <c r="N3716" i="109"/>
  <c r="O956" i="112"/>
  <c r="N1890" i="109"/>
  <c r="P637" i="112"/>
  <c r="O1742" i="112"/>
  <c r="O1693" i="112"/>
  <c r="O1509" i="112"/>
  <c r="P1742" i="109"/>
  <c r="K129" i="113"/>
  <c r="L38" i="110"/>
  <c r="N2763" i="109"/>
  <c r="N1278" i="112"/>
  <c r="N3788" i="109"/>
  <c r="P650" i="109"/>
  <c r="P2619" i="109"/>
  <c r="J160" i="110"/>
  <c r="K71" i="110"/>
  <c r="N1099" i="112"/>
  <c r="K161" i="110"/>
  <c r="N3934" i="109"/>
  <c r="N3933" i="109"/>
  <c r="P940" i="109"/>
  <c r="K82" i="110"/>
  <c r="P2325" i="109"/>
  <c r="N2690" i="109"/>
  <c r="O4298" i="109"/>
  <c r="P2763" i="109"/>
  <c r="O3495" i="109"/>
  <c r="L54" i="110"/>
  <c r="O1740" i="112"/>
  <c r="O2612" i="112"/>
  <c r="N498" i="112"/>
  <c r="N1232" i="109"/>
  <c r="P939" i="109"/>
  <c r="N773" i="112"/>
  <c r="O4152" i="109"/>
  <c r="N2201" i="112"/>
  <c r="P1466" i="112"/>
  <c r="L99" i="113"/>
  <c r="P499" i="112"/>
  <c r="O2245" i="112"/>
  <c r="N3859" i="109"/>
  <c r="N2255" i="109"/>
  <c r="O283" i="109"/>
  <c r="J172" i="110"/>
  <c r="K130" i="113"/>
  <c r="O650" i="109"/>
  <c r="P1162" i="109"/>
  <c r="O2690" i="109"/>
  <c r="P2617" i="109"/>
  <c r="N794" i="109"/>
  <c r="N502" i="109"/>
  <c r="N1304" i="109"/>
  <c r="O286" i="109"/>
  <c r="O500" i="109"/>
  <c r="O1002" i="112"/>
  <c r="P1417" i="112"/>
  <c r="O3132" i="109"/>
  <c r="N209" i="109"/>
  <c r="J113" i="110"/>
  <c r="N3571" i="109"/>
  <c r="N2341" i="112"/>
  <c r="P1007" i="112"/>
  <c r="O133" i="112"/>
  <c r="L173" i="113"/>
  <c r="O2035" i="109"/>
  <c r="P2110" i="112"/>
  <c r="P2106" i="109"/>
  <c r="J37" i="113"/>
  <c r="N3932" i="109"/>
  <c r="P1597" i="109"/>
  <c r="J128" i="110"/>
  <c r="P575" i="109"/>
  <c r="O499" i="112"/>
  <c r="N1669" i="109"/>
  <c r="P728" i="112"/>
  <c r="N4154" i="109"/>
  <c r="N2616" i="112"/>
  <c r="O797" i="109"/>
  <c r="N4082" i="109"/>
  <c r="P943" i="109"/>
  <c r="P2986" i="109"/>
  <c r="O943" i="109"/>
  <c r="N404" i="112"/>
  <c r="K40" i="110"/>
  <c r="N957" i="112"/>
  <c r="P505" i="109"/>
  <c r="N3568" i="109"/>
  <c r="P2473" i="109"/>
  <c r="O427" i="109"/>
  <c r="N1513" i="112"/>
  <c r="P208" i="109"/>
  <c r="O41" i="112"/>
  <c r="O40" i="112"/>
  <c r="P501" i="109"/>
  <c r="P648" i="109"/>
  <c r="O63" i="109"/>
  <c r="N3498" i="109"/>
  <c r="O1525" i="109"/>
  <c r="N4081" i="109"/>
  <c r="P1556" i="112"/>
  <c r="L97" i="110"/>
  <c r="O131" i="112"/>
  <c r="N1052" i="112"/>
  <c r="L83" i="110"/>
  <c r="P3863" i="109"/>
  <c r="N283" i="109"/>
  <c r="K86" i="113"/>
  <c r="K7" i="113"/>
  <c r="N2705" i="112"/>
  <c r="P4082" i="109"/>
  <c r="N4224" i="109"/>
  <c r="P2400" i="109"/>
  <c r="N1524" i="109"/>
  <c r="P3128" i="109"/>
  <c r="O2201" i="112"/>
  <c r="K158" i="110"/>
  <c r="O4297" i="109"/>
  <c r="P1324" i="112"/>
  <c r="K158" i="113"/>
  <c r="N2986" i="109"/>
  <c r="P1235" i="112"/>
  <c r="N1235" i="112"/>
  <c r="O2339" i="112"/>
  <c r="O1305" i="109"/>
  <c r="N1097" i="112"/>
  <c r="P2478" i="112"/>
  <c r="O266" i="112"/>
  <c r="O2570" i="112"/>
  <c r="O1464" i="112"/>
  <c r="P430" i="109"/>
  <c r="P3936" i="109"/>
  <c r="O4082" i="109"/>
  <c r="L82" i="113"/>
  <c r="P3858" i="109"/>
  <c r="N3497" i="109"/>
  <c r="P2836" i="109"/>
  <c r="O132" i="112"/>
  <c r="O868" i="112"/>
  <c r="J98" i="113"/>
  <c r="J53" i="113"/>
  <c r="N503" i="109"/>
  <c r="P3935" i="109"/>
  <c r="N4223" i="109"/>
  <c r="O2014" i="112"/>
  <c r="N1695" i="112"/>
  <c r="P66" i="109"/>
  <c r="O1306" i="109"/>
  <c r="N4299" i="109"/>
  <c r="N1963" i="109"/>
  <c r="O1963" i="109"/>
  <c r="P1876" i="112"/>
  <c r="N939" i="109"/>
  <c r="O2432" i="112"/>
  <c r="P1785" i="112"/>
  <c r="L82" i="110"/>
  <c r="N1964" i="109"/>
  <c r="P3933" i="109"/>
  <c r="N2337" i="112"/>
  <c r="O129" i="112"/>
  <c r="O1965" i="109"/>
  <c r="O4300" i="109"/>
  <c r="O2475" i="109"/>
  <c r="N1280" i="112"/>
  <c r="P1877" i="112"/>
  <c r="P4224" i="109"/>
  <c r="N3060" i="109"/>
  <c r="P1051" i="112"/>
  <c r="P2200" i="112"/>
  <c r="O175" i="112"/>
  <c r="P179" i="112"/>
  <c r="J97" i="113"/>
  <c r="P1971" i="112"/>
  <c r="P1283" i="112"/>
  <c r="N431" i="109"/>
  <c r="O2398" i="109"/>
  <c r="N1673" i="109"/>
  <c r="O634" i="112"/>
  <c r="N2620" i="109"/>
  <c r="N1232" i="112"/>
  <c r="N2398" i="109"/>
  <c r="P2567" i="112"/>
  <c r="O2255" i="109"/>
  <c r="P432" i="109"/>
  <c r="K157" i="113"/>
  <c r="P1421" i="112"/>
  <c r="O498" i="112"/>
  <c r="P4223" i="109"/>
  <c r="N1007" i="112"/>
  <c r="O960" i="112"/>
  <c r="K128" i="113"/>
  <c r="L22" i="113"/>
  <c r="P1559" i="112"/>
  <c r="P2764" i="109"/>
  <c r="K112" i="113"/>
  <c r="P63" i="109"/>
  <c r="O777" i="112"/>
  <c r="N2659" i="112"/>
  <c r="P822" i="112"/>
  <c r="K24" i="113"/>
  <c r="P3348" i="109"/>
  <c r="O1417" i="112"/>
  <c r="O2479" i="112"/>
  <c r="J159" i="113"/>
  <c r="N866" i="112"/>
  <c r="J22" i="110"/>
  <c r="J53" i="110"/>
  <c r="P865" i="112"/>
  <c r="P2253" i="109"/>
  <c r="N1745" i="109"/>
  <c r="P2107" i="109"/>
  <c r="N1742" i="109"/>
  <c r="O1186" i="112"/>
  <c r="P138" i="109"/>
  <c r="L52" i="110"/>
  <c r="N1237" i="112"/>
  <c r="O213" i="109"/>
  <c r="O3130" i="109"/>
  <c r="O3787" i="109"/>
  <c r="N1697" i="112"/>
  <c r="P1965" i="109"/>
  <c r="N2707" i="112"/>
  <c r="N2328" i="109"/>
  <c r="O2200" i="112"/>
  <c r="N3206" i="109"/>
  <c r="P85" i="112"/>
  <c r="P2402" i="109"/>
  <c r="P2433" i="112"/>
  <c r="P2327" i="109"/>
  <c r="O2692" i="109"/>
  <c r="P4078" i="109"/>
  <c r="O2341" i="112"/>
  <c r="N3059" i="109"/>
  <c r="P868" i="112"/>
  <c r="J68" i="110"/>
  <c r="J99" i="113"/>
  <c r="N84" i="112"/>
  <c r="K40" i="113"/>
  <c r="O1419" i="112"/>
  <c r="P4228" i="109"/>
  <c r="L22" i="110"/>
  <c r="O3421" i="109"/>
  <c r="P1233" i="109"/>
  <c r="O1376" i="109"/>
  <c r="O4153" i="109"/>
  <c r="N4155" i="109"/>
  <c r="K173" i="110"/>
  <c r="N1556" i="112"/>
  <c r="P1693" i="112"/>
  <c r="N940" i="109"/>
  <c r="O2326" i="109"/>
  <c r="P1696" i="112"/>
  <c r="N1053" i="112"/>
  <c r="N2400" i="109"/>
  <c r="O269" i="112"/>
  <c r="P2475" i="109"/>
  <c r="P2474" i="112"/>
  <c r="N2566" i="112"/>
  <c r="L54" i="113"/>
  <c r="O1235" i="112"/>
  <c r="N2330" i="109"/>
  <c r="P2110" i="109"/>
  <c r="N2016" i="112"/>
  <c r="P1232" i="112"/>
  <c r="N2839" i="109"/>
  <c r="N500" i="112"/>
  <c r="J39" i="113"/>
  <c r="N1789" i="112"/>
  <c r="K8" i="113"/>
  <c r="N2111" i="109"/>
  <c r="P2246" i="112"/>
  <c r="P1647" i="112"/>
  <c r="N1162" i="109"/>
  <c r="N543" i="112"/>
  <c r="O4223" i="109"/>
  <c r="N1926" i="112"/>
  <c r="P2429" i="112"/>
  <c r="K174" i="110"/>
  <c r="P3495" i="109"/>
  <c r="P544" i="112"/>
  <c r="L25" i="113"/>
  <c r="O3133" i="109"/>
  <c r="N3496" i="109"/>
  <c r="N1742" i="112"/>
  <c r="O82" i="112"/>
  <c r="P266" i="112"/>
  <c r="O174" i="112"/>
  <c r="P1972" i="112"/>
  <c r="P1968" i="112"/>
  <c r="O1743" i="109"/>
  <c r="N3057" i="109"/>
  <c r="N1160" i="109"/>
  <c r="P3201" i="109"/>
  <c r="P1527" i="109"/>
  <c r="N1692" i="112"/>
  <c r="P1673" i="109"/>
  <c r="P3713" i="109"/>
  <c r="N39" i="112"/>
  <c r="L7" i="113"/>
  <c r="J172" i="113"/>
  <c r="P1555" i="112"/>
  <c r="N1378" i="109"/>
  <c r="N2154" i="112"/>
  <c r="N1015" i="109"/>
  <c r="P315" i="112"/>
  <c r="N2386" i="112"/>
  <c r="N1598" i="109"/>
  <c r="O128" i="112"/>
  <c r="P210" i="109"/>
  <c r="O776" i="112"/>
  <c r="P2014" i="112"/>
  <c r="O314" i="112"/>
  <c r="N2836" i="109"/>
  <c r="N1420" i="112"/>
  <c r="P316" i="112"/>
  <c r="O282" i="109"/>
  <c r="L159" i="113"/>
  <c r="O1738" i="112"/>
  <c r="O2768" i="109"/>
  <c r="P543" i="112"/>
  <c r="P1697" i="112"/>
  <c r="O1922" i="112"/>
  <c r="O503" i="109"/>
  <c r="O1324" i="112"/>
  <c r="O638" i="112"/>
  <c r="O2616" i="112"/>
  <c r="O313" i="112"/>
  <c r="O635" i="112"/>
  <c r="K41" i="110"/>
  <c r="J24" i="113"/>
  <c r="L131" i="110"/>
  <c r="L40" i="113"/>
  <c r="P2109" i="112"/>
  <c r="N869" i="109"/>
  <c r="P2566" i="112"/>
  <c r="O576" i="109"/>
  <c r="P547" i="112"/>
  <c r="P2401" i="109"/>
  <c r="P1600" i="109"/>
  <c r="O2986" i="109"/>
  <c r="O212" i="109"/>
  <c r="P1095" i="112"/>
  <c r="P137" i="109"/>
  <c r="P1786" i="112"/>
  <c r="O1508" i="112"/>
  <c r="N590" i="112"/>
  <c r="P2108" i="112"/>
  <c r="P1231" i="109"/>
  <c r="N360" i="112"/>
  <c r="P3862" i="109"/>
  <c r="O2403" i="109"/>
  <c r="O1327" i="112"/>
  <c r="N1416" i="112"/>
  <c r="L37" i="113"/>
  <c r="O1230" i="109"/>
  <c r="L53" i="113"/>
  <c r="O1381" i="109"/>
  <c r="N1599" i="109"/>
  <c r="O2571" i="112"/>
  <c r="P2254" i="109"/>
  <c r="K55" i="113"/>
  <c r="J82" i="113"/>
  <c r="L86" i="110"/>
  <c r="P500" i="109"/>
  <c r="N362" i="112"/>
  <c r="N2841" i="109"/>
  <c r="O869" i="112"/>
  <c r="P2690" i="109"/>
  <c r="N650" i="109"/>
  <c r="N2428" i="112"/>
  <c r="N2692" i="109"/>
  <c r="O648" i="109"/>
  <c r="P2428" i="112"/>
  <c r="P1522" i="109"/>
  <c r="P2476" i="109"/>
  <c r="N3425" i="109"/>
  <c r="L68" i="113"/>
  <c r="N3055" i="109"/>
  <c r="O1462" i="112"/>
  <c r="P867" i="112"/>
  <c r="P938" i="109"/>
  <c r="P1048" i="112"/>
  <c r="P427" i="109"/>
  <c r="O4228" i="109"/>
  <c r="O1283" i="112"/>
  <c r="L127" i="113"/>
  <c r="P1096" i="112"/>
  <c r="N312" i="112"/>
  <c r="P360" i="112"/>
  <c r="O2111" i="112"/>
  <c r="P958" i="112"/>
  <c r="J23" i="110"/>
  <c r="N1326" i="112"/>
  <c r="O2477" i="112"/>
  <c r="P3206" i="109"/>
  <c r="O2384" i="112"/>
  <c r="O1049" i="112"/>
  <c r="O1599" i="109"/>
  <c r="N3936" i="109"/>
  <c r="P1890" i="109"/>
  <c r="N1307" i="109"/>
  <c r="N796" i="109"/>
  <c r="P574" i="109"/>
  <c r="P3497" i="109"/>
  <c r="P727" i="112"/>
  <c r="P2153" i="112"/>
  <c r="P139" i="109"/>
  <c r="P2621" i="109"/>
  <c r="N2107" i="112"/>
  <c r="P1307" i="109"/>
  <c r="P588" i="112"/>
  <c r="P2244" i="112"/>
  <c r="N270" i="112"/>
  <c r="P2247" i="112"/>
  <c r="P774" i="112"/>
  <c r="O2400" i="109"/>
  <c r="N2015" i="112"/>
  <c r="P3496" i="109"/>
  <c r="O3717" i="109"/>
  <c r="K115" i="110"/>
  <c r="P2569" i="112"/>
  <c r="O1788" i="112"/>
  <c r="J69" i="110"/>
  <c r="K9" i="110"/>
  <c r="J22" i="113"/>
  <c r="N284" i="109"/>
  <c r="P3859" i="109"/>
  <c r="P283" i="109"/>
  <c r="N2614" i="112"/>
  <c r="N823" i="112"/>
  <c r="O1012" i="109"/>
  <c r="N1512" i="112"/>
  <c r="L113" i="110"/>
  <c r="N408" i="112"/>
  <c r="K39" i="110"/>
  <c r="P4225" i="109"/>
  <c r="N1004" i="112"/>
  <c r="O312" i="112"/>
  <c r="O3347" i="109"/>
  <c r="P408" i="112"/>
  <c r="N1525" i="109"/>
  <c r="O2109" i="109"/>
  <c r="P3785" i="109"/>
  <c r="N65" i="109"/>
  <c r="K85" i="110"/>
  <c r="P503" i="109"/>
  <c r="O4227" i="109"/>
  <c r="K67" i="113"/>
  <c r="O1926" i="112"/>
  <c r="N2476" i="109"/>
  <c r="O1188" i="112"/>
  <c r="N2256" i="109"/>
  <c r="N2706" i="112"/>
  <c r="O2695" i="109"/>
  <c r="P1379" i="109"/>
  <c r="N1096" i="112"/>
  <c r="N1234" i="112"/>
  <c r="N1002" i="112"/>
  <c r="N4298" i="109"/>
  <c r="O1304" i="109"/>
  <c r="O177" i="112"/>
  <c r="O2987" i="109"/>
  <c r="O3423" i="109"/>
  <c r="O2613" i="112"/>
  <c r="O870" i="109"/>
  <c r="O2568" i="112"/>
  <c r="P3788" i="109"/>
  <c r="O1159" i="109"/>
  <c r="O1007" i="112"/>
  <c r="O1876" i="112"/>
  <c r="N427" i="109"/>
  <c r="K54" i="113"/>
  <c r="P546" i="112"/>
  <c r="O140" i="109"/>
  <c r="O867" i="109"/>
  <c r="L69" i="113"/>
  <c r="P358" i="112"/>
  <c r="K127" i="110"/>
  <c r="L98" i="113"/>
  <c r="P2201" i="112"/>
  <c r="N1888" i="109"/>
  <c r="O2982" i="109"/>
  <c r="P2255" i="109"/>
  <c r="N2658" i="112"/>
  <c r="O3859" i="109"/>
  <c r="N1880" i="112"/>
  <c r="N2401" i="109"/>
  <c r="N4150" i="109"/>
  <c r="O941" i="109"/>
  <c r="P3351" i="109"/>
  <c r="O2983" i="109"/>
  <c r="O3571" i="109"/>
  <c r="P957" i="112"/>
  <c r="N4225" i="109"/>
  <c r="O1235" i="109"/>
  <c r="O65" i="109"/>
  <c r="O1234" i="109"/>
  <c r="P4152" i="109"/>
  <c r="O1878" i="112"/>
  <c r="N2157" i="112"/>
  <c r="N1555" i="112"/>
  <c r="N136" i="109"/>
  <c r="N2244" i="112"/>
  <c r="N864" i="112"/>
  <c r="N1694" i="112"/>
  <c r="P2017" i="112"/>
  <c r="N1305" i="109"/>
  <c r="P647" i="109"/>
  <c r="O1418" i="112"/>
  <c r="N500" i="109"/>
  <c r="O2110" i="109"/>
  <c r="P797" i="109"/>
  <c r="P2477" i="112"/>
  <c r="O3789" i="109"/>
  <c r="O546" i="112"/>
  <c r="O1558" i="112"/>
  <c r="O1094" i="112"/>
  <c r="P1160" i="109"/>
  <c r="N2571" i="112"/>
  <c r="O593" i="112"/>
  <c r="N363" i="112"/>
  <c r="P2659" i="112"/>
  <c r="P3203" i="109"/>
  <c r="O1048" i="112"/>
  <c r="O1600" i="109"/>
  <c r="N3861" i="109"/>
  <c r="P1925" i="112"/>
  <c r="P3570" i="109"/>
  <c r="P866" i="109"/>
  <c r="K39" i="113"/>
  <c r="O1891" i="109"/>
  <c r="O1095" i="112"/>
  <c r="J54" i="113"/>
  <c r="N133" i="112"/>
  <c r="J37" i="110"/>
  <c r="N868" i="109"/>
  <c r="P135" i="109"/>
  <c r="P67" i="109"/>
  <c r="N2327" i="109"/>
  <c r="L158" i="110"/>
  <c r="P2015" i="112"/>
  <c r="L113" i="113"/>
  <c r="P2383" i="112"/>
  <c r="P1329" i="112"/>
  <c r="P576" i="109"/>
  <c r="N2569" i="112"/>
  <c r="P2705" i="112"/>
  <c r="O316" i="112"/>
  <c r="K159" i="113"/>
  <c r="O504" i="109"/>
  <c r="O1377" i="109"/>
  <c r="P1880" i="112"/>
  <c r="O1695" i="112"/>
  <c r="O2661" i="112"/>
  <c r="O4079" i="109"/>
  <c r="P1308" i="109"/>
  <c r="N1235" i="109"/>
  <c r="O1003" i="112"/>
  <c r="O2475" i="112"/>
  <c r="P942" i="109"/>
  <c r="N2399" i="109"/>
  <c r="N3495" i="109"/>
  <c r="O820" i="112"/>
  <c r="N212" i="109"/>
  <c r="P2018" i="112"/>
  <c r="L176" i="113"/>
  <c r="P636" i="112"/>
  <c r="N4080" i="109"/>
  <c r="O1595" i="109"/>
  <c r="K143" i="110"/>
  <c r="O1098" i="112"/>
  <c r="O1281" i="112"/>
  <c r="P431" i="109"/>
  <c r="N1738" i="112"/>
  <c r="P1188" i="112"/>
  <c r="N1281" i="112"/>
  <c r="O1925" i="112"/>
  <c r="O1187" i="112"/>
  <c r="O1232" i="112"/>
  <c r="O360" i="112"/>
  <c r="P128" i="112"/>
  <c r="O1231" i="109"/>
  <c r="O137" i="109"/>
  <c r="N3056" i="109"/>
  <c r="N1464" i="112"/>
  <c r="P2108" i="109"/>
  <c r="O3715" i="109"/>
  <c r="K68" i="113"/>
  <c r="P792" i="109"/>
  <c r="O2838" i="109"/>
  <c r="O4080" i="109"/>
  <c r="K69" i="110"/>
  <c r="O3205" i="109"/>
  <c r="O1051" i="112"/>
  <c r="J158" i="110"/>
  <c r="P2245" i="112"/>
  <c r="J173" i="110"/>
  <c r="O3568" i="109"/>
  <c r="N1465" i="112"/>
  <c r="P1513" i="112"/>
  <c r="P1094" i="112"/>
  <c r="N1927" i="112"/>
  <c r="N4152" i="109"/>
  <c r="K127" i="113"/>
  <c r="O1670" i="109"/>
  <c r="N1881" i="112"/>
  <c r="P317" i="112"/>
  <c r="P1190" i="112"/>
  <c r="N1878" i="112"/>
  <c r="N501" i="109"/>
  <c r="O1005" i="112"/>
  <c r="O2325" i="109"/>
  <c r="O865" i="112"/>
  <c r="P1881" i="112"/>
  <c r="K99" i="113"/>
  <c r="N2338" i="112"/>
  <c r="P1668" i="109"/>
  <c r="P1923" i="112"/>
  <c r="N1006" i="112"/>
  <c r="P1510" i="112"/>
  <c r="O2152" i="112"/>
  <c r="N3128" i="109"/>
  <c r="L158" i="113"/>
  <c r="O1378" i="109"/>
  <c r="O210" i="109"/>
  <c r="N2704" i="112"/>
  <c r="N131" i="112"/>
  <c r="L26" i="110"/>
  <c r="N36" i="112"/>
  <c r="P1005" i="112"/>
  <c r="N268" i="112"/>
  <c r="O1052" i="112"/>
  <c r="P2256" i="109"/>
  <c r="P1235" i="109"/>
  <c r="L24" i="113"/>
  <c r="P3424" i="109"/>
  <c r="N1746" i="109"/>
  <c r="P209" i="109"/>
  <c r="N3570" i="109"/>
  <c r="O818" i="112"/>
  <c r="P2622" i="109"/>
  <c r="P1191" i="112"/>
  <c r="O2617" i="112"/>
  <c r="N1048" i="112"/>
  <c r="N647" i="109"/>
  <c r="N1646" i="112"/>
  <c r="P2479" i="112"/>
  <c r="L128" i="113"/>
  <c r="K160" i="110"/>
  <c r="N1923" i="112"/>
  <c r="P3425" i="109"/>
  <c r="N1961" i="109"/>
  <c r="P3934" i="109"/>
  <c r="N3201" i="109"/>
  <c r="P2155" i="112"/>
  <c r="O268" i="112"/>
  <c r="J128" i="113"/>
  <c r="N87" i="112"/>
  <c r="N129" i="112"/>
  <c r="J83" i="110"/>
  <c r="P545" i="112"/>
  <c r="N2402" i="109"/>
  <c r="N2474" i="109"/>
  <c r="P2326" i="109"/>
  <c r="K114" i="110"/>
  <c r="N271" i="112"/>
  <c r="N1968" i="112"/>
  <c r="O2253" i="109"/>
  <c r="N1924" i="112"/>
  <c r="N2663" i="112"/>
  <c r="P1651" i="112"/>
  <c r="P1739" i="112"/>
  <c r="O589" i="112"/>
  <c r="P3204" i="109"/>
  <c r="N2840" i="109"/>
  <c r="P1789" i="112"/>
  <c r="P270" i="112"/>
  <c r="O2709" i="112"/>
  <c r="P1888" i="109"/>
  <c r="P1052" i="112"/>
  <c r="P2706" i="112"/>
  <c r="N1016" i="109"/>
  <c r="O2244" i="112"/>
  <c r="K113" i="113"/>
  <c r="N1741" i="112"/>
  <c r="L83" i="113"/>
  <c r="N1417" i="112"/>
  <c r="P2474" i="109"/>
  <c r="N208" i="109"/>
  <c r="N138" i="109"/>
  <c r="L116" i="110"/>
  <c r="K22" i="110"/>
  <c r="O1523" i="109"/>
  <c r="N2155" i="112"/>
  <c r="N267" i="112"/>
  <c r="P960" i="112"/>
  <c r="P312" i="112"/>
  <c r="N1508" i="112"/>
  <c r="O773" i="112"/>
  <c r="N266" i="112"/>
  <c r="N1157" i="109"/>
  <c r="O868" i="109"/>
  <c r="O2473" i="109"/>
  <c r="N1595" i="109"/>
  <c r="O2429" i="112"/>
  <c r="K159" i="110"/>
  <c r="K83" i="110"/>
  <c r="O1646" i="112"/>
  <c r="N1282" i="112"/>
  <c r="L143" i="110"/>
  <c r="P2766" i="109"/>
  <c r="N1012" i="109"/>
  <c r="K142" i="110"/>
  <c r="N315" i="112"/>
  <c r="O1559" i="112"/>
  <c r="O2328" i="109"/>
  <c r="O3569" i="109"/>
  <c r="O2107" i="109"/>
  <c r="O2619" i="109"/>
  <c r="L70" i="113"/>
  <c r="N211" i="109"/>
  <c r="J113" i="113"/>
  <c r="N728" i="112"/>
  <c r="P2036" i="109"/>
  <c r="N63" i="109"/>
  <c r="J39" i="110"/>
  <c r="N1648" i="112"/>
  <c r="N2767" i="109"/>
  <c r="P1464" i="112"/>
  <c r="J174" i="113"/>
  <c r="N776" i="112"/>
  <c r="N1050" i="112"/>
  <c r="O592" i="112"/>
  <c r="O2107" i="112"/>
  <c r="O361" i="112"/>
  <c r="N588" i="112"/>
  <c r="K25" i="110"/>
  <c r="L176" i="110"/>
  <c r="N867" i="109"/>
  <c r="P730" i="112"/>
  <c r="N2431" i="112"/>
  <c r="O2472" i="109"/>
  <c r="O2203" i="112"/>
  <c r="N2034" i="109"/>
  <c r="P83" i="112"/>
  <c r="P496" i="112"/>
  <c r="P501" i="112"/>
  <c r="K175" i="110"/>
  <c r="N2709" i="112"/>
  <c r="O1879" i="112"/>
  <c r="P726" i="112"/>
  <c r="K69" i="113"/>
  <c r="N1462" i="112"/>
  <c r="O3497" i="109"/>
  <c r="P1964" i="109"/>
  <c r="P2387" i="112"/>
  <c r="O2706" i="112"/>
  <c r="N1233" i="112"/>
  <c r="O2402" i="109"/>
  <c r="O1596" i="109"/>
  <c r="N3712" i="109"/>
  <c r="K129" i="110"/>
  <c r="P3712" i="109"/>
  <c r="N407" i="112"/>
  <c r="P3932" i="109"/>
  <c r="N2014" i="112"/>
  <c r="N2615" i="112"/>
  <c r="P3131" i="109"/>
  <c r="P2709" i="112"/>
  <c r="P1380" i="109"/>
  <c r="N726" i="112"/>
  <c r="O2387" i="112"/>
  <c r="O2109" i="112"/>
  <c r="N1887" i="109"/>
  <c r="O577" i="109"/>
  <c r="N730" i="112"/>
  <c r="O1961" i="109"/>
  <c r="P428" i="109"/>
  <c r="O823" i="112"/>
  <c r="P634" i="112"/>
  <c r="P406" i="112"/>
  <c r="P3347" i="109"/>
  <c r="P4080" i="109"/>
  <c r="O729" i="112"/>
  <c r="N2985" i="109"/>
  <c r="P38" i="112"/>
  <c r="P1325" i="112"/>
  <c r="N1329" i="112"/>
  <c r="O542" i="112"/>
  <c r="P638" i="112"/>
  <c r="O3057" i="109"/>
  <c r="P2693" i="109"/>
  <c r="K9" i="113"/>
  <c r="N132" i="112"/>
  <c r="J115" i="110"/>
  <c r="N727" i="112"/>
  <c r="P2476" i="112"/>
  <c r="O1511" i="112"/>
  <c r="O1303" i="109"/>
  <c r="N2984" i="109"/>
  <c r="O2428" i="112"/>
  <c r="N797" i="109"/>
  <c r="N1418" i="112"/>
  <c r="P2431" i="112"/>
  <c r="O2327" i="109"/>
  <c r="O544" i="112"/>
  <c r="N3567" i="109"/>
  <c r="L157" i="110"/>
  <c r="P1376" i="109"/>
  <c r="P404" i="112"/>
  <c r="O1972" i="112"/>
  <c r="P2198" i="112"/>
  <c r="P4299" i="109"/>
  <c r="P3349" i="109"/>
  <c r="O1308" i="109"/>
  <c r="O727" i="112"/>
  <c r="N405" i="112"/>
  <c r="O4150" i="109"/>
  <c r="N2432" i="112"/>
  <c r="N1419" i="112"/>
  <c r="P140" i="109"/>
  <c r="P84" i="112"/>
  <c r="P429" i="109"/>
  <c r="J175" i="110"/>
  <c r="N67" i="109"/>
  <c r="O176" i="112"/>
  <c r="P1098" i="112"/>
  <c r="N3132" i="109"/>
  <c r="O1011" i="109"/>
  <c r="P64" i="109"/>
  <c r="P2432" i="112"/>
  <c r="O636" i="112"/>
  <c r="N2382" i="112"/>
  <c r="P3787" i="109"/>
  <c r="P1741" i="109"/>
  <c r="P2034" i="109"/>
  <c r="P212" i="109"/>
  <c r="O1741" i="109"/>
  <c r="P2341" i="112"/>
  <c r="N1744" i="109"/>
  <c r="K84" i="110"/>
  <c r="O211" i="109"/>
  <c r="P577" i="109"/>
  <c r="O939" i="109"/>
  <c r="P1970" i="112"/>
  <c r="O1189" i="112"/>
  <c r="P2984" i="109"/>
  <c r="P3566" i="109"/>
  <c r="N1965" i="109"/>
  <c r="O1923" i="112"/>
  <c r="L157" i="113"/>
  <c r="O84" i="112"/>
  <c r="O2198" i="112"/>
  <c r="P959" i="112"/>
  <c r="N634" i="112"/>
  <c r="P1784" i="112"/>
  <c r="N2478" i="112"/>
  <c r="J25" i="110"/>
  <c r="O1233" i="112"/>
  <c r="P2337" i="112"/>
  <c r="K55" i="110"/>
  <c r="P39" i="112"/>
  <c r="P1508" i="112"/>
  <c r="O2662" i="112"/>
  <c r="N646" i="109"/>
  <c r="O1672" i="109"/>
  <c r="O315" i="112"/>
  <c r="P1670" i="109"/>
  <c r="O1697" i="112"/>
  <c r="O502" i="109"/>
  <c r="P1377" i="109"/>
  <c r="N795" i="109"/>
  <c r="P2663" i="112"/>
  <c r="N1303" i="109"/>
  <c r="O1650" i="112"/>
  <c r="O1742" i="109"/>
  <c r="N545" i="112"/>
  <c r="O573" i="109"/>
  <c r="O2708" i="112"/>
  <c r="N2567" i="112"/>
  <c r="N3350" i="109"/>
  <c r="O1234" i="112"/>
  <c r="K112" i="110"/>
  <c r="O3348" i="109"/>
  <c r="L99" i="110"/>
  <c r="P775" i="112"/>
  <c r="N213" i="109"/>
  <c r="N2017" i="112"/>
  <c r="N1325" i="112"/>
  <c r="O4078" i="109"/>
  <c r="P1278" i="112"/>
  <c r="O1971" i="112"/>
  <c r="P1304" i="109"/>
  <c r="N4227" i="109"/>
  <c r="N1283" i="112"/>
  <c r="N729" i="112"/>
  <c r="N3348" i="109"/>
  <c r="O1651" i="112"/>
  <c r="K38" i="110"/>
  <c r="P2329" i="109"/>
  <c r="P213" i="109"/>
  <c r="L128" i="110"/>
  <c r="P1973" i="112"/>
  <c r="P1189" i="112"/>
  <c r="N869" i="112"/>
  <c r="K99" i="110"/>
  <c r="N1231" i="109"/>
  <c r="O867" i="112"/>
  <c r="O821" i="112"/>
  <c r="N1972" i="112"/>
  <c r="N2248" i="112"/>
  <c r="O3060" i="109"/>
  <c r="N3424" i="109"/>
  <c r="O2330" i="109"/>
  <c r="P2615" i="112"/>
  <c r="P407" i="112"/>
  <c r="N2110" i="112"/>
  <c r="J130" i="110"/>
  <c r="J157" i="113"/>
  <c r="L9" i="110"/>
  <c r="J38" i="110"/>
  <c r="O1739" i="112"/>
  <c r="N2612" i="112"/>
  <c r="O2618" i="109"/>
  <c r="O1329" i="112"/>
  <c r="O866" i="109"/>
  <c r="P2660" i="112"/>
  <c r="O793" i="109"/>
  <c r="P1013" i="109"/>
  <c r="O1006" i="112"/>
  <c r="N3858" i="109"/>
  <c r="P776" i="112"/>
  <c r="O649" i="109"/>
  <c r="P3422" i="109"/>
  <c r="O2252" i="109"/>
  <c r="L129" i="113"/>
  <c r="N3714" i="109"/>
  <c r="O4226" i="109"/>
  <c r="O3420" i="109"/>
  <c r="P1419" i="112"/>
  <c r="O1741" i="112"/>
  <c r="N865" i="109"/>
  <c r="O2614" i="112"/>
  <c r="O1889" i="109"/>
  <c r="P65" i="109"/>
  <c r="L39" i="110"/>
  <c r="O4301" i="109"/>
  <c r="P2568" i="112"/>
  <c r="J158" i="113"/>
  <c r="J98" i="110"/>
  <c r="N2479" i="112"/>
  <c r="L146" i="110"/>
  <c r="N2695" i="109"/>
  <c r="N774" i="112"/>
  <c r="O651" i="109"/>
  <c r="O772" i="112"/>
  <c r="P2399" i="109"/>
  <c r="N1672" i="109"/>
  <c r="N1005" i="112"/>
  <c r="N2107" i="109"/>
  <c r="P2658" i="112"/>
  <c r="O2108" i="112"/>
  <c r="O4299" i="109"/>
  <c r="L38" i="113"/>
  <c r="P2430" i="112"/>
  <c r="P3352" i="109"/>
  <c r="O1669" i="109"/>
  <c r="N1788" i="112"/>
  <c r="O1524" i="109"/>
  <c r="O1892" i="109"/>
  <c r="O1744" i="109"/>
  <c r="P1467" i="112"/>
  <c r="P1328" i="112"/>
  <c r="O2433" i="112"/>
  <c r="L159" i="110"/>
  <c r="P2475" i="112"/>
  <c r="O1053" i="112"/>
  <c r="O85" i="112"/>
  <c r="P2384" i="112"/>
  <c r="P2695" i="109"/>
  <c r="K131" i="110"/>
  <c r="J84" i="110"/>
  <c r="J127" i="110"/>
  <c r="O2471" i="109"/>
  <c r="L39" i="113"/>
  <c r="O3206" i="109"/>
  <c r="N577" i="109"/>
  <c r="P1892" i="109"/>
  <c r="O2693" i="109"/>
  <c r="N2429" i="112"/>
  <c r="P1006" i="112"/>
  <c r="P1003" i="112"/>
  <c r="K37" i="113"/>
  <c r="K157" i="110"/>
  <c r="O2620" i="109"/>
  <c r="O2153" i="112"/>
  <c r="O1880" i="112"/>
  <c r="N2106" i="109"/>
  <c r="N409" i="112"/>
  <c r="L144" i="110"/>
  <c r="P1740" i="112"/>
  <c r="O1668" i="109"/>
  <c r="O3424" i="109"/>
  <c r="L114" i="110"/>
  <c r="O1960" i="109"/>
  <c r="O3059" i="109"/>
  <c r="L175" i="113"/>
  <c r="N1188" i="112"/>
  <c r="N1596" i="109"/>
  <c r="P1509" i="112"/>
  <c r="O2659" i="112"/>
  <c r="O406" i="112"/>
  <c r="J144" i="110"/>
  <c r="N2036" i="109"/>
  <c r="O2767" i="109"/>
  <c r="P2661" i="112"/>
  <c r="N1186" i="112"/>
  <c r="K143" i="113"/>
  <c r="L160" i="113"/>
  <c r="L56" i="113"/>
  <c r="O2569" i="112"/>
  <c r="P4296" i="109"/>
  <c r="P3420" i="109"/>
  <c r="L112" i="110"/>
  <c r="P62" i="109"/>
  <c r="P2617" i="112"/>
  <c r="P1745" i="109"/>
  <c r="P286" i="109"/>
  <c r="O2691" i="109"/>
  <c r="O938" i="109"/>
  <c r="N4296" i="109"/>
  <c r="N4078" i="109"/>
  <c r="O543" i="112"/>
  <c r="K176" i="110"/>
  <c r="N1327" i="112"/>
  <c r="O3203" i="109"/>
  <c r="P1053" i="112"/>
  <c r="N38" i="112"/>
  <c r="P4155" i="109"/>
  <c r="P4300" i="109"/>
  <c r="P866" i="112"/>
  <c r="P1326" i="112"/>
  <c r="P1927" i="112"/>
  <c r="P1672" i="109"/>
  <c r="N1696" i="112"/>
  <c r="O2837" i="109"/>
  <c r="P359" i="112"/>
  <c r="P3059" i="109"/>
  <c r="P4153" i="109"/>
  <c r="O3785" i="109"/>
  <c r="K23" i="110"/>
  <c r="N2471" i="109"/>
  <c r="P2252" i="109"/>
  <c r="N1971" i="112"/>
  <c r="N1003" i="112"/>
  <c r="O3931" i="109"/>
  <c r="N359" i="112"/>
  <c r="P132" i="112"/>
  <c r="O209" i="109"/>
  <c r="N3494" i="109"/>
  <c r="P1961" i="109"/>
  <c r="O430" i="109"/>
  <c r="N2384" i="112"/>
  <c r="P729" i="112"/>
  <c r="N772" i="112"/>
  <c r="O869" i="109"/>
  <c r="L8" i="110"/>
  <c r="J69" i="113"/>
  <c r="P177" i="112"/>
  <c r="O2617" i="109"/>
  <c r="N3058" i="109"/>
  <c r="N544" i="112"/>
  <c r="N1969" i="112"/>
  <c r="N2660" i="112"/>
  <c r="L173" i="110"/>
  <c r="O3790" i="109"/>
  <c r="K144" i="110"/>
  <c r="O2478" i="112"/>
  <c r="N1597" i="109"/>
  <c r="P1648" i="112"/>
  <c r="N1522" i="109"/>
  <c r="N651" i="109"/>
  <c r="O1190" i="112"/>
  <c r="N2617" i="112"/>
  <c r="N504" i="109"/>
  <c r="P3060" i="109"/>
  <c r="N3717" i="109"/>
  <c r="P1234" i="109"/>
  <c r="O2476" i="112"/>
  <c r="P129" i="112"/>
  <c r="P2612" i="112"/>
  <c r="P2019" i="112"/>
  <c r="K83" i="113"/>
  <c r="N1511" i="112"/>
  <c r="P133" i="112"/>
  <c r="P2257" i="109"/>
  <c r="P2707" i="112"/>
  <c r="J129" i="110"/>
  <c r="L71" i="113"/>
  <c r="J159" i="110"/>
  <c r="J97" i="110"/>
  <c r="N3349" i="109"/>
  <c r="P2768" i="109"/>
  <c r="N3204" i="109"/>
  <c r="O1160" i="109"/>
  <c r="N1233" i="109"/>
  <c r="N1230" i="109"/>
  <c r="O2476" i="109"/>
  <c r="O130" i="112"/>
  <c r="P4150" i="109"/>
  <c r="N2339" i="112"/>
  <c r="O1380" i="109"/>
  <c r="O1968" i="112"/>
  <c r="P3350" i="109"/>
  <c r="O819" i="112"/>
  <c r="N1962" i="109"/>
  <c r="O409" i="112"/>
  <c r="N314" i="112"/>
  <c r="P2618" i="109"/>
  <c r="N3713" i="109"/>
  <c r="N2198" i="112"/>
  <c r="O358" i="112"/>
  <c r="N3789" i="109"/>
  <c r="O958" i="112"/>
  <c r="O1555" i="112"/>
  <c r="N429" i="109"/>
  <c r="P869" i="109"/>
  <c r="O1161" i="109"/>
  <c r="N86" i="112"/>
  <c r="J24" i="110"/>
  <c r="J100" i="110"/>
  <c r="K10" i="110"/>
  <c r="O38" i="112"/>
  <c r="O1696" i="112"/>
  <c r="O2015" i="112"/>
  <c r="N821" i="112"/>
  <c r="P4226" i="109"/>
  <c r="P1744" i="109"/>
  <c r="P649" i="109"/>
  <c r="P793" i="109"/>
  <c r="N575" i="109"/>
  <c r="O2836" i="109"/>
  <c r="P773" i="112"/>
  <c r="O1970" i="112"/>
  <c r="P1416" i="112"/>
  <c r="O1648" i="112"/>
  <c r="O1466" i="112"/>
  <c r="N1306" i="109"/>
  <c r="N1380" i="109"/>
  <c r="O1784" i="112"/>
  <c r="P1695" i="112"/>
  <c r="K114" i="113"/>
  <c r="O2337" i="112"/>
  <c r="P3057" i="109"/>
  <c r="N1970" i="112"/>
  <c r="N1650" i="112"/>
  <c r="N1876" i="112"/>
  <c r="N1523" i="109"/>
  <c r="N2254" i="109"/>
  <c r="N62" i="109"/>
  <c r="J23" i="113"/>
  <c r="J99" i="110"/>
  <c r="L130" i="113"/>
  <c r="O2157" i="112"/>
  <c r="P1741" i="112"/>
  <c r="O774" i="112"/>
  <c r="K173" i="113"/>
  <c r="O2399" i="109"/>
  <c r="O3566" i="109"/>
  <c r="L23" i="110"/>
  <c r="O940" i="109"/>
  <c r="O1097" i="112"/>
  <c r="O1465" i="112"/>
  <c r="P4151" i="109"/>
  <c r="P2982" i="109"/>
  <c r="P2109" i="109"/>
  <c r="O3350" i="109"/>
  <c r="P1649" i="112"/>
  <c r="O2839" i="109"/>
  <c r="N3205" i="109"/>
  <c r="N1889" i="109"/>
  <c r="O1237" i="112"/>
  <c r="N1740" i="112"/>
  <c r="O1278" i="112"/>
  <c r="N4151" i="109"/>
  <c r="O501" i="112"/>
  <c r="N591" i="112"/>
  <c r="N3202" i="109"/>
  <c r="P2202" i="112"/>
  <c r="L67" i="110"/>
  <c r="O578" i="109"/>
  <c r="L8" i="113"/>
  <c r="N137" i="109"/>
  <c r="J112" i="110"/>
  <c r="O1745" i="109"/>
  <c r="N867" i="112"/>
  <c r="N1557" i="112"/>
  <c r="O1420" i="112"/>
  <c r="O1162" i="109"/>
  <c r="P1926" i="112"/>
  <c r="O3128" i="109"/>
  <c r="O2156" i="112"/>
  <c r="L174" i="113"/>
  <c r="P41" i="112"/>
  <c r="P2692" i="109"/>
  <c r="P130" i="112"/>
  <c r="O2663" i="112"/>
  <c r="O2154" i="112"/>
  <c r="N649" i="109"/>
  <c r="N2253" i="109"/>
  <c r="K100" i="113"/>
  <c r="P3568" i="109"/>
  <c r="P284" i="109"/>
  <c r="P865" i="109"/>
  <c r="P3494" i="109"/>
  <c r="L175" i="110"/>
  <c r="P1526" i="109"/>
  <c r="K38" i="113"/>
  <c r="N589" i="112"/>
  <c r="N2202" i="112"/>
  <c r="O796" i="109"/>
  <c r="P1596" i="109"/>
  <c r="N1189" i="112"/>
  <c r="L172" i="113"/>
  <c r="L9" i="113"/>
  <c r="P1161" i="109"/>
  <c r="O3934" i="109"/>
  <c r="N956" i="112"/>
  <c r="P777" i="112"/>
  <c r="P2339" i="112"/>
  <c r="O179" i="112"/>
  <c r="N1651" i="112"/>
  <c r="O270" i="112"/>
  <c r="N3569" i="109"/>
  <c r="N942" i="109"/>
  <c r="O2246" i="112"/>
  <c r="N1739" i="112"/>
  <c r="L40" i="110"/>
  <c r="N1743" i="109"/>
  <c r="P1237" i="112"/>
  <c r="O792" i="109"/>
  <c r="P65" i="23" l="1"/>
  <c r="U63" i="23"/>
  <c r="P65" i="63"/>
  <c r="W64" i="22"/>
  <c r="V59" i="22"/>
  <c r="BA92" i="9"/>
  <c r="BA91" i="9"/>
  <c r="BA93" i="9"/>
  <c r="V65" i="61"/>
  <c r="D65" i="22"/>
  <c r="P62" i="68"/>
  <c r="P62" i="22" s="1"/>
  <c r="Q65" i="68"/>
  <c r="V62" i="68"/>
  <c r="V62" i="22" s="1"/>
  <c r="BA97" i="28"/>
  <c r="V65" i="60"/>
  <c r="BA95" i="9"/>
  <c r="P61" i="67"/>
  <c r="P61" i="22" s="1"/>
  <c r="V61" i="67"/>
  <c r="V61" i="22" s="1"/>
  <c r="U61" i="22" s="1"/>
  <c r="Q65" i="67"/>
  <c r="W63" i="66"/>
  <c r="H65" i="22"/>
  <c r="AB97" i="9"/>
  <c r="BA97" i="27"/>
  <c r="BA97" i="33"/>
  <c r="R65" i="65"/>
  <c r="P59" i="65"/>
  <c r="W59" i="65"/>
  <c r="P64" i="66"/>
  <c r="V64" i="66"/>
  <c r="V64" i="22" s="1"/>
  <c r="P63" i="61"/>
  <c r="P65" i="61" s="1"/>
  <c r="V63" i="61"/>
  <c r="V63" i="22" s="1"/>
  <c r="BA97" i="35"/>
  <c r="U63" i="64"/>
  <c r="BA97" i="36"/>
  <c r="BB97" i="9"/>
  <c r="BA97" i="4"/>
  <c r="R65" i="64"/>
  <c r="P59" i="64"/>
  <c r="W59" i="64"/>
  <c r="W60" i="67"/>
  <c r="W60" i="22" s="1"/>
  <c r="BC97" i="9"/>
  <c r="P60" i="67"/>
  <c r="U61" i="63"/>
  <c r="U65" i="63" s="1"/>
  <c r="BA97" i="31"/>
  <c r="V65" i="69"/>
  <c r="R60" i="22"/>
  <c r="P60" i="65"/>
  <c r="V60" i="65"/>
  <c r="Q65" i="65"/>
  <c r="W63" i="69"/>
  <c r="P63" i="69"/>
  <c r="BA97" i="30"/>
  <c r="BA97" i="32"/>
  <c r="U60" i="69"/>
  <c r="BA94" i="9"/>
  <c r="BA96" i="9"/>
  <c r="U59" i="69"/>
  <c r="P60" i="62"/>
  <c r="V60" i="62"/>
  <c r="BA97" i="34"/>
  <c r="D97" i="9"/>
  <c r="W62" i="22"/>
  <c r="U65" i="60"/>
  <c r="BA97" i="29"/>
  <c r="Q63" i="22"/>
  <c r="Q65" i="22" s="1"/>
  <c r="R65" i="67"/>
  <c r="P97" i="9"/>
  <c r="W63" i="62"/>
  <c r="P63" i="62"/>
  <c r="R63" i="22"/>
  <c r="U64" i="62"/>
  <c r="U62" i="23"/>
  <c r="P65" i="60"/>
  <c r="Q65" i="62"/>
  <c r="L65" i="22"/>
  <c r="AN97" i="9"/>
  <c r="R59" i="22"/>
  <c r="J71" i="110"/>
  <c r="L11" i="110"/>
  <c r="K115" i="113"/>
  <c r="P175" i="112"/>
  <c r="J9" i="110"/>
  <c r="K11" i="110"/>
  <c r="J41" i="110"/>
  <c r="N176" i="112"/>
  <c r="L115" i="113"/>
  <c r="J146" i="110"/>
  <c r="J7" i="110"/>
  <c r="N1095" i="112"/>
  <c r="J8" i="113"/>
  <c r="J56" i="110"/>
  <c r="J161" i="110"/>
  <c r="N2246" i="112"/>
  <c r="K160" i="113"/>
  <c r="K176" i="113"/>
  <c r="K41" i="113"/>
  <c r="J10" i="110"/>
  <c r="J26" i="110"/>
  <c r="L145" i="113"/>
  <c r="P178" i="112"/>
  <c r="J85" i="113"/>
  <c r="J176" i="110"/>
  <c r="J55" i="113"/>
  <c r="J41" i="113"/>
  <c r="J8" i="110"/>
  <c r="J7" i="113"/>
  <c r="N2477" i="112"/>
  <c r="J9" i="113"/>
  <c r="J86" i="110"/>
  <c r="J25" i="113"/>
  <c r="L100" i="113"/>
  <c r="N1784" i="112"/>
  <c r="N1098" i="112"/>
  <c r="N868" i="112"/>
  <c r="K145" i="113"/>
  <c r="N2245" i="112"/>
  <c r="J116" i="110"/>
  <c r="J86" i="113"/>
  <c r="J40" i="113"/>
  <c r="K56" i="113"/>
  <c r="J101" i="110"/>
  <c r="N1785" i="112"/>
  <c r="O178" i="112"/>
  <c r="N2019" i="112"/>
  <c r="K10" i="113"/>
  <c r="N177" i="112"/>
  <c r="N2708" i="112"/>
  <c r="P174" i="112"/>
  <c r="J131" i="110"/>
  <c r="K70" i="113"/>
  <c r="N1554" i="112"/>
  <c r="U65" i="23" l="1"/>
  <c r="P65" i="67"/>
  <c r="P59" i="22"/>
  <c r="U64" i="22"/>
  <c r="V60" i="22"/>
  <c r="U60" i="22" s="1"/>
  <c r="P65" i="62"/>
  <c r="P63" i="22"/>
  <c r="BA97" i="9"/>
  <c r="U62" i="22"/>
  <c r="W59" i="22"/>
  <c r="U59" i="22" s="1"/>
  <c r="W63" i="22"/>
  <c r="U63" i="22" s="1"/>
  <c r="K28" i="16"/>
  <c r="V65" i="62"/>
  <c r="F24" i="16"/>
  <c r="U61" i="67"/>
  <c r="W65" i="65"/>
  <c r="P64" i="22"/>
  <c r="P65" i="66"/>
  <c r="U64" i="66"/>
  <c r="U65" i="66" s="1"/>
  <c r="U63" i="62"/>
  <c r="U60" i="67"/>
  <c r="P65" i="69"/>
  <c r="U63" i="69"/>
  <c r="U65" i="69" s="1"/>
  <c r="V65" i="65"/>
  <c r="W65" i="64"/>
  <c r="V65" i="68"/>
  <c r="P60" i="22"/>
  <c r="U60" i="62"/>
  <c r="U60" i="65"/>
  <c r="U63" i="61"/>
  <c r="U65" i="61" s="1"/>
  <c r="I24" i="16"/>
  <c r="P65" i="68"/>
  <c r="U62" i="68"/>
  <c r="U65" i="68" s="1"/>
  <c r="P65" i="65"/>
  <c r="U59" i="65"/>
  <c r="H28" i="16"/>
  <c r="S24" i="16"/>
  <c r="C24" i="16"/>
  <c r="R65" i="22"/>
  <c r="P65" i="64"/>
  <c r="U59" i="64"/>
  <c r="U65" i="64" s="1"/>
  <c r="W65" i="67"/>
  <c r="V65" i="67"/>
  <c r="J176" i="113"/>
  <c r="N175" i="112"/>
  <c r="J160" i="113"/>
  <c r="N178" i="112"/>
  <c r="J175" i="113"/>
  <c r="J101" i="113"/>
  <c r="J161" i="113"/>
  <c r="J131" i="113"/>
  <c r="N174" i="112"/>
  <c r="J100" i="113"/>
  <c r="J130" i="113"/>
  <c r="K116" i="113"/>
  <c r="J56" i="113"/>
  <c r="J70" i="113"/>
  <c r="N179" i="112"/>
  <c r="J145" i="113"/>
  <c r="K146" i="113"/>
  <c r="J11" i="110"/>
  <c r="J26" i="113"/>
  <c r="L116" i="113"/>
  <c r="L146" i="113"/>
  <c r="L101" i="113"/>
  <c r="L10" i="113"/>
  <c r="K71" i="113"/>
  <c r="J115" i="113"/>
  <c r="K161" i="113"/>
  <c r="V65" i="22" l="1"/>
  <c r="U65" i="62"/>
  <c r="W65" i="22"/>
  <c r="U65" i="22"/>
  <c r="U65" i="65"/>
  <c r="U65" i="67"/>
  <c r="G28" i="16"/>
  <c r="F23" i="16"/>
  <c r="F28" i="16" s="1"/>
  <c r="D28" i="16"/>
  <c r="S23" i="16"/>
  <c r="C23" i="16"/>
  <c r="C28" i="16" s="1"/>
  <c r="E28" i="16"/>
  <c r="M28" i="16"/>
  <c r="I23" i="16"/>
  <c r="I28" i="16" s="1"/>
  <c r="J28" i="16"/>
  <c r="P65" i="22"/>
  <c r="J11" i="113"/>
  <c r="J71" i="113"/>
  <c r="J116" i="113"/>
  <c r="J10" i="113"/>
  <c r="L11" i="113"/>
  <c r="J146" i="113"/>
  <c r="K11" i="113"/>
  <c r="L24" i="16" l="1"/>
  <c r="T24" i="16"/>
  <c r="R24" i="16" s="1"/>
  <c r="S28" i="16"/>
  <c r="S30" i="16" s="1"/>
  <c r="N28" i="16" l="1"/>
  <c r="T23" i="16"/>
  <c r="L23" i="16"/>
  <c r="L28" i="16" s="1"/>
  <c r="T28" i="16" l="1"/>
  <c r="T30" i="16" s="1"/>
  <c r="R23" i="16"/>
  <c r="R28" i="16" s="1"/>
  <c r="R30" i="16" l="1"/>
  <c r="Q46" i="62" l="1"/>
  <c r="Q52" i="62" s="1"/>
  <c r="Q56" i="62" s="1"/>
  <c r="P34" i="62"/>
  <c r="Q40" i="62"/>
  <c r="J46" i="23"/>
  <c r="J52" i="23" s="1"/>
  <c r="J56" i="23" s="1"/>
  <c r="J34" i="22"/>
  <c r="J40" i="23"/>
  <c r="R46" i="23"/>
  <c r="R52" i="23" s="1"/>
  <c r="R56" i="23" s="1"/>
  <c r="R34" i="22"/>
  <c r="R40" i="23"/>
  <c r="J46" i="60"/>
  <c r="J52" i="60" s="1"/>
  <c r="J56" i="60" s="1"/>
  <c r="J40" i="60"/>
  <c r="R46" i="60"/>
  <c r="R52" i="60" s="1"/>
  <c r="R56" i="60" s="1"/>
  <c r="R40" i="60"/>
  <c r="J46" i="61"/>
  <c r="J52" i="61" s="1"/>
  <c r="J56" i="61" s="1"/>
  <c r="J40" i="61"/>
  <c r="R46" i="61"/>
  <c r="R52" i="61" s="1"/>
  <c r="R56" i="61" s="1"/>
  <c r="R40" i="61"/>
  <c r="J46" i="62"/>
  <c r="J52" i="62" s="1"/>
  <c r="J56" i="62" s="1"/>
  <c r="J40" i="62"/>
  <c r="V34" i="63"/>
  <c r="D34" i="63"/>
  <c r="E46" i="63"/>
  <c r="E52" i="63" s="1"/>
  <c r="E56" i="63" s="1"/>
  <c r="E40" i="63"/>
  <c r="L34" i="63"/>
  <c r="M46" i="63"/>
  <c r="M52" i="63" s="1"/>
  <c r="M56" i="63" s="1"/>
  <c r="M40" i="63"/>
  <c r="D34" i="64"/>
  <c r="E46" i="64"/>
  <c r="E52" i="64" s="1"/>
  <c r="E56" i="64" s="1"/>
  <c r="V34" i="64"/>
  <c r="E40" i="64"/>
  <c r="M46" i="64"/>
  <c r="M52" i="64" s="1"/>
  <c r="M56" i="64" s="1"/>
  <c r="L34" i="64"/>
  <c r="M40" i="64"/>
  <c r="E46" i="65"/>
  <c r="E52" i="65" s="1"/>
  <c r="E56" i="65" s="1"/>
  <c r="D34" i="65"/>
  <c r="V34" i="65"/>
  <c r="E40" i="65"/>
  <c r="M46" i="65"/>
  <c r="M52" i="65" s="1"/>
  <c r="M56" i="65" s="1"/>
  <c r="L34" i="65"/>
  <c r="M40" i="65"/>
  <c r="V34" i="66"/>
  <c r="D34" i="66"/>
  <c r="E46" i="66"/>
  <c r="E52" i="66" s="1"/>
  <c r="E56" i="66" s="1"/>
  <c r="E40" i="66"/>
  <c r="M46" i="66"/>
  <c r="M52" i="66" s="1"/>
  <c r="M56" i="66" s="1"/>
  <c r="L34" i="66"/>
  <c r="M40" i="66"/>
  <c r="E46" i="67"/>
  <c r="E52" i="67" s="1"/>
  <c r="E56" i="67" s="1"/>
  <c r="D34" i="67"/>
  <c r="V34" i="67"/>
  <c r="E40" i="67"/>
  <c r="M46" i="67"/>
  <c r="M52" i="67" s="1"/>
  <c r="M56" i="67" s="1"/>
  <c r="L34" i="67"/>
  <c r="M40" i="67"/>
  <c r="E46" i="68"/>
  <c r="E52" i="68" s="1"/>
  <c r="E56" i="68" s="1"/>
  <c r="V34" i="68"/>
  <c r="D34" i="68"/>
  <c r="E40" i="68"/>
  <c r="M46" i="68"/>
  <c r="M52" i="68" s="1"/>
  <c r="M56" i="68" s="1"/>
  <c r="L34" i="68"/>
  <c r="M40" i="68"/>
  <c r="E46" i="69"/>
  <c r="E52" i="69" s="1"/>
  <c r="E56" i="69" s="1"/>
  <c r="D34" i="69"/>
  <c r="V34" i="69"/>
  <c r="E40" i="69"/>
  <c r="M46" i="69"/>
  <c r="M52" i="69" s="1"/>
  <c r="M56" i="69" s="1"/>
  <c r="L34" i="69"/>
  <c r="M40" i="69"/>
  <c r="V34" i="23"/>
  <c r="D34" i="23"/>
  <c r="E34" i="22"/>
  <c r="E46" i="23"/>
  <c r="E52" i="23" s="1"/>
  <c r="E56" i="23" s="1"/>
  <c r="E40" i="23"/>
  <c r="D34" i="60"/>
  <c r="E46" i="60"/>
  <c r="E52" i="60" s="1"/>
  <c r="E56" i="60" s="1"/>
  <c r="V34" i="60"/>
  <c r="E40" i="60"/>
  <c r="M46" i="60"/>
  <c r="M52" i="60" s="1"/>
  <c r="M56" i="60" s="1"/>
  <c r="L34" i="60"/>
  <c r="M40" i="60"/>
  <c r="E46" i="61"/>
  <c r="E52" i="61" s="1"/>
  <c r="E56" i="61" s="1"/>
  <c r="D34" i="61"/>
  <c r="V34" i="61"/>
  <c r="E40" i="61"/>
  <c r="M46" i="61"/>
  <c r="M52" i="61" s="1"/>
  <c r="M56" i="61" s="1"/>
  <c r="L34" i="61"/>
  <c r="M40" i="61"/>
  <c r="E46" i="62"/>
  <c r="E52" i="62" s="1"/>
  <c r="E56" i="62" s="1"/>
  <c r="V34" i="62"/>
  <c r="D34" i="62"/>
  <c r="E40" i="62"/>
  <c r="M46" i="62"/>
  <c r="M52" i="62" s="1"/>
  <c r="M56" i="62" s="1"/>
  <c r="L34" i="62"/>
  <c r="M40" i="62"/>
  <c r="F46" i="63"/>
  <c r="F52" i="63" s="1"/>
  <c r="F56" i="63" s="1"/>
  <c r="W34" i="63"/>
  <c r="F40" i="63"/>
  <c r="N46" i="63"/>
  <c r="N52" i="63" s="1"/>
  <c r="N56" i="63" s="1"/>
  <c r="N40" i="63"/>
  <c r="F46" i="64"/>
  <c r="F52" i="64" s="1"/>
  <c r="F56" i="64" s="1"/>
  <c r="W34" i="64"/>
  <c r="F40" i="64"/>
  <c r="N46" i="64"/>
  <c r="N52" i="64" s="1"/>
  <c r="N56" i="64" s="1"/>
  <c r="N40" i="64"/>
  <c r="W34" i="65"/>
  <c r="F46" i="65"/>
  <c r="F52" i="65" s="1"/>
  <c r="F56" i="65" s="1"/>
  <c r="F40" i="65"/>
  <c r="N46" i="65"/>
  <c r="N52" i="65" s="1"/>
  <c r="N56" i="65" s="1"/>
  <c r="N40" i="65"/>
  <c r="F46" i="66"/>
  <c r="F52" i="66" s="1"/>
  <c r="F56" i="66" s="1"/>
  <c r="W34" i="66"/>
  <c r="F40" i="66"/>
  <c r="N46" i="66"/>
  <c r="N52" i="66" s="1"/>
  <c r="N56" i="66" s="1"/>
  <c r="N40" i="66"/>
  <c r="W34" i="67"/>
  <c r="F46" i="67"/>
  <c r="F52" i="67" s="1"/>
  <c r="F56" i="67" s="1"/>
  <c r="F40" i="67"/>
  <c r="N46" i="67"/>
  <c r="N52" i="67" s="1"/>
  <c r="N56" i="67" s="1"/>
  <c r="N40" i="67"/>
  <c r="F46" i="68"/>
  <c r="F52" i="68" s="1"/>
  <c r="F56" i="68" s="1"/>
  <c r="W34" i="68"/>
  <c r="F40" i="68"/>
  <c r="N46" i="68"/>
  <c r="N52" i="68" s="1"/>
  <c r="N56" i="68" s="1"/>
  <c r="N40" i="68"/>
  <c r="W34" i="69"/>
  <c r="F46" i="69"/>
  <c r="F52" i="69" s="1"/>
  <c r="F56" i="69" s="1"/>
  <c r="F40" i="69"/>
  <c r="N46" i="69"/>
  <c r="N52" i="69" s="1"/>
  <c r="N56" i="69" s="1"/>
  <c r="N40" i="69"/>
  <c r="I34" i="22"/>
  <c r="H34" i="23"/>
  <c r="I46" i="23"/>
  <c r="I52" i="23" s="1"/>
  <c r="I56" i="23" s="1"/>
  <c r="I40" i="23"/>
  <c r="L34" i="23"/>
  <c r="M34" i="22"/>
  <c r="M46" i="23"/>
  <c r="M52" i="23" s="1"/>
  <c r="M56" i="23" s="1"/>
  <c r="M40" i="23"/>
  <c r="F46" i="23"/>
  <c r="F52" i="23" s="1"/>
  <c r="F56" i="23" s="1"/>
  <c r="F34" i="22"/>
  <c r="W34" i="23"/>
  <c r="F40" i="23"/>
  <c r="N46" i="23"/>
  <c r="N52" i="23" s="1"/>
  <c r="N56" i="23" s="1"/>
  <c r="N34" i="22"/>
  <c r="N40" i="23"/>
  <c r="F46" i="60"/>
  <c r="F52" i="60" s="1"/>
  <c r="F56" i="60" s="1"/>
  <c r="W34" i="60"/>
  <c r="F40" i="60"/>
  <c r="N46" i="60"/>
  <c r="N52" i="60" s="1"/>
  <c r="N56" i="60" s="1"/>
  <c r="N40" i="60"/>
  <c r="W34" i="61"/>
  <c r="F46" i="61"/>
  <c r="F52" i="61" s="1"/>
  <c r="F56" i="61" s="1"/>
  <c r="F40" i="61"/>
  <c r="N46" i="61"/>
  <c r="N52" i="61" s="1"/>
  <c r="N56" i="61" s="1"/>
  <c r="N40" i="61"/>
  <c r="W34" i="62"/>
  <c r="F46" i="62"/>
  <c r="F52" i="62" s="1"/>
  <c r="F56" i="62" s="1"/>
  <c r="F40" i="62"/>
  <c r="N46" i="62"/>
  <c r="N52" i="62" s="1"/>
  <c r="N56" i="62" s="1"/>
  <c r="N40" i="62"/>
  <c r="H34" i="63"/>
  <c r="I46" i="63"/>
  <c r="I52" i="63" s="1"/>
  <c r="I56" i="63" s="1"/>
  <c r="I40" i="63"/>
  <c r="Q46" i="63"/>
  <c r="Q52" i="63" s="1"/>
  <c r="Q56" i="63" s="1"/>
  <c r="P34" i="63"/>
  <c r="Q40" i="63"/>
  <c r="H34" i="64"/>
  <c r="I46" i="64"/>
  <c r="I52" i="64" s="1"/>
  <c r="I56" i="64" s="1"/>
  <c r="I40" i="64"/>
  <c r="P34" i="64"/>
  <c r="Q46" i="64"/>
  <c r="Q52" i="64" s="1"/>
  <c r="Q56" i="64" s="1"/>
  <c r="Q40" i="64"/>
  <c r="I46" i="65"/>
  <c r="I52" i="65" s="1"/>
  <c r="I56" i="65" s="1"/>
  <c r="H34" i="65"/>
  <c r="I40" i="65"/>
  <c r="Q46" i="65"/>
  <c r="Q52" i="65" s="1"/>
  <c r="Q56" i="65" s="1"/>
  <c r="P34" i="65"/>
  <c r="Q40" i="65"/>
  <c r="I46" i="66"/>
  <c r="I52" i="66" s="1"/>
  <c r="I56" i="66" s="1"/>
  <c r="H34" i="66"/>
  <c r="I40" i="66"/>
  <c r="Q46" i="66"/>
  <c r="Q52" i="66" s="1"/>
  <c r="Q56" i="66" s="1"/>
  <c r="P34" i="66"/>
  <c r="Q40" i="66"/>
  <c r="I46" i="67"/>
  <c r="I52" i="67" s="1"/>
  <c r="I56" i="67" s="1"/>
  <c r="H34" i="67"/>
  <c r="I40" i="67"/>
  <c r="Q46" i="67"/>
  <c r="Q52" i="67" s="1"/>
  <c r="Q56" i="67" s="1"/>
  <c r="P34" i="67"/>
  <c r="Q40" i="67"/>
  <c r="I46" i="68"/>
  <c r="I52" i="68" s="1"/>
  <c r="I56" i="68" s="1"/>
  <c r="H34" i="68"/>
  <c r="I40" i="68"/>
  <c r="Q46" i="68"/>
  <c r="Q52" i="68" s="1"/>
  <c r="Q56" i="68" s="1"/>
  <c r="P34" i="68"/>
  <c r="Q40" i="68"/>
  <c r="H34" i="69"/>
  <c r="I46" i="69"/>
  <c r="I52" i="69" s="1"/>
  <c r="I56" i="69" s="1"/>
  <c r="I40" i="69"/>
  <c r="Q46" i="69"/>
  <c r="Q52" i="69" s="1"/>
  <c r="Q56" i="69" s="1"/>
  <c r="P34" i="69"/>
  <c r="Q40" i="69"/>
  <c r="Q34" i="22"/>
  <c r="Q46" i="23"/>
  <c r="Q52" i="23" s="1"/>
  <c r="Q56" i="23" s="1"/>
  <c r="P34" i="23"/>
  <c r="Q40" i="23"/>
  <c r="H34" i="60"/>
  <c r="I46" i="60"/>
  <c r="I52" i="60" s="1"/>
  <c r="I56" i="60" s="1"/>
  <c r="I40" i="60"/>
  <c r="P34" i="60"/>
  <c r="Q46" i="60"/>
  <c r="Q52" i="60" s="1"/>
  <c r="Q56" i="60" s="1"/>
  <c r="Q40" i="60"/>
  <c r="I46" i="61"/>
  <c r="I52" i="61" s="1"/>
  <c r="I56" i="61" s="1"/>
  <c r="H34" i="61"/>
  <c r="I40" i="61"/>
  <c r="Q46" i="61"/>
  <c r="Q52" i="61" s="1"/>
  <c r="Q56" i="61" s="1"/>
  <c r="P34" i="61"/>
  <c r="Q40" i="61"/>
  <c r="I46" i="62"/>
  <c r="I52" i="62" s="1"/>
  <c r="I56" i="62" s="1"/>
  <c r="H34" i="62"/>
  <c r="I40" i="62"/>
  <c r="R46" i="62"/>
  <c r="R52" i="62" s="1"/>
  <c r="R56" i="62" s="1"/>
  <c r="R40" i="62"/>
  <c r="J46" i="63"/>
  <c r="J52" i="63" s="1"/>
  <c r="J56" i="63" s="1"/>
  <c r="J40" i="63"/>
  <c r="R46" i="63"/>
  <c r="R52" i="63" s="1"/>
  <c r="R56" i="63" s="1"/>
  <c r="R40" i="63"/>
  <c r="J46" i="64"/>
  <c r="J52" i="64" s="1"/>
  <c r="J56" i="64" s="1"/>
  <c r="J40" i="64"/>
  <c r="R46" i="64"/>
  <c r="R52" i="64" s="1"/>
  <c r="R56" i="64" s="1"/>
  <c r="R40" i="64"/>
  <c r="J46" i="65"/>
  <c r="J52" i="65" s="1"/>
  <c r="J56" i="65" s="1"/>
  <c r="J40" i="65"/>
  <c r="R46" i="65"/>
  <c r="R52" i="65" s="1"/>
  <c r="R56" i="65" s="1"/>
  <c r="R40" i="65"/>
  <c r="J46" i="66"/>
  <c r="J52" i="66" s="1"/>
  <c r="J56" i="66" s="1"/>
  <c r="J40" i="66"/>
  <c r="R46" i="66"/>
  <c r="R52" i="66" s="1"/>
  <c r="R56" i="66" s="1"/>
  <c r="R40" i="66"/>
  <c r="J46" i="67"/>
  <c r="J52" i="67" s="1"/>
  <c r="J56" i="67" s="1"/>
  <c r="J40" i="67"/>
  <c r="R46" i="67"/>
  <c r="R52" i="67" s="1"/>
  <c r="R56" i="67" s="1"/>
  <c r="R40" i="67"/>
  <c r="J46" i="68"/>
  <c r="J52" i="68" s="1"/>
  <c r="J56" i="68" s="1"/>
  <c r="J40" i="68"/>
  <c r="R46" i="68"/>
  <c r="R52" i="68" s="1"/>
  <c r="R56" i="68" s="1"/>
  <c r="R40" i="68"/>
  <c r="J46" i="69"/>
  <c r="J52" i="69" s="1"/>
  <c r="J56" i="69" s="1"/>
  <c r="J40" i="69"/>
  <c r="R46" i="69"/>
  <c r="R52" i="69" s="1"/>
  <c r="R56" i="69" s="1"/>
  <c r="R40" i="69"/>
  <c r="P160" i="112"/>
  <c r="L35" i="113"/>
  <c r="K109" i="113"/>
  <c r="P68" i="112"/>
  <c r="K167" i="113"/>
  <c r="N2598" i="112"/>
  <c r="O2184" i="112"/>
  <c r="L18" i="113"/>
  <c r="L34" i="113"/>
  <c r="P2368" i="112"/>
  <c r="P1172" i="112"/>
  <c r="P2460" i="112"/>
  <c r="N298" i="112"/>
  <c r="P1402" i="112"/>
  <c r="K154" i="113"/>
  <c r="O390" i="112"/>
  <c r="N712" i="112"/>
  <c r="O2414" i="112"/>
  <c r="N850" i="112"/>
  <c r="L17" i="113"/>
  <c r="O1678" i="112"/>
  <c r="P1862" i="112"/>
  <c r="N1632" i="112"/>
  <c r="O804" i="112"/>
  <c r="P2184" i="112"/>
  <c r="L19" i="113"/>
  <c r="K47" i="113"/>
  <c r="O2644" i="112"/>
  <c r="O2460" i="112"/>
  <c r="L64" i="113"/>
  <c r="N528" i="112"/>
  <c r="K80" i="113"/>
  <c r="O2552" i="112"/>
  <c r="L109" i="113"/>
  <c r="O988" i="112"/>
  <c r="P2138" i="112"/>
  <c r="N2368" i="112"/>
  <c r="K139" i="113"/>
  <c r="L138" i="113"/>
  <c r="P2414" i="112"/>
  <c r="K168" i="113"/>
  <c r="O2368" i="112"/>
  <c r="L110" i="113"/>
  <c r="L93" i="113"/>
  <c r="L170" i="113"/>
  <c r="O114" i="112"/>
  <c r="K107" i="113"/>
  <c r="P2322" i="112"/>
  <c r="L155" i="113"/>
  <c r="L122" i="113"/>
  <c r="L32" i="113"/>
  <c r="N2000" i="112"/>
  <c r="P1678" i="112"/>
  <c r="L80" i="113"/>
  <c r="O344" i="112"/>
  <c r="K65" i="113"/>
  <c r="K62" i="113"/>
  <c r="P1954" i="112"/>
  <c r="P2690" i="112"/>
  <c r="N2552" i="112"/>
  <c r="K122" i="113"/>
  <c r="O1862" i="112"/>
  <c r="K93" i="113"/>
  <c r="N344" i="112"/>
  <c r="P712" i="112"/>
  <c r="K49" i="113"/>
  <c r="L124" i="113"/>
  <c r="L137" i="113"/>
  <c r="O2690" i="112"/>
  <c r="P1632" i="112"/>
  <c r="N1724" i="112"/>
  <c r="K19" i="113"/>
  <c r="P2552" i="112"/>
  <c r="L168" i="113"/>
  <c r="N1218" i="112"/>
  <c r="L20" i="113"/>
  <c r="L154" i="113"/>
  <c r="O850" i="112"/>
  <c r="N1034" i="112"/>
  <c r="L140" i="113"/>
  <c r="O1908" i="112"/>
  <c r="P390" i="112"/>
  <c r="O1402" i="112"/>
  <c r="O1172" i="112"/>
  <c r="L77" i="113"/>
  <c r="P2598" i="112"/>
  <c r="N574" i="112"/>
  <c r="P758" i="112"/>
  <c r="N2414" i="112"/>
  <c r="P114" i="112"/>
  <c r="N2138" i="112"/>
  <c r="O1448" i="112"/>
  <c r="P2230" i="112"/>
  <c r="K50" i="113"/>
  <c r="O68" i="112"/>
  <c r="N942" i="112"/>
  <c r="K33" i="113"/>
  <c r="P298" i="112"/>
  <c r="K35" i="113"/>
  <c r="K32" i="113"/>
  <c r="P252" i="112"/>
  <c r="N1172" i="112"/>
  <c r="O758" i="112"/>
  <c r="N2322" i="112"/>
  <c r="K170" i="113"/>
  <c r="L48" i="113"/>
  <c r="O160" i="112"/>
  <c r="P850" i="112"/>
  <c r="N2092" i="112"/>
  <c r="L33" i="113"/>
  <c r="P1218" i="112"/>
  <c r="K48" i="113"/>
  <c r="L95" i="113"/>
  <c r="N620" i="112"/>
  <c r="P1494" i="112"/>
  <c r="K153" i="113"/>
  <c r="P1908" i="112"/>
  <c r="P1724" i="112"/>
  <c r="L107" i="113"/>
  <c r="L139" i="113"/>
  <c r="K78" i="113"/>
  <c r="L47" i="113"/>
  <c r="L125" i="113"/>
  <c r="O2138" i="112"/>
  <c r="P344" i="112"/>
  <c r="L92" i="113"/>
  <c r="P2000" i="112"/>
  <c r="L167" i="113"/>
  <c r="N482" i="112"/>
  <c r="N1770" i="112"/>
  <c r="K123" i="113"/>
  <c r="N1310" i="112"/>
  <c r="L78" i="113"/>
  <c r="P1448" i="112"/>
  <c r="N1264" i="112"/>
  <c r="K155" i="113"/>
  <c r="K137" i="113"/>
  <c r="P1770" i="112"/>
  <c r="L49" i="113"/>
  <c r="P2644" i="112"/>
  <c r="K64" i="113"/>
  <c r="P942" i="112"/>
  <c r="K169" i="113"/>
  <c r="P988" i="112"/>
  <c r="O1080" i="112"/>
  <c r="P804" i="112"/>
  <c r="N2690" i="112"/>
  <c r="K77" i="113"/>
  <c r="O2230" i="112"/>
  <c r="O574" i="112"/>
  <c r="K108" i="113"/>
  <c r="K18" i="113"/>
  <c r="O1218" i="112"/>
  <c r="O252" i="112"/>
  <c r="K63" i="113"/>
  <c r="N2460" i="112"/>
  <c r="K138" i="113"/>
  <c r="O298" i="112"/>
  <c r="N1402" i="112"/>
  <c r="N1080" i="112"/>
  <c r="N1448" i="112"/>
  <c r="N390" i="112"/>
  <c r="K34" i="113"/>
  <c r="P1264" i="112"/>
  <c r="N804" i="112"/>
  <c r="N1908" i="112"/>
  <c r="N2184" i="112"/>
  <c r="K140" i="113"/>
  <c r="K20" i="113"/>
  <c r="P620" i="112"/>
  <c r="K79" i="113"/>
  <c r="O1264" i="112"/>
  <c r="K152" i="113"/>
  <c r="O1540" i="112"/>
  <c r="N988" i="112"/>
  <c r="K125" i="113"/>
  <c r="O942" i="112"/>
  <c r="O482" i="112"/>
  <c r="O2000" i="112"/>
  <c r="O1724" i="112"/>
  <c r="L123" i="113"/>
  <c r="L65" i="113"/>
  <c r="L108" i="113"/>
  <c r="O712" i="112"/>
  <c r="N1540" i="112"/>
  <c r="O2322" i="112"/>
  <c r="K17" i="113"/>
  <c r="L169" i="113"/>
  <c r="O1954" i="112"/>
  <c r="N252" i="112"/>
  <c r="N2644" i="112"/>
  <c r="O2092" i="112"/>
  <c r="N1954" i="112"/>
  <c r="K124" i="113"/>
  <c r="P482" i="112"/>
  <c r="N758" i="112"/>
  <c r="L79" i="113"/>
  <c r="O2598" i="112"/>
  <c r="O22" i="112"/>
  <c r="L153" i="113"/>
  <c r="O1310" i="112"/>
  <c r="P1034" i="112"/>
  <c r="N1678" i="112"/>
  <c r="O1632" i="112"/>
  <c r="P574" i="112"/>
  <c r="K94" i="113"/>
  <c r="P2092" i="112"/>
  <c r="L62" i="113"/>
  <c r="K110" i="113"/>
  <c r="L152" i="113"/>
  <c r="O528" i="112"/>
  <c r="L63" i="113"/>
  <c r="P1310" i="112"/>
  <c r="K92" i="113"/>
  <c r="N1494" i="112"/>
  <c r="P528" i="112"/>
  <c r="N2230" i="112"/>
  <c r="N1862" i="112"/>
  <c r="K95" i="113"/>
  <c r="L50" i="113"/>
  <c r="O1770" i="112"/>
  <c r="P1080" i="112"/>
  <c r="O620" i="112"/>
  <c r="O1494" i="112"/>
  <c r="P1540" i="112"/>
  <c r="L94" i="113"/>
  <c r="O1034" i="112"/>
  <c r="P22" i="112"/>
  <c r="M40" i="22" l="1"/>
  <c r="N40" i="22"/>
  <c r="P46" i="61"/>
  <c r="P52" i="61" s="1"/>
  <c r="P56" i="61" s="1"/>
  <c r="P40" i="61"/>
  <c r="P46" i="23"/>
  <c r="P52" i="23" s="1"/>
  <c r="P56" i="23" s="1"/>
  <c r="P40" i="23"/>
  <c r="P46" i="69"/>
  <c r="P52" i="69" s="1"/>
  <c r="P56" i="69" s="1"/>
  <c r="P40" i="69"/>
  <c r="H46" i="69"/>
  <c r="H52" i="69" s="1"/>
  <c r="H56" i="69" s="1"/>
  <c r="H40" i="69"/>
  <c r="P46" i="67"/>
  <c r="P52" i="67" s="1"/>
  <c r="P56" i="67" s="1"/>
  <c r="P40" i="67"/>
  <c r="P46" i="65"/>
  <c r="P52" i="65" s="1"/>
  <c r="P56" i="65" s="1"/>
  <c r="P40" i="65"/>
  <c r="P46" i="63"/>
  <c r="P52" i="63" s="1"/>
  <c r="P56" i="63" s="1"/>
  <c r="P40" i="63"/>
  <c r="H46" i="63"/>
  <c r="H52" i="63" s="1"/>
  <c r="H56" i="63" s="1"/>
  <c r="H40" i="63"/>
  <c r="W34" i="22"/>
  <c r="W46" i="22" s="1"/>
  <c r="W52" i="22" s="1"/>
  <c r="W56" i="22" s="1"/>
  <c r="W46" i="23"/>
  <c r="W52" i="23" s="1"/>
  <c r="W56" i="23" s="1"/>
  <c r="W40" i="23"/>
  <c r="W46" i="63"/>
  <c r="W52" i="63" s="1"/>
  <c r="W56" i="63" s="1"/>
  <c r="W40" i="63"/>
  <c r="U34" i="60"/>
  <c r="V46" i="60"/>
  <c r="V52" i="60" s="1"/>
  <c r="V56" i="60" s="1"/>
  <c r="V40" i="60"/>
  <c r="U34" i="69"/>
  <c r="V46" i="69"/>
  <c r="V52" i="69" s="1"/>
  <c r="V56" i="69" s="1"/>
  <c r="V40" i="69"/>
  <c r="L46" i="68"/>
  <c r="L52" i="68" s="1"/>
  <c r="L56" i="68" s="1"/>
  <c r="L40" i="68"/>
  <c r="V46" i="68"/>
  <c r="V52" i="68" s="1"/>
  <c r="V56" i="68" s="1"/>
  <c r="U34" i="68"/>
  <c r="V40" i="68"/>
  <c r="U34" i="65"/>
  <c r="V46" i="65"/>
  <c r="V52" i="65" s="1"/>
  <c r="V56" i="65" s="1"/>
  <c r="V40" i="65"/>
  <c r="L46" i="64"/>
  <c r="L52" i="64" s="1"/>
  <c r="L56" i="64" s="1"/>
  <c r="L40" i="64"/>
  <c r="L46" i="63"/>
  <c r="L52" i="63" s="1"/>
  <c r="L56" i="63" s="1"/>
  <c r="L40" i="63"/>
  <c r="U34" i="63"/>
  <c r="V40" i="63"/>
  <c r="V46" i="63"/>
  <c r="V52" i="63" s="1"/>
  <c r="V56" i="63" s="1"/>
  <c r="R46" i="22"/>
  <c r="R52" i="22" s="1"/>
  <c r="R56" i="22" s="1"/>
  <c r="H46" i="62"/>
  <c r="H52" i="62" s="1"/>
  <c r="H56" i="62" s="1"/>
  <c r="H40" i="62"/>
  <c r="H46" i="68"/>
  <c r="H52" i="68" s="1"/>
  <c r="H56" i="68" s="1"/>
  <c r="H40" i="68"/>
  <c r="H46" i="66"/>
  <c r="H52" i="66" s="1"/>
  <c r="H56" i="66" s="1"/>
  <c r="H40" i="66"/>
  <c r="W46" i="62"/>
  <c r="W52" i="62" s="1"/>
  <c r="W56" i="62" s="1"/>
  <c r="W40" i="62"/>
  <c r="N46" i="22"/>
  <c r="N52" i="22" s="1"/>
  <c r="N56" i="22" s="1"/>
  <c r="F46" i="22"/>
  <c r="F52" i="22" s="1"/>
  <c r="F56" i="22" s="1"/>
  <c r="L34" i="22"/>
  <c r="M46" i="22"/>
  <c r="M52" i="22" s="1"/>
  <c r="M56" i="22" s="1"/>
  <c r="H46" i="23"/>
  <c r="H52" i="23" s="1"/>
  <c r="H56" i="23" s="1"/>
  <c r="H40" i="23"/>
  <c r="W46" i="67"/>
  <c r="W52" i="67" s="1"/>
  <c r="W56" i="67" s="1"/>
  <c r="W40" i="67"/>
  <c r="W46" i="66"/>
  <c r="W52" i="66" s="1"/>
  <c r="W56" i="66" s="1"/>
  <c r="W40" i="66"/>
  <c r="V46" i="61"/>
  <c r="V52" i="61" s="1"/>
  <c r="V56" i="61" s="1"/>
  <c r="U34" i="61"/>
  <c r="V40" i="61"/>
  <c r="L46" i="60"/>
  <c r="L52" i="60" s="1"/>
  <c r="L56" i="60" s="1"/>
  <c r="L40" i="60"/>
  <c r="D34" i="22"/>
  <c r="E46" i="22"/>
  <c r="E52" i="22" s="1"/>
  <c r="E56" i="22" s="1"/>
  <c r="L46" i="69"/>
  <c r="L52" i="69" s="1"/>
  <c r="L56" i="69" s="1"/>
  <c r="L40" i="69"/>
  <c r="D46" i="69"/>
  <c r="D52" i="69" s="1"/>
  <c r="D56" i="69" s="1"/>
  <c r="D40" i="69"/>
  <c r="L46" i="65"/>
  <c r="L52" i="65" s="1"/>
  <c r="L56" i="65" s="1"/>
  <c r="L40" i="65"/>
  <c r="D46" i="65"/>
  <c r="D52" i="65" s="1"/>
  <c r="D56" i="65" s="1"/>
  <c r="D40" i="65"/>
  <c r="D46" i="64"/>
  <c r="D52" i="64" s="1"/>
  <c r="D56" i="64" s="1"/>
  <c r="D40" i="64"/>
  <c r="H46" i="60"/>
  <c r="H52" i="60" s="1"/>
  <c r="H56" i="60" s="1"/>
  <c r="H40" i="60"/>
  <c r="Q46" i="22"/>
  <c r="Q52" i="22" s="1"/>
  <c r="Q56" i="22" s="1"/>
  <c r="P34" i="22"/>
  <c r="P46" i="68"/>
  <c r="P52" i="68" s="1"/>
  <c r="P56" i="68" s="1"/>
  <c r="P40" i="68"/>
  <c r="P46" i="66"/>
  <c r="P52" i="66" s="1"/>
  <c r="P56" i="66" s="1"/>
  <c r="P40" i="66"/>
  <c r="H46" i="64"/>
  <c r="H52" i="64" s="1"/>
  <c r="H56" i="64" s="1"/>
  <c r="H40" i="64"/>
  <c r="W46" i="61"/>
  <c r="W52" i="61" s="1"/>
  <c r="W56" i="61" s="1"/>
  <c r="W40" i="61"/>
  <c r="W46" i="60"/>
  <c r="W52" i="60" s="1"/>
  <c r="W56" i="60" s="1"/>
  <c r="W40" i="60"/>
  <c r="L46" i="23"/>
  <c r="L52" i="23" s="1"/>
  <c r="L56" i="23" s="1"/>
  <c r="L40" i="23"/>
  <c r="I46" i="22"/>
  <c r="I52" i="22" s="1"/>
  <c r="I56" i="22" s="1"/>
  <c r="H34" i="22"/>
  <c r="D46" i="62"/>
  <c r="D52" i="62" s="1"/>
  <c r="D56" i="62" s="1"/>
  <c r="D40" i="62"/>
  <c r="L46" i="61"/>
  <c r="L52" i="61" s="1"/>
  <c r="L56" i="61" s="1"/>
  <c r="L40" i="61"/>
  <c r="D46" i="61"/>
  <c r="D52" i="61" s="1"/>
  <c r="D56" i="61" s="1"/>
  <c r="D40" i="61"/>
  <c r="D46" i="60"/>
  <c r="D52" i="60" s="1"/>
  <c r="D56" i="60" s="1"/>
  <c r="D40" i="60"/>
  <c r="D46" i="23"/>
  <c r="D52" i="23" s="1"/>
  <c r="D56" i="23" s="1"/>
  <c r="D40" i="23"/>
  <c r="U34" i="67"/>
  <c r="V46" i="67"/>
  <c r="V52" i="67" s="1"/>
  <c r="V56" i="67" s="1"/>
  <c r="V40" i="67"/>
  <c r="L46" i="66"/>
  <c r="L52" i="66" s="1"/>
  <c r="L56" i="66" s="1"/>
  <c r="L40" i="66"/>
  <c r="D46" i="66"/>
  <c r="D52" i="66" s="1"/>
  <c r="D56" i="66" s="1"/>
  <c r="D40" i="66"/>
  <c r="J40" i="22"/>
  <c r="P46" i="62"/>
  <c r="P52" i="62" s="1"/>
  <c r="P56" i="62" s="1"/>
  <c r="P40" i="62"/>
  <c r="H46" i="61"/>
  <c r="H52" i="61" s="1"/>
  <c r="H56" i="61" s="1"/>
  <c r="H40" i="61"/>
  <c r="P46" i="60"/>
  <c r="P52" i="60" s="1"/>
  <c r="P56" i="60" s="1"/>
  <c r="P40" i="60"/>
  <c r="Q40" i="22"/>
  <c r="H46" i="67"/>
  <c r="H52" i="67" s="1"/>
  <c r="H56" i="67" s="1"/>
  <c r="H40" i="67"/>
  <c r="H46" i="65"/>
  <c r="H52" i="65" s="1"/>
  <c r="H56" i="65" s="1"/>
  <c r="H40" i="65"/>
  <c r="P46" i="64"/>
  <c r="P52" i="64" s="1"/>
  <c r="P56" i="64" s="1"/>
  <c r="P40" i="64"/>
  <c r="F40" i="22"/>
  <c r="I40" i="22"/>
  <c r="W46" i="69"/>
  <c r="W52" i="69" s="1"/>
  <c r="W56" i="69" s="1"/>
  <c r="W40" i="69"/>
  <c r="W46" i="68"/>
  <c r="W52" i="68" s="1"/>
  <c r="W56" i="68" s="1"/>
  <c r="W40" i="68"/>
  <c r="W46" i="65"/>
  <c r="W52" i="65" s="1"/>
  <c r="W56" i="65" s="1"/>
  <c r="W40" i="65"/>
  <c r="W46" i="64"/>
  <c r="W52" i="64" s="1"/>
  <c r="W56" i="64" s="1"/>
  <c r="W40" i="64"/>
  <c r="L46" i="62"/>
  <c r="L52" i="62" s="1"/>
  <c r="L56" i="62" s="1"/>
  <c r="L40" i="62"/>
  <c r="U34" i="62"/>
  <c r="V46" i="62"/>
  <c r="V52" i="62" s="1"/>
  <c r="V56" i="62" s="1"/>
  <c r="V40" i="62"/>
  <c r="E40" i="22"/>
  <c r="U34" i="23"/>
  <c r="V46" i="23"/>
  <c r="V52" i="23" s="1"/>
  <c r="V56" i="23" s="1"/>
  <c r="V34" i="22"/>
  <c r="V40" i="23"/>
  <c r="D46" i="68"/>
  <c r="D52" i="68" s="1"/>
  <c r="D56" i="68" s="1"/>
  <c r="D40" i="68"/>
  <c r="L46" i="67"/>
  <c r="L52" i="67" s="1"/>
  <c r="L56" i="67" s="1"/>
  <c r="L40" i="67"/>
  <c r="D46" i="67"/>
  <c r="D52" i="67" s="1"/>
  <c r="D56" i="67" s="1"/>
  <c r="D40" i="67"/>
  <c r="V46" i="66"/>
  <c r="V52" i="66" s="1"/>
  <c r="V56" i="66" s="1"/>
  <c r="U34" i="66"/>
  <c r="V40" i="66"/>
  <c r="U34" i="64"/>
  <c r="V46" i="64"/>
  <c r="V52" i="64" s="1"/>
  <c r="V56" i="64" s="1"/>
  <c r="V40" i="64"/>
  <c r="D46" i="63"/>
  <c r="D52" i="63" s="1"/>
  <c r="D56" i="63" s="1"/>
  <c r="D40" i="63"/>
  <c r="R40" i="22"/>
  <c r="J46" i="22"/>
  <c r="J52" i="22" s="1"/>
  <c r="J56" i="22" s="1"/>
  <c r="J18" i="113"/>
  <c r="K126" i="113"/>
  <c r="K81" i="113"/>
  <c r="J93" i="113"/>
  <c r="J167" i="113"/>
  <c r="J62" i="113"/>
  <c r="K51" i="113"/>
  <c r="J138" i="113"/>
  <c r="L66" i="113"/>
  <c r="L6" i="113"/>
  <c r="L126" i="113"/>
  <c r="K21" i="113"/>
  <c r="J107" i="113"/>
  <c r="K3" i="113"/>
  <c r="J140" i="113"/>
  <c r="L4" i="113"/>
  <c r="K171" i="113"/>
  <c r="K96" i="113"/>
  <c r="J17" i="113"/>
  <c r="L111" i="113"/>
  <c r="J33" i="113"/>
  <c r="K111" i="113"/>
  <c r="N68" i="112"/>
  <c r="L3" i="113"/>
  <c r="L81" i="113"/>
  <c r="N22" i="112"/>
  <c r="J109" i="113"/>
  <c r="J64" i="113"/>
  <c r="J32" i="113"/>
  <c r="L96" i="113"/>
  <c r="J153" i="113"/>
  <c r="K5" i="113"/>
  <c r="J78" i="113"/>
  <c r="J34" i="113"/>
  <c r="J122" i="113"/>
  <c r="K36" i="113"/>
  <c r="J110" i="113"/>
  <c r="J79" i="113"/>
  <c r="K4" i="113"/>
  <c r="L171" i="113"/>
  <c r="L51" i="113"/>
  <c r="L21" i="113"/>
  <c r="J137" i="113"/>
  <c r="N160" i="112"/>
  <c r="L2" i="113"/>
  <c r="K66" i="113"/>
  <c r="J124" i="113"/>
  <c r="J108" i="113"/>
  <c r="J152" i="113"/>
  <c r="J35" i="113"/>
  <c r="L156" i="113"/>
  <c r="J154" i="113"/>
  <c r="J168" i="113"/>
  <c r="J92" i="113"/>
  <c r="J49" i="113"/>
  <c r="J63" i="113"/>
  <c r="J94" i="113"/>
  <c r="K2" i="113"/>
  <c r="L141" i="113"/>
  <c r="L5" i="113"/>
  <c r="J155" i="113"/>
  <c r="J65" i="113"/>
  <c r="J19" i="113"/>
  <c r="L36" i="113"/>
  <c r="J139" i="113"/>
  <c r="J125" i="113"/>
  <c r="J20" i="113"/>
  <c r="J95" i="113"/>
  <c r="J50" i="113"/>
  <c r="J48" i="113"/>
  <c r="J169" i="113"/>
  <c r="K156" i="113"/>
  <c r="K141" i="113"/>
  <c r="J170" i="113"/>
  <c r="J47" i="113"/>
  <c r="J80" i="113"/>
  <c r="J123" i="113"/>
  <c r="N114" i="112"/>
  <c r="J77" i="113"/>
  <c r="D72" i="63" l="1"/>
  <c r="D73" i="63" s="1"/>
  <c r="D72" i="67"/>
  <c r="D73" i="67" s="1"/>
  <c r="D72" i="68"/>
  <c r="D73" i="68" s="1"/>
  <c r="U46" i="23"/>
  <c r="U52" i="23" s="1"/>
  <c r="U56" i="23" s="1"/>
  <c r="U40" i="23"/>
  <c r="U46" i="62"/>
  <c r="U52" i="62" s="1"/>
  <c r="U56" i="62" s="1"/>
  <c r="U40" i="62"/>
  <c r="H72" i="65"/>
  <c r="H73" i="65" s="1"/>
  <c r="D72" i="66"/>
  <c r="D73" i="66" s="1"/>
  <c r="H46" i="22"/>
  <c r="H40" i="22"/>
  <c r="H72" i="23"/>
  <c r="H73" i="23" s="1"/>
  <c r="H72" i="66"/>
  <c r="H73" i="66" s="1"/>
  <c r="H72" i="62"/>
  <c r="H73" i="62" s="1"/>
  <c r="U46" i="63"/>
  <c r="U52" i="63" s="1"/>
  <c r="U56" i="63" s="1"/>
  <c r="U40" i="63"/>
  <c r="L72" i="64"/>
  <c r="L73" i="64" s="1"/>
  <c r="L72" i="68"/>
  <c r="L73" i="68" s="1"/>
  <c r="U46" i="66"/>
  <c r="U52" i="66" s="1"/>
  <c r="U56" i="66" s="1"/>
  <c r="U40" i="66"/>
  <c r="V40" i="22"/>
  <c r="P72" i="60"/>
  <c r="P73" i="60" s="1"/>
  <c r="P72" i="62"/>
  <c r="P73" i="62" s="1"/>
  <c r="U46" i="67"/>
  <c r="U52" i="67" s="1"/>
  <c r="U56" i="67" s="1"/>
  <c r="U40" i="67"/>
  <c r="D72" i="60"/>
  <c r="D73" i="60" s="1"/>
  <c r="L72" i="61"/>
  <c r="L73" i="61" s="1"/>
  <c r="H72" i="64"/>
  <c r="H73" i="64" s="1"/>
  <c r="P72" i="68"/>
  <c r="P73" i="68" s="1"/>
  <c r="H72" i="60"/>
  <c r="H73" i="60" s="1"/>
  <c r="D72" i="65"/>
  <c r="D73" i="65" s="1"/>
  <c r="D72" i="69"/>
  <c r="D73" i="69" s="1"/>
  <c r="D46" i="22"/>
  <c r="D40" i="22"/>
  <c r="U46" i="61"/>
  <c r="U52" i="61" s="1"/>
  <c r="U56" i="61" s="1"/>
  <c r="U40" i="61"/>
  <c r="U46" i="68"/>
  <c r="U52" i="68" s="1"/>
  <c r="U56" i="68" s="1"/>
  <c r="U40" i="68"/>
  <c r="W40" i="22"/>
  <c r="H72" i="63"/>
  <c r="H73" i="63" s="1"/>
  <c r="P72" i="65"/>
  <c r="P73" i="65" s="1"/>
  <c r="H72" i="69"/>
  <c r="H73" i="69" s="1"/>
  <c r="P72" i="23"/>
  <c r="P73" i="23" s="1"/>
  <c r="L72" i="67"/>
  <c r="L73" i="67" s="1"/>
  <c r="U34" i="22"/>
  <c r="V46" i="22"/>
  <c r="L72" i="62"/>
  <c r="L73" i="62" s="1"/>
  <c r="P72" i="64"/>
  <c r="P73" i="64" s="1"/>
  <c r="H72" i="67"/>
  <c r="H73" i="67" s="1"/>
  <c r="L72" i="66"/>
  <c r="L73" i="66" s="1"/>
  <c r="P46" i="22"/>
  <c r="P40" i="22"/>
  <c r="L46" i="22"/>
  <c r="L40" i="22"/>
  <c r="H72" i="68"/>
  <c r="H73" i="68" s="1"/>
  <c r="L72" i="63"/>
  <c r="L73" i="63" s="1"/>
  <c r="U46" i="60"/>
  <c r="U52" i="60" s="1"/>
  <c r="U56" i="60" s="1"/>
  <c r="U40" i="60"/>
  <c r="U46" i="64"/>
  <c r="U52" i="64" s="1"/>
  <c r="U56" i="64" s="1"/>
  <c r="U40" i="64"/>
  <c r="H72" i="61"/>
  <c r="H73" i="61" s="1"/>
  <c r="D72" i="23"/>
  <c r="D73" i="23" s="1"/>
  <c r="D72" i="61"/>
  <c r="D73" i="61" s="1"/>
  <c r="D72" i="62"/>
  <c r="D73" i="62" s="1"/>
  <c r="L72" i="23"/>
  <c r="L73" i="23" s="1"/>
  <c r="P72" i="66"/>
  <c r="P73" i="66" s="1"/>
  <c r="D72" i="64"/>
  <c r="D73" i="64" s="1"/>
  <c r="L72" i="65"/>
  <c r="L73" i="65" s="1"/>
  <c r="L72" i="69"/>
  <c r="L73" i="69" s="1"/>
  <c r="L72" i="60"/>
  <c r="L73" i="60" s="1"/>
  <c r="U46" i="65"/>
  <c r="U52" i="65" s="1"/>
  <c r="U56" i="65" s="1"/>
  <c r="U40" i="65"/>
  <c r="U46" i="69"/>
  <c r="U52" i="69" s="1"/>
  <c r="U56" i="69" s="1"/>
  <c r="U40" i="69"/>
  <c r="P72" i="63"/>
  <c r="P73" i="63" s="1"/>
  <c r="P72" i="67"/>
  <c r="P73" i="67" s="1"/>
  <c r="P72" i="69"/>
  <c r="P73" i="69" s="1"/>
  <c r="P72" i="61"/>
  <c r="P73" i="61" s="1"/>
  <c r="N1657" i="112"/>
  <c r="J133" i="113"/>
  <c r="J27" i="113"/>
  <c r="N1427" i="112"/>
  <c r="J141" i="113"/>
  <c r="J171" i="113"/>
  <c r="N1749" i="112"/>
  <c r="J177" i="113"/>
  <c r="N507" i="112"/>
  <c r="N2209" i="112"/>
  <c r="J43" i="113"/>
  <c r="N2669" i="112"/>
  <c r="N1473" i="112"/>
  <c r="J88" i="113"/>
  <c r="J102" i="113"/>
  <c r="N1243" i="112"/>
  <c r="N2393" i="112"/>
  <c r="N645" i="112"/>
  <c r="N1105" i="112"/>
  <c r="J156" i="113"/>
  <c r="N2577" i="112"/>
  <c r="J89" i="113"/>
  <c r="N2255" i="112"/>
  <c r="N737" i="112"/>
  <c r="J120" i="113"/>
  <c r="J60" i="113"/>
  <c r="J149" i="113"/>
  <c r="J87" i="113"/>
  <c r="N1933" i="112"/>
  <c r="J36" i="113"/>
  <c r="N829" i="112"/>
  <c r="N1887" i="112"/>
  <c r="J66" i="113"/>
  <c r="J57" i="113"/>
  <c r="J90" i="113"/>
  <c r="J73" i="113"/>
  <c r="N1795" i="112"/>
  <c r="N1059" i="112"/>
  <c r="J178" i="113"/>
  <c r="N2163" i="112"/>
  <c r="N2117" i="112"/>
  <c r="J105" i="113"/>
  <c r="J147" i="113"/>
  <c r="N2025" i="112"/>
  <c r="J28" i="113"/>
  <c r="J74" i="113"/>
  <c r="J134" i="113"/>
  <c r="J111" i="113"/>
  <c r="J21" i="113"/>
  <c r="N2485" i="112"/>
  <c r="J103" i="113"/>
  <c r="N2439" i="112"/>
  <c r="J118" i="113"/>
  <c r="J42" i="113"/>
  <c r="J72" i="113"/>
  <c r="J117" i="113"/>
  <c r="J45" i="113"/>
  <c r="J179" i="113"/>
  <c r="J126" i="113"/>
  <c r="J148" i="113"/>
  <c r="J30" i="113"/>
  <c r="J104" i="113"/>
  <c r="N1519" i="112"/>
  <c r="N967" i="112"/>
  <c r="J58" i="113"/>
  <c r="J165" i="113"/>
  <c r="J75" i="113"/>
  <c r="N875" i="112"/>
  <c r="J119" i="113"/>
  <c r="N1565" i="112"/>
  <c r="N553" i="112"/>
  <c r="N1979" i="112"/>
  <c r="N599" i="112"/>
  <c r="J44" i="113"/>
  <c r="N2623" i="112"/>
  <c r="N369" i="112"/>
  <c r="N323" i="112"/>
  <c r="J29" i="113"/>
  <c r="J164" i="113"/>
  <c r="J163" i="113"/>
  <c r="N2347" i="112"/>
  <c r="N1289" i="112"/>
  <c r="N1703" i="112"/>
  <c r="N1197" i="112"/>
  <c r="N783" i="112"/>
  <c r="N1013" i="112"/>
  <c r="J162" i="113"/>
  <c r="J180" i="113"/>
  <c r="J59" i="113"/>
  <c r="J132" i="113"/>
  <c r="N1335" i="112"/>
  <c r="J96" i="113"/>
  <c r="J150" i="113"/>
  <c r="J51" i="113"/>
  <c r="J135" i="113"/>
  <c r="N277" i="112"/>
  <c r="N415" i="112"/>
  <c r="N2715" i="112"/>
  <c r="J81" i="113"/>
  <c r="U74" i="68" l="1"/>
  <c r="U74" i="60"/>
  <c r="U74" i="67"/>
  <c r="L74" i="22"/>
  <c r="U74" i="66"/>
  <c r="U74" i="63"/>
  <c r="U74" i="62"/>
  <c r="U74" i="69"/>
  <c r="U74" i="65"/>
  <c r="U74" i="61"/>
  <c r="U74" i="23"/>
  <c r="D74" i="22"/>
  <c r="H74" i="22"/>
  <c r="U74" i="64"/>
  <c r="P74" i="22"/>
  <c r="V52" i="22"/>
  <c r="V56" i="22" s="1"/>
  <c r="P75" i="67"/>
  <c r="L75" i="65"/>
  <c r="D75" i="62"/>
  <c r="L75" i="63"/>
  <c r="P75" i="64"/>
  <c r="L75" i="67"/>
  <c r="H75" i="63"/>
  <c r="D75" i="69"/>
  <c r="H75" i="64"/>
  <c r="U72" i="67"/>
  <c r="U73" i="67" s="1"/>
  <c r="H75" i="23"/>
  <c r="H75" i="65"/>
  <c r="U72" i="23"/>
  <c r="U73" i="23" s="1"/>
  <c r="P75" i="63"/>
  <c r="U72" i="65"/>
  <c r="U73" i="65" s="1"/>
  <c r="D75" i="64"/>
  <c r="D75" i="61"/>
  <c r="U72" i="64"/>
  <c r="U73" i="64" s="1"/>
  <c r="H75" i="68"/>
  <c r="P52" i="22"/>
  <c r="P56" i="22" s="1"/>
  <c r="L75" i="62"/>
  <c r="P75" i="23"/>
  <c r="U72" i="61"/>
  <c r="U73" i="61" s="1"/>
  <c r="D75" i="65"/>
  <c r="L75" i="61"/>
  <c r="P75" i="62"/>
  <c r="U72" i="66"/>
  <c r="U73" i="66" s="1"/>
  <c r="U72" i="63"/>
  <c r="U73" i="63" s="1"/>
  <c r="D75" i="68"/>
  <c r="P75" i="61"/>
  <c r="L75" i="60"/>
  <c r="P75" i="66"/>
  <c r="D75" i="23"/>
  <c r="L75" i="66"/>
  <c r="H75" i="69"/>
  <c r="H75" i="60"/>
  <c r="D75" i="60"/>
  <c r="P75" i="60"/>
  <c r="L75" i="68"/>
  <c r="H75" i="62"/>
  <c r="H52" i="22"/>
  <c r="H56" i="22" s="1"/>
  <c r="U72" i="62"/>
  <c r="U73" i="62" s="1"/>
  <c r="D75" i="67"/>
  <c r="P75" i="69"/>
  <c r="U72" i="69"/>
  <c r="U73" i="69" s="1"/>
  <c r="L75" i="69"/>
  <c r="L75" i="23"/>
  <c r="H75" i="61"/>
  <c r="U72" i="60"/>
  <c r="U73" i="60" s="1"/>
  <c r="L52" i="22"/>
  <c r="L56" i="22" s="1"/>
  <c r="H75" i="67"/>
  <c r="U46" i="22"/>
  <c r="U52" i="22" s="1"/>
  <c r="U56" i="22" s="1"/>
  <c r="U40" i="22"/>
  <c r="P75" i="65"/>
  <c r="U72" i="68"/>
  <c r="U73" i="68" s="1"/>
  <c r="D52" i="22"/>
  <c r="D56" i="22" s="1"/>
  <c r="P75" i="68"/>
  <c r="L75" i="64"/>
  <c r="H75" i="66"/>
  <c r="D75" i="66"/>
  <c r="D75" i="63"/>
  <c r="J151" i="113"/>
  <c r="J106" i="113"/>
  <c r="J4" i="113"/>
  <c r="J5" i="113"/>
  <c r="J166" i="113"/>
  <c r="J6" i="113"/>
  <c r="K6" i="113"/>
  <c r="N93" i="112"/>
  <c r="N139" i="112"/>
  <c r="J2" i="113"/>
  <c r="J31" i="113"/>
  <c r="N47" i="112"/>
  <c r="J136" i="113"/>
  <c r="J181" i="113"/>
  <c r="J121" i="113"/>
  <c r="N185" i="112"/>
  <c r="J3" i="113"/>
  <c r="J91" i="113"/>
  <c r="J76" i="113"/>
  <c r="J46" i="113"/>
  <c r="J61" i="113"/>
  <c r="U74" i="22" l="1"/>
  <c r="N15" i="121"/>
  <c r="E15" i="121"/>
  <c r="K15" i="121"/>
  <c r="D72" i="22"/>
  <c r="D73" i="22" s="1"/>
  <c r="K23" i="121"/>
  <c r="K25" i="121" s="1"/>
  <c r="H72" i="22"/>
  <c r="H73" i="22" s="1"/>
  <c r="P72" i="22"/>
  <c r="P73" i="22" s="1"/>
  <c r="T18" i="121"/>
  <c r="E23" i="121"/>
  <c r="E25" i="121" s="1"/>
  <c r="U72" i="22"/>
  <c r="U73" i="22" s="1"/>
  <c r="L72" i="22"/>
  <c r="L73" i="22" s="1"/>
  <c r="H23" i="121"/>
  <c r="H25" i="121" s="1"/>
  <c r="U75" i="65"/>
  <c r="U75" i="68"/>
  <c r="C51" i="124"/>
  <c r="K19" i="16"/>
  <c r="K21" i="16" s="1"/>
  <c r="U75" i="62"/>
  <c r="U75" i="63"/>
  <c r="N19" i="16"/>
  <c r="N21" i="16" s="1"/>
  <c r="U75" i="64"/>
  <c r="U75" i="67"/>
  <c r="T16" i="16"/>
  <c r="E19" i="16"/>
  <c r="E21" i="16" s="1"/>
  <c r="U75" i="60"/>
  <c r="U75" i="69"/>
  <c r="H19" i="16"/>
  <c r="H21" i="16" s="1"/>
  <c r="U75" i="66"/>
  <c r="U75" i="61"/>
  <c r="N23" i="121"/>
  <c r="N25" i="121" s="1"/>
  <c r="U75" i="23"/>
  <c r="J12" i="113"/>
  <c r="J16" i="113"/>
  <c r="J14" i="113"/>
  <c r="J13" i="113"/>
  <c r="J15" i="113"/>
  <c r="T12" i="121" l="1"/>
  <c r="H15" i="121"/>
  <c r="T15" i="121"/>
  <c r="H75" i="22"/>
  <c r="L75" i="22"/>
  <c r="T23" i="121"/>
  <c r="T25" i="121" s="1"/>
  <c r="T19" i="16"/>
  <c r="T21" i="16" s="1"/>
  <c r="T31" i="16" s="1"/>
  <c r="T33" i="16" s="1"/>
  <c r="T34" i="16" s="1"/>
  <c r="E51" i="124"/>
  <c r="F51" i="124"/>
  <c r="C53" i="124"/>
  <c r="U75" i="22"/>
  <c r="P75" i="22"/>
  <c r="D75" i="22"/>
  <c r="F53" i="124" l="1"/>
  <c r="E53" i="124"/>
  <c r="BE15" i="101"/>
  <c r="BI15" i="101" l="1"/>
  <c r="BD15" i="101"/>
  <c r="AB15" i="101"/>
  <c r="BC15" i="101"/>
  <c r="BK15" i="101"/>
  <c r="BG15" i="101"/>
  <c r="P15" i="101"/>
  <c r="BF15" i="101"/>
  <c r="BL15" i="101"/>
  <c r="AN15" i="101"/>
  <c r="BH15" i="101"/>
  <c r="BJ15" i="101"/>
  <c r="BB15" i="101"/>
  <c r="D15" i="101"/>
  <c r="BA15" i="101" l="1"/>
  <c r="BG12" i="101"/>
  <c r="BC12" i="101"/>
  <c r="BI12" i="101"/>
  <c r="BL12" i="101"/>
  <c r="BB12" i="101"/>
  <c r="D12" i="101"/>
  <c r="AB12" i="101"/>
  <c r="BE12" i="101"/>
  <c r="P12" i="101"/>
  <c r="BF12" i="101"/>
  <c r="BK12" i="101"/>
  <c r="AN12" i="101"/>
  <c r="BD12" i="101"/>
  <c r="BH12" i="101"/>
  <c r="BJ12" i="101"/>
  <c r="BA12" i="101" l="1"/>
  <c r="AK77" i="101" l="1"/>
  <c r="AW77" i="101"/>
  <c r="H77" i="101" l="1"/>
  <c r="Y77" i="101"/>
  <c r="AQ77" i="101"/>
  <c r="R77" i="101"/>
  <c r="AI77" i="101"/>
  <c r="N77" i="101"/>
  <c r="AF77" i="101"/>
  <c r="K77" i="101"/>
  <c r="AC77" i="101"/>
  <c r="AT77" i="101"/>
  <c r="L77" i="101"/>
  <c r="AD77" i="101"/>
  <c r="AU77" i="101"/>
  <c r="D16" i="101"/>
  <c r="D77" i="101" s="1"/>
  <c r="H22" i="117" s="1"/>
  <c r="BB16" i="101"/>
  <c r="E77" i="101"/>
  <c r="V77" i="101"/>
  <c r="AM77" i="101"/>
  <c r="S77" i="101"/>
  <c r="AJ77" i="101"/>
  <c r="O77" i="101"/>
  <c r="AG77" i="101"/>
  <c r="AX77" i="101"/>
  <c r="Q77" i="101"/>
  <c r="AH77" i="101"/>
  <c r="AY77" i="101"/>
  <c r="I77" i="101"/>
  <c r="Z77" i="101"/>
  <c r="AR77" i="101"/>
  <c r="F77" i="101"/>
  <c r="W77" i="101"/>
  <c r="AO77" i="101"/>
  <c r="T77" i="101"/>
  <c r="U77" i="101"/>
  <c r="AL77" i="101"/>
  <c r="BJ16" i="101"/>
  <c r="BJ77" i="101" s="1"/>
  <c r="M77" i="101"/>
  <c r="AE77" i="101"/>
  <c r="AV77" i="101"/>
  <c r="BG16" i="101"/>
  <c r="BG77" i="101" s="1"/>
  <c r="J77" i="101"/>
  <c r="AA77" i="101"/>
  <c r="AS77" i="101"/>
  <c r="G77" i="101"/>
  <c r="X77" i="101"/>
  <c r="AP77" i="101"/>
  <c r="BD16" i="101" l="1"/>
  <c r="BD77" i="101" s="1"/>
  <c r="AN16" i="101"/>
  <c r="AN77" i="101" s="1"/>
  <c r="K22" i="117" s="1"/>
  <c r="BC16" i="101"/>
  <c r="BC77" i="101" s="1"/>
  <c r="P16" i="101"/>
  <c r="P77" i="101" s="1"/>
  <c r="I22" i="117" s="1"/>
  <c r="BB77" i="101"/>
  <c r="BH16" i="101"/>
  <c r="BH77" i="101" s="1"/>
  <c r="BK16" i="101"/>
  <c r="BK77" i="101" s="1"/>
  <c r="BF16" i="101"/>
  <c r="BF77" i="101" s="1"/>
  <c r="BL16" i="101"/>
  <c r="BL77" i="101" s="1"/>
  <c r="BI16" i="101"/>
  <c r="BI77" i="101" s="1"/>
  <c r="AB16" i="101"/>
  <c r="AB77" i="101" s="1"/>
  <c r="J22" i="117" s="1"/>
  <c r="BE16" i="101"/>
  <c r="BE77" i="101" s="1"/>
  <c r="X1323" i="109"/>
  <c r="BA16" i="101" l="1"/>
  <c r="BA77" i="101" s="1"/>
  <c r="T20" i="9" l="1"/>
  <c r="G81" i="33"/>
  <c r="I81" i="36"/>
  <c r="O81" i="30"/>
  <c r="BB30" i="34"/>
  <c r="BF29" i="33"/>
  <c r="I36" i="33"/>
  <c r="D37" i="29"/>
  <c r="E40" i="29"/>
  <c r="BB37" i="29"/>
  <c r="H40" i="4"/>
  <c r="H37" i="9"/>
  <c r="BC30" i="32"/>
  <c r="BE30" i="35"/>
  <c r="BI30" i="29"/>
  <c r="S30" i="9"/>
  <c r="S36" i="31"/>
  <c r="K40" i="30"/>
  <c r="N40" i="27"/>
  <c r="G81" i="28"/>
  <c r="AG81" i="4"/>
  <c r="BF30" i="33"/>
  <c r="BC30" i="4"/>
  <c r="F30" i="9"/>
  <c r="M36" i="35"/>
  <c r="BJ29" i="35"/>
  <c r="AO36" i="30"/>
  <c r="Q36" i="29"/>
  <c r="T36" i="4"/>
  <c r="BE27" i="30"/>
  <c r="BB23" i="28"/>
  <c r="K36" i="29"/>
  <c r="BH29" i="29"/>
  <c r="N29" i="9"/>
  <c r="N36" i="4"/>
  <c r="BK29" i="4"/>
  <c r="BH27" i="30"/>
  <c r="AH23" i="9"/>
  <c r="G36" i="35"/>
  <c r="AH36" i="30"/>
  <c r="N36" i="29"/>
  <c r="R36" i="4"/>
  <c r="AB27" i="28"/>
  <c r="BD27" i="27"/>
  <c r="BH23" i="32"/>
  <c r="BL23" i="35"/>
  <c r="X23" i="9"/>
  <c r="AO36" i="35"/>
  <c r="AT36" i="4"/>
  <c r="BC27" i="4"/>
  <c r="BG23" i="31"/>
  <c r="BK23" i="34"/>
  <c r="AN23" i="29"/>
  <c r="AS23" i="9"/>
  <c r="R23" i="9"/>
  <c r="AN22" i="4"/>
  <c r="S28" i="33"/>
  <c r="AS28" i="31"/>
  <c r="W28" i="36"/>
  <c r="AW28" i="34"/>
  <c r="AA28" i="30"/>
  <c r="BC20" i="29"/>
  <c r="F78" i="29"/>
  <c r="F28" i="29"/>
  <c r="AF28" i="27"/>
  <c r="J78" i="4"/>
  <c r="BG20" i="4"/>
  <c r="J28" i="4"/>
  <c r="J20" i="9"/>
  <c r="BF22" i="32"/>
  <c r="BJ22" i="35"/>
  <c r="V22" i="9"/>
  <c r="AV28" i="32"/>
  <c r="Z28" i="31"/>
  <c r="D20" i="36"/>
  <c r="E78" i="36"/>
  <c r="BB20" i="36"/>
  <c r="E28" i="36"/>
  <c r="AE28" i="34"/>
  <c r="BF20" i="30"/>
  <c r="I28" i="30"/>
  <c r="I78" i="30"/>
  <c r="AI28" i="28"/>
  <c r="M28" i="27"/>
  <c r="M78" i="27"/>
  <c r="P22" i="32"/>
  <c r="AD22" i="9"/>
  <c r="BE20" i="33"/>
  <c r="AH28" i="31"/>
  <c r="BI20" i="36"/>
  <c r="AL28" i="34"/>
  <c r="Q28" i="30"/>
  <c r="P20" i="30"/>
  <c r="Q78" i="30"/>
  <c r="AQ28" i="28"/>
  <c r="U28" i="27"/>
  <c r="AB22" i="33"/>
  <c r="T22" i="9"/>
  <c r="AT28" i="32"/>
  <c r="X28" i="31"/>
  <c r="AX28" i="35"/>
  <c r="AB20" i="34"/>
  <c r="AC28" i="34"/>
  <c r="AC78" i="34"/>
  <c r="AK28" i="29"/>
  <c r="X28" i="27"/>
  <c r="AD30" i="9"/>
  <c r="F40" i="29"/>
  <c r="AC40" i="27"/>
  <c r="E40" i="4"/>
  <c r="BB37" i="4"/>
  <c r="D37" i="4"/>
  <c r="E37" i="9"/>
  <c r="N81" i="34"/>
  <c r="Q81" i="28"/>
  <c r="AR81" i="4"/>
  <c r="BH30" i="4"/>
  <c r="K40" i="27"/>
  <c r="N81" i="32"/>
  <c r="Q81" i="35"/>
  <c r="Y81" i="4"/>
  <c r="BC30" i="33"/>
  <c r="BE30" i="36"/>
  <c r="BI30" i="30"/>
  <c r="AP36" i="33"/>
  <c r="AS36" i="36"/>
  <c r="M40" i="28"/>
  <c r="AP40" i="4"/>
  <c r="Q81" i="33"/>
  <c r="BB35" i="29"/>
  <c r="D35" i="29"/>
  <c r="E81" i="29"/>
  <c r="BE35" i="4"/>
  <c r="H35" i="9"/>
  <c r="H81" i="4"/>
  <c r="BK30" i="31"/>
  <c r="AX30" i="9"/>
  <c r="BJ29" i="32"/>
  <c r="M36" i="32"/>
  <c r="Q36" i="36"/>
  <c r="AM36" i="34"/>
  <c r="O36" i="30"/>
  <c r="BL29" i="30"/>
  <c r="BJ27" i="28"/>
  <c r="AM27" i="9"/>
  <c r="BB23" i="29"/>
  <c r="J36" i="30"/>
  <c r="M36" i="27"/>
  <c r="BH27" i="34"/>
  <c r="P27" i="28"/>
  <c r="AQ27" i="9"/>
  <c r="BE23" i="29"/>
  <c r="BI23" i="4"/>
  <c r="F36" i="36"/>
  <c r="M36" i="30"/>
  <c r="BJ29" i="30"/>
  <c r="AO36" i="28"/>
  <c r="U36" i="27"/>
  <c r="AB27" i="29"/>
  <c r="BD27" i="28"/>
  <c r="AG27" i="9"/>
  <c r="BH23" i="33"/>
  <c r="BL23" i="36"/>
  <c r="AU36" i="36"/>
  <c r="Y36" i="4"/>
  <c r="BC27" i="27"/>
  <c r="BG23" i="32"/>
  <c r="BK23" i="35"/>
  <c r="AN23" i="30"/>
  <c r="W23" i="9"/>
  <c r="BC22" i="32"/>
  <c r="BG22" i="35"/>
  <c r="BK22" i="29"/>
  <c r="AN22" i="27"/>
  <c r="S22" i="9"/>
  <c r="AS28" i="32"/>
  <c r="W28" i="31"/>
  <c r="AW28" i="35"/>
  <c r="AA28" i="34"/>
  <c r="BC20" i="30"/>
  <c r="AF28" i="28"/>
  <c r="BG20" i="27"/>
  <c r="BJ20" i="4"/>
  <c r="M20" i="9"/>
  <c r="M28" i="4"/>
  <c r="M78" i="4"/>
  <c r="BF22" i="33"/>
  <c r="BJ22" i="36"/>
  <c r="AV28" i="33"/>
  <c r="Z28" i="32"/>
  <c r="D20" i="31"/>
  <c r="E78" i="31"/>
  <c r="BB20" i="31"/>
  <c r="E28" i="31"/>
  <c r="AE28" i="35"/>
  <c r="I28" i="34"/>
  <c r="BF20" i="34"/>
  <c r="I78" i="34"/>
  <c r="AI28" i="29"/>
  <c r="M28" i="28"/>
  <c r="BJ20" i="28"/>
  <c r="AI28" i="4"/>
  <c r="AI20" i="9"/>
  <c r="AI78" i="4"/>
  <c r="P22" i="33"/>
  <c r="BE22" i="4"/>
  <c r="AH28" i="32"/>
  <c r="BI20" i="31"/>
  <c r="AL28" i="35"/>
  <c r="P20" i="34"/>
  <c r="AQ28" i="29"/>
  <c r="U28" i="28"/>
  <c r="AU20" i="9"/>
  <c r="BD22" i="33"/>
  <c r="BH22" i="36"/>
  <c r="BL22" i="30"/>
  <c r="AT28" i="33"/>
  <c r="X28" i="32"/>
  <c r="AX28" i="36"/>
  <c r="AC28" i="35"/>
  <c r="AB20" i="35"/>
  <c r="BD20" i="34"/>
  <c r="BC30" i="30"/>
  <c r="BC30" i="27"/>
  <c r="Q36" i="32"/>
  <c r="R40" i="4"/>
  <c r="G81" i="30"/>
  <c r="BF35" i="27"/>
  <c r="I81" i="27"/>
  <c r="BL30" i="32"/>
  <c r="X30" i="9"/>
  <c r="Q40" i="30"/>
  <c r="G81" i="31"/>
  <c r="I81" i="34"/>
  <c r="O81" i="28"/>
  <c r="AL81" i="4"/>
  <c r="BB30" i="29"/>
  <c r="BD30" i="4"/>
  <c r="BG29" i="31"/>
  <c r="J36" i="31"/>
  <c r="G40" i="27"/>
  <c r="I81" i="32"/>
  <c r="O81" i="35"/>
  <c r="U81" i="4"/>
  <c r="BD30" i="36"/>
  <c r="BH30" i="30"/>
  <c r="BL30" i="27"/>
  <c r="Y36" i="32"/>
  <c r="AE36" i="36"/>
  <c r="E36" i="35"/>
  <c r="D29" i="35"/>
  <c r="BB29" i="35"/>
  <c r="H36" i="29"/>
  <c r="BE29" i="29"/>
  <c r="BH29" i="4"/>
  <c r="K36" i="4"/>
  <c r="K29" i="9"/>
  <c r="P27" i="31"/>
  <c r="D27" i="27"/>
  <c r="BB27" i="27"/>
  <c r="BF23" i="32"/>
  <c r="BJ23" i="35"/>
  <c r="O36" i="36"/>
  <c r="F36" i="4"/>
  <c r="BC29" i="4"/>
  <c r="F29" i="9"/>
  <c r="BL27" i="31"/>
  <c r="BE27" i="27"/>
  <c r="BI23" i="32"/>
  <c r="P23" i="35"/>
  <c r="Y23" i="9"/>
  <c r="F36" i="29"/>
  <c r="BC29" i="29"/>
  <c r="AG36" i="27"/>
  <c r="I29" i="9"/>
  <c r="I36" i="4"/>
  <c r="BF29" i="4"/>
  <c r="BK27" i="31"/>
  <c r="BK27" i="34"/>
  <c r="AT27" i="9"/>
  <c r="AB23" i="36"/>
  <c r="BD23" i="35"/>
  <c r="BH23" i="29"/>
  <c r="BD29" i="34"/>
  <c r="J36" i="28"/>
  <c r="BI27" i="33"/>
  <c r="BJ27" i="36"/>
  <c r="BJ27" i="30"/>
  <c r="AN27" i="28"/>
  <c r="BC23" i="34"/>
  <c r="BG23" i="28"/>
  <c r="AJ23" i="9"/>
  <c r="BC22" i="28"/>
  <c r="AF22" i="9"/>
  <c r="BG20" i="33"/>
  <c r="AJ28" i="31"/>
  <c r="BK20" i="36"/>
  <c r="N78" i="36"/>
  <c r="N28" i="36"/>
  <c r="AO28" i="34"/>
  <c r="AN20" i="34"/>
  <c r="S28" i="30"/>
  <c r="AS28" i="28"/>
  <c r="W28" i="27"/>
  <c r="AM28" i="4"/>
  <c r="AM78" i="4"/>
  <c r="AM20" i="9"/>
  <c r="BB22" i="35"/>
  <c r="BF22" i="29"/>
  <c r="BJ22" i="4"/>
  <c r="AM28" i="32"/>
  <c r="R28" i="31"/>
  <c r="AR28" i="35"/>
  <c r="V28" i="34"/>
  <c r="AV28" i="29"/>
  <c r="Z28" i="28"/>
  <c r="E28" i="27"/>
  <c r="D20" i="27"/>
  <c r="E78" i="27"/>
  <c r="BB20" i="27"/>
  <c r="BE22" i="32"/>
  <c r="BI22" i="35"/>
  <c r="P22" i="29"/>
  <c r="U22" i="9"/>
  <c r="AU28" i="32"/>
  <c r="Y28" i="31"/>
  <c r="AY28" i="35"/>
  <c r="AD28" i="34"/>
  <c r="BE20" i="30"/>
  <c r="H28" i="30"/>
  <c r="AH28" i="28"/>
  <c r="L28" i="27"/>
  <c r="BI20" i="27"/>
  <c r="AB22" i="30"/>
  <c r="BD22" i="29"/>
  <c r="AK28" i="32"/>
  <c r="O28" i="31"/>
  <c r="O78" i="31"/>
  <c r="BL20" i="31"/>
  <c r="AP28" i="35"/>
  <c r="T28" i="34"/>
  <c r="AT28" i="29"/>
  <c r="X28" i="28"/>
  <c r="AX28" i="4"/>
  <c r="AX78" i="4"/>
  <c r="AX20" i="9"/>
  <c r="N81" i="27"/>
  <c r="W40" i="4"/>
  <c r="G40" i="31"/>
  <c r="L45" i="30"/>
  <c r="H45" i="36"/>
  <c r="V55" i="4"/>
  <c r="N55" i="29"/>
  <c r="L55" i="35"/>
  <c r="F55" i="32"/>
  <c r="F79" i="27"/>
  <c r="BL41" i="4"/>
  <c r="O45" i="4"/>
  <c r="O41" i="9"/>
  <c r="BB41" i="29"/>
  <c r="D41" i="29"/>
  <c r="E45" i="29"/>
  <c r="AO55" i="4"/>
  <c r="AO51" i="9"/>
  <c r="AN51" i="4"/>
  <c r="O55" i="28"/>
  <c r="J55" i="34"/>
  <c r="H55" i="31"/>
  <c r="N40" i="33"/>
  <c r="AH45" i="4"/>
  <c r="L45" i="28"/>
  <c r="H45" i="34"/>
  <c r="H45" i="31"/>
  <c r="G51" i="9"/>
  <c r="BD51" i="4"/>
  <c r="G55" i="4"/>
  <c r="O55" i="33"/>
  <c r="AH79" i="4"/>
  <c r="L40" i="32"/>
  <c r="I45" i="27"/>
  <c r="K45" i="30"/>
  <c r="G45" i="36"/>
  <c r="U55" i="4"/>
  <c r="K55" i="35"/>
  <c r="I55" i="32"/>
  <c r="AC55" i="33"/>
  <c r="E79" i="27"/>
  <c r="BB53" i="27"/>
  <c r="D53" i="27"/>
  <c r="L72" i="29"/>
  <c r="BI64" i="29"/>
  <c r="N79" i="29"/>
  <c r="L79" i="35"/>
  <c r="I79" i="32"/>
  <c r="H79" i="28"/>
  <c r="D53" i="34"/>
  <c r="BB53" i="34"/>
  <c r="E79" i="34"/>
  <c r="AH72" i="34"/>
  <c r="D53" i="29"/>
  <c r="E79" i="29"/>
  <c r="BB53" i="29"/>
  <c r="N79" i="33"/>
  <c r="M72" i="28"/>
  <c r="BJ64" i="28"/>
  <c r="BD64" i="32"/>
  <c r="AU65" i="9"/>
  <c r="P65" i="34"/>
  <c r="BD64" i="36"/>
  <c r="G72" i="36"/>
  <c r="AF72" i="31"/>
  <c r="BD64" i="33"/>
  <c r="AD65" i="9"/>
  <c r="BD64" i="31"/>
  <c r="BC65" i="4"/>
  <c r="BE66" i="4"/>
  <c r="AB66" i="30"/>
  <c r="V66" i="9"/>
  <c r="P66" i="29"/>
  <c r="BH66" i="35"/>
  <c r="BB66" i="32"/>
  <c r="BF67" i="34"/>
  <c r="AN67" i="31"/>
  <c r="P67" i="33"/>
  <c r="BE68" i="28"/>
  <c r="P67" i="30"/>
  <c r="BF67" i="33"/>
  <c r="AI68" i="9"/>
  <c r="BF68" i="28"/>
  <c r="BD68" i="30"/>
  <c r="BG71" i="31"/>
  <c r="BI71" i="28"/>
  <c r="BF71" i="28"/>
  <c r="P71" i="34"/>
  <c r="BL73" i="4"/>
  <c r="O73" i="9"/>
  <c r="O77" i="4"/>
  <c r="AO77" i="27"/>
  <c r="M77" i="29"/>
  <c r="AY77" i="4"/>
  <c r="AB71" i="31"/>
  <c r="W77" i="4"/>
  <c r="I77" i="34"/>
  <c r="F77" i="36"/>
  <c r="Y36" i="31"/>
  <c r="P30" i="4"/>
  <c r="BK30" i="29"/>
  <c r="BG30" i="35"/>
  <c r="AW81" i="4"/>
  <c r="AO81" i="35"/>
  <c r="BG37" i="4"/>
  <c r="J37" i="9"/>
  <c r="J40" i="4"/>
  <c r="G40" i="29"/>
  <c r="M40" i="32"/>
  <c r="J45" i="27"/>
  <c r="N45" i="31"/>
  <c r="I55" i="4"/>
  <c r="BF51" i="4"/>
  <c r="I51" i="9"/>
  <c r="AC55" i="27"/>
  <c r="AO55" i="31"/>
  <c r="AO79" i="4"/>
  <c r="AN53" i="4"/>
  <c r="AO53" i="9"/>
  <c r="K40" i="34"/>
  <c r="AO45" i="28"/>
  <c r="M45" i="30"/>
  <c r="I45" i="36"/>
  <c r="G45" i="33"/>
  <c r="AA55" i="4"/>
  <c r="O55" i="32"/>
  <c r="K79" i="27"/>
  <c r="G40" i="36"/>
  <c r="U45" i="4"/>
  <c r="Q45" i="32"/>
  <c r="N55" i="27"/>
  <c r="L55" i="30"/>
  <c r="F55" i="36"/>
  <c r="V79" i="4"/>
  <c r="D37" i="35"/>
  <c r="E40" i="35"/>
  <c r="BB37" i="35"/>
  <c r="AC40" i="36"/>
  <c r="AR45" i="4"/>
  <c r="M45" i="31"/>
  <c r="H55" i="4"/>
  <c r="BE51" i="4"/>
  <c r="H51" i="9"/>
  <c r="D51" i="29"/>
  <c r="E55" i="29"/>
  <c r="BB51" i="29"/>
  <c r="Q55" i="33"/>
  <c r="AM79" i="4"/>
  <c r="N79" i="28"/>
  <c r="K79" i="34"/>
  <c r="I79" i="31"/>
  <c r="AC79" i="32"/>
  <c r="F64" i="9"/>
  <c r="F72" i="4"/>
  <c r="BC64" i="4"/>
  <c r="W72" i="27"/>
  <c r="AU72" i="28"/>
  <c r="U72" i="30"/>
  <c r="AS72" i="34"/>
  <c r="AO79" i="31"/>
  <c r="Q79" i="33"/>
  <c r="G72" i="28"/>
  <c r="AE72" i="29"/>
  <c r="O79" i="29"/>
  <c r="M79" i="35"/>
  <c r="F79" i="32"/>
  <c r="BE64" i="27"/>
  <c r="AW72" i="29"/>
  <c r="V72" i="34"/>
  <c r="K79" i="30"/>
  <c r="I79" i="36"/>
  <c r="AV72" i="27"/>
  <c r="AP72" i="30"/>
  <c r="V72" i="36"/>
  <c r="AQ72" i="31"/>
  <c r="BJ64" i="33"/>
  <c r="AJ65" i="9"/>
  <c r="F72" i="34"/>
  <c r="AS72" i="32"/>
  <c r="U65" i="9"/>
  <c r="BH65" i="35"/>
  <c r="BG65" i="32"/>
  <c r="S72" i="31"/>
  <c r="AP72" i="32"/>
  <c r="BI65" i="29"/>
  <c r="BE65" i="35"/>
  <c r="BC65" i="32"/>
  <c r="AP72" i="36"/>
  <c r="AO72" i="33"/>
  <c r="BH65" i="27"/>
  <c r="BD65" i="30"/>
  <c r="AB65" i="34"/>
  <c r="BE66" i="33"/>
  <c r="BI66" i="30"/>
  <c r="BD66" i="36"/>
  <c r="BF66" i="33"/>
  <c r="BI65" i="32"/>
  <c r="BD66" i="27"/>
  <c r="BF66" i="30"/>
  <c r="BH66" i="36"/>
  <c r="AB67" i="4"/>
  <c r="BG66" i="4"/>
  <c r="AB66" i="27"/>
  <c r="BB66" i="29"/>
  <c r="AH67" i="9"/>
  <c r="P67" i="27"/>
  <c r="BI67" i="36"/>
  <c r="AF68" i="9"/>
  <c r="BC68" i="28"/>
  <c r="BJ67" i="32"/>
  <c r="BH67" i="30"/>
  <c r="BC67" i="36"/>
  <c r="AB67" i="31"/>
  <c r="U68" i="9"/>
  <c r="BG68" i="34"/>
  <c r="BB67" i="30"/>
  <c r="V68" i="9"/>
  <c r="AY72" i="36"/>
  <c r="AA72" i="32"/>
  <c r="AL72" i="30"/>
  <c r="BH68" i="35"/>
  <c r="AB68" i="33"/>
  <c r="N71" i="9"/>
  <c r="AO71" i="9"/>
  <c r="BD71" i="28"/>
  <c r="BK71" i="35"/>
  <c r="AB71" i="29"/>
  <c r="BJ71" i="32"/>
  <c r="K77" i="27"/>
  <c r="D73" i="30"/>
  <c r="E77" i="30"/>
  <c r="BB73" i="30"/>
  <c r="AL77" i="4"/>
  <c r="L77" i="28"/>
  <c r="J73" i="9"/>
  <c r="BG73" i="4"/>
  <c r="J77" i="4"/>
  <c r="H77" i="29"/>
  <c r="AO77" i="35"/>
  <c r="M77" i="31"/>
  <c r="L77" i="35"/>
  <c r="F77" i="32"/>
  <c r="M77" i="35"/>
  <c r="K77" i="32"/>
  <c r="I77" i="36"/>
  <c r="G77" i="33"/>
  <c r="AQ36" i="28"/>
  <c r="AO81" i="34"/>
  <c r="N81" i="36"/>
  <c r="AH81" i="31"/>
  <c r="AF40" i="4"/>
  <c r="N40" i="31"/>
  <c r="J45" i="4"/>
  <c r="BG41" i="4"/>
  <c r="J41" i="9"/>
  <c r="Q45" i="36"/>
  <c r="I45" i="33"/>
  <c r="AE55" i="4"/>
  <c r="N55" i="32"/>
  <c r="N79" i="27"/>
  <c r="F40" i="36"/>
  <c r="AC40" i="31"/>
  <c r="X45" i="4"/>
  <c r="M45" i="29"/>
  <c r="J45" i="35"/>
  <c r="G45" i="32"/>
  <c r="AV55" i="4"/>
  <c r="Q55" i="31"/>
  <c r="BI53" i="4"/>
  <c r="L53" i="9"/>
  <c r="L79" i="4"/>
  <c r="AQ45" i="4"/>
  <c r="Q45" i="34"/>
  <c r="AO45" i="35"/>
  <c r="Q45" i="31"/>
  <c r="O55" i="4"/>
  <c r="BL51" i="4"/>
  <c r="O51" i="9"/>
  <c r="L55" i="29"/>
  <c r="F55" i="35"/>
  <c r="AQ79" i="4"/>
  <c r="D37" i="34"/>
  <c r="E40" i="34"/>
  <c r="BB37" i="34"/>
  <c r="Q45" i="27"/>
  <c r="O45" i="36"/>
  <c r="H45" i="33"/>
  <c r="AD55" i="4"/>
  <c r="D51" i="28"/>
  <c r="BB51" i="28"/>
  <c r="E55" i="28"/>
  <c r="AO55" i="36"/>
  <c r="M79" i="27"/>
  <c r="L79" i="30"/>
  <c r="F79" i="36"/>
  <c r="AS72" i="27"/>
  <c r="U72" i="29"/>
  <c r="AQ72" i="30"/>
  <c r="BI53" i="30"/>
  <c r="BI79" i="30" s="1"/>
  <c r="AE72" i="28"/>
  <c r="D64" i="30"/>
  <c r="E72" i="30"/>
  <c r="BB64" i="30"/>
  <c r="AD72" i="34"/>
  <c r="Q79" i="28"/>
  <c r="M79" i="34"/>
  <c r="G79" i="31"/>
  <c r="AD72" i="27"/>
  <c r="AW72" i="28"/>
  <c r="W72" i="30"/>
  <c r="AQ72" i="34"/>
  <c r="L79" i="29"/>
  <c r="F79" i="35"/>
  <c r="U72" i="28"/>
  <c r="AP72" i="29"/>
  <c r="V72" i="35"/>
  <c r="AQ72" i="36"/>
  <c r="AK72" i="33"/>
  <c r="BE65" i="27"/>
  <c r="AU72" i="31"/>
  <c r="S72" i="33"/>
  <c r="AS65" i="9"/>
  <c r="AN65" i="29"/>
  <c r="BG65" i="31"/>
  <c r="BI65" i="33"/>
  <c r="AO72" i="31"/>
  <c r="AK65" i="9"/>
  <c r="BH65" i="28"/>
  <c r="BD65" i="34"/>
  <c r="AB65" i="35"/>
  <c r="AQ72" i="32"/>
  <c r="BF65" i="29"/>
  <c r="BB65" i="35"/>
  <c r="BI66" i="35"/>
  <c r="BC66" i="32"/>
  <c r="AU67" i="9"/>
  <c r="BG66" i="29"/>
  <c r="BF66" i="35"/>
  <c r="BD66" i="32"/>
  <c r="AB66" i="33"/>
  <c r="AV67" i="9"/>
  <c r="BF66" i="4"/>
  <c r="BE66" i="29"/>
  <c r="BC66" i="35"/>
  <c r="AW67" i="9"/>
  <c r="BD65" i="33"/>
  <c r="AE66" i="9"/>
  <c r="BJ66" i="32"/>
  <c r="BJ67" i="27"/>
  <c r="P67" i="29"/>
  <c r="BG67" i="35"/>
  <c r="BE67" i="32"/>
  <c r="AY72" i="4"/>
  <c r="BB68" i="29"/>
  <c r="BG67" i="29"/>
  <c r="BE67" i="35"/>
  <c r="AQ68" i="9"/>
  <c r="AN68" i="29"/>
  <c r="BE67" i="29"/>
  <c r="AR68" i="9"/>
  <c r="AA72" i="31"/>
  <c r="U71" i="9"/>
  <c r="BI68" i="34"/>
  <c r="BB68" i="31"/>
  <c r="AL72" i="31"/>
  <c r="BI68" i="33"/>
  <c r="AM71" i="9"/>
  <c r="AL72" i="33"/>
  <c r="BE71" i="27"/>
  <c r="BG71" i="34"/>
  <c r="BD71" i="31"/>
  <c r="AN71" i="29"/>
  <c r="BL71" i="34"/>
  <c r="X77" i="4"/>
  <c r="J77" i="34"/>
  <c r="L73" i="9"/>
  <c r="L77" i="4"/>
  <c r="BI73" i="4"/>
  <c r="F77" i="29"/>
  <c r="L77" i="27"/>
  <c r="F77" i="30"/>
  <c r="BG71" i="33"/>
  <c r="AF77" i="4"/>
  <c r="E77" i="28"/>
  <c r="BB73" i="28"/>
  <c r="D73" i="28"/>
  <c r="N77" i="36"/>
  <c r="H77" i="33"/>
  <c r="M77" i="34"/>
  <c r="F77" i="31"/>
  <c r="K77" i="31"/>
  <c r="F77" i="35"/>
  <c r="AC77" i="33"/>
  <c r="AP30" i="9"/>
  <c r="P30" i="28"/>
  <c r="AN30" i="29"/>
  <c r="BK30" i="34"/>
  <c r="BG30" i="31"/>
  <c r="G81" i="4"/>
  <c r="BD35" i="4"/>
  <c r="G35" i="9"/>
  <c r="AA81" i="27"/>
  <c r="U81" i="30"/>
  <c r="AS81" i="34"/>
  <c r="AL81" i="31"/>
  <c r="O81" i="33"/>
  <c r="AJ40" i="4"/>
  <c r="H40" i="28"/>
  <c r="N41" i="9"/>
  <c r="N45" i="4"/>
  <c r="BK41" i="4"/>
  <c r="AC45" i="30"/>
  <c r="AO45" i="31"/>
  <c r="M45" i="33"/>
  <c r="AI55" i="4"/>
  <c r="F55" i="28"/>
  <c r="AA55" i="29"/>
  <c r="E55" i="34"/>
  <c r="BB51" i="34"/>
  <c r="D51" i="34"/>
  <c r="Y55" i="35"/>
  <c r="AT55" i="36"/>
  <c r="I40" i="36"/>
  <c r="E40" i="33"/>
  <c r="BB37" i="33"/>
  <c r="D37" i="33"/>
  <c r="AC45" i="4"/>
  <c r="AB41" i="4"/>
  <c r="AC41" i="9"/>
  <c r="N45" i="35"/>
  <c r="K45" i="32"/>
  <c r="E55" i="27"/>
  <c r="BB51" i="27"/>
  <c r="D51" i="27"/>
  <c r="AC55" i="28"/>
  <c r="AO55" i="32"/>
  <c r="Q53" i="9"/>
  <c r="P53" i="4"/>
  <c r="Q79" i="4"/>
  <c r="AO79" i="27"/>
  <c r="H40" i="35"/>
  <c r="AU45" i="4"/>
  <c r="AC45" i="28"/>
  <c r="T55" i="4"/>
  <c r="AR55" i="27"/>
  <c r="Q55" i="29"/>
  <c r="J55" i="35"/>
  <c r="H55" i="32"/>
  <c r="AU79" i="4"/>
  <c r="I40" i="34"/>
  <c r="F40" i="31"/>
  <c r="AC40" i="32"/>
  <c r="L45" i="33"/>
  <c r="AH55" i="4"/>
  <c r="I55" i="28"/>
  <c r="V55" i="32"/>
  <c r="AO55" i="33"/>
  <c r="AO79" i="28"/>
  <c r="Q79" i="30"/>
  <c r="J79" i="36"/>
  <c r="BG53" i="36"/>
  <c r="BG79" i="36" s="1"/>
  <c r="G79" i="33"/>
  <c r="AB64" i="4"/>
  <c r="AC72" i="4"/>
  <c r="AC64" i="9"/>
  <c r="AW72" i="27"/>
  <c r="Y72" i="29"/>
  <c r="AU72" i="30"/>
  <c r="G79" i="28"/>
  <c r="BH64" i="27"/>
  <c r="AI72" i="28"/>
  <c r="I72" i="30"/>
  <c r="BF64" i="30"/>
  <c r="AG72" i="34"/>
  <c r="AO79" i="29"/>
  <c r="K79" i="31"/>
  <c r="BE64" i="4"/>
  <c r="H72" i="4"/>
  <c r="H64" i="9"/>
  <c r="AH72" i="27"/>
  <c r="F72" i="29"/>
  <c r="AU72" i="34"/>
  <c r="Q79" i="29"/>
  <c r="J79" i="35"/>
  <c r="G79" i="32"/>
  <c r="E72" i="27"/>
  <c r="D64" i="27"/>
  <c r="BB64" i="27"/>
  <c r="Y72" i="28"/>
  <c r="AT72" i="29"/>
  <c r="S72" i="34"/>
  <c r="AU72" i="36"/>
  <c r="S72" i="32"/>
  <c r="AP72" i="33"/>
  <c r="BI65" i="27"/>
  <c r="BE65" i="30"/>
  <c r="BG64" i="35"/>
  <c r="AF72" i="36"/>
  <c r="W72" i="33"/>
  <c r="AV65" i="9"/>
  <c r="T72" i="36"/>
  <c r="AS72" i="31"/>
  <c r="T72" i="33"/>
  <c r="AP65" i="9"/>
  <c r="BH65" i="34"/>
  <c r="BD65" i="31"/>
  <c r="P65" i="33"/>
  <c r="T72" i="31"/>
  <c r="AU72" i="32"/>
  <c r="S65" i="9"/>
  <c r="BJ65" i="29"/>
  <c r="BF65" i="35"/>
  <c r="AF66" i="9"/>
  <c r="P66" i="35"/>
  <c r="BG66" i="32"/>
  <c r="T66" i="9"/>
  <c r="AN66" i="30"/>
  <c r="BJ66" i="35"/>
  <c r="BH66" i="32"/>
  <c r="BB67" i="27"/>
  <c r="BJ66" i="4"/>
  <c r="BH66" i="29"/>
  <c r="BG66" i="35"/>
  <c r="BE66" i="32"/>
  <c r="BC67" i="27"/>
  <c r="BH65" i="33"/>
  <c r="AI66" i="9"/>
  <c r="BD66" i="28"/>
  <c r="AB66" i="29"/>
  <c r="BI67" i="32"/>
  <c r="BE68" i="27"/>
  <c r="AX72" i="29"/>
  <c r="BI68" i="4"/>
  <c r="BF68" i="29"/>
  <c r="BI67" i="35"/>
  <c r="BC67" i="32"/>
  <c r="AT68" i="9"/>
  <c r="BH67" i="29"/>
  <c r="BB67" i="35"/>
  <c r="AU68" i="9"/>
  <c r="BE68" i="36"/>
  <c r="BC68" i="33"/>
  <c r="Y71" i="9"/>
  <c r="BF68" i="31"/>
  <c r="BB71" i="4"/>
  <c r="D71" i="4"/>
  <c r="E71" i="9"/>
  <c r="AR71" i="9"/>
  <c r="AX72" i="36"/>
  <c r="BH71" i="27"/>
  <c r="BK71" i="34"/>
  <c r="BH71" i="31"/>
  <c r="P71" i="31"/>
  <c r="BD71" i="30"/>
  <c r="BD71" i="33"/>
  <c r="AC73" i="9"/>
  <c r="AC77" i="4"/>
  <c r="AB73" i="4"/>
  <c r="F77" i="28"/>
  <c r="Q77" i="4"/>
  <c r="P73" i="4"/>
  <c r="Q73" i="9"/>
  <c r="J77" i="29"/>
  <c r="BC73" i="30"/>
  <c r="BC77" i="30" s="1"/>
  <c r="Q77" i="27"/>
  <c r="J77" i="30"/>
  <c r="BK71" i="33"/>
  <c r="AJ77" i="4"/>
  <c r="I77" i="28"/>
  <c r="L77" i="33"/>
  <c r="J77" i="31"/>
  <c r="O77" i="31"/>
  <c r="J77" i="35"/>
  <c r="H77" i="32"/>
  <c r="X20" i="9"/>
  <c r="X28" i="4"/>
  <c r="BD30" i="29"/>
  <c r="BI30" i="4"/>
  <c r="F40" i="34"/>
  <c r="AR81" i="33"/>
  <c r="X81" i="32"/>
  <c r="AU81" i="36"/>
  <c r="Z81" i="35"/>
  <c r="F81" i="34"/>
  <c r="AG81" i="29"/>
  <c r="H81" i="28"/>
  <c r="AI81" i="4"/>
  <c r="BL30" i="33"/>
  <c r="AA36" i="32"/>
  <c r="AX36" i="36"/>
  <c r="AU40" i="4"/>
  <c r="Z81" i="33"/>
  <c r="F81" i="32"/>
  <c r="AD81" i="36"/>
  <c r="H81" i="35"/>
  <c r="AJ81" i="30"/>
  <c r="N81" i="29"/>
  <c r="AL81" i="27"/>
  <c r="R81" i="4"/>
  <c r="BI30" i="27"/>
  <c r="AG36" i="33"/>
  <c r="J36" i="32"/>
  <c r="AC40" i="29"/>
  <c r="BB37" i="28"/>
  <c r="D37" i="28"/>
  <c r="E40" i="28"/>
  <c r="AG40" i="4"/>
  <c r="H81" i="33"/>
  <c r="AI81" i="31"/>
  <c r="O81" i="36"/>
  <c r="AP81" i="34"/>
  <c r="R81" i="30"/>
  <c r="AR81" i="28"/>
  <c r="X81" i="27"/>
  <c r="BD30" i="31"/>
  <c r="BH30" i="34"/>
  <c r="AQ30" i="9"/>
  <c r="E36" i="32"/>
  <c r="D29" i="32"/>
  <c r="BB29" i="32"/>
  <c r="H36" i="36"/>
  <c r="BD29" i="30"/>
  <c r="G36" i="30"/>
  <c r="BG29" i="27"/>
  <c r="J36" i="27"/>
  <c r="BK27" i="32"/>
  <c r="BB27" i="28"/>
  <c r="D27" i="28"/>
  <c r="AE27" i="9"/>
  <c r="BF23" i="33"/>
  <c r="BJ23" i="36"/>
  <c r="AQ36" i="35"/>
  <c r="U36" i="34"/>
  <c r="AW36" i="29"/>
  <c r="AD36" i="28"/>
  <c r="D29" i="27"/>
  <c r="BB29" i="27"/>
  <c r="E36" i="27"/>
  <c r="BJ27" i="32"/>
  <c r="BE27" i="28"/>
  <c r="AH27" i="9"/>
  <c r="BI23" i="33"/>
  <c r="P23" i="36"/>
  <c r="AT36" i="35"/>
  <c r="X36" i="34"/>
  <c r="E36" i="30"/>
  <c r="D29" i="30"/>
  <c r="BB29" i="30"/>
  <c r="L36" i="27"/>
  <c r="BI29" i="27"/>
  <c r="P27" i="32"/>
  <c r="AN27" i="36"/>
  <c r="P27" i="35"/>
  <c r="X27" i="9"/>
  <c r="AB23" i="31"/>
  <c r="BD23" i="36"/>
  <c r="BH23" i="30"/>
  <c r="BL23" i="27"/>
  <c r="J36" i="35"/>
  <c r="BG29" i="35"/>
  <c r="I36" i="29"/>
  <c r="P29" i="4"/>
  <c r="Q29" i="9"/>
  <c r="Q36" i="4"/>
  <c r="BJ27" i="31"/>
  <c r="AN27" i="35"/>
  <c r="BJ27" i="34"/>
  <c r="AN27" i="29"/>
  <c r="AS27" i="9"/>
  <c r="BC23" i="35"/>
  <c r="BG23" i="29"/>
  <c r="BK23" i="4"/>
  <c r="N23" i="9"/>
  <c r="BC22" i="29"/>
  <c r="BG22" i="4"/>
  <c r="AJ28" i="32"/>
  <c r="N78" i="31"/>
  <c r="N28" i="31"/>
  <c r="BK20" i="31"/>
  <c r="AN20" i="35"/>
  <c r="AO28" i="35"/>
  <c r="AO78" i="35"/>
  <c r="S28" i="34"/>
  <c r="AS28" i="29"/>
  <c r="W28" i="28"/>
  <c r="AW20" i="9"/>
  <c r="AW28" i="4"/>
  <c r="AL20" i="9"/>
  <c r="AL28" i="4"/>
  <c r="AL78" i="4"/>
  <c r="BB22" i="36"/>
  <c r="BF22" i="30"/>
  <c r="BJ22" i="27"/>
  <c r="AM28" i="33"/>
  <c r="R28" i="32"/>
  <c r="AR28" i="36"/>
  <c r="V28" i="35"/>
  <c r="AV28" i="30"/>
  <c r="Z28" i="29"/>
  <c r="E28" i="28"/>
  <c r="D20" i="28"/>
  <c r="BB20" i="28"/>
  <c r="E78" i="28"/>
  <c r="R28" i="4"/>
  <c r="R20" i="9"/>
  <c r="BE22" i="33"/>
  <c r="BI22" i="36"/>
  <c r="P22" i="30"/>
  <c r="AU28" i="33"/>
  <c r="Y28" i="32"/>
  <c r="AY28" i="36"/>
  <c r="AD28" i="35"/>
  <c r="BE20" i="34"/>
  <c r="AH28" i="29"/>
  <c r="BI20" i="28"/>
  <c r="L28" i="28"/>
  <c r="AD20" i="9"/>
  <c r="AD28" i="4"/>
  <c r="AD78" i="4"/>
  <c r="AB22" i="34"/>
  <c r="BD22" i="30"/>
  <c r="BH22" i="27"/>
  <c r="AK28" i="33"/>
  <c r="BL20" i="32"/>
  <c r="AP28" i="36"/>
  <c r="T28" i="35"/>
  <c r="AT28" i="30"/>
  <c r="X28" i="29"/>
  <c r="AX28" i="27"/>
  <c r="AC78" i="4"/>
  <c r="AB20" i="4"/>
  <c r="AC20" i="9"/>
  <c r="AC28" i="4"/>
  <c r="G28" i="30"/>
  <c r="BD20" i="30"/>
  <c r="G78" i="30"/>
  <c r="G78" i="4"/>
  <c r="BD20" i="4"/>
  <c r="G20" i="9"/>
  <c r="G28" i="4"/>
  <c r="Z40" i="4"/>
  <c r="AK36" i="4"/>
  <c r="N40" i="29"/>
  <c r="I40" i="4"/>
  <c r="I37" i="9"/>
  <c r="BF37" i="4"/>
  <c r="L81" i="31"/>
  <c r="S36" i="34"/>
  <c r="BL30" i="4"/>
  <c r="O36" i="31"/>
  <c r="BL29" i="31"/>
  <c r="H40" i="30"/>
  <c r="O40" i="27"/>
  <c r="P30" i="30"/>
  <c r="AT40" i="4"/>
  <c r="G81" i="35"/>
  <c r="I81" i="29"/>
  <c r="BI35" i="4"/>
  <c r="L81" i="4"/>
  <c r="L35" i="9"/>
  <c r="V36" i="27"/>
  <c r="BB23" i="35"/>
  <c r="G36" i="36"/>
  <c r="BD29" i="36"/>
  <c r="BK29" i="30"/>
  <c r="R36" i="27"/>
  <c r="D23" i="35"/>
  <c r="J36" i="36"/>
  <c r="BG29" i="36"/>
  <c r="R36" i="30"/>
  <c r="AS36" i="28"/>
  <c r="X36" i="27"/>
  <c r="AB27" i="32"/>
  <c r="F27" i="9"/>
  <c r="AB27" i="35"/>
  <c r="BH27" i="28"/>
  <c r="AK28" i="4"/>
  <c r="BL23" i="33"/>
  <c r="AB23" i="27"/>
  <c r="H36" i="31"/>
  <c r="AN29" i="27"/>
  <c r="AD36" i="4"/>
  <c r="BB27" i="36"/>
  <c r="D27" i="36"/>
  <c r="D27" i="30"/>
  <c r="BB27" i="30"/>
  <c r="BG27" i="27"/>
  <c r="BK23" i="32"/>
  <c r="AN23" i="36"/>
  <c r="BB22" i="30"/>
  <c r="AW28" i="32"/>
  <c r="AA28" i="31"/>
  <c r="BC20" i="36"/>
  <c r="F28" i="36"/>
  <c r="F78" i="36"/>
  <c r="AF28" i="34"/>
  <c r="BG20" i="30"/>
  <c r="J28" i="30"/>
  <c r="J78" i="30"/>
  <c r="AJ28" i="28"/>
  <c r="N28" i="27"/>
  <c r="BK20" i="27"/>
  <c r="V20" i="9"/>
  <c r="V28" i="4"/>
  <c r="D22" i="4"/>
  <c r="BB22" i="4"/>
  <c r="AE28" i="32"/>
  <c r="BF20" i="31"/>
  <c r="AI28" i="35"/>
  <c r="M28" i="34"/>
  <c r="BJ20" i="34"/>
  <c r="AM28" i="29"/>
  <c r="R28" i="28"/>
  <c r="AR78" i="4"/>
  <c r="AR28" i="4"/>
  <c r="AR20" i="9"/>
  <c r="BI22" i="4"/>
  <c r="AL28" i="32"/>
  <c r="P20" i="31"/>
  <c r="AQ28" i="35"/>
  <c r="U28" i="34"/>
  <c r="AU28" i="29"/>
  <c r="Y28" i="28"/>
  <c r="AY20" i="9"/>
  <c r="AY28" i="4"/>
  <c r="AY78" i="4"/>
  <c r="BH22" i="33"/>
  <c r="AX28" i="33"/>
  <c r="AB20" i="32"/>
  <c r="AC78" i="32"/>
  <c r="AC28" i="32"/>
  <c r="BD20" i="31"/>
  <c r="G28" i="31"/>
  <c r="AG28" i="35"/>
  <c r="K78" i="34"/>
  <c r="BH20" i="34"/>
  <c r="K28" i="34"/>
  <c r="AT28" i="27"/>
  <c r="AR36" i="33"/>
  <c r="H40" i="27"/>
  <c r="O81" i="32"/>
  <c r="BF30" i="36"/>
  <c r="BJ30" i="30"/>
  <c r="AN30" i="28"/>
  <c r="O36" i="32"/>
  <c r="N40" i="28"/>
  <c r="AL40" i="4"/>
  <c r="BL35" i="30"/>
  <c r="F81" i="29"/>
  <c r="BF35" i="4"/>
  <c r="I35" i="9"/>
  <c r="I81" i="4"/>
  <c r="BL30" i="31"/>
  <c r="P30" i="34"/>
  <c r="AY30" i="9"/>
  <c r="BE37" i="27"/>
  <c r="BE40" i="27" s="1"/>
  <c r="X40" i="4"/>
  <c r="AV36" i="32"/>
  <c r="G81" i="36"/>
  <c r="BF35" i="34"/>
  <c r="I81" i="30"/>
  <c r="AJ36" i="28"/>
  <c r="BL35" i="27"/>
  <c r="AB30" i="29"/>
  <c r="BF30" i="28"/>
  <c r="AI30" i="9"/>
  <c r="BL29" i="33"/>
  <c r="O36" i="33"/>
  <c r="AR36" i="35"/>
  <c r="V36" i="34"/>
  <c r="AT36" i="29"/>
  <c r="AW36" i="4"/>
  <c r="BC27" i="32"/>
  <c r="BK27" i="35"/>
  <c r="V27" i="9"/>
  <c r="BB23" i="36"/>
  <c r="BF23" i="30"/>
  <c r="BJ23" i="27"/>
  <c r="L36" i="34"/>
  <c r="AO36" i="29"/>
  <c r="U36" i="28"/>
  <c r="AR29" i="9"/>
  <c r="AR36" i="4"/>
  <c r="BB27" i="32"/>
  <c r="BJ27" i="35"/>
  <c r="Y27" i="9"/>
  <c r="BE23" i="36"/>
  <c r="BI23" i="30"/>
  <c r="P23" i="27"/>
  <c r="O36" i="34"/>
  <c r="BL29" i="34"/>
  <c r="X36" i="28"/>
  <c r="AY36" i="4"/>
  <c r="AB27" i="33"/>
  <c r="BE27" i="32"/>
  <c r="BB27" i="35"/>
  <c r="K28" i="29"/>
  <c r="BL27" i="4"/>
  <c r="AB23" i="28"/>
  <c r="BD23" i="27"/>
  <c r="AA36" i="27"/>
  <c r="H36" i="4"/>
  <c r="BE29" i="4"/>
  <c r="H29" i="9"/>
  <c r="BC27" i="34"/>
  <c r="BG27" i="28"/>
  <c r="AJ27" i="9"/>
  <c r="BK23" i="33"/>
  <c r="AN23" i="31"/>
  <c r="BC23" i="4"/>
  <c r="F23" i="9"/>
  <c r="BK22" i="36"/>
  <c r="AN22" i="34"/>
  <c r="AW28" i="33"/>
  <c r="AA28" i="32"/>
  <c r="BC20" i="31"/>
  <c r="F28" i="31"/>
  <c r="AF28" i="35"/>
  <c r="J28" i="34"/>
  <c r="J78" i="34"/>
  <c r="BG20" i="34"/>
  <c r="AJ28" i="29"/>
  <c r="BK20" i="28"/>
  <c r="N28" i="28"/>
  <c r="N78" i="28"/>
  <c r="AO78" i="4"/>
  <c r="AN20" i="4"/>
  <c r="AO20" i="9"/>
  <c r="AO28" i="4"/>
  <c r="P20" i="4"/>
  <c r="Q78" i="4"/>
  <c r="Q20" i="9"/>
  <c r="Q28" i="4"/>
  <c r="BB22" i="27"/>
  <c r="AE28" i="33"/>
  <c r="BF20" i="32"/>
  <c r="AI28" i="36"/>
  <c r="BJ20" i="35"/>
  <c r="M28" i="35"/>
  <c r="AM28" i="30"/>
  <c r="R28" i="29"/>
  <c r="AR28" i="27"/>
  <c r="AH20" i="9"/>
  <c r="AH28" i="4"/>
  <c r="AH78" i="4"/>
  <c r="BE22" i="30"/>
  <c r="BI22" i="27"/>
  <c r="AL28" i="33"/>
  <c r="P20" i="32"/>
  <c r="Q28" i="32"/>
  <c r="AQ28" i="36"/>
  <c r="U28" i="35"/>
  <c r="AU28" i="30"/>
  <c r="Y28" i="29"/>
  <c r="AY28" i="27"/>
  <c r="BF23" i="27"/>
  <c r="BL22" i="31"/>
  <c r="AC28" i="33"/>
  <c r="AC78" i="33"/>
  <c r="AB20" i="33"/>
  <c r="BD20" i="32"/>
  <c r="G28" i="32"/>
  <c r="AG28" i="36"/>
  <c r="BH20" i="35"/>
  <c r="K28" i="35"/>
  <c r="AK28" i="30"/>
  <c r="BC30" i="31"/>
  <c r="U30" i="9"/>
  <c r="AC81" i="32"/>
  <c r="J81" i="34"/>
  <c r="L81" i="28"/>
  <c r="AM81" i="4"/>
  <c r="BC30" i="29"/>
  <c r="BD29" i="31"/>
  <c r="G36" i="31"/>
  <c r="AY40" i="4"/>
  <c r="J81" i="32"/>
  <c r="BG35" i="32"/>
  <c r="L81" i="35"/>
  <c r="AO81" i="30"/>
  <c r="V81" i="4"/>
  <c r="AB30" i="31"/>
  <c r="BE30" i="30"/>
  <c r="P30" i="27"/>
  <c r="N36" i="32"/>
  <c r="AO36" i="36"/>
  <c r="I40" i="28"/>
  <c r="L81" i="33"/>
  <c r="AT36" i="34"/>
  <c r="AC81" i="27"/>
  <c r="K36" i="31"/>
  <c r="BL30" i="34"/>
  <c r="AT30" i="9"/>
  <c r="AA36" i="33"/>
  <c r="BF29" i="32"/>
  <c r="I36" i="32"/>
  <c r="BI29" i="36"/>
  <c r="L36" i="36"/>
  <c r="AI36" i="34"/>
  <c r="K36" i="30"/>
  <c r="BH29" i="30"/>
  <c r="AL36" i="28"/>
  <c r="BK29" i="27"/>
  <c r="BB27" i="34"/>
  <c r="BF27" i="28"/>
  <c r="AI27" i="9"/>
  <c r="BJ23" i="33"/>
  <c r="F36" i="30"/>
  <c r="BC29" i="30"/>
  <c r="BF29" i="27"/>
  <c r="I36" i="27"/>
  <c r="BI27" i="28"/>
  <c r="AL27" i="9"/>
  <c r="P23" i="33"/>
  <c r="BE23" i="4"/>
  <c r="AC36" i="34"/>
  <c r="I36" i="30"/>
  <c r="P29" i="27"/>
  <c r="Q36" i="27"/>
  <c r="AN27" i="33"/>
  <c r="AB27" i="4"/>
  <c r="AC27" i="9"/>
  <c r="BD23" i="33"/>
  <c r="BH23" i="36"/>
  <c r="BL23" i="30"/>
  <c r="AL36" i="36"/>
  <c r="N36" i="35"/>
  <c r="BK29" i="35"/>
  <c r="AK36" i="30"/>
  <c r="M36" i="29"/>
  <c r="BJ29" i="29"/>
  <c r="AO36" i="27"/>
  <c r="U36" i="4"/>
  <c r="AW27" i="9"/>
  <c r="BC23" i="32"/>
  <c r="BG23" i="35"/>
  <c r="BK23" i="29"/>
  <c r="AN23" i="27"/>
  <c r="S23" i="9"/>
  <c r="BC22" i="35"/>
  <c r="BG22" i="29"/>
  <c r="BK22" i="4"/>
  <c r="AO28" i="32"/>
  <c r="AN20" i="32"/>
  <c r="AO78" i="32"/>
  <c r="S28" i="31"/>
  <c r="AS28" i="35"/>
  <c r="W28" i="34"/>
  <c r="AW28" i="29"/>
  <c r="AA28" i="28"/>
  <c r="F28" i="27"/>
  <c r="BC20" i="27"/>
  <c r="BB22" i="33"/>
  <c r="BF22" i="36"/>
  <c r="BJ22" i="30"/>
  <c r="AR28" i="33"/>
  <c r="V28" i="32"/>
  <c r="AV28" i="36"/>
  <c r="Z28" i="35"/>
  <c r="E28" i="34"/>
  <c r="D20" i="34"/>
  <c r="BB20" i="34"/>
  <c r="E78" i="34"/>
  <c r="AE28" i="29"/>
  <c r="I78" i="28"/>
  <c r="BF20" i="28"/>
  <c r="I28" i="28"/>
  <c r="Z78" i="4"/>
  <c r="Z28" i="4"/>
  <c r="Z20" i="9"/>
  <c r="BI22" i="33"/>
  <c r="P22" i="36"/>
  <c r="AY28" i="33"/>
  <c r="AD28" i="32"/>
  <c r="H28" i="31"/>
  <c r="BE20" i="31"/>
  <c r="AH28" i="35"/>
  <c r="BI20" i="34"/>
  <c r="L28" i="34"/>
  <c r="L78" i="34"/>
  <c r="AL28" i="29"/>
  <c r="Q78" i="28"/>
  <c r="Q84" i="28" s="1"/>
  <c r="Q88" i="28" s="1"/>
  <c r="P20" i="28"/>
  <c r="Q28" i="28"/>
  <c r="AQ20" i="9"/>
  <c r="AQ28" i="4"/>
  <c r="AB22" i="31"/>
  <c r="BD22" i="36"/>
  <c r="BH22" i="30"/>
  <c r="BL22" i="27"/>
  <c r="AP28" i="33"/>
  <c r="T28" i="32"/>
  <c r="AT28" i="36"/>
  <c r="X28" i="35"/>
  <c r="AX28" i="30"/>
  <c r="AB20" i="29"/>
  <c r="AC28" i="29"/>
  <c r="AC78" i="29"/>
  <c r="BD20" i="28"/>
  <c r="G78" i="28"/>
  <c r="G84" i="28" s="1"/>
  <c r="G88" i="28" s="1"/>
  <c r="G28" i="28"/>
  <c r="AG20" i="9"/>
  <c r="AG28" i="4"/>
  <c r="AN30" i="35"/>
  <c r="BJ30" i="31"/>
  <c r="BH35" i="4"/>
  <c r="K81" i="4"/>
  <c r="K35" i="9"/>
  <c r="AN37" i="4"/>
  <c r="AO37" i="9"/>
  <c r="AO40" i="4"/>
  <c r="L40" i="28"/>
  <c r="S45" i="4"/>
  <c r="H45" i="29"/>
  <c r="D41" i="35"/>
  <c r="E45" i="35"/>
  <c r="BB41" i="35"/>
  <c r="AM55" i="4"/>
  <c r="J55" i="28"/>
  <c r="I55" i="34"/>
  <c r="M40" i="36"/>
  <c r="I40" i="33"/>
  <c r="AG45" i="4"/>
  <c r="O45" i="32"/>
  <c r="I55" i="27"/>
  <c r="BF51" i="27"/>
  <c r="G55" i="30"/>
  <c r="D51" i="36"/>
  <c r="E55" i="36"/>
  <c r="BB51" i="36"/>
  <c r="U79" i="4"/>
  <c r="L40" i="35"/>
  <c r="K40" i="32"/>
  <c r="AY45" i="4"/>
  <c r="F45" i="30"/>
  <c r="X55" i="4"/>
  <c r="N55" i="35"/>
  <c r="L55" i="32"/>
  <c r="AY79" i="4"/>
  <c r="M40" i="34"/>
  <c r="J40" i="31"/>
  <c r="BB41" i="4"/>
  <c r="D41" i="4"/>
  <c r="E41" i="9"/>
  <c r="E45" i="4"/>
  <c r="G45" i="29"/>
  <c r="Q45" i="33"/>
  <c r="AL55" i="4"/>
  <c r="M55" i="28"/>
  <c r="H55" i="34"/>
  <c r="AC55" i="35"/>
  <c r="N79" i="36"/>
  <c r="K79" i="33"/>
  <c r="AF72" i="4"/>
  <c r="K79" i="28"/>
  <c r="H79" i="34"/>
  <c r="AC79" i="35"/>
  <c r="M72" i="30"/>
  <c r="O79" i="31"/>
  <c r="AM55" i="32"/>
  <c r="BI64" i="4"/>
  <c r="L64" i="9"/>
  <c r="L72" i="4"/>
  <c r="BG64" i="29"/>
  <c r="N79" i="35"/>
  <c r="K79" i="32"/>
  <c r="AB64" i="28"/>
  <c r="BH64" i="32"/>
  <c r="BB65" i="27"/>
  <c r="H72" i="32"/>
  <c r="BE64" i="32"/>
  <c r="D65" i="27"/>
  <c r="BI64" i="36"/>
  <c r="BI64" i="33"/>
  <c r="BJ65" i="4"/>
  <c r="AN65" i="35"/>
  <c r="V65" i="9"/>
  <c r="H78" i="28"/>
  <c r="H84" i="28" s="1"/>
  <c r="H88" i="28" s="1"/>
  <c r="BB65" i="33"/>
  <c r="X72" i="4"/>
  <c r="R66" i="9"/>
  <c r="AN66" i="27"/>
  <c r="D66" i="32"/>
  <c r="Q78" i="32"/>
  <c r="AC67" i="9"/>
  <c r="D67" i="30"/>
  <c r="O68" i="9"/>
  <c r="O72" i="4"/>
  <c r="BL68" i="4"/>
  <c r="M78" i="29"/>
  <c r="AN67" i="30"/>
  <c r="P67" i="35"/>
  <c r="D67" i="35"/>
  <c r="AX72" i="4"/>
  <c r="BI68" i="31"/>
  <c r="BF71" i="4"/>
  <c r="I71" i="9"/>
  <c r="P68" i="30"/>
  <c r="AV81" i="4"/>
  <c r="AN68" i="33"/>
  <c r="O81" i="27"/>
  <c r="H81" i="30"/>
  <c r="F72" i="36"/>
  <c r="AB71" i="28"/>
  <c r="D71" i="36"/>
  <c r="K81" i="33"/>
  <c r="AG77" i="4"/>
  <c r="J77" i="28"/>
  <c r="U77" i="4"/>
  <c r="N77" i="29"/>
  <c r="N77" i="30"/>
  <c r="AM77" i="4"/>
  <c r="M77" i="28"/>
  <c r="Q77" i="33"/>
  <c r="N77" i="31"/>
  <c r="AO77" i="32"/>
  <c r="N77" i="35"/>
  <c r="L77" i="32"/>
  <c r="AQ36" i="31"/>
  <c r="N36" i="33"/>
  <c r="BK29" i="33"/>
  <c r="AH30" i="9"/>
  <c r="BE30" i="28"/>
  <c r="BC30" i="34"/>
  <c r="AM36" i="28"/>
  <c r="L81" i="30"/>
  <c r="J81" i="36"/>
  <c r="BL35" i="32"/>
  <c r="AA40" i="4"/>
  <c r="J40" i="34"/>
  <c r="K40" i="31"/>
  <c r="BC41" i="4"/>
  <c r="F41" i="9"/>
  <c r="F45" i="4"/>
  <c r="L45" i="36"/>
  <c r="F45" i="33"/>
  <c r="Z55" i="4"/>
  <c r="Q55" i="35"/>
  <c r="J55" i="32"/>
  <c r="J79" i="27"/>
  <c r="AC40" i="34"/>
  <c r="T45" i="4"/>
  <c r="I45" i="29"/>
  <c r="F45" i="35"/>
  <c r="AR55" i="4"/>
  <c r="N55" i="34"/>
  <c r="L55" i="31"/>
  <c r="BE53" i="4"/>
  <c r="H53" i="9"/>
  <c r="H79" i="4"/>
  <c r="AC79" i="27"/>
  <c r="AL45" i="4"/>
  <c r="Q45" i="28"/>
  <c r="AO45" i="29"/>
  <c r="L45" i="34"/>
  <c r="L45" i="31"/>
  <c r="K55" i="4"/>
  <c r="BH51" i="4"/>
  <c r="K51" i="9"/>
  <c r="H55" i="29"/>
  <c r="AC55" i="30"/>
  <c r="AL79" i="4"/>
  <c r="Q40" i="32"/>
  <c r="AO40" i="33"/>
  <c r="L45" i="27"/>
  <c r="O45" i="30"/>
  <c r="K45" i="36"/>
  <c r="D41" i="33"/>
  <c r="E45" i="33"/>
  <c r="BB41" i="33"/>
  <c r="Y55" i="4"/>
  <c r="O55" i="35"/>
  <c r="M55" i="32"/>
  <c r="I79" i="27"/>
  <c r="H79" i="30"/>
  <c r="AC79" i="34"/>
  <c r="U72" i="4"/>
  <c r="AN64" i="27"/>
  <c r="AO72" i="27"/>
  <c r="Q72" i="29"/>
  <c r="P64" i="29"/>
  <c r="Q79" i="35"/>
  <c r="M79" i="32"/>
  <c r="AV72" i="29"/>
  <c r="L79" i="28"/>
  <c r="I79" i="34"/>
  <c r="Y72" i="27"/>
  <c r="AS72" i="28"/>
  <c r="S72" i="30"/>
  <c r="I79" i="29"/>
  <c r="AC79" i="30"/>
  <c r="AR72" i="4"/>
  <c r="R72" i="28"/>
  <c r="BG64" i="34"/>
  <c r="J72" i="34"/>
  <c r="R72" i="35"/>
  <c r="K72" i="32"/>
  <c r="AH72" i="33"/>
  <c r="W72" i="36"/>
  <c r="BE64" i="31"/>
  <c r="AN65" i="4"/>
  <c r="AO65" i="9"/>
  <c r="BG65" i="34"/>
  <c r="BH64" i="36"/>
  <c r="K72" i="36"/>
  <c r="AJ72" i="31"/>
  <c r="K72" i="33"/>
  <c r="AH65" i="9"/>
  <c r="BE65" i="28"/>
  <c r="BH64" i="31"/>
  <c r="K72" i="31"/>
  <c r="BG65" i="4"/>
  <c r="BC65" i="29"/>
  <c r="W66" i="9"/>
  <c r="AN67" i="4"/>
  <c r="AN65" i="32"/>
  <c r="BI66" i="4"/>
  <c r="BB66" i="35"/>
  <c r="D66" i="35"/>
  <c r="AR67" i="9"/>
  <c r="AB65" i="32"/>
  <c r="D66" i="4"/>
  <c r="E66" i="9"/>
  <c r="BB66" i="4"/>
  <c r="AB66" i="36"/>
  <c r="AS67" i="9"/>
  <c r="BF66" i="32"/>
  <c r="G72" i="27"/>
  <c r="BI67" i="29"/>
  <c r="BC67" i="35"/>
  <c r="AV68" i="9"/>
  <c r="P67" i="28"/>
  <c r="BJ67" i="34"/>
  <c r="BH67" i="31"/>
  <c r="D68" i="4"/>
  <c r="BB68" i="4"/>
  <c r="E68" i="9"/>
  <c r="AB67" i="30"/>
  <c r="AL72" i="4"/>
  <c r="BI68" i="28"/>
  <c r="BJ67" i="33"/>
  <c r="AM72" i="4"/>
  <c r="BJ68" i="28"/>
  <c r="BE68" i="34"/>
  <c r="N72" i="30"/>
  <c r="N72" i="36"/>
  <c r="BE68" i="33"/>
  <c r="AI71" i="9"/>
  <c r="BJ68" i="32"/>
  <c r="BG71" i="27"/>
  <c r="BK71" i="31"/>
  <c r="P71" i="28"/>
  <c r="BD71" i="34"/>
  <c r="BJ71" i="28"/>
  <c r="BH71" i="34"/>
  <c r="H81" i="31"/>
  <c r="AN71" i="35"/>
  <c r="M81" i="31"/>
  <c r="T77" i="4"/>
  <c r="BK73" i="30"/>
  <c r="BK77" i="30" s="1"/>
  <c r="H73" i="9"/>
  <c r="H77" i="4"/>
  <c r="BE73" i="4"/>
  <c r="AC77" i="27"/>
  <c r="BK71" i="32"/>
  <c r="H77" i="27"/>
  <c r="AA77" i="4"/>
  <c r="Q77" i="34"/>
  <c r="J77" i="36"/>
  <c r="F77" i="34"/>
  <c r="BC73" i="34"/>
  <c r="BC77" i="34" s="1"/>
  <c r="AC77" i="35"/>
  <c r="BH73" i="32"/>
  <c r="BH77" i="32" s="1"/>
  <c r="G77" i="31"/>
  <c r="AC77" i="32"/>
  <c r="AO81" i="27"/>
  <c r="BI35" i="29"/>
  <c r="L81" i="29"/>
  <c r="AH81" i="30"/>
  <c r="AF36" i="36"/>
  <c r="AY36" i="31"/>
  <c r="AW40" i="4"/>
  <c r="H40" i="36"/>
  <c r="AA45" i="4"/>
  <c r="Q45" i="29"/>
  <c r="AO45" i="30"/>
  <c r="M45" i="35"/>
  <c r="F45" i="32"/>
  <c r="AU55" i="4"/>
  <c r="AO55" i="29"/>
  <c r="K55" i="31"/>
  <c r="K53" i="9"/>
  <c r="K79" i="4"/>
  <c r="BH53" i="4"/>
  <c r="AP45" i="4"/>
  <c r="K45" i="28"/>
  <c r="G45" i="34"/>
  <c r="O55" i="30"/>
  <c r="M55" i="36"/>
  <c r="BC51" i="33"/>
  <c r="F55" i="33"/>
  <c r="AD79" i="4"/>
  <c r="O45" i="27"/>
  <c r="N45" i="30"/>
  <c r="J45" i="36"/>
  <c r="K45" i="33"/>
  <c r="AG55" i="4"/>
  <c r="H55" i="28"/>
  <c r="L79" i="27"/>
  <c r="M45" i="4"/>
  <c r="BJ41" i="4"/>
  <c r="M41" i="9"/>
  <c r="O45" i="29"/>
  <c r="H45" i="35"/>
  <c r="E45" i="32"/>
  <c r="BB41" i="32"/>
  <c r="D41" i="32"/>
  <c r="AX55" i="4"/>
  <c r="Q55" i="34"/>
  <c r="J55" i="31"/>
  <c r="F53" i="9"/>
  <c r="F79" i="4"/>
  <c r="BC53" i="4"/>
  <c r="F79" i="29"/>
  <c r="AO64" i="9"/>
  <c r="AO72" i="4"/>
  <c r="AN64" i="4"/>
  <c r="K72" i="34"/>
  <c r="Q79" i="34"/>
  <c r="J79" i="31"/>
  <c r="G72" i="4"/>
  <c r="BD64" i="4"/>
  <c r="G64" i="9"/>
  <c r="X72" i="27"/>
  <c r="AV72" i="28"/>
  <c r="V72" i="30"/>
  <c r="AT72" i="34"/>
  <c r="F79" i="30"/>
  <c r="AU72" i="27"/>
  <c r="S72" i="29"/>
  <c r="AO72" i="30"/>
  <c r="AQ72" i="35"/>
  <c r="AC79" i="29"/>
  <c r="S55" i="32"/>
  <c r="R72" i="27"/>
  <c r="AK72" i="28"/>
  <c r="K72" i="30"/>
  <c r="AF72" i="34"/>
  <c r="BI64" i="31"/>
  <c r="AE72" i="32"/>
  <c r="BD65" i="4"/>
  <c r="W72" i="35"/>
  <c r="AR72" i="36"/>
  <c r="Q72" i="32"/>
  <c r="BJ65" i="27"/>
  <c r="BF65" i="30"/>
  <c r="BB65" i="36"/>
  <c r="BH64" i="35"/>
  <c r="K72" i="35"/>
  <c r="AG72" i="36"/>
  <c r="AF72" i="33"/>
  <c r="BG65" i="27"/>
  <c r="BC65" i="30"/>
  <c r="AG72" i="31"/>
  <c r="L72" i="33"/>
  <c r="AE65" i="9"/>
  <c r="AS66" i="9"/>
  <c r="P66" i="28"/>
  <c r="BE66" i="34"/>
  <c r="AB66" i="35"/>
  <c r="BJ65" i="33"/>
  <c r="AG66" i="9"/>
  <c r="BF66" i="28"/>
  <c r="BC66" i="34"/>
  <c r="D65" i="33"/>
  <c r="Y66" i="9"/>
  <c r="AV66" i="9"/>
  <c r="BH66" i="31"/>
  <c r="BH67" i="28"/>
  <c r="BE67" i="34"/>
  <c r="BF67" i="36"/>
  <c r="BD67" i="33"/>
  <c r="X68" i="9"/>
  <c r="BF67" i="28"/>
  <c r="AN67" i="33"/>
  <c r="N72" i="27"/>
  <c r="BG68" i="30"/>
  <c r="BH68" i="27"/>
  <c r="BH68" i="30"/>
  <c r="AK71" i="9"/>
  <c r="R71" i="9"/>
  <c r="BI68" i="35"/>
  <c r="BE68" i="32"/>
  <c r="N72" i="31"/>
  <c r="BH71" i="4"/>
  <c r="K71" i="9"/>
  <c r="BK71" i="36"/>
  <c r="P71" i="27"/>
  <c r="BF71" i="30"/>
  <c r="BJ71" i="27"/>
  <c r="BG71" i="30"/>
  <c r="BE71" i="36"/>
  <c r="BJ71" i="36"/>
  <c r="AS77" i="4"/>
  <c r="BE71" i="33"/>
  <c r="AD77" i="4"/>
  <c r="E77" i="34"/>
  <c r="BB73" i="34"/>
  <c r="D73" i="34"/>
  <c r="I73" i="9"/>
  <c r="I77" i="4"/>
  <c r="BF73" i="4"/>
  <c r="BD71" i="32"/>
  <c r="AV77" i="4"/>
  <c r="BG73" i="28"/>
  <c r="BG77" i="28" s="1"/>
  <c r="K77" i="35"/>
  <c r="D73" i="32"/>
  <c r="E77" i="32"/>
  <c r="BB73" i="32"/>
  <c r="BJ73" i="33"/>
  <c r="BJ77" i="33" s="1"/>
  <c r="AC77" i="31"/>
  <c r="BG30" i="27"/>
  <c r="BG30" i="30"/>
  <c r="BC30" i="36"/>
  <c r="X81" i="4"/>
  <c r="AS81" i="27"/>
  <c r="Q81" i="29"/>
  <c r="AL81" i="30"/>
  <c r="N81" i="35"/>
  <c r="AJ36" i="36"/>
  <c r="H81" i="32"/>
  <c r="AG81" i="33"/>
  <c r="F40" i="27"/>
  <c r="AO40" i="34"/>
  <c r="L40" i="36"/>
  <c r="H40" i="33"/>
  <c r="AF45" i="4"/>
  <c r="J45" i="32"/>
  <c r="AY55" i="4"/>
  <c r="AS55" i="29"/>
  <c r="V55" i="34"/>
  <c r="AQ55" i="35"/>
  <c r="O55" i="31"/>
  <c r="O79" i="4"/>
  <c r="O53" i="9"/>
  <c r="BL53" i="4"/>
  <c r="G40" i="35"/>
  <c r="BD37" i="35"/>
  <c r="BD40" i="35" s="1"/>
  <c r="AT45" i="4"/>
  <c r="O45" i="28"/>
  <c r="K45" i="34"/>
  <c r="BH41" i="34"/>
  <c r="BH45" i="34" s="1"/>
  <c r="G45" i="31"/>
  <c r="AC45" i="32"/>
  <c r="V55" i="27"/>
  <c r="AO55" i="34"/>
  <c r="J55" i="33"/>
  <c r="AG79" i="4"/>
  <c r="AC40" i="35"/>
  <c r="BC41" i="30"/>
  <c r="BC45" i="30" s="1"/>
  <c r="N45" i="36"/>
  <c r="O45" i="33"/>
  <c r="AK55" i="4"/>
  <c r="L55" i="28"/>
  <c r="G55" i="34"/>
  <c r="D51" i="31"/>
  <c r="E55" i="31"/>
  <c r="BB51" i="31"/>
  <c r="Q79" i="27"/>
  <c r="R45" i="4"/>
  <c r="AO45" i="27"/>
  <c r="L45" i="35"/>
  <c r="I45" i="32"/>
  <c r="G55" i="27"/>
  <c r="N55" i="31"/>
  <c r="J79" i="4"/>
  <c r="BG53" i="4"/>
  <c r="J53" i="9"/>
  <c r="M79" i="29"/>
  <c r="G79" i="35"/>
  <c r="AS72" i="4"/>
  <c r="S72" i="28"/>
  <c r="AQ72" i="29"/>
  <c r="N79" i="31"/>
  <c r="K72" i="4"/>
  <c r="K64" i="9"/>
  <c r="BH64" i="4"/>
  <c r="AC72" i="27"/>
  <c r="BB64" i="29"/>
  <c r="E72" i="29"/>
  <c r="D64" i="29"/>
  <c r="J79" i="30"/>
  <c r="H79" i="36"/>
  <c r="AC79" i="31"/>
  <c r="BB53" i="33"/>
  <c r="D53" i="33"/>
  <c r="E79" i="33"/>
  <c r="W72" i="29"/>
  <c r="AS72" i="30"/>
  <c r="M79" i="28"/>
  <c r="F79" i="34"/>
  <c r="V72" i="27"/>
  <c r="AP72" i="28"/>
  <c r="AI72" i="34"/>
  <c r="AR72" i="35"/>
  <c r="Q72" i="31"/>
  <c r="AI72" i="32"/>
  <c r="BH65" i="4"/>
  <c r="AB65" i="27"/>
  <c r="AV72" i="36"/>
  <c r="T72" i="32"/>
  <c r="AQ72" i="33"/>
  <c r="BJ65" i="30"/>
  <c r="BF65" i="36"/>
  <c r="AK72" i="36"/>
  <c r="M72" i="32"/>
  <c r="AI72" i="33"/>
  <c r="BG65" i="30"/>
  <c r="BC65" i="36"/>
  <c r="Q72" i="36"/>
  <c r="AK72" i="31"/>
  <c r="Q72" i="33"/>
  <c r="AI65" i="9"/>
  <c r="BF65" i="28"/>
  <c r="BB65" i="34"/>
  <c r="AW66" i="9"/>
  <c r="BI66" i="34"/>
  <c r="AK66" i="9"/>
  <c r="BJ66" i="28"/>
  <c r="BF66" i="34"/>
  <c r="BG65" i="33"/>
  <c r="AD66" i="9"/>
  <c r="BC66" i="28"/>
  <c r="BD66" i="34"/>
  <c r="BD66" i="31"/>
  <c r="AB67" i="27"/>
  <c r="AB65" i="33"/>
  <c r="BE67" i="4"/>
  <c r="BI67" i="34"/>
  <c r="BC67" i="31"/>
  <c r="AN67" i="28"/>
  <c r="P67" i="36"/>
  <c r="BH67" i="33"/>
  <c r="AC68" i="9"/>
  <c r="AX72" i="27"/>
  <c r="BJ67" i="28"/>
  <c r="BC67" i="34"/>
  <c r="O72" i="30"/>
  <c r="O72" i="27"/>
  <c r="BC68" i="35"/>
  <c r="AP71" i="9"/>
  <c r="BB68" i="36"/>
  <c r="AX72" i="32"/>
  <c r="V71" i="9"/>
  <c r="AN68" i="36"/>
  <c r="BI68" i="32"/>
  <c r="BL71" i="4"/>
  <c r="AB71" i="27"/>
  <c r="AN71" i="28"/>
  <c r="BI71" i="30"/>
  <c r="BD71" i="36"/>
  <c r="BJ71" i="30"/>
  <c r="BI71" i="36"/>
  <c r="AW77" i="4"/>
  <c r="BI71" i="33"/>
  <c r="AH77" i="4"/>
  <c r="G77" i="28"/>
  <c r="L77" i="34"/>
  <c r="AN71" i="32"/>
  <c r="BJ73" i="4"/>
  <c r="M73" i="9"/>
  <c r="M77" i="4"/>
  <c r="G77" i="29"/>
  <c r="BH71" i="32"/>
  <c r="D73" i="27"/>
  <c r="E77" i="27"/>
  <c r="BB73" i="27"/>
  <c r="G77" i="30"/>
  <c r="O77" i="35"/>
  <c r="I77" i="32"/>
  <c r="G77" i="36"/>
  <c r="BL73" i="31"/>
  <c r="BL77" i="31" s="1"/>
  <c r="H77" i="36"/>
  <c r="F77" i="33"/>
  <c r="H77" i="34"/>
  <c r="AG28" i="29"/>
  <c r="BK30" i="35"/>
  <c r="Z36" i="33"/>
  <c r="AV40" i="4"/>
  <c r="AA81" i="33"/>
  <c r="G81" i="32"/>
  <c r="AE81" i="36"/>
  <c r="I81" i="35"/>
  <c r="AK81" i="30"/>
  <c r="AM81" i="27"/>
  <c r="S81" i="4"/>
  <c r="BB30" i="30"/>
  <c r="BF30" i="27"/>
  <c r="AH36" i="33"/>
  <c r="G36" i="32"/>
  <c r="BD29" i="32"/>
  <c r="AG36" i="36"/>
  <c r="F40" i="28"/>
  <c r="AD40" i="4"/>
  <c r="I81" i="33"/>
  <c r="AJ81" i="31"/>
  <c r="L81" i="36"/>
  <c r="AL81" i="34"/>
  <c r="S81" i="30"/>
  <c r="AS81" i="28"/>
  <c r="U81" i="27"/>
  <c r="BE30" i="34"/>
  <c r="BK30" i="28"/>
  <c r="AM30" i="9"/>
  <c r="Q36" i="33"/>
  <c r="AO36" i="31"/>
  <c r="AN29" i="31"/>
  <c r="H40" i="29"/>
  <c r="BE37" i="29"/>
  <c r="BE40" i="29" s="1"/>
  <c r="BL37" i="4"/>
  <c r="O37" i="9"/>
  <c r="O40" i="4"/>
  <c r="AM81" i="32"/>
  <c r="S81" i="31"/>
  <c r="AT81" i="35"/>
  <c r="U81" i="34"/>
  <c r="AV81" i="29"/>
  <c r="AA81" i="28"/>
  <c r="G81" i="27"/>
  <c r="BF30" i="32"/>
  <c r="BL30" i="35"/>
  <c r="Z30" i="9"/>
  <c r="G36" i="33"/>
  <c r="AI36" i="31"/>
  <c r="AI36" i="35"/>
  <c r="BJ29" i="34"/>
  <c r="M36" i="34"/>
  <c r="AK36" i="29"/>
  <c r="AN29" i="4"/>
  <c r="AO36" i="4"/>
  <c r="AO29" i="9"/>
  <c r="BD27" i="35"/>
  <c r="BF27" i="29"/>
  <c r="BJ27" i="4"/>
  <c r="L36" i="31"/>
  <c r="Y36" i="35"/>
  <c r="BB29" i="34"/>
  <c r="E36" i="34"/>
  <c r="D29" i="34"/>
  <c r="AF36" i="29"/>
  <c r="BI29" i="28"/>
  <c r="AI36" i="4"/>
  <c r="BC27" i="35"/>
  <c r="BI27" i="29"/>
  <c r="P27" i="4"/>
  <c r="BE23" i="27"/>
  <c r="H36" i="34"/>
  <c r="O36" i="28"/>
  <c r="BL29" i="28"/>
  <c r="AQ29" i="9"/>
  <c r="AQ36" i="4"/>
  <c r="AB27" i="27"/>
  <c r="BD27" i="4"/>
  <c r="G27" i="9"/>
  <c r="BH23" i="31"/>
  <c r="BL23" i="34"/>
  <c r="AT23" i="9"/>
  <c r="AO36" i="34"/>
  <c r="AN29" i="34"/>
  <c r="Q36" i="30"/>
  <c r="AA27" i="9"/>
  <c r="BC23" i="33"/>
  <c r="BG23" i="36"/>
  <c r="BK23" i="30"/>
  <c r="AN23" i="28"/>
  <c r="BC22" i="36"/>
  <c r="BG22" i="30"/>
  <c r="BK22" i="27"/>
  <c r="AO78" i="33"/>
  <c r="AN20" i="33"/>
  <c r="AO28" i="33"/>
  <c r="S28" i="32"/>
  <c r="AS28" i="36"/>
  <c r="W28" i="35"/>
  <c r="AW28" i="30"/>
  <c r="AA28" i="29"/>
  <c r="BC20" i="28"/>
  <c r="F28" i="28"/>
  <c r="AF20" i="9"/>
  <c r="AF28" i="4"/>
  <c r="AE23" i="9"/>
  <c r="BF22" i="31"/>
  <c r="BJ22" i="34"/>
  <c r="AR22" i="9"/>
  <c r="V28" i="33"/>
  <c r="AV28" i="31"/>
  <c r="Z28" i="36"/>
  <c r="E78" i="35"/>
  <c r="BB20" i="35"/>
  <c r="D20" i="35"/>
  <c r="E28" i="35"/>
  <c r="AE28" i="30"/>
  <c r="I28" i="29"/>
  <c r="BF20" i="29"/>
  <c r="I78" i="29"/>
  <c r="I84" i="29" s="1"/>
  <c r="I88" i="29" s="1"/>
  <c r="AI28" i="27"/>
  <c r="L20" i="9"/>
  <c r="L28" i="4"/>
  <c r="L78" i="4"/>
  <c r="L84" i="4" s="1"/>
  <c r="L88" i="4" s="1"/>
  <c r="BI20" i="4"/>
  <c r="P22" i="31"/>
  <c r="AY22" i="9"/>
  <c r="AD28" i="33"/>
  <c r="BE20" i="32"/>
  <c r="H28" i="32"/>
  <c r="H78" i="32"/>
  <c r="AH28" i="36"/>
  <c r="BI20" i="35"/>
  <c r="L28" i="35"/>
  <c r="L78" i="35"/>
  <c r="AL28" i="30"/>
  <c r="P20" i="29"/>
  <c r="Q78" i="29"/>
  <c r="Q84" i="29" s="1"/>
  <c r="Q88" i="29" s="1"/>
  <c r="Q28" i="29"/>
  <c r="AQ28" i="27"/>
  <c r="V23" i="9"/>
  <c r="AB22" i="32"/>
  <c r="BD22" i="31"/>
  <c r="BH22" i="34"/>
  <c r="BL22" i="28"/>
  <c r="AP22" i="9"/>
  <c r="T28" i="33"/>
  <c r="AT28" i="31"/>
  <c r="X28" i="36"/>
  <c r="AX28" i="34"/>
  <c r="AC28" i="30"/>
  <c r="AB20" i="30"/>
  <c r="AC78" i="30"/>
  <c r="BD20" i="29"/>
  <c r="G28" i="29"/>
  <c r="G78" i="29"/>
  <c r="AG28" i="27"/>
  <c r="K78" i="4"/>
  <c r="K84" i="4" s="1"/>
  <c r="K88" i="4" s="1"/>
  <c r="BH20" i="4"/>
  <c r="K20" i="9"/>
  <c r="K28" i="4"/>
  <c r="T28" i="29"/>
  <c r="AT28" i="28"/>
  <c r="D30" i="4"/>
  <c r="E30" i="9"/>
  <c r="BB30" i="4"/>
  <c r="L40" i="27"/>
  <c r="BJ35" i="30"/>
  <c r="BJ81" i="30" s="1"/>
  <c r="AC81" i="29"/>
  <c r="BB35" i="28"/>
  <c r="E81" i="28"/>
  <c r="D35" i="28"/>
  <c r="AE81" i="4"/>
  <c r="W36" i="32"/>
  <c r="AT36" i="36"/>
  <c r="AQ40" i="4"/>
  <c r="AW36" i="31"/>
  <c r="BL35" i="34"/>
  <c r="BL81" i="34" s="1"/>
  <c r="J81" i="29"/>
  <c r="BJ35" i="4"/>
  <c r="M81" i="4"/>
  <c r="M35" i="9"/>
  <c r="AN30" i="32"/>
  <c r="AC36" i="33"/>
  <c r="F36" i="32"/>
  <c r="N40" i="34"/>
  <c r="AC40" i="4"/>
  <c r="AB37" i="4"/>
  <c r="AC37" i="9"/>
  <c r="D35" i="33"/>
  <c r="E81" i="33"/>
  <c r="BB35" i="33"/>
  <c r="K81" i="36"/>
  <c r="M81" i="30"/>
  <c r="AO81" i="28"/>
  <c r="AC30" i="9"/>
  <c r="D30" i="34"/>
  <c r="AL30" i="9"/>
  <c r="AV36" i="31"/>
  <c r="BK29" i="34"/>
  <c r="AX36" i="29"/>
  <c r="F36" i="27"/>
  <c r="BC29" i="27"/>
  <c r="Z27" i="9"/>
  <c r="BB23" i="33"/>
  <c r="AL36" i="35"/>
  <c r="Q36" i="34"/>
  <c r="AS36" i="29"/>
  <c r="AV36" i="4"/>
  <c r="AV29" i="9"/>
  <c r="AD27" i="9"/>
  <c r="P23" i="30"/>
  <c r="AV36" i="29"/>
  <c r="AC36" i="28"/>
  <c r="H36" i="27"/>
  <c r="BI27" i="32"/>
  <c r="D27" i="35"/>
  <c r="BL27" i="29"/>
  <c r="T27" i="9"/>
  <c r="AB23" i="34"/>
  <c r="BD23" i="30"/>
  <c r="BH23" i="27"/>
  <c r="BC29" i="35"/>
  <c r="F36" i="35"/>
  <c r="AC36" i="30"/>
  <c r="D29" i="29"/>
  <c r="BB29" i="29"/>
  <c r="E36" i="29"/>
  <c r="BE29" i="27"/>
  <c r="BI29" i="4"/>
  <c r="L36" i="4"/>
  <c r="L29" i="9"/>
  <c r="BF27" i="34"/>
  <c r="BK27" i="28"/>
  <c r="AN27" i="4"/>
  <c r="BC23" i="29"/>
  <c r="BG23" i="4"/>
  <c r="J23" i="9"/>
  <c r="AN22" i="31"/>
  <c r="BC22" i="4"/>
  <c r="AF28" i="32"/>
  <c r="BG20" i="31"/>
  <c r="J28" i="31"/>
  <c r="AJ28" i="35"/>
  <c r="BK20" i="34"/>
  <c r="N28" i="34"/>
  <c r="N78" i="34"/>
  <c r="AN20" i="29"/>
  <c r="AO28" i="29"/>
  <c r="AO78" i="29"/>
  <c r="S28" i="28"/>
  <c r="AS28" i="4"/>
  <c r="AS78" i="4"/>
  <c r="AS20" i="9"/>
  <c r="Y78" i="4"/>
  <c r="Y20" i="9"/>
  <c r="Y28" i="4"/>
  <c r="BF22" i="27"/>
  <c r="AI28" i="33"/>
  <c r="BJ20" i="32"/>
  <c r="M78" i="32"/>
  <c r="M28" i="32"/>
  <c r="AM28" i="36"/>
  <c r="R28" i="35"/>
  <c r="AR28" i="30"/>
  <c r="V28" i="29"/>
  <c r="V78" i="29"/>
  <c r="AV28" i="27"/>
  <c r="I78" i="4"/>
  <c r="BF20" i="4"/>
  <c r="I20" i="9"/>
  <c r="I28" i="4"/>
  <c r="D22" i="36"/>
  <c r="P22" i="27"/>
  <c r="AQ28" i="33"/>
  <c r="U28" i="32"/>
  <c r="AU28" i="36"/>
  <c r="Y28" i="35"/>
  <c r="AY28" i="30"/>
  <c r="AD28" i="29"/>
  <c r="BE20" i="28"/>
  <c r="H28" i="28"/>
  <c r="BE20" i="4"/>
  <c r="H20" i="9"/>
  <c r="H28" i="4"/>
  <c r="H78" i="4"/>
  <c r="H84" i="4" s="1"/>
  <c r="H88" i="4" s="1"/>
  <c r="AB22" i="28"/>
  <c r="AG28" i="33"/>
  <c r="BH20" i="32"/>
  <c r="K28" i="32"/>
  <c r="K78" i="32"/>
  <c r="AK28" i="36"/>
  <c r="BL20" i="35"/>
  <c r="O28" i="35"/>
  <c r="O78" i="35"/>
  <c r="AP28" i="30"/>
  <c r="AP78" i="30"/>
  <c r="AP28" i="4"/>
  <c r="AP20" i="9"/>
  <c r="AP78" i="4"/>
  <c r="J36" i="33"/>
  <c r="BG29" i="33"/>
  <c r="E40" i="30"/>
  <c r="BB37" i="30"/>
  <c r="D37" i="30"/>
  <c r="O40" i="28"/>
  <c r="AM40" i="4"/>
  <c r="BD35" i="33"/>
  <c r="BD81" i="33" s="1"/>
  <c r="BG35" i="36"/>
  <c r="G81" i="29"/>
  <c r="BD35" i="29"/>
  <c r="BD35" i="27"/>
  <c r="J35" i="9"/>
  <c r="J81" i="4"/>
  <c r="BG35" i="4"/>
  <c r="BI30" i="31"/>
  <c r="AV30" i="9"/>
  <c r="Q40" i="29"/>
  <c r="U40" i="4"/>
  <c r="BL35" i="31"/>
  <c r="AY36" i="35"/>
  <c r="BC35" i="34"/>
  <c r="J81" i="30"/>
  <c r="AK36" i="28"/>
  <c r="AN30" i="33"/>
  <c r="BC30" i="28"/>
  <c r="AF78" i="4"/>
  <c r="H36" i="33"/>
  <c r="BE29" i="33"/>
  <c r="BD37" i="4"/>
  <c r="G40" i="4"/>
  <c r="G37" i="9"/>
  <c r="AE36" i="32"/>
  <c r="BG35" i="31"/>
  <c r="J81" i="31"/>
  <c r="AK36" i="35"/>
  <c r="BI35" i="34"/>
  <c r="L81" i="34"/>
  <c r="AM36" i="29"/>
  <c r="AB30" i="36"/>
  <c r="BD30" i="35"/>
  <c r="BH30" i="29"/>
  <c r="R30" i="9"/>
  <c r="V36" i="31"/>
  <c r="Z36" i="35"/>
  <c r="BC29" i="34"/>
  <c r="F36" i="34"/>
  <c r="BB29" i="28"/>
  <c r="E36" i="28"/>
  <c r="D29" i="28"/>
  <c r="AG36" i="4"/>
  <c r="BH27" i="33"/>
  <c r="P27" i="36"/>
  <c r="BB27" i="4"/>
  <c r="E27" i="9"/>
  <c r="D27" i="4"/>
  <c r="BF23" i="31"/>
  <c r="BJ23" i="34"/>
  <c r="Q36" i="35"/>
  <c r="P29" i="35"/>
  <c r="AR36" i="30"/>
  <c r="X36" i="29"/>
  <c r="AY36" i="27"/>
  <c r="AA36" i="4"/>
  <c r="AA29" i="9"/>
  <c r="BG27" i="33"/>
  <c r="BL27" i="36"/>
  <c r="BE27" i="4"/>
  <c r="BI23" i="31"/>
  <c r="P23" i="34"/>
  <c r="AU23" i="9"/>
  <c r="I36" i="31"/>
  <c r="BF29" i="31"/>
  <c r="AU36" i="30"/>
  <c r="AA36" i="29"/>
  <c r="G36" i="28"/>
  <c r="BD29" i="28"/>
  <c r="AE36" i="4"/>
  <c r="BF27" i="33"/>
  <c r="BK27" i="36"/>
  <c r="AB23" i="35"/>
  <c r="BD23" i="34"/>
  <c r="BH23" i="28"/>
  <c r="AK23" i="9"/>
  <c r="E36" i="36"/>
  <c r="D29" i="36"/>
  <c r="BB29" i="36"/>
  <c r="BE29" i="30"/>
  <c r="H36" i="30"/>
  <c r="K36" i="27"/>
  <c r="BH29" i="27"/>
  <c r="BH27" i="32"/>
  <c r="BI27" i="35"/>
  <c r="BK27" i="29"/>
  <c r="AN27" i="27"/>
  <c r="S27" i="9"/>
  <c r="BC23" i="30"/>
  <c r="BG23" i="27"/>
  <c r="AN22" i="32"/>
  <c r="BC22" i="27"/>
  <c r="AF28" i="33"/>
  <c r="BG20" i="32"/>
  <c r="AJ28" i="36"/>
  <c r="AJ78" i="36"/>
  <c r="N78" i="35"/>
  <c r="N28" i="35"/>
  <c r="BK20" i="35"/>
  <c r="AO78" i="30"/>
  <c r="AN20" i="30"/>
  <c r="S28" i="29"/>
  <c r="AS28" i="27"/>
  <c r="W20" i="9"/>
  <c r="W28" i="4"/>
  <c r="BD23" i="4"/>
  <c r="G23" i="9"/>
  <c r="BB22" i="34"/>
  <c r="BF22" i="28"/>
  <c r="AI22" i="9"/>
  <c r="BJ20" i="33"/>
  <c r="AM28" i="31"/>
  <c r="R28" i="36"/>
  <c r="AR28" i="34"/>
  <c r="V28" i="30"/>
  <c r="AV28" i="28"/>
  <c r="Z28" i="27"/>
  <c r="Z23" i="9"/>
  <c r="BE22" i="31"/>
  <c r="BI22" i="34"/>
  <c r="P22" i="28"/>
  <c r="AQ22" i="9"/>
  <c r="U28" i="33"/>
  <c r="AU28" i="31"/>
  <c r="Y28" i="36"/>
  <c r="AY28" i="34"/>
  <c r="AD28" i="30"/>
  <c r="BE20" i="29"/>
  <c r="AH28" i="27"/>
  <c r="AB22" i="29"/>
  <c r="BD22" i="28"/>
  <c r="AG22" i="9"/>
  <c r="K28" i="33"/>
  <c r="BH20" i="33"/>
  <c r="K78" i="33"/>
  <c r="AK28" i="31"/>
  <c r="BL20" i="36"/>
  <c r="O28" i="36"/>
  <c r="O78" i="36"/>
  <c r="AP28" i="34"/>
  <c r="AP78" i="34"/>
  <c r="T28" i="30"/>
  <c r="AB30" i="28"/>
  <c r="AI36" i="33"/>
  <c r="AC40" i="28"/>
  <c r="E40" i="27"/>
  <c r="BB37" i="27"/>
  <c r="D37" i="27"/>
  <c r="K81" i="32"/>
  <c r="BH35" i="36"/>
  <c r="M81" i="35"/>
  <c r="W81" i="4"/>
  <c r="D30" i="36"/>
  <c r="BB30" i="36"/>
  <c r="BF30" i="30"/>
  <c r="BJ30" i="27"/>
  <c r="AL36" i="33"/>
  <c r="BH29" i="32"/>
  <c r="K36" i="32"/>
  <c r="J40" i="28"/>
  <c r="AH40" i="4"/>
  <c r="AO81" i="31"/>
  <c r="Q81" i="36"/>
  <c r="AQ36" i="34"/>
  <c r="BB35" i="4"/>
  <c r="D35" i="4"/>
  <c r="E81" i="4"/>
  <c r="E35" i="9"/>
  <c r="BE30" i="31"/>
  <c r="BI30" i="34"/>
  <c r="AU30" i="9"/>
  <c r="U36" i="33"/>
  <c r="AS36" i="31"/>
  <c r="L40" i="29"/>
  <c r="BE37" i="4"/>
  <c r="AX36" i="35"/>
  <c r="E81" i="30"/>
  <c r="D35" i="30"/>
  <c r="BB35" i="30"/>
  <c r="K81" i="27"/>
  <c r="BJ30" i="32"/>
  <c r="BB30" i="28"/>
  <c r="AE30" i="9"/>
  <c r="K36" i="33"/>
  <c r="BH29" i="33"/>
  <c r="AM36" i="31"/>
  <c r="AM36" i="35"/>
  <c r="R36" i="34"/>
  <c r="AP36" i="29"/>
  <c r="P29" i="28"/>
  <c r="AS29" i="9"/>
  <c r="AS36" i="4"/>
  <c r="BH27" i="35"/>
  <c r="BJ27" i="29"/>
  <c r="R27" i="9"/>
  <c r="BB23" i="30"/>
  <c r="D23" i="30"/>
  <c r="U36" i="31"/>
  <c r="AD36" i="35"/>
  <c r="I36" i="34"/>
  <c r="BF29" i="34"/>
  <c r="AJ36" i="29"/>
  <c r="Q36" i="28"/>
  <c r="AM36" i="4"/>
  <c r="AM29" i="9"/>
  <c r="AB27" i="36"/>
  <c r="BG27" i="35"/>
  <c r="P27" i="29"/>
  <c r="U27" i="9"/>
  <c r="BE23" i="30"/>
  <c r="BI23" i="27"/>
  <c r="K36" i="34"/>
  <c r="BH29" i="34"/>
  <c r="AU36" i="4"/>
  <c r="AU29" i="9"/>
  <c r="BD27" i="29"/>
  <c r="BH27" i="4"/>
  <c r="BL23" i="31"/>
  <c r="AX23" i="9"/>
  <c r="AS36" i="34"/>
  <c r="U29" i="9"/>
  <c r="AR36" i="28"/>
  <c r="W36" i="27"/>
  <c r="BC27" i="28"/>
  <c r="AF27" i="9"/>
  <c r="BG23" i="33"/>
  <c r="BK23" i="36"/>
  <c r="AN23" i="34"/>
  <c r="BG22" i="36"/>
  <c r="BK22" i="30"/>
  <c r="AS28" i="33"/>
  <c r="W28" i="32"/>
  <c r="AW28" i="36"/>
  <c r="AA28" i="35"/>
  <c r="F28" i="34"/>
  <c r="BC20" i="34"/>
  <c r="F78" i="34"/>
  <c r="AF28" i="29"/>
  <c r="BG20" i="28"/>
  <c r="J28" i="28"/>
  <c r="AJ28" i="4"/>
  <c r="AJ78" i="4"/>
  <c r="AJ20" i="9"/>
  <c r="AV23" i="9"/>
  <c r="BJ22" i="31"/>
  <c r="AV22" i="9"/>
  <c r="Z28" i="33"/>
  <c r="E28" i="32"/>
  <c r="BB20" i="32"/>
  <c r="E78" i="32"/>
  <c r="D20" i="32"/>
  <c r="AE28" i="36"/>
  <c r="BF20" i="35"/>
  <c r="I78" i="35"/>
  <c r="AI28" i="30"/>
  <c r="M28" i="29"/>
  <c r="BJ20" i="29"/>
  <c r="AM28" i="27"/>
  <c r="U20" i="9"/>
  <c r="U28" i="4"/>
  <c r="U78" i="4"/>
  <c r="BE22" i="27"/>
  <c r="AH28" i="33"/>
  <c r="BI20" i="32"/>
  <c r="L78" i="32"/>
  <c r="L28" i="32"/>
  <c r="AL28" i="36"/>
  <c r="Q78" i="35"/>
  <c r="Q84" i="35" s="1"/>
  <c r="Q88" i="35" s="1"/>
  <c r="Q28" i="35"/>
  <c r="P20" i="35"/>
  <c r="AQ28" i="30"/>
  <c r="U28" i="29"/>
  <c r="AU28" i="27"/>
  <c r="AM23" i="9"/>
  <c r="BH22" i="31"/>
  <c r="BL22" i="34"/>
  <c r="AT22" i="9"/>
  <c r="X28" i="33"/>
  <c r="AX28" i="31"/>
  <c r="AC78" i="36"/>
  <c r="AB20" i="36"/>
  <c r="AC28" i="36"/>
  <c r="BD20" i="35"/>
  <c r="G28" i="35"/>
  <c r="AG28" i="30"/>
  <c r="BH20" i="29"/>
  <c r="BJ20" i="27"/>
  <c r="BL20" i="4"/>
  <c r="O20" i="9"/>
  <c r="O28" i="4"/>
  <c r="O78" i="4"/>
  <c r="BG30" i="36"/>
  <c r="AA81" i="4"/>
  <c r="BJ35" i="27"/>
  <c r="BJ81" i="27" s="1"/>
  <c r="AM36" i="36"/>
  <c r="I40" i="27"/>
  <c r="F40" i="30"/>
  <c r="Q40" i="36"/>
  <c r="AO40" i="31"/>
  <c r="L40" i="33"/>
  <c r="AJ45" i="4"/>
  <c r="G45" i="28"/>
  <c r="N45" i="32"/>
  <c r="H55" i="27"/>
  <c r="BL51" i="28"/>
  <c r="T79" i="4"/>
  <c r="K40" i="35"/>
  <c r="G40" i="32"/>
  <c r="AX45" i="4"/>
  <c r="O45" i="34"/>
  <c r="K45" i="31"/>
  <c r="F55" i="4"/>
  <c r="BC51" i="4"/>
  <c r="F51" i="9"/>
  <c r="BI51" i="30"/>
  <c r="BI55" i="30" s="1"/>
  <c r="N55" i="33"/>
  <c r="BK51" i="33"/>
  <c r="AK79" i="4"/>
  <c r="H40" i="34"/>
  <c r="E40" i="31"/>
  <c r="BB37" i="31"/>
  <c r="D37" i="31"/>
  <c r="BI37" i="33"/>
  <c r="BI40" i="33" s="1"/>
  <c r="AP55" i="4"/>
  <c r="AP51" i="9"/>
  <c r="Q55" i="28"/>
  <c r="K55" i="34"/>
  <c r="I55" i="31"/>
  <c r="AC55" i="32"/>
  <c r="V45" i="4"/>
  <c r="Q45" i="35"/>
  <c r="AO45" i="36"/>
  <c r="M45" i="32"/>
  <c r="K55" i="27"/>
  <c r="BH51" i="27"/>
  <c r="E55" i="30"/>
  <c r="BB51" i="30"/>
  <c r="D51" i="30"/>
  <c r="BK53" i="4"/>
  <c r="N53" i="9"/>
  <c r="N79" i="4"/>
  <c r="K79" i="35"/>
  <c r="H79" i="32"/>
  <c r="AC79" i="33"/>
  <c r="AW72" i="4"/>
  <c r="AC79" i="28"/>
  <c r="BB53" i="30"/>
  <c r="E79" i="30"/>
  <c r="D53" i="30"/>
  <c r="AG64" i="9"/>
  <c r="BF64" i="29"/>
  <c r="I72" i="29"/>
  <c r="BD64" i="30"/>
  <c r="N79" i="30"/>
  <c r="L79" i="36"/>
  <c r="I79" i="33"/>
  <c r="AH64" i="9"/>
  <c r="AH72" i="4"/>
  <c r="BE64" i="28"/>
  <c r="J79" i="34"/>
  <c r="H79" i="31"/>
  <c r="E72" i="31"/>
  <c r="BB64" i="31"/>
  <c r="D64" i="31"/>
  <c r="BI64" i="32"/>
  <c r="BE64" i="35"/>
  <c r="AN64" i="36"/>
  <c r="AN65" i="28"/>
  <c r="BB65" i="31"/>
  <c r="D65" i="31"/>
  <c r="BB66" i="27"/>
  <c r="Q66" i="9"/>
  <c r="I66" i="9"/>
  <c r="E67" i="9"/>
  <c r="D67" i="4"/>
  <c r="BB67" i="4"/>
  <c r="AP66" i="9"/>
  <c r="M72" i="34"/>
  <c r="F78" i="31"/>
  <c r="F67" i="9"/>
  <c r="BC67" i="4"/>
  <c r="AH66" i="9"/>
  <c r="BG66" i="34"/>
  <c r="BG66" i="31"/>
  <c r="AB66" i="32"/>
  <c r="BD67" i="4"/>
  <c r="BI67" i="4"/>
  <c r="L67" i="9"/>
  <c r="J78" i="31"/>
  <c r="J84" i="31" s="1"/>
  <c r="J88" i="31" s="1"/>
  <c r="BE68" i="4"/>
  <c r="H68" i="9"/>
  <c r="BF68" i="4"/>
  <c r="BD68" i="28"/>
  <c r="BG67" i="34"/>
  <c r="AB67" i="35"/>
  <c r="F72" i="32"/>
  <c r="BL68" i="33"/>
  <c r="AT72" i="4"/>
  <c r="I72" i="36"/>
  <c r="G72" i="33"/>
  <c r="P68" i="32"/>
  <c r="BB71" i="29"/>
  <c r="AC81" i="30"/>
  <c r="Q81" i="30"/>
  <c r="BH71" i="36"/>
  <c r="AN71" i="34"/>
  <c r="P71" i="36"/>
  <c r="BE71" i="32"/>
  <c r="AC72" i="33"/>
  <c r="F77" i="27"/>
  <c r="P71" i="33"/>
  <c r="AK77" i="4"/>
  <c r="K77" i="28"/>
  <c r="R77" i="4"/>
  <c r="K77" i="29"/>
  <c r="BL71" i="32"/>
  <c r="I77" i="27"/>
  <c r="K77" i="30"/>
  <c r="BD73" i="35"/>
  <c r="BD77" i="35" s="1"/>
  <c r="AO77" i="36"/>
  <c r="M77" i="32"/>
  <c r="K77" i="36"/>
  <c r="BH73" i="36"/>
  <c r="BH77" i="36" s="1"/>
  <c r="BE73" i="31"/>
  <c r="BE77" i="31" s="1"/>
  <c r="BB73" i="33"/>
  <c r="D73" i="33"/>
  <c r="E77" i="33"/>
  <c r="L77" i="36"/>
  <c r="J77" i="33"/>
  <c r="K77" i="34"/>
  <c r="H77" i="31"/>
  <c r="AO40" i="28"/>
  <c r="M40" i="30"/>
  <c r="BJ37" i="30"/>
  <c r="BJ40" i="30" s="1"/>
  <c r="BI29" i="32"/>
  <c r="L36" i="32"/>
  <c r="AE36" i="33"/>
  <c r="AW30" i="9"/>
  <c r="BL35" i="4"/>
  <c r="O35" i="9"/>
  <c r="O81" i="4"/>
  <c r="H81" i="29"/>
  <c r="F81" i="35"/>
  <c r="BI35" i="33"/>
  <c r="BI81" i="33" s="1"/>
  <c r="AS40" i="4"/>
  <c r="Q40" i="28"/>
  <c r="AO40" i="29"/>
  <c r="BB37" i="36"/>
  <c r="D37" i="36"/>
  <c r="E40" i="36"/>
  <c r="W45" i="4"/>
  <c r="L45" i="29"/>
  <c r="I45" i="35"/>
  <c r="AC45" i="36"/>
  <c r="AQ55" i="4"/>
  <c r="N55" i="28"/>
  <c r="BK51" i="28"/>
  <c r="M55" i="34"/>
  <c r="G55" i="31"/>
  <c r="BD51" i="31"/>
  <c r="G53" i="9"/>
  <c r="BD53" i="4"/>
  <c r="G79" i="4"/>
  <c r="AT78" i="34"/>
  <c r="M40" i="33"/>
  <c r="AK45" i="4"/>
  <c r="H45" i="28"/>
  <c r="AO45" i="33"/>
  <c r="M55" i="27"/>
  <c r="BJ51" i="28"/>
  <c r="K55" i="30"/>
  <c r="I55" i="36"/>
  <c r="BF51" i="36"/>
  <c r="Y79" i="4"/>
  <c r="Q40" i="35"/>
  <c r="AO40" i="36"/>
  <c r="BL37" i="32"/>
  <c r="BL40" i="32" s="1"/>
  <c r="O40" i="32"/>
  <c r="H45" i="27"/>
  <c r="J45" i="30"/>
  <c r="F45" i="36"/>
  <c r="AC51" i="9"/>
  <c r="AC55" i="4"/>
  <c r="AB51" i="4"/>
  <c r="Q55" i="32"/>
  <c r="H79" i="27"/>
  <c r="BC37" i="34"/>
  <c r="BC40" i="34" s="1"/>
  <c r="M40" i="31"/>
  <c r="I45" i="4"/>
  <c r="BF41" i="4"/>
  <c r="I41" i="9"/>
  <c r="K45" i="29"/>
  <c r="BH41" i="29"/>
  <c r="BH45" i="29" s="1"/>
  <c r="AT55" i="4"/>
  <c r="R55" i="28"/>
  <c r="L55" i="34"/>
  <c r="BI51" i="34"/>
  <c r="F55" i="31"/>
  <c r="BJ53" i="30"/>
  <c r="BJ79" i="30" s="1"/>
  <c r="O79" i="33"/>
  <c r="BL53" i="33"/>
  <c r="BL79" i="33" s="1"/>
  <c r="AJ64" i="9"/>
  <c r="AJ72" i="4"/>
  <c r="J72" i="28"/>
  <c r="AH72" i="29"/>
  <c r="BD64" i="34"/>
  <c r="O79" i="28"/>
  <c r="L79" i="34"/>
  <c r="BF53" i="35"/>
  <c r="BF79" i="35" s="1"/>
  <c r="F79" i="31"/>
  <c r="T72" i="27"/>
  <c r="AR72" i="28"/>
  <c r="R72" i="30"/>
  <c r="AP72" i="34"/>
  <c r="AQ72" i="27"/>
  <c r="AJ72" i="30"/>
  <c r="Y72" i="35"/>
  <c r="O79" i="32"/>
  <c r="BJ64" i="27"/>
  <c r="M72" i="27"/>
  <c r="AG72" i="28"/>
  <c r="G72" i="30"/>
  <c r="AI72" i="35"/>
  <c r="H72" i="31"/>
  <c r="P65" i="30"/>
  <c r="L65" i="9"/>
  <c r="S72" i="35"/>
  <c r="AO72" i="36"/>
  <c r="AE72" i="33"/>
  <c r="BF65" i="27"/>
  <c r="BB65" i="30"/>
  <c r="D65" i="30"/>
  <c r="BD64" i="35"/>
  <c r="AB64" i="36"/>
  <c r="D64" i="32"/>
  <c r="BB64" i="32"/>
  <c r="E72" i="32"/>
  <c r="BC65" i="27"/>
  <c r="BE64" i="36"/>
  <c r="AB64" i="31"/>
  <c r="H72" i="33"/>
  <c r="BE64" i="33"/>
  <c r="BJ65" i="32"/>
  <c r="AN66" i="4"/>
  <c r="BI66" i="28"/>
  <c r="D66" i="34"/>
  <c r="BF65" i="33"/>
  <c r="AB66" i="4"/>
  <c r="D66" i="28"/>
  <c r="AN66" i="36"/>
  <c r="AN66" i="33"/>
  <c r="U66" i="9"/>
  <c r="P66" i="32"/>
  <c r="AR66" i="9"/>
  <c r="BH66" i="34"/>
  <c r="BE66" i="31"/>
  <c r="BD67" i="28"/>
  <c r="AB67" i="29"/>
  <c r="P68" i="27"/>
  <c r="BI68" i="30"/>
  <c r="BG67" i="30"/>
  <c r="BB67" i="36"/>
  <c r="T68" i="9"/>
  <c r="G72" i="34"/>
  <c r="BG68" i="27"/>
  <c r="AB68" i="28"/>
  <c r="BB68" i="30"/>
  <c r="BJ67" i="35"/>
  <c r="BH67" i="32"/>
  <c r="BD68" i="27"/>
  <c r="D68" i="30"/>
  <c r="N72" i="33"/>
  <c r="AG71" i="9"/>
  <c r="BJ71" i="4"/>
  <c r="BE68" i="35"/>
  <c r="BB71" i="27"/>
  <c r="BH68" i="31"/>
  <c r="G71" i="9"/>
  <c r="BD71" i="4"/>
  <c r="BL71" i="30"/>
  <c r="BG71" i="36"/>
  <c r="D71" i="27"/>
  <c r="BC71" i="30"/>
  <c r="AB71" i="34"/>
  <c r="BK71" i="30"/>
  <c r="BF71" i="36"/>
  <c r="BL71" i="33"/>
  <c r="AO73" i="9"/>
  <c r="AO77" i="4"/>
  <c r="AN73" i="4"/>
  <c r="N77" i="28"/>
  <c r="BK73" i="28"/>
  <c r="BK77" i="28" s="1"/>
  <c r="Y77" i="4"/>
  <c r="E77" i="4"/>
  <c r="BB73" i="4"/>
  <c r="D73" i="4"/>
  <c r="E73" i="9"/>
  <c r="AR77" i="4"/>
  <c r="G77" i="35"/>
  <c r="BL73" i="36"/>
  <c r="BL77" i="36" s="1"/>
  <c r="BF73" i="33"/>
  <c r="BF77" i="33" s="1"/>
  <c r="BD73" i="31"/>
  <c r="BD77" i="31" s="1"/>
  <c r="Q77" i="32"/>
  <c r="AJ81" i="4"/>
  <c r="I81" i="28"/>
  <c r="G81" i="34"/>
  <c r="BI35" i="36"/>
  <c r="AS36" i="33"/>
  <c r="Q40" i="27"/>
  <c r="N40" i="30"/>
  <c r="F40" i="35"/>
  <c r="AS45" i="4"/>
  <c r="N45" i="28"/>
  <c r="BK41" i="28"/>
  <c r="BK45" i="28" s="1"/>
  <c r="J45" i="34"/>
  <c r="Q55" i="27"/>
  <c r="J55" i="30"/>
  <c r="BE51" i="36"/>
  <c r="H55" i="36"/>
  <c r="AC55" i="31"/>
  <c r="E55" i="33"/>
  <c r="BB51" i="33"/>
  <c r="D51" i="33"/>
  <c r="AC79" i="4"/>
  <c r="AB53" i="4"/>
  <c r="AC53" i="9"/>
  <c r="BE37" i="35"/>
  <c r="BE40" i="35" s="1"/>
  <c r="BL37" i="36"/>
  <c r="BL40" i="36" s="1"/>
  <c r="N40" i="32"/>
  <c r="BK37" i="32"/>
  <c r="BK40" i="32" s="1"/>
  <c r="K45" i="27"/>
  <c r="BH41" i="27"/>
  <c r="BH45" i="27" s="1"/>
  <c r="BI41" i="29"/>
  <c r="BI45" i="29" s="1"/>
  <c r="T78" i="31"/>
  <c r="N55" i="4"/>
  <c r="BK51" i="4"/>
  <c r="N51" i="9"/>
  <c r="K55" i="29"/>
  <c r="I55" i="35"/>
  <c r="BF51" i="35"/>
  <c r="AT79" i="4"/>
  <c r="Q40" i="34"/>
  <c r="AP78" i="35"/>
  <c r="L40" i="31"/>
  <c r="BI37" i="31"/>
  <c r="BI40" i="31" s="1"/>
  <c r="AJ78" i="32"/>
  <c r="H45" i="4"/>
  <c r="BE41" i="4"/>
  <c r="H41" i="9"/>
  <c r="J45" i="29"/>
  <c r="G45" i="35"/>
  <c r="AC45" i="33"/>
  <c r="AW55" i="4"/>
  <c r="Y55" i="28"/>
  <c r="P51" i="34"/>
  <c r="AO55" i="35"/>
  <c r="I53" i="9"/>
  <c r="I79" i="4"/>
  <c r="BF53" i="4"/>
  <c r="AM78" i="34"/>
  <c r="O40" i="36"/>
  <c r="K40" i="33"/>
  <c r="BH37" i="33"/>
  <c r="BH40" i="33" s="1"/>
  <c r="AE45" i="4"/>
  <c r="F45" i="28"/>
  <c r="BB41" i="34"/>
  <c r="D41" i="34"/>
  <c r="E45" i="34"/>
  <c r="AM55" i="28"/>
  <c r="M55" i="30"/>
  <c r="BG51" i="34"/>
  <c r="G55" i="36"/>
  <c r="BD51" i="36"/>
  <c r="BL51" i="31"/>
  <c r="W79" i="4"/>
  <c r="AO79" i="36"/>
  <c r="Q79" i="32"/>
  <c r="AO79" i="33"/>
  <c r="BG64" i="27"/>
  <c r="J72" i="27"/>
  <c r="AH72" i="28"/>
  <c r="BE64" i="30"/>
  <c r="AB64" i="34"/>
  <c r="AC72" i="34"/>
  <c r="M79" i="30"/>
  <c r="G79" i="36"/>
  <c r="BL53" i="32"/>
  <c r="BL79" i="32" s="1"/>
  <c r="AP72" i="27"/>
  <c r="R72" i="29"/>
  <c r="AQ72" i="4"/>
  <c r="Q72" i="28"/>
  <c r="AJ72" i="29"/>
  <c r="I72" i="34"/>
  <c r="BF64" i="34"/>
  <c r="Q79" i="31"/>
  <c r="I72" i="4"/>
  <c r="I64" i="9"/>
  <c r="BF64" i="4"/>
  <c r="AI72" i="27"/>
  <c r="G72" i="29"/>
  <c r="BD64" i="29"/>
  <c r="AV72" i="34"/>
  <c r="BF64" i="36"/>
  <c r="AD72" i="31"/>
  <c r="AV72" i="32"/>
  <c r="W65" i="9"/>
  <c r="AN65" i="30"/>
  <c r="AO72" i="35"/>
  <c r="BJ64" i="31"/>
  <c r="AF72" i="32"/>
  <c r="BE65" i="4"/>
  <c r="AC72" i="35"/>
  <c r="BC64" i="31"/>
  <c r="AC72" i="32"/>
  <c r="AV72" i="33"/>
  <c r="AN65" i="31"/>
  <c r="AD72" i="36"/>
  <c r="BC64" i="32"/>
  <c r="AB64" i="33"/>
  <c r="AT65" i="9"/>
  <c r="BI65" i="31"/>
  <c r="BJ66" i="27"/>
  <c r="BD66" i="30"/>
  <c r="P66" i="31"/>
  <c r="BJ67" i="4"/>
  <c r="M67" i="9"/>
  <c r="BC66" i="27"/>
  <c r="AQ66" i="9"/>
  <c r="AN66" i="29"/>
  <c r="BG66" i="30"/>
  <c r="BE66" i="36"/>
  <c r="U67" i="9"/>
  <c r="S68" i="9"/>
  <c r="AN68" i="27"/>
  <c r="BI68" i="29"/>
  <c r="BC68" i="34"/>
  <c r="BC67" i="29"/>
  <c r="BD67" i="35"/>
  <c r="AB67" i="36"/>
  <c r="AP68" i="9"/>
  <c r="BL68" i="28"/>
  <c r="O72" i="28"/>
  <c r="AN67" i="35"/>
  <c r="P67" i="31"/>
  <c r="BG68" i="4"/>
  <c r="J68" i="9"/>
  <c r="BC68" i="29"/>
  <c r="AN67" i="29"/>
  <c r="BF67" i="31"/>
  <c r="BD68" i="4"/>
  <c r="AX72" i="28"/>
  <c r="AL72" i="36"/>
  <c r="N72" i="32"/>
  <c r="BK68" i="32"/>
  <c r="BD71" i="27"/>
  <c r="O72" i="33"/>
  <c r="AH71" i="9"/>
  <c r="D68" i="34"/>
  <c r="BB68" i="34"/>
  <c r="BC68" i="31"/>
  <c r="BH68" i="36"/>
  <c r="BB68" i="33"/>
  <c r="AB71" i="4"/>
  <c r="BJ71" i="29"/>
  <c r="BI71" i="35"/>
  <c r="BC71" i="29"/>
  <c r="BD71" i="29"/>
  <c r="BI71" i="29"/>
  <c r="BH71" i="35"/>
  <c r="P71" i="32"/>
  <c r="N77" i="27"/>
  <c r="H77" i="30"/>
  <c r="AT77" i="4"/>
  <c r="AO77" i="29"/>
  <c r="Z77" i="4"/>
  <c r="BL73" i="28"/>
  <c r="BL77" i="28" s="1"/>
  <c r="BE73" i="30"/>
  <c r="BE77" i="30" s="1"/>
  <c r="AU78" i="34"/>
  <c r="AO77" i="31"/>
  <c r="M77" i="33"/>
  <c r="Q77" i="31"/>
  <c r="AP78" i="32"/>
  <c r="BL37" i="30"/>
  <c r="BL40" i="30" s="1"/>
  <c r="AJ36" i="32"/>
  <c r="BF30" i="4"/>
  <c r="I30" i="9"/>
  <c r="P30" i="33"/>
  <c r="AO81" i="4"/>
  <c r="AO35" i="9"/>
  <c r="AN35" i="4"/>
  <c r="M81" i="28"/>
  <c r="BJ35" i="28"/>
  <c r="K81" i="34"/>
  <c r="BH35" i="34"/>
  <c r="BH81" i="34" s="1"/>
  <c r="E81" i="31"/>
  <c r="D35" i="31"/>
  <c r="BB35" i="31"/>
  <c r="Y81" i="32"/>
  <c r="AT78" i="28"/>
  <c r="J40" i="35"/>
  <c r="F40" i="32"/>
  <c r="AW45" i="4"/>
  <c r="N45" i="34"/>
  <c r="F45" i="31"/>
  <c r="U55" i="27"/>
  <c r="AO55" i="28"/>
  <c r="BK51" i="30"/>
  <c r="N55" i="30"/>
  <c r="AM55" i="34"/>
  <c r="L55" i="36"/>
  <c r="AG55" i="31"/>
  <c r="I55" i="33"/>
  <c r="AF79" i="4"/>
  <c r="N45" i="27"/>
  <c r="D41" i="30"/>
  <c r="E45" i="30"/>
  <c r="BB41" i="30"/>
  <c r="AC45" i="34"/>
  <c r="S55" i="4"/>
  <c r="AL55" i="27"/>
  <c r="BL51" i="29"/>
  <c r="O55" i="29"/>
  <c r="AJ55" i="30"/>
  <c r="M55" i="35"/>
  <c r="AH55" i="36"/>
  <c r="G55" i="32"/>
  <c r="BD51" i="32"/>
  <c r="AE55" i="33"/>
  <c r="AX79" i="4"/>
  <c r="BF37" i="34"/>
  <c r="BF40" i="34" s="1"/>
  <c r="Q40" i="31"/>
  <c r="AO40" i="32"/>
  <c r="L41" i="9"/>
  <c r="L45" i="4"/>
  <c r="BI41" i="4"/>
  <c r="N45" i="29"/>
  <c r="K45" i="35"/>
  <c r="H45" i="32"/>
  <c r="F55" i="27"/>
  <c r="AD55" i="28"/>
  <c r="AY55" i="29"/>
  <c r="X55" i="34"/>
  <c r="AS55" i="35"/>
  <c r="V55" i="31"/>
  <c r="AP55" i="32"/>
  <c r="M79" i="4"/>
  <c r="BJ53" i="4"/>
  <c r="M53" i="9"/>
  <c r="O40" i="33"/>
  <c r="AI45" i="4"/>
  <c r="M45" i="28"/>
  <c r="I45" i="34"/>
  <c r="E45" i="31"/>
  <c r="BB41" i="31"/>
  <c r="D41" i="31"/>
  <c r="W55" i="27"/>
  <c r="BC51" i="30"/>
  <c r="K55" i="36"/>
  <c r="H55" i="33"/>
  <c r="BE51" i="33"/>
  <c r="AA79" i="4"/>
  <c r="F79" i="28"/>
  <c r="BI64" i="30"/>
  <c r="L72" i="30"/>
  <c r="AJ72" i="34"/>
  <c r="BC53" i="30"/>
  <c r="BC79" i="30" s="1"/>
  <c r="K79" i="36"/>
  <c r="BH53" i="36"/>
  <c r="BH79" i="36" s="1"/>
  <c r="H79" i="33"/>
  <c r="BE53" i="33"/>
  <c r="BE79" i="33" s="1"/>
  <c r="Y64" i="9"/>
  <c r="Y72" i="4"/>
  <c r="AT72" i="27"/>
  <c r="V72" i="29"/>
  <c r="AR72" i="30"/>
  <c r="H79" i="29"/>
  <c r="D53" i="35"/>
  <c r="BB53" i="35"/>
  <c r="E79" i="35"/>
  <c r="AU72" i="4"/>
  <c r="T72" i="28"/>
  <c r="AO72" i="29"/>
  <c r="AN64" i="29"/>
  <c r="BJ64" i="34"/>
  <c r="AO79" i="32"/>
  <c r="P64" i="4"/>
  <c r="Q64" i="9"/>
  <c r="Q72" i="4"/>
  <c r="AG72" i="30"/>
  <c r="L72" i="35"/>
  <c r="BI64" i="35"/>
  <c r="BJ64" i="36"/>
  <c r="AH72" i="31"/>
  <c r="E72" i="33"/>
  <c r="D64" i="33"/>
  <c r="BB64" i="33"/>
  <c r="AN65" i="36"/>
  <c r="AS72" i="35"/>
  <c r="R72" i="31"/>
  <c r="AJ72" i="32"/>
  <c r="BI65" i="4"/>
  <c r="BD65" i="29"/>
  <c r="AB65" i="30"/>
  <c r="AG72" i="35"/>
  <c r="J72" i="31"/>
  <c r="AG72" i="32"/>
  <c r="BB65" i="4"/>
  <c r="D65" i="4"/>
  <c r="E65" i="9"/>
  <c r="BB65" i="29"/>
  <c r="AH72" i="36"/>
  <c r="BG64" i="32"/>
  <c r="J72" i="32"/>
  <c r="AG72" i="33"/>
  <c r="P65" i="31"/>
  <c r="P66" i="27"/>
  <c r="BH66" i="30"/>
  <c r="R67" i="9"/>
  <c r="BB67" i="28"/>
  <c r="D67" i="28"/>
  <c r="BG66" i="27"/>
  <c r="S67" i="9"/>
  <c r="BC67" i="28"/>
  <c r="AU66" i="9"/>
  <c r="AN66" i="32"/>
  <c r="T67" i="9"/>
  <c r="BG67" i="28"/>
  <c r="BI66" i="36"/>
  <c r="Y67" i="9"/>
  <c r="BE67" i="27"/>
  <c r="BF67" i="30"/>
  <c r="AB67" i="34"/>
  <c r="W68" i="9"/>
  <c r="N72" i="34"/>
  <c r="BJ67" i="29"/>
  <c r="BH67" i="35"/>
  <c r="BB67" i="32"/>
  <c r="AB67" i="33"/>
  <c r="AW68" i="9"/>
  <c r="AN67" i="32"/>
  <c r="BJ68" i="4"/>
  <c r="BG68" i="29"/>
  <c r="BJ67" i="31"/>
  <c r="BK68" i="4"/>
  <c r="N68" i="9"/>
  <c r="N72" i="4"/>
  <c r="BD68" i="29"/>
  <c r="AM72" i="33"/>
  <c r="BK71" i="27"/>
  <c r="AX72" i="34"/>
  <c r="AL71" i="9"/>
  <c r="BF68" i="34"/>
  <c r="BG68" i="31"/>
  <c r="BC71" i="4"/>
  <c r="F71" i="9"/>
  <c r="AM72" i="34"/>
  <c r="BL68" i="36"/>
  <c r="O72" i="36"/>
  <c r="BF68" i="33"/>
  <c r="AF71" i="9"/>
  <c r="AN71" i="30"/>
  <c r="P71" i="35"/>
  <c r="BG71" i="29"/>
  <c r="BH71" i="29"/>
  <c r="BC71" i="35"/>
  <c r="AN71" i="27"/>
  <c r="P71" i="29"/>
  <c r="BL71" i="35"/>
  <c r="AO77" i="28"/>
  <c r="L77" i="30"/>
  <c r="BB71" i="32"/>
  <c r="AX77" i="4"/>
  <c r="BF73" i="29"/>
  <c r="BF77" i="29" s="1"/>
  <c r="BF71" i="33"/>
  <c r="AE77" i="4"/>
  <c r="G77" i="34"/>
  <c r="AB71" i="32"/>
  <c r="X78" i="30"/>
  <c r="BB73" i="31"/>
  <c r="D73" i="31"/>
  <c r="E77" i="31"/>
  <c r="D73" i="35"/>
  <c r="E77" i="35"/>
  <c r="BB73" i="35"/>
  <c r="W78" i="33"/>
  <c r="AV78" i="35"/>
  <c r="AG28" i="28"/>
  <c r="AG78" i="28"/>
  <c r="AB20" i="28"/>
  <c r="AC28" i="28"/>
  <c r="AN30" i="30"/>
  <c r="AO36" i="32"/>
  <c r="G40" i="28"/>
  <c r="AE40" i="4"/>
  <c r="J81" i="33"/>
  <c r="BG35" i="33"/>
  <c r="BG81" i="33" s="1"/>
  <c r="AK81" i="31"/>
  <c r="M81" i="36"/>
  <c r="BJ35" i="36"/>
  <c r="AM81" i="34"/>
  <c r="T81" i="30"/>
  <c r="AT81" i="28"/>
  <c r="V81" i="27"/>
  <c r="AB30" i="32"/>
  <c r="D30" i="31"/>
  <c r="BF30" i="34"/>
  <c r="BH30" i="28"/>
  <c r="AN30" i="4"/>
  <c r="AO30" i="9"/>
  <c r="M36" i="33"/>
  <c r="AK36" i="31"/>
  <c r="AD78" i="30"/>
  <c r="I40" i="29"/>
  <c r="BI37" i="27"/>
  <c r="BI40" i="27" s="1"/>
  <c r="L40" i="4"/>
  <c r="BI37" i="4"/>
  <c r="L37" i="9"/>
  <c r="AO81" i="32"/>
  <c r="T81" i="31"/>
  <c r="AQ81" i="35"/>
  <c r="V81" i="34"/>
  <c r="AW81" i="29"/>
  <c r="AC81" i="28"/>
  <c r="AY81" i="4"/>
  <c r="BG30" i="32"/>
  <c r="BI30" i="35"/>
  <c r="P30" i="29"/>
  <c r="W30" i="9"/>
  <c r="AU36" i="32"/>
  <c r="W36" i="31"/>
  <c r="O40" i="30"/>
  <c r="AL78" i="28"/>
  <c r="AT81" i="33"/>
  <c r="V81" i="32"/>
  <c r="AW81" i="36"/>
  <c r="AC81" i="35"/>
  <c r="AY81" i="30"/>
  <c r="AE81" i="29"/>
  <c r="J81" i="28"/>
  <c r="AK81" i="4"/>
  <c r="BJ30" i="33"/>
  <c r="AN30" i="31"/>
  <c r="J30" i="9"/>
  <c r="BG30" i="4"/>
  <c r="AK36" i="32"/>
  <c r="BB29" i="31"/>
  <c r="E36" i="31"/>
  <c r="D29" i="31"/>
  <c r="R36" i="35"/>
  <c r="AS36" i="30"/>
  <c r="U36" i="29"/>
  <c r="AR36" i="27"/>
  <c r="X36" i="4"/>
  <c r="X29" i="9"/>
  <c r="AB27" i="31"/>
  <c r="BE27" i="36"/>
  <c r="BI27" i="30"/>
  <c r="BB23" i="34"/>
  <c r="D23" i="34"/>
  <c r="BF23" i="28"/>
  <c r="AC36" i="36"/>
  <c r="H36" i="35"/>
  <c r="BE29" i="35"/>
  <c r="AI36" i="30"/>
  <c r="AQ36" i="27"/>
  <c r="S36" i="4"/>
  <c r="BD27" i="36"/>
  <c r="BL27" i="30"/>
  <c r="BE23" i="34"/>
  <c r="BI23" i="28"/>
  <c r="AL23" i="9"/>
  <c r="BH29" i="35"/>
  <c r="AL36" i="30"/>
  <c r="S36" i="29"/>
  <c r="AT36" i="27"/>
  <c r="V36" i="4"/>
  <c r="V29" i="9"/>
  <c r="BC27" i="36"/>
  <c r="BG27" i="30"/>
  <c r="BH27" i="27"/>
  <c r="BL23" i="32"/>
  <c r="AC23" i="9"/>
  <c r="AB23" i="4"/>
  <c r="W36" i="34"/>
  <c r="AX36" i="4"/>
  <c r="AB27" i="30"/>
  <c r="BC27" i="29"/>
  <c r="BG27" i="4"/>
  <c r="J27" i="9"/>
  <c r="BK23" i="31"/>
  <c r="AN23" i="35"/>
  <c r="AW23" i="9"/>
  <c r="AI23" i="9"/>
  <c r="BG22" i="31"/>
  <c r="BK22" i="34"/>
  <c r="AN22" i="29"/>
  <c r="AS22" i="9"/>
  <c r="W28" i="33"/>
  <c r="AW28" i="31"/>
  <c r="AA28" i="36"/>
  <c r="BC20" i="35"/>
  <c r="F28" i="35"/>
  <c r="F78" i="35"/>
  <c r="F84" i="35" s="1"/>
  <c r="F88" i="35" s="1"/>
  <c r="AF28" i="30"/>
  <c r="J28" i="29"/>
  <c r="BG20" i="29"/>
  <c r="J78" i="29"/>
  <c r="AJ28" i="27"/>
  <c r="N28" i="4"/>
  <c r="N78" i="4"/>
  <c r="BK20" i="4"/>
  <c r="N20" i="9"/>
  <c r="BJ22" i="32"/>
  <c r="Z22" i="9"/>
  <c r="BB20" i="33"/>
  <c r="E28" i="33"/>
  <c r="D20" i="33"/>
  <c r="E78" i="33"/>
  <c r="AE28" i="31"/>
  <c r="BF20" i="36"/>
  <c r="I78" i="36"/>
  <c r="I84" i="36" s="1"/>
  <c r="I88" i="36" s="1"/>
  <c r="I28" i="36"/>
  <c r="AI28" i="34"/>
  <c r="BJ20" i="30"/>
  <c r="M28" i="30"/>
  <c r="M78" i="30"/>
  <c r="M84" i="30" s="1"/>
  <c r="M88" i="30" s="1"/>
  <c r="AM28" i="28"/>
  <c r="R28" i="27"/>
  <c r="BB23" i="4"/>
  <c r="D23" i="4"/>
  <c r="E23" i="9"/>
  <c r="BE22" i="28"/>
  <c r="AH22" i="9"/>
  <c r="L28" i="33"/>
  <c r="BI20" i="33"/>
  <c r="L78" i="33"/>
  <c r="AL28" i="31"/>
  <c r="Q28" i="36"/>
  <c r="P20" i="36"/>
  <c r="Q78" i="36"/>
  <c r="AQ28" i="34"/>
  <c r="U28" i="30"/>
  <c r="AU28" i="28"/>
  <c r="AU78" i="28"/>
  <c r="Y28" i="27"/>
  <c r="BH22" i="32"/>
  <c r="BL22" i="35"/>
  <c r="X22" i="9"/>
  <c r="AX28" i="32"/>
  <c r="AC28" i="31"/>
  <c r="AB20" i="31"/>
  <c r="BD20" i="36"/>
  <c r="G78" i="36"/>
  <c r="G28" i="36"/>
  <c r="AG28" i="34"/>
  <c r="BH20" i="30"/>
  <c r="K78" i="30"/>
  <c r="K28" i="30"/>
  <c r="AK28" i="28"/>
  <c r="O28" i="27"/>
  <c r="O78" i="27"/>
  <c r="BL20" i="27"/>
  <c r="O78" i="28"/>
  <c r="O28" i="28"/>
  <c r="BL20" i="28"/>
  <c r="AP28" i="27"/>
  <c r="AP78" i="27"/>
  <c r="T28" i="4"/>
  <c r="P29" i="33"/>
  <c r="I40" i="30"/>
  <c r="AR40" i="4"/>
  <c r="Z36" i="36"/>
  <c r="D35" i="35"/>
  <c r="E81" i="35"/>
  <c r="BB35" i="35"/>
  <c r="BF35" i="30"/>
  <c r="K81" i="29"/>
  <c r="BH35" i="27"/>
  <c r="N81" i="4"/>
  <c r="BK35" i="4"/>
  <c r="N35" i="9"/>
  <c r="BB30" i="27"/>
  <c r="AX36" i="31"/>
  <c r="BF37" i="29"/>
  <c r="BF40" i="29" s="1"/>
  <c r="Y40" i="4"/>
  <c r="F81" i="33"/>
  <c r="BC35" i="33"/>
  <c r="AF36" i="31"/>
  <c r="H81" i="36"/>
  <c r="AH36" i="34"/>
  <c r="N81" i="30"/>
  <c r="BK35" i="30"/>
  <c r="BK81" i="30" s="1"/>
  <c r="Q81" i="27"/>
  <c r="BG30" i="28"/>
  <c r="AJ30" i="9"/>
  <c r="BI29" i="33"/>
  <c r="L36" i="33"/>
  <c r="BI29" i="31"/>
  <c r="AC40" i="30"/>
  <c r="K37" i="9"/>
  <c r="K40" i="4"/>
  <c r="BH37" i="4"/>
  <c r="N81" i="31"/>
  <c r="BK35" i="31"/>
  <c r="Q81" i="34"/>
  <c r="AX81" i="4"/>
  <c r="BB30" i="32"/>
  <c r="D30" i="32"/>
  <c r="O36" i="29"/>
  <c r="V30" i="9"/>
  <c r="AE36" i="31"/>
  <c r="J36" i="34"/>
  <c r="BG29" i="34"/>
  <c r="I36" i="28"/>
  <c r="BF29" i="28"/>
  <c r="AJ36" i="4"/>
  <c r="BK27" i="33"/>
  <c r="BB27" i="29"/>
  <c r="BF27" i="4"/>
  <c r="I27" i="9"/>
  <c r="AN29" i="36"/>
  <c r="U36" i="35"/>
  <c r="AV36" i="30"/>
  <c r="AC36" i="29"/>
  <c r="H36" i="28"/>
  <c r="BE29" i="28"/>
  <c r="AF36" i="4"/>
  <c r="AF29" i="9"/>
  <c r="M27" i="9"/>
  <c r="H27" i="9"/>
  <c r="BI27" i="4"/>
  <c r="L27" i="9"/>
  <c r="AY23" i="9"/>
  <c r="X36" i="35"/>
  <c r="AY36" i="30"/>
  <c r="AE36" i="29"/>
  <c r="K36" i="28"/>
  <c r="AL36" i="4"/>
  <c r="AN27" i="34"/>
  <c r="AB23" i="32"/>
  <c r="BD23" i="31"/>
  <c r="BH23" i="34"/>
  <c r="BL23" i="28"/>
  <c r="AP23" i="9"/>
  <c r="BF29" i="36"/>
  <c r="I36" i="36"/>
  <c r="L36" i="30"/>
  <c r="BH29" i="28"/>
  <c r="O36" i="27"/>
  <c r="BL29" i="27"/>
  <c r="O28" i="32"/>
  <c r="BL27" i="35"/>
  <c r="AN27" i="30"/>
  <c r="W27" i="9"/>
  <c r="BC23" i="36"/>
  <c r="BG23" i="30"/>
  <c r="BK23" i="27"/>
  <c r="AN22" i="33"/>
  <c r="F28" i="30"/>
  <c r="AJ28" i="33"/>
  <c r="BK20" i="32"/>
  <c r="N28" i="32"/>
  <c r="N78" i="32"/>
  <c r="AO78" i="36"/>
  <c r="AN20" i="36"/>
  <c r="AO28" i="36"/>
  <c r="S28" i="35"/>
  <c r="S78" i="35"/>
  <c r="AS28" i="30"/>
  <c r="W28" i="29"/>
  <c r="W78" i="29"/>
  <c r="AW28" i="27"/>
  <c r="AA28" i="4"/>
  <c r="AA20" i="9"/>
  <c r="AA78" i="4"/>
  <c r="BL23" i="4"/>
  <c r="O23" i="9"/>
  <c r="BB22" i="31"/>
  <c r="BF22" i="34"/>
  <c r="BJ22" i="28"/>
  <c r="AM22" i="9"/>
  <c r="R28" i="33"/>
  <c r="R78" i="33"/>
  <c r="AR28" i="31"/>
  <c r="V28" i="36"/>
  <c r="AV28" i="34"/>
  <c r="Z28" i="30"/>
  <c r="E28" i="29"/>
  <c r="D20" i="29"/>
  <c r="E78" i="29"/>
  <c r="E84" i="29" s="1"/>
  <c r="E88" i="29" s="1"/>
  <c r="BB20" i="29"/>
  <c r="AE28" i="27"/>
  <c r="AR23" i="9"/>
  <c r="D22" i="31"/>
  <c r="P22" i="34"/>
  <c r="AU22" i="9"/>
  <c r="Y28" i="33"/>
  <c r="AY28" i="31"/>
  <c r="AD28" i="36"/>
  <c r="BE20" i="35"/>
  <c r="H28" i="35"/>
  <c r="H78" i="35"/>
  <c r="AH28" i="30"/>
  <c r="AH78" i="30"/>
  <c r="BI20" i="29"/>
  <c r="L28" i="29"/>
  <c r="L78" i="29"/>
  <c r="AL28" i="27"/>
  <c r="BH23" i="4"/>
  <c r="K23" i="9"/>
  <c r="AB22" i="35"/>
  <c r="K28" i="28"/>
  <c r="AK22" i="9"/>
  <c r="BL20" i="33"/>
  <c r="O28" i="33"/>
  <c r="O78" i="33"/>
  <c r="O84" i="33" s="1"/>
  <c r="O88" i="33" s="1"/>
  <c r="AP28" i="31"/>
  <c r="T28" i="36"/>
  <c r="AT28" i="34"/>
  <c r="X28" i="30"/>
  <c r="BH20" i="28"/>
  <c r="D30" i="27"/>
  <c r="X36" i="32"/>
  <c r="AT78" i="27"/>
  <c r="V40" i="4"/>
  <c r="AB35" i="31"/>
  <c r="AC81" i="31"/>
  <c r="D35" i="36"/>
  <c r="E81" i="36"/>
  <c r="BB35" i="36"/>
  <c r="AE36" i="34"/>
  <c r="K81" i="30"/>
  <c r="BH35" i="30"/>
  <c r="AH36" i="28"/>
  <c r="M81" i="27"/>
  <c r="P30" i="32"/>
  <c r="AB30" i="4"/>
  <c r="BB29" i="33"/>
  <c r="E36" i="33"/>
  <c r="D29" i="33"/>
  <c r="AB29" i="31"/>
  <c r="AC36" i="31"/>
  <c r="BF37" i="30"/>
  <c r="BF40" i="30" s="1"/>
  <c r="BL37" i="27"/>
  <c r="BL40" i="27" s="1"/>
  <c r="AF36" i="32"/>
  <c r="K81" i="31"/>
  <c r="BH35" i="31"/>
  <c r="AH36" i="35"/>
  <c r="M81" i="34"/>
  <c r="BJ35" i="34"/>
  <c r="AO81" i="29"/>
  <c r="AQ81" i="4"/>
  <c r="BF30" i="29"/>
  <c r="BK30" i="4"/>
  <c r="N36" i="31"/>
  <c r="BK29" i="31"/>
  <c r="BK36" i="31" s="1"/>
  <c r="G40" i="30"/>
  <c r="J40" i="27"/>
  <c r="AK36" i="33"/>
  <c r="BJ35" i="32"/>
  <c r="M81" i="32"/>
  <c r="AO81" i="36"/>
  <c r="AQ35" i="9"/>
  <c r="BG35" i="29"/>
  <c r="BG81" i="29" s="1"/>
  <c r="AB35" i="4"/>
  <c r="AC35" i="9"/>
  <c r="AC81" i="4"/>
  <c r="D30" i="33"/>
  <c r="BB30" i="33"/>
  <c r="BH30" i="36"/>
  <c r="BL30" i="30"/>
  <c r="AB29" i="32"/>
  <c r="BF29" i="35"/>
  <c r="I36" i="35"/>
  <c r="L36" i="29"/>
  <c r="BI29" i="29"/>
  <c r="BI36" i="29" s="1"/>
  <c r="AI36" i="27"/>
  <c r="O36" i="4"/>
  <c r="BL29" i="4"/>
  <c r="O29" i="9"/>
  <c r="BF27" i="27"/>
  <c r="BJ23" i="32"/>
  <c r="T78" i="36"/>
  <c r="AU36" i="34"/>
  <c r="Z36" i="30"/>
  <c r="G36" i="29"/>
  <c r="BD29" i="29"/>
  <c r="BD36" i="29" s="1"/>
  <c r="AH36" i="27"/>
  <c r="J29" i="9"/>
  <c r="BG29" i="4"/>
  <c r="J36" i="4"/>
  <c r="AB27" i="34"/>
  <c r="BD27" i="30"/>
  <c r="BI27" i="27"/>
  <c r="P23" i="32"/>
  <c r="AD23" i="9"/>
  <c r="AX36" i="34"/>
  <c r="AD36" i="30"/>
  <c r="BG29" i="29"/>
  <c r="J36" i="29"/>
  <c r="AK36" i="27"/>
  <c r="M36" i="4"/>
  <c r="M29" i="9"/>
  <c r="BJ29" i="4"/>
  <c r="AN27" i="32"/>
  <c r="AX27" i="9"/>
  <c r="AB23" i="33"/>
  <c r="BD23" i="32"/>
  <c r="BH23" i="35"/>
  <c r="BL23" i="29"/>
  <c r="T23" i="9"/>
  <c r="BI29" i="35"/>
  <c r="N36" i="34"/>
  <c r="BK29" i="28"/>
  <c r="N36" i="28"/>
  <c r="AP29" i="9"/>
  <c r="AP36" i="4"/>
  <c r="BL27" i="33"/>
  <c r="BC23" i="31"/>
  <c r="BG23" i="34"/>
  <c r="BK23" i="28"/>
  <c r="AN23" i="4"/>
  <c r="AO23" i="9"/>
  <c r="BF23" i="4"/>
  <c r="I23" i="9"/>
  <c r="BC22" i="34"/>
  <c r="BG22" i="28"/>
  <c r="AJ22" i="9"/>
  <c r="BK20" i="33"/>
  <c r="N78" i="33"/>
  <c r="N28" i="33"/>
  <c r="AO28" i="31"/>
  <c r="AO78" i="31"/>
  <c r="AN20" i="31"/>
  <c r="S28" i="36"/>
  <c r="S78" i="36"/>
  <c r="AS28" i="34"/>
  <c r="W28" i="30"/>
  <c r="AW28" i="28"/>
  <c r="AW78" i="28"/>
  <c r="AA28" i="27"/>
  <c r="F78" i="4"/>
  <c r="BC20" i="4"/>
  <c r="F28" i="4"/>
  <c r="F20" i="9"/>
  <c r="BB22" i="32"/>
  <c r="D22" i="32"/>
  <c r="BF22" i="35"/>
  <c r="BJ22" i="29"/>
  <c r="R22" i="9"/>
  <c r="AR28" i="32"/>
  <c r="V28" i="31"/>
  <c r="AV28" i="35"/>
  <c r="Z28" i="34"/>
  <c r="BB20" i="30"/>
  <c r="E78" i="30"/>
  <c r="E28" i="30"/>
  <c r="D20" i="30"/>
  <c r="AE28" i="28"/>
  <c r="BF20" i="27"/>
  <c r="I28" i="27"/>
  <c r="I78" i="27"/>
  <c r="I84" i="27" s="1"/>
  <c r="I88" i="27" s="1"/>
  <c r="BI22" i="32"/>
  <c r="P22" i="35"/>
  <c r="Y22" i="9"/>
  <c r="AY28" i="32"/>
  <c r="AD28" i="31"/>
  <c r="H28" i="36"/>
  <c r="BE20" i="36"/>
  <c r="AH28" i="34"/>
  <c r="L28" i="30"/>
  <c r="BI20" i="30"/>
  <c r="L78" i="30"/>
  <c r="AL28" i="28"/>
  <c r="Q78" i="27"/>
  <c r="Q28" i="27"/>
  <c r="P20" i="27"/>
  <c r="AB22" i="36"/>
  <c r="BD22" i="35"/>
  <c r="BH22" i="29"/>
  <c r="BL22" i="4"/>
  <c r="O22" i="9"/>
  <c r="AP28" i="32"/>
  <c r="T28" i="31"/>
  <c r="AT28" i="35"/>
  <c r="X28" i="34"/>
  <c r="AX28" i="29"/>
  <c r="BG30" i="34"/>
  <c r="AW36" i="32"/>
  <c r="K40" i="28"/>
  <c r="BH37" i="28"/>
  <c r="BH40" i="28" s="1"/>
  <c r="AI40" i="4"/>
  <c r="N81" i="33"/>
  <c r="R36" i="36"/>
  <c r="BE35" i="34"/>
  <c r="BC35" i="4"/>
  <c r="F35" i="9"/>
  <c r="F81" i="4"/>
  <c r="BF30" i="31"/>
  <c r="BJ30" i="34"/>
  <c r="BL30" i="28"/>
  <c r="AR30" i="9"/>
  <c r="R36" i="33"/>
  <c r="AP36" i="31"/>
  <c r="BJ37" i="29"/>
  <c r="BJ40" i="29" s="1"/>
  <c r="M40" i="29"/>
  <c r="AO40" i="27"/>
  <c r="P37" i="4"/>
  <c r="Q37" i="9"/>
  <c r="Q40" i="4"/>
  <c r="BC35" i="30"/>
  <c r="BC81" i="30" s="1"/>
  <c r="F81" i="30"/>
  <c r="BE35" i="27"/>
  <c r="BE81" i="27" s="1"/>
  <c r="H81" i="27"/>
  <c r="BK30" i="32"/>
  <c r="P30" i="35"/>
  <c r="AA30" i="9"/>
  <c r="AY78" i="32"/>
  <c r="AA36" i="31"/>
  <c r="AN35" i="33"/>
  <c r="F81" i="31"/>
  <c r="H81" i="34"/>
  <c r="AI36" i="29"/>
  <c r="N81" i="28"/>
  <c r="AP81" i="4"/>
  <c r="AP35" i="9"/>
  <c r="AB30" i="30"/>
  <c r="BE30" i="29"/>
  <c r="BJ30" i="4"/>
  <c r="M30" i="9"/>
  <c r="AP36" i="32"/>
  <c r="BJ29" i="31"/>
  <c r="M36" i="31"/>
  <c r="V36" i="35"/>
  <c r="AW36" i="30"/>
  <c r="AV36" i="27"/>
  <c r="AB29" i="4"/>
  <c r="AC36" i="4"/>
  <c r="AC29" i="9"/>
  <c r="BD27" i="33"/>
  <c r="BI27" i="36"/>
  <c r="P27" i="30"/>
  <c r="BB23" i="31"/>
  <c r="D23" i="31"/>
  <c r="BF23" i="34"/>
  <c r="BJ23" i="28"/>
  <c r="AH36" i="36"/>
  <c r="L36" i="35"/>
  <c r="AM36" i="30"/>
  <c r="T36" i="29"/>
  <c r="AU36" i="27"/>
  <c r="W36" i="4"/>
  <c r="W29" i="9"/>
  <c r="BC27" i="33"/>
  <c r="BH27" i="36"/>
  <c r="BE23" i="31"/>
  <c r="BI23" i="34"/>
  <c r="P23" i="28"/>
  <c r="AQ23" i="9"/>
  <c r="AV36" i="36"/>
  <c r="BL29" i="35"/>
  <c r="O36" i="35"/>
  <c r="AQ36" i="30"/>
  <c r="W36" i="29"/>
  <c r="AX36" i="27"/>
  <c r="Z36" i="4"/>
  <c r="Z29" i="9"/>
  <c r="BB27" i="33"/>
  <c r="D27" i="33"/>
  <c r="BG27" i="36"/>
  <c r="BK27" i="30"/>
  <c r="BL27" i="27"/>
  <c r="AB23" i="29"/>
  <c r="BD23" i="28"/>
  <c r="AG23" i="9"/>
  <c r="AA36" i="34"/>
  <c r="AN29" i="29"/>
  <c r="AA36" i="28"/>
  <c r="BD29" i="27"/>
  <c r="G36" i="27"/>
  <c r="BD27" i="32"/>
  <c r="BE27" i="35"/>
  <c r="BG27" i="29"/>
  <c r="BK27" i="4"/>
  <c r="N27" i="9"/>
  <c r="AN23" i="32"/>
  <c r="BC23" i="27"/>
  <c r="BB23" i="27"/>
  <c r="D23" i="27"/>
  <c r="BK22" i="31"/>
  <c r="AN22" i="35"/>
  <c r="AW22" i="9"/>
  <c r="AA28" i="33"/>
  <c r="F28" i="32"/>
  <c r="BC20" i="32"/>
  <c r="AF28" i="36"/>
  <c r="AF78" i="36"/>
  <c r="BG20" i="35"/>
  <c r="BG28" i="35" s="1"/>
  <c r="J78" i="35"/>
  <c r="J28" i="35"/>
  <c r="AJ28" i="30"/>
  <c r="N28" i="29"/>
  <c r="BK20" i="29"/>
  <c r="N78" i="29"/>
  <c r="N84" i="29" s="1"/>
  <c r="N88" i="29" s="1"/>
  <c r="AO28" i="27"/>
  <c r="AN20" i="27"/>
  <c r="AO78" i="27"/>
  <c r="S78" i="4"/>
  <c r="S20" i="9"/>
  <c r="S28" i="4"/>
  <c r="BB22" i="28"/>
  <c r="D22" i="28"/>
  <c r="AE22" i="9"/>
  <c r="I78" i="33"/>
  <c r="BF20" i="33"/>
  <c r="I28" i="33"/>
  <c r="AI28" i="31"/>
  <c r="BJ20" i="36"/>
  <c r="M28" i="36"/>
  <c r="AM28" i="34"/>
  <c r="R28" i="30"/>
  <c r="R78" i="30"/>
  <c r="AR28" i="28"/>
  <c r="V28" i="27"/>
  <c r="BJ23" i="4"/>
  <c r="M23" i="9"/>
  <c r="BE22" i="34"/>
  <c r="BI22" i="28"/>
  <c r="AL22" i="9"/>
  <c r="Q28" i="33"/>
  <c r="P20" i="33"/>
  <c r="Q78" i="33"/>
  <c r="Q84" i="33" s="1"/>
  <c r="Q88" i="33" s="1"/>
  <c r="AQ28" i="31"/>
  <c r="AQ78" i="31"/>
  <c r="U28" i="36"/>
  <c r="AU28" i="34"/>
  <c r="Y28" i="30"/>
  <c r="AY28" i="28"/>
  <c r="AY78" i="28"/>
  <c r="AD28" i="27"/>
  <c r="BL22" i="32"/>
  <c r="AC22" i="9"/>
  <c r="AB22" i="4"/>
  <c r="BD20" i="33"/>
  <c r="G28" i="33"/>
  <c r="AG28" i="31"/>
  <c r="AG78" i="31"/>
  <c r="K28" i="36"/>
  <c r="K78" i="36"/>
  <c r="K84" i="36" s="1"/>
  <c r="K88" i="36" s="1"/>
  <c r="BH20" i="36"/>
  <c r="AK28" i="34"/>
  <c r="O78" i="30"/>
  <c r="BL20" i="30"/>
  <c r="O28" i="30"/>
  <c r="AP28" i="28"/>
  <c r="T28" i="27"/>
  <c r="BC30" i="35"/>
  <c r="AS81" i="4"/>
  <c r="BC35" i="28"/>
  <c r="O81" i="34"/>
  <c r="BI35" i="35"/>
  <c r="BI81" i="35" s="1"/>
  <c r="BF35" i="31"/>
  <c r="I81" i="31"/>
  <c r="BC35" i="32"/>
  <c r="F40" i="4"/>
  <c r="BC37" i="4"/>
  <c r="F37" i="9"/>
  <c r="W78" i="30"/>
  <c r="N40" i="35"/>
  <c r="I40" i="32"/>
  <c r="F45" i="27"/>
  <c r="J45" i="31"/>
  <c r="E51" i="9"/>
  <c r="E55" i="4"/>
  <c r="D51" i="4"/>
  <c r="BB51" i="4"/>
  <c r="Q55" i="36"/>
  <c r="M55" i="33"/>
  <c r="AJ79" i="4"/>
  <c r="G40" i="34"/>
  <c r="BD37" i="34"/>
  <c r="BD40" i="34" s="1"/>
  <c r="I45" i="30"/>
  <c r="E45" i="36"/>
  <c r="BB41" i="36"/>
  <c r="D41" i="36"/>
  <c r="AC45" i="31"/>
  <c r="W55" i="4"/>
  <c r="BE51" i="29"/>
  <c r="AO55" i="30"/>
  <c r="K55" i="32"/>
  <c r="BH51" i="33"/>
  <c r="G79" i="27"/>
  <c r="BD53" i="27"/>
  <c r="BD79" i="27" s="1"/>
  <c r="AN37" i="32"/>
  <c r="P41" i="4"/>
  <c r="Q45" i="4"/>
  <c r="Q41" i="9"/>
  <c r="O45" i="35"/>
  <c r="L45" i="32"/>
  <c r="BI41" i="32"/>
  <c r="BI45" i="32" s="1"/>
  <c r="AK78" i="33"/>
  <c r="J55" i="27"/>
  <c r="BG51" i="27"/>
  <c r="BE51" i="30"/>
  <c r="H55" i="30"/>
  <c r="AC55" i="34"/>
  <c r="R79" i="4"/>
  <c r="BI37" i="34"/>
  <c r="BI40" i="34" s="1"/>
  <c r="AR37" i="9"/>
  <c r="AM45" i="4"/>
  <c r="M45" i="34"/>
  <c r="BJ41" i="34"/>
  <c r="BJ45" i="34" s="1"/>
  <c r="I45" i="31"/>
  <c r="BF41" i="31"/>
  <c r="BF45" i="31" s="1"/>
  <c r="O55" i="36"/>
  <c r="AM55" i="31"/>
  <c r="L55" i="33"/>
  <c r="AI79" i="4"/>
  <c r="J79" i="28"/>
  <c r="AH55" i="29"/>
  <c r="G79" i="34"/>
  <c r="AA55" i="35"/>
  <c r="D53" i="31"/>
  <c r="E79" i="31"/>
  <c r="BB53" i="31"/>
  <c r="AW55" i="33"/>
  <c r="BD64" i="28"/>
  <c r="Q72" i="30"/>
  <c r="P64" i="30"/>
  <c r="AO72" i="34"/>
  <c r="AN64" i="34"/>
  <c r="O79" i="36"/>
  <c r="BL53" i="36"/>
  <c r="BL79" i="36" s="1"/>
  <c r="L79" i="33"/>
  <c r="BI53" i="33"/>
  <c r="BI79" i="33" s="1"/>
  <c r="AD72" i="4"/>
  <c r="BL53" i="27"/>
  <c r="BL79" i="27" s="1"/>
  <c r="K79" i="29"/>
  <c r="I79" i="35"/>
  <c r="AS72" i="29"/>
  <c r="R78" i="34"/>
  <c r="G79" i="30"/>
  <c r="E79" i="36"/>
  <c r="BB53" i="36"/>
  <c r="D53" i="36"/>
  <c r="T72" i="4"/>
  <c r="T64" i="9"/>
  <c r="AR72" i="27"/>
  <c r="BJ64" i="30"/>
  <c r="BC64" i="35"/>
  <c r="BC64" i="36"/>
  <c r="BF64" i="33"/>
  <c r="I72" i="33"/>
  <c r="AF65" i="9"/>
  <c r="D65" i="28"/>
  <c r="V64" i="9"/>
  <c r="AN64" i="32"/>
  <c r="AO72" i="32"/>
  <c r="P65" i="4"/>
  <c r="Q65" i="9"/>
  <c r="G65" i="9"/>
  <c r="AB65" i="36"/>
  <c r="BB65" i="32"/>
  <c r="D65" i="32"/>
  <c r="BJ64" i="32"/>
  <c r="BF65" i="4"/>
  <c r="I65" i="9"/>
  <c r="H65" i="9"/>
  <c r="AJ72" i="33"/>
  <c r="BD65" i="27"/>
  <c r="BB65" i="28"/>
  <c r="AO72" i="28"/>
  <c r="BC66" i="36"/>
  <c r="BB66" i="31"/>
  <c r="BG67" i="4"/>
  <c r="H78" i="30"/>
  <c r="D66" i="33"/>
  <c r="BB66" i="33"/>
  <c r="W72" i="4"/>
  <c r="BE65" i="32"/>
  <c r="BB66" i="30"/>
  <c r="X67" i="9"/>
  <c r="BC66" i="4"/>
  <c r="F66" i="9"/>
  <c r="P66" i="36"/>
  <c r="BD66" i="33"/>
  <c r="AD67" i="9"/>
  <c r="BI67" i="27"/>
  <c r="BJ67" i="30"/>
  <c r="H78" i="36"/>
  <c r="H84" i="36" s="1"/>
  <c r="H88" i="36" s="1"/>
  <c r="AA72" i="4"/>
  <c r="I67" i="9"/>
  <c r="BB68" i="27"/>
  <c r="D68" i="27"/>
  <c r="BD67" i="30"/>
  <c r="Q68" i="9"/>
  <c r="N72" i="29"/>
  <c r="BK68" i="29"/>
  <c r="P68" i="4"/>
  <c r="D68" i="29"/>
  <c r="P68" i="35"/>
  <c r="BD68" i="35"/>
  <c r="BK68" i="36"/>
  <c r="BK72" i="36" s="1"/>
  <c r="AN68" i="31"/>
  <c r="AQ71" i="9"/>
  <c r="BJ68" i="34"/>
  <c r="AN68" i="35"/>
  <c r="BG71" i="4"/>
  <c r="AJ71" i="9"/>
  <c r="AN71" i="36"/>
  <c r="BK71" i="29"/>
  <c r="BB71" i="35"/>
  <c r="AC81" i="36"/>
  <c r="D71" i="29"/>
  <c r="J81" i="35"/>
  <c r="Q77" i="30"/>
  <c r="BF71" i="32"/>
  <c r="G77" i="27"/>
  <c r="AC77" i="28"/>
  <c r="AN71" i="31"/>
  <c r="M71" i="9"/>
  <c r="AI77" i="4"/>
  <c r="H77" i="28"/>
  <c r="AC77" i="29"/>
  <c r="N77" i="34"/>
  <c r="F73" i="9"/>
  <c r="F77" i="4"/>
  <c r="BC73" i="4"/>
  <c r="Z78" i="27"/>
  <c r="AC77" i="30"/>
  <c r="I77" i="31"/>
  <c r="BF73" i="31"/>
  <c r="BF77" i="31" s="1"/>
  <c r="H77" i="35"/>
  <c r="AC77" i="36"/>
  <c r="I77" i="35"/>
  <c r="G77" i="32"/>
  <c r="AC77" i="34"/>
  <c r="E77" i="36"/>
  <c r="BB73" i="36"/>
  <c r="D73" i="36"/>
  <c r="J40" i="29"/>
  <c r="AC36" i="32"/>
  <c r="AV36" i="33"/>
  <c r="AN30" i="34"/>
  <c r="BK30" i="36"/>
  <c r="BE30" i="33"/>
  <c r="AF81" i="4"/>
  <c r="F81" i="28"/>
  <c r="Y36" i="29"/>
  <c r="AX81" i="30"/>
  <c r="Q81" i="32"/>
  <c r="AO81" i="33"/>
  <c r="M40" i="27"/>
  <c r="J40" i="30"/>
  <c r="BG37" i="30"/>
  <c r="BG40" i="30" s="1"/>
  <c r="Q40" i="33"/>
  <c r="P37" i="33"/>
  <c r="AO41" i="9"/>
  <c r="AN41" i="4"/>
  <c r="AO45" i="4"/>
  <c r="J45" i="28"/>
  <c r="BG41" i="28"/>
  <c r="BG45" i="28" s="1"/>
  <c r="BC41" i="29"/>
  <c r="BC45" i="29" s="1"/>
  <c r="F45" i="34"/>
  <c r="BC41" i="34"/>
  <c r="BC45" i="34" s="1"/>
  <c r="L55" i="27"/>
  <c r="BE51" i="28"/>
  <c r="F55" i="30"/>
  <c r="BI51" i="31"/>
  <c r="BI51" i="32"/>
  <c r="X79" i="4"/>
  <c r="I79" i="28"/>
  <c r="O40" i="35"/>
  <c r="BL37" i="35"/>
  <c r="BL40" i="35" s="1"/>
  <c r="AI78" i="36"/>
  <c r="J40" i="32"/>
  <c r="G45" i="27"/>
  <c r="AR78" i="29"/>
  <c r="BL41" i="31"/>
  <c r="BL45" i="31" s="1"/>
  <c r="O45" i="31"/>
  <c r="J55" i="4"/>
  <c r="BG51" i="4"/>
  <c r="J51" i="9"/>
  <c r="G55" i="29"/>
  <c r="P51" i="30"/>
  <c r="D51" i="35"/>
  <c r="E55" i="35"/>
  <c r="BB51" i="35"/>
  <c r="BJ51" i="36"/>
  <c r="AT78" i="31"/>
  <c r="BG51" i="33"/>
  <c r="AP79" i="4"/>
  <c r="L40" i="34"/>
  <c r="BJ37" i="35"/>
  <c r="BJ40" i="35" s="1"/>
  <c r="I40" i="31"/>
  <c r="AF78" i="32"/>
  <c r="AC45" i="27"/>
  <c r="F45" i="29"/>
  <c r="BK41" i="30"/>
  <c r="BK45" i="30" s="1"/>
  <c r="AX78" i="34"/>
  <c r="AU78" i="31"/>
  <c r="AS55" i="4"/>
  <c r="AN51" i="29"/>
  <c r="O55" i="34"/>
  <c r="M55" i="31"/>
  <c r="BJ51" i="31"/>
  <c r="E53" i="9"/>
  <c r="E79" i="4"/>
  <c r="BB53" i="4"/>
  <c r="D53" i="4"/>
  <c r="BJ53" i="27"/>
  <c r="BJ79" i="27" s="1"/>
  <c r="K40" i="36"/>
  <c r="AE78" i="31"/>
  <c r="G40" i="33"/>
  <c r="Z45" i="4"/>
  <c r="BJ41" i="27"/>
  <c r="BJ45" i="27" s="1"/>
  <c r="AC45" i="29"/>
  <c r="BC41" i="32"/>
  <c r="BC45" i="32" s="1"/>
  <c r="O55" i="27"/>
  <c r="BL51" i="27"/>
  <c r="AI55" i="28"/>
  <c r="I55" i="30"/>
  <c r="BF51" i="30"/>
  <c r="S79" i="4"/>
  <c r="O79" i="35"/>
  <c r="BI53" i="32"/>
  <c r="BI79" i="32" s="1"/>
  <c r="L79" i="32"/>
  <c r="F72" i="27"/>
  <c r="BC64" i="27"/>
  <c r="X72" i="34"/>
  <c r="I79" i="30"/>
  <c r="S72" i="4"/>
  <c r="S64" i="9"/>
  <c r="AK72" i="27"/>
  <c r="M72" i="29"/>
  <c r="BJ64" i="29"/>
  <c r="Q79" i="36"/>
  <c r="M79" i="33"/>
  <c r="BI64" i="28"/>
  <c r="L72" i="28"/>
  <c r="AF72" i="29"/>
  <c r="E72" i="34"/>
  <c r="D64" i="34"/>
  <c r="BB64" i="34"/>
  <c r="V55" i="28"/>
  <c r="N79" i="34"/>
  <c r="BK53" i="34"/>
  <c r="BK79" i="34" s="1"/>
  <c r="L79" i="31"/>
  <c r="BI53" i="31"/>
  <c r="BI79" i="31" s="1"/>
  <c r="D64" i="4"/>
  <c r="BB64" i="4"/>
  <c r="E64" i="9"/>
  <c r="E72" i="4"/>
  <c r="AE72" i="27"/>
  <c r="X72" i="30"/>
  <c r="AR72" i="34"/>
  <c r="BB64" i="36"/>
  <c r="E72" i="36"/>
  <c r="D64" i="36"/>
  <c r="Y72" i="31"/>
  <c r="AR72" i="32"/>
  <c r="T65" i="9"/>
  <c r="AN65" i="27"/>
  <c r="BG65" i="35"/>
  <c r="AJ72" i="35"/>
  <c r="BF64" i="31"/>
  <c r="I72" i="31"/>
  <c r="P65" i="36"/>
  <c r="X72" i="35"/>
  <c r="AW72" i="36"/>
  <c r="Y72" i="32"/>
  <c r="AR72" i="33"/>
  <c r="AN65" i="34"/>
  <c r="Y72" i="36"/>
  <c r="AW72" i="31"/>
  <c r="Y72" i="33"/>
  <c r="AQ65" i="9"/>
  <c r="P65" i="28"/>
  <c r="BI65" i="34"/>
  <c r="BE65" i="31"/>
  <c r="BF66" i="27"/>
  <c r="AB66" i="28"/>
  <c r="AN66" i="35"/>
  <c r="BF67" i="4"/>
  <c r="AT66" i="9"/>
  <c r="BJ66" i="31"/>
  <c r="J67" i="9"/>
  <c r="K67" i="9"/>
  <c r="AN67" i="27"/>
  <c r="BI66" i="27"/>
  <c r="BC66" i="30"/>
  <c r="AB66" i="34"/>
  <c r="BB66" i="36"/>
  <c r="P67" i="4"/>
  <c r="Q67" i="9"/>
  <c r="BH68" i="4"/>
  <c r="K68" i="9"/>
  <c r="BE68" i="29"/>
  <c r="AK68" i="9"/>
  <c r="BH68" i="28"/>
  <c r="BI67" i="31"/>
  <c r="BC68" i="4"/>
  <c r="AA72" i="27"/>
  <c r="BH67" i="34"/>
  <c r="BB67" i="31"/>
  <c r="D67" i="31"/>
  <c r="AB67" i="32"/>
  <c r="AA72" i="30"/>
  <c r="N72" i="35"/>
  <c r="BG68" i="32"/>
  <c r="AX71" i="9"/>
  <c r="BJ68" i="36"/>
  <c r="BH68" i="33"/>
  <c r="AE71" i="9"/>
  <c r="BD68" i="36"/>
  <c r="P68" i="31"/>
  <c r="X71" i="9"/>
  <c r="BF71" i="29"/>
  <c r="BE71" i="35"/>
  <c r="BL71" i="36"/>
  <c r="BL72" i="36" s="1"/>
  <c r="BE71" i="29"/>
  <c r="BD71" i="35"/>
  <c r="D71" i="32"/>
  <c r="J77" i="27"/>
  <c r="BG73" i="27"/>
  <c r="BG77" i="27" s="1"/>
  <c r="BL73" i="29"/>
  <c r="BL77" i="29" s="1"/>
  <c r="AP77" i="4"/>
  <c r="O77" i="28"/>
  <c r="V77" i="4"/>
  <c r="O77" i="29"/>
  <c r="AN71" i="33"/>
  <c r="M77" i="27"/>
  <c r="BJ73" i="27"/>
  <c r="BJ77" i="27" s="1"/>
  <c r="O77" i="30"/>
  <c r="O77" i="36"/>
  <c r="I77" i="33"/>
  <c r="Q77" i="36"/>
  <c r="AN73" i="31"/>
  <c r="N77" i="33"/>
  <c r="BK73" i="33"/>
  <c r="BK77" i="33" s="1"/>
  <c r="BL73" i="34"/>
  <c r="BL77" i="34" s="1"/>
  <c r="O77" i="34"/>
  <c r="L77" i="31"/>
  <c r="BI73" i="31"/>
  <c r="BI77" i="31" s="1"/>
  <c r="F81" i="27"/>
  <c r="BC35" i="27"/>
  <c r="X81" i="34"/>
  <c r="AS36" i="35"/>
  <c r="BC35" i="31"/>
  <c r="N40" i="4"/>
  <c r="BK37" i="4"/>
  <c r="N37" i="9"/>
  <c r="K40" i="29"/>
  <c r="BH37" i="29"/>
  <c r="BH40" i="29" s="1"/>
  <c r="AF78" i="30"/>
  <c r="BG37" i="36"/>
  <c r="BG40" i="36" s="1"/>
  <c r="AP78" i="33"/>
  <c r="M45" i="27"/>
  <c r="BL41" i="34"/>
  <c r="BL45" i="34" s="1"/>
  <c r="BD41" i="31"/>
  <c r="BD45" i="31" s="1"/>
  <c r="AO45" i="32"/>
  <c r="M55" i="4"/>
  <c r="M51" i="9"/>
  <c r="BJ51" i="4"/>
  <c r="AG55" i="27"/>
  <c r="F55" i="29"/>
  <c r="BC51" i="29"/>
  <c r="BL51" i="34"/>
  <c r="AS79" i="4"/>
  <c r="O40" i="34"/>
  <c r="H40" i="31"/>
  <c r="AE78" i="32"/>
  <c r="G45" i="4"/>
  <c r="BD41" i="4"/>
  <c r="G41" i="9"/>
  <c r="AR78" i="28"/>
  <c r="Q45" i="30"/>
  <c r="AO45" i="34"/>
  <c r="M45" i="36"/>
  <c r="BJ41" i="36"/>
  <c r="BJ45" i="36" s="1"/>
  <c r="AK78" i="31"/>
  <c r="J45" i="33"/>
  <c r="AF55" i="4"/>
  <c r="G55" i="28"/>
  <c r="BD51" i="28"/>
  <c r="AC55" i="29"/>
  <c r="BJ51" i="30"/>
  <c r="BK51" i="35"/>
  <c r="BE51" i="32"/>
  <c r="AQ55" i="33"/>
  <c r="O79" i="27"/>
  <c r="J40" i="36"/>
  <c r="AD78" i="31"/>
  <c r="F40" i="33"/>
  <c r="Y45" i="4"/>
  <c r="D41" i="28"/>
  <c r="E45" i="28"/>
  <c r="BB41" i="28"/>
  <c r="BI41" i="35"/>
  <c r="BI45" i="35" s="1"/>
  <c r="BG41" i="33"/>
  <c r="BG45" i="33" s="1"/>
  <c r="P51" i="27"/>
  <c r="AQ55" i="28"/>
  <c r="Q55" i="30"/>
  <c r="BG51" i="36"/>
  <c r="BG55" i="36" s="1"/>
  <c r="J55" i="36"/>
  <c r="G55" i="33"/>
  <c r="BD51" i="33"/>
  <c r="Z79" i="4"/>
  <c r="Z53" i="9"/>
  <c r="AJ78" i="30"/>
  <c r="I40" i="35"/>
  <c r="BF37" i="35"/>
  <c r="BF40" i="35" s="1"/>
  <c r="AG78" i="36"/>
  <c r="BB37" i="32"/>
  <c r="D37" i="32"/>
  <c r="E40" i="32"/>
  <c r="AC40" i="33"/>
  <c r="AV45" i="4"/>
  <c r="L51" i="9"/>
  <c r="BI51" i="4"/>
  <c r="L55" i="4"/>
  <c r="AJ51" i="9"/>
  <c r="I55" i="29"/>
  <c r="AD55" i="30"/>
  <c r="AX55" i="34"/>
  <c r="W55" i="36"/>
  <c r="AV55" i="31"/>
  <c r="T55" i="33"/>
  <c r="AR79" i="4"/>
  <c r="BD53" i="29"/>
  <c r="BD79" i="29" s="1"/>
  <c r="O79" i="34"/>
  <c r="M79" i="31"/>
  <c r="BJ53" i="31"/>
  <c r="BJ79" i="31" s="1"/>
  <c r="BG64" i="4"/>
  <c r="J72" i="4"/>
  <c r="J64" i="9"/>
  <c r="Y72" i="30"/>
  <c r="AW72" i="34"/>
  <c r="G79" i="29"/>
  <c r="AK72" i="4"/>
  <c r="BH64" i="28"/>
  <c r="K72" i="28"/>
  <c r="AI72" i="29"/>
  <c r="BI64" i="34"/>
  <c r="L72" i="34"/>
  <c r="BE53" i="29"/>
  <c r="BE79" i="29" s="1"/>
  <c r="AO79" i="30"/>
  <c r="J79" i="32"/>
  <c r="BG53" i="32"/>
  <c r="BG79" i="32" s="1"/>
  <c r="BI64" i="27"/>
  <c r="AF72" i="28"/>
  <c r="F72" i="30"/>
  <c r="BC64" i="30"/>
  <c r="AR53" i="9"/>
  <c r="O79" i="30"/>
  <c r="BL53" i="30"/>
  <c r="BL79" i="30" s="1"/>
  <c r="BJ53" i="36"/>
  <c r="BJ79" i="36" s="1"/>
  <c r="M79" i="36"/>
  <c r="F79" i="33"/>
  <c r="BC53" i="33"/>
  <c r="BC79" i="33" s="1"/>
  <c r="AE72" i="4"/>
  <c r="AE64" i="9"/>
  <c r="E72" i="28"/>
  <c r="D64" i="28"/>
  <c r="BB64" i="28"/>
  <c r="X72" i="29"/>
  <c r="AT72" i="30"/>
  <c r="E72" i="35"/>
  <c r="D64" i="35"/>
  <c r="BB64" i="35"/>
  <c r="AT72" i="31"/>
  <c r="R72" i="33"/>
  <c r="BJ65" i="28"/>
  <c r="BF65" i="34"/>
  <c r="BC65" i="31"/>
  <c r="BG64" i="36"/>
  <c r="J72" i="36"/>
  <c r="AE72" i="31"/>
  <c r="AW72" i="32"/>
  <c r="X65" i="9"/>
  <c r="AT72" i="35"/>
  <c r="W72" i="31"/>
  <c r="AT72" i="32"/>
  <c r="R65" i="9"/>
  <c r="P65" i="29"/>
  <c r="BI65" i="35"/>
  <c r="BH65" i="32"/>
  <c r="AT72" i="36"/>
  <c r="V72" i="32"/>
  <c r="AS72" i="33"/>
  <c r="BH65" i="30"/>
  <c r="BD65" i="36"/>
  <c r="AB65" i="31"/>
  <c r="G66" i="9"/>
  <c r="BD66" i="4"/>
  <c r="BH66" i="33"/>
  <c r="AE67" i="9"/>
  <c r="P66" i="30"/>
  <c r="BG66" i="36"/>
  <c r="BI66" i="33"/>
  <c r="AF67" i="9"/>
  <c r="P65" i="32"/>
  <c r="AN65" i="33"/>
  <c r="BH66" i="27"/>
  <c r="BJ66" i="30"/>
  <c r="BC66" i="33"/>
  <c r="AG67" i="9"/>
  <c r="BF66" i="29"/>
  <c r="AP67" i="9"/>
  <c r="AN67" i="34"/>
  <c r="BG67" i="33"/>
  <c r="AJ68" i="9"/>
  <c r="BG68" i="28"/>
  <c r="BJ68" i="27"/>
  <c r="BF68" i="30"/>
  <c r="BG67" i="36"/>
  <c r="BE67" i="33"/>
  <c r="Y68" i="9"/>
  <c r="BE67" i="30"/>
  <c r="BD67" i="36"/>
  <c r="Z72" i="4"/>
  <c r="BL68" i="34"/>
  <c r="O72" i="34"/>
  <c r="BE68" i="31"/>
  <c r="AY72" i="33"/>
  <c r="BL68" i="35"/>
  <c r="BL72" i="35" s="1"/>
  <c r="O72" i="35"/>
  <c r="BH68" i="32"/>
  <c r="AY71" i="9"/>
  <c r="S71" i="9"/>
  <c r="BB68" i="35"/>
  <c r="D68" i="35"/>
  <c r="AB68" i="36"/>
  <c r="AS71" i="9"/>
  <c r="BH71" i="28"/>
  <c r="BC71" i="34"/>
  <c r="AB71" i="35"/>
  <c r="BJ71" i="35"/>
  <c r="BC71" i="28"/>
  <c r="D71" i="34"/>
  <c r="BB71" i="34"/>
  <c r="G73" i="9"/>
  <c r="G77" i="4"/>
  <c r="BD73" i="4"/>
  <c r="BB73" i="29"/>
  <c r="D73" i="29"/>
  <c r="E77" i="29"/>
  <c r="P73" i="30"/>
  <c r="O77" i="27"/>
  <c r="I77" i="30"/>
  <c r="AQ77" i="4"/>
  <c r="Q77" i="28"/>
  <c r="N77" i="4"/>
  <c r="BK73" i="4"/>
  <c r="N73" i="9"/>
  <c r="L77" i="29"/>
  <c r="BI73" i="29"/>
  <c r="BI77" i="29" s="1"/>
  <c r="BL73" i="30"/>
  <c r="BL77" i="30" s="1"/>
  <c r="AS78" i="35"/>
  <c r="BC73" i="31"/>
  <c r="BC77" i="31" s="1"/>
  <c r="BK73" i="32"/>
  <c r="BK77" i="32" s="1"/>
  <c r="AO77" i="30"/>
  <c r="Q77" i="35"/>
  <c r="J77" i="32"/>
  <c r="BG73" i="32"/>
  <c r="BG77" i="32" s="1"/>
  <c r="BC73" i="35"/>
  <c r="BC77" i="35" s="1"/>
  <c r="O77" i="32"/>
  <c r="BL73" i="32"/>
  <c r="BL77" i="32" s="1"/>
  <c r="AJ78" i="33"/>
  <c r="AJ78" i="34"/>
  <c r="M77" i="36"/>
  <c r="BJ73" i="36"/>
  <c r="BJ77" i="36" s="1"/>
  <c r="K77" i="33"/>
  <c r="AH36" i="31"/>
  <c r="F36" i="33"/>
  <c r="BC29" i="33"/>
  <c r="BC36" i="33" s="1"/>
  <c r="Y30" i="9"/>
  <c r="AN30" i="36"/>
  <c r="BI30" i="32"/>
  <c r="J81" i="27"/>
  <c r="BG35" i="27"/>
  <c r="BG81" i="27" s="1"/>
  <c r="AE36" i="28"/>
  <c r="AY35" i="9"/>
  <c r="AC81" i="34"/>
  <c r="BJ35" i="35"/>
  <c r="V81" i="31"/>
  <c r="AQ81" i="32"/>
  <c r="S40" i="4"/>
  <c r="O40" i="29"/>
  <c r="BL37" i="29"/>
  <c r="BL40" i="29" s="1"/>
  <c r="BK37" i="35"/>
  <c r="BK40" i="35" s="1"/>
  <c r="BK37" i="36"/>
  <c r="BK40" i="36" s="1"/>
  <c r="BG37" i="32"/>
  <c r="BG40" i="32" s="1"/>
  <c r="AT78" i="33"/>
  <c r="BC41" i="27"/>
  <c r="BC45" i="27" s="1"/>
  <c r="AI41" i="9"/>
  <c r="H45" i="30"/>
  <c r="BE41" i="30"/>
  <c r="BE45" i="30" s="1"/>
  <c r="AB41" i="34"/>
  <c r="BH41" i="31"/>
  <c r="BH45" i="31" s="1"/>
  <c r="R55" i="4"/>
  <c r="R51" i="9"/>
  <c r="BJ51" i="27"/>
  <c r="BJ55" i="27" s="1"/>
  <c r="J55" i="29"/>
  <c r="BG51" i="29"/>
  <c r="BH51" i="30"/>
  <c r="H55" i="35"/>
  <c r="BE51" i="35"/>
  <c r="AC55" i="36"/>
  <c r="AW55" i="31"/>
  <c r="AW79" i="4"/>
  <c r="AW53" i="9"/>
  <c r="AO40" i="35"/>
  <c r="AN37" i="35"/>
  <c r="O40" i="31"/>
  <c r="BL37" i="31"/>
  <c r="BL40" i="31" s="1"/>
  <c r="BH41" i="4"/>
  <c r="K41" i="9"/>
  <c r="K45" i="4"/>
  <c r="BF41" i="30"/>
  <c r="BF45" i="30" s="1"/>
  <c r="AN41" i="31"/>
  <c r="N45" i="33"/>
  <c r="AJ55" i="4"/>
  <c r="K55" i="28"/>
  <c r="BH51" i="28"/>
  <c r="AG51" i="9"/>
  <c r="F55" i="34"/>
  <c r="BC51" i="34"/>
  <c r="AB51" i="35"/>
  <c r="AU55" i="33"/>
  <c r="BK37" i="34"/>
  <c r="BK40" i="34" s="1"/>
  <c r="N40" i="36"/>
  <c r="J40" i="33"/>
  <c r="AD45" i="4"/>
  <c r="I45" i="28"/>
  <c r="BF41" i="28"/>
  <c r="BF45" i="28" s="1"/>
  <c r="AF78" i="29"/>
  <c r="AC45" i="35"/>
  <c r="Y78" i="32"/>
  <c r="BK41" i="33"/>
  <c r="BK45" i="33" s="1"/>
  <c r="Z55" i="27"/>
  <c r="AU55" i="28"/>
  <c r="U55" i="30"/>
  <c r="AP55" i="34"/>
  <c r="N55" i="36"/>
  <c r="K55" i="33"/>
  <c r="AE79" i="4"/>
  <c r="AO40" i="30"/>
  <c r="M40" i="35"/>
  <c r="H40" i="32"/>
  <c r="D41" i="27"/>
  <c r="E45" i="27"/>
  <c r="BB41" i="27"/>
  <c r="G45" i="30"/>
  <c r="BD41" i="30"/>
  <c r="BD45" i="30" s="1"/>
  <c r="BK41" i="34"/>
  <c r="BK45" i="34" s="1"/>
  <c r="AR78" i="32"/>
  <c r="Q55" i="4"/>
  <c r="Q51" i="9"/>
  <c r="P51" i="4"/>
  <c r="AO55" i="27"/>
  <c r="M55" i="29"/>
  <c r="BJ51" i="29"/>
  <c r="AH55" i="30"/>
  <c r="G55" i="35"/>
  <c r="AA55" i="36"/>
  <c r="E55" i="32"/>
  <c r="BB51" i="32"/>
  <c r="D51" i="32"/>
  <c r="X55" i="33"/>
  <c r="AV79" i="4"/>
  <c r="BH53" i="29"/>
  <c r="BH79" i="29" s="1"/>
  <c r="AO79" i="35"/>
  <c r="M72" i="4"/>
  <c r="BJ64" i="4"/>
  <c r="M64" i="9"/>
  <c r="AF72" i="27"/>
  <c r="BE64" i="29"/>
  <c r="H72" i="29"/>
  <c r="AD72" i="30"/>
  <c r="Q72" i="35"/>
  <c r="P64" i="35"/>
  <c r="J79" i="29"/>
  <c r="AI53" i="9"/>
  <c r="BE53" i="35"/>
  <c r="BE79" i="35" s="1"/>
  <c r="H79" i="35"/>
  <c r="AC79" i="36"/>
  <c r="AB53" i="36"/>
  <c r="E79" i="32"/>
  <c r="BB53" i="32"/>
  <c r="D53" i="32"/>
  <c r="AP72" i="4"/>
  <c r="AP64" i="9"/>
  <c r="Q72" i="34"/>
  <c r="E79" i="28"/>
  <c r="BB53" i="28"/>
  <c r="D53" i="28"/>
  <c r="BG53" i="35"/>
  <c r="BG79" i="35" s="1"/>
  <c r="AN53" i="36"/>
  <c r="N79" i="32"/>
  <c r="BK53" i="32"/>
  <c r="BK79" i="32" s="1"/>
  <c r="P64" i="27"/>
  <c r="Q72" i="27"/>
  <c r="AJ72" i="28"/>
  <c r="J72" i="30"/>
  <c r="BG64" i="30"/>
  <c r="AE72" i="34"/>
  <c r="BE53" i="30"/>
  <c r="BE79" i="30" s="1"/>
  <c r="AO79" i="34"/>
  <c r="BK53" i="31"/>
  <c r="BK79" i="31" s="1"/>
  <c r="J79" i="33"/>
  <c r="BG53" i="33"/>
  <c r="BG79" i="33" s="1"/>
  <c r="AI72" i="4"/>
  <c r="AI64" i="9"/>
  <c r="I72" i="28"/>
  <c r="BF64" i="28"/>
  <c r="BF72" i="28" s="1"/>
  <c r="AC72" i="29"/>
  <c r="AB64" i="29"/>
  <c r="AW72" i="30"/>
  <c r="BF64" i="35"/>
  <c r="I72" i="35"/>
  <c r="AE72" i="36"/>
  <c r="V72" i="33"/>
  <c r="AR65" i="9"/>
  <c r="BJ65" i="34"/>
  <c r="BF65" i="31"/>
  <c r="BE65" i="33"/>
  <c r="AI72" i="31"/>
  <c r="F72" i="33"/>
  <c r="BC64" i="33"/>
  <c r="AB65" i="4"/>
  <c r="AC65" i="9"/>
  <c r="Y65" i="9"/>
  <c r="P65" i="35"/>
  <c r="AD72" i="32"/>
  <c r="AW72" i="33"/>
  <c r="BH65" i="36"/>
  <c r="BH66" i="4"/>
  <c r="K66" i="9"/>
  <c r="BC66" i="29"/>
  <c r="AN66" i="31"/>
  <c r="AI67" i="9"/>
  <c r="P66" i="33"/>
  <c r="AJ67" i="9"/>
  <c r="AN66" i="34"/>
  <c r="BJ66" i="33"/>
  <c r="AK67" i="9"/>
  <c r="S66" i="9"/>
  <c r="BI66" i="29"/>
  <c r="BD66" i="35"/>
  <c r="AT67" i="9"/>
  <c r="BB67" i="29"/>
  <c r="D67" i="29"/>
  <c r="AO68" i="9"/>
  <c r="AN68" i="4"/>
  <c r="N72" i="28"/>
  <c r="BK68" i="28"/>
  <c r="BE67" i="28"/>
  <c r="D67" i="34"/>
  <c r="BB67" i="34"/>
  <c r="AM72" i="28"/>
  <c r="BJ68" i="30"/>
  <c r="BJ67" i="36"/>
  <c r="BI67" i="33"/>
  <c r="AD68" i="9"/>
  <c r="AY72" i="27"/>
  <c r="P68" i="29"/>
  <c r="BI67" i="30"/>
  <c r="BH67" i="36"/>
  <c r="BB67" i="33"/>
  <c r="D67" i="33"/>
  <c r="AE68" i="9"/>
  <c r="BB68" i="28"/>
  <c r="D68" i="28"/>
  <c r="BK68" i="35"/>
  <c r="BK72" i="35" s="1"/>
  <c r="O72" i="31"/>
  <c r="BL68" i="31"/>
  <c r="BE71" i="4"/>
  <c r="H71" i="9"/>
  <c r="AM72" i="36"/>
  <c r="O72" i="32"/>
  <c r="BL68" i="32"/>
  <c r="BL72" i="32" s="1"/>
  <c r="BF71" i="27"/>
  <c r="BC68" i="36"/>
  <c r="W71" i="9"/>
  <c r="BF68" i="35"/>
  <c r="BB68" i="32"/>
  <c r="D68" i="32"/>
  <c r="BK68" i="33"/>
  <c r="BK72" i="33" s="1"/>
  <c r="AW71" i="9"/>
  <c r="BL71" i="28"/>
  <c r="BF71" i="34"/>
  <c r="BC71" i="31"/>
  <c r="BE71" i="28"/>
  <c r="BB71" i="28"/>
  <c r="D71" i="28"/>
  <c r="BG71" i="28"/>
  <c r="BI71" i="34"/>
  <c r="D71" i="31"/>
  <c r="BB71" i="31"/>
  <c r="K73" i="9"/>
  <c r="K77" i="4"/>
  <c r="BH73" i="4"/>
  <c r="BI73" i="27"/>
  <c r="BI77" i="27" s="1"/>
  <c r="I77" i="29"/>
  <c r="AG73" i="9"/>
  <c r="M77" i="30"/>
  <c r="BJ73" i="30"/>
  <c r="BJ77" i="30" s="1"/>
  <c r="BC71" i="32"/>
  <c r="AU77" i="4"/>
  <c r="AU73" i="9"/>
  <c r="BF73" i="28"/>
  <c r="BF77" i="28" s="1"/>
  <c r="AP78" i="29"/>
  <c r="S77" i="4"/>
  <c r="S73" i="9"/>
  <c r="P73" i="29"/>
  <c r="Q77" i="29"/>
  <c r="V73" i="9"/>
  <c r="BD73" i="32"/>
  <c r="BD77" i="32" s="1"/>
  <c r="BE73" i="35"/>
  <c r="BE77" i="35" s="1"/>
  <c r="N77" i="32"/>
  <c r="AO77" i="33"/>
  <c r="AN73" i="33"/>
  <c r="AO77" i="34"/>
  <c r="BK73" i="31"/>
  <c r="BK77" i="31" s="1"/>
  <c r="O77" i="33"/>
  <c r="BL73" i="33"/>
  <c r="BL77" i="33" s="1"/>
  <c r="AC28" i="27"/>
  <c r="AB20" i="27"/>
  <c r="AC78" i="27"/>
  <c r="AC84" i="27" s="1"/>
  <c r="AC88" i="27" s="1"/>
  <c r="BD20" i="27"/>
  <c r="G28" i="27"/>
  <c r="G78" i="27"/>
  <c r="AS30" i="9"/>
  <c r="H36" i="32"/>
  <c r="BE29" i="32"/>
  <c r="BJ37" i="27"/>
  <c r="BJ40" i="27" s="1"/>
  <c r="BJ37" i="4"/>
  <c r="M37" i="9"/>
  <c r="M40" i="4"/>
  <c r="AP81" i="32"/>
  <c r="Q81" i="31"/>
  <c r="AR81" i="35"/>
  <c r="W81" i="34"/>
  <c r="AX81" i="29"/>
  <c r="Y81" i="28"/>
  <c r="E81" i="27"/>
  <c r="BB35" i="27"/>
  <c r="D35" i="27"/>
  <c r="BH30" i="32"/>
  <c r="BJ30" i="35"/>
  <c r="T30" i="9"/>
  <c r="AR36" i="32"/>
  <c r="T36" i="31"/>
  <c r="L40" i="30"/>
  <c r="BI37" i="30"/>
  <c r="BI40" i="30" s="1"/>
  <c r="BD37" i="27"/>
  <c r="BD40" i="27" s="1"/>
  <c r="AQ81" i="33"/>
  <c r="W81" i="32"/>
  <c r="AX81" i="36"/>
  <c r="Y81" i="35"/>
  <c r="E81" i="34"/>
  <c r="BB35" i="34"/>
  <c r="D35" i="34"/>
  <c r="AF81" i="29"/>
  <c r="K81" i="28"/>
  <c r="BH35" i="28"/>
  <c r="BH81" i="28" s="1"/>
  <c r="AH81" i="4"/>
  <c r="AH35" i="9"/>
  <c r="BK30" i="33"/>
  <c r="P30" i="36"/>
  <c r="AB30" i="27"/>
  <c r="AX36" i="33"/>
  <c r="Z36" i="32"/>
  <c r="F36" i="31"/>
  <c r="BC29" i="31"/>
  <c r="AT78" i="29"/>
  <c r="AX40" i="4"/>
  <c r="Y81" i="33"/>
  <c r="D35" i="32"/>
  <c r="E81" i="32"/>
  <c r="BB35" i="32"/>
  <c r="AG81" i="36"/>
  <c r="K81" i="35"/>
  <c r="BH35" i="35"/>
  <c r="BH81" i="35" s="1"/>
  <c r="AI81" i="30"/>
  <c r="M81" i="29"/>
  <c r="AP81" i="27"/>
  <c r="Q35" i="9"/>
  <c r="P35" i="4"/>
  <c r="Q81" i="4"/>
  <c r="AB30" i="34"/>
  <c r="BD30" i="30"/>
  <c r="BH30" i="27"/>
  <c r="AN29" i="33"/>
  <c r="AO36" i="33"/>
  <c r="U36" i="32"/>
  <c r="Y36" i="36"/>
  <c r="AV36" i="34"/>
  <c r="AA36" i="30"/>
  <c r="AY36" i="28"/>
  <c r="Z36" i="27"/>
  <c r="G29" i="9"/>
  <c r="G36" i="4"/>
  <c r="BD29" i="4"/>
  <c r="BI27" i="31"/>
  <c r="AV27" i="9"/>
  <c r="BB23" i="32"/>
  <c r="D23" i="32"/>
  <c r="BF23" i="35"/>
  <c r="BJ23" i="29"/>
  <c r="K36" i="36"/>
  <c r="AL36" i="34"/>
  <c r="S36" i="30"/>
  <c r="AT36" i="28"/>
  <c r="Y36" i="27"/>
  <c r="BH27" i="31"/>
  <c r="AY27" i="9"/>
  <c r="BE23" i="32"/>
  <c r="BI23" i="35"/>
  <c r="P23" i="29"/>
  <c r="U23" i="9"/>
  <c r="BK29" i="36"/>
  <c r="N36" i="36"/>
  <c r="AP36" i="34"/>
  <c r="V36" i="30"/>
  <c r="AW36" i="28"/>
  <c r="AC36" i="27"/>
  <c r="AB29" i="27"/>
  <c r="BB29" i="4"/>
  <c r="E36" i="4"/>
  <c r="D29" i="4"/>
  <c r="E29" i="9"/>
  <c r="BG27" i="31"/>
  <c r="BG27" i="34"/>
  <c r="BL27" i="28"/>
  <c r="AP27" i="9"/>
  <c r="AB23" i="30"/>
  <c r="BD23" i="29"/>
  <c r="Q36" i="31"/>
  <c r="P29" i="31"/>
  <c r="AA36" i="35"/>
  <c r="AX36" i="30"/>
  <c r="Z36" i="29"/>
  <c r="F36" i="28"/>
  <c r="BC29" i="28"/>
  <c r="AH36" i="4"/>
  <c r="AH29" i="9"/>
  <c r="BE27" i="33"/>
  <c r="BF27" i="36"/>
  <c r="BF27" i="30"/>
  <c r="BK27" i="27"/>
  <c r="AN23" i="33"/>
  <c r="BC23" i="28"/>
  <c r="AF23" i="9"/>
  <c r="BK22" i="32"/>
  <c r="AN22" i="36"/>
  <c r="AA22" i="9"/>
  <c r="F28" i="33"/>
  <c r="BC20" i="33"/>
  <c r="F78" i="33"/>
  <c r="AF28" i="31"/>
  <c r="AF78" i="31"/>
  <c r="BG20" i="36"/>
  <c r="J78" i="36"/>
  <c r="J28" i="36"/>
  <c r="AJ28" i="34"/>
  <c r="BK20" i="30"/>
  <c r="N28" i="30"/>
  <c r="N78" i="30"/>
  <c r="AO28" i="28"/>
  <c r="AN20" i="28"/>
  <c r="S28" i="27"/>
  <c r="AE28" i="4"/>
  <c r="AE78" i="4"/>
  <c r="AE20" i="9"/>
  <c r="BB22" i="29"/>
  <c r="D22" i="29"/>
  <c r="BF22" i="4"/>
  <c r="I22" i="9"/>
  <c r="AI28" i="32"/>
  <c r="AI78" i="32"/>
  <c r="M28" i="31"/>
  <c r="M78" i="31"/>
  <c r="BJ20" i="31"/>
  <c r="AM28" i="35"/>
  <c r="R28" i="34"/>
  <c r="AR28" i="29"/>
  <c r="V28" i="28"/>
  <c r="V78" i="28"/>
  <c r="AV20" i="9"/>
  <c r="AV28" i="4"/>
  <c r="AV78" i="4"/>
  <c r="BE22" i="35"/>
  <c r="BI22" i="29"/>
  <c r="P22" i="4"/>
  <c r="Q22" i="9"/>
  <c r="AQ28" i="32"/>
  <c r="AQ78" i="32"/>
  <c r="U28" i="31"/>
  <c r="AU78" i="35"/>
  <c r="AU28" i="35"/>
  <c r="Y28" i="34"/>
  <c r="AY28" i="29"/>
  <c r="AY78" i="29"/>
  <c r="AD28" i="28"/>
  <c r="H78" i="27"/>
  <c r="BE20" i="27"/>
  <c r="H28" i="27"/>
  <c r="BL22" i="33"/>
  <c r="AB22" i="27"/>
  <c r="BD22" i="4"/>
  <c r="G22" i="9"/>
  <c r="AG28" i="32"/>
  <c r="AG78" i="32"/>
  <c r="K28" i="31"/>
  <c r="K78" i="31"/>
  <c r="BH20" i="31"/>
  <c r="AK28" i="35"/>
  <c r="BL20" i="34"/>
  <c r="O28" i="34"/>
  <c r="O78" i="34"/>
  <c r="AP28" i="29"/>
  <c r="T28" i="28"/>
  <c r="T78" i="28"/>
  <c r="AT20" i="9"/>
  <c r="AT28" i="4"/>
  <c r="AT78" i="4"/>
  <c r="BH20" i="27"/>
  <c r="K78" i="27"/>
  <c r="K28" i="27"/>
  <c r="BL20" i="29"/>
  <c r="BH81" i="27" l="1"/>
  <c r="BK72" i="32"/>
  <c r="L84" i="30"/>
  <c r="L88" i="30" s="1"/>
  <c r="N84" i="35"/>
  <c r="N88" i="35" s="1"/>
  <c r="E84" i="30"/>
  <c r="E88" i="30" s="1"/>
  <c r="K84" i="27"/>
  <c r="K88" i="27" s="1"/>
  <c r="I84" i="33"/>
  <c r="I88" i="33" s="1"/>
  <c r="G84" i="27"/>
  <c r="G88" i="27" s="1"/>
  <c r="J84" i="36"/>
  <c r="J88" i="36" s="1"/>
  <c r="Q84" i="27"/>
  <c r="Q88" i="27" s="1"/>
  <c r="L84" i="35"/>
  <c r="L88" i="35" s="1"/>
  <c r="BK28" i="32"/>
  <c r="H84" i="30"/>
  <c r="H88" i="30" s="1"/>
  <c r="BJ81" i="32"/>
  <c r="BF81" i="30"/>
  <c r="BG72" i="30"/>
  <c r="M84" i="32"/>
  <c r="M88" i="32" s="1"/>
  <c r="K84" i="31"/>
  <c r="K88" i="31" s="1"/>
  <c r="U84" i="4"/>
  <c r="U88" i="4" s="1"/>
  <c r="AC84" i="29"/>
  <c r="AC88" i="29" s="1"/>
  <c r="N84" i="30"/>
  <c r="N88" i="30" s="1"/>
  <c r="F84" i="33"/>
  <c r="F88" i="33" s="1"/>
  <c r="BJ72" i="32"/>
  <c r="BK81" i="31"/>
  <c r="H84" i="27"/>
  <c r="H88" i="27" s="1"/>
  <c r="BH81" i="31"/>
  <c r="L84" i="29"/>
  <c r="L88" i="29" s="1"/>
  <c r="BL36" i="27"/>
  <c r="AO84" i="31"/>
  <c r="AO88" i="31" s="1"/>
  <c r="BF72" i="33"/>
  <c r="BF22" i="9"/>
  <c r="AO84" i="27"/>
  <c r="AO88" i="27" s="1"/>
  <c r="BJ81" i="36"/>
  <c r="BI81" i="36"/>
  <c r="F84" i="34"/>
  <c r="F88" i="34" s="1"/>
  <c r="AY78" i="31"/>
  <c r="AU64" i="9"/>
  <c r="BI51" i="33"/>
  <c r="V78" i="36"/>
  <c r="BK41" i="27"/>
  <c r="BK45" i="27" s="1"/>
  <c r="BF73" i="27"/>
  <c r="BF77" i="27" s="1"/>
  <c r="AL37" i="9"/>
  <c r="AA41" i="9"/>
  <c r="AA45" i="9" s="1"/>
  <c r="AE53" i="9"/>
  <c r="AN53" i="34"/>
  <c r="AV78" i="27"/>
  <c r="J28" i="32"/>
  <c r="AI73" i="9"/>
  <c r="AI77" i="9" s="1"/>
  <c r="BD37" i="33"/>
  <c r="BD40" i="33" s="1"/>
  <c r="BK73" i="34"/>
  <c r="BK77" i="34" s="1"/>
  <c r="BG64" i="28"/>
  <c r="P35" i="31"/>
  <c r="X78" i="34"/>
  <c r="AN37" i="30"/>
  <c r="P35" i="32"/>
  <c r="BL72" i="33"/>
  <c r="W64" i="9"/>
  <c r="AS78" i="33"/>
  <c r="AF78" i="33"/>
  <c r="AN73" i="34"/>
  <c r="BE73" i="27"/>
  <c r="BE77" i="27" s="1"/>
  <c r="BI72" i="33"/>
  <c r="P53" i="36"/>
  <c r="P79" i="36" s="1"/>
  <c r="X53" i="9"/>
  <c r="X79" i="9" s="1"/>
  <c r="AE41" i="9"/>
  <c r="AE45" i="9" s="1"/>
  <c r="S53" i="9"/>
  <c r="S79" i="9" s="1"/>
  <c r="AJ78" i="35"/>
  <c r="BC73" i="32"/>
  <c r="BC77" i="32" s="1"/>
  <c r="F68" i="9"/>
  <c r="BH67" i="4"/>
  <c r="BH37" i="36"/>
  <c r="BH40" i="36" s="1"/>
  <c r="BG53" i="30"/>
  <c r="BG79" i="30" s="1"/>
  <c r="G78" i="33"/>
  <c r="G84" i="33" s="1"/>
  <c r="G88" i="33" s="1"/>
  <c r="AA84" i="4"/>
  <c r="AA88" i="4" s="1"/>
  <c r="AA78" i="36"/>
  <c r="BH64" i="29"/>
  <c r="U78" i="27"/>
  <c r="BB71" i="33"/>
  <c r="F72" i="31"/>
  <c r="AC72" i="30"/>
  <c r="BK53" i="28"/>
  <c r="BK79" i="28" s="1"/>
  <c r="BH41" i="32"/>
  <c r="BH45" i="32" s="1"/>
  <c r="BD41" i="35"/>
  <c r="BD45" i="35" s="1"/>
  <c r="D71" i="30"/>
  <c r="BB66" i="34"/>
  <c r="BB72" i="34" s="1"/>
  <c r="BI35" i="32"/>
  <c r="K27" i="9"/>
  <c r="J78" i="32"/>
  <c r="J84" i="32" s="1"/>
  <c r="J88" i="32" s="1"/>
  <c r="BH64" i="34"/>
  <c r="O84" i="34"/>
  <c r="O88" i="34" s="1"/>
  <c r="BA68" i="28"/>
  <c r="AV53" i="9"/>
  <c r="AS53" i="9"/>
  <c r="AS79" i="9" s="1"/>
  <c r="BD51" i="35"/>
  <c r="AB37" i="33"/>
  <c r="AB35" i="34"/>
  <c r="AB81" i="34" s="1"/>
  <c r="L72" i="27"/>
  <c r="AT78" i="35"/>
  <c r="BE37" i="31"/>
  <c r="BE40" i="31" s="1"/>
  <c r="BL37" i="34"/>
  <c r="BL40" i="34" s="1"/>
  <c r="AB73" i="29"/>
  <c r="AP53" i="9"/>
  <c r="AP55" i="9" s="1"/>
  <c r="BD53" i="30"/>
  <c r="BD79" i="30" s="1"/>
  <c r="AB64" i="30"/>
  <c r="AS78" i="36"/>
  <c r="BI41" i="33"/>
  <c r="BI45" i="33" s="1"/>
  <c r="M72" i="33"/>
  <c r="J71" i="9"/>
  <c r="BJ64" i="35"/>
  <c r="BG28" i="30"/>
  <c r="E84" i="33"/>
  <c r="E88" i="33" s="1"/>
  <c r="BI73" i="36"/>
  <c r="BI77" i="36" s="1"/>
  <c r="BJ81" i="28"/>
  <c r="G68" i="9"/>
  <c r="BD73" i="30"/>
  <c r="BD77" i="30" s="1"/>
  <c r="AM51" i="9"/>
  <c r="AG78" i="27"/>
  <c r="H72" i="28"/>
  <c r="AI78" i="30"/>
  <c r="AF73" i="9"/>
  <c r="AF77" i="9" s="1"/>
  <c r="BJ55" i="30"/>
  <c r="BD73" i="27"/>
  <c r="BD77" i="27" s="1"/>
  <c r="AF35" i="9"/>
  <c r="BI28" i="28"/>
  <c r="F78" i="32"/>
  <c r="F84" i="32" s="1"/>
  <c r="F88" i="32" s="1"/>
  <c r="BE73" i="29"/>
  <c r="BE77" i="29" s="1"/>
  <c r="BB71" i="30"/>
  <c r="P64" i="32"/>
  <c r="I28" i="35"/>
  <c r="AO28" i="30"/>
  <c r="AX78" i="27"/>
  <c r="V78" i="31"/>
  <c r="BJ81" i="35"/>
  <c r="BF41" i="32"/>
  <c r="BF45" i="32" s="1"/>
  <c r="AB53" i="34"/>
  <c r="AB79" i="34" s="1"/>
  <c r="BH51" i="31"/>
  <c r="BA51" i="31" s="1"/>
  <c r="BG55" i="33"/>
  <c r="BJ55" i="36"/>
  <c r="BI55" i="31"/>
  <c r="BF37" i="36"/>
  <c r="BF40" i="36" s="1"/>
  <c r="W73" i="9"/>
  <c r="D71" i="35"/>
  <c r="AA51" i="9"/>
  <c r="AB41" i="32"/>
  <c r="AB45" i="32" s="1"/>
  <c r="AN41" i="29"/>
  <c r="AN45" i="29" s="1"/>
  <c r="AR41" i="9"/>
  <c r="AR45" i="9" s="1"/>
  <c r="R78" i="35"/>
  <c r="AX78" i="32"/>
  <c r="BC81" i="32"/>
  <c r="AS35" i="9"/>
  <c r="BF36" i="31"/>
  <c r="Z35" i="9"/>
  <c r="Z36" i="9" s="1"/>
  <c r="AO84" i="36"/>
  <c r="AO88" i="36" s="1"/>
  <c r="N84" i="4"/>
  <c r="N88" i="4" s="1"/>
  <c r="P73" i="33"/>
  <c r="P77" i="33" s="1"/>
  <c r="BE55" i="33"/>
  <c r="AL78" i="33"/>
  <c r="AN37" i="36"/>
  <c r="AN40" i="36" s="1"/>
  <c r="P51" i="31"/>
  <c r="BD73" i="29"/>
  <c r="BD77" i="29" s="1"/>
  <c r="BF41" i="33"/>
  <c r="BF45" i="33" s="1"/>
  <c r="BL41" i="36"/>
  <c r="BL45" i="36" s="1"/>
  <c r="AY51" i="9"/>
  <c r="AL73" i="9"/>
  <c r="J65" i="9"/>
  <c r="P53" i="28"/>
  <c r="P79" i="28" s="1"/>
  <c r="AB37" i="35"/>
  <c r="AB40" i="35" s="1"/>
  <c r="BL35" i="29"/>
  <c r="BC81" i="34"/>
  <c r="Y78" i="29"/>
  <c r="BF51" i="34"/>
  <c r="X78" i="32"/>
  <c r="AN41" i="28"/>
  <c r="AN45" i="28" s="1"/>
  <c r="V51" i="9"/>
  <c r="AI51" i="9"/>
  <c r="AI55" i="9" s="1"/>
  <c r="X78" i="31"/>
  <c r="AH78" i="35"/>
  <c r="BK51" i="32"/>
  <c r="BK55" i="32" s="1"/>
  <c r="BE35" i="33"/>
  <c r="BE81" i="33" s="1"/>
  <c r="AW29" i="9"/>
  <c r="BF81" i="34"/>
  <c r="AT78" i="30"/>
  <c r="AQ78" i="29"/>
  <c r="BJ73" i="35"/>
  <c r="BJ77" i="35" s="1"/>
  <c r="BC53" i="27"/>
  <c r="BC79" i="27" s="1"/>
  <c r="AH41" i="9"/>
  <c r="AH45" i="9" s="1"/>
  <c r="AH78" i="32"/>
  <c r="AK78" i="29"/>
  <c r="P41" i="31"/>
  <c r="P45" i="31" s="1"/>
  <c r="V41" i="9"/>
  <c r="V45" i="9" s="1"/>
  <c r="AB73" i="28"/>
  <c r="AB77" i="28" s="1"/>
  <c r="P41" i="35"/>
  <c r="P45" i="35" s="1"/>
  <c r="BJ55" i="31"/>
  <c r="U51" i="9"/>
  <c r="BK41" i="35"/>
  <c r="BK45" i="35" s="1"/>
  <c r="AL68" i="9"/>
  <c r="AL72" i="9" s="1"/>
  <c r="AM53" i="9"/>
  <c r="AM79" i="9" s="1"/>
  <c r="AX78" i="35"/>
  <c r="AQ78" i="27"/>
  <c r="BG37" i="27"/>
  <c r="BG40" i="27" s="1"/>
  <c r="BE37" i="30"/>
  <c r="BE40" i="30" s="1"/>
  <c r="AL78" i="30"/>
  <c r="BA23" i="32"/>
  <c r="AD37" i="9"/>
  <c r="W35" i="9"/>
  <c r="W81" i="9" s="1"/>
  <c r="AY37" i="9"/>
  <c r="AY40" i="9" s="1"/>
  <c r="P37" i="28"/>
  <c r="P40" i="28" s="1"/>
  <c r="P37" i="27"/>
  <c r="P40" i="27" s="1"/>
  <c r="X73" i="9"/>
  <c r="X77" i="9" s="1"/>
  <c r="AM78" i="31"/>
  <c r="AN37" i="34"/>
  <c r="AN40" i="34" s="1"/>
  <c r="P73" i="27"/>
  <c r="P77" i="27" s="1"/>
  <c r="AB53" i="27"/>
  <c r="AN41" i="35"/>
  <c r="AN45" i="35" s="1"/>
  <c r="BC73" i="28"/>
  <c r="BC77" i="28" s="1"/>
  <c r="AB51" i="32"/>
  <c r="P37" i="36"/>
  <c r="P40" i="36" s="1"/>
  <c r="AF78" i="34"/>
  <c r="F84" i="31"/>
  <c r="F88" i="31" s="1"/>
  <c r="U64" i="9"/>
  <c r="AP78" i="36"/>
  <c r="AW78" i="30"/>
  <c r="AB37" i="29"/>
  <c r="AB40" i="29" s="1"/>
  <c r="AN35" i="27"/>
  <c r="AN81" i="27" s="1"/>
  <c r="AN35" i="30"/>
  <c r="AN81" i="30" s="1"/>
  <c r="V78" i="30"/>
  <c r="AF84" i="4"/>
  <c r="AF88" i="4" s="1"/>
  <c r="BD81" i="27"/>
  <c r="AB73" i="33"/>
  <c r="AB53" i="30"/>
  <c r="AB79" i="30" s="1"/>
  <c r="BG51" i="32"/>
  <c r="BG55" i="32" s="1"/>
  <c r="BF51" i="32"/>
  <c r="BH51" i="35"/>
  <c r="AB53" i="35"/>
  <c r="AB55" i="35" s="1"/>
  <c r="BL81" i="32"/>
  <c r="D68" i="31"/>
  <c r="G72" i="32"/>
  <c r="P35" i="33"/>
  <c r="P36" i="33" s="1"/>
  <c r="AV35" i="9"/>
  <c r="AT29" i="9"/>
  <c r="AN29" i="9" s="1"/>
  <c r="Q78" i="34"/>
  <c r="Q84" i="34" s="1"/>
  <c r="Q88" i="34" s="1"/>
  <c r="BE41" i="36"/>
  <c r="BE45" i="36" s="1"/>
  <c r="AH78" i="31"/>
  <c r="AS41" i="9"/>
  <c r="AS45" i="9" s="1"/>
  <c r="P53" i="35"/>
  <c r="P79" i="35" s="1"/>
  <c r="AJ78" i="27"/>
  <c r="AU41" i="9"/>
  <c r="AU45" i="9" s="1"/>
  <c r="BC81" i="31"/>
  <c r="BL41" i="35"/>
  <c r="BL45" i="35" s="1"/>
  <c r="BI55" i="32"/>
  <c r="AB37" i="30"/>
  <c r="AB40" i="30" s="1"/>
  <c r="BK53" i="33"/>
  <c r="BK79" i="33" s="1"/>
  <c r="AF53" i="9"/>
  <c r="AF79" i="9" s="1"/>
  <c r="BF37" i="32"/>
  <c r="BF40" i="32" s="1"/>
  <c r="P35" i="28"/>
  <c r="S84" i="4"/>
  <c r="S88" i="4" s="1"/>
  <c r="BF35" i="35"/>
  <c r="AJ29" i="9"/>
  <c r="AN53" i="33"/>
  <c r="AN79" i="33" s="1"/>
  <c r="AX53" i="9"/>
  <c r="AX79" i="9" s="1"/>
  <c r="AN41" i="33"/>
  <c r="AF78" i="27"/>
  <c r="AN37" i="28"/>
  <c r="AN40" i="28" s="1"/>
  <c r="AV78" i="31"/>
  <c r="AY78" i="34"/>
  <c r="H66" i="9"/>
  <c r="D65" i="36"/>
  <c r="D65" i="35"/>
  <c r="P64" i="31"/>
  <c r="P72" i="31" s="1"/>
  <c r="AV64" i="9"/>
  <c r="AN51" i="32"/>
  <c r="BH41" i="33"/>
  <c r="BH45" i="33" s="1"/>
  <c r="AB29" i="28"/>
  <c r="BD35" i="28"/>
  <c r="BD81" i="28" s="1"/>
  <c r="I78" i="31"/>
  <c r="I84" i="31" s="1"/>
  <c r="I88" i="31" s="1"/>
  <c r="L78" i="36"/>
  <c r="L84" i="36" s="1"/>
  <c r="L88" i="36" s="1"/>
  <c r="P37" i="30"/>
  <c r="P40" i="30" s="1"/>
  <c r="BF41" i="36"/>
  <c r="BF45" i="36" s="1"/>
  <c r="AL41" i="9"/>
  <c r="AL45" i="9" s="1"/>
  <c r="P51" i="33"/>
  <c r="S78" i="33"/>
  <c r="AW78" i="35"/>
  <c r="P51" i="29"/>
  <c r="BK73" i="29"/>
  <c r="BK77" i="29" s="1"/>
  <c r="Q84" i="32"/>
  <c r="Q88" i="32" s="1"/>
  <c r="AD35" i="9"/>
  <c r="BD35" i="30"/>
  <c r="BD81" i="30" s="1"/>
  <c r="D30" i="35"/>
  <c r="D36" i="35" s="1"/>
  <c r="BI51" i="35"/>
  <c r="Z78" i="32"/>
  <c r="G72" i="31"/>
  <c r="AN29" i="30"/>
  <c r="BE55" i="35"/>
  <c r="AX41" i="9"/>
  <c r="AX45" i="9" s="1"/>
  <c r="AG53" i="9"/>
  <c r="AG79" i="9" s="1"/>
  <c r="BD51" i="29"/>
  <c r="BD51" i="9" s="1"/>
  <c r="AE78" i="33"/>
  <c r="BJ73" i="31"/>
  <c r="BJ77" i="31" s="1"/>
  <c r="BJ72" i="30"/>
  <c r="BJ37" i="34"/>
  <c r="BJ40" i="34" s="1"/>
  <c r="BH37" i="32"/>
  <c r="BH40" i="32" s="1"/>
  <c r="AX35" i="9"/>
  <c r="AX81" i="9" s="1"/>
  <c r="L78" i="31"/>
  <c r="L84" i="31" s="1"/>
  <c r="L88" i="31" s="1"/>
  <c r="AN29" i="32"/>
  <c r="AE37" i="9"/>
  <c r="AE40" i="9" s="1"/>
  <c r="AN35" i="28"/>
  <c r="AN81" i="28" s="1"/>
  <c r="AW78" i="27"/>
  <c r="AR73" i="9"/>
  <c r="AR77" i="9" s="1"/>
  <c r="AY73" i="9"/>
  <c r="AY77" i="9" s="1"/>
  <c r="BI53" i="27"/>
  <c r="BI79" i="27" s="1"/>
  <c r="BK53" i="27"/>
  <c r="BK79" i="27" s="1"/>
  <c r="AN37" i="31"/>
  <c r="AN40" i="31" s="1"/>
  <c r="M66" i="9"/>
  <c r="P53" i="29"/>
  <c r="P79" i="29" s="1"/>
  <c r="Z78" i="31"/>
  <c r="BE41" i="33"/>
  <c r="BE45" i="33" s="1"/>
  <c r="BG41" i="36"/>
  <c r="BG45" i="36" s="1"/>
  <c r="BI41" i="27"/>
  <c r="BI45" i="27" s="1"/>
  <c r="Z51" i="9"/>
  <c r="Z55" i="9" s="1"/>
  <c r="P35" i="29"/>
  <c r="P81" i="29" s="1"/>
  <c r="AB35" i="33"/>
  <c r="BE29" i="34"/>
  <c r="BE36" i="34" s="1"/>
  <c r="BE35" i="32"/>
  <c r="BE81" i="32" s="1"/>
  <c r="AL78" i="32"/>
  <c r="BL41" i="30"/>
  <c r="BL45" i="30" s="1"/>
  <c r="AW78" i="33"/>
  <c r="AL53" i="9"/>
  <c r="AL79" i="9" s="1"/>
  <c r="AW78" i="29"/>
  <c r="AM78" i="33"/>
  <c r="AR78" i="36"/>
  <c r="AV78" i="30"/>
  <c r="BF37" i="28"/>
  <c r="BF40" i="28" s="1"/>
  <c r="BJ73" i="29"/>
  <c r="BJ77" i="29" s="1"/>
  <c r="AN73" i="35"/>
  <c r="AN77" i="35" s="1"/>
  <c r="K84" i="33"/>
  <c r="K88" i="33" s="1"/>
  <c r="AF64" i="9"/>
  <c r="AF72" i="9" s="1"/>
  <c r="V53" i="9"/>
  <c r="AU53" i="9"/>
  <c r="AU79" i="9" s="1"/>
  <c r="AY41" i="9"/>
  <c r="AY45" i="9" s="1"/>
  <c r="AF78" i="28"/>
  <c r="AS78" i="28"/>
  <c r="BL51" i="33"/>
  <c r="BL55" i="33" s="1"/>
  <c r="BD37" i="31"/>
  <c r="BD40" i="31" s="1"/>
  <c r="BH37" i="34"/>
  <c r="BH40" i="34" s="1"/>
  <c r="BK51" i="29"/>
  <c r="O78" i="29"/>
  <c r="AB45" i="34"/>
  <c r="AI45" i="9"/>
  <c r="AL40" i="9"/>
  <c r="AN77" i="31"/>
  <c r="AR40" i="9"/>
  <c r="BE55" i="29"/>
  <c r="D36" i="34"/>
  <c r="AN78" i="4"/>
  <c r="AI79" i="9"/>
  <c r="AY81" i="9"/>
  <c r="W77" i="9"/>
  <c r="AM55" i="9"/>
  <c r="AL77" i="9"/>
  <c r="BH81" i="36"/>
  <c r="AB67" i="9"/>
  <c r="AG77" i="9"/>
  <c r="AV79" i="9"/>
  <c r="AN79" i="36"/>
  <c r="AN40" i="32"/>
  <c r="AD40" i="9"/>
  <c r="AB79" i="27"/>
  <c r="U72" i="9"/>
  <c r="BE40" i="4"/>
  <c r="AB77" i="33"/>
  <c r="P81" i="33"/>
  <c r="AN45" i="31"/>
  <c r="P81" i="28"/>
  <c r="AN45" i="33"/>
  <c r="BH28" i="31"/>
  <c r="AX28" i="28"/>
  <c r="BE28" i="27"/>
  <c r="P81" i="31"/>
  <c r="R40" i="29"/>
  <c r="AP77" i="28"/>
  <c r="AM78" i="35"/>
  <c r="AE84" i="4"/>
  <c r="AE88" i="4" s="1"/>
  <c r="BC23" i="9"/>
  <c r="BC36" i="28"/>
  <c r="BB36" i="4"/>
  <c r="BB29" i="9"/>
  <c r="BA29" i="4"/>
  <c r="AN36" i="33"/>
  <c r="BJ35" i="29"/>
  <c r="BJ81" i="29" s="1"/>
  <c r="D81" i="32"/>
  <c r="V40" i="28"/>
  <c r="BC36" i="31"/>
  <c r="D81" i="34"/>
  <c r="R77" i="36"/>
  <c r="AN77" i="33"/>
  <c r="AT77" i="36"/>
  <c r="AI77" i="33"/>
  <c r="AP77" i="36"/>
  <c r="AS77" i="30"/>
  <c r="V77" i="31"/>
  <c r="AV77" i="30"/>
  <c r="AM77" i="27"/>
  <c r="AP77" i="29"/>
  <c r="AU77" i="9"/>
  <c r="Z72" i="34"/>
  <c r="P64" i="34"/>
  <c r="Y79" i="33"/>
  <c r="BJ72" i="4"/>
  <c r="BJ64" i="9"/>
  <c r="R79" i="31"/>
  <c r="T79" i="34"/>
  <c r="W79" i="28"/>
  <c r="P55" i="4"/>
  <c r="BE37" i="32"/>
  <c r="BE40" i="32" s="1"/>
  <c r="AE79" i="9"/>
  <c r="AL55" i="31"/>
  <c r="AX45" i="33"/>
  <c r="AY45" i="36"/>
  <c r="AY45" i="30"/>
  <c r="BG37" i="33"/>
  <c r="BG40" i="33" s="1"/>
  <c r="T79" i="27"/>
  <c r="K45" i="9"/>
  <c r="T40" i="34"/>
  <c r="Y55" i="33"/>
  <c r="AK77" i="29"/>
  <c r="AQ73" i="9"/>
  <c r="AK77" i="28"/>
  <c r="Y77" i="30"/>
  <c r="BB77" i="29"/>
  <c r="BB72" i="35"/>
  <c r="BA64" i="35"/>
  <c r="AE72" i="9"/>
  <c r="AH79" i="31"/>
  <c r="AJ79" i="34"/>
  <c r="AR79" i="28"/>
  <c r="AR84" i="28" s="1"/>
  <c r="AR88" i="28" s="1"/>
  <c r="U79" i="33"/>
  <c r="X79" i="36"/>
  <c r="AE79" i="30"/>
  <c r="BG72" i="4"/>
  <c r="BF51" i="29"/>
  <c r="D40" i="32"/>
  <c r="Z79" i="9"/>
  <c r="AI55" i="31"/>
  <c r="AK55" i="34"/>
  <c r="BC37" i="33"/>
  <c r="BC40" i="33" s="1"/>
  <c r="BD45" i="4"/>
  <c r="U55" i="33"/>
  <c r="X55" i="36"/>
  <c r="AE55" i="30"/>
  <c r="AN41" i="32"/>
  <c r="AU45" i="35"/>
  <c r="AY45" i="29"/>
  <c r="R40" i="32"/>
  <c r="V40" i="35"/>
  <c r="N40" i="9"/>
  <c r="Z81" i="28"/>
  <c r="AK77" i="32"/>
  <c r="AM77" i="35"/>
  <c r="P73" i="36"/>
  <c r="AL77" i="33"/>
  <c r="AR77" i="36"/>
  <c r="BI66" i="31"/>
  <c r="BA64" i="36"/>
  <c r="D72" i="4"/>
  <c r="AF79" i="32"/>
  <c r="AM79" i="35"/>
  <c r="AP79" i="29"/>
  <c r="AK79" i="31"/>
  <c r="AK84" i="31" s="1"/>
  <c r="AK88" i="31" s="1"/>
  <c r="AR79" i="34"/>
  <c r="AU79" i="28"/>
  <c r="AG79" i="33"/>
  <c r="AJ79" i="36"/>
  <c r="AQ79" i="30"/>
  <c r="AT79" i="27"/>
  <c r="AU55" i="32"/>
  <c r="AX55" i="35"/>
  <c r="AB41" i="29"/>
  <c r="BB79" i="4"/>
  <c r="BA53" i="4"/>
  <c r="BA79" i="4" s="1"/>
  <c r="BB53" i="9"/>
  <c r="AA55" i="30"/>
  <c r="AD55" i="27"/>
  <c r="BF53" i="28"/>
  <c r="BF79" i="28" s="1"/>
  <c r="AN45" i="4"/>
  <c r="AS40" i="31"/>
  <c r="AW40" i="34"/>
  <c r="AK40" i="28"/>
  <c r="AN81" i="33"/>
  <c r="AR81" i="36"/>
  <c r="BC81" i="28"/>
  <c r="AB73" i="34"/>
  <c r="AW77" i="31"/>
  <c r="AE77" i="32"/>
  <c r="AJ77" i="35"/>
  <c r="AV77" i="28"/>
  <c r="BC77" i="4"/>
  <c r="AM72" i="31"/>
  <c r="BJ68" i="31"/>
  <c r="AX72" i="30"/>
  <c r="AM72" i="27"/>
  <c r="BK72" i="29"/>
  <c r="V67" i="9"/>
  <c r="V72" i="9" s="1"/>
  <c r="BH65" i="29"/>
  <c r="AW72" i="35"/>
  <c r="AS79" i="32"/>
  <c r="D79" i="36"/>
  <c r="X72" i="28"/>
  <c r="AW79" i="31"/>
  <c r="AD64" i="9"/>
  <c r="AJ79" i="31"/>
  <c r="AQ79" i="34"/>
  <c r="AT79" i="28"/>
  <c r="AT84" i="28" s="1"/>
  <c r="AT88" i="28" s="1"/>
  <c r="S72" i="27"/>
  <c r="X79" i="32"/>
  <c r="X84" i="32" s="1"/>
  <c r="X88" i="32" s="1"/>
  <c r="D79" i="31"/>
  <c r="AQ55" i="34"/>
  <c r="AV55" i="28"/>
  <c r="AY45" i="33"/>
  <c r="R45" i="28"/>
  <c r="T40" i="33"/>
  <c r="X40" i="36"/>
  <c r="AP79" i="27"/>
  <c r="AP84" i="27" s="1"/>
  <c r="AP88" i="27" s="1"/>
  <c r="AT55" i="32"/>
  <c r="AW55" i="35"/>
  <c r="S45" i="29"/>
  <c r="Q45" i="9"/>
  <c r="W51" i="9"/>
  <c r="AG45" i="34"/>
  <c r="AJ45" i="28"/>
  <c r="AQ40" i="33"/>
  <c r="AU40" i="36"/>
  <c r="BJ51" i="33"/>
  <c r="P51" i="36"/>
  <c r="S55" i="30"/>
  <c r="X55" i="27"/>
  <c r="S45" i="34"/>
  <c r="W45" i="28"/>
  <c r="AD40" i="33"/>
  <c r="AH40" i="36"/>
  <c r="W40" i="30"/>
  <c r="Y40" i="27"/>
  <c r="T78" i="27"/>
  <c r="AK78" i="34"/>
  <c r="AD78" i="27"/>
  <c r="Y78" i="30"/>
  <c r="U78" i="36"/>
  <c r="V78" i="27"/>
  <c r="S28" i="9"/>
  <c r="BA23" i="27"/>
  <c r="BK27" i="9"/>
  <c r="BK35" i="28"/>
  <c r="AX81" i="33"/>
  <c r="AQ40" i="28"/>
  <c r="AG81" i="28"/>
  <c r="Z81" i="34"/>
  <c r="X81" i="31"/>
  <c r="F81" i="9"/>
  <c r="AX81" i="28"/>
  <c r="AR81" i="34"/>
  <c r="AP81" i="31"/>
  <c r="AI37" i="9"/>
  <c r="AV40" i="29"/>
  <c r="AX78" i="29"/>
  <c r="Z78" i="34"/>
  <c r="F84" i="4"/>
  <c r="F88" i="4" s="1"/>
  <c r="AS78" i="34"/>
  <c r="AL36" i="29"/>
  <c r="AJ36" i="35"/>
  <c r="T36" i="36"/>
  <c r="AD36" i="32"/>
  <c r="T81" i="28"/>
  <c r="AY81" i="33"/>
  <c r="AV40" i="28"/>
  <c r="BB36" i="33"/>
  <c r="V37" i="9"/>
  <c r="AE40" i="29"/>
  <c r="K78" i="28"/>
  <c r="K84" i="28" s="1"/>
  <c r="K88" i="28" s="1"/>
  <c r="AP78" i="31"/>
  <c r="BL28" i="33"/>
  <c r="BD22" i="34"/>
  <c r="H84" i="35"/>
  <c r="H88" i="35" s="1"/>
  <c r="BA20" i="29"/>
  <c r="BB78" i="29"/>
  <c r="BB28" i="29"/>
  <c r="Z78" i="30"/>
  <c r="BL23" i="9"/>
  <c r="BG22" i="27"/>
  <c r="AG36" i="29"/>
  <c r="AE36" i="35"/>
  <c r="BH30" i="35"/>
  <c r="AR81" i="29"/>
  <c r="AP81" i="35"/>
  <c r="AI81" i="32"/>
  <c r="K40" i="9"/>
  <c r="AD36" i="33"/>
  <c r="P30" i="31"/>
  <c r="AX81" i="31"/>
  <c r="BI30" i="28"/>
  <c r="AM81" i="33"/>
  <c r="K84" i="30"/>
  <c r="K88" i="30" s="1"/>
  <c r="L84" i="33"/>
  <c r="L88" i="33" s="1"/>
  <c r="R78" i="27"/>
  <c r="AW78" i="31"/>
  <c r="AX29" i="9"/>
  <c r="AB23" i="9"/>
  <c r="BL29" i="29"/>
  <c r="AL40" i="28"/>
  <c r="L40" i="9"/>
  <c r="AN30" i="9"/>
  <c r="BB30" i="31"/>
  <c r="AM40" i="29"/>
  <c r="U77" i="31"/>
  <c r="X77" i="34"/>
  <c r="AX77" i="31"/>
  <c r="BB77" i="35"/>
  <c r="D77" i="31"/>
  <c r="X77" i="30"/>
  <c r="V77" i="27"/>
  <c r="AS77" i="29"/>
  <c r="AX73" i="9"/>
  <c r="S77" i="27"/>
  <c r="AN68" i="30"/>
  <c r="BG64" i="31"/>
  <c r="BI72" i="35"/>
  <c r="K72" i="29"/>
  <c r="AV79" i="35"/>
  <c r="AX79" i="29"/>
  <c r="AA79" i="30"/>
  <c r="AI79" i="27"/>
  <c r="T79" i="32"/>
  <c r="W79" i="35"/>
  <c r="AD79" i="29"/>
  <c r="AA53" i="9"/>
  <c r="AF55" i="31"/>
  <c r="AL55" i="34"/>
  <c r="AR55" i="28"/>
  <c r="Z45" i="32"/>
  <c r="BF41" i="34"/>
  <c r="BF45" i="34" s="1"/>
  <c r="AG45" i="33"/>
  <c r="AI45" i="36"/>
  <c r="AH45" i="30"/>
  <c r="AJ45" i="27"/>
  <c r="L45" i="9"/>
  <c r="BJ51" i="35"/>
  <c r="S40" i="32"/>
  <c r="W40" i="35"/>
  <c r="AM40" i="30"/>
  <c r="P73" i="31"/>
  <c r="T77" i="34"/>
  <c r="AT77" i="31"/>
  <c r="AV77" i="34"/>
  <c r="AU77" i="34"/>
  <c r="V77" i="32"/>
  <c r="AA77" i="35"/>
  <c r="AM77" i="28"/>
  <c r="AT77" i="30"/>
  <c r="AU77" i="27"/>
  <c r="D71" i="33"/>
  <c r="D81" i="33" s="1"/>
  <c r="T77" i="28"/>
  <c r="BK73" i="27"/>
  <c r="BK77" i="27" s="1"/>
  <c r="BI72" i="29"/>
  <c r="AB64" i="32"/>
  <c r="BF65" i="32"/>
  <c r="P64" i="28"/>
  <c r="R79" i="33"/>
  <c r="U79" i="36"/>
  <c r="W79" i="30"/>
  <c r="AE79" i="27"/>
  <c r="V72" i="4"/>
  <c r="AA79" i="31"/>
  <c r="AH79" i="34"/>
  <c r="AK79" i="28"/>
  <c r="P53" i="32"/>
  <c r="T55" i="27"/>
  <c r="V45" i="32"/>
  <c r="Y45" i="35"/>
  <c r="BB45" i="34"/>
  <c r="AK55" i="32"/>
  <c r="AU55" i="29"/>
  <c r="BE45" i="4"/>
  <c r="P37" i="34"/>
  <c r="Z55" i="33"/>
  <c r="BF55" i="35"/>
  <c r="BH51" i="29"/>
  <c r="BH55" i="29" s="1"/>
  <c r="BK55" i="4"/>
  <c r="T45" i="31"/>
  <c r="X45" i="34"/>
  <c r="AA45" i="28"/>
  <c r="AH40" i="33"/>
  <c r="AM40" i="36"/>
  <c r="AQ40" i="30"/>
  <c r="AB51" i="31"/>
  <c r="AI55" i="34"/>
  <c r="AJ55" i="28"/>
  <c r="AR45" i="33"/>
  <c r="AW45" i="36"/>
  <c r="BG41" i="34"/>
  <c r="BG45" i="34" s="1"/>
  <c r="U40" i="33"/>
  <c r="Y40" i="36"/>
  <c r="U81" i="32"/>
  <c r="AA81" i="35"/>
  <c r="AD81" i="29"/>
  <c r="AJ35" i="9"/>
  <c r="P73" i="32"/>
  <c r="V77" i="35"/>
  <c r="AS77" i="32"/>
  <c r="AU77" i="35"/>
  <c r="AM77" i="32"/>
  <c r="AT77" i="35"/>
  <c r="U77" i="33"/>
  <c r="AA77" i="36"/>
  <c r="AQ77" i="29"/>
  <c r="AU77" i="28"/>
  <c r="D73" i="9"/>
  <c r="E77" i="9"/>
  <c r="AR77" i="30"/>
  <c r="AT77" i="27"/>
  <c r="AI77" i="29"/>
  <c r="AN77" i="4"/>
  <c r="BG81" i="36"/>
  <c r="AC72" i="36"/>
  <c r="L72" i="32"/>
  <c r="BI65" i="36"/>
  <c r="T79" i="31"/>
  <c r="T84" i="31" s="1"/>
  <c r="T88" i="31" s="1"/>
  <c r="Z79" i="34"/>
  <c r="AD79" i="28"/>
  <c r="AD79" i="32"/>
  <c r="AG79" i="35"/>
  <c r="AM79" i="29"/>
  <c r="BC51" i="31"/>
  <c r="AK40" i="32"/>
  <c r="AL40" i="35"/>
  <c r="BE53" i="27"/>
  <c r="BE79" i="27" s="1"/>
  <c r="P51" i="32"/>
  <c r="S55" i="35"/>
  <c r="Y55" i="29"/>
  <c r="AB55" i="4"/>
  <c r="AE55" i="32"/>
  <c r="AH55" i="35"/>
  <c r="AJ55" i="29"/>
  <c r="AQ51" i="9"/>
  <c r="AW45" i="31"/>
  <c r="BF41" i="35"/>
  <c r="BF45" i="35" s="1"/>
  <c r="W41" i="9"/>
  <c r="AA40" i="31"/>
  <c r="BB40" i="36"/>
  <c r="AN37" i="29"/>
  <c r="BC35" i="35"/>
  <c r="BC81" i="35" s="1"/>
  <c r="BH73" i="34"/>
  <c r="BH77" i="34" s="1"/>
  <c r="AK77" i="31"/>
  <c r="AM77" i="34"/>
  <c r="BB77" i="33"/>
  <c r="BH73" i="29"/>
  <c r="BH77" i="29" s="1"/>
  <c r="R73" i="9"/>
  <c r="AF77" i="29"/>
  <c r="AK73" i="9"/>
  <c r="Z71" i="9"/>
  <c r="BF68" i="36"/>
  <c r="AA72" i="33"/>
  <c r="BG68" i="35"/>
  <c r="BG66" i="28"/>
  <c r="AS72" i="36"/>
  <c r="BJ65" i="36"/>
  <c r="X72" i="32"/>
  <c r="T72" i="34"/>
  <c r="V72" i="28"/>
  <c r="AB53" i="33"/>
  <c r="AF79" i="36"/>
  <c r="AL79" i="30"/>
  <c r="AQ79" i="27"/>
  <c r="BK79" i="4"/>
  <c r="AE55" i="28"/>
  <c r="AH45" i="33"/>
  <c r="AN41" i="36"/>
  <c r="AR45" i="30"/>
  <c r="AS45" i="27"/>
  <c r="AX40" i="32"/>
  <c r="AY40" i="35"/>
  <c r="U79" i="27"/>
  <c r="U84" i="27" s="1"/>
  <c r="U88" i="27" s="1"/>
  <c r="AF55" i="35"/>
  <c r="AL55" i="29"/>
  <c r="AQ45" i="31"/>
  <c r="AT45" i="34"/>
  <c r="AW45" i="28"/>
  <c r="AV40" i="33"/>
  <c r="D40" i="31"/>
  <c r="BC55" i="4"/>
  <c r="T45" i="28"/>
  <c r="Z40" i="33"/>
  <c r="AE40" i="36"/>
  <c r="AS79" i="27"/>
  <c r="AR55" i="32"/>
  <c r="AU55" i="35"/>
  <c r="AW55" i="29"/>
  <c r="BE51" i="27"/>
  <c r="BK41" i="32"/>
  <c r="BK45" i="32" s="1"/>
  <c r="V45" i="35"/>
  <c r="Y45" i="29"/>
  <c r="AJ41" i="9"/>
  <c r="AS40" i="34"/>
  <c r="AG40" i="28"/>
  <c r="AJ81" i="33"/>
  <c r="AM81" i="36"/>
  <c r="AT81" i="30"/>
  <c r="AW81" i="27"/>
  <c r="BL78" i="4"/>
  <c r="BL28" i="4"/>
  <c r="BL20" i="9"/>
  <c r="AB28" i="36"/>
  <c r="X78" i="33"/>
  <c r="U78" i="29"/>
  <c r="P28" i="35"/>
  <c r="AH78" i="33"/>
  <c r="BJ28" i="29"/>
  <c r="AE78" i="36"/>
  <c r="BB28" i="32"/>
  <c r="BA20" i="32"/>
  <c r="BB78" i="32"/>
  <c r="AJ84" i="4"/>
  <c r="AJ88" i="4" s="1"/>
  <c r="J78" i="28"/>
  <c r="J84" i="28" s="1"/>
  <c r="J88" i="28" s="1"/>
  <c r="BC28" i="34"/>
  <c r="R36" i="28"/>
  <c r="BB81" i="30"/>
  <c r="E81" i="9"/>
  <c r="D35" i="9"/>
  <c r="Y81" i="27"/>
  <c r="W81" i="30"/>
  <c r="W84" i="30" s="1"/>
  <c r="W88" i="30" s="1"/>
  <c r="P35" i="36"/>
  <c r="BJ35" i="33"/>
  <c r="BG37" i="28"/>
  <c r="BG40" i="28" s="1"/>
  <c r="AK36" i="36"/>
  <c r="AB37" i="28"/>
  <c r="BH28" i="33"/>
  <c r="H28" i="29"/>
  <c r="W78" i="4"/>
  <c r="W84" i="4" s="1"/>
  <c r="W88" i="4" s="1"/>
  <c r="D36" i="36"/>
  <c r="AE29" i="9"/>
  <c r="AE78" i="9" s="1"/>
  <c r="BA27" i="4"/>
  <c r="AD36" i="29"/>
  <c r="AT81" i="4"/>
  <c r="Z40" i="27"/>
  <c r="X40" i="30"/>
  <c r="Y36" i="33"/>
  <c r="BG81" i="4"/>
  <c r="K84" i="32"/>
  <c r="K88" i="32" s="1"/>
  <c r="BI22" i="30"/>
  <c r="AM78" i="36"/>
  <c r="BJ28" i="32"/>
  <c r="D22" i="30"/>
  <c r="D28" i="30" s="1"/>
  <c r="Y84" i="4"/>
  <c r="Y88" i="4" s="1"/>
  <c r="AN28" i="29"/>
  <c r="AF36" i="27"/>
  <c r="BF27" i="32"/>
  <c r="BF28" i="32" s="1"/>
  <c r="Y36" i="28"/>
  <c r="P29" i="34"/>
  <c r="BF23" i="36"/>
  <c r="Z36" i="34"/>
  <c r="BJ30" i="28"/>
  <c r="AB30" i="35"/>
  <c r="AK81" i="34"/>
  <c r="AE81" i="31"/>
  <c r="AV40" i="27"/>
  <c r="AB29" i="33"/>
  <c r="AH81" i="27"/>
  <c r="AF81" i="30"/>
  <c r="Y81" i="36"/>
  <c r="V81" i="33"/>
  <c r="S40" i="28"/>
  <c r="BJ30" i="36"/>
  <c r="AE35" i="9"/>
  <c r="BB81" i="28"/>
  <c r="T78" i="29"/>
  <c r="BH20" i="9"/>
  <c r="G84" i="29"/>
  <c r="G88" i="29" s="1"/>
  <c r="AB28" i="30"/>
  <c r="X78" i="36"/>
  <c r="T78" i="33"/>
  <c r="P28" i="29"/>
  <c r="H84" i="32"/>
  <c r="H88" i="32" s="1"/>
  <c r="AE78" i="30"/>
  <c r="BA20" i="35"/>
  <c r="BB28" i="35"/>
  <c r="F78" i="28"/>
  <c r="F84" i="28" s="1"/>
  <c r="F88" i="28" s="1"/>
  <c r="AC36" i="35"/>
  <c r="AN36" i="4"/>
  <c r="BD29" i="33"/>
  <c r="AI40" i="27"/>
  <c r="AG40" i="30"/>
  <c r="BF35" i="33"/>
  <c r="BF81" i="33" s="1"/>
  <c r="BC37" i="28"/>
  <c r="BC40" i="28" s="1"/>
  <c r="BD35" i="32"/>
  <c r="BD81" i="32" s="1"/>
  <c r="W77" i="28"/>
  <c r="AM72" i="32"/>
  <c r="BI72" i="34"/>
  <c r="D79" i="33"/>
  <c r="AL79" i="32"/>
  <c r="AP79" i="35"/>
  <c r="AV79" i="29"/>
  <c r="X79" i="33"/>
  <c r="AA79" i="36"/>
  <c r="AH79" i="30"/>
  <c r="AH84" i="30" s="1"/>
  <c r="AH88" i="30" s="1"/>
  <c r="AK79" i="27"/>
  <c r="BD51" i="27"/>
  <c r="BD55" i="27" s="1"/>
  <c r="T45" i="29"/>
  <c r="R41" i="9"/>
  <c r="V40" i="31"/>
  <c r="Z40" i="34"/>
  <c r="AR55" i="33"/>
  <c r="AK51" i="9"/>
  <c r="AL45" i="31"/>
  <c r="AP45" i="34"/>
  <c r="AS45" i="28"/>
  <c r="AR40" i="33"/>
  <c r="AV40" i="36"/>
  <c r="AY40" i="30"/>
  <c r="R45" i="35"/>
  <c r="U45" i="29"/>
  <c r="AF41" i="9"/>
  <c r="AJ40" i="31"/>
  <c r="Y40" i="28"/>
  <c r="AM36" i="33"/>
  <c r="U77" i="32"/>
  <c r="Z77" i="35"/>
  <c r="AW77" i="32"/>
  <c r="AY77" i="35"/>
  <c r="AR77" i="32"/>
  <c r="AX77" i="35"/>
  <c r="Y77" i="33"/>
  <c r="D77" i="32"/>
  <c r="W77" i="30"/>
  <c r="AD77" i="27"/>
  <c r="I77" i="9"/>
  <c r="W77" i="29"/>
  <c r="AD73" i="9"/>
  <c r="K81" i="9"/>
  <c r="L72" i="36"/>
  <c r="I72" i="32"/>
  <c r="BH72" i="35"/>
  <c r="L72" i="31"/>
  <c r="AN64" i="30"/>
  <c r="X79" i="31"/>
  <c r="AE79" i="34"/>
  <c r="AH79" i="28"/>
  <c r="BG53" i="31"/>
  <c r="BG79" i="31" s="1"/>
  <c r="AV79" i="31"/>
  <c r="AX79" i="34"/>
  <c r="BC53" i="29"/>
  <c r="BC79" i="29" s="1"/>
  <c r="BC79" i="4"/>
  <c r="Y45" i="33"/>
  <c r="BJ45" i="4"/>
  <c r="R40" i="31"/>
  <c r="V40" i="34"/>
  <c r="AM55" i="33"/>
  <c r="AV55" i="36"/>
  <c r="AX55" i="30"/>
  <c r="BL41" i="27"/>
  <c r="BL45" i="27" s="1"/>
  <c r="T40" i="32"/>
  <c r="X40" i="35"/>
  <c r="AD53" i="9"/>
  <c r="AH55" i="31"/>
  <c r="AJ55" i="34"/>
  <c r="AP55" i="28"/>
  <c r="AS45" i="33"/>
  <c r="AX45" i="36"/>
  <c r="BD41" i="34"/>
  <c r="BD45" i="34" s="1"/>
  <c r="BH41" i="28"/>
  <c r="BH45" i="28" s="1"/>
  <c r="R40" i="33"/>
  <c r="V40" i="36"/>
  <c r="AG79" i="27"/>
  <c r="K79" i="9"/>
  <c r="X77" i="33"/>
  <c r="Z77" i="36"/>
  <c r="AW77" i="33"/>
  <c r="AR77" i="33"/>
  <c r="AW77" i="36"/>
  <c r="AE77" i="31"/>
  <c r="P73" i="34"/>
  <c r="AV77" i="27"/>
  <c r="BC71" i="33"/>
  <c r="AD77" i="28"/>
  <c r="R77" i="29"/>
  <c r="T73" i="9"/>
  <c r="BK68" i="30"/>
  <c r="BK72" i="30" s="1"/>
  <c r="BD67" i="29"/>
  <c r="L66" i="9"/>
  <c r="BE66" i="35"/>
  <c r="BE72" i="35" s="1"/>
  <c r="S79" i="33"/>
  <c r="Z79" i="36"/>
  <c r="AH79" i="33"/>
  <c r="AK79" i="36"/>
  <c r="AR79" i="30"/>
  <c r="P72" i="29"/>
  <c r="Z79" i="31"/>
  <c r="AF79" i="28"/>
  <c r="AG55" i="33"/>
  <c r="AJ55" i="36"/>
  <c r="AQ55" i="30"/>
  <c r="AW55" i="27"/>
  <c r="BB45" i="33"/>
  <c r="AH45" i="32"/>
  <c r="AK45" i="35"/>
  <c r="AQ40" i="31"/>
  <c r="AU40" i="34"/>
  <c r="BF41" i="29"/>
  <c r="BF45" i="29" s="1"/>
  <c r="AD40" i="32"/>
  <c r="AI40" i="35"/>
  <c r="W40" i="29"/>
  <c r="AA37" i="9"/>
  <c r="AD81" i="31"/>
  <c r="AJ81" i="34"/>
  <c r="AM81" i="28"/>
  <c r="AK77" i="33"/>
  <c r="AM77" i="36"/>
  <c r="AQ77" i="30"/>
  <c r="T77" i="31"/>
  <c r="W77" i="34"/>
  <c r="V77" i="34"/>
  <c r="AR77" i="31"/>
  <c r="AX77" i="34"/>
  <c r="U77" i="27"/>
  <c r="U73" i="9"/>
  <c r="AE77" i="29"/>
  <c r="BL71" i="31"/>
  <c r="BL81" i="31" s="1"/>
  <c r="AD71" i="9"/>
  <c r="BI68" i="36"/>
  <c r="Z72" i="28"/>
  <c r="BD67" i="32"/>
  <c r="BC68" i="27"/>
  <c r="P72" i="35"/>
  <c r="BL72" i="4"/>
  <c r="X72" i="31"/>
  <c r="BF64" i="27"/>
  <c r="BL53" i="31"/>
  <c r="BL79" i="31" s="1"/>
  <c r="V79" i="34"/>
  <c r="Y79" i="28"/>
  <c r="Y79" i="32"/>
  <c r="Y84" i="32" s="1"/>
  <c r="Y88" i="32" s="1"/>
  <c r="AI79" i="29"/>
  <c r="AD72" i="29"/>
  <c r="AM79" i="31"/>
  <c r="AP79" i="34"/>
  <c r="AP84" i="34" s="1"/>
  <c r="AP88" i="34" s="1"/>
  <c r="AS79" i="28"/>
  <c r="AS84" i="28" s="1"/>
  <c r="AS88" i="28" s="1"/>
  <c r="AS55" i="33"/>
  <c r="AW55" i="36"/>
  <c r="BE51" i="34"/>
  <c r="P41" i="33"/>
  <c r="W45" i="36"/>
  <c r="AA45" i="30"/>
  <c r="Y45" i="27"/>
  <c r="D45" i="4"/>
  <c r="AF55" i="33"/>
  <c r="AM55" i="36"/>
  <c r="AP55" i="30"/>
  <c r="AV55" i="27"/>
  <c r="AU45" i="32"/>
  <c r="AW45" i="35"/>
  <c r="BI37" i="35"/>
  <c r="BI40" i="35" s="1"/>
  <c r="U53" i="9"/>
  <c r="Y55" i="31"/>
  <c r="D55" i="36"/>
  <c r="BD51" i="30"/>
  <c r="BD55" i="30" s="1"/>
  <c r="AG45" i="30"/>
  <c r="AL45" i="27"/>
  <c r="AQ40" i="32"/>
  <c r="AV40" i="35"/>
  <c r="AJ40" i="29"/>
  <c r="AG28" i="9"/>
  <c r="I84" i="28"/>
  <c r="I88" i="28" s="1"/>
  <c r="BA20" i="34"/>
  <c r="BB28" i="34"/>
  <c r="BB78" i="34"/>
  <c r="F78" i="27"/>
  <c r="F84" i="27" s="1"/>
  <c r="F88" i="27" s="1"/>
  <c r="AO84" i="32"/>
  <c r="AO88" i="32" s="1"/>
  <c r="BF29" i="30"/>
  <c r="BF36" i="30" s="1"/>
  <c r="BH36" i="30"/>
  <c r="AB35" i="27"/>
  <c r="V81" i="30"/>
  <c r="T81" i="36"/>
  <c r="V35" i="9"/>
  <c r="V36" i="9" s="1"/>
  <c r="S81" i="29"/>
  <c r="AU40" i="29"/>
  <c r="AM35" i="9"/>
  <c r="AK81" i="29"/>
  <c r="AE81" i="35"/>
  <c r="AB35" i="32"/>
  <c r="X40" i="27"/>
  <c r="AD36" i="31"/>
  <c r="AX22" i="9"/>
  <c r="AH84" i="4"/>
  <c r="AH88" i="4" s="1"/>
  <c r="I78" i="32"/>
  <c r="I84" i="32" s="1"/>
  <c r="I88" i="32" s="1"/>
  <c r="AO84" i="4"/>
  <c r="AO88" i="4" s="1"/>
  <c r="AJ78" i="29"/>
  <c r="BG22" i="33"/>
  <c r="O27" i="9"/>
  <c r="O28" i="9" s="1"/>
  <c r="AY29" i="9"/>
  <c r="BL36" i="34"/>
  <c r="D27" i="32"/>
  <c r="D28" i="32" s="1"/>
  <c r="D23" i="36"/>
  <c r="D28" i="36" s="1"/>
  <c r="AR36" i="31"/>
  <c r="G84" i="36"/>
  <c r="G88" i="36" s="1"/>
  <c r="I81" i="9"/>
  <c r="AU81" i="34"/>
  <c r="AS81" i="31"/>
  <c r="AH40" i="29"/>
  <c r="BL29" i="32"/>
  <c r="BL36" i="32" s="1"/>
  <c r="K84" i="34"/>
  <c r="K88" i="34" s="1"/>
  <c r="AB28" i="32"/>
  <c r="AY28" i="9"/>
  <c r="BE22" i="29"/>
  <c r="AR84" i="4"/>
  <c r="AR88" i="4" s="1"/>
  <c r="AI78" i="35"/>
  <c r="I28" i="31"/>
  <c r="BB22" i="9"/>
  <c r="V78" i="4"/>
  <c r="V84" i="4" s="1"/>
  <c r="V88" i="4" s="1"/>
  <c r="N78" i="27"/>
  <c r="N84" i="27" s="1"/>
  <c r="N88" i="27" s="1"/>
  <c r="J84" i="30"/>
  <c r="J88" i="30" s="1"/>
  <c r="AA78" i="31"/>
  <c r="W22" i="9"/>
  <c r="W28" i="9" s="1"/>
  <c r="BK22" i="35"/>
  <c r="BK28" i="35" s="1"/>
  <c r="AA23" i="9"/>
  <c r="BA27" i="36"/>
  <c r="BG36" i="36"/>
  <c r="BI23" i="29"/>
  <c r="BI28" i="29" s="1"/>
  <c r="AU27" i="9"/>
  <c r="AU28" i="9" s="1"/>
  <c r="BD27" i="31"/>
  <c r="AU36" i="28"/>
  <c r="AR36" i="34"/>
  <c r="R36" i="32"/>
  <c r="BD30" i="27"/>
  <c r="BI30" i="36"/>
  <c r="BI36" i="36" s="1"/>
  <c r="AA81" i="29"/>
  <c r="U81" i="35"/>
  <c r="S81" i="32"/>
  <c r="AM36" i="32"/>
  <c r="BJ30" i="29"/>
  <c r="BD30" i="32"/>
  <c r="AT81" i="29"/>
  <c r="AM81" i="35"/>
  <c r="AK81" i="32"/>
  <c r="G84" i="4"/>
  <c r="G88" i="4" s="1"/>
  <c r="AD28" i="9"/>
  <c r="R28" i="9"/>
  <c r="BA20" i="28"/>
  <c r="BB28" i="28"/>
  <c r="AW28" i="9"/>
  <c r="N84" i="31"/>
  <c r="N88" i="31" s="1"/>
  <c r="BB36" i="30"/>
  <c r="D36" i="27"/>
  <c r="BG36" i="27"/>
  <c r="D36" i="32"/>
  <c r="T40" i="27"/>
  <c r="AG77" i="33"/>
  <c r="AI77" i="36"/>
  <c r="AL77" i="30"/>
  <c r="S77" i="34"/>
  <c r="BG73" i="31"/>
  <c r="BG77" i="31" s="1"/>
  <c r="R77" i="34"/>
  <c r="AM77" i="31"/>
  <c r="AT77" i="34"/>
  <c r="U77" i="34"/>
  <c r="AC77" i="9"/>
  <c r="BC64" i="29"/>
  <c r="BE72" i="4"/>
  <c r="BD53" i="28"/>
  <c r="BD79" i="28" s="1"/>
  <c r="AS55" i="36"/>
  <c r="AY55" i="30"/>
  <c r="BF51" i="28"/>
  <c r="BF55" i="28" s="1"/>
  <c r="S45" i="36"/>
  <c r="W45" i="30"/>
  <c r="U45" i="27"/>
  <c r="AB37" i="32"/>
  <c r="AD40" i="35"/>
  <c r="AV55" i="35"/>
  <c r="AX55" i="29"/>
  <c r="D55" i="27"/>
  <c r="D40" i="33"/>
  <c r="BB55" i="34"/>
  <c r="BC51" i="28"/>
  <c r="BJ41" i="33"/>
  <c r="BJ45" i="33" s="1"/>
  <c r="AL40" i="32"/>
  <c r="AR40" i="35"/>
  <c r="AF40" i="29"/>
  <c r="AJ37" i="9"/>
  <c r="G81" i="9"/>
  <c r="V36" i="33"/>
  <c r="AY77" i="31"/>
  <c r="AG77" i="32"/>
  <c r="AH77" i="35"/>
  <c r="AA77" i="32"/>
  <c r="AG77" i="35"/>
  <c r="BE73" i="33"/>
  <c r="BE77" i="33" s="1"/>
  <c r="BK73" i="36"/>
  <c r="BK77" i="36" s="1"/>
  <c r="AD77" i="29"/>
  <c r="BC73" i="29"/>
  <c r="BC77" i="29" s="1"/>
  <c r="BI77" i="4"/>
  <c r="AY72" i="35"/>
  <c r="BB72" i="30"/>
  <c r="R79" i="32"/>
  <c r="U79" i="35"/>
  <c r="W79" i="29"/>
  <c r="BB55" i="28"/>
  <c r="S45" i="30"/>
  <c r="P41" i="27"/>
  <c r="U40" i="32"/>
  <c r="Y40" i="35"/>
  <c r="D40" i="34"/>
  <c r="O55" i="9"/>
  <c r="L79" i="9"/>
  <c r="S55" i="34"/>
  <c r="X55" i="28"/>
  <c r="AA45" i="33"/>
  <c r="AD45" i="36"/>
  <c r="AK45" i="30"/>
  <c r="AQ45" i="27"/>
  <c r="AV40" i="32"/>
  <c r="BC37" i="36"/>
  <c r="BC40" i="36" s="1"/>
  <c r="U55" i="35"/>
  <c r="W55" i="29"/>
  <c r="AE51" i="9"/>
  <c r="AJ45" i="31"/>
  <c r="AR45" i="34"/>
  <c r="AU45" i="28"/>
  <c r="J45" i="9"/>
  <c r="BK35" i="36"/>
  <c r="BK81" i="36" s="1"/>
  <c r="P35" i="30"/>
  <c r="W81" i="27"/>
  <c r="AD77" i="31"/>
  <c r="AG77" i="34"/>
  <c r="BI73" i="35"/>
  <c r="BI77" i="35" s="1"/>
  <c r="AH77" i="32"/>
  <c r="AU71" i="9"/>
  <c r="BL68" i="29"/>
  <c r="BC67" i="33"/>
  <c r="BA67" i="33" s="1"/>
  <c r="AU72" i="35"/>
  <c r="AD79" i="31"/>
  <c r="AD84" i="31" s="1"/>
  <c r="AD88" i="31" s="1"/>
  <c r="AF79" i="34"/>
  <c r="AM79" i="28"/>
  <c r="AE79" i="33"/>
  <c r="AH79" i="36"/>
  <c r="AJ79" i="30"/>
  <c r="AJ84" i="30" s="1"/>
  <c r="AJ88" i="30" s="1"/>
  <c r="AR79" i="27"/>
  <c r="AF79" i="35"/>
  <c r="AL79" i="29"/>
  <c r="AR55" i="31"/>
  <c r="AU55" i="34"/>
  <c r="BB55" i="29"/>
  <c r="AI45" i="32"/>
  <c r="AP45" i="35"/>
  <c r="AT45" i="29"/>
  <c r="AV40" i="31"/>
  <c r="BB40" i="35"/>
  <c r="AG45" i="31"/>
  <c r="AK45" i="34"/>
  <c r="AU40" i="33"/>
  <c r="AY40" i="36"/>
  <c r="BF55" i="4"/>
  <c r="W45" i="34"/>
  <c r="Z45" i="28"/>
  <c r="AK40" i="33"/>
  <c r="AL40" i="36"/>
  <c r="AA40" i="30"/>
  <c r="AD40" i="27"/>
  <c r="BG40" i="4"/>
  <c r="AT77" i="29"/>
  <c r="R77" i="30"/>
  <c r="X77" i="27"/>
  <c r="BE71" i="34"/>
  <c r="BE81" i="34" s="1"/>
  <c r="BG81" i="31"/>
  <c r="BI71" i="4"/>
  <c r="BI72" i="4" s="1"/>
  <c r="BI67" i="28"/>
  <c r="AS68" i="9"/>
  <c r="F65" i="9"/>
  <c r="AB65" i="29"/>
  <c r="AG65" i="9"/>
  <c r="S72" i="36"/>
  <c r="AG72" i="29"/>
  <c r="V79" i="36"/>
  <c r="X79" i="30"/>
  <c r="D79" i="29"/>
  <c r="U72" i="27"/>
  <c r="V79" i="32"/>
  <c r="Y79" i="35"/>
  <c r="D79" i="34"/>
  <c r="BB79" i="27"/>
  <c r="Z45" i="31"/>
  <c r="AE45" i="34"/>
  <c r="AH45" i="28"/>
  <c r="AJ40" i="33"/>
  <c r="AP40" i="36"/>
  <c r="AS40" i="30"/>
  <c r="S55" i="36"/>
  <c r="Y55" i="30"/>
  <c r="AE55" i="27"/>
  <c r="G55" i="9"/>
  <c r="AO55" i="9"/>
  <c r="AT45" i="31"/>
  <c r="AW45" i="34"/>
  <c r="AM40" i="32"/>
  <c r="AS40" i="35"/>
  <c r="AA45" i="31"/>
  <c r="AJ45" i="34"/>
  <c r="AM45" i="28"/>
  <c r="AX40" i="33"/>
  <c r="AP40" i="30"/>
  <c r="AQ40" i="27"/>
  <c r="AU81" i="32"/>
  <c r="BC35" i="36"/>
  <c r="BK35" i="27"/>
  <c r="BK81" i="27" s="1"/>
  <c r="AX84" i="4"/>
  <c r="AX88" i="4" s="1"/>
  <c r="BH22" i="4"/>
  <c r="BH78" i="4" s="1"/>
  <c r="BI28" i="27"/>
  <c r="E84" i="27"/>
  <c r="E88" i="27" s="1"/>
  <c r="AM28" i="9"/>
  <c r="G36" i="34"/>
  <c r="BC36" i="4"/>
  <c r="W36" i="30"/>
  <c r="AE36" i="27"/>
  <c r="BG36" i="31"/>
  <c r="O84" i="28"/>
  <c r="O88" i="28" s="1"/>
  <c r="BD35" i="31"/>
  <c r="BD81" i="31" s="1"/>
  <c r="AU81" i="33"/>
  <c r="AR40" i="28"/>
  <c r="X36" i="31"/>
  <c r="AV81" i="35"/>
  <c r="AT81" i="32"/>
  <c r="AP40" i="27"/>
  <c r="P29" i="32"/>
  <c r="G78" i="34"/>
  <c r="G84" i="34" s="1"/>
  <c r="G88" i="34" s="1"/>
  <c r="AB28" i="35"/>
  <c r="Q28" i="34"/>
  <c r="AI28" i="9"/>
  <c r="M78" i="28"/>
  <c r="M84" i="28" s="1"/>
  <c r="M88" i="28" s="1"/>
  <c r="BF28" i="34"/>
  <c r="BG28" i="27"/>
  <c r="AS78" i="32"/>
  <c r="Y29" i="9"/>
  <c r="R36" i="29"/>
  <c r="S36" i="35"/>
  <c r="BJ36" i="32"/>
  <c r="AG81" i="27"/>
  <c r="BB81" i="29"/>
  <c r="K30" i="9"/>
  <c r="K36" i="9" s="1"/>
  <c r="BB30" i="35"/>
  <c r="BB36" i="35" s="1"/>
  <c r="BK35" i="34"/>
  <c r="BK81" i="34" s="1"/>
  <c r="D37" i="9"/>
  <c r="E40" i="9"/>
  <c r="AB37" i="27"/>
  <c r="AL36" i="31"/>
  <c r="Q84" i="30"/>
  <c r="Q88" i="30" s="1"/>
  <c r="I84" i="30"/>
  <c r="I88" i="30" s="1"/>
  <c r="BC28" i="29"/>
  <c r="AS28" i="9"/>
  <c r="S36" i="28"/>
  <c r="BC27" i="30"/>
  <c r="AP36" i="27"/>
  <c r="P27" i="27"/>
  <c r="X36" i="36"/>
  <c r="BJ27" i="27"/>
  <c r="BA27" i="27" s="1"/>
  <c r="AU81" i="30"/>
  <c r="AS81" i="36"/>
  <c r="AP81" i="33"/>
  <c r="AH40" i="28"/>
  <c r="AN30" i="27"/>
  <c r="BB40" i="29"/>
  <c r="AG30" i="9"/>
  <c r="AG36" i="32"/>
  <c r="BD37" i="30"/>
  <c r="BD40" i="30" s="1"/>
  <c r="AL36" i="32"/>
  <c r="AB36" i="31"/>
  <c r="AC36" i="9"/>
  <c r="AB81" i="31"/>
  <c r="BK30" i="30"/>
  <c r="BK36" i="30" s="1"/>
  <c r="AS78" i="30"/>
  <c r="AN28" i="36"/>
  <c r="P27" i="33"/>
  <c r="BH36" i="28"/>
  <c r="P23" i="31"/>
  <c r="BE27" i="29"/>
  <c r="BE28" i="29" s="1"/>
  <c r="AB29" i="29"/>
  <c r="AY36" i="36"/>
  <c r="AN27" i="31"/>
  <c r="AE40" i="27"/>
  <c r="P35" i="27"/>
  <c r="BE35" i="36"/>
  <c r="BE81" i="36" s="1"/>
  <c r="BC81" i="33"/>
  <c r="AW40" i="27"/>
  <c r="AD36" i="36"/>
  <c r="AI81" i="27"/>
  <c r="AG81" i="30"/>
  <c r="D81" i="35"/>
  <c r="AK78" i="28"/>
  <c r="BH28" i="30"/>
  <c r="AC78" i="31"/>
  <c r="AC84" i="31" s="1"/>
  <c r="AC88" i="31" s="1"/>
  <c r="AQ78" i="34"/>
  <c r="BI28" i="33"/>
  <c r="BB78" i="33"/>
  <c r="BA20" i="33"/>
  <c r="BB28" i="33"/>
  <c r="BK20" i="9"/>
  <c r="BK78" i="4"/>
  <c r="BK28" i="4"/>
  <c r="BC28" i="35"/>
  <c r="K36" i="35"/>
  <c r="BA23" i="34"/>
  <c r="BG35" i="28"/>
  <c r="BG81" i="28" s="1"/>
  <c r="AB35" i="35"/>
  <c r="AB35" i="28"/>
  <c r="BI40" i="4"/>
  <c r="AC78" i="28"/>
  <c r="AC84" i="28" s="1"/>
  <c r="AC88" i="28" s="1"/>
  <c r="AS77" i="31"/>
  <c r="AY77" i="34"/>
  <c r="Z77" i="32"/>
  <c r="BB77" i="31"/>
  <c r="X77" i="29"/>
  <c r="AE73" i="9"/>
  <c r="BI73" i="30"/>
  <c r="BI77" i="30" s="1"/>
  <c r="N72" i="9"/>
  <c r="D65" i="29"/>
  <c r="BA65" i="4"/>
  <c r="BB65" i="9"/>
  <c r="AN53" i="32"/>
  <c r="AU72" i="9"/>
  <c r="AT79" i="31"/>
  <c r="AF79" i="31"/>
  <c r="AL79" i="34"/>
  <c r="AP79" i="28"/>
  <c r="AD45" i="35"/>
  <c r="AK45" i="29"/>
  <c r="AM40" i="31"/>
  <c r="AR40" i="34"/>
  <c r="M79" i="9"/>
  <c r="AT40" i="35"/>
  <c r="S51" i="9"/>
  <c r="X45" i="31"/>
  <c r="D45" i="30"/>
  <c r="BI51" i="36"/>
  <c r="AV45" i="33"/>
  <c r="S45" i="28"/>
  <c r="Y40" i="33"/>
  <c r="AD40" i="36"/>
  <c r="S40" i="30"/>
  <c r="U40" i="27"/>
  <c r="AF81" i="35"/>
  <c r="AH81" i="29"/>
  <c r="AC71" i="9"/>
  <c r="AB68" i="27"/>
  <c r="AN72" i="27"/>
  <c r="M72" i="31"/>
  <c r="AJ79" i="32"/>
  <c r="AR79" i="35"/>
  <c r="AT79" i="29"/>
  <c r="BF72" i="34"/>
  <c r="H72" i="30"/>
  <c r="AU79" i="30"/>
  <c r="AX79" i="27"/>
  <c r="AY55" i="32"/>
  <c r="AG45" i="29"/>
  <c r="AI40" i="31"/>
  <c r="AM40" i="34"/>
  <c r="BF79" i="4"/>
  <c r="AN51" i="35"/>
  <c r="AB41" i="33"/>
  <c r="AE45" i="36"/>
  <c r="AE45" i="30"/>
  <c r="AF45" i="27"/>
  <c r="AX55" i="31"/>
  <c r="AH55" i="27"/>
  <c r="D55" i="33"/>
  <c r="BK37" i="30"/>
  <c r="BK40" i="30" s="1"/>
  <c r="D77" i="4"/>
  <c r="BL81" i="30"/>
  <c r="P68" i="36"/>
  <c r="AC66" i="9"/>
  <c r="AC78" i="9" s="1"/>
  <c r="BE72" i="33"/>
  <c r="H72" i="36"/>
  <c r="BB72" i="32"/>
  <c r="S79" i="35"/>
  <c r="Y79" i="29"/>
  <c r="AR79" i="31"/>
  <c r="AT79" i="34"/>
  <c r="AW79" i="28"/>
  <c r="AT51" i="9"/>
  <c r="AV45" i="31"/>
  <c r="AY45" i="34"/>
  <c r="I45" i="9"/>
  <c r="AD45" i="31"/>
  <c r="AD45" i="34"/>
  <c r="AK45" i="28"/>
  <c r="AI40" i="33"/>
  <c r="AR40" i="30"/>
  <c r="AW55" i="32"/>
  <c r="T45" i="32"/>
  <c r="W45" i="35"/>
  <c r="Z45" i="29"/>
  <c r="AP40" i="31"/>
  <c r="AT40" i="34"/>
  <c r="AF40" i="34"/>
  <c r="X81" i="33"/>
  <c r="AA81" i="36"/>
  <c r="AD81" i="30"/>
  <c r="AJ81" i="27"/>
  <c r="BL81" i="4"/>
  <c r="BI36" i="32"/>
  <c r="AF77" i="31"/>
  <c r="AL77" i="34"/>
  <c r="S77" i="35"/>
  <c r="AE77" i="28"/>
  <c r="AA77" i="28"/>
  <c r="AB71" i="33"/>
  <c r="AB81" i="33" s="1"/>
  <c r="AB71" i="30"/>
  <c r="T71" i="9"/>
  <c r="AA72" i="34"/>
  <c r="BE67" i="31"/>
  <c r="AG68" i="9"/>
  <c r="P67" i="34"/>
  <c r="BE66" i="27"/>
  <c r="BC66" i="31"/>
  <c r="BF66" i="31"/>
  <c r="D66" i="27"/>
  <c r="BE65" i="34"/>
  <c r="U72" i="33"/>
  <c r="U72" i="36"/>
  <c r="AF72" i="35"/>
  <c r="BG65" i="29"/>
  <c r="BG72" i="29" s="1"/>
  <c r="AV72" i="35"/>
  <c r="AT72" i="28"/>
  <c r="AA79" i="32"/>
  <c r="AI79" i="35"/>
  <c r="AK79" i="29"/>
  <c r="AV72" i="30"/>
  <c r="AG79" i="31"/>
  <c r="AM79" i="34"/>
  <c r="AQ79" i="28"/>
  <c r="AE72" i="30"/>
  <c r="AG72" i="27"/>
  <c r="S79" i="31"/>
  <c r="Y79" i="34"/>
  <c r="BB79" i="30"/>
  <c r="AQ55" i="32"/>
  <c r="AT55" i="35"/>
  <c r="D55" i="30"/>
  <c r="BB40" i="31"/>
  <c r="BE37" i="34"/>
  <c r="BE40" i="34" s="1"/>
  <c r="BK55" i="33"/>
  <c r="V55" i="36"/>
  <c r="X55" i="30"/>
  <c r="Y55" i="27"/>
  <c r="O84" i="4"/>
  <c r="O88" i="4" s="1"/>
  <c r="AK28" i="27"/>
  <c r="AK78" i="27"/>
  <c r="AK20" i="9"/>
  <c r="AB20" i="9" s="1"/>
  <c r="BD28" i="35"/>
  <c r="AC84" i="36"/>
  <c r="AC88" i="36" s="1"/>
  <c r="U28" i="9"/>
  <c r="M84" i="29"/>
  <c r="M88" i="29" s="1"/>
  <c r="I84" i="35"/>
  <c r="I88" i="35" s="1"/>
  <c r="AW78" i="36"/>
  <c r="BC22" i="33"/>
  <c r="BC28" i="33" s="1"/>
  <c r="T36" i="28"/>
  <c r="AG36" i="35"/>
  <c r="BF36" i="34"/>
  <c r="D30" i="28"/>
  <c r="D36" i="28" s="1"/>
  <c r="D81" i="30"/>
  <c r="AX81" i="35"/>
  <c r="AR81" i="32"/>
  <c r="AM40" i="27"/>
  <c r="AK40" i="30"/>
  <c r="M81" i="33"/>
  <c r="T81" i="29"/>
  <c r="BH35" i="32"/>
  <c r="BH81" i="32" s="1"/>
  <c r="D40" i="27"/>
  <c r="R78" i="36"/>
  <c r="BD23" i="9"/>
  <c r="AS78" i="27"/>
  <c r="AS84" i="27" s="1"/>
  <c r="AS88" i="27" s="1"/>
  <c r="AF36" i="28"/>
  <c r="AF36" i="34"/>
  <c r="AT36" i="32"/>
  <c r="S81" i="28"/>
  <c r="G40" i="9"/>
  <c r="AF30" i="9"/>
  <c r="BI35" i="27"/>
  <c r="AY81" i="35"/>
  <c r="AW81" i="32"/>
  <c r="AS40" i="27"/>
  <c r="AX40" i="30"/>
  <c r="BD81" i="29"/>
  <c r="AV81" i="34"/>
  <c r="AT81" i="31"/>
  <c r="AM37" i="9"/>
  <c r="D40" i="30"/>
  <c r="BL28" i="35"/>
  <c r="BD22" i="27"/>
  <c r="BA22" i="27" s="1"/>
  <c r="AY78" i="30"/>
  <c r="AQ78" i="33"/>
  <c r="I28" i="9"/>
  <c r="AR78" i="30"/>
  <c r="AI78" i="33"/>
  <c r="S78" i="28"/>
  <c r="N84" i="34"/>
  <c r="N88" i="34" s="1"/>
  <c r="BG23" i="9"/>
  <c r="AP36" i="35"/>
  <c r="BE23" i="33"/>
  <c r="BG27" i="32"/>
  <c r="BG27" i="9" s="1"/>
  <c r="Z36" i="28"/>
  <c r="T36" i="33"/>
  <c r="AC40" i="9"/>
  <c r="M81" i="9"/>
  <c r="V81" i="35"/>
  <c r="BI28" i="35"/>
  <c r="E84" i="35"/>
  <c r="E88" i="35" s="1"/>
  <c r="BC28" i="28"/>
  <c r="AN28" i="33"/>
  <c r="P29" i="30"/>
  <c r="M36" i="36"/>
  <c r="AB29" i="35"/>
  <c r="L36" i="28"/>
  <c r="M36" i="28"/>
  <c r="BJ36" i="34"/>
  <c r="BD36" i="32"/>
  <c r="D30" i="30"/>
  <c r="D36" i="30" s="1"/>
  <c r="X40" i="28"/>
  <c r="AX77" i="33"/>
  <c r="AY77" i="36"/>
  <c r="BE73" i="34"/>
  <c r="BE77" i="34" s="1"/>
  <c r="AG77" i="31"/>
  <c r="AI77" i="34"/>
  <c r="AA77" i="31"/>
  <c r="AH77" i="34"/>
  <c r="BF73" i="32"/>
  <c r="BF77" i="32" s="1"/>
  <c r="BL73" i="35"/>
  <c r="BL77" i="35" s="1"/>
  <c r="Z77" i="28"/>
  <c r="D77" i="27"/>
  <c r="BI73" i="34"/>
  <c r="BI77" i="34" s="1"/>
  <c r="BD73" i="28"/>
  <c r="BD77" i="28" s="1"/>
  <c r="AM72" i="30"/>
  <c r="AB68" i="31"/>
  <c r="BL68" i="30"/>
  <c r="BL72" i="30" s="1"/>
  <c r="H67" i="9"/>
  <c r="H72" i="9" s="1"/>
  <c r="D65" i="34"/>
  <c r="P64" i="36"/>
  <c r="W79" i="32"/>
  <c r="AE79" i="35"/>
  <c r="AG79" i="29"/>
  <c r="BB79" i="33"/>
  <c r="BE53" i="36"/>
  <c r="BE79" i="36" s="1"/>
  <c r="BH72" i="4"/>
  <c r="AL55" i="32"/>
  <c r="AP55" i="35"/>
  <c r="AV55" i="29"/>
  <c r="D55" i="31"/>
  <c r="AT55" i="28"/>
  <c r="AF45" i="35"/>
  <c r="AI45" i="29"/>
  <c r="AX40" i="31"/>
  <c r="BL79" i="4"/>
  <c r="BG41" i="32"/>
  <c r="BG45" i="32" s="1"/>
  <c r="BK35" i="35"/>
  <c r="BK81" i="35" s="1"/>
  <c r="T36" i="32"/>
  <c r="AF77" i="36"/>
  <c r="AU77" i="29"/>
  <c r="AV73" i="9"/>
  <c r="D77" i="34"/>
  <c r="S77" i="28"/>
  <c r="BF64" i="32"/>
  <c r="S79" i="32"/>
  <c r="Z79" i="35"/>
  <c r="AB53" i="29"/>
  <c r="AH79" i="32"/>
  <c r="AK79" i="35"/>
  <c r="AR79" i="29"/>
  <c r="AR84" i="29" s="1"/>
  <c r="AR88" i="29" s="1"/>
  <c r="BG51" i="31"/>
  <c r="AF45" i="36"/>
  <c r="AI45" i="30"/>
  <c r="AK45" i="27"/>
  <c r="AI55" i="32"/>
  <c r="AL55" i="35"/>
  <c r="BJ41" i="35"/>
  <c r="BJ45" i="35" s="1"/>
  <c r="P41" i="29"/>
  <c r="AF40" i="31"/>
  <c r="AJ40" i="34"/>
  <c r="U40" i="28"/>
  <c r="AF81" i="36"/>
  <c r="V77" i="30"/>
  <c r="AB73" i="27"/>
  <c r="H77" i="9"/>
  <c r="BE71" i="31"/>
  <c r="BE72" i="31" s="1"/>
  <c r="Q71" i="9"/>
  <c r="Q72" i="9" s="1"/>
  <c r="AM68" i="9"/>
  <c r="BA68" i="4"/>
  <c r="BB68" i="9"/>
  <c r="BD67" i="27"/>
  <c r="BD66" i="29"/>
  <c r="Z79" i="32"/>
  <c r="AD79" i="35"/>
  <c r="AF79" i="29"/>
  <c r="AF84" i="29" s="1"/>
  <c r="AF88" i="29" s="1"/>
  <c r="Y72" i="34"/>
  <c r="BH41" i="36"/>
  <c r="BH45" i="36" s="1"/>
  <c r="P37" i="32"/>
  <c r="U40" i="35"/>
  <c r="AU55" i="31"/>
  <c r="AW55" i="34"/>
  <c r="K55" i="9"/>
  <c r="H79" i="9"/>
  <c r="BK51" i="34"/>
  <c r="BK55" i="34" s="1"/>
  <c r="T55" i="28"/>
  <c r="W45" i="33"/>
  <c r="Y45" i="36"/>
  <c r="AD45" i="30"/>
  <c r="AM45" i="27"/>
  <c r="AR40" i="32"/>
  <c r="AW40" i="35"/>
  <c r="BG53" i="27"/>
  <c r="BG79" i="27" s="1"/>
  <c r="P51" i="35"/>
  <c r="S55" i="29"/>
  <c r="AF45" i="31"/>
  <c r="AM45" i="34"/>
  <c r="AQ45" i="28"/>
  <c r="BJ73" i="28"/>
  <c r="BJ77" i="28" s="1"/>
  <c r="BB71" i="36"/>
  <c r="BB81" i="36" s="1"/>
  <c r="BE71" i="30"/>
  <c r="AX72" i="33"/>
  <c r="BD68" i="31"/>
  <c r="AA72" i="36"/>
  <c r="Z72" i="30"/>
  <c r="AB67" i="28"/>
  <c r="BI68" i="27"/>
  <c r="BI68" i="9" s="1"/>
  <c r="AN67" i="36"/>
  <c r="BH67" i="27"/>
  <c r="BH72" i="27" s="1"/>
  <c r="X66" i="9"/>
  <c r="BF67" i="27"/>
  <c r="AJ66" i="9"/>
  <c r="BJ65" i="35"/>
  <c r="AW65" i="9"/>
  <c r="AV72" i="31"/>
  <c r="AJ72" i="36"/>
  <c r="BI65" i="30"/>
  <c r="BA65" i="30" s="1"/>
  <c r="AT72" i="33"/>
  <c r="AE72" i="35"/>
  <c r="AD72" i="28"/>
  <c r="AF79" i="33"/>
  <c r="AM79" i="36"/>
  <c r="AM84" i="36" s="1"/>
  <c r="AM88" i="36" s="1"/>
  <c r="AP79" i="30"/>
  <c r="J72" i="29"/>
  <c r="BI64" i="9"/>
  <c r="BB41" i="9"/>
  <c r="BA41" i="4"/>
  <c r="BA45" i="4" s="1"/>
  <c r="BB45" i="4"/>
  <c r="BG37" i="31"/>
  <c r="BG40" i="31" s="1"/>
  <c r="AA55" i="34"/>
  <c r="AG55" i="28"/>
  <c r="AJ45" i="33"/>
  <c r="AL45" i="36"/>
  <c r="AT45" i="30"/>
  <c r="AY45" i="27"/>
  <c r="BF37" i="33"/>
  <c r="BF40" i="33" s="1"/>
  <c r="W79" i="27"/>
  <c r="Z55" i="32"/>
  <c r="AD55" i="35"/>
  <c r="AF55" i="29"/>
  <c r="AS45" i="31"/>
  <c r="BB45" i="35"/>
  <c r="AO40" i="9"/>
  <c r="AQ81" i="31"/>
  <c r="AW81" i="34"/>
  <c r="AY81" i="28"/>
  <c r="X78" i="35"/>
  <c r="T78" i="32"/>
  <c r="AQ78" i="4"/>
  <c r="AQ84" i="4" s="1"/>
  <c r="AQ88" i="4" s="1"/>
  <c r="P28" i="28"/>
  <c r="L84" i="34"/>
  <c r="L88" i="34" s="1"/>
  <c r="AD78" i="32"/>
  <c r="P28" i="36"/>
  <c r="AE78" i="29"/>
  <c r="AR78" i="33"/>
  <c r="D22" i="33"/>
  <c r="AN28" i="32"/>
  <c r="H23" i="9"/>
  <c r="BF36" i="27"/>
  <c r="Y36" i="34"/>
  <c r="N36" i="27"/>
  <c r="BE30" i="4"/>
  <c r="BE36" i="4" s="1"/>
  <c r="K78" i="35"/>
  <c r="K84" i="35" s="1"/>
  <c r="K88" i="35" s="1"/>
  <c r="AB28" i="33"/>
  <c r="BL28" i="31"/>
  <c r="U78" i="35"/>
  <c r="R78" i="29"/>
  <c r="N84" i="28"/>
  <c r="N88" i="28" s="1"/>
  <c r="AF78" i="35"/>
  <c r="AF84" i="35" s="1"/>
  <c r="AF88" i="35" s="1"/>
  <c r="BB27" i="31"/>
  <c r="BB27" i="9" s="1"/>
  <c r="X36" i="30"/>
  <c r="V36" i="36"/>
  <c r="AJ81" i="28"/>
  <c r="AG81" i="34"/>
  <c r="Z81" i="31"/>
  <c r="X37" i="9"/>
  <c r="T40" i="29"/>
  <c r="BF81" i="4"/>
  <c r="BC35" i="29"/>
  <c r="BC36" i="29" s="1"/>
  <c r="X81" i="29"/>
  <c r="R81" i="35"/>
  <c r="Z40" i="30"/>
  <c r="AG78" i="35"/>
  <c r="G78" i="31"/>
  <c r="G84" i="31" s="1"/>
  <c r="G88" i="31" s="1"/>
  <c r="AX78" i="33"/>
  <c r="Y78" i="28"/>
  <c r="Y84" i="28" s="1"/>
  <c r="Y88" i="28" s="1"/>
  <c r="Q28" i="31"/>
  <c r="R78" i="28"/>
  <c r="BJ28" i="34"/>
  <c r="AD29" i="9"/>
  <c r="V36" i="29"/>
  <c r="W36" i="35"/>
  <c r="BC27" i="31"/>
  <c r="BC27" i="9" s="1"/>
  <c r="N36" i="30"/>
  <c r="BF23" i="29"/>
  <c r="AR27" i="9"/>
  <c r="BE27" i="31"/>
  <c r="AK81" i="27"/>
  <c r="AE81" i="30"/>
  <c r="AB35" i="36"/>
  <c r="U81" i="33"/>
  <c r="R40" i="28"/>
  <c r="AW36" i="36"/>
  <c r="AT36" i="33"/>
  <c r="AD81" i="4"/>
  <c r="AG40" i="27"/>
  <c r="AU36" i="31"/>
  <c r="AL81" i="28"/>
  <c r="AG81" i="31"/>
  <c r="AI40" i="29"/>
  <c r="G84" i="30"/>
  <c r="G88" i="30" s="1"/>
  <c r="AC28" i="9"/>
  <c r="L78" i="28"/>
  <c r="L84" i="28" s="1"/>
  <c r="L88" i="28" s="1"/>
  <c r="AH78" i="29"/>
  <c r="AD78" i="35"/>
  <c r="AL28" i="9"/>
  <c r="W78" i="28"/>
  <c r="AN28" i="35"/>
  <c r="P36" i="4"/>
  <c r="AG36" i="30"/>
  <c r="BA27" i="28"/>
  <c r="BE29" i="36"/>
  <c r="BE36" i="36" s="1"/>
  <c r="W40" i="28"/>
  <c r="AI35" i="9"/>
  <c r="BG73" i="30"/>
  <c r="BG77" i="30" s="1"/>
  <c r="Q77" i="9"/>
  <c r="P68" i="33"/>
  <c r="D67" i="27"/>
  <c r="BD53" i="32"/>
  <c r="BD79" i="32" s="1"/>
  <c r="AI79" i="32"/>
  <c r="AI84" i="32" s="1"/>
  <c r="AI88" i="32" s="1"/>
  <c r="AL79" i="35"/>
  <c r="AN53" i="29"/>
  <c r="AN55" i="29" s="1"/>
  <c r="U79" i="32"/>
  <c r="X79" i="35"/>
  <c r="AE79" i="29"/>
  <c r="AI79" i="31"/>
  <c r="AK79" i="34"/>
  <c r="AN53" i="28"/>
  <c r="AN51" i="33"/>
  <c r="BG51" i="35"/>
  <c r="BG55" i="35" s="1"/>
  <c r="AQ45" i="32"/>
  <c r="AS45" i="35"/>
  <c r="AW45" i="29"/>
  <c r="AY40" i="31"/>
  <c r="BB55" i="27"/>
  <c r="R45" i="29"/>
  <c r="AC45" i="9"/>
  <c r="BB40" i="33"/>
  <c r="S79" i="27"/>
  <c r="AV45" i="34"/>
  <c r="AY45" i="28"/>
  <c r="BK45" i="4"/>
  <c r="S81" i="36"/>
  <c r="AU81" i="28"/>
  <c r="AU84" i="28" s="1"/>
  <c r="AU88" i="28" s="1"/>
  <c r="BD81" i="4"/>
  <c r="V77" i="29"/>
  <c r="BL72" i="34"/>
  <c r="P68" i="28"/>
  <c r="AA72" i="28"/>
  <c r="W79" i="33"/>
  <c r="AE79" i="36"/>
  <c r="AG79" i="30"/>
  <c r="AY79" i="33"/>
  <c r="BD53" i="31"/>
  <c r="BD79" i="31" s="1"/>
  <c r="BJ53" i="34"/>
  <c r="BJ79" i="34" s="1"/>
  <c r="BD64" i="27"/>
  <c r="BD64" i="9" s="1"/>
  <c r="AX79" i="32"/>
  <c r="BC53" i="36"/>
  <c r="BC79" i="36" s="1"/>
  <c r="R55" i="32"/>
  <c r="T55" i="35"/>
  <c r="Z55" i="29"/>
  <c r="D55" i="28"/>
  <c r="AQ53" i="9"/>
  <c r="AY55" i="31"/>
  <c r="BC51" i="35"/>
  <c r="BI51" i="29"/>
  <c r="BL55" i="4"/>
  <c r="P41" i="34"/>
  <c r="U45" i="28"/>
  <c r="W40" i="33"/>
  <c r="AA40" i="36"/>
  <c r="AH79" i="27"/>
  <c r="BI79" i="4"/>
  <c r="BG45" i="4"/>
  <c r="BK37" i="31"/>
  <c r="BK40" i="31" s="1"/>
  <c r="S40" i="34"/>
  <c r="AY40" i="27"/>
  <c r="BG77" i="4"/>
  <c r="AG77" i="29"/>
  <c r="D77" i="30"/>
  <c r="BH73" i="27"/>
  <c r="BH77" i="27" s="1"/>
  <c r="AW77" i="28"/>
  <c r="BK71" i="4"/>
  <c r="BK72" i="4" s="1"/>
  <c r="BH68" i="34"/>
  <c r="BH72" i="34" s="1"/>
  <c r="AY72" i="29"/>
  <c r="BG66" i="33"/>
  <c r="BA66" i="33" s="1"/>
  <c r="R72" i="32"/>
  <c r="BG65" i="28"/>
  <c r="BG72" i="28" s="1"/>
  <c r="AC72" i="28"/>
  <c r="P53" i="33"/>
  <c r="T79" i="36"/>
  <c r="Z79" i="30"/>
  <c r="BC72" i="4"/>
  <c r="AB53" i="32"/>
  <c r="H55" i="9"/>
  <c r="AE55" i="31"/>
  <c r="AG55" i="34"/>
  <c r="AL55" i="28"/>
  <c r="AP45" i="33"/>
  <c r="AR45" i="36"/>
  <c r="AQ45" i="30"/>
  <c r="AV45" i="27"/>
  <c r="AW40" i="32"/>
  <c r="BD37" i="36"/>
  <c r="BD40" i="36" s="1"/>
  <c r="BH53" i="27"/>
  <c r="BH79" i="27" s="1"/>
  <c r="BL51" i="32"/>
  <c r="BL55" i="32" s="1"/>
  <c r="V55" i="35"/>
  <c r="X55" i="29"/>
  <c r="R55" i="33"/>
  <c r="U55" i="36"/>
  <c r="W55" i="30"/>
  <c r="AB51" i="27"/>
  <c r="BK41" i="31"/>
  <c r="BK45" i="31" s="1"/>
  <c r="AH81" i="32"/>
  <c r="AN35" i="35"/>
  <c r="AQ81" i="29"/>
  <c r="AW35" i="9"/>
  <c r="Z40" i="29"/>
  <c r="AQ77" i="31"/>
  <c r="AS77" i="34"/>
  <c r="X77" i="32"/>
  <c r="Y77" i="35"/>
  <c r="S77" i="32"/>
  <c r="X77" i="35"/>
  <c r="AU77" i="32"/>
  <c r="BC73" i="36"/>
  <c r="BC77" i="36" s="1"/>
  <c r="U77" i="29"/>
  <c r="O77" i="9"/>
  <c r="BJ71" i="34"/>
  <c r="BJ81" i="34" s="1"/>
  <c r="BF68" i="32"/>
  <c r="AA71" i="9"/>
  <c r="BG68" i="36"/>
  <c r="BA68" i="36" s="1"/>
  <c r="AY72" i="30"/>
  <c r="AN68" i="32"/>
  <c r="AN72" i="32" s="1"/>
  <c r="AH68" i="9"/>
  <c r="AB68" i="9" s="1"/>
  <c r="BD67" i="31"/>
  <c r="M72" i="35"/>
  <c r="AA79" i="29"/>
  <c r="U72" i="34"/>
  <c r="W72" i="28"/>
  <c r="AD79" i="33"/>
  <c r="AG79" i="36"/>
  <c r="AG84" i="36" s="1"/>
  <c r="AG88" i="36" s="1"/>
  <c r="AM79" i="30"/>
  <c r="AH72" i="35"/>
  <c r="R64" i="9"/>
  <c r="V79" i="31"/>
  <c r="V84" i="31" s="1"/>
  <c r="V88" i="31" s="1"/>
  <c r="X79" i="34"/>
  <c r="X84" i="34" s="1"/>
  <c r="X88" i="34" s="1"/>
  <c r="AA79" i="28"/>
  <c r="AL55" i="30"/>
  <c r="AD45" i="32"/>
  <c r="AG45" i="35"/>
  <c r="AJ45" i="29"/>
  <c r="AL40" i="31"/>
  <c r="AQ40" i="34"/>
  <c r="AY55" i="33"/>
  <c r="D45" i="29"/>
  <c r="O45" i="9"/>
  <c r="BC51" i="32"/>
  <c r="F81" i="36"/>
  <c r="F84" i="36" s="1"/>
  <c r="F88" i="36" s="1"/>
  <c r="BE35" i="30"/>
  <c r="AK78" i="32"/>
  <c r="AY78" i="35"/>
  <c r="AM78" i="32"/>
  <c r="AM84" i="4"/>
  <c r="AM88" i="4" s="1"/>
  <c r="AN28" i="34"/>
  <c r="N84" i="36"/>
  <c r="N88" i="36" s="1"/>
  <c r="J28" i="33"/>
  <c r="AK29" i="9"/>
  <c r="AH36" i="29"/>
  <c r="AF36" i="35"/>
  <c r="BF36" i="4"/>
  <c r="S36" i="36"/>
  <c r="R81" i="29"/>
  <c r="BL35" i="35"/>
  <c r="BL81" i="35" s="1"/>
  <c r="BF35" i="32"/>
  <c r="BF81" i="32" s="1"/>
  <c r="AX40" i="29"/>
  <c r="D30" i="29"/>
  <c r="BL35" i="28"/>
  <c r="BL81" i="28" s="1"/>
  <c r="BF81" i="27"/>
  <c r="AU78" i="4"/>
  <c r="AL78" i="35"/>
  <c r="H22" i="9"/>
  <c r="H28" i="9" s="1"/>
  <c r="AI78" i="29"/>
  <c r="BA20" i="31"/>
  <c r="BJ28" i="4"/>
  <c r="BJ20" i="9"/>
  <c r="BJ78" i="4"/>
  <c r="AN29" i="28"/>
  <c r="AG36" i="34"/>
  <c r="L23" i="9"/>
  <c r="BI27" i="34"/>
  <c r="BI27" i="9" s="1"/>
  <c r="P29" i="36"/>
  <c r="AF36" i="33"/>
  <c r="Z81" i="30"/>
  <c r="X81" i="36"/>
  <c r="BJ37" i="28"/>
  <c r="BJ40" i="28" s="1"/>
  <c r="AU81" i="27"/>
  <c r="AR81" i="30"/>
  <c r="AP81" i="36"/>
  <c r="AH81" i="33"/>
  <c r="AE40" i="28"/>
  <c r="BE35" i="31"/>
  <c r="D40" i="4"/>
  <c r="AB28" i="34"/>
  <c r="BL22" i="29"/>
  <c r="BL28" i="29" s="1"/>
  <c r="O28" i="29"/>
  <c r="BD22" i="32"/>
  <c r="P28" i="30"/>
  <c r="BK22" i="28"/>
  <c r="BK28" i="28" s="1"/>
  <c r="BC22" i="31"/>
  <c r="AM36" i="27"/>
  <c r="AR36" i="36"/>
  <c r="AQ36" i="32"/>
  <c r="AU35" i="9"/>
  <c r="AU36" i="9" s="1"/>
  <c r="AS81" i="29"/>
  <c r="AL81" i="35"/>
  <c r="AJ81" i="32"/>
  <c r="AG36" i="31"/>
  <c r="AV28" i="9"/>
  <c r="BK28" i="30"/>
  <c r="AB36" i="27"/>
  <c r="BB81" i="34"/>
  <c r="AM40" i="28"/>
  <c r="M40" i="9"/>
  <c r="AG77" i="30"/>
  <c r="AJ77" i="27"/>
  <c r="AN79" i="34"/>
  <c r="AQ79" i="36"/>
  <c r="D79" i="28"/>
  <c r="V45" i="31"/>
  <c r="AD45" i="28"/>
  <c r="AY55" i="36"/>
  <c r="R45" i="36"/>
  <c r="AE45" i="27"/>
  <c r="W45" i="31"/>
  <c r="AI45" i="28"/>
  <c r="AX40" i="36"/>
  <c r="AI40" i="30"/>
  <c r="AL40" i="27"/>
  <c r="AH77" i="31"/>
  <c r="R77" i="35"/>
  <c r="P73" i="35"/>
  <c r="AS77" i="35"/>
  <c r="N77" i="9"/>
  <c r="AF77" i="27"/>
  <c r="BJ66" i="36"/>
  <c r="AR79" i="9"/>
  <c r="R45" i="31"/>
  <c r="Y45" i="28"/>
  <c r="U45" i="32"/>
  <c r="AA45" i="29"/>
  <c r="AU55" i="36"/>
  <c r="AW55" i="30"/>
  <c r="P41" i="30"/>
  <c r="BJ55" i="4"/>
  <c r="BK40" i="4"/>
  <c r="R81" i="31"/>
  <c r="V77" i="9"/>
  <c r="D64" i="9"/>
  <c r="E72" i="9"/>
  <c r="AU79" i="32"/>
  <c r="AX79" i="35"/>
  <c r="AX84" i="35" s="1"/>
  <c r="AX88" i="35" s="1"/>
  <c r="BF53" i="30"/>
  <c r="BF79" i="30" s="1"/>
  <c r="AL45" i="33"/>
  <c r="AV45" i="30"/>
  <c r="AW45" i="27"/>
  <c r="Y79" i="27"/>
  <c r="U55" i="28"/>
  <c r="Z45" i="36"/>
  <c r="AP79" i="9"/>
  <c r="BB55" i="35"/>
  <c r="AK45" i="32"/>
  <c r="AM45" i="35"/>
  <c r="BD41" i="27"/>
  <c r="BD45" i="27" s="1"/>
  <c r="AE55" i="34"/>
  <c r="AM45" i="33"/>
  <c r="Y81" i="29"/>
  <c r="AX77" i="32"/>
  <c r="BF73" i="35"/>
  <c r="BF77" i="35" s="1"/>
  <c r="AX72" i="31"/>
  <c r="AK72" i="35"/>
  <c r="AD72" i="35"/>
  <c r="AH79" i="29"/>
  <c r="AH84" i="29" s="1"/>
  <c r="AH88" i="29" s="1"/>
  <c r="Y40" i="34"/>
  <c r="AL55" i="36"/>
  <c r="AQ55" i="27"/>
  <c r="D45" i="36"/>
  <c r="BG41" i="31"/>
  <c r="BG45" i="31" s="1"/>
  <c r="BH28" i="36"/>
  <c r="P28" i="33"/>
  <c r="BD36" i="27"/>
  <c r="W36" i="9"/>
  <c r="Q40" i="9"/>
  <c r="BC81" i="4"/>
  <c r="BI28" i="30"/>
  <c r="AP36" i="9"/>
  <c r="BJ36" i="4"/>
  <c r="W36" i="36"/>
  <c r="BG36" i="4"/>
  <c r="BL36" i="4"/>
  <c r="T81" i="35"/>
  <c r="S78" i="27"/>
  <c r="AO78" i="28"/>
  <c r="AO84" i="28" s="1"/>
  <c r="AO88" i="28" s="1"/>
  <c r="BG28" i="36"/>
  <c r="AH36" i="9"/>
  <c r="D36" i="4"/>
  <c r="BD36" i="4"/>
  <c r="Q81" i="9"/>
  <c r="BB81" i="32"/>
  <c r="AX37" i="9"/>
  <c r="AT40" i="29"/>
  <c r="D81" i="27"/>
  <c r="BJ40" i="4"/>
  <c r="AB28" i="27"/>
  <c r="AL77" i="31"/>
  <c r="AN77" i="34"/>
  <c r="T77" i="32"/>
  <c r="U77" i="35"/>
  <c r="T77" i="35"/>
  <c r="AQ77" i="32"/>
  <c r="AW77" i="35"/>
  <c r="S77" i="9"/>
  <c r="U77" i="28"/>
  <c r="D81" i="28"/>
  <c r="AL72" i="35"/>
  <c r="BB79" i="28"/>
  <c r="AP72" i="9"/>
  <c r="D79" i="32"/>
  <c r="AK79" i="32"/>
  <c r="AN53" i="35"/>
  <c r="AU79" i="29"/>
  <c r="BB55" i="32"/>
  <c r="AN51" i="27"/>
  <c r="AG40" i="33"/>
  <c r="AK40" i="36"/>
  <c r="AN40" i="30"/>
  <c r="Y45" i="32"/>
  <c r="AB41" i="35"/>
  <c r="AF45" i="29"/>
  <c r="AD41" i="9"/>
  <c r="AH40" i="31"/>
  <c r="AL40" i="34"/>
  <c r="AI40" i="32"/>
  <c r="AN40" i="35"/>
  <c r="AW79" i="9"/>
  <c r="BK77" i="4"/>
  <c r="P73" i="28"/>
  <c r="BF73" i="30"/>
  <c r="BF77" i="30" s="1"/>
  <c r="BL73" i="27"/>
  <c r="BL77" i="27" s="1"/>
  <c r="Z68" i="9"/>
  <c r="D72" i="28"/>
  <c r="AK64" i="9"/>
  <c r="AS79" i="31"/>
  <c r="AY79" i="34"/>
  <c r="AJ55" i="27"/>
  <c r="L55" i="9"/>
  <c r="AG40" i="36"/>
  <c r="AJ40" i="30"/>
  <c r="Y41" i="9"/>
  <c r="AD40" i="31"/>
  <c r="AH40" i="34"/>
  <c r="AE40" i="32"/>
  <c r="AJ40" i="35"/>
  <c r="AS55" i="31"/>
  <c r="AY55" i="34"/>
  <c r="BC55" i="29"/>
  <c r="M55" i="9"/>
  <c r="S45" i="31"/>
  <c r="AA45" i="34"/>
  <c r="AE45" i="28"/>
  <c r="AP40" i="33"/>
  <c r="AT40" i="36"/>
  <c r="AF40" i="30"/>
  <c r="AH40" i="27"/>
  <c r="AU81" i="29"/>
  <c r="AP77" i="31"/>
  <c r="AR77" i="34"/>
  <c r="AJ77" i="31"/>
  <c r="AQ77" i="34"/>
  <c r="R77" i="32"/>
  <c r="W77" i="35"/>
  <c r="AI77" i="28"/>
  <c r="AB68" i="35"/>
  <c r="D66" i="36"/>
  <c r="BA64" i="4"/>
  <c r="BB72" i="4"/>
  <c r="BB64" i="9"/>
  <c r="V79" i="28"/>
  <c r="BJ53" i="33"/>
  <c r="BJ79" i="33" s="1"/>
  <c r="S79" i="30"/>
  <c r="AI72" i="30"/>
  <c r="BL53" i="35"/>
  <c r="BL79" i="35" s="1"/>
  <c r="V79" i="29"/>
  <c r="W55" i="31"/>
  <c r="AD55" i="34"/>
  <c r="E79" i="9"/>
  <c r="D53" i="9"/>
  <c r="J55" i="9"/>
  <c r="P40" i="33"/>
  <c r="U40" i="36"/>
  <c r="P81" i="32"/>
  <c r="W81" i="35"/>
  <c r="BB77" i="36"/>
  <c r="AA77" i="33"/>
  <c r="AD77" i="36"/>
  <c r="V77" i="33"/>
  <c r="AB73" i="36"/>
  <c r="AY77" i="33"/>
  <c r="AB73" i="30"/>
  <c r="Z77" i="27"/>
  <c r="F77" i="9"/>
  <c r="AW77" i="29"/>
  <c r="BJ68" i="33"/>
  <c r="J81" i="9"/>
  <c r="Z72" i="35"/>
  <c r="BH68" i="29"/>
  <c r="R68" i="9"/>
  <c r="AL72" i="27"/>
  <c r="W67" i="9"/>
  <c r="BE66" i="30"/>
  <c r="AB66" i="31"/>
  <c r="BF65" i="9"/>
  <c r="BD65" i="35"/>
  <c r="P65" i="9"/>
  <c r="V72" i="31"/>
  <c r="BC65" i="28"/>
  <c r="T72" i="9"/>
  <c r="Y79" i="31"/>
  <c r="Z79" i="33"/>
  <c r="AD79" i="36"/>
  <c r="AF79" i="30"/>
  <c r="AF84" i="30" s="1"/>
  <c r="AF88" i="30" s="1"/>
  <c r="AM79" i="27"/>
  <c r="V79" i="30"/>
  <c r="AQ72" i="28"/>
  <c r="AW79" i="33"/>
  <c r="BB79" i="31"/>
  <c r="BL51" i="36"/>
  <c r="BL55" i="36" s="1"/>
  <c r="V55" i="30"/>
  <c r="AA55" i="27"/>
  <c r="AE45" i="32"/>
  <c r="AH45" i="35"/>
  <c r="AP45" i="29"/>
  <c r="AM41" i="9"/>
  <c r="AR40" i="31"/>
  <c r="AV40" i="34"/>
  <c r="R53" i="9"/>
  <c r="R55" i="9" s="1"/>
  <c r="Z55" i="31"/>
  <c r="AB51" i="34"/>
  <c r="AH55" i="28"/>
  <c r="AK45" i="33"/>
  <c r="AM45" i="36"/>
  <c r="AL45" i="30"/>
  <c r="AR45" i="27"/>
  <c r="P45" i="4"/>
  <c r="BB45" i="36"/>
  <c r="S45" i="27"/>
  <c r="W40" i="32"/>
  <c r="AA40" i="35"/>
  <c r="AJ53" i="9"/>
  <c r="AJ55" i="9" s="1"/>
  <c r="AJ55" i="31"/>
  <c r="AR55" i="34"/>
  <c r="AS55" i="28"/>
  <c r="BA51" i="4"/>
  <c r="BA55" i="4" s="1"/>
  <c r="BB55" i="4"/>
  <c r="BB51" i="9"/>
  <c r="AF45" i="32"/>
  <c r="AL45" i="35"/>
  <c r="AQ45" i="29"/>
  <c r="AX40" i="28"/>
  <c r="AX78" i="28"/>
  <c r="F40" i="9"/>
  <c r="AP78" i="28"/>
  <c r="O84" i="30"/>
  <c r="O88" i="30" s="1"/>
  <c r="AB22" i="9"/>
  <c r="AM84" i="34"/>
  <c r="AM88" i="34" s="1"/>
  <c r="M78" i="36"/>
  <c r="M84" i="36" s="1"/>
  <c r="M88" i="36" s="1"/>
  <c r="BF28" i="33"/>
  <c r="BK28" i="29"/>
  <c r="AA78" i="33"/>
  <c r="AW36" i="35"/>
  <c r="BI36" i="35"/>
  <c r="AB36" i="4"/>
  <c r="AP81" i="9"/>
  <c r="AI81" i="29"/>
  <c r="AG81" i="35"/>
  <c r="Z81" i="32"/>
  <c r="V40" i="27"/>
  <c r="T40" i="30"/>
  <c r="AU81" i="35"/>
  <c r="AS81" i="32"/>
  <c r="P40" i="4"/>
  <c r="Z81" i="27"/>
  <c r="X81" i="30"/>
  <c r="R81" i="36"/>
  <c r="AE78" i="28"/>
  <c r="AN23" i="9"/>
  <c r="M36" i="9"/>
  <c r="BA27" i="30"/>
  <c r="J36" i="9"/>
  <c r="AJ36" i="30"/>
  <c r="AI36" i="36"/>
  <c r="AW36" i="33"/>
  <c r="AB81" i="4"/>
  <c r="AQ81" i="9"/>
  <c r="AN35" i="29"/>
  <c r="AH81" i="35"/>
  <c r="AF81" i="32"/>
  <c r="AA40" i="27"/>
  <c r="U40" i="30"/>
  <c r="D36" i="33"/>
  <c r="AX81" i="32"/>
  <c r="AT40" i="27"/>
  <c r="BH22" i="28"/>
  <c r="BH28" i="28" s="1"/>
  <c r="AL78" i="27"/>
  <c r="AE78" i="27"/>
  <c r="AV78" i="34"/>
  <c r="AR78" i="31"/>
  <c r="AA28" i="9"/>
  <c r="BC22" i="30"/>
  <c r="BC28" i="30" s="1"/>
  <c r="BI29" i="30"/>
  <c r="BD28" i="31"/>
  <c r="R36" i="31"/>
  <c r="BL30" i="29"/>
  <c r="W81" i="28"/>
  <c r="P35" i="34"/>
  <c r="BH40" i="4"/>
  <c r="N81" i="9"/>
  <c r="Z81" i="36"/>
  <c r="W81" i="33"/>
  <c r="W84" i="33" s="1"/>
  <c r="W88" i="33" s="1"/>
  <c r="T40" i="28"/>
  <c r="S36" i="33"/>
  <c r="AQ81" i="36"/>
  <c r="AJ40" i="28"/>
  <c r="BL28" i="27"/>
  <c r="AG78" i="34"/>
  <c r="BD28" i="36"/>
  <c r="AL78" i="31"/>
  <c r="AM78" i="28"/>
  <c r="AM84" i="28" s="1"/>
  <c r="AM88" i="28" s="1"/>
  <c r="J84" i="29"/>
  <c r="J88" i="29" s="1"/>
  <c r="AA84" i="36"/>
  <c r="AA88" i="36" s="1"/>
  <c r="W36" i="28"/>
  <c r="BH36" i="35"/>
  <c r="S29" i="9"/>
  <c r="AB29" i="36"/>
  <c r="R40" i="27"/>
  <c r="AN35" i="32"/>
  <c r="BJ29" i="33"/>
  <c r="BD37" i="28"/>
  <c r="BD40" i="28" s="1"/>
  <c r="AT77" i="32"/>
  <c r="AV77" i="35"/>
  <c r="W77" i="33"/>
  <c r="Y77" i="36"/>
  <c r="D77" i="35"/>
  <c r="AF77" i="35"/>
  <c r="AR77" i="28"/>
  <c r="X77" i="28"/>
  <c r="AN73" i="28"/>
  <c r="BB72" i="33"/>
  <c r="M72" i="36"/>
  <c r="U79" i="31"/>
  <c r="W79" i="34"/>
  <c r="AE79" i="28"/>
  <c r="AN72" i="29"/>
  <c r="BB79" i="35"/>
  <c r="Y72" i="9"/>
  <c r="AS79" i="33"/>
  <c r="AV79" i="36"/>
  <c r="AX79" i="30"/>
  <c r="BC53" i="28"/>
  <c r="BC79" i="28" s="1"/>
  <c r="BH51" i="36"/>
  <c r="BH55" i="36" s="1"/>
  <c r="R55" i="30"/>
  <c r="AU45" i="33"/>
  <c r="D45" i="31"/>
  <c r="BJ79" i="4"/>
  <c r="BC51" i="27"/>
  <c r="BC55" i="27" s="1"/>
  <c r="BE41" i="32"/>
  <c r="BE45" i="32" s="1"/>
  <c r="BH41" i="35"/>
  <c r="BH45" i="35" s="1"/>
  <c r="BK41" i="29"/>
  <c r="BK45" i="29" s="1"/>
  <c r="BI45" i="4"/>
  <c r="AF45" i="28"/>
  <c r="AL40" i="33"/>
  <c r="AQ40" i="36"/>
  <c r="AU40" i="30"/>
  <c r="BF51" i="33"/>
  <c r="AN51" i="28"/>
  <c r="BC41" i="31"/>
  <c r="BC45" i="31" s="1"/>
  <c r="BB81" i="31"/>
  <c r="AO81" i="9"/>
  <c r="AP77" i="32"/>
  <c r="AR77" i="35"/>
  <c r="S77" i="33"/>
  <c r="U77" i="36"/>
  <c r="T77" i="36"/>
  <c r="AQ77" i="33"/>
  <c r="AV77" i="36"/>
  <c r="T77" i="30"/>
  <c r="R77" i="27"/>
  <c r="T77" i="29"/>
  <c r="Z73" i="9"/>
  <c r="AN73" i="29"/>
  <c r="AT73" i="9"/>
  <c r="AJ77" i="28"/>
  <c r="BL72" i="28"/>
  <c r="BJ67" i="9"/>
  <c r="BC72" i="31"/>
  <c r="BF72" i="4"/>
  <c r="AP79" i="31"/>
  <c r="AV79" i="34"/>
  <c r="AY79" i="28"/>
  <c r="AY79" i="32"/>
  <c r="BD53" i="36"/>
  <c r="BD79" i="36" s="1"/>
  <c r="AQ45" i="33"/>
  <c r="AV45" i="36"/>
  <c r="R55" i="31"/>
  <c r="T55" i="34"/>
  <c r="AJ40" i="32"/>
  <c r="AP40" i="35"/>
  <c r="AT53" i="9"/>
  <c r="AF55" i="30"/>
  <c r="AP45" i="32"/>
  <c r="AR45" i="35"/>
  <c r="AV45" i="29"/>
  <c r="T40" i="35"/>
  <c r="AC79" i="9"/>
  <c r="BB55" i="33"/>
  <c r="W45" i="32"/>
  <c r="AE45" i="35"/>
  <c r="AH45" i="29"/>
  <c r="AW40" i="31"/>
  <c r="BC37" i="35"/>
  <c r="BC40" i="35" s="1"/>
  <c r="AP40" i="28"/>
  <c r="AS81" i="33"/>
  <c r="AV81" i="36"/>
  <c r="AP77" i="33"/>
  <c r="AQ77" i="36"/>
  <c r="AU77" i="30"/>
  <c r="X77" i="31"/>
  <c r="AA77" i="34"/>
  <c r="S77" i="31"/>
  <c r="Z77" i="34"/>
  <c r="AV77" i="31"/>
  <c r="R77" i="28"/>
  <c r="S77" i="30"/>
  <c r="Y77" i="27"/>
  <c r="BB77" i="4"/>
  <c r="BA73" i="4"/>
  <c r="BA77" i="4" s="1"/>
  <c r="BB73" i="9"/>
  <c r="S77" i="29"/>
  <c r="Y73" i="9"/>
  <c r="AO77" i="9"/>
  <c r="BI71" i="27"/>
  <c r="BD71" i="9"/>
  <c r="BC68" i="30"/>
  <c r="AL72" i="28"/>
  <c r="AO66" i="9"/>
  <c r="G72" i="35"/>
  <c r="BJ72" i="27"/>
  <c r="AR79" i="32"/>
  <c r="AU79" i="35"/>
  <c r="AW79" i="29"/>
  <c r="AX79" i="33"/>
  <c r="BC53" i="31"/>
  <c r="BC79" i="31" s="1"/>
  <c r="BL53" i="28"/>
  <c r="BL79" i="28" s="1"/>
  <c r="AJ72" i="9"/>
  <c r="AD55" i="32"/>
  <c r="AG55" i="35"/>
  <c r="AM55" i="29"/>
  <c r="BF45" i="4"/>
  <c r="BJ37" i="31"/>
  <c r="BJ40" i="31" s="1"/>
  <c r="R40" i="34"/>
  <c r="AJ55" i="33"/>
  <c r="AR55" i="36"/>
  <c r="AT55" i="30"/>
  <c r="AY55" i="27"/>
  <c r="AC55" i="9"/>
  <c r="AK41" i="9"/>
  <c r="BD79" i="4"/>
  <c r="BD55" i="31"/>
  <c r="BJ51" i="34"/>
  <c r="BK55" i="28"/>
  <c r="V45" i="33"/>
  <c r="AB41" i="36"/>
  <c r="AJ45" i="30"/>
  <c r="AP45" i="27"/>
  <c r="AU40" i="32"/>
  <c r="AD77" i="32"/>
  <c r="AI77" i="35"/>
  <c r="BG73" i="33"/>
  <c r="BG77" i="33" s="1"/>
  <c r="BJ73" i="32"/>
  <c r="BJ77" i="32" s="1"/>
  <c r="AE77" i="30"/>
  <c r="AL77" i="27"/>
  <c r="Y77" i="34"/>
  <c r="BH73" i="28"/>
  <c r="BH77" i="28" s="1"/>
  <c r="BH72" i="36"/>
  <c r="BD68" i="33"/>
  <c r="AT71" i="9"/>
  <c r="BC68" i="32"/>
  <c r="BC72" i="32" s="1"/>
  <c r="BB67" i="9"/>
  <c r="BA67" i="4"/>
  <c r="BA66" i="27"/>
  <c r="U72" i="32"/>
  <c r="T72" i="35"/>
  <c r="AU72" i="33"/>
  <c r="AB53" i="28"/>
  <c r="AU72" i="29"/>
  <c r="AW64" i="9"/>
  <c r="BE53" i="32"/>
  <c r="BE79" i="32" s="1"/>
  <c r="BH53" i="35"/>
  <c r="BH79" i="35" s="1"/>
  <c r="R79" i="29"/>
  <c r="BB55" i="30"/>
  <c r="BH55" i="27"/>
  <c r="BJ41" i="32"/>
  <c r="BJ45" i="32" s="1"/>
  <c r="X45" i="29"/>
  <c r="Z40" i="31"/>
  <c r="AE40" i="34"/>
  <c r="AV55" i="33"/>
  <c r="BF51" i="31"/>
  <c r="BH51" i="34"/>
  <c r="P51" i="28"/>
  <c r="T45" i="33"/>
  <c r="V45" i="36"/>
  <c r="V45" i="30"/>
  <c r="X45" i="27"/>
  <c r="AA40" i="32"/>
  <c r="AG45" i="32"/>
  <c r="AJ45" i="35"/>
  <c r="AM45" i="29"/>
  <c r="BD37" i="32"/>
  <c r="BD40" i="32" s="1"/>
  <c r="BH37" i="35"/>
  <c r="BH40" i="35" s="1"/>
  <c r="T53" i="9"/>
  <c r="T55" i="31"/>
  <c r="Z55" i="34"/>
  <c r="AA55" i="28"/>
  <c r="AI45" i="33"/>
  <c r="AP45" i="36"/>
  <c r="AW45" i="30"/>
  <c r="BD41" i="28"/>
  <c r="BD45" i="28" s="1"/>
  <c r="BC37" i="30"/>
  <c r="BC40" i="30" s="1"/>
  <c r="S81" i="35"/>
  <c r="S84" i="35" s="1"/>
  <c r="S88" i="35" s="1"/>
  <c r="U81" i="29"/>
  <c r="AA35" i="9"/>
  <c r="AG78" i="30"/>
  <c r="G78" i="35"/>
  <c r="G84" i="35" s="1"/>
  <c r="G88" i="35" s="1"/>
  <c r="AX78" i="31"/>
  <c r="AU78" i="27"/>
  <c r="AQ78" i="30"/>
  <c r="AM78" i="27"/>
  <c r="Z78" i="33"/>
  <c r="AA78" i="35"/>
  <c r="W78" i="32"/>
  <c r="W84" i="32" s="1"/>
  <c r="W88" i="32" s="1"/>
  <c r="AN22" i="28"/>
  <c r="U36" i="30"/>
  <c r="P36" i="28"/>
  <c r="AF81" i="28"/>
  <c r="D81" i="4"/>
  <c r="AW81" i="28"/>
  <c r="AQ81" i="34"/>
  <c r="AN35" i="31"/>
  <c r="AN36" i="31" s="1"/>
  <c r="AH37" i="9"/>
  <c r="AD40" i="29"/>
  <c r="BB40" i="27"/>
  <c r="V40" i="30"/>
  <c r="T78" i="30"/>
  <c r="O84" i="36"/>
  <c r="O88" i="36" s="1"/>
  <c r="AH78" i="27"/>
  <c r="Y78" i="36"/>
  <c r="U78" i="33"/>
  <c r="M78" i="33"/>
  <c r="M84" i="33" s="1"/>
  <c r="M88" i="33" s="1"/>
  <c r="D22" i="34"/>
  <c r="BH28" i="32"/>
  <c r="T36" i="35"/>
  <c r="BC36" i="34"/>
  <c r="BI81" i="34"/>
  <c r="AU40" i="28"/>
  <c r="L81" i="27"/>
  <c r="BG35" i="30"/>
  <c r="BG81" i="30" s="1"/>
  <c r="BB40" i="30"/>
  <c r="AP84" i="4"/>
  <c r="AP88" i="4" s="1"/>
  <c r="AK78" i="36"/>
  <c r="AU78" i="36"/>
  <c r="BE22" i="36"/>
  <c r="BF78" i="4"/>
  <c r="BF20" i="9"/>
  <c r="BF28" i="4"/>
  <c r="AS84" i="4"/>
  <c r="AS88" i="4" s="1"/>
  <c r="AO84" i="29"/>
  <c r="AO88" i="29" s="1"/>
  <c r="BK22" i="33"/>
  <c r="BK28" i="33" s="1"/>
  <c r="AB29" i="30"/>
  <c r="AV36" i="9"/>
  <c r="BJ23" i="30"/>
  <c r="BA23" i="30" s="1"/>
  <c r="D23" i="33"/>
  <c r="AV36" i="35"/>
  <c r="BD30" i="34"/>
  <c r="BA30" i="34" s="1"/>
  <c r="T81" i="27"/>
  <c r="BB81" i="33"/>
  <c r="AB40" i="4"/>
  <c r="X40" i="29"/>
  <c r="BC29" i="32"/>
  <c r="BC36" i="32" s="1"/>
  <c r="BE30" i="27"/>
  <c r="BE36" i="27" s="1"/>
  <c r="AY81" i="34"/>
  <c r="AW81" i="31"/>
  <c r="AQ37" i="9"/>
  <c r="AL40" i="29"/>
  <c r="AU36" i="33"/>
  <c r="BH30" i="33"/>
  <c r="AB35" i="29"/>
  <c r="BD28" i="29"/>
  <c r="AH78" i="36"/>
  <c r="BF28" i="29"/>
  <c r="Z78" i="36"/>
  <c r="V78" i="33"/>
  <c r="AF28" i="9"/>
  <c r="AA78" i="29"/>
  <c r="W78" i="35"/>
  <c r="AO84" i="33"/>
  <c r="AO88" i="33" s="1"/>
  <c r="BJ29" i="36"/>
  <c r="AQ36" i="9"/>
  <c r="BB36" i="34"/>
  <c r="AO36" i="9"/>
  <c r="BJ29" i="28"/>
  <c r="O40" i="9"/>
  <c r="Y40" i="29"/>
  <c r="M77" i="9"/>
  <c r="AR77" i="29"/>
  <c r="AW73" i="9"/>
  <c r="BD72" i="36"/>
  <c r="Z72" i="29"/>
  <c r="AB68" i="4"/>
  <c r="AB68" i="30"/>
  <c r="D66" i="31"/>
  <c r="P64" i="33"/>
  <c r="K65" i="9"/>
  <c r="K72" i="9" s="1"/>
  <c r="AB53" i="31"/>
  <c r="AI79" i="34"/>
  <c r="AL79" i="28"/>
  <c r="AL84" i="28" s="1"/>
  <c r="AL88" i="28" s="1"/>
  <c r="BB72" i="29"/>
  <c r="BA64" i="29"/>
  <c r="U79" i="34"/>
  <c r="X79" i="28"/>
  <c r="AS64" i="9"/>
  <c r="AY79" i="31"/>
  <c r="BD53" i="35"/>
  <c r="BD79" i="35" s="1"/>
  <c r="BJ53" i="29"/>
  <c r="BJ79" i="29" s="1"/>
  <c r="J79" i="9"/>
  <c r="AD45" i="33"/>
  <c r="AJ45" i="36"/>
  <c r="AM45" i="30"/>
  <c r="AN41" i="27"/>
  <c r="AT40" i="32"/>
  <c r="AU40" i="35"/>
  <c r="P53" i="27"/>
  <c r="P55" i="27" s="1"/>
  <c r="X55" i="32"/>
  <c r="BI51" i="28"/>
  <c r="BL41" i="33"/>
  <c r="BL45" i="33" s="1"/>
  <c r="BK41" i="36"/>
  <c r="BK45" i="36" s="1"/>
  <c r="R45" i="30"/>
  <c r="T45" i="27"/>
  <c r="X40" i="32"/>
  <c r="AK55" i="31"/>
  <c r="AN51" i="34"/>
  <c r="AT41" i="9"/>
  <c r="O79" i="9"/>
  <c r="W55" i="28"/>
  <c r="AE45" i="33"/>
  <c r="AK45" i="36"/>
  <c r="AS45" i="30"/>
  <c r="AX45" i="27"/>
  <c r="BE37" i="33"/>
  <c r="BE40" i="33" s="1"/>
  <c r="AW40" i="29"/>
  <c r="BC37" i="27"/>
  <c r="BC40" i="27" s="1"/>
  <c r="AT77" i="33"/>
  <c r="AU77" i="36"/>
  <c r="AY77" i="30"/>
  <c r="AB73" i="31"/>
  <c r="AF77" i="34"/>
  <c r="W77" i="31"/>
  <c r="AE77" i="34"/>
  <c r="BB77" i="32"/>
  <c r="AY77" i="28"/>
  <c r="BF77" i="4"/>
  <c r="BB77" i="34"/>
  <c r="AX77" i="27"/>
  <c r="AV79" i="32"/>
  <c r="AY79" i="35"/>
  <c r="T79" i="33"/>
  <c r="W79" i="36"/>
  <c r="AD79" i="30"/>
  <c r="AD84" i="30" s="1"/>
  <c r="AD88" i="30" s="1"/>
  <c r="AF79" i="27"/>
  <c r="F79" i="9"/>
  <c r="D45" i="32"/>
  <c r="AP40" i="32"/>
  <c r="AQ40" i="35"/>
  <c r="U55" i="32"/>
  <c r="W55" i="35"/>
  <c r="AD55" i="29"/>
  <c r="AH45" i="31"/>
  <c r="AH45" i="34"/>
  <c r="AP45" i="28"/>
  <c r="AM40" i="33"/>
  <c r="AR40" i="36"/>
  <c r="AV40" i="30"/>
  <c r="BL51" i="30"/>
  <c r="BL55" i="30" s="1"/>
  <c r="R55" i="27"/>
  <c r="X45" i="32"/>
  <c r="AA45" i="35"/>
  <c r="AE45" i="29"/>
  <c r="AP41" i="9"/>
  <c r="AT40" i="31"/>
  <c r="AX40" i="34"/>
  <c r="BH79" i="4"/>
  <c r="AU51" i="9"/>
  <c r="AC81" i="33"/>
  <c r="AC84" i="33" s="1"/>
  <c r="AC88" i="33" s="1"/>
  <c r="T35" i="9"/>
  <c r="AU77" i="31"/>
  <c r="AW77" i="34"/>
  <c r="AB73" i="32"/>
  <c r="AD77" i="35"/>
  <c r="W77" i="32"/>
  <c r="AB73" i="35"/>
  <c r="AY77" i="32"/>
  <c r="BG73" i="36"/>
  <c r="BG77" i="36" s="1"/>
  <c r="Y77" i="29"/>
  <c r="AA73" i="9"/>
  <c r="AX77" i="29"/>
  <c r="AX77" i="30"/>
  <c r="AS77" i="27"/>
  <c r="BJ71" i="31"/>
  <c r="AL72" i="34"/>
  <c r="AA72" i="35"/>
  <c r="P71" i="4"/>
  <c r="P81" i="4" s="1"/>
  <c r="Z72" i="27"/>
  <c r="BA66" i="4"/>
  <c r="AQ67" i="9"/>
  <c r="AR72" i="31"/>
  <c r="BG72" i="34"/>
  <c r="AU79" i="31"/>
  <c r="AW79" i="34"/>
  <c r="BF53" i="29"/>
  <c r="BF79" i="29" s="1"/>
  <c r="BJ53" i="32"/>
  <c r="BJ79" i="32" s="1"/>
  <c r="S79" i="29"/>
  <c r="AT79" i="32"/>
  <c r="AW79" i="35"/>
  <c r="BF53" i="27"/>
  <c r="BF79" i="27" s="1"/>
  <c r="BJ51" i="32"/>
  <c r="V55" i="29"/>
  <c r="Y51" i="9"/>
  <c r="D45" i="33"/>
  <c r="BH55" i="4"/>
  <c r="BI41" i="31"/>
  <c r="BI45" i="31" s="1"/>
  <c r="BI41" i="34"/>
  <c r="BI45" i="34" s="1"/>
  <c r="P41" i="28"/>
  <c r="S40" i="33"/>
  <c r="W40" i="36"/>
  <c r="BE79" i="4"/>
  <c r="F45" i="9"/>
  <c r="BH37" i="31"/>
  <c r="BH40" i="31" s="1"/>
  <c r="BG37" i="34"/>
  <c r="BG40" i="34" s="1"/>
  <c r="AU40" i="27"/>
  <c r="AY81" i="32"/>
  <c r="BI35" i="30"/>
  <c r="BI81" i="30" s="1"/>
  <c r="S81" i="27"/>
  <c r="AR40" i="29"/>
  <c r="AN73" i="32"/>
  <c r="AQ77" i="35"/>
  <c r="AI77" i="32"/>
  <c r="AP77" i="35"/>
  <c r="W77" i="36"/>
  <c r="AL77" i="29"/>
  <c r="AM73" i="9"/>
  <c r="AQ77" i="28"/>
  <c r="AI77" i="30"/>
  <c r="AP77" i="27"/>
  <c r="AK77" i="34"/>
  <c r="BH71" i="33"/>
  <c r="BH71" i="30"/>
  <c r="AM72" i="35"/>
  <c r="BG68" i="33"/>
  <c r="BG68" i="9" s="1"/>
  <c r="AN68" i="34"/>
  <c r="AN72" i="34" s="1"/>
  <c r="AX68" i="9"/>
  <c r="BF67" i="35"/>
  <c r="BG67" i="32"/>
  <c r="BJ68" i="29"/>
  <c r="BH65" i="31"/>
  <c r="BH72" i="31" s="1"/>
  <c r="BA65" i="27"/>
  <c r="H72" i="35"/>
  <c r="AM79" i="32"/>
  <c r="AQ79" i="35"/>
  <c r="AS79" i="29"/>
  <c r="AK72" i="34"/>
  <c r="AT79" i="33"/>
  <c r="AT84" i="33" s="1"/>
  <c r="AT88" i="33" s="1"/>
  <c r="AW79" i="36"/>
  <c r="AW84" i="36" s="1"/>
  <c r="AW88" i="36" s="1"/>
  <c r="BE53" i="34"/>
  <c r="BE79" i="34" s="1"/>
  <c r="BH53" i="28"/>
  <c r="BH79" i="28" s="1"/>
  <c r="F72" i="28"/>
  <c r="U79" i="30"/>
  <c r="V79" i="27"/>
  <c r="Y55" i="32"/>
  <c r="AI55" i="29"/>
  <c r="AR45" i="31"/>
  <c r="AU45" i="34"/>
  <c r="BD41" i="29"/>
  <c r="BD45" i="29" s="1"/>
  <c r="AG40" i="32"/>
  <c r="AH40" i="35"/>
  <c r="AY53" i="9"/>
  <c r="U55" i="29"/>
  <c r="X51" i="9"/>
  <c r="Y45" i="31"/>
  <c r="Y45" i="34"/>
  <c r="AG45" i="28"/>
  <c r="AF40" i="33"/>
  <c r="AJ40" i="36"/>
  <c r="AU79" i="27"/>
  <c r="AS55" i="32"/>
  <c r="BB55" i="36"/>
  <c r="BJ37" i="36"/>
  <c r="BJ40" i="36" s="1"/>
  <c r="BE41" i="29"/>
  <c r="BE45" i="29" s="1"/>
  <c r="S41" i="9"/>
  <c r="W40" i="31"/>
  <c r="AA40" i="34"/>
  <c r="BI37" i="28"/>
  <c r="BI40" i="28" s="1"/>
  <c r="AN40" i="4"/>
  <c r="AB28" i="29"/>
  <c r="BE28" i="31"/>
  <c r="AV78" i="36"/>
  <c r="AA78" i="28"/>
  <c r="AA84" i="28" s="1"/>
  <c r="AA88" i="28" s="1"/>
  <c r="W78" i="34"/>
  <c r="S78" i="31"/>
  <c r="P36" i="27"/>
  <c r="AB29" i="34"/>
  <c r="BE27" i="34"/>
  <c r="BE28" i="34" s="1"/>
  <c r="BH30" i="31"/>
  <c r="BH30" i="9" s="1"/>
  <c r="AV81" i="28"/>
  <c r="AT81" i="34"/>
  <c r="AM81" i="31"/>
  <c r="AK40" i="4"/>
  <c r="AK37" i="9"/>
  <c r="AK78" i="4"/>
  <c r="AK84" i="4" s="1"/>
  <c r="AK88" i="4" s="1"/>
  <c r="AG40" i="29"/>
  <c r="BK29" i="32"/>
  <c r="AQ81" i="27"/>
  <c r="AH81" i="36"/>
  <c r="AE81" i="33"/>
  <c r="AA40" i="28"/>
  <c r="H30" i="9"/>
  <c r="H36" i="9" s="1"/>
  <c r="BG35" i="34"/>
  <c r="BG81" i="34" s="1"/>
  <c r="AY81" i="36"/>
  <c r="AV81" i="33"/>
  <c r="AW40" i="28"/>
  <c r="AH28" i="9"/>
  <c r="M78" i="35"/>
  <c r="M84" i="35" s="1"/>
  <c r="M88" i="35" s="1"/>
  <c r="P20" i="9"/>
  <c r="AN20" i="9"/>
  <c r="AA78" i="32"/>
  <c r="D27" i="31"/>
  <c r="D28" i="31" s="1"/>
  <c r="BD28" i="27"/>
  <c r="BH27" i="29"/>
  <c r="BH27" i="9" s="1"/>
  <c r="BE28" i="32"/>
  <c r="X36" i="33"/>
  <c r="AD81" i="27"/>
  <c r="AA81" i="30"/>
  <c r="U81" i="36"/>
  <c r="R81" i="33"/>
  <c r="BK37" i="28"/>
  <c r="BK40" i="28" s="1"/>
  <c r="AP36" i="36"/>
  <c r="AQ36" i="33"/>
  <c r="Z81" i="4"/>
  <c r="Z84" i="4" s="1"/>
  <c r="Z88" i="4" s="1"/>
  <c r="AY84" i="4"/>
  <c r="AY88" i="4" s="1"/>
  <c r="U78" i="34"/>
  <c r="Q78" i="31"/>
  <c r="Q84" i="31" s="1"/>
  <c r="Q88" i="31" s="1"/>
  <c r="L22" i="9"/>
  <c r="AR28" i="9"/>
  <c r="BJ22" i="33"/>
  <c r="V28" i="9"/>
  <c r="V78" i="9"/>
  <c r="AW78" i="32"/>
  <c r="AN22" i="30"/>
  <c r="BG22" i="32"/>
  <c r="BD27" i="34"/>
  <c r="BD27" i="9" s="1"/>
  <c r="Q23" i="9"/>
  <c r="BE23" i="35"/>
  <c r="BE28" i="35" s="1"/>
  <c r="BL27" i="34"/>
  <c r="T36" i="30"/>
  <c r="U36" i="36"/>
  <c r="AJ36" i="33"/>
  <c r="BG30" i="33"/>
  <c r="BG36" i="33" s="1"/>
  <c r="AY81" i="27"/>
  <c r="AV81" i="30"/>
  <c r="AT81" i="36"/>
  <c r="AL81" i="33"/>
  <c r="AI40" i="28"/>
  <c r="BL36" i="31"/>
  <c r="O30" i="9"/>
  <c r="BF30" i="35"/>
  <c r="BF30" i="9" s="1"/>
  <c r="AB30" i="33"/>
  <c r="U81" i="28"/>
  <c r="S81" i="34"/>
  <c r="BI35" i="31"/>
  <c r="BI36" i="31" s="1"/>
  <c r="BF40" i="4"/>
  <c r="G28" i="9"/>
  <c r="BD28" i="30"/>
  <c r="BD78" i="30"/>
  <c r="BD84" i="30" s="1"/>
  <c r="BD88" i="30" s="1"/>
  <c r="AB28" i="4"/>
  <c r="T78" i="35"/>
  <c r="AD84" i="4"/>
  <c r="AD88" i="4" s="1"/>
  <c r="H78" i="34"/>
  <c r="H84" i="34" s="1"/>
  <c r="H88" i="34" s="1"/>
  <c r="R78" i="4"/>
  <c r="R84" i="4" s="1"/>
  <c r="R88" i="4" s="1"/>
  <c r="AW78" i="4"/>
  <c r="AW84" i="4" s="1"/>
  <c r="AW88" i="4" s="1"/>
  <c r="S78" i="34"/>
  <c r="BK28" i="31"/>
  <c r="AJ36" i="27"/>
  <c r="BH23" i="9"/>
  <c r="W36" i="33"/>
  <c r="BL35" i="36"/>
  <c r="BL81" i="36" s="1"/>
  <c r="D40" i="28"/>
  <c r="BE35" i="35"/>
  <c r="BE81" i="35" s="1"/>
  <c r="AS40" i="28"/>
  <c r="L30" i="9"/>
  <c r="X28" i="9"/>
  <c r="BG73" i="35"/>
  <c r="BG77" i="35" s="1"/>
  <c r="AJ77" i="32"/>
  <c r="AL77" i="35"/>
  <c r="AF77" i="32"/>
  <c r="AK77" i="35"/>
  <c r="BI73" i="33"/>
  <c r="BI77" i="33" s="1"/>
  <c r="S77" i="36"/>
  <c r="AH77" i="29"/>
  <c r="AJ73" i="9"/>
  <c r="BG73" i="29"/>
  <c r="BG77" i="29" s="1"/>
  <c r="P77" i="4"/>
  <c r="Z77" i="29"/>
  <c r="AB77" i="4"/>
  <c r="P68" i="34"/>
  <c r="L68" i="9"/>
  <c r="J72" i="35"/>
  <c r="AA79" i="33"/>
  <c r="AI79" i="36"/>
  <c r="AK79" i="30"/>
  <c r="BF72" i="30"/>
  <c r="K72" i="27"/>
  <c r="AB72" i="4"/>
  <c r="X55" i="35"/>
  <c r="AE55" i="29"/>
  <c r="AH51" i="9"/>
  <c r="AM45" i="31"/>
  <c r="AQ45" i="34"/>
  <c r="AX45" i="28"/>
  <c r="AW40" i="33"/>
  <c r="BC37" i="31"/>
  <c r="BC40" i="31" s="1"/>
  <c r="AA55" i="33"/>
  <c r="AI55" i="36"/>
  <c r="AK55" i="30"/>
  <c r="P79" i="4"/>
  <c r="U55" i="31"/>
  <c r="W55" i="34"/>
  <c r="AB51" i="28"/>
  <c r="AB45" i="4"/>
  <c r="S40" i="31"/>
  <c r="W40" i="34"/>
  <c r="BE37" i="28"/>
  <c r="BE40" i="28" s="1"/>
  <c r="BL35" i="33"/>
  <c r="BL81" i="33" s="1"/>
  <c r="AE77" i="36"/>
  <c r="AH77" i="30"/>
  <c r="BH73" i="31"/>
  <c r="BH77" i="31" s="1"/>
  <c r="AV77" i="33"/>
  <c r="BJ73" i="34"/>
  <c r="BJ77" i="34" s="1"/>
  <c r="AI77" i="31"/>
  <c r="AP77" i="34"/>
  <c r="D77" i="28"/>
  <c r="AH77" i="28"/>
  <c r="Z77" i="30"/>
  <c r="AG77" i="27"/>
  <c r="L77" i="9"/>
  <c r="AB68" i="32"/>
  <c r="BA68" i="29"/>
  <c r="AK79" i="33"/>
  <c r="AP79" i="36"/>
  <c r="AV79" i="30"/>
  <c r="AY79" i="27"/>
  <c r="AD51" i="9"/>
  <c r="AI45" i="31"/>
  <c r="AL45" i="34"/>
  <c r="AT45" i="28"/>
  <c r="AS40" i="33"/>
  <c r="AW40" i="36"/>
  <c r="BB40" i="34"/>
  <c r="AJ55" i="32"/>
  <c r="AR55" i="35"/>
  <c r="AT55" i="29"/>
  <c r="AV51" i="9"/>
  <c r="BJ41" i="29"/>
  <c r="BJ45" i="29" s="1"/>
  <c r="X41" i="9"/>
  <c r="AB37" i="31"/>
  <c r="AG40" i="34"/>
  <c r="AP55" i="33"/>
  <c r="AP55" i="36"/>
  <c r="AV55" i="30"/>
  <c r="AX55" i="27"/>
  <c r="P41" i="36"/>
  <c r="X45" i="30"/>
  <c r="AD45" i="27"/>
  <c r="BH35" i="33"/>
  <c r="BH81" i="33" s="1"/>
  <c r="AN35" i="34"/>
  <c r="AQ81" i="28"/>
  <c r="BF73" i="36"/>
  <c r="BF77" i="36" s="1"/>
  <c r="AF77" i="33"/>
  <c r="AH77" i="36"/>
  <c r="Z77" i="33"/>
  <c r="AG77" i="36"/>
  <c r="AJ77" i="30"/>
  <c r="AF77" i="30"/>
  <c r="AE77" i="27"/>
  <c r="J77" i="9"/>
  <c r="AG77" i="28"/>
  <c r="AL72" i="32"/>
  <c r="J66" i="9"/>
  <c r="BF66" i="36"/>
  <c r="BF72" i="36" s="1"/>
  <c r="AW79" i="32"/>
  <c r="AW84" i="32" s="1"/>
  <c r="AW88" i="32" s="1"/>
  <c r="BF53" i="36"/>
  <c r="BF79" i="36" s="1"/>
  <c r="BH53" i="30"/>
  <c r="BH79" i="30" s="1"/>
  <c r="H72" i="27"/>
  <c r="BC53" i="32"/>
  <c r="BC79" i="32" s="1"/>
  <c r="BJ53" i="35"/>
  <c r="BJ79" i="35" s="1"/>
  <c r="BL53" i="29"/>
  <c r="BL79" i="29" s="1"/>
  <c r="H72" i="34"/>
  <c r="BF53" i="31"/>
  <c r="BF79" i="31" s="1"/>
  <c r="BH53" i="34"/>
  <c r="BH79" i="34" s="1"/>
  <c r="T55" i="36"/>
  <c r="Z55" i="30"/>
  <c r="D55" i="29"/>
  <c r="BE55" i="4"/>
  <c r="BJ41" i="31"/>
  <c r="BJ45" i="31" s="1"/>
  <c r="R45" i="34"/>
  <c r="V45" i="28"/>
  <c r="X40" i="33"/>
  <c r="D40" i="35"/>
  <c r="BD41" i="33"/>
  <c r="BD45" i="33" s="1"/>
  <c r="W45" i="27"/>
  <c r="Z40" i="32"/>
  <c r="AF40" i="35"/>
  <c r="AO79" i="9"/>
  <c r="AN53" i="9"/>
  <c r="AJ45" i="32"/>
  <c r="AQ45" i="35"/>
  <c r="AU45" i="29"/>
  <c r="BJ37" i="32"/>
  <c r="BJ40" i="32" s="1"/>
  <c r="S40" i="35"/>
  <c r="BD37" i="29"/>
  <c r="BD40" i="29" s="1"/>
  <c r="Q30" i="9"/>
  <c r="Q36" i="9" s="1"/>
  <c r="Y77" i="28"/>
  <c r="BG71" i="32"/>
  <c r="BG81" i="32" s="1"/>
  <c r="AT77" i="28"/>
  <c r="AP77" i="30"/>
  <c r="AN73" i="27"/>
  <c r="BL77" i="4"/>
  <c r="BK71" i="28"/>
  <c r="BK72" i="28" s="1"/>
  <c r="AL72" i="29"/>
  <c r="BF67" i="29"/>
  <c r="BF72" i="29" s="1"/>
  <c r="AO67" i="9"/>
  <c r="BJ66" i="29"/>
  <c r="AH72" i="32"/>
  <c r="BD65" i="28"/>
  <c r="BD72" i="28" s="1"/>
  <c r="BG64" i="33"/>
  <c r="BJ65" i="31"/>
  <c r="AD72" i="33"/>
  <c r="AI72" i="36"/>
  <c r="BJ72" i="28"/>
  <c r="AQ79" i="31"/>
  <c r="AS79" i="34"/>
  <c r="AS84" i="34" s="1"/>
  <c r="AS88" i="34" s="1"/>
  <c r="BB79" i="29"/>
  <c r="AQ79" i="33"/>
  <c r="AT79" i="36"/>
  <c r="R72" i="4"/>
  <c r="AB51" i="33"/>
  <c r="AF55" i="36"/>
  <c r="R55" i="29"/>
  <c r="AV45" i="32"/>
  <c r="BD41" i="36"/>
  <c r="BD45" i="36" s="1"/>
  <c r="BH41" i="30"/>
  <c r="BH45" i="30" s="1"/>
  <c r="BI37" i="32"/>
  <c r="BI40" i="32" s="1"/>
  <c r="R40" i="35"/>
  <c r="AH53" i="9"/>
  <c r="AQ55" i="31"/>
  <c r="AT55" i="34"/>
  <c r="AY55" i="28"/>
  <c r="BE51" i="31"/>
  <c r="S45" i="33"/>
  <c r="U45" i="36"/>
  <c r="Y45" i="30"/>
  <c r="BB45" i="29"/>
  <c r="T40" i="31"/>
  <c r="X40" i="34"/>
  <c r="AD55" i="33"/>
  <c r="AG55" i="36"/>
  <c r="AM55" i="30"/>
  <c r="AP55" i="27"/>
  <c r="AW45" i="32"/>
  <c r="BI41" i="30"/>
  <c r="BI45" i="30" s="1"/>
  <c r="V45" i="27"/>
  <c r="Y40" i="32"/>
  <c r="AE40" i="35"/>
  <c r="S40" i="29"/>
  <c r="W37" i="9"/>
  <c r="Y81" i="31"/>
  <c r="AF81" i="34"/>
  <c r="AF84" i="34" s="1"/>
  <c r="AF88" i="34" s="1"/>
  <c r="AI81" i="28"/>
  <c r="X78" i="28"/>
  <c r="T78" i="34"/>
  <c r="BL78" i="31"/>
  <c r="BL84" i="31" s="1"/>
  <c r="BL88" i="31" s="1"/>
  <c r="AH78" i="28"/>
  <c r="BE28" i="30"/>
  <c r="AU78" i="32"/>
  <c r="AV78" i="29"/>
  <c r="AV84" i="29" s="1"/>
  <c r="AV88" i="29" s="1"/>
  <c r="AR78" i="35"/>
  <c r="AR84" i="35" s="1"/>
  <c r="AR88" i="35" s="1"/>
  <c r="D22" i="35"/>
  <c r="AO78" i="34"/>
  <c r="AO84" i="34" s="1"/>
  <c r="AO88" i="34" s="1"/>
  <c r="BG28" i="33"/>
  <c r="Z36" i="31"/>
  <c r="AD36" i="27"/>
  <c r="BL29" i="36"/>
  <c r="U35" i="9"/>
  <c r="U36" i="9" s="1"/>
  <c r="G30" i="9"/>
  <c r="AJ81" i="29"/>
  <c r="AD81" i="35"/>
  <c r="AA81" i="32"/>
  <c r="W40" i="27"/>
  <c r="AD81" i="28"/>
  <c r="AA81" i="34"/>
  <c r="U81" i="31"/>
  <c r="R37" i="9"/>
  <c r="V40" i="29"/>
  <c r="G28" i="34"/>
  <c r="AX78" i="36"/>
  <c r="BD28" i="33"/>
  <c r="U78" i="28"/>
  <c r="BJ28" i="28"/>
  <c r="AE78" i="35"/>
  <c r="AE84" i="35" s="1"/>
  <c r="AE88" i="35" s="1"/>
  <c r="E84" i="31"/>
  <c r="E88" i="31" s="1"/>
  <c r="AV78" i="33"/>
  <c r="M84" i="4"/>
  <c r="M88" i="4" s="1"/>
  <c r="J78" i="27"/>
  <c r="J84" i="27" s="1"/>
  <c r="J88" i="27" s="1"/>
  <c r="AA78" i="34"/>
  <c r="W78" i="31"/>
  <c r="AS36" i="27"/>
  <c r="AP36" i="30"/>
  <c r="BC29" i="36"/>
  <c r="BG29" i="30"/>
  <c r="BG36" i="30" s="1"/>
  <c r="D23" i="29"/>
  <c r="BL36" i="30"/>
  <c r="H81" i="9"/>
  <c r="S36" i="32"/>
  <c r="BH29" i="31"/>
  <c r="BG30" i="29"/>
  <c r="BA30" i="29" s="1"/>
  <c r="AP81" i="29"/>
  <c r="AP84" i="29" s="1"/>
  <c r="AP88" i="29" s="1"/>
  <c r="AI81" i="35"/>
  <c r="AG81" i="32"/>
  <c r="BB40" i="4"/>
  <c r="BA37" i="4"/>
  <c r="BA40" i="4" s="1"/>
  <c r="BB37" i="9"/>
  <c r="BC37" i="29"/>
  <c r="BC40" i="29" s="1"/>
  <c r="AT78" i="32"/>
  <c r="AQ78" i="28"/>
  <c r="AQ84" i="28" s="1"/>
  <c r="AQ88" i="28" s="1"/>
  <c r="H78" i="33"/>
  <c r="H84" i="33" s="1"/>
  <c r="H88" i="33" s="1"/>
  <c r="AI78" i="28"/>
  <c r="BF28" i="30"/>
  <c r="BF78" i="30"/>
  <c r="BF84" i="30" s="1"/>
  <c r="BF88" i="30" s="1"/>
  <c r="BA20" i="36"/>
  <c r="BB28" i="36"/>
  <c r="BB78" i="36"/>
  <c r="BG20" i="9"/>
  <c r="BG78" i="4"/>
  <c r="BG28" i="4"/>
  <c r="AA78" i="30"/>
  <c r="W78" i="36"/>
  <c r="AQ36" i="29"/>
  <c r="AN29" i="35"/>
  <c r="BK29" i="29"/>
  <c r="BD29" i="35"/>
  <c r="BE23" i="28"/>
  <c r="BE28" i="28" s="1"/>
  <c r="AL36" i="27"/>
  <c r="AE36" i="30"/>
  <c r="D23" i="28"/>
  <c r="BC30" i="9"/>
  <c r="AG35" i="9"/>
  <c r="Z81" i="29"/>
  <c r="X81" i="35"/>
  <c r="R81" i="32"/>
  <c r="BK37" i="27"/>
  <c r="BK40" i="27" s="1"/>
  <c r="BH37" i="30"/>
  <c r="BH40" i="30" s="1"/>
  <c r="AU81" i="4"/>
  <c r="AF40" i="27"/>
  <c r="D40" i="29"/>
  <c r="BD30" i="28"/>
  <c r="R81" i="27"/>
  <c r="BF35" i="36"/>
  <c r="BF81" i="36" s="1"/>
  <c r="AX40" i="27"/>
  <c r="BI30" i="33"/>
  <c r="BI36" i="33" s="1"/>
  <c r="BB20" i="4"/>
  <c r="E28" i="4"/>
  <c r="E20" i="9"/>
  <c r="D20" i="4"/>
  <c r="E78" i="4"/>
  <c r="E84" i="4" s="1"/>
  <c r="E88" i="4" s="1"/>
  <c r="AT84" i="4"/>
  <c r="AT88" i="4" s="1"/>
  <c r="D29" i="9"/>
  <c r="E36" i="9"/>
  <c r="K77" i="9"/>
  <c r="Z72" i="33"/>
  <c r="AI72" i="9"/>
  <c r="AL79" i="31"/>
  <c r="AV79" i="28"/>
  <c r="AL79" i="33"/>
  <c r="AL84" i="33" s="1"/>
  <c r="AL88" i="33" s="1"/>
  <c r="AS79" i="30"/>
  <c r="AB79" i="36"/>
  <c r="AI79" i="30"/>
  <c r="AI84" i="30" s="1"/>
  <c r="AI88" i="30" s="1"/>
  <c r="D55" i="32"/>
  <c r="Q55" i="9"/>
  <c r="Z45" i="34"/>
  <c r="D45" i="27"/>
  <c r="U45" i="30"/>
  <c r="BH45" i="4"/>
  <c r="AF45" i="34"/>
  <c r="AT40" i="33"/>
  <c r="AE81" i="28"/>
  <c r="AJ77" i="34"/>
  <c r="AL77" i="32"/>
  <c r="G77" i="9"/>
  <c r="AS81" i="9"/>
  <c r="R79" i="35"/>
  <c r="R84" i="35" s="1"/>
  <c r="R88" i="35" s="1"/>
  <c r="T79" i="29"/>
  <c r="AG79" i="32"/>
  <c r="AJ79" i="35"/>
  <c r="AQ79" i="29"/>
  <c r="AQ84" i="29" s="1"/>
  <c r="AQ88" i="29" s="1"/>
  <c r="BI55" i="4"/>
  <c r="V45" i="34"/>
  <c r="AB40" i="33"/>
  <c r="BB40" i="32"/>
  <c r="S55" i="27"/>
  <c r="X45" i="35"/>
  <c r="D45" i="28"/>
  <c r="BD55" i="28"/>
  <c r="AA45" i="27"/>
  <c r="AY77" i="29"/>
  <c r="D72" i="34"/>
  <c r="AS45" i="36"/>
  <c r="X45" i="33"/>
  <c r="Z45" i="30"/>
  <c r="AB41" i="27"/>
  <c r="AF40" i="32"/>
  <c r="AK40" i="35"/>
  <c r="AT55" i="31"/>
  <c r="AR45" i="29"/>
  <c r="X55" i="31"/>
  <c r="AF55" i="28"/>
  <c r="AT45" i="36"/>
  <c r="AO45" i="9"/>
  <c r="AF81" i="9"/>
  <c r="AE40" i="30"/>
  <c r="D77" i="36"/>
  <c r="AB77" i="29"/>
  <c r="P77" i="30"/>
  <c r="W77" i="27"/>
  <c r="BL71" i="29"/>
  <c r="BD72" i="35"/>
  <c r="BF67" i="32"/>
  <c r="BE67" i="36"/>
  <c r="BE67" i="9" s="1"/>
  <c r="BC66" i="9"/>
  <c r="AN66" i="28"/>
  <c r="BB79" i="36"/>
  <c r="R72" i="34"/>
  <c r="AA79" i="35"/>
  <c r="BE55" i="30"/>
  <c r="U40" i="31"/>
  <c r="AI55" i="33"/>
  <c r="AN51" i="30"/>
  <c r="AX45" i="32"/>
  <c r="D51" i="9"/>
  <c r="E55" i="9"/>
  <c r="AD81" i="32"/>
  <c r="AJ81" i="35"/>
  <c r="AL81" i="29"/>
  <c r="BJ28" i="36"/>
  <c r="AF84" i="36"/>
  <c r="AF88" i="36" s="1"/>
  <c r="BL36" i="35"/>
  <c r="AY36" i="32"/>
  <c r="BE28" i="36"/>
  <c r="BF28" i="27"/>
  <c r="AA78" i="27"/>
  <c r="AC81" i="9"/>
  <c r="V81" i="29"/>
  <c r="AT28" i="9"/>
  <c r="AK78" i="35"/>
  <c r="BD22" i="9"/>
  <c r="AD78" i="28"/>
  <c r="Y78" i="34"/>
  <c r="U78" i="31"/>
  <c r="U84" i="31" s="1"/>
  <c r="U88" i="31" s="1"/>
  <c r="AV84" i="4"/>
  <c r="AV88" i="4" s="1"/>
  <c r="M84" i="31"/>
  <c r="M88" i="31" s="1"/>
  <c r="AE28" i="9"/>
  <c r="BK36" i="36"/>
  <c r="BH29" i="36"/>
  <c r="BH36" i="36" s="1"/>
  <c r="AH81" i="9"/>
  <c r="S40" i="27"/>
  <c r="BB81" i="27"/>
  <c r="AK40" i="27"/>
  <c r="P77" i="29"/>
  <c r="T77" i="27"/>
  <c r="BH77" i="4"/>
  <c r="AA72" i="29"/>
  <c r="BC72" i="29"/>
  <c r="AB65" i="9"/>
  <c r="R79" i="36"/>
  <c r="R84" i="36" s="1"/>
  <c r="R88" i="36" s="1"/>
  <c r="T79" i="30"/>
  <c r="T84" i="30" s="1"/>
  <c r="T88" i="30" s="1"/>
  <c r="V79" i="35"/>
  <c r="X79" i="29"/>
  <c r="BB79" i="32"/>
  <c r="BG53" i="29"/>
  <c r="BG79" i="29" s="1"/>
  <c r="AR45" i="32"/>
  <c r="AX45" i="35"/>
  <c r="BB45" i="27"/>
  <c r="BK51" i="36"/>
  <c r="W55" i="32"/>
  <c r="AE55" i="35"/>
  <c r="AG55" i="29"/>
  <c r="AP45" i="31"/>
  <c r="AS45" i="34"/>
  <c r="AV45" i="28"/>
  <c r="AB51" i="36"/>
  <c r="AI55" i="30"/>
  <c r="AK55" i="27"/>
  <c r="AS45" i="32"/>
  <c r="AY45" i="35"/>
  <c r="R45" i="27"/>
  <c r="V40" i="32"/>
  <c r="Z40" i="35"/>
  <c r="S37" i="9"/>
  <c r="AW81" i="35"/>
  <c r="AY81" i="29"/>
  <c r="BH73" i="33"/>
  <c r="BH77" i="33" s="1"/>
  <c r="AJ77" i="33"/>
  <c r="AL77" i="36"/>
  <c r="AE77" i="33"/>
  <c r="AK77" i="36"/>
  <c r="AN73" i="30"/>
  <c r="R77" i="31"/>
  <c r="AM77" i="30"/>
  <c r="AI77" i="27"/>
  <c r="D77" i="29"/>
  <c r="BD77" i="4"/>
  <c r="BD66" i="9"/>
  <c r="AI79" i="33"/>
  <c r="AL79" i="36"/>
  <c r="AN53" i="30"/>
  <c r="AV79" i="27"/>
  <c r="BL53" i="34"/>
  <c r="BL79" i="34" s="1"/>
  <c r="S79" i="28"/>
  <c r="AM45" i="32"/>
  <c r="AT45" i="35"/>
  <c r="AX45" i="29"/>
  <c r="AV41" i="9"/>
  <c r="AT45" i="33"/>
  <c r="AU45" i="36"/>
  <c r="AU45" i="30"/>
  <c r="BB45" i="28"/>
  <c r="T55" i="32"/>
  <c r="Z55" i="35"/>
  <c r="AB51" i="29"/>
  <c r="AF51" i="9"/>
  <c r="AK45" i="31"/>
  <c r="AN41" i="34"/>
  <c r="AN78" i="34" s="1"/>
  <c r="AR45" i="28"/>
  <c r="G45" i="9"/>
  <c r="AL81" i="32"/>
  <c r="AS81" i="35"/>
  <c r="AK77" i="30"/>
  <c r="AQ77" i="27"/>
  <c r="AJ77" i="29"/>
  <c r="AP73" i="9"/>
  <c r="AF77" i="28"/>
  <c r="BI71" i="32"/>
  <c r="BI81" i="32" s="1"/>
  <c r="Z72" i="31"/>
  <c r="BF67" i="9"/>
  <c r="S72" i="9"/>
  <c r="W79" i="31"/>
  <c r="AD79" i="34"/>
  <c r="AG79" i="28"/>
  <c r="BL55" i="27"/>
  <c r="R45" i="32"/>
  <c r="U45" i="35"/>
  <c r="Z41" i="9"/>
  <c r="AE40" i="31"/>
  <c r="AI40" i="34"/>
  <c r="D79" i="4"/>
  <c r="AG55" i="32"/>
  <c r="AJ55" i="35"/>
  <c r="AQ55" i="29"/>
  <c r="AS51" i="9"/>
  <c r="AU45" i="31"/>
  <c r="AX45" i="34"/>
  <c r="AY40" i="33"/>
  <c r="BF37" i="31"/>
  <c r="BF40" i="31" s="1"/>
  <c r="V55" i="33"/>
  <c r="Y55" i="36"/>
  <c r="D55" i="35"/>
  <c r="BG55" i="4"/>
  <c r="T45" i="34"/>
  <c r="X45" i="28"/>
  <c r="AE40" i="33"/>
  <c r="AI40" i="36"/>
  <c r="AV55" i="32"/>
  <c r="AY55" i="35"/>
  <c r="BC55" i="30"/>
  <c r="BI51" i="27"/>
  <c r="BI55" i="27" s="1"/>
  <c r="S45" i="32"/>
  <c r="Z45" i="35"/>
  <c r="AD45" i="29"/>
  <c r="BG37" i="29"/>
  <c r="BG40" i="29" s="1"/>
  <c r="Y77" i="31"/>
  <c r="BE73" i="28"/>
  <c r="BE77" i="28" s="1"/>
  <c r="BJ71" i="33"/>
  <c r="BJ71" i="9" s="1"/>
  <c r="AS77" i="28"/>
  <c r="BG71" i="35"/>
  <c r="BG71" i="9" s="1"/>
  <c r="AB71" i="36"/>
  <c r="AB72" i="36" s="1"/>
  <c r="Z72" i="36"/>
  <c r="AA68" i="9"/>
  <c r="D66" i="30"/>
  <c r="AB65" i="28"/>
  <c r="BE65" i="29"/>
  <c r="AK72" i="32"/>
  <c r="R72" i="36"/>
  <c r="AK72" i="30"/>
  <c r="AA79" i="34"/>
  <c r="AI79" i="28"/>
  <c r="BD53" i="34"/>
  <c r="BD79" i="34" s="1"/>
  <c r="BG53" i="28"/>
  <c r="BG79" i="28" s="1"/>
  <c r="BI55" i="33"/>
  <c r="AS40" i="32"/>
  <c r="AX40" i="35"/>
  <c r="BH51" i="32"/>
  <c r="R55" i="35"/>
  <c r="T55" i="29"/>
  <c r="AB41" i="31"/>
  <c r="AB78" i="31" s="1"/>
  <c r="D55" i="4"/>
  <c r="BC40" i="4"/>
  <c r="R81" i="28"/>
  <c r="AI78" i="31"/>
  <c r="AI84" i="31" s="1"/>
  <c r="AI88" i="31" s="1"/>
  <c r="AN28" i="27"/>
  <c r="J84" i="35"/>
  <c r="J88" i="35" s="1"/>
  <c r="BC28" i="32"/>
  <c r="AY36" i="29"/>
  <c r="AN37" i="27"/>
  <c r="AL40" i="30"/>
  <c r="BK35" i="33"/>
  <c r="BK81" i="33" s="1"/>
  <c r="P28" i="27"/>
  <c r="AH78" i="34"/>
  <c r="BA20" i="30"/>
  <c r="BB78" i="30"/>
  <c r="BB84" i="30" s="1"/>
  <c r="BB88" i="30" s="1"/>
  <c r="BB28" i="30"/>
  <c r="BC78" i="4"/>
  <c r="BC20" i="9"/>
  <c r="BC28" i="4"/>
  <c r="AW84" i="28"/>
  <c r="AW88" i="28" s="1"/>
  <c r="AN28" i="31"/>
  <c r="N84" i="33"/>
  <c r="N88" i="33" s="1"/>
  <c r="BK36" i="28"/>
  <c r="BK36" i="34"/>
  <c r="AX81" i="27"/>
  <c r="AQ81" i="30"/>
  <c r="AN35" i="36"/>
  <c r="AK81" i="33"/>
  <c r="AD40" i="28"/>
  <c r="N30" i="9"/>
  <c r="BE30" i="32"/>
  <c r="BE36" i="32" s="1"/>
  <c r="AH81" i="28"/>
  <c r="AE81" i="34"/>
  <c r="D81" i="36"/>
  <c r="BK30" i="27"/>
  <c r="BK36" i="27" s="1"/>
  <c r="AD78" i="36"/>
  <c r="AD84" i="36" s="1"/>
  <c r="AD88" i="36" s="1"/>
  <c r="Y78" i="33"/>
  <c r="Y84" i="33" s="1"/>
  <c r="Y88" i="33" s="1"/>
  <c r="BI22" i="31"/>
  <c r="BA22" i="31" s="1"/>
  <c r="N84" i="32"/>
  <c r="N88" i="32" s="1"/>
  <c r="BL27" i="32"/>
  <c r="BL28" i="32" s="1"/>
  <c r="AI36" i="28"/>
  <c r="AJ36" i="34"/>
  <c r="AL29" i="9"/>
  <c r="BJ27" i="33"/>
  <c r="BA27" i="33" s="1"/>
  <c r="BJ23" i="31"/>
  <c r="BA23" i="31" s="1"/>
  <c r="D27" i="29"/>
  <c r="AX36" i="32"/>
  <c r="AY40" i="28"/>
  <c r="AJ36" i="31"/>
  <c r="AP81" i="28"/>
  <c r="AH81" i="34"/>
  <c r="AF81" i="31"/>
  <c r="Y37" i="9"/>
  <c r="U40" i="29"/>
  <c r="BK81" i="4"/>
  <c r="BH35" i="29"/>
  <c r="BH81" i="29" s="1"/>
  <c r="BB81" i="35"/>
  <c r="BL28" i="28"/>
  <c r="O84" i="27"/>
  <c r="O88" i="27" s="1"/>
  <c r="AB28" i="31"/>
  <c r="Y78" i="27"/>
  <c r="U78" i="30"/>
  <c r="U84" i="30" s="1"/>
  <c r="U88" i="30" s="1"/>
  <c r="Q84" i="36"/>
  <c r="Q88" i="36" s="1"/>
  <c r="BA23" i="4"/>
  <c r="BB23" i="9"/>
  <c r="AI78" i="34"/>
  <c r="D28" i="33"/>
  <c r="BG28" i="29"/>
  <c r="AU36" i="29"/>
  <c r="BL28" i="30"/>
  <c r="BE36" i="35"/>
  <c r="D36" i="31"/>
  <c r="BG30" i="9"/>
  <c r="AK35" i="9"/>
  <c r="AJ40" i="27"/>
  <c r="AD40" i="30"/>
  <c r="AB28" i="28"/>
  <c r="R77" i="33"/>
  <c r="X77" i="36"/>
  <c r="AU77" i="33"/>
  <c r="BD73" i="34"/>
  <c r="BD77" i="34" s="1"/>
  <c r="AY77" i="27"/>
  <c r="F72" i="9"/>
  <c r="M68" i="9"/>
  <c r="D67" i="32"/>
  <c r="D72" i="32" s="1"/>
  <c r="BK68" i="34"/>
  <c r="BK72" i="34" s="1"/>
  <c r="BH72" i="29"/>
  <c r="V79" i="33"/>
  <c r="Y79" i="36"/>
  <c r="D79" i="35"/>
  <c r="R79" i="30"/>
  <c r="R84" i="30" s="1"/>
  <c r="R88" i="30" s="1"/>
  <c r="BB45" i="31"/>
  <c r="BJ41" i="28"/>
  <c r="BJ45" i="28" s="1"/>
  <c r="BL37" i="33"/>
  <c r="BL40" i="33" s="1"/>
  <c r="T40" i="36"/>
  <c r="AJ79" i="27"/>
  <c r="AJ84" i="27" s="1"/>
  <c r="AJ88" i="27" s="1"/>
  <c r="P37" i="31"/>
  <c r="U40" i="34"/>
  <c r="BL55" i="29"/>
  <c r="AT45" i="32"/>
  <c r="AV45" i="35"/>
  <c r="BB45" i="30"/>
  <c r="AA45" i="32"/>
  <c r="AI45" i="35"/>
  <c r="AL45" i="29"/>
  <c r="AW41" i="9"/>
  <c r="BC37" i="32"/>
  <c r="BC40" i="32" s="1"/>
  <c r="BG37" i="35"/>
  <c r="BG40" i="35" s="1"/>
  <c r="AT40" i="28"/>
  <c r="AW81" i="33"/>
  <c r="D81" i="31"/>
  <c r="D68" i="33"/>
  <c r="D78" i="33" s="1"/>
  <c r="AM72" i="29"/>
  <c r="AB64" i="35"/>
  <c r="AN64" i="35"/>
  <c r="AN72" i="35" s="1"/>
  <c r="P53" i="31"/>
  <c r="S79" i="34"/>
  <c r="Z79" i="28"/>
  <c r="AQ64" i="9"/>
  <c r="T79" i="35"/>
  <c r="Z79" i="29"/>
  <c r="W53" i="9"/>
  <c r="AA55" i="31"/>
  <c r="AH55" i="34"/>
  <c r="D45" i="34"/>
  <c r="BC41" i="28"/>
  <c r="BC45" i="28" s="1"/>
  <c r="AD79" i="27"/>
  <c r="AD84" i="27" s="1"/>
  <c r="AD88" i="27" s="1"/>
  <c r="I79" i="9"/>
  <c r="AW51" i="9"/>
  <c r="AY45" i="31"/>
  <c r="BG41" i="29"/>
  <c r="BG45" i="29" s="1"/>
  <c r="H45" i="9"/>
  <c r="AD55" i="36"/>
  <c r="N55" i="9"/>
  <c r="AB79" i="4"/>
  <c r="BG51" i="30"/>
  <c r="BD35" i="34"/>
  <c r="BD81" i="34" s="1"/>
  <c r="BF35" i="28"/>
  <c r="BF81" i="28" s="1"/>
  <c r="AY72" i="31"/>
  <c r="BD68" i="34"/>
  <c r="D67" i="36"/>
  <c r="BB66" i="28"/>
  <c r="BB72" i="28" s="1"/>
  <c r="AC72" i="31"/>
  <c r="BD72" i="30"/>
  <c r="AJ79" i="33"/>
  <c r="AJ84" i="33" s="1"/>
  <c r="AJ88" i="33" s="1"/>
  <c r="AR79" i="36"/>
  <c r="AR84" i="36" s="1"/>
  <c r="AR88" i="36" s="1"/>
  <c r="AT79" i="30"/>
  <c r="AT84" i="30" s="1"/>
  <c r="AT88" i="30" s="1"/>
  <c r="BI53" i="34"/>
  <c r="BI79" i="34" s="1"/>
  <c r="S79" i="36"/>
  <c r="S84" i="36" s="1"/>
  <c r="S88" i="36" s="1"/>
  <c r="Y79" i="30"/>
  <c r="Z79" i="27"/>
  <c r="Z84" i="27" s="1"/>
  <c r="Z88" i="27" s="1"/>
  <c r="U45" i="33"/>
  <c r="AA45" i="36"/>
  <c r="AF45" i="30"/>
  <c r="AG45" i="27"/>
  <c r="AY45" i="32"/>
  <c r="BC41" i="36"/>
  <c r="BC45" i="36" s="1"/>
  <c r="BG41" i="30"/>
  <c r="BG45" i="30" s="1"/>
  <c r="BE41" i="27"/>
  <c r="BE45" i="27" s="1"/>
  <c r="P37" i="35"/>
  <c r="Y53" i="9"/>
  <c r="AD55" i="31"/>
  <c r="AF55" i="34"/>
  <c r="AK55" i="28"/>
  <c r="AQ45" i="36"/>
  <c r="AX45" i="30"/>
  <c r="BE41" i="28"/>
  <c r="BE45" i="28" s="1"/>
  <c r="BJ37" i="33"/>
  <c r="BJ40" i="33" s="1"/>
  <c r="R40" i="36"/>
  <c r="AA79" i="27"/>
  <c r="G79" i="9"/>
  <c r="D40" i="36"/>
  <c r="AS37" i="9"/>
  <c r="AU81" i="31"/>
  <c r="BE35" i="29"/>
  <c r="BE36" i="29" s="1"/>
  <c r="D77" i="33"/>
  <c r="AH77" i="33"/>
  <c r="AN73" i="36"/>
  <c r="BH73" i="30"/>
  <c r="BH77" i="30" s="1"/>
  <c r="AV77" i="29"/>
  <c r="BC73" i="27"/>
  <c r="BC77" i="27" s="1"/>
  <c r="P71" i="30"/>
  <c r="BA71" i="29"/>
  <c r="AX72" i="35"/>
  <c r="BD67" i="34"/>
  <c r="AY72" i="28"/>
  <c r="BG67" i="31"/>
  <c r="G67" i="9"/>
  <c r="BJ66" i="34"/>
  <c r="BJ72" i="34" s="1"/>
  <c r="P66" i="34"/>
  <c r="D72" i="31"/>
  <c r="BI65" i="28"/>
  <c r="BI65" i="9" s="1"/>
  <c r="AP72" i="31"/>
  <c r="BG65" i="36"/>
  <c r="BG72" i="36" s="1"/>
  <c r="BA64" i="31"/>
  <c r="BB72" i="31"/>
  <c r="BC65" i="35"/>
  <c r="BC72" i="35" s="1"/>
  <c r="U72" i="31"/>
  <c r="T72" i="30"/>
  <c r="AV79" i="33"/>
  <c r="BE53" i="31"/>
  <c r="BE79" i="31" s="1"/>
  <c r="BG53" i="34"/>
  <c r="BG79" i="34" s="1"/>
  <c r="R79" i="28"/>
  <c r="BF53" i="33"/>
  <c r="BF79" i="33" s="1"/>
  <c r="BI53" i="36"/>
  <c r="BI79" i="36" s="1"/>
  <c r="BK53" i="30"/>
  <c r="BK79" i="30" s="1"/>
  <c r="U72" i="35"/>
  <c r="AQ79" i="32"/>
  <c r="AQ84" i="32" s="1"/>
  <c r="AQ88" i="32" s="1"/>
  <c r="AT79" i="35"/>
  <c r="AT84" i="35" s="1"/>
  <c r="AT88" i="35" s="1"/>
  <c r="D79" i="30"/>
  <c r="N79" i="9"/>
  <c r="S55" i="31"/>
  <c r="Y55" i="34"/>
  <c r="AG40" i="35"/>
  <c r="AK53" i="9"/>
  <c r="AP55" i="31"/>
  <c r="AS55" i="34"/>
  <c r="AX55" i="28"/>
  <c r="F55" i="9"/>
  <c r="BF37" i="27"/>
  <c r="BF40" i="27" s="1"/>
  <c r="L81" i="32"/>
  <c r="L84" i="32" s="1"/>
  <c r="L88" i="32" s="1"/>
  <c r="K78" i="29"/>
  <c r="K84" i="29" s="1"/>
  <c r="K88" i="29" s="1"/>
  <c r="AL78" i="36"/>
  <c r="BI28" i="32"/>
  <c r="E84" i="32"/>
  <c r="E88" i="32" s="1"/>
  <c r="AJ28" i="9"/>
  <c r="BH36" i="34"/>
  <c r="AS36" i="9"/>
  <c r="Y81" i="34"/>
  <c r="W81" i="31"/>
  <c r="T40" i="4"/>
  <c r="T37" i="9"/>
  <c r="T78" i="4"/>
  <c r="BI37" i="29"/>
  <c r="BI40" i="29" s="1"/>
  <c r="BA35" i="4"/>
  <c r="BB35" i="9"/>
  <c r="BB81" i="4"/>
  <c r="BH36" i="32"/>
  <c r="AR81" i="27"/>
  <c r="AP81" i="30"/>
  <c r="AI81" i="36"/>
  <c r="AF81" i="33"/>
  <c r="H78" i="29"/>
  <c r="H84" i="29" s="1"/>
  <c r="H88" i="29" s="1"/>
  <c r="AV78" i="28"/>
  <c r="AR78" i="34"/>
  <c r="AR84" i="34" s="1"/>
  <c r="AR88" i="34" s="1"/>
  <c r="M28" i="33"/>
  <c r="S78" i="29"/>
  <c r="S84" i="29" s="1"/>
  <c r="S88" i="29" s="1"/>
  <c r="AO84" i="30"/>
  <c r="AO88" i="30" s="1"/>
  <c r="BH36" i="27"/>
  <c r="BB36" i="36"/>
  <c r="AQ36" i="36"/>
  <c r="D27" i="9"/>
  <c r="AG29" i="9"/>
  <c r="BB36" i="28"/>
  <c r="AT35" i="9"/>
  <c r="AM81" i="29"/>
  <c r="AK81" i="35"/>
  <c r="AE81" i="32"/>
  <c r="BD40" i="4"/>
  <c r="BD37" i="9"/>
  <c r="BE36" i="33"/>
  <c r="AK81" i="28"/>
  <c r="AD81" i="34"/>
  <c r="AA81" i="31"/>
  <c r="U37" i="9"/>
  <c r="P37" i="29"/>
  <c r="AT36" i="31"/>
  <c r="AE81" i="27"/>
  <c r="AB35" i="30"/>
  <c r="V81" i="36"/>
  <c r="S81" i="33"/>
  <c r="BL37" i="28"/>
  <c r="BL40" i="28" s="1"/>
  <c r="AP28" i="9"/>
  <c r="O84" i="35"/>
  <c r="O88" i="35" s="1"/>
  <c r="AG78" i="33"/>
  <c r="AG84" i="33" s="1"/>
  <c r="AG88" i="33" s="1"/>
  <c r="BE78" i="4"/>
  <c r="BE20" i="9"/>
  <c r="BE28" i="4"/>
  <c r="AD78" i="29"/>
  <c r="Y78" i="35"/>
  <c r="Y84" i="35" s="1"/>
  <c r="Y88" i="35" s="1"/>
  <c r="U78" i="32"/>
  <c r="I84" i="4"/>
  <c r="I88" i="4" s="1"/>
  <c r="Y28" i="9"/>
  <c r="BG28" i="31"/>
  <c r="F22" i="9"/>
  <c r="AO27" i="9"/>
  <c r="BF27" i="31"/>
  <c r="BI36" i="4"/>
  <c r="BB36" i="29"/>
  <c r="BF27" i="35"/>
  <c r="BF78" i="35" s="1"/>
  <c r="T36" i="34"/>
  <c r="BI23" i="36"/>
  <c r="BA23" i="33"/>
  <c r="BC36" i="27"/>
  <c r="BJ81" i="4"/>
  <c r="AW81" i="30"/>
  <c r="T81" i="32"/>
  <c r="BB30" i="9"/>
  <c r="AC84" i="30"/>
  <c r="AC88" i="30" s="1"/>
  <c r="AD78" i="33"/>
  <c r="BI28" i="4"/>
  <c r="BI20" i="9"/>
  <c r="BI78" i="4"/>
  <c r="AI78" i="27"/>
  <c r="S78" i="32"/>
  <c r="S84" i="32" s="1"/>
  <c r="S88" i="32" s="1"/>
  <c r="BK23" i="9"/>
  <c r="T36" i="27"/>
  <c r="BL36" i="28"/>
  <c r="Q27" i="9"/>
  <c r="AI29" i="9"/>
  <c r="BL40" i="4"/>
  <c r="S35" i="9"/>
  <c r="O81" i="29"/>
  <c r="AV37" i="9"/>
  <c r="R40" i="30"/>
  <c r="AG78" i="29"/>
  <c r="AG84" i="29" s="1"/>
  <c r="AG88" i="29" s="1"/>
  <c r="Y77" i="32"/>
  <c r="AE77" i="35"/>
  <c r="BC73" i="33"/>
  <c r="BC77" i="33" s="1"/>
  <c r="BE73" i="36"/>
  <c r="BE77" i="36" s="1"/>
  <c r="AV77" i="32"/>
  <c r="BD73" i="36"/>
  <c r="BD77" i="36" s="1"/>
  <c r="AD77" i="33"/>
  <c r="AJ77" i="36"/>
  <c r="BB77" i="27"/>
  <c r="BA73" i="27"/>
  <c r="BA77" i="27" s="1"/>
  <c r="AA77" i="30"/>
  <c r="AH77" i="27"/>
  <c r="BJ77" i="4"/>
  <c r="AA77" i="29"/>
  <c r="AH73" i="9"/>
  <c r="O71" i="9"/>
  <c r="O72" i="9" s="1"/>
  <c r="D68" i="36"/>
  <c r="BL68" i="27"/>
  <c r="AN68" i="28"/>
  <c r="BH65" i="9"/>
  <c r="AR79" i="33"/>
  <c r="AY79" i="36"/>
  <c r="BC53" i="34"/>
  <c r="BC79" i="34" s="1"/>
  <c r="BJ53" i="28"/>
  <c r="BJ79" i="28" s="1"/>
  <c r="AB64" i="27"/>
  <c r="BG79" i="4"/>
  <c r="BK51" i="31"/>
  <c r="BK55" i="31" s="1"/>
  <c r="U55" i="34"/>
  <c r="Z55" i="28"/>
  <c r="BB55" i="31"/>
  <c r="BD51" i="34"/>
  <c r="R55" i="36"/>
  <c r="T55" i="30"/>
  <c r="AW45" i="33"/>
  <c r="BL41" i="28"/>
  <c r="BL45" i="28" s="1"/>
  <c r="V40" i="33"/>
  <c r="Z40" i="36"/>
  <c r="AL79" i="27"/>
  <c r="BI37" i="36"/>
  <c r="BI40" i="36" s="1"/>
  <c r="AJ81" i="36"/>
  <c r="AJ84" i="36" s="1"/>
  <c r="AJ88" i="36" s="1"/>
  <c r="X35" i="9"/>
  <c r="BH73" i="35"/>
  <c r="BH77" i="35" s="1"/>
  <c r="V77" i="28"/>
  <c r="AM77" i="29"/>
  <c r="AS73" i="9"/>
  <c r="BK68" i="31"/>
  <c r="BK72" i="31" s="1"/>
  <c r="BK68" i="27"/>
  <c r="BK72" i="27" s="1"/>
  <c r="BC65" i="33"/>
  <c r="BC72" i="33" s="1"/>
  <c r="BI72" i="36"/>
  <c r="BH64" i="30"/>
  <c r="BH72" i="30" s="1"/>
  <c r="AM79" i="33"/>
  <c r="AM84" i="33" s="1"/>
  <c r="AM88" i="33" s="1"/>
  <c r="AU79" i="36"/>
  <c r="AW79" i="30"/>
  <c r="BD72" i="4"/>
  <c r="P53" i="34"/>
  <c r="T79" i="28"/>
  <c r="T84" i="28" s="1"/>
  <c r="T88" i="28" s="1"/>
  <c r="AH55" i="32"/>
  <c r="AK55" i="35"/>
  <c r="AR55" i="29"/>
  <c r="AX51" i="9"/>
  <c r="BB45" i="32"/>
  <c r="BE41" i="35"/>
  <c r="BE45" i="35" s="1"/>
  <c r="BL41" i="29"/>
  <c r="BL45" i="29" s="1"/>
  <c r="M45" i="9"/>
  <c r="BC55" i="33"/>
  <c r="R55" i="34"/>
  <c r="S55" i="28"/>
  <c r="Z45" i="33"/>
  <c r="AG45" i="36"/>
  <c r="AN41" i="30"/>
  <c r="AT45" i="27"/>
  <c r="AY40" i="32"/>
  <c r="BE37" i="36"/>
  <c r="BE40" i="36" s="1"/>
  <c r="AS40" i="29"/>
  <c r="AW37" i="9"/>
  <c r="AY81" i="31"/>
  <c r="BG35" i="35"/>
  <c r="BG36" i="35" s="1"/>
  <c r="BI81" i="29"/>
  <c r="T81" i="4"/>
  <c r="AX77" i="28"/>
  <c r="BE77" i="4"/>
  <c r="AB68" i="34"/>
  <c r="AB72" i="34" s="1"/>
  <c r="D72" i="35"/>
  <c r="BH64" i="33"/>
  <c r="BH72" i="33" s="1"/>
  <c r="AK72" i="29"/>
  <c r="AR64" i="9"/>
  <c r="AR72" i="9" s="1"/>
  <c r="AU79" i="33"/>
  <c r="AX79" i="36"/>
  <c r="BF53" i="34"/>
  <c r="BF79" i="34" s="1"/>
  <c r="BI53" i="28"/>
  <c r="BI79" i="28" s="1"/>
  <c r="BL51" i="35"/>
  <c r="BL55" i="35" s="1"/>
  <c r="AE45" i="31"/>
  <c r="AI45" i="34"/>
  <c r="AL45" i="28"/>
  <c r="AN37" i="33"/>
  <c r="AS40" i="36"/>
  <c r="AW40" i="30"/>
  <c r="S55" i="33"/>
  <c r="Z55" i="36"/>
  <c r="AB51" i="30"/>
  <c r="AI55" i="27"/>
  <c r="AF55" i="32"/>
  <c r="AM55" i="35"/>
  <c r="AP55" i="29"/>
  <c r="AR51" i="9"/>
  <c r="AX45" i="31"/>
  <c r="BC41" i="35"/>
  <c r="BC45" i="35" s="1"/>
  <c r="T41" i="9"/>
  <c r="X40" i="31"/>
  <c r="AB37" i="34"/>
  <c r="AH55" i="33"/>
  <c r="AK55" i="36"/>
  <c r="AR55" i="30"/>
  <c r="AT55" i="27"/>
  <c r="BC41" i="33"/>
  <c r="BC45" i="33" s="1"/>
  <c r="BI41" i="36"/>
  <c r="BI45" i="36" s="1"/>
  <c r="T45" i="30"/>
  <c r="Z45" i="27"/>
  <c r="BC45" i="4"/>
  <c r="BI73" i="32"/>
  <c r="BI77" i="32" s="1"/>
  <c r="BK73" i="35"/>
  <c r="BK77" i="35" s="1"/>
  <c r="BC71" i="36"/>
  <c r="BC72" i="36" s="1"/>
  <c r="BL71" i="27"/>
  <c r="BL71" i="9" s="1"/>
  <c r="Z72" i="32"/>
  <c r="AV71" i="9"/>
  <c r="AY72" i="34"/>
  <c r="BC67" i="30"/>
  <c r="BC72" i="30" s="1"/>
  <c r="BE68" i="30"/>
  <c r="BE68" i="9" s="1"/>
  <c r="P67" i="32"/>
  <c r="BH66" i="28"/>
  <c r="BH66" i="9" s="1"/>
  <c r="BI66" i="32"/>
  <c r="BI72" i="32" s="1"/>
  <c r="BG67" i="27"/>
  <c r="BA67" i="27" s="1"/>
  <c r="BE66" i="28"/>
  <c r="BE72" i="28" s="1"/>
  <c r="BD65" i="32"/>
  <c r="BD65" i="9" s="1"/>
  <c r="X72" i="33"/>
  <c r="X72" i="36"/>
  <c r="BE72" i="32"/>
  <c r="BE65" i="36"/>
  <c r="BE72" i="36" s="1"/>
  <c r="P65" i="27"/>
  <c r="W72" i="32"/>
  <c r="W72" i="34"/>
  <c r="I72" i="27"/>
  <c r="BH53" i="32"/>
  <c r="BH79" i="32" s="1"/>
  <c r="BK53" i="35"/>
  <c r="BK79" i="35" s="1"/>
  <c r="U79" i="29"/>
  <c r="AF72" i="30"/>
  <c r="BC64" i="28"/>
  <c r="BH53" i="33"/>
  <c r="BH79" i="33" s="1"/>
  <c r="BK53" i="36"/>
  <c r="BK79" i="36" s="1"/>
  <c r="AL51" i="9"/>
  <c r="AL78" i="9" s="1"/>
  <c r="E45" i="9"/>
  <c r="D41" i="9"/>
  <c r="BF55" i="27"/>
  <c r="BL41" i="32"/>
  <c r="BL45" i="32" s="1"/>
  <c r="S45" i="35"/>
  <c r="V45" i="29"/>
  <c r="AG41" i="9"/>
  <c r="AK40" i="31"/>
  <c r="AP40" i="34"/>
  <c r="AX55" i="33"/>
  <c r="AX55" i="36"/>
  <c r="BG51" i="28"/>
  <c r="BG55" i="28" s="1"/>
  <c r="R45" i="33"/>
  <c r="X45" i="36"/>
  <c r="D45" i="35"/>
  <c r="T81" i="33"/>
  <c r="W81" i="36"/>
  <c r="Y81" i="30"/>
  <c r="AF81" i="27"/>
  <c r="BH81" i="4"/>
  <c r="AG78" i="4"/>
  <c r="AG84" i="4" s="1"/>
  <c r="AG88" i="4" s="1"/>
  <c r="BD28" i="28"/>
  <c r="AX78" i="30"/>
  <c r="AX84" i="30" s="1"/>
  <c r="AX88" i="30" s="1"/>
  <c r="AT78" i="36"/>
  <c r="AT84" i="36" s="1"/>
  <c r="AT88" i="36" s="1"/>
  <c r="AQ28" i="9"/>
  <c r="AL78" i="29"/>
  <c r="H78" i="31"/>
  <c r="H84" i="31" s="1"/>
  <c r="H88" i="31" s="1"/>
  <c r="AY78" i="33"/>
  <c r="Z28" i="9"/>
  <c r="BF28" i="28"/>
  <c r="BF78" i="28"/>
  <c r="BF84" i="28" s="1"/>
  <c r="BF88" i="28" s="1"/>
  <c r="E84" i="34"/>
  <c r="E88" i="34" s="1"/>
  <c r="Z78" i="35"/>
  <c r="Z84" i="35" s="1"/>
  <c r="Z88" i="35" s="1"/>
  <c r="V78" i="32"/>
  <c r="BC28" i="27"/>
  <c r="N22" i="9"/>
  <c r="N28" i="9" s="1"/>
  <c r="BC36" i="30"/>
  <c r="AU36" i="35"/>
  <c r="D27" i="34"/>
  <c r="BD36" i="31"/>
  <c r="BI35" i="28"/>
  <c r="BI81" i="28" s="1"/>
  <c r="AK78" i="30"/>
  <c r="G78" i="32"/>
  <c r="G84" i="32" s="1"/>
  <c r="G88" i="32" s="1"/>
  <c r="AY78" i="27"/>
  <c r="AU78" i="30"/>
  <c r="AQ78" i="36"/>
  <c r="AQ84" i="36" s="1"/>
  <c r="AQ88" i="36" s="1"/>
  <c r="P28" i="32"/>
  <c r="AR78" i="27"/>
  <c r="AM78" i="30"/>
  <c r="BJ28" i="35"/>
  <c r="I28" i="32"/>
  <c r="D22" i="27"/>
  <c r="D28" i="27" s="1"/>
  <c r="Q84" i="4"/>
  <c r="Q88" i="4" s="1"/>
  <c r="AN28" i="4"/>
  <c r="J84" i="34"/>
  <c r="J88" i="34" s="1"/>
  <c r="BK28" i="36"/>
  <c r="AV36" i="28"/>
  <c r="AW36" i="34"/>
  <c r="AR36" i="29"/>
  <c r="BI29" i="34"/>
  <c r="BI36" i="34" s="1"/>
  <c r="V36" i="28"/>
  <c r="BL36" i="33"/>
  <c r="BD35" i="36"/>
  <c r="BD81" i="36" s="1"/>
  <c r="AV81" i="32"/>
  <c r="AR40" i="27"/>
  <c r="AT40" i="30"/>
  <c r="BD30" i="33"/>
  <c r="BA30" i="33" s="1"/>
  <c r="AV81" i="27"/>
  <c r="AS81" i="30"/>
  <c r="AL81" i="36"/>
  <c r="AI81" i="33"/>
  <c r="AF40" i="28"/>
  <c r="BH28" i="34"/>
  <c r="AC84" i="32"/>
  <c r="AC88" i="32" s="1"/>
  <c r="BL22" i="36"/>
  <c r="BL28" i="36" s="1"/>
  <c r="AU78" i="29"/>
  <c r="AQ78" i="35"/>
  <c r="P28" i="31"/>
  <c r="BI22" i="9"/>
  <c r="AM78" i="29"/>
  <c r="AM84" i="29" s="1"/>
  <c r="AM88" i="29" s="1"/>
  <c r="M78" i="34"/>
  <c r="M84" i="34" s="1"/>
  <c r="M88" i="34" s="1"/>
  <c r="BF28" i="31"/>
  <c r="BK28" i="27"/>
  <c r="AJ78" i="28"/>
  <c r="BC28" i="36"/>
  <c r="AW36" i="27"/>
  <c r="AT36" i="30"/>
  <c r="BE29" i="31"/>
  <c r="BE36" i="31" s="1"/>
  <c r="AK27" i="9"/>
  <c r="AK36" i="34"/>
  <c r="P23" i="4"/>
  <c r="AP36" i="28"/>
  <c r="BA23" i="35"/>
  <c r="P27" i="34"/>
  <c r="BF35" i="29"/>
  <c r="BF81" i="29" s="1"/>
  <c r="BD35" i="35"/>
  <c r="BD81" i="35" s="1"/>
  <c r="AV81" i="31"/>
  <c r="AT37" i="9"/>
  <c r="AP40" i="29"/>
  <c r="V36" i="32"/>
  <c r="I40" i="9"/>
  <c r="BK37" i="29"/>
  <c r="BK40" i="29" s="1"/>
  <c r="AK30" i="9"/>
  <c r="AI81" i="34"/>
  <c r="Z37" i="9"/>
  <c r="AH40" i="30"/>
  <c r="BD78" i="4"/>
  <c r="BD20" i="9"/>
  <c r="BD28" i="4"/>
  <c r="AC84" i="4"/>
  <c r="AC88" i="4" s="1"/>
  <c r="X78" i="29"/>
  <c r="O78" i="32"/>
  <c r="O84" i="32" s="1"/>
  <c r="O88" i="32" s="1"/>
  <c r="BH28" i="27"/>
  <c r="H28" i="34"/>
  <c r="AY78" i="36"/>
  <c r="AY84" i="36" s="1"/>
  <c r="AY88" i="36" s="1"/>
  <c r="AU78" i="33"/>
  <c r="BE28" i="33"/>
  <c r="E84" i="28"/>
  <c r="E88" i="28" s="1"/>
  <c r="Z78" i="29"/>
  <c r="Z84" i="29" s="1"/>
  <c r="Z88" i="29" s="1"/>
  <c r="V78" i="35"/>
  <c r="R78" i="32"/>
  <c r="AL84" i="4"/>
  <c r="AL88" i="4" s="1"/>
  <c r="AS78" i="29"/>
  <c r="AO84" i="35"/>
  <c r="AO88" i="35" s="1"/>
  <c r="J22" i="9"/>
  <c r="J28" i="9" s="1"/>
  <c r="BF29" i="29"/>
  <c r="AG36" i="28"/>
  <c r="BB36" i="27"/>
  <c r="BD36" i="30"/>
  <c r="BB36" i="32"/>
  <c r="AG37" i="9"/>
  <c r="BB40" i="28"/>
  <c r="BG29" i="32"/>
  <c r="BG36" i="32" s="1"/>
  <c r="R35" i="9"/>
  <c r="BK35" i="29"/>
  <c r="BK81" i="29" s="1"/>
  <c r="AU37" i="9"/>
  <c r="AU78" i="9" s="1"/>
  <c r="AQ40" i="29"/>
  <c r="AY36" i="33"/>
  <c r="BE35" i="28"/>
  <c r="BE81" i="28" s="1"/>
  <c r="BI30" i="9"/>
  <c r="X78" i="4"/>
  <c r="X84" i="4" s="1"/>
  <c r="X88" i="4" s="1"/>
  <c r="BE73" i="32"/>
  <c r="BE77" i="32" s="1"/>
  <c r="AL77" i="28"/>
  <c r="AD77" i="30"/>
  <c r="AK77" i="27"/>
  <c r="BA67" i="35"/>
  <c r="BH72" i="32"/>
  <c r="BB72" i="27"/>
  <c r="BH53" i="31"/>
  <c r="BH79" i="31" s="1"/>
  <c r="R79" i="34"/>
  <c r="U79" i="28"/>
  <c r="AP79" i="33"/>
  <c r="AS79" i="36"/>
  <c r="AS84" i="36" s="1"/>
  <c r="AS88" i="36" s="1"/>
  <c r="AY79" i="30"/>
  <c r="BD53" i="33"/>
  <c r="BD79" i="33" s="1"/>
  <c r="P53" i="30"/>
  <c r="R79" i="27"/>
  <c r="R84" i="27" s="1"/>
  <c r="R88" i="27" s="1"/>
  <c r="T51" i="9"/>
  <c r="P51" i="9" s="1"/>
  <c r="U45" i="31"/>
  <c r="U45" i="34"/>
  <c r="AB41" i="28"/>
  <c r="AA40" i="33"/>
  <c r="AF40" i="36"/>
  <c r="AN53" i="27"/>
  <c r="Q79" i="9"/>
  <c r="AF45" i="33"/>
  <c r="AH45" i="36"/>
  <c r="AP45" i="30"/>
  <c r="AU45" i="27"/>
  <c r="AG40" i="31"/>
  <c r="AK40" i="34"/>
  <c r="AT55" i="33"/>
  <c r="D55" i="34"/>
  <c r="T45" i="36"/>
  <c r="AB41" i="30"/>
  <c r="AH45" i="27"/>
  <c r="N45" i="9"/>
  <c r="BB77" i="28"/>
  <c r="BG73" i="34"/>
  <c r="BG77" i="34" s="1"/>
  <c r="AW77" i="27"/>
  <c r="BI71" i="31"/>
  <c r="BI72" i="31" s="1"/>
  <c r="BA68" i="31"/>
  <c r="I68" i="9"/>
  <c r="I72" i="9" s="1"/>
  <c r="AY68" i="9"/>
  <c r="P66" i="4"/>
  <c r="BA65" i="35"/>
  <c r="AN64" i="31"/>
  <c r="F72" i="35"/>
  <c r="AV72" i="4"/>
  <c r="AX79" i="31"/>
  <c r="BC53" i="35"/>
  <c r="BC79" i="35" s="1"/>
  <c r="BI53" i="29"/>
  <c r="BI79" i="29" s="1"/>
  <c r="AE79" i="32"/>
  <c r="AH79" i="35"/>
  <c r="AJ79" i="29"/>
  <c r="X64" i="9"/>
  <c r="P64" i="9" s="1"/>
  <c r="AE79" i="31"/>
  <c r="AG79" i="34"/>
  <c r="AG84" i="34" s="1"/>
  <c r="AG88" i="34" s="1"/>
  <c r="AJ79" i="28"/>
  <c r="AK55" i="33"/>
  <c r="AN51" i="36"/>
  <c r="AU55" i="30"/>
  <c r="W55" i="33"/>
  <c r="AE55" i="36"/>
  <c r="AG55" i="30"/>
  <c r="AM55" i="27"/>
  <c r="AL45" i="32"/>
  <c r="AS45" i="29"/>
  <c r="AQ41" i="9"/>
  <c r="AU40" i="31"/>
  <c r="AY40" i="34"/>
  <c r="BD41" i="32"/>
  <c r="BD45" i="32" s="1"/>
  <c r="BG41" i="35"/>
  <c r="BG45" i="35" s="1"/>
  <c r="AH40" i="32"/>
  <c r="AM40" i="35"/>
  <c r="AA40" i="29"/>
  <c r="AF37" i="9"/>
  <c r="BD73" i="33"/>
  <c r="BD77" i="33" s="1"/>
  <c r="AD77" i="34"/>
  <c r="BI73" i="28"/>
  <c r="BI77" i="28" s="1"/>
  <c r="BB77" i="30"/>
  <c r="U77" i="30"/>
  <c r="AA77" i="27"/>
  <c r="BF71" i="35"/>
  <c r="BF81" i="35" s="1"/>
  <c r="AN71" i="4"/>
  <c r="AN81" i="4" s="1"/>
  <c r="BD68" i="32"/>
  <c r="O72" i="29"/>
  <c r="BF68" i="27"/>
  <c r="BF68" i="9" s="1"/>
  <c r="D66" i="29"/>
  <c r="BG66" i="9"/>
  <c r="AN64" i="33"/>
  <c r="M65" i="9"/>
  <c r="AP72" i="35"/>
  <c r="BC65" i="34"/>
  <c r="T72" i="29"/>
  <c r="BE72" i="27"/>
  <c r="BE64" i="34"/>
  <c r="AG72" i="4"/>
  <c r="AN53" i="31"/>
  <c r="AU79" i="34"/>
  <c r="AX79" i="28"/>
  <c r="AF55" i="27"/>
  <c r="AB37" i="36"/>
  <c r="AW79" i="27"/>
  <c r="AX55" i="32"/>
  <c r="BC51" i="36"/>
  <c r="BC55" i="36" s="1"/>
  <c r="BK51" i="27"/>
  <c r="BK55" i="27" s="1"/>
  <c r="P41" i="32"/>
  <c r="T45" i="35"/>
  <c r="W45" i="29"/>
  <c r="U41" i="9"/>
  <c r="Y40" i="31"/>
  <c r="AD40" i="34"/>
  <c r="AL55" i="33"/>
  <c r="AQ55" i="36"/>
  <c r="AS55" i="30"/>
  <c r="AU55" i="27"/>
  <c r="BJ41" i="30"/>
  <c r="BJ45" i="30" s="1"/>
  <c r="AN79" i="4"/>
  <c r="AN51" i="31"/>
  <c r="AV55" i="34"/>
  <c r="AW55" i="28"/>
  <c r="I55" i="9"/>
  <c r="BG41" i="27"/>
  <c r="BG45" i="27" s="1"/>
  <c r="J40" i="9"/>
  <c r="BJ35" i="31"/>
  <c r="BJ81" i="31" s="1"/>
  <c r="T81" i="34"/>
  <c r="V81" i="28"/>
  <c r="AS36" i="32"/>
  <c r="T77" i="33"/>
  <c r="V77" i="36"/>
  <c r="AS77" i="33"/>
  <c r="AX77" i="36"/>
  <c r="AM77" i="33"/>
  <c r="AS77" i="36"/>
  <c r="AW77" i="30"/>
  <c r="Z77" i="31"/>
  <c r="BF73" i="34"/>
  <c r="BF77" i="34" s="1"/>
  <c r="AR77" i="27"/>
  <c r="BF71" i="31"/>
  <c r="BF81" i="31" s="1"/>
  <c r="BC71" i="27"/>
  <c r="BJ68" i="35"/>
  <c r="AY72" i="32"/>
  <c r="L71" i="9"/>
  <c r="AB68" i="29"/>
  <c r="BD72" i="33"/>
  <c r="J72" i="33"/>
  <c r="BC64" i="34"/>
  <c r="AN64" i="28"/>
  <c r="BB79" i="34"/>
  <c r="BE53" i="28"/>
  <c r="BE79" i="28" s="1"/>
  <c r="AR72" i="29"/>
  <c r="AT64" i="9"/>
  <c r="BF53" i="32"/>
  <c r="BF79" i="32" s="1"/>
  <c r="BI53" i="35"/>
  <c r="BI79" i="35" s="1"/>
  <c r="BK53" i="29"/>
  <c r="BK79" i="29" s="1"/>
  <c r="AH72" i="30"/>
  <c r="AJ72" i="27"/>
  <c r="AP79" i="32"/>
  <c r="AP84" i="32" s="1"/>
  <c r="AP88" i="32" s="1"/>
  <c r="AS79" i="35"/>
  <c r="AY79" i="29"/>
  <c r="D79" i="27"/>
  <c r="AS55" i="27"/>
  <c r="BF41" i="27"/>
  <c r="BF45" i="27" s="1"/>
  <c r="BD55" i="4"/>
  <c r="BE41" i="31"/>
  <c r="BE45" i="31" s="1"/>
  <c r="BE41" i="34"/>
  <c r="BE45" i="34" s="1"/>
  <c r="BI41" i="28"/>
  <c r="BI45" i="28" s="1"/>
  <c r="BK37" i="33"/>
  <c r="BK40" i="33" s="1"/>
  <c r="S40" i="36"/>
  <c r="X79" i="27"/>
  <c r="AA55" i="32"/>
  <c r="AI55" i="35"/>
  <c r="AK55" i="29"/>
  <c r="AN55" i="4"/>
  <c r="AI45" i="27"/>
  <c r="BL45" i="4"/>
  <c r="AX28" i="9"/>
  <c r="K22" i="9"/>
  <c r="K78" i="9" s="1"/>
  <c r="L78" i="27"/>
  <c r="L84" i="27" s="1"/>
  <c r="L88" i="27" s="1"/>
  <c r="AD78" i="34"/>
  <c r="Y78" i="31"/>
  <c r="Y84" i="31" s="1"/>
  <c r="Y88" i="31" s="1"/>
  <c r="BA20" i="27"/>
  <c r="BB28" i="27"/>
  <c r="BB78" i="27"/>
  <c r="BB84" i="27" s="1"/>
  <c r="BB88" i="27" s="1"/>
  <c r="Z78" i="28"/>
  <c r="V78" i="34"/>
  <c r="R78" i="31"/>
  <c r="M22" i="9"/>
  <c r="W78" i="27"/>
  <c r="W84" i="27" s="1"/>
  <c r="W88" i="27" s="1"/>
  <c r="S78" i="30"/>
  <c r="AJ78" i="31"/>
  <c r="AJ84" i="31" s="1"/>
  <c r="AJ88" i="31" s="1"/>
  <c r="J78" i="33"/>
  <c r="J84" i="33" s="1"/>
  <c r="J88" i="33" s="1"/>
  <c r="BG28" i="28"/>
  <c r="BG29" i="28"/>
  <c r="BG36" i="28" s="1"/>
  <c r="BK28" i="34"/>
  <c r="I36" i="9"/>
  <c r="Y36" i="30"/>
  <c r="F36" i="9"/>
  <c r="AX36" i="28"/>
  <c r="BH36" i="4"/>
  <c r="AF36" i="30"/>
  <c r="AT81" i="27"/>
  <c r="AM81" i="30"/>
  <c r="AK81" i="36"/>
  <c r="AD81" i="33"/>
  <c r="Z40" i="28"/>
  <c r="AL35" i="9"/>
  <c r="BA30" i="30"/>
  <c r="AC78" i="35"/>
  <c r="AC84" i="35" s="1"/>
  <c r="AC88" i="35" s="1"/>
  <c r="AU28" i="4"/>
  <c r="P28" i="34"/>
  <c r="P78" i="34"/>
  <c r="L28" i="31"/>
  <c r="AI84" i="4"/>
  <c r="AI88" i="4" s="1"/>
  <c r="I84" i="34"/>
  <c r="I88" i="34" s="1"/>
  <c r="D78" i="31"/>
  <c r="D84" i="31" s="1"/>
  <c r="D88" i="31" s="1"/>
  <c r="J28" i="27"/>
  <c r="F78" i="30"/>
  <c r="F84" i="30" s="1"/>
  <c r="F88" i="30" s="1"/>
  <c r="BJ36" i="30"/>
  <c r="BJ29" i="27"/>
  <c r="BJ36" i="27" s="1"/>
  <c r="AD36" i="34"/>
  <c r="S36" i="27"/>
  <c r="BE81" i="4"/>
  <c r="D81" i="29"/>
  <c r="AX81" i="34"/>
  <c r="AR81" i="31"/>
  <c r="AP37" i="9"/>
  <c r="AK40" i="29"/>
  <c r="Y35" i="9"/>
  <c r="W81" i="29"/>
  <c r="W84" i="29" s="1"/>
  <c r="W88" i="29" s="1"/>
  <c r="P35" i="35"/>
  <c r="P36" i="35" s="1"/>
  <c r="BK35" i="32"/>
  <c r="BK81" i="32" s="1"/>
  <c r="BH37" i="27"/>
  <c r="BH40" i="27" s="1"/>
  <c r="AY40" i="29"/>
  <c r="AI36" i="32"/>
  <c r="AR35" i="9"/>
  <c r="X78" i="27"/>
  <c r="AC84" i="34"/>
  <c r="AC88" i="34" s="1"/>
  <c r="BH22" i="35"/>
  <c r="AL78" i="34"/>
  <c r="L28" i="36"/>
  <c r="H28" i="33"/>
  <c r="M84" i="27"/>
  <c r="M88" i="27" s="1"/>
  <c r="AE78" i="34"/>
  <c r="E84" i="36"/>
  <c r="E88" i="36" s="1"/>
  <c r="AV78" i="32"/>
  <c r="J84" i="4"/>
  <c r="J88" i="4" s="1"/>
  <c r="F84" i="29"/>
  <c r="F88" i="29" s="1"/>
  <c r="AW78" i="34"/>
  <c r="AS78" i="31"/>
  <c r="AS84" i="31" s="1"/>
  <c r="AS88" i="31" s="1"/>
  <c r="AO22" i="9"/>
  <c r="AO78" i="9" s="1"/>
  <c r="AO84" i="9" s="1"/>
  <c r="AO88" i="9" s="1"/>
  <c r="BG22" i="34"/>
  <c r="R29" i="9"/>
  <c r="AA36" i="36"/>
  <c r="BK36" i="4"/>
  <c r="BK29" i="9"/>
  <c r="AY36" i="34"/>
  <c r="BA23" i="28"/>
  <c r="T29" i="9"/>
  <c r="P29" i="29"/>
  <c r="BJ36" i="35"/>
  <c r="AH36" i="32"/>
  <c r="BL30" i="36"/>
  <c r="BL30" i="9" s="1"/>
  <c r="X81" i="28"/>
  <c r="R81" i="34"/>
  <c r="O81" i="31"/>
  <c r="O84" i="31" s="1"/>
  <c r="O88" i="31" s="1"/>
  <c r="H40" i="9"/>
  <c r="Y40" i="30"/>
  <c r="BF36" i="33"/>
  <c r="T28" i="9"/>
  <c r="BH78" i="35" l="1"/>
  <c r="BH84" i="35" s="1"/>
  <c r="BH88" i="35" s="1"/>
  <c r="BA64" i="34"/>
  <c r="AU84" i="34"/>
  <c r="AU88" i="34" s="1"/>
  <c r="BH78" i="34"/>
  <c r="BH84" i="34" s="1"/>
  <c r="BH88" i="34" s="1"/>
  <c r="O78" i="9"/>
  <c r="BC68" i="9"/>
  <c r="BF36" i="32"/>
  <c r="V84" i="35"/>
  <c r="V88" i="35" s="1"/>
  <c r="BG79" i="9"/>
  <c r="BJ27" i="9"/>
  <c r="D78" i="35"/>
  <c r="D84" i="35" s="1"/>
  <c r="D88" i="35" s="1"/>
  <c r="BA30" i="4"/>
  <c r="X84" i="27"/>
  <c r="X88" i="27" s="1"/>
  <c r="AI84" i="27"/>
  <c r="AI88" i="27" s="1"/>
  <c r="P22" i="9"/>
  <c r="AE84" i="31"/>
  <c r="AE88" i="31" s="1"/>
  <c r="BA67" i="31"/>
  <c r="BH36" i="31"/>
  <c r="AW84" i="27"/>
  <c r="AW88" i="27" s="1"/>
  <c r="BD78" i="28"/>
  <c r="AL84" i="27"/>
  <c r="AL88" i="27" s="1"/>
  <c r="AN78" i="32"/>
  <c r="X84" i="30"/>
  <c r="X88" i="30" s="1"/>
  <c r="BD55" i="29"/>
  <c r="T84" i="36"/>
  <c r="T88" i="36" s="1"/>
  <c r="BJ36" i="29"/>
  <c r="BA53" i="34"/>
  <c r="BA79" i="34" s="1"/>
  <c r="AU84" i="29"/>
  <c r="AU88" i="29" s="1"/>
  <c r="AU84" i="30"/>
  <c r="AU88" i="30" s="1"/>
  <c r="S84" i="28"/>
  <c r="S88" i="28" s="1"/>
  <c r="AG84" i="32"/>
  <c r="AG88" i="32" s="1"/>
  <c r="W78" i="9"/>
  <c r="BL73" i="9"/>
  <c r="BI72" i="27"/>
  <c r="BJ36" i="33"/>
  <c r="BD36" i="34"/>
  <c r="AH84" i="35"/>
  <c r="AH88" i="35" s="1"/>
  <c r="BC72" i="28"/>
  <c r="AR84" i="33"/>
  <c r="AR88" i="33" s="1"/>
  <c r="BL77" i="9"/>
  <c r="BB28" i="31"/>
  <c r="AV84" i="34"/>
  <c r="AV88" i="34" s="1"/>
  <c r="BA35" i="27"/>
  <c r="BA64" i="27"/>
  <c r="BD72" i="29"/>
  <c r="BF23" i="9"/>
  <c r="P78" i="31"/>
  <c r="BK78" i="34"/>
  <c r="BK84" i="34" s="1"/>
  <c r="BK88" i="34" s="1"/>
  <c r="BG72" i="32"/>
  <c r="P53" i="9"/>
  <c r="P55" i="9" s="1"/>
  <c r="BA66" i="36"/>
  <c r="BJ30" i="9"/>
  <c r="BB78" i="31"/>
  <c r="BB84" i="31" s="1"/>
  <c r="BB88" i="31" s="1"/>
  <c r="AJ78" i="9"/>
  <c r="BF66" i="9"/>
  <c r="BA71" i="34"/>
  <c r="BA22" i="34"/>
  <c r="AE84" i="34"/>
  <c r="AE88" i="34" s="1"/>
  <c r="BL41" i="9"/>
  <c r="P78" i="32"/>
  <c r="M72" i="9"/>
  <c r="AE84" i="32"/>
  <c r="AE88" i="32" s="1"/>
  <c r="AU84" i="33"/>
  <c r="AU88" i="33" s="1"/>
  <c r="AQ84" i="35"/>
  <c r="AQ88" i="35" s="1"/>
  <c r="BJ28" i="30"/>
  <c r="AX78" i="9"/>
  <c r="AX84" i="9" s="1"/>
  <c r="AX88" i="9" s="1"/>
  <c r="BA27" i="31"/>
  <c r="U84" i="32"/>
  <c r="U88" i="32" s="1"/>
  <c r="BG55" i="30"/>
  <c r="Y84" i="27"/>
  <c r="Y88" i="27" s="1"/>
  <c r="AB72" i="28"/>
  <c r="BA67" i="29"/>
  <c r="BE51" i="9"/>
  <c r="P78" i="36"/>
  <c r="Z84" i="33"/>
  <c r="Z88" i="33" s="1"/>
  <c r="BF51" i="9"/>
  <c r="BF64" i="9"/>
  <c r="P36" i="31"/>
  <c r="BA51" i="29"/>
  <c r="U84" i="35"/>
  <c r="U88" i="35" s="1"/>
  <c r="AL84" i="30"/>
  <c r="AL88" i="30" s="1"/>
  <c r="V84" i="32"/>
  <c r="V88" i="32" s="1"/>
  <c r="BI28" i="34"/>
  <c r="AU84" i="36"/>
  <c r="AU88" i="36" s="1"/>
  <c r="BG28" i="32"/>
  <c r="BE55" i="36"/>
  <c r="BF28" i="36"/>
  <c r="AG84" i="28"/>
  <c r="AG88" i="28" s="1"/>
  <c r="BJ78" i="36"/>
  <c r="BJ84" i="36" s="1"/>
  <c r="BJ88" i="36" s="1"/>
  <c r="AB78" i="33"/>
  <c r="Z84" i="36"/>
  <c r="Z88" i="36" s="1"/>
  <c r="AW84" i="29"/>
  <c r="AW88" i="29" s="1"/>
  <c r="V84" i="30"/>
  <c r="V88" i="30" s="1"/>
  <c r="BC35" i="9"/>
  <c r="BA66" i="35"/>
  <c r="BI36" i="27"/>
  <c r="BB36" i="31"/>
  <c r="BB36" i="9" s="1"/>
  <c r="S84" i="31"/>
  <c r="S88" i="31" s="1"/>
  <c r="AS84" i="29"/>
  <c r="AS88" i="29" s="1"/>
  <c r="BK78" i="28"/>
  <c r="S84" i="30"/>
  <c r="S88" i="30" s="1"/>
  <c r="AL84" i="29"/>
  <c r="AL88" i="29" s="1"/>
  <c r="BJ77" i="9"/>
  <c r="O84" i="29"/>
  <c r="O88" i="29" s="1"/>
  <c r="AT36" i="9"/>
  <c r="BF78" i="36"/>
  <c r="BF84" i="36" s="1"/>
  <c r="BF88" i="36" s="1"/>
  <c r="AF84" i="31"/>
  <c r="AF88" i="31" s="1"/>
  <c r="BE71" i="9"/>
  <c r="AQ84" i="31"/>
  <c r="AQ88" i="31" s="1"/>
  <c r="BJ66" i="9"/>
  <c r="BK78" i="32"/>
  <c r="BK84" i="32" s="1"/>
  <c r="BK88" i="32" s="1"/>
  <c r="AU84" i="35"/>
  <c r="AU88" i="35" s="1"/>
  <c r="BI78" i="35"/>
  <c r="BI84" i="35" s="1"/>
  <c r="BI88" i="35" s="1"/>
  <c r="BD72" i="27"/>
  <c r="X84" i="31"/>
  <c r="X88" i="31" s="1"/>
  <c r="AJ36" i="9"/>
  <c r="AY84" i="33"/>
  <c r="AY88" i="33" s="1"/>
  <c r="AN37" i="9"/>
  <c r="BL45" i="9"/>
  <c r="AB72" i="29"/>
  <c r="BE72" i="34"/>
  <c r="BA73" i="30"/>
  <c r="BA77" i="30" s="1"/>
  <c r="Z78" i="9"/>
  <c r="BA23" i="36"/>
  <c r="BG78" i="31"/>
  <c r="BG84" i="31" s="1"/>
  <c r="BG88" i="31" s="1"/>
  <c r="BL78" i="30"/>
  <c r="BL84" i="30" s="1"/>
  <c r="BL88" i="30" s="1"/>
  <c r="BC36" i="36"/>
  <c r="AR84" i="32"/>
  <c r="AR88" i="32" s="1"/>
  <c r="AB64" i="9"/>
  <c r="BA23" i="29"/>
  <c r="BG55" i="31"/>
  <c r="BC36" i="35"/>
  <c r="BK36" i="33"/>
  <c r="BG53" i="9"/>
  <c r="BA68" i="34"/>
  <c r="S84" i="34"/>
  <c r="S88" i="34" s="1"/>
  <c r="BJ72" i="36"/>
  <c r="BH51" i="9"/>
  <c r="BF78" i="32"/>
  <c r="BF84" i="32" s="1"/>
  <c r="BF88" i="32" s="1"/>
  <c r="BA30" i="28"/>
  <c r="AK84" i="29"/>
  <c r="AK88" i="29" s="1"/>
  <c r="P55" i="29"/>
  <c r="BE35" i="9"/>
  <c r="BH29" i="9"/>
  <c r="V84" i="34"/>
  <c r="V88" i="34" s="1"/>
  <c r="K84" i="9"/>
  <c r="K88" i="9" s="1"/>
  <c r="BJ78" i="35"/>
  <c r="BJ84" i="35" s="1"/>
  <c r="BJ88" i="35" s="1"/>
  <c r="BA65" i="34"/>
  <c r="BC78" i="27"/>
  <c r="BD84" i="28"/>
  <c r="BD88" i="28" s="1"/>
  <c r="BD40" i="9"/>
  <c r="BL81" i="29"/>
  <c r="BA29" i="36"/>
  <c r="AU84" i="32"/>
  <c r="AU88" i="32" s="1"/>
  <c r="BJ72" i="31"/>
  <c r="AP84" i="36"/>
  <c r="AP88" i="36" s="1"/>
  <c r="BJ36" i="28"/>
  <c r="AA84" i="29"/>
  <c r="AA88" i="29" s="1"/>
  <c r="BA51" i="33"/>
  <c r="AP84" i="35"/>
  <c r="AP88" i="35" s="1"/>
  <c r="V55" i="9"/>
  <c r="BJ73" i="9"/>
  <c r="AD84" i="28"/>
  <c r="AD88" i="28" s="1"/>
  <c r="BH45" i="9"/>
  <c r="U84" i="33"/>
  <c r="U88" i="33" s="1"/>
  <c r="AY84" i="28"/>
  <c r="AY88" i="28" s="1"/>
  <c r="AB79" i="35"/>
  <c r="AY84" i="29"/>
  <c r="AY88" i="29" s="1"/>
  <c r="AY84" i="27"/>
  <c r="AY88" i="27" s="1"/>
  <c r="AV84" i="28"/>
  <c r="AV88" i="28" s="1"/>
  <c r="AG84" i="30"/>
  <c r="AG88" i="30" s="1"/>
  <c r="AM84" i="30"/>
  <c r="AM88" i="30" s="1"/>
  <c r="AS84" i="35"/>
  <c r="AS88" i="35" s="1"/>
  <c r="BA37" i="28"/>
  <c r="BA40" i="28" s="1"/>
  <c r="BL37" i="9"/>
  <c r="AT84" i="32"/>
  <c r="AT88" i="32" s="1"/>
  <c r="P78" i="28"/>
  <c r="P84" i="28" s="1"/>
  <c r="P88" i="28" s="1"/>
  <c r="P105" i="28" s="1"/>
  <c r="P106" i="28" s="1"/>
  <c r="BC28" i="31"/>
  <c r="BE81" i="31"/>
  <c r="AT84" i="29"/>
  <c r="AT88" i="29" s="1"/>
  <c r="AH84" i="31"/>
  <c r="AH88" i="31" s="1"/>
  <c r="M78" i="9"/>
  <c r="M84" i="9" s="1"/>
  <c r="M88" i="9" s="1"/>
  <c r="AD84" i="34"/>
  <c r="AD88" i="34" s="1"/>
  <c r="D71" i="9"/>
  <c r="D81" i="9" s="1"/>
  <c r="AB78" i="34"/>
  <c r="AB84" i="34" s="1"/>
  <c r="AB88" i="34" s="1"/>
  <c r="AB105" i="34" s="1"/>
  <c r="AB106" i="34" s="1"/>
  <c r="D84" i="33"/>
  <c r="D88" i="33" s="1"/>
  <c r="BA37" i="34"/>
  <c r="BA40" i="34" s="1"/>
  <c r="BF78" i="31"/>
  <c r="BF84" i="31" s="1"/>
  <c r="BF88" i="31" s="1"/>
  <c r="BH35" i="9"/>
  <c r="BA71" i="28"/>
  <c r="BG72" i="33"/>
  <c r="AG55" i="9"/>
  <c r="R84" i="32"/>
  <c r="R88" i="32" s="1"/>
  <c r="BH41" i="9"/>
  <c r="W84" i="35"/>
  <c r="W88" i="35" s="1"/>
  <c r="BH68" i="9"/>
  <c r="BK78" i="30"/>
  <c r="BK84" i="30" s="1"/>
  <c r="BK88" i="30" s="1"/>
  <c r="AN36" i="30"/>
  <c r="BE55" i="27"/>
  <c r="V79" i="9"/>
  <c r="AV84" i="32"/>
  <c r="AV88" i="32" s="1"/>
  <c r="BC45" i="9"/>
  <c r="BJ72" i="29"/>
  <c r="BA27" i="34"/>
  <c r="BH67" i="9"/>
  <c r="BA67" i="30"/>
  <c r="BL81" i="27"/>
  <c r="BD55" i="34"/>
  <c r="BI28" i="31"/>
  <c r="BA30" i="27"/>
  <c r="AA84" i="34"/>
  <c r="AA88" i="34" s="1"/>
  <c r="AH72" i="9"/>
  <c r="BC81" i="29"/>
  <c r="BA22" i="28"/>
  <c r="BA28" i="28" s="1"/>
  <c r="AB72" i="31"/>
  <c r="BA71" i="27"/>
  <c r="BA81" i="27" s="1"/>
  <c r="BG81" i="35"/>
  <c r="BD72" i="34"/>
  <c r="BH71" i="9"/>
  <c r="BJ55" i="34"/>
  <c r="BI72" i="30"/>
  <c r="BA22" i="29"/>
  <c r="BE81" i="30"/>
  <c r="AN51" i="9"/>
  <c r="AN55" i="9" s="1"/>
  <c r="BA71" i="32"/>
  <c r="AN78" i="31"/>
  <c r="R84" i="34"/>
  <c r="R88" i="34" s="1"/>
  <c r="AT78" i="9"/>
  <c r="BE65" i="9"/>
  <c r="AB78" i="27"/>
  <c r="BH36" i="33"/>
  <c r="D78" i="36"/>
  <c r="D84" i="36" s="1"/>
  <c r="D88" i="36" s="1"/>
  <c r="D105" i="36" s="1"/>
  <c r="D106" i="36" s="1"/>
  <c r="D23" i="9"/>
  <c r="BD67" i="9"/>
  <c r="Y84" i="29"/>
  <c r="Y88" i="29" s="1"/>
  <c r="AT84" i="31"/>
  <c r="AT88" i="31" s="1"/>
  <c r="AB73" i="9"/>
  <c r="BJ78" i="27"/>
  <c r="BJ84" i="27" s="1"/>
  <c r="BJ88" i="27" s="1"/>
  <c r="BA30" i="32"/>
  <c r="BA67" i="32"/>
  <c r="AT84" i="27"/>
  <c r="AT88" i="27" s="1"/>
  <c r="BC41" i="9"/>
  <c r="BG78" i="29"/>
  <c r="BG84" i="29" s="1"/>
  <c r="BG88" i="29" s="1"/>
  <c r="R78" i="9"/>
  <c r="D30" i="9"/>
  <c r="D36" i="9" s="1"/>
  <c r="BL27" i="9"/>
  <c r="BJ55" i="32"/>
  <c r="AY84" i="32"/>
  <c r="AY88" i="32" s="1"/>
  <c r="AL84" i="31"/>
  <c r="AL88" i="31" s="1"/>
  <c r="BA65" i="28"/>
  <c r="BA22" i="32"/>
  <c r="AP84" i="30"/>
  <c r="AP88" i="30" s="1"/>
  <c r="BA66" i="31"/>
  <c r="AB78" i="32"/>
  <c r="AF84" i="28"/>
  <c r="AF88" i="28" s="1"/>
  <c r="AX84" i="34"/>
  <c r="AX88" i="34" s="1"/>
  <c r="AJ84" i="35"/>
  <c r="AJ88" i="35" s="1"/>
  <c r="AK84" i="33"/>
  <c r="AK88" i="33" s="1"/>
  <c r="AH78" i="9"/>
  <c r="AI84" i="36"/>
  <c r="AI88" i="36" s="1"/>
  <c r="BJ28" i="33"/>
  <c r="BJ72" i="33"/>
  <c r="AY84" i="34"/>
  <c r="AY88" i="34" s="1"/>
  <c r="AM78" i="9"/>
  <c r="BI35" i="9"/>
  <c r="AT84" i="34"/>
  <c r="AT88" i="34" s="1"/>
  <c r="L72" i="9"/>
  <c r="BA68" i="35"/>
  <c r="AF84" i="32"/>
  <c r="AF88" i="32" s="1"/>
  <c r="P78" i="4"/>
  <c r="P84" i="4" s="1"/>
  <c r="P88" i="4" s="1"/>
  <c r="P105" i="4" s="1"/>
  <c r="P106" i="4" s="1"/>
  <c r="BK78" i="27"/>
  <c r="BK84" i="27" s="1"/>
  <c r="BK88" i="27" s="1"/>
  <c r="BD81" i="9"/>
  <c r="BL72" i="27"/>
  <c r="P78" i="29"/>
  <c r="P84" i="29" s="1"/>
  <c r="P88" i="29" s="1"/>
  <c r="P105" i="29" s="1"/>
  <c r="P106" i="29" s="1"/>
  <c r="BD68" i="9"/>
  <c r="AV84" i="27"/>
  <c r="AV88" i="27" s="1"/>
  <c r="AN78" i="35"/>
  <c r="D28" i="29"/>
  <c r="BJ68" i="9"/>
  <c r="BA71" i="33"/>
  <c r="D78" i="34"/>
  <c r="D84" i="34" s="1"/>
  <c r="D88" i="34" s="1"/>
  <c r="BA68" i="33"/>
  <c r="AO72" i="9"/>
  <c r="AS84" i="33"/>
  <c r="AS88" i="33" s="1"/>
  <c r="BE72" i="30"/>
  <c r="BK22" i="9"/>
  <c r="BK71" i="9"/>
  <c r="BA35" i="29"/>
  <c r="BA81" i="29" s="1"/>
  <c r="AF84" i="33"/>
  <c r="AF88" i="33" s="1"/>
  <c r="BJ65" i="9"/>
  <c r="BA71" i="30"/>
  <c r="BA66" i="29"/>
  <c r="BA28" i="27"/>
  <c r="AX84" i="27"/>
  <c r="AX88" i="27" s="1"/>
  <c r="AB72" i="33"/>
  <c r="BA27" i="29"/>
  <c r="V84" i="36"/>
  <c r="V88" i="36" s="1"/>
  <c r="BD78" i="31"/>
  <c r="BD84" i="31" s="1"/>
  <c r="BD88" i="31" s="1"/>
  <c r="BE22" i="9"/>
  <c r="AN40" i="9"/>
  <c r="BF84" i="35"/>
  <c r="BF88" i="35" s="1"/>
  <c r="BH84" i="4"/>
  <c r="AB77" i="9"/>
  <c r="J21" i="117" s="1"/>
  <c r="P36" i="29"/>
  <c r="AR81" i="9"/>
  <c r="BA22" i="35"/>
  <c r="AT72" i="9"/>
  <c r="U45" i="9"/>
  <c r="AB40" i="36"/>
  <c r="AN79" i="31"/>
  <c r="AF40" i="9"/>
  <c r="AQ45" i="9"/>
  <c r="AN55" i="36"/>
  <c r="BA73" i="28"/>
  <c r="BA77" i="28" s="1"/>
  <c r="AB45" i="30"/>
  <c r="AN79" i="27"/>
  <c r="P79" i="30"/>
  <c r="BF36" i="29"/>
  <c r="BD84" i="4"/>
  <c r="BD36" i="36"/>
  <c r="BC78" i="36"/>
  <c r="AR36" i="9"/>
  <c r="D45" i="9"/>
  <c r="BA65" i="33"/>
  <c r="AN40" i="33"/>
  <c r="BI66" i="9"/>
  <c r="BE73" i="9"/>
  <c r="AN45" i="30"/>
  <c r="AW84" i="30"/>
  <c r="AW88" i="30" s="1"/>
  <c r="AS77" i="9"/>
  <c r="X36" i="9"/>
  <c r="X81" i="9"/>
  <c r="AH77" i="9"/>
  <c r="S81" i="9"/>
  <c r="AD84" i="33"/>
  <c r="AD88" i="33" s="1"/>
  <c r="BJ35" i="9"/>
  <c r="AN27" i="9"/>
  <c r="BE84" i="4"/>
  <c r="AP78" i="9"/>
  <c r="AP84" i="9" s="1"/>
  <c r="AP88" i="9" s="1"/>
  <c r="AB36" i="30"/>
  <c r="U40" i="9"/>
  <c r="BA30" i="36"/>
  <c r="BC67" i="9"/>
  <c r="AS40" i="9"/>
  <c r="Y79" i="9"/>
  <c r="P55" i="31"/>
  <c r="P79" i="31"/>
  <c r="AB72" i="35"/>
  <c r="P40" i="31"/>
  <c r="BL78" i="28"/>
  <c r="BL84" i="28" s="1"/>
  <c r="BL88" i="28" s="1"/>
  <c r="AL36" i="9"/>
  <c r="AN40" i="27"/>
  <c r="AB45" i="31"/>
  <c r="BG67" i="9"/>
  <c r="AB55" i="29"/>
  <c r="AV78" i="9"/>
  <c r="AV45" i="9"/>
  <c r="AL84" i="36"/>
  <c r="AL88" i="36" s="1"/>
  <c r="BD77" i="9"/>
  <c r="BA53" i="32"/>
  <c r="BA79" i="32" s="1"/>
  <c r="BF78" i="27"/>
  <c r="BF84" i="27" s="1"/>
  <c r="BF88" i="27" s="1"/>
  <c r="AN55" i="30"/>
  <c r="AN41" i="9"/>
  <c r="BL55" i="34"/>
  <c r="BG84" i="4"/>
  <c r="W84" i="31"/>
  <c r="W88" i="31" s="1"/>
  <c r="AV84" i="33"/>
  <c r="AV88" i="33" s="1"/>
  <c r="BG78" i="33"/>
  <c r="BG84" i="33" s="1"/>
  <c r="BG88" i="33" s="1"/>
  <c r="BE78" i="30"/>
  <c r="AB40" i="31"/>
  <c r="AV84" i="30"/>
  <c r="AV88" i="30" s="1"/>
  <c r="AB72" i="32"/>
  <c r="O36" i="9"/>
  <c r="L81" i="9"/>
  <c r="BG28" i="34"/>
  <c r="AK78" i="9"/>
  <c r="AK40" i="9"/>
  <c r="AB27" i="9"/>
  <c r="AB28" i="9" s="1"/>
  <c r="BA22" i="33"/>
  <c r="AB78" i="29"/>
  <c r="AY79" i="9"/>
  <c r="AM77" i="9"/>
  <c r="BE79" i="9"/>
  <c r="BB66" i="9"/>
  <c r="AB77" i="32"/>
  <c r="BF77" i="9"/>
  <c r="AT45" i="9"/>
  <c r="BI55" i="28"/>
  <c r="AY84" i="31"/>
  <c r="AY88" i="31" s="1"/>
  <c r="P72" i="33"/>
  <c r="AH84" i="36"/>
  <c r="AH88" i="36" s="1"/>
  <c r="BF28" i="35"/>
  <c r="AU84" i="27"/>
  <c r="AU88" i="27" s="1"/>
  <c r="AA81" i="9"/>
  <c r="T79" i="9"/>
  <c r="BH55" i="34"/>
  <c r="BA51" i="30"/>
  <c r="BD53" i="9"/>
  <c r="BF45" i="9"/>
  <c r="AT77" i="9"/>
  <c r="BI41" i="9"/>
  <c r="BA65" i="29"/>
  <c r="AN77" i="28"/>
  <c r="BD78" i="36"/>
  <c r="BD84" i="36" s="1"/>
  <c r="BD88" i="36" s="1"/>
  <c r="BF27" i="9"/>
  <c r="BI36" i="30"/>
  <c r="D78" i="29"/>
  <c r="D84" i="29" s="1"/>
  <c r="D88" i="29" s="1"/>
  <c r="AE84" i="28"/>
  <c r="AE88" i="28" s="1"/>
  <c r="AJ79" i="9"/>
  <c r="BA41" i="36"/>
  <c r="BA45" i="36" s="1"/>
  <c r="AB55" i="34"/>
  <c r="BA53" i="31"/>
  <c r="BA79" i="31" s="1"/>
  <c r="BE81" i="29"/>
  <c r="BC81" i="27"/>
  <c r="J72" i="9"/>
  <c r="BK77" i="9"/>
  <c r="AB45" i="35"/>
  <c r="BC78" i="33"/>
  <c r="BC84" i="33" s="1"/>
  <c r="BC88" i="33" s="1"/>
  <c r="BJ78" i="31"/>
  <c r="BJ84" i="31" s="1"/>
  <c r="BJ88" i="31" s="1"/>
  <c r="BF36" i="35"/>
  <c r="BG29" i="9"/>
  <c r="BI78" i="30"/>
  <c r="BI84" i="30" s="1"/>
  <c r="BI88" i="30" s="1"/>
  <c r="P37" i="9"/>
  <c r="P78" i="33"/>
  <c r="R84" i="31"/>
  <c r="R88" i="31" s="1"/>
  <c r="BG55" i="29"/>
  <c r="BE72" i="29"/>
  <c r="BC78" i="30"/>
  <c r="BC84" i="30" s="1"/>
  <c r="BC88" i="30" s="1"/>
  <c r="BD28" i="34"/>
  <c r="D78" i="27"/>
  <c r="D84" i="27" s="1"/>
  <c r="D88" i="27" s="1"/>
  <c r="BC65" i="9"/>
  <c r="AB79" i="32"/>
  <c r="BI53" i="9"/>
  <c r="AQ79" i="9"/>
  <c r="BD35" i="9"/>
  <c r="BK41" i="9"/>
  <c r="AI36" i="9"/>
  <c r="AI81" i="9"/>
  <c r="AB81" i="36"/>
  <c r="BJ78" i="34"/>
  <c r="BJ84" i="34" s="1"/>
  <c r="BJ88" i="34" s="1"/>
  <c r="BF35" i="9"/>
  <c r="BA27" i="32"/>
  <c r="X84" i="35"/>
  <c r="X88" i="35" s="1"/>
  <c r="Z84" i="32"/>
  <c r="Z88" i="32" s="1"/>
  <c r="P45" i="29"/>
  <c r="AH84" i="32"/>
  <c r="AH88" i="32" s="1"/>
  <c r="BL53" i="9"/>
  <c r="BA22" i="30"/>
  <c r="BE78" i="28"/>
  <c r="BE84" i="28" s="1"/>
  <c r="BE88" i="28" s="1"/>
  <c r="BH78" i="29"/>
  <c r="BH84" i="29" s="1"/>
  <c r="BH88" i="29" s="1"/>
  <c r="BA53" i="30"/>
  <c r="BA79" i="30" s="1"/>
  <c r="AG84" i="31"/>
  <c r="AG88" i="31" s="1"/>
  <c r="AB45" i="33"/>
  <c r="AC72" i="9"/>
  <c r="AB71" i="9"/>
  <c r="BI55" i="36"/>
  <c r="AN79" i="32"/>
  <c r="BI40" i="9"/>
  <c r="BA29" i="31"/>
  <c r="BK84" i="4"/>
  <c r="BB84" i="33"/>
  <c r="BB88" i="33" s="1"/>
  <c r="AQ84" i="34"/>
  <c r="AQ88" i="34" s="1"/>
  <c r="BI78" i="29"/>
  <c r="BI84" i="29" s="1"/>
  <c r="BI88" i="29" s="1"/>
  <c r="BA35" i="36"/>
  <c r="BE78" i="33"/>
  <c r="BE84" i="33" s="1"/>
  <c r="BE88" i="33" s="1"/>
  <c r="Y36" i="9"/>
  <c r="AB78" i="35"/>
  <c r="BG37" i="9"/>
  <c r="AJ40" i="9"/>
  <c r="AA84" i="31"/>
  <c r="AA88" i="31" s="1"/>
  <c r="BA22" i="4"/>
  <c r="BE29" i="9"/>
  <c r="BD28" i="32"/>
  <c r="BC72" i="27"/>
  <c r="AR84" i="30"/>
  <c r="AR88" i="30" s="1"/>
  <c r="S84" i="33"/>
  <c r="S88" i="33" s="1"/>
  <c r="D68" i="9"/>
  <c r="P77" i="34"/>
  <c r="AG84" i="27"/>
  <c r="AG88" i="27" s="1"/>
  <c r="BJ45" i="9"/>
  <c r="AN72" i="30"/>
  <c r="AD77" i="9"/>
  <c r="AF45" i="9"/>
  <c r="BD36" i="33"/>
  <c r="BB78" i="35"/>
  <c r="BB84" i="35" s="1"/>
  <c r="BB88" i="35" s="1"/>
  <c r="X84" i="36"/>
  <c r="X88" i="36" s="1"/>
  <c r="BJ36" i="36"/>
  <c r="BG35" i="9"/>
  <c r="BE36" i="30"/>
  <c r="BL78" i="36"/>
  <c r="BL84" i="36" s="1"/>
  <c r="BL88" i="36" s="1"/>
  <c r="BC78" i="34"/>
  <c r="BC84" i="34" s="1"/>
  <c r="BC88" i="34" s="1"/>
  <c r="BB84" i="32"/>
  <c r="BB88" i="32" s="1"/>
  <c r="BJ78" i="29"/>
  <c r="BJ84" i="29" s="1"/>
  <c r="BJ88" i="29" s="1"/>
  <c r="BK53" i="9"/>
  <c r="R77" i="9"/>
  <c r="AQ55" i="9"/>
  <c r="BC55" i="31"/>
  <c r="D77" i="9"/>
  <c r="H21" i="117" s="1"/>
  <c r="BE45" i="9"/>
  <c r="P79" i="32"/>
  <c r="P84" i="32" s="1"/>
  <c r="P88" i="32" s="1"/>
  <c r="BG72" i="31"/>
  <c r="BC71" i="9"/>
  <c r="BB84" i="29"/>
  <c r="BB88" i="29" s="1"/>
  <c r="BL78" i="33"/>
  <c r="BL84" i="33" s="1"/>
  <c r="BL88" i="33" s="1"/>
  <c r="BA29" i="33"/>
  <c r="BK81" i="28"/>
  <c r="BK81" i="9" s="1"/>
  <c r="P55" i="36"/>
  <c r="BC73" i="9"/>
  <c r="AB45" i="29"/>
  <c r="AJ84" i="34"/>
  <c r="AJ88" i="34" s="1"/>
  <c r="BH72" i="28"/>
  <c r="BH72" i="9" s="1"/>
  <c r="D66" i="9"/>
  <c r="BA68" i="32"/>
  <c r="BD78" i="27"/>
  <c r="BD84" i="27" s="1"/>
  <c r="BD88" i="27" s="1"/>
  <c r="BA36" i="4"/>
  <c r="BC29" i="9"/>
  <c r="BL78" i="29"/>
  <c r="AN72" i="33"/>
  <c r="BE40" i="9"/>
  <c r="BJ28" i="27"/>
  <c r="AY55" i="9"/>
  <c r="AB72" i="30"/>
  <c r="BE55" i="32"/>
  <c r="T36" i="9"/>
  <c r="AN22" i="9"/>
  <c r="P81" i="35"/>
  <c r="AP40" i="9"/>
  <c r="D105" i="31"/>
  <c r="D106" i="31" s="1"/>
  <c r="AN72" i="28"/>
  <c r="X72" i="9"/>
  <c r="R81" i="9"/>
  <c r="AG40" i="9"/>
  <c r="BA29" i="27"/>
  <c r="BI78" i="28"/>
  <c r="BI84" i="28" s="1"/>
  <c r="BI88" i="28" s="1"/>
  <c r="AB40" i="34"/>
  <c r="BE77" i="9"/>
  <c r="BA41" i="32"/>
  <c r="BA45" i="32" s="1"/>
  <c r="P79" i="34"/>
  <c r="P27" i="9"/>
  <c r="AG36" i="9"/>
  <c r="AK55" i="9"/>
  <c r="AK79" i="9"/>
  <c r="P40" i="35"/>
  <c r="BA66" i="34"/>
  <c r="BA68" i="30"/>
  <c r="W79" i="9"/>
  <c r="AQ72" i="9"/>
  <c r="BA41" i="31"/>
  <c r="BA45" i="31" s="1"/>
  <c r="BK35" i="9"/>
  <c r="Y40" i="9"/>
  <c r="BH78" i="28"/>
  <c r="BH84" i="28" s="1"/>
  <c r="BH88" i="28" s="1"/>
  <c r="BA28" i="30"/>
  <c r="BL22" i="9"/>
  <c r="BJ23" i="9"/>
  <c r="BC37" i="9"/>
  <c r="AA72" i="9"/>
  <c r="AP77" i="9"/>
  <c r="AN45" i="34"/>
  <c r="AI84" i="33"/>
  <c r="AI88" i="33" s="1"/>
  <c r="AN77" i="30"/>
  <c r="S40" i="9"/>
  <c r="AB55" i="36"/>
  <c r="BK55" i="36"/>
  <c r="BA67" i="34"/>
  <c r="BH73" i="9"/>
  <c r="AB45" i="27"/>
  <c r="BC55" i="34"/>
  <c r="AS84" i="30"/>
  <c r="AS88" i="30" s="1"/>
  <c r="BB78" i="4"/>
  <c r="BB20" i="9"/>
  <c r="BA20" i="9" s="1"/>
  <c r="BB28" i="4"/>
  <c r="BB28" i="9" s="1"/>
  <c r="BA20" i="4"/>
  <c r="BD36" i="35"/>
  <c r="U84" i="28"/>
  <c r="U88" i="28" s="1"/>
  <c r="BL36" i="36"/>
  <c r="W40" i="9"/>
  <c r="AN77" i="27"/>
  <c r="AN79" i="9"/>
  <c r="X45" i="9"/>
  <c r="AK84" i="30"/>
  <c r="AK88" i="30" s="1"/>
  <c r="BF72" i="35"/>
  <c r="BF37" i="9"/>
  <c r="Q28" i="9"/>
  <c r="BK36" i="32"/>
  <c r="BE23" i="9"/>
  <c r="BA51" i="36"/>
  <c r="Y55" i="9"/>
  <c r="AW84" i="35"/>
  <c r="AW88" i="35" s="1"/>
  <c r="AA77" i="9"/>
  <c r="AB77" i="35"/>
  <c r="AU55" i="9"/>
  <c r="AF84" i="27"/>
  <c r="AF88" i="27" s="1"/>
  <c r="BA73" i="34"/>
  <c r="BA77" i="34" s="1"/>
  <c r="AN55" i="34"/>
  <c r="AN45" i="27"/>
  <c r="AS72" i="9"/>
  <c r="AB79" i="31"/>
  <c r="AB84" i="31" s="1"/>
  <c r="AB88" i="31" s="1"/>
  <c r="BI36" i="28"/>
  <c r="V84" i="33"/>
  <c r="V88" i="33" s="1"/>
  <c r="L78" i="9"/>
  <c r="BD78" i="29"/>
  <c r="BD84" i="29" s="1"/>
  <c r="BD88" i="29" s="1"/>
  <c r="H78" i="9"/>
  <c r="H84" i="9" s="1"/>
  <c r="H88" i="9" s="1"/>
  <c r="AN28" i="30"/>
  <c r="Y84" i="36"/>
  <c r="Y88" i="36" s="1"/>
  <c r="AH40" i="9"/>
  <c r="AX84" i="31"/>
  <c r="AX88" i="31" s="1"/>
  <c r="BF55" i="31"/>
  <c r="AW72" i="9"/>
  <c r="BD79" i="9"/>
  <c r="AN66" i="9"/>
  <c r="Y77" i="9"/>
  <c r="BB77" i="9"/>
  <c r="G72" i="9"/>
  <c r="AN77" i="29"/>
  <c r="AN35" i="9"/>
  <c r="AN36" i="9" s="1"/>
  <c r="BI45" i="9"/>
  <c r="Y78" i="9"/>
  <c r="AB36" i="36"/>
  <c r="BJ78" i="30"/>
  <c r="BJ84" i="30" s="1"/>
  <c r="BJ88" i="30" s="1"/>
  <c r="BH37" i="9"/>
  <c r="AN36" i="29"/>
  <c r="AN81" i="29"/>
  <c r="BG36" i="29"/>
  <c r="BK78" i="29"/>
  <c r="BK84" i="29" s="1"/>
  <c r="BK88" i="29" s="1"/>
  <c r="AX84" i="28"/>
  <c r="AX88" i="28" s="1"/>
  <c r="AM45" i="9"/>
  <c r="AB77" i="36"/>
  <c r="BA73" i="36"/>
  <c r="BA77" i="36" s="1"/>
  <c r="D79" i="9"/>
  <c r="V84" i="29"/>
  <c r="V88" i="29" s="1"/>
  <c r="Y45" i="9"/>
  <c r="P35" i="9"/>
  <c r="S84" i="27"/>
  <c r="S88" i="27" s="1"/>
  <c r="BL78" i="34"/>
  <c r="BL84" i="34" s="1"/>
  <c r="BL88" i="34" s="1"/>
  <c r="BL29" i="9"/>
  <c r="BK37" i="9"/>
  <c r="P45" i="30"/>
  <c r="AU81" i="9"/>
  <c r="AU84" i="9" s="1"/>
  <c r="AU88" i="9" s="1"/>
  <c r="N36" i="9"/>
  <c r="BI78" i="36"/>
  <c r="BI84" i="36" s="1"/>
  <c r="BI88" i="36" s="1"/>
  <c r="BJ84" i="4"/>
  <c r="BA28" i="31"/>
  <c r="AL84" i="35"/>
  <c r="AL88" i="35" s="1"/>
  <c r="AK36" i="9"/>
  <c r="BA66" i="32"/>
  <c r="AW36" i="9"/>
  <c r="AW81" i="9"/>
  <c r="BC64" i="9"/>
  <c r="P79" i="33"/>
  <c r="BG73" i="9"/>
  <c r="BI79" i="9"/>
  <c r="BI55" i="29"/>
  <c r="P72" i="28"/>
  <c r="BK45" i="9"/>
  <c r="BA37" i="33"/>
  <c r="BA40" i="33" s="1"/>
  <c r="AN55" i="33"/>
  <c r="AN79" i="29"/>
  <c r="BG72" i="35"/>
  <c r="P73" i="9"/>
  <c r="D78" i="28"/>
  <c r="D84" i="28" s="1"/>
  <c r="D88" i="28" s="1"/>
  <c r="AX84" i="33"/>
  <c r="AX88" i="33" s="1"/>
  <c r="BF81" i="9"/>
  <c r="BA27" i="35"/>
  <c r="BB45" i="9"/>
  <c r="BG65" i="9"/>
  <c r="AB79" i="29"/>
  <c r="BF72" i="32"/>
  <c r="BL79" i="9"/>
  <c r="BA53" i="33"/>
  <c r="BA79" i="33" s="1"/>
  <c r="BC28" i="9"/>
  <c r="AQ84" i="33"/>
  <c r="AQ88" i="33" s="1"/>
  <c r="BE27" i="9"/>
  <c r="BE78" i="29"/>
  <c r="BH28" i="29"/>
  <c r="AB81" i="30"/>
  <c r="BL35" i="9"/>
  <c r="BF55" i="36"/>
  <c r="AN55" i="35"/>
  <c r="BA73" i="31"/>
  <c r="BA77" i="31" s="1"/>
  <c r="AB81" i="28"/>
  <c r="BC78" i="35"/>
  <c r="BC84" i="35" s="1"/>
  <c r="BC88" i="35" s="1"/>
  <c r="AN78" i="36"/>
  <c r="BC78" i="29"/>
  <c r="BC84" i="29" s="1"/>
  <c r="BC88" i="29" s="1"/>
  <c r="D40" i="9"/>
  <c r="BB81" i="9"/>
  <c r="BI23" i="9"/>
  <c r="AS84" i="32"/>
  <c r="AS88" i="32" s="1"/>
  <c r="M28" i="9"/>
  <c r="AI78" i="9"/>
  <c r="BD30" i="9"/>
  <c r="BI78" i="27"/>
  <c r="BC81" i="36"/>
  <c r="BA53" i="27"/>
  <c r="BA79" i="27" s="1"/>
  <c r="BI72" i="28"/>
  <c r="BI72" i="9" s="1"/>
  <c r="BG40" i="9"/>
  <c r="AE84" i="33"/>
  <c r="AE88" i="33" s="1"/>
  <c r="P81" i="30"/>
  <c r="BA51" i="28"/>
  <c r="BC55" i="28"/>
  <c r="AB40" i="32"/>
  <c r="D72" i="27"/>
  <c r="BG22" i="9"/>
  <c r="BL78" i="32"/>
  <c r="BL84" i="32" s="1"/>
  <c r="BL88" i="32" s="1"/>
  <c r="AB81" i="27"/>
  <c r="BA28" i="34"/>
  <c r="U79" i="9"/>
  <c r="P45" i="33"/>
  <c r="BL68" i="9"/>
  <c r="BF71" i="9"/>
  <c r="U77" i="9"/>
  <c r="AK84" i="36"/>
  <c r="AK88" i="36" s="1"/>
  <c r="AN65" i="9"/>
  <c r="R45" i="9"/>
  <c r="AB78" i="30"/>
  <c r="BA35" i="28"/>
  <c r="BA81" i="28" s="1"/>
  <c r="BC22" i="9"/>
  <c r="BJ78" i="32"/>
  <c r="BJ84" i="32" s="1"/>
  <c r="BJ88" i="32" s="1"/>
  <c r="BG81" i="9"/>
  <c r="AA36" i="9"/>
  <c r="BH78" i="33"/>
  <c r="BH84" i="33" s="1"/>
  <c r="BH88" i="33" s="1"/>
  <c r="BJ81" i="33"/>
  <c r="BJ81" i="9" s="1"/>
  <c r="U84" i="29"/>
  <c r="U88" i="29" s="1"/>
  <c r="AN45" i="36"/>
  <c r="BK79" i="9"/>
  <c r="AB79" i="33"/>
  <c r="AB84" i="33" s="1"/>
  <c r="AB88" i="33" s="1"/>
  <c r="BA65" i="31"/>
  <c r="BI67" i="9"/>
  <c r="AN40" i="29"/>
  <c r="W45" i="9"/>
  <c r="BK51" i="9"/>
  <c r="BG72" i="27"/>
  <c r="P77" i="31"/>
  <c r="BJ55" i="35"/>
  <c r="AA79" i="9"/>
  <c r="AV84" i="35"/>
  <c r="AV88" i="35" s="1"/>
  <c r="BA67" i="28"/>
  <c r="BH28" i="35"/>
  <c r="BK78" i="33"/>
  <c r="BK84" i="33" s="1"/>
  <c r="BK88" i="33" s="1"/>
  <c r="Z84" i="34"/>
  <c r="Z88" i="34" s="1"/>
  <c r="AI40" i="9"/>
  <c r="BJ36" i="31"/>
  <c r="V84" i="27"/>
  <c r="V88" i="27" s="1"/>
  <c r="BD78" i="33"/>
  <c r="BD84" i="33" s="1"/>
  <c r="BD88" i="33" s="1"/>
  <c r="BJ55" i="33"/>
  <c r="BA66" i="30"/>
  <c r="BC77" i="9"/>
  <c r="BF55" i="30"/>
  <c r="P67" i="9"/>
  <c r="P77" i="36"/>
  <c r="BF55" i="29"/>
  <c r="BA73" i="29"/>
  <c r="BA77" i="29" s="1"/>
  <c r="AQ77" i="9"/>
  <c r="T84" i="34"/>
  <c r="T88" i="34" s="1"/>
  <c r="AM84" i="35"/>
  <c r="AM88" i="35" s="1"/>
  <c r="BI55" i="35"/>
  <c r="AB36" i="28"/>
  <c r="P72" i="32"/>
  <c r="BJ72" i="35"/>
  <c r="BF55" i="34"/>
  <c r="AN78" i="29"/>
  <c r="BC72" i="34"/>
  <c r="BC72" i="9" s="1"/>
  <c r="AN72" i="31"/>
  <c r="AY72" i="9"/>
  <c r="P79" i="9"/>
  <c r="T55" i="9"/>
  <c r="BA29" i="32"/>
  <c r="Z40" i="9"/>
  <c r="AT40" i="9"/>
  <c r="AJ84" i="28"/>
  <c r="AJ88" i="28" s="1"/>
  <c r="AQ78" i="9"/>
  <c r="AQ84" i="9" s="1"/>
  <c r="AQ88" i="9" s="1"/>
  <c r="AL55" i="9"/>
  <c r="AR55" i="9"/>
  <c r="AB72" i="27"/>
  <c r="AV40" i="9"/>
  <c r="BL40" i="9"/>
  <c r="BI29" i="9"/>
  <c r="BE28" i="9"/>
  <c r="AT81" i="9"/>
  <c r="T84" i="4"/>
  <c r="T88" i="4" s="1"/>
  <c r="BG78" i="28"/>
  <c r="BG84" i="28" s="1"/>
  <c r="BG88" i="28" s="1"/>
  <c r="BI78" i="32"/>
  <c r="BI84" i="32" s="1"/>
  <c r="BI88" i="32" s="1"/>
  <c r="BA66" i="28"/>
  <c r="AW55" i="9"/>
  <c r="Z84" i="28"/>
  <c r="Z88" i="28" s="1"/>
  <c r="AW45" i="9"/>
  <c r="BA41" i="30"/>
  <c r="BA45" i="30" s="1"/>
  <c r="D72" i="33"/>
  <c r="BA35" i="35"/>
  <c r="BE36" i="28"/>
  <c r="BC84" i="4"/>
  <c r="AH84" i="34"/>
  <c r="AH88" i="34" s="1"/>
  <c r="AN78" i="27"/>
  <c r="BC40" i="9"/>
  <c r="BG51" i="9"/>
  <c r="Z45" i="9"/>
  <c r="BF72" i="31"/>
  <c r="BA41" i="27"/>
  <c r="BA45" i="27" s="1"/>
  <c r="BH77" i="9"/>
  <c r="D55" i="9"/>
  <c r="BA53" i="36"/>
  <c r="BA79" i="36" s="1"/>
  <c r="BA37" i="32"/>
  <c r="BA40" i="32" s="1"/>
  <c r="D28" i="4"/>
  <c r="D78" i="4"/>
  <c r="D84" i="4" s="1"/>
  <c r="D88" i="4" s="1"/>
  <c r="BK36" i="29"/>
  <c r="BB84" i="36"/>
  <c r="BB88" i="36" s="1"/>
  <c r="BB40" i="9"/>
  <c r="R40" i="9"/>
  <c r="BK78" i="36"/>
  <c r="BK84" i="36" s="1"/>
  <c r="BK88" i="36" s="1"/>
  <c r="AH84" i="28"/>
  <c r="AH88" i="28" s="1"/>
  <c r="BA41" i="29"/>
  <c r="BA45" i="29" s="1"/>
  <c r="P30" i="9"/>
  <c r="AN71" i="9"/>
  <c r="AN36" i="34"/>
  <c r="AN81" i="34"/>
  <c r="AN84" i="34" s="1"/>
  <c r="AN88" i="34" s="1"/>
  <c r="P45" i="36"/>
  <c r="AD55" i="9"/>
  <c r="AB55" i="28"/>
  <c r="AH55" i="9"/>
  <c r="AJ77" i="9"/>
  <c r="N78" i="9"/>
  <c r="N84" i="9" s="1"/>
  <c r="N88" i="9" s="1"/>
  <c r="BF40" i="9"/>
  <c r="P23" i="9"/>
  <c r="AA84" i="32"/>
  <c r="AA88" i="32" s="1"/>
  <c r="AO28" i="9"/>
  <c r="AB36" i="34"/>
  <c r="BE78" i="31"/>
  <c r="S45" i="9"/>
  <c r="AX72" i="9"/>
  <c r="AN77" i="32"/>
  <c r="AW84" i="34"/>
  <c r="AW88" i="34" s="1"/>
  <c r="BH53" i="9"/>
  <c r="AP45" i="9"/>
  <c r="BA73" i="32"/>
  <c r="BA77" i="32" s="1"/>
  <c r="P79" i="27"/>
  <c r="X84" i="28"/>
  <c r="X88" i="28" s="1"/>
  <c r="AW77" i="9"/>
  <c r="L28" i="9"/>
  <c r="BA35" i="33"/>
  <c r="BF84" i="4"/>
  <c r="BA37" i="30"/>
  <c r="BA40" i="30" s="1"/>
  <c r="BD36" i="28"/>
  <c r="BA37" i="27"/>
  <c r="BA40" i="27" s="1"/>
  <c r="AN81" i="31"/>
  <c r="D78" i="32"/>
  <c r="D84" i="32" s="1"/>
  <c r="D88" i="32" s="1"/>
  <c r="AK45" i="9"/>
  <c r="AT79" i="9"/>
  <c r="Z77" i="9"/>
  <c r="AN55" i="28"/>
  <c r="BJ53" i="9"/>
  <c r="AV84" i="36"/>
  <c r="AV88" i="36" s="1"/>
  <c r="BA53" i="35"/>
  <c r="BA79" i="35" s="1"/>
  <c r="W84" i="34"/>
  <c r="W88" i="34" s="1"/>
  <c r="BA64" i="33"/>
  <c r="BK68" i="9"/>
  <c r="S36" i="9"/>
  <c r="BH40" i="9"/>
  <c r="BG36" i="34"/>
  <c r="AR84" i="31"/>
  <c r="AR88" i="31" s="1"/>
  <c r="AE84" i="27"/>
  <c r="AE88" i="27" s="1"/>
  <c r="R79" i="9"/>
  <c r="AW84" i="33"/>
  <c r="AW88" i="33" s="1"/>
  <c r="AM84" i="27"/>
  <c r="AM88" i="27" s="1"/>
  <c r="V84" i="28"/>
  <c r="V88" i="28" s="1"/>
  <c r="P55" i="30"/>
  <c r="P77" i="28"/>
  <c r="AD45" i="9"/>
  <c r="AN55" i="27"/>
  <c r="AN79" i="35"/>
  <c r="BA53" i="28"/>
  <c r="BA79" i="28" s="1"/>
  <c r="BA71" i="31"/>
  <c r="BJ37" i="9"/>
  <c r="AX40" i="9"/>
  <c r="BG78" i="36"/>
  <c r="BG84" i="36" s="1"/>
  <c r="BG88" i="36" s="1"/>
  <c r="BL28" i="34"/>
  <c r="BL28" i="9" s="1"/>
  <c r="BJ29" i="9"/>
  <c r="F28" i="9"/>
  <c r="AB78" i="4"/>
  <c r="AB84" i="4" s="1"/>
  <c r="AB88" i="4" s="1"/>
  <c r="X55" i="9"/>
  <c r="BA51" i="35"/>
  <c r="BK40" i="9"/>
  <c r="BA64" i="28"/>
  <c r="BA35" i="34"/>
  <c r="BI28" i="36"/>
  <c r="P36" i="36"/>
  <c r="AU84" i="4"/>
  <c r="AU88" i="4" s="1"/>
  <c r="BF29" i="9"/>
  <c r="AY84" i="35"/>
  <c r="AY88" i="35" s="1"/>
  <c r="BC55" i="32"/>
  <c r="AB55" i="27"/>
  <c r="BG77" i="9"/>
  <c r="BG41" i="9"/>
  <c r="AH84" i="27"/>
  <c r="AH88" i="27" s="1"/>
  <c r="P45" i="34"/>
  <c r="BC55" i="35"/>
  <c r="AX84" i="32"/>
  <c r="AX88" i="32" s="1"/>
  <c r="BA51" i="27"/>
  <c r="AN79" i="28"/>
  <c r="W84" i="28"/>
  <c r="W88" i="28" s="1"/>
  <c r="D28" i="28"/>
  <c r="R84" i="28"/>
  <c r="R88" i="28" s="1"/>
  <c r="X84" i="29"/>
  <c r="X88" i="29" s="1"/>
  <c r="D28" i="34"/>
  <c r="AD84" i="32"/>
  <c r="AD88" i="32" s="1"/>
  <c r="BA41" i="35"/>
  <c r="BA45" i="35" s="1"/>
  <c r="BA71" i="36"/>
  <c r="AM72" i="9"/>
  <c r="AB77" i="27"/>
  <c r="AV77" i="9"/>
  <c r="P72" i="36"/>
  <c r="P36" i="30"/>
  <c r="BC78" i="28"/>
  <c r="BC84" i="28" s="1"/>
  <c r="BC88" i="28" s="1"/>
  <c r="AY84" i="30"/>
  <c r="AY88" i="30" s="1"/>
  <c r="BL78" i="35"/>
  <c r="BL84" i="35" s="1"/>
  <c r="BL88" i="35" s="1"/>
  <c r="AM40" i="9"/>
  <c r="BI81" i="27"/>
  <c r="BJ78" i="33"/>
  <c r="BD78" i="35"/>
  <c r="BD84" i="35" s="1"/>
  <c r="BD88" i="35" s="1"/>
  <c r="AK28" i="9"/>
  <c r="Y84" i="34"/>
  <c r="Y88" i="34" s="1"/>
  <c r="AN72" i="36"/>
  <c r="D72" i="30"/>
  <c r="BF53" i="9"/>
  <c r="AP84" i="28"/>
  <c r="AP88" i="28" s="1"/>
  <c r="AB36" i="35"/>
  <c r="AB81" i="35"/>
  <c r="BI78" i="33"/>
  <c r="BI84" i="33" s="1"/>
  <c r="BI88" i="33" s="1"/>
  <c r="P81" i="27"/>
  <c r="AB36" i="29"/>
  <c r="BH81" i="30"/>
  <c r="BH81" i="9" s="1"/>
  <c r="BA37" i="29"/>
  <c r="BA40" i="29" s="1"/>
  <c r="AP84" i="33"/>
  <c r="AP88" i="33" s="1"/>
  <c r="BG78" i="27"/>
  <c r="BG84" i="27" s="1"/>
  <c r="BG88" i="27" s="1"/>
  <c r="BF78" i="34"/>
  <c r="BF84" i="34" s="1"/>
  <c r="BF88" i="34" s="1"/>
  <c r="P36" i="32"/>
  <c r="BJ22" i="9"/>
  <c r="BH22" i="9"/>
  <c r="BI71" i="9"/>
  <c r="BA37" i="35"/>
  <c r="BA40" i="35" s="1"/>
  <c r="AR84" i="27"/>
  <c r="AR88" i="27" s="1"/>
  <c r="BL72" i="29"/>
  <c r="BI73" i="9"/>
  <c r="BA51" i="34"/>
  <c r="BA55" i="34" s="1"/>
  <c r="BE64" i="9"/>
  <c r="BB71" i="9"/>
  <c r="BA29" i="30"/>
  <c r="BB78" i="28"/>
  <c r="BB84" i="28" s="1"/>
  <c r="BB88" i="28" s="1"/>
  <c r="BE78" i="34"/>
  <c r="BE84" i="34" s="1"/>
  <c r="BE88" i="34" s="1"/>
  <c r="BI81" i="4"/>
  <c r="BI84" i="4" s="1"/>
  <c r="AY78" i="9"/>
  <c r="AY84" i="9" s="1"/>
  <c r="AY88" i="9" s="1"/>
  <c r="AY36" i="9"/>
  <c r="P28" i="4"/>
  <c r="AM81" i="9"/>
  <c r="V81" i="9"/>
  <c r="BK36" i="35"/>
  <c r="BE55" i="34"/>
  <c r="AA40" i="9"/>
  <c r="Z84" i="31"/>
  <c r="Z88" i="31" s="1"/>
  <c r="BK72" i="9"/>
  <c r="AD79" i="9"/>
  <c r="BC53" i="9"/>
  <c r="AV84" i="31"/>
  <c r="AV88" i="31" s="1"/>
  <c r="AL84" i="32"/>
  <c r="AL88" i="32" s="1"/>
  <c r="BH28" i="4"/>
  <c r="AB36" i="33"/>
  <c r="AE36" i="9"/>
  <c r="BK78" i="35"/>
  <c r="BK84" i="35" s="1"/>
  <c r="BK88" i="35" s="1"/>
  <c r="AB40" i="28"/>
  <c r="P81" i="36"/>
  <c r="P84" i="36" s="1"/>
  <c r="P88" i="36" s="1"/>
  <c r="AM36" i="9"/>
  <c r="AH84" i="33"/>
  <c r="AH88" i="33" s="1"/>
  <c r="X84" i="33"/>
  <c r="X88" i="33" s="1"/>
  <c r="AJ45" i="9"/>
  <c r="BC51" i="9"/>
  <c r="AQ84" i="27"/>
  <c r="AQ88" i="27" s="1"/>
  <c r="D67" i="9"/>
  <c r="AK77" i="9"/>
  <c r="BA73" i="33"/>
  <c r="BA77" i="33" s="1"/>
  <c r="BA37" i="36"/>
  <c r="BA40" i="36" s="1"/>
  <c r="P77" i="32"/>
  <c r="AB55" i="31"/>
  <c r="P40" i="34"/>
  <c r="R84" i="33"/>
  <c r="R88" i="33" s="1"/>
  <c r="BD55" i="32"/>
  <c r="AD84" i="29"/>
  <c r="AD88" i="29" s="1"/>
  <c r="AA84" i="30"/>
  <c r="AA88" i="30" s="1"/>
  <c r="AX77" i="9"/>
  <c r="BA30" i="31"/>
  <c r="AX36" i="9"/>
  <c r="Z84" i="30"/>
  <c r="Z88" i="30" s="1"/>
  <c r="AP84" i="31"/>
  <c r="AP88" i="31" s="1"/>
  <c r="V40" i="9"/>
  <c r="BK30" i="9"/>
  <c r="D78" i="30"/>
  <c r="D84" i="30" s="1"/>
  <c r="D88" i="30" s="1"/>
  <c r="AB29" i="9"/>
  <c r="S78" i="9"/>
  <c r="U84" i="36"/>
  <c r="U88" i="36" s="1"/>
  <c r="AK84" i="34"/>
  <c r="AK88" i="34" s="1"/>
  <c r="W55" i="9"/>
  <c r="BG55" i="27"/>
  <c r="BA65" i="32"/>
  <c r="BA68" i="27"/>
  <c r="AB77" i="34"/>
  <c r="AN45" i="32"/>
  <c r="BD41" i="9"/>
  <c r="BG64" i="9"/>
  <c r="BA67" i="36"/>
  <c r="T84" i="27"/>
  <c r="T88" i="27" s="1"/>
  <c r="P72" i="34"/>
  <c r="BL72" i="31"/>
  <c r="AN78" i="28"/>
  <c r="BH78" i="31"/>
  <c r="BH84" i="31" s="1"/>
  <c r="BH88" i="31" s="1"/>
  <c r="AD81" i="9"/>
  <c r="P55" i="33"/>
  <c r="AN55" i="32"/>
  <c r="BJ55" i="28"/>
  <c r="AV81" i="9"/>
  <c r="BH55" i="35"/>
  <c r="BG55" i="34"/>
  <c r="AA55" i="9"/>
  <c r="BE55" i="28"/>
  <c r="BK55" i="29"/>
  <c r="AN84" i="4"/>
  <c r="AN88" i="4" s="1"/>
  <c r="AG72" i="9"/>
  <c r="P55" i="34"/>
  <c r="BH55" i="33"/>
  <c r="R36" i="9"/>
  <c r="Y81" i="9"/>
  <c r="AL81" i="9"/>
  <c r="AL84" i="9" s="1"/>
  <c r="AL88" i="9" s="1"/>
  <c r="D22" i="9"/>
  <c r="AN55" i="31"/>
  <c r="P45" i="32"/>
  <c r="AB45" i="28"/>
  <c r="AU40" i="9"/>
  <c r="BK84" i="28"/>
  <c r="BK88" i="28" s="1"/>
  <c r="BI78" i="34"/>
  <c r="BI84" i="34" s="1"/>
  <c r="BI88" i="34" s="1"/>
  <c r="AG45" i="9"/>
  <c r="T45" i="9"/>
  <c r="AB55" i="30"/>
  <c r="AW40" i="9"/>
  <c r="AX55" i="9"/>
  <c r="AN72" i="4"/>
  <c r="BA55" i="31"/>
  <c r="D105" i="35"/>
  <c r="D106" i="35" s="1"/>
  <c r="K28" i="9"/>
  <c r="BA29" i="29"/>
  <c r="P40" i="29"/>
  <c r="BA29" i="28"/>
  <c r="T40" i="9"/>
  <c r="T78" i="9"/>
  <c r="AN77" i="36"/>
  <c r="P72" i="4"/>
  <c r="D65" i="9"/>
  <c r="AB78" i="28"/>
  <c r="AK81" i="9"/>
  <c r="D105" i="33"/>
  <c r="D106" i="33" s="1"/>
  <c r="AI84" i="34"/>
  <c r="AI88" i="34" s="1"/>
  <c r="AN36" i="36"/>
  <c r="AN81" i="36"/>
  <c r="P78" i="27"/>
  <c r="BC78" i="32"/>
  <c r="BC84" i="32" s="1"/>
  <c r="BC88" i="32" s="1"/>
  <c r="BH55" i="32"/>
  <c r="AS55" i="9"/>
  <c r="AF55" i="9"/>
  <c r="BA41" i="28"/>
  <c r="BA45" i="28" s="1"/>
  <c r="AN79" i="30"/>
  <c r="BD73" i="9"/>
  <c r="AK84" i="35"/>
  <c r="AK88" i="35" s="1"/>
  <c r="AB35" i="9"/>
  <c r="AA84" i="27"/>
  <c r="AA88" i="27" s="1"/>
  <c r="BE78" i="36"/>
  <c r="BE84" i="36" s="1"/>
  <c r="BE88" i="36" s="1"/>
  <c r="BI51" i="9"/>
  <c r="AN68" i="9"/>
  <c r="D20" i="9"/>
  <c r="E78" i="9"/>
  <c r="E84" i="9" s="1"/>
  <c r="E88" i="9" s="1"/>
  <c r="E28" i="9"/>
  <c r="AG81" i="9"/>
  <c r="AN36" i="35"/>
  <c r="BG28" i="9"/>
  <c r="AI84" i="28"/>
  <c r="AI88" i="28" s="1"/>
  <c r="BJ78" i="28"/>
  <c r="BJ84" i="28" s="1"/>
  <c r="BJ88" i="28" s="1"/>
  <c r="AX84" i="36"/>
  <c r="AX88" i="36" s="1"/>
  <c r="U81" i="9"/>
  <c r="BE55" i="31"/>
  <c r="AH79" i="9"/>
  <c r="AH84" i="9" s="1"/>
  <c r="AH88" i="9" s="1"/>
  <c r="AB55" i="33"/>
  <c r="BA53" i="29"/>
  <c r="BA79" i="29" s="1"/>
  <c r="AN67" i="9"/>
  <c r="AV55" i="9"/>
  <c r="X78" i="9"/>
  <c r="X84" i="9" s="1"/>
  <c r="X88" i="9" s="1"/>
  <c r="BK78" i="31"/>
  <c r="BK84" i="31" s="1"/>
  <c r="BK88" i="31" s="1"/>
  <c r="BA22" i="36"/>
  <c r="BA28" i="36" s="1"/>
  <c r="T84" i="35"/>
  <c r="T88" i="35" s="1"/>
  <c r="G78" i="9"/>
  <c r="G84" i="9" s="1"/>
  <c r="G88" i="9" s="1"/>
  <c r="BI81" i="31"/>
  <c r="BG78" i="30"/>
  <c r="BG84" i="30" s="1"/>
  <c r="BG88" i="30" s="1"/>
  <c r="AR78" i="9"/>
  <c r="AR84" i="9" s="1"/>
  <c r="AR88" i="9" s="1"/>
  <c r="BG78" i="34"/>
  <c r="BG84" i="34" s="1"/>
  <c r="BG88" i="34" s="1"/>
  <c r="Q78" i="9"/>
  <c r="Q84" i="9" s="1"/>
  <c r="Q88" i="9" s="1"/>
  <c r="BE53" i="9"/>
  <c r="P45" i="28"/>
  <c r="AU84" i="31"/>
  <c r="AU88" i="31" s="1"/>
  <c r="T81" i="9"/>
  <c r="BH79" i="9"/>
  <c r="W84" i="36"/>
  <c r="W88" i="36" s="1"/>
  <c r="BF73" i="9"/>
  <c r="AB77" i="31"/>
  <c r="U84" i="34"/>
  <c r="U88" i="34" s="1"/>
  <c r="BA65" i="36"/>
  <c r="BA29" i="34"/>
  <c r="AF78" i="9"/>
  <c r="AF84" i="9" s="1"/>
  <c r="AF88" i="9" s="1"/>
  <c r="BF78" i="29"/>
  <c r="BF84" i="29" s="1"/>
  <c r="BF88" i="29" s="1"/>
  <c r="BE78" i="32"/>
  <c r="BE84" i="32" s="1"/>
  <c r="BE88" i="32" s="1"/>
  <c r="AB81" i="29"/>
  <c r="AQ40" i="9"/>
  <c r="BH78" i="32"/>
  <c r="BH84" i="32" s="1"/>
  <c r="BH88" i="32" s="1"/>
  <c r="BG78" i="35"/>
  <c r="BG84" i="35" s="1"/>
  <c r="BG88" i="35" s="1"/>
  <c r="AA84" i="35"/>
  <c r="AA88" i="35" s="1"/>
  <c r="AQ84" i="30"/>
  <c r="AQ88" i="30" s="1"/>
  <c r="P55" i="28"/>
  <c r="AB79" i="28"/>
  <c r="AB45" i="36"/>
  <c r="AB51" i="9"/>
  <c r="BF41" i="9"/>
  <c r="AN73" i="9"/>
  <c r="AB53" i="9"/>
  <c r="BA35" i="31"/>
  <c r="BF55" i="33"/>
  <c r="BJ79" i="9"/>
  <c r="AN36" i="32"/>
  <c r="AN81" i="32"/>
  <c r="AN84" i="32" s="1"/>
  <c r="AN88" i="32" s="1"/>
  <c r="BL78" i="27"/>
  <c r="BL84" i="27" s="1"/>
  <c r="BL88" i="27" s="1"/>
  <c r="P81" i="34"/>
  <c r="P84" i="34" s="1"/>
  <c r="P88" i="34" s="1"/>
  <c r="BF36" i="28"/>
  <c r="BF36" i="36"/>
  <c r="BE78" i="35"/>
  <c r="BE84" i="35" s="1"/>
  <c r="BE88" i="35" s="1"/>
  <c r="AA84" i="33"/>
  <c r="AA88" i="33" s="1"/>
  <c r="BF78" i="33"/>
  <c r="BF84" i="33" s="1"/>
  <c r="BF88" i="33" s="1"/>
  <c r="BB55" i="9"/>
  <c r="BA71" i="35"/>
  <c r="AB77" i="30"/>
  <c r="BD55" i="33"/>
  <c r="AK72" i="9"/>
  <c r="P68" i="9"/>
  <c r="Z72" i="9"/>
  <c r="BK73" i="9"/>
  <c r="AN78" i="30"/>
  <c r="BA51" i="32"/>
  <c r="BJ40" i="9"/>
  <c r="BA35" i="32"/>
  <c r="BA81" i="32" s="1"/>
  <c r="BD29" i="9"/>
  <c r="BJ28" i="31"/>
  <c r="F78" i="9"/>
  <c r="F84" i="9" s="1"/>
  <c r="F88" i="9" s="1"/>
  <c r="BH78" i="36"/>
  <c r="BH84" i="36" s="1"/>
  <c r="BH88" i="36" s="1"/>
  <c r="BJ51" i="9"/>
  <c r="P77" i="35"/>
  <c r="BH55" i="28"/>
  <c r="BD55" i="35"/>
  <c r="P78" i="30"/>
  <c r="AN36" i="28"/>
  <c r="AI84" i="29"/>
  <c r="AI88" i="29" s="1"/>
  <c r="BD78" i="34"/>
  <c r="BD84" i="34" s="1"/>
  <c r="BD88" i="34" s="1"/>
  <c r="R84" i="29"/>
  <c r="R88" i="29" s="1"/>
  <c r="AM84" i="32"/>
  <c r="AM88" i="32" s="1"/>
  <c r="AK84" i="32"/>
  <c r="AK88" i="32" s="1"/>
  <c r="R72" i="9"/>
  <c r="AN81" i="35"/>
  <c r="BG45" i="9"/>
  <c r="BL51" i="9"/>
  <c r="AB41" i="9"/>
  <c r="AD84" i="35"/>
  <c r="AD88" i="35" s="1"/>
  <c r="AC84" i="9"/>
  <c r="AC88" i="9" s="1"/>
  <c r="AG84" i="35"/>
  <c r="AG88" i="35" s="1"/>
  <c r="X40" i="9"/>
  <c r="BC78" i="31"/>
  <c r="BC84" i="31" s="1"/>
  <c r="BC88" i="31" s="1"/>
  <c r="BE30" i="9"/>
  <c r="AE84" i="29"/>
  <c r="AE88" i="29" s="1"/>
  <c r="T84" i="32"/>
  <c r="T88" i="32" s="1"/>
  <c r="BD72" i="31"/>
  <c r="P40" i="32"/>
  <c r="P71" i="9"/>
  <c r="BH64" i="9"/>
  <c r="AN78" i="33"/>
  <c r="AN84" i="33" s="1"/>
  <c r="AN88" i="33" s="1"/>
  <c r="AB37" i="9"/>
  <c r="BG78" i="32"/>
  <c r="BG84" i="32" s="1"/>
  <c r="BG88" i="32" s="1"/>
  <c r="L36" i="9"/>
  <c r="AS78" i="9"/>
  <c r="AS84" i="9" s="1"/>
  <c r="AS88" i="9" s="1"/>
  <c r="I78" i="9"/>
  <c r="I84" i="9" s="1"/>
  <c r="I88" i="9" s="1"/>
  <c r="U78" i="9"/>
  <c r="AK84" i="27"/>
  <c r="AK88" i="27" s="1"/>
  <c r="BA37" i="31"/>
  <c r="BA40" i="31" s="1"/>
  <c r="BE66" i="9"/>
  <c r="AT55" i="9"/>
  <c r="BA64" i="32"/>
  <c r="AB66" i="9"/>
  <c r="BF79" i="9"/>
  <c r="BD55" i="36"/>
  <c r="AJ84" i="32"/>
  <c r="AJ88" i="32" s="1"/>
  <c r="BK55" i="30"/>
  <c r="S55" i="9"/>
  <c r="AL84" i="34"/>
  <c r="AL88" i="34" s="1"/>
  <c r="AN64" i="9"/>
  <c r="AE77" i="9"/>
  <c r="BI37" i="9"/>
  <c r="BK28" i="9"/>
  <c r="BA28" i="33"/>
  <c r="BH78" i="30"/>
  <c r="AF36" i="9"/>
  <c r="AB30" i="9"/>
  <c r="BH36" i="29"/>
  <c r="J78" i="9"/>
  <c r="J84" i="9" s="1"/>
  <c r="J88" i="9" s="1"/>
  <c r="AB40" i="27"/>
  <c r="BA30" i="35"/>
  <c r="BI78" i="31"/>
  <c r="BA29" i="35"/>
  <c r="BD72" i="32"/>
  <c r="AE55" i="9"/>
  <c r="P45" i="27"/>
  <c r="BA64" i="30"/>
  <c r="BI77" i="9"/>
  <c r="BA71" i="4"/>
  <c r="BA72" i="4" s="1"/>
  <c r="P29" i="9"/>
  <c r="AW78" i="9"/>
  <c r="AW84" i="9" s="1"/>
  <c r="AW88" i="9" s="1"/>
  <c r="AD78" i="9"/>
  <c r="AI84" i="35"/>
  <c r="AI88" i="35" s="1"/>
  <c r="AJ84" i="29"/>
  <c r="AJ88" i="29" s="1"/>
  <c r="BD78" i="32"/>
  <c r="BD84" i="32" s="1"/>
  <c r="BD88" i="32" s="1"/>
  <c r="AB36" i="32"/>
  <c r="AB81" i="32"/>
  <c r="AN36" i="27"/>
  <c r="BB84" i="34"/>
  <c r="BB88" i="34" s="1"/>
  <c r="AG78" i="9"/>
  <c r="AM84" i="31"/>
  <c r="AM88" i="31" s="1"/>
  <c r="BF72" i="27"/>
  <c r="D72" i="36"/>
  <c r="BA41" i="33"/>
  <c r="BA45" i="33" s="1"/>
  <c r="T77" i="9"/>
  <c r="BJ41" i="9"/>
  <c r="BC79" i="9"/>
  <c r="W72" i="9"/>
  <c r="D72" i="29"/>
  <c r="AE84" i="30"/>
  <c r="AE88" i="30" s="1"/>
  <c r="T84" i="33"/>
  <c r="T88" i="33" s="1"/>
  <c r="T84" i="29"/>
  <c r="T88" i="29" s="1"/>
  <c r="AE81" i="9"/>
  <c r="AE84" i="9" s="1"/>
  <c r="AE88" i="9" s="1"/>
  <c r="P36" i="34"/>
  <c r="D36" i="29"/>
  <c r="BA35" i="30"/>
  <c r="AE84" i="36"/>
  <c r="AE88" i="36" s="1"/>
  <c r="P78" i="35"/>
  <c r="AB78" i="36"/>
  <c r="BL84" i="4"/>
  <c r="O81" i="9"/>
  <c r="O84" i="9" s="1"/>
  <c r="O88" i="9" s="1"/>
  <c r="P55" i="32"/>
  <c r="BI55" i="34"/>
  <c r="AJ81" i="9"/>
  <c r="BE41" i="9"/>
  <c r="BA41" i="34"/>
  <c r="BA45" i="34" s="1"/>
  <c r="AK84" i="28"/>
  <c r="AK88" i="28" s="1"/>
  <c r="BA73" i="35"/>
  <c r="BA77" i="35" s="1"/>
  <c r="BL36" i="29"/>
  <c r="AW84" i="31"/>
  <c r="AW88" i="31" s="1"/>
  <c r="AX84" i="29"/>
  <c r="AX88" i="29" s="1"/>
  <c r="Y84" i="30"/>
  <c r="Y88" i="30" s="1"/>
  <c r="P41" i="9"/>
  <c r="P72" i="30"/>
  <c r="AD72" i="9"/>
  <c r="BB79" i="9"/>
  <c r="BB72" i="36"/>
  <c r="BB72" i="9" s="1"/>
  <c r="BD45" i="9"/>
  <c r="BJ55" i="29"/>
  <c r="P72" i="27"/>
  <c r="G36" i="9"/>
  <c r="AN28" i="28"/>
  <c r="BH78" i="27"/>
  <c r="BH84" i="27" s="1"/>
  <c r="BH88" i="27" s="1"/>
  <c r="BE78" i="27"/>
  <c r="BE84" i="27" s="1"/>
  <c r="BE88" i="27" s="1"/>
  <c r="AD36" i="9"/>
  <c r="AV72" i="9"/>
  <c r="P55" i="35"/>
  <c r="BF55" i="32"/>
  <c r="BE37" i="9"/>
  <c r="AB55" i="32"/>
  <c r="U55" i="9"/>
  <c r="AA78" i="9"/>
  <c r="AA84" i="9" s="1"/>
  <c r="AA88" i="9" s="1"/>
  <c r="BH55" i="30"/>
  <c r="D28" i="35"/>
  <c r="BL55" i="31"/>
  <c r="Z81" i="9"/>
  <c r="Z84" i="9" s="1"/>
  <c r="Z88" i="9" s="1"/>
  <c r="BH55" i="31"/>
  <c r="BL55" i="28"/>
  <c r="P66" i="9"/>
  <c r="BK55" i="35"/>
  <c r="BA81" i="33" l="1"/>
  <c r="BL81" i="9"/>
  <c r="BA36" i="29"/>
  <c r="BA72" i="33"/>
  <c r="BL84" i="29"/>
  <c r="BL88" i="29" s="1"/>
  <c r="BA81" i="34"/>
  <c r="W84" i="9"/>
  <c r="W88" i="9" s="1"/>
  <c r="BA72" i="27"/>
  <c r="BA81" i="31"/>
  <c r="BA28" i="29"/>
  <c r="BC84" i="27"/>
  <c r="BC88" i="27" s="1"/>
  <c r="AM84" i="9"/>
  <c r="AM88" i="9" s="1"/>
  <c r="BJ72" i="9"/>
  <c r="BD28" i="9"/>
  <c r="BC36" i="9"/>
  <c r="P84" i="31"/>
  <c r="P88" i="31" s="1"/>
  <c r="BA36" i="36"/>
  <c r="BA72" i="35"/>
  <c r="BE84" i="31"/>
  <c r="BE88" i="31" s="1"/>
  <c r="BF28" i="9"/>
  <c r="S84" i="9"/>
  <c r="S88" i="9" s="1"/>
  <c r="BI28" i="9"/>
  <c r="BA28" i="35"/>
  <c r="BA72" i="30"/>
  <c r="BG72" i="9"/>
  <c r="BG36" i="9"/>
  <c r="AJ84" i="9"/>
  <c r="AJ88" i="9" s="1"/>
  <c r="AG84" i="9"/>
  <c r="AG88" i="9" s="1"/>
  <c r="AB84" i="27"/>
  <c r="AB88" i="27" s="1"/>
  <c r="AB105" i="27" s="1"/>
  <c r="AB106" i="27" s="1"/>
  <c r="BE72" i="9"/>
  <c r="BH84" i="30"/>
  <c r="BH88" i="30" s="1"/>
  <c r="BL36" i="9"/>
  <c r="BE81" i="9"/>
  <c r="BA66" i="9"/>
  <c r="BJ28" i="9"/>
  <c r="BA67" i="9"/>
  <c r="BA36" i="35"/>
  <c r="AI84" i="9"/>
  <c r="AI88" i="9" s="1"/>
  <c r="BA36" i="28"/>
  <c r="V84" i="9"/>
  <c r="V88" i="9" s="1"/>
  <c r="BA27" i="9"/>
  <c r="BA55" i="32"/>
  <c r="D72" i="9"/>
  <c r="BA72" i="29"/>
  <c r="BH36" i="9"/>
  <c r="AN84" i="27"/>
  <c r="AN88" i="27" s="1"/>
  <c r="AN105" i="27" s="1"/>
  <c r="AN106" i="27" s="1"/>
  <c r="BG55" i="9"/>
  <c r="AN28" i="9"/>
  <c r="U84" i="9"/>
  <c r="U88" i="9" s="1"/>
  <c r="BA28" i="32"/>
  <c r="AB84" i="30"/>
  <c r="AB88" i="30" s="1"/>
  <c r="AB105" i="30" s="1"/>
  <c r="AB106" i="30" s="1"/>
  <c r="BA36" i="27"/>
  <c r="R84" i="9"/>
  <c r="R88" i="9" s="1"/>
  <c r="BE36" i="9"/>
  <c r="BE84" i="29"/>
  <c r="BE88" i="29" s="1"/>
  <c r="BA65" i="9"/>
  <c r="BE84" i="30"/>
  <c r="BE88" i="30" s="1"/>
  <c r="BA73" i="9"/>
  <c r="BA77" i="9" s="1"/>
  <c r="BA78" i="28"/>
  <c r="BA84" i="28" s="1"/>
  <c r="BA88" i="28" s="1"/>
  <c r="BA105" i="28" s="1"/>
  <c r="BA106" i="28" s="1"/>
  <c r="BI84" i="31"/>
  <c r="BI88" i="31" s="1"/>
  <c r="BC81" i="9"/>
  <c r="BI36" i="9"/>
  <c r="BL72" i="9"/>
  <c r="BL55" i="9"/>
  <c r="BL78" i="9"/>
  <c r="BA72" i="36"/>
  <c r="AN84" i="28"/>
  <c r="AN88" i="28" s="1"/>
  <c r="AN105" i="28" s="1"/>
  <c r="AN106" i="28" s="1"/>
  <c r="BA55" i="35"/>
  <c r="AN84" i="30"/>
  <c r="AN88" i="30" s="1"/>
  <c r="AN105" i="30" s="1"/>
  <c r="AN106" i="30" s="1"/>
  <c r="BA72" i="28"/>
  <c r="BA68" i="9"/>
  <c r="AT84" i="9"/>
  <c r="AT88" i="9" s="1"/>
  <c r="BA36" i="34"/>
  <c r="BC55" i="9"/>
  <c r="BK55" i="9"/>
  <c r="BD72" i="9"/>
  <c r="BA51" i="9"/>
  <c r="BF36" i="9"/>
  <c r="BA35" i="9"/>
  <c r="BA41" i="9"/>
  <c r="BA45" i="9" s="1"/>
  <c r="BD55" i="9"/>
  <c r="BJ55" i="9"/>
  <c r="BJ84" i="33"/>
  <c r="BJ88" i="33" s="1"/>
  <c r="BK36" i="9"/>
  <c r="BA37" i="9"/>
  <c r="BA40" i="9" s="1"/>
  <c r="P84" i="35"/>
  <c r="P88" i="35" s="1"/>
  <c r="P105" i="35" s="1"/>
  <c r="P106" i="35" s="1"/>
  <c r="BF72" i="9"/>
  <c r="AB78" i="9"/>
  <c r="BH55" i="9"/>
  <c r="BA29" i="9"/>
  <c r="BA78" i="27"/>
  <c r="BA84" i="27" s="1"/>
  <c r="BA88" i="27" s="1"/>
  <c r="BH28" i="9"/>
  <c r="BA53" i="9"/>
  <c r="BA79" i="9" s="1"/>
  <c r="BA71" i="9"/>
  <c r="BA55" i="27"/>
  <c r="BF55" i="9"/>
  <c r="BA72" i="31"/>
  <c r="BA30" i="9"/>
  <c r="BA23" i="9"/>
  <c r="AB84" i="32"/>
  <c r="AB88" i="32" s="1"/>
  <c r="AB105" i="32" s="1"/>
  <c r="AB106" i="32" s="1"/>
  <c r="P78" i="9"/>
  <c r="BI55" i="9"/>
  <c r="BJ36" i="9"/>
  <c r="D105" i="34"/>
  <c r="D106" i="34" s="1"/>
  <c r="AD84" i="9"/>
  <c r="AD88" i="9" s="1"/>
  <c r="BA72" i="32"/>
  <c r="BA64" i="9"/>
  <c r="P84" i="30"/>
  <c r="P88" i="30" s="1"/>
  <c r="P105" i="30" s="1"/>
  <c r="P106" i="30" s="1"/>
  <c r="P84" i="27"/>
  <c r="P88" i="27" s="1"/>
  <c r="P105" i="27" s="1"/>
  <c r="P106" i="27" s="1"/>
  <c r="BE55" i="9"/>
  <c r="AN84" i="35"/>
  <c r="AN88" i="35" s="1"/>
  <c r="AN105" i="35" s="1"/>
  <c r="AN106" i="35" s="1"/>
  <c r="BD36" i="9"/>
  <c r="AN84" i="29"/>
  <c r="AN88" i="29" s="1"/>
  <c r="AN105" i="29" s="1"/>
  <c r="AN106" i="29" s="1"/>
  <c r="BA22" i="9"/>
  <c r="BA72" i="34"/>
  <c r="AN84" i="31"/>
  <c r="AN88" i="31" s="1"/>
  <c r="AN105" i="31" s="1"/>
  <c r="AN106" i="31" s="1"/>
  <c r="P105" i="34"/>
  <c r="P106" i="34" s="1"/>
  <c r="P105" i="36"/>
  <c r="P106" i="36" s="1"/>
  <c r="BI88" i="4"/>
  <c r="P105" i="32"/>
  <c r="P106" i="32" s="1"/>
  <c r="AN105" i="34"/>
  <c r="AN106" i="34" s="1"/>
  <c r="AB105" i="33"/>
  <c r="AB106" i="33" s="1"/>
  <c r="BL84" i="9"/>
  <c r="BL88" i="4"/>
  <c r="BA36" i="30"/>
  <c r="BA81" i="30"/>
  <c r="P36" i="9"/>
  <c r="BA78" i="33"/>
  <c r="BA84" i="33" s="1"/>
  <c r="BA88" i="33" s="1"/>
  <c r="AN105" i="33"/>
  <c r="AN106" i="33" s="1"/>
  <c r="AN77" i="9"/>
  <c r="K21" i="117" s="1"/>
  <c r="AB84" i="28"/>
  <c r="AB88" i="28" s="1"/>
  <c r="AB36" i="9"/>
  <c r="BA55" i="28"/>
  <c r="BI84" i="27"/>
  <c r="BI88" i="27" s="1"/>
  <c r="D105" i="28"/>
  <c r="D106" i="28" s="1"/>
  <c r="P81" i="9"/>
  <c r="BA78" i="30"/>
  <c r="AK84" i="9"/>
  <c r="AK88" i="9" s="1"/>
  <c r="BI78" i="9"/>
  <c r="AB84" i="35"/>
  <c r="AB88" i="35" s="1"/>
  <c r="BK78" i="9"/>
  <c r="AB84" i="36"/>
  <c r="AB88" i="36" s="1"/>
  <c r="D105" i="29"/>
  <c r="D106" i="29" s="1"/>
  <c r="AB84" i="29"/>
  <c r="AB88" i="29" s="1"/>
  <c r="L84" i="9"/>
  <c r="L88" i="9" s="1"/>
  <c r="BG78" i="9"/>
  <c r="AN45" i="9"/>
  <c r="BE88" i="4"/>
  <c r="BI81" i="9"/>
  <c r="AB72" i="9"/>
  <c r="P108" i="29"/>
  <c r="BH88" i="4"/>
  <c r="P45" i="9"/>
  <c r="AN72" i="9"/>
  <c r="AN105" i="32"/>
  <c r="AN106" i="32" s="1"/>
  <c r="D78" i="9"/>
  <c r="D28" i="9"/>
  <c r="T84" i="9"/>
  <c r="T88" i="9" s="1"/>
  <c r="D108" i="35"/>
  <c r="D105" i="30"/>
  <c r="D106" i="30" s="1"/>
  <c r="D105" i="32"/>
  <c r="D106" i="32" s="1"/>
  <c r="BC78" i="9"/>
  <c r="BA81" i="35"/>
  <c r="BA36" i="32"/>
  <c r="AN84" i="36"/>
  <c r="AN88" i="36" s="1"/>
  <c r="P77" i="9"/>
  <c r="I21" i="117" s="1"/>
  <c r="BJ78" i="9"/>
  <c r="BA55" i="33"/>
  <c r="L20" i="121"/>
  <c r="L17" i="16"/>
  <c r="BK88" i="4"/>
  <c r="BK84" i="9"/>
  <c r="P84" i="33"/>
  <c r="P88" i="33" s="1"/>
  <c r="BG88" i="4"/>
  <c r="BG84" i="9"/>
  <c r="BD78" i="9"/>
  <c r="D108" i="36"/>
  <c r="AB108" i="34"/>
  <c r="AB45" i="9"/>
  <c r="AB79" i="9"/>
  <c r="AB55" i="9"/>
  <c r="D108" i="33"/>
  <c r="AN105" i="4"/>
  <c r="AN106" i="4" s="1"/>
  <c r="BA78" i="35"/>
  <c r="BF78" i="9"/>
  <c r="BC88" i="4"/>
  <c r="BA78" i="29"/>
  <c r="BA84" i="29" s="1"/>
  <c r="BA88" i="29" s="1"/>
  <c r="BA78" i="32"/>
  <c r="BA84" i="32" s="1"/>
  <c r="BA88" i="32" s="1"/>
  <c r="BJ88" i="4"/>
  <c r="AN81" i="9"/>
  <c r="AB105" i="31"/>
  <c r="AB106" i="31" s="1"/>
  <c r="BA55" i="36"/>
  <c r="AN78" i="9"/>
  <c r="BB84" i="4"/>
  <c r="BB78" i="9"/>
  <c r="D108" i="31"/>
  <c r="BA36" i="33"/>
  <c r="BA36" i="31"/>
  <c r="P40" i="9"/>
  <c r="BA55" i="30"/>
  <c r="P28" i="9"/>
  <c r="BA78" i="36"/>
  <c r="BA81" i="4"/>
  <c r="BD84" i="9"/>
  <c r="BD88" i="4"/>
  <c r="P108" i="4"/>
  <c r="P108" i="28"/>
  <c r="AB40" i="9"/>
  <c r="AB81" i="9"/>
  <c r="AB105" i="4"/>
  <c r="AB106" i="4" s="1"/>
  <c r="BF88" i="4"/>
  <c r="BF84" i="9"/>
  <c r="D105" i="4"/>
  <c r="D106" i="4" s="1"/>
  <c r="F17" i="16"/>
  <c r="F20" i="121"/>
  <c r="BA78" i="34"/>
  <c r="BA84" i="34" s="1"/>
  <c r="BA88" i="34" s="1"/>
  <c r="BA78" i="31"/>
  <c r="BA84" i="31" s="1"/>
  <c r="BA88" i="31" s="1"/>
  <c r="BA78" i="4"/>
  <c r="BA28" i="4"/>
  <c r="BA81" i="36"/>
  <c r="D105" i="27"/>
  <c r="D106" i="27" s="1"/>
  <c r="AV84" i="9"/>
  <c r="AV88" i="9" s="1"/>
  <c r="Y84" i="9"/>
  <c r="Y88" i="9" s="1"/>
  <c r="BE78" i="9"/>
  <c r="BC84" i="36"/>
  <c r="BC88" i="36" s="1"/>
  <c r="BA55" i="29"/>
  <c r="P72" i="9"/>
  <c r="BH78" i="9"/>
  <c r="U2202" i="109"/>
  <c r="U814" i="109"/>
  <c r="O1250" i="109"/>
  <c r="W2973" i="109"/>
  <c r="W1875" i="109"/>
  <c r="Q402" i="109"/>
  <c r="X3339" i="109"/>
  <c r="O1946" i="109"/>
  <c r="S3557" i="109"/>
  <c r="W4243" i="109"/>
  <c r="W1656" i="109"/>
  <c r="P1179" i="109"/>
  <c r="Y1483" i="109"/>
  <c r="Y1497" i="109"/>
  <c r="R1289" i="109"/>
  <c r="O899" i="109"/>
  <c r="P1180" i="109"/>
  <c r="O1495" i="109"/>
  <c r="W3849" i="109"/>
  <c r="S152" i="110"/>
  <c r="U1119" i="109"/>
  <c r="Y2421" i="109"/>
  <c r="T2929" i="109"/>
  <c r="U2272" i="109"/>
  <c r="Q3771" i="109"/>
  <c r="W1257" i="109"/>
  <c r="N632" i="109"/>
  <c r="X3308" i="109"/>
  <c r="O473" i="109"/>
  <c r="X2279" i="109"/>
  <c r="S1862" i="109"/>
  <c r="Q1925" i="109"/>
  <c r="S3843" i="109"/>
  <c r="S2724" i="109"/>
  <c r="W3334" i="109"/>
  <c r="X1368" i="109"/>
  <c r="R3846" i="109"/>
  <c r="O164" i="109"/>
  <c r="W1497" i="109"/>
  <c r="U4184" i="109"/>
  <c r="W4024" i="109"/>
  <c r="Q1295" i="109"/>
  <c r="Q4136" i="109"/>
  <c r="N746" i="109"/>
  <c r="N3297" i="109"/>
  <c r="W1276" i="109"/>
  <c r="O3479" i="109"/>
  <c r="Y4112" i="109"/>
  <c r="O1288" i="109"/>
  <c r="T195" i="109"/>
  <c r="Y1264" i="109"/>
  <c r="W1557" i="109"/>
  <c r="R3819" i="109"/>
  <c r="N3156" i="109"/>
  <c r="T930" i="109"/>
  <c r="R89" i="109"/>
  <c r="Y155" i="109"/>
  <c r="U2287" i="109"/>
  <c r="V3030" i="109"/>
  <c r="P3558" i="109"/>
  <c r="P3554" i="109"/>
  <c r="Q1702" i="109"/>
  <c r="P3186" i="109"/>
  <c r="N765" i="109"/>
  <c r="Y2272" i="109"/>
  <c r="O4069" i="109"/>
  <c r="P3331" i="109"/>
  <c r="W3186" i="109"/>
  <c r="T3922" i="109"/>
  <c r="R746" i="109"/>
  <c r="X4068" i="109"/>
  <c r="X1542" i="109"/>
  <c r="O2973" i="109"/>
  <c r="Q4141" i="109"/>
  <c r="U3192" i="109"/>
  <c r="N392" i="109"/>
  <c r="Q2968" i="109"/>
  <c r="R3162" i="109"/>
  <c r="W3078" i="109"/>
  <c r="N611" i="109"/>
  <c r="O3666" i="109"/>
  <c r="R4281" i="109"/>
  <c r="X454" i="109"/>
  <c r="S849" i="109"/>
  <c r="O1341" i="109"/>
  <c r="R973" i="109"/>
  <c r="S2797" i="109"/>
  <c r="W3030" i="109"/>
  <c r="S47" i="109"/>
  <c r="W27" i="109"/>
  <c r="P1295" i="109"/>
  <c r="U2298" i="109"/>
  <c r="P1484" i="109"/>
  <c r="N1216" i="109"/>
  <c r="P630" i="109"/>
  <c r="W3455" i="109"/>
  <c r="W2061" i="109"/>
  <c r="Y1278" i="109"/>
  <c r="S1478" i="109"/>
  <c r="V4269" i="109"/>
  <c r="O3440" i="109"/>
  <c r="Y1696" i="109"/>
  <c r="Y3515" i="109"/>
  <c r="Y2053" i="109"/>
  <c r="Y3335" i="109"/>
  <c r="X3674" i="109"/>
  <c r="S1141" i="109"/>
  <c r="O2790" i="109"/>
  <c r="O1690" i="109"/>
  <c r="P814" i="109"/>
  <c r="P2280" i="109"/>
  <c r="Q2567" i="109"/>
  <c r="U1215" i="109"/>
  <c r="O4209" i="109"/>
  <c r="O1714" i="109"/>
  <c r="U2821" i="109"/>
  <c r="U2243" i="109"/>
  <c r="X4252" i="109"/>
  <c r="S4136" i="109"/>
  <c r="S3192" i="109"/>
  <c r="U2966" i="109"/>
  <c r="W1290" i="109"/>
  <c r="T1471" i="109"/>
  <c r="T1873" i="109"/>
  <c r="X3739" i="109"/>
  <c r="W3677" i="109"/>
  <c r="R2383" i="109"/>
  <c r="U4214" i="109"/>
  <c r="V3303" i="109"/>
  <c r="S1278" i="109"/>
  <c r="X853" i="109"/>
  <c r="N3151" i="109"/>
  <c r="T3404" i="109"/>
  <c r="P2309" i="109"/>
  <c r="N3369" i="109"/>
  <c r="W2809" i="109"/>
  <c r="Q779" i="109"/>
  <c r="X1218" i="109"/>
  <c r="O528" i="109"/>
  <c r="T2801" i="109"/>
  <c r="P2824" i="109"/>
  <c r="X2809" i="109"/>
  <c r="S3187" i="109"/>
  <c r="X2313" i="109"/>
  <c r="Y2943" i="109"/>
  <c r="W2432" i="109"/>
  <c r="U4134" i="109"/>
  <c r="O2646" i="109"/>
  <c r="W558" i="109"/>
  <c r="T1875" i="109"/>
  <c r="X4287" i="109"/>
  <c r="P1862" i="109"/>
  <c r="R2751" i="109"/>
  <c r="W3880" i="109"/>
  <c r="Q3119" i="109"/>
  <c r="Y1107" i="109"/>
  <c r="U3740" i="109"/>
  <c r="V3846" i="109"/>
  <c r="U3185" i="109"/>
  <c r="T2783" i="109"/>
  <c r="Y3005" i="109"/>
  <c r="U1982" i="109"/>
  <c r="P3114" i="109"/>
  <c r="T1257" i="109"/>
  <c r="R1184" i="109"/>
  <c r="U746" i="109"/>
  <c r="X475" i="109"/>
  <c r="Q1581" i="109"/>
  <c r="S601" i="109"/>
  <c r="X2021" i="109"/>
  <c r="Q2675" i="109"/>
  <c r="U1130" i="109"/>
  <c r="O1218" i="109"/>
  <c r="Q1144" i="109"/>
  <c r="Q1214" i="109"/>
  <c r="X1484" i="109"/>
  <c r="R820" i="109"/>
  <c r="T3887" i="109"/>
  <c r="P1177" i="109"/>
  <c r="P747" i="109"/>
  <c r="O821" i="109"/>
  <c r="Q1362" i="109"/>
  <c r="T3376" i="109"/>
  <c r="S596" i="109"/>
  <c r="W1583" i="109"/>
  <c r="T1874" i="109"/>
  <c r="P2967" i="109"/>
  <c r="V3842" i="109"/>
  <c r="Y392" i="109"/>
  <c r="P3771" i="109"/>
  <c r="U3157" i="109"/>
  <c r="U389" i="109"/>
  <c r="N2947" i="109"/>
  <c r="P1205" i="109"/>
  <c r="Q1118" i="109"/>
  <c r="W3028" i="109"/>
  <c r="U4258" i="109"/>
  <c r="V82" i="109"/>
  <c r="Q17" i="109"/>
  <c r="X2751" i="109"/>
  <c r="X3017" i="109"/>
  <c r="U1337" i="109"/>
  <c r="T3369" i="109"/>
  <c r="R2755" i="109"/>
  <c r="Q1655" i="109"/>
  <c r="Q3696" i="109"/>
  <c r="Q2383" i="109"/>
  <c r="P776" i="109"/>
  <c r="P3011" i="109"/>
  <c r="Y2955" i="109"/>
  <c r="O557" i="109"/>
  <c r="Q3333" i="109"/>
  <c r="O1871" i="109"/>
  <c r="V632" i="109"/>
  <c r="V2955" i="109"/>
  <c r="U1122" i="109"/>
  <c r="O559" i="109"/>
  <c r="P1325" i="109"/>
  <c r="O1659" i="109"/>
  <c r="X3849" i="109"/>
  <c r="O1142" i="109"/>
  <c r="V4063" i="109"/>
  <c r="U3412" i="109"/>
  <c r="Q892" i="109"/>
  <c r="V1331" i="109"/>
  <c r="O748" i="109"/>
  <c r="P3090" i="109"/>
  <c r="S595" i="109"/>
  <c r="N2420" i="109"/>
  <c r="T4282" i="109"/>
  <c r="P486" i="109"/>
  <c r="V2421" i="109"/>
  <c r="V3302" i="109"/>
  <c r="P3089" i="109"/>
  <c r="Q776" i="109"/>
  <c r="P2386" i="109"/>
  <c r="W1203" i="109"/>
  <c r="Q2354" i="109"/>
  <c r="X899" i="109"/>
  <c r="O2712" i="109"/>
  <c r="W1104" i="109"/>
  <c r="Q2754" i="109"/>
  <c r="U1257" i="109"/>
  <c r="S2053" i="109"/>
  <c r="P548" i="109"/>
  <c r="W4064" i="109"/>
  <c r="W4039" i="109"/>
  <c r="Q414" i="109"/>
  <c r="O2091" i="109"/>
  <c r="V1112" i="109"/>
  <c r="R995" i="109"/>
  <c r="Q2092" i="109"/>
  <c r="U3156" i="109"/>
  <c r="S742" i="109"/>
  <c r="P3112" i="109"/>
  <c r="S998" i="109"/>
  <c r="P2754" i="109"/>
  <c r="T2217" i="109"/>
  <c r="P1362" i="109"/>
  <c r="Q1582" i="109"/>
  <c r="P1332" i="109"/>
  <c r="Q2676" i="109"/>
  <c r="V4104" i="109"/>
  <c r="W2785" i="109"/>
  <c r="X2645" i="109"/>
  <c r="U630" i="109"/>
  <c r="R888" i="109"/>
  <c r="T3151" i="109"/>
  <c r="U3406" i="109"/>
  <c r="W267" i="109"/>
  <c r="U2456" i="109"/>
  <c r="V2243" i="109"/>
  <c r="U1872" i="109"/>
  <c r="T1130" i="109"/>
  <c r="P2348" i="109"/>
  <c r="U560" i="109"/>
  <c r="U1264" i="109"/>
  <c r="V4050" i="109"/>
  <c r="W2458" i="109"/>
  <c r="W1948" i="109"/>
  <c r="X1732" i="109"/>
  <c r="U2943" i="109"/>
  <c r="W3685" i="109"/>
  <c r="S1288" i="109"/>
  <c r="Q2678" i="109"/>
  <c r="R815" i="109"/>
  <c r="S3442" i="109"/>
  <c r="S2311" i="109"/>
  <c r="Y1909" i="109"/>
  <c r="Q2677" i="109"/>
  <c r="R1629" i="109"/>
  <c r="W2936" i="109"/>
  <c r="R2347" i="109"/>
  <c r="T820" i="109"/>
  <c r="S1185" i="109"/>
  <c r="U3009" i="109"/>
  <c r="Y4100" i="109"/>
  <c r="S374" i="109"/>
  <c r="W3741" i="109"/>
  <c r="X1916" i="109"/>
  <c r="Q2932" i="109"/>
  <c r="X780" i="109"/>
  <c r="S972" i="109"/>
  <c r="T157" i="109"/>
  <c r="W849" i="109"/>
  <c r="T2446" i="109"/>
  <c r="O784" i="109"/>
  <c r="Q2081" i="109"/>
  <c r="V2609" i="109"/>
  <c r="R158" i="109"/>
  <c r="R780" i="109"/>
  <c r="Q1338" i="109"/>
  <c r="U2677" i="109"/>
  <c r="N389" i="109"/>
  <c r="Q2717" i="109"/>
  <c r="X16" i="109"/>
  <c r="S3734" i="109"/>
  <c r="V3404" i="109"/>
  <c r="O1509" i="109"/>
  <c r="N465" i="109"/>
  <c r="U4125" i="109"/>
  <c r="V228" i="109"/>
  <c r="S2363" i="109"/>
  <c r="P196" i="109"/>
  <c r="V3163" i="109"/>
  <c r="N559" i="109"/>
  <c r="W925" i="109"/>
  <c r="R3448" i="109"/>
  <c r="S3077" i="109"/>
  <c r="V1510" i="109"/>
  <c r="O1507" i="109"/>
  <c r="P3408" i="109"/>
  <c r="R3322" i="109"/>
  <c r="Y1691" i="109"/>
  <c r="W3666" i="109"/>
  <c r="V3844" i="109"/>
  <c r="S1542" i="109"/>
  <c r="R596" i="109"/>
  <c r="R1568" i="109"/>
  <c r="W487" i="109"/>
  <c r="O2755" i="109"/>
  <c r="P3677" i="109"/>
  <c r="W3881" i="109"/>
  <c r="X4111" i="109"/>
  <c r="S3089" i="109"/>
  <c r="Q1914" i="109"/>
  <c r="P633" i="109"/>
  <c r="P3528" i="109"/>
  <c r="X747" i="109"/>
  <c r="W16" i="109"/>
  <c r="X2713" i="109"/>
  <c r="P2098" i="109"/>
  <c r="N2786" i="109"/>
  <c r="T1995" i="109"/>
  <c r="V634" i="109"/>
  <c r="T1560" i="109"/>
  <c r="N2609" i="109"/>
  <c r="P1368" i="109"/>
  <c r="U82" i="109"/>
  <c r="R3334" i="109"/>
  <c r="X2025" i="109"/>
  <c r="V4105" i="109"/>
  <c r="R3393" i="109"/>
  <c r="T3468" i="109"/>
  <c r="N4283" i="109"/>
  <c r="P1349" i="109"/>
  <c r="S4106" i="109"/>
  <c r="S3833" i="109"/>
  <c r="O986" i="109"/>
  <c r="W2290" i="109"/>
  <c r="V3674" i="109"/>
  <c r="T3746" i="109"/>
  <c r="Q1982" i="109"/>
  <c r="T2820" i="109"/>
  <c r="R3332" i="109"/>
  <c r="O1925" i="109"/>
  <c r="V3322" i="109"/>
  <c r="Q2608" i="109"/>
  <c r="O3120" i="109"/>
  <c r="S3046" i="109"/>
  <c r="R3043" i="109"/>
  <c r="S2609" i="109"/>
  <c r="O2824" i="109"/>
  <c r="O2290" i="109"/>
  <c r="T2936" i="109"/>
  <c r="S400" i="109"/>
  <c r="P3189" i="109"/>
  <c r="O1544" i="109"/>
  <c r="P2354" i="109"/>
  <c r="X2938" i="109"/>
  <c r="S455" i="109"/>
  <c r="P3454" i="109"/>
  <c r="R3880" i="109"/>
  <c r="Y3777" i="109"/>
  <c r="P2458" i="109"/>
  <c r="Q998" i="109"/>
  <c r="O4137" i="109"/>
  <c r="P2359" i="109"/>
  <c r="O84" i="109"/>
  <c r="V3904" i="109"/>
  <c r="R3166" i="109"/>
  <c r="Q267" i="109"/>
  <c r="Y1716" i="109"/>
  <c r="W3904" i="109"/>
  <c r="S2025" i="109"/>
  <c r="V2432" i="109"/>
  <c r="S1998" i="109"/>
  <c r="R2298" i="109"/>
  <c r="Q2079" i="109"/>
  <c r="V2718" i="109"/>
  <c r="U3881" i="109"/>
  <c r="S631" i="109"/>
  <c r="V2748" i="109"/>
  <c r="R2024" i="109"/>
  <c r="X520" i="109"/>
  <c r="X529" i="109"/>
  <c r="Y2060" i="109"/>
  <c r="S1469" i="109"/>
  <c r="X528" i="109"/>
  <c r="S1476" i="109"/>
  <c r="R1729" i="109"/>
  <c r="Y3812" i="109"/>
  <c r="O2938" i="109"/>
  <c r="T602" i="109"/>
  <c r="O3880" i="109"/>
  <c r="V1118" i="109"/>
  <c r="Q1112" i="109"/>
  <c r="P1542" i="109"/>
  <c r="Q3807" i="109"/>
  <c r="P3734" i="109"/>
  <c r="Q856" i="109"/>
  <c r="W1250" i="109"/>
  <c r="S784" i="109"/>
  <c r="U2386" i="109"/>
  <c r="P4134" i="109"/>
  <c r="O2240" i="109"/>
  <c r="Y4250" i="109"/>
  <c r="Q3043" i="109"/>
  <c r="W2386" i="109"/>
  <c r="R852" i="109"/>
  <c r="O3331" i="109"/>
  <c r="X1471" i="109"/>
  <c r="S383" i="109"/>
  <c r="P2966" i="109"/>
  <c r="U2092" i="109"/>
  <c r="P3814" i="109"/>
  <c r="W778" i="109"/>
  <c r="S473" i="109"/>
  <c r="Q1873" i="109"/>
  <c r="S1506" i="109"/>
  <c r="O1849" i="109"/>
  <c r="P465" i="109"/>
  <c r="U4170" i="109"/>
  <c r="T1916" i="109"/>
  <c r="W1549" i="109"/>
  <c r="Y4027" i="109"/>
  <c r="O4178" i="109"/>
  <c r="W1483" i="109"/>
  <c r="R3188" i="109"/>
  <c r="Q3918" i="109"/>
  <c r="Y2316" i="109"/>
  <c r="P821" i="109"/>
  <c r="V3885" i="109"/>
  <c r="T162" i="109"/>
  <c r="S741" i="109"/>
  <c r="W2677" i="109"/>
  <c r="S2240" i="109"/>
  <c r="X3677" i="109"/>
  <c r="X741" i="109"/>
  <c r="X3516" i="109"/>
  <c r="R1186" i="109"/>
  <c r="T3551" i="109"/>
  <c r="R4063" i="109"/>
  <c r="Y765" i="109"/>
  <c r="U3843" i="109"/>
  <c r="Q2609" i="109"/>
  <c r="P3843" i="109"/>
  <c r="S2567" i="109"/>
  <c r="Y3376" i="109"/>
  <c r="U2389" i="109"/>
  <c r="T1860" i="109"/>
  <c r="X3296" i="109"/>
  <c r="T2068" i="109"/>
  <c r="X3673" i="109"/>
  <c r="S1726" i="109"/>
  <c r="S2206" i="109"/>
  <c r="R3734" i="109"/>
  <c r="V4064" i="109"/>
  <c r="Q1363" i="109"/>
  <c r="V3696" i="109"/>
  <c r="W2275" i="109"/>
  <c r="Q753" i="109"/>
  <c r="Q1130" i="109"/>
  <c r="O1290" i="109"/>
  <c r="S415" i="109"/>
  <c r="U3017" i="109"/>
  <c r="W1002" i="109"/>
  <c r="P2728" i="109"/>
  <c r="O2272" i="109"/>
  <c r="U899" i="109"/>
  <c r="S2017" i="109"/>
  <c r="W2217" i="109"/>
  <c r="P2456" i="109"/>
  <c r="S1982" i="109"/>
  <c r="W1268" i="109"/>
  <c r="O23" i="109"/>
  <c r="R3312" i="109"/>
  <c r="O564" i="109"/>
  <c r="O853" i="109"/>
  <c r="U4282" i="109"/>
  <c r="O4269" i="109"/>
  <c r="X1497" i="109"/>
  <c r="U2609" i="109"/>
  <c r="Q2566" i="109"/>
  <c r="X1180" i="109"/>
  <c r="X382" i="109"/>
  <c r="Y389" i="109"/>
  <c r="R4135" i="109"/>
  <c r="U1367" i="109"/>
  <c r="S3312" i="109"/>
  <c r="W1291" i="109"/>
  <c r="R3772" i="109"/>
  <c r="S632" i="109"/>
  <c r="S1849" i="109"/>
  <c r="U924" i="109"/>
  <c r="U400" i="109"/>
  <c r="T3331" i="109"/>
  <c r="R3148" i="109"/>
  <c r="W3553" i="109"/>
  <c r="W2786" i="109"/>
  <c r="U3090" i="109"/>
  <c r="S3673" i="109"/>
  <c r="U484" i="109"/>
  <c r="P3880" i="109"/>
  <c r="T1652" i="109"/>
  <c r="Y3374" i="109"/>
  <c r="O2749" i="109"/>
  <c r="X2957" i="109"/>
  <c r="T2957" i="109"/>
  <c r="X1331" i="109"/>
  <c r="Y1948" i="109"/>
  <c r="O1364" i="109"/>
  <c r="N377" i="109"/>
  <c r="R1330" i="109"/>
  <c r="S1107" i="109"/>
  <c r="R958" i="109"/>
  <c r="U3845" i="109"/>
  <c r="R2055" i="109"/>
  <c r="W741" i="109"/>
  <c r="T2572" i="109"/>
  <c r="P3078" i="109"/>
  <c r="S3677" i="109"/>
  <c r="V4261" i="109"/>
  <c r="K63" i="110"/>
  <c r="P1952" i="109"/>
  <c r="Q2024" i="109"/>
  <c r="O1332" i="109"/>
  <c r="S3481" i="109"/>
  <c r="W2389" i="109"/>
  <c r="T1580" i="109"/>
  <c r="R2974" i="109"/>
  <c r="T3521" i="109"/>
  <c r="S3662" i="109"/>
  <c r="V2425" i="109"/>
  <c r="R4027" i="109"/>
  <c r="Q2827" i="109"/>
  <c r="O272" i="109"/>
  <c r="Y492" i="109"/>
  <c r="Y1995" i="109"/>
  <c r="Y4214" i="109"/>
  <c r="X3807" i="109"/>
  <c r="Y2754" i="109"/>
  <c r="Y447" i="109"/>
  <c r="O1557" i="109"/>
  <c r="V3700" i="109"/>
  <c r="U381" i="109"/>
  <c r="R3659" i="109"/>
  <c r="P1130" i="109"/>
  <c r="T400" i="109"/>
  <c r="U9" i="109"/>
  <c r="X3740" i="109"/>
  <c r="W1252" i="109"/>
  <c r="Y1862" i="109"/>
  <c r="U388" i="109"/>
  <c r="U1331" i="109"/>
  <c r="X3004" i="109"/>
  <c r="Q2651" i="109"/>
  <c r="Q2973" i="109"/>
  <c r="N2973" i="109"/>
  <c r="X1703" i="109"/>
  <c r="W1195" i="109"/>
  <c r="U17" i="109"/>
  <c r="W1214" i="109"/>
  <c r="S780" i="109"/>
  <c r="V2239" i="109"/>
  <c r="Q2446" i="109"/>
  <c r="O3411" i="109"/>
  <c r="V2970" i="109"/>
  <c r="W4069" i="109"/>
  <c r="N2582" i="109"/>
  <c r="W3662" i="109"/>
  <c r="Q1733" i="109"/>
  <c r="Q2822" i="109"/>
  <c r="Q888" i="109"/>
  <c r="O3148" i="109"/>
  <c r="N2827" i="109"/>
  <c r="T2420" i="109"/>
  <c r="N4207" i="109"/>
  <c r="V4138" i="109"/>
  <c r="P392" i="109"/>
  <c r="Y1148" i="109"/>
  <c r="S2094" i="109"/>
  <c r="V2020" i="109"/>
  <c r="S1659" i="109"/>
  <c r="P54" i="109"/>
  <c r="U2236" i="109"/>
  <c r="R3116" i="109"/>
  <c r="W3659" i="109"/>
  <c r="O2390" i="109"/>
  <c r="Y1122" i="109"/>
  <c r="Q534" i="109"/>
  <c r="W3478" i="109"/>
  <c r="R1217" i="109"/>
  <c r="S1291" i="109"/>
  <c r="Y461" i="109"/>
  <c r="O1615" i="109"/>
  <c r="S2821" i="109"/>
  <c r="V4281" i="109"/>
  <c r="P1727" i="109"/>
  <c r="R2637" i="109"/>
  <c r="Q2236" i="109"/>
  <c r="Y3741" i="109"/>
  <c r="R3405" i="109"/>
  <c r="V382" i="109"/>
  <c r="V1288" i="109"/>
  <c r="P1289" i="109"/>
  <c r="R741" i="109"/>
  <c r="P2091" i="109"/>
  <c r="O4258" i="109"/>
  <c r="Q4258" i="109"/>
  <c r="Q527" i="109"/>
  <c r="X1980" i="109"/>
  <c r="R1696" i="109"/>
  <c r="T382" i="109"/>
  <c r="U1276" i="109"/>
  <c r="Y2564" i="109"/>
  <c r="S381" i="109"/>
  <c r="Y1276" i="109"/>
  <c r="V2238" i="109"/>
  <c r="U473" i="109"/>
  <c r="Y2217" i="109"/>
  <c r="V2062" i="109"/>
  <c r="P2432" i="109"/>
  <c r="R3552" i="109"/>
  <c r="R2582" i="109"/>
  <c r="Y2644" i="109"/>
  <c r="Y3887" i="109"/>
  <c r="S126" i="109"/>
  <c r="R1497" i="109"/>
  <c r="W3443" i="109"/>
  <c r="S454" i="109"/>
  <c r="R4184" i="109"/>
  <c r="R853" i="109"/>
  <c r="T3760" i="109"/>
  <c r="V1860" i="109"/>
  <c r="W2725" i="109"/>
  <c r="W2208" i="109"/>
  <c r="X3777" i="109"/>
  <c r="N454" i="109"/>
  <c r="U2725" i="109"/>
  <c r="X1633" i="109"/>
  <c r="S3162" i="109"/>
  <c r="S3395" i="109"/>
  <c r="V4257" i="109"/>
  <c r="N4209" i="109"/>
  <c r="P2427" i="109"/>
  <c r="N1587" i="109"/>
  <c r="P236" i="109"/>
  <c r="W9" i="109"/>
  <c r="V269" i="109"/>
  <c r="O246" i="109"/>
  <c r="P254" i="109"/>
  <c r="X3009" i="109"/>
  <c r="R2655" i="109"/>
  <c r="T1148" i="109"/>
  <c r="Y2433" i="109"/>
  <c r="S3478" i="109"/>
  <c r="Q2225" i="109"/>
  <c r="V1688" i="109"/>
  <c r="R3732" i="109"/>
  <c r="X2462" i="109"/>
  <c r="R3661" i="109"/>
  <c r="X3075" i="109"/>
  <c r="O1510" i="109"/>
  <c r="V3185" i="109"/>
  <c r="T1508" i="109"/>
  <c r="O976" i="109"/>
  <c r="O2214" i="109"/>
  <c r="U3557" i="109"/>
  <c r="W2609" i="109"/>
  <c r="W564" i="109"/>
  <c r="Q1148" i="109"/>
  <c r="V1653" i="109"/>
  <c r="S4064" i="109"/>
  <c r="V527" i="109"/>
  <c r="P1583" i="109"/>
  <c r="O753" i="109"/>
  <c r="X3322" i="109"/>
  <c r="O3185" i="109"/>
  <c r="U4112" i="109"/>
  <c r="X1258" i="109"/>
  <c r="V1003" i="109"/>
  <c r="R2300" i="109"/>
  <c r="V3760" i="109"/>
  <c r="N3741" i="109"/>
  <c r="S3458" i="109"/>
  <c r="X1549" i="109"/>
  <c r="U2240" i="109"/>
  <c r="R2725" i="109"/>
  <c r="K48" i="110"/>
  <c r="Y1113" i="109"/>
  <c r="V3395" i="109"/>
  <c r="V488" i="109"/>
  <c r="T2608" i="109"/>
  <c r="P1910" i="109"/>
  <c r="N3807" i="109"/>
  <c r="O2092" i="109"/>
  <c r="W2455" i="109"/>
  <c r="S3114" i="109"/>
  <c r="P374" i="109"/>
  <c r="X3685" i="109"/>
  <c r="P1872" i="109"/>
  <c r="Y2227" i="109"/>
  <c r="O3369" i="109"/>
  <c r="W1702" i="109"/>
  <c r="S4104" i="109"/>
  <c r="U4211" i="109"/>
  <c r="T3917" i="109"/>
  <c r="U3119" i="109"/>
  <c r="V779" i="109"/>
  <c r="W3303" i="109"/>
  <c r="O3113" i="109"/>
  <c r="R2719" i="109"/>
  <c r="W2345" i="109"/>
  <c r="P1216" i="109"/>
  <c r="O534" i="109"/>
  <c r="T754" i="109"/>
  <c r="P2936" i="109"/>
  <c r="W2385" i="109"/>
  <c r="O455" i="109"/>
  <c r="V2822" i="109"/>
  <c r="V1729" i="109"/>
  <c r="R383" i="109"/>
  <c r="O1922" i="109"/>
  <c r="R2937" i="109"/>
  <c r="V1469" i="109"/>
  <c r="X767" i="109"/>
  <c r="P1112" i="109"/>
  <c r="V1617" i="109"/>
  <c r="T3046" i="109"/>
  <c r="Q2820" i="109"/>
  <c r="Q1107" i="109"/>
  <c r="P3322" i="109"/>
  <c r="V2582" i="109"/>
  <c r="W1216" i="109"/>
  <c r="Y3885" i="109"/>
  <c r="R3697" i="109"/>
  <c r="S4211" i="109"/>
  <c r="R2644" i="109"/>
  <c r="T3673" i="109"/>
  <c r="T415" i="109"/>
  <c r="Q4252" i="109"/>
  <c r="T3320" i="109"/>
  <c r="Q1907" i="109"/>
  <c r="X3338" i="109"/>
  <c r="X1849" i="109"/>
  <c r="S3553" i="109"/>
  <c r="Y1294" i="109"/>
  <c r="U1653" i="109"/>
  <c r="O3773" i="109"/>
  <c r="P885" i="109"/>
  <c r="U2207" i="109"/>
  <c r="P1624" i="109"/>
  <c r="U595" i="109"/>
  <c r="O1130" i="109"/>
  <c r="V2456" i="109"/>
  <c r="R3808" i="109"/>
  <c r="T411" i="109"/>
  <c r="R243" i="109"/>
  <c r="S621" i="109"/>
  <c r="W1653" i="109"/>
  <c r="O4173" i="109"/>
  <c r="Y607" i="109"/>
  <c r="Y3296" i="109"/>
  <c r="T1586" i="109"/>
  <c r="P1221" i="109"/>
  <c r="U3367" i="109"/>
  <c r="S1330" i="109"/>
  <c r="P3116" i="109"/>
  <c r="Y1659" i="109"/>
  <c r="S967" i="109"/>
  <c r="S1215" i="109"/>
  <c r="U3846" i="109"/>
  <c r="Y2718" i="109"/>
  <c r="V3454" i="109"/>
  <c r="O400" i="109"/>
  <c r="X2354" i="109"/>
  <c r="Y1842" i="109"/>
  <c r="O3301" i="109"/>
  <c r="Q377" i="109"/>
  <c r="O2281" i="109"/>
  <c r="S1290" i="109"/>
  <c r="U2790" i="109"/>
  <c r="V2217" i="109"/>
  <c r="T1337" i="109"/>
  <c r="R1549" i="109"/>
  <c r="T747" i="109"/>
  <c r="T2021" i="109"/>
  <c r="R557" i="109"/>
  <c r="R742" i="109"/>
  <c r="V3922" i="109"/>
  <c r="W2236" i="109"/>
  <c r="T2243" i="109"/>
  <c r="P3448" i="109"/>
  <c r="V2094" i="109"/>
  <c r="Q1252" i="109"/>
  <c r="U1849" i="109"/>
  <c r="S4245" i="109"/>
  <c r="O1368" i="109"/>
  <c r="P3043" i="109"/>
  <c r="P3539" i="109"/>
  <c r="P1217" i="109"/>
  <c r="N3704" i="109"/>
  <c r="T893" i="109"/>
  <c r="S903" i="109"/>
  <c r="S887" i="109"/>
  <c r="W608" i="109"/>
  <c r="W1860" i="109"/>
  <c r="V1656" i="109"/>
  <c r="S1294" i="109"/>
  <c r="T2966" i="109"/>
  <c r="V4210" i="109"/>
  <c r="T1484" i="109"/>
  <c r="P1728" i="109"/>
  <c r="T1545" i="109"/>
  <c r="T2208" i="109"/>
  <c r="U3082" i="109"/>
  <c r="O3302" i="109"/>
  <c r="U633" i="109"/>
  <c r="T3516" i="109"/>
  <c r="W1874" i="109"/>
  <c r="V1874" i="109"/>
  <c r="O3047" i="109"/>
  <c r="X4097" i="109"/>
  <c r="V2717" i="109"/>
  <c r="R3302" i="109"/>
  <c r="S2973" i="109"/>
  <c r="V1659" i="109"/>
  <c r="O4026" i="109"/>
  <c r="V538" i="109"/>
  <c r="T3339" i="109"/>
  <c r="Q2244" i="109"/>
  <c r="P4135" i="109"/>
  <c r="W2021" i="109"/>
  <c r="P999" i="109"/>
  <c r="U1951" i="109"/>
  <c r="V1113" i="109"/>
  <c r="X1860" i="109"/>
  <c r="S779" i="109"/>
  <c r="S1325" i="109"/>
  <c r="S1925" i="109"/>
  <c r="V1696" i="109"/>
  <c r="W1568" i="109"/>
  <c r="W418" i="109"/>
  <c r="P2199" i="109"/>
  <c r="W1836" i="109"/>
  <c r="X3082" i="109"/>
  <c r="P3845" i="109"/>
  <c r="O776" i="109"/>
  <c r="P2579" i="109"/>
  <c r="W3770" i="109"/>
  <c r="R1179" i="109"/>
  <c r="W455" i="109"/>
  <c r="W449" i="109"/>
  <c r="U2947" i="109"/>
  <c r="W2093" i="109"/>
  <c r="R561" i="109"/>
  <c r="R488" i="109"/>
  <c r="U2931" i="109"/>
  <c r="S1688" i="109"/>
  <c r="P1341" i="109"/>
  <c r="W2092" i="109"/>
  <c r="Q986" i="109"/>
  <c r="V1484" i="109"/>
  <c r="V2280" i="109"/>
  <c r="U2639" i="109"/>
  <c r="N753" i="109"/>
  <c r="X1556" i="109"/>
  <c r="T3850" i="109"/>
  <c r="Q607" i="109"/>
  <c r="V4287" i="109"/>
  <c r="Q2718" i="109"/>
  <c r="U548" i="109"/>
  <c r="V3554" i="109"/>
  <c r="T3084" i="109"/>
  <c r="W1326" i="109"/>
  <c r="T995" i="109"/>
  <c r="T630" i="109"/>
  <c r="V4062" i="109"/>
  <c r="R3554" i="109"/>
  <c r="V1507" i="109"/>
  <c r="U1472" i="109"/>
  <c r="X3667" i="109"/>
  <c r="N1910" i="109"/>
  <c r="P3703" i="109"/>
  <c r="Q2640" i="109"/>
  <c r="O2932" i="109"/>
  <c r="X450" i="109"/>
  <c r="X2426" i="109"/>
  <c r="X2353" i="109"/>
  <c r="X3030" i="109"/>
  <c r="O2458" i="109"/>
  <c r="P4042" i="109"/>
  <c r="Q485" i="109"/>
  <c r="R3185" i="109"/>
  <c r="Q2564" i="109"/>
  <c r="V2749" i="109"/>
  <c r="X3448" i="109"/>
  <c r="R2061" i="109"/>
  <c r="U2809" i="109"/>
  <c r="R3771" i="109"/>
  <c r="W2444" i="109"/>
  <c r="W600" i="109"/>
  <c r="W3831" i="109"/>
  <c r="W1265" i="109"/>
  <c r="W1368" i="109"/>
  <c r="X4271" i="109"/>
  <c r="U2822" i="109"/>
  <c r="S2019" i="109"/>
  <c r="Q2360" i="109"/>
  <c r="N1980" i="109"/>
  <c r="V1326" i="109"/>
  <c r="X2386" i="109"/>
  <c r="R2280" i="109"/>
  <c r="U1921" i="109"/>
  <c r="X155" i="109"/>
  <c r="R121" i="109"/>
  <c r="R972" i="109"/>
  <c r="R1323" i="109"/>
  <c r="Q164" i="109"/>
  <c r="O2310" i="109"/>
  <c r="X3458" i="109"/>
  <c r="P2783" i="109"/>
  <c r="R163" i="109"/>
  <c r="U415" i="109"/>
  <c r="Q4112" i="109"/>
  <c r="Q631" i="109"/>
  <c r="N1714" i="109"/>
  <c r="Q757" i="109"/>
  <c r="T1952" i="109"/>
  <c r="P419" i="109"/>
  <c r="Y1349" i="109"/>
  <c r="R1149" i="109"/>
  <c r="S3002" i="109"/>
  <c r="O742" i="109"/>
  <c r="P411" i="109"/>
  <c r="O3735" i="109"/>
  <c r="P2943" i="109"/>
  <c r="W1732" i="109"/>
  <c r="W3320" i="109"/>
  <c r="T4068" i="109"/>
  <c r="Y402" i="109"/>
  <c r="R376" i="109"/>
  <c r="N564" i="109"/>
  <c r="W3813" i="109"/>
  <c r="N966" i="109"/>
  <c r="O2823" i="109"/>
  <c r="V54" i="109"/>
  <c r="S488" i="109"/>
  <c r="N2310" i="109"/>
  <c r="T2067" i="109"/>
  <c r="S4196" i="109"/>
  <c r="Q119" i="109"/>
  <c r="U1925" i="109"/>
  <c r="N2822" i="109"/>
  <c r="U4215" i="109"/>
  <c r="N1655" i="109"/>
  <c r="N2202" i="109"/>
  <c r="W2755" i="109"/>
  <c r="W3297" i="109"/>
  <c r="P3077" i="109"/>
  <c r="V24" i="109"/>
  <c r="X634" i="109"/>
  <c r="N853" i="109"/>
  <c r="V3369" i="109"/>
  <c r="X2605" i="109"/>
  <c r="R3083" i="109"/>
  <c r="U374" i="109"/>
  <c r="U608" i="109"/>
  <c r="R2207" i="109"/>
  <c r="R2792" i="109"/>
  <c r="S2931" i="109"/>
  <c r="S1364" i="109"/>
  <c r="V1111" i="109"/>
  <c r="V2957" i="109"/>
  <c r="W2719" i="109"/>
  <c r="V4039" i="109"/>
  <c r="S456" i="109"/>
  <c r="S3302" i="109"/>
  <c r="U1545" i="109"/>
  <c r="Q3046" i="109"/>
  <c r="P2201" i="109"/>
  <c r="O2313" i="109"/>
  <c r="Q535" i="109"/>
  <c r="R4173" i="109"/>
  <c r="R3917" i="109"/>
  <c r="Y1119" i="109"/>
  <c r="X1987" i="109"/>
  <c r="Y1250" i="109"/>
  <c r="T3449" i="109"/>
  <c r="Q3521" i="109"/>
  <c r="S4100" i="109"/>
  <c r="W1469" i="109"/>
  <c r="U1582" i="109"/>
  <c r="T2590" i="109"/>
  <c r="O1291" i="109"/>
  <c r="R527" i="109"/>
  <c r="O3455" i="109"/>
  <c r="O1144" i="109"/>
  <c r="P1618" i="109"/>
  <c r="T1218" i="109"/>
  <c r="Q3557" i="109"/>
  <c r="U2354" i="109"/>
  <c r="Q3004" i="109"/>
  <c r="O1716" i="109"/>
  <c r="N3296" i="109"/>
  <c r="P1988" i="109"/>
  <c r="X1643" i="109"/>
  <c r="V767" i="109"/>
  <c r="N3411" i="109"/>
  <c r="T2943" i="109"/>
  <c r="X1702" i="109"/>
  <c r="X1472" i="109"/>
  <c r="U1469" i="109"/>
  <c r="T461" i="109"/>
  <c r="T1253" i="109"/>
  <c r="P389" i="109"/>
  <c r="R1871" i="109"/>
  <c r="Y3466" i="109"/>
  <c r="X4105" i="109"/>
  <c r="U485" i="109"/>
  <c r="R2244" i="109"/>
  <c r="V2455" i="109"/>
  <c r="R4031" i="109"/>
  <c r="W630" i="109"/>
  <c r="O3478" i="109"/>
  <c r="Q2712" i="109"/>
  <c r="T3312" i="109"/>
  <c r="U1862" i="109"/>
  <c r="P1622" i="109"/>
  <c r="O3309" i="109"/>
  <c r="R455" i="109"/>
  <c r="S2578" i="109"/>
  <c r="T3805" i="109"/>
  <c r="T1871" i="109"/>
  <c r="R1252" i="109"/>
  <c r="Y1623" i="109"/>
  <c r="R2279" i="109"/>
  <c r="W3673" i="109"/>
  <c r="R1948" i="109"/>
  <c r="Q2217" i="109"/>
  <c r="R2608" i="109"/>
  <c r="R2573" i="109"/>
  <c r="U3312" i="109"/>
  <c r="U4039" i="109"/>
  <c r="V1702" i="109"/>
  <c r="P4245" i="109"/>
  <c r="X4214" i="109"/>
  <c r="P4250" i="109"/>
  <c r="P3294" i="109"/>
  <c r="R2006" i="109"/>
  <c r="V3758" i="109"/>
  <c r="Q1476" i="109"/>
  <c r="O3322" i="109"/>
  <c r="S3374" i="109"/>
  <c r="O1654" i="109"/>
  <c r="N1177" i="109"/>
  <c r="U12" i="109"/>
  <c r="P976" i="109"/>
  <c r="P4246" i="109"/>
  <c r="R485" i="109"/>
  <c r="Q960" i="109"/>
  <c r="V1994" i="109"/>
  <c r="W3481" i="109"/>
  <c r="W565" i="109"/>
  <c r="P3406" i="109"/>
  <c r="X3557" i="109"/>
  <c r="R2311" i="109"/>
  <c r="Y3831" i="109"/>
  <c r="T4097" i="109"/>
  <c r="S3083" i="109"/>
  <c r="Y3667" i="109"/>
  <c r="V3447" i="109"/>
  <c r="O2751" i="109"/>
  <c r="O1325" i="109"/>
  <c r="U2348" i="109"/>
  <c r="T3758" i="109"/>
  <c r="Y976" i="109"/>
  <c r="Y3443" i="109"/>
  <c r="Q400" i="109"/>
  <c r="T3381" i="109"/>
  <c r="W602" i="109"/>
  <c r="P2024" i="109"/>
  <c r="O389" i="109"/>
  <c r="P739" i="109"/>
  <c r="X601" i="109"/>
  <c r="O3550" i="109"/>
  <c r="P3906" i="109"/>
  <c r="X3116" i="109"/>
  <c r="P637" i="109"/>
  <c r="T2682" i="109"/>
  <c r="T50" i="109"/>
  <c r="Q3746" i="109"/>
  <c r="Q269" i="109"/>
  <c r="Y17" i="109"/>
  <c r="W2243" i="109"/>
  <c r="X3531" i="109"/>
  <c r="P3166" i="109"/>
  <c r="W1952" i="109"/>
  <c r="S2728" i="109"/>
  <c r="Y1998" i="109"/>
  <c r="W3477" i="109"/>
  <c r="W900" i="109"/>
  <c r="O1148" i="109"/>
  <c r="P1185" i="109"/>
  <c r="Q632" i="109"/>
  <c r="S2573" i="109"/>
  <c r="T1849" i="109"/>
  <c r="N1586" i="109"/>
  <c r="W2651" i="109"/>
  <c r="S230" i="109"/>
  <c r="U3773" i="109"/>
  <c r="Y783" i="109"/>
  <c r="X2944" i="109"/>
  <c r="X2316" i="109"/>
  <c r="O3406" i="109"/>
  <c r="Q1145" i="109"/>
  <c r="S3699" i="109"/>
  <c r="O62" i="110"/>
  <c r="P2736" i="109"/>
  <c r="U1222" i="109"/>
  <c r="P2312" i="109"/>
  <c r="Y911" i="109"/>
  <c r="V2754" i="109"/>
  <c r="R2097" i="109"/>
  <c r="U2791" i="109"/>
  <c r="R4104" i="109"/>
  <c r="P2717" i="109"/>
  <c r="S2957" i="109"/>
  <c r="V2459" i="109"/>
  <c r="R1180" i="109"/>
  <c r="W2094" i="109"/>
  <c r="T2822" i="109"/>
  <c r="X1659" i="109"/>
  <c r="Q1622" i="109"/>
  <c r="V3813" i="109"/>
  <c r="O2243" i="109"/>
  <c r="P3522" i="109"/>
  <c r="P746" i="109"/>
  <c r="U3478" i="109"/>
  <c r="S376" i="109"/>
  <c r="P4039" i="109"/>
  <c r="W85" i="109"/>
  <c r="S1852" i="109"/>
  <c r="N4064" i="109"/>
  <c r="V1582" i="109"/>
  <c r="O157" i="109"/>
  <c r="N1104" i="109"/>
  <c r="Y2008" i="109"/>
  <c r="V3103" i="109"/>
  <c r="X3850" i="109"/>
  <c r="X3101" i="109"/>
  <c r="Q27" i="109"/>
  <c r="N4106" i="109"/>
  <c r="N3443" i="109"/>
  <c r="Y2639" i="109"/>
  <c r="N529" i="109"/>
  <c r="W1288" i="109"/>
  <c r="T4065" i="109"/>
  <c r="O1122" i="109"/>
  <c r="Q162" i="109"/>
  <c r="Q634" i="109"/>
  <c r="Q1994" i="109"/>
  <c r="S1579" i="109"/>
  <c r="Q1656" i="109"/>
  <c r="V893" i="109"/>
  <c r="V754" i="109"/>
  <c r="Y2274" i="109"/>
  <c r="X1837" i="109"/>
  <c r="Q565" i="109"/>
  <c r="Y529" i="109"/>
  <c r="S2822" i="109"/>
  <c r="S3005" i="109"/>
  <c r="X2348" i="109"/>
  <c r="T3011" i="109"/>
  <c r="X2418" i="109"/>
  <c r="W3369" i="109"/>
  <c r="Y1617" i="109"/>
  <c r="X1544" i="109"/>
  <c r="O2020" i="109"/>
  <c r="Q1849" i="109"/>
  <c r="U2640" i="109"/>
  <c r="U488" i="109"/>
  <c r="T3477" i="109"/>
  <c r="V1951" i="109"/>
  <c r="U2824" i="109"/>
  <c r="S2354" i="109"/>
  <c r="Y4039" i="109"/>
  <c r="U2955" i="109"/>
  <c r="X3119" i="109"/>
  <c r="U1915" i="109"/>
  <c r="W3814" i="109"/>
  <c r="X1933" i="109"/>
  <c r="R3881" i="109"/>
  <c r="X3750" i="109"/>
  <c r="U998" i="109"/>
  <c r="R256" i="109"/>
  <c r="X2970" i="109"/>
  <c r="U966" i="109"/>
  <c r="O925" i="109"/>
  <c r="O1132" i="109"/>
  <c r="U1945" i="109"/>
  <c r="W4211" i="109"/>
  <c r="W3004" i="109"/>
  <c r="X1257" i="109"/>
  <c r="O3769" i="109"/>
  <c r="P3820" i="109"/>
  <c r="V1483" i="109"/>
  <c r="W2055" i="109"/>
  <c r="U1221" i="109"/>
  <c r="V534" i="109"/>
  <c r="W926" i="109"/>
  <c r="V4214" i="109"/>
  <c r="W3039" i="109"/>
  <c r="V3443" i="109"/>
  <c r="V3661" i="109"/>
  <c r="T535" i="109"/>
  <c r="P2639" i="109"/>
  <c r="Y3002" i="109"/>
  <c r="Y1330" i="109"/>
  <c r="U413" i="109"/>
  <c r="U2644" i="109"/>
  <c r="O2446" i="109"/>
  <c r="V1287" i="109"/>
  <c r="O3896" i="109"/>
  <c r="Q2097" i="109"/>
  <c r="R4207" i="109"/>
  <c r="S4039" i="109"/>
  <c r="W2790" i="109"/>
  <c r="Y3819" i="109"/>
  <c r="T1879" i="109"/>
  <c r="O1363" i="109"/>
  <c r="O1216" i="109"/>
  <c r="W2751" i="109"/>
  <c r="P418" i="109"/>
  <c r="U4050" i="109"/>
  <c r="Y3704" i="109"/>
  <c r="Y892" i="109"/>
  <c r="T2712" i="109"/>
  <c r="U1104" i="109"/>
  <c r="U3808" i="109"/>
  <c r="R419" i="109"/>
  <c r="X1149" i="109"/>
  <c r="O1257" i="109"/>
  <c r="Y741" i="109"/>
  <c r="P779" i="109"/>
  <c r="X2281" i="109"/>
  <c r="X619" i="109"/>
  <c r="P1145" i="109"/>
  <c r="T3148" i="109"/>
  <c r="Q1697" i="109"/>
  <c r="O2309" i="109"/>
  <c r="O449" i="109"/>
  <c r="X3301" i="109"/>
  <c r="Y3685" i="109"/>
  <c r="V894" i="109"/>
  <c r="P2712" i="109"/>
  <c r="W634" i="109"/>
  <c r="W3447" i="109"/>
  <c r="P2053" i="109"/>
  <c r="Q4208" i="109"/>
  <c r="Y4252" i="109"/>
  <c r="O1623" i="109"/>
  <c r="T4138" i="109"/>
  <c r="O3042" i="109"/>
  <c r="R2738" i="109"/>
  <c r="T4211" i="109"/>
  <c r="S1935" i="109"/>
  <c r="X621" i="109"/>
  <c r="V4196" i="109"/>
  <c r="S3116" i="109"/>
  <c r="O3308" i="109"/>
  <c r="R3703" i="109"/>
  <c r="R456" i="109"/>
  <c r="P3039" i="109"/>
  <c r="P2240" i="109"/>
  <c r="V1291" i="109"/>
  <c r="X4178" i="109"/>
  <c r="P2345" i="109"/>
  <c r="W1253" i="109"/>
  <c r="V1545" i="109"/>
  <c r="Q4209" i="109"/>
  <c r="Q925" i="109"/>
  <c r="Y3408" i="109"/>
  <c r="T564" i="109"/>
  <c r="U972" i="109"/>
  <c r="X3370" i="109"/>
  <c r="X2214" i="109"/>
  <c r="S4173" i="109"/>
  <c r="R4062" i="109"/>
  <c r="S1989" i="109"/>
  <c r="O487" i="109"/>
  <c r="V850" i="109"/>
  <c r="P611" i="109"/>
  <c r="S3513" i="109"/>
  <c r="P815" i="109"/>
  <c r="R1947" i="109"/>
  <c r="Y1982" i="109"/>
  <c r="Q1944" i="109"/>
  <c r="T1478" i="109"/>
  <c r="T2421" i="109"/>
  <c r="W3335" i="109"/>
  <c r="X3309" i="109"/>
  <c r="N2383" i="109"/>
  <c r="V965" i="109"/>
  <c r="P4142" i="109"/>
  <c r="R559" i="109"/>
  <c r="Y3174" i="109"/>
  <c r="Q1142" i="109"/>
  <c r="R4196" i="109"/>
  <c r="X3090" i="109"/>
  <c r="Q3668" i="109"/>
  <c r="R2567" i="109"/>
  <c r="X2208" i="109"/>
  <c r="N1330" i="109"/>
  <c r="Q929" i="109"/>
  <c r="N4099" i="109"/>
  <c r="O1660" i="109"/>
  <c r="N2238" i="109"/>
  <c r="T4032" i="109"/>
  <c r="R4178" i="109"/>
  <c r="P1697" i="109"/>
  <c r="P2663" i="109"/>
  <c r="R1732" i="109"/>
  <c r="Q4125" i="109"/>
  <c r="S1218" i="109"/>
  <c r="T4185" i="109"/>
  <c r="T922" i="109"/>
  <c r="Y2068" i="109"/>
  <c r="O1697" i="109"/>
  <c r="W2823" i="109"/>
  <c r="T2754" i="109"/>
  <c r="T1287" i="109"/>
  <c r="Y4287" i="109"/>
  <c r="R2944" i="109"/>
  <c r="Q1983" i="109"/>
  <c r="Y1471" i="109"/>
  <c r="O1948" i="109"/>
  <c r="W2312" i="109"/>
  <c r="U1349" i="109"/>
  <c r="Y3677" i="109"/>
  <c r="U3480" i="109"/>
  <c r="V753" i="109"/>
  <c r="P596" i="109"/>
  <c r="X1477" i="109"/>
  <c r="V3739" i="109"/>
  <c r="T486" i="109"/>
  <c r="V4208" i="109"/>
  <c r="R2217" i="109"/>
  <c r="O2345" i="109"/>
  <c r="Q1250" i="109"/>
  <c r="T2056" i="109"/>
  <c r="V374" i="109"/>
  <c r="P634" i="109"/>
  <c r="O3163" i="109"/>
  <c r="O3923" i="109"/>
  <c r="O462" i="109"/>
  <c r="O741" i="109"/>
  <c r="W4172" i="109"/>
  <c r="V4100" i="109"/>
  <c r="R4039" i="109"/>
  <c r="O243" i="109"/>
  <c r="R1842" i="109"/>
  <c r="W230" i="109"/>
  <c r="X402" i="109"/>
  <c r="N2244" i="109"/>
  <c r="P1581" i="109"/>
  <c r="W3747" i="109"/>
  <c r="U3333" i="109"/>
  <c r="Y2651" i="109"/>
  <c r="O90" i="109"/>
  <c r="N4033" i="109"/>
  <c r="Q1469" i="109"/>
  <c r="Q3541" i="109"/>
  <c r="Y2360" i="109"/>
  <c r="Y930" i="109"/>
  <c r="X4257" i="109"/>
  <c r="X1487" i="109"/>
  <c r="Q237" i="109"/>
  <c r="R2717" i="109"/>
  <c r="Y1570" i="109"/>
  <c r="O2748" i="109"/>
  <c r="X1630" i="109"/>
  <c r="V1873" i="109"/>
  <c r="R47" i="109"/>
  <c r="R400" i="109"/>
  <c r="U35" i="109"/>
  <c r="O2604" i="109"/>
  <c r="Q1113" i="109"/>
  <c r="U4062" i="109"/>
  <c r="U3758" i="109"/>
  <c r="U611" i="109"/>
  <c r="X1510" i="109"/>
  <c r="Y2243" i="109"/>
  <c r="U767" i="109"/>
  <c r="O3699" i="109"/>
  <c r="V3449" i="109"/>
  <c r="Q1623" i="109"/>
  <c r="Q830" i="109"/>
  <c r="Q484" i="109"/>
  <c r="V3083" i="109"/>
  <c r="T2345" i="109"/>
  <c r="R595" i="109"/>
  <c r="X746" i="109"/>
  <c r="T4031" i="109"/>
  <c r="P2389" i="109"/>
  <c r="V565" i="109"/>
  <c r="Q621" i="109"/>
  <c r="S24" i="109"/>
  <c r="U1132" i="109"/>
  <c r="W2317" i="109"/>
  <c r="S1848" i="109"/>
  <c r="T2317" i="109"/>
  <c r="V2675" i="109"/>
  <c r="U46" i="109"/>
  <c r="N3662" i="109"/>
  <c r="X926" i="109"/>
  <c r="V3174" i="109"/>
  <c r="V237" i="109"/>
  <c r="W1921" i="109"/>
  <c r="R3120" i="109"/>
  <c r="T2605" i="109"/>
  <c r="W3896" i="109"/>
  <c r="W1660" i="109"/>
  <c r="X3746" i="109"/>
  <c r="Y1545" i="109"/>
  <c r="U3174" i="109"/>
  <c r="P534" i="109"/>
  <c r="P230" i="109"/>
  <c r="Q2272" i="109"/>
  <c r="V3478" i="109"/>
  <c r="S2719" i="109"/>
  <c r="P4027" i="109"/>
  <c r="U3776" i="109"/>
  <c r="U1836" i="109"/>
  <c r="S3878" i="109"/>
  <c r="W1988" i="109"/>
  <c r="O1472" i="109"/>
  <c r="S3739" i="109"/>
  <c r="U1622" i="109"/>
  <c r="V4038" i="109"/>
  <c r="S754" i="109"/>
  <c r="P1982" i="109"/>
  <c r="Q3443" i="109"/>
  <c r="T2791" i="109"/>
  <c r="Y4178" i="109"/>
  <c r="W1618" i="109"/>
  <c r="U1875" i="109"/>
  <c r="P2823" i="109"/>
  <c r="N3814" i="109"/>
  <c r="O388" i="109"/>
  <c r="U1326" i="109"/>
  <c r="Q1542" i="109"/>
  <c r="N1111" i="109"/>
  <c r="T3333" i="109"/>
  <c r="N2750" i="109"/>
  <c r="T2227" i="109"/>
  <c r="S3338" i="109"/>
  <c r="Q2053" i="109"/>
  <c r="T852" i="109"/>
  <c r="S1836" i="109"/>
  <c r="Y3703" i="109"/>
  <c r="O3813" i="109"/>
  <c r="P3739" i="109"/>
  <c r="Q2790" i="109"/>
  <c r="R3335" i="109"/>
  <c r="S608" i="109"/>
  <c r="S3301" i="109"/>
  <c r="X3303" i="109"/>
  <c r="N2207" i="109"/>
  <c r="X1177" i="109"/>
  <c r="O1476" i="109"/>
  <c r="W2747" i="109"/>
  <c r="Y1852" i="109"/>
  <c r="Y3016" i="109"/>
  <c r="X447" i="109"/>
  <c r="Q561" i="109"/>
  <c r="O2206" i="109"/>
  <c r="Y1549" i="109"/>
  <c r="O3539" i="109"/>
  <c r="S3040" i="109"/>
  <c r="V2750" i="109"/>
  <c r="P2719" i="109"/>
  <c r="V3917" i="109"/>
  <c r="S826" i="109"/>
  <c r="T778" i="109"/>
  <c r="O2444" i="109"/>
  <c r="U3405" i="109"/>
  <c r="W2969" i="109"/>
  <c r="O3916" i="109"/>
  <c r="U1289" i="109"/>
  <c r="P2021" i="109"/>
  <c r="S1690" i="109"/>
  <c r="V2298" i="109"/>
  <c r="T619" i="109"/>
  <c r="Q1218" i="109"/>
  <c r="V1351" i="109"/>
  <c r="W4214" i="109"/>
  <c r="P3661" i="109"/>
  <c r="V741" i="109"/>
  <c r="S123" i="109"/>
  <c r="Y1910" i="109"/>
  <c r="U4198" i="109"/>
  <c r="T3150" i="109"/>
  <c r="X2792" i="109"/>
  <c r="X1130" i="109"/>
  <c r="T523" i="109"/>
  <c r="Q3550" i="109"/>
  <c r="T3478" i="109"/>
  <c r="O922" i="109"/>
  <c r="O3312" i="109"/>
  <c r="X2790" i="109"/>
  <c r="V633" i="109"/>
  <c r="W3077" i="109"/>
  <c r="T1947" i="109"/>
  <c r="O4288" i="109"/>
  <c r="R1002" i="109"/>
  <c r="W548" i="109"/>
  <c r="P4243" i="109"/>
  <c r="O2639" i="109"/>
  <c r="R3849" i="109"/>
  <c r="T999" i="109"/>
  <c r="Y929" i="109"/>
  <c r="X1107" i="109"/>
  <c r="U2019" i="109"/>
  <c r="Y2067" i="109"/>
  <c r="U1659" i="109"/>
  <c r="Q1184" i="109"/>
  <c r="O611" i="109"/>
  <c r="O1186" i="109"/>
  <c r="O3466" i="109"/>
  <c r="R1989" i="109"/>
  <c r="V2055" i="109"/>
  <c r="T2748" i="109"/>
  <c r="R3002" i="109"/>
  <c r="W2955" i="109"/>
  <c r="W2943" i="109"/>
  <c r="V2824" i="109"/>
  <c r="W560" i="109"/>
  <c r="R3845" i="109"/>
  <c r="R1259" i="109"/>
  <c r="U1250" i="109"/>
  <c r="R2227" i="109"/>
  <c r="U561" i="109"/>
  <c r="O634" i="109"/>
  <c r="S2713" i="109"/>
  <c r="S776" i="109"/>
  <c r="U3703" i="109"/>
  <c r="T2382" i="109"/>
  <c r="P520" i="109"/>
  <c r="W812" i="109"/>
  <c r="O491" i="109"/>
  <c r="W2313" i="109"/>
  <c r="Q812" i="109"/>
  <c r="O966" i="109"/>
  <c r="U2237" i="109"/>
  <c r="V4141" i="109"/>
  <c r="Q1732" i="109"/>
  <c r="T2426" i="109"/>
  <c r="U2347" i="109"/>
  <c r="U1688" i="109"/>
  <c r="O856" i="109"/>
  <c r="O3150" i="109"/>
  <c r="T3188" i="109"/>
  <c r="Q4214" i="109"/>
  <c r="S1483" i="109"/>
  <c r="Y1180" i="109"/>
  <c r="O601" i="109"/>
  <c r="T1259" i="109"/>
  <c r="P2601" i="109"/>
  <c r="R767" i="109"/>
  <c r="Q1952" i="109"/>
  <c r="W3440" i="109"/>
  <c r="S3697" i="109"/>
  <c r="W2567" i="109"/>
  <c r="O17" i="109"/>
  <c r="N596" i="109"/>
  <c r="S3813" i="109"/>
  <c r="T1579" i="109"/>
  <c r="O2213" i="109"/>
  <c r="V1654" i="109"/>
  <c r="W3302" i="109"/>
  <c r="V1946" i="109"/>
  <c r="W3103" i="109"/>
  <c r="Y2797" i="109"/>
  <c r="N2092" i="109"/>
  <c r="Q1872" i="109"/>
  <c r="Q418" i="109"/>
  <c r="W2603" i="109"/>
  <c r="X2785" i="109"/>
  <c r="U4252" i="109"/>
  <c r="S4038" i="109"/>
  <c r="Q3515" i="109"/>
  <c r="R2272" i="109"/>
  <c r="Q3699" i="109"/>
  <c r="Q1514" i="109"/>
  <c r="W2006" i="109"/>
  <c r="Q608" i="109"/>
  <c r="Y157" i="109"/>
  <c r="Y2663" i="109"/>
  <c r="S3020" i="109"/>
  <c r="Y4033" i="109"/>
  <c r="N776" i="109"/>
  <c r="Q3331" i="109"/>
  <c r="R1878" i="109"/>
  <c r="X3375" i="109"/>
  <c r="S830" i="109"/>
  <c r="N3115" i="109"/>
  <c r="X2206" i="109"/>
  <c r="W1003" i="109"/>
  <c r="W3704" i="109"/>
  <c r="N1860" i="109"/>
  <c r="S447" i="109"/>
  <c r="W3923" i="109"/>
  <c r="Y746" i="109"/>
  <c r="Q958" i="109"/>
  <c r="X967" i="109"/>
  <c r="X3520" i="109"/>
  <c r="S3659" i="109"/>
  <c r="T3846" i="109"/>
  <c r="U2605" i="109"/>
  <c r="S2275" i="109"/>
  <c r="U491" i="109"/>
  <c r="V4123" i="109"/>
  <c r="V2097" i="109"/>
  <c r="X607" i="109"/>
  <c r="T3479" i="109"/>
  <c r="T4141" i="109"/>
  <c r="O1560" i="109"/>
  <c r="Y2359" i="109"/>
  <c r="O3375" i="109"/>
  <c r="V1862" i="109"/>
  <c r="O1862" i="109"/>
  <c r="O2754" i="109"/>
  <c r="V3440" i="109"/>
  <c r="S2239" i="109"/>
  <c r="P2751" i="109"/>
  <c r="P560" i="109"/>
  <c r="O2603" i="109"/>
  <c r="X754" i="109"/>
  <c r="P849" i="109"/>
  <c r="X2712" i="109"/>
  <c r="T3739" i="109"/>
  <c r="T1325" i="109"/>
  <c r="T3769" i="109"/>
  <c r="R826" i="109"/>
  <c r="Y2353" i="109"/>
  <c r="Y638" i="109"/>
  <c r="W3367" i="109"/>
  <c r="U3805" i="109"/>
  <c r="O456" i="109"/>
  <c r="P462" i="109"/>
  <c r="P4111" i="109"/>
  <c r="Q546" i="109"/>
  <c r="N2957" i="109"/>
  <c r="Q3704" i="109"/>
  <c r="Y3103" i="109"/>
  <c r="V2936" i="109"/>
  <c r="N565" i="109"/>
  <c r="O2462" i="109"/>
  <c r="Y2724" i="109"/>
  <c r="R461" i="109"/>
  <c r="O1921" i="109"/>
  <c r="T449" i="109"/>
  <c r="U900" i="109"/>
  <c r="W1726" i="109"/>
  <c r="T1935" i="109"/>
  <c r="T1697" i="109"/>
  <c r="N4246" i="109"/>
  <c r="X23" i="109"/>
  <c r="Q192" i="109"/>
  <c r="N2214" i="109"/>
  <c r="O3885" i="109"/>
  <c r="T976" i="109"/>
  <c r="O3677" i="109"/>
  <c r="V3820" i="109"/>
  <c r="Q3339" i="109"/>
  <c r="R3668" i="109"/>
  <c r="U1294" i="109"/>
  <c r="O3093" i="109"/>
  <c r="R3739" i="109"/>
  <c r="S2564" i="109"/>
  <c r="U4281" i="109"/>
  <c r="W3520" i="109"/>
  <c r="T1477" i="109"/>
  <c r="V1221" i="109"/>
  <c r="O913" i="109"/>
  <c r="W3294" i="109"/>
  <c r="O2199" i="109"/>
  <c r="S1841" i="109"/>
  <c r="U522" i="109"/>
  <c r="O849" i="109"/>
  <c r="Q383" i="109"/>
  <c r="Y3312" i="109"/>
  <c r="T418" i="109"/>
  <c r="O1872" i="109"/>
  <c r="S4097" i="109"/>
  <c r="W1615" i="109"/>
  <c r="S1583" i="109"/>
  <c r="X419" i="109"/>
  <c r="V1841" i="109"/>
  <c r="Y4111" i="109"/>
  <c r="Y4141" i="109"/>
  <c r="Q4099" i="109"/>
  <c r="X456" i="109"/>
  <c r="P1471" i="109"/>
  <c r="T4250" i="109"/>
  <c r="X3922" i="109"/>
  <c r="T2274" i="109"/>
  <c r="V3477" i="109"/>
  <c r="U1879" i="109"/>
  <c r="Q1002" i="109"/>
  <c r="W3312" i="109"/>
  <c r="P1214" i="109"/>
  <c r="S560" i="109"/>
  <c r="S4050" i="109"/>
  <c r="U2281" i="109"/>
  <c r="P1725" i="109"/>
  <c r="O1617" i="109"/>
  <c r="Q413" i="109"/>
  <c r="T2458" i="109"/>
  <c r="U1874" i="109"/>
  <c r="U564" i="109"/>
  <c r="X1622" i="109"/>
  <c r="V1216" i="109"/>
  <c r="U167" i="110"/>
  <c r="O1217" i="109"/>
  <c r="Y2459" i="109"/>
  <c r="S2677" i="109"/>
  <c r="V3887" i="109"/>
  <c r="T1729" i="109"/>
  <c r="Q739" i="109"/>
  <c r="U3370" i="109"/>
  <c r="O4243" i="109"/>
  <c r="U3030" i="109"/>
  <c r="Q966" i="109"/>
  <c r="Q1910" i="109"/>
  <c r="S1257" i="109"/>
  <c r="S2006" i="109"/>
  <c r="R607" i="109"/>
  <c r="P997" i="109"/>
  <c r="Y3922" i="109"/>
  <c r="O1497" i="109"/>
  <c r="R1106" i="109"/>
  <c r="P1483" i="109"/>
  <c r="P4100" i="109"/>
  <c r="Y377" i="109"/>
  <c r="W779" i="109"/>
  <c r="O1550" i="109"/>
  <c r="T2094" i="109"/>
  <c r="T1180" i="109"/>
  <c r="W2601" i="109"/>
  <c r="Y418" i="109"/>
  <c r="W3886" i="109"/>
  <c r="U1177" i="109"/>
  <c r="T1323" i="109"/>
  <c r="V1132" i="109"/>
  <c r="S3188" i="109"/>
  <c r="O1185" i="109"/>
  <c r="O4100" i="109"/>
  <c r="O1629" i="109"/>
  <c r="W632" i="109"/>
  <c r="Y826" i="109"/>
  <c r="T780" i="109"/>
  <c r="Y3739" i="109"/>
  <c r="V596" i="109"/>
  <c r="N4287" i="109"/>
  <c r="W3150" i="109"/>
  <c r="V1148" i="109"/>
  <c r="U3771" i="109"/>
  <c r="S1264" i="109"/>
  <c r="W382" i="109"/>
  <c r="Q123" i="109"/>
  <c r="O3303" i="109"/>
  <c r="V3886" i="109"/>
  <c r="Y4245" i="109"/>
  <c r="W3412" i="109"/>
  <c r="P84" i="109"/>
  <c r="T1633" i="109"/>
  <c r="P2665" i="109"/>
  <c r="N1907" i="109"/>
  <c r="X3093" i="109"/>
  <c r="S976" i="109"/>
  <c r="X4288" i="109"/>
  <c r="T538" i="109"/>
  <c r="P3760" i="109"/>
  <c r="T1656" i="109"/>
  <c r="Q2824" i="109"/>
  <c r="P3041" i="109"/>
  <c r="Q1185" i="109"/>
  <c r="Q1852" i="109"/>
  <c r="N3338" i="109"/>
  <c r="O2359" i="109"/>
  <c r="W1852" i="109"/>
  <c r="S2748" i="109"/>
  <c r="X17" i="109"/>
  <c r="O3904" i="109"/>
  <c r="P3016" i="109"/>
  <c r="Y3521" i="109"/>
  <c r="P529" i="109"/>
  <c r="Y1706" i="109"/>
  <c r="V411" i="109"/>
  <c r="U1141" i="109"/>
  <c r="R2201" i="109"/>
  <c r="Y2947" i="109"/>
  <c r="T3531" i="109"/>
  <c r="T1726" i="109"/>
  <c r="R4257" i="109"/>
  <c r="R2677" i="109"/>
  <c r="O560" i="109"/>
  <c r="P3849" i="109"/>
  <c r="U3369" i="109"/>
  <c r="U1556" i="109"/>
  <c r="P2094" i="109"/>
  <c r="N3677" i="109"/>
  <c r="Y885" i="109"/>
  <c r="S2309" i="109"/>
  <c r="O1706" i="109"/>
  <c r="W2797" i="109"/>
  <c r="Q3454" i="109"/>
  <c r="X2728" i="109"/>
  <c r="Y4123" i="109"/>
  <c r="S3820" i="109"/>
  <c r="N3531" i="109"/>
  <c r="P2090" i="109"/>
  <c r="N1106" i="109"/>
  <c r="V3677" i="109"/>
  <c r="Q2828" i="109"/>
  <c r="P2749" i="109"/>
  <c r="N3480" i="109"/>
  <c r="Y455" i="109"/>
  <c r="S1641" i="109"/>
  <c r="R4251" i="109"/>
  <c r="Q2645" i="109"/>
  <c r="S1497" i="109"/>
  <c r="Q155" i="109"/>
  <c r="X2225" i="109"/>
  <c r="Q473" i="109"/>
  <c r="P3916" i="109"/>
  <c r="P3881" i="109"/>
  <c r="O996" i="109"/>
  <c r="P2420" i="109"/>
  <c r="S1987" i="109"/>
  <c r="O2717" i="109"/>
  <c r="T2418" i="109"/>
  <c r="P1259" i="109"/>
  <c r="T3157" i="109"/>
  <c r="Q3040" i="109"/>
  <c r="Y1253" i="109"/>
  <c r="P412" i="109"/>
  <c r="T1907" i="109"/>
  <c r="R814" i="109"/>
  <c r="T3814" i="109"/>
  <c r="W2056" i="109"/>
  <c r="Q454" i="109"/>
  <c r="Q1695" i="109"/>
  <c r="Q1615" i="109"/>
  <c r="T885" i="109"/>
  <c r="V2652" i="109"/>
  <c r="W748" i="109"/>
  <c r="R2786" i="109"/>
  <c r="U4136" i="109"/>
  <c r="Q2637" i="109"/>
  <c r="S894" i="109"/>
  <c r="S1871" i="109"/>
  <c r="W2674" i="109"/>
  <c r="R2019" i="109"/>
  <c r="S194" i="109"/>
  <c r="R3443" i="109"/>
  <c r="S548" i="109"/>
  <c r="O4283" i="109"/>
  <c r="R619" i="109"/>
  <c r="R3077" i="109"/>
  <c r="U4179" i="109"/>
  <c r="N1326" i="109"/>
  <c r="Q2785" i="109"/>
  <c r="W2079" i="109"/>
  <c r="P3411" i="109"/>
  <c r="V739" i="109"/>
  <c r="X2287" i="109"/>
  <c r="N2785" i="109"/>
  <c r="V3090" i="109"/>
  <c r="X2280" i="109"/>
  <c r="S2446" i="109"/>
  <c r="V1716" i="109"/>
  <c r="T2363" i="109"/>
  <c r="O170" i="109"/>
  <c r="S2359" i="109"/>
  <c r="P2457" i="109"/>
  <c r="Q973" i="109"/>
  <c r="O929" i="109"/>
  <c r="N1332" i="109"/>
  <c r="W1872" i="109"/>
  <c r="P27" i="109"/>
  <c r="V3522" i="109"/>
  <c r="P2300" i="109"/>
  <c r="W2199" i="109"/>
  <c r="Q2682" i="109"/>
  <c r="X538" i="109"/>
  <c r="U2957" i="109"/>
  <c r="O4142" i="109"/>
  <c r="V1615" i="109"/>
  <c r="U1145" i="109"/>
  <c r="V2207" i="109"/>
  <c r="U3440" i="109"/>
  <c r="X739" i="109"/>
  <c r="V3740" i="109"/>
  <c r="U2717" i="109"/>
  <c r="R926" i="109"/>
  <c r="R3374" i="109"/>
  <c r="V784" i="109"/>
  <c r="U2238" i="109"/>
  <c r="X2444" i="109"/>
  <c r="R2966" i="109"/>
  <c r="U3002" i="109"/>
  <c r="P777" i="109"/>
  <c r="T3735" i="109"/>
  <c r="O3332" i="109"/>
  <c r="W3674" i="109"/>
  <c r="W1476" i="109"/>
  <c r="W2025" i="109"/>
  <c r="Q4177" i="109"/>
  <c r="R2609" i="109"/>
  <c r="R2093" i="109"/>
  <c r="X534" i="109"/>
  <c r="W601" i="109"/>
  <c r="Q1325" i="109"/>
  <c r="N3112" i="109"/>
  <c r="R903" i="109"/>
  <c r="V126" i="109"/>
  <c r="S2755" i="109"/>
  <c r="V47" i="109"/>
  <c r="W2592" i="109"/>
  <c r="W17" i="109"/>
  <c r="S3892" i="109"/>
  <c r="N619" i="109"/>
  <c r="V2363" i="109"/>
  <c r="Y2682" i="109"/>
  <c r="O2459" i="109"/>
  <c r="U273" i="109"/>
  <c r="Y1332" i="109"/>
  <c r="N4284" i="109"/>
  <c r="O2792" i="109"/>
  <c r="T164" i="109"/>
  <c r="S1842" i="109"/>
  <c r="W1180" i="109"/>
  <c r="S3696" i="109"/>
  <c r="V1727" i="109"/>
  <c r="P3922" i="109"/>
  <c r="S3520" i="109"/>
  <c r="Y2055" i="109"/>
  <c r="W1623" i="109"/>
  <c r="O377" i="109"/>
  <c r="T1862" i="109"/>
  <c r="V3845" i="109"/>
  <c r="O2090" i="109"/>
  <c r="V2383" i="109"/>
  <c r="W2608" i="109"/>
  <c r="V3673" i="109"/>
  <c r="V2309" i="109"/>
  <c r="N3880" i="109"/>
  <c r="T2797" i="109"/>
  <c r="S2579" i="109"/>
  <c r="O3395" i="109"/>
  <c r="R413" i="109"/>
  <c r="X999" i="109"/>
  <c r="V4052" i="109"/>
  <c r="W2053" i="109"/>
  <c r="V3078" i="109"/>
  <c r="W2792" i="109"/>
  <c r="P3101" i="109"/>
  <c r="N4052" i="109"/>
  <c r="Y611" i="109"/>
  <c r="U3844" i="109"/>
  <c r="V3915" i="109"/>
  <c r="O1264" i="109"/>
  <c r="Q2214" i="109"/>
  <c r="Q1654" i="109"/>
  <c r="O3777" i="109"/>
  <c r="S2637" i="109"/>
  <c r="V1478" i="109"/>
  <c r="R1697" i="109"/>
  <c r="Q1545" i="109"/>
  <c r="R999" i="109"/>
  <c r="P899" i="109"/>
  <c r="T2347" i="109"/>
  <c r="W2820" i="109"/>
  <c r="T2719" i="109"/>
  <c r="R35" i="109"/>
  <c r="R2821" i="109"/>
  <c r="U2071" i="109"/>
  <c r="S3668" i="109"/>
  <c r="S1143" i="109"/>
  <c r="W1360" i="109"/>
  <c r="T3309" i="109"/>
  <c r="T2718" i="109"/>
  <c r="W924" i="109"/>
  <c r="O3760" i="109"/>
  <c r="R1727" i="109"/>
  <c r="U3699" i="109"/>
  <c r="O3881" i="109"/>
  <c r="Q747" i="109"/>
  <c r="Y595" i="109"/>
  <c r="S2937" i="109"/>
  <c r="Y4038" i="109"/>
  <c r="V2462" i="109"/>
  <c r="P1478" i="109"/>
  <c r="V3155" i="109"/>
  <c r="P3667" i="109"/>
  <c r="U1989" i="109"/>
  <c r="O3043" i="109"/>
  <c r="Q3042" i="109"/>
  <c r="R1325" i="109"/>
  <c r="Q3520" i="109"/>
  <c r="P3082" i="109"/>
  <c r="T2566" i="109"/>
  <c r="P3513" i="109"/>
  <c r="S491" i="109"/>
  <c r="W2571" i="109"/>
  <c r="V2947" i="109"/>
  <c r="V2678" i="109"/>
  <c r="R4210" i="109"/>
  <c r="O1907" i="109"/>
  <c r="O4111" i="109"/>
  <c r="O1580" i="109"/>
  <c r="O1944" i="109"/>
  <c r="W4283" i="109"/>
  <c r="S1351" i="109"/>
  <c r="W3845" i="109"/>
  <c r="S1545" i="109"/>
  <c r="V2019" i="109"/>
  <c r="N1862" i="109"/>
  <c r="U447" i="109"/>
  <c r="V3458" i="109"/>
  <c r="T2938" i="109"/>
  <c r="O1656" i="109"/>
  <c r="V2785" i="109"/>
  <c r="U2206" i="109"/>
  <c r="U2020" i="109"/>
  <c r="Q630" i="109"/>
  <c r="S2608" i="109"/>
  <c r="O414" i="109"/>
  <c r="N3659" i="109"/>
  <c r="Y4024" i="109"/>
  <c r="U1363" i="109"/>
  <c r="P2272" i="109"/>
  <c r="K168" i="110"/>
  <c r="Q619" i="109"/>
  <c r="X1695" i="109"/>
  <c r="P748" i="109"/>
  <c r="N535" i="109"/>
  <c r="Q3338" i="109"/>
  <c r="R2098" i="109"/>
  <c r="N602" i="109"/>
  <c r="V2967" i="109"/>
  <c r="P3468" i="109"/>
  <c r="Y3823" i="109"/>
  <c r="T3893" i="109"/>
  <c r="Q2017" i="109"/>
  <c r="R3089" i="109"/>
  <c r="W1506" i="109"/>
  <c r="V2347" i="109"/>
  <c r="S633" i="109"/>
  <c r="V2018" i="109"/>
  <c r="V3374" i="109"/>
  <c r="W894" i="109"/>
  <c r="Q4207" i="109"/>
  <c r="R414" i="109"/>
  <c r="V1879" i="109"/>
  <c r="Q1471" i="109"/>
  <c r="Q2280" i="109"/>
  <c r="S960" i="109"/>
  <c r="W3151" i="109"/>
  <c r="S892" i="109"/>
  <c r="U4104" i="109"/>
  <c r="R1848" i="109"/>
  <c r="P3367" i="109"/>
  <c r="S856" i="109"/>
  <c r="P1257" i="109"/>
  <c r="U4026" i="109"/>
  <c r="Q1287" i="109"/>
  <c r="O3448" i="109"/>
  <c r="N2020" i="109"/>
  <c r="O1002" i="109"/>
  <c r="N534" i="109"/>
  <c r="U2792" i="109"/>
  <c r="S1368" i="109"/>
  <c r="Y3846" i="109"/>
  <c r="X4026" i="109"/>
  <c r="X3819" i="109"/>
  <c r="N462" i="109"/>
  <c r="O2719" i="109"/>
  <c r="P1148" i="109"/>
  <c r="W1586" i="109"/>
  <c r="R3513" i="109"/>
  <c r="U830" i="109"/>
  <c r="Y3082" i="109"/>
  <c r="T1921" i="109"/>
  <c r="V4032" i="109"/>
  <c r="R2436" i="109"/>
  <c r="R465" i="109"/>
  <c r="Y1583" i="109"/>
  <c r="W2020" i="109"/>
  <c r="O1951" i="109"/>
  <c r="U4209" i="109"/>
  <c r="W1184" i="109"/>
  <c r="W4178" i="109"/>
  <c r="O3367" i="109"/>
  <c r="V548" i="109"/>
  <c r="X1338" i="109"/>
  <c r="R3885" i="109"/>
  <c r="V1550" i="109"/>
  <c r="W2640" i="109"/>
  <c r="S4283" i="109"/>
  <c r="X637" i="109"/>
  <c r="V1141" i="109"/>
  <c r="T1122" i="109"/>
  <c r="P3009" i="109"/>
  <c r="S48" i="109"/>
  <c r="X1145" i="109"/>
  <c r="N3148" i="109"/>
  <c r="O2605" i="109"/>
  <c r="R2206" i="109"/>
  <c r="T851" i="109"/>
  <c r="T986" i="109"/>
  <c r="U3374" i="109"/>
  <c r="R2663" i="109"/>
  <c r="R3004" i="109"/>
  <c r="N3113" i="109"/>
  <c r="Y2645" i="109"/>
  <c r="V900" i="109"/>
  <c r="O2354" i="109"/>
  <c r="R3016" i="109"/>
  <c r="O461" i="109"/>
  <c r="Q3700" i="109"/>
  <c r="Q1179" i="109"/>
  <c r="V1989" i="109"/>
  <c r="S4031" i="109"/>
  <c r="X1364" i="109"/>
  <c r="V1294" i="109"/>
  <c r="R608" i="109"/>
  <c r="O1113" i="109"/>
  <c r="P812" i="109"/>
  <c r="V997" i="109"/>
  <c r="X1326" i="109"/>
  <c r="S2751" i="109"/>
  <c r="V4250" i="109"/>
  <c r="T631" i="109"/>
  <c r="W593" i="109"/>
  <c r="R2822" i="109"/>
  <c r="S2785" i="109"/>
  <c r="Q2020" i="109"/>
  <c r="Y3458" i="109"/>
  <c r="R3082" i="109"/>
  <c r="W2206" i="109"/>
  <c r="S3151" i="109"/>
  <c r="W814" i="109"/>
  <c r="U2786" i="109"/>
  <c r="O2608" i="109"/>
  <c r="W776" i="109"/>
  <c r="U856" i="109"/>
  <c r="S2947" i="109"/>
  <c r="W815" i="109"/>
  <c r="R3447" i="109"/>
  <c r="S402" i="109"/>
  <c r="U3075" i="109"/>
  <c r="U2274" i="109"/>
  <c r="Q765" i="109"/>
  <c r="S527" i="109"/>
  <c r="T3408" i="109"/>
  <c r="W4173" i="109"/>
  <c r="W3916" i="109"/>
  <c r="U534" i="109"/>
  <c r="P17" i="109"/>
  <c r="O3521" i="109"/>
  <c r="V3550" i="109"/>
  <c r="P85" i="109"/>
  <c r="N2974" i="109"/>
  <c r="R2455" i="109"/>
  <c r="S2097" i="109"/>
  <c r="W3918" i="109"/>
  <c r="O2736" i="109"/>
  <c r="N1872" i="109"/>
  <c r="R3843" i="109"/>
  <c r="T888" i="109"/>
  <c r="P1363" i="109"/>
  <c r="R1714" i="109"/>
  <c r="V485" i="109"/>
  <c r="N2783" i="109"/>
  <c r="Q376" i="109"/>
  <c r="U24" i="109"/>
  <c r="P4099" i="109"/>
  <c r="N893" i="109"/>
  <c r="T1695" i="109"/>
  <c r="R4052" i="109"/>
  <c r="R3375" i="109"/>
  <c r="P1132" i="109"/>
  <c r="P1551" i="109"/>
  <c r="U4064" i="109"/>
  <c r="W3119" i="109"/>
  <c r="O1727" i="109"/>
  <c r="O3162" i="109"/>
  <c r="X4032" i="109"/>
  <c r="X2640" i="109"/>
  <c r="Y2313" i="109"/>
  <c r="Y2425" i="109"/>
  <c r="X1951" i="109"/>
  <c r="S1714" i="109"/>
  <c r="V2272" i="109"/>
  <c r="W3376" i="109"/>
  <c r="O2564" i="109"/>
  <c r="P1617" i="109"/>
  <c r="O2386" i="109"/>
  <c r="P2311" i="109"/>
  <c r="Q3776" i="109"/>
  <c r="U1583" i="109"/>
  <c r="W4038" i="109"/>
  <c r="Q528" i="109"/>
  <c r="S2201" i="109"/>
  <c r="Q3150" i="109"/>
  <c r="X2062" i="109"/>
  <c r="Y2936" i="109"/>
  <c r="Q1586" i="109"/>
  <c r="T2384" i="109"/>
  <c r="S1179" i="109"/>
  <c r="S1834" i="109"/>
  <c r="U1513" i="109"/>
  <c r="W2932" i="109"/>
  <c r="V2790" i="109"/>
  <c r="W923" i="109"/>
  <c r="O3004" i="109"/>
  <c r="V4252" i="109"/>
  <c r="Y4050" i="109"/>
  <c r="O607" i="109"/>
  <c r="Q4062" i="109"/>
  <c r="X4027" i="109"/>
  <c r="O1289" i="109"/>
  <c r="W777" i="109"/>
  <c r="W830" i="109"/>
  <c r="Q1104" i="109"/>
  <c r="W2071" i="109"/>
  <c r="P3842" i="109"/>
  <c r="W2728" i="109"/>
  <c r="R3156" i="109"/>
  <c r="N2936" i="109"/>
  <c r="U3823" i="109"/>
  <c r="V16" i="109"/>
  <c r="P3458" i="109"/>
  <c r="Y2390" i="109"/>
  <c r="U1278" i="109"/>
  <c r="P4258" i="109"/>
  <c r="Q12" i="109"/>
  <c r="O18" i="110"/>
  <c r="Q3823" i="109"/>
  <c r="P2801" i="109"/>
  <c r="P3028" i="109"/>
  <c r="N388" i="109"/>
  <c r="N3084" i="109"/>
  <c r="O3157" i="109"/>
  <c r="T84" i="109"/>
  <c r="S2382" i="109"/>
  <c r="N3661" i="109"/>
  <c r="X2582" i="109"/>
  <c r="O2797" i="109"/>
  <c r="P1653" i="109"/>
  <c r="R2091" i="109"/>
  <c r="S3760" i="109"/>
  <c r="R2199" i="109"/>
  <c r="O538" i="109"/>
  <c r="O2237" i="109"/>
  <c r="O3750" i="109"/>
  <c r="Y3301" i="109"/>
  <c r="Y2208" i="109"/>
  <c r="Y3814" i="109"/>
  <c r="V3880" i="109"/>
  <c r="R411" i="109"/>
  <c r="O3192" i="109"/>
  <c r="S4137" i="109"/>
  <c r="X2736" i="109"/>
  <c r="Q2312" i="109"/>
  <c r="Q2811" i="109"/>
  <c r="Q2823" i="109"/>
  <c r="Y747" i="109"/>
  <c r="Q1579" i="109"/>
  <c r="N17" i="110"/>
  <c r="R3301" i="109"/>
  <c r="N630" i="109"/>
  <c r="Q2098" i="109"/>
  <c r="R91" i="109"/>
  <c r="T193" i="109"/>
  <c r="Q1278" i="109"/>
  <c r="R1660" i="109"/>
  <c r="U2316" i="109"/>
  <c r="Y2071" i="109"/>
  <c r="O2713" i="109"/>
  <c r="R491" i="109"/>
  <c r="O1624" i="109"/>
  <c r="U3485" i="109"/>
  <c r="P1507" i="109"/>
  <c r="N3885" i="109"/>
  <c r="S2227" i="109"/>
  <c r="Y3047" i="109"/>
  <c r="V3481" i="109"/>
  <c r="O4065" i="109"/>
  <c r="W1871" i="109"/>
  <c r="U1186" i="109"/>
  <c r="P1487" i="109"/>
  <c r="P2929" i="109"/>
  <c r="R4177" i="109"/>
  <c r="S1331" i="109"/>
  <c r="U2345" i="109"/>
  <c r="P925" i="109"/>
  <c r="Q3320" i="109"/>
  <c r="T2019" i="109"/>
  <c r="Q3449" i="109"/>
  <c r="Q4173" i="109"/>
  <c r="V2639" i="109"/>
  <c r="R1688" i="109"/>
  <c r="W523" i="109"/>
  <c r="P2426" i="109"/>
  <c r="T548" i="109"/>
  <c r="R3449" i="109"/>
  <c r="V757" i="109"/>
  <c r="V3188" i="109"/>
  <c r="Y1478" i="109"/>
  <c r="O1179" i="109"/>
  <c r="R2459" i="109"/>
  <c r="P3374" i="109"/>
  <c r="Y235" i="109"/>
  <c r="U418" i="109"/>
  <c r="Y2094" i="109"/>
  <c r="R3047" i="109"/>
  <c r="R199" i="109"/>
  <c r="T1733" i="109"/>
  <c r="W126" i="109"/>
  <c r="N621" i="109"/>
  <c r="U2214" i="109"/>
  <c r="Y3385" i="109"/>
  <c r="X911" i="109"/>
  <c r="T2287" i="109"/>
  <c r="Q2582" i="109"/>
  <c r="S558" i="109"/>
  <c r="O2944" i="109"/>
  <c r="O488" i="109"/>
  <c r="P593" i="109"/>
  <c r="W3406" i="109"/>
  <c r="R3812" i="109"/>
  <c r="O2970" i="109"/>
  <c r="U4208" i="109"/>
  <c r="O3404" i="109"/>
  <c r="Q961" i="109"/>
  <c r="X2578" i="109"/>
  <c r="P2444" i="109"/>
  <c r="T1878" i="109"/>
  <c r="W1143" i="109"/>
  <c r="P3770" i="109"/>
  <c r="Q2966" i="109"/>
  <c r="R1652" i="109"/>
  <c r="T4100" i="109"/>
  <c r="W596" i="109"/>
  <c r="U3376" i="109"/>
  <c r="Q3189" i="109"/>
  <c r="T3041" i="109"/>
  <c r="O1733" i="109"/>
  <c r="P3308" i="109"/>
  <c r="Q2674" i="109"/>
  <c r="P2347" i="109"/>
  <c r="U852" i="109"/>
  <c r="V2783" i="109"/>
  <c r="N1259" i="109"/>
  <c r="O1349" i="109"/>
  <c r="U4032" i="109"/>
  <c r="T412" i="109"/>
  <c r="W999" i="109"/>
  <c r="P2791" i="109"/>
  <c r="R1653" i="109"/>
  <c r="V3151" i="109"/>
  <c r="W402" i="109"/>
  <c r="T2310" i="109"/>
  <c r="V400" i="109"/>
  <c r="P454" i="109"/>
  <c r="T1542" i="109"/>
  <c r="P1948" i="109"/>
  <c r="X1988" i="109"/>
  <c r="O3527" i="109"/>
  <c r="S3887" i="109"/>
  <c r="Q4188" i="109"/>
  <c r="U528" i="109"/>
  <c r="R487" i="109"/>
  <c r="R2094" i="109"/>
  <c r="Q3447" i="109"/>
  <c r="O1935" i="109"/>
  <c r="X3089" i="109"/>
  <c r="R2426" i="109"/>
  <c r="S235" i="109"/>
  <c r="P228" i="109"/>
  <c r="V2728" i="109"/>
  <c r="P3700" i="109"/>
  <c r="Q4042" i="109"/>
  <c r="P767" i="109"/>
  <c r="T3101" i="109"/>
  <c r="Y4258" i="109"/>
  <c r="O3412" i="109"/>
  <c r="V3089" i="109"/>
  <c r="U4141" i="109"/>
  <c r="R2678" i="109"/>
  <c r="S3922" i="109"/>
  <c r="W3668" i="109"/>
  <c r="P388" i="109"/>
  <c r="V4068" i="109"/>
  <c r="S3115" i="109"/>
  <c r="W853" i="109"/>
  <c r="Q3735" i="109"/>
  <c r="O3320" i="109"/>
  <c r="O2068" i="109"/>
  <c r="Q1367" i="109"/>
  <c r="Y3661" i="109"/>
  <c r="P1361" i="109"/>
  <c r="Q3405" i="109"/>
  <c r="P2006" i="109"/>
  <c r="O492" i="109"/>
  <c r="X1469" i="109"/>
  <c r="Y3011" i="109"/>
  <c r="S923" i="109"/>
  <c r="V2389" i="109"/>
  <c r="Q3406" i="109"/>
  <c r="T2459" i="109"/>
  <c r="T2385" i="109"/>
  <c r="P1549" i="109"/>
  <c r="O3696" i="109"/>
  <c r="S4052" i="109"/>
  <c r="S120" i="109"/>
  <c r="Y3522" i="109"/>
  <c r="O3103" i="109"/>
  <c r="S3320" i="109"/>
  <c r="S3918" i="109"/>
  <c r="T1951" i="109"/>
  <c r="X1615" i="109"/>
  <c r="R1288" i="109"/>
  <c r="U3667" i="109"/>
  <c r="Q1143" i="109"/>
  <c r="O1361" i="109"/>
  <c r="W3301" i="109"/>
  <c r="T925" i="109"/>
  <c r="W4063" i="109"/>
  <c r="U3188" i="109"/>
  <c r="S1130" i="109"/>
  <c r="P4209" i="109"/>
  <c r="X2710" i="109"/>
  <c r="O2019" i="109"/>
  <c r="P2590" i="109"/>
  <c r="Y4179" i="109"/>
  <c r="X3151" i="109"/>
  <c r="R454" i="109"/>
  <c r="Y602" i="109"/>
  <c r="S1326" i="109"/>
  <c r="S2202" i="109"/>
  <c r="R381" i="109"/>
  <c r="X961" i="109"/>
  <c r="Y3880" i="109"/>
  <c r="U3011" i="109"/>
  <c r="R412" i="109"/>
  <c r="O3116" i="109"/>
  <c r="R3411" i="109"/>
  <c r="O402" i="109"/>
  <c r="P852" i="109"/>
  <c r="X1618" i="109"/>
  <c r="U894" i="109"/>
  <c r="Y4211" i="109"/>
  <c r="S2645" i="109"/>
  <c r="Q1478" i="109"/>
  <c r="V3119" i="109"/>
  <c r="X3367" i="109"/>
  <c r="P2640" i="109"/>
  <c r="R564" i="109"/>
  <c r="V1914" i="109"/>
  <c r="S3735" i="109"/>
  <c r="Y23" i="109"/>
  <c r="O4177" i="109"/>
  <c r="R53" i="109"/>
  <c r="X3157" i="109"/>
  <c r="S1112" i="109"/>
  <c r="O2827" i="109"/>
  <c r="V3334" i="109"/>
  <c r="Y4026" i="109"/>
  <c r="R1615" i="109"/>
  <c r="X2827" i="109"/>
  <c r="Q461" i="109"/>
  <c r="X3732" i="109"/>
  <c r="U3735" i="109"/>
  <c r="W1119" i="109"/>
  <c r="U4138" i="109"/>
  <c r="S3846" i="109"/>
  <c r="W4141" i="109"/>
  <c r="O840" i="109"/>
  <c r="T1987" i="109"/>
  <c r="R923" i="109"/>
  <c r="X1696" i="109"/>
  <c r="U2970" i="109"/>
  <c r="W1837" i="109"/>
  <c r="R630" i="109"/>
  <c r="Q2061" i="109"/>
  <c r="P3303" i="109"/>
  <c r="T960" i="109"/>
  <c r="T2968" i="109"/>
  <c r="R3040" i="109"/>
  <c r="Q3395" i="109"/>
  <c r="Q3845" i="109"/>
  <c r="Q3017" i="109"/>
  <c r="X1994" i="109"/>
  <c r="U155" i="109"/>
  <c r="Q1878" i="109"/>
  <c r="Q826" i="109"/>
  <c r="T1294" i="109"/>
  <c r="R1351" i="109"/>
  <c r="R2970" i="109"/>
  <c r="N2790" i="109"/>
  <c r="T2637" i="109"/>
  <c r="R266" i="109"/>
  <c r="R3896" i="109"/>
  <c r="N1141" i="109"/>
  <c r="V1581" i="109"/>
  <c r="R122" i="109"/>
  <c r="N1581" i="109"/>
  <c r="W2008" i="109"/>
  <c r="O1729" i="109"/>
  <c r="R2592" i="109"/>
  <c r="Q4196" i="109"/>
  <c r="T850" i="109"/>
  <c r="P2944" i="109"/>
  <c r="T894" i="109"/>
  <c r="W1879" i="109"/>
  <c r="S4282" i="109"/>
  <c r="P778" i="109"/>
  <c r="Q3156" i="109"/>
  <c r="Y3735" i="109"/>
  <c r="W534" i="109"/>
  <c r="Y1112" i="109"/>
  <c r="T2311" i="109"/>
  <c r="O1338" i="109"/>
  <c r="O997" i="109"/>
  <c r="T3301" i="109"/>
  <c r="X2389" i="109"/>
  <c r="V3077" i="109"/>
  <c r="U741" i="109"/>
  <c r="R3404" i="109"/>
  <c r="V2214" i="109"/>
  <c r="T1994" i="109"/>
  <c r="T91" i="109"/>
  <c r="R4243" i="109"/>
  <c r="U1205" i="109"/>
  <c r="X838" i="109"/>
  <c r="U1142" i="109"/>
  <c r="V3466" i="109"/>
  <c r="N2640" i="109"/>
  <c r="W3193" i="109"/>
  <c r="X3176" i="109"/>
  <c r="W840" i="109"/>
  <c r="X162" i="109"/>
  <c r="X1570" i="109"/>
  <c r="V783" i="109"/>
  <c r="N2676" i="109"/>
  <c r="Q1703" i="109"/>
  <c r="O11" i="109"/>
  <c r="X3878" i="109"/>
  <c r="T231" i="109"/>
  <c r="X1514" i="109"/>
  <c r="W3016" i="109"/>
  <c r="O2677" i="109"/>
  <c r="P3093" i="109"/>
  <c r="T1910" i="109"/>
  <c r="Q851" i="109"/>
  <c r="P3449" i="109"/>
  <c r="W2791" i="109"/>
  <c r="V1149" i="109"/>
  <c r="Q3374" i="109"/>
  <c r="Q1484" i="109"/>
  <c r="W2213" i="109"/>
  <c r="P3042" i="109"/>
  <c r="Q3551" i="109"/>
  <c r="O2427" i="109"/>
  <c r="X3741" i="109"/>
  <c r="P2645" i="109"/>
  <c r="S1362" i="109"/>
  <c r="V929" i="109"/>
  <c r="X765" i="109"/>
  <c r="V2017" i="109"/>
  <c r="U3553" i="109"/>
  <c r="S1549" i="109"/>
  <c r="O3513" i="109"/>
  <c r="Q3408" i="109"/>
  <c r="S2791" i="109"/>
  <c r="R4188" i="109"/>
  <c r="S3339" i="109"/>
  <c r="N4097" i="109"/>
  <c r="Q2573" i="109"/>
  <c r="T1214" i="109"/>
  <c r="N4141" i="109"/>
  <c r="T2081" i="109"/>
  <c r="Q1948" i="109"/>
  <c r="U2665" i="109"/>
  <c r="P4026" i="109"/>
  <c r="R638" i="109"/>
  <c r="Y1295" i="109"/>
  <c r="Y2199" i="109"/>
  <c r="U120" i="109"/>
  <c r="R819" i="109"/>
  <c r="T4026" i="109"/>
  <c r="P1113" i="109"/>
  <c r="W3166" i="109"/>
  <c r="W447" i="109"/>
  <c r="W1205" i="109"/>
  <c r="Q1837" i="109"/>
  <c r="T1617" i="109"/>
  <c r="Q4032" i="109"/>
  <c r="U1579" i="109"/>
  <c r="R739" i="109"/>
  <c r="W1287" i="109"/>
  <c r="X488" i="109"/>
  <c r="X548" i="109"/>
  <c r="P2217" i="109"/>
  <c r="S4027" i="109"/>
  <c r="V3046" i="109"/>
  <c r="R4209" i="109"/>
  <c r="R3479" i="109"/>
  <c r="T546" i="109"/>
  <c r="Q3302" i="109"/>
  <c r="U557" i="109"/>
  <c r="O1112" i="109"/>
  <c r="T1914" i="109"/>
  <c r="Y9" i="109"/>
  <c r="U3481" i="109"/>
  <c r="P1544" i="109"/>
  <c r="O3668" i="109"/>
  <c r="Q1688" i="109"/>
  <c r="R593" i="109"/>
  <c r="P1509" i="109"/>
  <c r="V3040" i="109"/>
  <c r="Y3849" i="109"/>
  <c r="Q3297" i="109"/>
  <c r="Q3703" i="109"/>
  <c r="P1878" i="109"/>
  <c r="Q3322" i="109"/>
  <c r="W607" i="109"/>
  <c r="U3915" i="109"/>
  <c r="P3846" i="109"/>
  <c r="Q3089" i="109"/>
  <c r="U523" i="109"/>
  <c r="W1878" i="109"/>
  <c r="P1508" i="109"/>
  <c r="Q2389" i="109"/>
  <c r="Y3520" i="109"/>
  <c r="R2354" i="109"/>
  <c r="O3294" i="109"/>
  <c r="P4050" i="109"/>
  <c r="X3020" i="109"/>
  <c r="V3773" i="109"/>
  <c r="N3308" i="109"/>
  <c r="S2316" i="109"/>
  <c r="U1842" i="109"/>
  <c r="S1656" i="109"/>
  <c r="O4061" i="109"/>
  <c r="S4209" i="109"/>
  <c r="X3703" i="109"/>
  <c r="P2969" i="109"/>
  <c r="Q2750" i="109"/>
  <c r="X965" i="109"/>
  <c r="W1580" i="109"/>
  <c r="P960" i="109"/>
  <c r="V2316" i="109"/>
  <c r="V535" i="109"/>
  <c r="X1836" i="109"/>
  <c r="S2938" i="109"/>
  <c r="S1295" i="109"/>
  <c r="U2712" i="109"/>
  <c r="V2006" i="109"/>
  <c r="U3513" i="109"/>
  <c r="S3449" i="109"/>
  <c r="V1253" i="109"/>
  <c r="R2313" i="109"/>
  <c r="N2938" i="109"/>
  <c r="V765" i="109"/>
  <c r="T4178" i="109"/>
  <c r="S3322" i="109"/>
  <c r="U602" i="109"/>
  <c r="Y3448" i="109"/>
  <c r="T419" i="109"/>
  <c r="W3917" i="109"/>
  <c r="V2348" i="109"/>
  <c r="U487" i="109"/>
  <c r="U383" i="109"/>
  <c r="W4188" i="109"/>
  <c r="Y1916" i="109"/>
  <c r="S3016" i="109"/>
  <c r="X3083" i="109"/>
  <c r="W2309" i="109"/>
  <c r="O3758" i="109"/>
  <c r="U2646" i="109"/>
  <c r="T3083" i="109"/>
  <c r="T857" i="109"/>
  <c r="X4170" i="109"/>
  <c r="R475" i="109"/>
  <c r="S4251" i="109"/>
  <c r="S4061" i="109"/>
  <c r="Y1703" i="109"/>
  <c r="U1922" i="109"/>
  <c r="W1509" i="109"/>
  <c r="W492" i="109"/>
  <c r="P3674" i="109"/>
  <c r="T929" i="109"/>
  <c r="T3919" i="109"/>
  <c r="W3115" i="109"/>
  <c r="U4283" i="109"/>
  <c r="V3732" i="109"/>
  <c r="R2239" i="109"/>
  <c r="P995" i="109"/>
  <c r="V1364" i="109"/>
  <c r="Q1495" i="109"/>
  <c r="V2823" i="109"/>
  <c r="X1330" i="109"/>
  <c r="W2214" i="109"/>
  <c r="W2822" i="109"/>
  <c r="S1586" i="109"/>
  <c r="S2936" i="109"/>
  <c r="O2389" i="109"/>
  <c r="O4141" i="109"/>
  <c r="P1469" i="109"/>
  <c r="Y1551" i="109"/>
  <c r="X892" i="109"/>
  <c r="X1729" i="109"/>
  <c r="R3010" i="109"/>
  <c r="X527" i="109"/>
  <c r="Q1995" i="109"/>
  <c r="N3918" i="109"/>
  <c r="T1643" i="109"/>
  <c r="T911" i="109"/>
  <c r="V231" i="109"/>
  <c r="X1351" i="109"/>
  <c r="P3156" i="109"/>
  <c r="T1368" i="109"/>
  <c r="P608" i="109"/>
  <c r="S3823" i="109"/>
  <c r="S777" i="109"/>
  <c r="W3156" i="109"/>
  <c r="O2645" i="109"/>
  <c r="V4115" i="109"/>
  <c r="U3659" i="109"/>
  <c r="Q231" i="109"/>
  <c r="P2572" i="109"/>
  <c r="Q3513" i="109"/>
  <c r="X2718" i="109"/>
  <c r="T849" i="109"/>
  <c r="Y2371" i="109"/>
  <c r="O2725" i="109"/>
  <c r="R3041" i="109"/>
  <c r="T2947" i="109"/>
  <c r="S1361" i="109"/>
  <c r="W3157" i="109"/>
  <c r="O3805" i="109"/>
  <c r="O1119" i="109"/>
  <c r="T3156" i="109"/>
  <c r="P2383" i="109"/>
  <c r="X894" i="109"/>
  <c r="W4042" i="109"/>
  <c r="P4170" i="109"/>
  <c r="X929" i="109"/>
  <c r="Q1268" i="109"/>
  <c r="O3339" i="109"/>
  <c r="P3484" i="109"/>
  <c r="U3666" i="109"/>
  <c r="T3704" i="109"/>
  <c r="O3005" i="109"/>
  <c r="T1654" i="109"/>
  <c r="R1702" i="109"/>
  <c r="W2421" i="109"/>
  <c r="Q2747" i="109"/>
  <c r="W3885" i="109"/>
  <c r="S195" i="109"/>
  <c r="V852" i="109"/>
  <c r="T1363" i="109"/>
  <c r="R1185" i="109"/>
  <c r="S2639" i="109"/>
  <c r="T2244" i="109"/>
  <c r="T1618" i="109"/>
  <c r="U2571" i="109"/>
  <c r="O2244" i="109"/>
  <c r="S3466" i="109"/>
  <c r="O3447" i="109"/>
  <c r="U4137" i="109"/>
  <c r="P492" i="109"/>
  <c r="U3831" i="109"/>
  <c r="Y2751" i="109"/>
  <c r="Y3484" i="109"/>
  <c r="S2811" i="109"/>
  <c r="O484" i="109"/>
  <c r="U1113" i="109"/>
  <c r="W3411" i="109"/>
  <c r="S850" i="109"/>
  <c r="R2571" i="109"/>
  <c r="W1186" i="109"/>
  <c r="U1617" i="109"/>
  <c r="T2749" i="109"/>
  <c r="O1702" i="109"/>
  <c r="X3302" i="109"/>
  <c r="Q3381" i="109"/>
  <c r="U3886" i="109"/>
  <c r="S925" i="109"/>
  <c r="Y2957" i="109"/>
  <c r="W2573" i="109"/>
  <c r="V1106" i="109"/>
  <c r="R1132" i="109"/>
  <c r="S1144" i="109"/>
  <c r="W1145" i="109"/>
  <c r="S2582" i="109"/>
  <c r="V3659" i="109"/>
  <c r="N3334" i="109"/>
  <c r="V4283" i="109"/>
  <c r="S4033" i="109"/>
  <c r="T1179" i="109"/>
  <c r="T3843" i="109"/>
  <c r="O3334" i="109"/>
  <c r="U2932" i="109"/>
  <c r="X3776" i="109"/>
  <c r="P741" i="109"/>
  <c r="U2455" i="109"/>
  <c r="V4097" i="109"/>
  <c r="W491" i="109"/>
  <c r="V1725" i="109"/>
  <c r="O3090" i="109"/>
  <c r="Q2937" i="109"/>
  <c r="Y400" i="109"/>
  <c r="O383" i="109"/>
  <c r="V1119" i="109"/>
  <c r="Y3148" i="109"/>
  <c r="Q1727" i="109"/>
  <c r="T2008" i="109"/>
  <c r="Q997" i="109"/>
  <c r="P2790" i="109"/>
  <c r="S3447" i="109"/>
  <c r="Q1871" i="109"/>
  <c r="T389" i="109"/>
  <c r="Q3878" i="109"/>
  <c r="R3150" i="109"/>
  <c r="W475" i="109"/>
  <c r="T1551" i="109"/>
  <c r="O2785" i="109"/>
  <c r="U922" i="109"/>
  <c r="P1360" i="109"/>
  <c r="P4033" i="109"/>
  <c r="W2456" i="109"/>
  <c r="T1716" i="109"/>
  <c r="Y600" i="109"/>
  <c r="N767" i="109"/>
  <c r="S1217" i="109"/>
  <c r="T1660" i="109"/>
  <c r="W4284" i="109"/>
  <c r="T2790" i="109"/>
  <c r="O3084" i="109"/>
  <c r="T2969" i="109"/>
  <c r="R1294" i="109"/>
  <c r="U1729" i="109"/>
  <c r="T1506" i="109"/>
  <c r="Q3407" i="109"/>
  <c r="S1914" i="109"/>
  <c r="Y381" i="109"/>
  <c r="Y1834" i="109"/>
  <c r="U1549" i="109"/>
  <c r="Y1732" i="109"/>
  <c r="O1484" i="109"/>
  <c r="R4282" i="109"/>
  <c r="Q4170" i="109"/>
  <c r="W3521" i="109"/>
  <c r="R3119" i="109"/>
  <c r="V3515" i="109"/>
  <c r="R4137" i="109"/>
  <c r="S739" i="109"/>
  <c r="Y449" i="109"/>
  <c r="X2725" i="109"/>
  <c r="U3116" i="109"/>
  <c r="R631" i="109"/>
  <c r="Q3478" i="109"/>
  <c r="O857" i="109"/>
  <c r="U3010" i="109"/>
  <c r="Y4104" i="109"/>
  <c r="N2097" i="109"/>
  <c r="W1513" i="109"/>
  <c r="T158" i="109"/>
  <c r="R382" i="109"/>
  <c r="R3820" i="109"/>
  <c r="X2786" i="109"/>
  <c r="T54" i="109"/>
  <c r="O1259" i="109"/>
  <c r="U2352" i="109"/>
  <c r="T455" i="109"/>
  <c r="Y3485" i="109"/>
  <c r="N546" i="109"/>
  <c r="R230" i="109"/>
  <c r="V2724" i="109"/>
  <c r="X2463" i="109"/>
  <c r="U2371" i="109"/>
  <c r="W2426" i="109"/>
  <c r="N2564" i="109"/>
  <c r="V3010" i="109"/>
  <c r="Y3395" i="109"/>
  <c r="N3917" i="109"/>
  <c r="W3513" i="109"/>
  <c r="P3176" i="109"/>
  <c r="R3892" i="109"/>
  <c r="Q2931" i="109"/>
  <c r="N1250" i="109"/>
  <c r="W3393" i="109"/>
  <c r="T3028" i="109"/>
  <c r="W4198" i="109"/>
  <c r="V595" i="109"/>
  <c r="V3385" i="109"/>
  <c r="U1471" i="109"/>
  <c r="U778" i="109"/>
  <c r="Q1841" i="109"/>
  <c r="S1907" i="109"/>
  <c r="P924" i="109"/>
  <c r="T926" i="109"/>
  <c r="V638" i="109"/>
  <c r="T2974" i="109"/>
  <c r="T520" i="109"/>
  <c r="S449" i="109"/>
  <c r="O3770" i="109"/>
  <c r="T1203" i="109"/>
  <c r="S1944" i="109"/>
  <c r="V3687" i="109"/>
  <c r="X2931" i="109"/>
  <c r="X1185" i="109"/>
  <c r="P3297" i="109"/>
  <c r="S1184" i="109"/>
  <c r="Q2969" i="109"/>
  <c r="U1287" i="109"/>
  <c r="S3814" i="109"/>
  <c r="Y1688" i="109"/>
  <c r="R3700" i="109"/>
  <c r="R757" i="109"/>
  <c r="T3667" i="109"/>
  <c r="Q1510" i="109"/>
  <c r="Q2791" i="109"/>
  <c r="T777" i="109"/>
  <c r="U780" i="109"/>
  <c r="W2665" i="109"/>
  <c r="R4032" i="109"/>
  <c r="V1195" i="109"/>
  <c r="T2824" i="109"/>
  <c r="N412" i="109"/>
  <c r="S3113" i="109"/>
  <c r="T2371" i="109"/>
  <c r="R1872" i="109"/>
  <c r="X89" i="109"/>
  <c r="S2237" i="109"/>
  <c r="P1706" i="109"/>
  <c r="X2345" i="109"/>
  <c r="Y3554" i="109"/>
  <c r="X893" i="109"/>
  <c r="V1570" i="109"/>
  <c r="S3531" i="109"/>
  <c r="R3746" i="109"/>
  <c r="T107" i="110"/>
  <c r="U157" i="109"/>
  <c r="Q3558" i="109"/>
  <c r="Y237" i="109"/>
  <c r="Q4031" i="109"/>
  <c r="X164" i="109"/>
  <c r="V3113" i="109"/>
  <c r="T3823" i="109"/>
  <c r="Q538" i="109"/>
  <c r="S4271" i="109"/>
  <c r="O2809" i="109"/>
  <c r="U2309" i="109"/>
  <c r="V557" i="109"/>
  <c r="S2798" i="109"/>
  <c r="O3831" i="109"/>
  <c r="R16" i="109"/>
  <c r="U3522" i="109"/>
  <c r="V122" i="109"/>
  <c r="S2566" i="109"/>
  <c r="R2425" i="109"/>
  <c r="U2938" i="109"/>
  <c r="V815" i="109"/>
  <c r="T1852" i="109"/>
  <c r="W967" i="109"/>
  <c r="R1843" i="109"/>
  <c r="S2345" i="109"/>
  <c r="Q419" i="109"/>
  <c r="R3516" i="109"/>
  <c r="Q746" i="109"/>
  <c r="U885" i="109"/>
  <c r="P2227" i="109"/>
  <c r="T465" i="109"/>
  <c r="Q2601" i="109"/>
  <c r="V2646" i="109"/>
  <c r="X3885" i="109"/>
  <c r="U2359" i="109"/>
  <c r="T998" i="109"/>
  <c r="Q137" i="110"/>
  <c r="S4138" i="109"/>
  <c r="P1935" i="109"/>
  <c r="W3017" i="109"/>
  <c r="N2275" i="109"/>
  <c r="S2970" i="109"/>
  <c r="U126" i="109"/>
  <c r="W122" i="109"/>
  <c r="U3892" i="109"/>
  <c r="N3732" i="109"/>
  <c r="V9" i="109"/>
  <c r="W2463" i="109"/>
  <c r="T3113" i="109"/>
  <c r="R3741" i="109"/>
  <c r="R374" i="109"/>
  <c r="N2385" i="109"/>
  <c r="O2426" i="109"/>
  <c r="T1185" i="109"/>
  <c r="P559" i="109"/>
  <c r="X742" i="109"/>
  <c r="Q2579" i="109"/>
  <c r="W3552" i="109"/>
  <c r="T3772" i="109"/>
  <c r="P2567" i="109"/>
  <c r="X4038" i="109"/>
  <c r="P4065" i="109"/>
  <c r="T2202" i="109"/>
  <c r="R2092" i="109"/>
  <c r="P2018" i="109"/>
  <c r="W4104" i="109"/>
  <c r="Y2352" i="109"/>
  <c r="X4243" i="109"/>
  <c r="O2079" i="109"/>
  <c r="W887" i="109"/>
  <c r="W1221" i="109"/>
  <c r="V4024" i="109"/>
  <c r="T767" i="109"/>
  <c r="V3551" i="109"/>
  <c r="W3551" i="109"/>
  <c r="X2936" i="109"/>
  <c r="O4105" i="109"/>
  <c r="O381" i="109"/>
  <c r="X2217" i="109"/>
  <c r="T2425" i="109"/>
  <c r="V3442" i="109"/>
  <c r="T1483" i="109"/>
  <c r="Q1326" i="109"/>
  <c r="P1119" i="109"/>
  <c r="O2053" i="109"/>
  <c r="V1878" i="109"/>
  <c r="R4141" i="109"/>
  <c r="Q2798" i="109"/>
  <c r="U3028" i="109"/>
  <c r="Y2427" i="109"/>
  <c r="Q2462" i="109"/>
  <c r="Y2056" i="109"/>
  <c r="Y3189" i="109"/>
  <c r="N998" i="109"/>
  <c r="T1510" i="109"/>
  <c r="T2444" i="109"/>
  <c r="T3040" i="109"/>
  <c r="O1362" i="109"/>
  <c r="R3522" i="109"/>
  <c r="P1250" i="109"/>
  <c r="S3845" i="109"/>
  <c r="W1849" i="109"/>
  <c r="O780" i="109"/>
  <c r="S3042" i="109"/>
  <c r="U4172" i="109"/>
  <c r="U1727" i="109"/>
  <c r="S4252" i="109"/>
  <c r="V1732" i="109"/>
  <c r="T4106" i="109"/>
  <c r="W559" i="109"/>
  <c r="X3077" i="109"/>
  <c r="U3084" i="109"/>
  <c r="O892" i="109"/>
  <c r="U2385" i="109"/>
  <c r="Y3906" i="109"/>
  <c r="U3449" i="109"/>
  <c r="O3661" i="109"/>
  <c r="U1914" i="109"/>
  <c r="P1659" i="109"/>
  <c r="X1483" i="109"/>
  <c r="O2652" i="109"/>
  <c r="P2092" i="109"/>
  <c r="O1910" i="109"/>
  <c r="S389" i="109"/>
  <c r="Y1257" i="109"/>
  <c r="S1921" i="109"/>
  <c r="P3478" i="109"/>
  <c r="S4069" i="109"/>
  <c r="V2573" i="109"/>
  <c r="V923" i="109"/>
  <c r="P1873" i="109"/>
  <c r="Y3046" i="109"/>
  <c r="X2564" i="109"/>
  <c r="W3011" i="109"/>
  <c r="Y4125" i="109"/>
  <c r="O1843" i="109"/>
  <c r="Y3119" i="109"/>
  <c r="W1727" i="109"/>
  <c r="W893" i="109"/>
  <c r="T2713" i="109"/>
  <c r="Q3375" i="109"/>
  <c r="T611" i="109"/>
  <c r="O1143" i="109"/>
  <c r="W619" i="109"/>
  <c r="Q1862" i="109"/>
  <c r="P820" i="109"/>
  <c r="O3189" i="109"/>
  <c r="P2571" i="109"/>
  <c r="Q3481" i="109"/>
  <c r="U376" i="109"/>
  <c r="P4141" i="109"/>
  <c r="P523" i="109"/>
  <c r="T2348" i="109"/>
  <c r="W381" i="109"/>
  <c r="S2298" i="109"/>
  <c r="V2208" i="109"/>
  <c r="T2564" i="109"/>
  <c r="X4246" i="109"/>
  <c r="V4106" i="109"/>
  <c r="P1276" i="109"/>
  <c r="O418" i="109"/>
  <c r="P4061" i="109"/>
  <c r="Y3662" i="109"/>
  <c r="O1987" i="109"/>
  <c r="R2938" i="109"/>
  <c r="S49" i="109"/>
  <c r="R3308" i="109"/>
  <c r="U1656" i="109"/>
  <c r="T1144" i="109"/>
  <c r="T4252" i="109"/>
  <c r="S607" i="109"/>
  <c r="T3114" i="109"/>
  <c r="W4208" i="109"/>
  <c r="V1513" i="109"/>
  <c r="O1980" i="109"/>
  <c r="P2957" i="109"/>
  <c r="W2390" i="109"/>
  <c r="P491" i="109"/>
  <c r="S1119" i="109"/>
  <c r="W374" i="109"/>
  <c r="Y742" i="109"/>
  <c r="V3553" i="109"/>
  <c r="T1641" i="109"/>
  <c r="X1907" i="109"/>
  <c r="O2008" i="109"/>
  <c r="Q1848" i="109"/>
  <c r="W3010" i="109"/>
  <c r="W753" i="109"/>
  <c r="U2458" i="109"/>
  <c r="P600" i="109"/>
  <c r="U1330" i="109"/>
  <c r="S1367" i="109"/>
  <c r="Q1842" i="109"/>
  <c r="Q2202" i="109"/>
  <c r="P3893" i="109"/>
  <c r="P3673" i="109"/>
  <c r="S199" i="109"/>
  <c r="S520" i="109"/>
  <c r="N3673" i="109"/>
  <c r="N1948" i="109"/>
  <c r="R82" i="109"/>
  <c r="X4115" i="109"/>
  <c r="X3820" i="109"/>
  <c r="R3192" i="109"/>
  <c r="V491" i="109"/>
  <c r="X3919" i="109"/>
  <c r="O419" i="109"/>
  <c r="V449" i="109"/>
  <c r="P2060" i="109"/>
  <c r="R3017" i="109"/>
  <c r="Q2681" i="109"/>
  <c r="S2244" i="109"/>
  <c r="R1951" i="109"/>
  <c r="T4024" i="109"/>
  <c r="U2462" i="109"/>
  <c r="V120" i="109"/>
  <c r="X3369" i="109"/>
  <c r="W1630" i="109"/>
  <c r="Y4032" i="109"/>
  <c r="O120" i="109"/>
  <c r="T3004" i="109"/>
  <c r="R1933" i="109"/>
  <c r="X2097" i="109"/>
  <c r="P1841" i="109"/>
  <c r="O565" i="109"/>
  <c r="X3455" i="109"/>
  <c r="Y784" i="109"/>
  <c r="N2749" i="109"/>
  <c r="P3878" i="109"/>
  <c r="P2436" i="109"/>
  <c r="N488" i="109"/>
  <c r="O122" i="109"/>
  <c r="S922" i="109"/>
  <c r="S4257" i="109"/>
  <c r="Q3760" i="109"/>
  <c r="R2603" i="109"/>
  <c r="V3831" i="109"/>
  <c r="N1583" i="109"/>
  <c r="Q996" i="109"/>
  <c r="X611" i="109"/>
  <c r="Y3411" i="109"/>
  <c r="V1834" i="109"/>
  <c r="T2573" i="109"/>
  <c r="S602" i="109"/>
  <c r="X2459" i="109"/>
  <c r="R2202" i="109"/>
  <c r="O852" i="109"/>
  <c r="P3338" i="109"/>
  <c r="V1655" i="109"/>
  <c r="R2352" i="109"/>
  <c r="P4281" i="109"/>
  <c r="U2097" i="109"/>
  <c r="T1132" i="109"/>
  <c r="Q2062" i="109"/>
  <c r="T1177" i="109"/>
  <c r="W1367" i="109"/>
  <c r="O2425" i="109"/>
  <c r="Q2352" i="109"/>
  <c r="R961" i="109"/>
  <c r="V3043" i="109"/>
  <c r="U3520" i="109"/>
  <c r="S1933" i="109"/>
  <c r="V1987" i="109"/>
  <c r="V3294" i="109"/>
  <c r="W1141" i="109"/>
  <c r="O2968" i="109"/>
  <c r="W2604" i="109"/>
  <c r="T634" i="109"/>
  <c r="W1579" i="109"/>
  <c r="Y2646" i="109"/>
  <c r="P2738" i="109"/>
  <c r="Y2572" i="109"/>
  <c r="W1514" i="109"/>
  <c r="P381" i="109"/>
  <c r="V995" i="109"/>
  <c r="V2827" i="109"/>
  <c r="U1987" i="109"/>
  <c r="N2093" i="109"/>
  <c r="W1218" i="109"/>
  <c r="R3382" i="109"/>
  <c r="O4184" i="109"/>
  <c r="Q2068" i="109"/>
  <c r="P2609" i="109"/>
  <c r="T913" i="109"/>
  <c r="W1332" i="109"/>
  <c r="T1326" i="109"/>
  <c r="O3101" i="109"/>
  <c r="N2225" i="109"/>
  <c r="O1268" i="109"/>
  <c r="V972" i="109"/>
  <c r="P3773" i="109"/>
  <c r="S3448" i="109"/>
  <c r="T4288" i="109"/>
  <c r="U2736" i="109"/>
  <c r="P2578" i="109"/>
  <c r="T899" i="109"/>
  <c r="S4207" i="109"/>
  <c r="S2353" i="109"/>
  <c r="U2582" i="109"/>
  <c r="W2676" i="109"/>
  <c r="O903" i="109"/>
  <c r="Y3674" i="109"/>
  <c r="Y4246" i="109"/>
  <c r="T2239" i="109"/>
  <c r="R528" i="109"/>
  <c r="O1278" i="109"/>
  <c r="Q520" i="109"/>
  <c r="X3734" i="109"/>
  <c r="O1258" i="109"/>
  <c r="U2239" i="109"/>
  <c r="R1250" i="109"/>
  <c r="W3185" i="109"/>
  <c r="N3808" i="109"/>
  <c r="T414" i="109"/>
  <c r="Y376" i="109"/>
  <c r="O2385" i="109"/>
  <c r="T3042" i="109"/>
  <c r="T1944" i="109"/>
  <c r="U2056" i="109"/>
  <c r="U1192" i="109"/>
  <c r="O3776" i="109"/>
  <c r="X638" i="109"/>
  <c r="P2582" i="109"/>
  <c r="W3040" i="109"/>
  <c r="T3741" i="109"/>
  <c r="X1478" i="109"/>
  <c r="U456" i="109"/>
  <c r="W611" i="109"/>
  <c r="U3674" i="109"/>
  <c r="P4179" i="109"/>
  <c r="O3886" i="109"/>
  <c r="V558" i="109"/>
  <c r="T2738" i="109"/>
  <c r="X3411" i="109"/>
  <c r="O3746" i="109"/>
  <c r="X3150" i="109"/>
  <c r="Q4026" i="109"/>
  <c r="Q1149" i="109"/>
  <c r="O2747" i="109"/>
  <c r="Y2652" i="109"/>
  <c r="O778" i="109"/>
  <c r="T2359" i="109"/>
  <c r="U2827" i="109"/>
  <c r="W3174" i="109"/>
  <c r="X3376" i="109"/>
  <c r="S538" i="109"/>
  <c r="Y3157" i="109"/>
  <c r="O2783" i="109"/>
  <c r="V388" i="109"/>
  <c r="R4283" i="109"/>
  <c r="P4069" i="109"/>
  <c r="T776" i="109"/>
  <c r="Y3192" i="109"/>
  <c r="T1653" i="109"/>
  <c r="P4288" i="109"/>
  <c r="V1332" i="109"/>
  <c r="N929" i="109"/>
  <c r="Q1119" i="109"/>
  <c r="X561" i="109"/>
  <c r="X2061" i="109"/>
  <c r="W4099" i="109"/>
  <c r="Q3440" i="109"/>
  <c r="U3698" i="109"/>
  <c r="X3881" i="109"/>
  <c r="U2674" i="109"/>
  <c r="V1506" i="109"/>
  <c r="O3040" i="109"/>
  <c r="R632" i="109"/>
  <c r="Y821" i="109"/>
  <c r="S1695" i="109"/>
  <c r="T3112" i="109"/>
  <c r="Y1002" i="109"/>
  <c r="R784" i="109"/>
  <c r="R1478" i="109"/>
  <c r="V376" i="109"/>
  <c r="P565" i="109"/>
  <c r="X4177" i="109"/>
  <c r="W1696" i="109"/>
  <c r="W388" i="109"/>
  <c r="S2969" i="109"/>
  <c r="V3667" i="109"/>
  <c r="W120" i="109"/>
  <c r="O2937" i="109"/>
  <c r="U3454" i="109"/>
  <c r="O3667" i="109"/>
  <c r="W2310" i="109"/>
  <c r="X2071" i="109"/>
  <c r="Q3115" i="109"/>
  <c r="X1706" i="109"/>
  <c r="R1690" i="109"/>
  <c r="P3550" i="109"/>
  <c r="O1703" i="109"/>
  <c r="N784" i="109"/>
  <c r="T3322" i="109"/>
  <c r="P827" i="109"/>
  <c r="W1130" i="109"/>
  <c r="X90" i="109"/>
  <c r="Q1652" i="109"/>
  <c r="Q2432" i="109"/>
  <c r="S1203" i="109"/>
  <c r="W1733" i="109"/>
  <c r="S3666" i="109"/>
  <c r="V3162" i="109"/>
  <c r="P913" i="109"/>
  <c r="W2602" i="109"/>
  <c r="M47" i="110"/>
  <c r="Y24" i="109"/>
  <c r="V2433" i="109"/>
  <c r="R77" i="110"/>
  <c r="W1652" i="109"/>
  <c r="U90" i="109"/>
  <c r="U230" i="109"/>
  <c r="P1557" i="109"/>
  <c r="S2604" i="109"/>
  <c r="N1914" i="109"/>
  <c r="Q122" i="110"/>
  <c r="V2359" i="109"/>
  <c r="T527" i="109"/>
  <c r="Y2286" i="109"/>
  <c r="X1112" i="109"/>
  <c r="Y1557" i="109"/>
  <c r="U2747" i="109"/>
  <c r="S534" i="109"/>
  <c r="X1848" i="109"/>
  <c r="S3332" i="109"/>
  <c r="U412" i="109"/>
  <c r="Q780" i="109"/>
  <c r="R2275" i="109"/>
  <c r="T1544" i="109"/>
  <c r="X4106" i="109"/>
  <c r="U3458" i="109"/>
  <c r="S3551" i="109"/>
  <c r="Q3906" i="109"/>
  <c r="O1989" i="109"/>
  <c r="V4288" i="109"/>
  <c r="P2931" i="109"/>
  <c r="U3923" i="109"/>
  <c r="O3531" i="109"/>
  <c r="W2801" i="109"/>
  <c r="X389" i="109"/>
  <c r="N3849" i="109"/>
  <c r="R2067" i="109"/>
  <c r="T163" i="109"/>
  <c r="T3777" i="109"/>
  <c r="P3103" i="109"/>
  <c r="V1921" i="109"/>
  <c r="V1203" i="109"/>
  <c r="R2736" i="109"/>
  <c r="T62" i="110"/>
  <c r="T534" i="109"/>
  <c r="Y2317" i="109"/>
  <c r="S2280" i="109"/>
  <c r="S2663" i="109"/>
  <c r="T4099" i="109"/>
  <c r="O231" i="109"/>
  <c r="P382" i="109"/>
  <c r="X3773" i="109"/>
  <c r="Q2426" i="109"/>
  <c r="U3163" i="109"/>
  <c r="Y4172" i="109"/>
  <c r="T1331" i="109"/>
  <c r="S2458" i="109"/>
  <c r="P3148" i="109"/>
  <c r="O757" i="109"/>
  <c r="S1910" i="109"/>
  <c r="R747" i="109"/>
  <c r="R1695" i="109"/>
  <c r="U3005" i="109"/>
  <c r="Q2938" i="109"/>
  <c r="Y3807" i="109"/>
  <c r="Q4134" i="109"/>
  <c r="Q4282" i="109"/>
  <c r="P546" i="109"/>
  <c r="T2383" i="109"/>
  <c r="S3119" i="109"/>
  <c r="X3880" i="109"/>
  <c r="O3480" i="109"/>
  <c r="Q3367" i="109"/>
  <c r="S487" i="109"/>
  <c r="Q4068" i="109"/>
  <c r="Y1132" i="109"/>
  <c r="Y2345" i="109"/>
  <c r="W1987" i="109"/>
  <c r="Y894" i="109"/>
  <c r="T4208" i="109"/>
  <c r="P2421" i="109"/>
  <c r="O747" i="109"/>
  <c r="Q2957" i="109"/>
  <c r="R2389" i="109"/>
  <c r="O4252" i="109"/>
  <c r="V3320" i="109"/>
  <c r="X2567" i="109"/>
  <c r="V1495" i="109"/>
  <c r="W2097" i="109"/>
  <c r="U3541" i="109"/>
  <c r="Y966" i="109"/>
  <c r="U237" i="109"/>
  <c r="R1909" i="109"/>
  <c r="Y3481" i="109"/>
  <c r="V1191" i="109"/>
  <c r="X3760" i="109"/>
  <c r="Q3382" i="109"/>
  <c r="R2359" i="109"/>
  <c r="T741" i="109"/>
  <c r="U2828" i="109"/>
  <c r="W3906" i="109"/>
  <c r="W1570" i="109"/>
  <c r="S3528" i="109"/>
  <c r="W976" i="109"/>
  <c r="Y2665" i="109"/>
  <c r="T903" i="109"/>
  <c r="Q2427" i="109"/>
  <c r="R1471" i="109"/>
  <c r="S2348" i="109"/>
  <c r="Y1364" i="109"/>
  <c r="V826" i="109"/>
  <c r="V922" i="109"/>
  <c r="T4173" i="109"/>
  <c r="N2462" i="109"/>
  <c r="S753" i="109"/>
  <c r="Q1641" i="109"/>
  <c r="O2710" i="109"/>
  <c r="R3440" i="109"/>
  <c r="T2206" i="109"/>
  <c r="X4104" i="109"/>
  <c r="U2457" i="109"/>
  <c r="Y4170" i="109"/>
  <c r="O814" i="109"/>
  <c r="U4177" i="109"/>
  <c r="O3922" i="109"/>
  <c r="X2937" i="109"/>
  <c r="X2783" i="109"/>
  <c r="Y1325" i="109"/>
  <c r="S1252" i="109"/>
  <c r="V892" i="109"/>
  <c r="P1848" i="109"/>
  <c r="Y1714" i="109"/>
  <c r="U853" i="109"/>
  <c r="U2213" i="109"/>
  <c r="P2316" i="109"/>
  <c r="S2021" i="109"/>
  <c r="P754" i="109"/>
  <c r="R1360" i="109"/>
  <c r="V2227" i="109"/>
  <c r="T2931" i="109"/>
  <c r="V3479" i="109"/>
  <c r="V601" i="109"/>
  <c r="U2217" i="109"/>
  <c r="P1568" i="109"/>
  <c r="U4068" i="109"/>
  <c r="Y1922" i="109"/>
  <c r="W2724" i="109"/>
  <c r="N2645" i="109"/>
  <c r="U3558" i="109"/>
  <c r="R23" i="109"/>
  <c r="R2309" i="109"/>
  <c r="N4069" i="109"/>
  <c r="X930" i="109"/>
  <c r="T2457" i="109"/>
  <c r="S913" i="109"/>
  <c r="O3917" i="109"/>
  <c r="R3385" i="109"/>
  <c r="O3382" i="109"/>
  <c r="W2359" i="109"/>
  <c r="W1951" i="109"/>
  <c r="P4024" i="109"/>
  <c r="R2021" i="109"/>
  <c r="W856" i="109"/>
  <c r="S3405" i="109"/>
  <c r="V2021" i="109"/>
  <c r="X2272" i="109"/>
  <c r="R1113" i="109"/>
  <c r="Y3116" i="109"/>
  <c r="Q1947" i="109"/>
  <c r="R3042" i="109"/>
  <c r="V1945" i="109"/>
  <c r="O887" i="109"/>
  <c r="W1659" i="109"/>
  <c r="X1252" i="109"/>
  <c r="T996" i="109"/>
  <c r="Q1122" i="109"/>
  <c r="T3119" i="109"/>
  <c r="U2055" i="109"/>
  <c r="Y1104" i="109"/>
  <c r="Q449" i="109"/>
  <c r="P3812" i="109"/>
  <c r="S535" i="109"/>
  <c r="V2567" i="109"/>
  <c r="P3334" i="109"/>
  <c r="W4281" i="109"/>
  <c r="R1326" i="109"/>
  <c r="P3886" i="109"/>
  <c r="P4251" i="109"/>
  <c r="V2713" i="109"/>
  <c r="Q1860" i="109"/>
  <c r="S4062" i="109"/>
  <c r="V1947" i="109"/>
  <c r="Y965" i="109"/>
  <c r="S1980" i="109"/>
  <c r="X1983" i="109"/>
  <c r="W1728" i="109"/>
  <c r="R2060" i="109"/>
  <c r="R611" i="109"/>
  <c r="W3807" i="109"/>
  <c r="Q923" i="109"/>
  <c r="Q1487" i="109"/>
  <c r="V776" i="109"/>
  <c r="Q3309" i="109"/>
  <c r="X1690" i="109"/>
  <c r="S413" i="109"/>
  <c r="Q1330" i="109"/>
  <c r="W3550" i="109"/>
  <c r="O4062" i="109"/>
  <c r="U631" i="109"/>
  <c r="O1696" i="109"/>
  <c r="V3878" i="109"/>
  <c r="U3334" i="109"/>
  <c r="Y4173" i="109"/>
  <c r="U3294" i="109"/>
  <c r="T3370" i="109"/>
  <c r="T2286" i="109"/>
  <c r="Y2719" i="109"/>
  <c r="T2456" i="109"/>
  <c r="S819" i="109"/>
  <c r="X1186" i="109"/>
  <c r="U1544" i="109"/>
  <c r="Y3449" i="109"/>
  <c r="S2792" i="109"/>
  <c r="X1617" i="109"/>
  <c r="S2313" i="109"/>
  <c r="X2201" i="109"/>
  <c r="R54" i="109"/>
  <c r="P3697" i="109"/>
  <c r="R2676" i="109"/>
  <c r="T1258" i="109"/>
  <c r="R1253" i="109"/>
  <c r="P3915" i="109"/>
  <c r="W462" i="109"/>
  <c r="X1221" i="109"/>
  <c r="S3685" i="109"/>
  <c r="R1728" i="109"/>
  <c r="W2272" i="109"/>
  <c r="T3412" i="109"/>
  <c r="S3772" i="109"/>
  <c r="O1191" i="109"/>
  <c r="R1691" i="109"/>
  <c r="V560" i="109"/>
  <c r="O2021" i="109"/>
  <c r="O548" i="109"/>
  <c r="T1104" i="109"/>
  <c r="O2655" i="109"/>
  <c r="O754" i="109"/>
  <c r="O1875" i="109"/>
  <c r="P2238" i="109"/>
  <c r="W1294" i="109"/>
  <c r="R3039" i="109"/>
  <c r="T2092" i="109"/>
  <c r="Q2713" i="109"/>
  <c r="V2458" i="109"/>
  <c r="V529" i="109"/>
  <c r="Q235" i="109"/>
  <c r="Q3041" i="109"/>
  <c r="V2067" i="109"/>
  <c r="Q2821" i="109"/>
  <c r="X3381" i="109"/>
  <c r="T2828" i="109"/>
  <c r="N1509" i="109"/>
  <c r="R4288" i="109"/>
  <c r="O242" i="109"/>
  <c r="Y2206" i="109"/>
  <c r="W3558" i="109"/>
  <c r="X1843" i="109"/>
  <c r="R1192" i="109"/>
  <c r="W3758" i="109"/>
  <c r="X1341" i="109"/>
  <c r="W3468" i="109"/>
  <c r="U2573" i="109"/>
  <c r="Q194" i="109"/>
  <c r="S2290" i="109"/>
  <c r="W2678" i="109"/>
  <c r="U1214" i="109"/>
  <c r="P2724" i="109"/>
  <c r="Y2021" i="109"/>
  <c r="O2420" i="109"/>
  <c r="O1982" i="109"/>
  <c r="Q3739" i="109"/>
  <c r="W3699" i="109"/>
  <c r="U3746" i="109"/>
  <c r="O3468" i="109"/>
  <c r="Y1697" i="109"/>
  <c r="U812" i="109"/>
  <c r="U3919" i="109"/>
  <c r="X1259" i="109"/>
  <c r="X1921" i="109"/>
  <c r="V484" i="109"/>
  <c r="T3174" i="109"/>
  <c r="U1149" i="109"/>
  <c r="U2382" i="109"/>
  <c r="N2590" i="109"/>
  <c r="O3174" i="109"/>
  <c r="V2791" i="109"/>
  <c r="R1362" i="109"/>
  <c r="X3412" i="109"/>
  <c r="W1148" i="109"/>
  <c r="Q1633" i="109"/>
  <c r="P1916" i="109"/>
  <c r="T3527" i="109"/>
  <c r="Q272" i="109"/>
  <c r="X3155" i="109"/>
  <c r="P193" i="109"/>
  <c r="N3312" i="109"/>
  <c r="N4250" i="109"/>
  <c r="P2828" i="109"/>
  <c r="N1695" i="109"/>
  <c r="R50" i="109"/>
  <c r="S3174" i="109"/>
  <c r="U1733" i="109"/>
  <c r="V1557" i="109"/>
  <c r="Y3454" i="109"/>
  <c r="N2272" i="109"/>
  <c r="P4123" i="109"/>
  <c r="S4115" i="109"/>
  <c r="W121" i="109"/>
  <c r="Q411" i="109"/>
  <c r="Q4106" i="109"/>
  <c r="T4136" i="109"/>
  <c r="O3083" i="109"/>
  <c r="X593" i="109"/>
  <c r="V473" i="109"/>
  <c r="Q3010" i="109"/>
  <c r="T1834" i="109"/>
  <c r="U3552" i="109"/>
  <c r="O2681" i="109"/>
  <c r="S3917" i="109"/>
  <c r="O3028" i="109"/>
  <c r="S2786" i="109"/>
  <c r="U1217" i="109"/>
  <c r="V475" i="109"/>
  <c r="W3734" i="109"/>
  <c r="O2943" i="109"/>
  <c r="V3513" i="109"/>
  <c r="N548" i="109"/>
  <c r="S2060" i="109"/>
  <c r="P2725" i="109"/>
  <c r="R4250" i="109"/>
  <c r="W1716" i="109"/>
  <c r="Q853" i="109"/>
  <c r="R1265" i="109"/>
  <c r="X2973" i="109"/>
  <c r="X3385" i="109"/>
  <c r="S3771" i="109"/>
  <c r="Y3687" i="109"/>
  <c r="R3887" i="109"/>
  <c r="N754" i="109"/>
  <c r="X1878" i="109"/>
  <c r="W1922" i="109"/>
  <c r="S926" i="109"/>
  <c r="P1987" i="109"/>
  <c r="O1215" i="109"/>
  <c r="U4173" i="109"/>
  <c r="S2592" i="109"/>
  <c r="R2564" i="109"/>
  <c r="U1916" i="109"/>
  <c r="V885" i="109"/>
  <c r="U3668" i="109"/>
  <c r="U2564" i="109"/>
  <c r="O4050" i="109"/>
  <c r="O1149" i="109"/>
  <c r="T1291" i="109"/>
  <c r="O4280" i="109"/>
  <c r="T1288" i="109"/>
  <c r="V1514" i="109"/>
  <c r="O3843" i="109"/>
  <c r="U2021" i="109"/>
  <c r="W1471" i="109"/>
  <c r="Y2728" i="109"/>
  <c r="R523" i="109"/>
  <c r="P3807" i="109"/>
  <c r="R1618" i="109"/>
  <c r="T2567" i="109"/>
  <c r="Q4135" i="109"/>
  <c r="Y2279" i="109"/>
  <c r="Q3369" i="109"/>
  <c r="Y1875" i="109"/>
  <c r="X596" i="109"/>
  <c r="Y1118" i="109"/>
  <c r="T1728" i="109"/>
  <c r="R3408" i="109"/>
  <c r="O3918" i="109"/>
  <c r="V2605" i="109"/>
  <c r="T3685" i="109"/>
  <c r="Q3553" i="109"/>
  <c r="Q2309" i="109"/>
  <c r="O4261" i="109"/>
  <c r="Q3892" i="109"/>
  <c r="S1872" i="109"/>
  <c r="Y4052" i="109"/>
  <c r="P2747" i="109"/>
  <c r="N3005" i="109"/>
  <c r="W4065" i="109"/>
  <c r="O2590" i="109"/>
  <c r="R998" i="109"/>
  <c r="W2459" i="109"/>
  <c r="Y3516" i="109"/>
  <c r="T4039" i="109"/>
  <c r="X522" i="109"/>
  <c r="N122" i="110"/>
  <c r="O819" i="109"/>
  <c r="Q2571" i="109"/>
  <c r="S2092" i="109"/>
  <c r="P1726" i="109"/>
  <c r="S564" i="109"/>
  <c r="R3028" i="109"/>
  <c r="S27" i="109"/>
  <c r="T3308" i="109"/>
  <c r="T3078" i="109"/>
  <c r="X1367" i="109"/>
  <c r="S1149" i="109"/>
  <c r="U1509" i="109"/>
  <c r="T1732" i="109"/>
  <c r="P1364" i="109"/>
  <c r="W450" i="109"/>
  <c r="T1727" i="109"/>
  <c r="V3735" i="109"/>
  <c r="S388" i="109"/>
  <c r="O4097" i="109"/>
  <c r="T4184" i="109"/>
  <c r="S2373" i="109"/>
  <c r="S4208" i="109"/>
  <c r="U1495" i="109"/>
  <c r="V2644" i="109"/>
  <c r="P2236" i="109"/>
  <c r="Q3685" i="109"/>
  <c r="V3150" i="109"/>
  <c r="R2957" i="109"/>
  <c r="N3739" i="109"/>
  <c r="P4252" i="109"/>
  <c r="P455" i="109"/>
  <c r="W2348" i="109"/>
  <c r="U3447" i="109"/>
  <c r="R2811" i="109"/>
  <c r="S2098" i="109"/>
  <c r="S565" i="109"/>
  <c r="X1132" i="109"/>
  <c r="O3892" i="109"/>
  <c r="O1542" i="109"/>
  <c r="O192" i="109"/>
  <c r="S4280" i="109"/>
  <c r="W3112" i="109"/>
  <c r="R1544" i="109"/>
  <c r="Y4115" i="109"/>
  <c r="V3772" i="109"/>
  <c r="S2217" i="109"/>
  <c r="R851" i="109"/>
  <c r="S3303" i="109"/>
  <c r="T447" i="109"/>
  <c r="Q412" i="109"/>
  <c r="R4287" i="109"/>
  <c r="R1514" i="109"/>
  <c r="Q1361" i="109"/>
  <c r="R3740" i="109"/>
  <c r="R3698" i="109"/>
  <c r="X473" i="109"/>
  <c r="T742" i="109"/>
  <c r="Q3531" i="109"/>
  <c r="Q4097" i="109"/>
  <c r="Q1253" i="109"/>
  <c r="N634" i="109"/>
  <c r="Y3740" i="109"/>
  <c r="W3769" i="109"/>
  <c r="O2094" i="109"/>
  <c r="P2279" i="109"/>
  <c r="V967" i="109"/>
  <c r="T2312" i="109"/>
  <c r="X2202" i="109"/>
  <c r="O4196" i="109"/>
  <c r="S893" i="109"/>
  <c r="S820" i="109"/>
  <c r="U995" i="109"/>
  <c r="S9" i="109"/>
  <c r="O2081" i="109"/>
  <c r="T4284" i="109"/>
  <c r="V3338" i="109"/>
  <c r="P2713" i="109"/>
  <c r="T3297" i="109"/>
  <c r="R3918" i="109"/>
  <c r="R529" i="109"/>
  <c r="X887" i="109"/>
  <c r="U596" i="109"/>
  <c r="Q1653" i="109"/>
  <c r="T1332" i="109"/>
  <c r="R2566" i="109"/>
  <c r="Q3814" i="109"/>
  <c r="R2432" i="109"/>
  <c r="P1506" i="109"/>
  <c r="N3878" i="109"/>
  <c r="V456" i="109"/>
  <c r="S600" i="109"/>
  <c r="W3375" i="109"/>
  <c r="S2459" i="109"/>
  <c r="U2313" i="109"/>
  <c r="P1623" i="109"/>
  <c r="U2227" i="109"/>
  <c r="O3673" i="109"/>
  <c r="W3479" i="109"/>
  <c r="Y2590" i="109"/>
  <c r="Y3776" i="109"/>
  <c r="P1849" i="109"/>
  <c r="X1560" i="109"/>
  <c r="U621" i="109"/>
  <c r="W1323" i="109"/>
  <c r="O4251" i="109"/>
  <c r="P450" i="109"/>
  <c r="Q2644" i="109"/>
  <c r="Q1205" i="109"/>
  <c r="Y3878" i="109"/>
  <c r="O961" i="109"/>
  <c r="N3332" i="109"/>
  <c r="R1332" i="109"/>
  <c r="Y2792" i="109"/>
  <c r="P1545" i="109"/>
  <c r="Q2347" i="109"/>
  <c r="O2582" i="109"/>
  <c r="V630" i="109"/>
  <c r="T1848" i="109"/>
  <c r="U2383" i="109"/>
  <c r="U37" i="109"/>
  <c r="T194" i="109"/>
  <c r="Q3812" i="109"/>
  <c r="X3442" i="109"/>
  <c r="R2281" i="109"/>
  <c r="O2578" i="109"/>
  <c r="Q2348" i="109"/>
  <c r="R4172" i="109"/>
  <c r="V1264" i="109"/>
  <c r="Y2201" i="109"/>
  <c r="P2313" i="109"/>
  <c r="Q158" i="109"/>
  <c r="V778" i="109"/>
  <c r="P4097" i="109"/>
  <c r="X2421" i="109"/>
  <c r="T82" i="109"/>
  <c r="K62" i="110"/>
  <c r="T819" i="109"/>
  <c r="R2371" i="109"/>
  <c r="V1579" i="109"/>
  <c r="R1337" i="109"/>
  <c r="P1278" i="109"/>
  <c r="P3662" i="109"/>
  <c r="T1872" i="109"/>
  <c r="R2243" i="109"/>
  <c r="U527" i="109"/>
  <c r="R1622" i="109"/>
  <c r="Q3666" i="109"/>
  <c r="U3297" i="109"/>
  <c r="S911" i="109"/>
  <c r="P3477" i="109"/>
  <c r="N3046" i="109"/>
  <c r="X783" i="109"/>
  <c r="T475" i="109"/>
  <c r="S267" i="109"/>
  <c r="S2710" i="109"/>
  <c r="O888" i="109"/>
  <c r="P3005" i="109"/>
  <c r="X4198" i="109"/>
  <c r="Q1843" i="109"/>
  <c r="Y2605" i="109"/>
  <c r="X35" i="109"/>
  <c r="T2090" i="109"/>
  <c r="Q2316" i="109"/>
  <c r="O1618" i="109"/>
  <c r="R2353" i="109"/>
  <c r="T3878" i="109"/>
  <c r="Y2347" i="109"/>
  <c r="O1221" i="109"/>
  <c r="P1921" i="109"/>
  <c r="P2974" i="109"/>
  <c r="V1250" i="109"/>
  <c r="O3520" i="109"/>
  <c r="X3558" i="109"/>
  <c r="Q4065" i="109"/>
  <c r="U3101" i="109"/>
  <c r="W461" i="109"/>
  <c r="S1706" i="109"/>
  <c r="U1112" i="109"/>
  <c r="P1337" i="109"/>
  <c r="W2590" i="109"/>
  <c r="U1643" i="109"/>
  <c r="R1914" i="109"/>
  <c r="N3040" i="109"/>
  <c r="V2024" i="109"/>
  <c r="S2725" i="109"/>
  <c r="W3522" i="109"/>
  <c r="U2360" i="109"/>
  <c r="S3805" i="109"/>
  <c r="S2067" i="109"/>
  <c r="O3808" i="109"/>
  <c r="O2663" i="109"/>
  <c r="R3515" i="109"/>
  <c r="W4061" i="109"/>
  <c r="Q2313" i="109"/>
  <c r="T3849" i="109"/>
  <c r="R637" i="109"/>
  <c r="W2966" i="109"/>
  <c r="Q462" i="109"/>
  <c r="Q2094" i="109"/>
  <c r="Q3187" i="109"/>
  <c r="O529" i="109"/>
  <c r="U1551" i="109"/>
  <c r="P2792" i="109"/>
  <c r="V2311" i="109"/>
  <c r="U3296" i="109"/>
  <c r="T1581" i="109"/>
  <c r="V3186" i="109"/>
  <c r="R1477" i="109"/>
  <c r="Y2592" i="109"/>
  <c r="Y1145" i="109"/>
  <c r="Q4024" i="109"/>
  <c r="R2710" i="109"/>
  <c r="W1915" i="109"/>
  <c r="X2053" i="109"/>
  <c r="W2748" i="109"/>
  <c r="T1107" i="109"/>
  <c r="Q4039" i="109"/>
  <c r="R3101" i="109"/>
  <c r="O1915" i="109"/>
  <c r="V419" i="109"/>
  <c r="P3735" i="109"/>
  <c r="P2281" i="109"/>
  <c r="V1360" i="109"/>
  <c r="V3084" i="109"/>
  <c r="W4269" i="109"/>
  <c r="O3089" i="109"/>
  <c r="W2937" i="109"/>
  <c r="S2093" i="109"/>
  <c r="R849" i="109"/>
  <c r="O4052" i="109"/>
  <c r="U960" i="109"/>
  <c r="U1725" i="109"/>
  <c r="Y1907" i="109"/>
  <c r="W1624" i="109"/>
  <c r="R3674" i="109"/>
  <c r="T853" i="109"/>
  <c r="U3531" i="109"/>
  <c r="W3878" i="109"/>
  <c r="W633" i="109"/>
  <c r="N2605" i="109"/>
  <c r="O765" i="109"/>
  <c r="S3454" i="109"/>
  <c r="V1122" i="109"/>
  <c r="N2944" i="109"/>
  <c r="X602" i="109"/>
  <c r="U1351" i="109"/>
  <c r="V2345" i="109"/>
  <c r="O183" i="109"/>
  <c r="W1862" i="109"/>
  <c r="N487" i="109"/>
  <c r="Y2783" i="109"/>
  <c r="V637" i="109"/>
  <c r="V3698" i="109"/>
  <c r="R123" i="109"/>
  <c r="P268" i="109"/>
  <c r="N4061" i="109"/>
  <c r="U593" i="109"/>
  <c r="V1278" i="109"/>
  <c r="N1652" i="109"/>
  <c r="V2932" i="109"/>
  <c r="N3696" i="109"/>
  <c r="N1983" i="109"/>
  <c r="S973" i="109"/>
  <c r="O2055" i="109"/>
  <c r="X2068" i="109"/>
  <c r="T2932" i="109"/>
  <c r="Q522" i="109"/>
  <c r="T3405" i="109"/>
  <c r="X1656" i="109"/>
  <c r="N3082" i="109"/>
  <c r="S3041" i="109"/>
  <c r="Q1106" i="109"/>
  <c r="N3448" i="109"/>
  <c r="O1203" i="109"/>
  <c r="Q2463" i="109"/>
  <c r="R1987" i="109"/>
  <c r="W2286" i="109"/>
  <c r="W2353" i="109"/>
  <c r="O3374" i="109"/>
  <c r="T2213" i="109"/>
  <c r="Y3294" i="109"/>
  <c r="R2712" i="109"/>
  <c r="V1618" i="109"/>
  <c r="Y1980" i="109"/>
  <c r="U607" i="109"/>
  <c r="W2572" i="109"/>
  <c r="O1994" i="109"/>
  <c r="P46" i="109"/>
  <c r="S3667" i="109"/>
  <c r="N3150" i="109"/>
  <c r="Y2462" i="109"/>
  <c r="O122" i="110"/>
  <c r="Y548" i="109"/>
  <c r="Y3120" i="109"/>
  <c r="Q3083" i="109"/>
  <c r="P2646" i="109"/>
  <c r="V2655" i="109"/>
  <c r="X3103" i="109"/>
  <c r="S1265" i="109"/>
  <c r="S54" i="109"/>
  <c r="W157" i="109"/>
  <c r="X4196" i="109"/>
  <c r="Y1177" i="109"/>
  <c r="X1998" i="109"/>
  <c r="O2811" i="109"/>
  <c r="Y2824" i="109"/>
  <c r="R3750" i="109"/>
  <c r="R922" i="109"/>
  <c r="Q2943" i="109"/>
  <c r="Q3294" i="109"/>
  <c r="Y3155" i="109"/>
  <c r="X546" i="109"/>
  <c r="V2360" i="109"/>
  <c r="X2579" i="109"/>
  <c r="T593" i="109"/>
  <c r="T1688" i="109"/>
  <c r="T1141" i="109"/>
  <c r="Q2604" i="109"/>
  <c r="W965" i="109"/>
  <c r="O2384" i="109"/>
  <c r="W1149" i="109"/>
  <c r="R1542" i="109"/>
  <c r="R2236" i="109"/>
  <c r="R4280" i="109"/>
  <c r="R2579" i="109"/>
  <c r="P3521" i="109"/>
  <c r="R633" i="109"/>
  <c r="R1367" i="109"/>
  <c r="T557" i="109"/>
  <c r="Q3659" i="109"/>
  <c r="R1988" i="109"/>
  <c r="P632" i="109"/>
  <c r="N1582" i="109"/>
  <c r="S3661" i="109"/>
  <c r="W2967" i="109"/>
  <c r="U3166" i="109"/>
  <c r="P2433" i="109"/>
  <c r="U4250" i="109"/>
  <c r="V268" i="109"/>
  <c r="V1925" i="109"/>
  <c r="T3734" i="109"/>
  <c r="R2444" i="109"/>
  <c r="W1545" i="109"/>
  <c r="R4214" i="109"/>
  <c r="Q2418" i="109"/>
  <c r="S3919" i="109"/>
  <c r="S3334" i="109"/>
  <c r="P2310" i="109"/>
  <c r="S1544" i="109"/>
  <c r="T1362" i="109"/>
  <c r="V4027" i="109"/>
  <c r="Y2571" i="109"/>
  <c r="R4245" i="109"/>
  <c r="T2006" i="109"/>
  <c r="S2432" i="109"/>
  <c r="R4246" i="109"/>
  <c r="S3411" i="109"/>
  <c r="S3408" i="109"/>
  <c r="P3185" i="109"/>
  <c r="U1580" i="109"/>
  <c r="U3189" i="109"/>
  <c r="Q560" i="109"/>
  <c r="X3156" i="109"/>
  <c r="R1879" i="109"/>
  <c r="W4250" i="109"/>
  <c r="T2240" i="109"/>
  <c r="P2750" i="109"/>
  <c r="P1118" i="109"/>
  <c r="X1332" i="109"/>
  <c r="R3331" i="109"/>
  <c r="R3813" i="109"/>
  <c r="U748" i="109"/>
  <c r="P1980" i="109"/>
  <c r="V2436" i="109"/>
  <c r="U3043" i="109"/>
  <c r="R776" i="109"/>
  <c r="T3812" i="109"/>
  <c r="V849" i="109"/>
  <c r="U601" i="109"/>
  <c r="T3515" i="109"/>
  <c r="T2937" i="109"/>
  <c r="R1982" i="109"/>
  <c r="Y231" i="109"/>
  <c r="Y856" i="109"/>
  <c r="T1982" i="109"/>
  <c r="U1660" i="109"/>
  <c r="X1989" i="109"/>
  <c r="X2651" i="109"/>
  <c r="W852" i="109"/>
  <c r="O4064" i="109"/>
  <c r="O4134" i="109"/>
  <c r="P522" i="109"/>
  <c r="V2384" i="109"/>
  <c r="O815" i="109"/>
  <c r="U1288" i="109"/>
  <c r="R1633" i="109"/>
  <c r="X157" i="109"/>
  <c r="S1509" i="109"/>
  <c r="R2373" i="109"/>
  <c r="U827" i="109"/>
  <c r="R3747" i="109"/>
  <c r="Q2371" i="109"/>
  <c r="P126" i="109"/>
  <c r="P231" i="109"/>
  <c r="Q2300" i="109"/>
  <c r="S3093" i="109"/>
  <c r="Y3666" i="109"/>
  <c r="P3777" i="109"/>
  <c r="O230" i="109"/>
  <c r="W1629" i="109"/>
  <c r="P2710" i="109"/>
  <c r="V169" i="109"/>
  <c r="N3481" i="109"/>
  <c r="P564" i="109"/>
  <c r="X173" i="109"/>
  <c r="N3666" i="109"/>
  <c r="V200" i="109"/>
  <c r="N2067" i="109"/>
  <c r="N1113" i="109"/>
  <c r="X200" i="109"/>
  <c r="N24" i="109"/>
  <c r="N2968" i="109"/>
  <c r="R235" i="109"/>
  <c r="N1003" i="109"/>
  <c r="O108" i="109"/>
  <c r="W200" i="109"/>
  <c r="N1107" i="109"/>
  <c r="T34" i="110"/>
  <c r="J123" i="110"/>
  <c r="L138" i="110"/>
  <c r="P123" i="110"/>
  <c r="P168" i="110"/>
  <c r="N34" i="110"/>
  <c r="T171" i="110"/>
  <c r="X3668" i="109"/>
  <c r="P3515" i="109"/>
  <c r="S4032" i="109"/>
  <c r="X123" i="109"/>
  <c r="N1545" i="109"/>
  <c r="Q784" i="109"/>
  <c r="X1203" i="109"/>
  <c r="U3479" i="109"/>
  <c r="Y2214" i="109"/>
  <c r="O972" i="109"/>
  <c r="Q3880" i="109"/>
  <c r="O3893" i="109"/>
  <c r="T3338" i="109"/>
  <c r="U2420" i="109"/>
  <c r="T1264" i="109"/>
  <c r="O1483" i="109"/>
  <c r="W1907" i="109"/>
  <c r="W4111" i="109"/>
  <c r="Q821" i="109"/>
  <c r="V1842" i="109"/>
  <c r="O1323" i="109"/>
  <c r="T1725" i="109"/>
  <c r="W3116" i="109"/>
  <c r="T3776" i="109"/>
  <c r="U3407" i="109"/>
  <c r="Q1630" i="109"/>
  <c r="U1629" i="109"/>
  <c r="T1507" i="109"/>
  <c r="W4142" i="109"/>
  <c r="Y1265" i="109"/>
  <c r="S4123" i="109"/>
  <c r="T3661" i="109"/>
  <c r="Q120" i="109"/>
  <c r="Y3527" i="109"/>
  <c r="U2008" i="109"/>
  <c r="P158" i="109"/>
  <c r="S266" i="109"/>
  <c r="U194" i="109"/>
  <c r="S196" i="109"/>
  <c r="U1510" i="109"/>
  <c r="X37" i="109"/>
  <c r="N2056" i="109"/>
  <c r="N3735" i="109"/>
  <c r="V903" i="109"/>
  <c r="P246" i="109"/>
  <c r="P237" i="109"/>
  <c r="Y973" i="109"/>
  <c r="N1203" i="109"/>
  <c r="W3385" i="109"/>
  <c r="O237" i="109"/>
  <c r="U2652" i="109"/>
  <c r="O1916" i="109"/>
  <c r="R3758" i="109"/>
  <c r="X2290" i="109"/>
  <c r="Q2801" i="109"/>
  <c r="Q3734" i="109"/>
  <c r="N2316" i="109"/>
  <c r="S47" i="110"/>
  <c r="N512" i="109"/>
  <c r="Q170" i="110"/>
  <c r="O79" i="110"/>
  <c r="N108" i="110"/>
  <c r="Q66" i="110"/>
  <c r="K126" i="110"/>
  <c r="N4100" i="109"/>
  <c r="V2240" i="109"/>
  <c r="T2646" i="109"/>
  <c r="P169" i="109"/>
  <c r="Y3820" i="109"/>
  <c r="Y757" i="109"/>
  <c r="T3089" i="109"/>
  <c r="R996" i="109"/>
  <c r="X3906" i="109"/>
  <c r="R3551" i="109"/>
  <c r="U3687" i="109"/>
  <c r="X2275" i="109"/>
  <c r="S3186" i="109"/>
  <c r="P2573" i="109"/>
  <c r="O4215" i="109"/>
  <c r="W2352" i="109"/>
  <c r="S1654" i="109"/>
  <c r="W400" i="109"/>
  <c r="P1290" i="109"/>
  <c r="O535" i="109"/>
  <c r="W3309" i="109"/>
  <c r="O2352" i="109"/>
  <c r="V2602" i="109"/>
  <c r="Y3700" i="109"/>
  <c r="P1497" i="109"/>
  <c r="Y2363" i="109"/>
  <c r="R27" i="109"/>
  <c r="T37" i="109"/>
  <c r="S1222" i="109"/>
  <c r="R2363" i="109"/>
  <c r="Q3016" i="109"/>
  <c r="U2432" i="109"/>
  <c r="Q3030" i="109"/>
  <c r="V3176" i="109"/>
  <c r="Q273" i="109"/>
  <c r="T3382" i="109"/>
  <c r="N4173" i="109"/>
  <c r="O89" i="109"/>
  <c r="P163" i="109"/>
  <c r="O32" i="110"/>
  <c r="K94" i="110"/>
  <c r="R11" i="109"/>
  <c r="N2967" i="109"/>
  <c r="L92" i="110"/>
  <c r="T152" i="110"/>
  <c r="N92" i="110"/>
  <c r="O1653" i="109"/>
  <c r="N3090" i="109"/>
  <c r="V194" i="109"/>
  <c r="P3393" i="109"/>
  <c r="T4123" i="109"/>
  <c r="N2286" i="109"/>
  <c r="K109" i="110"/>
  <c r="U1265" i="109"/>
  <c r="W913" i="109"/>
  <c r="R164" i="109"/>
  <c r="V2463" i="109"/>
  <c r="N119" i="109"/>
  <c r="U35" i="110"/>
  <c r="P171" i="110"/>
  <c r="T168" i="110"/>
  <c r="P2" i="110"/>
  <c r="J32" i="110"/>
  <c r="Q126" i="110"/>
  <c r="U392" i="109"/>
  <c r="U2974" i="109"/>
  <c r="O155" i="109"/>
  <c r="W3338" i="109"/>
  <c r="X2286" i="109"/>
  <c r="X2055" i="109"/>
  <c r="T2973" i="109"/>
  <c r="S3043" i="109"/>
  <c r="V2579" i="109"/>
  <c r="T4033" i="109"/>
  <c r="R1205" i="109"/>
  <c r="Q1332" i="109"/>
  <c r="Q557" i="109"/>
  <c r="O1104" i="109"/>
  <c r="W1995" i="109"/>
  <c r="U1994" i="109"/>
  <c r="S1922" i="109"/>
  <c r="O830" i="109"/>
  <c r="P3479" i="109"/>
  <c r="R155" i="109"/>
  <c r="V3484" i="109"/>
  <c r="X50" i="109"/>
  <c r="X1294" i="109"/>
  <c r="N1987" i="109"/>
  <c r="W2347" i="109"/>
  <c r="S3455" i="109"/>
  <c r="S192" i="109"/>
  <c r="V777" i="109"/>
  <c r="N748" i="109"/>
  <c r="V3747" i="109"/>
  <c r="N3916" i="109"/>
  <c r="Y1733" i="109"/>
  <c r="N2458" i="109"/>
  <c r="N1483" i="109"/>
  <c r="U183" i="109"/>
  <c r="T3923" i="109"/>
  <c r="O1622" i="109"/>
  <c r="U2025" i="109"/>
  <c r="T1191" i="109"/>
  <c r="V53" i="109"/>
  <c r="T267" i="109"/>
  <c r="S3541" i="109"/>
  <c r="N1633" i="109"/>
  <c r="S256" i="109"/>
  <c r="K153" i="110"/>
  <c r="O92" i="110"/>
  <c r="N125" i="110"/>
  <c r="N2651" i="109"/>
  <c r="S254" i="109"/>
  <c r="V123" i="109"/>
  <c r="N3516" i="109"/>
  <c r="N2079" i="109"/>
  <c r="N16" i="109"/>
  <c r="W2360" i="109"/>
  <c r="N2601" i="109"/>
  <c r="X11" i="109"/>
  <c r="R181" i="109"/>
  <c r="N1557" i="109"/>
  <c r="R126" i="110"/>
  <c r="P78" i="110"/>
  <c r="P94" i="110"/>
  <c r="N153" i="110"/>
  <c r="J94" i="110"/>
  <c r="O171" i="110"/>
  <c r="M79" i="110"/>
  <c r="W3846" i="109"/>
  <c r="U1946" i="109"/>
  <c r="X4269" i="109"/>
  <c r="R126" i="109"/>
  <c r="O999" i="109"/>
  <c r="R1276" i="109"/>
  <c r="R1341" i="109"/>
  <c r="S4172" i="109"/>
  <c r="V1186" i="109"/>
  <c r="U2719" i="109"/>
  <c r="W958" i="109"/>
  <c r="T3406" i="109"/>
  <c r="N449" i="109"/>
  <c r="Q91" i="109"/>
  <c r="V4280" i="109"/>
  <c r="O3739" i="109"/>
  <c r="T2823" i="109"/>
  <c r="U462" i="109"/>
  <c r="O2682" i="109"/>
  <c r="Q984" i="109"/>
  <c r="Q767" i="109"/>
  <c r="Q2060" i="109"/>
  <c r="P400" i="109"/>
  <c r="Q885" i="109"/>
  <c r="W3739" i="109"/>
  <c r="N2463" i="109"/>
  <c r="N2206" i="109"/>
  <c r="P900" i="109"/>
  <c r="Q82" i="109"/>
  <c r="Q97" i="109"/>
  <c r="T110" i="109"/>
  <c r="O200" i="109"/>
  <c r="P1560" i="109"/>
  <c r="Q1696" i="109"/>
  <c r="S2652" i="109"/>
  <c r="W2371" i="109"/>
  <c r="Q63" i="110"/>
  <c r="P2681" i="109"/>
  <c r="S162" i="109"/>
  <c r="Q183" i="109"/>
  <c r="R2079" i="109"/>
  <c r="R2463" i="109"/>
  <c r="Y3773" i="109"/>
  <c r="K64" i="110"/>
  <c r="R3904" i="109"/>
  <c r="X1641" i="109"/>
  <c r="O4179" i="109"/>
  <c r="W4184" i="109"/>
  <c r="V181" i="109"/>
  <c r="S3769" i="109"/>
  <c r="P108" i="110"/>
  <c r="O48" i="109"/>
  <c r="S228" i="109"/>
  <c r="V48" i="109"/>
  <c r="N3750" i="109"/>
  <c r="Q3412" i="109"/>
  <c r="V158" i="109"/>
  <c r="K124" i="110"/>
  <c r="N169" i="109"/>
  <c r="J147" i="110"/>
  <c r="S123" i="110"/>
  <c r="N163" i="109"/>
  <c r="J20" i="110"/>
  <c r="L49" i="110"/>
  <c r="Y3077" i="109"/>
  <c r="O2311" i="109"/>
  <c r="Q4257" i="109"/>
  <c r="P3758" i="109"/>
  <c r="Q3480" i="109"/>
  <c r="U997" i="109"/>
  <c r="S2385" i="109"/>
  <c r="X4100" i="109"/>
  <c r="Q3842" i="109"/>
  <c r="Y4069" i="109"/>
  <c r="U967" i="109"/>
  <c r="Y958" i="109"/>
  <c r="Q2382" i="109"/>
  <c r="W1325" i="109"/>
  <c r="O1952" i="109"/>
  <c r="O46" i="109"/>
  <c r="N1148" i="109"/>
  <c r="S3367" i="109"/>
  <c r="O3820" i="109"/>
  <c r="Y596" i="109"/>
  <c r="T2280" i="109"/>
  <c r="P3805" i="109"/>
  <c r="R1921" i="109"/>
  <c r="O2024" i="109"/>
  <c r="V2931" i="109"/>
  <c r="Y2755" i="109"/>
  <c r="Q84" i="109"/>
  <c r="N2068" i="109"/>
  <c r="O154" i="110"/>
  <c r="Q9" i="109"/>
  <c r="W838" i="109"/>
  <c r="Q200" i="109"/>
  <c r="N2371" i="109"/>
  <c r="V157" i="109"/>
  <c r="Y1935" i="109"/>
  <c r="R79" i="110"/>
  <c r="Q199" i="109"/>
  <c r="S2678" i="109"/>
  <c r="T3539" i="109"/>
  <c r="T1933" i="109"/>
  <c r="R1998" i="109"/>
  <c r="X2436" i="109"/>
  <c r="N2713" i="109"/>
  <c r="P3819" i="109"/>
  <c r="N1691" i="109"/>
  <c r="V3823" i="109"/>
  <c r="Q153" i="110"/>
  <c r="P3923" i="109"/>
  <c r="V84" i="109"/>
  <c r="N1478" i="109"/>
  <c r="L17" i="110"/>
  <c r="R272" i="109"/>
  <c r="T487" i="109"/>
  <c r="Q139" i="110"/>
  <c r="N976" i="109"/>
  <c r="P109" i="110"/>
  <c r="N3412" i="109"/>
  <c r="L137" i="110"/>
  <c r="M4" i="110"/>
  <c r="N230" i="109"/>
  <c r="J19" i="110"/>
  <c r="N140" i="110"/>
  <c r="L171" i="110"/>
  <c r="S141" i="110"/>
  <c r="R885" i="109"/>
  <c r="T765" i="109"/>
  <c r="T2207" i="109"/>
  <c r="Q1264" i="109"/>
  <c r="U2053" i="109"/>
  <c r="V742" i="109"/>
  <c r="O1630" i="109"/>
  <c r="V821" i="109"/>
  <c r="O3010" i="109"/>
  <c r="T1495" i="109"/>
  <c r="P1732" i="109"/>
  <c r="U925" i="109"/>
  <c r="N3771" i="109"/>
  <c r="W3466" i="109"/>
  <c r="U2797" i="109"/>
  <c r="W3843" i="109"/>
  <c r="O827" i="109"/>
  <c r="O1579" i="109"/>
  <c r="T4104" i="109"/>
  <c r="S821" i="109"/>
  <c r="X3449" i="109"/>
  <c r="W4138" i="109"/>
  <c r="R2384" i="109"/>
  <c r="S2207" i="109"/>
  <c r="Y3151" i="109"/>
  <c r="K170" i="110"/>
  <c r="P96" i="109"/>
  <c r="V108" i="109"/>
  <c r="S97" i="109"/>
  <c r="N256" i="109"/>
  <c r="Y126" i="109"/>
  <c r="N1703" i="109"/>
  <c r="R20" i="110"/>
  <c r="P107" i="110"/>
  <c r="R1264" i="109"/>
  <c r="O267" i="109"/>
  <c r="N236" i="109"/>
  <c r="S3185" i="109"/>
  <c r="Q3335" i="109"/>
  <c r="X242" i="109"/>
  <c r="N2309" i="109"/>
  <c r="W911" i="109"/>
  <c r="Q2201" i="109"/>
  <c r="W235" i="109"/>
  <c r="R830" i="109"/>
  <c r="Y2809" i="109"/>
  <c r="P4207" i="109"/>
  <c r="O967" i="109"/>
  <c r="T3662" i="109"/>
  <c r="R2651" i="109"/>
  <c r="O123" i="109"/>
  <c r="X82" i="109"/>
  <c r="U1714" i="109"/>
  <c r="S170" i="109"/>
  <c r="N137" i="110"/>
  <c r="U3381" i="109"/>
  <c r="S2436" i="109"/>
  <c r="U168" i="110"/>
  <c r="R81" i="110"/>
  <c r="O49" i="110"/>
  <c r="O110" i="110"/>
  <c r="O65" i="110"/>
  <c r="P96" i="110"/>
  <c r="J95" i="110"/>
  <c r="U2459" i="109"/>
  <c r="Y3557" i="109"/>
  <c r="N46" i="109"/>
  <c r="N1697" i="109"/>
  <c r="U3047" i="109"/>
  <c r="N2421" i="109"/>
  <c r="Q24" i="109"/>
  <c r="S48" i="110"/>
  <c r="S153" i="110"/>
  <c r="N2801" i="109"/>
  <c r="Y1513" i="109"/>
  <c r="M110" i="110"/>
  <c r="P3375" i="109"/>
  <c r="T11" i="109"/>
  <c r="N742" i="109"/>
  <c r="Q4105" i="109"/>
  <c r="S96" i="109"/>
  <c r="X3016" i="109"/>
  <c r="R48" i="110"/>
  <c r="U123" i="109"/>
  <c r="N84" i="109"/>
  <c r="Q2390" i="109"/>
  <c r="S3485" i="109"/>
  <c r="S65" i="110"/>
  <c r="X3704" i="109"/>
  <c r="R140" i="110"/>
  <c r="Q65" i="110"/>
  <c r="V1706" i="109"/>
  <c r="N2313" i="109"/>
  <c r="T5" i="110"/>
  <c r="W3382" i="109"/>
  <c r="N3440" i="109"/>
  <c r="X85" i="109"/>
  <c r="O4" i="110"/>
  <c r="J138" i="110"/>
  <c r="J164" i="110"/>
  <c r="J44" i="110"/>
  <c r="J66" i="110"/>
  <c r="J165" i="110"/>
  <c r="J109" i="110"/>
  <c r="J141" i="110"/>
  <c r="J35" i="110"/>
  <c r="N658" i="109"/>
  <c r="L3" i="110"/>
  <c r="N1972" i="109"/>
  <c r="J154" i="110"/>
  <c r="Q4" i="110"/>
  <c r="L21" i="110"/>
  <c r="Q450" i="109"/>
  <c r="Q62" i="110"/>
  <c r="Q1222" i="109"/>
  <c r="N783" i="109"/>
  <c r="N821" i="109"/>
  <c r="T2755" i="109"/>
  <c r="V4142" i="109"/>
  <c r="R157" i="109"/>
  <c r="O3119" i="109"/>
  <c r="N2652" i="109"/>
  <c r="Y2678" i="109"/>
  <c r="N1364" i="109"/>
  <c r="T110" i="110"/>
  <c r="N885" i="109"/>
  <c r="S62" i="110"/>
  <c r="N199" i="109"/>
  <c r="O141" i="110"/>
  <c r="L63" i="110"/>
  <c r="O3009" i="109"/>
  <c r="R3112" i="109"/>
  <c r="S77" i="110"/>
  <c r="O2098" i="109"/>
  <c r="U888" i="109"/>
  <c r="X2929" i="109"/>
  <c r="U2748" i="109"/>
  <c r="S4179" i="109"/>
  <c r="V3662" i="109"/>
  <c r="W3703" i="109"/>
  <c r="P1703" i="109"/>
  <c r="P1215" i="109"/>
  <c r="W1544" i="109"/>
  <c r="O958" i="109"/>
  <c r="S2427" i="109"/>
  <c r="T1556" i="109"/>
  <c r="O125" i="110"/>
  <c r="O91" i="109"/>
  <c r="N3550" i="109"/>
  <c r="T48" i="109"/>
  <c r="R97" i="109"/>
  <c r="P125" i="110"/>
  <c r="R90" i="109"/>
  <c r="N1998" i="109"/>
  <c r="X2665" i="109"/>
  <c r="N3819" i="109"/>
  <c r="W266" i="109"/>
  <c r="S2601" i="109"/>
  <c r="R32" i="110"/>
  <c r="N2929" i="109"/>
  <c r="T123" i="109"/>
  <c r="N2754" i="109"/>
  <c r="O3553" i="109"/>
  <c r="Y3833" i="109"/>
  <c r="Y50" i="109"/>
  <c r="Q78" i="110"/>
  <c r="Q1998" i="109"/>
  <c r="N164" i="109"/>
  <c r="U36" i="110"/>
  <c r="U126" i="110"/>
  <c r="R171" i="110"/>
  <c r="T154" i="110"/>
  <c r="R1834" i="109"/>
  <c r="W997" i="109"/>
  <c r="Y84" i="109"/>
  <c r="T739" i="109"/>
  <c r="S3382" i="109"/>
  <c r="S638" i="109"/>
  <c r="V1728" i="109"/>
  <c r="X3312" i="109"/>
  <c r="S2272" i="109"/>
  <c r="O1587" i="109"/>
  <c r="Y961" i="109"/>
  <c r="R2728" i="109"/>
  <c r="R1107" i="109"/>
  <c r="V230" i="109"/>
  <c r="N3077" i="109"/>
  <c r="O3772" i="109"/>
  <c r="V3769" i="109"/>
  <c r="N1191" i="109"/>
  <c r="N2348" i="109"/>
  <c r="R169" i="109"/>
  <c r="N4050" i="109"/>
  <c r="T3455" i="109"/>
  <c r="Y196" i="109"/>
  <c r="W3760" i="109"/>
  <c r="N899" i="109"/>
  <c r="N2566" i="109"/>
  <c r="N1287" i="109"/>
  <c r="T4063" i="109"/>
  <c r="T273" i="109"/>
  <c r="T90" i="109"/>
  <c r="O138" i="110"/>
  <c r="X972" i="109"/>
  <c r="P783" i="109"/>
  <c r="S122" i="109"/>
  <c r="R162" i="109"/>
  <c r="Q3090" i="109"/>
  <c r="T80" i="110"/>
  <c r="O96" i="110"/>
  <c r="J28" i="110"/>
  <c r="N171" i="110"/>
  <c r="O111" i="110"/>
  <c r="Q36" i="110"/>
  <c r="U3807" i="109"/>
  <c r="R96" i="109"/>
  <c r="N1360" i="109"/>
  <c r="N27" i="109"/>
  <c r="T1988" i="109"/>
  <c r="R139" i="110"/>
  <c r="N54" i="109"/>
  <c r="S181" i="109"/>
  <c r="K110" i="110"/>
  <c r="O269" i="109"/>
  <c r="Y1587" i="109"/>
  <c r="T155" i="110"/>
  <c r="O51" i="110"/>
  <c r="P154" i="110"/>
  <c r="U93" i="110"/>
  <c r="V1295" i="109"/>
  <c r="N4065" i="109"/>
  <c r="K81" i="110"/>
  <c r="J62" i="110"/>
  <c r="P120" i="109"/>
  <c r="R152" i="110"/>
  <c r="R141" i="110"/>
  <c r="S3" i="110"/>
  <c r="J124" i="110"/>
  <c r="J51" i="110"/>
  <c r="J75" i="110"/>
  <c r="J140" i="110"/>
  <c r="J105" i="110"/>
  <c r="J42" i="110"/>
  <c r="N1899" i="109"/>
  <c r="J103" i="110"/>
  <c r="T900" i="109"/>
  <c r="N4251" i="109"/>
  <c r="O127" i="109"/>
  <c r="S35" i="109"/>
  <c r="S1557" i="109"/>
  <c r="Y3043" i="109"/>
  <c r="X2098" i="109"/>
  <c r="T27" i="109"/>
  <c r="W4123" i="109"/>
  <c r="Y3893" i="109"/>
  <c r="V1368" i="109"/>
  <c r="W11" i="109"/>
  <c r="T138" i="110"/>
  <c r="K2" i="110"/>
  <c r="U65" i="110"/>
  <c r="T2201" i="109"/>
  <c r="P19" i="110"/>
  <c r="N637" i="109"/>
  <c r="T1587" i="109"/>
  <c r="K137" i="110"/>
  <c r="V3114" i="109"/>
  <c r="V3407" i="109"/>
  <c r="V1180" i="109"/>
  <c r="Y972" i="109"/>
  <c r="T12" i="109"/>
  <c r="W1217" i="109"/>
  <c r="V2313" i="109"/>
  <c r="O2579" i="109"/>
  <c r="R779" i="109"/>
  <c r="T2651" i="109"/>
  <c r="Y1205" i="109"/>
  <c r="V461" i="109"/>
  <c r="O1995" i="109"/>
  <c r="Q2749" i="109"/>
  <c r="X885" i="109"/>
  <c r="W4209" i="109"/>
  <c r="P3772" i="109"/>
  <c r="P3885" i="109"/>
  <c r="Y1695" i="109"/>
  <c r="S2352" i="109"/>
  <c r="Y3320" i="109"/>
  <c r="P3412" i="109"/>
  <c r="U929" i="109"/>
  <c r="U2710" i="109"/>
  <c r="V4177" i="109"/>
  <c r="T3296" i="109"/>
  <c r="Q3687" i="109"/>
  <c r="R4097" i="109"/>
  <c r="V3148" i="109"/>
  <c r="T1112" i="109"/>
  <c r="V2821" i="109"/>
  <c r="X4211" i="109"/>
  <c r="V1622" i="109"/>
  <c r="T3443" i="109"/>
  <c r="X2646" i="109"/>
  <c r="V600" i="109"/>
  <c r="P3115" i="109"/>
  <c r="P2298" i="109"/>
  <c r="S3017" i="109"/>
  <c r="Y89" i="109"/>
  <c r="W1725" i="109"/>
  <c r="R960" i="109"/>
  <c r="V1205" i="109"/>
  <c r="R1472" i="109"/>
  <c r="V2091" i="109"/>
  <c r="P4280" i="109"/>
  <c r="S1727" i="109"/>
  <c r="W783" i="109"/>
  <c r="Y2786" i="109"/>
  <c r="W1587" i="109"/>
  <c r="R925" i="109"/>
  <c r="U1148" i="109"/>
  <c r="T1624" i="109"/>
  <c r="W2457" i="109"/>
  <c r="Q382" i="109"/>
  <c r="N1549" i="109"/>
  <c r="P4172" i="109"/>
  <c r="Y3455" i="109"/>
  <c r="O1848" i="109"/>
  <c r="N1186" i="109"/>
  <c r="N1725" i="109"/>
  <c r="V2290" i="109"/>
  <c r="Q228" i="109"/>
  <c r="T1338" i="109"/>
  <c r="S3558" i="109"/>
  <c r="W1264" i="109"/>
  <c r="V3906" i="109"/>
  <c r="R2943" i="109"/>
  <c r="P3151" i="109"/>
  <c r="S1879" i="109"/>
  <c r="U4106" i="109"/>
  <c r="V3527" i="109"/>
  <c r="P2605" i="109"/>
  <c r="X888" i="109"/>
  <c r="T1983" i="109"/>
  <c r="N2639" i="109"/>
  <c r="O911" i="109"/>
  <c r="X2811" i="109"/>
  <c r="V4136" i="109"/>
  <c r="W4282" i="109"/>
  <c r="S2281" i="109"/>
  <c r="S3163" i="109"/>
  <c r="V455" i="109"/>
  <c r="W961" i="109"/>
  <c r="W24" i="109"/>
  <c r="S3297" i="109"/>
  <c r="S3554" i="109"/>
  <c r="Y3089" i="109"/>
  <c r="U1191" i="109"/>
  <c r="S2603" i="109"/>
  <c r="X3892" i="109"/>
  <c r="T1184" i="109"/>
  <c r="X415" i="109"/>
  <c r="P2062" i="109"/>
  <c r="P1945" i="109"/>
  <c r="Q1617" i="109"/>
  <c r="P2384" i="109"/>
  <c r="P3442" i="109"/>
  <c r="S3176" i="109"/>
  <c r="Q85" i="109"/>
  <c r="V958" i="109"/>
  <c r="T3700" i="109"/>
  <c r="W3750" i="109"/>
  <c r="V1289" i="109"/>
  <c r="V1290" i="109"/>
  <c r="Q3886" i="109"/>
  <c r="O412" i="109"/>
  <c r="S2790" i="109"/>
  <c r="O3449" i="109"/>
  <c r="Y2446" i="109"/>
  <c r="O1655" i="109"/>
  <c r="R3553" i="109"/>
  <c r="Q972" i="109"/>
  <c r="W3046" i="109"/>
  <c r="O3039" i="109"/>
  <c r="P892" i="109"/>
  <c r="N3375" i="109"/>
  <c r="W1107" i="109"/>
  <c r="P2056" i="109"/>
  <c r="V2640" i="109"/>
  <c r="Y3808" i="109"/>
  <c r="P535" i="109"/>
  <c r="N925" i="109"/>
  <c r="Y1472" i="109"/>
  <c r="U2944" i="109"/>
  <c r="R3303" i="109"/>
  <c r="S3885" i="109"/>
  <c r="W3771" i="109"/>
  <c r="S986" i="109"/>
  <c r="U53" i="109"/>
  <c r="V1509" i="109"/>
  <c r="W3484" i="109"/>
  <c r="R1509" i="109"/>
  <c r="P1587" i="109"/>
  <c r="V2604" i="109"/>
  <c r="P122" i="110"/>
  <c r="T484" i="109"/>
  <c r="P1495" i="109"/>
  <c r="Y3746" i="109"/>
  <c r="U1910" i="109"/>
  <c r="R754" i="109"/>
  <c r="P2353" i="109"/>
  <c r="R4198" i="109"/>
  <c r="Q894" i="109"/>
  <c r="T3552" i="109"/>
  <c r="P2608" i="109"/>
  <c r="Q2929" i="109"/>
  <c r="R4106" i="109"/>
  <c r="Q887" i="109"/>
  <c r="V1652" i="109"/>
  <c r="U619" i="109"/>
  <c r="P1696" i="109"/>
  <c r="P2061" i="109"/>
  <c r="R2640" i="109"/>
  <c r="X3335" i="109"/>
  <c r="T961" i="109"/>
  <c r="Q392" i="109"/>
  <c r="U3880" i="109"/>
  <c r="O1253" i="109"/>
  <c r="X3846" i="109"/>
  <c r="U1728" i="109"/>
  <c r="V3805" i="109"/>
  <c r="V812" i="109"/>
  <c r="O4038" i="109"/>
  <c r="P12" i="109"/>
  <c r="Y4042" i="109"/>
  <c r="N3773" i="109"/>
  <c r="P1989" i="109"/>
  <c r="O1570" i="109"/>
  <c r="W4271" i="109"/>
  <c r="O2957" i="109"/>
  <c r="T4188" i="109"/>
  <c r="S523" i="109"/>
  <c r="N2966" i="109"/>
  <c r="U455" i="109"/>
  <c r="U1834" i="109"/>
  <c r="W1946" i="109"/>
  <c r="X523" i="109"/>
  <c r="Y1987" i="109"/>
  <c r="P377" i="109"/>
  <c r="X4173" i="109"/>
  <c r="Q2227" i="109"/>
  <c r="W1909" i="109"/>
  <c r="X3687" i="109"/>
  <c r="O3554" i="109"/>
  <c r="O2572" i="109"/>
  <c r="N3697" i="109"/>
  <c r="O3845" i="109"/>
  <c r="V4026" i="109"/>
  <c r="P3892" i="109"/>
  <c r="S2310" i="109"/>
  <c r="P757" i="109"/>
  <c r="W2383" i="109"/>
  <c r="P2462" i="109"/>
  <c r="R2968" i="109"/>
  <c r="U1506" i="109"/>
  <c r="S4042" i="109"/>
  <c r="W929" i="109"/>
  <c r="R565" i="109"/>
  <c r="T997" i="109"/>
  <c r="U754" i="109"/>
  <c r="Y1337" i="109"/>
  <c r="T1472" i="109"/>
  <c r="U2060" i="109"/>
  <c r="U2783" i="109"/>
  <c r="U2062" i="109"/>
  <c r="T2821" i="109"/>
  <c r="V2929" i="109"/>
  <c r="S2243" i="109"/>
  <c r="P1834" i="109"/>
  <c r="V3309" i="109"/>
  <c r="W2239" i="109"/>
  <c r="W1581" i="109"/>
  <c r="Q2019" i="109"/>
  <c r="T3732" i="109"/>
  <c r="W4137" i="109"/>
  <c r="O2006" i="109"/>
  <c r="S2312" i="109"/>
  <c r="U4210" i="109"/>
  <c r="T4209" i="109"/>
  <c r="V4042" i="109"/>
  <c r="Q3773" i="109"/>
  <c r="V611" i="109"/>
  <c r="S757" i="109"/>
  <c r="Y2225" i="109"/>
  <c r="R3187" i="109"/>
  <c r="P996" i="109"/>
  <c r="P557" i="109"/>
  <c r="O465" i="109"/>
  <c r="U1253" i="109"/>
  <c r="Y2386" i="109"/>
  <c r="X1122" i="109"/>
  <c r="Q2655" i="109"/>
  <c r="T2055" i="109"/>
  <c r="N2091" i="109"/>
  <c r="R1983" i="109"/>
  <c r="U1568" i="109"/>
  <c r="Y3308" i="109"/>
  <c r="S157" i="109"/>
  <c r="S3896" i="109"/>
  <c r="Q1556" i="109"/>
  <c r="Y4269" i="109"/>
  <c r="N3294" i="109"/>
  <c r="R3557" i="109"/>
  <c r="X2446" i="109"/>
  <c r="W2018" i="109"/>
  <c r="S4125" i="109"/>
  <c r="X4050" i="109"/>
  <c r="Q2239" i="109"/>
  <c r="S2820" i="109"/>
  <c r="N2019" i="109"/>
  <c r="V520" i="109"/>
  <c r="T3374" i="109"/>
  <c r="R2456" i="109"/>
  <c r="T376" i="109"/>
  <c r="R2646" i="109"/>
  <c r="X2637" i="109"/>
  <c r="O638" i="109"/>
  <c r="O1914" i="109"/>
  <c r="V1323" i="109"/>
  <c r="Y2974" i="109"/>
  <c r="T2199" i="109"/>
  <c r="X1250" i="109"/>
  <c r="P819" i="109"/>
  <c r="Y888" i="109"/>
  <c r="Q2425" i="109"/>
  <c r="X4024" i="109"/>
  <c r="T638" i="109"/>
  <c r="O2360" i="109"/>
  <c r="T4027" i="109"/>
  <c r="X2755" i="109"/>
  <c r="N3078" i="109"/>
  <c r="W3515" i="109"/>
  <c r="Q2281" i="109"/>
  <c r="O1726" i="109"/>
  <c r="O2566" i="109"/>
  <c r="U559" i="109"/>
  <c r="W2828" i="109"/>
  <c r="V4134" i="109"/>
  <c r="Y840" i="109"/>
  <c r="W231" i="109"/>
  <c r="T1630" i="109"/>
  <c r="V1337" i="109"/>
  <c r="R1952" i="109"/>
  <c r="T119" i="109"/>
  <c r="P2025" i="109"/>
  <c r="R1643" i="109"/>
  <c r="Q899" i="109"/>
  <c r="X4138" i="109"/>
  <c r="U2801" i="109"/>
  <c r="N2823" i="109"/>
  <c r="X2738" i="109"/>
  <c r="P4271" i="109"/>
  <c r="Y1560" i="109"/>
  <c r="X3666" i="109"/>
  <c r="V1837" i="109"/>
  <c r="T2728" i="109"/>
  <c r="R2681" i="109"/>
  <c r="T1549" i="109"/>
  <c r="P4031" i="109"/>
  <c r="W1179" i="109"/>
  <c r="Q967" i="109"/>
  <c r="S4068" i="109"/>
  <c r="O382" i="109"/>
  <c r="S3842" i="109"/>
  <c r="W1363" i="109"/>
  <c r="T1221" i="109"/>
  <c r="Q23" i="109"/>
  <c r="P2363" i="109"/>
  <c r="Y1542" i="109"/>
  <c r="O1841" i="109"/>
  <c r="W2354" i="109"/>
  <c r="X1179" i="109"/>
  <c r="P3157" i="109"/>
  <c r="P2827" i="109"/>
  <c r="N1514" i="109"/>
  <c r="N4136" i="109"/>
  <c r="T3077" i="109"/>
  <c r="V3541" i="109"/>
  <c r="W4246" i="109"/>
  <c r="Q3813" i="109"/>
  <c r="Q3151" i="109"/>
  <c r="N1551" i="109"/>
  <c r="U1848" i="109"/>
  <c r="N1361" i="109"/>
  <c r="T3002" i="109"/>
  <c r="W746" i="109"/>
  <c r="W1106" i="109"/>
  <c r="N1142" i="109"/>
  <c r="O1983" i="109"/>
  <c r="Q1935" i="109"/>
  <c r="R4100" i="109"/>
  <c r="N1179" i="109"/>
  <c r="P3887" i="109"/>
  <c r="V193" i="109"/>
  <c r="U3685" i="109"/>
  <c r="W1690" i="109"/>
  <c r="T4245" i="109"/>
  <c r="Q2786" i="109"/>
  <c r="P3187" i="109"/>
  <c r="O2286" i="109"/>
  <c r="S765" i="109"/>
  <c r="Q1550" i="109"/>
  <c r="Q2243" i="109"/>
  <c r="V607" i="109"/>
  <c r="P3040" i="109"/>
  <c r="Q3522" i="109"/>
  <c r="Q3805" i="109"/>
  <c r="O3338" i="109"/>
  <c r="X2955" i="109"/>
  <c r="X2943" i="109"/>
  <c r="V4172" i="109"/>
  <c r="R3677" i="109"/>
  <c r="O820" i="109"/>
  <c r="Y3322" i="109"/>
  <c r="Q1618" i="109"/>
  <c r="T2604" i="109"/>
  <c r="W3697" i="109"/>
  <c r="W3915" i="109"/>
  <c r="S557" i="109"/>
  <c r="Y1186" i="109"/>
  <c r="O1180" i="109"/>
  <c r="W2227" i="109"/>
  <c r="W1980" i="109"/>
  <c r="O3747" i="109"/>
  <c r="W1655" i="109"/>
  <c r="V1185" i="109"/>
  <c r="O1003" i="109"/>
  <c r="S450" i="109"/>
  <c r="Y1878" i="109"/>
  <c r="U3448" i="109"/>
  <c r="T1276" i="109"/>
  <c r="O2678" i="109"/>
  <c r="R4123" i="109"/>
  <c r="P4282" i="109"/>
  <c r="U3322" i="109"/>
  <c r="U1338" i="109"/>
  <c r="S23" i="109"/>
  <c r="N3552" i="109"/>
  <c r="W123" i="109"/>
  <c r="S3084" i="109"/>
  <c r="W2749" i="109"/>
  <c r="P1655" i="109"/>
  <c r="O3385" i="109"/>
  <c r="U3375" i="109"/>
  <c r="O2602" i="109"/>
  <c r="W535" i="109"/>
  <c r="Y1514" i="109"/>
  <c r="O454" i="109"/>
  <c r="P3481" i="109"/>
  <c r="P3699" i="109"/>
  <c r="O4031" i="109"/>
  <c r="Q3698" i="109"/>
  <c r="W3009" i="109"/>
  <c r="Q2421" i="109"/>
  <c r="P402" i="109"/>
  <c r="S747" i="109"/>
  <c r="O2067" i="109"/>
  <c r="S50" i="110"/>
  <c r="X4188" i="109"/>
  <c r="Q49" i="109"/>
  <c r="N237" i="109"/>
  <c r="K18" i="110"/>
  <c r="Q2602" i="109"/>
  <c r="K155" i="110"/>
  <c r="U123" i="110"/>
  <c r="R1556" i="109"/>
  <c r="N1544" i="109"/>
  <c r="X169" i="109"/>
  <c r="N1841" i="109"/>
  <c r="U3016" i="109"/>
  <c r="X3028" i="109"/>
  <c r="T53" i="109"/>
  <c r="P2068" i="109"/>
  <c r="S1289" i="109"/>
  <c r="T3163" i="109"/>
  <c r="N47" i="110"/>
  <c r="S17" i="109"/>
  <c r="R4258" i="109"/>
  <c r="O126" i="109"/>
  <c r="X1195" i="109"/>
  <c r="N3449" i="109"/>
  <c r="N48" i="110"/>
  <c r="K154" i="110"/>
  <c r="T2433" i="109"/>
  <c r="N815" i="109"/>
  <c r="U200" i="109"/>
  <c r="N2098" i="109"/>
  <c r="N3805" i="109"/>
  <c r="V256" i="109"/>
  <c r="U48" i="110"/>
  <c r="L156" i="110"/>
  <c r="N35" i="110"/>
  <c r="P126" i="110"/>
  <c r="T36" i="110"/>
  <c r="P35" i="110"/>
  <c r="O126" i="110"/>
  <c r="U3528" i="109"/>
  <c r="U3339" i="109"/>
  <c r="P3046" i="109"/>
  <c r="Y1629" i="109"/>
  <c r="N3844" i="109"/>
  <c r="T1509" i="109"/>
  <c r="V2938" i="109"/>
  <c r="W2713" i="109"/>
  <c r="W3687" i="109"/>
  <c r="Y520" i="109"/>
  <c r="T2792" i="109"/>
  <c r="W888" i="109"/>
  <c r="V486" i="109"/>
  <c r="X1862" i="109"/>
  <c r="S3484" i="109"/>
  <c r="P2564" i="109"/>
  <c r="Y1331" i="109"/>
  <c r="O3887" i="109"/>
  <c r="V2973" i="109"/>
  <c r="O2432" i="109"/>
  <c r="O2609" i="109"/>
  <c r="Y3673" i="109"/>
  <c r="S2347" i="109"/>
  <c r="V1871" i="109"/>
  <c r="V1002" i="109"/>
  <c r="Y4138" i="109"/>
  <c r="T3558" i="109"/>
  <c r="R228" i="109"/>
  <c r="T3332" i="109"/>
  <c r="R3777" i="109"/>
  <c r="O97" i="109"/>
  <c r="Y2828" i="109"/>
  <c r="T1360" i="109"/>
  <c r="W1560" i="109"/>
  <c r="N1469" i="109"/>
  <c r="S1983" i="109"/>
  <c r="N3667" i="109"/>
  <c r="U986" i="109"/>
  <c r="N826" i="109"/>
  <c r="T4142" i="109"/>
  <c r="Y4198" i="109"/>
  <c r="K95" i="110"/>
  <c r="U246" i="109"/>
  <c r="T33" i="110"/>
  <c r="Y85" i="109"/>
  <c r="N2360" i="109"/>
  <c r="L77" i="110"/>
  <c r="V163" i="109"/>
  <c r="N2932" i="109"/>
  <c r="P18" i="110"/>
  <c r="N894" i="109"/>
  <c r="N2390" i="109"/>
  <c r="N3083" i="109"/>
  <c r="Y3760" i="109"/>
  <c r="S18" i="109"/>
  <c r="V242" i="109"/>
  <c r="Y236" i="109"/>
  <c r="U256" i="109"/>
  <c r="L48" i="110"/>
  <c r="L94" i="110"/>
  <c r="U78" i="110"/>
  <c r="S78" i="110"/>
  <c r="J73" i="110"/>
  <c r="P51" i="110"/>
  <c r="O173" i="109"/>
  <c r="O54" i="109"/>
  <c r="W960" i="109"/>
  <c r="P80" i="110"/>
  <c r="N3011" i="109"/>
  <c r="T2389" i="109"/>
  <c r="W3696" i="109"/>
  <c r="Q2384" i="109"/>
  <c r="T4135" i="109"/>
  <c r="U3842" i="109"/>
  <c r="Y3539" i="109"/>
  <c r="S1843" i="109"/>
  <c r="P2274" i="109"/>
  <c r="R1368" i="109"/>
  <c r="S619" i="109"/>
  <c r="V2098" i="109"/>
  <c r="U565" i="109"/>
  <c r="W1507" i="109"/>
  <c r="S746" i="109"/>
  <c r="Q389" i="109"/>
  <c r="V1325" i="109"/>
  <c r="Q1691" i="109"/>
  <c r="Q4115" i="109"/>
  <c r="X1184" i="109"/>
  <c r="R194" i="109"/>
  <c r="Y4196" i="109"/>
  <c r="T266" i="109"/>
  <c r="Q19" i="110"/>
  <c r="P3485" i="109"/>
  <c r="W1192" i="109"/>
  <c r="Y158" i="109"/>
  <c r="W127" i="109"/>
  <c r="S2968" i="109"/>
  <c r="Q2317" i="109"/>
  <c r="N382" i="109"/>
  <c r="P272" i="109"/>
  <c r="N1726" i="109"/>
  <c r="X827" i="109"/>
  <c r="O18" i="109"/>
  <c r="W268" i="109"/>
  <c r="U4188" i="109"/>
  <c r="Y256" i="109"/>
  <c r="U100" i="109"/>
  <c r="Y3747" i="109"/>
  <c r="U2317" i="109"/>
  <c r="P167" i="110"/>
  <c r="M137" i="110"/>
  <c r="W2287" i="109"/>
  <c r="S168" i="110"/>
  <c r="N1843" i="109"/>
  <c r="N109" i="110"/>
  <c r="N3020" i="109"/>
  <c r="N1629" i="109"/>
  <c r="N78" i="110"/>
  <c r="W2280" i="109"/>
  <c r="N2602" i="109"/>
  <c r="W100" i="109"/>
  <c r="N1994" i="109"/>
  <c r="Q64" i="110"/>
  <c r="R94" i="110"/>
  <c r="T65" i="110"/>
  <c r="S80" i="110"/>
  <c r="N269" i="109"/>
  <c r="N53" i="109"/>
  <c r="O1265" i="109"/>
  <c r="N1579" i="109"/>
  <c r="P2937" i="109"/>
  <c r="K34" i="110"/>
  <c r="P18" i="109"/>
  <c r="N1946" i="109"/>
  <c r="V2444" i="109"/>
  <c r="X3393" i="109"/>
  <c r="N601" i="109"/>
  <c r="Q1714" i="109"/>
  <c r="P1947" i="109"/>
  <c r="X3193" i="109"/>
  <c r="R1510" i="109"/>
  <c r="U1180" i="109"/>
  <c r="X3011" i="109"/>
  <c r="P527" i="109"/>
  <c r="O1874" i="109"/>
  <c r="N4252" i="109"/>
  <c r="S1214" i="109"/>
  <c r="Q3193" i="109"/>
  <c r="O2822" i="109"/>
  <c r="N1874" i="109"/>
  <c r="S2208" i="109"/>
  <c r="N1952" i="109"/>
  <c r="S3808" i="109"/>
  <c r="U1341" i="109"/>
  <c r="V2809" i="109"/>
  <c r="U124" i="110"/>
  <c r="M139" i="110"/>
  <c r="W3093" i="109"/>
  <c r="U2290" i="109"/>
  <c r="N3539" i="109"/>
  <c r="N95" i="110"/>
  <c r="N3189" i="109"/>
  <c r="T170" i="109"/>
  <c r="V100" i="109"/>
  <c r="S91" i="109"/>
  <c r="O19" i="110"/>
  <c r="V2738" i="109"/>
  <c r="N1119" i="109"/>
  <c r="N3188" i="109"/>
  <c r="R1873" i="109"/>
  <c r="Q1660" i="109"/>
  <c r="K19" i="110"/>
  <c r="Y1641" i="109"/>
  <c r="Q2056" i="109"/>
  <c r="R2390" i="109"/>
  <c r="X1276" i="109"/>
  <c r="N3405" i="109"/>
  <c r="R231" i="109"/>
  <c r="X3539" i="109"/>
  <c r="O265" i="109"/>
  <c r="S3101" i="109"/>
  <c r="X3904" i="109"/>
  <c r="N3163" i="109"/>
  <c r="N3041" i="109"/>
  <c r="O4104" i="109"/>
  <c r="T96" i="109"/>
  <c r="N183" i="109"/>
  <c r="T170" i="110"/>
  <c r="J153" i="110"/>
  <c r="N51" i="110"/>
  <c r="U51" i="110"/>
  <c r="K96" i="110"/>
  <c r="T3155" i="109"/>
  <c r="W850" i="109"/>
  <c r="Q3885" i="109"/>
  <c r="V2201" i="109"/>
  <c r="N2433" i="109"/>
  <c r="X3896" i="109"/>
  <c r="Y1660" i="109"/>
  <c r="P2459" i="109"/>
  <c r="T2279" i="109"/>
  <c r="T1623" i="109"/>
  <c r="Y230" i="109"/>
  <c r="O4115" i="109"/>
  <c r="R3163" i="109"/>
  <c r="X4099" i="109"/>
  <c r="R449" i="109"/>
  <c r="S1837" i="109"/>
  <c r="Y3528" i="109"/>
  <c r="R2750" i="109"/>
  <c r="O619" i="109"/>
  <c r="T3554" i="109"/>
  <c r="R753" i="109"/>
  <c r="Q4210" i="109"/>
  <c r="Q637" i="109"/>
  <c r="O1836" i="109"/>
  <c r="R621" i="109"/>
  <c r="R167" i="110"/>
  <c r="V1933" i="109"/>
  <c r="U976" i="109"/>
  <c r="S4142" i="109"/>
  <c r="P200" i="109"/>
  <c r="S11" i="109"/>
  <c r="N419" i="109"/>
  <c r="U449" i="109"/>
  <c r="N2572" i="109"/>
  <c r="S1581" i="109"/>
  <c r="N1205" i="109"/>
  <c r="X228" i="109"/>
  <c r="N4138" i="109"/>
  <c r="Y2290" i="109"/>
  <c r="T3820" i="109"/>
  <c r="T3833" i="109"/>
  <c r="M125" i="110"/>
  <c r="T3485" i="109"/>
  <c r="P1338" i="109"/>
  <c r="T48" i="110"/>
  <c r="N2" i="110"/>
  <c r="L66" i="110"/>
  <c r="U3411" i="109"/>
  <c r="P2019" i="109"/>
  <c r="W414" i="109"/>
  <c r="R2590" i="109"/>
  <c r="W1714" i="109"/>
  <c r="V415" i="109"/>
  <c r="V2677" i="109"/>
  <c r="S3521" i="109"/>
  <c r="R4042" i="109"/>
  <c r="Q152" i="110"/>
  <c r="L19" i="110"/>
  <c r="J107" i="110"/>
  <c r="N3468" i="109"/>
  <c r="U32" i="110"/>
  <c r="W1478" i="109"/>
  <c r="N1982" i="109"/>
  <c r="W3528" i="109"/>
  <c r="R2317" i="109"/>
  <c r="W4031" i="109"/>
  <c r="W3823" i="109"/>
  <c r="S111" i="110"/>
  <c r="U81" i="110"/>
  <c r="N4112" i="109"/>
  <c r="Y1495" i="109"/>
  <c r="Y2785" i="109"/>
  <c r="T2237" i="109"/>
  <c r="Y1568" i="109"/>
  <c r="X4112" i="109"/>
  <c r="W1278" i="109"/>
  <c r="O195" i="109"/>
  <c r="R192" i="109"/>
  <c r="Q1508" i="109"/>
  <c r="N3120" i="109"/>
  <c r="Q50" i="110"/>
  <c r="N1951" i="109"/>
  <c r="N196" i="109"/>
  <c r="N3479" i="109"/>
  <c r="N1349" i="109"/>
  <c r="N3831" i="109"/>
  <c r="P123" i="109"/>
  <c r="T4251" i="109"/>
  <c r="N2747" i="109"/>
  <c r="K3" i="110"/>
  <c r="N110" i="109"/>
  <c r="S1878" i="109"/>
  <c r="S2371" i="109"/>
  <c r="X1268" i="109"/>
  <c r="O2312" i="109"/>
  <c r="Q94" i="110"/>
  <c r="M80" i="110"/>
  <c r="U2017" i="109"/>
  <c r="N3089" i="109"/>
  <c r="T972" i="109"/>
  <c r="T4" i="110"/>
  <c r="V17" i="109"/>
  <c r="R2969" i="109"/>
  <c r="J168" i="110"/>
  <c r="N3797" i="109"/>
  <c r="J78" i="110"/>
  <c r="R4" i="110"/>
  <c r="S171" i="110"/>
  <c r="P4064" i="109"/>
  <c r="N1278" i="109"/>
  <c r="U911" i="109"/>
  <c r="U2098" i="109"/>
  <c r="W254" i="109"/>
  <c r="N2081" i="109"/>
  <c r="N3485" i="109"/>
  <c r="N1878" i="109"/>
  <c r="M93" i="110"/>
  <c r="O108" i="110"/>
  <c r="P4032" i="109"/>
  <c r="X100" i="109"/>
  <c r="Q3923" i="109"/>
  <c r="M95" i="110"/>
  <c r="R2214" i="109"/>
  <c r="Y967" i="109"/>
  <c r="S1349" i="109"/>
  <c r="U193" i="109"/>
  <c r="T2020" i="109"/>
  <c r="P1141" i="109"/>
  <c r="S486" i="109"/>
  <c r="V1367" i="109"/>
  <c r="N4170" i="109"/>
  <c r="R2947" i="109"/>
  <c r="X2274" i="109"/>
  <c r="O2601" i="109"/>
  <c r="T3192" i="109"/>
  <c r="S853" i="109"/>
  <c r="O2931" i="109"/>
  <c r="P2748" i="109"/>
  <c r="Y754" i="109"/>
  <c r="Y1622" i="109"/>
  <c r="O1252" i="109"/>
  <c r="Y4065" i="109"/>
  <c r="X2572" i="109"/>
  <c r="X3808" i="109"/>
  <c r="X235" i="109"/>
  <c r="Q89" i="109"/>
  <c r="R821" i="109"/>
  <c r="X913" i="109"/>
  <c r="T2281" i="109"/>
  <c r="W2060" i="109"/>
  <c r="T492" i="109"/>
  <c r="U3812" i="109"/>
  <c r="N527" i="109"/>
  <c r="N3004" i="109"/>
  <c r="Q783" i="109"/>
  <c r="T2676" i="109"/>
  <c r="W3539" i="109"/>
  <c r="Q1921" i="109"/>
  <c r="X2360" i="109"/>
  <c r="R3480" i="109"/>
  <c r="V1549" i="109"/>
  <c r="W2681" i="109"/>
  <c r="U2823" i="109"/>
  <c r="T3395" i="109"/>
  <c r="Y1195" i="109"/>
  <c r="V2274" i="109"/>
  <c r="U638" i="109"/>
  <c r="R3878" i="109"/>
  <c r="T4210" i="109"/>
  <c r="U2936" i="109"/>
  <c r="R2240" i="109"/>
  <c r="R1214" i="109"/>
  <c r="Y2062" i="109"/>
  <c r="P2079" i="109"/>
  <c r="Y2389" i="109"/>
  <c r="S3915" i="109"/>
  <c r="W376" i="109"/>
  <c r="W1508" i="109"/>
  <c r="V3411" i="109"/>
  <c r="S1111" i="109"/>
  <c r="S1106" i="109"/>
  <c r="Q3093" i="109"/>
  <c r="R84" i="109"/>
  <c r="P1514" i="109"/>
  <c r="O523" i="109"/>
  <c r="X3481" i="109"/>
  <c r="Y1615" i="109"/>
  <c r="X819" i="109"/>
  <c r="S462" i="109"/>
  <c r="U411" i="109"/>
  <c r="U2637" i="109"/>
  <c r="N1144" i="109"/>
  <c r="S1652" i="109"/>
  <c r="Y608" i="109"/>
  <c r="W2225" i="109"/>
  <c r="X1003" i="109"/>
  <c r="V1726" i="109"/>
  <c r="Q3376" i="109"/>
  <c r="V4215" i="109"/>
  <c r="V960" i="109"/>
  <c r="U3770" i="109"/>
  <c r="W3773" i="109"/>
  <c r="W2682" i="109"/>
  <c r="Y2973" i="109"/>
  <c r="S1696" i="109"/>
  <c r="W747" i="109"/>
  <c r="O2798" i="109"/>
  <c r="S3440" i="109"/>
  <c r="Q1580" i="109"/>
  <c r="R1143" i="109"/>
  <c r="R2713" i="109"/>
  <c r="O4112" i="109"/>
  <c r="P4178" i="109"/>
  <c r="N2592" i="109"/>
  <c r="V1982" i="109"/>
  <c r="W2281" i="109"/>
  <c r="T4170" i="109"/>
  <c r="R450" i="109"/>
  <c r="V2056" i="109"/>
  <c r="O3812" i="109"/>
  <c r="W2237" i="109"/>
  <c r="O2373" i="109"/>
  <c r="W3661" i="109"/>
  <c r="R2754" i="109"/>
  <c r="R3193" i="109"/>
  <c r="Q633" i="109"/>
  <c r="V1852" i="109"/>
  <c r="T528" i="109"/>
  <c r="Y820" i="109"/>
  <c r="Y465" i="109"/>
  <c r="S2828" i="109"/>
  <c r="Y1326" i="109"/>
  <c r="V4173" i="109"/>
  <c r="U600" i="109"/>
  <c r="W4027" i="109"/>
  <c r="W1983" i="109"/>
  <c r="R4284" i="109"/>
  <c r="N3554" i="109"/>
  <c r="W2944" i="109"/>
  <c r="U1843" i="109"/>
  <c r="U930" i="109"/>
  <c r="W3777" i="109"/>
  <c r="U3515" i="109"/>
  <c r="U546" i="109"/>
  <c r="S814" i="109"/>
  <c r="S1145" i="109"/>
  <c r="V1580" i="109"/>
  <c r="Q777" i="109"/>
  <c r="U3442" i="109"/>
  <c r="W1834" i="109"/>
  <c r="P37" i="109"/>
  <c r="O596" i="109"/>
  <c r="V3812" i="109"/>
  <c r="Q3308" i="109"/>
  <c r="X2060" i="109"/>
  <c r="R4125" i="109"/>
  <c r="Q1257" i="109"/>
  <c r="V4198" i="109"/>
  <c r="O2955" i="109"/>
  <c r="V746" i="109"/>
  <c r="Q2652" i="109"/>
  <c r="V2937" i="109"/>
  <c r="O4170" i="109"/>
  <c r="X1222" i="109"/>
  <c r="X3661" i="109"/>
  <c r="S2966" i="109"/>
  <c r="W486" i="109"/>
  <c r="S3477" i="109"/>
  <c r="T3880" i="109"/>
  <c r="P3551" i="109"/>
  <c r="Y3339" i="109"/>
  <c r="W742" i="109"/>
  <c r="N3302" i="109"/>
  <c r="X2592" i="109"/>
  <c r="S3776" i="109"/>
  <c r="O3020" i="109"/>
  <c r="X12" i="109"/>
  <c r="S392" i="109"/>
  <c r="S2236" i="109"/>
  <c r="Q3741" i="109"/>
  <c r="N1217" i="109"/>
  <c r="V2601" i="109"/>
  <c r="W3887" i="109"/>
  <c r="U1952" i="109"/>
  <c r="T4064" i="109"/>
  <c r="R3807" i="109"/>
  <c r="T2655" i="109"/>
  <c r="Y11" i="109"/>
  <c r="P4211" i="109"/>
  <c r="W3454" i="109"/>
  <c r="S2955" i="109"/>
  <c r="P3312" i="109"/>
  <c r="Q3919" i="109"/>
  <c r="T3189" i="109"/>
  <c r="V3297" i="109"/>
  <c r="P461" i="109"/>
  <c r="U4038" i="109"/>
  <c r="U1852" i="109"/>
  <c r="O2821" i="109"/>
  <c r="S4135" i="109"/>
  <c r="P4105" i="109"/>
  <c r="W4100" i="109"/>
  <c r="U3885" i="109"/>
  <c r="Y780" i="109"/>
  <c r="X3805" i="109"/>
  <c r="O2316" i="109"/>
  <c r="T4214" i="109"/>
  <c r="Q3846" i="109"/>
  <c r="Q35" i="109"/>
  <c r="V2603" i="109"/>
  <c r="R3814" i="109"/>
  <c r="R1726" i="109"/>
  <c r="V414" i="109"/>
  <c r="U893" i="109"/>
  <c r="O2347" i="109"/>
  <c r="W4033" i="109"/>
  <c r="S2279" i="109"/>
  <c r="W1873" i="109"/>
  <c r="O4039" i="109"/>
  <c r="U3077" i="109"/>
  <c r="U2751" i="109"/>
  <c r="P1951" i="109"/>
  <c r="Q3077" i="109"/>
  <c r="S46" i="109"/>
  <c r="Q4069" i="109"/>
  <c r="R2274" i="109"/>
  <c r="Q1583" i="109"/>
  <c r="U1107" i="109"/>
  <c r="R2809" i="109"/>
  <c r="P853" i="109"/>
  <c r="U4031" i="109"/>
  <c r="S630" i="109"/>
  <c r="P3447" i="109"/>
  <c r="S984" i="109"/>
  <c r="X900" i="109"/>
  <c r="U1476" i="109"/>
  <c r="V2798" i="109"/>
  <c r="Q3028" i="109"/>
  <c r="X2317" i="109"/>
  <c r="V1497" i="109"/>
  <c r="W529" i="109"/>
  <c r="V2797" i="109"/>
  <c r="W1842" i="109"/>
  <c r="Y3886" i="109"/>
  <c r="S85" i="109"/>
  <c r="O196" i="109"/>
  <c r="X2678" i="109"/>
  <c r="W1258" i="109"/>
  <c r="P1629" i="109"/>
  <c r="W3332" i="109"/>
  <c r="W4251" i="109"/>
  <c r="U2444" i="109"/>
  <c r="T830" i="109"/>
  <c r="Q3174" i="109"/>
  <c r="T2809" i="109"/>
  <c r="Q2578" i="109"/>
  <c r="S4246" i="109"/>
  <c r="X2056" i="109"/>
  <c r="W2446" i="109"/>
  <c r="P607" i="109"/>
  <c r="V389" i="109"/>
  <c r="U3484" i="109"/>
  <c r="U632" i="109"/>
  <c r="P3776" i="109"/>
  <c r="T2717" i="109"/>
  <c r="P1294" i="109"/>
  <c r="O1568" i="109"/>
  <c r="R3735" i="109"/>
  <c r="W621" i="109"/>
  <c r="U2421" i="109"/>
  <c r="T413" i="109"/>
  <c r="Q4100" i="109"/>
  <c r="T4287" i="109"/>
  <c r="O1360" i="109"/>
  <c r="V3004" i="109"/>
  <c r="P1291" i="109"/>
  <c r="X3515" i="109"/>
  <c r="U2968" i="109"/>
  <c r="O4287" i="109"/>
  <c r="O1106" i="109"/>
  <c r="T2062" i="109"/>
  <c r="Q3484" i="109"/>
  <c r="U2579" i="109"/>
  <c r="R418" i="109"/>
  <c r="T169" i="109"/>
  <c r="P1944" i="109"/>
  <c r="S1113" i="109"/>
  <c r="R2427" i="109"/>
  <c r="O631" i="109"/>
  <c r="O2061" i="109"/>
  <c r="V1143" i="109"/>
  <c r="U2091" i="109"/>
  <c r="P4210" i="109"/>
  <c r="X1337" i="109"/>
  <c r="U2602" i="109"/>
  <c r="Q381" i="109"/>
  <c r="U3550" i="109"/>
  <c r="U3187" i="109"/>
  <c r="V1697" i="109"/>
  <c r="Q1364" i="109"/>
  <c r="T2097" i="109"/>
  <c r="U2199" i="109"/>
  <c r="P561" i="109"/>
  <c r="R2420" i="109"/>
  <c r="W485" i="109"/>
  <c r="V3516" i="109"/>
  <c r="O2674" i="109"/>
  <c r="V1624" i="109"/>
  <c r="W411" i="109"/>
  <c r="U821" i="109"/>
  <c r="V2236" i="109"/>
  <c r="Q3411" i="109"/>
  <c r="R3113" i="109"/>
  <c r="O1879" i="109"/>
  <c r="X1915" i="109"/>
  <c r="U1118" i="109"/>
  <c r="S418" i="109"/>
  <c r="W820" i="109"/>
  <c r="Q1909" i="109"/>
  <c r="U2024" i="109"/>
  <c r="V4209" i="109"/>
  <c r="W1843" i="109"/>
  <c r="P4136" i="109"/>
  <c r="V1257" i="109"/>
  <c r="V1544" i="109"/>
  <c r="T3845" i="109"/>
  <c r="Q2238" i="109"/>
  <c r="T2386" i="109"/>
  <c r="V3331" i="109"/>
  <c r="W4134" i="109"/>
  <c r="W2067" i="109"/>
  <c r="W2675" i="109"/>
  <c r="Y1951" i="109"/>
  <c r="P3516" i="109"/>
  <c r="N1510" i="109"/>
  <c r="X4142" i="109"/>
  <c r="P4125" i="109"/>
  <c r="X1349" i="109"/>
  <c r="X4069" i="109"/>
  <c r="U1216" i="109"/>
  <c r="Y1879" i="109"/>
  <c r="W4210" i="109"/>
  <c r="W754" i="109"/>
  <c r="T3481" i="109"/>
  <c r="R812" i="109"/>
  <c r="U486" i="109"/>
  <c r="X381" i="109"/>
  <c r="W389" i="109"/>
  <c r="U4063" i="109"/>
  <c r="P2206" i="109"/>
  <c r="W1914" i="109"/>
  <c r="V3770" i="109"/>
  <c r="P3370" i="109"/>
  <c r="O2651" i="109"/>
  <c r="S2421" i="109"/>
  <c r="U1871" i="109"/>
  <c r="W2827" i="109"/>
  <c r="O1583" i="109"/>
  <c r="S2824" i="109"/>
  <c r="V2275" i="109"/>
  <c r="Q2199" i="109"/>
  <c r="S3741" i="109"/>
  <c r="Y3758" i="109"/>
  <c r="P1252" i="109"/>
  <c r="P2207" i="109"/>
  <c r="U1860" i="109"/>
  <c r="W1617" i="109"/>
  <c r="T3448" i="109"/>
  <c r="U2713" i="109"/>
  <c r="P3369" i="109"/>
  <c r="T3807" i="109"/>
  <c r="S1988" i="109"/>
  <c r="U3186" i="109"/>
  <c r="P3010" i="109"/>
  <c r="U3404" i="109"/>
  <c r="R4069" i="109"/>
  <c r="Y3297" i="109"/>
  <c r="U1691" i="109"/>
  <c r="Q2090" i="109"/>
  <c r="S4184" i="109"/>
  <c r="W2754" i="109"/>
  <c r="V1215" i="109"/>
  <c r="X1104" i="109"/>
  <c r="W784" i="109"/>
  <c r="O415" i="109"/>
  <c r="Y561" i="109"/>
  <c r="T3550" i="109"/>
  <c r="P3831" i="109"/>
  <c r="T1622" i="109"/>
  <c r="W2436" i="109"/>
  <c r="Q1180" i="109"/>
  <c r="W4135" i="109"/>
  <c r="O2280" i="109"/>
  <c r="V2608" i="109"/>
  <c r="W520" i="109"/>
  <c r="R538" i="109"/>
  <c r="R1654" i="109"/>
  <c r="V3557" i="109"/>
  <c r="P242" i="109"/>
  <c r="R3093" i="109"/>
  <c r="U3302" i="109"/>
  <c r="Q1915" i="109"/>
  <c r="Q3148" i="109"/>
  <c r="P3193" i="109"/>
  <c r="R1508" i="109"/>
  <c r="X815" i="109"/>
  <c r="N1837" i="109"/>
  <c r="P602" i="109"/>
  <c r="U3004" i="109"/>
  <c r="S2079" i="109"/>
  <c r="Y3309" i="109"/>
  <c r="P3750" i="109"/>
  <c r="R1935" i="109"/>
  <c r="P1142" i="109"/>
  <c r="Y2081" i="109"/>
  <c r="U199" i="109"/>
  <c r="U1995" i="109"/>
  <c r="O4024" i="109"/>
  <c r="N538" i="109"/>
  <c r="O4063" i="109"/>
  <c r="Q163" i="109"/>
  <c r="N158" i="109"/>
  <c r="O181" i="109"/>
  <c r="P119" i="109"/>
  <c r="N2432" i="109"/>
  <c r="O124" i="110"/>
  <c r="N1989" i="109"/>
  <c r="N1325" i="109"/>
  <c r="Q154" i="110"/>
  <c r="S2932" i="109"/>
  <c r="N3904" i="109"/>
  <c r="N3376" i="109"/>
  <c r="R2433" i="109"/>
  <c r="X3886" i="109"/>
  <c r="N2820" i="109"/>
  <c r="S193" i="109"/>
  <c r="R12" i="109"/>
  <c r="R838" i="109"/>
  <c r="U1633" i="109"/>
  <c r="X4125" i="109"/>
  <c r="X1587" i="109"/>
  <c r="S1323" i="109"/>
  <c r="N23" i="109"/>
  <c r="N1836" i="109"/>
  <c r="S1733" i="109"/>
  <c r="N2418" i="109"/>
  <c r="R242" i="109"/>
  <c r="Q976" i="109"/>
  <c r="U2798" i="109"/>
  <c r="T1702" i="109"/>
  <c r="W53" i="109"/>
  <c r="U195" i="109"/>
  <c r="L79" i="110"/>
  <c r="S96" i="110"/>
  <c r="M51" i="110"/>
  <c r="R51" i="110"/>
  <c r="N4089" i="109"/>
  <c r="R108" i="110"/>
  <c r="T153" i="110"/>
  <c r="Y382" i="109"/>
  <c r="R3770" i="109"/>
  <c r="T2060" i="109"/>
  <c r="N3028" i="109"/>
  <c r="V3697" i="109"/>
  <c r="P1907" i="109"/>
  <c r="T3677" i="109"/>
  <c r="O3112" i="109"/>
  <c r="Y2426" i="109"/>
  <c r="R2457" i="109"/>
  <c r="N2455" i="109"/>
  <c r="P2097" i="109"/>
  <c r="W3442" i="109"/>
  <c r="S382" i="109"/>
  <c r="R3367" i="109"/>
  <c r="O2967" i="109"/>
  <c r="V462" i="109"/>
  <c r="T4257" i="109"/>
  <c r="X1253" i="109"/>
  <c r="X1875" i="109"/>
  <c r="T1106" i="109"/>
  <c r="S1148" i="109"/>
  <c r="O167" i="110"/>
  <c r="U1624" i="109"/>
  <c r="N4135" i="109"/>
  <c r="P2797" i="109"/>
  <c r="T1570" i="109"/>
  <c r="T63" i="110"/>
  <c r="L95" i="110"/>
  <c r="O193" i="109"/>
  <c r="Y1952" i="109"/>
  <c r="N65" i="110"/>
  <c r="U19" i="110"/>
  <c r="U4111" i="109"/>
  <c r="L107" i="110"/>
  <c r="Y246" i="109"/>
  <c r="T16" i="109"/>
  <c r="P2290" i="109"/>
  <c r="W4179" i="109"/>
  <c r="Q236" i="109"/>
  <c r="W1643" i="109"/>
  <c r="R2290" i="109"/>
  <c r="N3455" i="109"/>
  <c r="R4142" i="109"/>
  <c r="S3103" i="109"/>
  <c r="N4178" i="109"/>
  <c r="K140" i="110"/>
  <c r="Q3116" i="109"/>
  <c r="W3047" i="109"/>
  <c r="N4184" i="109"/>
  <c r="T77" i="110"/>
  <c r="Y1656" i="109"/>
  <c r="X18" i="109"/>
  <c r="T236" i="109"/>
  <c r="X254" i="109"/>
  <c r="N3850" i="109"/>
  <c r="K35" i="110"/>
  <c r="X230" i="109"/>
  <c r="U5" i="110"/>
  <c r="P93" i="110"/>
  <c r="L81" i="110"/>
  <c r="S94" i="110"/>
  <c r="S124" i="110"/>
  <c r="N156" i="110"/>
  <c r="W84" i="109"/>
  <c r="V2081" i="109"/>
  <c r="Y2275" i="109"/>
  <c r="O9" i="109"/>
  <c r="W228" i="109"/>
  <c r="R3919" i="109"/>
  <c r="T2652" i="109"/>
  <c r="V1362" i="109"/>
  <c r="N3558" i="109"/>
  <c r="U4271" i="109"/>
  <c r="Q4246" i="109"/>
  <c r="S4281" i="109"/>
  <c r="W3188" i="109"/>
  <c r="S4170" i="109"/>
  <c r="S4105" i="109"/>
  <c r="O3807" i="109"/>
  <c r="R1338" i="109"/>
  <c r="R3395" i="109"/>
  <c r="W3667" i="109"/>
  <c r="O3541" i="109"/>
  <c r="O1873" i="109"/>
  <c r="V2373" i="109"/>
  <c r="U2749" i="109"/>
  <c r="Y3531" i="109"/>
  <c r="O3458" i="109"/>
  <c r="P3047" i="109"/>
  <c r="X1148" i="109"/>
  <c r="S265" i="109"/>
  <c r="N741" i="109"/>
  <c r="T17" i="109"/>
  <c r="U3093" i="109"/>
  <c r="T32" i="110"/>
  <c r="N110" i="110"/>
  <c r="U2738" i="109"/>
  <c r="Q92" i="110"/>
  <c r="Y181" i="109"/>
  <c r="R107" i="110"/>
  <c r="U49" i="110"/>
  <c r="T2725" i="109"/>
  <c r="X2432" i="109"/>
  <c r="W4105" i="109"/>
  <c r="U913" i="109"/>
  <c r="Y91" i="109"/>
  <c r="Q246" i="109"/>
  <c r="N631" i="109"/>
  <c r="O158" i="109"/>
  <c r="X3923" i="109"/>
  <c r="V838" i="109"/>
  <c r="V2665" i="109"/>
  <c r="U1570" i="109"/>
  <c r="V1560" i="109"/>
  <c r="S1716" i="109"/>
  <c r="U267" i="109"/>
  <c r="T85" i="109"/>
  <c r="N560" i="109"/>
  <c r="Q3819" i="109"/>
  <c r="N528" i="109"/>
  <c r="N840" i="109"/>
  <c r="J17" i="110"/>
  <c r="U2" i="110"/>
  <c r="N47" i="109"/>
  <c r="U63" i="110"/>
  <c r="N91" i="109"/>
  <c r="O93" i="110"/>
  <c r="V1983" i="109"/>
  <c r="R3309" i="109"/>
  <c r="W3339" i="109"/>
  <c r="P484" i="109"/>
  <c r="N120" i="109"/>
  <c r="Q1549" i="109"/>
  <c r="Y2280" i="109"/>
  <c r="U840" i="109"/>
  <c r="R546" i="109"/>
  <c r="T3120" i="109"/>
  <c r="V1836" i="109"/>
  <c r="X9" i="109"/>
  <c r="O1947" i="109"/>
  <c r="S900" i="109"/>
  <c r="U1907" i="109"/>
  <c r="R3294" i="109"/>
  <c r="P3296" i="109"/>
  <c r="O1177" i="109"/>
  <c r="O1508" i="109"/>
  <c r="X4141" i="109"/>
  <c r="Y3369" i="109"/>
  <c r="R1364" i="109"/>
  <c r="Y2432" i="109"/>
  <c r="V2674" i="109"/>
  <c r="X4250" i="109"/>
  <c r="U4185" i="109"/>
  <c r="K17" i="110"/>
  <c r="T2071" i="109"/>
  <c r="P830" i="109"/>
  <c r="U3303" i="109"/>
  <c r="Q18" i="109"/>
  <c r="R1706" i="109"/>
  <c r="P973" i="109"/>
  <c r="U169" i="110"/>
  <c r="P100" i="109"/>
  <c r="Q1368" i="109"/>
  <c r="V2300" i="109"/>
  <c r="U243" i="109"/>
  <c r="S4111" i="109"/>
  <c r="V4112" i="109"/>
  <c r="N2090" i="109"/>
  <c r="V1192" i="109"/>
  <c r="N1848" i="109"/>
  <c r="N3101" i="109"/>
  <c r="N1215" i="109"/>
  <c r="R24" i="109"/>
  <c r="V2682" i="109"/>
  <c r="S1341" i="109"/>
  <c r="N3339" i="109"/>
  <c r="T1629" i="109"/>
  <c r="R3468" i="109"/>
  <c r="Y1341" i="109"/>
  <c r="N3700" i="109"/>
  <c r="P2237" i="109"/>
  <c r="K80" i="110"/>
  <c r="T3090" i="109"/>
  <c r="Q1643" i="109"/>
  <c r="N1268" i="109"/>
  <c r="N173" i="109"/>
  <c r="M49" i="110"/>
  <c r="T156" i="110"/>
  <c r="Q171" i="110"/>
  <c r="T2" i="110"/>
  <c r="R49" i="110"/>
  <c r="V3335" i="109"/>
  <c r="Q1933" i="109"/>
  <c r="W4106" i="109"/>
  <c r="V487" i="109"/>
  <c r="Q47" i="109"/>
  <c r="S3381" i="109"/>
  <c r="S2068" i="109"/>
  <c r="P903" i="109"/>
  <c r="S2823" i="109"/>
  <c r="N3881" i="109"/>
  <c r="S3698" i="109"/>
  <c r="T4134" i="109"/>
  <c r="V392" i="109"/>
  <c r="N4024" i="109"/>
  <c r="Q2936" i="109"/>
  <c r="V1909" i="109"/>
  <c r="P856" i="109"/>
  <c r="Q3370" i="109"/>
  <c r="T558" i="109"/>
  <c r="T4179" i="109"/>
  <c r="X1910" i="109"/>
  <c r="T838" i="109"/>
  <c r="P4138" i="109"/>
  <c r="T1582" i="109"/>
  <c r="U4097" i="109"/>
  <c r="R1852" i="109"/>
  <c r="S92" i="110"/>
  <c r="M92" i="110"/>
  <c r="S3385" i="109"/>
  <c r="M155" i="110"/>
  <c r="S100" i="109"/>
  <c r="V254" i="109"/>
  <c r="U3455" i="109"/>
  <c r="N4269" i="109"/>
  <c r="N850" i="109"/>
  <c r="R265" i="109"/>
  <c r="N3886" i="109"/>
  <c r="V170" i="109"/>
  <c r="N926" i="109"/>
  <c r="L152" i="110"/>
  <c r="X236" i="109"/>
  <c r="N1630" i="109"/>
  <c r="N593" i="109"/>
  <c r="N414" i="109"/>
  <c r="Q47" i="110"/>
  <c r="O107" i="110"/>
  <c r="Y1633" i="109"/>
  <c r="W2373" i="109"/>
  <c r="S90" i="109"/>
  <c r="N1487" i="109"/>
  <c r="S2665" i="109"/>
  <c r="Q195" i="109"/>
  <c r="N1002" i="109"/>
  <c r="U236" i="109"/>
  <c r="N856" i="109"/>
  <c r="X3554" i="109"/>
  <c r="Y242" i="109"/>
  <c r="N3042" i="109"/>
  <c r="Q48" i="110"/>
  <c r="Q125" i="110"/>
  <c r="T78" i="110"/>
  <c r="N192" i="109"/>
  <c r="U79" i="110"/>
  <c r="L168" i="110"/>
  <c r="O123" i="110"/>
  <c r="P922" i="109"/>
  <c r="X2566" i="109"/>
  <c r="S2605" i="109"/>
  <c r="V127" i="109"/>
  <c r="R1119" i="109"/>
  <c r="S1507" i="109"/>
  <c r="Y3904" i="109"/>
  <c r="P1654" i="109"/>
  <c r="Y2024" i="109"/>
  <c r="V3776" i="109"/>
  <c r="P415" i="109"/>
  <c r="P4137" i="109"/>
  <c r="R1551" i="109"/>
  <c r="S3740" i="109"/>
  <c r="X608" i="109"/>
  <c r="V27" i="109"/>
  <c r="U1143" i="109"/>
  <c r="R3673" i="109"/>
  <c r="N4281" i="109"/>
  <c r="S4026" i="109"/>
  <c r="U3893" i="109"/>
  <c r="P2214" i="109"/>
  <c r="N3454" i="109"/>
  <c r="V2390" i="109"/>
  <c r="X3166" i="109"/>
  <c r="T237" i="109"/>
  <c r="W169" i="109"/>
  <c r="R1915" i="109"/>
  <c r="V2969" i="109"/>
  <c r="V3166" i="109"/>
  <c r="W48" i="109"/>
  <c r="P1195" i="109"/>
  <c r="V2725" i="109"/>
  <c r="N1873" i="109"/>
  <c r="U16" i="109"/>
  <c r="V266" i="109"/>
  <c r="T4215" i="109"/>
  <c r="S138" i="110"/>
  <c r="W164" i="109"/>
  <c r="R1570" i="109"/>
  <c r="W3083" i="109"/>
  <c r="Y18" i="109"/>
  <c r="Y123" i="109"/>
  <c r="N1556" i="109"/>
  <c r="V3296" i="109"/>
  <c r="Q1003" i="109"/>
  <c r="L108" i="110"/>
  <c r="W242" i="109"/>
  <c r="N1471" i="109"/>
  <c r="M152" i="110"/>
  <c r="N2446" i="109"/>
  <c r="Q193" i="109"/>
  <c r="N3395" i="109"/>
  <c r="N1879" i="109"/>
  <c r="T1341" i="109"/>
  <c r="X1106" i="109"/>
  <c r="V119" i="109"/>
  <c r="J170" i="110"/>
  <c r="L5" i="110"/>
  <c r="P33" i="110"/>
  <c r="T35" i="110"/>
  <c r="L2" i="110"/>
  <c r="S5" i="110"/>
  <c r="S64" i="110"/>
  <c r="Q465" i="109"/>
  <c r="P2592" i="109"/>
  <c r="R2967" i="109"/>
  <c r="P121" i="109"/>
  <c r="T491" i="109"/>
  <c r="R1849" i="109"/>
  <c r="V1330" i="109"/>
  <c r="O3698" i="109"/>
  <c r="O965" i="109"/>
  <c r="T2272" i="109"/>
  <c r="T3411" i="109"/>
  <c r="P2682" i="109"/>
  <c r="R389" i="109"/>
  <c r="R1725" i="109"/>
  <c r="Q2420" i="109"/>
  <c r="U1323" i="109"/>
  <c r="S559" i="109"/>
  <c r="W4032" i="109"/>
  <c r="Y1221" i="109"/>
  <c r="Q3732" i="109"/>
  <c r="O3381" i="109"/>
  <c r="S1495" i="109"/>
  <c r="R892" i="109"/>
  <c r="O3906" i="109"/>
  <c r="S3906" i="109"/>
  <c r="O2801" i="109"/>
  <c r="N3404" i="109"/>
  <c r="R3531" i="109"/>
  <c r="T23" i="109"/>
  <c r="N3823" i="109"/>
  <c r="W12" i="109"/>
  <c r="T3699" i="109"/>
  <c r="S3468" i="109"/>
  <c r="N3155" i="109"/>
  <c r="X1278" i="109"/>
  <c r="U231" i="109"/>
  <c r="L167" i="110"/>
  <c r="P81" i="110"/>
  <c r="U1841" i="109"/>
  <c r="U2446" i="109"/>
  <c r="T1706" i="109"/>
  <c r="T2436" i="109"/>
  <c r="Y2213" i="109"/>
  <c r="R3667" i="109"/>
  <c r="Y2354" i="109"/>
  <c r="Q1294" i="109"/>
  <c r="O37" i="109"/>
  <c r="W1177" i="109"/>
  <c r="P2202" i="109"/>
  <c r="U757" i="109"/>
  <c r="W1337" i="109"/>
  <c r="Q838" i="109"/>
  <c r="W4050" i="109"/>
  <c r="O2317" i="109"/>
  <c r="O1551" i="109"/>
  <c r="Q1337" i="109"/>
  <c r="X3192" i="109"/>
  <c r="R601" i="109"/>
  <c r="U1478" i="109"/>
  <c r="X3374" i="109"/>
  <c r="O3659" i="109"/>
  <c r="W415" i="109"/>
  <c r="R392" i="109"/>
  <c r="V1477" i="109"/>
  <c r="Y2681" i="109"/>
  <c r="W3042" i="109"/>
  <c r="Q1483" i="109"/>
  <c r="Y475" i="109"/>
  <c r="S3687" i="109"/>
  <c r="V2426" i="109"/>
  <c r="U3078" i="109"/>
  <c r="O520" i="109"/>
  <c r="U1581" i="109"/>
  <c r="T3302" i="109"/>
  <c r="O4210" i="109"/>
  <c r="Q487" i="109"/>
  <c r="Q3186" i="109"/>
  <c r="T3185" i="109"/>
  <c r="N2426" i="109"/>
  <c r="T230" i="109"/>
  <c r="T192" i="109"/>
  <c r="S1945" i="109"/>
  <c r="Q1875" i="109"/>
  <c r="S3150" i="109"/>
  <c r="S3393" i="109"/>
  <c r="P9" i="109"/>
  <c r="W1215" i="109"/>
  <c r="P3741" i="109"/>
  <c r="P2674" i="109"/>
  <c r="S1186" i="109"/>
  <c r="V3339" i="109"/>
  <c r="Q1989" i="109"/>
  <c r="U2592" i="109"/>
  <c r="V2747" i="109"/>
  <c r="P2243" i="109"/>
  <c r="O600" i="109"/>
  <c r="S1332" i="109"/>
  <c r="Q2724" i="109"/>
  <c r="X600" i="109"/>
  <c r="T4246" i="109"/>
  <c r="Q2275" i="109"/>
  <c r="V23" i="109"/>
  <c r="N4211" i="109"/>
  <c r="V2206" i="109"/>
  <c r="V984" i="109"/>
  <c r="W4207" i="109"/>
  <c r="T826" i="109"/>
  <c r="U1290" i="109"/>
  <c r="Q1472" i="109"/>
  <c r="X4065" i="109"/>
  <c r="T3294" i="109"/>
  <c r="O411" i="109"/>
  <c r="V2312" i="109"/>
  <c r="Q3155" i="109"/>
  <c r="Q4104" i="109"/>
  <c r="T1550" i="109"/>
  <c r="S637" i="109"/>
  <c r="U2937" i="109"/>
  <c r="V2572" i="109"/>
  <c r="Q415" i="109"/>
  <c r="T2674" i="109"/>
  <c r="P2602" i="109"/>
  <c r="S2681" i="109"/>
  <c r="O4033" i="109"/>
  <c r="R4185" i="109"/>
  <c r="S1508" i="109"/>
  <c r="U784" i="109"/>
  <c r="V4065" i="109"/>
  <c r="V1341" i="109"/>
  <c r="T2751" i="109"/>
  <c r="T1149" i="109"/>
  <c r="X3887" i="109"/>
  <c r="S4134" i="109"/>
  <c r="T1615" i="109"/>
  <c r="R2312" i="109"/>
  <c r="Q3772" i="109"/>
  <c r="T2681" i="109"/>
  <c r="W3374" i="109"/>
  <c r="U1252" i="109"/>
  <c r="Y984" i="109"/>
  <c r="V2427" i="109"/>
  <c r="R783" i="109"/>
  <c r="W3531" i="109"/>
  <c r="T3918" i="109"/>
  <c r="R4068" i="109"/>
  <c r="N2425" i="109"/>
  <c r="S3407" i="109"/>
  <c r="S3516" i="109"/>
  <c r="P558" i="109"/>
  <c r="P2798" i="109"/>
  <c r="U4287" i="109"/>
  <c r="O2738" i="109"/>
  <c r="T779" i="109"/>
  <c r="T1002" i="109"/>
  <c r="P3917" i="109"/>
  <c r="O2791" i="109"/>
  <c r="Y3162" i="109"/>
  <c r="P3668" i="109"/>
  <c r="V1179" i="109"/>
  <c r="V1980" i="109"/>
  <c r="O376" i="109"/>
  <c r="T3886" i="109"/>
  <c r="O924" i="109"/>
  <c r="T3335" i="109"/>
  <c r="Q3770" i="109"/>
  <c r="R402" i="109"/>
  <c r="T1514" i="109"/>
  <c r="W2783" i="109"/>
  <c r="U3916" i="109"/>
  <c r="X1935" i="109"/>
  <c r="Q486" i="109"/>
  <c r="T1469" i="109"/>
  <c r="U1360" i="109"/>
  <c r="T3442" i="109"/>
  <c r="V450" i="109"/>
  <c r="Y3541" i="109"/>
  <c r="T1691" i="109"/>
  <c r="Q3404" i="109"/>
  <c r="T2571" i="109"/>
  <c r="P1860" i="109"/>
  <c r="Y2937" i="109"/>
  <c r="P1330" i="109"/>
  <c r="P3687" i="109"/>
  <c r="P2418" i="109"/>
  <c r="T383" i="109"/>
  <c r="V2237" i="109"/>
  <c r="R2020" i="109"/>
  <c r="Q3849" i="109"/>
  <c r="V3808" i="109"/>
  <c r="X1688" i="109"/>
  <c r="W638" i="109"/>
  <c r="U4099" i="109"/>
  <c r="Q2091" i="109"/>
  <c r="P1002" i="109"/>
  <c r="Y1624" i="109"/>
  <c r="V3771" i="109"/>
  <c r="W3113" i="109"/>
  <c r="V2281" i="109"/>
  <c r="O3558" i="109"/>
  <c r="W2300" i="109"/>
  <c r="U3917" i="109"/>
  <c r="R1290" i="109"/>
  <c r="Y3193" i="109"/>
  <c r="Q529" i="109"/>
  <c r="U2081" i="109"/>
  <c r="R2955" i="109"/>
  <c r="N4282" i="109"/>
  <c r="V522" i="109"/>
  <c r="P1915" i="109"/>
  <c r="U2645" i="109"/>
  <c r="P1729" i="109"/>
  <c r="Q558" i="109"/>
  <c r="Q1259" i="109"/>
  <c r="U3309" i="109"/>
  <c r="R1112" i="109"/>
  <c r="U777" i="109"/>
  <c r="U3331" i="109"/>
  <c r="W2244" i="109"/>
  <c r="V413" i="109"/>
  <c r="R3370" i="109"/>
  <c r="T1217" i="109"/>
  <c r="T1111" i="109"/>
  <c r="Q2444" i="109"/>
  <c r="O2718" i="109"/>
  <c r="X3382" i="109"/>
  <c r="O637" i="109"/>
  <c r="Q4123" i="109"/>
  <c r="O1728" i="109"/>
  <c r="Y35" i="109"/>
  <c r="Q819" i="109"/>
  <c r="P1998" i="109"/>
  <c r="W1697" i="109"/>
  <c r="P3527" i="109"/>
  <c r="S1622" i="109"/>
  <c r="W972" i="109"/>
  <c r="O1184" i="109"/>
  <c r="N595" i="109"/>
  <c r="W2098" i="109"/>
  <c r="N2604" i="109"/>
  <c r="Y163" i="109"/>
  <c r="S857" i="109"/>
  <c r="Y857" i="109"/>
  <c r="P383" i="109"/>
  <c r="U1258" i="109"/>
  <c r="V4185" i="109"/>
  <c r="N418" i="109"/>
  <c r="O2300" i="109"/>
  <c r="S1514" i="109"/>
  <c r="O1330" i="109"/>
  <c r="U747" i="109"/>
  <c r="O2207" i="109"/>
  <c r="T746" i="109"/>
  <c r="T3520" i="109"/>
  <c r="X2717" i="109"/>
  <c r="Q1186" i="109"/>
  <c r="R4138" i="109"/>
  <c r="S1697" i="109"/>
  <c r="X2240" i="109"/>
  <c r="S2754" i="109"/>
  <c r="O3186" i="109"/>
  <c r="O2457" i="109"/>
  <c r="U538" i="109"/>
  <c r="T2091" i="109"/>
  <c r="T3393" i="109"/>
  <c r="U3477" i="109"/>
  <c r="V1849" i="109"/>
  <c r="P485" i="109"/>
  <c r="R1118" i="109"/>
  <c r="T1216" i="109"/>
  <c r="O1351" i="109"/>
  <c r="Q3662" i="109"/>
  <c r="P1909" i="109"/>
  <c r="S1617" i="109"/>
  <c r="W637" i="109"/>
  <c r="R2601" i="109"/>
  <c r="U3042" i="109"/>
  <c r="W2420" i="109"/>
  <c r="U1726" i="109"/>
  <c r="X377" i="109"/>
  <c r="O4198" i="109"/>
  <c r="O3002" i="109"/>
  <c r="R486" i="109"/>
  <c r="P2385" i="109"/>
  <c r="U1944" i="109"/>
  <c r="S3004" i="109"/>
  <c r="R4033" i="109"/>
  <c r="R2421" i="109"/>
  <c r="Q2207" i="109"/>
  <c r="W2947" i="109"/>
  <c r="Y1179" i="109"/>
  <c r="R2748" i="109"/>
  <c r="U2280" i="109"/>
  <c r="P1914" i="109"/>
  <c r="Q2751" i="109"/>
  <c r="S2717" i="109"/>
  <c r="O3823" i="109"/>
  <c r="O1478" i="109"/>
  <c r="S492" i="109"/>
  <c r="T1215" i="109"/>
  <c r="T2225" i="109"/>
  <c r="Y1843" i="109"/>
  <c r="X1476" i="109"/>
  <c r="X3084" i="109"/>
  <c r="Y1111" i="109"/>
  <c r="P155" i="109"/>
  <c r="Q2955" i="109"/>
  <c r="S4177" i="109"/>
  <c r="W2462" i="109"/>
  <c r="P926" i="109"/>
  <c r="T1583" i="109"/>
  <c r="R1907" i="109"/>
  <c r="X3010" i="109"/>
  <c r="N2363" i="109"/>
  <c r="S3850" i="109"/>
  <c r="Y3881" i="109"/>
  <c r="T3375" i="109"/>
  <c r="O1294" i="109"/>
  <c r="W4170" i="109"/>
  <c r="N3157" i="109"/>
  <c r="R3442" i="109"/>
  <c r="W2418" i="109"/>
  <c r="P2208" i="109"/>
  <c r="Q3527" i="109"/>
  <c r="X1852" i="109"/>
  <c r="N3478" i="109"/>
  <c r="O1998" i="109"/>
  <c r="N2637" i="109"/>
  <c r="V3746" i="109"/>
  <c r="P2637" i="109"/>
  <c r="V3668" i="109"/>
  <c r="R3005" i="109"/>
  <c r="O3878" i="109"/>
  <c r="W2645" i="109"/>
  <c r="R894" i="109"/>
  <c r="S1477" i="109"/>
  <c r="O4211" i="109"/>
  <c r="Q1987" i="109"/>
  <c r="R965" i="109"/>
  <c r="U2061" i="109"/>
  <c r="O1641" i="109"/>
  <c r="W3148" i="109"/>
  <c r="O4027" i="109"/>
  <c r="T2214" i="109"/>
  <c r="Q742" i="109"/>
  <c r="T4061" i="109"/>
  <c r="T3187" i="109"/>
  <c r="U2718" i="109"/>
  <c r="Q3332" i="109"/>
  <c r="O3297" i="109"/>
  <c r="Y4215" i="109"/>
  <c r="Y2287" i="109"/>
  <c r="U1655" i="109"/>
  <c r="Y527" i="109"/>
  <c r="O561" i="109"/>
  <c r="Y986" i="109"/>
  <c r="T2970" i="109"/>
  <c r="U783" i="109"/>
  <c r="Q2067" i="109"/>
  <c r="U4105" i="109"/>
  <c r="O885" i="109"/>
  <c r="O1192" i="109"/>
  <c r="S3157" i="109"/>
  <c r="T1487" i="109"/>
  <c r="R1617" i="109"/>
  <c r="T402" i="109"/>
  <c r="U1508" i="109"/>
  <c r="Y2573" i="109"/>
  <c r="Q926" i="109"/>
  <c r="T2353" i="109"/>
  <c r="Q4243" i="109"/>
  <c r="X4172" i="109"/>
  <c r="X2754" i="109"/>
  <c r="S3189" i="109"/>
  <c r="Y3659" i="109"/>
  <c r="X4033" i="109"/>
  <c r="S997" i="109"/>
  <c r="R1862" i="109"/>
  <c r="Q3192" i="109"/>
  <c r="U4024" i="109"/>
  <c r="P850" i="109"/>
  <c r="X1545" i="109"/>
  <c r="O2217" i="109"/>
  <c r="X1557" i="109"/>
  <c r="Q601" i="109"/>
  <c r="T3039" i="109"/>
  <c r="U48" i="109"/>
  <c r="O630" i="109"/>
  <c r="N2384" i="109"/>
  <c r="V1660" i="109"/>
  <c r="O50" i="109"/>
  <c r="X462" i="109"/>
  <c r="T2300" i="109"/>
  <c r="V3892" i="109"/>
  <c r="T2352" i="109"/>
  <c r="T3904" i="109"/>
  <c r="S4188" i="109"/>
  <c r="O3370" i="109"/>
  <c r="V1472" i="109"/>
  <c r="T2025" i="109"/>
  <c r="U2663" i="109"/>
  <c r="U3527" i="109"/>
  <c r="S1633" i="109"/>
  <c r="V1714" i="109"/>
  <c r="S1702" i="109"/>
  <c r="T3020" i="109"/>
  <c r="T24" i="109"/>
  <c r="N757" i="109"/>
  <c r="S4198" i="109"/>
  <c r="S3412" i="109"/>
  <c r="Y893" i="109"/>
  <c r="P3698" i="109"/>
  <c r="P1652" i="109"/>
  <c r="W3189" i="109"/>
  <c r="S2055" i="109"/>
  <c r="O3333" i="109"/>
  <c r="T2024" i="109"/>
  <c r="T2093" i="109"/>
  <c r="S1250" i="109"/>
  <c r="N3770" i="109"/>
  <c r="W1706" i="109"/>
  <c r="X1205" i="109"/>
  <c r="N2427" i="109"/>
  <c r="P958" i="109"/>
  <c r="T595" i="109"/>
  <c r="O3485" i="109"/>
  <c r="R3922" i="109"/>
  <c r="P1258" i="109"/>
  <c r="U1702" i="109"/>
  <c r="T3454" i="109"/>
  <c r="T2373" i="109"/>
  <c r="R930" i="109"/>
  <c r="W2717" i="109"/>
  <c r="X856" i="109"/>
  <c r="P3188" i="109"/>
  <c r="O2274" i="109"/>
  <c r="Q2646" i="109"/>
  <c r="P1582" i="109"/>
  <c r="S3880" i="109"/>
  <c r="R850" i="109"/>
  <c r="Q1951" i="109"/>
  <c r="V1641" i="109"/>
  <c r="R2652" i="109"/>
  <c r="N523" i="109"/>
  <c r="Y2725" i="109"/>
  <c r="U2373" i="109"/>
  <c r="X3174" i="109"/>
  <c r="S272" i="109"/>
  <c r="S200" i="109"/>
  <c r="V4245" i="109"/>
  <c r="T1922" i="109"/>
  <c r="S1560" i="109"/>
  <c r="P137" i="110"/>
  <c r="R1258" i="109"/>
  <c r="V121" i="109"/>
  <c r="X2798" i="109"/>
  <c r="W2605" i="109"/>
  <c r="X127" i="109"/>
  <c r="Q1276" i="109"/>
  <c r="N2792" i="109"/>
  <c r="Y53" i="109"/>
  <c r="W4215" i="109"/>
  <c r="X1714" i="109"/>
  <c r="X163" i="109"/>
  <c r="N1643" i="109"/>
  <c r="W195" i="109"/>
  <c r="U3777" i="109"/>
  <c r="N520" i="109"/>
  <c r="N3442" i="109"/>
  <c r="S3904" i="109"/>
  <c r="Q748" i="109"/>
  <c r="W3527" i="109"/>
  <c r="N607" i="109"/>
  <c r="Q256" i="109"/>
  <c r="U62" i="110"/>
  <c r="M36" i="110"/>
  <c r="N18" i="110"/>
  <c r="Q20" i="110"/>
  <c r="U138" i="110"/>
  <c r="O168" i="110"/>
  <c r="Q4245" i="109"/>
  <c r="Y637" i="109"/>
  <c r="R1910" i="109"/>
  <c r="Y3090" i="109"/>
  <c r="O4185" i="109"/>
  <c r="U3041" i="109"/>
  <c r="W3296" i="109"/>
  <c r="S2056" i="109"/>
  <c r="S995" i="109"/>
  <c r="T1989" i="109"/>
  <c r="W3740" i="109"/>
  <c r="S3527" i="109"/>
  <c r="R2828" i="109"/>
  <c r="R1513" i="109"/>
  <c r="R4064" i="109"/>
  <c r="V2564" i="109"/>
  <c r="R4136" i="109"/>
  <c r="U3662" i="109"/>
  <c r="V2792" i="109"/>
  <c r="P122" i="109"/>
  <c r="X535" i="109"/>
  <c r="P16" i="109"/>
  <c r="O2750" i="109"/>
  <c r="S2433" i="109"/>
  <c r="R484" i="109"/>
  <c r="N1922" i="109"/>
  <c r="N3043" i="109"/>
  <c r="T47" i="110"/>
  <c r="N1258" i="109"/>
  <c r="S19" i="110"/>
  <c r="R47" i="110"/>
  <c r="L35" i="110"/>
  <c r="N3528" i="109"/>
  <c r="P1874" i="109"/>
  <c r="Q903" i="109"/>
  <c r="N2280" i="109"/>
  <c r="Q265" i="109"/>
  <c r="V2736" i="109"/>
  <c r="N1472" i="109"/>
  <c r="R246" i="109"/>
  <c r="S1276" i="109"/>
  <c r="R236" i="109"/>
  <c r="T46" i="109"/>
  <c r="M107" i="110"/>
  <c r="N2791" i="109"/>
  <c r="R2674" i="109"/>
  <c r="W4115" i="109"/>
  <c r="U122" i="109"/>
  <c r="Q3020" i="109"/>
  <c r="X4185" i="109"/>
  <c r="V913" i="109"/>
  <c r="O35" i="109"/>
  <c r="R1003" i="109"/>
  <c r="P2287" i="109"/>
  <c r="P195" i="109"/>
  <c r="Q2006" i="109"/>
  <c r="Q11" i="109"/>
  <c r="U119" i="109"/>
  <c r="L96" i="110"/>
  <c r="T94" i="110"/>
  <c r="U155" i="110"/>
  <c r="J169" i="110"/>
  <c r="L154" i="110"/>
  <c r="M96" i="110"/>
  <c r="S2020" i="109"/>
  <c r="S4287" i="109"/>
  <c r="X1513" i="109"/>
  <c r="M18" i="110"/>
  <c r="Q2748" i="109"/>
  <c r="O2421" i="109"/>
  <c r="P2566" i="109"/>
  <c r="T565" i="109"/>
  <c r="R195" i="109"/>
  <c r="X1948" i="109"/>
  <c r="X2655" i="109"/>
  <c r="V1691" i="109"/>
  <c r="P4261" i="109"/>
  <c r="R2932" i="109"/>
  <c r="P2067" i="109"/>
  <c r="R3539" i="109"/>
  <c r="Q548" i="109"/>
  <c r="V3406" i="109"/>
  <c r="T967" i="109"/>
  <c r="W3805" i="109"/>
  <c r="R2213" i="109"/>
  <c r="P3685" i="109"/>
  <c r="R3078" i="109"/>
  <c r="X2024" i="109"/>
  <c r="S1655" i="109"/>
  <c r="T3030" i="109"/>
  <c r="P1556" i="109"/>
  <c r="R1203" i="109"/>
  <c r="N4208" i="109"/>
  <c r="V2068" i="109"/>
  <c r="N2567" i="109"/>
  <c r="V3017" i="109"/>
  <c r="V37" i="109"/>
  <c r="P152" i="110"/>
  <c r="W155" i="109"/>
  <c r="V3896" i="109"/>
  <c r="S53" i="109"/>
  <c r="O268" i="109"/>
  <c r="W3020" i="109"/>
  <c r="R840" i="109"/>
  <c r="U17" i="110"/>
  <c r="W1933" i="109"/>
  <c r="Q2008" i="109"/>
  <c r="N1915" i="109"/>
  <c r="N1580" i="109"/>
  <c r="N2736" i="109"/>
  <c r="W3833" i="109"/>
  <c r="R1641" i="109"/>
  <c r="U2728" i="109"/>
  <c r="N1257" i="109"/>
  <c r="R1994" i="109"/>
  <c r="S4258" i="109"/>
  <c r="O1691" i="109"/>
  <c r="W4261" i="109"/>
  <c r="N32" i="110"/>
  <c r="U2390" i="109"/>
  <c r="Q1706" i="109"/>
  <c r="N2682" i="109"/>
  <c r="N272" i="109"/>
  <c r="R66" i="110"/>
  <c r="T50" i="110"/>
  <c r="M94" i="110"/>
  <c r="N1242" i="109"/>
  <c r="L140" i="110"/>
  <c r="N2675" i="109"/>
  <c r="V2093" i="109"/>
  <c r="Y1915" i="109"/>
  <c r="V3750" i="109"/>
  <c r="N747" i="109"/>
  <c r="R462" i="109"/>
  <c r="Y3892" i="109"/>
  <c r="Y1729" i="109"/>
  <c r="W1484" i="109"/>
  <c r="U266" i="109"/>
  <c r="Q2728" i="109"/>
  <c r="O1276" i="109"/>
  <c r="P3919" i="109"/>
  <c r="T812" i="109"/>
  <c r="U1623" i="109"/>
  <c r="P2932" i="109"/>
  <c r="R1860" i="109"/>
  <c r="Q523" i="109"/>
  <c r="P998" i="109"/>
  <c r="V3405" i="109"/>
  <c r="O2097" i="109"/>
  <c r="T924" i="109"/>
  <c r="P986" i="109"/>
  <c r="S2090" i="109"/>
  <c r="R3155" i="109"/>
  <c r="S561" i="109"/>
  <c r="P170" i="109"/>
  <c r="O3919" i="109"/>
  <c r="Y2025" i="109"/>
  <c r="N2571" i="109"/>
  <c r="N3166" i="109"/>
  <c r="W4068" i="109"/>
  <c r="X2682" i="109"/>
  <c r="N1570" i="109"/>
  <c r="L34" i="110"/>
  <c r="V3016" i="109"/>
  <c r="X243" i="109"/>
  <c r="N2353" i="109"/>
  <c r="T108" i="110"/>
  <c r="N3515" i="109"/>
  <c r="M48" i="110"/>
  <c r="N819" i="109"/>
  <c r="S3893" i="109"/>
  <c r="N17" i="109"/>
  <c r="O235" i="109"/>
  <c r="U1368" i="109"/>
  <c r="R2068" i="109"/>
  <c r="V265" i="109"/>
  <c r="P138" i="110"/>
  <c r="Q4038" i="109"/>
  <c r="X53" i="109"/>
  <c r="V96" i="109"/>
  <c r="U23" i="109"/>
  <c r="N958" i="109"/>
  <c r="N1909" i="109"/>
  <c r="R3090" i="109"/>
  <c r="R237" i="109"/>
  <c r="U170" i="109"/>
  <c r="R125" i="110"/>
  <c r="P140" i="110"/>
  <c r="K156" i="110"/>
  <c r="S156" i="110"/>
  <c r="T140" i="110"/>
  <c r="U109" i="110"/>
  <c r="P528" i="109"/>
  <c r="W3480" i="109"/>
  <c r="V2286" i="109"/>
  <c r="R1506" i="109"/>
  <c r="T268" i="109"/>
  <c r="S2389" i="109"/>
  <c r="U3896" i="109"/>
  <c r="S1728" i="109"/>
  <c r="Y1149" i="109"/>
  <c r="W3162" i="109"/>
  <c r="R1349" i="109"/>
  <c r="O1214" i="109"/>
  <c r="Y2244" i="109"/>
  <c r="U999" i="109"/>
  <c r="X54" i="109"/>
  <c r="X2681" i="109"/>
  <c r="W2238" i="109"/>
  <c r="U3193" i="109"/>
  <c r="O558" i="109"/>
  <c r="R1191" i="109"/>
  <c r="Q3844" i="109"/>
  <c r="R913" i="109"/>
  <c r="N1852" i="109"/>
  <c r="W885" i="109"/>
  <c r="Q126" i="109"/>
  <c r="Y4288" i="109"/>
  <c r="W1341" i="109"/>
  <c r="S2655" i="109"/>
  <c r="N2677" i="109"/>
  <c r="T126" i="109"/>
  <c r="S2300" i="109"/>
  <c r="V2371" i="109"/>
  <c r="T3747" i="109"/>
  <c r="U4257" i="109"/>
  <c r="U3332" i="109"/>
  <c r="R62" i="110"/>
  <c r="U3468" i="109"/>
  <c r="O121" i="109"/>
  <c r="N1288" i="109"/>
  <c r="O47" i="110"/>
  <c r="V1703" i="109"/>
  <c r="U3120" i="109"/>
  <c r="V11" i="109"/>
  <c r="N1706" i="109"/>
  <c r="R48" i="109"/>
  <c r="P488" i="109"/>
  <c r="V3558" i="109"/>
  <c r="P173" i="109"/>
  <c r="N2300" i="109"/>
  <c r="N1132" i="109"/>
  <c r="X3833" i="109"/>
  <c r="N2655" i="109"/>
  <c r="K32" i="110"/>
  <c r="Y2300" i="109"/>
  <c r="V97" i="109"/>
  <c r="N193" i="109"/>
  <c r="X3813" i="109"/>
  <c r="P47" i="110"/>
  <c r="R170" i="110"/>
  <c r="O156" i="110"/>
  <c r="O36" i="110"/>
  <c r="K141" i="110"/>
  <c r="P48" i="110"/>
  <c r="P49" i="110"/>
  <c r="N3359" i="109"/>
  <c r="V1177" i="109"/>
  <c r="Y3028" i="109"/>
  <c r="R4269" i="109"/>
  <c r="Q3385" i="109"/>
  <c r="O2675" i="109"/>
  <c r="Q2792" i="109"/>
  <c r="O3819" i="109"/>
  <c r="T2601" i="109"/>
  <c r="U4061" i="109"/>
  <c r="S2214" i="109"/>
  <c r="T488" i="109"/>
  <c r="N1875" i="109"/>
  <c r="Y535" i="109"/>
  <c r="O1988" i="109"/>
  <c r="Y1925" i="109"/>
  <c r="X3521" i="109"/>
  <c r="T199" i="109"/>
  <c r="R3011" i="109"/>
  <c r="V4031" i="109"/>
  <c r="T3075" i="109"/>
  <c r="X4251" i="109"/>
  <c r="X564" i="109"/>
  <c r="X449" i="109"/>
  <c r="Q4179" i="109"/>
  <c r="V173" i="109"/>
  <c r="N1933" i="109"/>
  <c r="N4210" i="109"/>
  <c r="N4288" i="109"/>
  <c r="M63" i="110"/>
  <c r="S899" i="109"/>
  <c r="T3740" i="109"/>
  <c r="Y96" i="109"/>
  <c r="T4115" i="109"/>
  <c r="T4111" i="109"/>
  <c r="V3455" i="109"/>
  <c r="N2201" i="109"/>
  <c r="Y3166" i="109"/>
  <c r="W892" i="109"/>
  <c r="Y16" i="109"/>
  <c r="N638" i="109"/>
  <c r="N3776" i="109"/>
  <c r="U4261" i="109"/>
  <c r="T1265" i="109"/>
  <c r="Y27" i="109"/>
  <c r="N2717" i="109"/>
  <c r="P267" i="109"/>
  <c r="V2386" i="109"/>
  <c r="X986" i="109"/>
  <c r="X748" i="109"/>
  <c r="N1341" i="109"/>
  <c r="T1925" i="109"/>
  <c r="Y1994" i="109"/>
  <c r="O95" i="110"/>
  <c r="X2801" i="109"/>
  <c r="T9" i="109"/>
  <c r="T246" i="109"/>
  <c r="N3772" i="109"/>
  <c r="N154" i="110"/>
  <c r="N181" i="109"/>
  <c r="Q140" i="110"/>
  <c r="K4" i="110"/>
  <c r="S33" i="110"/>
  <c r="R155" i="110"/>
  <c r="N2798" i="109"/>
  <c r="Q4287" i="109"/>
  <c r="T2238" i="109"/>
  <c r="Q3820" i="109"/>
  <c r="X273" i="109"/>
  <c r="X565" i="109"/>
  <c r="Y1837" i="109"/>
  <c r="Q3667" i="109"/>
  <c r="O236" i="109"/>
  <c r="Q2970" i="109"/>
  <c r="V4246" i="109"/>
  <c r="P2017" i="109"/>
  <c r="Q3769" i="109"/>
  <c r="O1295" i="109"/>
  <c r="Q1215" i="109"/>
  <c r="T2644" i="109"/>
  <c r="W2637" i="109"/>
  <c r="Y1586" i="109"/>
  <c r="Y815" i="109"/>
  <c r="W739" i="109"/>
  <c r="T228" i="109"/>
  <c r="Q1879" i="109"/>
  <c r="U49" i="109"/>
  <c r="T753" i="109"/>
  <c r="Q3843" i="109"/>
  <c r="P621" i="109"/>
  <c r="R3406" i="109"/>
  <c r="Q999" i="109"/>
  <c r="U1003" i="109"/>
  <c r="S411" i="109"/>
  <c r="P4177" i="109"/>
  <c r="Q2311" i="109"/>
  <c r="W2062" i="109"/>
  <c r="U1484" i="109"/>
  <c r="V3480" i="109"/>
  <c r="N633" i="109"/>
  <c r="O1469" i="109"/>
  <c r="Y812" i="109"/>
  <c r="V4211" i="109"/>
  <c r="Y565" i="109"/>
  <c r="U520" i="109"/>
  <c r="X461" i="109"/>
  <c r="S155" i="109"/>
  <c r="O16" i="109"/>
  <c r="O3522" i="109"/>
  <c r="V1583" i="109"/>
  <c r="T1946" i="109"/>
  <c r="U558" i="109"/>
  <c r="S1253" i="109"/>
  <c r="P1265" i="109"/>
  <c r="U1933" i="109"/>
  <c r="O254" i="109"/>
  <c r="U3704" i="109"/>
  <c r="S2062" i="109"/>
  <c r="O2456" i="109"/>
  <c r="Q2385" i="109"/>
  <c r="T3666" i="109"/>
  <c r="S16" i="109"/>
  <c r="R2791" i="109"/>
  <c r="S2602" i="109"/>
  <c r="R1122" i="109"/>
  <c r="X3148" i="109"/>
  <c r="N838" i="109"/>
  <c r="X2199" i="109"/>
  <c r="U3697" i="109"/>
  <c r="Q1288" i="109"/>
  <c r="T1330" i="109"/>
  <c r="Y619" i="109"/>
  <c r="T377" i="109"/>
  <c r="Q1513" i="109"/>
  <c r="X3814" i="109"/>
  <c r="V2590" i="109"/>
  <c r="Q2944" i="109"/>
  <c r="O3442" i="109"/>
  <c r="R2345" i="109"/>
  <c r="Y3805" i="109"/>
  <c r="Q1836" i="109"/>
  <c r="Y415" i="109"/>
  <c r="R2790" i="109"/>
  <c r="T827" i="109"/>
  <c r="Q3458" i="109"/>
  <c r="P3552" i="109"/>
  <c r="V602" i="109"/>
  <c r="O2828" i="109"/>
  <c r="O486" i="109"/>
  <c r="S3916" i="109"/>
  <c r="R1583" i="109"/>
  <c r="O2969" i="109"/>
  <c r="X4184" i="109"/>
  <c r="Q596" i="109"/>
  <c r="W2821" i="109"/>
  <c r="R1291" i="109"/>
  <c r="V155" i="109"/>
  <c r="U1696" i="109"/>
  <c r="O3408" i="109"/>
  <c r="P91" i="109"/>
  <c r="P456" i="109"/>
  <c r="X3046" i="109"/>
  <c r="Q3393" i="109"/>
  <c r="Y2578" i="109"/>
  <c r="R1222" i="109"/>
  <c r="X4258" i="109"/>
  <c r="W1989" i="109"/>
  <c r="O4257" i="109"/>
  <c r="T4207" i="109"/>
  <c r="R1295" i="109"/>
  <c r="P2947" i="109"/>
  <c r="X784" i="109"/>
  <c r="O3407" i="109"/>
  <c r="P2360" i="109"/>
  <c r="N2389" i="109"/>
  <c r="X3485" i="109"/>
  <c r="O2056" i="109"/>
  <c r="U3741" i="109"/>
  <c r="T1655" i="109"/>
  <c r="S2420" i="109"/>
  <c r="U402" i="109"/>
  <c r="R1142" i="109"/>
  <c r="Y1618" i="109"/>
  <c r="R967" i="109"/>
  <c r="O162" i="109"/>
  <c r="T1268" i="109"/>
  <c r="R2797" i="109"/>
  <c r="X1909" i="109"/>
  <c r="X595" i="109"/>
  <c r="P784" i="109"/>
  <c r="T2675" i="109"/>
  <c r="O3842" i="109"/>
  <c r="Q1258" i="109"/>
  <c r="Q3103" i="109"/>
  <c r="P1837" i="109"/>
  <c r="U2201" i="109"/>
  <c r="Q2457" i="109"/>
  <c r="U268" i="109"/>
  <c r="U377" i="109"/>
  <c r="Q593" i="109"/>
  <c r="P3823" i="109"/>
  <c r="N996" i="109"/>
  <c r="U2967" i="109"/>
  <c r="Y1222" i="109"/>
  <c r="Y767" i="109"/>
  <c r="Y462" i="109"/>
  <c r="Y3367" i="109"/>
  <c r="R966" i="109"/>
  <c r="S1142" i="109"/>
  <c r="V2637" i="109"/>
  <c r="P911" i="109"/>
  <c r="O4136" i="109"/>
  <c r="U2310" i="109"/>
  <c r="T621" i="109"/>
  <c r="W456" i="109"/>
  <c r="W1112" i="109"/>
  <c r="T632" i="109"/>
  <c r="W1487" i="109"/>
  <c r="Y4105" i="109"/>
  <c r="R3114" i="109"/>
  <c r="R3176" i="109"/>
  <c r="S3308" i="109"/>
  <c r="W454" i="109"/>
  <c r="V3157" i="109"/>
  <c r="O2644" i="109"/>
  <c r="T3697" i="109"/>
  <c r="O3552" i="109"/>
  <c r="U4251" i="109"/>
  <c r="P1253" i="109"/>
  <c r="X3513" i="109"/>
  <c r="Y374" i="109"/>
  <c r="U4207" i="109"/>
  <c r="R3376" i="109"/>
  <c r="O960" i="109"/>
  <c r="O3335" i="109"/>
  <c r="V1487" i="109"/>
  <c r="R1630" i="109"/>
  <c r="O3187" i="109"/>
  <c r="X3320" i="109"/>
  <c r="Y1258" i="109"/>
  <c r="S3746" i="109"/>
  <c r="W996" i="109"/>
  <c r="O2018" i="109"/>
  <c r="X2652" i="109"/>
  <c r="V3192" i="109"/>
  <c r="X3005" i="109"/>
  <c r="Q1716" i="109"/>
  <c r="P2811" i="109"/>
  <c r="O2238" i="109"/>
  <c r="P2371" i="109"/>
  <c r="Y1556" i="109"/>
  <c r="X3700" i="109"/>
  <c r="U1477" i="109"/>
  <c r="T4050" i="109"/>
  <c r="T2798" i="109"/>
  <c r="Q1690" i="109"/>
  <c r="V35" i="109"/>
  <c r="Y3084" i="109"/>
  <c r="N1513" i="109"/>
  <c r="S3750" i="109"/>
  <c r="R2008" i="109"/>
  <c r="P3531" i="109"/>
  <c r="V85" i="109"/>
  <c r="P1326" i="109"/>
  <c r="Q1203" i="109"/>
  <c r="Y3093" i="109"/>
  <c r="V3120" i="109"/>
  <c r="O2463" i="109"/>
  <c r="S3090" i="109"/>
  <c r="Q4061" i="109"/>
  <c r="V3093" i="109"/>
  <c r="S3807" i="109"/>
  <c r="Q2738" i="109"/>
  <c r="Q1216" i="109"/>
  <c r="R2237" i="109"/>
  <c r="V3520" i="109"/>
  <c r="V1630" i="109"/>
  <c r="S2590" i="109"/>
  <c r="V454" i="109"/>
  <c r="U4178" i="109"/>
  <c r="O1205" i="109"/>
  <c r="U4246" i="109"/>
  <c r="O973" i="109"/>
  <c r="Y3440" i="109"/>
  <c r="W1622" i="109"/>
  <c r="S2943" i="109"/>
  <c r="P3440" i="109"/>
  <c r="P3808" i="109"/>
  <c r="V887" i="109"/>
  <c r="U1514" i="109"/>
  <c r="R1980" i="109"/>
  <c r="Q4211" i="109"/>
  <c r="P4269" i="109"/>
  <c r="Q3442" i="109"/>
  <c r="Q3185" i="109"/>
  <c r="V1551" i="109"/>
  <c r="U1947" i="109"/>
  <c r="X820" i="109"/>
  <c r="R1487" i="109"/>
  <c r="W851" i="109"/>
  <c r="R2783" i="109"/>
  <c r="S3148" i="109"/>
  <c r="Q2237" i="109"/>
  <c r="U2604" i="109"/>
  <c r="W3404" i="109"/>
  <c r="V1258" i="109"/>
  <c r="R535" i="109"/>
  <c r="S1180" i="109"/>
  <c r="U3734" i="109"/>
  <c r="V4243" i="109"/>
  <c r="V2420" i="109"/>
  <c r="R3009" i="109"/>
  <c r="T958" i="109"/>
  <c r="O1337" i="109"/>
  <c r="X2932" i="109"/>
  <c r="S2747" i="109"/>
  <c r="O2936" i="109"/>
  <c r="W1688" i="109"/>
  <c r="P1843" i="109"/>
  <c r="W3844" i="109"/>
  <c r="O2060" i="109"/>
  <c r="V966" i="109"/>
  <c r="U2286" i="109"/>
  <c r="R4038" i="109"/>
  <c r="Q3075" i="109"/>
  <c r="R1331" i="109"/>
  <c r="S2974" i="109"/>
  <c r="X984" i="109"/>
  <c r="S2676" i="109"/>
  <c r="V3531" i="109"/>
  <c r="O1222" i="109"/>
  <c r="X2390" i="109"/>
  <c r="V814" i="109"/>
  <c r="V2811" i="109"/>
  <c r="W4052" i="109"/>
  <c r="N852" i="109"/>
  <c r="R2208" i="109"/>
  <c r="R2071" i="109"/>
  <c r="X4179" i="109"/>
  <c r="Y903" i="109"/>
  <c r="N777" i="109"/>
  <c r="W82" i="109"/>
  <c r="Y82" i="109"/>
  <c r="N887" i="109"/>
  <c r="Y4142" i="109"/>
  <c r="S3166" i="109"/>
  <c r="U164" i="109"/>
  <c r="R4111" i="109"/>
  <c r="N3320" i="109"/>
  <c r="R1944" i="109"/>
  <c r="V235" i="109"/>
  <c r="T3915" i="109"/>
  <c r="O3115" i="109"/>
  <c r="R388" i="109"/>
  <c r="U1732" i="109"/>
  <c r="P2820" i="109"/>
  <c r="S3732" i="109"/>
  <c r="O3515" i="109"/>
  <c r="V3685" i="109"/>
  <c r="O2820" i="109"/>
  <c r="Y739" i="109"/>
  <c r="W546" i="109"/>
  <c r="U1002" i="109"/>
  <c r="P2213" i="109"/>
  <c r="Y1003" i="109"/>
  <c r="U3887" i="109"/>
  <c r="Y450" i="109"/>
  <c r="R2316" i="109"/>
  <c r="W237" i="109"/>
  <c r="V1542" i="109"/>
  <c r="S1952" i="109"/>
  <c r="P3192" i="109"/>
  <c r="X3002" i="109"/>
  <c r="T2944" i="109"/>
  <c r="W2384" i="109"/>
  <c r="O2929" i="109"/>
  <c r="T2455" i="109"/>
  <c r="O3082" i="109"/>
  <c r="O2348" i="109"/>
  <c r="V4033" i="109"/>
  <c r="O923" i="109"/>
  <c r="N3922" i="109"/>
  <c r="P1714" i="109"/>
  <c r="N851" i="109"/>
  <c r="V2079" i="109"/>
  <c r="P3740" i="109"/>
  <c r="V4111" i="109"/>
  <c r="X1191" i="109"/>
  <c r="X1291" i="109"/>
  <c r="U819" i="109"/>
  <c r="Q2025" i="109"/>
  <c r="R492" i="109"/>
  <c r="S1994" i="109"/>
  <c r="S231" i="109"/>
  <c r="T2578" i="109"/>
  <c r="P601" i="109"/>
  <c r="X2644" i="109"/>
  <c r="S961" i="109"/>
  <c r="T3480" i="109"/>
  <c r="N2352" i="109"/>
  <c r="O3481" i="109"/>
  <c r="U887" i="109"/>
  <c r="S3674" i="109"/>
  <c r="S2384" i="109"/>
  <c r="T2750" i="109"/>
  <c r="T2602" i="109"/>
  <c r="P2822" i="109"/>
  <c r="P1104" i="109"/>
  <c r="Y593" i="109"/>
  <c r="T3440" i="109"/>
  <c r="Q815" i="109"/>
  <c r="Y1983" i="109"/>
  <c r="S1259" i="109"/>
  <c r="N3447" i="109"/>
  <c r="Q3188" i="109"/>
  <c r="T89" i="109"/>
  <c r="T601" i="109"/>
  <c r="N2018" i="109"/>
  <c r="V621" i="109"/>
  <c r="R2801" i="109"/>
  <c r="R3333" i="109"/>
  <c r="T2811" i="109"/>
  <c r="X4261" i="109"/>
  <c r="U89" i="109"/>
  <c r="N455" i="109"/>
  <c r="Y1338" i="109"/>
  <c r="X3527" i="109"/>
  <c r="R1922" i="109"/>
  <c r="W557" i="109"/>
  <c r="Y2637" i="109"/>
  <c r="V3042" i="109"/>
  <c r="T4280" i="109"/>
  <c r="W4252" i="109"/>
  <c r="P1331" i="109"/>
  <c r="Y2712" i="109"/>
  <c r="P3405" i="109"/>
  <c r="X757" i="109"/>
  <c r="Y3150" i="109"/>
  <c r="O1549" i="109"/>
  <c r="O2728" i="109"/>
  <c r="O2287" i="109"/>
  <c r="X455" i="109"/>
  <c r="W2639" i="109"/>
  <c r="Q4050" i="109"/>
  <c r="Q2605" i="109"/>
  <c r="O3077" i="109"/>
  <c r="V412" i="109"/>
  <c r="Y853" i="109"/>
  <c r="R3157" i="109"/>
  <c r="P961" i="109"/>
  <c r="V3301" i="109"/>
  <c r="R4170" i="109"/>
  <c r="O602" i="109"/>
  <c r="X3162" i="109"/>
  <c r="X2227" i="109"/>
  <c r="U3335" i="109"/>
  <c r="O1652" i="109"/>
  <c r="O3477" i="109"/>
  <c r="R3886" i="109"/>
  <c r="S1360" i="109"/>
  <c r="X1265" i="109"/>
  <c r="P2821" i="109"/>
  <c r="Y2790" i="109"/>
  <c r="T522" i="109"/>
  <c r="O2571" i="109"/>
  <c r="Q3674" i="109"/>
  <c r="T462" i="109"/>
  <c r="W4062" i="109"/>
  <c r="Q1728" i="109"/>
  <c r="P2786" i="109"/>
  <c r="P269" i="109"/>
  <c r="Y3734" i="109"/>
  <c r="S3078" i="109"/>
  <c r="T3407" i="109"/>
  <c r="O2573" i="109"/>
  <c r="T454" i="109"/>
  <c r="O3516" i="109"/>
  <c r="Q754" i="109"/>
  <c r="U1144" i="109"/>
  <c r="P1107" i="109"/>
  <c r="Y2710" i="109"/>
  <c r="P1122" i="109"/>
  <c r="W2433" i="109"/>
  <c r="Q827" i="109"/>
  <c r="U1695" i="109"/>
  <c r="Q2206" i="109"/>
  <c r="R3030" i="109"/>
  <c r="X3812" i="109"/>
  <c r="N1729" i="109"/>
  <c r="P48" i="109"/>
  <c r="N3813" i="109"/>
  <c r="S1915" i="109"/>
  <c r="P1875" i="109"/>
  <c r="N1732" i="109"/>
  <c r="S3028" i="109"/>
  <c r="V246" i="109"/>
  <c r="W3842" i="109"/>
  <c r="R2798" i="109"/>
  <c r="R273" i="109"/>
  <c r="X183" i="109"/>
  <c r="R3833" i="109"/>
  <c r="N3520" i="109"/>
  <c r="N64" i="110"/>
  <c r="N108" i="109"/>
  <c r="P50" i="110"/>
  <c r="N4027" i="109"/>
  <c r="R19" i="110"/>
  <c r="N1265" i="109"/>
  <c r="P192" i="109"/>
  <c r="W173" i="109"/>
  <c r="V3850" i="109"/>
  <c r="P4184" i="109"/>
  <c r="N3906" i="109"/>
  <c r="N1290" i="109"/>
  <c r="M62" i="110"/>
  <c r="Q155" i="110"/>
  <c r="J18" i="110"/>
  <c r="T79" i="110"/>
  <c r="N168" i="110"/>
  <c r="M66" i="110"/>
  <c r="M156" i="110"/>
  <c r="X812" i="109"/>
  <c r="V3819" i="109"/>
  <c r="W4026" i="109"/>
  <c r="K122" i="110"/>
  <c r="P929" i="109"/>
  <c r="V3156" i="109"/>
  <c r="R4026" i="109"/>
  <c r="U2608" i="109"/>
  <c r="T3698" i="109"/>
  <c r="O4099" i="109"/>
  <c r="R1586" i="109"/>
  <c r="Q491" i="109"/>
  <c r="V192" i="109"/>
  <c r="U3516" i="109"/>
  <c r="X1586" i="109"/>
  <c r="S930" i="109"/>
  <c r="O1545" i="109"/>
  <c r="V853" i="109"/>
  <c r="O767" i="109"/>
  <c r="O4245" i="109"/>
  <c r="P1186" i="109"/>
  <c r="T1289" i="109"/>
  <c r="W4177" i="109"/>
  <c r="V3539" i="109"/>
  <c r="R827" i="109"/>
  <c r="Q3101" i="109"/>
  <c r="S121" i="109"/>
  <c r="S1195" i="109"/>
  <c r="Q2436" i="109"/>
  <c r="N892" i="109"/>
  <c r="N4039" i="109"/>
  <c r="X3120" i="109"/>
  <c r="W1841" i="109"/>
  <c r="V840" i="109"/>
  <c r="N1834" i="109"/>
  <c r="U196" i="109"/>
  <c r="R748" i="109"/>
  <c r="L155" i="110"/>
  <c r="N450" i="109"/>
  <c r="R3521" i="109"/>
  <c r="Y2463" i="109"/>
  <c r="Y3176" i="109"/>
  <c r="R9" i="109"/>
  <c r="U92" i="110"/>
  <c r="N37" i="109"/>
  <c r="Q1570" i="109"/>
  <c r="S1873" i="109"/>
  <c r="K5" i="110"/>
  <c r="R1995" i="109"/>
  <c r="X272" i="109"/>
  <c r="O47" i="109"/>
  <c r="T637" i="109"/>
  <c r="U3769" i="109"/>
  <c r="R2602" i="109"/>
  <c r="Q1360" i="109"/>
  <c r="T18" i="109"/>
  <c r="W199" i="109"/>
  <c r="S273" i="109"/>
  <c r="N33" i="110"/>
  <c r="J117" i="110"/>
  <c r="P63" i="110"/>
  <c r="Q141" i="110"/>
  <c r="S34" i="110"/>
  <c r="P139" i="110"/>
  <c r="S1550" i="109"/>
  <c r="U2244" i="109"/>
  <c r="Y3083" i="109"/>
  <c r="Y3393" i="109"/>
  <c r="Y3009" i="109"/>
  <c r="O930" i="109"/>
  <c r="T1513" i="109"/>
  <c r="S1946" i="109"/>
  <c r="O3114" i="109"/>
  <c r="W2240" i="109"/>
  <c r="U3385" i="109"/>
  <c r="O984" i="109"/>
  <c r="V523" i="109"/>
  <c r="X374" i="109"/>
  <c r="Q1323" i="109"/>
  <c r="Q1349" i="109"/>
  <c r="W2929" i="109"/>
  <c r="V996" i="109"/>
  <c r="V3814" i="109"/>
  <c r="X2571" i="109"/>
  <c r="Q2710" i="109"/>
  <c r="T2582" i="109"/>
  <c r="X4245" i="109"/>
  <c r="X3440" i="109"/>
  <c r="R856" i="109"/>
  <c r="V1144" i="109"/>
  <c r="N3174" i="109"/>
  <c r="V1629" i="109"/>
  <c r="V3923" i="109"/>
  <c r="S3758" i="109"/>
  <c r="Y110" i="109"/>
  <c r="V1276" i="109"/>
  <c r="T473" i="109"/>
  <c r="S167" i="110"/>
  <c r="S107" i="110"/>
  <c r="V91" i="109"/>
  <c r="T984" i="109"/>
  <c r="T122" i="110"/>
  <c r="N4214" i="109"/>
  <c r="N2955" i="109"/>
  <c r="T254" i="109"/>
  <c r="T256" i="109"/>
  <c r="N1935" i="109"/>
  <c r="P11" i="109"/>
  <c r="W246" i="109"/>
  <c r="N3553" i="109"/>
  <c r="N780" i="109"/>
  <c r="T49" i="110"/>
  <c r="N2287" i="109"/>
  <c r="V267" i="109"/>
  <c r="V3193" i="109"/>
  <c r="N2969" i="109"/>
  <c r="N2436" i="109"/>
  <c r="Y2373" i="109"/>
  <c r="P2651" i="109"/>
  <c r="Q3528" i="109"/>
  <c r="V3833" i="109"/>
  <c r="S126" i="110"/>
  <c r="R138" i="110"/>
  <c r="P141" i="110"/>
  <c r="U140" i="110"/>
  <c r="L170" i="110"/>
  <c r="M140" i="110"/>
  <c r="P111" i="110"/>
  <c r="Y1921" i="109"/>
  <c r="P1472" i="109"/>
  <c r="X2590" i="109"/>
  <c r="S268" i="109"/>
  <c r="N2710" i="109"/>
  <c r="Q1729" i="109"/>
  <c r="T456" i="109"/>
  <c r="S3193" i="109"/>
  <c r="Q3162" i="109"/>
  <c r="Q3750" i="109"/>
  <c r="W35" i="109"/>
  <c r="U961" i="109"/>
  <c r="T3892" i="109"/>
  <c r="S2024" i="109"/>
  <c r="W3776" i="109"/>
  <c r="O3393" i="109"/>
  <c r="O3075" i="109"/>
  <c r="W1729" i="109"/>
  <c r="V3699" i="109"/>
  <c r="T3885" i="109"/>
  <c r="Q3163" i="109"/>
  <c r="W3155" i="109"/>
  <c r="Q3850" i="109"/>
  <c r="Y3075" i="109"/>
  <c r="Q2373" i="109"/>
  <c r="V3101" i="109"/>
  <c r="X3468" i="109"/>
  <c r="T1295" i="109"/>
  <c r="Y3468" i="109"/>
  <c r="T3522" i="109"/>
  <c r="Y3382" i="109"/>
  <c r="N456" i="109"/>
  <c r="N1143" i="109"/>
  <c r="N2354" i="109"/>
  <c r="N1289" i="109"/>
  <c r="Q53" i="109"/>
  <c r="W3819" i="109"/>
  <c r="S237" i="109"/>
  <c r="N3093" i="109"/>
  <c r="V2071" i="109"/>
  <c r="X1295" i="109"/>
  <c r="N2006" i="109"/>
  <c r="N857" i="109"/>
  <c r="N600" i="109"/>
  <c r="N4068" i="109"/>
  <c r="T108" i="109"/>
  <c r="N1641" i="109"/>
  <c r="L123" i="110"/>
  <c r="N911" i="109"/>
  <c r="O33" i="110"/>
  <c r="N1323" i="109"/>
  <c r="N561" i="109"/>
  <c r="N778" i="109"/>
  <c r="S2081" i="109"/>
  <c r="N2828" i="109"/>
  <c r="U18" i="109"/>
  <c r="R78" i="110"/>
  <c r="P20" i="110"/>
  <c r="S170" i="110"/>
  <c r="R168" i="110"/>
  <c r="J152" i="110"/>
  <c r="O48" i="110"/>
  <c r="L153" i="110"/>
  <c r="N267" i="109"/>
  <c r="R3478" i="109"/>
  <c r="U2578" i="109"/>
  <c r="W986" i="109"/>
  <c r="P181" i="109"/>
  <c r="Q108" i="109"/>
  <c r="V4258" i="109"/>
  <c r="N3557" i="109"/>
  <c r="O2275" i="109"/>
  <c r="S4178" i="109"/>
  <c r="P1513" i="109"/>
  <c r="P1688" i="109"/>
  <c r="Q602" i="109"/>
  <c r="X2974" i="109"/>
  <c r="T1915" i="109"/>
  <c r="Q850" i="109"/>
  <c r="Q54" i="109"/>
  <c r="R447" i="109"/>
  <c r="N2748" i="109"/>
  <c r="Q455" i="109"/>
  <c r="S2287" i="109"/>
  <c r="T821" i="109"/>
  <c r="R1945" i="109"/>
  <c r="P4287" i="109"/>
  <c r="R924" i="109"/>
  <c r="R1623" i="109"/>
  <c r="R3558" i="109"/>
  <c r="S18" i="110"/>
  <c r="N3777" i="109"/>
  <c r="T4271" i="109"/>
  <c r="N997" i="109"/>
  <c r="N2573" i="109"/>
  <c r="N3193" i="109"/>
  <c r="Q48" i="109"/>
  <c r="K49" i="110"/>
  <c r="U3466" i="109"/>
  <c r="Y2436" i="109"/>
  <c r="J137" i="110"/>
  <c r="Q741" i="109"/>
  <c r="X1660" i="109"/>
  <c r="R600" i="109"/>
  <c r="N4258" i="109"/>
  <c r="S2317" i="109"/>
  <c r="V857" i="109"/>
  <c r="T1195" i="109"/>
  <c r="V2025" i="109"/>
  <c r="T4196" i="109"/>
  <c r="Q4033" i="109"/>
  <c r="X237" i="109"/>
  <c r="W930" i="109"/>
  <c r="P3850" i="109"/>
  <c r="N3333" i="109"/>
  <c r="N3185" i="109"/>
  <c r="U958" i="109"/>
  <c r="L78" i="110"/>
  <c r="N2055" i="109"/>
  <c r="N3484" i="109"/>
  <c r="V2820" i="109"/>
  <c r="N2811" i="109"/>
  <c r="T51" i="110"/>
  <c r="U3" i="110"/>
  <c r="U33" i="110"/>
  <c r="L125" i="110"/>
  <c r="M78" i="110"/>
  <c r="S49" i="110"/>
  <c r="R1837" i="109"/>
  <c r="Q1659" i="109"/>
  <c r="P3339" i="109"/>
  <c r="U137" i="110"/>
  <c r="U2651" i="109"/>
  <c r="V492" i="109"/>
  <c r="S2456" i="109"/>
  <c r="O1695" i="109"/>
  <c r="U2603" i="109"/>
  <c r="T2313" i="109"/>
  <c r="V3807" i="109"/>
  <c r="X3735" i="109"/>
  <c r="Q913" i="109"/>
  <c r="Q475" i="109"/>
  <c r="S2462" i="109"/>
  <c r="R3915" i="109"/>
  <c r="S528" i="109"/>
  <c r="T2354" i="109"/>
  <c r="Q2298" i="109"/>
  <c r="U850" i="109"/>
  <c r="R1484" i="109"/>
  <c r="W3448" i="109"/>
  <c r="R1141" i="109"/>
  <c r="Q4283" i="109"/>
  <c r="O1487" i="109"/>
  <c r="P17" i="110"/>
  <c r="U3393" i="109"/>
  <c r="Y2655" i="109"/>
  <c r="N1995" i="109"/>
  <c r="N1716" i="109"/>
  <c r="S3747" i="109"/>
  <c r="N960" i="109"/>
  <c r="N3385" i="109"/>
  <c r="X84" i="109"/>
  <c r="R2360" i="109"/>
  <c r="N3769" i="109"/>
  <c r="T169" i="110"/>
  <c r="N4137" i="109"/>
  <c r="V3381" i="109"/>
  <c r="M167" i="110"/>
  <c r="T2098" i="109"/>
  <c r="S3047" i="109"/>
  <c r="U2300" i="109"/>
  <c r="S1268" i="109"/>
  <c r="N849" i="109"/>
  <c r="Y3558" i="109"/>
  <c r="N4261" i="109"/>
  <c r="N3407" i="109"/>
  <c r="W89" i="109"/>
  <c r="N967" i="109"/>
  <c r="R18" i="109"/>
  <c r="T1842" i="109"/>
  <c r="U903" i="109"/>
  <c r="L18" i="110"/>
  <c r="W90" i="109"/>
  <c r="P1550" i="109"/>
  <c r="R127" i="109"/>
  <c r="N167" i="110"/>
  <c r="P65" i="110"/>
  <c r="Q123" i="110"/>
  <c r="N18" i="109"/>
  <c r="P169" i="110"/>
  <c r="P66" i="110"/>
  <c r="N265" i="109"/>
  <c r="P487" i="109"/>
  <c r="O826" i="109"/>
  <c r="P1691" i="109"/>
  <c r="N2062" i="109"/>
  <c r="P631" i="109"/>
  <c r="U2572" i="109"/>
  <c r="T3010" i="109"/>
  <c r="Q46" i="109"/>
  <c r="X199" i="109"/>
  <c r="Q1874" i="109"/>
  <c r="X2244" i="109"/>
  <c r="S827" i="109"/>
  <c r="X2347" i="109"/>
  <c r="R4271" i="109"/>
  <c r="R3704" i="109"/>
  <c r="Q3915" i="109"/>
  <c r="W2712" i="109"/>
  <c r="S1732" i="109"/>
  <c r="T2785" i="109"/>
  <c r="R887" i="109"/>
  <c r="T2827" i="109"/>
  <c r="O266" i="109"/>
  <c r="O1581" i="109"/>
  <c r="O2436" i="109"/>
  <c r="W3812" i="109"/>
  <c r="N2824" i="109"/>
  <c r="T3659" i="109"/>
  <c r="T3557" i="109"/>
  <c r="V1184" i="109"/>
  <c r="P619" i="109"/>
  <c r="Q3697" i="109"/>
  <c r="P887" i="109"/>
  <c r="V2225" i="109"/>
  <c r="U838" i="109"/>
  <c r="Y473" i="109"/>
  <c r="S3156" i="109"/>
  <c r="U2676" i="109"/>
  <c r="P4208" i="109"/>
  <c r="X418" i="109"/>
  <c r="Q3887" i="109"/>
  <c r="R522" i="109"/>
  <c r="V2310" i="109"/>
  <c r="Y454" i="109"/>
  <c r="S1484" i="109"/>
  <c r="W2938" i="109"/>
  <c r="P1222" i="109"/>
  <c r="O447" i="109"/>
  <c r="Y960" i="109"/>
  <c r="S1653" i="109"/>
  <c r="S2783" i="109"/>
  <c r="V2457" i="109"/>
  <c r="U1364" i="109"/>
  <c r="N3114" i="109"/>
  <c r="R17" i="109"/>
  <c r="W984" i="109"/>
  <c r="R2749" i="109"/>
  <c r="S2238" i="109"/>
  <c r="W1477" i="109"/>
  <c r="T840" i="109"/>
  <c r="P1003" i="109"/>
  <c r="P2055" i="109"/>
  <c r="V619" i="109"/>
  <c r="T2592" i="109"/>
  <c r="X1842" i="109"/>
  <c r="W1556" i="109"/>
  <c r="S852" i="109"/>
  <c r="V1476" i="109"/>
  <c r="V2061" i="109"/>
  <c r="X2791" i="109"/>
  <c r="P4173" i="109"/>
  <c r="S3522" i="109"/>
  <c r="V4099" i="109"/>
  <c r="O2974" i="109"/>
  <c r="V1361" i="109"/>
  <c r="T3773" i="109"/>
  <c r="O4135" i="109"/>
  <c r="P3333" i="109"/>
  <c r="V2719" i="109"/>
  <c r="U3922" i="109"/>
  <c r="T1659" i="109"/>
  <c r="O2724" i="109"/>
  <c r="T529" i="109"/>
  <c r="U3521" i="109"/>
  <c r="X110" i="109"/>
  <c r="U3661" i="109"/>
  <c r="V3849" i="109"/>
  <c r="V3332" i="109"/>
  <c r="R520" i="109"/>
  <c r="S2644" i="109"/>
  <c r="O746" i="109"/>
  <c r="O527" i="109"/>
  <c r="S1629" i="109"/>
  <c r="W1361" i="109"/>
  <c r="N1118" i="109"/>
  <c r="X3659" i="109"/>
  <c r="R1655" i="109"/>
  <c r="Q1587" i="109"/>
  <c r="U1483" i="109"/>
  <c r="Q3758" i="109"/>
  <c r="N3674" i="109"/>
  <c r="S3773" i="109"/>
  <c r="W998" i="109"/>
  <c r="T2677" i="109"/>
  <c r="Y488" i="109"/>
  <c r="X1119" i="109"/>
  <c r="U3918" i="109"/>
  <c r="W2081" i="109"/>
  <c r="O2455" i="109"/>
  <c r="O4172" i="109"/>
  <c r="Q852" i="109"/>
  <c r="R3666" i="109"/>
  <c r="O633" i="109"/>
  <c r="R46" i="109"/>
  <c r="Y1544" i="109"/>
  <c r="W922" i="109"/>
  <c r="W1472" i="109"/>
  <c r="R765" i="109"/>
  <c r="U3878" i="109"/>
  <c r="X400" i="109"/>
  <c r="W412" i="109"/>
  <c r="U450" i="109"/>
  <c r="R3485" i="109"/>
  <c r="T4112" i="109"/>
  <c r="X1697" i="109"/>
  <c r="W3322" i="109"/>
  <c r="O608" i="109"/>
  <c r="U820" i="109"/>
  <c r="P3520" i="109"/>
  <c r="R1946" i="109"/>
  <c r="T3808" i="109"/>
  <c r="W3850" i="109"/>
  <c r="R3296" i="109"/>
  <c r="O3833" i="109"/>
  <c r="V2571" i="109"/>
  <c r="W3005" i="109"/>
  <c r="R2056" i="109"/>
  <c r="T4052" i="109"/>
  <c r="P162" i="109"/>
  <c r="X388" i="109"/>
  <c r="T4137" i="109"/>
  <c r="R3020" i="109"/>
  <c r="U2425" i="109"/>
  <c r="S3335" i="109"/>
  <c r="O3704" i="109"/>
  <c r="P1476" i="109"/>
  <c r="R3186" i="109"/>
  <c r="R4065" i="109"/>
  <c r="S1568" i="109"/>
  <c r="P2968" i="109"/>
  <c r="Q3477" i="109"/>
  <c r="O4282" i="109"/>
  <c r="S1624" i="109"/>
  <c r="W1331" i="109"/>
  <c r="P3407" i="109"/>
  <c r="S2674" i="109"/>
  <c r="O2382" i="109"/>
  <c r="Q3552" i="109"/>
  <c r="V3468" i="109"/>
  <c r="U1615" i="109"/>
  <c r="S1729" i="109"/>
  <c r="T2275" i="109"/>
  <c r="S419" i="109"/>
  <c r="Q3673" i="109"/>
  <c r="Q4064" i="109"/>
  <c r="T2663" i="109"/>
  <c r="W3082" i="109"/>
  <c r="O3703" i="109"/>
  <c r="S3370" i="109"/>
  <c r="U3696" i="109"/>
  <c r="Q3002" i="109"/>
  <c r="V1843" i="109"/>
  <c r="T3771" i="109"/>
  <c r="V3375" i="109"/>
  <c r="V2244" i="109"/>
  <c r="P3696" i="109"/>
  <c r="Y1185" i="109"/>
  <c r="R1257" i="109"/>
  <c r="P4188" i="109"/>
  <c r="S3406" i="109"/>
  <c r="V3009" i="109"/>
  <c r="T155" i="109"/>
  <c r="S888" i="109"/>
  <c r="X4123" i="109"/>
  <c r="R1104" i="109"/>
  <c r="R3103" i="109"/>
  <c r="P2970" i="109"/>
  <c r="P1983" i="109"/>
  <c r="N1130" i="109"/>
  <c r="U926" i="109"/>
  <c r="O1842" i="109"/>
  <c r="O1118" i="109"/>
  <c r="X1952" i="109"/>
  <c r="Y1291" i="109"/>
  <c r="Y601" i="109"/>
  <c r="Y2207" i="109"/>
  <c r="W2718" i="109"/>
  <c r="W1848" i="109"/>
  <c r="O1732" i="109"/>
  <c r="R1145" i="109"/>
  <c r="W3187" i="109"/>
  <c r="Q2345" i="109"/>
  <c r="O2017" i="109"/>
  <c r="O926" i="109"/>
  <c r="V4061" i="109"/>
  <c r="Q3808" i="109"/>
  <c r="T2710" i="109"/>
  <c r="R634" i="109"/>
  <c r="Y2791" i="109"/>
  <c r="Q3114" i="109"/>
  <c r="R3805" i="109"/>
  <c r="P3480" i="109"/>
  <c r="U1948" i="109"/>
  <c r="S4210" i="109"/>
  <c r="O2418" i="109"/>
  <c r="U1998" i="109"/>
  <c r="O1513" i="109"/>
  <c r="Y2944" i="109"/>
  <c r="Y528" i="109"/>
  <c r="O4123" i="109"/>
  <c r="T965" i="109"/>
  <c r="P2603" i="109"/>
  <c r="Q2639" i="109"/>
  <c r="R2458" i="109"/>
  <c r="Y2827" i="109"/>
  <c r="V418" i="109"/>
  <c r="P1630" i="109"/>
  <c r="U1184" i="109"/>
  <c r="P4106" i="109"/>
  <c r="V2279" i="109"/>
  <c r="O3700" i="109"/>
  <c r="V2966" i="109"/>
  <c r="Q3082" i="109"/>
  <c r="Q1506" i="109"/>
  <c r="T596" i="109"/>
  <c r="W3084" i="109"/>
  <c r="X2663" i="109"/>
  <c r="U2067" i="109"/>
  <c r="R3923" i="109"/>
  <c r="U1203" i="109"/>
  <c r="N2274" i="109"/>
  <c r="N2208" i="109"/>
  <c r="S2571" i="109"/>
  <c r="X3528" i="109"/>
  <c r="V3039" i="109"/>
  <c r="T3005" i="109"/>
  <c r="T3819" i="109"/>
  <c r="T2390" i="109"/>
  <c r="N3186" i="109"/>
  <c r="N3408" i="109"/>
  <c r="T3906" i="109"/>
  <c r="R3455" i="109"/>
  <c r="U3176" i="109"/>
  <c r="O632" i="109"/>
  <c r="Y3030" i="109"/>
  <c r="Q1289" i="109"/>
  <c r="Q857" i="109"/>
  <c r="O2947" i="109"/>
  <c r="W2202" i="109"/>
  <c r="P2425" i="109"/>
  <c r="Q3157" i="109"/>
  <c r="V3011" i="109"/>
  <c r="S2929" i="109"/>
  <c r="V2199" i="109"/>
  <c r="R2936" i="109"/>
  <c r="T2316" i="109"/>
  <c r="O1909" i="109"/>
  <c r="V1944" i="109"/>
  <c r="T3916" i="109"/>
  <c r="S1177" i="109"/>
  <c r="W757" i="109"/>
  <c r="W1330" i="109"/>
  <c r="O3662" i="109"/>
  <c r="O3528" i="109"/>
  <c r="U1497" i="109"/>
  <c r="S1258" i="109"/>
  <c r="W2824" i="109"/>
  <c r="P1143" i="109"/>
  <c r="T560" i="109"/>
  <c r="R3916" i="109"/>
  <c r="O4106" i="109"/>
  <c r="U984" i="109"/>
  <c r="R1361" i="109"/>
  <c r="X1624" i="109"/>
  <c r="T1192" i="109"/>
  <c r="W3043" i="109"/>
  <c r="X2573" i="109"/>
  <c r="O621" i="109"/>
  <c r="Q3296" i="109"/>
  <c r="S1118" i="109"/>
  <c r="Y1510" i="109"/>
  <c r="T3367" i="109"/>
  <c r="X2719" i="109"/>
  <c r="Y4068" i="109"/>
  <c r="U1837" i="109"/>
  <c r="V2663" i="109"/>
  <c r="V4282" i="109"/>
  <c r="Y3442" i="109"/>
  <c r="Y1476" i="109"/>
  <c r="Y419" i="109"/>
  <c r="T2955" i="109"/>
  <c r="S2712" i="109"/>
  <c r="W465" i="109"/>
  <c r="S3704" i="109"/>
  <c r="S1860" i="109"/>
  <c r="Q3312" i="109"/>
  <c r="P475" i="109"/>
  <c r="V856" i="109"/>
  <c r="S4024" i="109"/>
  <c r="S2286" i="109"/>
  <c r="W1582" i="109"/>
  <c r="Y899" i="109"/>
  <c r="W1142" i="109"/>
  <c r="U742" i="109"/>
  <c r="P753" i="109"/>
  <c r="U3673" i="109"/>
  <c r="T3696" i="109"/>
  <c r="Q638" i="109"/>
  <c r="O450" i="109"/>
  <c r="T4105" i="109"/>
  <c r="O2225" i="109"/>
  <c r="R377" i="109"/>
  <c r="Q778" i="109"/>
  <c r="U3148" i="109"/>
  <c r="O485" i="109"/>
  <c r="V2578" i="109"/>
  <c r="U3772" i="109"/>
  <c r="R3477" i="109"/>
  <c r="V3376" i="109"/>
  <c r="R2929" i="109"/>
  <c r="R1545" i="109"/>
  <c r="S2682" i="109"/>
  <c r="W272" i="109"/>
  <c r="Q3448" i="109"/>
  <c r="X1691" i="109"/>
  <c r="V2712" i="109"/>
  <c r="W631" i="109"/>
  <c r="T1205" i="109"/>
  <c r="R1195" i="109"/>
  <c r="U2006" i="109"/>
  <c r="P1879" i="109"/>
  <c r="V2385" i="109"/>
  <c r="Q2353" i="109"/>
  <c r="Q3916" i="109"/>
  <c r="R2578" i="109"/>
  <c r="O3687" i="109"/>
  <c r="Q4284" i="109"/>
  <c r="U4269" i="109"/>
  <c r="S1510" i="109"/>
  <c r="X4042" i="109"/>
  <c r="R2823" i="109"/>
  <c r="Q4269" i="109"/>
  <c r="S4063" i="109"/>
  <c r="X465" i="109"/>
  <c r="V3041" i="109"/>
  <c r="V3704" i="109"/>
  <c r="P3004" i="109"/>
  <c r="P894" i="109"/>
  <c r="V608" i="109"/>
  <c r="W3732" i="109"/>
  <c r="S485" i="109"/>
  <c r="S3480" i="109"/>
  <c r="U3039" i="109"/>
  <c r="R2645" i="109"/>
  <c r="W3772" i="109"/>
  <c r="U3155" i="109"/>
  <c r="S3331" i="109"/>
  <c r="S1725" i="109"/>
  <c r="Q611" i="109"/>
  <c r="V3741" i="109"/>
  <c r="W3449" i="109"/>
  <c r="P893" i="109"/>
  <c r="S2463" i="109"/>
  <c r="U475" i="109"/>
  <c r="W1551" i="109"/>
  <c r="S767" i="109"/>
  <c r="T1690" i="109"/>
  <c r="S2640" i="109"/>
  <c r="Y2608" i="109"/>
  <c r="U1983" i="109"/>
  <c r="T815" i="109"/>
  <c r="V1695" i="109"/>
  <c r="P923" i="109"/>
  <c r="R3484" i="109"/>
  <c r="Q4063" i="109"/>
  <c r="U3046" i="109"/>
  <c r="T1113" i="109"/>
  <c r="U3040" i="109"/>
  <c r="Q2279" i="109"/>
  <c r="V961" i="109"/>
  <c r="U1654" i="109"/>
  <c r="O3156" i="109"/>
  <c r="Q3740" i="109"/>
  <c r="S4141" i="109"/>
  <c r="R2090" i="109"/>
  <c r="V4207" i="109"/>
  <c r="U1487" i="109"/>
  <c r="X2425" i="109"/>
  <c r="S1951" i="109"/>
  <c r="Q1980" i="109"/>
  <c r="S1703" i="109"/>
  <c r="X2609" i="109"/>
  <c r="X1834" i="109"/>
  <c r="X960" i="109"/>
  <c r="U2094" i="109"/>
  <c r="S2646" i="109"/>
  <c r="U2427" i="109"/>
  <c r="R2225" i="109"/>
  <c r="W3407" i="109"/>
  <c r="U1703" i="109"/>
  <c r="Y887" i="109"/>
  <c r="P2938" i="109"/>
  <c r="P1852" i="109"/>
  <c r="U857" i="109"/>
  <c r="N961" i="109"/>
  <c r="P1641" i="109"/>
  <c r="U4042" i="109"/>
  <c r="U192" i="109"/>
  <c r="P3395" i="109"/>
  <c r="P3084" i="109"/>
  <c r="O3011" i="109"/>
  <c r="Y1643" i="109"/>
  <c r="T200" i="109"/>
  <c r="Q79" i="110"/>
  <c r="W236" i="109"/>
  <c r="L65" i="110"/>
  <c r="S246" i="109"/>
  <c r="Y254" i="109"/>
  <c r="N3119" i="109"/>
  <c r="U85" i="109"/>
  <c r="U47" i="109"/>
  <c r="V273" i="109"/>
  <c r="R153" i="110"/>
  <c r="P2652" i="109"/>
  <c r="V1268" i="109"/>
  <c r="N2755" i="109"/>
  <c r="N4196" i="109"/>
  <c r="N4185" i="109"/>
  <c r="T47" i="109"/>
  <c r="N3010" i="109"/>
  <c r="Y3850" i="109"/>
  <c r="N1337" i="109"/>
  <c r="Q37" i="109"/>
  <c r="R1557" i="109"/>
  <c r="U84" i="109"/>
  <c r="T3162" i="109"/>
  <c r="K33" i="110"/>
  <c r="K20" i="110"/>
  <c r="V4178" i="109"/>
  <c r="Y491" i="109"/>
  <c r="Q2287" i="109"/>
  <c r="N2386" i="109"/>
  <c r="W196" i="109"/>
  <c r="M153" i="110"/>
  <c r="K111" i="110"/>
  <c r="N85" i="109"/>
  <c r="L109" i="110"/>
  <c r="U171" i="110"/>
  <c r="N242" i="109"/>
  <c r="P34" i="110"/>
  <c r="T607" i="109"/>
  <c r="T966" i="109"/>
  <c r="X2207" i="109"/>
  <c r="K92" i="110"/>
  <c r="U242" i="109"/>
  <c r="S1513" i="109"/>
  <c r="P2455" i="109"/>
  <c r="W1947" i="109"/>
  <c r="O1506" i="109"/>
  <c r="S3550" i="109"/>
  <c r="V1948" i="109"/>
  <c r="O2363" i="109"/>
  <c r="R777" i="109"/>
  <c r="R3844" i="109"/>
  <c r="S1615" i="109"/>
  <c r="W269" i="109"/>
  <c r="S3886" i="109"/>
  <c r="V925" i="109"/>
  <c r="V3666" i="109"/>
  <c r="Y546" i="109"/>
  <c r="T1145" i="109"/>
  <c r="U2384" i="109"/>
  <c r="U2675" i="109"/>
  <c r="P3833" i="109"/>
  <c r="S1909" i="109"/>
  <c r="N1615" i="109"/>
  <c r="U54" i="109"/>
  <c r="R3541" i="109"/>
  <c r="N1362" i="109"/>
  <c r="P2809" i="109"/>
  <c r="V3893" i="109"/>
  <c r="U3382" i="109"/>
  <c r="Q33" i="110"/>
  <c r="U3677" i="109"/>
  <c r="W3485" i="109"/>
  <c r="N3009" i="109"/>
  <c r="T4258" i="109"/>
  <c r="W4136" i="109"/>
  <c r="S1623" i="109"/>
  <c r="U1560" i="109"/>
  <c r="R976" i="109"/>
  <c r="T3528" i="109"/>
  <c r="P1994" i="109"/>
  <c r="Y100" i="109"/>
  <c r="N3075" i="109"/>
  <c r="U1878" i="109"/>
  <c r="N2738" i="109"/>
  <c r="N2665" i="109"/>
  <c r="N411" i="109"/>
  <c r="V3333" i="109"/>
  <c r="N3370" i="109"/>
  <c r="W163" i="109"/>
  <c r="N1295" i="109"/>
  <c r="P199" i="109"/>
  <c r="Q111" i="110"/>
  <c r="R100" i="109"/>
  <c r="U18" i="110"/>
  <c r="V12" i="109"/>
  <c r="T66" i="110"/>
  <c r="N2994" i="109"/>
  <c r="S79" i="110"/>
  <c r="M124" i="110"/>
  <c r="S66" i="110"/>
  <c r="N243" i="109"/>
  <c r="P156" i="110"/>
  <c r="O1367" i="109"/>
  <c r="O3849" i="109"/>
  <c r="S3515" i="109"/>
  <c r="X96" i="109"/>
  <c r="V2974" i="109"/>
  <c r="T1843" i="109"/>
  <c r="U2601" i="109"/>
  <c r="Q3893" i="109"/>
  <c r="X491" i="109"/>
  <c r="T2665" i="109"/>
  <c r="P3120" i="109"/>
  <c r="O3166" i="109"/>
  <c r="V1623" i="109"/>
  <c r="Q600" i="109"/>
  <c r="T3043" i="109"/>
  <c r="Y2281" i="109"/>
  <c r="X3758" i="109"/>
  <c r="S461" i="109"/>
  <c r="V3020" i="109"/>
  <c r="S2651" i="109"/>
  <c r="S3819" i="109"/>
  <c r="T1118" i="109"/>
  <c r="P2317" i="109"/>
  <c r="T1836" i="109"/>
  <c r="W2811" i="109"/>
  <c r="S4288" i="109"/>
  <c r="X256" i="109"/>
  <c r="N1351" i="109"/>
  <c r="U2566" i="109"/>
  <c r="Q1191" i="109"/>
  <c r="N3919" i="109"/>
  <c r="N2359" i="109"/>
  <c r="N3703" i="109"/>
  <c r="S32" i="110"/>
  <c r="N3016" i="109"/>
  <c r="N1550" i="109"/>
  <c r="T183" i="109"/>
  <c r="Q34" i="110"/>
  <c r="P256" i="109"/>
  <c r="S966" i="109"/>
  <c r="T1998" i="109"/>
  <c r="T3193" i="109"/>
  <c r="T242" i="109"/>
  <c r="O94" i="110"/>
  <c r="N1624" i="109"/>
  <c r="S1191" i="109"/>
  <c r="T20" i="110"/>
  <c r="O100" i="109"/>
  <c r="P1933" i="109"/>
  <c r="U1587" i="109"/>
  <c r="S4185" i="109"/>
  <c r="U1268" i="109"/>
  <c r="R3550" i="109"/>
  <c r="P2755" i="109"/>
  <c r="O374" i="109"/>
  <c r="R4261" i="109"/>
  <c r="N972" i="109"/>
  <c r="N97" i="109"/>
  <c r="T125" i="110"/>
  <c r="O109" i="110"/>
  <c r="L50" i="110"/>
  <c r="Q5" i="110"/>
  <c r="T111" i="110"/>
  <c r="Y1841" i="109"/>
  <c r="T3770" i="109"/>
  <c r="P376" i="109"/>
  <c r="Y3896" i="109"/>
  <c r="N2751" i="109"/>
  <c r="P2020" i="109"/>
  <c r="R415" i="109"/>
  <c r="Q3303" i="109"/>
  <c r="Y1702" i="109"/>
  <c r="T3103" i="109"/>
  <c r="T3896" i="109"/>
  <c r="W966" i="109"/>
  <c r="R534" i="109"/>
  <c r="V4179" i="109"/>
  <c r="Y2420" i="109"/>
  <c r="P1643" i="109"/>
  <c r="N2712" i="109"/>
  <c r="W2644" i="109"/>
  <c r="Q3479" i="109"/>
  <c r="P2675" i="109"/>
  <c r="U2312" i="109"/>
  <c r="W1935" i="109"/>
  <c r="V1471" i="109"/>
  <c r="V748" i="109"/>
  <c r="W2019" i="109"/>
  <c r="U1697" i="109"/>
  <c r="N77" i="110"/>
  <c r="S183" i="109"/>
  <c r="R268" i="109"/>
  <c r="R1560" i="109"/>
  <c r="P110" i="110"/>
  <c r="N3466" i="109"/>
  <c r="Q3301" i="109"/>
  <c r="U1106" i="109"/>
  <c r="N4125" i="109"/>
  <c r="N1690" i="109"/>
  <c r="W1510" i="109"/>
  <c r="T1568" i="109"/>
  <c r="P4112" i="109"/>
  <c r="S4112" i="109"/>
  <c r="R18" i="110"/>
  <c r="O194" i="109"/>
  <c r="Y913" i="109"/>
  <c r="W826" i="109"/>
  <c r="V3382" i="109"/>
  <c r="N1363" i="109"/>
  <c r="P35" i="109"/>
  <c r="Q32" i="110"/>
  <c r="S82" i="109"/>
  <c r="R3338" i="109"/>
  <c r="V1222" i="109"/>
  <c r="O850" i="109"/>
  <c r="T2017" i="109"/>
  <c r="W194" i="109"/>
  <c r="X170" i="109"/>
  <c r="Q95" i="110"/>
  <c r="U4033" i="109"/>
  <c r="R3454" i="109"/>
  <c r="U97" i="109"/>
  <c r="Q49" i="110"/>
  <c r="U170" i="110"/>
  <c r="N194" i="109"/>
  <c r="M35" i="110"/>
  <c r="U154" i="110"/>
  <c r="T141" i="110"/>
  <c r="P1268" i="109"/>
  <c r="Y1106" i="109"/>
  <c r="U419" i="109"/>
  <c r="T167" i="110"/>
  <c r="S3120" i="109"/>
  <c r="Q3922" i="109"/>
  <c r="T3541" i="109"/>
  <c r="U3308" i="109"/>
  <c r="T3553" i="109"/>
  <c r="S4215" i="109"/>
  <c r="Q559" i="109"/>
  <c r="T4198" i="109"/>
  <c r="Y456" i="109"/>
  <c r="S4284" i="109"/>
  <c r="W3395" i="109"/>
  <c r="S3849" i="109"/>
  <c r="V3308" i="109"/>
  <c r="O3740" i="109"/>
  <c r="U2311" i="109"/>
  <c r="U4243" i="109"/>
  <c r="R1483" i="109"/>
  <c r="O3454" i="109"/>
  <c r="U1259" i="109"/>
  <c r="R1144" i="109"/>
  <c r="W2970" i="109"/>
  <c r="S139" i="110"/>
  <c r="N1925" i="109"/>
  <c r="Q266" i="109"/>
  <c r="Y37" i="109"/>
  <c r="Y173" i="109"/>
  <c r="Y243" i="109"/>
  <c r="Q157" i="109"/>
  <c r="N1728" i="109"/>
  <c r="R170" i="109"/>
  <c r="W183" i="109"/>
  <c r="W91" i="109"/>
  <c r="N4271" i="109"/>
  <c r="N922" i="109"/>
  <c r="U152" i="110"/>
  <c r="P127" i="109"/>
  <c r="O78" i="110"/>
  <c r="W4125" i="109"/>
  <c r="Q3917" i="109"/>
  <c r="Q167" i="110"/>
  <c r="N4142" i="109"/>
  <c r="U162" i="109"/>
  <c r="W23" i="109"/>
  <c r="U169" i="109"/>
  <c r="Y3923" i="109"/>
  <c r="N3893" i="109"/>
  <c r="N2456" i="109"/>
  <c r="Q1560" i="109"/>
  <c r="O163" i="109"/>
  <c r="N475" i="109"/>
  <c r="Y1192" i="109"/>
  <c r="Q3334" i="109"/>
  <c r="S1582" i="109"/>
  <c r="N228" i="109"/>
  <c r="J93" i="110"/>
  <c r="L64" i="110"/>
  <c r="M111" i="110"/>
  <c r="O34" i="110"/>
  <c r="N170" i="109"/>
  <c r="N90" i="109"/>
  <c r="N3322" i="109"/>
  <c r="T4042" i="109"/>
  <c r="P1716" i="109"/>
  <c r="K139" i="110"/>
  <c r="Q3468" i="109"/>
  <c r="Y634" i="109"/>
  <c r="S1551" i="109"/>
  <c r="Y522" i="109"/>
  <c r="S414" i="109"/>
  <c r="U3739" i="109"/>
  <c r="S851" i="109"/>
  <c r="X1551" i="109"/>
  <c r="P3844" i="109"/>
  <c r="S2675" i="109"/>
  <c r="R3115" i="109"/>
  <c r="T1497" i="109"/>
  <c r="W2798" i="109"/>
  <c r="O4271" i="109"/>
  <c r="W1338" i="109"/>
  <c r="Y534" i="109"/>
  <c r="X3408" i="109"/>
  <c r="S2444" i="109"/>
  <c r="N1112" i="109"/>
  <c r="O3484" i="109"/>
  <c r="N4032" i="109"/>
  <c r="S3333" i="109"/>
  <c r="N376" i="109"/>
  <c r="N381" i="109"/>
  <c r="S1587" i="109"/>
  <c r="T1714" i="109"/>
  <c r="P3455" i="109"/>
  <c r="V2786" i="109"/>
  <c r="Q4185" i="109"/>
  <c r="R4112" i="109"/>
  <c r="Q100" i="109"/>
  <c r="X2371" i="109"/>
  <c r="N4063" i="109"/>
  <c r="R200" i="109"/>
  <c r="R65" i="110"/>
  <c r="U4196" i="109"/>
  <c r="N4123" i="109"/>
  <c r="N1222" i="109"/>
  <c r="V1935" i="109"/>
  <c r="O35" i="110"/>
  <c r="N491" i="109"/>
  <c r="N4257" i="109"/>
  <c r="U2724" i="109"/>
  <c r="X246" i="109"/>
  <c r="W243" i="109"/>
  <c r="R183" i="109"/>
  <c r="N3758" i="109"/>
  <c r="M65" i="110"/>
  <c r="Q1351" i="109"/>
  <c r="U47" i="110"/>
  <c r="U4115" i="109"/>
  <c r="T2747" i="109"/>
  <c r="W110" i="109"/>
  <c r="N1264" i="109"/>
  <c r="N36" i="110"/>
  <c r="T93" i="110"/>
  <c r="N100" i="109"/>
  <c r="Q110" i="110"/>
  <c r="U139" i="110"/>
  <c r="T3" i="110"/>
  <c r="S634" i="109"/>
  <c r="S3404" i="109"/>
  <c r="O2201" i="109"/>
  <c r="N1871" i="109"/>
  <c r="P1633" i="109"/>
  <c r="W4280" i="109"/>
  <c r="W2710" i="109"/>
  <c r="Q1945" i="109"/>
  <c r="X3484" i="109"/>
  <c r="U3114" i="109"/>
  <c r="U1325" i="109"/>
  <c r="U3732" i="109"/>
  <c r="X158" i="109"/>
  <c r="U4142" i="109"/>
  <c r="W1364" i="109"/>
  <c r="R3369" i="109"/>
  <c r="O3915" i="109"/>
  <c r="V1690" i="109"/>
  <c r="R2385" i="109"/>
  <c r="S2572" i="109"/>
  <c r="U923" i="109"/>
  <c r="W1945" i="109"/>
  <c r="S3770" i="109"/>
  <c r="V195" i="109"/>
  <c r="O169" i="109"/>
  <c r="U3820" i="109"/>
  <c r="U2678" i="109"/>
  <c r="O4246" i="109"/>
  <c r="P414" i="109"/>
  <c r="X91" i="109"/>
  <c r="V827" i="109"/>
  <c r="V1130" i="109"/>
  <c r="Q1477" i="109"/>
  <c r="U2018" i="109"/>
  <c r="W2582" i="109"/>
  <c r="R2605" i="109"/>
  <c r="N2053" i="109"/>
  <c r="O3046" i="109"/>
  <c r="S377" i="109"/>
  <c r="R3381" i="109"/>
  <c r="W819" i="109"/>
  <c r="Q2021" i="109"/>
  <c r="T2298" i="109"/>
  <c r="W2425" i="109"/>
  <c r="W3557" i="109"/>
  <c r="S2750" i="109"/>
  <c r="V2354" i="109"/>
  <c r="O3732" i="109"/>
  <c r="T2786" i="109"/>
  <c r="X2213" i="109"/>
  <c r="U2225" i="109"/>
  <c r="R1111" i="109"/>
  <c r="Q1221" i="109"/>
  <c r="O4138" i="109"/>
  <c r="Q2783" i="109"/>
  <c r="N1916" i="109"/>
  <c r="X2639" i="109"/>
  <c r="U91" i="109"/>
  <c r="Q1341" i="109"/>
  <c r="Q911" i="109"/>
  <c r="R1363" i="109"/>
  <c r="O595" i="109"/>
  <c r="Q4271" i="109"/>
  <c r="Q2363" i="109"/>
  <c r="P449" i="109"/>
  <c r="V3115" i="109"/>
  <c r="S3009" i="109"/>
  <c r="U3115" i="109"/>
  <c r="W1982" i="109"/>
  <c r="N923" i="109"/>
  <c r="T856" i="109"/>
  <c r="U2279" i="109"/>
  <c r="Q1725" i="109"/>
  <c r="V819" i="109"/>
  <c r="Q3084" i="109"/>
  <c r="R3842" i="109"/>
  <c r="R1148" i="109"/>
  <c r="S1570" i="109"/>
  <c r="P1203" i="109"/>
  <c r="Y838" i="109"/>
  <c r="W2663" i="109"/>
  <c r="U1295" i="109"/>
  <c r="R899" i="109"/>
  <c r="N2579" i="109"/>
  <c r="Q1629" i="109"/>
  <c r="T2678" i="109"/>
  <c r="V2968" i="109"/>
  <c r="P967" i="109"/>
  <c r="S778" i="109"/>
  <c r="W1118" i="109"/>
  <c r="U3813" i="109"/>
  <c r="O2227" i="109"/>
  <c r="T748" i="109"/>
  <c r="Y1323" i="109"/>
  <c r="P888" i="109"/>
  <c r="S1916" i="109"/>
  <c r="T1837" i="109"/>
  <c r="Y2579" i="109"/>
  <c r="R3297" i="109"/>
  <c r="P3174" i="109"/>
  <c r="X958" i="109"/>
  <c r="O3771" i="109"/>
  <c r="O1725" i="109"/>
  <c r="Y3017" i="109"/>
  <c r="Y999" i="109"/>
  <c r="R3699" i="109"/>
  <c r="V976" i="109"/>
  <c r="Y3513" i="109"/>
  <c r="O4208" i="109"/>
  <c r="R2724" i="109"/>
  <c r="U1716" i="109"/>
  <c r="R3466" i="109"/>
  <c r="W821" i="109"/>
  <c r="S522" i="109"/>
  <c r="Q374" i="109"/>
  <c r="R1550" i="109"/>
  <c r="Q814" i="109"/>
  <c r="N3698" i="109"/>
  <c r="Q2719" i="109"/>
  <c r="U1218" i="109"/>
  <c r="O4214" i="109"/>
  <c r="Q900" i="109"/>
  <c r="O3016" i="109"/>
  <c r="Y4106" i="109"/>
  <c r="S37" i="109"/>
  <c r="R2310" i="109"/>
  <c r="V3187" i="109"/>
  <c r="Q2736" i="109"/>
  <c r="Y4284" i="109"/>
  <c r="Y1191" i="109"/>
  <c r="P1580" i="109"/>
  <c r="Y3020" i="109"/>
  <c r="O2966" i="109"/>
  <c r="V1568" i="109"/>
  <c r="V830" i="109"/>
  <c r="W2311" i="109"/>
  <c r="X1495" i="109"/>
  <c r="X3078" i="109"/>
  <c r="U3443" i="109"/>
  <c r="Y2932" i="109"/>
  <c r="P3302" i="109"/>
  <c r="X1118" i="109"/>
  <c r="Q3539" i="109"/>
  <c r="T1186" i="109"/>
  <c r="V2676" i="109"/>
  <c r="U2969" i="109"/>
  <c r="R4099" i="109"/>
  <c r="U634" i="109"/>
  <c r="Q893" i="109"/>
  <c r="W3516" i="109"/>
  <c r="U2079" i="109"/>
  <c r="Q2458" i="109"/>
  <c r="R2386" i="109"/>
  <c r="Q2456" i="109"/>
  <c r="V528" i="109"/>
  <c r="R2418" i="109"/>
  <c r="R1580" i="109"/>
  <c r="W119" i="109"/>
  <c r="U753" i="109"/>
  <c r="T374" i="109"/>
  <c r="P1695" i="109"/>
  <c r="V3367" i="109"/>
  <c r="W473" i="109"/>
  <c r="U1988" i="109"/>
  <c r="X3443" i="109"/>
  <c r="T4269" i="109"/>
  <c r="W488" i="109"/>
  <c r="V1107" i="109"/>
  <c r="S2827" i="109"/>
  <c r="U965" i="109"/>
  <c r="O4188" i="109"/>
  <c r="W2201" i="109"/>
  <c r="O1556" i="109"/>
  <c r="R4208" i="109"/>
  <c r="W2652" i="109"/>
  <c r="R2572" i="109"/>
  <c r="O783" i="109"/>
  <c r="T4243" i="109"/>
  <c r="P1144" i="109"/>
  <c r="R1841" i="109"/>
  <c r="P965" i="109"/>
  <c r="V2317" i="109"/>
  <c r="O4281" i="109"/>
  <c r="U2973" i="109"/>
  <c r="P2081" i="109"/>
  <c r="P595" i="109"/>
  <c r="U1980" i="109"/>
  <c r="V2681" i="109"/>
  <c r="Y2098" i="109"/>
  <c r="U1542" i="109"/>
  <c r="U1652" i="109"/>
  <c r="O2637" i="109"/>
  <c r="O1688" i="109"/>
  <c r="O4042" i="109"/>
  <c r="V1916" i="109"/>
  <c r="T1361" i="109"/>
  <c r="S1104" i="109"/>
  <c r="P3335" i="109"/>
  <c r="O2371" i="109"/>
  <c r="S593" i="109"/>
  <c r="R3407" i="109"/>
  <c r="S1580" i="109"/>
  <c r="Y388" i="109"/>
  <c r="X1879" i="109"/>
  <c r="S812" i="109"/>
  <c r="V3843" i="109"/>
  <c r="N402" i="109"/>
  <c r="P3002" i="109"/>
  <c r="U3103" i="109"/>
  <c r="V3005" i="109"/>
  <c r="T600" i="109"/>
  <c r="O1326" i="109"/>
  <c r="W3892" i="109"/>
  <c r="W3746" i="109"/>
  <c r="V1995" i="109"/>
  <c r="U1362" i="109"/>
  <c r="V1733" i="109"/>
  <c r="T3166" i="109"/>
  <c r="N2227" i="109"/>
  <c r="P4215" i="109"/>
  <c r="R3458" i="109"/>
  <c r="N2678" i="109"/>
  <c r="S89" i="109"/>
  <c r="S2736" i="109"/>
  <c r="Y2713" i="109"/>
  <c r="P4104" i="109"/>
  <c r="S2944" i="109"/>
  <c r="U2418" i="109"/>
  <c r="V377" i="109"/>
  <c r="Q3881" i="109"/>
  <c r="S3075" i="109"/>
  <c r="W1289" i="109"/>
  <c r="O1945" i="109"/>
  <c r="P4052" i="109"/>
  <c r="S3881" i="109"/>
  <c r="R1287" i="109"/>
  <c r="T3881" i="109"/>
  <c r="U1361" i="109"/>
  <c r="R3520" i="109"/>
  <c r="S2018" i="109"/>
  <c r="S748" i="109"/>
  <c r="U2929" i="109"/>
  <c r="R2053" i="109"/>
  <c r="U3700" i="109"/>
  <c r="X1111" i="109"/>
  <c r="W1362" i="109"/>
  <c r="W3554" i="109"/>
  <c r="O3674" i="109"/>
  <c r="S3844" i="109"/>
  <c r="T4281" i="109"/>
  <c r="U3162" i="109"/>
  <c r="Q488" i="109"/>
  <c r="T1948" i="109"/>
  <c r="V2060" i="109"/>
  <c r="Y90" i="109"/>
  <c r="T1290" i="109"/>
  <c r="U465" i="109"/>
  <c r="S611" i="109"/>
  <c r="T2639" i="109"/>
  <c r="N1849" i="109"/>
  <c r="Q995" i="109"/>
  <c r="U3150" i="109"/>
  <c r="R2382" i="109"/>
  <c r="X3447" i="109"/>
  <c r="O2208" i="109"/>
  <c r="O900" i="109"/>
  <c r="X3522" i="109"/>
  <c r="R1581" i="109"/>
  <c r="T2609" i="109"/>
  <c r="R560" i="109"/>
  <c r="P2604" i="109"/>
  <c r="S4243" i="109"/>
  <c r="Y2609" i="109"/>
  <c r="Q2018" i="109"/>
  <c r="X1550" i="109"/>
  <c r="T2603" i="109"/>
  <c r="O2298" i="109"/>
  <c r="W1944" i="109"/>
  <c r="Y564" i="109"/>
  <c r="O3850" i="109"/>
  <c r="R3687" i="109"/>
  <c r="U3906" i="109"/>
  <c r="Q1111" i="109"/>
  <c r="V2382" i="109"/>
  <c r="V2213" i="109"/>
  <c r="O2383" i="109"/>
  <c r="Q2797" i="109"/>
  <c r="Q2093" i="109"/>
  <c r="P3155" i="109"/>
  <c r="X753" i="109"/>
  <c r="X24" i="109"/>
  <c r="V2828" i="109"/>
  <c r="W4287" i="109"/>
  <c r="S2274" i="109"/>
  <c r="W1910" i="109"/>
  <c r="W3308" i="109"/>
  <c r="N2281" i="109"/>
  <c r="N1944" i="109"/>
  <c r="W4245" i="109"/>
  <c r="S3376" i="109"/>
  <c r="W538" i="109"/>
  <c r="T381" i="109"/>
  <c r="O1643" i="109"/>
  <c r="V1508" i="109"/>
  <c r="O3193" i="109"/>
  <c r="P1111" i="109"/>
  <c r="Y1860" i="109"/>
  <c r="U2426" i="109"/>
  <c r="T1349" i="109"/>
  <c r="S3112" i="109"/>
  <c r="T1841" i="109"/>
  <c r="S2091" i="109"/>
  <c r="P2677" i="109"/>
  <c r="S3369" i="109"/>
  <c r="O1111" i="109"/>
  <c r="Q2947" i="109"/>
  <c r="Q456" i="109"/>
  <c r="U4284" i="109"/>
  <c r="V3075" i="109"/>
  <c r="T3484" i="109"/>
  <c r="Y2929" i="109"/>
  <c r="S465" i="109"/>
  <c r="O392" i="109"/>
  <c r="O4068" i="109"/>
  <c r="R2462" i="109"/>
  <c r="T608" i="109"/>
  <c r="X2420" i="109"/>
  <c r="O4250" i="109"/>
  <c r="O110" i="109"/>
  <c r="W3333" i="109"/>
  <c r="Q1726" i="109"/>
  <c r="Y538" i="109"/>
  <c r="V1910" i="109"/>
  <c r="U1195" i="109"/>
  <c r="R1587" i="109"/>
  <c r="P4062" i="109"/>
  <c r="X2824" i="109"/>
  <c r="P2382" i="109"/>
  <c r="Q447" i="109"/>
  <c r="S4214" i="109"/>
  <c r="R3769" i="109"/>
  <c r="T2579" i="109"/>
  <c r="O3551" i="109"/>
  <c r="P4283" i="109"/>
  <c r="T1909" i="109"/>
  <c r="V3002" i="109"/>
  <c r="P1579" i="109"/>
  <c r="T3082" i="109"/>
  <c r="X383" i="109"/>
  <c r="P638" i="109"/>
  <c r="U3320" i="109"/>
  <c r="V3370" i="109"/>
  <c r="S2967" i="109"/>
  <c r="S885" i="109"/>
  <c r="S3155" i="109"/>
  <c r="W484" i="109"/>
  <c r="W2579" i="109"/>
  <c r="X814" i="109"/>
  <c r="S2199" i="109"/>
  <c r="Y1487" i="109"/>
  <c r="V381" i="109"/>
  <c r="R2820" i="109"/>
  <c r="S1618" i="109"/>
  <c r="P1946" i="109"/>
  <c r="Q922" i="109"/>
  <c r="R4105" i="109"/>
  <c r="P3666" i="109"/>
  <c r="U826" i="109"/>
  <c r="O838" i="109"/>
  <c r="N1659" i="109"/>
  <c r="T1119" i="109"/>
  <c r="W18" i="109"/>
  <c r="S84" i="109"/>
  <c r="N3309" i="109"/>
  <c r="X3043" i="109"/>
  <c r="N2060" i="109"/>
  <c r="P4196" i="109"/>
  <c r="O96" i="109"/>
  <c r="X2724" i="109"/>
  <c r="R3412" i="109"/>
  <c r="R1733" i="109"/>
  <c r="Y900" i="109"/>
  <c r="W1295" i="109"/>
  <c r="Y3732" i="109"/>
  <c r="V1872" i="109"/>
  <c r="U2750" i="109"/>
  <c r="V3485" i="109"/>
  <c r="X2067" i="109"/>
  <c r="V3528" i="109"/>
  <c r="R2675" i="109"/>
  <c r="Y54" i="109"/>
  <c r="T561" i="109"/>
  <c r="V3312" i="109"/>
  <c r="T633" i="109"/>
  <c r="O1860" i="109"/>
  <c r="S2061" i="109"/>
  <c r="O49" i="109"/>
  <c r="W2298" i="109"/>
  <c r="W3820" i="109"/>
  <c r="T1143" i="109"/>
  <c r="R3075" i="109"/>
  <c r="T3115" i="109"/>
  <c r="Y4177" i="109"/>
  <c r="W1259" i="109"/>
  <c r="T783" i="109"/>
  <c r="W780" i="109"/>
  <c r="Y2566" i="109"/>
  <c r="V1915" i="109"/>
  <c r="X4052" i="109"/>
  <c r="O1331" i="109"/>
  <c r="Q3078" i="109"/>
  <c r="P3332" i="109"/>
  <c r="O3296" i="109"/>
  <c r="R4179" i="109"/>
  <c r="O1145" i="109"/>
  <c r="T2645" i="109"/>
  <c r="X2352" i="109"/>
  <c r="W3041" i="109"/>
  <c r="S3831" i="109"/>
  <c r="N3845" i="109"/>
  <c r="Q17" i="110"/>
  <c r="O3734" i="109"/>
  <c r="S3777" i="109"/>
  <c r="T3017" i="109"/>
  <c r="N2243" i="109"/>
  <c r="U2363" i="109"/>
  <c r="V164" i="109"/>
  <c r="R120" i="109"/>
  <c r="U2208" i="109"/>
  <c r="N2236" i="109"/>
  <c r="V930" i="109"/>
  <c r="N2213" i="109"/>
  <c r="V1142" i="109"/>
  <c r="P3541" i="109"/>
  <c r="L33" i="110"/>
  <c r="R3760" i="109"/>
  <c r="N1477" i="109"/>
  <c r="T127" i="109"/>
  <c r="U3112" i="109"/>
  <c r="R2062" i="109"/>
  <c r="V4271" i="109"/>
  <c r="Q96" i="109"/>
  <c r="O893" i="109"/>
  <c r="X1629" i="109"/>
  <c r="N4115" i="109"/>
  <c r="Q840" i="109"/>
  <c r="Q3777" i="109"/>
  <c r="P3381" i="109"/>
  <c r="S2801" i="109"/>
  <c r="R1476" i="109"/>
  <c r="N1623" i="109"/>
  <c r="N11" i="109"/>
  <c r="R154" i="110"/>
  <c r="Q138" i="110"/>
  <c r="T96" i="110"/>
  <c r="P4" i="110"/>
  <c r="N121" i="109"/>
  <c r="S3082" i="109"/>
  <c r="T450" i="109"/>
  <c r="W522" i="109"/>
  <c r="T1364" i="109"/>
  <c r="R3528" i="109"/>
  <c r="V1145" i="109"/>
  <c r="R997" i="109"/>
  <c r="U3849" i="109"/>
  <c r="X2006" i="109"/>
  <c r="V2710" i="109"/>
  <c r="S2749" i="109"/>
  <c r="O1878" i="109"/>
  <c r="S1363" i="109"/>
  <c r="R4115" i="109"/>
  <c r="R1495" i="109"/>
  <c r="V4135" i="109"/>
  <c r="X966" i="109"/>
  <c r="N557" i="109"/>
  <c r="T2724" i="109"/>
  <c r="Q3831" i="109"/>
  <c r="W4258" i="109"/>
  <c r="N2382" i="109"/>
  <c r="Q2455" i="109"/>
  <c r="R1875" i="109"/>
  <c r="W2427" i="109"/>
  <c r="P1660" i="109"/>
  <c r="N930" i="109"/>
  <c r="N2290" i="109"/>
  <c r="N3892" i="109"/>
  <c r="Q4172" i="109"/>
  <c r="N4188" i="109"/>
  <c r="N973" i="109"/>
  <c r="N19" i="110"/>
  <c r="N383" i="109"/>
  <c r="O256" i="109"/>
  <c r="N157" i="109"/>
  <c r="N138" i="110"/>
  <c r="Q1568" i="109"/>
  <c r="R108" i="109"/>
  <c r="Q96" i="110"/>
  <c r="W265" i="109"/>
  <c r="K152" i="110"/>
  <c r="R2682" i="109"/>
  <c r="W827" i="109"/>
  <c r="R93" i="110"/>
  <c r="W3458" i="109"/>
  <c r="X1264" i="109"/>
  <c r="Q80" i="110"/>
  <c r="N3842" i="109"/>
  <c r="V1349" i="109"/>
  <c r="Q3485" i="109"/>
  <c r="N82" i="109"/>
  <c r="P4068" i="109"/>
  <c r="Y926" i="109"/>
  <c r="X2243" i="109"/>
  <c r="R196" i="109"/>
  <c r="N812" i="109"/>
  <c r="S169" i="109"/>
  <c r="J58" i="110"/>
  <c r="N49" i="110"/>
  <c r="L80" i="110"/>
  <c r="M169" i="110"/>
  <c r="N1607" i="109"/>
  <c r="Q109" i="110"/>
  <c r="T3009" i="109"/>
  <c r="O3443" i="109"/>
  <c r="T2640" i="109"/>
  <c r="W1925" i="109"/>
  <c r="Y199" i="109"/>
  <c r="S1691" i="109"/>
  <c r="P1477" i="109"/>
  <c r="P851" i="109"/>
  <c r="P972" i="109"/>
  <c r="Y621" i="109"/>
  <c r="T973" i="109"/>
  <c r="P3385" i="109"/>
  <c r="R1703" i="109"/>
  <c r="R1215" i="109"/>
  <c r="T1351" i="109"/>
  <c r="O3017" i="109"/>
  <c r="P984" i="109"/>
  <c r="W1191" i="109"/>
  <c r="V2202" i="109"/>
  <c r="Y3447" i="109"/>
  <c r="U996" i="109"/>
  <c r="T392" i="109"/>
  <c r="S2809" i="109"/>
  <c r="R1874" i="109"/>
  <c r="W3919" i="109"/>
  <c r="U2681" i="109"/>
  <c r="X1325" i="109"/>
  <c r="S2738" i="109"/>
  <c r="N2457" i="109"/>
  <c r="Y4271" i="109"/>
  <c r="V780" i="109"/>
  <c r="W256" i="109"/>
  <c r="P3466" i="109"/>
  <c r="U3904" i="109"/>
  <c r="Q50" i="109"/>
  <c r="N1688" i="109"/>
  <c r="N3687" i="109"/>
  <c r="W108" i="109"/>
  <c r="U121" i="109"/>
  <c r="R17" i="110"/>
  <c r="Q4215" i="109"/>
  <c r="U3395" i="109"/>
  <c r="P23" i="109"/>
  <c r="R110" i="109"/>
  <c r="Y827" i="109"/>
  <c r="T3842" i="109"/>
  <c r="X3747" i="109"/>
  <c r="N1145" i="109"/>
  <c r="Q2572" i="109"/>
  <c r="R3893" i="109"/>
  <c r="O27" i="109"/>
  <c r="X857" i="109"/>
  <c r="N1180" i="109"/>
  <c r="P2373" i="109"/>
  <c r="T2432" i="109"/>
  <c r="V2651" i="109"/>
  <c r="S1995" i="109"/>
  <c r="Y127" i="109"/>
  <c r="L111" i="110"/>
  <c r="R35" i="110"/>
  <c r="P124" i="110"/>
  <c r="N200" i="109"/>
  <c r="J155" i="110"/>
  <c r="T124" i="110"/>
  <c r="T2427" i="109"/>
  <c r="U776" i="109"/>
  <c r="S3812" i="109"/>
  <c r="Q1331" i="109"/>
  <c r="N4177" i="109"/>
  <c r="T2736" i="109"/>
  <c r="X976" i="109"/>
  <c r="R857" i="109"/>
  <c r="P3030" i="109"/>
  <c r="S2213" i="109"/>
  <c r="P4257" i="109"/>
  <c r="W973" i="109"/>
  <c r="O2592" i="109"/>
  <c r="Q4281" i="109"/>
  <c r="U2275" i="109"/>
  <c r="Y2567" i="109"/>
  <c r="S1947" i="109"/>
  <c r="W765" i="109"/>
  <c r="S2457" i="109"/>
  <c r="Q1946" i="109"/>
  <c r="U4027" i="109"/>
  <c r="N999" i="109"/>
  <c r="S3375" i="109"/>
  <c r="W1144" i="109"/>
  <c r="P2644" i="109"/>
  <c r="Y3370" i="109"/>
  <c r="W170" i="109"/>
  <c r="P62" i="110"/>
  <c r="S3923" i="109"/>
  <c r="N447" i="109"/>
  <c r="N4104" i="109"/>
  <c r="T100" i="109"/>
  <c r="S1556" i="109"/>
  <c r="U2068" i="109"/>
  <c r="O140" i="110"/>
  <c r="N1276" i="109"/>
  <c r="Q2286" i="109"/>
  <c r="U94" i="110"/>
  <c r="S242" i="109"/>
  <c r="P77" i="110"/>
  <c r="K79" i="110"/>
  <c r="N2312" i="109"/>
  <c r="N2797" i="109"/>
  <c r="Q3747" i="109"/>
  <c r="P110" i="109"/>
  <c r="X108" i="109"/>
  <c r="X4284" i="109"/>
  <c r="N413" i="109"/>
  <c r="N4026" i="109"/>
  <c r="N1653" i="109"/>
  <c r="R2286" i="109"/>
  <c r="W2068" i="109"/>
  <c r="P3162" i="109"/>
  <c r="V2353" i="109"/>
  <c r="X1583" i="109"/>
  <c r="P826" i="109"/>
  <c r="W1111" i="109"/>
  <c r="W2363" i="109"/>
  <c r="T139" i="110"/>
  <c r="U80" i="110"/>
  <c r="P155" i="110"/>
  <c r="U153" i="110"/>
  <c r="U34" i="110"/>
  <c r="R111" i="110"/>
  <c r="O5" i="110"/>
  <c r="Q2274" i="109"/>
  <c r="S838" i="109"/>
  <c r="Y2097" i="109"/>
  <c r="Y3010" i="109"/>
  <c r="P2286" i="109"/>
  <c r="S1472" i="109"/>
  <c r="Y3078" i="109"/>
  <c r="V2592" i="109"/>
  <c r="Q564" i="109"/>
  <c r="P1690" i="109"/>
  <c r="S2426" i="109"/>
  <c r="W2931" i="109"/>
  <c r="X1192" i="109"/>
  <c r="U414" i="109"/>
  <c r="Q4178" i="109"/>
  <c r="T2236" i="109"/>
  <c r="Y2202" i="109"/>
  <c r="S1875" i="109"/>
  <c r="V3112" i="109"/>
  <c r="U1179" i="109"/>
  <c r="R3831" i="109"/>
  <c r="R3189" i="109"/>
  <c r="N3551" i="109"/>
  <c r="W3541" i="109"/>
  <c r="O119" i="109"/>
  <c r="Y4257" i="109"/>
  <c r="R193" i="109"/>
  <c r="W527" i="109"/>
  <c r="U2463" i="109"/>
  <c r="V89" i="109"/>
  <c r="Q3466" i="109"/>
  <c r="N1618" i="109"/>
  <c r="X2298" i="109"/>
  <c r="Y1630" i="109"/>
  <c r="N3527" i="109"/>
  <c r="W1349" i="109"/>
  <c r="P265" i="109"/>
  <c r="P170" i="110"/>
  <c r="N2017" i="109"/>
  <c r="W2968" i="109"/>
  <c r="S158" i="109"/>
  <c r="X196" i="109"/>
  <c r="N1921" i="109"/>
  <c r="N2237" i="109"/>
  <c r="S163" i="109"/>
  <c r="N1660" i="109"/>
  <c r="N1221" i="109"/>
  <c r="N3030" i="109"/>
  <c r="K65" i="110"/>
  <c r="W899" i="109"/>
  <c r="N400" i="109"/>
  <c r="N3039" i="109"/>
  <c r="Y200" i="109"/>
  <c r="U272" i="109"/>
  <c r="P90" i="109"/>
  <c r="N3820" i="109"/>
  <c r="R269" i="109"/>
  <c r="N3760" i="109"/>
  <c r="N96" i="109"/>
  <c r="N63" i="110"/>
  <c r="M64" i="110"/>
  <c r="O2" i="110"/>
  <c r="Q169" i="110"/>
  <c r="R63" i="110"/>
  <c r="W37" i="109"/>
  <c r="Q3677" i="109"/>
  <c r="P3020" i="109"/>
  <c r="P3017" i="109"/>
  <c r="Q1132" i="109"/>
  <c r="W2974" i="109"/>
  <c r="Q4250" i="109"/>
  <c r="P3320" i="109"/>
  <c r="U3113" i="109"/>
  <c r="R4024" i="109"/>
  <c r="S783" i="109"/>
  <c r="X1002" i="109"/>
  <c r="Q3516" i="109"/>
  <c r="X2433" i="109"/>
  <c r="U3850" i="109"/>
  <c r="T4038" i="109"/>
  <c r="V851" i="109"/>
  <c r="N1497" i="109"/>
  <c r="W3192" i="109"/>
  <c r="W3114" i="109"/>
  <c r="O522" i="109"/>
  <c r="S1132" i="109"/>
  <c r="V465" i="109"/>
  <c r="R2348" i="109"/>
  <c r="Q492" i="109"/>
  <c r="N1508" i="109"/>
  <c r="U1935" i="109"/>
  <c r="V3703" i="109"/>
  <c r="S243" i="109"/>
  <c r="N2578" i="109"/>
  <c r="Y2736" i="109"/>
  <c r="S4261" i="109"/>
  <c r="N2311" i="109"/>
  <c r="Q242" i="109"/>
  <c r="P3813" i="109"/>
  <c r="N4198" i="109"/>
  <c r="O17" i="110"/>
  <c r="U4288" i="109"/>
  <c r="X973" i="109"/>
  <c r="T3334" i="109"/>
  <c r="Y2801" i="109"/>
  <c r="N3915" i="109"/>
  <c r="N3187" i="109"/>
  <c r="V2755" i="109"/>
  <c r="N2347" i="109"/>
  <c r="U3819" i="109"/>
  <c r="N123" i="110"/>
  <c r="P857" i="109"/>
  <c r="V2801" i="109"/>
  <c r="P64" i="110"/>
  <c r="L47" i="110"/>
  <c r="S4269" i="109"/>
  <c r="R37" i="109"/>
  <c r="Y1218" i="109"/>
  <c r="P3083" i="109"/>
  <c r="Y3156" i="109"/>
  <c r="M109" i="110"/>
  <c r="U181" i="109"/>
  <c r="U96" i="110"/>
  <c r="M33" i="110"/>
  <c r="S169" i="110"/>
  <c r="N155" i="110"/>
  <c r="N246" i="109"/>
  <c r="M126" i="110"/>
  <c r="O4125" i="109"/>
  <c r="R602" i="109"/>
  <c r="X2359" i="109"/>
  <c r="T3750" i="109"/>
  <c r="Q4027" i="109"/>
  <c r="P2955" i="109"/>
  <c r="S3479" i="109"/>
  <c r="R3151" i="109"/>
  <c r="X2608" i="109"/>
  <c r="X4039" i="109"/>
  <c r="T3303" i="109"/>
  <c r="T1980" i="109"/>
  <c r="N1842" i="109"/>
  <c r="Q1551" i="109"/>
  <c r="O3041" i="109"/>
  <c r="Q1291" i="109"/>
  <c r="Q4138" i="109"/>
  <c r="W2024" i="109"/>
  <c r="Y1550" i="109"/>
  <c r="O1933" i="109"/>
  <c r="Q4052" i="109"/>
  <c r="R1216" i="109"/>
  <c r="V593" i="109"/>
  <c r="S2225" i="109"/>
  <c r="S996" i="109"/>
  <c r="P4284" i="109"/>
  <c r="R1716" i="109"/>
  <c r="N3833" i="109"/>
  <c r="R3174" i="109"/>
  <c r="N4172" i="109"/>
  <c r="P1702" i="109"/>
  <c r="N3747" i="109"/>
  <c r="Y2738" i="109"/>
  <c r="O228" i="109"/>
  <c r="N2199" i="109"/>
  <c r="W2017" i="109"/>
  <c r="W1703" i="109"/>
  <c r="N1367" i="109"/>
  <c r="W3090" i="109"/>
  <c r="V3412" i="109"/>
  <c r="Y830" i="109"/>
  <c r="Q820" i="109"/>
  <c r="S20" i="110"/>
  <c r="R1278" i="109"/>
  <c r="T235" i="109"/>
  <c r="K36" i="110"/>
  <c r="U739" i="109"/>
  <c r="T4283" i="109"/>
  <c r="S958" i="109"/>
  <c r="T4062" i="109"/>
  <c r="R1925" i="109"/>
  <c r="T3844" i="109"/>
  <c r="P447" i="109"/>
  <c r="W2207" i="109"/>
  <c r="V1875" i="109"/>
  <c r="S2418" i="109"/>
  <c r="U1586" i="109"/>
  <c r="W2274" i="109"/>
  <c r="P1586" i="109"/>
  <c r="V3082" i="109"/>
  <c r="O4207" i="109"/>
  <c r="T3668" i="109"/>
  <c r="V2352" i="109"/>
  <c r="N1617" i="109"/>
  <c r="V2944" i="109"/>
  <c r="R2665" i="109"/>
  <c r="X3662" i="109"/>
  <c r="W767" i="109"/>
  <c r="O2062" i="109"/>
  <c r="P413" i="109"/>
  <c r="V4170" i="109"/>
  <c r="V1259" i="109"/>
  <c r="O1837" i="109"/>
  <c r="R3481" i="109"/>
  <c r="R473" i="109"/>
  <c r="N1654" i="109"/>
  <c r="S3539" i="109"/>
  <c r="V998" i="109"/>
  <c r="P3904" i="109"/>
  <c r="P4185" i="109"/>
  <c r="P4198" i="109"/>
  <c r="S1205" i="109"/>
  <c r="R4215" i="109"/>
  <c r="X3297" i="109"/>
  <c r="V3919" i="109"/>
  <c r="V46" i="109"/>
  <c r="N492" i="109"/>
  <c r="T3116" i="109"/>
  <c r="W1495" i="109"/>
  <c r="R1836" i="109"/>
  <c r="Y4031" i="109"/>
  <c r="S484" i="109"/>
  <c r="Y4251" i="109"/>
  <c r="W3700" i="109"/>
  <c r="Y1252" i="109"/>
  <c r="P2973" i="109"/>
  <c r="N1484" i="109"/>
  <c r="P108" i="109"/>
  <c r="N2608" i="109"/>
  <c r="N50" i="109"/>
  <c r="Y2348" i="109"/>
  <c r="V2418" i="109"/>
  <c r="U529" i="109"/>
  <c r="Q3166" i="109"/>
  <c r="N2298" i="109"/>
  <c r="R169" i="110"/>
  <c r="S2360" i="109"/>
  <c r="N254" i="109"/>
  <c r="V3552" i="109"/>
  <c r="W1994" i="109"/>
  <c r="O3176" i="109"/>
  <c r="Q4251" i="109"/>
  <c r="Y2006" i="109"/>
  <c r="N3896" i="109"/>
  <c r="N35" i="109"/>
  <c r="J92" i="110"/>
  <c r="V402" i="109"/>
  <c r="Y2931" i="109"/>
  <c r="Y1368" i="109"/>
  <c r="X2008" i="109"/>
  <c r="R124" i="110"/>
  <c r="R2081" i="109"/>
  <c r="U2682" i="109"/>
  <c r="N152" i="110"/>
  <c r="U173" i="109"/>
  <c r="Y1203" i="109"/>
  <c r="U851" i="109"/>
  <c r="Q90" i="109"/>
  <c r="N1192" i="109"/>
  <c r="P2071" i="109"/>
  <c r="T2079" i="109"/>
  <c r="N2728" i="109"/>
  <c r="Q3011" i="109"/>
  <c r="U454" i="109"/>
  <c r="O3155" i="109"/>
  <c r="Y273" i="109"/>
  <c r="N2021" i="109"/>
  <c r="N3367" i="109"/>
  <c r="R778" i="109"/>
  <c r="N3923" i="109"/>
  <c r="Q1141" i="109"/>
  <c r="X392" i="109"/>
  <c r="U849" i="109"/>
  <c r="O2025" i="109"/>
  <c r="W3331" i="109"/>
  <c r="X2081" i="109"/>
  <c r="N1507" i="109"/>
  <c r="O2279" i="109"/>
  <c r="M17" i="110"/>
  <c r="N1945" i="109"/>
  <c r="W158" i="109"/>
  <c r="N484" i="109"/>
  <c r="U779" i="109"/>
  <c r="T137" i="110"/>
  <c r="P3382" i="109"/>
  <c r="W273" i="109"/>
  <c r="P1191" i="109"/>
  <c r="R1268" i="109"/>
  <c r="U125" i="110"/>
  <c r="Y2811" i="109"/>
  <c r="N1218" i="109"/>
  <c r="Y183" i="109"/>
  <c r="K125" i="110"/>
  <c r="N122" i="109"/>
  <c r="U156" i="110"/>
  <c r="T64" i="110"/>
  <c r="Q93" i="110"/>
  <c r="R2017" i="109"/>
  <c r="N3103" i="109"/>
  <c r="N170" i="110"/>
  <c r="V3047" i="109"/>
  <c r="Q1557" i="109"/>
  <c r="L20" i="110"/>
  <c r="U3750" i="109"/>
  <c r="K51" i="110"/>
  <c r="V183" i="109"/>
  <c r="U95" i="110"/>
  <c r="Q121" i="109"/>
  <c r="T120" i="109"/>
  <c r="W4288" i="109"/>
  <c r="N48" i="109"/>
  <c r="S108" i="110"/>
  <c r="J139" i="110"/>
  <c r="P966" i="109"/>
  <c r="N1338" i="109"/>
  <c r="P273" i="109"/>
  <c r="T1142" i="109"/>
  <c r="P153" i="110"/>
  <c r="O199" i="109"/>
  <c r="M20" i="110"/>
  <c r="J72" i="110"/>
  <c r="N3870" i="109"/>
  <c r="J60" i="110"/>
  <c r="T21" i="110"/>
  <c r="J87" i="110"/>
  <c r="N3943" i="109"/>
  <c r="J36" i="110"/>
  <c r="N21" i="110"/>
  <c r="J110" i="110"/>
  <c r="U4" i="110"/>
  <c r="J79" i="110"/>
  <c r="N804" i="109"/>
  <c r="R5" i="110"/>
  <c r="R21" i="110"/>
  <c r="N2702" i="109"/>
  <c r="X1623" i="109"/>
  <c r="N2603" i="109"/>
  <c r="R123" i="110"/>
  <c r="M141" i="110"/>
  <c r="P3443" i="109"/>
  <c r="S3039" i="109"/>
  <c r="U235" i="109"/>
  <c r="U122" i="110"/>
  <c r="N3477" i="109"/>
  <c r="M123" i="110"/>
  <c r="U265" i="109"/>
  <c r="S154" i="110"/>
  <c r="J163" i="110"/>
  <c r="J80" i="110"/>
  <c r="W3808" i="109"/>
  <c r="V447" i="109"/>
  <c r="O851" i="109"/>
  <c r="N461" i="109"/>
  <c r="P4115" i="109"/>
  <c r="T1703" i="109"/>
  <c r="P82" i="109"/>
  <c r="V1252" i="109"/>
  <c r="N3812" i="109"/>
  <c r="Q173" i="109"/>
  <c r="R2018" i="109"/>
  <c r="R3662" i="109"/>
  <c r="R110" i="110"/>
  <c r="P1995" i="109"/>
  <c r="N195" i="109"/>
  <c r="P1351" i="109"/>
  <c r="W1998" i="109"/>
  <c r="R96" i="110"/>
  <c r="O169" i="110"/>
  <c r="M168" i="110"/>
  <c r="P1192" i="109"/>
  <c r="U1641" i="109"/>
  <c r="Y2298" i="109"/>
  <c r="J118" i="110"/>
  <c r="N81" i="110"/>
  <c r="T559" i="109"/>
  <c r="Y814" i="109"/>
  <c r="Y4099" i="109"/>
  <c r="N2937" i="109"/>
  <c r="O1633" i="109"/>
  <c r="T2053" i="109"/>
  <c r="U2590" i="109"/>
  <c r="W528" i="109"/>
  <c r="R2446" i="109"/>
  <c r="R3046" i="109"/>
  <c r="P3309" i="109"/>
  <c r="Y1469" i="109"/>
  <c r="R3696" i="109"/>
  <c r="O3814" i="109"/>
  <c r="U3551" i="109"/>
  <c r="Q595" i="109"/>
  <c r="O4284" i="109"/>
  <c r="T35" i="109"/>
  <c r="P1323" i="109"/>
  <c r="W3370" i="109"/>
  <c r="S3294" i="109"/>
  <c r="R3776" i="109"/>
  <c r="P1871" i="109"/>
  <c r="W3101" i="109"/>
  <c r="Q3554" i="109"/>
  <c r="R3339" i="109"/>
  <c r="O2353" i="109"/>
  <c r="P2718" i="109"/>
  <c r="P3075" i="109"/>
  <c r="N2681" i="109"/>
  <c r="W383" i="109"/>
  <c r="P2275" i="109"/>
  <c r="U4065" i="109"/>
  <c r="W3176" i="109"/>
  <c r="T3466" i="109"/>
  <c r="S2071" i="109"/>
  <c r="R558" i="109"/>
  <c r="V3881" i="109"/>
  <c r="T757" i="109"/>
  <c r="T2290" i="109"/>
  <c r="N3406" i="109"/>
  <c r="X1568" i="109"/>
  <c r="S4099" i="109"/>
  <c r="W3922" i="109"/>
  <c r="P2239" i="109"/>
  <c r="T1696" i="109"/>
  <c r="S1948" i="109"/>
  <c r="U2090" i="109"/>
  <c r="O3557" i="109"/>
  <c r="Q122" i="109"/>
  <c r="P1733" i="109"/>
  <c r="P3163" i="109"/>
  <c r="S119" i="109"/>
  <c r="S81" i="110"/>
  <c r="V2053" i="109"/>
  <c r="U3408" i="109"/>
  <c r="P3918" i="109"/>
  <c r="Q4111" i="109"/>
  <c r="N2025" i="109"/>
  <c r="V50" i="109"/>
  <c r="X3466" i="109"/>
  <c r="T123" i="110"/>
  <c r="U1507" i="109"/>
  <c r="V3777" i="109"/>
  <c r="Y3750" i="109"/>
  <c r="U2811" i="109"/>
  <c r="V2008" i="109"/>
  <c r="O85" i="109"/>
  <c r="U11" i="109"/>
  <c r="Q156" i="110"/>
  <c r="S475" i="109"/>
  <c r="N485" i="109"/>
  <c r="V546" i="109"/>
  <c r="K78" i="110"/>
  <c r="N2718" i="109"/>
  <c r="X1716" i="109"/>
  <c r="X2094" i="109"/>
  <c r="N169" i="110"/>
  <c r="T3447" i="109"/>
  <c r="Y383" i="109"/>
  <c r="U892" i="109"/>
  <c r="Q243" i="109"/>
  <c r="Q3120" i="109"/>
  <c r="U3814" i="109"/>
  <c r="S269" i="109"/>
  <c r="R80" i="110"/>
  <c r="R3906" i="109"/>
  <c r="T892" i="109"/>
  <c r="P266" i="109"/>
  <c r="K93" i="110"/>
  <c r="Q168" i="110"/>
  <c r="N3176" i="109"/>
  <c r="V1587" i="109"/>
  <c r="J63" i="110"/>
  <c r="Y3338" i="109"/>
  <c r="O1107" i="109"/>
  <c r="Q3455" i="109"/>
  <c r="O3078" i="109"/>
  <c r="P765" i="109"/>
  <c r="N830" i="109"/>
  <c r="N124" i="110"/>
  <c r="K138" i="110"/>
  <c r="R34" i="110"/>
  <c r="P840" i="109"/>
  <c r="V18" i="109"/>
  <c r="T2967" i="109"/>
  <c r="X126" i="109"/>
  <c r="N3303" i="109"/>
  <c r="S4250" i="109"/>
  <c r="O53" i="109"/>
  <c r="V49" i="109"/>
  <c r="V272" i="109"/>
  <c r="W2736" i="109"/>
  <c r="O50" i="110"/>
  <c r="T18" i="110"/>
  <c r="P97" i="109"/>
  <c r="N3047" i="109"/>
  <c r="T81" i="110"/>
  <c r="N2629" i="109"/>
  <c r="N111" i="110"/>
  <c r="J132" i="110"/>
  <c r="U3539" i="109"/>
  <c r="T121" i="109"/>
  <c r="N2373" i="109"/>
  <c r="W3893" i="109"/>
  <c r="O64" i="110"/>
  <c r="R173" i="109"/>
  <c r="N4038" i="109"/>
  <c r="J177" i="110"/>
  <c r="N231" i="109"/>
  <c r="M154" i="110"/>
  <c r="U382" i="109"/>
  <c r="W181" i="109"/>
  <c r="T2463" i="109"/>
  <c r="S2" i="110"/>
  <c r="L169" i="110"/>
  <c r="N4062" i="109"/>
  <c r="X1733" i="109"/>
  <c r="Q181" i="109"/>
  <c r="U20" i="110"/>
  <c r="Y3813" i="109"/>
  <c r="R3" i="110"/>
  <c r="N1560" i="109"/>
  <c r="N903" i="109"/>
  <c r="J120" i="110"/>
  <c r="N4308" i="109"/>
  <c r="N3067" i="109"/>
  <c r="Q3" i="110"/>
  <c r="N877" i="109"/>
  <c r="N4235" i="109"/>
  <c r="N2337" i="109"/>
  <c r="Q21" i="110"/>
  <c r="N1023" i="109"/>
  <c r="N1753" i="109"/>
  <c r="J61" i="110"/>
  <c r="O21" i="110"/>
  <c r="O3" i="110"/>
  <c r="N80" i="110"/>
  <c r="T4172" i="109"/>
  <c r="Q18" i="110"/>
  <c r="X3395" i="109"/>
  <c r="Q1265" i="109"/>
  <c r="V1643" i="109"/>
  <c r="N1214" i="109"/>
  <c r="U1873" i="109"/>
  <c r="N3017" i="109"/>
  <c r="N1476" i="109"/>
  <c r="N96" i="110"/>
  <c r="N2970" i="109"/>
  <c r="L36" i="110"/>
  <c r="R1579" i="109"/>
  <c r="R1624" i="109"/>
  <c r="O995" i="109"/>
  <c r="U2567" i="109"/>
  <c r="V926" i="109"/>
  <c r="P4038" i="109"/>
  <c r="V1556" i="109"/>
  <c r="N89" i="109"/>
  <c r="N235" i="109"/>
  <c r="X830" i="109"/>
  <c r="L32" i="110"/>
  <c r="W2566" i="109"/>
  <c r="Q849" i="109"/>
  <c r="T126" i="110"/>
  <c r="N3381" i="109"/>
  <c r="T3093" i="109"/>
  <c r="M81" i="110"/>
  <c r="T1367" i="109"/>
  <c r="M108" i="110"/>
  <c r="N126" i="110"/>
  <c r="N2931" i="109"/>
  <c r="J65" i="110"/>
  <c r="N3724" i="109"/>
  <c r="W3408" i="109"/>
  <c r="W3163" i="109"/>
  <c r="O546" i="109"/>
  <c r="P3376" i="109"/>
  <c r="Q3113" i="109"/>
  <c r="S546" i="109"/>
  <c r="P157" i="109"/>
  <c r="W3405" i="109"/>
  <c r="T2360" i="109"/>
  <c r="O2239" i="109"/>
  <c r="U3083" i="109"/>
  <c r="Y1989" i="109"/>
  <c r="R2824" i="109"/>
  <c r="P3119" i="109"/>
  <c r="Q2208" i="109"/>
  <c r="W1654" i="109"/>
  <c r="O1514" i="109"/>
  <c r="U2785" i="109"/>
  <c r="P1149" i="109"/>
  <c r="O3685" i="109"/>
  <c r="Q3005" i="109"/>
  <c r="Y3004" i="109"/>
  <c r="R1218" i="109"/>
  <c r="W2316" i="109"/>
  <c r="T1250" i="109"/>
  <c r="V631" i="109"/>
  <c r="X3294" i="109"/>
  <c r="U1291" i="109"/>
  <c r="P1218" i="109"/>
  <c r="R2785" i="109"/>
  <c r="U158" i="109"/>
  <c r="P3769" i="109"/>
  <c r="Y1484" i="109"/>
  <c r="V561" i="109"/>
  <c r="O593" i="109"/>
  <c r="R1507" i="109"/>
  <c r="U2436" i="109"/>
  <c r="N3685" i="109"/>
  <c r="T1252" i="109"/>
  <c r="Q1177" i="109"/>
  <c r="O273" i="109"/>
  <c r="U4245" i="109"/>
  <c r="V1218" i="109"/>
  <c r="Y1259" i="109"/>
  <c r="R1177" i="109"/>
  <c r="U1550" i="109"/>
  <c r="V3916" i="109"/>
  <c r="Q3833" i="109"/>
  <c r="P1570" i="109"/>
  <c r="P1615" i="109"/>
  <c r="T122" i="109"/>
  <c r="W97" i="109"/>
  <c r="U27" i="109"/>
  <c r="W1113" i="109"/>
  <c r="O155" i="110"/>
  <c r="W192" i="109"/>
  <c r="T2462" i="109"/>
  <c r="Q1507" i="109"/>
  <c r="S2008" i="109"/>
  <c r="M32" i="110"/>
  <c r="S125" i="110"/>
  <c r="N913" i="109"/>
  <c r="S110" i="110"/>
  <c r="N1195" i="109"/>
  <c r="U2820" i="109"/>
  <c r="P3704" i="109"/>
  <c r="V90" i="109"/>
  <c r="N3887" i="109"/>
  <c r="Q2433" i="109"/>
  <c r="S50" i="109"/>
  <c r="N162" i="109"/>
  <c r="U3338" i="109"/>
  <c r="W2578" i="109"/>
  <c r="V3393" i="109"/>
  <c r="N2444" i="109"/>
  <c r="V236" i="109"/>
  <c r="Q2665" i="109"/>
  <c r="W2279" i="109"/>
  <c r="K66" i="110"/>
  <c r="S155" i="110"/>
  <c r="W1691" i="109"/>
  <c r="V3918" i="109"/>
  <c r="P838" i="109"/>
  <c r="U3760" i="109"/>
  <c r="U3089" i="109"/>
  <c r="S3010" i="109"/>
  <c r="R64" i="110"/>
  <c r="S1003" i="109"/>
  <c r="Y1849" i="109"/>
  <c r="P742" i="109"/>
  <c r="T3458" i="109"/>
  <c r="Y269" i="109"/>
  <c r="Q77" i="110"/>
  <c r="U2754" i="109"/>
  <c r="J48" i="110"/>
  <c r="Y108" i="109"/>
  <c r="Q2310" i="109"/>
  <c r="V196" i="109"/>
  <c r="Q2755" i="109"/>
  <c r="N1696" i="109"/>
  <c r="N779" i="109"/>
  <c r="N3734" i="109"/>
  <c r="N4179" i="109"/>
  <c r="T1003" i="109"/>
  <c r="U96" i="109"/>
  <c r="U77" i="110"/>
  <c r="N3301" i="109"/>
  <c r="N3335" i="109"/>
  <c r="Q1509" i="109"/>
  <c r="N4280" i="109"/>
  <c r="N3746" i="109"/>
  <c r="N3521" i="109"/>
  <c r="X3823" i="109"/>
  <c r="X2797" i="109"/>
  <c r="S35" i="110"/>
  <c r="T3703" i="109"/>
  <c r="U110" i="109"/>
  <c r="N2459" i="109"/>
  <c r="O63" i="110"/>
  <c r="N9" i="109"/>
  <c r="N139" i="110"/>
  <c r="V3408" i="109"/>
  <c r="X3189" i="109"/>
  <c r="K107" i="110"/>
  <c r="Y272" i="109"/>
  <c r="L122" i="110"/>
  <c r="R92" i="110"/>
  <c r="T3176" i="109"/>
  <c r="X269" i="109"/>
  <c r="Q124" i="110"/>
  <c r="U110" i="110"/>
  <c r="S110" i="109"/>
  <c r="P2655" i="109"/>
  <c r="S1660" i="109"/>
  <c r="R137" i="110"/>
  <c r="S12" i="109"/>
  <c r="S36" i="110"/>
  <c r="S95" i="110"/>
  <c r="W96" i="109"/>
  <c r="V243" i="109"/>
  <c r="V1338" i="109"/>
  <c r="T97" i="109"/>
  <c r="O170" i="110"/>
  <c r="R2025" i="109"/>
  <c r="X1922" i="109"/>
  <c r="N2045" i="109"/>
  <c r="J45" i="110"/>
  <c r="J30" i="110"/>
  <c r="N2848" i="109"/>
  <c r="M21" i="110"/>
  <c r="J50" i="110"/>
  <c r="U21" i="110"/>
  <c r="O2567" i="109"/>
  <c r="Q388" i="109"/>
  <c r="W2382" i="109"/>
  <c r="S137" i="110"/>
  <c r="N1149" i="109"/>
  <c r="K171" i="110"/>
  <c r="R119" i="109"/>
  <c r="R254" i="109"/>
  <c r="O152" i="110"/>
  <c r="J49" i="110"/>
  <c r="Q81" i="110"/>
  <c r="P2676" i="109"/>
  <c r="W4196" i="109"/>
  <c r="U535" i="109"/>
  <c r="Q3112" i="109"/>
  <c r="P2390" i="109"/>
  <c r="P3113" i="109"/>
  <c r="N155" i="109"/>
  <c r="P183" i="109"/>
  <c r="R911" i="109"/>
  <c r="R548" i="109"/>
  <c r="Y2640" i="109"/>
  <c r="U163" i="109"/>
  <c r="P3301" i="109"/>
  <c r="U1909" i="109"/>
  <c r="Y1351" i="109"/>
  <c r="R893" i="109"/>
  <c r="N827" i="109"/>
  <c r="N266" i="109"/>
  <c r="Y162" i="109"/>
  <c r="K167" i="110"/>
  <c r="N1169" i="109"/>
  <c r="J64" i="110"/>
  <c r="T3687" i="109"/>
  <c r="Q1192" i="109"/>
  <c r="X492" i="109"/>
  <c r="O3405" i="109"/>
  <c r="R3320" i="109"/>
  <c r="S2718" i="109"/>
  <c r="S1287" i="109"/>
  <c r="S924" i="109"/>
  <c r="Q3039" i="109"/>
  <c r="Q2213" i="109"/>
  <c r="T3186" i="109"/>
  <c r="U4135" i="109"/>
  <c r="R3773" i="109"/>
  <c r="P2446" i="109"/>
  <c r="S3552" i="109"/>
  <c r="U765" i="109"/>
  <c r="Y2061" i="109"/>
  <c r="W392" i="109"/>
  <c r="P4063" i="109"/>
  <c r="X1113" i="109"/>
  <c r="T2309" i="109"/>
  <c r="V911" i="109"/>
  <c r="O894" i="109"/>
  <c r="Y1836" i="109"/>
  <c r="R2973" i="109"/>
  <c r="V888" i="109"/>
  <c r="O777" i="109"/>
  <c r="Y1184" i="109"/>
  <c r="X1982" i="109"/>
  <c r="S2390" i="109"/>
  <c r="S2425" i="109"/>
  <c r="P1510" i="109"/>
  <c r="P3557" i="109"/>
  <c r="S2455" i="109"/>
  <c r="P1106" i="109"/>
  <c r="N3668" i="109"/>
  <c r="O2786" i="109"/>
  <c r="P3150" i="109"/>
  <c r="Y1690" i="109"/>
  <c r="V2092" i="109"/>
  <c r="X231" i="109"/>
  <c r="S3030" i="109"/>
  <c r="P2352" i="109"/>
  <c r="R2604" i="109"/>
  <c r="Q965" i="109"/>
  <c r="O413" i="109"/>
  <c r="Q1916" i="109"/>
  <c r="N4031" i="109"/>
  <c r="W1122" i="109"/>
  <c r="W3075" i="109"/>
  <c r="T17" i="110"/>
  <c r="Q2071" i="109"/>
  <c r="U1630" i="109"/>
  <c r="S236" i="109"/>
  <c r="R95" i="110"/>
  <c r="U4052" i="109"/>
  <c r="Q2240" i="109"/>
  <c r="S2386" i="109"/>
  <c r="O3188" i="109"/>
  <c r="P3746" i="109"/>
  <c r="V110" i="109"/>
  <c r="T196" i="109"/>
  <c r="N123" i="109"/>
  <c r="T388" i="109"/>
  <c r="P3732" i="109"/>
  <c r="Y3919" i="109"/>
  <c r="T49" i="109"/>
  <c r="Q3904" i="109"/>
  <c r="N1185" i="109"/>
  <c r="N3374" i="109"/>
  <c r="Q108" i="110"/>
  <c r="X27" i="109"/>
  <c r="R2238" i="109"/>
  <c r="W2091" i="109"/>
  <c r="N20" i="110"/>
  <c r="W46" i="109"/>
  <c r="Q3047" i="109"/>
  <c r="V4125" i="109"/>
  <c r="N93" i="110"/>
  <c r="Q170" i="109"/>
  <c r="Y1477" i="109"/>
  <c r="V3189" i="109"/>
  <c r="P2463" i="109"/>
  <c r="T265" i="109"/>
  <c r="P164" i="109"/>
  <c r="P930" i="109"/>
  <c r="M5" i="110"/>
  <c r="S1338" i="109"/>
  <c r="T3674" i="109"/>
  <c r="O3151" i="109"/>
  <c r="N2663" i="109"/>
  <c r="N1988" i="109"/>
  <c r="X2373" i="109"/>
  <c r="N3192" i="109"/>
  <c r="T95" i="110"/>
  <c r="N4245" i="109"/>
  <c r="T1945" i="109"/>
  <c r="V2566" i="109"/>
  <c r="R1656" i="109"/>
  <c r="Y2240" i="109"/>
  <c r="W1351" i="109"/>
  <c r="K47" i="110"/>
  <c r="T269" i="109"/>
  <c r="Q107" i="110"/>
  <c r="Y3163" i="109"/>
  <c r="X2079" i="109"/>
  <c r="N2239" i="109"/>
  <c r="X1925" i="109"/>
  <c r="K169" i="110"/>
  <c r="W995" i="109"/>
  <c r="N3699" i="109"/>
  <c r="Q3176" i="109"/>
  <c r="N107" i="110"/>
  <c r="N2646" i="109"/>
  <c r="U64" i="110"/>
  <c r="Y2938" i="109"/>
  <c r="W903" i="109"/>
  <c r="N486" i="109"/>
  <c r="O139" i="110"/>
  <c r="N268" i="109"/>
  <c r="M170" i="110"/>
  <c r="V1848" i="109"/>
  <c r="V564" i="109"/>
  <c r="T4261" i="109"/>
  <c r="W50" i="109"/>
  <c r="N1622" i="109"/>
  <c r="T92" i="110"/>
  <c r="O20" i="110"/>
  <c r="W3089" i="109"/>
  <c r="Y3101" i="109"/>
  <c r="J77" i="110"/>
  <c r="N1568" i="109"/>
  <c r="Q4198" i="109"/>
  <c r="N2217" i="109"/>
  <c r="P1922" i="109"/>
  <c r="P1925" i="109"/>
  <c r="S529" i="109"/>
  <c r="S17" i="110"/>
  <c r="U1557" i="109"/>
  <c r="M171" i="110"/>
  <c r="M77" i="110"/>
  <c r="N2821" i="109"/>
  <c r="W4112" i="109"/>
  <c r="N415" i="109"/>
  <c r="Q35" i="110"/>
  <c r="J96" i="110"/>
  <c r="S4" i="110"/>
  <c r="J149" i="110"/>
  <c r="J125" i="110"/>
  <c r="P3" i="110"/>
  <c r="J90" i="110"/>
  <c r="M3" i="110"/>
  <c r="J162" i="110"/>
  <c r="P21" i="110"/>
  <c r="R2" i="110"/>
  <c r="N439" i="109"/>
  <c r="R3685" i="109"/>
  <c r="S1216" i="109"/>
  <c r="N820" i="109"/>
  <c r="U3151" i="109"/>
  <c r="P3896" i="109"/>
  <c r="U973" i="109"/>
  <c r="U2093" i="109"/>
  <c r="O475" i="109"/>
  <c r="V1952" i="109"/>
  <c r="Y4097" i="109"/>
  <c r="O739" i="109"/>
  <c r="N2943" i="109"/>
  <c r="R900" i="109"/>
  <c r="U3301" i="109"/>
  <c r="R1221" i="109"/>
  <c r="Y4243" i="109"/>
  <c r="T1476" i="109"/>
  <c r="U50" i="109"/>
  <c r="U3554" i="109"/>
  <c r="W419" i="109"/>
  <c r="Q2725" i="109"/>
  <c r="N3513" i="109"/>
  <c r="T3513" i="109"/>
  <c r="Q1497" i="109"/>
  <c r="P1184" i="109"/>
  <c r="V1922" i="109"/>
  <c r="V4251" i="109"/>
  <c r="P2678" i="109"/>
  <c r="O1287" i="109"/>
  <c r="P2093" i="109"/>
  <c r="R3084" i="109"/>
  <c r="V1998" i="109"/>
  <c r="S1874" i="109"/>
  <c r="W4097" i="109"/>
  <c r="O2236" i="109"/>
  <c r="P780" i="109"/>
  <c r="X4215" i="109"/>
  <c r="S965" i="109"/>
  <c r="V924" i="109"/>
  <c r="U815" i="109"/>
  <c r="U4123" i="109"/>
  <c r="R4252" i="109"/>
  <c r="X2427" i="109"/>
  <c r="P1367" i="109"/>
  <c r="S3296" i="109"/>
  <c r="O3846" i="109"/>
  <c r="Y1848" i="109"/>
  <c r="O1852" i="109"/>
  <c r="S1221" i="109"/>
  <c r="W1132" i="109"/>
  <c r="V162" i="109"/>
  <c r="S1471" i="109"/>
  <c r="T173" i="109"/>
  <c r="N4111" i="109"/>
  <c r="N273" i="109"/>
  <c r="P1288" i="109"/>
  <c r="V4284" i="109"/>
  <c r="W1550" i="109"/>
  <c r="W2738" i="109"/>
  <c r="Q254" i="109"/>
  <c r="X97" i="109"/>
  <c r="V1214" i="109"/>
  <c r="X3454" i="109"/>
  <c r="P50" i="109"/>
  <c r="U2755" i="109"/>
  <c r="O153" i="110"/>
  <c r="R986" i="109"/>
  <c r="X1841" i="109"/>
  <c r="P2008" i="109"/>
  <c r="Q196" i="109"/>
  <c r="S1192" i="109"/>
  <c r="N126" i="109"/>
  <c r="Q4142" i="109"/>
  <c r="N2008" i="109"/>
  <c r="S2383" i="109"/>
  <c r="N3162" i="109"/>
  <c r="W2750" i="109"/>
  <c r="V3448" i="109"/>
  <c r="P32" i="110"/>
  <c r="W162" i="109"/>
  <c r="T1222" i="109"/>
  <c r="N2410" i="109"/>
  <c r="N2345" i="109"/>
  <c r="N4042" i="109"/>
  <c r="S109" i="110"/>
  <c r="N50" i="110"/>
  <c r="N2483" i="109"/>
  <c r="J150" i="110"/>
  <c r="V199" i="109"/>
  <c r="V1363" i="109"/>
  <c r="O3844" i="109"/>
  <c r="U1690" i="109"/>
  <c r="Q4261" i="109"/>
  <c r="V4069" i="109"/>
  <c r="T4177" i="109"/>
  <c r="W2564" i="109"/>
  <c r="U1185" i="109"/>
  <c r="P3659" i="109"/>
  <c r="R4050" i="109"/>
  <c r="X4031" i="109"/>
  <c r="V820" i="109"/>
  <c r="X3831" i="109"/>
  <c r="Y1914" i="109"/>
  <c r="W3002" i="109"/>
  <c r="U127" i="109"/>
  <c r="Y2079" i="109"/>
  <c r="L139" i="110"/>
  <c r="V1633" i="109"/>
  <c r="N473" i="109"/>
  <c r="T3831" i="109"/>
  <c r="Q2" i="110"/>
  <c r="N1253" i="109"/>
  <c r="N3541" i="109"/>
  <c r="T814" i="109"/>
  <c r="W1916" i="109"/>
  <c r="R33" i="110"/>
  <c r="U2655" i="109"/>
  <c r="Q230" i="109"/>
  <c r="O80" i="110"/>
  <c r="T1557" i="109"/>
  <c r="S93" i="110"/>
  <c r="L62" i="110"/>
  <c r="W1222" i="109"/>
  <c r="N4215" i="109"/>
  <c r="N585" i="109"/>
  <c r="J89" i="110"/>
  <c r="S3700" i="109"/>
  <c r="V4137" i="109"/>
  <c r="R2718" i="109"/>
  <c r="Y3302" i="109"/>
  <c r="U3020" i="109"/>
  <c r="V747" i="109"/>
  <c r="U461" i="109"/>
  <c r="N4243" i="109"/>
  <c r="W1695" i="109"/>
  <c r="W2646" i="109"/>
  <c r="O82" i="109"/>
  <c r="P1842" i="109"/>
  <c r="Q2809" i="109"/>
  <c r="P1836" i="109"/>
  <c r="V383" i="109"/>
  <c r="X2828" i="109"/>
  <c r="O3741" i="109"/>
  <c r="R984" i="109"/>
  <c r="R1659" i="109"/>
  <c r="O2202" i="109"/>
  <c r="P2244" i="109"/>
  <c r="N1294" i="109"/>
  <c r="Q2603" i="109"/>
  <c r="T2018" i="109"/>
  <c r="Y819" i="109"/>
  <c r="Q4280" i="109"/>
  <c r="R2827" i="109"/>
  <c r="Q2459" i="109"/>
  <c r="V3521" i="109"/>
  <c r="S412" i="109"/>
  <c r="P1287" i="109"/>
  <c r="O2665" i="109"/>
  <c r="R4211" i="109"/>
  <c r="O3030" i="109"/>
  <c r="N814" i="109"/>
  <c r="N1727" i="109"/>
  <c r="W3120" i="109"/>
  <c r="X1914" i="109"/>
  <c r="R3527" i="109"/>
  <c r="Y228" i="109"/>
  <c r="R2747" i="109"/>
  <c r="S3443" i="109"/>
  <c r="O1834" i="109"/>
  <c r="W1641" i="109"/>
  <c r="V1217" i="109"/>
  <c r="S4065" i="109"/>
  <c r="O2433" i="109"/>
  <c r="U2353" i="109"/>
  <c r="V2751" i="109"/>
  <c r="S3703" i="109"/>
  <c r="S173" i="109"/>
  <c r="N608" i="109"/>
  <c r="P24" i="109"/>
  <c r="N2279" i="109"/>
  <c r="L141" i="110"/>
  <c r="Y2717" i="109"/>
  <c r="V1586" i="109"/>
  <c r="O1477" i="109"/>
  <c r="N1252" i="109"/>
  <c r="Q2663" i="109"/>
  <c r="P243" i="109"/>
  <c r="M50" i="110"/>
  <c r="S140" i="110"/>
  <c r="S1337" i="109"/>
  <c r="R3823" i="109"/>
  <c r="W595" i="109"/>
  <c r="Y1933" i="109"/>
  <c r="K77" i="110"/>
  <c r="U141" i="110"/>
  <c r="O81" i="110"/>
  <c r="M2" i="110"/>
  <c r="Q3896" i="109"/>
  <c r="R929" i="109"/>
  <c r="R4134" i="109"/>
  <c r="N2061" i="109"/>
  <c r="U4280" i="109"/>
  <c r="P53" i="109"/>
  <c r="Y1268" i="109"/>
  <c r="M34" i="110"/>
  <c r="Q1217" i="109"/>
  <c r="X376" i="109"/>
  <c r="W3735" i="109"/>
  <c r="Q1988" i="109"/>
  <c r="P79" i="110"/>
  <c r="V3028" i="109"/>
  <c r="V1988" i="109"/>
  <c r="U50" i="110"/>
  <c r="W1542" i="109"/>
  <c r="Q1834" i="109"/>
  <c r="X2947" i="109"/>
  <c r="P235" i="109"/>
  <c r="N3846" i="109"/>
  <c r="N1122" i="109"/>
  <c r="R3850" i="109"/>
  <c r="U108" i="110"/>
  <c r="O812" i="109"/>
  <c r="U4069" i="109"/>
  <c r="W3381" i="109"/>
  <c r="N3522" i="109"/>
  <c r="N1184" i="109"/>
  <c r="V4188" i="109"/>
  <c r="X3163" i="109"/>
  <c r="P1264" i="109"/>
  <c r="Q268" i="109"/>
  <c r="N888" i="109"/>
  <c r="M122" i="110"/>
  <c r="V4184" i="109"/>
  <c r="Q4184" i="109"/>
  <c r="Y170" i="109"/>
  <c r="N3740" i="109"/>
  <c r="N995" i="109"/>
  <c r="R2287" i="109"/>
  <c r="W54" i="109"/>
  <c r="N984" i="109"/>
  <c r="T3385" i="109"/>
  <c r="N2674" i="109"/>
  <c r="N2071" i="109"/>
  <c r="R50" i="110"/>
  <c r="N4" i="110"/>
  <c r="J167" i="110"/>
  <c r="J104" i="110"/>
  <c r="O998" i="109"/>
  <c r="K50" i="110"/>
  <c r="O779" i="109"/>
  <c r="S51" i="110"/>
  <c r="X1995" i="109"/>
  <c r="T272" i="109"/>
  <c r="Y4188" i="109"/>
  <c r="J47" i="110"/>
  <c r="U637" i="109"/>
  <c r="Y4185" i="109"/>
  <c r="X903" i="109"/>
  <c r="U3747" i="109"/>
  <c r="T181" i="109"/>
  <c r="S127" i="109"/>
  <c r="Y748" i="109"/>
  <c r="R156" i="110"/>
  <c r="S122" i="110"/>
  <c r="N965" i="109"/>
  <c r="V2090" i="109"/>
  <c r="U1706" i="109"/>
  <c r="N3458" i="109"/>
  <c r="N1947" i="109"/>
  <c r="W1185" i="109"/>
  <c r="J122" i="110"/>
  <c r="J156" i="110"/>
  <c r="J33" i="110"/>
  <c r="L4" i="110"/>
  <c r="J179" i="110"/>
  <c r="U66" i="110"/>
  <c r="L126" i="110"/>
  <c r="J102" i="110"/>
  <c r="N1534" i="109"/>
  <c r="J57" i="110"/>
  <c r="R36" i="110"/>
  <c r="N3" i="110"/>
  <c r="N2118" i="109"/>
  <c r="J108" i="110"/>
  <c r="V559" i="109"/>
  <c r="P89" i="109"/>
  <c r="N374" i="109"/>
  <c r="S1122" i="109"/>
  <c r="Y4261" i="109"/>
  <c r="N2240" i="109"/>
  <c r="N3331" i="109"/>
  <c r="M19" i="110"/>
  <c r="L93" i="110"/>
  <c r="T3813" i="109"/>
  <c r="N2024" i="109"/>
  <c r="N1542" i="109"/>
  <c r="X840" i="109"/>
  <c r="S21" i="110"/>
  <c r="N141" i="110"/>
  <c r="P1656" i="109"/>
  <c r="T4069" i="109"/>
  <c r="W561" i="109"/>
  <c r="Y3668" i="109"/>
  <c r="Y2418" i="109"/>
  <c r="N739" i="109"/>
  <c r="S929" i="109"/>
  <c r="Q930" i="109"/>
  <c r="Q2974" i="109"/>
  <c r="V3116" i="109"/>
  <c r="N2094" i="109"/>
  <c r="W2655" i="109"/>
  <c r="N1331" i="109"/>
  <c r="V2943" i="109"/>
  <c r="S1630" i="109"/>
  <c r="N1702" i="109"/>
  <c r="N62" i="110"/>
  <c r="N4105" i="109"/>
  <c r="S63" i="110"/>
  <c r="S840" i="109"/>
  <c r="T1278" i="109"/>
  <c r="Y164" i="109"/>
  <c r="N950" i="109"/>
  <c r="J133" i="110"/>
  <c r="Q1544" i="109"/>
  <c r="P2225" i="109"/>
  <c r="V999" i="109"/>
  <c r="S1487" i="109"/>
  <c r="R267" i="109"/>
  <c r="Y3375" i="109"/>
  <c r="S815" i="109"/>
  <c r="W857" i="109"/>
  <c r="P2785" i="109"/>
  <c r="T2061" i="109"/>
  <c r="U1618" i="109"/>
  <c r="R1582" i="109"/>
  <c r="W193" i="109"/>
  <c r="Q2967" i="109"/>
  <c r="T3047" i="109"/>
  <c r="Q1195" i="109"/>
  <c r="T784" i="109"/>
  <c r="O2093" i="109"/>
  <c r="S3309" i="109"/>
  <c r="V1104" i="109"/>
  <c r="Q127" i="109"/>
  <c r="Y1988" i="109"/>
  <c r="Q2055" i="109"/>
  <c r="R1469" i="109"/>
  <c r="S3011" i="109"/>
  <c r="U1332" i="109"/>
  <c r="Y753" i="109"/>
  <c r="T485" i="109"/>
  <c r="U1111" i="109"/>
  <c r="Q2359" i="109"/>
  <c r="X821" i="109"/>
  <c r="O1471" i="109"/>
  <c r="O1582" i="109"/>
  <c r="P3404" i="109"/>
  <c r="V986" i="109"/>
  <c r="O24" i="109"/>
  <c r="O1141" i="109"/>
  <c r="P3553" i="109"/>
  <c r="Q2592" i="109"/>
  <c r="Q1922" i="109"/>
  <c r="X2300" i="109"/>
  <c r="W4185" i="109"/>
  <c r="Y2970" i="109"/>
  <c r="T923" i="109"/>
  <c r="O2676" i="109"/>
  <c r="U4100" i="109"/>
  <c r="O1195" i="109"/>
  <c r="W413" i="109"/>
  <c r="Q2590" i="109"/>
  <c r="X2363" i="109"/>
  <c r="N79" i="110"/>
  <c r="P49" i="109"/>
  <c r="P3747" i="109"/>
  <c r="N1733" i="109"/>
  <c r="Q1624" i="109"/>
  <c r="Y523" i="109"/>
  <c r="R4061" i="109"/>
  <c r="N2644" i="109"/>
  <c r="V899" i="109"/>
  <c r="O12" i="109"/>
  <c r="N2724" i="109"/>
  <c r="T243" i="109"/>
  <c r="Y2582" i="109"/>
  <c r="O4032" i="109"/>
  <c r="W2957" i="109"/>
  <c r="Y2798" i="109"/>
  <c r="Q3661" i="109"/>
  <c r="N558" i="109"/>
  <c r="Q169" i="109"/>
  <c r="U107" i="110"/>
  <c r="R1916" i="109"/>
  <c r="W1633" i="109"/>
  <c r="Y3303" i="109"/>
  <c r="R2639" i="109"/>
  <c r="O137" i="110"/>
  <c r="N4134" i="109"/>
  <c r="N3116" i="109"/>
  <c r="W4257" i="109"/>
  <c r="W49" i="109"/>
  <c r="Y1130" i="109"/>
  <c r="T4125" i="109"/>
  <c r="Q1290" i="109"/>
  <c r="Q2290" i="109"/>
  <c r="Y3412" i="109"/>
  <c r="U3833" i="109"/>
  <c r="S1643" i="109"/>
  <c r="Q3009" i="109"/>
  <c r="R1130" i="109"/>
  <c r="W377" i="109"/>
  <c r="U492" i="109"/>
  <c r="R122" i="110"/>
  <c r="P47" i="109"/>
  <c r="Q4288" i="109"/>
  <c r="N3002" i="109"/>
  <c r="Q16" i="109"/>
  <c r="V2446" i="109"/>
  <c r="Y4184" i="109"/>
  <c r="P194" i="109"/>
  <c r="V2645" i="109"/>
  <c r="U228" i="109"/>
  <c r="N986" i="109"/>
  <c r="N1291" i="109"/>
  <c r="X181" i="109"/>
  <c r="N522" i="109"/>
  <c r="Q4137" i="109"/>
  <c r="X3893" i="109"/>
  <c r="W3698" i="109"/>
  <c r="N1495" i="109"/>
  <c r="U2433" i="109"/>
  <c r="L124" i="110"/>
  <c r="W47" i="109"/>
  <c r="N94" i="110"/>
  <c r="Y12" i="109"/>
  <c r="V2287" i="109"/>
  <c r="N2317" i="109"/>
  <c r="N1368" i="109"/>
  <c r="U108" i="109"/>
  <c r="N12" i="109"/>
  <c r="P36" i="110"/>
  <c r="M138" i="110"/>
  <c r="N5" i="110"/>
  <c r="P4214" i="109"/>
  <c r="R85" i="109"/>
  <c r="O3376" i="109"/>
  <c r="N924" i="109"/>
  <c r="V1265" i="109"/>
  <c r="S108" i="109"/>
  <c r="O77" i="110"/>
  <c r="U111" i="110"/>
  <c r="Y169" i="109"/>
  <c r="L110" i="110"/>
  <c r="X3047" i="109"/>
  <c r="N2725" i="109"/>
  <c r="N127" i="109"/>
  <c r="Q110" i="109"/>
  <c r="P95" i="110"/>
  <c r="R49" i="109"/>
  <c r="N900" i="109"/>
  <c r="X826" i="109"/>
  <c r="T3016" i="109"/>
  <c r="X3541" i="109"/>
  <c r="L51" i="110"/>
  <c r="Y2444" i="109"/>
  <c r="R2931" i="109"/>
  <c r="T109" i="110"/>
  <c r="J29" i="110"/>
  <c r="J43" i="110"/>
  <c r="N3578" i="109"/>
  <c r="J88" i="110"/>
  <c r="J180" i="110"/>
  <c r="N1388" i="109"/>
  <c r="J34" i="110"/>
  <c r="J171" i="110"/>
  <c r="J27" i="110"/>
  <c r="O2640" i="109"/>
  <c r="V973" i="109"/>
  <c r="K108" i="110"/>
  <c r="W2090" i="109"/>
  <c r="S1002" i="109"/>
  <c r="U254" i="109"/>
  <c r="Y3381" i="109"/>
  <c r="N3843" i="109"/>
  <c r="O66" i="110"/>
  <c r="N3382" i="109"/>
  <c r="Q51" i="110"/>
  <c r="S164" i="109"/>
  <c r="N2809" i="109"/>
  <c r="N3505" i="109"/>
  <c r="P5" i="110"/>
  <c r="Y1367" i="109"/>
  <c r="O1586" i="109"/>
  <c r="P538" i="109"/>
  <c r="O3697" i="109"/>
  <c r="V3734" i="109"/>
  <c r="O2071" i="109"/>
  <c r="Q924" i="109"/>
  <c r="T887" i="109"/>
  <c r="V1907" i="109"/>
  <c r="P473" i="109"/>
  <c r="R109" i="110"/>
  <c r="N2719" i="109"/>
  <c r="U269" i="109"/>
  <c r="S999" i="109"/>
  <c r="Q2386" i="109"/>
  <c r="T19" i="110"/>
  <c r="Y97" i="109"/>
  <c r="K123" i="110"/>
  <c r="N49" i="109"/>
  <c r="N3393" i="109"/>
  <c r="N1506" i="109"/>
  <c r="N1656" i="109"/>
  <c r="P92" i="110"/>
  <c r="N66" i="110"/>
  <c r="I18" i="121" l="1"/>
  <c r="BH84" i="9"/>
  <c r="P105" i="31"/>
  <c r="P106" i="31" s="1"/>
  <c r="BA81" i="9"/>
  <c r="BA107" i="27"/>
  <c r="BA107" i="4"/>
  <c r="BA107" i="32"/>
  <c r="BA107" i="30"/>
  <c r="D107" i="9"/>
  <c r="F16" i="16"/>
  <c r="BA84" i="30"/>
  <c r="BA88" i="30" s="1"/>
  <c r="BA36" i="9"/>
  <c r="BA72" i="9"/>
  <c r="BE84" i="9"/>
  <c r="BA78" i="9"/>
  <c r="BA84" i="9" s="1"/>
  <c r="BA88" i="9" s="1"/>
  <c r="BA105" i="9" s="1"/>
  <c r="BA106" i="9" s="1"/>
  <c r="BA84" i="4"/>
  <c r="BA88" i="4" s="1"/>
  <c r="BJ84" i="9"/>
  <c r="BA55" i="9"/>
  <c r="BA28" i="9"/>
  <c r="BA84" i="35"/>
  <c r="BA88" i="35" s="1"/>
  <c r="AB84" i="9"/>
  <c r="AB88" i="9" s="1"/>
  <c r="AB105" i="9" s="1"/>
  <c r="AB106" i="9" s="1"/>
  <c r="C17" i="16"/>
  <c r="BF88" i="9"/>
  <c r="BJ88" i="9"/>
  <c r="BC88" i="9"/>
  <c r="AN108" i="4"/>
  <c r="P108" i="35"/>
  <c r="BG88" i="9"/>
  <c r="AN105" i="36"/>
  <c r="AN106" i="36" s="1"/>
  <c r="D108" i="32"/>
  <c r="AN108" i="32"/>
  <c r="AB105" i="36"/>
  <c r="AB106" i="36" s="1"/>
  <c r="AN108" i="31"/>
  <c r="AN108" i="35"/>
  <c r="BA105" i="31"/>
  <c r="BA106" i="31" s="1"/>
  <c r="AN108" i="27"/>
  <c r="AB108" i="4"/>
  <c r="AB108" i="31"/>
  <c r="AB108" i="30"/>
  <c r="BC84" i="9"/>
  <c r="BA105" i="27"/>
  <c r="BA106" i="27" s="1"/>
  <c r="I20" i="121"/>
  <c r="I17" i="16"/>
  <c r="C22" i="121"/>
  <c r="P105" i="33"/>
  <c r="P106" i="33" s="1"/>
  <c r="BH88" i="9"/>
  <c r="BE88" i="9"/>
  <c r="AN108" i="30"/>
  <c r="AB108" i="33"/>
  <c r="F18" i="121"/>
  <c r="C19" i="124"/>
  <c r="AB108" i="27"/>
  <c r="P108" i="34"/>
  <c r="BA105" i="34"/>
  <c r="BA106" i="34" s="1"/>
  <c r="D108" i="4"/>
  <c r="AN108" i="28"/>
  <c r="BA84" i="36"/>
  <c r="BA88" i="36" s="1"/>
  <c r="BB88" i="4"/>
  <c r="BB84" i="9"/>
  <c r="L18" i="16"/>
  <c r="BA105" i="32"/>
  <c r="BA106" i="32" s="1"/>
  <c r="P108" i="30"/>
  <c r="C18" i="16"/>
  <c r="E15" i="124"/>
  <c r="C15" i="124"/>
  <c r="AB105" i="29"/>
  <c r="AB106" i="29" s="1"/>
  <c r="AB105" i="35"/>
  <c r="AB106" i="35" s="1"/>
  <c r="BA107" i="35" s="1"/>
  <c r="F18" i="16"/>
  <c r="AN108" i="29"/>
  <c r="AN108" i="33"/>
  <c r="AN108" i="34"/>
  <c r="AB108" i="32"/>
  <c r="BI84" i="9"/>
  <c r="D108" i="27"/>
  <c r="C20" i="121"/>
  <c r="I18" i="16"/>
  <c r="BD88" i="9"/>
  <c r="AN84" i="9"/>
  <c r="AN88" i="9" s="1"/>
  <c r="BA105" i="29"/>
  <c r="BA106" i="29" s="1"/>
  <c r="P108" i="27"/>
  <c r="BK88" i="9"/>
  <c r="D108" i="30"/>
  <c r="D84" i="9"/>
  <c r="D88" i="9" s="1"/>
  <c r="D108" i="29"/>
  <c r="D108" i="28"/>
  <c r="AB105" i="28"/>
  <c r="AB106" i="28" s="1"/>
  <c r="BA107" i="28" s="1"/>
  <c r="BA108" i="28" s="1"/>
  <c r="BA105" i="33"/>
  <c r="BA106" i="33" s="1"/>
  <c r="BL88" i="9"/>
  <c r="P84" i="9"/>
  <c r="P88" i="9" s="1"/>
  <c r="P108" i="32"/>
  <c r="BI88" i="9"/>
  <c r="I16" i="16"/>
  <c r="P108" i="36"/>
  <c r="P6" i="110"/>
  <c r="J5" i="110"/>
  <c r="J81" i="110"/>
  <c r="J106" i="110"/>
  <c r="N4162" i="109"/>
  <c r="N2775" i="109"/>
  <c r="J178" i="110"/>
  <c r="J74" i="110"/>
  <c r="J14" i="110"/>
  <c r="N3213" i="109"/>
  <c r="J111" i="110"/>
  <c r="J181" i="110"/>
  <c r="U6" i="110"/>
  <c r="J148" i="110"/>
  <c r="J21" i="110"/>
  <c r="J46" i="110"/>
  <c r="J2" i="110"/>
  <c r="J134" i="110"/>
  <c r="J16" i="110"/>
  <c r="J135" i="110"/>
  <c r="J151" i="110"/>
  <c r="J119" i="110"/>
  <c r="N3140" i="109"/>
  <c r="N1680" i="109"/>
  <c r="S6" i="110"/>
  <c r="Q6" i="110"/>
  <c r="J6" i="110"/>
  <c r="J3" i="110"/>
  <c r="J59" i="110"/>
  <c r="M6" i="110"/>
  <c r="N1315" i="109"/>
  <c r="L6" i="110"/>
  <c r="K21" i="110"/>
  <c r="J4" i="110"/>
  <c r="N2264" i="109"/>
  <c r="O6" i="110"/>
  <c r="J76" i="110"/>
  <c r="N6" i="110"/>
  <c r="R6" i="110"/>
  <c r="T6" i="110"/>
  <c r="J166" i="110"/>
  <c r="N74" i="109"/>
  <c r="J126" i="110"/>
  <c r="D108" i="34" l="1"/>
  <c r="P107" i="9"/>
  <c r="P108" i="31"/>
  <c r="BA107" i="33"/>
  <c r="BA108" i="33" s="1"/>
  <c r="AN107" i="9"/>
  <c r="BA107" i="29"/>
  <c r="BA108" i="29" s="1"/>
  <c r="AB107" i="9"/>
  <c r="AB108" i="9" s="1"/>
  <c r="BA107" i="36"/>
  <c r="BA107" i="34"/>
  <c r="BA108" i="34" s="1"/>
  <c r="I22" i="121"/>
  <c r="I23" i="121" s="1"/>
  <c r="I25" i="121" s="1"/>
  <c r="F22" i="121"/>
  <c r="F23" i="121" s="1"/>
  <c r="F25" i="121" s="1"/>
  <c r="L22" i="121"/>
  <c r="C30" i="124"/>
  <c r="E30" i="124" s="1"/>
  <c r="BA105" i="30"/>
  <c r="BA106" i="30" s="1"/>
  <c r="BA105" i="4"/>
  <c r="BA106" i="4" s="1"/>
  <c r="BA108" i="4" s="1"/>
  <c r="BA105" i="35"/>
  <c r="BA106" i="35" s="1"/>
  <c r="I19" i="16"/>
  <c r="I21" i="16" s="1"/>
  <c r="S20" i="121"/>
  <c r="R20" i="121" s="1"/>
  <c r="AB108" i="28"/>
  <c r="S16" i="16"/>
  <c r="D19" i="16"/>
  <c r="D21" i="16" s="1"/>
  <c r="C16" i="16"/>
  <c r="C19" i="16" s="1"/>
  <c r="C21" i="16" s="1"/>
  <c r="M19" i="16"/>
  <c r="M21" i="16" s="1"/>
  <c r="L16" i="16"/>
  <c r="L19" i="16" s="1"/>
  <c r="L21" i="16" s="1"/>
  <c r="AB108" i="35"/>
  <c r="G19" i="16"/>
  <c r="G21" i="16" s="1"/>
  <c r="AB108" i="29"/>
  <c r="BA108" i="32"/>
  <c r="BB88" i="9"/>
  <c r="P108" i="33"/>
  <c r="S17" i="16"/>
  <c r="R17" i="16" s="1"/>
  <c r="P105" i="9"/>
  <c r="P106" i="9" s="1"/>
  <c r="M23" i="121"/>
  <c r="M25" i="121" s="1"/>
  <c r="L18" i="121"/>
  <c r="J19" i="16"/>
  <c r="J21" i="16" s="1"/>
  <c r="S18" i="121"/>
  <c r="D23" i="121"/>
  <c r="D25" i="121" s="1"/>
  <c r="C18" i="121"/>
  <c r="C23" i="121" s="1"/>
  <c r="C25" i="121" s="1"/>
  <c r="AN105" i="9"/>
  <c r="AN106" i="9" s="1"/>
  <c r="J23" i="121"/>
  <c r="J25" i="121" s="1"/>
  <c r="S18" i="16"/>
  <c r="R18" i="16" s="1"/>
  <c r="BA105" i="36"/>
  <c r="BA106" i="36" s="1"/>
  <c r="F19" i="124"/>
  <c r="E19" i="124"/>
  <c r="G23" i="121"/>
  <c r="G25" i="121" s="1"/>
  <c r="S22" i="121"/>
  <c r="R22" i="121" s="1"/>
  <c r="BA108" i="27"/>
  <c r="AN108" i="36"/>
  <c r="D105" i="9"/>
  <c r="D106" i="9" s="1"/>
  <c r="F15" i="124"/>
  <c r="F19" i="16"/>
  <c r="F21" i="16" s="1"/>
  <c r="AB108" i="36"/>
  <c r="J31" i="110"/>
  <c r="J13" i="110"/>
  <c r="N293" i="109"/>
  <c r="N147" i="109"/>
  <c r="J121" i="110"/>
  <c r="J12" i="110"/>
  <c r="J91" i="110"/>
  <c r="K6" i="110"/>
  <c r="J136" i="110"/>
  <c r="N220" i="109"/>
  <c r="J15" i="110"/>
  <c r="N3432" i="109"/>
  <c r="BA107" i="31" l="1"/>
  <c r="BA108" i="31" s="1"/>
  <c r="F30" i="124"/>
  <c r="C32" i="124"/>
  <c r="F32" i="124" s="1"/>
  <c r="S12" i="121"/>
  <c r="R12" i="121" s="1"/>
  <c r="R15" i="121" s="1"/>
  <c r="C12" i="121"/>
  <c r="C15" i="121" s="1"/>
  <c r="C38" i="121" s="1"/>
  <c r="D15" i="121"/>
  <c r="I12" i="121"/>
  <c r="I15" i="121" s="1"/>
  <c r="I38" i="121" s="1"/>
  <c r="J15" i="121"/>
  <c r="J38" i="121" s="1"/>
  <c r="L12" i="121"/>
  <c r="L15" i="121" s="1"/>
  <c r="M15" i="121"/>
  <c r="M38" i="121" s="1"/>
  <c r="L23" i="121"/>
  <c r="L25" i="121" s="1"/>
  <c r="BA108" i="30"/>
  <c r="BA108" i="35"/>
  <c r="AN108" i="9"/>
  <c r="S23" i="121"/>
  <c r="S25" i="121" s="1"/>
  <c r="R18" i="121"/>
  <c r="R23" i="121" s="1"/>
  <c r="R25" i="121" s="1"/>
  <c r="P108" i="9"/>
  <c r="D108" i="9"/>
  <c r="BA108" i="36"/>
  <c r="S19" i="16"/>
  <c r="S21" i="16" s="1"/>
  <c r="S31" i="16" s="1"/>
  <c r="S33" i="16" s="1"/>
  <c r="S34" i="16" s="1"/>
  <c r="R16" i="16"/>
  <c r="R19" i="16" s="1"/>
  <c r="R21" i="16" s="1"/>
  <c r="R31" i="16" s="1"/>
  <c r="R33" i="16" s="1"/>
  <c r="R34" i="16" s="1"/>
  <c r="E32" i="124" l="1"/>
  <c r="L38" i="121"/>
  <c r="BA107" i="9"/>
  <c r="BA108" i="9" s="1"/>
  <c r="D38" i="121"/>
  <c r="R38" i="121"/>
  <c r="G15" i="121"/>
  <c r="F12" i="121"/>
  <c r="F15" i="121" l="1"/>
  <c r="F38" i="121" s="1"/>
  <c r="G38" i="121"/>
  <c r="S15" i="121"/>
  <c r="S38"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<sst xmlns="http://schemas.openxmlformats.org/spreadsheetml/2006/main" count="82468" uniqueCount="1722">
  <si>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</si>
  <si>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</si>
  <si>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</si>
  <si>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</si>
  <si>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</si>
  <si>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</si>
  <si>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</si>
  <si>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</si>
  <si>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</si>
  <si>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</si>
  <si>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</si>
  <si>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</si>
  <si>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</si>
  <si>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</si>
  <si>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</si>
  <si>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</si>
  <si>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</si>
  <si>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</si>
  <si>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</si>
  <si>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</si>
  <si>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</si>
  <si>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</si>
  <si>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</si>
  <si>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</si>
  <si>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</si>
  <si>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</si>
  <si>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</si>
  <si>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</si>
  <si>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</si>
  <si>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</si>
  <si>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</si>
  <si>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</si>
  <si>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</si>
  <si>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</si>
  <si>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</si>
  <si>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</si>
  <si>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</si>
  <si>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</si>
  <si>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</si>
  <si>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</si>
  <si>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</si>
  <si>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</si>
  <si>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</si>
  <si>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</si>
  <si>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</si>
  <si>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</si>
  <si>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</si>
  <si>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</si>
  <si>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</si>
  <si>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</si>
  <si>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</si>
  <si>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</si>
  <si>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</si>
  <si>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</si>
  <si>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</si>
  <si>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</si>
  <si>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</si>
  <si>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</si>
  <si>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</si>
  <si>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</si>
  <si>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</si>
  <si>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</si>
  <si>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</si>
  <si>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</si>
  <si>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</si>
  <si>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</si>
  <si>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</si>
  <si>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</si>
  <si>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</si>
  <si>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</si>
  <si>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</si>
  <si>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</si>
  <si>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</si>
  <si>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</si>
  <si>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</si>
  <si>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</si>
  <si>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</si>
  <si>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</si>
  <si>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</si>
  <si>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</si>
  <si>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</si>
  <si>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</si>
  <si>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</si>
  <si>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</si>
  <si>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</si>
  <si>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</si>
  <si>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</si>
  <si>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</si>
  <si>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</si>
  <si>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</si>
  <si>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</si>
  <si>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</si>
  <si>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</si>
  <si>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</si>
  <si>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</si>
  <si>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</si>
  <si>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</si>
  <si>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</si>
  <si>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</si>
  <si>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</si>
  <si>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</si>
  <si>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</si>
  <si>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</si>
  <si>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</si>
  <si>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</si>
  <si>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</si>
  <si>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</si>
  <si>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</si>
  <si>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</si>
  <si>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</si>
  <si>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</si>
  <si>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</si>
  <si>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</si>
  <si>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</si>
  <si>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</si>
  <si>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</si>
  <si>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</si>
  <si>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</si>
  <si>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</si>
  <si>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</si>
  <si>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</si>
  <si>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</si>
  <si>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</si>
  <si>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</si>
  <si>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</si>
  <si>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</si>
  <si>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</si>
  <si>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</si>
  <si>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</si>
  <si>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</si>
  <si>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</si>
  <si>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</si>
  <si>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</si>
  <si>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</si>
  <si>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</si>
  <si>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</si>
  <si>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</si>
  <si>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</si>
  <si>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</si>
  <si>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</si>
  <si>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</si>
  <si>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</si>
  <si>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</si>
  <si>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</si>
  <si>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</si>
  <si>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</si>
  <si>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</si>
  <si>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</si>
  <si>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</si>
  <si>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</si>
  <si>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</si>
  <si>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</si>
  <si>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</si>
  <si>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</si>
  <si>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</si>
  <si>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</si>
  <si>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</si>
  <si>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</si>
  <si>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</si>
  <si>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</si>
  <si>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</si>
  <si>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</si>
  <si>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</si>
  <si>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</si>
  <si>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</si>
  <si>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</si>
  <si>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</si>
  <si>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</si>
  <si>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</si>
  <si>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</si>
  <si>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</si>
  <si>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</si>
  <si>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</si>
  <si>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</si>
  <si>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</si>
  <si>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</si>
  <si>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</si>
  <si>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</si>
  <si>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</si>
  <si>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</si>
  <si>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</si>
  <si>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</si>
  <si>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</si>
  <si>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</si>
  <si>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</si>
  <si>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</si>
  <si>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</si>
  <si>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</si>
  <si>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</si>
  <si>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</si>
  <si>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</si>
  <si>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</si>
  <si>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</si>
  <si>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</si>
  <si>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</si>
  <si>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</si>
  <si>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</si>
  <si>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</si>
  <si>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</si>
  <si>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</si>
  <si>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</si>
  <si>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</si>
  <si>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</si>
  <si>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</si>
  <si>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</si>
  <si>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</si>
  <si>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</si>
  <si>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</si>
  <si>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</si>
  <si>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</si>
  <si>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</si>
  <si>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</si>
  <si>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</si>
  <si>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</si>
  <si>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</si>
  <si>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</si>
  <si>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</si>
  <si>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</si>
  <si>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</si>
  <si>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</si>
  <si>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</si>
  <si>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</si>
  <si>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</si>
  <si>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</si>
  <si>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</si>
  <si>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</si>
  <si>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</si>
  <si>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</si>
  <si>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</si>
  <si>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</si>
  <si>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</si>
  <si>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</si>
  <si>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</si>
  <si>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</si>
  <si>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</si>
  <si>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</si>
  <si>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</si>
  <si>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</si>
  <si>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</si>
  <si>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</si>
  <si>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</si>
  <si>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</si>
  <si>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</si>
  <si>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</si>
  <si>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</si>
  <si>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</si>
  <si>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</si>
  <si>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</si>
  <si>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</si>
  <si>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</si>
  <si>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</si>
  <si>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</si>
  <si>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</si>
  <si>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</si>
  <si>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</si>
  <si>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</si>
  <si>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</si>
  <si>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</si>
  <si>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</si>
  <si>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</si>
  <si>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</si>
  <si>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</si>
  <si>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</si>
  <si>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</si>
  <si>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</si>
  <si>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</si>
  <si>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</si>
  <si>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</si>
  <si>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</si>
  <si>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</si>
  <si>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</si>
  <si>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</si>
  <si>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</si>
  <si>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</si>
  <si>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</si>
  <si>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</si>
  <si>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</si>
  <si>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</si>
  <si>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</si>
  <si>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</si>
  <si>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</si>
  <si>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</si>
  <si>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</si>
  <si>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</si>
  <si>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</si>
  <si>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</si>
  <si>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</si>
  <si>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</si>
  <si>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</si>
  <si>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</si>
  <si>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</si>
  <si>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</si>
  <si>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</si>
  <si>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</si>
  <si>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</si>
  <si>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</si>
  <si>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</si>
  <si>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</si>
  <si>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</si>
  <si>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</si>
  <si>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</si>
  <si>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</si>
  <si>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</si>
  <si>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</si>
  <si>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</si>
  <si>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</si>
  <si>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</si>
  <si>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</si>
  <si>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</si>
  <si>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</si>
  <si>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</si>
  <si>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</si>
  <si>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</si>
  <si>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</si>
  <si>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</si>
  <si>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</si>
  <si>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</si>
  <si>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</si>
  <si>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</si>
  <si>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</si>
  <si>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</si>
  <si>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</si>
  <si>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</si>
  <si>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</si>
  <si>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</si>
  <si>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</si>
  <si>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</si>
  <si>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</si>
  <si>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</si>
  <si>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</si>
  <si>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</si>
  <si>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</si>
  <si>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</si>
  <si>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</si>
  <si>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</si>
  <si>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</si>
  <si>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</si>
  <si>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</si>
  <si>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</si>
  <si>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</si>
  <si>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</si>
  <si>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</si>
  <si>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</si>
  <si>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</si>
  <si>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</si>
  <si>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</si>
  <si>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</si>
  <si>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</si>
  <si>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</si>
  <si>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</si>
  <si>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</si>
  <si>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</si>
  <si>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</si>
  <si>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</si>
  <si>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</si>
  <si>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</si>
  <si>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</si>
  <si>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</si>
  <si>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</si>
  <si>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</si>
  <si>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</si>
  <si>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</si>
  <si>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</si>
  <si>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</si>
  <si>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</si>
  <si>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</si>
  <si>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</si>
  <si>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</si>
  <si>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</si>
  <si>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</si>
  <si>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</si>
  <si>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</si>
  <si>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</si>
  <si>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</si>
  <si>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</si>
  <si>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</si>
  <si>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</si>
  <si>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</si>
  <si>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</si>
  <si>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</si>
  <si>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</si>
  <si>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</si>
  <si>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</si>
  <si>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</si>
  <si>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</si>
  <si>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</si>
  <si>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</si>
  <si>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</si>
  <si>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</si>
  <si>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</si>
  <si>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</si>
  <si>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</si>
  <si>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</si>
  <si>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</si>
  <si>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</si>
  <si>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</si>
  <si>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</si>
  <si>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</si>
  <si>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</si>
  <si>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</si>
  <si>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</si>
  <si>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</si>
  <si>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</si>
  <si>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</si>
  <si>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</si>
  <si>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</si>
  <si>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</si>
  <si>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</si>
  <si>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</si>
  <si>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</si>
  <si>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</si>
  <si>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</si>
  <si>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</si>
  <si>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</si>
  <si>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</si>
  <si>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</si>
  <si>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</si>
  <si>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</si>
  <si>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</si>
  <si>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</si>
  <si>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</si>
  <si>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</si>
  <si>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</si>
  <si>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</si>
  <si>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</si>
  <si>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</si>
  <si>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</si>
  <si>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</si>
  <si>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</si>
  <si>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</si>
  <si>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</si>
  <si>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</si>
  <si>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</si>
  <si>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</si>
  <si>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</si>
  <si>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</si>
  <si>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</si>
  <si>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</si>
  <si>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</si>
  <si>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</si>
  <si>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</si>
  <si>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</si>
  <si>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</si>
  <si>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</si>
  <si>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</si>
  <si>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</si>
  <si>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</si>
  <si>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</si>
  <si>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</si>
  <si>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</si>
  <si>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</si>
  <si>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</si>
  <si>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</si>
  <si>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</si>
  <si>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</si>
  <si>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</si>
  <si>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</si>
  <si>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</si>
  <si>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</si>
  <si>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</si>
  <si>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</si>
  <si>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</si>
  <si>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</si>
  <si>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</si>
  <si>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</si>
  <si>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</si>
  <si>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</si>
  <si>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</si>
  <si>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</si>
  <si>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</si>
  <si>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</si>
  <si>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</si>
  <si>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</si>
  <si>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</si>
  <si>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</si>
  <si>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</si>
  <si>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</si>
  <si>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</si>
  <si>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</si>
  <si>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</si>
  <si>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</si>
  <si>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</si>
  <si>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</si>
  <si>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</si>
  <si>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</si>
  <si>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</si>
  <si>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</si>
  <si>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</si>
  <si>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</si>
  <si>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</si>
  <si>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</si>
  <si>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</si>
  <si>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</si>
  <si>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</si>
  <si>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</si>
  <si>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</si>
  <si>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</si>
  <si>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</si>
  <si>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</si>
  <si>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</si>
  <si>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</si>
  <si>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</si>
  <si>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</si>
  <si>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</si>
  <si>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</si>
  <si>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</si>
  <si>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</si>
  <si>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</si>
  <si>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</si>
  <si>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</si>
  <si>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</si>
  <si>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</si>
  <si>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</si>
  <si>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</si>
  <si>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</si>
  <si>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</si>
  <si>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</si>
  <si>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</si>
  <si>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</si>
  <si>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</si>
  <si>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</si>
  <si>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</si>
  <si>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</si>
  <si>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</si>
  <si>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</si>
  <si>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</si>
  <si>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</si>
  <si>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</si>
  <si>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</si>
  <si>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</si>
  <si>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</si>
  <si>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</si>
  <si>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</si>
  <si>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</si>
  <si>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</si>
  <si>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</si>
  <si>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</si>
  <si>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</si>
  <si>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</si>
  <si>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</si>
  <si>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</si>
  <si>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</si>
  <si>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</si>
  <si>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</si>
  <si>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</si>
  <si>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</si>
  <si>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</si>
  <si>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</si>
  <si>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</si>
  <si>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</si>
  <si>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</si>
  <si>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</si>
  <si>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</si>
  <si>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</si>
  <si>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</si>
  <si>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</si>
  <si>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</si>
  <si>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</si>
  <si>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</si>
  <si>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</si>
  <si>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</si>
  <si>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</si>
  <si>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</si>
  <si>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</si>
  <si>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</si>
  <si>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</si>
  <si>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</si>
  <si>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</si>
  <si>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</si>
  <si>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</si>
  <si>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</si>
  <si>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</si>
  <si>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</si>
  <si>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</si>
  <si>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</si>
  <si>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</si>
  <si>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</si>
  <si>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</si>
  <si>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</si>
  <si>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</si>
  <si>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</si>
  <si>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</si>
  <si>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</si>
  <si>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</si>
  <si>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</si>
  <si>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</si>
  <si>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</si>
  <si>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</si>
  <si>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</si>
  <si>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</si>
  <si>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</si>
  <si>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</si>
  <si>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</si>
  <si>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</si>
  <si>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</si>
  <si>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</si>
  <si>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</si>
  <si>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</si>
  <si>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</si>
  <si>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</si>
  <si>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</si>
  <si>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</si>
  <si>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</si>
  <si>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</si>
  <si>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</si>
  <si>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</si>
  <si>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</si>
  <si>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</si>
  <si>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</si>
  <si>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</si>
  <si>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</si>
  <si>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</si>
  <si>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</si>
  <si>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</si>
  <si>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</si>
  <si>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</si>
  <si>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</si>
  <si>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</si>
  <si>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</si>
  <si>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</si>
  <si>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</si>
  <si>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</si>
  <si>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</si>
  <si>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</si>
  <si>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</si>
  <si>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</si>
  <si>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</si>
  <si>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</si>
  <si>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</si>
  <si>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</si>
  <si>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</si>
  <si>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</si>
  <si>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</si>
  <si>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</si>
  <si>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</si>
  <si>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</si>
  <si>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</si>
  <si>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</si>
  <si>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</si>
  <si>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</si>
  <si>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</si>
  <si>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</si>
  <si>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</si>
  <si>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</si>
  <si>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</si>
  <si>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</si>
  <si>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</si>
  <si>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</si>
  <si>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</si>
  <si>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</si>
  <si>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</si>
  <si>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</si>
  <si>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</si>
  <si>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</si>
  <si>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</si>
  <si>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</si>
  <si>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</si>
  <si>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</si>
  <si>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</si>
  <si>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</si>
  <si>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</si>
  <si>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</si>
  <si>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</si>
  <si>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</si>
  <si>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</si>
  <si>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</si>
  <si>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</si>
  <si>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</si>
  <si>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</si>
  <si>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</si>
  <si>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</si>
  <si>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</si>
  <si>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</si>
  <si>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</si>
  <si>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</si>
  <si>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</si>
  <si>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</si>
  <si>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</si>
  <si>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</si>
  <si>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</si>
  <si>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</si>
  <si>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</si>
  <si>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</si>
  <si>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</si>
  <si>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</si>
  <si>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</si>
  <si>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</si>
  <si>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</si>
  <si>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</si>
  <si>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</si>
  <si>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</si>
  <si>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</si>
  <si>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</si>
  <si>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</si>
  <si>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</si>
  <si>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</si>
  <si>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</si>
  <si>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</si>
  <si>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</si>
  <si>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</si>
  <si>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</si>
  <si>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</si>
  <si>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</si>
  <si>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</si>
  <si>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</si>
  <si>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</si>
  <si>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</si>
  <si>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</si>
  <si>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</si>
  <si>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</si>
  <si>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</si>
  <si>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</si>
  <si>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</si>
  <si>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</si>
  <si>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</si>
  <si>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</si>
  <si>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</si>
  <si>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</si>
  <si>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</si>
  <si>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</si>
  <si>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</si>
  <si>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</si>
  <si>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</si>
  <si>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</si>
  <si>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</si>
  <si>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</si>
  <si>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</si>
  <si>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</si>
  <si>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</si>
  <si>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</si>
  <si>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</si>
  <si>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</si>
  <si>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</si>
  <si>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</si>
  <si>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</si>
  <si>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</si>
  <si>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</si>
  <si>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</si>
  <si>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</si>
  <si>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</si>
  <si>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</si>
  <si>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</si>
  <si>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</si>
  <si>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</si>
  <si>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</si>
  <si>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</si>
  <si>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</si>
  <si>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</si>
  <si>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</si>
  <si>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</si>
  <si>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</si>
  <si>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</si>
  <si>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</si>
  <si>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</si>
  <si>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</si>
  <si>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</si>
  <si>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</si>
  <si>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</si>
  <si>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</si>
  <si>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</si>
  <si>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</si>
  <si>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</si>
  <si>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</si>
  <si>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</si>
  <si>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</si>
  <si>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</si>
  <si>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</si>
  <si>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</si>
  <si>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</si>
  <si>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</si>
  <si>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</si>
  <si>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</si>
  <si>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</si>
  <si>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</si>
  <si>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</si>
  <si>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</si>
  <si>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</si>
  <si>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</si>
  <si>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</si>
  <si>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</si>
  <si>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</si>
  <si>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</si>
  <si>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</si>
  <si>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</si>
  <si>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</si>
  <si>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</si>
  <si>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</si>
  <si>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</si>
  <si>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</si>
  <si>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</si>
  <si>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</si>
  <si>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</si>
  <si>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</si>
  <si>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</si>
  <si>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</si>
  <si>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</si>
  <si>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</si>
  <si>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</si>
  <si>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</si>
  <si>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</si>
  <si>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</si>
  <si>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</si>
  <si>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</si>
  <si>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</si>
  <si>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</si>
  <si>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</si>
  <si>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</si>
  <si>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</si>
  <si>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</si>
  <si>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</si>
  <si>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</si>
  <si>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</si>
  <si>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</si>
  <si>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</si>
  <si>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</si>
  <si>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</si>
  <si>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</si>
  <si>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</si>
  <si>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</si>
  <si>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</si>
  <si>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</si>
  <si>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</si>
  <si>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</si>
  <si>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</si>
  <si>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</si>
  <si>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</si>
  <si>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</si>
  <si>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</si>
  <si>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</si>
  <si>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</si>
  <si>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</si>
  <si>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</si>
  <si>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</si>
  <si>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</si>
  <si>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</si>
  <si>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</si>
  <si>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</si>
  <si>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</si>
  <si>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</si>
  <si>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</si>
  <si>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</si>
  <si>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</si>
  <si>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</si>
  <si>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</si>
  <si>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</si>
  <si>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</si>
  <si>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</si>
  <si>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</si>
  <si>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</si>
  <si>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</si>
  <si>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</si>
  <si>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</si>
  <si>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</si>
  <si>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</si>
  <si>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</si>
  <si>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</si>
  <si>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</si>
  <si>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</si>
  <si>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</si>
  <si>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</si>
  <si>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</si>
  <si>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</si>
  <si>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</si>
  <si>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</si>
  <si>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</si>
  <si>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</si>
  <si>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</si>
  <si>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</si>
  <si>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</si>
  <si>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</si>
  <si>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</si>
  <si>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</si>
  <si>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</si>
  <si>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</si>
  <si>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</si>
  <si>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</si>
  <si>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</si>
  <si>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</si>
  <si>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</si>
  <si>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</si>
  <si>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</si>
  <si>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</si>
  <si>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</si>
  <si>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</si>
  <si>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</si>
  <si>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</si>
  <si>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</si>
  <si>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</si>
  <si>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</si>
  <si>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</si>
  <si>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</si>
  <si>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</si>
  <si>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</si>
  <si>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</si>
  <si>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</si>
  <si>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</si>
  <si>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</si>
  <si>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</si>
  <si>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</si>
  <si>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</si>
  <si>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</si>
  <si>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</si>
  <si>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</si>
  <si>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</si>
  <si>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</si>
  <si>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</si>
  <si>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</si>
  <si>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</si>
  <si>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</si>
  <si>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</si>
  <si>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</si>
  <si>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</si>
  <si>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</si>
  <si>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</si>
  <si>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</si>
  <si>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</si>
  <si>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</si>
  <si>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</si>
  <si>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</si>
  <si>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</si>
  <si>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</si>
  <si>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</si>
  <si>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</si>
  <si>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</si>
  <si>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</si>
  <si>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</si>
  <si>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</si>
  <si>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</si>
  <si>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</si>
  <si>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</si>
  <si>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</si>
  <si>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</si>
  <si>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</si>
  <si>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</si>
  <si>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</si>
  <si>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</si>
  <si>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</si>
  <si>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</si>
  <si>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</si>
  <si>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</si>
  <si>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</si>
  <si>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</si>
  <si>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</si>
  <si>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</si>
  <si>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</si>
  <si>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</si>
  <si>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</si>
  <si>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</si>
  <si>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</si>
  <si>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</si>
  <si>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</si>
  <si>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</si>
  <si>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</si>
  <si>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</si>
  <si>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</si>
  <si>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</si>
  <si>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</si>
  <si>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</si>
  <si>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</si>
  <si>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</si>
  <si>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</si>
  <si>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</si>
  <si>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</si>
  <si>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</si>
  <si>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</si>
  <si>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</si>
  <si>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</si>
  <si>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</si>
  <si>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</si>
  <si>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</si>
  <si>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</si>
  <si>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</si>
  <si>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</si>
  <si>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</si>
  <si>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</si>
  <si>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</si>
  <si>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</si>
  <si>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</si>
  <si>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</si>
  <si>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</si>
  <si>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</si>
  <si>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</si>
  <si>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</si>
  <si>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</si>
  <si>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</si>
  <si>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</si>
  <si>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</si>
  <si>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</si>
  <si>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</si>
  <si>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</si>
  <si>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</si>
  <si>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</si>
  <si>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</si>
  <si>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</si>
  <si>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</si>
  <si>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</si>
  <si>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</si>
  <si>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</si>
  <si>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</si>
  <si>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</si>
  <si>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</si>
  <si>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</si>
  <si>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</si>
  <si>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</si>
  <si>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</si>
  <si>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</si>
  <si>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</si>
  <si>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</si>
  <si>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</si>
  <si>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</si>
  <si>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</si>
  <si>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</si>
  <si>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</si>
  <si>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</si>
  <si>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</si>
  <si>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</si>
  <si>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</si>
  <si>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</si>
  <si>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</si>
  <si>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</si>
  <si>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</si>
  <si>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</si>
  <si>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</si>
  <si>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</si>
  <si>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</si>
  <si>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</si>
  <si>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</si>
  <si>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</si>
  <si>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</si>
  <si>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</si>
  <si>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</si>
  <si>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</si>
  <si>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</si>
  <si>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</si>
  <si>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</si>
  <si>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</si>
  <si>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</si>
  <si>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</si>
  <si>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</si>
  <si>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</si>
  <si>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</si>
  <si>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</si>
  <si>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</si>
  <si>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</si>
  <si>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</si>
  <si>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</si>
  <si>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</si>
  <si>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</si>
  <si>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</si>
  <si>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</si>
  <si>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</si>
  <si>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</si>
  <si>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</si>
  <si>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</si>
  <si>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</si>
  <si>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</si>
  <si>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</si>
  <si>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</si>
  <si>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</si>
  <si>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</si>
  <si>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</si>
  <si>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</si>
  <si>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</si>
  <si>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</si>
  <si>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</si>
  <si>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</si>
  <si>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</si>
  <si>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</si>
  <si>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</si>
  <si>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</si>
  <si>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</si>
  <si>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</si>
  <si>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</si>
  <si>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</si>
  <si>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</si>
  <si>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</si>
  <si>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</si>
  <si>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</si>
  <si>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</si>
  <si>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</si>
  <si>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</si>
  <si>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</si>
  <si>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</si>
  <si>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</si>
  <si>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</si>
  <si>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</si>
  <si>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</si>
  <si>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</si>
  <si>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</si>
  <si>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</si>
  <si>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</si>
  <si>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</si>
  <si>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</si>
  <si>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</si>
  <si>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</si>
  <si>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</si>
  <si>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</si>
  <si>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</si>
  <si>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</si>
  <si>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</si>
  <si>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</si>
  <si>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</si>
  <si>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</si>
  <si>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</si>
  <si>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</si>
  <si>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</si>
  <si>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</si>
  <si>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</si>
  <si>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</si>
  <si>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</si>
  <si>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</si>
  <si>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</si>
  <si>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</si>
  <si>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</si>
  <si>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</si>
  <si>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</si>
  <si>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</si>
  <si>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</si>
  <si>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</si>
  <si>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</si>
  <si>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</si>
  <si>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</si>
  <si>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</si>
  <si>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</si>
  <si>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</si>
  <si>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</si>
  <si>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</si>
  <si>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</si>
  <si>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</si>
  <si>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</si>
  <si>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</si>
  <si>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</si>
  <si>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</si>
  <si>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</si>
  <si>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</si>
  <si>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</si>
  <si>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</si>
  <si>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</si>
  <si>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</si>
  <si>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</si>
  <si>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</si>
  <si>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</si>
  <si>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</si>
  <si>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</si>
  <si>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</si>
  <si>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</si>
  <si>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</si>
  <si>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</si>
  <si>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</si>
  <si>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</si>
  <si>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</si>
  <si>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</si>
  <si>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</si>
  <si>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</si>
  <si>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</si>
  <si>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</si>
  <si>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</si>
  <si>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</si>
  <si>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</si>
  <si>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</si>
  <si>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</si>
  <si>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</si>
  <si>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</si>
  <si>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</si>
  <si>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</si>
  <si>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</si>
  <si>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</si>
  <si>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</si>
  <si>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</si>
  <si>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</si>
  <si>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</si>
  <si>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</si>
  <si>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</si>
  <si>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</si>
  <si>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</si>
  <si>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</si>
  <si>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</si>
  <si>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</si>
  <si>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</si>
  <si>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</si>
  <si>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</si>
  <si>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</si>
  <si>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</si>
  <si>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</si>
  <si>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</si>
  <si>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</si>
  <si>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</si>
  <si>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</si>
  <si>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</si>
  <si>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</si>
  <si>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</si>
  <si>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</si>
  <si>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</si>
  <si>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</si>
  <si>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</si>
  <si>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</si>
  <si>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</si>
  <si>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</si>
  <si>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</si>
  <si>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</si>
  <si>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</si>
  <si>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</si>
  <si>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</si>
  <si>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</si>
  <si>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</si>
  <si>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</si>
  <si>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</si>
  <si>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</si>
  <si>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</si>
  <si>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</si>
  <si>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</si>
  <si>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</si>
  <si>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</si>
  <si>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</si>
  <si>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</si>
  <si>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</si>
  <si>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</si>
  <si>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</si>
  <si>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</si>
  <si>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</si>
  <si>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</si>
  <si>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</si>
  <si>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</si>
  <si>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</si>
  <si>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</si>
  <si>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</si>
  <si>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</si>
  <si>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</si>
  <si>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</si>
  <si>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</si>
  <si>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</si>
  <si>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</si>
  <si>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</si>
  <si>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</si>
  <si>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</si>
  <si>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</si>
  <si>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</si>
  <si>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</si>
  <si>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</si>
  <si>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</si>
  <si>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</si>
  <si>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</si>
  <si>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</si>
  <si>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</si>
  <si>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</si>
  <si>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</si>
  <si>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</si>
  <si>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</si>
  <si>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</si>
  <si>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</si>
  <si>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</si>
  <si>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</si>
  <si>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</si>
  <si>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</si>
  <si>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</si>
  <si>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</si>
  <si>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</si>
  <si>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</si>
  <si>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</si>
  <si>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</si>
  <si>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</si>
  <si>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</si>
  <si>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</si>
  <si>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</si>
  <si>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</si>
  <si>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</si>
  <si>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</si>
  <si>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</si>
  <si>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</si>
  <si>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</si>
  <si>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</si>
  <si>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</si>
  <si>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</si>
  <si>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</si>
  <si>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</si>
  <si>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</si>
  <si>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</si>
  <si>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</si>
  <si>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</si>
  <si>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</si>
  <si>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</si>
  <si>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</si>
  <si>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</si>
  <si>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</si>
  <si>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</si>
  <si>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</si>
  <si>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</si>
  <si>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</si>
  <si>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</si>
  <si>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</si>
  <si>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</si>
  <si>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</si>
  <si>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</si>
  <si>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</si>
  <si>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</si>
  <si>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</si>
  <si>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</si>
  <si>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</si>
  <si>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</si>
  <si>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</si>
  <si>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</si>
  <si>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</si>
  <si>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</si>
  <si>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</si>
  <si>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</si>
  <si>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</si>
  <si>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</si>
  <si>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</si>
  <si>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</si>
  <si>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</si>
  <si>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</si>
  <si>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</si>
  <si>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</si>
  <si>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</si>
  <si>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</si>
  <si>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</si>
  <si>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</si>
  <si>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</si>
  <si>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</si>
  <si>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</si>
  <si>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</si>
  <si>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</si>
  <si>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</si>
  <si>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</si>
  <si>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</si>
  <si>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</si>
  <si>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</si>
  <si>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</si>
  <si>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</si>
  <si>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</si>
  <si>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</si>
  <si>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</si>
  <si>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</si>
  <si>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</si>
  <si>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</si>
  <si>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</si>
  <si>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</si>
  <si>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</si>
  <si>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</si>
  <si>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</si>
  <si>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</si>
  <si>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</si>
  <si>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</si>
  <si>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</si>
  <si>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</si>
  <si>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</si>
  <si>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</si>
  <si>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</si>
  <si>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</si>
  <si>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</si>
  <si>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</si>
  <si>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</si>
  <si>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</si>
  <si>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</si>
  <si>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</si>
  <si>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</si>
  <si>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</si>
  <si>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</si>
  <si>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</si>
  <si>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</si>
  <si>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</si>
  <si>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</si>
  <si>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</si>
  <si>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</si>
  <si>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</si>
  <si>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</si>
  <si>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</si>
  <si>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</si>
  <si>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</si>
  <si>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</si>
  <si>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</si>
  <si>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</si>
  <si>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</si>
  <si>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</si>
  <si>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</si>
  <si>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</si>
  <si>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</si>
  <si>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</si>
  <si>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</si>
  <si>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</si>
  <si>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</si>
  <si>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</si>
  <si>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</si>
  <si>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</si>
  <si>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</si>
  <si>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</si>
  <si>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</si>
  <si>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</si>
  <si>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</si>
  <si>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</si>
  <si>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</si>
  <si>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</si>
  <si>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</si>
  <si>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</si>
  <si>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</si>
  <si>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</si>
  <si>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</si>
  <si>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</si>
  <si>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</si>
  <si>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</si>
  <si>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</si>
  <si>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</si>
  <si>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</si>
  <si>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</si>
  <si>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</si>
  <si>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</si>
  <si>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</si>
  <si>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</si>
  <si>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</si>
  <si>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</si>
  <si>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</si>
  <si>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</si>
  <si>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</si>
  <si>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</si>
  <si>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</si>
  <si>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</si>
  <si>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</si>
  <si>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</si>
  <si>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</si>
  <si>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</si>
  <si>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</si>
  <si>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</si>
  <si>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</si>
  <si>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</si>
  <si>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</si>
  <si>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</si>
  <si>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</si>
  <si>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</si>
  <si>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</si>
  <si>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</si>
  <si>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</si>
  <si>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</si>
  <si>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</si>
  <si>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</si>
  <si>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</si>
  <si>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</si>
  <si>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</si>
  <si>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</si>
  <si>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</si>
  <si>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</si>
  <si>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</si>
  <si>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</si>
  <si>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</si>
  <si>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</si>
  <si>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</si>
  <si>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</si>
  <si>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</si>
  <si>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</si>
  <si>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</si>
  <si>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</si>
  <si>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</si>
  <si>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</si>
  <si>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</si>
  <si>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</si>
  <si>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</si>
  <si>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</si>
  <si>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</si>
  <si>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</si>
  <si>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</si>
  <si>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</si>
  <si>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</si>
  <si>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</si>
  <si>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</si>
  <si>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</si>
  <si>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</si>
  <si>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</si>
  <si>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</si>
  <si>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</si>
  <si>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</si>
  <si>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</si>
  <si>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</si>
  <si>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</si>
  <si>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</si>
  <si>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</si>
  <si>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</si>
  <si>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</si>
  <si>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</si>
  <si>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</si>
  <si>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</si>
  <si>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</si>
  <si>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</si>
  <si>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</si>
  <si>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</si>
  <si>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</si>
  <si>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</si>
  <si>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</si>
  <si>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</si>
  <si>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</si>
  <si>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</si>
  <si>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</si>
  <si>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</si>
  <si>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</si>
  <si>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</si>
  <si>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</si>
  <si>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</si>
  <si>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</si>
  <si>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</si>
  <si>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</si>
  <si>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</si>
  <si>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</si>
  <si>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</si>
  <si>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</si>
  <si>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</si>
  <si>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</si>
  <si>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</si>
  <si>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</si>
  <si>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</si>
  <si>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</si>
  <si>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</si>
  <si>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</si>
  <si>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</si>
  <si>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</si>
  <si>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</si>
  <si>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</si>
  <si>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</si>
  <si>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</si>
  <si>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</si>
  <si>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</si>
  <si>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</si>
  <si>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</si>
  <si>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</si>
  <si>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</si>
  <si>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</si>
  <si>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</si>
  <si>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</si>
  <si>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</si>
  <si>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</si>
  <si>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</si>
  <si>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</si>
  <si>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</si>
  <si>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</si>
  <si>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</si>
  <si>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</si>
  <si>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</si>
  <si>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</si>
  <si>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</si>
  <si>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</si>
  <si>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</si>
  <si>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</si>
  <si>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</si>
  <si>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</si>
  <si>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</si>
  <si>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</si>
  <si>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</si>
  <si>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</si>
  <si>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</si>
  <si>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</si>
  <si>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</si>
  <si>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</si>
  <si>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</si>
  <si>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</si>
  <si>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</si>
  <si>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</si>
  <si>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</si>
  <si>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</si>
  <si>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</si>
  <si>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</si>
  <si>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</si>
  <si>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</si>
  <si>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</si>
  <si>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</si>
  <si>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</si>
  <si>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</si>
  <si>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</si>
  <si>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</si>
  <si>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</si>
  <si>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</si>
  <si>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</si>
  <si>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</si>
  <si>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</si>
  <si>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</si>
  <si>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</si>
  <si>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</si>
  <si>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</si>
  <si>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</si>
  <si>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</si>
  <si>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</si>
  <si>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</si>
  <si>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</si>
  <si>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</si>
  <si>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</si>
  <si>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</si>
  <si>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</si>
  <si>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</si>
  <si>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</si>
  <si>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</si>
  <si>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</si>
  <si>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</si>
  <si>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</si>
  <si>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</si>
  <si>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</si>
  <si>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</si>
  <si>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</si>
  <si>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</si>
  <si>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</si>
  <si>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</si>
  <si>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</si>
  <si>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</si>
  <si>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</si>
  <si>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</si>
  <si>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</si>
  <si>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</si>
  <si>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</si>
  <si>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</si>
  <si>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</si>
  <si>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</si>
  <si>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</si>
  <si>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</si>
  <si>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t>Accepted Encounter Amount ($) % of Total</t>
  </si>
  <si>
    <t>Rejected Encounter Amount ($) % of Total</t>
  </si>
  <si>
    <r>
      <t>Encounter Total Line Count (#)</t>
    </r>
    <r>
      <rPr>
        <vertAlign val="superscript"/>
        <sz val="11"/>
        <color theme="1"/>
        <rFont val="Calibri"/>
        <family val="2"/>
        <scheme val="minor"/>
      </rPr>
      <t>5</t>
    </r>
  </si>
  <si>
    <t>Accepted Encounter Line Count (#) % of Total</t>
  </si>
  <si>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</si>
  <si>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</si>
  <si>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</si>
  <si>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</si>
  <si>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</si>
  <si>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</si>
  <si>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</si>
  <si>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</si>
  <si>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</si>
  <si>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</si>
  <si>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</si>
  <si>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</si>
  <si>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</si>
  <si>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</si>
  <si>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</si>
  <si>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</si>
  <si>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</si>
  <si>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</si>
  <si>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</si>
  <si>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</si>
  <si>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</si>
  <si>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</si>
  <si>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</si>
  <si>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</si>
  <si>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</si>
  <si>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</si>
  <si>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</si>
  <si>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</si>
  <si>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</si>
  <si>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</si>
  <si>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</si>
  <si>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</si>
  <si>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</si>
  <si>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</si>
  <si>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</si>
  <si>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</si>
  <si>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</si>
  <si>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</si>
  <si>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</si>
  <si>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</si>
  <si>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</si>
  <si>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</si>
  <si>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</si>
  <si>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</si>
  <si>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</si>
  <si>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</si>
  <si>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</si>
  <si>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</si>
  <si>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</si>
  <si>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</si>
  <si>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</si>
  <si>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</si>
  <si>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</si>
  <si>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</si>
  <si>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</si>
  <si>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</si>
  <si>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</si>
  <si>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</si>
  <si>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</si>
  <si>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</si>
  <si>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Sunshine State Health Plan</t>
  </si>
  <si>
    <t>1/1/2021 - 12/31/2021</t>
  </si>
  <si>
    <t>3/31/2022</t>
  </si>
  <si>
    <t>AP</t>
  </si>
  <si>
    <t>Comprehensive</t>
  </si>
  <si>
    <t>Deceased member payable</t>
  </si>
  <si>
    <t>January 2022 Retro Capitation</t>
  </si>
  <si>
    <t>Maternity Kick Payment receivable</t>
  </si>
  <si>
    <t>LTC Kick Payment</t>
  </si>
  <si>
    <t>PDN Home Health Withhold AR</t>
  </si>
  <si>
    <t>COVID Vaccine Reimbursement</t>
  </si>
  <si>
    <t>HCBS high risk pool receivable</t>
  </si>
  <si>
    <t>Patient responsibility reconciliation (payable)/receivable</t>
  </si>
  <si>
    <t>Unable to Locate Accrual</t>
  </si>
  <si>
    <t>Year 5 re-flagging not yet settled</t>
  </si>
  <si>
    <t xml:space="preserve">LTC Notes: </t>
  </si>
  <si>
    <t>1. Income tax expense was allocated to the LTC line of business by applying SSHP's effective tax rate to pre-tax income/loss. (26.9%)</t>
  </si>
  <si>
    <t>2. Little Havana serves approximately 2,000 HCBS members in regions 9, 10, and 11 under a fully capitated arrangement.</t>
  </si>
  <si>
    <t>3. Administrative expenses were allocated to LTC membership categories (Non-HCBS, HCBS and MED-P/SIXT) on a percentage of member months basis.</t>
  </si>
  <si>
    <t xml:space="preserve">MMA Notes: </t>
  </si>
  <si>
    <t>1. Income tax expense was allocated to the MMA line of business by applying SSHP's effective tax rate to pre-tax income/loss. (26.9%)</t>
  </si>
  <si>
    <t>MMA &amp; LTC Encounter:</t>
  </si>
  <si>
    <t>1. Dollar amounts only represent claims with a status of Accepted or Rejected. All other statuses were excluded from this tab.</t>
  </si>
  <si>
    <t>2. Dollar amounts only represent claims adjudicated in our claims system. I.e. LTC Transportation L2.15 (Logisticare) and RX claims are not included in this tab.</t>
  </si>
  <si>
    <t>Pediatric Associates</t>
  </si>
  <si>
    <t>HEALTH NETWORK ONE  INC</t>
  </si>
  <si>
    <t>HEALTH CHOICE NETWORK  INC</t>
  </si>
  <si>
    <t>Jacksonville Pediatric Associates</t>
  </si>
  <si>
    <t>FLORIDA COMMUNITY HEALTH CENTER</t>
  </si>
  <si>
    <t>Primary Care - All Others</t>
  </si>
  <si>
    <t>National Imaging Associates</t>
  </si>
  <si>
    <t>Logisticare Solutions, LLC</t>
  </si>
  <si>
    <t>Envolve Vision of Florida, Inc.</t>
  </si>
  <si>
    <t>Audiology Distribution LLC</t>
  </si>
  <si>
    <t>Envolve PeopleCare, Inc. (Nurse Helpline)</t>
  </si>
  <si>
    <t>Non-Insurance Affiliate</t>
  </si>
  <si>
    <t>Envolve PeopleCare, Inc. (Disease Management)</t>
  </si>
  <si>
    <t>Access Medical Acquisitions, Inc.</t>
  </si>
  <si>
    <t>Envolve Pharmacy Solutions, Inc.</t>
  </si>
  <si>
    <t>U.S. Medical Management, LLC</t>
  </si>
  <si>
    <t>Centene Management Company, LLC</t>
  </si>
  <si>
    <t>Interpreta, Inc.</t>
  </si>
  <si>
    <t>Little Havana</t>
  </si>
  <si>
    <t>HCBS Services</t>
  </si>
  <si>
    <t>Vision</t>
  </si>
  <si>
    <t>Envolve PeopleCare, Inc.</t>
  </si>
  <si>
    <t>Accepted Encounter Amount ($)3</t>
  </si>
  <si>
    <t>Rejected Encounter Amount ($)4</t>
  </si>
  <si>
    <t>Accepted Encounter Line Count (#)6</t>
  </si>
  <si>
    <t>Rejected Encounter Line Count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</si>
</sst>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20">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14" fontId="0" fillId="0" borderId="0" xfId="0" quotePrefix="1" applyNumberFormat="1" applyAlignment="1" applyProtection="1">
      <alignment horizontal="left"/>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0" xfId="0" applyNumberFormat="1" applyAlignment="1" applyProtection="1">
      <alignment horizontal="center"/>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16</xdr:row>
          <xdr:rowOff>95250</xdr:rowOff>
        </xdr:from>
        <xdr:to>
          <xdr:col>14</xdr:col>
          <xdr:colOff>209550</xdr:colOff>
          <xdr:row>19</xdr:row>
          <xdr:rowOff>57150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16</xdr:row>
          <xdr:rowOff>104775</xdr:rowOff>
        </xdr:from>
        <xdr:to>
          <xdr:col>16</xdr:col>
          <xdr:colOff>295275</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95250</xdr:rowOff>
        </xdr:from>
        <xdr:to>
          <xdr:col>11</xdr:col>
          <xdr:colOff>323850</xdr:colOff>
          <xdr:row>19</xdr:row>
          <xdr:rowOff>57150</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447675</xdr:colOff>
          <xdr:row>16</xdr:row>
          <xdr:rowOff>104775</xdr:rowOff>
        </xdr:from>
        <xdr:to>
          <xdr:col>18</xdr:col>
          <xdr:colOff>409575</xdr:colOff>
          <xdr:row>19</xdr:row>
          <xdr:rowOff>57150</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S6" sqref="S6"/>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826</v>
      </c>
    </row>
    <row r="4" spans="1:19" x14ac:dyDescent="0.25">
      <c r="A4" t="s">
        <v>827</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1189</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1190</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1187</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1188</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438150</xdr:colOff>
                    <xdr:row>16</xdr:row>
                    <xdr:rowOff>95250</xdr:rowOff>
                  </from>
                  <to>
                    <xdr:col>14</xdr:col>
                    <xdr:colOff>209550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333375</xdr:colOff>
                    <xdr:row>16</xdr:row>
                    <xdr:rowOff>104775</xdr:rowOff>
                  </from>
                  <to>
                    <xdr:col>16</xdr:col>
                    <xdr:colOff>295275</xdr:colOff>
                    <xdr:row>19</xdr:row>
                    <xdr:rowOff>57150</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95250</xdr:rowOff>
                  </from>
                  <to>
                    <xdr:col>11</xdr:col>
                    <xdr:colOff>323850</xdr:colOff>
                    <xdr:row>19</xdr:row>
                    <xdr:rowOff>57150</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447675</xdr:colOff>
                    <xdr:row>16</xdr:row>
                    <xdr:rowOff>104775</xdr:rowOff>
                  </from>
                  <to>
                    <xdr:col>18</xdr:col>
                    <xdr:colOff>409575</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385</v>
      </c>
      <c r="B6" s="108"/>
      <c r="C6" s="450"/>
      <c r="E6" s="162"/>
      <c r="F6" s="162"/>
      <c r="G6" s="162"/>
      <c r="H6" s="162"/>
      <c r="I6" s="162"/>
      <c r="J6" s="162"/>
      <c r="AY6" s="868"/>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515"/>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146552.66</v>
      </c>
      <c r="E9" s="735">
        <v>120549.99</v>
      </c>
      <c r="F9" s="735">
        <v>3340</v>
      </c>
      <c r="G9" s="735">
        <v>9158.7000000000007</v>
      </c>
      <c r="H9" s="735">
        <v>1817.97</v>
      </c>
      <c r="I9" s="735">
        <v>3431.7400000000002</v>
      </c>
      <c r="J9" s="735">
        <v>1316</v>
      </c>
      <c r="K9" s="735">
        <v>80.97</v>
      </c>
      <c r="L9" s="735">
        <v>182</v>
      </c>
      <c r="M9" s="735">
        <v>14</v>
      </c>
      <c r="N9" s="735">
        <v>6073.2899999999991</v>
      </c>
      <c r="O9" s="804">
        <v>588</v>
      </c>
      <c r="P9" s="740">
        <f>SUM(Q9:AA9)</f>
        <v>151810.77999999997</v>
      </c>
      <c r="Q9" s="735">
        <v>125649.53</v>
      </c>
      <c r="R9" s="735">
        <v>3653.01</v>
      </c>
      <c r="S9" s="735">
        <v>9331.75</v>
      </c>
      <c r="T9" s="735">
        <v>1861</v>
      </c>
      <c r="U9" s="735">
        <v>3350.28</v>
      </c>
      <c r="V9" s="735">
        <v>1331.94</v>
      </c>
      <c r="W9" s="735">
        <v>80</v>
      </c>
      <c r="X9" s="735">
        <v>192</v>
      </c>
      <c r="Y9" s="735">
        <v>18</v>
      </c>
      <c r="Z9" s="735">
        <v>5757.3</v>
      </c>
      <c r="AA9" s="736">
        <v>585.97</v>
      </c>
      <c r="AB9" s="740">
        <f>SUM(AC9:AM9)</f>
        <v>158241.01</v>
      </c>
      <c r="AC9" s="735">
        <v>131556.43</v>
      </c>
      <c r="AD9" s="735">
        <v>4141.6500000000005</v>
      </c>
      <c r="AE9" s="735">
        <v>9541.34</v>
      </c>
      <c r="AF9" s="735">
        <v>1929.7600000000002</v>
      </c>
      <c r="AG9" s="735">
        <v>3424.04</v>
      </c>
      <c r="AH9" s="735">
        <v>1262</v>
      </c>
      <c r="AI9" s="735">
        <v>73</v>
      </c>
      <c r="AJ9" s="735">
        <v>203.97</v>
      </c>
      <c r="AK9" s="735">
        <v>20</v>
      </c>
      <c r="AL9" s="735">
        <v>5501.82</v>
      </c>
      <c r="AM9" s="736">
        <v>587</v>
      </c>
      <c r="AN9" s="734">
        <f>SUM(AO9:AY9)</f>
        <v>525883.15</v>
      </c>
      <c r="AO9" s="735">
        <v>436191.12</v>
      </c>
      <c r="AP9" s="735">
        <v>20041.21</v>
      </c>
      <c r="AQ9" s="735">
        <v>33577.07</v>
      </c>
      <c r="AR9" s="735">
        <v>10091.35</v>
      </c>
      <c r="AS9" s="735">
        <v>10089.349999999999</v>
      </c>
      <c r="AT9" s="735">
        <v>6311</v>
      </c>
      <c r="AU9" s="735">
        <v>161</v>
      </c>
      <c r="AV9" s="735">
        <v>1178</v>
      </c>
      <c r="AW9" s="735">
        <v>154</v>
      </c>
      <c r="AX9" s="735">
        <v>6887.05</v>
      </c>
      <c r="AY9" s="736">
        <v>1202</v>
      </c>
      <c r="AZ9" s="852"/>
      <c r="BA9" s="738">
        <f>AN9+AB9+P9+D9+AZ9</f>
        <v>982487.6</v>
      </c>
      <c r="BB9" s="739">
        <f t="shared" ref="BB9:BL9" si="0">AO9+AC9+Q9+E9</f>
        <v>813947.07000000007</v>
      </c>
      <c r="BC9" s="739">
        <f t="shared" si="0"/>
        <v>31175.870000000003</v>
      </c>
      <c r="BD9" s="739">
        <f t="shared" si="0"/>
        <v>61608.86</v>
      </c>
      <c r="BE9" s="739">
        <f t="shared" si="0"/>
        <v>15700.08</v>
      </c>
      <c r="BF9" s="739">
        <f t="shared" si="0"/>
        <v>20295.41</v>
      </c>
      <c r="BG9" s="739">
        <f t="shared" si="0"/>
        <v>10220.94</v>
      </c>
      <c r="BH9" s="739">
        <f t="shared" si="0"/>
        <v>394.97</v>
      </c>
      <c r="BI9" s="740">
        <f t="shared" si="0"/>
        <v>1755.97</v>
      </c>
      <c r="BJ9" s="740">
        <f t="shared" si="0"/>
        <v>206</v>
      </c>
      <c r="BK9" s="739">
        <f t="shared" si="0"/>
        <v>24219.46</v>
      </c>
      <c r="BL9" s="741">
        <f t="shared" si="0"/>
        <v>2962.9700000000003</v>
      </c>
    </row>
    <row r="10" spans="1:64" customFormat="1" ht="18" customHeight="1" x14ac:dyDescent="0.3">
      <c r="A10" s="1494" t="s">
        <v>11</v>
      </c>
      <c r="B10" s="1495"/>
      <c r="C10" s="1496"/>
      <c r="D10" s="683"/>
      <c r="E10" s="318"/>
      <c r="F10" s="318"/>
      <c r="G10" s="318"/>
      <c r="H10" s="318"/>
      <c r="I10" s="318"/>
      <c r="J10" s="318"/>
      <c r="K10" s="318"/>
      <c r="L10" s="318"/>
      <c r="M10" s="318"/>
      <c r="N10" s="318"/>
      <c r="O10" s="319"/>
      <c r="P10" s="691"/>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35023699.854576848</v>
      </c>
      <c r="E11" s="249">
        <v>19968964.975014508</v>
      </c>
      <c r="F11" s="249">
        <v>1388925.3012530636</v>
      </c>
      <c r="G11" s="249">
        <v>7152443.3996210713</v>
      </c>
      <c r="H11" s="249">
        <v>2349241.9390804428</v>
      </c>
      <c r="I11" s="249">
        <v>751958.18648911582</v>
      </c>
      <c r="J11" s="249">
        <v>433241.19440039829</v>
      </c>
      <c r="K11" s="249">
        <v>18843.315852801097</v>
      </c>
      <c r="L11" s="249">
        <v>546393.41973726044</v>
      </c>
      <c r="M11" s="249">
        <v>392183.70845610881</v>
      </c>
      <c r="N11" s="249">
        <v>739766.42799544765</v>
      </c>
      <c r="O11" s="249">
        <v>1281737.9866766278</v>
      </c>
      <c r="P11" s="270">
        <f t="shared" ref="P11:P16" si="2">SUM(Q11:AA11)</f>
        <v>36424299.44666747</v>
      </c>
      <c r="Q11" s="249">
        <v>20789762.183881801</v>
      </c>
      <c r="R11" s="249">
        <v>1512525.4469512075</v>
      </c>
      <c r="S11" s="249">
        <v>7479763.7664161604</v>
      </c>
      <c r="T11" s="249">
        <v>2373896.0961510432</v>
      </c>
      <c r="U11" s="249">
        <v>745218.1869660113</v>
      </c>
      <c r="V11" s="249">
        <v>443529.42148291587</v>
      </c>
      <c r="W11" s="249">
        <v>17752.29395413867</v>
      </c>
      <c r="X11" s="249">
        <v>586594.28657530004</v>
      </c>
      <c r="Y11" s="249">
        <v>502632.65636999253</v>
      </c>
      <c r="Z11" s="249">
        <v>702467.68324077677</v>
      </c>
      <c r="AA11" s="250">
        <v>1270157.4246781152</v>
      </c>
      <c r="AB11" s="270">
        <f t="shared" ref="AB11:AB16" si="3">SUM(AC11:AM11)</f>
        <v>38898971.67564369</v>
      </c>
      <c r="AC11" s="249">
        <v>22679296.379861493</v>
      </c>
      <c r="AD11" s="249">
        <v>1715903.3659640276</v>
      </c>
      <c r="AE11" s="249">
        <v>7838904.0706281466</v>
      </c>
      <c r="AF11" s="249">
        <v>2374734.8040637379</v>
      </c>
      <c r="AG11" s="249">
        <v>780451.03673410125</v>
      </c>
      <c r="AH11" s="249">
        <v>400216.62513237889</v>
      </c>
      <c r="AI11" s="249">
        <v>16003.749330822322</v>
      </c>
      <c r="AJ11" s="251">
        <v>614278.32550848171</v>
      </c>
      <c r="AK11" s="249">
        <v>557249.26618888811</v>
      </c>
      <c r="AL11" s="249">
        <v>666290.77644791477</v>
      </c>
      <c r="AM11" s="250">
        <v>1255643.275783686</v>
      </c>
      <c r="AN11" s="270">
        <f t="shared" ref="AN11:AN16" si="4">SUM(AO11:AY11)</f>
        <v>147204705.30000001</v>
      </c>
      <c r="AO11" s="249">
        <v>78103609.140000001</v>
      </c>
      <c r="AP11" s="249">
        <v>9863664.6199999992</v>
      </c>
      <c r="AQ11" s="249">
        <v>30413738.41</v>
      </c>
      <c r="AR11" s="249">
        <v>13676536.41</v>
      </c>
      <c r="AS11" s="249">
        <v>2228618.6800000002</v>
      </c>
      <c r="AT11" s="249">
        <v>2113749.4299999997</v>
      </c>
      <c r="AU11" s="249">
        <v>27460.45</v>
      </c>
      <c r="AV11" s="249">
        <v>3449494.93</v>
      </c>
      <c r="AW11" s="249">
        <v>3923901.5199999996</v>
      </c>
      <c r="AX11" s="249">
        <v>825265.1599999998</v>
      </c>
      <c r="AY11" s="250">
        <v>2578666.5500000003</v>
      </c>
      <c r="AZ11" s="853">
        <v>-1917817.3284024363</v>
      </c>
      <c r="BA11" s="321">
        <f t="shared" ref="BA11:BA16" si="5">SUM(BB11:BL11)+AZ11</f>
        <v>255633858.94848552</v>
      </c>
      <c r="BB11" s="271">
        <f t="shared" ref="BB11:BL16" si="6">E11+Q11+AC11+AO11</f>
        <v>141541632.67875779</v>
      </c>
      <c r="BC11" s="271">
        <f t="shared" si="6"/>
        <v>14481018.734168299</v>
      </c>
      <c r="BD11" s="271">
        <f t="shared" si="6"/>
        <v>52884849.646665379</v>
      </c>
      <c r="BE11" s="271">
        <f t="shared" si="6"/>
        <v>20774409.249295224</v>
      </c>
      <c r="BF11" s="271">
        <f t="shared" si="6"/>
        <v>4506246.0901892288</v>
      </c>
      <c r="BG11" s="271">
        <f t="shared" si="6"/>
        <v>3390736.6710156929</v>
      </c>
      <c r="BH11" s="271">
        <f t="shared" si="6"/>
        <v>80059.809137762088</v>
      </c>
      <c r="BI11" s="271">
        <f t="shared" si="6"/>
        <v>5196760.961821042</v>
      </c>
      <c r="BJ11" s="271">
        <f t="shared" si="6"/>
        <v>5375967.1510149892</v>
      </c>
      <c r="BK11" s="271">
        <f t="shared" si="6"/>
        <v>2933790.0476841391</v>
      </c>
      <c r="BL11" s="295">
        <f t="shared" si="6"/>
        <v>6386205.2371384297</v>
      </c>
    </row>
    <row r="12" spans="1:64" x14ac:dyDescent="0.25">
      <c r="A12" s="1493"/>
      <c r="B12" s="126" t="s">
        <v>1322</v>
      </c>
      <c r="C12" s="127" t="s">
        <v>1331</v>
      </c>
      <c r="D12" s="270">
        <f t="shared" si="1"/>
        <v>-69903.874526930507</v>
      </c>
      <c r="E12" s="249">
        <v>-100479.43865746254</v>
      </c>
      <c r="F12" s="249">
        <v>-10359.126562656122</v>
      </c>
      <c r="G12" s="249">
        <v>17592.012840689295</v>
      </c>
      <c r="H12" s="249">
        <v>7012.0277394131826</v>
      </c>
      <c r="I12" s="249">
        <v>7755.2478173497011</v>
      </c>
      <c r="J12" s="249">
        <v>-2421.4615981483093</v>
      </c>
      <c r="K12" s="249">
        <v>134.86004725090183</v>
      </c>
      <c r="L12" s="249">
        <v>1775.8110603839425</v>
      </c>
      <c r="M12" s="249">
        <v>1823.2729002619269</v>
      </c>
      <c r="N12" s="249">
        <v>5085.6976989172372</v>
      </c>
      <c r="O12" s="249">
        <v>2177.2221870702633</v>
      </c>
      <c r="P12" s="270">
        <f t="shared" si="2"/>
        <v>-71648.786558257125</v>
      </c>
      <c r="Q12" s="249">
        <v>-102737.17758813743</v>
      </c>
      <c r="R12" s="249">
        <v>-10574.763649904122</v>
      </c>
      <c r="S12" s="249">
        <v>17901.344007744785</v>
      </c>
      <c r="T12" s="249">
        <v>7136.890100240119</v>
      </c>
      <c r="U12" s="249">
        <v>7896.1095520050048</v>
      </c>
      <c r="V12" s="249">
        <v>-2473.7170060038816</v>
      </c>
      <c r="W12" s="249">
        <v>137.36250037125529</v>
      </c>
      <c r="X12" s="249">
        <v>1808.6492319845074</v>
      </c>
      <c r="Y12" s="249">
        <v>1857.9683579497616</v>
      </c>
      <c r="Z12" s="249">
        <v>5180.5218010797089</v>
      </c>
      <c r="AA12" s="250">
        <v>2218.0261344131577</v>
      </c>
      <c r="AB12" s="270">
        <f t="shared" si="3"/>
        <v>-71848.410094907391</v>
      </c>
      <c r="AC12" s="249">
        <v>-104150.224875227</v>
      </c>
      <c r="AD12" s="249">
        <v>-10800.376329263574</v>
      </c>
      <c r="AE12" s="249">
        <v>18537.350519376614</v>
      </c>
      <c r="AF12" s="249">
        <v>7382.3034619239015</v>
      </c>
      <c r="AG12" s="249">
        <v>8156.2500529441822</v>
      </c>
      <c r="AH12" s="249">
        <v>-2515.8595879895388</v>
      </c>
      <c r="AI12" s="249">
        <v>141.71160033337054</v>
      </c>
      <c r="AJ12" s="249">
        <v>1865.1168914090467</v>
      </c>
      <c r="AK12" s="249">
        <v>1911.6416979336313</v>
      </c>
      <c r="AL12" s="249">
        <v>5339.0085836771232</v>
      </c>
      <c r="AM12" s="250">
        <v>2284.6678899748545</v>
      </c>
      <c r="AN12" s="270">
        <f t="shared" si="4"/>
        <v>1069833.7291449097</v>
      </c>
      <c r="AO12" s="249">
        <v>821706.61598177277</v>
      </c>
      <c r="AP12" s="249">
        <v>84925.41369918584</v>
      </c>
      <c r="AQ12" s="249">
        <v>52187.599435300086</v>
      </c>
      <c r="AR12" s="249">
        <v>20792.829098624257</v>
      </c>
      <c r="AS12" s="249">
        <v>31864.506475926697</v>
      </c>
      <c r="AT12" s="249">
        <v>19818.253679233665</v>
      </c>
      <c r="AU12" s="249">
        <v>553.93555050557541</v>
      </c>
      <c r="AV12" s="249">
        <v>5260.4965389169747</v>
      </c>
      <c r="AW12" s="249">
        <v>5397.3102686221946</v>
      </c>
      <c r="AX12" s="249">
        <v>20879.628729503747</v>
      </c>
      <c r="AY12" s="250">
        <v>6447.1396873175427</v>
      </c>
      <c r="AZ12" s="853">
        <v>675417.75252308929</v>
      </c>
      <c r="BA12" s="290">
        <f t="shared" si="5"/>
        <v>1531850.4104879033</v>
      </c>
      <c r="BB12" s="271">
        <f t="shared" si="6"/>
        <v>514339.77486094576</v>
      </c>
      <c r="BC12" s="271">
        <f t="shared" si="6"/>
        <v>53191.147157362022</v>
      </c>
      <c r="BD12" s="271">
        <f t="shared" si="6"/>
        <v>106218.30680311078</v>
      </c>
      <c r="BE12" s="271">
        <f t="shared" si="6"/>
        <v>42324.050400201464</v>
      </c>
      <c r="BF12" s="271">
        <f t="shared" si="6"/>
        <v>55672.113898225587</v>
      </c>
      <c r="BG12" s="271">
        <f t="shared" si="6"/>
        <v>12407.215487091935</v>
      </c>
      <c r="BH12" s="271">
        <f t="shared" si="6"/>
        <v>967.8696984611031</v>
      </c>
      <c r="BI12" s="271">
        <f t="shared" si="6"/>
        <v>10710.073722694471</v>
      </c>
      <c r="BJ12" s="271">
        <f t="shared" si="6"/>
        <v>10990.193224767514</v>
      </c>
      <c r="BK12" s="271">
        <f t="shared" si="6"/>
        <v>36484.856813177816</v>
      </c>
      <c r="BL12" s="291">
        <f t="shared" si="6"/>
        <v>13127.05589877582</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1351726.3435328209</v>
      </c>
      <c r="E14" s="249">
        <v>1304391.0143634111</v>
      </c>
      <c r="F14" s="249">
        <v>32345.169169409925</v>
      </c>
      <c r="G14" s="249">
        <v>3772.22</v>
      </c>
      <c r="H14" s="249">
        <v>3703.31</v>
      </c>
      <c r="I14" s="249">
        <v>0</v>
      </c>
      <c r="J14" s="249">
        <v>0</v>
      </c>
      <c r="K14" s="249">
        <v>0</v>
      </c>
      <c r="L14" s="249">
        <v>7514.6299999999992</v>
      </c>
      <c r="M14" s="249">
        <v>0</v>
      </c>
      <c r="N14" s="249">
        <v>0</v>
      </c>
      <c r="O14" s="250">
        <v>0</v>
      </c>
      <c r="P14" s="271">
        <f t="shared" si="2"/>
        <v>1189511.3477325195</v>
      </c>
      <c r="Q14" s="249">
        <v>1129097.382638016</v>
      </c>
      <c r="R14" s="249">
        <v>49138.58509450368</v>
      </c>
      <c r="S14" s="249">
        <v>7532.4699999999993</v>
      </c>
      <c r="T14" s="249">
        <v>0</v>
      </c>
      <c r="U14" s="249">
        <v>0</v>
      </c>
      <c r="V14" s="249">
        <v>3742.91</v>
      </c>
      <c r="W14" s="249">
        <v>0</v>
      </c>
      <c r="X14" s="249">
        <v>0</v>
      </c>
      <c r="Y14" s="249">
        <v>0</v>
      </c>
      <c r="Z14" s="249">
        <v>0</v>
      </c>
      <c r="AA14" s="250">
        <v>0</v>
      </c>
      <c r="AB14" s="271">
        <f t="shared" si="3"/>
        <v>1482062.2799884037</v>
      </c>
      <c r="AC14" s="249">
        <v>1353317.4600983572</v>
      </c>
      <c r="AD14" s="249">
        <v>91099.489890046403</v>
      </c>
      <c r="AE14" s="249">
        <v>26328.309999999998</v>
      </c>
      <c r="AF14" s="249">
        <v>11317.02</v>
      </c>
      <c r="AG14" s="249">
        <v>0</v>
      </c>
      <c r="AH14" s="249">
        <v>0</v>
      </c>
      <c r="AI14" s="249">
        <v>0</v>
      </c>
      <c r="AJ14" s="249">
        <v>0</v>
      </c>
      <c r="AK14" s="249">
        <v>0</v>
      </c>
      <c r="AL14" s="249">
        <v>0</v>
      </c>
      <c r="AM14" s="250">
        <v>0</v>
      </c>
      <c r="AN14" s="270">
        <f t="shared" si="4"/>
        <v>3364955.2899999972</v>
      </c>
      <c r="AO14" s="249">
        <v>3081737.9199999976</v>
      </c>
      <c r="AP14" s="249">
        <v>238665.50999999998</v>
      </c>
      <c r="AQ14" s="249">
        <v>22030.920000000002</v>
      </c>
      <c r="AR14" s="249">
        <v>11319.92</v>
      </c>
      <c r="AS14" s="249">
        <v>0</v>
      </c>
      <c r="AT14" s="249">
        <v>0</v>
      </c>
      <c r="AU14" s="249">
        <v>0</v>
      </c>
      <c r="AV14" s="249">
        <v>11201.02</v>
      </c>
      <c r="AW14" s="249">
        <v>0</v>
      </c>
      <c r="AX14" s="249">
        <v>0</v>
      </c>
      <c r="AY14" s="250">
        <v>0</v>
      </c>
      <c r="AZ14" s="853">
        <v>-4852.3985538241614</v>
      </c>
      <c r="BA14" s="290">
        <f t="shared" si="5"/>
        <v>7383402.8626999194</v>
      </c>
      <c r="BB14" s="271">
        <f t="shared" si="6"/>
        <v>6868543.7770997826</v>
      </c>
      <c r="BC14" s="271">
        <f t="shared" si="6"/>
        <v>411248.75415396004</v>
      </c>
      <c r="BD14" s="271">
        <f t="shared" si="6"/>
        <v>59663.92</v>
      </c>
      <c r="BE14" s="271">
        <f t="shared" si="6"/>
        <v>26340.25</v>
      </c>
      <c r="BF14" s="271">
        <f t="shared" si="6"/>
        <v>0</v>
      </c>
      <c r="BG14" s="271">
        <f t="shared" si="6"/>
        <v>3742.91</v>
      </c>
      <c r="BH14" s="271">
        <f t="shared" si="6"/>
        <v>0</v>
      </c>
      <c r="BI14" s="271">
        <f t="shared" si="6"/>
        <v>18715.650000000001</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306896.57868153899</v>
      </c>
      <c r="Q16" s="249">
        <v>186877.13900652278</v>
      </c>
      <c r="R16" s="249">
        <v>19314.21511324578</v>
      </c>
      <c r="S16" s="249">
        <v>51723.556961601294</v>
      </c>
      <c r="T16" s="249">
        <v>20607.943111253175</v>
      </c>
      <c r="U16" s="249">
        <v>4133.3846151828311</v>
      </c>
      <c r="V16" s="249">
        <v>4507.1786884125977</v>
      </c>
      <c r="W16" s="249">
        <v>71.85514340202846</v>
      </c>
      <c r="X16" s="249">
        <v>5213.7211774668031</v>
      </c>
      <c r="Y16" s="249">
        <v>5349.3183848131612</v>
      </c>
      <c r="Z16" s="249">
        <v>2708.4535649865356</v>
      </c>
      <c r="AA16" s="250">
        <v>6389.8129146520641</v>
      </c>
      <c r="AB16" s="270">
        <f t="shared" si="3"/>
        <v>429306.25076658913</v>
      </c>
      <c r="AC16" s="249">
        <v>281689.29689977248</v>
      </c>
      <c r="AD16" s="249">
        <v>29113.286431633911</v>
      </c>
      <c r="AE16" s="249">
        <v>60212.605483063271</v>
      </c>
      <c r="AF16" s="249">
        <v>23990.189794883812</v>
      </c>
      <c r="AG16" s="249">
        <v>4646.3852441925892</v>
      </c>
      <c r="AH16" s="249">
        <v>6793.8967949218677</v>
      </c>
      <c r="AI16" s="249">
        <v>80.77319415090524</v>
      </c>
      <c r="AJ16" s="249">
        <v>6069.4150750413073</v>
      </c>
      <c r="AK16" s="249">
        <v>6227.2669636229984</v>
      </c>
      <c r="AL16" s="249">
        <v>3044.6038417786117</v>
      </c>
      <c r="AM16" s="250">
        <v>7438.5310435273677</v>
      </c>
      <c r="AN16" s="270">
        <f t="shared" si="4"/>
        <v>245536.29620363223</v>
      </c>
      <c r="AO16" s="249">
        <v>181175.8834609128</v>
      </c>
      <c r="AP16" s="249">
        <v>18724.976233579218</v>
      </c>
      <c r="AQ16" s="249">
        <v>23053.029803337042</v>
      </c>
      <c r="AR16" s="249">
        <v>9184.8966822193197</v>
      </c>
      <c r="AS16" s="249">
        <v>880.04371607447342</v>
      </c>
      <c r="AT16" s="249">
        <v>4369.6734931330911</v>
      </c>
      <c r="AU16" s="249">
        <v>15.298761984623155</v>
      </c>
      <c r="AV16" s="249">
        <v>2323.7394477657494</v>
      </c>
      <c r="AW16" s="249">
        <v>2384.1747048484267</v>
      </c>
      <c r="AX16" s="249">
        <v>576.65999224717075</v>
      </c>
      <c r="AY16" s="250">
        <v>2847.919907530304</v>
      </c>
      <c r="AZ16" s="853">
        <v>0</v>
      </c>
      <c r="BA16" s="290">
        <f t="shared" si="5"/>
        <v>981739.12565176038</v>
      </c>
      <c r="BB16" s="271">
        <f t="shared" si="6"/>
        <v>649742.31936720805</v>
      </c>
      <c r="BC16" s="271">
        <f t="shared" si="6"/>
        <v>67152.47777845891</v>
      </c>
      <c r="BD16" s="271">
        <f t="shared" si="6"/>
        <v>134989.19224800161</v>
      </c>
      <c r="BE16" s="271">
        <f t="shared" si="6"/>
        <v>53783.029588356309</v>
      </c>
      <c r="BF16" s="271">
        <f t="shared" si="6"/>
        <v>9659.8135754498944</v>
      </c>
      <c r="BG16" s="271">
        <f t="shared" si="6"/>
        <v>15670.748976467556</v>
      </c>
      <c r="BH16" s="271">
        <f t="shared" si="6"/>
        <v>167.92709953755687</v>
      </c>
      <c r="BI16" s="271">
        <f t="shared" si="6"/>
        <v>13606.875700273858</v>
      </c>
      <c r="BJ16" s="271">
        <f t="shared" si="6"/>
        <v>13960.760053284586</v>
      </c>
      <c r="BK16" s="271">
        <f t="shared" si="6"/>
        <v>6329.7173990123174</v>
      </c>
      <c r="BL16" s="291">
        <f t="shared" si="6"/>
        <v>16676.263865709734</v>
      </c>
    </row>
    <row r="17" spans="1:64" s="209" customFormat="1" x14ac:dyDescent="0.25">
      <c r="A17" s="1493"/>
      <c r="B17" s="128" t="s">
        <v>204</v>
      </c>
      <c r="C17" s="309" t="s">
        <v>14</v>
      </c>
      <c r="D17" s="272">
        <f>SUM(D11:D16)</f>
        <v>36305522.323582739</v>
      </c>
      <c r="E17" s="272">
        <f>SUM(E11:E16)</f>
        <v>21172876.550720457</v>
      </c>
      <c r="F17" s="272">
        <f>SUM(F11:F16)</f>
        <v>1410911.3438598174</v>
      </c>
      <c r="G17" s="272">
        <f t="shared" ref="G17:O17" si="7">SUM(G11:G16)</f>
        <v>7173807.6324617602</v>
      </c>
      <c r="H17" s="272">
        <f t="shared" si="7"/>
        <v>2359957.2768198559</v>
      </c>
      <c r="I17" s="272">
        <f t="shared" si="7"/>
        <v>759713.43430646555</v>
      </c>
      <c r="J17" s="272">
        <f t="shared" si="7"/>
        <v>430819.73280224996</v>
      </c>
      <c r="K17" s="272">
        <f t="shared" si="7"/>
        <v>18978.175900052</v>
      </c>
      <c r="L17" s="272">
        <f t="shared" si="7"/>
        <v>555683.86079764436</v>
      </c>
      <c r="M17" s="272">
        <f t="shared" si="7"/>
        <v>394006.98135637073</v>
      </c>
      <c r="N17" s="272">
        <f t="shared" si="7"/>
        <v>744852.12569436489</v>
      </c>
      <c r="O17" s="272">
        <f t="shared" si="7"/>
        <v>1283915.2088636979</v>
      </c>
      <c r="P17" s="288">
        <f>SUM(P11:P16)</f>
        <v>37849058.586523272</v>
      </c>
      <c r="Q17" s="272">
        <f>SUM(Q11:Q16)</f>
        <v>22002999.527938198</v>
      </c>
      <c r="R17" s="272">
        <f>SUM(R11:R16)</f>
        <v>1570403.4835090528</v>
      </c>
      <c r="S17" s="272">
        <f t="shared" ref="S17:AA17" si="8">SUM(S11:S16)</f>
        <v>7556921.1373855062</v>
      </c>
      <c r="T17" s="272">
        <f t="shared" si="8"/>
        <v>2401640.9293625364</v>
      </c>
      <c r="U17" s="272">
        <f t="shared" si="8"/>
        <v>757247.68113319913</v>
      </c>
      <c r="V17" s="272">
        <f t="shared" si="8"/>
        <v>449305.79316532455</v>
      </c>
      <c r="W17" s="272">
        <f t="shared" si="8"/>
        <v>17961.511597911955</v>
      </c>
      <c r="X17" s="272">
        <f t="shared" si="8"/>
        <v>593616.65698475135</v>
      </c>
      <c r="Y17" s="272">
        <f t="shared" si="8"/>
        <v>509839.94311275543</v>
      </c>
      <c r="Z17" s="272">
        <f t="shared" si="8"/>
        <v>710356.65860684309</v>
      </c>
      <c r="AA17" s="281">
        <f t="shared" si="8"/>
        <v>1278765.2637271804</v>
      </c>
      <c r="AB17" s="288">
        <f>SUM(AB11:AB16)</f>
        <v>40738491.796303771</v>
      </c>
      <c r="AC17" s="272">
        <f>SUM(AC11:AC16)</f>
        <v>24210152.911984395</v>
      </c>
      <c r="AD17" s="272">
        <f>SUM(AD11:AD16)</f>
        <v>1825315.7659564442</v>
      </c>
      <c r="AE17" s="272">
        <f t="shared" ref="AE17:AM17" si="9">SUM(AE11:AE16)</f>
        <v>7943982.3366305865</v>
      </c>
      <c r="AF17" s="272">
        <f t="shared" si="9"/>
        <v>2417424.3173205452</v>
      </c>
      <c r="AG17" s="272">
        <f t="shared" si="9"/>
        <v>793253.67203123798</v>
      </c>
      <c r="AH17" s="272">
        <f t="shared" si="9"/>
        <v>404494.66233931127</v>
      </c>
      <c r="AI17" s="272">
        <f t="shared" si="9"/>
        <v>16226.234125306597</v>
      </c>
      <c r="AJ17" s="272">
        <f t="shared" si="9"/>
        <v>622212.8574749321</v>
      </c>
      <c r="AK17" s="272">
        <f t="shared" si="9"/>
        <v>565388.17485044478</v>
      </c>
      <c r="AL17" s="272">
        <f t="shared" si="9"/>
        <v>674674.38887337048</v>
      </c>
      <c r="AM17" s="272">
        <f t="shared" si="9"/>
        <v>1265366.4747171882</v>
      </c>
      <c r="AN17" s="288">
        <f>SUM(AN11:AN16)</f>
        <v>151885030.61534855</v>
      </c>
      <c r="AO17" s="272">
        <f>SUM(AO11:AO16)</f>
        <v>82188229.559442684</v>
      </c>
      <c r="AP17" s="272">
        <f t="shared" ref="AP17:AZ17" si="10">SUM(AP11:AP16)</f>
        <v>10205980.519932764</v>
      </c>
      <c r="AQ17" s="272">
        <f t="shared" si="10"/>
        <v>30511009.959238637</v>
      </c>
      <c r="AR17" s="272">
        <f t="shared" si="10"/>
        <v>13717834.055780845</v>
      </c>
      <c r="AS17" s="272">
        <f t="shared" si="10"/>
        <v>2261363.2301920014</v>
      </c>
      <c r="AT17" s="272">
        <f t="shared" si="10"/>
        <v>2137937.3571723662</v>
      </c>
      <c r="AU17" s="272">
        <f t="shared" si="10"/>
        <v>28029.684312490201</v>
      </c>
      <c r="AV17" s="272">
        <f t="shared" si="10"/>
        <v>3468280.1859866828</v>
      </c>
      <c r="AW17" s="272">
        <f t="shared" si="10"/>
        <v>3931683.0049734702</v>
      </c>
      <c r="AX17" s="272">
        <f t="shared" si="10"/>
        <v>846721.44872175064</v>
      </c>
      <c r="AY17" s="281">
        <f t="shared" si="10"/>
        <v>2587961.609594848</v>
      </c>
      <c r="AZ17" s="293">
        <f t="shared" si="10"/>
        <v>-1247251.9744331711</v>
      </c>
      <c r="BA17" s="292">
        <f>SUM(BA11:BA16)</f>
        <v>265530851.34732509</v>
      </c>
      <c r="BB17" s="272">
        <f>SUM(BB11:BB16)</f>
        <v>149574258.55008572</v>
      </c>
      <c r="BC17" s="272">
        <f t="shared" ref="BC17:BL17" si="11">SUM(BC11:BC16)</f>
        <v>15012611.113258079</v>
      </c>
      <c r="BD17" s="272">
        <f t="shared" si="11"/>
        <v>53185721.06571649</v>
      </c>
      <c r="BE17" s="272">
        <f t="shared" si="11"/>
        <v>20896856.579283781</v>
      </c>
      <c r="BF17" s="272">
        <f t="shared" si="11"/>
        <v>4571578.0176629042</v>
      </c>
      <c r="BG17" s="272">
        <f t="shared" si="11"/>
        <v>3422557.5454792525</v>
      </c>
      <c r="BH17" s="272">
        <f t="shared" si="11"/>
        <v>81195.605935760745</v>
      </c>
      <c r="BI17" s="272">
        <f t="shared" si="11"/>
        <v>5239793.56124401</v>
      </c>
      <c r="BJ17" s="272">
        <f>SUM(BJ11:BJ16)</f>
        <v>5400918.1042930409</v>
      </c>
      <c r="BK17" s="272">
        <f t="shared" si="11"/>
        <v>2976604.6218963293</v>
      </c>
      <c r="BL17" s="293">
        <f t="shared" si="11"/>
        <v>6416008.5569029152</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2" t="s">
        <v>0</v>
      </c>
      <c r="B20" s="124">
        <v>2.1</v>
      </c>
      <c r="C20" s="125" t="s">
        <v>150</v>
      </c>
      <c r="D20" s="273">
        <f t="shared" ref="D20:D27" si="12">SUM(E20:O20)</f>
        <v>5984538.0502628302</v>
      </c>
      <c r="E20" s="251">
        <v>3964442.0422739335</v>
      </c>
      <c r="F20" s="251">
        <v>148651.02026659762</v>
      </c>
      <c r="G20" s="251">
        <v>1003606.1685992754</v>
      </c>
      <c r="H20" s="251">
        <v>423094.54868496268</v>
      </c>
      <c r="I20" s="251">
        <v>34948.262238348565</v>
      </c>
      <c r="J20" s="251">
        <v>34541.43355505904</v>
      </c>
      <c r="K20" s="251">
        <v>8543.3183943374406</v>
      </c>
      <c r="L20" s="251">
        <v>13734.892292078735</v>
      </c>
      <c r="M20" s="251">
        <v>60511.624794376425</v>
      </c>
      <c r="N20" s="251">
        <v>52544.748897061792</v>
      </c>
      <c r="O20" s="252">
        <v>239919.9902667978</v>
      </c>
      <c r="P20" s="273">
        <f t="shared" ref="P20:P27" si="13">SUM(Q20:AA20)</f>
        <v>6602717.9813580466</v>
      </c>
      <c r="Q20" s="251">
        <v>4044295.3883767864</v>
      </c>
      <c r="R20" s="251">
        <v>260635.33583844345</v>
      </c>
      <c r="S20" s="251">
        <v>1260323.8461396953</v>
      </c>
      <c r="T20" s="251">
        <v>435765.98844993836</v>
      </c>
      <c r="U20" s="251">
        <v>23277.183781390559</v>
      </c>
      <c r="V20" s="251">
        <v>133071.35355505903</v>
      </c>
      <c r="W20" s="251">
        <v>7355.6124236286914</v>
      </c>
      <c r="X20" s="251">
        <v>5085.7477958451655</v>
      </c>
      <c r="Y20" s="251">
        <v>124210.48553737317</v>
      </c>
      <c r="Z20" s="251">
        <v>53679.608207885271</v>
      </c>
      <c r="AA20" s="252">
        <v>255017.43125199981</v>
      </c>
      <c r="AB20" s="273">
        <f t="shared" ref="AB20:AB27" si="14">SUM(AC20:AM20)</f>
        <v>13599566.964398375</v>
      </c>
      <c r="AC20" s="251">
        <v>8639722.6673497297</v>
      </c>
      <c r="AD20" s="251">
        <v>343861.12314145273</v>
      </c>
      <c r="AE20" s="251">
        <v>2623178.4511583983</v>
      </c>
      <c r="AF20" s="251">
        <v>1290260.2391297875</v>
      </c>
      <c r="AG20" s="251">
        <v>14899.037502817744</v>
      </c>
      <c r="AH20" s="251">
        <v>182186.35355505903</v>
      </c>
      <c r="AI20" s="251">
        <v>106.57234567534117</v>
      </c>
      <c r="AJ20" s="251">
        <v>29934.515947916814</v>
      </c>
      <c r="AK20" s="251">
        <v>90802.245356911255</v>
      </c>
      <c r="AL20" s="251">
        <v>65877.184307736898</v>
      </c>
      <c r="AM20" s="252">
        <v>318738.57460288622</v>
      </c>
      <c r="AN20" s="276">
        <f t="shared" ref="AN20:AN27" si="15">SUM(AO20:AY20)</f>
        <v>17935833.002360184</v>
      </c>
      <c r="AO20" s="251">
        <v>9793039.8140193317</v>
      </c>
      <c r="AP20" s="251">
        <v>776248.17618988943</v>
      </c>
      <c r="AQ20" s="251">
        <v>4385581.9915890824</v>
      </c>
      <c r="AR20" s="251">
        <v>1750530.8376987705</v>
      </c>
      <c r="AS20" s="251">
        <v>116438.88379785056</v>
      </c>
      <c r="AT20" s="251">
        <v>128201.88</v>
      </c>
      <c r="AU20" s="251">
        <v>11893.938990733273</v>
      </c>
      <c r="AV20" s="249">
        <v>96704.976612547282</v>
      </c>
      <c r="AW20" s="251">
        <v>79700.974594034065</v>
      </c>
      <c r="AX20" s="251">
        <v>124729.94979215262</v>
      </c>
      <c r="AY20" s="252">
        <v>672761.57907579211</v>
      </c>
      <c r="AZ20" s="854">
        <v>1712261.3739657074</v>
      </c>
      <c r="BA20" s="294">
        <f t="shared" ref="BA20:BA27" si="16">SUM(BB20:BL20)+AZ20</f>
        <v>45834917.372345142</v>
      </c>
      <c r="BB20" s="271">
        <f t="shared" ref="BB20:BL27" si="17">E20+Q20+AC20+AO20</f>
        <v>26441499.912019782</v>
      </c>
      <c r="BC20" s="271">
        <f t="shared" si="17"/>
        <v>1529395.6554363833</v>
      </c>
      <c r="BD20" s="271">
        <f t="shared" si="17"/>
        <v>9272690.4574864507</v>
      </c>
      <c r="BE20" s="271">
        <f t="shared" si="17"/>
        <v>3899651.6139634587</v>
      </c>
      <c r="BF20" s="271">
        <f t="shared" si="17"/>
        <v>189563.36732040741</v>
      </c>
      <c r="BG20" s="271">
        <f t="shared" si="17"/>
        <v>478001.02066517714</v>
      </c>
      <c r="BH20" s="271">
        <f t="shared" si="17"/>
        <v>27899.442154374745</v>
      </c>
      <c r="BI20" s="271">
        <f t="shared" si="17"/>
        <v>145460.13264838798</v>
      </c>
      <c r="BJ20" s="271">
        <f t="shared" si="17"/>
        <v>355225.33028269495</v>
      </c>
      <c r="BK20" s="271">
        <f t="shared" si="17"/>
        <v>296831.49120483658</v>
      </c>
      <c r="BL20" s="295">
        <f t="shared" si="17"/>
        <v>1486437.575197476</v>
      </c>
    </row>
    <row r="21" spans="1:64" ht="24.75" x14ac:dyDescent="0.25">
      <c r="A21" s="1493"/>
      <c r="B21" s="126">
        <v>2.2000000000000002</v>
      </c>
      <c r="C21" s="127" t="s">
        <v>151</v>
      </c>
      <c r="D21" s="274">
        <f t="shared" si="12"/>
        <v>-1137172.4102317854</v>
      </c>
      <c r="E21" s="253">
        <v>-775424.56139271718</v>
      </c>
      <c r="F21" s="253">
        <v>-46287.870217648073</v>
      </c>
      <c r="G21" s="253">
        <v>-186577.90287881676</v>
      </c>
      <c r="H21" s="253">
        <v>-67925.410301804921</v>
      </c>
      <c r="I21" s="253">
        <v>-5221.0541059325687</v>
      </c>
      <c r="J21" s="253">
        <v>-5064.2638432661179</v>
      </c>
      <c r="K21" s="253">
        <v>-754.92935887421822</v>
      </c>
      <c r="L21" s="253">
        <v>-3587.210149025032</v>
      </c>
      <c r="M21" s="253">
        <v>-6278.9651012664417</v>
      </c>
      <c r="N21" s="253">
        <v>-7960.8542776936893</v>
      </c>
      <c r="O21" s="254">
        <v>-32089.388604740114</v>
      </c>
      <c r="P21" s="274">
        <f t="shared" si="13"/>
        <v>-1433423.0215586084</v>
      </c>
      <c r="Q21" s="253">
        <v>-974682.00820243161</v>
      </c>
      <c r="R21" s="253">
        <v>-58182.261106250386</v>
      </c>
      <c r="S21" s="253">
        <v>-236841.99640036991</v>
      </c>
      <c r="T21" s="253">
        <v>-86224.518198399368</v>
      </c>
      <c r="U21" s="253">
        <v>-6658.8880227888776</v>
      </c>
      <c r="V21" s="253">
        <v>-6458.9190546501977</v>
      </c>
      <c r="W21" s="253">
        <v>-962.83048669178891</v>
      </c>
      <c r="X21" s="253">
        <v>-4553.6046878744128</v>
      </c>
      <c r="Y21" s="253">
        <v>-7970.5185178230231</v>
      </c>
      <c r="Z21" s="253">
        <v>-10153.205870949989</v>
      </c>
      <c r="AA21" s="254">
        <v>-40734.271010379176</v>
      </c>
      <c r="AB21" s="274">
        <f t="shared" si="14"/>
        <v>-4439918.5318734432</v>
      </c>
      <c r="AC21" s="253">
        <v>-2947744.6527883108</v>
      </c>
      <c r="AD21" s="253">
        <v>-175961.4393410068</v>
      </c>
      <c r="AE21" s="253">
        <v>-781528.35763245146</v>
      </c>
      <c r="AF21" s="253">
        <v>-284522.62318094209</v>
      </c>
      <c r="AG21" s="253">
        <v>-20448.873611186991</v>
      </c>
      <c r="AH21" s="253">
        <v>-19834.786072602026</v>
      </c>
      <c r="AI21" s="253">
        <v>-2956.7697885858097</v>
      </c>
      <c r="AJ21" s="253">
        <v>-15025.9297215431</v>
      </c>
      <c r="AK21" s="253">
        <v>-26301.020686310767</v>
      </c>
      <c r="AL21" s="253">
        <v>-31179.623819002427</v>
      </c>
      <c r="AM21" s="254">
        <v>-134414.45523150091</v>
      </c>
      <c r="AN21" s="289">
        <f t="shared" si="15"/>
        <v>3150805.5929740146</v>
      </c>
      <c r="AO21" s="253">
        <v>2112425.6396803358</v>
      </c>
      <c r="AP21" s="253">
        <v>126098.25471395487</v>
      </c>
      <c r="AQ21" s="253">
        <v>794279.77685172041</v>
      </c>
      <c r="AR21" s="253">
        <v>289164.8952240668</v>
      </c>
      <c r="AS21" s="253">
        <v>-131032.40516045911</v>
      </c>
      <c r="AT21" s="253">
        <v>0</v>
      </c>
      <c r="AU21" s="253">
        <v>-18946.405766439257</v>
      </c>
      <c r="AV21" s="253">
        <v>15271.092839640443</v>
      </c>
      <c r="AW21" s="253">
        <v>26730.148225178058</v>
      </c>
      <c r="AX21" s="253">
        <v>-199792.96555322953</v>
      </c>
      <c r="AY21" s="254">
        <v>136607.56191924645</v>
      </c>
      <c r="AZ21" s="524">
        <v>-3428246.7415113915</v>
      </c>
      <c r="BA21" s="296">
        <f t="shared" si="16"/>
        <v>-7287955.1122012148</v>
      </c>
      <c r="BB21" s="271">
        <f t="shared" si="17"/>
        <v>-2585425.5827031243</v>
      </c>
      <c r="BC21" s="271">
        <f t="shared" si="17"/>
        <v>-154333.31595095037</v>
      </c>
      <c r="BD21" s="271">
        <f t="shared" si="17"/>
        <v>-410668.48005991778</v>
      </c>
      <c r="BE21" s="271">
        <f t="shared" si="17"/>
        <v>-149507.65645707957</v>
      </c>
      <c r="BF21" s="271">
        <f t="shared" si="17"/>
        <v>-163361.22090036754</v>
      </c>
      <c r="BG21" s="271">
        <f t="shared" si="17"/>
        <v>-31357.968970518341</v>
      </c>
      <c r="BH21" s="271">
        <f t="shared" si="17"/>
        <v>-23620.935400591072</v>
      </c>
      <c r="BI21" s="271">
        <f t="shared" si="17"/>
        <v>-7895.6517188021007</v>
      </c>
      <c r="BJ21" s="271">
        <f t="shared" si="17"/>
        <v>-13820.356080222173</v>
      </c>
      <c r="BK21" s="271">
        <f t="shared" si="17"/>
        <v>-249086.64952087565</v>
      </c>
      <c r="BL21" s="291">
        <f t="shared" si="17"/>
        <v>-70630.552927373734</v>
      </c>
    </row>
    <row r="22" spans="1:64" x14ac:dyDescent="0.25">
      <c r="A22" s="1493"/>
      <c r="B22" s="126">
        <v>2.2999999999999998</v>
      </c>
      <c r="C22" s="127" t="s">
        <v>152</v>
      </c>
      <c r="D22" s="274">
        <f t="shared" si="12"/>
        <v>1637608.562915429</v>
      </c>
      <c r="E22" s="253">
        <v>1233005.3714589698</v>
      </c>
      <c r="F22" s="253">
        <v>93316.479466697841</v>
      </c>
      <c r="G22" s="253">
        <v>181303.12350479129</v>
      </c>
      <c r="H22" s="253">
        <v>64699.595031610537</v>
      </c>
      <c r="I22" s="253">
        <v>9833.9589412195892</v>
      </c>
      <c r="J22" s="253">
        <v>13578.033129477046</v>
      </c>
      <c r="K22" s="253">
        <v>202.83286689948005</v>
      </c>
      <c r="L22" s="253">
        <v>7958.918400492711</v>
      </c>
      <c r="M22" s="253">
        <v>3004.1013206694911</v>
      </c>
      <c r="N22" s="253">
        <v>5218.3055047277248</v>
      </c>
      <c r="O22" s="254">
        <v>25487.843289873661</v>
      </c>
      <c r="P22" s="274">
        <f t="shared" si="13"/>
        <v>2033398.0663377594</v>
      </c>
      <c r="Q22" s="253">
        <v>1592959.4336363126</v>
      </c>
      <c r="R22" s="253">
        <v>123237.90619089149</v>
      </c>
      <c r="S22" s="253">
        <v>182854.06179867708</v>
      </c>
      <c r="T22" s="253">
        <v>73722.368326894531</v>
      </c>
      <c r="U22" s="253">
        <v>4991.7925424568139</v>
      </c>
      <c r="V22" s="253">
        <v>9964.673129477047</v>
      </c>
      <c r="W22" s="253">
        <v>159.60275369934567</v>
      </c>
      <c r="X22" s="253">
        <v>13250.368144123333</v>
      </c>
      <c r="Y22" s="253">
        <v>3627.9593218348427</v>
      </c>
      <c r="Z22" s="253">
        <v>4972.6167980578302</v>
      </c>
      <c r="AA22" s="254">
        <v>23657.283695334303</v>
      </c>
      <c r="AB22" s="274">
        <f t="shared" si="14"/>
        <v>3224378.2220927551</v>
      </c>
      <c r="AC22" s="253">
        <v>2450283.3346828637</v>
      </c>
      <c r="AD22" s="253">
        <v>216417.1596050057</v>
      </c>
      <c r="AE22" s="253">
        <v>308314.44211978413</v>
      </c>
      <c r="AF22" s="253">
        <v>151719.29527410024</v>
      </c>
      <c r="AG22" s="253">
        <v>9951.6230371019428</v>
      </c>
      <c r="AH22" s="253">
        <v>24911.803129477048</v>
      </c>
      <c r="AI22" s="253">
        <v>185.91892048145436</v>
      </c>
      <c r="AJ22" s="253">
        <v>21244.52651978677</v>
      </c>
      <c r="AK22" s="253">
        <v>4012.1883036688823</v>
      </c>
      <c r="AL22" s="253">
        <v>7130.4627638539041</v>
      </c>
      <c r="AM22" s="254">
        <v>30207.467736631283</v>
      </c>
      <c r="AN22" s="289">
        <f t="shared" si="15"/>
        <v>7272061.3545697192</v>
      </c>
      <c r="AO22" s="253">
        <v>5546613.3930711709</v>
      </c>
      <c r="AP22" s="253">
        <v>575454.34778894717</v>
      </c>
      <c r="AQ22" s="253">
        <v>604978.8468789719</v>
      </c>
      <c r="AR22" s="253">
        <v>364168.72676184622</v>
      </c>
      <c r="AS22" s="253">
        <v>12439.556156291304</v>
      </c>
      <c r="AT22" s="253">
        <v>56669.849999999984</v>
      </c>
      <c r="AU22" s="253">
        <v>779.51809938748374</v>
      </c>
      <c r="AV22" s="253">
        <v>44713.859748877192</v>
      </c>
      <c r="AW22" s="253">
        <v>7658.3992751119913</v>
      </c>
      <c r="AX22" s="253">
        <v>6770.1590250123763</v>
      </c>
      <c r="AY22" s="254">
        <v>51814.697764102872</v>
      </c>
      <c r="AZ22" s="524">
        <v>11764.570467053552</v>
      </c>
      <c r="BA22" s="296">
        <f t="shared" si="16"/>
        <v>14179210.776382716</v>
      </c>
      <c r="BB22" s="271">
        <f t="shared" si="17"/>
        <v>10822861.532849317</v>
      </c>
      <c r="BC22" s="271">
        <f t="shared" si="17"/>
        <v>1008425.8930515422</v>
      </c>
      <c r="BD22" s="271">
        <f t="shared" si="17"/>
        <v>1277450.4743022243</v>
      </c>
      <c r="BE22" s="271">
        <f t="shared" si="17"/>
        <v>654309.98539445153</v>
      </c>
      <c r="BF22" s="271">
        <f t="shared" si="17"/>
        <v>37216.930677069649</v>
      </c>
      <c r="BG22" s="271">
        <f t="shared" si="17"/>
        <v>105124.35938843113</v>
      </c>
      <c r="BH22" s="271">
        <f t="shared" si="17"/>
        <v>1327.8726404677639</v>
      </c>
      <c r="BI22" s="271">
        <f t="shared" si="17"/>
        <v>87167.672813280005</v>
      </c>
      <c r="BJ22" s="271">
        <f t="shared" si="17"/>
        <v>18302.648221285206</v>
      </c>
      <c r="BK22" s="271">
        <f t="shared" si="17"/>
        <v>24091.544091651835</v>
      </c>
      <c r="BL22" s="291">
        <f t="shared" si="17"/>
        <v>131167.2924859421</v>
      </c>
    </row>
    <row r="23" spans="1:64" x14ac:dyDescent="0.25">
      <c r="A23" s="1493"/>
      <c r="B23" s="126">
        <v>2.4</v>
      </c>
      <c r="C23" s="127" t="s">
        <v>153</v>
      </c>
      <c r="D23" s="274">
        <f t="shared" si="12"/>
        <v>1715791.3048086446</v>
      </c>
      <c r="E23" s="253">
        <v>1085419.7091722682</v>
      </c>
      <c r="F23" s="253">
        <v>63025.948581775039</v>
      </c>
      <c r="G23" s="253">
        <v>386333.47758828715</v>
      </c>
      <c r="H23" s="253">
        <v>103808.56942849494</v>
      </c>
      <c r="I23" s="253">
        <v>18281.248784638374</v>
      </c>
      <c r="J23" s="253">
        <v>23025.320328871861</v>
      </c>
      <c r="K23" s="253">
        <v>649.25771087276269</v>
      </c>
      <c r="L23" s="253">
        <v>9841.4089600569132</v>
      </c>
      <c r="M23" s="253">
        <v>2878.6422756826178</v>
      </c>
      <c r="N23" s="253">
        <v>11125.827802671876</v>
      </c>
      <c r="O23" s="254">
        <v>11401.894175024985</v>
      </c>
      <c r="P23" s="274">
        <f t="shared" si="13"/>
        <v>2058299.9459551356</v>
      </c>
      <c r="Q23" s="253">
        <v>1090945.2897679491</v>
      </c>
      <c r="R23" s="253">
        <v>72787.263925141655</v>
      </c>
      <c r="S23" s="253">
        <v>713401.77537263243</v>
      </c>
      <c r="T23" s="253">
        <v>90377.795264360626</v>
      </c>
      <c r="U23" s="253">
        <v>13013.768349336466</v>
      </c>
      <c r="V23" s="253">
        <v>31449.400328871863</v>
      </c>
      <c r="W23" s="253">
        <v>649.16373796179221</v>
      </c>
      <c r="X23" s="253">
        <v>2645.0549681560765</v>
      </c>
      <c r="Y23" s="253">
        <v>3058.1895678138594</v>
      </c>
      <c r="Z23" s="253">
        <v>9703.5829805579815</v>
      </c>
      <c r="AA23" s="254">
        <v>30268.661692353493</v>
      </c>
      <c r="AB23" s="274">
        <f t="shared" si="14"/>
        <v>3014182.2825378864</v>
      </c>
      <c r="AC23" s="253">
        <v>1926828.093203566</v>
      </c>
      <c r="AD23" s="253">
        <v>141071.96027776267</v>
      </c>
      <c r="AE23" s="253">
        <v>651640.8060671594</v>
      </c>
      <c r="AF23" s="253">
        <v>149153.47387875305</v>
      </c>
      <c r="AG23" s="253">
        <v>18777.753189870149</v>
      </c>
      <c r="AH23" s="253">
        <v>64223.280328871857</v>
      </c>
      <c r="AI23" s="253">
        <v>372.54999079445861</v>
      </c>
      <c r="AJ23" s="253">
        <v>22712.865320178687</v>
      </c>
      <c r="AK23" s="253">
        <v>6811.9518422418323</v>
      </c>
      <c r="AL23" s="253">
        <v>14544.603638154538</v>
      </c>
      <c r="AM23" s="254">
        <v>18044.944800533878</v>
      </c>
      <c r="AN23" s="289">
        <f t="shared" si="15"/>
        <v>6866330.5558747863</v>
      </c>
      <c r="AO23" s="253">
        <v>4459787.9192236597</v>
      </c>
      <c r="AP23" s="253">
        <v>313530.75681649486</v>
      </c>
      <c r="AQ23" s="253">
        <v>1223218.338248285</v>
      </c>
      <c r="AR23" s="253">
        <v>580225.24220579513</v>
      </c>
      <c r="AS23" s="253">
        <v>36690.288987558721</v>
      </c>
      <c r="AT23" s="253">
        <v>104375.00999999998</v>
      </c>
      <c r="AU23" s="253">
        <v>520.78905622406319</v>
      </c>
      <c r="AV23" s="253">
        <v>40188.842647379839</v>
      </c>
      <c r="AW23" s="253">
        <v>18725.790174777008</v>
      </c>
      <c r="AX23" s="253">
        <v>11506.039747962866</v>
      </c>
      <c r="AY23" s="254">
        <v>77561.538766649493</v>
      </c>
      <c r="AZ23" s="524">
        <v>126221.58024876393</v>
      </c>
      <c r="BA23" s="296">
        <f t="shared" si="16"/>
        <v>13780825.669425216</v>
      </c>
      <c r="BB23" s="271">
        <f t="shared" si="17"/>
        <v>8562981.0113674439</v>
      </c>
      <c r="BC23" s="271">
        <f t="shared" si="17"/>
        <v>590415.9296011742</v>
      </c>
      <c r="BD23" s="271">
        <f t="shared" si="17"/>
        <v>2974594.3972763643</v>
      </c>
      <c r="BE23" s="271">
        <f t="shared" si="17"/>
        <v>923565.08077740378</v>
      </c>
      <c r="BF23" s="271">
        <f t="shared" si="17"/>
        <v>86763.059311403718</v>
      </c>
      <c r="BG23" s="271">
        <f t="shared" si="17"/>
        <v>223073.01098661555</v>
      </c>
      <c r="BH23" s="271">
        <f t="shared" si="17"/>
        <v>2191.7604958530765</v>
      </c>
      <c r="BI23" s="271">
        <f t="shared" si="17"/>
        <v>75388.17189577152</v>
      </c>
      <c r="BJ23" s="271">
        <f t="shared" si="17"/>
        <v>31474.573860515316</v>
      </c>
      <c r="BK23" s="271">
        <f t="shared" si="17"/>
        <v>46880.054169347262</v>
      </c>
      <c r="BL23" s="291">
        <f t="shared" si="17"/>
        <v>137277.03943456186</v>
      </c>
    </row>
    <row r="24" spans="1:64" ht="24.75" x14ac:dyDescent="0.25">
      <c r="A24" s="1493"/>
      <c r="B24" s="126">
        <v>2.5</v>
      </c>
      <c r="C24" s="127" t="s">
        <v>154</v>
      </c>
      <c r="D24" s="274">
        <f t="shared" si="12"/>
        <v>-10605.413387919338</v>
      </c>
      <c r="E24" s="253">
        <v>-6301.738132077242</v>
      </c>
      <c r="F24" s="253">
        <v>-499.80893225056298</v>
      </c>
      <c r="G24" s="253">
        <v>-2338.8038328654675</v>
      </c>
      <c r="H24" s="253">
        <v>-865.90565436161774</v>
      </c>
      <c r="I24" s="253">
        <v>-72.801728495501195</v>
      </c>
      <c r="J24" s="253">
        <v>-229.75175612815815</v>
      </c>
      <c r="K24" s="253">
        <v>-2.3823343528433671</v>
      </c>
      <c r="L24" s="253">
        <v>-85.911262337573874</v>
      </c>
      <c r="M24" s="253">
        <v>-16.602719443646379</v>
      </c>
      <c r="N24" s="253">
        <v>-41.809433207165078</v>
      </c>
      <c r="O24" s="254">
        <v>-149.89760239956144</v>
      </c>
      <c r="P24" s="274">
        <f t="shared" si="13"/>
        <v>-201230.0187654472</v>
      </c>
      <c r="Q24" s="253">
        <v>-141082.87052820157</v>
      </c>
      <c r="R24" s="253">
        <v>-11189.687257648893</v>
      </c>
      <c r="S24" s="253">
        <v>-30648.890405267142</v>
      </c>
      <c r="T24" s="253">
        <v>-11347.273819589695</v>
      </c>
      <c r="U24" s="253">
        <v>-722.86248369792679</v>
      </c>
      <c r="V24" s="253">
        <v>-2491.9141944531771</v>
      </c>
      <c r="W24" s="253">
        <v>-23.654659894533506</v>
      </c>
      <c r="X24" s="253">
        <v>-1125.8254441700824</v>
      </c>
      <c r="Y24" s="253">
        <v>-217.57058950697646</v>
      </c>
      <c r="Z24" s="253">
        <v>-415.133972155641</v>
      </c>
      <c r="AA24" s="254">
        <v>-1964.3354108615974</v>
      </c>
      <c r="AB24" s="274">
        <f t="shared" si="14"/>
        <v>-2389222.3062546062</v>
      </c>
      <c r="AC24" s="253">
        <v>-1681348.9515032216</v>
      </c>
      <c r="AD24" s="253">
        <v>-133352.60948306386</v>
      </c>
      <c r="AE24" s="253">
        <v>-360734.87308826781</v>
      </c>
      <c r="AF24" s="253">
        <v>-133556.46247160883</v>
      </c>
      <c r="AG24" s="253">
        <v>-8855.1085183435225</v>
      </c>
      <c r="AH24" s="253">
        <v>-27067.392224436924</v>
      </c>
      <c r="AI24" s="253">
        <v>-289.77099386739593</v>
      </c>
      <c r="AJ24" s="253">
        <v>-13250.871184962807</v>
      </c>
      <c r="AK24" s="253">
        <v>-2560.7876159866046</v>
      </c>
      <c r="AL24" s="253">
        <v>-5085.4159068868839</v>
      </c>
      <c r="AM24" s="254">
        <v>-23120.063263959863</v>
      </c>
      <c r="AN24" s="289">
        <f t="shared" si="15"/>
        <v>583537.82773198013</v>
      </c>
      <c r="AO24" s="253">
        <v>414044.95583730971</v>
      </c>
      <c r="AP24" s="253">
        <v>32839.093428428852</v>
      </c>
      <c r="AQ24" s="253">
        <v>89058.952180465058</v>
      </c>
      <c r="AR24" s="253">
        <v>32972.688508938969</v>
      </c>
      <c r="AS24" s="253">
        <v>3117.9514044524381</v>
      </c>
      <c r="AT24" s="253">
        <v>0</v>
      </c>
      <c r="AU24" s="253">
        <v>102.03058216924454</v>
      </c>
      <c r="AV24" s="253">
        <v>3271.4017724655791</v>
      </c>
      <c r="AW24" s="253">
        <v>632.21240542683574</v>
      </c>
      <c r="AX24" s="253">
        <v>1790.6138175784708</v>
      </c>
      <c r="AY24" s="254">
        <v>5707.9277947449855</v>
      </c>
      <c r="AZ24" s="524">
        <v>62637.732502927807</v>
      </c>
      <c r="BA24" s="296">
        <f t="shared" si="16"/>
        <v>-1954882.1781730652</v>
      </c>
      <c r="BB24" s="271">
        <f t="shared" si="17"/>
        <v>-1414688.6043261909</v>
      </c>
      <c r="BC24" s="271">
        <f t="shared" si="17"/>
        <v>-112203.01224453446</v>
      </c>
      <c r="BD24" s="271">
        <f t="shared" si="17"/>
        <v>-304663.61514593539</v>
      </c>
      <c r="BE24" s="271">
        <f t="shared" si="17"/>
        <v>-112796.95343662117</v>
      </c>
      <c r="BF24" s="271">
        <f t="shared" si="17"/>
        <v>-6532.8213260845114</v>
      </c>
      <c r="BG24" s="271">
        <f t="shared" si="17"/>
        <v>-29789.058175018261</v>
      </c>
      <c r="BH24" s="271">
        <f t="shared" si="17"/>
        <v>-213.77740594552824</v>
      </c>
      <c r="BI24" s="271">
        <f t="shared" si="17"/>
        <v>-11191.206119004884</v>
      </c>
      <c r="BJ24" s="271">
        <f t="shared" si="17"/>
        <v>-2162.7485195103918</v>
      </c>
      <c r="BK24" s="271">
        <f t="shared" si="17"/>
        <v>-3751.7454946712187</v>
      </c>
      <c r="BL24" s="291">
        <f t="shared" si="17"/>
        <v>-19526.368482476038</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-102933.07</v>
      </c>
      <c r="E27" s="253">
        <v>0</v>
      </c>
      <c r="F27" s="253">
        <v>0</v>
      </c>
      <c r="G27" s="253">
        <v>-102933.07</v>
      </c>
      <c r="H27" s="253">
        <v>0</v>
      </c>
      <c r="I27" s="253">
        <v>0</v>
      </c>
      <c r="J27" s="253">
        <v>0</v>
      </c>
      <c r="K27" s="253">
        <v>0</v>
      </c>
      <c r="L27" s="253">
        <v>0</v>
      </c>
      <c r="M27" s="253">
        <v>0</v>
      </c>
      <c r="N27" s="253">
        <v>0</v>
      </c>
      <c r="O27" s="254">
        <v>0</v>
      </c>
      <c r="P27" s="274">
        <f t="shared" si="13"/>
        <v>11285.64</v>
      </c>
      <c r="Q27" s="253">
        <v>0</v>
      </c>
      <c r="R27" s="253">
        <v>0</v>
      </c>
      <c r="S27" s="253">
        <v>11285.64</v>
      </c>
      <c r="T27" s="253">
        <v>0</v>
      </c>
      <c r="U27" s="253">
        <v>0</v>
      </c>
      <c r="V27" s="253">
        <v>0</v>
      </c>
      <c r="W27" s="253">
        <v>0</v>
      </c>
      <c r="X27" s="253">
        <v>0</v>
      </c>
      <c r="Y27" s="253">
        <v>0</v>
      </c>
      <c r="Z27" s="253">
        <v>0</v>
      </c>
      <c r="AA27" s="254">
        <v>0</v>
      </c>
      <c r="AB27" s="274">
        <f t="shared" si="14"/>
        <v>64677.82</v>
      </c>
      <c r="AC27" s="253">
        <v>63193.82</v>
      </c>
      <c r="AD27" s="253">
        <v>0</v>
      </c>
      <c r="AE27" s="253">
        <v>0</v>
      </c>
      <c r="AF27" s="253">
        <v>0</v>
      </c>
      <c r="AG27" s="253">
        <v>1484</v>
      </c>
      <c r="AH27" s="253">
        <v>0</v>
      </c>
      <c r="AI27" s="253">
        <v>0</v>
      </c>
      <c r="AJ27" s="253">
        <v>0</v>
      </c>
      <c r="AK27" s="253">
        <v>0</v>
      </c>
      <c r="AL27" s="253">
        <v>0</v>
      </c>
      <c r="AM27" s="254">
        <v>0</v>
      </c>
      <c r="AN27" s="289">
        <f t="shared" si="15"/>
        <v>1484</v>
      </c>
      <c r="AO27" s="253">
        <v>0</v>
      </c>
      <c r="AP27" s="253">
        <v>0</v>
      </c>
      <c r="AQ27" s="253">
        <v>0</v>
      </c>
      <c r="AR27" s="253">
        <v>0</v>
      </c>
      <c r="AS27" s="253">
        <v>1484</v>
      </c>
      <c r="AT27" s="253">
        <v>0</v>
      </c>
      <c r="AU27" s="253">
        <v>0</v>
      </c>
      <c r="AV27" s="253">
        <v>0</v>
      </c>
      <c r="AW27" s="253">
        <v>0</v>
      </c>
      <c r="AX27" s="253">
        <v>0</v>
      </c>
      <c r="AY27" s="254">
        <v>0</v>
      </c>
      <c r="AZ27" s="524">
        <v>320703.543842429</v>
      </c>
      <c r="BA27" s="296">
        <f t="shared" si="16"/>
        <v>295217.93384242902</v>
      </c>
      <c r="BB27" s="271">
        <f t="shared" si="17"/>
        <v>63193.82</v>
      </c>
      <c r="BC27" s="271">
        <f t="shared" si="17"/>
        <v>0</v>
      </c>
      <c r="BD27" s="271">
        <f t="shared" si="17"/>
        <v>-91647.430000000008</v>
      </c>
      <c r="BE27" s="271">
        <f t="shared" si="17"/>
        <v>0</v>
      </c>
      <c r="BF27" s="271">
        <f t="shared" si="17"/>
        <v>2968</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224</v>
      </c>
      <c r="C28" s="130" t="s">
        <v>1</v>
      </c>
      <c r="D28" s="275">
        <f>SUM(D20:D27)</f>
        <v>8087227.0243671993</v>
      </c>
      <c r="E28" s="275">
        <f t="shared" ref="E28:O28" si="18">SUM(E20:E27)</f>
        <v>5501140.8233803771</v>
      </c>
      <c r="F28" s="275">
        <f t="shared" si="18"/>
        <v>258205.76916517186</v>
      </c>
      <c r="G28" s="275">
        <f t="shared" si="18"/>
        <v>1279392.9929806716</v>
      </c>
      <c r="H28" s="275">
        <f t="shared" si="18"/>
        <v>522811.39718890161</v>
      </c>
      <c r="I28" s="275">
        <f t="shared" si="18"/>
        <v>57769.614129778463</v>
      </c>
      <c r="J28" s="275">
        <f t="shared" si="18"/>
        <v>65850.771414013667</v>
      </c>
      <c r="K28" s="275">
        <f t="shared" si="18"/>
        <v>8638.0972788826202</v>
      </c>
      <c r="L28" s="275">
        <f t="shared" si="18"/>
        <v>27862.098241265754</v>
      </c>
      <c r="M28" s="275">
        <f>SUM(M20:M27)</f>
        <v>60098.800570018444</v>
      </c>
      <c r="N28" s="275">
        <f t="shared" si="18"/>
        <v>60886.21849356054</v>
      </c>
      <c r="O28" s="283">
        <f t="shared" si="18"/>
        <v>244570.44152455678</v>
      </c>
      <c r="P28" s="275">
        <f>SUM(P20:P27)</f>
        <v>9071048.5933268871</v>
      </c>
      <c r="Q28" s="275">
        <f t="shared" ref="Q28:AA28" si="19">SUM(Q20:Q27)</f>
        <v>5612435.2330504144</v>
      </c>
      <c r="R28" s="275">
        <f t="shared" si="19"/>
        <v>387288.55759057729</v>
      </c>
      <c r="S28" s="275">
        <f t="shared" si="19"/>
        <v>1900374.4365053675</v>
      </c>
      <c r="T28" s="275">
        <f t="shared" si="19"/>
        <v>502294.36002320447</v>
      </c>
      <c r="U28" s="275">
        <f t="shared" si="19"/>
        <v>33900.994166697034</v>
      </c>
      <c r="V28" s="275">
        <f t="shared" si="19"/>
        <v>165534.59376430456</v>
      </c>
      <c r="W28" s="275">
        <f t="shared" si="19"/>
        <v>7177.8937687035077</v>
      </c>
      <c r="X28" s="275">
        <f t="shared" si="19"/>
        <v>15301.74077608008</v>
      </c>
      <c r="Y28" s="275">
        <f>SUM(Y20:Y27)</f>
        <v>122708.54531969188</v>
      </c>
      <c r="Z28" s="275">
        <f t="shared" si="19"/>
        <v>57787.468143395454</v>
      </c>
      <c r="AA28" s="283">
        <f t="shared" si="19"/>
        <v>266244.77021844685</v>
      </c>
      <c r="AB28" s="275">
        <f>SUM(AB20:AB27)</f>
        <v>13073664.450900966</v>
      </c>
      <c r="AC28" s="275">
        <f t="shared" ref="AC28:AM28" si="20">SUM(AC20:AC27)</f>
        <v>8450934.3109446261</v>
      </c>
      <c r="AD28" s="275">
        <f t="shared" si="20"/>
        <v>392036.19420015049</v>
      </c>
      <c r="AE28" s="275">
        <f t="shared" si="20"/>
        <v>2440870.4686246226</v>
      </c>
      <c r="AF28" s="275">
        <f t="shared" si="20"/>
        <v>1173053.92263009</v>
      </c>
      <c r="AG28" s="275">
        <f t="shared" si="20"/>
        <v>15808.431600259324</v>
      </c>
      <c r="AH28" s="275">
        <f t="shared" si="20"/>
        <v>224419.25871636899</v>
      </c>
      <c r="AI28" s="275">
        <f t="shared" si="20"/>
        <v>-2581.4995255019517</v>
      </c>
      <c r="AJ28" s="275">
        <f t="shared" si="20"/>
        <v>45615.106881376363</v>
      </c>
      <c r="AK28" s="275">
        <f>SUM(AK20:AK27)</f>
        <v>72764.577200524611</v>
      </c>
      <c r="AL28" s="275">
        <f t="shared" si="20"/>
        <v>51287.210983856021</v>
      </c>
      <c r="AM28" s="283">
        <f t="shared" si="20"/>
        <v>209456.46864459061</v>
      </c>
      <c r="AN28" s="277">
        <f>SUM(AN20:AN27)</f>
        <v>35810052.333510682</v>
      </c>
      <c r="AO28" s="275">
        <f t="shared" ref="AO28:AY28" si="21">SUM(AO20:AO27)</f>
        <v>22325911.721831806</v>
      </c>
      <c r="AP28" s="275">
        <f t="shared" si="21"/>
        <v>1824170.6289377152</v>
      </c>
      <c r="AQ28" s="275">
        <f t="shared" si="21"/>
        <v>7097117.9057485247</v>
      </c>
      <c r="AR28" s="275">
        <f t="shared" si="21"/>
        <v>3017062.3903994178</v>
      </c>
      <c r="AS28" s="275">
        <f t="shared" si="21"/>
        <v>39138.275185693921</v>
      </c>
      <c r="AT28" s="275">
        <f t="shared" si="21"/>
        <v>289246.74</v>
      </c>
      <c r="AU28" s="275">
        <f t="shared" si="21"/>
        <v>-5650.1290379251923</v>
      </c>
      <c r="AV28" s="275">
        <f t="shared" si="21"/>
        <v>200150.17362091035</v>
      </c>
      <c r="AW28" s="275">
        <f>SUM(AW20:AW27)</f>
        <v>133447.52467452796</v>
      </c>
      <c r="AX28" s="275">
        <f t="shared" si="21"/>
        <v>-54996.2031705232</v>
      </c>
      <c r="AY28" s="283">
        <f t="shared" si="21"/>
        <v>944453.30532053579</v>
      </c>
      <c r="AZ28" s="293">
        <f>SUM(AZ20:AZ27)</f>
        <v>-1194657.9404845098</v>
      </c>
      <c r="BA28" s="297">
        <f>SUM(BA20:BA27)</f>
        <v>64847334.461621217</v>
      </c>
      <c r="BB28" s="280">
        <f t="shared" ref="BB28:BL28" si="22">SUM(BB20:BB27)</f>
        <v>41890422.089207225</v>
      </c>
      <c r="BC28" s="280">
        <f t="shared" si="22"/>
        <v>2861701.1498936149</v>
      </c>
      <c r="BD28" s="280">
        <f t="shared" si="22"/>
        <v>12717755.803859187</v>
      </c>
      <c r="BE28" s="280">
        <f t="shared" si="22"/>
        <v>5215222.0702416133</v>
      </c>
      <c r="BF28" s="280">
        <f t="shared" si="22"/>
        <v>146617.31508242871</v>
      </c>
      <c r="BG28" s="280">
        <f t="shared" si="22"/>
        <v>745051.36389468715</v>
      </c>
      <c r="BH28" s="280">
        <f t="shared" si="22"/>
        <v>7584.3624841589844</v>
      </c>
      <c r="BI28" s="280">
        <f t="shared" si="22"/>
        <v>288929.11951963254</v>
      </c>
      <c r="BJ28" s="280">
        <f>SUM(BJ20:BJ27)</f>
        <v>389019.44776476291</v>
      </c>
      <c r="BK28" s="280">
        <f t="shared" si="22"/>
        <v>114964.69445028879</v>
      </c>
      <c r="BL28" s="293">
        <f t="shared" si="22"/>
        <v>1664724.9857081301</v>
      </c>
    </row>
    <row r="29" spans="1:64" ht="14.85" customHeight="1" x14ac:dyDescent="0.25">
      <c r="A29" s="1492" t="s">
        <v>53</v>
      </c>
      <c r="B29" s="124">
        <v>3.1</v>
      </c>
      <c r="C29" s="131" t="s">
        <v>33</v>
      </c>
      <c r="D29" s="273">
        <f t="shared" ref="D29:D35" si="23">SUM(E29:O29)</f>
        <v>2599380.7832202655</v>
      </c>
      <c r="E29" s="251">
        <v>2039887.7116070474</v>
      </c>
      <c r="F29" s="251">
        <v>72481.209291356776</v>
      </c>
      <c r="G29" s="251">
        <v>209405.76228109893</v>
      </c>
      <c r="H29" s="251">
        <v>76470.718571054502</v>
      </c>
      <c r="I29" s="251">
        <v>23458.545057989671</v>
      </c>
      <c r="J29" s="251">
        <v>50904.524839638347</v>
      </c>
      <c r="K29" s="251">
        <v>777.16463935069351</v>
      </c>
      <c r="L29" s="251">
        <v>6368.0610544608617</v>
      </c>
      <c r="M29" s="251">
        <v>2803.6944959645784</v>
      </c>
      <c r="N29" s="251">
        <v>66954.939421585979</v>
      </c>
      <c r="O29" s="252">
        <v>49868.451960718579</v>
      </c>
      <c r="P29" s="273">
        <f t="shared" ref="P29:P35" si="24">SUM(Q29:AA29)</f>
        <v>2719114.9997019651</v>
      </c>
      <c r="Q29" s="251">
        <v>2462133.1519861664</v>
      </c>
      <c r="R29" s="251">
        <v>92994.582773452683</v>
      </c>
      <c r="S29" s="251">
        <v>297774.25485660828</v>
      </c>
      <c r="T29" s="251">
        <v>92582.3421786322</v>
      </c>
      <c r="U29" s="251">
        <v>-889.60409540104592</v>
      </c>
      <c r="V29" s="251">
        <v>-298138.65516036167</v>
      </c>
      <c r="W29" s="251">
        <v>229.9016101880955</v>
      </c>
      <c r="X29" s="251">
        <v>6190.9247531369638</v>
      </c>
      <c r="Y29" s="251">
        <v>7938.1551906047907</v>
      </c>
      <c r="Z29" s="251">
        <v>9106.3602870099839</v>
      </c>
      <c r="AA29" s="252">
        <v>49193.585321928331</v>
      </c>
      <c r="AB29" s="273">
        <f t="shared" ref="AB29:AB35" si="25">SUM(AC29:AM29)</f>
        <v>7570167.0689289551</v>
      </c>
      <c r="AC29" s="251">
        <v>5442215.7108231038</v>
      </c>
      <c r="AD29" s="251">
        <v>356949.97152505221</v>
      </c>
      <c r="AE29" s="251">
        <v>1031723.652436242</v>
      </c>
      <c r="AF29" s="251">
        <v>420549.00035120669</v>
      </c>
      <c r="AG29" s="251">
        <v>22440.183099699214</v>
      </c>
      <c r="AH29" s="251">
        <v>28257.624839638345</v>
      </c>
      <c r="AI29" s="251">
        <v>365.40008722471953</v>
      </c>
      <c r="AJ29" s="251">
        <v>28334.482060610451</v>
      </c>
      <c r="AK29" s="251">
        <v>135543.00238500044</v>
      </c>
      <c r="AL29" s="251">
        <v>12643.849329381826</v>
      </c>
      <c r="AM29" s="252">
        <v>91144.19199179532</v>
      </c>
      <c r="AN29" s="276">
        <f t="shared" ref="AN29:AN35" si="26">SUM(AO29:AY29)</f>
        <v>9618446.9436864275</v>
      </c>
      <c r="AO29" s="251">
        <v>7768821.6217563469</v>
      </c>
      <c r="AP29" s="251">
        <v>402818.46731740545</v>
      </c>
      <c r="AQ29" s="251">
        <v>793700.73746054573</v>
      </c>
      <c r="AR29" s="251">
        <v>339142.95966704359</v>
      </c>
      <c r="AS29" s="251">
        <v>17888.095218927949</v>
      </c>
      <c r="AT29" s="251">
        <v>136953.54999999996</v>
      </c>
      <c r="AU29" s="251">
        <v>553.46609182593374</v>
      </c>
      <c r="AV29" s="249">
        <v>33723.368867216421</v>
      </c>
      <c r="AW29" s="251">
        <v>9374.109379169051</v>
      </c>
      <c r="AX29" s="251">
        <v>10592.727874067807</v>
      </c>
      <c r="AY29" s="252">
        <v>104877.84005387616</v>
      </c>
      <c r="AZ29" s="854">
        <v>260878.8748097574</v>
      </c>
      <c r="BA29" s="294">
        <f t="shared" ref="BA29:BA35" si="27">SUM(BB29:BL29)+AZ29</f>
        <v>22767988.67034737</v>
      </c>
      <c r="BB29" s="271">
        <f t="shared" ref="BB29:BL35" si="28">E29+Q29+AC29+AO29</f>
        <v>17713058.196172662</v>
      </c>
      <c r="BC29" s="271">
        <f t="shared" si="28"/>
        <v>925244.23090726719</v>
      </c>
      <c r="BD29" s="271">
        <f t="shared" si="28"/>
        <v>2332604.4070344949</v>
      </c>
      <c r="BE29" s="271">
        <f t="shared" si="28"/>
        <v>928745.02076793695</v>
      </c>
      <c r="BF29" s="271">
        <f t="shared" si="28"/>
        <v>62897.219281215788</v>
      </c>
      <c r="BG29" s="271">
        <f t="shared" si="28"/>
        <v>-82022.955481085024</v>
      </c>
      <c r="BH29" s="271">
        <f t="shared" si="28"/>
        <v>1925.9324285894422</v>
      </c>
      <c r="BI29" s="271">
        <f t="shared" si="28"/>
        <v>74616.836735424702</v>
      </c>
      <c r="BJ29" s="271">
        <f t="shared" si="28"/>
        <v>155658.96145073883</v>
      </c>
      <c r="BK29" s="271">
        <f t="shared" si="28"/>
        <v>99297.876912045598</v>
      </c>
      <c r="BL29" s="295">
        <f t="shared" si="28"/>
        <v>295084.06932831841</v>
      </c>
    </row>
    <row r="30" spans="1:64" x14ac:dyDescent="0.25">
      <c r="A30" s="1493"/>
      <c r="B30" s="126">
        <v>3.2</v>
      </c>
      <c r="C30" s="131" t="s">
        <v>34</v>
      </c>
      <c r="D30" s="274">
        <f t="shared" si="23"/>
        <v>3660926.4103045985</v>
      </c>
      <c r="E30" s="253">
        <v>2138258.1666584583</v>
      </c>
      <c r="F30" s="253">
        <v>132016.32941898418</v>
      </c>
      <c r="G30" s="253">
        <v>867780.7285194993</v>
      </c>
      <c r="H30" s="253">
        <v>248496.78355345392</v>
      </c>
      <c r="I30" s="253">
        <v>58303.170415397246</v>
      </c>
      <c r="J30" s="253">
        <v>21993.380456543535</v>
      </c>
      <c r="K30" s="253">
        <v>809.72549974489493</v>
      </c>
      <c r="L30" s="253">
        <v>24755.714176607173</v>
      </c>
      <c r="M30" s="253">
        <v>11279.403066244977</v>
      </c>
      <c r="N30" s="253">
        <v>75121.467616870927</v>
      </c>
      <c r="O30" s="254">
        <v>82111.540922793647</v>
      </c>
      <c r="P30" s="274">
        <f t="shared" si="24"/>
        <v>4022070.7745882394</v>
      </c>
      <c r="Q30" s="253">
        <v>2350458.3701884765</v>
      </c>
      <c r="R30" s="253">
        <v>181160.21848645556</v>
      </c>
      <c r="S30" s="253">
        <v>955210.13617844705</v>
      </c>
      <c r="T30" s="253">
        <v>281090.66091598576</v>
      </c>
      <c r="U30" s="253">
        <v>52726.61718217755</v>
      </c>
      <c r="V30" s="253">
        <v>28329.360456543534</v>
      </c>
      <c r="W30" s="253">
        <v>741.86041019664333</v>
      </c>
      <c r="X30" s="253">
        <v>11581.589071715745</v>
      </c>
      <c r="Y30" s="253">
        <v>31035.280027250818</v>
      </c>
      <c r="Z30" s="253">
        <v>56712.391838273994</v>
      </c>
      <c r="AA30" s="254">
        <v>73024.289832716386</v>
      </c>
      <c r="AB30" s="274">
        <f t="shared" si="25"/>
        <v>4447651.8274913775</v>
      </c>
      <c r="AC30" s="253">
        <v>2782250.1055569891</v>
      </c>
      <c r="AD30" s="253">
        <v>122490.81305670382</v>
      </c>
      <c r="AE30" s="253">
        <v>1069877.5932456309</v>
      </c>
      <c r="AF30" s="253">
        <v>251472.82612056957</v>
      </c>
      <c r="AG30" s="253">
        <v>45959.389306499608</v>
      </c>
      <c r="AH30" s="253">
        <v>32913.960456543537</v>
      </c>
      <c r="AI30" s="253">
        <v>571.77750948559697</v>
      </c>
      <c r="AJ30" s="253">
        <v>8767.0415124383853</v>
      </c>
      <c r="AK30" s="253">
        <v>14229.148676254976</v>
      </c>
      <c r="AL30" s="253">
        <v>51021.421394546043</v>
      </c>
      <c r="AM30" s="254">
        <v>68097.750655717362</v>
      </c>
      <c r="AN30" s="289">
        <f t="shared" si="26"/>
        <v>12950932.097168703</v>
      </c>
      <c r="AO30" s="253">
        <v>7666100.6610444915</v>
      </c>
      <c r="AP30" s="253">
        <v>687064.52938693424</v>
      </c>
      <c r="AQ30" s="253">
        <v>2993686.7158111515</v>
      </c>
      <c r="AR30" s="253">
        <v>974951.82835816487</v>
      </c>
      <c r="AS30" s="253">
        <v>141623.05245427752</v>
      </c>
      <c r="AT30" s="253">
        <v>128075.88999999998</v>
      </c>
      <c r="AU30" s="253">
        <v>941.35041029637091</v>
      </c>
      <c r="AV30" s="253">
        <v>71214.201383204098</v>
      </c>
      <c r="AW30" s="253">
        <v>57754.439568628659</v>
      </c>
      <c r="AX30" s="253">
        <v>51293.809975203876</v>
      </c>
      <c r="AY30" s="254">
        <v>178225.61877635156</v>
      </c>
      <c r="AZ30" s="524">
        <v>170564.10301324798</v>
      </c>
      <c r="BA30" s="296">
        <f t="shared" si="27"/>
        <v>25252145.212566163</v>
      </c>
      <c r="BB30" s="271">
        <f t="shared" si="28"/>
        <v>14937067.303448416</v>
      </c>
      <c r="BC30" s="271">
        <f t="shared" si="28"/>
        <v>1122731.8903490778</v>
      </c>
      <c r="BD30" s="271">
        <f t="shared" si="28"/>
        <v>5886555.1737547293</v>
      </c>
      <c r="BE30" s="271">
        <f t="shared" si="28"/>
        <v>1756012.0989481742</v>
      </c>
      <c r="BF30" s="271">
        <f t="shared" si="28"/>
        <v>298612.22935835191</v>
      </c>
      <c r="BG30" s="271">
        <f t="shared" si="28"/>
        <v>211312.59136963059</v>
      </c>
      <c r="BH30" s="271">
        <f t="shared" si="28"/>
        <v>3064.713829723506</v>
      </c>
      <c r="BI30" s="271">
        <f t="shared" si="28"/>
        <v>116318.5461439654</v>
      </c>
      <c r="BJ30" s="271">
        <f t="shared" si="28"/>
        <v>114298.27133837943</v>
      </c>
      <c r="BK30" s="271">
        <f t="shared" si="28"/>
        <v>234149.09082489484</v>
      </c>
      <c r="BL30" s="291">
        <f t="shared" si="28"/>
        <v>401459.20018757891</v>
      </c>
    </row>
    <row r="31" spans="1:64" x14ac:dyDescent="0.25">
      <c r="A31" s="1493"/>
      <c r="B31" s="126">
        <v>3.3</v>
      </c>
      <c r="C31" s="131" t="s">
        <v>54</v>
      </c>
      <c r="D31" s="274">
        <f t="shared" si="23"/>
        <v>1361.3899999999999</v>
      </c>
      <c r="E31" s="253">
        <v>0</v>
      </c>
      <c r="F31" s="253">
        <v>0</v>
      </c>
      <c r="G31" s="253">
        <v>0</v>
      </c>
      <c r="H31" s="253">
        <v>0</v>
      </c>
      <c r="I31" s="253">
        <v>112.8</v>
      </c>
      <c r="J31" s="253">
        <v>0</v>
      </c>
      <c r="K31" s="253">
        <v>0</v>
      </c>
      <c r="L31" s="253">
        <v>0</v>
      </c>
      <c r="M31" s="253">
        <v>0</v>
      </c>
      <c r="N31" s="253">
        <v>1248.5899999999999</v>
      </c>
      <c r="O31" s="254">
        <v>0</v>
      </c>
      <c r="P31" s="274">
        <f t="shared" si="24"/>
        <v>1280.7700000000002</v>
      </c>
      <c r="Q31" s="253">
        <v>0</v>
      </c>
      <c r="R31" s="253">
        <v>0</v>
      </c>
      <c r="S31" s="253">
        <v>0</v>
      </c>
      <c r="T31" s="253">
        <v>0</v>
      </c>
      <c r="U31" s="253">
        <v>36.950000000000003</v>
      </c>
      <c r="V31" s="253">
        <v>0</v>
      </c>
      <c r="W31" s="253">
        <v>0</v>
      </c>
      <c r="X31" s="253">
        <v>0</v>
      </c>
      <c r="Y31" s="253">
        <v>0</v>
      </c>
      <c r="Z31" s="253">
        <v>1243.8200000000002</v>
      </c>
      <c r="AA31" s="254">
        <v>0</v>
      </c>
      <c r="AB31" s="274">
        <f t="shared" si="25"/>
        <v>6178.25</v>
      </c>
      <c r="AC31" s="253">
        <v>0</v>
      </c>
      <c r="AD31" s="253">
        <v>0</v>
      </c>
      <c r="AE31" s="253">
        <v>34.97</v>
      </c>
      <c r="AF31" s="253">
        <v>0</v>
      </c>
      <c r="AG31" s="253">
        <v>1829.8999999999999</v>
      </c>
      <c r="AH31" s="253">
        <v>0</v>
      </c>
      <c r="AI31" s="253">
        <v>78.42</v>
      </c>
      <c r="AJ31" s="253">
        <v>0</v>
      </c>
      <c r="AK31" s="253">
        <v>0</v>
      </c>
      <c r="AL31" s="253">
        <v>4234.96</v>
      </c>
      <c r="AM31" s="254">
        <v>0</v>
      </c>
      <c r="AN31" s="289">
        <f t="shared" si="26"/>
        <v>0</v>
      </c>
      <c r="AO31" s="253">
        <v>0</v>
      </c>
      <c r="AP31" s="253">
        <v>0</v>
      </c>
      <c r="AQ31" s="253">
        <v>0</v>
      </c>
      <c r="AR31" s="253">
        <v>0</v>
      </c>
      <c r="AS31" s="253">
        <v>0</v>
      </c>
      <c r="AT31" s="253">
        <v>0</v>
      </c>
      <c r="AU31" s="253">
        <v>0</v>
      </c>
      <c r="AV31" s="253">
        <v>0</v>
      </c>
      <c r="AW31" s="253">
        <v>0</v>
      </c>
      <c r="AX31" s="253">
        <v>0</v>
      </c>
      <c r="AY31" s="254">
        <v>0</v>
      </c>
      <c r="AZ31" s="524">
        <v>61.09</v>
      </c>
      <c r="BA31" s="296">
        <f t="shared" si="27"/>
        <v>8881.5</v>
      </c>
      <c r="BB31" s="271">
        <f t="shared" si="28"/>
        <v>0</v>
      </c>
      <c r="BC31" s="271">
        <f t="shared" si="28"/>
        <v>0</v>
      </c>
      <c r="BD31" s="271">
        <f t="shared" si="28"/>
        <v>34.97</v>
      </c>
      <c r="BE31" s="271">
        <f t="shared" si="28"/>
        <v>0</v>
      </c>
      <c r="BF31" s="271">
        <f t="shared" si="28"/>
        <v>1979.6499999999999</v>
      </c>
      <c r="BG31" s="271">
        <f t="shared" si="28"/>
        <v>0</v>
      </c>
      <c r="BH31" s="271">
        <f t="shared" si="28"/>
        <v>78.42</v>
      </c>
      <c r="BI31" s="271">
        <f t="shared" si="28"/>
        <v>0</v>
      </c>
      <c r="BJ31" s="271">
        <f t="shared" si="28"/>
        <v>0</v>
      </c>
      <c r="BK31" s="271">
        <f t="shared" si="28"/>
        <v>6727.37</v>
      </c>
      <c r="BL31" s="291">
        <f t="shared" si="28"/>
        <v>0</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746106.17529805074</v>
      </c>
      <c r="E33" s="253">
        <v>567968.19992120645</v>
      </c>
      <c r="F33" s="253">
        <v>15798.615418615866</v>
      </c>
      <c r="G33" s="253">
        <v>90981.839134055248</v>
      </c>
      <c r="H33" s="253">
        <v>18120.071981229477</v>
      </c>
      <c r="I33" s="253">
        <v>14325.909883854863</v>
      </c>
      <c r="J33" s="253">
        <v>5518.6061959095068</v>
      </c>
      <c r="K33" s="253">
        <v>337.02679996741989</v>
      </c>
      <c r="L33" s="253">
        <v>1817.1749311330075</v>
      </c>
      <c r="M33" s="253">
        <v>140.53130954631217</v>
      </c>
      <c r="N33" s="253">
        <v>25220.616507424525</v>
      </c>
      <c r="O33" s="254">
        <v>5877.5832151080085</v>
      </c>
      <c r="P33" s="274">
        <f t="shared" si="24"/>
        <v>855570.00788963819</v>
      </c>
      <c r="Q33" s="253">
        <v>645722.88248812384</v>
      </c>
      <c r="R33" s="253">
        <v>18789.984459049167</v>
      </c>
      <c r="S33" s="253">
        <v>115131.68579987311</v>
      </c>
      <c r="T33" s="253">
        <v>23085.173929246685</v>
      </c>
      <c r="U33" s="253">
        <v>13651.465299839956</v>
      </c>
      <c r="V33" s="253">
        <v>5428.1461874673723</v>
      </c>
      <c r="W33" s="253">
        <v>326.02947204633074</v>
      </c>
      <c r="X33" s="253">
        <v>2384.2675602019171</v>
      </c>
      <c r="Y33" s="253">
        <v>223.52508376892973</v>
      </c>
      <c r="Z33" s="253">
        <v>23450.892387452517</v>
      </c>
      <c r="AA33" s="254">
        <v>7375.9552225683983</v>
      </c>
      <c r="AB33" s="274">
        <f t="shared" si="25"/>
        <v>923564.01588206016</v>
      </c>
      <c r="AC33" s="253">
        <v>702891.71631662303</v>
      </c>
      <c r="AD33" s="253">
        <v>22133.759794362886</v>
      </c>
      <c r="AE33" s="253">
        <v>119882.51855105968</v>
      </c>
      <c r="AF33" s="253">
        <v>24356.908161411462</v>
      </c>
      <c r="AG33" s="253">
        <v>14655.373410437693</v>
      </c>
      <c r="AH33" s="253">
        <v>5406.7960288865088</v>
      </c>
      <c r="AI33" s="253">
        <v>312.75444541102621</v>
      </c>
      <c r="AJ33" s="253">
        <v>2578.4625784649334</v>
      </c>
      <c r="AK33" s="253">
        <v>252.82762940284681</v>
      </c>
      <c r="AL33" s="253">
        <v>23558.635609795332</v>
      </c>
      <c r="AM33" s="254">
        <v>7534.263356204835</v>
      </c>
      <c r="AN33" s="289">
        <f t="shared" si="26"/>
        <v>4675086.518362646</v>
      </c>
      <c r="AO33" s="253">
        <v>3604906.9904598352</v>
      </c>
      <c r="AP33" s="253">
        <v>165872.6845253268</v>
      </c>
      <c r="AQ33" s="253">
        <v>535112.46297798271</v>
      </c>
      <c r="AR33" s="253">
        <v>161849.65079778177</v>
      </c>
      <c r="AS33" s="253">
        <v>71606.763416576403</v>
      </c>
      <c r="AT33" s="253">
        <v>44783.928228083576</v>
      </c>
      <c r="AU33" s="253">
        <v>1141.9405202282951</v>
      </c>
      <c r="AV33" s="253">
        <v>18912.039423270384</v>
      </c>
      <c r="AW33" s="253">
        <v>2472.3718770659075</v>
      </c>
      <c r="AX33" s="253">
        <v>48841.363474025165</v>
      </c>
      <c r="AY33" s="254">
        <v>19586.322662470178</v>
      </c>
      <c r="AZ33" s="524">
        <v>0</v>
      </c>
      <c r="BA33" s="296">
        <f t="shared" si="27"/>
        <v>7200326.7174323965</v>
      </c>
      <c r="BB33" s="271">
        <f t="shared" si="28"/>
        <v>5521489.7891857885</v>
      </c>
      <c r="BC33" s="271">
        <f t="shared" si="28"/>
        <v>222595.0441973547</v>
      </c>
      <c r="BD33" s="271">
        <f t="shared" si="28"/>
        <v>861108.50646297075</v>
      </c>
      <c r="BE33" s="271">
        <f t="shared" si="28"/>
        <v>227411.8048696694</v>
      </c>
      <c r="BF33" s="271">
        <f t="shared" si="28"/>
        <v>114239.51201070892</v>
      </c>
      <c r="BG33" s="271">
        <f t="shared" si="28"/>
        <v>61137.476640346962</v>
      </c>
      <c r="BH33" s="271">
        <f t="shared" si="28"/>
        <v>2117.7512376530722</v>
      </c>
      <c r="BI33" s="271">
        <f t="shared" si="28"/>
        <v>25691.944493070241</v>
      </c>
      <c r="BJ33" s="271">
        <f t="shared" si="28"/>
        <v>3089.255899783996</v>
      </c>
      <c r="BK33" s="271">
        <f t="shared" si="28"/>
        <v>121071.50797869754</v>
      </c>
      <c r="BL33" s="291">
        <f t="shared" si="28"/>
        <v>40374.124456351419</v>
      </c>
    </row>
    <row r="34" spans="1:64" s="255" customFormat="1" x14ac:dyDescent="0.25">
      <c r="A34" s="1493"/>
      <c r="B34" s="126" t="s">
        <v>42</v>
      </c>
      <c r="C34" s="131" t="s">
        <v>157</v>
      </c>
      <c r="D34" s="274">
        <f t="shared" si="23"/>
        <v>-121267.25091973897</v>
      </c>
      <c r="E34" s="253">
        <v>-84985.201384854619</v>
      </c>
      <c r="F34" s="253">
        <v>-5016.7746408170906</v>
      </c>
      <c r="G34" s="253">
        <v>-19667.092699548331</v>
      </c>
      <c r="H34" s="253">
        <v>-6161.8949148253323</v>
      </c>
      <c r="I34" s="253">
        <v>-881.40879004439932</v>
      </c>
      <c r="J34" s="253">
        <v>-1251.2650632908562</v>
      </c>
      <c r="K34" s="253">
        <v>-10.999002886137875</v>
      </c>
      <c r="L34" s="253">
        <v>-450.51302495976432</v>
      </c>
      <c r="M34" s="253">
        <v>-296.50987108213184</v>
      </c>
      <c r="N34" s="253">
        <v>-832.272801258237</v>
      </c>
      <c r="O34" s="254">
        <v>-1713.3187261720552</v>
      </c>
      <c r="P34" s="274">
        <f t="shared" si="24"/>
        <v>-478007.65743462066</v>
      </c>
      <c r="Q34" s="253">
        <v>-332117.5472468363</v>
      </c>
      <c r="R34" s="253">
        <v>-19605.28258623659</v>
      </c>
      <c r="S34" s="253">
        <v>-79756.09318284053</v>
      </c>
      <c r="T34" s="253">
        <v>-24988.37385461486</v>
      </c>
      <c r="U34" s="253">
        <v>-3348.9056978648869</v>
      </c>
      <c r="V34" s="253">
        <v>-5010.0104299192753</v>
      </c>
      <c r="W34" s="253">
        <v>-41.790624114792401</v>
      </c>
      <c r="X34" s="253">
        <v>-1826.968497463761</v>
      </c>
      <c r="Y34" s="253">
        <v>-1202.4384726778474</v>
      </c>
      <c r="Z34" s="253">
        <v>-3162.2138986965183</v>
      </c>
      <c r="AA34" s="254">
        <v>-6948.032943355287</v>
      </c>
      <c r="AB34" s="274">
        <f t="shared" si="25"/>
        <v>-3735768.2653914592</v>
      </c>
      <c r="AC34" s="253">
        <v>-2591196.9260248998</v>
      </c>
      <c r="AD34" s="253">
        <v>-152961.34875267325</v>
      </c>
      <c r="AE34" s="253">
        <v>-623613.4989233074</v>
      </c>
      <c r="AF34" s="253">
        <v>-195384.28513738632</v>
      </c>
      <c r="AG34" s="253">
        <v>-28833.112512471696</v>
      </c>
      <c r="AH34" s="253">
        <v>-38179.860333261022</v>
      </c>
      <c r="AI34" s="253">
        <v>-359.80522468472225</v>
      </c>
      <c r="AJ34" s="253">
        <v>-14285.080570761436</v>
      </c>
      <c r="AK34" s="253">
        <v>-9401.875559119806</v>
      </c>
      <c r="AL34" s="253">
        <v>-27225.749948034827</v>
      </c>
      <c r="AM34" s="254">
        <v>-54326.722404858403</v>
      </c>
      <c r="AN34" s="289">
        <f t="shared" si="26"/>
        <v>854550.31784907228</v>
      </c>
      <c r="AO34" s="253">
        <v>401651.70866346842</v>
      </c>
      <c r="AP34" s="253">
        <v>23709.964483567594</v>
      </c>
      <c r="AQ34" s="253">
        <v>287159.512717331</v>
      </c>
      <c r="AR34" s="253">
        <v>89969.919204035599</v>
      </c>
      <c r="AS34" s="253">
        <v>8246.2646802702111</v>
      </c>
      <c r="AT34" s="253">
        <v>0</v>
      </c>
      <c r="AU34" s="253">
        <v>102.90422564719373</v>
      </c>
      <c r="AV34" s="253">
        <v>6577.9473711042074</v>
      </c>
      <c r="AW34" s="253">
        <v>4329.3450331771228</v>
      </c>
      <c r="AX34" s="253">
        <v>7786.5592933553926</v>
      </c>
      <c r="AY34" s="254">
        <v>25016.192177115463</v>
      </c>
      <c r="AZ34" s="524">
        <v>-321499.5285556367</v>
      </c>
      <c r="BA34" s="296">
        <f t="shared" si="27"/>
        <v>-3801992.384452383</v>
      </c>
      <c r="BB34" s="271">
        <f t="shared" si="28"/>
        <v>-2606647.9659931227</v>
      </c>
      <c r="BC34" s="271">
        <f t="shared" si="28"/>
        <v>-153873.44149615933</v>
      </c>
      <c r="BD34" s="271">
        <f t="shared" si="28"/>
        <v>-435877.17208836525</v>
      </c>
      <c r="BE34" s="271">
        <f t="shared" si="28"/>
        <v>-136564.63470279091</v>
      </c>
      <c r="BF34" s="271">
        <f t="shared" si="28"/>
        <v>-24817.162320110769</v>
      </c>
      <c r="BG34" s="271">
        <f t="shared" si="28"/>
        <v>-44441.135826471153</v>
      </c>
      <c r="BH34" s="271">
        <f t="shared" si="28"/>
        <v>-309.69062603845884</v>
      </c>
      <c r="BI34" s="271">
        <f t="shared" si="28"/>
        <v>-9984.6147220807543</v>
      </c>
      <c r="BJ34" s="271">
        <f t="shared" si="28"/>
        <v>-6571.4788697026625</v>
      </c>
      <c r="BK34" s="271">
        <f t="shared" si="28"/>
        <v>-23433.67735463419</v>
      </c>
      <c r="BL34" s="291">
        <f t="shared" si="28"/>
        <v>-37971.881897270287</v>
      </c>
    </row>
    <row r="35" spans="1:64" x14ac:dyDescent="0.25">
      <c r="A35" s="1493"/>
      <c r="B35" s="126" t="s">
        <v>43</v>
      </c>
      <c r="C35" s="131" t="s">
        <v>922</v>
      </c>
      <c r="D35" s="274">
        <f t="shared" si="23"/>
        <v>1019392.142645044</v>
      </c>
      <c r="E35" s="253">
        <v>651543.79425427492</v>
      </c>
      <c r="F35" s="253">
        <v>54211.886142166455</v>
      </c>
      <c r="G35" s="253">
        <v>170840.17856461389</v>
      </c>
      <c r="H35" s="253">
        <v>65169.809926162634</v>
      </c>
      <c r="I35" s="253">
        <v>12975.287860690349</v>
      </c>
      <c r="J35" s="253">
        <v>1568.4771088443295</v>
      </c>
      <c r="K35" s="253">
        <v>325.12324308365567</v>
      </c>
      <c r="L35" s="253">
        <v>4391.3637372684525</v>
      </c>
      <c r="M35" s="253">
        <v>23757.262202697177</v>
      </c>
      <c r="N35" s="253">
        <v>12308.053384060762</v>
      </c>
      <c r="O35" s="254">
        <v>22300.906221181314</v>
      </c>
      <c r="P35" s="274">
        <f t="shared" si="24"/>
        <v>1344611.1866825365</v>
      </c>
      <c r="Q35" s="253">
        <v>869784.93209471181</v>
      </c>
      <c r="R35" s="253">
        <v>72370.701897113671</v>
      </c>
      <c r="S35" s="253">
        <v>218763.08247505155</v>
      </c>
      <c r="T35" s="253">
        <v>83450.793739181623</v>
      </c>
      <c r="U35" s="253">
        <v>16188.310005116604</v>
      </c>
      <c r="V35" s="253">
        <v>3690.597842835828</v>
      </c>
      <c r="W35" s="253">
        <v>405.63229929197678</v>
      </c>
      <c r="X35" s="253">
        <v>5623.1986849081422</v>
      </c>
      <c r="Y35" s="253">
        <v>30421.484888956711</v>
      </c>
      <c r="Z35" s="253">
        <v>15355.850743345221</v>
      </c>
      <c r="AA35" s="254">
        <v>28556.60201202333</v>
      </c>
      <c r="AB35" s="274">
        <f t="shared" si="25"/>
        <v>1479368.1758088772</v>
      </c>
      <c r="AC35" s="253">
        <v>982112.41629678919</v>
      </c>
      <c r="AD35" s="253">
        <v>81716.942069915487</v>
      </c>
      <c r="AE35" s="253">
        <v>225536.76817602513</v>
      </c>
      <c r="AF35" s="253">
        <v>86034.728111885735</v>
      </c>
      <c r="AG35" s="253">
        <v>16641.922453872059</v>
      </c>
      <c r="AH35" s="253">
        <v>4520.6914017042682</v>
      </c>
      <c r="AI35" s="253">
        <v>416.9985172923723</v>
      </c>
      <c r="AJ35" s="253">
        <v>5797.3129828726524</v>
      </c>
      <c r="AK35" s="253">
        <v>31363.442621784918</v>
      </c>
      <c r="AL35" s="253">
        <v>15786.1368606861</v>
      </c>
      <c r="AM35" s="254">
        <v>29440.816316049222</v>
      </c>
      <c r="AN35" s="289">
        <f t="shared" si="26"/>
        <v>1424023.5758796397</v>
      </c>
      <c r="AO35" s="253">
        <v>999855.40168545523</v>
      </c>
      <c r="AP35" s="253">
        <v>83193.252200093921</v>
      </c>
      <c r="AQ35" s="253">
        <v>187534.00696754869</v>
      </c>
      <c r="AR35" s="253">
        <v>71537.946702300265</v>
      </c>
      <c r="AS35" s="253">
        <v>13439.022551281674</v>
      </c>
      <c r="AT35" s="253">
        <v>0</v>
      </c>
      <c r="AU35" s="253">
        <v>336.74309523292624</v>
      </c>
      <c r="AV35" s="253">
        <v>4820.4704807802182</v>
      </c>
      <c r="AW35" s="253">
        <v>26078.728159169219</v>
      </c>
      <c r="AX35" s="253">
        <v>12747.941222320658</v>
      </c>
      <c r="AY35" s="254">
        <v>24480.062815457168</v>
      </c>
      <c r="AZ35" s="524">
        <v>-98121.824465508922</v>
      </c>
      <c r="BA35" s="296">
        <f t="shared" si="27"/>
        <v>5169273.2565505886</v>
      </c>
      <c r="BB35" s="271">
        <f t="shared" si="28"/>
        <v>3503296.5443312316</v>
      </c>
      <c r="BC35" s="271">
        <f t="shared" si="28"/>
        <v>291492.78230928956</v>
      </c>
      <c r="BD35" s="271">
        <f t="shared" si="28"/>
        <v>802674.03618323919</v>
      </c>
      <c r="BE35" s="271">
        <f t="shared" si="28"/>
        <v>306193.27847953024</v>
      </c>
      <c r="BF35" s="271">
        <f t="shared" si="28"/>
        <v>59244.542870960686</v>
      </c>
      <c r="BG35" s="271">
        <f t="shared" si="28"/>
        <v>9779.7663533844243</v>
      </c>
      <c r="BH35" s="271">
        <f t="shared" si="28"/>
        <v>1484.4971549009308</v>
      </c>
      <c r="BI35" s="271">
        <f t="shared" si="28"/>
        <v>20632.345885829465</v>
      </c>
      <c r="BJ35" s="271">
        <f t="shared" si="28"/>
        <v>111620.91787260801</v>
      </c>
      <c r="BK35" s="271">
        <f t="shared" si="28"/>
        <v>56197.982210412745</v>
      </c>
      <c r="BL35" s="291">
        <f t="shared" si="28"/>
        <v>104778.38736471103</v>
      </c>
    </row>
    <row r="36" spans="1:64" s="209" customFormat="1" x14ac:dyDescent="0.25">
      <c r="A36" s="1493"/>
      <c r="B36" s="128" t="s">
        <v>455</v>
      </c>
      <c r="C36" s="310" t="s">
        <v>2</v>
      </c>
      <c r="D36" s="275">
        <f t="shared" ref="D36:BL36" si="29">SUM(D29:D35)</f>
        <v>7905899.6505482197</v>
      </c>
      <c r="E36" s="280">
        <f t="shared" si="29"/>
        <v>5312672.6710561328</v>
      </c>
      <c r="F36" s="280">
        <f t="shared" si="29"/>
        <v>269491.26563030621</v>
      </c>
      <c r="G36" s="280">
        <f t="shared" si="29"/>
        <v>1319341.415799719</v>
      </c>
      <c r="H36" s="280">
        <f t="shared" si="29"/>
        <v>402095.48911707522</v>
      </c>
      <c r="I36" s="280">
        <f t="shared" si="29"/>
        <v>108294.30442788775</v>
      </c>
      <c r="J36" s="280">
        <f t="shared" si="29"/>
        <v>78733.723537644852</v>
      </c>
      <c r="K36" s="280">
        <f t="shared" si="29"/>
        <v>2238.041179260526</v>
      </c>
      <c r="L36" s="280">
        <f t="shared" si="29"/>
        <v>36881.800874509732</v>
      </c>
      <c r="M36" s="280">
        <f>SUM(M29:M35)</f>
        <v>37684.381203370911</v>
      </c>
      <c r="N36" s="280">
        <f t="shared" si="29"/>
        <v>180021.39412868398</v>
      </c>
      <c r="O36" s="281">
        <f t="shared" si="29"/>
        <v>158445.16359362949</v>
      </c>
      <c r="P36" s="275">
        <f t="shared" si="29"/>
        <v>8464640.0814277567</v>
      </c>
      <c r="Q36" s="280">
        <f t="shared" si="29"/>
        <v>5995981.7895106431</v>
      </c>
      <c r="R36" s="280">
        <f t="shared" si="29"/>
        <v>345710.20502983453</v>
      </c>
      <c r="S36" s="280">
        <f t="shared" si="29"/>
        <v>1507123.0661271394</v>
      </c>
      <c r="T36" s="280">
        <f t="shared" si="29"/>
        <v>455220.59690843138</v>
      </c>
      <c r="U36" s="280">
        <f t="shared" si="29"/>
        <v>78364.832693868171</v>
      </c>
      <c r="V36" s="280">
        <f t="shared" si="29"/>
        <v>-265700.56110343424</v>
      </c>
      <c r="W36" s="280">
        <f t="shared" si="29"/>
        <v>1661.6331676082541</v>
      </c>
      <c r="X36" s="280">
        <f t="shared" si="29"/>
        <v>23953.011572499003</v>
      </c>
      <c r="Y36" s="280">
        <f>SUM(Y29:Y35)</f>
        <v>68416.006717903409</v>
      </c>
      <c r="Z36" s="280">
        <f t="shared" si="29"/>
        <v>102707.10135738521</v>
      </c>
      <c r="AA36" s="281">
        <f t="shared" si="29"/>
        <v>151202.39944588116</v>
      </c>
      <c r="AB36" s="275">
        <f t="shared" si="29"/>
        <v>10691161.072719811</v>
      </c>
      <c r="AC36" s="280">
        <f t="shared" si="29"/>
        <v>7318273.0229686061</v>
      </c>
      <c r="AD36" s="280">
        <f t="shared" si="29"/>
        <v>430330.13769336115</v>
      </c>
      <c r="AE36" s="280">
        <f t="shared" si="29"/>
        <v>1823442.0034856503</v>
      </c>
      <c r="AF36" s="280">
        <f t="shared" si="29"/>
        <v>587029.17760768707</v>
      </c>
      <c r="AG36" s="280">
        <f t="shared" si="29"/>
        <v>72693.655758036883</v>
      </c>
      <c r="AH36" s="280">
        <f t="shared" si="29"/>
        <v>32919.212393511632</v>
      </c>
      <c r="AI36" s="280">
        <f t="shared" si="29"/>
        <v>1385.5453347289927</v>
      </c>
      <c r="AJ36" s="280">
        <f t="shared" si="29"/>
        <v>31192.218563624985</v>
      </c>
      <c r="AK36" s="280">
        <f>SUM(AK29:AK35)</f>
        <v>171986.54575332339</v>
      </c>
      <c r="AL36" s="280">
        <f t="shared" si="29"/>
        <v>80019.253246374486</v>
      </c>
      <c r="AM36" s="281">
        <f t="shared" si="29"/>
        <v>141890.29991490833</v>
      </c>
      <c r="AN36" s="277">
        <f t="shared" si="29"/>
        <v>29523039.452946492</v>
      </c>
      <c r="AO36" s="280">
        <f t="shared" si="29"/>
        <v>20441336.383609597</v>
      </c>
      <c r="AP36" s="280">
        <f t="shared" si="29"/>
        <v>1362658.8979133279</v>
      </c>
      <c r="AQ36" s="280">
        <f t="shared" si="29"/>
        <v>4797193.4359345594</v>
      </c>
      <c r="AR36" s="280">
        <f t="shared" si="29"/>
        <v>1637452.3047293262</v>
      </c>
      <c r="AS36" s="280">
        <f t="shared" si="29"/>
        <v>252803.19832133377</v>
      </c>
      <c r="AT36" s="280">
        <f t="shared" si="29"/>
        <v>309813.36822808353</v>
      </c>
      <c r="AU36" s="280">
        <f t="shared" si="29"/>
        <v>3076.4043432307203</v>
      </c>
      <c r="AV36" s="280">
        <f t="shared" si="29"/>
        <v>135248.02752557531</v>
      </c>
      <c r="AW36" s="280">
        <f>SUM(AW29:AW35)</f>
        <v>100008.99401720995</v>
      </c>
      <c r="AX36" s="280">
        <f t="shared" si="29"/>
        <v>131262.4018389729</v>
      </c>
      <c r="AY36" s="281">
        <f t="shared" si="29"/>
        <v>352186.03648527054</v>
      </c>
      <c r="AZ36" s="293">
        <f t="shared" si="29"/>
        <v>11882.714801859809</v>
      </c>
      <c r="BA36" s="297">
        <f t="shared" si="29"/>
        <v>56596622.972444132</v>
      </c>
      <c r="BB36" s="280">
        <f t="shared" si="29"/>
        <v>39068263.86714498</v>
      </c>
      <c r="BC36" s="280">
        <f t="shared" si="29"/>
        <v>2408190.5062668296</v>
      </c>
      <c r="BD36" s="280">
        <f t="shared" si="29"/>
        <v>9447099.9213470686</v>
      </c>
      <c r="BE36" s="280">
        <f t="shared" si="29"/>
        <v>3081797.5683625201</v>
      </c>
      <c r="BF36" s="280">
        <f t="shared" si="29"/>
        <v>512155.99120112654</v>
      </c>
      <c r="BG36" s="280">
        <f t="shared" si="29"/>
        <v>155765.7430558058</v>
      </c>
      <c r="BH36" s="280">
        <f t="shared" si="29"/>
        <v>8361.6240248284939</v>
      </c>
      <c r="BI36" s="280">
        <f t="shared" si="29"/>
        <v>227275.05853620905</v>
      </c>
      <c r="BJ36" s="280">
        <f>SUM(BJ29:BJ35)</f>
        <v>378095.92769180756</v>
      </c>
      <c r="BK36" s="280">
        <f t="shared" si="29"/>
        <v>494010.15057141648</v>
      </c>
      <c r="BL36" s="293">
        <f t="shared" si="29"/>
        <v>803723.89943968947</v>
      </c>
    </row>
    <row r="37" spans="1:64" ht="16.5" customHeight="1" x14ac:dyDescent="0.25">
      <c r="A37" s="1501" t="s">
        <v>923</v>
      </c>
      <c r="B37" s="124" t="s">
        <v>924</v>
      </c>
      <c r="C37" s="311" t="s">
        <v>923</v>
      </c>
      <c r="D37" s="276">
        <f>SUM(E37:O37)</f>
        <v>1101899.9577102021</v>
      </c>
      <c r="E37" s="251">
        <v>1044245.7262772137</v>
      </c>
      <c r="F37" s="251">
        <v>28430.001567370913</v>
      </c>
      <c r="G37" s="251">
        <v>11735.93658815193</v>
      </c>
      <c r="H37" s="251">
        <v>7701.3499547890169</v>
      </c>
      <c r="I37" s="251">
        <v>707.96312801458112</v>
      </c>
      <c r="J37" s="251">
        <v>473.87954044197954</v>
      </c>
      <c r="K37" s="251">
        <v>17.739511495624225</v>
      </c>
      <c r="L37" s="251">
        <v>5553.7840984211498</v>
      </c>
      <c r="M37" s="251">
        <v>1218.3533716205577</v>
      </c>
      <c r="N37" s="251">
        <v>671.55719912378879</v>
      </c>
      <c r="O37" s="252">
        <v>1143.6664735587865</v>
      </c>
      <c r="P37" s="273">
        <f>SUM(Q37:AA37)</f>
        <v>976256.08998789277</v>
      </c>
      <c r="Q37" s="251">
        <v>911604.33187104983</v>
      </c>
      <c r="R37" s="251">
        <v>39619.507489724936</v>
      </c>
      <c r="S37" s="251">
        <v>15559.711485673583</v>
      </c>
      <c r="T37" s="251">
        <v>3365.1266253960925</v>
      </c>
      <c r="U37" s="251">
        <v>2334.8851440854341</v>
      </c>
      <c r="V37" s="251">
        <v>473.87954044197954</v>
      </c>
      <c r="W37" s="251">
        <v>17.850815590476781</v>
      </c>
      <c r="X37" s="251">
        <v>226.75369240487052</v>
      </c>
      <c r="Y37" s="251">
        <v>1226.7366695620485</v>
      </c>
      <c r="Z37" s="251">
        <v>675.77079126293143</v>
      </c>
      <c r="AA37" s="252">
        <v>1151.5358627006121</v>
      </c>
      <c r="AB37" s="276">
        <f>SUM(AC37:AM37)</f>
        <v>1718922.1698215902</v>
      </c>
      <c r="AC37" s="251">
        <v>1568435.7805396456</v>
      </c>
      <c r="AD37" s="251">
        <v>113363.51894339643</v>
      </c>
      <c r="AE37" s="251">
        <v>22003.787652017352</v>
      </c>
      <c r="AF37" s="251">
        <v>10565.90525499602</v>
      </c>
      <c r="AG37" s="251">
        <v>723.81478709199268</v>
      </c>
      <c r="AH37" s="251">
        <v>473.87954044197954</v>
      </c>
      <c r="AI37" s="251">
        <v>18.136708294865819</v>
      </c>
      <c r="AJ37" s="251">
        <v>230.73393783337715</v>
      </c>
      <c r="AK37" s="251">
        <v>1248.269783176303</v>
      </c>
      <c r="AL37" s="251">
        <v>686.59371070221732</v>
      </c>
      <c r="AM37" s="252">
        <v>1171.7489639942037</v>
      </c>
      <c r="AN37" s="276">
        <f>SUM(AO37:AY37)</f>
        <v>2948573.282635178</v>
      </c>
      <c r="AO37" s="251">
        <v>2675605.9459470343</v>
      </c>
      <c r="AP37" s="251">
        <v>214007.46523349269</v>
      </c>
      <c r="AQ37" s="251">
        <v>28956.012433943288</v>
      </c>
      <c r="AR37" s="251">
        <v>14718.36959061589</v>
      </c>
      <c r="AS37" s="251">
        <v>1235.3284883393917</v>
      </c>
      <c r="AT37" s="251">
        <v>3039.8</v>
      </c>
      <c r="AU37" s="251">
        <v>10.93062615466612</v>
      </c>
      <c r="AV37" s="249">
        <v>8989.537981861411</v>
      </c>
      <c r="AW37" s="251">
        <v>823.28234071716076</v>
      </c>
      <c r="AX37" s="251">
        <v>413.79610069349923</v>
      </c>
      <c r="AY37" s="252">
        <v>772.81389232651691</v>
      </c>
      <c r="AZ37" s="854">
        <v>60336.879408433408</v>
      </c>
      <c r="BA37" s="294">
        <f>SUM(BB37:BL37)+AZ37</f>
        <v>6805988.3795632981</v>
      </c>
      <c r="BB37" s="273">
        <f t="shared" ref="BB37:BL39" si="30">E37+Q37+AC37+AO37</f>
        <v>6199891.7846349431</v>
      </c>
      <c r="BC37" s="273">
        <f t="shared" si="30"/>
        <v>395420.49323398498</v>
      </c>
      <c r="BD37" s="273">
        <f t="shared" si="30"/>
        <v>78255.448159786145</v>
      </c>
      <c r="BE37" s="273">
        <f t="shared" si="30"/>
        <v>36350.751425797018</v>
      </c>
      <c r="BF37" s="273">
        <f t="shared" si="30"/>
        <v>5001.9915475314001</v>
      </c>
      <c r="BG37" s="273">
        <f t="shared" si="30"/>
        <v>4461.4386213259386</v>
      </c>
      <c r="BH37" s="273">
        <f t="shared" si="30"/>
        <v>64.65766153563294</v>
      </c>
      <c r="BI37" s="273">
        <f t="shared" si="30"/>
        <v>15000.809710520809</v>
      </c>
      <c r="BJ37" s="273">
        <f t="shared" si="30"/>
        <v>4516.6421650760694</v>
      </c>
      <c r="BK37" s="273">
        <f t="shared" si="30"/>
        <v>2447.7178017824367</v>
      </c>
      <c r="BL37" s="298">
        <f t="shared" si="30"/>
        <v>4239.7651925801192</v>
      </c>
    </row>
    <row r="38" spans="1:64" ht="16.5" customHeight="1" x14ac:dyDescent="0.25">
      <c r="A38" s="1502"/>
      <c r="B38" s="126" t="s">
        <v>925</v>
      </c>
      <c r="C38" s="312" t="s">
        <v>928</v>
      </c>
      <c r="D38" s="289">
        <f>SUM(E38:O38)</f>
        <v>-200677.4841585503</v>
      </c>
      <c r="E38" s="253">
        <v>-136839.62848106772</v>
      </c>
      <c r="F38" s="253">
        <v>-8168.4476854673057</v>
      </c>
      <c r="G38" s="253">
        <v>-32925.512272732376</v>
      </c>
      <c r="H38" s="253">
        <v>-11986.83711208322</v>
      </c>
      <c r="I38" s="253">
        <v>-921.36248928221789</v>
      </c>
      <c r="J38" s="253">
        <v>-893.69361939990313</v>
      </c>
      <c r="K38" s="253">
        <v>-133.22282803662674</v>
      </c>
      <c r="L38" s="253">
        <v>-633.03708512206458</v>
      </c>
      <c r="M38" s="253">
        <v>-1108.052664929372</v>
      </c>
      <c r="N38" s="253">
        <v>-1404.8566372400626</v>
      </c>
      <c r="O38" s="254">
        <v>-5662.8332831894313</v>
      </c>
      <c r="P38" s="274">
        <f>SUM(Q38:AA38)</f>
        <v>-252957.0038044604</v>
      </c>
      <c r="Q38" s="253">
        <v>-172002.70732984086</v>
      </c>
      <c r="R38" s="253">
        <v>-10267.45784227948</v>
      </c>
      <c r="S38" s="253">
        <v>-41795.646423594691</v>
      </c>
      <c r="T38" s="253">
        <v>-15216.091446776361</v>
      </c>
      <c r="U38" s="253">
        <v>-1175.0978863745079</v>
      </c>
      <c r="V38" s="253">
        <v>-1139.8092449382702</v>
      </c>
      <c r="W38" s="253">
        <v>-169.91126235737451</v>
      </c>
      <c r="X38" s="253">
        <v>-803.57729786019058</v>
      </c>
      <c r="Y38" s="253">
        <v>-1406.5620913805335</v>
      </c>
      <c r="Z38" s="253">
        <v>-1791.7422125205865</v>
      </c>
      <c r="AA38" s="254">
        <v>-7188.4007665375029</v>
      </c>
      <c r="AB38" s="289">
        <f>SUM(AC38:AM38)</f>
        <v>-783515.03503648972</v>
      </c>
      <c r="AC38" s="253">
        <v>-520190.23284499592</v>
      </c>
      <c r="AD38" s="253">
        <v>-31052.01870723649</v>
      </c>
      <c r="AE38" s="253">
        <v>-137916.76899396203</v>
      </c>
      <c r="AF38" s="253">
        <v>-50209.874678989785</v>
      </c>
      <c r="AG38" s="253">
        <v>-3608.6247549153513</v>
      </c>
      <c r="AH38" s="253">
        <v>-3500.2563657532983</v>
      </c>
      <c r="AI38" s="253">
        <v>-521.78290386808408</v>
      </c>
      <c r="AJ38" s="253">
        <v>-2651.6346567429005</v>
      </c>
      <c r="AK38" s="253">
        <v>-4641.3565917019005</v>
      </c>
      <c r="AL38" s="253">
        <v>-5502.2865562945462</v>
      </c>
      <c r="AM38" s="254">
        <v>-23720.197982029575</v>
      </c>
      <c r="AN38" s="289">
        <f>SUM(AO38:AY38)</f>
        <v>556024.51640717918</v>
      </c>
      <c r="AO38" s="253">
        <v>372780.99523770629</v>
      </c>
      <c r="AP38" s="253">
        <v>22252.633184815564</v>
      </c>
      <c r="AQ38" s="253">
        <v>140167.01944442125</v>
      </c>
      <c r="AR38" s="253">
        <v>51029.099157188255</v>
      </c>
      <c r="AS38" s="253">
        <v>-23123.365616551604</v>
      </c>
      <c r="AT38" s="253">
        <v>0</v>
      </c>
      <c r="AU38" s="253">
        <v>-3343.4833705481042</v>
      </c>
      <c r="AV38" s="253">
        <v>2694.8987364071372</v>
      </c>
      <c r="AW38" s="253">
        <v>4717.0849809137753</v>
      </c>
      <c r="AX38" s="253">
        <v>-35257.58215645227</v>
      </c>
      <c r="AY38" s="254">
        <v>24107.216809278787</v>
      </c>
      <c r="AZ38" s="524">
        <v>-294684.98254617077</v>
      </c>
      <c r="BA38" s="296">
        <f>SUM(BB38:BL38)+AZ38</f>
        <v>-975809.98913849215</v>
      </c>
      <c r="BB38" s="274">
        <f t="shared" si="30"/>
        <v>-456251.57341819821</v>
      </c>
      <c r="BC38" s="274">
        <f t="shared" si="30"/>
        <v>-27235.291050167714</v>
      </c>
      <c r="BD38" s="274">
        <f t="shared" si="30"/>
        <v>-72470.908245867846</v>
      </c>
      <c r="BE38" s="274">
        <f t="shared" si="30"/>
        <v>-26383.704080661111</v>
      </c>
      <c r="BF38" s="274">
        <f t="shared" si="30"/>
        <v>-28828.450747123679</v>
      </c>
      <c r="BG38" s="274">
        <f t="shared" si="30"/>
        <v>-5533.7592300914712</v>
      </c>
      <c r="BH38" s="274">
        <f t="shared" si="30"/>
        <v>-4168.4003648101898</v>
      </c>
      <c r="BI38" s="274">
        <f t="shared" si="30"/>
        <v>-1393.3503033180186</v>
      </c>
      <c r="BJ38" s="274">
        <f t="shared" si="30"/>
        <v>-2438.8863670980309</v>
      </c>
      <c r="BK38" s="274">
        <f t="shared" si="30"/>
        <v>-43956.467562507467</v>
      </c>
      <c r="BL38" s="300">
        <f t="shared" si="30"/>
        <v>-12464.21522247772</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901222.47355165181</v>
      </c>
      <c r="E40" s="275">
        <f t="shared" si="31"/>
        <v>907406.09779614594</v>
      </c>
      <c r="F40" s="275">
        <f t="shared" si="31"/>
        <v>20261.553881903608</v>
      </c>
      <c r="G40" s="275">
        <f t="shared" si="31"/>
        <v>-21189.575684580446</v>
      </c>
      <c r="H40" s="275">
        <f t="shared" si="31"/>
        <v>-4285.4871572942029</v>
      </c>
      <c r="I40" s="275">
        <f t="shared" si="31"/>
        <v>-213.39936126763678</v>
      </c>
      <c r="J40" s="275">
        <f t="shared" si="31"/>
        <v>-419.81407895792358</v>
      </c>
      <c r="K40" s="275">
        <f t="shared" si="31"/>
        <v>-115.48331654100251</v>
      </c>
      <c r="L40" s="275">
        <f t="shared" si="31"/>
        <v>4920.7470132990857</v>
      </c>
      <c r="M40" s="275">
        <f t="shared" si="31"/>
        <v>110.30070669118572</v>
      </c>
      <c r="N40" s="275">
        <f t="shared" si="31"/>
        <v>-733.29943811627379</v>
      </c>
      <c r="O40" s="283">
        <f t="shared" si="31"/>
        <v>-4519.1668096306448</v>
      </c>
      <c r="P40" s="275">
        <f t="shared" ref="P40:BL40" si="32">SUM(P37:P39)</f>
        <v>723299.08618343237</v>
      </c>
      <c r="Q40" s="275">
        <f t="shared" si="32"/>
        <v>739601.62454120896</v>
      </c>
      <c r="R40" s="275">
        <f t="shared" si="32"/>
        <v>29352.049647445456</v>
      </c>
      <c r="S40" s="275">
        <f t="shared" si="32"/>
        <v>-26235.934937921109</v>
      </c>
      <c r="T40" s="275">
        <f t="shared" si="32"/>
        <v>-11850.964821380268</v>
      </c>
      <c r="U40" s="275">
        <f t="shared" si="32"/>
        <v>1159.7872577109263</v>
      </c>
      <c r="V40" s="275">
        <f>SUM(V37:V39)</f>
        <v>-665.9297044962907</v>
      </c>
      <c r="W40" s="275">
        <f t="shared" si="32"/>
        <v>-152.06044676689774</v>
      </c>
      <c r="X40" s="275">
        <f t="shared" si="32"/>
        <v>-576.82360545532003</v>
      </c>
      <c r="Y40" s="275">
        <f>SUM(Y37:Y39)</f>
        <v>-179.82542181848498</v>
      </c>
      <c r="Z40" s="275">
        <f t="shared" si="32"/>
        <v>-1115.971421257655</v>
      </c>
      <c r="AA40" s="283">
        <f t="shared" si="32"/>
        <v>-6036.8649038368912</v>
      </c>
      <c r="AB40" s="277">
        <f t="shared" si="32"/>
        <v>935407.13478510047</v>
      </c>
      <c r="AC40" s="275">
        <f t="shared" si="32"/>
        <v>1048245.5476946497</v>
      </c>
      <c r="AD40" s="275">
        <f t="shared" si="32"/>
        <v>82311.500236159933</v>
      </c>
      <c r="AE40" s="275">
        <f t="shared" si="32"/>
        <v>-115912.98134194469</v>
      </c>
      <c r="AF40" s="275">
        <f t="shared" si="32"/>
        <v>-39643.969423993767</v>
      </c>
      <c r="AG40" s="275">
        <f t="shared" si="32"/>
        <v>-2884.8099678233584</v>
      </c>
      <c r="AH40" s="275">
        <f t="shared" si="32"/>
        <v>-3026.3768253113185</v>
      </c>
      <c r="AI40" s="275">
        <f t="shared" si="32"/>
        <v>-503.64619557321828</v>
      </c>
      <c r="AJ40" s="275">
        <f>SUM(AJ37:AJ39)</f>
        <v>-2420.9007189095232</v>
      </c>
      <c r="AK40" s="275">
        <f>SUM(AK37:AK39)</f>
        <v>-3393.0868085255975</v>
      </c>
      <c r="AL40" s="275">
        <f t="shared" si="32"/>
        <v>-4815.6928455923289</v>
      </c>
      <c r="AM40" s="283">
        <f t="shared" si="32"/>
        <v>-22548.449018035371</v>
      </c>
      <c r="AN40" s="277">
        <f t="shared" si="32"/>
        <v>3504597.7990423571</v>
      </c>
      <c r="AO40" s="275">
        <f t="shared" si="32"/>
        <v>3048386.9411847405</v>
      </c>
      <c r="AP40" s="275">
        <f t="shared" si="32"/>
        <v>236260.09841830825</v>
      </c>
      <c r="AQ40" s="275">
        <f t="shared" si="32"/>
        <v>169123.03187836453</v>
      </c>
      <c r="AR40" s="275">
        <f t="shared" si="32"/>
        <v>65747.468747804145</v>
      </c>
      <c r="AS40" s="275">
        <f t="shared" si="32"/>
        <v>-21888.037128212214</v>
      </c>
      <c r="AT40" s="275">
        <f t="shared" si="32"/>
        <v>3039.8</v>
      </c>
      <c r="AU40" s="275">
        <f t="shared" si="32"/>
        <v>-3332.5527443934379</v>
      </c>
      <c r="AV40" s="275">
        <f t="shared" si="32"/>
        <v>11684.436718268549</v>
      </c>
      <c r="AW40" s="275">
        <f>SUM(AW37:AW39)</f>
        <v>5540.3673216309362</v>
      </c>
      <c r="AX40" s="275">
        <f t="shared" si="32"/>
        <v>-34843.78605575877</v>
      </c>
      <c r="AY40" s="283">
        <f t="shared" si="32"/>
        <v>24880.030701605305</v>
      </c>
      <c r="AZ40" s="299">
        <f t="shared" si="32"/>
        <v>-234348.10313773737</v>
      </c>
      <c r="BA40" s="297">
        <f t="shared" si="32"/>
        <v>5830178.3904248057</v>
      </c>
      <c r="BB40" s="275">
        <f>SUM(BB37:BB39)</f>
        <v>5743640.211216745</v>
      </c>
      <c r="BC40" s="275">
        <f>SUM(BC37:BC39)</f>
        <v>368185.20218381728</v>
      </c>
      <c r="BD40" s="275">
        <f>SUM(BD37:BD39)</f>
        <v>5784.5399139182991</v>
      </c>
      <c r="BE40" s="275">
        <f>SUM(BE37:BE39)</f>
        <v>9967.0473451359067</v>
      </c>
      <c r="BF40" s="275">
        <f t="shared" si="32"/>
        <v>-23826.459199592278</v>
      </c>
      <c r="BG40" s="275">
        <f t="shared" si="32"/>
        <v>-1072.3206087655326</v>
      </c>
      <c r="BH40" s="275">
        <f t="shared" si="32"/>
        <v>-4103.7427032745572</v>
      </c>
      <c r="BI40" s="275">
        <f t="shared" si="32"/>
        <v>13607.45940720279</v>
      </c>
      <c r="BJ40" s="275">
        <f>SUM(BJ37:BJ39)</f>
        <v>2077.7557979780386</v>
      </c>
      <c r="BK40" s="275">
        <f t="shared" si="32"/>
        <v>-41508.749760725033</v>
      </c>
      <c r="BL40" s="299">
        <f t="shared" si="32"/>
        <v>-8224.4500298976018</v>
      </c>
    </row>
    <row r="41" spans="1:64" ht="14.85" customHeight="1" x14ac:dyDescent="0.25">
      <c r="A41" s="1501" t="s">
        <v>305</v>
      </c>
      <c r="B41" s="124">
        <v>5.0999999999999996</v>
      </c>
      <c r="C41" s="311" t="s">
        <v>37</v>
      </c>
      <c r="D41" s="273">
        <f>SUM(E41:O41)</f>
        <v>2042150.6749335912</v>
      </c>
      <c r="E41" s="251">
        <v>1068666.2630994166</v>
      </c>
      <c r="F41" s="251">
        <v>349180.90358395095</v>
      </c>
      <c r="G41" s="251">
        <v>131432.47013134262</v>
      </c>
      <c r="H41" s="251">
        <v>248361.96550607571</v>
      </c>
      <c r="I41" s="251">
        <v>32776.054678733068</v>
      </c>
      <c r="J41" s="251">
        <v>159857.86920230609</v>
      </c>
      <c r="K41" s="251">
        <v>115.04991360701287</v>
      </c>
      <c r="L41" s="251">
        <v>2349.5763705647732</v>
      </c>
      <c r="M41" s="251">
        <v>2517.1833892231894</v>
      </c>
      <c r="N41" s="251">
        <v>10195.101298721445</v>
      </c>
      <c r="O41" s="252">
        <v>36698.237759649935</v>
      </c>
      <c r="P41" s="273">
        <f>SUM(Q41:AA41)</f>
        <v>1933767.6374525847</v>
      </c>
      <c r="Q41" s="251">
        <v>1060643.8938261548</v>
      </c>
      <c r="R41" s="251">
        <v>272031.28995008627</v>
      </c>
      <c r="S41" s="251">
        <v>129392.76191560442</v>
      </c>
      <c r="T41" s="251">
        <v>217040.81811704801</v>
      </c>
      <c r="U41" s="251">
        <v>32698.523700501064</v>
      </c>
      <c r="V41" s="251">
        <v>177282.47920230616</v>
      </c>
      <c r="W41" s="251">
        <v>162.61888825552103</v>
      </c>
      <c r="X41" s="251">
        <v>615.72497177181049</v>
      </c>
      <c r="Y41" s="251">
        <v>3098.4263109122703</v>
      </c>
      <c r="Z41" s="251">
        <v>7840.7409295642974</v>
      </c>
      <c r="AA41" s="252">
        <v>32960.359640380266</v>
      </c>
      <c r="AB41" s="273">
        <f>SUM(AC41:AM41)</f>
        <v>2337961.223049222</v>
      </c>
      <c r="AC41" s="251">
        <v>1235978.2844599758</v>
      </c>
      <c r="AD41" s="251">
        <v>407227.40664203907</v>
      </c>
      <c r="AE41" s="251">
        <v>128417.19926873034</v>
      </c>
      <c r="AF41" s="251">
        <v>299655.66707074048</v>
      </c>
      <c r="AG41" s="251">
        <v>41266.380516768462</v>
      </c>
      <c r="AH41" s="251">
        <v>148842.50920230616</v>
      </c>
      <c r="AI41" s="251">
        <v>35.681340648108844</v>
      </c>
      <c r="AJ41" s="251">
        <v>17167.565526836635</v>
      </c>
      <c r="AK41" s="251">
        <v>3009.2895859671016</v>
      </c>
      <c r="AL41" s="251">
        <v>7662.5334523882721</v>
      </c>
      <c r="AM41" s="252">
        <v>48698.705982821564</v>
      </c>
      <c r="AN41" s="276">
        <f>SUM(AO41:AY41)</f>
        <v>5241731.4782699356</v>
      </c>
      <c r="AO41" s="251">
        <v>2695111.3570706341</v>
      </c>
      <c r="AP41" s="251">
        <v>1065530.7211765032</v>
      </c>
      <c r="AQ41" s="251">
        <v>283930.07623612828</v>
      </c>
      <c r="AR41" s="251">
        <v>721324.84366711555</v>
      </c>
      <c r="AS41" s="251">
        <v>73347.196223130959</v>
      </c>
      <c r="AT41" s="251">
        <v>271629.39</v>
      </c>
      <c r="AU41" s="251">
        <v>204.50442015060568</v>
      </c>
      <c r="AV41" s="249">
        <v>49647.748087499633</v>
      </c>
      <c r="AW41" s="251">
        <v>3718.1284887329412</v>
      </c>
      <c r="AX41" s="251">
        <v>10388.103756967275</v>
      </c>
      <c r="AY41" s="252">
        <v>66899.40914307379</v>
      </c>
      <c r="AZ41" s="854">
        <v>156346.24906428595</v>
      </c>
      <c r="BA41" s="294">
        <f>SUM(BB41:BL41)+AZ41</f>
        <v>11711957.262769619</v>
      </c>
      <c r="BB41" s="274">
        <f t="shared" ref="BB41:BL44" si="33">E41+Q41+AC41+AO41</f>
        <v>6060399.7984561808</v>
      </c>
      <c r="BC41" s="274">
        <f t="shared" si="33"/>
        <v>2093970.3213525796</v>
      </c>
      <c r="BD41" s="274">
        <f t="shared" si="33"/>
        <v>673172.5075518057</v>
      </c>
      <c r="BE41" s="274">
        <f t="shared" si="33"/>
        <v>1486383.2943609797</v>
      </c>
      <c r="BF41" s="274">
        <f t="shared" si="33"/>
        <v>180088.15511913353</v>
      </c>
      <c r="BG41" s="274">
        <f t="shared" si="33"/>
        <v>757612.24760691845</v>
      </c>
      <c r="BH41" s="274">
        <f t="shared" si="33"/>
        <v>517.85456266124845</v>
      </c>
      <c r="BI41" s="274">
        <f t="shared" si="33"/>
        <v>69780.614956672856</v>
      </c>
      <c r="BJ41" s="274">
        <f t="shared" si="33"/>
        <v>12343.027774835504</v>
      </c>
      <c r="BK41" s="274">
        <f t="shared" si="33"/>
        <v>36086.47943764129</v>
      </c>
      <c r="BL41" s="298">
        <f t="shared" si="33"/>
        <v>185256.71252592554</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-114211.24009595389</v>
      </c>
      <c r="E43" s="253">
        <v>-62696.61097711762</v>
      </c>
      <c r="F43" s="253">
        <v>-21556.647478946277</v>
      </c>
      <c r="G43" s="253">
        <v>-5264.4334801463638</v>
      </c>
      <c r="H43" s="253">
        <v>-12312.23192979576</v>
      </c>
      <c r="I43" s="253">
        <v>-1815.724222680426</v>
      </c>
      <c r="J43" s="253">
        <v>-8042.5979087079058</v>
      </c>
      <c r="K43" s="253">
        <v>-4.2922584760612876</v>
      </c>
      <c r="L43" s="253">
        <v>-570.10148413070738</v>
      </c>
      <c r="M43" s="253">
        <v>-29.958320069390183</v>
      </c>
      <c r="N43" s="253">
        <v>-294.65044181349612</v>
      </c>
      <c r="O43" s="254">
        <v>-1623.9915940698861</v>
      </c>
      <c r="P43" s="274">
        <f>SUM(Q43:AA43)</f>
        <v>-209058.32426239041</v>
      </c>
      <c r="Q43" s="253">
        <v>-113307.41618603264</v>
      </c>
      <c r="R43" s="253">
        <v>-38957.895640707058</v>
      </c>
      <c r="S43" s="253">
        <v>-10164.82617543529</v>
      </c>
      <c r="T43" s="253">
        <v>-23773.060837410099</v>
      </c>
      <c r="U43" s="253">
        <v>-3231.7416961230274</v>
      </c>
      <c r="V43" s="253">
        <v>-14796.999014271469</v>
      </c>
      <c r="W43" s="253">
        <v>-7.6396352014003917</v>
      </c>
      <c r="X43" s="253">
        <v>-1100.7798864589713</v>
      </c>
      <c r="Y43" s="253">
        <v>-57.84499265910361</v>
      </c>
      <c r="Z43" s="253">
        <v>-524.43763579032452</v>
      </c>
      <c r="AA43" s="254">
        <v>-3135.682562300989</v>
      </c>
      <c r="AB43" s="274">
        <f>SUM(AC43:AM43)</f>
        <v>-1033601.2616958378</v>
      </c>
      <c r="AC43" s="253">
        <v>-550003.5634487014</v>
      </c>
      <c r="AD43" s="253">
        <v>-189104.84545576293</v>
      </c>
      <c r="AE43" s="253">
        <v>-54292.703966878653</v>
      </c>
      <c r="AF43" s="253">
        <v>-126977.45462202466</v>
      </c>
      <c r="AG43" s="253">
        <v>-16187.769294399497</v>
      </c>
      <c r="AH43" s="253">
        <v>-71432.857772267613</v>
      </c>
      <c r="AI43" s="253">
        <v>-38.266873952829343</v>
      </c>
      <c r="AJ43" s="253">
        <v>-5879.5217425989995</v>
      </c>
      <c r="AK43" s="253">
        <v>-308.96357775370342</v>
      </c>
      <c r="AL43" s="253">
        <v>-2626.9040832250048</v>
      </c>
      <c r="AM43" s="254">
        <v>-16748.41085827232</v>
      </c>
      <c r="AN43" s="289">
        <f>SUM(AO43:AY43)</f>
        <v>741141.27016476449</v>
      </c>
      <c r="AO43" s="253">
        <v>360994.36671388103</v>
      </c>
      <c r="AP43" s="253">
        <v>124118.80297607672</v>
      </c>
      <c r="AQ43" s="253">
        <v>73224.747521973302</v>
      </c>
      <c r="AR43" s="253">
        <v>171254.90860342435</v>
      </c>
      <c r="AS43" s="253">
        <v>-16646.00692097858</v>
      </c>
      <c r="AT43" s="253">
        <v>0</v>
      </c>
      <c r="AU43" s="253">
        <v>-39.350119036067106</v>
      </c>
      <c r="AV43" s="253">
        <v>7929.7302159495976</v>
      </c>
      <c r="AW43" s="253">
        <v>416.70018845077556</v>
      </c>
      <c r="AX43" s="253">
        <v>-2701.265551470317</v>
      </c>
      <c r="AY43" s="254">
        <v>22588.636536493614</v>
      </c>
      <c r="AZ43" s="524">
        <v>-282763.73544026393</v>
      </c>
      <c r="BA43" s="296">
        <f>SUM(BB43:BL43)+AZ43</f>
        <v>-898493.29132968141</v>
      </c>
      <c r="BB43" s="274">
        <f t="shared" si="33"/>
        <v>-365013.22389797063</v>
      </c>
      <c r="BC43" s="274">
        <f t="shared" si="33"/>
        <v>-125500.58559933954</v>
      </c>
      <c r="BD43" s="274">
        <f t="shared" si="33"/>
        <v>3502.7838995130005</v>
      </c>
      <c r="BE43" s="274">
        <f t="shared" si="33"/>
        <v>8192.161214193824</v>
      </c>
      <c r="BF43" s="274">
        <f t="shared" si="33"/>
        <v>-37881.242134181528</v>
      </c>
      <c r="BG43" s="274">
        <f t="shared" si="33"/>
        <v>-94272.454695246983</v>
      </c>
      <c r="BH43" s="274">
        <f t="shared" si="33"/>
        <v>-89.548886666358129</v>
      </c>
      <c r="BI43" s="274">
        <f t="shared" si="33"/>
        <v>379.32710276091893</v>
      </c>
      <c r="BJ43" s="274">
        <f t="shared" si="33"/>
        <v>19.933297968578358</v>
      </c>
      <c r="BK43" s="274">
        <f t="shared" si="33"/>
        <v>-6147.2577122991424</v>
      </c>
      <c r="BL43" s="300">
        <f t="shared" si="33"/>
        <v>1080.5515218504188</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1927939.4348376372</v>
      </c>
      <c r="E45" s="278">
        <f t="shared" ref="E45:BL45" si="34">SUM(E41:E44)</f>
        <v>1005969.652122299</v>
      </c>
      <c r="F45" s="278">
        <f t="shared" si="34"/>
        <v>327624.25610500469</v>
      </c>
      <c r="G45" s="278">
        <f t="shared" si="34"/>
        <v>126168.03665119625</v>
      </c>
      <c r="H45" s="278">
        <f t="shared" si="34"/>
        <v>236049.73357627995</v>
      </c>
      <c r="I45" s="278">
        <f>SUM(I41:I44)</f>
        <v>30960.330456052641</v>
      </c>
      <c r="J45" s="278">
        <f t="shared" si="34"/>
        <v>151815.27129359817</v>
      </c>
      <c r="K45" s="278">
        <f t="shared" si="34"/>
        <v>110.75765513095158</v>
      </c>
      <c r="L45" s="278">
        <f t="shared" si="34"/>
        <v>1779.4748864340659</v>
      </c>
      <c r="M45" s="278">
        <f t="shared" si="34"/>
        <v>2487.2250691537993</v>
      </c>
      <c r="N45" s="278">
        <f t="shared" si="34"/>
        <v>9900.4508569079499</v>
      </c>
      <c r="O45" s="283">
        <f t="shared" si="34"/>
        <v>35074.246165580051</v>
      </c>
      <c r="P45" s="278">
        <f t="shared" si="34"/>
        <v>1724709.3131901943</v>
      </c>
      <c r="Q45" s="278">
        <f t="shared" si="34"/>
        <v>947336.47764012218</v>
      </c>
      <c r="R45" s="278">
        <f t="shared" si="34"/>
        <v>233073.39430937922</v>
      </c>
      <c r="S45" s="278">
        <f t="shared" si="34"/>
        <v>119227.93574016914</v>
      </c>
      <c r="T45" s="278">
        <f t="shared" si="34"/>
        <v>193267.75727963791</v>
      </c>
      <c r="U45" s="278">
        <f t="shared" si="34"/>
        <v>29466.782004378038</v>
      </c>
      <c r="V45" s="278">
        <f t="shared" si="34"/>
        <v>162485.48018803468</v>
      </c>
      <c r="W45" s="278">
        <f t="shared" si="34"/>
        <v>154.97925305412065</v>
      </c>
      <c r="X45" s="278">
        <f t="shared" si="34"/>
        <v>-485.05491468716082</v>
      </c>
      <c r="Y45" s="278">
        <f>SUM(Y41:Y44)</f>
        <v>3040.5813182531665</v>
      </c>
      <c r="Z45" s="278">
        <f t="shared" si="34"/>
        <v>7316.3032937739727</v>
      </c>
      <c r="AA45" s="284">
        <f t="shared" si="34"/>
        <v>29824.677078079276</v>
      </c>
      <c r="AB45" s="278">
        <f t="shared" si="34"/>
        <v>1304359.9613533842</v>
      </c>
      <c r="AC45" s="278">
        <f t="shared" si="34"/>
        <v>685974.72101127438</v>
      </c>
      <c r="AD45" s="278">
        <f t="shared" si="34"/>
        <v>218122.56118627614</v>
      </c>
      <c r="AE45" s="278">
        <f t="shared" si="34"/>
        <v>74124.495301851683</v>
      </c>
      <c r="AF45" s="278">
        <f t="shared" si="34"/>
        <v>172678.21244871581</v>
      </c>
      <c r="AG45" s="278">
        <f t="shared" si="34"/>
        <v>25078.611222368963</v>
      </c>
      <c r="AH45" s="278">
        <f t="shared" si="34"/>
        <v>77409.651430038546</v>
      </c>
      <c r="AI45" s="278">
        <f t="shared" si="34"/>
        <v>-2.5855333047204994</v>
      </c>
      <c r="AJ45" s="278">
        <f t="shared" si="34"/>
        <v>11288.043784237636</v>
      </c>
      <c r="AK45" s="278">
        <f t="shared" si="34"/>
        <v>2700.3260082133984</v>
      </c>
      <c r="AL45" s="278">
        <f t="shared" si="34"/>
        <v>5035.6293691632673</v>
      </c>
      <c r="AM45" s="284">
        <f t="shared" si="34"/>
        <v>31950.295124549244</v>
      </c>
      <c r="AN45" s="849">
        <f t="shared" si="34"/>
        <v>5982872.7484347001</v>
      </c>
      <c r="AO45" s="278">
        <f t="shared" si="34"/>
        <v>3056105.7237845152</v>
      </c>
      <c r="AP45" s="278">
        <f t="shared" si="34"/>
        <v>1189649.52415258</v>
      </c>
      <c r="AQ45" s="278">
        <f t="shared" si="34"/>
        <v>357154.82375810156</v>
      </c>
      <c r="AR45" s="278">
        <f t="shared" si="34"/>
        <v>892579.75227053987</v>
      </c>
      <c r="AS45" s="278">
        <f t="shared" si="34"/>
        <v>56701.189302152379</v>
      </c>
      <c r="AT45" s="278">
        <f t="shared" si="34"/>
        <v>271629.39</v>
      </c>
      <c r="AU45" s="278">
        <f t="shared" si="34"/>
        <v>165.15430111453858</v>
      </c>
      <c r="AV45" s="275">
        <f t="shared" si="34"/>
        <v>57577.478303449228</v>
      </c>
      <c r="AW45" s="278">
        <f>SUM(AW41:AW44)</f>
        <v>4134.8286771837165</v>
      </c>
      <c r="AX45" s="278">
        <f t="shared" si="34"/>
        <v>7686.8382054969588</v>
      </c>
      <c r="AY45" s="284">
        <f t="shared" si="34"/>
        <v>89488.045679567411</v>
      </c>
      <c r="AZ45" s="305">
        <f t="shared" si="34"/>
        <v>-126417.48637597798</v>
      </c>
      <c r="BA45" s="297">
        <f t="shared" si="34"/>
        <v>10813463.971439937</v>
      </c>
      <c r="BB45" s="275">
        <f t="shared" si="34"/>
        <v>5695386.5745582106</v>
      </c>
      <c r="BC45" s="275">
        <f t="shared" si="34"/>
        <v>1968469.7357532401</v>
      </c>
      <c r="BD45" s="275">
        <f t="shared" si="34"/>
        <v>676675.29145131866</v>
      </c>
      <c r="BE45" s="275">
        <f t="shared" si="34"/>
        <v>1494575.4555751735</v>
      </c>
      <c r="BF45" s="275">
        <f t="shared" si="34"/>
        <v>142206.91298495201</v>
      </c>
      <c r="BG45" s="275">
        <f t="shared" si="34"/>
        <v>663339.79291167145</v>
      </c>
      <c r="BH45" s="275">
        <f t="shared" si="34"/>
        <v>428.30567599489029</v>
      </c>
      <c r="BI45" s="275">
        <f t="shared" si="34"/>
        <v>70159.942059433772</v>
      </c>
      <c r="BJ45" s="275">
        <f>SUM(BJ41:BJ44)</f>
        <v>12362.961072804083</v>
      </c>
      <c r="BK45" s="275">
        <f t="shared" si="34"/>
        <v>29939.221725342148</v>
      </c>
      <c r="BL45" s="299">
        <f t="shared" si="34"/>
        <v>186337.26404777597</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504020.06061713625</v>
      </c>
      <c r="E51" s="251">
        <v>236941.64940773739</v>
      </c>
      <c r="F51" s="251">
        <v>22756.461497643591</v>
      </c>
      <c r="G51" s="251">
        <v>79092.159185584605</v>
      </c>
      <c r="H51" s="251">
        <v>36945.787002243022</v>
      </c>
      <c r="I51" s="251">
        <v>28149.332389763418</v>
      </c>
      <c r="J51" s="251">
        <v>2036.5977387403934</v>
      </c>
      <c r="K51" s="251">
        <v>1045.313056234636</v>
      </c>
      <c r="L51" s="251">
        <v>2230.8228519582035</v>
      </c>
      <c r="M51" s="251">
        <v>7565.0133031585756</v>
      </c>
      <c r="N51" s="251">
        <v>66987.52435374078</v>
      </c>
      <c r="O51" s="252">
        <v>20269.399830331633</v>
      </c>
      <c r="P51" s="273">
        <f>SUM(Q51:AA51)</f>
        <v>316334.87897090439</v>
      </c>
      <c r="Q51" s="251">
        <v>168744.64960845158</v>
      </c>
      <c r="R51" s="251">
        <v>17005.978847206319</v>
      </c>
      <c r="S51" s="251">
        <v>41633.38939756019</v>
      </c>
      <c r="T51" s="251">
        <v>17362.802199103786</v>
      </c>
      <c r="U51" s="251">
        <v>9384.5697125947227</v>
      </c>
      <c r="V51" s="251">
        <v>902.59773874039354</v>
      </c>
      <c r="W51" s="251">
        <v>500.91750658123055</v>
      </c>
      <c r="X51" s="251">
        <v>1407.8716679660959</v>
      </c>
      <c r="Y51" s="251">
        <v>2097.9453543233517</v>
      </c>
      <c r="Z51" s="251">
        <v>45574.459681273984</v>
      </c>
      <c r="AA51" s="252">
        <v>11719.697257102749</v>
      </c>
      <c r="AB51" s="273">
        <f>SUM(AC51:AM51)</f>
        <v>502553.12749360892</v>
      </c>
      <c r="AC51" s="251">
        <v>256524.46688152789</v>
      </c>
      <c r="AD51" s="251">
        <v>28997.336596488836</v>
      </c>
      <c r="AE51" s="251">
        <v>78612.902181362457</v>
      </c>
      <c r="AF51" s="251">
        <v>39895.463747392409</v>
      </c>
      <c r="AG51" s="251">
        <v>18574.265656492986</v>
      </c>
      <c r="AH51" s="251">
        <v>2476.5977387403937</v>
      </c>
      <c r="AI51" s="251">
        <v>157.82759708725797</v>
      </c>
      <c r="AJ51" s="251">
        <v>4468.888642461643</v>
      </c>
      <c r="AK51" s="251">
        <v>1796.0969515843597</v>
      </c>
      <c r="AL51" s="251">
        <v>59836.526577341174</v>
      </c>
      <c r="AM51" s="252">
        <v>11212.754923129543</v>
      </c>
      <c r="AN51" s="276">
        <f>SUM(AO51:AY51)</f>
        <v>1655842.1670818739</v>
      </c>
      <c r="AO51" s="251">
        <v>1166652.2984804038</v>
      </c>
      <c r="AP51" s="251">
        <v>111807.21235027934</v>
      </c>
      <c r="AQ51" s="251">
        <v>135816.23653244058</v>
      </c>
      <c r="AR51" s="251">
        <v>81383.762867887694</v>
      </c>
      <c r="AS51" s="251">
        <v>42309.076250181664</v>
      </c>
      <c r="AT51" s="251">
        <v>1567</v>
      </c>
      <c r="AU51" s="251">
        <v>946.63998757152467</v>
      </c>
      <c r="AV51" s="249">
        <v>7318.8263602488341</v>
      </c>
      <c r="AW51" s="251">
        <v>8306.3660186983725</v>
      </c>
      <c r="AX51" s="251">
        <v>70407.733078193065</v>
      </c>
      <c r="AY51" s="252">
        <v>29327.015155968769</v>
      </c>
      <c r="AZ51" s="854">
        <v>8089.7284153240025</v>
      </c>
      <c r="BA51" s="294">
        <f>SUM(BB51:BL51)+AZ51</f>
        <v>2986839.9625788471</v>
      </c>
      <c r="BB51" s="273">
        <f t="shared" ref="BB51:BL54" si="37">E51+Q51+AC51+AO51</f>
        <v>1828863.0643781207</v>
      </c>
      <c r="BC51" s="273">
        <f t="shared" si="37"/>
        <v>180566.98929161808</v>
      </c>
      <c r="BD51" s="273">
        <f t="shared" si="37"/>
        <v>335154.68729694781</v>
      </c>
      <c r="BE51" s="273">
        <f t="shared" si="37"/>
        <v>175587.81581662691</v>
      </c>
      <c r="BF51" s="273">
        <f t="shared" si="37"/>
        <v>98417.244009032787</v>
      </c>
      <c r="BG51" s="273">
        <f t="shared" si="37"/>
        <v>6982.79321622118</v>
      </c>
      <c r="BH51" s="273">
        <f t="shared" si="37"/>
        <v>2650.698147474649</v>
      </c>
      <c r="BI51" s="273">
        <f t="shared" si="37"/>
        <v>15426.409522634776</v>
      </c>
      <c r="BJ51" s="273">
        <f t="shared" si="37"/>
        <v>19765.421627764659</v>
      </c>
      <c r="BK51" s="273">
        <f t="shared" si="37"/>
        <v>242806.24369054899</v>
      </c>
      <c r="BL51" s="298">
        <f t="shared" si="37"/>
        <v>72528.867166532698</v>
      </c>
    </row>
    <row r="52" spans="1:64" s="255" customFormat="1" ht="16.5" customHeight="1" x14ac:dyDescent="0.25">
      <c r="A52" s="1505"/>
      <c r="B52" s="126">
        <v>7.2</v>
      </c>
      <c r="C52" s="131" t="s">
        <v>21</v>
      </c>
      <c r="D52" s="274">
        <f>SUM(E52:O52)</f>
        <v>195904.93950000001</v>
      </c>
      <c r="E52" s="253">
        <v>160681.84650000001</v>
      </c>
      <c r="F52" s="253">
        <v>4370.3549999999996</v>
      </c>
      <c r="G52" s="253">
        <v>12345.128999999999</v>
      </c>
      <c r="H52" s="253">
        <v>2446.0785000000001</v>
      </c>
      <c r="I52" s="253">
        <v>4662.1979999999994</v>
      </c>
      <c r="J52" s="253">
        <v>1737.4499999999998</v>
      </c>
      <c r="K52" s="253">
        <v>109.2285</v>
      </c>
      <c r="L52" s="253">
        <v>243</v>
      </c>
      <c r="M52" s="253">
        <v>20.25</v>
      </c>
      <c r="N52" s="253">
        <v>8475.3539999999994</v>
      </c>
      <c r="O52" s="254">
        <v>814.05</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195904.93950000001</v>
      </c>
      <c r="BB52" s="274">
        <f t="shared" si="37"/>
        <v>160681.84650000001</v>
      </c>
      <c r="BC52" s="274">
        <f t="shared" si="37"/>
        <v>4370.3549999999996</v>
      </c>
      <c r="BD52" s="274">
        <f t="shared" si="37"/>
        <v>12345.128999999999</v>
      </c>
      <c r="BE52" s="274">
        <f t="shared" si="37"/>
        <v>2446.0785000000001</v>
      </c>
      <c r="BF52" s="274">
        <f t="shared" si="37"/>
        <v>4662.1979999999994</v>
      </c>
      <c r="BG52" s="274">
        <f t="shared" si="37"/>
        <v>1737.4499999999998</v>
      </c>
      <c r="BH52" s="274">
        <f t="shared" si="37"/>
        <v>109.2285</v>
      </c>
      <c r="BI52" s="274">
        <f t="shared" si="37"/>
        <v>243</v>
      </c>
      <c r="BJ52" s="274">
        <f t="shared" si="37"/>
        <v>20.25</v>
      </c>
      <c r="BK52" s="274">
        <f t="shared" si="37"/>
        <v>8475.3539999999994</v>
      </c>
      <c r="BL52" s="300">
        <f t="shared" si="37"/>
        <v>814.05</v>
      </c>
    </row>
    <row r="53" spans="1:64" ht="16.5" customHeight="1" x14ac:dyDescent="0.25">
      <c r="A53" s="1505"/>
      <c r="B53" s="126">
        <v>7.3</v>
      </c>
      <c r="C53" s="131" t="s">
        <v>158</v>
      </c>
      <c r="D53" s="274">
        <f>SUM(E53:O53)</f>
        <v>-2608.9873705967439</v>
      </c>
      <c r="E53" s="253">
        <v>-2300.6247248343329</v>
      </c>
      <c r="F53" s="253">
        <v>-191.42413255784541</v>
      </c>
      <c r="G53" s="253">
        <v>-9.042105071589873</v>
      </c>
      <c r="H53" s="253">
        <v>-3.4492604362681263</v>
      </c>
      <c r="I53" s="253">
        <v>-56.771704105266579</v>
      </c>
      <c r="J53" s="253">
        <v>10.269553039082442</v>
      </c>
      <c r="K53" s="253">
        <v>-1.4225349566239149</v>
      </c>
      <c r="L53" s="253">
        <v>-0.23242291511029567</v>
      </c>
      <c r="M53" s="253">
        <v>-1.2574071442383392</v>
      </c>
      <c r="N53" s="253">
        <v>-53.85230542349953</v>
      </c>
      <c r="O53" s="254">
        <v>-1.1803261910507139</v>
      </c>
      <c r="P53" s="274">
        <f>SUM(Q53:AA53)</f>
        <v>179354.91789185788</v>
      </c>
      <c r="Q53" s="253">
        <v>146701.64111841164</v>
      </c>
      <c r="R53" s="253">
        <v>12206.351645606384</v>
      </c>
      <c r="S53" s="253">
        <v>7999.8312564562566</v>
      </c>
      <c r="T53" s="253">
        <v>3051.6678617697012</v>
      </c>
      <c r="U53" s="253">
        <v>3555.0389087609474</v>
      </c>
      <c r="V53" s="253">
        <v>16.711476305337449</v>
      </c>
      <c r="W53" s="253">
        <v>89.079008628903267</v>
      </c>
      <c r="X53" s="253">
        <v>205.63177338627085</v>
      </c>
      <c r="Y53" s="253">
        <v>1112.4671627821022</v>
      </c>
      <c r="Z53" s="253">
        <v>3372.2264308296312</v>
      </c>
      <c r="AA53" s="254">
        <v>1044.2712489207079</v>
      </c>
      <c r="AB53" s="274">
        <f>SUM(AC53:AM53)</f>
        <v>110532.50340420341</v>
      </c>
      <c r="AC53" s="253">
        <v>90300.948396288935</v>
      </c>
      <c r="AD53" s="253">
        <v>7513.5160155922913</v>
      </c>
      <c r="AE53" s="253">
        <v>4999.7247943660341</v>
      </c>
      <c r="AF53" s="253">
        <v>1907.2276631268194</v>
      </c>
      <c r="AG53" s="253">
        <v>2187.6090102182156</v>
      </c>
      <c r="AH53" s="253">
        <v>17.116581021202169</v>
      </c>
      <c r="AI53" s="253">
        <v>54.815164305983316</v>
      </c>
      <c r="AJ53" s="253">
        <v>128.51549525861148</v>
      </c>
      <c r="AK53" s="253">
        <v>695.26837234108905</v>
      </c>
      <c r="AL53" s="253">
        <v>2075.1145385213499</v>
      </c>
      <c r="AM53" s="254">
        <v>652.64737316287631</v>
      </c>
      <c r="AN53" s="289">
        <f>SUM(AO53:AY53)</f>
        <v>750690.60715322627</v>
      </c>
      <c r="AO53" s="253">
        <v>613688.61637098959</v>
      </c>
      <c r="AP53" s="253">
        <v>51062.135332784601</v>
      </c>
      <c r="AQ53" s="253">
        <v>32733.710977207971</v>
      </c>
      <c r="AR53" s="253">
        <v>12486.815106879356</v>
      </c>
      <c r="AS53" s="253">
        <v>15733.914408235772</v>
      </c>
      <c r="AT53" s="253">
        <v>0</v>
      </c>
      <c r="AU53" s="253">
        <v>394.24645786117486</v>
      </c>
      <c r="AV53" s="253">
        <v>841.40412740888701</v>
      </c>
      <c r="AW53" s="253">
        <v>4551.9933372038404</v>
      </c>
      <c r="AX53" s="253">
        <v>14924.821750082187</v>
      </c>
      <c r="AY53" s="254">
        <v>4272.949284572871</v>
      </c>
      <c r="AZ53" s="524">
        <v>-48722.692254881767</v>
      </c>
      <c r="BA53" s="296">
        <f>SUM(BB53:BL53)+AZ53</f>
        <v>989246.34882380906</v>
      </c>
      <c r="BB53" s="274">
        <f t="shared" si="37"/>
        <v>848390.58116085583</v>
      </c>
      <c r="BC53" s="274">
        <f t="shared" si="37"/>
        <v>70590.578861425427</v>
      </c>
      <c r="BD53" s="274">
        <f t="shared" si="37"/>
        <v>45724.224922958674</v>
      </c>
      <c r="BE53" s="274">
        <f t="shared" si="37"/>
        <v>17442.261371339609</v>
      </c>
      <c r="BF53" s="274">
        <f t="shared" si="37"/>
        <v>21419.790623109671</v>
      </c>
      <c r="BG53" s="274">
        <f t="shared" si="37"/>
        <v>44.09761036562206</v>
      </c>
      <c r="BH53" s="274">
        <f t="shared" si="37"/>
        <v>536.71809583943752</v>
      </c>
      <c r="BI53" s="274">
        <f t="shared" si="37"/>
        <v>1175.318973138659</v>
      </c>
      <c r="BJ53" s="274">
        <f t="shared" si="37"/>
        <v>6358.4714651827926</v>
      </c>
      <c r="BK53" s="274">
        <f t="shared" si="37"/>
        <v>20318.310414009669</v>
      </c>
      <c r="BL53" s="300">
        <f t="shared" si="37"/>
        <v>5968.6875804654046</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5">
        <f>SUM(D51:D54)</f>
        <v>697316.01274653955</v>
      </c>
      <c r="E55" s="275">
        <f t="shared" ref="E55:BL55" si="38">SUM(E51:E54)</f>
        <v>395322.87118290307</v>
      </c>
      <c r="F55" s="275">
        <f t="shared" si="38"/>
        <v>26935.392365085747</v>
      </c>
      <c r="G55" s="275">
        <f t="shared" si="38"/>
        <v>91428.24608051301</v>
      </c>
      <c r="H55" s="275">
        <f t="shared" si="38"/>
        <v>39388.416241806757</v>
      </c>
      <c r="I55" s="275">
        <f t="shared" si="38"/>
        <v>32754.758685658147</v>
      </c>
      <c r="J55" s="275">
        <f t="shared" si="38"/>
        <v>3784.3172917794759</v>
      </c>
      <c r="K55" s="275">
        <f t="shared" si="38"/>
        <v>1153.119021278012</v>
      </c>
      <c r="L55" s="275">
        <f t="shared" si="38"/>
        <v>2473.5904290430931</v>
      </c>
      <c r="M55" s="275">
        <f t="shared" si="38"/>
        <v>7584.0058960143369</v>
      </c>
      <c r="N55" s="275">
        <f t="shared" si="38"/>
        <v>75409.02604831729</v>
      </c>
      <c r="O55" s="283">
        <f t="shared" si="38"/>
        <v>21082.269504140582</v>
      </c>
      <c r="P55" s="275">
        <f t="shared" si="38"/>
        <v>495689.7968627623</v>
      </c>
      <c r="Q55" s="275">
        <f t="shared" si="38"/>
        <v>315446.2907268632</v>
      </c>
      <c r="R55" s="275">
        <f t="shared" si="38"/>
        <v>29212.330492812704</v>
      </c>
      <c r="S55" s="275">
        <f t="shared" si="38"/>
        <v>49633.220654016448</v>
      </c>
      <c r="T55" s="275">
        <f t="shared" si="38"/>
        <v>20414.470060873486</v>
      </c>
      <c r="U55" s="275">
        <f t="shared" si="38"/>
        <v>12939.60862135567</v>
      </c>
      <c r="V55" s="275">
        <f t="shared" si="38"/>
        <v>919.30921504573098</v>
      </c>
      <c r="W55" s="275">
        <f t="shared" si="38"/>
        <v>589.99651521013379</v>
      </c>
      <c r="X55" s="275">
        <f t="shared" si="38"/>
        <v>1613.5034413523667</v>
      </c>
      <c r="Y55" s="275">
        <f>SUM(Y51:Y54)</f>
        <v>3210.4125171054538</v>
      </c>
      <c r="Z55" s="275">
        <f>SUM(Z51:Z54)</f>
        <v>48946.686112103613</v>
      </c>
      <c r="AA55" s="283">
        <f t="shared" si="38"/>
        <v>12763.968506023457</v>
      </c>
      <c r="AB55" s="275">
        <f t="shared" si="38"/>
        <v>613085.63089781231</v>
      </c>
      <c r="AC55" s="275">
        <f t="shared" si="38"/>
        <v>346825.41527781682</v>
      </c>
      <c r="AD55" s="275">
        <f t="shared" si="38"/>
        <v>36510.852612081129</v>
      </c>
      <c r="AE55" s="275">
        <f t="shared" si="38"/>
        <v>83612.62697572849</v>
      </c>
      <c r="AF55" s="275">
        <f t="shared" si="38"/>
        <v>41802.691410519226</v>
      </c>
      <c r="AG55" s="275">
        <f t="shared" si="38"/>
        <v>20761.874666711203</v>
      </c>
      <c r="AH55" s="275">
        <f t="shared" si="38"/>
        <v>2493.714319761596</v>
      </c>
      <c r="AI55" s="275">
        <f t="shared" si="38"/>
        <v>212.6427613932413</v>
      </c>
      <c r="AJ55" s="275">
        <f t="shared" si="38"/>
        <v>4597.4041377202548</v>
      </c>
      <c r="AK55" s="275">
        <f t="shared" si="38"/>
        <v>2491.3653239254486</v>
      </c>
      <c r="AL55" s="275">
        <f t="shared" si="38"/>
        <v>61911.641115862527</v>
      </c>
      <c r="AM55" s="283">
        <f t="shared" si="38"/>
        <v>11865.402296292419</v>
      </c>
      <c r="AN55" s="277">
        <f t="shared" si="38"/>
        <v>2406532.7742351</v>
      </c>
      <c r="AO55" s="275">
        <f t="shared" si="38"/>
        <v>1780340.9148513936</v>
      </c>
      <c r="AP55" s="275">
        <f t="shared" si="38"/>
        <v>162869.34768306394</v>
      </c>
      <c r="AQ55" s="275">
        <f t="shared" si="38"/>
        <v>168549.94750964857</v>
      </c>
      <c r="AR55" s="275">
        <f t="shared" si="38"/>
        <v>93870.577974767046</v>
      </c>
      <c r="AS55" s="275">
        <f t="shared" si="38"/>
        <v>58042.990658417439</v>
      </c>
      <c r="AT55" s="275">
        <f t="shared" si="38"/>
        <v>1567</v>
      </c>
      <c r="AU55" s="275">
        <f t="shared" si="38"/>
        <v>1340.8864454326995</v>
      </c>
      <c r="AV55" s="275">
        <f t="shared" si="38"/>
        <v>8160.2304876577209</v>
      </c>
      <c r="AW55" s="275">
        <f>SUM(AW51:AW54)</f>
        <v>12858.359355902212</v>
      </c>
      <c r="AX55" s="275">
        <f t="shared" si="38"/>
        <v>85332.554828275257</v>
      </c>
      <c r="AY55" s="283">
        <f t="shared" si="38"/>
        <v>33599.96444054164</v>
      </c>
      <c r="AZ55" s="299">
        <f t="shared" si="38"/>
        <v>-40632.963839557764</v>
      </c>
      <c r="BA55" s="297">
        <f t="shared" si="38"/>
        <v>4171991.250902656</v>
      </c>
      <c r="BB55" s="275">
        <f t="shared" si="38"/>
        <v>2837935.4920389764</v>
      </c>
      <c r="BC55" s="275">
        <f t="shared" si="38"/>
        <v>255527.92315304352</v>
      </c>
      <c r="BD55" s="275">
        <f t="shared" si="38"/>
        <v>393224.04121990653</v>
      </c>
      <c r="BE55" s="275">
        <f t="shared" si="38"/>
        <v>195476.15568796653</v>
      </c>
      <c r="BF55" s="275">
        <f t="shared" si="38"/>
        <v>124499.23263214246</v>
      </c>
      <c r="BG55" s="275">
        <f t="shared" si="38"/>
        <v>8764.340826586802</v>
      </c>
      <c r="BH55" s="275">
        <f t="shared" si="38"/>
        <v>3296.6447433140866</v>
      </c>
      <c r="BI55" s="275">
        <f t="shared" si="38"/>
        <v>16844.728495773434</v>
      </c>
      <c r="BJ55" s="275">
        <f>SUM(BJ51:BJ54)</f>
        <v>26144.143092947452</v>
      </c>
      <c r="BK55" s="275">
        <f t="shared" si="38"/>
        <v>271599.90810455865</v>
      </c>
      <c r="BL55" s="299">
        <f t="shared" si="38"/>
        <v>79311.604746998113</v>
      </c>
    </row>
    <row r="56" spans="1:64" ht="14.85" customHeight="1" x14ac:dyDescent="0.25">
      <c r="A56" s="1492" t="s">
        <v>29</v>
      </c>
      <c r="B56" s="124">
        <v>8.1</v>
      </c>
      <c r="C56" s="311" t="s">
        <v>22</v>
      </c>
      <c r="D56" s="273">
        <f t="shared" ref="D56:D62" si="39">SUM(E56:O56)</f>
        <v>5547112.4181355145</v>
      </c>
      <c r="E56" s="251">
        <v>2292865.5578926355</v>
      </c>
      <c r="F56" s="251">
        <v>258570.5990786723</v>
      </c>
      <c r="G56" s="251">
        <v>1426364.7651855992</v>
      </c>
      <c r="H56" s="251">
        <v>737583.55445476505</v>
      </c>
      <c r="I56" s="251">
        <v>10941.61206161211</v>
      </c>
      <c r="J56" s="251">
        <v>60824.522910765962</v>
      </c>
      <c r="K56" s="251">
        <v>0</v>
      </c>
      <c r="L56" s="251">
        <v>260390.41655914905</v>
      </c>
      <c r="M56" s="251">
        <v>106494.07259724243</v>
      </c>
      <c r="N56" s="251">
        <v>6088.614525377232</v>
      </c>
      <c r="O56" s="252">
        <v>386988.70286969538</v>
      </c>
      <c r="P56" s="276">
        <f t="shared" ref="P56:P62" si="40">SUM(Q56:AA56)</f>
        <v>6095853.2382170325</v>
      </c>
      <c r="Q56" s="251">
        <v>2559578.799607113</v>
      </c>
      <c r="R56" s="251">
        <v>314330.46884905861</v>
      </c>
      <c r="S56" s="251">
        <v>1656113.5973365279</v>
      </c>
      <c r="T56" s="251">
        <v>720424.32149148476</v>
      </c>
      <c r="U56" s="251">
        <v>3606.8164584983283</v>
      </c>
      <c r="V56" s="251">
        <v>57919.655543459616</v>
      </c>
      <c r="W56" s="251">
        <v>0</v>
      </c>
      <c r="X56" s="251">
        <v>288929.71605304087</v>
      </c>
      <c r="Y56" s="251">
        <v>119154.88939538441</v>
      </c>
      <c r="Z56" s="251">
        <v>2996.3845633047986</v>
      </c>
      <c r="AA56" s="252">
        <v>372798.58891916141</v>
      </c>
      <c r="AB56" s="273">
        <f t="shared" ref="AB56:AB62" si="41">SUM(AC56:AM56)</f>
        <v>6594811.1230265144</v>
      </c>
      <c r="AC56" s="251">
        <v>2788042.0821097735</v>
      </c>
      <c r="AD56" s="251">
        <v>315752.8078772595</v>
      </c>
      <c r="AE56" s="251">
        <v>1957663.0521092915</v>
      </c>
      <c r="AF56" s="251">
        <v>735627.61021237483</v>
      </c>
      <c r="AG56" s="251">
        <v>1709.693588275074</v>
      </c>
      <c r="AH56" s="251">
        <v>62940.816410519503</v>
      </c>
      <c r="AI56" s="251">
        <v>2351.4004439254613</v>
      </c>
      <c r="AJ56" s="251">
        <v>270188.96383499727</v>
      </c>
      <c r="AK56" s="251">
        <v>126888.29514727375</v>
      </c>
      <c r="AL56" s="251">
        <v>1572.6865967367989</v>
      </c>
      <c r="AM56" s="252">
        <v>332073.71469608659</v>
      </c>
      <c r="AN56" s="276">
        <f t="shared" ref="AN56:AN62" si="42">SUM(AO56:AY56)</f>
        <v>32739684.850023966</v>
      </c>
      <c r="AO56" s="251">
        <v>12529584.283415807</v>
      </c>
      <c r="AP56" s="251">
        <v>2505322.9306192766</v>
      </c>
      <c r="AQ56" s="251">
        <v>9250418.6479977909</v>
      </c>
      <c r="AR56" s="251">
        <v>4851324.9868323226</v>
      </c>
      <c r="AS56" s="251">
        <v>43889.579288907145</v>
      </c>
      <c r="AT56" s="251">
        <v>441640.13211327925</v>
      </c>
      <c r="AU56" s="251">
        <v>6.5690367792876074</v>
      </c>
      <c r="AV56" s="249">
        <v>1733433.0780455573</v>
      </c>
      <c r="AW56" s="251">
        <v>346461.71621252951</v>
      </c>
      <c r="AX56" s="251">
        <v>16463.184311360485</v>
      </c>
      <c r="AY56" s="252">
        <v>1021139.7421503598</v>
      </c>
      <c r="AZ56" s="854">
        <v>-1772.9658256490429</v>
      </c>
      <c r="BA56" s="294">
        <f t="shared" ref="BA56:BA62" si="43">SUM(BB56:BL56)+AZ56</f>
        <v>50975688.663577393</v>
      </c>
      <c r="BB56" s="273">
        <f t="shared" ref="BB56:BL62" si="44">E56+Q56+AC56+AO56</f>
        <v>20170070.723025329</v>
      </c>
      <c r="BC56" s="273">
        <f t="shared" si="44"/>
        <v>3393976.8064242671</v>
      </c>
      <c r="BD56" s="273">
        <f t="shared" si="44"/>
        <v>14290560.06262921</v>
      </c>
      <c r="BE56" s="273">
        <f t="shared" si="44"/>
        <v>7044960.4729909468</v>
      </c>
      <c r="BF56" s="273">
        <f t="shared" si="44"/>
        <v>60147.701397292658</v>
      </c>
      <c r="BG56" s="273">
        <f t="shared" si="44"/>
        <v>623325.12697802437</v>
      </c>
      <c r="BH56" s="273">
        <f t="shared" si="44"/>
        <v>2357.969480704749</v>
      </c>
      <c r="BI56" s="273">
        <f t="shared" si="44"/>
        <v>2552942.1744927447</v>
      </c>
      <c r="BJ56" s="273">
        <f t="shared" si="44"/>
        <v>698998.97335243016</v>
      </c>
      <c r="BK56" s="273">
        <f t="shared" si="44"/>
        <v>27120.869996779315</v>
      </c>
      <c r="BL56" s="298">
        <f t="shared" si="44"/>
        <v>2113000.7486353032</v>
      </c>
    </row>
    <row r="57" spans="1:64" ht="14.85" customHeight="1" x14ac:dyDescent="0.25">
      <c r="A57" s="1493"/>
      <c r="B57" s="126" t="s">
        <v>115</v>
      </c>
      <c r="C57" s="131" t="s">
        <v>446</v>
      </c>
      <c r="D57" s="274">
        <f t="shared" si="39"/>
        <v>26294.400000000001</v>
      </c>
      <c r="E57" s="253">
        <v>0</v>
      </c>
      <c r="F57" s="253">
        <v>0</v>
      </c>
      <c r="G57" s="253">
        <v>26294.400000000001</v>
      </c>
      <c r="H57" s="253">
        <v>0</v>
      </c>
      <c r="I57" s="253">
        <v>0</v>
      </c>
      <c r="J57" s="253">
        <v>0</v>
      </c>
      <c r="K57" s="253">
        <v>0</v>
      </c>
      <c r="L57" s="253">
        <v>0</v>
      </c>
      <c r="M57" s="253">
        <v>0</v>
      </c>
      <c r="N57" s="253">
        <v>0</v>
      </c>
      <c r="O57" s="254">
        <v>0</v>
      </c>
      <c r="P57" s="274">
        <f t="shared" si="40"/>
        <v>74909.52</v>
      </c>
      <c r="Q57" s="253">
        <v>0</v>
      </c>
      <c r="R57" s="253">
        <v>0</v>
      </c>
      <c r="S57" s="253">
        <v>0</v>
      </c>
      <c r="T57" s="253">
        <v>74909.52</v>
      </c>
      <c r="U57" s="253">
        <v>0</v>
      </c>
      <c r="V57" s="253">
        <v>0</v>
      </c>
      <c r="W57" s="253">
        <v>0</v>
      </c>
      <c r="X57" s="253">
        <v>0</v>
      </c>
      <c r="Y57" s="253">
        <v>0</v>
      </c>
      <c r="Z57" s="253">
        <v>0</v>
      </c>
      <c r="AA57" s="254">
        <v>0</v>
      </c>
      <c r="AB57" s="274">
        <f t="shared" si="41"/>
        <v>69948.36</v>
      </c>
      <c r="AC57" s="253">
        <v>24048</v>
      </c>
      <c r="AD57" s="253">
        <v>0</v>
      </c>
      <c r="AE57" s="253">
        <v>8210.6</v>
      </c>
      <c r="AF57" s="253">
        <v>37689.760000000002</v>
      </c>
      <c r="AG57" s="253">
        <v>0</v>
      </c>
      <c r="AH57" s="253">
        <v>0</v>
      </c>
      <c r="AI57" s="253">
        <v>0</v>
      </c>
      <c r="AJ57" s="253">
        <v>0</v>
      </c>
      <c r="AK57" s="253">
        <v>0</v>
      </c>
      <c r="AL57" s="253">
        <v>0</v>
      </c>
      <c r="AM57" s="254">
        <v>0</v>
      </c>
      <c r="AN57" s="289">
        <f t="shared" si="42"/>
        <v>540073.04</v>
      </c>
      <c r="AO57" s="253">
        <v>224388.7</v>
      </c>
      <c r="AP57" s="253">
        <v>107470.06</v>
      </c>
      <c r="AQ57" s="253">
        <v>126967.79999999999</v>
      </c>
      <c r="AR57" s="253">
        <v>81246.48000000001</v>
      </c>
      <c r="AS57" s="253">
        <v>0</v>
      </c>
      <c r="AT57" s="253">
        <v>0</v>
      </c>
      <c r="AU57" s="253">
        <v>0</v>
      </c>
      <c r="AV57" s="253">
        <v>0</v>
      </c>
      <c r="AW57" s="253">
        <v>0</v>
      </c>
      <c r="AX57" s="253">
        <v>0</v>
      </c>
      <c r="AY57" s="254">
        <v>0</v>
      </c>
      <c r="AZ57" s="524">
        <v>0</v>
      </c>
      <c r="BA57" s="296">
        <f t="shared" si="43"/>
        <v>711225.32000000007</v>
      </c>
      <c r="BB57" s="274">
        <f t="shared" si="44"/>
        <v>248436.7</v>
      </c>
      <c r="BC57" s="274">
        <f t="shared" si="44"/>
        <v>107470.06</v>
      </c>
      <c r="BD57" s="274">
        <f t="shared" si="44"/>
        <v>161472.79999999999</v>
      </c>
      <c r="BE57" s="274">
        <f t="shared" si="44"/>
        <v>193845.76000000001</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-16333.353699286863</v>
      </c>
      <c r="E59" s="253">
        <v>-5864.0256092727159</v>
      </c>
      <c r="F59" s="253">
        <v>-661.29678191682365</v>
      </c>
      <c r="G59" s="253">
        <v>-4244.7642775061595</v>
      </c>
      <c r="H59" s="253">
        <v>-2194.9983623005546</v>
      </c>
      <c r="I59" s="253">
        <v>-722.65941825256232</v>
      </c>
      <c r="J59" s="253">
        <v>0</v>
      </c>
      <c r="K59" s="253">
        <v>0</v>
      </c>
      <c r="L59" s="253">
        <v>-774.90412368073498</v>
      </c>
      <c r="M59" s="253">
        <v>-316.91909822807651</v>
      </c>
      <c r="N59" s="253">
        <v>-402.13403711417334</v>
      </c>
      <c r="O59" s="254">
        <v>-1151.651991015063</v>
      </c>
      <c r="P59" s="274">
        <f t="shared" si="40"/>
        <v>-15773.144858920859</v>
      </c>
      <c r="Q59" s="253">
        <v>-5739.1486931459822</v>
      </c>
      <c r="R59" s="253">
        <v>-704.79928173648943</v>
      </c>
      <c r="S59" s="253">
        <v>-4804.762895657208</v>
      </c>
      <c r="T59" s="253">
        <v>-2090.1151071993309</v>
      </c>
      <c r="U59" s="253">
        <v>-92.201693855349419</v>
      </c>
      <c r="V59" s="253">
        <v>0</v>
      </c>
      <c r="W59" s="253">
        <v>0</v>
      </c>
      <c r="X59" s="253">
        <v>-838.25093965600047</v>
      </c>
      <c r="Y59" s="253">
        <v>-345.69548388699417</v>
      </c>
      <c r="Z59" s="253">
        <v>-76.597114202408747</v>
      </c>
      <c r="AA59" s="254">
        <v>-1081.5736495810993</v>
      </c>
      <c r="AB59" s="274">
        <f t="shared" si="41"/>
        <v>-23278.310964184606</v>
      </c>
      <c r="AC59" s="253">
        <v>-8606.3372620198388</v>
      </c>
      <c r="AD59" s="253">
        <v>-974.68943293893028</v>
      </c>
      <c r="AE59" s="253">
        <v>-7491.8016191121869</v>
      </c>
      <c r="AF59" s="253">
        <v>-2815.1811494397166</v>
      </c>
      <c r="AG59" s="253">
        <v>-182.05451563147813</v>
      </c>
      <c r="AH59" s="253">
        <v>0</v>
      </c>
      <c r="AI59" s="253">
        <v>-250.38584212413727</v>
      </c>
      <c r="AJ59" s="253">
        <v>-1033.9890281651344</v>
      </c>
      <c r="AK59" s="253">
        <v>-485.59017038528634</v>
      </c>
      <c r="AL59" s="253">
        <v>-167.46550292552789</v>
      </c>
      <c r="AM59" s="254">
        <v>-1270.8164414423707</v>
      </c>
      <c r="AN59" s="289">
        <f t="shared" si="42"/>
        <v>-127673.25046500743</v>
      </c>
      <c r="AO59" s="253">
        <v>-63353.111546773282</v>
      </c>
      <c r="AP59" s="253">
        <v>-12667.619251685328</v>
      </c>
      <c r="AQ59" s="253">
        <v>-24808.482681409714</v>
      </c>
      <c r="AR59" s="253">
        <v>-13010.65567921836</v>
      </c>
      <c r="AS59" s="253">
        <v>-4011.4681978686244</v>
      </c>
      <c r="AT59" s="253">
        <v>0</v>
      </c>
      <c r="AU59" s="253">
        <v>-0.60040407216666491</v>
      </c>
      <c r="AV59" s="253">
        <v>-4648.8538662392239</v>
      </c>
      <c r="AW59" s="253">
        <v>-929.16762078551039</v>
      </c>
      <c r="AX59" s="253">
        <v>-1504.720286014769</v>
      </c>
      <c r="AY59" s="254">
        <v>-2738.5709309404688</v>
      </c>
      <c r="AZ59" s="524">
        <v>0</v>
      </c>
      <c r="BA59" s="296">
        <f t="shared" si="43"/>
        <v>-183058.05998739973</v>
      </c>
      <c r="BB59" s="274">
        <f t="shared" si="44"/>
        <v>-83562.623111211811</v>
      </c>
      <c r="BC59" s="274">
        <f t="shared" si="44"/>
        <v>-15008.404748277571</v>
      </c>
      <c r="BD59" s="274">
        <f t="shared" si="44"/>
        <v>-41349.811473685273</v>
      </c>
      <c r="BE59" s="274">
        <f t="shared" si="44"/>
        <v>-20110.950298157964</v>
      </c>
      <c r="BF59" s="274">
        <f t="shared" si="44"/>
        <v>-5008.3838256080144</v>
      </c>
      <c r="BG59" s="274">
        <f t="shared" si="44"/>
        <v>0</v>
      </c>
      <c r="BH59" s="274">
        <f t="shared" si="44"/>
        <v>-250.98624619630394</v>
      </c>
      <c r="BI59" s="274">
        <f t="shared" si="44"/>
        <v>-7295.9979577410941</v>
      </c>
      <c r="BJ59" s="274">
        <f t="shared" si="44"/>
        <v>-2077.3723732858675</v>
      </c>
      <c r="BK59" s="274">
        <f t="shared" si="44"/>
        <v>-2150.9169402568791</v>
      </c>
      <c r="BL59" s="300">
        <f t="shared" si="44"/>
        <v>-6242.6130129790017</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4">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5557073.4644362284</v>
      </c>
      <c r="E63" s="275">
        <f t="shared" ref="E63:BL63" si="45">SUM(E56:E62)</f>
        <v>2287001.5322833629</v>
      </c>
      <c r="F63" s="275">
        <f t="shared" si="45"/>
        <v>257909.30229675549</v>
      </c>
      <c r="G63" s="275">
        <f t="shared" si="45"/>
        <v>1448414.400908093</v>
      </c>
      <c r="H63" s="275">
        <f t="shared" si="45"/>
        <v>735388.55609246448</v>
      </c>
      <c r="I63" s="275">
        <f t="shared" si="45"/>
        <v>10218.952643359547</v>
      </c>
      <c r="J63" s="275">
        <f t="shared" si="45"/>
        <v>60824.522910765962</v>
      </c>
      <c r="K63" s="275">
        <f t="shared" si="45"/>
        <v>0</v>
      </c>
      <c r="L63" s="275">
        <f t="shared" si="45"/>
        <v>259615.51243546832</v>
      </c>
      <c r="M63" s="275">
        <f>SUM(M56:M62)</f>
        <v>106177.15349901436</v>
      </c>
      <c r="N63" s="275">
        <f t="shared" si="45"/>
        <v>5686.4804882630588</v>
      </c>
      <c r="O63" s="283">
        <f t="shared" si="45"/>
        <v>385837.05087868031</v>
      </c>
      <c r="P63" s="275">
        <f t="shared" si="45"/>
        <v>6154989.6133581111</v>
      </c>
      <c r="Q63" s="275">
        <f t="shared" si="45"/>
        <v>2553839.6509139668</v>
      </c>
      <c r="R63" s="275">
        <f t="shared" si="45"/>
        <v>313625.66956732213</v>
      </c>
      <c r="S63" s="275">
        <f t="shared" si="45"/>
        <v>1651308.8344408707</v>
      </c>
      <c r="T63" s="275">
        <f t="shared" si="45"/>
        <v>793243.72638428549</v>
      </c>
      <c r="U63" s="275">
        <f t="shared" si="45"/>
        <v>3514.614764642979</v>
      </c>
      <c r="V63" s="275">
        <f t="shared" si="45"/>
        <v>57919.655543459616</v>
      </c>
      <c r="W63" s="275">
        <f t="shared" si="45"/>
        <v>0</v>
      </c>
      <c r="X63" s="275">
        <f t="shared" si="45"/>
        <v>288091.46511338488</v>
      </c>
      <c r="Y63" s="275">
        <f>SUM(Y56:Y62)</f>
        <v>118809.19391149741</v>
      </c>
      <c r="Z63" s="275">
        <f t="shared" si="45"/>
        <v>2919.7874491023899</v>
      </c>
      <c r="AA63" s="283">
        <f t="shared" si="45"/>
        <v>371717.0152695803</v>
      </c>
      <c r="AB63" s="275">
        <f t="shared" si="45"/>
        <v>6641481.1720623299</v>
      </c>
      <c r="AC63" s="275">
        <f t="shared" si="45"/>
        <v>2803483.7448477536</v>
      </c>
      <c r="AD63" s="275">
        <f t="shared" si="45"/>
        <v>314778.11844432057</v>
      </c>
      <c r="AE63" s="275">
        <f t="shared" si="45"/>
        <v>1958381.8504901794</v>
      </c>
      <c r="AF63" s="275">
        <f t="shared" si="45"/>
        <v>770502.18906293507</v>
      </c>
      <c r="AG63" s="275">
        <f t="shared" si="45"/>
        <v>1527.6390726435959</v>
      </c>
      <c r="AH63" s="275">
        <f t="shared" si="45"/>
        <v>62940.816410519503</v>
      </c>
      <c r="AI63" s="275">
        <f t="shared" si="45"/>
        <v>2101.0146018013243</v>
      </c>
      <c r="AJ63" s="275">
        <f t="shared" si="45"/>
        <v>269154.97480683215</v>
      </c>
      <c r="AK63" s="275">
        <f>SUM(AK56:AK62)</f>
        <v>126402.70497688846</v>
      </c>
      <c r="AL63" s="275">
        <f t="shared" si="45"/>
        <v>1405.221093811271</v>
      </c>
      <c r="AM63" s="283">
        <f t="shared" si="45"/>
        <v>330802.89825464424</v>
      </c>
      <c r="AN63" s="277">
        <f t="shared" si="45"/>
        <v>33152084.63955896</v>
      </c>
      <c r="AO63" s="275">
        <f t="shared" si="45"/>
        <v>12690619.871869033</v>
      </c>
      <c r="AP63" s="275">
        <f t="shared" si="45"/>
        <v>2600125.3713675914</v>
      </c>
      <c r="AQ63" s="275">
        <f t="shared" si="45"/>
        <v>9352577.9653163813</v>
      </c>
      <c r="AR63" s="275">
        <f t="shared" si="45"/>
        <v>4919560.8111531045</v>
      </c>
      <c r="AS63" s="275">
        <f t="shared" si="45"/>
        <v>39878.111091038518</v>
      </c>
      <c r="AT63" s="275">
        <f t="shared" si="45"/>
        <v>441640.13211327925</v>
      </c>
      <c r="AU63" s="275">
        <f t="shared" si="45"/>
        <v>5.9686327071209426</v>
      </c>
      <c r="AV63" s="275">
        <f t="shared" si="45"/>
        <v>1728784.2241793179</v>
      </c>
      <c r="AW63" s="275">
        <f>SUM(AW56:AW62)</f>
        <v>345532.54859174398</v>
      </c>
      <c r="AX63" s="275">
        <f t="shared" si="45"/>
        <v>14958.464025345715</v>
      </c>
      <c r="AY63" s="283">
        <f t="shared" si="45"/>
        <v>1018401.1712194193</v>
      </c>
      <c r="AZ63" s="299">
        <f t="shared" si="45"/>
        <v>-1772.9658256490429</v>
      </c>
      <c r="BA63" s="297">
        <f t="shared" si="45"/>
        <v>51503855.92358999</v>
      </c>
      <c r="BB63" s="275">
        <f t="shared" si="45"/>
        <v>20334944.799914118</v>
      </c>
      <c r="BC63" s="275">
        <f t="shared" si="45"/>
        <v>3486438.4616759894</v>
      </c>
      <c r="BD63" s="275">
        <f t="shared" si="45"/>
        <v>14410683.051155526</v>
      </c>
      <c r="BE63" s="275">
        <f t="shared" si="45"/>
        <v>7218695.2826927891</v>
      </c>
      <c r="BF63" s="275">
        <f t="shared" si="45"/>
        <v>55139.317571684645</v>
      </c>
      <c r="BG63" s="275">
        <f t="shared" si="45"/>
        <v>623325.12697802437</v>
      </c>
      <c r="BH63" s="275">
        <f t="shared" si="45"/>
        <v>2106.9832345084451</v>
      </c>
      <c r="BI63" s="275">
        <f t="shared" si="45"/>
        <v>2545646.1765350038</v>
      </c>
      <c r="BJ63" s="275">
        <f>SUM(BJ56:BJ62)</f>
        <v>696921.60097914434</v>
      </c>
      <c r="BK63" s="275">
        <f t="shared" si="45"/>
        <v>24969.953056522434</v>
      </c>
      <c r="BL63" s="299">
        <f t="shared" si="45"/>
        <v>2106758.1356223244</v>
      </c>
    </row>
    <row r="64" spans="1:64" ht="24.75" customHeight="1" x14ac:dyDescent="0.25">
      <c r="A64" s="1492" t="s">
        <v>3</v>
      </c>
      <c r="B64" s="124">
        <v>9.1</v>
      </c>
      <c r="C64" s="131" t="s">
        <v>188</v>
      </c>
      <c r="D64" s="273">
        <f>SUM(E64:M64)</f>
        <v>344230.59011490701</v>
      </c>
      <c r="E64" s="251">
        <v>104619.73746536773</v>
      </c>
      <c r="F64" s="251">
        <v>1954.362099308041</v>
      </c>
      <c r="G64" s="251">
        <v>6651.0699715362116</v>
      </c>
      <c r="H64" s="251">
        <v>8265.7569594427259</v>
      </c>
      <c r="I64" s="251">
        <v>11128.612763933947</v>
      </c>
      <c r="J64" s="251">
        <v>465.29027124845476</v>
      </c>
      <c r="K64" s="251">
        <v>14.984723463215063</v>
      </c>
      <c r="L64" s="251">
        <v>190.23190906108138</v>
      </c>
      <c r="M64" s="251">
        <v>210940.54395154555</v>
      </c>
      <c r="N64" s="301"/>
      <c r="O64" s="1119"/>
      <c r="P64" s="273">
        <f>SUM(Q64:Y64)</f>
        <v>348182.48565495259</v>
      </c>
      <c r="Q64" s="251">
        <v>41580.617063748643</v>
      </c>
      <c r="R64" s="251">
        <v>2079.722725668772</v>
      </c>
      <c r="S64" s="251">
        <v>23814.703161760084</v>
      </c>
      <c r="T64" s="251">
        <v>8941.7424520616569</v>
      </c>
      <c r="U64" s="251">
        <v>7120.4249744983308</v>
      </c>
      <c r="V64" s="251">
        <v>475.29027124845476</v>
      </c>
      <c r="W64" s="251">
        <v>15.078743024131407</v>
      </c>
      <c r="X64" s="251">
        <v>191.54086490984008</v>
      </c>
      <c r="Y64" s="251">
        <v>263963.36539803265</v>
      </c>
      <c r="Z64" s="301"/>
      <c r="AA64" s="1119"/>
      <c r="AB64" s="273">
        <f>SUM(AC64:AK64)</f>
        <v>934475.65405320143</v>
      </c>
      <c r="AC64" s="251">
        <v>118040.97916526331</v>
      </c>
      <c r="AD64" s="251">
        <v>8751.2926027386893</v>
      </c>
      <c r="AE64" s="251">
        <v>91298.713098532433</v>
      </c>
      <c r="AF64" s="251">
        <v>25777.648249932092</v>
      </c>
      <c r="AG64" s="251">
        <v>53281.722801634067</v>
      </c>
      <c r="AH64" s="251">
        <v>8600.2902712484556</v>
      </c>
      <c r="AI64" s="251">
        <v>15.320239139538934</v>
      </c>
      <c r="AJ64" s="251">
        <v>194.90301369711699</v>
      </c>
      <c r="AK64" s="251">
        <v>628514.78461101581</v>
      </c>
      <c r="AL64" s="301"/>
      <c r="AM64" s="1119"/>
      <c r="AN64" s="276">
        <f>SUM(AO64:AW64)</f>
        <v>3103264.3166538184</v>
      </c>
      <c r="AO64" s="251">
        <v>384285.43317659025</v>
      </c>
      <c r="AP64" s="251">
        <v>43179.797008367503</v>
      </c>
      <c r="AQ64" s="251">
        <v>382110.23533629061</v>
      </c>
      <c r="AR64" s="251">
        <v>85844.391815022362</v>
      </c>
      <c r="AS64" s="251">
        <v>118629.80609197353</v>
      </c>
      <c r="AT64" s="251">
        <v>22974.07</v>
      </c>
      <c r="AU64" s="251">
        <v>9.2331973317224687</v>
      </c>
      <c r="AV64" s="249">
        <v>188.54609756000818</v>
      </c>
      <c r="AW64" s="251">
        <v>2066042.8039306826</v>
      </c>
      <c r="AX64" s="301"/>
      <c r="AY64" s="1119"/>
      <c r="AZ64" s="854">
        <v>-84676.66351424437</v>
      </c>
      <c r="BA64" s="294">
        <f>SUM(BB64:BJ64)+AZ64</f>
        <v>4645476.3829626357</v>
      </c>
      <c r="BB64" s="274">
        <f t="shared" ref="BB64:BJ71" si="46">E64+Q64+AC64+AO64</f>
        <v>648526.76687096991</v>
      </c>
      <c r="BC64" s="274">
        <f t="shared" si="46"/>
        <v>55965.174436083005</v>
      </c>
      <c r="BD64" s="274">
        <f t="shared" si="46"/>
        <v>503874.72156811936</v>
      </c>
      <c r="BE64" s="274">
        <f t="shared" si="46"/>
        <v>128829.53947645883</v>
      </c>
      <c r="BF64" s="274">
        <f t="shared" si="46"/>
        <v>190160.56663203987</v>
      </c>
      <c r="BG64" s="274">
        <f t="shared" si="46"/>
        <v>32514.940813745365</v>
      </c>
      <c r="BH64" s="274">
        <f t="shared" si="46"/>
        <v>54.616902958607866</v>
      </c>
      <c r="BI64" s="274">
        <f t="shared" si="46"/>
        <v>765.22188522804663</v>
      </c>
      <c r="BJ64" s="274">
        <f t="shared" si="46"/>
        <v>3169461.4978912766</v>
      </c>
      <c r="BK64" s="301"/>
      <c r="BL64" s="302"/>
    </row>
    <row r="65" spans="1:64" x14ac:dyDescent="0.25">
      <c r="A65" s="1493"/>
      <c r="B65" s="126" t="s">
        <v>109</v>
      </c>
      <c r="C65" s="131" t="s">
        <v>189</v>
      </c>
      <c r="D65" s="274">
        <f>SUM(E65:M65)</f>
        <v>208427.92759714383</v>
      </c>
      <c r="E65" s="253">
        <v>7243.3034066749669</v>
      </c>
      <c r="F65" s="253">
        <v>435.54000426933953</v>
      </c>
      <c r="G65" s="253">
        <v>169332.46986759428</v>
      </c>
      <c r="H65" s="253">
        <v>14173.618881061455</v>
      </c>
      <c r="I65" s="253">
        <v>16878.702558472749</v>
      </c>
      <c r="J65" s="253">
        <v>89.206819202160403</v>
      </c>
      <c r="K65" s="253">
        <v>3.339425443961642</v>
      </c>
      <c r="L65" s="253">
        <v>42.394194255999459</v>
      </c>
      <c r="M65" s="253">
        <v>229.35244016892682</v>
      </c>
      <c r="N65" s="303"/>
      <c r="O65" s="375"/>
      <c r="P65" s="274">
        <f>SUM(Q65:Y65)</f>
        <v>106989.7811540791</v>
      </c>
      <c r="Q65" s="253">
        <v>5252.2291728839418</v>
      </c>
      <c r="R65" s="253">
        <v>437.01321756711849</v>
      </c>
      <c r="S65" s="253">
        <v>72460.098371791828</v>
      </c>
      <c r="T65" s="253">
        <v>19102.057955566728</v>
      </c>
      <c r="U65" s="253">
        <v>9372.1987585841853</v>
      </c>
      <c r="V65" s="253">
        <v>89.206819202160403</v>
      </c>
      <c r="W65" s="253">
        <v>3.3603782039324805</v>
      </c>
      <c r="X65" s="253">
        <v>42.685902039402848</v>
      </c>
      <c r="Y65" s="253">
        <v>230.93057823981064</v>
      </c>
      <c r="Z65" s="303"/>
      <c r="AA65" s="375"/>
      <c r="AB65" s="274">
        <f>SUM(AC65:AK65)</f>
        <v>312762.05726757081</v>
      </c>
      <c r="AC65" s="253">
        <v>12124.15772775175</v>
      </c>
      <c r="AD65" s="253">
        <v>2412.8772736200594</v>
      </c>
      <c r="AE65" s="253">
        <v>225392.45783444279</v>
      </c>
      <c r="AF65" s="253">
        <v>56599.657499905617</v>
      </c>
      <c r="AG65" s="253">
        <v>15861.866599699881</v>
      </c>
      <c r="AH65" s="253">
        <v>89.206819202160403</v>
      </c>
      <c r="AI65" s="253">
        <v>3.4141968996454524</v>
      </c>
      <c r="AJ65" s="253">
        <v>43.435174806042767</v>
      </c>
      <c r="AK65" s="253">
        <v>234.98414124287842</v>
      </c>
      <c r="AL65" s="303"/>
      <c r="AM65" s="375"/>
      <c r="AN65" s="289">
        <f>SUM(AO65:AW65)</f>
        <v>591959.16574796103</v>
      </c>
      <c r="AO65" s="253">
        <v>33934.405966748549</v>
      </c>
      <c r="AP65" s="253">
        <v>2260.4470114382252</v>
      </c>
      <c r="AQ65" s="253">
        <v>310846.60062142106</v>
      </c>
      <c r="AR65" s="253">
        <v>176442.72705426111</v>
      </c>
      <c r="AS65" s="253">
        <v>66586.859088437181</v>
      </c>
      <c r="AT65" s="253">
        <v>0</v>
      </c>
      <c r="AU65" s="253">
        <v>2.0576672084983025</v>
      </c>
      <c r="AV65" s="253">
        <v>1731.087182576819</v>
      </c>
      <c r="AW65" s="253">
        <v>154.98115586967245</v>
      </c>
      <c r="AX65" s="303"/>
      <c r="AY65" s="375"/>
      <c r="AZ65" s="524">
        <v>765.28952401131846</v>
      </c>
      <c r="BA65" s="296">
        <f>SUM(BB65:BJ65)+AZ65</f>
        <v>1220904.221290766</v>
      </c>
      <c r="BB65" s="274">
        <f t="shared" si="46"/>
        <v>58554.096274059208</v>
      </c>
      <c r="BC65" s="274">
        <f t="shared" si="46"/>
        <v>5545.8775068947434</v>
      </c>
      <c r="BD65" s="274">
        <f t="shared" si="46"/>
        <v>778031.62669524993</v>
      </c>
      <c r="BE65" s="274">
        <f t="shared" si="46"/>
        <v>266318.06139079493</v>
      </c>
      <c r="BF65" s="274">
        <f t="shared" si="46"/>
        <v>108699.62700519399</v>
      </c>
      <c r="BG65" s="274">
        <f t="shared" si="46"/>
        <v>267.62045760648118</v>
      </c>
      <c r="BH65" s="274">
        <f t="shared" si="46"/>
        <v>12.171667756037877</v>
      </c>
      <c r="BI65" s="274">
        <f t="shared" si="46"/>
        <v>1859.6024536782641</v>
      </c>
      <c r="BJ65" s="274">
        <f t="shared" si="46"/>
        <v>850.2483155212883</v>
      </c>
      <c r="BK65" s="303"/>
      <c r="BL65" s="304"/>
    </row>
    <row r="66" spans="1:64" x14ac:dyDescent="0.25">
      <c r="A66" s="1493"/>
      <c r="B66" s="126" t="s">
        <v>1324</v>
      </c>
      <c r="C66" s="131" t="s">
        <v>1325</v>
      </c>
      <c r="D66" s="274">
        <f>SUM(E66:M66)</f>
        <v>161525.7257508545</v>
      </c>
      <c r="E66" s="253">
        <v>5534.9626605908506</v>
      </c>
      <c r="F66" s="253">
        <v>460.53813757911496</v>
      </c>
      <c r="G66" s="253">
        <v>24740.372051486571</v>
      </c>
      <c r="H66" s="253">
        <v>665.25933577583942</v>
      </c>
      <c r="I66" s="253">
        <v>129739.39183328235</v>
      </c>
      <c r="J66" s="253">
        <v>94.326909060031639</v>
      </c>
      <c r="K66" s="253">
        <v>3.5310941807204017</v>
      </c>
      <c r="L66" s="253">
        <v>44.82743967360436</v>
      </c>
      <c r="M66" s="253">
        <v>242.51628922541803</v>
      </c>
      <c r="N66" s="303"/>
      <c r="O66" s="375"/>
      <c r="P66" s="274">
        <f>SUM(Q66:Y66)</f>
        <v>138417.13644320169</v>
      </c>
      <c r="Q66" s="253">
        <v>5553.6846620473452</v>
      </c>
      <c r="R66" s="253">
        <v>462.09590701881115</v>
      </c>
      <c r="S66" s="253">
        <v>13013.301911284088</v>
      </c>
      <c r="T66" s="253">
        <v>30490.756880640962</v>
      </c>
      <c r="U66" s="253">
        <v>88510.096027703505</v>
      </c>
      <c r="V66" s="253">
        <v>94.326909060031639</v>
      </c>
      <c r="W66" s="253">
        <v>3.5532495394923251</v>
      </c>
      <c r="X66" s="253">
        <v>45.135890236053385</v>
      </c>
      <c r="Y66" s="253">
        <v>244.18500567140052</v>
      </c>
      <c r="Z66" s="303"/>
      <c r="AA66" s="375"/>
      <c r="AB66" s="274">
        <f>SUM(AC66:AK66)</f>
        <v>251560.07331669392</v>
      </c>
      <c r="AC66" s="253">
        <v>5601.7734914391422</v>
      </c>
      <c r="AD66" s="253">
        <v>466.09715170364763</v>
      </c>
      <c r="AE66" s="253">
        <v>71285.644428410247</v>
      </c>
      <c r="AF66" s="253">
        <v>23857.864639263284</v>
      </c>
      <c r="AG66" s="253">
        <v>149956.35714571227</v>
      </c>
      <c r="AH66" s="253">
        <v>94.326909060031639</v>
      </c>
      <c r="AI66" s="253">
        <v>3.6101571981405107</v>
      </c>
      <c r="AJ66" s="253">
        <v>45.928168054633993</v>
      </c>
      <c r="AK66" s="253">
        <v>248.47122585253916</v>
      </c>
      <c r="AL66" s="303"/>
      <c r="AM66" s="375"/>
      <c r="AN66" s="289">
        <f>SUM(AO66:AW66)</f>
        <v>390032.29737682547</v>
      </c>
      <c r="AO66" s="253">
        <v>15775.535417887826</v>
      </c>
      <c r="AP66" s="253">
        <v>152.98085306779021</v>
      </c>
      <c r="AQ66" s="253">
        <v>113272.49704212259</v>
      </c>
      <c r="AR66" s="253">
        <v>30631.228102736957</v>
      </c>
      <c r="AS66" s="253">
        <v>230003.71237286544</v>
      </c>
      <c r="AT66" s="253">
        <v>0</v>
      </c>
      <c r="AU66" s="253">
        <v>2.1757685050060394</v>
      </c>
      <c r="AV66" s="253">
        <v>30.29140832413287</v>
      </c>
      <c r="AW66" s="253">
        <v>163.87641131568498</v>
      </c>
      <c r="AX66" s="303"/>
      <c r="AY66" s="375"/>
      <c r="AZ66" s="524">
        <v>95495.806843773753</v>
      </c>
      <c r="BA66" s="296">
        <f>SUM(BB66:BJ66)+AZ66</f>
        <v>1037031.0397313493</v>
      </c>
      <c r="BB66" s="274">
        <f t="shared" si="46"/>
        <v>32465.956231965167</v>
      </c>
      <c r="BC66" s="274">
        <f t="shared" si="46"/>
        <v>1541.7120493693637</v>
      </c>
      <c r="BD66" s="274">
        <f t="shared" si="46"/>
        <v>222311.81543330348</v>
      </c>
      <c r="BE66" s="274">
        <f t="shared" si="46"/>
        <v>85645.10895841704</v>
      </c>
      <c r="BF66" s="274">
        <f t="shared" si="46"/>
        <v>598209.55737956357</v>
      </c>
      <c r="BG66" s="274">
        <f t="shared" si="46"/>
        <v>282.9807271800949</v>
      </c>
      <c r="BH66" s="274">
        <f t="shared" si="46"/>
        <v>12.870269423359279</v>
      </c>
      <c r="BI66" s="274">
        <f t="shared" si="46"/>
        <v>166.18290628842462</v>
      </c>
      <c r="BJ66" s="274">
        <f t="shared" si="46"/>
        <v>899.04893206504278</v>
      </c>
      <c r="BK66" s="303"/>
      <c r="BL66" s="304"/>
    </row>
    <row r="67" spans="1:64" x14ac:dyDescent="0.25">
      <c r="A67" s="1493"/>
      <c r="B67" s="126" t="s">
        <v>110</v>
      </c>
      <c r="C67" s="131" t="s">
        <v>190</v>
      </c>
      <c r="D67" s="274">
        <f>SUM(E67:M67)</f>
        <v>279779.42540755949</v>
      </c>
      <c r="E67" s="253">
        <v>148988.51751288783</v>
      </c>
      <c r="F67" s="253">
        <v>4550.3627476819265</v>
      </c>
      <c r="G67" s="253">
        <v>75042.342191112519</v>
      </c>
      <c r="H67" s="253">
        <v>23243.364315353851</v>
      </c>
      <c r="I67" s="253">
        <v>6702.9269520127318</v>
      </c>
      <c r="J67" s="253">
        <v>11932.472824619723</v>
      </c>
      <c r="K67" s="253">
        <v>81.873618531983269</v>
      </c>
      <c r="L67" s="253">
        <v>-1213.6468812985715</v>
      </c>
      <c r="M67" s="253">
        <v>10451.212126657465</v>
      </c>
      <c r="N67" s="303"/>
      <c r="O67" s="375"/>
      <c r="P67" s="274">
        <f>SUM(Q67:Y67)</f>
        <v>410219.71304191736</v>
      </c>
      <c r="Q67" s="253">
        <v>134319.41730203238</v>
      </c>
      <c r="R67" s="253">
        <v>6721.1992005438524</v>
      </c>
      <c r="S67" s="253">
        <v>119493.70179171421</v>
      </c>
      <c r="T67" s="253">
        <v>19229.646107415352</v>
      </c>
      <c r="U67" s="253">
        <v>6957.3034363830948</v>
      </c>
      <c r="V67" s="253">
        <v>4553.0828246197252</v>
      </c>
      <c r="W67" s="253">
        <v>1235.4216400957823</v>
      </c>
      <c r="X67" s="253">
        <v>395.55168284051337</v>
      </c>
      <c r="Y67" s="253">
        <v>117314.38905627247</v>
      </c>
      <c r="Z67" s="303"/>
      <c r="AA67" s="375"/>
      <c r="AB67" s="274">
        <f>SUM(AC67:AK67)</f>
        <v>728394.47385276039</v>
      </c>
      <c r="AC67" s="253">
        <v>248197.07945698994</v>
      </c>
      <c r="AD67" s="253">
        <v>23682.871866551475</v>
      </c>
      <c r="AE67" s="253">
        <v>276510.55935226218</v>
      </c>
      <c r="AF67" s="253">
        <v>92999.100955646747</v>
      </c>
      <c r="AG67" s="253">
        <v>15277.3360665908</v>
      </c>
      <c r="AH67" s="253">
        <v>9186.4528246197242</v>
      </c>
      <c r="AI67" s="253">
        <v>264.15498699296199</v>
      </c>
      <c r="AJ67" s="253">
        <v>1937.8289387063794</v>
      </c>
      <c r="AK67" s="253">
        <v>60339.089404400147</v>
      </c>
      <c r="AL67" s="303"/>
      <c r="AM67" s="375"/>
      <c r="AN67" s="289">
        <f>SUM(AO67:AW67)</f>
        <v>1677691.0622015542</v>
      </c>
      <c r="AO67" s="253">
        <v>684792.02093450062</v>
      </c>
      <c r="AP67" s="253">
        <v>71963.194781417347</v>
      </c>
      <c r="AQ67" s="253">
        <v>554263.18458429049</v>
      </c>
      <c r="AR67" s="253">
        <v>177360.46025971315</v>
      </c>
      <c r="AS67" s="253">
        <v>18284.648477068658</v>
      </c>
      <c r="AT67" s="253">
        <v>15135.269999999999</v>
      </c>
      <c r="AU67" s="253">
        <v>92.195960917197169</v>
      </c>
      <c r="AV67" s="253">
        <v>3929.9163864468082</v>
      </c>
      <c r="AW67" s="253">
        <v>151870.17081719963</v>
      </c>
      <c r="AX67" s="303"/>
      <c r="AY67" s="375"/>
      <c r="AZ67" s="524">
        <v>-2084.7265175412176</v>
      </c>
      <c r="BA67" s="296">
        <f>SUM(BB67:BJ67)+AZ67</f>
        <v>3093999.9479862493</v>
      </c>
      <c r="BB67" s="274">
        <f t="shared" si="46"/>
        <v>1216297.0352064106</v>
      </c>
      <c r="BC67" s="274">
        <f t="shared" si="46"/>
        <v>106917.6285961946</v>
      </c>
      <c r="BD67" s="274">
        <f t="shared" si="46"/>
        <v>1025309.7879193794</v>
      </c>
      <c r="BE67" s="274">
        <f t="shared" si="46"/>
        <v>312832.57163812907</v>
      </c>
      <c r="BF67" s="274">
        <f t="shared" si="46"/>
        <v>47222.214932055285</v>
      </c>
      <c r="BG67" s="274">
        <f t="shared" si="46"/>
        <v>40807.278473859165</v>
      </c>
      <c r="BH67" s="274">
        <f t="shared" si="46"/>
        <v>1673.6462065379249</v>
      </c>
      <c r="BI67" s="274">
        <f t="shared" si="46"/>
        <v>5049.6501266951291</v>
      </c>
      <c r="BJ67" s="274">
        <f t="shared" si="46"/>
        <v>339974.86140452971</v>
      </c>
      <c r="BK67" s="303"/>
      <c r="BL67" s="304"/>
    </row>
    <row r="68" spans="1:64" x14ac:dyDescent="0.25">
      <c r="A68" s="1493"/>
      <c r="B68" s="126" t="s">
        <v>111</v>
      </c>
      <c r="C68" s="131" t="s">
        <v>163</v>
      </c>
      <c r="D68" s="274">
        <f>SUM(E68:O68)</f>
        <v>2073505.3451985391</v>
      </c>
      <c r="E68" s="253">
        <v>1202871.5701756515</v>
      </c>
      <c r="F68" s="253">
        <v>78060.606780402712</v>
      </c>
      <c r="G68" s="253">
        <v>393154.1337924868</v>
      </c>
      <c r="H68" s="253">
        <v>81041.360637690523</v>
      </c>
      <c r="I68" s="253">
        <v>81326.048819050309</v>
      </c>
      <c r="J68" s="253">
        <v>16481.510903947172</v>
      </c>
      <c r="K68" s="253">
        <v>1698.4098781425955</v>
      </c>
      <c r="L68" s="253">
        <v>7429.3221117420317</v>
      </c>
      <c r="M68" s="253">
        <v>9019.7082533900011</v>
      </c>
      <c r="N68" s="253">
        <v>98531.558130502439</v>
      </c>
      <c r="O68" s="254">
        <v>103891.11571553306</v>
      </c>
      <c r="P68" s="274">
        <f>SUM(Q68:AA68)</f>
        <v>2078347.8338939573</v>
      </c>
      <c r="Q68" s="253">
        <v>1170939.3831903252</v>
      </c>
      <c r="R68" s="253">
        <v>85154.134008751949</v>
      </c>
      <c r="S68" s="253">
        <v>441052.52043638116</v>
      </c>
      <c r="T68" s="253">
        <v>94749.579866159562</v>
      </c>
      <c r="U68" s="253">
        <v>50133.173459728205</v>
      </c>
      <c r="V68" s="253">
        <v>12659.19865804123</v>
      </c>
      <c r="W68" s="253">
        <v>2642.7601319144674</v>
      </c>
      <c r="X68" s="253">
        <v>36555.974686429712</v>
      </c>
      <c r="Y68" s="253">
        <v>8033.2208725934343</v>
      </c>
      <c r="Z68" s="253">
        <v>79527.038189012281</v>
      </c>
      <c r="AA68" s="254">
        <v>96900.850394620385</v>
      </c>
      <c r="AB68" s="274">
        <f>SUM(AC68:AM68)</f>
        <v>3210214.0791105502</v>
      </c>
      <c r="AC68" s="253">
        <v>1931984.4735370269</v>
      </c>
      <c r="AD68" s="253">
        <v>124349.9788735763</v>
      </c>
      <c r="AE68" s="253">
        <v>676090.77488777286</v>
      </c>
      <c r="AF68" s="253">
        <v>150748.31864281738</v>
      </c>
      <c r="AG68" s="253">
        <v>93207.282522400812</v>
      </c>
      <c r="AH68" s="253">
        <v>18535.94428073708</v>
      </c>
      <c r="AI68" s="253">
        <v>3546.2118614384726</v>
      </c>
      <c r="AJ68" s="253">
        <v>11258.771355635001</v>
      </c>
      <c r="AK68" s="253">
        <v>8216.6458882098377</v>
      </c>
      <c r="AL68" s="253">
        <v>108452.08529120059</v>
      </c>
      <c r="AM68" s="254">
        <v>83823.591969734742</v>
      </c>
      <c r="AN68" s="289">
        <f>SUM(AO68:AY68)</f>
        <v>6699874.075429447</v>
      </c>
      <c r="AO68" s="253">
        <v>3391923.7080932185</v>
      </c>
      <c r="AP68" s="253">
        <v>316800.88563471287</v>
      </c>
      <c r="AQ68" s="253">
        <v>1234834.6663639171</v>
      </c>
      <c r="AR68" s="253">
        <v>333296.45193166973</v>
      </c>
      <c r="AS68" s="253">
        <v>139298.42166238633</v>
      </c>
      <c r="AT68" s="253">
        <v>54972.829566276516</v>
      </c>
      <c r="AU68" s="253">
        <v>5020.2449398486951</v>
      </c>
      <c r="AV68" s="253">
        <v>64062.169779560718</v>
      </c>
      <c r="AW68" s="253">
        <v>13775.513078475051</v>
      </c>
      <c r="AX68" s="253">
        <v>737258.23539582337</v>
      </c>
      <c r="AY68" s="254">
        <v>408630.94898355706</v>
      </c>
      <c r="AZ68" s="524">
        <v>207826.35641762067</v>
      </c>
      <c r="BA68" s="296">
        <f>SUM(BB68:BL68)+AZ68</f>
        <v>14269767.690050112</v>
      </c>
      <c r="BB68" s="274">
        <f t="shared" si="46"/>
        <v>7697719.1349962223</v>
      </c>
      <c r="BC68" s="274">
        <f t="shared" si="46"/>
        <v>604365.60529744381</v>
      </c>
      <c r="BD68" s="274">
        <f t="shared" si="46"/>
        <v>2745132.0954805575</v>
      </c>
      <c r="BE68" s="274">
        <f t="shared" si="46"/>
        <v>659835.71107833716</v>
      </c>
      <c r="BF68" s="274">
        <f t="shared" si="46"/>
        <v>363964.92646356567</v>
      </c>
      <c r="BG68" s="274">
        <f t="shared" si="46"/>
        <v>102649.483409002</v>
      </c>
      <c r="BH68" s="274">
        <f t="shared" si="46"/>
        <v>12907.626811344231</v>
      </c>
      <c r="BI68" s="274">
        <f t="shared" si="46"/>
        <v>119306.23793336746</v>
      </c>
      <c r="BJ68" s="274">
        <f t="shared" si="46"/>
        <v>39045.088092668324</v>
      </c>
      <c r="BK68" s="274">
        <f t="shared" ref="BK68:BL71" si="47">N68+Z68+AL68+AX68</f>
        <v>1023768.9170065387</v>
      </c>
      <c r="BL68" s="300">
        <f t="shared" si="47"/>
        <v>693246.50706344517</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-28843.017212990224</v>
      </c>
      <c r="E70" s="253">
        <v>-12197.833180567066</v>
      </c>
      <c r="F70" s="253">
        <v>-969.31273140340977</v>
      </c>
      <c r="G70" s="253">
        <v>-6321.8223057957648</v>
      </c>
      <c r="H70" s="253">
        <v>-1677.2057918882097</v>
      </c>
      <c r="I70" s="253">
        <v>-1099.8381901536973</v>
      </c>
      <c r="J70" s="253">
        <v>-220.54434225081798</v>
      </c>
      <c r="K70" s="253">
        <v>-12.340992312019655</v>
      </c>
      <c r="L70" s="253">
        <v>-130.6543229383623</v>
      </c>
      <c r="M70" s="253">
        <v>-4312.8772580066225</v>
      </c>
      <c r="N70" s="253">
        <v>-947.91048584826262</v>
      </c>
      <c r="O70" s="254">
        <v>-952.67761182599327</v>
      </c>
      <c r="P70" s="274">
        <f>SUM(Q70:AA70)</f>
        <v>-319887.04258017708</v>
      </c>
      <c r="Q70" s="253">
        <v>-131077.45713597935</v>
      </c>
      <c r="R70" s="253">
        <v>-10416.198198570775</v>
      </c>
      <c r="S70" s="253">
        <v>-67893.433827441986</v>
      </c>
      <c r="T70" s="253">
        <v>-18012.410811067704</v>
      </c>
      <c r="U70" s="253">
        <v>-17164.626372016119</v>
      </c>
      <c r="V70" s="253">
        <v>-2383.9709702415676</v>
      </c>
      <c r="W70" s="253">
        <v>-192.59971511458303</v>
      </c>
      <c r="X70" s="253">
        <v>-1403.1667135839159</v>
      </c>
      <c r="Y70" s="253">
        <v>-46318.297566494723</v>
      </c>
      <c r="Z70" s="253">
        <v>-14793.566425828485</v>
      </c>
      <c r="AA70" s="254">
        <v>-10231.314843837865</v>
      </c>
      <c r="AB70" s="274">
        <f>SUM(AC70:AM70)</f>
        <v>-1737217.999770832</v>
      </c>
      <c r="AC70" s="253">
        <v>-705660.19098366622</v>
      </c>
      <c r="AD70" s="253">
        <v>-56075.976531204738</v>
      </c>
      <c r="AE70" s="253">
        <v>-368364.37006276025</v>
      </c>
      <c r="AF70" s="253">
        <v>-97728.601834964807</v>
      </c>
      <c r="AG70" s="253">
        <v>-97239.073910872568</v>
      </c>
      <c r="AH70" s="253">
        <v>-12821.778869671476</v>
      </c>
      <c r="AI70" s="253">
        <v>-1091.0938302608777</v>
      </c>
      <c r="AJ70" s="253">
        <v>-7613.0576022427567</v>
      </c>
      <c r="AK70" s="253">
        <v>-251305.75290721242</v>
      </c>
      <c r="AL70" s="253">
        <v>-83806.816874952725</v>
      </c>
      <c r="AM70" s="254">
        <v>-55511.286363023282</v>
      </c>
      <c r="AN70" s="289">
        <f>SUM(AO70:AY70)</f>
        <v>4411270.138392685</v>
      </c>
      <c r="AO70" s="253">
        <v>2403804.3034227812</v>
      </c>
      <c r="AP70" s="253">
        <v>191020.65757237101</v>
      </c>
      <c r="AQ70" s="253">
        <v>809251.0497578918</v>
      </c>
      <c r="AR70" s="253">
        <v>214697.6745140737</v>
      </c>
      <c r="AS70" s="253">
        <v>54312.74117730782</v>
      </c>
      <c r="AT70" s="253">
        <v>0</v>
      </c>
      <c r="AU70" s="253">
        <v>609.42884809282828</v>
      </c>
      <c r="AV70" s="253">
        <v>16724.947788605583</v>
      </c>
      <c r="AW70" s="253">
        <v>552087.71770111716</v>
      </c>
      <c r="AX70" s="253">
        <v>46810.173840152071</v>
      </c>
      <c r="AY70" s="254">
        <v>121951.44377029144</v>
      </c>
      <c r="AZ70" s="524">
        <v>-414274.49641513621</v>
      </c>
      <c r="BA70" s="296">
        <f>SUM(BB70:BL70)+AZ70</f>
        <v>1911047.5824135493</v>
      </c>
      <c r="BB70" s="274">
        <f t="shared" si="46"/>
        <v>1554868.8221225685</v>
      </c>
      <c r="BC70" s="274">
        <f t="shared" si="46"/>
        <v>123559.17011119208</v>
      </c>
      <c r="BD70" s="274">
        <f t="shared" si="46"/>
        <v>366671.42356189381</v>
      </c>
      <c r="BE70" s="274">
        <f t="shared" si="46"/>
        <v>97279.456076152986</v>
      </c>
      <c r="BF70" s="274">
        <f t="shared" si="46"/>
        <v>-61190.797295734563</v>
      </c>
      <c r="BG70" s="274">
        <f t="shared" si="46"/>
        <v>-15426.294182163861</v>
      </c>
      <c r="BH70" s="274">
        <f t="shared" si="46"/>
        <v>-686.60568959465218</v>
      </c>
      <c r="BI70" s="274">
        <f t="shared" si="46"/>
        <v>7578.0691498405486</v>
      </c>
      <c r="BJ70" s="274">
        <f t="shared" si="46"/>
        <v>250150.78996940341</v>
      </c>
      <c r="BK70" s="274">
        <f t="shared" si="47"/>
        <v>-52738.119946477396</v>
      </c>
      <c r="BL70" s="300">
        <f t="shared" si="47"/>
        <v>55256.164951604311</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3038625.9968560138</v>
      </c>
      <c r="E72" s="275">
        <f t="shared" ref="E72:BG72" si="48">SUM(E64:E71)</f>
        <v>1457060.2580406058</v>
      </c>
      <c r="F72" s="275">
        <f t="shared" si="48"/>
        <v>84492.097037837724</v>
      </c>
      <c r="G72" s="275">
        <f t="shared" si="48"/>
        <v>662598.56556842057</v>
      </c>
      <c r="H72" s="275">
        <f t="shared" si="48"/>
        <v>125712.15433743619</v>
      </c>
      <c r="I72" s="275">
        <f t="shared" si="48"/>
        <v>244675.84473659837</v>
      </c>
      <c r="J72" s="275">
        <f t="shared" si="48"/>
        <v>28842.263385826722</v>
      </c>
      <c r="K72" s="275">
        <f t="shared" si="48"/>
        <v>1789.7977474504562</v>
      </c>
      <c r="L72" s="275">
        <f t="shared" si="48"/>
        <v>6362.4744504957835</v>
      </c>
      <c r="M72" s="275">
        <f>SUM(M64:M71)</f>
        <v>226570.45580298075</v>
      </c>
      <c r="N72" s="275">
        <f>SUM(N68:N71)</f>
        <v>97583.647644654178</v>
      </c>
      <c r="O72" s="275">
        <f>SUM(O68:O71)</f>
        <v>102938.43810370707</v>
      </c>
      <c r="P72" s="277">
        <f t="shared" si="48"/>
        <v>2762269.9076079307</v>
      </c>
      <c r="Q72" s="275">
        <f t="shared" si="48"/>
        <v>1226567.8742550581</v>
      </c>
      <c r="R72" s="275">
        <f t="shared" si="48"/>
        <v>84437.966860979737</v>
      </c>
      <c r="S72" s="275">
        <f t="shared" si="48"/>
        <v>601940.89184548939</v>
      </c>
      <c r="T72" s="275">
        <f t="shared" si="48"/>
        <v>154501.37245077654</v>
      </c>
      <c r="U72" s="275">
        <f t="shared" si="48"/>
        <v>144928.57028488119</v>
      </c>
      <c r="V72" s="275">
        <f t="shared" si="48"/>
        <v>15487.134511930035</v>
      </c>
      <c r="W72" s="275">
        <f t="shared" si="48"/>
        <v>3707.5744276632231</v>
      </c>
      <c r="X72" s="275">
        <f t="shared" si="48"/>
        <v>35827.722312871607</v>
      </c>
      <c r="Y72" s="275">
        <f>SUM(Y64:Y71)</f>
        <v>343467.79334431503</v>
      </c>
      <c r="Z72" s="275">
        <f>SUM(Z68:Z71)</f>
        <v>64733.471763183799</v>
      </c>
      <c r="AA72" s="283">
        <f>SUM(AA68:AA71)</f>
        <v>86669.535550782515</v>
      </c>
      <c r="AB72" s="277">
        <f t="shared" si="48"/>
        <v>3700188.3378299447</v>
      </c>
      <c r="AC72" s="275">
        <f t="shared" si="48"/>
        <v>1610288.2723948052</v>
      </c>
      <c r="AD72" s="275">
        <f t="shared" si="48"/>
        <v>103587.14123698542</v>
      </c>
      <c r="AE72" s="275">
        <f t="shared" si="48"/>
        <v>972213.77953866008</v>
      </c>
      <c r="AF72" s="275">
        <f t="shared" si="48"/>
        <v>252253.9881526003</v>
      </c>
      <c r="AG72" s="275">
        <f t="shared" si="48"/>
        <v>230345.49122516526</v>
      </c>
      <c r="AH72" s="275">
        <f t="shared" si="48"/>
        <v>23684.442235195973</v>
      </c>
      <c r="AI72" s="275">
        <f t="shared" si="48"/>
        <v>2741.6176114078817</v>
      </c>
      <c r="AJ72" s="275">
        <f t="shared" si="48"/>
        <v>5867.809048656417</v>
      </c>
      <c r="AK72" s="275">
        <f>SUM(AK64:AK71)</f>
        <v>446248.22236350871</v>
      </c>
      <c r="AL72" s="275">
        <f>SUM(AL68:AL71)</f>
        <v>24645.268416247869</v>
      </c>
      <c r="AM72" s="275">
        <f>SUM(AM68:AM71)</f>
        <v>28312.305606711459</v>
      </c>
      <c r="AN72" s="277">
        <f t="shared" si="48"/>
        <v>16874091.055802293</v>
      </c>
      <c r="AO72" s="275">
        <f t="shared" si="48"/>
        <v>6914515.4070117269</v>
      </c>
      <c r="AP72" s="275">
        <f t="shared" si="48"/>
        <v>625377.96286137472</v>
      </c>
      <c r="AQ72" s="275">
        <f t="shared" si="48"/>
        <v>3404578.2337059337</v>
      </c>
      <c r="AR72" s="275">
        <f t="shared" si="48"/>
        <v>1018272.9336774771</v>
      </c>
      <c r="AS72" s="275">
        <f t="shared" si="48"/>
        <v>627116.18887003895</v>
      </c>
      <c r="AT72" s="275">
        <f t="shared" si="48"/>
        <v>93082.169566276512</v>
      </c>
      <c r="AU72" s="275">
        <f t="shared" si="48"/>
        <v>5735.3363819039469</v>
      </c>
      <c r="AV72" s="275">
        <f t="shared" si="48"/>
        <v>86666.958643074075</v>
      </c>
      <c r="AW72" s="275">
        <f>SUM(AW64:AW71)</f>
        <v>2784095.0630946597</v>
      </c>
      <c r="AX72" s="275">
        <f>SUM(AX68:AX71)</f>
        <v>784068.40923597547</v>
      </c>
      <c r="AY72" s="283">
        <f>SUM(AY68:AY71)</f>
        <v>530582.39275384846</v>
      </c>
      <c r="AZ72" s="299">
        <f>SUM(AZ64:AZ71)</f>
        <v>-196948.43366151606</v>
      </c>
      <c r="BA72" s="297">
        <f t="shared" si="48"/>
        <v>26178226.864434663</v>
      </c>
      <c r="BB72" s="275">
        <f t="shared" si="48"/>
        <v>11208431.811702196</v>
      </c>
      <c r="BC72" s="275">
        <f>SUM(BC64:BC71)</f>
        <v>897895.16799717757</v>
      </c>
      <c r="BD72" s="275">
        <f t="shared" si="48"/>
        <v>5641331.4706585035</v>
      </c>
      <c r="BE72" s="275">
        <f t="shared" si="48"/>
        <v>1550740.44861829</v>
      </c>
      <c r="BF72" s="275">
        <f t="shared" si="48"/>
        <v>1247066.095116684</v>
      </c>
      <c r="BG72" s="275">
        <f t="shared" si="48"/>
        <v>161096.00969922924</v>
      </c>
      <c r="BH72" s="275">
        <f>SUM(BH64:BH71)</f>
        <v>13974.326168425509</v>
      </c>
      <c r="BI72" s="275">
        <f>SUM(BI64:BI71)</f>
        <v>134724.96445509786</v>
      </c>
      <c r="BJ72" s="275">
        <f>SUM(BJ64:BJ71)</f>
        <v>3800381.5346054649</v>
      </c>
      <c r="BK72" s="275">
        <f>SUM(BK68:BK71)</f>
        <v>971030.79706006136</v>
      </c>
      <c r="BL72" s="299">
        <f>SUM(BL68:BL71)</f>
        <v>748502.67201504949</v>
      </c>
    </row>
    <row r="73" spans="1:64" ht="14.85" customHeight="1" x14ac:dyDescent="0.25">
      <c r="A73" s="1502" t="s">
        <v>6</v>
      </c>
      <c r="B73" s="126" t="s">
        <v>120</v>
      </c>
      <c r="C73" s="131" t="s">
        <v>191</v>
      </c>
      <c r="D73" s="273">
        <f>SUM(E73:O73)</f>
        <v>287155.32967106567</v>
      </c>
      <c r="E73" s="251">
        <v>151804.47798058513</v>
      </c>
      <c r="F73" s="251">
        <v>14423.421350192877</v>
      </c>
      <c r="G73" s="251">
        <v>34490.17468381612</v>
      </c>
      <c r="H73" s="251">
        <v>14502.951363358394</v>
      </c>
      <c r="I73" s="251">
        <v>30590.210229801873</v>
      </c>
      <c r="J73" s="251">
        <v>0</v>
      </c>
      <c r="K73" s="251">
        <v>199.77780454794916</v>
      </c>
      <c r="L73" s="251">
        <v>2830.8285270462175</v>
      </c>
      <c r="M73" s="251">
        <v>2422.8751596939405</v>
      </c>
      <c r="N73" s="251">
        <v>29459.872504983647</v>
      </c>
      <c r="O73" s="252">
        <v>6430.7400670395564</v>
      </c>
      <c r="P73" s="273">
        <f>SUM(Q73:AA73)</f>
        <v>278371.2819708194</v>
      </c>
      <c r="Q73" s="251">
        <v>167800.44445565704</v>
      </c>
      <c r="R73" s="251">
        <v>16369.341207535716</v>
      </c>
      <c r="S73" s="251">
        <v>36201.009759821696</v>
      </c>
      <c r="T73" s="251">
        <v>21418.652939066054</v>
      </c>
      <c r="U73" s="251">
        <v>14037.955061787561</v>
      </c>
      <c r="V73" s="251">
        <v>153.02000000000001</v>
      </c>
      <c r="W73" s="251">
        <v>211.34182963741742</v>
      </c>
      <c r="X73" s="251">
        <v>2505.6102967996435</v>
      </c>
      <c r="Y73" s="251">
        <v>2622.3216330362789</v>
      </c>
      <c r="Z73" s="251">
        <v>11081.410040323119</v>
      </c>
      <c r="AA73" s="252">
        <v>5970.1747471548661</v>
      </c>
      <c r="AB73" s="273">
        <f>SUM(AC73:AM73)</f>
        <v>456788.71754338144</v>
      </c>
      <c r="AC73" s="251">
        <v>241055.62695785673</v>
      </c>
      <c r="AD73" s="251">
        <v>28451.575678484718</v>
      </c>
      <c r="AE73" s="251">
        <v>64700.549232480495</v>
      </c>
      <c r="AF73" s="251">
        <v>72809.827402666444</v>
      </c>
      <c r="AG73" s="251">
        <v>16087.589933910534</v>
      </c>
      <c r="AH73" s="251">
        <v>753.39</v>
      </c>
      <c r="AI73" s="251">
        <v>5134.9313083063462</v>
      </c>
      <c r="AJ73" s="251">
        <v>6003.0487493676537</v>
      </c>
      <c r="AK73" s="251">
        <v>2758.0752654291359</v>
      </c>
      <c r="AL73" s="251">
        <v>12256.349069980002</v>
      </c>
      <c r="AM73" s="252">
        <v>6777.7539448993739</v>
      </c>
      <c r="AN73" s="276">
        <f>SUM(AO73:AY73)</f>
        <v>1425317.6836912369</v>
      </c>
      <c r="AO73" s="251">
        <v>964576.20970895921</v>
      </c>
      <c r="AP73" s="251">
        <v>180767.59235822916</v>
      </c>
      <c r="AQ73" s="251">
        <v>121102.32751424325</v>
      </c>
      <c r="AR73" s="251">
        <v>71181.282687537067</v>
      </c>
      <c r="AS73" s="251">
        <v>34037.452840229373</v>
      </c>
      <c r="AT73" s="251">
        <v>0</v>
      </c>
      <c r="AU73" s="251">
        <v>334.26130281977441</v>
      </c>
      <c r="AV73" s="249">
        <v>11148.763573409475</v>
      </c>
      <c r="AW73" s="251">
        <v>6205.4314226369897</v>
      </c>
      <c r="AX73" s="251">
        <v>21256.691467413453</v>
      </c>
      <c r="AY73" s="252">
        <v>14707.670815759007</v>
      </c>
      <c r="AZ73" s="854">
        <v>6117.4199999999992</v>
      </c>
      <c r="BA73" s="294">
        <f>SUM(BB73:BL73)+AZ73</f>
        <v>2453750.432876504</v>
      </c>
      <c r="BB73" s="274">
        <f t="shared" ref="BB73:BL76" si="49">E73+Q73+AC73+AO73</f>
        <v>1525236.7591030581</v>
      </c>
      <c r="BC73" s="274">
        <f t="shared" si="49"/>
        <v>240011.93059444247</v>
      </c>
      <c r="BD73" s="274">
        <f t="shared" si="49"/>
        <v>256494.06119036156</v>
      </c>
      <c r="BE73" s="274">
        <f t="shared" si="49"/>
        <v>179912.71439262794</v>
      </c>
      <c r="BF73" s="274">
        <f t="shared" si="49"/>
        <v>94753.208065729355</v>
      </c>
      <c r="BG73" s="274">
        <f t="shared" si="49"/>
        <v>906.41</v>
      </c>
      <c r="BH73" s="274">
        <f t="shared" si="49"/>
        <v>5880.3122453114875</v>
      </c>
      <c r="BI73" s="274">
        <f t="shared" si="49"/>
        <v>22488.251146622992</v>
      </c>
      <c r="BJ73" s="274">
        <f t="shared" si="49"/>
        <v>14008.703480796345</v>
      </c>
      <c r="BK73" s="274">
        <f t="shared" si="49"/>
        <v>74054.323082700226</v>
      </c>
      <c r="BL73" s="298">
        <f t="shared" si="49"/>
        <v>33886.339574852798</v>
      </c>
    </row>
    <row r="74" spans="1:64" s="255" customFormat="1" x14ac:dyDescent="0.25">
      <c r="A74" s="1502"/>
      <c r="B74" s="126" t="s">
        <v>45</v>
      </c>
      <c r="C74" s="131" t="s">
        <v>234</v>
      </c>
      <c r="D74" s="274">
        <f>SUM(E74:O74)</f>
        <v>319050.67359999998</v>
      </c>
      <c r="E74" s="253">
        <v>273488.74243739899</v>
      </c>
      <c r="F74" s="253">
        <v>7580.4653863671074</v>
      </c>
      <c r="G74" s="253">
        <v>14871.875656331911</v>
      </c>
      <c r="H74" s="253">
        <v>2956.8389629207286</v>
      </c>
      <c r="I74" s="253">
        <v>5592.5885667177017</v>
      </c>
      <c r="J74" s="253">
        <v>3261.3667170733429</v>
      </c>
      <c r="K74" s="253">
        <v>131.83876981871472</v>
      </c>
      <c r="L74" s="253">
        <v>296.34007789312193</v>
      </c>
      <c r="M74" s="253">
        <v>22.795390607163224</v>
      </c>
      <c r="N74" s="253">
        <v>9885.5305028117127</v>
      </c>
      <c r="O74" s="254">
        <v>962.29113205953331</v>
      </c>
      <c r="P74" s="274">
        <f>SUM(Q74:AA74)</f>
        <v>331260.95540000004</v>
      </c>
      <c r="Q74" s="253">
        <v>285253.04323911492</v>
      </c>
      <c r="R74" s="253">
        <v>8300.6199636390138</v>
      </c>
      <c r="S74" s="253">
        <v>15104.472724651388</v>
      </c>
      <c r="T74" s="253">
        <v>3028.6135179523635</v>
      </c>
      <c r="U74" s="253">
        <v>5457.2878600112581</v>
      </c>
      <c r="V74" s="253">
        <v>3302.0960086613618</v>
      </c>
      <c r="W74" s="253">
        <v>130.33301852403932</v>
      </c>
      <c r="X74" s="253">
        <v>312.79924445769433</v>
      </c>
      <c r="Y74" s="253">
        <v>29.324929167908845</v>
      </c>
      <c r="Z74" s="253">
        <v>9374.6911061609935</v>
      </c>
      <c r="AA74" s="254">
        <v>967.67378765904539</v>
      </c>
      <c r="AB74" s="274">
        <f>SUM(AC74:AM74)</f>
        <v>345647.67739999993</v>
      </c>
      <c r="AC74" s="253">
        <v>298560.49732657953</v>
      </c>
      <c r="AD74" s="253">
        <v>9401.542483017809</v>
      </c>
      <c r="AE74" s="253">
        <v>15442.25539118191</v>
      </c>
      <c r="AF74" s="253">
        <v>3137.4515727068374</v>
      </c>
      <c r="AG74" s="253">
        <v>5570.1343028057499</v>
      </c>
      <c r="AH74" s="253">
        <v>3127.685511820896</v>
      </c>
      <c r="AI74" s="253">
        <v>118.87000187236558</v>
      </c>
      <c r="AJ74" s="253">
        <v>332.13581208090966</v>
      </c>
      <c r="AK74" s="253">
        <v>32.567123800648105</v>
      </c>
      <c r="AL74" s="253">
        <v>8954.0375848739895</v>
      </c>
      <c r="AM74" s="254">
        <v>970.50028925931349</v>
      </c>
      <c r="AN74" s="289">
        <f>SUM(AO74:AY74)</f>
        <v>1108506.8785768847</v>
      </c>
      <c r="AO74" s="253">
        <v>952224.82306257798</v>
      </c>
      <c r="AP74" s="253">
        <v>43814.746979892705</v>
      </c>
      <c r="AQ74" s="253">
        <v>51422.108073549432</v>
      </c>
      <c r="AR74" s="253">
        <v>15553.086146924979</v>
      </c>
      <c r="AS74" s="253">
        <v>15575.224728187248</v>
      </c>
      <c r="AT74" s="253">
        <v>15107.875755398267</v>
      </c>
      <c r="AU74" s="253">
        <v>248.38408245472297</v>
      </c>
      <c r="AV74" s="253">
        <v>1817.3692492649916</v>
      </c>
      <c r="AW74" s="253">
        <v>237.58477452190894</v>
      </c>
      <c r="AX74" s="253">
        <v>10623.510627250591</v>
      </c>
      <c r="AY74" s="254">
        <v>1882.165096861876</v>
      </c>
      <c r="AZ74" s="524">
        <v>0</v>
      </c>
      <c r="BA74" s="296">
        <f>SUM(BB74:BL74)+AZ74</f>
        <v>2104466.1849768842</v>
      </c>
      <c r="BB74" s="274">
        <f t="shared" si="49"/>
        <v>1809527.1060656714</v>
      </c>
      <c r="BC74" s="274">
        <f t="shared" si="49"/>
        <v>69097.374812916634</v>
      </c>
      <c r="BD74" s="274">
        <f t="shared" si="49"/>
        <v>96840.711845714643</v>
      </c>
      <c r="BE74" s="274">
        <f t="shared" si="49"/>
        <v>24675.990200504908</v>
      </c>
      <c r="BF74" s="274">
        <f t="shared" si="49"/>
        <v>32195.235457721956</v>
      </c>
      <c r="BG74" s="274">
        <f t="shared" si="49"/>
        <v>24799.023992953866</v>
      </c>
      <c r="BH74" s="274">
        <f t="shared" si="49"/>
        <v>629.42587266984253</v>
      </c>
      <c r="BI74" s="274">
        <f t="shared" si="49"/>
        <v>2758.6443836967173</v>
      </c>
      <c r="BJ74" s="274">
        <f t="shared" si="49"/>
        <v>322.27221809762909</v>
      </c>
      <c r="BK74" s="274">
        <f t="shared" si="49"/>
        <v>38837.769821097289</v>
      </c>
      <c r="BL74" s="300">
        <f t="shared" si="49"/>
        <v>4782.630305839768</v>
      </c>
    </row>
    <row r="75" spans="1:64" x14ac:dyDescent="0.25">
      <c r="A75" s="1502"/>
      <c r="B75" s="126" t="s">
        <v>46</v>
      </c>
      <c r="C75" s="131" t="s">
        <v>167</v>
      </c>
      <c r="D75" s="274">
        <f>SUM(E75:O75)</f>
        <v>-138.27154983605669</v>
      </c>
      <c r="E75" s="253">
        <v>-14.944615241567192</v>
      </c>
      <c r="F75" s="253">
        <v>-2.340985704889551</v>
      </c>
      <c r="G75" s="253">
        <v>-56.190490702624757</v>
      </c>
      <c r="H75" s="253">
        <v>-37.712901618988845</v>
      </c>
      <c r="I75" s="253">
        <v>-3.6810889510546163</v>
      </c>
      <c r="J75" s="253">
        <v>0</v>
      </c>
      <c r="K75" s="253">
        <v>0</v>
      </c>
      <c r="L75" s="253">
        <v>-3.3470019099623061</v>
      </c>
      <c r="M75" s="253">
        <v>0</v>
      </c>
      <c r="N75" s="253">
        <v>-11.838365223050722</v>
      </c>
      <c r="O75" s="254">
        <v>-8.2161004839187228</v>
      </c>
      <c r="P75" s="274">
        <f>SUM(Q75:AA75)</f>
        <v>-3465.4779518399218</v>
      </c>
      <c r="Q75" s="253">
        <v>-1737.1582141826216</v>
      </c>
      <c r="R75" s="253">
        <v>-272.11557345564211</v>
      </c>
      <c r="S75" s="253">
        <v>-687.95978621904646</v>
      </c>
      <c r="T75" s="253">
        <v>-461.73221502562114</v>
      </c>
      <c r="U75" s="253">
        <v>-39.12268601459494</v>
      </c>
      <c r="V75" s="253">
        <v>0</v>
      </c>
      <c r="W75" s="253">
        <v>0</v>
      </c>
      <c r="X75" s="253">
        <v>-40.978512372109428</v>
      </c>
      <c r="Y75" s="253">
        <v>0</v>
      </c>
      <c r="Z75" s="253">
        <v>-125.81837920945199</v>
      </c>
      <c r="AA75" s="254">
        <v>-100.59258536083399</v>
      </c>
      <c r="AB75" s="274">
        <f>SUM(AC75:AM75)</f>
        <v>-42198.891802237522</v>
      </c>
      <c r="AC75" s="253">
        <v>-22093.521160523866</v>
      </c>
      <c r="AD75" s="253">
        <v>-3460.8195909657629</v>
      </c>
      <c r="AE75" s="253">
        <v>-7886.256073598649</v>
      </c>
      <c r="AF75" s="253">
        <v>-5292.9525214465948</v>
      </c>
      <c r="AG75" s="253">
        <v>-437.02071924735526</v>
      </c>
      <c r="AH75" s="253">
        <v>0</v>
      </c>
      <c r="AI75" s="253">
        <v>0</v>
      </c>
      <c r="AJ75" s="253">
        <v>-469.74699474467383</v>
      </c>
      <c r="AK75" s="253">
        <v>0</v>
      </c>
      <c r="AL75" s="253">
        <v>-1405.4566334259011</v>
      </c>
      <c r="AM75" s="254">
        <v>-1153.1181082847206</v>
      </c>
      <c r="AN75" s="289">
        <f>SUM(AO75:AY75)</f>
        <v>13013.544138533201</v>
      </c>
      <c r="AO75" s="253">
        <v>8966.2773216322621</v>
      </c>
      <c r="AP75" s="253">
        <v>1404.5143817175579</v>
      </c>
      <c r="AQ75" s="253">
        <v>1323.7766640447387</v>
      </c>
      <c r="AR75" s="253">
        <v>888.46811039328531</v>
      </c>
      <c r="AS75" s="253">
        <v>37.499006568008888</v>
      </c>
      <c r="AT75" s="253">
        <v>0</v>
      </c>
      <c r="AU75" s="253">
        <v>0</v>
      </c>
      <c r="AV75" s="253">
        <v>78.851118178868404</v>
      </c>
      <c r="AW75" s="253">
        <v>0</v>
      </c>
      <c r="AX75" s="253">
        <v>120.59663353869345</v>
      </c>
      <c r="AY75" s="254">
        <v>193.56090245978652</v>
      </c>
      <c r="AZ75" s="524">
        <v>-6178.6078936435624</v>
      </c>
      <c r="BA75" s="296">
        <f>SUM(BB75:BL75)+AZ75</f>
        <v>-38967.70505902385</v>
      </c>
      <c r="BB75" s="274">
        <f t="shared" si="49"/>
        <v>-14879.346668315791</v>
      </c>
      <c r="BC75" s="274">
        <f t="shared" si="49"/>
        <v>-2330.7617684087363</v>
      </c>
      <c r="BD75" s="274">
        <f t="shared" si="49"/>
        <v>-7306.6296864755805</v>
      </c>
      <c r="BE75" s="274">
        <f t="shared" si="49"/>
        <v>-4903.9295276979192</v>
      </c>
      <c r="BF75" s="274">
        <f t="shared" si="49"/>
        <v>-442.32548764499592</v>
      </c>
      <c r="BG75" s="274">
        <f t="shared" si="49"/>
        <v>0</v>
      </c>
      <c r="BH75" s="274">
        <f t="shared" si="49"/>
        <v>0</v>
      </c>
      <c r="BI75" s="274">
        <f t="shared" si="49"/>
        <v>-435.22139084787716</v>
      </c>
      <c r="BJ75" s="274">
        <f t="shared" si="49"/>
        <v>0</v>
      </c>
      <c r="BK75" s="274">
        <f t="shared" si="49"/>
        <v>-1422.5167443197106</v>
      </c>
      <c r="BL75" s="300">
        <f t="shared" si="49"/>
        <v>-1068.3658916696868</v>
      </c>
    </row>
    <row r="76" spans="1:64" x14ac:dyDescent="0.25">
      <c r="A76" s="1502"/>
      <c r="B76" s="126" t="s">
        <v>168</v>
      </c>
      <c r="C76" s="131" t="s">
        <v>936</v>
      </c>
      <c r="D76" s="274">
        <f>SUM(E76:O76)</f>
        <v>-88168.255488288123</v>
      </c>
      <c r="E76" s="253">
        <v>-59017.479735521141</v>
      </c>
      <c r="F76" s="253">
        <v>-4157.8075422503025</v>
      </c>
      <c r="G76" s="253">
        <v>-7593.5506551044864</v>
      </c>
      <c r="H76" s="253">
        <v>-2540.8879994439271</v>
      </c>
      <c r="I76" s="253">
        <v>-6117.0054954048801</v>
      </c>
      <c r="J76" s="253">
        <v>0</v>
      </c>
      <c r="K76" s="253">
        <v>-146.78023033232009</v>
      </c>
      <c r="L76" s="253">
        <v>-616.52391425464361</v>
      </c>
      <c r="M76" s="253">
        <v>-429.18635487367987</v>
      </c>
      <c r="N76" s="253">
        <v>-6134.1601177033017</v>
      </c>
      <c r="O76" s="254">
        <v>-1414.8734433994236</v>
      </c>
      <c r="P76" s="274">
        <f>SUM(Q76:AA76)</f>
        <v>-90614.458288833295</v>
      </c>
      <c r="Q76" s="253">
        <v>-61143.645932997424</v>
      </c>
      <c r="R76" s="253">
        <v>-4524.1606719820729</v>
      </c>
      <c r="S76" s="253">
        <v>-7926.3854485555703</v>
      </c>
      <c r="T76" s="253">
        <v>-2561.3886663027884</v>
      </c>
      <c r="U76" s="253">
        <v>-5952.9532982155733</v>
      </c>
      <c r="V76" s="253">
        <v>0</v>
      </c>
      <c r="W76" s="253">
        <v>-140.47410120287736</v>
      </c>
      <c r="X76" s="253">
        <v>-654.46299208917128</v>
      </c>
      <c r="Y76" s="253">
        <v>-552.22257866743257</v>
      </c>
      <c r="Z76" s="253">
        <v>-5735.7383441724342</v>
      </c>
      <c r="AA76" s="254">
        <v>-1423.0262546479205</v>
      </c>
      <c r="AB76" s="274">
        <f>SUM(AC76:AM76)</f>
        <v>-94165.573830943133</v>
      </c>
      <c r="AC76" s="253">
        <v>-64141.21465482319</v>
      </c>
      <c r="AD76" s="253">
        <v>-5141.2430710930184</v>
      </c>
      <c r="AE76" s="253">
        <v>-7990.2194781969847</v>
      </c>
      <c r="AF76" s="253">
        <v>-2593.8753982920175</v>
      </c>
      <c r="AG76" s="253">
        <v>-6009.9390934551693</v>
      </c>
      <c r="AH76" s="253">
        <v>0</v>
      </c>
      <c r="AI76" s="253">
        <v>-126.80424666297104</v>
      </c>
      <c r="AJ76" s="253">
        <v>-689.30223604185596</v>
      </c>
      <c r="AK76" s="253">
        <v>-608.33557108343166</v>
      </c>
      <c r="AL76" s="253">
        <v>-5452.1028090340651</v>
      </c>
      <c r="AM76" s="254">
        <v>-1412.5372722604425</v>
      </c>
      <c r="AN76" s="289">
        <f>SUM(AO76:AY76)</f>
        <v>-301881.38194940815</v>
      </c>
      <c r="AO76" s="253">
        <v>-206269.67018719405</v>
      </c>
      <c r="AP76" s="253">
        <v>-26170.968481720654</v>
      </c>
      <c r="AQ76" s="253">
        <v>-26989.214675251551</v>
      </c>
      <c r="AR76" s="253">
        <v>-12313.865283504678</v>
      </c>
      <c r="AS76" s="253">
        <v>-15310.925165177707</v>
      </c>
      <c r="AT76" s="253">
        <v>0</v>
      </c>
      <c r="AU76" s="253">
        <v>-187.9422826654355</v>
      </c>
      <c r="AV76" s="253">
        <v>-3108.470217042046</v>
      </c>
      <c r="AW76" s="253">
        <v>-3535.9759202562482</v>
      </c>
      <c r="AX76" s="253">
        <v>-5640.1799024161855</v>
      </c>
      <c r="AY76" s="254">
        <v>-2354.1698341796578</v>
      </c>
      <c r="AZ76" s="524">
        <v>-1391.8530144350507</v>
      </c>
      <c r="BA76" s="296">
        <f>SUM(BB76:BL76)+AZ76</f>
        <v>-576221.52257190773</v>
      </c>
      <c r="BB76" s="274">
        <f t="shared" si="49"/>
        <v>-390572.01051053579</v>
      </c>
      <c r="BC76" s="274">
        <f t="shared" si="49"/>
        <v>-39994.179767046051</v>
      </c>
      <c r="BD76" s="274">
        <f t="shared" si="49"/>
        <v>-50499.370257108589</v>
      </c>
      <c r="BE76" s="274">
        <f t="shared" si="49"/>
        <v>-20010.017347543413</v>
      </c>
      <c r="BF76" s="274">
        <f t="shared" si="49"/>
        <v>-33390.823052253327</v>
      </c>
      <c r="BG76" s="274">
        <f t="shared" si="49"/>
        <v>0</v>
      </c>
      <c r="BH76" s="274">
        <f t="shared" si="49"/>
        <v>-602.00086086360398</v>
      </c>
      <c r="BI76" s="274">
        <f t="shared" si="49"/>
        <v>-5068.7593594277168</v>
      </c>
      <c r="BJ76" s="274">
        <f t="shared" si="49"/>
        <v>-5125.7204248807921</v>
      </c>
      <c r="BK76" s="274">
        <f t="shared" si="49"/>
        <v>-22962.181173325986</v>
      </c>
      <c r="BL76" s="300">
        <f t="shared" si="49"/>
        <v>-6604.6068044874446</v>
      </c>
    </row>
    <row r="77" spans="1:64" s="209" customFormat="1" x14ac:dyDescent="0.25">
      <c r="A77" s="1503"/>
      <c r="B77" s="314" t="s">
        <v>463</v>
      </c>
      <c r="C77" s="313" t="s">
        <v>8</v>
      </c>
      <c r="D77" s="278">
        <f>SUM(D73:D76)</f>
        <v>517899.4762329415</v>
      </c>
      <c r="E77" s="278">
        <f t="shared" ref="E77:BL77" si="50">SUM(E73:E76)</f>
        <v>366260.79606722144</v>
      </c>
      <c r="F77" s="278">
        <f t="shared" si="50"/>
        <v>17843.738208604791</v>
      </c>
      <c r="G77" s="278">
        <f t="shared" si="50"/>
        <v>41712.309194340916</v>
      </c>
      <c r="H77" s="278">
        <f t="shared" si="50"/>
        <v>14881.189425216206</v>
      </c>
      <c r="I77" s="278">
        <f t="shared" si="50"/>
        <v>30062.11221216364</v>
      </c>
      <c r="J77" s="278">
        <f t="shared" si="50"/>
        <v>3261.3667170733429</v>
      </c>
      <c r="K77" s="278">
        <f t="shared" si="50"/>
        <v>184.8363440343438</v>
      </c>
      <c r="L77" s="278">
        <f t="shared" si="50"/>
        <v>2507.2976887747336</v>
      </c>
      <c r="M77" s="278">
        <f t="shared" si="50"/>
        <v>2016.4841954274241</v>
      </c>
      <c r="N77" s="278">
        <f t="shared" si="50"/>
        <v>33199.404524869009</v>
      </c>
      <c r="O77" s="284">
        <f t="shared" si="50"/>
        <v>5969.9416552157472</v>
      </c>
      <c r="P77" s="278">
        <f t="shared" si="50"/>
        <v>515552.30113014625</v>
      </c>
      <c r="Q77" s="278">
        <f t="shared" si="50"/>
        <v>390172.68354759197</v>
      </c>
      <c r="R77" s="278">
        <f t="shared" si="50"/>
        <v>19873.684925737012</v>
      </c>
      <c r="S77" s="278">
        <f t="shared" si="50"/>
        <v>42691.137249698462</v>
      </c>
      <c r="T77" s="278">
        <f t="shared" si="50"/>
        <v>21424.145575690007</v>
      </c>
      <c r="U77" s="278">
        <f t="shared" si="50"/>
        <v>13503.166937568651</v>
      </c>
      <c r="V77" s="278">
        <f t="shared" si="50"/>
        <v>3455.1160086613618</v>
      </c>
      <c r="W77" s="278">
        <f t="shared" si="50"/>
        <v>201.20074695857937</v>
      </c>
      <c r="X77" s="278">
        <f t="shared" si="50"/>
        <v>2122.9680367960573</v>
      </c>
      <c r="Y77" s="278">
        <f>SUM(Y73:Y76)</f>
        <v>2099.4239835367553</v>
      </c>
      <c r="Z77" s="278">
        <f>SUM(Z73:Z76)</f>
        <v>14594.544423102227</v>
      </c>
      <c r="AA77" s="284">
        <f t="shared" si="50"/>
        <v>5414.2296948051562</v>
      </c>
      <c r="AB77" s="278">
        <f t="shared" si="50"/>
        <v>666071.92931020085</v>
      </c>
      <c r="AC77" s="278">
        <f t="shared" si="50"/>
        <v>453381.38846908917</v>
      </c>
      <c r="AD77" s="278">
        <f t="shared" si="50"/>
        <v>29251.055499443741</v>
      </c>
      <c r="AE77" s="278">
        <f t="shared" si="50"/>
        <v>64266.32907186677</v>
      </c>
      <c r="AF77" s="278">
        <f t="shared" si="50"/>
        <v>68060.451055634665</v>
      </c>
      <c r="AG77" s="278">
        <f t="shared" si="50"/>
        <v>15210.76442401376</v>
      </c>
      <c r="AH77" s="278">
        <f t="shared" si="50"/>
        <v>3881.0755118208958</v>
      </c>
      <c r="AI77" s="278">
        <f t="shared" si="50"/>
        <v>5126.9970635157406</v>
      </c>
      <c r="AJ77" s="278">
        <f t="shared" si="50"/>
        <v>5176.135330662034</v>
      </c>
      <c r="AK77" s="278">
        <f t="shared" si="50"/>
        <v>2182.3068181463523</v>
      </c>
      <c r="AL77" s="278">
        <f t="shared" si="50"/>
        <v>14352.827212394026</v>
      </c>
      <c r="AM77" s="284">
        <f t="shared" si="50"/>
        <v>5182.5988536135246</v>
      </c>
      <c r="AN77" s="849">
        <f t="shared" si="50"/>
        <v>2244956.7244572467</v>
      </c>
      <c r="AO77" s="278">
        <f t="shared" si="50"/>
        <v>1719497.6399059752</v>
      </c>
      <c r="AP77" s="278">
        <f t="shared" si="50"/>
        <v>199815.88523811879</v>
      </c>
      <c r="AQ77" s="278">
        <f t="shared" si="50"/>
        <v>146858.99757658588</v>
      </c>
      <c r="AR77" s="278">
        <f t="shared" si="50"/>
        <v>75308.971661350646</v>
      </c>
      <c r="AS77" s="278">
        <f t="shared" si="50"/>
        <v>34339.251409806922</v>
      </c>
      <c r="AT77" s="278">
        <f t="shared" si="50"/>
        <v>15107.875755398267</v>
      </c>
      <c r="AU77" s="278">
        <f t="shared" si="50"/>
        <v>394.70310260906183</v>
      </c>
      <c r="AV77" s="278">
        <f t="shared" si="50"/>
        <v>9936.5137238112893</v>
      </c>
      <c r="AW77" s="278">
        <f>SUM(AW73:AW76)</f>
        <v>2907.0402769026505</v>
      </c>
      <c r="AX77" s="278">
        <f t="shared" si="50"/>
        <v>26360.618825786554</v>
      </c>
      <c r="AY77" s="284">
        <f t="shared" si="50"/>
        <v>14429.22698090101</v>
      </c>
      <c r="AZ77" s="305">
        <f t="shared" si="50"/>
        <v>-1453.0409080786139</v>
      </c>
      <c r="BA77" s="297">
        <f t="shared" si="50"/>
        <v>3943027.3902224568</v>
      </c>
      <c r="BB77" s="275">
        <f t="shared" si="50"/>
        <v>2929312.5079898783</v>
      </c>
      <c r="BC77" s="275">
        <f t="shared" si="50"/>
        <v>266784.36387190426</v>
      </c>
      <c r="BD77" s="275">
        <f t="shared" si="50"/>
        <v>295528.77309249208</v>
      </c>
      <c r="BE77" s="275">
        <f t="shared" si="50"/>
        <v>179674.75771789151</v>
      </c>
      <c r="BF77" s="275">
        <f t="shared" si="50"/>
        <v>93115.294983552987</v>
      </c>
      <c r="BG77" s="275">
        <f t="shared" si="50"/>
        <v>25705.433992953866</v>
      </c>
      <c r="BH77" s="275">
        <f t="shared" si="50"/>
        <v>5907.7372571177257</v>
      </c>
      <c r="BI77" s="275">
        <f t="shared" si="50"/>
        <v>19742.914780044113</v>
      </c>
      <c r="BJ77" s="275">
        <f>SUM(BJ73:BJ76)</f>
        <v>9205.2552740131814</v>
      </c>
      <c r="BK77" s="275">
        <f t="shared" si="50"/>
        <v>88507.394986151819</v>
      </c>
      <c r="BL77" s="299">
        <f t="shared" si="50"/>
        <v>30995.997184535434</v>
      </c>
    </row>
    <row r="78" spans="1:64" s="209" customFormat="1" ht="14.85" customHeight="1" x14ac:dyDescent="0.25">
      <c r="A78" s="1501" t="s">
        <v>235</v>
      </c>
      <c r="B78" s="315" t="s">
        <v>121</v>
      </c>
      <c r="C78" s="125" t="s">
        <v>174</v>
      </c>
      <c r="D78" s="273">
        <f>D20+SUM(D22:D23,D27)+SUM(D29:D32)+D37+D41+D46+D51+SUM(D56:D57)+SUM(D59:D60)+SUM(D64:D68)+D73</f>
        <v>28056441.932948995</v>
      </c>
      <c r="E78" s="273">
        <f>E20+SUM(E22:E23,E27)+SUM(E29:E32)+E37+E41+E46+E51+SUM(E56:E57)+SUM(E59:E60)+SUM(E64:E68)+E73</f>
        <v>16718930.741440164</v>
      </c>
      <c r="F78" s="273">
        <f>F20+SUM(F22:F23,F27)+SUM(F29:F32)+F37+F41+F46+F51+SUM(F56:F57)+SUM(F59:F60)+SUM(F64:F68)+F73</f>
        <v>1267652.4870905667</v>
      </c>
      <c r="G78" s="273">
        <f t="shared" ref="G78:O78" si="51">G20+SUM(G22:G23,G27)+SUM(G29:G32)+G37+G41+G46+G51+SUM(G56:G57)+SUM(G59:G60)+SUM(G64:G68)+G73</f>
        <v>4919581.7198641552</v>
      </c>
      <c r="H78" s="273">
        <f t="shared" si="51"/>
        <v>2086860.1853178318</v>
      </c>
      <c r="I78" s="273">
        <f t="shared" si="51"/>
        <v>493156.18143401801</v>
      </c>
      <c r="J78" s="273">
        <f t="shared" si="51"/>
        <v>396298.36942992173</v>
      </c>
      <c r="K78" s="273">
        <f t="shared" si="51"/>
        <v>14162.318136852969</v>
      </c>
      <c r="L78" s="273">
        <f t="shared" si="51"/>
        <v>341732.64794058917</v>
      </c>
      <c r="M78" s="273">
        <f t="shared" si="51"/>
        <v>431261.37773663609</v>
      </c>
      <c r="N78" s="273">
        <f t="shared" si="51"/>
        <v>423745.97321825341</v>
      </c>
      <c r="O78" s="285">
        <f t="shared" si="51"/>
        <v>963059.93134000187</v>
      </c>
      <c r="P78" s="273">
        <f>P20+SUM(P22:P23,P27)+SUM(P29:P32)+P37+P41+P46+P51+SUM(P56:P57)+SUM(P59:P60)+SUM(P64:P68)+P73</f>
        <v>30190044.629869565</v>
      </c>
      <c r="Q78" s="273">
        <f t="shared" ref="Q78:AA78" si="52">Q20+SUM(Q22:Q23,Q27)+SUM(Q29:Q32)+Q37+Q41+Q46+Q51+SUM(Q56:Q57)+SUM(Q59:Q60)+SUM(Q64:Q68)+Q73</f>
        <v>17761069.93602201</v>
      </c>
      <c r="R78" s="273">
        <f t="shared" si="52"/>
        <v>1484321.2593358106</v>
      </c>
      <c r="S78" s="273">
        <f t="shared" si="52"/>
        <v>5964779.7470185226</v>
      </c>
      <c r="T78" s="273">
        <f t="shared" si="52"/>
        <v>2198484.0646625552</v>
      </c>
      <c r="U78" s="273">
        <f t="shared" si="52"/>
        <v>317220.45280046941</v>
      </c>
      <c r="V78" s="273">
        <f t="shared" si="52"/>
        <v>159278.86981670951</v>
      </c>
      <c r="W78" s="273">
        <f t="shared" si="52"/>
        <v>13929.044118517018</v>
      </c>
      <c r="X78" s="273">
        <f t="shared" si="52"/>
        <v>368831.99950176006</v>
      </c>
      <c r="Y78" s="273">
        <f t="shared" si="52"/>
        <v>687510.78443501866</v>
      </c>
      <c r="Z78" s="273">
        <f t="shared" si="52"/>
        <v>283037.58719232405</v>
      </c>
      <c r="AA78" s="285">
        <f t="shared" si="52"/>
        <v>951580.88496587146</v>
      </c>
      <c r="AB78" s="273">
        <f>AB20+SUM(AB22:AB23,AB27)+SUM(AB29:AB32)+AB37+AB41+AB46+AB51+SUM(AB56:AB57)+SUM(AB59:AB60)+SUM(AB64:AB68)+AB73</f>
        <v>49021915.183020256</v>
      </c>
      <c r="AC78" s="273">
        <f t="shared" ref="AC78:AM78" si="53">AC20+SUM(AC22:AC23,AC27)+SUM(AC29:AC32)+AC37+AC41+AC46+AC51+SUM(AC56:AC57)+SUM(AC59:AC60)+SUM(AC64:AC68)+AC73</f>
        <v>29725920.098681483</v>
      </c>
      <c r="AD78" s="273">
        <f t="shared" si="53"/>
        <v>2233272.1016788972</v>
      </c>
      <c r="AE78" s="273">
        <f t="shared" si="53"/>
        <v>9277464.3534534052</v>
      </c>
      <c r="AF78" s="273">
        <f t="shared" si="53"/>
        <v>3806566.4772807127</v>
      </c>
      <c r="AG78" s="273">
        <f t="shared" si="53"/>
        <v>521106.14123893401</v>
      </c>
      <c r="AH78" s="273">
        <f t="shared" si="53"/>
        <v>584486.4363064653</v>
      </c>
      <c r="AI78" s="273">
        <f t="shared" si="53"/>
        <v>12960.941851468233</v>
      </c>
      <c r="AJ78" s="273">
        <f t="shared" si="53"/>
        <v>421499.50967516174</v>
      </c>
      <c r="AK78" s="273">
        <f t="shared" si="53"/>
        <v>1084166.9483978441</v>
      </c>
      <c r="AL78" s="273">
        <f t="shared" si="53"/>
        <v>345751.79062909668</v>
      </c>
      <c r="AM78" s="273">
        <f t="shared" si="53"/>
        <v>1008720.3838267878</v>
      </c>
      <c r="AN78" s="276">
        <f>AN20+SUM(AN22:AN23,AN27)+SUM(AN29:AN32)+AN37+AN41+AN46+AN51+SUM(AN56:AN57)+SUM(AN59:AN60)+SUM(AN64:AN68)+AN73</f>
        <v>111531458.12230659</v>
      </c>
      <c r="AO78" s="273">
        <f t="shared" ref="AO78:AY78" si="54">AO20+SUM(AO22:AO23,AO27)+SUM(AO29:AO32)+AO37+AO41+AO46+AO51+SUM(AO56:AO57)+SUM(AO59:AO60)+SUM(AO64:AO68)+AO73</f>
        <v>59937640.195780016</v>
      </c>
      <c r="AP78" s="273">
        <f t="shared" si="54"/>
        <v>7361711.9452747712</v>
      </c>
      <c r="AQ78" s="273">
        <f t="shared" si="54"/>
        <v>22518876.431969214</v>
      </c>
      <c r="AR78" s="273">
        <f t="shared" si="54"/>
        <v>10620763.923821284</v>
      </c>
      <c r="AS78" s="273">
        <f t="shared" si="54"/>
        <v>1090174.4892005571</v>
      </c>
      <c r="AT78" s="273">
        <f t="shared" si="54"/>
        <v>1365234.6716795557</v>
      </c>
      <c r="AU78" s="273">
        <f t="shared" si="54"/>
        <v>21317.275151681933</v>
      </c>
      <c r="AV78" s="273">
        <f t="shared" si="54"/>
        <v>2162376.3602960305</v>
      </c>
      <c r="AW78" s="273">
        <f t="shared" si="54"/>
        <v>2769806.8152477928</v>
      </c>
      <c r="AX78" s="273">
        <f t="shared" si="54"/>
        <v>1059575.7102388358</v>
      </c>
      <c r="AY78" s="285">
        <f t="shared" si="54"/>
        <v>2623980.3036468765</v>
      </c>
      <c r="AZ78" s="298">
        <f>AZ20+SUM(AZ22:AZ23,AZ27)+SUM(AZ29:AZ32)+AZ37+AZ41+AZ46+AZ51+SUM(AZ56:AZ57)+SUM(AZ59:AZ60)+SUM(AZ64:AZ68)+AZ73</f>
        <v>3048898.5101629733</v>
      </c>
      <c r="BA78" s="294">
        <f>BA20+SUM(BA22:BA23,BA27)+SUM(BA29:BA32)+BA37+BA41+BA46+BA51+SUM(BA56:BA57)+SUM(BA59:BA60)+SUM(BA64:BA68)+BA73</f>
        <v>221848758.37830839</v>
      </c>
      <c r="BB78" s="273">
        <f t="shared" ref="BB78:BL78" si="55">BB20+SUM(BB22:BB23,BB27)+SUM(BB29:BB32)+BB37+BB41+BB46+BB51+SUM(BB56:BB57)+SUM(BB59:BB60)+SUM(BB64:BB68)+BB73</f>
        <v>124143560.97192368</v>
      </c>
      <c r="BC78" s="273">
        <f t="shared" si="55"/>
        <v>12346957.793380044</v>
      </c>
      <c r="BD78" s="273">
        <f t="shared" si="55"/>
        <v>42680702.252305299</v>
      </c>
      <c r="BE78" s="273">
        <f t="shared" si="55"/>
        <v>18712674.651082385</v>
      </c>
      <c r="BF78" s="273">
        <f t="shared" si="55"/>
        <v>2421657.264673979</v>
      </c>
      <c r="BG78" s="273">
        <f t="shared" si="55"/>
        <v>2505298.3472326528</v>
      </c>
      <c r="BH78" s="273">
        <f t="shared" si="55"/>
        <v>62369.579258520149</v>
      </c>
      <c r="BI78" s="273">
        <f t="shared" si="55"/>
        <v>3294440.5174135421</v>
      </c>
      <c r="BJ78" s="273">
        <f>BJ20+SUM(BJ22:BJ23,BJ27)+SUM(BJ29:BJ32)+BJ37+BJ41+BJ46+BJ51+SUM(BJ56:BJ57)+SUM(BJ59:BJ60)+SUM(BJ64:BJ68)+BJ73</f>
        <v>4972745.9258172913</v>
      </c>
      <c r="BK78" s="273">
        <f t="shared" si="55"/>
        <v>2112111.0612785104</v>
      </c>
      <c r="BL78" s="298">
        <f t="shared" si="55"/>
        <v>5547341.503779538</v>
      </c>
    </row>
    <row r="79" spans="1:64" s="209" customFormat="1" x14ac:dyDescent="0.25">
      <c r="A79" s="1507"/>
      <c r="B79" s="126" t="s">
        <v>55</v>
      </c>
      <c r="C79" s="127" t="s">
        <v>175</v>
      </c>
      <c r="D79" s="274">
        <f>D21+D24+D34+D38+D43+D48+D53+D58+D70+D75</f>
        <v>-1615524.074927371</v>
      </c>
      <c r="E79" s="274">
        <f>E21+E24+E34+E38+E43+E48+E53+E58+E70+E75</f>
        <v>-1080761.1428884773</v>
      </c>
      <c r="F79" s="274">
        <f>F21+F24+F34+F38+F43+F48+F53+F58+F70+F75</f>
        <v>-82692.626804795451</v>
      </c>
      <c r="G79" s="274">
        <f t="shared" ref="G79:O79" si="56">G21+G24+G34+G38+G43+G48+G53+G58+G70+G75</f>
        <v>-253160.8000656793</v>
      </c>
      <c r="H79" s="274">
        <f t="shared" si="56"/>
        <v>-100970.64786681431</v>
      </c>
      <c r="I79" s="274">
        <f t="shared" si="56"/>
        <v>-10072.642319645132</v>
      </c>
      <c r="J79" s="274">
        <f t="shared" si="56"/>
        <v>-15691.846980004675</v>
      </c>
      <c r="K79" s="274">
        <f t="shared" si="56"/>
        <v>-919.5893098945312</v>
      </c>
      <c r="L79" s="274">
        <f t="shared" si="56"/>
        <v>-5461.0067533385782</v>
      </c>
      <c r="M79" s="274">
        <f t="shared" si="56"/>
        <v>-12044.223341941844</v>
      </c>
      <c r="N79" s="274">
        <f t="shared" si="56"/>
        <v>-11548.044747707461</v>
      </c>
      <c r="O79" s="282">
        <f t="shared" si="56"/>
        <v>-42201.503849072011</v>
      </c>
      <c r="P79" s="274">
        <f>P21+P24+P34+P38+P43+P48+P53+P58+P70+P75</f>
        <v>-2718673.6284656865</v>
      </c>
      <c r="Q79" s="274">
        <f t="shared" ref="Q79:AA79" si="57">Q21+Q24+Q34+Q38+Q43+Q48+Q53+Q58+Q70+Q75</f>
        <v>-1719305.5237250933</v>
      </c>
      <c r="R79" s="274">
        <f t="shared" si="57"/>
        <v>-136684.54655954242</v>
      </c>
      <c r="S79" s="274">
        <f t="shared" si="57"/>
        <v>-459789.01494471228</v>
      </c>
      <c r="T79" s="274">
        <f t="shared" si="57"/>
        <v>-176971.79332111398</v>
      </c>
      <c r="U79" s="274">
        <f t="shared" si="57"/>
        <v>-28786.205936118993</v>
      </c>
      <c r="V79" s="274">
        <f t="shared" si="57"/>
        <v>-32264.911432168621</v>
      </c>
      <c r="W79" s="274">
        <f t="shared" si="57"/>
        <v>-1309.3473747455694</v>
      </c>
      <c r="X79" s="274">
        <f t="shared" si="57"/>
        <v>-10649.269266397172</v>
      </c>
      <c r="Y79" s="274">
        <f t="shared" si="57"/>
        <v>-56060.765067760105</v>
      </c>
      <c r="Z79" s="274">
        <f t="shared" si="57"/>
        <v>-27593.891964321367</v>
      </c>
      <c r="AA79" s="282">
        <f t="shared" si="57"/>
        <v>-69258.358873712554</v>
      </c>
      <c r="AB79" s="274">
        <f>AB21+AB24+AB34+AB38+AB43+AB48+AB53+AB58+AB70+AB75</f>
        <v>-14050909.788420701</v>
      </c>
      <c r="AC79" s="274">
        <f t="shared" ref="AC79:AM79" si="58">AC21+AC24+AC34+AC38+AC43+AC48+AC53+AC58+AC70+AC75</f>
        <v>-8927937.0903580319</v>
      </c>
      <c r="AD79" s="274">
        <f t="shared" si="58"/>
        <v>-734455.54184632166</v>
      </c>
      <c r="AE79" s="274">
        <f t="shared" si="58"/>
        <v>-2329337.1039468604</v>
      </c>
      <c r="AF79" s="274">
        <f t="shared" si="58"/>
        <v>-891765.02678423631</v>
      </c>
      <c r="AG79" s="274">
        <f t="shared" si="58"/>
        <v>-173421.97431121874</v>
      </c>
      <c r="AH79" s="274">
        <f t="shared" si="58"/>
        <v>-172819.81505697116</v>
      </c>
      <c r="AI79" s="274">
        <f t="shared" si="58"/>
        <v>-5202.6744509137352</v>
      </c>
      <c r="AJ79" s="274">
        <f t="shared" si="58"/>
        <v>-59047.32697833806</v>
      </c>
      <c r="AK79" s="274">
        <f t="shared" si="58"/>
        <v>-293824.48856574413</v>
      </c>
      <c r="AL79" s="274">
        <f t="shared" si="58"/>
        <v>-154757.13928330096</v>
      </c>
      <c r="AM79" s="282">
        <f t="shared" si="58"/>
        <v>-308341.60683876619</v>
      </c>
      <c r="AN79" s="289">
        <f>AN21+AN24+AN34+AN38+AN43+AN48+AN53+AN58+AN70+AN75</f>
        <v>11061033.814811457</v>
      </c>
      <c r="AO79" s="274">
        <f t="shared" ref="AO79:AY79" si="59">AO21+AO24+AO34+AO38+AO43+AO48+AO53+AO58+AO70+AO75</f>
        <v>6688356.8632481033</v>
      </c>
      <c r="AP79" s="274">
        <f t="shared" si="59"/>
        <v>572506.05607371673</v>
      </c>
      <c r="AQ79" s="274">
        <f t="shared" si="59"/>
        <v>2227198.5461150552</v>
      </c>
      <c r="AR79" s="274">
        <f t="shared" si="59"/>
        <v>862464.46842900035</v>
      </c>
      <c r="AS79" s="274">
        <f t="shared" si="59"/>
        <v>-89353.407021155042</v>
      </c>
      <c r="AT79" s="274">
        <f t="shared" si="59"/>
        <v>0</v>
      </c>
      <c r="AU79" s="274">
        <f t="shared" si="59"/>
        <v>-21120.629142252979</v>
      </c>
      <c r="AV79" s="274">
        <f t="shared" si="59"/>
        <v>53390.27396976031</v>
      </c>
      <c r="AW79" s="274">
        <f t="shared" si="59"/>
        <v>593465.20187146752</v>
      </c>
      <c r="AX79" s="274">
        <f t="shared" si="59"/>
        <v>-166319.04792644529</v>
      </c>
      <c r="AY79" s="282">
        <f t="shared" si="59"/>
        <v>340445.4891942034</v>
      </c>
      <c r="AZ79" s="300">
        <f>AZ21+AZ24+AZ34+AZ38+AZ43+AZ48+AZ53+AZ58+AZ70+AZ75</f>
        <v>-4733733.0521141961</v>
      </c>
      <c r="BA79" s="296">
        <f>BA21+BA24+BA34+BA38+BA43+BA48+BA53+BA58+BA70+BA75</f>
        <v>-12057806.729116503</v>
      </c>
      <c r="BB79" s="274">
        <f t="shared" ref="BB79:BL79" si="60">BB21+BB24+BB34+BB38+BB43+BB48+BB53+BB58+BB70+BB75</f>
        <v>-5039646.893723499</v>
      </c>
      <c r="BC79" s="274">
        <f t="shared" si="60"/>
        <v>-381326.65913694259</v>
      </c>
      <c r="BD79" s="274">
        <f t="shared" si="60"/>
        <v>-815088.37284219626</v>
      </c>
      <c r="BE79" s="274">
        <f t="shared" si="60"/>
        <v>-307242.99954316427</v>
      </c>
      <c r="BF79" s="274">
        <f t="shared" si="60"/>
        <v>-301634.22958813794</v>
      </c>
      <c r="BG79" s="274">
        <f t="shared" si="60"/>
        <v>-220776.57346914447</v>
      </c>
      <c r="BH79" s="274">
        <f t="shared" si="60"/>
        <v>-28552.240277806824</v>
      </c>
      <c r="BI79" s="274">
        <f t="shared" si="60"/>
        <v>-21767.32902831351</v>
      </c>
      <c r="BJ79" s="274">
        <f>BJ21+BJ24+BJ34+BJ38+BJ43+BJ48+BJ53+BJ58+BJ70+BJ75</f>
        <v>231535.72489602154</v>
      </c>
      <c r="BK79" s="274">
        <f t="shared" si="60"/>
        <v>-360218.12392177514</v>
      </c>
      <c r="BL79" s="300">
        <f t="shared" si="60"/>
        <v>-79355.980367347336</v>
      </c>
    </row>
    <row r="80" spans="1:64" s="209" customFormat="1" x14ac:dyDescent="0.25">
      <c r="A80" s="1507"/>
      <c r="B80" s="126" t="s">
        <v>56</v>
      </c>
      <c r="C80" s="127" t="s">
        <v>176</v>
      </c>
      <c r="D80" s="274">
        <f>D25+D33+D42+D47+D52+D61+D69+D74</f>
        <v>1261061.7883980507</v>
      </c>
      <c r="E80" s="274">
        <f>E25+E33+E42+E47+E52+E61+E69+E74</f>
        <v>1002138.7888586054</v>
      </c>
      <c r="F80" s="274">
        <f>F25+F33+F42+F47+F52+F61+F69+F74</f>
        <v>27749.435804982972</v>
      </c>
      <c r="G80" s="274">
        <f t="shared" ref="G80:O80" si="61">G25+G33+G42+G47+G52+G61+G69+G74</f>
        <v>118198.84379038715</v>
      </c>
      <c r="H80" s="274">
        <f t="shared" si="61"/>
        <v>23522.989444150204</v>
      </c>
      <c r="I80" s="274">
        <f t="shared" si="61"/>
        <v>24580.696450572566</v>
      </c>
      <c r="J80" s="274">
        <f t="shared" si="61"/>
        <v>10517.422912982849</v>
      </c>
      <c r="K80" s="274">
        <f t="shared" si="61"/>
        <v>578.09406978613458</v>
      </c>
      <c r="L80" s="274">
        <f t="shared" si="61"/>
        <v>2356.5150090261295</v>
      </c>
      <c r="M80" s="274">
        <f t="shared" si="61"/>
        <v>183.5767001534754</v>
      </c>
      <c r="N80" s="274">
        <f t="shared" si="61"/>
        <v>43581.501010236243</v>
      </c>
      <c r="O80" s="282">
        <f t="shared" si="61"/>
        <v>7653.9243471675418</v>
      </c>
      <c r="P80" s="274">
        <f>P25+P33+P42+P47+P52+P61+P69+P74</f>
        <v>1186830.9632896383</v>
      </c>
      <c r="Q80" s="274">
        <f t="shared" ref="Q80:AA80" si="62">Q25+Q33+Q42+Q47+Q52+Q61+Q69+Q74</f>
        <v>930975.92572723876</v>
      </c>
      <c r="R80" s="274">
        <f t="shared" si="62"/>
        <v>27090.604422688179</v>
      </c>
      <c r="S80" s="274">
        <f t="shared" si="62"/>
        <v>130236.15852452451</v>
      </c>
      <c r="T80" s="274">
        <f t="shared" si="62"/>
        <v>26113.787447199047</v>
      </c>
      <c r="U80" s="274">
        <f t="shared" si="62"/>
        <v>19108.753159851214</v>
      </c>
      <c r="V80" s="274">
        <f t="shared" si="62"/>
        <v>8730.2421961287346</v>
      </c>
      <c r="W80" s="274">
        <f t="shared" si="62"/>
        <v>456.36249057037003</v>
      </c>
      <c r="X80" s="274">
        <f t="shared" si="62"/>
        <v>2697.0668046596115</v>
      </c>
      <c r="Y80" s="274">
        <f t="shared" si="62"/>
        <v>252.85001293683857</v>
      </c>
      <c r="Z80" s="274">
        <f t="shared" si="62"/>
        <v>32825.583493613507</v>
      </c>
      <c r="AA80" s="282">
        <f t="shared" si="62"/>
        <v>8343.6290102274434</v>
      </c>
      <c r="AB80" s="274">
        <f>AB25+AB33+AB42+AB47+AB52+AB61+AB69+AB74</f>
        <v>1269211.6932820601</v>
      </c>
      <c r="AC80" s="274">
        <f t="shared" ref="AC80:AM80" si="63">AC25+AC33+AC42+AC47+AC52+AC61+AC69+AC74</f>
        <v>1001452.2136432026</v>
      </c>
      <c r="AD80" s="274">
        <f t="shared" si="63"/>
        <v>31535.302277380695</v>
      </c>
      <c r="AE80" s="274">
        <f t="shared" si="63"/>
        <v>135324.77394224159</v>
      </c>
      <c r="AF80" s="274">
        <f t="shared" si="63"/>
        <v>27494.359734118298</v>
      </c>
      <c r="AG80" s="274">
        <f t="shared" si="63"/>
        <v>20225.507713243442</v>
      </c>
      <c r="AH80" s="274">
        <f t="shared" si="63"/>
        <v>8534.4815407074057</v>
      </c>
      <c r="AI80" s="274">
        <f t="shared" si="63"/>
        <v>431.62444728339176</v>
      </c>
      <c r="AJ80" s="274">
        <f t="shared" si="63"/>
        <v>2910.5983905458429</v>
      </c>
      <c r="AK80" s="274">
        <f t="shared" si="63"/>
        <v>285.39475320349493</v>
      </c>
      <c r="AL80" s="274">
        <f t="shared" si="63"/>
        <v>32512.673194669322</v>
      </c>
      <c r="AM80" s="282">
        <f t="shared" si="63"/>
        <v>8504.7636454641488</v>
      </c>
      <c r="AN80" s="289">
        <f>AN25+AN33+AN42+AN47+AN52+AN61+AN69+AN74</f>
        <v>5783593.396939531</v>
      </c>
      <c r="AO80" s="274">
        <f t="shared" ref="AO80:AY80" si="64">AO25+AO33+AO42+AO47+AO52+AO61+AO69+AO74</f>
        <v>4557131.8135224134</v>
      </c>
      <c r="AP80" s="274">
        <f t="shared" si="64"/>
        <v>209687.43150521949</v>
      </c>
      <c r="AQ80" s="274">
        <f t="shared" si="64"/>
        <v>586534.57105153217</v>
      </c>
      <c r="AR80" s="274">
        <f t="shared" si="64"/>
        <v>177402.73694470676</v>
      </c>
      <c r="AS80" s="274">
        <f t="shared" si="64"/>
        <v>87181.988144763658</v>
      </c>
      <c r="AT80" s="274">
        <f t="shared" si="64"/>
        <v>59891.803983481841</v>
      </c>
      <c r="AU80" s="274">
        <f t="shared" si="64"/>
        <v>1390.3246026830182</v>
      </c>
      <c r="AV80" s="274">
        <f t="shared" si="64"/>
        <v>20729.408672535377</v>
      </c>
      <c r="AW80" s="274">
        <f t="shared" si="64"/>
        <v>2709.9566515878164</v>
      </c>
      <c r="AX80" s="274">
        <f t="shared" si="64"/>
        <v>59464.874101275753</v>
      </c>
      <c r="AY80" s="282">
        <f t="shared" si="64"/>
        <v>21468.487759332056</v>
      </c>
      <c r="AZ80" s="300">
        <f>AZ25+AZ33+AZ42+AZ47+AZ52+AZ61+AZ69+AZ74</f>
        <v>0</v>
      </c>
      <c r="BA80" s="296">
        <f>BA25+BA33+BA42+BA47+BA52+BA61+BA69+BA74</f>
        <v>9500697.8419092819</v>
      </c>
      <c r="BB80" s="274">
        <f t="shared" ref="BB80:BL80" si="65">BB25+BB33+BB42+BB47+BB52+BB61+BB69+BB74</f>
        <v>7491698.7417514604</v>
      </c>
      <c r="BC80" s="274">
        <f t="shared" si="65"/>
        <v>296062.77401027136</v>
      </c>
      <c r="BD80" s="274">
        <f t="shared" si="65"/>
        <v>970294.3473086853</v>
      </c>
      <c r="BE80" s="274">
        <f t="shared" si="65"/>
        <v>254533.87357017433</v>
      </c>
      <c r="BF80" s="274">
        <f t="shared" si="65"/>
        <v>151096.94546843087</v>
      </c>
      <c r="BG80" s="274">
        <f t="shared" si="65"/>
        <v>87673.950633300818</v>
      </c>
      <c r="BH80" s="274">
        <f t="shared" si="65"/>
        <v>2856.405610322915</v>
      </c>
      <c r="BI80" s="274">
        <f t="shared" si="65"/>
        <v>28693.58887676696</v>
      </c>
      <c r="BJ80" s="274">
        <f>BJ25+BJ33+BJ42+BJ47+BJ52+BJ61+BJ69+BJ74</f>
        <v>3431.7781178816249</v>
      </c>
      <c r="BK80" s="274">
        <f t="shared" si="65"/>
        <v>168384.63179979482</v>
      </c>
      <c r="BL80" s="300">
        <f t="shared" si="65"/>
        <v>45970.80476219119</v>
      </c>
    </row>
    <row r="81" spans="1:64" s="209" customFormat="1" x14ac:dyDescent="0.25">
      <c r="A81" s="1507"/>
      <c r="B81" s="126" t="s">
        <v>122</v>
      </c>
      <c r="C81" s="127" t="s">
        <v>937</v>
      </c>
      <c r="D81" s="274">
        <f>D26+D35+D39+D44+D49+D54+D62+D71+D76</f>
        <v>931223.8871567559</v>
      </c>
      <c r="E81" s="274">
        <f>E26+E35+E39+E44+E49+E54+E62+E71+E76</f>
        <v>592526.31451875379</v>
      </c>
      <c r="F81" s="274">
        <f>F26+F35+F39+F44+F49+F54+F62+F71+F76</f>
        <v>50054.078599916153</v>
      </c>
      <c r="G81" s="274">
        <f t="shared" ref="G81:O81" si="66">G26+G35+G39+G44+G49+G54+G62+G71+G76</f>
        <v>163246.62790950941</v>
      </c>
      <c r="H81" s="274">
        <f t="shared" si="66"/>
        <v>62628.921926718707</v>
      </c>
      <c r="I81" s="274">
        <f t="shared" si="66"/>
        <v>6858.2823652854686</v>
      </c>
      <c r="J81" s="274">
        <f t="shared" si="66"/>
        <v>1568.4771088443295</v>
      </c>
      <c r="K81" s="274">
        <f t="shared" si="66"/>
        <v>178.34301275133558</v>
      </c>
      <c r="L81" s="274">
        <f t="shared" si="66"/>
        <v>3774.8398230138091</v>
      </c>
      <c r="M81" s="274">
        <f t="shared" si="66"/>
        <v>23328.075847823497</v>
      </c>
      <c r="N81" s="274">
        <f t="shared" si="66"/>
        <v>6173.8932663574606</v>
      </c>
      <c r="O81" s="282">
        <f t="shared" si="66"/>
        <v>20886.032777781889</v>
      </c>
      <c r="P81" s="274">
        <f>P26+P35+P39+P44+P49+P54+P62+P71+P76</f>
        <v>1253996.7283937032</v>
      </c>
      <c r="Q81" s="274">
        <f t="shared" ref="Q81:AA81" si="67">Q26+Q35+Q39+Q44+Q49+Q54+Q62+Q71+Q76</f>
        <v>808641.28616171435</v>
      </c>
      <c r="R81" s="274">
        <f t="shared" si="67"/>
        <v>67846.541225131601</v>
      </c>
      <c r="S81" s="274">
        <f t="shared" si="67"/>
        <v>210836.69702649597</v>
      </c>
      <c r="T81" s="274">
        <f t="shared" si="67"/>
        <v>80889.405072878828</v>
      </c>
      <c r="U81" s="274">
        <f t="shared" si="67"/>
        <v>10235.356706901031</v>
      </c>
      <c r="V81" s="274">
        <f t="shared" si="67"/>
        <v>3690.597842835828</v>
      </c>
      <c r="W81" s="274">
        <f t="shared" si="67"/>
        <v>265.15819808909941</v>
      </c>
      <c r="X81" s="274">
        <f t="shared" si="67"/>
        <v>4968.7356928189711</v>
      </c>
      <c r="Y81" s="274">
        <f t="shared" si="67"/>
        <v>29869.262310289279</v>
      </c>
      <c r="Z81" s="274">
        <f t="shared" si="67"/>
        <v>9620.1123991727873</v>
      </c>
      <c r="AA81" s="282">
        <f t="shared" si="67"/>
        <v>27133.575757375409</v>
      </c>
      <c r="AB81" s="274">
        <f>AB26+AB35+AB39+AB44+AB49+AB54+AB62+AB71+AB76</f>
        <v>1385202.6019779341</v>
      </c>
      <c r="AC81" s="274">
        <f t="shared" ref="AC81:AM81" si="68">AC26+AC35+AC39+AC44+AC49+AC54+AC62+AC71+AC76</f>
        <v>917971.20164196601</v>
      </c>
      <c r="AD81" s="274">
        <f t="shared" si="68"/>
        <v>76575.698998822467</v>
      </c>
      <c r="AE81" s="274">
        <f t="shared" si="68"/>
        <v>217546.54869782814</v>
      </c>
      <c r="AF81" s="274">
        <f t="shared" si="68"/>
        <v>83440.852713593718</v>
      </c>
      <c r="AG81" s="274">
        <f t="shared" si="68"/>
        <v>10631.983360416889</v>
      </c>
      <c r="AH81" s="274">
        <f t="shared" si="68"/>
        <v>4520.6914017042682</v>
      </c>
      <c r="AI81" s="274">
        <f t="shared" si="68"/>
        <v>290.19427062940127</v>
      </c>
      <c r="AJ81" s="274">
        <f t="shared" si="68"/>
        <v>5108.0107468307961</v>
      </c>
      <c r="AK81" s="274">
        <f t="shared" si="68"/>
        <v>30755.107050701485</v>
      </c>
      <c r="AL81" s="274">
        <f t="shared" si="68"/>
        <v>10334.034051652034</v>
      </c>
      <c r="AM81" s="282">
        <f t="shared" si="68"/>
        <v>28028.279043788782</v>
      </c>
      <c r="AN81" s="289">
        <f>AN26+AN35+AN39+AN44+AN49+AN54+AN62+AN71+AN76</f>
        <v>1122142.1939302315</v>
      </c>
      <c r="AO81" s="274">
        <f t="shared" ref="AO81:AZ81" si="69">AO26+AO35+AO39+AO44+AO49+AO54+AO62+AO71+AO76</f>
        <v>793585.73149826122</v>
      </c>
      <c r="AP81" s="274">
        <f t="shared" si="69"/>
        <v>57022.283718373263</v>
      </c>
      <c r="AQ81" s="274">
        <f t="shared" si="69"/>
        <v>160544.79229229715</v>
      </c>
      <c r="AR81" s="274">
        <f t="shared" si="69"/>
        <v>59224.081418795584</v>
      </c>
      <c r="AS81" s="274">
        <f t="shared" si="69"/>
        <v>-1871.9026138960326</v>
      </c>
      <c r="AT81" s="274">
        <f t="shared" si="69"/>
        <v>0</v>
      </c>
      <c r="AU81" s="274">
        <f t="shared" si="69"/>
        <v>148.80081256749074</v>
      </c>
      <c r="AV81" s="274">
        <f t="shared" si="69"/>
        <v>1712.0002637381722</v>
      </c>
      <c r="AW81" s="274">
        <f t="shared" si="69"/>
        <v>22542.75223891297</v>
      </c>
      <c r="AX81" s="274">
        <f t="shared" si="69"/>
        <v>7107.7613199044727</v>
      </c>
      <c r="AY81" s="282">
        <f t="shared" si="69"/>
        <v>22125.89298127751</v>
      </c>
      <c r="AZ81" s="300">
        <f t="shared" si="69"/>
        <v>-99513.677479943974</v>
      </c>
      <c r="BA81" s="296">
        <f>BA26+BA35+BA39+BA44+BA49+BA54+BA62+BA71+BA76</f>
        <v>4593051.7339786813</v>
      </c>
      <c r="BB81" s="274">
        <f t="shared" ref="BB81:BL81" si="70">BB26+BB35+BB39+BB44+BB49+BB54+BB62+BB71+BB76</f>
        <v>3112724.5338206957</v>
      </c>
      <c r="BC81" s="274">
        <f t="shared" si="70"/>
        <v>251498.60254224349</v>
      </c>
      <c r="BD81" s="274">
        <f t="shared" si="70"/>
        <v>752174.6659261306</v>
      </c>
      <c r="BE81" s="274">
        <f t="shared" si="70"/>
        <v>286183.26113198686</v>
      </c>
      <c r="BF81" s="274">
        <f t="shared" si="70"/>
        <v>25853.719818707359</v>
      </c>
      <c r="BG81" s="274">
        <f t="shared" si="70"/>
        <v>9779.7663533844243</v>
      </c>
      <c r="BH81" s="274">
        <f t="shared" si="70"/>
        <v>882.49629403732683</v>
      </c>
      <c r="BI81" s="274">
        <f t="shared" si="70"/>
        <v>15563.586526401748</v>
      </c>
      <c r="BJ81" s="274">
        <f>BJ26+BJ35+BJ39+BJ44+BJ49+BJ54+BJ62+BJ71+BJ76</f>
        <v>106495.19744772722</v>
      </c>
      <c r="BK81" s="274">
        <f t="shared" si="70"/>
        <v>33235.801037086756</v>
      </c>
      <c r="BL81" s="300">
        <f t="shared" si="70"/>
        <v>98173.780560223589</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169</v>
      </c>
      <c r="C84" s="137" t="s">
        <v>331</v>
      </c>
      <c r="D84" s="279">
        <f>SUM(D78:D83)</f>
        <v>28633203.533576429</v>
      </c>
      <c r="E84" s="286">
        <f t="shared" ref="E84:BL84" si="72">SUM(E78:E83)</f>
        <v>17232834.701929048</v>
      </c>
      <c r="F84" s="286">
        <f t="shared" si="72"/>
        <v>1262763.3746906703</v>
      </c>
      <c r="G84" s="286">
        <f t="shared" si="72"/>
        <v>4947866.391498372</v>
      </c>
      <c r="H84" s="286">
        <f t="shared" si="72"/>
        <v>2072041.4488218862</v>
      </c>
      <c r="I84" s="286">
        <f t="shared" si="72"/>
        <v>514522.51793023088</v>
      </c>
      <c r="J84" s="286">
        <f t="shared" si="72"/>
        <v>392692.42247174424</v>
      </c>
      <c r="K84" s="286">
        <f t="shared" si="72"/>
        <v>13999.165909495909</v>
      </c>
      <c r="L84" s="286">
        <f t="shared" si="72"/>
        <v>342402.99601929053</v>
      </c>
      <c r="M84" s="286">
        <f t="shared" si="72"/>
        <v>442728.80694267125</v>
      </c>
      <c r="N84" s="286">
        <f t="shared" si="72"/>
        <v>461953.32274713973</v>
      </c>
      <c r="O84" s="287">
        <f t="shared" si="72"/>
        <v>949398.38461587927</v>
      </c>
      <c r="P84" s="279">
        <f t="shared" si="72"/>
        <v>29912198.69308722</v>
      </c>
      <c r="Q84" s="286">
        <f t="shared" si="72"/>
        <v>17781381.624185868</v>
      </c>
      <c r="R84" s="286">
        <f t="shared" si="72"/>
        <v>1442573.858424088</v>
      </c>
      <c r="S84" s="286">
        <f t="shared" si="72"/>
        <v>5846063.5876248302</v>
      </c>
      <c r="T84" s="286">
        <f t="shared" si="72"/>
        <v>2128515.463861519</v>
      </c>
      <c r="U84" s="286">
        <f t="shared" si="72"/>
        <v>317778.35673110263</v>
      </c>
      <c r="V84" s="286">
        <f t="shared" si="72"/>
        <v>139434.79842350545</v>
      </c>
      <c r="W84" s="286">
        <f t="shared" si="72"/>
        <v>13341.217432430916</v>
      </c>
      <c r="X84" s="286">
        <f t="shared" si="72"/>
        <v>365848.5327328415</v>
      </c>
      <c r="Y84" s="286">
        <f>SUM(Y78:Y83)</f>
        <v>661572.1316904847</v>
      </c>
      <c r="Z84" s="286">
        <f t="shared" si="72"/>
        <v>297889.39112078899</v>
      </c>
      <c r="AA84" s="287">
        <f t="shared" si="72"/>
        <v>917799.73085976171</v>
      </c>
      <c r="AB84" s="279">
        <f t="shared" si="72"/>
        <v>37625419.689859554</v>
      </c>
      <c r="AC84" s="286">
        <f t="shared" si="72"/>
        <v>22717406.42360862</v>
      </c>
      <c r="AD84" s="286">
        <f t="shared" si="72"/>
        <v>1606927.5611087785</v>
      </c>
      <c r="AE84" s="286">
        <f t="shared" si="72"/>
        <v>7300998.5721466141</v>
      </c>
      <c r="AF84" s="286">
        <f t="shared" si="72"/>
        <v>3025736.6629441883</v>
      </c>
      <c r="AG84" s="286">
        <f t="shared" si="72"/>
        <v>378541.65800137562</v>
      </c>
      <c r="AH84" s="286">
        <f t="shared" si="72"/>
        <v>424721.79419190582</v>
      </c>
      <c r="AI84" s="286">
        <f t="shared" si="72"/>
        <v>8480.0861184672904</v>
      </c>
      <c r="AJ84" s="286">
        <f t="shared" si="72"/>
        <v>370470.79183420032</v>
      </c>
      <c r="AK84" s="286">
        <f t="shared" si="72"/>
        <v>821382.96163600497</v>
      </c>
      <c r="AL84" s="286">
        <f t="shared" si="72"/>
        <v>233841.35859211709</v>
      </c>
      <c r="AM84" s="287">
        <f t="shared" si="72"/>
        <v>736911.81967727456</v>
      </c>
      <c r="AN84" s="850">
        <f t="shared" si="72"/>
        <v>129498227.52798781</v>
      </c>
      <c r="AO84" s="286">
        <f t="shared" si="72"/>
        <v>71976714.604048789</v>
      </c>
      <c r="AP84" s="286">
        <f t="shared" si="72"/>
        <v>8200927.7165720807</v>
      </c>
      <c r="AQ84" s="286">
        <f t="shared" si="72"/>
        <v>25493154.341428097</v>
      </c>
      <c r="AR84" s="286">
        <f t="shared" si="72"/>
        <v>11719855.210613787</v>
      </c>
      <c r="AS84" s="286">
        <f t="shared" si="72"/>
        <v>1086131.1677102698</v>
      </c>
      <c r="AT84" s="286">
        <f t="shared" si="72"/>
        <v>1425126.4756630375</v>
      </c>
      <c r="AU84" s="286">
        <f t="shared" si="72"/>
        <v>1735.7714246794631</v>
      </c>
      <c r="AV84" s="286">
        <f t="shared" si="72"/>
        <v>2238208.043202064</v>
      </c>
      <c r="AW84" s="286">
        <f>SUM(AW78:AW83)</f>
        <v>3388524.7260097614</v>
      </c>
      <c r="AX84" s="286">
        <f t="shared" si="72"/>
        <v>959829.2977335708</v>
      </c>
      <c r="AY84" s="287">
        <f t="shared" si="72"/>
        <v>3008020.1735816891</v>
      </c>
      <c r="AZ84" s="856">
        <f t="shared" si="72"/>
        <v>-1784348.2194311668</v>
      </c>
      <c r="BA84" s="306">
        <f t="shared" si="72"/>
        <v>223884701.22507986</v>
      </c>
      <c r="BB84" s="279">
        <f t="shared" si="72"/>
        <v>129708337.35377233</v>
      </c>
      <c r="BC84" s="279">
        <f t="shared" si="72"/>
        <v>12513192.510795616</v>
      </c>
      <c r="BD84" s="279">
        <f t="shared" si="72"/>
        <v>43588082.892697923</v>
      </c>
      <c r="BE84" s="279">
        <f t="shared" si="72"/>
        <v>18946148.786241382</v>
      </c>
      <c r="BF84" s="279">
        <f t="shared" si="72"/>
        <v>2296973.7003729795</v>
      </c>
      <c r="BG84" s="279">
        <f t="shared" si="72"/>
        <v>2381975.4907501941</v>
      </c>
      <c r="BH84" s="279">
        <f t="shared" si="72"/>
        <v>37556.240885073566</v>
      </c>
      <c r="BI84" s="279">
        <f t="shared" si="72"/>
        <v>3316930.3637883975</v>
      </c>
      <c r="BJ84" s="279">
        <f>SUM(BJ78:BJ83)</f>
        <v>5314208.626278922</v>
      </c>
      <c r="BK84" s="279">
        <f t="shared" si="72"/>
        <v>1953513.3701936165</v>
      </c>
      <c r="BL84" s="307">
        <f t="shared" si="72"/>
        <v>5612130.1087346049</v>
      </c>
    </row>
    <row r="85" spans="1:64" x14ac:dyDescent="0.25">
      <c r="A85" s="1507"/>
      <c r="B85" s="126" t="s">
        <v>170</v>
      </c>
      <c r="C85" s="127" t="s">
        <v>40</v>
      </c>
      <c r="D85" s="273">
        <f>SUM(E85:O85)</f>
        <v>12303.922041340193</v>
      </c>
      <c r="E85" s="251">
        <v>9931.5506620512078</v>
      </c>
      <c r="F85" s="251">
        <v>275.27925045713084</v>
      </c>
      <c r="G85" s="251">
        <v>802.10884243462215</v>
      </c>
      <c r="H85" s="251">
        <v>159.47596205218045</v>
      </c>
      <c r="I85" s="251">
        <v>382.05761918728257</v>
      </c>
      <c r="J85" s="251">
        <v>0</v>
      </c>
      <c r="K85" s="251">
        <v>9.0065639395104906</v>
      </c>
      <c r="L85" s="251">
        <v>15.982987105236784</v>
      </c>
      <c r="M85" s="251">
        <v>1.2294605465566757</v>
      </c>
      <c r="N85" s="251">
        <v>675.32989477967942</v>
      </c>
      <c r="O85" s="252">
        <v>51.900798786785387</v>
      </c>
      <c r="P85" s="273">
        <f>SUM(Q85:AA85)</f>
        <v>15237.074397897039</v>
      </c>
      <c r="Q85" s="251">
        <v>12815.57745651641</v>
      </c>
      <c r="R85" s="251">
        <v>372.92235999722845</v>
      </c>
      <c r="S85" s="251">
        <v>908.87722099055054</v>
      </c>
      <c r="T85" s="251">
        <v>182.23991580709017</v>
      </c>
      <c r="U85" s="251">
        <v>320.47250610791014</v>
      </c>
      <c r="V85" s="251">
        <v>0</v>
      </c>
      <c r="W85" s="251">
        <v>7.6536459403336998</v>
      </c>
      <c r="X85" s="251">
        <v>18.821981621818885</v>
      </c>
      <c r="Y85" s="251">
        <v>1.7645607770455207</v>
      </c>
      <c r="Z85" s="251">
        <v>550.51718543077766</v>
      </c>
      <c r="AA85" s="252">
        <v>58.227564707873775</v>
      </c>
      <c r="AB85" s="273">
        <f>SUM(AC85:AM85)</f>
        <v>14554.577657946957</v>
      </c>
      <c r="AC85" s="251">
        <v>12078.786715513375</v>
      </c>
      <c r="AD85" s="251">
        <v>380.35583228880319</v>
      </c>
      <c r="AE85" s="251">
        <v>891.29036391624822</v>
      </c>
      <c r="AF85" s="251">
        <v>181.08626513224988</v>
      </c>
      <c r="AG85" s="251">
        <v>359.85091712423883</v>
      </c>
      <c r="AH85" s="251">
        <v>0</v>
      </c>
      <c r="AI85" s="251">
        <v>7.6794340794950271</v>
      </c>
      <c r="AJ85" s="251">
        <v>19.170091500251718</v>
      </c>
      <c r="AK85" s="251">
        <v>1.8796971613719389</v>
      </c>
      <c r="AL85" s="251">
        <v>578.4633658220389</v>
      </c>
      <c r="AM85" s="252">
        <v>56.014975408883771</v>
      </c>
      <c r="AN85" s="276">
        <f>SUM(AO85:AY85)</f>
        <v>48739.27325295726</v>
      </c>
      <c r="AO85" s="251">
        <v>41071.144918088881</v>
      </c>
      <c r="AP85" s="251">
        <v>1889.8077210095057</v>
      </c>
      <c r="AQ85" s="251">
        <v>3056.2979854062878</v>
      </c>
      <c r="AR85" s="251">
        <v>924.40523421769842</v>
      </c>
      <c r="AS85" s="251">
        <v>920.84209379529864</v>
      </c>
      <c r="AT85" s="251">
        <v>0</v>
      </c>
      <c r="AU85" s="251">
        <v>14.685022049094476</v>
      </c>
      <c r="AV85" s="251">
        <v>108.01622460369381</v>
      </c>
      <c r="AW85" s="251">
        <v>14.12096654411617</v>
      </c>
      <c r="AX85" s="251">
        <v>628.08568994513666</v>
      </c>
      <c r="AY85" s="252">
        <v>111.86739729754368</v>
      </c>
      <c r="AZ85" s="854">
        <v>0</v>
      </c>
      <c r="BA85" s="294">
        <f>SUM(BB85:BL85)+AZ85</f>
        <v>90834.847350141456</v>
      </c>
      <c r="BB85" s="274">
        <f t="shared" ref="BB85:BL86" si="73">E85+Q85+AC85+AO85</f>
        <v>75897.05975216988</v>
      </c>
      <c r="BC85" s="274">
        <f t="shared" si="73"/>
        <v>2918.3651637526682</v>
      </c>
      <c r="BD85" s="274">
        <f t="shared" si="73"/>
        <v>5658.5744127477083</v>
      </c>
      <c r="BE85" s="274">
        <f t="shared" si="73"/>
        <v>1447.207377209219</v>
      </c>
      <c r="BF85" s="274">
        <f t="shared" si="73"/>
        <v>1983.2231362147299</v>
      </c>
      <c r="BG85" s="274">
        <f t="shared" si="73"/>
        <v>0</v>
      </c>
      <c r="BH85" s="274">
        <f t="shared" si="73"/>
        <v>39.024666008433691</v>
      </c>
      <c r="BI85" s="274">
        <f t="shared" si="73"/>
        <v>161.9912848310012</v>
      </c>
      <c r="BJ85" s="274">
        <f t="shared" si="73"/>
        <v>18.994685029090306</v>
      </c>
      <c r="BK85" s="274">
        <f t="shared" si="73"/>
        <v>2432.3961359776326</v>
      </c>
      <c r="BL85" s="298">
        <f t="shared" si="73"/>
        <v>278.01073620108662</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172</v>
      </c>
      <c r="C87" s="127" t="s">
        <v>254</v>
      </c>
      <c r="D87" s="274">
        <f>SUM(D85:D86)</f>
        <v>12303.922041340193</v>
      </c>
      <c r="E87" s="274">
        <f t="shared" ref="E87:O87" si="74">SUM(E85:E86)</f>
        <v>9931.5506620512078</v>
      </c>
      <c r="F87" s="274">
        <f t="shared" si="74"/>
        <v>275.27925045713084</v>
      </c>
      <c r="G87" s="274">
        <f t="shared" si="74"/>
        <v>802.10884243462215</v>
      </c>
      <c r="H87" s="274">
        <f t="shared" si="74"/>
        <v>159.47596205218045</v>
      </c>
      <c r="I87" s="274">
        <f t="shared" si="74"/>
        <v>382.05761918728257</v>
      </c>
      <c r="J87" s="274">
        <f t="shared" si="74"/>
        <v>0</v>
      </c>
      <c r="K87" s="274">
        <f t="shared" si="74"/>
        <v>9.0065639395104906</v>
      </c>
      <c r="L87" s="274">
        <f t="shared" si="74"/>
        <v>15.982987105236784</v>
      </c>
      <c r="M87" s="274">
        <f t="shared" si="74"/>
        <v>1.2294605465566757</v>
      </c>
      <c r="N87" s="274">
        <f t="shared" si="74"/>
        <v>675.32989477967942</v>
      </c>
      <c r="O87" s="282">
        <f t="shared" si="74"/>
        <v>51.900798786785387</v>
      </c>
      <c r="P87" s="274">
        <f>SUM(P85:P86)</f>
        <v>15237.074397897039</v>
      </c>
      <c r="Q87" s="274">
        <f t="shared" ref="Q87:AA87" si="75">SUM(Q85:Q86)</f>
        <v>12815.57745651641</v>
      </c>
      <c r="R87" s="274">
        <f t="shared" si="75"/>
        <v>372.92235999722845</v>
      </c>
      <c r="S87" s="274">
        <f t="shared" si="75"/>
        <v>908.87722099055054</v>
      </c>
      <c r="T87" s="274">
        <f t="shared" si="75"/>
        <v>182.23991580709017</v>
      </c>
      <c r="U87" s="274">
        <f t="shared" si="75"/>
        <v>320.47250610791014</v>
      </c>
      <c r="V87" s="274">
        <f t="shared" si="75"/>
        <v>0</v>
      </c>
      <c r="W87" s="274">
        <f t="shared" si="75"/>
        <v>7.6536459403336998</v>
      </c>
      <c r="X87" s="274">
        <f t="shared" si="75"/>
        <v>18.821981621818885</v>
      </c>
      <c r="Y87" s="274">
        <f t="shared" si="75"/>
        <v>1.7645607770455207</v>
      </c>
      <c r="Z87" s="274">
        <f t="shared" si="75"/>
        <v>550.51718543077766</v>
      </c>
      <c r="AA87" s="282">
        <f t="shared" si="75"/>
        <v>58.227564707873775</v>
      </c>
      <c r="AB87" s="274">
        <f>SUM(AB85:AB86)</f>
        <v>14554.577657946957</v>
      </c>
      <c r="AC87" s="274">
        <f t="shared" ref="AC87:AM87" si="76">SUM(AC85:AC86)</f>
        <v>12078.786715513375</v>
      </c>
      <c r="AD87" s="274">
        <f t="shared" si="76"/>
        <v>380.35583228880319</v>
      </c>
      <c r="AE87" s="274">
        <f t="shared" si="76"/>
        <v>891.29036391624822</v>
      </c>
      <c r="AF87" s="274">
        <f t="shared" si="76"/>
        <v>181.08626513224988</v>
      </c>
      <c r="AG87" s="274">
        <f t="shared" si="76"/>
        <v>359.85091712423883</v>
      </c>
      <c r="AH87" s="274">
        <f t="shared" si="76"/>
        <v>0</v>
      </c>
      <c r="AI87" s="274">
        <f t="shared" si="76"/>
        <v>7.6794340794950271</v>
      </c>
      <c r="AJ87" s="274">
        <f t="shared" si="76"/>
        <v>19.170091500251718</v>
      </c>
      <c r="AK87" s="274">
        <f t="shared" si="76"/>
        <v>1.8796971613719389</v>
      </c>
      <c r="AL87" s="274">
        <f t="shared" si="76"/>
        <v>578.4633658220389</v>
      </c>
      <c r="AM87" s="282">
        <f t="shared" si="76"/>
        <v>56.014975408883771</v>
      </c>
      <c r="AN87" s="289">
        <f>SUM(AN85:AN86)</f>
        <v>48739.27325295726</v>
      </c>
      <c r="AO87" s="274">
        <f>SUM(AO85:AO86)</f>
        <v>41071.144918088881</v>
      </c>
      <c r="AP87" s="274">
        <f t="shared" ref="AP87:AZ87" si="77">SUM(AP85:AP86)</f>
        <v>1889.8077210095057</v>
      </c>
      <c r="AQ87" s="274">
        <f t="shared" si="77"/>
        <v>3056.2979854062878</v>
      </c>
      <c r="AR87" s="274">
        <f t="shared" si="77"/>
        <v>924.40523421769842</v>
      </c>
      <c r="AS87" s="274">
        <f t="shared" si="77"/>
        <v>920.84209379529864</v>
      </c>
      <c r="AT87" s="274">
        <f t="shared" si="77"/>
        <v>0</v>
      </c>
      <c r="AU87" s="274">
        <f t="shared" si="77"/>
        <v>14.685022049094476</v>
      </c>
      <c r="AV87" s="274">
        <f t="shared" si="77"/>
        <v>108.01622460369381</v>
      </c>
      <c r="AW87" s="274">
        <f t="shared" si="77"/>
        <v>14.12096654411617</v>
      </c>
      <c r="AX87" s="274">
        <f t="shared" si="77"/>
        <v>628.08568994513666</v>
      </c>
      <c r="AY87" s="282">
        <f t="shared" si="77"/>
        <v>111.86739729754368</v>
      </c>
      <c r="AZ87" s="300">
        <f t="shared" si="77"/>
        <v>0</v>
      </c>
      <c r="BA87" s="296">
        <f>SUM(BA85:BA86)</f>
        <v>90834.847350141456</v>
      </c>
      <c r="BB87" s="274">
        <f>SUM(BB85:BB86)</f>
        <v>75897.05975216988</v>
      </c>
      <c r="BC87" s="274">
        <f>F87+R87+AD87+AP87</f>
        <v>2918.3651637526682</v>
      </c>
      <c r="BD87" s="274">
        <f>SUM(BD85:BD86)</f>
        <v>5658.5744127477083</v>
      </c>
      <c r="BE87" s="274">
        <f>H87+T87+AF87+AR87</f>
        <v>1447.207377209219</v>
      </c>
      <c r="BF87" s="274">
        <f t="shared" ref="BF87:BL87" si="78">SUM(BF85:BF86)</f>
        <v>1983.2231362147299</v>
      </c>
      <c r="BG87" s="274">
        <f t="shared" si="78"/>
        <v>0</v>
      </c>
      <c r="BH87" s="274">
        <f t="shared" si="78"/>
        <v>39.024666008433691</v>
      </c>
      <c r="BI87" s="274">
        <f t="shared" si="78"/>
        <v>161.9912848310012</v>
      </c>
      <c r="BJ87" s="274">
        <f>SUM(BJ85:BJ86)</f>
        <v>18.994685029090306</v>
      </c>
      <c r="BK87" s="274">
        <f t="shared" si="78"/>
        <v>2432.3961359776326</v>
      </c>
      <c r="BL87" s="300">
        <f t="shared" si="78"/>
        <v>278.01073620108662</v>
      </c>
    </row>
    <row r="88" spans="1:64" s="209" customFormat="1" ht="24.75" x14ac:dyDescent="0.25">
      <c r="A88" s="1508"/>
      <c r="B88" s="129" t="s">
        <v>173</v>
      </c>
      <c r="C88" s="130" t="s">
        <v>327</v>
      </c>
      <c r="D88" s="275">
        <f>D84+D87</f>
        <v>28645507.455617771</v>
      </c>
      <c r="E88" s="275">
        <f t="shared" ref="E88:O88" si="79">E84+E87</f>
        <v>17242766.2525911</v>
      </c>
      <c r="F88" s="275">
        <f t="shared" si="79"/>
        <v>1263038.6539411275</v>
      </c>
      <c r="G88" s="275">
        <f t="shared" si="79"/>
        <v>4948668.5003408063</v>
      </c>
      <c r="H88" s="275">
        <f t="shared" si="79"/>
        <v>2072200.9247839383</v>
      </c>
      <c r="I88" s="275">
        <f t="shared" si="79"/>
        <v>514904.57554941816</v>
      </c>
      <c r="J88" s="275">
        <f t="shared" si="79"/>
        <v>392692.42247174424</v>
      </c>
      <c r="K88" s="275">
        <f t="shared" si="79"/>
        <v>14008.172473435419</v>
      </c>
      <c r="L88" s="275">
        <f t="shared" si="79"/>
        <v>342418.97900639579</v>
      </c>
      <c r="M88" s="275">
        <f t="shared" si="79"/>
        <v>442730.03640321782</v>
      </c>
      <c r="N88" s="275">
        <f t="shared" si="79"/>
        <v>462628.65264191938</v>
      </c>
      <c r="O88" s="283">
        <f t="shared" si="79"/>
        <v>949450.28541466605</v>
      </c>
      <c r="P88" s="275">
        <f>P84+P87</f>
        <v>29927435.767485116</v>
      </c>
      <c r="Q88" s="275">
        <f t="shared" ref="Q88:AA88" si="80">Q84+Q87</f>
        <v>17794197.201642383</v>
      </c>
      <c r="R88" s="275">
        <f t="shared" si="80"/>
        <v>1442946.7807840852</v>
      </c>
      <c r="S88" s="275">
        <f t="shared" si="80"/>
        <v>5846972.4648458203</v>
      </c>
      <c r="T88" s="275">
        <f t="shared" si="80"/>
        <v>2128697.7037773263</v>
      </c>
      <c r="U88" s="275">
        <f t="shared" si="80"/>
        <v>318098.82923721056</v>
      </c>
      <c r="V88" s="275">
        <f t="shared" si="80"/>
        <v>139434.79842350545</v>
      </c>
      <c r="W88" s="275">
        <f t="shared" si="80"/>
        <v>13348.87107837125</v>
      </c>
      <c r="X88" s="275">
        <f t="shared" si="80"/>
        <v>365867.35471446335</v>
      </c>
      <c r="Y88" s="275">
        <f t="shared" si="80"/>
        <v>661573.8962512617</v>
      </c>
      <c r="Z88" s="275">
        <f t="shared" si="80"/>
        <v>298439.90830621979</v>
      </c>
      <c r="AA88" s="283">
        <f t="shared" si="80"/>
        <v>917857.95842446957</v>
      </c>
      <c r="AB88" s="275">
        <f>AB84+AB87</f>
        <v>37639974.2675175</v>
      </c>
      <c r="AC88" s="275">
        <f t="shared" ref="AC88:AM88" si="81">AC84+AC87</f>
        <v>22729485.210324135</v>
      </c>
      <c r="AD88" s="275">
        <f t="shared" si="81"/>
        <v>1607307.9169410672</v>
      </c>
      <c r="AE88" s="275">
        <f t="shared" si="81"/>
        <v>7301889.8625105303</v>
      </c>
      <c r="AF88" s="275">
        <f t="shared" si="81"/>
        <v>3025917.7492093206</v>
      </c>
      <c r="AG88" s="275">
        <f t="shared" si="81"/>
        <v>378901.50891849987</v>
      </c>
      <c r="AH88" s="275">
        <f t="shared" si="81"/>
        <v>424721.79419190582</v>
      </c>
      <c r="AI88" s="275">
        <f t="shared" si="81"/>
        <v>8487.7655525467853</v>
      </c>
      <c r="AJ88" s="275">
        <f t="shared" si="81"/>
        <v>370489.9619257006</v>
      </c>
      <c r="AK88" s="275">
        <f t="shared" si="81"/>
        <v>821384.84133316635</v>
      </c>
      <c r="AL88" s="275">
        <f t="shared" si="81"/>
        <v>234419.82195793913</v>
      </c>
      <c r="AM88" s="283">
        <f t="shared" si="81"/>
        <v>736967.83465268346</v>
      </c>
      <c r="AN88" s="277">
        <f>AN84+AN87</f>
        <v>129546966.80124077</v>
      </c>
      <c r="AO88" s="275">
        <f>AO84+AO87</f>
        <v>72017785.748966873</v>
      </c>
      <c r="AP88" s="275">
        <f t="shared" ref="AP88:AZ88" si="82">AP84+AP87</f>
        <v>8202817.5242930902</v>
      </c>
      <c r="AQ88" s="275">
        <f t="shared" si="82"/>
        <v>25496210.639413502</v>
      </c>
      <c r="AR88" s="275">
        <f t="shared" si="82"/>
        <v>11720779.615848005</v>
      </c>
      <c r="AS88" s="275">
        <f t="shared" si="82"/>
        <v>1087052.0098040651</v>
      </c>
      <c r="AT88" s="275">
        <f t="shared" si="82"/>
        <v>1425126.4756630375</v>
      </c>
      <c r="AU88" s="275">
        <f t="shared" si="82"/>
        <v>1750.4564467285575</v>
      </c>
      <c r="AV88" s="275">
        <f t="shared" si="82"/>
        <v>2238316.0594266676</v>
      </c>
      <c r="AW88" s="275">
        <f t="shared" si="82"/>
        <v>3388538.8469763054</v>
      </c>
      <c r="AX88" s="275">
        <f t="shared" si="82"/>
        <v>960457.38342351594</v>
      </c>
      <c r="AY88" s="283">
        <f t="shared" si="82"/>
        <v>3008132.0409789868</v>
      </c>
      <c r="AZ88" s="299">
        <f t="shared" si="82"/>
        <v>-1784348.2194311668</v>
      </c>
      <c r="BA88" s="308">
        <f>BA84+BA87</f>
        <v>223975536.07243001</v>
      </c>
      <c r="BB88" s="278">
        <f>BB84+BB87</f>
        <v>129784234.41352449</v>
      </c>
      <c r="BC88" s="278">
        <f t="shared" ref="BC88:BL88" si="83">BC84+BC87</f>
        <v>12516110.875959368</v>
      </c>
      <c r="BD88" s="278">
        <f t="shared" si="83"/>
        <v>43593741.467110671</v>
      </c>
      <c r="BE88" s="278">
        <f t="shared" si="83"/>
        <v>18947595.993618593</v>
      </c>
      <c r="BF88" s="278">
        <f t="shared" si="83"/>
        <v>2298956.923509194</v>
      </c>
      <c r="BG88" s="278">
        <f t="shared" si="83"/>
        <v>2381975.4907501941</v>
      </c>
      <c r="BH88" s="278">
        <f t="shared" si="83"/>
        <v>37595.265551081997</v>
      </c>
      <c r="BI88" s="278">
        <f t="shared" si="83"/>
        <v>3317092.3550732285</v>
      </c>
      <c r="BJ88" s="278">
        <f>BJ84+BJ87</f>
        <v>5314227.6209639506</v>
      </c>
      <c r="BK88" s="278">
        <f t="shared" si="83"/>
        <v>1955945.7663295942</v>
      </c>
      <c r="BL88" s="305">
        <f t="shared" si="83"/>
        <v>5612408.1194708059</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4">E91+F91</f>
        <v>3602208.1802772856</v>
      </c>
      <c r="E91" s="253">
        <v>-3722.9820596629766</v>
      </c>
      <c r="F91" s="253">
        <v>3605931.1623369488</v>
      </c>
      <c r="G91" s="303"/>
      <c r="H91" s="303"/>
      <c r="I91" s="303"/>
      <c r="J91" s="303"/>
      <c r="K91" s="303"/>
      <c r="L91" s="303"/>
      <c r="M91" s="303"/>
      <c r="N91" s="303"/>
      <c r="O91" s="375"/>
      <c r="P91" s="274">
        <f t="shared" ref="P91:P97" si="85">Q91+R91</f>
        <v>3710315.4376167967</v>
      </c>
      <c r="Q91" s="253">
        <v>-3834.7139084211976</v>
      </c>
      <c r="R91" s="253">
        <v>3714150.151525218</v>
      </c>
      <c r="S91" s="303"/>
      <c r="T91" s="303"/>
      <c r="U91" s="303"/>
      <c r="V91" s="303"/>
      <c r="W91" s="303"/>
      <c r="X91" s="303"/>
      <c r="Y91" s="303"/>
      <c r="Z91" s="303"/>
      <c r="AA91" s="375"/>
      <c r="AB91" s="274">
        <f t="shared" ref="AB91:AB97" si="86">AC91+AD91</f>
        <v>3851730.8655336234</v>
      </c>
      <c r="AC91" s="253">
        <v>-3980.87067525564</v>
      </c>
      <c r="AD91" s="253">
        <v>3855711.7362088789</v>
      </c>
      <c r="AE91" s="303"/>
      <c r="AF91" s="303"/>
      <c r="AG91" s="303"/>
      <c r="AH91" s="303"/>
      <c r="AI91" s="303"/>
      <c r="AJ91" s="303"/>
      <c r="AK91" s="303"/>
      <c r="AL91" s="303"/>
      <c r="AM91" s="375"/>
      <c r="AN91" s="289">
        <f t="shared" ref="AN91:AN97" si="87">AO91+AP91</f>
        <v>10569395.823559316</v>
      </c>
      <c r="AO91" s="253">
        <v>-10923.763720274246</v>
      </c>
      <c r="AP91" s="253">
        <v>10580319.58727959</v>
      </c>
      <c r="AQ91" s="303"/>
      <c r="AR91" s="303"/>
      <c r="AS91" s="303"/>
      <c r="AT91" s="303"/>
      <c r="AU91" s="303"/>
      <c r="AV91" s="303"/>
      <c r="AW91" s="303"/>
      <c r="AX91" s="303"/>
      <c r="AY91" s="375"/>
      <c r="AZ91" s="524"/>
      <c r="BA91" s="296">
        <f t="shared" ref="BA91:BA97" si="88">BB91+BC91+AZ91</f>
        <v>21733650.306987021</v>
      </c>
      <c r="BB91" s="274">
        <f t="shared" ref="BB91:BC96" si="89">E91+Q91+AC91+AO91</f>
        <v>-22462.330363614063</v>
      </c>
      <c r="BC91" s="274">
        <f t="shared" si="89"/>
        <v>21756112.637350634</v>
      </c>
      <c r="BD91" s="303"/>
      <c r="BE91" s="303"/>
      <c r="BF91" s="303"/>
      <c r="BG91" s="303"/>
      <c r="BH91" s="303"/>
      <c r="BI91" s="303"/>
      <c r="BJ91" s="303"/>
      <c r="BK91" s="303"/>
      <c r="BL91" s="304"/>
    </row>
    <row r="92" spans="1:64" x14ac:dyDescent="0.25">
      <c r="A92" s="1502"/>
      <c r="B92" s="126" t="s">
        <v>125</v>
      </c>
      <c r="C92" s="127" t="s">
        <v>100</v>
      </c>
      <c r="D92" s="274">
        <f t="shared" si="84"/>
        <v>180578.39319869422</v>
      </c>
      <c r="E92" s="253">
        <v>80301.65963553109</v>
      </c>
      <c r="F92" s="253">
        <v>100276.73356316311</v>
      </c>
      <c r="G92" s="303"/>
      <c r="H92" s="303"/>
      <c r="I92" s="303"/>
      <c r="J92" s="303"/>
      <c r="K92" s="303"/>
      <c r="L92" s="303"/>
      <c r="M92" s="303"/>
      <c r="N92" s="303"/>
      <c r="O92" s="375"/>
      <c r="P92" s="274">
        <f t="shared" si="85"/>
        <v>185997.80091931735</v>
      </c>
      <c r="Q92" s="253">
        <v>82711.62367662655</v>
      </c>
      <c r="R92" s="253">
        <v>103286.17724269081</v>
      </c>
      <c r="S92" s="303"/>
      <c r="T92" s="303"/>
      <c r="U92" s="303"/>
      <c r="V92" s="303"/>
      <c r="W92" s="303"/>
      <c r="X92" s="303"/>
      <c r="Y92" s="303"/>
      <c r="Z92" s="303"/>
      <c r="AA92" s="375"/>
      <c r="AB92" s="274">
        <f t="shared" si="86"/>
        <v>193086.94443038467</v>
      </c>
      <c r="AC92" s="253">
        <v>85864.104874677651</v>
      </c>
      <c r="AD92" s="253">
        <v>107222.83955570703</v>
      </c>
      <c r="AE92" s="303"/>
      <c r="AF92" s="303"/>
      <c r="AG92" s="303"/>
      <c r="AH92" s="303"/>
      <c r="AI92" s="303"/>
      <c r="AJ92" s="303"/>
      <c r="AK92" s="303"/>
      <c r="AL92" s="303"/>
      <c r="AM92" s="375"/>
      <c r="AN92" s="289">
        <f t="shared" si="87"/>
        <v>529842.92394572613</v>
      </c>
      <c r="AO92" s="253">
        <v>235616.59501626328</v>
      </c>
      <c r="AP92" s="253">
        <v>294226.32892946282</v>
      </c>
      <c r="AQ92" s="303"/>
      <c r="AR92" s="303"/>
      <c r="AS92" s="303"/>
      <c r="AT92" s="303"/>
      <c r="AU92" s="303"/>
      <c r="AV92" s="303"/>
      <c r="AW92" s="303"/>
      <c r="AX92" s="303"/>
      <c r="AY92" s="375"/>
      <c r="AZ92" s="524"/>
      <c r="BA92" s="296">
        <f t="shared" si="88"/>
        <v>1089506.0624941224</v>
      </c>
      <c r="BB92" s="274">
        <f t="shared" si="89"/>
        <v>484493.98320309853</v>
      </c>
      <c r="BC92" s="274">
        <f t="shared" si="89"/>
        <v>605012.07929102378</v>
      </c>
      <c r="BD92" s="303"/>
      <c r="BE92" s="303"/>
      <c r="BF92" s="303"/>
      <c r="BG92" s="303"/>
      <c r="BH92" s="303"/>
      <c r="BI92" s="303"/>
      <c r="BJ92" s="303"/>
      <c r="BK92" s="303"/>
      <c r="BL92" s="304"/>
    </row>
    <row r="93" spans="1:64" x14ac:dyDescent="0.25">
      <c r="A93" s="1502"/>
      <c r="B93" s="126" t="s">
        <v>126</v>
      </c>
      <c r="C93" s="127" t="s">
        <v>101</v>
      </c>
      <c r="D93" s="274">
        <f t="shared" si="84"/>
        <v>494313.08770214685</v>
      </c>
      <c r="E93" s="253">
        <v>368344.67423228448</v>
      </c>
      <c r="F93" s="253">
        <v>125968.41346986235</v>
      </c>
      <c r="G93" s="303"/>
      <c r="H93" s="303"/>
      <c r="I93" s="303"/>
      <c r="J93" s="303"/>
      <c r="K93" s="303"/>
      <c r="L93" s="303"/>
      <c r="M93" s="303"/>
      <c r="N93" s="303"/>
      <c r="O93" s="375"/>
      <c r="P93" s="274">
        <f t="shared" si="85"/>
        <v>509148.10819626797</v>
      </c>
      <c r="Q93" s="253">
        <v>379399.20814425917</v>
      </c>
      <c r="R93" s="253">
        <v>129748.90005200877</v>
      </c>
      <c r="S93" s="303"/>
      <c r="T93" s="303"/>
      <c r="U93" s="303"/>
      <c r="V93" s="303"/>
      <c r="W93" s="303"/>
      <c r="X93" s="303"/>
      <c r="Y93" s="303"/>
      <c r="Z93" s="303"/>
      <c r="AA93" s="375"/>
      <c r="AB93" s="274">
        <f t="shared" si="86"/>
        <v>528553.84304663574</v>
      </c>
      <c r="AC93" s="253">
        <v>393859.67714564624</v>
      </c>
      <c r="AD93" s="253">
        <v>134694.16590098952</v>
      </c>
      <c r="AE93" s="303"/>
      <c r="AF93" s="303"/>
      <c r="AG93" s="303"/>
      <c r="AH93" s="303"/>
      <c r="AI93" s="303"/>
      <c r="AJ93" s="303"/>
      <c r="AK93" s="303"/>
      <c r="AL93" s="303"/>
      <c r="AM93" s="375"/>
      <c r="AN93" s="289">
        <f t="shared" si="87"/>
        <v>1450385.547757989</v>
      </c>
      <c r="AO93" s="253">
        <v>1080776.14247196</v>
      </c>
      <c r="AP93" s="253">
        <v>369609.40528602892</v>
      </c>
      <c r="AQ93" s="303"/>
      <c r="AR93" s="303"/>
      <c r="AS93" s="303"/>
      <c r="AT93" s="303"/>
      <c r="AU93" s="303"/>
      <c r="AV93" s="303"/>
      <c r="AW93" s="303"/>
      <c r="AX93" s="303"/>
      <c r="AY93" s="375"/>
      <c r="AZ93" s="524"/>
      <c r="BA93" s="296">
        <f t="shared" si="88"/>
        <v>2982400.5867030397</v>
      </c>
      <c r="BB93" s="274">
        <f t="shared" si="89"/>
        <v>2222379.7019941499</v>
      </c>
      <c r="BC93" s="274">
        <f t="shared" si="89"/>
        <v>760020.88470888953</v>
      </c>
      <c r="BD93" s="303"/>
      <c r="BE93" s="303"/>
      <c r="BF93" s="303"/>
      <c r="BG93" s="303"/>
      <c r="BH93" s="303"/>
      <c r="BI93" s="303"/>
      <c r="BJ93" s="303"/>
      <c r="BK93" s="303"/>
      <c r="BL93" s="304"/>
    </row>
    <row r="94" spans="1:64" x14ac:dyDescent="0.25">
      <c r="A94" s="1502"/>
      <c r="B94" s="132" t="s">
        <v>127</v>
      </c>
      <c r="C94" s="127" t="s">
        <v>102</v>
      </c>
      <c r="D94" s="274">
        <f t="shared" si="84"/>
        <v>117964.05224646218</v>
      </c>
      <c r="E94" s="253">
        <v>70784.794534768094</v>
      </c>
      <c r="F94" s="253">
        <v>47179.257711694074</v>
      </c>
      <c r="G94" s="303"/>
      <c r="H94" s="303"/>
      <c r="I94" s="303"/>
      <c r="J94" s="303"/>
      <c r="K94" s="303"/>
      <c r="L94" s="303"/>
      <c r="M94" s="303"/>
      <c r="N94" s="303"/>
      <c r="O94" s="375"/>
      <c r="P94" s="274">
        <f t="shared" si="85"/>
        <v>121504.31686049626</v>
      </c>
      <c r="Q94" s="253">
        <v>72909.144271241545</v>
      </c>
      <c r="R94" s="253">
        <v>48595.172589254711</v>
      </c>
      <c r="S94" s="303"/>
      <c r="T94" s="303"/>
      <c r="U94" s="303"/>
      <c r="V94" s="303"/>
      <c r="W94" s="303"/>
      <c r="X94" s="303"/>
      <c r="Y94" s="303"/>
      <c r="Z94" s="303"/>
      <c r="AA94" s="375"/>
      <c r="AB94" s="274">
        <f t="shared" si="86"/>
        <v>126135.34763172509</v>
      </c>
      <c r="AC94" s="253">
        <v>75688.012539862364</v>
      </c>
      <c r="AD94" s="253">
        <v>50447.335091862726</v>
      </c>
      <c r="AE94" s="303"/>
      <c r="AF94" s="303"/>
      <c r="AG94" s="303"/>
      <c r="AH94" s="303"/>
      <c r="AI94" s="303"/>
      <c r="AJ94" s="303"/>
      <c r="AK94" s="303"/>
      <c r="AL94" s="303"/>
      <c r="AM94" s="375"/>
      <c r="AN94" s="289">
        <f t="shared" si="87"/>
        <v>346123.46059574909</v>
      </c>
      <c r="AO94" s="253">
        <v>207692.74686109115</v>
      </c>
      <c r="AP94" s="253">
        <v>138430.71373465791</v>
      </c>
      <c r="AQ94" s="303"/>
      <c r="AR94" s="303"/>
      <c r="AS94" s="303"/>
      <c r="AT94" s="303"/>
      <c r="AU94" s="303"/>
      <c r="AV94" s="303"/>
      <c r="AW94" s="303"/>
      <c r="AX94" s="303"/>
      <c r="AY94" s="375"/>
      <c r="AZ94" s="524"/>
      <c r="BA94" s="296">
        <f t="shared" si="88"/>
        <v>711727.17733443249</v>
      </c>
      <c r="BB94" s="274">
        <f t="shared" si="89"/>
        <v>427074.69820696313</v>
      </c>
      <c r="BC94" s="274">
        <f t="shared" si="89"/>
        <v>284652.47912746941</v>
      </c>
      <c r="BD94" s="303"/>
      <c r="BE94" s="303"/>
      <c r="BF94" s="303"/>
      <c r="BG94" s="303"/>
      <c r="BH94" s="303"/>
      <c r="BI94" s="303"/>
      <c r="BJ94" s="303"/>
      <c r="BK94" s="303"/>
      <c r="BL94" s="304"/>
    </row>
    <row r="95" spans="1:64" x14ac:dyDescent="0.25">
      <c r="A95" s="1502"/>
      <c r="B95" s="132" t="s">
        <v>128</v>
      </c>
      <c r="C95" s="127" t="s">
        <v>103</v>
      </c>
      <c r="D95" s="274">
        <f t="shared" si="84"/>
        <v>409623.03925340017</v>
      </c>
      <c r="E95" s="253">
        <v>78852.727613814903</v>
      </c>
      <c r="F95" s="253">
        <v>330770.31163958524</v>
      </c>
      <c r="G95" s="303"/>
      <c r="H95" s="303"/>
      <c r="I95" s="303"/>
      <c r="J95" s="303"/>
      <c r="K95" s="303"/>
      <c r="L95" s="303"/>
      <c r="M95" s="303"/>
      <c r="N95" s="303"/>
      <c r="O95" s="375"/>
      <c r="P95" s="274">
        <f t="shared" si="85"/>
        <v>421916.39407925901</v>
      </c>
      <c r="Q95" s="253">
        <v>81219.207197849639</v>
      </c>
      <c r="R95" s="253">
        <v>340697.18688140938</v>
      </c>
      <c r="S95" s="303"/>
      <c r="T95" s="303"/>
      <c r="U95" s="303"/>
      <c r="V95" s="303"/>
      <c r="W95" s="303"/>
      <c r="X95" s="303"/>
      <c r="Y95" s="303"/>
      <c r="Z95" s="303"/>
      <c r="AA95" s="375"/>
      <c r="AB95" s="274">
        <f t="shared" si="86"/>
        <v>437997.36843764596</v>
      </c>
      <c r="AC95" s="253">
        <v>84314.806247057903</v>
      </c>
      <c r="AD95" s="253">
        <v>353682.56219058804</v>
      </c>
      <c r="AE95" s="303"/>
      <c r="AF95" s="303"/>
      <c r="AG95" s="303"/>
      <c r="AH95" s="303"/>
      <c r="AI95" s="303"/>
      <c r="AJ95" s="303"/>
      <c r="AK95" s="303"/>
      <c r="AL95" s="303"/>
      <c r="AM95" s="375"/>
      <c r="AN95" s="289">
        <f t="shared" si="87"/>
        <v>1201892.7901011244</v>
      </c>
      <c r="AO95" s="253">
        <v>231365.22050026586</v>
      </c>
      <c r="AP95" s="253">
        <v>970527.56960085861</v>
      </c>
      <c r="AQ95" s="303"/>
      <c r="AR95" s="303"/>
      <c r="AS95" s="303"/>
      <c r="AT95" s="303"/>
      <c r="AU95" s="303"/>
      <c r="AV95" s="303"/>
      <c r="AW95" s="303"/>
      <c r="AX95" s="303"/>
      <c r="AY95" s="375"/>
      <c r="AZ95" s="524"/>
      <c r="BA95" s="296">
        <f t="shared" si="88"/>
        <v>2471429.5918714297</v>
      </c>
      <c r="BB95" s="274">
        <f t="shared" si="89"/>
        <v>475751.96155898832</v>
      </c>
      <c r="BC95" s="274">
        <f t="shared" si="89"/>
        <v>1995677.6303124414</v>
      </c>
      <c r="BD95" s="303"/>
      <c r="BE95" s="303"/>
      <c r="BF95" s="303"/>
      <c r="BG95" s="303"/>
      <c r="BH95" s="303"/>
      <c r="BI95" s="303"/>
      <c r="BJ95" s="303"/>
      <c r="BK95" s="303"/>
      <c r="BL95" s="304"/>
    </row>
    <row r="96" spans="1:64" x14ac:dyDescent="0.25">
      <c r="A96" s="1502"/>
      <c r="B96" s="126" t="s">
        <v>129</v>
      </c>
      <c r="C96" s="127" t="s">
        <v>28</v>
      </c>
      <c r="D96" s="274">
        <f t="shared" si="84"/>
        <v>82360.501876914219</v>
      </c>
      <c r="E96" s="253">
        <v>82360.501876914219</v>
      </c>
      <c r="F96" s="253">
        <v>0</v>
      </c>
      <c r="G96" s="303"/>
      <c r="H96" s="303"/>
      <c r="I96" s="303"/>
      <c r="J96" s="303"/>
      <c r="K96" s="303"/>
      <c r="L96" s="303"/>
      <c r="M96" s="303"/>
      <c r="N96" s="303"/>
      <c r="O96" s="375"/>
      <c r="P96" s="274">
        <f t="shared" si="85"/>
        <v>84832.254625622227</v>
      </c>
      <c r="Q96" s="253">
        <v>84832.254625622227</v>
      </c>
      <c r="R96" s="253">
        <v>0</v>
      </c>
      <c r="S96" s="303"/>
      <c r="T96" s="303"/>
      <c r="U96" s="303"/>
      <c r="V96" s="303"/>
      <c r="W96" s="303"/>
      <c r="X96" s="303"/>
      <c r="Y96" s="303"/>
      <c r="Z96" s="303"/>
      <c r="AA96" s="375"/>
      <c r="AB96" s="274">
        <f t="shared" si="86"/>
        <v>88065.561817621303</v>
      </c>
      <c r="AC96" s="253">
        <v>88065.561817621303</v>
      </c>
      <c r="AD96" s="253">
        <v>0</v>
      </c>
      <c r="AE96" s="303"/>
      <c r="AF96" s="303"/>
      <c r="AG96" s="303"/>
      <c r="AH96" s="303"/>
      <c r="AI96" s="303"/>
      <c r="AJ96" s="303"/>
      <c r="AK96" s="303"/>
      <c r="AL96" s="303"/>
      <c r="AM96" s="375"/>
      <c r="AN96" s="289">
        <f t="shared" si="87"/>
        <v>241657.53365678553</v>
      </c>
      <c r="AO96" s="253">
        <v>241657.53365678553</v>
      </c>
      <c r="AP96" s="253">
        <v>0</v>
      </c>
      <c r="AQ96" s="303"/>
      <c r="AR96" s="303"/>
      <c r="AS96" s="303"/>
      <c r="AT96" s="303"/>
      <c r="AU96" s="303"/>
      <c r="AV96" s="303"/>
      <c r="AW96" s="303"/>
      <c r="AX96" s="303"/>
      <c r="AY96" s="375"/>
      <c r="AZ96" s="524"/>
      <c r="BA96" s="296">
        <f t="shared" si="88"/>
        <v>496915.85197694332</v>
      </c>
      <c r="BB96" s="274">
        <f t="shared" si="89"/>
        <v>496915.85197694332</v>
      </c>
      <c r="BC96" s="274">
        <f t="shared" si="89"/>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4"/>
        <v>4887047.2545549041</v>
      </c>
      <c r="E97" s="275">
        <f>SUM(E91:E96)</f>
        <v>676921.37583364977</v>
      </c>
      <c r="F97" s="275">
        <f>SUM(F91:F96)</f>
        <v>4210125.8787212539</v>
      </c>
      <c r="G97" s="335"/>
      <c r="H97" s="335"/>
      <c r="I97" s="335"/>
      <c r="J97" s="335"/>
      <c r="K97" s="335"/>
      <c r="L97" s="335"/>
      <c r="M97" s="335"/>
      <c r="N97" s="335"/>
      <c r="O97" s="376"/>
      <c r="P97" s="275">
        <f t="shared" si="85"/>
        <v>5033714.3122977596</v>
      </c>
      <c r="Q97" s="275">
        <f>SUM(Q91:Q96)</f>
        <v>697236.72400717787</v>
      </c>
      <c r="R97" s="275">
        <f>SUM(R91:R96)</f>
        <v>4336477.5882905815</v>
      </c>
      <c r="S97" s="335"/>
      <c r="T97" s="335"/>
      <c r="U97" s="335"/>
      <c r="V97" s="335"/>
      <c r="W97" s="335"/>
      <c r="X97" s="335"/>
      <c r="Y97" s="335"/>
      <c r="Z97" s="335"/>
      <c r="AA97" s="376"/>
      <c r="AB97" s="275">
        <f t="shared" si="86"/>
        <v>5225569.9308976363</v>
      </c>
      <c r="AC97" s="275">
        <f>SUM(AC91:AC96)</f>
        <v>723811.29194960976</v>
      </c>
      <c r="AD97" s="275">
        <f>SUM(AD91:AD96)</f>
        <v>4501758.6389480261</v>
      </c>
      <c r="AE97" s="335"/>
      <c r="AF97" s="335"/>
      <c r="AG97" s="335"/>
      <c r="AH97" s="335"/>
      <c r="AI97" s="335"/>
      <c r="AJ97" s="335"/>
      <c r="AK97" s="335"/>
      <c r="AL97" s="335"/>
      <c r="AM97" s="376"/>
      <c r="AN97" s="277">
        <f t="shared" si="87"/>
        <v>14339298.07961669</v>
      </c>
      <c r="AO97" s="275">
        <f>SUM(AO91:AO96)</f>
        <v>1986184.4747860916</v>
      </c>
      <c r="AP97" s="275">
        <f>SUM(AP91:AP96)</f>
        <v>12353113.604830598</v>
      </c>
      <c r="AQ97" s="335"/>
      <c r="AR97" s="335"/>
      <c r="AS97" s="335"/>
      <c r="AT97" s="335"/>
      <c r="AU97" s="335"/>
      <c r="AV97" s="335"/>
      <c r="AW97" s="335"/>
      <c r="AX97" s="335"/>
      <c r="AY97" s="376"/>
      <c r="AZ97" s="299">
        <f>SUM(AZ91:AZ96)</f>
        <v>0</v>
      </c>
      <c r="BA97" s="297">
        <f t="shared" si="88"/>
        <v>29485629.577366989</v>
      </c>
      <c r="BB97" s="275">
        <f>SUM(BB91:BB96)</f>
        <v>4084153.8665765291</v>
      </c>
      <c r="BC97" s="275">
        <f>SUM(BC91:BC96)</f>
        <v>25401475.710790459</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33532554.710172676</v>
      </c>
      <c r="E105" s="303"/>
      <c r="F105" s="303"/>
      <c r="G105" s="303"/>
      <c r="H105" s="303"/>
      <c r="I105" s="303"/>
      <c r="J105" s="303"/>
      <c r="K105" s="303"/>
      <c r="L105" s="303"/>
      <c r="M105" s="303"/>
      <c r="N105" s="303"/>
      <c r="O105" s="375"/>
      <c r="P105" s="274">
        <f>P88+P97+P104</f>
        <v>34961150.079782873</v>
      </c>
      <c r="Q105" s="303"/>
      <c r="R105" s="303"/>
      <c r="S105" s="303"/>
      <c r="T105" s="303"/>
      <c r="U105" s="303"/>
      <c r="V105" s="303"/>
      <c r="W105" s="303"/>
      <c r="X105" s="303"/>
      <c r="Y105" s="303"/>
      <c r="Z105" s="303"/>
      <c r="AA105" s="375"/>
      <c r="AB105" s="274">
        <f>AB88+AB97+AB104</f>
        <v>42865544.198415138</v>
      </c>
      <c r="AC105" s="303"/>
      <c r="AD105" s="303"/>
      <c r="AE105" s="303"/>
      <c r="AF105" s="303"/>
      <c r="AG105" s="303"/>
      <c r="AH105" s="303"/>
      <c r="AI105" s="303"/>
      <c r="AJ105" s="303"/>
      <c r="AK105" s="303"/>
      <c r="AL105" s="303"/>
      <c r="AM105" s="375"/>
      <c r="AN105" s="289">
        <f>AN88+AN97+AN104</f>
        <v>143886264.88085747</v>
      </c>
      <c r="AO105" s="303"/>
      <c r="AP105" s="303"/>
      <c r="AQ105" s="303"/>
      <c r="AR105" s="303"/>
      <c r="AS105" s="303"/>
      <c r="AT105" s="303"/>
      <c r="AU105" s="303"/>
      <c r="AV105" s="303"/>
      <c r="AW105" s="303"/>
      <c r="AX105" s="303"/>
      <c r="AY105" s="375"/>
      <c r="AZ105" s="300">
        <f>AZ88+AZ97+AZ104</f>
        <v>-1784348.2194311668</v>
      </c>
      <c r="BA105" s="296">
        <f>BA88+BA97+BA104</f>
        <v>253461165.64979699</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2772967.6134100631</v>
      </c>
      <c r="E106" s="338"/>
      <c r="F106" s="338"/>
      <c r="G106" s="338"/>
      <c r="H106" s="338"/>
      <c r="I106" s="338"/>
      <c r="J106" s="338"/>
      <c r="K106" s="338"/>
      <c r="L106" s="338"/>
      <c r="M106" s="338"/>
      <c r="N106" s="338"/>
      <c r="O106" s="564"/>
      <c r="P106" s="344">
        <f>P17-P105</f>
        <v>2887908.5067403987</v>
      </c>
      <c r="Q106" s="338"/>
      <c r="R106" s="338"/>
      <c r="S106" s="338"/>
      <c r="T106" s="338"/>
      <c r="U106" s="338"/>
      <c r="V106" s="338"/>
      <c r="W106" s="338"/>
      <c r="X106" s="338"/>
      <c r="Y106" s="338"/>
      <c r="Z106" s="338"/>
      <c r="AA106" s="564"/>
      <c r="AB106" s="344">
        <f>AB17-AB105</f>
        <v>-2127052.4021113664</v>
      </c>
      <c r="AC106" s="338"/>
      <c r="AD106" s="338"/>
      <c r="AE106" s="338"/>
      <c r="AF106" s="338"/>
      <c r="AG106" s="338"/>
      <c r="AH106" s="338"/>
      <c r="AI106" s="338"/>
      <c r="AJ106" s="338"/>
      <c r="AK106" s="338"/>
      <c r="AL106" s="338"/>
      <c r="AM106" s="564"/>
      <c r="AN106" s="344">
        <f>AN17-AN105</f>
        <v>7998765.73449108</v>
      </c>
      <c r="AO106" s="338"/>
      <c r="AP106" s="338"/>
      <c r="AQ106" s="338"/>
      <c r="AR106" s="338"/>
      <c r="AS106" s="338"/>
      <c r="AT106" s="338"/>
      <c r="AU106" s="338"/>
      <c r="AV106" s="338"/>
      <c r="AW106" s="338"/>
      <c r="AX106" s="338"/>
      <c r="AY106" s="564"/>
      <c r="AZ106" s="857">
        <f>AZ17-AZ105</f>
        <v>537096.24499799567</v>
      </c>
      <c r="BA106" s="345">
        <f>BA17-BA105</f>
        <v>12069685.697528094</v>
      </c>
      <c r="BB106" s="338"/>
      <c r="BC106" s="338"/>
      <c r="BD106" s="338"/>
      <c r="BE106" s="338"/>
      <c r="BF106" s="338"/>
      <c r="BG106" s="338"/>
      <c r="BH106" s="338"/>
      <c r="BI106" s="338"/>
      <c r="BJ106" s="338"/>
      <c r="BK106" s="338"/>
      <c r="BL106" s="339"/>
    </row>
    <row r="107" spans="1:64" x14ac:dyDescent="0.25">
      <c r="A107" s="267"/>
      <c r="B107" s="126" t="s">
        <v>272</v>
      </c>
      <c r="C107" s="127" t="s">
        <v>26</v>
      </c>
      <c r="D107" s="257">
        <v>745928.28800730698</v>
      </c>
      <c r="E107" s="340"/>
      <c r="F107" s="340"/>
      <c r="G107" s="340"/>
      <c r="H107" s="340"/>
      <c r="I107" s="340"/>
      <c r="J107" s="340"/>
      <c r="K107" s="340"/>
      <c r="L107" s="340"/>
      <c r="M107" s="340"/>
      <c r="N107" s="340"/>
      <c r="O107" s="377"/>
      <c r="P107" s="258">
        <v>776847.38831316726</v>
      </c>
      <c r="Q107" s="340"/>
      <c r="R107" s="340"/>
      <c r="S107" s="340"/>
      <c r="T107" s="340"/>
      <c r="U107" s="340"/>
      <c r="V107" s="340"/>
      <c r="W107" s="340"/>
      <c r="X107" s="340"/>
      <c r="Y107" s="340"/>
      <c r="Z107" s="340"/>
      <c r="AA107" s="377"/>
      <c r="AB107" s="258">
        <v>-572177.09616795764</v>
      </c>
      <c r="AC107" s="340"/>
      <c r="AD107" s="340"/>
      <c r="AE107" s="340"/>
      <c r="AF107" s="340"/>
      <c r="AG107" s="340"/>
      <c r="AH107" s="340"/>
      <c r="AI107" s="340"/>
      <c r="AJ107" s="340"/>
      <c r="AK107" s="340"/>
      <c r="AL107" s="340"/>
      <c r="AM107" s="340"/>
      <c r="AN107" s="258">
        <v>2151667.9825781006</v>
      </c>
      <c r="AO107" s="340"/>
      <c r="AP107" s="340"/>
      <c r="AQ107" s="340"/>
      <c r="AR107" s="340"/>
      <c r="AS107" s="340"/>
      <c r="AT107" s="340"/>
      <c r="AU107" s="340"/>
      <c r="AV107" s="340"/>
      <c r="AW107" s="340"/>
      <c r="AX107" s="340"/>
      <c r="AY107" s="377"/>
      <c r="AZ107" s="524">
        <v>144478.88990446084</v>
      </c>
      <c r="BA107" s="296">
        <f>D107+P107+AB107+AN107+AZ107</f>
        <v>3246745.4526350778</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2027039.3254027562</v>
      </c>
      <c r="E108" s="342"/>
      <c r="F108" s="342"/>
      <c r="G108" s="342"/>
      <c r="H108" s="342"/>
      <c r="I108" s="342"/>
      <c r="J108" s="342"/>
      <c r="K108" s="342"/>
      <c r="L108" s="342"/>
      <c r="M108" s="342"/>
      <c r="N108" s="342"/>
      <c r="O108" s="1120"/>
      <c r="P108" s="555">
        <f>P106-P107</f>
        <v>2111061.1184272314</v>
      </c>
      <c r="Q108" s="342"/>
      <c r="R108" s="342"/>
      <c r="S108" s="342"/>
      <c r="T108" s="342"/>
      <c r="U108" s="342"/>
      <c r="V108" s="342"/>
      <c r="W108" s="342"/>
      <c r="X108" s="342"/>
      <c r="Y108" s="342"/>
      <c r="Z108" s="342"/>
      <c r="AA108" s="1120"/>
      <c r="AB108" s="555">
        <f>AB106-AB107</f>
        <v>-1554875.3059434087</v>
      </c>
      <c r="AC108" s="342"/>
      <c r="AD108" s="342"/>
      <c r="AE108" s="342"/>
      <c r="AF108" s="342"/>
      <c r="AG108" s="342"/>
      <c r="AH108" s="342"/>
      <c r="AI108" s="342"/>
      <c r="AJ108" s="342"/>
      <c r="AK108" s="342"/>
      <c r="AL108" s="342"/>
      <c r="AM108" s="342"/>
      <c r="AN108" s="548">
        <f>AN106-AN107</f>
        <v>5847097.7519129794</v>
      </c>
      <c r="AO108" s="342"/>
      <c r="AP108" s="342"/>
      <c r="AQ108" s="342"/>
      <c r="AR108" s="342"/>
      <c r="AS108" s="342"/>
      <c r="AT108" s="342"/>
      <c r="AU108" s="342"/>
      <c r="AV108" s="342"/>
      <c r="AW108" s="342"/>
      <c r="AX108" s="342"/>
      <c r="AY108" s="1120"/>
      <c r="AZ108" s="577">
        <f>AZ106-AZ107</f>
        <v>392617.3550935348</v>
      </c>
      <c r="BA108" s="347">
        <f>BA106-BA107</f>
        <v>8822940.2448930163</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386</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253303.8300000001</v>
      </c>
      <c r="E9" s="735">
        <v>215230.37000000005</v>
      </c>
      <c r="F9" s="735">
        <v>6672.0300000000007</v>
      </c>
      <c r="G9" s="735">
        <v>13884.789999999997</v>
      </c>
      <c r="H9" s="735">
        <v>2980.29</v>
      </c>
      <c r="I9" s="735">
        <v>4483.7000000000007</v>
      </c>
      <c r="J9" s="735">
        <v>3170.3900000000003</v>
      </c>
      <c r="K9" s="735">
        <v>121</v>
      </c>
      <c r="L9" s="735">
        <v>428.26</v>
      </c>
      <c r="M9" s="735">
        <v>33</v>
      </c>
      <c r="N9" s="735">
        <v>5532.52</v>
      </c>
      <c r="O9" s="804">
        <v>767.48</v>
      </c>
      <c r="P9" s="734">
        <f>SUM(Q9:AA9)</f>
        <v>260496.56000000003</v>
      </c>
      <c r="Q9" s="735">
        <v>221832.41000000003</v>
      </c>
      <c r="R9" s="735">
        <v>7241.22</v>
      </c>
      <c r="S9" s="735">
        <v>14096.26</v>
      </c>
      <c r="T9" s="735">
        <v>3046.62</v>
      </c>
      <c r="U9" s="735">
        <v>4408.49</v>
      </c>
      <c r="V9" s="735">
        <v>3208.77</v>
      </c>
      <c r="W9" s="735">
        <v>120.97</v>
      </c>
      <c r="X9" s="735">
        <v>456.75</v>
      </c>
      <c r="Y9" s="735">
        <v>31</v>
      </c>
      <c r="Z9" s="735">
        <v>5280.07</v>
      </c>
      <c r="AA9" s="736">
        <v>774</v>
      </c>
      <c r="AB9" s="740">
        <f>SUM(AC9:AM9)</f>
        <v>267846.49</v>
      </c>
      <c r="AC9" s="735">
        <v>228354.96000000002</v>
      </c>
      <c r="AD9" s="735">
        <v>7880.06</v>
      </c>
      <c r="AE9" s="735">
        <v>14393.5</v>
      </c>
      <c r="AF9" s="735">
        <v>3126.9700000000003</v>
      </c>
      <c r="AG9" s="735">
        <v>4401.3099999999995</v>
      </c>
      <c r="AH9" s="735">
        <v>3193.09</v>
      </c>
      <c r="AI9" s="735">
        <v>119.27</v>
      </c>
      <c r="AJ9" s="735">
        <v>495</v>
      </c>
      <c r="AK9" s="735">
        <v>35</v>
      </c>
      <c r="AL9" s="735">
        <v>5094.33</v>
      </c>
      <c r="AM9" s="736">
        <v>753</v>
      </c>
      <c r="AN9" s="734">
        <f>SUM(AO9:AY9)</f>
        <v>600438.18999999983</v>
      </c>
      <c r="AO9" s="735">
        <v>509166.92999999993</v>
      </c>
      <c r="AP9" s="735">
        <v>21675.14</v>
      </c>
      <c r="AQ9" s="735">
        <v>33689</v>
      </c>
      <c r="AR9" s="735">
        <v>9256</v>
      </c>
      <c r="AS9" s="735">
        <v>10292.329999999998</v>
      </c>
      <c r="AT9" s="735">
        <v>6508</v>
      </c>
      <c r="AU9" s="735">
        <v>279</v>
      </c>
      <c r="AV9" s="735">
        <v>1778.97</v>
      </c>
      <c r="AW9" s="735">
        <v>227</v>
      </c>
      <c r="AX9" s="735">
        <v>6325.82</v>
      </c>
      <c r="AY9" s="736">
        <v>1240</v>
      </c>
      <c r="AZ9" s="852"/>
      <c r="BA9" s="738">
        <f>AN9+AB9+P9+D9+AZ9</f>
        <v>1382085.0699999998</v>
      </c>
      <c r="BB9" s="739">
        <f t="shared" ref="BB9:BL9" si="0">AO9+AC9+Q9+E9</f>
        <v>1174584.67</v>
      </c>
      <c r="BC9" s="739">
        <f t="shared" si="0"/>
        <v>43468.45</v>
      </c>
      <c r="BD9" s="739">
        <f t="shared" si="0"/>
        <v>76063.55</v>
      </c>
      <c r="BE9" s="739">
        <f t="shared" si="0"/>
        <v>18409.88</v>
      </c>
      <c r="BF9" s="739">
        <f t="shared" si="0"/>
        <v>23585.829999999998</v>
      </c>
      <c r="BG9" s="739">
        <f t="shared" si="0"/>
        <v>16080.25</v>
      </c>
      <c r="BH9" s="739">
        <f t="shared" si="0"/>
        <v>640.24</v>
      </c>
      <c r="BI9" s="740">
        <f t="shared" si="0"/>
        <v>3158.9800000000005</v>
      </c>
      <c r="BJ9" s="740">
        <f t="shared" si="0"/>
        <v>326</v>
      </c>
      <c r="BK9" s="739">
        <f t="shared" si="0"/>
        <v>22232.74</v>
      </c>
      <c r="BL9" s="741">
        <f t="shared" si="0"/>
        <v>3534.48</v>
      </c>
    </row>
    <row r="10" spans="1:64" customFormat="1" ht="18" customHeight="1" x14ac:dyDescent="0.3">
      <c r="A10" s="1494" t="s">
        <v>11</v>
      </c>
      <c r="B10" s="1495"/>
      <c r="C10" s="1496"/>
      <c r="D10" s="683"/>
      <c r="E10" s="318"/>
      <c r="F10" s="318"/>
      <c r="G10" s="318"/>
      <c r="H10" s="318"/>
      <c r="I10" s="318"/>
      <c r="J10" s="318"/>
      <c r="K10" s="318"/>
      <c r="L10" s="318"/>
      <c r="M10" s="318"/>
      <c r="N10" s="318"/>
      <c r="O10" s="319"/>
      <c r="P10" s="683"/>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59336839.664782725</v>
      </c>
      <c r="E11" s="249">
        <v>34496510.138168484</v>
      </c>
      <c r="F11" s="249">
        <v>3016610.580893938</v>
      </c>
      <c r="G11" s="249">
        <v>11114268.962125311</v>
      </c>
      <c r="H11" s="249">
        <v>3892311.1199761271</v>
      </c>
      <c r="I11" s="249">
        <v>1120077.5342335408</v>
      </c>
      <c r="J11" s="249">
        <v>1302198.3684302645</v>
      </c>
      <c r="K11" s="249">
        <v>25079.578352068704</v>
      </c>
      <c r="L11" s="249">
        <v>1343465.8126758893</v>
      </c>
      <c r="M11" s="249">
        <v>852246.65528381779</v>
      </c>
      <c r="N11" s="249">
        <v>644201.99336772098</v>
      </c>
      <c r="O11" s="249">
        <v>1529868.9212755635</v>
      </c>
      <c r="P11" s="270">
        <f t="shared" ref="P11:P16" si="2">SUM(Q11:AA11)</f>
        <v>61071452.90038611</v>
      </c>
      <c r="Q11" s="249">
        <v>35702568.971500754</v>
      </c>
      <c r="R11" s="249">
        <v>3326851.7738587297</v>
      </c>
      <c r="S11" s="249">
        <v>11308273.202402331</v>
      </c>
      <c r="T11" s="249">
        <v>3890980.611458533</v>
      </c>
      <c r="U11" s="249">
        <v>1115206.8600578485</v>
      </c>
      <c r="V11" s="249">
        <v>1313649.0514219238</v>
      </c>
      <c r="W11" s="249">
        <v>25261.250118130039</v>
      </c>
      <c r="X11" s="249">
        <v>1430088.3706445058</v>
      </c>
      <c r="Y11" s="249">
        <v>801445.5770327528</v>
      </c>
      <c r="Z11" s="249">
        <v>607021.7683599554</v>
      </c>
      <c r="AA11" s="250">
        <v>1550105.4635306618</v>
      </c>
      <c r="AB11" s="270">
        <f t="shared" ref="AB11:AB16" si="3">SUM(AC11:AM11)</f>
        <v>64238379.220946632</v>
      </c>
      <c r="AC11" s="249">
        <v>37730068.536706775</v>
      </c>
      <c r="AD11" s="249">
        <v>3637209.1540352451</v>
      </c>
      <c r="AE11" s="249">
        <v>11891835.285308754</v>
      </c>
      <c r="AF11" s="249">
        <v>4028085.7359665567</v>
      </c>
      <c r="AG11" s="249">
        <v>1137484.3647254827</v>
      </c>
      <c r="AH11" s="249">
        <v>1277944.7231589367</v>
      </c>
      <c r="AI11" s="249">
        <v>24061.925069694567</v>
      </c>
      <c r="AJ11" s="251">
        <v>1536748.693681577</v>
      </c>
      <c r="AK11" s="249">
        <v>902746.89670872304</v>
      </c>
      <c r="AL11" s="249">
        <v>581936.10804825206</v>
      </c>
      <c r="AM11" s="250">
        <v>1490257.7975366344</v>
      </c>
      <c r="AN11" s="270">
        <f t="shared" ref="AN11:AN16" si="4">SUM(AO11:AY11)</f>
        <v>166071961.44999999</v>
      </c>
      <c r="AO11" s="249">
        <v>88507078.069999993</v>
      </c>
      <c r="AP11" s="249">
        <v>11454518.239999998</v>
      </c>
      <c r="AQ11" s="249">
        <v>31850598.880000003</v>
      </c>
      <c r="AR11" s="249">
        <v>13529639.710000001</v>
      </c>
      <c r="AS11" s="249">
        <v>2576186.46</v>
      </c>
      <c r="AT11" s="249">
        <v>2606381.0699999998</v>
      </c>
      <c r="AU11" s="249">
        <v>43172.23</v>
      </c>
      <c r="AV11" s="249">
        <v>6195646.5099999998</v>
      </c>
      <c r="AW11" s="249">
        <v>6071637.0999999996</v>
      </c>
      <c r="AX11" s="249">
        <v>751096.39999999991</v>
      </c>
      <c r="AY11" s="250">
        <v>2486006.7799999998</v>
      </c>
      <c r="AZ11" s="853">
        <v>-1169639.6126953354</v>
      </c>
      <c r="BA11" s="321">
        <f t="shared" ref="BA11:BA16" si="5">SUM(BB11:BL11)+AZ11</f>
        <v>349548993.62342018</v>
      </c>
      <c r="BB11" s="271">
        <f t="shared" ref="BB11:BL16" si="6">E11+Q11+AC11+AO11</f>
        <v>196436225.71637601</v>
      </c>
      <c r="BC11" s="271">
        <f t="shared" si="6"/>
        <v>21435189.74878791</v>
      </c>
      <c r="BD11" s="271">
        <f t="shared" si="6"/>
        <v>66164976.329836398</v>
      </c>
      <c r="BE11" s="271">
        <f t="shared" si="6"/>
        <v>25341017.177401219</v>
      </c>
      <c r="BF11" s="271">
        <f t="shared" si="6"/>
        <v>5948955.2190168723</v>
      </c>
      <c r="BG11" s="271">
        <f t="shared" si="6"/>
        <v>6500173.2130111251</v>
      </c>
      <c r="BH11" s="271">
        <f t="shared" si="6"/>
        <v>117574.98353989332</v>
      </c>
      <c r="BI11" s="271">
        <f t="shared" si="6"/>
        <v>10505949.387001973</v>
      </c>
      <c r="BJ11" s="271">
        <f t="shared" si="6"/>
        <v>8628076.2290252931</v>
      </c>
      <c r="BK11" s="271">
        <f t="shared" si="6"/>
        <v>2584256.269775928</v>
      </c>
      <c r="BL11" s="295">
        <f t="shared" si="6"/>
        <v>7056238.9623428583</v>
      </c>
    </row>
    <row r="12" spans="1:64" x14ac:dyDescent="0.25">
      <c r="A12" s="1493"/>
      <c r="B12" s="126" t="s">
        <v>1322</v>
      </c>
      <c r="C12" s="127" t="s">
        <v>1331</v>
      </c>
      <c r="D12" s="270">
        <f t="shared" si="1"/>
        <v>-104482.04339123968</v>
      </c>
      <c r="E12" s="249">
        <v>-139187.49321668642</v>
      </c>
      <c r="F12" s="249">
        <v>-15244.167133677105</v>
      </c>
      <c r="G12" s="249">
        <v>22145.733523401705</v>
      </c>
      <c r="H12" s="249">
        <v>8568.6357785200071</v>
      </c>
      <c r="I12" s="249">
        <v>10270.070657577471</v>
      </c>
      <c r="J12" s="249">
        <v>-4617.294563936508</v>
      </c>
      <c r="K12" s="249">
        <v>205.0548702884943</v>
      </c>
      <c r="L12" s="249">
        <v>3562.904682193529</v>
      </c>
      <c r="M12" s="249">
        <v>2926.2345277951435</v>
      </c>
      <c r="N12" s="249">
        <v>4487.2241941462871</v>
      </c>
      <c r="O12" s="249">
        <v>2401.053289137722</v>
      </c>
      <c r="P12" s="270">
        <f t="shared" si="2"/>
        <v>-106847.38060615503</v>
      </c>
      <c r="Q12" s="249">
        <v>-142157.790384183</v>
      </c>
      <c r="R12" s="249">
        <v>-15550.666940835348</v>
      </c>
      <c r="S12" s="249">
        <v>22547.314130431419</v>
      </c>
      <c r="T12" s="249">
        <v>8725.4491609718916</v>
      </c>
      <c r="U12" s="249">
        <v>10459.999365229705</v>
      </c>
      <c r="V12" s="249">
        <v>-4709.2394966606125</v>
      </c>
      <c r="W12" s="249">
        <v>208.78180183611963</v>
      </c>
      <c r="X12" s="249">
        <v>3629.7215852310474</v>
      </c>
      <c r="Y12" s="249">
        <v>2981.9264768655307</v>
      </c>
      <c r="Z12" s="249">
        <v>4570.8231493877693</v>
      </c>
      <c r="AA12" s="250">
        <v>2446.3005455704765</v>
      </c>
      <c r="AB12" s="270">
        <f t="shared" si="3"/>
        <v>-108242.51896178647</v>
      </c>
      <c r="AC12" s="249">
        <v>-144825.84235773675</v>
      </c>
      <c r="AD12" s="249">
        <v>-15929.061136232092</v>
      </c>
      <c r="AE12" s="249">
        <v>23290.634604176455</v>
      </c>
      <c r="AF12" s="249">
        <v>9005.6597193761245</v>
      </c>
      <c r="AG12" s="249">
        <v>10788.868454010824</v>
      </c>
      <c r="AH12" s="249">
        <v>-4825.1471797296099</v>
      </c>
      <c r="AI12" s="249">
        <v>215.60444242511946</v>
      </c>
      <c r="AJ12" s="249">
        <v>3739.2472661625266</v>
      </c>
      <c r="AK12" s="249">
        <v>3067.9739609254511</v>
      </c>
      <c r="AL12" s="249">
        <v>4710.7999404590191</v>
      </c>
      <c r="AM12" s="250">
        <v>2518.7433243764699</v>
      </c>
      <c r="AN12" s="270">
        <f t="shared" si="4"/>
        <v>1481812.8367831919</v>
      </c>
      <c r="AO12" s="249">
        <v>1140048.3502769375</v>
      </c>
      <c r="AP12" s="249">
        <v>125085.08669084316</v>
      </c>
      <c r="AQ12" s="249">
        <v>65642.003043301549</v>
      </c>
      <c r="AR12" s="249">
        <v>25390.378301583893</v>
      </c>
      <c r="AS12" s="249">
        <v>42177.001128635908</v>
      </c>
      <c r="AT12" s="249">
        <v>37882.780233126752</v>
      </c>
      <c r="AU12" s="249">
        <v>842.47028327606233</v>
      </c>
      <c r="AV12" s="249">
        <v>10551.188221852191</v>
      </c>
      <c r="AW12" s="249">
        <v>8662.2784020196723</v>
      </c>
      <c r="AX12" s="249">
        <v>18422.294066774433</v>
      </c>
      <c r="AY12" s="250">
        <v>7109.0061348404115</v>
      </c>
      <c r="AZ12" s="853">
        <v>-322849.5268526366</v>
      </c>
      <c r="BA12" s="290">
        <f t="shared" si="5"/>
        <v>839391.36697137379</v>
      </c>
      <c r="BB12" s="271">
        <f t="shared" si="6"/>
        <v>713877.22431833134</v>
      </c>
      <c r="BC12" s="271">
        <f t="shared" si="6"/>
        <v>78361.191480098612</v>
      </c>
      <c r="BD12" s="271">
        <f t="shared" si="6"/>
        <v>133625.68530131114</v>
      </c>
      <c r="BE12" s="271">
        <f t="shared" si="6"/>
        <v>51690.122960451918</v>
      </c>
      <c r="BF12" s="271">
        <f t="shared" si="6"/>
        <v>73695.93960545391</v>
      </c>
      <c r="BG12" s="271">
        <f t="shared" si="6"/>
        <v>23731.09899280002</v>
      </c>
      <c r="BH12" s="271">
        <f t="shared" si="6"/>
        <v>1471.9113978257956</v>
      </c>
      <c r="BI12" s="271">
        <f t="shared" si="6"/>
        <v>21483.061755439296</v>
      </c>
      <c r="BJ12" s="271">
        <f t="shared" si="6"/>
        <v>17638.413367605797</v>
      </c>
      <c r="BK12" s="271">
        <f t="shared" si="6"/>
        <v>32191.14135076751</v>
      </c>
      <c r="BL12" s="291">
        <f t="shared" si="6"/>
        <v>14475.10329392508</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1807493.2952611735</v>
      </c>
      <c r="E14" s="249">
        <v>1646879.0981390532</v>
      </c>
      <c r="F14" s="249">
        <v>122432.66712212012</v>
      </c>
      <c r="G14" s="249">
        <v>11566.609999999999</v>
      </c>
      <c r="H14" s="249">
        <v>15394.599999999999</v>
      </c>
      <c r="I14" s="249">
        <v>0</v>
      </c>
      <c r="J14" s="249">
        <v>3471.6099999999997</v>
      </c>
      <c r="K14" s="249">
        <v>0</v>
      </c>
      <c r="L14" s="249">
        <v>7748.7099999999991</v>
      </c>
      <c r="M14" s="249">
        <v>0</v>
      </c>
      <c r="N14" s="249">
        <v>0</v>
      </c>
      <c r="O14" s="250">
        <v>0</v>
      </c>
      <c r="P14" s="270">
        <f t="shared" si="2"/>
        <v>1553960.7203880432</v>
      </c>
      <c r="Q14" s="249">
        <v>1427990.6586099034</v>
      </c>
      <c r="R14" s="249">
        <v>102616.96177813961</v>
      </c>
      <c r="S14" s="249">
        <v>15529.51</v>
      </c>
      <c r="T14" s="249">
        <v>0</v>
      </c>
      <c r="U14" s="249">
        <v>0</v>
      </c>
      <c r="V14" s="249">
        <v>0</v>
      </c>
      <c r="W14" s="249">
        <v>0</v>
      </c>
      <c r="X14" s="249">
        <v>7823.59</v>
      </c>
      <c r="Y14" s="249">
        <v>0</v>
      </c>
      <c r="Z14" s="249">
        <v>0</v>
      </c>
      <c r="AA14" s="250">
        <v>0</v>
      </c>
      <c r="AB14" s="271">
        <f t="shared" si="3"/>
        <v>2134777.4158862471</v>
      </c>
      <c r="AC14" s="249">
        <v>1909676.6617552624</v>
      </c>
      <c r="AD14" s="249">
        <v>178566.91413098446</v>
      </c>
      <c r="AE14" s="249">
        <v>19473.64</v>
      </c>
      <c r="AF14" s="249">
        <v>15482.48</v>
      </c>
      <c r="AG14" s="249">
        <v>0</v>
      </c>
      <c r="AH14" s="249">
        <v>0</v>
      </c>
      <c r="AI14" s="249">
        <v>0</v>
      </c>
      <c r="AJ14" s="249">
        <v>11577.72</v>
      </c>
      <c r="AK14" s="249">
        <v>0</v>
      </c>
      <c r="AL14" s="249">
        <v>0</v>
      </c>
      <c r="AM14" s="250">
        <v>0</v>
      </c>
      <c r="AN14" s="270">
        <f t="shared" si="4"/>
        <v>3631042.9400000018</v>
      </c>
      <c r="AO14" s="249">
        <v>3272045.4300000016</v>
      </c>
      <c r="AP14" s="249">
        <v>303704.98000000004</v>
      </c>
      <c r="AQ14" s="249">
        <v>11082.490000000002</v>
      </c>
      <c r="AR14" s="249">
        <v>22209.14</v>
      </c>
      <c r="AS14" s="249">
        <v>0</v>
      </c>
      <c r="AT14" s="249">
        <v>3225.07</v>
      </c>
      <c r="AU14" s="249">
        <v>0</v>
      </c>
      <c r="AV14" s="249">
        <v>18775.830000000002</v>
      </c>
      <c r="AW14" s="249">
        <v>0</v>
      </c>
      <c r="AX14" s="249">
        <v>0</v>
      </c>
      <c r="AY14" s="250">
        <v>0</v>
      </c>
      <c r="AZ14" s="853">
        <v>-49653.272048105369</v>
      </c>
      <c r="BA14" s="290">
        <f t="shared" si="5"/>
        <v>9077621.0994873606</v>
      </c>
      <c r="BB14" s="271">
        <f t="shared" si="6"/>
        <v>8256591.8485042211</v>
      </c>
      <c r="BC14" s="271">
        <f t="shared" si="6"/>
        <v>707321.52303124429</v>
      </c>
      <c r="BD14" s="271">
        <f t="shared" si="6"/>
        <v>57652.25</v>
      </c>
      <c r="BE14" s="271">
        <f t="shared" si="6"/>
        <v>53086.22</v>
      </c>
      <c r="BF14" s="271">
        <f t="shared" si="6"/>
        <v>0</v>
      </c>
      <c r="BG14" s="271">
        <f t="shared" si="6"/>
        <v>6696.68</v>
      </c>
      <c r="BH14" s="271">
        <f t="shared" si="6"/>
        <v>0</v>
      </c>
      <c r="BI14" s="271">
        <f t="shared" si="6"/>
        <v>45925.85</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420620.70452183165</v>
      </c>
      <c r="Q16" s="249">
        <v>259276.20623366878</v>
      </c>
      <c r="R16" s="249">
        <v>28447.553760095521</v>
      </c>
      <c r="S16" s="249">
        <v>65058.326503273667</v>
      </c>
      <c r="T16" s="249">
        <v>25164.611757755367</v>
      </c>
      <c r="U16" s="249">
        <v>5471.0958009457918</v>
      </c>
      <c r="V16" s="249">
        <v>8615.5148928928884</v>
      </c>
      <c r="W16" s="249">
        <v>109.28315209503727</v>
      </c>
      <c r="X16" s="249">
        <v>10457.369009320679</v>
      </c>
      <c r="Y16" s="249">
        <v>8585.2550259488053</v>
      </c>
      <c r="Z16" s="249">
        <v>2389.6942175930835</v>
      </c>
      <c r="AA16" s="250">
        <v>7045.7941682420806</v>
      </c>
      <c r="AB16" s="270">
        <f t="shared" si="3"/>
        <v>591047.10006198869</v>
      </c>
      <c r="AC16" s="249">
        <v>390820.04693069134</v>
      </c>
      <c r="AD16" s="249">
        <v>42880.426465219418</v>
      </c>
      <c r="AE16" s="249">
        <v>75735.923382804031</v>
      </c>
      <c r="AF16" s="249">
        <v>29294.714611933174</v>
      </c>
      <c r="AG16" s="249">
        <v>6150.1217926109048</v>
      </c>
      <c r="AH16" s="249">
        <v>12986.598283291398</v>
      </c>
      <c r="AI16" s="249">
        <v>122.84644972744098</v>
      </c>
      <c r="AJ16" s="249">
        <v>12173.668470180643</v>
      </c>
      <c r="AK16" s="249">
        <v>9994.296684443214</v>
      </c>
      <c r="AL16" s="249">
        <v>2686.2827886791565</v>
      </c>
      <c r="AM16" s="250">
        <v>8202.1742024080286</v>
      </c>
      <c r="AN16" s="270">
        <f t="shared" si="4"/>
        <v>340835.07429636794</v>
      </c>
      <c r="AO16" s="249">
        <v>251366.196927593</v>
      </c>
      <c r="AP16" s="249">
        <v>27579.67460432505</v>
      </c>
      <c r="AQ16" s="249">
        <v>28996.29545873305</v>
      </c>
      <c r="AR16" s="249">
        <v>11215.789843525496</v>
      </c>
      <c r="AS16" s="249">
        <v>1164.8573573284107</v>
      </c>
      <c r="AT16" s="249">
        <v>8352.672405456924</v>
      </c>
      <c r="AU16" s="249">
        <v>23.267602758470719</v>
      </c>
      <c r="AV16" s="249">
        <v>4660.8171130870232</v>
      </c>
      <c r="AW16" s="249">
        <v>3826.4216849853656</v>
      </c>
      <c r="AX16" s="249">
        <v>508.7925696068512</v>
      </c>
      <c r="AY16" s="250">
        <v>3140.2887289682344</v>
      </c>
      <c r="AZ16" s="853">
        <v>0</v>
      </c>
      <c r="BA16" s="290">
        <f t="shared" si="5"/>
        <v>1352502.8788801881</v>
      </c>
      <c r="BB16" s="271">
        <f t="shared" si="6"/>
        <v>901462.45009195304</v>
      </c>
      <c r="BC16" s="271">
        <f t="shared" si="6"/>
        <v>98907.654829639985</v>
      </c>
      <c r="BD16" s="271">
        <f t="shared" si="6"/>
        <v>169790.54534481076</v>
      </c>
      <c r="BE16" s="271">
        <f t="shared" si="6"/>
        <v>65675.116213214031</v>
      </c>
      <c r="BF16" s="271">
        <f t="shared" si="6"/>
        <v>12786.074950885106</v>
      </c>
      <c r="BG16" s="271">
        <f t="shared" si="6"/>
        <v>29954.785581641208</v>
      </c>
      <c r="BH16" s="271">
        <f t="shared" si="6"/>
        <v>255.39720458094899</v>
      </c>
      <c r="BI16" s="271">
        <f t="shared" si="6"/>
        <v>27291.854592588345</v>
      </c>
      <c r="BJ16" s="271">
        <f t="shared" si="6"/>
        <v>22405.973395377387</v>
      </c>
      <c r="BK16" s="271">
        <f t="shared" si="6"/>
        <v>5584.7695758790915</v>
      </c>
      <c r="BL16" s="291">
        <f t="shared" si="6"/>
        <v>18388.257099618342</v>
      </c>
    </row>
    <row r="17" spans="1:64" s="209" customFormat="1" x14ac:dyDescent="0.25">
      <c r="A17" s="1493"/>
      <c r="B17" s="128" t="s">
        <v>204</v>
      </c>
      <c r="C17" s="309" t="s">
        <v>14</v>
      </c>
      <c r="D17" s="272">
        <f>SUM(D11:D16)</f>
        <v>61039850.916652657</v>
      </c>
      <c r="E17" s="272">
        <f>SUM(E11:E16)</f>
        <v>36004201.743090853</v>
      </c>
      <c r="F17" s="272">
        <f>SUM(F11:F16)</f>
        <v>3123799.0808823807</v>
      </c>
      <c r="G17" s="272">
        <f t="shared" ref="G17:O17" si="7">SUM(G11:G16)</f>
        <v>11147981.305648712</v>
      </c>
      <c r="H17" s="272">
        <f t="shared" si="7"/>
        <v>3916274.3557546469</v>
      </c>
      <c r="I17" s="272">
        <f t="shared" si="7"/>
        <v>1130347.6048911181</v>
      </c>
      <c r="J17" s="272">
        <f t="shared" si="7"/>
        <v>1301052.6838663281</v>
      </c>
      <c r="K17" s="272">
        <f t="shared" si="7"/>
        <v>25284.633222357199</v>
      </c>
      <c r="L17" s="272">
        <f t="shared" si="7"/>
        <v>1354777.4273580827</v>
      </c>
      <c r="M17" s="272">
        <f t="shared" si="7"/>
        <v>855172.8898116129</v>
      </c>
      <c r="N17" s="272">
        <f t="shared" si="7"/>
        <v>648689.21756186732</v>
      </c>
      <c r="O17" s="272">
        <f t="shared" si="7"/>
        <v>1532269.9745647013</v>
      </c>
      <c r="P17" s="288">
        <f>SUM(P11:P16)</f>
        <v>62939186.944689833</v>
      </c>
      <c r="Q17" s="272">
        <f>SUM(Q11:Q16)</f>
        <v>37247678.045960143</v>
      </c>
      <c r="R17" s="272">
        <f>SUM(R11:R16)</f>
        <v>3442365.6224561296</v>
      </c>
      <c r="S17" s="272">
        <f t="shared" ref="S17:AA17" si="8">SUM(S11:S16)</f>
        <v>11411408.353036035</v>
      </c>
      <c r="T17" s="272">
        <f t="shared" si="8"/>
        <v>3924870.6723772599</v>
      </c>
      <c r="U17" s="272">
        <f t="shared" si="8"/>
        <v>1131137.9552240239</v>
      </c>
      <c r="V17" s="272">
        <f t="shared" si="8"/>
        <v>1317555.3268181561</v>
      </c>
      <c r="W17" s="272">
        <f t="shared" si="8"/>
        <v>25579.315072061199</v>
      </c>
      <c r="X17" s="272">
        <f t="shared" si="8"/>
        <v>1451999.0512390577</v>
      </c>
      <c r="Y17" s="272">
        <f t="shared" si="8"/>
        <v>813012.75853556721</v>
      </c>
      <c r="Z17" s="272">
        <f t="shared" si="8"/>
        <v>613982.28572693618</v>
      </c>
      <c r="AA17" s="869">
        <f t="shared" si="8"/>
        <v>1559597.5582444742</v>
      </c>
      <c r="AB17" s="288">
        <f>SUM(AB11:AB16)</f>
        <v>66855961.217933081</v>
      </c>
      <c r="AC17" s="272">
        <f>SUM(AC11:AC16)</f>
        <v>39885739.403034993</v>
      </c>
      <c r="AD17" s="272">
        <f>SUM(AD11:AD16)</f>
        <v>3842727.4334952165</v>
      </c>
      <c r="AE17" s="272">
        <f t="shared" ref="AE17:AM17" si="9">SUM(AE11:AE16)</f>
        <v>12010335.483295735</v>
      </c>
      <c r="AF17" s="272">
        <f t="shared" si="9"/>
        <v>4081868.5902978657</v>
      </c>
      <c r="AG17" s="272">
        <f t="shared" si="9"/>
        <v>1154423.3549721045</v>
      </c>
      <c r="AH17" s="272">
        <f t="shared" si="9"/>
        <v>1286106.1742624985</v>
      </c>
      <c r="AI17" s="272">
        <f t="shared" si="9"/>
        <v>24400.375961847127</v>
      </c>
      <c r="AJ17" s="272">
        <f t="shared" si="9"/>
        <v>1564239.32941792</v>
      </c>
      <c r="AK17" s="272">
        <f t="shared" si="9"/>
        <v>915809.16735409177</v>
      </c>
      <c r="AL17" s="272">
        <f t="shared" si="9"/>
        <v>589333.19077739015</v>
      </c>
      <c r="AM17" s="272">
        <f t="shared" si="9"/>
        <v>1500978.7150634187</v>
      </c>
      <c r="AN17" s="288">
        <f>SUM(AN11:AN16)</f>
        <v>171525652.30107954</v>
      </c>
      <c r="AO17" s="272">
        <f>SUM(AO11:AO16)</f>
        <v>93170538.047204524</v>
      </c>
      <c r="AP17" s="272">
        <f t="shared" ref="AP17:AZ17" si="10">SUM(AP11:AP16)</f>
        <v>11910887.981295167</v>
      </c>
      <c r="AQ17" s="272">
        <f t="shared" si="10"/>
        <v>31956319.668502036</v>
      </c>
      <c r="AR17" s="272">
        <f t="shared" si="10"/>
        <v>13588455.01814511</v>
      </c>
      <c r="AS17" s="272">
        <f t="shared" si="10"/>
        <v>2619528.3184859641</v>
      </c>
      <c r="AT17" s="272">
        <f t="shared" si="10"/>
        <v>2655841.5926385834</v>
      </c>
      <c r="AU17" s="272">
        <f t="shared" si="10"/>
        <v>44037.96788603453</v>
      </c>
      <c r="AV17" s="272">
        <f t="shared" si="10"/>
        <v>6229634.3453349387</v>
      </c>
      <c r="AW17" s="272">
        <f t="shared" si="10"/>
        <v>6084125.800087004</v>
      </c>
      <c r="AX17" s="272">
        <f t="shared" si="10"/>
        <v>770027.48663638113</v>
      </c>
      <c r="AY17" s="281">
        <f t="shared" si="10"/>
        <v>2496256.0748638082</v>
      </c>
      <c r="AZ17" s="293">
        <f t="shared" si="10"/>
        <v>-1542142.4115960775</v>
      </c>
      <c r="BA17" s="292">
        <f>SUM(BA11:BA16)</f>
        <v>360818508.96875912</v>
      </c>
      <c r="BB17" s="272">
        <f>SUM(BB11:BB16)</f>
        <v>206308157.23929051</v>
      </c>
      <c r="BC17" s="272">
        <f t="shared" ref="BC17:BL17" si="11">SUM(BC11:BC16)</f>
        <v>22319780.118128896</v>
      </c>
      <c r="BD17" s="272">
        <f t="shared" si="11"/>
        <v>66526044.810482517</v>
      </c>
      <c r="BE17" s="272">
        <f t="shared" si="11"/>
        <v>25511468.636574883</v>
      </c>
      <c r="BF17" s="272">
        <f t="shared" si="11"/>
        <v>6035437.2335732114</v>
      </c>
      <c r="BG17" s="272">
        <f t="shared" si="11"/>
        <v>6560555.777585566</v>
      </c>
      <c r="BH17" s="272">
        <f t="shared" si="11"/>
        <v>119302.29214230007</v>
      </c>
      <c r="BI17" s="272">
        <f t="shared" si="11"/>
        <v>10600650.153349999</v>
      </c>
      <c r="BJ17" s="272">
        <f>SUM(BJ11:BJ16)</f>
        <v>8668120.6157882772</v>
      </c>
      <c r="BK17" s="272">
        <f t="shared" si="11"/>
        <v>2622032.1807025746</v>
      </c>
      <c r="BL17" s="293">
        <f t="shared" si="11"/>
        <v>7089102.322736402</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1251" t="s">
        <v>36</v>
      </c>
      <c r="E19" s="215" t="s">
        <v>940</v>
      </c>
      <c r="F19" s="215" t="s">
        <v>941</v>
      </c>
      <c r="G19" s="215" t="s">
        <v>942</v>
      </c>
      <c r="H19" s="215" t="s">
        <v>943</v>
      </c>
      <c r="I19" s="1252" t="s">
        <v>47</v>
      </c>
      <c r="J19" s="1252" t="s">
        <v>48</v>
      </c>
      <c r="K19" s="1252" t="s">
        <v>50</v>
      </c>
      <c r="L19" s="1252" t="s">
        <v>49</v>
      </c>
      <c r="M19" s="215" t="s">
        <v>1545</v>
      </c>
      <c r="N19" s="215" t="s">
        <v>139</v>
      </c>
      <c r="O19" s="1253" t="s">
        <v>140</v>
      </c>
      <c r="P19" s="1254" t="s">
        <v>36</v>
      </c>
      <c r="Q19" s="215" t="s">
        <v>940</v>
      </c>
      <c r="R19" s="215" t="s">
        <v>941</v>
      </c>
      <c r="S19" s="215" t="s">
        <v>942</v>
      </c>
      <c r="T19" s="215" t="s">
        <v>943</v>
      </c>
      <c r="U19" s="1252" t="s">
        <v>47</v>
      </c>
      <c r="V19" s="1252" t="s">
        <v>48</v>
      </c>
      <c r="W19" s="1252" t="s">
        <v>50</v>
      </c>
      <c r="X19" s="1252" t="s">
        <v>49</v>
      </c>
      <c r="Y19" s="215" t="s">
        <v>1545</v>
      </c>
      <c r="Z19" s="215" t="s">
        <v>139</v>
      </c>
      <c r="AA19" s="1253" t="s">
        <v>140</v>
      </c>
      <c r="AB19" s="1251" t="s">
        <v>36</v>
      </c>
      <c r="AC19" s="215" t="s">
        <v>940</v>
      </c>
      <c r="AD19" s="215" t="s">
        <v>941</v>
      </c>
      <c r="AE19" s="215" t="s">
        <v>942</v>
      </c>
      <c r="AF19" s="215" t="s">
        <v>943</v>
      </c>
      <c r="AG19" s="1252" t="s">
        <v>47</v>
      </c>
      <c r="AH19" s="1252" t="s">
        <v>48</v>
      </c>
      <c r="AI19" s="1252" t="s">
        <v>50</v>
      </c>
      <c r="AJ19" s="1252" t="s">
        <v>49</v>
      </c>
      <c r="AK19" s="215" t="s">
        <v>1545</v>
      </c>
      <c r="AL19" s="215" t="s">
        <v>139</v>
      </c>
      <c r="AM19" s="1253" t="s">
        <v>140</v>
      </c>
      <c r="AN19" s="1254" t="s">
        <v>36</v>
      </c>
      <c r="AO19" s="215" t="s">
        <v>940</v>
      </c>
      <c r="AP19" s="215" t="s">
        <v>941</v>
      </c>
      <c r="AQ19" s="215" t="s">
        <v>942</v>
      </c>
      <c r="AR19" s="215" t="s">
        <v>943</v>
      </c>
      <c r="AS19" s="1252" t="s">
        <v>47</v>
      </c>
      <c r="AT19" s="1252" t="s">
        <v>48</v>
      </c>
      <c r="AU19" s="1252" t="s">
        <v>50</v>
      </c>
      <c r="AV19" s="1252" t="s">
        <v>49</v>
      </c>
      <c r="AW19" s="215" t="s">
        <v>1545</v>
      </c>
      <c r="AX19" s="215" t="s">
        <v>139</v>
      </c>
      <c r="AY19" s="216" t="s">
        <v>140</v>
      </c>
      <c r="AZ19" s="217" t="s">
        <v>911</v>
      </c>
      <c r="BA19" s="1255" t="s">
        <v>36</v>
      </c>
      <c r="BB19" s="215" t="s">
        <v>940</v>
      </c>
      <c r="BC19" s="215" t="s">
        <v>941</v>
      </c>
      <c r="BD19" s="215" t="s">
        <v>942</v>
      </c>
      <c r="BE19" s="215" t="s">
        <v>943</v>
      </c>
      <c r="BF19" s="215" t="s">
        <v>47</v>
      </c>
      <c r="BG19" s="215" t="s">
        <v>48</v>
      </c>
      <c r="BH19" s="215" t="s">
        <v>50</v>
      </c>
      <c r="BI19" s="215" t="s">
        <v>49</v>
      </c>
      <c r="BJ19" s="215" t="s">
        <v>1545</v>
      </c>
      <c r="BK19" s="215" t="s">
        <v>139</v>
      </c>
      <c r="BL19" s="1256" t="s">
        <v>140</v>
      </c>
    </row>
    <row r="20" spans="1:64" ht="14.85" customHeight="1" x14ac:dyDescent="0.25">
      <c r="A20" s="1492" t="s">
        <v>0</v>
      </c>
      <c r="B20" s="124">
        <v>2.1</v>
      </c>
      <c r="C20" s="125" t="s">
        <v>150</v>
      </c>
      <c r="D20" s="273">
        <f t="shared" ref="D20:D27" si="12">SUM(E20:O20)</f>
        <v>8522126.7130804267</v>
      </c>
      <c r="E20" s="251">
        <v>4636939.1245083632</v>
      </c>
      <c r="F20" s="251">
        <v>291598.81474806246</v>
      </c>
      <c r="G20" s="251">
        <v>2087703.6923306971</v>
      </c>
      <c r="H20" s="251">
        <v>807608.33397755807</v>
      </c>
      <c r="I20" s="251">
        <v>53880.438553622495</v>
      </c>
      <c r="J20" s="251">
        <v>81104.043345510785</v>
      </c>
      <c r="K20" s="251">
        <v>118.44977274206443</v>
      </c>
      <c r="L20" s="251">
        <v>104629.65358960289</v>
      </c>
      <c r="M20" s="251">
        <v>10353.56928642538</v>
      </c>
      <c r="N20" s="251">
        <v>24345.745058049612</v>
      </c>
      <c r="O20" s="252">
        <v>423844.84790979291</v>
      </c>
      <c r="P20" s="276">
        <f t="shared" ref="P20:P27" si="13">SUM(Q20:AA20)</f>
        <v>8948717.3726609237</v>
      </c>
      <c r="Q20" s="251">
        <v>4726095.1449625185</v>
      </c>
      <c r="R20" s="251">
        <v>243731.54705981459</v>
      </c>
      <c r="S20" s="251">
        <v>2476072.7594400742</v>
      </c>
      <c r="T20" s="251">
        <v>612325.04398941027</v>
      </c>
      <c r="U20" s="251">
        <v>65313.083065577819</v>
      </c>
      <c r="V20" s="251">
        <v>69461.973345510778</v>
      </c>
      <c r="W20" s="251">
        <v>119.19296934834068</v>
      </c>
      <c r="X20" s="251">
        <v>146486.30767802207</v>
      </c>
      <c r="Y20" s="251">
        <v>45579.530568394766</v>
      </c>
      <c r="Z20" s="251">
        <v>61516.703147953136</v>
      </c>
      <c r="AA20" s="252">
        <v>502016.0864343</v>
      </c>
      <c r="AB20" s="273">
        <f t="shared" ref="AB20:AB27" si="14">SUM(AC20:AM20)</f>
        <v>15149903.49932301</v>
      </c>
      <c r="AC20" s="251">
        <v>9110610.2444975376</v>
      </c>
      <c r="AD20" s="251">
        <v>754261.50674059603</v>
      </c>
      <c r="AE20" s="251">
        <v>3452897.4703000775</v>
      </c>
      <c r="AF20" s="251">
        <v>852739.0618691307</v>
      </c>
      <c r="AG20" s="251">
        <v>71300.198423858354</v>
      </c>
      <c r="AH20" s="251">
        <v>114555.16334551078</v>
      </c>
      <c r="AI20" s="251">
        <v>648.40192416211039</v>
      </c>
      <c r="AJ20" s="251">
        <v>246379.5691761772</v>
      </c>
      <c r="AK20" s="251">
        <v>47948.579009146655</v>
      </c>
      <c r="AL20" s="251">
        <v>106894.65374677033</v>
      </c>
      <c r="AM20" s="252">
        <v>391668.65029004199</v>
      </c>
      <c r="AN20" s="276">
        <f t="shared" ref="AN20:AN27" si="15">SUM(AO20:AY20)</f>
        <v>18533032.147330463</v>
      </c>
      <c r="AO20" s="251">
        <v>9386245.9651218411</v>
      </c>
      <c r="AP20" s="251">
        <v>896253.03878537298</v>
      </c>
      <c r="AQ20" s="251">
        <v>4802101.0423456486</v>
      </c>
      <c r="AR20" s="251">
        <v>1884518.8816187263</v>
      </c>
      <c r="AS20" s="251">
        <v>310711.60700526979</v>
      </c>
      <c r="AT20" s="251">
        <v>125931.57</v>
      </c>
      <c r="AU20" s="251">
        <v>3771.9356729294959</v>
      </c>
      <c r="AV20" s="249">
        <v>407294.10852687893</v>
      </c>
      <c r="AW20" s="251">
        <v>154878.20490884286</v>
      </c>
      <c r="AX20" s="251">
        <v>102544.85530037645</v>
      </c>
      <c r="AY20" s="252">
        <v>458780.93804457813</v>
      </c>
      <c r="AZ20" s="854">
        <v>1923573.2464926699</v>
      </c>
      <c r="BA20" s="294">
        <f t="shared" ref="BA20:BA27" si="16">SUM(BB20:BL20)+AZ20</f>
        <v>53077352.978887491</v>
      </c>
      <c r="BB20" s="271">
        <f t="shared" ref="BB20:BL27" si="17">E20+Q20+AC20+AO20</f>
        <v>27859890.479090258</v>
      </c>
      <c r="BC20" s="271">
        <f t="shared" si="17"/>
        <v>2185844.9073338462</v>
      </c>
      <c r="BD20" s="271">
        <f t="shared" si="17"/>
        <v>12818774.964416496</v>
      </c>
      <c r="BE20" s="271">
        <f t="shared" si="17"/>
        <v>4157191.3214548249</v>
      </c>
      <c r="BF20" s="271">
        <f t="shared" si="17"/>
        <v>501205.32704832847</v>
      </c>
      <c r="BG20" s="271">
        <f t="shared" si="17"/>
        <v>391052.75003653235</v>
      </c>
      <c r="BH20" s="271">
        <f t="shared" si="17"/>
        <v>4657.9803391820114</v>
      </c>
      <c r="BI20" s="271">
        <f t="shared" si="17"/>
        <v>904789.63897068112</v>
      </c>
      <c r="BJ20" s="271">
        <f t="shared" si="17"/>
        <v>258759.88377280967</v>
      </c>
      <c r="BK20" s="271">
        <f t="shared" si="17"/>
        <v>295301.95725314954</v>
      </c>
      <c r="BL20" s="295">
        <f t="shared" si="17"/>
        <v>1776310.5226787128</v>
      </c>
    </row>
    <row r="21" spans="1:64" ht="24.75" x14ac:dyDescent="0.25">
      <c r="A21" s="1493"/>
      <c r="B21" s="126">
        <v>2.2000000000000002</v>
      </c>
      <c r="C21" s="127" t="s">
        <v>151</v>
      </c>
      <c r="D21" s="274">
        <f t="shared" si="12"/>
        <v>-1320241.5509225568</v>
      </c>
      <c r="E21" s="253">
        <v>-835283.86880752107</v>
      </c>
      <c r="F21" s="253">
        <v>-63906.668243236491</v>
      </c>
      <c r="G21" s="253">
        <v>-247518.73767425391</v>
      </c>
      <c r="H21" s="253">
        <v>-83008.269594845871</v>
      </c>
      <c r="I21" s="253">
        <v>-12890.753390299285</v>
      </c>
      <c r="J21" s="253">
        <v>-8642.6636406228008</v>
      </c>
      <c r="K21" s="253">
        <v>-115.93666467688431</v>
      </c>
      <c r="L21" s="253">
        <v>-18011.346904709189</v>
      </c>
      <c r="M21" s="253">
        <v>-3444.8018051033487</v>
      </c>
      <c r="N21" s="253">
        <v>-7865.473893480329</v>
      </c>
      <c r="O21" s="254">
        <v>-39553.030303807311</v>
      </c>
      <c r="P21" s="289">
        <f t="shared" si="13"/>
        <v>-1664910.5921946317</v>
      </c>
      <c r="Q21" s="253">
        <v>-1049923.0991679772</v>
      </c>
      <c r="R21" s="253">
        <v>-80328.484345362303</v>
      </c>
      <c r="S21" s="253">
        <v>-314200.29420818144</v>
      </c>
      <c r="T21" s="253">
        <v>-105370.70030931037</v>
      </c>
      <c r="U21" s="253">
        <v>-16440.757290343554</v>
      </c>
      <c r="V21" s="253">
        <v>-11022.779736402787</v>
      </c>
      <c r="W21" s="253">
        <v>-147.86463655716153</v>
      </c>
      <c r="X21" s="253">
        <v>-22863.604386965544</v>
      </c>
      <c r="Y21" s="253">
        <v>-4372.8315311496917</v>
      </c>
      <c r="Z21" s="253">
        <v>-10031.558539748105</v>
      </c>
      <c r="AA21" s="254">
        <v>-50208.618042633345</v>
      </c>
      <c r="AB21" s="274">
        <f t="shared" si="14"/>
        <v>-5173881.7815356171</v>
      </c>
      <c r="AC21" s="253">
        <v>-3175297.3537688977</v>
      </c>
      <c r="AD21" s="253">
        <v>-242938.57709790903</v>
      </c>
      <c r="AE21" s="253">
        <v>-1036794.3339113385</v>
      </c>
      <c r="AF21" s="253">
        <v>-347700.9635407211</v>
      </c>
      <c r="AG21" s="253">
        <v>-50488.154591557643</v>
      </c>
      <c r="AH21" s="253">
        <v>-33850.010527621111</v>
      </c>
      <c r="AI21" s="253">
        <v>-454.07960821289248</v>
      </c>
      <c r="AJ21" s="253">
        <v>-75445.045463547649</v>
      </c>
      <c r="AK21" s="253">
        <v>-14429.416643515002</v>
      </c>
      <c r="AL21" s="253">
        <v>-30806.055305404909</v>
      </c>
      <c r="AM21" s="254">
        <v>-165677.79107689124</v>
      </c>
      <c r="AN21" s="289">
        <f t="shared" si="15"/>
        <v>3592570.5842472352</v>
      </c>
      <c r="AO21" s="253">
        <v>2275495.4495009435</v>
      </c>
      <c r="AP21" s="253">
        <v>174095.70352155439</v>
      </c>
      <c r="AQ21" s="253">
        <v>1053710.6736279372</v>
      </c>
      <c r="AR21" s="253">
        <v>353374.05359017587</v>
      </c>
      <c r="AS21" s="253">
        <v>-323518.27558001422</v>
      </c>
      <c r="AT21" s="253">
        <v>0</v>
      </c>
      <c r="AU21" s="253">
        <v>-2909.6538190692318</v>
      </c>
      <c r="AV21" s="253">
        <v>76676.007070157633</v>
      </c>
      <c r="AW21" s="253">
        <v>14664.847052295494</v>
      </c>
      <c r="AX21" s="253">
        <v>-197399.2111704883</v>
      </c>
      <c r="AY21" s="254">
        <v>168380.99045374279</v>
      </c>
      <c r="AZ21" s="524">
        <v>-4649551.9262704952</v>
      </c>
      <c r="BA21" s="296">
        <f t="shared" si="16"/>
        <v>-9216015.2666760646</v>
      </c>
      <c r="BB21" s="271">
        <f t="shared" si="17"/>
        <v>-2785008.8722434519</v>
      </c>
      <c r="BC21" s="271">
        <f t="shared" si="17"/>
        <v>-213078.02616495345</v>
      </c>
      <c r="BD21" s="271">
        <f t="shared" si="17"/>
        <v>-544802.69216583669</v>
      </c>
      <c r="BE21" s="271">
        <f t="shared" si="17"/>
        <v>-182705.87985470152</v>
      </c>
      <c r="BF21" s="271">
        <f t="shared" si="17"/>
        <v>-403337.9408522147</v>
      </c>
      <c r="BG21" s="271">
        <f t="shared" si="17"/>
        <v>-53515.453904646696</v>
      </c>
      <c r="BH21" s="271">
        <f t="shared" si="17"/>
        <v>-3627.5347285161702</v>
      </c>
      <c r="BI21" s="271">
        <f t="shared" si="17"/>
        <v>-39643.989685064749</v>
      </c>
      <c r="BJ21" s="271">
        <f t="shared" si="17"/>
        <v>-7582.2029274725483</v>
      </c>
      <c r="BK21" s="271">
        <f t="shared" si="17"/>
        <v>-246102.29890912166</v>
      </c>
      <c r="BL21" s="291">
        <f t="shared" si="17"/>
        <v>-87058.44896958911</v>
      </c>
    </row>
    <row r="22" spans="1:64" x14ac:dyDescent="0.25">
      <c r="A22" s="1493"/>
      <c r="B22" s="126">
        <v>2.2999999999999998</v>
      </c>
      <c r="C22" s="127" t="s">
        <v>152</v>
      </c>
      <c r="D22" s="274">
        <f t="shared" si="12"/>
        <v>3328519.3469775338</v>
      </c>
      <c r="E22" s="253">
        <v>2614209.1068145055</v>
      </c>
      <c r="F22" s="253">
        <v>213306.18631114098</v>
      </c>
      <c r="G22" s="253">
        <v>296659.29497808591</v>
      </c>
      <c r="H22" s="253">
        <v>104420.71617943308</v>
      </c>
      <c r="I22" s="253">
        <v>6701.7822520614973</v>
      </c>
      <c r="J22" s="253">
        <v>36750.085199647685</v>
      </c>
      <c r="K22" s="253">
        <v>113.84535834714396</v>
      </c>
      <c r="L22" s="253">
        <v>13740.358094971951</v>
      </c>
      <c r="M22" s="253">
        <v>5176.7527972617372</v>
      </c>
      <c r="N22" s="253">
        <v>5851.1160627852714</v>
      </c>
      <c r="O22" s="254">
        <v>31590.102929292192</v>
      </c>
      <c r="P22" s="289">
        <f t="shared" si="13"/>
        <v>4034774.6896820795</v>
      </c>
      <c r="Q22" s="253">
        <v>3201926.3207605495</v>
      </c>
      <c r="R22" s="253">
        <v>242274.13276046462</v>
      </c>
      <c r="S22" s="253">
        <v>326149.60741985479</v>
      </c>
      <c r="T22" s="253">
        <v>142980.74713782154</v>
      </c>
      <c r="U22" s="253">
        <v>10446.136687948983</v>
      </c>
      <c r="V22" s="253">
        <v>41336.465199647682</v>
      </c>
      <c r="W22" s="253">
        <v>209.10795019881738</v>
      </c>
      <c r="X22" s="253">
        <v>26179.479002381951</v>
      </c>
      <c r="Y22" s="253">
        <v>4360.8528855904824</v>
      </c>
      <c r="Z22" s="253">
        <v>9494.7516870424224</v>
      </c>
      <c r="AA22" s="254">
        <v>29417.088190578477</v>
      </c>
      <c r="AB22" s="274">
        <f t="shared" si="14"/>
        <v>5342848.607508976</v>
      </c>
      <c r="AC22" s="253">
        <v>4244674.3232676843</v>
      </c>
      <c r="AD22" s="253">
        <v>336690.0950250827</v>
      </c>
      <c r="AE22" s="253">
        <v>419890.74702097842</v>
      </c>
      <c r="AF22" s="253">
        <v>160046.73590142099</v>
      </c>
      <c r="AG22" s="253">
        <v>11859.313169533847</v>
      </c>
      <c r="AH22" s="253">
        <v>73830.865199647669</v>
      </c>
      <c r="AI22" s="253">
        <v>1130.3681222973603</v>
      </c>
      <c r="AJ22" s="253">
        <v>40338.690495756557</v>
      </c>
      <c r="AK22" s="253">
        <v>6919.8799276734826</v>
      </c>
      <c r="AL22" s="253">
        <v>6361.7647794866416</v>
      </c>
      <c r="AM22" s="254">
        <v>41105.824599414016</v>
      </c>
      <c r="AN22" s="289">
        <f t="shared" si="15"/>
        <v>8768287.1113995314</v>
      </c>
      <c r="AO22" s="253">
        <v>6738456.3079046346</v>
      </c>
      <c r="AP22" s="253">
        <v>632767.40414660738</v>
      </c>
      <c r="AQ22" s="253">
        <v>682789.11891779653</v>
      </c>
      <c r="AR22" s="253">
        <v>358104.278378263</v>
      </c>
      <c r="AS22" s="253">
        <v>110986.90400824345</v>
      </c>
      <c r="AT22" s="253">
        <v>87098.680000000022</v>
      </c>
      <c r="AU22" s="253">
        <v>242.94990120980913</v>
      </c>
      <c r="AV22" s="253">
        <v>87888.468909464864</v>
      </c>
      <c r="AW22" s="253">
        <v>13058.567089665203</v>
      </c>
      <c r="AX22" s="253">
        <v>6176.2114385790774</v>
      </c>
      <c r="AY22" s="254">
        <v>50718.220705067877</v>
      </c>
      <c r="AZ22" s="524">
        <v>290328.01169390639</v>
      </c>
      <c r="BA22" s="296">
        <f t="shared" si="16"/>
        <v>21764757.767262023</v>
      </c>
      <c r="BB22" s="271">
        <f t="shared" si="17"/>
        <v>16799266.058747374</v>
      </c>
      <c r="BC22" s="271">
        <f t="shared" si="17"/>
        <v>1425037.8182432957</v>
      </c>
      <c r="BD22" s="271">
        <f t="shared" si="17"/>
        <v>1725488.7683367156</v>
      </c>
      <c r="BE22" s="271">
        <f t="shared" si="17"/>
        <v>765552.47759693861</v>
      </c>
      <c r="BF22" s="271">
        <f t="shared" si="17"/>
        <v>139994.13611778777</v>
      </c>
      <c r="BG22" s="271">
        <f t="shared" si="17"/>
        <v>239016.09559894307</v>
      </c>
      <c r="BH22" s="271">
        <f t="shared" si="17"/>
        <v>1696.2713320531307</v>
      </c>
      <c r="BI22" s="271">
        <f t="shared" si="17"/>
        <v>168146.99650257532</v>
      </c>
      <c r="BJ22" s="271">
        <f t="shared" si="17"/>
        <v>29516.052700190907</v>
      </c>
      <c r="BK22" s="271">
        <f t="shared" si="17"/>
        <v>27883.843967893412</v>
      </c>
      <c r="BL22" s="291">
        <f t="shared" si="17"/>
        <v>152831.23642435257</v>
      </c>
    </row>
    <row r="23" spans="1:64" x14ac:dyDescent="0.25">
      <c r="A23" s="1493"/>
      <c r="B23" s="126">
        <v>2.4</v>
      </c>
      <c r="C23" s="127" t="s">
        <v>153</v>
      </c>
      <c r="D23" s="274">
        <f t="shared" si="12"/>
        <v>3478095.8894731831</v>
      </c>
      <c r="E23" s="253">
        <v>2310366.4148241039</v>
      </c>
      <c r="F23" s="253">
        <v>107045.83160793368</v>
      </c>
      <c r="G23" s="253">
        <v>754196.18346507975</v>
      </c>
      <c r="H23" s="253">
        <v>117920.16300189341</v>
      </c>
      <c r="I23" s="253">
        <v>17796.042600691515</v>
      </c>
      <c r="J23" s="253">
        <v>114246.95689937093</v>
      </c>
      <c r="K23" s="253">
        <v>100.54633480568666</v>
      </c>
      <c r="L23" s="253">
        <v>10217.233616562951</v>
      </c>
      <c r="M23" s="253">
        <v>5778.061889241586</v>
      </c>
      <c r="N23" s="253">
        <v>12704.737151184911</v>
      </c>
      <c r="O23" s="254">
        <v>27723.718082314164</v>
      </c>
      <c r="P23" s="289">
        <f t="shared" si="13"/>
        <v>3704145.7522433037</v>
      </c>
      <c r="Q23" s="253">
        <v>2511652.1726351334</v>
      </c>
      <c r="R23" s="253">
        <v>160931.47538875823</v>
      </c>
      <c r="S23" s="253">
        <v>705398.07241475163</v>
      </c>
      <c r="T23" s="253">
        <v>136247.49520734762</v>
      </c>
      <c r="U23" s="253">
        <v>23540.873649657231</v>
      </c>
      <c r="V23" s="253">
        <v>105851.41689937093</v>
      </c>
      <c r="W23" s="253">
        <v>1085.4045407314804</v>
      </c>
      <c r="X23" s="253">
        <v>7809.5046507067636</v>
      </c>
      <c r="Y23" s="253">
        <v>4489.7115518314931</v>
      </c>
      <c r="Z23" s="253">
        <v>13492.284064710202</v>
      </c>
      <c r="AA23" s="254">
        <v>33647.341240304624</v>
      </c>
      <c r="AB23" s="274">
        <f t="shared" si="14"/>
        <v>5695885.8103654888</v>
      </c>
      <c r="AC23" s="253">
        <v>3861774.2725485759</v>
      </c>
      <c r="AD23" s="253">
        <v>257085.7833698999</v>
      </c>
      <c r="AE23" s="253">
        <v>1047148.9190703676</v>
      </c>
      <c r="AF23" s="253">
        <v>222132.08997248474</v>
      </c>
      <c r="AG23" s="253">
        <v>39711.936545485827</v>
      </c>
      <c r="AH23" s="253">
        <v>122378.79689937094</v>
      </c>
      <c r="AI23" s="253">
        <v>356.88344725877283</v>
      </c>
      <c r="AJ23" s="253">
        <v>64191.818440716685</v>
      </c>
      <c r="AK23" s="253">
        <v>28755.108699669538</v>
      </c>
      <c r="AL23" s="253">
        <v>12218.103811306239</v>
      </c>
      <c r="AM23" s="254">
        <v>40132.097560353686</v>
      </c>
      <c r="AN23" s="289">
        <f t="shared" si="15"/>
        <v>9395249.4794440158</v>
      </c>
      <c r="AO23" s="253">
        <v>5909177.8725873521</v>
      </c>
      <c r="AP23" s="253">
        <v>558754.15005945391</v>
      </c>
      <c r="AQ23" s="253">
        <v>1813244.9007498415</v>
      </c>
      <c r="AR23" s="253">
        <v>449322.53988022817</v>
      </c>
      <c r="AS23" s="253">
        <v>254846.68192577016</v>
      </c>
      <c r="AT23" s="253">
        <v>102901.90999999997</v>
      </c>
      <c r="AU23" s="253">
        <v>1125.8591810624778</v>
      </c>
      <c r="AV23" s="253">
        <v>162859.68239253093</v>
      </c>
      <c r="AW23" s="253">
        <v>89410.129151578847</v>
      </c>
      <c r="AX23" s="253">
        <v>12623.123189758815</v>
      </c>
      <c r="AY23" s="254">
        <v>40982.630326437866</v>
      </c>
      <c r="AZ23" s="524">
        <v>326789.67612852465</v>
      </c>
      <c r="BA23" s="296">
        <f t="shared" si="16"/>
        <v>22600166.607654512</v>
      </c>
      <c r="BB23" s="271">
        <f t="shared" si="17"/>
        <v>14592970.732595164</v>
      </c>
      <c r="BC23" s="271">
        <f t="shared" si="17"/>
        <v>1083817.2404260458</v>
      </c>
      <c r="BD23" s="271">
        <f t="shared" si="17"/>
        <v>4319988.0757000409</v>
      </c>
      <c r="BE23" s="271">
        <f t="shared" si="17"/>
        <v>925622.28806195385</v>
      </c>
      <c r="BF23" s="271">
        <f t="shared" si="17"/>
        <v>335895.53472160472</v>
      </c>
      <c r="BG23" s="271">
        <f t="shared" si="17"/>
        <v>445379.08069811278</v>
      </c>
      <c r="BH23" s="271">
        <f t="shared" si="17"/>
        <v>2668.6935038584179</v>
      </c>
      <c r="BI23" s="271">
        <f t="shared" si="17"/>
        <v>245078.23910051733</v>
      </c>
      <c r="BJ23" s="271">
        <f t="shared" si="17"/>
        <v>128433.01129232146</v>
      </c>
      <c r="BK23" s="271">
        <f t="shared" si="17"/>
        <v>51038.248216960164</v>
      </c>
      <c r="BL23" s="291">
        <f t="shared" si="17"/>
        <v>142485.78720941034</v>
      </c>
    </row>
    <row r="24" spans="1:64" ht="24.75" x14ac:dyDescent="0.25">
      <c r="A24" s="1493"/>
      <c r="B24" s="126">
        <v>2.5</v>
      </c>
      <c r="C24" s="127" t="s">
        <v>154</v>
      </c>
      <c r="D24" s="274">
        <f t="shared" si="12"/>
        <v>-16776.020493851061</v>
      </c>
      <c r="E24" s="253">
        <v>-10259.082138063946</v>
      </c>
      <c r="F24" s="253">
        <v>-835.00870306061734</v>
      </c>
      <c r="G24" s="253">
        <v>-3375.9496154496182</v>
      </c>
      <c r="H24" s="253">
        <v>-945.4252761639907</v>
      </c>
      <c r="I24" s="253">
        <v>-321.41633094752819</v>
      </c>
      <c r="J24" s="253">
        <v>-540.09035002528435</v>
      </c>
      <c r="K24" s="253">
        <v>-1.9061546887954741</v>
      </c>
      <c r="L24" s="253">
        <v>-216.22705772076279</v>
      </c>
      <c r="M24" s="253">
        <v>-67.460396247512179</v>
      </c>
      <c r="N24" s="253">
        <v>-46.912502631486532</v>
      </c>
      <c r="O24" s="254">
        <v>-166.54196885152112</v>
      </c>
      <c r="P24" s="289">
        <f t="shared" si="13"/>
        <v>-320437.30517306313</v>
      </c>
      <c r="Q24" s="253">
        <v>-229679.61008331546</v>
      </c>
      <c r="R24" s="253">
        <v>-18694.116174737079</v>
      </c>
      <c r="S24" s="253">
        <v>-44240.183090024402</v>
      </c>
      <c r="T24" s="253">
        <v>-12389.339913137701</v>
      </c>
      <c r="U24" s="253">
        <v>-3191.405095610643</v>
      </c>
      <c r="V24" s="253">
        <v>-5857.8825781181658</v>
      </c>
      <c r="W24" s="253">
        <v>-18.926579644881542</v>
      </c>
      <c r="X24" s="253">
        <v>-2833.5507671105456</v>
      </c>
      <c r="Y24" s="253">
        <v>-884.03578882146769</v>
      </c>
      <c r="Z24" s="253">
        <v>-465.80333832015322</v>
      </c>
      <c r="AA24" s="254">
        <v>-2182.4517642225428</v>
      </c>
      <c r="AB24" s="274">
        <f t="shared" si="14"/>
        <v>-3804612.4526245259</v>
      </c>
      <c r="AC24" s="253">
        <v>-2737196.7280610297</v>
      </c>
      <c r="AD24" s="253">
        <v>-222786.31354747407</v>
      </c>
      <c r="AE24" s="253">
        <v>-520703.24965627678</v>
      </c>
      <c r="AF24" s="253">
        <v>-145821.49311497025</v>
      </c>
      <c r="AG24" s="253">
        <v>-39094.902675065714</v>
      </c>
      <c r="AH24" s="253">
        <v>-63628.838304127028</v>
      </c>
      <c r="AI24" s="253">
        <v>-231.85172894729149</v>
      </c>
      <c r="AJ24" s="253">
        <v>-33350.655206334122</v>
      </c>
      <c r="AK24" s="253">
        <v>-10405.027192475265</v>
      </c>
      <c r="AL24" s="253">
        <v>-5706.1186630281727</v>
      </c>
      <c r="AM24" s="254">
        <v>-25687.274474797516</v>
      </c>
      <c r="AN24" s="289">
        <f t="shared" si="15"/>
        <v>926471.92402700474</v>
      </c>
      <c r="AO24" s="253">
        <v>674055.49417615111</v>
      </c>
      <c r="AP24" s="253">
        <v>54862.822658824007</v>
      </c>
      <c r="AQ24" s="253">
        <v>128552.26724920518</v>
      </c>
      <c r="AR24" s="253">
        <v>36000.703982485349</v>
      </c>
      <c r="AS24" s="253">
        <v>13765.614102881143</v>
      </c>
      <c r="AT24" s="253">
        <v>0</v>
      </c>
      <c r="AU24" s="253">
        <v>81.636766212229659</v>
      </c>
      <c r="AV24" s="253">
        <v>8233.6769433470345</v>
      </c>
      <c r="AW24" s="253">
        <v>2568.8140745526139</v>
      </c>
      <c r="AX24" s="253">
        <v>2009.1680031369169</v>
      </c>
      <c r="AY24" s="254">
        <v>6341.7260702091944</v>
      </c>
      <c r="AZ24" s="524">
        <v>138485.78044912309</v>
      </c>
      <c r="BA24" s="296">
        <f t="shared" si="16"/>
        <v>-3076868.0738153113</v>
      </c>
      <c r="BB24" s="271">
        <f t="shared" si="17"/>
        <v>-2303079.9261062578</v>
      </c>
      <c r="BC24" s="271">
        <f t="shared" si="17"/>
        <v>-187452.61576644777</v>
      </c>
      <c r="BD24" s="271">
        <f t="shared" si="17"/>
        <v>-439767.11511254567</v>
      </c>
      <c r="BE24" s="271">
        <f t="shared" si="17"/>
        <v>-123155.55432178659</v>
      </c>
      <c r="BF24" s="271">
        <f t="shared" si="17"/>
        <v>-28842.109998742741</v>
      </c>
      <c r="BG24" s="271">
        <f t="shared" si="17"/>
        <v>-70026.811232270484</v>
      </c>
      <c r="BH24" s="271">
        <f t="shared" si="17"/>
        <v>-171.04769706873884</v>
      </c>
      <c r="BI24" s="271">
        <f t="shared" si="17"/>
        <v>-28166.756087818401</v>
      </c>
      <c r="BJ24" s="271">
        <f t="shared" si="17"/>
        <v>-8787.7093029916305</v>
      </c>
      <c r="BK24" s="271">
        <f t="shared" si="17"/>
        <v>-4209.6665008428954</v>
      </c>
      <c r="BL24" s="291">
        <f t="shared" si="17"/>
        <v>-21694.542137662385</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139680.22</v>
      </c>
      <c r="E27" s="253">
        <v>0</v>
      </c>
      <c r="F27" s="253">
        <v>0</v>
      </c>
      <c r="G27" s="253">
        <v>139680.22</v>
      </c>
      <c r="H27" s="253">
        <v>0</v>
      </c>
      <c r="I27" s="253">
        <v>0</v>
      </c>
      <c r="J27" s="253">
        <v>0</v>
      </c>
      <c r="K27" s="253">
        <v>0</v>
      </c>
      <c r="L27" s="253">
        <v>0</v>
      </c>
      <c r="M27" s="253">
        <v>0</v>
      </c>
      <c r="N27" s="253">
        <v>0</v>
      </c>
      <c r="O27" s="254">
        <v>0</v>
      </c>
      <c r="P27" s="289">
        <f t="shared" si="13"/>
        <v>75118.079999999987</v>
      </c>
      <c r="Q27" s="253">
        <v>75118.079999999987</v>
      </c>
      <c r="R27" s="253">
        <v>0</v>
      </c>
      <c r="S27" s="253">
        <v>0</v>
      </c>
      <c r="T27" s="253">
        <v>0</v>
      </c>
      <c r="U27" s="253">
        <v>0</v>
      </c>
      <c r="V27" s="253">
        <v>0</v>
      </c>
      <c r="W27" s="253">
        <v>0</v>
      </c>
      <c r="X27" s="253">
        <v>0</v>
      </c>
      <c r="Y27" s="253">
        <v>0</v>
      </c>
      <c r="Z27" s="253">
        <v>0</v>
      </c>
      <c r="AA27" s="254">
        <v>0</v>
      </c>
      <c r="AB27" s="274">
        <f t="shared" si="14"/>
        <v>1687030.6300000001</v>
      </c>
      <c r="AC27" s="253">
        <v>179812.03999999998</v>
      </c>
      <c r="AD27" s="253">
        <v>0</v>
      </c>
      <c r="AE27" s="253">
        <v>1507218.59</v>
      </c>
      <c r="AF27" s="253">
        <v>0</v>
      </c>
      <c r="AG27" s="253">
        <v>0</v>
      </c>
      <c r="AH27" s="253">
        <v>0</v>
      </c>
      <c r="AI27" s="253">
        <v>0</v>
      </c>
      <c r="AJ27" s="253">
        <v>0</v>
      </c>
      <c r="AK27" s="253">
        <v>0</v>
      </c>
      <c r="AL27" s="253">
        <v>0</v>
      </c>
      <c r="AM27" s="254">
        <v>0</v>
      </c>
      <c r="AN27" s="289">
        <f t="shared" si="15"/>
        <v>740938.44</v>
      </c>
      <c r="AO27" s="253">
        <v>13695.74</v>
      </c>
      <c r="AP27" s="253">
        <v>140012.65</v>
      </c>
      <c r="AQ27" s="253">
        <v>385076.98</v>
      </c>
      <c r="AR27" s="253">
        <v>169855.74000000002</v>
      </c>
      <c r="AS27" s="253">
        <v>1488.39</v>
      </c>
      <c r="AT27" s="253">
        <v>0</v>
      </c>
      <c r="AU27" s="253">
        <v>0</v>
      </c>
      <c r="AV27" s="253">
        <v>30808.94</v>
      </c>
      <c r="AW27" s="253">
        <v>0</v>
      </c>
      <c r="AX27" s="253">
        <v>0</v>
      </c>
      <c r="AY27" s="254">
        <v>0</v>
      </c>
      <c r="AZ27" s="524">
        <v>8228.8618709604725</v>
      </c>
      <c r="BA27" s="296">
        <f t="shared" si="16"/>
        <v>2650996.2318709604</v>
      </c>
      <c r="BB27" s="271">
        <f t="shared" si="17"/>
        <v>268625.86</v>
      </c>
      <c r="BC27" s="271">
        <f t="shared" si="17"/>
        <v>140012.65</v>
      </c>
      <c r="BD27" s="271">
        <f t="shared" si="17"/>
        <v>2031975.79</v>
      </c>
      <c r="BE27" s="271">
        <f t="shared" si="17"/>
        <v>169855.74000000002</v>
      </c>
      <c r="BF27" s="271">
        <f t="shared" si="17"/>
        <v>1488.39</v>
      </c>
      <c r="BG27" s="271">
        <f t="shared" si="17"/>
        <v>0</v>
      </c>
      <c r="BH27" s="271">
        <f t="shared" si="17"/>
        <v>0</v>
      </c>
      <c r="BI27" s="271">
        <f t="shared" si="17"/>
        <v>30808.94</v>
      </c>
      <c r="BJ27" s="271">
        <f t="shared" si="17"/>
        <v>0</v>
      </c>
      <c r="BK27" s="271">
        <f t="shared" si="17"/>
        <v>0</v>
      </c>
      <c r="BL27" s="291">
        <f t="shared" si="17"/>
        <v>0</v>
      </c>
    </row>
    <row r="28" spans="1:64" s="209" customFormat="1" x14ac:dyDescent="0.25">
      <c r="A28" s="1497"/>
      <c r="B28" s="129" t="s">
        <v>224</v>
      </c>
      <c r="C28" s="130" t="s">
        <v>1</v>
      </c>
      <c r="D28" s="275">
        <f>SUM(D20:D27)</f>
        <v>14131404.598114735</v>
      </c>
      <c r="E28" s="275">
        <f t="shared" ref="E28:O28" si="18">SUM(E20:E27)</f>
        <v>8715971.6952013876</v>
      </c>
      <c r="F28" s="275">
        <f t="shared" si="18"/>
        <v>547209.15572084009</v>
      </c>
      <c r="G28" s="275">
        <f t="shared" si="18"/>
        <v>3027344.7034841594</v>
      </c>
      <c r="H28" s="275">
        <f t="shared" si="18"/>
        <v>945995.51828787476</v>
      </c>
      <c r="I28" s="275">
        <f t="shared" si="18"/>
        <v>65166.09368512869</v>
      </c>
      <c r="J28" s="275">
        <f t="shared" si="18"/>
        <v>222918.33145388131</v>
      </c>
      <c r="K28" s="275">
        <f t="shared" si="18"/>
        <v>214.99864652921525</v>
      </c>
      <c r="L28" s="275">
        <f t="shared" si="18"/>
        <v>110359.67133870783</v>
      </c>
      <c r="M28" s="275">
        <f>SUM(M20:M27)</f>
        <v>17796.121771577844</v>
      </c>
      <c r="N28" s="275">
        <f t="shared" si="18"/>
        <v>34989.211875907982</v>
      </c>
      <c r="O28" s="283">
        <f t="shared" si="18"/>
        <v>443439.09664874047</v>
      </c>
      <c r="P28" s="277">
        <f>SUM(P20:P27)</f>
        <v>14777407.997218613</v>
      </c>
      <c r="Q28" s="275">
        <f t="shared" ref="Q28:AA28" si="19">SUM(Q20:Q27)</f>
        <v>9235189.0091069099</v>
      </c>
      <c r="R28" s="275">
        <f t="shared" si="19"/>
        <v>547914.55468893808</v>
      </c>
      <c r="S28" s="275">
        <f t="shared" si="19"/>
        <v>3149179.9619764746</v>
      </c>
      <c r="T28" s="275">
        <f t="shared" si="19"/>
        <v>773793.24611213128</v>
      </c>
      <c r="U28" s="275">
        <f t="shared" si="19"/>
        <v>79667.931017229843</v>
      </c>
      <c r="V28" s="275">
        <f t="shared" si="19"/>
        <v>199769.19313000841</v>
      </c>
      <c r="W28" s="275">
        <f t="shared" si="19"/>
        <v>1246.9142440765954</v>
      </c>
      <c r="X28" s="275">
        <f t="shared" si="19"/>
        <v>154778.1361770347</v>
      </c>
      <c r="Y28" s="275">
        <f>SUM(Y20:Y27)</f>
        <v>49173.227685845581</v>
      </c>
      <c r="Z28" s="275">
        <f t="shared" si="19"/>
        <v>74006.377021637498</v>
      </c>
      <c r="AA28" s="283">
        <f t="shared" si="19"/>
        <v>512689.44605832727</v>
      </c>
      <c r="AB28" s="275">
        <f>SUM(AB20:AB27)</f>
        <v>18897174.313037328</v>
      </c>
      <c r="AC28" s="275">
        <f t="shared" ref="AC28:AM28" si="20">SUM(AC20:AC27)</f>
        <v>11484376.798483869</v>
      </c>
      <c r="AD28" s="275">
        <f t="shared" si="20"/>
        <v>882312.49449019553</v>
      </c>
      <c r="AE28" s="275">
        <f t="shared" si="20"/>
        <v>4869658.1428238088</v>
      </c>
      <c r="AF28" s="275">
        <f t="shared" si="20"/>
        <v>741395.43108734512</v>
      </c>
      <c r="AG28" s="275">
        <f t="shared" si="20"/>
        <v>33288.390872254669</v>
      </c>
      <c r="AH28" s="275">
        <f t="shared" si="20"/>
        <v>213285.97661278123</v>
      </c>
      <c r="AI28" s="275">
        <f t="shared" si="20"/>
        <v>1449.7221565580594</v>
      </c>
      <c r="AJ28" s="275">
        <f t="shared" si="20"/>
        <v>242114.37744276872</v>
      </c>
      <c r="AK28" s="275">
        <f>SUM(AK20:AK27)</f>
        <v>58789.123800499401</v>
      </c>
      <c r="AL28" s="275">
        <f t="shared" si="20"/>
        <v>88962.348369130123</v>
      </c>
      <c r="AM28" s="283">
        <f t="shared" si="20"/>
        <v>281541.50689812092</v>
      </c>
      <c r="AN28" s="277">
        <f>SUM(AN20:AN27)</f>
        <v>41956549.686448246</v>
      </c>
      <c r="AO28" s="275">
        <f t="shared" ref="AO28:AY28" si="21">SUM(AO20:AO27)</f>
        <v>24997126.829290919</v>
      </c>
      <c r="AP28" s="275">
        <f t="shared" si="21"/>
        <v>2456745.7691718121</v>
      </c>
      <c r="AQ28" s="275">
        <f t="shared" si="21"/>
        <v>8865474.9828904308</v>
      </c>
      <c r="AR28" s="275">
        <f t="shared" si="21"/>
        <v>3251176.1974498793</v>
      </c>
      <c r="AS28" s="275">
        <f t="shared" si="21"/>
        <v>368280.92146215035</v>
      </c>
      <c r="AT28" s="275">
        <f t="shared" si="21"/>
        <v>315932.16000000003</v>
      </c>
      <c r="AU28" s="275">
        <f t="shared" si="21"/>
        <v>2312.7277023447809</v>
      </c>
      <c r="AV28" s="275">
        <f t="shared" si="21"/>
        <v>773760.88384237944</v>
      </c>
      <c r="AW28" s="275">
        <f>SUM(AW20:AW27)</f>
        <v>274580.56227693503</v>
      </c>
      <c r="AX28" s="275">
        <f t="shared" si="21"/>
        <v>-74045.853238637035</v>
      </c>
      <c r="AY28" s="283">
        <f t="shared" si="21"/>
        <v>725204.50560003589</v>
      </c>
      <c r="AZ28" s="293">
        <f>SUM(AZ20:AZ27)</f>
        <v>-1962146.3496353102</v>
      </c>
      <c r="BA28" s="297">
        <f>SUM(BA20:BA27)</f>
        <v>87800390.245183617</v>
      </c>
      <c r="BB28" s="280">
        <f t="shared" ref="BB28:BL28" si="22">SUM(BB20:BB27)</f>
        <v>54432664.332083076</v>
      </c>
      <c r="BC28" s="280">
        <f t="shared" si="22"/>
        <v>4434181.9740717867</v>
      </c>
      <c r="BD28" s="280">
        <f t="shared" si="22"/>
        <v>19911657.79117487</v>
      </c>
      <c r="BE28" s="280">
        <f t="shared" si="22"/>
        <v>5712360.3929372299</v>
      </c>
      <c r="BF28" s="280">
        <f t="shared" si="22"/>
        <v>546403.33703676355</v>
      </c>
      <c r="BG28" s="280">
        <f t="shared" si="22"/>
        <v>951905.66119667096</v>
      </c>
      <c r="BH28" s="280">
        <f t="shared" si="22"/>
        <v>5224.3627495086512</v>
      </c>
      <c r="BI28" s="280">
        <f t="shared" si="22"/>
        <v>1281013.0688008906</v>
      </c>
      <c r="BJ28" s="280">
        <f>SUM(BJ20:BJ27)</f>
        <v>400339.03553485789</v>
      </c>
      <c r="BK28" s="280">
        <f t="shared" si="22"/>
        <v>123912.08402803855</v>
      </c>
      <c r="BL28" s="293">
        <f t="shared" si="22"/>
        <v>1962874.5552052241</v>
      </c>
    </row>
    <row r="29" spans="1:64" ht="14.85" customHeight="1" x14ac:dyDescent="0.25">
      <c r="A29" s="1492" t="s">
        <v>53</v>
      </c>
      <c r="B29" s="124">
        <v>3.1</v>
      </c>
      <c r="C29" s="131" t="s">
        <v>33</v>
      </c>
      <c r="D29" s="273">
        <f t="shared" ref="D29:D35" si="23">SUM(E29:O29)</f>
        <v>4354362.8140686881</v>
      </c>
      <c r="E29" s="251">
        <v>3413224.9431523401</v>
      </c>
      <c r="F29" s="251">
        <v>162503.90305670575</v>
      </c>
      <c r="G29" s="251">
        <v>374636.18558873067</v>
      </c>
      <c r="H29" s="251">
        <v>142746.19601170198</v>
      </c>
      <c r="I29" s="251">
        <v>27902.442411163345</v>
      </c>
      <c r="J29" s="251">
        <v>62909.205593920764</v>
      </c>
      <c r="K29" s="251">
        <v>1276.894797381636</v>
      </c>
      <c r="L29" s="251">
        <v>19594.366310197158</v>
      </c>
      <c r="M29" s="251">
        <v>4493.3424061755068</v>
      </c>
      <c r="N29" s="251">
        <v>69714.741113155585</v>
      </c>
      <c r="O29" s="252">
        <v>75360.593627215902</v>
      </c>
      <c r="P29" s="276">
        <f t="shared" ref="P29:P35" si="24">SUM(Q29:AA29)</f>
        <v>4774939.4202333214</v>
      </c>
      <c r="Q29" s="251">
        <v>3846400.8279385143</v>
      </c>
      <c r="R29" s="251">
        <v>183669.68812065423</v>
      </c>
      <c r="S29" s="251">
        <v>388346.56205561</v>
      </c>
      <c r="T29" s="251">
        <v>135812.40826999614</v>
      </c>
      <c r="U29" s="251">
        <v>30853.446083783401</v>
      </c>
      <c r="V29" s="251">
        <v>67067.165593920756</v>
      </c>
      <c r="W29" s="251">
        <v>344.28361919685921</v>
      </c>
      <c r="X29" s="251">
        <v>22852.027326308849</v>
      </c>
      <c r="Y29" s="251">
        <v>10481.579740368799</v>
      </c>
      <c r="Z29" s="251">
        <v>13017.21902885877</v>
      </c>
      <c r="AA29" s="252">
        <v>76094.212456108828</v>
      </c>
      <c r="AB29" s="273">
        <f t="shared" ref="AB29:AB35" si="25">SUM(AC29:AM29)</f>
        <v>8612721.3287114892</v>
      </c>
      <c r="AC29" s="251">
        <v>6603064.0583234429</v>
      </c>
      <c r="AD29" s="251">
        <v>400635.20683856192</v>
      </c>
      <c r="AE29" s="251">
        <v>956718.07658590202</v>
      </c>
      <c r="AF29" s="251">
        <v>301143.20180099504</v>
      </c>
      <c r="AG29" s="251">
        <v>55420.590327689817</v>
      </c>
      <c r="AH29" s="251">
        <v>102865.19559392077</v>
      </c>
      <c r="AI29" s="251">
        <v>2036.3595935294848</v>
      </c>
      <c r="AJ29" s="251">
        <v>55766.025390134477</v>
      </c>
      <c r="AK29" s="251">
        <v>26195.975977642858</v>
      </c>
      <c r="AL29" s="251">
        <v>17618.843926243957</v>
      </c>
      <c r="AM29" s="252">
        <v>91257.79435342623</v>
      </c>
      <c r="AN29" s="276">
        <f t="shared" ref="AN29:AN35" si="26">SUM(AO29:AY29)</f>
        <v>9839153.2583113294</v>
      </c>
      <c r="AO29" s="251">
        <v>7911085.6709431484</v>
      </c>
      <c r="AP29" s="251">
        <v>438154.06356865849</v>
      </c>
      <c r="AQ29" s="251">
        <v>809761.97837260447</v>
      </c>
      <c r="AR29" s="251">
        <v>326076.12423477339</v>
      </c>
      <c r="AS29" s="251">
        <v>44601.884896068208</v>
      </c>
      <c r="AT29" s="251">
        <v>133794.49</v>
      </c>
      <c r="AU29" s="251">
        <v>371.10606993027807</v>
      </c>
      <c r="AV29" s="249">
        <v>54570.036307468763</v>
      </c>
      <c r="AW29" s="251">
        <v>11791.825663468459</v>
      </c>
      <c r="AX29" s="251">
        <v>11134.207318140736</v>
      </c>
      <c r="AY29" s="252">
        <v>97811.870937070693</v>
      </c>
      <c r="AZ29" s="854">
        <v>447197.11480279081</v>
      </c>
      <c r="BA29" s="294">
        <f t="shared" ref="BA29:BA35" si="27">SUM(BB29:BL29)+AZ29</f>
        <v>28028373.936127618</v>
      </c>
      <c r="BB29" s="271">
        <f t="shared" ref="BB29:BL35" si="28">E29+Q29+AC29+AO29</f>
        <v>21773775.500357445</v>
      </c>
      <c r="BC29" s="271">
        <f t="shared" si="28"/>
        <v>1184962.8615845803</v>
      </c>
      <c r="BD29" s="271">
        <f t="shared" si="28"/>
        <v>2529462.8026028471</v>
      </c>
      <c r="BE29" s="271">
        <f t="shared" si="28"/>
        <v>905777.93031746661</v>
      </c>
      <c r="BF29" s="271">
        <f t="shared" si="28"/>
        <v>158778.36371870479</v>
      </c>
      <c r="BG29" s="271">
        <f t="shared" si="28"/>
        <v>366636.05678176228</v>
      </c>
      <c r="BH29" s="271">
        <f t="shared" si="28"/>
        <v>4028.6440800382579</v>
      </c>
      <c r="BI29" s="271">
        <f t="shared" si="28"/>
        <v>152782.45533410925</v>
      </c>
      <c r="BJ29" s="271">
        <f t="shared" si="28"/>
        <v>52962.723787655625</v>
      </c>
      <c r="BK29" s="271">
        <f t="shared" si="28"/>
        <v>111485.01138639906</v>
      </c>
      <c r="BL29" s="295">
        <f t="shared" si="28"/>
        <v>340524.47137382161</v>
      </c>
    </row>
    <row r="30" spans="1:64" x14ac:dyDescent="0.25">
      <c r="A30" s="1493"/>
      <c r="B30" s="126">
        <v>3.2</v>
      </c>
      <c r="C30" s="131" t="s">
        <v>34</v>
      </c>
      <c r="D30" s="274">
        <f t="shared" si="23"/>
        <v>5107426.0404347237</v>
      </c>
      <c r="E30" s="253">
        <v>3003063.4929249547</v>
      </c>
      <c r="F30" s="253">
        <v>213845.67271152788</v>
      </c>
      <c r="G30" s="253">
        <v>1070022.0043716857</v>
      </c>
      <c r="H30" s="253">
        <v>276698.08618932654</v>
      </c>
      <c r="I30" s="253">
        <v>74576.666130538477</v>
      </c>
      <c r="J30" s="253">
        <v>56423.142925839798</v>
      </c>
      <c r="K30" s="253">
        <v>1091.8956529484394</v>
      </c>
      <c r="L30" s="253">
        <v>84363.533206611566</v>
      </c>
      <c r="M30" s="253">
        <v>14762.812370812351</v>
      </c>
      <c r="N30" s="253">
        <v>97126.350261309548</v>
      </c>
      <c r="O30" s="254">
        <v>215452.38368916765</v>
      </c>
      <c r="P30" s="289">
        <f t="shared" si="24"/>
        <v>5434225.4126781411</v>
      </c>
      <c r="Q30" s="253">
        <v>3366551.6071359585</v>
      </c>
      <c r="R30" s="253">
        <v>220800.3152138376</v>
      </c>
      <c r="S30" s="253">
        <v>1048222.2414658812</v>
      </c>
      <c r="T30" s="253">
        <v>276562.99162232177</v>
      </c>
      <c r="U30" s="253">
        <v>59631.904834700785</v>
      </c>
      <c r="V30" s="253">
        <v>52759.332925839801</v>
      </c>
      <c r="W30" s="253">
        <v>424.75985707063637</v>
      </c>
      <c r="X30" s="253">
        <v>126052.54803940603</v>
      </c>
      <c r="Y30" s="253">
        <v>13492.735750780093</v>
      </c>
      <c r="Z30" s="253">
        <v>71177.580509414445</v>
      </c>
      <c r="AA30" s="254">
        <v>198549.3953229308</v>
      </c>
      <c r="AB30" s="274">
        <f t="shared" si="25"/>
        <v>5772506.1385861412</v>
      </c>
      <c r="AC30" s="253">
        <v>3537257.2821578067</v>
      </c>
      <c r="AD30" s="253">
        <v>246785.2678029261</v>
      </c>
      <c r="AE30" s="253">
        <v>1195357.2330954687</v>
      </c>
      <c r="AF30" s="253">
        <v>250669.50781926225</v>
      </c>
      <c r="AG30" s="253">
        <v>53464.378533060983</v>
      </c>
      <c r="AH30" s="253">
        <v>66064.74292583979</v>
      </c>
      <c r="AI30" s="253">
        <v>1201.8192564867336</v>
      </c>
      <c r="AJ30" s="253">
        <v>102519.71223148373</v>
      </c>
      <c r="AK30" s="253">
        <v>15772.57774040472</v>
      </c>
      <c r="AL30" s="253">
        <v>81223.359721394707</v>
      </c>
      <c r="AM30" s="254">
        <v>222190.25730200883</v>
      </c>
      <c r="AN30" s="289">
        <f t="shared" si="26"/>
        <v>13400154.439414829</v>
      </c>
      <c r="AO30" s="253">
        <v>8033806.6338761551</v>
      </c>
      <c r="AP30" s="253">
        <v>753254.72965468979</v>
      </c>
      <c r="AQ30" s="253">
        <v>2802017.5049809283</v>
      </c>
      <c r="AR30" s="253">
        <v>911950.03839814989</v>
      </c>
      <c r="AS30" s="253">
        <v>156059.89227569668</v>
      </c>
      <c r="AT30" s="253">
        <v>150359.46000000002</v>
      </c>
      <c r="AU30" s="253">
        <v>4512.883349208626</v>
      </c>
      <c r="AV30" s="253">
        <v>145950.81100000892</v>
      </c>
      <c r="AW30" s="253">
        <v>90261.075980263311</v>
      </c>
      <c r="AX30" s="253">
        <v>89778.782699470525</v>
      </c>
      <c r="AY30" s="254">
        <v>262202.62720025663</v>
      </c>
      <c r="AZ30" s="524">
        <v>353863.46450385905</v>
      </c>
      <c r="BA30" s="296">
        <f t="shared" si="27"/>
        <v>30068175.495617691</v>
      </c>
      <c r="BB30" s="271">
        <f t="shared" si="28"/>
        <v>17940679.016094875</v>
      </c>
      <c r="BC30" s="271">
        <f t="shared" si="28"/>
        <v>1434685.9853829814</v>
      </c>
      <c r="BD30" s="271">
        <f t="shared" si="28"/>
        <v>6115618.9839139637</v>
      </c>
      <c r="BE30" s="271">
        <f t="shared" si="28"/>
        <v>1715880.6240290604</v>
      </c>
      <c r="BF30" s="271">
        <f t="shared" si="28"/>
        <v>343732.84177399694</v>
      </c>
      <c r="BG30" s="271">
        <f t="shared" si="28"/>
        <v>325606.67877751938</v>
      </c>
      <c r="BH30" s="271">
        <f t="shared" si="28"/>
        <v>7231.3581157144354</v>
      </c>
      <c r="BI30" s="271">
        <f t="shared" si="28"/>
        <v>458886.60447751021</v>
      </c>
      <c r="BJ30" s="271">
        <f t="shared" si="28"/>
        <v>134289.20184226049</v>
      </c>
      <c r="BK30" s="271">
        <f t="shared" si="28"/>
        <v>339306.07319158921</v>
      </c>
      <c r="BL30" s="291">
        <f t="shared" si="28"/>
        <v>898394.66351436381</v>
      </c>
    </row>
    <row r="31" spans="1:64" x14ac:dyDescent="0.25">
      <c r="A31" s="1493"/>
      <c r="B31" s="126">
        <v>3.3</v>
      </c>
      <c r="C31" s="131" t="s">
        <v>54</v>
      </c>
      <c r="D31" s="274">
        <f t="shared" si="23"/>
        <v>752.81000000000006</v>
      </c>
      <c r="E31" s="253">
        <v>0</v>
      </c>
      <c r="F31" s="253">
        <v>0</v>
      </c>
      <c r="G31" s="253">
        <v>0</v>
      </c>
      <c r="H31" s="253">
        <v>0</v>
      </c>
      <c r="I31" s="253">
        <v>99.45</v>
      </c>
      <c r="J31" s="253">
        <v>0</v>
      </c>
      <c r="K31" s="253">
        <v>0</v>
      </c>
      <c r="L31" s="253">
        <v>0</v>
      </c>
      <c r="M31" s="253">
        <v>0</v>
      </c>
      <c r="N31" s="253">
        <v>653.36</v>
      </c>
      <c r="O31" s="254">
        <v>0</v>
      </c>
      <c r="P31" s="289">
        <f t="shared" si="24"/>
        <v>541.30999999999995</v>
      </c>
      <c r="Q31" s="253">
        <v>0</v>
      </c>
      <c r="R31" s="253">
        <v>0</v>
      </c>
      <c r="S31" s="253">
        <v>0</v>
      </c>
      <c r="T31" s="253">
        <v>0</v>
      </c>
      <c r="U31" s="253">
        <v>39.78</v>
      </c>
      <c r="V31" s="253">
        <v>0</v>
      </c>
      <c r="W31" s="253">
        <v>0</v>
      </c>
      <c r="X31" s="253">
        <v>0</v>
      </c>
      <c r="Y31" s="253">
        <v>0</v>
      </c>
      <c r="Z31" s="253">
        <v>501.53</v>
      </c>
      <c r="AA31" s="254">
        <v>0</v>
      </c>
      <c r="AB31" s="274">
        <f t="shared" si="25"/>
        <v>1336.42</v>
      </c>
      <c r="AC31" s="253">
        <v>0</v>
      </c>
      <c r="AD31" s="253">
        <v>0</v>
      </c>
      <c r="AE31" s="253">
        <v>0</v>
      </c>
      <c r="AF31" s="253">
        <v>0</v>
      </c>
      <c r="AG31" s="253">
        <v>273.19</v>
      </c>
      <c r="AH31" s="253">
        <v>0</v>
      </c>
      <c r="AI31" s="253">
        <v>0</v>
      </c>
      <c r="AJ31" s="253">
        <v>0</v>
      </c>
      <c r="AK31" s="253">
        <v>0</v>
      </c>
      <c r="AL31" s="253">
        <v>1063.23</v>
      </c>
      <c r="AM31" s="254">
        <v>0</v>
      </c>
      <c r="AN31" s="289">
        <f t="shared" si="26"/>
        <v>0</v>
      </c>
      <c r="AO31" s="253">
        <v>0</v>
      </c>
      <c r="AP31" s="253">
        <v>0</v>
      </c>
      <c r="AQ31" s="253">
        <v>0</v>
      </c>
      <c r="AR31" s="253">
        <v>0</v>
      </c>
      <c r="AS31" s="253">
        <v>0</v>
      </c>
      <c r="AT31" s="253">
        <v>0</v>
      </c>
      <c r="AU31" s="253">
        <v>0</v>
      </c>
      <c r="AV31" s="253">
        <v>0</v>
      </c>
      <c r="AW31" s="253">
        <v>0</v>
      </c>
      <c r="AX31" s="253">
        <v>0</v>
      </c>
      <c r="AY31" s="254">
        <v>0</v>
      </c>
      <c r="AZ31" s="524">
        <v>328.99</v>
      </c>
      <c r="BA31" s="296">
        <f t="shared" si="27"/>
        <v>2959.5299999999997</v>
      </c>
      <c r="BB31" s="271">
        <f t="shared" si="28"/>
        <v>0</v>
      </c>
      <c r="BC31" s="271">
        <f t="shared" si="28"/>
        <v>0</v>
      </c>
      <c r="BD31" s="271">
        <f t="shared" si="28"/>
        <v>0</v>
      </c>
      <c r="BE31" s="271">
        <f t="shared" si="28"/>
        <v>0</v>
      </c>
      <c r="BF31" s="271">
        <f t="shared" si="28"/>
        <v>412.42</v>
      </c>
      <c r="BG31" s="271">
        <f t="shared" si="28"/>
        <v>0</v>
      </c>
      <c r="BH31" s="271">
        <f t="shared" si="28"/>
        <v>0</v>
      </c>
      <c r="BI31" s="271">
        <f t="shared" si="28"/>
        <v>0</v>
      </c>
      <c r="BJ31" s="271">
        <f t="shared" si="28"/>
        <v>0</v>
      </c>
      <c r="BK31" s="271">
        <f t="shared" si="28"/>
        <v>2218.12</v>
      </c>
      <c r="BL31" s="291">
        <f t="shared" si="28"/>
        <v>0</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89">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1647380.6392680998</v>
      </c>
      <c r="E33" s="253">
        <v>1325011.9206872899</v>
      </c>
      <c r="F33" s="253">
        <v>41130.43070995406</v>
      </c>
      <c r="G33" s="253">
        <v>158579.87059322358</v>
      </c>
      <c r="H33" s="253">
        <v>34031.879939853461</v>
      </c>
      <c r="I33" s="253">
        <v>25069.821937557579</v>
      </c>
      <c r="J33" s="253">
        <v>17811.842981091573</v>
      </c>
      <c r="K33" s="253">
        <v>713.7673000024372</v>
      </c>
      <c r="L33" s="253">
        <v>4860.8010901496828</v>
      </c>
      <c r="M33" s="253">
        <v>378.51441404707532</v>
      </c>
      <c r="N33" s="253">
        <v>31035.244948099797</v>
      </c>
      <c r="O33" s="254">
        <v>8756.5446668307759</v>
      </c>
      <c r="P33" s="289">
        <f t="shared" si="24"/>
        <v>1940525.5167737545</v>
      </c>
      <c r="Q33" s="253">
        <v>1550695.9420416616</v>
      </c>
      <c r="R33" s="253">
        <v>50626.80174164223</v>
      </c>
      <c r="S33" s="253">
        <v>200666.23696054856</v>
      </c>
      <c r="T33" s="253">
        <v>43463.41381015037</v>
      </c>
      <c r="U33" s="253">
        <v>26040.619501690671</v>
      </c>
      <c r="V33" s="253">
        <v>19018.675048410256</v>
      </c>
      <c r="W33" s="253">
        <v>752.56287328061853</v>
      </c>
      <c r="X33" s="253">
        <v>6473.2470791748656</v>
      </c>
      <c r="Y33" s="253">
        <v>442.24938722737375</v>
      </c>
      <c r="Z33" s="253">
        <v>31289.533649283407</v>
      </c>
      <c r="AA33" s="254">
        <v>11056.234680684343</v>
      </c>
      <c r="AB33" s="274">
        <f t="shared" si="25"/>
        <v>2012280.2528940192</v>
      </c>
      <c r="AC33" s="253">
        <v>1609957.7917140436</v>
      </c>
      <c r="AD33" s="253">
        <v>55563.670691523112</v>
      </c>
      <c r="AE33" s="253">
        <v>206593.54542978678</v>
      </c>
      <c r="AF33" s="253">
        <v>45004.601136684556</v>
      </c>
      <c r="AG33" s="253">
        <v>26319.406416316342</v>
      </c>
      <c r="AH33" s="253">
        <v>19129.138038034092</v>
      </c>
      <c r="AI33" s="253">
        <v>750.46651426190022</v>
      </c>
      <c r="AJ33" s="253">
        <v>7083.3257386503392</v>
      </c>
      <c r="AK33" s="253">
        <v>503.89512368447527</v>
      </c>
      <c r="AL33" s="253">
        <v>30519.07142651733</v>
      </c>
      <c r="AM33" s="254">
        <v>10855.340664516982</v>
      </c>
      <c r="AN33" s="289">
        <f t="shared" si="26"/>
        <v>5655184.0856238017</v>
      </c>
      <c r="AO33" s="253">
        <v>4518137.1061412543</v>
      </c>
      <c r="AP33" s="253">
        <v>192737.53788397223</v>
      </c>
      <c r="AQ33" s="253">
        <v>557279.49460264575</v>
      </c>
      <c r="AR33" s="253">
        <v>152899.67775320087</v>
      </c>
      <c r="AS33" s="253">
        <v>78914.765218871558</v>
      </c>
      <c r="AT33" s="253">
        <v>50138.726054412029</v>
      </c>
      <c r="AU33" s="253">
        <v>2218.4595335183076</v>
      </c>
      <c r="AV33" s="253">
        <v>29458.343263175091</v>
      </c>
      <c r="AW33" s="253">
        <v>3765.2910357386363</v>
      </c>
      <c r="AX33" s="253">
        <v>48850.941107142615</v>
      </c>
      <c r="AY33" s="254">
        <v>20783.743029870093</v>
      </c>
      <c r="AZ33" s="524">
        <v>0</v>
      </c>
      <c r="BA33" s="296">
        <f t="shared" si="27"/>
        <v>11255370.494559677</v>
      </c>
      <c r="BB33" s="271">
        <f t="shared" si="28"/>
        <v>9003802.7605842501</v>
      </c>
      <c r="BC33" s="271">
        <f t="shared" si="28"/>
        <v>340058.44102709164</v>
      </c>
      <c r="BD33" s="271">
        <f t="shared" si="28"/>
        <v>1123119.1475862046</v>
      </c>
      <c r="BE33" s="271">
        <f t="shared" si="28"/>
        <v>275399.57263988926</v>
      </c>
      <c r="BF33" s="271">
        <f t="shared" si="28"/>
        <v>156344.61307443614</v>
      </c>
      <c r="BG33" s="271">
        <f t="shared" si="28"/>
        <v>106098.38212194794</v>
      </c>
      <c r="BH33" s="271">
        <f t="shared" si="28"/>
        <v>4435.2562210632641</v>
      </c>
      <c r="BI33" s="271">
        <f t="shared" si="28"/>
        <v>47875.717171149983</v>
      </c>
      <c r="BJ33" s="271">
        <f t="shared" si="28"/>
        <v>5089.9499606975605</v>
      </c>
      <c r="BK33" s="271">
        <f t="shared" si="28"/>
        <v>141694.79113104317</v>
      </c>
      <c r="BL33" s="291">
        <f t="shared" si="28"/>
        <v>51451.863041902194</v>
      </c>
    </row>
    <row r="34" spans="1:64" s="255" customFormat="1" x14ac:dyDescent="0.25">
      <c r="A34" s="1493"/>
      <c r="B34" s="126" t="s">
        <v>42</v>
      </c>
      <c r="C34" s="131" t="s">
        <v>157</v>
      </c>
      <c r="D34" s="274">
        <f t="shared" si="23"/>
        <v>-150837.43349028187</v>
      </c>
      <c r="E34" s="253">
        <v>-106927.47474440995</v>
      </c>
      <c r="F34" s="253">
        <v>-6756.1074824875886</v>
      </c>
      <c r="G34" s="253">
        <v>-21417.876901597228</v>
      </c>
      <c r="H34" s="253">
        <v>-6433.9787725183669</v>
      </c>
      <c r="I34" s="253">
        <v>-1109.576190107236</v>
      </c>
      <c r="J34" s="253">
        <v>-1913.8367971925788</v>
      </c>
      <c r="K34" s="253">
        <v>-26.943342530530561</v>
      </c>
      <c r="L34" s="253">
        <v>-1540.8865804726272</v>
      </c>
      <c r="M34" s="253">
        <v>-326.9287825359354</v>
      </c>
      <c r="N34" s="253">
        <v>-1129.8878990828318</v>
      </c>
      <c r="O34" s="254">
        <v>-3253.9359973470036</v>
      </c>
      <c r="P34" s="289">
        <f t="shared" si="24"/>
        <v>-594261.46535389975</v>
      </c>
      <c r="Q34" s="253">
        <v>-417866.75876184035</v>
      </c>
      <c r="R34" s="253">
        <v>-26402.500781973227</v>
      </c>
      <c r="S34" s="253">
        <v>-86856.060122278592</v>
      </c>
      <c r="T34" s="253">
        <v>-26091.757351058681</v>
      </c>
      <c r="U34" s="253">
        <v>-4215.8259223602208</v>
      </c>
      <c r="V34" s="253">
        <v>-7662.9185904707974</v>
      </c>
      <c r="W34" s="253">
        <v>-102.37101596805489</v>
      </c>
      <c r="X34" s="253">
        <v>-6248.7677041958368</v>
      </c>
      <c r="Y34" s="253">
        <v>-1325.7964887045805</v>
      </c>
      <c r="Z34" s="253">
        <v>-4293.0000993029307</v>
      </c>
      <c r="AA34" s="254">
        <v>-13195.70851574655</v>
      </c>
      <c r="AB34" s="274">
        <f t="shared" si="25"/>
        <v>-4644289.5324739106</v>
      </c>
      <c r="AC34" s="253">
        <v>-3260216.3594413442</v>
      </c>
      <c r="AD34" s="253">
        <v>-205993.56894193956</v>
      </c>
      <c r="AE34" s="253">
        <v>-679128.19439857907</v>
      </c>
      <c r="AF34" s="253">
        <v>-204011.64908429046</v>
      </c>
      <c r="AG34" s="253">
        <v>-36297.045697615577</v>
      </c>
      <c r="AH34" s="253">
        <v>-58396.916657524511</v>
      </c>
      <c r="AI34" s="253">
        <v>-881.38493218988503</v>
      </c>
      <c r="AJ34" s="253">
        <v>-48859.16218387345</v>
      </c>
      <c r="AK34" s="253">
        <v>-10366.412824232732</v>
      </c>
      <c r="AL34" s="253">
        <v>-36961.493110472038</v>
      </c>
      <c r="AM34" s="254">
        <v>-103177.34520184921</v>
      </c>
      <c r="AN34" s="289">
        <f t="shared" si="26"/>
        <v>1039936.319813443</v>
      </c>
      <c r="AO34" s="253">
        <v>505353.89967100677</v>
      </c>
      <c r="AP34" s="253">
        <v>31930.289862662852</v>
      </c>
      <c r="AQ34" s="253">
        <v>312722.73886438168</v>
      </c>
      <c r="AR34" s="253">
        <v>93942.619652799855</v>
      </c>
      <c r="AS34" s="253">
        <v>10380.948147895346</v>
      </c>
      <c r="AT34" s="253">
        <v>0</v>
      </c>
      <c r="AU34" s="253">
        <v>252.07592253163753</v>
      </c>
      <c r="AV34" s="253">
        <v>22498.507855782667</v>
      </c>
      <c r="AW34" s="253">
        <v>4773.4920112745249</v>
      </c>
      <c r="AX34" s="253">
        <v>10570.979981266268</v>
      </c>
      <c r="AY34" s="254">
        <v>47510.767843841364</v>
      </c>
      <c r="AZ34" s="524">
        <v>-441619.9394978701</v>
      </c>
      <c r="BA34" s="296">
        <f t="shared" si="27"/>
        <v>-4791072.0510025201</v>
      </c>
      <c r="BB34" s="271">
        <f t="shared" si="28"/>
        <v>-3279656.6932765874</v>
      </c>
      <c r="BC34" s="271">
        <f t="shared" si="28"/>
        <v>-207221.88734373753</v>
      </c>
      <c r="BD34" s="271">
        <f t="shared" si="28"/>
        <v>-474679.39255807328</v>
      </c>
      <c r="BE34" s="271">
        <f t="shared" si="28"/>
        <v>-142594.76555506766</v>
      </c>
      <c r="BF34" s="271">
        <f t="shared" si="28"/>
        <v>-31241.499662187685</v>
      </c>
      <c r="BG34" s="271">
        <f t="shared" si="28"/>
        <v>-67973.672045187879</v>
      </c>
      <c r="BH34" s="271">
        <f t="shared" si="28"/>
        <v>-758.62336815683295</v>
      </c>
      <c r="BI34" s="271">
        <f t="shared" si="28"/>
        <v>-34150.308612759254</v>
      </c>
      <c r="BJ34" s="271">
        <f t="shared" si="28"/>
        <v>-7245.6460841987218</v>
      </c>
      <c r="BK34" s="271">
        <f t="shared" si="28"/>
        <v>-31813.401127591533</v>
      </c>
      <c r="BL34" s="291">
        <f t="shared" si="28"/>
        <v>-72116.221871101385</v>
      </c>
    </row>
    <row r="35" spans="1:64" x14ac:dyDescent="0.25">
      <c r="A35" s="1493"/>
      <c r="B35" s="126" t="s">
        <v>43</v>
      </c>
      <c r="C35" s="131" t="s">
        <v>922</v>
      </c>
      <c r="D35" s="274">
        <f t="shared" si="23"/>
        <v>1318260.8958627009</v>
      </c>
      <c r="E35" s="253">
        <v>822252.05535783339</v>
      </c>
      <c r="F35" s="253">
        <v>80438.323749154748</v>
      </c>
      <c r="G35" s="253">
        <v>213579.24841886765</v>
      </c>
      <c r="H35" s="253">
        <v>79985.440295863358</v>
      </c>
      <c r="I35" s="253">
        <v>24713.485422544814</v>
      </c>
      <c r="J35" s="253">
        <v>3245.0680200474926</v>
      </c>
      <c r="K35" s="253">
        <v>369.44903556126235</v>
      </c>
      <c r="L35" s="253">
        <v>15516.782902736311</v>
      </c>
      <c r="M35" s="253">
        <v>34357.943312295334</v>
      </c>
      <c r="N35" s="253">
        <v>14211.370388662706</v>
      </c>
      <c r="O35" s="254">
        <v>29591.728959134151</v>
      </c>
      <c r="P35" s="289">
        <f t="shared" si="24"/>
        <v>1739387.0378197276</v>
      </c>
      <c r="Q35" s="253">
        <v>1097673.6398091444</v>
      </c>
      <c r="R35" s="253">
        <v>107381.9481928278</v>
      </c>
      <c r="S35" s="253">
        <v>273491.02025870892</v>
      </c>
      <c r="T35" s="253">
        <v>102422.40214955852</v>
      </c>
      <c r="U35" s="253">
        <v>30833.193654156039</v>
      </c>
      <c r="V35" s="253">
        <v>7635.5854778569437</v>
      </c>
      <c r="W35" s="253">
        <v>460.93432245740235</v>
      </c>
      <c r="X35" s="253">
        <v>19869.443396858376</v>
      </c>
      <c r="Y35" s="253">
        <v>43995.79565914625</v>
      </c>
      <c r="Z35" s="253">
        <v>17730.479039789574</v>
      </c>
      <c r="AA35" s="254">
        <v>37892.595859223176</v>
      </c>
      <c r="AB35" s="274">
        <f t="shared" si="25"/>
        <v>1912894.2369247747</v>
      </c>
      <c r="AC35" s="253">
        <v>1239431.5777602613</v>
      </c>
      <c r="AD35" s="253">
        <v>121249.67990918353</v>
      </c>
      <c r="AE35" s="253">
        <v>281959.27821298403</v>
      </c>
      <c r="AF35" s="253">
        <v>105593.76521982861</v>
      </c>
      <c r="AG35" s="253">
        <v>31697.170219467196</v>
      </c>
      <c r="AH35" s="253">
        <v>9352.9902435000604</v>
      </c>
      <c r="AI35" s="253">
        <v>473.85015781385732</v>
      </c>
      <c r="AJ35" s="253">
        <v>20484.67226957712</v>
      </c>
      <c r="AK35" s="253">
        <v>45358.062494060228</v>
      </c>
      <c r="AL35" s="253">
        <v>18227.304589356154</v>
      </c>
      <c r="AM35" s="254">
        <v>39065.885848742597</v>
      </c>
      <c r="AN35" s="289">
        <f t="shared" si="26"/>
        <v>1835444.4755351625</v>
      </c>
      <c r="AO35" s="253">
        <v>1261823.3284494269</v>
      </c>
      <c r="AP35" s="253">
        <v>123440.19421621267</v>
      </c>
      <c r="AQ35" s="253">
        <v>234449.37015187592</v>
      </c>
      <c r="AR35" s="253">
        <v>87801.302034308683</v>
      </c>
      <c r="AS35" s="253">
        <v>25596.741396431724</v>
      </c>
      <c r="AT35" s="253">
        <v>0</v>
      </c>
      <c r="AU35" s="253">
        <v>382.65308436809556</v>
      </c>
      <c r="AV35" s="253">
        <v>17033.021725010211</v>
      </c>
      <c r="AW35" s="253">
        <v>37715.266014438792</v>
      </c>
      <c r="AX35" s="253">
        <v>14719.282468982025</v>
      </c>
      <c r="AY35" s="254">
        <v>32483.315994107339</v>
      </c>
      <c r="AZ35" s="524">
        <v>-151780.15293485002</v>
      </c>
      <c r="BA35" s="296">
        <f t="shared" si="27"/>
        <v>6654206.4932075171</v>
      </c>
      <c r="BB35" s="271">
        <f t="shared" si="28"/>
        <v>4421180.6013766658</v>
      </c>
      <c r="BC35" s="271">
        <f t="shared" si="28"/>
        <v>432510.14606737875</v>
      </c>
      <c r="BD35" s="271">
        <f t="shared" si="28"/>
        <v>1003478.9170424364</v>
      </c>
      <c r="BE35" s="271">
        <f t="shared" si="28"/>
        <v>375802.90969955915</v>
      </c>
      <c r="BF35" s="271">
        <f t="shared" si="28"/>
        <v>112840.59069259977</v>
      </c>
      <c r="BG35" s="271">
        <f t="shared" si="28"/>
        <v>20233.643741404499</v>
      </c>
      <c r="BH35" s="271">
        <f t="shared" si="28"/>
        <v>1686.8866002006175</v>
      </c>
      <c r="BI35" s="271">
        <f t="shared" si="28"/>
        <v>72903.920294182026</v>
      </c>
      <c r="BJ35" s="271">
        <f t="shared" si="28"/>
        <v>161427.0674799406</v>
      </c>
      <c r="BK35" s="271">
        <f t="shared" si="28"/>
        <v>64888.436486790466</v>
      </c>
      <c r="BL35" s="291">
        <f t="shared" si="28"/>
        <v>139033.52666120726</v>
      </c>
    </row>
    <row r="36" spans="1:64" s="209" customFormat="1" x14ac:dyDescent="0.25">
      <c r="A36" s="1493"/>
      <c r="B36" s="128" t="s">
        <v>455</v>
      </c>
      <c r="C36" s="310" t="s">
        <v>2</v>
      </c>
      <c r="D36" s="275">
        <f t="shared" ref="D36:BL36" si="29">SUM(D29:D35)</f>
        <v>12277345.766143931</v>
      </c>
      <c r="E36" s="280">
        <f t="shared" si="29"/>
        <v>8456624.9373780079</v>
      </c>
      <c r="F36" s="280">
        <f t="shared" si="29"/>
        <v>491162.22274485487</v>
      </c>
      <c r="G36" s="280">
        <f t="shared" si="29"/>
        <v>1795399.4320709102</v>
      </c>
      <c r="H36" s="280">
        <f t="shared" si="29"/>
        <v>527027.62366422697</v>
      </c>
      <c r="I36" s="280">
        <f t="shared" si="29"/>
        <v>151252.28971169697</v>
      </c>
      <c r="J36" s="280">
        <f t="shared" si="29"/>
        <v>138475.42272370707</v>
      </c>
      <c r="K36" s="280">
        <f t="shared" si="29"/>
        <v>3425.063443363244</v>
      </c>
      <c r="L36" s="280">
        <f t="shared" si="29"/>
        <v>122794.59692922211</v>
      </c>
      <c r="M36" s="280">
        <f>SUM(M29:M35)</f>
        <v>53665.683720794332</v>
      </c>
      <c r="N36" s="280">
        <f t="shared" si="29"/>
        <v>211611.17881214482</v>
      </c>
      <c r="O36" s="281">
        <f t="shared" si="29"/>
        <v>325907.3149450015</v>
      </c>
      <c r="P36" s="277">
        <f t="shared" si="29"/>
        <v>13295357.232151045</v>
      </c>
      <c r="Q36" s="280">
        <f t="shared" si="29"/>
        <v>9443455.2581634391</v>
      </c>
      <c r="R36" s="280">
        <f t="shared" si="29"/>
        <v>536076.25248698867</v>
      </c>
      <c r="S36" s="280">
        <f t="shared" si="29"/>
        <v>1823870.0006184699</v>
      </c>
      <c r="T36" s="280">
        <f t="shared" si="29"/>
        <v>532169.45850096818</v>
      </c>
      <c r="U36" s="280">
        <f t="shared" si="29"/>
        <v>143183.11815197067</v>
      </c>
      <c r="V36" s="280">
        <f t="shared" si="29"/>
        <v>138817.84045555696</v>
      </c>
      <c r="W36" s="280">
        <f t="shared" si="29"/>
        <v>1880.1696560374617</v>
      </c>
      <c r="X36" s="280">
        <f t="shared" si="29"/>
        <v>168998.49813755229</v>
      </c>
      <c r="Y36" s="280">
        <f>SUM(Y29:Y35)</f>
        <v>67086.564048817934</v>
      </c>
      <c r="Z36" s="280">
        <f t="shared" si="29"/>
        <v>129423.34212804327</v>
      </c>
      <c r="AA36" s="281">
        <f t="shared" si="29"/>
        <v>310396.72980320058</v>
      </c>
      <c r="AB36" s="275">
        <f t="shared" si="29"/>
        <v>13667448.844642514</v>
      </c>
      <c r="AC36" s="280">
        <f t="shared" si="29"/>
        <v>9729494.3505142108</v>
      </c>
      <c r="AD36" s="280">
        <f t="shared" si="29"/>
        <v>618240.25630025519</v>
      </c>
      <c r="AE36" s="280">
        <f t="shared" si="29"/>
        <v>1961499.9389255624</v>
      </c>
      <c r="AF36" s="280">
        <f t="shared" si="29"/>
        <v>498399.42689247988</v>
      </c>
      <c r="AG36" s="280">
        <f t="shared" si="29"/>
        <v>130877.68979891876</v>
      </c>
      <c r="AH36" s="280">
        <f t="shared" si="29"/>
        <v>139015.15014377021</v>
      </c>
      <c r="AI36" s="280">
        <f t="shared" si="29"/>
        <v>3581.1105899020904</v>
      </c>
      <c r="AJ36" s="280">
        <f t="shared" si="29"/>
        <v>136994.57344597223</v>
      </c>
      <c r="AK36" s="280">
        <f>SUM(AK29:AK35)</f>
        <v>77464.098511559554</v>
      </c>
      <c r="AL36" s="280">
        <f t="shared" si="29"/>
        <v>111690.31655304012</v>
      </c>
      <c r="AM36" s="281">
        <f t="shared" si="29"/>
        <v>260191.9329668454</v>
      </c>
      <c r="AN36" s="277">
        <f t="shared" si="29"/>
        <v>31769872.578698564</v>
      </c>
      <c r="AO36" s="280">
        <f t="shared" si="29"/>
        <v>22230206.639080994</v>
      </c>
      <c r="AP36" s="280">
        <f t="shared" si="29"/>
        <v>1539516.815186196</v>
      </c>
      <c r="AQ36" s="280">
        <f t="shared" si="29"/>
        <v>4716231.0869724359</v>
      </c>
      <c r="AR36" s="280">
        <f t="shared" si="29"/>
        <v>1572669.7620732328</v>
      </c>
      <c r="AS36" s="280">
        <f t="shared" si="29"/>
        <v>315554.23193496349</v>
      </c>
      <c r="AT36" s="280">
        <f t="shared" si="29"/>
        <v>334292.67605441203</v>
      </c>
      <c r="AU36" s="280">
        <f t="shared" si="29"/>
        <v>7737.1779595569451</v>
      </c>
      <c r="AV36" s="280">
        <f t="shared" si="29"/>
        <v>269510.72015144565</v>
      </c>
      <c r="AW36" s="280">
        <f>SUM(AW29:AW35)</f>
        <v>148306.95070518373</v>
      </c>
      <c r="AX36" s="280">
        <f t="shared" si="29"/>
        <v>175054.19357500217</v>
      </c>
      <c r="AY36" s="281">
        <f t="shared" si="29"/>
        <v>460792.32500514609</v>
      </c>
      <c r="AZ36" s="293">
        <f t="shared" si="29"/>
        <v>207989.47687392973</v>
      </c>
      <c r="BA36" s="297">
        <f t="shared" si="29"/>
        <v>71218013.898509979</v>
      </c>
      <c r="BB36" s="280">
        <f t="shared" si="29"/>
        <v>49859781.185136653</v>
      </c>
      <c r="BC36" s="280">
        <f t="shared" si="29"/>
        <v>3184995.5467182943</v>
      </c>
      <c r="BD36" s="280">
        <f t="shared" si="29"/>
        <v>10297000.458587378</v>
      </c>
      <c r="BE36" s="280">
        <f t="shared" si="29"/>
        <v>3130266.2711309078</v>
      </c>
      <c r="BF36" s="280">
        <f t="shared" si="29"/>
        <v>740867.32959754998</v>
      </c>
      <c r="BG36" s="280">
        <f t="shared" si="29"/>
        <v>750601.08937744622</v>
      </c>
      <c r="BH36" s="280">
        <f t="shared" si="29"/>
        <v>16623.52164885974</v>
      </c>
      <c r="BI36" s="280">
        <f t="shared" si="29"/>
        <v>698298.38866419229</v>
      </c>
      <c r="BJ36" s="280">
        <f>SUM(BJ29:BJ35)</f>
        <v>346523.29698635556</v>
      </c>
      <c r="BK36" s="280">
        <f t="shared" si="29"/>
        <v>627779.03106823028</v>
      </c>
      <c r="BL36" s="293">
        <f t="shared" si="29"/>
        <v>1357288.3027201935</v>
      </c>
    </row>
    <row r="37" spans="1:64" ht="16.5" customHeight="1" x14ac:dyDescent="0.25">
      <c r="A37" s="1501" t="s">
        <v>923</v>
      </c>
      <c r="B37" s="124" t="s">
        <v>924</v>
      </c>
      <c r="C37" s="311" t="s">
        <v>923</v>
      </c>
      <c r="D37" s="276">
        <f>SUM(E37:O37)</f>
        <v>1492410.848889489</v>
      </c>
      <c r="E37" s="251">
        <v>1339674.1930235799</v>
      </c>
      <c r="F37" s="251">
        <v>101889.17187054979</v>
      </c>
      <c r="G37" s="251">
        <v>19879.311747036983</v>
      </c>
      <c r="H37" s="251">
        <v>17590.975972511947</v>
      </c>
      <c r="I37" s="251">
        <v>2505.7176134554056</v>
      </c>
      <c r="J37" s="251">
        <v>4435.1331973625147</v>
      </c>
      <c r="K37" s="251">
        <v>20.158034077249788</v>
      </c>
      <c r="L37" s="251">
        <v>2361.2235091777839</v>
      </c>
      <c r="M37" s="251">
        <v>1761.9924265402353</v>
      </c>
      <c r="N37" s="251">
        <v>775.40678416949913</v>
      </c>
      <c r="O37" s="252">
        <v>1517.5647110275886</v>
      </c>
      <c r="P37" s="276">
        <f>SUM(Q37:AA37)</f>
        <v>1409197.7643406892</v>
      </c>
      <c r="Q37" s="251">
        <v>1278620.7217296865</v>
      </c>
      <c r="R37" s="251">
        <v>93653.393790384056</v>
      </c>
      <c r="S37" s="251">
        <v>21353.248111154979</v>
      </c>
      <c r="T37" s="251">
        <v>4130.1506800249808</v>
      </c>
      <c r="U37" s="251">
        <v>1706.9681347627068</v>
      </c>
      <c r="V37" s="251">
        <v>980.42319736251454</v>
      </c>
      <c r="W37" s="251">
        <v>20.284512855288781</v>
      </c>
      <c r="X37" s="251">
        <v>4650.1789639274602</v>
      </c>
      <c r="Y37" s="251">
        <v>1774.1164193213194</v>
      </c>
      <c r="Z37" s="251">
        <v>780.27196607012843</v>
      </c>
      <c r="AA37" s="252">
        <v>1528.006835139015</v>
      </c>
      <c r="AB37" s="276">
        <f>SUM(AC37:AM37)</f>
        <v>2107805.5076895687</v>
      </c>
      <c r="AC37" s="251">
        <v>1884707.3480336554</v>
      </c>
      <c r="AD37" s="251">
        <v>175815.92985535468</v>
      </c>
      <c r="AE37" s="251">
        <v>26127.382126965029</v>
      </c>
      <c r="AF37" s="251">
        <v>12369.257904607595</v>
      </c>
      <c r="AG37" s="251">
        <v>1942.8096022373729</v>
      </c>
      <c r="AH37" s="251">
        <v>980.42319736251454</v>
      </c>
      <c r="AI37" s="251">
        <v>20.60938284277028</v>
      </c>
      <c r="AJ37" s="251">
        <v>1688.8930697289452</v>
      </c>
      <c r="AK37" s="251">
        <v>1805.2577810903442</v>
      </c>
      <c r="AL37" s="251">
        <v>792.76854144552749</v>
      </c>
      <c r="AM37" s="252">
        <v>1554.8281942789126</v>
      </c>
      <c r="AN37" s="276">
        <f>SUM(AO37:AY37)</f>
        <v>3323486.2988907043</v>
      </c>
      <c r="AO37" s="251">
        <v>2965085.4244524171</v>
      </c>
      <c r="AP37" s="251">
        <v>288658.62937182287</v>
      </c>
      <c r="AQ37" s="251">
        <v>14981.128879935859</v>
      </c>
      <c r="AR37" s="251">
        <v>23582.819308169986</v>
      </c>
      <c r="AS37" s="251">
        <v>4196.2260665737804</v>
      </c>
      <c r="AT37" s="251">
        <v>5258.41</v>
      </c>
      <c r="AU37" s="251">
        <v>12.420856942187406</v>
      </c>
      <c r="AV37" s="249">
        <v>19017.347403612039</v>
      </c>
      <c r="AW37" s="251">
        <v>1190.6375301596267</v>
      </c>
      <c r="AX37" s="251">
        <v>477.78551724151794</v>
      </c>
      <c r="AY37" s="252">
        <v>1025.4695038293546</v>
      </c>
      <c r="AZ37" s="854">
        <v>150008.6088343508</v>
      </c>
      <c r="BA37" s="294">
        <f>SUM(BB37:BL37)+AZ37</f>
        <v>8482909.0286448039</v>
      </c>
      <c r="BB37" s="273">
        <f t="shared" ref="BB37:BL39" si="30">E37+Q37+AC37+AO37</f>
        <v>7468087.6872393396</v>
      </c>
      <c r="BC37" s="273">
        <f t="shared" si="30"/>
        <v>660017.12488811137</v>
      </c>
      <c r="BD37" s="273">
        <f t="shared" si="30"/>
        <v>82341.070865092857</v>
      </c>
      <c r="BE37" s="273">
        <f t="shared" si="30"/>
        <v>57673.203865314514</v>
      </c>
      <c r="BF37" s="273">
        <f t="shared" si="30"/>
        <v>10351.721417029265</v>
      </c>
      <c r="BG37" s="273">
        <f t="shared" si="30"/>
        <v>11654.389592087544</v>
      </c>
      <c r="BH37" s="273">
        <f t="shared" si="30"/>
        <v>73.472786717496263</v>
      </c>
      <c r="BI37" s="273">
        <f t="shared" si="30"/>
        <v>27717.642946446227</v>
      </c>
      <c r="BJ37" s="273">
        <f t="shared" si="30"/>
        <v>6532.0041571115253</v>
      </c>
      <c r="BK37" s="273">
        <f t="shared" si="30"/>
        <v>2826.232808926673</v>
      </c>
      <c r="BL37" s="298">
        <f t="shared" si="30"/>
        <v>5625.8692442748716</v>
      </c>
    </row>
    <row r="38" spans="1:64" ht="16.5" customHeight="1" x14ac:dyDescent="0.25">
      <c r="A38" s="1502"/>
      <c r="B38" s="126" t="s">
        <v>925</v>
      </c>
      <c r="C38" s="312" t="s">
        <v>928</v>
      </c>
      <c r="D38" s="289">
        <f>SUM(E38:O38)</f>
        <v>-232983.80310398052</v>
      </c>
      <c r="E38" s="253">
        <v>-147403.03567191545</v>
      </c>
      <c r="F38" s="253">
        <v>-11277.647337041733</v>
      </c>
      <c r="G38" s="253">
        <v>-43679.777236633032</v>
      </c>
      <c r="H38" s="253">
        <v>-14648.518163796331</v>
      </c>
      <c r="I38" s="253">
        <v>-2274.8388335822265</v>
      </c>
      <c r="J38" s="253">
        <v>-1525.1759365804942</v>
      </c>
      <c r="K38" s="253">
        <v>-20.459411413567818</v>
      </c>
      <c r="L38" s="253">
        <v>-3178.4729831839741</v>
      </c>
      <c r="M38" s="253">
        <v>-607.90620090059087</v>
      </c>
      <c r="N38" s="253">
        <v>-1388.0248047318228</v>
      </c>
      <c r="O38" s="254">
        <v>-6979.9465242012884</v>
      </c>
      <c r="P38" s="289">
        <f>SUM(Q38:AA38)</f>
        <v>-293807.75156375859</v>
      </c>
      <c r="Q38" s="253">
        <v>-185280.546911996</v>
      </c>
      <c r="R38" s="253">
        <v>-14175.614884475701</v>
      </c>
      <c r="S38" s="253">
        <v>-55447.110742620258</v>
      </c>
      <c r="T38" s="253">
        <v>-18594.829466348892</v>
      </c>
      <c r="U38" s="253">
        <v>-2901.3101100606273</v>
      </c>
      <c r="V38" s="253">
        <v>-1945.1964240710802</v>
      </c>
      <c r="W38" s="253">
        <v>-26.093759392440273</v>
      </c>
      <c r="X38" s="253">
        <v>-4034.7537153468616</v>
      </c>
      <c r="Y38" s="253">
        <v>-771.67615255582803</v>
      </c>
      <c r="Z38" s="253">
        <v>-1770.275036426136</v>
      </c>
      <c r="AA38" s="254">
        <v>-8860.3443604647091</v>
      </c>
      <c r="AB38" s="289">
        <f>SUM(AC38:AM38)</f>
        <v>-913037.96144746151</v>
      </c>
      <c r="AC38" s="253">
        <v>-560346.5918415701</v>
      </c>
      <c r="AD38" s="253">
        <v>-42871.513605513355</v>
      </c>
      <c r="AE38" s="253">
        <v>-182963.70598435384</v>
      </c>
      <c r="AF38" s="253">
        <v>-61358.993566009587</v>
      </c>
      <c r="AG38" s="253">
        <v>-8909.6743396866423</v>
      </c>
      <c r="AH38" s="253">
        <v>-5973.5312695801967</v>
      </c>
      <c r="AI38" s="253">
        <v>-80.131695566981023</v>
      </c>
      <c r="AJ38" s="253">
        <v>-13313.831552390762</v>
      </c>
      <c r="AK38" s="253">
        <v>-2546.3676429732354</v>
      </c>
      <c r="AL38" s="253">
        <v>-5436.3627009538077</v>
      </c>
      <c r="AM38" s="254">
        <v>-29237.257248863159</v>
      </c>
      <c r="AN38" s="289">
        <f>SUM(AO38:AY38)</f>
        <v>633983.044278924</v>
      </c>
      <c r="AO38" s="253">
        <v>401558.02050016652</v>
      </c>
      <c r="AP38" s="253">
        <v>30722.771209686063</v>
      </c>
      <c r="AQ38" s="253">
        <v>185948.9424049301</v>
      </c>
      <c r="AR38" s="253">
        <v>62360.127104148683</v>
      </c>
      <c r="AS38" s="253">
        <v>-57091.460396473092</v>
      </c>
      <c r="AT38" s="253">
        <v>0</v>
      </c>
      <c r="AU38" s="253">
        <v>-513.4683210122173</v>
      </c>
      <c r="AV38" s="253">
        <v>13531.060071204287</v>
      </c>
      <c r="AW38" s="253">
        <v>2587.9141856992051</v>
      </c>
      <c r="AX38" s="253">
        <v>-34835.154912439109</v>
      </c>
      <c r="AY38" s="254">
        <v>29714.292433013434</v>
      </c>
      <c r="AZ38" s="524">
        <v>-401319.90085621533</v>
      </c>
      <c r="BA38" s="296">
        <f>SUM(BB38:BL38)+AZ38</f>
        <v>-1207166.3726924921</v>
      </c>
      <c r="BB38" s="274">
        <f t="shared" si="30"/>
        <v>-491472.15392531507</v>
      </c>
      <c r="BC38" s="274">
        <f t="shared" si="30"/>
        <v>-37602.004617344734</v>
      </c>
      <c r="BD38" s="274">
        <f t="shared" si="30"/>
        <v>-96141.651558676997</v>
      </c>
      <c r="BE38" s="274">
        <f t="shared" si="30"/>
        <v>-32242.214092006128</v>
      </c>
      <c r="BF38" s="274">
        <f t="shared" si="30"/>
        <v>-71177.283679802582</v>
      </c>
      <c r="BG38" s="274">
        <f t="shared" si="30"/>
        <v>-9443.9036302317709</v>
      </c>
      <c r="BH38" s="274">
        <f t="shared" si="30"/>
        <v>-640.15318738520637</v>
      </c>
      <c r="BI38" s="274">
        <f t="shared" si="30"/>
        <v>-6995.9981797173095</v>
      </c>
      <c r="BJ38" s="274">
        <f t="shared" si="30"/>
        <v>-1338.0358107304492</v>
      </c>
      <c r="BK38" s="274">
        <f t="shared" si="30"/>
        <v>-43429.817454550874</v>
      </c>
      <c r="BL38" s="300">
        <f t="shared" si="30"/>
        <v>-15363.255700515721</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89">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1259427.0457855084</v>
      </c>
      <c r="E40" s="275">
        <f t="shared" si="31"/>
        <v>1192271.1573516645</v>
      </c>
      <c r="F40" s="275">
        <f t="shared" si="31"/>
        <v>90611.524533508054</v>
      </c>
      <c r="G40" s="275">
        <f t="shared" si="31"/>
        <v>-23800.465489596048</v>
      </c>
      <c r="H40" s="275">
        <f t="shared" si="31"/>
        <v>2942.4578087156169</v>
      </c>
      <c r="I40" s="275">
        <f t="shared" si="31"/>
        <v>230.87877987317916</v>
      </c>
      <c r="J40" s="275">
        <f t="shared" si="31"/>
        <v>2909.9572607820205</v>
      </c>
      <c r="K40" s="275">
        <f t="shared" si="31"/>
        <v>-0.30137733631802988</v>
      </c>
      <c r="L40" s="275">
        <f t="shared" si="31"/>
        <v>-817.24947400619021</v>
      </c>
      <c r="M40" s="275">
        <f t="shared" si="31"/>
        <v>1154.0862256396445</v>
      </c>
      <c r="N40" s="275">
        <f t="shared" si="31"/>
        <v>-612.61802056232364</v>
      </c>
      <c r="O40" s="283">
        <f t="shared" si="31"/>
        <v>-5462.3818131736998</v>
      </c>
      <c r="P40" s="277">
        <f t="shared" ref="P40:BL40" si="32">SUM(P37:P39)</f>
        <v>1115390.0127769306</v>
      </c>
      <c r="Q40" s="275">
        <f t="shared" si="32"/>
        <v>1093340.1748176904</v>
      </c>
      <c r="R40" s="275">
        <f t="shared" si="32"/>
        <v>79477.778905908359</v>
      </c>
      <c r="S40" s="275">
        <f t="shared" si="32"/>
        <v>-34093.862631465279</v>
      </c>
      <c r="T40" s="275">
        <f t="shared" si="32"/>
        <v>-14464.678786323911</v>
      </c>
      <c r="U40" s="275">
        <f t="shared" si="32"/>
        <v>-1194.3419752979205</v>
      </c>
      <c r="V40" s="275">
        <f>SUM(V37:V39)</f>
        <v>-964.77322670856563</v>
      </c>
      <c r="W40" s="275">
        <f t="shared" si="32"/>
        <v>-5.8092465371514912</v>
      </c>
      <c r="X40" s="275">
        <f t="shared" si="32"/>
        <v>615.42524858059869</v>
      </c>
      <c r="Y40" s="275">
        <f>SUM(Y37:Y39)</f>
        <v>1002.4402667654914</v>
      </c>
      <c r="Z40" s="275">
        <f t="shared" si="32"/>
        <v>-990.00307035600758</v>
      </c>
      <c r="AA40" s="283">
        <f t="shared" si="32"/>
        <v>-7332.3375253256945</v>
      </c>
      <c r="AB40" s="277">
        <f t="shared" si="32"/>
        <v>1194767.5462421072</v>
      </c>
      <c r="AC40" s="275">
        <f t="shared" si="32"/>
        <v>1324360.7561920853</v>
      </c>
      <c r="AD40" s="275">
        <f t="shared" si="32"/>
        <v>132944.41624984134</v>
      </c>
      <c r="AE40" s="275">
        <f t="shared" si="32"/>
        <v>-156836.32385738881</v>
      </c>
      <c r="AF40" s="275">
        <f t="shared" si="32"/>
        <v>-48989.735661401995</v>
      </c>
      <c r="AG40" s="275">
        <f t="shared" si="32"/>
        <v>-6966.8647374492693</v>
      </c>
      <c r="AH40" s="275">
        <f t="shared" si="32"/>
        <v>-4993.1080722176821</v>
      </c>
      <c r="AI40" s="275">
        <f t="shared" si="32"/>
        <v>-59.522312724210742</v>
      </c>
      <c r="AJ40" s="275">
        <f>SUM(AJ37:AJ39)</f>
        <v>-11624.938482661817</v>
      </c>
      <c r="AK40" s="275">
        <f>SUM(AK37:AK39)</f>
        <v>-741.10986188289121</v>
      </c>
      <c r="AL40" s="275">
        <f t="shared" si="32"/>
        <v>-4643.5941595082804</v>
      </c>
      <c r="AM40" s="283">
        <f t="shared" si="32"/>
        <v>-27682.429054584245</v>
      </c>
      <c r="AN40" s="277">
        <f t="shared" si="32"/>
        <v>3957469.3431696282</v>
      </c>
      <c r="AO40" s="275">
        <f t="shared" si="32"/>
        <v>3366643.4449525834</v>
      </c>
      <c r="AP40" s="275">
        <f t="shared" si="32"/>
        <v>319381.40058150893</v>
      </c>
      <c r="AQ40" s="275">
        <f t="shared" si="32"/>
        <v>200930.07128486596</v>
      </c>
      <c r="AR40" s="275">
        <f t="shared" si="32"/>
        <v>85942.946412318677</v>
      </c>
      <c r="AS40" s="275">
        <f t="shared" si="32"/>
        <v>-52895.234329899315</v>
      </c>
      <c r="AT40" s="275">
        <f t="shared" si="32"/>
        <v>5258.41</v>
      </c>
      <c r="AU40" s="275">
        <f t="shared" si="32"/>
        <v>-501.04746407002989</v>
      </c>
      <c r="AV40" s="275">
        <f t="shared" si="32"/>
        <v>32548.407474816326</v>
      </c>
      <c r="AW40" s="275">
        <f>SUM(AW37:AW39)</f>
        <v>3778.5517158588318</v>
      </c>
      <c r="AX40" s="275">
        <f t="shared" si="32"/>
        <v>-34357.369395197595</v>
      </c>
      <c r="AY40" s="283">
        <f t="shared" si="32"/>
        <v>30739.761936842788</v>
      </c>
      <c r="AZ40" s="299">
        <f t="shared" si="32"/>
        <v>-251311.29202186453</v>
      </c>
      <c r="BA40" s="297">
        <f t="shared" si="32"/>
        <v>7275742.6559523121</v>
      </c>
      <c r="BB40" s="275">
        <f>SUM(BB37:BB39)</f>
        <v>6976615.5333140241</v>
      </c>
      <c r="BC40" s="275">
        <f>SUM(BC37:BC39)</f>
        <v>622415.12027076667</v>
      </c>
      <c r="BD40" s="275">
        <f>SUM(BD37:BD39)</f>
        <v>-13800.580693584139</v>
      </c>
      <c r="BE40" s="275">
        <f>SUM(BE37:BE39)</f>
        <v>25430.989773308385</v>
      </c>
      <c r="BF40" s="275">
        <f t="shared" si="32"/>
        <v>-60825.562262773317</v>
      </c>
      <c r="BG40" s="275">
        <f t="shared" si="32"/>
        <v>2210.485961855773</v>
      </c>
      <c r="BH40" s="275">
        <f t="shared" si="32"/>
        <v>-566.68040066771005</v>
      </c>
      <c r="BI40" s="275">
        <f t="shared" si="32"/>
        <v>20721.644766728918</v>
      </c>
      <c r="BJ40" s="275">
        <f>SUM(BJ37:BJ39)</f>
        <v>5193.9683463810761</v>
      </c>
      <c r="BK40" s="275">
        <f t="shared" si="32"/>
        <v>-40603.5846456242</v>
      </c>
      <c r="BL40" s="299">
        <f t="shared" si="32"/>
        <v>-9737.3864562408489</v>
      </c>
    </row>
    <row r="41" spans="1:64" ht="14.85" customHeight="1" x14ac:dyDescent="0.25">
      <c r="A41" s="1501" t="s">
        <v>305</v>
      </c>
      <c r="B41" s="124">
        <v>5.0999999999999996</v>
      </c>
      <c r="C41" s="311" t="s">
        <v>37</v>
      </c>
      <c r="D41" s="273">
        <f>SUM(E41:O41)</f>
        <v>3898422.0044486914</v>
      </c>
      <c r="E41" s="251">
        <v>1635286.9809587668</v>
      </c>
      <c r="F41" s="251">
        <v>699197.07476708863</v>
      </c>
      <c r="G41" s="251">
        <v>287153.65859514882</v>
      </c>
      <c r="H41" s="251">
        <v>609751.02387068304</v>
      </c>
      <c r="I41" s="251">
        <v>41951.365577040124</v>
      </c>
      <c r="J41" s="251">
        <v>517862.97031190514</v>
      </c>
      <c r="K41" s="251">
        <v>2503.9480056872917</v>
      </c>
      <c r="L41" s="251">
        <v>21879.169509064122</v>
      </c>
      <c r="M41" s="251">
        <v>3679.214309213568</v>
      </c>
      <c r="N41" s="251">
        <v>37725.460281362466</v>
      </c>
      <c r="O41" s="252">
        <v>41431.138262730827</v>
      </c>
      <c r="P41" s="276">
        <f>SUM(Q41:AA41)</f>
        <v>3922320.8450195245</v>
      </c>
      <c r="Q41" s="251">
        <v>1825470.7434314347</v>
      </c>
      <c r="R41" s="251">
        <v>655356.5695336496</v>
      </c>
      <c r="S41" s="251">
        <v>243890.03097554893</v>
      </c>
      <c r="T41" s="251">
        <v>533687.82188530941</v>
      </c>
      <c r="U41" s="251">
        <v>81449.160424490852</v>
      </c>
      <c r="V41" s="251">
        <v>448784.29031190515</v>
      </c>
      <c r="W41" s="251">
        <v>2987.9168343220467</v>
      </c>
      <c r="X41" s="251">
        <v>36409.441671407476</v>
      </c>
      <c r="Y41" s="251">
        <v>3712.3165049595591</v>
      </c>
      <c r="Z41" s="251">
        <v>52309.011820469161</v>
      </c>
      <c r="AA41" s="252">
        <v>38263.54162602764</v>
      </c>
      <c r="AB41" s="273">
        <f>SUM(AC41:AM41)</f>
        <v>3914200.7993934299</v>
      </c>
      <c r="AC41" s="251">
        <v>1822251.4529738782</v>
      </c>
      <c r="AD41" s="251">
        <v>621182.33798660326</v>
      </c>
      <c r="AE41" s="251">
        <v>291021.13942389184</v>
      </c>
      <c r="AF41" s="251">
        <v>548400.62965018931</v>
      </c>
      <c r="AG41" s="251">
        <v>73852.063931970843</v>
      </c>
      <c r="AH41" s="251">
        <v>404645.42031190504</v>
      </c>
      <c r="AI41" s="251">
        <v>1096.5459688607523</v>
      </c>
      <c r="AJ41" s="251">
        <v>76317.950757873186</v>
      </c>
      <c r="AK41" s="251">
        <v>3903.0826134209888</v>
      </c>
      <c r="AL41" s="251">
        <v>31795.527018381319</v>
      </c>
      <c r="AM41" s="252">
        <v>39734.648756454873</v>
      </c>
      <c r="AN41" s="276">
        <f>SUM(AO41:AY41)</f>
        <v>6019651.7716625826</v>
      </c>
      <c r="AO41" s="251">
        <v>2849741.1902050329</v>
      </c>
      <c r="AP41" s="251">
        <v>1225455.3818435313</v>
      </c>
      <c r="AQ41" s="251">
        <v>456516.24913443648</v>
      </c>
      <c r="AR41" s="251">
        <v>829295.28242780699</v>
      </c>
      <c r="AS41" s="251">
        <v>120398.71836841965</v>
      </c>
      <c r="AT41" s="251">
        <v>394334.91</v>
      </c>
      <c r="AU41" s="251">
        <v>2780.4362328869279</v>
      </c>
      <c r="AV41" s="249">
        <v>63265.500930693968</v>
      </c>
      <c r="AW41" s="251">
        <v>3522.7364946821108</v>
      </c>
      <c r="AX41" s="251">
        <v>28596.133644625108</v>
      </c>
      <c r="AY41" s="252">
        <v>45745.232380466266</v>
      </c>
      <c r="AZ41" s="854">
        <v>444801.3298535372</v>
      </c>
      <c r="BA41" s="294">
        <f>SUM(BB41:BL41)+AZ41</f>
        <v>18199396.750377767</v>
      </c>
      <c r="BB41" s="274">
        <f t="shared" ref="BB41:BL44" si="33">E41+Q41+AC41+AO41</f>
        <v>8132750.3675691122</v>
      </c>
      <c r="BC41" s="274">
        <f t="shared" si="33"/>
        <v>3201191.3641308732</v>
      </c>
      <c r="BD41" s="274">
        <f t="shared" si="33"/>
        <v>1278581.0781290261</v>
      </c>
      <c r="BE41" s="274">
        <f t="shared" si="33"/>
        <v>2521134.7578339889</v>
      </c>
      <c r="BF41" s="274">
        <f t="shared" si="33"/>
        <v>317651.30830192147</v>
      </c>
      <c r="BG41" s="274">
        <f t="shared" si="33"/>
        <v>1765627.5909357152</v>
      </c>
      <c r="BH41" s="274">
        <f t="shared" si="33"/>
        <v>9368.8470417570188</v>
      </c>
      <c r="BI41" s="274">
        <f t="shared" si="33"/>
        <v>197872.06286903875</v>
      </c>
      <c r="BJ41" s="274">
        <f t="shared" si="33"/>
        <v>14817.349922276228</v>
      </c>
      <c r="BK41" s="274">
        <f t="shared" si="33"/>
        <v>150426.13276483805</v>
      </c>
      <c r="BL41" s="298">
        <f t="shared" si="33"/>
        <v>165174.56102567961</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89">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-180330.85317777286</v>
      </c>
      <c r="E43" s="253">
        <v>-85886.416562197075</v>
      </c>
      <c r="F43" s="253">
        <v>-34646.688619598375</v>
      </c>
      <c r="G43" s="253">
        <v>-10540.447129137352</v>
      </c>
      <c r="H43" s="253">
        <v>-22014.18410396987</v>
      </c>
      <c r="I43" s="253">
        <v>-3332.2667674139184</v>
      </c>
      <c r="J43" s="253">
        <v>-19706.97110649708</v>
      </c>
      <c r="K43" s="253">
        <v>-93.128659144152337</v>
      </c>
      <c r="L43" s="253">
        <v>-1567.9849148116646</v>
      </c>
      <c r="M43" s="253">
        <v>-16.574219667672054</v>
      </c>
      <c r="N43" s="253">
        <v>-1140.4130277303514</v>
      </c>
      <c r="O43" s="254">
        <v>-1385.7780676053353</v>
      </c>
      <c r="P43" s="289">
        <f>SUM(Q43:AA43)</f>
        <v>-330808.7761244874</v>
      </c>
      <c r="Q43" s="253">
        <v>-155216.80987974867</v>
      </c>
      <c r="R43" s="253">
        <v>-62614.656609134523</v>
      </c>
      <c r="S43" s="253">
        <v>-20352.01190842444</v>
      </c>
      <c r="T43" s="253">
        <v>-42506.065591821876</v>
      </c>
      <c r="U43" s="253">
        <v>-5930.9807735885679</v>
      </c>
      <c r="V43" s="253">
        <v>-36257.442600902279</v>
      </c>
      <c r="W43" s="253">
        <v>-165.75632306974933</v>
      </c>
      <c r="X43" s="253">
        <v>-3027.5421210796949</v>
      </c>
      <c r="Y43" s="253">
        <v>-32.002315643407705</v>
      </c>
      <c r="Z43" s="253">
        <v>-2029.7797906101671</v>
      </c>
      <c r="AA43" s="254">
        <v>-2675.7282104640099</v>
      </c>
      <c r="AB43" s="274">
        <f>SUM(AC43:AM43)</f>
        <v>-1639484.3114533166</v>
      </c>
      <c r="AC43" s="253">
        <v>-753435.22440612223</v>
      </c>
      <c r="AD43" s="253">
        <v>-303936.71851627633</v>
      </c>
      <c r="AE43" s="253">
        <v>-108704.83553814032</v>
      </c>
      <c r="AF43" s="253">
        <v>-227034.79588766169</v>
      </c>
      <c r="AG43" s="253">
        <v>-29708.237068435519</v>
      </c>
      <c r="AH43" s="253">
        <v>-175033.6495933008</v>
      </c>
      <c r="AI43" s="253">
        <v>-830.27214710878457</v>
      </c>
      <c r="AJ43" s="253">
        <v>-16170.807576057419</v>
      </c>
      <c r="AK43" s="253">
        <v>-170.93182111476091</v>
      </c>
      <c r="AL43" s="253">
        <v>-10167.151356263921</v>
      </c>
      <c r="AM43" s="254">
        <v>-14291.687542834683</v>
      </c>
      <c r="AN43" s="289">
        <f>SUM(AO43:AY43)</f>
        <v>1146275.7678997763</v>
      </c>
      <c r="AO43" s="253">
        <v>494516.56274548278</v>
      </c>
      <c r="AP43" s="253">
        <v>199488.60428085527</v>
      </c>
      <c r="AQ43" s="253">
        <v>146610.56744482453</v>
      </c>
      <c r="AR43" s="253">
        <v>306202.5722225699</v>
      </c>
      <c r="AS43" s="253">
        <v>-30549.207297038814</v>
      </c>
      <c r="AT43" s="253">
        <v>0</v>
      </c>
      <c r="AU43" s="253">
        <v>-853.77519630516019</v>
      </c>
      <c r="AV43" s="253">
        <v>21809.621099468204</v>
      </c>
      <c r="AW43" s="253">
        <v>230.53630654010431</v>
      </c>
      <c r="AX43" s="253">
        <v>-10454.959467550543</v>
      </c>
      <c r="AY43" s="254">
        <v>19275.24576092992</v>
      </c>
      <c r="AZ43" s="524">
        <v>-516904.94729044143</v>
      </c>
      <c r="BA43" s="296">
        <f>SUM(BB43:BL43)+AZ43</f>
        <v>-1521253.1201462422</v>
      </c>
      <c r="BB43" s="274">
        <f t="shared" si="33"/>
        <v>-500021.88810258522</v>
      </c>
      <c r="BC43" s="274">
        <f t="shared" si="33"/>
        <v>-201709.45946415397</v>
      </c>
      <c r="BD43" s="274">
        <f t="shared" si="33"/>
        <v>7013.2728691224183</v>
      </c>
      <c r="BE43" s="274">
        <f t="shared" si="33"/>
        <v>14647.526639116462</v>
      </c>
      <c r="BF43" s="274">
        <f t="shared" si="33"/>
        <v>-69520.691906476815</v>
      </c>
      <c r="BG43" s="274">
        <f t="shared" si="33"/>
        <v>-230998.06330070016</v>
      </c>
      <c r="BH43" s="274">
        <f t="shared" si="33"/>
        <v>-1942.9323256278462</v>
      </c>
      <c r="BI43" s="274">
        <f t="shared" si="33"/>
        <v>1043.2864875194246</v>
      </c>
      <c r="BJ43" s="274">
        <f t="shared" si="33"/>
        <v>11.027950114263632</v>
      </c>
      <c r="BK43" s="274">
        <f t="shared" si="33"/>
        <v>-23792.303642154984</v>
      </c>
      <c r="BL43" s="300">
        <f t="shared" si="33"/>
        <v>922.05194002589269</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89">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3718091.1512709185</v>
      </c>
      <c r="E45" s="278">
        <f t="shared" ref="E45:BL45" si="34">SUM(E41:E44)</f>
        <v>1549400.5643965697</v>
      </c>
      <c r="F45" s="278">
        <f t="shared" si="34"/>
        <v>664550.38614749024</v>
      </c>
      <c r="G45" s="278">
        <f t="shared" si="34"/>
        <v>276613.21146601147</v>
      </c>
      <c r="H45" s="278">
        <f t="shared" si="34"/>
        <v>587736.83976671321</v>
      </c>
      <c r="I45" s="278">
        <f>SUM(I41:I44)</f>
        <v>38619.098809626208</v>
      </c>
      <c r="J45" s="278">
        <f t="shared" si="34"/>
        <v>498155.99920540804</v>
      </c>
      <c r="K45" s="278">
        <f t="shared" si="34"/>
        <v>2410.8193465431395</v>
      </c>
      <c r="L45" s="278">
        <f t="shared" si="34"/>
        <v>20311.18459425246</v>
      </c>
      <c r="M45" s="278">
        <f t="shared" si="34"/>
        <v>3662.640089545896</v>
      </c>
      <c r="N45" s="278">
        <f t="shared" si="34"/>
        <v>36585.047253632118</v>
      </c>
      <c r="O45" s="283">
        <f t="shared" si="34"/>
        <v>40045.36019512549</v>
      </c>
      <c r="P45" s="849">
        <f t="shared" si="34"/>
        <v>3591512.0688950373</v>
      </c>
      <c r="Q45" s="278">
        <f t="shared" si="34"/>
        <v>1670253.9335516861</v>
      </c>
      <c r="R45" s="278">
        <f t="shared" si="34"/>
        <v>592741.91292451508</v>
      </c>
      <c r="S45" s="278">
        <f t="shared" si="34"/>
        <v>223538.01906712449</v>
      </c>
      <c r="T45" s="278">
        <f t="shared" si="34"/>
        <v>491181.75629348756</v>
      </c>
      <c r="U45" s="278">
        <f t="shared" si="34"/>
        <v>75518.179650902282</v>
      </c>
      <c r="V45" s="278">
        <f t="shared" si="34"/>
        <v>412526.84771100286</v>
      </c>
      <c r="W45" s="278">
        <f t="shared" si="34"/>
        <v>2822.1605112522975</v>
      </c>
      <c r="X45" s="278">
        <f t="shared" si="34"/>
        <v>33381.899550327784</v>
      </c>
      <c r="Y45" s="278">
        <f>SUM(Y41:Y44)</f>
        <v>3680.3141893161514</v>
      </c>
      <c r="Z45" s="278">
        <f t="shared" si="34"/>
        <v>50279.232029858991</v>
      </c>
      <c r="AA45" s="284">
        <f t="shared" si="34"/>
        <v>35587.813415563629</v>
      </c>
      <c r="AB45" s="278">
        <f t="shared" si="34"/>
        <v>2274716.4879401131</v>
      </c>
      <c r="AC45" s="278">
        <f t="shared" si="34"/>
        <v>1068816.228567756</v>
      </c>
      <c r="AD45" s="278">
        <f t="shared" si="34"/>
        <v>317245.61947032693</v>
      </c>
      <c r="AE45" s="278">
        <f t="shared" si="34"/>
        <v>182316.30388575152</v>
      </c>
      <c r="AF45" s="278">
        <f t="shared" si="34"/>
        <v>321365.83376252762</v>
      </c>
      <c r="AG45" s="278">
        <f t="shared" si="34"/>
        <v>44143.826863535323</v>
      </c>
      <c r="AH45" s="278">
        <f t="shared" si="34"/>
        <v>229611.77071860424</v>
      </c>
      <c r="AI45" s="278">
        <f t="shared" si="34"/>
        <v>266.27382175196772</v>
      </c>
      <c r="AJ45" s="278">
        <f t="shared" si="34"/>
        <v>60147.143181815765</v>
      </c>
      <c r="AK45" s="278">
        <f t="shared" si="34"/>
        <v>3732.1507923062277</v>
      </c>
      <c r="AL45" s="278">
        <f t="shared" si="34"/>
        <v>21628.375662117396</v>
      </c>
      <c r="AM45" s="284">
        <f t="shared" si="34"/>
        <v>25442.96121362019</v>
      </c>
      <c r="AN45" s="849">
        <f t="shared" si="34"/>
        <v>7165927.5395623595</v>
      </c>
      <c r="AO45" s="278">
        <f t="shared" si="34"/>
        <v>3344257.7529505156</v>
      </c>
      <c r="AP45" s="278">
        <f t="shared" si="34"/>
        <v>1424943.9861243865</v>
      </c>
      <c r="AQ45" s="278">
        <f t="shared" si="34"/>
        <v>603126.81657926098</v>
      </c>
      <c r="AR45" s="278">
        <f t="shared" si="34"/>
        <v>1135497.8546503768</v>
      </c>
      <c r="AS45" s="278">
        <f t="shared" si="34"/>
        <v>89849.511071380839</v>
      </c>
      <c r="AT45" s="278">
        <f t="shared" si="34"/>
        <v>394334.91</v>
      </c>
      <c r="AU45" s="278">
        <f t="shared" si="34"/>
        <v>1926.6610365817678</v>
      </c>
      <c r="AV45" s="275">
        <f t="shared" si="34"/>
        <v>85075.122030162165</v>
      </c>
      <c r="AW45" s="278">
        <f>SUM(AW41:AW44)</f>
        <v>3753.2728012222151</v>
      </c>
      <c r="AX45" s="278">
        <f t="shared" si="34"/>
        <v>18141.174177074565</v>
      </c>
      <c r="AY45" s="284">
        <f t="shared" si="34"/>
        <v>65020.47814139619</v>
      </c>
      <c r="AZ45" s="305">
        <f t="shared" si="34"/>
        <v>-72103.617436904227</v>
      </c>
      <c r="BA45" s="297">
        <f t="shared" si="34"/>
        <v>16678143.630231524</v>
      </c>
      <c r="BB45" s="275">
        <f t="shared" si="34"/>
        <v>7632728.4794665268</v>
      </c>
      <c r="BC45" s="275">
        <f t="shared" si="34"/>
        <v>2999481.904666719</v>
      </c>
      <c r="BD45" s="275">
        <f t="shared" si="34"/>
        <v>1285594.3509981486</v>
      </c>
      <c r="BE45" s="275">
        <f t="shared" si="34"/>
        <v>2535782.2844731053</v>
      </c>
      <c r="BF45" s="275">
        <f t="shared" si="34"/>
        <v>248130.61639544467</v>
      </c>
      <c r="BG45" s="275">
        <f t="shared" si="34"/>
        <v>1534629.5276350151</v>
      </c>
      <c r="BH45" s="275">
        <f t="shared" si="34"/>
        <v>7425.914716129173</v>
      </c>
      <c r="BI45" s="275">
        <f t="shared" si="34"/>
        <v>198915.34935655817</v>
      </c>
      <c r="BJ45" s="275">
        <f>SUM(BJ41:BJ44)</f>
        <v>14828.377872390491</v>
      </c>
      <c r="BK45" s="275">
        <f t="shared" si="34"/>
        <v>126633.82912268306</v>
      </c>
      <c r="BL45" s="299">
        <f t="shared" si="34"/>
        <v>166096.61296570551</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580339.85154581547</v>
      </c>
      <c r="E51" s="251">
        <v>280126.01449276484</v>
      </c>
      <c r="F51" s="251">
        <v>35280.702470307988</v>
      </c>
      <c r="G51" s="251">
        <v>103288.54376820434</v>
      </c>
      <c r="H51" s="251">
        <v>46098.218153716698</v>
      </c>
      <c r="I51" s="251">
        <v>29417.069133402973</v>
      </c>
      <c r="J51" s="251">
        <v>2674.1645864707161</v>
      </c>
      <c r="K51" s="251">
        <v>335.82800049184999</v>
      </c>
      <c r="L51" s="251">
        <v>7522.8207719715028</v>
      </c>
      <c r="M51" s="251">
        <v>9802.0612964989596</v>
      </c>
      <c r="N51" s="251">
        <v>43797.502472276079</v>
      </c>
      <c r="O51" s="252">
        <v>21996.92639970957</v>
      </c>
      <c r="P51" s="276">
        <f>SUM(Q51:AA51)</f>
        <v>377000.16591610172</v>
      </c>
      <c r="Q51" s="251">
        <v>194670.75546534819</v>
      </c>
      <c r="R51" s="251">
        <v>26403.348025187101</v>
      </c>
      <c r="S51" s="251">
        <v>43285.303298435865</v>
      </c>
      <c r="T51" s="251">
        <v>29901.865553501753</v>
      </c>
      <c r="U51" s="251">
        <v>13584.279656657205</v>
      </c>
      <c r="V51" s="251">
        <v>17955.164586470717</v>
      </c>
      <c r="W51" s="251">
        <v>289.80538871858613</v>
      </c>
      <c r="X51" s="251">
        <v>5397.0281529850163</v>
      </c>
      <c r="Y51" s="251">
        <v>1107.6898825175851</v>
      </c>
      <c r="Z51" s="251">
        <v>31148.974267361747</v>
      </c>
      <c r="AA51" s="252">
        <v>13255.951638917944</v>
      </c>
      <c r="AB51" s="273">
        <f>SUM(AC51:AM51)</f>
        <v>540792.93853577331</v>
      </c>
      <c r="AC51" s="251">
        <v>306192.50284135307</v>
      </c>
      <c r="AD51" s="251">
        <v>37468.313465946856</v>
      </c>
      <c r="AE51" s="251">
        <v>74968.938124815322</v>
      </c>
      <c r="AF51" s="251">
        <v>36041.395882818295</v>
      </c>
      <c r="AG51" s="251">
        <v>23082.827227765858</v>
      </c>
      <c r="AH51" s="251">
        <v>2517.1645864707161</v>
      </c>
      <c r="AI51" s="251">
        <v>1045.0846640252598</v>
      </c>
      <c r="AJ51" s="251">
        <v>8032.297616056203</v>
      </c>
      <c r="AK51" s="251">
        <v>1814.2053895609981</v>
      </c>
      <c r="AL51" s="251">
        <v>34899.953831674073</v>
      </c>
      <c r="AM51" s="252">
        <v>14730.254905286647</v>
      </c>
      <c r="AN51" s="276">
        <f>SUM(AO51:AY51)</f>
        <v>2007050.7643348817</v>
      </c>
      <c r="AO51" s="251">
        <v>1404451.2954388733</v>
      </c>
      <c r="AP51" s="251">
        <v>151915.98024122202</v>
      </c>
      <c r="AQ51" s="251">
        <v>157422.26002772918</v>
      </c>
      <c r="AR51" s="251">
        <v>87185.446773077463</v>
      </c>
      <c r="AS51" s="251">
        <v>89999.179769070732</v>
      </c>
      <c r="AT51" s="251">
        <v>4573.5</v>
      </c>
      <c r="AU51" s="251">
        <v>928.4313702538218</v>
      </c>
      <c r="AV51" s="249">
        <v>15589.105295634046</v>
      </c>
      <c r="AW51" s="251">
        <v>11197.399996191834</v>
      </c>
      <c r="AX51" s="251">
        <v>53315.777844133729</v>
      </c>
      <c r="AY51" s="252">
        <v>30472.387578695365</v>
      </c>
      <c r="AZ51" s="854">
        <v>4638.5903453979954</v>
      </c>
      <c r="BA51" s="294">
        <f>SUM(BB51:BL51)+AZ51</f>
        <v>3509822.3106779703</v>
      </c>
      <c r="BB51" s="274">
        <f t="shared" ref="BB51:BL54" si="37">E51+Q51+AC51+AO51</f>
        <v>2185440.5682383394</v>
      </c>
      <c r="BC51" s="274">
        <f t="shared" si="37"/>
        <v>251068.34420266395</v>
      </c>
      <c r="BD51" s="274">
        <f t="shared" si="37"/>
        <v>378965.04521918471</v>
      </c>
      <c r="BE51" s="274">
        <f t="shared" si="37"/>
        <v>199226.92636311421</v>
      </c>
      <c r="BF51" s="274">
        <f t="shared" si="37"/>
        <v>156083.35578689678</v>
      </c>
      <c r="BG51" s="274">
        <f t="shared" si="37"/>
        <v>27719.993759412151</v>
      </c>
      <c r="BH51" s="274">
        <f t="shared" si="37"/>
        <v>2599.1494234895181</v>
      </c>
      <c r="BI51" s="274">
        <f t="shared" si="37"/>
        <v>36541.25183664677</v>
      </c>
      <c r="BJ51" s="274">
        <f t="shared" si="37"/>
        <v>23921.356564769376</v>
      </c>
      <c r="BK51" s="274">
        <f t="shared" si="37"/>
        <v>163162.20841544564</v>
      </c>
      <c r="BL51" s="298">
        <f t="shared" si="37"/>
        <v>80455.520522609528</v>
      </c>
    </row>
    <row r="52" spans="1:64" s="255" customFormat="1" ht="16.5" customHeight="1" x14ac:dyDescent="0.25">
      <c r="A52" s="1505"/>
      <c r="B52" s="126">
        <v>7.2</v>
      </c>
      <c r="C52" s="131" t="s">
        <v>21</v>
      </c>
      <c r="D52" s="274">
        <f>SUM(E52:O52)</f>
        <v>338521.92300000001</v>
      </c>
      <c r="E52" s="253">
        <v>287262.81450000004</v>
      </c>
      <c r="F52" s="253">
        <v>8669.5919999999987</v>
      </c>
      <c r="G52" s="253">
        <v>18764.581499999993</v>
      </c>
      <c r="H52" s="253">
        <v>4013.5499999999997</v>
      </c>
      <c r="I52" s="253">
        <v>6070.9094999999998</v>
      </c>
      <c r="J52" s="253">
        <v>4224.1499999999996</v>
      </c>
      <c r="K52" s="253">
        <v>170.1</v>
      </c>
      <c r="L52" s="253">
        <v>553.27050000000008</v>
      </c>
      <c r="M52" s="253">
        <v>40.5</v>
      </c>
      <c r="N52" s="253">
        <v>7703.5050000000001</v>
      </c>
      <c r="O52" s="254">
        <v>1048.95</v>
      </c>
      <c r="P52" s="289">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338521.92300000001</v>
      </c>
      <c r="BB52" s="274">
        <f t="shared" si="37"/>
        <v>287262.81450000004</v>
      </c>
      <c r="BC52" s="274">
        <f t="shared" si="37"/>
        <v>8669.5919999999987</v>
      </c>
      <c r="BD52" s="274">
        <f t="shared" si="37"/>
        <v>18764.581499999993</v>
      </c>
      <c r="BE52" s="274">
        <f t="shared" si="37"/>
        <v>4013.5499999999997</v>
      </c>
      <c r="BF52" s="274">
        <f t="shared" si="37"/>
        <v>6070.9094999999998</v>
      </c>
      <c r="BG52" s="274">
        <f t="shared" si="37"/>
        <v>4224.1499999999996</v>
      </c>
      <c r="BH52" s="274">
        <f t="shared" si="37"/>
        <v>170.1</v>
      </c>
      <c r="BI52" s="274">
        <f t="shared" si="37"/>
        <v>553.27050000000008</v>
      </c>
      <c r="BJ52" s="274">
        <f t="shared" si="37"/>
        <v>40.5</v>
      </c>
      <c r="BK52" s="274">
        <f t="shared" si="37"/>
        <v>7703.5050000000001</v>
      </c>
      <c r="BL52" s="300">
        <f t="shared" si="37"/>
        <v>1048.95</v>
      </c>
    </row>
    <row r="53" spans="1:64" ht="16.5" customHeight="1" x14ac:dyDescent="0.25">
      <c r="A53" s="1505"/>
      <c r="B53" s="126">
        <v>7.3</v>
      </c>
      <c r="C53" s="131" t="s">
        <v>158</v>
      </c>
      <c r="D53" s="274">
        <f>SUM(E53:O53)</f>
        <v>-3357.8561318699153</v>
      </c>
      <c r="E53" s="253">
        <v>-2903.401774806588</v>
      </c>
      <c r="F53" s="253">
        <v>-284.03063320301118</v>
      </c>
      <c r="G53" s="253">
        <v>-11.304167564916185</v>
      </c>
      <c r="H53" s="253">
        <v>-4.2334113756445078</v>
      </c>
      <c r="I53" s="253">
        <v>-108.13067863173289</v>
      </c>
      <c r="J53" s="253">
        <v>21.246977695366226</v>
      </c>
      <c r="K53" s="253">
        <v>-1.6164767636796122</v>
      </c>
      <c r="L53" s="253">
        <v>-0.82126103214371504</v>
      </c>
      <c r="M53" s="253">
        <v>-1.8184723060097063</v>
      </c>
      <c r="N53" s="253">
        <v>-62.180024312198988</v>
      </c>
      <c r="O53" s="254">
        <v>-1.5662095693566656</v>
      </c>
      <c r="P53" s="289">
        <f>SUM(Q53:AA53)</f>
        <v>231518.16796333293</v>
      </c>
      <c r="Q53" s="253">
        <v>185138.3237746029</v>
      </c>
      <c r="R53" s="253">
        <v>18111.497963573274</v>
      </c>
      <c r="S53" s="253">
        <v>10001.148216931184</v>
      </c>
      <c r="T53" s="253">
        <v>3745.4305580596006</v>
      </c>
      <c r="U53" s="253">
        <v>6771.1331872963046</v>
      </c>
      <c r="V53" s="253">
        <v>34.574860557696717</v>
      </c>
      <c r="W53" s="253">
        <v>101.22362681475146</v>
      </c>
      <c r="X53" s="253">
        <v>726.59514821338041</v>
      </c>
      <c r="Y53" s="253">
        <v>1608.8589413016671</v>
      </c>
      <c r="Z53" s="253">
        <v>3893.7074245242284</v>
      </c>
      <c r="AA53" s="254">
        <v>1385.6742614579355</v>
      </c>
      <c r="AB53" s="274">
        <f>SUM(AC53:AM53)</f>
        <v>142686.0052305781</v>
      </c>
      <c r="AC53" s="253">
        <v>113960.32173799352</v>
      </c>
      <c r="AD53" s="253">
        <v>11148.378644708035</v>
      </c>
      <c r="AE53" s="253">
        <v>6250.5054305946296</v>
      </c>
      <c r="AF53" s="253">
        <v>2340.8146280077967</v>
      </c>
      <c r="AG53" s="253">
        <v>4166.646934134309</v>
      </c>
      <c r="AH53" s="253">
        <v>35.412993515334605</v>
      </c>
      <c r="AI53" s="253">
        <v>62.288409142642841</v>
      </c>
      <c r="AJ53" s="253">
        <v>454.10655069213777</v>
      </c>
      <c r="AK53" s="253">
        <v>1005.5027014440648</v>
      </c>
      <c r="AL53" s="253">
        <v>2396.0101882574186</v>
      </c>
      <c r="AM53" s="254">
        <v>866.01701208820555</v>
      </c>
      <c r="AN53" s="289">
        <f>SUM(AO53:AY53)</f>
        <v>969366.28284677363</v>
      </c>
      <c r="AO53" s="253">
        <v>774478.60084109812</v>
      </c>
      <c r="AP53" s="253">
        <v>75764.797455127613</v>
      </c>
      <c r="AQ53" s="253">
        <v>40922.700076834342</v>
      </c>
      <c r="AR53" s="253">
        <v>15325.553432615223</v>
      </c>
      <c r="AS53" s="253">
        <v>29967.725459527061</v>
      </c>
      <c r="AT53" s="253">
        <v>0</v>
      </c>
      <c r="AU53" s="253">
        <v>447.99618830320753</v>
      </c>
      <c r="AV53" s="253">
        <v>2973.082158434705</v>
      </c>
      <c r="AW53" s="253">
        <v>6583.1293060292001</v>
      </c>
      <c r="AX53" s="253">
        <v>17232.79573599061</v>
      </c>
      <c r="AY53" s="254">
        <v>5669.9021928136081</v>
      </c>
      <c r="AZ53" s="524">
        <v>-50190.308404794334</v>
      </c>
      <c r="BA53" s="296">
        <f>SUM(BB53:BL53)+AZ53</f>
        <v>1290022.2915040203</v>
      </c>
      <c r="BB53" s="274">
        <f t="shared" si="37"/>
        <v>1070673.844578888</v>
      </c>
      <c r="BC53" s="274">
        <f t="shared" si="37"/>
        <v>104740.64343020591</v>
      </c>
      <c r="BD53" s="274">
        <f t="shared" si="37"/>
        <v>57163.049556795238</v>
      </c>
      <c r="BE53" s="274">
        <f t="shared" si="37"/>
        <v>21407.565207306976</v>
      </c>
      <c r="BF53" s="274">
        <f t="shared" si="37"/>
        <v>40797.374902325944</v>
      </c>
      <c r="BG53" s="274">
        <f t="shared" si="37"/>
        <v>91.234831768397555</v>
      </c>
      <c r="BH53" s="274">
        <f t="shared" si="37"/>
        <v>609.89174749692222</v>
      </c>
      <c r="BI53" s="274">
        <f t="shared" si="37"/>
        <v>4152.9625963080798</v>
      </c>
      <c r="BJ53" s="274">
        <f t="shared" si="37"/>
        <v>9195.6724764689225</v>
      </c>
      <c r="BK53" s="274">
        <f t="shared" si="37"/>
        <v>23460.333324460058</v>
      </c>
      <c r="BL53" s="300">
        <f t="shared" si="37"/>
        <v>7920.0272567903921</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89">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8">
        <f>SUM(D51:D54)</f>
        <v>915503.91841394559</v>
      </c>
      <c r="E55" s="278">
        <f t="shared" ref="E55:BL55" si="38">SUM(E51:E54)</f>
        <v>564485.42721795838</v>
      </c>
      <c r="F55" s="278">
        <f t="shared" si="38"/>
        <v>43666.263837104976</v>
      </c>
      <c r="G55" s="278">
        <f t="shared" si="38"/>
        <v>122041.82110063943</v>
      </c>
      <c r="H55" s="278">
        <f t="shared" si="38"/>
        <v>50107.534742341057</v>
      </c>
      <c r="I55" s="278">
        <f t="shared" si="38"/>
        <v>35379.847954771234</v>
      </c>
      <c r="J55" s="278">
        <f t="shared" si="38"/>
        <v>6919.5615641660816</v>
      </c>
      <c r="K55" s="278">
        <f t="shared" si="38"/>
        <v>504.31152372817036</v>
      </c>
      <c r="L55" s="278">
        <f t="shared" si="38"/>
        <v>8075.27001093936</v>
      </c>
      <c r="M55" s="275">
        <f t="shared" si="38"/>
        <v>9840.7428241929501</v>
      </c>
      <c r="N55" s="278">
        <f t="shared" si="38"/>
        <v>51438.827447963879</v>
      </c>
      <c r="O55" s="283">
        <f t="shared" si="38"/>
        <v>23044.310190140215</v>
      </c>
      <c r="P55" s="849">
        <f t="shared" si="38"/>
        <v>608518.33387943462</v>
      </c>
      <c r="Q55" s="278">
        <f t="shared" si="38"/>
        <v>379809.0792399511</v>
      </c>
      <c r="R55" s="278">
        <f t="shared" si="38"/>
        <v>44514.845988760375</v>
      </c>
      <c r="S55" s="278">
        <f t="shared" si="38"/>
        <v>53286.451515367051</v>
      </c>
      <c r="T55" s="278">
        <f t="shared" si="38"/>
        <v>33647.296111561351</v>
      </c>
      <c r="U55" s="278">
        <f t="shared" si="38"/>
        <v>20355.412843953509</v>
      </c>
      <c r="V55" s="278">
        <f t="shared" si="38"/>
        <v>17989.739447028413</v>
      </c>
      <c r="W55" s="278">
        <f t="shared" si="38"/>
        <v>391.0290155333376</v>
      </c>
      <c r="X55" s="278">
        <f t="shared" si="38"/>
        <v>6123.6233011983968</v>
      </c>
      <c r="Y55" s="275">
        <f>SUM(Y51:Y54)</f>
        <v>2716.548823819252</v>
      </c>
      <c r="Z55" s="278">
        <f>SUM(Z51:Z54)</f>
        <v>35042.681691885977</v>
      </c>
      <c r="AA55" s="284">
        <f t="shared" si="38"/>
        <v>14641.625900375881</v>
      </c>
      <c r="AB55" s="278">
        <f t="shared" si="38"/>
        <v>683478.94376635144</v>
      </c>
      <c r="AC55" s="278">
        <f t="shared" si="38"/>
        <v>420152.82457934658</v>
      </c>
      <c r="AD55" s="278">
        <f t="shared" si="38"/>
        <v>48616.692110654891</v>
      </c>
      <c r="AE55" s="278">
        <f t="shared" si="38"/>
        <v>81219.443555409947</v>
      </c>
      <c r="AF55" s="278">
        <f t="shared" si="38"/>
        <v>38382.210510826095</v>
      </c>
      <c r="AG55" s="278">
        <f t="shared" si="38"/>
        <v>27249.474161900165</v>
      </c>
      <c r="AH55" s="278">
        <f t="shared" si="38"/>
        <v>2552.5775799860508</v>
      </c>
      <c r="AI55" s="278">
        <f t="shared" si="38"/>
        <v>1107.3730731679027</v>
      </c>
      <c r="AJ55" s="278">
        <f t="shared" si="38"/>
        <v>8486.4041667483416</v>
      </c>
      <c r="AK55" s="275">
        <f t="shared" si="38"/>
        <v>2819.7080910050627</v>
      </c>
      <c r="AL55" s="278">
        <f t="shared" si="38"/>
        <v>37295.964019931489</v>
      </c>
      <c r="AM55" s="284">
        <f t="shared" si="38"/>
        <v>15596.271917374852</v>
      </c>
      <c r="AN55" s="849">
        <f t="shared" si="38"/>
        <v>2976417.0471816552</v>
      </c>
      <c r="AO55" s="278">
        <f t="shared" si="38"/>
        <v>2178929.8962799716</v>
      </c>
      <c r="AP55" s="278">
        <f t="shared" si="38"/>
        <v>227680.77769634963</v>
      </c>
      <c r="AQ55" s="278">
        <f t="shared" si="38"/>
        <v>198344.96010456351</v>
      </c>
      <c r="AR55" s="278">
        <f t="shared" si="38"/>
        <v>102511.00020569269</v>
      </c>
      <c r="AS55" s="278">
        <f t="shared" si="38"/>
        <v>119966.9052285978</v>
      </c>
      <c r="AT55" s="278">
        <f t="shared" si="38"/>
        <v>4573.5</v>
      </c>
      <c r="AU55" s="278">
        <f t="shared" si="38"/>
        <v>1376.4275585570294</v>
      </c>
      <c r="AV55" s="275">
        <f t="shared" si="38"/>
        <v>18562.18745406875</v>
      </c>
      <c r="AW55" s="275">
        <f>SUM(AW51:AW54)</f>
        <v>17780.529302221035</v>
      </c>
      <c r="AX55" s="278">
        <f t="shared" si="38"/>
        <v>70548.573580124343</v>
      </c>
      <c r="AY55" s="284">
        <f t="shared" si="38"/>
        <v>36142.289771508971</v>
      </c>
      <c r="AZ55" s="305">
        <f t="shared" si="38"/>
        <v>-45551.718059396342</v>
      </c>
      <c r="BA55" s="297">
        <f t="shared" si="38"/>
        <v>5138366.5251819901</v>
      </c>
      <c r="BB55" s="275">
        <f t="shared" si="38"/>
        <v>3543377.2273172271</v>
      </c>
      <c r="BC55" s="275">
        <f t="shared" si="38"/>
        <v>364478.57963286986</v>
      </c>
      <c r="BD55" s="275">
        <f t="shared" si="38"/>
        <v>454892.6762759799</v>
      </c>
      <c r="BE55" s="275">
        <f t="shared" si="38"/>
        <v>224648.04157042116</v>
      </c>
      <c r="BF55" s="275">
        <f t="shared" si="38"/>
        <v>202951.64018922273</v>
      </c>
      <c r="BG55" s="275">
        <f t="shared" si="38"/>
        <v>32035.37859118055</v>
      </c>
      <c r="BH55" s="275">
        <f t="shared" si="38"/>
        <v>3379.1411709864401</v>
      </c>
      <c r="BI55" s="275">
        <f t="shared" si="38"/>
        <v>41247.484932954845</v>
      </c>
      <c r="BJ55" s="275">
        <f>SUM(BJ51:BJ54)</f>
        <v>33157.529041238296</v>
      </c>
      <c r="BK55" s="275">
        <f t="shared" si="38"/>
        <v>194326.04673990569</v>
      </c>
      <c r="BL55" s="299">
        <f t="shared" si="38"/>
        <v>89424.497779399913</v>
      </c>
    </row>
    <row r="56" spans="1:64" ht="14.85" customHeight="1" x14ac:dyDescent="0.25">
      <c r="A56" s="1492" t="s">
        <v>29</v>
      </c>
      <c r="B56" s="124">
        <v>8.1</v>
      </c>
      <c r="C56" s="311" t="s">
        <v>22</v>
      </c>
      <c r="D56" s="273">
        <f t="shared" ref="D56:D62" si="39">SUM(E56:O56)</f>
        <v>9371017.1415816955</v>
      </c>
      <c r="E56" s="251">
        <v>3954657.9823392355</v>
      </c>
      <c r="F56" s="251">
        <v>625269.20219063701</v>
      </c>
      <c r="G56" s="251">
        <v>2281823.1838766802</v>
      </c>
      <c r="H56" s="251">
        <v>910717.33191159449</v>
      </c>
      <c r="I56" s="251">
        <v>2235.4601281774922</v>
      </c>
      <c r="J56" s="251">
        <v>157719.17087564655</v>
      </c>
      <c r="K56" s="251">
        <v>2.00386454883167</v>
      </c>
      <c r="L56" s="251">
        <v>810775.9865381323</v>
      </c>
      <c r="M56" s="251">
        <v>86202.554500713071</v>
      </c>
      <c r="N56" s="251">
        <v>1705.2887310557517</v>
      </c>
      <c r="O56" s="252">
        <v>539908.97662527265</v>
      </c>
      <c r="P56" s="276">
        <f t="shared" ref="P56:P62" si="40">SUM(Q56:AA56)</f>
        <v>10514749.101963388</v>
      </c>
      <c r="Q56" s="251">
        <v>4777819.3353266437</v>
      </c>
      <c r="R56" s="251">
        <v>642795.51198505529</v>
      </c>
      <c r="S56" s="251">
        <v>2334095.390271158</v>
      </c>
      <c r="T56" s="251">
        <v>989194.28012243228</v>
      </c>
      <c r="U56" s="251">
        <v>30061.408110620388</v>
      </c>
      <c r="V56" s="251">
        <v>149922.41069465969</v>
      </c>
      <c r="W56" s="251">
        <v>4713.4066226458272</v>
      </c>
      <c r="X56" s="251">
        <v>872690.47892097058</v>
      </c>
      <c r="Y56" s="251">
        <v>109966.32639667916</v>
      </c>
      <c r="Z56" s="251">
        <v>1524.7081442852207</v>
      </c>
      <c r="AA56" s="252">
        <v>601965.84536823886</v>
      </c>
      <c r="AB56" s="273">
        <f t="shared" ref="AB56:AB62" si="41">SUM(AC56:AM56)</f>
        <v>10011071.590755973</v>
      </c>
      <c r="AC56" s="251">
        <v>4587789.1112573426</v>
      </c>
      <c r="AD56" s="251">
        <v>720833.22426898475</v>
      </c>
      <c r="AE56" s="251">
        <v>2134371.2664521597</v>
      </c>
      <c r="AF56" s="251">
        <v>940581.7956448684</v>
      </c>
      <c r="AG56" s="251">
        <v>3942.3618201939644</v>
      </c>
      <c r="AH56" s="251">
        <v>164370.75776901378</v>
      </c>
      <c r="AI56" s="251">
        <v>4001.7961424666219</v>
      </c>
      <c r="AJ56" s="251">
        <v>796747.70899129566</v>
      </c>
      <c r="AK56" s="251">
        <v>114322.55628842265</v>
      </c>
      <c r="AL56" s="251">
        <v>2581.1528391696238</v>
      </c>
      <c r="AM56" s="252">
        <v>541529.8592820568</v>
      </c>
      <c r="AN56" s="276">
        <f t="shared" ref="AN56:AN62" si="42">SUM(AO56:AY56)</f>
        <v>31828186.39561015</v>
      </c>
      <c r="AO56" s="251">
        <v>12552798.936160672</v>
      </c>
      <c r="AP56" s="251">
        <v>2581489.2860046728</v>
      </c>
      <c r="AQ56" s="251">
        <v>7493174.6058917083</v>
      </c>
      <c r="AR56" s="251">
        <v>4170531.661541116</v>
      </c>
      <c r="AS56" s="251">
        <v>42528.515329697177</v>
      </c>
      <c r="AT56" s="251">
        <v>587819.07057080162</v>
      </c>
      <c r="AU56" s="251">
        <v>2984.2943681440242</v>
      </c>
      <c r="AV56" s="249">
        <v>3049530.6709154663</v>
      </c>
      <c r="AW56" s="251">
        <v>273872.04430573614</v>
      </c>
      <c r="AX56" s="251">
        <v>13416.008076655311</v>
      </c>
      <c r="AY56" s="252">
        <v>1060041.3024454827</v>
      </c>
      <c r="AZ56" s="854">
        <v>-3119.4229534253791</v>
      </c>
      <c r="BA56" s="294">
        <f t="shared" ref="BA56:BA62" si="43">SUM(BB56:BL56)+AZ56</f>
        <v>61721904.806957796</v>
      </c>
      <c r="BB56" s="273">
        <f t="shared" ref="BB56:BL62" si="44">E56+Q56+AC56+AO56</f>
        <v>25873065.365083896</v>
      </c>
      <c r="BC56" s="273">
        <f t="shared" si="44"/>
        <v>4570387.2244493496</v>
      </c>
      <c r="BD56" s="273">
        <f t="shared" si="44"/>
        <v>14243464.446491707</v>
      </c>
      <c r="BE56" s="273">
        <f t="shared" si="44"/>
        <v>7011025.0692200111</v>
      </c>
      <c r="BF56" s="273">
        <f t="shared" si="44"/>
        <v>78767.745388689014</v>
      </c>
      <c r="BG56" s="273">
        <f t="shared" si="44"/>
        <v>1059831.4099101215</v>
      </c>
      <c r="BH56" s="273">
        <f t="shared" si="44"/>
        <v>11701.500997805306</v>
      </c>
      <c r="BI56" s="273">
        <f t="shared" si="44"/>
        <v>5529744.8453658652</v>
      </c>
      <c r="BJ56" s="273">
        <f t="shared" si="44"/>
        <v>584363.48149155104</v>
      </c>
      <c r="BK56" s="273">
        <f t="shared" si="44"/>
        <v>19227.157791165908</v>
      </c>
      <c r="BL56" s="298">
        <f t="shared" si="44"/>
        <v>2743445.9837210514</v>
      </c>
    </row>
    <row r="57" spans="1:64" ht="14.85" customHeight="1" x14ac:dyDescent="0.25">
      <c r="A57" s="1493"/>
      <c r="B57" s="126" t="s">
        <v>115</v>
      </c>
      <c r="C57" s="131" t="s">
        <v>446</v>
      </c>
      <c r="D57" s="274">
        <f t="shared" si="39"/>
        <v>272303.52</v>
      </c>
      <c r="E57" s="253">
        <v>0</v>
      </c>
      <c r="F57" s="253">
        <v>0</v>
      </c>
      <c r="G57" s="253">
        <v>82925.51999999999</v>
      </c>
      <c r="H57" s="253">
        <v>0</v>
      </c>
      <c r="I57" s="253">
        <v>0</v>
      </c>
      <c r="J57" s="253">
        <v>189378</v>
      </c>
      <c r="K57" s="253">
        <v>0</v>
      </c>
      <c r="L57" s="253">
        <v>0</v>
      </c>
      <c r="M57" s="253">
        <v>0</v>
      </c>
      <c r="N57" s="253">
        <v>0</v>
      </c>
      <c r="O57" s="254">
        <v>0</v>
      </c>
      <c r="P57" s="289">
        <f t="shared" si="40"/>
        <v>169580.4</v>
      </c>
      <c r="Q57" s="253">
        <v>42326.400000000001</v>
      </c>
      <c r="R57" s="253">
        <v>0</v>
      </c>
      <c r="S57" s="253">
        <v>64128</v>
      </c>
      <c r="T57" s="253">
        <v>0</v>
      </c>
      <c r="U57" s="253">
        <v>0</v>
      </c>
      <c r="V57" s="253">
        <v>63126</v>
      </c>
      <c r="W57" s="253">
        <v>0</v>
      </c>
      <c r="X57" s="253">
        <v>0</v>
      </c>
      <c r="Y57" s="253">
        <v>0</v>
      </c>
      <c r="Z57" s="253">
        <v>0</v>
      </c>
      <c r="AA57" s="254">
        <v>0</v>
      </c>
      <c r="AB57" s="274">
        <f t="shared" si="41"/>
        <v>171974.46</v>
      </c>
      <c r="AC57" s="253">
        <v>155293.79999999999</v>
      </c>
      <c r="AD57" s="253">
        <v>0</v>
      </c>
      <c r="AE57" s="253">
        <v>16680.66</v>
      </c>
      <c r="AF57" s="253">
        <v>0</v>
      </c>
      <c r="AG57" s="253">
        <v>0</v>
      </c>
      <c r="AH57" s="253">
        <v>0</v>
      </c>
      <c r="AI57" s="253">
        <v>0</v>
      </c>
      <c r="AJ57" s="253">
        <v>0</v>
      </c>
      <c r="AK57" s="253">
        <v>0</v>
      </c>
      <c r="AL57" s="253">
        <v>0</v>
      </c>
      <c r="AM57" s="254">
        <v>0</v>
      </c>
      <c r="AN57" s="289">
        <f t="shared" si="42"/>
        <v>528568.97</v>
      </c>
      <c r="AO57" s="253">
        <v>276309.8</v>
      </c>
      <c r="AP57" s="253">
        <v>20856.400000000001</v>
      </c>
      <c r="AQ57" s="253">
        <v>127296.54999999999</v>
      </c>
      <c r="AR57" s="253">
        <v>74909.52</v>
      </c>
      <c r="AS57" s="253">
        <v>0</v>
      </c>
      <c r="AT57" s="253">
        <v>0</v>
      </c>
      <c r="AU57" s="253">
        <v>0</v>
      </c>
      <c r="AV57" s="253">
        <v>29196.699999999997</v>
      </c>
      <c r="AW57" s="253">
        <v>0</v>
      </c>
      <c r="AX57" s="253">
        <v>0</v>
      </c>
      <c r="AY57" s="254">
        <v>0</v>
      </c>
      <c r="AZ57" s="524">
        <v>0</v>
      </c>
      <c r="BA57" s="296">
        <f t="shared" si="43"/>
        <v>1142427.3499999999</v>
      </c>
      <c r="BB57" s="274">
        <f t="shared" si="44"/>
        <v>473930</v>
      </c>
      <c r="BC57" s="274">
        <f t="shared" si="44"/>
        <v>20856.400000000001</v>
      </c>
      <c r="BD57" s="274">
        <f t="shared" si="44"/>
        <v>291030.73</v>
      </c>
      <c r="BE57" s="274">
        <f t="shared" si="44"/>
        <v>74909.52</v>
      </c>
      <c r="BF57" s="274">
        <f t="shared" si="44"/>
        <v>0</v>
      </c>
      <c r="BG57" s="274">
        <f t="shared" si="44"/>
        <v>252504</v>
      </c>
      <c r="BH57" s="274">
        <f t="shared" si="44"/>
        <v>0</v>
      </c>
      <c r="BI57" s="274">
        <f t="shared" si="44"/>
        <v>29196.699999999997</v>
      </c>
      <c r="BJ57" s="274">
        <f t="shared" si="44"/>
        <v>0</v>
      </c>
      <c r="BK57" s="274">
        <f t="shared" si="44"/>
        <v>0</v>
      </c>
      <c r="BL57" s="300">
        <f t="shared" si="44"/>
        <v>0</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-25750.476300713133</v>
      </c>
      <c r="E59" s="253">
        <v>-10114.075639771085</v>
      </c>
      <c r="F59" s="253">
        <v>-1599.131969039375</v>
      </c>
      <c r="G59" s="253">
        <v>-6790.5501978975062</v>
      </c>
      <c r="H59" s="253">
        <v>-2710.2326780352282</v>
      </c>
      <c r="I59" s="253">
        <v>-147.64518305518541</v>
      </c>
      <c r="J59" s="253">
        <v>0</v>
      </c>
      <c r="K59" s="253">
        <v>-0.13234901593671258</v>
      </c>
      <c r="L59" s="253">
        <v>-2412.8140491952367</v>
      </c>
      <c r="M59" s="253">
        <v>-256.53292404961525</v>
      </c>
      <c r="N59" s="253">
        <v>-112.62901256214242</v>
      </c>
      <c r="O59" s="254">
        <v>-1606.7322980918257</v>
      </c>
      <c r="P59" s="289">
        <f t="shared" si="40"/>
        <v>-27321.135141079129</v>
      </c>
      <c r="Q59" s="253">
        <v>-10712.940581722467</v>
      </c>
      <c r="R59" s="253">
        <v>-1441.2914433950609</v>
      </c>
      <c r="S59" s="253">
        <v>-6771.7425568727531</v>
      </c>
      <c r="T59" s="253">
        <v>-2869.8779971207568</v>
      </c>
      <c r="U59" s="253">
        <v>-768.4651490777884</v>
      </c>
      <c r="V59" s="253">
        <v>0</v>
      </c>
      <c r="W59" s="253">
        <v>-120.48965602699477</v>
      </c>
      <c r="X59" s="253">
        <v>-2531.873924141662</v>
      </c>
      <c r="Y59" s="253">
        <v>-319.03736898980901</v>
      </c>
      <c r="Z59" s="253">
        <v>-38.976386837458755</v>
      </c>
      <c r="AA59" s="254">
        <v>-1746.4400768943829</v>
      </c>
      <c r="AB59" s="274">
        <f t="shared" si="41"/>
        <v>-34834.369035815398</v>
      </c>
      <c r="AC59" s="253">
        <v>-14161.931282121997</v>
      </c>
      <c r="AD59" s="253">
        <v>-2225.122022919239</v>
      </c>
      <c r="AE59" s="253">
        <v>-8168.0481697624236</v>
      </c>
      <c r="AF59" s="253">
        <v>-3599.5225081901767</v>
      </c>
      <c r="AG59" s="253">
        <v>-419.79731136709933</v>
      </c>
      <c r="AH59" s="253">
        <v>0</v>
      </c>
      <c r="AI59" s="253">
        <v>-426.12609848277805</v>
      </c>
      <c r="AJ59" s="253">
        <v>-3049.0823075061417</v>
      </c>
      <c r="AK59" s="253">
        <v>-437.50221029090238</v>
      </c>
      <c r="AL59" s="253">
        <v>-274.85072946897901</v>
      </c>
      <c r="AM59" s="254">
        <v>-2072.386395705656</v>
      </c>
      <c r="AN59" s="289">
        <f t="shared" si="42"/>
        <v>-124945.7495349925</v>
      </c>
      <c r="AO59" s="253">
        <v>-63470.491377707629</v>
      </c>
      <c r="AP59" s="253">
        <v>-13052.73782383373</v>
      </c>
      <c r="AQ59" s="253">
        <v>-20095.770744308902</v>
      </c>
      <c r="AR59" s="253">
        <v>-11184.85188992047</v>
      </c>
      <c r="AS59" s="253">
        <v>-3887.0681722567156</v>
      </c>
      <c r="AT59" s="253">
        <v>0</v>
      </c>
      <c r="AU59" s="253">
        <v>-272.76182968365566</v>
      </c>
      <c r="AV59" s="253">
        <v>-8178.4653986670201</v>
      </c>
      <c r="AW59" s="253">
        <v>-734.49106755311391</v>
      </c>
      <c r="AX59" s="253">
        <v>-1226.2111101040689</v>
      </c>
      <c r="AY59" s="254">
        <v>-2842.9001209572107</v>
      </c>
      <c r="AZ59" s="524">
        <v>0</v>
      </c>
      <c r="BA59" s="296">
        <f t="shared" si="43"/>
        <v>-212851.73001260019</v>
      </c>
      <c r="BB59" s="274">
        <f t="shared" si="44"/>
        <v>-98459.438881323178</v>
      </c>
      <c r="BC59" s="274">
        <f t="shared" si="44"/>
        <v>-18318.283259187403</v>
      </c>
      <c r="BD59" s="274">
        <f t="shared" si="44"/>
        <v>-41826.111668841586</v>
      </c>
      <c r="BE59" s="274">
        <f t="shared" si="44"/>
        <v>-20364.485073266631</v>
      </c>
      <c r="BF59" s="274">
        <f t="shared" si="44"/>
        <v>-5222.9758157567885</v>
      </c>
      <c r="BG59" s="274">
        <f t="shared" si="44"/>
        <v>0</v>
      </c>
      <c r="BH59" s="274">
        <f t="shared" si="44"/>
        <v>-819.50993320936527</v>
      </c>
      <c r="BI59" s="274">
        <f t="shared" si="44"/>
        <v>-16172.23567951006</v>
      </c>
      <c r="BJ59" s="274">
        <f t="shared" si="44"/>
        <v>-1747.5635708834407</v>
      </c>
      <c r="BK59" s="274">
        <f t="shared" si="44"/>
        <v>-1652.6672389726491</v>
      </c>
      <c r="BL59" s="300">
        <f t="shared" si="44"/>
        <v>-8268.4588916490757</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4">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9617570.1852809824</v>
      </c>
      <c r="E63" s="275">
        <f t="shared" ref="E63:BL63" si="45">SUM(E56:E62)</f>
        <v>3944543.9066994642</v>
      </c>
      <c r="F63" s="275">
        <f t="shared" si="45"/>
        <v>623670.07022159768</v>
      </c>
      <c r="G63" s="275">
        <f t="shared" si="45"/>
        <v>2357958.1536787827</v>
      </c>
      <c r="H63" s="275">
        <f t="shared" si="45"/>
        <v>908007.09923355922</v>
      </c>
      <c r="I63" s="275">
        <f t="shared" si="45"/>
        <v>2087.8149451223067</v>
      </c>
      <c r="J63" s="275">
        <f t="shared" si="45"/>
        <v>347097.17087564652</v>
      </c>
      <c r="K63" s="275">
        <f t="shared" si="45"/>
        <v>1.8715155328949573</v>
      </c>
      <c r="L63" s="275">
        <f t="shared" si="45"/>
        <v>808363.17248893704</v>
      </c>
      <c r="M63" s="275">
        <f>SUM(M56:M62)</f>
        <v>85946.02157666345</v>
      </c>
      <c r="N63" s="275">
        <f t="shared" si="45"/>
        <v>1592.6597184936093</v>
      </c>
      <c r="O63" s="283">
        <f t="shared" si="45"/>
        <v>538302.24432718079</v>
      </c>
      <c r="P63" s="277">
        <f t="shared" si="45"/>
        <v>10657008.36682231</v>
      </c>
      <c r="Q63" s="275">
        <f t="shared" si="45"/>
        <v>4809432.7947449218</v>
      </c>
      <c r="R63" s="275">
        <f t="shared" si="45"/>
        <v>641354.22054166021</v>
      </c>
      <c r="S63" s="275">
        <f t="shared" si="45"/>
        <v>2391451.6477142852</v>
      </c>
      <c r="T63" s="275">
        <f t="shared" si="45"/>
        <v>986324.40212531155</v>
      </c>
      <c r="U63" s="275">
        <f t="shared" si="45"/>
        <v>29292.942961542602</v>
      </c>
      <c r="V63" s="275">
        <f t="shared" si="45"/>
        <v>213048.41069465969</v>
      </c>
      <c r="W63" s="275">
        <f t="shared" si="45"/>
        <v>4592.9169666188327</v>
      </c>
      <c r="X63" s="275">
        <f t="shared" si="45"/>
        <v>870158.60499682894</v>
      </c>
      <c r="Y63" s="275">
        <f>SUM(Y56:Y62)</f>
        <v>109647.28902768934</v>
      </c>
      <c r="Z63" s="275">
        <f t="shared" si="45"/>
        <v>1485.731757447762</v>
      </c>
      <c r="AA63" s="283">
        <f t="shared" si="45"/>
        <v>600219.4052913445</v>
      </c>
      <c r="AB63" s="275">
        <f t="shared" si="45"/>
        <v>10148211.681720158</v>
      </c>
      <c r="AC63" s="275">
        <f t="shared" si="45"/>
        <v>4728920.9799752207</v>
      </c>
      <c r="AD63" s="275">
        <f t="shared" si="45"/>
        <v>718608.10224606551</v>
      </c>
      <c r="AE63" s="275">
        <f t="shared" si="45"/>
        <v>2142883.8782823975</v>
      </c>
      <c r="AF63" s="275">
        <f t="shared" si="45"/>
        <v>936982.27313667827</v>
      </c>
      <c r="AG63" s="275">
        <f t="shared" si="45"/>
        <v>3522.5645088268652</v>
      </c>
      <c r="AH63" s="275">
        <f t="shared" si="45"/>
        <v>164370.75776901378</v>
      </c>
      <c r="AI63" s="275">
        <f t="shared" si="45"/>
        <v>3575.6700439838437</v>
      </c>
      <c r="AJ63" s="275">
        <f t="shared" si="45"/>
        <v>793698.62668378954</v>
      </c>
      <c r="AK63" s="275">
        <f>SUM(AK56:AK62)</f>
        <v>113885.05407813175</v>
      </c>
      <c r="AL63" s="275">
        <f t="shared" si="45"/>
        <v>2306.3021097006449</v>
      </c>
      <c r="AM63" s="283">
        <f t="shared" si="45"/>
        <v>539457.47288635117</v>
      </c>
      <c r="AN63" s="277">
        <f t="shared" si="45"/>
        <v>32231809.616075158</v>
      </c>
      <c r="AO63" s="275">
        <f t="shared" si="45"/>
        <v>12765638.244782966</v>
      </c>
      <c r="AP63" s="275">
        <f t="shared" si="45"/>
        <v>2589292.948180839</v>
      </c>
      <c r="AQ63" s="275">
        <f t="shared" si="45"/>
        <v>7600375.3851473993</v>
      </c>
      <c r="AR63" s="275">
        <f t="shared" si="45"/>
        <v>4234256.3296511956</v>
      </c>
      <c r="AS63" s="275">
        <f t="shared" si="45"/>
        <v>38641.44715744046</v>
      </c>
      <c r="AT63" s="275">
        <f t="shared" si="45"/>
        <v>587819.07057080162</v>
      </c>
      <c r="AU63" s="275">
        <f t="shared" si="45"/>
        <v>2711.5325384603684</v>
      </c>
      <c r="AV63" s="275">
        <f t="shared" si="45"/>
        <v>3070548.9055167995</v>
      </c>
      <c r="AW63" s="275">
        <f>SUM(AW56:AW62)</f>
        <v>273137.55323818303</v>
      </c>
      <c r="AX63" s="275">
        <f t="shared" si="45"/>
        <v>12189.796966551243</v>
      </c>
      <c r="AY63" s="283">
        <f t="shared" si="45"/>
        <v>1057198.4023245254</v>
      </c>
      <c r="AZ63" s="299">
        <f t="shared" si="45"/>
        <v>-3119.4229534253791</v>
      </c>
      <c r="BA63" s="297">
        <f t="shared" si="45"/>
        <v>62651480.426945195</v>
      </c>
      <c r="BB63" s="275">
        <f t="shared" si="45"/>
        <v>26248535.926202573</v>
      </c>
      <c r="BC63" s="275">
        <f t="shared" si="45"/>
        <v>4572925.3411901621</v>
      </c>
      <c r="BD63" s="275">
        <f t="shared" si="45"/>
        <v>14492669.064822866</v>
      </c>
      <c r="BE63" s="275">
        <f t="shared" si="45"/>
        <v>7065570.1041467441</v>
      </c>
      <c r="BF63" s="275">
        <f t="shared" si="45"/>
        <v>73544.769572932229</v>
      </c>
      <c r="BG63" s="275">
        <f t="shared" si="45"/>
        <v>1312335.4099101215</v>
      </c>
      <c r="BH63" s="275">
        <f t="shared" si="45"/>
        <v>10881.991064595941</v>
      </c>
      <c r="BI63" s="275">
        <f t="shared" si="45"/>
        <v>5542769.3096863553</v>
      </c>
      <c r="BJ63" s="275">
        <f>SUM(BJ56:BJ62)</f>
        <v>582615.91792066756</v>
      </c>
      <c r="BK63" s="275">
        <f t="shared" si="45"/>
        <v>17574.49055219326</v>
      </c>
      <c r="BL63" s="299">
        <f t="shared" si="45"/>
        <v>2735177.5248294021</v>
      </c>
    </row>
    <row r="64" spans="1:64" ht="24.75" customHeight="1" x14ac:dyDescent="0.25">
      <c r="A64" s="1492" t="s">
        <v>3</v>
      </c>
      <c r="B64" s="124">
        <v>9.1</v>
      </c>
      <c r="C64" s="131" t="s">
        <v>188</v>
      </c>
      <c r="D64" s="273">
        <f>SUM(E64:M64)</f>
        <v>627167.00144406362</v>
      </c>
      <c r="E64" s="251">
        <v>121111.72460461514</v>
      </c>
      <c r="F64" s="251">
        <v>4209.83659404431</v>
      </c>
      <c r="G64" s="251">
        <v>46970.787323643817</v>
      </c>
      <c r="H64" s="251">
        <v>54604.423427272384</v>
      </c>
      <c r="I64" s="251">
        <v>16258.918822906224</v>
      </c>
      <c r="J64" s="251">
        <v>828.17221280429851</v>
      </c>
      <c r="K64" s="251">
        <v>17.027671042923757</v>
      </c>
      <c r="L64" s="251">
        <v>672.18008133162925</v>
      </c>
      <c r="M64" s="251">
        <v>382493.93070640287</v>
      </c>
      <c r="N64" s="301"/>
      <c r="O64" s="1119"/>
      <c r="P64" s="276">
        <f>SUM(Q64:Y64)</f>
        <v>757621.36021833145</v>
      </c>
      <c r="Q64" s="251">
        <v>177526.31045956179</v>
      </c>
      <c r="R64" s="251">
        <v>2909.6452862192091</v>
      </c>
      <c r="S64" s="251">
        <v>49059.569963114722</v>
      </c>
      <c r="T64" s="251">
        <v>54920.195089260495</v>
      </c>
      <c r="U64" s="251">
        <v>19693.975500658642</v>
      </c>
      <c r="V64" s="251">
        <v>1652.6522128042984</v>
      </c>
      <c r="W64" s="251">
        <v>17.134508793971591</v>
      </c>
      <c r="X64" s="251">
        <v>676.80524675850643</v>
      </c>
      <c r="Y64" s="251">
        <v>451165.07195115974</v>
      </c>
      <c r="Z64" s="301"/>
      <c r="AA64" s="1119"/>
      <c r="AB64" s="273">
        <f>SUM(AC64:AK64)</f>
        <v>1616914.9725808692</v>
      </c>
      <c r="AC64" s="251">
        <v>181836.83063781436</v>
      </c>
      <c r="AD64" s="251">
        <v>26403.659629123809</v>
      </c>
      <c r="AE64" s="251">
        <v>120680.14210658119</v>
      </c>
      <c r="AF64" s="251">
        <v>59066.304140994747</v>
      </c>
      <c r="AG64" s="251">
        <v>40164.522264915548</v>
      </c>
      <c r="AH64" s="251">
        <v>11058.412212804296</v>
      </c>
      <c r="AI64" s="251">
        <v>19.408929367791181</v>
      </c>
      <c r="AJ64" s="251">
        <v>1186.4653222749394</v>
      </c>
      <c r="AK64" s="251">
        <v>1176499.2273369925</v>
      </c>
      <c r="AL64" s="301"/>
      <c r="AM64" s="1119"/>
      <c r="AN64" s="276">
        <f>SUM(AO64:AW64)</f>
        <v>3408641.712969752</v>
      </c>
      <c r="AO64" s="251">
        <v>106697.82505896465</v>
      </c>
      <c r="AP64" s="251">
        <v>28160.24327770821</v>
      </c>
      <c r="AQ64" s="251">
        <v>304476.78381026955</v>
      </c>
      <c r="AR64" s="251">
        <v>49147.102026278073</v>
      </c>
      <c r="AS64" s="251">
        <v>112957.56997150363</v>
      </c>
      <c r="AT64" s="251">
        <v>60</v>
      </c>
      <c r="AU64" s="251">
        <v>10.492008559578656</v>
      </c>
      <c r="AV64" s="249">
        <v>1030.214683221235</v>
      </c>
      <c r="AW64" s="251">
        <v>2806101.482133247</v>
      </c>
      <c r="AX64" s="301"/>
      <c r="AY64" s="1119"/>
      <c r="AZ64" s="854">
        <v>-238195.18782221753</v>
      </c>
      <c r="BA64" s="294">
        <f>SUM(BB64:BJ64)+AZ64</f>
        <v>6172149.859390799</v>
      </c>
      <c r="BB64" s="274">
        <f>E64+Q64+AC64+AO64</f>
        <v>587172.69076095591</v>
      </c>
      <c r="BC64" s="274">
        <f t="shared" ref="BB64:BJ71" si="46">F64+R64+AD64+AP64</f>
        <v>61683.384787095536</v>
      </c>
      <c r="BD64" s="274">
        <f t="shared" si="46"/>
        <v>521187.28320360929</v>
      </c>
      <c r="BE64" s="274">
        <f t="shared" si="46"/>
        <v>217738.02468380568</v>
      </c>
      <c r="BF64" s="274">
        <f t="shared" si="46"/>
        <v>189074.98655998404</v>
      </c>
      <c r="BG64" s="274">
        <f t="shared" si="46"/>
        <v>13599.236638412893</v>
      </c>
      <c r="BH64" s="274">
        <f t="shared" si="46"/>
        <v>64.063117764265186</v>
      </c>
      <c r="BI64" s="274">
        <f t="shared" si="46"/>
        <v>3565.6653335863102</v>
      </c>
      <c r="BJ64" s="274">
        <f t="shared" si="46"/>
        <v>4816259.712127802</v>
      </c>
      <c r="BK64" s="301"/>
      <c r="BL64" s="302"/>
    </row>
    <row r="65" spans="1:64" x14ac:dyDescent="0.25">
      <c r="A65" s="1493"/>
      <c r="B65" s="126" t="s">
        <v>109</v>
      </c>
      <c r="C65" s="131" t="s">
        <v>189</v>
      </c>
      <c r="D65" s="274">
        <f>SUM(E65:M65)</f>
        <v>283562.300599423</v>
      </c>
      <c r="E65" s="253">
        <v>17164.888964173144</v>
      </c>
      <c r="F65" s="253">
        <v>646.24403174704435</v>
      </c>
      <c r="G65" s="253">
        <v>163864.78254369349</v>
      </c>
      <c r="H65" s="253">
        <v>18835.03887117311</v>
      </c>
      <c r="I65" s="253">
        <v>69171.998640529884</v>
      </c>
      <c r="J65" s="253">
        <v>184.56258910682021</v>
      </c>
      <c r="K65" s="253">
        <v>3.7947071944127977</v>
      </c>
      <c r="L65" s="253">
        <v>330.89891167383848</v>
      </c>
      <c r="M65" s="253">
        <v>13360.091340131188</v>
      </c>
      <c r="N65" s="303"/>
      <c r="O65" s="375"/>
      <c r="P65" s="289">
        <f>SUM(Q65:Y65)</f>
        <v>306185.73164155358</v>
      </c>
      <c r="Q65" s="253">
        <v>10894.183744041207</v>
      </c>
      <c r="R65" s="253">
        <v>648.42995104687361</v>
      </c>
      <c r="S65" s="253">
        <v>201526.76010201589</v>
      </c>
      <c r="T65" s="253">
        <v>5344.352112546223</v>
      </c>
      <c r="U65" s="253">
        <v>73925.661315735735</v>
      </c>
      <c r="V65" s="253">
        <v>184.56258910682021</v>
      </c>
      <c r="W65" s="253">
        <v>3.8185165563339978</v>
      </c>
      <c r="X65" s="253">
        <v>150.82965442641324</v>
      </c>
      <c r="Y65" s="253">
        <v>13507.133656078022</v>
      </c>
      <c r="Z65" s="303"/>
      <c r="AA65" s="375"/>
      <c r="AB65" s="274">
        <f>SUM(AC65:AK65)</f>
        <v>458686.41165750753</v>
      </c>
      <c r="AC65" s="253">
        <v>31084.797944622245</v>
      </c>
      <c r="AD65" s="253">
        <v>7798.9146445676488</v>
      </c>
      <c r="AE65" s="253">
        <v>241713.55188273231</v>
      </c>
      <c r="AF65" s="253">
        <v>34862.909561431581</v>
      </c>
      <c r="AG65" s="253">
        <v>115792.87221843263</v>
      </c>
      <c r="AH65" s="253">
        <v>184.56258910682021</v>
      </c>
      <c r="AI65" s="253">
        <v>3.8796726429851334</v>
      </c>
      <c r="AJ65" s="253">
        <v>9180.0871925376869</v>
      </c>
      <c r="AK65" s="253">
        <v>18064.835951433604</v>
      </c>
      <c r="AL65" s="303"/>
      <c r="AM65" s="375"/>
      <c r="AN65" s="289">
        <f>SUM(AO65:AW65)</f>
        <v>694517.7924502237</v>
      </c>
      <c r="AO65" s="253">
        <v>39552.570616549725</v>
      </c>
      <c r="AP65" s="253">
        <v>214.66835251976818</v>
      </c>
      <c r="AQ65" s="253">
        <v>360550.50012355542</v>
      </c>
      <c r="AR65" s="253">
        <v>93676.377228007696</v>
      </c>
      <c r="AS65" s="253">
        <v>165058.66877619014</v>
      </c>
      <c r="AT65" s="253">
        <v>0</v>
      </c>
      <c r="AU65" s="253">
        <v>2.3381999960246742</v>
      </c>
      <c r="AV65" s="253">
        <v>21984.624161653268</v>
      </c>
      <c r="AW65" s="253">
        <v>13478.044991751687</v>
      </c>
      <c r="AX65" s="303"/>
      <c r="AY65" s="375"/>
      <c r="AZ65" s="524">
        <v>69763.46340909804</v>
      </c>
      <c r="BA65" s="296">
        <f>SUM(BB65:BJ65)+AZ65</f>
        <v>1812715.699757806</v>
      </c>
      <c r="BB65" s="274">
        <f t="shared" si="46"/>
        <v>98696.441269386327</v>
      </c>
      <c r="BC65" s="274">
        <f t="shared" si="46"/>
        <v>9308.2569798813347</v>
      </c>
      <c r="BD65" s="274">
        <f t="shared" si="46"/>
        <v>967655.59465199709</v>
      </c>
      <c r="BE65" s="274">
        <f t="shared" si="46"/>
        <v>152718.67777315862</v>
      </c>
      <c r="BF65" s="274">
        <f t="shared" si="46"/>
        <v>423949.20095088839</v>
      </c>
      <c r="BG65" s="274">
        <f t="shared" si="46"/>
        <v>553.68776732046058</v>
      </c>
      <c r="BH65" s="274">
        <f t="shared" si="46"/>
        <v>13.831096389756603</v>
      </c>
      <c r="BI65" s="274">
        <f t="shared" si="46"/>
        <v>31646.439920291206</v>
      </c>
      <c r="BJ65" s="274">
        <f t="shared" si="46"/>
        <v>58410.105939394503</v>
      </c>
      <c r="BK65" s="303"/>
      <c r="BL65" s="304"/>
    </row>
    <row r="66" spans="1:64" x14ac:dyDescent="0.25">
      <c r="A66" s="1493"/>
      <c r="B66" s="126" t="s">
        <v>1324</v>
      </c>
      <c r="C66" s="131" t="s">
        <v>1325</v>
      </c>
      <c r="D66" s="274">
        <f>SUM(E66:M66)</f>
        <v>188434.2875407536</v>
      </c>
      <c r="E66" s="253">
        <v>6985.1550488769435</v>
      </c>
      <c r="F66" s="253">
        <v>683.3356749896916</v>
      </c>
      <c r="G66" s="253">
        <v>48590.426356368407</v>
      </c>
      <c r="H66" s="253">
        <v>3057.8986355377165</v>
      </c>
      <c r="I66" s="253">
        <v>128409.17789275227</v>
      </c>
      <c r="J66" s="253">
        <v>195.15569229197897</v>
      </c>
      <c r="K66" s="253">
        <v>4.0125071562707975</v>
      </c>
      <c r="L66" s="253">
        <v>158.39672846902354</v>
      </c>
      <c r="M66" s="253">
        <v>350.72900431132825</v>
      </c>
      <c r="N66" s="303"/>
      <c r="O66" s="375"/>
      <c r="P66" s="289">
        <f>SUM(Q66:Y66)</f>
        <v>168955.43873728139</v>
      </c>
      <c r="Q66" s="253">
        <v>7008.7823235341057</v>
      </c>
      <c r="R66" s="253">
        <v>685.64705670749822</v>
      </c>
      <c r="S66" s="253">
        <v>52146.788219854039</v>
      </c>
      <c r="T66" s="253">
        <v>15280.746834239322</v>
      </c>
      <c r="U66" s="253">
        <v>93121.651980702562</v>
      </c>
      <c r="V66" s="253">
        <v>195.15569229197897</v>
      </c>
      <c r="W66" s="253">
        <v>4.0376830737264893</v>
      </c>
      <c r="X66" s="253">
        <v>159.4866314468</v>
      </c>
      <c r="Y66" s="253">
        <v>353.1423154313635</v>
      </c>
      <c r="Z66" s="303"/>
      <c r="AA66" s="375"/>
      <c r="AB66" s="274">
        <f>SUM(AC66:AK66)</f>
        <v>185888.14684023787</v>
      </c>
      <c r="AC66" s="253">
        <v>13091.170705736276</v>
      </c>
      <c r="AD66" s="253">
        <v>691.58400962063661</v>
      </c>
      <c r="AE66" s="253">
        <v>44011.881602911177</v>
      </c>
      <c r="AF66" s="253">
        <v>32353.307588316464</v>
      </c>
      <c r="AG66" s="253">
        <v>95019.31768371629</v>
      </c>
      <c r="AH66" s="253">
        <v>195.15569229197897</v>
      </c>
      <c r="AI66" s="253">
        <v>4.1023492581684664</v>
      </c>
      <c r="AJ66" s="253">
        <v>162.2861269213461</v>
      </c>
      <c r="AK66" s="253">
        <v>359.34108146555985</v>
      </c>
      <c r="AL66" s="303"/>
      <c r="AM66" s="375"/>
      <c r="AN66" s="289">
        <f>SUM(AO66:AW66)</f>
        <v>373257.72385265632</v>
      </c>
      <c r="AO66" s="253">
        <v>18800.318103958121</v>
      </c>
      <c r="AP66" s="253">
        <v>11403.149397753446</v>
      </c>
      <c r="AQ66" s="253">
        <v>72835.169017127468</v>
      </c>
      <c r="AR66" s="253">
        <v>9807.6555830548077</v>
      </c>
      <c r="AS66" s="253">
        <v>258498.32597093616</v>
      </c>
      <c r="AT66" s="253">
        <v>0</v>
      </c>
      <c r="AU66" s="253">
        <v>2.4724026746135168</v>
      </c>
      <c r="AV66" s="253">
        <v>1673.633995566051</v>
      </c>
      <c r="AW66" s="253">
        <v>236.99938158562179</v>
      </c>
      <c r="AX66" s="303"/>
      <c r="AY66" s="375"/>
      <c r="AZ66" s="524">
        <v>93591.992152334453</v>
      </c>
      <c r="BA66" s="296">
        <f>SUM(BB66:BJ66)+AZ66</f>
        <v>1010127.5891232636</v>
      </c>
      <c r="BB66" s="274">
        <f t="shared" si="46"/>
        <v>45885.426182105446</v>
      </c>
      <c r="BC66" s="274">
        <f t="shared" si="46"/>
        <v>13463.716139071272</v>
      </c>
      <c r="BD66" s="274">
        <f t="shared" si="46"/>
        <v>217584.26519626111</v>
      </c>
      <c r="BE66" s="274">
        <f t="shared" si="46"/>
        <v>60499.608641148312</v>
      </c>
      <c r="BF66" s="274">
        <f t="shared" si="46"/>
        <v>575048.47352810728</v>
      </c>
      <c r="BG66" s="274">
        <f t="shared" si="46"/>
        <v>585.46707687593687</v>
      </c>
      <c r="BH66" s="274">
        <f t="shared" si="46"/>
        <v>14.62494216277927</v>
      </c>
      <c r="BI66" s="274">
        <f t="shared" si="46"/>
        <v>2153.8034824032206</v>
      </c>
      <c r="BJ66" s="274">
        <f t="shared" si="46"/>
        <v>1300.2117827938732</v>
      </c>
      <c r="BK66" s="303"/>
      <c r="BL66" s="304"/>
    </row>
    <row r="67" spans="1:64" x14ac:dyDescent="0.25">
      <c r="A67" s="1493"/>
      <c r="B67" s="126" t="s">
        <v>110</v>
      </c>
      <c r="C67" s="131" t="s">
        <v>190</v>
      </c>
      <c r="D67" s="274">
        <f>SUM(E67:M67)</f>
        <v>616667.09528401087</v>
      </c>
      <c r="E67" s="253">
        <v>215013.67797210885</v>
      </c>
      <c r="F67" s="253">
        <v>19802.28463672645</v>
      </c>
      <c r="G67" s="253">
        <v>246714.86494946454</v>
      </c>
      <c r="H67" s="253">
        <v>50727.564293842021</v>
      </c>
      <c r="I67" s="253">
        <v>9973.501971225136</v>
      </c>
      <c r="J67" s="253">
        <v>21185.738409757279</v>
      </c>
      <c r="K67" s="253">
        <v>409.7270773248207</v>
      </c>
      <c r="L67" s="253">
        <v>5832.1736482434208</v>
      </c>
      <c r="M67" s="253">
        <v>47007.562325318206</v>
      </c>
      <c r="N67" s="303"/>
      <c r="O67" s="375"/>
      <c r="P67" s="289">
        <f>SUM(Q67:Y67)</f>
        <v>736058.99894042674</v>
      </c>
      <c r="Q67" s="253">
        <v>257435.71990187376</v>
      </c>
      <c r="R67" s="253">
        <v>30571.794538203016</v>
      </c>
      <c r="S67" s="253">
        <v>241703.62136916662</v>
      </c>
      <c r="T67" s="253">
        <v>84926.551694811293</v>
      </c>
      <c r="U67" s="253">
        <v>10746.652218453408</v>
      </c>
      <c r="V67" s="253">
        <v>14895.94840975728</v>
      </c>
      <c r="W67" s="253">
        <v>140.63164592552542</v>
      </c>
      <c r="X67" s="253">
        <v>16022.026004272982</v>
      </c>
      <c r="Y67" s="253">
        <v>79616.05315796283</v>
      </c>
      <c r="Z67" s="303"/>
      <c r="AA67" s="375"/>
      <c r="AB67" s="274">
        <f>SUM(AC67:AK67)</f>
        <v>945991.51792018418</v>
      </c>
      <c r="AC67" s="253">
        <v>318910.24148726533</v>
      </c>
      <c r="AD67" s="253">
        <v>44218.162836388772</v>
      </c>
      <c r="AE67" s="253">
        <v>299589.47217024758</v>
      </c>
      <c r="AF67" s="253">
        <v>88559.380239416088</v>
      </c>
      <c r="AG67" s="253">
        <v>13884.46814530643</v>
      </c>
      <c r="AH67" s="253">
        <v>26172.408409757278</v>
      </c>
      <c r="AI67" s="253">
        <v>339.71180936561149</v>
      </c>
      <c r="AJ67" s="253">
        <v>11470.843888432282</v>
      </c>
      <c r="AK67" s="253">
        <v>142846.82893400465</v>
      </c>
      <c r="AL67" s="303"/>
      <c r="AM67" s="375"/>
      <c r="AN67" s="289">
        <f>SUM(AO67:AW67)</f>
        <v>1863231.7697094544</v>
      </c>
      <c r="AO67" s="253">
        <v>586622.86102242488</v>
      </c>
      <c r="AP67" s="253">
        <v>52826.977712973785</v>
      </c>
      <c r="AQ67" s="253">
        <v>655621.18719364237</v>
      </c>
      <c r="AR67" s="253">
        <v>164493.90248489068</v>
      </c>
      <c r="AS67" s="253">
        <v>34440.922775662046</v>
      </c>
      <c r="AT67" s="253">
        <v>92052.24</v>
      </c>
      <c r="AU67" s="253">
        <v>159.81891311884704</v>
      </c>
      <c r="AV67" s="253">
        <v>19372.655333483122</v>
      </c>
      <c r="AW67" s="253">
        <v>257641.20427325845</v>
      </c>
      <c r="AX67" s="303"/>
      <c r="AY67" s="375"/>
      <c r="AZ67" s="524">
        <v>150605.68647236138</v>
      </c>
      <c r="BA67" s="296">
        <f>SUM(BB67:BJ67)+AZ67</f>
        <v>4312555.0683264369</v>
      </c>
      <c r="BB67" s="274">
        <f t="shared" si="46"/>
        <v>1377982.5003836728</v>
      </c>
      <c r="BC67" s="274">
        <f t="shared" si="46"/>
        <v>147419.21972429202</v>
      </c>
      <c r="BD67" s="274">
        <f t="shared" si="46"/>
        <v>1443629.1456825212</v>
      </c>
      <c r="BE67" s="274">
        <f t="shared" si="46"/>
        <v>388707.39871296007</v>
      </c>
      <c r="BF67" s="274">
        <f t="shared" si="46"/>
        <v>69045.545110647014</v>
      </c>
      <c r="BG67" s="274">
        <f t="shared" si="46"/>
        <v>154306.33522927185</v>
      </c>
      <c r="BH67" s="274">
        <f t="shared" si="46"/>
        <v>1049.8894457348047</v>
      </c>
      <c r="BI67" s="274">
        <f t="shared" si="46"/>
        <v>52697.698874431808</v>
      </c>
      <c r="BJ67" s="274">
        <f t="shared" si="46"/>
        <v>527111.64869054407</v>
      </c>
      <c r="BK67" s="303"/>
      <c r="BL67" s="304"/>
    </row>
    <row r="68" spans="1:64" x14ac:dyDescent="0.25">
      <c r="A68" s="1493"/>
      <c r="B68" s="126" t="s">
        <v>111</v>
      </c>
      <c r="C68" s="131" t="s">
        <v>163</v>
      </c>
      <c r="D68" s="274">
        <f>SUM(E68:O68)</f>
        <v>2692030.0329560707</v>
      </c>
      <c r="E68" s="253">
        <v>1525691.0696477187</v>
      </c>
      <c r="F68" s="253">
        <v>129822.09351600884</v>
      </c>
      <c r="G68" s="253">
        <v>449243.34186674398</v>
      </c>
      <c r="H68" s="253">
        <v>128377.4616863687</v>
      </c>
      <c r="I68" s="253">
        <v>120994.03677975188</v>
      </c>
      <c r="J68" s="253">
        <v>21717.77331576349</v>
      </c>
      <c r="K68" s="253">
        <v>3087.2673176084822</v>
      </c>
      <c r="L68" s="253">
        <v>41143.278085712314</v>
      </c>
      <c r="M68" s="253">
        <v>13854.687997930634</v>
      </c>
      <c r="N68" s="253">
        <v>105106.80218129631</v>
      </c>
      <c r="O68" s="254">
        <v>152992.22056116664</v>
      </c>
      <c r="P68" s="289">
        <f>SUM(Q68:AA68)</f>
        <v>2683521.9707822734</v>
      </c>
      <c r="Q68" s="253">
        <v>1517914.1103054981</v>
      </c>
      <c r="R68" s="253">
        <v>133488.8538041148</v>
      </c>
      <c r="S68" s="253">
        <v>457437.162669871</v>
      </c>
      <c r="T68" s="253">
        <v>123738.98481141397</v>
      </c>
      <c r="U68" s="253">
        <v>125309.20263973063</v>
      </c>
      <c r="V68" s="253">
        <v>22462.88067041507</v>
      </c>
      <c r="W68" s="253">
        <v>2954.5613699582723</v>
      </c>
      <c r="X68" s="253">
        <v>52068.909065043423</v>
      </c>
      <c r="Y68" s="253">
        <v>11686.679064552183</v>
      </c>
      <c r="Z68" s="253">
        <v>107668.77267632142</v>
      </c>
      <c r="AA68" s="254">
        <v>128791.85370535441</v>
      </c>
      <c r="AB68" s="274">
        <f>SUM(AC68:AM68)</f>
        <v>3735037.3410751899</v>
      </c>
      <c r="AC68" s="253">
        <v>2133629.2636598991</v>
      </c>
      <c r="AD68" s="253">
        <v>176110.93853685842</v>
      </c>
      <c r="AE68" s="253">
        <v>653796.97273101797</v>
      </c>
      <c r="AF68" s="253">
        <v>182828.95909294282</v>
      </c>
      <c r="AG68" s="253">
        <v>163823.45195072546</v>
      </c>
      <c r="AH68" s="253">
        <v>32283.137454847572</v>
      </c>
      <c r="AI68" s="253">
        <v>14488.098269657508</v>
      </c>
      <c r="AJ68" s="253">
        <v>88205.341937291814</v>
      </c>
      <c r="AK68" s="253">
        <v>18535.485293856498</v>
      </c>
      <c r="AL68" s="253">
        <v>152659.41315807943</v>
      </c>
      <c r="AM68" s="254">
        <v>118676.27899001264</v>
      </c>
      <c r="AN68" s="289">
        <f>SUM(AO68:AY68)</f>
        <v>6804090.1440339796</v>
      </c>
      <c r="AO68" s="253">
        <v>3083481.5007310756</v>
      </c>
      <c r="AP68" s="253">
        <v>372687.56375512853</v>
      </c>
      <c r="AQ68" s="253">
        <v>1022465.7915077729</v>
      </c>
      <c r="AR68" s="253">
        <v>311138.25703440851</v>
      </c>
      <c r="AS68" s="253">
        <v>555599.27853685967</v>
      </c>
      <c r="AT68" s="253">
        <v>45978.413928649425</v>
      </c>
      <c r="AU68" s="253">
        <v>13048.407451839454</v>
      </c>
      <c r="AV68" s="253">
        <v>99862.896574994505</v>
      </c>
      <c r="AW68" s="253">
        <v>30354.686067949962</v>
      </c>
      <c r="AX68" s="253">
        <v>845000.70341459836</v>
      </c>
      <c r="AY68" s="254">
        <v>424472.64503070241</v>
      </c>
      <c r="AZ68" s="524">
        <v>111525.33836351888</v>
      </c>
      <c r="BA68" s="296">
        <f>SUM(BB68:BL68)+AZ68</f>
        <v>16026204.82721103</v>
      </c>
      <c r="BB68" s="274">
        <f t="shared" si="46"/>
        <v>8260715.9443441909</v>
      </c>
      <c r="BC68" s="274">
        <f t="shared" si="46"/>
        <v>812109.44961211062</v>
      </c>
      <c r="BD68" s="274">
        <f t="shared" si="46"/>
        <v>2582943.2687754058</v>
      </c>
      <c r="BE68" s="274">
        <f t="shared" si="46"/>
        <v>746083.66262513399</v>
      </c>
      <c r="BF68" s="274">
        <f t="shared" si="46"/>
        <v>965725.96990706772</v>
      </c>
      <c r="BG68" s="274">
        <f t="shared" si="46"/>
        <v>122442.20536967556</v>
      </c>
      <c r="BH68" s="274">
        <f t="shared" si="46"/>
        <v>33578.334409063718</v>
      </c>
      <c r="BI68" s="274">
        <f t="shared" si="46"/>
        <v>281280.42566304206</v>
      </c>
      <c r="BJ68" s="274">
        <f t="shared" si="46"/>
        <v>74431.538424289276</v>
      </c>
      <c r="BK68" s="274">
        <f t="shared" ref="BK68:BL71" si="47">N68+Z68+AL68+AX68</f>
        <v>1210435.6914302956</v>
      </c>
      <c r="BL68" s="300">
        <f t="shared" si="47"/>
        <v>824932.99828723609</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89">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-34884.934544156124</v>
      </c>
      <c r="E70" s="253">
        <v>-13062.361356987352</v>
      </c>
      <c r="F70" s="253">
        <v>-1311.8648448349977</v>
      </c>
      <c r="G70" s="253">
        <v>-7006.506247079772</v>
      </c>
      <c r="H70" s="253">
        <v>-1851.5297602904786</v>
      </c>
      <c r="I70" s="253">
        <v>-1986.4557816089377</v>
      </c>
      <c r="J70" s="253">
        <v>-354.27451702461366</v>
      </c>
      <c r="K70" s="253">
        <v>-28.889836850796875</v>
      </c>
      <c r="L70" s="253">
        <v>-441.83585204242797</v>
      </c>
      <c r="M70" s="253">
        <v>-6558.4478353166387</v>
      </c>
      <c r="N70" s="253">
        <v>-1124.6536550601609</v>
      </c>
      <c r="O70" s="254">
        <v>-1158.1148570599489</v>
      </c>
      <c r="P70" s="289">
        <f>SUM(Q70:AA70)</f>
        <v>-390047.42318139295</v>
      </c>
      <c r="Q70" s="253">
        <v>-140367.64444302599</v>
      </c>
      <c r="R70" s="253">
        <v>-14097.250341233441</v>
      </c>
      <c r="S70" s="253">
        <v>-75246.621185723256</v>
      </c>
      <c r="T70" s="253">
        <v>-19884.569223746581</v>
      </c>
      <c r="U70" s="253">
        <v>-31001.62514913562</v>
      </c>
      <c r="V70" s="253">
        <v>-3829.5254163560326</v>
      </c>
      <c r="W70" s="253">
        <v>-450.8692823470094</v>
      </c>
      <c r="X70" s="253">
        <v>-4745.1117307951672</v>
      </c>
      <c r="Y70" s="253">
        <v>-70434.682055137411</v>
      </c>
      <c r="Z70" s="253">
        <v>-17551.908962474088</v>
      </c>
      <c r="AA70" s="254">
        <v>-12437.615391418323</v>
      </c>
      <c r="AB70" s="274">
        <f>SUM(AC70:AM70)</f>
        <v>-2121303.4020841075</v>
      </c>
      <c r="AC70" s="253">
        <v>-755674.24750113196</v>
      </c>
      <c r="AD70" s="253">
        <v>-75893.05274528978</v>
      </c>
      <c r="AE70" s="253">
        <v>-408260.01352175872</v>
      </c>
      <c r="AF70" s="253">
        <v>-107886.232926315</v>
      </c>
      <c r="AG70" s="253">
        <v>-175626.85338427668</v>
      </c>
      <c r="AH70" s="253">
        <v>-20596.445458951293</v>
      </c>
      <c r="AI70" s="253">
        <v>-2554.2129796521353</v>
      </c>
      <c r="AJ70" s="253">
        <v>-25745.200898724852</v>
      </c>
      <c r="AK70" s="253">
        <v>-382152.23215480492</v>
      </c>
      <c r="AL70" s="253">
        <v>-99433.062851950395</v>
      </c>
      <c r="AM70" s="254">
        <v>-67481.847661251537</v>
      </c>
      <c r="AN70" s="289">
        <f>SUM(AO70:AY70)</f>
        <v>5166022.1794812903</v>
      </c>
      <c r="AO70" s="253">
        <v>2574175.2635880788</v>
      </c>
      <c r="AP70" s="253">
        <v>258526.76560189074</v>
      </c>
      <c r="AQ70" s="253">
        <v>896896.853678777</v>
      </c>
      <c r="AR70" s="253">
        <v>237012.73615352609</v>
      </c>
      <c r="AS70" s="253">
        <v>98096.119677037059</v>
      </c>
      <c r="AT70" s="253">
        <v>0</v>
      </c>
      <c r="AU70" s="253">
        <v>1426.6518889589638</v>
      </c>
      <c r="AV70" s="253">
        <v>56559.028360889642</v>
      </c>
      <c r="AW70" s="253">
        <v>839541.28078648762</v>
      </c>
      <c r="AX70" s="253">
        <v>55538.190461325648</v>
      </c>
      <c r="AY70" s="254">
        <v>148249.28928431863</v>
      </c>
      <c r="AZ70" s="524">
        <v>-622109.81723910605</v>
      </c>
      <c r="BA70" s="296">
        <f>SUM(BB70:BL70)+AZ70</f>
        <v>1997676.6024325276</v>
      </c>
      <c r="BB70" s="274">
        <f t="shared" si="46"/>
        <v>1665071.0102869335</v>
      </c>
      <c r="BC70" s="274">
        <f t="shared" si="46"/>
        <v>167224.59767053253</v>
      </c>
      <c r="BD70" s="274">
        <f t="shared" si="46"/>
        <v>406383.71272421523</v>
      </c>
      <c r="BE70" s="274">
        <f t="shared" si="46"/>
        <v>107390.40424317402</v>
      </c>
      <c r="BF70" s="274">
        <f t="shared" si="46"/>
        <v>-110518.81463798418</v>
      </c>
      <c r="BG70" s="274">
        <f t="shared" si="46"/>
        <v>-24780.245392331941</v>
      </c>
      <c r="BH70" s="274">
        <f t="shared" si="46"/>
        <v>-1607.3202098909778</v>
      </c>
      <c r="BI70" s="274">
        <f t="shared" si="46"/>
        <v>25626.879879327196</v>
      </c>
      <c r="BJ70" s="274">
        <f t="shared" si="46"/>
        <v>380395.91874122864</v>
      </c>
      <c r="BK70" s="274">
        <f t="shared" si="47"/>
        <v>-62571.435008158995</v>
      </c>
      <c r="BL70" s="300">
        <f t="shared" si="47"/>
        <v>67171.71137458882</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89">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4372975.7832801649</v>
      </c>
      <c r="E72" s="275">
        <f t="shared" ref="E72:BG72" si="48">SUM(E64:E71)</f>
        <v>1872904.1548805053</v>
      </c>
      <c r="F72" s="275">
        <f t="shared" si="48"/>
        <v>153851.92960868136</v>
      </c>
      <c r="G72" s="275">
        <f t="shared" si="48"/>
        <v>948377.69679283444</v>
      </c>
      <c r="H72" s="275">
        <f t="shared" si="48"/>
        <v>253750.85715390343</v>
      </c>
      <c r="I72" s="275">
        <f t="shared" si="48"/>
        <v>342821.17832555645</v>
      </c>
      <c r="J72" s="275">
        <f t="shared" si="48"/>
        <v>43757.127702699254</v>
      </c>
      <c r="K72" s="275">
        <f t="shared" si="48"/>
        <v>3492.9394434761139</v>
      </c>
      <c r="L72" s="275">
        <f t="shared" si="48"/>
        <v>47695.091603387795</v>
      </c>
      <c r="M72" s="275">
        <f>SUM(M64:M71)</f>
        <v>450508.55353877757</v>
      </c>
      <c r="N72" s="275">
        <f>SUM(N68:N71)</f>
        <v>103982.14852623615</v>
      </c>
      <c r="O72" s="275">
        <f>SUM(O68:O71)</f>
        <v>151834.10570410668</v>
      </c>
      <c r="P72" s="277">
        <f t="shared" si="48"/>
        <v>4262296.0771384733</v>
      </c>
      <c r="Q72" s="275">
        <f t="shared" si="48"/>
        <v>1830411.4622914831</v>
      </c>
      <c r="R72" s="275">
        <f t="shared" si="48"/>
        <v>154207.12029505795</v>
      </c>
      <c r="S72" s="275">
        <f t="shared" si="48"/>
        <v>926627.28113829903</v>
      </c>
      <c r="T72" s="275">
        <f t="shared" si="48"/>
        <v>264326.26131852472</v>
      </c>
      <c r="U72" s="275">
        <f t="shared" si="48"/>
        <v>291795.5185061454</v>
      </c>
      <c r="V72" s="275">
        <f t="shared" si="48"/>
        <v>35561.674158019421</v>
      </c>
      <c r="W72" s="275">
        <f t="shared" si="48"/>
        <v>2669.3144419608207</v>
      </c>
      <c r="X72" s="275">
        <f t="shared" si="48"/>
        <v>64332.944871152969</v>
      </c>
      <c r="Y72" s="275">
        <f>SUM(Y64:Y71)</f>
        <v>485893.39809004677</v>
      </c>
      <c r="Z72" s="275">
        <f>SUM(Z68:Z71)</f>
        <v>90116.863713847328</v>
      </c>
      <c r="AA72" s="283">
        <f>SUM(AA68:AA71)</f>
        <v>116354.23831393609</v>
      </c>
      <c r="AB72" s="277">
        <f t="shared" si="48"/>
        <v>4821214.9879898811</v>
      </c>
      <c r="AC72" s="275">
        <f t="shared" si="48"/>
        <v>1922878.0569342053</v>
      </c>
      <c r="AD72" s="275">
        <f t="shared" si="48"/>
        <v>179330.20691126949</v>
      </c>
      <c r="AE72" s="275">
        <f t="shared" si="48"/>
        <v>951532.00697173143</v>
      </c>
      <c r="AF72" s="275">
        <f t="shared" si="48"/>
        <v>289784.62769678672</v>
      </c>
      <c r="AG72" s="275">
        <f t="shared" si="48"/>
        <v>253057.77887881972</v>
      </c>
      <c r="AH72" s="275">
        <f t="shared" si="48"/>
        <v>49297.230899856659</v>
      </c>
      <c r="AI72" s="275">
        <f t="shared" si="48"/>
        <v>12300.988050639929</v>
      </c>
      <c r="AJ72" s="275">
        <f t="shared" si="48"/>
        <v>84459.82356873322</v>
      </c>
      <c r="AK72" s="275">
        <f>SUM(AK64:AK71)</f>
        <v>974153.48644294776</v>
      </c>
      <c r="AL72" s="275">
        <f>SUM(AL68:AL71)</f>
        <v>53226.350306129039</v>
      </c>
      <c r="AM72" s="275">
        <f>SUM(AM68:AM71)</f>
        <v>51194.4313287611</v>
      </c>
      <c r="AN72" s="277">
        <f t="shared" si="48"/>
        <v>18309761.322497357</v>
      </c>
      <c r="AO72" s="275">
        <f t="shared" si="48"/>
        <v>6409330.3391210511</v>
      </c>
      <c r="AP72" s="275">
        <f t="shared" si="48"/>
        <v>723819.36809797445</v>
      </c>
      <c r="AQ72" s="275">
        <f t="shared" si="48"/>
        <v>3312846.2853311449</v>
      </c>
      <c r="AR72" s="275">
        <f t="shared" si="48"/>
        <v>865276.03051016585</v>
      </c>
      <c r="AS72" s="275">
        <f t="shared" si="48"/>
        <v>1224650.8857081886</v>
      </c>
      <c r="AT72" s="275">
        <f t="shared" si="48"/>
        <v>138090.65392864944</v>
      </c>
      <c r="AU72" s="275">
        <f t="shared" si="48"/>
        <v>14650.180865147482</v>
      </c>
      <c r="AV72" s="275">
        <f t="shared" si="48"/>
        <v>200483.05310980784</v>
      </c>
      <c r="AW72" s="275">
        <f>SUM(AW64:AW71)</f>
        <v>3947353.6976342802</v>
      </c>
      <c r="AX72" s="275">
        <f>SUM(AX68:AX71)</f>
        <v>900538.89387592406</v>
      </c>
      <c r="AY72" s="283">
        <f>SUM(AY68:AY71)</f>
        <v>572721.93431502103</v>
      </c>
      <c r="AZ72" s="299">
        <f>SUM(AZ64:AZ71)</f>
        <v>-434818.52466401085</v>
      </c>
      <c r="BA72" s="297">
        <f>SUM(BA64:BA71)</f>
        <v>31331429.646241862</v>
      </c>
      <c r="BB72" s="275">
        <f t="shared" si="48"/>
        <v>12035524.013227245</v>
      </c>
      <c r="BC72" s="275">
        <f>SUM(BC64:BC71)</f>
        <v>1211208.6249129833</v>
      </c>
      <c r="BD72" s="275">
        <f t="shared" si="48"/>
        <v>6139383.2702340102</v>
      </c>
      <c r="BE72" s="275">
        <f t="shared" si="48"/>
        <v>1673137.7766793808</v>
      </c>
      <c r="BF72" s="275">
        <f t="shared" si="48"/>
        <v>2112325.3614187106</v>
      </c>
      <c r="BG72" s="275">
        <f t="shared" si="48"/>
        <v>266706.68668922479</v>
      </c>
      <c r="BH72" s="275">
        <f>SUM(BH64:BH71)</f>
        <v>33113.422801224347</v>
      </c>
      <c r="BI72" s="275">
        <f>SUM(BI64:BI71)</f>
        <v>396970.91315308184</v>
      </c>
      <c r="BJ72" s="275">
        <f>SUM(BJ64:BJ71)</f>
        <v>5857909.1357060522</v>
      </c>
      <c r="BK72" s="275">
        <f>SUM(BK68:BK71)</f>
        <v>1147864.2564221367</v>
      </c>
      <c r="BL72" s="299">
        <f>SUM(BL68:BL71)</f>
        <v>892104.70966182486</v>
      </c>
    </row>
    <row r="73" spans="1:64" ht="14.85" customHeight="1" x14ac:dyDescent="0.25">
      <c r="A73" s="1502" t="s">
        <v>6</v>
      </c>
      <c r="B73" s="126" t="s">
        <v>120</v>
      </c>
      <c r="C73" s="131" t="s">
        <v>191</v>
      </c>
      <c r="D73" s="273">
        <f>SUM(E73:O73)</f>
        <v>398785.84032893431</v>
      </c>
      <c r="E73" s="251">
        <v>223097.62174057012</v>
      </c>
      <c r="F73" s="251">
        <v>31419.168928651903</v>
      </c>
      <c r="G73" s="251">
        <v>49000.981688694388</v>
      </c>
      <c r="H73" s="251">
        <v>25003.368891145474</v>
      </c>
      <c r="I73" s="251">
        <v>21238.03591336749</v>
      </c>
      <c r="J73" s="251">
        <v>0</v>
      </c>
      <c r="K73" s="251">
        <v>232.56463825096446</v>
      </c>
      <c r="L73" s="251">
        <v>8319.7985209344297</v>
      </c>
      <c r="M73" s="251">
        <v>2987.3171732526107</v>
      </c>
      <c r="N73" s="251">
        <v>26822.608909048096</v>
      </c>
      <c r="O73" s="252">
        <v>10664.373925018888</v>
      </c>
      <c r="P73" s="276">
        <f>SUM(Q73:AA73)</f>
        <v>443808.37802918063</v>
      </c>
      <c r="Q73" s="251">
        <v>248903.9720813164</v>
      </c>
      <c r="R73" s="251">
        <v>32940.132255490862</v>
      </c>
      <c r="S73" s="251">
        <v>54866.67529525076</v>
      </c>
      <c r="T73" s="251">
        <v>27907.871548039788</v>
      </c>
      <c r="U73" s="251">
        <v>41392.152738304576</v>
      </c>
      <c r="V73" s="251">
        <v>176.51</v>
      </c>
      <c r="W73" s="251">
        <v>3960.845672176576</v>
      </c>
      <c r="X73" s="251">
        <v>7599.2050254092655</v>
      </c>
      <c r="Y73" s="251">
        <v>3491.7266075436187</v>
      </c>
      <c r="Z73" s="251">
        <v>12309.864657770755</v>
      </c>
      <c r="AA73" s="252">
        <v>10259.42214787804</v>
      </c>
      <c r="AB73" s="273">
        <f>SUM(AC73:AM73)</f>
        <v>527412.67245661851</v>
      </c>
      <c r="AC73" s="251">
        <v>284778.18135101418</v>
      </c>
      <c r="AD73" s="251">
        <v>43840.256012644393</v>
      </c>
      <c r="AE73" s="251">
        <v>79829.48477862266</v>
      </c>
      <c r="AF73" s="251">
        <v>44963.486566378095</v>
      </c>
      <c r="AG73" s="251">
        <v>26567.31674621725</v>
      </c>
      <c r="AH73" s="251">
        <v>29.16</v>
      </c>
      <c r="AI73" s="251">
        <v>8653.30221840179</v>
      </c>
      <c r="AJ73" s="251">
        <v>8559.5265872363962</v>
      </c>
      <c r="AK73" s="251">
        <v>3801.2615969371877</v>
      </c>
      <c r="AL73" s="251">
        <v>15583.180723184088</v>
      </c>
      <c r="AM73" s="252">
        <v>10807.515875982577</v>
      </c>
      <c r="AN73" s="276">
        <f>SUM(AO73:AY73)</f>
        <v>1547063.9938087631</v>
      </c>
      <c r="AO73" s="251">
        <v>1014751.9868190007</v>
      </c>
      <c r="AP73" s="251">
        <v>197256.43861381087</v>
      </c>
      <c r="AQ73" s="251">
        <v>127651.80221915341</v>
      </c>
      <c r="AR73" s="251">
        <v>80281.906655618091</v>
      </c>
      <c r="AS73" s="251">
        <v>49982.206196479434</v>
      </c>
      <c r="AT73" s="251">
        <v>0</v>
      </c>
      <c r="AU73" s="251">
        <v>1632.9423938439959</v>
      </c>
      <c r="AV73" s="249">
        <v>22858.478669916942</v>
      </c>
      <c r="AW73" s="251">
        <v>8039.8970017252013</v>
      </c>
      <c r="AX73" s="251">
        <v>21566.545799213996</v>
      </c>
      <c r="AY73" s="252">
        <v>23041.789440000597</v>
      </c>
      <c r="AZ73" s="854">
        <v>10267.910000000003</v>
      </c>
      <c r="BA73" s="294">
        <f>SUM(BB73:BL73)+AZ73</f>
        <v>2927338.7946234969</v>
      </c>
      <c r="BB73" s="274">
        <f t="shared" ref="BB73:BL76" si="49">E73+Q73+AC73+AO73</f>
        <v>1771531.7619919013</v>
      </c>
      <c r="BC73" s="274">
        <f t="shared" si="49"/>
        <v>305455.99581059802</v>
      </c>
      <c r="BD73" s="274">
        <f t="shared" si="49"/>
        <v>311348.94398172118</v>
      </c>
      <c r="BE73" s="274">
        <f t="shared" si="49"/>
        <v>178156.63366118143</v>
      </c>
      <c r="BF73" s="274">
        <f t="shared" si="49"/>
        <v>139179.71159436877</v>
      </c>
      <c r="BG73" s="274">
        <f t="shared" si="49"/>
        <v>205.67</v>
      </c>
      <c r="BH73" s="274">
        <f t="shared" si="49"/>
        <v>14479.654922673328</v>
      </c>
      <c r="BI73" s="274">
        <f t="shared" si="49"/>
        <v>47337.008803497032</v>
      </c>
      <c r="BJ73" s="274">
        <f t="shared" si="49"/>
        <v>18320.20237945862</v>
      </c>
      <c r="BK73" s="274">
        <f t="shared" si="49"/>
        <v>76282.200089216931</v>
      </c>
      <c r="BL73" s="298">
        <f t="shared" si="49"/>
        <v>54773.101388880103</v>
      </c>
    </row>
    <row r="74" spans="1:64" s="255" customFormat="1" x14ac:dyDescent="0.25">
      <c r="A74" s="1502"/>
      <c r="B74" s="126" t="s">
        <v>45</v>
      </c>
      <c r="C74" s="131" t="s">
        <v>234</v>
      </c>
      <c r="D74" s="274">
        <f>SUM(E74:O74)</f>
        <v>557252.89250000031</v>
      </c>
      <c r="E74" s="253">
        <v>488299.58063871169</v>
      </c>
      <c r="F74" s="253">
        <v>15145.053523480936</v>
      </c>
      <c r="G74" s="253">
        <v>22620.52057140879</v>
      </c>
      <c r="H74" s="253">
        <v>4851.987735825559</v>
      </c>
      <c r="I74" s="253">
        <v>7264.5703148055673</v>
      </c>
      <c r="J74" s="253">
        <v>7858.0393105132425</v>
      </c>
      <c r="K74" s="253">
        <v>206.82862106402737</v>
      </c>
      <c r="L74" s="253">
        <v>692.56645191880534</v>
      </c>
      <c r="M74" s="253">
        <v>53.742870040259078</v>
      </c>
      <c r="N74" s="253">
        <v>9010.1061622767938</v>
      </c>
      <c r="O74" s="254">
        <v>1249.896299954486</v>
      </c>
      <c r="P74" s="289">
        <f>SUM(Q74:AA74)</f>
        <v>573811.50450000004</v>
      </c>
      <c r="Q74" s="253">
        <v>503519.09086255287</v>
      </c>
      <c r="R74" s="253">
        <v>16438.787576027287</v>
      </c>
      <c r="S74" s="253">
        <v>22916.624680420144</v>
      </c>
      <c r="T74" s="253">
        <v>4963.6389095831237</v>
      </c>
      <c r="U74" s="253">
        <v>7157.9973586677543</v>
      </c>
      <c r="V74" s="253">
        <v>7955.2727457618739</v>
      </c>
      <c r="W74" s="253">
        <v>206.8630916720067</v>
      </c>
      <c r="X74" s="253">
        <v>739.26224971389342</v>
      </c>
      <c r="Y74" s="253">
        <v>50.506071054833491</v>
      </c>
      <c r="Z74" s="253">
        <v>8600.8091781754792</v>
      </c>
      <c r="AA74" s="254">
        <v>1262.6517763708373</v>
      </c>
      <c r="AB74" s="274">
        <f>SUM(AC74:AM74)</f>
        <v>590220.58789999993</v>
      </c>
      <c r="AC74" s="253">
        <v>518221.0004028558</v>
      </c>
      <c r="AD74" s="253">
        <v>17885.103050534075</v>
      </c>
      <c r="AE74" s="253">
        <v>23368.789722813857</v>
      </c>
      <c r="AF74" s="253">
        <v>5090.686925065258</v>
      </c>
      <c r="AG74" s="253">
        <v>7154.5682699317158</v>
      </c>
      <c r="AH74" s="253">
        <v>7914.1193065709604</v>
      </c>
      <c r="AI74" s="253">
        <v>204.00398951459061</v>
      </c>
      <c r="AJ74" s="253">
        <v>801.2290479857794</v>
      </c>
      <c r="AK74" s="253">
        <v>56.998001381102192</v>
      </c>
      <c r="AL74" s="253">
        <v>8296.1893821654376</v>
      </c>
      <c r="AM74" s="254">
        <v>1227.8998011814588</v>
      </c>
      <c r="AN74" s="289">
        <f>SUM(AO74:AY74)</f>
        <v>1271360.152023115</v>
      </c>
      <c r="AO74" s="253">
        <v>1111262.4985862826</v>
      </c>
      <c r="AP74" s="253">
        <v>47404.935460941517</v>
      </c>
      <c r="AQ74" s="253">
        <v>51836.23637178653</v>
      </c>
      <c r="AR74" s="253">
        <v>14222.206117302349</v>
      </c>
      <c r="AS74" s="253">
        <v>15806.37702240711</v>
      </c>
      <c r="AT74" s="253">
        <v>15575.277703968675</v>
      </c>
      <c r="AU74" s="253">
        <v>444.35040386280201</v>
      </c>
      <c r="AV74" s="253">
        <v>2740.1145373202098</v>
      </c>
      <c r="AW74" s="253">
        <v>350.23451971130572</v>
      </c>
      <c r="AX74" s="253">
        <v>9784.6884660597043</v>
      </c>
      <c r="AY74" s="254">
        <v>1933.2328334725378</v>
      </c>
      <c r="AZ74" s="524">
        <v>0</v>
      </c>
      <c r="BA74" s="296">
        <f>SUM(BB74:BL74)+AZ74</f>
        <v>2992645.1369231162</v>
      </c>
      <c r="BB74" s="274">
        <f t="shared" si="49"/>
        <v>2621302.1704904027</v>
      </c>
      <c r="BC74" s="274">
        <f t="shared" si="49"/>
        <v>96873.879610983815</v>
      </c>
      <c r="BD74" s="274">
        <f t="shared" si="49"/>
        <v>120742.17134642933</v>
      </c>
      <c r="BE74" s="274">
        <f t="shared" si="49"/>
        <v>29128.51968777629</v>
      </c>
      <c r="BF74" s="274">
        <f t="shared" si="49"/>
        <v>37383.512965812144</v>
      </c>
      <c r="BG74" s="274">
        <f t="shared" si="49"/>
        <v>39302.70906681475</v>
      </c>
      <c r="BH74" s="274">
        <f t="shared" si="49"/>
        <v>1062.0461061134267</v>
      </c>
      <c r="BI74" s="274">
        <f t="shared" si="49"/>
        <v>4973.1722869386886</v>
      </c>
      <c r="BJ74" s="274">
        <f t="shared" si="49"/>
        <v>511.48146218750048</v>
      </c>
      <c r="BK74" s="274">
        <f t="shared" si="49"/>
        <v>35691.793188677417</v>
      </c>
      <c r="BL74" s="300">
        <f t="shared" si="49"/>
        <v>5673.6807109793199</v>
      </c>
    </row>
    <row r="75" spans="1:64" x14ac:dyDescent="0.25">
      <c r="A75" s="1502"/>
      <c r="B75" s="126" t="s">
        <v>46</v>
      </c>
      <c r="C75" s="131" t="s">
        <v>167</v>
      </c>
      <c r="D75" s="274">
        <f>SUM(E75:O75)</f>
        <v>-206.52234629480901</v>
      </c>
      <c r="E75" s="253">
        <v>-17.712059343782016</v>
      </c>
      <c r="F75" s="253">
        <v>-4.0419089594813542</v>
      </c>
      <c r="G75" s="253">
        <v>-72.352929325052884</v>
      </c>
      <c r="H75" s="253">
        <v>-64.100960647356928</v>
      </c>
      <c r="I75" s="253">
        <v>-9.2139881277533267</v>
      </c>
      <c r="J75" s="253">
        <v>0</v>
      </c>
      <c r="K75" s="253">
        <v>-6.0429467305193614E-2</v>
      </c>
      <c r="L75" s="253">
        <v>-6.5715071277588128</v>
      </c>
      <c r="M75" s="253">
        <v>0</v>
      </c>
      <c r="N75" s="253">
        <v>-16.011279040486084</v>
      </c>
      <c r="O75" s="254">
        <v>-16.457284255832395</v>
      </c>
      <c r="P75" s="289">
        <f>SUM(Q75:AA75)</f>
        <v>-4750.0146592631772</v>
      </c>
      <c r="Q75" s="253">
        <v>-2058.845201551967</v>
      </c>
      <c r="R75" s="253">
        <v>-469.83045307261131</v>
      </c>
      <c r="S75" s="253">
        <v>-885.84216240809667</v>
      </c>
      <c r="T75" s="253">
        <v>-784.81043023408313</v>
      </c>
      <c r="U75" s="253">
        <v>-97.926447651047397</v>
      </c>
      <c r="V75" s="253">
        <v>0</v>
      </c>
      <c r="W75" s="253">
        <v>-0.64224557103761304</v>
      </c>
      <c r="X75" s="253">
        <v>-80.457254994904559</v>
      </c>
      <c r="Y75" s="253">
        <v>0</v>
      </c>
      <c r="Z75" s="253">
        <v>-170.16818960963704</v>
      </c>
      <c r="AA75" s="254">
        <v>-201.49227416979411</v>
      </c>
      <c r="AB75" s="274">
        <f>SUM(AC75:AM75)</f>
        <v>-57545.296050540528</v>
      </c>
      <c r="AC75" s="253">
        <v>-26184.799781253259</v>
      </c>
      <c r="AD75" s="253">
        <v>-5975.3964676743117</v>
      </c>
      <c r="AE75" s="253">
        <v>-10154.631525680888</v>
      </c>
      <c r="AF75" s="253">
        <v>-8996.4793670170402</v>
      </c>
      <c r="AG75" s="253">
        <v>-1093.8892736003343</v>
      </c>
      <c r="AH75" s="253">
        <v>0</v>
      </c>
      <c r="AI75" s="253">
        <v>-7.1742165474931543</v>
      </c>
      <c r="AJ75" s="253">
        <v>-922.30175161228726</v>
      </c>
      <c r="AK75" s="253">
        <v>0</v>
      </c>
      <c r="AL75" s="253">
        <v>-1900.8670465131374</v>
      </c>
      <c r="AM75" s="254">
        <v>-2309.756620641775</v>
      </c>
      <c r="AN75" s="289">
        <f>SUM(AO75:AY75)</f>
        <v>17066.458376795523</v>
      </c>
      <c r="AO75" s="253">
        <v>10626.652707112693</v>
      </c>
      <c r="AP75" s="253">
        <v>2425.0123575412604</v>
      </c>
      <c r="AQ75" s="253">
        <v>1704.5432103925239</v>
      </c>
      <c r="AR75" s="253">
        <v>1510.137298798451</v>
      </c>
      <c r="AS75" s="253">
        <v>93.862279861829805</v>
      </c>
      <c r="AT75" s="253">
        <v>0</v>
      </c>
      <c r="AU75" s="253">
        <v>0.61559093559244782</v>
      </c>
      <c r="AV75" s="253">
        <v>154.81636971937726</v>
      </c>
      <c r="AW75" s="253">
        <v>0</v>
      </c>
      <c r="AX75" s="253">
        <v>163.10582707581588</v>
      </c>
      <c r="AY75" s="254">
        <v>387.71273535798031</v>
      </c>
      <c r="AZ75" s="524">
        <v>-8578.2812265420744</v>
      </c>
      <c r="BA75" s="296">
        <f>SUM(BB75:BL75)+AZ75</f>
        <v>-54013.655905845058</v>
      </c>
      <c r="BB75" s="274">
        <f t="shared" si="49"/>
        <v>-17634.704335036316</v>
      </c>
      <c r="BC75" s="274">
        <f t="shared" si="49"/>
        <v>-4024.2564721651438</v>
      </c>
      <c r="BD75" s="274">
        <f t="shared" si="49"/>
        <v>-9408.283407021514</v>
      </c>
      <c r="BE75" s="274">
        <f t="shared" si="49"/>
        <v>-8335.2534591000294</v>
      </c>
      <c r="BF75" s="274">
        <f t="shared" si="49"/>
        <v>-1107.1674295173052</v>
      </c>
      <c r="BG75" s="274">
        <f t="shared" si="49"/>
        <v>0</v>
      </c>
      <c r="BH75" s="274">
        <f t="shared" si="49"/>
        <v>-7.2613006502435127</v>
      </c>
      <c r="BI75" s="274">
        <f t="shared" si="49"/>
        <v>-854.51414401557338</v>
      </c>
      <c r="BJ75" s="274">
        <f t="shared" si="49"/>
        <v>0</v>
      </c>
      <c r="BK75" s="274">
        <f t="shared" si="49"/>
        <v>-1923.9406880874449</v>
      </c>
      <c r="BL75" s="300">
        <f t="shared" si="49"/>
        <v>-2139.9934437094212</v>
      </c>
    </row>
    <row r="76" spans="1:64" x14ac:dyDescent="0.25">
      <c r="A76" s="1502"/>
      <c r="B76" s="126" t="s">
        <v>168</v>
      </c>
      <c r="C76" s="131" t="s">
        <v>936</v>
      </c>
      <c r="D76" s="274">
        <f>SUM(E76:O76)</f>
        <v>-145793.19451171183</v>
      </c>
      <c r="E76" s="253">
        <v>-101746.22211311849</v>
      </c>
      <c r="F76" s="253">
        <v>-8931.7706091100463</v>
      </c>
      <c r="G76" s="253">
        <v>-12102.555051430949</v>
      </c>
      <c r="H76" s="253">
        <v>-4234.3395491359788</v>
      </c>
      <c r="I76" s="253">
        <v>-9129.4239874890318</v>
      </c>
      <c r="J76" s="253">
        <v>0</v>
      </c>
      <c r="K76" s="253">
        <v>-217.72801423352158</v>
      </c>
      <c r="L76" s="253">
        <v>-1461.4950260933913</v>
      </c>
      <c r="M76" s="253">
        <v>-932.65956363666305</v>
      </c>
      <c r="N76" s="253">
        <v>-5355.9421548369401</v>
      </c>
      <c r="O76" s="254">
        <v>-1681.0584426268535</v>
      </c>
      <c r="P76" s="289">
        <f>SUM(Q76:AA76)</f>
        <v>-149149.23171116677</v>
      </c>
      <c r="Q76" s="253">
        <v>-104728.52665883543</v>
      </c>
      <c r="R76" s="253">
        <v>-9787.8667361850949</v>
      </c>
      <c r="S76" s="253">
        <v>-12090.036066574818</v>
      </c>
      <c r="T76" s="253">
        <v>-4248.4771206834075</v>
      </c>
      <c r="U76" s="253">
        <v>-8959.8296105968147</v>
      </c>
      <c r="V76" s="253">
        <v>0</v>
      </c>
      <c r="W76" s="253">
        <v>-216.04669440648291</v>
      </c>
      <c r="X76" s="253">
        <v>-1563.5183180650076</v>
      </c>
      <c r="Y76" s="253">
        <v>-880.51071357253386</v>
      </c>
      <c r="Z76" s="253">
        <v>-4967.4379514058146</v>
      </c>
      <c r="AA76" s="254">
        <v>-1706.9818408413491</v>
      </c>
      <c r="AB76" s="274">
        <f>SUM(AC76:AM76)</f>
        <v>-152639.64616905685</v>
      </c>
      <c r="AC76" s="253">
        <v>-107123.81690462385</v>
      </c>
      <c r="AD76" s="253">
        <v>-10600.665369459937</v>
      </c>
      <c r="AE76" s="253">
        <v>-12386.387776431675</v>
      </c>
      <c r="AF76" s="253">
        <v>-4391.6329938046483</v>
      </c>
      <c r="AG76" s="253">
        <v>-8843.5949235301159</v>
      </c>
      <c r="AH76" s="253">
        <v>0</v>
      </c>
      <c r="AI76" s="253">
        <v>-212.17372783362575</v>
      </c>
      <c r="AJ76" s="253">
        <v>-1671.5998657582645</v>
      </c>
      <c r="AK76" s="253">
        <v>-985.44751657577422</v>
      </c>
      <c r="AL76" s="253">
        <v>-4778.1451994840581</v>
      </c>
      <c r="AM76" s="254">
        <v>-1646.1818915549075</v>
      </c>
      <c r="AN76" s="289">
        <f>SUM(AO76:AY76)</f>
        <v>-340774.4480505918</v>
      </c>
      <c r="AO76" s="253">
        <v>-233458.88356030689</v>
      </c>
      <c r="AP76" s="253">
        <v>-30403.057770778425</v>
      </c>
      <c r="AQ76" s="253">
        <v>-28356.385956947503</v>
      </c>
      <c r="AR76" s="253">
        <v>-12147.53459601171</v>
      </c>
      <c r="AS76" s="253">
        <v>-17647.896110369449</v>
      </c>
      <c r="AT76" s="253">
        <v>0</v>
      </c>
      <c r="AU76" s="253">
        <v>-302.26838262924019</v>
      </c>
      <c r="AV76" s="253">
        <v>-5574.9116813045157</v>
      </c>
      <c r="AW76" s="253">
        <v>-5471.3816013747664</v>
      </c>
      <c r="AX76" s="253">
        <v>-5147.4281567419812</v>
      </c>
      <c r="AY76" s="254">
        <v>-2264.7002341273533</v>
      </c>
      <c r="AZ76" s="524">
        <v>-2264.436155627041</v>
      </c>
      <c r="BA76" s="296">
        <f>SUM(BB76:BL76)+AZ76</f>
        <v>-790620.9565981545</v>
      </c>
      <c r="BB76" s="274">
        <f t="shared" si="49"/>
        <v>-547057.4492368846</v>
      </c>
      <c r="BC76" s="274">
        <f t="shared" si="49"/>
        <v>-59723.3604855335</v>
      </c>
      <c r="BD76" s="274">
        <f t="shared" si="49"/>
        <v>-64935.364851384948</v>
      </c>
      <c r="BE76" s="274">
        <f t="shared" si="49"/>
        <v>-25021.984259635741</v>
      </c>
      <c r="BF76" s="274">
        <f t="shared" si="49"/>
        <v>-44580.744631985406</v>
      </c>
      <c r="BG76" s="274">
        <f t="shared" si="49"/>
        <v>0</v>
      </c>
      <c r="BH76" s="274">
        <f t="shared" si="49"/>
        <v>-948.21681910287043</v>
      </c>
      <c r="BI76" s="274">
        <f t="shared" si="49"/>
        <v>-10271.524891221179</v>
      </c>
      <c r="BJ76" s="274">
        <f t="shared" si="49"/>
        <v>-8269.9993951597371</v>
      </c>
      <c r="BK76" s="274">
        <f t="shared" si="49"/>
        <v>-20248.953462468795</v>
      </c>
      <c r="BL76" s="300">
        <f t="shared" si="49"/>
        <v>-7298.9224091504639</v>
      </c>
    </row>
    <row r="77" spans="1:64" s="209" customFormat="1" x14ac:dyDescent="0.25">
      <c r="A77" s="1503"/>
      <c r="B77" s="314" t="s">
        <v>463</v>
      </c>
      <c r="C77" s="313" t="s">
        <v>8</v>
      </c>
      <c r="D77" s="278">
        <f>SUM(D73:D76)</f>
        <v>810039.01597092801</v>
      </c>
      <c r="E77" s="278">
        <f t="shared" ref="E77:BL77" si="50">SUM(E73:E76)</f>
        <v>609633.26820681954</v>
      </c>
      <c r="F77" s="278">
        <f t="shared" si="50"/>
        <v>37628.409934063311</v>
      </c>
      <c r="G77" s="278">
        <f t="shared" si="50"/>
        <v>59446.594279347184</v>
      </c>
      <c r="H77" s="278">
        <f t="shared" si="50"/>
        <v>25556.916117187699</v>
      </c>
      <c r="I77" s="278">
        <f t="shared" si="50"/>
        <v>19363.968252556268</v>
      </c>
      <c r="J77" s="278">
        <f t="shared" si="50"/>
        <v>7858.0393105132425</v>
      </c>
      <c r="K77" s="278">
        <f t="shared" si="50"/>
        <v>221.60481561416506</v>
      </c>
      <c r="L77" s="278">
        <f t="shared" si="50"/>
        <v>7544.2984396320844</v>
      </c>
      <c r="M77" s="278">
        <f t="shared" si="50"/>
        <v>2108.4004796562067</v>
      </c>
      <c r="N77" s="278">
        <f t="shared" si="50"/>
        <v>30460.761637447464</v>
      </c>
      <c r="O77" s="284">
        <f t="shared" si="50"/>
        <v>10216.754498090688</v>
      </c>
      <c r="P77" s="849">
        <f t="shared" si="50"/>
        <v>863720.63615875074</v>
      </c>
      <c r="Q77" s="278">
        <f t="shared" si="50"/>
        <v>645635.69108348188</v>
      </c>
      <c r="R77" s="278">
        <f t="shared" si="50"/>
        <v>39121.222642260444</v>
      </c>
      <c r="S77" s="278">
        <f t="shared" si="50"/>
        <v>64807.421746687993</v>
      </c>
      <c r="T77" s="278">
        <f t="shared" si="50"/>
        <v>27838.222906705421</v>
      </c>
      <c r="U77" s="278">
        <f t="shared" si="50"/>
        <v>39492.394038724466</v>
      </c>
      <c r="V77" s="278">
        <f t="shared" si="50"/>
        <v>8131.7827457618741</v>
      </c>
      <c r="W77" s="278">
        <f t="shared" si="50"/>
        <v>3951.0198238710627</v>
      </c>
      <c r="X77" s="278">
        <f t="shared" si="50"/>
        <v>6694.4917020632474</v>
      </c>
      <c r="Y77" s="278">
        <f>SUM(Y73:Y76)</f>
        <v>2661.7219650259185</v>
      </c>
      <c r="Z77" s="278">
        <f>SUM(Z73:Z76)</f>
        <v>15773.06769493078</v>
      </c>
      <c r="AA77" s="284">
        <f t="shared" si="50"/>
        <v>9613.5998092377358</v>
      </c>
      <c r="AB77" s="278">
        <f t="shared" si="50"/>
        <v>907448.31813702104</v>
      </c>
      <c r="AC77" s="278">
        <f t="shared" si="50"/>
        <v>669690.56506799289</v>
      </c>
      <c r="AD77" s="278">
        <f t="shared" si="50"/>
        <v>45149.297226044218</v>
      </c>
      <c r="AE77" s="278">
        <f t="shared" si="50"/>
        <v>80657.255199323961</v>
      </c>
      <c r="AF77" s="278">
        <f t="shared" si="50"/>
        <v>36666.061130621667</v>
      </c>
      <c r="AG77" s="278">
        <f t="shared" si="50"/>
        <v>23784.40081901852</v>
      </c>
      <c r="AH77" s="278">
        <f t="shared" si="50"/>
        <v>7943.2793065709602</v>
      </c>
      <c r="AI77" s="278">
        <f t="shared" si="50"/>
        <v>8637.9582635352617</v>
      </c>
      <c r="AJ77" s="278">
        <f t="shared" si="50"/>
        <v>6766.854017851625</v>
      </c>
      <c r="AK77" s="278">
        <f t="shared" si="50"/>
        <v>2872.8120817425161</v>
      </c>
      <c r="AL77" s="278">
        <f t="shared" si="50"/>
        <v>17200.357859352331</v>
      </c>
      <c r="AM77" s="284">
        <f t="shared" si="50"/>
        <v>8079.4771649673539</v>
      </c>
      <c r="AN77" s="849">
        <f t="shared" si="50"/>
        <v>2494716.1561580822</v>
      </c>
      <c r="AO77" s="278">
        <f t="shared" si="50"/>
        <v>1903182.2545520887</v>
      </c>
      <c r="AP77" s="278">
        <f t="shared" si="50"/>
        <v>216683.32866151523</v>
      </c>
      <c r="AQ77" s="278">
        <f t="shared" si="50"/>
        <v>152836.19584438496</v>
      </c>
      <c r="AR77" s="278">
        <f t="shared" si="50"/>
        <v>83866.715475707184</v>
      </c>
      <c r="AS77" s="278">
        <f t="shared" si="50"/>
        <v>48234.549388378931</v>
      </c>
      <c r="AT77" s="278">
        <f t="shared" si="50"/>
        <v>15575.277703968675</v>
      </c>
      <c r="AU77" s="278">
        <f t="shared" si="50"/>
        <v>1775.6400060131502</v>
      </c>
      <c r="AV77" s="278">
        <f t="shared" si="50"/>
        <v>20178.497895652014</v>
      </c>
      <c r="AW77" s="278">
        <f>SUM(AW73:AW76)</f>
        <v>2918.7499200617412</v>
      </c>
      <c r="AX77" s="278">
        <f t="shared" si="50"/>
        <v>26366.911935607532</v>
      </c>
      <c r="AY77" s="284">
        <f t="shared" si="50"/>
        <v>23098.034774703763</v>
      </c>
      <c r="AZ77" s="305">
        <f t="shared" si="50"/>
        <v>-574.80738216911186</v>
      </c>
      <c r="BA77" s="297">
        <f t="shared" si="50"/>
        <v>5075349.3190426147</v>
      </c>
      <c r="BB77" s="275">
        <f t="shared" si="50"/>
        <v>3828141.7789103827</v>
      </c>
      <c r="BC77" s="275">
        <f t="shared" si="50"/>
        <v>338582.25846388319</v>
      </c>
      <c r="BD77" s="275">
        <f t="shared" si="50"/>
        <v>357747.46706974407</v>
      </c>
      <c r="BE77" s="275">
        <f t="shared" si="50"/>
        <v>173927.91563022195</v>
      </c>
      <c r="BF77" s="275">
        <f t="shared" si="50"/>
        <v>130875.31249867819</v>
      </c>
      <c r="BG77" s="275">
        <f t="shared" si="50"/>
        <v>39508.379066814749</v>
      </c>
      <c r="BH77" s="275">
        <f t="shared" si="50"/>
        <v>14586.22290903364</v>
      </c>
      <c r="BI77" s="275">
        <f t="shared" si="50"/>
        <v>41184.142055198972</v>
      </c>
      <c r="BJ77" s="275">
        <f>SUM(BJ73:BJ76)</f>
        <v>10561.684446486384</v>
      </c>
      <c r="BK77" s="275">
        <f t="shared" si="50"/>
        <v>89801.099127338108</v>
      </c>
      <c r="BL77" s="299">
        <f t="shared" si="50"/>
        <v>51007.86624699954</v>
      </c>
    </row>
    <row r="78" spans="1:64" s="209" customFormat="1" ht="14.85" customHeight="1" x14ac:dyDescent="0.25">
      <c r="A78" s="1501" t="s">
        <v>235</v>
      </c>
      <c r="B78" s="315" t="s">
        <v>121</v>
      </c>
      <c r="C78" s="125" t="s">
        <v>174</v>
      </c>
      <c r="D78" s="273">
        <f>D20+SUM(D22:D23,D27)+SUM(D29:D32)+D37+D41+D46+D51+SUM(D56:D57)+SUM(D59:D60)+SUM(D64:D68)+D73</f>
        <v>45326353.28235279</v>
      </c>
      <c r="E78" s="273">
        <f>E20+SUM(E22:E23,E27)+SUM(E29:E32)+E37+E41+E46+E51+SUM(E56:E57)+SUM(E59:E60)+SUM(E64:E68)+E73</f>
        <v>25286498.315376908</v>
      </c>
      <c r="F78" s="273">
        <f>F20+SUM(F22:F23,F27)+SUM(F29:F32)+F37+F41+F46+F51+SUM(F56:F57)+SUM(F59:F60)+SUM(F64:F68)+F73</f>
        <v>2634920.3911470827</v>
      </c>
      <c r="G78" s="273">
        <f t="shared" ref="G78:O78" si="51">G20+SUM(G22:G23,G27)+SUM(G29:G32)+G37+G41+G46+G51+SUM(G56:G57)+SUM(G59:G60)+SUM(G64:G68)+G73</f>
        <v>8495562.4332520608</v>
      </c>
      <c r="H78" s="273">
        <f t="shared" si="51"/>
        <v>3311446.5683957236</v>
      </c>
      <c r="I78" s="273">
        <f t="shared" si="51"/>
        <v>622964.45923763106</v>
      </c>
      <c r="J78" s="273">
        <f t="shared" si="51"/>
        <v>1267614.2751553988</v>
      </c>
      <c r="K78" s="273">
        <f t="shared" si="51"/>
        <v>9317.8313905921314</v>
      </c>
      <c r="L78" s="273">
        <f t="shared" si="51"/>
        <v>1129128.2570734618</v>
      </c>
      <c r="M78" s="273">
        <f t="shared" si="51"/>
        <v>601808.14690617961</v>
      </c>
      <c r="N78" s="273">
        <f t="shared" si="51"/>
        <v>426216.48999313096</v>
      </c>
      <c r="O78" s="285">
        <f t="shared" si="51"/>
        <v>1540876.1144246173</v>
      </c>
      <c r="P78" s="276">
        <f>P20+SUM(P22:P23,P27)+SUM(P29:P32)+P37+P41+P46+P51+SUM(P56:P57)+SUM(P59:P60)+SUM(P64:P68)+P73</f>
        <v>48434141.057945438</v>
      </c>
      <c r="Q78" s="273">
        <f t="shared" ref="Q78:AA78" si="52">Q20+SUM(Q22:Q23,Q27)+SUM(Q29:Q32)+Q37+Q41+Q46+Q51+SUM(Q56:Q57)+SUM(Q59:Q60)+SUM(Q64:Q68)+Q73</f>
        <v>28055622.24761989</v>
      </c>
      <c r="R78" s="273">
        <f t="shared" si="52"/>
        <v>2669419.1933261929</v>
      </c>
      <c r="S78" s="273">
        <f t="shared" si="52"/>
        <v>8700910.0505148694</v>
      </c>
      <c r="T78" s="273">
        <f t="shared" si="52"/>
        <v>3170091.6285613561</v>
      </c>
      <c r="U78" s="273">
        <f t="shared" si="52"/>
        <v>680047.87189270719</v>
      </c>
      <c r="V78" s="273">
        <f t="shared" si="52"/>
        <v>1056812.3523290635</v>
      </c>
      <c r="W78" s="273">
        <f t="shared" si="52"/>
        <v>17154.702035545295</v>
      </c>
      <c r="X78" s="273">
        <f t="shared" si="52"/>
        <v>1322672.3821093319</v>
      </c>
      <c r="Y78" s="273">
        <f t="shared" si="52"/>
        <v>754465.62908418127</v>
      </c>
      <c r="Z78" s="273">
        <f t="shared" si="52"/>
        <v>374902.69558341999</v>
      </c>
      <c r="AA78" s="285">
        <f t="shared" si="52"/>
        <v>1632042.3048888843</v>
      </c>
      <c r="AB78" s="273">
        <f>AB20+SUM(AB22:AB23,AB27)+SUM(AB29:AB32)+AB37+AB41+AB46+AB51+SUM(AB56:AB57)+SUM(AB59:AB60)+SUM(AB64:AB68)+AB73</f>
        <v>66443174.424364641</v>
      </c>
      <c r="AC78" s="273">
        <f t="shared" ref="AC78:AM78" si="53">AC20+SUM(AC22:AC23,AC27)+SUM(AC29:AC32)+AC37+AC41+AC46+AC51+SUM(AC56:AC57)+SUM(AC59:AC60)+SUM(AC64:AC68)+AC73</f>
        <v>39242594.990405507</v>
      </c>
      <c r="AD78" s="273">
        <f t="shared" si="53"/>
        <v>3847596.0590002402</v>
      </c>
      <c r="AE78" s="273">
        <f t="shared" si="53"/>
        <v>12553853.879302977</v>
      </c>
      <c r="AF78" s="273">
        <f t="shared" si="53"/>
        <v>3763158.5011270675</v>
      </c>
      <c r="AG78" s="273">
        <f t="shared" si="53"/>
        <v>789681.82127974334</v>
      </c>
      <c r="AH78" s="273">
        <f t="shared" si="53"/>
        <v>1122131.3661878498</v>
      </c>
      <c r="AI78" s="273">
        <f t="shared" si="53"/>
        <v>34620.24565214094</v>
      </c>
      <c r="AJ78" s="273">
        <f t="shared" si="53"/>
        <v>1507698.1349164108</v>
      </c>
      <c r="AK78" s="273">
        <f t="shared" si="53"/>
        <v>1607106.7014114312</v>
      </c>
      <c r="AL78" s="273">
        <f t="shared" si="53"/>
        <v>463417.10136766691</v>
      </c>
      <c r="AM78" s="273">
        <f t="shared" si="53"/>
        <v>1511315.6237136114</v>
      </c>
      <c r="AN78" s="276">
        <f>AN20+SUM(AN22:AN23,AN27)+SUM(AN29:AN32)+AN37+AN41+AN46+AN51+SUM(AN56:AN57)+SUM(AN59:AN60)+SUM(AN64:AN68)+AN73</f>
        <v>118949616.46368833</v>
      </c>
      <c r="AO78" s="273">
        <f t="shared" ref="AO78:AY78" si="54">AO20+SUM(AO22:AO23,AO27)+SUM(AO29:AO32)+AO37+AO41+AO46+AO51+SUM(AO56:AO57)+SUM(AO59:AO60)+SUM(AO64:AO68)+AO73</f>
        <v>62827291.407664381</v>
      </c>
      <c r="AP78" s="273">
        <f t="shared" si="54"/>
        <v>8337068.0169620924</v>
      </c>
      <c r="AQ78" s="273">
        <f t="shared" si="54"/>
        <v>22067887.78242784</v>
      </c>
      <c r="AR78" s="273">
        <f t="shared" si="54"/>
        <v>9982692.68168265</v>
      </c>
      <c r="AS78" s="273">
        <f t="shared" si="54"/>
        <v>2308467.9037001841</v>
      </c>
      <c r="AT78" s="273">
        <f t="shared" si="54"/>
        <v>1730162.6544994512</v>
      </c>
      <c r="AU78" s="273">
        <f t="shared" si="54"/>
        <v>31314.026542916508</v>
      </c>
      <c r="AV78" s="273">
        <f t="shared" si="54"/>
        <v>4224575.4097019276</v>
      </c>
      <c r="AW78" s="273">
        <f>AW20+SUM(AW22:AW23,AW27)+SUM(AW29:AW32)+AW37+AW41+AW46+AW51+SUM(AW56:AW57)+SUM(AW59:AW60)+SUM(AW64:AW68)+AW73</f>
        <v>3764300.4439025526</v>
      </c>
      <c r="AX78" s="273">
        <f t="shared" si="54"/>
        <v>1183403.9231326894</v>
      </c>
      <c r="AY78" s="285">
        <f t="shared" si="54"/>
        <v>2492452.2134716306</v>
      </c>
      <c r="AZ78" s="298">
        <f>AZ20+SUM(AZ22:AZ23,AZ27)+SUM(AZ29:AZ32)+AZ37+AZ41+AZ46+AZ51+SUM(AZ56:AZ57)+SUM(AZ59:AZ60)+SUM(AZ64:AZ68)+AZ73</f>
        <v>4144197.6741476674</v>
      </c>
      <c r="BA78" s="294">
        <f>BA20+SUM(BA22:BA23,BA27)+SUM(BA29:BA32)+BA37+BA41+BA46+BA51+SUM(BA56:BA57)+SUM(BA59:BA60)+SUM(BA64:BA68)+BA73</f>
        <v>283297482.9024989</v>
      </c>
      <c r="BB78" s="273">
        <f t="shared" ref="BB78:BL78" si="55">BB20+SUM(BB22:BB23,BB27)+SUM(BB29:BB32)+BB37+BB41+BB46+BB51+SUM(BB56:BB57)+SUM(BB59:BB60)+SUM(BB64:BB68)+BB73</f>
        <v>155412006.96106669</v>
      </c>
      <c r="BC78" s="273">
        <f t="shared" si="55"/>
        <v>17489003.66043561</v>
      </c>
      <c r="BD78" s="273">
        <f t="shared" si="55"/>
        <v>51818214.145497754</v>
      </c>
      <c r="BE78" s="273">
        <f t="shared" si="55"/>
        <v>20227389.379766792</v>
      </c>
      <c r="BF78" s="273">
        <f t="shared" si="55"/>
        <v>4401162.0561102657</v>
      </c>
      <c r="BG78" s="273">
        <f t="shared" si="55"/>
        <v>5176720.6481717629</v>
      </c>
      <c r="BH78" s="273">
        <f t="shared" si="55"/>
        <v>92406.805621194886</v>
      </c>
      <c r="BI78" s="273">
        <f t="shared" si="55"/>
        <v>8184074.1838011323</v>
      </c>
      <c r="BJ78" s="273">
        <f>BJ20+SUM(BJ22:BJ23,BJ27)+SUM(BJ29:BJ32)+BJ37+BJ41+BJ46+BJ51+SUM(BJ56:BJ57)+SUM(BJ59:BJ60)+SUM(BJ64:BJ68)+BJ73</f>
        <v>6727680.9213043451</v>
      </c>
      <c r="BK78" s="273">
        <f t="shared" si="55"/>
        <v>2447940.2100769076</v>
      </c>
      <c r="BL78" s="298">
        <f t="shared" si="55"/>
        <v>7176686.2564987438</v>
      </c>
    </row>
    <row r="79" spans="1:64" s="209" customFormat="1" x14ac:dyDescent="0.25">
      <c r="A79" s="1507"/>
      <c r="B79" s="126" t="s">
        <v>55</v>
      </c>
      <c r="C79" s="127" t="s">
        <v>175</v>
      </c>
      <c r="D79" s="274">
        <f>D21+D24+D34+D38+D43+D48+D53+D58+D70+D75</f>
        <v>-1939618.9742107638</v>
      </c>
      <c r="E79" s="274">
        <f>E21+E24+E34+E38+E43+E48+E53+E58+E70+E75</f>
        <v>-1201743.3531152452</v>
      </c>
      <c r="F79" s="274">
        <f>F21+F24+F34+F38+F43+F48+F53+F58+F70+F75</f>
        <v>-119022.05777242231</v>
      </c>
      <c r="G79" s="274">
        <f t="shared" ref="G79:O79" si="56">G21+G24+G34+G38+G43+G48+G53+G58+G70+G75</f>
        <v>-333622.95190104085</v>
      </c>
      <c r="H79" s="274">
        <f t="shared" si="56"/>
        <v>-128970.2400436079</v>
      </c>
      <c r="I79" s="274">
        <f t="shared" si="56"/>
        <v>-22032.65196071862</v>
      </c>
      <c r="J79" s="274">
        <f t="shared" si="56"/>
        <v>-32661.765370247485</v>
      </c>
      <c r="K79" s="274">
        <f t="shared" si="56"/>
        <v>-288.94097553571214</v>
      </c>
      <c r="L79" s="274">
        <f t="shared" si="56"/>
        <v>-24964.147061100546</v>
      </c>
      <c r="M79" s="274">
        <f t="shared" si="56"/>
        <v>-11023.937712077706</v>
      </c>
      <c r="N79" s="274">
        <f t="shared" si="56"/>
        <v>-12773.557086069668</v>
      </c>
      <c r="O79" s="282">
        <f t="shared" si="56"/>
        <v>-52515.371212697595</v>
      </c>
      <c r="P79" s="289">
        <f>P21+P24+P34+P38+P43+P48+P53+P58+P70+P75</f>
        <v>-3367505.1602871632</v>
      </c>
      <c r="Q79" s="274">
        <f t="shared" ref="Q79:AA79" si="57">Q21+Q24+Q34+Q38+Q43+Q48+Q53+Q58+Q70+Q75</f>
        <v>-1995254.9906748529</v>
      </c>
      <c r="R79" s="274">
        <f t="shared" si="57"/>
        <v>-198670.95562641561</v>
      </c>
      <c r="S79" s="274">
        <f t="shared" si="57"/>
        <v>-587226.97520272923</v>
      </c>
      <c r="T79" s="274">
        <f t="shared" si="57"/>
        <v>-221876.64172759859</v>
      </c>
      <c r="U79" s="274">
        <f t="shared" si="57"/>
        <v>-57008.697601453976</v>
      </c>
      <c r="V79" s="274">
        <f t="shared" si="57"/>
        <v>-66541.170485763447</v>
      </c>
      <c r="W79" s="274">
        <f t="shared" si="57"/>
        <v>-811.30021573558315</v>
      </c>
      <c r="X79" s="274">
        <f t="shared" si="57"/>
        <v>-43107.19253227517</v>
      </c>
      <c r="Y79" s="274">
        <f t="shared" si="57"/>
        <v>-76212.165390710725</v>
      </c>
      <c r="Z79" s="274">
        <f t="shared" si="57"/>
        <v>-32418.786531966987</v>
      </c>
      <c r="AA79" s="282">
        <f t="shared" si="57"/>
        <v>-88376.284297661317</v>
      </c>
      <c r="AB79" s="274">
        <f>AB21+AB24+AB34+AB38+AB43+AB48+AB53+AB58+AB70+AB75</f>
        <v>-18211468.732438903</v>
      </c>
      <c r="AC79" s="274">
        <f t="shared" ref="AC79:AM79" si="58">AC21+AC24+AC34+AC38+AC43+AC48+AC53+AC58+AC70+AC75</f>
        <v>-11154390.983063357</v>
      </c>
      <c r="AD79" s="274">
        <f t="shared" si="58"/>
        <v>-1089246.7622773685</v>
      </c>
      <c r="AE79" s="274">
        <f t="shared" si="58"/>
        <v>-2940458.459105534</v>
      </c>
      <c r="AF79" s="274">
        <f t="shared" si="58"/>
        <v>-1100469.7928589773</v>
      </c>
      <c r="AG79" s="274">
        <f t="shared" si="58"/>
        <v>-337052.1100961038</v>
      </c>
      <c r="AH79" s="274">
        <f t="shared" si="58"/>
        <v>-357443.97881758964</v>
      </c>
      <c r="AI79" s="274">
        <f t="shared" si="58"/>
        <v>-4976.8188990828203</v>
      </c>
      <c r="AJ79" s="274">
        <f t="shared" si="58"/>
        <v>-213352.89808184837</v>
      </c>
      <c r="AK79" s="274">
        <f t="shared" si="58"/>
        <v>-419064.88557767187</v>
      </c>
      <c r="AL79" s="274">
        <f t="shared" si="58"/>
        <v>-188015.10084632895</v>
      </c>
      <c r="AM79" s="282">
        <f t="shared" si="58"/>
        <v>-406996.94281504094</v>
      </c>
      <c r="AN79" s="289">
        <f>AN21+AN24+AN34+AN38+AN43+AN48+AN53+AN58+AN70+AN75</f>
        <v>13491692.560971245</v>
      </c>
      <c r="AO79" s="274">
        <f t="shared" ref="AO79:AY79" si="59">AO21+AO24+AO34+AO38+AO43+AO48+AO53+AO58+AO70+AO75</f>
        <v>7710259.9437300414</v>
      </c>
      <c r="AP79" s="274">
        <f t="shared" si="59"/>
        <v>827816.76694814221</v>
      </c>
      <c r="AQ79" s="274">
        <f t="shared" si="59"/>
        <v>2767069.2865572823</v>
      </c>
      <c r="AR79" s="274">
        <f t="shared" si="59"/>
        <v>1105728.5034371193</v>
      </c>
      <c r="AS79" s="274">
        <f t="shared" si="59"/>
        <v>-258854.67360632372</v>
      </c>
      <c r="AT79" s="274">
        <f t="shared" si="59"/>
        <v>0</v>
      </c>
      <c r="AU79" s="274">
        <f t="shared" si="59"/>
        <v>-2067.9209794449785</v>
      </c>
      <c r="AV79" s="274">
        <f t="shared" si="59"/>
        <v>202435.79992900352</v>
      </c>
      <c r="AW79" s="274">
        <f t="shared" si="59"/>
        <v>870950.01372287876</v>
      </c>
      <c r="AX79" s="274">
        <f t="shared" si="59"/>
        <v>-157175.08554168275</v>
      </c>
      <c r="AY79" s="282">
        <f t="shared" si="59"/>
        <v>425529.926774227</v>
      </c>
      <c r="AZ79" s="300">
        <f>AZ21+AZ24+AZ34+AZ38+AZ43+AZ48+AZ53+AZ58+AZ70+AZ75</f>
        <v>-6551789.3403363405</v>
      </c>
      <c r="BA79" s="296">
        <f>BA21+BA24+BA34+BA38+BA43+BA48+BA53+BA58+BA70+BA75</f>
        <v>-16578689.646301927</v>
      </c>
      <c r="BB79" s="274">
        <f t="shared" ref="BB79:BL79" si="60">BB21+BB24+BB34+BB38+BB43+BB48+BB53+BB58+BB70+BB75</f>
        <v>-6641129.3831234127</v>
      </c>
      <c r="BC79" s="274">
        <f t="shared" si="60"/>
        <v>-579123.00872806413</v>
      </c>
      <c r="BD79" s="274">
        <f t="shared" si="60"/>
        <v>-1094239.0996520214</v>
      </c>
      <c r="BE79" s="274">
        <f t="shared" si="60"/>
        <v>-345588.17119306448</v>
      </c>
      <c r="BF79" s="274">
        <f t="shared" si="60"/>
        <v>-674948.13326460007</v>
      </c>
      <c r="BG79" s="274">
        <f t="shared" si="60"/>
        <v>-456646.91467360058</v>
      </c>
      <c r="BH79" s="274">
        <f t="shared" si="60"/>
        <v>-8144.9810697990933</v>
      </c>
      <c r="BI79" s="274">
        <f t="shared" si="60"/>
        <v>-78988.437746220588</v>
      </c>
      <c r="BJ79" s="274">
        <f>BJ21+BJ24+BJ34+BJ38+BJ43+BJ48+BJ53+BJ58+BJ70+BJ75</f>
        <v>364649.02504241851</v>
      </c>
      <c r="BK79" s="274">
        <f t="shared" si="60"/>
        <v>-390382.53000604833</v>
      </c>
      <c r="BL79" s="300">
        <f t="shared" si="60"/>
        <v>-122358.67155117293</v>
      </c>
    </row>
    <row r="80" spans="1:64" s="209" customFormat="1" x14ac:dyDescent="0.25">
      <c r="A80" s="1507"/>
      <c r="B80" s="126" t="s">
        <v>56</v>
      </c>
      <c r="C80" s="127" t="s">
        <v>176</v>
      </c>
      <c r="D80" s="274">
        <f>D25+D33+D42+D47+D52+D61+D69+D74</f>
        <v>2543155.4547680998</v>
      </c>
      <c r="E80" s="274">
        <f>E25+E33+E42+E47+E52+E61+E69+E74</f>
        <v>2100574.3158260016</v>
      </c>
      <c r="F80" s="274">
        <f>F25+F33+F42+F47+F52+F61+F69+F74</f>
        <v>64945.076233434993</v>
      </c>
      <c r="G80" s="274">
        <f t="shared" ref="G80:O80" si="61">G25+G33+G42+G47+G52+G61+G69+G74</f>
        <v>199964.97266463237</v>
      </c>
      <c r="H80" s="274">
        <f t="shared" si="61"/>
        <v>42897.417675679026</v>
      </c>
      <c r="I80" s="274">
        <f t="shared" si="61"/>
        <v>38405.30175236315</v>
      </c>
      <c r="J80" s="274">
        <f t="shared" si="61"/>
        <v>29894.032291604814</v>
      </c>
      <c r="K80" s="274">
        <f t="shared" si="61"/>
        <v>1090.6959210664645</v>
      </c>
      <c r="L80" s="274">
        <f t="shared" si="61"/>
        <v>6106.6380420684873</v>
      </c>
      <c r="M80" s="274">
        <f t="shared" si="61"/>
        <v>472.75728408733437</v>
      </c>
      <c r="N80" s="274">
        <f t="shared" si="61"/>
        <v>47748.85611037659</v>
      </c>
      <c r="O80" s="282">
        <f t="shared" si="61"/>
        <v>11055.390966785262</v>
      </c>
      <c r="P80" s="289">
        <f>P25+P33+P42+P47+P52+P61+P69+P74</f>
        <v>2514337.0212737545</v>
      </c>
      <c r="Q80" s="274">
        <f t="shared" ref="Q80:AA80" si="62">Q25+Q33+Q42+Q47+Q52+Q61+Q69+Q74</f>
        <v>2054215.0329042145</v>
      </c>
      <c r="R80" s="274">
        <f t="shared" si="62"/>
        <v>67065.58931766951</v>
      </c>
      <c r="S80" s="274">
        <f t="shared" si="62"/>
        <v>223582.86164096871</v>
      </c>
      <c r="T80" s="274">
        <f t="shared" si="62"/>
        <v>48427.052719733496</v>
      </c>
      <c r="U80" s="274">
        <f t="shared" si="62"/>
        <v>33198.616860358423</v>
      </c>
      <c r="V80" s="274">
        <f t="shared" si="62"/>
        <v>26973.947794172131</v>
      </c>
      <c r="W80" s="274">
        <f t="shared" si="62"/>
        <v>959.42596495262524</v>
      </c>
      <c r="X80" s="274">
        <f t="shared" si="62"/>
        <v>7212.5093288887592</v>
      </c>
      <c r="Y80" s="274">
        <f t="shared" si="62"/>
        <v>492.75545828220726</v>
      </c>
      <c r="Z80" s="274">
        <f t="shared" si="62"/>
        <v>39890.342827458888</v>
      </c>
      <c r="AA80" s="282">
        <f t="shared" si="62"/>
        <v>12318.886457055181</v>
      </c>
      <c r="AB80" s="274">
        <f>AB25+AB33+AB42+AB47+AB52+AB61+AB69+AB74</f>
        <v>2602500.8407940194</v>
      </c>
      <c r="AC80" s="274">
        <f t="shared" ref="AC80:AM80" si="63">AC25+AC33+AC42+AC47+AC52+AC61+AC69+AC74</f>
        <v>2128178.7921168995</v>
      </c>
      <c r="AD80" s="274">
        <f t="shared" si="63"/>
        <v>73448.773742057179</v>
      </c>
      <c r="AE80" s="274">
        <f t="shared" si="63"/>
        <v>229962.33515260063</v>
      </c>
      <c r="AF80" s="274">
        <f t="shared" si="63"/>
        <v>50095.288061749816</v>
      </c>
      <c r="AG80" s="274">
        <f t="shared" si="63"/>
        <v>33473.974686248061</v>
      </c>
      <c r="AH80" s="274">
        <f t="shared" si="63"/>
        <v>27043.257344605052</v>
      </c>
      <c r="AI80" s="274">
        <f t="shared" si="63"/>
        <v>954.47050377649089</v>
      </c>
      <c r="AJ80" s="274">
        <f t="shared" si="63"/>
        <v>7884.5547866361185</v>
      </c>
      <c r="AK80" s="274">
        <f t="shared" si="63"/>
        <v>560.89312506557746</v>
      </c>
      <c r="AL80" s="274">
        <f t="shared" si="63"/>
        <v>38815.260808682768</v>
      </c>
      <c r="AM80" s="282">
        <f t="shared" si="63"/>
        <v>12083.24046569844</v>
      </c>
      <c r="AN80" s="289">
        <f>AN25+AN33+AN42+AN47+AN52+AN61+AN69+AN74</f>
        <v>6926544.2376469169</v>
      </c>
      <c r="AO80" s="274">
        <f t="shared" ref="AO80:AY80" si="64">AO25+AO33+AO42+AO47+AO52+AO61+AO69+AO74</f>
        <v>5629399.6047275364</v>
      </c>
      <c r="AP80" s="274">
        <f t="shared" si="64"/>
        <v>240142.47334491374</v>
      </c>
      <c r="AQ80" s="274">
        <f t="shared" si="64"/>
        <v>609115.73097443231</v>
      </c>
      <c r="AR80" s="274">
        <f t="shared" si="64"/>
        <v>167121.88387050322</v>
      </c>
      <c r="AS80" s="274">
        <f t="shared" si="64"/>
        <v>94721.142241278663</v>
      </c>
      <c r="AT80" s="274">
        <f t="shared" si="64"/>
        <v>65714.003758380699</v>
      </c>
      <c r="AU80" s="274">
        <f t="shared" si="64"/>
        <v>2662.8099373811096</v>
      </c>
      <c r="AV80" s="274">
        <f t="shared" si="64"/>
        <v>32198.4578004953</v>
      </c>
      <c r="AW80" s="274">
        <f t="shared" si="64"/>
        <v>4115.5255554499417</v>
      </c>
      <c r="AX80" s="274">
        <f t="shared" si="64"/>
        <v>58635.629573202321</v>
      </c>
      <c r="AY80" s="282">
        <f t="shared" si="64"/>
        <v>22716.975863342632</v>
      </c>
      <c r="AZ80" s="300">
        <f>AZ25+AZ33+AZ42+AZ47+AZ52+AZ61+AZ69+AZ74</f>
        <v>0</v>
      </c>
      <c r="BA80" s="296">
        <f>BA25+BA33+BA42+BA47+BA52+BA61+BA69+BA74</f>
        <v>14586537.554482793</v>
      </c>
      <c r="BB80" s="274">
        <f t="shared" ref="BB80:BL80" si="65">BB25+BB33+BB42+BB47+BB52+BB61+BB69+BB74</f>
        <v>11912367.745574653</v>
      </c>
      <c r="BC80" s="274">
        <f t="shared" si="65"/>
        <v>445601.91263807548</v>
      </c>
      <c r="BD80" s="274">
        <f t="shared" si="65"/>
        <v>1262625.9004326339</v>
      </c>
      <c r="BE80" s="274">
        <f t="shared" si="65"/>
        <v>308541.64232766553</v>
      </c>
      <c r="BF80" s="274">
        <f t="shared" si="65"/>
        <v>199799.0355402483</v>
      </c>
      <c r="BG80" s="274">
        <f t="shared" si="65"/>
        <v>149625.24118876268</v>
      </c>
      <c r="BH80" s="274">
        <f t="shared" si="65"/>
        <v>5667.402327176691</v>
      </c>
      <c r="BI80" s="274">
        <f t="shared" si="65"/>
        <v>53402.159958088669</v>
      </c>
      <c r="BJ80" s="274">
        <f>BJ25+BJ33+BJ42+BJ47+BJ52+BJ61+BJ69+BJ74</f>
        <v>5641.9314228850608</v>
      </c>
      <c r="BK80" s="274">
        <f t="shared" si="65"/>
        <v>185090.08931972057</v>
      </c>
      <c r="BL80" s="300">
        <f t="shared" si="65"/>
        <v>58174.493752881514</v>
      </c>
    </row>
    <row r="81" spans="1:64" s="209" customFormat="1" x14ac:dyDescent="0.25">
      <c r="A81" s="1507"/>
      <c r="B81" s="126" t="s">
        <v>122</v>
      </c>
      <c r="C81" s="127" t="s">
        <v>937</v>
      </c>
      <c r="D81" s="274">
        <f>D26+D35+D39+D44+D49+D54+D62+D71+D76</f>
        <v>1172467.7013509891</v>
      </c>
      <c r="E81" s="274">
        <f>E26+E35+E39+E44+E49+E54+E62+E71+E76</f>
        <v>720505.83324471489</v>
      </c>
      <c r="F81" s="274">
        <f>F26+F35+F39+F44+F49+F54+F62+F71+F76</f>
        <v>71506.553140044707</v>
      </c>
      <c r="G81" s="274">
        <f t="shared" ref="G81:O81" si="66">G26+G35+G39+G44+G49+G54+G62+G71+G76</f>
        <v>201476.6933674367</v>
      </c>
      <c r="H81" s="274">
        <f t="shared" si="66"/>
        <v>75751.100746727374</v>
      </c>
      <c r="I81" s="274">
        <f t="shared" si="66"/>
        <v>15584.061435055783</v>
      </c>
      <c r="J81" s="274">
        <f t="shared" si="66"/>
        <v>3245.0680200474926</v>
      </c>
      <c r="K81" s="274">
        <f t="shared" si="66"/>
        <v>151.72102132774077</v>
      </c>
      <c r="L81" s="274">
        <f t="shared" si="66"/>
        <v>14055.28787664292</v>
      </c>
      <c r="M81" s="274">
        <f t="shared" si="66"/>
        <v>33425.283748658672</v>
      </c>
      <c r="N81" s="274">
        <f t="shared" si="66"/>
        <v>8855.4282338257653</v>
      </c>
      <c r="O81" s="282">
        <f t="shared" si="66"/>
        <v>27910.670516507296</v>
      </c>
      <c r="P81" s="289">
        <f>P26+P35+P39+P44+P49+P54+P62+P71+P76</f>
        <v>1590237.8061085609</v>
      </c>
      <c r="Q81" s="274">
        <f t="shared" ref="Q81:AA81" si="67">Q26+Q35+Q39+Q44+Q49+Q54+Q62+Q71+Q76</f>
        <v>992945.11315030896</v>
      </c>
      <c r="R81" s="274">
        <f t="shared" si="67"/>
        <v>97594.0814566427</v>
      </c>
      <c r="S81" s="274">
        <f t="shared" si="67"/>
        <v>261400.98419213408</v>
      </c>
      <c r="T81" s="274">
        <f t="shared" si="67"/>
        <v>98173.925028875106</v>
      </c>
      <c r="U81" s="274">
        <f t="shared" si="67"/>
        <v>21873.364043559224</v>
      </c>
      <c r="V81" s="274">
        <f t="shared" si="67"/>
        <v>7635.5854778569437</v>
      </c>
      <c r="W81" s="274">
        <f t="shared" si="67"/>
        <v>244.88762805091943</v>
      </c>
      <c r="X81" s="274">
        <f t="shared" si="67"/>
        <v>18305.925078793367</v>
      </c>
      <c r="Y81" s="274">
        <f t="shared" si="67"/>
        <v>43115.284945573716</v>
      </c>
      <c r="Z81" s="274">
        <f t="shared" si="67"/>
        <v>12763.041088383759</v>
      </c>
      <c r="AA81" s="282">
        <f t="shared" si="67"/>
        <v>36185.614018381828</v>
      </c>
      <c r="AB81" s="274">
        <f>AB26+AB35+AB39+AB44+AB49+AB54+AB62+AB71+AB76</f>
        <v>1760254.5907557178</v>
      </c>
      <c r="AC81" s="274">
        <f t="shared" ref="AC81:AM81" si="68">AC26+AC35+AC39+AC44+AC49+AC54+AC62+AC71+AC76</f>
        <v>1132307.7608556375</v>
      </c>
      <c r="AD81" s="274">
        <f t="shared" si="68"/>
        <v>110649.01453972359</v>
      </c>
      <c r="AE81" s="274">
        <f t="shared" si="68"/>
        <v>269572.89043655235</v>
      </c>
      <c r="AF81" s="274">
        <f t="shared" si="68"/>
        <v>101202.13222602395</v>
      </c>
      <c r="AG81" s="274">
        <f t="shared" si="68"/>
        <v>22853.57529593708</v>
      </c>
      <c r="AH81" s="274">
        <f t="shared" si="68"/>
        <v>9352.9902435000604</v>
      </c>
      <c r="AI81" s="274">
        <f t="shared" si="68"/>
        <v>261.67642998023155</v>
      </c>
      <c r="AJ81" s="274">
        <f t="shared" si="68"/>
        <v>18813.072403818856</v>
      </c>
      <c r="AK81" s="274">
        <f t="shared" si="68"/>
        <v>44372.614977484453</v>
      </c>
      <c r="AL81" s="274">
        <f t="shared" si="68"/>
        <v>13449.159389872097</v>
      </c>
      <c r="AM81" s="282">
        <f t="shared" si="68"/>
        <v>37419.703957187689</v>
      </c>
      <c r="AN81" s="289">
        <f>AN26+AN35+AN39+AN44+AN49+AN54+AN62+AN71+AN76</f>
        <v>1494670.0274845706</v>
      </c>
      <c r="AO81" s="274">
        <f t="shared" ref="AO81:AZ81" si="69">AO26+AO35+AO39+AO44+AO49+AO54+AO62+AO71+AO76</f>
        <v>1028364.4448891201</v>
      </c>
      <c r="AP81" s="274">
        <f t="shared" si="69"/>
        <v>93037.13644543424</v>
      </c>
      <c r="AQ81" s="274">
        <f t="shared" si="69"/>
        <v>206092.98419492843</v>
      </c>
      <c r="AR81" s="274">
        <f t="shared" si="69"/>
        <v>75653.767438296971</v>
      </c>
      <c r="AS81" s="274">
        <f t="shared" si="69"/>
        <v>7948.8452860622747</v>
      </c>
      <c r="AT81" s="274">
        <f t="shared" si="69"/>
        <v>0</v>
      </c>
      <c r="AU81" s="274">
        <f t="shared" si="69"/>
        <v>80.38470173885537</v>
      </c>
      <c r="AV81" s="274">
        <f t="shared" si="69"/>
        <v>11458.110043705696</v>
      </c>
      <c r="AW81" s="274">
        <f t="shared" si="69"/>
        <v>32243.884413064025</v>
      </c>
      <c r="AX81" s="274">
        <f t="shared" si="69"/>
        <v>9571.8543122400442</v>
      </c>
      <c r="AY81" s="282">
        <f t="shared" si="69"/>
        <v>30218.615759979984</v>
      </c>
      <c r="AZ81" s="300">
        <f t="shared" si="69"/>
        <v>-154044.58909047706</v>
      </c>
      <c r="BA81" s="296">
        <f>BA26+BA35+BA39+BA44+BA49+BA54+BA62+BA71+BA76</f>
        <v>5863585.5366093628</v>
      </c>
      <c r="BB81" s="274">
        <f t="shared" ref="BB81:BL81" si="70">BB26+BB35+BB39+BB44+BB49+BB54+BB62+BB71+BB76</f>
        <v>3874123.152139781</v>
      </c>
      <c r="BC81" s="274">
        <f t="shared" si="70"/>
        <v>372786.78558184527</v>
      </c>
      <c r="BD81" s="274">
        <f t="shared" si="70"/>
        <v>938543.55219105142</v>
      </c>
      <c r="BE81" s="274">
        <f t="shared" si="70"/>
        <v>350780.92543992342</v>
      </c>
      <c r="BF81" s="274">
        <f t="shared" si="70"/>
        <v>68259.846060614364</v>
      </c>
      <c r="BG81" s="274">
        <f t="shared" si="70"/>
        <v>20233.643741404499</v>
      </c>
      <c r="BH81" s="274">
        <f t="shared" si="70"/>
        <v>738.66978109774709</v>
      </c>
      <c r="BI81" s="274">
        <f t="shared" si="70"/>
        <v>62632.395402960843</v>
      </c>
      <c r="BJ81" s="274">
        <f>BJ26+BJ35+BJ39+BJ44+BJ49+BJ54+BJ62+BJ71+BJ76</f>
        <v>153157.06808478085</v>
      </c>
      <c r="BK81" s="274">
        <f t="shared" si="70"/>
        <v>44639.483024321671</v>
      </c>
      <c r="BL81" s="300">
        <f t="shared" si="70"/>
        <v>131734.6042520568</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89">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89">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169</v>
      </c>
      <c r="C84" s="137" t="s">
        <v>331</v>
      </c>
      <c r="D84" s="279">
        <f>SUM(D78:D83)</f>
        <v>47102357.464261115</v>
      </c>
      <c r="E84" s="286">
        <f t="shared" ref="E84:BL84" si="72">SUM(E78:E83)</f>
        <v>26905835.111332379</v>
      </c>
      <c r="F84" s="286">
        <f t="shared" si="72"/>
        <v>2652349.9627481401</v>
      </c>
      <c r="G84" s="286">
        <f t="shared" si="72"/>
        <v>8563381.1473830882</v>
      </c>
      <c r="H84" s="286">
        <f t="shared" si="72"/>
        <v>3301124.8467745222</v>
      </c>
      <c r="I84" s="286">
        <f t="shared" si="72"/>
        <v>654921.1704643314</v>
      </c>
      <c r="J84" s="286">
        <f t="shared" si="72"/>
        <v>1268091.6100968036</v>
      </c>
      <c r="K84" s="286">
        <f t="shared" si="72"/>
        <v>10271.307357450625</v>
      </c>
      <c r="L84" s="286">
        <f t="shared" si="72"/>
        <v>1124326.0359310729</v>
      </c>
      <c r="M84" s="286">
        <f t="shared" si="72"/>
        <v>624682.25022684794</v>
      </c>
      <c r="N84" s="286">
        <f t="shared" si="72"/>
        <v>470047.21725126368</v>
      </c>
      <c r="O84" s="287">
        <f t="shared" si="72"/>
        <v>1527326.8046952123</v>
      </c>
      <c r="P84" s="850">
        <f t="shared" si="72"/>
        <v>49171210.725040592</v>
      </c>
      <c r="Q84" s="286">
        <f t="shared" si="72"/>
        <v>29107527.402999561</v>
      </c>
      <c r="R84" s="286">
        <f t="shared" si="72"/>
        <v>2635407.9084740896</v>
      </c>
      <c r="S84" s="286">
        <f t="shared" si="72"/>
        <v>8598666.9211452436</v>
      </c>
      <c r="T84" s="286">
        <f t="shared" si="72"/>
        <v>3094815.9645823664</v>
      </c>
      <c r="U84" s="286">
        <f t="shared" si="72"/>
        <v>678111.15519517078</v>
      </c>
      <c r="V84" s="286">
        <f t="shared" si="72"/>
        <v>1024880.715115329</v>
      </c>
      <c r="W84" s="286">
        <f t="shared" si="72"/>
        <v>17547.715412813257</v>
      </c>
      <c r="X84" s="286">
        <f t="shared" si="72"/>
        <v>1305083.623984739</v>
      </c>
      <c r="Y84" s="286">
        <f>SUM(Y78:Y83)</f>
        <v>721861.50409732643</v>
      </c>
      <c r="Z84" s="286">
        <f t="shared" si="72"/>
        <v>395137.29296729562</v>
      </c>
      <c r="AA84" s="287">
        <f t="shared" si="72"/>
        <v>1592170.5210666598</v>
      </c>
      <c r="AB84" s="279">
        <f t="shared" si="72"/>
        <v>52594461.12347547</v>
      </c>
      <c r="AC84" s="286">
        <f t="shared" si="72"/>
        <v>31348690.560314689</v>
      </c>
      <c r="AD84" s="286">
        <f t="shared" si="72"/>
        <v>2942447.0850046529</v>
      </c>
      <c r="AE84" s="286">
        <f t="shared" si="72"/>
        <v>10112930.645786595</v>
      </c>
      <c r="AF84" s="286">
        <f t="shared" si="72"/>
        <v>2813986.1285558636</v>
      </c>
      <c r="AG84" s="286">
        <f t="shared" si="72"/>
        <v>508957.26116582466</v>
      </c>
      <c r="AH84" s="286">
        <f t="shared" si="72"/>
        <v>801083.63495836535</v>
      </c>
      <c r="AI84" s="286">
        <f t="shared" si="72"/>
        <v>30859.573686814841</v>
      </c>
      <c r="AJ84" s="286">
        <f t="shared" si="72"/>
        <v>1321042.8640250172</v>
      </c>
      <c r="AK84" s="286">
        <f t="shared" si="72"/>
        <v>1232975.3239363092</v>
      </c>
      <c r="AL84" s="286">
        <f t="shared" si="72"/>
        <v>327666.42071989283</v>
      </c>
      <c r="AM84" s="287">
        <f t="shared" si="72"/>
        <v>1153821.6253214567</v>
      </c>
      <c r="AN84" s="850">
        <f t="shared" si="72"/>
        <v>140862523.28979105</v>
      </c>
      <c r="AO84" s="286">
        <f t="shared" si="72"/>
        <v>77195315.401011065</v>
      </c>
      <c r="AP84" s="286">
        <f t="shared" si="72"/>
        <v>9498064.3937005848</v>
      </c>
      <c r="AQ84" s="286">
        <f t="shared" si="72"/>
        <v>25650165.784154482</v>
      </c>
      <c r="AR84" s="286">
        <f t="shared" si="72"/>
        <v>11331196.836428568</v>
      </c>
      <c r="AS84" s="286">
        <f t="shared" si="72"/>
        <v>2152283.2176212012</v>
      </c>
      <c r="AT84" s="286">
        <f t="shared" si="72"/>
        <v>1795876.6582578318</v>
      </c>
      <c r="AU84" s="286">
        <f t="shared" si="72"/>
        <v>31989.300202591494</v>
      </c>
      <c r="AV84" s="286">
        <f t="shared" si="72"/>
        <v>4470667.7774751317</v>
      </c>
      <c r="AW84" s="286">
        <f>SUM(AW78:AW83)</f>
        <v>4671609.867593945</v>
      </c>
      <c r="AX84" s="286">
        <f t="shared" si="72"/>
        <v>1094436.321476449</v>
      </c>
      <c r="AY84" s="287">
        <f t="shared" si="72"/>
        <v>2970917.7318691802</v>
      </c>
      <c r="AZ84" s="856">
        <f t="shared" si="72"/>
        <v>-2561636.2552791503</v>
      </c>
      <c r="BA84" s="306">
        <f t="shared" si="72"/>
        <v>287168916.34728914</v>
      </c>
      <c r="BB84" s="279">
        <f t="shared" si="72"/>
        <v>164557368.4756577</v>
      </c>
      <c r="BC84" s="279">
        <f t="shared" si="72"/>
        <v>17728269.349927466</v>
      </c>
      <c r="BD84" s="279">
        <f t="shared" si="72"/>
        <v>52925144.498469412</v>
      </c>
      <c r="BE84" s="279">
        <f t="shared" si="72"/>
        <v>20541123.776341319</v>
      </c>
      <c r="BF84" s="279">
        <f t="shared" si="72"/>
        <v>3994272.8044465282</v>
      </c>
      <c r="BG84" s="279">
        <f t="shared" si="72"/>
        <v>4889932.6184283299</v>
      </c>
      <c r="BH84" s="279">
        <f t="shared" si="72"/>
        <v>90667.896659670238</v>
      </c>
      <c r="BI84" s="279">
        <f t="shared" si="72"/>
        <v>8221120.3014159612</v>
      </c>
      <c r="BJ84" s="279">
        <f>SUM(BJ78:BJ83)</f>
        <v>7251128.9458544301</v>
      </c>
      <c r="BK84" s="279">
        <f t="shared" si="72"/>
        <v>2287287.2524149013</v>
      </c>
      <c r="BL84" s="307">
        <f t="shared" si="72"/>
        <v>7244236.6829525102</v>
      </c>
    </row>
    <row r="85" spans="1:64" x14ac:dyDescent="0.25">
      <c r="A85" s="1507"/>
      <c r="B85" s="126" t="s">
        <v>170</v>
      </c>
      <c r="C85" s="127" t="s">
        <v>40</v>
      </c>
      <c r="D85" s="273">
        <f>SUM(E85:O85)</f>
        <v>20994.347958659811</v>
      </c>
      <c r="E85" s="251">
        <v>17729.678072402097</v>
      </c>
      <c r="F85" s="251">
        <v>549.90201508956295</v>
      </c>
      <c r="G85" s="251">
        <v>1219.7820574969603</v>
      </c>
      <c r="H85" s="251">
        <v>261.63710798220274</v>
      </c>
      <c r="I85" s="251">
        <v>496.17858175836056</v>
      </c>
      <c r="J85" s="251">
        <v>0</v>
      </c>
      <c r="K85" s="251">
        <v>14.126634806938773</v>
      </c>
      <c r="L85" s="251">
        <v>37.345742287763706</v>
      </c>
      <c r="M85" s="251">
        <v>2.8980141454550217</v>
      </c>
      <c r="N85" s="251">
        <v>615.4007055282276</v>
      </c>
      <c r="O85" s="252">
        <v>67.399027162236962</v>
      </c>
      <c r="P85" s="276">
        <f>SUM(Q85:AA85)</f>
        <v>26098.085602102961</v>
      </c>
      <c r="Q85" s="251">
        <v>22620.975242674522</v>
      </c>
      <c r="R85" s="251">
        <v>738.52494081184102</v>
      </c>
      <c r="S85" s="251">
        <v>1378.9003342375372</v>
      </c>
      <c r="T85" s="251">
        <v>298.663675253468</v>
      </c>
      <c r="U85" s="251">
        <v>420.32771127995881</v>
      </c>
      <c r="V85" s="251">
        <v>0</v>
      </c>
      <c r="W85" s="251">
        <v>12.147292813052124</v>
      </c>
      <c r="X85" s="251">
        <v>44.481636254689164</v>
      </c>
      <c r="Y85" s="251">
        <v>3.0389657826895076</v>
      </c>
      <c r="Z85" s="251">
        <v>505.05165842796777</v>
      </c>
      <c r="AA85" s="252">
        <v>75.974144567237687</v>
      </c>
      <c r="AB85" s="273">
        <f>SUM(AC85:AM85)</f>
        <v>24461.702342053035</v>
      </c>
      <c r="AC85" s="251">
        <v>20964.074789701615</v>
      </c>
      <c r="AD85" s="251">
        <v>723.52266249619674</v>
      </c>
      <c r="AE85" s="251">
        <v>1348.6601569184297</v>
      </c>
      <c r="AF85" s="251">
        <v>293.79384677669202</v>
      </c>
      <c r="AG85" s="251">
        <v>462.16622651762043</v>
      </c>
      <c r="AH85" s="251">
        <v>0</v>
      </c>
      <c r="AI85" s="251">
        <v>13.178119275867697</v>
      </c>
      <c r="AJ85" s="251">
        <v>46.240550169749696</v>
      </c>
      <c r="AK85" s="251">
        <v>3.2894700324008928</v>
      </c>
      <c r="AL85" s="251">
        <v>535.91193718073828</v>
      </c>
      <c r="AM85" s="252">
        <v>70.864582983722102</v>
      </c>
      <c r="AN85" s="276">
        <f>SUM(AO85:AY85)</f>
        <v>55736.116747042754</v>
      </c>
      <c r="AO85" s="251">
        <v>47927.975596195582</v>
      </c>
      <c r="AP85" s="251">
        <v>2044.5417647060317</v>
      </c>
      <c r="AQ85" s="251">
        <v>3080.6621543701654</v>
      </c>
      <c r="AR85" s="251">
        <v>845.23521003681935</v>
      </c>
      <c r="AS85" s="251">
        <v>934.43258003949177</v>
      </c>
      <c r="AT85" s="251">
        <v>0</v>
      </c>
      <c r="AU85" s="251">
        <v>26.268859317634835</v>
      </c>
      <c r="AV85" s="251">
        <v>162.84683735944154</v>
      </c>
      <c r="AW85" s="251">
        <v>20.814671464379028</v>
      </c>
      <c r="AX85" s="251">
        <v>578.4457548533436</v>
      </c>
      <c r="AY85" s="252">
        <v>114.89331869985428</v>
      </c>
      <c r="AZ85" s="854">
        <v>0</v>
      </c>
      <c r="BA85" s="294">
        <f>SUM(BB85:BL85)+AZ85</f>
        <v>127290.25264985854</v>
      </c>
      <c r="BB85" s="274">
        <f t="shared" ref="BB85:BL86" si="73">E85+Q85+AC85+AO85</f>
        <v>109242.70370097381</v>
      </c>
      <c r="BC85" s="274">
        <f t="shared" si="73"/>
        <v>4056.4913831036324</v>
      </c>
      <c r="BD85" s="274">
        <f t="shared" si="73"/>
        <v>7028.0047030230926</v>
      </c>
      <c r="BE85" s="274">
        <f t="shared" si="73"/>
        <v>1699.3298400491822</v>
      </c>
      <c r="BF85" s="274">
        <f t="shared" si="73"/>
        <v>2313.1050995954315</v>
      </c>
      <c r="BG85" s="274">
        <f t="shared" si="73"/>
        <v>0</v>
      </c>
      <c r="BH85" s="274">
        <f t="shared" si="73"/>
        <v>65.720906213493436</v>
      </c>
      <c r="BI85" s="274">
        <f t="shared" si="73"/>
        <v>290.91476607164407</v>
      </c>
      <c r="BJ85" s="274">
        <f t="shared" si="73"/>
        <v>30.041121424924448</v>
      </c>
      <c r="BK85" s="274">
        <f t="shared" si="73"/>
        <v>2234.8100559902773</v>
      </c>
      <c r="BL85" s="298">
        <f t="shared" si="73"/>
        <v>329.13107341305101</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89">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172</v>
      </c>
      <c r="C87" s="127" t="s">
        <v>254</v>
      </c>
      <c r="D87" s="274">
        <f>SUM(D85:D86)</f>
        <v>20994.347958659811</v>
      </c>
      <c r="E87" s="274">
        <f t="shared" ref="E87:O87" si="74">SUM(E85:E86)</f>
        <v>17729.678072402097</v>
      </c>
      <c r="F87" s="274">
        <f t="shared" si="74"/>
        <v>549.90201508956295</v>
      </c>
      <c r="G87" s="274">
        <f t="shared" si="74"/>
        <v>1219.7820574969603</v>
      </c>
      <c r="H87" s="274">
        <f t="shared" si="74"/>
        <v>261.63710798220274</v>
      </c>
      <c r="I87" s="274">
        <f t="shared" si="74"/>
        <v>496.17858175836056</v>
      </c>
      <c r="J87" s="274">
        <f t="shared" si="74"/>
        <v>0</v>
      </c>
      <c r="K87" s="274">
        <f t="shared" si="74"/>
        <v>14.126634806938773</v>
      </c>
      <c r="L87" s="274">
        <f t="shared" si="74"/>
        <v>37.345742287763706</v>
      </c>
      <c r="M87" s="274">
        <f t="shared" si="74"/>
        <v>2.8980141454550217</v>
      </c>
      <c r="N87" s="274">
        <f t="shared" si="74"/>
        <v>615.4007055282276</v>
      </c>
      <c r="O87" s="282">
        <f t="shared" si="74"/>
        <v>67.399027162236962</v>
      </c>
      <c r="P87" s="289">
        <f>SUM(P85:P86)</f>
        <v>26098.085602102961</v>
      </c>
      <c r="Q87" s="274">
        <f t="shared" ref="Q87:AA87" si="75">SUM(Q85:Q86)</f>
        <v>22620.975242674522</v>
      </c>
      <c r="R87" s="274">
        <f t="shared" si="75"/>
        <v>738.52494081184102</v>
      </c>
      <c r="S87" s="274">
        <f t="shared" si="75"/>
        <v>1378.9003342375372</v>
      </c>
      <c r="T87" s="274">
        <f t="shared" si="75"/>
        <v>298.663675253468</v>
      </c>
      <c r="U87" s="274">
        <f t="shared" si="75"/>
        <v>420.32771127995881</v>
      </c>
      <c r="V87" s="274">
        <f t="shared" si="75"/>
        <v>0</v>
      </c>
      <c r="W87" s="274">
        <f t="shared" si="75"/>
        <v>12.147292813052124</v>
      </c>
      <c r="X87" s="274">
        <f t="shared" si="75"/>
        <v>44.481636254689164</v>
      </c>
      <c r="Y87" s="274">
        <f t="shared" si="75"/>
        <v>3.0389657826895076</v>
      </c>
      <c r="Z87" s="274">
        <f t="shared" si="75"/>
        <v>505.05165842796777</v>
      </c>
      <c r="AA87" s="282">
        <f t="shared" si="75"/>
        <v>75.974144567237687</v>
      </c>
      <c r="AB87" s="274">
        <f>SUM(AB85:AB86)</f>
        <v>24461.702342053035</v>
      </c>
      <c r="AC87" s="274">
        <f t="shared" ref="AC87:AM87" si="76">SUM(AC85:AC86)</f>
        <v>20964.074789701615</v>
      </c>
      <c r="AD87" s="274">
        <f t="shared" si="76"/>
        <v>723.52266249619674</v>
      </c>
      <c r="AE87" s="274">
        <f t="shared" si="76"/>
        <v>1348.6601569184297</v>
      </c>
      <c r="AF87" s="274">
        <f t="shared" si="76"/>
        <v>293.79384677669202</v>
      </c>
      <c r="AG87" s="274">
        <f t="shared" si="76"/>
        <v>462.16622651762043</v>
      </c>
      <c r="AH87" s="274">
        <f t="shared" si="76"/>
        <v>0</v>
      </c>
      <c r="AI87" s="274">
        <f t="shared" si="76"/>
        <v>13.178119275867697</v>
      </c>
      <c r="AJ87" s="274">
        <f t="shared" si="76"/>
        <v>46.240550169749696</v>
      </c>
      <c r="AK87" s="274">
        <f t="shared" si="76"/>
        <v>3.2894700324008928</v>
      </c>
      <c r="AL87" s="274">
        <f t="shared" si="76"/>
        <v>535.91193718073828</v>
      </c>
      <c r="AM87" s="282">
        <f t="shared" si="76"/>
        <v>70.864582983722102</v>
      </c>
      <c r="AN87" s="289">
        <f>SUM(AN85:AN86)</f>
        <v>55736.116747042754</v>
      </c>
      <c r="AO87" s="274">
        <f>SUM(AO85:AO86)</f>
        <v>47927.975596195582</v>
      </c>
      <c r="AP87" s="274">
        <f t="shared" ref="AP87:AZ87" si="77">SUM(AP85:AP86)</f>
        <v>2044.5417647060317</v>
      </c>
      <c r="AQ87" s="274">
        <f t="shared" si="77"/>
        <v>3080.6621543701654</v>
      </c>
      <c r="AR87" s="274">
        <f t="shared" si="77"/>
        <v>845.23521003681935</v>
      </c>
      <c r="AS87" s="274">
        <f t="shared" si="77"/>
        <v>934.43258003949177</v>
      </c>
      <c r="AT87" s="274">
        <f t="shared" si="77"/>
        <v>0</v>
      </c>
      <c r="AU87" s="274">
        <f t="shared" si="77"/>
        <v>26.268859317634835</v>
      </c>
      <c r="AV87" s="274">
        <f t="shared" si="77"/>
        <v>162.84683735944154</v>
      </c>
      <c r="AW87" s="274">
        <f t="shared" si="77"/>
        <v>20.814671464379028</v>
      </c>
      <c r="AX87" s="274">
        <f t="shared" si="77"/>
        <v>578.4457548533436</v>
      </c>
      <c r="AY87" s="282">
        <f t="shared" si="77"/>
        <v>114.89331869985428</v>
      </c>
      <c r="AZ87" s="300">
        <f t="shared" si="77"/>
        <v>0</v>
      </c>
      <c r="BA87" s="296">
        <f>SUM(BA85:BA86)</f>
        <v>127290.25264985854</v>
      </c>
      <c r="BB87" s="274">
        <f>SUM(BB85:BB86)</f>
        <v>109242.70370097381</v>
      </c>
      <c r="BC87" s="274">
        <f>F87+R87+AD87+AP87</f>
        <v>4056.4913831036324</v>
      </c>
      <c r="BD87" s="274">
        <f>SUM(BD85:BD86)</f>
        <v>7028.0047030230926</v>
      </c>
      <c r="BE87" s="274">
        <f>H87+T87+AF87+AR87</f>
        <v>1699.3298400491822</v>
      </c>
      <c r="BF87" s="274">
        <f t="shared" ref="BF87:BL87" si="78">SUM(BF85:BF86)</f>
        <v>2313.1050995954315</v>
      </c>
      <c r="BG87" s="274">
        <f t="shared" si="78"/>
        <v>0</v>
      </c>
      <c r="BH87" s="274">
        <f t="shared" si="78"/>
        <v>65.720906213493436</v>
      </c>
      <c r="BI87" s="274">
        <f t="shared" si="78"/>
        <v>290.91476607164407</v>
      </c>
      <c r="BJ87" s="274">
        <f>SUM(BJ85:BJ86)</f>
        <v>30.041121424924448</v>
      </c>
      <c r="BK87" s="274">
        <f t="shared" si="78"/>
        <v>2234.8100559902773</v>
      </c>
      <c r="BL87" s="300">
        <f t="shared" si="78"/>
        <v>329.13107341305101</v>
      </c>
    </row>
    <row r="88" spans="1:64" s="209" customFormat="1" ht="24.75" x14ac:dyDescent="0.25">
      <c r="A88" s="1508"/>
      <c r="B88" s="129" t="s">
        <v>173</v>
      </c>
      <c r="C88" s="130" t="s">
        <v>327</v>
      </c>
      <c r="D88" s="275">
        <f>D84+D87</f>
        <v>47123351.812219776</v>
      </c>
      <c r="E88" s="275">
        <f t="shared" ref="E88:O88" si="79">E84+E87</f>
        <v>26923564.78940478</v>
      </c>
      <c r="F88" s="275">
        <f t="shared" si="79"/>
        <v>2652899.8647632296</v>
      </c>
      <c r="G88" s="275">
        <f t="shared" si="79"/>
        <v>8564600.9294405859</v>
      </c>
      <c r="H88" s="275">
        <f t="shared" si="79"/>
        <v>3301386.4838825045</v>
      </c>
      <c r="I88" s="275">
        <f t="shared" si="79"/>
        <v>655417.3490460898</v>
      </c>
      <c r="J88" s="275">
        <f t="shared" si="79"/>
        <v>1268091.6100968036</v>
      </c>
      <c r="K88" s="275">
        <f t="shared" si="79"/>
        <v>10285.433992257564</v>
      </c>
      <c r="L88" s="275">
        <f t="shared" si="79"/>
        <v>1124363.3816733607</v>
      </c>
      <c r="M88" s="275">
        <f t="shared" si="79"/>
        <v>624685.14824099338</v>
      </c>
      <c r="N88" s="275">
        <f t="shared" si="79"/>
        <v>470662.61795679189</v>
      </c>
      <c r="O88" s="283">
        <f t="shared" si="79"/>
        <v>1527394.2037223745</v>
      </c>
      <c r="P88" s="277">
        <f>P84+P87</f>
        <v>49197308.810642697</v>
      </c>
      <c r="Q88" s="275">
        <f t="shared" ref="Q88:AA88" si="80">Q84+Q87</f>
        <v>29130148.378242236</v>
      </c>
      <c r="R88" s="275">
        <f t="shared" si="80"/>
        <v>2636146.4334149016</v>
      </c>
      <c r="S88" s="275">
        <f t="shared" si="80"/>
        <v>8600045.8214794807</v>
      </c>
      <c r="T88" s="275">
        <f t="shared" si="80"/>
        <v>3095114.6282576197</v>
      </c>
      <c r="U88" s="275">
        <f t="shared" si="80"/>
        <v>678531.48290645075</v>
      </c>
      <c r="V88" s="275">
        <f t="shared" si="80"/>
        <v>1024880.715115329</v>
      </c>
      <c r="W88" s="275">
        <f t="shared" si="80"/>
        <v>17559.86270562631</v>
      </c>
      <c r="X88" s="275">
        <f t="shared" si="80"/>
        <v>1305128.1056209935</v>
      </c>
      <c r="Y88" s="275">
        <f t="shared" si="80"/>
        <v>721864.54306310916</v>
      </c>
      <c r="Z88" s="275">
        <f t="shared" si="80"/>
        <v>395642.34462572361</v>
      </c>
      <c r="AA88" s="283">
        <f t="shared" si="80"/>
        <v>1592246.4952112271</v>
      </c>
      <c r="AB88" s="275">
        <f>AB84+AB87</f>
        <v>52618922.825817525</v>
      </c>
      <c r="AC88" s="275">
        <f t="shared" ref="AC88:AM88" si="81">AC84+AC87</f>
        <v>31369654.635104392</v>
      </c>
      <c r="AD88" s="275">
        <f t="shared" si="81"/>
        <v>2943170.607667149</v>
      </c>
      <c r="AE88" s="275">
        <f t="shared" si="81"/>
        <v>10114279.305943513</v>
      </c>
      <c r="AF88" s="275">
        <f t="shared" si="81"/>
        <v>2814279.9224026403</v>
      </c>
      <c r="AG88" s="275">
        <f t="shared" si="81"/>
        <v>509419.4273923423</v>
      </c>
      <c r="AH88" s="275">
        <f t="shared" si="81"/>
        <v>801083.63495836535</v>
      </c>
      <c r="AI88" s="275">
        <f t="shared" si="81"/>
        <v>30872.75180609071</v>
      </c>
      <c r="AJ88" s="275">
        <f t="shared" si="81"/>
        <v>1321089.104575187</v>
      </c>
      <c r="AK88" s="275">
        <f t="shared" si="81"/>
        <v>1232978.6134063415</v>
      </c>
      <c r="AL88" s="275">
        <f t="shared" si="81"/>
        <v>328202.33265707357</v>
      </c>
      <c r="AM88" s="283">
        <f t="shared" si="81"/>
        <v>1153892.4899044405</v>
      </c>
      <c r="AN88" s="277">
        <f>AN84+AN87</f>
        <v>140918259.4065381</v>
      </c>
      <c r="AO88" s="275">
        <f>AO84+AO87</f>
        <v>77243243.376607254</v>
      </c>
      <c r="AP88" s="275">
        <f t="shared" ref="AP88:AZ88" si="82">AP84+AP87</f>
        <v>9500108.9354652911</v>
      </c>
      <c r="AQ88" s="275">
        <f t="shared" si="82"/>
        <v>25653246.446308851</v>
      </c>
      <c r="AR88" s="275">
        <f t="shared" si="82"/>
        <v>11332042.071638605</v>
      </c>
      <c r="AS88" s="275">
        <f t="shared" si="82"/>
        <v>2153217.6502012406</v>
      </c>
      <c r="AT88" s="275">
        <f t="shared" si="82"/>
        <v>1795876.6582578318</v>
      </c>
      <c r="AU88" s="275">
        <f t="shared" si="82"/>
        <v>32015.569061909129</v>
      </c>
      <c r="AV88" s="275">
        <f t="shared" si="82"/>
        <v>4470830.6243124912</v>
      </c>
      <c r="AW88" s="275">
        <f t="shared" si="82"/>
        <v>4671630.6822654093</v>
      </c>
      <c r="AX88" s="275">
        <f t="shared" si="82"/>
        <v>1095014.7672313023</v>
      </c>
      <c r="AY88" s="283">
        <f t="shared" si="82"/>
        <v>2971032.6251878799</v>
      </c>
      <c r="AZ88" s="299">
        <f t="shared" si="82"/>
        <v>-2561636.2552791503</v>
      </c>
      <c r="BA88" s="308">
        <f>BA84+BA87</f>
        <v>287296206.59993899</v>
      </c>
      <c r="BB88" s="278">
        <f>BB84+BB87</f>
        <v>164666611.17935866</v>
      </c>
      <c r="BC88" s="278">
        <f t="shared" ref="BC88:BL88" si="83">BC84+BC87</f>
        <v>17732325.841310568</v>
      </c>
      <c r="BD88" s="278">
        <f t="shared" si="83"/>
        <v>52932172.503172435</v>
      </c>
      <c r="BE88" s="278">
        <f t="shared" si="83"/>
        <v>20542823.106181368</v>
      </c>
      <c r="BF88" s="278">
        <f t="shared" si="83"/>
        <v>3996585.9095461238</v>
      </c>
      <c r="BG88" s="278">
        <f t="shared" si="83"/>
        <v>4889932.6184283299</v>
      </c>
      <c r="BH88" s="278">
        <f t="shared" si="83"/>
        <v>90733.617565883731</v>
      </c>
      <c r="BI88" s="278">
        <f t="shared" si="83"/>
        <v>8221411.2161820326</v>
      </c>
      <c r="BJ88" s="278">
        <f>BJ84+BJ87</f>
        <v>7251158.9869758552</v>
      </c>
      <c r="BK88" s="278">
        <f t="shared" si="83"/>
        <v>2289522.0624708915</v>
      </c>
      <c r="BL88" s="305">
        <f t="shared" si="83"/>
        <v>7244565.8140259236</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4">E91+F91</f>
        <v>4068018.4567438751</v>
      </c>
      <c r="E91" s="253">
        <v>-4204.4098993938469</v>
      </c>
      <c r="F91" s="253">
        <v>4072222.8666432691</v>
      </c>
      <c r="G91" s="303"/>
      <c r="H91" s="303"/>
      <c r="I91" s="303"/>
      <c r="J91" s="303"/>
      <c r="K91" s="303"/>
      <c r="L91" s="303"/>
      <c r="M91" s="303"/>
      <c r="N91" s="303"/>
      <c r="O91" s="375"/>
      <c r="P91" s="289">
        <f t="shared" ref="P91:P97" si="85">Q91+R91</f>
        <v>4190105.3257296761</v>
      </c>
      <c r="Q91" s="253">
        <v>-4330.5900645056736</v>
      </c>
      <c r="R91" s="253">
        <v>4194435.9157941816</v>
      </c>
      <c r="S91" s="303"/>
      <c r="T91" s="303"/>
      <c r="U91" s="303"/>
      <c r="V91" s="303"/>
      <c r="W91" s="303"/>
      <c r="X91" s="303"/>
      <c r="Y91" s="303"/>
      <c r="Z91" s="303"/>
      <c r="AA91" s="375"/>
      <c r="AB91" s="274">
        <f t="shared" ref="AB91:AB97" si="86">AC91+AD91</f>
        <v>4349807.525614664</v>
      </c>
      <c r="AC91" s="253">
        <v>-4495.6467173431984</v>
      </c>
      <c r="AD91" s="253">
        <v>4354303.1723320074</v>
      </c>
      <c r="AE91" s="303"/>
      <c r="AF91" s="303"/>
      <c r="AG91" s="303"/>
      <c r="AH91" s="303"/>
      <c r="AI91" s="303"/>
      <c r="AJ91" s="303"/>
      <c r="AK91" s="303"/>
      <c r="AL91" s="303"/>
      <c r="AM91" s="375"/>
      <c r="AN91" s="289">
        <f t="shared" ref="AN91:AN97" si="87">AO91+AP91</f>
        <v>11936150.032161996</v>
      </c>
      <c r="AO91" s="253">
        <v>-12336.342101073147</v>
      </c>
      <c r="AP91" s="253">
        <v>11948486.374263069</v>
      </c>
      <c r="AQ91" s="303"/>
      <c r="AR91" s="303"/>
      <c r="AS91" s="303"/>
      <c r="AT91" s="303"/>
      <c r="AU91" s="303"/>
      <c r="AV91" s="303"/>
      <c r="AW91" s="303"/>
      <c r="AX91" s="303"/>
      <c r="AY91" s="375"/>
      <c r="AZ91" s="524"/>
      <c r="BA91" s="296">
        <f t="shared" ref="BA91:BA97" si="88">BB91+BC91+AZ91</f>
        <v>24544081.340250209</v>
      </c>
      <c r="BB91" s="274">
        <f t="shared" ref="BB91:BC96" si="89">E91+Q91+AC91+AO91</f>
        <v>-25366.988782315868</v>
      </c>
      <c r="BC91" s="274">
        <f t="shared" si="89"/>
        <v>24569448.329032525</v>
      </c>
      <c r="BD91" s="303"/>
      <c r="BE91" s="303"/>
      <c r="BF91" s="303"/>
      <c r="BG91" s="303"/>
      <c r="BH91" s="303"/>
      <c r="BI91" s="303"/>
      <c r="BJ91" s="303"/>
      <c r="BK91" s="303"/>
      <c r="BL91" s="304"/>
    </row>
    <row r="92" spans="1:64" x14ac:dyDescent="0.25">
      <c r="A92" s="1502"/>
      <c r="B92" s="126" t="s">
        <v>125</v>
      </c>
      <c r="C92" s="127" t="s">
        <v>100</v>
      </c>
      <c r="D92" s="274">
        <f t="shared" si="84"/>
        <v>203929.42319199719</v>
      </c>
      <c r="E92" s="253">
        <v>90685.662003954276</v>
      </c>
      <c r="F92" s="253">
        <v>113243.76118804292</v>
      </c>
      <c r="G92" s="303"/>
      <c r="H92" s="303"/>
      <c r="I92" s="303"/>
      <c r="J92" s="303"/>
      <c r="K92" s="303"/>
      <c r="L92" s="303"/>
      <c r="M92" s="303"/>
      <c r="N92" s="303"/>
      <c r="O92" s="375"/>
      <c r="P92" s="289">
        <f t="shared" si="85"/>
        <v>210049.6276690239</v>
      </c>
      <c r="Q92" s="253">
        <v>93407.264340249763</v>
      </c>
      <c r="R92" s="253">
        <v>116642.36332877414</v>
      </c>
      <c r="S92" s="303"/>
      <c r="T92" s="303"/>
      <c r="U92" s="303"/>
      <c r="V92" s="303"/>
      <c r="W92" s="303"/>
      <c r="X92" s="303"/>
      <c r="Y92" s="303"/>
      <c r="Z92" s="303"/>
      <c r="AA92" s="375"/>
      <c r="AB92" s="274">
        <f t="shared" si="86"/>
        <v>218055.48552127829</v>
      </c>
      <c r="AC92" s="253">
        <v>96967.400527943042</v>
      </c>
      <c r="AD92" s="253">
        <v>121088.08499333526</v>
      </c>
      <c r="AE92" s="303"/>
      <c r="AF92" s="303"/>
      <c r="AG92" s="303"/>
      <c r="AH92" s="303"/>
      <c r="AI92" s="303"/>
      <c r="AJ92" s="303"/>
      <c r="AK92" s="303"/>
      <c r="AL92" s="303"/>
      <c r="AM92" s="375"/>
      <c r="AN92" s="289">
        <f t="shared" si="87"/>
        <v>598358.19750440936</v>
      </c>
      <c r="AO92" s="253">
        <v>266084.74837440532</v>
      </c>
      <c r="AP92" s="253">
        <v>332273.4491300041</v>
      </c>
      <c r="AQ92" s="303"/>
      <c r="AR92" s="303"/>
      <c r="AS92" s="303"/>
      <c r="AT92" s="303"/>
      <c r="AU92" s="303"/>
      <c r="AV92" s="303"/>
      <c r="AW92" s="303"/>
      <c r="AX92" s="303"/>
      <c r="AY92" s="375"/>
      <c r="AZ92" s="524"/>
      <c r="BA92" s="296">
        <f t="shared" si="88"/>
        <v>1230392.733886709</v>
      </c>
      <c r="BB92" s="274">
        <f t="shared" si="89"/>
        <v>547145.07524655247</v>
      </c>
      <c r="BC92" s="274">
        <f t="shared" si="89"/>
        <v>683247.65864015638</v>
      </c>
      <c r="BD92" s="303"/>
      <c r="BE92" s="303"/>
      <c r="BF92" s="303"/>
      <c r="BG92" s="303"/>
      <c r="BH92" s="303"/>
      <c r="BI92" s="303"/>
      <c r="BJ92" s="303"/>
      <c r="BK92" s="303"/>
      <c r="BL92" s="304"/>
    </row>
    <row r="93" spans="1:64" x14ac:dyDescent="0.25">
      <c r="A93" s="1502"/>
      <c r="B93" s="126" t="s">
        <v>126</v>
      </c>
      <c r="C93" s="127" t="s">
        <v>101</v>
      </c>
      <c r="D93" s="274">
        <f t="shared" si="84"/>
        <v>558233.91196329938</v>
      </c>
      <c r="E93" s="253">
        <v>415976.21742808295</v>
      </c>
      <c r="F93" s="253">
        <v>142257.6945352164</v>
      </c>
      <c r="G93" s="303"/>
      <c r="H93" s="303"/>
      <c r="I93" s="303"/>
      <c r="J93" s="303"/>
      <c r="K93" s="303"/>
      <c r="L93" s="303"/>
      <c r="M93" s="303"/>
      <c r="N93" s="303"/>
      <c r="O93" s="375"/>
      <c r="P93" s="289">
        <f t="shared" si="85"/>
        <v>574987.28493787651</v>
      </c>
      <c r="Q93" s="253">
        <v>428460.23993151099</v>
      </c>
      <c r="R93" s="253">
        <v>146527.04500636557</v>
      </c>
      <c r="S93" s="303"/>
      <c r="T93" s="303"/>
      <c r="U93" s="303"/>
      <c r="V93" s="303"/>
      <c r="W93" s="303"/>
      <c r="X93" s="303"/>
      <c r="Y93" s="303"/>
      <c r="Z93" s="303"/>
      <c r="AA93" s="375"/>
      <c r="AB93" s="274">
        <f t="shared" si="86"/>
        <v>596902.42242776405</v>
      </c>
      <c r="AC93" s="253">
        <v>444790.62725140405</v>
      </c>
      <c r="AD93" s="253">
        <v>152111.79517635997</v>
      </c>
      <c r="AE93" s="303"/>
      <c r="AF93" s="303"/>
      <c r="AG93" s="303"/>
      <c r="AH93" s="303"/>
      <c r="AI93" s="303"/>
      <c r="AJ93" s="303"/>
      <c r="AK93" s="303"/>
      <c r="AL93" s="303"/>
      <c r="AM93" s="375"/>
      <c r="AN93" s="289">
        <f t="shared" si="87"/>
        <v>1637938.4206550489</v>
      </c>
      <c r="AO93" s="253">
        <v>1220533.9267332254</v>
      </c>
      <c r="AP93" s="253">
        <v>417404.49392182345</v>
      </c>
      <c r="AQ93" s="303"/>
      <c r="AR93" s="303"/>
      <c r="AS93" s="303"/>
      <c r="AT93" s="303"/>
      <c r="AU93" s="303"/>
      <c r="AV93" s="303"/>
      <c r="AW93" s="303"/>
      <c r="AX93" s="303"/>
      <c r="AY93" s="375"/>
      <c r="AZ93" s="524"/>
      <c r="BA93" s="296">
        <f t="shared" si="88"/>
        <v>3368062.0399839887</v>
      </c>
      <c r="BB93" s="274">
        <f t="shared" si="89"/>
        <v>2509761.0113442233</v>
      </c>
      <c r="BC93" s="274">
        <f t="shared" si="89"/>
        <v>858301.02863976534</v>
      </c>
      <c r="BD93" s="303"/>
      <c r="BE93" s="303"/>
      <c r="BF93" s="303"/>
      <c r="BG93" s="303"/>
      <c r="BH93" s="303"/>
      <c r="BI93" s="303"/>
      <c r="BJ93" s="303"/>
      <c r="BK93" s="303"/>
      <c r="BL93" s="304"/>
    </row>
    <row r="94" spans="1:64" x14ac:dyDescent="0.25">
      <c r="A94" s="1502"/>
      <c r="B94" s="132" t="s">
        <v>127</v>
      </c>
      <c r="C94" s="127" t="s">
        <v>102</v>
      </c>
      <c r="D94" s="274">
        <f t="shared" si="84"/>
        <v>133218.269948509</v>
      </c>
      <c r="E94" s="253">
        <v>79938.147995126114</v>
      </c>
      <c r="F94" s="253">
        <v>53280.121953382899</v>
      </c>
      <c r="G94" s="303"/>
      <c r="H94" s="303"/>
      <c r="I94" s="303"/>
      <c r="J94" s="303"/>
      <c r="K94" s="303"/>
      <c r="L94" s="303"/>
      <c r="M94" s="303"/>
      <c r="N94" s="303"/>
      <c r="O94" s="375"/>
      <c r="P94" s="289">
        <f t="shared" si="85"/>
        <v>137216.33476622292</v>
      </c>
      <c r="Q94" s="253">
        <v>82337.202548349567</v>
      </c>
      <c r="R94" s="253">
        <v>54879.132217873368</v>
      </c>
      <c r="S94" s="303"/>
      <c r="T94" s="303"/>
      <c r="U94" s="303"/>
      <c r="V94" s="303"/>
      <c r="W94" s="303"/>
      <c r="X94" s="303"/>
      <c r="Y94" s="303"/>
      <c r="Z94" s="303"/>
      <c r="AA94" s="375"/>
      <c r="AB94" s="274">
        <f t="shared" si="86"/>
        <v>142446.21535842613</v>
      </c>
      <c r="AC94" s="253">
        <v>85475.413012559657</v>
      </c>
      <c r="AD94" s="253">
        <v>56970.802345866461</v>
      </c>
      <c r="AE94" s="303"/>
      <c r="AF94" s="303"/>
      <c r="AG94" s="303"/>
      <c r="AH94" s="303"/>
      <c r="AI94" s="303"/>
      <c r="AJ94" s="303"/>
      <c r="AK94" s="303"/>
      <c r="AL94" s="303"/>
      <c r="AM94" s="375"/>
      <c r="AN94" s="289">
        <f t="shared" si="87"/>
        <v>390881.52476162068</v>
      </c>
      <c r="AO94" s="253">
        <v>234549.99968872286</v>
      </c>
      <c r="AP94" s="253">
        <v>156331.52507289784</v>
      </c>
      <c r="AQ94" s="303"/>
      <c r="AR94" s="303"/>
      <c r="AS94" s="303"/>
      <c r="AT94" s="303"/>
      <c r="AU94" s="303"/>
      <c r="AV94" s="303"/>
      <c r="AW94" s="303"/>
      <c r="AX94" s="303"/>
      <c r="AY94" s="375"/>
      <c r="AZ94" s="524"/>
      <c r="BA94" s="296">
        <f t="shared" si="88"/>
        <v>803762.34483477881</v>
      </c>
      <c r="BB94" s="274">
        <f t="shared" si="89"/>
        <v>482300.76324475824</v>
      </c>
      <c r="BC94" s="274">
        <f t="shared" si="89"/>
        <v>321461.58159002056</v>
      </c>
      <c r="BD94" s="303"/>
      <c r="BE94" s="303"/>
      <c r="BF94" s="303"/>
      <c r="BG94" s="303"/>
      <c r="BH94" s="303"/>
      <c r="BI94" s="303"/>
      <c r="BJ94" s="303"/>
      <c r="BK94" s="303"/>
      <c r="BL94" s="304"/>
    </row>
    <row r="95" spans="1:64" x14ac:dyDescent="0.25">
      <c r="A95" s="1502"/>
      <c r="B95" s="132" t="s">
        <v>128</v>
      </c>
      <c r="C95" s="127" t="s">
        <v>103</v>
      </c>
      <c r="D95" s="274">
        <f t="shared" si="84"/>
        <v>462592.38794524159</v>
      </c>
      <c r="E95" s="253">
        <v>89049.365068318832</v>
      </c>
      <c r="F95" s="253">
        <v>373543.02287692274</v>
      </c>
      <c r="G95" s="303"/>
      <c r="H95" s="303"/>
      <c r="I95" s="303"/>
      <c r="J95" s="303"/>
      <c r="K95" s="303"/>
      <c r="L95" s="303"/>
      <c r="M95" s="303"/>
      <c r="N95" s="303"/>
      <c r="O95" s="375"/>
      <c r="P95" s="289">
        <f t="shared" si="85"/>
        <v>476475.42629952281</v>
      </c>
      <c r="Q95" s="253">
        <v>91721.85986694532</v>
      </c>
      <c r="R95" s="253">
        <v>384753.5664325775</v>
      </c>
      <c r="S95" s="303"/>
      <c r="T95" s="303"/>
      <c r="U95" s="303"/>
      <c r="V95" s="303"/>
      <c r="W95" s="303"/>
      <c r="X95" s="303"/>
      <c r="Y95" s="303"/>
      <c r="Z95" s="303"/>
      <c r="AA95" s="375"/>
      <c r="AB95" s="274">
        <f t="shared" si="86"/>
        <v>494635.87045444874</v>
      </c>
      <c r="AC95" s="253">
        <v>95217.758337168838</v>
      </c>
      <c r="AD95" s="253">
        <v>399418.1121172799</v>
      </c>
      <c r="AE95" s="303"/>
      <c r="AF95" s="303"/>
      <c r="AG95" s="303"/>
      <c r="AH95" s="303"/>
      <c r="AI95" s="303"/>
      <c r="AJ95" s="303"/>
      <c r="AK95" s="303"/>
      <c r="AL95" s="303"/>
      <c r="AM95" s="375"/>
      <c r="AN95" s="289">
        <f t="shared" si="87"/>
        <v>1357312.4618195731</v>
      </c>
      <c r="AO95" s="253">
        <v>261283.61830860304</v>
      </c>
      <c r="AP95" s="253">
        <v>1096028.84351097</v>
      </c>
      <c r="AQ95" s="303"/>
      <c r="AR95" s="303"/>
      <c r="AS95" s="303"/>
      <c r="AT95" s="303"/>
      <c r="AU95" s="303"/>
      <c r="AV95" s="303"/>
      <c r="AW95" s="303"/>
      <c r="AX95" s="303"/>
      <c r="AY95" s="375"/>
      <c r="AZ95" s="524"/>
      <c r="BA95" s="296">
        <f t="shared" si="88"/>
        <v>2791016.1465187864</v>
      </c>
      <c r="BB95" s="274">
        <f t="shared" si="89"/>
        <v>537272.601581036</v>
      </c>
      <c r="BC95" s="274">
        <f t="shared" si="89"/>
        <v>2253743.5449377503</v>
      </c>
      <c r="BD95" s="303"/>
      <c r="BE95" s="303"/>
      <c r="BF95" s="303"/>
      <c r="BG95" s="303"/>
      <c r="BH95" s="303"/>
      <c r="BI95" s="303"/>
      <c r="BJ95" s="303"/>
      <c r="BK95" s="303"/>
      <c r="BL95" s="304"/>
    </row>
    <row r="96" spans="1:64" x14ac:dyDescent="0.25">
      <c r="A96" s="1502"/>
      <c r="B96" s="126" t="s">
        <v>129</v>
      </c>
      <c r="C96" s="127" t="s">
        <v>28</v>
      </c>
      <c r="D96" s="274">
        <f t="shared" si="84"/>
        <v>93010.738129017598</v>
      </c>
      <c r="E96" s="253">
        <v>93010.738129017598</v>
      </c>
      <c r="F96" s="253">
        <v>0</v>
      </c>
      <c r="G96" s="303"/>
      <c r="H96" s="303"/>
      <c r="I96" s="303"/>
      <c r="J96" s="303"/>
      <c r="K96" s="303"/>
      <c r="L96" s="303"/>
      <c r="M96" s="303"/>
      <c r="N96" s="303"/>
      <c r="O96" s="375"/>
      <c r="P96" s="289">
        <f t="shared" si="85"/>
        <v>95802.119220567271</v>
      </c>
      <c r="Q96" s="253">
        <v>95802.119220567271</v>
      </c>
      <c r="R96" s="253">
        <v>0</v>
      </c>
      <c r="S96" s="303"/>
      <c r="T96" s="303"/>
      <c r="U96" s="303"/>
      <c r="V96" s="303"/>
      <c r="W96" s="303"/>
      <c r="X96" s="303"/>
      <c r="Y96" s="303"/>
      <c r="Z96" s="303"/>
      <c r="AA96" s="375"/>
      <c r="AB96" s="274">
        <f t="shared" si="86"/>
        <v>99453.533207518587</v>
      </c>
      <c r="AC96" s="253">
        <v>99453.533207518587</v>
      </c>
      <c r="AD96" s="253">
        <v>0</v>
      </c>
      <c r="AE96" s="303"/>
      <c r="AF96" s="303"/>
      <c r="AG96" s="303"/>
      <c r="AH96" s="303"/>
      <c r="AI96" s="303"/>
      <c r="AJ96" s="303"/>
      <c r="AK96" s="303"/>
      <c r="AL96" s="303"/>
      <c r="AM96" s="375"/>
      <c r="AN96" s="289">
        <f t="shared" si="87"/>
        <v>272906.85544202349</v>
      </c>
      <c r="AO96" s="253">
        <v>272906.85544202349</v>
      </c>
      <c r="AP96" s="253">
        <v>0</v>
      </c>
      <c r="AQ96" s="303"/>
      <c r="AR96" s="303"/>
      <c r="AS96" s="303"/>
      <c r="AT96" s="303"/>
      <c r="AU96" s="303"/>
      <c r="AV96" s="303"/>
      <c r="AW96" s="303"/>
      <c r="AX96" s="303"/>
      <c r="AY96" s="375"/>
      <c r="AZ96" s="524"/>
      <c r="BA96" s="296">
        <f t="shared" si="88"/>
        <v>561173.24599912693</v>
      </c>
      <c r="BB96" s="274">
        <f t="shared" si="89"/>
        <v>561173.24599912693</v>
      </c>
      <c r="BC96" s="274">
        <f t="shared" si="89"/>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4"/>
        <v>5519003.1879219403</v>
      </c>
      <c r="E97" s="275">
        <f>SUM(E91:E96)</f>
        <v>764455.72072510596</v>
      </c>
      <c r="F97" s="275">
        <f>SUM(F91:F96)</f>
        <v>4754547.4671968343</v>
      </c>
      <c r="G97" s="335"/>
      <c r="H97" s="335"/>
      <c r="I97" s="335"/>
      <c r="J97" s="335"/>
      <c r="K97" s="335"/>
      <c r="L97" s="335"/>
      <c r="M97" s="335"/>
      <c r="N97" s="335"/>
      <c r="O97" s="376"/>
      <c r="P97" s="277">
        <f t="shared" si="85"/>
        <v>5684636.1186228907</v>
      </c>
      <c r="Q97" s="275">
        <f>SUM(Q91:Q96)</f>
        <v>787398.09584311733</v>
      </c>
      <c r="R97" s="275">
        <f>SUM(R91:R96)</f>
        <v>4897238.022779773</v>
      </c>
      <c r="S97" s="335"/>
      <c r="T97" s="335"/>
      <c r="U97" s="335"/>
      <c r="V97" s="335"/>
      <c r="W97" s="335"/>
      <c r="X97" s="335"/>
      <c r="Y97" s="335"/>
      <c r="Z97" s="335"/>
      <c r="AA97" s="376"/>
      <c r="AB97" s="275">
        <f t="shared" si="86"/>
        <v>5901301.0525841005</v>
      </c>
      <c r="AC97" s="275">
        <f>SUM(AC91:AC96)</f>
        <v>817409.08561925101</v>
      </c>
      <c r="AD97" s="275">
        <f>SUM(AD91:AD96)</f>
        <v>5083891.9669648493</v>
      </c>
      <c r="AE97" s="335"/>
      <c r="AF97" s="335"/>
      <c r="AG97" s="335"/>
      <c r="AH97" s="335"/>
      <c r="AI97" s="335"/>
      <c r="AJ97" s="335"/>
      <c r="AK97" s="335"/>
      <c r="AL97" s="335"/>
      <c r="AM97" s="376"/>
      <c r="AN97" s="277">
        <f t="shared" si="87"/>
        <v>16193547.492344674</v>
      </c>
      <c r="AO97" s="275">
        <f>SUM(AO91:AO96)</f>
        <v>2243022.8064459069</v>
      </c>
      <c r="AP97" s="275">
        <f>SUM(AP91:AP96)</f>
        <v>13950524.685898766</v>
      </c>
      <c r="AQ97" s="335"/>
      <c r="AR97" s="335"/>
      <c r="AS97" s="335"/>
      <c r="AT97" s="335"/>
      <c r="AU97" s="335"/>
      <c r="AV97" s="335"/>
      <c r="AW97" s="335"/>
      <c r="AX97" s="335"/>
      <c r="AY97" s="376"/>
      <c r="AZ97" s="299">
        <f>SUM(AZ91:AZ96)</f>
        <v>0</v>
      </c>
      <c r="BA97" s="297">
        <f t="shared" si="88"/>
        <v>33298487.851473596</v>
      </c>
      <c r="BB97" s="275">
        <f>SUM(BB91:BB96)</f>
        <v>4612285.7086333809</v>
      </c>
      <c r="BC97" s="275">
        <f>SUM(BC91:BC96)</f>
        <v>28686202.142840214</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52642355.000141717</v>
      </c>
      <c r="E105" s="303"/>
      <c r="F105" s="303"/>
      <c r="G105" s="303"/>
      <c r="H105" s="303"/>
      <c r="I105" s="303"/>
      <c r="J105" s="303"/>
      <c r="K105" s="303"/>
      <c r="L105" s="303"/>
      <c r="M105" s="303"/>
      <c r="N105" s="303"/>
      <c r="O105" s="375"/>
      <c r="P105" s="289">
        <f>P88+P97+P104</f>
        <v>54881944.929265589</v>
      </c>
      <c r="Q105" s="303"/>
      <c r="R105" s="303"/>
      <c r="S105" s="303"/>
      <c r="T105" s="303"/>
      <c r="U105" s="303"/>
      <c r="V105" s="303"/>
      <c r="W105" s="303"/>
      <c r="X105" s="303"/>
      <c r="Y105" s="303"/>
      <c r="Z105" s="303"/>
      <c r="AA105" s="375"/>
      <c r="AB105" s="274">
        <f>AB88+AB97+AB104</f>
        <v>58520223.878401622</v>
      </c>
      <c r="AC105" s="303"/>
      <c r="AD105" s="303"/>
      <c r="AE105" s="303"/>
      <c r="AF105" s="303"/>
      <c r="AG105" s="303"/>
      <c r="AH105" s="303"/>
      <c r="AI105" s="303"/>
      <c r="AJ105" s="303"/>
      <c r="AK105" s="303"/>
      <c r="AL105" s="303"/>
      <c r="AM105" s="375"/>
      <c r="AN105" s="289">
        <f>AN88+AN97+AN104</f>
        <v>157111806.89888278</v>
      </c>
      <c r="AO105" s="303"/>
      <c r="AP105" s="303"/>
      <c r="AQ105" s="303"/>
      <c r="AR105" s="303"/>
      <c r="AS105" s="303"/>
      <c r="AT105" s="303"/>
      <c r="AU105" s="303"/>
      <c r="AV105" s="303"/>
      <c r="AW105" s="303"/>
      <c r="AX105" s="303"/>
      <c r="AY105" s="375"/>
      <c r="AZ105" s="300">
        <f>AZ88+AZ97+AZ104</f>
        <v>-2561636.2552791503</v>
      </c>
      <c r="BA105" s="296">
        <f>BA88+BA97+BA104</f>
        <v>320594694.45141256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8397495.9165109396</v>
      </c>
      <c r="E106" s="338"/>
      <c r="F106" s="338"/>
      <c r="G106" s="338"/>
      <c r="H106" s="338"/>
      <c r="I106" s="338"/>
      <c r="J106" s="338"/>
      <c r="K106" s="338"/>
      <c r="L106" s="338"/>
      <c r="M106" s="338"/>
      <c r="N106" s="338"/>
      <c r="O106" s="564"/>
      <c r="P106" s="344">
        <f>P17-P105</f>
        <v>8057242.0154242441</v>
      </c>
      <c r="Q106" s="338"/>
      <c r="R106" s="338"/>
      <c r="S106" s="338"/>
      <c r="T106" s="338"/>
      <c r="U106" s="338"/>
      <c r="V106" s="338"/>
      <c r="W106" s="338"/>
      <c r="X106" s="338"/>
      <c r="Y106" s="338"/>
      <c r="Z106" s="338"/>
      <c r="AA106" s="564"/>
      <c r="AB106" s="344">
        <f>AB17-AB105</f>
        <v>8335737.3395314589</v>
      </c>
      <c r="AC106" s="338"/>
      <c r="AD106" s="338"/>
      <c r="AE106" s="338"/>
      <c r="AF106" s="338"/>
      <c r="AG106" s="338"/>
      <c r="AH106" s="338"/>
      <c r="AI106" s="338"/>
      <c r="AJ106" s="338"/>
      <c r="AK106" s="338"/>
      <c r="AL106" s="338"/>
      <c r="AM106" s="564"/>
      <c r="AN106" s="344">
        <f>AN17-AN105</f>
        <v>14413845.402196765</v>
      </c>
      <c r="AO106" s="338"/>
      <c r="AP106" s="338"/>
      <c r="AQ106" s="338"/>
      <c r="AR106" s="338"/>
      <c r="AS106" s="338"/>
      <c r="AT106" s="338"/>
      <c r="AU106" s="338"/>
      <c r="AV106" s="338"/>
      <c r="AW106" s="338"/>
      <c r="AX106" s="338"/>
      <c r="AY106" s="564"/>
      <c r="AZ106" s="857">
        <f>AZ17-AZ105</f>
        <v>1019493.8436830728</v>
      </c>
      <c r="BA106" s="345">
        <f>BA17-BA105</f>
        <v>40223814.517346561</v>
      </c>
      <c r="BB106" s="338"/>
      <c r="BC106" s="338"/>
      <c r="BD106" s="338"/>
      <c r="BE106" s="338"/>
      <c r="BF106" s="338"/>
      <c r="BG106" s="338"/>
      <c r="BH106" s="338"/>
      <c r="BI106" s="338"/>
      <c r="BJ106" s="338"/>
      <c r="BK106" s="338"/>
      <c r="BL106" s="339"/>
    </row>
    <row r="107" spans="1:64" x14ac:dyDescent="0.25">
      <c r="A107" s="267"/>
      <c r="B107" s="126" t="s">
        <v>272</v>
      </c>
      <c r="C107" s="127" t="s">
        <v>26</v>
      </c>
      <c r="D107" s="257">
        <v>2258926.4015414431</v>
      </c>
      <c r="E107" s="340"/>
      <c r="F107" s="340"/>
      <c r="G107" s="340"/>
      <c r="H107" s="340"/>
      <c r="I107" s="340"/>
      <c r="J107" s="340"/>
      <c r="K107" s="340"/>
      <c r="L107" s="340"/>
      <c r="M107" s="340"/>
      <c r="N107" s="340"/>
      <c r="O107" s="377"/>
      <c r="P107" s="258">
        <v>2167398.1021491219</v>
      </c>
      <c r="Q107" s="340"/>
      <c r="R107" s="340"/>
      <c r="S107" s="340"/>
      <c r="T107" s="340"/>
      <c r="U107" s="340"/>
      <c r="V107" s="340"/>
      <c r="W107" s="340"/>
      <c r="X107" s="340"/>
      <c r="Y107" s="340"/>
      <c r="Z107" s="340"/>
      <c r="AA107" s="377"/>
      <c r="AB107" s="258">
        <v>2242313.3443339625</v>
      </c>
      <c r="AC107" s="340"/>
      <c r="AD107" s="340"/>
      <c r="AE107" s="340"/>
      <c r="AF107" s="340"/>
      <c r="AG107" s="340"/>
      <c r="AH107" s="340"/>
      <c r="AI107" s="340"/>
      <c r="AJ107" s="340"/>
      <c r="AK107" s="340"/>
      <c r="AL107" s="340"/>
      <c r="AM107" s="340"/>
      <c r="AN107" s="258">
        <v>3877324.4131909302</v>
      </c>
      <c r="AO107" s="340"/>
      <c r="AP107" s="340"/>
      <c r="AQ107" s="340"/>
      <c r="AR107" s="340"/>
      <c r="AS107" s="340"/>
      <c r="AT107" s="340"/>
      <c r="AU107" s="340"/>
      <c r="AV107" s="340"/>
      <c r="AW107" s="340"/>
      <c r="AX107" s="340"/>
      <c r="AY107" s="377"/>
      <c r="AZ107" s="524">
        <v>274243.84395074658</v>
      </c>
      <c r="BA107" s="296">
        <f>D107+P107+AB107+AN107+AZ107</f>
        <v>10820206.105166204</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6138569.5149694961</v>
      </c>
      <c r="E108" s="342"/>
      <c r="F108" s="342"/>
      <c r="G108" s="342"/>
      <c r="H108" s="342"/>
      <c r="I108" s="342"/>
      <c r="J108" s="342"/>
      <c r="K108" s="342"/>
      <c r="L108" s="342"/>
      <c r="M108" s="342"/>
      <c r="N108" s="342"/>
      <c r="O108" s="1120"/>
      <c r="P108" s="548">
        <f>P106-P107</f>
        <v>5889843.9132751226</v>
      </c>
      <c r="Q108" s="342"/>
      <c r="R108" s="342"/>
      <c r="S108" s="342"/>
      <c r="T108" s="342"/>
      <c r="U108" s="342"/>
      <c r="V108" s="342"/>
      <c r="W108" s="342"/>
      <c r="X108" s="342"/>
      <c r="Y108" s="342"/>
      <c r="Z108" s="342"/>
      <c r="AA108" s="1120"/>
      <c r="AB108" s="555">
        <f>AB106-AB107</f>
        <v>6093423.9951974964</v>
      </c>
      <c r="AC108" s="342"/>
      <c r="AD108" s="342"/>
      <c r="AE108" s="342"/>
      <c r="AF108" s="342"/>
      <c r="AG108" s="342"/>
      <c r="AH108" s="342"/>
      <c r="AI108" s="342"/>
      <c r="AJ108" s="342"/>
      <c r="AK108" s="342"/>
      <c r="AL108" s="342"/>
      <c r="AM108" s="342"/>
      <c r="AN108" s="548">
        <f>AN106-AN107</f>
        <v>10536520.989005834</v>
      </c>
      <c r="AO108" s="342"/>
      <c r="AP108" s="342"/>
      <c r="AQ108" s="342"/>
      <c r="AR108" s="342"/>
      <c r="AS108" s="342"/>
      <c r="AT108" s="342"/>
      <c r="AU108" s="342"/>
      <c r="AV108" s="342"/>
      <c r="AW108" s="342"/>
      <c r="AX108" s="342"/>
      <c r="AY108" s="1120"/>
      <c r="AZ108" s="577">
        <f>AZ106-AZ107</f>
        <v>745249.99973232625</v>
      </c>
      <c r="BA108" s="347">
        <f>BA106-BA107</f>
        <v>29403608.412180357</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61" zoomScaleNormal="100" workbookViewId="0">
      <pane xSplit="3" topLeftCell="D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387</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108548.82999999999</v>
      </c>
      <c r="E9" s="735">
        <v>81713.64</v>
      </c>
      <c r="F9" s="735">
        <v>2802.73</v>
      </c>
      <c r="G9" s="735">
        <v>6187.8700000000008</v>
      </c>
      <c r="H9" s="735">
        <v>1748.65</v>
      </c>
      <c r="I9" s="735">
        <v>2842.94</v>
      </c>
      <c r="J9" s="735">
        <v>1462.93</v>
      </c>
      <c r="K9" s="735">
        <v>63</v>
      </c>
      <c r="L9" s="735">
        <v>162</v>
      </c>
      <c r="M9" s="735">
        <v>9</v>
      </c>
      <c r="N9" s="735">
        <v>10454.07</v>
      </c>
      <c r="O9" s="804">
        <v>1102</v>
      </c>
      <c r="P9" s="740">
        <f>SUM(Q9:AA9)</f>
        <v>110597.94</v>
      </c>
      <c r="Q9" s="735">
        <v>83959.89</v>
      </c>
      <c r="R9" s="735">
        <v>3005.42</v>
      </c>
      <c r="S9" s="735">
        <v>6264.0300000000007</v>
      </c>
      <c r="T9" s="735">
        <v>1803.5900000000001</v>
      </c>
      <c r="U9" s="735">
        <v>2807.16</v>
      </c>
      <c r="V9" s="735">
        <v>1472.8</v>
      </c>
      <c r="W9" s="735">
        <v>68</v>
      </c>
      <c r="X9" s="735">
        <v>158</v>
      </c>
      <c r="Y9" s="735">
        <v>10</v>
      </c>
      <c r="Z9" s="735">
        <v>9980.0499999999993</v>
      </c>
      <c r="AA9" s="736">
        <v>1069</v>
      </c>
      <c r="AB9" s="740">
        <f>SUM(AC9:AM9)</f>
        <v>113107.88000000002</v>
      </c>
      <c r="AC9" s="735">
        <v>86305.85</v>
      </c>
      <c r="AD9" s="735">
        <v>3327.8100000000004</v>
      </c>
      <c r="AE9" s="735">
        <v>6453.0400000000009</v>
      </c>
      <c r="AF9" s="735">
        <v>1883.37</v>
      </c>
      <c r="AG9" s="735">
        <v>2811.19</v>
      </c>
      <c r="AH9" s="735">
        <v>1472.94</v>
      </c>
      <c r="AI9" s="735">
        <v>70.97</v>
      </c>
      <c r="AJ9" s="735">
        <v>156.71</v>
      </c>
      <c r="AK9" s="735">
        <v>14</v>
      </c>
      <c r="AL9" s="735">
        <v>9554.7400000000016</v>
      </c>
      <c r="AM9" s="736">
        <v>1057.26</v>
      </c>
      <c r="AN9" s="734">
        <f>SUM(AO9:AY9)</f>
        <v>305632.50000000006</v>
      </c>
      <c r="AO9" s="735">
        <v>240214.37</v>
      </c>
      <c r="AP9" s="735">
        <v>12418.96</v>
      </c>
      <c r="AQ9" s="735">
        <v>18778.86</v>
      </c>
      <c r="AR9" s="735">
        <v>8239.19</v>
      </c>
      <c r="AS9" s="735">
        <v>7352.95</v>
      </c>
      <c r="AT9" s="735">
        <v>4559.3999999999996</v>
      </c>
      <c r="AU9" s="735">
        <v>139</v>
      </c>
      <c r="AV9" s="735">
        <v>694</v>
      </c>
      <c r="AW9" s="735">
        <v>101</v>
      </c>
      <c r="AX9" s="735">
        <v>11421.77</v>
      </c>
      <c r="AY9" s="736">
        <v>1713</v>
      </c>
      <c r="AZ9" s="852"/>
      <c r="BA9" s="738">
        <f>AN9+AB9+P9+D9+AZ9</f>
        <v>637887.15</v>
      </c>
      <c r="BB9" s="739">
        <f t="shared" ref="BB9:BL9" si="0">AO9+AC9+Q9+E9</f>
        <v>492193.75</v>
      </c>
      <c r="BC9" s="739">
        <f t="shared" si="0"/>
        <v>21554.920000000002</v>
      </c>
      <c r="BD9" s="739">
        <f t="shared" si="0"/>
        <v>37683.800000000003</v>
      </c>
      <c r="BE9" s="739">
        <f t="shared" si="0"/>
        <v>13674.800000000001</v>
      </c>
      <c r="BF9" s="739">
        <f t="shared" si="0"/>
        <v>15814.24</v>
      </c>
      <c r="BG9" s="739">
        <f t="shared" si="0"/>
        <v>8968.07</v>
      </c>
      <c r="BH9" s="739">
        <f t="shared" si="0"/>
        <v>340.97</v>
      </c>
      <c r="BI9" s="740">
        <f t="shared" si="0"/>
        <v>1170.71</v>
      </c>
      <c r="BJ9" s="740">
        <f t="shared" si="0"/>
        <v>134</v>
      </c>
      <c r="BK9" s="739">
        <f t="shared" si="0"/>
        <v>41410.630000000005</v>
      </c>
      <c r="BL9" s="741">
        <f t="shared" si="0"/>
        <v>4941.26</v>
      </c>
    </row>
    <row r="10" spans="1:64" customFormat="1" ht="18" customHeight="1" x14ac:dyDescent="0.3">
      <c r="A10" s="1494" t="s">
        <v>11</v>
      </c>
      <c r="B10" s="1495"/>
      <c r="C10" s="1496"/>
      <c r="D10" s="683"/>
      <c r="E10" s="318"/>
      <c r="F10" s="318"/>
      <c r="G10" s="318"/>
      <c r="H10" s="318"/>
      <c r="I10" s="318"/>
      <c r="J10" s="318"/>
      <c r="K10" s="318"/>
      <c r="L10" s="318"/>
      <c r="M10" s="318"/>
      <c r="N10" s="318"/>
      <c r="O10" s="319"/>
      <c r="P10" s="691"/>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31728558.519292742</v>
      </c>
      <c r="E11" s="249">
        <v>15485238.626862124</v>
      </c>
      <c r="F11" s="249">
        <v>1392535.2571952366</v>
      </c>
      <c r="G11" s="249">
        <v>6229450.4575033542</v>
      </c>
      <c r="H11" s="249">
        <v>2680396.9125835747</v>
      </c>
      <c r="I11" s="249">
        <v>646980.63942768832</v>
      </c>
      <c r="J11" s="249">
        <v>633497.94735023554</v>
      </c>
      <c r="K11" s="249">
        <v>12570.677041834419</v>
      </c>
      <c r="L11" s="249">
        <v>576422.77762764704</v>
      </c>
      <c r="M11" s="249">
        <v>249416.52011636476</v>
      </c>
      <c r="N11" s="249">
        <v>1200118.7016669807</v>
      </c>
      <c r="O11" s="249">
        <v>2621930.0019177031</v>
      </c>
      <c r="P11" s="270">
        <f t="shared" ref="P11:P16" si="2">SUM(Q11:AA11)</f>
        <v>31957209.858727854</v>
      </c>
      <c r="Q11" s="249">
        <v>15933443.895365823</v>
      </c>
      <c r="R11" s="249">
        <v>1472984.129044153</v>
      </c>
      <c r="S11" s="249">
        <v>6026222.5734732868</v>
      </c>
      <c r="T11" s="249">
        <v>2708042.0326272612</v>
      </c>
      <c r="U11" s="249">
        <v>654501.04895774694</v>
      </c>
      <c r="V11" s="249">
        <v>634867.9439812738</v>
      </c>
      <c r="W11" s="249">
        <v>13440.041297473321</v>
      </c>
      <c r="X11" s="249">
        <v>561900.37247150915</v>
      </c>
      <c r="Y11" s="249">
        <v>276802.52885702864</v>
      </c>
      <c r="Z11" s="249">
        <v>1145167.8705693111</v>
      </c>
      <c r="AA11" s="250">
        <v>2529837.4220829853</v>
      </c>
      <c r="AB11" s="270">
        <f t="shared" ref="AB11:AB16" si="3">SUM(AC11:AM11)</f>
        <v>33122472.108365171</v>
      </c>
      <c r="AC11" s="249">
        <v>16808924.245117899</v>
      </c>
      <c r="AD11" s="249">
        <v>1644819.7089688827</v>
      </c>
      <c r="AE11" s="249">
        <v>6161858.505892734</v>
      </c>
      <c r="AF11" s="249">
        <v>2658522.4058378474</v>
      </c>
      <c r="AG11" s="249">
        <v>683996.24247698335</v>
      </c>
      <c r="AH11" s="249">
        <v>638973.1370467107</v>
      </c>
      <c r="AI11" s="249">
        <v>13955.329511450804</v>
      </c>
      <c r="AJ11" s="251">
        <v>550920.41652681935</v>
      </c>
      <c r="AK11" s="249">
        <v>385629.88616297382</v>
      </c>
      <c r="AL11" s="249">
        <v>1087670.210618041</v>
      </c>
      <c r="AM11" s="250">
        <v>2487202.0202048225</v>
      </c>
      <c r="AN11" s="270">
        <f t="shared" ref="AN11:AN16" si="4">SUM(AO11:AY11)</f>
        <v>106422763.09999999</v>
      </c>
      <c r="AO11" s="249">
        <v>49399439.57</v>
      </c>
      <c r="AP11" s="249">
        <v>7237309.0199999996</v>
      </c>
      <c r="AQ11" s="249">
        <v>21039905.099999998</v>
      </c>
      <c r="AR11" s="249">
        <v>13514396.440000001</v>
      </c>
      <c r="AS11" s="249">
        <v>1754315.1199999996</v>
      </c>
      <c r="AT11" s="249">
        <v>1979173.87</v>
      </c>
      <c r="AU11" s="249">
        <v>18125.96</v>
      </c>
      <c r="AV11" s="249">
        <v>2628893.33</v>
      </c>
      <c r="AW11" s="249">
        <v>2837220.29</v>
      </c>
      <c r="AX11" s="249">
        <v>1495544.08</v>
      </c>
      <c r="AY11" s="250">
        <v>4518440.3199999994</v>
      </c>
      <c r="AZ11" s="853">
        <v>697373.07977986895</v>
      </c>
      <c r="BA11" s="321">
        <f t="shared" ref="BA11:BA16" si="5">SUM(BB11:BL11)+AZ11</f>
        <v>203928376.66616562</v>
      </c>
      <c r="BB11" s="271">
        <f t="shared" ref="BB11:BL16" si="6">E11+Q11+AC11+AO11</f>
        <v>97627046.337345839</v>
      </c>
      <c r="BC11" s="271">
        <f t="shared" si="6"/>
        <v>11747648.115208272</v>
      </c>
      <c r="BD11" s="271">
        <f t="shared" si="6"/>
        <v>39457436.636869371</v>
      </c>
      <c r="BE11" s="271">
        <f t="shared" si="6"/>
        <v>21561357.791048683</v>
      </c>
      <c r="BF11" s="271">
        <f t="shared" si="6"/>
        <v>3739793.0508624185</v>
      </c>
      <c r="BG11" s="271">
        <f t="shared" si="6"/>
        <v>3886512.8983782199</v>
      </c>
      <c r="BH11" s="271">
        <f t="shared" si="6"/>
        <v>58092.007850758542</v>
      </c>
      <c r="BI11" s="271">
        <f t="shared" si="6"/>
        <v>4318136.8966259751</v>
      </c>
      <c r="BJ11" s="271">
        <f t="shared" si="6"/>
        <v>3749069.2251363671</v>
      </c>
      <c r="BK11" s="271">
        <f t="shared" si="6"/>
        <v>4928500.8628543336</v>
      </c>
      <c r="BL11" s="295">
        <f t="shared" si="6"/>
        <v>12157409.76420551</v>
      </c>
    </row>
    <row r="12" spans="1:64" x14ac:dyDescent="0.25">
      <c r="A12" s="1493"/>
      <c r="B12" s="126" t="s">
        <v>1322</v>
      </c>
      <c r="C12" s="127" t="s">
        <v>1331</v>
      </c>
      <c r="D12" s="270">
        <f t="shared" si="1"/>
        <v>117076.78318249068</v>
      </c>
      <c r="E12" s="249">
        <v>-21277.93813010968</v>
      </c>
      <c r="F12" s="249">
        <v>-2568.8126777617863</v>
      </c>
      <c r="G12" s="249">
        <v>14775.774937204847</v>
      </c>
      <c r="H12" s="249">
        <v>8116.6222147893568</v>
      </c>
      <c r="I12" s="249">
        <v>47390.174385546081</v>
      </c>
      <c r="J12" s="249">
        <v>-847.70117090184783</v>
      </c>
      <c r="K12" s="249">
        <v>741.78349580528311</v>
      </c>
      <c r="L12" s="249">
        <v>1628.9444683259819</v>
      </c>
      <c r="M12" s="249">
        <v>1411.8362898366579</v>
      </c>
      <c r="N12" s="249">
        <v>63101.828220172225</v>
      </c>
      <c r="O12" s="249">
        <v>4604.2711495835538</v>
      </c>
      <c r="P12" s="270">
        <f t="shared" si="2"/>
        <v>119099.28620714779</v>
      </c>
      <c r="Q12" s="249">
        <v>-21855.397612988549</v>
      </c>
      <c r="R12" s="249">
        <v>-2627.8082634948596</v>
      </c>
      <c r="S12" s="249">
        <v>15044.29920425837</v>
      </c>
      <c r="T12" s="249">
        <v>8264.5718226803165</v>
      </c>
      <c r="U12" s="249">
        <v>48290.938772596499</v>
      </c>
      <c r="V12" s="249">
        <v>-867.17545476243981</v>
      </c>
      <c r="W12" s="249">
        <v>755.89664878183135</v>
      </c>
      <c r="X12" s="249">
        <v>1659.5508176701117</v>
      </c>
      <c r="Y12" s="249">
        <v>1438.7526451416204</v>
      </c>
      <c r="Z12" s="249">
        <v>64304.275554988257</v>
      </c>
      <c r="AA12" s="250">
        <v>4691.3820722766322</v>
      </c>
      <c r="AB12" s="270">
        <f t="shared" si="3"/>
        <v>123471.90526650114</v>
      </c>
      <c r="AC12" s="249">
        <v>-21705.70773729826</v>
      </c>
      <c r="AD12" s="249">
        <v>-2659.3527495633543</v>
      </c>
      <c r="AE12" s="249">
        <v>15538.326766978713</v>
      </c>
      <c r="AF12" s="249">
        <v>8533.6900607973566</v>
      </c>
      <c r="AG12" s="249">
        <v>49691.541690307575</v>
      </c>
      <c r="AH12" s="249">
        <v>-876.21074510990138</v>
      </c>
      <c r="AI12" s="249">
        <v>777.84031971203194</v>
      </c>
      <c r="AJ12" s="249">
        <v>1709.3029746994439</v>
      </c>
      <c r="AK12" s="249">
        <v>1480.1710355244752</v>
      </c>
      <c r="AL12" s="249">
        <v>66153.438098669503</v>
      </c>
      <c r="AM12" s="250">
        <v>4828.8655517835577</v>
      </c>
      <c r="AN12" s="270">
        <f t="shared" si="4"/>
        <v>1083095.4562011112</v>
      </c>
      <c r="AO12" s="249">
        <v>595814.7638656596</v>
      </c>
      <c r="AP12" s="249">
        <v>72380.677065687763</v>
      </c>
      <c r="AQ12" s="249">
        <v>173117.92240087525</v>
      </c>
      <c r="AR12" s="249">
        <v>95086.942871899199</v>
      </c>
      <c r="AS12" s="249">
        <v>14215.332499958249</v>
      </c>
      <c r="AT12" s="249">
        <v>23861.685257045261</v>
      </c>
      <c r="AU12" s="249">
        <v>222.51607826987274</v>
      </c>
      <c r="AV12" s="249">
        <v>19067.2710762602</v>
      </c>
      <c r="AW12" s="249">
        <v>16520.067669207798</v>
      </c>
      <c r="AX12" s="249">
        <v>18926.641880547511</v>
      </c>
      <c r="AY12" s="250">
        <v>53881.635535700472</v>
      </c>
      <c r="AZ12" s="853">
        <v>-1264152.5705486662</v>
      </c>
      <c r="BA12" s="290">
        <f t="shared" si="5"/>
        <v>178590.86030858476</v>
      </c>
      <c r="BB12" s="271">
        <f t="shared" si="6"/>
        <v>530975.72038526309</v>
      </c>
      <c r="BC12" s="271">
        <f t="shared" si="6"/>
        <v>64524.703374867764</v>
      </c>
      <c r="BD12" s="271">
        <f t="shared" si="6"/>
        <v>218476.32330931717</v>
      </c>
      <c r="BE12" s="271">
        <f t="shared" si="6"/>
        <v>120001.82697016624</v>
      </c>
      <c r="BF12" s="271">
        <f t="shared" si="6"/>
        <v>159587.98734840841</v>
      </c>
      <c r="BG12" s="271">
        <f t="shared" si="6"/>
        <v>21270.597886271073</v>
      </c>
      <c r="BH12" s="271">
        <f t="shared" si="6"/>
        <v>2498.0365425690193</v>
      </c>
      <c r="BI12" s="271">
        <f t="shared" si="6"/>
        <v>24065.069336955738</v>
      </c>
      <c r="BJ12" s="271">
        <f t="shared" si="6"/>
        <v>20850.827639710551</v>
      </c>
      <c r="BK12" s="271">
        <f t="shared" si="6"/>
        <v>212486.18375437747</v>
      </c>
      <c r="BL12" s="291">
        <f t="shared" si="6"/>
        <v>68006.154309344216</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646119.50476378412</v>
      </c>
      <c r="E14" s="249">
        <v>591735.11164080887</v>
      </c>
      <c r="F14" s="249">
        <v>47564.693122975281</v>
      </c>
      <c r="G14" s="249">
        <v>0</v>
      </c>
      <c r="H14" s="249">
        <v>3409.85</v>
      </c>
      <c r="I14" s="249">
        <v>0</v>
      </c>
      <c r="J14" s="249">
        <v>0</v>
      </c>
      <c r="K14" s="249">
        <v>0</v>
      </c>
      <c r="L14" s="249">
        <v>3409.85</v>
      </c>
      <c r="M14" s="249">
        <v>0</v>
      </c>
      <c r="N14" s="249">
        <v>0</v>
      </c>
      <c r="O14" s="250">
        <v>0</v>
      </c>
      <c r="P14" s="271">
        <f t="shared" si="2"/>
        <v>657629.66892153886</v>
      </c>
      <c r="Q14" s="249">
        <v>606294.31162596366</v>
      </c>
      <c r="R14" s="249">
        <v>47867.567295575223</v>
      </c>
      <c r="S14" s="249">
        <v>0</v>
      </c>
      <c r="T14" s="249">
        <v>0</v>
      </c>
      <c r="U14" s="249">
        <v>0</v>
      </c>
      <c r="V14" s="249">
        <v>0</v>
      </c>
      <c r="W14" s="249">
        <v>0</v>
      </c>
      <c r="X14" s="249">
        <v>3467.79</v>
      </c>
      <c r="Y14" s="249">
        <v>0</v>
      </c>
      <c r="Z14" s="249">
        <v>0</v>
      </c>
      <c r="AA14" s="250">
        <v>0</v>
      </c>
      <c r="AB14" s="271">
        <f t="shared" si="3"/>
        <v>858259.7590383396</v>
      </c>
      <c r="AC14" s="249">
        <v>761620.15589664457</v>
      </c>
      <c r="AD14" s="249">
        <v>62120.753141694899</v>
      </c>
      <c r="AE14" s="249">
        <v>20677.86</v>
      </c>
      <c r="AF14" s="249">
        <v>3446.31</v>
      </c>
      <c r="AG14" s="249">
        <v>0</v>
      </c>
      <c r="AH14" s="249">
        <v>0</v>
      </c>
      <c r="AI14" s="249">
        <v>0</v>
      </c>
      <c r="AJ14" s="249">
        <v>10394.68</v>
      </c>
      <c r="AK14" s="249">
        <v>0</v>
      </c>
      <c r="AL14" s="249">
        <v>0</v>
      </c>
      <c r="AM14" s="250">
        <v>0</v>
      </c>
      <c r="AN14" s="270">
        <f t="shared" si="4"/>
        <v>1594878.2000000011</v>
      </c>
      <c r="AO14" s="249">
        <v>1376343.9100000008</v>
      </c>
      <c r="AP14" s="249">
        <v>190676.39000000004</v>
      </c>
      <c r="AQ14" s="249">
        <v>13830.82</v>
      </c>
      <c r="AR14" s="249">
        <v>10425.59</v>
      </c>
      <c r="AS14" s="249">
        <v>0</v>
      </c>
      <c r="AT14" s="249">
        <v>0</v>
      </c>
      <c r="AU14" s="249">
        <v>0</v>
      </c>
      <c r="AV14" s="249">
        <v>3601.4900000000002</v>
      </c>
      <c r="AW14" s="249">
        <v>0</v>
      </c>
      <c r="AX14" s="249">
        <v>0</v>
      </c>
      <c r="AY14" s="250">
        <v>0</v>
      </c>
      <c r="AZ14" s="853">
        <v>-52879.943702594712</v>
      </c>
      <c r="BA14" s="290">
        <f t="shared" si="5"/>
        <v>3704007.1890210691</v>
      </c>
      <c r="BB14" s="271">
        <f t="shared" si="6"/>
        <v>3335993.4891634183</v>
      </c>
      <c r="BC14" s="271">
        <f t="shared" si="6"/>
        <v>348229.40356024541</v>
      </c>
      <c r="BD14" s="271">
        <f t="shared" si="6"/>
        <v>34508.68</v>
      </c>
      <c r="BE14" s="271">
        <f t="shared" si="6"/>
        <v>17281.75</v>
      </c>
      <c r="BF14" s="271">
        <f t="shared" si="6"/>
        <v>0</v>
      </c>
      <c r="BG14" s="271">
        <f t="shared" si="6"/>
        <v>0</v>
      </c>
      <c r="BH14" s="271">
        <f t="shared" si="6"/>
        <v>0</v>
      </c>
      <c r="BI14" s="271">
        <f t="shared" si="6"/>
        <v>20873.810000000001</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221621.15180743299</v>
      </c>
      <c r="Q16" s="249">
        <v>120222.64664364181</v>
      </c>
      <c r="R16" s="249">
        <v>14604.868980147923</v>
      </c>
      <c r="S16" s="249">
        <v>36200.693214635015</v>
      </c>
      <c r="T16" s="249">
        <v>19883.633074409776</v>
      </c>
      <c r="U16" s="249">
        <v>3061.5406151807656</v>
      </c>
      <c r="V16" s="249">
        <v>4814.7765529797598</v>
      </c>
      <c r="W16" s="249">
        <v>47.923044442045821</v>
      </c>
      <c r="X16" s="249">
        <v>3987.1575461356697</v>
      </c>
      <c r="Y16" s="249">
        <v>3454.5117760434628</v>
      </c>
      <c r="Z16" s="249">
        <v>4076.2101643734081</v>
      </c>
      <c r="AA16" s="250">
        <v>11267.190195443376</v>
      </c>
      <c r="AB16" s="270">
        <f t="shared" si="3"/>
        <v>307594.2895444071</v>
      </c>
      <c r="AC16" s="249">
        <v>180264.07601768145</v>
      </c>
      <c r="AD16" s="249">
        <v>21898.812624459046</v>
      </c>
      <c r="AE16" s="249">
        <v>43369.675098175605</v>
      </c>
      <c r="AF16" s="249">
        <v>23821.276048378702</v>
      </c>
      <c r="AG16" s="249">
        <v>3667.2100877629114</v>
      </c>
      <c r="AH16" s="249">
        <v>7219.3656585116914</v>
      </c>
      <c r="AI16" s="249">
        <v>57.403736910347703</v>
      </c>
      <c r="AJ16" s="249">
        <v>4776.7518239467099</v>
      </c>
      <c r="AK16" s="249">
        <v>4138.6238783200351</v>
      </c>
      <c r="AL16" s="249">
        <v>4882.6133354266367</v>
      </c>
      <c r="AM16" s="250">
        <v>13498.48123483388</v>
      </c>
      <c r="AN16" s="270">
        <f t="shared" si="4"/>
        <v>155603.87242302534</v>
      </c>
      <c r="AO16" s="249">
        <v>108598.24769200088</v>
      </c>
      <c r="AP16" s="249">
        <v>13192.71554315932</v>
      </c>
      <c r="AQ16" s="249">
        <v>13724.653324130852</v>
      </c>
      <c r="AR16" s="249">
        <v>7538.4183709546051</v>
      </c>
      <c r="AS16" s="249">
        <v>471.89502907313602</v>
      </c>
      <c r="AT16" s="249">
        <v>4349.2329546863066</v>
      </c>
      <c r="AU16" s="249">
        <v>7.3866883679794482</v>
      </c>
      <c r="AV16" s="249">
        <v>1511.6383198784017</v>
      </c>
      <c r="AW16" s="249">
        <v>1309.6980284111419</v>
      </c>
      <c r="AX16" s="249">
        <v>628.2926002964781</v>
      </c>
      <c r="AY16" s="250">
        <v>4271.6938720662447</v>
      </c>
      <c r="AZ16" s="853">
        <v>0</v>
      </c>
      <c r="BA16" s="290">
        <f t="shared" si="5"/>
        <v>684819.31377486535</v>
      </c>
      <c r="BB16" s="271">
        <f t="shared" si="6"/>
        <v>409084.97035332414</v>
      </c>
      <c r="BC16" s="271">
        <f t="shared" si="6"/>
        <v>49696.397147766293</v>
      </c>
      <c r="BD16" s="271">
        <f t="shared" si="6"/>
        <v>93295.02163694147</v>
      </c>
      <c r="BE16" s="271">
        <f t="shared" si="6"/>
        <v>51243.327493743083</v>
      </c>
      <c r="BF16" s="271">
        <f t="shared" si="6"/>
        <v>7200.6457320168129</v>
      </c>
      <c r="BG16" s="271">
        <f t="shared" si="6"/>
        <v>16383.375166177757</v>
      </c>
      <c r="BH16" s="271">
        <f t="shared" si="6"/>
        <v>112.71346972037297</v>
      </c>
      <c r="BI16" s="271">
        <f t="shared" si="6"/>
        <v>10275.547689960782</v>
      </c>
      <c r="BJ16" s="271">
        <f t="shared" si="6"/>
        <v>8902.8336827746389</v>
      </c>
      <c r="BK16" s="271">
        <f t="shared" si="6"/>
        <v>9587.1161000965221</v>
      </c>
      <c r="BL16" s="291">
        <f t="shared" si="6"/>
        <v>29037.3653023435</v>
      </c>
    </row>
    <row r="17" spans="1:64" s="209" customFormat="1" x14ac:dyDescent="0.25">
      <c r="A17" s="1493"/>
      <c r="B17" s="128" t="s">
        <v>204</v>
      </c>
      <c r="C17" s="309" t="s">
        <v>14</v>
      </c>
      <c r="D17" s="272">
        <f>SUM(D11:D16)</f>
        <v>32491754.807239018</v>
      </c>
      <c r="E17" s="272">
        <f>SUM(E11:E16)</f>
        <v>16055695.800372822</v>
      </c>
      <c r="F17" s="272">
        <f>SUM(F11:F16)</f>
        <v>1437531.1376404501</v>
      </c>
      <c r="G17" s="272">
        <f t="shared" ref="G17:O17" si="7">SUM(G11:G16)</f>
        <v>6244226.2324405592</v>
      </c>
      <c r="H17" s="272">
        <f t="shared" si="7"/>
        <v>2691923.3847983642</v>
      </c>
      <c r="I17" s="272">
        <f t="shared" si="7"/>
        <v>694370.81381323445</v>
      </c>
      <c r="J17" s="272">
        <f t="shared" si="7"/>
        <v>632650.24617933366</v>
      </c>
      <c r="K17" s="272">
        <f t="shared" si="7"/>
        <v>13312.460537639701</v>
      </c>
      <c r="L17" s="272">
        <f t="shared" si="7"/>
        <v>581461.57209597295</v>
      </c>
      <c r="M17" s="272">
        <f t="shared" si="7"/>
        <v>250828.3564062014</v>
      </c>
      <c r="N17" s="272">
        <f t="shared" si="7"/>
        <v>1263220.5298871531</v>
      </c>
      <c r="O17" s="272">
        <f t="shared" si="7"/>
        <v>2626534.2730672867</v>
      </c>
      <c r="P17" s="288">
        <f>SUM(P11:P16)</f>
        <v>32955559.96566397</v>
      </c>
      <c r="Q17" s="272">
        <f>SUM(Q11:Q16)</f>
        <v>16638105.45602244</v>
      </c>
      <c r="R17" s="272">
        <f>SUM(R11:R16)</f>
        <v>1532828.7570563813</v>
      </c>
      <c r="S17" s="272">
        <f t="shared" ref="S17:AA17" si="8">SUM(S11:S16)</f>
        <v>6077467.5658921804</v>
      </c>
      <c r="T17" s="272">
        <f t="shared" si="8"/>
        <v>2736190.2375243516</v>
      </c>
      <c r="U17" s="272">
        <f t="shared" si="8"/>
        <v>705853.52834552422</v>
      </c>
      <c r="V17" s="272">
        <f t="shared" si="8"/>
        <v>638815.5450794911</v>
      </c>
      <c r="W17" s="272">
        <f t="shared" si="8"/>
        <v>14243.860990697198</v>
      </c>
      <c r="X17" s="272">
        <f t="shared" si="8"/>
        <v>571014.87083531497</v>
      </c>
      <c r="Y17" s="272">
        <f t="shared" si="8"/>
        <v>281695.79327821371</v>
      </c>
      <c r="Z17" s="272">
        <f t="shared" si="8"/>
        <v>1213548.3562886729</v>
      </c>
      <c r="AA17" s="281">
        <f t="shared" si="8"/>
        <v>2545795.9943507053</v>
      </c>
      <c r="AB17" s="288">
        <f>SUM(AB11:AB16)</f>
        <v>34411798.062214412</v>
      </c>
      <c r="AC17" s="272">
        <f>SUM(AC11:AC16)</f>
        <v>17729102.769294929</v>
      </c>
      <c r="AD17" s="272">
        <f>SUM(AD11:AD16)</f>
        <v>1726179.9219854735</v>
      </c>
      <c r="AE17" s="272">
        <f t="shared" ref="AE17:AM17" si="9">SUM(AE11:AE16)</f>
        <v>6241444.3677578885</v>
      </c>
      <c r="AF17" s="272">
        <f t="shared" si="9"/>
        <v>2694323.6819470231</v>
      </c>
      <c r="AG17" s="272">
        <f t="shared" si="9"/>
        <v>737354.99425505381</v>
      </c>
      <c r="AH17" s="272">
        <f t="shared" si="9"/>
        <v>645316.2919601124</v>
      </c>
      <c r="AI17" s="272">
        <f t="shared" si="9"/>
        <v>14790.573568073183</v>
      </c>
      <c r="AJ17" s="272">
        <f t="shared" si="9"/>
        <v>567801.15132546553</v>
      </c>
      <c r="AK17" s="272">
        <f t="shared" si="9"/>
        <v>391248.68107681832</v>
      </c>
      <c r="AL17" s="272">
        <f t="shared" si="9"/>
        <v>1158706.2620521372</v>
      </c>
      <c r="AM17" s="272">
        <f t="shared" si="9"/>
        <v>2505529.3669914403</v>
      </c>
      <c r="AN17" s="288">
        <f>SUM(AN11:AN16)</f>
        <v>109256340.62862413</v>
      </c>
      <c r="AO17" s="272">
        <f>SUM(AO11:AO16)</f>
        <v>51480196.491557665</v>
      </c>
      <c r="AP17" s="272">
        <f t="shared" ref="AP17:AZ17" si="10">SUM(AP11:AP16)</f>
        <v>7513558.8026088467</v>
      </c>
      <c r="AQ17" s="272">
        <f t="shared" si="10"/>
        <v>21240578.495725006</v>
      </c>
      <c r="AR17" s="272">
        <f t="shared" si="10"/>
        <v>13627447.391242854</v>
      </c>
      <c r="AS17" s="272">
        <f t="shared" si="10"/>
        <v>1769002.3475290311</v>
      </c>
      <c r="AT17" s="272">
        <f t="shared" si="10"/>
        <v>2007384.7882117317</v>
      </c>
      <c r="AU17" s="272">
        <f t="shared" si="10"/>
        <v>18355.862766637852</v>
      </c>
      <c r="AV17" s="272">
        <f t="shared" si="10"/>
        <v>2653073.7293961388</v>
      </c>
      <c r="AW17" s="272">
        <f t="shared" si="10"/>
        <v>2855050.055697619</v>
      </c>
      <c r="AX17" s="272">
        <f t="shared" si="10"/>
        <v>1515099.0144808441</v>
      </c>
      <c r="AY17" s="281">
        <f t="shared" si="10"/>
        <v>4576593.6494077658</v>
      </c>
      <c r="AZ17" s="293">
        <f t="shared" si="10"/>
        <v>-619659.43447139196</v>
      </c>
      <c r="BA17" s="292">
        <f>SUM(BA11:BA16)</f>
        <v>208495794.02927014</v>
      </c>
      <c r="BB17" s="272">
        <f>SUM(BB11:BB16)</f>
        <v>101903100.51724784</v>
      </c>
      <c r="BC17" s="272">
        <f t="shared" ref="BC17:BL17" si="11">SUM(BC11:BC16)</f>
        <v>12210098.619291151</v>
      </c>
      <c r="BD17" s="272">
        <f t="shared" si="11"/>
        <v>39803716.661815628</v>
      </c>
      <c r="BE17" s="272">
        <f t="shared" si="11"/>
        <v>21749884.695512593</v>
      </c>
      <c r="BF17" s="272">
        <f t="shared" si="11"/>
        <v>3906581.6839428437</v>
      </c>
      <c r="BG17" s="272">
        <f t="shared" si="11"/>
        <v>3924166.8714306685</v>
      </c>
      <c r="BH17" s="272">
        <f t="shared" si="11"/>
        <v>60702.757863047933</v>
      </c>
      <c r="BI17" s="272">
        <f t="shared" si="11"/>
        <v>4373351.3236528905</v>
      </c>
      <c r="BJ17" s="272">
        <f>SUM(BJ11:BJ16)</f>
        <v>3778822.8864588523</v>
      </c>
      <c r="BK17" s="272">
        <f t="shared" si="11"/>
        <v>5150574.1627088068</v>
      </c>
      <c r="BL17" s="293">
        <f t="shared" si="11"/>
        <v>12254453.283817196</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2" t="s">
        <v>0</v>
      </c>
      <c r="B20" s="124">
        <v>2.1</v>
      </c>
      <c r="C20" s="125" t="s">
        <v>150</v>
      </c>
      <c r="D20" s="273">
        <f t="shared" ref="D20:D27" si="12">SUM(E20:O20)</f>
        <v>4820090.4840197675</v>
      </c>
      <c r="E20" s="251">
        <v>2110763.6209958284</v>
      </c>
      <c r="F20" s="251">
        <v>48913.949529370817</v>
      </c>
      <c r="G20" s="251">
        <v>1304563.8582421392</v>
      </c>
      <c r="H20" s="251">
        <v>400010.94507211662</v>
      </c>
      <c r="I20" s="251">
        <v>33442.607751442112</v>
      </c>
      <c r="J20" s="251">
        <v>27433.31885889238</v>
      </c>
      <c r="K20" s="251">
        <v>43.161917455682541</v>
      </c>
      <c r="L20" s="251">
        <v>13927.369952015217</v>
      </c>
      <c r="M20" s="251">
        <v>4676.8625575321475</v>
      </c>
      <c r="N20" s="251">
        <v>130860.29132030068</v>
      </c>
      <c r="O20" s="252">
        <v>745454.49782267411</v>
      </c>
      <c r="P20" s="273">
        <f t="shared" ref="P20:P27" si="13">SUM(Q20:AA20)</f>
        <v>7238772.3794403458</v>
      </c>
      <c r="Q20" s="251">
        <v>3317005.2659965614</v>
      </c>
      <c r="R20" s="251">
        <v>62456.332557915179</v>
      </c>
      <c r="S20" s="251">
        <v>1221865.8281954878</v>
      </c>
      <c r="T20" s="251">
        <v>652093.2903637531</v>
      </c>
      <c r="U20" s="251">
        <v>54032.689509238691</v>
      </c>
      <c r="V20" s="251">
        <v>85865.568858892395</v>
      </c>
      <c r="W20" s="251">
        <v>43.346808079576277</v>
      </c>
      <c r="X20" s="251">
        <v>58973.294040040673</v>
      </c>
      <c r="Y20" s="251">
        <v>820975.7944008467</v>
      </c>
      <c r="Z20" s="251">
        <v>143837.69277399022</v>
      </c>
      <c r="AA20" s="252">
        <v>821623.27593553893</v>
      </c>
      <c r="AB20" s="273">
        <f t="shared" ref="AB20:AB27" si="14">SUM(AC20:AM20)</f>
        <v>9499372.8952009212</v>
      </c>
      <c r="AC20" s="251">
        <v>4595957.9948271755</v>
      </c>
      <c r="AD20" s="251">
        <v>352421.18028045737</v>
      </c>
      <c r="AE20" s="251">
        <v>2218450.3166407929</v>
      </c>
      <c r="AF20" s="251">
        <v>1213195.2634578808</v>
      </c>
      <c r="AG20" s="251">
        <v>89012.992965157202</v>
      </c>
      <c r="AH20" s="251">
        <v>32236.728858892384</v>
      </c>
      <c r="AI20" s="251">
        <v>43.821713163267731</v>
      </c>
      <c r="AJ20" s="251">
        <v>43795.405846334543</v>
      </c>
      <c r="AK20" s="251">
        <v>68881.549132872664</v>
      </c>
      <c r="AL20" s="251">
        <v>80406.080103125219</v>
      </c>
      <c r="AM20" s="252">
        <v>804971.56137506897</v>
      </c>
      <c r="AN20" s="276">
        <f t="shared" ref="AN20:AN27" si="15">SUM(AO20:AY20)</f>
        <v>13730060.362436973</v>
      </c>
      <c r="AO20" s="251">
        <v>5798299.6310932934</v>
      </c>
      <c r="AP20" s="251">
        <v>524522.71865110681</v>
      </c>
      <c r="AQ20" s="251">
        <v>3005485.5696020909</v>
      </c>
      <c r="AR20" s="251">
        <v>1852326.8828468076</v>
      </c>
      <c r="AS20" s="251">
        <v>58578.849097380604</v>
      </c>
      <c r="AT20" s="251">
        <v>222585.67000000004</v>
      </c>
      <c r="AU20" s="251">
        <v>552.19719621063803</v>
      </c>
      <c r="AV20" s="249">
        <v>199703.63252891001</v>
      </c>
      <c r="AW20" s="251">
        <v>147396.74981986819</v>
      </c>
      <c r="AX20" s="251">
        <v>604634.8531715991</v>
      </c>
      <c r="AY20" s="252">
        <v>1315973.6084297071</v>
      </c>
      <c r="AZ20" s="854">
        <v>1077643.9608342503</v>
      </c>
      <c r="BA20" s="294">
        <f t="shared" ref="BA20:BA27" si="16">SUM(BB20:BL20)+AZ20</f>
        <v>36365940.081932262</v>
      </c>
      <c r="BB20" s="271">
        <f t="shared" ref="BB20:BL27" si="17">E20+Q20+AC20+AO20</f>
        <v>15822026.512912858</v>
      </c>
      <c r="BC20" s="271">
        <f t="shared" si="17"/>
        <v>988314.18101885018</v>
      </c>
      <c r="BD20" s="271">
        <f t="shared" si="17"/>
        <v>7750365.5726805106</v>
      </c>
      <c r="BE20" s="271">
        <f t="shared" si="17"/>
        <v>4117626.3817405584</v>
      </c>
      <c r="BF20" s="271">
        <f t="shared" si="17"/>
        <v>235067.13932321861</v>
      </c>
      <c r="BG20" s="271">
        <f t="shared" si="17"/>
        <v>368121.28657667723</v>
      </c>
      <c r="BH20" s="271">
        <f t="shared" si="17"/>
        <v>682.52763490916459</v>
      </c>
      <c r="BI20" s="271">
        <f t="shared" si="17"/>
        <v>316399.70236730046</v>
      </c>
      <c r="BJ20" s="271">
        <f t="shared" si="17"/>
        <v>1041930.9559111197</v>
      </c>
      <c r="BK20" s="271">
        <f t="shared" si="17"/>
        <v>959738.91736901517</v>
      </c>
      <c r="BL20" s="295">
        <f t="shared" si="17"/>
        <v>3688022.9435629891</v>
      </c>
    </row>
    <row r="21" spans="1:64" ht="24.75" x14ac:dyDescent="0.25">
      <c r="A21" s="1493"/>
      <c r="B21" s="126">
        <v>2.2000000000000002</v>
      </c>
      <c r="C21" s="127" t="s">
        <v>151</v>
      </c>
      <c r="D21" s="274">
        <f t="shared" si="12"/>
        <v>-791064.22162078298</v>
      </c>
      <c r="E21" s="253">
        <v>-397770.49483550066</v>
      </c>
      <c r="F21" s="253">
        <v>-30051.488156625044</v>
      </c>
      <c r="G21" s="253">
        <v>-152653.77818257749</v>
      </c>
      <c r="H21" s="253">
        <v>-79324.744278822414</v>
      </c>
      <c r="I21" s="253">
        <v>-5198.3103567576945</v>
      </c>
      <c r="J21" s="253">
        <v>-9355.6722766909079</v>
      </c>
      <c r="K21" s="253">
        <v>-14.650060077857034</v>
      </c>
      <c r="L21" s="253">
        <v>-7314.7220551303735</v>
      </c>
      <c r="M21" s="253">
        <v>-3469.8373000377424</v>
      </c>
      <c r="N21" s="253">
        <v>-24563.919285194726</v>
      </c>
      <c r="O21" s="254">
        <v>-81346.604833367892</v>
      </c>
      <c r="P21" s="274">
        <f t="shared" si="13"/>
        <v>-896331.93953377241</v>
      </c>
      <c r="Q21" s="253">
        <v>-400218.1491386774</v>
      </c>
      <c r="R21" s="253">
        <v>-30236.407991701919</v>
      </c>
      <c r="S21" s="253">
        <v>-195918.53719360419</v>
      </c>
      <c r="T21" s="253">
        <v>-101806.76854113619</v>
      </c>
      <c r="U21" s="253">
        <v>-6629.8808384347076</v>
      </c>
      <c r="V21" s="253">
        <v>-11932.14488959361</v>
      </c>
      <c r="W21" s="253">
        <v>-18.684562083877324</v>
      </c>
      <c r="X21" s="253">
        <v>-9387.8426206060103</v>
      </c>
      <c r="Y21" s="253">
        <v>-4453.2500683352655</v>
      </c>
      <c r="Z21" s="253">
        <v>-31328.613839698908</v>
      </c>
      <c r="AA21" s="254">
        <v>-104401.65984990046</v>
      </c>
      <c r="AB21" s="274">
        <f t="shared" si="14"/>
        <v>-3163012.7100643595</v>
      </c>
      <c r="AC21" s="253">
        <v>-1493838.4129874075</v>
      </c>
      <c r="AD21" s="253">
        <v>-112859.21896838502</v>
      </c>
      <c r="AE21" s="253">
        <v>-660827.36993015325</v>
      </c>
      <c r="AF21" s="253">
        <v>-343391.18727517303</v>
      </c>
      <c r="AG21" s="253">
        <v>-20359.79503761062</v>
      </c>
      <c r="AH21" s="253">
        <v>-36642.592865749793</v>
      </c>
      <c r="AI21" s="253">
        <v>-57.378686535347668</v>
      </c>
      <c r="AJ21" s="253">
        <v>-31664.912555787447</v>
      </c>
      <c r="AK21" s="253">
        <v>-15020.67937242305</v>
      </c>
      <c r="AL21" s="253">
        <v>-96207.484287050029</v>
      </c>
      <c r="AM21" s="254">
        <v>-352143.67809808475</v>
      </c>
      <c r="AN21" s="289">
        <f t="shared" si="15"/>
        <v>2647974.9934164057</v>
      </c>
      <c r="AO21" s="253">
        <v>1651477.6156770312</v>
      </c>
      <c r="AP21" s="253">
        <v>124768.83190889776</v>
      </c>
      <c r="AQ21" s="253">
        <v>677368.04982697172</v>
      </c>
      <c r="AR21" s="253">
        <v>351986.35746115883</v>
      </c>
      <c r="AS21" s="253">
        <v>-98886.122177543846</v>
      </c>
      <c r="AT21" s="253">
        <v>0</v>
      </c>
      <c r="AU21" s="253">
        <v>-278.68432843453922</v>
      </c>
      <c r="AV21" s="253">
        <v>32457.493502610803</v>
      </c>
      <c r="AW21" s="253">
        <v>15396.650860042053</v>
      </c>
      <c r="AX21" s="253">
        <v>-467273.12470626185</v>
      </c>
      <c r="AY21" s="254">
        <v>360957.92539193446</v>
      </c>
      <c r="AZ21" s="524">
        <v>-3374403.272315179</v>
      </c>
      <c r="BA21" s="296">
        <f t="shared" si="16"/>
        <v>-5576837.1501176879</v>
      </c>
      <c r="BB21" s="271">
        <f t="shared" si="17"/>
        <v>-640349.44128455454</v>
      </c>
      <c r="BC21" s="271">
        <f t="shared" si="17"/>
        <v>-48378.283207814238</v>
      </c>
      <c r="BD21" s="271">
        <f t="shared" si="17"/>
        <v>-332031.63547936315</v>
      </c>
      <c r="BE21" s="271">
        <f t="shared" si="17"/>
        <v>-172536.34263397282</v>
      </c>
      <c r="BF21" s="271">
        <f t="shared" si="17"/>
        <v>-131074.10841034687</v>
      </c>
      <c r="BG21" s="271">
        <f t="shared" si="17"/>
        <v>-57930.410032034313</v>
      </c>
      <c r="BH21" s="271">
        <f t="shared" si="17"/>
        <v>-369.39763713162125</v>
      </c>
      <c r="BI21" s="271">
        <f t="shared" si="17"/>
        <v>-15909.983728913026</v>
      </c>
      <c r="BJ21" s="271">
        <f t="shared" si="17"/>
        <v>-7547.115880754005</v>
      </c>
      <c r="BK21" s="271">
        <f t="shared" si="17"/>
        <v>-619373.14211820555</v>
      </c>
      <c r="BL21" s="291">
        <f t="shared" si="17"/>
        <v>-176934.01738941867</v>
      </c>
    </row>
    <row r="22" spans="1:64" x14ac:dyDescent="0.25">
      <c r="A22" s="1493"/>
      <c r="B22" s="126">
        <v>2.2999999999999998</v>
      </c>
      <c r="C22" s="127" t="s">
        <v>152</v>
      </c>
      <c r="D22" s="274">
        <f t="shared" si="12"/>
        <v>1199625.6120283781</v>
      </c>
      <c r="E22" s="253">
        <v>837240.45651322394</v>
      </c>
      <c r="F22" s="253">
        <v>75412.548822105266</v>
      </c>
      <c r="G22" s="253">
        <v>120896.88822797815</v>
      </c>
      <c r="H22" s="253">
        <v>78576.702649918327</v>
      </c>
      <c r="I22" s="253">
        <v>4820.1480057569124</v>
      </c>
      <c r="J22" s="253">
        <v>12879.71510868109</v>
      </c>
      <c r="K22" s="253">
        <v>105.13105587627734</v>
      </c>
      <c r="L22" s="253">
        <v>8314.9835735511333</v>
      </c>
      <c r="M22" s="253">
        <v>1715.3934958979223</v>
      </c>
      <c r="N22" s="253">
        <v>9261.7275144129089</v>
      </c>
      <c r="O22" s="254">
        <v>50401.917060975997</v>
      </c>
      <c r="P22" s="274">
        <f t="shared" si="13"/>
        <v>1491294.0898153135</v>
      </c>
      <c r="Q22" s="253">
        <v>1077373.1435332592</v>
      </c>
      <c r="R22" s="253">
        <v>91756.797594550691</v>
      </c>
      <c r="S22" s="253">
        <v>121559.31049074633</v>
      </c>
      <c r="T22" s="253">
        <v>93092.950266640561</v>
      </c>
      <c r="U22" s="253">
        <v>5779.8131639035473</v>
      </c>
      <c r="V22" s="253">
        <v>17327.06510868109</v>
      </c>
      <c r="W22" s="253">
        <v>119.10887060672502</v>
      </c>
      <c r="X22" s="253">
        <v>10214.214807646315</v>
      </c>
      <c r="Y22" s="253">
        <v>1727.3219538780463</v>
      </c>
      <c r="Z22" s="253">
        <v>14916.643682954687</v>
      </c>
      <c r="AA22" s="254">
        <v>57427.720342446344</v>
      </c>
      <c r="AB22" s="274">
        <f t="shared" si="14"/>
        <v>2120956.0846858113</v>
      </c>
      <c r="AC22" s="253">
        <v>1497717.9074167842</v>
      </c>
      <c r="AD22" s="253">
        <v>145043.74615888123</v>
      </c>
      <c r="AE22" s="253">
        <v>206179.36373581429</v>
      </c>
      <c r="AF22" s="253">
        <v>156736.10809204006</v>
      </c>
      <c r="AG22" s="253">
        <v>7835.8555084447871</v>
      </c>
      <c r="AH22" s="253">
        <v>27783.525108681089</v>
      </c>
      <c r="AI22" s="253">
        <v>56.043057699399185</v>
      </c>
      <c r="AJ22" s="253">
        <v>11891.85107062912</v>
      </c>
      <c r="AK22" s="253">
        <v>2022.1410702164535</v>
      </c>
      <c r="AL22" s="253">
        <v>13461.595375075569</v>
      </c>
      <c r="AM22" s="254">
        <v>52227.948091544997</v>
      </c>
      <c r="AN22" s="289">
        <f t="shared" si="15"/>
        <v>4452831.2517570723</v>
      </c>
      <c r="AO22" s="253">
        <v>3235741.1366718821</v>
      </c>
      <c r="AP22" s="253">
        <v>353434.28727547283</v>
      </c>
      <c r="AQ22" s="253">
        <v>353497.98610637069</v>
      </c>
      <c r="AR22" s="253">
        <v>316339.56782462209</v>
      </c>
      <c r="AS22" s="253">
        <v>8300.5300493360282</v>
      </c>
      <c r="AT22" s="253">
        <v>59008.14</v>
      </c>
      <c r="AU22" s="253">
        <v>48.589750185155388</v>
      </c>
      <c r="AV22" s="253">
        <v>35118.947593014585</v>
      </c>
      <c r="AW22" s="253">
        <v>12708.525021821069</v>
      </c>
      <c r="AX22" s="253">
        <v>11424.77585629651</v>
      </c>
      <c r="AY22" s="254">
        <v>67208.765608071291</v>
      </c>
      <c r="AZ22" s="524">
        <v>-16102.554581912402</v>
      </c>
      <c r="BA22" s="296">
        <f t="shared" si="16"/>
        <v>9248604.4837046638</v>
      </c>
      <c r="BB22" s="271">
        <f t="shared" si="17"/>
        <v>6648072.6441351492</v>
      </c>
      <c r="BC22" s="271">
        <f t="shared" si="17"/>
        <v>665647.37985100993</v>
      </c>
      <c r="BD22" s="271">
        <f t="shared" si="17"/>
        <v>802133.54856090946</v>
      </c>
      <c r="BE22" s="271">
        <f t="shared" si="17"/>
        <v>644745.32883322099</v>
      </c>
      <c r="BF22" s="271">
        <f t="shared" si="17"/>
        <v>26736.346727441276</v>
      </c>
      <c r="BG22" s="271">
        <f t="shared" si="17"/>
        <v>116998.44532604326</v>
      </c>
      <c r="BH22" s="271">
        <f t="shared" si="17"/>
        <v>328.87273436755692</v>
      </c>
      <c r="BI22" s="271">
        <f t="shared" si="17"/>
        <v>65539.997044841148</v>
      </c>
      <c r="BJ22" s="271">
        <f t="shared" si="17"/>
        <v>18173.381541813491</v>
      </c>
      <c r="BK22" s="271">
        <f t="shared" si="17"/>
        <v>49064.742428739679</v>
      </c>
      <c r="BL22" s="291">
        <f t="shared" si="17"/>
        <v>227266.35110303864</v>
      </c>
    </row>
    <row r="23" spans="1:64" x14ac:dyDescent="0.25">
      <c r="A23" s="1493"/>
      <c r="B23" s="126">
        <v>2.4</v>
      </c>
      <c r="C23" s="127" t="s">
        <v>153</v>
      </c>
      <c r="D23" s="274">
        <f t="shared" si="12"/>
        <v>1429476.9118783833</v>
      </c>
      <c r="E23" s="253">
        <v>854156.863234472</v>
      </c>
      <c r="F23" s="253">
        <v>71733.427207240806</v>
      </c>
      <c r="G23" s="253">
        <v>327795.70539488585</v>
      </c>
      <c r="H23" s="253">
        <v>68671.912206822017</v>
      </c>
      <c r="I23" s="253">
        <v>7587.2282746365527</v>
      </c>
      <c r="J23" s="253">
        <v>22882.502557106214</v>
      </c>
      <c r="K23" s="253">
        <v>27.796338659878302</v>
      </c>
      <c r="L23" s="253">
        <v>25455.203673682347</v>
      </c>
      <c r="M23" s="253">
        <v>2707.4032991884337</v>
      </c>
      <c r="N23" s="253">
        <v>18430.669724945263</v>
      </c>
      <c r="O23" s="254">
        <v>30028.199966743519</v>
      </c>
      <c r="P23" s="274">
        <f t="shared" si="13"/>
        <v>1483451.7038430173</v>
      </c>
      <c r="Q23" s="253">
        <v>940407.34062329971</v>
      </c>
      <c r="R23" s="253">
        <v>56664.391742879758</v>
      </c>
      <c r="S23" s="253">
        <v>327021.79884450056</v>
      </c>
      <c r="T23" s="253">
        <v>64868.216648547903</v>
      </c>
      <c r="U23" s="253">
        <v>14233.899707634349</v>
      </c>
      <c r="V23" s="253">
        <v>19848.862557106211</v>
      </c>
      <c r="W23" s="253">
        <v>110.33306227047234</v>
      </c>
      <c r="X23" s="253">
        <v>1946.2537713700383</v>
      </c>
      <c r="Y23" s="253">
        <v>6585.9798316497308</v>
      </c>
      <c r="Z23" s="253">
        <v>19861.441406074668</v>
      </c>
      <c r="AA23" s="254">
        <v>31903.18564768404</v>
      </c>
      <c r="AB23" s="274">
        <f t="shared" si="14"/>
        <v>2248761.8508039741</v>
      </c>
      <c r="AC23" s="253">
        <v>1488698.1767919757</v>
      </c>
      <c r="AD23" s="253">
        <v>75389.058852731963</v>
      </c>
      <c r="AE23" s="253">
        <v>475962.31424952461</v>
      </c>
      <c r="AF23" s="253">
        <v>103912.3673458679</v>
      </c>
      <c r="AG23" s="253">
        <v>11175.441312279141</v>
      </c>
      <c r="AH23" s="253">
        <v>35781.082557106216</v>
      </c>
      <c r="AI23" s="253">
        <v>306.08444674203736</v>
      </c>
      <c r="AJ23" s="253">
        <v>12078.407315289864</v>
      </c>
      <c r="AK23" s="253">
        <v>7301.8259732625338</v>
      </c>
      <c r="AL23" s="253">
        <v>15984.269228790135</v>
      </c>
      <c r="AM23" s="254">
        <v>22172.822730403881</v>
      </c>
      <c r="AN23" s="289">
        <f t="shared" si="15"/>
        <v>4645024.0006566783</v>
      </c>
      <c r="AO23" s="253">
        <v>2739395.5638384926</v>
      </c>
      <c r="AP23" s="253">
        <v>185984.89967933943</v>
      </c>
      <c r="AQ23" s="253">
        <v>1014019.1560965256</v>
      </c>
      <c r="AR23" s="253">
        <v>426402.4596657916</v>
      </c>
      <c r="AS23" s="253">
        <v>22480.015764762797</v>
      </c>
      <c r="AT23" s="253">
        <v>73903.77</v>
      </c>
      <c r="AU23" s="253">
        <v>630.42259668621421</v>
      </c>
      <c r="AV23" s="253">
        <v>33213.961637311302</v>
      </c>
      <c r="AW23" s="253">
        <v>30264.056963278254</v>
      </c>
      <c r="AX23" s="253">
        <v>26015.968257500645</v>
      </c>
      <c r="AY23" s="254">
        <v>92713.726156989869</v>
      </c>
      <c r="AZ23" s="524">
        <v>-58274.295023302308</v>
      </c>
      <c r="BA23" s="296">
        <f t="shared" si="16"/>
        <v>9748440.1721587516</v>
      </c>
      <c r="BB23" s="271">
        <f t="shared" si="17"/>
        <v>6022657.9444882404</v>
      </c>
      <c r="BC23" s="271">
        <f t="shared" si="17"/>
        <v>389771.77748219197</v>
      </c>
      <c r="BD23" s="271">
        <f t="shared" si="17"/>
        <v>2144798.9745854368</v>
      </c>
      <c r="BE23" s="271">
        <f t="shared" si="17"/>
        <v>663854.95586702949</v>
      </c>
      <c r="BF23" s="271">
        <f t="shared" si="17"/>
        <v>55476.585059312842</v>
      </c>
      <c r="BG23" s="271">
        <f t="shared" si="17"/>
        <v>152416.21767131865</v>
      </c>
      <c r="BH23" s="271">
        <f t="shared" si="17"/>
        <v>1074.6364443586021</v>
      </c>
      <c r="BI23" s="271">
        <f t="shared" si="17"/>
        <v>72693.826397653553</v>
      </c>
      <c r="BJ23" s="271">
        <f t="shared" si="17"/>
        <v>46859.266067378951</v>
      </c>
      <c r="BK23" s="271">
        <f t="shared" si="17"/>
        <v>80292.348617310723</v>
      </c>
      <c r="BL23" s="291">
        <f t="shared" si="17"/>
        <v>176817.93450182132</v>
      </c>
    </row>
    <row r="24" spans="1:64" ht="24.75" x14ac:dyDescent="0.25">
      <c r="A24" s="1493"/>
      <c r="B24" s="126">
        <v>2.5</v>
      </c>
      <c r="C24" s="127" t="s">
        <v>154</v>
      </c>
      <c r="D24" s="274">
        <f t="shared" si="12"/>
        <v>-11523.472784945101</v>
      </c>
      <c r="E24" s="253">
        <v>-8089.6339047709516</v>
      </c>
      <c r="F24" s="253">
        <v>-666.30957845308455</v>
      </c>
      <c r="G24" s="253">
        <v>-1480.1637987141949</v>
      </c>
      <c r="H24" s="253">
        <v>-655.55240380648308</v>
      </c>
      <c r="I24" s="253">
        <v>-44.55500603721336</v>
      </c>
      <c r="J24" s="253">
        <v>-204.42670697163808</v>
      </c>
      <c r="K24" s="253">
        <v>-0.70000248404720178</v>
      </c>
      <c r="L24" s="253">
        <v>-73.386333818768023</v>
      </c>
      <c r="M24" s="253">
        <v>-27.080174714919963</v>
      </c>
      <c r="N24" s="253">
        <v>-73.944210144804046</v>
      </c>
      <c r="O24" s="254">
        <v>-207.72066502899474</v>
      </c>
      <c r="P24" s="274">
        <f t="shared" si="13"/>
        <v>-144871.64706619931</v>
      </c>
      <c r="Q24" s="253">
        <v>-97586.206975688721</v>
      </c>
      <c r="R24" s="253">
        <v>-8037.7709545618372</v>
      </c>
      <c r="S24" s="253">
        <v>-21731.848549784136</v>
      </c>
      <c r="T24" s="253">
        <v>-9624.8574437134012</v>
      </c>
      <c r="U24" s="253">
        <v>-429.44499511280281</v>
      </c>
      <c r="V24" s="253">
        <v>-2217.2357740055245</v>
      </c>
      <c r="W24" s="253">
        <v>-6.7469985996527964</v>
      </c>
      <c r="X24" s="253">
        <v>-1077.4623008337148</v>
      </c>
      <c r="Y24" s="253">
        <v>-397.59265570307889</v>
      </c>
      <c r="Z24" s="253">
        <v>-712.71387412074318</v>
      </c>
      <c r="AA24" s="254">
        <v>-3049.7665440757041</v>
      </c>
      <c r="AB24" s="274">
        <f t="shared" si="14"/>
        <v>-1677227.2399715977</v>
      </c>
      <c r="AC24" s="253">
        <v>-1129898.9269201073</v>
      </c>
      <c r="AD24" s="253">
        <v>-93065.086325689015</v>
      </c>
      <c r="AE24" s="253">
        <v>-251505.74754423817</v>
      </c>
      <c r="AF24" s="253">
        <v>-111389.83233950014</v>
      </c>
      <c r="AG24" s="253">
        <v>-5575.9305865014958</v>
      </c>
      <c r="AH24" s="253">
        <v>-24083.810944473589</v>
      </c>
      <c r="AI24" s="253">
        <v>-87.603293290226588</v>
      </c>
      <c r="AJ24" s="253">
        <v>-12469.623134043515</v>
      </c>
      <c r="AK24" s="253">
        <v>-4601.3958666068029</v>
      </c>
      <c r="AL24" s="253">
        <v>-9253.9047732759409</v>
      </c>
      <c r="AM24" s="254">
        <v>-35295.37824387179</v>
      </c>
      <c r="AN24" s="289">
        <f t="shared" si="15"/>
        <v>400679.62829017098</v>
      </c>
      <c r="AO24" s="253">
        <v>263704.08320036792</v>
      </c>
      <c r="AP24" s="253">
        <v>21720.21114700484</v>
      </c>
      <c r="AQ24" s="253">
        <v>65422.460215847903</v>
      </c>
      <c r="AR24" s="253">
        <v>28975.070931128965</v>
      </c>
      <c r="AS24" s="253">
        <v>2704.7503265217069</v>
      </c>
      <c r="AT24" s="253">
        <v>0</v>
      </c>
      <c r="AU24" s="253">
        <v>42.494258573578037</v>
      </c>
      <c r="AV24" s="253">
        <v>3243.6372979909179</v>
      </c>
      <c r="AW24" s="253">
        <v>1196.9294577154765</v>
      </c>
      <c r="AX24" s="253">
        <v>4488.8474791475355</v>
      </c>
      <c r="AY24" s="254">
        <v>9181.1439758721572</v>
      </c>
      <c r="AZ24" s="524">
        <v>46672.592582957295</v>
      </c>
      <c r="BA24" s="296">
        <f t="shared" si="16"/>
        <v>-1386270.138949614</v>
      </c>
      <c r="BB24" s="271">
        <f t="shared" si="17"/>
        <v>-971870.68460019911</v>
      </c>
      <c r="BC24" s="271">
        <f t="shared" si="17"/>
        <v>-80048.955711699091</v>
      </c>
      <c r="BD24" s="271">
        <f t="shared" si="17"/>
        <v>-209295.29967688859</v>
      </c>
      <c r="BE24" s="271">
        <f t="shared" si="17"/>
        <v>-92695.171255891051</v>
      </c>
      <c r="BF24" s="271">
        <f t="shared" si="17"/>
        <v>-3345.1802611298049</v>
      </c>
      <c r="BG24" s="271">
        <f t="shared" si="17"/>
        <v>-26505.473425450753</v>
      </c>
      <c r="BH24" s="271">
        <f t="shared" si="17"/>
        <v>-52.556035800348553</v>
      </c>
      <c r="BI24" s="271">
        <f t="shared" si="17"/>
        <v>-10376.83447070508</v>
      </c>
      <c r="BJ24" s="271">
        <f t="shared" si="17"/>
        <v>-3829.1392393093251</v>
      </c>
      <c r="BK24" s="271">
        <f t="shared" si="17"/>
        <v>-5551.715378393953</v>
      </c>
      <c r="BL24" s="291">
        <f t="shared" si="17"/>
        <v>-29371.721477104333</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153172.62</v>
      </c>
      <c r="E27" s="253">
        <v>153172.62</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586.64</v>
      </c>
      <c r="AC27" s="253">
        <v>586.64</v>
      </c>
      <c r="AD27" s="253">
        <v>0</v>
      </c>
      <c r="AE27" s="253">
        <v>0</v>
      </c>
      <c r="AF27" s="253">
        <v>0</v>
      </c>
      <c r="AG27" s="253">
        <v>0</v>
      </c>
      <c r="AH27" s="253">
        <v>0</v>
      </c>
      <c r="AI27" s="253">
        <v>0</v>
      </c>
      <c r="AJ27" s="253">
        <v>0</v>
      </c>
      <c r="AK27" s="253">
        <v>0</v>
      </c>
      <c r="AL27" s="253">
        <v>0</v>
      </c>
      <c r="AM27" s="254">
        <v>0</v>
      </c>
      <c r="AN27" s="289">
        <f t="shared" si="15"/>
        <v>263303.61999999994</v>
      </c>
      <c r="AO27" s="253">
        <v>24576.16</v>
      </c>
      <c r="AP27" s="253">
        <v>0</v>
      </c>
      <c r="AQ27" s="253">
        <v>238727.45999999996</v>
      </c>
      <c r="AR27" s="253">
        <v>0</v>
      </c>
      <c r="AS27" s="253">
        <v>0</v>
      </c>
      <c r="AT27" s="253">
        <v>0</v>
      </c>
      <c r="AU27" s="253">
        <v>0</v>
      </c>
      <c r="AV27" s="253">
        <v>0</v>
      </c>
      <c r="AW27" s="253">
        <v>0</v>
      </c>
      <c r="AX27" s="253">
        <v>0</v>
      </c>
      <c r="AY27" s="254">
        <v>0</v>
      </c>
      <c r="AZ27" s="524">
        <v>360196.87788381119</v>
      </c>
      <c r="BA27" s="296">
        <f t="shared" si="16"/>
        <v>777259.75788381114</v>
      </c>
      <c r="BB27" s="271">
        <f t="shared" si="17"/>
        <v>178335.42</v>
      </c>
      <c r="BC27" s="271">
        <f t="shared" si="17"/>
        <v>0</v>
      </c>
      <c r="BD27" s="271">
        <f t="shared" si="17"/>
        <v>238727.45999999996</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224</v>
      </c>
      <c r="C28" s="130" t="s">
        <v>1</v>
      </c>
      <c r="D28" s="275">
        <f>SUM(D20:D27)</f>
        <v>6799777.9335208014</v>
      </c>
      <c r="E28" s="275">
        <f t="shared" ref="E28:O28" si="18">SUM(E20:E27)</f>
        <v>3549473.4320032527</v>
      </c>
      <c r="F28" s="275">
        <f t="shared" si="18"/>
        <v>165342.12782363879</v>
      </c>
      <c r="G28" s="275">
        <f t="shared" si="18"/>
        <v>1599122.5098837113</v>
      </c>
      <c r="H28" s="275">
        <f t="shared" si="18"/>
        <v>467279.2632462281</v>
      </c>
      <c r="I28" s="275">
        <f t="shared" si="18"/>
        <v>40607.118669040668</v>
      </c>
      <c r="J28" s="275">
        <f t="shared" si="18"/>
        <v>53635.437541017141</v>
      </c>
      <c r="K28" s="275">
        <f t="shared" si="18"/>
        <v>160.73924942993395</v>
      </c>
      <c r="L28" s="275">
        <f t="shared" si="18"/>
        <v>40309.448810299553</v>
      </c>
      <c r="M28" s="275">
        <f>SUM(M20:M27)</f>
        <v>5602.7418778658412</v>
      </c>
      <c r="N28" s="275">
        <f t="shared" si="18"/>
        <v>133914.8250643193</v>
      </c>
      <c r="O28" s="283">
        <f t="shared" si="18"/>
        <v>744330.28935199673</v>
      </c>
      <c r="P28" s="275">
        <f>SUM(P20:P27)</f>
        <v>9172314.5864987038</v>
      </c>
      <c r="Q28" s="275">
        <f t="shared" ref="Q28:AA28" si="19">SUM(Q20:Q27)</f>
        <v>4836981.3940387536</v>
      </c>
      <c r="R28" s="275">
        <f t="shared" si="19"/>
        <v>172603.34294908188</v>
      </c>
      <c r="S28" s="275">
        <f t="shared" si="19"/>
        <v>1452796.5517873466</v>
      </c>
      <c r="T28" s="275">
        <f t="shared" si="19"/>
        <v>698622.831294092</v>
      </c>
      <c r="U28" s="275">
        <f t="shared" si="19"/>
        <v>66987.07654722908</v>
      </c>
      <c r="V28" s="275">
        <f t="shared" si="19"/>
        <v>108892.11586108056</v>
      </c>
      <c r="W28" s="275">
        <f t="shared" si="19"/>
        <v>247.35718027324353</v>
      </c>
      <c r="X28" s="275">
        <f t="shared" si="19"/>
        <v>60668.457697617298</v>
      </c>
      <c r="Y28" s="275">
        <f>SUM(Y20:Y27)</f>
        <v>824438.25346233614</v>
      </c>
      <c r="Z28" s="275">
        <f t="shared" si="19"/>
        <v>146574.45014919993</v>
      </c>
      <c r="AA28" s="283">
        <f t="shared" si="19"/>
        <v>803502.75553169323</v>
      </c>
      <c r="AB28" s="275">
        <f>SUM(AB20:AB27)</f>
        <v>9029437.5206547529</v>
      </c>
      <c r="AC28" s="275">
        <f t="shared" ref="AC28:AM28" si="20">SUM(AC20:AC27)</f>
        <v>4959223.3791284207</v>
      </c>
      <c r="AD28" s="275">
        <f t="shared" si="20"/>
        <v>366929.67999799654</v>
      </c>
      <c r="AE28" s="275">
        <f t="shared" si="20"/>
        <v>1988258.8771517405</v>
      </c>
      <c r="AF28" s="275">
        <f t="shared" si="20"/>
        <v>1019062.7192811156</v>
      </c>
      <c r="AG28" s="275">
        <f t="shared" si="20"/>
        <v>82088.564161769027</v>
      </c>
      <c r="AH28" s="275">
        <f t="shared" si="20"/>
        <v>35074.932714456307</v>
      </c>
      <c r="AI28" s="275">
        <f t="shared" si="20"/>
        <v>260.96723777913002</v>
      </c>
      <c r="AJ28" s="275">
        <f t="shared" si="20"/>
        <v>23631.128542422568</v>
      </c>
      <c r="AK28" s="275">
        <f>SUM(AK20:AK27)</f>
        <v>58583.440937321793</v>
      </c>
      <c r="AL28" s="275">
        <f t="shared" si="20"/>
        <v>4390.5556466649541</v>
      </c>
      <c r="AM28" s="283">
        <f t="shared" si="20"/>
        <v>491933.27585506131</v>
      </c>
      <c r="AN28" s="277">
        <f>SUM(AN20:AN27)</f>
        <v>26139873.856557302</v>
      </c>
      <c r="AO28" s="275">
        <f t="shared" ref="AO28:AY28" si="21">SUM(AO20:AO27)</f>
        <v>13713194.190481067</v>
      </c>
      <c r="AP28" s="275">
        <f t="shared" si="21"/>
        <v>1210430.9486618217</v>
      </c>
      <c r="AQ28" s="275">
        <f t="shared" si="21"/>
        <v>5354520.681847807</v>
      </c>
      <c r="AR28" s="275">
        <f t="shared" si="21"/>
        <v>2976030.3387295092</v>
      </c>
      <c r="AS28" s="275">
        <f t="shared" si="21"/>
        <v>-6821.976939542712</v>
      </c>
      <c r="AT28" s="275">
        <f t="shared" si="21"/>
        <v>355497.58000000007</v>
      </c>
      <c r="AU28" s="275">
        <f t="shared" si="21"/>
        <v>995.01947322104638</v>
      </c>
      <c r="AV28" s="275">
        <f t="shared" si="21"/>
        <v>303737.67255983764</v>
      </c>
      <c r="AW28" s="275">
        <f>SUM(AW20:AW27)</f>
        <v>206962.91212272501</v>
      </c>
      <c r="AX28" s="275">
        <f t="shared" si="21"/>
        <v>179291.32005828194</v>
      </c>
      <c r="AY28" s="283">
        <f t="shared" si="21"/>
        <v>1846035.1695625747</v>
      </c>
      <c r="AZ28" s="293">
        <f>SUM(AZ20:AZ27)</f>
        <v>-1964266.6906193744</v>
      </c>
      <c r="BA28" s="297">
        <f>SUM(BA20:BA27)</f>
        <v>49177137.206612177</v>
      </c>
      <c r="BB28" s="280">
        <f t="shared" ref="BB28:BL28" si="22">SUM(BB20:BB27)</f>
        <v>27058872.395651493</v>
      </c>
      <c r="BC28" s="280">
        <f t="shared" si="22"/>
        <v>1915306.0994325387</v>
      </c>
      <c r="BD28" s="280">
        <f t="shared" si="22"/>
        <v>10394698.620670605</v>
      </c>
      <c r="BE28" s="280">
        <f t="shared" si="22"/>
        <v>5160995.1525509451</v>
      </c>
      <c r="BF28" s="280">
        <f t="shared" si="22"/>
        <v>182860.78243849604</v>
      </c>
      <c r="BG28" s="280">
        <f t="shared" si="22"/>
        <v>553100.06611655408</v>
      </c>
      <c r="BH28" s="280">
        <f t="shared" si="22"/>
        <v>1664.0831407033538</v>
      </c>
      <c r="BI28" s="280">
        <f t="shared" si="22"/>
        <v>428346.70761017705</v>
      </c>
      <c r="BJ28" s="280">
        <f>SUM(BJ20:BJ27)</f>
        <v>1095587.3484002489</v>
      </c>
      <c r="BK28" s="280">
        <f t="shared" si="22"/>
        <v>464171.1509184661</v>
      </c>
      <c r="BL28" s="293">
        <f t="shared" si="22"/>
        <v>3885801.4903013259</v>
      </c>
    </row>
    <row r="29" spans="1:64" ht="14.85" customHeight="1" x14ac:dyDescent="0.25">
      <c r="A29" s="1492" t="s">
        <v>53</v>
      </c>
      <c r="B29" s="124">
        <v>3.1</v>
      </c>
      <c r="C29" s="131" t="s">
        <v>33</v>
      </c>
      <c r="D29" s="273">
        <f t="shared" ref="D29:D35" si="23">SUM(E29:O29)</f>
        <v>1821365.031000742</v>
      </c>
      <c r="E29" s="251">
        <v>1226132.0878244443</v>
      </c>
      <c r="F29" s="251">
        <v>56729.883537301081</v>
      </c>
      <c r="G29" s="251">
        <v>148337.88667374401</v>
      </c>
      <c r="H29" s="251">
        <v>105763.1225368615</v>
      </c>
      <c r="I29" s="251">
        <v>13479.710562169425</v>
      </c>
      <c r="J29" s="251">
        <v>34878.062202884787</v>
      </c>
      <c r="K29" s="251">
        <v>353.0081904549271</v>
      </c>
      <c r="L29" s="251">
        <v>7237.9252317409191</v>
      </c>
      <c r="M29" s="251">
        <v>1665.2210985386573</v>
      </c>
      <c r="N29" s="251">
        <v>119187.76094886809</v>
      </c>
      <c r="O29" s="252">
        <v>107600.36219373439</v>
      </c>
      <c r="P29" s="273">
        <f t="shared" ref="P29:P35" si="24">SUM(Q29:AA29)</f>
        <v>2123892.8126696646</v>
      </c>
      <c r="Q29" s="251">
        <v>1600872.4787761634</v>
      </c>
      <c r="R29" s="251">
        <v>66407.990123837182</v>
      </c>
      <c r="S29" s="251">
        <v>176315.32149938526</v>
      </c>
      <c r="T29" s="251">
        <v>97597.272641156829</v>
      </c>
      <c r="U29" s="251">
        <v>-588.78528163992814</v>
      </c>
      <c r="V29" s="251">
        <v>46429.272202884793</v>
      </c>
      <c r="W29" s="251">
        <v>25.344969488226877</v>
      </c>
      <c r="X29" s="251">
        <v>6856.5128583102396</v>
      </c>
      <c r="Y29" s="251">
        <v>2307.9653345746792</v>
      </c>
      <c r="Z29" s="251">
        <v>14987.873616814122</v>
      </c>
      <c r="AA29" s="252">
        <v>112681.56592868979</v>
      </c>
      <c r="AB29" s="273">
        <f t="shared" ref="AB29:AB35" si="25">SUM(AC29:AM29)</f>
        <v>4637814.8513144422</v>
      </c>
      <c r="AC29" s="251">
        <v>3014432.0368163958</v>
      </c>
      <c r="AD29" s="251">
        <v>191874.74082521928</v>
      </c>
      <c r="AE29" s="251">
        <v>649698.29894797853</v>
      </c>
      <c r="AF29" s="251">
        <v>376866.73545262776</v>
      </c>
      <c r="AG29" s="251">
        <v>20071.471263463412</v>
      </c>
      <c r="AH29" s="251">
        <v>89220.22220288479</v>
      </c>
      <c r="AI29" s="251">
        <v>507.68786777914067</v>
      </c>
      <c r="AJ29" s="251">
        <v>18808.134885747946</v>
      </c>
      <c r="AK29" s="251">
        <v>10803.092640707951</v>
      </c>
      <c r="AL29" s="251">
        <v>38715.261437062341</v>
      </c>
      <c r="AM29" s="252">
        <v>226817.16897457483</v>
      </c>
      <c r="AN29" s="276">
        <f t="shared" ref="AN29:AN35" si="26">SUM(AO29:AY29)</f>
        <v>6191089.4953787671</v>
      </c>
      <c r="AO29" s="251">
        <v>4556419.4863198921</v>
      </c>
      <c r="AP29" s="251">
        <v>259915.62741549104</v>
      </c>
      <c r="AQ29" s="251">
        <v>522005.47652636422</v>
      </c>
      <c r="AR29" s="251">
        <v>339176.37813030294</v>
      </c>
      <c r="AS29" s="251">
        <v>14775.805912302609</v>
      </c>
      <c r="AT29" s="251">
        <v>136124.46000000002</v>
      </c>
      <c r="AU29" s="251">
        <v>401.19214082797106</v>
      </c>
      <c r="AV29" s="249">
        <v>33482.467599467585</v>
      </c>
      <c r="AW29" s="251">
        <v>13425.095331164659</v>
      </c>
      <c r="AX29" s="251">
        <v>47562.300346921103</v>
      </c>
      <c r="AY29" s="252">
        <v>267801.20565603167</v>
      </c>
      <c r="AZ29" s="854">
        <v>161176.46841370204</v>
      </c>
      <c r="BA29" s="294">
        <f t="shared" ref="BA29:BA35" si="27">SUM(BB29:BL29)+AZ29</f>
        <v>14935338.658777313</v>
      </c>
      <c r="BB29" s="271">
        <f t="shared" ref="BB29:BL35" si="28">E29+Q29+AC29+AO29</f>
        <v>10397856.089736896</v>
      </c>
      <c r="BC29" s="271">
        <f t="shared" si="28"/>
        <v>574928.24190184858</v>
      </c>
      <c r="BD29" s="271">
        <f t="shared" si="28"/>
        <v>1496356.983647472</v>
      </c>
      <c r="BE29" s="271">
        <f t="shared" si="28"/>
        <v>919403.50876094913</v>
      </c>
      <c r="BF29" s="271">
        <f t="shared" si="28"/>
        <v>47738.202456295519</v>
      </c>
      <c r="BG29" s="271">
        <f t="shared" si="28"/>
        <v>306652.0166086544</v>
      </c>
      <c r="BH29" s="271">
        <f t="shared" si="28"/>
        <v>1287.2331685502656</v>
      </c>
      <c r="BI29" s="271">
        <f t="shared" si="28"/>
        <v>66385.040575266699</v>
      </c>
      <c r="BJ29" s="271">
        <f t="shared" si="28"/>
        <v>28201.374404985945</v>
      </c>
      <c r="BK29" s="271">
        <f t="shared" si="28"/>
        <v>220453.19634966567</v>
      </c>
      <c r="BL29" s="295">
        <f t="shared" si="28"/>
        <v>714900.30275303067</v>
      </c>
    </row>
    <row r="30" spans="1:64" x14ac:dyDescent="0.25">
      <c r="A30" s="1493"/>
      <c r="B30" s="126">
        <v>3.2</v>
      </c>
      <c r="C30" s="131" t="s">
        <v>34</v>
      </c>
      <c r="D30" s="274">
        <f t="shared" si="23"/>
        <v>3010399.6661080723</v>
      </c>
      <c r="E30" s="253">
        <v>1378548.3880287725</v>
      </c>
      <c r="F30" s="253">
        <v>115897.87337740937</v>
      </c>
      <c r="G30" s="253">
        <v>832464.68295794458</v>
      </c>
      <c r="H30" s="253">
        <v>199240.95155622528</v>
      </c>
      <c r="I30" s="253">
        <v>38388.0180958048</v>
      </c>
      <c r="J30" s="253">
        <v>24931.032856357095</v>
      </c>
      <c r="K30" s="253">
        <v>706.87141944726727</v>
      </c>
      <c r="L30" s="253">
        <v>17507.15043850377</v>
      </c>
      <c r="M30" s="253">
        <v>4419.1575420954359</v>
      </c>
      <c r="N30" s="253">
        <v>157930.63881988</v>
      </c>
      <c r="O30" s="254">
        <v>240364.90101563174</v>
      </c>
      <c r="P30" s="274">
        <f t="shared" si="24"/>
        <v>2932103.4885745556</v>
      </c>
      <c r="Q30" s="253">
        <v>1372803.9347150866</v>
      </c>
      <c r="R30" s="253">
        <v>90592.444641617505</v>
      </c>
      <c r="S30" s="253">
        <v>846709.14765170263</v>
      </c>
      <c r="T30" s="253">
        <v>265291.15372003318</v>
      </c>
      <c r="U30" s="253">
        <v>21494.799002709547</v>
      </c>
      <c r="V30" s="253">
        <v>39225.8428563571</v>
      </c>
      <c r="W30" s="253">
        <v>186.34436633334323</v>
      </c>
      <c r="X30" s="253">
        <v>20004.456056364768</v>
      </c>
      <c r="Y30" s="253">
        <v>7120.3036217784502</v>
      </c>
      <c r="Z30" s="253">
        <v>77333.966777129535</v>
      </c>
      <c r="AA30" s="254">
        <v>191341.09516544314</v>
      </c>
      <c r="AB30" s="274">
        <f t="shared" si="25"/>
        <v>3260024.8604267365</v>
      </c>
      <c r="AC30" s="253">
        <v>1671111.0921356597</v>
      </c>
      <c r="AD30" s="253">
        <v>104776.10857482928</v>
      </c>
      <c r="AE30" s="253">
        <v>785500.18348389922</v>
      </c>
      <c r="AF30" s="253">
        <v>304039.55869801453</v>
      </c>
      <c r="AG30" s="253">
        <v>21293.045464137565</v>
      </c>
      <c r="AH30" s="253">
        <v>38189.062856357094</v>
      </c>
      <c r="AI30" s="253">
        <v>254.22016439812251</v>
      </c>
      <c r="AJ30" s="253">
        <v>10620.014756813445</v>
      </c>
      <c r="AK30" s="253">
        <v>11522.671788394426</v>
      </c>
      <c r="AL30" s="253">
        <v>86567.482165005073</v>
      </c>
      <c r="AM30" s="254">
        <v>226151.42033922812</v>
      </c>
      <c r="AN30" s="289">
        <f t="shared" si="26"/>
        <v>8731749.3714751732</v>
      </c>
      <c r="AO30" s="253">
        <v>4400371.9442860698</v>
      </c>
      <c r="AP30" s="253">
        <v>552496.68386759376</v>
      </c>
      <c r="AQ30" s="253">
        <v>1984378.123256773</v>
      </c>
      <c r="AR30" s="253">
        <v>1025844.9373677575</v>
      </c>
      <c r="AS30" s="253">
        <v>73043.234576072166</v>
      </c>
      <c r="AT30" s="253">
        <v>177520.01999999996</v>
      </c>
      <c r="AU30" s="253">
        <v>2903.6940072533375</v>
      </c>
      <c r="AV30" s="253">
        <v>71286.244293572221</v>
      </c>
      <c r="AW30" s="253">
        <v>64482.350616321892</v>
      </c>
      <c r="AX30" s="253">
        <v>79714.222746116662</v>
      </c>
      <c r="AY30" s="254">
        <v>299707.91645764298</v>
      </c>
      <c r="AZ30" s="524">
        <v>246845.72952865233</v>
      </c>
      <c r="BA30" s="296">
        <f t="shared" si="27"/>
        <v>18181123.116113186</v>
      </c>
      <c r="BB30" s="271">
        <f t="shared" si="28"/>
        <v>8822835.3591655884</v>
      </c>
      <c r="BC30" s="271">
        <f t="shared" si="28"/>
        <v>863763.11046144995</v>
      </c>
      <c r="BD30" s="271">
        <f t="shared" si="28"/>
        <v>4449052.137350319</v>
      </c>
      <c r="BE30" s="271">
        <f t="shared" si="28"/>
        <v>1794416.6013420306</v>
      </c>
      <c r="BF30" s="271">
        <f t="shared" si="28"/>
        <v>154219.09713872409</v>
      </c>
      <c r="BG30" s="271">
        <f t="shared" si="28"/>
        <v>279865.95856907126</v>
      </c>
      <c r="BH30" s="271">
        <f t="shared" si="28"/>
        <v>4051.1299574320706</v>
      </c>
      <c r="BI30" s="271">
        <f t="shared" si="28"/>
        <v>119417.8655452542</v>
      </c>
      <c r="BJ30" s="271">
        <f t="shared" si="28"/>
        <v>87544.483568590207</v>
      </c>
      <c r="BK30" s="271">
        <f t="shared" si="28"/>
        <v>401546.31050813128</v>
      </c>
      <c r="BL30" s="291">
        <f t="shared" si="28"/>
        <v>957565.33297794592</v>
      </c>
    </row>
    <row r="31" spans="1:64" x14ac:dyDescent="0.25">
      <c r="A31" s="1493"/>
      <c r="B31" s="126">
        <v>3.3</v>
      </c>
      <c r="C31" s="131" t="s">
        <v>54</v>
      </c>
      <c r="D31" s="274">
        <f t="shared" si="23"/>
        <v>237.73000000000002</v>
      </c>
      <c r="E31" s="253">
        <v>0</v>
      </c>
      <c r="F31" s="253">
        <v>0</v>
      </c>
      <c r="G31" s="253">
        <v>0</v>
      </c>
      <c r="H31" s="253">
        <v>0</v>
      </c>
      <c r="I31" s="253">
        <v>93.84</v>
      </c>
      <c r="J31" s="253">
        <v>0</v>
      </c>
      <c r="K31" s="253">
        <v>-19.89</v>
      </c>
      <c r="L31" s="253">
        <v>0</v>
      </c>
      <c r="M31" s="253">
        <v>0</v>
      </c>
      <c r="N31" s="253">
        <v>163.78</v>
      </c>
      <c r="O31" s="254">
        <v>0</v>
      </c>
      <c r="P31" s="274">
        <f t="shared" si="24"/>
        <v>294.43</v>
      </c>
      <c r="Q31" s="253">
        <v>0</v>
      </c>
      <c r="R31" s="253">
        <v>0</v>
      </c>
      <c r="S31" s="253">
        <v>0</v>
      </c>
      <c r="T31" s="253">
        <v>0</v>
      </c>
      <c r="U31" s="253">
        <v>119.58</v>
      </c>
      <c r="V31" s="253">
        <v>0</v>
      </c>
      <c r="W31" s="253">
        <v>-34.97</v>
      </c>
      <c r="X31" s="253">
        <v>0</v>
      </c>
      <c r="Y31" s="253">
        <v>0</v>
      </c>
      <c r="Z31" s="253">
        <v>209.82</v>
      </c>
      <c r="AA31" s="254">
        <v>0</v>
      </c>
      <c r="AB31" s="274">
        <f t="shared" si="25"/>
        <v>1744.5500000000002</v>
      </c>
      <c r="AC31" s="253">
        <v>110</v>
      </c>
      <c r="AD31" s="253">
        <v>0</v>
      </c>
      <c r="AE31" s="253">
        <v>0</v>
      </c>
      <c r="AF31" s="253">
        <v>0</v>
      </c>
      <c r="AG31" s="253">
        <v>962.62000000000012</v>
      </c>
      <c r="AH31" s="253">
        <v>0</v>
      </c>
      <c r="AI31" s="253">
        <v>34.97</v>
      </c>
      <c r="AJ31" s="253">
        <v>0</v>
      </c>
      <c r="AK31" s="253">
        <v>0</v>
      </c>
      <c r="AL31" s="253">
        <v>636.96</v>
      </c>
      <c r="AM31" s="254">
        <v>0</v>
      </c>
      <c r="AN31" s="289">
        <f t="shared" si="26"/>
        <v>0</v>
      </c>
      <c r="AO31" s="253">
        <v>0</v>
      </c>
      <c r="AP31" s="253">
        <v>0</v>
      </c>
      <c r="AQ31" s="253">
        <v>0</v>
      </c>
      <c r="AR31" s="253">
        <v>0</v>
      </c>
      <c r="AS31" s="253">
        <v>0</v>
      </c>
      <c r="AT31" s="253">
        <v>0</v>
      </c>
      <c r="AU31" s="253">
        <v>0</v>
      </c>
      <c r="AV31" s="253">
        <v>0</v>
      </c>
      <c r="AW31" s="253">
        <v>0</v>
      </c>
      <c r="AX31" s="253">
        <v>0</v>
      </c>
      <c r="AY31" s="254">
        <v>0</v>
      </c>
      <c r="AZ31" s="524">
        <v>170.52999999999997</v>
      </c>
      <c r="BA31" s="296">
        <f t="shared" si="27"/>
        <v>2447.2399999999998</v>
      </c>
      <c r="BB31" s="271">
        <f t="shared" si="28"/>
        <v>110</v>
      </c>
      <c r="BC31" s="271">
        <f t="shared" si="28"/>
        <v>0</v>
      </c>
      <c r="BD31" s="271">
        <f t="shared" si="28"/>
        <v>0</v>
      </c>
      <c r="BE31" s="271">
        <f t="shared" si="28"/>
        <v>0</v>
      </c>
      <c r="BF31" s="271">
        <f t="shared" si="28"/>
        <v>1176.0400000000002</v>
      </c>
      <c r="BG31" s="271">
        <f t="shared" si="28"/>
        <v>0</v>
      </c>
      <c r="BH31" s="271">
        <f t="shared" si="28"/>
        <v>-19.89</v>
      </c>
      <c r="BI31" s="271">
        <f t="shared" si="28"/>
        <v>0</v>
      </c>
      <c r="BJ31" s="271">
        <f t="shared" si="28"/>
        <v>0</v>
      </c>
      <c r="BK31" s="271">
        <f t="shared" si="28"/>
        <v>1010.5600000000001</v>
      </c>
      <c r="BL31" s="291">
        <f t="shared" si="28"/>
        <v>0</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903471.83049019089</v>
      </c>
      <c r="E33" s="253">
        <v>652821.49620013079</v>
      </c>
      <c r="F33" s="253">
        <v>22417.672618153923</v>
      </c>
      <c r="G33" s="253">
        <v>79246.423850067556</v>
      </c>
      <c r="H33" s="253">
        <v>22423.566515080125</v>
      </c>
      <c r="I33" s="253">
        <v>21159.874784198386</v>
      </c>
      <c r="J33" s="253">
        <v>10904.984580042616</v>
      </c>
      <c r="K33" s="253">
        <v>469.25746277245764</v>
      </c>
      <c r="L33" s="253">
        <v>2076.040652651955</v>
      </c>
      <c r="M33" s="253">
        <v>116.05357114591381</v>
      </c>
      <c r="N33" s="253">
        <v>77739.483862273642</v>
      </c>
      <c r="O33" s="254">
        <v>14096.976393673553</v>
      </c>
      <c r="P33" s="274">
        <f t="shared" si="24"/>
        <v>1042987.6493058165</v>
      </c>
      <c r="Q33" s="253">
        <v>756494.83120862092</v>
      </c>
      <c r="R33" s="253">
        <v>27085.31526159756</v>
      </c>
      <c r="S33" s="253">
        <v>97901.7384334534</v>
      </c>
      <c r="T33" s="253">
        <v>28287.455786606959</v>
      </c>
      <c r="U33" s="253">
        <v>22231.297416537782</v>
      </c>
      <c r="V33" s="253">
        <v>11701.351900919479</v>
      </c>
      <c r="W33" s="253">
        <v>540.25796392077984</v>
      </c>
      <c r="X33" s="253">
        <v>2480.8186181561287</v>
      </c>
      <c r="Y33" s="253">
        <v>157.01383659216003</v>
      </c>
      <c r="Z33" s="253">
        <v>79307.088364050287</v>
      </c>
      <c r="AA33" s="254">
        <v>16800.480515361123</v>
      </c>
      <c r="AB33" s="274">
        <f t="shared" si="25"/>
        <v>1145590.8902437827</v>
      </c>
      <c r="AC33" s="253">
        <v>836745.9812369881</v>
      </c>
      <c r="AD33" s="253">
        <v>32277.284947441305</v>
      </c>
      <c r="AE33" s="253">
        <v>105475.39381034026</v>
      </c>
      <c r="AF33" s="253">
        <v>30879.775027348071</v>
      </c>
      <c r="AG33" s="253">
        <v>24131.532073274157</v>
      </c>
      <c r="AH33" s="253">
        <v>12714.872473880589</v>
      </c>
      <c r="AI33" s="253">
        <v>612.63493385426784</v>
      </c>
      <c r="AJ33" s="253">
        <v>2573.519862865136</v>
      </c>
      <c r="AK33" s="253">
        <v>229.91052313261378</v>
      </c>
      <c r="AL33" s="253">
        <v>82505.360190168954</v>
      </c>
      <c r="AM33" s="254">
        <v>17444.625164489305</v>
      </c>
      <c r="AN33" s="289">
        <f t="shared" si="26"/>
        <v>3525799.363510415</v>
      </c>
      <c r="AO33" s="253">
        <v>2619801.0946087213</v>
      </c>
      <c r="AP33" s="253">
        <v>135679.15063562288</v>
      </c>
      <c r="AQ33" s="253">
        <v>344100.89967546065</v>
      </c>
      <c r="AR33" s="253">
        <v>151621.01123677666</v>
      </c>
      <c r="AS33" s="253">
        <v>71131.222590239689</v>
      </c>
      <c r="AT33" s="253">
        <v>44377.991918196676</v>
      </c>
      <c r="AU33" s="253">
        <v>1382.1280985182102</v>
      </c>
      <c r="AV33" s="253">
        <v>12772.827744725841</v>
      </c>
      <c r="AW33" s="253">
        <v>1840.4650928999772</v>
      </c>
      <c r="AX33" s="253">
        <v>111307.73975487039</v>
      </c>
      <c r="AY33" s="254">
        <v>31784.832154382602</v>
      </c>
      <c r="AZ33" s="524">
        <v>0</v>
      </c>
      <c r="BA33" s="296">
        <f t="shared" si="27"/>
        <v>6617849.7335502058</v>
      </c>
      <c r="BB33" s="271">
        <f t="shared" si="28"/>
        <v>4865863.4032544605</v>
      </c>
      <c r="BC33" s="271">
        <f t="shared" si="28"/>
        <v>217459.42346281567</v>
      </c>
      <c r="BD33" s="271">
        <f t="shared" si="28"/>
        <v>626724.45576932188</v>
      </c>
      <c r="BE33" s="271">
        <f t="shared" si="28"/>
        <v>233211.80856581181</v>
      </c>
      <c r="BF33" s="271">
        <f t="shared" si="28"/>
        <v>138653.92686425001</v>
      </c>
      <c r="BG33" s="271">
        <f t="shared" si="28"/>
        <v>79699.200873039357</v>
      </c>
      <c r="BH33" s="271">
        <f t="shared" si="28"/>
        <v>3004.2784590657157</v>
      </c>
      <c r="BI33" s="271">
        <f t="shared" si="28"/>
        <v>19903.206878399062</v>
      </c>
      <c r="BJ33" s="271">
        <f t="shared" si="28"/>
        <v>2343.4430237706647</v>
      </c>
      <c r="BK33" s="271">
        <f t="shared" si="28"/>
        <v>350859.67217136326</v>
      </c>
      <c r="BL33" s="291">
        <f t="shared" si="28"/>
        <v>80126.914227906585</v>
      </c>
    </row>
    <row r="34" spans="1:64" s="255" customFormat="1" x14ac:dyDescent="0.25">
      <c r="A34" s="1493"/>
      <c r="B34" s="126" t="s">
        <v>42</v>
      </c>
      <c r="C34" s="131" t="s">
        <v>157</v>
      </c>
      <c r="D34" s="274">
        <f t="shared" si="23"/>
        <v>-83182.158646505661</v>
      </c>
      <c r="E34" s="253">
        <v>-50092.52928474731</v>
      </c>
      <c r="F34" s="253">
        <v>-3661.1618315469173</v>
      </c>
      <c r="G34" s="253">
        <v>-14602.839769170761</v>
      </c>
      <c r="H34" s="253">
        <v>-6309.3388133414282</v>
      </c>
      <c r="I34" s="253">
        <v>-480.42620376597847</v>
      </c>
      <c r="J34" s="253">
        <v>-1587.1413223497875</v>
      </c>
      <c r="K34" s="253">
        <v>-12.654203043800399</v>
      </c>
      <c r="L34" s="253">
        <v>-443.83707837643442</v>
      </c>
      <c r="M34" s="253">
        <v>-237.52860099383986</v>
      </c>
      <c r="N34" s="253">
        <v>-1540.2104238920992</v>
      </c>
      <c r="O34" s="254">
        <v>-4214.4911152772929</v>
      </c>
      <c r="P34" s="274">
        <f t="shared" si="24"/>
        <v>-333221.57053360419</v>
      </c>
      <c r="Q34" s="253">
        <v>-199475.73979897794</v>
      </c>
      <c r="R34" s="253">
        <v>-14579.279092101577</v>
      </c>
      <c r="S34" s="253">
        <v>-59371.659187847858</v>
      </c>
      <c r="T34" s="253">
        <v>-25652.264877767648</v>
      </c>
      <c r="U34" s="253">
        <v>-1862.4541417628595</v>
      </c>
      <c r="V34" s="253">
        <v>-6354.8442388501026</v>
      </c>
      <c r="W34" s="253">
        <v>-49.056176963058476</v>
      </c>
      <c r="X34" s="253">
        <v>-1804.5355676591237</v>
      </c>
      <c r="Y34" s="253">
        <v>-965.73456728227768</v>
      </c>
      <c r="Z34" s="253">
        <v>-5970.8884750205789</v>
      </c>
      <c r="AA34" s="254">
        <v>-17135.11440937117</v>
      </c>
      <c r="AB34" s="274">
        <f t="shared" si="25"/>
        <v>-2599787.2554538338</v>
      </c>
      <c r="AC34" s="253">
        <v>-1550100.4314685084</v>
      </c>
      <c r="AD34" s="253">
        <v>-113293.71097428184</v>
      </c>
      <c r="AE34" s="253">
        <v>-464339.39124143589</v>
      </c>
      <c r="AF34" s="253">
        <v>-200623.61773687307</v>
      </c>
      <c r="AG34" s="253">
        <v>-15907.26783599669</v>
      </c>
      <c r="AH34" s="253">
        <v>-48428.455164480511</v>
      </c>
      <c r="AI34" s="253">
        <v>-418.99004569465609</v>
      </c>
      <c r="AJ34" s="253">
        <v>-14113.079513396193</v>
      </c>
      <c r="AK34" s="253">
        <v>-7552.9066764643885</v>
      </c>
      <c r="AL34" s="253">
        <v>-50997.509179537032</v>
      </c>
      <c r="AM34" s="254">
        <v>-134011.89561716505</v>
      </c>
      <c r="AN34" s="289">
        <f t="shared" si="26"/>
        <v>664695.81799501739</v>
      </c>
      <c r="AO34" s="253">
        <v>258816.54539946793</v>
      </c>
      <c r="AP34" s="253">
        <v>18916.378767839291</v>
      </c>
      <c r="AQ34" s="253">
        <v>210318.27688223243</v>
      </c>
      <c r="AR34" s="253">
        <v>90870.631224046636</v>
      </c>
      <c r="AS34" s="253">
        <v>3605.897904909164</v>
      </c>
      <c r="AT34" s="253">
        <v>0</v>
      </c>
      <c r="AU34" s="253">
        <v>94.977675835021373</v>
      </c>
      <c r="AV34" s="253">
        <v>6392.3901800010553</v>
      </c>
      <c r="AW34" s="253">
        <v>3421.0199427606653</v>
      </c>
      <c r="AX34" s="253">
        <v>11560.238590435256</v>
      </c>
      <c r="AY34" s="254">
        <v>60699.461427490052</v>
      </c>
      <c r="AZ34" s="524">
        <v>-279844.29450689169</v>
      </c>
      <c r="BA34" s="296">
        <f t="shared" si="27"/>
        <v>-2631339.4611458178</v>
      </c>
      <c r="BB34" s="271">
        <f t="shared" si="28"/>
        <v>-1540852.1551527658</v>
      </c>
      <c r="BC34" s="271">
        <f t="shared" si="28"/>
        <v>-112617.77313009105</v>
      </c>
      <c r="BD34" s="271">
        <f t="shared" si="28"/>
        <v>-327995.61331622209</v>
      </c>
      <c r="BE34" s="271">
        <f t="shared" si="28"/>
        <v>-141714.59020393551</v>
      </c>
      <c r="BF34" s="271">
        <f t="shared" si="28"/>
        <v>-14644.250276616363</v>
      </c>
      <c r="BG34" s="271">
        <f t="shared" si="28"/>
        <v>-56370.440725680397</v>
      </c>
      <c r="BH34" s="271">
        <f t="shared" si="28"/>
        <v>-385.72274986649359</v>
      </c>
      <c r="BI34" s="271">
        <f t="shared" si="28"/>
        <v>-9969.0619794306967</v>
      </c>
      <c r="BJ34" s="271">
        <f t="shared" si="28"/>
        <v>-5335.1499019798412</v>
      </c>
      <c r="BK34" s="271">
        <f t="shared" si="28"/>
        <v>-46948.369488014454</v>
      </c>
      <c r="BL34" s="291">
        <f t="shared" si="28"/>
        <v>-94662.039714323473</v>
      </c>
    </row>
    <row r="35" spans="1:64" x14ac:dyDescent="0.25">
      <c r="A35" s="1493"/>
      <c r="B35" s="126" t="s">
        <v>43</v>
      </c>
      <c r="C35" s="131" t="s">
        <v>922</v>
      </c>
      <c r="D35" s="274">
        <f t="shared" si="23"/>
        <v>750230.47802117316</v>
      </c>
      <c r="E35" s="253">
        <v>405544.13454939501</v>
      </c>
      <c r="F35" s="253">
        <v>41547.735642534331</v>
      </c>
      <c r="G35" s="253">
        <v>129418.49569058004</v>
      </c>
      <c r="H35" s="253">
        <v>66147.524552768125</v>
      </c>
      <c r="I35" s="253">
        <v>12990.171807196288</v>
      </c>
      <c r="J35" s="253">
        <v>2140.1865520101687</v>
      </c>
      <c r="K35" s="253">
        <v>151.22765380764966</v>
      </c>
      <c r="L35" s="253">
        <v>5451.3827217876496</v>
      </c>
      <c r="M35" s="253">
        <v>14707.791609876494</v>
      </c>
      <c r="N35" s="253">
        <v>25569.691942887192</v>
      </c>
      <c r="O35" s="254">
        <v>46562.135298330322</v>
      </c>
      <c r="P35" s="274">
        <f t="shared" si="24"/>
        <v>968943.28517472837</v>
      </c>
      <c r="Q35" s="253">
        <v>530448.35126716306</v>
      </c>
      <c r="R35" s="253">
        <v>54344.092277290605</v>
      </c>
      <c r="S35" s="253">
        <v>163842.19901512002</v>
      </c>
      <c r="T35" s="253">
        <v>83741.939854127209</v>
      </c>
      <c r="U35" s="253">
        <v>15792.64336431359</v>
      </c>
      <c r="V35" s="253">
        <v>5035.8196671003534</v>
      </c>
      <c r="W35" s="253">
        <v>183.85318060866837</v>
      </c>
      <c r="X35" s="253">
        <v>6901.3824341317049</v>
      </c>
      <c r="Y35" s="253">
        <v>18619.880467314812</v>
      </c>
      <c r="Z35" s="253">
        <v>31086.041954093012</v>
      </c>
      <c r="AA35" s="254">
        <v>58947.081693465094</v>
      </c>
      <c r="AB35" s="274">
        <f t="shared" si="25"/>
        <v>1054818.892530296</v>
      </c>
      <c r="AC35" s="253">
        <v>594144.76404961257</v>
      </c>
      <c r="AD35" s="253">
        <v>60869.748782231676</v>
      </c>
      <c r="AE35" s="253">
        <v>170163.06059853896</v>
      </c>
      <c r="AF35" s="253">
        <v>86972.616772080946</v>
      </c>
      <c r="AG35" s="253">
        <v>16366.676762703772</v>
      </c>
      <c r="AH35" s="253">
        <v>6168.482083136174</v>
      </c>
      <c r="AI35" s="253">
        <v>190.53590392705345</v>
      </c>
      <c r="AJ35" s="253">
        <v>7167.6305885303136</v>
      </c>
      <c r="AK35" s="253">
        <v>19338.216084397449</v>
      </c>
      <c r="AL35" s="253">
        <v>32215.962126021324</v>
      </c>
      <c r="AM35" s="254">
        <v>61221.198779115883</v>
      </c>
      <c r="AN35" s="289">
        <f t="shared" si="26"/>
        <v>1035209.0431340149</v>
      </c>
      <c r="AO35" s="253">
        <v>650800.67600388627</v>
      </c>
      <c r="AP35" s="253">
        <v>66674.110507443998</v>
      </c>
      <c r="AQ35" s="253">
        <v>137981.52118618289</v>
      </c>
      <c r="AR35" s="253">
        <v>70524.201442681922</v>
      </c>
      <c r="AS35" s="253">
        <v>12782.620605068287</v>
      </c>
      <c r="AT35" s="253">
        <v>0</v>
      </c>
      <c r="AU35" s="253">
        <v>148.81140544630105</v>
      </c>
      <c r="AV35" s="253">
        <v>5812.0755963560741</v>
      </c>
      <c r="AW35" s="253">
        <v>15680.938406764764</v>
      </c>
      <c r="AX35" s="253">
        <v>25161.150748855493</v>
      </c>
      <c r="AY35" s="254">
        <v>49642.937231328942</v>
      </c>
      <c r="AZ35" s="524">
        <v>-82345.264690455893</v>
      </c>
      <c r="BA35" s="296">
        <f t="shared" si="27"/>
        <v>3726856.4341697567</v>
      </c>
      <c r="BB35" s="271">
        <f t="shared" si="28"/>
        <v>2180937.9258700572</v>
      </c>
      <c r="BC35" s="271">
        <f t="shared" si="28"/>
        <v>223435.68720950064</v>
      </c>
      <c r="BD35" s="271">
        <f t="shared" si="28"/>
        <v>601405.27649042185</v>
      </c>
      <c r="BE35" s="271">
        <f t="shared" si="28"/>
        <v>307386.28262165817</v>
      </c>
      <c r="BF35" s="271">
        <f t="shared" si="28"/>
        <v>57932.112539281938</v>
      </c>
      <c r="BG35" s="271">
        <f t="shared" si="28"/>
        <v>13344.488302246697</v>
      </c>
      <c r="BH35" s="271">
        <f t="shared" si="28"/>
        <v>674.4281437896725</v>
      </c>
      <c r="BI35" s="271">
        <f t="shared" si="28"/>
        <v>25332.471340805743</v>
      </c>
      <c r="BJ35" s="271">
        <f t="shared" si="28"/>
        <v>68346.826568353528</v>
      </c>
      <c r="BK35" s="271">
        <f t="shared" si="28"/>
        <v>114032.84677185703</v>
      </c>
      <c r="BL35" s="291">
        <f t="shared" si="28"/>
        <v>216373.35300224024</v>
      </c>
    </row>
    <row r="36" spans="1:64" s="209" customFormat="1" x14ac:dyDescent="0.25">
      <c r="A36" s="1493"/>
      <c r="B36" s="128" t="s">
        <v>455</v>
      </c>
      <c r="C36" s="310" t="s">
        <v>2</v>
      </c>
      <c r="D36" s="275">
        <f t="shared" ref="D36:BL36" si="29">SUM(D29:D35)</f>
        <v>6402522.576973673</v>
      </c>
      <c r="E36" s="280">
        <f t="shared" si="29"/>
        <v>3612953.5773179955</v>
      </c>
      <c r="F36" s="280">
        <f t="shared" si="29"/>
        <v>232932.00334385177</v>
      </c>
      <c r="G36" s="280">
        <f t="shared" si="29"/>
        <v>1174864.6494031656</v>
      </c>
      <c r="H36" s="280">
        <f t="shared" si="29"/>
        <v>387265.82634759357</v>
      </c>
      <c r="I36" s="280">
        <f t="shared" si="29"/>
        <v>85631.189045602907</v>
      </c>
      <c r="J36" s="280">
        <f t="shared" si="29"/>
        <v>71267.124868944884</v>
      </c>
      <c r="K36" s="280">
        <f t="shared" si="29"/>
        <v>1647.8205234385011</v>
      </c>
      <c r="L36" s="280">
        <f t="shared" si="29"/>
        <v>31828.66196630786</v>
      </c>
      <c r="M36" s="280">
        <f>SUM(M29:M35)</f>
        <v>20670.695220662663</v>
      </c>
      <c r="N36" s="280">
        <f t="shared" si="29"/>
        <v>379051.14515001688</v>
      </c>
      <c r="O36" s="281">
        <f t="shared" si="29"/>
        <v>404409.88378609275</v>
      </c>
      <c r="P36" s="275">
        <f t="shared" si="29"/>
        <v>6735000.0951911602</v>
      </c>
      <c r="Q36" s="280">
        <f t="shared" si="29"/>
        <v>4061143.8561680564</v>
      </c>
      <c r="R36" s="280">
        <f t="shared" si="29"/>
        <v>223850.56321224128</v>
      </c>
      <c r="S36" s="280">
        <f t="shared" si="29"/>
        <v>1225396.7474118136</v>
      </c>
      <c r="T36" s="280">
        <f t="shared" si="29"/>
        <v>449265.5571241565</v>
      </c>
      <c r="U36" s="280">
        <f t="shared" si="29"/>
        <v>57187.080360158136</v>
      </c>
      <c r="V36" s="280">
        <f t="shared" si="29"/>
        <v>96037.442388411626</v>
      </c>
      <c r="W36" s="280">
        <f t="shared" si="29"/>
        <v>851.77430338795978</v>
      </c>
      <c r="X36" s="280">
        <f t="shared" si="29"/>
        <v>34438.634399303715</v>
      </c>
      <c r="Y36" s="280">
        <f>SUM(Y29:Y35)</f>
        <v>27239.428692977825</v>
      </c>
      <c r="Z36" s="280">
        <f t="shared" si="29"/>
        <v>196953.90223706636</v>
      </c>
      <c r="AA36" s="281">
        <f t="shared" si="29"/>
        <v>362635.10889358795</v>
      </c>
      <c r="AB36" s="275">
        <f t="shared" si="29"/>
        <v>7500206.7890614234</v>
      </c>
      <c r="AC36" s="280">
        <f t="shared" si="29"/>
        <v>4566443.4427701477</v>
      </c>
      <c r="AD36" s="280">
        <f t="shared" si="29"/>
        <v>276504.17215543974</v>
      </c>
      <c r="AE36" s="280">
        <f t="shared" si="29"/>
        <v>1246497.5455993211</v>
      </c>
      <c r="AF36" s="280">
        <f t="shared" si="29"/>
        <v>598135.06821319833</v>
      </c>
      <c r="AG36" s="280">
        <f t="shared" si="29"/>
        <v>66918.077727582218</v>
      </c>
      <c r="AH36" s="280">
        <f t="shared" si="29"/>
        <v>97864.184451778114</v>
      </c>
      <c r="AI36" s="280">
        <f t="shared" si="29"/>
        <v>1181.0588242639283</v>
      </c>
      <c r="AJ36" s="280">
        <f t="shared" si="29"/>
        <v>25056.22058056065</v>
      </c>
      <c r="AK36" s="280">
        <f>SUM(AK29:AK35)</f>
        <v>34340.984360168048</v>
      </c>
      <c r="AL36" s="280">
        <f t="shared" si="29"/>
        <v>189643.51673872067</v>
      </c>
      <c r="AM36" s="281">
        <f t="shared" si="29"/>
        <v>397622.51764024311</v>
      </c>
      <c r="AN36" s="277">
        <f t="shared" si="29"/>
        <v>20148543.091493387</v>
      </c>
      <c r="AO36" s="280">
        <f t="shared" si="29"/>
        <v>12486209.746618038</v>
      </c>
      <c r="AP36" s="280">
        <f t="shared" si="29"/>
        <v>1033681.951193991</v>
      </c>
      <c r="AQ36" s="280">
        <f t="shared" si="29"/>
        <v>3198784.2975270133</v>
      </c>
      <c r="AR36" s="280">
        <f t="shared" si="29"/>
        <v>1678037.1594015658</v>
      </c>
      <c r="AS36" s="280">
        <f t="shared" si="29"/>
        <v>175338.7815885919</v>
      </c>
      <c r="AT36" s="280">
        <f t="shared" si="29"/>
        <v>358022.47191819665</v>
      </c>
      <c r="AU36" s="280">
        <f t="shared" si="29"/>
        <v>4930.8033278808416</v>
      </c>
      <c r="AV36" s="280">
        <f t="shared" si="29"/>
        <v>129746.00541412279</v>
      </c>
      <c r="AW36" s="280">
        <f>SUM(AW29:AW35)</f>
        <v>98849.869389911968</v>
      </c>
      <c r="AX36" s="280">
        <f t="shared" si="29"/>
        <v>275305.65218719892</v>
      </c>
      <c r="AY36" s="281">
        <f t="shared" si="29"/>
        <v>709636.35292687628</v>
      </c>
      <c r="AZ36" s="293">
        <f t="shared" si="29"/>
        <v>46003.168745006813</v>
      </c>
      <c r="BA36" s="297">
        <f t="shared" si="29"/>
        <v>40832275.721464634</v>
      </c>
      <c r="BB36" s="280">
        <f t="shared" si="29"/>
        <v>24726750.622874238</v>
      </c>
      <c r="BC36" s="280">
        <f t="shared" si="29"/>
        <v>1766968.6899055238</v>
      </c>
      <c r="BD36" s="280">
        <f t="shared" si="29"/>
        <v>6845543.2399413129</v>
      </c>
      <c r="BE36" s="280">
        <f t="shared" si="29"/>
        <v>3112703.6110865138</v>
      </c>
      <c r="BF36" s="280">
        <f t="shared" si="29"/>
        <v>385075.12872193521</v>
      </c>
      <c r="BG36" s="280">
        <f t="shared" si="29"/>
        <v>623191.2236273312</v>
      </c>
      <c r="BH36" s="280">
        <f t="shared" si="29"/>
        <v>8611.4569789712314</v>
      </c>
      <c r="BI36" s="280">
        <f t="shared" si="29"/>
        <v>221069.522360295</v>
      </c>
      <c r="BJ36" s="280">
        <f>SUM(BJ29:BJ35)</f>
        <v>181100.97766372049</v>
      </c>
      <c r="BK36" s="280">
        <f t="shared" si="29"/>
        <v>1040954.2163130027</v>
      </c>
      <c r="BL36" s="293">
        <f t="shared" si="29"/>
        <v>1874303.8632468001</v>
      </c>
    </row>
    <row r="37" spans="1:64" ht="16.5" customHeight="1" x14ac:dyDescent="0.25">
      <c r="A37" s="1501" t="s">
        <v>923</v>
      </c>
      <c r="B37" s="124" t="s">
        <v>924</v>
      </c>
      <c r="C37" s="311" t="s">
        <v>923</v>
      </c>
      <c r="D37" s="276">
        <f>SUM(E37:O37)</f>
        <v>239998.40666522743</v>
      </c>
      <c r="E37" s="251">
        <v>199581.9981678066</v>
      </c>
      <c r="F37" s="251">
        <v>26590.93519534661</v>
      </c>
      <c r="G37" s="251">
        <v>-2258.9029583630581</v>
      </c>
      <c r="H37" s="251">
        <v>6198.3014777169165</v>
      </c>
      <c r="I37" s="251">
        <v>630.95495268416437</v>
      </c>
      <c r="J37" s="251">
        <v>646.60849304581166</v>
      </c>
      <c r="K37" s="251">
        <v>7.3453868485313834</v>
      </c>
      <c r="L37" s="251">
        <v>4043.5538989130237</v>
      </c>
      <c r="M37" s="251">
        <v>795.9184101994208</v>
      </c>
      <c r="N37" s="251">
        <v>1241.9638484716202</v>
      </c>
      <c r="O37" s="252">
        <v>2519.7297925577968</v>
      </c>
      <c r="P37" s="273">
        <f>SUM(Q37:AA37)</f>
        <v>596252.7513690301</v>
      </c>
      <c r="Q37" s="251">
        <v>533160.45466433826</v>
      </c>
      <c r="R37" s="251">
        <v>42416.7285993146</v>
      </c>
      <c r="S37" s="251">
        <v>7052.2380525205572</v>
      </c>
      <c r="T37" s="251">
        <v>3604.4932159184682</v>
      </c>
      <c r="U37" s="251">
        <v>633.65774398092253</v>
      </c>
      <c r="V37" s="251">
        <v>646.60849304581166</v>
      </c>
      <c r="W37" s="251">
        <v>7.3768519278703684</v>
      </c>
      <c r="X37" s="251">
        <v>4145.2052892328375</v>
      </c>
      <c r="Y37" s="251">
        <v>801.45304661629802</v>
      </c>
      <c r="Z37" s="251">
        <v>1247.2839891033045</v>
      </c>
      <c r="AA37" s="252">
        <v>2537.2514230313109</v>
      </c>
      <c r="AB37" s="276">
        <f>SUM(AC37:AM37)</f>
        <v>955467.33761666645</v>
      </c>
      <c r="AC37" s="251">
        <v>865943.06826603936</v>
      </c>
      <c r="AD37" s="251">
        <v>58356.043728776182</v>
      </c>
      <c r="AE37" s="251">
        <v>14000.050159207567</v>
      </c>
      <c r="AF37" s="251">
        <v>5123.6894651715847</v>
      </c>
      <c r="AG37" s="251">
        <v>680.60006101115357</v>
      </c>
      <c r="AH37" s="251">
        <v>646.60849304581166</v>
      </c>
      <c r="AI37" s="251">
        <v>7.4576722843716672</v>
      </c>
      <c r="AJ37" s="251">
        <v>6050.9444352338533</v>
      </c>
      <c r="AK37" s="251">
        <v>815.66916485639649</v>
      </c>
      <c r="AL37" s="251">
        <v>1260.9491592386626</v>
      </c>
      <c r="AM37" s="252">
        <v>2582.2570118015528</v>
      </c>
      <c r="AN37" s="276">
        <f>SUM(AO37:AY37)</f>
        <v>1406104.5433275825</v>
      </c>
      <c r="AO37" s="251">
        <v>1195091.4479274694</v>
      </c>
      <c r="AP37" s="251">
        <v>171744.23272940502</v>
      </c>
      <c r="AQ37" s="251">
        <v>18270.046064050952</v>
      </c>
      <c r="AR37" s="251">
        <v>10122.504831761667</v>
      </c>
      <c r="AS37" s="251">
        <v>4683.6678018978964</v>
      </c>
      <c r="AT37" s="251">
        <v>0</v>
      </c>
      <c r="AU37" s="251">
        <v>3.0900302422562049</v>
      </c>
      <c r="AV37" s="249">
        <v>3402.8469249486316</v>
      </c>
      <c r="AW37" s="251">
        <v>543.52934323777561</v>
      </c>
      <c r="AX37" s="251">
        <v>522.4647701616301</v>
      </c>
      <c r="AY37" s="252">
        <v>1720.7129044074377</v>
      </c>
      <c r="AZ37" s="854">
        <v>-300894.27166944661</v>
      </c>
      <c r="BA37" s="294">
        <f>SUM(BB37:BL37)+AZ37</f>
        <v>2896928.7673090608</v>
      </c>
      <c r="BB37" s="273">
        <f t="shared" ref="BB37:BL39" si="30">E37+Q37+AC37+AO37</f>
        <v>2793776.9690256538</v>
      </c>
      <c r="BC37" s="273">
        <f t="shared" si="30"/>
        <v>299107.94025284238</v>
      </c>
      <c r="BD37" s="273">
        <f t="shared" si="30"/>
        <v>37063.43131741602</v>
      </c>
      <c r="BE37" s="273">
        <f t="shared" si="30"/>
        <v>25048.988990568636</v>
      </c>
      <c r="BF37" s="273">
        <f t="shared" si="30"/>
        <v>6628.8805595741369</v>
      </c>
      <c r="BG37" s="273">
        <f t="shared" si="30"/>
        <v>1939.825479137435</v>
      </c>
      <c r="BH37" s="273">
        <f t="shared" si="30"/>
        <v>25.269941303029626</v>
      </c>
      <c r="BI37" s="273">
        <f t="shared" si="30"/>
        <v>17642.550548328349</v>
      </c>
      <c r="BJ37" s="273">
        <f t="shared" si="30"/>
        <v>2956.569964909891</v>
      </c>
      <c r="BK37" s="273">
        <f t="shared" si="30"/>
        <v>4272.6617669752177</v>
      </c>
      <c r="BL37" s="298">
        <f t="shared" si="30"/>
        <v>9359.9511317980978</v>
      </c>
    </row>
    <row r="38" spans="1:64" ht="16.5" customHeight="1" x14ac:dyDescent="0.25">
      <c r="A38" s="1502"/>
      <c r="B38" s="126" t="s">
        <v>925</v>
      </c>
      <c r="C38" s="312" t="s">
        <v>928</v>
      </c>
      <c r="D38" s="289">
        <f>SUM(E38:O38)</f>
        <v>-139599.56852131459</v>
      </c>
      <c r="E38" s="253">
        <v>-70194.793206264818</v>
      </c>
      <c r="F38" s="253">
        <v>-5303.2037923455955</v>
      </c>
      <c r="G38" s="253">
        <v>-26938.90203221955</v>
      </c>
      <c r="H38" s="253">
        <v>-13998.484284498072</v>
      </c>
      <c r="I38" s="253">
        <v>-917.34888648665196</v>
      </c>
      <c r="J38" s="253">
        <v>-1651.0009900042776</v>
      </c>
      <c r="K38" s="253">
        <v>-2.5853047196218291</v>
      </c>
      <c r="L38" s="253">
        <v>-1290.8333038465362</v>
      </c>
      <c r="M38" s="253">
        <v>-612.32422941842503</v>
      </c>
      <c r="N38" s="253">
        <v>-4334.8092856225985</v>
      </c>
      <c r="O38" s="254">
        <v>-14355.283205888452</v>
      </c>
      <c r="P38" s="274">
        <f>SUM(Q38:AA38)</f>
        <v>-158176.22462360698</v>
      </c>
      <c r="Q38" s="253">
        <v>-70626.732200943079</v>
      </c>
      <c r="R38" s="253">
        <v>-5335.8367044179859</v>
      </c>
      <c r="S38" s="253">
        <v>-34573.859504753687</v>
      </c>
      <c r="T38" s="253">
        <v>-17965.90033078874</v>
      </c>
      <c r="U38" s="253">
        <v>-1169.9789714884778</v>
      </c>
      <c r="V38" s="253">
        <v>-2105.6726275753431</v>
      </c>
      <c r="W38" s="253">
        <v>-3.2972756618607044</v>
      </c>
      <c r="X38" s="253">
        <v>-1656.678109518708</v>
      </c>
      <c r="Y38" s="253">
        <v>-785.86765911798807</v>
      </c>
      <c r="Z38" s="253">
        <v>-5528.5789128880433</v>
      </c>
      <c r="AA38" s="254">
        <v>-18423.822326453024</v>
      </c>
      <c r="AB38" s="289">
        <f>SUM(AC38:AM38)</f>
        <v>-558178.71354076941</v>
      </c>
      <c r="AC38" s="253">
        <v>-263618.54346836603</v>
      </c>
      <c r="AD38" s="253">
        <v>-19916.332759126766</v>
      </c>
      <c r="AE38" s="253">
        <v>-116616.59469355644</v>
      </c>
      <c r="AF38" s="253">
        <v>-60598.444813265822</v>
      </c>
      <c r="AG38" s="253">
        <v>-3592.9050066371678</v>
      </c>
      <c r="AH38" s="253">
        <v>-6466.3399174852575</v>
      </c>
      <c r="AI38" s="253">
        <v>-10.125650565061353</v>
      </c>
      <c r="AJ38" s="253">
        <v>-5587.9257451389612</v>
      </c>
      <c r="AK38" s="253">
        <v>-2650.7081245452437</v>
      </c>
      <c r="AL38" s="253">
        <v>-16977.791344773534</v>
      </c>
      <c r="AM38" s="254">
        <v>-62143.002017309082</v>
      </c>
      <c r="AN38" s="289">
        <f>SUM(AO38:AY38)</f>
        <v>467289.70472054236</v>
      </c>
      <c r="AO38" s="253">
        <v>291437.22629594669</v>
      </c>
      <c r="AP38" s="253">
        <v>22018.029160393722</v>
      </c>
      <c r="AQ38" s="253">
        <v>119535.53820475972</v>
      </c>
      <c r="AR38" s="253">
        <v>62115.239551969215</v>
      </c>
      <c r="AS38" s="253">
        <v>-17450.492148978326</v>
      </c>
      <c r="AT38" s="253">
        <v>0</v>
      </c>
      <c r="AU38" s="253">
        <v>-49.179587370801045</v>
      </c>
      <c r="AV38" s="253">
        <v>5727.7929710489661</v>
      </c>
      <c r="AW38" s="253">
        <v>2717.0560341250684</v>
      </c>
      <c r="AX38" s="253">
        <v>-82459.963183457978</v>
      </c>
      <c r="AY38" s="254">
        <v>63698.457422106083</v>
      </c>
      <c r="AZ38" s="524">
        <v>-304100.8753201323</v>
      </c>
      <c r="BA38" s="296">
        <f>SUM(BB38:BL38)+AZ38</f>
        <v>-692765.67728528078</v>
      </c>
      <c r="BB38" s="274">
        <f t="shared" si="30"/>
        <v>-113002.84257962723</v>
      </c>
      <c r="BC38" s="274">
        <f t="shared" si="30"/>
        <v>-8537.3440954966245</v>
      </c>
      <c r="BD38" s="274">
        <f t="shared" si="30"/>
        <v>-58593.818025769942</v>
      </c>
      <c r="BE38" s="274">
        <f t="shared" si="30"/>
        <v>-30447.589876583421</v>
      </c>
      <c r="BF38" s="274">
        <f t="shared" si="30"/>
        <v>-23130.725013590622</v>
      </c>
      <c r="BG38" s="274">
        <f t="shared" si="30"/>
        <v>-10223.013535064878</v>
      </c>
      <c r="BH38" s="274">
        <f t="shared" si="30"/>
        <v>-65.187818317344934</v>
      </c>
      <c r="BI38" s="274">
        <f t="shared" si="30"/>
        <v>-2807.6441874552402</v>
      </c>
      <c r="BJ38" s="274">
        <f t="shared" si="30"/>
        <v>-1331.8439789565882</v>
      </c>
      <c r="BK38" s="274">
        <f t="shared" si="30"/>
        <v>-109301.14272674215</v>
      </c>
      <c r="BL38" s="300">
        <f t="shared" si="30"/>
        <v>-31223.650127544483</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100398.83814391284</v>
      </c>
      <c r="E40" s="275">
        <f t="shared" si="31"/>
        <v>129387.20496154178</v>
      </c>
      <c r="F40" s="275">
        <f t="shared" si="31"/>
        <v>21287.731403001017</v>
      </c>
      <c r="G40" s="275">
        <f t="shared" si="31"/>
        <v>-29197.804990582608</v>
      </c>
      <c r="H40" s="275">
        <f t="shared" si="31"/>
        <v>-7800.1828067811557</v>
      </c>
      <c r="I40" s="275">
        <f t="shared" si="31"/>
        <v>-286.3939338024876</v>
      </c>
      <c r="J40" s="275">
        <f t="shared" si="31"/>
        <v>-1004.3924969584659</v>
      </c>
      <c r="K40" s="275">
        <f t="shared" si="31"/>
        <v>4.7600821289095538</v>
      </c>
      <c r="L40" s="275">
        <f t="shared" si="31"/>
        <v>2752.7205950664875</v>
      </c>
      <c r="M40" s="275">
        <f t="shared" si="31"/>
        <v>183.59418078099577</v>
      </c>
      <c r="N40" s="275">
        <f t="shared" si="31"/>
        <v>-3092.8454371509783</v>
      </c>
      <c r="O40" s="283">
        <f t="shared" si="31"/>
        <v>-11835.553413330656</v>
      </c>
      <c r="P40" s="275">
        <f t="shared" ref="P40:BL40" si="32">SUM(P37:P39)</f>
        <v>438076.52674542309</v>
      </c>
      <c r="Q40" s="275">
        <f t="shared" si="32"/>
        <v>462533.72246339521</v>
      </c>
      <c r="R40" s="275">
        <f t="shared" si="32"/>
        <v>37080.891894896617</v>
      </c>
      <c r="S40" s="275">
        <f t="shared" si="32"/>
        <v>-27521.621452233128</v>
      </c>
      <c r="T40" s="275">
        <f t="shared" si="32"/>
        <v>-14361.407114870271</v>
      </c>
      <c r="U40" s="275">
        <f t="shared" si="32"/>
        <v>-536.32122750755525</v>
      </c>
      <c r="V40" s="275">
        <f>SUM(V37:V39)</f>
        <v>-1459.0641345295314</v>
      </c>
      <c r="W40" s="275">
        <f t="shared" si="32"/>
        <v>4.0795762660096635</v>
      </c>
      <c r="X40" s="275">
        <f t="shared" si="32"/>
        <v>2488.5271797141295</v>
      </c>
      <c r="Y40" s="275">
        <f>SUM(Y37:Y39)</f>
        <v>15.585387498309956</v>
      </c>
      <c r="Z40" s="275">
        <f t="shared" si="32"/>
        <v>-4281.2949237847388</v>
      </c>
      <c r="AA40" s="283">
        <f t="shared" si="32"/>
        <v>-15886.570903421714</v>
      </c>
      <c r="AB40" s="277">
        <f t="shared" si="32"/>
        <v>397288.62407589704</v>
      </c>
      <c r="AC40" s="275">
        <f t="shared" si="32"/>
        <v>602324.52479767334</v>
      </c>
      <c r="AD40" s="275">
        <f t="shared" si="32"/>
        <v>38439.710969649415</v>
      </c>
      <c r="AE40" s="275">
        <f t="shared" si="32"/>
        <v>-102616.54453434888</v>
      </c>
      <c r="AF40" s="275">
        <f t="shared" si="32"/>
        <v>-55474.755348094237</v>
      </c>
      <c r="AG40" s="275">
        <f t="shared" si="32"/>
        <v>-2912.3049456260142</v>
      </c>
      <c r="AH40" s="275">
        <f t="shared" si="32"/>
        <v>-5819.7314244394456</v>
      </c>
      <c r="AI40" s="275">
        <f t="shared" si="32"/>
        <v>-2.6679782806896855</v>
      </c>
      <c r="AJ40" s="275">
        <f>SUM(AJ37:AJ39)</f>
        <v>463.01869009489201</v>
      </c>
      <c r="AK40" s="275">
        <f>SUM(AK37:AK39)</f>
        <v>-1835.0389596888472</v>
      </c>
      <c r="AL40" s="275">
        <f t="shared" si="32"/>
        <v>-15716.842185534872</v>
      </c>
      <c r="AM40" s="283">
        <f t="shared" si="32"/>
        <v>-59560.745005507531</v>
      </c>
      <c r="AN40" s="277">
        <f t="shared" si="32"/>
        <v>1873394.2480481248</v>
      </c>
      <c r="AO40" s="275">
        <f t="shared" si="32"/>
        <v>1486528.674223416</v>
      </c>
      <c r="AP40" s="275">
        <f t="shared" si="32"/>
        <v>193762.26188979874</v>
      </c>
      <c r="AQ40" s="275">
        <f t="shared" si="32"/>
        <v>137805.58426881066</v>
      </c>
      <c r="AR40" s="275">
        <f t="shared" si="32"/>
        <v>72237.744383730882</v>
      </c>
      <c r="AS40" s="275">
        <f t="shared" si="32"/>
        <v>-12766.82434708043</v>
      </c>
      <c r="AT40" s="275">
        <f t="shared" si="32"/>
        <v>0</v>
      </c>
      <c r="AU40" s="275">
        <f t="shared" si="32"/>
        <v>-46.08955712854484</v>
      </c>
      <c r="AV40" s="275">
        <f t="shared" si="32"/>
        <v>9130.6398959975977</v>
      </c>
      <c r="AW40" s="275">
        <f>SUM(AW37:AW39)</f>
        <v>3260.5853773628442</v>
      </c>
      <c r="AX40" s="275">
        <f t="shared" si="32"/>
        <v>-81937.498413296344</v>
      </c>
      <c r="AY40" s="283">
        <f t="shared" si="32"/>
        <v>65419.170326513522</v>
      </c>
      <c r="AZ40" s="299">
        <f t="shared" si="32"/>
        <v>-604995.14698957885</v>
      </c>
      <c r="BA40" s="297">
        <f t="shared" si="32"/>
        <v>2204163.0900237802</v>
      </c>
      <c r="BB40" s="275">
        <f>SUM(BB37:BB39)</f>
        <v>2680774.1264460264</v>
      </c>
      <c r="BC40" s="275">
        <f>SUM(BC37:BC39)</f>
        <v>290570.59615734575</v>
      </c>
      <c r="BD40" s="275">
        <f>SUM(BD37:BD39)</f>
        <v>-21530.386708353923</v>
      </c>
      <c r="BE40" s="275">
        <f>SUM(BE37:BE39)</f>
        <v>-5398.6008860147849</v>
      </c>
      <c r="BF40" s="275">
        <f t="shared" si="32"/>
        <v>-16501.844454016486</v>
      </c>
      <c r="BG40" s="275">
        <f t="shared" si="32"/>
        <v>-8283.1880559274432</v>
      </c>
      <c r="BH40" s="275">
        <f t="shared" si="32"/>
        <v>-39.917877014315309</v>
      </c>
      <c r="BI40" s="275">
        <f t="shared" si="32"/>
        <v>14834.906360873108</v>
      </c>
      <c r="BJ40" s="275">
        <f>SUM(BJ37:BJ39)</f>
        <v>1624.7259859533028</v>
      </c>
      <c r="BK40" s="275">
        <f t="shared" si="32"/>
        <v>-105028.48095976694</v>
      </c>
      <c r="BL40" s="299">
        <f t="shared" si="32"/>
        <v>-21863.698995746385</v>
      </c>
    </row>
    <row r="41" spans="1:64" ht="14.85" customHeight="1" x14ac:dyDescent="0.25">
      <c r="A41" s="1501" t="s">
        <v>305</v>
      </c>
      <c r="B41" s="124">
        <v>5.0999999999999996</v>
      </c>
      <c r="C41" s="311" t="s">
        <v>37</v>
      </c>
      <c r="D41" s="273">
        <f>SUM(E41:O41)</f>
        <v>2232428.0407739971</v>
      </c>
      <c r="E41" s="251">
        <v>862985.89186271175</v>
      </c>
      <c r="F41" s="251">
        <v>284189.06121798593</v>
      </c>
      <c r="G41" s="251">
        <v>128150.62241973264</v>
      </c>
      <c r="H41" s="251">
        <v>222015.39625348456</v>
      </c>
      <c r="I41" s="251">
        <v>25726.29227311564</v>
      </c>
      <c r="J41" s="251">
        <v>338161.04834133876</v>
      </c>
      <c r="K41" s="251">
        <v>14.450982288157597</v>
      </c>
      <c r="L41" s="251">
        <v>6198.5873451335483</v>
      </c>
      <c r="M41" s="251">
        <v>1684.3539278853668</v>
      </c>
      <c r="N41" s="251">
        <v>314871.86357487371</v>
      </c>
      <c r="O41" s="252">
        <v>48430.472575447195</v>
      </c>
      <c r="P41" s="273">
        <f>SUM(Q41:AA41)</f>
        <v>1962519.7531254711</v>
      </c>
      <c r="Q41" s="251">
        <v>910065.30923771183</v>
      </c>
      <c r="R41" s="251">
        <v>271682.95161665016</v>
      </c>
      <c r="S41" s="251">
        <v>136558.11458867718</v>
      </c>
      <c r="T41" s="251">
        <v>263643.15713484038</v>
      </c>
      <c r="U41" s="251">
        <v>20521.549622625393</v>
      </c>
      <c r="V41" s="251">
        <v>224835.61834133888</v>
      </c>
      <c r="W41" s="251">
        <v>300.46288526394352</v>
      </c>
      <c r="X41" s="251">
        <v>20677.583157785633</v>
      </c>
      <c r="Y41" s="251">
        <v>1576.7425215674921</v>
      </c>
      <c r="Z41" s="251">
        <v>27818.070179237078</v>
      </c>
      <c r="AA41" s="252">
        <v>84840.193839773186</v>
      </c>
      <c r="AB41" s="273">
        <f>SUM(AC41:AM41)</f>
        <v>2023107.4976569908</v>
      </c>
      <c r="AC41" s="251">
        <v>788683.71569174714</v>
      </c>
      <c r="AD41" s="251">
        <v>280980.97621242108</v>
      </c>
      <c r="AE41" s="251">
        <v>96288.555148851738</v>
      </c>
      <c r="AF41" s="251">
        <v>425587.15242356388</v>
      </c>
      <c r="AG41" s="251">
        <v>25690.807623560046</v>
      </c>
      <c r="AH41" s="251">
        <v>199738.22834133886</v>
      </c>
      <c r="AI41" s="251">
        <v>95.841887582596982</v>
      </c>
      <c r="AJ41" s="251">
        <v>23029.649437616026</v>
      </c>
      <c r="AK41" s="251">
        <v>1706.4606704383837</v>
      </c>
      <c r="AL41" s="251">
        <v>48430.964417693503</v>
      </c>
      <c r="AM41" s="252">
        <v>132875.1458021774</v>
      </c>
      <c r="AN41" s="276">
        <f>SUM(AO41:AY41)</f>
        <v>3782290.4684640365</v>
      </c>
      <c r="AO41" s="251">
        <v>1535000.4019941431</v>
      </c>
      <c r="AP41" s="251">
        <v>779365.78861692315</v>
      </c>
      <c r="AQ41" s="251">
        <v>246999.06052423967</v>
      </c>
      <c r="AR41" s="251">
        <v>722587.80871200678</v>
      </c>
      <c r="AS41" s="251">
        <v>25353.520667844543</v>
      </c>
      <c r="AT41" s="251">
        <v>332602.52000000008</v>
      </c>
      <c r="AU41" s="251">
        <v>93.339185919206386</v>
      </c>
      <c r="AV41" s="249">
        <v>51301.367254155848</v>
      </c>
      <c r="AW41" s="251">
        <v>2261.8150781831782</v>
      </c>
      <c r="AX41" s="251">
        <v>13575.123588618633</v>
      </c>
      <c r="AY41" s="252">
        <v>73149.722842002171</v>
      </c>
      <c r="AZ41" s="854">
        <v>679868.43707869807</v>
      </c>
      <c r="BA41" s="294">
        <f>SUM(BB41:BL41)+AZ41</f>
        <v>10680214.197099192</v>
      </c>
      <c r="BB41" s="274">
        <f t="shared" ref="BB41:BL44" si="33">E41+Q41+AC41+AO41</f>
        <v>4096735.3187863138</v>
      </c>
      <c r="BC41" s="274">
        <f t="shared" si="33"/>
        <v>1616218.7776639801</v>
      </c>
      <c r="BD41" s="274">
        <f t="shared" si="33"/>
        <v>607996.35268150119</v>
      </c>
      <c r="BE41" s="274">
        <f t="shared" si="33"/>
        <v>1633833.5145238955</v>
      </c>
      <c r="BF41" s="274">
        <f t="shared" si="33"/>
        <v>97292.170187145617</v>
      </c>
      <c r="BG41" s="274">
        <f t="shared" si="33"/>
        <v>1095337.4150240165</v>
      </c>
      <c r="BH41" s="274">
        <f t="shared" si="33"/>
        <v>504.09494105390451</v>
      </c>
      <c r="BI41" s="274">
        <f t="shared" si="33"/>
        <v>101207.18719469105</v>
      </c>
      <c r="BJ41" s="274">
        <f t="shared" si="33"/>
        <v>7229.3721980744203</v>
      </c>
      <c r="BK41" s="274">
        <f t="shared" si="33"/>
        <v>404696.02176042291</v>
      </c>
      <c r="BL41" s="298">
        <f t="shared" si="33"/>
        <v>339295.53505939996</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-95261.004002767033</v>
      </c>
      <c r="E43" s="253">
        <v>-40939.303824949027</v>
      </c>
      <c r="F43" s="253">
        <v>-16292.800222069167</v>
      </c>
      <c r="G43" s="253">
        <v>-4623.2806495884615</v>
      </c>
      <c r="H43" s="253">
        <v>-12828.253607359016</v>
      </c>
      <c r="I43" s="253">
        <v>-936.2926905787109</v>
      </c>
      <c r="J43" s="253">
        <v>-11838.818535140548</v>
      </c>
      <c r="K43" s="253">
        <v>-4.1047369657354649</v>
      </c>
      <c r="L43" s="253">
        <v>-801.44455113261654</v>
      </c>
      <c r="M43" s="253">
        <v>-11.460083654641291</v>
      </c>
      <c r="N43" s="253">
        <v>-4344.2631771186843</v>
      </c>
      <c r="O43" s="254">
        <v>-2640.9819242104263</v>
      </c>
      <c r="P43" s="274">
        <f>SUM(Q43:AA43)</f>
        <v>-163213.80136921044</v>
      </c>
      <c r="Q43" s="253">
        <v>-64533.174498609667</v>
      </c>
      <c r="R43" s="253">
        <v>-25682.559828020843</v>
      </c>
      <c r="S43" s="253">
        <v>-9244.0912603705092</v>
      </c>
      <c r="T43" s="253">
        <v>-25649.653578386969</v>
      </c>
      <c r="U43" s="253">
        <v>-1668.426821666209</v>
      </c>
      <c r="V43" s="253">
        <v>-21781.393050241037</v>
      </c>
      <c r="W43" s="253">
        <v>-7.3144363065409346</v>
      </c>
      <c r="X43" s="253">
        <v>-1602.4609216522599</v>
      </c>
      <c r="Y43" s="253">
        <v>-22.914044632876546</v>
      </c>
      <c r="Z43" s="253">
        <v>-7741.260054696917</v>
      </c>
      <c r="AA43" s="254">
        <v>-5280.5528746266446</v>
      </c>
      <c r="AB43" s="274">
        <f>SUM(AC43:AM43)</f>
        <v>-894643.27078641462</v>
      </c>
      <c r="AC43" s="253">
        <v>-365776.39784303569</v>
      </c>
      <c r="AD43" s="253">
        <v>-145569.69022938903</v>
      </c>
      <c r="AE43" s="253">
        <v>-51027.947834981707</v>
      </c>
      <c r="AF43" s="253">
        <v>-141587.65290368014</v>
      </c>
      <c r="AG43" s="253">
        <v>-8399.7591368087014</v>
      </c>
      <c r="AH43" s="253">
        <v>-105150.18284039073</v>
      </c>
      <c r="AI43" s="253">
        <v>-36.824811492250326</v>
      </c>
      <c r="AJ43" s="253">
        <v>-8845.6820702558543</v>
      </c>
      <c r="AK43" s="253">
        <v>-126.48692459663175</v>
      </c>
      <c r="AL43" s="253">
        <v>-38973.672102630408</v>
      </c>
      <c r="AM43" s="254">
        <v>-29148.974089153595</v>
      </c>
      <c r="AN43" s="289">
        <f>SUM(AO43:AY43)</f>
        <v>655086.82949296176</v>
      </c>
      <c r="AO43" s="253">
        <v>254451.66064866094</v>
      </c>
      <c r="AP43" s="253">
        <v>101265.28020234434</v>
      </c>
      <c r="AQ43" s="253">
        <v>73906.580135122145</v>
      </c>
      <c r="AR43" s="253">
        <v>205069.17599958871</v>
      </c>
      <c r="AS43" s="253">
        <v>-6168.9108883700801</v>
      </c>
      <c r="AT43" s="253">
        <v>0</v>
      </c>
      <c r="AU43" s="253">
        <v>-27.044701744034345</v>
      </c>
      <c r="AV43" s="253">
        <v>12811.68729123382</v>
      </c>
      <c r="AW43" s="253">
        <v>183.19796161462602</v>
      </c>
      <c r="AX43" s="253">
        <v>-28622.857665062289</v>
      </c>
      <c r="AY43" s="254">
        <v>42218.060509573726</v>
      </c>
      <c r="AZ43" s="524">
        <v>-348335.2959975907</v>
      </c>
      <c r="BA43" s="296">
        <f>SUM(BB43:BL43)+AZ43</f>
        <v>-846366.5426630209</v>
      </c>
      <c r="BB43" s="274">
        <f t="shared" si="33"/>
        <v>-216797.21551793345</v>
      </c>
      <c r="BC43" s="274">
        <f t="shared" si="33"/>
        <v>-86279.770077134701</v>
      </c>
      <c r="BD43" s="274">
        <f t="shared" si="33"/>
        <v>9011.2603901814655</v>
      </c>
      <c r="BE43" s="274">
        <f t="shared" si="33"/>
        <v>25003.615910162596</v>
      </c>
      <c r="BF43" s="274">
        <f t="shared" si="33"/>
        <v>-17173.3895374237</v>
      </c>
      <c r="BG43" s="274">
        <f t="shared" si="33"/>
        <v>-138770.39442577231</v>
      </c>
      <c r="BH43" s="274">
        <f t="shared" si="33"/>
        <v>-75.288686508561071</v>
      </c>
      <c r="BI43" s="274">
        <f t="shared" si="33"/>
        <v>1562.0997481930899</v>
      </c>
      <c r="BJ43" s="274">
        <f t="shared" si="33"/>
        <v>22.336908730476438</v>
      </c>
      <c r="BK43" s="274">
        <f t="shared" si="33"/>
        <v>-79682.052999508291</v>
      </c>
      <c r="BL43" s="300">
        <f t="shared" si="33"/>
        <v>5147.5516215830576</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2137167.0367712299</v>
      </c>
      <c r="E45" s="278">
        <f t="shared" ref="E45:BL45" si="34">SUM(E41:E44)</f>
        <v>822046.58803776267</v>
      </c>
      <c r="F45" s="278">
        <f t="shared" si="34"/>
        <v>267896.26099591679</v>
      </c>
      <c r="G45" s="278">
        <f t="shared" si="34"/>
        <v>123527.34177014418</v>
      </c>
      <c r="H45" s="278">
        <f t="shared" si="34"/>
        <v>209187.14264612555</v>
      </c>
      <c r="I45" s="278">
        <f>SUM(I41:I44)</f>
        <v>24789.99958253693</v>
      </c>
      <c r="J45" s="278">
        <f t="shared" si="34"/>
        <v>326322.22980619821</v>
      </c>
      <c r="K45" s="278">
        <f t="shared" si="34"/>
        <v>10.346245322422131</v>
      </c>
      <c r="L45" s="278">
        <f t="shared" si="34"/>
        <v>5397.1427940009316</v>
      </c>
      <c r="M45" s="278">
        <f t="shared" si="34"/>
        <v>1672.8938442307256</v>
      </c>
      <c r="N45" s="278">
        <f t="shared" si="34"/>
        <v>310527.60039775504</v>
      </c>
      <c r="O45" s="283">
        <f t="shared" si="34"/>
        <v>45789.490651236767</v>
      </c>
      <c r="P45" s="278">
        <f t="shared" si="34"/>
        <v>1799305.9517562606</v>
      </c>
      <c r="Q45" s="278">
        <f t="shared" si="34"/>
        <v>845532.13473910221</v>
      </c>
      <c r="R45" s="278">
        <f t="shared" si="34"/>
        <v>246000.39178862932</v>
      </c>
      <c r="S45" s="278">
        <f t="shared" si="34"/>
        <v>127314.02332830668</v>
      </c>
      <c r="T45" s="278">
        <f t="shared" si="34"/>
        <v>237993.50355645342</v>
      </c>
      <c r="U45" s="278">
        <f t="shared" si="34"/>
        <v>18853.122800959183</v>
      </c>
      <c r="V45" s="278">
        <f t="shared" si="34"/>
        <v>203054.22529109783</v>
      </c>
      <c r="W45" s="278">
        <f t="shared" si="34"/>
        <v>293.14844895740259</v>
      </c>
      <c r="X45" s="278">
        <f t="shared" si="34"/>
        <v>19075.122236133375</v>
      </c>
      <c r="Y45" s="278">
        <f>SUM(Y41:Y44)</f>
        <v>1553.8284769346155</v>
      </c>
      <c r="Z45" s="278">
        <f t="shared" si="34"/>
        <v>20076.810124540163</v>
      </c>
      <c r="AA45" s="284">
        <f t="shared" si="34"/>
        <v>79559.640965146536</v>
      </c>
      <c r="AB45" s="278">
        <f t="shared" si="34"/>
        <v>1128464.2268705762</v>
      </c>
      <c r="AC45" s="278">
        <f t="shared" si="34"/>
        <v>422907.31784871145</v>
      </c>
      <c r="AD45" s="278">
        <f t="shared" si="34"/>
        <v>135411.28598303205</v>
      </c>
      <c r="AE45" s="278">
        <f t="shared" si="34"/>
        <v>45260.60731387003</v>
      </c>
      <c r="AF45" s="278">
        <f t="shared" si="34"/>
        <v>283999.49951988377</v>
      </c>
      <c r="AG45" s="278">
        <f t="shared" si="34"/>
        <v>17291.048486751344</v>
      </c>
      <c r="AH45" s="278">
        <f t="shared" si="34"/>
        <v>94588.045500948137</v>
      </c>
      <c r="AI45" s="278">
        <f t="shared" si="34"/>
        <v>59.017076090346656</v>
      </c>
      <c r="AJ45" s="278">
        <f t="shared" si="34"/>
        <v>14183.967367360172</v>
      </c>
      <c r="AK45" s="278">
        <f t="shared" si="34"/>
        <v>1579.9737458417519</v>
      </c>
      <c r="AL45" s="278">
        <f t="shared" si="34"/>
        <v>9457.2923150630959</v>
      </c>
      <c r="AM45" s="284">
        <f t="shared" si="34"/>
        <v>103726.17171302381</v>
      </c>
      <c r="AN45" s="849">
        <f t="shared" si="34"/>
        <v>4437377.2979569985</v>
      </c>
      <c r="AO45" s="278">
        <f t="shared" si="34"/>
        <v>1789452.0626428041</v>
      </c>
      <c r="AP45" s="278">
        <f t="shared" si="34"/>
        <v>880631.06881926744</v>
      </c>
      <c r="AQ45" s="278">
        <f t="shared" si="34"/>
        <v>320905.64065936184</v>
      </c>
      <c r="AR45" s="278">
        <f t="shared" si="34"/>
        <v>927656.98471159546</v>
      </c>
      <c r="AS45" s="278">
        <f t="shared" si="34"/>
        <v>19184.609779474464</v>
      </c>
      <c r="AT45" s="278">
        <f t="shared" si="34"/>
        <v>332602.52000000008</v>
      </c>
      <c r="AU45" s="278">
        <f t="shared" si="34"/>
        <v>66.294484175172045</v>
      </c>
      <c r="AV45" s="275">
        <f t="shared" si="34"/>
        <v>64113.05454538967</v>
      </c>
      <c r="AW45" s="278">
        <f>SUM(AW41:AW44)</f>
        <v>2445.0130397978041</v>
      </c>
      <c r="AX45" s="278">
        <f t="shared" si="34"/>
        <v>-15047.734076443656</v>
      </c>
      <c r="AY45" s="284">
        <f t="shared" si="34"/>
        <v>115367.7833515759</v>
      </c>
      <c r="AZ45" s="305">
        <f t="shared" si="34"/>
        <v>331533.14108110737</v>
      </c>
      <c r="BA45" s="297">
        <f t="shared" si="34"/>
        <v>9833847.6544361711</v>
      </c>
      <c r="BB45" s="275">
        <f t="shared" si="34"/>
        <v>3879938.1032683803</v>
      </c>
      <c r="BC45" s="275">
        <f t="shared" si="34"/>
        <v>1529939.0075868454</v>
      </c>
      <c r="BD45" s="275">
        <f t="shared" si="34"/>
        <v>617007.61307168263</v>
      </c>
      <c r="BE45" s="275">
        <f t="shared" si="34"/>
        <v>1658837.1304340581</v>
      </c>
      <c r="BF45" s="275">
        <f t="shared" si="34"/>
        <v>80118.780649721914</v>
      </c>
      <c r="BG45" s="275">
        <f t="shared" si="34"/>
        <v>956567.02059824415</v>
      </c>
      <c r="BH45" s="275">
        <f t="shared" si="34"/>
        <v>428.80625454534345</v>
      </c>
      <c r="BI45" s="275">
        <f t="shared" si="34"/>
        <v>102769.28694288415</v>
      </c>
      <c r="BJ45" s="275">
        <f>SUM(BJ41:BJ44)</f>
        <v>7251.7091068048967</v>
      </c>
      <c r="BK45" s="275">
        <f t="shared" si="34"/>
        <v>325013.96876091463</v>
      </c>
      <c r="BL45" s="299">
        <f t="shared" si="34"/>
        <v>344443.08668098302</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450871.56866624916</v>
      </c>
      <c r="E51" s="251">
        <v>122986.09476610509</v>
      </c>
      <c r="F51" s="251">
        <v>14377.301529546608</v>
      </c>
      <c r="G51" s="251">
        <v>67576.717628959144</v>
      </c>
      <c r="H51" s="251">
        <v>53653.659587249873</v>
      </c>
      <c r="I51" s="251">
        <v>15159.89564183457</v>
      </c>
      <c r="J51" s="251">
        <v>613.6343058579746</v>
      </c>
      <c r="K51" s="251">
        <v>123.10516162859115</v>
      </c>
      <c r="L51" s="251">
        <v>2513.3046166530535</v>
      </c>
      <c r="M51" s="251">
        <v>5041.8977686377984</v>
      </c>
      <c r="N51" s="251">
        <v>117052.53468246252</v>
      </c>
      <c r="O51" s="252">
        <v>51773.42297731393</v>
      </c>
      <c r="P51" s="273">
        <f>SUM(Q51:AA51)</f>
        <v>300272.41542270384</v>
      </c>
      <c r="Q51" s="251">
        <v>99713.987431797825</v>
      </c>
      <c r="R51" s="251">
        <v>10273.421076312699</v>
      </c>
      <c r="S51" s="251">
        <v>31256.847268245685</v>
      </c>
      <c r="T51" s="251">
        <v>21614.00708060477</v>
      </c>
      <c r="U51" s="251">
        <v>9978.5478683358688</v>
      </c>
      <c r="V51" s="251">
        <v>1150.1625889479747</v>
      </c>
      <c r="W51" s="251">
        <v>74.379722354567534</v>
      </c>
      <c r="X51" s="251">
        <v>3759.56220543061</v>
      </c>
      <c r="Y51" s="251">
        <v>313.51271948872119</v>
      </c>
      <c r="Z51" s="251">
        <v>89805.464446868064</v>
      </c>
      <c r="AA51" s="252">
        <v>32332.523014317027</v>
      </c>
      <c r="AB51" s="273">
        <f>SUM(AC51:AM51)</f>
        <v>425365.10819215624</v>
      </c>
      <c r="AC51" s="251">
        <v>129758.92062331515</v>
      </c>
      <c r="AD51" s="251">
        <v>19799.608272349797</v>
      </c>
      <c r="AE51" s="251">
        <v>44521.319445103931</v>
      </c>
      <c r="AF51" s="251">
        <v>44568.484241711267</v>
      </c>
      <c r="AG51" s="251">
        <v>14344.101910596823</v>
      </c>
      <c r="AH51" s="251">
        <v>2616.1625889479747</v>
      </c>
      <c r="AI51" s="251">
        <v>326.60670604975638</v>
      </c>
      <c r="AJ51" s="251">
        <v>3262.6604776841659</v>
      </c>
      <c r="AK51" s="251">
        <v>13538.165659324824</v>
      </c>
      <c r="AL51" s="251">
        <v>120648.64161338615</v>
      </c>
      <c r="AM51" s="252">
        <v>31980.436653686331</v>
      </c>
      <c r="AN51" s="276">
        <f>SUM(AO51:AY51)</f>
        <v>1065688.47756273</v>
      </c>
      <c r="AO51" s="251">
        <v>611548.38010433537</v>
      </c>
      <c r="AP51" s="251">
        <v>80870.461441114327</v>
      </c>
      <c r="AQ51" s="251">
        <v>105050.48937048588</v>
      </c>
      <c r="AR51" s="251">
        <v>82779.148499143499</v>
      </c>
      <c r="AS51" s="251">
        <v>19303.25292632998</v>
      </c>
      <c r="AT51" s="251">
        <v>4443</v>
      </c>
      <c r="AU51" s="251">
        <v>104.75548027452257</v>
      </c>
      <c r="AV51" s="249">
        <v>9229.1131033881138</v>
      </c>
      <c r="AW51" s="251">
        <v>3684.2058938042014</v>
      </c>
      <c r="AX51" s="251">
        <v>90766.664162371089</v>
      </c>
      <c r="AY51" s="252">
        <v>57909.006581483016</v>
      </c>
      <c r="AZ51" s="854">
        <v>27817.481991461998</v>
      </c>
      <c r="BA51" s="294">
        <f>SUM(BB51:BL51)+AZ51</f>
        <v>2270015.0518353009</v>
      </c>
      <c r="BB51" s="274">
        <f t="shared" ref="BB51:BL54" si="37">E51+Q51+AC51+AO51</f>
        <v>964007.38292555348</v>
      </c>
      <c r="BC51" s="274">
        <f t="shared" si="37"/>
        <v>125320.79231932343</v>
      </c>
      <c r="BD51" s="274">
        <f t="shared" si="37"/>
        <v>248405.37371279465</v>
      </c>
      <c r="BE51" s="274">
        <f t="shared" si="37"/>
        <v>202615.2994087094</v>
      </c>
      <c r="BF51" s="274">
        <f t="shared" si="37"/>
        <v>58785.798347097239</v>
      </c>
      <c r="BG51" s="274">
        <f t="shared" si="37"/>
        <v>8822.9594837539244</v>
      </c>
      <c r="BH51" s="274">
        <f t="shared" si="37"/>
        <v>628.84707030743766</v>
      </c>
      <c r="BI51" s="274">
        <f t="shared" si="37"/>
        <v>18764.640403155943</v>
      </c>
      <c r="BJ51" s="274">
        <f t="shared" si="37"/>
        <v>22577.782041255545</v>
      </c>
      <c r="BK51" s="274">
        <f t="shared" si="37"/>
        <v>418273.3049050878</v>
      </c>
      <c r="BL51" s="298">
        <f t="shared" si="37"/>
        <v>173995.3892268003</v>
      </c>
    </row>
    <row r="52" spans="1:64" s="255" customFormat="1" ht="16.5" customHeight="1" x14ac:dyDescent="0.25">
      <c r="A52" s="1505"/>
      <c r="B52" s="126">
        <v>7.2</v>
      </c>
      <c r="C52" s="131" t="s">
        <v>21</v>
      </c>
      <c r="D52" s="274">
        <f>SUM(E52:O52)</f>
        <v>145415.37149999998</v>
      </c>
      <c r="E52" s="253">
        <v>108927.7065</v>
      </c>
      <c r="F52" s="253">
        <v>3674.241</v>
      </c>
      <c r="G52" s="253">
        <v>8332.1054999999997</v>
      </c>
      <c r="H52" s="253">
        <v>2349</v>
      </c>
      <c r="I52" s="253">
        <v>3830.49</v>
      </c>
      <c r="J52" s="253">
        <v>2008.6785</v>
      </c>
      <c r="K52" s="253">
        <v>89.1</v>
      </c>
      <c r="L52" s="253">
        <v>218.7</v>
      </c>
      <c r="M52" s="253">
        <v>12.149999999999999</v>
      </c>
      <c r="N52" s="253">
        <v>14470.65</v>
      </c>
      <c r="O52" s="254">
        <v>1502.55</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145415.37149999998</v>
      </c>
      <c r="BB52" s="274">
        <f t="shared" si="37"/>
        <v>108927.7065</v>
      </c>
      <c r="BC52" s="274">
        <f t="shared" si="37"/>
        <v>3674.241</v>
      </c>
      <c r="BD52" s="274">
        <f t="shared" si="37"/>
        <v>8332.1054999999997</v>
      </c>
      <c r="BE52" s="274">
        <f t="shared" si="37"/>
        <v>2349</v>
      </c>
      <c r="BF52" s="274">
        <f t="shared" si="37"/>
        <v>3830.49</v>
      </c>
      <c r="BG52" s="274">
        <f t="shared" si="37"/>
        <v>2008.6785</v>
      </c>
      <c r="BH52" s="274">
        <f t="shared" si="37"/>
        <v>89.1</v>
      </c>
      <c r="BI52" s="274">
        <f t="shared" si="37"/>
        <v>218.7</v>
      </c>
      <c r="BJ52" s="274">
        <f t="shared" si="37"/>
        <v>12.149999999999999</v>
      </c>
      <c r="BK52" s="274">
        <f t="shared" si="37"/>
        <v>14470.65</v>
      </c>
      <c r="BL52" s="300">
        <f t="shared" si="37"/>
        <v>1502.55</v>
      </c>
    </row>
    <row r="53" spans="1:64" ht="16.5" customHeight="1" x14ac:dyDescent="0.25">
      <c r="A53" s="1505"/>
      <c r="B53" s="126">
        <v>7.3</v>
      </c>
      <c r="C53" s="131" t="s">
        <v>158</v>
      </c>
      <c r="D53" s="274">
        <f>SUM(E53:O53)</f>
        <v>-1232.6284167663273</v>
      </c>
      <c r="E53" s="253">
        <v>-1194.0530764350106</v>
      </c>
      <c r="F53" s="253">
        <v>-122.32996938298503</v>
      </c>
      <c r="G53" s="253">
        <v>20.720225123521644</v>
      </c>
      <c r="H53" s="253">
        <v>10.590384262956555</v>
      </c>
      <c r="I53" s="253">
        <v>9.3116432581211956</v>
      </c>
      <c r="J53" s="253">
        <v>14.012802090298647</v>
      </c>
      <c r="K53" s="253">
        <v>0.10840333630070895</v>
      </c>
      <c r="L53" s="253">
        <v>0.87278001978922504</v>
      </c>
      <c r="M53" s="253">
        <v>2.3547542536353649</v>
      </c>
      <c r="N53" s="253">
        <v>18.328922290336539</v>
      </c>
      <c r="O53" s="254">
        <v>7.4547144167083772</v>
      </c>
      <c r="P53" s="274">
        <f>SUM(Q53:AA53)</f>
        <v>96640.764389897682</v>
      </c>
      <c r="Q53" s="253">
        <v>78216.217551844005</v>
      </c>
      <c r="R53" s="253">
        <v>8013.201160987709</v>
      </c>
      <c r="S53" s="253">
        <v>4931.7425331059276</v>
      </c>
      <c r="T53" s="253">
        <v>2520.6795872245634</v>
      </c>
      <c r="U53" s="253">
        <v>132.07117965438903</v>
      </c>
      <c r="V53" s="253">
        <v>22.802804485474649</v>
      </c>
      <c r="W53" s="253">
        <v>1.5375327540839234</v>
      </c>
      <c r="X53" s="253">
        <v>207.73550094073434</v>
      </c>
      <c r="Y53" s="253">
        <v>560.46889637711968</v>
      </c>
      <c r="Z53" s="253">
        <v>259.96726051195401</v>
      </c>
      <c r="AA53" s="254">
        <v>1774.3403820117401</v>
      </c>
      <c r="AB53" s="274">
        <f>SUM(AC53:AM53)</f>
        <v>59669.879856400883</v>
      </c>
      <c r="AC53" s="253">
        <v>48166.442563686069</v>
      </c>
      <c r="AD53" s="253">
        <v>4934.6210485842857</v>
      </c>
      <c r="AE53" s="253">
        <v>3099.28638687797</v>
      </c>
      <c r="AF53" s="253">
        <v>1584.0867356565373</v>
      </c>
      <c r="AG53" s="253">
        <v>88.676961105558121</v>
      </c>
      <c r="AH53" s="253">
        <v>23.355569750686833</v>
      </c>
      <c r="AI53" s="253">
        <v>1.0323503779493253</v>
      </c>
      <c r="AJ53" s="253">
        <v>130.54854461987077</v>
      </c>
      <c r="AK53" s="253">
        <v>352.21904005523174</v>
      </c>
      <c r="AL53" s="253">
        <v>174.55062269803034</v>
      </c>
      <c r="AM53" s="254">
        <v>1115.0600329886945</v>
      </c>
      <c r="AN53" s="289">
        <f>SUM(AO53:AY53)</f>
        <v>403098.42624816805</v>
      </c>
      <c r="AO53" s="253">
        <v>327425.98915508395</v>
      </c>
      <c r="AP53" s="253">
        <v>33544.581910982619</v>
      </c>
      <c r="AQ53" s="253">
        <v>19987.830425910084</v>
      </c>
      <c r="AR53" s="253">
        <v>10216.047534778199</v>
      </c>
      <c r="AS53" s="253">
        <v>543.38808935582244</v>
      </c>
      <c r="AT53" s="253">
        <v>0</v>
      </c>
      <c r="AU53" s="253">
        <v>6.3259598933694692</v>
      </c>
      <c r="AV53" s="253">
        <v>841.92999500116025</v>
      </c>
      <c r="AW53" s="253">
        <v>2271.5211073128871</v>
      </c>
      <c r="AX53" s="253">
        <v>1069.5983283735557</v>
      </c>
      <c r="AY53" s="254">
        <v>7191.2137414764411</v>
      </c>
      <c r="AZ53" s="524">
        <v>-53319.398474350797</v>
      </c>
      <c r="BA53" s="296">
        <f>SUM(BB53:BL53)+AZ53</f>
        <v>504857.04360334948</v>
      </c>
      <c r="BB53" s="274">
        <f t="shared" si="37"/>
        <v>452614.59619417903</v>
      </c>
      <c r="BC53" s="274">
        <f t="shared" si="37"/>
        <v>46370.074151171633</v>
      </c>
      <c r="BD53" s="274">
        <f t="shared" si="37"/>
        <v>28039.579571017501</v>
      </c>
      <c r="BE53" s="274">
        <f t="shared" si="37"/>
        <v>14331.404241922257</v>
      </c>
      <c r="BF53" s="274">
        <f t="shared" si="37"/>
        <v>773.44787337389084</v>
      </c>
      <c r="BG53" s="274">
        <f t="shared" si="37"/>
        <v>60.171176326460127</v>
      </c>
      <c r="BH53" s="274">
        <f t="shared" si="37"/>
        <v>9.0042463617034265</v>
      </c>
      <c r="BI53" s="274">
        <f t="shared" si="37"/>
        <v>1181.0868205815545</v>
      </c>
      <c r="BJ53" s="274">
        <f t="shared" si="37"/>
        <v>3186.5637979988742</v>
      </c>
      <c r="BK53" s="274">
        <f t="shared" si="37"/>
        <v>1522.4451338738766</v>
      </c>
      <c r="BL53" s="300">
        <f t="shared" si="37"/>
        <v>10088.068870893585</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8">
        <f>SUM(D51:D54)</f>
        <v>595054.31174948288</v>
      </c>
      <c r="E55" s="278">
        <f t="shared" ref="E55:BL55" si="38">SUM(E51:E54)</f>
        <v>230719.74818967009</v>
      </c>
      <c r="F55" s="278">
        <f t="shared" si="38"/>
        <v>17929.212560163622</v>
      </c>
      <c r="G55" s="278">
        <f t="shared" si="38"/>
        <v>75929.543354082678</v>
      </c>
      <c r="H55" s="278">
        <f t="shared" si="38"/>
        <v>56013.249971512829</v>
      </c>
      <c r="I55" s="278">
        <f t="shared" si="38"/>
        <v>18999.69728509269</v>
      </c>
      <c r="J55" s="278">
        <f t="shared" si="38"/>
        <v>2636.325607948273</v>
      </c>
      <c r="K55" s="278">
        <f t="shared" si="38"/>
        <v>212.31356496489187</v>
      </c>
      <c r="L55" s="278">
        <f t="shared" si="38"/>
        <v>2732.8773966728427</v>
      </c>
      <c r="M55" s="275">
        <f t="shared" si="38"/>
        <v>5056.4025228914334</v>
      </c>
      <c r="N55" s="278">
        <f t="shared" si="38"/>
        <v>131541.51360475284</v>
      </c>
      <c r="O55" s="283">
        <f t="shared" si="38"/>
        <v>53283.427691730642</v>
      </c>
      <c r="P55" s="278">
        <f t="shared" si="38"/>
        <v>396913.17981260153</v>
      </c>
      <c r="Q55" s="278">
        <f t="shared" si="38"/>
        <v>177930.20498364183</v>
      </c>
      <c r="R55" s="278">
        <f t="shared" si="38"/>
        <v>18286.622237300409</v>
      </c>
      <c r="S55" s="278">
        <f t="shared" si="38"/>
        <v>36188.589801351613</v>
      </c>
      <c r="T55" s="278">
        <f t="shared" si="38"/>
        <v>24134.686667829334</v>
      </c>
      <c r="U55" s="278">
        <f t="shared" si="38"/>
        <v>10110.619047990258</v>
      </c>
      <c r="V55" s="278">
        <f t="shared" si="38"/>
        <v>1172.9653934334492</v>
      </c>
      <c r="W55" s="278">
        <f t="shared" si="38"/>
        <v>75.91725510865146</v>
      </c>
      <c r="X55" s="278">
        <f t="shared" si="38"/>
        <v>3967.2977063713442</v>
      </c>
      <c r="Y55" s="275">
        <f>SUM(Y51:Y54)</f>
        <v>873.98161586584092</v>
      </c>
      <c r="Z55" s="278">
        <f>SUM(Z51:Z54)</f>
        <v>90065.431707380019</v>
      </c>
      <c r="AA55" s="284">
        <f t="shared" si="38"/>
        <v>34106.863396328765</v>
      </c>
      <c r="AB55" s="278">
        <f t="shared" si="38"/>
        <v>485034.98804855713</v>
      </c>
      <c r="AC55" s="278">
        <f t="shared" si="38"/>
        <v>177925.3631870012</v>
      </c>
      <c r="AD55" s="278">
        <f t="shared" si="38"/>
        <v>24734.229320934082</v>
      </c>
      <c r="AE55" s="278">
        <f t="shared" si="38"/>
        <v>47620.605831981899</v>
      </c>
      <c r="AF55" s="278">
        <f t="shared" si="38"/>
        <v>46152.570977367803</v>
      </c>
      <c r="AG55" s="278">
        <f t="shared" si="38"/>
        <v>14432.778871702381</v>
      </c>
      <c r="AH55" s="278">
        <f t="shared" si="38"/>
        <v>2639.5181586986614</v>
      </c>
      <c r="AI55" s="278">
        <f t="shared" si="38"/>
        <v>327.63905642770573</v>
      </c>
      <c r="AJ55" s="278">
        <f t="shared" si="38"/>
        <v>3393.2090223040368</v>
      </c>
      <c r="AK55" s="275">
        <f t="shared" si="38"/>
        <v>13890.384699380056</v>
      </c>
      <c r="AL55" s="278">
        <f t="shared" si="38"/>
        <v>120823.19223608419</v>
      </c>
      <c r="AM55" s="284">
        <f t="shared" si="38"/>
        <v>33095.496686675026</v>
      </c>
      <c r="AN55" s="849">
        <f t="shared" si="38"/>
        <v>1468786.9038108981</v>
      </c>
      <c r="AO55" s="278">
        <f t="shared" si="38"/>
        <v>938974.36925941939</v>
      </c>
      <c r="AP55" s="278">
        <f t="shared" si="38"/>
        <v>114415.04335209695</v>
      </c>
      <c r="AQ55" s="278">
        <f t="shared" si="38"/>
        <v>125038.31979639597</v>
      </c>
      <c r="AR55" s="278">
        <f t="shared" si="38"/>
        <v>92995.196033921704</v>
      </c>
      <c r="AS55" s="278">
        <f t="shared" si="38"/>
        <v>19846.641015685804</v>
      </c>
      <c r="AT55" s="278">
        <f t="shared" si="38"/>
        <v>4443</v>
      </c>
      <c r="AU55" s="278">
        <f t="shared" si="38"/>
        <v>111.08144016789204</v>
      </c>
      <c r="AV55" s="275">
        <f t="shared" si="38"/>
        <v>10071.043098389275</v>
      </c>
      <c r="AW55" s="275">
        <f>SUM(AW51:AW54)</f>
        <v>5955.7270011170885</v>
      </c>
      <c r="AX55" s="278">
        <f t="shared" si="38"/>
        <v>91836.262490744644</v>
      </c>
      <c r="AY55" s="284">
        <f t="shared" si="38"/>
        <v>65100.22032295946</v>
      </c>
      <c r="AZ55" s="305">
        <f t="shared" si="38"/>
        <v>-25501.916482888799</v>
      </c>
      <c r="BA55" s="297">
        <f t="shared" si="38"/>
        <v>2920287.4669386502</v>
      </c>
      <c r="BB55" s="275">
        <f t="shared" si="38"/>
        <v>1525549.6856197326</v>
      </c>
      <c r="BC55" s="275">
        <f t="shared" si="38"/>
        <v>175365.10747049504</v>
      </c>
      <c r="BD55" s="275">
        <f t="shared" si="38"/>
        <v>284777.05878381216</v>
      </c>
      <c r="BE55" s="275">
        <f t="shared" si="38"/>
        <v>219295.70365063165</v>
      </c>
      <c r="BF55" s="275">
        <f t="shared" si="38"/>
        <v>63389.736220471132</v>
      </c>
      <c r="BG55" s="275">
        <f t="shared" si="38"/>
        <v>10891.809160080384</v>
      </c>
      <c r="BH55" s="275">
        <f t="shared" si="38"/>
        <v>726.95131666914108</v>
      </c>
      <c r="BI55" s="275">
        <f t="shared" si="38"/>
        <v>20164.427223737497</v>
      </c>
      <c r="BJ55" s="275">
        <f>SUM(BJ51:BJ54)</f>
        <v>25776.495839254421</v>
      </c>
      <c r="BK55" s="275">
        <f t="shared" si="38"/>
        <v>434266.40003896173</v>
      </c>
      <c r="BL55" s="299">
        <f t="shared" si="38"/>
        <v>185586.00809769388</v>
      </c>
    </row>
    <row r="56" spans="1:64" ht="14.85" customHeight="1" x14ac:dyDescent="0.25">
      <c r="A56" s="1492" t="s">
        <v>29</v>
      </c>
      <c r="B56" s="124">
        <v>8.1</v>
      </c>
      <c r="C56" s="311" t="s">
        <v>22</v>
      </c>
      <c r="D56" s="273">
        <f t="shared" ref="D56:D62" si="39">SUM(E56:O56)</f>
        <v>5290468.1101558292</v>
      </c>
      <c r="E56" s="251">
        <v>1688934.0589459548</v>
      </c>
      <c r="F56" s="251">
        <v>305528.76789848943</v>
      </c>
      <c r="G56" s="251">
        <v>1151104.261019066</v>
      </c>
      <c r="H56" s="251">
        <v>873473.1213573484</v>
      </c>
      <c r="I56" s="251">
        <v>5738.8035393214068</v>
      </c>
      <c r="J56" s="251">
        <v>65956.30189451373</v>
      </c>
      <c r="K56" s="251">
        <v>4.7422913972566691</v>
      </c>
      <c r="L56" s="251">
        <v>429749.79002636089</v>
      </c>
      <c r="M56" s="251">
        <v>2764.0672168958768</v>
      </c>
      <c r="N56" s="251">
        <v>12285.404517551482</v>
      </c>
      <c r="O56" s="252">
        <v>754928.79144892911</v>
      </c>
      <c r="P56" s="276">
        <f t="shared" ref="P56:P62" si="40">SUM(Q56:AA56)</f>
        <v>5411791.0156810228</v>
      </c>
      <c r="Q56" s="251">
        <v>1758510.9593983749</v>
      </c>
      <c r="R56" s="251">
        <v>402543.09754019976</v>
      </c>
      <c r="S56" s="251">
        <v>1269715.7467349207</v>
      </c>
      <c r="T56" s="251">
        <v>765614.69051877048</v>
      </c>
      <c r="U56" s="251">
        <v>2828.8963036600558</v>
      </c>
      <c r="V56" s="251">
        <v>60488.435539151949</v>
      </c>
      <c r="W56" s="251">
        <v>8.9507484333517855</v>
      </c>
      <c r="X56" s="251">
        <v>374152.76508786093</v>
      </c>
      <c r="Y56" s="251">
        <v>2688.4422447284319</v>
      </c>
      <c r="Z56" s="251">
        <v>10007.570248947168</v>
      </c>
      <c r="AA56" s="252">
        <v>765231.46131597599</v>
      </c>
      <c r="AB56" s="273">
        <f t="shared" ref="AB56:AB62" si="41">SUM(AC56:AM56)</f>
        <v>5257547.4120575748</v>
      </c>
      <c r="AC56" s="251">
        <v>1732638.0480824113</v>
      </c>
      <c r="AD56" s="251">
        <v>407270.31862854358</v>
      </c>
      <c r="AE56" s="251">
        <v>1197977.2830939614</v>
      </c>
      <c r="AF56" s="251">
        <v>728655.27724272385</v>
      </c>
      <c r="AG56" s="251">
        <v>2740.099542647436</v>
      </c>
      <c r="AH56" s="251">
        <v>58659.713501677252</v>
      </c>
      <c r="AI56" s="251">
        <v>4.9106098679668895</v>
      </c>
      <c r="AJ56" s="251">
        <v>326797.58431448811</v>
      </c>
      <c r="AK56" s="251">
        <v>4323.4822494874406</v>
      </c>
      <c r="AL56" s="251">
        <v>10129.581119228396</v>
      </c>
      <c r="AM56" s="252">
        <v>788351.11367253913</v>
      </c>
      <c r="AN56" s="276">
        <f t="shared" ref="AN56:AN62" si="42">SUM(AO56:AY56)</f>
        <v>20528032.215915501</v>
      </c>
      <c r="AO56" s="251">
        <v>6759896.9361979049</v>
      </c>
      <c r="AP56" s="251">
        <v>1757456.6157104222</v>
      </c>
      <c r="AQ56" s="251">
        <v>4585547.6298285313</v>
      </c>
      <c r="AR56" s="251">
        <v>4476709.2881718678</v>
      </c>
      <c r="AS56" s="251">
        <v>83624.735790181192</v>
      </c>
      <c r="AT56" s="251">
        <v>201174.49423796553</v>
      </c>
      <c r="AU56" s="251">
        <v>112.53098397738397</v>
      </c>
      <c r="AV56" s="249">
        <v>1272332.8675840367</v>
      </c>
      <c r="AW56" s="251">
        <v>187404.51455385389</v>
      </c>
      <c r="AX56" s="251">
        <v>21036.489354212445</v>
      </c>
      <c r="AY56" s="252">
        <v>1182736.1135025509</v>
      </c>
      <c r="AZ56" s="854">
        <v>-1863.0665875604673</v>
      </c>
      <c r="BA56" s="294">
        <f t="shared" ref="BA56:BA62" si="43">SUM(BB56:BL56)+AZ56</f>
        <v>36485975.687222376</v>
      </c>
      <c r="BB56" s="273">
        <f t="shared" ref="BB56:BL62" si="44">E56+Q56+AC56+AO56</f>
        <v>11939980.002624646</v>
      </c>
      <c r="BC56" s="273">
        <f t="shared" si="44"/>
        <v>2872798.7997776549</v>
      </c>
      <c r="BD56" s="273">
        <f t="shared" si="44"/>
        <v>8204344.9206764791</v>
      </c>
      <c r="BE56" s="273">
        <f t="shared" si="44"/>
        <v>6844452.3772907108</v>
      </c>
      <c r="BF56" s="273">
        <f t="shared" si="44"/>
        <v>94932.535175810088</v>
      </c>
      <c r="BG56" s="273">
        <f t="shared" si="44"/>
        <v>386278.94517330849</v>
      </c>
      <c r="BH56" s="273">
        <f t="shared" si="44"/>
        <v>131.13463367595932</v>
      </c>
      <c r="BI56" s="273">
        <f t="shared" si="44"/>
        <v>2403033.0070127463</v>
      </c>
      <c r="BJ56" s="273">
        <f t="shared" si="44"/>
        <v>197180.50626496563</v>
      </c>
      <c r="BK56" s="273">
        <f t="shared" si="44"/>
        <v>53459.045239939485</v>
      </c>
      <c r="BL56" s="298">
        <f t="shared" si="44"/>
        <v>3491247.4799399953</v>
      </c>
    </row>
    <row r="57" spans="1:64" ht="14.85" customHeight="1" x14ac:dyDescent="0.25">
      <c r="A57" s="1493"/>
      <c r="B57" s="126" t="s">
        <v>115</v>
      </c>
      <c r="C57" s="131" t="s">
        <v>446</v>
      </c>
      <c r="D57" s="274">
        <f t="shared" si="39"/>
        <v>163726.79999999999</v>
      </c>
      <c r="E57" s="253">
        <v>94689</v>
      </c>
      <c r="F57" s="253">
        <v>26294.400000000001</v>
      </c>
      <c r="G57" s="253">
        <v>16449</v>
      </c>
      <c r="H57" s="253">
        <v>0</v>
      </c>
      <c r="I57" s="253">
        <v>0</v>
      </c>
      <c r="J57" s="253">
        <v>0</v>
      </c>
      <c r="K57" s="253">
        <v>0</v>
      </c>
      <c r="L57" s="253">
        <v>0</v>
      </c>
      <c r="M57" s="253">
        <v>0</v>
      </c>
      <c r="N57" s="253">
        <v>0</v>
      </c>
      <c r="O57" s="254">
        <v>26294.400000000001</v>
      </c>
      <c r="P57" s="274">
        <f t="shared" si="40"/>
        <v>143442.48000000001</v>
      </c>
      <c r="Q57" s="253">
        <v>26294.400000000001</v>
      </c>
      <c r="R57" s="253">
        <v>26294.400000000001</v>
      </c>
      <c r="S57" s="253">
        <v>65883.839999999997</v>
      </c>
      <c r="T57" s="253">
        <v>0</v>
      </c>
      <c r="U57" s="253">
        <v>0</v>
      </c>
      <c r="V57" s="253">
        <v>0</v>
      </c>
      <c r="W57" s="253">
        <v>0</v>
      </c>
      <c r="X57" s="253">
        <v>0</v>
      </c>
      <c r="Y57" s="253">
        <v>0</v>
      </c>
      <c r="Z57" s="253">
        <v>0</v>
      </c>
      <c r="AA57" s="254">
        <v>24969.84</v>
      </c>
      <c r="AB57" s="274">
        <f t="shared" si="41"/>
        <v>169144.19</v>
      </c>
      <c r="AC57" s="253">
        <v>89049.919999999998</v>
      </c>
      <c r="AD57" s="253">
        <v>0</v>
      </c>
      <c r="AE57" s="253">
        <v>80094.26999999999</v>
      </c>
      <c r="AF57" s="253">
        <v>0</v>
      </c>
      <c r="AG57" s="253">
        <v>0</v>
      </c>
      <c r="AH57" s="253">
        <v>0</v>
      </c>
      <c r="AI57" s="253">
        <v>0</v>
      </c>
      <c r="AJ57" s="253">
        <v>0</v>
      </c>
      <c r="AK57" s="253">
        <v>0</v>
      </c>
      <c r="AL57" s="253">
        <v>0</v>
      </c>
      <c r="AM57" s="254">
        <v>0</v>
      </c>
      <c r="AN57" s="289">
        <f t="shared" si="42"/>
        <v>181182.5</v>
      </c>
      <c r="AO57" s="253">
        <v>59281.919999999991</v>
      </c>
      <c r="AP57" s="253">
        <v>51030</v>
      </c>
      <c r="AQ57" s="253">
        <v>50441.460000000006</v>
      </c>
      <c r="AR57" s="253">
        <v>20429.12</v>
      </c>
      <c r="AS57" s="253">
        <v>0</v>
      </c>
      <c r="AT57" s="253">
        <v>0</v>
      </c>
      <c r="AU57" s="253">
        <v>0</v>
      </c>
      <c r="AV57" s="253">
        <v>0</v>
      </c>
      <c r="AW57" s="253">
        <v>0</v>
      </c>
      <c r="AX57" s="253">
        <v>0</v>
      </c>
      <c r="AY57" s="254">
        <v>0</v>
      </c>
      <c r="AZ57" s="524">
        <v>0</v>
      </c>
      <c r="BA57" s="296">
        <f t="shared" si="43"/>
        <v>657495.97</v>
      </c>
      <c r="BB57" s="274">
        <f t="shared" si="44"/>
        <v>269315.24</v>
      </c>
      <c r="BC57" s="274">
        <f t="shared" si="44"/>
        <v>103618.8</v>
      </c>
      <c r="BD57" s="274">
        <f t="shared" si="44"/>
        <v>212868.57</v>
      </c>
      <c r="BE57" s="274">
        <f t="shared" si="44"/>
        <v>20429.12</v>
      </c>
      <c r="BF57" s="274">
        <f t="shared" si="44"/>
        <v>0</v>
      </c>
      <c r="BG57" s="274">
        <f t="shared" si="44"/>
        <v>0</v>
      </c>
      <c r="BH57" s="274">
        <f t="shared" si="44"/>
        <v>0</v>
      </c>
      <c r="BI57" s="274">
        <f t="shared" si="44"/>
        <v>0</v>
      </c>
      <c r="BJ57" s="274">
        <f t="shared" si="44"/>
        <v>0</v>
      </c>
      <c r="BK57" s="274">
        <f t="shared" si="44"/>
        <v>0</v>
      </c>
      <c r="BL57" s="300">
        <f t="shared" si="44"/>
        <v>51264.240000000005</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-18704.515912859631</v>
      </c>
      <c r="E59" s="253">
        <v>-5416.3844168280157</v>
      </c>
      <c r="F59" s="253">
        <v>-979.82585440358889</v>
      </c>
      <c r="G59" s="253">
        <v>-3413.0444099163587</v>
      </c>
      <c r="H59" s="253">
        <v>-2589.8631905172952</v>
      </c>
      <c r="I59" s="253">
        <v>-886.37039490177949</v>
      </c>
      <c r="J59" s="253">
        <v>0</v>
      </c>
      <c r="K59" s="253">
        <v>-0.73245697813568056</v>
      </c>
      <c r="L59" s="253">
        <v>-1274.2156972068633</v>
      </c>
      <c r="M59" s="253">
        <v>-8.19550798544328</v>
      </c>
      <c r="N59" s="253">
        <v>-1897.5068198689107</v>
      </c>
      <c r="O59" s="254">
        <v>-2238.3771642532415</v>
      </c>
      <c r="P59" s="274">
        <f t="shared" si="40"/>
        <v>-14921.698050691941</v>
      </c>
      <c r="Q59" s="253">
        <v>-4748.0278555362283</v>
      </c>
      <c r="R59" s="253">
        <v>-1086.8774118010606</v>
      </c>
      <c r="S59" s="253">
        <v>-3130.9829069130742</v>
      </c>
      <c r="T59" s="253">
        <v>-1887.9237462873359</v>
      </c>
      <c r="U59" s="253">
        <v>-275.64763546745758</v>
      </c>
      <c r="V59" s="253">
        <v>0</v>
      </c>
      <c r="W59" s="253">
        <v>-0.87216086292216244</v>
      </c>
      <c r="X59" s="253">
        <v>-922.62060628671031</v>
      </c>
      <c r="Y59" s="253">
        <v>-6.6294103511855216</v>
      </c>
      <c r="Z59" s="253">
        <v>-975.13757302722797</v>
      </c>
      <c r="AA59" s="254">
        <v>-1886.9787441587375</v>
      </c>
      <c r="AB59" s="274">
        <f t="shared" si="41"/>
        <v>-22490.015556860701</v>
      </c>
      <c r="AC59" s="253">
        <v>-5888.8513320124093</v>
      </c>
      <c r="AD59" s="253">
        <v>-1384.2212232377005</v>
      </c>
      <c r="AE59" s="253">
        <v>-4756.5090641337374</v>
      </c>
      <c r="AF59" s="253">
        <v>-2893.0894431343395</v>
      </c>
      <c r="AG59" s="253">
        <v>-664.56941095454636</v>
      </c>
      <c r="AH59" s="253">
        <v>0</v>
      </c>
      <c r="AI59" s="253">
        <v>-1.1909936323806904</v>
      </c>
      <c r="AJ59" s="253">
        <v>-1297.5335124171581</v>
      </c>
      <c r="AK59" s="253">
        <v>-17.166170676623235</v>
      </c>
      <c r="AL59" s="253">
        <v>-2456.7756217782339</v>
      </c>
      <c r="AM59" s="254">
        <v>-3130.1087848835691</v>
      </c>
      <c r="AN59" s="289">
        <f t="shared" si="42"/>
        <v>-150419.79775300939</v>
      </c>
      <c r="AO59" s="253">
        <v>-58756.241802884026</v>
      </c>
      <c r="AP59" s="253">
        <v>-15275.609501945914</v>
      </c>
      <c r="AQ59" s="253">
        <v>-26523.1344945989</v>
      </c>
      <c r="AR59" s="253">
        <v>-25893.605764998349</v>
      </c>
      <c r="AS59" s="253">
        <v>-6933.453693395757</v>
      </c>
      <c r="AT59" s="253">
        <v>0</v>
      </c>
      <c r="AU59" s="253">
        <v>-9.3301145780249168</v>
      </c>
      <c r="AV59" s="253">
        <v>-7359.2640384572751</v>
      </c>
      <c r="AW59" s="253">
        <v>-1083.9610763333735</v>
      </c>
      <c r="AX59" s="253">
        <v>-1744.1672422739114</v>
      </c>
      <c r="AY59" s="254">
        <v>-6841.0300235438553</v>
      </c>
      <c r="AZ59" s="524">
        <v>0</v>
      </c>
      <c r="BA59" s="296">
        <f t="shared" si="43"/>
        <v>-206536.02727342164</v>
      </c>
      <c r="BB59" s="274">
        <f t="shared" si="44"/>
        <v>-74809.505407260673</v>
      </c>
      <c r="BC59" s="274">
        <f t="shared" si="44"/>
        <v>-18726.533991388264</v>
      </c>
      <c r="BD59" s="274">
        <f t="shared" si="44"/>
        <v>-37823.670875562071</v>
      </c>
      <c r="BE59" s="274">
        <f t="shared" si="44"/>
        <v>-33264.482144937319</v>
      </c>
      <c r="BF59" s="274">
        <f t="shared" si="44"/>
        <v>-8760.0411347195404</v>
      </c>
      <c r="BG59" s="274">
        <f t="shared" si="44"/>
        <v>0</v>
      </c>
      <c r="BH59" s="274">
        <f t="shared" si="44"/>
        <v>-12.125726051463451</v>
      </c>
      <c r="BI59" s="274">
        <f t="shared" si="44"/>
        <v>-10853.633854368007</v>
      </c>
      <c r="BJ59" s="274">
        <f t="shared" si="44"/>
        <v>-1115.9521653466256</v>
      </c>
      <c r="BK59" s="274">
        <f t="shared" si="44"/>
        <v>-7073.5872569482844</v>
      </c>
      <c r="BL59" s="300">
        <f t="shared" si="44"/>
        <v>-14096.494716839403</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4">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5435490.3942429693</v>
      </c>
      <c r="E63" s="275">
        <f t="shared" ref="E63:BL63" si="45">SUM(E56:E62)</f>
        <v>1778206.6745291268</v>
      </c>
      <c r="F63" s="275">
        <f t="shared" si="45"/>
        <v>330843.34204408585</v>
      </c>
      <c r="G63" s="275">
        <f t="shared" si="45"/>
        <v>1164140.2166091497</v>
      </c>
      <c r="H63" s="275">
        <f t="shared" si="45"/>
        <v>870883.2581668311</v>
      </c>
      <c r="I63" s="275">
        <f t="shared" si="45"/>
        <v>4852.4331444196268</v>
      </c>
      <c r="J63" s="275">
        <f t="shared" si="45"/>
        <v>65956.30189451373</v>
      </c>
      <c r="K63" s="275">
        <f t="shared" si="45"/>
        <v>4.0098344191209883</v>
      </c>
      <c r="L63" s="275">
        <f t="shared" si="45"/>
        <v>428475.57432915404</v>
      </c>
      <c r="M63" s="275">
        <f>SUM(M56:M62)</f>
        <v>2755.8717089104334</v>
      </c>
      <c r="N63" s="275">
        <f t="shared" si="45"/>
        <v>10387.897697682571</v>
      </c>
      <c r="O63" s="283">
        <f t="shared" si="45"/>
        <v>778984.81428467587</v>
      </c>
      <c r="P63" s="275">
        <f t="shared" si="45"/>
        <v>5540311.7976303315</v>
      </c>
      <c r="Q63" s="275">
        <f t="shared" si="45"/>
        <v>1780057.3315428386</v>
      </c>
      <c r="R63" s="275">
        <f t="shared" si="45"/>
        <v>427750.6201283987</v>
      </c>
      <c r="S63" s="275">
        <f t="shared" si="45"/>
        <v>1332468.6038280076</v>
      </c>
      <c r="T63" s="275">
        <f t="shared" si="45"/>
        <v>763726.76677248313</v>
      </c>
      <c r="U63" s="275">
        <f t="shared" si="45"/>
        <v>2553.2486681925984</v>
      </c>
      <c r="V63" s="275">
        <f t="shared" si="45"/>
        <v>60488.435539151949</v>
      </c>
      <c r="W63" s="275">
        <f t="shared" si="45"/>
        <v>8.0785875704296224</v>
      </c>
      <c r="X63" s="275">
        <f t="shared" si="45"/>
        <v>373230.14448157424</v>
      </c>
      <c r="Y63" s="275">
        <f>SUM(Y56:Y62)</f>
        <v>2681.8128343772464</v>
      </c>
      <c r="Z63" s="275">
        <f t="shared" si="45"/>
        <v>9032.4326759199394</v>
      </c>
      <c r="AA63" s="283">
        <f t="shared" si="45"/>
        <v>788314.3225718172</v>
      </c>
      <c r="AB63" s="275">
        <f t="shared" si="45"/>
        <v>5404201.5865007145</v>
      </c>
      <c r="AC63" s="275">
        <f t="shared" si="45"/>
        <v>1815799.1167503989</v>
      </c>
      <c r="AD63" s="275">
        <f t="shared" si="45"/>
        <v>405886.09740530589</v>
      </c>
      <c r="AE63" s="275">
        <f t="shared" si="45"/>
        <v>1273315.0440298277</v>
      </c>
      <c r="AF63" s="275">
        <f t="shared" si="45"/>
        <v>725762.18779958948</v>
      </c>
      <c r="AG63" s="275">
        <f t="shared" si="45"/>
        <v>2075.5301316928899</v>
      </c>
      <c r="AH63" s="275">
        <f t="shared" si="45"/>
        <v>58659.713501677252</v>
      </c>
      <c r="AI63" s="275">
        <f t="shared" si="45"/>
        <v>3.7196162355861988</v>
      </c>
      <c r="AJ63" s="275">
        <f t="shared" si="45"/>
        <v>325500.05080207094</v>
      </c>
      <c r="AK63" s="275">
        <f>SUM(AK56:AK62)</f>
        <v>4306.3160788108171</v>
      </c>
      <c r="AL63" s="275">
        <f t="shared" si="45"/>
        <v>7672.8054974501629</v>
      </c>
      <c r="AM63" s="283">
        <f t="shared" si="45"/>
        <v>785221.00488765561</v>
      </c>
      <c r="AN63" s="277">
        <f t="shared" si="45"/>
        <v>20558794.918162491</v>
      </c>
      <c r="AO63" s="275">
        <f t="shared" si="45"/>
        <v>6760422.6143950205</v>
      </c>
      <c r="AP63" s="275">
        <f t="shared" si="45"/>
        <v>1793211.0062084761</v>
      </c>
      <c r="AQ63" s="275">
        <f t="shared" si="45"/>
        <v>4609465.9553339323</v>
      </c>
      <c r="AR63" s="275">
        <f t="shared" si="45"/>
        <v>4471244.8024068698</v>
      </c>
      <c r="AS63" s="275">
        <f t="shared" si="45"/>
        <v>76691.282096785435</v>
      </c>
      <c r="AT63" s="275">
        <f t="shared" si="45"/>
        <v>201174.49423796553</v>
      </c>
      <c r="AU63" s="275">
        <f t="shared" si="45"/>
        <v>103.20086939935905</v>
      </c>
      <c r="AV63" s="275">
        <f t="shared" si="45"/>
        <v>1264973.6035455794</v>
      </c>
      <c r="AW63" s="275">
        <f>SUM(AW56:AW62)</f>
        <v>186320.55347752053</v>
      </c>
      <c r="AX63" s="275">
        <f t="shared" si="45"/>
        <v>19292.322111938534</v>
      </c>
      <c r="AY63" s="283">
        <f t="shared" si="45"/>
        <v>1175895.083479007</v>
      </c>
      <c r="AZ63" s="299">
        <f t="shared" si="45"/>
        <v>-1863.0665875604673</v>
      </c>
      <c r="BA63" s="297">
        <f t="shared" si="45"/>
        <v>36936935.629948951</v>
      </c>
      <c r="BB63" s="275">
        <f t="shared" si="45"/>
        <v>12134485.737217385</v>
      </c>
      <c r="BC63" s="275">
        <f t="shared" si="45"/>
        <v>2957691.0657862667</v>
      </c>
      <c r="BD63" s="275">
        <f t="shared" si="45"/>
        <v>8379389.8198009171</v>
      </c>
      <c r="BE63" s="275">
        <f t="shared" si="45"/>
        <v>6831617.015145774</v>
      </c>
      <c r="BF63" s="275">
        <f t="shared" si="45"/>
        <v>86172.49404109054</v>
      </c>
      <c r="BG63" s="275">
        <f t="shared" si="45"/>
        <v>386278.94517330849</v>
      </c>
      <c r="BH63" s="275">
        <f t="shared" si="45"/>
        <v>119.00890762449588</v>
      </c>
      <c r="BI63" s="275">
        <f t="shared" si="45"/>
        <v>2392179.3731583781</v>
      </c>
      <c r="BJ63" s="275">
        <f>SUM(BJ56:BJ62)</f>
        <v>196064.55409961901</v>
      </c>
      <c r="BK63" s="275">
        <f t="shared" si="45"/>
        <v>46385.457982991204</v>
      </c>
      <c r="BL63" s="299">
        <f t="shared" si="45"/>
        <v>3528415.2252231562</v>
      </c>
    </row>
    <row r="64" spans="1:64" ht="24.75" customHeight="1" x14ac:dyDescent="0.25">
      <c r="A64" s="1492" t="s">
        <v>3</v>
      </c>
      <c r="B64" s="124">
        <v>9.1</v>
      </c>
      <c r="C64" s="131" t="s">
        <v>188</v>
      </c>
      <c r="D64" s="273">
        <f>SUM(E64:M64)</f>
        <v>266800.02967420104</v>
      </c>
      <c r="E64" s="251">
        <v>48577.741666877191</v>
      </c>
      <c r="F64" s="251">
        <v>20279.690838212984</v>
      </c>
      <c r="G64" s="251">
        <v>16901.600157883422</v>
      </c>
      <c r="H64" s="251">
        <v>28739.931271317713</v>
      </c>
      <c r="I64" s="251">
        <v>31989.903271899304</v>
      </c>
      <c r="J64" s="251">
        <v>546.19595695449323</v>
      </c>
      <c r="K64" s="251">
        <v>71.204713736493247</v>
      </c>
      <c r="L64" s="251">
        <v>249.19242262518421</v>
      </c>
      <c r="M64" s="251">
        <v>119444.56937469429</v>
      </c>
      <c r="N64" s="301"/>
      <c r="O64" s="1119"/>
      <c r="P64" s="273">
        <f>SUM(Q64:Y64)</f>
        <v>312064.6806447485</v>
      </c>
      <c r="Q64" s="251">
        <v>41865.96957873019</v>
      </c>
      <c r="R64" s="251">
        <v>6149.9018107374441</v>
      </c>
      <c r="S64" s="251">
        <v>66328.818335823089</v>
      </c>
      <c r="T64" s="251">
        <v>30117.247544423426</v>
      </c>
      <c r="U64" s="251">
        <v>30285.956343796221</v>
      </c>
      <c r="V64" s="251">
        <v>546.19595695449323</v>
      </c>
      <c r="W64" s="251">
        <v>304.23129256944247</v>
      </c>
      <c r="X64" s="251">
        <v>700.92525031128537</v>
      </c>
      <c r="Y64" s="251">
        <v>135765.43453140292</v>
      </c>
      <c r="Z64" s="301"/>
      <c r="AA64" s="1119"/>
      <c r="AB64" s="273">
        <f>SUM(AC64:AK64)</f>
        <v>857268.09730430669</v>
      </c>
      <c r="AC64" s="251">
        <v>88162.684793506036</v>
      </c>
      <c r="AD64" s="251">
        <v>12514.937435437303</v>
      </c>
      <c r="AE64" s="251">
        <v>119222.92475322125</v>
      </c>
      <c r="AF64" s="251">
        <v>40301.945063997424</v>
      </c>
      <c r="AG64" s="251">
        <v>35550.490580864847</v>
      </c>
      <c r="AH64" s="251">
        <v>8556.9159569544936</v>
      </c>
      <c r="AI64" s="251">
        <v>407.29956224488808</v>
      </c>
      <c r="AJ64" s="251">
        <v>583.37614489944872</v>
      </c>
      <c r="AK64" s="251">
        <v>551967.52301318105</v>
      </c>
      <c r="AL64" s="301"/>
      <c r="AM64" s="1119"/>
      <c r="AN64" s="276">
        <f>SUM(AO64:AW64)</f>
        <v>1776578.5246391944</v>
      </c>
      <c r="AO64" s="251">
        <v>82551.979520651526</v>
      </c>
      <c r="AP64" s="251">
        <v>23011.165057447659</v>
      </c>
      <c r="AQ64" s="251">
        <v>185898.94754384921</v>
      </c>
      <c r="AR64" s="251">
        <v>55955.546570875551</v>
      </c>
      <c r="AS64" s="251">
        <v>52234.169229880434</v>
      </c>
      <c r="AT64" s="251">
        <v>18700</v>
      </c>
      <c r="AU64" s="251">
        <v>2.6101760854351723</v>
      </c>
      <c r="AV64" s="249">
        <v>280.17245998287768</v>
      </c>
      <c r="AW64" s="251">
        <v>1357943.9340804217</v>
      </c>
      <c r="AX64" s="301"/>
      <c r="AY64" s="1119"/>
      <c r="AZ64" s="854">
        <v>-77602.699523069721</v>
      </c>
      <c r="BA64" s="294">
        <f>SUM(BB64:BJ64)+AZ64</f>
        <v>3135108.6327393809</v>
      </c>
      <c r="BB64" s="274">
        <f t="shared" ref="BB64:BJ71" si="46">E64+Q64+AC64+AO64</f>
        <v>261158.37555976491</v>
      </c>
      <c r="BC64" s="274">
        <f t="shared" si="46"/>
        <v>61955.695141835393</v>
      </c>
      <c r="BD64" s="274">
        <f t="shared" si="46"/>
        <v>388352.29079077695</v>
      </c>
      <c r="BE64" s="274">
        <f t="shared" si="46"/>
        <v>155114.67045061413</v>
      </c>
      <c r="BF64" s="274">
        <f t="shared" si="46"/>
        <v>150060.51942644082</v>
      </c>
      <c r="BG64" s="274">
        <f t="shared" si="46"/>
        <v>28349.307870863478</v>
      </c>
      <c r="BH64" s="274">
        <f t="shared" si="46"/>
        <v>785.34574463625904</v>
      </c>
      <c r="BI64" s="274">
        <f t="shared" si="46"/>
        <v>1813.6662778187961</v>
      </c>
      <c r="BJ64" s="274">
        <f t="shared" si="46"/>
        <v>2165121.4609997002</v>
      </c>
      <c r="BK64" s="301"/>
      <c r="BL64" s="302"/>
    </row>
    <row r="65" spans="1:64" x14ac:dyDescent="0.25">
      <c r="A65" s="1493"/>
      <c r="B65" s="126" t="s">
        <v>109</v>
      </c>
      <c r="C65" s="131" t="s">
        <v>189</v>
      </c>
      <c r="D65" s="274">
        <f>SUM(E65:M65)</f>
        <v>103017.74709382099</v>
      </c>
      <c r="E65" s="253">
        <v>24044.503325630714</v>
      </c>
      <c r="F65" s="253">
        <v>339.295193255176</v>
      </c>
      <c r="G65" s="253">
        <v>38030.021005593597</v>
      </c>
      <c r="H65" s="253">
        <v>3073.782391982676</v>
      </c>
      <c r="I65" s="253">
        <v>35255.875932669107</v>
      </c>
      <c r="J65" s="253">
        <v>121.72267846786586</v>
      </c>
      <c r="K65" s="253">
        <v>1.3827535072641397</v>
      </c>
      <c r="L65" s="253">
        <v>2001.333858772889</v>
      </c>
      <c r="M65" s="253">
        <v>149.82995394168927</v>
      </c>
      <c r="N65" s="303"/>
      <c r="O65" s="375"/>
      <c r="P65" s="274">
        <f>SUM(Q65:Y65)</f>
        <v>133585.88600798411</v>
      </c>
      <c r="Q65" s="253">
        <v>5224.784214614614</v>
      </c>
      <c r="R65" s="253">
        <v>340.94676795880241</v>
      </c>
      <c r="S65" s="253">
        <v>112439.2488676811</v>
      </c>
      <c r="T65" s="253">
        <v>2155.4182089464184</v>
      </c>
      <c r="U65" s="253">
        <v>13095.584727402736</v>
      </c>
      <c r="V65" s="253">
        <v>121.72267846786586</v>
      </c>
      <c r="W65" s="253">
        <v>1.3886767417662171</v>
      </c>
      <c r="X65" s="253">
        <v>55.92002865311229</v>
      </c>
      <c r="Y65" s="253">
        <v>150.87183751769166</v>
      </c>
      <c r="Z65" s="303"/>
      <c r="AA65" s="375"/>
      <c r="AB65" s="274">
        <f>SUM(AC65:AK65)</f>
        <v>189796.33021802965</v>
      </c>
      <c r="AC65" s="253">
        <v>10228.451896469165</v>
      </c>
      <c r="AD65" s="253">
        <v>345.1889583215717</v>
      </c>
      <c r="AE65" s="253">
        <v>85635.907191659047</v>
      </c>
      <c r="AF65" s="253">
        <v>46952.014072369151</v>
      </c>
      <c r="AG65" s="253">
        <v>32584.641603870929</v>
      </c>
      <c r="AH65" s="253">
        <v>121.72267846786586</v>
      </c>
      <c r="AI65" s="253">
        <v>1.4038910025961764</v>
      </c>
      <c r="AJ65" s="253">
        <v>9396.1519342209795</v>
      </c>
      <c r="AK65" s="253">
        <v>4530.8479916483766</v>
      </c>
      <c r="AL65" s="303"/>
      <c r="AM65" s="375"/>
      <c r="AN65" s="289">
        <f>SUM(AO65:AW65)</f>
        <v>290583.21748329495</v>
      </c>
      <c r="AO65" s="253">
        <v>4317.5029917865359</v>
      </c>
      <c r="AP65" s="253">
        <v>1150.8330053495147</v>
      </c>
      <c r="AQ65" s="253">
        <v>120456.5705156803</v>
      </c>
      <c r="AR65" s="253">
        <v>81255.20097149667</v>
      </c>
      <c r="AS65" s="253">
        <v>52278.88622118999</v>
      </c>
      <c r="AT65" s="253">
        <v>0</v>
      </c>
      <c r="AU65" s="253">
        <v>0.58169164444842114</v>
      </c>
      <c r="AV65" s="253">
        <v>16218.563839176837</v>
      </c>
      <c r="AW65" s="253">
        <v>14905.078246970652</v>
      </c>
      <c r="AX65" s="303"/>
      <c r="AY65" s="375"/>
      <c r="AZ65" s="524">
        <v>9277.4902374469639</v>
      </c>
      <c r="BA65" s="296">
        <f>SUM(BB65:BJ65)+AZ65</f>
        <v>726260.67104057677</v>
      </c>
      <c r="BB65" s="274">
        <f t="shared" si="46"/>
        <v>43815.242428501035</v>
      </c>
      <c r="BC65" s="274">
        <f t="shared" si="46"/>
        <v>2176.2639248850646</v>
      </c>
      <c r="BD65" s="274">
        <f t="shared" si="46"/>
        <v>356561.74758061406</v>
      </c>
      <c r="BE65" s="274">
        <f t="shared" si="46"/>
        <v>133436.41564479491</v>
      </c>
      <c r="BF65" s="274">
        <f t="shared" si="46"/>
        <v>133214.98848513275</v>
      </c>
      <c r="BG65" s="274">
        <f t="shared" si="46"/>
        <v>365.16803540359757</v>
      </c>
      <c r="BH65" s="274">
        <f t="shared" si="46"/>
        <v>4.7570128960749543</v>
      </c>
      <c r="BI65" s="274">
        <f t="shared" si="46"/>
        <v>27671.969660823816</v>
      </c>
      <c r="BJ65" s="274">
        <f t="shared" si="46"/>
        <v>19736.628030078409</v>
      </c>
      <c r="BK65" s="303"/>
      <c r="BL65" s="304"/>
    </row>
    <row r="66" spans="1:64" x14ac:dyDescent="0.25">
      <c r="A66" s="1493"/>
      <c r="B66" s="126" t="s">
        <v>1324</v>
      </c>
      <c r="C66" s="131" t="s">
        <v>1325</v>
      </c>
      <c r="D66" s="274">
        <f>SUM(E66:M66)</f>
        <v>477071.15303756681</v>
      </c>
      <c r="E66" s="253">
        <v>3501.9183928170451</v>
      </c>
      <c r="F66" s="253">
        <v>358.76928608067402</v>
      </c>
      <c r="G66" s="253">
        <v>263600.59158411802</v>
      </c>
      <c r="H66" s="253">
        <v>36512.018637013607</v>
      </c>
      <c r="I66" s="253">
        <v>172750.53316316401</v>
      </c>
      <c r="J66" s="253">
        <v>128.70903956750195</v>
      </c>
      <c r="K66" s="253">
        <v>1.4621176441294474</v>
      </c>
      <c r="L66" s="253">
        <v>58.721264731475685</v>
      </c>
      <c r="M66" s="253">
        <v>158.42955243027188</v>
      </c>
      <c r="N66" s="303"/>
      <c r="O66" s="375"/>
      <c r="P66" s="274">
        <f>SUM(Q66:Y66)</f>
        <v>552959.09866381844</v>
      </c>
      <c r="Q66" s="253">
        <v>3518.9645518747443</v>
      </c>
      <c r="R66" s="253">
        <v>360.51565410800799</v>
      </c>
      <c r="S66" s="253">
        <v>314411.51564227563</v>
      </c>
      <c r="T66" s="253">
        <v>53819.333399828429</v>
      </c>
      <c r="U66" s="253">
        <v>154670.26116053906</v>
      </c>
      <c r="V66" s="253">
        <v>25958.379039567502</v>
      </c>
      <c r="W66" s="253">
        <v>1.4683808469564927</v>
      </c>
      <c r="X66" s="253">
        <v>59.129599111059242</v>
      </c>
      <c r="Y66" s="253">
        <v>159.53123566708811</v>
      </c>
      <c r="Z66" s="303"/>
      <c r="AA66" s="375"/>
      <c r="AB66" s="274">
        <f>SUM(AC66:AK66)</f>
        <v>896947.40177471377</v>
      </c>
      <c r="AC66" s="253">
        <v>3562.7488575546668</v>
      </c>
      <c r="AD66" s="253">
        <v>235.44132805247915</v>
      </c>
      <c r="AE66" s="253">
        <v>544655.81553932652</v>
      </c>
      <c r="AF66" s="253">
        <v>110308.1100703306</v>
      </c>
      <c r="AG66" s="253">
        <v>216832.55304612662</v>
      </c>
      <c r="AH66" s="253">
        <v>21128.7090395675</v>
      </c>
      <c r="AI66" s="253">
        <v>1.4844683412821329</v>
      </c>
      <c r="AJ66" s="253">
        <v>60.178435815843613</v>
      </c>
      <c r="AK66" s="253">
        <v>162.36098959816039</v>
      </c>
      <c r="AL66" s="303"/>
      <c r="AM66" s="375"/>
      <c r="AN66" s="289">
        <f>SUM(AO66:AW66)</f>
        <v>1231225.1203741285</v>
      </c>
      <c r="AO66" s="253">
        <v>1674.0192018947027</v>
      </c>
      <c r="AP66" s="253">
        <v>171.50219010842591</v>
      </c>
      <c r="AQ66" s="253">
        <v>704407.18563629664</v>
      </c>
      <c r="AR66" s="253">
        <v>139049.69281697125</v>
      </c>
      <c r="AS66" s="253">
        <v>349041.44406856579</v>
      </c>
      <c r="AT66" s="253">
        <v>36732.369999999995</v>
      </c>
      <c r="AU66" s="253">
        <v>0.61507825677005723</v>
      </c>
      <c r="AV66" s="253">
        <v>40.10050533394957</v>
      </c>
      <c r="AW66" s="253">
        <v>108.19087670092328</v>
      </c>
      <c r="AX66" s="303"/>
      <c r="AY66" s="375"/>
      <c r="AZ66" s="524">
        <v>242622.73824984703</v>
      </c>
      <c r="BA66" s="296">
        <f>SUM(BB66:BJ66)+AZ66</f>
        <v>3400825.512100074</v>
      </c>
      <c r="BB66" s="274">
        <f t="shared" si="46"/>
        <v>12257.65100414116</v>
      </c>
      <c r="BC66" s="274">
        <f t="shared" si="46"/>
        <v>1126.2284583495871</v>
      </c>
      <c r="BD66" s="274">
        <f t="shared" si="46"/>
        <v>1827075.1084020168</v>
      </c>
      <c r="BE66" s="274">
        <f t="shared" si="46"/>
        <v>339689.15492414392</v>
      </c>
      <c r="BF66" s="274">
        <f t="shared" si="46"/>
        <v>893294.79143839539</v>
      </c>
      <c r="BG66" s="274">
        <f t="shared" si="46"/>
        <v>83948.167118702491</v>
      </c>
      <c r="BH66" s="274">
        <f t="shared" si="46"/>
        <v>5.0300450891381301</v>
      </c>
      <c r="BI66" s="274">
        <f t="shared" si="46"/>
        <v>218.1298049923281</v>
      </c>
      <c r="BJ66" s="274">
        <f t="shared" si="46"/>
        <v>588.51265439644362</v>
      </c>
      <c r="BK66" s="303"/>
      <c r="BL66" s="304"/>
    </row>
    <row r="67" spans="1:64" x14ac:dyDescent="0.25">
      <c r="A67" s="1493"/>
      <c r="B67" s="126" t="s">
        <v>110</v>
      </c>
      <c r="C67" s="131" t="s">
        <v>190</v>
      </c>
      <c r="D67" s="274">
        <f>SUM(E67:M67)</f>
        <v>257350.54882498266</v>
      </c>
      <c r="E67" s="253">
        <v>92684.350243919049</v>
      </c>
      <c r="F67" s="253">
        <v>6048.4495720589493</v>
      </c>
      <c r="G67" s="253">
        <v>96614.819062864044</v>
      </c>
      <c r="H67" s="253">
        <v>36801.120149560302</v>
      </c>
      <c r="I67" s="253">
        <v>4648.012181535345</v>
      </c>
      <c r="J67" s="253">
        <v>4856.9158188399906</v>
      </c>
      <c r="K67" s="253">
        <v>84.90912835634586</v>
      </c>
      <c r="L67" s="253">
        <v>685.0378739304615</v>
      </c>
      <c r="M67" s="253">
        <v>14926.934793918173</v>
      </c>
      <c r="N67" s="303"/>
      <c r="O67" s="375"/>
      <c r="P67" s="274">
        <f>SUM(Q67:Y67)</f>
        <v>296915.63531236601</v>
      </c>
      <c r="Q67" s="253">
        <v>115746.45765800258</v>
      </c>
      <c r="R67" s="253">
        <v>11020.35481085848</v>
      </c>
      <c r="S67" s="253">
        <v>106768.0808567636</v>
      </c>
      <c r="T67" s="253">
        <v>30446.079558525413</v>
      </c>
      <c r="U67" s="253">
        <v>4125.2782865637746</v>
      </c>
      <c r="V67" s="253">
        <v>5061.2458188399905</v>
      </c>
      <c r="W67" s="253">
        <v>-67.107296201376698</v>
      </c>
      <c r="X67" s="253">
        <v>742.68293544818891</v>
      </c>
      <c r="Y67" s="253">
        <v>23072.56268356544</v>
      </c>
      <c r="Z67" s="303"/>
      <c r="AA67" s="375"/>
      <c r="AB67" s="274">
        <f>SUM(AC67:AK67)</f>
        <v>548202.0823045657</v>
      </c>
      <c r="AC67" s="253">
        <v>181303.61979207525</v>
      </c>
      <c r="AD67" s="253">
        <v>11360.177473430693</v>
      </c>
      <c r="AE67" s="253">
        <v>232052.98118543814</v>
      </c>
      <c r="AF67" s="253">
        <v>68450.04451554465</v>
      </c>
      <c r="AG67" s="253">
        <v>11347.483512576091</v>
      </c>
      <c r="AH67" s="253">
        <v>10275.185818839991</v>
      </c>
      <c r="AI67" s="253">
        <v>168.14757331453035</v>
      </c>
      <c r="AJ67" s="253">
        <v>1250.8162806578948</v>
      </c>
      <c r="AK67" s="253">
        <v>31993.62615268843</v>
      </c>
      <c r="AL67" s="303"/>
      <c r="AM67" s="375"/>
      <c r="AN67" s="289">
        <f>SUM(AO67:AW67)</f>
        <v>898887.15294130018</v>
      </c>
      <c r="AO67" s="253">
        <v>325345.86329623254</v>
      </c>
      <c r="AP67" s="253">
        <v>39579.929632037667</v>
      </c>
      <c r="AQ67" s="253">
        <v>284168.03463945794</v>
      </c>
      <c r="AR67" s="253">
        <v>114508.07438296925</v>
      </c>
      <c r="AS67" s="253">
        <v>13038.077423098737</v>
      </c>
      <c r="AT67" s="253">
        <v>24912.769999999997</v>
      </c>
      <c r="AU67" s="253">
        <v>558.42317722601069</v>
      </c>
      <c r="AV67" s="253">
        <v>3889.6875261429009</v>
      </c>
      <c r="AW67" s="253">
        <v>92886.292864135103</v>
      </c>
      <c r="AX67" s="303"/>
      <c r="AY67" s="375"/>
      <c r="AZ67" s="524">
        <v>34553.11381145726</v>
      </c>
      <c r="BA67" s="296">
        <f>SUM(BB67:BJ67)+AZ67</f>
        <v>2035908.5331946721</v>
      </c>
      <c r="BB67" s="274">
        <f t="shared" si="46"/>
        <v>715080.29099022946</v>
      </c>
      <c r="BC67" s="274">
        <f t="shared" si="46"/>
        <v>68008.911488385784</v>
      </c>
      <c r="BD67" s="274">
        <f t="shared" si="46"/>
        <v>719603.91574452375</v>
      </c>
      <c r="BE67" s="274">
        <f t="shared" si="46"/>
        <v>250205.31860659958</v>
      </c>
      <c r="BF67" s="274">
        <f t="shared" si="46"/>
        <v>33158.851403773951</v>
      </c>
      <c r="BG67" s="274">
        <f t="shared" si="46"/>
        <v>45106.117456519969</v>
      </c>
      <c r="BH67" s="274">
        <f t="shared" si="46"/>
        <v>744.37258269551023</v>
      </c>
      <c r="BI67" s="274">
        <f t="shared" si="46"/>
        <v>6568.2246161794465</v>
      </c>
      <c r="BJ67" s="274">
        <f t="shared" si="46"/>
        <v>162879.41649430717</v>
      </c>
      <c r="BK67" s="303"/>
      <c r="BL67" s="304"/>
    </row>
    <row r="68" spans="1:64" x14ac:dyDescent="0.25">
      <c r="A68" s="1493"/>
      <c r="B68" s="126" t="s">
        <v>111</v>
      </c>
      <c r="C68" s="131" t="s">
        <v>163</v>
      </c>
      <c r="D68" s="274">
        <f>SUM(E68:O68)</f>
        <v>1545299.7597185632</v>
      </c>
      <c r="E68" s="253">
        <v>719816.98446287401</v>
      </c>
      <c r="F68" s="253">
        <v>64201.375059135957</v>
      </c>
      <c r="G68" s="253">
        <v>205149.96818140804</v>
      </c>
      <c r="H68" s="253">
        <v>116808.98028633163</v>
      </c>
      <c r="I68" s="253">
        <v>47272.367181771362</v>
      </c>
      <c r="J68" s="253">
        <v>11526.726288733546</v>
      </c>
      <c r="K68" s="253">
        <v>7747.4722592664712</v>
      </c>
      <c r="L68" s="253">
        <v>14599.822968091648</v>
      </c>
      <c r="M68" s="253">
        <v>5541.6171614898822</v>
      </c>
      <c r="N68" s="253">
        <v>149326.33624674627</v>
      </c>
      <c r="O68" s="254">
        <v>203308.10962271437</v>
      </c>
      <c r="P68" s="274">
        <f>SUM(Q68:AA68)</f>
        <v>1448135.0555986185</v>
      </c>
      <c r="Q68" s="253">
        <v>710804.7127100135</v>
      </c>
      <c r="R68" s="253">
        <v>62243.727106954466</v>
      </c>
      <c r="S68" s="253">
        <v>235547.94782282133</v>
      </c>
      <c r="T68" s="253">
        <v>100527.6212155261</v>
      </c>
      <c r="U68" s="253">
        <v>39602.037553903552</v>
      </c>
      <c r="V68" s="253">
        <v>11501.71554498616</v>
      </c>
      <c r="W68" s="253">
        <v>2481.9019904332704</v>
      </c>
      <c r="X68" s="253">
        <v>7191.6029728299236</v>
      </c>
      <c r="Y68" s="253">
        <v>4764.9785304943025</v>
      </c>
      <c r="Z68" s="253">
        <v>131858.56705251144</v>
      </c>
      <c r="AA68" s="254">
        <v>141610.24309814448</v>
      </c>
      <c r="AB68" s="274">
        <f>SUM(AC68:AM68)</f>
        <v>2184621.8846797855</v>
      </c>
      <c r="AC68" s="253">
        <v>1121131.0210576581</v>
      </c>
      <c r="AD68" s="253">
        <v>93751.441971950349</v>
      </c>
      <c r="AE68" s="253">
        <v>353519.82401817164</v>
      </c>
      <c r="AF68" s="253">
        <v>150606.32530479258</v>
      </c>
      <c r="AG68" s="253">
        <v>86241.112065792491</v>
      </c>
      <c r="AH68" s="253">
        <v>26653.724449611298</v>
      </c>
      <c r="AI68" s="253">
        <v>2811.9125245096384</v>
      </c>
      <c r="AJ68" s="253">
        <v>14939.257680347322</v>
      </c>
      <c r="AK68" s="253">
        <v>6393.2387131132509</v>
      </c>
      <c r="AL68" s="253">
        <v>133749.36934813412</v>
      </c>
      <c r="AM68" s="254">
        <v>194824.65754570428</v>
      </c>
      <c r="AN68" s="289">
        <f>SUM(AO68:AY68)</f>
        <v>4589129.9750726921</v>
      </c>
      <c r="AO68" s="253">
        <v>1759015.3020082735</v>
      </c>
      <c r="AP68" s="253">
        <v>195405.55617430972</v>
      </c>
      <c r="AQ68" s="253">
        <v>573265.00282503536</v>
      </c>
      <c r="AR68" s="253">
        <v>286317.17839245306</v>
      </c>
      <c r="AS68" s="253">
        <v>97361.971397172223</v>
      </c>
      <c r="AT68" s="253">
        <v>49185.65163755633</v>
      </c>
      <c r="AU68" s="253">
        <v>3181.6490768715453</v>
      </c>
      <c r="AV68" s="253">
        <v>42367.459653582737</v>
      </c>
      <c r="AW68" s="253">
        <v>18188.077158776814</v>
      </c>
      <c r="AX68" s="253">
        <v>1057440.3054144436</v>
      </c>
      <c r="AY68" s="254">
        <v>507401.82133421674</v>
      </c>
      <c r="AZ68" s="524">
        <v>201155.88860634979</v>
      </c>
      <c r="BA68" s="296">
        <f>SUM(BB68:BL68)+AZ68</f>
        <v>9968342.5636760071</v>
      </c>
      <c r="BB68" s="274">
        <f t="shared" si="46"/>
        <v>4310768.0202388186</v>
      </c>
      <c r="BC68" s="274">
        <f t="shared" si="46"/>
        <v>415602.10031235049</v>
      </c>
      <c r="BD68" s="274">
        <f t="shared" si="46"/>
        <v>1367482.7428474363</v>
      </c>
      <c r="BE68" s="274">
        <f t="shared" si="46"/>
        <v>654260.10519910348</v>
      </c>
      <c r="BF68" s="274">
        <f t="shared" si="46"/>
        <v>270477.48819863959</v>
      </c>
      <c r="BG68" s="274">
        <f t="shared" si="46"/>
        <v>98867.817920887333</v>
      </c>
      <c r="BH68" s="274">
        <f t="shared" si="46"/>
        <v>16222.935851080925</v>
      </c>
      <c r="BI68" s="274">
        <f t="shared" si="46"/>
        <v>79098.143274851638</v>
      </c>
      <c r="BJ68" s="274">
        <f t="shared" si="46"/>
        <v>34887.911563874251</v>
      </c>
      <c r="BK68" s="274">
        <f t="shared" ref="BK68:BL71" si="47">N68+Z68+AL68+AX68</f>
        <v>1472374.5780618354</v>
      </c>
      <c r="BL68" s="300">
        <f t="shared" si="47"/>
        <v>1047144.8316007799</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-21500.782602185573</v>
      </c>
      <c r="E70" s="253">
        <v>-6669.0221373015602</v>
      </c>
      <c r="F70" s="253">
        <v>-696.35775126111298</v>
      </c>
      <c r="G70" s="253">
        <v>-5613.9886400880359</v>
      </c>
      <c r="H70" s="253">
        <v>-1780.2393545641926</v>
      </c>
      <c r="I70" s="253">
        <v>-1045.6638895018059</v>
      </c>
      <c r="J70" s="253">
        <v>-306.41237361505904</v>
      </c>
      <c r="K70" s="253">
        <v>-11.680710507737828</v>
      </c>
      <c r="L70" s="253">
        <v>-127.21708580414423</v>
      </c>
      <c r="M70" s="253">
        <v>-2769.6467133956799</v>
      </c>
      <c r="N70" s="253">
        <v>-1081.9459068497226</v>
      </c>
      <c r="O70" s="254">
        <v>-1398.608039296515</v>
      </c>
      <c r="P70" s="274">
        <f>SUM(Q70:AA70)</f>
        <v>-248615.97289022375</v>
      </c>
      <c r="Q70" s="253">
        <v>-71921.42180654862</v>
      </c>
      <c r="R70" s="253">
        <v>-7509.8025655939618</v>
      </c>
      <c r="S70" s="253">
        <v>-60322.727472617669</v>
      </c>
      <c r="T70" s="253">
        <v>-19128.804902555083</v>
      </c>
      <c r="U70" s="253">
        <v>-19681.565922545826</v>
      </c>
      <c r="V70" s="253">
        <v>-3312.1602493450714</v>
      </c>
      <c r="W70" s="253">
        <v>-219.85522899690685</v>
      </c>
      <c r="X70" s="253">
        <v>-1366.9570939323576</v>
      </c>
      <c r="Y70" s="253">
        <v>-29760.060911875818</v>
      </c>
      <c r="Z70" s="253">
        <v>-20364.468835618773</v>
      </c>
      <c r="AA70" s="254">
        <v>-15028.147900593689</v>
      </c>
      <c r="AB70" s="274">
        <f>SUM(AC70:AM70)</f>
        <v>-1364424.3965409214</v>
      </c>
      <c r="AC70" s="253">
        <v>-386866.77596460929</v>
      </c>
      <c r="AD70" s="253">
        <v>-40395.379202828182</v>
      </c>
      <c r="AE70" s="253">
        <v>-327817.04998759023</v>
      </c>
      <c r="AF70" s="253">
        <v>-103953.32995826897</v>
      </c>
      <c r="AG70" s="253">
        <v>-115722.47825516117</v>
      </c>
      <c r="AH70" s="253">
        <v>-17813.885667288636</v>
      </c>
      <c r="AI70" s="253">
        <v>-1292.6914482822342</v>
      </c>
      <c r="AJ70" s="253">
        <v>-7428.5739515993619</v>
      </c>
      <c r="AK70" s="253">
        <v>-161727.69011498371</v>
      </c>
      <c r="AL70" s="253">
        <v>-119737.76940727128</v>
      </c>
      <c r="AM70" s="254">
        <v>-81668.772583038488</v>
      </c>
      <c r="AN70" s="289">
        <f>SUM(AO70:AY70)</f>
        <v>1869852.2447047222</v>
      </c>
      <c r="AO70" s="253">
        <v>419271.30153737968</v>
      </c>
      <c r="AP70" s="253">
        <v>43778.955099558974</v>
      </c>
      <c r="AQ70" s="253">
        <v>608381.23897199356</v>
      </c>
      <c r="AR70" s="253">
        <v>192922.41107553817</v>
      </c>
      <c r="AS70" s="253">
        <v>68432.164120631584</v>
      </c>
      <c r="AT70" s="253">
        <v>0</v>
      </c>
      <c r="AU70" s="253">
        <v>764.42947541387821</v>
      </c>
      <c r="AV70" s="253">
        <v>13786.363536125355</v>
      </c>
      <c r="AW70" s="253">
        <v>300143.30399214168</v>
      </c>
      <c r="AX70" s="253">
        <v>70806.595322385285</v>
      </c>
      <c r="AY70" s="254">
        <v>151565.48157355396</v>
      </c>
      <c r="AZ70" s="524">
        <v>-530503.07471228624</v>
      </c>
      <c r="BA70" s="296">
        <f>SUM(BB70:BL70)+AZ70</f>
        <v>-295191.98204089497</v>
      </c>
      <c r="BB70" s="274">
        <f t="shared" si="46"/>
        <v>-46185.918371079781</v>
      </c>
      <c r="BC70" s="274">
        <f t="shared" si="46"/>
        <v>-4822.5844201242799</v>
      </c>
      <c r="BD70" s="274">
        <f t="shared" si="46"/>
        <v>214627.47287169762</v>
      </c>
      <c r="BE70" s="274">
        <f t="shared" si="46"/>
        <v>68060.036860149936</v>
      </c>
      <c r="BF70" s="274">
        <f t="shared" si="46"/>
        <v>-68017.543946577236</v>
      </c>
      <c r="BG70" s="274">
        <f t="shared" si="46"/>
        <v>-21432.458290248767</v>
      </c>
      <c r="BH70" s="274">
        <f t="shared" si="46"/>
        <v>-759.7979123730006</v>
      </c>
      <c r="BI70" s="274">
        <f t="shared" si="46"/>
        <v>4863.6154047894906</v>
      </c>
      <c r="BJ70" s="274">
        <f t="shared" si="46"/>
        <v>105885.90625188648</v>
      </c>
      <c r="BK70" s="274">
        <f t="shared" si="47"/>
        <v>-70377.588827354484</v>
      </c>
      <c r="BL70" s="300">
        <f t="shared" si="47"/>
        <v>53469.953050625263</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2628038.4557469497</v>
      </c>
      <c r="E72" s="275">
        <f>SUM(E64:E71)</f>
        <v>881956.47595481644</v>
      </c>
      <c r="F72" s="275">
        <f t="shared" ref="F72:AV72" si="48">SUM(F64:F71)</f>
        <v>90531.222197482639</v>
      </c>
      <c r="G72" s="275">
        <f t="shared" si="48"/>
        <v>614683.0113517791</v>
      </c>
      <c r="H72" s="275">
        <f t="shared" si="48"/>
        <v>220155.59338164175</v>
      </c>
      <c r="I72" s="275">
        <f t="shared" si="48"/>
        <v>290871.02784153732</v>
      </c>
      <c r="J72" s="275">
        <f t="shared" si="48"/>
        <v>16873.857408948337</v>
      </c>
      <c r="K72" s="275">
        <f t="shared" si="48"/>
        <v>7894.7502620029663</v>
      </c>
      <c r="L72" s="275">
        <f t="shared" si="48"/>
        <v>17466.891302347518</v>
      </c>
      <c r="M72" s="275">
        <f>SUM(M64:M71)</f>
        <v>137451.73412307861</v>
      </c>
      <c r="N72" s="275">
        <f>SUM(N68:N71)</f>
        <v>148244.39033989655</v>
      </c>
      <c r="O72" s="275">
        <f>SUM(O68:O71)</f>
        <v>201909.50158341785</v>
      </c>
      <c r="P72" s="277">
        <f t="shared" si="48"/>
        <v>2495044.3833373119</v>
      </c>
      <c r="Q72" s="275">
        <f t="shared" si="48"/>
        <v>805239.46690668701</v>
      </c>
      <c r="R72" s="275">
        <f t="shared" si="48"/>
        <v>72605.643585023252</v>
      </c>
      <c r="S72" s="275">
        <f t="shared" si="48"/>
        <v>775172.88405274716</v>
      </c>
      <c r="T72" s="275">
        <f t="shared" si="48"/>
        <v>197936.89502469471</v>
      </c>
      <c r="U72" s="275">
        <f t="shared" si="48"/>
        <v>222097.55214965952</v>
      </c>
      <c r="V72" s="275">
        <f t="shared" si="48"/>
        <v>39877.098789470947</v>
      </c>
      <c r="W72" s="275">
        <f t="shared" si="48"/>
        <v>2502.0278153931517</v>
      </c>
      <c r="X72" s="275">
        <f t="shared" si="48"/>
        <v>7383.3036924212129</v>
      </c>
      <c r="Y72" s="275">
        <f>SUM(Y64:Y71)</f>
        <v>134153.31790677161</v>
      </c>
      <c r="Z72" s="275">
        <f>SUM(Z68:Z71)</f>
        <v>111494.09821689267</v>
      </c>
      <c r="AA72" s="283">
        <f>SUM(AA68:AA71)</f>
        <v>126582.09519755079</v>
      </c>
      <c r="AB72" s="277">
        <f t="shared" si="48"/>
        <v>3312411.3997404799</v>
      </c>
      <c r="AC72" s="275">
        <f t="shared" si="48"/>
        <v>1017521.7504326538</v>
      </c>
      <c r="AD72" s="275">
        <f t="shared" si="48"/>
        <v>77811.807964364212</v>
      </c>
      <c r="AE72" s="275">
        <f t="shared" si="48"/>
        <v>1007270.4027002265</v>
      </c>
      <c r="AF72" s="275">
        <f t="shared" si="48"/>
        <v>312665.10906876548</v>
      </c>
      <c r="AG72" s="275">
        <f t="shared" si="48"/>
        <v>266833.80255406979</v>
      </c>
      <c r="AH72" s="275">
        <f t="shared" si="48"/>
        <v>48922.372276152528</v>
      </c>
      <c r="AI72" s="275">
        <f t="shared" si="48"/>
        <v>2097.5565711307008</v>
      </c>
      <c r="AJ72" s="275">
        <f t="shared" si="48"/>
        <v>18801.206524342124</v>
      </c>
      <c r="AK72" s="275">
        <f>SUM(AK64:AK71)</f>
        <v>433319.90674524556</v>
      </c>
      <c r="AL72" s="275">
        <f>SUM(AL68:AL71)</f>
        <v>14011.599940862841</v>
      </c>
      <c r="AM72" s="275">
        <f>SUM(AM68:AM71)</f>
        <v>113155.88496266579</v>
      </c>
      <c r="AN72" s="277">
        <f t="shared" si="48"/>
        <v>10656256.23521533</v>
      </c>
      <c r="AO72" s="275">
        <f t="shared" si="48"/>
        <v>2592175.9685562183</v>
      </c>
      <c r="AP72" s="275">
        <f t="shared" si="48"/>
        <v>303097.94115881197</v>
      </c>
      <c r="AQ72" s="275">
        <f t="shared" si="48"/>
        <v>2476576.9801323125</v>
      </c>
      <c r="AR72" s="275">
        <f t="shared" si="48"/>
        <v>870008.10421030386</v>
      </c>
      <c r="AS72" s="275">
        <f t="shared" si="48"/>
        <v>632386.71246053884</v>
      </c>
      <c r="AT72" s="275">
        <f t="shared" si="48"/>
        <v>129530.79163755631</v>
      </c>
      <c r="AU72" s="275">
        <f t="shared" si="48"/>
        <v>4508.3086754980877</v>
      </c>
      <c r="AV72" s="275">
        <f t="shared" si="48"/>
        <v>76582.347520344658</v>
      </c>
      <c r="AW72" s="275">
        <f>SUM(AW64:AW71)</f>
        <v>1784174.8772191468</v>
      </c>
      <c r="AX72" s="275">
        <f>SUM(AX68:AX71)</f>
        <v>1128246.9007368288</v>
      </c>
      <c r="AY72" s="283">
        <f>SUM(AY68:AY71)</f>
        <v>658967.30290777073</v>
      </c>
      <c r="AZ72" s="299">
        <f t="shared" ref="AZ72:BJ72" si="49">SUM(AZ64:AZ71)</f>
        <v>-120496.54333025491</v>
      </c>
      <c r="BA72" s="297">
        <f t="shared" si="49"/>
        <v>18971253.93070982</v>
      </c>
      <c r="BB72" s="275">
        <f t="shared" si="49"/>
        <v>5296893.6618503761</v>
      </c>
      <c r="BC72" s="275">
        <f t="shared" si="49"/>
        <v>544046.61490568204</v>
      </c>
      <c r="BD72" s="275">
        <f t="shared" si="49"/>
        <v>4873703.2782370653</v>
      </c>
      <c r="BE72" s="275">
        <f t="shared" si="49"/>
        <v>1600765.7016854058</v>
      </c>
      <c r="BF72" s="275">
        <f t="shared" si="49"/>
        <v>1412189.0950058054</v>
      </c>
      <c r="BG72" s="275">
        <f t="shared" si="49"/>
        <v>235204.12011212809</v>
      </c>
      <c r="BH72" s="275">
        <f t="shared" si="49"/>
        <v>17002.643324024906</v>
      </c>
      <c r="BI72" s="275">
        <f t="shared" si="49"/>
        <v>120233.74903945552</v>
      </c>
      <c r="BJ72" s="275">
        <f t="shared" si="49"/>
        <v>2489099.8359942427</v>
      </c>
      <c r="BK72" s="275">
        <f>SUM(BK68:BK71)</f>
        <v>1401996.989234481</v>
      </c>
      <c r="BL72" s="299">
        <f>SUM(BL68:BL71)</f>
        <v>1100614.7846514052</v>
      </c>
    </row>
    <row r="73" spans="1:64" ht="14.85" customHeight="1" x14ac:dyDescent="0.25">
      <c r="A73" s="1502" t="s">
        <v>6</v>
      </c>
      <c r="B73" s="126" t="s">
        <v>120</v>
      </c>
      <c r="C73" s="131" t="s">
        <v>191</v>
      </c>
      <c r="D73" s="273">
        <f>SUM(E73:O73)</f>
        <v>260474.30656671763</v>
      </c>
      <c r="E73" s="251">
        <v>98820.344902426979</v>
      </c>
      <c r="F73" s="251">
        <v>15651.570700916665</v>
      </c>
      <c r="G73" s="251">
        <v>26975.297668624757</v>
      </c>
      <c r="H73" s="251">
        <v>17322.593118185829</v>
      </c>
      <c r="I73" s="251">
        <v>20973.226138425111</v>
      </c>
      <c r="J73" s="251">
        <v>0</v>
      </c>
      <c r="K73" s="251">
        <v>120.30638530457337</v>
      </c>
      <c r="L73" s="251">
        <v>3712.5125888313673</v>
      </c>
      <c r="M73" s="251">
        <v>679.25896960322302</v>
      </c>
      <c r="N73" s="251">
        <v>61122.02943131316</v>
      </c>
      <c r="O73" s="252">
        <v>15097.166663085958</v>
      </c>
      <c r="P73" s="273">
        <f>SUM(Q73:AA73)</f>
        <v>247351.12573582694</v>
      </c>
      <c r="Q73" s="251">
        <v>115793.68024161088</v>
      </c>
      <c r="R73" s="251">
        <v>18781.983287267947</v>
      </c>
      <c r="S73" s="251">
        <v>28361.209743948988</v>
      </c>
      <c r="T73" s="251">
        <v>19501.823937676716</v>
      </c>
      <c r="U73" s="251">
        <v>13642.011199984539</v>
      </c>
      <c r="V73" s="251">
        <v>146.47</v>
      </c>
      <c r="W73" s="251">
        <v>125.5038722495443</v>
      </c>
      <c r="X73" s="251">
        <v>3612.5259447956769</v>
      </c>
      <c r="Y73" s="251">
        <v>943.29577198050185</v>
      </c>
      <c r="Z73" s="251">
        <v>31457.203542033385</v>
      </c>
      <c r="AA73" s="252">
        <v>14985.41819427876</v>
      </c>
      <c r="AB73" s="273">
        <f>SUM(AC73:AM73)</f>
        <v>322309.55650497932</v>
      </c>
      <c r="AC73" s="251">
        <v>145382.80183223833</v>
      </c>
      <c r="AD73" s="251">
        <v>28414.012979570554</v>
      </c>
      <c r="AE73" s="251">
        <v>36941.274214565958</v>
      </c>
      <c r="AF73" s="251">
        <v>30521.50505973916</v>
      </c>
      <c r="AG73" s="251">
        <v>15753.177380118996</v>
      </c>
      <c r="AH73" s="251">
        <v>1076.19</v>
      </c>
      <c r="AI73" s="251">
        <v>465.41575382556869</v>
      </c>
      <c r="AJ73" s="251">
        <v>3267.4684095567827</v>
      </c>
      <c r="AK73" s="251">
        <v>1234.7391067521637</v>
      </c>
      <c r="AL73" s="251">
        <v>39047.851098259234</v>
      </c>
      <c r="AM73" s="252">
        <v>20205.120670352586</v>
      </c>
      <c r="AN73" s="276">
        <f>SUM(AO73:AY73)</f>
        <v>905860.56473563821</v>
      </c>
      <c r="AO73" s="251">
        <v>474081.83687670401</v>
      </c>
      <c r="AP73" s="251">
        <v>121570.50563608059</v>
      </c>
      <c r="AQ73" s="251">
        <v>90629.164674776199</v>
      </c>
      <c r="AR73" s="251">
        <v>79052.525386597088</v>
      </c>
      <c r="AS73" s="251">
        <v>38815.398170622124</v>
      </c>
      <c r="AT73" s="251">
        <v>0</v>
      </c>
      <c r="AU73" s="251">
        <v>232.40651348272638</v>
      </c>
      <c r="AV73" s="249">
        <v>10232.584325135487</v>
      </c>
      <c r="AW73" s="251">
        <v>3621.3322343525015</v>
      </c>
      <c r="AX73" s="251">
        <v>42318.730445371846</v>
      </c>
      <c r="AY73" s="252">
        <v>45306.08047251575</v>
      </c>
      <c r="AZ73" s="854">
        <v>13081.53</v>
      </c>
      <c r="BA73" s="294">
        <f>SUM(BB73:BL73)+AZ73</f>
        <v>1749077.0835431623</v>
      </c>
      <c r="BB73" s="274">
        <f t="shared" ref="BB73:BL76" si="50">E73+Q73+AC73+AO73</f>
        <v>834078.66385298013</v>
      </c>
      <c r="BC73" s="274">
        <f t="shared" si="50"/>
        <v>184418.07260383575</v>
      </c>
      <c r="BD73" s="274">
        <f t="shared" si="50"/>
        <v>182906.94630191592</v>
      </c>
      <c r="BE73" s="274">
        <f t="shared" si="50"/>
        <v>146398.4475021988</v>
      </c>
      <c r="BF73" s="274">
        <f t="shared" si="50"/>
        <v>89183.812889150766</v>
      </c>
      <c r="BG73" s="274">
        <f t="shared" si="50"/>
        <v>1222.6600000000001</v>
      </c>
      <c r="BH73" s="274">
        <f t="shared" si="50"/>
        <v>943.63252486241277</v>
      </c>
      <c r="BI73" s="274">
        <f t="shared" si="50"/>
        <v>20825.091268319316</v>
      </c>
      <c r="BJ73" s="274">
        <f>M73+Y73+AK73+AW73</f>
        <v>6478.6260826883899</v>
      </c>
      <c r="BK73" s="274">
        <f t="shared" si="50"/>
        <v>173945.81451697764</v>
      </c>
      <c r="BL73" s="298">
        <f t="shared" si="50"/>
        <v>95593.786000233056</v>
      </c>
    </row>
    <row r="74" spans="1:64" s="255" customFormat="1" x14ac:dyDescent="0.25">
      <c r="A74" s="1502"/>
      <c r="B74" s="126" t="s">
        <v>45</v>
      </c>
      <c r="C74" s="131" t="s">
        <v>234</v>
      </c>
      <c r="D74" s="274">
        <f>SUM(E74:O74)</f>
        <v>232045.9123</v>
      </c>
      <c r="E74" s="253">
        <v>185329.39763249102</v>
      </c>
      <c r="F74" s="253">
        <v>6356.2230894129189</v>
      </c>
      <c r="G74" s="253">
        <v>10073.038673658013</v>
      </c>
      <c r="H74" s="253">
        <v>2846.5722577707816</v>
      </c>
      <c r="I74" s="253">
        <v>4623.0488764095453</v>
      </c>
      <c r="J74" s="253">
        <v>3624.9481690936491</v>
      </c>
      <c r="K74" s="253">
        <v>102.55571568899391</v>
      </c>
      <c r="L74" s="253">
        <v>263.71469748598435</v>
      </c>
      <c r="M74" s="253">
        <v>14.65081652699913</v>
      </c>
      <c r="N74" s="253">
        <v>17017.8512811562</v>
      </c>
      <c r="O74" s="254">
        <v>1793.9110903058936</v>
      </c>
      <c r="P74" s="274">
        <f>SUM(Q74:AA74)</f>
        <v>237037.39820000003</v>
      </c>
      <c r="Q74" s="253">
        <v>190539.98927314777</v>
      </c>
      <c r="R74" s="253">
        <v>6822.0369346864773</v>
      </c>
      <c r="S74" s="253">
        <v>10153.459741586199</v>
      </c>
      <c r="T74" s="253">
        <v>2933.7123948666335</v>
      </c>
      <c r="U74" s="253">
        <v>4556.5287744825509</v>
      </c>
      <c r="V74" s="253">
        <v>3650.1901677737874</v>
      </c>
      <c r="W74" s="253">
        <v>110.73132224919713</v>
      </c>
      <c r="X74" s="253">
        <v>257.2874840496051</v>
      </c>
      <c r="Y74" s="253">
        <v>16.284017977823108</v>
      </c>
      <c r="Z74" s="253">
        <v>16254.788165552915</v>
      </c>
      <c r="AA74" s="254">
        <v>1742.3899236270724</v>
      </c>
      <c r="AB74" s="274">
        <f>SUM(AC74:AM74)</f>
        <v>242777.77140000006</v>
      </c>
      <c r="AC74" s="253">
        <v>195825.15730816897</v>
      </c>
      <c r="AD74" s="253">
        <v>7553.9106778489586</v>
      </c>
      <c r="AE74" s="253">
        <v>10455.514193433912</v>
      </c>
      <c r="AF74" s="253">
        <v>3061.0355119321853</v>
      </c>
      <c r="AG74" s="253">
        <v>4550.7502051464899</v>
      </c>
      <c r="AH74" s="253">
        <v>3649.78329082861</v>
      </c>
      <c r="AI74" s="253">
        <v>115.53135302191973</v>
      </c>
      <c r="AJ74" s="253">
        <v>255.10664128596648</v>
      </c>
      <c r="AK74" s="253">
        <v>22.790459945144093</v>
      </c>
      <c r="AL74" s="253">
        <v>15558.94933115011</v>
      </c>
      <c r="AM74" s="254">
        <v>1729.2424272377687</v>
      </c>
      <c r="AN74" s="289">
        <f>SUM(AO74:AY74)</f>
        <v>636931.8156641809</v>
      </c>
      <c r="AO74" s="253">
        <v>524291.93733294599</v>
      </c>
      <c r="AP74" s="253">
        <v>27153.009779570199</v>
      </c>
      <c r="AQ74" s="253">
        <v>28843.416244501594</v>
      </c>
      <c r="AR74" s="253">
        <v>12709.260401932275</v>
      </c>
      <c r="AS74" s="253">
        <v>11274.279458853596</v>
      </c>
      <c r="AT74" s="253">
        <v>10909.389664437214</v>
      </c>
      <c r="AU74" s="253">
        <v>219.06692818135818</v>
      </c>
      <c r="AV74" s="253">
        <v>1070.6510433652293</v>
      </c>
      <c r="AW74" s="253">
        <v>154.27248463475928</v>
      </c>
      <c r="AX74" s="253">
        <v>17642.246516116411</v>
      </c>
      <c r="AY74" s="254">
        <v>2664.2858096422929</v>
      </c>
      <c r="AZ74" s="524">
        <v>0</v>
      </c>
      <c r="BA74" s="296">
        <f>SUM(BB74:BL74)+AZ74</f>
        <v>1348792.8975641814</v>
      </c>
      <c r="BB74" s="274">
        <f t="shared" si="50"/>
        <v>1095986.4815467538</v>
      </c>
      <c r="BC74" s="274">
        <f t="shared" si="50"/>
        <v>47885.180481518553</v>
      </c>
      <c r="BD74" s="274">
        <f t="shared" si="50"/>
        <v>59525.428853179721</v>
      </c>
      <c r="BE74" s="274">
        <f t="shared" si="50"/>
        <v>21550.580566501878</v>
      </c>
      <c r="BF74" s="274">
        <f t="shared" si="50"/>
        <v>25004.607314892186</v>
      </c>
      <c r="BG74" s="274">
        <f t="shared" si="50"/>
        <v>21834.311292133261</v>
      </c>
      <c r="BH74" s="274">
        <f t="shared" si="50"/>
        <v>547.88531914146893</v>
      </c>
      <c r="BI74" s="274">
        <f t="shared" si="50"/>
        <v>1846.7598661867851</v>
      </c>
      <c r="BJ74" s="274">
        <f t="shared" si="50"/>
        <v>207.99777908472561</v>
      </c>
      <c r="BK74" s="274">
        <f t="shared" si="50"/>
        <v>66473.835293975644</v>
      </c>
      <c r="BL74" s="300">
        <f t="shared" si="50"/>
        <v>7929.8292508130271</v>
      </c>
    </row>
    <row r="75" spans="1:64" x14ac:dyDescent="0.25">
      <c r="A75" s="1502"/>
      <c r="B75" s="126" t="s">
        <v>46</v>
      </c>
      <c r="C75" s="131" t="s">
        <v>167</v>
      </c>
      <c r="D75" s="274">
        <f>SUM(E75:O75)</f>
        <v>-314.14354690454036</v>
      </c>
      <c r="E75" s="253">
        <v>-102.06528850677415</v>
      </c>
      <c r="F75" s="253">
        <v>-30.47212096715284</v>
      </c>
      <c r="G75" s="253">
        <v>-55.883730514483496</v>
      </c>
      <c r="H75" s="253">
        <v>-50.719762094453614</v>
      </c>
      <c r="I75" s="253">
        <v>-3.0350537575858918</v>
      </c>
      <c r="J75" s="253">
        <v>0</v>
      </c>
      <c r="K75" s="253">
        <v>-5.4998813954981796E-2</v>
      </c>
      <c r="L75" s="253">
        <v>-3.551114145537412</v>
      </c>
      <c r="M75" s="253">
        <v>0</v>
      </c>
      <c r="N75" s="253">
        <v>-28.295409454886123</v>
      </c>
      <c r="O75" s="254">
        <v>-40.066068649711859</v>
      </c>
      <c r="P75" s="274">
        <f>SUM(Q75:AA75)</f>
        <v>-3872.1104289297377</v>
      </c>
      <c r="Q75" s="253">
        <v>-1276.5660713759241</v>
      </c>
      <c r="R75" s="253">
        <v>-381.1254180401246</v>
      </c>
      <c r="S75" s="253">
        <v>-698.75013101414754</v>
      </c>
      <c r="T75" s="253">
        <v>-634.18172126717081</v>
      </c>
      <c r="U75" s="253">
        <v>-32.50302489199531</v>
      </c>
      <c r="V75" s="253">
        <v>0</v>
      </c>
      <c r="W75" s="253">
        <v>-0.58899379114486838</v>
      </c>
      <c r="X75" s="253">
        <v>-44.40185813646363</v>
      </c>
      <c r="Y75" s="253">
        <v>0</v>
      </c>
      <c r="Z75" s="253">
        <v>-303.02145243479634</v>
      </c>
      <c r="AA75" s="254">
        <v>-500.97175797797121</v>
      </c>
      <c r="AB75" s="274">
        <f>SUM(AC75:AM75)</f>
        <v>-44373.073113005696</v>
      </c>
      <c r="AC75" s="253">
        <v>-15070.15781748307</v>
      </c>
      <c r="AD75" s="253">
        <v>-4499.2737367116661</v>
      </c>
      <c r="AE75" s="253">
        <v>-7841.9796027809425</v>
      </c>
      <c r="AF75" s="253">
        <v>-7117.3369447754276</v>
      </c>
      <c r="AG75" s="253">
        <v>-360.08829148748686</v>
      </c>
      <c r="AH75" s="253">
        <v>0</v>
      </c>
      <c r="AI75" s="253">
        <v>-6.5252316870460181</v>
      </c>
      <c r="AJ75" s="253">
        <v>-498.3161367373981</v>
      </c>
      <c r="AK75" s="253">
        <v>0</v>
      </c>
      <c r="AL75" s="253">
        <v>-3357.0560725926393</v>
      </c>
      <c r="AM75" s="254">
        <v>-5622.3392787500152</v>
      </c>
      <c r="AN75" s="289">
        <f>SUM(AO75:AY75)</f>
        <v>8982.5045382904536</v>
      </c>
      <c r="AO75" s="253">
        <v>4541.5602779200326</v>
      </c>
      <c r="AP75" s="253">
        <v>1355.9063633980752</v>
      </c>
      <c r="AQ75" s="253">
        <v>1067.3106306688919</v>
      </c>
      <c r="AR75" s="253">
        <v>968.68517491647253</v>
      </c>
      <c r="AS75" s="253">
        <v>20.888469033595864</v>
      </c>
      <c r="AT75" s="253">
        <v>0</v>
      </c>
      <c r="AU75" s="253">
        <v>0.37852410993106611</v>
      </c>
      <c r="AV75" s="253">
        <v>67.821919606252152</v>
      </c>
      <c r="AW75" s="253">
        <v>0</v>
      </c>
      <c r="AX75" s="253">
        <v>194.74046636374209</v>
      </c>
      <c r="AY75" s="254">
        <v>765.21271227346085</v>
      </c>
      <c r="AZ75" s="524">
        <v>-3536.4338794336973</v>
      </c>
      <c r="BA75" s="296">
        <f>SUM(BB75:BL75)+AZ75</f>
        <v>-43113.256429983201</v>
      </c>
      <c r="BB75" s="274">
        <f t="shared" si="50"/>
        <v>-11907.228899445736</v>
      </c>
      <c r="BC75" s="274">
        <f t="shared" si="50"/>
        <v>-3554.9649123208683</v>
      </c>
      <c r="BD75" s="274">
        <f t="shared" si="50"/>
        <v>-7529.3028336406824</v>
      </c>
      <c r="BE75" s="274">
        <f t="shared" si="50"/>
        <v>-6833.5532532205798</v>
      </c>
      <c r="BF75" s="274">
        <f t="shared" si="50"/>
        <v>-374.73790110347221</v>
      </c>
      <c r="BG75" s="274">
        <f t="shared" si="50"/>
        <v>0</v>
      </c>
      <c r="BH75" s="274">
        <f t="shared" si="50"/>
        <v>-6.7907001822148025</v>
      </c>
      <c r="BI75" s="274">
        <f t="shared" si="50"/>
        <v>-478.44718941314699</v>
      </c>
      <c r="BJ75" s="274">
        <f t="shared" si="50"/>
        <v>0</v>
      </c>
      <c r="BK75" s="274">
        <f t="shared" si="50"/>
        <v>-3493.6324681185797</v>
      </c>
      <c r="BL75" s="300">
        <f t="shared" si="50"/>
        <v>-5398.1643931042372</v>
      </c>
    </row>
    <row r="76" spans="1:64" x14ac:dyDescent="0.25">
      <c r="A76" s="1502"/>
      <c r="B76" s="126" t="s">
        <v>168</v>
      </c>
      <c r="C76" s="131" t="s">
        <v>936</v>
      </c>
      <c r="D76" s="274">
        <f>SUM(E76:O76)</f>
        <v>-71443.824064081287</v>
      </c>
      <c r="E76" s="253">
        <v>-39845.870127362119</v>
      </c>
      <c r="F76" s="253">
        <v>-3621.9137685082242</v>
      </c>
      <c r="G76" s="253">
        <v>-5224.4077849552814</v>
      </c>
      <c r="H76" s="253">
        <v>-2250.6513993070348</v>
      </c>
      <c r="I76" s="253">
        <v>-5969.1240415744878</v>
      </c>
      <c r="J76" s="253">
        <v>0</v>
      </c>
      <c r="K76" s="253">
        <v>-120.58082830560086</v>
      </c>
      <c r="L76" s="253">
        <v>-484.84830899330035</v>
      </c>
      <c r="M76" s="253">
        <v>-209.78696872528127</v>
      </c>
      <c r="N76" s="253">
        <v>-11501.257665352003</v>
      </c>
      <c r="O76" s="254">
        <v>-2215.3831709979618</v>
      </c>
      <c r="P76" s="274">
        <f>SUM(Q76:AA76)</f>
        <v>-71708.521615328471</v>
      </c>
      <c r="Q76" s="253">
        <v>-40792.433444666647</v>
      </c>
      <c r="R76" s="253">
        <v>-3818.499534356924</v>
      </c>
      <c r="S76" s="253">
        <v>-5067.6052452444546</v>
      </c>
      <c r="T76" s="253">
        <v>-2301.94806013169</v>
      </c>
      <c r="U76" s="253">
        <v>-5895.1556669598085</v>
      </c>
      <c r="V76" s="253">
        <v>0</v>
      </c>
      <c r="W76" s="253">
        <v>-127.09826804192072</v>
      </c>
      <c r="X76" s="253">
        <v>-478.05175061575989</v>
      </c>
      <c r="Y76" s="253">
        <v>-235.29745398248497</v>
      </c>
      <c r="Z76" s="253">
        <v>-10819.727278954108</v>
      </c>
      <c r="AA76" s="254">
        <v>-2172.7049123746656</v>
      </c>
      <c r="AB76" s="274">
        <f>SUM(AC76:AM76)</f>
        <v>-72808.294461486323</v>
      </c>
      <c r="AC76" s="253">
        <v>-41611.52173526671</v>
      </c>
      <c r="AD76" s="253">
        <v>-4261.686710838625</v>
      </c>
      <c r="AE76" s="253">
        <v>-5265.1125088107665</v>
      </c>
      <c r="AF76" s="253">
        <v>-2345.4512964010173</v>
      </c>
      <c r="AG76" s="253">
        <v>-5814.9793657945847</v>
      </c>
      <c r="AH76" s="253">
        <v>0</v>
      </c>
      <c r="AI76" s="253">
        <v>-130.6984839769236</v>
      </c>
      <c r="AJ76" s="253">
        <v>-490.78196161999875</v>
      </c>
      <c r="AK76" s="253">
        <v>-338.2140181585699</v>
      </c>
      <c r="AL76" s="253">
        <v>-10326.970577840752</v>
      </c>
      <c r="AM76" s="254">
        <v>-2222.877802778376</v>
      </c>
      <c r="AN76" s="289">
        <f>SUM(AO76:AY76)</f>
        <v>-197224.06382006968</v>
      </c>
      <c r="AO76" s="253">
        <v>-117350.79815622658</v>
      </c>
      <c r="AP76" s="253">
        <v>-17287.231204614553</v>
      </c>
      <c r="AQ76" s="253">
        <v>-16587.692641522983</v>
      </c>
      <c r="AR76" s="253">
        <v>-10783.975238877007</v>
      </c>
      <c r="AS76" s="253">
        <v>-14598.29377828466</v>
      </c>
      <c r="AT76" s="253">
        <v>0</v>
      </c>
      <c r="AU76" s="253">
        <v>-153.63999499462588</v>
      </c>
      <c r="AV76" s="253">
        <v>-2098.0160497351976</v>
      </c>
      <c r="AW76" s="253">
        <v>-2241.8550271785221</v>
      </c>
      <c r="AX76" s="253">
        <v>-12486.961822665153</v>
      </c>
      <c r="AY76" s="254">
        <v>-3635.5999059704095</v>
      </c>
      <c r="AZ76" s="524">
        <v>-1174.1647528643921</v>
      </c>
      <c r="BA76" s="296">
        <f>SUM(BB76:BL76)+AZ76</f>
        <v>-414358.86871383019</v>
      </c>
      <c r="BB76" s="274">
        <f t="shared" si="50"/>
        <v>-239600.62346352206</v>
      </c>
      <c r="BC76" s="274">
        <f t="shared" si="50"/>
        <v>-28989.331218318326</v>
      </c>
      <c r="BD76" s="274">
        <f t="shared" si="50"/>
        <v>-32144.818180533486</v>
      </c>
      <c r="BE76" s="274">
        <f t="shared" si="50"/>
        <v>-17682.025994716751</v>
      </c>
      <c r="BF76" s="274">
        <f t="shared" si="50"/>
        <v>-32277.552852613542</v>
      </c>
      <c r="BG76" s="274">
        <f t="shared" si="50"/>
        <v>0</v>
      </c>
      <c r="BH76" s="274">
        <f t="shared" si="50"/>
        <v>-532.01757531907106</v>
      </c>
      <c r="BI76" s="274">
        <f t="shared" si="50"/>
        <v>-3551.6980709642567</v>
      </c>
      <c r="BJ76" s="274">
        <f t="shared" si="50"/>
        <v>-3025.1534680448581</v>
      </c>
      <c r="BK76" s="274">
        <f t="shared" si="50"/>
        <v>-45134.917344812013</v>
      </c>
      <c r="BL76" s="300">
        <f t="shared" si="50"/>
        <v>-10246.565792121413</v>
      </c>
    </row>
    <row r="77" spans="1:64" s="209" customFormat="1" x14ac:dyDescent="0.25">
      <c r="A77" s="1503"/>
      <c r="B77" s="314" t="s">
        <v>463</v>
      </c>
      <c r="C77" s="313" t="s">
        <v>8</v>
      </c>
      <c r="D77" s="278">
        <f>SUM(D73:D76)</f>
        <v>420762.2512557318</v>
      </c>
      <c r="E77" s="278">
        <f t="shared" ref="E77:BL77" si="51">SUM(E73:E76)</f>
        <v>244201.8071190491</v>
      </c>
      <c r="F77" s="278">
        <f t="shared" si="51"/>
        <v>18355.407900854207</v>
      </c>
      <c r="G77" s="278">
        <f t="shared" si="51"/>
        <v>31768.044826813002</v>
      </c>
      <c r="H77" s="278">
        <f t="shared" si="51"/>
        <v>17867.794214555121</v>
      </c>
      <c r="I77" s="278">
        <f t="shared" si="51"/>
        <v>19624.115919502583</v>
      </c>
      <c r="J77" s="278">
        <f t="shared" si="51"/>
        <v>3624.9481690936491</v>
      </c>
      <c r="K77" s="278">
        <f t="shared" si="51"/>
        <v>102.22627387401143</v>
      </c>
      <c r="L77" s="278">
        <f t="shared" si="51"/>
        <v>3487.8278631785142</v>
      </c>
      <c r="M77" s="278">
        <f t="shared" si="51"/>
        <v>484.12281740494092</v>
      </c>
      <c r="N77" s="278">
        <f t="shared" si="51"/>
        <v>66610.327637662456</v>
      </c>
      <c r="O77" s="284">
        <f t="shared" si="51"/>
        <v>14635.628513744179</v>
      </c>
      <c r="P77" s="278">
        <f t="shared" si="51"/>
        <v>408807.89189156878</v>
      </c>
      <c r="Q77" s="278">
        <f t="shared" si="51"/>
        <v>264264.6699987161</v>
      </c>
      <c r="R77" s="278">
        <f t="shared" si="51"/>
        <v>21404.395269557375</v>
      </c>
      <c r="S77" s="278">
        <f t="shared" si="51"/>
        <v>32748.314109276587</v>
      </c>
      <c r="T77" s="278">
        <f t="shared" si="51"/>
        <v>19499.40655114449</v>
      </c>
      <c r="U77" s="278">
        <f t="shared" si="51"/>
        <v>12270.881282615288</v>
      </c>
      <c r="V77" s="278">
        <f t="shared" si="51"/>
        <v>3796.6601677737872</v>
      </c>
      <c r="W77" s="278">
        <f t="shared" si="51"/>
        <v>108.54793266567584</v>
      </c>
      <c r="X77" s="278">
        <f t="shared" si="51"/>
        <v>3347.3598200930587</v>
      </c>
      <c r="Y77" s="278">
        <f>SUM(Y73:Y76)</f>
        <v>724.28233597583994</v>
      </c>
      <c r="Z77" s="278">
        <f>SUM(Z73:Z76)</f>
        <v>36589.242976197391</v>
      </c>
      <c r="AA77" s="284">
        <f t="shared" si="51"/>
        <v>14054.131447553194</v>
      </c>
      <c r="AB77" s="278">
        <f t="shared" si="51"/>
        <v>447905.96033048729</v>
      </c>
      <c r="AC77" s="278">
        <f t="shared" si="51"/>
        <v>284526.27958765748</v>
      </c>
      <c r="AD77" s="278">
        <f t="shared" si="51"/>
        <v>27206.96320986922</v>
      </c>
      <c r="AE77" s="278">
        <f t="shared" si="51"/>
        <v>34289.696296408161</v>
      </c>
      <c r="AF77" s="278">
        <f t="shared" si="51"/>
        <v>24119.752330494899</v>
      </c>
      <c r="AG77" s="278">
        <f t="shared" si="51"/>
        <v>14128.859927983416</v>
      </c>
      <c r="AH77" s="278">
        <f t="shared" si="51"/>
        <v>4725.9732908286096</v>
      </c>
      <c r="AI77" s="278">
        <f t="shared" si="51"/>
        <v>443.72339118351874</v>
      </c>
      <c r="AJ77" s="278">
        <f t="shared" si="51"/>
        <v>2533.4769524853523</v>
      </c>
      <c r="AK77" s="278">
        <f t="shared" si="51"/>
        <v>919.31554853873786</v>
      </c>
      <c r="AL77" s="278">
        <f t="shared" si="51"/>
        <v>40922.773778975949</v>
      </c>
      <c r="AM77" s="284">
        <f t="shared" si="51"/>
        <v>14089.146016061963</v>
      </c>
      <c r="AN77" s="849">
        <f t="shared" si="51"/>
        <v>1354550.8211180398</v>
      </c>
      <c r="AO77" s="278">
        <f t="shared" si="51"/>
        <v>885564.53633134346</v>
      </c>
      <c r="AP77" s="278">
        <f t="shared" si="51"/>
        <v>132792.19057443429</v>
      </c>
      <c r="AQ77" s="278">
        <f t="shared" si="51"/>
        <v>103952.1989084237</v>
      </c>
      <c r="AR77" s="278">
        <f t="shared" si="51"/>
        <v>81946.495724568842</v>
      </c>
      <c r="AS77" s="278">
        <f t="shared" si="51"/>
        <v>35512.272320224656</v>
      </c>
      <c r="AT77" s="278">
        <f t="shared" si="51"/>
        <v>10909.389664437214</v>
      </c>
      <c r="AU77" s="278">
        <f t="shared" si="51"/>
        <v>298.21197077938973</v>
      </c>
      <c r="AV77" s="278">
        <f t="shared" si="51"/>
        <v>9273.0412383717721</v>
      </c>
      <c r="AW77" s="278">
        <f>SUM(AW73:AW76)</f>
        <v>1533.7496918087386</v>
      </c>
      <c r="AX77" s="278">
        <f t="shared" si="51"/>
        <v>47668.755605186845</v>
      </c>
      <c r="AY77" s="284">
        <f t="shared" si="51"/>
        <v>45099.979088461092</v>
      </c>
      <c r="AZ77" s="305">
        <f t="shared" si="51"/>
        <v>8370.9313677019127</v>
      </c>
      <c r="BA77" s="297">
        <f t="shared" si="51"/>
        <v>2640397.8559635305</v>
      </c>
      <c r="BB77" s="275">
        <f t="shared" si="51"/>
        <v>1678557.2930367659</v>
      </c>
      <c r="BC77" s="275">
        <f t="shared" si="51"/>
        <v>199758.95695471513</v>
      </c>
      <c r="BD77" s="275">
        <f t="shared" si="51"/>
        <v>202758.25414092149</v>
      </c>
      <c r="BE77" s="275">
        <f t="shared" si="51"/>
        <v>143433.44882076338</v>
      </c>
      <c r="BF77" s="275">
        <f t="shared" si="51"/>
        <v>81536.129450325927</v>
      </c>
      <c r="BG77" s="275">
        <f t="shared" si="51"/>
        <v>23056.971292133261</v>
      </c>
      <c r="BH77" s="275">
        <f t="shared" si="51"/>
        <v>952.70956850259586</v>
      </c>
      <c r="BI77" s="275">
        <f t="shared" si="51"/>
        <v>18641.7058741287</v>
      </c>
      <c r="BJ77" s="275">
        <f>SUM(BJ73:BJ76)</f>
        <v>3661.4703937282579</v>
      </c>
      <c r="BK77" s="275">
        <f t="shared" si="51"/>
        <v>191791.09999802272</v>
      </c>
      <c r="BL77" s="299">
        <f t="shared" si="51"/>
        <v>87878.885065820432</v>
      </c>
    </row>
    <row r="78" spans="1:64" s="209" customFormat="1" ht="14.85" customHeight="1" x14ac:dyDescent="0.25">
      <c r="A78" s="1501" t="s">
        <v>235</v>
      </c>
      <c r="B78" s="315" t="s">
        <v>121</v>
      </c>
      <c r="C78" s="125" t="s">
        <v>174</v>
      </c>
      <c r="D78" s="273">
        <f>D20+SUM(D22:D23,D27)+SUM(D29:D32)+D37+D41+D46+D51+SUM(D56:D57)+SUM(D59:D60)+SUM(D64:D68)+D73</f>
        <v>23703170.010299642</v>
      </c>
      <c r="E78" s="273">
        <f>E20+SUM(E22:E23,E27)+SUM(E29:E32)+E37+E41+E46+E51+SUM(E56:E57)+SUM(E59:E60)+SUM(E64:E68)+E73</f>
        <v>10511220.538917039</v>
      </c>
      <c r="F78" s="273">
        <f>F20+SUM(F22:F23,F27)+SUM(F29:F32)+F37+F41+F46+F51+SUM(F56:F57)+SUM(F59:F60)+SUM(F64:F68)+F73</f>
        <v>1131567.4731100528</v>
      </c>
      <c r="G78" s="273">
        <f t="shared" ref="G78:O78" si="52">G20+SUM(G22:G23,G27)+SUM(G29:G32)+G37+G41+G46+G51+SUM(G56:G57)+SUM(G59:G60)+SUM(G64:G68)+G73</f>
        <v>4738939.9728566622</v>
      </c>
      <c r="H78" s="273">
        <f t="shared" si="52"/>
        <v>2244272.6753616175</v>
      </c>
      <c r="I78" s="273">
        <f t="shared" si="52"/>
        <v>457071.04657132801</v>
      </c>
      <c r="J78" s="273">
        <f t="shared" si="52"/>
        <v>545562.4944012413</v>
      </c>
      <c r="K78" s="273">
        <f t="shared" si="52"/>
        <v>9391.72764489371</v>
      </c>
      <c r="L78" s="273">
        <f t="shared" si="52"/>
        <v>534980.27403633005</v>
      </c>
      <c r="M78" s="273">
        <f t="shared" si="52"/>
        <v>166362.71961496313</v>
      </c>
      <c r="N78" s="273">
        <f t="shared" si="52"/>
        <v>1089837.4938099566</v>
      </c>
      <c r="O78" s="285">
        <f t="shared" si="52"/>
        <v>2273963.5939755552</v>
      </c>
      <c r="P78" s="273">
        <f>P20+SUM(P22:P23,P27)+SUM(P29:P32)+P37+P41+P46+P51+SUM(P56:P57)+SUM(P59:P60)+SUM(P64:P68)+P73</f>
        <v>26660177.103853796</v>
      </c>
      <c r="Q78" s="273">
        <f t="shared" ref="Q78:AA78" si="53">Q20+SUM(Q22:Q23,Q27)+SUM(Q29:Q32)+Q37+Q41+Q46+Q51+SUM(Q56:Q57)+SUM(Q59:Q60)+SUM(Q64:Q68)+Q73</f>
        <v>12624413.815475902</v>
      </c>
      <c r="R78" s="273">
        <f t="shared" si="53"/>
        <v>1218899.1075193614</v>
      </c>
      <c r="S78" s="273">
        <f t="shared" si="53"/>
        <v>5064664.0316885868</v>
      </c>
      <c r="T78" s="273">
        <f t="shared" si="53"/>
        <v>2462098.8317089048</v>
      </c>
      <c r="U78" s="273">
        <f t="shared" si="53"/>
        <v>384180.12927717087</v>
      </c>
      <c r="V78" s="273">
        <f t="shared" si="53"/>
        <v>539153.16558522219</v>
      </c>
      <c r="W78" s="273">
        <f t="shared" si="53"/>
        <v>3687.193040534758</v>
      </c>
      <c r="X78" s="273">
        <f t="shared" si="53"/>
        <v>512170.01339890459</v>
      </c>
      <c r="Y78" s="273">
        <f t="shared" si="53"/>
        <v>1008947.5608554053</v>
      </c>
      <c r="Z78" s="273">
        <f t="shared" si="53"/>
        <v>562366.46014263644</v>
      </c>
      <c r="AA78" s="285">
        <f t="shared" si="53"/>
        <v>2279596.7951611644</v>
      </c>
      <c r="AB78" s="273">
        <f>AB20+SUM(AB22:AB23,AB27)+SUM(AB29:AB32)+AB37+AB41+AB46+AB51+SUM(AB56:AB57)+SUM(AB59:AB60)+SUM(AB64:AB68)+AB73</f>
        <v>35576548.615184799</v>
      </c>
      <c r="AC78" s="273">
        <f t="shared" ref="AC78:AM78" si="54">AC20+SUM(AC22:AC23,AC27)+SUM(AC29:AC32)+AC37+AC41+AC46+AC51+SUM(AC56:AC57)+SUM(AC59:AC60)+SUM(AC64:AC68)+AC73</f>
        <v>17418569.997548994</v>
      </c>
      <c r="AD78" s="273">
        <f t="shared" si="54"/>
        <v>1781148.7604577348</v>
      </c>
      <c r="AE78" s="273">
        <f t="shared" si="54"/>
        <v>7135944.1727433847</v>
      </c>
      <c r="AF78" s="273">
        <f t="shared" si="54"/>
        <v>3802931.4910632414</v>
      </c>
      <c r="AG78" s="273">
        <f t="shared" si="54"/>
        <v>591451.92442969303</v>
      </c>
      <c r="AH78" s="273">
        <f t="shared" si="54"/>
        <v>552683.7824523726</v>
      </c>
      <c r="AI78" s="273">
        <f t="shared" si="54"/>
        <v>5492.1169051727829</v>
      </c>
      <c r="AJ78" s="273">
        <f t="shared" si="54"/>
        <v>484534.36791291815</v>
      </c>
      <c r="AK78" s="273">
        <f t="shared" si="54"/>
        <v>717180.22814586596</v>
      </c>
      <c r="AL78" s="273">
        <f t="shared" si="54"/>
        <v>586582.22944322019</v>
      </c>
      <c r="AM78" s="273">
        <f t="shared" si="54"/>
        <v>2500029.5440821983</v>
      </c>
      <c r="AN78" s="276">
        <f>AN20+SUM(AN22:AN23,AN27)+SUM(AN29:AN32)+AN37+AN41+AN46+AN51+SUM(AN56:AN57)+SUM(AN59:AN60)+SUM(AN64:AN68)+AN73</f>
        <v>74519201.064467758</v>
      </c>
      <c r="AO78" s="273">
        <f t="shared" ref="AO78:AY78" si="55">AO20+SUM(AO22:AO23,AO27)+SUM(AO29:AO32)+AO37+AO41+AO46+AO51+SUM(AO56:AO57)+SUM(AO59:AO60)+SUM(AO64:AO68)+AO73</f>
        <v>33503853.270526148</v>
      </c>
      <c r="AP78" s="273">
        <f t="shared" si="55"/>
        <v>5082435.1975802565</v>
      </c>
      <c r="AQ78" s="273">
        <f t="shared" si="55"/>
        <v>14056724.228715928</v>
      </c>
      <c r="AR78" s="273">
        <f t="shared" si="55"/>
        <v>10002962.708806427</v>
      </c>
      <c r="AS78" s="273">
        <f t="shared" si="55"/>
        <v>905980.10540324124</v>
      </c>
      <c r="AT78" s="273">
        <f t="shared" si="55"/>
        <v>1336892.8658755219</v>
      </c>
      <c r="AU78" s="273">
        <f t="shared" si="55"/>
        <v>8816.7669705655953</v>
      </c>
      <c r="AV78" s="273">
        <f t="shared" si="55"/>
        <v>1774740.7527897025</v>
      </c>
      <c r="AW78" s="273">
        <f t="shared" si="55"/>
        <v>1948739.7870065575</v>
      </c>
      <c r="AX78" s="273">
        <f t="shared" si="55"/>
        <v>1993267.7308713393</v>
      </c>
      <c r="AY78" s="285">
        <f t="shared" si="55"/>
        <v>3904787.6499220752</v>
      </c>
      <c r="AZ78" s="298">
        <f>AZ20+SUM(AZ22:AZ23,AZ27)+SUM(AZ29:AZ32)+AZ37+AZ41+AZ46+AZ51+SUM(AZ56:AZ57)+SUM(AZ59:AZ60)+SUM(AZ64:AZ68)+AZ73</f>
        <v>2599673.3592503853</v>
      </c>
      <c r="BA78" s="294">
        <f>BA20+SUM(BA22:BA23,BA27)+SUM(BA29:BA32)+BA37+BA41+BA46+BA51+SUM(BA56:BA57)+SUM(BA59:BA60)+SUM(BA64:BA68)+BA73</f>
        <v>163058770.15305635</v>
      </c>
      <c r="BB78" s="273">
        <f t="shared" ref="BB78:BL78" si="56">BB20+SUM(BB22:BB23,BB27)+SUM(BB29:BB32)+BB37+BB41+BB46+BB51+SUM(BB56:BB57)+SUM(BB59:BB60)+SUM(BB64:BB68)+BB73</f>
        <v>74058057.622468084</v>
      </c>
      <c r="BC78" s="273">
        <f t="shared" si="56"/>
        <v>9214050.538667405</v>
      </c>
      <c r="BD78" s="273">
        <f t="shared" si="56"/>
        <v>30996272.406004559</v>
      </c>
      <c r="BE78" s="273">
        <f t="shared" si="56"/>
        <v>18512265.706940193</v>
      </c>
      <c r="BF78" s="273">
        <f t="shared" si="56"/>
        <v>2338683.2056814334</v>
      </c>
      <c r="BG78" s="273">
        <f t="shared" si="56"/>
        <v>2974292.3083143579</v>
      </c>
      <c r="BH78" s="273">
        <f t="shared" si="56"/>
        <v>27387.804561166846</v>
      </c>
      <c r="BI78" s="273">
        <f t="shared" si="56"/>
        <v>3306425.4081378547</v>
      </c>
      <c r="BJ78" s="273">
        <f>BJ20+SUM(BJ22:BJ23,BJ27)+SUM(BJ29:BJ32)+BJ37+BJ41+BJ46+BJ51+SUM(BJ56:BJ57)+SUM(BJ59:BJ60)+SUM(BJ64:BJ68)+BJ73</f>
        <v>3841230.2956227921</v>
      </c>
      <c r="BK78" s="273">
        <f t="shared" si="56"/>
        <v>4232053.9142671516</v>
      </c>
      <c r="BL78" s="298">
        <f t="shared" si="56"/>
        <v>10958377.583140992</v>
      </c>
    </row>
    <row r="79" spans="1:64" s="209" customFormat="1" x14ac:dyDescent="0.25">
      <c r="A79" s="1507"/>
      <c r="B79" s="126" t="s">
        <v>55</v>
      </c>
      <c r="C79" s="127" t="s">
        <v>175</v>
      </c>
      <c r="D79" s="274">
        <f>D21+D24+D34+D38+D43+D48+D53+D58+D70+D75</f>
        <v>-1143677.9801421717</v>
      </c>
      <c r="E79" s="274">
        <f>E21+E24+E34+E38+E43+E48+E53+E58+E70+E75</f>
        <v>-575051.8955584761</v>
      </c>
      <c r="F79" s="274">
        <f>F21+F24+F34+F38+F43+F48+F53+F58+F70+F75</f>
        <v>-56824.123422651057</v>
      </c>
      <c r="G79" s="274">
        <f t="shared" ref="G79:O79" si="57">G21+G24+G34+G38+G43+G48+G53+G58+G70+G75</f>
        <v>-205948.11657774946</v>
      </c>
      <c r="H79" s="274">
        <f t="shared" si="57"/>
        <v>-114936.74212022309</v>
      </c>
      <c r="I79" s="274">
        <f t="shared" si="57"/>
        <v>-8616.3204436275191</v>
      </c>
      <c r="J79" s="274">
        <f t="shared" si="57"/>
        <v>-24929.459402681918</v>
      </c>
      <c r="K79" s="274">
        <f t="shared" si="57"/>
        <v>-46.321613276454023</v>
      </c>
      <c r="L79" s="274">
        <f t="shared" si="57"/>
        <v>-10054.118742234623</v>
      </c>
      <c r="M79" s="274">
        <f t="shared" si="57"/>
        <v>-7125.5223479616125</v>
      </c>
      <c r="N79" s="274">
        <f t="shared" si="57"/>
        <v>-35949.058775987185</v>
      </c>
      <c r="O79" s="282">
        <f t="shared" si="57"/>
        <v>-104196.30113730257</v>
      </c>
      <c r="P79" s="274">
        <f>P21+P24+P34+P38+P43+P48+P53+P58+P70+P75</f>
        <v>-1851662.5020556494</v>
      </c>
      <c r="Q79" s="274">
        <f t="shared" ref="Q79:AA79" si="58">Q21+Q24+Q34+Q38+Q43+Q48+Q53+Q58+Q70+Q75</f>
        <v>-827421.77293897734</v>
      </c>
      <c r="R79" s="274">
        <f t="shared" si="58"/>
        <v>-83749.581393450542</v>
      </c>
      <c r="S79" s="274">
        <f t="shared" si="58"/>
        <v>-376929.73076688626</v>
      </c>
      <c r="T79" s="274">
        <f t="shared" si="58"/>
        <v>-197941.75180839063</v>
      </c>
      <c r="U79" s="274">
        <f t="shared" si="58"/>
        <v>-31342.183536248485</v>
      </c>
      <c r="V79" s="274">
        <f t="shared" si="58"/>
        <v>-47680.648025125214</v>
      </c>
      <c r="W79" s="274">
        <f t="shared" si="58"/>
        <v>-304.00613964895803</v>
      </c>
      <c r="X79" s="274">
        <f t="shared" si="58"/>
        <v>-16732.602971397904</v>
      </c>
      <c r="Y79" s="274">
        <f t="shared" si="58"/>
        <v>-35824.951010570185</v>
      </c>
      <c r="Z79" s="274">
        <f t="shared" si="58"/>
        <v>-71689.578183966805</v>
      </c>
      <c r="AA79" s="282">
        <f t="shared" si="58"/>
        <v>-162045.69528098693</v>
      </c>
      <c r="AB79" s="274">
        <f>AB21+AB24+AB34+AB38+AB43+AB48+AB53+AB58+AB70+AB75</f>
        <v>-10241976.779614503</v>
      </c>
      <c r="AC79" s="274">
        <f t="shared" ref="AC79:AM79" si="59">AC21+AC24+AC34+AC38+AC43+AC48+AC53+AC58+AC70+AC75</f>
        <v>-5157003.2039058311</v>
      </c>
      <c r="AD79" s="274">
        <f t="shared" si="59"/>
        <v>-524664.0711478272</v>
      </c>
      <c r="AE79" s="274">
        <f t="shared" si="59"/>
        <v>-1876876.7944478584</v>
      </c>
      <c r="AF79" s="274">
        <f t="shared" si="59"/>
        <v>-967077.31523587997</v>
      </c>
      <c r="AG79" s="274">
        <f t="shared" si="59"/>
        <v>-169829.54718909776</v>
      </c>
      <c r="AH79" s="274">
        <f t="shared" si="59"/>
        <v>-238561.91183011784</v>
      </c>
      <c r="AI79" s="274">
        <f t="shared" si="59"/>
        <v>-1909.106817168873</v>
      </c>
      <c r="AJ79" s="274">
        <f t="shared" si="59"/>
        <v>-80477.564562338855</v>
      </c>
      <c r="AK79" s="274">
        <f t="shared" si="59"/>
        <v>-191327.64803956458</v>
      </c>
      <c r="AL79" s="274">
        <f t="shared" si="59"/>
        <v>-335330.63654443278</v>
      </c>
      <c r="AM79" s="282">
        <f t="shared" si="59"/>
        <v>-698918.97989438416</v>
      </c>
      <c r="AN79" s="289">
        <f>AN21+AN24+AN34+AN38+AN43+AN48+AN53+AN58+AN70+AN75</f>
        <v>7117660.1494062785</v>
      </c>
      <c r="AO79" s="274">
        <f t="shared" ref="AO79:AY79" si="60">AO21+AO24+AO34+AO38+AO43+AO48+AO53+AO58+AO70+AO75</f>
        <v>3471125.9821918583</v>
      </c>
      <c r="AP79" s="274">
        <f t="shared" si="60"/>
        <v>367368.17456041957</v>
      </c>
      <c r="AQ79" s="274">
        <f t="shared" si="60"/>
        <v>1775987.2852935067</v>
      </c>
      <c r="AR79" s="274">
        <f t="shared" si="60"/>
        <v>943123.6189531252</v>
      </c>
      <c r="AS79" s="274">
        <f t="shared" si="60"/>
        <v>-47198.436304440387</v>
      </c>
      <c r="AT79" s="274">
        <f t="shared" si="60"/>
        <v>0</v>
      </c>
      <c r="AU79" s="274">
        <f t="shared" si="60"/>
        <v>553.6972762764035</v>
      </c>
      <c r="AV79" s="274">
        <f t="shared" si="60"/>
        <v>75329.116693618344</v>
      </c>
      <c r="AW79" s="274">
        <f t="shared" si="60"/>
        <v>325329.67935571243</v>
      </c>
      <c r="AX79" s="274">
        <f t="shared" si="60"/>
        <v>-490235.92536807677</v>
      </c>
      <c r="AY79" s="282">
        <f t="shared" si="60"/>
        <v>696276.95675428025</v>
      </c>
      <c r="AZ79" s="300">
        <f>AZ21+AZ24+AZ34+AZ38+AZ43+AZ48+AZ53+AZ58+AZ70+AZ75</f>
        <v>-4847370.0526229078</v>
      </c>
      <c r="BA79" s="296">
        <f>BA21+BA24+BA34+BA38+BA43+BA48+BA53+BA58+BA70+BA75</f>
        <v>-10967027.16502895</v>
      </c>
      <c r="BB79" s="274">
        <f t="shared" ref="BB79:BL79" si="61">BB21+BB24+BB34+BB38+BB43+BB48+BB53+BB58+BB70+BB75</f>
        <v>-3088350.8902114276</v>
      </c>
      <c r="BC79" s="274">
        <f t="shared" si="61"/>
        <v>-297869.60140350932</v>
      </c>
      <c r="BD79" s="274">
        <f t="shared" si="61"/>
        <v>-683767.35649898788</v>
      </c>
      <c r="BE79" s="274">
        <f t="shared" si="61"/>
        <v>-336832.19021136861</v>
      </c>
      <c r="BF79" s="274">
        <f t="shared" si="61"/>
        <v>-256986.48747341419</v>
      </c>
      <c r="BG79" s="274">
        <f t="shared" si="61"/>
        <v>-311172.01925792493</v>
      </c>
      <c r="BH79" s="274">
        <f t="shared" si="61"/>
        <v>-1705.7372938178814</v>
      </c>
      <c r="BI79" s="274">
        <f t="shared" si="61"/>
        <v>-31935.169582353057</v>
      </c>
      <c r="BJ79" s="274">
        <f>BJ21+BJ24+BJ34+BJ38+BJ43+BJ48+BJ53+BJ58+BJ70+BJ75</f>
        <v>91051.557957616082</v>
      </c>
      <c r="BK79" s="274">
        <f t="shared" si="61"/>
        <v>-933205.19887246378</v>
      </c>
      <c r="BL79" s="300">
        <f t="shared" si="61"/>
        <v>-268884.01955839334</v>
      </c>
    </row>
    <row r="80" spans="1:64" s="209" customFormat="1" x14ac:dyDescent="0.25">
      <c r="A80" s="1507"/>
      <c r="B80" s="126" t="s">
        <v>56</v>
      </c>
      <c r="C80" s="127" t="s">
        <v>176</v>
      </c>
      <c r="D80" s="274">
        <f>D25+D33+D42+D47+D52+D61+D69+D74</f>
        <v>1280933.1142901909</v>
      </c>
      <c r="E80" s="274">
        <f>E25+E33+E42+E47+E52+E61+E69+E74</f>
        <v>947078.60033262172</v>
      </c>
      <c r="F80" s="274">
        <f>F25+F33+F42+F47+F52+F61+F69+F74</f>
        <v>32448.136707566839</v>
      </c>
      <c r="G80" s="274">
        <f t="shared" ref="G80:O80" si="62">G25+G33+G42+G47+G52+G61+G69+G74</f>
        <v>97651.568023725573</v>
      </c>
      <c r="H80" s="274">
        <f t="shared" si="62"/>
        <v>27619.138772850907</v>
      </c>
      <c r="I80" s="274">
        <f t="shared" si="62"/>
        <v>29613.41366060793</v>
      </c>
      <c r="J80" s="274">
        <f t="shared" si="62"/>
        <v>16538.611249136266</v>
      </c>
      <c r="K80" s="274">
        <f t="shared" si="62"/>
        <v>660.91317846145159</v>
      </c>
      <c r="L80" s="274">
        <f t="shared" si="62"/>
        <v>2558.4553501379391</v>
      </c>
      <c r="M80" s="274">
        <f t="shared" si="62"/>
        <v>142.85438767291294</v>
      </c>
      <c r="N80" s="274">
        <f t="shared" si="62"/>
        <v>109227.98514342983</v>
      </c>
      <c r="O80" s="282">
        <f t="shared" si="62"/>
        <v>17393.437483979447</v>
      </c>
      <c r="P80" s="274">
        <f>P25+P33+P42+P47+P52+P61+P69+P74</f>
        <v>1280025.0475058164</v>
      </c>
      <c r="Q80" s="274">
        <f t="shared" ref="Q80:AA80" si="63">Q25+Q33+Q42+Q47+Q52+Q61+Q69+Q74</f>
        <v>947034.82048176869</v>
      </c>
      <c r="R80" s="274">
        <f t="shared" si="63"/>
        <v>33907.352196284039</v>
      </c>
      <c r="S80" s="274">
        <f t="shared" si="63"/>
        <v>108055.19817503959</v>
      </c>
      <c r="T80" s="274">
        <f t="shared" si="63"/>
        <v>31221.168181473593</v>
      </c>
      <c r="U80" s="274">
        <f t="shared" si="63"/>
        <v>26787.826191020333</v>
      </c>
      <c r="V80" s="274">
        <f t="shared" si="63"/>
        <v>15351.542068693267</v>
      </c>
      <c r="W80" s="274">
        <f t="shared" si="63"/>
        <v>650.98928616997694</v>
      </c>
      <c r="X80" s="274">
        <f t="shared" si="63"/>
        <v>2738.1061022057338</v>
      </c>
      <c r="Y80" s="274">
        <f t="shared" si="63"/>
        <v>173.29785456998314</v>
      </c>
      <c r="Z80" s="274">
        <f t="shared" si="63"/>
        <v>95561.876529603207</v>
      </c>
      <c r="AA80" s="282">
        <f t="shared" si="63"/>
        <v>18542.870438988197</v>
      </c>
      <c r="AB80" s="274">
        <f>AB25+AB33+AB42+AB47+AB52+AB61+AB69+AB74</f>
        <v>1388368.6616437826</v>
      </c>
      <c r="AC80" s="274">
        <f t="shared" ref="AC80:AM80" si="64">AC25+AC33+AC42+AC47+AC52+AC61+AC69+AC74</f>
        <v>1032571.138545157</v>
      </c>
      <c r="AD80" s="274">
        <f t="shared" si="64"/>
        <v>39831.19562529026</v>
      </c>
      <c r="AE80" s="274">
        <f t="shared" si="64"/>
        <v>115930.90800377418</v>
      </c>
      <c r="AF80" s="274">
        <f t="shared" si="64"/>
        <v>33940.810539280254</v>
      </c>
      <c r="AG80" s="274">
        <f t="shared" si="64"/>
        <v>28682.282278420647</v>
      </c>
      <c r="AH80" s="274">
        <f t="shared" si="64"/>
        <v>16364.655764709198</v>
      </c>
      <c r="AI80" s="274">
        <f t="shared" si="64"/>
        <v>728.16628687618754</v>
      </c>
      <c r="AJ80" s="274">
        <f t="shared" si="64"/>
        <v>2828.6265041511024</v>
      </c>
      <c r="AK80" s="274">
        <f t="shared" si="64"/>
        <v>252.70098307775788</v>
      </c>
      <c r="AL80" s="274">
        <f t="shared" si="64"/>
        <v>98064.309521319068</v>
      </c>
      <c r="AM80" s="282">
        <f t="shared" si="64"/>
        <v>19173.867591727074</v>
      </c>
      <c r="AN80" s="289">
        <f>AN25+AN33+AN42+AN47+AN52+AN61+AN69+AN74</f>
        <v>4162731.179174596</v>
      </c>
      <c r="AO80" s="274">
        <f t="shared" ref="AO80:AY80" si="65">AO25+AO33+AO42+AO47+AO52+AO61+AO69+AO74</f>
        <v>3144093.0319416672</v>
      </c>
      <c r="AP80" s="274">
        <f t="shared" si="65"/>
        <v>162832.16041519307</v>
      </c>
      <c r="AQ80" s="274">
        <f t="shared" si="65"/>
        <v>372944.31591996225</v>
      </c>
      <c r="AR80" s="274">
        <f t="shared" si="65"/>
        <v>164330.27163870895</v>
      </c>
      <c r="AS80" s="274">
        <f t="shared" si="65"/>
        <v>82405.50204909328</v>
      </c>
      <c r="AT80" s="274">
        <f t="shared" si="65"/>
        <v>55287.381582633891</v>
      </c>
      <c r="AU80" s="274">
        <f t="shared" si="65"/>
        <v>1601.1950266995684</v>
      </c>
      <c r="AV80" s="274">
        <f t="shared" si="65"/>
        <v>13843.47878809107</v>
      </c>
      <c r="AW80" s="274">
        <f t="shared" si="65"/>
        <v>1994.7375775347364</v>
      </c>
      <c r="AX80" s="274">
        <f t="shared" si="65"/>
        <v>128949.9862709868</v>
      </c>
      <c r="AY80" s="282">
        <f t="shared" si="65"/>
        <v>34449.117964024896</v>
      </c>
      <c r="AZ80" s="300">
        <f>AZ25+AZ33+AZ42+AZ47+AZ52+AZ61+AZ69+AZ74</f>
        <v>0</v>
      </c>
      <c r="BA80" s="296">
        <f>BA25+BA33+BA42+BA47+BA52+BA61+BA69+BA74</f>
        <v>8112058.0026143873</v>
      </c>
      <c r="BB80" s="274">
        <f t="shared" ref="BB80:BL80" si="66">BB25+BB33+BB42+BB47+BB52+BB61+BB69+BB74</f>
        <v>6070777.5913012149</v>
      </c>
      <c r="BC80" s="274">
        <f t="shared" si="66"/>
        <v>269018.84494433424</v>
      </c>
      <c r="BD80" s="274">
        <f t="shared" si="66"/>
        <v>694581.99012250151</v>
      </c>
      <c r="BE80" s="274">
        <f t="shared" si="66"/>
        <v>257111.38913231369</v>
      </c>
      <c r="BF80" s="274">
        <f t="shared" si="66"/>
        <v>167489.0241791422</v>
      </c>
      <c r="BG80" s="274">
        <f t="shared" si="66"/>
        <v>103542.19066517262</v>
      </c>
      <c r="BH80" s="274">
        <f t="shared" si="66"/>
        <v>3641.2637782071843</v>
      </c>
      <c r="BI80" s="274">
        <f t="shared" si="66"/>
        <v>21968.666744585847</v>
      </c>
      <c r="BJ80" s="274">
        <f>BJ25+BJ33+BJ42+BJ47+BJ52+BJ61+BJ69+BJ74</f>
        <v>2563.5908028553904</v>
      </c>
      <c r="BK80" s="274">
        <f t="shared" si="66"/>
        <v>431804.15746533894</v>
      </c>
      <c r="BL80" s="300">
        <f t="shared" si="66"/>
        <v>89559.293478719614</v>
      </c>
    </row>
    <row r="81" spans="1:64" s="209" customFormat="1" x14ac:dyDescent="0.25">
      <c r="A81" s="1507"/>
      <c r="B81" s="126" t="s">
        <v>122</v>
      </c>
      <c r="C81" s="127" t="s">
        <v>937</v>
      </c>
      <c r="D81" s="274">
        <f>D26+D35+D39+D44+D49+D54+D62+D71+D76</f>
        <v>678786.65395709185</v>
      </c>
      <c r="E81" s="274">
        <f>E26+E35+E39+E44+E49+E54+E62+E71+E76</f>
        <v>365698.26442203287</v>
      </c>
      <c r="F81" s="274">
        <f>F26+F35+F39+F44+F49+F54+F62+F71+F76</f>
        <v>37925.821874026107</v>
      </c>
      <c r="G81" s="274">
        <f t="shared" ref="G81:O81" si="67">G26+G35+G39+G44+G49+G54+G62+G71+G76</f>
        <v>124194.08790562475</v>
      </c>
      <c r="H81" s="274">
        <f t="shared" si="67"/>
        <v>63896.873153461092</v>
      </c>
      <c r="I81" s="274">
        <f t="shared" si="67"/>
        <v>7021.0477656218</v>
      </c>
      <c r="J81" s="274">
        <f t="shared" si="67"/>
        <v>2140.1865520101687</v>
      </c>
      <c r="K81" s="274">
        <f t="shared" si="67"/>
        <v>30.646825502048799</v>
      </c>
      <c r="L81" s="274">
        <f t="shared" si="67"/>
        <v>4966.534412794349</v>
      </c>
      <c r="M81" s="274">
        <f t="shared" si="67"/>
        <v>14498.004641151214</v>
      </c>
      <c r="N81" s="274">
        <f t="shared" si="67"/>
        <v>14068.434277535189</v>
      </c>
      <c r="O81" s="282">
        <f t="shared" si="67"/>
        <v>44346.752127332358</v>
      </c>
      <c r="P81" s="274">
        <f>P26+P35+P39+P44+P49+P54+P62+P71+P76</f>
        <v>897234.76355939987</v>
      </c>
      <c r="Q81" s="274">
        <f t="shared" ref="Q81:AA81" si="68">Q26+Q35+Q39+Q44+Q49+Q54+Q62+Q71+Q76</f>
        <v>489655.91782249638</v>
      </c>
      <c r="R81" s="274">
        <f t="shared" si="68"/>
        <v>50525.592742933681</v>
      </c>
      <c r="S81" s="274">
        <f t="shared" si="68"/>
        <v>158774.59376987556</v>
      </c>
      <c r="T81" s="274">
        <f t="shared" si="68"/>
        <v>81439.991793995519</v>
      </c>
      <c r="U81" s="274">
        <f t="shared" si="68"/>
        <v>9897.4876973537812</v>
      </c>
      <c r="V81" s="274">
        <f t="shared" si="68"/>
        <v>5035.8196671003534</v>
      </c>
      <c r="W81" s="274">
        <f t="shared" si="68"/>
        <v>56.754912566747649</v>
      </c>
      <c r="X81" s="274">
        <f t="shared" si="68"/>
        <v>6423.3306835159447</v>
      </c>
      <c r="Y81" s="274">
        <f t="shared" si="68"/>
        <v>18384.583013332325</v>
      </c>
      <c r="Z81" s="274">
        <f t="shared" si="68"/>
        <v>20266.314675138907</v>
      </c>
      <c r="AA81" s="282">
        <f t="shared" si="68"/>
        <v>56774.376781090425</v>
      </c>
      <c r="AB81" s="274">
        <f>AB26+AB35+AB39+AB44+AB49+AB54+AB62+AB71+AB76</f>
        <v>982010.59806880972</v>
      </c>
      <c r="AC81" s="274">
        <f t="shared" ref="AC81:AM81" si="69">AC26+AC35+AC39+AC44+AC49+AC54+AC62+AC71+AC76</f>
        <v>552533.2423143459</v>
      </c>
      <c r="AD81" s="274">
        <f t="shared" si="69"/>
        <v>56608.062071393055</v>
      </c>
      <c r="AE81" s="274">
        <f t="shared" si="69"/>
        <v>164897.94808972819</v>
      </c>
      <c r="AF81" s="274">
        <f t="shared" si="69"/>
        <v>84627.165475679925</v>
      </c>
      <c r="AG81" s="274">
        <f t="shared" si="69"/>
        <v>10551.697396909187</v>
      </c>
      <c r="AH81" s="274">
        <f t="shared" si="69"/>
        <v>6168.482083136174</v>
      </c>
      <c r="AI81" s="274">
        <f t="shared" si="69"/>
        <v>59.837419950129856</v>
      </c>
      <c r="AJ81" s="274">
        <f t="shared" si="69"/>
        <v>6676.848626910315</v>
      </c>
      <c r="AK81" s="274">
        <f t="shared" si="69"/>
        <v>19000.002066238878</v>
      </c>
      <c r="AL81" s="274">
        <f t="shared" si="69"/>
        <v>21888.991548180573</v>
      </c>
      <c r="AM81" s="282">
        <f t="shared" si="69"/>
        <v>58998.320976337505</v>
      </c>
      <c r="AN81" s="289">
        <f>AN26+AN35+AN39+AN44+AN49+AN54+AN62+AN71+AN76</f>
        <v>837984.97931394528</v>
      </c>
      <c r="AO81" s="274">
        <f t="shared" ref="AO81:AZ81" si="70">AO26+AO35+AO39+AO44+AO49+AO54+AO62+AO71+AO76</f>
        <v>533449.87784765963</v>
      </c>
      <c r="AP81" s="274">
        <f t="shared" si="70"/>
        <v>49386.879302829446</v>
      </c>
      <c r="AQ81" s="274">
        <f t="shared" si="70"/>
        <v>121393.8285446599</v>
      </c>
      <c r="AR81" s="274">
        <f t="shared" si="70"/>
        <v>59740.226203804916</v>
      </c>
      <c r="AS81" s="274">
        <f t="shared" si="70"/>
        <v>-1815.6731732163735</v>
      </c>
      <c r="AT81" s="274">
        <f t="shared" si="70"/>
        <v>0</v>
      </c>
      <c r="AU81" s="274">
        <f t="shared" si="70"/>
        <v>-4.8285895483248282</v>
      </c>
      <c r="AV81" s="274">
        <f t="shared" si="70"/>
        <v>3714.0595466208765</v>
      </c>
      <c r="AW81" s="274">
        <f t="shared" si="70"/>
        <v>13439.083379586242</v>
      </c>
      <c r="AX81" s="274">
        <f t="shared" si="70"/>
        <v>12674.18892619034</v>
      </c>
      <c r="AY81" s="282">
        <f t="shared" si="70"/>
        <v>46007.337325358531</v>
      </c>
      <c r="AZ81" s="300">
        <f t="shared" si="70"/>
        <v>-83519.429443320289</v>
      </c>
      <c r="BA81" s="296">
        <f>BA26+BA35+BA39+BA44+BA49+BA54+BA62+BA71+BA76</f>
        <v>3312497.5654559266</v>
      </c>
      <c r="BB81" s="274">
        <f t="shared" ref="BB81:BL81" si="71">BB26+BB35+BB39+BB44+BB49+BB54+BB62+BB71+BB76</f>
        <v>1941337.302406535</v>
      </c>
      <c r="BC81" s="274">
        <f t="shared" si="71"/>
        <v>194446.35599118232</v>
      </c>
      <c r="BD81" s="274">
        <f t="shared" si="71"/>
        <v>569260.45830988837</v>
      </c>
      <c r="BE81" s="274">
        <f t="shared" si="71"/>
        <v>289704.25662694144</v>
      </c>
      <c r="BF81" s="274">
        <f t="shared" si="71"/>
        <v>25654.559686668395</v>
      </c>
      <c r="BG81" s="274">
        <f t="shared" si="71"/>
        <v>13344.488302246697</v>
      </c>
      <c r="BH81" s="274">
        <f t="shared" si="71"/>
        <v>142.41056847060145</v>
      </c>
      <c r="BI81" s="274">
        <f t="shared" si="71"/>
        <v>21780.773269841487</v>
      </c>
      <c r="BJ81" s="274">
        <f>BJ26+BJ35+BJ39+BJ44+BJ49+BJ54+BJ62+BJ71+BJ76</f>
        <v>65321.673100308668</v>
      </c>
      <c r="BK81" s="274">
        <f t="shared" si="71"/>
        <v>68897.929427045019</v>
      </c>
      <c r="BL81" s="300">
        <f t="shared" si="71"/>
        <v>206126.78721011884</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07"/>
      <c r="B84" s="316" t="s">
        <v>169</v>
      </c>
      <c r="C84" s="137" t="s">
        <v>331</v>
      </c>
      <c r="D84" s="279">
        <f>SUM(D78:D83)</f>
        <v>24519211.798404753</v>
      </c>
      <c r="E84" s="286">
        <f t="shared" ref="E84:BL84" si="73">SUM(E78:E83)</f>
        <v>11248945.508113217</v>
      </c>
      <c r="F84" s="286">
        <f t="shared" si="73"/>
        <v>1145117.3082689948</v>
      </c>
      <c r="G84" s="286">
        <f t="shared" si="73"/>
        <v>4754837.5122082634</v>
      </c>
      <c r="H84" s="286">
        <f t="shared" si="73"/>
        <v>2220851.9451677063</v>
      </c>
      <c r="I84" s="286">
        <f t="shared" si="73"/>
        <v>485089.18755393021</v>
      </c>
      <c r="J84" s="286">
        <f t="shared" si="73"/>
        <v>539311.83279970579</v>
      </c>
      <c r="K84" s="286">
        <f t="shared" si="73"/>
        <v>10036.966035580755</v>
      </c>
      <c r="L84" s="286">
        <f t="shared" si="73"/>
        <v>532451.14505702769</v>
      </c>
      <c r="M84" s="286">
        <f t="shared" si="73"/>
        <v>173878.05629582563</v>
      </c>
      <c r="N84" s="286">
        <f t="shared" si="73"/>
        <v>1177184.8544549344</v>
      </c>
      <c r="O84" s="287">
        <f t="shared" si="73"/>
        <v>2231507.4824495642</v>
      </c>
      <c r="P84" s="279">
        <f t="shared" si="73"/>
        <v>26985774.412863366</v>
      </c>
      <c r="Q84" s="286">
        <f t="shared" si="73"/>
        <v>13233682.780841189</v>
      </c>
      <c r="R84" s="286">
        <f t="shared" si="73"/>
        <v>1219582.4710651287</v>
      </c>
      <c r="S84" s="286">
        <f t="shared" si="73"/>
        <v>4954564.0928666154</v>
      </c>
      <c r="T84" s="286">
        <f t="shared" si="73"/>
        <v>2376818.2398759834</v>
      </c>
      <c r="U84" s="286">
        <f t="shared" si="73"/>
        <v>389523.25962929643</v>
      </c>
      <c r="V84" s="286">
        <f t="shared" si="73"/>
        <v>511859.87929589057</v>
      </c>
      <c r="W84" s="286">
        <f t="shared" si="73"/>
        <v>4090.9310996225245</v>
      </c>
      <c r="X84" s="286">
        <f t="shared" si="73"/>
        <v>504598.84721322835</v>
      </c>
      <c r="Y84" s="286">
        <f>SUM(Y78:Y83)</f>
        <v>991680.49071273743</v>
      </c>
      <c r="Z84" s="286">
        <f t="shared" si="73"/>
        <v>606505.0731634117</v>
      </c>
      <c r="AA84" s="287">
        <f t="shared" si="73"/>
        <v>2192868.3471002565</v>
      </c>
      <c r="AB84" s="279">
        <f t="shared" si="73"/>
        <v>27704951.09528289</v>
      </c>
      <c r="AC84" s="286">
        <f t="shared" si="73"/>
        <v>13846671.174502665</v>
      </c>
      <c r="AD84" s="286">
        <f t="shared" si="73"/>
        <v>1352923.9470065909</v>
      </c>
      <c r="AE84" s="286">
        <f t="shared" si="73"/>
        <v>5539896.2343890285</v>
      </c>
      <c r="AF84" s="286">
        <f t="shared" si="73"/>
        <v>2954422.1518423217</v>
      </c>
      <c r="AG84" s="286">
        <f t="shared" si="73"/>
        <v>460856.35691592511</v>
      </c>
      <c r="AH84" s="286">
        <f t="shared" si="73"/>
        <v>336655.00847010018</v>
      </c>
      <c r="AI84" s="286">
        <f t="shared" si="73"/>
        <v>4371.0137948302272</v>
      </c>
      <c r="AJ84" s="286">
        <f t="shared" si="73"/>
        <v>413562.27848164068</v>
      </c>
      <c r="AK84" s="286">
        <f t="shared" si="73"/>
        <v>545105.283155618</v>
      </c>
      <c r="AL84" s="286">
        <f t="shared" si="73"/>
        <v>371204.89396828704</v>
      </c>
      <c r="AM84" s="287">
        <f t="shared" si="73"/>
        <v>1879282.7527558785</v>
      </c>
      <c r="AN84" s="850">
        <f t="shared" si="73"/>
        <v>86637577.372362584</v>
      </c>
      <c r="AO84" s="286">
        <f t="shared" si="73"/>
        <v>40652522.162507333</v>
      </c>
      <c r="AP84" s="286">
        <f t="shared" si="73"/>
        <v>5662022.4118586984</v>
      </c>
      <c r="AQ84" s="286">
        <f t="shared" si="73"/>
        <v>16327049.658474056</v>
      </c>
      <c r="AR84" s="286">
        <f t="shared" si="73"/>
        <v>11170156.825602066</v>
      </c>
      <c r="AS84" s="286">
        <f t="shared" si="73"/>
        <v>939371.49797467771</v>
      </c>
      <c r="AT84" s="286">
        <f t="shared" si="73"/>
        <v>1392180.2474581557</v>
      </c>
      <c r="AU84" s="286">
        <f t="shared" si="73"/>
        <v>10966.830683993243</v>
      </c>
      <c r="AV84" s="286">
        <f t="shared" si="73"/>
        <v>1867627.4078180327</v>
      </c>
      <c r="AW84" s="286">
        <f>SUM(AW78:AW83)</f>
        <v>2289503.287319391</v>
      </c>
      <c r="AX84" s="286">
        <f t="shared" si="73"/>
        <v>1644655.9807004398</v>
      </c>
      <c r="AY84" s="287">
        <f t="shared" si="73"/>
        <v>4681521.0619657384</v>
      </c>
      <c r="AZ84" s="856">
        <f t="shared" si="73"/>
        <v>-2331216.1228158427</v>
      </c>
      <c r="BA84" s="306">
        <f t="shared" si="73"/>
        <v>163516298.55609769</v>
      </c>
      <c r="BB84" s="279">
        <f t="shared" si="73"/>
        <v>78981821.625964403</v>
      </c>
      <c r="BC84" s="279">
        <f t="shared" si="73"/>
        <v>9379646.1381994113</v>
      </c>
      <c r="BD84" s="279">
        <f t="shared" si="73"/>
        <v>31576347.497937962</v>
      </c>
      <c r="BE84" s="279">
        <f t="shared" si="73"/>
        <v>18722249.162488081</v>
      </c>
      <c r="BF84" s="279">
        <f t="shared" si="73"/>
        <v>2274840.3020738298</v>
      </c>
      <c r="BG84" s="279">
        <f t="shared" si="73"/>
        <v>2780006.968023852</v>
      </c>
      <c r="BH84" s="279">
        <f t="shared" si="73"/>
        <v>29465.741614026749</v>
      </c>
      <c r="BI84" s="279">
        <f t="shared" si="73"/>
        <v>3318239.6785699287</v>
      </c>
      <c r="BJ84" s="279">
        <f>SUM(BJ78:BJ83)</f>
        <v>4000167.1174835721</v>
      </c>
      <c r="BK84" s="279">
        <f t="shared" si="73"/>
        <v>3799550.8022870715</v>
      </c>
      <c r="BL84" s="307">
        <f t="shared" si="73"/>
        <v>10985179.644271437</v>
      </c>
    </row>
    <row r="85" spans="1:64" x14ac:dyDescent="0.25">
      <c r="A85" s="1507"/>
      <c r="B85" s="126" t="s">
        <v>170</v>
      </c>
      <c r="C85" s="127" t="s">
        <v>40</v>
      </c>
      <c r="D85" s="273">
        <f>SUM(E85:O85)</f>
        <v>9332.965241774953</v>
      </c>
      <c r="E85" s="251">
        <v>6757.0296938421698</v>
      </c>
      <c r="F85" s="251">
        <v>231.74514515509691</v>
      </c>
      <c r="G85" s="251">
        <v>560.3324540276368</v>
      </c>
      <c r="H85" s="251">
        <v>158.34614265254879</v>
      </c>
      <c r="I85" s="251">
        <v>321.10356446303456</v>
      </c>
      <c r="J85" s="251">
        <v>0</v>
      </c>
      <c r="K85" s="251">
        <v>7.123222519198003</v>
      </c>
      <c r="L85" s="251">
        <v>14.669645217575216</v>
      </c>
      <c r="M85" s="251">
        <v>0.8149802898652897</v>
      </c>
      <c r="N85" s="251">
        <v>1182.0105847820994</v>
      </c>
      <c r="O85" s="252">
        <v>99.789808825727704</v>
      </c>
      <c r="P85" s="273">
        <f>SUM(Q85:AA85)</f>
        <v>10938.190488400012</v>
      </c>
      <c r="Q85" s="251">
        <v>8550.6311505247977</v>
      </c>
      <c r="R85" s="251">
        <v>306.14424691783881</v>
      </c>
      <c r="S85" s="251">
        <v>601.36384830260874</v>
      </c>
      <c r="T85" s="251">
        <v>173.75639639010859</v>
      </c>
      <c r="U85" s="251">
        <v>258.48898745275255</v>
      </c>
      <c r="V85" s="251">
        <v>0</v>
      </c>
      <c r="W85" s="251">
        <v>6.2817176811859134</v>
      </c>
      <c r="X85" s="251">
        <v>15.238489683910966</v>
      </c>
      <c r="Y85" s="251">
        <v>0.96446137239942831</v>
      </c>
      <c r="Z85" s="251">
        <v>922.12382322767417</v>
      </c>
      <c r="AA85" s="252">
        <v>103.19736684673882</v>
      </c>
      <c r="AB85" s="273">
        <f>SUM(AC85:AM85)</f>
        <v>10431.623856004469</v>
      </c>
      <c r="AC85" s="251">
        <v>7924.7610962082463</v>
      </c>
      <c r="AD85" s="251">
        <v>305.6958476986872</v>
      </c>
      <c r="AE85" s="251">
        <v>606.87434904569864</v>
      </c>
      <c r="AF85" s="251">
        <v>177.67313011503816</v>
      </c>
      <c r="AG85" s="251">
        <v>292.53127815107052</v>
      </c>
      <c r="AH85" s="251">
        <v>0</v>
      </c>
      <c r="AI85" s="251">
        <v>7.4265852535267429</v>
      </c>
      <c r="AJ85" s="251">
        <v>14.807275281102994</v>
      </c>
      <c r="AK85" s="251">
        <v>1.3228374317876452</v>
      </c>
      <c r="AL85" s="251">
        <v>1000.1602217985446</v>
      </c>
      <c r="AM85" s="252">
        <v>100.37123502076744</v>
      </c>
      <c r="AN85" s="276">
        <f>SUM(AO85:AY85)</f>
        <v>27469.504741618333</v>
      </c>
      <c r="AO85" s="251">
        <v>21974.471976175955</v>
      </c>
      <c r="AP85" s="251">
        <v>1138.0549842235816</v>
      </c>
      <c r="AQ85" s="251">
        <v>1678.5366686514519</v>
      </c>
      <c r="AR85" s="251">
        <v>739.61279188452249</v>
      </c>
      <c r="AS85" s="251">
        <v>662.66594012879011</v>
      </c>
      <c r="AT85" s="251">
        <v>0</v>
      </c>
      <c r="AU85" s="251">
        <v>12.8760505222732</v>
      </c>
      <c r="AV85" s="251">
        <v>62.306316990486813</v>
      </c>
      <c r="AW85" s="251">
        <v>8.9778554741335466</v>
      </c>
      <c r="AX85" s="251">
        <v>1036.9545935288463</v>
      </c>
      <c r="AY85" s="252">
        <v>155.04756403828634</v>
      </c>
      <c r="AZ85" s="854">
        <v>0</v>
      </c>
      <c r="BA85" s="294">
        <f>SUM(BB85:BL85)+AZ85</f>
        <v>58172.284327797766</v>
      </c>
      <c r="BB85" s="274">
        <f t="shared" ref="BB85:BL86" si="74">E85+Q85+AC85+AO85</f>
        <v>45206.893916751171</v>
      </c>
      <c r="BC85" s="274">
        <f t="shared" si="74"/>
        <v>1981.6402239952045</v>
      </c>
      <c r="BD85" s="274">
        <f t="shared" si="74"/>
        <v>3447.1073200273959</v>
      </c>
      <c r="BE85" s="274">
        <f t="shared" si="74"/>
        <v>1249.3884610422181</v>
      </c>
      <c r="BF85" s="274">
        <f t="shared" si="74"/>
        <v>1534.7897701956476</v>
      </c>
      <c r="BG85" s="274">
        <f t="shared" si="74"/>
        <v>0</v>
      </c>
      <c r="BH85" s="274">
        <f t="shared" si="74"/>
        <v>33.707575976183861</v>
      </c>
      <c r="BI85" s="274">
        <f t="shared" si="74"/>
        <v>107.02172717307599</v>
      </c>
      <c r="BJ85" s="274">
        <f t="shared" si="74"/>
        <v>12.08013456818591</v>
      </c>
      <c r="BK85" s="274">
        <f t="shared" si="74"/>
        <v>4141.249223337164</v>
      </c>
      <c r="BL85" s="298">
        <f t="shared" si="74"/>
        <v>458.4059747315203</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07"/>
      <c r="B87" s="126" t="s">
        <v>172</v>
      </c>
      <c r="C87" s="127" t="s">
        <v>254</v>
      </c>
      <c r="D87" s="274">
        <f>SUM(D85:D86)</f>
        <v>9332.965241774953</v>
      </c>
      <c r="E87" s="274">
        <f t="shared" ref="E87:O87" si="75">SUM(E85:E86)</f>
        <v>6757.0296938421698</v>
      </c>
      <c r="F87" s="274">
        <f t="shared" si="75"/>
        <v>231.74514515509691</v>
      </c>
      <c r="G87" s="274">
        <f t="shared" si="75"/>
        <v>560.3324540276368</v>
      </c>
      <c r="H87" s="274">
        <f t="shared" si="75"/>
        <v>158.34614265254879</v>
      </c>
      <c r="I87" s="274">
        <f t="shared" si="75"/>
        <v>321.10356446303456</v>
      </c>
      <c r="J87" s="274">
        <f t="shared" si="75"/>
        <v>0</v>
      </c>
      <c r="K87" s="274">
        <f t="shared" si="75"/>
        <v>7.123222519198003</v>
      </c>
      <c r="L87" s="274">
        <f t="shared" si="75"/>
        <v>14.669645217575216</v>
      </c>
      <c r="M87" s="274">
        <f t="shared" si="75"/>
        <v>0.8149802898652897</v>
      </c>
      <c r="N87" s="274">
        <f t="shared" si="75"/>
        <v>1182.0105847820994</v>
      </c>
      <c r="O87" s="282">
        <f t="shared" si="75"/>
        <v>99.789808825727704</v>
      </c>
      <c r="P87" s="274">
        <f>SUM(P85:P86)</f>
        <v>10938.190488400012</v>
      </c>
      <c r="Q87" s="274">
        <f t="shared" ref="Q87:AA87" si="76">SUM(Q85:Q86)</f>
        <v>8550.6311505247977</v>
      </c>
      <c r="R87" s="274">
        <f t="shared" si="76"/>
        <v>306.14424691783881</v>
      </c>
      <c r="S87" s="274">
        <f t="shared" si="76"/>
        <v>601.36384830260874</v>
      </c>
      <c r="T87" s="274">
        <f t="shared" si="76"/>
        <v>173.75639639010859</v>
      </c>
      <c r="U87" s="274">
        <f t="shared" si="76"/>
        <v>258.48898745275255</v>
      </c>
      <c r="V87" s="274">
        <f t="shared" si="76"/>
        <v>0</v>
      </c>
      <c r="W87" s="274">
        <f t="shared" si="76"/>
        <v>6.2817176811859134</v>
      </c>
      <c r="X87" s="274">
        <f t="shared" si="76"/>
        <v>15.238489683910966</v>
      </c>
      <c r="Y87" s="274">
        <f t="shared" si="76"/>
        <v>0.96446137239942831</v>
      </c>
      <c r="Z87" s="274">
        <f t="shared" si="76"/>
        <v>922.12382322767417</v>
      </c>
      <c r="AA87" s="282">
        <f t="shared" si="76"/>
        <v>103.19736684673882</v>
      </c>
      <c r="AB87" s="274">
        <f>SUM(AB85:AB86)</f>
        <v>10431.623856004469</v>
      </c>
      <c r="AC87" s="274">
        <f t="shared" ref="AC87:AM87" si="77">SUM(AC85:AC86)</f>
        <v>7924.7610962082463</v>
      </c>
      <c r="AD87" s="274">
        <f t="shared" si="77"/>
        <v>305.6958476986872</v>
      </c>
      <c r="AE87" s="274">
        <f t="shared" si="77"/>
        <v>606.87434904569864</v>
      </c>
      <c r="AF87" s="274">
        <f t="shared" si="77"/>
        <v>177.67313011503816</v>
      </c>
      <c r="AG87" s="274">
        <f t="shared" si="77"/>
        <v>292.53127815107052</v>
      </c>
      <c r="AH87" s="274">
        <f t="shared" si="77"/>
        <v>0</v>
      </c>
      <c r="AI87" s="274">
        <f t="shared" si="77"/>
        <v>7.4265852535267429</v>
      </c>
      <c r="AJ87" s="274">
        <f t="shared" si="77"/>
        <v>14.807275281102994</v>
      </c>
      <c r="AK87" s="274">
        <f t="shared" si="77"/>
        <v>1.3228374317876452</v>
      </c>
      <c r="AL87" s="274">
        <f t="shared" si="77"/>
        <v>1000.1602217985446</v>
      </c>
      <c r="AM87" s="282">
        <f t="shared" si="77"/>
        <v>100.37123502076744</v>
      </c>
      <c r="AN87" s="289">
        <f>SUM(AN85:AN86)</f>
        <v>27469.504741618333</v>
      </c>
      <c r="AO87" s="274">
        <f>SUM(AO85:AO86)</f>
        <v>21974.471976175955</v>
      </c>
      <c r="AP87" s="274">
        <f t="shared" ref="AP87:AZ87" si="78">SUM(AP85:AP86)</f>
        <v>1138.0549842235816</v>
      </c>
      <c r="AQ87" s="274">
        <f t="shared" si="78"/>
        <v>1678.5366686514519</v>
      </c>
      <c r="AR87" s="274">
        <f t="shared" si="78"/>
        <v>739.61279188452249</v>
      </c>
      <c r="AS87" s="274">
        <f t="shared" si="78"/>
        <v>662.66594012879011</v>
      </c>
      <c r="AT87" s="274">
        <f t="shared" si="78"/>
        <v>0</v>
      </c>
      <c r="AU87" s="274">
        <f t="shared" si="78"/>
        <v>12.8760505222732</v>
      </c>
      <c r="AV87" s="274">
        <f t="shared" si="78"/>
        <v>62.306316990486813</v>
      </c>
      <c r="AW87" s="274">
        <f t="shared" si="78"/>
        <v>8.9778554741335466</v>
      </c>
      <c r="AX87" s="274">
        <f t="shared" si="78"/>
        <v>1036.9545935288463</v>
      </c>
      <c r="AY87" s="282">
        <f t="shared" si="78"/>
        <v>155.04756403828634</v>
      </c>
      <c r="AZ87" s="300">
        <f t="shared" si="78"/>
        <v>0</v>
      </c>
      <c r="BA87" s="296">
        <f>SUM(BA85:BA86)</f>
        <v>58172.284327797766</v>
      </c>
      <c r="BB87" s="274">
        <f>SUM(BB85:BB86)</f>
        <v>45206.893916751171</v>
      </c>
      <c r="BC87" s="274">
        <f>F87+R87+AD87+AP87</f>
        <v>1981.6402239952045</v>
      </c>
      <c r="BD87" s="274">
        <f>SUM(BD85:BD86)</f>
        <v>3447.1073200273959</v>
      </c>
      <c r="BE87" s="274">
        <f>H87+T87+AF87+AR87</f>
        <v>1249.3884610422181</v>
      </c>
      <c r="BF87" s="274">
        <f t="shared" ref="BF87:BL87" si="79">SUM(BF85:BF86)</f>
        <v>1534.7897701956476</v>
      </c>
      <c r="BG87" s="274">
        <f t="shared" si="79"/>
        <v>0</v>
      </c>
      <c r="BH87" s="274">
        <f t="shared" si="79"/>
        <v>33.707575976183861</v>
      </c>
      <c r="BI87" s="274">
        <f t="shared" si="79"/>
        <v>107.02172717307599</v>
      </c>
      <c r="BJ87" s="274">
        <f>SUM(BJ85:BJ86)</f>
        <v>12.08013456818591</v>
      </c>
      <c r="BK87" s="274">
        <f t="shared" si="79"/>
        <v>4141.249223337164</v>
      </c>
      <c r="BL87" s="300">
        <f t="shared" si="79"/>
        <v>458.4059747315203</v>
      </c>
    </row>
    <row r="88" spans="1:64" s="209" customFormat="1" ht="24.75" x14ac:dyDescent="0.25">
      <c r="A88" s="1508"/>
      <c r="B88" s="129" t="s">
        <v>173</v>
      </c>
      <c r="C88" s="130" t="s">
        <v>327</v>
      </c>
      <c r="D88" s="275">
        <f>D84+D87</f>
        <v>24528544.763646528</v>
      </c>
      <c r="E88" s="275">
        <f t="shared" ref="E88:O88" si="80">E84+E87</f>
        <v>11255702.537807059</v>
      </c>
      <c r="F88" s="275">
        <f t="shared" si="80"/>
        <v>1145349.0534141499</v>
      </c>
      <c r="G88" s="275">
        <f t="shared" si="80"/>
        <v>4755397.844662291</v>
      </c>
      <c r="H88" s="275">
        <f t="shared" si="80"/>
        <v>2221010.2913103588</v>
      </c>
      <c r="I88" s="275">
        <f t="shared" si="80"/>
        <v>485410.29111839324</v>
      </c>
      <c r="J88" s="275">
        <f t="shared" si="80"/>
        <v>539311.83279970579</v>
      </c>
      <c r="K88" s="275">
        <f t="shared" si="80"/>
        <v>10044.089258099953</v>
      </c>
      <c r="L88" s="275">
        <f t="shared" si="80"/>
        <v>532465.81470224529</v>
      </c>
      <c r="M88" s="275">
        <f t="shared" si="80"/>
        <v>173878.8712761155</v>
      </c>
      <c r="N88" s="275">
        <f t="shared" si="80"/>
        <v>1178366.8650397165</v>
      </c>
      <c r="O88" s="283">
        <f t="shared" si="80"/>
        <v>2231607.2722583897</v>
      </c>
      <c r="P88" s="275">
        <f>P84+P87</f>
        <v>26996712.603351768</v>
      </c>
      <c r="Q88" s="275">
        <f t="shared" ref="Q88:AA88" si="81">Q84+Q87</f>
        <v>13242233.411991714</v>
      </c>
      <c r="R88" s="275">
        <f t="shared" si="81"/>
        <v>1219888.6153120466</v>
      </c>
      <c r="S88" s="275">
        <f t="shared" si="81"/>
        <v>4955165.4567149179</v>
      </c>
      <c r="T88" s="275">
        <f t="shared" si="81"/>
        <v>2376991.9962723735</v>
      </c>
      <c r="U88" s="275">
        <f t="shared" si="81"/>
        <v>389781.74861674919</v>
      </c>
      <c r="V88" s="275">
        <f t="shared" si="81"/>
        <v>511859.87929589057</v>
      </c>
      <c r="W88" s="275">
        <f t="shared" si="81"/>
        <v>4097.2128173037108</v>
      </c>
      <c r="X88" s="275">
        <f t="shared" si="81"/>
        <v>504614.08570291224</v>
      </c>
      <c r="Y88" s="275">
        <f t="shared" si="81"/>
        <v>991681.45517410978</v>
      </c>
      <c r="Z88" s="275">
        <f t="shared" si="81"/>
        <v>607427.19698663941</v>
      </c>
      <c r="AA88" s="283">
        <f t="shared" si="81"/>
        <v>2192971.5444671032</v>
      </c>
      <c r="AB88" s="275">
        <f>AB84+AB87</f>
        <v>27715382.719138894</v>
      </c>
      <c r="AC88" s="275">
        <f t="shared" ref="AC88:AM88" si="82">AC84+AC87</f>
        <v>13854595.935598873</v>
      </c>
      <c r="AD88" s="275">
        <f t="shared" si="82"/>
        <v>1353229.6428542896</v>
      </c>
      <c r="AE88" s="275">
        <f t="shared" si="82"/>
        <v>5540503.1087380741</v>
      </c>
      <c r="AF88" s="275">
        <f t="shared" si="82"/>
        <v>2954599.8249724368</v>
      </c>
      <c r="AG88" s="275">
        <f t="shared" si="82"/>
        <v>461148.88819407619</v>
      </c>
      <c r="AH88" s="275">
        <f t="shared" si="82"/>
        <v>336655.00847010018</v>
      </c>
      <c r="AI88" s="275">
        <f t="shared" si="82"/>
        <v>4378.4403800837536</v>
      </c>
      <c r="AJ88" s="275">
        <f t="shared" si="82"/>
        <v>413577.08575692179</v>
      </c>
      <c r="AK88" s="275">
        <f t="shared" si="82"/>
        <v>545106.6059930498</v>
      </c>
      <c r="AL88" s="275">
        <f t="shared" si="82"/>
        <v>372205.05419008556</v>
      </c>
      <c r="AM88" s="283">
        <f t="shared" si="82"/>
        <v>1879383.1239908992</v>
      </c>
      <c r="AN88" s="277">
        <f>AN84+AN87</f>
        <v>86665046.877104208</v>
      </c>
      <c r="AO88" s="275">
        <f>AO84+AO87</f>
        <v>40674496.634483509</v>
      </c>
      <c r="AP88" s="275">
        <f t="shared" ref="AP88:AZ88" si="83">AP84+AP87</f>
        <v>5663160.4668429224</v>
      </c>
      <c r="AQ88" s="275">
        <f t="shared" si="83"/>
        <v>16328728.195142707</v>
      </c>
      <c r="AR88" s="275">
        <f t="shared" si="83"/>
        <v>11170896.43839395</v>
      </c>
      <c r="AS88" s="275">
        <f t="shared" si="83"/>
        <v>940034.16391480644</v>
      </c>
      <c r="AT88" s="275">
        <f t="shared" si="83"/>
        <v>1392180.2474581557</v>
      </c>
      <c r="AU88" s="275">
        <f t="shared" si="83"/>
        <v>10979.706734515516</v>
      </c>
      <c r="AV88" s="275">
        <f t="shared" si="83"/>
        <v>1867689.7141350231</v>
      </c>
      <c r="AW88" s="275">
        <f t="shared" si="83"/>
        <v>2289512.2651748653</v>
      </c>
      <c r="AX88" s="275">
        <f t="shared" si="83"/>
        <v>1645692.9352939685</v>
      </c>
      <c r="AY88" s="283">
        <f t="shared" si="83"/>
        <v>4681676.1095297765</v>
      </c>
      <c r="AZ88" s="299">
        <f t="shared" si="83"/>
        <v>-2331216.1228158427</v>
      </c>
      <c r="BA88" s="308">
        <f>BA84+BA87</f>
        <v>163574470.84042549</v>
      </c>
      <c r="BB88" s="278">
        <f>BB84+BB87</f>
        <v>79027028.519881159</v>
      </c>
      <c r="BC88" s="278">
        <f t="shared" ref="BC88:BL88" si="84">BC84+BC87</f>
        <v>9381627.7784234062</v>
      </c>
      <c r="BD88" s="278">
        <f t="shared" si="84"/>
        <v>31579794.605257988</v>
      </c>
      <c r="BE88" s="278">
        <f t="shared" si="84"/>
        <v>18723498.550949123</v>
      </c>
      <c r="BF88" s="278">
        <f t="shared" si="84"/>
        <v>2276375.0918440255</v>
      </c>
      <c r="BG88" s="278">
        <f t="shared" si="84"/>
        <v>2780006.968023852</v>
      </c>
      <c r="BH88" s="278">
        <f t="shared" si="84"/>
        <v>29499.449190002932</v>
      </c>
      <c r="BI88" s="278">
        <f t="shared" si="84"/>
        <v>3318346.7002971019</v>
      </c>
      <c r="BJ88" s="278">
        <f>BJ84+BJ87</f>
        <v>4000179.1976181404</v>
      </c>
      <c r="BK88" s="278">
        <f t="shared" si="84"/>
        <v>3803692.0515104085</v>
      </c>
      <c r="BL88" s="305">
        <f t="shared" si="84"/>
        <v>10985638.050246168</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5">E91+F91</f>
        <v>2591197.3178996108</v>
      </c>
      <c r="E91" s="253">
        <v>-2678.0742935419357</v>
      </c>
      <c r="F91" s="253">
        <v>2593875.3921931526</v>
      </c>
      <c r="G91" s="303"/>
      <c r="H91" s="303"/>
      <c r="I91" s="303"/>
      <c r="J91" s="303"/>
      <c r="K91" s="303"/>
      <c r="L91" s="303"/>
      <c r="M91" s="303"/>
      <c r="N91" s="303"/>
      <c r="O91" s="375"/>
      <c r="P91" s="274">
        <f t="shared" ref="P91:P97" si="86">Q91+R91</f>
        <v>2668962.7387871011</v>
      </c>
      <c r="Q91" s="253">
        <v>-2758.447012812142</v>
      </c>
      <c r="R91" s="253">
        <v>2671721.1857999135</v>
      </c>
      <c r="S91" s="303"/>
      <c r="T91" s="303"/>
      <c r="U91" s="303"/>
      <c r="V91" s="303"/>
      <c r="W91" s="303"/>
      <c r="X91" s="303"/>
      <c r="Y91" s="303"/>
      <c r="Z91" s="303"/>
      <c r="AA91" s="375"/>
      <c r="AB91" s="274">
        <f t="shared" ref="AB91:AB97" si="87">AC91+AD91</f>
        <v>2770687.9193399642</v>
      </c>
      <c r="AC91" s="253">
        <v>-2863.5828082078247</v>
      </c>
      <c r="AD91" s="253">
        <v>2773551.5021481719</v>
      </c>
      <c r="AE91" s="303"/>
      <c r="AF91" s="303"/>
      <c r="AG91" s="303"/>
      <c r="AH91" s="303"/>
      <c r="AI91" s="303"/>
      <c r="AJ91" s="303"/>
      <c r="AK91" s="303"/>
      <c r="AL91" s="303"/>
      <c r="AM91" s="375"/>
      <c r="AN91" s="289">
        <f t="shared" ref="AN91:AN97" si="88">AO91+AP91</f>
        <v>7602944.8436036976</v>
      </c>
      <c r="AO91" s="253">
        <v>-7857.8543595347755</v>
      </c>
      <c r="AP91" s="253">
        <v>7610802.6979632322</v>
      </c>
      <c r="AQ91" s="303"/>
      <c r="AR91" s="303"/>
      <c r="AS91" s="303"/>
      <c r="AT91" s="303"/>
      <c r="AU91" s="303"/>
      <c r="AV91" s="303"/>
      <c r="AW91" s="303"/>
      <c r="AX91" s="303"/>
      <c r="AY91" s="375"/>
      <c r="AZ91" s="524"/>
      <c r="BA91" s="296">
        <f t="shared" ref="BA91:BA97" si="89">BB91+BC91+AZ91</f>
        <v>15633792.819630373</v>
      </c>
      <c r="BB91" s="274">
        <f t="shared" ref="BB91:BC96" si="90">E91+Q91+AC91+AO91</f>
        <v>-16157.958474096678</v>
      </c>
      <c r="BC91" s="274">
        <f t="shared" si="90"/>
        <v>15649950.778104469</v>
      </c>
      <c r="BD91" s="303"/>
      <c r="BE91" s="303"/>
      <c r="BF91" s="303"/>
      <c r="BG91" s="303"/>
      <c r="BH91" s="303"/>
      <c r="BI91" s="303"/>
      <c r="BJ91" s="303"/>
      <c r="BK91" s="303"/>
      <c r="BL91" s="304"/>
    </row>
    <row r="92" spans="1:64" x14ac:dyDescent="0.25">
      <c r="A92" s="1502"/>
      <c r="B92" s="126" t="s">
        <v>125</v>
      </c>
      <c r="C92" s="127" t="s">
        <v>100</v>
      </c>
      <c r="D92" s="274">
        <f t="shared" si="85"/>
        <v>129896.50367488181</v>
      </c>
      <c r="E92" s="253">
        <v>57763.858904584049</v>
      </c>
      <c r="F92" s="253">
        <v>72132.64477029776</v>
      </c>
      <c r="G92" s="303"/>
      <c r="H92" s="303"/>
      <c r="I92" s="303"/>
      <c r="J92" s="303"/>
      <c r="K92" s="303"/>
      <c r="L92" s="303"/>
      <c r="M92" s="303"/>
      <c r="N92" s="303"/>
      <c r="O92" s="375"/>
      <c r="P92" s="274">
        <f t="shared" si="86"/>
        <v>133794.87768534842</v>
      </c>
      <c r="Q92" s="253">
        <v>59497.432325940383</v>
      </c>
      <c r="R92" s="253">
        <v>74297.445359408041</v>
      </c>
      <c r="S92" s="303"/>
      <c r="T92" s="303"/>
      <c r="U92" s="303"/>
      <c r="V92" s="303"/>
      <c r="W92" s="303"/>
      <c r="X92" s="303"/>
      <c r="Y92" s="303"/>
      <c r="Z92" s="303"/>
      <c r="AA92" s="375"/>
      <c r="AB92" s="274">
        <f t="shared" si="87"/>
        <v>138894.35243327069</v>
      </c>
      <c r="AC92" s="253">
        <v>61765.124923454321</v>
      </c>
      <c r="AD92" s="253">
        <v>77129.227509816366</v>
      </c>
      <c r="AE92" s="303"/>
      <c r="AF92" s="303"/>
      <c r="AG92" s="303"/>
      <c r="AH92" s="303"/>
      <c r="AI92" s="303"/>
      <c r="AJ92" s="303"/>
      <c r="AK92" s="303"/>
      <c r="AL92" s="303"/>
      <c r="AM92" s="375"/>
      <c r="AN92" s="289">
        <f t="shared" si="88"/>
        <v>381134.98574381944</v>
      </c>
      <c r="AO92" s="253">
        <v>169487.45283560589</v>
      </c>
      <c r="AP92" s="253">
        <v>211647.53290821356</v>
      </c>
      <c r="AQ92" s="303"/>
      <c r="AR92" s="303"/>
      <c r="AS92" s="303"/>
      <c r="AT92" s="303"/>
      <c r="AU92" s="303"/>
      <c r="AV92" s="303"/>
      <c r="AW92" s="303"/>
      <c r="AX92" s="303"/>
      <c r="AY92" s="375"/>
      <c r="AZ92" s="524"/>
      <c r="BA92" s="296">
        <f t="shared" si="89"/>
        <v>783720.71953732031</v>
      </c>
      <c r="BB92" s="274">
        <f t="shared" si="90"/>
        <v>348513.86898958462</v>
      </c>
      <c r="BC92" s="274">
        <f t="shared" si="90"/>
        <v>435206.8505477357</v>
      </c>
      <c r="BD92" s="303"/>
      <c r="BE92" s="303"/>
      <c r="BF92" s="303"/>
      <c r="BG92" s="303"/>
      <c r="BH92" s="303"/>
      <c r="BI92" s="303"/>
      <c r="BJ92" s="303"/>
      <c r="BK92" s="303"/>
      <c r="BL92" s="304"/>
    </row>
    <row r="93" spans="1:64" x14ac:dyDescent="0.25">
      <c r="A93" s="1502"/>
      <c r="B93" s="126" t="s">
        <v>126</v>
      </c>
      <c r="C93" s="127" t="s">
        <v>101</v>
      </c>
      <c r="D93" s="274">
        <f t="shared" si="85"/>
        <v>355577.10241996101</v>
      </c>
      <c r="E93" s="253">
        <v>264963.51242526766</v>
      </c>
      <c r="F93" s="253">
        <v>90613.589994693379</v>
      </c>
      <c r="G93" s="303"/>
      <c r="H93" s="303"/>
      <c r="I93" s="303"/>
      <c r="J93" s="303"/>
      <c r="K93" s="303"/>
      <c r="L93" s="303"/>
      <c r="M93" s="303"/>
      <c r="N93" s="303"/>
      <c r="O93" s="375"/>
      <c r="P93" s="274">
        <f t="shared" si="86"/>
        <v>366248.46381595713</v>
      </c>
      <c r="Q93" s="253">
        <v>272915.43446580175</v>
      </c>
      <c r="R93" s="253">
        <v>93333.029350155397</v>
      </c>
      <c r="S93" s="303"/>
      <c r="T93" s="303"/>
      <c r="U93" s="303"/>
      <c r="V93" s="303"/>
      <c r="W93" s="303"/>
      <c r="X93" s="303"/>
      <c r="Y93" s="303"/>
      <c r="Z93" s="303"/>
      <c r="AA93" s="375"/>
      <c r="AB93" s="274">
        <f t="shared" si="87"/>
        <v>380207.70369872078</v>
      </c>
      <c r="AC93" s="253">
        <v>283317.36756259471</v>
      </c>
      <c r="AD93" s="253">
        <v>96890.336136126061</v>
      </c>
      <c r="AE93" s="303"/>
      <c r="AF93" s="303"/>
      <c r="AG93" s="303"/>
      <c r="AH93" s="303"/>
      <c r="AI93" s="303"/>
      <c r="AJ93" s="303"/>
      <c r="AK93" s="303"/>
      <c r="AL93" s="303"/>
      <c r="AM93" s="375"/>
      <c r="AN93" s="289">
        <f t="shared" si="88"/>
        <v>1043314.254253224</v>
      </c>
      <c r="AO93" s="253">
        <v>777440.97549843928</v>
      </c>
      <c r="AP93" s="253">
        <v>265873.27875478467</v>
      </c>
      <c r="AQ93" s="303"/>
      <c r="AR93" s="303"/>
      <c r="AS93" s="303"/>
      <c r="AT93" s="303"/>
      <c r="AU93" s="303"/>
      <c r="AV93" s="303"/>
      <c r="AW93" s="303"/>
      <c r="AX93" s="303"/>
      <c r="AY93" s="375"/>
      <c r="AZ93" s="524"/>
      <c r="BA93" s="296">
        <f t="shared" si="89"/>
        <v>2145347.5241878629</v>
      </c>
      <c r="BB93" s="274">
        <f t="shared" si="90"/>
        <v>1598637.2899521035</v>
      </c>
      <c r="BC93" s="274">
        <f t="shared" si="90"/>
        <v>546710.23423575959</v>
      </c>
      <c r="BD93" s="303"/>
      <c r="BE93" s="303"/>
      <c r="BF93" s="303"/>
      <c r="BG93" s="303"/>
      <c r="BH93" s="303"/>
      <c r="BI93" s="303"/>
      <c r="BJ93" s="303"/>
      <c r="BK93" s="303"/>
      <c r="BL93" s="304"/>
    </row>
    <row r="94" spans="1:64" x14ac:dyDescent="0.25">
      <c r="A94" s="1502"/>
      <c r="B94" s="132" t="s">
        <v>127</v>
      </c>
      <c r="C94" s="127" t="s">
        <v>102</v>
      </c>
      <c r="D94" s="274">
        <f t="shared" si="85"/>
        <v>84855.766377742504</v>
      </c>
      <c r="E94" s="253">
        <v>50918.03709480424</v>
      </c>
      <c r="F94" s="253">
        <v>33937.729282938264</v>
      </c>
      <c r="G94" s="303"/>
      <c r="H94" s="303"/>
      <c r="I94" s="303"/>
      <c r="J94" s="303"/>
      <c r="K94" s="303"/>
      <c r="L94" s="303"/>
      <c r="M94" s="303"/>
      <c r="N94" s="303"/>
      <c r="O94" s="375"/>
      <c r="P94" s="274">
        <f t="shared" si="86"/>
        <v>87402.405470609665</v>
      </c>
      <c r="Q94" s="253">
        <v>52446.157920682504</v>
      </c>
      <c r="R94" s="253">
        <v>34956.247549927168</v>
      </c>
      <c r="S94" s="303"/>
      <c r="T94" s="303"/>
      <c r="U94" s="303"/>
      <c r="V94" s="303"/>
      <c r="W94" s="303"/>
      <c r="X94" s="303"/>
      <c r="Y94" s="303"/>
      <c r="Z94" s="303"/>
      <c r="AA94" s="375"/>
      <c r="AB94" s="274">
        <f t="shared" si="87"/>
        <v>90733.671714248878</v>
      </c>
      <c r="AC94" s="253">
        <v>54445.097361182117</v>
      </c>
      <c r="AD94" s="253">
        <v>36288.574353066761</v>
      </c>
      <c r="AE94" s="303"/>
      <c r="AF94" s="303"/>
      <c r="AG94" s="303"/>
      <c r="AH94" s="303"/>
      <c r="AI94" s="303"/>
      <c r="AJ94" s="303"/>
      <c r="AK94" s="303"/>
      <c r="AL94" s="303"/>
      <c r="AM94" s="375"/>
      <c r="AN94" s="289">
        <f t="shared" si="88"/>
        <v>248978.99784592635</v>
      </c>
      <c r="AO94" s="253">
        <v>149400.82906930591</v>
      </c>
      <c r="AP94" s="253">
        <v>99578.168776620441</v>
      </c>
      <c r="AQ94" s="303"/>
      <c r="AR94" s="303"/>
      <c r="AS94" s="303"/>
      <c r="AT94" s="303"/>
      <c r="AU94" s="303"/>
      <c r="AV94" s="303"/>
      <c r="AW94" s="303"/>
      <c r="AX94" s="303"/>
      <c r="AY94" s="375"/>
      <c r="AZ94" s="524"/>
      <c r="BA94" s="296">
        <f t="shared" si="89"/>
        <v>511970.84140852746</v>
      </c>
      <c r="BB94" s="274">
        <f t="shared" si="90"/>
        <v>307210.1214459748</v>
      </c>
      <c r="BC94" s="274">
        <f t="shared" si="90"/>
        <v>204760.71996255263</v>
      </c>
      <c r="BD94" s="303"/>
      <c r="BE94" s="303"/>
      <c r="BF94" s="303"/>
      <c r="BG94" s="303"/>
      <c r="BH94" s="303"/>
      <c r="BI94" s="303"/>
      <c r="BJ94" s="303"/>
      <c r="BK94" s="303"/>
      <c r="BL94" s="304"/>
    </row>
    <row r="95" spans="1:64" x14ac:dyDescent="0.25">
      <c r="A95" s="1502"/>
      <c r="B95" s="132" t="s">
        <v>128</v>
      </c>
      <c r="C95" s="127" t="s">
        <v>103</v>
      </c>
      <c r="D95" s="274">
        <f t="shared" si="85"/>
        <v>294656.51831971394</v>
      </c>
      <c r="E95" s="253">
        <v>56721.590223654886</v>
      </c>
      <c r="F95" s="253">
        <v>237934.92809605907</v>
      </c>
      <c r="G95" s="303"/>
      <c r="H95" s="303"/>
      <c r="I95" s="303"/>
      <c r="J95" s="303"/>
      <c r="K95" s="303"/>
      <c r="L95" s="303"/>
      <c r="M95" s="303"/>
      <c r="N95" s="303"/>
      <c r="O95" s="375"/>
      <c r="P95" s="274">
        <f t="shared" si="86"/>
        <v>303499.56859847426</v>
      </c>
      <c r="Q95" s="253">
        <v>58423.883718125529</v>
      </c>
      <c r="R95" s="253">
        <v>245075.68488034871</v>
      </c>
      <c r="S95" s="303"/>
      <c r="T95" s="303"/>
      <c r="U95" s="303"/>
      <c r="V95" s="303"/>
      <c r="W95" s="303"/>
      <c r="X95" s="303"/>
      <c r="Y95" s="303"/>
      <c r="Z95" s="303"/>
      <c r="AA95" s="375"/>
      <c r="AB95" s="274">
        <f t="shared" si="87"/>
        <v>315067.18921929493</v>
      </c>
      <c r="AC95" s="253">
        <v>60650.658949362609</v>
      </c>
      <c r="AD95" s="253">
        <v>254416.53026993235</v>
      </c>
      <c r="AE95" s="303"/>
      <c r="AF95" s="303"/>
      <c r="AG95" s="303"/>
      <c r="AH95" s="303"/>
      <c r="AI95" s="303"/>
      <c r="AJ95" s="303"/>
      <c r="AK95" s="303"/>
      <c r="AL95" s="303"/>
      <c r="AM95" s="375"/>
      <c r="AN95" s="289">
        <f t="shared" si="88"/>
        <v>864564.51661080343</v>
      </c>
      <c r="AO95" s="253">
        <v>166429.28692960562</v>
      </c>
      <c r="AP95" s="253">
        <v>698135.22968119779</v>
      </c>
      <c r="AQ95" s="303"/>
      <c r="AR95" s="303"/>
      <c r="AS95" s="303"/>
      <c r="AT95" s="303"/>
      <c r="AU95" s="303"/>
      <c r="AV95" s="303"/>
      <c r="AW95" s="303"/>
      <c r="AX95" s="303"/>
      <c r="AY95" s="375"/>
      <c r="AZ95" s="524"/>
      <c r="BA95" s="296">
        <f t="shared" si="89"/>
        <v>1777787.7927482864</v>
      </c>
      <c r="BB95" s="274">
        <f t="shared" si="90"/>
        <v>342225.41982074862</v>
      </c>
      <c r="BC95" s="274">
        <f t="shared" si="90"/>
        <v>1435562.3729275379</v>
      </c>
      <c r="BD95" s="303"/>
      <c r="BE95" s="303"/>
      <c r="BF95" s="303"/>
      <c r="BG95" s="303"/>
      <c r="BH95" s="303"/>
      <c r="BI95" s="303"/>
      <c r="BJ95" s="303"/>
      <c r="BK95" s="303"/>
      <c r="BL95" s="304"/>
    </row>
    <row r="96" spans="1:64" x14ac:dyDescent="0.25">
      <c r="A96" s="1502"/>
      <c r="B96" s="126" t="s">
        <v>129</v>
      </c>
      <c r="C96" s="127" t="s">
        <v>28</v>
      </c>
      <c r="D96" s="274">
        <f t="shared" si="85"/>
        <v>59244.857843806858</v>
      </c>
      <c r="E96" s="253">
        <v>59244.857843806858</v>
      </c>
      <c r="F96" s="253">
        <v>0</v>
      </c>
      <c r="G96" s="303"/>
      <c r="H96" s="303"/>
      <c r="I96" s="303"/>
      <c r="J96" s="303"/>
      <c r="K96" s="303"/>
      <c r="L96" s="303"/>
      <c r="M96" s="303"/>
      <c r="N96" s="303"/>
      <c r="O96" s="375"/>
      <c r="P96" s="274">
        <f t="shared" si="86"/>
        <v>61022.878094838037</v>
      </c>
      <c r="Q96" s="253">
        <v>61022.878094838037</v>
      </c>
      <c r="R96" s="253">
        <v>0</v>
      </c>
      <c r="S96" s="303"/>
      <c r="T96" s="303"/>
      <c r="U96" s="303"/>
      <c r="V96" s="303"/>
      <c r="W96" s="303"/>
      <c r="X96" s="303"/>
      <c r="Y96" s="303"/>
      <c r="Z96" s="303"/>
      <c r="AA96" s="375"/>
      <c r="AB96" s="274">
        <f t="shared" si="87"/>
        <v>63348.711723700813</v>
      </c>
      <c r="AC96" s="253">
        <v>63348.711723700813</v>
      </c>
      <c r="AD96" s="253">
        <v>0</v>
      </c>
      <c r="AE96" s="303"/>
      <c r="AF96" s="303"/>
      <c r="AG96" s="303"/>
      <c r="AH96" s="303"/>
      <c r="AI96" s="303"/>
      <c r="AJ96" s="303"/>
      <c r="AK96" s="303"/>
      <c r="AL96" s="303"/>
      <c r="AM96" s="375"/>
      <c r="AN96" s="289">
        <f t="shared" si="88"/>
        <v>173832.91629011187</v>
      </c>
      <c r="AO96" s="253">
        <v>173832.91629011187</v>
      </c>
      <c r="AP96" s="253">
        <v>0</v>
      </c>
      <c r="AQ96" s="303"/>
      <c r="AR96" s="303"/>
      <c r="AS96" s="303"/>
      <c r="AT96" s="303"/>
      <c r="AU96" s="303"/>
      <c r="AV96" s="303"/>
      <c r="AW96" s="303"/>
      <c r="AX96" s="303"/>
      <c r="AY96" s="375"/>
      <c r="AZ96" s="524"/>
      <c r="BA96" s="296">
        <f t="shared" si="89"/>
        <v>357449.36395245756</v>
      </c>
      <c r="BB96" s="274">
        <f t="shared" si="90"/>
        <v>357449.36395245756</v>
      </c>
      <c r="BC96" s="274">
        <f t="shared" si="90"/>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5"/>
        <v>3515428.0665357169</v>
      </c>
      <c r="E97" s="275">
        <f>SUM(E91:E96)</f>
        <v>486933.78219857573</v>
      </c>
      <c r="F97" s="275">
        <f>SUM(F91:F96)</f>
        <v>3028494.2843371411</v>
      </c>
      <c r="G97" s="335"/>
      <c r="H97" s="335"/>
      <c r="I97" s="335"/>
      <c r="J97" s="335"/>
      <c r="K97" s="335"/>
      <c r="L97" s="335"/>
      <c r="M97" s="335"/>
      <c r="N97" s="335"/>
      <c r="O97" s="376"/>
      <c r="P97" s="275">
        <f t="shared" si="86"/>
        <v>3620930.9324523294</v>
      </c>
      <c r="Q97" s="275">
        <f>SUM(Q91:Q96)</f>
        <v>501547.33951257612</v>
      </c>
      <c r="R97" s="275">
        <f>SUM(R91:R96)</f>
        <v>3119383.5929397531</v>
      </c>
      <c r="S97" s="335"/>
      <c r="T97" s="335"/>
      <c r="U97" s="335"/>
      <c r="V97" s="335"/>
      <c r="W97" s="335"/>
      <c r="X97" s="335"/>
      <c r="Y97" s="335"/>
      <c r="Z97" s="335"/>
      <c r="AA97" s="376"/>
      <c r="AB97" s="275">
        <f t="shared" si="87"/>
        <v>3758939.5481292</v>
      </c>
      <c r="AC97" s="275">
        <f>SUM(AC91:AC96)</f>
        <v>520663.37771208672</v>
      </c>
      <c r="AD97" s="275">
        <f>SUM(AD91:AD96)</f>
        <v>3238276.1704171132</v>
      </c>
      <c r="AE97" s="335"/>
      <c r="AF97" s="335"/>
      <c r="AG97" s="335"/>
      <c r="AH97" s="335"/>
      <c r="AI97" s="335"/>
      <c r="AJ97" s="335"/>
      <c r="AK97" s="335"/>
      <c r="AL97" s="335"/>
      <c r="AM97" s="376"/>
      <c r="AN97" s="277">
        <f t="shared" si="88"/>
        <v>10314770.514347581</v>
      </c>
      <c r="AO97" s="275">
        <f>SUM(AO91:AO96)</f>
        <v>1428733.6062635337</v>
      </c>
      <c r="AP97" s="275">
        <f>SUM(AP91:AP96)</f>
        <v>8886036.908084048</v>
      </c>
      <c r="AQ97" s="335"/>
      <c r="AR97" s="335"/>
      <c r="AS97" s="335"/>
      <c r="AT97" s="335"/>
      <c r="AU97" s="335"/>
      <c r="AV97" s="335"/>
      <c r="AW97" s="335"/>
      <c r="AX97" s="335"/>
      <c r="AY97" s="376"/>
      <c r="AZ97" s="299">
        <f>SUM(AZ91:AZ96)</f>
        <v>0</v>
      </c>
      <c r="BA97" s="297">
        <f t="shared" si="89"/>
        <v>21210069.061464831</v>
      </c>
      <c r="BB97" s="275">
        <f>SUM(BB91:BB96)</f>
        <v>2937878.1056867726</v>
      </c>
      <c r="BC97" s="275">
        <f>SUM(BC91:BC96)</f>
        <v>18272190.955778059</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1">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1"/>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91"/>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1"/>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1"/>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1"/>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28043972.830182247</v>
      </c>
      <c r="E105" s="303"/>
      <c r="F105" s="303"/>
      <c r="G105" s="303"/>
      <c r="H105" s="303"/>
      <c r="I105" s="303"/>
      <c r="J105" s="303"/>
      <c r="K105" s="303"/>
      <c r="L105" s="303"/>
      <c r="M105" s="303"/>
      <c r="N105" s="303"/>
      <c r="O105" s="375"/>
      <c r="P105" s="274">
        <f>P88+P97+P104</f>
        <v>30617643.535804097</v>
      </c>
      <c r="Q105" s="303"/>
      <c r="R105" s="303"/>
      <c r="S105" s="303"/>
      <c r="T105" s="303"/>
      <c r="U105" s="303"/>
      <c r="V105" s="303"/>
      <c r="W105" s="303"/>
      <c r="X105" s="303"/>
      <c r="Y105" s="303"/>
      <c r="Z105" s="303"/>
      <c r="AA105" s="375"/>
      <c r="AB105" s="274">
        <f>AB88+AB97+AB104</f>
        <v>31474322.267268095</v>
      </c>
      <c r="AC105" s="303"/>
      <c r="AD105" s="303"/>
      <c r="AE105" s="303"/>
      <c r="AF105" s="303"/>
      <c r="AG105" s="303"/>
      <c r="AH105" s="303"/>
      <c r="AI105" s="303"/>
      <c r="AJ105" s="303"/>
      <c r="AK105" s="303"/>
      <c r="AL105" s="303"/>
      <c r="AM105" s="375"/>
      <c r="AN105" s="289">
        <f>AN88+AN97+AN104</f>
        <v>96979817.391451791</v>
      </c>
      <c r="AO105" s="303"/>
      <c r="AP105" s="303"/>
      <c r="AQ105" s="303"/>
      <c r="AR105" s="303"/>
      <c r="AS105" s="303"/>
      <c r="AT105" s="303"/>
      <c r="AU105" s="303"/>
      <c r="AV105" s="303"/>
      <c r="AW105" s="303"/>
      <c r="AX105" s="303"/>
      <c r="AY105" s="375"/>
      <c r="AZ105" s="300">
        <f>AZ88+AZ97+AZ104</f>
        <v>-2331216.1228158427</v>
      </c>
      <c r="BA105" s="296">
        <f>BA88+BA97+BA104</f>
        <v>184784539.90189034</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4447781.9770567715</v>
      </c>
      <c r="E106" s="338"/>
      <c r="F106" s="338"/>
      <c r="G106" s="338"/>
      <c r="H106" s="338"/>
      <c r="I106" s="338"/>
      <c r="J106" s="338"/>
      <c r="K106" s="338"/>
      <c r="L106" s="338"/>
      <c r="M106" s="338"/>
      <c r="N106" s="338"/>
      <c r="O106" s="564"/>
      <c r="P106" s="344">
        <f>P17-P105</f>
        <v>2337916.4298598729</v>
      </c>
      <c r="Q106" s="338"/>
      <c r="R106" s="338"/>
      <c r="S106" s="338"/>
      <c r="T106" s="338"/>
      <c r="U106" s="338"/>
      <c r="V106" s="338"/>
      <c r="W106" s="338"/>
      <c r="X106" s="338"/>
      <c r="Y106" s="338"/>
      <c r="Z106" s="338"/>
      <c r="AA106" s="564"/>
      <c r="AB106" s="344">
        <f>AB17-AB105</f>
        <v>2937475.7949463166</v>
      </c>
      <c r="AC106" s="338"/>
      <c r="AD106" s="338"/>
      <c r="AE106" s="338"/>
      <c r="AF106" s="338"/>
      <c r="AG106" s="338"/>
      <c r="AH106" s="338"/>
      <c r="AI106" s="338"/>
      <c r="AJ106" s="338"/>
      <c r="AK106" s="338"/>
      <c r="AL106" s="338"/>
      <c r="AM106" s="564"/>
      <c r="AN106" s="344">
        <f>AN17-AN105</f>
        <v>12276523.237172335</v>
      </c>
      <c r="AO106" s="338"/>
      <c r="AP106" s="338"/>
      <c r="AQ106" s="338"/>
      <c r="AR106" s="338"/>
      <c r="AS106" s="338"/>
      <c r="AT106" s="338"/>
      <c r="AU106" s="338"/>
      <c r="AV106" s="338"/>
      <c r="AW106" s="338"/>
      <c r="AX106" s="338"/>
      <c r="AY106" s="564"/>
      <c r="AZ106" s="857">
        <f>AZ17-AZ105</f>
        <v>1711556.6883444507</v>
      </c>
      <c r="BA106" s="345">
        <f>BA17-BA105</f>
        <v>23711254.127379805</v>
      </c>
      <c r="BB106" s="338"/>
      <c r="BC106" s="338"/>
      <c r="BD106" s="338"/>
      <c r="BE106" s="338"/>
      <c r="BF106" s="338"/>
      <c r="BG106" s="338"/>
      <c r="BH106" s="338"/>
      <c r="BI106" s="338"/>
      <c r="BJ106" s="338"/>
      <c r="BK106" s="338"/>
      <c r="BL106" s="339"/>
    </row>
    <row r="107" spans="1:64" x14ac:dyDescent="0.25">
      <c r="A107" s="267"/>
      <c r="B107" s="126" t="s">
        <v>272</v>
      </c>
      <c r="C107" s="127" t="s">
        <v>26</v>
      </c>
      <c r="D107" s="257">
        <v>1196453.3518282715</v>
      </c>
      <c r="E107" s="340"/>
      <c r="F107" s="340"/>
      <c r="G107" s="340"/>
      <c r="H107" s="340"/>
      <c r="I107" s="340"/>
      <c r="J107" s="340"/>
      <c r="K107" s="340"/>
      <c r="L107" s="340"/>
      <c r="M107" s="340"/>
      <c r="N107" s="340"/>
      <c r="O107" s="377"/>
      <c r="P107" s="258">
        <v>628899.51963230583</v>
      </c>
      <c r="Q107" s="340"/>
      <c r="R107" s="340"/>
      <c r="S107" s="340"/>
      <c r="T107" s="340"/>
      <c r="U107" s="340"/>
      <c r="V107" s="340"/>
      <c r="W107" s="340"/>
      <c r="X107" s="340"/>
      <c r="Y107" s="340"/>
      <c r="Z107" s="340"/>
      <c r="AA107" s="377"/>
      <c r="AB107" s="258">
        <v>790180.98884055926</v>
      </c>
      <c r="AC107" s="340"/>
      <c r="AD107" s="340"/>
      <c r="AE107" s="340"/>
      <c r="AF107" s="340"/>
      <c r="AG107" s="340"/>
      <c r="AH107" s="340"/>
      <c r="AI107" s="340"/>
      <c r="AJ107" s="340"/>
      <c r="AK107" s="340"/>
      <c r="AL107" s="340"/>
      <c r="AM107" s="340"/>
      <c r="AN107" s="258">
        <v>3302384.7507993584</v>
      </c>
      <c r="AO107" s="340"/>
      <c r="AP107" s="340"/>
      <c r="AQ107" s="340"/>
      <c r="AR107" s="340"/>
      <c r="AS107" s="340"/>
      <c r="AT107" s="340"/>
      <c r="AU107" s="340"/>
      <c r="AV107" s="340"/>
      <c r="AW107" s="340"/>
      <c r="AX107" s="340"/>
      <c r="AY107" s="377"/>
      <c r="AZ107" s="524">
        <v>460408.74916465726</v>
      </c>
      <c r="BA107" s="296">
        <f>D107+P107+AB107+AN107+AZ107</f>
        <v>6378327.3602651525</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3251328.6252285</v>
      </c>
      <c r="E108" s="342"/>
      <c r="F108" s="342"/>
      <c r="G108" s="342"/>
      <c r="H108" s="342"/>
      <c r="I108" s="342"/>
      <c r="J108" s="342"/>
      <c r="K108" s="342"/>
      <c r="L108" s="342"/>
      <c r="M108" s="342"/>
      <c r="N108" s="342"/>
      <c r="O108" s="1120"/>
      <c r="P108" s="555">
        <f>P106-P107</f>
        <v>1709016.910227567</v>
      </c>
      <c r="Q108" s="342"/>
      <c r="R108" s="342"/>
      <c r="S108" s="342"/>
      <c r="T108" s="342"/>
      <c r="U108" s="342"/>
      <c r="V108" s="342"/>
      <c r="W108" s="342"/>
      <c r="X108" s="342"/>
      <c r="Y108" s="342"/>
      <c r="Z108" s="342"/>
      <c r="AA108" s="1120"/>
      <c r="AB108" s="555">
        <f>AB106-AB107</f>
        <v>2147294.8061057571</v>
      </c>
      <c r="AC108" s="342"/>
      <c r="AD108" s="342"/>
      <c r="AE108" s="342"/>
      <c r="AF108" s="342"/>
      <c r="AG108" s="342"/>
      <c r="AH108" s="342"/>
      <c r="AI108" s="342"/>
      <c r="AJ108" s="342"/>
      <c r="AK108" s="342"/>
      <c r="AL108" s="342"/>
      <c r="AM108" s="342"/>
      <c r="AN108" s="548">
        <f>AN106-AN107</f>
        <v>8974138.4863729775</v>
      </c>
      <c r="AO108" s="342"/>
      <c r="AP108" s="342"/>
      <c r="AQ108" s="342"/>
      <c r="AR108" s="342"/>
      <c r="AS108" s="342"/>
      <c r="AT108" s="342"/>
      <c r="AU108" s="342"/>
      <c r="AV108" s="342"/>
      <c r="AW108" s="342"/>
      <c r="AX108" s="342"/>
      <c r="AY108" s="1120"/>
      <c r="AZ108" s="577">
        <f>AZ106-AZ107</f>
        <v>1251147.9391797935</v>
      </c>
      <c r="BA108" s="347">
        <f>BA106-BA107</f>
        <v>17332926.767114654</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79" zoomScaleNormal="100" workbookViewId="0">
      <pane xSplit="3" topLeftCell="Z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388</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182693.4</v>
      </c>
      <c r="E9" s="735">
        <v>149991.43</v>
      </c>
      <c r="F9" s="735">
        <v>3998.8599999999997</v>
      </c>
      <c r="G9" s="735">
        <v>10229.51</v>
      </c>
      <c r="H9" s="735">
        <v>2753.38</v>
      </c>
      <c r="I9" s="735">
        <v>3350.45</v>
      </c>
      <c r="J9" s="735">
        <v>2065.15</v>
      </c>
      <c r="K9" s="735">
        <v>56</v>
      </c>
      <c r="L9" s="735">
        <v>234</v>
      </c>
      <c r="M9" s="735">
        <v>45</v>
      </c>
      <c r="N9" s="735">
        <v>8970.619999999999</v>
      </c>
      <c r="O9" s="804">
        <v>999</v>
      </c>
      <c r="P9" s="740">
        <f>SUM(Q9:AA9)</f>
        <v>188389.04</v>
      </c>
      <c r="Q9" s="735">
        <v>155600.74000000002</v>
      </c>
      <c r="R9" s="735">
        <v>4341.37</v>
      </c>
      <c r="S9" s="735">
        <v>10389.14</v>
      </c>
      <c r="T9" s="735">
        <v>2823.9700000000003</v>
      </c>
      <c r="U9" s="735">
        <v>3280.9100000000003</v>
      </c>
      <c r="V9" s="735">
        <v>2076</v>
      </c>
      <c r="W9" s="735">
        <v>62</v>
      </c>
      <c r="X9" s="735">
        <v>232</v>
      </c>
      <c r="Y9" s="735">
        <v>44</v>
      </c>
      <c r="Z9" s="735">
        <v>8546.91</v>
      </c>
      <c r="AA9" s="736">
        <v>992</v>
      </c>
      <c r="AB9" s="740">
        <f>SUM(AC9:AM9)</f>
        <v>194179.78999999998</v>
      </c>
      <c r="AC9" s="735">
        <v>161009.81</v>
      </c>
      <c r="AD9" s="735">
        <v>4854.75</v>
      </c>
      <c r="AE9" s="735">
        <v>10560.960000000001</v>
      </c>
      <c r="AF9" s="735">
        <v>2852.0699999999997</v>
      </c>
      <c r="AG9" s="735">
        <v>3271.56</v>
      </c>
      <c r="AH9" s="735">
        <v>2075</v>
      </c>
      <c r="AI9" s="735">
        <v>66</v>
      </c>
      <c r="AJ9" s="735">
        <v>261</v>
      </c>
      <c r="AK9" s="735">
        <v>42</v>
      </c>
      <c r="AL9" s="735">
        <v>8211.64</v>
      </c>
      <c r="AM9" s="736">
        <v>975</v>
      </c>
      <c r="AN9" s="734">
        <f>SUM(AO9:AY9)</f>
        <v>637825.3600000001</v>
      </c>
      <c r="AO9" s="735">
        <v>535709.88</v>
      </c>
      <c r="AP9" s="735">
        <v>21487.260000000002</v>
      </c>
      <c r="AQ9" s="735">
        <v>36996.26</v>
      </c>
      <c r="AR9" s="735">
        <v>13420.780000000002</v>
      </c>
      <c r="AS9" s="735">
        <v>9484.5299999999988</v>
      </c>
      <c r="AT9" s="735">
        <v>7360.16</v>
      </c>
      <c r="AU9" s="735">
        <v>167</v>
      </c>
      <c r="AV9" s="735">
        <v>1414</v>
      </c>
      <c r="AW9" s="735">
        <v>218</v>
      </c>
      <c r="AX9" s="735">
        <v>9638.4900000000016</v>
      </c>
      <c r="AY9" s="736">
        <v>1929</v>
      </c>
      <c r="AZ9" s="852"/>
      <c r="BA9" s="738">
        <f>AN9+AB9+P9+D9+AZ9</f>
        <v>1203087.5900000001</v>
      </c>
      <c r="BB9" s="739">
        <f t="shared" ref="BB9:BL9" si="0">AO9+AC9+Q9+E9</f>
        <v>1002311.8599999999</v>
      </c>
      <c r="BC9" s="739">
        <f t="shared" si="0"/>
        <v>34682.239999999998</v>
      </c>
      <c r="BD9" s="739">
        <f t="shared" si="0"/>
        <v>68175.87</v>
      </c>
      <c r="BE9" s="739">
        <f t="shared" si="0"/>
        <v>21850.200000000004</v>
      </c>
      <c r="BF9" s="739">
        <f t="shared" si="0"/>
        <v>19387.449999999997</v>
      </c>
      <c r="BG9" s="739">
        <f t="shared" si="0"/>
        <v>13576.31</v>
      </c>
      <c r="BH9" s="739">
        <f t="shared" si="0"/>
        <v>351</v>
      </c>
      <c r="BI9" s="740">
        <f t="shared" si="0"/>
        <v>2141</v>
      </c>
      <c r="BJ9" s="740">
        <f t="shared" si="0"/>
        <v>349</v>
      </c>
      <c r="BK9" s="739">
        <f t="shared" si="0"/>
        <v>35367.660000000003</v>
      </c>
      <c r="BL9" s="741">
        <f t="shared" si="0"/>
        <v>4895</v>
      </c>
    </row>
    <row r="10" spans="1:64" customFormat="1" ht="18" customHeight="1" x14ac:dyDescent="0.3">
      <c r="A10" s="1494" t="s">
        <v>11</v>
      </c>
      <c r="B10" s="1495"/>
      <c r="C10" s="1496"/>
      <c r="D10" s="683"/>
      <c r="E10" s="318"/>
      <c r="F10" s="318"/>
      <c r="G10" s="318"/>
      <c r="H10" s="318"/>
      <c r="I10" s="318"/>
      <c r="J10" s="318"/>
      <c r="K10" s="318"/>
      <c r="L10" s="318"/>
      <c r="M10" s="318"/>
      <c r="N10" s="318"/>
      <c r="O10" s="319"/>
      <c r="P10" s="691"/>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45646788.021998197</v>
      </c>
      <c r="E11" s="249">
        <v>24839460.574011181</v>
      </c>
      <c r="F11" s="249">
        <v>1770007.4720510817</v>
      </c>
      <c r="G11" s="249">
        <v>8386374.4999545235</v>
      </c>
      <c r="H11" s="249">
        <v>3667741.2640599255</v>
      </c>
      <c r="I11" s="249">
        <v>735872.87475653132</v>
      </c>
      <c r="J11" s="249">
        <v>794570.89294869895</v>
      </c>
      <c r="K11" s="249">
        <v>12289.049541125989</v>
      </c>
      <c r="L11" s="249">
        <v>782092.18627114512</v>
      </c>
      <c r="M11" s="249">
        <v>1123153.8729557807</v>
      </c>
      <c r="N11" s="249">
        <v>1163567.4615839641</v>
      </c>
      <c r="O11" s="249">
        <v>2371657.8738642428</v>
      </c>
      <c r="P11" s="270">
        <f t="shared" ref="P11:P16" si="2">SUM(Q11:AA11)</f>
        <v>47286030.200759068</v>
      </c>
      <c r="Q11" s="249">
        <v>25851876.855244085</v>
      </c>
      <c r="R11" s="249">
        <v>1935293.9985684494</v>
      </c>
      <c r="S11" s="249">
        <v>8865049.2598533034</v>
      </c>
      <c r="T11" s="249">
        <v>3748875.7310254443</v>
      </c>
      <c r="U11" s="249">
        <v>740699.24632616062</v>
      </c>
      <c r="V11" s="249">
        <v>797594.91136823536</v>
      </c>
      <c r="W11" s="249">
        <v>13313.487016529001</v>
      </c>
      <c r="X11" s="249">
        <v>773563.5718095277</v>
      </c>
      <c r="Y11" s="249">
        <v>1098636.4136223486</v>
      </c>
      <c r="Z11" s="249">
        <v>1108744.9681548304</v>
      </c>
      <c r="AA11" s="250">
        <v>2352381.7577701504</v>
      </c>
      <c r="AB11" s="270">
        <f t="shared" ref="AB11:AB16" si="3">SUM(AC11:AM11)</f>
        <v>49218450.211905539</v>
      </c>
      <c r="AC11" s="249">
        <v>27530151.423186429</v>
      </c>
      <c r="AD11" s="249">
        <v>2119666.8770264825</v>
      </c>
      <c r="AE11" s="249">
        <v>8991695.0634077489</v>
      </c>
      <c r="AF11" s="249">
        <v>3730803.9288013829</v>
      </c>
      <c r="AG11" s="249">
        <v>768122.23221142357</v>
      </c>
      <c r="AH11" s="249">
        <v>782312.10541967989</v>
      </c>
      <c r="AI11" s="249">
        <v>14080.218013086638</v>
      </c>
      <c r="AJ11" s="251">
        <v>859292.05075880478</v>
      </c>
      <c r="AK11" s="249">
        <v>1048360.1062774078</v>
      </c>
      <c r="AL11" s="249">
        <v>1060700.1181098619</v>
      </c>
      <c r="AM11" s="250">
        <v>2313266.088693236</v>
      </c>
      <c r="AN11" s="270">
        <f t="shared" ref="AN11:AN16" si="4">SUM(AO11:AY11)</f>
        <v>177682209.69999996</v>
      </c>
      <c r="AO11" s="249">
        <v>95817654.219999999</v>
      </c>
      <c r="AP11" s="249">
        <v>10912956.220000003</v>
      </c>
      <c r="AQ11" s="249">
        <v>31612195.319999997</v>
      </c>
      <c r="AR11" s="249">
        <v>18523691.979999997</v>
      </c>
      <c r="AS11" s="249">
        <v>1953505.5499999998</v>
      </c>
      <c r="AT11" s="249">
        <v>2748239.2</v>
      </c>
      <c r="AU11" s="249">
        <v>30852.639999999999</v>
      </c>
      <c r="AV11" s="249">
        <v>4559472.3000000007</v>
      </c>
      <c r="AW11" s="249">
        <v>5753381.8799999999</v>
      </c>
      <c r="AX11" s="249">
        <v>1124844.8799999999</v>
      </c>
      <c r="AY11" s="250">
        <v>4645415.51</v>
      </c>
      <c r="AZ11" s="853">
        <v>1002101.7673445416</v>
      </c>
      <c r="BA11" s="321">
        <f t="shared" ref="BA11:BA16" si="5">SUM(BB11:BL11)+AZ11</f>
        <v>320835579.90200728</v>
      </c>
      <c r="BB11" s="271">
        <f t="shared" ref="BB11:BL16" si="6">E11+Q11+AC11+AO11</f>
        <v>174039143.0724417</v>
      </c>
      <c r="BC11" s="271">
        <f t="shared" si="6"/>
        <v>16737924.567646015</v>
      </c>
      <c r="BD11" s="271">
        <f t="shared" si="6"/>
        <v>57855314.143215567</v>
      </c>
      <c r="BE11" s="271">
        <f t="shared" si="6"/>
        <v>29671112.90388675</v>
      </c>
      <c r="BF11" s="271">
        <f t="shared" si="6"/>
        <v>4198199.9032941153</v>
      </c>
      <c r="BG11" s="271">
        <f t="shared" si="6"/>
        <v>5122717.1097366139</v>
      </c>
      <c r="BH11" s="271">
        <f t="shared" si="6"/>
        <v>70535.394570741628</v>
      </c>
      <c r="BI11" s="271">
        <f t="shared" si="6"/>
        <v>6974420.1088394783</v>
      </c>
      <c r="BJ11" s="271">
        <f t="shared" si="6"/>
        <v>9023532.272855537</v>
      </c>
      <c r="BK11" s="271">
        <f t="shared" si="6"/>
        <v>4457857.4278486557</v>
      </c>
      <c r="BL11" s="295">
        <f t="shared" si="6"/>
        <v>11682721.230327629</v>
      </c>
    </row>
    <row r="12" spans="1:64" x14ac:dyDescent="0.25">
      <c r="A12" s="1493"/>
      <c r="B12" s="126" t="s">
        <v>1322</v>
      </c>
      <c r="C12" s="127" t="s">
        <v>1331</v>
      </c>
      <c r="D12" s="270">
        <f t="shared" si="1"/>
        <v>110748.65393973693</v>
      </c>
      <c r="E12" s="249">
        <v>-38134.639118413412</v>
      </c>
      <c r="F12" s="249">
        <v>-3671.1155390749568</v>
      </c>
      <c r="G12" s="249">
        <v>21324.418399708677</v>
      </c>
      <c r="H12" s="249">
        <v>11153.914824455838</v>
      </c>
      <c r="I12" s="249">
        <v>52807.534012888034</v>
      </c>
      <c r="J12" s="249">
        <v>-1121.2998421637965</v>
      </c>
      <c r="K12" s="249">
        <v>904.10820345332991</v>
      </c>
      <c r="L12" s="249">
        <v>2619.5299145551658</v>
      </c>
      <c r="M12" s="249">
        <v>3398.1529992703026</v>
      </c>
      <c r="N12" s="249">
        <v>57035.932498720635</v>
      </c>
      <c r="O12" s="249">
        <v>4432.1175863370981</v>
      </c>
      <c r="P12" s="270">
        <f t="shared" si="2"/>
        <v>112369.76119710738</v>
      </c>
      <c r="Q12" s="249">
        <v>-39280.41663299378</v>
      </c>
      <c r="R12" s="249">
        <v>-3759.4424454574214</v>
      </c>
      <c r="S12" s="249">
        <v>21702.208356735166</v>
      </c>
      <c r="T12" s="249">
        <v>11355.067713666949</v>
      </c>
      <c r="U12" s="249">
        <v>53810.351186893451</v>
      </c>
      <c r="V12" s="249">
        <v>-1148.7935001883202</v>
      </c>
      <c r="W12" s="249">
        <v>921.3138543729998</v>
      </c>
      <c r="X12" s="249">
        <v>2668.3005776762993</v>
      </c>
      <c r="Y12" s="249">
        <v>3462.9193708559437</v>
      </c>
      <c r="Z12" s="249">
        <v>58122.649295514522</v>
      </c>
      <c r="AA12" s="250">
        <v>4515.6034200315635</v>
      </c>
      <c r="AB12" s="270">
        <f t="shared" si="3"/>
        <v>117814.54277783971</v>
      </c>
      <c r="AC12" s="249">
        <v>-38521.780744378208</v>
      </c>
      <c r="AD12" s="249">
        <v>-3787.9064427683652</v>
      </c>
      <c r="AE12" s="249">
        <v>22460.853445585577</v>
      </c>
      <c r="AF12" s="249">
        <v>11734.425637867564</v>
      </c>
      <c r="AG12" s="249">
        <v>55376.706295279262</v>
      </c>
      <c r="AH12" s="249">
        <v>-1152.8097924525152</v>
      </c>
      <c r="AI12" s="249">
        <v>948.01022897858627</v>
      </c>
      <c r="AJ12" s="249">
        <v>2750.0339423009609</v>
      </c>
      <c r="AK12" s="249">
        <v>3562.5780718961742</v>
      </c>
      <c r="AL12" s="249">
        <v>59795.015863477456</v>
      </c>
      <c r="AM12" s="250">
        <v>4649.4162720532222</v>
      </c>
      <c r="AN12" s="270">
        <f t="shared" si="4"/>
        <v>1734687.1435970259</v>
      </c>
      <c r="AO12" s="249">
        <v>1063645.5351832754</v>
      </c>
      <c r="AP12" s="249">
        <v>103315.38567246903</v>
      </c>
      <c r="AQ12" s="249">
        <v>250014.17723717686</v>
      </c>
      <c r="AR12" s="249">
        <v>130701.6383758569</v>
      </c>
      <c r="AS12" s="249">
        <v>15840.953251788207</v>
      </c>
      <c r="AT12" s="249">
        <v>31490.383707915156</v>
      </c>
      <c r="AU12" s="249">
        <v>271.20029424110879</v>
      </c>
      <c r="AV12" s="249">
        <v>30667.673229017706</v>
      </c>
      <c r="AW12" s="249">
        <v>39761.666667990714</v>
      </c>
      <c r="AX12" s="249">
        <v>17107.314094342782</v>
      </c>
      <c r="AY12" s="250">
        <v>51871.21588295231</v>
      </c>
      <c r="AZ12" s="853">
        <v>-432116.3016399378</v>
      </c>
      <c r="BA12" s="290">
        <f t="shared" si="5"/>
        <v>1643503.7998717723</v>
      </c>
      <c r="BB12" s="271">
        <f t="shared" si="6"/>
        <v>947708.69868748996</v>
      </c>
      <c r="BC12" s="271">
        <f t="shared" si="6"/>
        <v>92096.921245168283</v>
      </c>
      <c r="BD12" s="271">
        <f t="shared" si="6"/>
        <v>315501.65743920626</v>
      </c>
      <c r="BE12" s="271">
        <f t="shared" si="6"/>
        <v>164945.04655184725</v>
      </c>
      <c r="BF12" s="271">
        <f t="shared" si="6"/>
        <v>177835.54474684896</v>
      </c>
      <c r="BG12" s="271">
        <f t="shared" si="6"/>
        <v>28067.480573110523</v>
      </c>
      <c r="BH12" s="271">
        <f t="shared" si="6"/>
        <v>3044.6325810460248</v>
      </c>
      <c r="BI12" s="271">
        <f t="shared" si="6"/>
        <v>38705.537663550131</v>
      </c>
      <c r="BJ12" s="271">
        <f t="shared" si="6"/>
        <v>50185.317110013137</v>
      </c>
      <c r="BK12" s="271">
        <f t="shared" si="6"/>
        <v>192060.9117520554</v>
      </c>
      <c r="BL12" s="291">
        <f t="shared" si="6"/>
        <v>65468.353161374194</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1557152.4096534846</v>
      </c>
      <c r="E14" s="249">
        <v>1449925.7229372852</v>
      </c>
      <c r="F14" s="249">
        <v>103691.23671619942</v>
      </c>
      <c r="G14" s="249">
        <v>0</v>
      </c>
      <c r="H14" s="249">
        <v>0</v>
      </c>
      <c r="I14" s="249">
        <v>0</v>
      </c>
      <c r="J14" s="249">
        <v>0</v>
      </c>
      <c r="K14" s="249">
        <v>0</v>
      </c>
      <c r="L14" s="249">
        <v>3535.45</v>
      </c>
      <c r="M14" s="249">
        <v>0</v>
      </c>
      <c r="N14" s="249">
        <v>0</v>
      </c>
      <c r="O14" s="250">
        <v>0</v>
      </c>
      <c r="P14" s="271">
        <f t="shared" si="2"/>
        <v>1564731.4218139411</v>
      </c>
      <c r="Q14" s="249">
        <v>1476703.0660958567</v>
      </c>
      <c r="R14" s="249">
        <v>70137.425718084181</v>
      </c>
      <c r="S14" s="249">
        <v>7047.09</v>
      </c>
      <c r="T14" s="249">
        <v>0</v>
      </c>
      <c r="U14" s="249">
        <v>0</v>
      </c>
      <c r="V14" s="249">
        <v>7314</v>
      </c>
      <c r="W14" s="249">
        <v>0</v>
      </c>
      <c r="X14" s="249">
        <v>3529.84</v>
      </c>
      <c r="Y14" s="249">
        <v>0</v>
      </c>
      <c r="Z14" s="249">
        <v>0</v>
      </c>
      <c r="AA14" s="250">
        <v>0</v>
      </c>
      <c r="AB14" s="271">
        <f t="shared" si="3"/>
        <v>1677869.4695240024</v>
      </c>
      <c r="AC14" s="249">
        <v>1514655.2179254342</v>
      </c>
      <c r="AD14" s="249">
        <v>106700.83159856798</v>
      </c>
      <c r="AE14" s="249">
        <v>38853.61</v>
      </c>
      <c r="AF14" s="249">
        <v>14151.83</v>
      </c>
      <c r="AG14" s="249">
        <v>0</v>
      </c>
      <c r="AH14" s="249">
        <v>0</v>
      </c>
      <c r="AI14" s="249">
        <v>0</v>
      </c>
      <c r="AJ14" s="249">
        <v>3507.98</v>
      </c>
      <c r="AK14" s="249">
        <v>0</v>
      </c>
      <c r="AL14" s="249">
        <v>0</v>
      </c>
      <c r="AM14" s="250">
        <v>0</v>
      </c>
      <c r="AN14" s="270">
        <f t="shared" si="4"/>
        <v>4008976.8200000245</v>
      </c>
      <c r="AO14" s="249">
        <v>3701631.1200000243</v>
      </c>
      <c r="AP14" s="249">
        <v>233782.9200000001</v>
      </c>
      <c r="AQ14" s="249">
        <v>31684.630000000005</v>
      </c>
      <c r="AR14" s="249">
        <v>17389.95</v>
      </c>
      <c r="AS14" s="249">
        <v>0</v>
      </c>
      <c r="AT14" s="249">
        <v>0</v>
      </c>
      <c r="AU14" s="249">
        <v>0</v>
      </c>
      <c r="AV14" s="249">
        <v>24488.2</v>
      </c>
      <c r="AW14" s="249">
        <v>0</v>
      </c>
      <c r="AX14" s="249">
        <v>0</v>
      </c>
      <c r="AY14" s="250">
        <v>0</v>
      </c>
      <c r="AZ14" s="853">
        <v>-72476.267687571715</v>
      </c>
      <c r="BA14" s="290">
        <f t="shared" si="5"/>
        <v>8736253.8533038795</v>
      </c>
      <c r="BB14" s="271">
        <f t="shared" si="6"/>
        <v>8142915.1269586002</v>
      </c>
      <c r="BC14" s="271">
        <f t="shared" si="6"/>
        <v>514312.41403285164</v>
      </c>
      <c r="BD14" s="271">
        <f t="shared" si="6"/>
        <v>77585.33</v>
      </c>
      <c r="BE14" s="271">
        <f t="shared" si="6"/>
        <v>31541.78</v>
      </c>
      <c r="BF14" s="271">
        <f t="shared" si="6"/>
        <v>0</v>
      </c>
      <c r="BG14" s="271">
        <f t="shared" si="6"/>
        <v>7314</v>
      </c>
      <c r="BH14" s="271">
        <f t="shared" si="6"/>
        <v>0</v>
      </c>
      <c r="BI14" s="271">
        <f t="shared" si="6"/>
        <v>35061.47</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354161.98841437575</v>
      </c>
      <c r="Q16" s="249">
        <v>214620.86723191448</v>
      </c>
      <c r="R16" s="249">
        <v>20846.830018051369</v>
      </c>
      <c r="S16" s="249">
        <v>52280.471045132326</v>
      </c>
      <c r="T16" s="249">
        <v>27331.022969061694</v>
      </c>
      <c r="U16" s="249">
        <v>3411.6487787866972</v>
      </c>
      <c r="V16" s="249">
        <v>6354.084361096815</v>
      </c>
      <c r="W16" s="249">
        <v>58.408110796604113</v>
      </c>
      <c r="X16" s="249">
        <v>6412.9179392504784</v>
      </c>
      <c r="Y16" s="249">
        <v>8314.5631416336437</v>
      </c>
      <c r="Z16" s="249">
        <v>3684.3835286046669</v>
      </c>
      <c r="AA16" s="250">
        <v>10846.791290047078</v>
      </c>
      <c r="AB16" s="270">
        <f t="shared" si="3"/>
        <v>497178.06362369104</v>
      </c>
      <c r="AC16" s="249">
        <v>321806.52652201988</v>
      </c>
      <c r="AD16" s="249">
        <v>31258.125286833714</v>
      </c>
      <c r="AE16" s="249">
        <v>62633.801782843198</v>
      </c>
      <c r="AF16" s="249">
        <v>32743.505193148587</v>
      </c>
      <c r="AG16" s="249">
        <v>4086.5807088866204</v>
      </c>
      <c r="AH16" s="249">
        <v>9527.4324619278705</v>
      </c>
      <c r="AI16" s="249">
        <v>69.96308069812541</v>
      </c>
      <c r="AJ16" s="249">
        <v>7682.8961757040543</v>
      </c>
      <c r="AK16" s="249">
        <v>9961.132509201123</v>
      </c>
      <c r="AL16" s="249">
        <v>4413.2710101214116</v>
      </c>
      <c r="AM16" s="250">
        <v>12994.828892306496</v>
      </c>
      <c r="AN16" s="270">
        <f t="shared" si="4"/>
        <v>259421.39437313654</v>
      </c>
      <c r="AO16" s="249">
        <v>193869.04838828166</v>
      </c>
      <c r="AP16" s="249">
        <v>18831.137669128271</v>
      </c>
      <c r="AQ16" s="249">
        <v>19820.928192243089</v>
      </c>
      <c r="AR16" s="249">
        <v>10361.923541634898</v>
      </c>
      <c r="AS16" s="249">
        <v>525.85946162854373</v>
      </c>
      <c r="AT16" s="249">
        <v>5739.7041785949987</v>
      </c>
      <c r="AU16" s="249">
        <v>9.0028193667595868</v>
      </c>
      <c r="AV16" s="249">
        <v>2431.3091185980443</v>
      </c>
      <c r="AW16" s="249">
        <v>3152.2737971875208</v>
      </c>
      <c r="AX16" s="249">
        <v>567.89783017293951</v>
      </c>
      <c r="AY16" s="250">
        <v>4112.3093762998578</v>
      </c>
      <c r="AZ16" s="853">
        <v>0</v>
      </c>
      <c r="BA16" s="290">
        <f t="shared" si="5"/>
        <v>1110761.4464112038</v>
      </c>
      <c r="BB16" s="271">
        <f t="shared" si="6"/>
        <v>730296.44214221602</v>
      </c>
      <c r="BC16" s="271">
        <f t="shared" si="6"/>
        <v>70936.092974013358</v>
      </c>
      <c r="BD16" s="271">
        <f t="shared" si="6"/>
        <v>134735.20102021861</v>
      </c>
      <c r="BE16" s="271">
        <f t="shared" si="6"/>
        <v>70436.451703845174</v>
      </c>
      <c r="BF16" s="271">
        <f t="shared" si="6"/>
        <v>8024.0889493018612</v>
      </c>
      <c r="BG16" s="271">
        <f t="shared" si="6"/>
        <v>21621.221001619684</v>
      </c>
      <c r="BH16" s="271">
        <f t="shared" si="6"/>
        <v>137.3740108614891</v>
      </c>
      <c r="BI16" s="271">
        <f t="shared" si="6"/>
        <v>16527.123233552578</v>
      </c>
      <c r="BJ16" s="271">
        <f t="shared" si="6"/>
        <v>21427.969448022286</v>
      </c>
      <c r="BK16" s="271">
        <f t="shared" si="6"/>
        <v>8665.5523688990179</v>
      </c>
      <c r="BL16" s="291">
        <f t="shared" si="6"/>
        <v>27953.929558653432</v>
      </c>
    </row>
    <row r="17" spans="1:64" s="209" customFormat="1" x14ac:dyDescent="0.25">
      <c r="A17" s="1493"/>
      <c r="B17" s="128" t="s">
        <v>204</v>
      </c>
      <c r="C17" s="309" t="s">
        <v>14</v>
      </c>
      <c r="D17" s="272">
        <f>SUM(D11:D16)</f>
        <v>47314689.085591421</v>
      </c>
      <c r="E17" s="272">
        <f>SUM(E11:E16)</f>
        <v>26251251.657830052</v>
      </c>
      <c r="F17" s="272">
        <f>SUM(F11:F16)</f>
        <v>1870027.5932282063</v>
      </c>
      <c r="G17" s="272">
        <f t="shared" ref="G17:O17" si="7">SUM(G11:G16)</f>
        <v>8407698.9183542319</v>
      </c>
      <c r="H17" s="272">
        <f t="shared" si="7"/>
        <v>3678895.1788843814</v>
      </c>
      <c r="I17" s="272">
        <f t="shared" si="7"/>
        <v>788680.40876941942</v>
      </c>
      <c r="J17" s="272">
        <f t="shared" si="7"/>
        <v>793449.59310653515</v>
      </c>
      <c r="K17" s="272">
        <f t="shared" si="7"/>
        <v>13193.157744579319</v>
      </c>
      <c r="L17" s="272">
        <f t="shared" si="7"/>
        <v>788247.16618570022</v>
      </c>
      <c r="M17" s="272">
        <f t="shared" si="7"/>
        <v>1126552.025955051</v>
      </c>
      <c r="N17" s="272">
        <f t="shared" si="7"/>
        <v>1220603.3940826848</v>
      </c>
      <c r="O17" s="272">
        <f t="shared" si="7"/>
        <v>2376089.9914505798</v>
      </c>
      <c r="P17" s="288">
        <f>SUM(P11:P16)</f>
        <v>49317293.372184493</v>
      </c>
      <c r="Q17" s="272">
        <f>SUM(Q11:Q16)</f>
        <v>27503920.371938858</v>
      </c>
      <c r="R17" s="272">
        <f>SUM(R11:R16)</f>
        <v>2022518.8118591276</v>
      </c>
      <c r="S17" s="272">
        <f t="shared" ref="S17:AA17" si="8">SUM(S11:S16)</f>
        <v>8946079.0292551704</v>
      </c>
      <c r="T17" s="272">
        <f t="shared" si="8"/>
        <v>3787561.821708173</v>
      </c>
      <c r="U17" s="272">
        <f t="shared" si="8"/>
        <v>797921.24629184068</v>
      </c>
      <c r="V17" s="272">
        <f t="shared" si="8"/>
        <v>810114.20222914394</v>
      </c>
      <c r="W17" s="272">
        <f t="shared" si="8"/>
        <v>14293.208981698606</v>
      </c>
      <c r="X17" s="272">
        <f t="shared" si="8"/>
        <v>786174.63032645441</v>
      </c>
      <c r="Y17" s="272">
        <f t="shared" si="8"/>
        <v>1110413.8961348382</v>
      </c>
      <c r="Z17" s="272">
        <f t="shared" si="8"/>
        <v>1170552.0009789495</v>
      </c>
      <c r="AA17" s="281">
        <f t="shared" si="8"/>
        <v>2367744.1524802293</v>
      </c>
      <c r="AB17" s="288">
        <f>SUM(AB11:AB16)</f>
        <v>51511312.287831068</v>
      </c>
      <c r="AC17" s="272">
        <f>SUM(AC11:AC16)</f>
        <v>29328091.386889502</v>
      </c>
      <c r="AD17" s="272">
        <f>SUM(AD11:AD16)</f>
        <v>2253837.9274691157</v>
      </c>
      <c r="AE17" s="272">
        <f t="shared" ref="AE17:AM17" si="9">SUM(AE11:AE16)</f>
        <v>9115643.3286361769</v>
      </c>
      <c r="AF17" s="272">
        <f t="shared" si="9"/>
        <v>3789433.6896323995</v>
      </c>
      <c r="AG17" s="272">
        <f t="shared" si="9"/>
        <v>827585.51921558951</v>
      </c>
      <c r="AH17" s="272">
        <f t="shared" si="9"/>
        <v>790686.72808915528</v>
      </c>
      <c r="AI17" s="272">
        <f t="shared" si="9"/>
        <v>15098.19132276335</v>
      </c>
      <c r="AJ17" s="272">
        <f t="shared" si="9"/>
        <v>873232.96087680978</v>
      </c>
      <c r="AK17" s="272">
        <f t="shared" si="9"/>
        <v>1061883.8168585051</v>
      </c>
      <c r="AL17" s="272">
        <f t="shared" si="9"/>
        <v>1124908.4049834607</v>
      </c>
      <c r="AM17" s="272">
        <f t="shared" si="9"/>
        <v>2330910.3338575955</v>
      </c>
      <c r="AN17" s="288">
        <f>SUM(AN11:AN16)</f>
        <v>183685295.05797017</v>
      </c>
      <c r="AO17" s="272">
        <f>SUM(AO11:AO16)</f>
        <v>100776799.92357159</v>
      </c>
      <c r="AP17" s="272">
        <f t="shared" ref="AP17:AZ17" si="10">SUM(AP11:AP16)</f>
        <v>11268885.663341599</v>
      </c>
      <c r="AQ17" s="272">
        <f t="shared" si="10"/>
        <v>31913715.055429414</v>
      </c>
      <c r="AR17" s="272">
        <f t="shared" si="10"/>
        <v>18682145.491917487</v>
      </c>
      <c r="AS17" s="272">
        <f t="shared" si="10"/>
        <v>1969872.3627134166</v>
      </c>
      <c r="AT17" s="272">
        <f t="shared" si="10"/>
        <v>2785469.2878865101</v>
      </c>
      <c r="AU17" s="272">
        <f t="shared" si="10"/>
        <v>31132.843113607869</v>
      </c>
      <c r="AV17" s="272">
        <f t="shared" si="10"/>
        <v>4617059.482347616</v>
      </c>
      <c r="AW17" s="272">
        <f t="shared" si="10"/>
        <v>5796295.8204651782</v>
      </c>
      <c r="AX17" s="272">
        <f t="shared" si="10"/>
        <v>1142520.0919245156</v>
      </c>
      <c r="AY17" s="281">
        <f t="shared" si="10"/>
        <v>4701399.0352592524</v>
      </c>
      <c r="AZ17" s="293">
        <f t="shared" si="10"/>
        <v>497509.19801703212</v>
      </c>
      <c r="BA17" s="292">
        <f>SUM(BA11:BA16)</f>
        <v>332326099.00159413</v>
      </c>
      <c r="BB17" s="272">
        <f>SUM(BB11:BB16)</f>
        <v>183860063.34023002</v>
      </c>
      <c r="BC17" s="272">
        <f t="shared" ref="BC17:BL17" si="11">SUM(BC11:BC16)</f>
        <v>17415269.995898049</v>
      </c>
      <c r="BD17" s="272">
        <f t="shared" si="11"/>
        <v>58383136.331674993</v>
      </c>
      <c r="BE17" s="272">
        <f t="shared" si="11"/>
        <v>29938036.182142444</v>
      </c>
      <c r="BF17" s="272">
        <f t="shared" si="11"/>
        <v>4384059.5369902663</v>
      </c>
      <c r="BG17" s="272">
        <f t="shared" si="11"/>
        <v>5179719.8113113437</v>
      </c>
      <c r="BH17" s="272">
        <f t="shared" si="11"/>
        <v>73717.401162649141</v>
      </c>
      <c r="BI17" s="272">
        <f t="shared" si="11"/>
        <v>7064714.2397365812</v>
      </c>
      <c r="BJ17" s="272">
        <f>SUM(BJ11:BJ16)</f>
        <v>9095145.5594135728</v>
      </c>
      <c r="BK17" s="272">
        <f t="shared" si="11"/>
        <v>4658583.89196961</v>
      </c>
      <c r="BL17" s="293">
        <f t="shared" si="11"/>
        <v>11776143.513047656</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2" t="s">
        <v>0</v>
      </c>
      <c r="B20" s="124">
        <v>2.1</v>
      </c>
      <c r="C20" s="125" t="s">
        <v>150</v>
      </c>
      <c r="D20" s="273">
        <f t="shared" ref="D20:D27" si="12">SUM(E20:O20)</f>
        <v>8419616.4680211917</v>
      </c>
      <c r="E20" s="251">
        <v>4782947.8006878141</v>
      </c>
      <c r="F20" s="251">
        <v>204454.48287458342</v>
      </c>
      <c r="G20" s="251">
        <v>1996826.373209659</v>
      </c>
      <c r="H20" s="251">
        <v>535299.5259885306</v>
      </c>
      <c r="I20" s="251">
        <v>13816.584168474259</v>
      </c>
      <c r="J20" s="251">
        <v>48912.18316345261</v>
      </c>
      <c r="K20" s="251">
        <v>76.265824027576201</v>
      </c>
      <c r="L20" s="251">
        <v>67505.084018006106</v>
      </c>
      <c r="M20" s="251">
        <v>66849.590693268838</v>
      </c>
      <c r="N20" s="251">
        <v>124879.96920745296</v>
      </c>
      <c r="O20" s="252">
        <v>578048.60818592284</v>
      </c>
      <c r="P20" s="273">
        <f t="shared" ref="P20:P27" si="13">SUM(Q20:AA20)</f>
        <v>9308051.3948607463</v>
      </c>
      <c r="Q20" s="251">
        <v>5839798.714372281</v>
      </c>
      <c r="R20" s="251">
        <v>173161.50546409888</v>
      </c>
      <c r="S20" s="251">
        <v>1723283.7092274348</v>
      </c>
      <c r="T20" s="251">
        <v>542411.42832931783</v>
      </c>
      <c r="U20" s="251">
        <v>76927.215116590509</v>
      </c>
      <c r="V20" s="251">
        <v>22424.443163452604</v>
      </c>
      <c r="W20" s="251">
        <v>15802.722520259287</v>
      </c>
      <c r="X20" s="251">
        <v>90499.785260683217</v>
      </c>
      <c r="Y20" s="251">
        <v>88804.879771179229</v>
      </c>
      <c r="Z20" s="251">
        <v>58333.008568278201</v>
      </c>
      <c r="AA20" s="252">
        <v>676603.98306717153</v>
      </c>
      <c r="AB20" s="273">
        <f t="shared" ref="AB20:AB27" si="14">SUM(AC20:AM20)</f>
        <v>17266990.793091897</v>
      </c>
      <c r="AC20" s="251">
        <v>10317301.125938956</v>
      </c>
      <c r="AD20" s="251">
        <v>709377.49289953895</v>
      </c>
      <c r="AE20" s="251">
        <v>3011826.884606217</v>
      </c>
      <c r="AF20" s="251">
        <v>1423026.3154115938</v>
      </c>
      <c r="AG20" s="251">
        <v>37791.806255059819</v>
      </c>
      <c r="AH20" s="251">
        <v>195097.8631634526</v>
      </c>
      <c r="AI20" s="251">
        <v>2357.5916634131991</v>
      </c>
      <c r="AJ20" s="251">
        <v>118579.57019770151</v>
      </c>
      <c r="AK20" s="251">
        <v>267787.72672206553</v>
      </c>
      <c r="AL20" s="251">
        <v>97108.140676313255</v>
      </c>
      <c r="AM20" s="252">
        <v>1086736.2755575851</v>
      </c>
      <c r="AN20" s="276">
        <f t="shared" ref="AN20:AN27" si="15">SUM(AO20:AY20)</f>
        <v>23365891.963028215</v>
      </c>
      <c r="AO20" s="251">
        <v>10993216.197899792</v>
      </c>
      <c r="AP20" s="251">
        <v>804304.75227253605</v>
      </c>
      <c r="AQ20" s="251">
        <v>5454384.149979461</v>
      </c>
      <c r="AR20" s="251">
        <v>3547373.1136658886</v>
      </c>
      <c r="AS20" s="251">
        <v>389275.66631568671</v>
      </c>
      <c r="AT20" s="251">
        <v>250588.60000000003</v>
      </c>
      <c r="AU20" s="251">
        <v>1516.0832255067571</v>
      </c>
      <c r="AV20" s="249">
        <v>299247.54528028943</v>
      </c>
      <c r="AW20" s="251">
        <v>381571.29486097442</v>
      </c>
      <c r="AX20" s="251">
        <v>126032.18466206717</v>
      </c>
      <c r="AY20" s="252">
        <v>1118382.374866012</v>
      </c>
      <c r="AZ20" s="854">
        <v>1675406.3423514864</v>
      </c>
      <c r="BA20" s="294">
        <f t="shared" ref="BA20:BA27" si="16">SUM(BB20:BL20)+AZ20</f>
        <v>60035956.961353526</v>
      </c>
      <c r="BB20" s="271">
        <f t="shared" ref="BB20:BL27" si="17">E20+Q20+AC20+AO20</f>
        <v>31933263.838898841</v>
      </c>
      <c r="BC20" s="271">
        <f t="shared" si="17"/>
        <v>1891298.2335107573</v>
      </c>
      <c r="BD20" s="271">
        <f t="shared" si="17"/>
        <v>12186321.117022771</v>
      </c>
      <c r="BE20" s="271">
        <f t="shared" si="17"/>
        <v>6048110.383395331</v>
      </c>
      <c r="BF20" s="271">
        <f t="shared" si="17"/>
        <v>517811.2718558113</v>
      </c>
      <c r="BG20" s="271">
        <f t="shared" si="17"/>
        <v>517023.08949035784</v>
      </c>
      <c r="BH20" s="271">
        <f t="shared" si="17"/>
        <v>19752.663233206818</v>
      </c>
      <c r="BI20" s="271">
        <f t="shared" si="17"/>
        <v>575831.98475668021</v>
      </c>
      <c r="BJ20" s="271">
        <f t="shared" si="17"/>
        <v>805013.49204748799</v>
      </c>
      <c r="BK20" s="271">
        <f t="shared" si="17"/>
        <v>406353.30311411159</v>
      </c>
      <c r="BL20" s="295">
        <f t="shared" si="17"/>
        <v>3459771.2416766915</v>
      </c>
    </row>
    <row r="21" spans="1:64" ht="24.75" x14ac:dyDescent="0.25">
      <c r="A21" s="1493"/>
      <c r="B21" s="126">
        <v>2.2000000000000002</v>
      </c>
      <c r="C21" s="127" t="s">
        <v>151</v>
      </c>
      <c r="D21" s="274">
        <f t="shared" si="12"/>
        <v>-1348147.9766425476</v>
      </c>
      <c r="E21" s="253">
        <v>-818906.24541560654</v>
      </c>
      <c r="F21" s="253">
        <v>-44607.806626550417</v>
      </c>
      <c r="G21" s="253">
        <v>-233607.24989733114</v>
      </c>
      <c r="H21" s="253">
        <v>-122176.32690175279</v>
      </c>
      <c r="I21" s="253">
        <v>-14128.833797058016</v>
      </c>
      <c r="J21" s="253">
        <v>-13221.295165062078</v>
      </c>
      <c r="K21" s="253">
        <v>-512.82699348975643</v>
      </c>
      <c r="L21" s="253">
        <v>-11167.855397315607</v>
      </c>
      <c r="M21" s="253">
        <v>-11969.797848434991</v>
      </c>
      <c r="N21" s="253">
        <v>-11059.269562322002</v>
      </c>
      <c r="O21" s="254">
        <v>-66790.469037624178</v>
      </c>
      <c r="P21" s="274">
        <f t="shared" si="13"/>
        <v>-1490502.9184276022</v>
      </c>
      <c r="Q21" s="253">
        <v>-823945.33057027264</v>
      </c>
      <c r="R21" s="253">
        <v>-44882.297799883687</v>
      </c>
      <c r="S21" s="253">
        <v>-299815.64310164849</v>
      </c>
      <c r="T21" s="253">
        <v>-156803.24150018912</v>
      </c>
      <c r="U21" s="253">
        <v>-18019.79451626457</v>
      </c>
      <c r="V21" s="253">
        <v>-16862.327459957069</v>
      </c>
      <c r="W21" s="253">
        <v>-654.05518798043886</v>
      </c>
      <c r="X21" s="253">
        <v>-14333.021554270897</v>
      </c>
      <c r="Y21" s="253">
        <v>-15362.248565926313</v>
      </c>
      <c r="Z21" s="253">
        <v>-14104.898385492939</v>
      </c>
      <c r="AA21" s="254">
        <v>-85720.059785716468</v>
      </c>
      <c r="AB21" s="274">
        <f t="shared" si="14"/>
        <v>-5324849.3859538278</v>
      </c>
      <c r="AC21" s="253">
        <v>-3075425.7088450757</v>
      </c>
      <c r="AD21" s="253">
        <v>-167525.88722150732</v>
      </c>
      <c r="AE21" s="253">
        <v>-1011269.2026635227</v>
      </c>
      <c r="AF21" s="253">
        <v>-528892.64671620529</v>
      </c>
      <c r="AG21" s="253">
        <v>-55337.242389657396</v>
      </c>
      <c r="AH21" s="253">
        <v>-51782.760400691361</v>
      </c>
      <c r="AI21" s="253">
        <v>-2008.5473472418525</v>
      </c>
      <c r="AJ21" s="253">
        <v>-48344.853287166319</v>
      </c>
      <c r="AK21" s="253">
        <v>-51816.405233785925</v>
      </c>
      <c r="AL21" s="253">
        <v>-43314.932372564588</v>
      </c>
      <c r="AM21" s="254">
        <v>-289131.1994764104</v>
      </c>
      <c r="AN21" s="289">
        <f t="shared" si="15"/>
        <v>5074015.0503330203</v>
      </c>
      <c r="AO21" s="253">
        <v>3399963.9269405529</v>
      </c>
      <c r="AP21" s="253">
        <v>185204.27001168989</v>
      </c>
      <c r="AQ21" s="253">
        <v>1036581.5322247759</v>
      </c>
      <c r="AR21" s="253">
        <v>542130.96638513578</v>
      </c>
      <c r="AS21" s="253">
        <v>-268769.17482732242</v>
      </c>
      <c r="AT21" s="253">
        <v>0</v>
      </c>
      <c r="AU21" s="253">
        <v>-9755.3761229832453</v>
      </c>
      <c r="AV21" s="253">
        <v>49554.93746235143</v>
      </c>
      <c r="AW21" s="253">
        <v>53113.383251609957</v>
      </c>
      <c r="AX21" s="253">
        <v>-210377.64313408054</v>
      </c>
      <c r="AY21" s="254">
        <v>296368.22814129142</v>
      </c>
      <c r="AZ21" s="524">
        <v>-4606625.4934320385</v>
      </c>
      <c r="BA21" s="296">
        <f t="shared" si="16"/>
        <v>-7696110.7241229964</v>
      </c>
      <c r="BB21" s="271">
        <f t="shared" si="17"/>
        <v>-1318313.357890402</v>
      </c>
      <c r="BC21" s="271">
        <f t="shared" si="17"/>
        <v>-71811.721636251517</v>
      </c>
      <c r="BD21" s="271">
        <f t="shared" si="17"/>
        <v>-508110.56343772647</v>
      </c>
      <c r="BE21" s="271">
        <f t="shared" si="17"/>
        <v>-265741.24873301142</v>
      </c>
      <c r="BF21" s="271">
        <f t="shared" si="17"/>
        <v>-356255.04553030239</v>
      </c>
      <c r="BG21" s="271">
        <f t="shared" si="17"/>
        <v>-81866.3830257105</v>
      </c>
      <c r="BH21" s="271">
        <f t="shared" si="17"/>
        <v>-12930.805651695293</v>
      </c>
      <c r="BI21" s="271">
        <f t="shared" si="17"/>
        <v>-24290.792776401388</v>
      </c>
      <c r="BJ21" s="271">
        <f t="shared" si="17"/>
        <v>-26035.068396537266</v>
      </c>
      <c r="BK21" s="271">
        <f t="shared" si="17"/>
        <v>-278856.74345446005</v>
      </c>
      <c r="BL21" s="291">
        <f t="shared" si="17"/>
        <v>-145273.50015845965</v>
      </c>
    </row>
    <row r="22" spans="1:64" x14ac:dyDescent="0.25">
      <c r="A22" s="1493"/>
      <c r="B22" s="126">
        <v>2.2999999999999998</v>
      </c>
      <c r="C22" s="127" t="s">
        <v>152</v>
      </c>
      <c r="D22" s="274">
        <f t="shared" si="12"/>
        <v>2060657.5043634824</v>
      </c>
      <c r="E22" s="253">
        <v>1556119.0035762903</v>
      </c>
      <c r="F22" s="253">
        <v>109575.56534860705</v>
      </c>
      <c r="G22" s="253">
        <v>202712.91092472945</v>
      </c>
      <c r="H22" s="253">
        <v>106067.76568545845</v>
      </c>
      <c r="I22" s="253">
        <v>4316.3596527611753</v>
      </c>
      <c r="J22" s="253">
        <v>12013.67313623667</v>
      </c>
      <c r="K22" s="253">
        <v>87.393004741288138</v>
      </c>
      <c r="L22" s="253">
        <v>10645.719880146446</v>
      </c>
      <c r="M22" s="253">
        <v>8837.9557903179557</v>
      </c>
      <c r="N22" s="253">
        <v>9481.5719037898652</v>
      </c>
      <c r="O22" s="254">
        <v>40799.585460404014</v>
      </c>
      <c r="P22" s="274">
        <f t="shared" si="13"/>
        <v>2396954.6160473614</v>
      </c>
      <c r="Q22" s="253">
        <v>1849034.5805013576</v>
      </c>
      <c r="R22" s="253">
        <v>133136.81744333362</v>
      </c>
      <c r="S22" s="253">
        <v>187908.15589578144</v>
      </c>
      <c r="T22" s="253">
        <v>113302.07520560206</v>
      </c>
      <c r="U22" s="253">
        <v>11620.425528446016</v>
      </c>
      <c r="V22" s="253">
        <v>21182.293136236665</v>
      </c>
      <c r="W22" s="253">
        <v>795.75283135242296</v>
      </c>
      <c r="X22" s="253">
        <v>19074.849142417141</v>
      </c>
      <c r="Y22" s="253">
        <v>5873.0087197163011</v>
      </c>
      <c r="Z22" s="253">
        <v>17047.08746811948</v>
      </c>
      <c r="AA22" s="254">
        <v>37979.570174998822</v>
      </c>
      <c r="AB22" s="274">
        <f t="shared" si="14"/>
        <v>3794473.9810084892</v>
      </c>
      <c r="AC22" s="253">
        <v>2904857.4451782252</v>
      </c>
      <c r="AD22" s="253">
        <v>231895.4434703486</v>
      </c>
      <c r="AE22" s="253">
        <v>311181.92321470333</v>
      </c>
      <c r="AF22" s="253">
        <v>187715.97528536036</v>
      </c>
      <c r="AG22" s="253">
        <v>11288.756151728059</v>
      </c>
      <c r="AH22" s="253">
        <v>31129.393136236664</v>
      </c>
      <c r="AI22" s="253">
        <v>39.880614762912231</v>
      </c>
      <c r="AJ22" s="253">
        <v>24288.31511595663</v>
      </c>
      <c r="AK22" s="253">
        <v>8374.7066411934611</v>
      </c>
      <c r="AL22" s="253">
        <v>14368.689573523945</v>
      </c>
      <c r="AM22" s="254">
        <v>69333.45262644958</v>
      </c>
      <c r="AN22" s="289">
        <f t="shared" si="15"/>
        <v>8651370.2275557537</v>
      </c>
      <c r="AO22" s="253">
        <v>6571650.4559185039</v>
      </c>
      <c r="AP22" s="253">
        <v>589220.90454024915</v>
      </c>
      <c r="AQ22" s="253">
        <v>636339.32885692094</v>
      </c>
      <c r="AR22" s="253">
        <v>514929.65700676508</v>
      </c>
      <c r="AS22" s="253">
        <v>103537.31205235313</v>
      </c>
      <c r="AT22" s="253">
        <v>70738.069999999992</v>
      </c>
      <c r="AU22" s="253">
        <v>1089.1875804419531</v>
      </c>
      <c r="AV22" s="253">
        <v>53134.971757271764</v>
      </c>
      <c r="AW22" s="253">
        <v>10728.767769345424</v>
      </c>
      <c r="AX22" s="253">
        <v>12411.129820304344</v>
      </c>
      <c r="AY22" s="254">
        <v>87590.442253596571</v>
      </c>
      <c r="AZ22" s="524">
        <v>-50052.472398854399</v>
      </c>
      <c r="BA22" s="296">
        <f t="shared" si="16"/>
        <v>16853403.856576227</v>
      </c>
      <c r="BB22" s="271">
        <f t="shared" si="17"/>
        <v>12881661.485174377</v>
      </c>
      <c r="BC22" s="271">
        <f t="shared" si="17"/>
        <v>1063828.7308025383</v>
      </c>
      <c r="BD22" s="271">
        <f t="shared" si="17"/>
        <v>1338142.3188921353</v>
      </c>
      <c r="BE22" s="271">
        <f t="shared" si="17"/>
        <v>922015.47318318603</v>
      </c>
      <c r="BF22" s="271">
        <f t="shared" si="17"/>
        <v>130762.85338528838</v>
      </c>
      <c r="BG22" s="271">
        <f t="shared" si="17"/>
        <v>135063.42940870998</v>
      </c>
      <c r="BH22" s="271">
        <f t="shared" si="17"/>
        <v>2012.2140312985764</v>
      </c>
      <c r="BI22" s="271">
        <f t="shared" si="17"/>
        <v>107143.85589579197</v>
      </c>
      <c r="BJ22" s="271">
        <f t="shared" si="17"/>
        <v>33814.438920573142</v>
      </c>
      <c r="BK22" s="271">
        <f t="shared" si="17"/>
        <v>53308.478765737629</v>
      </c>
      <c r="BL22" s="291">
        <f t="shared" si="17"/>
        <v>235703.05051544897</v>
      </c>
    </row>
    <row r="23" spans="1:64" x14ac:dyDescent="0.25">
      <c r="A23" s="1493"/>
      <c r="B23" s="126">
        <v>2.4</v>
      </c>
      <c r="C23" s="127" t="s">
        <v>153</v>
      </c>
      <c r="D23" s="274">
        <f t="shared" si="12"/>
        <v>2755050.9675107803</v>
      </c>
      <c r="E23" s="253">
        <v>1538329.1444254047</v>
      </c>
      <c r="F23" s="253">
        <v>71047.37053792768</v>
      </c>
      <c r="G23" s="253">
        <v>908007.83729231067</v>
      </c>
      <c r="H23" s="253">
        <v>122305.32843283977</v>
      </c>
      <c r="I23" s="253">
        <v>12042.673907592183</v>
      </c>
      <c r="J23" s="253">
        <v>27391.149244257267</v>
      </c>
      <c r="K23" s="253">
        <v>145.23292699804074</v>
      </c>
      <c r="L23" s="253">
        <v>6063.7033631896438</v>
      </c>
      <c r="M23" s="253">
        <v>13181.017813632861</v>
      </c>
      <c r="N23" s="253">
        <v>19258.726300687173</v>
      </c>
      <c r="O23" s="254">
        <v>37278.78326594118</v>
      </c>
      <c r="P23" s="274">
        <f t="shared" si="13"/>
        <v>2514929.1233081827</v>
      </c>
      <c r="Q23" s="253">
        <v>1637879.7541138439</v>
      </c>
      <c r="R23" s="253">
        <v>77726.43546570203</v>
      </c>
      <c r="S23" s="253">
        <v>567151.53000801837</v>
      </c>
      <c r="T23" s="253">
        <v>86357.484976361535</v>
      </c>
      <c r="U23" s="253">
        <v>7865.0676652839338</v>
      </c>
      <c r="V23" s="253">
        <v>62062.299244257258</v>
      </c>
      <c r="W23" s="253">
        <v>193.67082563285635</v>
      </c>
      <c r="X23" s="253">
        <v>4846.0540317372306</v>
      </c>
      <c r="Y23" s="253">
        <v>10268.689710846138</v>
      </c>
      <c r="Z23" s="253">
        <v>18433.816758383502</v>
      </c>
      <c r="AA23" s="254">
        <v>42144.320508115794</v>
      </c>
      <c r="AB23" s="274">
        <f t="shared" si="14"/>
        <v>4233637.283387186</v>
      </c>
      <c r="AC23" s="253">
        <v>2670489.7481646291</v>
      </c>
      <c r="AD23" s="253">
        <v>183236.77291171055</v>
      </c>
      <c r="AE23" s="253">
        <v>731745.87735824031</v>
      </c>
      <c r="AF23" s="253">
        <v>464418.80983675882</v>
      </c>
      <c r="AG23" s="253">
        <v>14600.701876649257</v>
      </c>
      <c r="AH23" s="253">
        <v>47599.189244257264</v>
      </c>
      <c r="AI23" s="253">
        <v>759.57365689522692</v>
      </c>
      <c r="AJ23" s="253">
        <v>11155.71107436029</v>
      </c>
      <c r="AK23" s="253">
        <v>21695.769323066474</v>
      </c>
      <c r="AL23" s="253">
        <v>19860.887518254611</v>
      </c>
      <c r="AM23" s="254">
        <v>68074.242422363954</v>
      </c>
      <c r="AN23" s="289">
        <f t="shared" si="15"/>
        <v>8355111.7427407429</v>
      </c>
      <c r="AO23" s="253">
        <v>5269365.157903688</v>
      </c>
      <c r="AP23" s="253">
        <v>426503.98047949548</v>
      </c>
      <c r="AQ23" s="253">
        <v>1496588.026499104</v>
      </c>
      <c r="AR23" s="253">
        <v>718042.20784621278</v>
      </c>
      <c r="AS23" s="253">
        <v>124059.15124388864</v>
      </c>
      <c r="AT23" s="253">
        <v>104033.09</v>
      </c>
      <c r="AU23" s="253">
        <v>1024.8282433972636</v>
      </c>
      <c r="AV23" s="253">
        <v>49450.837303357381</v>
      </c>
      <c r="AW23" s="253">
        <v>59459.249768409791</v>
      </c>
      <c r="AX23" s="253">
        <v>18203.783714930782</v>
      </c>
      <c r="AY23" s="254">
        <v>88381.42973825903</v>
      </c>
      <c r="AZ23" s="524">
        <v>-135496.25560399052</v>
      </c>
      <c r="BA23" s="296">
        <f t="shared" si="16"/>
        <v>17723232.8613429</v>
      </c>
      <c r="BB23" s="271">
        <f t="shared" si="17"/>
        <v>11116063.804607566</v>
      </c>
      <c r="BC23" s="271">
        <f t="shared" si="17"/>
        <v>758514.55939483573</v>
      </c>
      <c r="BD23" s="271">
        <f t="shared" si="17"/>
        <v>3703493.2711576736</v>
      </c>
      <c r="BE23" s="271">
        <f t="shared" si="17"/>
        <v>1391123.8310921728</v>
      </c>
      <c r="BF23" s="271">
        <f t="shared" si="17"/>
        <v>158567.59469341402</v>
      </c>
      <c r="BG23" s="271">
        <f t="shared" si="17"/>
        <v>241085.72773277177</v>
      </c>
      <c r="BH23" s="271">
        <f t="shared" si="17"/>
        <v>2123.3056529233877</v>
      </c>
      <c r="BI23" s="271">
        <f t="shared" si="17"/>
        <v>71516.30577264454</v>
      </c>
      <c r="BJ23" s="271">
        <f t="shared" si="17"/>
        <v>104604.72661595527</v>
      </c>
      <c r="BK23" s="271">
        <f t="shared" si="17"/>
        <v>75757.214292256074</v>
      </c>
      <c r="BL23" s="291">
        <f t="shared" si="17"/>
        <v>235878.77593467996</v>
      </c>
    </row>
    <row r="24" spans="1:64" ht="24.75" x14ac:dyDescent="0.25">
      <c r="A24" s="1493"/>
      <c r="B24" s="126">
        <v>2.5</v>
      </c>
      <c r="C24" s="127" t="s">
        <v>154</v>
      </c>
      <c r="D24" s="274">
        <f t="shared" si="12"/>
        <v>-20732.515170557126</v>
      </c>
      <c r="E24" s="253">
        <v>-15102.183135513023</v>
      </c>
      <c r="F24" s="253">
        <v>-1155.1167038826411</v>
      </c>
      <c r="G24" s="253">
        <v>-2535.188621138961</v>
      </c>
      <c r="H24" s="253">
        <v>-1025.6285162361498</v>
      </c>
      <c r="I24" s="253">
        <v>-183.4724888653185</v>
      </c>
      <c r="J24" s="253">
        <v>-285.23923900134116</v>
      </c>
      <c r="K24" s="253">
        <v>-2.3805963229231888</v>
      </c>
      <c r="L24" s="253">
        <v>-91.060254989935203</v>
      </c>
      <c r="M24" s="253">
        <v>-53.727796049594119</v>
      </c>
      <c r="N24" s="253">
        <v>-74.883282675016972</v>
      </c>
      <c r="O24" s="254">
        <v>-223.63453588222009</v>
      </c>
      <c r="P24" s="274">
        <f t="shared" si="13"/>
        <v>-259409.89776509907</v>
      </c>
      <c r="Q24" s="253">
        <v>-182179.41461822647</v>
      </c>
      <c r="R24" s="253">
        <v>-13934.308903606483</v>
      </c>
      <c r="S24" s="253">
        <v>-37221.782621347673</v>
      </c>
      <c r="T24" s="253">
        <v>-15058.335842658707</v>
      </c>
      <c r="U24" s="253">
        <v>-1768.40604663575</v>
      </c>
      <c r="V24" s="253">
        <v>-3093.7378693461505</v>
      </c>
      <c r="W24" s="253">
        <v>-22.945461513559842</v>
      </c>
      <c r="X24" s="253">
        <v>-1336.9518103773762</v>
      </c>
      <c r="Y24" s="253">
        <v>-788.83453822999661</v>
      </c>
      <c r="Z24" s="253">
        <v>-721.76515778146222</v>
      </c>
      <c r="AA24" s="254">
        <v>-3283.4148953754338</v>
      </c>
      <c r="AB24" s="274">
        <f t="shared" si="14"/>
        <v>-3004578.268554335</v>
      </c>
      <c r="AC24" s="253">
        <v>-2109358.8065713895</v>
      </c>
      <c r="AD24" s="253">
        <v>-161337.97147665135</v>
      </c>
      <c r="AE24" s="253">
        <v>-430772.93869711627</v>
      </c>
      <c r="AF24" s="253">
        <v>-174272.24399268566</v>
      </c>
      <c r="AG24" s="253">
        <v>-22961.053166309226</v>
      </c>
      <c r="AH24" s="253">
        <v>-33604.45417245265</v>
      </c>
      <c r="AI24" s="253">
        <v>-297.92476831926859</v>
      </c>
      <c r="AJ24" s="253">
        <v>-15472.73181705127</v>
      </c>
      <c r="AK24" s="253">
        <v>-9129.2933397614652</v>
      </c>
      <c r="AL24" s="253">
        <v>-9371.4269937820809</v>
      </c>
      <c r="AM24" s="254">
        <v>-37999.423558815834</v>
      </c>
      <c r="AN24" s="289">
        <f t="shared" si="15"/>
        <v>719450.39077391929</v>
      </c>
      <c r="AO24" s="253">
        <v>492297.600232044</v>
      </c>
      <c r="AP24" s="253">
        <v>37654.236887920997</v>
      </c>
      <c r="AQ24" s="253">
        <v>112054.00162482933</v>
      </c>
      <c r="AR24" s="253">
        <v>45332.240160168112</v>
      </c>
      <c r="AS24" s="253">
        <v>11137.856737169854</v>
      </c>
      <c r="AT24" s="253">
        <v>0</v>
      </c>
      <c r="AU24" s="253">
        <v>144.5161667437535</v>
      </c>
      <c r="AV24" s="253">
        <v>4024.8153038867249</v>
      </c>
      <c r="AW24" s="253">
        <v>2374.7402838748071</v>
      </c>
      <c r="AX24" s="253">
        <v>4545.8546924469711</v>
      </c>
      <c r="AY24" s="254">
        <v>9884.528684834564</v>
      </c>
      <c r="AZ24" s="524">
        <v>71849.499482260115</v>
      </c>
      <c r="BA24" s="296">
        <f t="shared" si="16"/>
        <v>-2493420.7912338115</v>
      </c>
      <c r="BB24" s="271">
        <f t="shared" si="17"/>
        <v>-1814342.804093085</v>
      </c>
      <c r="BC24" s="271">
        <f t="shared" si="17"/>
        <v>-138773.16019621948</v>
      </c>
      <c r="BD24" s="271">
        <f t="shared" si="17"/>
        <v>-358475.90831477358</v>
      </c>
      <c r="BE24" s="271">
        <f t="shared" si="17"/>
        <v>-145023.96819141239</v>
      </c>
      <c r="BF24" s="271">
        <f t="shared" si="17"/>
        <v>-13775.074964640442</v>
      </c>
      <c r="BG24" s="271">
        <f t="shared" si="17"/>
        <v>-36983.431280800141</v>
      </c>
      <c r="BH24" s="271">
        <f t="shared" si="17"/>
        <v>-178.73465941199811</v>
      </c>
      <c r="BI24" s="271">
        <f t="shared" si="17"/>
        <v>-12875.928578531857</v>
      </c>
      <c r="BJ24" s="271">
        <f t="shared" si="17"/>
        <v>-7597.1153901662492</v>
      </c>
      <c r="BK24" s="271">
        <f t="shared" si="17"/>
        <v>-5622.2207417915897</v>
      </c>
      <c r="BL24" s="291">
        <f t="shared" si="17"/>
        <v>-31621.944305238925</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371095.39</v>
      </c>
      <c r="E27" s="253">
        <v>6548.45</v>
      </c>
      <c r="F27" s="253">
        <v>0</v>
      </c>
      <c r="G27" s="253">
        <v>249538.49</v>
      </c>
      <c r="H27" s="253">
        <v>0</v>
      </c>
      <c r="I27" s="253">
        <v>0</v>
      </c>
      <c r="J27" s="253">
        <v>115008.45</v>
      </c>
      <c r="K27" s="253">
        <v>0</v>
      </c>
      <c r="L27" s="253">
        <v>0</v>
      </c>
      <c r="M27" s="253">
        <v>0</v>
      </c>
      <c r="N27" s="253">
        <v>0</v>
      </c>
      <c r="O27" s="254">
        <v>0</v>
      </c>
      <c r="P27" s="274">
        <f t="shared" si="13"/>
        <v>112310.33</v>
      </c>
      <c r="Q27" s="253">
        <v>110826.33</v>
      </c>
      <c r="R27" s="253">
        <v>0</v>
      </c>
      <c r="S27" s="253">
        <v>0</v>
      </c>
      <c r="T27" s="253">
        <v>0</v>
      </c>
      <c r="U27" s="253">
        <v>2968</v>
      </c>
      <c r="V27" s="253">
        <v>0</v>
      </c>
      <c r="W27" s="253">
        <v>0</v>
      </c>
      <c r="X27" s="253">
        <v>0</v>
      </c>
      <c r="Y27" s="253">
        <v>0</v>
      </c>
      <c r="Z27" s="253">
        <v>-1484</v>
      </c>
      <c r="AA27" s="254">
        <v>0</v>
      </c>
      <c r="AB27" s="274">
        <f t="shared" si="14"/>
        <v>85904.56</v>
      </c>
      <c r="AC27" s="253">
        <v>60769.06</v>
      </c>
      <c r="AD27" s="253">
        <v>0</v>
      </c>
      <c r="AE27" s="253">
        <v>25135.5</v>
      </c>
      <c r="AF27" s="253">
        <v>0</v>
      </c>
      <c r="AG27" s="253">
        <v>0</v>
      </c>
      <c r="AH27" s="253">
        <v>0</v>
      </c>
      <c r="AI27" s="253">
        <v>0</v>
      </c>
      <c r="AJ27" s="253">
        <v>0</v>
      </c>
      <c r="AK27" s="253">
        <v>0</v>
      </c>
      <c r="AL27" s="253">
        <v>0</v>
      </c>
      <c r="AM27" s="254">
        <v>0</v>
      </c>
      <c r="AN27" s="289">
        <f t="shared" si="15"/>
        <v>217070.03</v>
      </c>
      <c r="AO27" s="253">
        <v>217070.03</v>
      </c>
      <c r="AP27" s="253">
        <v>0</v>
      </c>
      <c r="AQ27" s="253">
        <v>0</v>
      </c>
      <c r="AR27" s="253">
        <v>0</v>
      </c>
      <c r="AS27" s="253">
        <v>0</v>
      </c>
      <c r="AT27" s="253">
        <v>0</v>
      </c>
      <c r="AU27" s="253">
        <v>0</v>
      </c>
      <c r="AV27" s="253">
        <v>0</v>
      </c>
      <c r="AW27" s="253">
        <v>0</v>
      </c>
      <c r="AX27" s="253">
        <v>0</v>
      </c>
      <c r="AY27" s="254">
        <v>0</v>
      </c>
      <c r="AZ27" s="524">
        <v>1260110.8094433525</v>
      </c>
      <c r="BA27" s="296">
        <f t="shared" si="16"/>
        <v>2046491.1194433523</v>
      </c>
      <c r="BB27" s="271">
        <f t="shared" si="17"/>
        <v>395213.87</v>
      </c>
      <c r="BC27" s="271">
        <f t="shared" si="17"/>
        <v>0</v>
      </c>
      <c r="BD27" s="271">
        <f t="shared" si="17"/>
        <v>274673.99</v>
      </c>
      <c r="BE27" s="271">
        <f t="shared" si="17"/>
        <v>0</v>
      </c>
      <c r="BF27" s="271">
        <f t="shared" si="17"/>
        <v>2968</v>
      </c>
      <c r="BG27" s="271">
        <f t="shared" si="17"/>
        <v>115008.45</v>
      </c>
      <c r="BH27" s="271">
        <f t="shared" si="17"/>
        <v>0</v>
      </c>
      <c r="BI27" s="271">
        <f t="shared" si="17"/>
        <v>0</v>
      </c>
      <c r="BJ27" s="271">
        <f t="shared" si="17"/>
        <v>0</v>
      </c>
      <c r="BK27" s="271">
        <f t="shared" si="17"/>
        <v>-1484</v>
      </c>
      <c r="BL27" s="291">
        <f t="shared" si="17"/>
        <v>0</v>
      </c>
    </row>
    <row r="28" spans="1:64" s="209" customFormat="1" x14ac:dyDescent="0.25">
      <c r="A28" s="1497"/>
      <c r="B28" s="129" t="s">
        <v>224</v>
      </c>
      <c r="C28" s="130" t="s">
        <v>1</v>
      </c>
      <c r="D28" s="275">
        <f>SUM(D20:D27)</f>
        <v>12237539.838082351</v>
      </c>
      <c r="E28" s="275">
        <f t="shared" ref="E28:O28" si="18">SUM(E20:E27)</f>
        <v>7049935.9701383905</v>
      </c>
      <c r="F28" s="275">
        <f t="shared" si="18"/>
        <v>339314.49543068511</v>
      </c>
      <c r="G28" s="275">
        <f t="shared" si="18"/>
        <v>3120943.1729082288</v>
      </c>
      <c r="H28" s="275">
        <f t="shared" si="18"/>
        <v>640470.66468883981</v>
      </c>
      <c r="I28" s="275">
        <f t="shared" si="18"/>
        <v>15863.311442904283</v>
      </c>
      <c r="J28" s="275">
        <f t="shared" si="18"/>
        <v>189818.92113988311</v>
      </c>
      <c r="K28" s="275">
        <f t="shared" si="18"/>
        <v>-206.31583404577461</v>
      </c>
      <c r="L28" s="275">
        <f t="shared" si="18"/>
        <v>72955.591609036652</v>
      </c>
      <c r="M28" s="275">
        <f>SUM(M20:M27)</f>
        <v>76845.038652735064</v>
      </c>
      <c r="N28" s="275">
        <f t="shared" si="18"/>
        <v>142486.11456693296</v>
      </c>
      <c r="O28" s="283">
        <f t="shared" si="18"/>
        <v>589112.87333876162</v>
      </c>
      <c r="P28" s="275">
        <f>SUM(P20:P27)</f>
        <v>12582332.648023589</v>
      </c>
      <c r="Q28" s="275">
        <f t="shared" ref="Q28:AA28" si="19">SUM(Q20:Q27)</f>
        <v>8431414.6337989811</v>
      </c>
      <c r="R28" s="275">
        <f t="shared" si="19"/>
        <v>325208.15166964434</v>
      </c>
      <c r="S28" s="275">
        <f t="shared" si="19"/>
        <v>2141305.9694082383</v>
      </c>
      <c r="T28" s="275">
        <f t="shared" si="19"/>
        <v>570209.41116843349</v>
      </c>
      <c r="U28" s="275">
        <f t="shared" si="19"/>
        <v>79592.507747420139</v>
      </c>
      <c r="V28" s="275">
        <f t="shared" si="19"/>
        <v>85712.970214643312</v>
      </c>
      <c r="W28" s="275">
        <f t="shared" si="19"/>
        <v>16115.145527750568</v>
      </c>
      <c r="X28" s="275">
        <f t="shared" si="19"/>
        <v>98750.715070189312</v>
      </c>
      <c r="Y28" s="275">
        <f>SUM(Y20:Y27)</f>
        <v>88795.495097585343</v>
      </c>
      <c r="Z28" s="275">
        <f t="shared" si="19"/>
        <v>77503.249251506772</v>
      </c>
      <c r="AA28" s="283">
        <f t="shared" si="19"/>
        <v>667724.39906919422</v>
      </c>
      <c r="AB28" s="275">
        <f>SUM(AB20:AB27)</f>
        <v>17051578.962979406</v>
      </c>
      <c r="AC28" s="275">
        <f t="shared" ref="AC28:AM28" si="20">SUM(AC20:AC27)</f>
        <v>10768632.863865348</v>
      </c>
      <c r="AD28" s="275">
        <f t="shared" si="20"/>
        <v>795645.85058343946</v>
      </c>
      <c r="AE28" s="275">
        <f t="shared" si="20"/>
        <v>2637848.0438185213</v>
      </c>
      <c r="AF28" s="275">
        <f t="shared" si="20"/>
        <v>1371996.2098248221</v>
      </c>
      <c r="AG28" s="275">
        <f t="shared" si="20"/>
        <v>-14617.031272529488</v>
      </c>
      <c r="AH28" s="275">
        <f t="shared" si="20"/>
        <v>188439.23097080251</v>
      </c>
      <c r="AI28" s="275">
        <f t="shared" si="20"/>
        <v>850.57381951021694</v>
      </c>
      <c r="AJ28" s="275">
        <f t="shared" si="20"/>
        <v>90206.01128380085</v>
      </c>
      <c r="AK28" s="275">
        <f>SUM(AK20:AK27)</f>
        <v>236912.50411277809</v>
      </c>
      <c r="AL28" s="275">
        <f t="shared" si="20"/>
        <v>78651.35840174515</v>
      </c>
      <c r="AM28" s="283">
        <f t="shared" si="20"/>
        <v>897013.34757117229</v>
      </c>
      <c r="AN28" s="277">
        <f>SUM(AN20:AN27)</f>
        <v>46382909.404431656</v>
      </c>
      <c r="AO28" s="275">
        <f t="shared" ref="AO28:AY28" si="21">SUM(AO20:AO27)</f>
        <v>26943563.368894577</v>
      </c>
      <c r="AP28" s="275">
        <f t="shared" si="21"/>
        <v>2042888.1441918919</v>
      </c>
      <c r="AQ28" s="275">
        <f t="shared" si="21"/>
        <v>8735947.0391850919</v>
      </c>
      <c r="AR28" s="275">
        <f t="shared" si="21"/>
        <v>5367808.1850641705</v>
      </c>
      <c r="AS28" s="275">
        <f t="shared" si="21"/>
        <v>359240.8115217759</v>
      </c>
      <c r="AT28" s="275">
        <f t="shared" si="21"/>
        <v>425359.76</v>
      </c>
      <c r="AU28" s="275">
        <f t="shared" si="21"/>
        <v>-5980.7609068935171</v>
      </c>
      <c r="AV28" s="275">
        <f t="shared" si="21"/>
        <v>455413.10710715677</v>
      </c>
      <c r="AW28" s="275">
        <f>SUM(AW20:AW27)</f>
        <v>507247.43593421439</v>
      </c>
      <c r="AX28" s="275">
        <f t="shared" si="21"/>
        <v>-49184.690244331279</v>
      </c>
      <c r="AY28" s="283">
        <f t="shared" si="21"/>
        <v>1600607.0036839936</v>
      </c>
      <c r="AZ28" s="293">
        <f>SUM(AZ20:AZ27)</f>
        <v>-1784807.5701577843</v>
      </c>
      <c r="BA28" s="297">
        <f>SUM(BA20:BA27)</f>
        <v>86469553.2833592</v>
      </c>
      <c r="BB28" s="280">
        <f t="shared" ref="BB28:BL28" si="22">SUM(BB20:BB27)</f>
        <v>53193546.836697295</v>
      </c>
      <c r="BC28" s="280">
        <f t="shared" si="22"/>
        <v>3503056.64187566</v>
      </c>
      <c r="BD28" s="280">
        <f t="shared" si="22"/>
        <v>16636044.225320082</v>
      </c>
      <c r="BE28" s="280">
        <f t="shared" si="22"/>
        <v>7950484.4707462667</v>
      </c>
      <c r="BF28" s="280">
        <f t="shared" si="22"/>
        <v>440079.59943957091</v>
      </c>
      <c r="BG28" s="280">
        <f t="shared" si="22"/>
        <v>889330.88232532889</v>
      </c>
      <c r="BH28" s="280">
        <f t="shared" si="22"/>
        <v>10778.642606321489</v>
      </c>
      <c r="BI28" s="280">
        <f t="shared" si="22"/>
        <v>717325.42507018358</v>
      </c>
      <c r="BJ28" s="280">
        <f>SUM(BJ20:BJ27)</f>
        <v>909800.47379731282</v>
      </c>
      <c r="BK28" s="280">
        <f t="shared" si="22"/>
        <v>249456.03197585364</v>
      </c>
      <c r="BL28" s="293">
        <f t="shared" si="22"/>
        <v>3754457.6236631223</v>
      </c>
    </row>
    <row r="29" spans="1:64" ht="14.85" customHeight="1" x14ac:dyDescent="0.25">
      <c r="A29" s="1492" t="s">
        <v>53</v>
      </c>
      <c r="B29" s="124">
        <v>3.1</v>
      </c>
      <c r="C29" s="131" t="s">
        <v>33</v>
      </c>
      <c r="D29" s="273">
        <f t="shared" ref="D29:D35" si="23">SUM(E29:O29)</f>
        <v>2845064.1740881787</v>
      </c>
      <c r="E29" s="251">
        <v>2133772.7257630415</v>
      </c>
      <c r="F29" s="251">
        <v>75379.279624659466</v>
      </c>
      <c r="G29" s="251">
        <v>262058.28262801655</v>
      </c>
      <c r="H29" s="251">
        <v>126768.73862368344</v>
      </c>
      <c r="I29" s="251">
        <v>4909.8708952741181</v>
      </c>
      <c r="J29" s="251">
        <v>37397.917338839106</v>
      </c>
      <c r="K29" s="251">
        <v>257.74561982942402</v>
      </c>
      <c r="L29" s="251">
        <v>12019.07410185757</v>
      </c>
      <c r="M29" s="251">
        <v>6447.8679603577939</v>
      </c>
      <c r="N29" s="251">
        <v>96461.962410900989</v>
      </c>
      <c r="O29" s="252">
        <v>89590.709121718799</v>
      </c>
      <c r="P29" s="273">
        <f t="shared" ref="P29:P35" si="24">SUM(Q29:AA29)</f>
        <v>3445761.9190784902</v>
      </c>
      <c r="Q29" s="251">
        <v>2742641.6620600289</v>
      </c>
      <c r="R29" s="251">
        <v>111522.91374321934</v>
      </c>
      <c r="S29" s="251">
        <v>270318.19348764152</v>
      </c>
      <c r="T29" s="251">
        <v>129324.19367085435</v>
      </c>
      <c r="U29" s="251">
        <v>8683.9244767394994</v>
      </c>
      <c r="V29" s="251">
        <v>48214.747338839094</v>
      </c>
      <c r="W29" s="251">
        <v>143.18895579948887</v>
      </c>
      <c r="X29" s="251">
        <v>16417.490786711602</v>
      </c>
      <c r="Y29" s="251">
        <v>12804.42673464847</v>
      </c>
      <c r="Z29" s="251">
        <v>17381.022401875362</v>
      </c>
      <c r="AA29" s="252">
        <v>88310.155422132564</v>
      </c>
      <c r="AB29" s="273">
        <f t="shared" ref="AB29:AB35" si="25">SUM(AC29:AM29)</f>
        <v>8708372.9727557786</v>
      </c>
      <c r="AC29" s="251">
        <v>6276093.1945495671</v>
      </c>
      <c r="AD29" s="251">
        <v>366063.35278161516</v>
      </c>
      <c r="AE29" s="251">
        <v>1080460.7754915229</v>
      </c>
      <c r="AF29" s="251">
        <v>565975.69510085834</v>
      </c>
      <c r="AG29" s="251">
        <v>27491.892583304038</v>
      </c>
      <c r="AH29" s="251">
        <v>102159.15733883911</v>
      </c>
      <c r="AI29" s="251">
        <v>122.3728104480534</v>
      </c>
      <c r="AJ29" s="251">
        <v>40543.88474313428</v>
      </c>
      <c r="AK29" s="251">
        <v>29655.165255748903</v>
      </c>
      <c r="AL29" s="251">
        <v>19212.289681075905</v>
      </c>
      <c r="AM29" s="252">
        <v>200595.19241966534</v>
      </c>
      <c r="AN29" s="276">
        <f t="shared" ref="AN29:AN35" si="26">SUM(AO29:AY29)</f>
        <v>10398397.791579979</v>
      </c>
      <c r="AO29" s="251">
        <v>8414229.9968449958</v>
      </c>
      <c r="AP29" s="251">
        <v>379754.23666587623</v>
      </c>
      <c r="AQ29" s="251">
        <v>698109.90702941967</v>
      </c>
      <c r="AR29" s="251">
        <v>470038.19092718622</v>
      </c>
      <c r="AS29" s="251">
        <v>37503.215038893795</v>
      </c>
      <c r="AT29" s="251">
        <v>142030.02000000002</v>
      </c>
      <c r="AU29" s="251">
        <v>722.5783692995476</v>
      </c>
      <c r="AV29" s="249">
        <v>47706.466219582173</v>
      </c>
      <c r="AW29" s="251">
        <v>24349.677628806898</v>
      </c>
      <c r="AX29" s="251">
        <v>14912.399535857099</v>
      </c>
      <c r="AY29" s="252">
        <v>169041.10332006007</v>
      </c>
      <c r="AZ29" s="854">
        <v>215083.56063003559</v>
      </c>
      <c r="BA29" s="294">
        <f t="shared" ref="BA29:BA35" si="27">SUM(BB29:BL29)+AZ29</f>
        <v>25612680.418132458</v>
      </c>
      <c r="BB29" s="271">
        <f t="shared" ref="BB29:BL35" si="28">E29+Q29+AC29+AO29</f>
        <v>19566737.579217635</v>
      </c>
      <c r="BC29" s="271">
        <f t="shared" si="28"/>
        <v>932719.78281537013</v>
      </c>
      <c r="BD29" s="271">
        <f t="shared" si="28"/>
        <v>2310947.1586366007</v>
      </c>
      <c r="BE29" s="271">
        <f t="shared" si="28"/>
        <v>1292106.8183225824</v>
      </c>
      <c r="BF29" s="271">
        <f t="shared" si="28"/>
        <v>78588.902994211443</v>
      </c>
      <c r="BG29" s="271">
        <f t="shared" si="28"/>
        <v>329801.8420165173</v>
      </c>
      <c r="BH29" s="271">
        <f t="shared" si="28"/>
        <v>1245.8857553765138</v>
      </c>
      <c r="BI29" s="271">
        <f t="shared" si="28"/>
        <v>116686.91585128562</v>
      </c>
      <c r="BJ29" s="271">
        <f t="shared" si="28"/>
        <v>73257.13757956207</v>
      </c>
      <c r="BK29" s="271">
        <f t="shared" si="28"/>
        <v>147967.67402970936</v>
      </c>
      <c r="BL29" s="295">
        <f t="shared" si="28"/>
        <v>547537.1602835767</v>
      </c>
    </row>
    <row r="30" spans="1:64" x14ac:dyDescent="0.25">
      <c r="A30" s="1493"/>
      <c r="B30" s="126">
        <v>3.2</v>
      </c>
      <c r="C30" s="131" t="s">
        <v>34</v>
      </c>
      <c r="D30" s="274">
        <f t="shared" si="23"/>
        <v>5167243.5883946912</v>
      </c>
      <c r="E30" s="253">
        <v>2980774.989224209</v>
      </c>
      <c r="F30" s="253">
        <v>164588.20485238504</v>
      </c>
      <c r="G30" s="253">
        <v>1141345.1632943337</v>
      </c>
      <c r="H30" s="253">
        <v>397154.23903847183</v>
      </c>
      <c r="I30" s="253">
        <v>51247.601256643873</v>
      </c>
      <c r="J30" s="253">
        <v>55662.820919709142</v>
      </c>
      <c r="K30" s="253">
        <v>509.68455426312977</v>
      </c>
      <c r="L30" s="253">
        <v>34983.401988376907</v>
      </c>
      <c r="M30" s="253">
        <v>32825.610144077982</v>
      </c>
      <c r="N30" s="253">
        <v>123642.31400023871</v>
      </c>
      <c r="O30" s="254">
        <v>184509.55912198205</v>
      </c>
      <c r="P30" s="274">
        <f t="shared" si="24"/>
        <v>5314644.2875796044</v>
      </c>
      <c r="Q30" s="253">
        <v>3146037.3691961672</v>
      </c>
      <c r="R30" s="253">
        <v>176564.70142004674</v>
      </c>
      <c r="S30" s="253">
        <v>1140220.2634637854</v>
      </c>
      <c r="T30" s="253">
        <v>433021.64182542573</v>
      </c>
      <c r="U30" s="253">
        <v>53167.148637960039</v>
      </c>
      <c r="V30" s="253">
        <v>45274.270919709161</v>
      </c>
      <c r="W30" s="253">
        <v>158.31179775301493</v>
      </c>
      <c r="X30" s="253">
        <v>32199.028279430684</v>
      </c>
      <c r="Y30" s="253">
        <v>30949.249812394282</v>
      </c>
      <c r="Z30" s="253">
        <v>78558.500958458564</v>
      </c>
      <c r="AA30" s="254">
        <v>178493.80126847402</v>
      </c>
      <c r="AB30" s="274">
        <f t="shared" si="25"/>
        <v>5607347.0544749741</v>
      </c>
      <c r="AC30" s="253">
        <v>3426324.1381327803</v>
      </c>
      <c r="AD30" s="253">
        <v>209814.26300253885</v>
      </c>
      <c r="AE30" s="253">
        <v>1178819.8673503685</v>
      </c>
      <c r="AF30" s="253">
        <v>335785.58795360557</v>
      </c>
      <c r="AG30" s="253">
        <v>50213.699742286844</v>
      </c>
      <c r="AH30" s="253">
        <v>92599.500919709142</v>
      </c>
      <c r="AI30" s="253">
        <v>256.22980353812477</v>
      </c>
      <c r="AJ30" s="253">
        <v>19359.818087522584</v>
      </c>
      <c r="AK30" s="253">
        <v>33957.849887368764</v>
      </c>
      <c r="AL30" s="253">
        <v>76866.920026188382</v>
      </c>
      <c r="AM30" s="254">
        <v>183349.17956906615</v>
      </c>
      <c r="AN30" s="289">
        <f t="shared" si="26"/>
        <v>17225032.805329159</v>
      </c>
      <c r="AO30" s="253">
        <v>10394369.86352814</v>
      </c>
      <c r="AP30" s="253">
        <v>867136.4862813151</v>
      </c>
      <c r="AQ30" s="253">
        <v>3379353.300294145</v>
      </c>
      <c r="AR30" s="253">
        <v>1538782.4662424694</v>
      </c>
      <c r="AS30" s="253">
        <v>141337.759416291</v>
      </c>
      <c r="AT30" s="253">
        <v>219144.52999999997</v>
      </c>
      <c r="AU30" s="253">
        <v>310.01441160106452</v>
      </c>
      <c r="AV30" s="253">
        <v>125899.43578961698</v>
      </c>
      <c r="AW30" s="253">
        <v>102259.2769434103</v>
      </c>
      <c r="AX30" s="253">
        <v>52487.132734362989</v>
      </c>
      <c r="AY30" s="254">
        <v>403952.53968780715</v>
      </c>
      <c r="AZ30" s="524">
        <v>441154.6437780516</v>
      </c>
      <c r="BA30" s="296">
        <f t="shared" si="27"/>
        <v>33755422.379556477</v>
      </c>
      <c r="BB30" s="271">
        <f t="shared" si="28"/>
        <v>19947506.360081296</v>
      </c>
      <c r="BC30" s="271">
        <f t="shared" si="28"/>
        <v>1418103.6555562858</v>
      </c>
      <c r="BD30" s="271">
        <f t="shared" si="28"/>
        <v>6839738.5944026327</v>
      </c>
      <c r="BE30" s="271">
        <f t="shared" si="28"/>
        <v>2704743.9350599726</v>
      </c>
      <c r="BF30" s="271">
        <f t="shared" si="28"/>
        <v>295966.20905318175</v>
      </c>
      <c r="BG30" s="271">
        <f t="shared" si="28"/>
        <v>412681.12275912741</v>
      </c>
      <c r="BH30" s="271">
        <f t="shared" si="28"/>
        <v>1234.240567155334</v>
      </c>
      <c r="BI30" s="271">
        <f t="shared" si="28"/>
        <v>212441.68414494715</v>
      </c>
      <c r="BJ30" s="271">
        <f t="shared" si="28"/>
        <v>199991.98678725131</v>
      </c>
      <c r="BK30" s="271">
        <f t="shared" si="28"/>
        <v>331554.86771924864</v>
      </c>
      <c r="BL30" s="291">
        <f t="shared" si="28"/>
        <v>950305.0796473294</v>
      </c>
    </row>
    <row r="31" spans="1:64" x14ac:dyDescent="0.25">
      <c r="A31" s="1493"/>
      <c r="B31" s="126">
        <v>3.3</v>
      </c>
      <c r="C31" s="131" t="s">
        <v>54</v>
      </c>
      <c r="D31" s="274">
        <f t="shared" si="23"/>
        <v>680.43999999999994</v>
      </c>
      <c r="E31" s="253">
        <v>0</v>
      </c>
      <c r="F31" s="253">
        <v>0</v>
      </c>
      <c r="G31" s="253">
        <v>0</v>
      </c>
      <c r="H31" s="253">
        <v>0</v>
      </c>
      <c r="I31" s="253">
        <v>155.88999999999999</v>
      </c>
      <c r="J31" s="253">
        <v>0</v>
      </c>
      <c r="K31" s="253">
        <v>0</v>
      </c>
      <c r="L31" s="253">
        <v>0</v>
      </c>
      <c r="M31" s="253">
        <v>0</v>
      </c>
      <c r="N31" s="253">
        <v>524.54999999999995</v>
      </c>
      <c r="O31" s="254">
        <v>0</v>
      </c>
      <c r="P31" s="274">
        <f t="shared" si="24"/>
        <v>664.43</v>
      </c>
      <c r="Q31" s="253">
        <v>34.97</v>
      </c>
      <c r="R31" s="253">
        <v>0</v>
      </c>
      <c r="S31" s="253">
        <v>0</v>
      </c>
      <c r="T31" s="253">
        <v>0</v>
      </c>
      <c r="U31" s="253">
        <v>69.94</v>
      </c>
      <c r="V31" s="253">
        <v>0</v>
      </c>
      <c r="W31" s="253">
        <v>0</v>
      </c>
      <c r="X31" s="253">
        <v>0</v>
      </c>
      <c r="Y31" s="253">
        <v>0</v>
      </c>
      <c r="Z31" s="253">
        <v>559.52</v>
      </c>
      <c r="AA31" s="254">
        <v>0</v>
      </c>
      <c r="AB31" s="274">
        <f t="shared" si="25"/>
        <v>2517.2799999999997</v>
      </c>
      <c r="AC31" s="253">
        <v>0</v>
      </c>
      <c r="AD31" s="253">
        <v>0</v>
      </c>
      <c r="AE31" s="253">
        <v>0</v>
      </c>
      <c r="AF31" s="253">
        <v>0</v>
      </c>
      <c r="AG31" s="253">
        <v>792.99</v>
      </c>
      <c r="AH31" s="253">
        <v>0</v>
      </c>
      <c r="AI31" s="253">
        <v>0</v>
      </c>
      <c r="AJ31" s="253">
        <v>0</v>
      </c>
      <c r="AK31" s="253">
        <v>0</v>
      </c>
      <c r="AL31" s="253">
        <v>1689.32</v>
      </c>
      <c r="AM31" s="254">
        <v>34.97</v>
      </c>
      <c r="AN31" s="289">
        <f t="shared" si="26"/>
        <v>0</v>
      </c>
      <c r="AO31" s="253">
        <v>0</v>
      </c>
      <c r="AP31" s="253">
        <v>0</v>
      </c>
      <c r="AQ31" s="253">
        <v>0</v>
      </c>
      <c r="AR31" s="253">
        <v>0</v>
      </c>
      <c r="AS31" s="253">
        <v>0</v>
      </c>
      <c r="AT31" s="253">
        <v>0</v>
      </c>
      <c r="AU31" s="253">
        <v>0</v>
      </c>
      <c r="AV31" s="253">
        <v>0</v>
      </c>
      <c r="AW31" s="253">
        <v>0</v>
      </c>
      <c r="AX31" s="253">
        <v>0</v>
      </c>
      <c r="AY31" s="254">
        <v>0</v>
      </c>
      <c r="AZ31" s="524">
        <v>-65.5</v>
      </c>
      <c r="BA31" s="296">
        <f t="shared" si="27"/>
        <v>3796.6499999999996</v>
      </c>
      <c r="BB31" s="271">
        <f t="shared" si="28"/>
        <v>34.97</v>
      </c>
      <c r="BC31" s="271">
        <f t="shared" si="28"/>
        <v>0</v>
      </c>
      <c r="BD31" s="271">
        <f t="shared" si="28"/>
        <v>0</v>
      </c>
      <c r="BE31" s="271">
        <f t="shared" si="28"/>
        <v>0</v>
      </c>
      <c r="BF31" s="271">
        <f t="shared" si="28"/>
        <v>1018.8199999999999</v>
      </c>
      <c r="BG31" s="271">
        <f t="shared" si="28"/>
        <v>0</v>
      </c>
      <c r="BH31" s="271">
        <f t="shared" si="28"/>
        <v>0</v>
      </c>
      <c r="BI31" s="271">
        <f t="shared" si="28"/>
        <v>0</v>
      </c>
      <c r="BJ31" s="271">
        <f t="shared" si="28"/>
        <v>0</v>
      </c>
      <c r="BK31" s="271">
        <f t="shared" si="28"/>
        <v>2773.39</v>
      </c>
      <c r="BL31" s="291">
        <f t="shared" si="28"/>
        <v>34.97</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1205826.5894544781</v>
      </c>
      <c r="E33" s="253">
        <v>937233.48402851378</v>
      </c>
      <c r="F33" s="253">
        <v>25066.016629281025</v>
      </c>
      <c r="G33" s="253">
        <v>115610.82827639361</v>
      </c>
      <c r="H33" s="253">
        <v>31193.660028688926</v>
      </c>
      <c r="I33" s="253">
        <v>19055.553739916184</v>
      </c>
      <c r="J33" s="253">
        <v>11801.972217623425</v>
      </c>
      <c r="K33" s="253">
        <v>319.43362757702465</v>
      </c>
      <c r="L33" s="253">
        <v>2652.3614351259293</v>
      </c>
      <c r="M33" s="253">
        <v>510.10599741411448</v>
      </c>
      <c r="N33" s="253">
        <v>51004.946817247612</v>
      </c>
      <c r="O33" s="254">
        <v>11378.226656696597</v>
      </c>
      <c r="P33" s="274">
        <f t="shared" si="24"/>
        <v>1479425.7235079361</v>
      </c>
      <c r="Q33" s="253">
        <v>1150830.4039051391</v>
      </c>
      <c r="R33" s="253">
        <v>32152.277425252301</v>
      </c>
      <c r="S33" s="253">
        <v>149106.70324540202</v>
      </c>
      <c r="T33" s="253">
        <v>40648.774430927304</v>
      </c>
      <c r="U33" s="253">
        <v>20675.142359990521</v>
      </c>
      <c r="V33" s="253">
        <v>13146.333448499445</v>
      </c>
      <c r="W33" s="253">
        <v>392.61689489738228</v>
      </c>
      <c r="X33" s="253">
        <v>3340.6361626142443</v>
      </c>
      <c r="Y33" s="253">
        <v>633.56892739235673</v>
      </c>
      <c r="Z33" s="253">
        <v>54085.57360964518</v>
      </c>
      <c r="AA33" s="254">
        <v>14413.693098176114</v>
      </c>
      <c r="AB33" s="274">
        <f t="shared" si="25"/>
        <v>1574495.402523435</v>
      </c>
      <c r="AC33" s="253">
        <v>1232489.747248844</v>
      </c>
      <c r="AD33" s="253">
        <v>37215.546152549752</v>
      </c>
      <c r="AE33" s="253">
        <v>154397.04540269187</v>
      </c>
      <c r="AF33" s="253">
        <v>41825.807254841406</v>
      </c>
      <c r="AG33" s="253">
        <v>21403.357387533899</v>
      </c>
      <c r="AH33" s="253">
        <v>13687.035514799849</v>
      </c>
      <c r="AI33" s="253">
        <v>435.34667179604338</v>
      </c>
      <c r="AJ33" s="253">
        <v>3834.305336192509</v>
      </c>
      <c r="AK33" s="253">
        <v>617.01465180109335</v>
      </c>
      <c r="AL33" s="253">
        <v>54178.497535315961</v>
      </c>
      <c r="AM33" s="254">
        <v>14411.699367068395</v>
      </c>
      <c r="AN33" s="289">
        <f t="shared" si="26"/>
        <v>6861158.9111237545</v>
      </c>
      <c r="AO33" s="253">
        <v>5442378.4656436443</v>
      </c>
      <c r="AP33" s="253">
        <v>218570.06430553313</v>
      </c>
      <c r="AQ33" s="253">
        <v>657453.13249619293</v>
      </c>
      <c r="AR33" s="253">
        <v>240121.0781993914</v>
      </c>
      <c r="AS33" s="253">
        <v>84346.945740118477</v>
      </c>
      <c r="AT33" s="253">
        <v>66134.353058434441</v>
      </c>
      <c r="AU33" s="253">
        <v>1536.5788350008002</v>
      </c>
      <c r="AV33" s="253">
        <v>25278.311681150248</v>
      </c>
      <c r="AW33" s="253">
        <v>3897.2220272211835</v>
      </c>
      <c r="AX33" s="253">
        <v>86671.672701539865</v>
      </c>
      <c r="AY33" s="254">
        <v>34771.08643552845</v>
      </c>
      <c r="AZ33" s="524">
        <v>0</v>
      </c>
      <c r="BA33" s="296">
        <f t="shared" si="27"/>
        <v>11120906.626609605</v>
      </c>
      <c r="BB33" s="271">
        <f t="shared" si="28"/>
        <v>8762932.1008261405</v>
      </c>
      <c r="BC33" s="271">
        <f t="shared" si="28"/>
        <v>313003.90451261622</v>
      </c>
      <c r="BD33" s="271">
        <f t="shared" si="28"/>
        <v>1076567.7094206805</v>
      </c>
      <c r="BE33" s="271">
        <f t="shared" si="28"/>
        <v>353789.319913849</v>
      </c>
      <c r="BF33" s="271">
        <f t="shared" si="28"/>
        <v>145480.99922755908</v>
      </c>
      <c r="BG33" s="271">
        <f t="shared" si="28"/>
        <v>104769.69423935717</v>
      </c>
      <c r="BH33" s="271">
        <f t="shared" si="28"/>
        <v>2683.9760292712508</v>
      </c>
      <c r="BI33" s="271">
        <f t="shared" si="28"/>
        <v>35105.61461508293</v>
      </c>
      <c r="BJ33" s="271">
        <f t="shared" si="28"/>
        <v>5657.9116038287484</v>
      </c>
      <c r="BK33" s="271">
        <f t="shared" si="28"/>
        <v>245940.6906637486</v>
      </c>
      <c r="BL33" s="291">
        <f t="shared" si="28"/>
        <v>74974.705557469555</v>
      </c>
    </row>
    <row r="34" spans="1:64" s="255" customFormat="1" x14ac:dyDescent="0.25">
      <c r="A34" s="1493"/>
      <c r="B34" s="126" t="s">
        <v>42</v>
      </c>
      <c r="C34" s="131" t="s">
        <v>157</v>
      </c>
      <c r="D34" s="274">
        <f t="shared" si="23"/>
        <v>-148037.55334670999</v>
      </c>
      <c r="E34" s="253">
        <v>-101608.39986097802</v>
      </c>
      <c r="F34" s="253">
        <v>-5783.6583721294128</v>
      </c>
      <c r="G34" s="253">
        <v>-22041.345607923166</v>
      </c>
      <c r="H34" s="253">
        <v>-9458.8144554060091</v>
      </c>
      <c r="I34" s="253">
        <v>-913.09687984718232</v>
      </c>
      <c r="J34" s="253">
        <v>-2010.749126328348</v>
      </c>
      <c r="K34" s="253">
        <v>-5.6610322781305102</v>
      </c>
      <c r="L34" s="253">
        <v>-792.3355139519349</v>
      </c>
      <c r="M34" s="253">
        <v>-544.91365233232443</v>
      </c>
      <c r="N34" s="253">
        <v>-1195.0639060569349</v>
      </c>
      <c r="O34" s="254">
        <v>-3683.5149394785394</v>
      </c>
      <c r="P34" s="274">
        <f t="shared" si="24"/>
        <v>-592381.69913443329</v>
      </c>
      <c r="Q34" s="253">
        <v>-404619.43170896138</v>
      </c>
      <c r="R34" s="253">
        <v>-23031.369128257567</v>
      </c>
      <c r="S34" s="253">
        <v>-89614.847533829612</v>
      </c>
      <c r="T34" s="253">
        <v>-38457.28071008921</v>
      </c>
      <c r="U34" s="253">
        <v>-3539.7758331485852</v>
      </c>
      <c r="V34" s="253">
        <v>-8050.9513055224061</v>
      </c>
      <c r="W34" s="253">
        <v>-21.945957423657159</v>
      </c>
      <c r="X34" s="253">
        <v>-3221.446981572537</v>
      </c>
      <c r="Y34" s="253">
        <v>-2215.4887792018385</v>
      </c>
      <c r="Z34" s="253">
        <v>-4632.8691150893801</v>
      </c>
      <c r="AA34" s="254">
        <v>-14976.292081337051</v>
      </c>
      <c r="AB34" s="274">
        <f t="shared" si="25"/>
        <v>-4615851.9002145287</v>
      </c>
      <c r="AC34" s="253">
        <v>-3144245.7930205767</v>
      </c>
      <c r="AD34" s="253">
        <v>-178973.82037033787</v>
      </c>
      <c r="AE34" s="253">
        <v>-700868.13000115019</v>
      </c>
      <c r="AF34" s="253">
        <v>-300770.27588575194</v>
      </c>
      <c r="AG34" s="253">
        <v>-30233.314740295187</v>
      </c>
      <c r="AH34" s="253">
        <v>-61354.003288908068</v>
      </c>
      <c r="AI34" s="253">
        <v>-187.44097630509296</v>
      </c>
      <c r="AJ34" s="253">
        <v>-25194.592012448273</v>
      </c>
      <c r="AK34" s="253">
        <v>-17327.100591579474</v>
      </c>
      <c r="AL34" s="253">
        <v>-39569.452052703091</v>
      </c>
      <c r="AM34" s="254">
        <v>-117127.97727447274</v>
      </c>
      <c r="AN34" s="289">
        <f t="shared" si="26"/>
        <v>1096730.3491633758</v>
      </c>
      <c r="AO34" s="253">
        <v>524987.16697049642</v>
      </c>
      <c r="AP34" s="253">
        <v>29882.828857297063</v>
      </c>
      <c r="AQ34" s="253">
        <v>317451.80401218677</v>
      </c>
      <c r="AR34" s="253">
        <v>136231.14332937115</v>
      </c>
      <c r="AS34" s="253">
        <v>6853.360828802508</v>
      </c>
      <c r="AT34" s="253">
        <v>0</v>
      </c>
      <c r="AU34" s="253">
        <v>42.489573364897964</v>
      </c>
      <c r="AV34" s="253">
        <v>11411.659830629776</v>
      </c>
      <c r="AW34" s="253">
        <v>7848.1516074764377</v>
      </c>
      <c r="AX34" s="253">
        <v>8969.6989908201722</v>
      </c>
      <c r="AY34" s="254">
        <v>53052.045162930663</v>
      </c>
      <c r="AZ34" s="524">
        <v>-413995.69681963389</v>
      </c>
      <c r="BA34" s="296">
        <f t="shared" si="27"/>
        <v>-4673536.50035193</v>
      </c>
      <c r="BB34" s="271">
        <f t="shared" si="28"/>
        <v>-3125486.4576200196</v>
      </c>
      <c r="BC34" s="271">
        <f t="shared" si="28"/>
        <v>-177906.01901342778</v>
      </c>
      <c r="BD34" s="271">
        <f t="shared" si="28"/>
        <v>-495072.51913071616</v>
      </c>
      <c r="BE34" s="271">
        <f t="shared" si="28"/>
        <v>-212455.22772187603</v>
      </c>
      <c r="BF34" s="271">
        <f t="shared" si="28"/>
        <v>-27832.826624488451</v>
      </c>
      <c r="BG34" s="271">
        <f t="shared" si="28"/>
        <v>-71415.703720758815</v>
      </c>
      <c r="BH34" s="271">
        <f t="shared" si="28"/>
        <v>-172.55839264198266</v>
      </c>
      <c r="BI34" s="271">
        <f t="shared" si="28"/>
        <v>-17796.71467734297</v>
      </c>
      <c r="BJ34" s="271">
        <f t="shared" si="28"/>
        <v>-12239.3514156372</v>
      </c>
      <c r="BK34" s="271">
        <f t="shared" si="28"/>
        <v>-36427.686083029235</v>
      </c>
      <c r="BL34" s="291">
        <f t="shared" si="28"/>
        <v>-82735.739132357659</v>
      </c>
    </row>
    <row r="35" spans="1:64" x14ac:dyDescent="0.25">
      <c r="A35" s="1493"/>
      <c r="B35" s="126" t="s">
        <v>43</v>
      </c>
      <c r="C35" s="131" t="s">
        <v>922</v>
      </c>
      <c r="D35" s="274">
        <f t="shared" si="23"/>
        <v>1283536.961611398</v>
      </c>
      <c r="E35" s="253">
        <v>791692.68740760372</v>
      </c>
      <c r="F35" s="253">
        <v>61066.82006912378</v>
      </c>
      <c r="G35" s="253">
        <v>194820.16799056064</v>
      </c>
      <c r="H35" s="253">
        <v>103682.39892427472</v>
      </c>
      <c r="I35" s="253">
        <v>22469.322370193782</v>
      </c>
      <c r="J35" s="253">
        <v>2760.7261572977909</v>
      </c>
      <c r="K35" s="253">
        <v>267.21476508173441</v>
      </c>
      <c r="L35" s="253">
        <v>8321.8420321551803</v>
      </c>
      <c r="M35" s="253">
        <v>39928.159876308207</v>
      </c>
      <c r="N35" s="253">
        <v>17339.600745080261</v>
      </c>
      <c r="O35" s="254">
        <v>41188.021273717997</v>
      </c>
      <c r="P35" s="274">
        <f t="shared" si="24"/>
        <v>1661748.2918848258</v>
      </c>
      <c r="Q35" s="253">
        <v>1035527.4431776624</v>
      </c>
      <c r="R35" s="253">
        <v>79874.892183528282</v>
      </c>
      <c r="S35" s="253">
        <v>246639.8992334439</v>
      </c>
      <c r="T35" s="253">
        <v>131260.62197114964</v>
      </c>
      <c r="U35" s="253">
        <v>27316.805358469865</v>
      </c>
      <c r="V35" s="253">
        <v>6495.9379664079606</v>
      </c>
      <c r="W35" s="253">
        <v>324.86310029224239</v>
      </c>
      <c r="X35" s="253">
        <v>10535.348066976509</v>
      </c>
      <c r="Y35" s="253">
        <v>50548.551672261368</v>
      </c>
      <c r="Z35" s="253">
        <v>21080.408689817181</v>
      </c>
      <c r="AA35" s="254">
        <v>52143.520464816313</v>
      </c>
      <c r="AB35" s="274">
        <f t="shared" si="25"/>
        <v>1817865.4082060035</v>
      </c>
      <c r="AC35" s="253">
        <v>1159873.9197208199</v>
      </c>
      <c r="AD35" s="253">
        <v>89466.295552625015</v>
      </c>
      <c r="AE35" s="253">
        <v>256155.00995201478</v>
      </c>
      <c r="AF35" s="253">
        <v>136324.52020872486</v>
      </c>
      <c r="AG35" s="253">
        <v>28309.720746435829</v>
      </c>
      <c r="AH35" s="253">
        <v>7957.0118883991063</v>
      </c>
      <c r="AI35" s="253">
        <v>336.67127357713514</v>
      </c>
      <c r="AJ35" s="253">
        <v>10941.790834864123</v>
      </c>
      <c r="AK35" s="253">
        <v>52498.662207174159</v>
      </c>
      <c r="AL35" s="253">
        <v>21846.642584961915</v>
      </c>
      <c r="AM35" s="254">
        <v>54155.163236406923</v>
      </c>
      <c r="AN35" s="289">
        <f t="shared" si="26"/>
        <v>1821518.3050954721</v>
      </c>
      <c r="AO35" s="253">
        <v>1270476.1140848082</v>
      </c>
      <c r="AP35" s="253">
        <v>97997.540579773457</v>
      </c>
      <c r="AQ35" s="253">
        <v>207710.5207694195</v>
      </c>
      <c r="AR35" s="253">
        <v>110542.58548954364</v>
      </c>
      <c r="AS35" s="253">
        <v>22110.317505735271</v>
      </c>
      <c r="AT35" s="253">
        <v>0</v>
      </c>
      <c r="AU35" s="253">
        <v>262.9453261133952</v>
      </c>
      <c r="AV35" s="253">
        <v>8872.4599721295144</v>
      </c>
      <c r="AW35" s="253">
        <v>42570.022225185909</v>
      </c>
      <c r="AX35" s="253">
        <v>17062.556296979328</v>
      </c>
      <c r="AY35" s="254">
        <v>43913.242845783854</v>
      </c>
      <c r="AZ35" s="524">
        <v>-120406.12870452722</v>
      </c>
      <c r="BA35" s="296">
        <f t="shared" si="27"/>
        <v>6464262.8380931718</v>
      </c>
      <c r="BB35" s="271">
        <f t="shared" si="28"/>
        <v>4257570.1643908946</v>
      </c>
      <c r="BC35" s="271">
        <f t="shared" si="28"/>
        <v>328405.5483850505</v>
      </c>
      <c r="BD35" s="271">
        <f t="shared" si="28"/>
        <v>905325.59794543881</v>
      </c>
      <c r="BE35" s="271">
        <f t="shared" si="28"/>
        <v>481810.12659369281</v>
      </c>
      <c r="BF35" s="271">
        <f t="shared" si="28"/>
        <v>100206.16598083475</v>
      </c>
      <c r="BG35" s="271">
        <f t="shared" si="28"/>
        <v>17213.676012104857</v>
      </c>
      <c r="BH35" s="271">
        <f t="shared" si="28"/>
        <v>1191.6944650645071</v>
      </c>
      <c r="BI35" s="271">
        <f t="shared" si="28"/>
        <v>38671.440906125325</v>
      </c>
      <c r="BJ35" s="271">
        <f t="shared" si="28"/>
        <v>185545.39598092964</v>
      </c>
      <c r="BK35" s="271">
        <f t="shared" si="28"/>
        <v>77329.208316838674</v>
      </c>
      <c r="BL35" s="291">
        <f t="shared" si="28"/>
        <v>191399.94782072509</v>
      </c>
    </row>
    <row r="36" spans="1:64" s="209" customFormat="1" x14ac:dyDescent="0.25">
      <c r="A36" s="1493"/>
      <c r="B36" s="128" t="s">
        <v>455</v>
      </c>
      <c r="C36" s="310" t="s">
        <v>2</v>
      </c>
      <c r="D36" s="275">
        <f t="shared" ref="D36:BL36" si="29">SUM(D29:D35)</f>
        <v>10354314.200202037</v>
      </c>
      <c r="E36" s="280">
        <f t="shared" si="29"/>
        <v>6741865.4865623889</v>
      </c>
      <c r="F36" s="280">
        <f t="shared" si="29"/>
        <v>320316.66280331992</v>
      </c>
      <c r="G36" s="280">
        <f t="shared" si="29"/>
        <v>1691793.0965813815</v>
      </c>
      <c r="H36" s="280">
        <f t="shared" si="29"/>
        <v>649340.22215971292</v>
      </c>
      <c r="I36" s="280">
        <f t="shared" si="29"/>
        <v>96925.141382180766</v>
      </c>
      <c r="J36" s="280">
        <f t="shared" si="29"/>
        <v>105612.68750714112</v>
      </c>
      <c r="K36" s="280">
        <f t="shared" si="29"/>
        <v>1348.4175344731823</v>
      </c>
      <c r="L36" s="280">
        <f t="shared" si="29"/>
        <v>57184.344043563658</v>
      </c>
      <c r="M36" s="280">
        <f>SUM(M29:M35)</f>
        <v>79166.83032582578</v>
      </c>
      <c r="N36" s="280">
        <f t="shared" si="29"/>
        <v>287778.31006741064</v>
      </c>
      <c r="O36" s="281">
        <f t="shared" si="29"/>
        <v>322983.00123463687</v>
      </c>
      <c r="P36" s="275">
        <f t="shared" si="29"/>
        <v>11309862.952916425</v>
      </c>
      <c r="Q36" s="280">
        <f t="shared" si="29"/>
        <v>7670452.4166300362</v>
      </c>
      <c r="R36" s="280">
        <f t="shared" si="29"/>
        <v>377083.41564378911</v>
      </c>
      <c r="S36" s="280">
        <f t="shared" si="29"/>
        <v>1716670.2118964433</v>
      </c>
      <c r="T36" s="280">
        <f t="shared" si="29"/>
        <v>695797.95118826791</v>
      </c>
      <c r="U36" s="280">
        <f t="shared" si="29"/>
        <v>106373.18500001135</v>
      </c>
      <c r="V36" s="280">
        <f t="shared" si="29"/>
        <v>105080.33836793325</v>
      </c>
      <c r="W36" s="280">
        <f t="shared" si="29"/>
        <v>997.03479131847121</v>
      </c>
      <c r="X36" s="280">
        <f t="shared" si="29"/>
        <v>59271.056314160494</v>
      </c>
      <c r="Y36" s="280">
        <f>SUM(Y29:Y35)</f>
        <v>92720.308367494639</v>
      </c>
      <c r="Z36" s="280">
        <f t="shared" si="29"/>
        <v>167032.1565447069</v>
      </c>
      <c r="AA36" s="281">
        <f t="shared" si="29"/>
        <v>318384.87817226193</v>
      </c>
      <c r="AB36" s="275">
        <f t="shared" si="29"/>
        <v>13094746.217745662</v>
      </c>
      <c r="AC36" s="280">
        <f t="shared" si="29"/>
        <v>8950535.2066314332</v>
      </c>
      <c r="AD36" s="280">
        <f t="shared" si="29"/>
        <v>523585.637118991</v>
      </c>
      <c r="AE36" s="280">
        <f t="shared" si="29"/>
        <v>1968964.5681954478</v>
      </c>
      <c r="AF36" s="280">
        <f t="shared" si="29"/>
        <v>779141.3346322783</v>
      </c>
      <c r="AG36" s="280">
        <f t="shared" si="29"/>
        <v>97978.345719265431</v>
      </c>
      <c r="AH36" s="280">
        <f t="shared" si="29"/>
        <v>155048.70237283912</v>
      </c>
      <c r="AI36" s="280">
        <f t="shared" si="29"/>
        <v>963.17958305426373</v>
      </c>
      <c r="AJ36" s="280">
        <f t="shared" si="29"/>
        <v>49485.206989265229</v>
      </c>
      <c r="AK36" s="280">
        <f>SUM(AK29:AK35)</f>
        <v>99401.591410513443</v>
      </c>
      <c r="AL36" s="280">
        <f t="shared" si="29"/>
        <v>134224.21777483908</v>
      </c>
      <c r="AM36" s="281">
        <f t="shared" si="29"/>
        <v>335418.2273177341</v>
      </c>
      <c r="AN36" s="277">
        <f t="shared" si="29"/>
        <v>37402838.162291735</v>
      </c>
      <c r="AO36" s="280">
        <f t="shared" si="29"/>
        <v>26046441.607072085</v>
      </c>
      <c r="AP36" s="280">
        <f t="shared" si="29"/>
        <v>1593341.1566897952</v>
      </c>
      <c r="AQ36" s="280">
        <f t="shared" si="29"/>
        <v>5260078.6646013632</v>
      </c>
      <c r="AR36" s="280">
        <f t="shared" si="29"/>
        <v>2495715.464187962</v>
      </c>
      <c r="AS36" s="280">
        <f t="shared" si="29"/>
        <v>292151.59852984105</v>
      </c>
      <c r="AT36" s="280">
        <f t="shared" si="29"/>
        <v>427308.90305843443</v>
      </c>
      <c r="AU36" s="280">
        <f t="shared" si="29"/>
        <v>2874.6065153797053</v>
      </c>
      <c r="AV36" s="280">
        <f t="shared" si="29"/>
        <v>219168.33349310869</v>
      </c>
      <c r="AW36" s="280">
        <f>SUM(AW29:AW35)</f>
        <v>180924.35043210073</v>
      </c>
      <c r="AX36" s="280">
        <f t="shared" si="29"/>
        <v>180103.46025955948</v>
      </c>
      <c r="AY36" s="281">
        <f t="shared" si="29"/>
        <v>704730.01745211019</v>
      </c>
      <c r="AZ36" s="293">
        <f t="shared" si="29"/>
        <v>121770.87888392608</v>
      </c>
      <c r="BA36" s="297">
        <f t="shared" si="29"/>
        <v>72283532.412039772</v>
      </c>
      <c r="BB36" s="280">
        <f t="shared" si="29"/>
        <v>49409294.716895945</v>
      </c>
      <c r="BC36" s="280">
        <f t="shared" si="29"/>
        <v>2814326.8722558953</v>
      </c>
      <c r="BD36" s="280">
        <f t="shared" si="29"/>
        <v>10637506.541274637</v>
      </c>
      <c r="BE36" s="280">
        <f t="shared" si="29"/>
        <v>4619994.9721682211</v>
      </c>
      <c r="BF36" s="280">
        <f t="shared" si="29"/>
        <v>593428.27063129866</v>
      </c>
      <c r="BG36" s="280">
        <f t="shared" si="29"/>
        <v>793050.6313063479</v>
      </c>
      <c r="BH36" s="280">
        <f t="shared" si="29"/>
        <v>6183.238424225623</v>
      </c>
      <c r="BI36" s="280">
        <f t="shared" si="29"/>
        <v>385108.94084009808</v>
      </c>
      <c r="BJ36" s="280">
        <f>SUM(BJ29:BJ35)</f>
        <v>452213.08053593466</v>
      </c>
      <c r="BK36" s="280">
        <f t="shared" si="29"/>
        <v>769138.14464651607</v>
      </c>
      <c r="BL36" s="293">
        <f t="shared" si="29"/>
        <v>1681516.124176743</v>
      </c>
    </row>
    <row r="37" spans="1:64" ht="16.5" customHeight="1" x14ac:dyDescent="0.25">
      <c r="A37" s="1501" t="s">
        <v>923</v>
      </c>
      <c r="B37" s="124" t="s">
        <v>924</v>
      </c>
      <c r="C37" s="311" t="s">
        <v>923</v>
      </c>
      <c r="D37" s="276">
        <f>SUM(E37:O37)</f>
        <v>1335387.5467562126</v>
      </c>
      <c r="E37" s="251">
        <v>1218242.4252639373</v>
      </c>
      <c r="F37" s="251">
        <v>89388.3539477343</v>
      </c>
      <c r="G37" s="251">
        <v>10542.776406874398</v>
      </c>
      <c r="H37" s="251">
        <v>5610.8171985558774</v>
      </c>
      <c r="I37" s="251">
        <v>1292.3435740644331</v>
      </c>
      <c r="J37" s="251">
        <v>834.09036404131064</v>
      </c>
      <c r="K37" s="251">
        <v>12.979080027660189</v>
      </c>
      <c r="L37" s="251">
        <v>4231.9100276433001</v>
      </c>
      <c r="M37" s="251">
        <v>2160.7293857494624</v>
      </c>
      <c r="N37" s="251">
        <v>842.21418546701591</v>
      </c>
      <c r="O37" s="252">
        <v>2228.9073221178742</v>
      </c>
      <c r="P37" s="273">
        <f>SUM(Q37:AA37)</f>
        <v>1520531.1221820044</v>
      </c>
      <c r="Q37" s="251">
        <v>1413943.3126000236</v>
      </c>
      <c r="R37" s="251">
        <v>64467.019088064357</v>
      </c>
      <c r="S37" s="251">
        <v>14693.678486967961</v>
      </c>
      <c r="T37" s="251">
        <v>4957.6135509829901</v>
      </c>
      <c r="U37" s="251">
        <v>4729.5286384013471</v>
      </c>
      <c r="V37" s="251">
        <v>9062.2903640413115</v>
      </c>
      <c r="W37" s="251">
        <v>13.034677886729929</v>
      </c>
      <c r="X37" s="251">
        <v>3398.6615902319168</v>
      </c>
      <c r="Y37" s="251">
        <v>2175.7546086770099</v>
      </c>
      <c r="Z37" s="251">
        <v>845.82193774917607</v>
      </c>
      <c r="AA37" s="252">
        <v>2244.4066389784389</v>
      </c>
      <c r="AB37" s="276">
        <f>SUM(AC37:AM37)</f>
        <v>1966937.8212787514</v>
      </c>
      <c r="AC37" s="251">
        <v>1762335.4198090713</v>
      </c>
      <c r="AD37" s="251">
        <v>149262.7811986868</v>
      </c>
      <c r="AE37" s="251">
        <v>29995.935924085159</v>
      </c>
      <c r="AF37" s="251">
        <v>16249.879904438445</v>
      </c>
      <c r="AG37" s="251">
        <v>2431.3668829160147</v>
      </c>
      <c r="AH37" s="251">
        <v>834.09036404131064</v>
      </c>
      <c r="AI37" s="251">
        <v>13.177485052169297</v>
      </c>
      <c r="AJ37" s="251">
        <v>461.5152376701285</v>
      </c>
      <c r="AK37" s="251">
        <v>2214.347992168382</v>
      </c>
      <c r="AL37" s="251">
        <v>855.08871322656364</v>
      </c>
      <c r="AM37" s="252">
        <v>2284.2177673948672</v>
      </c>
      <c r="AN37" s="276">
        <f>SUM(AO37:AY37)</f>
        <v>3716415.6453815363</v>
      </c>
      <c r="AO37" s="251">
        <v>3416678.2315847925</v>
      </c>
      <c r="AP37" s="251">
        <v>209181.15812730606</v>
      </c>
      <c r="AQ37" s="251">
        <v>39798.947778530084</v>
      </c>
      <c r="AR37" s="251">
        <v>21090.323526037537</v>
      </c>
      <c r="AS37" s="251">
        <v>2268.8850090526007</v>
      </c>
      <c r="AT37" s="251">
        <v>0</v>
      </c>
      <c r="AU37" s="251">
        <v>5.4599915061181727</v>
      </c>
      <c r="AV37" s="249">
        <v>24040.675315582554</v>
      </c>
      <c r="AW37" s="251">
        <v>1475.5530326993082</v>
      </c>
      <c r="AX37" s="251">
        <v>354.29955660818405</v>
      </c>
      <c r="AY37" s="252">
        <v>1522.1114594208927</v>
      </c>
      <c r="AZ37" s="854">
        <v>56107.359537592536</v>
      </c>
      <c r="BA37" s="294">
        <f>SUM(BB37:BL37)+AZ37</f>
        <v>8595379.4951360971</v>
      </c>
      <c r="BB37" s="273">
        <f t="shared" ref="BB37:BL39" si="30">E37+Q37+AC37+AO37</f>
        <v>7811199.389257824</v>
      </c>
      <c r="BC37" s="273">
        <f t="shared" si="30"/>
        <v>512299.3123617915</v>
      </c>
      <c r="BD37" s="273">
        <f t="shared" si="30"/>
        <v>95031.338596457601</v>
      </c>
      <c r="BE37" s="273">
        <f t="shared" si="30"/>
        <v>47908.634180014851</v>
      </c>
      <c r="BF37" s="273">
        <f t="shared" si="30"/>
        <v>10722.124104434395</v>
      </c>
      <c r="BG37" s="273">
        <f t="shared" si="30"/>
        <v>10730.471092123933</v>
      </c>
      <c r="BH37" s="273">
        <f t="shared" si="30"/>
        <v>44.651234472677586</v>
      </c>
      <c r="BI37" s="273">
        <f t="shared" si="30"/>
        <v>32132.762171127899</v>
      </c>
      <c r="BJ37" s="273">
        <f t="shared" si="30"/>
        <v>8026.3850192941627</v>
      </c>
      <c r="BK37" s="273">
        <f t="shared" si="30"/>
        <v>2897.4243930509397</v>
      </c>
      <c r="BL37" s="298">
        <f t="shared" si="30"/>
        <v>8279.6431879120737</v>
      </c>
    </row>
    <row r="38" spans="1:64" ht="16.5" customHeight="1" x14ac:dyDescent="0.25">
      <c r="A38" s="1502"/>
      <c r="B38" s="126" t="s">
        <v>925</v>
      </c>
      <c r="C38" s="312" t="s">
        <v>928</v>
      </c>
      <c r="D38" s="289">
        <f>SUM(E38:O38)</f>
        <v>-237908.46646633185</v>
      </c>
      <c r="E38" s="253">
        <v>-144512.86683804821</v>
      </c>
      <c r="F38" s="253">
        <v>-7871.9658752736032</v>
      </c>
      <c r="G38" s="253">
        <v>-41224.808805411369</v>
      </c>
      <c r="H38" s="253">
        <v>-21560.528276779904</v>
      </c>
      <c r="I38" s="253">
        <v>-2493.323611245532</v>
      </c>
      <c r="J38" s="253">
        <v>-2333.1697350109548</v>
      </c>
      <c r="K38" s="253">
        <v>-90.49888120407465</v>
      </c>
      <c r="L38" s="253">
        <v>-1970.7980112909891</v>
      </c>
      <c r="M38" s="253">
        <v>-2112.3172673708805</v>
      </c>
      <c r="N38" s="253">
        <v>-1951.6358051156471</v>
      </c>
      <c r="O38" s="254">
        <v>-11786.553359580734</v>
      </c>
      <c r="P38" s="274">
        <f>SUM(Q38:AA38)</f>
        <v>-263029.92678134172</v>
      </c>
      <c r="Q38" s="253">
        <v>-145402.11715945991</v>
      </c>
      <c r="R38" s="253">
        <v>-7920.4054940971209</v>
      </c>
      <c r="S38" s="253">
        <v>-52908.642900290914</v>
      </c>
      <c r="T38" s="253">
        <v>-27671.160264739265</v>
      </c>
      <c r="U38" s="253">
        <v>-3179.9637381643361</v>
      </c>
      <c r="V38" s="253">
        <v>-2975.7048458747772</v>
      </c>
      <c r="W38" s="253">
        <v>-115.42150376125393</v>
      </c>
      <c r="X38" s="253">
        <v>-2529.3567448713347</v>
      </c>
      <c r="Y38" s="253">
        <v>-2710.9850410458203</v>
      </c>
      <c r="Z38" s="253">
        <v>-2489.0997150869894</v>
      </c>
      <c r="AA38" s="254">
        <v>-15127.069373949966</v>
      </c>
      <c r="AB38" s="289">
        <f>SUM(AC38:AM38)</f>
        <v>-939679.30340361677</v>
      </c>
      <c r="AC38" s="253">
        <v>-542722.18391383684</v>
      </c>
      <c r="AD38" s="253">
        <v>-29563.391862618937</v>
      </c>
      <c r="AE38" s="253">
        <v>-178459.27105826873</v>
      </c>
      <c r="AF38" s="253">
        <v>-93333.996479330366</v>
      </c>
      <c r="AG38" s="253">
        <v>-9765.3957158218927</v>
      </c>
      <c r="AH38" s="253">
        <v>-9138.1341883572986</v>
      </c>
      <c r="AI38" s="253">
        <v>-354.44953186620927</v>
      </c>
      <c r="AJ38" s="253">
        <v>-8531.4446977352327</v>
      </c>
      <c r="AK38" s="253">
        <v>-9144.0715118445751</v>
      </c>
      <c r="AL38" s="253">
        <v>-7643.8115951584568</v>
      </c>
      <c r="AM38" s="254">
        <v>-51023.1528487783</v>
      </c>
      <c r="AN38" s="289">
        <f>SUM(AO38:AY38)</f>
        <v>895414.42064700369</v>
      </c>
      <c r="AO38" s="253">
        <v>599993.63416597992</v>
      </c>
      <c r="AP38" s="253">
        <v>32683.106472651154</v>
      </c>
      <c r="AQ38" s="253">
        <v>182926.15274554869</v>
      </c>
      <c r="AR38" s="253">
        <v>95670.170538553371</v>
      </c>
      <c r="AS38" s="253">
        <v>-47429.8543812922</v>
      </c>
      <c r="AT38" s="253">
        <v>0</v>
      </c>
      <c r="AU38" s="253">
        <v>-1721.5369628793962</v>
      </c>
      <c r="AV38" s="253">
        <v>8744.98896394437</v>
      </c>
      <c r="AW38" s="253">
        <v>9372.9499855782287</v>
      </c>
      <c r="AX38" s="253">
        <v>-37125.46643542598</v>
      </c>
      <c r="AY38" s="254">
        <v>52300.27555434555</v>
      </c>
      <c r="AZ38" s="524">
        <v>-413771.20830458403</v>
      </c>
      <c r="BA38" s="296">
        <f>SUM(BB38:BL38)+AZ38</f>
        <v>-958974.48430887063</v>
      </c>
      <c r="BB38" s="274">
        <f t="shared" si="30"/>
        <v>-232643.53374536498</v>
      </c>
      <c r="BC38" s="274">
        <f t="shared" si="30"/>
        <v>-12672.656759338512</v>
      </c>
      <c r="BD38" s="274">
        <f t="shared" si="30"/>
        <v>-89666.570018422324</v>
      </c>
      <c r="BE38" s="274">
        <f t="shared" si="30"/>
        <v>-46895.514482296145</v>
      </c>
      <c r="BF38" s="274">
        <f t="shared" si="30"/>
        <v>-62868.537446523958</v>
      </c>
      <c r="BG38" s="274">
        <f t="shared" si="30"/>
        <v>-14447.008769243032</v>
      </c>
      <c r="BH38" s="274">
        <f t="shared" si="30"/>
        <v>-2281.9068797109339</v>
      </c>
      <c r="BI38" s="274">
        <f t="shared" si="30"/>
        <v>-4286.6104899531874</v>
      </c>
      <c r="BJ38" s="274">
        <f t="shared" si="30"/>
        <v>-4594.423834683048</v>
      </c>
      <c r="BK38" s="274">
        <f t="shared" si="30"/>
        <v>-49210.013550787073</v>
      </c>
      <c r="BL38" s="300">
        <f t="shared" si="30"/>
        <v>-25636.500027963448</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1097479.0802898807</v>
      </c>
      <c r="E40" s="275">
        <f t="shared" si="31"/>
        <v>1073729.5584258891</v>
      </c>
      <c r="F40" s="275">
        <f t="shared" si="31"/>
        <v>81516.388072460701</v>
      </c>
      <c r="G40" s="275">
        <f t="shared" si="31"/>
        <v>-30682.032398536969</v>
      </c>
      <c r="H40" s="275">
        <f t="shared" si="31"/>
        <v>-15949.711078224027</v>
      </c>
      <c r="I40" s="275">
        <f t="shared" si="31"/>
        <v>-1200.9800371810989</v>
      </c>
      <c r="J40" s="275">
        <f t="shared" si="31"/>
        <v>-1499.0793709696441</v>
      </c>
      <c r="K40" s="275">
        <f t="shared" si="31"/>
        <v>-77.519801176414461</v>
      </c>
      <c r="L40" s="275">
        <f t="shared" si="31"/>
        <v>2261.112016352311</v>
      </c>
      <c r="M40" s="275">
        <f t="shared" si="31"/>
        <v>48.412118378581908</v>
      </c>
      <c r="N40" s="275">
        <f t="shared" si="31"/>
        <v>-1109.4216196486313</v>
      </c>
      <c r="O40" s="283">
        <f t="shared" si="31"/>
        <v>-9557.6460374628587</v>
      </c>
      <c r="P40" s="275">
        <f t="shared" ref="P40:BL40" si="32">SUM(P37:P39)</f>
        <v>1257501.1954006627</v>
      </c>
      <c r="Q40" s="275">
        <f t="shared" si="32"/>
        <v>1268541.1954405636</v>
      </c>
      <c r="R40" s="275">
        <f t="shared" si="32"/>
        <v>56546.613593967239</v>
      </c>
      <c r="S40" s="275">
        <f t="shared" si="32"/>
        <v>-38214.964413322952</v>
      </c>
      <c r="T40" s="275">
        <f t="shared" si="32"/>
        <v>-22713.546713756274</v>
      </c>
      <c r="U40" s="275">
        <f t="shared" si="32"/>
        <v>1549.564900237011</v>
      </c>
      <c r="V40" s="275">
        <f>SUM(V37:V39)</f>
        <v>6086.5855181665338</v>
      </c>
      <c r="W40" s="275">
        <f t="shared" si="32"/>
        <v>-102.38682587452401</v>
      </c>
      <c r="X40" s="275">
        <f t="shared" si="32"/>
        <v>869.30484536058202</v>
      </c>
      <c r="Y40" s="275">
        <f>SUM(Y37:Y39)</f>
        <v>-535.2304323688104</v>
      </c>
      <c r="Z40" s="275">
        <f t="shared" si="32"/>
        <v>-1643.2777773378134</v>
      </c>
      <c r="AA40" s="283">
        <f t="shared" si="32"/>
        <v>-12882.662734971527</v>
      </c>
      <c r="AB40" s="277">
        <f t="shared" si="32"/>
        <v>1027258.5178751346</v>
      </c>
      <c r="AC40" s="275">
        <f t="shared" si="32"/>
        <v>1219613.2358952346</v>
      </c>
      <c r="AD40" s="275">
        <f t="shared" si="32"/>
        <v>119699.38933606786</v>
      </c>
      <c r="AE40" s="275">
        <f t="shared" si="32"/>
        <v>-148463.33513418358</v>
      </c>
      <c r="AF40" s="275">
        <f t="shared" si="32"/>
        <v>-77084.116574891916</v>
      </c>
      <c r="AG40" s="275">
        <f t="shared" si="32"/>
        <v>-7334.0288329058785</v>
      </c>
      <c r="AH40" s="275">
        <f t="shared" si="32"/>
        <v>-8304.0438243159879</v>
      </c>
      <c r="AI40" s="275">
        <f t="shared" si="32"/>
        <v>-341.27204681403998</v>
      </c>
      <c r="AJ40" s="275">
        <f>SUM(AJ37:AJ39)</f>
        <v>-8069.9294600651046</v>
      </c>
      <c r="AK40" s="275">
        <f>SUM(AK37:AK39)</f>
        <v>-6929.7235196761931</v>
      </c>
      <c r="AL40" s="275">
        <f t="shared" si="32"/>
        <v>-6788.7228819318934</v>
      </c>
      <c r="AM40" s="283">
        <f t="shared" si="32"/>
        <v>-48738.935081383432</v>
      </c>
      <c r="AN40" s="277">
        <f t="shared" si="32"/>
        <v>4611830.06602854</v>
      </c>
      <c r="AO40" s="275">
        <f t="shared" si="32"/>
        <v>4016671.8657507724</v>
      </c>
      <c r="AP40" s="275">
        <f t="shared" si="32"/>
        <v>241864.26459995721</v>
      </c>
      <c r="AQ40" s="275">
        <f t="shared" si="32"/>
        <v>222725.10052407876</v>
      </c>
      <c r="AR40" s="275">
        <f t="shared" si="32"/>
        <v>116760.49406459091</v>
      </c>
      <c r="AS40" s="275">
        <f t="shared" si="32"/>
        <v>-45160.969372239597</v>
      </c>
      <c r="AT40" s="275">
        <f t="shared" si="32"/>
        <v>0</v>
      </c>
      <c r="AU40" s="275">
        <f t="shared" si="32"/>
        <v>-1716.076971373278</v>
      </c>
      <c r="AV40" s="275">
        <f t="shared" si="32"/>
        <v>32785.664279526922</v>
      </c>
      <c r="AW40" s="275">
        <f>SUM(AW37:AW39)</f>
        <v>10848.503018277537</v>
      </c>
      <c r="AX40" s="275">
        <f t="shared" si="32"/>
        <v>-36771.166878817799</v>
      </c>
      <c r="AY40" s="283">
        <f t="shared" si="32"/>
        <v>53822.387013766442</v>
      </c>
      <c r="AZ40" s="299">
        <f t="shared" si="32"/>
        <v>-357663.84876699152</v>
      </c>
      <c r="BA40" s="297">
        <f t="shared" si="32"/>
        <v>7636405.0108272266</v>
      </c>
      <c r="BB40" s="275">
        <f>SUM(BB37:BB39)</f>
        <v>7578555.8555124588</v>
      </c>
      <c r="BC40" s="275">
        <f>SUM(BC37:BC39)</f>
        <v>499626.65560245299</v>
      </c>
      <c r="BD40" s="275">
        <f>SUM(BD37:BD39)</f>
        <v>5364.7685780352767</v>
      </c>
      <c r="BE40" s="275">
        <f>SUM(BE37:BE39)</f>
        <v>1013.1196977187064</v>
      </c>
      <c r="BF40" s="275">
        <f t="shared" si="32"/>
        <v>-52146.413342089567</v>
      </c>
      <c r="BG40" s="275">
        <f t="shared" si="32"/>
        <v>-3716.5376771190986</v>
      </c>
      <c r="BH40" s="275">
        <f t="shared" si="32"/>
        <v>-2237.2556452382564</v>
      </c>
      <c r="BI40" s="275">
        <f t="shared" si="32"/>
        <v>27846.151681174713</v>
      </c>
      <c r="BJ40" s="275">
        <f>SUM(BJ37:BJ39)</f>
        <v>3431.9611846111147</v>
      </c>
      <c r="BK40" s="275">
        <f t="shared" si="32"/>
        <v>-46312.589157736133</v>
      </c>
      <c r="BL40" s="299">
        <f t="shared" si="32"/>
        <v>-17356.856840051376</v>
      </c>
    </row>
    <row r="41" spans="1:64" ht="14.85" customHeight="1" x14ac:dyDescent="0.25">
      <c r="A41" s="1501" t="s">
        <v>305</v>
      </c>
      <c r="B41" s="124">
        <v>5.0999999999999996</v>
      </c>
      <c r="C41" s="311" t="s">
        <v>37</v>
      </c>
      <c r="D41" s="273">
        <f>SUM(E41:O41)</f>
        <v>2733709.1967706042</v>
      </c>
      <c r="E41" s="251">
        <v>994145.60926384211</v>
      </c>
      <c r="F41" s="251">
        <v>389272.39613858919</v>
      </c>
      <c r="G41" s="251">
        <v>159367.13207631762</v>
      </c>
      <c r="H41" s="251">
        <v>725530.65831084631</v>
      </c>
      <c r="I41" s="251">
        <v>92320.989071301417</v>
      </c>
      <c r="J41" s="251">
        <v>256153.32170561285</v>
      </c>
      <c r="K41" s="251">
        <v>217.69445576985476</v>
      </c>
      <c r="L41" s="251">
        <v>14656.818628126699</v>
      </c>
      <c r="M41" s="251">
        <v>4730.1713914594711</v>
      </c>
      <c r="N41" s="251">
        <v>36998.234144925576</v>
      </c>
      <c r="O41" s="252">
        <v>60316.1715838128</v>
      </c>
      <c r="P41" s="273">
        <f>SUM(Q41:AA41)</f>
        <v>2327543.2712263679</v>
      </c>
      <c r="Q41" s="251">
        <v>1031498.4064033093</v>
      </c>
      <c r="R41" s="251">
        <v>284340.97545518959</v>
      </c>
      <c r="S41" s="251">
        <v>156097.01295112193</v>
      </c>
      <c r="T41" s="251">
        <v>313194.37732020818</v>
      </c>
      <c r="U41" s="251">
        <v>71683.226581701063</v>
      </c>
      <c r="V41" s="251">
        <v>250182.71170561289</v>
      </c>
      <c r="W41" s="251">
        <v>45.873836486383922</v>
      </c>
      <c r="X41" s="251">
        <v>24348.879522908082</v>
      </c>
      <c r="Y41" s="251">
        <v>5191.7313363444737</v>
      </c>
      <c r="Z41" s="251">
        <v>86257.961873800101</v>
      </c>
      <c r="AA41" s="252">
        <v>104702.11423968633</v>
      </c>
      <c r="AB41" s="273">
        <f>SUM(AC41:AM41)</f>
        <v>2772818.8898591693</v>
      </c>
      <c r="AC41" s="251">
        <v>1178908.9927496852</v>
      </c>
      <c r="AD41" s="251">
        <v>385591.82839947316</v>
      </c>
      <c r="AE41" s="251">
        <v>174628.56049689226</v>
      </c>
      <c r="AF41" s="251">
        <v>555606.42844713479</v>
      </c>
      <c r="AG41" s="251">
        <v>36235.561059536158</v>
      </c>
      <c r="AH41" s="251">
        <v>299761.01170561288</v>
      </c>
      <c r="AI41" s="251">
        <v>358.58478885294295</v>
      </c>
      <c r="AJ41" s="251">
        <v>30253.384231539323</v>
      </c>
      <c r="AK41" s="251">
        <v>5973.888215728015</v>
      </c>
      <c r="AL41" s="251">
        <v>34512.232909285871</v>
      </c>
      <c r="AM41" s="252">
        <v>70988.416855428848</v>
      </c>
      <c r="AN41" s="276">
        <f>SUM(AO41:AY41)</f>
        <v>5098910.3153741583</v>
      </c>
      <c r="AO41" s="251">
        <v>2432790.705801575</v>
      </c>
      <c r="AP41" s="251">
        <v>853886.73545068968</v>
      </c>
      <c r="AQ41" s="251">
        <v>304831.84280435531</v>
      </c>
      <c r="AR41" s="251">
        <v>792139.50370019418</v>
      </c>
      <c r="AS41" s="251">
        <v>98011.562130177685</v>
      </c>
      <c r="AT41" s="251">
        <v>455348.81</v>
      </c>
      <c r="AU41" s="251">
        <v>33.881740656474769</v>
      </c>
      <c r="AV41" s="249">
        <v>53894.721088233979</v>
      </c>
      <c r="AW41" s="251">
        <v>5276.7463844925651</v>
      </c>
      <c r="AX41" s="251">
        <v>18823.532943645525</v>
      </c>
      <c r="AY41" s="252">
        <v>83872.273330139171</v>
      </c>
      <c r="AZ41" s="854">
        <v>-12073.730521317451</v>
      </c>
      <c r="BA41" s="294">
        <f>SUM(BB41:BL41)+AZ41</f>
        <v>12920907.942708986</v>
      </c>
      <c r="BB41" s="274">
        <f t="shared" ref="BB41:BL44" si="33">E41+Q41+AC41+AO41</f>
        <v>5637343.7142184116</v>
      </c>
      <c r="BC41" s="274">
        <f t="shared" si="33"/>
        <v>1913091.9354439415</v>
      </c>
      <c r="BD41" s="274">
        <f t="shared" si="33"/>
        <v>794924.5483286872</v>
      </c>
      <c r="BE41" s="274">
        <f t="shared" si="33"/>
        <v>2386470.9677783838</v>
      </c>
      <c r="BF41" s="274">
        <f t="shared" si="33"/>
        <v>298251.3388427163</v>
      </c>
      <c r="BG41" s="274">
        <f t="shared" si="33"/>
        <v>1261445.8551168386</v>
      </c>
      <c r="BH41" s="274">
        <f t="shared" si="33"/>
        <v>656.03482176565637</v>
      </c>
      <c r="BI41" s="274">
        <f t="shared" si="33"/>
        <v>123153.80347080808</v>
      </c>
      <c r="BJ41" s="274">
        <f t="shared" si="33"/>
        <v>21172.537328024526</v>
      </c>
      <c r="BK41" s="274">
        <f t="shared" si="33"/>
        <v>176591.96187165708</v>
      </c>
      <c r="BL41" s="298">
        <f t="shared" si="33"/>
        <v>319878.97600906715</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-120021.00293152743</v>
      </c>
      <c r="E43" s="253">
        <v>-53836.791411288592</v>
      </c>
      <c r="F43" s="253">
        <v>-19053.748062172526</v>
      </c>
      <c r="G43" s="253">
        <v>-5632.2895980054263</v>
      </c>
      <c r="H43" s="253">
        <v>-19069.952354404268</v>
      </c>
      <c r="I43" s="253">
        <v>-3139.9716700224953</v>
      </c>
      <c r="J43" s="253">
        <v>-13737.876444241065</v>
      </c>
      <c r="K43" s="253">
        <v>-2.4199921614393345</v>
      </c>
      <c r="L43" s="253">
        <v>-1002.4113192110511</v>
      </c>
      <c r="M43" s="253">
        <v>-36.627789295711139</v>
      </c>
      <c r="N43" s="253">
        <v>-1873.5888810656602</v>
      </c>
      <c r="O43" s="254">
        <v>-2635.3254096592041</v>
      </c>
      <c r="P43" s="274">
        <f>SUM(Q43:AA43)</f>
        <v>-205849.94917362844</v>
      </c>
      <c r="Q43" s="253">
        <v>-84863.657414532558</v>
      </c>
      <c r="R43" s="253">
        <v>-30034.678992254612</v>
      </c>
      <c r="S43" s="253">
        <v>-11261.570083017186</v>
      </c>
      <c r="T43" s="253">
        <v>-38129.716375907723</v>
      </c>
      <c r="U43" s="253">
        <v>-5595.272724279761</v>
      </c>
      <c r="V43" s="253">
        <v>-25275.333481924175</v>
      </c>
      <c r="W43" s="253">
        <v>-4.3123051915227393</v>
      </c>
      <c r="X43" s="253">
        <v>-2004.2870890912045</v>
      </c>
      <c r="Y43" s="253">
        <v>-73.236009789999486</v>
      </c>
      <c r="Z43" s="253">
        <v>-3338.6418300600212</v>
      </c>
      <c r="AA43" s="254">
        <v>-5269.2428675796427</v>
      </c>
      <c r="AB43" s="274">
        <f>SUM(AC43:AM43)</f>
        <v>-1131462.6020670612</v>
      </c>
      <c r="AC43" s="253">
        <v>-481010.32001055381</v>
      </c>
      <c r="AD43" s="253">
        <v>-170237.66113342953</v>
      </c>
      <c r="AE43" s="253">
        <v>-62164.554043266682</v>
      </c>
      <c r="AF43" s="253">
        <v>-210478.36108386531</v>
      </c>
      <c r="AG43" s="253">
        <v>-28169.61617877191</v>
      </c>
      <c r="AH43" s="253">
        <v>-122017.26174473335</v>
      </c>
      <c r="AI43" s="253">
        <v>-21.710466688030436</v>
      </c>
      <c r="AJ43" s="253">
        <v>-11063.787034094476</v>
      </c>
      <c r="AK43" s="253">
        <v>-404.26724292816203</v>
      </c>
      <c r="AL43" s="253">
        <v>-16808.520968616336</v>
      </c>
      <c r="AM43" s="254">
        <v>-29086.542160113495</v>
      </c>
      <c r="AN43" s="289">
        <f>SUM(AO43:AY43)</f>
        <v>873612.01793372096</v>
      </c>
      <c r="AO43" s="253">
        <v>334613.92106647533</v>
      </c>
      <c r="AP43" s="253">
        <v>118425.50759366852</v>
      </c>
      <c r="AQ43" s="253">
        <v>90036.338710317403</v>
      </c>
      <c r="AR43" s="253">
        <v>304847.37325630384</v>
      </c>
      <c r="AS43" s="253">
        <v>-20688.194641787577</v>
      </c>
      <c r="AT43" s="253">
        <v>0</v>
      </c>
      <c r="AU43" s="253">
        <v>-15.94449699831161</v>
      </c>
      <c r="AV43" s="253">
        <v>16024.290564800489</v>
      </c>
      <c r="AW43" s="253">
        <v>585.52245687200707</v>
      </c>
      <c r="AX43" s="253">
        <v>-12344.433492897619</v>
      </c>
      <c r="AY43" s="254">
        <v>42127.636916966905</v>
      </c>
      <c r="AZ43" s="524">
        <v>-411193.59928297799</v>
      </c>
      <c r="BA43" s="296">
        <f>SUM(BB43:BL43)+AZ43</f>
        <v>-994915.13552147395</v>
      </c>
      <c r="BB43" s="274">
        <f t="shared" si="33"/>
        <v>-285096.84776989964</v>
      </c>
      <c r="BC43" s="274">
        <f t="shared" si="33"/>
        <v>-100900.58059418814</v>
      </c>
      <c r="BD43" s="274">
        <f t="shared" si="33"/>
        <v>10977.924986028112</v>
      </c>
      <c r="BE43" s="274">
        <f t="shared" si="33"/>
        <v>37169.343442126526</v>
      </c>
      <c r="BF43" s="274">
        <f t="shared" si="33"/>
        <v>-57593.055214861743</v>
      </c>
      <c r="BG43" s="274">
        <f t="shared" si="33"/>
        <v>-161030.47167089858</v>
      </c>
      <c r="BH43" s="274">
        <f t="shared" si="33"/>
        <v>-44.387261039304121</v>
      </c>
      <c r="BI43" s="274">
        <f t="shared" si="33"/>
        <v>1953.8051224037572</v>
      </c>
      <c r="BJ43" s="274">
        <f t="shared" si="33"/>
        <v>71.391414858134453</v>
      </c>
      <c r="BK43" s="274">
        <f t="shared" si="33"/>
        <v>-34365.185172639634</v>
      </c>
      <c r="BL43" s="300">
        <f t="shared" si="33"/>
        <v>5136.5264796145639</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2613688.1938390769</v>
      </c>
      <c r="E45" s="278">
        <f t="shared" ref="E45:BL45" si="34">SUM(E41:E44)</f>
        <v>940308.81785255356</v>
      </c>
      <c r="F45" s="278">
        <f t="shared" si="34"/>
        <v>370218.64807641669</v>
      </c>
      <c r="G45" s="278">
        <f t="shared" si="34"/>
        <v>153734.8424783122</v>
      </c>
      <c r="H45" s="278">
        <f t="shared" si="34"/>
        <v>706460.70595644205</v>
      </c>
      <c r="I45" s="278">
        <f>SUM(I41:I44)</f>
        <v>89181.017401278921</v>
      </c>
      <c r="J45" s="278">
        <f t="shared" si="34"/>
        <v>242415.44526137179</v>
      </c>
      <c r="K45" s="278">
        <f t="shared" si="34"/>
        <v>215.27446360841543</v>
      </c>
      <c r="L45" s="278">
        <f t="shared" si="34"/>
        <v>13654.407308915648</v>
      </c>
      <c r="M45" s="278">
        <f t="shared" si="34"/>
        <v>4693.5436021637597</v>
      </c>
      <c r="N45" s="278">
        <f t="shared" si="34"/>
        <v>35124.645263859915</v>
      </c>
      <c r="O45" s="283">
        <f t="shared" si="34"/>
        <v>57680.846174153594</v>
      </c>
      <c r="P45" s="278">
        <f t="shared" si="34"/>
        <v>2121693.3220527396</v>
      </c>
      <c r="Q45" s="278">
        <f t="shared" si="34"/>
        <v>946634.7489887767</v>
      </c>
      <c r="R45" s="278">
        <f t="shared" si="34"/>
        <v>254306.29646293499</v>
      </c>
      <c r="S45" s="278">
        <f t="shared" si="34"/>
        <v>144835.44286810473</v>
      </c>
      <c r="T45" s="278">
        <f t="shared" si="34"/>
        <v>275064.66094430047</v>
      </c>
      <c r="U45" s="278">
        <f t="shared" si="34"/>
        <v>66087.953857421307</v>
      </c>
      <c r="V45" s="278">
        <f t="shared" si="34"/>
        <v>224907.37822368872</v>
      </c>
      <c r="W45" s="278">
        <f t="shared" si="34"/>
        <v>41.561531294861183</v>
      </c>
      <c r="X45" s="278">
        <f t="shared" si="34"/>
        <v>22344.592433816877</v>
      </c>
      <c r="Y45" s="278">
        <f>SUM(Y41:Y44)</f>
        <v>5118.4953265544746</v>
      </c>
      <c r="Z45" s="278">
        <f t="shared" si="34"/>
        <v>82919.320043740081</v>
      </c>
      <c r="AA45" s="284">
        <f t="shared" si="34"/>
        <v>99432.871372106689</v>
      </c>
      <c r="AB45" s="278">
        <f t="shared" si="34"/>
        <v>1641356.287792108</v>
      </c>
      <c r="AC45" s="278">
        <f t="shared" si="34"/>
        <v>697898.67273913138</v>
      </c>
      <c r="AD45" s="278">
        <f t="shared" si="34"/>
        <v>215354.16726604363</v>
      </c>
      <c r="AE45" s="278">
        <f t="shared" si="34"/>
        <v>112464.00645362557</v>
      </c>
      <c r="AF45" s="278">
        <f t="shared" si="34"/>
        <v>345128.06736326951</v>
      </c>
      <c r="AG45" s="278">
        <f t="shared" si="34"/>
        <v>8065.9448807642475</v>
      </c>
      <c r="AH45" s="278">
        <f t="shared" si="34"/>
        <v>177743.74996087953</v>
      </c>
      <c r="AI45" s="278">
        <f t="shared" si="34"/>
        <v>336.87432216491254</v>
      </c>
      <c r="AJ45" s="278">
        <f t="shared" si="34"/>
        <v>19189.597197444848</v>
      </c>
      <c r="AK45" s="278">
        <f t="shared" si="34"/>
        <v>5569.620972799853</v>
      </c>
      <c r="AL45" s="278">
        <f t="shared" si="34"/>
        <v>17703.711940669535</v>
      </c>
      <c r="AM45" s="284">
        <f t="shared" si="34"/>
        <v>41901.874695315353</v>
      </c>
      <c r="AN45" s="849">
        <f t="shared" si="34"/>
        <v>5972522.333307879</v>
      </c>
      <c r="AO45" s="278">
        <f t="shared" si="34"/>
        <v>2767404.6268680505</v>
      </c>
      <c r="AP45" s="278">
        <f t="shared" si="34"/>
        <v>972312.24304435821</v>
      </c>
      <c r="AQ45" s="278">
        <f t="shared" si="34"/>
        <v>394868.1815146727</v>
      </c>
      <c r="AR45" s="278">
        <f t="shared" si="34"/>
        <v>1096986.876956498</v>
      </c>
      <c r="AS45" s="278">
        <f t="shared" si="34"/>
        <v>77323.367488390111</v>
      </c>
      <c r="AT45" s="278">
        <f t="shared" si="34"/>
        <v>455348.81</v>
      </c>
      <c r="AU45" s="278">
        <f t="shared" si="34"/>
        <v>17.937243658163158</v>
      </c>
      <c r="AV45" s="275">
        <f t="shared" si="34"/>
        <v>69919.011653034468</v>
      </c>
      <c r="AW45" s="278">
        <f>SUM(AW41:AW44)</f>
        <v>5862.2688413645719</v>
      </c>
      <c r="AX45" s="278">
        <f t="shared" si="34"/>
        <v>6479.0994507479063</v>
      </c>
      <c r="AY45" s="284">
        <f t="shared" si="34"/>
        <v>125999.91024710608</v>
      </c>
      <c r="AZ45" s="305">
        <f t="shared" si="34"/>
        <v>-423267.32980429544</v>
      </c>
      <c r="BA45" s="297">
        <f t="shared" si="34"/>
        <v>11925992.807187513</v>
      </c>
      <c r="BB45" s="275">
        <f t="shared" si="34"/>
        <v>5352246.8664485123</v>
      </c>
      <c r="BC45" s="275">
        <f t="shared" si="34"/>
        <v>1812191.3548497534</v>
      </c>
      <c r="BD45" s="275">
        <f t="shared" si="34"/>
        <v>805902.47331471532</v>
      </c>
      <c r="BE45" s="275">
        <f t="shared" si="34"/>
        <v>2423640.3112205104</v>
      </c>
      <c r="BF45" s="275">
        <f t="shared" si="34"/>
        <v>240658.28362785454</v>
      </c>
      <c r="BG45" s="275">
        <f t="shared" si="34"/>
        <v>1100415.38344594</v>
      </c>
      <c r="BH45" s="275">
        <f t="shared" si="34"/>
        <v>611.64756072635225</v>
      </c>
      <c r="BI45" s="275">
        <f t="shared" si="34"/>
        <v>125107.60859321184</v>
      </c>
      <c r="BJ45" s="275">
        <f>SUM(BJ41:BJ44)</f>
        <v>21243.928742882661</v>
      </c>
      <c r="BK45" s="275">
        <f t="shared" si="34"/>
        <v>142226.77669901744</v>
      </c>
      <c r="BL45" s="299">
        <f t="shared" si="34"/>
        <v>325015.5024886817</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575199.54179073079</v>
      </c>
      <c r="E51" s="251">
        <v>229011.74729565118</v>
      </c>
      <c r="F51" s="251">
        <v>22752.759656913295</v>
      </c>
      <c r="G51" s="251">
        <v>101296.45294215753</v>
      </c>
      <c r="H51" s="251">
        <v>65017.907553994875</v>
      </c>
      <c r="I51" s="251">
        <v>16581.727413660097</v>
      </c>
      <c r="J51" s="251">
        <v>1212.4234183306608</v>
      </c>
      <c r="K51" s="251">
        <v>237.76687514588195</v>
      </c>
      <c r="L51" s="251">
        <v>6924.0876889334322</v>
      </c>
      <c r="M51" s="251">
        <v>12982.475100162139</v>
      </c>
      <c r="N51" s="251">
        <v>85097.073055767018</v>
      </c>
      <c r="O51" s="252">
        <v>34085.120790014749</v>
      </c>
      <c r="P51" s="273">
        <f>SUM(Q51:AA51)</f>
        <v>343879.16246261843</v>
      </c>
      <c r="Q51" s="251">
        <v>149803.87879607911</v>
      </c>
      <c r="R51" s="251">
        <v>15746.895026699345</v>
      </c>
      <c r="S51" s="251">
        <v>41208.035689533637</v>
      </c>
      <c r="T51" s="251">
        <v>25870.10412114051</v>
      </c>
      <c r="U51" s="251">
        <v>12477.31279368705</v>
      </c>
      <c r="V51" s="251">
        <v>886.42341833066075</v>
      </c>
      <c r="W51" s="251">
        <v>124.29170734427127</v>
      </c>
      <c r="X51" s="251">
        <v>8243.3891958670756</v>
      </c>
      <c r="Y51" s="251">
        <v>987.11254762379281</v>
      </c>
      <c r="Z51" s="251">
        <v>68303.751290346365</v>
      </c>
      <c r="AA51" s="252">
        <v>20227.967875966599</v>
      </c>
      <c r="AB51" s="273">
        <f>SUM(AC51:AM51)</f>
        <v>556312.5508631689</v>
      </c>
      <c r="AC51" s="251">
        <v>249954.78700322437</v>
      </c>
      <c r="AD51" s="251">
        <v>34505.233381980623</v>
      </c>
      <c r="AE51" s="251">
        <v>55627.743869540507</v>
      </c>
      <c r="AF51" s="251">
        <v>66766.814833812838</v>
      </c>
      <c r="AG51" s="251">
        <v>18828.121182021372</v>
      </c>
      <c r="AH51" s="251">
        <v>21675.213418330663</v>
      </c>
      <c r="AI51" s="251">
        <v>178.0791839378802</v>
      </c>
      <c r="AJ51" s="251">
        <v>9023.6047607756082</v>
      </c>
      <c r="AK51" s="251">
        <v>1613.5423589258025</v>
      </c>
      <c r="AL51" s="251">
        <v>72033.978551178443</v>
      </c>
      <c r="AM51" s="252">
        <v>26105.432319440799</v>
      </c>
      <c r="AN51" s="276">
        <f>SUM(AO51:AY51)</f>
        <v>1763203.6473420227</v>
      </c>
      <c r="AO51" s="251">
        <v>1209708.5007867354</v>
      </c>
      <c r="AP51" s="251">
        <v>111957.40698003676</v>
      </c>
      <c r="AQ51" s="251">
        <v>122531.07190393136</v>
      </c>
      <c r="AR51" s="251">
        <v>126795.3621529746</v>
      </c>
      <c r="AS51" s="251">
        <v>60219.109077854802</v>
      </c>
      <c r="AT51" s="251">
        <v>4885</v>
      </c>
      <c r="AU51" s="251">
        <v>439.98590084612636</v>
      </c>
      <c r="AV51" s="249">
        <v>13167.062923337704</v>
      </c>
      <c r="AW51" s="251">
        <v>9947.9388322353407</v>
      </c>
      <c r="AX51" s="251">
        <v>56387.958183150004</v>
      </c>
      <c r="AY51" s="252">
        <v>47164.250600920554</v>
      </c>
      <c r="AZ51" s="854">
        <v>34866.754624889996</v>
      </c>
      <c r="BA51" s="294">
        <f>SUM(BB51:BL51)+AZ51</f>
        <v>3273461.6570834308</v>
      </c>
      <c r="BB51" s="274">
        <f t="shared" ref="BB51:BL54" si="37">E51+Q51+AC51+AO51</f>
        <v>1838478.9138816902</v>
      </c>
      <c r="BC51" s="274">
        <f t="shared" si="37"/>
        <v>184962.29504563002</v>
      </c>
      <c r="BD51" s="274">
        <f t="shared" si="37"/>
        <v>320663.30440516304</v>
      </c>
      <c r="BE51" s="274">
        <f t="shared" si="37"/>
        <v>284450.18866192282</v>
      </c>
      <c r="BF51" s="274">
        <f t="shared" si="37"/>
        <v>108106.27046722332</v>
      </c>
      <c r="BG51" s="274">
        <f t="shared" si="37"/>
        <v>28659.060254991986</v>
      </c>
      <c r="BH51" s="274">
        <f t="shared" si="37"/>
        <v>980.12366727415986</v>
      </c>
      <c r="BI51" s="274">
        <f t="shared" si="37"/>
        <v>37358.14456891382</v>
      </c>
      <c r="BJ51" s="274">
        <f t="shared" si="37"/>
        <v>25531.068838947074</v>
      </c>
      <c r="BK51" s="274">
        <f t="shared" si="37"/>
        <v>281822.76108044182</v>
      </c>
      <c r="BL51" s="298">
        <f t="shared" si="37"/>
        <v>127582.7715863427</v>
      </c>
    </row>
    <row r="52" spans="1:64" s="255" customFormat="1" ht="16.5" customHeight="1" x14ac:dyDescent="0.25">
      <c r="A52" s="1505"/>
      <c r="B52" s="126">
        <v>7.2</v>
      </c>
      <c r="C52" s="131" t="s">
        <v>21</v>
      </c>
      <c r="D52" s="274">
        <f>SUM(E52:O52)</f>
        <v>243757.22849999997</v>
      </c>
      <c r="E52" s="253">
        <v>199597.52699999997</v>
      </c>
      <c r="F52" s="253">
        <v>5272.1684999999998</v>
      </c>
      <c r="G52" s="253">
        <v>13748.494499999999</v>
      </c>
      <c r="H52" s="253">
        <v>3705.1019999999999</v>
      </c>
      <c r="I52" s="253">
        <v>4488.6959999999999</v>
      </c>
      <c r="J52" s="253">
        <v>2745.9</v>
      </c>
      <c r="K52" s="253">
        <v>72.899999999999991</v>
      </c>
      <c r="L52" s="253">
        <v>324</v>
      </c>
      <c r="M52" s="253">
        <v>56.699999999999996</v>
      </c>
      <c r="N52" s="253">
        <v>12384.940499999999</v>
      </c>
      <c r="O52" s="254">
        <v>1360.8</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243757.22849999997</v>
      </c>
      <c r="BB52" s="274">
        <f t="shared" si="37"/>
        <v>199597.52699999997</v>
      </c>
      <c r="BC52" s="274">
        <f t="shared" si="37"/>
        <v>5272.1684999999998</v>
      </c>
      <c r="BD52" s="274">
        <f t="shared" si="37"/>
        <v>13748.494499999999</v>
      </c>
      <c r="BE52" s="274">
        <f t="shared" si="37"/>
        <v>3705.1019999999999</v>
      </c>
      <c r="BF52" s="274">
        <f t="shared" si="37"/>
        <v>4488.6959999999999</v>
      </c>
      <c r="BG52" s="274">
        <f t="shared" si="37"/>
        <v>2745.9</v>
      </c>
      <c r="BH52" s="274">
        <f t="shared" si="37"/>
        <v>72.899999999999991</v>
      </c>
      <c r="BI52" s="274">
        <f t="shared" si="37"/>
        <v>324</v>
      </c>
      <c r="BJ52" s="274">
        <f t="shared" si="37"/>
        <v>56.699999999999996</v>
      </c>
      <c r="BK52" s="274">
        <f t="shared" si="37"/>
        <v>12384.940499999999</v>
      </c>
      <c r="BL52" s="300">
        <f t="shared" si="37"/>
        <v>1360.8</v>
      </c>
    </row>
    <row r="53" spans="1:64" ht="16.5" customHeight="1" x14ac:dyDescent="0.25">
      <c r="A53" s="1505"/>
      <c r="B53" s="126">
        <v>7.3</v>
      </c>
      <c r="C53" s="131" t="s">
        <v>158</v>
      </c>
      <c r="D53" s="274">
        <f>SUM(E53:O53)</f>
        <v>-2401.8862651477925</v>
      </c>
      <c r="E53" s="253">
        <v>-2330.9992882538177</v>
      </c>
      <c r="F53" s="253">
        <v>-179.80046599036496</v>
      </c>
      <c r="G53" s="253">
        <v>31.191196573771776</v>
      </c>
      <c r="H53" s="253">
        <v>16.599811608025959</v>
      </c>
      <c r="I53" s="253">
        <v>16.106508618081527</v>
      </c>
      <c r="J53" s="253">
        <v>18.075765045523394</v>
      </c>
      <c r="K53" s="253">
        <v>0.1915454701195988</v>
      </c>
      <c r="L53" s="253">
        <v>1.332347740781155</v>
      </c>
      <c r="M53" s="253">
        <v>6.3925983453174062</v>
      </c>
      <c r="N53" s="253">
        <v>12.429410386011542</v>
      </c>
      <c r="O53" s="254">
        <v>6.594305308757761</v>
      </c>
      <c r="P53" s="274">
        <f>SUM(Q53:AA53)</f>
        <v>179689.55255756946</v>
      </c>
      <c r="Q53" s="253">
        <v>152691.66089969658</v>
      </c>
      <c r="R53" s="253">
        <v>11777.795008755415</v>
      </c>
      <c r="S53" s="253">
        <v>7423.9999751119331</v>
      </c>
      <c r="T53" s="253">
        <v>3951.0187008495755</v>
      </c>
      <c r="U53" s="253">
        <v>228.44577850943307</v>
      </c>
      <c r="V53" s="253">
        <v>29.414397891468553</v>
      </c>
      <c r="W53" s="253">
        <v>2.7167746331010352</v>
      </c>
      <c r="X53" s="253">
        <v>317.1199146209488</v>
      </c>
      <c r="Y53" s="253">
        <v>1521.5398948959933</v>
      </c>
      <c r="Z53" s="253">
        <v>176.2918581161664</v>
      </c>
      <c r="AA53" s="254">
        <v>1569.5493544888418</v>
      </c>
      <c r="AB53" s="274">
        <f>SUM(AC53:AM53)</f>
        <v>110876.198473315</v>
      </c>
      <c r="AC53" s="253">
        <v>94029.273530188468</v>
      </c>
      <c r="AD53" s="253">
        <v>7252.9010552072123</v>
      </c>
      <c r="AE53" s="253">
        <v>4665.5116126989005</v>
      </c>
      <c r="AF53" s="253">
        <v>2482.9638594558714</v>
      </c>
      <c r="AG53" s="253">
        <v>153.38605643276486</v>
      </c>
      <c r="AH53" s="253">
        <v>30.127435511989813</v>
      </c>
      <c r="AI53" s="253">
        <v>1.8241324042270812</v>
      </c>
      <c r="AJ53" s="253">
        <v>199.28968874488899</v>
      </c>
      <c r="AK53" s="253">
        <v>956.19101193691654</v>
      </c>
      <c r="AL53" s="253">
        <v>118.36818817173591</v>
      </c>
      <c r="AM53" s="254">
        <v>986.36190256201462</v>
      </c>
      <c r="AN53" s="289">
        <f>SUM(AO53:AY53)</f>
        <v>750087.54394138826</v>
      </c>
      <c r="AO53" s="253">
        <v>639192.48041721678</v>
      </c>
      <c r="AP53" s="253">
        <v>49303.792762050231</v>
      </c>
      <c r="AQ53" s="253">
        <v>30088.68601480798</v>
      </c>
      <c r="AR53" s="253">
        <v>16013.060550516102</v>
      </c>
      <c r="AS53" s="253">
        <v>939.90767274500502</v>
      </c>
      <c r="AT53" s="253">
        <v>0</v>
      </c>
      <c r="AU53" s="253">
        <v>11.177782927011794</v>
      </c>
      <c r="AV53" s="253">
        <v>1285.2534445123811</v>
      </c>
      <c r="AW53" s="253">
        <v>6166.6401279640668</v>
      </c>
      <c r="AX53" s="253">
        <v>725.32778310463084</v>
      </c>
      <c r="AY53" s="254">
        <v>6361.2173855438723</v>
      </c>
      <c r="AZ53" s="524">
        <v>-53985.806280095858</v>
      </c>
      <c r="BA53" s="296">
        <f>SUM(BB53:BL53)+AZ53</f>
        <v>984265.60242702893</v>
      </c>
      <c r="BB53" s="274">
        <f t="shared" si="37"/>
        <v>883582.41555884806</v>
      </c>
      <c r="BC53" s="274">
        <f t="shared" si="37"/>
        <v>68154.688360022497</v>
      </c>
      <c r="BD53" s="274">
        <f t="shared" si="37"/>
        <v>42209.388799192588</v>
      </c>
      <c r="BE53" s="274">
        <f t="shared" si="37"/>
        <v>22463.642922429575</v>
      </c>
      <c r="BF53" s="274">
        <f t="shared" si="37"/>
        <v>1337.8460163052846</v>
      </c>
      <c r="BG53" s="274">
        <f t="shared" si="37"/>
        <v>77.617598448981767</v>
      </c>
      <c r="BH53" s="274">
        <f t="shared" si="37"/>
        <v>15.910235434459508</v>
      </c>
      <c r="BI53" s="274">
        <f t="shared" si="37"/>
        <v>1802.995395619</v>
      </c>
      <c r="BJ53" s="274">
        <f t="shared" si="37"/>
        <v>8650.7636331422946</v>
      </c>
      <c r="BK53" s="274">
        <f t="shared" si="37"/>
        <v>1032.4172397785446</v>
      </c>
      <c r="BL53" s="300">
        <f t="shared" si="37"/>
        <v>8923.7229479034868</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8">
        <f>SUM(D51:D54)</f>
        <v>816554.88402558293</v>
      </c>
      <c r="E55" s="278">
        <f t="shared" ref="E55:BL55" si="38">SUM(E51:E54)</f>
        <v>426278.27500739729</v>
      </c>
      <c r="F55" s="278">
        <f t="shared" si="38"/>
        <v>27845.127690922931</v>
      </c>
      <c r="G55" s="278">
        <f t="shared" si="38"/>
        <v>115076.1386387313</v>
      </c>
      <c r="H55" s="278">
        <f t="shared" si="38"/>
        <v>68739.609365602912</v>
      </c>
      <c r="I55" s="278">
        <f t="shared" si="38"/>
        <v>21086.52992227818</v>
      </c>
      <c r="J55" s="278">
        <f t="shared" si="38"/>
        <v>3976.3991833761843</v>
      </c>
      <c r="K55" s="278">
        <f t="shared" si="38"/>
        <v>310.85842061600152</v>
      </c>
      <c r="L55" s="278">
        <f t="shared" si="38"/>
        <v>7249.4200366742134</v>
      </c>
      <c r="M55" s="275">
        <f t="shared" si="38"/>
        <v>13045.567698507457</v>
      </c>
      <c r="N55" s="278">
        <f t="shared" si="38"/>
        <v>97494.44296615303</v>
      </c>
      <c r="O55" s="283">
        <f t="shared" si="38"/>
        <v>35452.515095323513</v>
      </c>
      <c r="P55" s="278">
        <f t="shared" si="38"/>
        <v>523568.7150201879</v>
      </c>
      <c r="Q55" s="278">
        <f t="shared" si="38"/>
        <v>302495.53969577572</v>
      </c>
      <c r="R55" s="278">
        <f t="shared" si="38"/>
        <v>27524.690035454762</v>
      </c>
      <c r="S55" s="278">
        <f t="shared" si="38"/>
        <v>48632.035664645569</v>
      </c>
      <c r="T55" s="278">
        <f t="shared" si="38"/>
        <v>29821.122821990084</v>
      </c>
      <c r="U55" s="278">
        <f t="shared" si="38"/>
        <v>12705.758572196482</v>
      </c>
      <c r="V55" s="278">
        <f t="shared" si="38"/>
        <v>915.83781622212928</v>
      </c>
      <c r="W55" s="278">
        <f t="shared" si="38"/>
        <v>127.00848197737231</v>
      </c>
      <c r="X55" s="278">
        <f t="shared" si="38"/>
        <v>8560.5091104880248</v>
      </c>
      <c r="Y55" s="275">
        <f>SUM(Y51:Y54)</f>
        <v>2508.6524425197858</v>
      </c>
      <c r="Z55" s="278">
        <f>SUM(Z51:Z54)</f>
        <v>68480.04314846253</v>
      </c>
      <c r="AA55" s="284">
        <f t="shared" si="38"/>
        <v>21797.51723045544</v>
      </c>
      <c r="AB55" s="278">
        <f t="shared" si="38"/>
        <v>667188.74933648389</v>
      </c>
      <c r="AC55" s="278">
        <f t="shared" si="38"/>
        <v>343984.06053341285</v>
      </c>
      <c r="AD55" s="278">
        <f t="shared" si="38"/>
        <v>41758.134437187837</v>
      </c>
      <c r="AE55" s="278">
        <f t="shared" si="38"/>
        <v>60293.255482239409</v>
      </c>
      <c r="AF55" s="278">
        <f t="shared" si="38"/>
        <v>69249.778693268716</v>
      </c>
      <c r="AG55" s="278">
        <f t="shared" si="38"/>
        <v>18981.507238454138</v>
      </c>
      <c r="AH55" s="278">
        <f t="shared" si="38"/>
        <v>21705.340853842652</v>
      </c>
      <c r="AI55" s="278">
        <f t="shared" si="38"/>
        <v>179.90331634210727</v>
      </c>
      <c r="AJ55" s="278">
        <f t="shared" si="38"/>
        <v>9222.8944495204978</v>
      </c>
      <c r="AK55" s="275">
        <f t="shared" si="38"/>
        <v>2569.7333708627193</v>
      </c>
      <c r="AL55" s="278">
        <f t="shared" si="38"/>
        <v>72152.346739350178</v>
      </c>
      <c r="AM55" s="284">
        <f t="shared" si="38"/>
        <v>27091.794222002813</v>
      </c>
      <c r="AN55" s="849">
        <f t="shared" si="38"/>
        <v>2513291.1912834109</v>
      </c>
      <c r="AO55" s="278">
        <f t="shared" si="38"/>
        <v>1848900.9812039523</v>
      </c>
      <c r="AP55" s="278">
        <f t="shared" si="38"/>
        <v>161261.19974208699</v>
      </c>
      <c r="AQ55" s="278">
        <f t="shared" si="38"/>
        <v>152619.75791873934</v>
      </c>
      <c r="AR55" s="278">
        <f t="shared" si="38"/>
        <v>142808.42270349071</v>
      </c>
      <c r="AS55" s="278">
        <f t="shared" si="38"/>
        <v>61159.016750599811</v>
      </c>
      <c r="AT55" s="278">
        <f t="shared" si="38"/>
        <v>4885</v>
      </c>
      <c r="AU55" s="278">
        <f t="shared" si="38"/>
        <v>451.16368377313813</v>
      </c>
      <c r="AV55" s="275">
        <f t="shared" si="38"/>
        <v>14452.316367850086</v>
      </c>
      <c r="AW55" s="275">
        <f>SUM(AW51:AW54)</f>
        <v>16114.578960199407</v>
      </c>
      <c r="AX55" s="278">
        <f t="shared" si="38"/>
        <v>57113.285966254633</v>
      </c>
      <c r="AY55" s="284">
        <f t="shared" si="38"/>
        <v>53525.467986464428</v>
      </c>
      <c r="AZ55" s="305">
        <f t="shared" si="38"/>
        <v>-19119.051655205862</v>
      </c>
      <c r="BA55" s="297">
        <f t="shared" si="38"/>
        <v>4501484.4880104596</v>
      </c>
      <c r="BB55" s="275">
        <f t="shared" si="38"/>
        <v>2921658.8564405385</v>
      </c>
      <c r="BC55" s="275">
        <f t="shared" si="38"/>
        <v>258389.15190565251</v>
      </c>
      <c r="BD55" s="275">
        <f t="shared" si="38"/>
        <v>376621.18770435557</v>
      </c>
      <c r="BE55" s="275">
        <f t="shared" si="38"/>
        <v>310618.93358435243</v>
      </c>
      <c r="BF55" s="275">
        <f t="shared" si="38"/>
        <v>113932.8124835286</v>
      </c>
      <c r="BG55" s="275">
        <f t="shared" si="38"/>
        <v>31482.577853440969</v>
      </c>
      <c r="BH55" s="275">
        <f t="shared" si="38"/>
        <v>1068.9339027086194</v>
      </c>
      <c r="BI55" s="275">
        <f t="shared" si="38"/>
        <v>39485.13996453282</v>
      </c>
      <c r="BJ55" s="275">
        <f>SUM(BJ51:BJ54)</f>
        <v>34238.53247208937</v>
      </c>
      <c r="BK55" s="275">
        <f t="shared" si="38"/>
        <v>295240.11882022041</v>
      </c>
      <c r="BL55" s="299">
        <f t="shared" si="38"/>
        <v>137867.2945342462</v>
      </c>
    </row>
    <row r="56" spans="1:64" ht="14.85" customHeight="1" x14ac:dyDescent="0.25">
      <c r="A56" s="1492" t="s">
        <v>29</v>
      </c>
      <c r="B56" s="124">
        <v>8.1</v>
      </c>
      <c r="C56" s="311" t="s">
        <v>22</v>
      </c>
      <c r="D56" s="273">
        <f t="shared" ref="D56:D62" si="39">SUM(E56:O56)</f>
        <v>8256463.4256431554</v>
      </c>
      <c r="E56" s="251">
        <v>2962156.5611294978</v>
      </c>
      <c r="F56" s="251">
        <v>418845.57625726832</v>
      </c>
      <c r="G56" s="251">
        <v>2215465.9375431226</v>
      </c>
      <c r="H56" s="251">
        <v>1296970.1919004887</v>
      </c>
      <c r="I56" s="251">
        <v>1110.7545524201093</v>
      </c>
      <c r="J56" s="251">
        <v>89054.763983158817</v>
      </c>
      <c r="K56" s="251">
        <v>0</v>
      </c>
      <c r="L56" s="251">
        <v>312344.79420853517</v>
      </c>
      <c r="M56" s="251">
        <v>126994.86702350382</v>
      </c>
      <c r="N56" s="251">
        <v>7564.7689059028871</v>
      </c>
      <c r="O56" s="252">
        <v>825955.21013925679</v>
      </c>
      <c r="P56" s="276">
        <f t="shared" ref="P56:P62" si="40">SUM(Q56:AA56)</f>
        <v>9095408.7211962491</v>
      </c>
      <c r="Q56" s="251">
        <v>3169236.8698081463</v>
      </c>
      <c r="R56" s="251">
        <v>436778.52180709009</v>
      </c>
      <c r="S56" s="251">
        <v>2531686.5591602027</v>
      </c>
      <c r="T56" s="251">
        <v>1470281.1168876057</v>
      </c>
      <c r="U56" s="251">
        <v>1167.1632908599786</v>
      </c>
      <c r="V56" s="251">
        <v>97463.526192660836</v>
      </c>
      <c r="W56" s="251">
        <v>0</v>
      </c>
      <c r="X56" s="251">
        <v>345688.52670897357</v>
      </c>
      <c r="Y56" s="251">
        <v>154560.83582859096</v>
      </c>
      <c r="Z56" s="251">
        <v>10640.815265108115</v>
      </c>
      <c r="AA56" s="252">
        <v>877904.78624701104</v>
      </c>
      <c r="AB56" s="273">
        <f t="shared" ref="AB56:AB62" si="41">SUM(AC56:AM56)</f>
        <v>8983019.7498137448</v>
      </c>
      <c r="AC56" s="251">
        <v>3412547.377825859</v>
      </c>
      <c r="AD56" s="251">
        <v>481413.15308394597</v>
      </c>
      <c r="AE56" s="251">
        <v>2288378.5486939563</v>
      </c>
      <c r="AF56" s="251">
        <v>1408290.4506584504</v>
      </c>
      <c r="AG56" s="251">
        <v>5371.3766484322314</v>
      </c>
      <c r="AH56" s="251">
        <v>92424.100069609573</v>
      </c>
      <c r="AI56" s="251">
        <v>0</v>
      </c>
      <c r="AJ56" s="251">
        <v>403674.48439740657</v>
      </c>
      <c r="AK56" s="251">
        <v>95416.98223567041</v>
      </c>
      <c r="AL56" s="251">
        <v>10175.74915745852</v>
      </c>
      <c r="AM56" s="252">
        <v>785327.52704295574</v>
      </c>
      <c r="AN56" s="276">
        <f t="shared" ref="AN56:AN62" si="42">SUM(AO56:AY56)</f>
        <v>38484334.681407757</v>
      </c>
      <c r="AO56" s="251">
        <v>14983651.357743967</v>
      </c>
      <c r="AP56" s="251">
        <v>2758104.303656884</v>
      </c>
      <c r="AQ56" s="251">
        <v>9460321.4961098321</v>
      </c>
      <c r="AR56" s="251">
        <v>6600836.2417855067</v>
      </c>
      <c r="AS56" s="251">
        <v>138926.31647755625</v>
      </c>
      <c r="AT56" s="251">
        <v>445708.71268785698</v>
      </c>
      <c r="AU56" s="251">
        <v>84.016838586084305</v>
      </c>
      <c r="AV56" s="249">
        <v>2099268.225075508</v>
      </c>
      <c r="AW56" s="251">
        <v>497181.2417586419</v>
      </c>
      <c r="AX56" s="251">
        <v>24920.951402805564</v>
      </c>
      <c r="AY56" s="252">
        <v>1475331.8178706092</v>
      </c>
      <c r="AZ56" s="854">
        <v>-2787.2391547954462</v>
      </c>
      <c r="BA56" s="294">
        <f t="shared" ref="BA56:BA62" si="43">SUM(BB56:BL56)+AZ56</f>
        <v>64816439.338906117</v>
      </c>
      <c r="BB56" s="273">
        <f t="shared" ref="BB56:BL62" si="44">E56+Q56+AC56+AO56</f>
        <v>24527592.166507471</v>
      </c>
      <c r="BC56" s="273">
        <f t="shared" si="44"/>
        <v>4095141.5548051884</v>
      </c>
      <c r="BD56" s="273">
        <f t="shared" si="44"/>
        <v>16495852.541507114</v>
      </c>
      <c r="BE56" s="273">
        <f t="shared" si="44"/>
        <v>10776378.001232052</v>
      </c>
      <c r="BF56" s="273">
        <f t="shared" si="44"/>
        <v>146575.61096926857</v>
      </c>
      <c r="BG56" s="273">
        <f t="shared" si="44"/>
        <v>724651.10293328622</v>
      </c>
      <c r="BH56" s="273">
        <f t="shared" si="44"/>
        <v>84.016838586084305</v>
      </c>
      <c r="BI56" s="273">
        <f t="shared" si="44"/>
        <v>3160976.0303904233</v>
      </c>
      <c r="BJ56" s="273">
        <f t="shared" si="44"/>
        <v>874153.92684640712</v>
      </c>
      <c r="BK56" s="273">
        <f t="shared" si="44"/>
        <v>53302.284731275089</v>
      </c>
      <c r="BL56" s="298">
        <f t="shared" si="44"/>
        <v>3964519.3412998328</v>
      </c>
    </row>
    <row r="57" spans="1:64" ht="14.85" customHeight="1" x14ac:dyDescent="0.25">
      <c r="A57" s="1493"/>
      <c r="B57" s="126" t="s">
        <v>115</v>
      </c>
      <c r="C57" s="131" t="s">
        <v>446</v>
      </c>
      <c r="D57" s="274">
        <f t="shared" si="39"/>
        <v>98721.840000000011</v>
      </c>
      <c r="E57" s="253">
        <v>59280.240000000005</v>
      </c>
      <c r="F57" s="253">
        <v>0</v>
      </c>
      <c r="G57" s="253">
        <v>39441.600000000006</v>
      </c>
      <c r="H57" s="253">
        <v>0</v>
      </c>
      <c r="I57" s="253">
        <v>0</v>
      </c>
      <c r="J57" s="253">
        <v>0</v>
      </c>
      <c r="K57" s="253">
        <v>0</v>
      </c>
      <c r="L57" s="253">
        <v>0</v>
      </c>
      <c r="M57" s="253">
        <v>0</v>
      </c>
      <c r="N57" s="253">
        <v>0</v>
      </c>
      <c r="O57" s="254">
        <v>0</v>
      </c>
      <c r="P57" s="274">
        <f t="shared" si="40"/>
        <v>115675.68000000001</v>
      </c>
      <c r="Q57" s="253">
        <v>76234.080000000002</v>
      </c>
      <c r="R57" s="253">
        <v>26294.400000000001</v>
      </c>
      <c r="S57" s="253">
        <v>13147.2</v>
      </c>
      <c r="T57" s="253">
        <v>0</v>
      </c>
      <c r="U57" s="253">
        <v>0</v>
      </c>
      <c r="V57" s="253">
        <v>0</v>
      </c>
      <c r="W57" s="253">
        <v>0</v>
      </c>
      <c r="X57" s="253">
        <v>0</v>
      </c>
      <c r="Y57" s="253">
        <v>0</v>
      </c>
      <c r="Z57" s="253">
        <v>0</v>
      </c>
      <c r="AA57" s="254">
        <v>0</v>
      </c>
      <c r="AB57" s="274">
        <f t="shared" si="41"/>
        <v>44904.399999999994</v>
      </c>
      <c r="AC57" s="253">
        <v>24048</v>
      </c>
      <c r="AD57" s="253">
        <v>13147.2</v>
      </c>
      <c r="AE57" s="253">
        <v>0</v>
      </c>
      <c r="AF57" s="253">
        <v>0</v>
      </c>
      <c r="AG57" s="253">
        <v>0</v>
      </c>
      <c r="AH57" s="253">
        <v>0</v>
      </c>
      <c r="AI57" s="253">
        <v>0</v>
      </c>
      <c r="AJ57" s="253">
        <v>0</v>
      </c>
      <c r="AK57" s="253">
        <v>0</v>
      </c>
      <c r="AL57" s="253">
        <v>0</v>
      </c>
      <c r="AM57" s="254">
        <v>7709.2</v>
      </c>
      <c r="AN57" s="289">
        <f t="shared" si="42"/>
        <v>354166.18000000005</v>
      </c>
      <c r="AO57" s="253">
        <v>109396.84</v>
      </c>
      <c r="AP57" s="253">
        <v>50911.46</v>
      </c>
      <c r="AQ57" s="253">
        <v>84097.32</v>
      </c>
      <c r="AR57" s="253">
        <v>86613.66</v>
      </c>
      <c r="AS57" s="253">
        <v>0</v>
      </c>
      <c r="AT57" s="253">
        <v>0</v>
      </c>
      <c r="AU57" s="253">
        <v>0</v>
      </c>
      <c r="AV57" s="253">
        <v>0</v>
      </c>
      <c r="AW57" s="253">
        <v>0</v>
      </c>
      <c r="AX57" s="253">
        <v>0</v>
      </c>
      <c r="AY57" s="254">
        <v>23146.9</v>
      </c>
      <c r="AZ57" s="524">
        <v>0</v>
      </c>
      <c r="BA57" s="296">
        <f t="shared" si="43"/>
        <v>613468.1</v>
      </c>
      <c r="BB57" s="274">
        <f t="shared" si="44"/>
        <v>268959.16000000003</v>
      </c>
      <c r="BC57" s="274">
        <f t="shared" si="44"/>
        <v>90353.06</v>
      </c>
      <c r="BD57" s="274">
        <f t="shared" si="44"/>
        <v>136686.12</v>
      </c>
      <c r="BE57" s="274">
        <f t="shared" si="44"/>
        <v>86613.66</v>
      </c>
      <c r="BF57" s="274">
        <f t="shared" si="44"/>
        <v>0</v>
      </c>
      <c r="BG57" s="274">
        <f t="shared" si="44"/>
        <v>0</v>
      </c>
      <c r="BH57" s="274">
        <f t="shared" si="44"/>
        <v>0</v>
      </c>
      <c r="BI57" s="274">
        <f t="shared" si="44"/>
        <v>0</v>
      </c>
      <c r="BJ57" s="274">
        <f t="shared" si="44"/>
        <v>0</v>
      </c>
      <c r="BK57" s="274">
        <f t="shared" si="44"/>
        <v>0</v>
      </c>
      <c r="BL57" s="300">
        <f t="shared" si="44"/>
        <v>30856.100000000002</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-26348.829181575042</v>
      </c>
      <c r="E59" s="253">
        <v>-9499.5885439835765</v>
      </c>
      <c r="F59" s="253">
        <v>-1343.2310398862135</v>
      </c>
      <c r="G59" s="253">
        <v>-6568.8955288876468</v>
      </c>
      <c r="H59" s="253">
        <v>-3845.5394643185946</v>
      </c>
      <c r="I59" s="253">
        <v>-171.55839967715292</v>
      </c>
      <c r="J59" s="253">
        <v>0</v>
      </c>
      <c r="K59" s="253">
        <v>0</v>
      </c>
      <c r="L59" s="253">
        <v>-926.10781659009035</v>
      </c>
      <c r="M59" s="253">
        <v>-376.54201766130194</v>
      </c>
      <c r="N59" s="253">
        <v>-1168.3946238136441</v>
      </c>
      <c r="O59" s="254">
        <v>-2448.9717467568212</v>
      </c>
      <c r="P59" s="274">
        <f t="shared" si="40"/>
        <v>-24153.713500092763</v>
      </c>
      <c r="Q59" s="253">
        <v>-8557.0265332833897</v>
      </c>
      <c r="R59" s="253">
        <v>-1179.3139969679273</v>
      </c>
      <c r="S59" s="253">
        <v>-6242.8676361426797</v>
      </c>
      <c r="T59" s="253">
        <v>-3625.5556073632106</v>
      </c>
      <c r="U59" s="253">
        <v>-113.7283826606572</v>
      </c>
      <c r="V59" s="253">
        <v>0</v>
      </c>
      <c r="W59" s="253">
        <v>0</v>
      </c>
      <c r="X59" s="253">
        <v>-852.43084605748516</v>
      </c>
      <c r="Y59" s="253">
        <v>-381.13045089181361</v>
      </c>
      <c r="Z59" s="253">
        <v>-1036.8409628441254</v>
      </c>
      <c r="AA59" s="254">
        <v>-2164.8190838814703</v>
      </c>
      <c r="AB59" s="274">
        <f t="shared" si="41"/>
        <v>-36782.585767478296</v>
      </c>
      <c r="AC59" s="253">
        <v>-11598.489478922846</v>
      </c>
      <c r="AD59" s="253">
        <v>-1636.2162258437522</v>
      </c>
      <c r="AE59" s="253">
        <v>-9085.8929151983666</v>
      </c>
      <c r="AF59" s="253">
        <v>-5591.5470084623585</v>
      </c>
      <c r="AG59" s="253">
        <v>-1302.745597269316</v>
      </c>
      <c r="AH59" s="253">
        <v>0</v>
      </c>
      <c r="AI59" s="253">
        <v>0</v>
      </c>
      <c r="AJ59" s="253">
        <v>-1602.7694106493159</v>
      </c>
      <c r="AK59" s="253">
        <v>-378.84836989906177</v>
      </c>
      <c r="AL59" s="253">
        <v>-2467.9729762881643</v>
      </c>
      <c r="AM59" s="254">
        <v>-3118.1037849451191</v>
      </c>
      <c r="AN59" s="289">
        <f t="shared" si="42"/>
        <v>-284251.4333445974</v>
      </c>
      <c r="AO59" s="253">
        <v>-130236.16344672946</v>
      </c>
      <c r="AP59" s="253">
        <v>-23973.123394154438</v>
      </c>
      <c r="AQ59" s="253">
        <v>-54719.174166085104</v>
      </c>
      <c r="AR59" s="253">
        <v>-38179.707540023177</v>
      </c>
      <c r="AS59" s="253">
        <v>-11518.591634274304</v>
      </c>
      <c r="AT59" s="253">
        <v>0</v>
      </c>
      <c r="AU59" s="253">
        <v>-6.9659635309785788</v>
      </c>
      <c r="AV59" s="253">
        <v>-12142.317116439513</v>
      </c>
      <c r="AW59" s="253">
        <v>-2875.7317572229099</v>
      </c>
      <c r="AX59" s="253">
        <v>-2066.2338830014737</v>
      </c>
      <c r="AY59" s="254">
        <v>-8533.4244431360275</v>
      </c>
      <c r="AZ59" s="524">
        <v>0</v>
      </c>
      <c r="BA59" s="296">
        <f t="shared" si="43"/>
        <v>-371536.56179374352</v>
      </c>
      <c r="BB59" s="274">
        <f t="shared" si="44"/>
        <v>-159891.26800291927</v>
      </c>
      <c r="BC59" s="274">
        <f t="shared" si="44"/>
        <v>-28131.884656852329</v>
      </c>
      <c r="BD59" s="274">
        <f t="shared" si="44"/>
        <v>-76616.830246313795</v>
      </c>
      <c r="BE59" s="274">
        <f t="shared" si="44"/>
        <v>-51242.349620167341</v>
      </c>
      <c r="BF59" s="274">
        <f t="shared" si="44"/>
        <v>-13106.62401388143</v>
      </c>
      <c r="BG59" s="274">
        <f t="shared" si="44"/>
        <v>0</v>
      </c>
      <c r="BH59" s="274">
        <f t="shared" si="44"/>
        <v>-6.9659635309785788</v>
      </c>
      <c r="BI59" s="274">
        <f t="shared" si="44"/>
        <v>-15523.625189736405</v>
      </c>
      <c r="BJ59" s="274">
        <f t="shared" si="44"/>
        <v>-4012.2525956750869</v>
      </c>
      <c r="BK59" s="274">
        <f t="shared" si="44"/>
        <v>-6739.4424459474085</v>
      </c>
      <c r="BL59" s="300">
        <f t="shared" si="44"/>
        <v>-16265.319058719439</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4">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8328836.43646158</v>
      </c>
      <c r="E63" s="275">
        <f t="shared" ref="E63:BL63" si="45">SUM(E56:E62)</f>
        <v>3011937.2125855144</v>
      </c>
      <c r="F63" s="275">
        <f t="shared" si="45"/>
        <v>417502.34521738213</v>
      </c>
      <c r="G63" s="275">
        <f t="shared" si="45"/>
        <v>2248338.6420142348</v>
      </c>
      <c r="H63" s="275">
        <f t="shared" si="45"/>
        <v>1293124.65243617</v>
      </c>
      <c r="I63" s="275">
        <f t="shared" si="45"/>
        <v>939.19615274295643</v>
      </c>
      <c r="J63" s="275">
        <f t="shared" si="45"/>
        <v>89054.763983158817</v>
      </c>
      <c r="K63" s="275">
        <f t="shared" si="45"/>
        <v>0</v>
      </c>
      <c r="L63" s="275">
        <f t="shared" si="45"/>
        <v>311418.68639194506</v>
      </c>
      <c r="M63" s="275">
        <f>SUM(M56:M62)</f>
        <v>126618.32500584252</v>
      </c>
      <c r="N63" s="275">
        <f t="shared" si="45"/>
        <v>6396.374282089243</v>
      </c>
      <c r="O63" s="283">
        <f t="shared" si="45"/>
        <v>823506.23839249997</v>
      </c>
      <c r="P63" s="275">
        <f t="shared" si="45"/>
        <v>9186930.6876961552</v>
      </c>
      <c r="Q63" s="275">
        <f t="shared" si="45"/>
        <v>3236913.923274863</v>
      </c>
      <c r="R63" s="275">
        <f t="shared" si="45"/>
        <v>461893.60781012219</v>
      </c>
      <c r="S63" s="275">
        <f t="shared" si="45"/>
        <v>2538590.8915240602</v>
      </c>
      <c r="T63" s="275">
        <f t="shared" si="45"/>
        <v>1466655.5612802426</v>
      </c>
      <c r="U63" s="275">
        <f t="shared" si="45"/>
        <v>1053.4349081993214</v>
      </c>
      <c r="V63" s="275">
        <f t="shared" si="45"/>
        <v>97463.526192660836</v>
      </c>
      <c r="W63" s="275">
        <f t="shared" si="45"/>
        <v>0</v>
      </c>
      <c r="X63" s="275">
        <f t="shared" si="45"/>
        <v>344836.09586291609</v>
      </c>
      <c r="Y63" s="275">
        <f>SUM(Y56:Y62)</f>
        <v>154179.70537769914</v>
      </c>
      <c r="Z63" s="275">
        <f t="shared" si="45"/>
        <v>9603.9743022639886</v>
      </c>
      <c r="AA63" s="283">
        <f t="shared" si="45"/>
        <v>875739.96716312959</v>
      </c>
      <c r="AB63" s="275">
        <f t="shared" si="45"/>
        <v>8991141.5640462674</v>
      </c>
      <c r="AC63" s="275">
        <f t="shared" si="45"/>
        <v>3424996.8883469361</v>
      </c>
      <c r="AD63" s="275">
        <f t="shared" si="45"/>
        <v>492924.13685810223</v>
      </c>
      <c r="AE63" s="275">
        <f t="shared" si="45"/>
        <v>2279292.6557787578</v>
      </c>
      <c r="AF63" s="275">
        <f t="shared" si="45"/>
        <v>1402698.9036499881</v>
      </c>
      <c r="AG63" s="275">
        <f t="shared" si="45"/>
        <v>4068.6310511629154</v>
      </c>
      <c r="AH63" s="275">
        <f t="shared" si="45"/>
        <v>92424.100069609573</v>
      </c>
      <c r="AI63" s="275">
        <f t="shared" si="45"/>
        <v>0</v>
      </c>
      <c r="AJ63" s="275">
        <f t="shared" si="45"/>
        <v>402071.71498675726</v>
      </c>
      <c r="AK63" s="275">
        <f>SUM(AK56:AK62)</f>
        <v>95038.13386577135</v>
      </c>
      <c r="AL63" s="275">
        <f t="shared" si="45"/>
        <v>7707.7761811703558</v>
      </c>
      <c r="AM63" s="283">
        <f t="shared" si="45"/>
        <v>789918.6232580106</v>
      </c>
      <c r="AN63" s="277">
        <f t="shared" si="45"/>
        <v>38554249.428063162</v>
      </c>
      <c r="AO63" s="275">
        <f t="shared" si="45"/>
        <v>14962812.034297237</v>
      </c>
      <c r="AP63" s="275">
        <f t="shared" si="45"/>
        <v>2785042.6402627295</v>
      </c>
      <c r="AQ63" s="275">
        <f t="shared" si="45"/>
        <v>9489699.6419437472</v>
      </c>
      <c r="AR63" s="275">
        <f t="shared" si="45"/>
        <v>6649270.1942454837</v>
      </c>
      <c r="AS63" s="275">
        <f t="shared" si="45"/>
        <v>127407.72484328195</v>
      </c>
      <c r="AT63" s="275">
        <f t="shared" si="45"/>
        <v>445708.71268785698</v>
      </c>
      <c r="AU63" s="275">
        <f t="shared" si="45"/>
        <v>77.05087505510572</v>
      </c>
      <c r="AV63" s="275">
        <f t="shared" si="45"/>
        <v>2087125.9079590684</v>
      </c>
      <c r="AW63" s="275">
        <f>SUM(AW56:AW62)</f>
        <v>494305.510001419</v>
      </c>
      <c r="AX63" s="275">
        <f t="shared" si="45"/>
        <v>22854.71751980409</v>
      </c>
      <c r="AY63" s="283">
        <f t="shared" si="45"/>
        <v>1489945.2934274732</v>
      </c>
      <c r="AZ63" s="299">
        <f t="shared" si="45"/>
        <v>-2787.2391547954462</v>
      </c>
      <c r="BA63" s="297">
        <f t="shared" si="45"/>
        <v>65058370.877112374</v>
      </c>
      <c r="BB63" s="275">
        <f t="shared" si="45"/>
        <v>24636660.058504552</v>
      </c>
      <c r="BC63" s="275">
        <f t="shared" si="45"/>
        <v>4157362.7301483364</v>
      </c>
      <c r="BD63" s="275">
        <f t="shared" si="45"/>
        <v>16555921.831260798</v>
      </c>
      <c r="BE63" s="275">
        <f t="shared" si="45"/>
        <v>10811749.311611885</v>
      </c>
      <c r="BF63" s="275">
        <f t="shared" si="45"/>
        <v>133468.98695538714</v>
      </c>
      <c r="BG63" s="275">
        <f t="shared" si="45"/>
        <v>724651.10293328622</v>
      </c>
      <c r="BH63" s="275">
        <f t="shared" si="45"/>
        <v>77.05087505510572</v>
      </c>
      <c r="BI63" s="275">
        <f t="shared" si="45"/>
        <v>3145452.4052006868</v>
      </c>
      <c r="BJ63" s="275">
        <f>SUM(BJ56:BJ62)</f>
        <v>870141.67425073206</v>
      </c>
      <c r="BK63" s="275">
        <f t="shared" si="45"/>
        <v>46562.842285327679</v>
      </c>
      <c r="BL63" s="299">
        <f t="shared" si="45"/>
        <v>3979110.1222411133</v>
      </c>
    </row>
    <row r="64" spans="1:64" ht="24.75" customHeight="1" x14ac:dyDescent="0.25">
      <c r="A64" s="1492" t="s">
        <v>3</v>
      </c>
      <c r="B64" s="124">
        <v>9.1</v>
      </c>
      <c r="C64" s="131" t="s">
        <v>188</v>
      </c>
      <c r="D64" s="273">
        <f>SUM(E64:M64)</f>
        <v>1124686.7980378403</v>
      </c>
      <c r="E64" s="251">
        <v>49107.084349548175</v>
      </c>
      <c r="F64" s="251">
        <v>2715.7555030667013</v>
      </c>
      <c r="G64" s="251">
        <v>143199.38719306362</v>
      </c>
      <c r="H64" s="251">
        <v>108590.15729385923</v>
      </c>
      <c r="I64" s="251">
        <v>93890.602984846308</v>
      </c>
      <c r="J64" s="251">
        <v>704.56356431091319</v>
      </c>
      <c r="K64" s="251">
        <v>2167.5235445750241</v>
      </c>
      <c r="L64" s="251">
        <v>1397.1562349922117</v>
      </c>
      <c r="M64" s="251">
        <v>722914.56736957817</v>
      </c>
      <c r="N64" s="301"/>
      <c r="O64" s="1119"/>
      <c r="P64" s="273">
        <f>SUM(Q64:Y64)</f>
        <v>1273557.0649226997</v>
      </c>
      <c r="Q64" s="251">
        <v>77944.840535303112</v>
      </c>
      <c r="R64" s="251">
        <v>2329.6881430310586</v>
      </c>
      <c r="S64" s="251">
        <v>91992.244560510357</v>
      </c>
      <c r="T64" s="251">
        <v>109562.98475448649</v>
      </c>
      <c r="U64" s="251">
        <v>88388.272053358058</v>
      </c>
      <c r="V64" s="251">
        <v>22549.10356431091</v>
      </c>
      <c r="W64" s="251">
        <v>1125.7605085820944</v>
      </c>
      <c r="X64" s="251">
        <v>1677.0514938207737</v>
      </c>
      <c r="Y64" s="251">
        <v>877987.11930929683</v>
      </c>
      <c r="Z64" s="301"/>
      <c r="AA64" s="1119"/>
      <c r="AB64" s="273">
        <f>SUM(AC64:AK64)</f>
        <v>2508425.0049959878</v>
      </c>
      <c r="AC64" s="251">
        <v>203308.63463186461</v>
      </c>
      <c r="AD64" s="251">
        <v>5124.3466850736622</v>
      </c>
      <c r="AE64" s="251">
        <v>213748.64953092759</v>
      </c>
      <c r="AF64" s="251">
        <v>135355.93840142555</v>
      </c>
      <c r="AG64" s="251">
        <v>146912.90552452271</v>
      </c>
      <c r="AH64" s="251">
        <v>24200.303564310911</v>
      </c>
      <c r="AI64" s="251">
        <v>2265.1311390675055</v>
      </c>
      <c r="AJ64" s="251">
        <v>1879.2260345005966</v>
      </c>
      <c r="AK64" s="251">
        <v>1775629.8694842944</v>
      </c>
      <c r="AL64" s="301"/>
      <c r="AM64" s="1119"/>
      <c r="AN64" s="276">
        <f>SUM(AO64:AW64)</f>
        <v>4481715.9197205845</v>
      </c>
      <c r="AO64" s="251">
        <v>272016.36506258766</v>
      </c>
      <c r="AP64" s="251">
        <v>4341.912443603168</v>
      </c>
      <c r="AQ64" s="251">
        <v>699475.48130390071</v>
      </c>
      <c r="AR64" s="251">
        <v>168877.18964749476</v>
      </c>
      <c r="AS64" s="251">
        <v>230756.01853999542</v>
      </c>
      <c r="AT64" s="251">
        <v>71401.710000000006</v>
      </c>
      <c r="AU64" s="251">
        <v>2258.4121034872278</v>
      </c>
      <c r="AV64" s="249">
        <v>2712.8778219718106</v>
      </c>
      <c r="AW64" s="251">
        <v>3029875.9527975433</v>
      </c>
      <c r="AX64" s="301"/>
      <c r="AY64" s="1119"/>
      <c r="AZ64" s="854">
        <v>303892.91712152422</v>
      </c>
      <c r="BA64" s="294">
        <f>SUM(BB64:BJ64)+AZ64</f>
        <v>9692277.7047986351</v>
      </c>
      <c r="BB64" s="274">
        <f t="shared" ref="BB64:BJ71" si="46">E64+Q64+AC64+AO64</f>
        <v>602376.9245793036</v>
      </c>
      <c r="BC64" s="274">
        <f t="shared" si="46"/>
        <v>14511.702774774589</v>
      </c>
      <c r="BD64" s="274">
        <f t="shared" si="46"/>
        <v>1148415.7625884023</v>
      </c>
      <c r="BE64" s="274">
        <f t="shared" si="46"/>
        <v>522386.27009726601</v>
      </c>
      <c r="BF64" s="274">
        <f t="shared" si="46"/>
        <v>559947.79910272243</v>
      </c>
      <c r="BG64" s="274">
        <f t="shared" si="46"/>
        <v>118855.68069293274</v>
      </c>
      <c r="BH64" s="274">
        <f t="shared" si="46"/>
        <v>7816.8272957118515</v>
      </c>
      <c r="BI64" s="274">
        <f t="shared" si="46"/>
        <v>7666.3115852853925</v>
      </c>
      <c r="BJ64" s="274">
        <f t="shared" si="46"/>
        <v>6406407.5089607127</v>
      </c>
      <c r="BK64" s="301"/>
      <c r="BL64" s="302"/>
    </row>
    <row r="65" spans="1:64" x14ac:dyDescent="0.25">
      <c r="A65" s="1493"/>
      <c r="B65" s="126" t="s">
        <v>109</v>
      </c>
      <c r="C65" s="131" t="s">
        <v>189</v>
      </c>
      <c r="D65" s="274">
        <f>SUM(E65:M65)</f>
        <v>190219.55625222065</v>
      </c>
      <c r="E65" s="253">
        <v>10176.854682687555</v>
      </c>
      <c r="F65" s="253">
        <v>498.69573386860407</v>
      </c>
      <c r="G65" s="253">
        <v>131114.19531544088</v>
      </c>
      <c r="H65" s="253">
        <v>30964.774446704574</v>
      </c>
      <c r="I65" s="253">
        <v>16814.048762385431</v>
      </c>
      <c r="J65" s="253">
        <v>157.01574335515647</v>
      </c>
      <c r="K65" s="253">
        <v>2.4432843088308305</v>
      </c>
      <c r="L65" s="253">
        <v>84.775555804757218</v>
      </c>
      <c r="M65" s="253">
        <v>406.75272766486398</v>
      </c>
      <c r="N65" s="303"/>
      <c r="O65" s="375"/>
      <c r="P65" s="274">
        <f>SUM(Q65:Y65)</f>
        <v>212161.66861717377</v>
      </c>
      <c r="Q65" s="253">
        <v>15214.875461909271</v>
      </c>
      <c r="R65" s="253">
        <v>5599.9132167072557</v>
      </c>
      <c r="S65" s="253">
        <v>128056.79615914925</v>
      </c>
      <c r="T65" s="253">
        <v>29207.849192362184</v>
      </c>
      <c r="U65" s="253">
        <v>27833.93883333906</v>
      </c>
      <c r="V65" s="253">
        <v>157.01574335515647</v>
      </c>
      <c r="W65" s="253">
        <v>2.4537504879729721</v>
      </c>
      <c r="X65" s="253">
        <v>5679.2450658253892</v>
      </c>
      <c r="Y65" s="253">
        <v>409.58119403823764</v>
      </c>
      <c r="Z65" s="303"/>
      <c r="AA65" s="375"/>
      <c r="AB65" s="274">
        <f>SUM(AC65:AK65)</f>
        <v>317846.81950544356</v>
      </c>
      <c r="AC65" s="253">
        <v>37065.540458976044</v>
      </c>
      <c r="AD65" s="253">
        <v>1480.2583838367243</v>
      </c>
      <c r="AE65" s="253">
        <v>143328.40463510933</v>
      </c>
      <c r="AF65" s="253">
        <v>79022.224708513109</v>
      </c>
      <c r="AG65" s="253">
        <v>44458.319359920053</v>
      </c>
      <c r="AH65" s="253">
        <v>346.16574335515645</v>
      </c>
      <c r="AI65" s="253">
        <v>2.4806336342177771</v>
      </c>
      <c r="AJ65" s="253">
        <v>11726.579265408847</v>
      </c>
      <c r="AK65" s="253">
        <v>416.84631669009013</v>
      </c>
      <c r="AL65" s="303"/>
      <c r="AM65" s="375"/>
      <c r="AN65" s="289">
        <f>SUM(AO65:AW65)</f>
        <v>622747.42301005067</v>
      </c>
      <c r="AO65" s="253">
        <v>27127.329999624839</v>
      </c>
      <c r="AP65" s="253">
        <v>20589.831116169746</v>
      </c>
      <c r="AQ65" s="253">
        <v>248591.73278876266</v>
      </c>
      <c r="AR65" s="253">
        <v>224191.15124351473</v>
      </c>
      <c r="AS65" s="253">
        <v>39171.00742745836</v>
      </c>
      <c r="AT65" s="253">
        <v>0</v>
      </c>
      <c r="AU65" s="253">
        <v>1.0278318297458773</v>
      </c>
      <c r="AV65" s="253">
        <v>20508.37287140328</v>
      </c>
      <c r="AW65" s="253">
        <v>42566.969731287485</v>
      </c>
      <c r="AX65" s="303"/>
      <c r="AY65" s="375"/>
      <c r="AZ65" s="524">
        <v>-4567.0327487214217</v>
      </c>
      <c r="BA65" s="296">
        <f>SUM(BB65:BJ65)+AZ65</f>
        <v>1338408.4346361675</v>
      </c>
      <c r="BB65" s="274">
        <f t="shared" si="46"/>
        <v>89584.600603197701</v>
      </c>
      <c r="BC65" s="274">
        <f t="shared" si="46"/>
        <v>28168.698450582331</v>
      </c>
      <c r="BD65" s="274">
        <f t="shared" si="46"/>
        <v>651091.12889846216</v>
      </c>
      <c r="BE65" s="274">
        <f t="shared" si="46"/>
        <v>363385.99959109462</v>
      </c>
      <c r="BF65" s="274">
        <f t="shared" si="46"/>
        <v>128277.3143831029</v>
      </c>
      <c r="BG65" s="274">
        <f t="shared" si="46"/>
        <v>660.1972300654694</v>
      </c>
      <c r="BH65" s="274">
        <f t="shared" si="46"/>
        <v>8.4055002607674574</v>
      </c>
      <c r="BI65" s="274">
        <f t="shared" si="46"/>
        <v>37998.97275844228</v>
      </c>
      <c r="BJ65" s="274">
        <f t="shared" si="46"/>
        <v>43800.149969680679</v>
      </c>
      <c r="BK65" s="303"/>
      <c r="BL65" s="304"/>
    </row>
    <row r="66" spans="1:64" x14ac:dyDescent="0.25">
      <c r="A66" s="1493"/>
      <c r="B66" s="126" t="s">
        <v>1324</v>
      </c>
      <c r="C66" s="131" t="s">
        <v>1325</v>
      </c>
      <c r="D66" s="274">
        <f>SUM(E66:M66)</f>
        <v>292042.54762611783</v>
      </c>
      <c r="E66" s="253">
        <v>6836.3537955540587</v>
      </c>
      <c r="F66" s="253">
        <v>527.31873592137151</v>
      </c>
      <c r="G66" s="253">
        <v>156376.43604158089</v>
      </c>
      <c r="H66" s="253">
        <v>8500.4272121565282</v>
      </c>
      <c r="I66" s="253">
        <v>104697.10064258034</v>
      </c>
      <c r="J66" s="253">
        <v>14582.587775420294</v>
      </c>
      <c r="K66" s="253">
        <v>2.5835183774976094</v>
      </c>
      <c r="L66" s="253">
        <v>89.641310097460689</v>
      </c>
      <c r="M66" s="253">
        <v>430.09859442936232</v>
      </c>
      <c r="N66" s="303"/>
      <c r="O66" s="375"/>
      <c r="P66" s="274">
        <f>SUM(Q66:Y66)</f>
        <v>226902.03656295137</v>
      </c>
      <c r="Q66" s="253">
        <v>6869.6308628931347</v>
      </c>
      <c r="R66" s="253">
        <v>529.8855458918888</v>
      </c>
      <c r="S66" s="253">
        <v>162647.03899468775</v>
      </c>
      <c r="T66" s="253">
        <v>8030.733514799208</v>
      </c>
      <c r="U66" s="253">
        <v>48132.771225842393</v>
      </c>
      <c r="V66" s="253">
        <v>166.02777542029463</v>
      </c>
      <c r="W66" s="253">
        <v>2.594585270555521</v>
      </c>
      <c r="X66" s="253">
        <v>90.264655471765678</v>
      </c>
      <c r="Y66" s="253">
        <v>433.08940267436827</v>
      </c>
      <c r="Z66" s="303"/>
      <c r="AA66" s="375"/>
      <c r="AB66" s="274">
        <f>SUM(AC66:AK66)</f>
        <v>312130.16748012963</v>
      </c>
      <c r="AC66" s="253">
        <v>6955.1054430360064</v>
      </c>
      <c r="AD66" s="253">
        <v>536.47858494490879</v>
      </c>
      <c r="AE66" s="253">
        <v>142044.62206154421</v>
      </c>
      <c r="AF66" s="253">
        <v>48496.351830883723</v>
      </c>
      <c r="AG66" s="253">
        <v>112302.02149698019</v>
      </c>
      <c r="AH66" s="253">
        <v>166.02777542029463</v>
      </c>
      <c r="AI66" s="253">
        <v>2.6230113944074951</v>
      </c>
      <c r="AJ66" s="253">
        <v>1186.1657636346281</v>
      </c>
      <c r="AK66" s="253">
        <v>440.77151229132755</v>
      </c>
      <c r="AL66" s="303"/>
      <c r="AM66" s="375"/>
      <c r="AN66" s="289">
        <f>SUM(AO66:AW66)</f>
        <v>703258.015631716</v>
      </c>
      <c r="AO66" s="253">
        <v>11119.656646222527</v>
      </c>
      <c r="AP66" s="253">
        <v>12680.963746567553</v>
      </c>
      <c r="AQ66" s="253">
        <v>179142.93194575817</v>
      </c>
      <c r="AR66" s="253">
        <v>142827.96027571341</v>
      </c>
      <c r="AS66" s="253">
        <v>338463.21799211839</v>
      </c>
      <c r="AT66" s="253">
        <v>18667.27</v>
      </c>
      <c r="AU66" s="253">
        <v>1.0868249804281478</v>
      </c>
      <c r="AV66" s="253">
        <v>61.215674596644789</v>
      </c>
      <c r="AW66" s="253">
        <v>293.71252575890202</v>
      </c>
      <c r="AX66" s="303"/>
      <c r="AY66" s="375"/>
      <c r="AZ66" s="524">
        <v>48619.600085917162</v>
      </c>
      <c r="BA66" s="296">
        <f>SUM(BB66:BJ66)+AZ66</f>
        <v>1582952.3673868321</v>
      </c>
      <c r="BB66" s="274">
        <f t="shared" si="46"/>
        <v>31780.746747705725</v>
      </c>
      <c r="BC66" s="274">
        <f t="shared" si="46"/>
        <v>14274.646613325722</v>
      </c>
      <c r="BD66" s="274">
        <f t="shared" si="46"/>
        <v>640211.02904357109</v>
      </c>
      <c r="BE66" s="274">
        <f t="shared" si="46"/>
        <v>207855.47283355286</v>
      </c>
      <c r="BF66" s="274">
        <f t="shared" si="46"/>
        <v>603595.11135752127</v>
      </c>
      <c r="BG66" s="274">
        <f t="shared" si="46"/>
        <v>33581.913326260881</v>
      </c>
      <c r="BH66" s="274">
        <f t="shared" si="46"/>
        <v>8.8879400228887739</v>
      </c>
      <c r="BI66" s="274">
        <f t="shared" si="46"/>
        <v>1427.2874038004991</v>
      </c>
      <c r="BJ66" s="274">
        <f t="shared" si="46"/>
        <v>1597.6720351539602</v>
      </c>
      <c r="BK66" s="303"/>
      <c r="BL66" s="304"/>
    </row>
    <row r="67" spans="1:64" x14ac:dyDescent="0.25">
      <c r="A67" s="1493"/>
      <c r="B67" s="126" t="s">
        <v>110</v>
      </c>
      <c r="C67" s="131" t="s">
        <v>190</v>
      </c>
      <c r="D67" s="274">
        <f>SUM(E67:M67)</f>
        <v>575173.96734562295</v>
      </c>
      <c r="E67" s="253">
        <v>238187.31243987227</v>
      </c>
      <c r="F67" s="253">
        <v>5498.6991630678076</v>
      </c>
      <c r="G67" s="253">
        <v>182154.78519219387</v>
      </c>
      <c r="H67" s="253">
        <v>39929.30744312521</v>
      </c>
      <c r="I67" s="253">
        <v>6739.1573637285182</v>
      </c>
      <c r="J67" s="253">
        <v>13702.643881773176</v>
      </c>
      <c r="K67" s="253">
        <v>-10.860244479545155</v>
      </c>
      <c r="L67" s="253">
        <v>1108.8568261620285</v>
      </c>
      <c r="M67" s="253">
        <v>87864.065280179595</v>
      </c>
      <c r="N67" s="303"/>
      <c r="O67" s="375"/>
      <c r="P67" s="274">
        <f>SUM(Q67:Y67)</f>
        <v>617770.6868416979</v>
      </c>
      <c r="Q67" s="253">
        <v>235122.40021847043</v>
      </c>
      <c r="R67" s="253">
        <v>23781.522703249117</v>
      </c>
      <c r="S67" s="253">
        <v>187683.70530190467</v>
      </c>
      <c r="T67" s="253">
        <v>69307.950842289574</v>
      </c>
      <c r="U67" s="253">
        <v>6565.6943955422767</v>
      </c>
      <c r="V67" s="253">
        <v>18362.283881773179</v>
      </c>
      <c r="W67" s="253">
        <v>65.443742923074112</v>
      </c>
      <c r="X67" s="253">
        <v>1723.1579222994965</v>
      </c>
      <c r="Y67" s="253">
        <v>75158.527833246204</v>
      </c>
      <c r="Z67" s="303"/>
      <c r="AA67" s="375"/>
      <c r="AB67" s="274">
        <f>SUM(AC67:AK67)</f>
        <v>1056605.4585466497</v>
      </c>
      <c r="AC67" s="253">
        <v>391304.2356906198</v>
      </c>
      <c r="AD67" s="253">
        <v>23181.773062921144</v>
      </c>
      <c r="AE67" s="253">
        <v>371710.74955098028</v>
      </c>
      <c r="AF67" s="253">
        <v>105120.25865862987</v>
      </c>
      <c r="AG67" s="253">
        <v>27750.255289208759</v>
      </c>
      <c r="AH67" s="253">
        <v>20057.823881773176</v>
      </c>
      <c r="AI67" s="253">
        <v>212.13535632027373</v>
      </c>
      <c r="AJ67" s="253">
        <v>5724.4983114989409</v>
      </c>
      <c r="AK67" s="253">
        <v>111543.72874469742</v>
      </c>
      <c r="AL67" s="303"/>
      <c r="AM67" s="375"/>
      <c r="AN67" s="289">
        <f>SUM(AO67:AW67)</f>
        <v>2229425.0058521638</v>
      </c>
      <c r="AO67" s="253">
        <v>899254.0533701675</v>
      </c>
      <c r="AP67" s="253">
        <v>77326.697839376691</v>
      </c>
      <c r="AQ67" s="253">
        <v>609658.04706106824</v>
      </c>
      <c r="AR67" s="253">
        <v>270154.545102195</v>
      </c>
      <c r="AS67" s="253">
        <v>32472.952745540282</v>
      </c>
      <c r="AT67" s="253">
        <v>80994.45</v>
      </c>
      <c r="AU67" s="253">
        <v>1583.475684494807</v>
      </c>
      <c r="AV67" s="253">
        <v>12504.324487459677</v>
      </c>
      <c r="AW67" s="253">
        <v>245476.45956186205</v>
      </c>
      <c r="AX67" s="303"/>
      <c r="AY67" s="375"/>
      <c r="AZ67" s="524">
        <v>124403.43306186226</v>
      </c>
      <c r="BA67" s="296">
        <f>SUM(BB67:BJ67)+AZ67</f>
        <v>4603378.5516479975</v>
      </c>
      <c r="BB67" s="274">
        <f>E67+Q67+AC67+AO67</f>
        <v>1763868.00171913</v>
      </c>
      <c r="BC67" s="274">
        <f t="shared" si="46"/>
        <v>129788.69276861477</v>
      </c>
      <c r="BD67" s="274">
        <f t="shared" si="46"/>
        <v>1351207.287106147</v>
      </c>
      <c r="BE67" s="274">
        <f t="shared" si="46"/>
        <v>484512.06204623962</v>
      </c>
      <c r="BF67" s="274">
        <f t="shared" si="46"/>
        <v>73528.059794019835</v>
      </c>
      <c r="BG67" s="274">
        <f t="shared" si="46"/>
        <v>133117.20164531952</v>
      </c>
      <c r="BH67" s="274">
        <f t="shared" si="46"/>
        <v>1850.1945392586097</v>
      </c>
      <c r="BI67" s="274">
        <f t="shared" si="46"/>
        <v>21060.837547420142</v>
      </c>
      <c r="BJ67" s="274">
        <f t="shared" si="46"/>
        <v>520042.78141998529</v>
      </c>
      <c r="BK67" s="303"/>
      <c r="BL67" s="304"/>
    </row>
    <row r="68" spans="1:64" x14ac:dyDescent="0.25">
      <c r="A68" s="1493"/>
      <c r="B68" s="126" t="s">
        <v>111</v>
      </c>
      <c r="C68" s="131" t="s">
        <v>163</v>
      </c>
      <c r="D68" s="274">
        <f>SUM(E68:O68)</f>
        <v>2451453.9407412452</v>
      </c>
      <c r="E68" s="253">
        <v>1382856.5843713947</v>
      </c>
      <c r="F68" s="253">
        <v>93723.432005509123</v>
      </c>
      <c r="G68" s="253">
        <v>319093.08318753593</v>
      </c>
      <c r="H68" s="253">
        <v>155851.34688898103</v>
      </c>
      <c r="I68" s="253">
        <v>81406.92089911201</v>
      </c>
      <c r="J68" s="253">
        <v>18508.672143133779</v>
      </c>
      <c r="K68" s="253">
        <v>149.0051670651635</v>
      </c>
      <c r="L68" s="253">
        <v>14991.543442206957</v>
      </c>
      <c r="M68" s="253">
        <v>18572.516300755557</v>
      </c>
      <c r="N68" s="253">
        <v>178535.38807278065</v>
      </c>
      <c r="O68" s="254">
        <v>187765.44826277034</v>
      </c>
      <c r="P68" s="274">
        <f>SUM(Q68:AA68)</f>
        <v>2670696.8213141034</v>
      </c>
      <c r="Q68" s="253">
        <v>1405359.0874084986</v>
      </c>
      <c r="R68" s="253">
        <v>92227.299359408673</v>
      </c>
      <c r="S68" s="253">
        <v>483056.99731607304</v>
      </c>
      <c r="T68" s="253">
        <v>201569.71973320143</v>
      </c>
      <c r="U68" s="253">
        <v>71000.25499925077</v>
      </c>
      <c r="V68" s="253">
        <v>26789.644987866508</v>
      </c>
      <c r="W68" s="253">
        <v>1384.593085213502</v>
      </c>
      <c r="X68" s="253">
        <v>14441.462280553087</v>
      </c>
      <c r="Y68" s="253">
        <v>16360.927013337845</v>
      </c>
      <c r="Z68" s="253">
        <v>174797.88061532052</v>
      </c>
      <c r="AA68" s="254">
        <v>183708.9545153798</v>
      </c>
      <c r="AB68" s="274">
        <f>SUM(AC68:AM68)</f>
        <v>3850434.7749160314</v>
      </c>
      <c r="AC68" s="253">
        <v>2061045.4782005895</v>
      </c>
      <c r="AD68" s="253">
        <v>145534.37732387442</v>
      </c>
      <c r="AE68" s="253">
        <v>719993.89105941588</v>
      </c>
      <c r="AF68" s="253">
        <v>313412.7821952122</v>
      </c>
      <c r="AG68" s="253">
        <v>129875.04005236777</v>
      </c>
      <c r="AH68" s="253">
        <v>31005.562067965348</v>
      </c>
      <c r="AI68" s="253">
        <v>2239.1640015707985</v>
      </c>
      <c r="AJ68" s="253">
        <v>30916.614180058219</v>
      </c>
      <c r="AK68" s="253">
        <v>22652.998711103013</v>
      </c>
      <c r="AL68" s="253">
        <v>151330.89147720291</v>
      </c>
      <c r="AM68" s="254">
        <v>242427.9756466705</v>
      </c>
      <c r="AN68" s="289">
        <f>SUM(AO68:AY68)</f>
        <v>7695201.710612461</v>
      </c>
      <c r="AO68" s="253">
        <v>3789667.9166765166</v>
      </c>
      <c r="AP68" s="253">
        <v>353392.90192200057</v>
      </c>
      <c r="AQ68" s="253">
        <v>1237917.7648311104</v>
      </c>
      <c r="AR68" s="253">
        <v>564026.99714319617</v>
      </c>
      <c r="AS68" s="253">
        <v>395934.04952138208</v>
      </c>
      <c r="AT68" s="253">
        <v>42611.037242769708</v>
      </c>
      <c r="AU68" s="253">
        <v>3946.3384471888335</v>
      </c>
      <c r="AV68" s="253">
        <v>56208.547527730014</v>
      </c>
      <c r="AW68" s="253">
        <v>31577.68424378628</v>
      </c>
      <c r="AX68" s="253">
        <v>710881.90319914813</v>
      </c>
      <c r="AY68" s="254">
        <v>509036.56985763309</v>
      </c>
      <c r="AZ68" s="524">
        <v>245877.56863588979</v>
      </c>
      <c r="BA68" s="296">
        <f>SUM(BB68:BL68)+AZ68</f>
        <v>16913664.816219728</v>
      </c>
      <c r="BB68" s="274">
        <f t="shared" si="46"/>
        <v>8638929.0666569993</v>
      </c>
      <c r="BC68" s="274">
        <f t="shared" si="46"/>
        <v>684878.01061079279</v>
      </c>
      <c r="BD68" s="274">
        <f t="shared" si="46"/>
        <v>2760061.7363941353</v>
      </c>
      <c r="BE68" s="274">
        <f t="shared" si="46"/>
        <v>1234860.845960591</v>
      </c>
      <c r="BF68" s="274">
        <f t="shared" si="46"/>
        <v>678216.26547211269</v>
      </c>
      <c r="BG68" s="274">
        <f t="shared" si="46"/>
        <v>118914.91644173535</v>
      </c>
      <c r="BH68" s="274">
        <f t="shared" si="46"/>
        <v>7719.1007010382982</v>
      </c>
      <c r="BI68" s="274">
        <f t="shared" si="46"/>
        <v>116558.16743054827</v>
      </c>
      <c r="BJ68" s="274">
        <f t="shared" si="46"/>
        <v>89164.126268982684</v>
      </c>
      <c r="BK68" s="274">
        <f t="shared" ref="BK68:BL71" si="47">N68+Z68+AL68+AX68</f>
        <v>1215546.0633644522</v>
      </c>
      <c r="BL68" s="300">
        <f t="shared" si="47"/>
        <v>1122938.9482824537</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-37831.987154608461</v>
      </c>
      <c r="E70" s="253">
        <v>-13755.025356350819</v>
      </c>
      <c r="F70" s="253">
        <v>-1097.4370058165175</v>
      </c>
      <c r="G70" s="253">
        <v>-7667.5065377666906</v>
      </c>
      <c r="H70" s="253">
        <v>-3365.3166279269794</v>
      </c>
      <c r="I70" s="253">
        <v>-1406.5965720595279</v>
      </c>
      <c r="J70" s="253">
        <v>-487.03816545002638</v>
      </c>
      <c r="K70" s="253">
        <v>-11.020265537038551</v>
      </c>
      <c r="L70" s="253">
        <v>-211.83637288067655</v>
      </c>
      <c r="M70" s="253">
        <v>-7456.7644522519768</v>
      </c>
      <c r="N70" s="253">
        <v>-894.17384714913544</v>
      </c>
      <c r="O70" s="254">
        <v>-1479.2719514190783</v>
      </c>
      <c r="P70" s="274">
        <f>SUM(Q70:AA70)</f>
        <v>-425795.35824018298</v>
      </c>
      <c r="Q70" s="253">
        <v>-148339.73560839987</v>
      </c>
      <c r="R70" s="253">
        <v>-11835.202849301397</v>
      </c>
      <c r="S70" s="253">
        <v>-82387.930743116231</v>
      </c>
      <c r="T70" s="253">
        <v>-36160.578658086561</v>
      </c>
      <c r="U70" s="253">
        <v>-26475.068554395904</v>
      </c>
      <c r="V70" s="253">
        <v>-5264.6322094815214</v>
      </c>
      <c r="W70" s="253">
        <v>-207.42428310737753</v>
      </c>
      <c r="X70" s="253">
        <v>-2276.1976571916398</v>
      </c>
      <c r="Y70" s="253">
        <v>-80123.491285448254</v>
      </c>
      <c r="Z70" s="253">
        <v>-16830.208727267836</v>
      </c>
      <c r="AA70" s="254">
        <v>-15894.887664386344</v>
      </c>
      <c r="AB70" s="274">
        <f>SUM(AC70:AM70)</f>
        <v>-2324151.747120644</v>
      </c>
      <c r="AC70" s="253">
        <v>-797922.42451245477</v>
      </c>
      <c r="AD70" s="253">
        <v>-63661.794416576624</v>
      </c>
      <c r="AE70" s="253">
        <v>-447727.90525842999</v>
      </c>
      <c r="AF70" s="253">
        <v>-196510.58097330018</v>
      </c>
      <c r="AG70" s="253">
        <v>-155666.50322169496</v>
      </c>
      <c r="AH70" s="253">
        <v>-28314.921139027989</v>
      </c>
      <c r="AI70" s="253">
        <v>-1219.6007261794643</v>
      </c>
      <c r="AJ70" s="253">
        <v>-12369.739108828258</v>
      </c>
      <c r="AK70" s="253">
        <v>-435422.0647570173</v>
      </c>
      <c r="AL70" s="253">
        <v>-98957.241061800029</v>
      </c>
      <c r="AM70" s="254">
        <v>-86378.971945333993</v>
      </c>
      <c r="AN70" s="289">
        <f>SUM(AO70:AY70)</f>
        <v>3272001.9160885555</v>
      </c>
      <c r="AO70" s="253">
        <v>864757.57091584115</v>
      </c>
      <c r="AP70" s="253">
        <v>68994.199196068788</v>
      </c>
      <c r="AQ70" s="253">
        <v>830918.51913672709</v>
      </c>
      <c r="AR70" s="253">
        <v>364695.3406730016</v>
      </c>
      <c r="AS70" s="253">
        <v>92052.951657875106</v>
      </c>
      <c r="AT70" s="253">
        <v>0</v>
      </c>
      <c r="AU70" s="253">
        <v>721.20748115617118</v>
      </c>
      <c r="AV70" s="253">
        <v>22956.454537901987</v>
      </c>
      <c r="AW70" s="253">
        <v>808080.65121275978</v>
      </c>
      <c r="AX70" s="253">
        <v>58518.087958110082</v>
      </c>
      <c r="AY70" s="254">
        <v>160306.93331911421</v>
      </c>
      <c r="AZ70" s="524">
        <v>-786188.44996958517</v>
      </c>
      <c r="BA70" s="296">
        <f>SUM(BB70:BL70)+AZ70</f>
        <v>-301965.62639646418</v>
      </c>
      <c r="BB70" s="274">
        <f t="shared" si="46"/>
        <v>-95259.614561364288</v>
      </c>
      <c r="BC70" s="274">
        <f t="shared" si="46"/>
        <v>-7600.2350756257511</v>
      </c>
      <c r="BD70" s="274">
        <f t="shared" si="46"/>
        <v>293135.17659741419</v>
      </c>
      <c r="BE70" s="274">
        <f t="shared" si="46"/>
        <v>128658.86441368787</v>
      </c>
      <c r="BF70" s="274">
        <f t="shared" si="46"/>
        <v>-91495.21669027528</v>
      </c>
      <c r="BG70" s="274">
        <f t="shared" si="46"/>
        <v>-34066.591513959538</v>
      </c>
      <c r="BH70" s="274">
        <f t="shared" si="46"/>
        <v>-716.83779366770921</v>
      </c>
      <c r="BI70" s="274">
        <f t="shared" si="46"/>
        <v>8098.6813990014125</v>
      </c>
      <c r="BJ70" s="274">
        <f t="shared" si="46"/>
        <v>285078.33071804221</v>
      </c>
      <c r="BK70" s="274">
        <f t="shared" si="47"/>
        <v>-58163.53567810692</v>
      </c>
      <c r="BL70" s="300">
        <f t="shared" si="47"/>
        <v>56553.801757974783</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4595744.8228484383</v>
      </c>
      <c r="E72" s="275">
        <f t="shared" ref="E72:BG72" si="48">SUM(E64:E71)</f>
        <v>1673409.1642827059</v>
      </c>
      <c r="F72" s="275">
        <f t="shared" si="48"/>
        <v>101866.46413561709</v>
      </c>
      <c r="G72" s="275">
        <f t="shared" si="48"/>
        <v>924270.38039204851</v>
      </c>
      <c r="H72" s="275">
        <f t="shared" si="48"/>
        <v>340470.69665689953</v>
      </c>
      <c r="I72" s="275">
        <f t="shared" si="48"/>
        <v>302141.23408059304</v>
      </c>
      <c r="J72" s="275">
        <f t="shared" si="48"/>
        <v>47168.444942543298</v>
      </c>
      <c r="K72" s="275">
        <f t="shared" si="48"/>
        <v>2299.6750043099319</v>
      </c>
      <c r="L72" s="275">
        <f t="shared" si="48"/>
        <v>17460.136996382738</v>
      </c>
      <c r="M72" s="275">
        <f>SUM(M64:M71)</f>
        <v>822731.23582035559</v>
      </c>
      <c r="N72" s="275">
        <f>SUM(N68:N71)</f>
        <v>177641.21422563153</v>
      </c>
      <c r="O72" s="275">
        <f>SUM(O68:O71)</f>
        <v>186286.17631135127</v>
      </c>
      <c r="P72" s="277">
        <f t="shared" si="48"/>
        <v>4575292.920018442</v>
      </c>
      <c r="Q72" s="275">
        <f t="shared" si="48"/>
        <v>1592171.0988786747</v>
      </c>
      <c r="R72" s="275">
        <f t="shared" si="48"/>
        <v>112633.1061189866</v>
      </c>
      <c r="S72" s="275">
        <f t="shared" si="48"/>
        <v>971048.85158920893</v>
      </c>
      <c r="T72" s="275">
        <f t="shared" si="48"/>
        <v>381518.65937905235</v>
      </c>
      <c r="U72" s="275">
        <f t="shared" si="48"/>
        <v>215445.86295293664</v>
      </c>
      <c r="V72" s="275">
        <f t="shared" si="48"/>
        <v>62759.443743244519</v>
      </c>
      <c r="W72" s="275">
        <f t="shared" si="48"/>
        <v>2373.4213893698216</v>
      </c>
      <c r="X72" s="275">
        <f t="shared" si="48"/>
        <v>21334.983760778872</v>
      </c>
      <c r="Y72" s="275">
        <f>SUM(Y64:Y71)</f>
        <v>890225.75346714514</v>
      </c>
      <c r="Z72" s="275">
        <f>SUM(Z68:Z71)</f>
        <v>157967.67188805269</v>
      </c>
      <c r="AA72" s="283">
        <f>SUM(AA68:AA71)</f>
        <v>167814.06685099346</v>
      </c>
      <c r="AB72" s="277">
        <f t="shared" si="48"/>
        <v>5721290.4783235984</v>
      </c>
      <c r="AC72" s="275">
        <f t="shared" si="48"/>
        <v>1901756.5699126315</v>
      </c>
      <c r="AD72" s="275">
        <f t="shared" si="48"/>
        <v>112195.43962407424</v>
      </c>
      <c r="AE72" s="275">
        <f t="shared" si="48"/>
        <v>1143098.4115795472</v>
      </c>
      <c r="AF72" s="275">
        <f t="shared" si="48"/>
        <v>484896.97482136427</v>
      </c>
      <c r="AG72" s="275">
        <f t="shared" si="48"/>
        <v>305632.03850130457</v>
      </c>
      <c r="AH72" s="275">
        <f t="shared" si="48"/>
        <v>47460.961893796899</v>
      </c>
      <c r="AI72" s="275">
        <f t="shared" si="48"/>
        <v>3501.9334158077386</v>
      </c>
      <c r="AJ72" s="275">
        <f t="shared" si="48"/>
        <v>39063.344446272968</v>
      </c>
      <c r="AK72" s="275">
        <f>SUM(AK64:AK71)</f>
        <v>1475262.1500120591</v>
      </c>
      <c r="AL72" s="275">
        <f>SUM(AL68:AL71)</f>
        <v>52373.650415402881</v>
      </c>
      <c r="AM72" s="275">
        <f>SUM(AM68:AM71)</f>
        <v>156049.00370133651</v>
      </c>
      <c r="AN72" s="277">
        <f t="shared" si="48"/>
        <v>19004349.990915529</v>
      </c>
      <c r="AO72" s="275">
        <f t="shared" si="48"/>
        <v>5863942.8926709602</v>
      </c>
      <c r="AP72" s="275">
        <f t="shared" si="48"/>
        <v>537326.50626378646</v>
      </c>
      <c r="AQ72" s="275">
        <f t="shared" si="48"/>
        <v>3805704.4770673271</v>
      </c>
      <c r="AR72" s="275">
        <f t="shared" si="48"/>
        <v>1734773.1840851158</v>
      </c>
      <c r="AS72" s="275">
        <f t="shared" si="48"/>
        <v>1128850.1978843696</v>
      </c>
      <c r="AT72" s="275">
        <f t="shared" si="48"/>
        <v>213674.46724276969</v>
      </c>
      <c r="AU72" s="275">
        <f t="shared" si="48"/>
        <v>8511.5483731372133</v>
      </c>
      <c r="AV72" s="275">
        <f t="shared" si="48"/>
        <v>114951.79292106342</v>
      </c>
      <c r="AW72" s="275">
        <f>SUM(AW64:AW71)</f>
        <v>4157871.4300729977</v>
      </c>
      <c r="AX72" s="275">
        <f>SUM(AX68:AX71)</f>
        <v>769399.99115725816</v>
      </c>
      <c r="AY72" s="283">
        <f>SUM(AY68:AY71)</f>
        <v>669343.50317674736</v>
      </c>
      <c r="AZ72" s="299">
        <f>SUM(AZ64:AZ71)</f>
        <v>-67961.963813113165</v>
      </c>
      <c r="BA72" s="297">
        <f t="shared" si="48"/>
        <v>33828716.248292901</v>
      </c>
      <c r="BB72" s="275">
        <f t="shared" si="48"/>
        <v>11031279.725744972</v>
      </c>
      <c r="BC72" s="275">
        <f>SUM(BC64:BC71)</f>
        <v>864021.51614246448</v>
      </c>
      <c r="BD72" s="275">
        <f t="shared" si="48"/>
        <v>6844122.1206281325</v>
      </c>
      <c r="BE72" s="275">
        <f t="shared" si="48"/>
        <v>2941659.5149424318</v>
      </c>
      <c r="BF72" s="275">
        <f t="shared" si="48"/>
        <v>1952069.3334192038</v>
      </c>
      <c r="BG72" s="275">
        <f t="shared" si="48"/>
        <v>371063.31782235444</v>
      </c>
      <c r="BH72" s="275">
        <f>SUM(BH64:BH71)</f>
        <v>16686.578182624708</v>
      </c>
      <c r="BI72" s="275">
        <f>SUM(BI64:BI71)</f>
        <v>192810.25812449801</v>
      </c>
      <c r="BJ72" s="275">
        <f>SUM(BJ64:BJ71)</f>
        <v>7346090.5693725571</v>
      </c>
      <c r="BK72" s="275">
        <f>SUM(BK68:BK71)</f>
        <v>1157382.5276863454</v>
      </c>
      <c r="BL72" s="299">
        <f>SUM(BL68:BL71)</f>
        <v>1179492.7500404285</v>
      </c>
    </row>
    <row r="73" spans="1:64" ht="14.85" customHeight="1" x14ac:dyDescent="0.25">
      <c r="A73" s="1502" t="s">
        <v>6</v>
      </c>
      <c r="B73" s="126" t="s">
        <v>120</v>
      </c>
      <c r="C73" s="131" t="s">
        <v>191</v>
      </c>
      <c r="D73" s="273">
        <f>SUM(E73:O73)</f>
        <v>356885.55752638413</v>
      </c>
      <c r="E73" s="251">
        <v>187553.73683965779</v>
      </c>
      <c r="F73" s="251">
        <v>21503.838420330336</v>
      </c>
      <c r="G73" s="251">
        <v>42806.828020906221</v>
      </c>
      <c r="H73" s="251">
        <v>20780.947099597965</v>
      </c>
      <c r="I73" s="251">
        <v>21693.051865202589</v>
      </c>
      <c r="J73" s="251">
        <v>0</v>
      </c>
      <c r="K73" s="251">
        <v>242.59672898275704</v>
      </c>
      <c r="L73" s="251">
        <v>3134.1438468599094</v>
      </c>
      <c r="M73" s="251">
        <v>3014.4995539521583</v>
      </c>
      <c r="N73" s="251">
        <v>45235.763608988156</v>
      </c>
      <c r="O73" s="252">
        <v>10920.151541906216</v>
      </c>
      <c r="P73" s="273">
        <f>SUM(Q73:AA73)</f>
        <v>360179.55270549346</v>
      </c>
      <c r="Q73" s="251">
        <v>202174.58191421148</v>
      </c>
      <c r="R73" s="251">
        <v>22274.237382885807</v>
      </c>
      <c r="S73" s="251">
        <v>46569.680417108626</v>
      </c>
      <c r="T73" s="251">
        <v>23192.197859060929</v>
      </c>
      <c r="U73" s="251">
        <v>21465.830205228918</v>
      </c>
      <c r="V73" s="251">
        <v>0</v>
      </c>
      <c r="W73" s="251">
        <v>201.67880087277501</v>
      </c>
      <c r="X73" s="251">
        <v>2999.4590329425687</v>
      </c>
      <c r="Y73" s="251">
        <v>3725.4116710840362</v>
      </c>
      <c r="Z73" s="251">
        <v>26263.019776751207</v>
      </c>
      <c r="AA73" s="252">
        <v>11313.455645347054</v>
      </c>
      <c r="AB73" s="273">
        <f>SUM(AC73:AM73)</f>
        <v>517620.02592801861</v>
      </c>
      <c r="AC73" s="251">
        <v>274466.9208166048</v>
      </c>
      <c r="AD73" s="251">
        <v>35965.036209968792</v>
      </c>
      <c r="AE73" s="251">
        <v>71100.688275542256</v>
      </c>
      <c r="AF73" s="251">
        <v>48045.73494006598</v>
      </c>
      <c r="AG73" s="251">
        <v>30801.793022128695</v>
      </c>
      <c r="AH73" s="251">
        <v>188.22000000000003</v>
      </c>
      <c r="AI73" s="251">
        <v>210.5799181716188</v>
      </c>
      <c r="AJ73" s="251">
        <v>4146.3805322420721</v>
      </c>
      <c r="AK73" s="251">
        <v>5207.1234907840826</v>
      </c>
      <c r="AL73" s="251">
        <v>31530.854858073497</v>
      </c>
      <c r="AM73" s="252">
        <v>15956.693864436849</v>
      </c>
      <c r="AN73" s="276">
        <f>SUM(AO73:AY73)</f>
        <v>1639478.6963071313</v>
      </c>
      <c r="AO73" s="251">
        <v>1059928.0827920823</v>
      </c>
      <c r="AP73" s="251">
        <v>181643.41369924904</v>
      </c>
      <c r="AQ73" s="251">
        <v>134942.65749154455</v>
      </c>
      <c r="AR73" s="251">
        <v>108762.6317613</v>
      </c>
      <c r="AS73" s="251">
        <v>72580.957937800122</v>
      </c>
      <c r="AT73" s="251">
        <v>0</v>
      </c>
      <c r="AU73" s="251">
        <v>296.39791857482101</v>
      </c>
      <c r="AV73" s="249">
        <v>15555.040296182538</v>
      </c>
      <c r="AW73" s="251">
        <v>10137.909171503266</v>
      </c>
      <c r="AX73" s="251">
        <v>28372.865028662702</v>
      </c>
      <c r="AY73" s="252">
        <v>27258.740210232398</v>
      </c>
      <c r="AZ73" s="854">
        <v>11113.600000000002</v>
      </c>
      <c r="BA73" s="294">
        <f>SUM(BB73:BL73)+AZ73</f>
        <v>2885277.4324670285</v>
      </c>
      <c r="BB73" s="274">
        <f t="shared" ref="BB73:BL76" si="49">E73+Q73+AC73+AO73</f>
        <v>1724123.3223625564</v>
      </c>
      <c r="BC73" s="274">
        <f t="shared" si="49"/>
        <v>261386.52571243397</v>
      </c>
      <c r="BD73" s="274">
        <f t="shared" si="49"/>
        <v>295419.85420510167</v>
      </c>
      <c r="BE73" s="274">
        <f t="shared" si="49"/>
        <v>200781.51166002487</v>
      </c>
      <c r="BF73" s="274">
        <f t="shared" si="49"/>
        <v>146541.63303036033</v>
      </c>
      <c r="BG73" s="274">
        <f t="shared" si="49"/>
        <v>188.22000000000003</v>
      </c>
      <c r="BH73" s="274">
        <f t="shared" si="49"/>
        <v>951.25336660197183</v>
      </c>
      <c r="BI73" s="274">
        <f t="shared" si="49"/>
        <v>25835.023708227091</v>
      </c>
      <c r="BJ73" s="274">
        <f t="shared" si="49"/>
        <v>22084.943887323541</v>
      </c>
      <c r="BK73" s="274">
        <f t="shared" si="49"/>
        <v>131402.50327247556</v>
      </c>
      <c r="BL73" s="298">
        <f t="shared" si="49"/>
        <v>65449.041261922517</v>
      </c>
    </row>
    <row r="74" spans="1:64" s="255" customFormat="1" x14ac:dyDescent="0.25">
      <c r="A74" s="1502"/>
      <c r="B74" s="126" t="s">
        <v>45</v>
      </c>
      <c r="C74" s="131" t="s">
        <v>234</v>
      </c>
      <c r="D74" s="274">
        <f>SUM(E74:O74)</f>
        <v>397745.34790000005</v>
      </c>
      <c r="E74" s="253">
        <v>340220.8135573371</v>
      </c>
      <c r="F74" s="253">
        <v>9082.912102334074</v>
      </c>
      <c r="G74" s="253">
        <v>16630.56873104447</v>
      </c>
      <c r="H74" s="253">
        <v>4482.4267542866901</v>
      </c>
      <c r="I74" s="253">
        <v>5435.6046173622035</v>
      </c>
      <c r="J74" s="253">
        <v>5117.3847825455105</v>
      </c>
      <c r="K74" s="253">
        <v>91.16645658792271</v>
      </c>
      <c r="L74" s="253">
        <v>380.94555074239133</v>
      </c>
      <c r="M74" s="253">
        <v>73.258759758152181</v>
      </c>
      <c r="N74" s="253">
        <v>14590.898341857996</v>
      </c>
      <c r="O74" s="254">
        <v>1639.368246143539</v>
      </c>
      <c r="P74" s="274">
        <f>SUM(Q74:AA74)</f>
        <v>411005.2904</v>
      </c>
      <c r="Q74" s="253">
        <v>353119.11359298695</v>
      </c>
      <c r="R74" s="253">
        <v>9865.5576580828274</v>
      </c>
      <c r="S74" s="253">
        <v>16866.394407460222</v>
      </c>
      <c r="T74" s="253">
        <v>4598.0378266665621</v>
      </c>
      <c r="U74" s="253">
        <v>5317.8672393478946</v>
      </c>
      <c r="V74" s="253">
        <v>5145.9772474237361</v>
      </c>
      <c r="W74" s="253">
        <v>100.985254980863</v>
      </c>
      <c r="X74" s="253">
        <v>377.88030896064868</v>
      </c>
      <c r="Y74" s="253">
        <v>71.666955147709231</v>
      </c>
      <c r="Z74" s="253">
        <v>13911.386679332301</v>
      </c>
      <c r="AA74" s="254">
        <v>1630.4232296103851</v>
      </c>
      <c r="AB74" s="274">
        <f>SUM(AC74:AM74)</f>
        <v>424070.82500000007</v>
      </c>
      <c r="AC74" s="253">
        <v>365304.12051012344</v>
      </c>
      <c r="AD74" s="253">
        <v>11030.511521014882</v>
      </c>
      <c r="AE74" s="253">
        <v>17108.866170157049</v>
      </c>
      <c r="AF74" s="253">
        <v>4634.7528018783514</v>
      </c>
      <c r="AG74" s="253">
        <v>5282.251081494629</v>
      </c>
      <c r="AH74" s="253">
        <v>5141.6480017693912</v>
      </c>
      <c r="AI74" s="253">
        <v>107.44157499603847</v>
      </c>
      <c r="AJ74" s="253">
        <v>424.88259202978844</v>
      </c>
      <c r="AK74" s="253">
        <v>68.37191136111538</v>
      </c>
      <c r="AL74" s="253">
        <v>13371.006334097898</v>
      </c>
      <c r="AM74" s="254">
        <v>1596.9725010774807</v>
      </c>
      <c r="AN74" s="289">
        <f>SUM(AO74:AY74)</f>
        <v>1346606.7088284288</v>
      </c>
      <c r="AO74" s="253">
        <v>1169425.4571637427</v>
      </c>
      <c r="AP74" s="253">
        <v>46965.01703921429</v>
      </c>
      <c r="AQ74" s="253">
        <v>56738.193839926927</v>
      </c>
      <c r="AR74" s="253">
        <v>20722.444850482498</v>
      </c>
      <c r="AS74" s="253">
        <v>14481.714698920279</v>
      </c>
      <c r="AT74" s="253">
        <v>17610.618157202138</v>
      </c>
      <c r="AU74" s="253">
        <v>263.8186374814623</v>
      </c>
      <c r="AV74" s="253">
        <v>2181.5178561332614</v>
      </c>
      <c r="AW74" s="253">
        <v>336.33019281262443</v>
      </c>
      <c r="AX74" s="253">
        <v>14880.85224104209</v>
      </c>
      <c r="AY74" s="254">
        <v>3000.7441514704337</v>
      </c>
      <c r="AZ74" s="524">
        <v>0</v>
      </c>
      <c r="BA74" s="296">
        <f>SUM(BB74:BL74)+AZ74</f>
        <v>2579428.1721284292</v>
      </c>
      <c r="BB74" s="274">
        <f t="shared" si="49"/>
        <v>2228069.5048241904</v>
      </c>
      <c r="BC74" s="274">
        <f t="shared" si="49"/>
        <v>76943.998320646075</v>
      </c>
      <c r="BD74" s="274">
        <f t="shared" si="49"/>
        <v>107344.02314858868</v>
      </c>
      <c r="BE74" s="274">
        <f t="shared" si="49"/>
        <v>34437.662233314099</v>
      </c>
      <c r="BF74" s="274">
        <f t="shared" si="49"/>
        <v>30517.437637125004</v>
      </c>
      <c r="BG74" s="274">
        <f t="shared" si="49"/>
        <v>33015.628188940776</v>
      </c>
      <c r="BH74" s="274">
        <f t="shared" si="49"/>
        <v>563.41192404628646</v>
      </c>
      <c r="BI74" s="274">
        <f t="shared" si="49"/>
        <v>3365.2263078660899</v>
      </c>
      <c r="BJ74" s="274">
        <f t="shared" si="49"/>
        <v>549.6278190796013</v>
      </c>
      <c r="BK74" s="274">
        <f t="shared" si="49"/>
        <v>56754.143596330287</v>
      </c>
      <c r="BL74" s="300">
        <f t="shared" si="49"/>
        <v>7867.508128301839</v>
      </c>
    </row>
    <row r="75" spans="1:64" x14ac:dyDescent="0.25">
      <c r="A75" s="1502"/>
      <c r="B75" s="126" t="s">
        <v>46</v>
      </c>
      <c r="C75" s="131" t="s">
        <v>167</v>
      </c>
      <c r="D75" s="274">
        <f>SUM(E75:O75)</f>
        <v>-454.64237125370948</v>
      </c>
      <c r="E75" s="253">
        <v>-221.35527620580214</v>
      </c>
      <c r="F75" s="253">
        <v>-38.399362114249001</v>
      </c>
      <c r="G75" s="253">
        <v>-75.67009387631947</v>
      </c>
      <c r="H75" s="253">
        <v>-60.814769939764112</v>
      </c>
      <c r="I75" s="253">
        <v>-17.194761899890477</v>
      </c>
      <c r="J75" s="253">
        <v>-2.9838264705619708E-2</v>
      </c>
      <c r="K75" s="253">
        <v>-4.2265545287041795E-2</v>
      </c>
      <c r="L75" s="253">
        <v>-3.9313612522460559</v>
      </c>
      <c r="M75" s="253">
        <v>-0.2522204015476443</v>
      </c>
      <c r="N75" s="253">
        <v>-20.598412447057704</v>
      </c>
      <c r="O75" s="254">
        <v>-16.354009306840254</v>
      </c>
      <c r="P75" s="274">
        <f>SUM(Q75:AA75)</f>
        <v>-5617.7053691066212</v>
      </c>
      <c r="Q75" s="253">
        <v>-2768.567447939156</v>
      </c>
      <c r="R75" s="253">
        <v>-480.27418091582518</v>
      </c>
      <c r="S75" s="253">
        <v>-946.15172471758115</v>
      </c>
      <c r="T75" s="253">
        <v>-760.40608012008215</v>
      </c>
      <c r="U75" s="253">
        <v>-184.14229818736791</v>
      </c>
      <c r="V75" s="253">
        <v>-0.32362927975318406</v>
      </c>
      <c r="W75" s="253">
        <v>-0.45263055624793075</v>
      </c>
      <c r="X75" s="253">
        <v>-49.156331633209767</v>
      </c>
      <c r="Y75" s="253">
        <v>-3.1536734753271558</v>
      </c>
      <c r="Z75" s="253">
        <v>-220.59270312063182</v>
      </c>
      <c r="AA75" s="254">
        <v>-204.48466916143985</v>
      </c>
      <c r="AB75" s="274">
        <f>SUM(AC75:AM75)</f>
        <v>-64880.200785339337</v>
      </c>
      <c r="AC75" s="253">
        <v>-32683.579255572175</v>
      </c>
      <c r="AD75" s="253">
        <v>-5669.74782140556</v>
      </c>
      <c r="AE75" s="253">
        <v>-10618.534719417541</v>
      </c>
      <c r="AF75" s="253">
        <v>-8533.936103135502</v>
      </c>
      <c r="AG75" s="253">
        <v>-2040.040450548913</v>
      </c>
      <c r="AH75" s="253">
        <v>-3.5152898401919881</v>
      </c>
      <c r="AI75" s="253">
        <v>-5.0145167785441362</v>
      </c>
      <c r="AJ75" s="253">
        <v>-551.67495919562384</v>
      </c>
      <c r="AK75" s="253">
        <v>-35.393257145373063</v>
      </c>
      <c r="AL75" s="253">
        <v>-2443.8602205567963</v>
      </c>
      <c r="AM75" s="254">
        <v>-2294.9041917431186</v>
      </c>
      <c r="AN75" s="289">
        <f>SUM(AO75:AY75)</f>
        <v>14817.538121505106</v>
      </c>
      <c r="AO75" s="253">
        <v>9849.5614369185441</v>
      </c>
      <c r="AP75" s="253">
        <v>1708.6417941587069</v>
      </c>
      <c r="AQ75" s="253">
        <v>1445.2058743103626</v>
      </c>
      <c r="AR75" s="253">
        <v>1161.4874286456381</v>
      </c>
      <c r="AS75" s="253">
        <v>118.34131457744093</v>
      </c>
      <c r="AT75" s="253">
        <v>0</v>
      </c>
      <c r="AU75" s="253">
        <v>0.29088859850003207</v>
      </c>
      <c r="AV75" s="253">
        <v>75.084172421783862</v>
      </c>
      <c r="AW75" s="253">
        <v>4.8170999567326485</v>
      </c>
      <c r="AX75" s="253">
        <v>141.76661598371174</v>
      </c>
      <c r="AY75" s="254">
        <v>312.34149593368335</v>
      </c>
      <c r="AZ75" s="524">
        <v>-5594.7015829338789</v>
      </c>
      <c r="BA75" s="296">
        <f>SUM(BB75:BL75)+AZ75</f>
        <v>-61729.711987128445</v>
      </c>
      <c r="BB75" s="274">
        <f t="shared" si="49"/>
        <v>-25823.940542798591</v>
      </c>
      <c r="BC75" s="274">
        <f t="shared" si="49"/>
        <v>-4479.7795702769272</v>
      </c>
      <c r="BD75" s="274">
        <f t="shared" si="49"/>
        <v>-10195.150663701079</v>
      </c>
      <c r="BE75" s="274">
        <f t="shared" si="49"/>
        <v>-8193.6695245497103</v>
      </c>
      <c r="BF75" s="274">
        <f t="shared" si="49"/>
        <v>-2123.0361960587306</v>
      </c>
      <c r="BG75" s="274">
        <f t="shared" si="49"/>
        <v>-3.8687573846507917</v>
      </c>
      <c r="BH75" s="274">
        <f t="shared" si="49"/>
        <v>-5.218524281579076</v>
      </c>
      <c r="BI75" s="274">
        <f t="shared" si="49"/>
        <v>-529.67847965929582</v>
      </c>
      <c r="BJ75" s="274">
        <f t="shared" si="49"/>
        <v>-33.982051065515215</v>
      </c>
      <c r="BK75" s="274">
        <f t="shared" si="49"/>
        <v>-2543.284720140774</v>
      </c>
      <c r="BL75" s="300">
        <f t="shared" si="49"/>
        <v>-2203.4013742777156</v>
      </c>
    </row>
    <row r="76" spans="1:64" x14ac:dyDescent="0.25">
      <c r="A76" s="1502"/>
      <c r="B76" s="126" t="s">
        <v>168</v>
      </c>
      <c r="C76" s="131" t="s">
        <v>936</v>
      </c>
      <c r="D76" s="274">
        <f>SUM(E76:O76)</f>
        <v>-100371.93689674564</v>
      </c>
      <c r="E76" s="253">
        <v>-64123.768612735388</v>
      </c>
      <c r="F76" s="253">
        <v>-4641.7485579537861</v>
      </c>
      <c r="G76" s="253">
        <v>-6991.1272851776848</v>
      </c>
      <c r="H76" s="253">
        <v>-3072.0370107482618</v>
      </c>
      <c r="I76" s="253">
        <v>-6668.2389345514748</v>
      </c>
      <c r="J76" s="253">
        <v>0</v>
      </c>
      <c r="K76" s="253">
        <v>-117.88532599275844</v>
      </c>
      <c r="L76" s="253">
        <v>-650.54072585313861</v>
      </c>
      <c r="M76" s="253">
        <v>-944.70948915506096</v>
      </c>
      <c r="N76" s="253">
        <v>-11131.878131476611</v>
      </c>
      <c r="O76" s="254">
        <v>-2030.0028231014662</v>
      </c>
      <c r="P76" s="274">
        <f>SUM(Q76:AA76)</f>
        <v>-102597.49759343565</v>
      </c>
      <c r="Q76" s="253">
        <v>-66339.962530767196</v>
      </c>
      <c r="R76" s="253">
        <v>-5036.0860113985882</v>
      </c>
      <c r="S76" s="253">
        <v>-7276.5842927883605</v>
      </c>
      <c r="T76" s="253">
        <v>-3181.5371930141987</v>
      </c>
      <c r="U76" s="253">
        <v>-6548.5195457683531</v>
      </c>
      <c r="V76" s="253">
        <v>0</v>
      </c>
      <c r="W76" s="253">
        <v>-125.90970440766277</v>
      </c>
      <c r="X76" s="253">
        <v>-650.74881474770837</v>
      </c>
      <c r="Y76" s="253">
        <v>-934.22274956206024</v>
      </c>
      <c r="Z76" s="253">
        <v>-10456.553535190809</v>
      </c>
      <c r="AA76" s="254">
        <v>-2047.3732157907023</v>
      </c>
      <c r="AB76" s="274">
        <f>SUM(AC76:AM76)</f>
        <v>-104716.04510110208</v>
      </c>
      <c r="AC76" s="253">
        <v>-68391.054953999235</v>
      </c>
      <c r="AD76" s="253">
        <v>-5555.4318502312235</v>
      </c>
      <c r="AE76" s="253">
        <v>-7191.08476791874</v>
      </c>
      <c r="AF76" s="253">
        <v>-3281.9260572958729</v>
      </c>
      <c r="AG76" s="253">
        <v>-6376.3532641530774</v>
      </c>
      <c r="AH76" s="253">
        <v>0</v>
      </c>
      <c r="AI76" s="253">
        <v>-134.22511002080591</v>
      </c>
      <c r="AJ76" s="253">
        <v>-755.56810601231109</v>
      </c>
      <c r="AK76" s="253">
        <v>-919.44744653147188</v>
      </c>
      <c r="AL76" s="253">
        <v>-10039.888461874376</v>
      </c>
      <c r="AM76" s="254">
        <v>-2071.0650830649597</v>
      </c>
      <c r="AN76" s="289">
        <f>SUM(AO76:AY76)</f>
        <v>-331227.23293471005</v>
      </c>
      <c r="AO76" s="253">
        <v>-227646.02103316304</v>
      </c>
      <c r="AP76" s="253">
        <v>-26054.200337045117</v>
      </c>
      <c r="AQ76" s="253">
        <v>-24970.904361823443</v>
      </c>
      <c r="AR76" s="253">
        <v>-14798.310842527826</v>
      </c>
      <c r="AS76" s="253">
        <v>-16154.247313418971</v>
      </c>
      <c r="AT76" s="253">
        <v>0</v>
      </c>
      <c r="AU76" s="253">
        <v>-261.48561041783182</v>
      </c>
      <c r="AV76" s="253">
        <v>-3638.7349591407947</v>
      </c>
      <c r="AW76" s="253">
        <v>-4591.5470919832496</v>
      </c>
      <c r="AX76" s="253">
        <v>-9373.2591298810439</v>
      </c>
      <c r="AY76" s="254">
        <v>-3738.5222553087801</v>
      </c>
      <c r="AZ76" s="524">
        <v>-1667.7521117904</v>
      </c>
      <c r="BA76" s="296">
        <f>SUM(BB76:BL76)+AZ76</f>
        <v>-640580.46463778371</v>
      </c>
      <c r="BB76" s="274">
        <f t="shared" si="49"/>
        <v>-426500.80713066482</v>
      </c>
      <c r="BC76" s="274">
        <f t="shared" si="49"/>
        <v>-41287.46675662871</v>
      </c>
      <c r="BD76" s="274">
        <f t="shared" si="49"/>
        <v>-46429.700707708223</v>
      </c>
      <c r="BE76" s="274">
        <f t="shared" si="49"/>
        <v>-24333.811103586158</v>
      </c>
      <c r="BF76" s="274">
        <f t="shared" si="49"/>
        <v>-35747.359057891881</v>
      </c>
      <c r="BG76" s="274">
        <f t="shared" si="49"/>
        <v>0</v>
      </c>
      <c r="BH76" s="274">
        <f t="shared" si="49"/>
        <v>-639.50575083905892</v>
      </c>
      <c r="BI76" s="274">
        <f t="shared" si="49"/>
        <v>-5695.5926057539527</v>
      </c>
      <c r="BJ76" s="274">
        <f t="shared" si="49"/>
        <v>-7389.9267772318426</v>
      </c>
      <c r="BK76" s="274">
        <f t="shared" si="49"/>
        <v>-41001.57925842284</v>
      </c>
      <c r="BL76" s="300">
        <f t="shared" si="49"/>
        <v>-9886.963377265909</v>
      </c>
    </row>
    <row r="77" spans="1:64" s="209" customFormat="1" x14ac:dyDescent="0.25">
      <c r="A77" s="1503"/>
      <c r="B77" s="314" t="s">
        <v>463</v>
      </c>
      <c r="C77" s="313" t="s">
        <v>8</v>
      </c>
      <c r="D77" s="278">
        <f>SUM(D73:D76)</f>
        <v>653804.32615838479</v>
      </c>
      <c r="E77" s="278">
        <f t="shared" ref="E77:BL77" si="50">SUM(E73:E76)</f>
        <v>463429.42650805373</v>
      </c>
      <c r="F77" s="278">
        <f t="shared" si="50"/>
        <v>25906.602602596377</v>
      </c>
      <c r="G77" s="278">
        <f t="shared" si="50"/>
        <v>52370.599372896686</v>
      </c>
      <c r="H77" s="278">
        <f t="shared" si="50"/>
        <v>22130.522073196629</v>
      </c>
      <c r="I77" s="278">
        <f t="shared" si="50"/>
        <v>20443.222786113431</v>
      </c>
      <c r="J77" s="278">
        <f t="shared" si="50"/>
        <v>5117.3549442808053</v>
      </c>
      <c r="K77" s="278">
        <f t="shared" si="50"/>
        <v>215.83559403263428</v>
      </c>
      <c r="L77" s="278">
        <f t="shared" si="50"/>
        <v>2860.6173104969162</v>
      </c>
      <c r="M77" s="278">
        <f t="shared" si="50"/>
        <v>2142.796604153702</v>
      </c>
      <c r="N77" s="278">
        <f t="shared" si="50"/>
        <v>48674.185406922486</v>
      </c>
      <c r="O77" s="284">
        <f t="shared" si="50"/>
        <v>10513.162955641448</v>
      </c>
      <c r="P77" s="278">
        <f t="shared" si="50"/>
        <v>662969.64014295116</v>
      </c>
      <c r="Q77" s="278">
        <f t="shared" si="50"/>
        <v>486185.16552849207</v>
      </c>
      <c r="R77" s="278">
        <f t="shared" si="50"/>
        <v>26623.434848654222</v>
      </c>
      <c r="S77" s="278">
        <f t="shared" si="50"/>
        <v>55213.338807062901</v>
      </c>
      <c r="T77" s="278">
        <f t="shared" si="50"/>
        <v>23848.292412593208</v>
      </c>
      <c r="U77" s="278">
        <f t="shared" si="50"/>
        <v>20051.035600621093</v>
      </c>
      <c r="V77" s="278">
        <f t="shared" si="50"/>
        <v>5145.6536181439833</v>
      </c>
      <c r="W77" s="278">
        <f t="shared" si="50"/>
        <v>176.30172088972733</v>
      </c>
      <c r="X77" s="278">
        <f t="shared" si="50"/>
        <v>2677.434195522299</v>
      </c>
      <c r="Y77" s="278">
        <f>SUM(Y73:Y76)</f>
        <v>2859.7022031943579</v>
      </c>
      <c r="Z77" s="278">
        <f>SUM(Z73:Z76)</f>
        <v>29497.260217772069</v>
      </c>
      <c r="AA77" s="284">
        <f t="shared" si="50"/>
        <v>10692.020990005298</v>
      </c>
      <c r="AB77" s="278">
        <f t="shared" si="50"/>
        <v>772094.60504157725</v>
      </c>
      <c r="AC77" s="278">
        <f t="shared" si="50"/>
        <v>538696.40711715678</v>
      </c>
      <c r="AD77" s="278">
        <f t="shared" si="50"/>
        <v>35770.368059346889</v>
      </c>
      <c r="AE77" s="278">
        <f t="shared" si="50"/>
        <v>70399.934958363025</v>
      </c>
      <c r="AF77" s="278">
        <f t="shared" si="50"/>
        <v>40864.625581512955</v>
      </c>
      <c r="AG77" s="278">
        <f t="shared" si="50"/>
        <v>27667.650388921335</v>
      </c>
      <c r="AH77" s="278">
        <f t="shared" si="50"/>
        <v>5326.3527119291994</v>
      </c>
      <c r="AI77" s="278">
        <f t="shared" si="50"/>
        <v>178.78186636830719</v>
      </c>
      <c r="AJ77" s="278">
        <f t="shared" si="50"/>
        <v>3264.0200590639256</v>
      </c>
      <c r="AK77" s="278">
        <f t="shared" si="50"/>
        <v>4320.6546984683528</v>
      </c>
      <c r="AL77" s="278">
        <f t="shared" si="50"/>
        <v>32418.112509740226</v>
      </c>
      <c r="AM77" s="284">
        <f t="shared" si="50"/>
        <v>13187.697090706253</v>
      </c>
      <c r="AN77" s="849">
        <f t="shared" si="50"/>
        <v>2669675.7103223549</v>
      </c>
      <c r="AO77" s="278">
        <f t="shared" si="50"/>
        <v>2011557.0803595807</v>
      </c>
      <c r="AP77" s="278">
        <f t="shared" si="50"/>
        <v>204262.8721955769</v>
      </c>
      <c r="AQ77" s="278">
        <f t="shared" si="50"/>
        <v>168155.15284395841</v>
      </c>
      <c r="AR77" s="278">
        <f t="shared" si="50"/>
        <v>115848.25319790031</v>
      </c>
      <c r="AS77" s="278">
        <f t="shared" si="50"/>
        <v>71026.766637878871</v>
      </c>
      <c r="AT77" s="278">
        <f t="shared" si="50"/>
        <v>17610.618157202138</v>
      </c>
      <c r="AU77" s="278">
        <f t="shared" si="50"/>
        <v>299.02183423695146</v>
      </c>
      <c r="AV77" s="278">
        <f t="shared" si="50"/>
        <v>14172.907365596788</v>
      </c>
      <c r="AW77" s="278">
        <f>SUM(AW73:AW76)</f>
        <v>5887.5093722893725</v>
      </c>
      <c r="AX77" s="278">
        <f t="shared" si="50"/>
        <v>34022.22475580746</v>
      </c>
      <c r="AY77" s="284">
        <f t="shared" si="50"/>
        <v>26833.303602327735</v>
      </c>
      <c r="AZ77" s="305">
        <f t="shared" si="50"/>
        <v>3851.1463052757235</v>
      </c>
      <c r="BA77" s="297">
        <f t="shared" si="50"/>
        <v>4762395.4279705463</v>
      </c>
      <c r="BB77" s="275">
        <f t="shared" si="50"/>
        <v>3499868.0795132834</v>
      </c>
      <c r="BC77" s="275">
        <f t="shared" si="50"/>
        <v>292563.27770617441</v>
      </c>
      <c r="BD77" s="275">
        <f t="shared" si="50"/>
        <v>346139.02598228108</v>
      </c>
      <c r="BE77" s="275">
        <f t="shared" si="50"/>
        <v>202691.6932652031</v>
      </c>
      <c r="BF77" s="275">
        <f t="shared" si="50"/>
        <v>139188.67541353471</v>
      </c>
      <c r="BG77" s="275">
        <f t="shared" si="50"/>
        <v>33199.97943155613</v>
      </c>
      <c r="BH77" s="275">
        <f t="shared" si="50"/>
        <v>869.94101552762027</v>
      </c>
      <c r="BI77" s="275">
        <f t="shared" si="50"/>
        <v>22974.978930679936</v>
      </c>
      <c r="BJ77" s="275">
        <f>SUM(BJ73:BJ76)</f>
        <v>15210.662878105784</v>
      </c>
      <c r="BK77" s="275">
        <f t="shared" si="50"/>
        <v>144611.78289024223</v>
      </c>
      <c r="BL77" s="299">
        <f t="shared" si="50"/>
        <v>61226.184638680737</v>
      </c>
    </row>
    <row r="78" spans="1:64" s="209" customFormat="1" ht="14.85" customHeight="1" x14ac:dyDescent="0.25">
      <c r="A78" s="1501" t="s">
        <v>235</v>
      </c>
      <c r="B78" s="315" t="s">
        <v>121</v>
      </c>
      <c r="C78" s="125" t="s">
        <v>174</v>
      </c>
      <c r="D78" s="273">
        <f>D20+SUM(D22:D23,D27)+SUM(D29:D32)+D37+D41+D46+D51+SUM(D56:D57)+SUM(D59:D60)+SUM(D64:D68)+D73</f>
        <v>39583003.621686891</v>
      </c>
      <c r="E78" s="273">
        <f>E20+SUM(E22:E23,E27)+SUM(E29:E32)+E37+E41+E46+E51+SUM(E56:E57)+SUM(E59:E60)+SUM(E64:E68)+E73</f>
        <v>20326547.034564424</v>
      </c>
      <c r="F78" s="273">
        <f>F20+SUM(F22:F23,F27)+SUM(F29:F32)+F37+F41+F46+F51+SUM(F56:F57)+SUM(F59:F60)+SUM(F64:F68)+F73</f>
        <v>1668428.4977605455</v>
      </c>
      <c r="G78" s="273">
        <f t="shared" ref="G78:O78" si="51">G20+SUM(G22:G23,G27)+SUM(G29:G32)+G37+G41+G46+G51+SUM(G56:G57)+SUM(G59:G60)+SUM(G64:G68)+G73</f>
        <v>8254778.775739355</v>
      </c>
      <c r="H78" s="273">
        <f t="shared" si="51"/>
        <v>3741496.5936529762</v>
      </c>
      <c r="I78" s="273">
        <f t="shared" si="51"/>
        <v>522864.11861036974</v>
      </c>
      <c r="J78" s="273">
        <f t="shared" si="51"/>
        <v>691296.27638163185</v>
      </c>
      <c r="K78" s="273">
        <f t="shared" si="51"/>
        <v>4098.0543396325829</v>
      </c>
      <c r="L78" s="273">
        <f t="shared" si="51"/>
        <v>489254.60330434848</v>
      </c>
      <c r="M78" s="273">
        <f t="shared" si="51"/>
        <v>1107836.2431114286</v>
      </c>
      <c r="N78" s="273">
        <f t="shared" si="51"/>
        <v>727354.14117308729</v>
      </c>
      <c r="O78" s="285">
        <f t="shared" si="51"/>
        <v>2049049.2830490905</v>
      </c>
      <c r="P78" s="273">
        <f>P20+SUM(P22:P23,P27)+SUM(P29:P32)+P37+P41+P46+P51+SUM(P56:P57)+SUM(P59:P60)+SUM(P64:P68)+P73</f>
        <v>41833468.175405666</v>
      </c>
      <c r="Q78" s="273">
        <f t="shared" ref="Q78:AA78" si="52">Q20+SUM(Q22:Q23,Q27)+SUM(Q29:Q32)+Q37+Q41+Q46+Q51+SUM(Q56:Q57)+SUM(Q59:Q60)+SUM(Q64:Q68)+Q73</f>
        <v>23101098.31771924</v>
      </c>
      <c r="R78" s="273">
        <f t="shared" si="52"/>
        <v>1645303.4172676497</v>
      </c>
      <c r="S78" s="273">
        <f t="shared" si="52"/>
        <v>7739477.9334837794</v>
      </c>
      <c r="T78" s="273">
        <f t="shared" si="52"/>
        <v>3555965.916176335</v>
      </c>
      <c r="U78" s="273">
        <f t="shared" si="52"/>
        <v>514631.98605957028</v>
      </c>
      <c r="V78" s="273">
        <f t="shared" si="52"/>
        <v>624777.08143586654</v>
      </c>
      <c r="W78" s="273">
        <f t="shared" si="52"/>
        <v>20059.371625864431</v>
      </c>
      <c r="X78" s="273">
        <f t="shared" si="52"/>
        <v>570474.87412381615</v>
      </c>
      <c r="Y78" s="273">
        <f t="shared" si="52"/>
        <v>1285309.2150428065</v>
      </c>
      <c r="Z78" s="273">
        <f t="shared" si="52"/>
        <v>554901.36595134635</v>
      </c>
      <c r="AA78" s="285">
        <f t="shared" si="52"/>
        <v>2221468.6965193804</v>
      </c>
      <c r="AB78" s="273">
        <f>AB20+SUM(AB22:AB23,AB27)+SUM(AB29:AB32)+AB37+AB41+AB46+AB51+SUM(AB56:AB57)+SUM(AB59:AB60)+SUM(AB64:AB68)+AB73</f>
        <v>62549517.002137944</v>
      </c>
      <c r="AC78" s="273">
        <f t="shared" ref="AC78:AM78" si="53">AC20+SUM(AC22:AC23,AC27)+SUM(AC29:AC32)+AC37+AC41+AC46+AC51+SUM(AC56:AC57)+SUM(AC59:AC60)+SUM(AC64:AC68)+AC73</f>
        <v>35246176.715114765</v>
      </c>
      <c r="AD78" s="273">
        <f t="shared" si="53"/>
        <v>2974493.5751546146</v>
      </c>
      <c r="AE78" s="273">
        <f t="shared" si="53"/>
        <v>10540642.729203846</v>
      </c>
      <c r="AF78" s="273">
        <f t="shared" si="53"/>
        <v>5747697.7011582814</v>
      </c>
      <c r="AG78" s="273">
        <f t="shared" si="53"/>
        <v>695843.86152979266</v>
      </c>
      <c r="AH78" s="273">
        <f t="shared" si="53"/>
        <v>959243.62239291403</v>
      </c>
      <c r="AI78" s="273">
        <f t="shared" si="53"/>
        <v>9017.6040670593302</v>
      </c>
      <c r="AJ78" s="273">
        <f t="shared" si="53"/>
        <v>711316.98252276098</v>
      </c>
      <c r="AK78" s="273">
        <f t="shared" si="53"/>
        <v>2382202.4685218972</v>
      </c>
      <c r="AL78" s="273">
        <f t="shared" si="53"/>
        <v>527077.07016549376</v>
      </c>
      <c r="AM78" s="273">
        <f t="shared" si="53"/>
        <v>2755804.672306512</v>
      </c>
      <c r="AN78" s="276">
        <f>AN20+SUM(AN22:AN23,AN27)+SUM(AN29:AN32)+AN37+AN41+AN46+AN51+SUM(AN56:AN57)+SUM(AN59:AN60)+SUM(AN64:AN68)+AN73</f>
        <v>134717480.36752883</v>
      </c>
      <c r="AO78" s="273">
        <f t="shared" ref="AO78:AY78" si="54">AO20+SUM(AO22:AO23,AO27)+SUM(AO29:AO32)+AO37+AO41+AO46+AO51+SUM(AO56:AO57)+SUM(AO59:AO60)+SUM(AO64:AO68)+AO73</f>
        <v>69941004.579112664</v>
      </c>
      <c r="AP78" s="273">
        <f t="shared" si="54"/>
        <v>7676964.0218272014</v>
      </c>
      <c r="AQ78" s="273">
        <f t="shared" si="54"/>
        <v>24731364.832511764</v>
      </c>
      <c r="AR78" s="273">
        <f t="shared" si="54"/>
        <v>15857301.494486626</v>
      </c>
      <c r="AS78" s="273">
        <f t="shared" si="54"/>
        <v>2192998.5892917751</v>
      </c>
      <c r="AT78" s="273">
        <f t="shared" si="54"/>
        <v>1906151.2999306268</v>
      </c>
      <c r="AU78" s="273">
        <f t="shared" si="54"/>
        <v>13305.809148866274</v>
      </c>
      <c r="AV78" s="273">
        <f t="shared" si="54"/>
        <v>2861218.0023156847</v>
      </c>
      <c r="AW78" s="273">
        <f t="shared" si="54"/>
        <v>4449302.7032535337</v>
      </c>
      <c r="AX78" s="273">
        <f t="shared" si="54"/>
        <v>1061721.9068985409</v>
      </c>
      <c r="AY78" s="285">
        <f t="shared" si="54"/>
        <v>4026147.1287515541</v>
      </c>
      <c r="AZ78" s="298">
        <f>AZ20+SUM(AZ22:AZ23,AZ27)+SUM(AZ29:AZ32)+AZ37+AZ41+AZ46+AZ51+SUM(AZ56:AZ57)+SUM(AZ59:AZ60)+SUM(AZ64:AZ68)+AZ73</f>
        <v>4211594.3588429224</v>
      </c>
      <c r="BA78" s="294">
        <f>BA20+SUM(BA22:BA23,BA27)+SUM(BA29:BA32)+BA37+BA41+BA46+BA51+SUM(BA56:BA57)+SUM(BA59:BA60)+SUM(BA64:BA68)+BA73</f>
        <v>282895063.52560222</v>
      </c>
      <c r="BB78" s="273">
        <f t="shared" ref="BB78:BL78" si="55">BB20+SUM(BB22:BB23,BB27)+SUM(BB29:BB32)+BB37+BB41+BB46+BB51+SUM(BB56:BB57)+SUM(BB59:BB60)+SUM(BB64:BB68)+BB73</f>
        <v>148614826.64651105</v>
      </c>
      <c r="BC78" s="273">
        <f t="shared" si="55"/>
        <v>13965189.51201001</v>
      </c>
      <c r="BD78" s="273">
        <f t="shared" si="55"/>
        <v>51266264.270938739</v>
      </c>
      <c r="BE78" s="273">
        <f t="shared" si="55"/>
        <v>28902461.70547422</v>
      </c>
      <c r="BF78" s="273">
        <f t="shared" si="55"/>
        <v>3926338.555491508</v>
      </c>
      <c r="BG78" s="273">
        <f t="shared" si="55"/>
        <v>4181468.2801410393</v>
      </c>
      <c r="BH78" s="273">
        <f t="shared" si="55"/>
        <v>46480.83918142262</v>
      </c>
      <c r="BI78" s="273">
        <f t="shared" si="55"/>
        <v>4632264.46226661</v>
      </c>
      <c r="BJ78" s="273">
        <f>BJ20+SUM(BJ22:BJ23,BJ27)+SUM(BJ29:BJ32)+BJ37+BJ41+BJ46+BJ51+SUM(BJ56:BJ57)+SUM(BJ59:BJ60)+SUM(BJ64:BJ68)+BJ73</f>
        <v>9224650.6299296655</v>
      </c>
      <c r="BK78" s="273">
        <f t="shared" si="55"/>
        <v>2871054.4841884691</v>
      </c>
      <c r="BL78" s="298">
        <f t="shared" si="55"/>
        <v>11052469.780626537</v>
      </c>
    </row>
    <row r="79" spans="1:64" s="209" customFormat="1" x14ac:dyDescent="0.25">
      <c r="A79" s="1507"/>
      <c r="B79" s="126" t="s">
        <v>55</v>
      </c>
      <c r="C79" s="127" t="s">
        <v>175</v>
      </c>
      <c r="D79" s="274">
        <f>D21+D24+D34+D38+D43+D48+D53+D58+D70+D75</f>
        <v>-1915536.0303486839</v>
      </c>
      <c r="E79" s="274">
        <f>E21+E24+E34+E38+E43+E48+E53+E58+E70+E75</f>
        <v>-1150273.8665822446</v>
      </c>
      <c r="F79" s="274">
        <f>F21+F24+F34+F38+F43+F48+F53+F58+F70+F75</f>
        <v>-79787.93247392973</v>
      </c>
      <c r="G79" s="274">
        <f t="shared" ref="G79:O79" si="56">G21+G24+G34+G38+G43+G48+G53+G58+G70+G75</f>
        <v>-312752.86796487926</v>
      </c>
      <c r="H79" s="274">
        <f t="shared" si="56"/>
        <v>-176700.78209083781</v>
      </c>
      <c r="I79" s="274">
        <f t="shared" si="56"/>
        <v>-22266.383272379877</v>
      </c>
      <c r="J79" s="274">
        <f t="shared" si="56"/>
        <v>-32057.321948312994</v>
      </c>
      <c r="K79" s="274">
        <f t="shared" si="56"/>
        <v>-624.65848106853014</v>
      </c>
      <c r="L79" s="274">
        <f t="shared" si="56"/>
        <v>-15238.895883151657</v>
      </c>
      <c r="M79" s="274">
        <f t="shared" si="56"/>
        <v>-22168.008427791712</v>
      </c>
      <c r="N79" s="274">
        <f t="shared" si="56"/>
        <v>-17056.784286445443</v>
      </c>
      <c r="O79" s="282">
        <f t="shared" si="56"/>
        <v>-86608.528937642041</v>
      </c>
      <c r="P79" s="274">
        <f>P21+P24+P34+P38+P43+P48+P53+P58+P70+P75</f>
        <v>-3062897.9023338249</v>
      </c>
      <c r="Q79" s="274">
        <f t="shared" ref="Q79:AA79" si="57">Q21+Q24+Q34+Q38+Q43+Q48+Q53+Q58+Q70+Q75</f>
        <v>-1639426.5936280955</v>
      </c>
      <c r="R79" s="274">
        <f t="shared" si="57"/>
        <v>-120340.74233956129</v>
      </c>
      <c r="S79" s="274">
        <f t="shared" si="57"/>
        <v>-566732.56873285573</v>
      </c>
      <c r="T79" s="274">
        <f t="shared" si="57"/>
        <v>-309089.70073094108</v>
      </c>
      <c r="U79" s="274">
        <f t="shared" si="57"/>
        <v>-58533.977932566842</v>
      </c>
      <c r="V79" s="274">
        <f t="shared" si="57"/>
        <v>-61493.596403494383</v>
      </c>
      <c r="W79" s="274">
        <f t="shared" si="57"/>
        <v>-1023.840554900957</v>
      </c>
      <c r="X79" s="274">
        <f t="shared" si="57"/>
        <v>-25433.298254387253</v>
      </c>
      <c r="Y79" s="274">
        <f t="shared" si="57"/>
        <v>-99755.897998221553</v>
      </c>
      <c r="Z79" s="274">
        <f t="shared" si="57"/>
        <v>-42161.783775783093</v>
      </c>
      <c r="AA79" s="282">
        <f t="shared" si="57"/>
        <v>-138905.90198301748</v>
      </c>
      <c r="AB79" s="274">
        <f>AB21+AB24+AB34+AB38+AB43+AB48+AB53+AB58+AB70+AB75</f>
        <v>-17294577.209626034</v>
      </c>
      <c r="AC79" s="274">
        <f t="shared" ref="AC79:AM79" si="58">AC21+AC24+AC34+AC38+AC43+AC48+AC53+AC58+AC70+AC75</f>
        <v>-10089339.54259927</v>
      </c>
      <c r="AD79" s="274">
        <f t="shared" si="58"/>
        <v>-769717.37324731983</v>
      </c>
      <c r="AE79" s="274">
        <f t="shared" si="58"/>
        <v>-2837215.0248284731</v>
      </c>
      <c r="AF79" s="274">
        <f t="shared" si="58"/>
        <v>-1510309.0773748185</v>
      </c>
      <c r="AG79" s="274">
        <f t="shared" si="58"/>
        <v>-304019.77980666672</v>
      </c>
      <c r="AH79" s="274">
        <f t="shared" si="58"/>
        <v>-306184.92278849892</v>
      </c>
      <c r="AI79" s="274">
        <f t="shared" si="58"/>
        <v>-4092.8642009742352</v>
      </c>
      <c r="AJ79" s="274">
        <f t="shared" si="58"/>
        <v>-121329.53322777458</v>
      </c>
      <c r="AK79" s="274">
        <f t="shared" si="58"/>
        <v>-522322.40492212534</v>
      </c>
      <c r="AL79" s="274">
        <f t="shared" si="58"/>
        <v>-217990.87707700965</v>
      </c>
      <c r="AM79" s="282">
        <f t="shared" si="58"/>
        <v>-612055.80955310585</v>
      </c>
      <c r="AN79" s="289">
        <f>AN21+AN24+AN34+AN38+AN43+AN48+AN53+AN58+AN70+AN75</f>
        <v>12696129.227002488</v>
      </c>
      <c r="AO79" s="274">
        <f t="shared" ref="AO79:AY79" si="59">AO21+AO24+AO34+AO38+AO43+AO48+AO53+AO58+AO70+AO75</f>
        <v>6865655.8621455254</v>
      </c>
      <c r="AP79" s="274">
        <f t="shared" si="59"/>
        <v>523856.58357550536</v>
      </c>
      <c r="AQ79" s="274">
        <f t="shared" si="59"/>
        <v>2601502.2403435032</v>
      </c>
      <c r="AR79" s="274">
        <f t="shared" si="59"/>
        <v>1506081.7823216952</v>
      </c>
      <c r="AS79" s="274">
        <f t="shared" si="59"/>
        <v>-225784.80563923228</v>
      </c>
      <c r="AT79" s="274">
        <f t="shared" si="59"/>
        <v>0</v>
      </c>
      <c r="AU79" s="274">
        <f t="shared" si="59"/>
        <v>-10573.17569007062</v>
      </c>
      <c r="AV79" s="274">
        <f t="shared" si="59"/>
        <v>114077.48428044893</v>
      </c>
      <c r="AW79" s="274">
        <f t="shared" si="59"/>
        <v>887546.85602609196</v>
      </c>
      <c r="AX79" s="274">
        <f t="shared" si="59"/>
        <v>-186946.80702193856</v>
      </c>
      <c r="AY79" s="282">
        <f t="shared" si="59"/>
        <v>620713.2066609608</v>
      </c>
      <c r="AZ79" s="300">
        <f>AZ21+AZ24+AZ34+AZ38+AZ43+AZ48+AZ53+AZ58+AZ70+AZ75</f>
        <v>-6619505.4561895896</v>
      </c>
      <c r="BA79" s="296">
        <f>BA21+BA24+BA34+BA38+BA43+BA48+BA53+BA58+BA70+BA75</f>
        <v>-16196387.371495649</v>
      </c>
      <c r="BB79" s="274">
        <f t="shared" ref="BB79:BL79" si="60">BB21+BB24+BB34+BB38+BB43+BB48+BB53+BB58+BB70+BB75</f>
        <v>-6013384.1406640857</v>
      </c>
      <c r="BC79" s="274">
        <f t="shared" si="60"/>
        <v>-445989.46448530559</v>
      </c>
      <c r="BD79" s="274">
        <f t="shared" si="60"/>
        <v>-1115198.2211827047</v>
      </c>
      <c r="BE79" s="274">
        <f t="shared" si="60"/>
        <v>-490017.77787490177</v>
      </c>
      <c r="BF79" s="274">
        <f t="shared" si="60"/>
        <v>-610604.9466508457</v>
      </c>
      <c r="BG79" s="274">
        <f t="shared" si="60"/>
        <v>-399735.84114030621</v>
      </c>
      <c r="BH79" s="274">
        <f t="shared" si="60"/>
        <v>-16314.538927014342</v>
      </c>
      <c r="BI79" s="274">
        <f t="shared" si="60"/>
        <v>-47924.243084864531</v>
      </c>
      <c r="BJ79" s="274">
        <f>BJ21+BJ24+BJ34+BJ38+BJ43+BJ48+BJ53+BJ58+BJ70+BJ75</f>
        <v>243300.54467795338</v>
      </c>
      <c r="BK79" s="274">
        <f t="shared" si="60"/>
        <v>-464156.25216117676</v>
      </c>
      <c r="BL79" s="300">
        <f t="shared" si="60"/>
        <v>-216857.03381280456</v>
      </c>
    </row>
    <row r="80" spans="1:64" s="209" customFormat="1" x14ac:dyDescent="0.25">
      <c r="A80" s="1507"/>
      <c r="B80" s="126" t="s">
        <v>56</v>
      </c>
      <c r="C80" s="127" t="s">
        <v>176</v>
      </c>
      <c r="D80" s="274">
        <f>D25+D33+D42+D47+D52+D61+D69+D74</f>
        <v>1847329.1658544783</v>
      </c>
      <c r="E80" s="274">
        <f>E25+E33+E42+E47+E52+E61+E69+E74</f>
        <v>1477051.8245858508</v>
      </c>
      <c r="F80" s="274">
        <f>F25+F33+F42+F47+F52+F61+F69+F74</f>
        <v>39421.097231615102</v>
      </c>
      <c r="G80" s="274">
        <f t="shared" ref="G80:O80" si="61">G25+G33+G42+G47+G52+G61+G69+G74</f>
        <v>145989.89150743809</v>
      </c>
      <c r="H80" s="274">
        <f t="shared" si="61"/>
        <v>39381.188782975616</v>
      </c>
      <c r="I80" s="274">
        <f t="shared" si="61"/>
        <v>28979.854357278389</v>
      </c>
      <c r="J80" s="274">
        <f t="shared" si="61"/>
        <v>19665.257000168935</v>
      </c>
      <c r="K80" s="274">
        <f t="shared" si="61"/>
        <v>483.50008416494734</v>
      </c>
      <c r="L80" s="274">
        <f t="shared" si="61"/>
        <v>3357.3069858683207</v>
      </c>
      <c r="M80" s="274">
        <f t="shared" si="61"/>
        <v>640.0647571722667</v>
      </c>
      <c r="N80" s="274">
        <f t="shared" si="61"/>
        <v>77980.785659105604</v>
      </c>
      <c r="O80" s="282">
        <f t="shared" si="61"/>
        <v>14378.394902840135</v>
      </c>
      <c r="P80" s="274">
        <f>P25+P33+P42+P47+P52+P61+P69+P74</f>
        <v>1890431.0139079362</v>
      </c>
      <c r="Q80" s="274">
        <f t="shared" ref="Q80:AA80" si="62">Q25+Q33+Q42+Q47+Q52+Q61+Q69+Q74</f>
        <v>1503949.517498126</v>
      </c>
      <c r="R80" s="274">
        <f t="shared" si="62"/>
        <v>42017.835083335129</v>
      </c>
      <c r="S80" s="274">
        <f t="shared" si="62"/>
        <v>165973.09765286226</v>
      </c>
      <c r="T80" s="274">
        <f t="shared" si="62"/>
        <v>45246.812257593869</v>
      </c>
      <c r="U80" s="274">
        <f t="shared" si="62"/>
        <v>25993.009599338417</v>
      </c>
      <c r="V80" s="274">
        <f t="shared" si="62"/>
        <v>18292.310695923181</v>
      </c>
      <c r="W80" s="274">
        <f t="shared" si="62"/>
        <v>493.60214987824531</v>
      </c>
      <c r="X80" s="274">
        <f t="shared" si="62"/>
        <v>3718.5164715748929</v>
      </c>
      <c r="Y80" s="274">
        <f t="shared" si="62"/>
        <v>705.23588254006597</v>
      </c>
      <c r="Z80" s="274">
        <f t="shared" si="62"/>
        <v>67996.960288977483</v>
      </c>
      <c r="AA80" s="282">
        <f t="shared" si="62"/>
        <v>16044.1163277865</v>
      </c>
      <c r="AB80" s="274">
        <f>AB25+AB33+AB42+AB47+AB52+AB61+AB69+AB74</f>
        <v>1998566.2275234349</v>
      </c>
      <c r="AC80" s="274">
        <f t="shared" ref="AC80:AM80" si="63">AC25+AC33+AC42+AC47+AC52+AC61+AC69+AC74</f>
        <v>1597793.8677589674</v>
      </c>
      <c r="AD80" s="274">
        <f t="shared" si="63"/>
        <v>48246.057673564632</v>
      </c>
      <c r="AE80" s="274">
        <f t="shared" si="63"/>
        <v>171505.91157284891</v>
      </c>
      <c r="AF80" s="274">
        <f t="shared" si="63"/>
        <v>46460.560056719754</v>
      </c>
      <c r="AG80" s="274">
        <f t="shared" si="63"/>
        <v>26685.608469028528</v>
      </c>
      <c r="AH80" s="274">
        <f t="shared" si="63"/>
        <v>18828.683516569239</v>
      </c>
      <c r="AI80" s="274">
        <f t="shared" si="63"/>
        <v>542.78824679208185</v>
      </c>
      <c r="AJ80" s="274">
        <f t="shared" si="63"/>
        <v>4259.1879282222972</v>
      </c>
      <c r="AK80" s="274">
        <f t="shared" si="63"/>
        <v>685.38656316220874</v>
      </c>
      <c r="AL80" s="274">
        <f t="shared" si="63"/>
        <v>67549.503869413864</v>
      </c>
      <c r="AM80" s="282">
        <f t="shared" si="63"/>
        <v>16008.671868145875</v>
      </c>
      <c r="AN80" s="289">
        <f>AN25+AN33+AN42+AN47+AN52+AN61+AN69+AN74</f>
        <v>8207765.6199521832</v>
      </c>
      <c r="AO80" s="274">
        <f t="shared" ref="AO80:AY80" si="64">AO25+AO33+AO42+AO47+AO52+AO61+AO69+AO74</f>
        <v>6611803.9228073871</v>
      </c>
      <c r="AP80" s="274">
        <f t="shared" si="64"/>
        <v>265535.08134474745</v>
      </c>
      <c r="AQ80" s="274">
        <f t="shared" si="64"/>
        <v>714191.32633611991</v>
      </c>
      <c r="AR80" s="274">
        <f t="shared" si="64"/>
        <v>260843.52304987388</v>
      </c>
      <c r="AS80" s="274">
        <f t="shared" si="64"/>
        <v>98828.660439038751</v>
      </c>
      <c r="AT80" s="274">
        <f t="shared" si="64"/>
        <v>83744.971215636586</v>
      </c>
      <c r="AU80" s="274">
        <f t="shared" si="64"/>
        <v>1800.3974724822624</v>
      </c>
      <c r="AV80" s="274">
        <f t="shared" si="64"/>
        <v>27459.829537283509</v>
      </c>
      <c r="AW80" s="274">
        <f t="shared" si="64"/>
        <v>4233.5522200338082</v>
      </c>
      <c r="AX80" s="274">
        <f t="shared" si="64"/>
        <v>101552.52494258195</v>
      </c>
      <c r="AY80" s="282">
        <f t="shared" si="64"/>
        <v>37771.830586998884</v>
      </c>
      <c r="AZ80" s="300">
        <f>AZ25+AZ33+AZ42+AZ47+AZ52+AZ61+AZ69+AZ74</f>
        <v>0</v>
      </c>
      <c r="BA80" s="296">
        <f>BA25+BA33+BA42+BA47+BA52+BA61+BA69+BA74</f>
        <v>13944092.027238034</v>
      </c>
      <c r="BB80" s="274">
        <f t="shared" ref="BB80:BL80" si="65">BB25+BB33+BB42+BB47+BB52+BB61+BB69+BB74</f>
        <v>11190599.132650331</v>
      </c>
      <c r="BC80" s="274">
        <f t="shared" si="65"/>
        <v>395220.07133326231</v>
      </c>
      <c r="BD80" s="274">
        <f t="shared" si="65"/>
        <v>1197660.2270692692</v>
      </c>
      <c r="BE80" s="274">
        <f t="shared" si="65"/>
        <v>391932.08414716308</v>
      </c>
      <c r="BF80" s="274">
        <f t="shared" si="65"/>
        <v>180487.13286468407</v>
      </c>
      <c r="BG80" s="274">
        <f t="shared" si="65"/>
        <v>140531.22242829794</v>
      </c>
      <c r="BH80" s="274">
        <f t="shared" si="65"/>
        <v>3320.2879533175374</v>
      </c>
      <c r="BI80" s="274">
        <f t="shared" si="65"/>
        <v>38794.840922949021</v>
      </c>
      <c r="BJ80" s="274">
        <f>BJ25+BJ33+BJ42+BJ47+BJ52+BJ61+BJ69+BJ74</f>
        <v>6264.2394229083493</v>
      </c>
      <c r="BK80" s="274">
        <f t="shared" si="65"/>
        <v>315079.77476007887</v>
      </c>
      <c r="BL80" s="300">
        <f t="shared" si="65"/>
        <v>84203.013685771395</v>
      </c>
    </row>
    <row r="81" spans="1:64" s="209" customFormat="1" x14ac:dyDescent="0.25">
      <c r="A81" s="1507"/>
      <c r="B81" s="126" t="s">
        <v>122</v>
      </c>
      <c r="C81" s="127" t="s">
        <v>937</v>
      </c>
      <c r="D81" s="274">
        <f>D26+D35+D39+D44+D49+D54+D62+D71+D76</f>
        <v>1183165.0247146524</v>
      </c>
      <c r="E81" s="274">
        <f>E26+E35+E39+E44+E49+E54+E62+E71+E76</f>
        <v>727568.91879486828</v>
      </c>
      <c r="F81" s="274">
        <f>F26+F35+F39+F44+F49+F54+F62+F71+F76</f>
        <v>56425.071511169997</v>
      </c>
      <c r="G81" s="274">
        <f t="shared" ref="G81:O81" si="66">G26+G35+G39+G44+G49+G54+G62+G71+G76</f>
        <v>187829.04070538297</v>
      </c>
      <c r="H81" s="274">
        <f t="shared" si="66"/>
        <v>100610.36191352646</v>
      </c>
      <c r="I81" s="274">
        <f t="shared" si="66"/>
        <v>15801.083435642307</v>
      </c>
      <c r="J81" s="274">
        <f t="shared" si="66"/>
        <v>2760.7261572977909</v>
      </c>
      <c r="K81" s="274">
        <f t="shared" si="66"/>
        <v>149.32943908897596</v>
      </c>
      <c r="L81" s="274">
        <f t="shared" si="66"/>
        <v>7671.3013063020417</v>
      </c>
      <c r="M81" s="274">
        <f t="shared" si="66"/>
        <v>38983.450387153149</v>
      </c>
      <c r="N81" s="274">
        <f t="shared" si="66"/>
        <v>6207.7226136036497</v>
      </c>
      <c r="O81" s="282">
        <f t="shared" si="66"/>
        <v>39158.018450616531</v>
      </c>
      <c r="P81" s="274">
        <f>P26+P35+P39+P44+P49+P54+P62+P71+P76</f>
        <v>1559150.7942913901</v>
      </c>
      <c r="Q81" s="274">
        <f t="shared" ref="Q81:AA81" si="67">Q26+Q35+Q39+Q44+Q49+Q54+Q62+Q71+Q76</f>
        <v>969187.48064689524</v>
      </c>
      <c r="R81" s="274">
        <f t="shared" si="67"/>
        <v>74838.806172129698</v>
      </c>
      <c r="S81" s="274">
        <f t="shared" si="67"/>
        <v>239363.31494065555</v>
      </c>
      <c r="T81" s="274">
        <f t="shared" si="67"/>
        <v>128079.08477813544</v>
      </c>
      <c r="U81" s="274">
        <f t="shared" si="67"/>
        <v>20768.285812701513</v>
      </c>
      <c r="V81" s="274">
        <f t="shared" si="67"/>
        <v>6495.9379664079606</v>
      </c>
      <c r="W81" s="274">
        <f t="shared" si="67"/>
        <v>198.95339588457961</v>
      </c>
      <c r="X81" s="274">
        <f t="shared" si="67"/>
        <v>9884.5992522287997</v>
      </c>
      <c r="Y81" s="274">
        <f t="shared" si="67"/>
        <v>49614.328922699307</v>
      </c>
      <c r="Z81" s="274">
        <f t="shared" si="67"/>
        <v>10623.855154626372</v>
      </c>
      <c r="AA81" s="282">
        <f t="shared" si="67"/>
        <v>50096.147249025613</v>
      </c>
      <c r="AB81" s="274">
        <f>AB26+AB35+AB39+AB44+AB49+AB54+AB62+AB71+AB76</f>
        <v>1713149.3631049015</v>
      </c>
      <c r="AC81" s="274">
        <f t="shared" ref="AC81:AM81" si="68">AC26+AC35+AC39+AC44+AC49+AC54+AC62+AC71+AC76</f>
        <v>1091482.8647668208</v>
      </c>
      <c r="AD81" s="274">
        <f t="shared" si="68"/>
        <v>83910.863702393792</v>
      </c>
      <c r="AE81" s="274">
        <f t="shared" si="68"/>
        <v>248963.92518409604</v>
      </c>
      <c r="AF81" s="274">
        <f t="shared" si="68"/>
        <v>133042.59415142899</v>
      </c>
      <c r="AG81" s="274">
        <f t="shared" si="68"/>
        <v>21933.367482282752</v>
      </c>
      <c r="AH81" s="274">
        <f t="shared" si="68"/>
        <v>7957.0118883991063</v>
      </c>
      <c r="AI81" s="274">
        <f t="shared" si="68"/>
        <v>202.44616355632922</v>
      </c>
      <c r="AJ81" s="274">
        <f t="shared" si="68"/>
        <v>10186.222728851812</v>
      </c>
      <c r="AK81" s="274">
        <f t="shared" si="68"/>
        <v>51579.214760642688</v>
      </c>
      <c r="AL81" s="274">
        <f t="shared" si="68"/>
        <v>11806.754123087539</v>
      </c>
      <c r="AM81" s="282">
        <f t="shared" si="68"/>
        <v>52084.098153341962</v>
      </c>
      <c r="AN81" s="289">
        <f>AN26+AN35+AN39+AN44+AN49+AN54+AN62+AN71+AN76</f>
        <v>1490291.072160762</v>
      </c>
      <c r="AO81" s="274">
        <f t="shared" ref="AO81:AZ81" si="69">AO26+AO35+AO39+AO44+AO49+AO54+AO62+AO71+AO76</f>
        <v>1042830.0930516451</v>
      </c>
      <c r="AP81" s="274">
        <f t="shared" si="69"/>
        <v>71943.340242728344</v>
      </c>
      <c r="AQ81" s="274">
        <f t="shared" si="69"/>
        <v>182739.61640759604</v>
      </c>
      <c r="AR81" s="274">
        <f t="shared" si="69"/>
        <v>95744.274647015816</v>
      </c>
      <c r="AS81" s="274">
        <f t="shared" si="69"/>
        <v>5956.0701923162997</v>
      </c>
      <c r="AT81" s="274">
        <f t="shared" si="69"/>
        <v>0</v>
      </c>
      <c r="AU81" s="274">
        <f t="shared" si="69"/>
        <v>1.459715695563375</v>
      </c>
      <c r="AV81" s="274">
        <f t="shared" si="69"/>
        <v>5233.7250129887198</v>
      </c>
      <c r="AW81" s="274">
        <f t="shared" si="69"/>
        <v>37978.475133202657</v>
      </c>
      <c r="AX81" s="274">
        <f t="shared" si="69"/>
        <v>7689.2971670982843</v>
      </c>
      <c r="AY81" s="282">
        <f t="shared" si="69"/>
        <v>40174.720590475074</v>
      </c>
      <c r="AZ81" s="300">
        <f t="shared" si="69"/>
        <v>-122073.88081631761</v>
      </c>
      <c r="BA81" s="296">
        <f>BA26+BA35+BA39+BA44+BA49+BA54+BA62+BA71+BA76</f>
        <v>5823682.3734553885</v>
      </c>
      <c r="BB81" s="274">
        <f t="shared" ref="BB81:BL81" si="70">BB26+BB35+BB39+BB44+BB49+BB54+BB62+BB71+BB76</f>
        <v>3831069.35726023</v>
      </c>
      <c r="BC81" s="274">
        <f t="shared" si="70"/>
        <v>287118.08162842179</v>
      </c>
      <c r="BD81" s="274">
        <f t="shared" si="70"/>
        <v>858895.89723773056</v>
      </c>
      <c r="BE81" s="274">
        <f t="shared" si="70"/>
        <v>457476.31549010664</v>
      </c>
      <c r="BF81" s="274">
        <f t="shared" si="70"/>
        <v>64458.806922942866</v>
      </c>
      <c r="BG81" s="274">
        <f t="shared" si="70"/>
        <v>17213.676012104857</v>
      </c>
      <c r="BH81" s="274">
        <f t="shared" si="70"/>
        <v>552.18871422544817</v>
      </c>
      <c r="BI81" s="274">
        <f t="shared" si="70"/>
        <v>32975.84830037137</v>
      </c>
      <c r="BJ81" s="274">
        <f>BJ26+BJ35+BJ39+BJ44+BJ49+BJ54+BJ62+BJ71+BJ76</f>
        <v>178155.46920369778</v>
      </c>
      <c r="BK81" s="274">
        <f t="shared" si="70"/>
        <v>36327.629058415834</v>
      </c>
      <c r="BL81" s="300">
        <f t="shared" si="70"/>
        <v>181512.98444345919</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169</v>
      </c>
      <c r="C84" s="137" t="s">
        <v>331</v>
      </c>
      <c r="D84" s="279">
        <f>SUM(D78:D83)</f>
        <v>40697961.781907335</v>
      </c>
      <c r="E84" s="286">
        <f t="shared" ref="E84:BL84" si="72">SUM(E78:E83)</f>
        <v>21380893.911362898</v>
      </c>
      <c r="F84" s="286">
        <f t="shared" si="72"/>
        <v>1684486.7340294006</v>
      </c>
      <c r="G84" s="286">
        <f t="shared" si="72"/>
        <v>8275844.8399872966</v>
      </c>
      <c r="H84" s="286">
        <f t="shared" si="72"/>
        <v>3704787.3622586406</v>
      </c>
      <c r="I84" s="286">
        <f t="shared" si="72"/>
        <v>545378.67313091061</v>
      </c>
      <c r="J84" s="286">
        <f t="shared" si="72"/>
        <v>681664.93759078556</v>
      </c>
      <c r="K84" s="286">
        <f t="shared" si="72"/>
        <v>4106.2253818179761</v>
      </c>
      <c r="L84" s="286">
        <f t="shared" si="72"/>
        <v>485044.31571336713</v>
      </c>
      <c r="M84" s="286">
        <f t="shared" si="72"/>
        <v>1125291.7498279621</v>
      </c>
      <c r="N84" s="286">
        <f t="shared" si="72"/>
        <v>794485.86515935115</v>
      </c>
      <c r="O84" s="287">
        <f t="shared" si="72"/>
        <v>2015977.1674649052</v>
      </c>
      <c r="P84" s="279">
        <f t="shared" si="72"/>
        <v>42220152.081271172</v>
      </c>
      <c r="Q84" s="286">
        <f t="shared" si="72"/>
        <v>23934808.722236164</v>
      </c>
      <c r="R84" s="286">
        <f t="shared" si="72"/>
        <v>1641819.3161835533</v>
      </c>
      <c r="S84" s="286">
        <f t="shared" si="72"/>
        <v>7578081.777344441</v>
      </c>
      <c r="T84" s="286">
        <f t="shared" si="72"/>
        <v>3420202.1124811233</v>
      </c>
      <c r="U84" s="286">
        <f t="shared" si="72"/>
        <v>502859.30353904335</v>
      </c>
      <c r="V84" s="286">
        <f t="shared" si="72"/>
        <v>588071.73369470332</v>
      </c>
      <c r="W84" s="286">
        <f t="shared" si="72"/>
        <v>19728.086616726298</v>
      </c>
      <c r="X84" s="286">
        <f t="shared" si="72"/>
        <v>558644.69159323256</v>
      </c>
      <c r="Y84" s="286">
        <f>SUM(Y78:Y83)</f>
        <v>1235872.8818498242</v>
      </c>
      <c r="Z84" s="286">
        <f t="shared" si="72"/>
        <v>591360.39761916723</v>
      </c>
      <c r="AA84" s="287">
        <f t="shared" si="72"/>
        <v>2148703.058113175</v>
      </c>
      <c r="AB84" s="279">
        <f t="shared" si="72"/>
        <v>48966655.383140244</v>
      </c>
      <c r="AC84" s="286">
        <f t="shared" si="72"/>
        <v>27846113.905041285</v>
      </c>
      <c r="AD84" s="286">
        <f t="shared" si="72"/>
        <v>2336933.1232832531</v>
      </c>
      <c r="AE84" s="286">
        <f t="shared" si="72"/>
        <v>8123897.5411323188</v>
      </c>
      <c r="AF84" s="286">
        <f t="shared" si="72"/>
        <v>4416891.7779916115</v>
      </c>
      <c r="AG84" s="286">
        <f t="shared" si="72"/>
        <v>440443.05767443724</v>
      </c>
      <c r="AH84" s="286">
        <f t="shared" si="72"/>
        <v>679844.39500938344</v>
      </c>
      <c r="AI84" s="286">
        <f t="shared" si="72"/>
        <v>5669.974276433506</v>
      </c>
      <c r="AJ84" s="286">
        <f t="shared" si="72"/>
        <v>604432.85995206062</v>
      </c>
      <c r="AK84" s="286">
        <f t="shared" si="72"/>
        <v>1912144.6649235769</v>
      </c>
      <c r="AL84" s="286">
        <f t="shared" si="72"/>
        <v>388442.45108098554</v>
      </c>
      <c r="AM84" s="287">
        <f t="shared" si="72"/>
        <v>2211841.6327748941</v>
      </c>
      <c r="AN84" s="850">
        <f t="shared" si="72"/>
        <v>157111666.28664425</v>
      </c>
      <c r="AO84" s="286">
        <f t="shared" si="72"/>
        <v>84461294.457117215</v>
      </c>
      <c r="AP84" s="286">
        <f t="shared" si="72"/>
        <v>8538299.0269901827</v>
      </c>
      <c r="AQ84" s="286">
        <f t="shared" si="72"/>
        <v>28229798.015598983</v>
      </c>
      <c r="AR84" s="286">
        <f t="shared" si="72"/>
        <v>17719971.07450521</v>
      </c>
      <c r="AS84" s="286">
        <f t="shared" si="72"/>
        <v>2071998.5142838978</v>
      </c>
      <c r="AT84" s="286">
        <f t="shared" si="72"/>
        <v>1989896.2711462635</v>
      </c>
      <c r="AU84" s="286">
        <f t="shared" si="72"/>
        <v>4534.4906469734788</v>
      </c>
      <c r="AV84" s="286">
        <f t="shared" si="72"/>
        <v>3007989.041146406</v>
      </c>
      <c r="AW84" s="286">
        <f>SUM(AW78:AW83)</f>
        <v>5379061.5866328618</v>
      </c>
      <c r="AX84" s="286">
        <f t="shared" si="72"/>
        <v>984016.92198628269</v>
      </c>
      <c r="AY84" s="287">
        <f t="shared" si="72"/>
        <v>4724806.8865899891</v>
      </c>
      <c r="AZ84" s="856">
        <f t="shared" si="72"/>
        <v>-2529984.9781629848</v>
      </c>
      <c r="BA84" s="306">
        <f t="shared" si="72"/>
        <v>286466450.55479997</v>
      </c>
      <c r="BB84" s="279">
        <f t="shared" si="72"/>
        <v>157623110.99575752</v>
      </c>
      <c r="BC84" s="279">
        <f t="shared" si="72"/>
        <v>14201538.200486388</v>
      </c>
      <c r="BD84" s="279">
        <f t="shared" si="72"/>
        <v>52207622.174063034</v>
      </c>
      <c r="BE84" s="279">
        <f t="shared" si="72"/>
        <v>29261852.327236589</v>
      </c>
      <c r="BF84" s="279">
        <f t="shared" si="72"/>
        <v>3560679.5486282888</v>
      </c>
      <c r="BG84" s="279">
        <f t="shared" si="72"/>
        <v>3939477.3374411361</v>
      </c>
      <c r="BH84" s="279">
        <f t="shared" si="72"/>
        <v>34038.776921951263</v>
      </c>
      <c r="BI84" s="279">
        <f t="shared" si="72"/>
        <v>4656110.9084050655</v>
      </c>
      <c r="BJ84" s="279">
        <f>SUM(BJ78:BJ83)</f>
        <v>9652370.8832342252</v>
      </c>
      <c r="BK84" s="279">
        <f t="shared" si="72"/>
        <v>2758305.6358457869</v>
      </c>
      <c r="BL84" s="307">
        <f t="shared" si="72"/>
        <v>11101328.744942965</v>
      </c>
    </row>
    <row r="85" spans="1:64" x14ac:dyDescent="0.25">
      <c r="A85" s="1507"/>
      <c r="B85" s="126" t="s">
        <v>170</v>
      </c>
      <c r="C85" s="127" t="s">
        <v>40</v>
      </c>
      <c r="D85" s="273">
        <f>SUM(E85:O85)</f>
        <v>15422.933162479751</v>
      </c>
      <c r="E85" s="251">
        <v>12403.73527591357</v>
      </c>
      <c r="F85" s="251">
        <v>331.14387116341612</v>
      </c>
      <c r="G85" s="251">
        <v>925.04881121352958</v>
      </c>
      <c r="H85" s="251">
        <v>249.3278256121435</v>
      </c>
      <c r="I85" s="251">
        <v>377.51722547460048</v>
      </c>
      <c r="J85" s="251">
        <v>0</v>
      </c>
      <c r="K85" s="251">
        <v>6.3317533503982251</v>
      </c>
      <c r="L85" s="251">
        <v>21.189487536497534</v>
      </c>
      <c r="M85" s="251">
        <v>4.0749014493264486</v>
      </c>
      <c r="N85" s="251">
        <v>1013.3767716668953</v>
      </c>
      <c r="O85" s="252">
        <v>91.187239099371865</v>
      </c>
      <c r="P85" s="273">
        <f>SUM(Q85:AA85)</f>
        <v>18776.869598518104</v>
      </c>
      <c r="Q85" s="251">
        <v>15843.754208352035</v>
      </c>
      <c r="R85" s="251">
        <v>442.6480035944839</v>
      </c>
      <c r="S85" s="251">
        <v>998.71325357882154</v>
      </c>
      <c r="T85" s="251">
        <v>272.26455204424144</v>
      </c>
      <c r="U85" s="251">
        <v>301.60651286001035</v>
      </c>
      <c r="V85" s="251">
        <v>0</v>
      </c>
      <c r="W85" s="251">
        <v>5.7274484740224505</v>
      </c>
      <c r="X85" s="251">
        <v>22.375503839666735</v>
      </c>
      <c r="Y85" s="251">
        <v>4.2436300385574848</v>
      </c>
      <c r="Z85" s="251">
        <v>788.99390235908209</v>
      </c>
      <c r="AA85" s="252">
        <v>96.542583377182751</v>
      </c>
      <c r="AB85" s="273">
        <f>SUM(AC85:AM85)</f>
        <v>17818.987779277984</v>
      </c>
      <c r="AC85" s="251">
        <v>14783.24730019179</v>
      </c>
      <c r="AD85" s="251">
        <v>446.38636825411533</v>
      </c>
      <c r="AE85" s="251">
        <v>993.05028050746603</v>
      </c>
      <c r="AF85" s="251">
        <v>269.01505477997506</v>
      </c>
      <c r="AG85" s="251">
        <v>339.55097030222129</v>
      </c>
      <c r="AH85" s="251">
        <v>0</v>
      </c>
      <c r="AI85" s="251">
        <v>6.9065045333629005</v>
      </c>
      <c r="AJ85" s="251">
        <v>24.661469264041099</v>
      </c>
      <c r="AK85" s="251">
        <v>3.9685122953629359</v>
      </c>
      <c r="AL85" s="251">
        <v>859.50821053652805</v>
      </c>
      <c r="AM85" s="252">
        <v>92.693108613119989</v>
      </c>
      <c r="AN85" s="276">
        <f>SUM(AO85:AY85)</f>
        <v>57550.419561088958</v>
      </c>
      <c r="AO85" s="251">
        <v>49012.070436250215</v>
      </c>
      <c r="AP85" s="251">
        <v>1968.3620782024393</v>
      </c>
      <c r="AQ85" s="251">
        <v>3301.7086981650168</v>
      </c>
      <c r="AR85" s="251">
        <v>1205.8804092902906</v>
      </c>
      <c r="AS85" s="251">
        <v>851.14774390771629</v>
      </c>
      <c r="AT85" s="251">
        <v>0</v>
      </c>
      <c r="AU85" s="251">
        <v>15.50566647400505</v>
      </c>
      <c r="AV85" s="251">
        <v>126.94687640424834</v>
      </c>
      <c r="AW85" s="251">
        <v>19.571724933611133</v>
      </c>
      <c r="AX85" s="251">
        <v>874.60663848952834</v>
      </c>
      <c r="AY85" s="252">
        <v>174.6192889718975</v>
      </c>
      <c r="AZ85" s="854">
        <v>0</v>
      </c>
      <c r="BA85" s="294">
        <f>SUM(BB85:BL85)+AZ85</f>
        <v>109569.21010136482</v>
      </c>
      <c r="BB85" s="274">
        <f t="shared" ref="BB85:BL86" si="73">E85+Q85+AC85+AO85</f>
        <v>92042.807220707618</v>
      </c>
      <c r="BC85" s="274">
        <f t="shared" si="73"/>
        <v>3188.5403212144547</v>
      </c>
      <c r="BD85" s="274">
        <f t="shared" si="73"/>
        <v>6218.5210434648343</v>
      </c>
      <c r="BE85" s="274">
        <f t="shared" si="73"/>
        <v>1996.4878417266507</v>
      </c>
      <c r="BF85" s="274">
        <f t="shared" si="73"/>
        <v>1869.8224525445485</v>
      </c>
      <c r="BG85" s="274">
        <f t="shared" si="73"/>
        <v>0</v>
      </c>
      <c r="BH85" s="274">
        <f t="shared" si="73"/>
        <v>34.471372831788628</v>
      </c>
      <c r="BI85" s="274">
        <f t="shared" si="73"/>
        <v>195.17333704445372</v>
      </c>
      <c r="BJ85" s="274">
        <f t="shared" si="73"/>
        <v>31.858768716858002</v>
      </c>
      <c r="BK85" s="274">
        <f t="shared" si="73"/>
        <v>3536.4855230520338</v>
      </c>
      <c r="BL85" s="298">
        <f t="shared" si="73"/>
        <v>455.0422200615721</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172</v>
      </c>
      <c r="C87" s="127" t="s">
        <v>254</v>
      </c>
      <c r="D87" s="274">
        <f>SUM(D85:D86)</f>
        <v>15422.933162479751</v>
      </c>
      <c r="E87" s="274">
        <f t="shared" ref="E87:O87" si="74">SUM(E85:E86)</f>
        <v>12403.73527591357</v>
      </c>
      <c r="F87" s="274">
        <f t="shared" si="74"/>
        <v>331.14387116341612</v>
      </c>
      <c r="G87" s="274">
        <f t="shared" si="74"/>
        <v>925.04881121352958</v>
      </c>
      <c r="H87" s="274">
        <f t="shared" si="74"/>
        <v>249.3278256121435</v>
      </c>
      <c r="I87" s="274">
        <f t="shared" si="74"/>
        <v>377.51722547460048</v>
      </c>
      <c r="J87" s="274">
        <f t="shared" si="74"/>
        <v>0</v>
      </c>
      <c r="K87" s="274">
        <f t="shared" si="74"/>
        <v>6.3317533503982251</v>
      </c>
      <c r="L87" s="274">
        <f t="shared" si="74"/>
        <v>21.189487536497534</v>
      </c>
      <c r="M87" s="274">
        <f t="shared" si="74"/>
        <v>4.0749014493264486</v>
      </c>
      <c r="N87" s="274">
        <f t="shared" si="74"/>
        <v>1013.3767716668953</v>
      </c>
      <c r="O87" s="282">
        <f t="shared" si="74"/>
        <v>91.187239099371865</v>
      </c>
      <c r="P87" s="274">
        <f>SUM(P85:P86)</f>
        <v>18776.869598518104</v>
      </c>
      <c r="Q87" s="274">
        <f t="shared" ref="Q87:AA87" si="75">SUM(Q85:Q86)</f>
        <v>15843.754208352035</v>
      </c>
      <c r="R87" s="274">
        <f t="shared" si="75"/>
        <v>442.6480035944839</v>
      </c>
      <c r="S87" s="274">
        <f t="shared" si="75"/>
        <v>998.71325357882154</v>
      </c>
      <c r="T87" s="274">
        <f t="shared" si="75"/>
        <v>272.26455204424144</v>
      </c>
      <c r="U87" s="274">
        <f t="shared" si="75"/>
        <v>301.60651286001035</v>
      </c>
      <c r="V87" s="274">
        <f t="shared" si="75"/>
        <v>0</v>
      </c>
      <c r="W87" s="274">
        <f t="shared" si="75"/>
        <v>5.7274484740224505</v>
      </c>
      <c r="X87" s="274">
        <f t="shared" si="75"/>
        <v>22.375503839666735</v>
      </c>
      <c r="Y87" s="274">
        <f t="shared" si="75"/>
        <v>4.2436300385574848</v>
      </c>
      <c r="Z87" s="274">
        <f t="shared" si="75"/>
        <v>788.99390235908209</v>
      </c>
      <c r="AA87" s="282">
        <f t="shared" si="75"/>
        <v>96.542583377182751</v>
      </c>
      <c r="AB87" s="274">
        <f>SUM(AB85:AB86)</f>
        <v>17818.987779277984</v>
      </c>
      <c r="AC87" s="274">
        <f t="shared" ref="AC87:AM87" si="76">SUM(AC85:AC86)</f>
        <v>14783.24730019179</v>
      </c>
      <c r="AD87" s="274">
        <f t="shared" si="76"/>
        <v>446.38636825411533</v>
      </c>
      <c r="AE87" s="274">
        <f t="shared" si="76"/>
        <v>993.05028050746603</v>
      </c>
      <c r="AF87" s="274">
        <f t="shared" si="76"/>
        <v>269.01505477997506</v>
      </c>
      <c r="AG87" s="274">
        <f t="shared" si="76"/>
        <v>339.55097030222129</v>
      </c>
      <c r="AH87" s="274">
        <f t="shared" si="76"/>
        <v>0</v>
      </c>
      <c r="AI87" s="274">
        <f t="shared" si="76"/>
        <v>6.9065045333629005</v>
      </c>
      <c r="AJ87" s="274">
        <f t="shared" si="76"/>
        <v>24.661469264041099</v>
      </c>
      <c r="AK87" s="274">
        <f t="shared" si="76"/>
        <v>3.9685122953629359</v>
      </c>
      <c r="AL87" s="274">
        <f t="shared" si="76"/>
        <v>859.50821053652805</v>
      </c>
      <c r="AM87" s="282">
        <f t="shared" si="76"/>
        <v>92.693108613119989</v>
      </c>
      <c r="AN87" s="289">
        <f>SUM(AN85:AN86)</f>
        <v>57550.419561088958</v>
      </c>
      <c r="AO87" s="274">
        <f>SUM(AO85:AO86)</f>
        <v>49012.070436250215</v>
      </c>
      <c r="AP87" s="274">
        <f t="shared" ref="AP87:AZ87" si="77">SUM(AP85:AP86)</f>
        <v>1968.3620782024393</v>
      </c>
      <c r="AQ87" s="274">
        <f t="shared" si="77"/>
        <v>3301.7086981650168</v>
      </c>
      <c r="AR87" s="274">
        <f t="shared" si="77"/>
        <v>1205.8804092902906</v>
      </c>
      <c r="AS87" s="274">
        <f t="shared" si="77"/>
        <v>851.14774390771629</v>
      </c>
      <c r="AT87" s="274">
        <f t="shared" si="77"/>
        <v>0</v>
      </c>
      <c r="AU87" s="274">
        <f t="shared" si="77"/>
        <v>15.50566647400505</v>
      </c>
      <c r="AV87" s="274">
        <f t="shared" si="77"/>
        <v>126.94687640424834</v>
      </c>
      <c r="AW87" s="274">
        <f t="shared" si="77"/>
        <v>19.571724933611133</v>
      </c>
      <c r="AX87" s="274">
        <f t="shared" si="77"/>
        <v>874.60663848952834</v>
      </c>
      <c r="AY87" s="282">
        <f t="shared" si="77"/>
        <v>174.6192889718975</v>
      </c>
      <c r="AZ87" s="300">
        <f t="shared" si="77"/>
        <v>0</v>
      </c>
      <c r="BA87" s="296">
        <f>SUM(BA85:BA86)</f>
        <v>109569.21010136482</v>
      </c>
      <c r="BB87" s="274">
        <f>SUM(BB85:BB86)</f>
        <v>92042.807220707618</v>
      </c>
      <c r="BC87" s="274">
        <f>F87+R87+AD87+AP87</f>
        <v>3188.5403212144547</v>
      </c>
      <c r="BD87" s="274">
        <f>SUM(BD85:BD86)</f>
        <v>6218.5210434648343</v>
      </c>
      <c r="BE87" s="274">
        <f>H87+T87+AF87+AR87</f>
        <v>1996.4878417266507</v>
      </c>
      <c r="BF87" s="274">
        <f t="shared" ref="BF87:BL87" si="78">SUM(BF85:BF86)</f>
        <v>1869.8224525445485</v>
      </c>
      <c r="BG87" s="274">
        <f t="shared" si="78"/>
        <v>0</v>
      </c>
      <c r="BH87" s="274">
        <f t="shared" si="78"/>
        <v>34.471372831788628</v>
      </c>
      <c r="BI87" s="274">
        <f t="shared" si="78"/>
        <v>195.17333704445372</v>
      </c>
      <c r="BJ87" s="274">
        <f>SUM(BJ85:BJ86)</f>
        <v>31.858768716858002</v>
      </c>
      <c r="BK87" s="274">
        <f t="shared" si="78"/>
        <v>3536.4855230520338</v>
      </c>
      <c r="BL87" s="300">
        <f t="shared" si="78"/>
        <v>455.0422200615721</v>
      </c>
    </row>
    <row r="88" spans="1:64" s="209" customFormat="1" ht="24.75" x14ac:dyDescent="0.25">
      <c r="A88" s="1508"/>
      <c r="B88" s="129" t="s">
        <v>173</v>
      </c>
      <c r="C88" s="130" t="s">
        <v>327</v>
      </c>
      <c r="D88" s="275">
        <f>D84+D87</f>
        <v>40713384.715069816</v>
      </c>
      <c r="E88" s="275">
        <f t="shared" ref="E88:O88" si="79">E84+E87</f>
        <v>21393297.646638811</v>
      </c>
      <c r="F88" s="275">
        <f t="shared" si="79"/>
        <v>1684817.8779005641</v>
      </c>
      <c r="G88" s="275">
        <f t="shared" si="79"/>
        <v>8276769.8887985097</v>
      </c>
      <c r="H88" s="275">
        <f t="shared" si="79"/>
        <v>3705036.6900842525</v>
      </c>
      <c r="I88" s="275">
        <f t="shared" si="79"/>
        <v>545756.1903563852</v>
      </c>
      <c r="J88" s="275">
        <f t="shared" si="79"/>
        <v>681664.93759078556</v>
      </c>
      <c r="K88" s="275">
        <f t="shared" si="79"/>
        <v>4112.5571351683739</v>
      </c>
      <c r="L88" s="275">
        <f t="shared" si="79"/>
        <v>485065.50520090363</v>
      </c>
      <c r="M88" s="275">
        <f t="shared" si="79"/>
        <v>1125295.8247294114</v>
      </c>
      <c r="N88" s="275">
        <f t="shared" si="79"/>
        <v>795499.24193101807</v>
      </c>
      <c r="O88" s="283">
        <f t="shared" si="79"/>
        <v>2016068.3547040045</v>
      </c>
      <c r="P88" s="275">
        <f>P84+P87</f>
        <v>42238928.950869687</v>
      </c>
      <c r="Q88" s="275">
        <f t="shared" ref="Q88:AA88" si="80">Q84+Q87</f>
        <v>23950652.476444516</v>
      </c>
      <c r="R88" s="275">
        <f t="shared" si="80"/>
        <v>1642261.9641871478</v>
      </c>
      <c r="S88" s="275">
        <f t="shared" si="80"/>
        <v>7579080.4905980201</v>
      </c>
      <c r="T88" s="275">
        <f t="shared" si="80"/>
        <v>3420474.3770331675</v>
      </c>
      <c r="U88" s="275">
        <f t="shared" si="80"/>
        <v>503160.91005190334</v>
      </c>
      <c r="V88" s="275">
        <f t="shared" si="80"/>
        <v>588071.73369470332</v>
      </c>
      <c r="W88" s="275">
        <f t="shared" si="80"/>
        <v>19733.81406520032</v>
      </c>
      <c r="X88" s="275">
        <f t="shared" si="80"/>
        <v>558667.06709707226</v>
      </c>
      <c r="Y88" s="275">
        <f t="shared" si="80"/>
        <v>1235877.1254798628</v>
      </c>
      <c r="Z88" s="275">
        <f t="shared" si="80"/>
        <v>592149.39152152627</v>
      </c>
      <c r="AA88" s="283">
        <f t="shared" si="80"/>
        <v>2148799.6006965521</v>
      </c>
      <c r="AB88" s="275">
        <f>AB84+AB87</f>
        <v>48984474.370919518</v>
      </c>
      <c r="AC88" s="275">
        <f t="shared" ref="AC88:AM88" si="81">AC84+AC87</f>
        <v>27860897.152341478</v>
      </c>
      <c r="AD88" s="275">
        <f t="shared" si="81"/>
        <v>2337379.5096515073</v>
      </c>
      <c r="AE88" s="275">
        <f t="shared" si="81"/>
        <v>8124890.5914128264</v>
      </c>
      <c r="AF88" s="275">
        <f t="shared" si="81"/>
        <v>4417160.7930463916</v>
      </c>
      <c r="AG88" s="275">
        <f t="shared" si="81"/>
        <v>440782.60864473943</v>
      </c>
      <c r="AH88" s="275">
        <f t="shared" si="81"/>
        <v>679844.39500938344</v>
      </c>
      <c r="AI88" s="275">
        <f t="shared" si="81"/>
        <v>5676.8807809668688</v>
      </c>
      <c r="AJ88" s="275">
        <f t="shared" si="81"/>
        <v>604457.52142132469</v>
      </c>
      <c r="AK88" s="275">
        <f t="shared" si="81"/>
        <v>1912148.6334358722</v>
      </c>
      <c r="AL88" s="275">
        <f t="shared" si="81"/>
        <v>389301.95929152204</v>
      </c>
      <c r="AM88" s="283">
        <f t="shared" si="81"/>
        <v>2211934.3258835073</v>
      </c>
      <c r="AN88" s="277">
        <f>AN84+AN87</f>
        <v>157169216.70620534</v>
      </c>
      <c r="AO88" s="275">
        <f>AO84+AO87</f>
        <v>84510306.527553469</v>
      </c>
      <c r="AP88" s="275">
        <f t="shared" ref="AP88:AZ88" si="82">AP84+AP87</f>
        <v>8540267.3890683856</v>
      </c>
      <c r="AQ88" s="275">
        <f t="shared" si="82"/>
        <v>28233099.724297147</v>
      </c>
      <c r="AR88" s="275">
        <f t="shared" si="82"/>
        <v>17721176.954914499</v>
      </c>
      <c r="AS88" s="275">
        <f t="shared" si="82"/>
        <v>2072849.6620278056</v>
      </c>
      <c r="AT88" s="275">
        <f t="shared" si="82"/>
        <v>1989896.2711462635</v>
      </c>
      <c r="AU88" s="275">
        <f t="shared" si="82"/>
        <v>4549.9963134474838</v>
      </c>
      <c r="AV88" s="275">
        <f t="shared" si="82"/>
        <v>3008115.9880228103</v>
      </c>
      <c r="AW88" s="275">
        <f t="shared" si="82"/>
        <v>5379081.1583577953</v>
      </c>
      <c r="AX88" s="275">
        <f t="shared" si="82"/>
        <v>984891.52862477221</v>
      </c>
      <c r="AY88" s="283">
        <f t="shared" si="82"/>
        <v>4724981.5058789607</v>
      </c>
      <c r="AZ88" s="299">
        <f t="shared" si="82"/>
        <v>-2529984.9781629848</v>
      </c>
      <c r="BA88" s="308">
        <f>BA84+BA87</f>
        <v>286576019.76490134</v>
      </c>
      <c r="BB88" s="278">
        <f>BB84+BB87</f>
        <v>157715153.80297822</v>
      </c>
      <c r="BC88" s="278">
        <f t="shared" ref="BC88:BL88" si="83">BC84+BC87</f>
        <v>14204726.740807602</v>
      </c>
      <c r="BD88" s="278">
        <f t="shared" si="83"/>
        <v>52213840.695106499</v>
      </c>
      <c r="BE88" s="278">
        <f t="shared" si="83"/>
        <v>29263848.815078314</v>
      </c>
      <c r="BF88" s="278">
        <f t="shared" si="83"/>
        <v>3562549.3710808335</v>
      </c>
      <c r="BG88" s="278">
        <f t="shared" si="83"/>
        <v>3939477.3374411361</v>
      </c>
      <c r="BH88" s="278">
        <f t="shared" si="83"/>
        <v>34073.24829478305</v>
      </c>
      <c r="BI88" s="278">
        <f t="shared" si="83"/>
        <v>4656306.0817421097</v>
      </c>
      <c r="BJ88" s="278">
        <f>BJ84+BJ87</f>
        <v>9652402.7420029417</v>
      </c>
      <c r="BK88" s="278">
        <f t="shared" si="83"/>
        <v>2761842.1213688389</v>
      </c>
      <c r="BL88" s="305">
        <f t="shared" si="83"/>
        <v>11101783.787163027</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4">E91+F91</f>
        <v>4356404.7738856152</v>
      </c>
      <c r="E91" s="253">
        <v>-4502.4651564024325</v>
      </c>
      <c r="F91" s="253">
        <v>4360907.2390420176</v>
      </c>
      <c r="G91" s="303"/>
      <c r="H91" s="303"/>
      <c r="I91" s="303"/>
      <c r="J91" s="303"/>
      <c r="K91" s="303"/>
      <c r="L91" s="303"/>
      <c r="M91" s="303"/>
      <c r="N91" s="303"/>
      <c r="O91" s="375"/>
      <c r="P91" s="274">
        <f t="shared" ref="P91:P97" si="85">Q91+R91</f>
        <v>4487146.5157272192</v>
      </c>
      <c r="Q91" s="253">
        <v>-4637.5903726490715</v>
      </c>
      <c r="R91" s="253">
        <v>4491784.1060998682</v>
      </c>
      <c r="S91" s="303"/>
      <c r="T91" s="303"/>
      <c r="U91" s="303"/>
      <c r="V91" s="303"/>
      <c r="W91" s="303"/>
      <c r="X91" s="303"/>
      <c r="Y91" s="303"/>
      <c r="Z91" s="303"/>
      <c r="AA91" s="375"/>
      <c r="AB91" s="274">
        <f t="shared" ref="AB91:AB97" si="86">AC91+AD91</f>
        <v>4658170.180781058</v>
      </c>
      <c r="AC91" s="253">
        <v>-4814.3480737334758</v>
      </c>
      <c r="AD91" s="253">
        <v>4662984.5288547911</v>
      </c>
      <c r="AE91" s="303"/>
      <c r="AF91" s="303"/>
      <c r="AG91" s="303"/>
      <c r="AH91" s="303"/>
      <c r="AI91" s="303"/>
      <c r="AJ91" s="303"/>
      <c r="AK91" s="303"/>
      <c r="AL91" s="303"/>
      <c r="AM91" s="375"/>
      <c r="AN91" s="289">
        <f t="shared" ref="AN91:AN97" si="87">AO91+AP91</f>
        <v>12782316.878558675</v>
      </c>
      <c r="AO91" s="253">
        <v>-13210.879004815879</v>
      </c>
      <c r="AP91" s="253">
        <v>12795527.75756349</v>
      </c>
      <c r="AQ91" s="303"/>
      <c r="AR91" s="303"/>
      <c r="AS91" s="303"/>
      <c r="AT91" s="303"/>
      <c r="AU91" s="303"/>
      <c r="AV91" s="303"/>
      <c r="AW91" s="303"/>
      <c r="AX91" s="303"/>
      <c r="AY91" s="375"/>
      <c r="AZ91" s="524"/>
      <c r="BA91" s="296">
        <f t="shared" ref="BA91:BA97" si="88">BB91+BC91+AZ91</f>
        <v>26284038.348952569</v>
      </c>
      <c r="BB91" s="274">
        <f t="shared" ref="BB91:BC96" si="89">E91+Q91+AC91+AO91</f>
        <v>-27165.282607600857</v>
      </c>
      <c r="BC91" s="274">
        <f t="shared" si="89"/>
        <v>26311203.631560169</v>
      </c>
      <c r="BD91" s="303"/>
      <c r="BE91" s="303"/>
      <c r="BF91" s="303"/>
      <c r="BG91" s="303"/>
      <c r="BH91" s="303"/>
      <c r="BI91" s="303"/>
      <c r="BJ91" s="303"/>
      <c r="BK91" s="303"/>
      <c r="BL91" s="304"/>
    </row>
    <row r="92" spans="1:64" x14ac:dyDescent="0.25">
      <c r="A92" s="1502"/>
      <c r="B92" s="126" t="s">
        <v>125</v>
      </c>
      <c r="C92" s="127" t="s">
        <v>100</v>
      </c>
      <c r="D92" s="274">
        <f t="shared" si="84"/>
        <v>218386.20502239536</v>
      </c>
      <c r="E92" s="253">
        <v>97114.468648016045</v>
      </c>
      <c r="F92" s="253">
        <v>121271.73637437932</v>
      </c>
      <c r="G92" s="303"/>
      <c r="H92" s="303"/>
      <c r="I92" s="303"/>
      <c r="J92" s="303"/>
      <c r="K92" s="303"/>
      <c r="L92" s="303"/>
      <c r="M92" s="303"/>
      <c r="N92" s="303"/>
      <c r="O92" s="375"/>
      <c r="P92" s="274">
        <f t="shared" si="85"/>
        <v>224940.27754796995</v>
      </c>
      <c r="Q92" s="253">
        <v>100029.00837700884</v>
      </c>
      <c r="R92" s="253">
        <v>124911.26917096111</v>
      </c>
      <c r="S92" s="303"/>
      <c r="T92" s="303"/>
      <c r="U92" s="303"/>
      <c r="V92" s="303"/>
      <c r="W92" s="303"/>
      <c r="X92" s="303"/>
      <c r="Y92" s="303"/>
      <c r="Z92" s="303"/>
      <c r="AA92" s="375"/>
      <c r="AB92" s="274">
        <f t="shared" si="86"/>
        <v>233513.67949721447</v>
      </c>
      <c r="AC92" s="253">
        <v>103841.52654738212</v>
      </c>
      <c r="AD92" s="253">
        <v>129672.15294983235</v>
      </c>
      <c r="AE92" s="303"/>
      <c r="AF92" s="303"/>
      <c r="AG92" s="303"/>
      <c r="AH92" s="303"/>
      <c r="AI92" s="303"/>
      <c r="AJ92" s="303"/>
      <c r="AK92" s="303"/>
      <c r="AL92" s="303"/>
      <c r="AM92" s="375"/>
      <c r="AN92" s="289">
        <f t="shared" si="87"/>
        <v>640776.47036740556</v>
      </c>
      <c r="AO92" s="253">
        <v>284947.7897905698</v>
      </c>
      <c r="AP92" s="253">
        <v>355828.68057683576</v>
      </c>
      <c r="AQ92" s="303"/>
      <c r="AR92" s="303"/>
      <c r="AS92" s="303"/>
      <c r="AT92" s="303"/>
      <c r="AU92" s="303"/>
      <c r="AV92" s="303"/>
      <c r="AW92" s="303"/>
      <c r="AX92" s="303"/>
      <c r="AY92" s="375"/>
      <c r="AZ92" s="524"/>
      <c r="BA92" s="296">
        <f t="shared" si="88"/>
        <v>1317616.6324349851</v>
      </c>
      <c r="BB92" s="274">
        <f t="shared" si="89"/>
        <v>585932.79336297675</v>
      </c>
      <c r="BC92" s="274">
        <f t="shared" si="89"/>
        <v>731683.8390720085</v>
      </c>
      <c r="BD92" s="303"/>
      <c r="BE92" s="303"/>
      <c r="BF92" s="303"/>
      <c r="BG92" s="303"/>
      <c r="BH92" s="303"/>
      <c r="BI92" s="303"/>
      <c r="BJ92" s="303"/>
      <c r="BK92" s="303"/>
      <c r="BL92" s="304"/>
    </row>
    <row r="93" spans="1:64" x14ac:dyDescent="0.25">
      <c r="A93" s="1502"/>
      <c r="B93" s="126" t="s">
        <v>126</v>
      </c>
      <c r="C93" s="127" t="s">
        <v>101</v>
      </c>
      <c r="D93" s="274">
        <f t="shared" si="84"/>
        <v>597807.72995024605</v>
      </c>
      <c r="E93" s="253">
        <v>445465.23047908477</v>
      </c>
      <c r="F93" s="253">
        <v>152342.49947116131</v>
      </c>
      <c r="G93" s="303"/>
      <c r="H93" s="303"/>
      <c r="I93" s="303"/>
      <c r="J93" s="303"/>
      <c r="K93" s="303"/>
      <c r="L93" s="303"/>
      <c r="M93" s="303"/>
      <c r="N93" s="303"/>
      <c r="O93" s="375"/>
      <c r="P93" s="274">
        <f t="shared" si="85"/>
        <v>615748.76802104001</v>
      </c>
      <c r="Q93" s="253">
        <v>458834.25911293237</v>
      </c>
      <c r="R93" s="253">
        <v>156914.50890810767</v>
      </c>
      <c r="S93" s="303"/>
      <c r="T93" s="303"/>
      <c r="U93" s="303"/>
      <c r="V93" s="303"/>
      <c r="W93" s="303"/>
      <c r="X93" s="303"/>
      <c r="Y93" s="303"/>
      <c r="Z93" s="303"/>
      <c r="AA93" s="375"/>
      <c r="AB93" s="274">
        <f t="shared" si="86"/>
        <v>639217.49378924188</v>
      </c>
      <c r="AC93" s="253">
        <v>476322.32560924976</v>
      </c>
      <c r="AD93" s="253">
        <v>162895.16817999209</v>
      </c>
      <c r="AE93" s="303"/>
      <c r="AF93" s="303"/>
      <c r="AG93" s="303"/>
      <c r="AH93" s="303"/>
      <c r="AI93" s="303"/>
      <c r="AJ93" s="303"/>
      <c r="AK93" s="303"/>
      <c r="AL93" s="303"/>
      <c r="AM93" s="375"/>
      <c r="AN93" s="289">
        <f t="shared" si="87"/>
        <v>1754053.6826334209</v>
      </c>
      <c r="AO93" s="253">
        <v>1307058.9235639619</v>
      </c>
      <c r="AP93" s="253">
        <v>446994.75906945893</v>
      </c>
      <c r="AQ93" s="303"/>
      <c r="AR93" s="303"/>
      <c r="AS93" s="303"/>
      <c r="AT93" s="303"/>
      <c r="AU93" s="303"/>
      <c r="AV93" s="303"/>
      <c r="AW93" s="303"/>
      <c r="AX93" s="303"/>
      <c r="AY93" s="375"/>
      <c r="AZ93" s="524"/>
      <c r="BA93" s="296">
        <f t="shared" si="88"/>
        <v>3606827.6743939486</v>
      </c>
      <c r="BB93" s="274">
        <f t="shared" si="89"/>
        <v>2687680.7387652285</v>
      </c>
      <c r="BC93" s="274">
        <f t="shared" si="89"/>
        <v>919146.93562871998</v>
      </c>
      <c r="BD93" s="303"/>
      <c r="BE93" s="303"/>
      <c r="BF93" s="303"/>
      <c r="BG93" s="303"/>
      <c r="BH93" s="303"/>
      <c r="BI93" s="303"/>
      <c r="BJ93" s="303"/>
      <c r="BK93" s="303"/>
      <c r="BL93" s="304"/>
    </row>
    <row r="94" spans="1:64" x14ac:dyDescent="0.25">
      <c r="A94" s="1502"/>
      <c r="B94" s="132" t="s">
        <v>127</v>
      </c>
      <c r="C94" s="127" t="s">
        <v>102</v>
      </c>
      <c r="D94" s="274">
        <f t="shared" si="84"/>
        <v>142662.26010119758</v>
      </c>
      <c r="E94" s="253">
        <v>85605.051512053091</v>
      </c>
      <c r="F94" s="253">
        <v>57057.208589144502</v>
      </c>
      <c r="G94" s="303"/>
      <c r="H94" s="303"/>
      <c r="I94" s="303"/>
      <c r="J94" s="303"/>
      <c r="K94" s="303"/>
      <c r="L94" s="303"/>
      <c r="M94" s="303"/>
      <c r="N94" s="303"/>
      <c r="O94" s="375"/>
      <c r="P94" s="274">
        <f t="shared" si="85"/>
        <v>146943.75214539401</v>
      </c>
      <c r="Q94" s="253">
        <v>88174.177689725388</v>
      </c>
      <c r="R94" s="253">
        <v>58769.574455668633</v>
      </c>
      <c r="S94" s="303"/>
      <c r="T94" s="303"/>
      <c r="U94" s="303"/>
      <c r="V94" s="303"/>
      <c r="W94" s="303"/>
      <c r="X94" s="303"/>
      <c r="Y94" s="303"/>
      <c r="Z94" s="303"/>
      <c r="AA94" s="375"/>
      <c r="AB94" s="274">
        <f t="shared" si="86"/>
        <v>152544.38474354648</v>
      </c>
      <c r="AC94" s="253">
        <v>91534.859356515415</v>
      </c>
      <c r="AD94" s="253">
        <v>61009.52538703107</v>
      </c>
      <c r="AE94" s="303"/>
      <c r="AF94" s="303"/>
      <c r="AG94" s="303"/>
      <c r="AH94" s="303"/>
      <c r="AI94" s="303"/>
      <c r="AJ94" s="303"/>
      <c r="AK94" s="303"/>
      <c r="AL94" s="303"/>
      <c r="AM94" s="375"/>
      <c r="AN94" s="289">
        <f t="shared" si="87"/>
        <v>418591.54735944804</v>
      </c>
      <c r="AO94" s="253">
        <v>251177.50797440755</v>
      </c>
      <c r="AP94" s="253">
        <v>167414.03938504052</v>
      </c>
      <c r="AQ94" s="303"/>
      <c r="AR94" s="303"/>
      <c r="AS94" s="303"/>
      <c r="AT94" s="303"/>
      <c r="AU94" s="303"/>
      <c r="AV94" s="303"/>
      <c r="AW94" s="303"/>
      <c r="AX94" s="303"/>
      <c r="AY94" s="375"/>
      <c r="AZ94" s="524"/>
      <c r="BA94" s="296">
        <f t="shared" si="88"/>
        <v>860741.94434958615</v>
      </c>
      <c r="BB94" s="274">
        <f t="shared" si="89"/>
        <v>516491.5965327014</v>
      </c>
      <c r="BC94" s="274">
        <f t="shared" si="89"/>
        <v>344250.34781688475</v>
      </c>
      <c r="BD94" s="303"/>
      <c r="BE94" s="303"/>
      <c r="BF94" s="303"/>
      <c r="BG94" s="303"/>
      <c r="BH94" s="303"/>
      <c r="BI94" s="303"/>
      <c r="BJ94" s="303"/>
      <c r="BK94" s="303"/>
      <c r="BL94" s="304"/>
    </row>
    <row r="95" spans="1:64" x14ac:dyDescent="0.25">
      <c r="A95" s="1502"/>
      <c r="B95" s="132" t="s">
        <v>128</v>
      </c>
      <c r="C95" s="127" t="s">
        <v>103</v>
      </c>
      <c r="D95" s="274">
        <f t="shared" si="84"/>
        <v>495386.07276153693</v>
      </c>
      <c r="E95" s="253">
        <v>95362.172817086524</v>
      </c>
      <c r="F95" s="253">
        <v>400023.89994445042</v>
      </c>
      <c r="G95" s="303"/>
      <c r="H95" s="303"/>
      <c r="I95" s="303"/>
      <c r="J95" s="303"/>
      <c r="K95" s="303"/>
      <c r="L95" s="303"/>
      <c r="M95" s="303"/>
      <c r="N95" s="303"/>
      <c r="O95" s="375"/>
      <c r="P95" s="274">
        <f t="shared" si="85"/>
        <v>510253.29502361029</v>
      </c>
      <c r="Q95" s="253">
        <v>98224.123720878575</v>
      </c>
      <c r="R95" s="253">
        <v>412029.17130273173</v>
      </c>
      <c r="S95" s="303"/>
      <c r="T95" s="303"/>
      <c r="U95" s="303"/>
      <c r="V95" s="303"/>
      <c r="W95" s="303"/>
      <c r="X95" s="303"/>
      <c r="Y95" s="303"/>
      <c r="Z95" s="303"/>
      <c r="AA95" s="375"/>
      <c r="AB95" s="274">
        <f t="shared" si="86"/>
        <v>529701.15310332191</v>
      </c>
      <c r="AC95" s="253">
        <v>101967.85029110934</v>
      </c>
      <c r="AD95" s="253">
        <v>427733.30281221261</v>
      </c>
      <c r="AE95" s="303"/>
      <c r="AF95" s="303"/>
      <c r="AG95" s="303"/>
      <c r="AH95" s="303"/>
      <c r="AI95" s="303"/>
      <c r="AJ95" s="303"/>
      <c r="AK95" s="303"/>
      <c r="AL95" s="303"/>
      <c r="AM95" s="375"/>
      <c r="AN95" s="289">
        <f t="shared" si="87"/>
        <v>1453533.8399270959</v>
      </c>
      <c r="AO95" s="253">
        <v>279806.30231672776</v>
      </c>
      <c r="AP95" s="253">
        <v>1173727.5376103681</v>
      </c>
      <c r="AQ95" s="303"/>
      <c r="AR95" s="303"/>
      <c r="AS95" s="303"/>
      <c r="AT95" s="303"/>
      <c r="AU95" s="303"/>
      <c r="AV95" s="303"/>
      <c r="AW95" s="303"/>
      <c r="AX95" s="303"/>
      <c r="AY95" s="375"/>
      <c r="AZ95" s="524"/>
      <c r="BA95" s="296">
        <f t="shared" si="88"/>
        <v>2988874.3608155651</v>
      </c>
      <c r="BB95" s="274">
        <f t="shared" si="89"/>
        <v>575360.44914580218</v>
      </c>
      <c r="BC95" s="274">
        <f t="shared" si="89"/>
        <v>2413513.9116697628</v>
      </c>
      <c r="BD95" s="303"/>
      <c r="BE95" s="303"/>
      <c r="BF95" s="303"/>
      <c r="BG95" s="303"/>
      <c r="BH95" s="303"/>
      <c r="BI95" s="303"/>
      <c r="BJ95" s="303"/>
      <c r="BK95" s="303"/>
      <c r="BL95" s="304"/>
    </row>
    <row r="96" spans="1:64" x14ac:dyDescent="0.25">
      <c r="A96" s="1502"/>
      <c r="B96" s="126" t="s">
        <v>129</v>
      </c>
      <c r="C96" s="127" t="s">
        <v>28</v>
      </c>
      <c r="D96" s="274">
        <f t="shared" si="84"/>
        <v>99604.371985126476</v>
      </c>
      <c r="E96" s="253">
        <v>99604.371985126476</v>
      </c>
      <c r="F96" s="253">
        <v>0</v>
      </c>
      <c r="G96" s="303"/>
      <c r="H96" s="303"/>
      <c r="I96" s="303"/>
      <c r="J96" s="303"/>
      <c r="K96" s="303"/>
      <c r="L96" s="303"/>
      <c r="M96" s="303"/>
      <c r="N96" s="303"/>
      <c r="O96" s="375"/>
      <c r="P96" s="274">
        <f t="shared" si="85"/>
        <v>102593.63716232886</v>
      </c>
      <c r="Q96" s="253">
        <v>102593.63716232886</v>
      </c>
      <c r="R96" s="253">
        <v>0</v>
      </c>
      <c r="S96" s="303"/>
      <c r="T96" s="303"/>
      <c r="U96" s="303"/>
      <c r="V96" s="303"/>
      <c r="W96" s="303"/>
      <c r="X96" s="303"/>
      <c r="Y96" s="303"/>
      <c r="Z96" s="303"/>
      <c r="AA96" s="375"/>
      <c r="AB96" s="274">
        <f t="shared" si="86"/>
        <v>106503.90391586756</v>
      </c>
      <c r="AC96" s="253">
        <v>106503.90391586756</v>
      </c>
      <c r="AD96" s="253">
        <v>0</v>
      </c>
      <c r="AE96" s="303"/>
      <c r="AF96" s="303"/>
      <c r="AG96" s="303"/>
      <c r="AH96" s="303"/>
      <c r="AI96" s="303"/>
      <c r="AJ96" s="303"/>
      <c r="AK96" s="303"/>
      <c r="AL96" s="303"/>
      <c r="AM96" s="375"/>
      <c r="AN96" s="289">
        <f t="shared" si="87"/>
        <v>292253.52355587803</v>
      </c>
      <c r="AO96" s="253">
        <v>292253.52355587803</v>
      </c>
      <c r="AP96" s="253">
        <v>0</v>
      </c>
      <c r="AQ96" s="303"/>
      <c r="AR96" s="303"/>
      <c r="AS96" s="303"/>
      <c r="AT96" s="303"/>
      <c r="AU96" s="303"/>
      <c r="AV96" s="303"/>
      <c r="AW96" s="303"/>
      <c r="AX96" s="303"/>
      <c r="AY96" s="375"/>
      <c r="AZ96" s="524"/>
      <c r="BA96" s="296">
        <f t="shared" si="88"/>
        <v>600955.43661920098</v>
      </c>
      <c r="BB96" s="274">
        <f t="shared" si="89"/>
        <v>600955.43661920098</v>
      </c>
      <c r="BC96" s="274">
        <f t="shared" si="89"/>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4"/>
        <v>5910251.4137061173</v>
      </c>
      <c r="E97" s="275">
        <f>SUM(E91:E96)</f>
        <v>818648.83028496464</v>
      </c>
      <c r="F97" s="275">
        <f>SUM(F91:F96)</f>
        <v>5091602.583421153</v>
      </c>
      <c r="G97" s="335"/>
      <c r="H97" s="335"/>
      <c r="I97" s="335"/>
      <c r="J97" s="335"/>
      <c r="K97" s="335"/>
      <c r="L97" s="335"/>
      <c r="M97" s="335"/>
      <c r="N97" s="335"/>
      <c r="O97" s="376"/>
      <c r="P97" s="275">
        <f t="shared" si="85"/>
        <v>6087626.2456275625</v>
      </c>
      <c r="Q97" s="275">
        <f>SUM(Q91:Q96)</f>
        <v>843217.61569022504</v>
      </c>
      <c r="R97" s="275">
        <f>SUM(R91:R96)</f>
        <v>5244408.6299373377</v>
      </c>
      <c r="S97" s="335"/>
      <c r="T97" s="335"/>
      <c r="U97" s="335"/>
      <c r="V97" s="335"/>
      <c r="W97" s="335"/>
      <c r="X97" s="335"/>
      <c r="Y97" s="335"/>
      <c r="Z97" s="335"/>
      <c r="AA97" s="376"/>
      <c r="AB97" s="275">
        <f t="shared" si="86"/>
        <v>6319650.7958302498</v>
      </c>
      <c r="AC97" s="275">
        <f>SUM(AC91:AC96)</f>
        <v>875356.11764639069</v>
      </c>
      <c r="AD97" s="275">
        <f>SUM(AD91:AD96)</f>
        <v>5444294.6781838592</v>
      </c>
      <c r="AE97" s="335"/>
      <c r="AF97" s="335"/>
      <c r="AG97" s="335"/>
      <c r="AH97" s="335"/>
      <c r="AI97" s="335"/>
      <c r="AJ97" s="335"/>
      <c r="AK97" s="335"/>
      <c r="AL97" s="335"/>
      <c r="AM97" s="376"/>
      <c r="AN97" s="277">
        <f t="shared" si="87"/>
        <v>17341525.942401923</v>
      </c>
      <c r="AO97" s="275">
        <f>SUM(AO91:AO96)</f>
        <v>2402033.1681967294</v>
      </c>
      <c r="AP97" s="275">
        <f>SUM(AP91:AP96)</f>
        <v>14939492.774205195</v>
      </c>
      <c r="AQ97" s="335"/>
      <c r="AR97" s="335"/>
      <c r="AS97" s="335"/>
      <c r="AT97" s="335"/>
      <c r="AU97" s="335"/>
      <c r="AV97" s="335"/>
      <c r="AW97" s="335"/>
      <c r="AX97" s="335"/>
      <c r="AY97" s="376"/>
      <c r="AZ97" s="299">
        <f>SUM(AZ91:AZ96)</f>
        <v>0</v>
      </c>
      <c r="BA97" s="297">
        <f t="shared" si="88"/>
        <v>35659054.397565857</v>
      </c>
      <c r="BB97" s="275">
        <f>SUM(BB91:BB96)</f>
        <v>4939255.7318183091</v>
      </c>
      <c r="BC97" s="275">
        <f>SUM(BC91:BC96)</f>
        <v>30719798.665747546</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46623636.128775932</v>
      </c>
      <c r="E105" s="303"/>
      <c r="F105" s="303"/>
      <c r="G105" s="303"/>
      <c r="H105" s="303"/>
      <c r="I105" s="303"/>
      <c r="J105" s="303"/>
      <c r="K105" s="303"/>
      <c r="L105" s="303"/>
      <c r="M105" s="303"/>
      <c r="N105" s="303"/>
      <c r="O105" s="375"/>
      <c r="P105" s="274">
        <f>P88+P97+P104</f>
        <v>48326555.196497247</v>
      </c>
      <c r="Q105" s="303"/>
      <c r="R105" s="303"/>
      <c r="S105" s="303"/>
      <c r="T105" s="303"/>
      <c r="U105" s="303"/>
      <c r="V105" s="303"/>
      <c r="W105" s="303"/>
      <c r="X105" s="303"/>
      <c r="Y105" s="303"/>
      <c r="Z105" s="303"/>
      <c r="AA105" s="375"/>
      <c r="AB105" s="274">
        <f>AB88+AB97+AB104</f>
        <v>55304125.166749768</v>
      </c>
      <c r="AC105" s="303"/>
      <c r="AD105" s="303"/>
      <c r="AE105" s="303"/>
      <c r="AF105" s="303"/>
      <c r="AG105" s="303"/>
      <c r="AH105" s="303"/>
      <c r="AI105" s="303"/>
      <c r="AJ105" s="303"/>
      <c r="AK105" s="303"/>
      <c r="AL105" s="303"/>
      <c r="AM105" s="375"/>
      <c r="AN105" s="289">
        <f>AN88+AN97+AN104</f>
        <v>174510742.64860725</v>
      </c>
      <c r="AO105" s="303"/>
      <c r="AP105" s="303"/>
      <c r="AQ105" s="303"/>
      <c r="AR105" s="303"/>
      <c r="AS105" s="303"/>
      <c r="AT105" s="303"/>
      <c r="AU105" s="303"/>
      <c r="AV105" s="303"/>
      <c r="AW105" s="303"/>
      <c r="AX105" s="303"/>
      <c r="AY105" s="375"/>
      <c r="AZ105" s="300">
        <f>AZ88+AZ97+AZ104</f>
        <v>-2529984.9781629848</v>
      </c>
      <c r="BA105" s="296">
        <f>BA88+BA97+BA104</f>
        <v>322235074.16246718</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691052.95681548864</v>
      </c>
      <c r="E106" s="338"/>
      <c r="F106" s="338"/>
      <c r="G106" s="338"/>
      <c r="H106" s="338"/>
      <c r="I106" s="338"/>
      <c r="J106" s="338"/>
      <c r="K106" s="338"/>
      <c r="L106" s="338"/>
      <c r="M106" s="338"/>
      <c r="N106" s="338"/>
      <c r="O106" s="564"/>
      <c r="P106" s="344">
        <f>P17-P105</f>
        <v>990738.17568724602</v>
      </c>
      <c r="Q106" s="338"/>
      <c r="R106" s="338"/>
      <c r="S106" s="338"/>
      <c r="T106" s="338"/>
      <c r="U106" s="338"/>
      <c r="V106" s="338"/>
      <c r="W106" s="338"/>
      <c r="X106" s="338"/>
      <c r="Y106" s="338"/>
      <c r="Z106" s="338"/>
      <c r="AA106" s="564"/>
      <c r="AB106" s="344">
        <f>AB17-AB105</f>
        <v>-3792812.8789186999</v>
      </c>
      <c r="AC106" s="338"/>
      <c r="AD106" s="338"/>
      <c r="AE106" s="338"/>
      <c r="AF106" s="338"/>
      <c r="AG106" s="338"/>
      <c r="AH106" s="338"/>
      <c r="AI106" s="338"/>
      <c r="AJ106" s="338"/>
      <c r="AK106" s="338"/>
      <c r="AL106" s="338"/>
      <c r="AM106" s="564"/>
      <c r="AN106" s="344">
        <f>AN17-AN105</f>
        <v>9174552.4093629122</v>
      </c>
      <c r="AO106" s="338"/>
      <c r="AP106" s="338"/>
      <c r="AQ106" s="338"/>
      <c r="AR106" s="338"/>
      <c r="AS106" s="338"/>
      <c r="AT106" s="338"/>
      <c r="AU106" s="338"/>
      <c r="AV106" s="338"/>
      <c r="AW106" s="338"/>
      <c r="AX106" s="338"/>
      <c r="AY106" s="564"/>
      <c r="AZ106" s="857">
        <f>AZ17-AZ105</f>
        <v>3027494.1761800172</v>
      </c>
      <c r="BA106" s="345">
        <f>BA17-BA105</f>
        <v>10091024.839126945</v>
      </c>
      <c r="BB106" s="338"/>
      <c r="BC106" s="338"/>
      <c r="BD106" s="338"/>
      <c r="BE106" s="338"/>
      <c r="BF106" s="338"/>
      <c r="BG106" s="338"/>
      <c r="BH106" s="338"/>
      <c r="BI106" s="338"/>
      <c r="BJ106" s="338"/>
      <c r="BK106" s="338"/>
      <c r="BL106" s="339"/>
    </row>
    <row r="107" spans="1:64" x14ac:dyDescent="0.25">
      <c r="A107" s="267"/>
      <c r="B107" s="126" t="s">
        <v>272</v>
      </c>
      <c r="C107" s="127" t="s">
        <v>26</v>
      </c>
      <c r="D107" s="257">
        <v>185893.24538336645</v>
      </c>
      <c r="E107" s="340"/>
      <c r="F107" s="340"/>
      <c r="G107" s="340"/>
      <c r="H107" s="340"/>
      <c r="I107" s="340"/>
      <c r="J107" s="340"/>
      <c r="K107" s="340"/>
      <c r="L107" s="340"/>
      <c r="M107" s="340"/>
      <c r="N107" s="340"/>
      <c r="O107" s="377"/>
      <c r="P107" s="258">
        <v>266508.56925986923</v>
      </c>
      <c r="Q107" s="340"/>
      <c r="R107" s="340"/>
      <c r="S107" s="340"/>
      <c r="T107" s="340"/>
      <c r="U107" s="340"/>
      <c r="V107" s="340"/>
      <c r="W107" s="340"/>
      <c r="X107" s="340"/>
      <c r="Y107" s="340"/>
      <c r="Z107" s="340"/>
      <c r="AA107" s="377"/>
      <c r="AB107" s="258">
        <v>-1020266.6644291304</v>
      </c>
      <c r="AC107" s="340"/>
      <c r="AD107" s="340"/>
      <c r="AE107" s="340"/>
      <c r="AF107" s="340"/>
      <c r="AG107" s="340"/>
      <c r="AH107" s="340"/>
      <c r="AI107" s="340"/>
      <c r="AJ107" s="340"/>
      <c r="AK107" s="340"/>
      <c r="AL107" s="340"/>
      <c r="AM107" s="340"/>
      <c r="AN107" s="258">
        <v>2467954.5981186237</v>
      </c>
      <c r="AO107" s="340"/>
      <c r="AP107" s="340"/>
      <c r="AQ107" s="340"/>
      <c r="AR107" s="340"/>
      <c r="AS107" s="340"/>
      <c r="AT107" s="340"/>
      <c r="AU107" s="340"/>
      <c r="AV107" s="340"/>
      <c r="AW107" s="340"/>
      <c r="AX107" s="340"/>
      <c r="AY107" s="377"/>
      <c r="AZ107" s="524">
        <v>814395.93339242472</v>
      </c>
      <c r="BA107" s="296">
        <f>D107+P107+AB107+AN107+AZ107</f>
        <v>2714485.6817251537</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505159.71143212216</v>
      </c>
      <c r="E108" s="342"/>
      <c r="F108" s="342"/>
      <c r="G108" s="342"/>
      <c r="H108" s="342"/>
      <c r="I108" s="342"/>
      <c r="J108" s="342"/>
      <c r="K108" s="342"/>
      <c r="L108" s="342"/>
      <c r="M108" s="342"/>
      <c r="N108" s="342"/>
      <c r="O108" s="1120"/>
      <c r="P108" s="555">
        <f>P106-P107</f>
        <v>724229.60642737686</v>
      </c>
      <c r="Q108" s="342"/>
      <c r="R108" s="342"/>
      <c r="S108" s="342"/>
      <c r="T108" s="342"/>
      <c r="U108" s="342"/>
      <c r="V108" s="342"/>
      <c r="W108" s="342"/>
      <c r="X108" s="342"/>
      <c r="Y108" s="342"/>
      <c r="Z108" s="342"/>
      <c r="AA108" s="1120"/>
      <c r="AB108" s="555">
        <f>AB106-AB107</f>
        <v>-2772546.2144895694</v>
      </c>
      <c r="AC108" s="342"/>
      <c r="AD108" s="342"/>
      <c r="AE108" s="342"/>
      <c r="AF108" s="342"/>
      <c r="AG108" s="342"/>
      <c r="AH108" s="342"/>
      <c r="AI108" s="342"/>
      <c r="AJ108" s="342"/>
      <c r="AK108" s="342"/>
      <c r="AL108" s="342"/>
      <c r="AM108" s="342"/>
      <c r="AN108" s="548">
        <f>AN106-AN107</f>
        <v>6706597.8112442885</v>
      </c>
      <c r="AO108" s="342"/>
      <c r="AP108" s="342"/>
      <c r="AQ108" s="342"/>
      <c r="AR108" s="342"/>
      <c r="AS108" s="342"/>
      <c r="AT108" s="342"/>
      <c r="AU108" s="342"/>
      <c r="AV108" s="342"/>
      <c r="AW108" s="342"/>
      <c r="AX108" s="342"/>
      <c r="AY108" s="1120"/>
      <c r="AZ108" s="577">
        <f>AZ106-AZ107</f>
        <v>2213098.2427875926</v>
      </c>
      <c r="BA108" s="347">
        <f>BA106-BA107</f>
        <v>7376539.1574017908</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389</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239818.38000000003</v>
      </c>
      <c r="E9" s="735">
        <v>202229.73000000004</v>
      </c>
      <c r="F9" s="735">
        <v>6372.3600000000006</v>
      </c>
      <c r="G9" s="735">
        <v>13483.990000000002</v>
      </c>
      <c r="H9" s="735">
        <v>2966.42</v>
      </c>
      <c r="I9" s="735">
        <v>4073.9400000000005</v>
      </c>
      <c r="J9" s="735">
        <v>1699.9</v>
      </c>
      <c r="K9" s="735">
        <v>85.97</v>
      </c>
      <c r="L9" s="735">
        <v>362.65</v>
      </c>
      <c r="M9" s="735">
        <v>45</v>
      </c>
      <c r="N9" s="735">
        <v>7639.42</v>
      </c>
      <c r="O9" s="804">
        <v>859</v>
      </c>
      <c r="P9" s="740">
        <f>SUM(Q9:AA9)</f>
        <v>247064.23999999996</v>
      </c>
      <c r="Q9" s="735">
        <v>209052.06999999998</v>
      </c>
      <c r="R9" s="735">
        <v>6887.5599999999995</v>
      </c>
      <c r="S9" s="735">
        <v>13658.85</v>
      </c>
      <c r="T9" s="735">
        <v>3004.0299999999997</v>
      </c>
      <c r="U9" s="735">
        <v>4022.1499999999996</v>
      </c>
      <c r="V9" s="735">
        <v>1805.94</v>
      </c>
      <c r="W9" s="735">
        <v>90.65</v>
      </c>
      <c r="X9" s="735">
        <v>368</v>
      </c>
      <c r="Y9" s="735">
        <v>37</v>
      </c>
      <c r="Z9" s="735">
        <v>7305.3700000000008</v>
      </c>
      <c r="AA9" s="736">
        <v>832.62</v>
      </c>
      <c r="AB9" s="740">
        <f>SUM(AC9:AM9)</f>
        <v>254055.13999999998</v>
      </c>
      <c r="AC9" s="735">
        <v>215399.19</v>
      </c>
      <c r="AD9" s="735">
        <v>7592.28</v>
      </c>
      <c r="AE9" s="735">
        <v>13829.900000000001</v>
      </c>
      <c r="AF9" s="735">
        <v>3085.3599999999997</v>
      </c>
      <c r="AG9" s="735">
        <v>4024.1400000000003</v>
      </c>
      <c r="AH9" s="735">
        <v>1797.97</v>
      </c>
      <c r="AI9" s="735">
        <v>83.87</v>
      </c>
      <c r="AJ9" s="735">
        <v>372</v>
      </c>
      <c r="AK9" s="735">
        <v>39</v>
      </c>
      <c r="AL9" s="735">
        <v>6978.43</v>
      </c>
      <c r="AM9" s="736">
        <v>853</v>
      </c>
      <c r="AN9" s="734">
        <f>SUM(AO9:AY9)</f>
        <v>783958.07000000007</v>
      </c>
      <c r="AO9" s="735">
        <v>656772.38</v>
      </c>
      <c r="AP9" s="735">
        <v>34335.78</v>
      </c>
      <c r="AQ9" s="735">
        <v>46577.02</v>
      </c>
      <c r="AR9" s="735">
        <v>16884.34</v>
      </c>
      <c r="AS9" s="735">
        <v>11653.43</v>
      </c>
      <c r="AT9" s="735">
        <v>5066</v>
      </c>
      <c r="AU9" s="735">
        <v>165</v>
      </c>
      <c r="AV9" s="735">
        <v>1632.7399999999998</v>
      </c>
      <c r="AW9" s="735">
        <v>523.93000000000006</v>
      </c>
      <c r="AX9" s="735">
        <v>8774.4500000000007</v>
      </c>
      <c r="AY9" s="736">
        <v>1573</v>
      </c>
      <c r="AZ9" s="852"/>
      <c r="BA9" s="738">
        <f>AN9+AB9+P9+D9+AZ9</f>
        <v>1524895.83</v>
      </c>
      <c r="BB9" s="739">
        <f t="shared" ref="BB9:BL9" si="0">AO9+AC9+Q9+E9</f>
        <v>1283453.3700000001</v>
      </c>
      <c r="BC9" s="739">
        <f t="shared" si="0"/>
        <v>55187.979999999996</v>
      </c>
      <c r="BD9" s="739">
        <f t="shared" si="0"/>
        <v>87549.760000000009</v>
      </c>
      <c r="BE9" s="739">
        <f t="shared" si="0"/>
        <v>25940.15</v>
      </c>
      <c r="BF9" s="739">
        <f t="shared" si="0"/>
        <v>23773.660000000003</v>
      </c>
      <c r="BG9" s="739">
        <f t="shared" si="0"/>
        <v>10369.81</v>
      </c>
      <c r="BH9" s="739">
        <f t="shared" si="0"/>
        <v>425.49</v>
      </c>
      <c r="BI9" s="740">
        <f t="shared" si="0"/>
        <v>2735.39</v>
      </c>
      <c r="BJ9" s="740">
        <f t="shared" si="0"/>
        <v>644.93000000000006</v>
      </c>
      <c r="BK9" s="739">
        <f t="shared" si="0"/>
        <v>30697.67</v>
      </c>
      <c r="BL9" s="741">
        <f t="shared" si="0"/>
        <v>4117.62</v>
      </c>
    </row>
    <row r="10" spans="1:64" customFormat="1" ht="18" customHeight="1" x14ac:dyDescent="0.3">
      <c r="A10" s="1494" t="s">
        <v>11</v>
      </c>
      <c r="B10" s="1495"/>
      <c r="C10" s="1496"/>
      <c r="D10" s="683"/>
      <c r="E10" s="318"/>
      <c r="F10" s="318"/>
      <c r="G10" s="318"/>
      <c r="H10" s="318"/>
      <c r="I10" s="318"/>
      <c r="J10" s="318"/>
      <c r="K10" s="318"/>
      <c r="L10" s="318"/>
      <c r="M10" s="318"/>
      <c r="N10" s="318"/>
      <c r="O10" s="319"/>
      <c r="P10" s="691"/>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61831675.590785936</v>
      </c>
      <c r="E11" s="249">
        <v>35030013.456141397</v>
      </c>
      <c r="F11" s="249">
        <v>2995726.253570721</v>
      </c>
      <c r="G11" s="249">
        <v>12285032.411425725</v>
      </c>
      <c r="H11" s="249">
        <v>4149542.2217982342</v>
      </c>
      <c r="I11" s="249">
        <v>1116226.7888044743</v>
      </c>
      <c r="J11" s="249">
        <v>759357.10355941218</v>
      </c>
      <c r="K11" s="249">
        <v>18783.456340534522</v>
      </c>
      <c r="L11" s="249">
        <v>1309023.7139421301</v>
      </c>
      <c r="M11" s="249">
        <v>1383673.4828242732</v>
      </c>
      <c r="N11" s="249">
        <v>932654.59735458717</v>
      </c>
      <c r="O11" s="249">
        <v>1851642.1050244411</v>
      </c>
      <c r="P11" s="270">
        <f t="shared" ref="P11:P16" si="2">SUM(Q11:AA11)</f>
        <v>62823659.970126249</v>
      </c>
      <c r="Q11" s="249">
        <v>35803397.785177052</v>
      </c>
      <c r="R11" s="249">
        <v>3227830.4333721031</v>
      </c>
      <c r="S11" s="249">
        <v>12498836.746720893</v>
      </c>
      <c r="T11" s="249">
        <v>4195447.899810791</v>
      </c>
      <c r="U11" s="249">
        <v>1123646.9981892675</v>
      </c>
      <c r="V11" s="249">
        <v>800719.25308259937</v>
      </c>
      <c r="W11" s="249">
        <v>20131.674774970357</v>
      </c>
      <c r="X11" s="249">
        <v>1320707.315692391</v>
      </c>
      <c r="Y11" s="249">
        <v>1140795.1383152923</v>
      </c>
      <c r="Z11" s="249">
        <v>889498.8080003038</v>
      </c>
      <c r="AA11" s="250">
        <v>1802647.9169905905</v>
      </c>
      <c r="AB11" s="270">
        <f t="shared" ref="AB11:AB16" si="3">SUM(AC11:AM11)</f>
        <v>65829834.514304146</v>
      </c>
      <c r="AC11" s="249">
        <v>38468650.016096681</v>
      </c>
      <c r="AD11" s="249">
        <v>3580691.8394186469</v>
      </c>
      <c r="AE11" s="249">
        <v>12505379.976117732</v>
      </c>
      <c r="AF11" s="249">
        <v>4208991.7059551906</v>
      </c>
      <c r="AG11" s="249">
        <v>1159927.4974312037</v>
      </c>
      <c r="AH11" s="249">
        <v>799703.75602837303</v>
      </c>
      <c r="AI11" s="249">
        <v>18694.350368654337</v>
      </c>
      <c r="AJ11" s="251">
        <v>1323283.9000896271</v>
      </c>
      <c r="AK11" s="249">
        <v>1078358.4121885104</v>
      </c>
      <c r="AL11" s="249">
        <v>843754.37699337467</v>
      </c>
      <c r="AM11" s="250">
        <v>1842398.6836161439</v>
      </c>
      <c r="AN11" s="270">
        <f t="shared" ref="AN11:AN16" si="4">SUM(AO11:AY11)</f>
        <v>243047437.06999996</v>
      </c>
      <c r="AO11" s="249">
        <v>124947557.82000002</v>
      </c>
      <c r="AP11" s="249">
        <v>18550611.190000001</v>
      </c>
      <c r="AQ11" s="249">
        <v>45665131.040000007</v>
      </c>
      <c r="AR11" s="249">
        <v>24945533.16</v>
      </c>
      <c r="AS11" s="249">
        <v>3015788.95</v>
      </c>
      <c r="AT11" s="249">
        <v>2355183.6500000004</v>
      </c>
      <c r="AU11" s="249">
        <v>29615.760000000002</v>
      </c>
      <c r="AV11" s="249">
        <v>6120471.7199999997</v>
      </c>
      <c r="AW11" s="249">
        <v>12368970.98</v>
      </c>
      <c r="AX11" s="249">
        <v>1104360.98</v>
      </c>
      <c r="AY11" s="250">
        <v>3944211.8200000012</v>
      </c>
      <c r="AZ11" s="853">
        <v>2255470.2844280102</v>
      </c>
      <c r="BA11" s="321">
        <f t="shared" ref="BA11:BA16" si="5">SUM(BB11:BL11)+AZ11</f>
        <v>435788077.42964441</v>
      </c>
      <c r="BB11" s="271">
        <f t="shared" ref="BB11:BL16" si="6">E11+Q11+AC11+AO11</f>
        <v>234249619.07741517</v>
      </c>
      <c r="BC11" s="271">
        <f t="shared" si="6"/>
        <v>28354859.716361471</v>
      </c>
      <c r="BD11" s="271">
        <f t="shared" si="6"/>
        <v>82954380.174264356</v>
      </c>
      <c r="BE11" s="271">
        <f t="shared" si="6"/>
        <v>37499514.987564214</v>
      </c>
      <c r="BF11" s="271">
        <f t="shared" si="6"/>
        <v>6415590.2344249459</v>
      </c>
      <c r="BG11" s="271">
        <f t="shared" si="6"/>
        <v>4714963.7626703847</v>
      </c>
      <c r="BH11" s="271">
        <f t="shared" si="6"/>
        <v>87225.241484159225</v>
      </c>
      <c r="BI11" s="271">
        <f t="shared" si="6"/>
        <v>10073486.649724148</v>
      </c>
      <c r="BJ11" s="271">
        <f t="shared" si="6"/>
        <v>15971798.013328075</v>
      </c>
      <c r="BK11" s="271">
        <f t="shared" si="6"/>
        <v>3770268.7623482659</v>
      </c>
      <c r="BL11" s="295">
        <f t="shared" si="6"/>
        <v>9440900.5256311763</v>
      </c>
    </row>
    <row r="12" spans="1:64" x14ac:dyDescent="0.25">
      <c r="A12" s="1493"/>
      <c r="B12" s="126" t="s">
        <v>1322</v>
      </c>
      <c r="C12" s="127" t="s">
        <v>1331</v>
      </c>
      <c r="D12" s="270">
        <f t="shared" si="1"/>
        <v>216530.33681690166</v>
      </c>
      <c r="E12" s="249">
        <v>-72569.698533152696</v>
      </c>
      <c r="F12" s="249">
        <v>-8801.188410672461</v>
      </c>
      <c r="G12" s="249">
        <v>154837.55492647507</v>
      </c>
      <c r="H12" s="249">
        <v>71296.553818125001</v>
      </c>
      <c r="I12" s="249">
        <v>3404.5260810512914</v>
      </c>
      <c r="J12" s="249">
        <v>-1459.3893930397676</v>
      </c>
      <c r="K12" s="249">
        <v>46.517826741255661</v>
      </c>
      <c r="L12" s="249">
        <v>19169.478671979447</v>
      </c>
      <c r="M12" s="249">
        <v>30546.267887433471</v>
      </c>
      <c r="N12" s="249">
        <v>2041.2529601514943</v>
      </c>
      <c r="O12" s="249">
        <v>18018.460981809556</v>
      </c>
      <c r="P12" s="270">
        <f t="shared" si="2"/>
        <v>220074.79065554397</v>
      </c>
      <c r="Q12" s="249">
        <v>-74451.370046437514</v>
      </c>
      <c r="R12" s="249">
        <v>-8998.512484657007</v>
      </c>
      <c r="S12" s="249">
        <v>157760.37885799003</v>
      </c>
      <c r="T12" s="249">
        <v>72643.756981287253</v>
      </c>
      <c r="U12" s="249">
        <v>3461.3649267952123</v>
      </c>
      <c r="V12" s="249">
        <v>-1491.1828168063321</v>
      </c>
      <c r="W12" s="249">
        <v>47.331015305330745</v>
      </c>
      <c r="X12" s="249">
        <v>19534.582439457216</v>
      </c>
      <c r="Y12" s="249">
        <v>31129.621207744047</v>
      </c>
      <c r="Z12" s="249">
        <v>2076.8423733754757</v>
      </c>
      <c r="AA12" s="250">
        <v>18361.978201490245</v>
      </c>
      <c r="AB12" s="270">
        <f t="shared" si="3"/>
        <v>229027.8338439764</v>
      </c>
      <c r="AC12" s="249">
        <v>-74349.647674590306</v>
      </c>
      <c r="AD12" s="249">
        <v>-9128.5109718021013</v>
      </c>
      <c r="AE12" s="249">
        <v>162429.32015721421</v>
      </c>
      <c r="AF12" s="249">
        <v>74786.27268358109</v>
      </c>
      <c r="AG12" s="249">
        <v>3599.4020140529137</v>
      </c>
      <c r="AH12" s="249">
        <v>-1515.3468214406871</v>
      </c>
      <c r="AI12" s="249">
        <v>49.142622786559578</v>
      </c>
      <c r="AJ12" s="249">
        <v>20097.363391247738</v>
      </c>
      <c r="AK12" s="249">
        <v>32019.405210725974</v>
      </c>
      <c r="AL12" s="249">
        <v>2151.3808916595149</v>
      </c>
      <c r="AM12" s="250">
        <v>18889.05234054149</v>
      </c>
      <c r="AN12" s="270">
        <f t="shared" si="4"/>
        <v>1776002.5458873592</v>
      </c>
      <c r="AO12" s="249">
        <v>1424850.104499077</v>
      </c>
      <c r="AP12" s="249">
        <v>173709.80618667687</v>
      </c>
      <c r="AQ12" s="249">
        <v>59650.552469213988</v>
      </c>
      <c r="AR12" s="249">
        <v>27465.607654534771</v>
      </c>
      <c r="AS12" s="249">
        <v>21974.746153218493</v>
      </c>
      <c r="AT12" s="249">
        <v>28808.070343077779</v>
      </c>
      <c r="AU12" s="249">
        <v>300.22169975200978</v>
      </c>
      <c r="AV12" s="249">
        <v>7383.0540203918999</v>
      </c>
      <c r="AW12" s="249">
        <v>11763.962283028188</v>
      </c>
      <c r="AX12" s="249">
        <v>13156.951366778258</v>
      </c>
      <c r="AY12" s="250">
        <v>6939.4692116098204</v>
      </c>
      <c r="AZ12" s="853">
        <v>-1590041.9682583525</v>
      </c>
      <c r="BA12" s="290">
        <f t="shared" si="5"/>
        <v>851593.53894542856</v>
      </c>
      <c r="BB12" s="271">
        <f t="shared" si="6"/>
        <v>1203479.3882448964</v>
      </c>
      <c r="BC12" s="271">
        <f t="shared" si="6"/>
        <v>146781.59431954531</v>
      </c>
      <c r="BD12" s="271">
        <f t="shared" si="6"/>
        <v>534677.80641089322</v>
      </c>
      <c r="BE12" s="271">
        <f t="shared" si="6"/>
        <v>246192.19113752813</v>
      </c>
      <c r="BF12" s="271">
        <f t="shared" si="6"/>
        <v>32440.039175117912</v>
      </c>
      <c r="BG12" s="271">
        <f t="shared" si="6"/>
        <v>24342.151311790993</v>
      </c>
      <c r="BH12" s="271">
        <f t="shared" si="6"/>
        <v>443.21316458515577</v>
      </c>
      <c r="BI12" s="271">
        <f t="shared" si="6"/>
        <v>66184.478523076294</v>
      </c>
      <c r="BJ12" s="271">
        <f t="shared" si="6"/>
        <v>105459.25658893168</v>
      </c>
      <c r="BK12" s="271">
        <f t="shared" si="6"/>
        <v>19426.427591964741</v>
      </c>
      <c r="BL12" s="291">
        <f t="shared" si="6"/>
        <v>62208.960735451117</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1898096.9677077045</v>
      </c>
      <c r="E14" s="249">
        <v>1776714.2041382371</v>
      </c>
      <c r="F14" s="249">
        <v>95861.44356946749</v>
      </c>
      <c r="G14" s="249">
        <v>11219.12</v>
      </c>
      <c r="H14" s="249">
        <v>7522.5300000000007</v>
      </c>
      <c r="I14" s="249">
        <v>0</v>
      </c>
      <c r="J14" s="249">
        <v>2983.73</v>
      </c>
      <c r="K14" s="249">
        <v>0</v>
      </c>
      <c r="L14" s="249">
        <v>3795.94</v>
      </c>
      <c r="M14" s="249">
        <v>0</v>
      </c>
      <c r="N14" s="249">
        <v>0</v>
      </c>
      <c r="O14" s="250">
        <v>0</v>
      </c>
      <c r="P14" s="271">
        <f t="shared" si="2"/>
        <v>1786263.3676295429</v>
      </c>
      <c r="Q14" s="249">
        <v>1711821.1455006641</v>
      </c>
      <c r="R14" s="249">
        <v>51634.852128878854</v>
      </c>
      <c r="S14" s="249">
        <v>15251.02</v>
      </c>
      <c r="T14" s="249">
        <v>3789.91</v>
      </c>
      <c r="U14" s="249">
        <v>0</v>
      </c>
      <c r="V14" s="249">
        <v>3766.44</v>
      </c>
      <c r="W14" s="249">
        <v>0</v>
      </c>
      <c r="X14" s="249">
        <v>0</v>
      </c>
      <c r="Y14" s="249">
        <v>0</v>
      </c>
      <c r="Z14" s="249">
        <v>0</v>
      </c>
      <c r="AA14" s="250">
        <v>0</v>
      </c>
      <c r="AB14" s="271">
        <f t="shared" si="3"/>
        <v>2234167.3613500483</v>
      </c>
      <c r="AC14" s="249">
        <v>2061753.7920174154</v>
      </c>
      <c r="AD14" s="249">
        <v>108649.75933263259</v>
      </c>
      <c r="AE14" s="249">
        <v>18960.95</v>
      </c>
      <c r="AF14" s="249">
        <v>18832.2</v>
      </c>
      <c r="AG14" s="249">
        <v>0</v>
      </c>
      <c r="AH14" s="249">
        <v>7005.1900000000005</v>
      </c>
      <c r="AI14" s="249">
        <v>0</v>
      </c>
      <c r="AJ14" s="249">
        <v>18965.47</v>
      </c>
      <c r="AK14" s="249">
        <v>0</v>
      </c>
      <c r="AL14" s="249">
        <v>0</v>
      </c>
      <c r="AM14" s="250">
        <v>0</v>
      </c>
      <c r="AN14" s="270">
        <f t="shared" si="4"/>
        <v>4663339.119999975</v>
      </c>
      <c r="AO14" s="249">
        <v>4179527.6099999743</v>
      </c>
      <c r="AP14" s="249">
        <v>366119.34000000008</v>
      </c>
      <c r="AQ14" s="249">
        <v>42785.78</v>
      </c>
      <c r="AR14" s="249">
        <v>50036.950000000004</v>
      </c>
      <c r="AS14" s="249">
        <v>0</v>
      </c>
      <c r="AT14" s="249">
        <v>0</v>
      </c>
      <c r="AU14" s="249">
        <v>0</v>
      </c>
      <c r="AV14" s="249">
        <v>24869.439999999999</v>
      </c>
      <c r="AW14" s="249">
        <v>0</v>
      </c>
      <c r="AX14" s="249">
        <v>0</v>
      </c>
      <c r="AY14" s="250">
        <v>0</v>
      </c>
      <c r="AZ14" s="853">
        <v>-12249.733467233134</v>
      </c>
      <c r="BA14" s="290">
        <f t="shared" si="5"/>
        <v>10569617.083220035</v>
      </c>
      <c r="BB14" s="271">
        <f t="shared" si="6"/>
        <v>9729816.7516562901</v>
      </c>
      <c r="BC14" s="271">
        <f t="shared" si="6"/>
        <v>622265.39503097907</v>
      </c>
      <c r="BD14" s="271">
        <f t="shared" si="6"/>
        <v>88216.87</v>
      </c>
      <c r="BE14" s="271">
        <f t="shared" si="6"/>
        <v>80181.59</v>
      </c>
      <c r="BF14" s="271">
        <f t="shared" si="6"/>
        <v>0</v>
      </c>
      <c r="BG14" s="271">
        <f t="shared" si="6"/>
        <v>13755.36</v>
      </c>
      <c r="BH14" s="271">
        <f t="shared" si="6"/>
        <v>0</v>
      </c>
      <c r="BI14" s="271">
        <f t="shared" si="6"/>
        <v>47630.85</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523415.48260591167</v>
      </c>
      <c r="Q16" s="249">
        <v>316017.7753725776</v>
      </c>
      <c r="R16" s="249">
        <v>38527.130915861751</v>
      </c>
      <c r="S16" s="249">
        <v>80588.145805404813</v>
      </c>
      <c r="T16" s="249">
        <v>37106.150784438098</v>
      </c>
      <c r="U16" s="249">
        <v>5919.1421617821252</v>
      </c>
      <c r="V16" s="249">
        <v>6389.3473944031039</v>
      </c>
      <c r="W16" s="249">
        <v>80.868052285725355</v>
      </c>
      <c r="X16" s="249">
        <v>9974.5368526401962</v>
      </c>
      <c r="Y16" s="249">
        <v>15893.162233547551</v>
      </c>
      <c r="Z16" s="249">
        <v>3543.9711117758643</v>
      </c>
      <c r="AA16" s="250">
        <v>9375.251921194802</v>
      </c>
      <c r="AB16" s="270">
        <f t="shared" si="3"/>
        <v>734066.12317769066</v>
      </c>
      <c r="AC16" s="249">
        <v>477100.55332959158</v>
      </c>
      <c r="AD16" s="249">
        <v>58165.447992563437</v>
      </c>
      <c r="AE16" s="249">
        <v>94074.464627917419</v>
      </c>
      <c r="AF16" s="249">
        <v>43315.815676884311</v>
      </c>
      <c r="AG16" s="249">
        <v>6588.2585498672543</v>
      </c>
      <c r="AH16" s="249">
        <v>9646.1699779094961</v>
      </c>
      <c r="AI16" s="249">
        <v>90.009603135149874</v>
      </c>
      <c r="AJ16" s="249">
        <v>11643.762304562499</v>
      </c>
      <c r="AK16" s="249">
        <v>18552.861756813712</v>
      </c>
      <c r="AL16" s="249">
        <v>3944.5915201013086</v>
      </c>
      <c r="AM16" s="250">
        <v>10944.187838344631</v>
      </c>
      <c r="AN16" s="270">
        <f t="shared" si="4"/>
        <v>426392.45028238464</v>
      </c>
      <c r="AO16" s="249">
        <v>312643.91054420662</v>
      </c>
      <c r="AP16" s="249">
        <v>38115.808066120728</v>
      </c>
      <c r="AQ16" s="249">
        <v>35407.653390940104</v>
      </c>
      <c r="AR16" s="249">
        <v>16303.16360448175</v>
      </c>
      <c r="AS16" s="249">
        <v>1312.4863226634748</v>
      </c>
      <c r="AT16" s="249">
        <v>6321.1335275571482</v>
      </c>
      <c r="AU16" s="249">
        <v>17.931350466752999</v>
      </c>
      <c r="AV16" s="249">
        <v>4382.4676704468393</v>
      </c>
      <c r="AW16" s="249">
        <v>6982.9076476119872</v>
      </c>
      <c r="AX16" s="249">
        <v>785.82562894888315</v>
      </c>
      <c r="AY16" s="250">
        <v>4119.1625289404237</v>
      </c>
      <c r="AZ16" s="853">
        <v>0</v>
      </c>
      <c r="BA16" s="290">
        <f t="shared" si="5"/>
        <v>1683874.0560659873</v>
      </c>
      <c r="BB16" s="271">
        <f t="shared" si="6"/>
        <v>1105762.2392463759</v>
      </c>
      <c r="BC16" s="271">
        <f t="shared" si="6"/>
        <v>134808.38697454592</v>
      </c>
      <c r="BD16" s="271">
        <f t="shared" si="6"/>
        <v>210070.26382426234</v>
      </c>
      <c r="BE16" s="271">
        <f t="shared" si="6"/>
        <v>96725.130065804173</v>
      </c>
      <c r="BF16" s="271">
        <f t="shared" si="6"/>
        <v>13819.887034312855</v>
      </c>
      <c r="BG16" s="271">
        <f t="shared" si="6"/>
        <v>22356.650899869746</v>
      </c>
      <c r="BH16" s="271">
        <f t="shared" si="6"/>
        <v>188.80900588762822</v>
      </c>
      <c r="BI16" s="271">
        <f t="shared" si="6"/>
        <v>26000.766827649535</v>
      </c>
      <c r="BJ16" s="271">
        <f t="shared" si="6"/>
        <v>41428.931637973255</v>
      </c>
      <c r="BK16" s="271">
        <f t="shared" si="6"/>
        <v>8274.3882608260556</v>
      </c>
      <c r="BL16" s="291">
        <f t="shared" si="6"/>
        <v>24438.602288479859</v>
      </c>
    </row>
    <row r="17" spans="1:64" s="209" customFormat="1" x14ac:dyDescent="0.25">
      <c r="A17" s="1493"/>
      <c r="B17" s="128" t="s">
        <v>204</v>
      </c>
      <c r="C17" s="309" t="s">
        <v>14</v>
      </c>
      <c r="D17" s="272">
        <f>SUM(D11:D16)</f>
        <v>63946302.895310536</v>
      </c>
      <c r="E17" s="272">
        <f>SUM(E11:E16)</f>
        <v>36734157.961746477</v>
      </c>
      <c r="F17" s="272">
        <f>SUM(F11:F16)</f>
        <v>3082786.5087295161</v>
      </c>
      <c r="G17" s="272">
        <f t="shared" ref="G17:O17" si="7">SUM(G11:G16)</f>
        <v>12451089.086352199</v>
      </c>
      <c r="H17" s="272">
        <f t="shared" si="7"/>
        <v>4228361.3056163592</v>
      </c>
      <c r="I17" s="272">
        <f t="shared" si="7"/>
        <v>1119631.3148855255</v>
      </c>
      <c r="J17" s="272">
        <f t="shared" si="7"/>
        <v>760881.44416637241</v>
      </c>
      <c r="K17" s="272">
        <f t="shared" si="7"/>
        <v>18829.974167275777</v>
      </c>
      <c r="L17" s="272">
        <f t="shared" si="7"/>
        <v>1331989.1326141094</v>
      </c>
      <c r="M17" s="272">
        <f t="shared" si="7"/>
        <v>1414219.7507117067</v>
      </c>
      <c r="N17" s="272">
        <f t="shared" si="7"/>
        <v>934695.85031473869</v>
      </c>
      <c r="O17" s="272">
        <f t="shared" si="7"/>
        <v>1869660.5660062507</v>
      </c>
      <c r="P17" s="288">
        <f>SUM(P11:P16)</f>
        <v>65353413.61101725</v>
      </c>
      <c r="Q17" s="272">
        <f>SUM(Q11:Q16)</f>
        <v>37756785.336003862</v>
      </c>
      <c r="R17" s="272">
        <f>SUM(R11:R16)</f>
        <v>3308993.9039321863</v>
      </c>
      <c r="S17" s="272">
        <f t="shared" ref="S17:AA17" si="8">SUM(S11:S16)</f>
        <v>12752436.291384289</v>
      </c>
      <c r="T17" s="272">
        <f t="shared" si="8"/>
        <v>4308987.7175765168</v>
      </c>
      <c r="U17" s="272">
        <f t="shared" si="8"/>
        <v>1133027.5052778448</v>
      </c>
      <c r="V17" s="272">
        <f t="shared" si="8"/>
        <v>809383.85766019602</v>
      </c>
      <c r="W17" s="272">
        <f t="shared" si="8"/>
        <v>20259.873842561414</v>
      </c>
      <c r="X17" s="272">
        <f t="shared" si="8"/>
        <v>1350216.4349844884</v>
      </c>
      <c r="Y17" s="272">
        <f t="shared" si="8"/>
        <v>1187817.921756584</v>
      </c>
      <c r="Z17" s="272">
        <f t="shared" si="8"/>
        <v>895119.62148545508</v>
      </c>
      <c r="AA17" s="281">
        <f t="shared" si="8"/>
        <v>1830385.1471132755</v>
      </c>
      <c r="AB17" s="288">
        <f>SUM(AB11:AB16)</f>
        <v>69027095.832675859</v>
      </c>
      <c r="AC17" s="272">
        <f>SUM(AC11:AC16)</f>
        <v>40933154.713769101</v>
      </c>
      <c r="AD17" s="272">
        <f>SUM(AD11:AD16)</f>
        <v>3738378.5357720405</v>
      </c>
      <c r="AE17" s="272">
        <f t="shared" ref="AE17:AM17" si="9">SUM(AE11:AE16)</f>
        <v>12780844.710902864</v>
      </c>
      <c r="AF17" s="272">
        <f t="shared" si="9"/>
        <v>4345925.9943156568</v>
      </c>
      <c r="AG17" s="272">
        <f t="shared" si="9"/>
        <v>1170115.1579951239</v>
      </c>
      <c r="AH17" s="272">
        <f t="shared" si="9"/>
        <v>814839.76918484177</v>
      </c>
      <c r="AI17" s="272">
        <f t="shared" si="9"/>
        <v>18833.502594576046</v>
      </c>
      <c r="AJ17" s="272">
        <f t="shared" si="9"/>
        <v>1373990.4957854375</v>
      </c>
      <c r="AK17" s="272">
        <f t="shared" si="9"/>
        <v>1128930.6791560501</v>
      </c>
      <c r="AL17" s="272">
        <f t="shared" si="9"/>
        <v>849850.34940513549</v>
      </c>
      <c r="AM17" s="272">
        <f t="shared" si="9"/>
        <v>1872231.92379503</v>
      </c>
      <c r="AN17" s="288">
        <f>SUM(AN11:AN16)</f>
        <v>249913171.18616968</v>
      </c>
      <c r="AO17" s="272">
        <f>SUM(AO11:AO16)</f>
        <v>130864579.44504327</v>
      </c>
      <c r="AP17" s="272">
        <f t="shared" ref="AP17:AZ17" si="10">SUM(AP11:AP16)</f>
        <v>19128556.144252799</v>
      </c>
      <c r="AQ17" s="272">
        <f t="shared" si="10"/>
        <v>45802975.025860161</v>
      </c>
      <c r="AR17" s="272">
        <f t="shared" si="10"/>
        <v>25039338.881259017</v>
      </c>
      <c r="AS17" s="272">
        <f t="shared" si="10"/>
        <v>3039076.1824758821</v>
      </c>
      <c r="AT17" s="272">
        <f t="shared" si="10"/>
        <v>2390312.8538706354</v>
      </c>
      <c r="AU17" s="272">
        <f t="shared" si="10"/>
        <v>29933.913050218762</v>
      </c>
      <c r="AV17" s="272">
        <f t="shared" si="10"/>
        <v>6157106.6816908391</v>
      </c>
      <c r="AW17" s="272">
        <f t="shared" si="10"/>
        <v>12387717.84993064</v>
      </c>
      <c r="AX17" s="272">
        <f t="shared" si="10"/>
        <v>1118303.7569957271</v>
      </c>
      <c r="AY17" s="281">
        <f t="shared" si="10"/>
        <v>3955270.4517405517</v>
      </c>
      <c r="AZ17" s="293">
        <f t="shared" si="10"/>
        <v>653178.58270242461</v>
      </c>
      <c r="BA17" s="292">
        <f>SUM(BA11:BA16)</f>
        <v>448893162.10787588</v>
      </c>
      <c r="BB17" s="272">
        <f>SUM(BB11:BB16)</f>
        <v>246288677.45656273</v>
      </c>
      <c r="BC17" s="272">
        <f t="shared" ref="BC17:BL17" si="11">SUM(BC11:BC16)</f>
        <v>29258715.092686541</v>
      </c>
      <c r="BD17" s="272">
        <f t="shared" si="11"/>
        <v>83787345.114499524</v>
      </c>
      <c r="BE17" s="272">
        <f t="shared" si="11"/>
        <v>37922613.898767553</v>
      </c>
      <c r="BF17" s="272">
        <f t="shared" si="11"/>
        <v>6461850.160634377</v>
      </c>
      <c r="BG17" s="272">
        <f t="shared" si="11"/>
        <v>4775417.924882045</v>
      </c>
      <c r="BH17" s="272">
        <f t="shared" si="11"/>
        <v>87857.263654632014</v>
      </c>
      <c r="BI17" s="272">
        <f t="shared" si="11"/>
        <v>10213302.745074874</v>
      </c>
      <c r="BJ17" s="272">
        <f>SUM(BJ11:BJ16)</f>
        <v>16118686.20155498</v>
      </c>
      <c r="BK17" s="272">
        <f t="shared" si="11"/>
        <v>3797969.5782010565</v>
      </c>
      <c r="BL17" s="293">
        <f t="shared" si="11"/>
        <v>9527548.0886551067</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2" t="s">
        <v>0</v>
      </c>
      <c r="B20" s="124">
        <v>2.1</v>
      </c>
      <c r="C20" s="125" t="s">
        <v>150</v>
      </c>
      <c r="D20" s="273">
        <f t="shared" ref="D20:D27" si="12">SUM(E20:O20)</f>
        <v>10374157.4269072</v>
      </c>
      <c r="E20" s="251">
        <v>5655263.4490842838</v>
      </c>
      <c r="F20" s="251">
        <v>231824.63879718923</v>
      </c>
      <c r="G20" s="251">
        <v>2677202.750472995</v>
      </c>
      <c r="H20" s="251">
        <v>618094.99932373664</v>
      </c>
      <c r="I20" s="251">
        <v>99109.307113124451</v>
      </c>
      <c r="J20" s="251">
        <v>31053.811575571366</v>
      </c>
      <c r="K20" s="251">
        <v>119.11552783741531</v>
      </c>
      <c r="L20" s="251">
        <v>105781.70714383131</v>
      </c>
      <c r="M20" s="251">
        <v>310722.57001836505</v>
      </c>
      <c r="N20" s="251">
        <v>56818.179573789108</v>
      </c>
      <c r="O20" s="252">
        <v>588166.89827647747</v>
      </c>
      <c r="P20" s="273">
        <f t="shared" ref="P20:P27" si="13">SUM(Q20:AA20)</f>
        <v>11607112.403091406</v>
      </c>
      <c r="Q20" s="251">
        <v>6028281.4901852999</v>
      </c>
      <c r="R20" s="251">
        <v>367712.30682030483</v>
      </c>
      <c r="S20" s="251">
        <v>2705683.2112170337</v>
      </c>
      <c r="T20" s="251">
        <v>718478.2272396835</v>
      </c>
      <c r="U20" s="251">
        <v>21894.223074592381</v>
      </c>
      <c r="V20" s="251">
        <v>287553.31157557137</v>
      </c>
      <c r="W20" s="251">
        <v>119.7757934536122</v>
      </c>
      <c r="X20" s="251">
        <v>79907.151912831745</v>
      </c>
      <c r="Y20" s="251">
        <v>603733.35406017711</v>
      </c>
      <c r="Z20" s="251">
        <v>68356.508025942443</v>
      </c>
      <c r="AA20" s="252">
        <v>725392.84318651492</v>
      </c>
      <c r="AB20" s="273">
        <f t="shared" ref="AB20:AB27" si="14">SUM(AC20:AM20)</f>
        <v>22743806.194737084</v>
      </c>
      <c r="AC20" s="251">
        <v>12727752.952419637</v>
      </c>
      <c r="AD20" s="251">
        <v>726348.67421629024</v>
      </c>
      <c r="AE20" s="251">
        <v>5250571.5597525882</v>
      </c>
      <c r="AF20" s="251">
        <v>1521923.0370404418</v>
      </c>
      <c r="AG20" s="251">
        <v>65804.312166178366</v>
      </c>
      <c r="AH20" s="251">
        <v>237106.31157557137</v>
      </c>
      <c r="AI20" s="251">
        <v>121.47173395678664</v>
      </c>
      <c r="AJ20" s="251">
        <v>181089.15569159659</v>
      </c>
      <c r="AK20" s="251">
        <v>1003864.4229963361</v>
      </c>
      <c r="AL20" s="251">
        <v>108620.78035475574</v>
      </c>
      <c r="AM20" s="252">
        <v>920603.5167897325</v>
      </c>
      <c r="AN20" s="276">
        <f t="shared" ref="AN20:AN27" si="15">SUM(AO20:AY20)</f>
        <v>26977318.074706964</v>
      </c>
      <c r="AO20" s="251">
        <v>13163905.672550205</v>
      </c>
      <c r="AP20" s="251">
        <v>1393325.7662409376</v>
      </c>
      <c r="AQ20" s="251">
        <v>6711117.3282829728</v>
      </c>
      <c r="AR20" s="251">
        <v>2990021.654809725</v>
      </c>
      <c r="AS20" s="251">
        <v>408126.63156092045</v>
      </c>
      <c r="AT20" s="251">
        <v>142582.82999999999</v>
      </c>
      <c r="AU20" s="251">
        <v>5302.8114294459583</v>
      </c>
      <c r="AV20" s="249">
        <v>271071.94599521038</v>
      </c>
      <c r="AW20" s="251">
        <v>522706.66357327986</v>
      </c>
      <c r="AX20" s="251">
        <v>151193.00345622897</v>
      </c>
      <c r="AY20" s="252">
        <v>1217963.766808039</v>
      </c>
      <c r="AZ20" s="854">
        <v>2740222.9323928622</v>
      </c>
      <c r="BA20" s="294">
        <f t="shared" ref="BA20:BA27" si="16">SUM(BB20:BL20)+AZ20</f>
        <v>74442617.031835526</v>
      </c>
      <c r="BB20" s="271">
        <f t="shared" ref="BB20:BL27" si="17">E20+Q20+AC20+AO20</f>
        <v>37575203.564239427</v>
      </c>
      <c r="BC20" s="271">
        <f t="shared" si="17"/>
        <v>2719211.3860747218</v>
      </c>
      <c r="BD20" s="271">
        <f t="shared" si="17"/>
        <v>17344574.849725589</v>
      </c>
      <c r="BE20" s="271">
        <f t="shared" si="17"/>
        <v>5848517.9184135869</v>
      </c>
      <c r="BF20" s="271">
        <f t="shared" si="17"/>
        <v>594934.47391481558</v>
      </c>
      <c r="BG20" s="271">
        <f t="shared" si="17"/>
        <v>698296.26472671411</v>
      </c>
      <c r="BH20" s="271">
        <f t="shared" si="17"/>
        <v>5663.1744846937727</v>
      </c>
      <c r="BI20" s="271">
        <f t="shared" si="17"/>
        <v>637849.96074347012</v>
      </c>
      <c r="BJ20" s="271">
        <f t="shared" si="17"/>
        <v>2441027.0106481584</v>
      </c>
      <c r="BK20" s="271">
        <f t="shared" si="17"/>
        <v>384988.4714107163</v>
      </c>
      <c r="BL20" s="295">
        <f t="shared" si="17"/>
        <v>3452127.025060764</v>
      </c>
    </row>
    <row r="21" spans="1:64" ht="24.75" x14ac:dyDescent="0.25">
      <c r="A21" s="1493"/>
      <c r="B21" s="126">
        <v>2.2000000000000002</v>
      </c>
      <c r="C21" s="127" t="s">
        <v>151</v>
      </c>
      <c r="D21" s="274">
        <f t="shared" si="12"/>
        <v>-1716970.0737460549</v>
      </c>
      <c r="E21" s="253">
        <v>-1024680.497161635</v>
      </c>
      <c r="F21" s="253">
        <v>-73424.200500896186</v>
      </c>
      <c r="G21" s="253">
        <v>-357513.14044006739</v>
      </c>
      <c r="H21" s="253">
        <v>-119780.66409017885</v>
      </c>
      <c r="I21" s="253">
        <v>-14021.002343134267</v>
      </c>
      <c r="J21" s="253">
        <v>-13501.179784105496</v>
      </c>
      <c r="K21" s="253">
        <v>-143.69068831176094</v>
      </c>
      <c r="L21" s="253">
        <v>-15581.073840566567</v>
      </c>
      <c r="M21" s="253">
        <v>-15420.17024241818</v>
      </c>
      <c r="N21" s="253">
        <v>-10569.193999111196</v>
      </c>
      <c r="O21" s="254">
        <v>-72335.260655630002</v>
      </c>
      <c r="P21" s="274">
        <f t="shared" si="13"/>
        <v>-1620511.5144790236</v>
      </c>
      <c r="Q21" s="253">
        <v>-792595.21591510077</v>
      </c>
      <c r="R21" s="253">
        <v>-56793.966715091643</v>
      </c>
      <c r="S21" s="253">
        <v>-444779.31793014827</v>
      </c>
      <c r="T21" s="253">
        <v>-149018.19275697641</v>
      </c>
      <c r="U21" s="253">
        <v>-17882.267196599969</v>
      </c>
      <c r="V21" s="253">
        <v>-17219.289923800021</v>
      </c>
      <c r="W21" s="253">
        <v>-183.26188236552863</v>
      </c>
      <c r="X21" s="253">
        <v>-19384.292803604581</v>
      </c>
      <c r="Y21" s="253">
        <v>-19184.113888365679</v>
      </c>
      <c r="Z21" s="253">
        <v>-13479.860178281513</v>
      </c>
      <c r="AA21" s="254">
        <v>-89991.735288689451</v>
      </c>
      <c r="AB21" s="274">
        <f t="shared" si="14"/>
        <v>-6707945.2709521381</v>
      </c>
      <c r="AC21" s="253">
        <v>-3877945.3699122323</v>
      </c>
      <c r="AD21" s="253">
        <v>-277876.8983704421</v>
      </c>
      <c r="AE21" s="253">
        <v>-1479218.5945212033</v>
      </c>
      <c r="AF21" s="253">
        <v>-495595.16992353194</v>
      </c>
      <c r="AG21" s="253">
        <v>-54914.907794409337</v>
      </c>
      <c r="AH21" s="253">
        <v>-52878.96149043506</v>
      </c>
      <c r="AI21" s="253">
        <v>-562.78151208065879</v>
      </c>
      <c r="AJ21" s="253">
        <v>-64467.040621791195</v>
      </c>
      <c r="AK21" s="253">
        <v>-63801.298394768462</v>
      </c>
      <c r="AL21" s="253">
        <v>-41395.493682848304</v>
      </c>
      <c r="AM21" s="254">
        <v>-299288.75472839602</v>
      </c>
      <c r="AN21" s="289">
        <f t="shared" si="15"/>
        <v>6357332.013963595</v>
      </c>
      <c r="AO21" s="253">
        <v>4318992.9864771105</v>
      </c>
      <c r="AP21" s="253">
        <v>309480.47501584963</v>
      </c>
      <c r="AQ21" s="253">
        <v>1481406.8106925285</v>
      </c>
      <c r="AR21" s="253">
        <v>496328.30657370249</v>
      </c>
      <c r="AS21" s="253">
        <v>-383811.32771741995</v>
      </c>
      <c r="AT21" s="253">
        <v>0</v>
      </c>
      <c r="AU21" s="253">
        <v>-3933.3930992866958</v>
      </c>
      <c r="AV21" s="253">
        <v>64562.407068189692</v>
      </c>
      <c r="AW21" s="253">
        <v>63895.680005043025</v>
      </c>
      <c r="AX21" s="253">
        <v>-289321.42527515226</v>
      </c>
      <c r="AY21" s="254">
        <v>299731.49422303063</v>
      </c>
      <c r="AZ21" s="524">
        <v>-6504849.3887994727</v>
      </c>
      <c r="BA21" s="296">
        <f t="shared" si="16"/>
        <v>-10192944.234013095</v>
      </c>
      <c r="BB21" s="271">
        <f t="shared" si="17"/>
        <v>-1376228.0965118576</v>
      </c>
      <c r="BC21" s="271">
        <f t="shared" si="17"/>
        <v>-98614.590570580272</v>
      </c>
      <c r="BD21" s="271">
        <f t="shared" si="17"/>
        <v>-800104.24219889077</v>
      </c>
      <c r="BE21" s="271">
        <f t="shared" si="17"/>
        <v>-268065.72019698471</v>
      </c>
      <c r="BF21" s="271">
        <f t="shared" si="17"/>
        <v>-470629.50505156349</v>
      </c>
      <c r="BG21" s="271">
        <f t="shared" si="17"/>
        <v>-83599.431198340579</v>
      </c>
      <c r="BH21" s="271">
        <f t="shared" si="17"/>
        <v>-4823.1271820446445</v>
      </c>
      <c r="BI21" s="271">
        <f t="shared" si="17"/>
        <v>-34870.000197772642</v>
      </c>
      <c r="BJ21" s="271">
        <f t="shared" si="17"/>
        <v>-34509.902520509298</v>
      </c>
      <c r="BK21" s="271">
        <f t="shared" si="17"/>
        <v>-354765.97313539329</v>
      </c>
      <c r="BL21" s="291">
        <f t="shared" si="17"/>
        <v>-161884.25644968485</v>
      </c>
    </row>
    <row r="22" spans="1:64" x14ac:dyDescent="0.25">
      <c r="A22" s="1493"/>
      <c r="B22" s="126">
        <v>2.2999999999999998</v>
      </c>
      <c r="C22" s="127" t="s">
        <v>152</v>
      </c>
      <c r="D22" s="274">
        <f t="shared" si="12"/>
        <v>2607084.471675396</v>
      </c>
      <c r="E22" s="253">
        <v>1962651.3592097196</v>
      </c>
      <c r="F22" s="253">
        <v>172893.77800093452</v>
      </c>
      <c r="G22" s="253">
        <v>250451.36560727315</v>
      </c>
      <c r="H22" s="253">
        <v>122147.05158893458</v>
      </c>
      <c r="I22" s="253">
        <v>10288.879996017535</v>
      </c>
      <c r="J22" s="253">
        <v>14834.736197112736</v>
      </c>
      <c r="K22" s="253">
        <v>43.689545972154782</v>
      </c>
      <c r="L22" s="253">
        <v>12421.39730161188</v>
      </c>
      <c r="M22" s="253">
        <v>17796.680404277278</v>
      </c>
      <c r="N22" s="253">
        <v>7428.410424251163</v>
      </c>
      <c r="O22" s="254">
        <v>36127.123399291479</v>
      </c>
      <c r="P22" s="274">
        <f t="shared" si="13"/>
        <v>3034813.8055944145</v>
      </c>
      <c r="Q22" s="253">
        <v>2349918.2911346736</v>
      </c>
      <c r="R22" s="253">
        <v>195762.90134588134</v>
      </c>
      <c r="S22" s="253">
        <v>273926.58731015649</v>
      </c>
      <c r="T22" s="253">
        <v>120633.03633429372</v>
      </c>
      <c r="U22" s="253">
        <v>8671.2766831636272</v>
      </c>
      <c r="V22" s="253">
        <v>14491.176197112736</v>
      </c>
      <c r="W22" s="253">
        <v>964.98172014974841</v>
      </c>
      <c r="X22" s="253">
        <v>13729.918072120407</v>
      </c>
      <c r="Y22" s="253">
        <v>14813.903142892212</v>
      </c>
      <c r="Z22" s="253">
        <v>6271.8334821463686</v>
      </c>
      <c r="AA22" s="254">
        <v>35629.9001718246</v>
      </c>
      <c r="AB22" s="274">
        <f t="shared" si="14"/>
        <v>4780117.6800459428</v>
      </c>
      <c r="AC22" s="253">
        <v>3729108.6526005985</v>
      </c>
      <c r="AD22" s="253">
        <v>325590.23882467783</v>
      </c>
      <c r="AE22" s="253">
        <v>369920.0705275035</v>
      </c>
      <c r="AF22" s="253">
        <v>224227.2466271499</v>
      </c>
      <c r="AG22" s="253">
        <v>11461.441911931155</v>
      </c>
      <c r="AH22" s="253">
        <v>23164.526197112737</v>
      </c>
      <c r="AI22" s="253">
        <v>53.153762228767889</v>
      </c>
      <c r="AJ22" s="253">
        <v>23925.838552907771</v>
      </c>
      <c r="AK22" s="253">
        <v>15333.430717715541</v>
      </c>
      <c r="AL22" s="253">
        <v>9480.2531253919333</v>
      </c>
      <c r="AM22" s="254">
        <v>47852.827198724015</v>
      </c>
      <c r="AN22" s="289">
        <f t="shared" si="15"/>
        <v>10879821.161884399</v>
      </c>
      <c r="AO22" s="253">
        <v>8140918.3534767404</v>
      </c>
      <c r="AP22" s="253">
        <v>967672.95739923371</v>
      </c>
      <c r="AQ22" s="253">
        <v>812066.16350698995</v>
      </c>
      <c r="AR22" s="253">
        <v>600766.84761890268</v>
      </c>
      <c r="AS22" s="253">
        <v>167564.82662030577</v>
      </c>
      <c r="AT22" s="253">
        <v>43327.62</v>
      </c>
      <c r="AU22" s="253">
        <v>39.622731471803917</v>
      </c>
      <c r="AV22" s="253">
        <v>62385.65996168556</v>
      </c>
      <c r="AW22" s="253">
        <v>28204.675911420905</v>
      </c>
      <c r="AX22" s="253">
        <v>8180.0189020748476</v>
      </c>
      <c r="AY22" s="254">
        <v>48694.415755575275</v>
      </c>
      <c r="AZ22" s="524">
        <v>-154035.30989278873</v>
      </c>
      <c r="BA22" s="296">
        <f t="shared" si="16"/>
        <v>21147801.809307363</v>
      </c>
      <c r="BB22" s="271">
        <f t="shared" si="17"/>
        <v>16182596.656421732</v>
      </c>
      <c r="BC22" s="271">
        <f t="shared" si="17"/>
        <v>1661919.8755707275</v>
      </c>
      <c r="BD22" s="271">
        <f t="shared" si="17"/>
        <v>1706364.1869519232</v>
      </c>
      <c r="BE22" s="271">
        <f t="shared" si="17"/>
        <v>1067774.1821692809</v>
      </c>
      <c r="BF22" s="271">
        <f t="shared" si="17"/>
        <v>197986.4252114181</v>
      </c>
      <c r="BG22" s="271">
        <f t="shared" si="17"/>
        <v>95818.058591338224</v>
      </c>
      <c r="BH22" s="271">
        <f t="shared" si="17"/>
        <v>1101.4477598224751</v>
      </c>
      <c r="BI22" s="271">
        <f t="shared" si="17"/>
        <v>112462.81388832562</v>
      </c>
      <c r="BJ22" s="271">
        <f t="shared" si="17"/>
        <v>76148.690176305943</v>
      </c>
      <c r="BK22" s="271">
        <f t="shared" si="17"/>
        <v>31360.515933864313</v>
      </c>
      <c r="BL22" s="291">
        <f t="shared" si="17"/>
        <v>168304.26652541535</v>
      </c>
    </row>
    <row r="23" spans="1:64" x14ac:dyDescent="0.25">
      <c r="A23" s="1493"/>
      <c r="B23" s="126">
        <v>2.4</v>
      </c>
      <c r="C23" s="127" t="s">
        <v>153</v>
      </c>
      <c r="D23" s="274">
        <f t="shared" si="12"/>
        <v>2824971.3783605965</v>
      </c>
      <c r="E23" s="253">
        <v>1696581.7303774827</v>
      </c>
      <c r="F23" s="253">
        <v>160276.19619976668</v>
      </c>
      <c r="G23" s="253">
        <v>645377.34162949864</v>
      </c>
      <c r="H23" s="253">
        <v>182526.52274573271</v>
      </c>
      <c r="I23" s="253">
        <v>10856.601655270299</v>
      </c>
      <c r="J23" s="253">
        <v>12850.618079056912</v>
      </c>
      <c r="K23" s="253">
        <v>386.55659352079994</v>
      </c>
      <c r="L23" s="253">
        <v>23957.776709548598</v>
      </c>
      <c r="M23" s="253">
        <v>23867.982407703152</v>
      </c>
      <c r="N23" s="253">
        <v>14211.261802237386</v>
      </c>
      <c r="O23" s="254">
        <v>54078.790160777797</v>
      </c>
      <c r="P23" s="274">
        <f t="shared" si="13"/>
        <v>3073925.6094525028</v>
      </c>
      <c r="Q23" s="253">
        <v>1792003.2045612545</v>
      </c>
      <c r="R23" s="253">
        <v>138777.02779885707</v>
      </c>
      <c r="S23" s="253">
        <v>786689.01398151577</v>
      </c>
      <c r="T23" s="253">
        <v>215361.13926212475</v>
      </c>
      <c r="U23" s="253">
        <v>20906.87992173111</v>
      </c>
      <c r="V23" s="253">
        <v>37708.418079056901</v>
      </c>
      <c r="W23" s="253">
        <v>9.9748711842960489</v>
      </c>
      <c r="X23" s="253">
        <v>11695.27413265231</v>
      </c>
      <c r="Y23" s="253">
        <v>14651.785818546996</v>
      </c>
      <c r="Z23" s="253">
        <v>20527.477799664517</v>
      </c>
      <c r="AA23" s="254">
        <v>35595.413225914745</v>
      </c>
      <c r="AB23" s="274">
        <f t="shared" si="14"/>
        <v>4394749.8919048999</v>
      </c>
      <c r="AC23" s="253">
        <v>2656467.6405626601</v>
      </c>
      <c r="AD23" s="253">
        <v>239547.98239235577</v>
      </c>
      <c r="AE23" s="253">
        <v>1008454.2094599962</v>
      </c>
      <c r="AF23" s="253">
        <v>281186.42281569762</v>
      </c>
      <c r="AG23" s="253">
        <v>27331.558435270064</v>
      </c>
      <c r="AH23" s="253">
        <v>27250.158079056913</v>
      </c>
      <c r="AI23" s="253">
        <v>325.2269047820057</v>
      </c>
      <c r="AJ23" s="253">
        <v>18111.630729420129</v>
      </c>
      <c r="AK23" s="253">
        <v>54396.577546349188</v>
      </c>
      <c r="AL23" s="253">
        <v>14093.458335885067</v>
      </c>
      <c r="AM23" s="254">
        <v>67585.026643426871</v>
      </c>
      <c r="AN23" s="289">
        <f t="shared" si="15"/>
        <v>9235814.2640620358</v>
      </c>
      <c r="AO23" s="253">
        <v>5435604.2851284239</v>
      </c>
      <c r="AP23" s="253">
        <v>603712.56110946019</v>
      </c>
      <c r="AQ23" s="253">
        <v>1846930.1864546039</v>
      </c>
      <c r="AR23" s="253">
        <v>793510.16368859611</v>
      </c>
      <c r="AS23" s="253">
        <v>255355.50455147595</v>
      </c>
      <c r="AT23" s="253">
        <v>45782.630000000012</v>
      </c>
      <c r="AU23" s="253">
        <v>130.04007404161052</v>
      </c>
      <c r="AV23" s="253">
        <v>59267.570469435828</v>
      </c>
      <c r="AW23" s="253">
        <v>76422.305086500477</v>
      </c>
      <c r="AX23" s="253">
        <v>16274.052717521208</v>
      </c>
      <c r="AY23" s="254">
        <v>102824.96478197486</v>
      </c>
      <c r="AZ23" s="524">
        <v>88597.772124202485</v>
      </c>
      <c r="BA23" s="296">
        <f t="shared" si="16"/>
        <v>19618058.915904235</v>
      </c>
      <c r="BB23" s="271">
        <f t="shared" si="17"/>
        <v>11580656.860629821</v>
      </c>
      <c r="BC23" s="271">
        <f t="shared" si="17"/>
        <v>1142313.7675004397</v>
      </c>
      <c r="BD23" s="271">
        <f t="shared" si="17"/>
        <v>4287450.7515256144</v>
      </c>
      <c r="BE23" s="271">
        <f t="shared" si="17"/>
        <v>1472584.2485121512</v>
      </c>
      <c r="BF23" s="271">
        <f t="shared" si="17"/>
        <v>314450.54456374742</v>
      </c>
      <c r="BG23" s="271">
        <f t="shared" si="17"/>
        <v>123591.82423717075</v>
      </c>
      <c r="BH23" s="271">
        <f t="shared" si="17"/>
        <v>851.79844352871214</v>
      </c>
      <c r="BI23" s="271">
        <f t="shared" si="17"/>
        <v>113032.25204105687</v>
      </c>
      <c r="BJ23" s="271">
        <f t="shared" si="17"/>
        <v>169338.65085909981</v>
      </c>
      <c r="BK23" s="271">
        <f t="shared" si="17"/>
        <v>65106.250655308177</v>
      </c>
      <c r="BL23" s="291">
        <f t="shared" si="17"/>
        <v>260084.19481209427</v>
      </c>
    </row>
    <row r="24" spans="1:64" ht="24.75" x14ac:dyDescent="0.25">
      <c r="A24" s="1493"/>
      <c r="B24" s="126">
        <v>2.5</v>
      </c>
      <c r="C24" s="127" t="s">
        <v>154</v>
      </c>
      <c r="D24" s="274">
        <f t="shared" si="12"/>
        <v>-22907.344613432037</v>
      </c>
      <c r="E24" s="253">
        <v>-15550.380951535508</v>
      </c>
      <c r="F24" s="253">
        <v>-1535.2848612499224</v>
      </c>
      <c r="G24" s="253">
        <v>-3400.9018182918071</v>
      </c>
      <c r="H24" s="253">
        <v>-1391.5681518345789</v>
      </c>
      <c r="I24" s="253">
        <v>-360.19698195600131</v>
      </c>
      <c r="J24" s="253">
        <v>-167.09001005447846</v>
      </c>
      <c r="K24" s="253">
        <v>-1.2123820125093676</v>
      </c>
      <c r="L24" s="253">
        <v>-118.70715664439729</v>
      </c>
      <c r="M24" s="253">
        <v>-79.908268426692985</v>
      </c>
      <c r="N24" s="253">
        <v>-57.768653560592078</v>
      </c>
      <c r="O24" s="254">
        <v>-244.32537786554803</v>
      </c>
      <c r="P24" s="274">
        <f t="shared" si="13"/>
        <v>-310306.7785765478</v>
      </c>
      <c r="Q24" s="253">
        <v>-214741.92270370584</v>
      </c>
      <c r="R24" s="253">
        <v>-21201.411337138059</v>
      </c>
      <c r="S24" s="253">
        <v>-44328.721710349775</v>
      </c>
      <c r="T24" s="253">
        <v>-18138.258802967874</v>
      </c>
      <c r="U24" s="253">
        <v>-3704.172220872053</v>
      </c>
      <c r="V24" s="253">
        <v>-1812.2776287891388</v>
      </c>
      <c r="W24" s="253">
        <v>-12.4678217663987</v>
      </c>
      <c r="X24" s="253">
        <v>-1547.2768086434887</v>
      </c>
      <c r="Y24" s="253">
        <v>-1041.5564996292605</v>
      </c>
      <c r="Z24" s="253">
        <v>-594.07783095324555</v>
      </c>
      <c r="AA24" s="254">
        <v>-3184.6352117327228</v>
      </c>
      <c r="AB24" s="274">
        <f t="shared" si="14"/>
        <v>-3540310.4114470007</v>
      </c>
      <c r="AC24" s="253">
        <v>-2434100.1030869819</v>
      </c>
      <c r="AD24" s="253">
        <v>-240318.03791066026</v>
      </c>
      <c r="AE24" s="253">
        <v>-516549.12889965612</v>
      </c>
      <c r="AF24" s="253">
        <v>-211359.62019500436</v>
      </c>
      <c r="AG24" s="253">
        <v>-43842.814325577536</v>
      </c>
      <c r="AH24" s="253">
        <v>-19685.119779484379</v>
      </c>
      <c r="AI24" s="253">
        <v>-147.56991904116256</v>
      </c>
      <c r="AJ24" s="253">
        <v>-18029.946653860494</v>
      </c>
      <c r="AK24" s="253">
        <v>-12136.941509361297</v>
      </c>
      <c r="AL24" s="253">
        <v>-7031.5424025541406</v>
      </c>
      <c r="AM24" s="254">
        <v>-37109.586764818305</v>
      </c>
      <c r="AN24" s="289">
        <f t="shared" si="15"/>
        <v>899352.4451127639</v>
      </c>
      <c r="AO24" s="253">
        <v>620007.09497154946</v>
      </c>
      <c r="AP24" s="253">
        <v>61213.131031582197</v>
      </c>
      <c r="AQ24" s="253">
        <v>133997.93805100789</v>
      </c>
      <c r="AR24" s="253">
        <v>54828.769828157972</v>
      </c>
      <c r="AS24" s="253">
        <v>10185.490598140055</v>
      </c>
      <c r="AT24" s="253">
        <v>0</v>
      </c>
      <c r="AU24" s="253">
        <v>34.283201160404765</v>
      </c>
      <c r="AV24" s="253">
        <v>4677.1459666062037</v>
      </c>
      <c r="AW24" s="253">
        <v>3148.4423175090246</v>
      </c>
      <c r="AX24" s="253">
        <v>1633.5563793826987</v>
      </c>
      <c r="AY24" s="254">
        <v>9626.5927676679803</v>
      </c>
      <c r="AZ24" s="524">
        <v>79144.547633220544</v>
      </c>
      <c r="BA24" s="296">
        <f t="shared" si="16"/>
        <v>-2895027.5418909946</v>
      </c>
      <c r="BB24" s="271">
        <f t="shared" si="17"/>
        <v>-2044385.3117706736</v>
      </c>
      <c r="BC24" s="271">
        <f t="shared" si="17"/>
        <v>-201841.60307746608</v>
      </c>
      <c r="BD24" s="271">
        <f t="shared" si="17"/>
        <v>-430280.81437728973</v>
      </c>
      <c r="BE24" s="271">
        <f t="shared" si="17"/>
        <v>-176060.67732164884</v>
      </c>
      <c r="BF24" s="271">
        <f t="shared" si="17"/>
        <v>-37721.692930265534</v>
      </c>
      <c r="BG24" s="271">
        <f t="shared" si="17"/>
        <v>-21664.487418327997</v>
      </c>
      <c r="BH24" s="271">
        <f t="shared" si="17"/>
        <v>-126.96692165966587</v>
      </c>
      <c r="BI24" s="271">
        <f t="shared" si="17"/>
        <v>-15018.784652542177</v>
      </c>
      <c r="BJ24" s="271">
        <f t="shared" si="17"/>
        <v>-10109.963959908226</v>
      </c>
      <c r="BK24" s="271">
        <f t="shared" si="17"/>
        <v>-6049.8325076852798</v>
      </c>
      <c r="BL24" s="291">
        <f t="shared" si="17"/>
        <v>-30911.954586748594</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-66450.909999999989</v>
      </c>
      <c r="E27" s="253">
        <v>242749.65</v>
      </c>
      <c r="F27" s="253">
        <v>-55035.7</v>
      </c>
      <c r="G27" s="253">
        <v>-146079.32</v>
      </c>
      <c r="H27" s="253">
        <v>-108085.54</v>
      </c>
      <c r="I27" s="253">
        <v>0</v>
      </c>
      <c r="J27" s="253">
        <v>0</v>
      </c>
      <c r="K27" s="253">
        <v>0</v>
      </c>
      <c r="L27" s="253">
        <v>0</v>
      </c>
      <c r="M27" s="253">
        <v>0</v>
      </c>
      <c r="N27" s="253">
        <v>0</v>
      </c>
      <c r="O27" s="254">
        <v>0</v>
      </c>
      <c r="P27" s="274">
        <f t="shared" si="13"/>
        <v>1484</v>
      </c>
      <c r="Q27" s="253">
        <v>0</v>
      </c>
      <c r="R27" s="253">
        <v>0</v>
      </c>
      <c r="S27" s="253">
        <v>0</v>
      </c>
      <c r="T27" s="253">
        <v>0</v>
      </c>
      <c r="U27" s="253">
        <v>1484</v>
      </c>
      <c r="V27" s="253">
        <v>0</v>
      </c>
      <c r="W27" s="253">
        <v>0</v>
      </c>
      <c r="X27" s="253">
        <v>0</v>
      </c>
      <c r="Y27" s="253">
        <v>0</v>
      </c>
      <c r="Z27" s="253">
        <v>0</v>
      </c>
      <c r="AA27" s="254">
        <v>0</v>
      </c>
      <c r="AB27" s="274">
        <f t="shared" si="14"/>
        <v>727816.70000000007</v>
      </c>
      <c r="AC27" s="253">
        <v>215041.34</v>
      </c>
      <c r="AD27" s="253">
        <v>0</v>
      </c>
      <c r="AE27" s="253">
        <v>-53715.94</v>
      </c>
      <c r="AF27" s="253">
        <v>566491.30000000005</v>
      </c>
      <c r="AG27" s="253">
        <v>0</v>
      </c>
      <c r="AH27" s="253">
        <v>0</v>
      </c>
      <c r="AI27" s="253">
        <v>0</v>
      </c>
      <c r="AJ27" s="253">
        <v>0</v>
      </c>
      <c r="AK27" s="253">
        <v>0</v>
      </c>
      <c r="AL27" s="253">
        <v>0</v>
      </c>
      <c r="AM27" s="254">
        <v>0</v>
      </c>
      <c r="AN27" s="289">
        <f t="shared" si="15"/>
        <v>322367.70999999996</v>
      </c>
      <c r="AO27" s="253">
        <v>129553.81999999999</v>
      </c>
      <c r="AP27" s="253">
        <v>0</v>
      </c>
      <c r="AQ27" s="253">
        <v>0</v>
      </c>
      <c r="AR27" s="253">
        <v>191326.96</v>
      </c>
      <c r="AS27" s="253">
        <v>1486.93</v>
      </c>
      <c r="AT27" s="253">
        <v>0</v>
      </c>
      <c r="AU27" s="253">
        <v>0</v>
      </c>
      <c r="AV27" s="253">
        <v>0</v>
      </c>
      <c r="AW27" s="253">
        <v>0</v>
      </c>
      <c r="AX27" s="253">
        <v>0</v>
      </c>
      <c r="AY27" s="254">
        <v>0</v>
      </c>
      <c r="AZ27" s="524">
        <v>1605951.4898170992</v>
      </c>
      <c r="BA27" s="296">
        <f t="shared" si="16"/>
        <v>2591168.9898170992</v>
      </c>
      <c r="BB27" s="271">
        <f t="shared" si="17"/>
        <v>587344.80999999994</v>
      </c>
      <c r="BC27" s="271">
        <f t="shared" si="17"/>
        <v>-55035.7</v>
      </c>
      <c r="BD27" s="271">
        <f t="shared" si="17"/>
        <v>-199795.26</v>
      </c>
      <c r="BE27" s="271">
        <f t="shared" si="17"/>
        <v>649732.72000000009</v>
      </c>
      <c r="BF27" s="271">
        <f t="shared" si="17"/>
        <v>2970.9300000000003</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224</v>
      </c>
      <c r="C28" s="130" t="s">
        <v>1</v>
      </c>
      <c r="D28" s="275">
        <f>SUM(D20:D27)</f>
        <v>13999884.948583703</v>
      </c>
      <c r="E28" s="275">
        <f t="shared" ref="E28:O28" si="18">SUM(E20:E27)</f>
        <v>8517015.3105583135</v>
      </c>
      <c r="F28" s="275">
        <f t="shared" si="18"/>
        <v>434999.42763574433</v>
      </c>
      <c r="G28" s="275">
        <f t="shared" si="18"/>
        <v>3066038.0954514081</v>
      </c>
      <c r="H28" s="275">
        <f t="shared" si="18"/>
        <v>693510.80141639046</v>
      </c>
      <c r="I28" s="275">
        <f t="shared" si="18"/>
        <v>105873.58943932201</v>
      </c>
      <c r="J28" s="275">
        <f t="shared" si="18"/>
        <v>45070.896057581042</v>
      </c>
      <c r="K28" s="275">
        <f t="shared" si="18"/>
        <v>404.45859700609975</v>
      </c>
      <c r="L28" s="275">
        <f t="shared" si="18"/>
        <v>126461.10015778085</v>
      </c>
      <c r="M28" s="275">
        <f>SUM(M20:M27)</f>
        <v>336887.15431950061</v>
      </c>
      <c r="N28" s="275">
        <f t="shared" si="18"/>
        <v>67830.889147605878</v>
      </c>
      <c r="O28" s="283">
        <f t="shared" si="18"/>
        <v>605793.22580305103</v>
      </c>
      <c r="P28" s="275">
        <f>SUM(P20:P27)</f>
        <v>15786517.525082752</v>
      </c>
      <c r="Q28" s="275">
        <f t="shared" ref="Q28:AA28" si="19">SUM(Q20:Q27)</f>
        <v>9162865.8472624216</v>
      </c>
      <c r="R28" s="275">
        <f t="shared" si="19"/>
        <v>624256.85791281355</v>
      </c>
      <c r="S28" s="275">
        <f t="shared" si="19"/>
        <v>3277190.7728682072</v>
      </c>
      <c r="T28" s="275">
        <f t="shared" si="19"/>
        <v>887315.95127615763</v>
      </c>
      <c r="U28" s="275">
        <f t="shared" si="19"/>
        <v>31369.940262015094</v>
      </c>
      <c r="V28" s="275">
        <f t="shared" si="19"/>
        <v>320721.3382991518</v>
      </c>
      <c r="W28" s="275">
        <f t="shared" si="19"/>
        <v>899.00268065572925</v>
      </c>
      <c r="X28" s="275">
        <f t="shared" si="19"/>
        <v>84400.774505356385</v>
      </c>
      <c r="Y28" s="275">
        <f>SUM(Y20:Y27)</f>
        <v>612973.37263362133</v>
      </c>
      <c r="Z28" s="275">
        <f t="shared" si="19"/>
        <v>81081.881298518565</v>
      </c>
      <c r="AA28" s="283">
        <f t="shared" si="19"/>
        <v>703441.78608383203</v>
      </c>
      <c r="AB28" s="275">
        <f>SUM(AB20:AB27)</f>
        <v>22398234.784288786</v>
      </c>
      <c r="AC28" s="275">
        <f t="shared" ref="AC28:AM28" si="20">SUM(AC20:AC27)</f>
        <v>13016325.112583682</v>
      </c>
      <c r="AD28" s="275">
        <f t="shared" si="20"/>
        <v>773291.95915222145</v>
      </c>
      <c r="AE28" s="275">
        <f t="shared" si="20"/>
        <v>4579462.1763192276</v>
      </c>
      <c r="AF28" s="275">
        <f t="shared" si="20"/>
        <v>1886873.216364753</v>
      </c>
      <c r="AG28" s="275">
        <f t="shared" si="20"/>
        <v>5839.5903933927184</v>
      </c>
      <c r="AH28" s="275">
        <f t="shared" si="20"/>
        <v>214956.91458182159</v>
      </c>
      <c r="AI28" s="275">
        <f t="shared" si="20"/>
        <v>-210.49903015426111</v>
      </c>
      <c r="AJ28" s="275">
        <f t="shared" si="20"/>
        <v>140629.6376982728</v>
      </c>
      <c r="AK28" s="275">
        <f>SUM(AK20:AK27)</f>
        <v>997656.19135627104</v>
      </c>
      <c r="AL28" s="275">
        <f t="shared" si="20"/>
        <v>83767.455730630289</v>
      </c>
      <c r="AM28" s="283">
        <f t="shared" si="20"/>
        <v>699643.02913866914</v>
      </c>
      <c r="AN28" s="277">
        <f>SUM(AN20:AN27)</f>
        <v>54672005.669729762</v>
      </c>
      <c r="AO28" s="275">
        <f t="shared" ref="AO28:AY28" si="21">SUM(AO20:AO27)</f>
        <v>31808982.212604027</v>
      </c>
      <c r="AP28" s="275">
        <f t="shared" si="21"/>
        <v>3335404.8907970628</v>
      </c>
      <c r="AQ28" s="275">
        <f t="shared" si="21"/>
        <v>10985518.426988102</v>
      </c>
      <c r="AR28" s="275">
        <f t="shared" si="21"/>
        <v>5126782.7025190843</v>
      </c>
      <c r="AS28" s="275">
        <f t="shared" si="21"/>
        <v>458908.05561342224</v>
      </c>
      <c r="AT28" s="275">
        <f t="shared" si="21"/>
        <v>231693.08</v>
      </c>
      <c r="AU28" s="275">
        <f t="shared" si="21"/>
        <v>1573.3643368330818</v>
      </c>
      <c r="AV28" s="275">
        <f t="shared" si="21"/>
        <v>461964.72946112766</v>
      </c>
      <c r="AW28" s="275">
        <f>SUM(AW20:AW27)</f>
        <v>694377.76689375332</v>
      </c>
      <c r="AX28" s="275">
        <f t="shared" si="21"/>
        <v>-112040.79381994453</v>
      </c>
      <c r="AY28" s="283">
        <f t="shared" si="21"/>
        <v>1678841.2343362879</v>
      </c>
      <c r="AZ28" s="293">
        <f>SUM(AZ20:AZ27)</f>
        <v>-2144967.956724877</v>
      </c>
      <c r="BA28" s="297">
        <f>SUM(BA20:BA27)</f>
        <v>104711674.97096014</v>
      </c>
      <c r="BB28" s="280">
        <f t="shared" ref="BB28:BL28" si="22">SUM(BB20:BB27)</f>
        <v>62505188.483008459</v>
      </c>
      <c r="BC28" s="280">
        <f t="shared" si="22"/>
        <v>5167953.1354978429</v>
      </c>
      <c r="BD28" s="280">
        <f t="shared" si="22"/>
        <v>21908209.471626945</v>
      </c>
      <c r="BE28" s="280">
        <f t="shared" si="22"/>
        <v>8594482.6715763845</v>
      </c>
      <c r="BF28" s="280">
        <f t="shared" si="22"/>
        <v>601991.175708152</v>
      </c>
      <c r="BG28" s="280">
        <f t="shared" si="22"/>
        <v>812442.22893855453</v>
      </c>
      <c r="BH28" s="280">
        <f t="shared" si="22"/>
        <v>2666.3265843406498</v>
      </c>
      <c r="BI28" s="280">
        <f t="shared" si="22"/>
        <v>813456.24182253773</v>
      </c>
      <c r="BJ28" s="280">
        <f>SUM(BJ20:BJ27)</f>
        <v>2641894.4852031465</v>
      </c>
      <c r="BK28" s="280">
        <f t="shared" si="22"/>
        <v>120639.43235681023</v>
      </c>
      <c r="BL28" s="293">
        <f t="shared" si="22"/>
        <v>3687719.2753618401</v>
      </c>
    </row>
    <row r="29" spans="1:64" ht="14.85" customHeight="1" x14ac:dyDescent="0.25">
      <c r="A29" s="1492" t="s">
        <v>53</v>
      </c>
      <c r="B29" s="124">
        <v>3.1</v>
      </c>
      <c r="C29" s="131" t="s">
        <v>33</v>
      </c>
      <c r="D29" s="273">
        <f t="shared" ref="D29:D35" si="23">SUM(E29:O29)</f>
        <v>5200416.7661918122</v>
      </c>
      <c r="E29" s="251">
        <v>4261274.0082577225</v>
      </c>
      <c r="F29" s="251">
        <v>147095.76193240262</v>
      </c>
      <c r="G29" s="251">
        <v>409760.95269758819</v>
      </c>
      <c r="H29" s="251">
        <v>117978.07085700669</v>
      </c>
      <c r="I29" s="251">
        <v>15573.185121393693</v>
      </c>
      <c r="J29" s="251">
        <v>36934.430472659697</v>
      </c>
      <c r="K29" s="251">
        <v>408.02727176444824</v>
      </c>
      <c r="L29" s="251">
        <v>18043.021553894789</v>
      </c>
      <c r="M29" s="251">
        <v>11324.314642205216</v>
      </c>
      <c r="N29" s="251">
        <v>101552.53734712792</v>
      </c>
      <c r="O29" s="252">
        <v>80472.45603804705</v>
      </c>
      <c r="P29" s="273">
        <f t="shared" ref="P29:P35" si="24">SUM(Q29:AA29)</f>
        <v>6457037.5503688576</v>
      </c>
      <c r="Q29" s="251">
        <v>5390400.7669833014</v>
      </c>
      <c r="R29" s="251">
        <v>186662.7787497215</v>
      </c>
      <c r="S29" s="251">
        <v>512169.15509355941</v>
      </c>
      <c r="T29" s="251">
        <v>155348.9247296426</v>
      </c>
      <c r="U29" s="251">
        <v>10543.801893988149</v>
      </c>
      <c r="V29" s="251">
        <v>45662.210472659695</v>
      </c>
      <c r="W29" s="251">
        <v>126.12716964184193</v>
      </c>
      <c r="X29" s="251">
        <v>23717.367592216728</v>
      </c>
      <c r="Y29" s="251">
        <v>21557.369488682318</v>
      </c>
      <c r="Z29" s="251">
        <v>24130.564013916897</v>
      </c>
      <c r="AA29" s="252">
        <v>86718.484181528387</v>
      </c>
      <c r="AB29" s="273">
        <f t="shared" ref="AB29:AB35" si="25">SUM(AC29:AM29)</f>
        <v>13692007.590829372</v>
      </c>
      <c r="AC29" s="251">
        <v>10185216.124393236</v>
      </c>
      <c r="AD29" s="251">
        <v>631552.2844210536</v>
      </c>
      <c r="AE29" s="251">
        <v>1537031.7059991597</v>
      </c>
      <c r="AF29" s="251">
        <v>718344.94308307057</v>
      </c>
      <c r="AG29" s="251">
        <v>54330.944577458431</v>
      </c>
      <c r="AH29" s="251">
        <v>92479.320472659703</v>
      </c>
      <c r="AI29" s="251">
        <v>452.1731649946621</v>
      </c>
      <c r="AJ29" s="251">
        <v>87053.33400822425</v>
      </c>
      <c r="AK29" s="251">
        <v>80773.1555169895</v>
      </c>
      <c r="AL29" s="251">
        <v>36713.071788871137</v>
      </c>
      <c r="AM29" s="252">
        <v>268060.53340365412</v>
      </c>
      <c r="AN29" s="276">
        <f t="shared" ref="AN29:AN35" si="26">SUM(AO29:AY29)</f>
        <v>17376414.591340516</v>
      </c>
      <c r="AO29" s="251">
        <v>14040393.308808327</v>
      </c>
      <c r="AP29" s="251">
        <v>750210.9398631592</v>
      </c>
      <c r="AQ29" s="251">
        <v>1588498.2822773007</v>
      </c>
      <c r="AR29" s="251">
        <v>551231.33028109348</v>
      </c>
      <c r="AS29" s="251">
        <v>56584.769129980639</v>
      </c>
      <c r="AT29" s="251">
        <v>121054.58</v>
      </c>
      <c r="AU29" s="251">
        <v>240.0035419860501</v>
      </c>
      <c r="AV29" s="249">
        <v>55392.462767366938</v>
      </c>
      <c r="AW29" s="251">
        <v>45962.681748442279</v>
      </c>
      <c r="AX29" s="251">
        <v>21891.738009653571</v>
      </c>
      <c r="AY29" s="252">
        <v>144954.4949132083</v>
      </c>
      <c r="AZ29" s="854">
        <v>375506.75019581517</v>
      </c>
      <c r="BA29" s="294">
        <f t="shared" ref="BA29:BA35" si="27">SUM(BB29:BL29)+AZ29</f>
        <v>43101383.248926371</v>
      </c>
      <c r="BB29" s="271">
        <f t="shared" ref="BB29:BL35" si="28">E29+Q29+AC29+AO29</f>
        <v>33877284.208442584</v>
      </c>
      <c r="BC29" s="271">
        <f t="shared" si="28"/>
        <v>1715521.764966337</v>
      </c>
      <c r="BD29" s="271">
        <f t="shared" si="28"/>
        <v>4047460.0960676083</v>
      </c>
      <c r="BE29" s="271">
        <f t="shared" si="28"/>
        <v>1542903.2689508134</v>
      </c>
      <c r="BF29" s="271">
        <f t="shared" si="28"/>
        <v>137032.70072282091</v>
      </c>
      <c r="BG29" s="271">
        <f t="shared" si="28"/>
        <v>296130.54141797911</v>
      </c>
      <c r="BH29" s="271">
        <f t="shared" si="28"/>
        <v>1226.3311483870025</v>
      </c>
      <c r="BI29" s="271">
        <f t="shared" si="28"/>
        <v>184206.18592170271</v>
      </c>
      <c r="BJ29" s="271">
        <f t="shared" si="28"/>
        <v>159617.52139631932</v>
      </c>
      <c r="BK29" s="271">
        <f t="shared" si="28"/>
        <v>184287.91115956951</v>
      </c>
      <c r="BL29" s="295">
        <f t="shared" si="28"/>
        <v>580205.96853643784</v>
      </c>
    </row>
    <row r="30" spans="1:64" x14ac:dyDescent="0.25">
      <c r="A30" s="1493"/>
      <c r="B30" s="126">
        <v>3.2</v>
      </c>
      <c r="C30" s="131" t="s">
        <v>34</v>
      </c>
      <c r="D30" s="274">
        <f t="shared" si="23"/>
        <v>5673975.4910671702</v>
      </c>
      <c r="E30" s="253">
        <v>3606214.4103704104</v>
      </c>
      <c r="F30" s="253">
        <v>289516.98104782827</v>
      </c>
      <c r="G30" s="253">
        <v>1023259.0521221019</v>
      </c>
      <c r="H30" s="253">
        <v>297219.36505079974</v>
      </c>
      <c r="I30" s="253">
        <v>56531.356988495696</v>
      </c>
      <c r="J30" s="253">
        <v>39208.555035438199</v>
      </c>
      <c r="K30" s="253">
        <v>1402.5383607187891</v>
      </c>
      <c r="L30" s="253">
        <v>27319.709383346843</v>
      </c>
      <c r="M30" s="253">
        <v>68011.848954820685</v>
      </c>
      <c r="N30" s="253">
        <v>103325.52614441744</v>
      </c>
      <c r="O30" s="254">
        <v>161966.14760879191</v>
      </c>
      <c r="P30" s="274">
        <f t="shared" si="24"/>
        <v>6105226.4912904017</v>
      </c>
      <c r="Q30" s="253">
        <v>3856281.5141049977</v>
      </c>
      <c r="R30" s="253">
        <v>268453.12831400282</v>
      </c>
      <c r="S30" s="253">
        <v>1158473.570081173</v>
      </c>
      <c r="T30" s="253">
        <v>378661.94878271379</v>
      </c>
      <c r="U30" s="253">
        <v>30769.115326843192</v>
      </c>
      <c r="V30" s="253">
        <v>84353.655035438176</v>
      </c>
      <c r="W30" s="253">
        <v>632.36741814520065</v>
      </c>
      <c r="X30" s="253">
        <v>34030.968498786686</v>
      </c>
      <c r="Y30" s="253">
        <v>40018.350590943686</v>
      </c>
      <c r="Z30" s="253">
        <v>53626.090441553701</v>
      </c>
      <c r="AA30" s="254">
        <v>199925.78269580362</v>
      </c>
      <c r="AB30" s="274">
        <f t="shared" si="25"/>
        <v>6842624.5846788101</v>
      </c>
      <c r="AC30" s="253">
        <v>4421047.9769181227</v>
      </c>
      <c r="AD30" s="253">
        <v>266605.86196944735</v>
      </c>
      <c r="AE30" s="253">
        <v>1412881.1713391219</v>
      </c>
      <c r="AF30" s="253">
        <v>321195.97594637831</v>
      </c>
      <c r="AG30" s="253">
        <v>34028.406130460891</v>
      </c>
      <c r="AH30" s="253">
        <v>53228.305035438199</v>
      </c>
      <c r="AI30" s="253">
        <v>1570.6451692417363</v>
      </c>
      <c r="AJ30" s="253">
        <v>41341.971169964148</v>
      </c>
      <c r="AK30" s="253">
        <v>65513.620648157841</v>
      </c>
      <c r="AL30" s="253">
        <v>57936.312024877137</v>
      </c>
      <c r="AM30" s="254">
        <v>167274.33832759925</v>
      </c>
      <c r="AN30" s="289">
        <f t="shared" si="26"/>
        <v>19788926.078028258</v>
      </c>
      <c r="AO30" s="253">
        <v>12343817.948263837</v>
      </c>
      <c r="AP30" s="253">
        <v>1331731.9423010149</v>
      </c>
      <c r="AQ30" s="253">
        <v>3410177.6216583345</v>
      </c>
      <c r="AR30" s="253">
        <v>1679172.1305286658</v>
      </c>
      <c r="AS30" s="253">
        <v>157331.58525628923</v>
      </c>
      <c r="AT30" s="253">
        <v>137297.36000000002</v>
      </c>
      <c r="AU30" s="253">
        <v>983.36766422332153</v>
      </c>
      <c r="AV30" s="253">
        <v>108142.86669914149</v>
      </c>
      <c r="AW30" s="253">
        <v>218658.77914734578</v>
      </c>
      <c r="AX30" s="253">
        <v>43338.501372028717</v>
      </c>
      <c r="AY30" s="254">
        <v>358273.97513738455</v>
      </c>
      <c r="AZ30" s="524">
        <v>312313.6724134828</v>
      </c>
      <c r="BA30" s="296">
        <f t="shared" si="27"/>
        <v>38723066.317478135</v>
      </c>
      <c r="BB30" s="271">
        <f t="shared" si="28"/>
        <v>24227361.849657368</v>
      </c>
      <c r="BC30" s="271">
        <f t="shared" si="28"/>
        <v>2156307.9136322932</v>
      </c>
      <c r="BD30" s="271">
        <f t="shared" si="28"/>
        <v>7004791.4152007308</v>
      </c>
      <c r="BE30" s="271">
        <f t="shared" si="28"/>
        <v>2676249.4203085578</v>
      </c>
      <c r="BF30" s="271">
        <f t="shared" si="28"/>
        <v>278660.46370208904</v>
      </c>
      <c r="BG30" s="271">
        <f t="shared" si="28"/>
        <v>314087.87510631455</v>
      </c>
      <c r="BH30" s="271">
        <f t="shared" si="28"/>
        <v>4588.9186123290474</v>
      </c>
      <c r="BI30" s="271">
        <f t="shared" si="28"/>
        <v>210835.51575123917</v>
      </c>
      <c r="BJ30" s="271">
        <f t="shared" si="28"/>
        <v>392202.59934126795</v>
      </c>
      <c r="BK30" s="271">
        <f t="shared" si="28"/>
        <v>258226.42998287702</v>
      </c>
      <c r="BL30" s="291">
        <f t="shared" si="28"/>
        <v>887440.24376957933</v>
      </c>
    </row>
    <row r="31" spans="1:64" x14ac:dyDescent="0.25">
      <c r="A31" s="1493"/>
      <c r="B31" s="126">
        <v>3.3</v>
      </c>
      <c r="C31" s="131" t="s">
        <v>54</v>
      </c>
      <c r="D31" s="274">
        <f t="shared" si="23"/>
        <v>1593.8600000000001</v>
      </c>
      <c r="E31" s="253">
        <v>0</v>
      </c>
      <c r="F31" s="253">
        <v>0</v>
      </c>
      <c r="G31" s="253">
        <v>0</v>
      </c>
      <c r="H31" s="253">
        <v>0</v>
      </c>
      <c r="I31" s="253">
        <v>357.96000000000004</v>
      </c>
      <c r="J31" s="253">
        <v>0</v>
      </c>
      <c r="K31" s="253">
        <v>0</v>
      </c>
      <c r="L31" s="253">
        <v>0</v>
      </c>
      <c r="M31" s="253">
        <v>0</v>
      </c>
      <c r="N31" s="253">
        <v>1235.9000000000001</v>
      </c>
      <c r="O31" s="254">
        <v>0</v>
      </c>
      <c r="P31" s="274">
        <f t="shared" si="24"/>
        <v>1695.5400000000004</v>
      </c>
      <c r="Q31" s="253">
        <v>0</v>
      </c>
      <c r="R31" s="253">
        <v>0</v>
      </c>
      <c r="S31" s="253">
        <v>0</v>
      </c>
      <c r="T31" s="253">
        <v>0</v>
      </c>
      <c r="U31" s="253">
        <v>272.84000000000003</v>
      </c>
      <c r="V31" s="253">
        <v>0</v>
      </c>
      <c r="W31" s="253">
        <v>0</v>
      </c>
      <c r="X31" s="253">
        <v>0</v>
      </c>
      <c r="Y31" s="253">
        <v>0</v>
      </c>
      <c r="Z31" s="253">
        <v>1422.7000000000003</v>
      </c>
      <c r="AA31" s="254">
        <v>0</v>
      </c>
      <c r="AB31" s="274">
        <f t="shared" si="25"/>
        <v>4372.3</v>
      </c>
      <c r="AC31" s="253">
        <v>0</v>
      </c>
      <c r="AD31" s="253">
        <v>0</v>
      </c>
      <c r="AE31" s="253">
        <v>0</v>
      </c>
      <c r="AF31" s="253">
        <v>0</v>
      </c>
      <c r="AG31" s="253">
        <v>940.43000000000006</v>
      </c>
      <c r="AH31" s="253">
        <v>0</v>
      </c>
      <c r="AI31" s="253">
        <v>19.89</v>
      </c>
      <c r="AJ31" s="253">
        <v>0</v>
      </c>
      <c r="AK31" s="253">
        <v>0</v>
      </c>
      <c r="AL31" s="253">
        <v>3392.09</v>
      </c>
      <c r="AM31" s="254">
        <v>19.89</v>
      </c>
      <c r="AN31" s="289">
        <f t="shared" si="26"/>
        <v>0</v>
      </c>
      <c r="AO31" s="253">
        <v>0</v>
      </c>
      <c r="AP31" s="253">
        <v>0</v>
      </c>
      <c r="AQ31" s="253">
        <v>0</v>
      </c>
      <c r="AR31" s="253">
        <v>0</v>
      </c>
      <c r="AS31" s="253">
        <v>0</v>
      </c>
      <c r="AT31" s="253">
        <v>0</v>
      </c>
      <c r="AU31" s="253">
        <v>0</v>
      </c>
      <c r="AV31" s="253">
        <v>0</v>
      </c>
      <c r="AW31" s="253">
        <v>0</v>
      </c>
      <c r="AX31" s="253">
        <v>0</v>
      </c>
      <c r="AY31" s="254">
        <v>0</v>
      </c>
      <c r="AZ31" s="524">
        <v>601.59</v>
      </c>
      <c r="BA31" s="296">
        <f t="shared" si="27"/>
        <v>8263.2900000000009</v>
      </c>
      <c r="BB31" s="271">
        <f t="shared" si="28"/>
        <v>0</v>
      </c>
      <c r="BC31" s="271">
        <f t="shared" si="28"/>
        <v>0</v>
      </c>
      <c r="BD31" s="271">
        <f t="shared" si="28"/>
        <v>0</v>
      </c>
      <c r="BE31" s="271">
        <f t="shared" si="28"/>
        <v>0</v>
      </c>
      <c r="BF31" s="271">
        <f t="shared" si="28"/>
        <v>1571.23</v>
      </c>
      <c r="BG31" s="271">
        <f t="shared" si="28"/>
        <v>0</v>
      </c>
      <c r="BH31" s="271">
        <f t="shared" si="28"/>
        <v>19.89</v>
      </c>
      <c r="BI31" s="271">
        <f t="shared" si="28"/>
        <v>0</v>
      </c>
      <c r="BJ31" s="271">
        <f t="shared" si="28"/>
        <v>0</v>
      </c>
      <c r="BK31" s="271">
        <f t="shared" si="28"/>
        <v>6050.6900000000005</v>
      </c>
      <c r="BL31" s="291">
        <f t="shared" si="28"/>
        <v>19.89</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1118144.8836683375</v>
      </c>
      <c r="E33" s="253">
        <v>870958.10928801517</v>
      </c>
      <c r="F33" s="253">
        <v>27536.003630867999</v>
      </c>
      <c r="G33" s="253">
        <v>128459.88482784668</v>
      </c>
      <c r="H33" s="253">
        <v>28348.533275814949</v>
      </c>
      <c r="I33" s="253">
        <v>15301.326153998469</v>
      </c>
      <c r="J33" s="253">
        <v>6408.6573282186673</v>
      </c>
      <c r="K33" s="253">
        <v>323.34388425537378</v>
      </c>
      <c r="L33" s="253">
        <v>3448.5265722635786</v>
      </c>
      <c r="M33" s="253">
        <v>433.42017465030438</v>
      </c>
      <c r="N33" s="253">
        <v>28633.437290121627</v>
      </c>
      <c r="O33" s="254">
        <v>8293.6412422848116</v>
      </c>
      <c r="P33" s="274">
        <f t="shared" si="24"/>
        <v>1403407.5020576236</v>
      </c>
      <c r="Q33" s="253">
        <v>1089967.2722060839</v>
      </c>
      <c r="R33" s="253">
        <v>35911.206571257651</v>
      </c>
      <c r="S33" s="253">
        <v>169701.99809668478</v>
      </c>
      <c r="T33" s="253">
        <v>37446.416211606847</v>
      </c>
      <c r="U33" s="253">
        <v>16616.436509975552</v>
      </c>
      <c r="V33" s="253">
        <v>7496.1124283257941</v>
      </c>
      <c r="W33" s="253">
        <v>376.27085707594563</v>
      </c>
      <c r="X33" s="253">
        <v>4549.8686488605308</v>
      </c>
      <c r="Y33" s="253">
        <v>461.21956166531407</v>
      </c>
      <c r="Z33" s="253">
        <v>30302.318684454593</v>
      </c>
      <c r="AA33" s="254">
        <v>10578.382281632941</v>
      </c>
      <c r="AB33" s="274">
        <f t="shared" si="25"/>
        <v>1882990.6453282465</v>
      </c>
      <c r="AC33" s="253">
        <v>1496856.1437566632</v>
      </c>
      <c r="AD33" s="253">
        <v>52781.445059784281</v>
      </c>
      <c r="AE33" s="253">
        <v>195659.7181920649</v>
      </c>
      <c r="AF33" s="253">
        <v>43890.086422465363</v>
      </c>
      <c r="AG33" s="253">
        <v>23607.861506780573</v>
      </c>
      <c r="AH33" s="253">
        <v>10588.870034288104</v>
      </c>
      <c r="AI33" s="253">
        <v>493.93957061338244</v>
      </c>
      <c r="AJ33" s="253">
        <v>5274.157229067765</v>
      </c>
      <c r="AK33" s="253">
        <v>554.42623162706957</v>
      </c>
      <c r="AL33" s="253">
        <v>41086.620229096457</v>
      </c>
      <c r="AM33" s="254">
        <v>12197.377095795531</v>
      </c>
      <c r="AN33" s="289">
        <f t="shared" si="26"/>
        <v>7996396.9803801551</v>
      </c>
      <c r="AO33" s="253">
        <v>6290735.7348690145</v>
      </c>
      <c r="AP33" s="253">
        <v>329463.83720534254</v>
      </c>
      <c r="AQ33" s="253">
        <v>803532.59955899138</v>
      </c>
      <c r="AR33" s="253">
        <v>292454.67771689082</v>
      </c>
      <c r="AS33" s="253">
        <v>97530.12405790716</v>
      </c>
      <c r="AT33" s="253">
        <v>42570.529054176266</v>
      </c>
      <c r="AU33" s="253">
        <v>1436.9444272136086</v>
      </c>
      <c r="AV33" s="253">
        <v>28324.405041983744</v>
      </c>
      <c r="AW33" s="253">
        <v>9071.6716247562763</v>
      </c>
      <c r="AX33" s="253">
        <v>73884.321173809803</v>
      </c>
      <c r="AY33" s="254">
        <v>27392.13565006819</v>
      </c>
      <c r="AZ33" s="524">
        <v>0</v>
      </c>
      <c r="BA33" s="296">
        <f t="shared" si="27"/>
        <v>12400940.011434365</v>
      </c>
      <c r="BB33" s="271">
        <f t="shared" si="28"/>
        <v>9748517.2601197772</v>
      </c>
      <c r="BC33" s="271">
        <f t="shared" si="28"/>
        <v>445692.49246725248</v>
      </c>
      <c r="BD33" s="271">
        <f t="shared" si="28"/>
        <v>1297354.2006755876</v>
      </c>
      <c r="BE33" s="271">
        <f t="shared" si="28"/>
        <v>402139.71362677799</v>
      </c>
      <c r="BF33" s="271">
        <f t="shared" si="28"/>
        <v>153055.74822866175</v>
      </c>
      <c r="BG33" s="271">
        <f t="shared" si="28"/>
        <v>67064.168845008826</v>
      </c>
      <c r="BH33" s="271">
        <f t="shared" si="28"/>
        <v>2630.4987391583109</v>
      </c>
      <c r="BI33" s="271">
        <f t="shared" si="28"/>
        <v>41596.957492175614</v>
      </c>
      <c r="BJ33" s="271">
        <f t="shared" si="28"/>
        <v>10520.737592698964</v>
      </c>
      <c r="BK33" s="271">
        <f t="shared" si="28"/>
        <v>173906.69737748249</v>
      </c>
      <c r="BL33" s="291">
        <f t="shared" si="28"/>
        <v>58461.536269781471</v>
      </c>
    </row>
    <row r="34" spans="1:64" s="255" customFormat="1" x14ac:dyDescent="0.25">
      <c r="A34" s="1493"/>
      <c r="B34" s="126" t="s">
        <v>42</v>
      </c>
      <c r="C34" s="131" t="s">
        <v>157</v>
      </c>
      <c r="D34" s="274">
        <f t="shared" si="23"/>
        <v>-203958.19691361344</v>
      </c>
      <c r="E34" s="253">
        <v>-149195.07121184358</v>
      </c>
      <c r="F34" s="253">
        <v>-9583.7011220322202</v>
      </c>
      <c r="G34" s="253">
        <v>-26426.765730178235</v>
      </c>
      <c r="H34" s="253">
        <v>-9764.1178683065627</v>
      </c>
      <c r="I34" s="253">
        <v>-964.20293251630483</v>
      </c>
      <c r="J34" s="253">
        <v>-1646.0791614220341</v>
      </c>
      <c r="K34" s="253">
        <v>-14.130966359074996</v>
      </c>
      <c r="L34" s="253">
        <v>-885.93520644032685</v>
      </c>
      <c r="M34" s="253">
        <v>-943.24022535945994</v>
      </c>
      <c r="N34" s="253">
        <v>-1099.2176192762192</v>
      </c>
      <c r="O34" s="254">
        <v>-3435.7348698794208</v>
      </c>
      <c r="P34" s="274">
        <f t="shared" si="24"/>
        <v>-803061.56942625379</v>
      </c>
      <c r="Q34" s="253">
        <v>-584240.88667648425</v>
      </c>
      <c r="R34" s="253">
        <v>-37529.323158592655</v>
      </c>
      <c r="S34" s="253">
        <v>-106154.08230729926</v>
      </c>
      <c r="T34" s="253">
        <v>-39221.635459792444</v>
      </c>
      <c r="U34" s="253">
        <v>-3794.578768385059</v>
      </c>
      <c r="V34" s="253">
        <v>-6590.8287613398998</v>
      </c>
      <c r="W34" s="253">
        <v>-55.611804439313673</v>
      </c>
      <c r="X34" s="253">
        <v>-3558.7267766181667</v>
      </c>
      <c r="Y34" s="253">
        <v>-3788.916189771222</v>
      </c>
      <c r="Z34" s="253">
        <v>-4325.9232048330023</v>
      </c>
      <c r="AA34" s="254">
        <v>-13801.056318698382</v>
      </c>
      <c r="AB34" s="274">
        <f t="shared" si="25"/>
        <v>-6332393.4476235155</v>
      </c>
      <c r="AC34" s="253">
        <v>-4620982.4510054644</v>
      </c>
      <c r="AD34" s="253">
        <v>-296833.6309026588</v>
      </c>
      <c r="AE34" s="253">
        <v>-826318.33906157571</v>
      </c>
      <c r="AF34" s="253">
        <v>-305306.7386951145</v>
      </c>
      <c r="AG34" s="253">
        <v>-31606.046372131961</v>
      </c>
      <c r="AH34" s="253">
        <v>-50226.825893544432</v>
      </c>
      <c r="AI34" s="253">
        <v>-463.20537198781926</v>
      </c>
      <c r="AJ34" s="253">
        <v>-27701.630830516606</v>
      </c>
      <c r="AK34" s="253">
        <v>-29493.457667618964</v>
      </c>
      <c r="AL34" s="253">
        <v>-36031.754183988851</v>
      </c>
      <c r="AM34" s="254">
        <v>-107429.36763891138</v>
      </c>
      <c r="AN34" s="289">
        <f t="shared" si="26"/>
        <v>1781853.0381093207</v>
      </c>
      <c r="AO34" s="253">
        <v>1009083.189366898</v>
      </c>
      <c r="AP34" s="253">
        <v>64819.511902157916</v>
      </c>
      <c r="AQ34" s="253">
        <v>439569.57914229855</v>
      </c>
      <c r="AR34" s="253">
        <v>162411.44398408249</v>
      </c>
      <c r="AS34" s="253">
        <v>8537.420694826762</v>
      </c>
      <c r="AT34" s="253">
        <v>0</v>
      </c>
      <c r="AU34" s="253">
        <v>125.12096838061377</v>
      </c>
      <c r="AV34" s="253">
        <v>14736.202296507559</v>
      </c>
      <c r="AW34" s="253">
        <v>15689.385266615001</v>
      </c>
      <c r="AX34" s="253">
        <v>9732.8922516716193</v>
      </c>
      <c r="AY34" s="254">
        <v>57148.292235881978</v>
      </c>
      <c r="AZ34" s="524">
        <v>-614181.35603560461</v>
      </c>
      <c r="BA34" s="296">
        <f t="shared" si="27"/>
        <v>-6171741.531889664</v>
      </c>
      <c r="BB34" s="271">
        <f t="shared" si="28"/>
        <v>-4345335.2195268944</v>
      </c>
      <c r="BC34" s="271">
        <f t="shared" si="28"/>
        <v>-279127.14328112575</v>
      </c>
      <c r="BD34" s="271">
        <f t="shared" si="28"/>
        <v>-519329.60795675463</v>
      </c>
      <c r="BE34" s="271">
        <f t="shared" si="28"/>
        <v>-191881.04803913104</v>
      </c>
      <c r="BF34" s="271">
        <f t="shared" si="28"/>
        <v>-27827.407378206561</v>
      </c>
      <c r="BG34" s="271">
        <f t="shared" si="28"/>
        <v>-58463.733816306369</v>
      </c>
      <c r="BH34" s="271">
        <f t="shared" si="28"/>
        <v>-407.82717440559412</v>
      </c>
      <c r="BI34" s="271">
        <f t="shared" si="28"/>
        <v>-17410.09051706754</v>
      </c>
      <c r="BJ34" s="271">
        <f t="shared" si="28"/>
        <v>-18536.228816134648</v>
      </c>
      <c r="BK34" s="271">
        <f t="shared" si="28"/>
        <v>-31724.002756426453</v>
      </c>
      <c r="BL34" s="291">
        <f t="shared" si="28"/>
        <v>-67517.866591607206</v>
      </c>
    </row>
    <row r="35" spans="1:64" x14ac:dyDescent="0.25">
      <c r="A35" s="1493"/>
      <c r="B35" s="126" t="s">
        <v>43</v>
      </c>
      <c r="C35" s="131" t="s">
        <v>922</v>
      </c>
      <c r="D35" s="274">
        <f t="shared" si="23"/>
        <v>1678762.3865739745</v>
      </c>
      <c r="E35" s="253">
        <v>1017216.9722870466</v>
      </c>
      <c r="F35" s="253">
        <v>102814.68683226824</v>
      </c>
      <c r="G35" s="253">
        <v>260857.10128045475</v>
      </c>
      <c r="H35" s="253">
        <v>108877.950634882</v>
      </c>
      <c r="I35" s="253">
        <v>23277.732917146477</v>
      </c>
      <c r="J35" s="253">
        <v>2276.2539483246792</v>
      </c>
      <c r="K35" s="253">
        <v>397.08319042643996</v>
      </c>
      <c r="L35" s="253">
        <v>10784.032288858471</v>
      </c>
      <c r="M35" s="253">
        <v>94890.384806425107</v>
      </c>
      <c r="N35" s="253">
        <v>17024.679494638178</v>
      </c>
      <c r="O35" s="254">
        <v>40345.508893503589</v>
      </c>
      <c r="P35" s="274">
        <f t="shared" si="24"/>
        <v>2219754.2710451279</v>
      </c>
      <c r="Q35" s="253">
        <v>1364605.3654611045</v>
      </c>
      <c r="R35" s="253">
        <v>137926.79155172905</v>
      </c>
      <c r="S35" s="253">
        <v>334382.17366533761</v>
      </c>
      <c r="T35" s="253">
        <v>139566.24381245865</v>
      </c>
      <c r="U35" s="253">
        <v>29020.699074442164</v>
      </c>
      <c r="V35" s="253">
        <v>5355.9837526882047</v>
      </c>
      <c r="W35" s="253">
        <v>495.0495745398286</v>
      </c>
      <c r="X35" s="253">
        <v>13823.615074786798</v>
      </c>
      <c r="Y35" s="253">
        <v>121636.14858772549</v>
      </c>
      <c r="Z35" s="253">
        <v>21224.923501411427</v>
      </c>
      <c r="AA35" s="254">
        <v>51717.27698890429</v>
      </c>
      <c r="AB35" s="274">
        <f t="shared" si="25"/>
        <v>2441587.9785204409</v>
      </c>
      <c r="AC35" s="253">
        <v>1543959.4261712795</v>
      </c>
      <c r="AD35" s="253">
        <v>156054.91179194918</v>
      </c>
      <c r="AE35" s="253">
        <v>345458.46026290185</v>
      </c>
      <c r="AF35" s="253">
        <v>144189.32433994958</v>
      </c>
      <c r="AG35" s="253">
        <v>29734.090148351839</v>
      </c>
      <c r="AH35" s="253">
        <v>6560.6578471959519</v>
      </c>
      <c r="AI35" s="253">
        <v>507.21895566719502</v>
      </c>
      <c r="AJ35" s="253">
        <v>14281.517243148171</v>
      </c>
      <c r="AK35" s="253">
        <v>125665.30130126087</v>
      </c>
      <c r="AL35" s="253">
        <v>21746.67767871371</v>
      </c>
      <c r="AM35" s="254">
        <v>53430.392780023089</v>
      </c>
      <c r="AN35" s="289">
        <f t="shared" si="26"/>
        <v>2482531.3745854464</v>
      </c>
      <c r="AO35" s="253">
        <v>1691092.7775159783</v>
      </c>
      <c r="AP35" s="253">
        <v>170926.3402612124</v>
      </c>
      <c r="AQ35" s="253">
        <v>291279.04299651663</v>
      </c>
      <c r="AR35" s="253">
        <v>121575.62553857389</v>
      </c>
      <c r="AS35" s="253">
        <v>25513.385331113612</v>
      </c>
      <c r="AT35" s="253">
        <v>0</v>
      </c>
      <c r="AU35" s="253">
        <v>435.22006554148732</v>
      </c>
      <c r="AV35" s="253">
        <v>12041.698651573523</v>
      </c>
      <c r="AW35" s="253">
        <v>105956.78760637082</v>
      </c>
      <c r="AX35" s="253">
        <v>18659.772823729883</v>
      </c>
      <c r="AY35" s="254">
        <v>45050.723794835416</v>
      </c>
      <c r="AZ35" s="524">
        <v>-164621.63294817338</v>
      </c>
      <c r="BA35" s="296">
        <f t="shared" si="27"/>
        <v>8658014.3777768183</v>
      </c>
      <c r="BB35" s="271">
        <f t="shared" si="28"/>
        <v>5616874.5414354093</v>
      </c>
      <c r="BC35" s="271">
        <f t="shared" si="28"/>
        <v>567722.73043715884</v>
      </c>
      <c r="BD35" s="271">
        <f t="shared" si="28"/>
        <v>1231976.7782052108</v>
      </c>
      <c r="BE35" s="271">
        <f t="shared" si="28"/>
        <v>514209.14432586409</v>
      </c>
      <c r="BF35" s="271">
        <f t="shared" si="28"/>
        <v>107545.90747105409</v>
      </c>
      <c r="BG35" s="271">
        <f t="shared" si="28"/>
        <v>14192.895548208835</v>
      </c>
      <c r="BH35" s="271">
        <f t="shared" si="28"/>
        <v>1834.5717861749508</v>
      </c>
      <c r="BI35" s="271">
        <f t="shared" si="28"/>
        <v>50930.863258366968</v>
      </c>
      <c r="BJ35" s="271">
        <f t="shared" si="28"/>
        <v>448148.62230178231</v>
      </c>
      <c r="BK35" s="271">
        <f t="shared" si="28"/>
        <v>78656.053498493202</v>
      </c>
      <c r="BL35" s="291">
        <f t="shared" si="28"/>
        <v>190543.90245726638</v>
      </c>
    </row>
    <row r="36" spans="1:64" s="209" customFormat="1" x14ac:dyDescent="0.25">
      <c r="A36" s="1493"/>
      <c r="B36" s="128" t="s">
        <v>455</v>
      </c>
      <c r="C36" s="310" t="s">
        <v>2</v>
      </c>
      <c r="D36" s="275">
        <f t="shared" ref="D36:BL36" si="29">SUM(D29:D35)</f>
        <v>13468935.190587679</v>
      </c>
      <c r="E36" s="280">
        <f t="shared" si="29"/>
        <v>9606468.4289913513</v>
      </c>
      <c r="F36" s="280">
        <f t="shared" si="29"/>
        <v>557379.73232133489</v>
      </c>
      <c r="G36" s="280">
        <f t="shared" si="29"/>
        <v>1795910.2251978132</v>
      </c>
      <c r="H36" s="280">
        <f t="shared" si="29"/>
        <v>542659.80195019685</v>
      </c>
      <c r="I36" s="280">
        <f t="shared" si="29"/>
        <v>110077.35824851804</v>
      </c>
      <c r="J36" s="280">
        <f t="shared" si="29"/>
        <v>83181.817623219205</v>
      </c>
      <c r="K36" s="280">
        <f t="shared" si="29"/>
        <v>2516.8617408059763</v>
      </c>
      <c r="L36" s="280">
        <f t="shared" si="29"/>
        <v>58709.354591923358</v>
      </c>
      <c r="M36" s="280">
        <f>SUM(M29:M35)</f>
        <v>173716.72835274186</v>
      </c>
      <c r="N36" s="280">
        <f t="shared" si="29"/>
        <v>250672.86265702892</v>
      </c>
      <c r="O36" s="281">
        <f t="shared" si="29"/>
        <v>287642.01891274797</v>
      </c>
      <c r="P36" s="275">
        <f t="shared" si="29"/>
        <v>15384059.785335755</v>
      </c>
      <c r="Q36" s="280">
        <f t="shared" si="29"/>
        <v>11117014.032079004</v>
      </c>
      <c r="R36" s="280">
        <f t="shared" si="29"/>
        <v>591424.58202811843</v>
      </c>
      <c r="S36" s="280">
        <f t="shared" si="29"/>
        <v>2068572.8146294556</v>
      </c>
      <c r="T36" s="280">
        <f t="shared" si="29"/>
        <v>671801.8980766295</v>
      </c>
      <c r="U36" s="280">
        <f t="shared" si="29"/>
        <v>83428.314036864002</v>
      </c>
      <c r="V36" s="280">
        <f t="shared" si="29"/>
        <v>136277.13292777195</v>
      </c>
      <c r="W36" s="280">
        <f t="shared" si="29"/>
        <v>1574.2032149635033</v>
      </c>
      <c r="X36" s="280">
        <f t="shared" si="29"/>
        <v>72563.093038032574</v>
      </c>
      <c r="Y36" s="280">
        <f>SUM(Y29:Y35)</f>
        <v>179884.17203924558</v>
      </c>
      <c r="Z36" s="280">
        <f t="shared" si="29"/>
        <v>126380.6734365036</v>
      </c>
      <c r="AA36" s="281">
        <f t="shared" si="29"/>
        <v>335138.86982917081</v>
      </c>
      <c r="AB36" s="275">
        <f t="shared" si="29"/>
        <v>18531189.651733354</v>
      </c>
      <c r="AC36" s="280">
        <f t="shared" si="29"/>
        <v>13026097.220233839</v>
      </c>
      <c r="AD36" s="280">
        <f t="shared" si="29"/>
        <v>810160.87233957555</v>
      </c>
      <c r="AE36" s="280">
        <f t="shared" si="29"/>
        <v>2664712.7167316731</v>
      </c>
      <c r="AF36" s="280">
        <f t="shared" si="29"/>
        <v>922313.5910967493</v>
      </c>
      <c r="AG36" s="280">
        <f t="shared" si="29"/>
        <v>111035.68599091975</v>
      </c>
      <c r="AH36" s="280">
        <f t="shared" si="29"/>
        <v>112630.32749603751</v>
      </c>
      <c r="AI36" s="280">
        <f t="shared" si="29"/>
        <v>2580.6614885291569</v>
      </c>
      <c r="AJ36" s="280">
        <f t="shared" si="29"/>
        <v>120249.34881988773</v>
      </c>
      <c r="AK36" s="280">
        <f>SUM(AK29:AK35)</f>
        <v>243013.04603041633</v>
      </c>
      <c r="AL36" s="280">
        <f t="shared" si="29"/>
        <v>124843.01753756958</v>
      </c>
      <c r="AM36" s="281">
        <f t="shared" si="29"/>
        <v>393553.16396816057</v>
      </c>
      <c r="AN36" s="277">
        <f t="shared" si="29"/>
        <v>49426122.062443696</v>
      </c>
      <c r="AO36" s="280">
        <f t="shared" si="29"/>
        <v>35375122.958824053</v>
      </c>
      <c r="AP36" s="280">
        <f t="shared" si="29"/>
        <v>2647152.5715328874</v>
      </c>
      <c r="AQ36" s="280">
        <f t="shared" si="29"/>
        <v>6533057.1256334418</v>
      </c>
      <c r="AR36" s="280">
        <f t="shared" si="29"/>
        <v>2806845.2080493066</v>
      </c>
      <c r="AS36" s="280">
        <f t="shared" si="29"/>
        <v>345497.28447011736</v>
      </c>
      <c r="AT36" s="280">
        <f t="shared" si="29"/>
        <v>300922.46905417624</v>
      </c>
      <c r="AU36" s="280">
        <f t="shared" si="29"/>
        <v>3220.6566673450811</v>
      </c>
      <c r="AV36" s="280">
        <f t="shared" si="29"/>
        <v>218637.63545657325</v>
      </c>
      <c r="AW36" s="280">
        <f>SUM(AW29:AW35)</f>
        <v>395339.30539353017</v>
      </c>
      <c r="AX36" s="280">
        <f t="shared" si="29"/>
        <v>167507.22563089358</v>
      </c>
      <c r="AY36" s="281">
        <f t="shared" si="29"/>
        <v>632819.62173137849</v>
      </c>
      <c r="AZ36" s="293">
        <f t="shared" si="29"/>
        <v>-90380.97637448</v>
      </c>
      <c r="BA36" s="297">
        <f t="shared" si="29"/>
        <v>96719925.713726029</v>
      </c>
      <c r="BB36" s="280">
        <f t="shared" si="29"/>
        <v>69124702.640128255</v>
      </c>
      <c r="BC36" s="280">
        <f t="shared" si="29"/>
        <v>4606117.7582219159</v>
      </c>
      <c r="BD36" s="280">
        <f t="shared" si="29"/>
        <v>13062252.882192384</v>
      </c>
      <c r="BE36" s="280">
        <f t="shared" si="29"/>
        <v>4943620.4991728822</v>
      </c>
      <c r="BF36" s="280">
        <f t="shared" si="29"/>
        <v>650038.64274641918</v>
      </c>
      <c r="BG36" s="280">
        <f t="shared" si="29"/>
        <v>633011.74710120494</v>
      </c>
      <c r="BH36" s="280">
        <f t="shared" si="29"/>
        <v>9892.3831116437177</v>
      </c>
      <c r="BI36" s="280">
        <f t="shared" si="29"/>
        <v>470159.43190641701</v>
      </c>
      <c r="BJ36" s="280">
        <f>SUM(BJ29:BJ35)</f>
        <v>991953.25181593397</v>
      </c>
      <c r="BK36" s="280">
        <f t="shared" si="29"/>
        <v>669403.77926199569</v>
      </c>
      <c r="BL36" s="293">
        <f t="shared" si="29"/>
        <v>1649153.6744414575</v>
      </c>
    </row>
    <row r="37" spans="1:64" ht="16.5" customHeight="1" x14ac:dyDescent="0.25">
      <c r="A37" s="1501" t="s">
        <v>923</v>
      </c>
      <c r="B37" s="124" t="s">
        <v>924</v>
      </c>
      <c r="C37" s="311" t="s">
        <v>923</v>
      </c>
      <c r="D37" s="276">
        <f>SUM(E37:O37)</f>
        <v>1538054.3891365847</v>
      </c>
      <c r="E37" s="251">
        <v>1398308.1484877209</v>
      </c>
      <c r="F37" s="251">
        <v>90419.371286792506</v>
      </c>
      <c r="G37" s="251">
        <v>22317.505383613294</v>
      </c>
      <c r="H37" s="251">
        <v>10881.159632402474</v>
      </c>
      <c r="I37" s="251">
        <v>1188.342148417436</v>
      </c>
      <c r="J37" s="251">
        <v>3291.9381495853113</v>
      </c>
      <c r="K37" s="251">
        <v>20.271333694366064</v>
      </c>
      <c r="L37" s="251">
        <v>3381.0204013718276</v>
      </c>
      <c r="M37" s="251">
        <v>5176.5471367905393</v>
      </c>
      <c r="N37" s="251">
        <v>869.12004183509862</v>
      </c>
      <c r="O37" s="252">
        <v>2200.9651343608184</v>
      </c>
      <c r="P37" s="273">
        <f>SUM(Q37:AA37)</f>
        <v>1589568.3289028818</v>
      </c>
      <c r="Q37" s="251">
        <v>1476812.2193935015</v>
      </c>
      <c r="R37" s="251">
        <v>59752.670586878026</v>
      </c>
      <c r="S37" s="251">
        <v>30806.213485149416</v>
      </c>
      <c r="T37" s="251">
        <v>9643.8365583300747</v>
      </c>
      <c r="U37" s="251">
        <v>-175.78078879467557</v>
      </c>
      <c r="V37" s="251">
        <v>3809.1581495853106</v>
      </c>
      <c r="W37" s="251">
        <v>20.383699100252624</v>
      </c>
      <c r="X37" s="251">
        <v>592.72254458809812</v>
      </c>
      <c r="Y37" s="251">
        <v>5215.4582657839655</v>
      </c>
      <c r="Z37" s="251">
        <v>873.93763438906501</v>
      </c>
      <c r="AA37" s="252">
        <v>2217.509374370627</v>
      </c>
      <c r="AB37" s="276">
        <f>SUM(AC37:AM37)</f>
        <v>2239869.8918861332</v>
      </c>
      <c r="AC37" s="251">
        <v>2040380.4869314232</v>
      </c>
      <c r="AD37" s="251">
        <v>133663.75967337925</v>
      </c>
      <c r="AE37" s="251">
        <v>23252.328873727285</v>
      </c>
      <c r="AF37" s="251">
        <v>11357.595451438248</v>
      </c>
      <c r="AG37" s="251">
        <v>1211.8485635158081</v>
      </c>
      <c r="AH37" s="251">
        <v>7485.4281495853111</v>
      </c>
      <c r="AI37" s="251">
        <v>20.672317859618449</v>
      </c>
      <c r="AJ37" s="251">
        <v>14036.051142714878</v>
      </c>
      <c r="AK37" s="251">
        <v>5315.4043451577563</v>
      </c>
      <c r="AL37" s="251">
        <v>886.31197304859461</v>
      </c>
      <c r="AM37" s="252">
        <v>2260.0044642838152</v>
      </c>
      <c r="AN37" s="276">
        <f>SUM(AO37:AY37)</f>
        <v>4187742.1574379345</v>
      </c>
      <c r="AO37" s="251">
        <v>3728423.9151300355</v>
      </c>
      <c r="AP37" s="251">
        <v>329806.05335931754</v>
      </c>
      <c r="AQ37" s="251">
        <v>51948.419638087064</v>
      </c>
      <c r="AR37" s="251">
        <v>43592.664377052621</v>
      </c>
      <c r="AS37" s="251">
        <v>2943.0729461045676</v>
      </c>
      <c r="AT37" s="251">
        <v>0</v>
      </c>
      <c r="AU37" s="251">
        <v>11.034852276462354</v>
      </c>
      <c r="AV37" s="249">
        <v>25097.886873312516</v>
      </c>
      <c r="AW37" s="251">
        <v>3821.2700516235209</v>
      </c>
      <c r="AX37" s="251">
        <v>473.11200223735534</v>
      </c>
      <c r="AY37" s="252">
        <v>1624.7282078870505</v>
      </c>
      <c r="AZ37" s="854">
        <v>-54628.561512552158</v>
      </c>
      <c r="BA37" s="294">
        <f>SUM(BB37:BL37)+AZ37</f>
        <v>9500606.2058509849</v>
      </c>
      <c r="BB37" s="273">
        <f t="shared" ref="BB37:BL39" si="30">E37+Q37+AC37+AO37</f>
        <v>8643924.7699426822</v>
      </c>
      <c r="BC37" s="273">
        <f t="shared" si="30"/>
        <v>613641.85490636737</v>
      </c>
      <c r="BD37" s="273">
        <f t="shared" si="30"/>
        <v>128324.46738057706</v>
      </c>
      <c r="BE37" s="273">
        <f t="shared" si="30"/>
        <v>75475.256019223423</v>
      </c>
      <c r="BF37" s="273">
        <f t="shared" si="30"/>
        <v>5167.4828692431365</v>
      </c>
      <c r="BG37" s="273">
        <f t="shared" si="30"/>
        <v>14586.524448755932</v>
      </c>
      <c r="BH37" s="273">
        <f t="shared" si="30"/>
        <v>72.362202930699496</v>
      </c>
      <c r="BI37" s="273">
        <f t="shared" si="30"/>
        <v>43107.680961987324</v>
      </c>
      <c r="BJ37" s="273">
        <f t="shared" si="30"/>
        <v>19528.679799355781</v>
      </c>
      <c r="BK37" s="273">
        <f t="shared" si="30"/>
        <v>3102.4816515101134</v>
      </c>
      <c r="BL37" s="298">
        <f t="shared" si="30"/>
        <v>8303.2071809023109</v>
      </c>
    </row>
    <row r="38" spans="1:64" ht="16.5" customHeight="1" x14ac:dyDescent="0.25">
      <c r="A38" s="1502"/>
      <c r="B38" s="126" t="s">
        <v>925</v>
      </c>
      <c r="C38" s="312" t="s">
        <v>928</v>
      </c>
      <c r="D38" s="289">
        <f>SUM(E38:O38)</f>
        <v>-302994.71889636264</v>
      </c>
      <c r="E38" s="253">
        <v>-180825.97008734735</v>
      </c>
      <c r="F38" s="253">
        <v>-12957.211853099325</v>
      </c>
      <c r="G38" s="253">
        <v>-63090.554195306016</v>
      </c>
      <c r="H38" s="253">
        <v>-21137.764251208031</v>
      </c>
      <c r="I38" s="253">
        <v>-2474.2945311413409</v>
      </c>
      <c r="J38" s="253">
        <v>-2382.5611383715582</v>
      </c>
      <c r="K38" s="253">
        <v>-25.357180290310751</v>
      </c>
      <c r="L38" s="253">
        <v>-2749.601265982335</v>
      </c>
      <c r="M38" s="253">
        <v>-2721.2065133679139</v>
      </c>
      <c r="N38" s="253">
        <v>-1865.1518821960933</v>
      </c>
      <c r="O38" s="254">
        <v>-12765.045998052354</v>
      </c>
      <c r="P38" s="274">
        <f>SUM(Q38:AA38)</f>
        <v>-285972.62020218075</v>
      </c>
      <c r="Q38" s="253">
        <v>-139869.74398501782</v>
      </c>
      <c r="R38" s="253">
        <v>-10022.464714427941</v>
      </c>
      <c r="S38" s="253">
        <v>-78490.467870026172</v>
      </c>
      <c r="T38" s="253">
        <v>-26297.328133584077</v>
      </c>
      <c r="U38" s="253">
        <v>-3155.6942111647008</v>
      </c>
      <c r="V38" s="253">
        <v>-3038.698221847063</v>
      </c>
      <c r="W38" s="253">
        <v>-32.34033218215211</v>
      </c>
      <c r="X38" s="253">
        <v>-3420.7575535772794</v>
      </c>
      <c r="Y38" s="253">
        <v>-3385.4318626527674</v>
      </c>
      <c r="Z38" s="253">
        <v>-2378.7988549908555</v>
      </c>
      <c r="AA38" s="254">
        <v>-15880.894462709904</v>
      </c>
      <c r="AB38" s="289">
        <f>SUM(AC38:AM38)</f>
        <v>-1183755.0478150835</v>
      </c>
      <c r="AC38" s="253">
        <v>-684343.3005727469</v>
      </c>
      <c r="AD38" s="253">
        <v>-49037.099712430958</v>
      </c>
      <c r="AE38" s="253">
        <v>-261038.5755037418</v>
      </c>
      <c r="AF38" s="253">
        <v>-87457.971162976217</v>
      </c>
      <c r="AG38" s="253">
        <v>-9690.8660813663537</v>
      </c>
      <c r="AH38" s="253">
        <v>-9331.5814394885401</v>
      </c>
      <c r="AI38" s="253">
        <v>-99.314384484822142</v>
      </c>
      <c r="AJ38" s="253">
        <v>-11376.536580316093</v>
      </c>
      <c r="AK38" s="253">
        <v>-11259.052657900318</v>
      </c>
      <c r="AL38" s="253">
        <v>-7305.0871205026415</v>
      </c>
      <c r="AM38" s="254">
        <v>-52815.662599128707</v>
      </c>
      <c r="AN38" s="289">
        <f>SUM(AO38:AY38)</f>
        <v>1121882.1201112228</v>
      </c>
      <c r="AO38" s="253">
        <v>762175.23290772527</v>
      </c>
      <c r="AP38" s="253">
        <v>54614.201473385227</v>
      </c>
      <c r="AQ38" s="253">
        <v>261424.73129868152</v>
      </c>
      <c r="AR38" s="253">
        <v>87587.34821888867</v>
      </c>
      <c r="AS38" s="253">
        <v>-67731.410773662341</v>
      </c>
      <c r="AT38" s="253">
        <v>0</v>
      </c>
      <c r="AU38" s="253">
        <v>-694.12819399176988</v>
      </c>
      <c r="AV38" s="253">
        <v>11393.365953209946</v>
      </c>
      <c r="AW38" s="253">
        <v>11275.708236184062</v>
      </c>
      <c r="AX38" s="253">
        <v>-51056.722107379806</v>
      </c>
      <c r="AY38" s="254">
        <v>52893.793098181872</v>
      </c>
      <c r="AZ38" s="524">
        <v>-578358.16522560094</v>
      </c>
      <c r="BA38" s="296">
        <f>SUM(BB38:BL38)+AZ38</f>
        <v>-1229198.4320280049</v>
      </c>
      <c r="BB38" s="274">
        <f t="shared" si="30"/>
        <v>-242863.78173738683</v>
      </c>
      <c r="BC38" s="274">
        <f t="shared" si="30"/>
        <v>-17402.574806573</v>
      </c>
      <c r="BD38" s="274">
        <f t="shared" si="30"/>
        <v>-141194.86627039249</v>
      </c>
      <c r="BE38" s="274">
        <f t="shared" si="30"/>
        <v>-47305.715328879669</v>
      </c>
      <c r="BF38" s="274">
        <f t="shared" si="30"/>
        <v>-83052.265597334743</v>
      </c>
      <c r="BG38" s="274">
        <f t="shared" si="30"/>
        <v>-14752.840799707161</v>
      </c>
      <c r="BH38" s="274">
        <f t="shared" si="30"/>
        <v>-851.14009094905487</v>
      </c>
      <c r="BI38" s="274">
        <f t="shared" si="30"/>
        <v>-6153.5294466657597</v>
      </c>
      <c r="BJ38" s="274">
        <f t="shared" si="30"/>
        <v>-6089.9827977369387</v>
      </c>
      <c r="BK38" s="274">
        <f t="shared" si="30"/>
        <v>-62605.759965069396</v>
      </c>
      <c r="BL38" s="300">
        <f t="shared" si="30"/>
        <v>-28567.809961709099</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1235059.670240222</v>
      </c>
      <c r="E40" s="275">
        <f t="shared" si="31"/>
        <v>1217482.1784003736</v>
      </c>
      <c r="F40" s="275">
        <f t="shared" si="31"/>
        <v>77462.159433693188</v>
      </c>
      <c r="G40" s="275">
        <f t="shared" si="31"/>
        <v>-40773.048811692723</v>
      </c>
      <c r="H40" s="275">
        <f t="shared" si="31"/>
        <v>-10256.604618805557</v>
      </c>
      <c r="I40" s="275">
        <f t="shared" si="31"/>
        <v>-1285.952382723905</v>
      </c>
      <c r="J40" s="275">
        <f t="shared" si="31"/>
        <v>909.37701121375312</v>
      </c>
      <c r="K40" s="275">
        <f t="shared" si="31"/>
        <v>-5.0858465959446875</v>
      </c>
      <c r="L40" s="275">
        <f t="shared" si="31"/>
        <v>631.41913538949257</v>
      </c>
      <c r="M40" s="275">
        <f t="shared" si="31"/>
        <v>2455.3406234226254</v>
      </c>
      <c r="N40" s="275">
        <f t="shared" si="31"/>
        <v>-996.03184036099469</v>
      </c>
      <c r="O40" s="283">
        <f t="shared" si="31"/>
        <v>-10564.080863691535</v>
      </c>
      <c r="P40" s="275">
        <f t="shared" ref="P40:BL40" si="32">SUM(P37:P39)</f>
        <v>1303595.7087007011</v>
      </c>
      <c r="Q40" s="275">
        <f t="shared" si="32"/>
        <v>1336942.4754084838</v>
      </c>
      <c r="R40" s="275">
        <f t="shared" si="32"/>
        <v>49730.205872450082</v>
      </c>
      <c r="S40" s="275">
        <f t="shared" si="32"/>
        <v>-47684.254384876753</v>
      </c>
      <c r="T40" s="275">
        <f t="shared" si="32"/>
        <v>-16653.491575254004</v>
      </c>
      <c r="U40" s="275">
        <f t="shared" si="32"/>
        <v>-3331.4749999593764</v>
      </c>
      <c r="V40" s="275">
        <f>SUM(V37:V39)</f>
        <v>770.45992773824764</v>
      </c>
      <c r="W40" s="275">
        <f t="shared" si="32"/>
        <v>-11.956633081899486</v>
      </c>
      <c r="X40" s="275">
        <f t="shared" si="32"/>
        <v>-2828.0350089891813</v>
      </c>
      <c r="Y40" s="275">
        <f>SUM(Y37:Y39)</f>
        <v>1830.0264031311981</v>
      </c>
      <c r="Z40" s="275">
        <f t="shared" si="32"/>
        <v>-1504.8612206017906</v>
      </c>
      <c r="AA40" s="283">
        <f t="shared" si="32"/>
        <v>-13663.385088339277</v>
      </c>
      <c r="AB40" s="277">
        <f t="shared" si="32"/>
        <v>1056114.8440710497</v>
      </c>
      <c r="AC40" s="275">
        <f t="shared" si="32"/>
        <v>1356037.1863586763</v>
      </c>
      <c r="AD40" s="275">
        <f t="shared" si="32"/>
        <v>84626.65996094828</v>
      </c>
      <c r="AE40" s="275">
        <f t="shared" si="32"/>
        <v>-237786.2466300145</v>
      </c>
      <c r="AF40" s="275">
        <f t="shared" si="32"/>
        <v>-76100.37571153797</v>
      </c>
      <c r="AG40" s="275">
        <f t="shared" si="32"/>
        <v>-8479.0175178505451</v>
      </c>
      <c r="AH40" s="275">
        <f t="shared" si="32"/>
        <v>-1846.1532899032291</v>
      </c>
      <c r="AI40" s="275">
        <f t="shared" si="32"/>
        <v>-78.642066625203697</v>
      </c>
      <c r="AJ40" s="275">
        <f>SUM(AJ37:AJ39)</f>
        <v>2659.5145623987846</v>
      </c>
      <c r="AK40" s="275">
        <f>SUM(AK37:AK39)</f>
        <v>-5943.6483127425618</v>
      </c>
      <c r="AL40" s="275">
        <f t="shared" si="32"/>
        <v>-6418.7751474540473</v>
      </c>
      <c r="AM40" s="283">
        <f t="shared" si="32"/>
        <v>-50555.658134844889</v>
      </c>
      <c r="AN40" s="277">
        <f t="shared" si="32"/>
        <v>5309624.2775491569</v>
      </c>
      <c r="AO40" s="275">
        <f t="shared" si="32"/>
        <v>4490599.1480377605</v>
      </c>
      <c r="AP40" s="275">
        <f t="shared" si="32"/>
        <v>384420.25483270275</v>
      </c>
      <c r="AQ40" s="275">
        <f t="shared" si="32"/>
        <v>313373.15093676856</v>
      </c>
      <c r="AR40" s="275">
        <f t="shared" si="32"/>
        <v>131180.01259594128</v>
      </c>
      <c r="AS40" s="275">
        <f t="shared" si="32"/>
        <v>-64788.337827557771</v>
      </c>
      <c r="AT40" s="275">
        <f t="shared" si="32"/>
        <v>0</v>
      </c>
      <c r="AU40" s="275">
        <f t="shared" si="32"/>
        <v>-683.09334171530747</v>
      </c>
      <c r="AV40" s="275">
        <f t="shared" si="32"/>
        <v>36491.252826522461</v>
      </c>
      <c r="AW40" s="275">
        <f>SUM(AW37:AW39)</f>
        <v>15096.978287807582</v>
      </c>
      <c r="AX40" s="275">
        <f t="shared" si="32"/>
        <v>-50583.610105142448</v>
      </c>
      <c r="AY40" s="283">
        <f t="shared" si="32"/>
        <v>54518.52130606892</v>
      </c>
      <c r="AZ40" s="299">
        <f t="shared" si="32"/>
        <v>-632986.72673815314</v>
      </c>
      <c r="BA40" s="297">
        <f t="shared" si="32"/>
        <v>8271407.77382298</v>
      </c>
      <c r="BB40" s="275">
        <f>SUM(BB37:BB39)</f>
        <v>8401060.9882052951</v>
      </c>
      <c r="BC40" s="275">
        <f>SUM(BC37:BC39)</f>
        <v>596239.28009979439</v>
      </c>
      <c r="BD40" s="275">
        <f>SUM(BD37:BD39)</f>
        <v>-12870.398889815435</v>
      </c>
      <c r="BE40" s="275">
        <f>SUM(BE37:BE39)</f>
        <v>28169.540690343754</v>
      </c>
      <c r="BF40" s="275">
        <f t="shared" si="32"/>
        <v>-77884.78272809161</v>
      </c>
      <c r="BG40" s="275">
        <f t="shared" si="32"/>
        <v>-166.31635095122874</v>
      </c>
      <c r="BH40" s="275">
        <f t="shared" si="32"/>
        <v>-778.77788801835538</v>
      </c>
      <c r="BI40" s="275">
        <f t="shared" si="32"/>
        <v>36954.151515321566</v>
      </c>
      <c r="BJ40" s="275">
        <f>SUM(BJ37:BJ39)</f>
        <v>13438.697001618842</v>
      </c>
      <c r="BK40" s="275">
        <f t="shared" si="32"/>
        <v>-59503.278313559284</v>
      </c>
      <c r="BL40" s="299">
        <f t="shared" si="32"/>
        <v>-20264.602780806788</v>
      </c>
    </row>
    <row r="41" spans="1:64" ht="14.85" customHeight="1" x14ac:dyDescent="0.25">
      <c r="A41" s="1501" t="s">
        <v>305</v>
      </c>
      <c r="B41" s="124">
        <v>5.0999999999999996</v>
      </c>
      <c r="C41" s="311" t="s">
        <v>37</v>
      </c>
      <c r="D41" s="273">
        <f>SUM(E41:O41)</f>
        <v>3343117.0285104061</v>
      </c>
      <c r="E41" s="251">
        <v>1771449.0934075688</v>
      </c>
      <c r="F41" s="251">
        <v>577749.76751508098</v>
      </c>
      <c r="G41" s="251">
        <v>289299.61316071119</v>
      </c>
      <c r="H41" s="251">
        <v>424131.27969335014</v>
      </c>
      <c r="I41" s="251">
        <v>17780.470664326953</v>
      </c>
      <c r="J41" s="251">
        <v>182241.05562265497</v>
      </c>
      <c r="K41" s="251">
        <v>439.8409062361618</v>
      </c>
      <c r="L41" s="251">
        <v>32887.595635607679</v>
      </c>
      <c r="M41" s="251">
        <v>10184.105007693304</v>
      </c>
      <c r="N41" s="251">
        <v>8672.9775113827345</v>
      </c>
      <c r="O41" s="252">
        <v>28281.229385792987</v>
      </c>
      <c r="P41" s="273">
        <f>SUM(Q41:AA41)</f>
        <v>3697096.5669577625</v>
      </c>
      <c r="Q41" s="251">
        <v>1830556.893148022</v>
      </c>
      <c r="R41" s="251">
        <v>676285.59728633252</v>
      </c>
      <c r="S41" s="251">
        <v>305455.64737182931</v>
      </c>
      <c r="T41" s="251">
        <v>466857.41603867873</v>
      </c>
      <c r="U41" s="251">
        <v>18898.769754112374</v>
      </c>
      <c r="V41" s="251">
        <v>313676.09562265495</v>
      </c>
      <c r="W41" s="251">
        <v>1301.291968860058</v>
      </c>
      <c r="X41" s="251">
        <v>29174.205560419243</v>
      </c>
      <c r="Y41" s="251">
        <v>10750.657005224743</v>
      </c>
      <c r="Z41" s="251">
        <v>9969.585425358473</v>
      </c>
      <c r="AA41" s="252">
        <v>34170.407776270273</v>
      </c>
      <c r="AB41" s="273">
        <f>SUM(AC41:AM41)</f>
        <v>4532698.2659434816</v>
      </c>
      <c r="AC41" s="251">
        <v>2206070.3792667403</v>
      </c>
      <c r="AD41" s="251">
        <v>967137.45712359552</v>
      </c>
      <c r="AE41" s="251">
        <v>409153.02871237264</v>
      </c>
      <c r="AF41" s="251">
        <v>643988.82011283247</v>
      </c>
      <c r="AG41" s="251">
        <v>30241.216123585858</v>
      </c>
      <c r="AH41" s="251">
        <v>181529.35562265496</v>
      </c>
      <c r="AI41" s="251">
        <v>196.66978437006873</v>
      </c>
      <c r="AJ41" s="251">
        <v>29304.861953295906</v>
      </c>
      <c r="AK41" s="251">
        <v>11534.57640713163</v>
      </c>
      <c r="AL41" s="251">
        <v>24689.290140277371</v>
      </c>
      <c r="AM41" s="252">
        <v>28852.61069662455</v>
      </c>
      <c r="AN41" s="276">
        <f>SUM(AO41:AY41)</f>
        <v>10421060.684219129</v>
      </c>
      <c r="AO41" s="251">
        <v>5132570.794363481</v>
      </c>
      <c r="AP41" s="251">
        <v>2256840.4830388627</v>
      </c>
      <c r="AQ41" s="251">
        <v>786382.50797039841</v>
      </c>
      <c r="AR41" s="251">
        <v>1585792.0942272008</v>
      </c>
      <c r="AS41" s="251">
        <v>139377.25828788933</v>
      </c>
      <c r="AT41" s="251">
        <v>341572.03</v>
      </c>
      <c r="AU41" s="251">
        <v>1099.5894699146411</v>
      </c>
      <c r="AV41" s="249">
        <v>99407.016703883259</v>
      </c>
      <c r="AW41" s="251">
        <v>11849.034089404471</v>
      </c>
      <c r="AX41" s="251">
        <v>32323.769182312742</v>
      </c>
      <c r="AY41" s="252">
        <v>33846.106885781868</v>
      </c>
      <c r="AZ41" s="854">
        <v>586906.89682336582</v>
      </c>
      <c r="BA41" s="294">
        <f>SUM(BB41:BL41)+AZ41</f>
        <v>22580879.442454137</v>
      </c>
      <c r="BB41" s="274">
        <f t="shared" ref="BB41:BL44" si="33">E41+Q41+AC41+AO41</f>
        <v>10940647.160185812</v>
      </c>
      <c r="BC41" s="274">
        <f t="shared" si="33"/>
        <v>4478013.3049638718</v>
      </c>
      <c r="BD41" s="274">
        <f t="shared" si="33"/>
        <v>1790290.7972153116</v>
      </c>
      <c r="BE41" s="274">
        <f t="shared" si="33"/>
        <v>3120769.6100720624</v>
      </c>
      <c r="BF41" s="274">
        <f t="shared" si="33"/>
        <v>206297.7148299145</v>
      </c>
      <c r="BG41" s="274">
        <f t="shared" si="33"/>
        <v>1019018.5368679649</v>
      </c>
      <c r="BH41" s="274">
        <f t="shared" si="33"/>
        <v>3037.3921293809299</v>
      </c>
      <c r="BI41" s="274">
        <f t="shared" si="33"/>
        <v>190773.67985320609</v>
      </c>
      <c r="BJ41" s="274">
        <f t="shared" si="33"/>
        <v>44318.372509454144</v>
      </c>
      <c r="BK41" s="274">
        <f t="shared" si="33"/>
        <v>75655.622259331314</v>
      </c>
      <c r="BL41" s="298">
        <f t="shared" si="33"/>
        <v>125150.35474446966</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-213690.18109817745</v>
      </c>
      <c r="E43" s="253">
        <v>-111938.07113164975</v>
      </c>
      <c r="F43" s="253">
        <v>-45677.852620827471</v>
      </c>
      <c r="G43" s="253">
        <v>-13924.063013809904</v>
      </c>
      <c r="H43" s="253">
        <v>-25783.555204177454</v>
      </c>
      <c r="I43" s="253">
        <v>-1974.688428245398</v>
      </c>
      <c r="J43" s="253">
        <v>-11094.920470092102</v>
      </c>
      <c r="K43" s="253">
        <v>-31.295591250670125</v>
      </c>
      <c r="L43" s="253">
        <v>-1552.2703613295462</v>
      </c>
      <c r="M43" s="253">
        <v>-52.32120863573666</v>
      </c>
      <c r="N43" s="253">
        <v>-702.78489175661105</v>
      </c>
      <c r="O43" s="254">
        <v>-958.35817640283381</v>
      </c>
      <c r="P43" s="274">
        <f>SUM(Q43:AA43)</f>
        <v>-326086.01282662962</v>
      </c>
      <c r="Q43" s="253">
        <v>-157069.36729993467</v>
      </c>
      <c r="R43" s="253">
        <v>-64094.291944114681</v>
      </c>
      <c r="S43" s="253">
        <v>-26274.163423157628</v>
      </c>
      <c r="T43" s="253">
        <v>-48652.562286789238</v>
      </c>
      <c r="U43" s="253">
        <v>-3460.3322750938469</v>
      </c>
      <c r="V43" s="253">
        <v>-20412.748358539829</v>
      </c>
      <c r="W43" s="253">
        <v>-54.840623423849152</v>
      </c>
      <c r="X43" s="253">
        <v>-2929.0735836261451</v>
      </c>
      <c r="Y43" s="253">
        <v>-98.728078494692653</v>
      </c>
      <c r="Z43" s="253">
        <v>-1231.5204812105803</v>
      </c>
      <c r="AA43" s="254">
        <v>-1808.3844722444705</v>
      </c>
      <c r="AB43" s="274">
        <f>SUM(AC43:AM43)</f>
        <v>-1943144.3868370934</v>
      </c>
      <c r="AC43" s="253">
        <v>-984386.65155776939</v>
      </c>
      <c r="AD43" s="253">
        <v>-401692.3637971477</v>
      </c>
      <c r="AE43" s="253">
        <v>-143112.24934159752</v>
      </c>
      <c r="AF43" s="253">
        <v>-265004.73156674154</v>
      </c>
      <c r="AG43" s="253">
        <v>-17542.065533679983</v>
      </c>
      <c r="AH43" s="253">
        <v>-98543.018677659653</v>
      </c>
      <c r="AI43" s="253">
        <v>-278.01313097394279</v>
      </c>
      <c r="AJ43" s="253">
        <v>-15954.316119931238</v>
      </c>
      <c r="AK43" s="253">
        <v>-537.76012423276688</v>
      </c>
      <c r="AL43" s="253">
        <v>-6243.1614278658253</v>
      </c>
      <c r="AM43" s="254">
        <v>-9850.0555594938578</v>
      </c>
      <c r="AN43" s="289">
        <f>SUM(AO43:AY43)</f>
        <v>1492517.1547013051</v>
      </c>
      <c r="AO43" s="253">
        <v>612018.18022205913</v>
      </c>
      <c r="AP43" s="253">
        <v>249742.34373372153</v>
      </c>
      <c r="AQ43" s="253">
        <v>222798.70299372025</v>
      </c>
      <c r="AR43" s="253">
        <v>412562.24223922845</v>
      </c>
      <c r="AS43" s="253">
        <v>-33252.559548977202</v>
      </c>
      <c r="AT43" s="253">
        <v>0</v>
      </c>
      <c r="AU43" s="253">
        <v>-526.99884032238515</v>
      </c>
      <c r="AV43" s="253">
        <v>24837.852490096317</v>
      </c>
      <c r="AW43" s="253">
        <v>837.19079779691015</v>
      </c>
      <c r="AX43" s="253">
        <v>-11834.472785168944</v>
      </c>
      <c r="AY43" s="254">
        <v>15334.673399151379</v>
      </c>
      <c r="AZ43" s="524">
        <v>-436853.19172810123</v>
      </c>
      <c r="BA43" s="296">
        <f>SUM(BB43:BL43)+AZ43</f>
        <v>-1427256.6177886962</v>
      </c>
      <c r="BB43" s="274">
        <f t="shared" si="33"/>
        <v>-641375.90976729477</v>
      </c>
      <c r="BC43" s="274">
        <f t="shared" si="33"/>
        <v>-261722.16462836834</v>
      </c>
      <c r="BD43" s="274">
        <f t="shared" si="33"/>
        <v>39488.227215155202</v>
      </c>
      <c r="BE43" s="274">
        <f t="shared" si="33"/>
        <v>73121.393181520223</v>
      </c>
      <c r="BF43" s="274">
        <f t="shared" si="33"/>
        <v>-56229.645785996428</v>
      </c>
      <c r="BG43" s="274">
        <f t="shared" si="33"/>
        <v>-130050.68750629158</v>
      </c>
      <c r="BH43" s="274">
        <f t="shared" si="33"/>
        <v>-891.14818597084718</v>
      </c>
      <c r="BI43" s="274">
        <f t="shared" si="33"/>
        <v>4402.1924252093886</v>
      </c>
      <c r="BJ43" s="274">
        <f t="shared" si="33"/>
        <v>148.38138643371394</v>
      </c>
      <c r="BK43" s="274">
        <f t="shared" si="33"/>
        <v>-20011.939586001961</v>
      </c>
      <c r="BL43" s="300">
        <f t="shared" si="33"/>
        <v>2717.8751910102183</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3129426.8474122286</v>
      </c>
      <c r="E45" s="278">
        <f t="shared" ref="E45:BL45" si="34">SUM(E41:E44)</f>
        <v>1659511.0222759191</v>
      </c>
      <c r="F45" s="278">
        <f t="shared" si="34"/>
        <v>532071.91489425348</v>
      </c>
      <c r="G45" s="278">
        <f t="shared" si="34"/>
        <v>275375.55014690128</v>
      </c>
      <c r="H45" s="278">
        <f t="shared" si="34"/>
        <v>398347.72448917269</v>
      </c>
      <c r="I45" s="278">
        <f>SUM(I41:I44)</f>
        <v>15805.782236081555</v>
      </c>
      <c r="J45" s="278">
        <f t="shared" si="34"/>
        <v>171146.13515256287</v>
      </c>
      <c r="K45" s="278">
        <f t="shared" si="34"/>
        <v>408.5453149854917</v>
      </c>
      <c r="L45" s="278">
        <f t="shared" si="34"/>
        <v>31335.325274278133</v>
      </c>
      <c r="M45" s="278">
        <f t="shared" si="34"/>
        <v>10131.783799057568</v>
      </c>
      <c r="N45" s="278">
        <f t="shared" si="34"/>
        <v>7970.1926196261238</v>
      </c>
      <c r="O45" s="283">
        <f t="shared" si="34"/>
        <v>27322.871209390152</v>
      </c>
      <c r="P45" s="278">
        <f t="shared" si="34"/>
        <v>3371010.554131133</v>
      </c>
      <c r="Q45" s="278">
        <f t="shared" si="34"/>
        <v>1673487.5258480874</v>
      </c>
      <c r="R45" s="278">
        <f t="shared" si="34"/>
        <v>612191.30534221779</v>
      </c>
      <c r="S45" s="278">
        <f t="shared" si="34"/>
        <v>279181.48394867167</v>
      </c>
      <c r="T45" s="278">
        <f t="shared" si="34"/>
        <v>418204.85375188949</v>
      </c>
      <c r="U45" s="278">
        <f t="shared" si="34"/>
        <v>15438.437479018528</v>
      </c>
      <c r="V45" s="278">
        <f t="shared" si="34"/>
        <v>293263.34726411512</v>
      </c>
      <c r="W45" s="278">
        <f t="shared" si="34"/>
        <v>1246.4513454362088</v>
      </c>
      <c r="X45" s="278">
        <f t="shared" si="34"/>
        <v>26245.131976793098</v>
      </c>
      <c r="Y45" s="278">
        <f>SUM(Y41:Y44)</f>
        <v>10651.92892673005</v>
      </c>
      <c r="Z45" s="278">
        <f t="shared" si="34"/>
        <v>8738.0649441478927</v>
      </c>
      <c r="AA45" s="284">
        <f t="shared" si="34"/>
        <v>32362.023304025803</v>
      </c>
      <c r="AB45" s="278">
        <f t="shared" si="34"/>
        <v>2589553.8791063884</v>
      </c>
      <c r="AC45" s="278">
        <f t="shared" si="34"/>
        <v>1221683.7277089709</v>
      </c>
      <c r="AD45" s="278">
        <f t="shared" si="34"/>
        <v>565445.09332644776</v>
      </c>
      <c r="AE45" s="278">
        <f t="shared" si="34"/>
        <v>266040.7793707751</v>
      </c>
      <c r="AF45" s="278">
        <f t="shared" si="34"/>
        <v>378984.08854609093</v>
      </c>
      <c r="AG45" s="278">
        <f t="shared" si="34"/>
        <v>12699.150589905876</v>
      </c>
      <c r="AH45" s="278">
        <f t="shared" si="34"/>
        <v>82986.336944995302</v>
      </c>
      <c r="AI45" s="278">
        <f t="shared" si="34"/>
        <v>-81.343346603874068</v>
      </c>
      <c r="AJ45" s="278">
        <f t="shared" si="34"/>
        <v>13350.545833364667</v>
      </c>
      <c r="AK45" s="278">
        <f t="shared" si="34"/>
        <v>10996.816282898862</v>
      </c>
      <c r="AL45" s="278">
        <f t="shared" si="34"/>
        <v>18446.128712411548</v>
      </c>
      <c r="AM45" s="284">
        <f t="shared" si="34"/>
        <v>19002.555137130694</v>
      </c>
      <c r="AN45" s="849">
        <f t="shared" si="34"/>
        <v>11913577.838920435</v>
      </c>
      <c r="AO45" s="278">
        <f t="shared" si="34"/>
        <v>5744588.9745855406</v>
      </c>
      <c r="AP45" s="278">
        <f t="shared" si="34"/>
        <v>2506582.8267725841</v>
      </c>
      <c r="AQ45" s="278">
        <f t="shared" si="34"/>
        <v>1009181.2109641186</v>
      </c>
      <c r="AR45" s="278">
        <f t="shared" si="34"/>
        <v>1998354.3364664293</v>
      </c>
      <c r="AS45" s="278">
        <f t="shared" si="34"/>
        <v>106124.69873891212</v>
      </c>
      <c r="AT45" s="278">
        <f t="shared" si="34"/>
        <v>341572.03</v>
      </c>
      <c r="AU45" s="278">
        <f t="shared" si="34"/>
        <v>572.59062959225594</v>
      </c>
      <c r="AV45" s="275">
        <f t="shared" si="34"/>
        <v>124244.86919397957</v>
      </c>
      <c r="AW45" s="278">
        <f>SUM(AW41:AW44)</f>
        <v>12686.224887201381</v>
      </c>
      <c r="AX45" s="278">
        <f t="shared" si="34"/>
        <v>20489.2963971438</v>
      </c>
      <c r="AY45" s="284">
        <f t="shared" si="34"/>
        <v>49180.780284933251</v>
      </c>
      <c r="AZ45" s="305">
        <f t="shared" si="34"/>
        <v>150053.7050952646</v>
      </c>
      <c r="BA45" s="297">
        <f t="shared" si="34"/>
        <v>21153622.824665442</v>
      </c>
      <c r="BB45" s="275">
        <f t="shared" si="34"/>
        <v>10299271.250418518</v>
      </c>
      <c r="BC45" s="275">
        <f t="shared" si="34"/>
        <v>4216291.140335504</v>
      </c>
      <c r="BD45" s="275">
        <f t="shared" si="34"/>
        <v>1829779.0244304668</v>
      </c>
      <c r="BE45" s="275">
        <f t="shared" si="34"/>
        <v>3193891.0032535824</v>
      </c>
      <c r="BF45" s="275">
        <f t="shared" si="34"/>
        <v>150068.06904391808</v>
      </c>
      <c r="BG45" s="275">
        <f t="shared" si="34"/>
        <v>888967.84936167335</v>
      </c>
      <c r="BH45" s="275">
        <f t="shared" si="34"/>
        <v>2146.2439434100825</v>
      </c>
      <c r="BI45" s="275">
        <f t="shared" si="34"/>
        <v>195175.87227841548</v>
      </c>
      <c r="BJ45" s="275">
        <f>SUM(BJ41:BJ44)</f>
        <v>44466.753895887858</v>
      </c>
      <c r="BK45" s="275">
        <f t="shared" si="34"/>
        <v>55643.682673329356</v>
      </c>
      <c r="BL45" s="299">
        <f t="shared" si="34"/>
        <v>127868.22993547987</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641426.87666339276</v>
      </c>
      <c r="E51" s="251">
        <v>291076.43845383672</v>
      </c>
      <c r="F51" s="251">
        <v>32780.005768381729</v>
      </c>
      <c r="G51" s="251">
        <v>110145.81982260532</v>
      </c>
      <c r="H51" s="251">
        <v>52741.274472049503</v>
      </c>
      <c r="I51" s="251">
        <v>25049.371616857567</v>
      </c>
      <c r="J51" s="251">
        <v>2507.6750535996339</v>
      </c>
      <c r="K51" s="251">
        <v>1087.1027056094167</v>
      </c>
      <c r="L51" s="251">
        <v>5657.356157411783</v>
      </c>
      <c r="M51" s="251">
        <v>27593.208632295413</v>
      </c>
      <c r="N51" s="251">
        <v>66201.209208964618</v>
      </c>
      <c r="O51" s="252">
        <v>26587.414771781121</v>
      </c>
      <c r="P51" s="273">
        <f>SUM(Q51:AA51)</f>
        <v>367300.17050435097</v>
      </c>
      <c r="Q51" s="251">
        <v>188285.37288951839</v>
      </c>
      <c r="R51" s="251">
        <v>22408.49416237745</v>
      </c>
      <c r="S51" s="251">
        <v>47371.331381813245</v>
      </c>
      <c r="T51" s="251">
        <v>29836.857393770424</v>
      </c>
      <c r="U51" s="251">
        <v>8930.1390209171132</v>
      </c>
      <c r="V51" s="251">
        <v>1177.6750535996339</v>
      </c>
      <c r="W51" s="251">
        <v>397.86549344014691</v>
      </c>
      <c r="X51" s="251">
        <v>2236.3874640545582</v>
      </c>
      <c r="Y51" s="251">
        <v>2508.0186627855255</v>
      </c>
      <c r="Z51" s="251">
        <v>43159.862170427637</v>
      </c>
      <c r="AA51" s="252">
        <v>20988.166811646828</v>
      </c>
      <c r="AB51" s="273">
        <f>SUM(AC51:AM51)</f>
        <v>588307.59904556803</v>
      </c>
      <c r="AC51" s="251">
        <v>316559.45671157248</v>
      </c>
      <c r="AD51" s="251">
        <v>47588.663339258579</v>
      </c>
      <c r="AE51" s="251">
        <v>73341.212408295483</v>
      </c>
      <c r="AF51" s="251">
        <v>51835.811152647999</v>
      </c>
      <c r="AG51" s="251">
        <v>18667.510211802044</v>
      </c>
      <c r="AH51" s="251">
        <v>3522.305053599634</v>
      </c>
      <c r="AI51" s="251">
        <v>342.08399640903565</v>
      </c>
      <c r="AJ51" s="251">
        <v>5135.070034952264</v>
      </c>
      <c r="AK51" s="251">
        <v>5789.4181082494124</v>
      </c>
      <c r="AL51" s="251">
        <v>44637.117576641482</v>
      </c>
      <c r="AM51" s="252">
        <v>20888.95045213959</v>
      </c>
      <c r="AN51" s="276">
        <f>SUM(AO51:AY51)</f>
        <v>2256334.5833338778</v>
      </c>
      <c r="AO51" s="251">
        <v>1508516.3951448523</v>
      </c>
      <c r="AP51" s="251">
        <v>185295.37071696908</v>
      </c>
      <c r="AQ51" s="251">
        <v>164949.09998970624</v>
      </c>
      <c r="AR51" s="251">
        <v>134965.07125041744</v>
      </c>
      <c r="AS51" s="251">
        <v>105601.71723793235</v>
      </c>
      <c r="AT51" s="251">
        <v>2906</v>
      </c>
      <c r="AU51" s="251">
        <v>803.97566319498435</v>
      </c>
      <c r="AV51" s="249">
        <v>12553.436793764264</v>
      </c>
      <c r="AW51" s="251">
        <v>29829.541564107483</v>
      </c>
      <c r="AX51" s="251">
        <v>68971.835266423222</v>
      </c>
      <c r="AY51" s="252">
        <v>41942.139706510497</v>
      </c>
      <c r="AZ51" s="854">
        <v>15288.52015652</v>
      </c>
      <c r="BA51" s="294">
        <f>SUM(BB51:BL51)+AZ51</f>
        <v>3868657.7497037095</v>
      </c>
      <c r="BB51" s="274">
        <f t="shared" ref="BB51:BL54" si="37">E51+Q51+AC51+AO51</f>
        <v>2304437.66319978</v>
      </c>
      <c r="BC51" s="274">
        <f t="shared" si="37"/>
        <v>288072.53398698685</v>
      </c>
      <c r="BD51" s="274">
        <f t="shared" si="37"/>
        <v>395807.46360242029</v>
      </c>
      <c r="BE51" s="274">
        <f t="shared" si="37"/>
        <v>269379.01426888537</v>
      </c>
      <c r="BF51" s="274">
        <f t="shared" si="37"/>
        <v>158248.73808750906</v>
      </c>
      <c r="BG51" s="274">
        <f t="shared" si="37"/>
        <v>10113.655160798902</v>
      </c>
      <c r="BH51" s="274">
        <f t="shared" si="37"/>
        <v>2631.0278586535837</v>
      </c>
      <c r="BI51" s="274">
        <f t="shared" si="37"/>
        <v>25582.25045018287</v>
      </c>
      <c r="BJ51" s="274">
        <f t="shared" si="37"/>
        <v>65720.186967437839</v>
      </c>
      <c r="BK51" s="274">
        <f t="shared" si="37"/>
        <v>222970.02422245697</v>
      </c>
      <c r="BL51" s="298">
        <f t="shared" si="37"/>
        <v>110406.67174207803</v>
      </c>
    </row>
    <row r="52" spans="1:64" s="255" customFormat="1" ht="16.5" customHeight="1" x14ac:dyDescent="0.25">
      <c r="A52" s="1505"/>
      <c r="B52" s="126">
        <v>7.2</v>
      </c>
      <c r="C52" s="131" t="s">
        <v>21</v>
      </c>
      <c r="D52" s="274">
        <f>SUM(E52:O52)</f>
        <v>320098.02750000008</v>
      </c>
      <c r="E52" s="253">
        <v>269458.00200000004</v>
      </c>
      <c r="F52" s="253">
        <v>8314.0830000000005</v>
      </c>
      <c r="G52" s="253">
        <v>18126.5445</v>
      </c>
      <c r="H52" s="253">
        <v>3980.7449999999999</v>
      </c>
      <c r="I52" s="253">
        <v>5489.4510000000009</v>
      </c>
      <c r="J52" s="253">
        <v>2271.645</v>
      </c>
      <c r="K52" s="253">
        <v>113.39999999999999</v>
      </c>
      <c r="L52" s="253">
        <v>481.95</v>
      </c>
      <c r="M52" s="253">
        <v>60.75</v>
      </c>
      <c r="N52" s="253">
        <v>10594.556999999999</v>
      </c>
      <c r="O52" s="254">
        <v>1206.8999999999999</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320098.02750000008</v>
      </c>
      <c r="BB52" s="274">
        <f t="shared" si="37"/>
        <v>269458.00200000004</v>
      </c>
      <c r="BC52" s="274">
        <f t="shared" si="37"/>
        <v>8314.0830000000005</v>
      </c>
      <c r="BD52" s="274">
        <f t="shared" si="37"/>
        <v>18126.5445</v>
      </c>
      <c r="BE52" s="274">
        <f t="shared" si="37"/>
        <v>3980.7449999999999</v>
      </c>
      <c r="BF52" s="274">
        <f t="shared" si="37"/>
        <v>5489.4510000000009</v>
      </c>
      <c r="BG52" s="274">
        <f t="shared" si="37"/>
        <v>2271.645</v>
      </c>
      <c r="BH52" s="274">
        <f t="shared" si="37"/>
        <v>113.39999999999999</v>
      </c>
      <c r="BI52" s="274">
        <f t="shared" si="37"/>
        <v>481.95</v>
      </c>
      <c r="BJ52" s="274">
        <f t="shared" si="37"/>
        <v>60.75</v>
      </c>
      <c r="BK52" s="274">
        <f t="shared" si="37"/>
        <v>10594.556999999999</v>
      </c>
      <c r="BL52" s="300">
        <f t="shared" si="37"/>
        <v>1206.8999999999999</v>
      </c>
    </row>
    <row r="53" spans="1:64" ht="16.5" customHeight="1" x14ac:dyDescent="0.25">
      <c r="A53" s="1505"/>
      <c r="B53" s="126">
        <v>7.3</v>
      </c>
      <c r="C53" s="131" t="s">
        <v>158</v>
      </c>
      <c r="D53" s="274">
        <f>SUM(E53:O53)</f>
        <v>-3274.2316048386842</v>
      </c>
      <c r="E53" s="253">
        <v>-2911.7626999317154</v>
      </c>
      <c r="F53" s="253">
        <v>-294.30493029453692</v>
      </c>
      <c r="G53" s="253">
        <v>41.059628714856956</v>
      </c>
      <c r="H53" s="253">
        <v>17.137690353679233</v>
      </c>
      <c r="I53" s="253">
        <v>-93.940790363327238</v>
      </c>
      <c r="J53" s="253">
        <v>14.903698958007034</v>
      </c>
      <c r="K53" s="253">
        <v>-1.6024889056603235</v>
      </c>
      <c r="L53" s="253">
        <v>1.6974364878551027</v>
      </c>
      <c r="M53" s="253">
        <v>14.93600883256326</v>
      </c>
      <c r="N53" s="253">
        <v>-68.70565329970691</v>
      </c>
      <c r="O53" s="254">
        <v>6.3504946093002488</v>
      </c>
      <c r="P53" s="274">
        <f>SUM(Q53:AA53)</f>
        <v>242833.19159545095</v>
      </c>
      <c r="Q53" s="253">
        <v>193619.41931571843</v>
      </c>
      <c r="R53" s="253">
        <v>19569.98408789204</v>
      </c>
      <c r="S53" s="253">
        <v>9733.2618169274683</v>
      </c>
      <c r="T53" s="253">
        <v>4062.5215660909194</v>
      </c>
      <c r="U53" s="253">
        <v>5934.1031616342216</v>
      </c>
      <c r="V53" s="253">
        <v>24.252546440022094</v>
      </c>
      <c r="W53" s="253">
        <v>101.22689456607935</v>
      </c>
      <c r="X53" s="253">
        <v>402.38049565999557</v>
      </c>
      <c r="Y53" s="253">
        <v>3540.6088417618012</v>
      </c>
      <c r="Z53" s="253">
        <v>4340.0362386890938</v>
      </c>
      <c r="AA53" s="254">
        <v>1505.3966300708462</v>
      </c>
      <c r="AB53" s="274">
        <f>SUM(AC53:AM53)</f>
        <v>149820.19698613344</v>
      </c>
      <c r="AC53" s="253">
        <v>119261.62445971102</v>
      </c>
      <c r="AD53" s="253">
        <v>12054.307885134875</v>
      </c>
      <c r="AE53" s="253">
        <v>6116.8426770763926</v>
      </c>
      <c r="AF53" s="253">
        <v>2553.0809464912336</v>
      </c>
      <c r="AG53" s="253">
        <v>3652.119545009682</v>
      </c>
      <c r="AH53" s="253">
        <v>24.840455057733095</v>
      </c>
      <c r="AI53" s="253">
        <v>62.299678663422711</v>
      </c>
      <c r="AJ53" s="253">
        <v>252.87495955319736</v>
      </c>
      <c r="AK53" s="253">
        <v>2225.0862735920168</v>
      </c>
      <c r="AL53" s="253">
        <v>2671.0575703914196</v>
      </c>
      <c r="AM53" s="254">
        <v>946.06253545238985</v>
      </c>
      <c r="AN53" s="289">
        <f>SUM(AO53:AY53)</f>
        <v>1012314.6393741766</v>
      </c>
      <c r="AO53" s="253">
        <v>807354.81667096366</v>
      </c>
      <c r="AP53" s="253">
        <v>81602.976454392672</v>
      </c>
      <c r="AQ53" s="253">
        <v>39129.672761287198</v>
      </c>
      <c r="AR53" s="253">
        <v>16332.154878475338</v>
      </c>
      <c r="AS53" s="253">
        <v>26304.398525487602</v>
      </c>
      <c r="AT53" s="253">
        <v>0</v>
      </c>
      <c r="AU53" s="253">
        <v>448.71356355563745</v>
      </c>
      <c r="AV53" s="253">
        <v>1617.6506310882794</v>
      </c>
      <c r="AW53" s="253">
        <v>14233.960614612713</v>
      </c>
      <c r="AX53" s="253">
        <v>19238.297637902291</v>
      </c>
      <c r="AY53" s="254">
        <v>6051.9976364112317</v>
      </c>
      <c r="AZ53" s="524">
        <v>-57195.180998470736</v>
      </c>
      <c r="BA53" s="296">
        <f>SUM(BB53:BL53)+AZ53</f>
        <v>1344498.6153524518</v>
      </c>
      <c r="BB53" s="274">
        <f t="shared" si="37"/>
        <v>1117324.0977464614</v>
      </c>
      <c r="BC53" s="274">
        <f t="shared" si="37"/>
        <v>112932.96349712505</v>
      </c>
      <c r="BD53" s="274">
        <f t="shared" si="37"/>
        <v>55020.836884005912</v>
      </c>
      <c r="BE53" s="274">
        <f t="shared" si="37"/>
        <v>22964.89508141117</v>
      </c>
      <c r="BF53" s="274">
        <f t="shared" si="37"/>
        <v>35796.680441768178</v>
      </c>
      <c r="BG53" s="274">
        <f t="shared" si="37"/>
        <v>63.996700455762223</v>
      </c>
      <c r="BH53" s="274">
        <f t="shared" si="37"/>
        <v>610.63764787947912</v>
      </c>
      <c r="BI53" s="274">
        <f t="shared" si="37"/>
        <v>2274.6035227893271</v>
      </c>
      <c r="BJ53" s="274">
        <f t="shared" si="37"/>
        <v>20014.591738799096</v>
      </c>
      <c r="BK53" s="274">
        <f t="shared" si="37"/>
        <v>26180.6857936831</v>
      </c>
      <c r="BL53" s="300">
        <f t="shared" si="37"/>
        <v>8509.8072965437677</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8">
        <f>SUM(D51:D54)</f>
        <v>958250.67255855422</v>
      </c>
      <c r="E55" s="278">
        <f t="shared" ref="E55:BL55" si="38">SUM(E51:E54)</f>
        <v>557622.67775390495</v>
      </c>
      <c r="F55" s="278">
        <f t="shared" si="38"/>
        <v>40799.783838087191</v>
      </c>
      <c r="G55" s="278">
        <f t="shared" si="38"/>
        <v>128313.42395132018</v>
      </c>
      <c r="H55" s="278">
        <f t="shared" si="38"/>
        <v>56739.157162403186</v>
      </c>
      <c r="I55" s="278">
        <f t="shared" si="38"/>
        <v>30444.881826494242</v>
      </c>
      <c r="J55" s="278">
        <f t="shared" si="38"/>
        <v>4794.2237525576411</v>
      </c>
      <c r="K55" s="278">
        <f t="shared" si="38"/>
        <v>1198.9002167037565</v>
      </c>
      <c r="L55" s="278">
        <f t="shared" si="38"/>
        <v>6141.003593899638</v>
      </c>
      <c r="M55" s="275">
        <f t="shared" si="38"/>
        <v>27668.894641127976</v>
      </c>
      <c r="N55" s="278">
        <f t="shared" si="38"/>
        <v>76727.06055566491</v>
      </c>
      <c r="O55" s="283">
        <f t="shared" si="38"/>
        <v>27800.665266390424</v>
      </c>
      <c r="P55" s="278">
        <f t="shared" si="38"/>
        <v>610133.36209980189</v>
      </c>
      <c r="Q55" s="278">
        <f t="shared" si="38"/>
        <v>381904.79220523685</v>
      </c>
      <c r="R55" s="278">
        <f t="shared" si="38"/>
        <v>41978.478250269487</v>
      </c>
      <c r="S55" s="278">
        <f t="shared" si="38"/>
        <v>57104.593198740709</v>
      </c>
      <c r="T55" s="278">
        <f t="shared" si="38"/>
        <v>33899.378959861344</v>
      </c>
      <c r="U55" s="278">
        <f t="shared" si="38"/>
        <v>14864.242182551334</v>
      </c>
      <c r="V55" s="278">
        <f t="shared" si="38"/>
        <v>1201.927600039656</v>
      </c>
      <c r="W55" s="278">
        <f t="shared" si="38"/>
        <v>499.09238800622626</v>
      </c>
      <c r="X55" s="278">
        <f t="shared" si="38"/>
        <v>2638.7679597145539</v>
      </c>
      <c r="Y55" s="275">
        <f>SUM(Y51:Y54)</f>
        <v>6048.6275045473267</v>
      </c>
      <c r="Z55" s="278">
        <f>SUM(Z51:Z54)</f>
        <v>47499.898409116729</v>
      </c>
      <c r="AA55" s="284">
        <f t="shared" si="38"/>
        <v>22493.563441717673</v>
      </c>
      <c r="AB55" s="278">
        <f t="shared" si="38"/>
        <v>738127.79603170149</v>
      </c>
      <c r="AC55" s="278">
        <f t="shared" si="38"/>
        <v>435821.0811712835</v>
      </c>
      <c r="AD55" s="278">
        <f t="shared" si="38"/>
        <v>59642.971224393455</v>
      </c>
      <c r="AE55" s="278">
        <f t="shared" si="38"/>
        <v>79458.055085371874</v>
      </c>
      <c r="AF55" s="278">
        <f t="shared" si="38"/>
        <v>54388.89209913923</v>
      </c>
      <c r="AG55" s="278">
        <f t="shared" si="38"/>
        <v>22319.629756811726</v>
      </c>
      <c r="AH55" s="278">
        <f t="shared" si="38"/>
        <v>3547.1455086573669</v>
      </c>
      <c r="AI55" s="278">
        <f t="shared" si="38"/>
        <v>404.38367507245835</v>
      </c>
      <c r="AJ55" s="278">
        <f t="shared" si="38"/>
        <v>5387.9449945054612</v>
      </c>
      <c r="AK55" s="275">
        <f t="shared" si="38"/>
        <v>8014.5043818414288</v>
      </c>
      <c r="AL55" s="278">
        <f t="shared" si="38"/>
        <v>47308.175147032904</v>
      </c>
      <c r="AM55" s="284">
        <f t="shared" si="38"/>
        <v>21835.012987591981</v>
      </c>
      <c r="AN55" s="849">
        <f t="shared" si="38"/>
        <v>3268649.2227080544</v>
      </c>
      <c r="AO55" s="278">
        <f t="shared" si="38"/>
        <v>2315871.2118158159</v>
      </c>
      <c r="AP55" s="278">
        <f t="shared" si="38"/>
        <v>266898.34717136173</v>
      </c>
      <c r="AQ55" s="278">
        <f t="shared" si="38"/>
        <v>204078.77275099343</v>
      </c>
      <c r="AR55" s="278">
        <f t="shared" si="38"/>
        <v>151297.22612889277</v>
      </c>
      <c r="AS55" s="278">
        <f t="shared" si="38"/>
        <v>131906.11576341995</v>
      </c>
      <c r="AT55" s="278">
        <f t="shared" si="38"/>
        <v>2906</v>
      </c>
      <c r="AU55" s="278">
        <f t="shared" si="38"/>
        <v>1252.6892267506219</v>
      </c>
      <c r="AV55" s="275">
        <f t="shared" si="38"/>
        <v>14171.087424852543</v>
      </c>
      <c r="AW55" s="275">
        <f>SUM(AW51:AW54)</f>
        <v>44063.502178720199</v>
      </c>
      <c r="AX55" s="278">
        <f t="shared" si="38"/>
        <v>88210.13290432551</v>
      </c>
      <c r="AY55" s="284">
        <f t="shared" si="38"/>
        <v>47994.137342921727</v>
      </c>
      <c r="AZ55" s="305">
        <f t="shared" si="38"/>
        <v>-41906.660841950739</v>
      </c>
      <c r="BA55" s="297">
        <f t="shared" si="38"/>
        <v>5533254.3925561616</v>
      </c>
      <c r="BB55" s="275">
        <f t="shared" si="38"/>
        <v>3691219.7629462415</v>
      </c>
      <c r="BC55" s="275">
        <f t="shared" si="38"/>
        <v>409319.58048411191</v>
      </c>
      <c r="BD55" s="275">
        <f t="shared" si="38"/>
        <v>468954.84498642624</v>
      </c>
      <c r="BE55" s="275">
        <f t="shared" si="38"/>
        <v>296324.65435029654</v>
      </c>
      <c r="BF55" s="275">
        <f t="shared" si="38"/>
        <v>199534.86952927723</v>
      </c>
      <c r="BG55" s="275">
        <f t="shared" si="38"/>
        <v>12449.296861254665</v>
      </c>
      <c r="BH55" s="275">
        <f t="shared" si="38"/>
        <v>3355.0655065330629</v>
      </c>
      <c r="BI55" s="275">
        <f t="shared" si="38"/>
        <v>28338.803972972197</v>
      </c>
      <c r="BJ55" s="275">
        <f>SUM(BJ51:BJ54)</f>
        <v>85795.528706236932</v>
      </c>
      <c r="BK55" s="275">
        <f t="shared" si="38"/>
        <v>259745.26701614007</v>
      </c>
      <c r="BL55" s="299">
        <f t="shared" si="38"/>
        <v>120123.37903862179</v>
      </c>
    </row>
    <row r="56" spans="1:64" ht="14.85" customHeight="1" x14ac:dyDescent="0.25">
      <c r="A56" s="1492" t="s">
        <v>29</v>
      </c>
      <c r="B56" s="124">
        <v>8.1</v>
      </c>
      <c r="C56" s="311" t="s">
        <v>22</v>
      </c>
      <c r="D56" s="273">
        <f t="shared" ref="D56:D62" si="39">SUM(E56:O56)</f>
        <v>11086615.775664074</v>
      </c>
      <c r="E56" s="251">
        <v>4523567.8497094829</v>
      </c>
      <c r="F56" s="251">
        <v>666567.09972898348</v>
      </c>
      <c r="G56" s="251">
        <v>2926876.6504079294</v>
      </c>
      <c r="H56" s="251">
        <v>1470045.0888760246</v>
      </c>
      <c r="I56" s="251">
        <v>9070.085918106799</v>
      </c>
      <c r="J56" s="251">
        <v>106412.86821730385</v>
      </c>
      <c r="K56" s="251">
        <v>1.3212986318909694</v>
      </c>
      <c r="L56" s="251">
        <v>692767.48731077625</v>
      </c>
      <c r="M56" s="251">
        <v>40741.664044084762</v>
      </c>
      <c r="N56" s="251">
        <v>14751.670035237963</v>
      </c>
      <c r="O56" s="252">
        <v>635813.99011751183</v>
      </c>
      <c r="P56" s="276">
        <f t="shared" ref="P56:P62" si="40">SUM(Q56:AA56)</f>
        <v>12390110.431816438</v>
      </c>
      <c r="Q56" s="251">
        <v>4889223.5129542425</v>
      </c>
      <c r="R56" s="251">
        <v>854665.87408952671</v>
      </c>
      <c r="S56" s="251">
        <v>3438211.2559623034</v>
      </c>
      <c r="T56" s="251">
        <v>1532345.1049620176</v>
      </c>
      <c r="U56" s="251">
        <v>4127.5698580061189</v>
      </c>
      <c r="V56" s="251">
        <v>122278.84843248338</v>
      </c>
      <c r="W56" s="251">
        <v>1.4373971284268969</v>
      </c>
      <c r="X56" s="251">
        <v>668521.68024707644</v>
      </c>
      <c r="Y56" s="251">
        <v>28130.690779819546</v>
      </c>
      <c r="Z56" s="251">
        <v>4628.9041084091423</v>
      </c>
      <c r="AA56" s="252">
        <v>847975.55302542634</v>
      </c>
      <c r="AB56" s="273">
        <f t="shared" ref="AB56:AB62" si="41">SUM(AC56:AM56)</f>
        <v>12162245.751194444</v>
      </c>
      <c r="AC56" s="251">
        <v>5068566.672690168</v>
      </c>
      <c r="AD56" s="251">
        <v>807272.84737668047</v>
      </c>
      <c r="AE56" s="251">
        <v>3191475.2089707116</v>
      </c>
      <c r="AF56" s="251">
        <v>1575907.4342852195</v>
      </c>
      <c r="AG56" s="251">
        <v>2135.3160720100714</v>
      </c>
      <c r="AH56" s="251">
        <v>104382.70175567278</v>
      </c>
      <c r="AI56" s="251">
        <v>75.034584337680997</v>
      </c>
      <c r="AJ56" s="251">
        <v>680311.21239906421</v>
      </c>
      <c r="AK56" s="251">
        <v>17744.553834658836</v>
      </c>
      <c r="AL56" s="251">
        <v>3802.2354478265593</v>
      </c>
      <c r="AM56" s="252">
        <v>710572.53377809632</v>
      </c>
      <c r="AN56" s="276">
        <f t="shared" ref="AN56:AN62" si="42">SUM(AO56:AY56)</f>
        <v>51716321.241672888</v>
      </c>
      <c r="AO56" s="251">
        <v>20573866.455118828</v>
      </c>
      <c r="AP56" s="251">
        <v>4607456.6464876253</v>
      </c>
      <c r="AQ56" s="251">
        <v>11904491.700549159</v>
      </c>
      <c r="AR56" s="251">
        <v>8764813.1158733387</v>
      </c>
      <c r="AS56" s="251">
        <v>151844.08636598403</v>
      </c>
      <c r="AT56" s="251">
        <v>676290.88061407174</v>
      </c>
      <c r="AU56" s="251">
        <v>2300.4752264685699</v>
      </c>
      <c r="AV56" s="249">
        <v>2853008.7672184105</v>
      </c>
      <c r="AW56" s="251">
        <v>775483.2744862471</v>
      </c>
      <c r="AX56" s="251">
        <v>23255.454579776604</v>
      </c>
      <c r="AY56" s="252">
        <v>1383510.3851529842</v>
      </c>
      <c r="AZ56" s="854">
        <v>-3664.8799380904074</v>
      </c>
      <c r="BA56" s="294">
        <f t="shared" ref="BA56:BA62" si="43">SUM(BB56:BL56)+AZ56</f>
        <v>87351628.320409775</v>
      </c>
      <c r="BB56" s="273">
        <f t="shared" ref="BB56:BL62" si="44">E56+Q56+AC56+AO56</f>
        <v>35055224.490472719</v>
      </c>
      <c r="BC56" s="273">
        <f t="shared" si="44"/>
        <v>6935962.4676828161</v>
      </c>
      <c r="BD56" s="273">
        <f t="shared" si="44"/>
        <v>21461054.815890104</v>
      </c>
      <c r="BE56" s="273">
        <f t="shared" si="44"/>
        <v>13343110.743996602</v>
      </c>
      <c r="BF56" s="273">
        <f t="shared" si="44"/>
        <v>167177.058214107</v>
      </c>
      <c r="BG56" s="273">
        <f t="shared" si="44"/>
        <v>1009365.2990195318</v>
      </c>
      <c r="BH56" s="273">
        <f t="shared" si="44"/>
        <v>2378.2685065665687</v>
      </c>
      <c r="BI56" s="273">
        <f t="shared" si="44"/>
        <v>4894609.1471753269</v>
      </c>
      <c r="BJ56" s="273">
        <f t="shared" si="44"/>
        <v>862100.18314481026</v>
      </c>
      <c r="BK56" s="273">
        <f t="shared" si="44"/>
        <v>46438.264171250266</v>
      </c>
      <c r="BL56" s="298">
        <f t="shared" si="44"/>
        <v>3577872.462074019</v>
      </c>
    </row>
    <row r="57" spans="1:64" ht="14.85" customHeight="1" x14ac:dyDescent="0.25">
      <c r="A57" s="1493"/>
      <c r="B57" s="126" t="s">
        <v>115</v>
      </c>
      <c r="C57" s="131" t="s">
        <v>446</v>
      </c>
      <c r="D57" s="274">
        <f t="shared" si="39"/>
        <v>113026.56</v>
      </c>
      <c r="E57" s="253">
        <v>13147.2</v>
      </c>
      <c r="F57" s="253">
        <v>0</v>
      </c>
      <c r="G57" s="253">
        <v>99879.360000000001</v>
      </c>
      <c r="H57" s="253">
        <v>0</v>
      </c>
      <c r="I57" s="253">
        <v>0</v>
      </c>
      <c r="J57" s="253">
        <v>0</v>
      </c>
      <c r="K57" s="253">
        <v>0</v>
      </c>
      <c r="L57" s="253">
        <v>0</v>
      </c>
      <c r="M57" s="253">
        <v>0</v>
      </c>
      <c r="N57" s="253">
        <v>0</v>
      </c>
      <c r="O57" s="254">
        <v>0</v>
      </c>
      <c r="P57" s="274">
        <f t="shared" si="40"/>
        <v>57955.68</v>
      </c>
      <c r="Q57" s="253">
        <v>0</v>
      </c>
      <c r="R57" s="253">
        <v>0</v>
      </c>
      <c r="S57" s="253">
        <v>49939.68</v>
      </c>
      <c r="T57" s="253">
        <v>0</v>
      </c>
      <c r="U57" s="253">
        <v>0</v>
      </c>
      <c r="V57" s="253">
        <v>0</v>
      </c>
      <c r="W57" s="253">
        <v>0</v>
      </c>
      <c r="X57" s="253">
        <v>0</v>
      </c>
      <c r="Y57" s="253">
        <v>0</v>
      </c>
      <c r="Z57" s="253">
        <v>0</v>
      </c>
      <c r="AA57" s="254">
        <v>8016</v>
      </c>
      <c r="AB57" s="274">
        <f t="shared" si="41"/>
        <v>117603.95000000001</v>
      </c>
      <c r="AC57" s="253">
        <v>26294.400000000001</v>
      </c>
      <c r="AD57" s="253">
        <v>0</v>
      </c>
      <c r="AE57" s="253">
        <v>48983.15</v>
      </c>
      <c r="AF57" s="253">
        <v>0</v>
      </c>
      <c r="AG57" s="253">
        <v>0</v>
      </c>
      <c r="AH57" s="253">
        <v>0</v>
      </c>
      <c r="AI57" s="253">
        <v>0</v>
      </c>
      <c r="AJ57" s="253">
        <v>0</v>
      </c>
      <c r="AK57" s="253">
        <v>0</v>
      </c>
      <c r="AL57" s="253">
        <v>0</v>
      </c>
      <c r="AM57" s="254">
        <v>42326.400000000001</v>
      </c>
      <c r="AN57" s="289">
        <f t="shared" si="42"/>
        <v>731614.55999999994</v>
      </c>
      <c r="AO57" s="253">
        <v>216212.15000000002</v>
      </c>
      <c r="AP57" s="253">
        <v>233413.16</v>
      </c>
      <c r="AQ57" s="253">
        <v>97514.459999999992</v>
      </c>
      <c r="AR57" s="253">
        <v>122917.46</v>
      </c>
      <c r="AS57" s="253">
        <v>0</v>
      </c>
      <c r="AT57" s="253">
        <v>0</v>
      </c>
      <c r="AU57" s="253">
        <v>0</v>
      </c>
      <c r="AV57" s="253">
        <v>61557.33</v>
      </c>
      <c r="AW57" s="253">
        <v>0</v>
      </c>
      <c r="AX57" s="253">
        <v>0</v>
      </c>
      <c r="AY57" s="254">
        <v>0</v>
      </c>
      <c r="AZ57" s="524">
        <v>0</v>
      </c>
      <c r="BA57" s="296">
        <f t="shared" si="43"/>
        <v>1020200.75</v>
      </c>
      <c r="BB57" s="274">
        <f t="shared" si="44"/>
        <v>255653.75000000003</v>
      </c>
      <c r="BC57" s="274">
        <f t="shared" si="44"/>
        <v>233413.16</v>
      </c>
      <c r="BD57" s="274">
        <f t="shared" si="44"/>
        <v>296316.65000000002</v>
      </c>
      <c r="BE57" s="274">
        <f t="shared" si="44"/>
        <v>122917.46</v>
      </c>
      <c r="BF57" s="274">
        <f t="shared" si="44"/>
        <v>0</v>
      </c>
      <c r="BG57" s="274">
        <f t="shared" si="44"/>
        <v>0</v>
      </c>
      <c r="BH57" s="274">
        <f t="shared" si="44"/>
        <v>0</v>
      </c>
      <c r="BI57" s="274">
        <f t="shared" si="44"/>
        <v>61557.33</v>
      </c>
      <c r="BJ57" s="274">
        <f t="shared" si="44"/>
        <v>0</v>
      </c>
      <c r="BK57" s="274">
        <f t="shared" si="44"/>
        <v>0</v>
      </c>
      <c r="BL57" s="300">
        <f t="shared" si="44"/>
        <v>50342.400000000001</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-28245.819010196803</v>
      </c>
      <c r="E59" s="253">
        <v>-11763.041397353465</v>
      </c>
      <c r="F59" s="253">
        <v>-1733.3345378536615</v>
      </c>
      <c r="G59" s="253">
        <v>-6855.7265665772948</v>
      </c>
      <c r="H59" s="253">
        <v>-3443.3385392135333</v>
      </c>
      <c r="I59" s="253">
        <v>-473.22980997177808</v>
      </c>
      <c r="J59" s="253">
        <v>0</v>
      </c>
      <c r="K59" s="253">
        <v>-6.8938476011288802E-2</v>
      </c>
      <c r="L59" s="253">
        <v>-1622.6937566895899</v>
      </c>
      <c r="M59" s="253">
        <v>-95.430638839757677</v>
      </c>
      <c r="N59" s="253">
        <v>-769.66525682031977</v>
      </c>
      <c r="O59" s="254">
        <v>-1489.2895684013927</v>
      </c>
      <c r="P59" s="274">
        <f t="shared" si="40"/>
        <v>-26515.7208038766</v>
      </c>
      <c r="Q59" s="253">
        <v>-10583.602115254809</v>
      </c>
      <c r="R59" s="253">
        <v>-1850.0777329740929</v>
      </c>
      <c r="S59" s="253">
        <v>-7099.0559996494803</v>
      </c>
      <c r="T59" s="253">
        <v>-3163.9137042698903</v>
      </c>
      <c r="U59" s="253">
        <v>-296.82069208218451</v>
      </c>
      <c r="V59" s="253">
        <v>0</v>
      </c>
      <c r="W59" s="253">
        <v>-0.10336571521110854</v>
      </c>
      <c r="X59" s="253">
        <v>-1380.3319493017775</v>
      </c>
      <c r="Y59" s="253">
        <v>-58.082919951022284</v>
      </c>
      <c r="Z59" s="253">
        <v>-332.87250568880182</v>
      </c>
      <c r="AA59" s="254">
        <v>-1750.859818989331</v>
      </c>
      <c r="AB59" s="274">
        <f t="shared" si="41"/>
        <v>-37375.150733543393</v>
      </c>
      <c r="AC59" s="253">
        <v>-14402.824681605272</v>
      </c>
      <c r="AD59" s="253">
        <v>-2293.9442335115864</v>
      </c>
      <c r="AE59" s="253">
        <v>-10306.483665572772</v>
      </c>
      <c r="AF59" s="253">
        <v>-5089.2026935573685</v>
      </c>
      <c r="AG59" s="253">
        <v>-260.56716555099331</v>
      </c>
      <c r="AH59" s="253">
        <v>0</v>
      </c>
      <c r="AI59" s="253">
        <v>-9.1562786490721795</v>
      </c>
      <c r="AJ59" s="253">
        <v>-2196.9828806404212</v>
      </c>
      <c r="AK59" s="253">
        <v>-57.303893113670838</v>
      </c>
      <c r="AL59" s="253">
        <v>-463.9770787961387</v>
      </c>
      <c r="AM59" s="254">
        <v>-2294.7081625460978</v>
      </c>
      <c r="AN59" s="289">
        <f t="shared" si="42"/>
        <v>-206626.52338265823</v>
      </c>
      <c r="AO59" s="253">
        <v>-106793.4579312603</v>
      </c>
      <c r="AP59" s="253">
        <v>-23916.079586701104</v>
      </c>
      <c r="AQ59" s="253">
        <v>-33831.278286455337</v>
      </c>
      <c r="AR59" s="253">
        <v>-24908.651214247628</v>
      </c>
      <c r="AS59" s="253">
        <v>-2510.894413496892</v>
      </c>
      <c r="AT59" s="253">
        <v>0</v>
      </c>
      <c r="AU59" s="253">
        <v>-38.040667455469112</v>
      </c>
      <c r="AV59" s="253">
        <v>-8107.942446044156</v>
      </c>
      <c r="AW59" s="253">
        <v>-2203.8396200003731</v>
      </c>
      <c r="AX59" s="253">
        <v>-384.55228902989211</v>
      </c>
      <c r="AY59" s="254">
        <v>-3931.7869279670663</v>
      </c>
      <c r="AZ59" s="524">
        <v>0</v>
      </c>
      <c r="BA59" s="296">
        <f t="shared" si="43"/>
        <v>-298763.21393027494</v>
      </c>
      <c r="BB59" s="274">
        <f t="shared" si="44"/>
        <v>-143542.92612547384</v>
      </c>
      <c r="BC59" s="274">
        <f t="shared" si="44"/>
        <v>-29793.436091040443</v>
      </c>
      <c r="BD59" s="274">
        <f t="shared" si="44"/>
        <v>-58092.544518254886</v>
      </c>
      <c r="BE59" s="274">
        <f t="shared" si="44"/>
        <v>-36605.106151288419</v>
      </c>
      <c r="BF59" s="274">
        <f t="shared" si="44"/>
        <v>-3541.5120811018478</v>
      </c>
      <c r="BG59" s="274">
        <f t="shared" si="44"/>
        <v>0</v>
      </c>
      <c r="BH59" s="274">
        <f t="shared" si="44"/>
        <v>-47.369250295763692</v>
      </c>
      <c r="BI59" s="274">
        <f t="shared" si="44"/>
        <v>-13307.951032675945</v>
      </c>
      <c r="BJ59" s="274">
        <f t="shared" si="44"/>
        <v>-2414.6570719048241</v>
      </c>
      <c r="BK59" s="274">
        <f t="shared" si="44"/>
        <v>-1951.0671303351523</v>
      </c>
      <c r="BL59" s="300">
        <f t="shared" si="44"/>
        <v>-9466.6444779038884</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4">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11171396.516653879</v>
      </c>
      <c r="E63" s="275">
        <f t="shared" ref="E63:BL63" si="45">SUM(E56:E62)</f>
        <v>4524952.0083121294</v>
      </c>
      <c r="F63" s="275">
        <f t="shared" si="45"/>
        <v>664833.76519112987</v>
      </c>
      <c r="G63" s="275">
        <f t="shared" si="45"/>
        <v>3019900.283841352</v>
      </c>
      <c r="H63" s="275">
        <f t="shared" si="45"/>
        <v>1466601.7503368109</v>
      </c>
      <c r="I63" s="275">
        <f t="shared" si="45"/>
        <v>8596.8561081350217</v>
      </c>
      <c r="J63" s="275">
        <f t="shared" si="45"/>
        <v>106412.86821730385</v>
      </c>
      <c r="K63" s="275">
        <f t="shared" si="45"/>
        <v>1.2523601558796806</v>
      </c>
      <c r="L63" s="275">
        <f t="shared" si="45"/>
        <v>691144.7935540867</v>
      </c>
      <c r="M63" s="275">
        <f>SUM(M56:M62)</f>
        <v>40646.233405245002</v>
      </c>
      <c r="N63" s="275">
        <f t="shared" si="45"/>
        <v>13982.004778417644</v>
      </c>
      <c r="O63" s="283">
        <f t="shared" si="45"/>
        <v>634324.70054911042</v>
      </c>
      <c r="P63" s="275">
        <f t="shared" si="45"/>
        <v>12421550.391012561</v>
      </c>
      <c r="Q63" s="275">
        <f t="shared" si="45"/>
        <v>4878639.9108389877</v>
      </c>
      <c r="R63" s="275">
        <f t="shared" si="45"/>
        <v>852815.79635655263</v>
      </c>
      <c r="S63" s="275">
        <f t="shared" si="45"/>
        <v>3481051.8799626539</v>
      </c>
      <c r="T63" s="275">
        <f t="shared" si="45"/>
        <v>1529181.1912577478</v>
      </c>
      <c r="U63" s="275">
        <f t="shared" si="45"/>
        <v>3830.7491659239345</v>
      </c>
      <c r="V63" s="275">
        <f t="shared" si="45"/>
        <v>122278.84843248338</v>
      </c>
      <c r="W63" s="275">
        <f t="shared" si="45"/>
        <v>1.3340314132157884</v>
      </c>
      <c r="X63" s="275">
        <f t="shared" si="45"/>
        <v>667141.34829777468</v>
      </c>
      <c r="Y63" s="275">
        <f>SUM(Y56:Y62)</f>
        <v>28072.607859868524</v>
      </c>
      <c r="Z63" s="275">
        <f t="shared" si="45"/>
        <v>4296.0316027203407</v>
      </c>
      <c r="AA63" s="283">
        <f t="shared" si="45"/>
        <v>854240.69320643705</v>
      </c>
      <c r="AB63" s="275">
        <f t="shared" si="45"/>
        <v>12242474.550460899</v>
      </c>
      <c r="AC63" s="275">
        <f t="shared" si="45"/>
        <v>5080458.2480085632</v>
      </c>
      <c r="AD63" s="275">
        <f t="shared" si="45"/>
        <v>804978.90314316889</v>
      </c>
      <c r="AE63" s="275">
        <f t="shared" si="45"/>
        <v>3230151.8753051385</v>
      </c>
      <c r="AF63" s="275">
        <f t="shared" si="45"/>
        <v>1570818.2315916622</v>
      </c>
      <c r="AG63" s="275">
        <f t="shared" si="45"/>
        <v>1874.7489064590782</v>
      </c>
      <c r="AH63" s="275">
        <f t="shared" si="45"/>
        <v>104382.70175567278</v>
      </c>
      <c r="AI63" s="275">
        <f t="shared" si="45"/>
        <v>65.878305688608819</v>
      </c>
      <c r="AJ63" s="275">
        <f t="shared" si="45"/>
        <v>678114.22951842379</v>
      </c>
      <c r="AK63" s="275">
        <f>SUM(AK56:AK62)</f>
        <v>17687.249941545164</v>
      </c>
      <c r="AL63" s="275">
        <f t="shared" si="45"/>
        <v>3338.2583690304205</v>
      </c>
      <c r="AM63" s="283">
        <f t="shared" si="45"/>
        <v>750604.2256155503</v>
      </c>
      <c r="AN63" s="277">
        <f t="shared" si="45"/>
        <v>52241309.278290235</v>
      </c>
      <c r="AO63" s="275">
        <f t="shared" si="45"/>
        <v>20683285.147187565</v>
      </c>
      <c r="AP63" s="275">
        <f t="shared" si="45"/>
        <v>4816953.726900924</v>
      </c>
      <c r="AQ63" s="275">
        <f t="shared" si="45"/>
        <v>11968174.882262705</v>
      </c>
      <c r="AR63" s="275">
        <f t="shared" si="45"/>
        <v>8862821.924659092</v>
      </c>
      <c r="AS63" s="275">
        <f t="shared" si="45"/>
        <v>149333.19195248713</v>
      </c>
      <c r="AT63" s="275">
        <f t="shared" si="45"/>
        <v>676290.88061407174</v>
      </c>
      <c r="AU63" s="275">
        <f t="shared" si="45"/>
        <v>2262.4345590131006</v>
      </c>
      <c r="AV63" s="275">
        <f t="shared" si="45"/>
        <v>2906458.1547723664</v>
      </c>
      <c r="AW63" s="275">
        <f>SUM(AW56:AW62)</f>
        <v>773279.43486624677</v>
      </c>
      <c r="AX63" s="275">
        <f t="shared" si="45"/>
        <v>22870.902290746712</v>
      </c>
      <c r="AY63" s="283">
        <f t="shared" si="45"/>
        <v>1379578.5982250171</v>
      </c>
      <c r="AZ63" s="299">
        <f t="shared" si="45"/>
        <v>-3664.8799380904074</v>
      </c>
      <c r="BA63" s="297">
        <f t="shared" si="45"/>
        <v>88073065.856479496</v>
      </c>
      <c r="BB63" s="275">
        <f t="shared" si="45"/>
        <v>35167335.314347245</v>
      </c>
      <c r="BC63" s="275">
        <f t="shared" si="45"/>
        <v>7139582.191591776</v>
      </c>
      <c r="BD63" s="275">
        <f t="shared" si="45"/>
        <v>21699278.921371847</v>
      </c>
      <c r="BE63" s="275">
        <f t="shared" si="45"/>
        <v>13429423.097845314</v>
      </c>
      <c r="BF63" s="275">
        <f t="shared" si="45"/>
        <v>163635.54613300515</v>
      </c>
      <c r="BG63" s="275">
        <f t="shared" si="45"/>
        <v>1009365.2990195318</v>
      </c>
      <c r="BH63" s="275">
        <f t="shared" si="45"/>
        <v>2330.8992562708049</v>
      </c>
      <c r="BI63" s="275">
        <f t="shared" si="45"/>
        <v>4942858.5261426512</v>
      </c>
      <c r="BJ63" s="275">
        <f>SUM(BJ56:BJ62)</f>
        <v>859685.5260729054</v>
      </c>
      <c r="BK63" s="275">
        <f t="shared" si="45"/>
        <v>44487.197040915111</v>
      </c>
      <c r="BL63" s="299">
        <f t="shared" si="45"/>
        <v>3618748.2175961151</v>
      </c>
    </row>
    <row r="64" spans="1:64" ht="24.75" customHeight="1" x14ac:dyDescent="0.25">
      <c r="A64" s="1492" t="s">
        <v>3</v>
      </c>
      <c r="B64" s="124">
        <v>9.1</v>
      </c>
      <c r="C64" s="131" t="s">
        <v>188</v>
      </c>
      <c r="D64" s="273">
        <f>SUM(E64:M64)</f>
        <v>843421.13722401392</v>
      </c>
      <c r="E64" s="251">
        <v>105356.53526575057</v>
      </c>
      <c r="F64" s="251">
        <v>9994.571266795323</v>
      </c>
      <c r="G64" s="251">
        <v>53540.713173577395</v>
      </c>
      <c r="H64" s="251">
        <v>12076.491193082114</v>
      </c>
      <c r="I64" s="251">
        <v>16690.113203831774</v>
      </c>
      <c r="J64" s="251">
        <v>580.92165022198253</v>
      </c>
      <c r="K64" s="251">
        <v>17.123376239281296</v>
      </c>
      <c r="L64" s="251">
        <v>496.94259224836992</v>
      </c>
      <c r="M64" s="251">
        <v>644667.72550226713</v>
      </c>
      <c r="N64" s="301"/>
      <c r="O64" s="1119"/>
      <c r="P64" s="273">
        <f>SUM(Q64:Y64)</f>
        <v>912623.96681260329</v>
      </c>
      <c r="Q64" s="251">
        <v>129214.99752827306</v>
      </c>
      <c r="R64" s="251">
        <v>26895.234959953326</v>
      </c>
      <c r="S64" s="251">
        <v>90519.970082294938</v>
      </c>
      <c r="T64" s="251">
        <v>17046.354849327541</v>
      </c>
      <c r="U64" s="251">
        <v>13983.407354475701</v>
      </c>
      <c r="V64" s="251">
        <v>9810.8216502219839</v>
      </c>
      <c r="W64" s="251">
        <v>17.218292299086965</v>
      </c>
      <c r="X64" s="251">
        <v>582.89801603537194</v>
      </c>
      <c r="Y64" s="251">
        <v>624553.06407972227</v>
      </c>
      <c r="Z64" s="301"/>
      <c r="AA64" s="1119"/>
      <c r="AB64" s="273">
        <f>SUM(AC64:AK64)</f>
        <v>4464400.628005241</v>
      </c>
      <c r="AC64" s="251">
        <v>417347.40676652954</v>
      </c>
      <c r="AD64" s="251">
        <v>18310.742526160615</v>
      </c>
      <c r="AE64" s="251">
        <v>316459.41840777575</v>
      </c>
      <c r="AF64" s="251">
        <v>50616.945132408189</v>
      </c>
      <c r="AG64" s="251">
        <v>23054.769282165584</v>
      </c>
      <c r="AH64" s="251">
        <v>65464.941650221983</v>
      </c>
      <c r="AI64" s="251">
        <v>17.462091137429265</v>
      </c>
      <c r="AJ64" s="251">
        <v>1124.272725106227</v>
      </c>
      <c r="AK64" s="251">
        <v>3572004.6694237357</v>
      </c>
      <c r="AL64" s="301"/>
      <c r="AM64" s="1119"/>
      <c r="AN64" s="276">
        <f>SUM(AO64:AW64)</f>
        <v>11350065.408175942</v>
      </c>
      <c r="AO64" s="251">
        <v>613820.7942374039</v>
      </c>
      <c r="AP64" s="251">
        <v>50633.778011048133</v>
      </c>
      <c r="AQ64" s="251">
        <v>785941.4363250914</v>
      </c>
      <c r="AR64" s="251">
        <v>150265.25215950503</v>
      </c>
      <c r="AS64" s="251">
        <v>49440.087789899277</v>
      </c>
      <c r="AT64" s="251">
        <v>49197.05</v>
      </c>
      <c r="AU64" s="251">
        <v>9.3212380657159155</v>
      </c>
      <c r="AV64" s="249">
        <v>641.83754536662173</v>
      </c>
      <c r="AW64" s="251">
        <v>9650115.8508695606</v>
      </c>
      <c r="AX64" s="301"/>
      <c r="AY64" s="1119"/>
      <c r="AZ64" s="854">
        <v>-295895.72122844</v>
      </c>
      <c r="BA64" s="294">
        <f>SUM(BB64:BJ64)+AZ64</f>
        <v>17274615.41898936</v>
      </c>
      <c r="BB64" s="274">
        <f t="shared" ref="BB64:BJ71" si="46">E64+Q64+AC64+AO64</f>
        <v>1265739.7337979572</v>
      </c>
      <c r="BC64" s="274">
        <f t="shared" si="46"/>
        <v>105834.32676395739</v>
      </c>
      <c r="BD64" s="274">
        <f t="shared" si="46"/>
        <v>1246461.5379887396</v>
      </c>
      <c r="BE64" s="274">
        <f t="shared" si="46"/>
        <v>230005.04333432287</v>
      </c>
      <c r="BF64" s="274">
        <f t="shared" si="46"/>
        <v>103168.37763037233</v>
      </c>
      <c r="BG64" s="274">
        <f t="shared" si="46"/>
        <v>125053.73495066595</v>
      </c>
      <c r="BH64" s="274">
        <f t="shared" si="46"/>
        <v>61.12499774151344</v>
      </c>
      <c r="BI64" s="274">
        <f t="shared" si="46"/>
        <v>2845.9508787565906</v>
      </c>
      <c r="BJ64" s="274">
        <f t="shared" si="46"/>
        <v>14491341.309875285</v>
      </c>
      <c r="BK64" s="301"/>
      <c r="BL64" s="302"/>
    </row>
    <row r="65" spans="1:64" x14ac:dyDescent="0.25">
      <c r="A65" s="1493"/>
      <c r="B65" s="126" t="s">
        <v>109</v>
      </c>
      <c r="C65" s="131" t="s">
        <v>189</v>
      </c>
      <c r="D65" s="274">
        <f>SUM(E65:M65)</f>
        <v>271034.76930967881</v>
      </c>
      <c r="E65" s="253">
        <v>4737.4766159240698</v>
      </c>
      <c r="F65" s="253">
        <v>829.76866324334219</v>
      </c>
      <c r="G65" s="253">
        <v>110915.52436244019</v>
      </c>
      <c r="H65" s="253">
        <v>51463.388925571162</v>
      </c>
      <c r="I65" s="253">
        <v>75536.13289100329</v>
      </c>
      <c r="J65" s="253">
        <v>129.46148418832726</v>
      </c>
      <c r="K65" s="253">
        <v>3.8160356072207007</v>
      </c>
      <c r="L65" s="253">
        <v>13416.326303781732</v>
      </c>
      <c r="M65" s="253">
        <v>14002.874027919495</v>
      </c>
      <c r="N65" s="303"/>
      <c r="O65" s="375"/>
      <c r="P65" s="274">
        <f>SUM(Q65:Y65)</f>
        <v>232253.3192093643</v>
      </c>
      <c r="Q65" s="253">
        <v>9344.4972742774571</v>
      </c>
      <c r="R65" s="253">
        <v>832.81814715349799</v>
      </c>
      <c r="S65" s="253">
        <v>123539.00088085842</v>
      </c>
      <c r="T65" s="253">
        <v>40086.70361475744</v>
      </c>
      <c r="U65" s="253">
        <v>51769.152891613237</v>
      </c>
      <c r="V65" s="253">
        <v>129.46148418832726</v>
      </c>
      <c r="W65" s="253">
        <v>3.8371881567444692</v>
      </c>
      <c r="X65" s="253">
        <v>4987.0087628704114</v>
      </c>
      <c r="Y65" s="253">
        <v>1560.8389654887153</v>
      </c>
      <c r="Z65" s="303"/>
      <c r="AA65" s="375"/>
      <c r="AB65" s="274">
        <f>SUM(AC65:AK65)</f>
        <v>492066.47998523252</v>
      </c>
      <c r="AC65" s="253">
        <v>36725.032815850063</v>
      </c>
      <c r="AD65" s="253">
        <v>840.65096950581324</v>
      </c>
      <c r="AE65" s="253">
        <v>240834.8030004731</v>
      </c>
      <c r="AF65" s="253">
        <v>81395.151673347733</v>
      </c>
      <c r="AG65" s="253">
        <v>95481.457923828755</v>
      </c>
      <c r="AH65" s="253">
        <v>129.46148418832726</v>
      </c>
      <c r="AI65" s="253">
        <v>3.8915200265295322</v>
      </c>
      <c r="AJ65" s="253">
        <v>9598.5169948956645</v>
      </c>
      <c r="AK65" s="253">
        <v>27057.513603116553</v>
      </c>
      <c r="AL65" s="303"/>
      <c r="AM65" s="375"/>
      <c r="AN65" s="289">
        <f>SUM(AO65:AW65)</f>
        <v>894385.92685750057</v>
      </c>
      <c r="AO65" s="253">
        <v>46235.121541914828</v>
      </c>
      <c r="AP65" s="253">
        <v>299.47477341906091</v>
      </c>
      <c r="AQ65" s="253">
        <v>407562.83815167914</v>
      </c>
      <c r="AR65" s="253">
        <v>191991.42306935758</v>
      </c>
      <c r="AS65" s="253">
        <v>131090.67434367453</v>
      </c>
      <c r="AT65" s="253">
        <v>0</v>
      </c>
      <c r="AU65" s="253">
        <v>2.0772875550415342</v>
      </c>
      <c r="AV65" s="253">
        <v>14027.751701044395</v>
      </c>
      <c r="AW65" s="253">
        <v>103176.56598885589</v>
      </c>
      <c r="AX65" s="303"/>
      <c r="AY65" s="375"/>
      <c r="AZ65" s="524">
        <v>37816.795898908269</v>
      </c>
      <c r="BA65" s="296">
        <f>SUM(BB65:BJ65)+AZ65</f>
        <v>1927557.2912606839</v>
      </c>
      <c r="BB65" s="274">
        <f t="shared" si="46"/>
        <v>97042.128247966408</v>
      </c>
      <c r="BC65" s="274">
        <f t="shared" si="46"/>
        <v>2802.7125533217145</v>
      </c>
      <c r="BD65" s="274">
        <f t="shared" si="46"/>
        <v>882852.16639545083</v>
      </c>
      <c r="BE65" s="274">
        <f t="shared" si="46"/>
        <v>364936.66728303389</v>
      </c>
      <c r="BF65" s="274">
        <f t="shared" si="46"/>
        <v>353877.41805011977</v>
      </c>
      <c r="BG65" s="274">
        <f t="shared" si="46"/>
        <v>388.38445256498176</v>
      </c>
      <c r="BH65" s="274">
        <f t="shared" si="46"/>
        <v>13.622031345536238</v>
      </c>
      <c r="BI65" s="274">
        <f t="shared" si="46"/>
        <v>42029.603762592204</v>
      </c>
      <c r="BJ65" s="274">
        <f t="shared" si="46"/>
        <v>145797.79258538067</v>
      </c>
      <c r="BK65" s="303"/>
      <c r="BL65" s="304"/>
    </row>
    <row r="66" spans="1:64" x14ac:dyDescent="0.25">
      <c r="A66" s="1493"/>
      <c r="B66" s="126" t="s">
        <v>1324</v>
      </c>
      <c r="C66" s="131" t="s">
        <v>1325</v>
      </c>
      <c r="D66" s="274">
        <f>SUM(E66:M66)</f>
        <v>177158.43007892789</v>
      </c>
      <c r="E66" s="253">
        <v>12688.075459283322</v>
      </c>
      <c r="F66" s="253">
        <v>877.39383534396029</v>
      </c>
      <c r="G66" s="253">
        <v>38092.279718537575</v>
      </c>
      <c r="H66" s="253">
        <v>31787.864169368797</v>
      </c>
      <c r="I66" s="253">
        <v>92424.382480102489</v>
      </c>
      <c r="J66" s="253">
        <v>136.89201963512369</v>
      </c>
      <c r="K66" s="253">
        <v>4.0350597287458525</v>
      </c>
      <c r="L66" s="253">
        <v>117.102667923632</v>
      </c>
      <c r="M66" s="253">
        <v>1030.4046690042592</v>
      </c>
      <c r="N66" s="303"/>
      <c r="O66" s="375"/>
      <c r="P66" s="274">
        <f>SUM(Q66:Y66)</f>
        <v>164629.93540039746</v>
      </c>
      <c r="Q66" s="253">
        <v>8712.5677843772355</v>
      </c>
      <c r="R66" s="253">
        <v>880.61834658700127</v>
      </c>
      <c r="S66" s="253">
        <v>32140.571986983072</v>
      </c>
      <c r="T66" s="253">
        <v>18218.461251764995</v>
      </c>
      <c r="U66" s="253">
        <v>95863.523651443611</v>
      </c>
      <c r="V66" s="253">
        <v>136.89201963512369</v>
      </c>
      <c r="W66" s="253">
        <v>7521.1674263441373</v>
      </c>
      <c r="X66" s="253">
        <v>117.9829066033238</v>
      </c>
      <c r="Y66" s="253">
        <v>1038.1500266589976</v>
      </c>
      <c r="Z66" s="303"/>
      <c r="AA66" s="375"/>
      <c r="AB66" s="274">
        <f>SUM(AC66:AK66)</f>
        <v>305752.29988077848</v>
      </c>
      <c r="AC66" s="253">
        <v>14549.631238564423</v>
      </c>
      <c r="AD66" s="253">
        <v>888.90073943900791</v>
      </c>
      <c r="AE66" s="253">
        <v>98312.682735032606</v>
      </c>
      <c r="AF66" s="253">
        <v>55050.248372579765</v>
      </c>
      <c r="AG66" s="253">
        <v>129646.64149088494</v>
      </c>
      <c r="AH66" s="253">
        <v>136.89201963512369</v>
      </c>
      <c r="AI66" s="253">
        <v>5989.014876630853</v>
      </c>
      <c r="AJ66" s="253">
        <v>120.24386400096751</v>
      </c>
      <c r="AK66" s="253">
        <v>1058.0445440108233</v>
      </c>
      <c r="AL66" s="303"/>
      <c r="AM66" s="375"/>
      <c r="AN66" s="289">
        <f>SUM(AO66:AW66)</f>
        <v>481824.65597982326</v>
      </c>
      <c r="AO66" s="253">
        <v>15301.40999115904</v>
      </c>
      <c r="AP66" s="253">
        <v>4159.3833444698494</v>
      </c>
      <c r="AQ66" s="253">
        <v>146258.45866118974</v>
      </c>
      <c r="AR66" s="253">
        <v>34767.056527127686</v>
      </c>
      <c r="AS66" s="253">
        <v>241889.91367013601</v>
      </c>
      <c r="AT66" s="253">
        <v>0</v>
      </c>
      <c r="AU66" s="253">
        <v>7981.2865149755189</v>
      </c>
      <c r="AV66" s="253">
        <v>19867.453899007789</v>
      </c>
      <c r="AW66" s="253">
        <v>11599.693371757578</v>
      </c>
      <c r="AX66" s="303"/>
      <c r="AY66" s="375"/>
      <c r="AZ66" s="524">
        <v>163198.65508906203</v>
      </c>
      <c r="BA66" s="296">
        <f>SUM(BB66:BJ66)+AZ66</f>
        <v>1292563.9764289891</v>
      </c>
      <c r="BB66" s="274">
        <f t="shared" si="46"/>
        <v>51251.684473384019</v>
      </c>
      <c r="BC66" s="274">
        <f t="shared" si="46"/>
        <v>6806.2962658398192</v>
      </c>
      <c r="BD66" s="274">
        <f t="shared" si="46"/>
        <v>314803.99310174299</v>
      </c>
      <c r="BE66" s="274">
        <f t="shared" si="46"/>
        <v>139823.63032084124</v>
      </c>
      <c r="BF66" s="274">
        <f t="shared" si="46"/>
        <v>559824.46129256708</v>
      </c>
      <c r="BG66" s="274">
        <f t="shared" si="46"/>
        <v>410.67605890537106</v>
      </c>
      <c r="BH66" s="274">
        <f t="shared" si="46"/>
        <v>21495.503877679257</v>
      </c>
      <c r="BI66" s="274">
        <f t="shared" si="46"/>
        <v>20222.783337535711</v>
      </c>
      <c r="BJ66" s="274">
        <f t="shared" si="46"/>
        <v>14726.292611431658</v>
      </c>
      <c r="BK66" s="303"/>
      <c r="BL66" s="304"/>
    </row>
    <row r="67" spans="1:64" x14ac:dyDescent="0.25">
      <c r="A67" s="1493"/>
      <c r="B67" s="126" t="s">
        <v>110</v>
      </c>
      <c r="C67" s="131" t="s">
        <v>190</v>
      </c>
      <c r="D67" s="274">
        <f>SUM(E67:M67)</f>
        <v>692666.65662828647</v>
      </c>
      <c r="E67" s="253">
        <v>289791.44329173741</v>
      </c>
      <c r="F67" s="253">
        <v>11796.134154744232</v>
      </c>
      <c r="G67" s="253">
        <v>247432.94069450855</v>
      </c>
      <c r="H67" s="253">
        <v>38567.153201976573</v>
      </c>
      <c r="I67" s="253">
        <v>9155.9539429303295</v>
      </c>
      <c r="J67" s="253">
        <v>18297.322363006486</v>
      </c>
      <c r="K67" s="253">
        <v>222.22595984615961</v>
      </c>
      <c r="L67" s="253">
        <v>2191.0091006794778</v>
      </c>
      <c r="M67" s="253">
        <v>75212.473918857242</v>
      </c>
      <c r="N67" s="303"/>
      <c r="O67" s="375"/>
      <c r="P67" s="274">
        <f>SUM(Q67:Y67)</f>
        <v>763199.74361351901</v>
      </c>
      <c r="Q67" s="253">
        <v>267004.50132746104</v>
      </c>
      <c r="R67" s="253">
        <v>27999.433257198958</v>
      </c>
      <c r="S67" s="253">
        <v>269824.22151689441</v>
      </c>
      <c r="T67" s="253">
        <v>49143.585882336163</v>
      </c>
      <c r="U67" s="253">
        <v>10468.045896376298</v>
      </c>
      <c r="V67" s="253">
        <v>35763.432363006483</v>
      </c>
      <c r="W67" s="253">
        <v>254.61443930699818</v>
      </c>
      <c r="X67" s="253">
        <v>5584.1770110117031</v>
      </c>
      <c r="Y67" s="253">
        <v>97157.73191992694</v>
      </c>
      <c r="Z67" s="303"/>
      <c r="AA67" s="375"/>
      <c r="AB67" s="274">
        <f>SUM(AC67:AK67)</f>
        <v>1487751.4628860345</v>
      </c>
      <c r="AC67" s="253">
        <v>486912.54311220639</v>
      </c>
      <c r="AD67" s="253">
        <v>36912.085277784354</v>
      </c>
      <c r="AE67" s="253">
        <v>444580.09327799652</v>
      </c>
      <c r="AF67" s="253">
        <v>100968.5734850163</v>
      </c>
      <c r="AG67" s="253">
        <v>20181.185661560059</v>
      </c>
      <c r="AH67" s="253">
        <v>36840.482363006478</v>
      </c>
      <c r="AI67" s="253">
        <v>522.43896234619831</v>
      </c>
      <c r="AJ67" s="253">
        <v>19414.497618175657</v>
      </c>
      <c r="AK67" s="253">
        <v>341419.56312794233</v>
      </c>
      <c r="AL67" s="303"/>
      <c r="AM67" s="375"/>
      <c r="AN67" s="289">
        <f>SUM(AO67:AW67)</f>
        <v>3201739.8486562585</v>
      </c>
      <c r="AO67" s="253">
        <v>1136731.8675198639</v>
      </c>
      <c r="AP67" s="253">
        <v>116204.10527874761</v>
      </c>
      <c r="AQ67" s="253">
        <v>897083.83463034674</v>
      </c>
      <c r="AR67" s="253">
        <v>291283.21282609482</v>
      </c>
      <c r="AS67" s="253">
        <v>33913.554230162488</v>
      </c>
      <c r="AT67" s="253">
        <v>66638.340000000011</v>
      </c>
      <c r="AU67" s="253">
        <v>101.60092872690788</v>
      </c>
      <c r="AV67" s="253">
        <v>9504.4964630740415</v>
      </c>
      <c r="AW67" s="253">
        <v>650278.83677924215</v>
      </c>
      <c r="AX67" s="303"/>
      <c r="AY67" s="375"/>
      <c r="AZ67" s="524">
        <v>188315.57249798419</v>
      </c>
      <c r="BA67" s="296">
        <f>SUM(BB67:BJ67)+AZ67</f>
        <v>6333673.2842820818</v>
      </c>
      <c r="BB67" s="274">
        <f t="shared" si="46"/>
        <v>2180440.3552512685</v>
      </c>
      <c r="BC67" s="274">
        <f t="shared" si="46"/>
        <v>192911.75796847517</v>
      </c>
      <c r="BD67" s="274">
        <f t="shared" si="46"/>
        <v>1858921.090119746</v>
      </c>
      <c r="BE67" s="274">
        <f t="shared" si="46"/>
        <v>479962.52539542387</v>
      </c>
      <c r="BF67" s="274">
        <f t="shared" si="46"/>
        <v>73718.739731029171</v>
      </c>
      <c r="BG67" s="274">
        <f t="shared" si="46"/>
        <v>157539.57708901947</v>
      </c>
      <c r="BH67" s="274">
        <f t="shared" si="46"/>
        <v>1100.8802902262639</v>
      </c>
      <c r="BI67" s="274">
        <f t="shared" si="46"/>
        <v>36694.180192940883</v>
      </c>
      <c r="BJ67" s="274">
        <f t="shared" si="46"/>
        <v>1164068.6057459686</v>
      </c>
      <c r="BK67" s="303"/>
      <c r="BL67" s="304"/>
    </row>
    <row r="68" spans="1:64" x14ac:dyDescent="0.25">
      <c r="A68" s="1493"/>
      <c r="B68" s="126" t="s">
        <v>111</v>
      </c>
      <c r="C68" s="131" t="s">
        <v>163</v>
      </c>
      <c r="D68" s="274">
        <f>SUM(E68:O68)</f>
        <v>3221845.1689550295</v>
      </c>
      <c r="E68" s="253">
        <v>1836093.1081110875</v>
      </c>
      <c r="F68" s="253">
        <v>157339.52801416634</v>
      </c>
      <c r="G68" s="253">
        <v>507604.66787777148</v>
      </c>
      <c r="H68" s="253">
        <v>203020.52007901741</v>
      </c>
      <c r="I68" s="253">
        <v>103149.75980506839</v>
      </c>
      <c r="J68" s="253">
        <v>15508.584840783253</v>
      </c>
      <c r="K68" s="253">
        <v>5518.7056836606871</v>
      </c>
      <c r="L68" s="253">
        <v>31126.782625095169</v>
      </c>
      <c r="M68" s="253">
        <v>32275.445872204204</v>
      </c>
      <c r="N68" s="253">
        <v>157930.57431895743</v>
      </c>
      <c r="O68" s="254">
        <v>172277.49172721728</v>
      </c>
      <c r="P68" s="274">
        <f>SUM(Q68:AA68)</f>
        <v>3278155.380896362</v>
      </c>
      <c r="Q68" s="253">
        <v>1738506.1876523138</v>
      </c>
      <c r="R68" s="253">
        <v>153856.655808443</v>
      </c>
      <c r="S68" s="253">
        <v>604651.19085388072</v>
      </c>
      <c r="T68" s="253">
        <v>213436.53509806708</v>
      </c>
      <c r="U68" s="253">
        <v>133505.63837094468</v>
      </c>
      <c r="V68" s="253">
        <v>16907.127887203122</v>
      </c>
      <c r="W68" s="253">
        <v>5124.3744514977625</v>
      </c>
      <c r="X68" s="253">
        <v>32403.610527848396</v>
      </c>
      <c r="Y68" s="253">
        <v>27881.345895265862</v>
      </c>
      <c r="Z68" s="253">
        <v>155179.61843381895</v>
      </c>
      <c r="AA68" s="254">
        <v>196703.09591707919</v>
      </c>
      <c r="AB68" s="274">
        <f>SUM(AC68:AM68)</f>
        <v>5152433.6679777615</v>
      </c>
      <c r="AC68" s="253">
        <v>2911427.2666554498</v>
      </c>
      <c r="AD68" s="253">
        <v>279206.21863393119</v>
      </c>
      <c r="AE68" s="253">
        <v>865436.41430337704</v>
      </c>
      <c r="AF68" s="253">
        <v>323504.51375707571</v>
      </c>
      <c r="AG68" s="253">
        <v>286620.6319728102</v>
      </c>
      <c r="AH68" s="253">
        <v>23527.783083291208</v>
      </c>
      <c r="AI68" s="253">
        <v>11492.748735204186</v>
      </c>
      <c r="AJ68" s="253">
        <v>22646.171472596419</v>
      </c>
      <c r="AK68" s="253">
        <v>44685.772791890398</v>
      </c>
      <c r="AL68" s="253">
        <v>152300.34322759323</v>
      </c>
      <c r="AM68" s="254">
        <v>231585.80334454228</v>
      </c>
      <c r="AN68" s="289">
        <f>SUM(AO68:AY68)</f>
        <v>9728066.7025258113</v>
      </c>
      <c r="AO68" s="253">
        <v>4941147.2362605827</v>
      </c>
      <c r="AP68" s="253">
        <v>575977.63353812101</v>
      </c>
      <c r="AQ68" s="253">
        <v>1408698.9930499794</v>
      </c>
      <c r="AR68" s="253">
        <v>606096.97814228281</v>
      </c>
      <c r="AS68" s="253">
        <v>414588.12770467077</v>
      </c>
      <c r="AT68" s="253">
        <v>43194.277463998755</v>
      </c>
      <c r="AU68" s="253">
        <v>5721.6162913407097</v>
      </c>
      <c r="AV68" s="253">
        <v>65720.362188019455</v>
      </c>
      <c r="AW68" s="253">
        <v>188240.10014538522</v>
      </c>
      <c r="AX68" s="253">
        <v>986860.9050749673</v>
      </c>
      <c r="AY68" s="254">
        <v>491820.47266646224</v>
      </c>
      <c r="AZ68" s="524">
        <v>141419.71481492568</v>
      </c>
      <c r="BA68" s="296">
        <f>SUM(BB68:BL68)+AZ68</f>
        <v>21521920.635169894</v>
      </c>
      <c r="BB68" s="274">
        <f t="shared" si="46"/>
        <v>11427173.798679434</v>
      </c>
      <c r="BC68" s="274">
        <f t="shared" si="46"/>
        <v>1166380.0359946615</v>
      </c>
      <c r="BD68" s="274">
        <f t="shared" si="46"/>
        <v>3386391.2660850086</v>
      </c>
      <c r="BE68" s="274">
        <f t="shared" si="46"/>
        <v>1346058.5470764432</v>
      </c>
      <c r="BF68" s="274">
        <f t="shared" si="46"/>
        <v>937864.15785349405</v>
      </c>
      <c r="BG68" s="274">
        <f t="shared" si="46"/>
        <v>99137.773275276326</v>
      </c>
      <c r="BH68" s="274">
        <f t="shared" si="46"/>
        <v>27857.445161703345</v>
      </c>
      <c r="BI68" s="274">
        <f t="shared" si="46"/>
        <v>151896.92681355943</v>
      </c>
      <c r="BJ68" s="274">
        <f t="shared" si="46"/>
        <v>293082.66470474569</v>
      </c>
      <c r="BK68" s="274">
        <f t="shared" ref="BK68:BL71" si="47">N68+Z68+AL68+AX68</f>
        <v>1452271.441055337</v>
      </c>
      <c r="BL68" s="300">
        <f t="shared" si="47"/>
        <v>1092386.863655301</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-56031.604921349113</v>
      </c>
      <c r="E70" s="253">
        <v>-17758.00398174662</v>
      </c>
      <c r="F70" s="253">
        <v>-1760.176760304586</v>
      </c>
      <c r="G70" s="253">
        <v>-9196.499639034937</v>
      </c>
      <c r="H70" s="253">
        <v>-3053.1009029165439</v>
      </c>
      <c r="I70" s="253">
        <v>-1870.5612170253808</v>
      </c>
      <c r="J70" s="253">
        <v>-437.39975602689924</v>
      </c>
      <c r="K70" s="253">
        <v>-43.565740871706311</v>
      </c>
      <c r="L70" s="253">
        <v>-320.40097864516656</v>
      </c>
      <c r="M70" s="253">
        <v>-18676.183550520876</v>
      </c>
      <c r="N70" s="253">
        <v>-1442.4488847134667</v>
      </c>
      <c r="O70" s="254">
        <v>-1473.2635095429384</v>
      </c>
      <c r="P70" s="274">
        <f>SUM(Q70:AA70)</f>
        <v>-622445.20007269597</v>
      </c>
      <c r="Q70" s="253">
        <v>-197443.90808513164</v>
      </c>
      <c r="R70" s="253">
        <v>-19570.678035233832</v>
      </c>
      <c r="S70" s="253">
        <v>-98822.890326157925</v>
      </c>
      <c r="T70" s="253">
        <v>-32807.727670968176</v>
      </c>
      <c r="U70" s="253">
        <v>-27367.556683456503</v>
      </c>
      <c r="V70" s="253">
        <v>-4728.0665199426785</v>
      </c>
      <c r="W70" s="253">
        <v>-637.39581036498248</v>
      </c>
      <c r="X70" s="253">
        <v>-3442.9350313515174</v>
      </c>
      <c r="Y70" s="253">
        <v>-200688.79586429219</v>
      </c>
      <c r="Z70" s="253">
        <v>-21103.988073782875</v>
      </c>
      <c r="AA70" s="254">
        <v>-15831.257972013631</v>
      </c>
      <c r="AB70" s="274">
        <f>SUM(AC70:AM70)</f>
        <v>-3375286.5446895575</v>
      </c>
      <c r="AC70" s="253">
        <v>-1062649.2867689247</v>
      </c>
      <c r="AD70" s="253">
        <v>-105330.00109964686</v>
      </c>
      <c r="AE70" s="253">
        <v>-535273.69448248332</v>
      </c>
      <c r="AF70" s="253">
        <v>-177702.8939353537</v>
      </c>
      <c r="AG70" s="253">
        <v>-154630.9435255281</v>
      </c>
      <c r="AH70" s="253">
        <v>-25429.094630988457</v>
      </c>
      <c r="AI70" s="253">
        <v>-3601.3852714712866</v>
      </c>
      <c r="AJ70" s="253">
        <v>-18648.640492220871</v>
      </c>
      <c r="AK70" s="253">
        <v>-1087029.8657424124</v>
      </c>
      <c r="AL70" s="253">
        <v>-119240.80858753451</v>
      </c>
      <c r="AM70" s="254">
        <v>-85749.930152993737</v>
      </c>
      <c r="AN70" s="289">
        <f>SUM(AO70:AY70)</f>
        <v>4778475.4554622285</v>
      </c>
      <c r="AO70" s="253">
        <v>1139220.8833121404</v>
      </c>
      <c r="AP70" s="253">
        <v>112919.7924339278</v>
      </c>
      <c r="AQ70" s="253">
        <v>948873.89402041608</v>
      </c>
      <c r="AR70" s="253">
        <v>315011.99981471169</v>
      </c>
      <c r="AS70" s="253">
        <v>83824.533662023925</v>
      </c>
      <c r="AT70" s="253">
        <v>0</v>
      </c>
      <c r="AU70" s="253">
        <v>1952.2899753148295</v>
      </c>
      <c r="AV70" s="253">
        <v>33058.243482614293</v>
      </c>
      <c r="AW70" s="253">
        <v>1926966.0965139151</v>
      </c>
      <c r="AX70" s="253">
        <v>64639.747682084133</v>
      </c>
      <c r="AY70" s="254">
        <v>152007.97456508025</v>
      </c>
      <c r="AZ70" s="524">
        <v>-766354.24450782652</v>
      </c>
      <c r="BA70" s="296">
        <f>SUM(BB70:BL70)+AZ70</f>
        <v>-41642.138729201048</v>
      </c>
      <c r="BB70" s="274">
        <f t="shared" si="46"/>
        <v>-138630.3155236626</v>
      </c>
      <c r="BC70" s="274">
        <f t="shared" si="46"/>
        <v>-13741.06346125748</v>
      </c>
      <c r="BD70" s="274">
        <f t="shared" si="46"/>
        <v>305580.80957273988</v>
      </c>
      <c r="BE70" s="274">
        <f t="shared" si="46"/>
        <v>101448.27730547328</v>
      </c>
      <c r="BF70" s="274">
        <f t="shared" si="46"/>
        <v>-100044.52776398606</v>
      </c>
      <c r="BG70" s="274">
        <f t="shared" si="46"/>
        <v>-30594.560906958035</v>
      </c>
      <c r="BH70" s="274">
        <f t="shared" si="46"/>
        <v>-2330.0568473931462</v>
      </c>
      <c r="BI70" s="274">
        <f t="shared" si="46"/>
        <v>10646.266980396736</v>
      </c>
      <c r="BJ70" s="274">
        <f t="shared" si="46"/>
        <v>620571.25135668973</v>
      </c>
      <c r="BK70" s="274">
        <f t="shared" si="47"/>
        <v>-77147.497863946744</v>
      </c>
      <c r="BL70" s="300">
        <f t="shared" si="47"/>
        <v>48953.522930529944</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5150094.5572745875</v>
      </c>
      <c r="E72" s="275">
        <f t="shared" ref="E72:BG72" si="48">SUM(E64:E71)</f>
        <v>2230908.6347620361</v>
      </c>
      <c r="F72" s="275">
        <f t="shared" si="48"/>
        <v>179077.21917398862</v>
      </c>
      <c r="G72" s="275">
        <f t="shared" si="48"/>
        <v>948389.6261878002</v>
      </c>
      <c r="H72" s="275">
        <f t="shared" si="48"/>
        <v>333862.31666609953</v>
      </c>
      <c r="I72" s="275">
        <f t="shared" si="48"/>
        <v>295085.78110591089</v>
      </c>
      <c r="J72" s="275">
        <f t="shared" si="48"/>
        <v>34215.782601808278</v>
      </c>
      <c r="K72" s="275">
        <f t="shared" si="48"/>
        <v>5722.3403742103883</v>
      </c>
      <c r="L72" s="275">
        <f t="shared" si="48"/>
        <v>47027.762311083214</v>
      </c>
      <c r="M72" s="275">
        <f>SUM(M64:M71)</f>
        <v>748512.74043973151</v>
      </c>
      <c r="N72" s="275">
        <f>SUM(N68:N71)</f>
        <v>156488.12543424396</v>
      </c>
      <c r="O72" s="275">
        <f>SUM(O68:O71)</f>
        <v>170804.22821767433</v>
      </c>
      <c r="P72" s="277">
        <f t="shared" si="48"/>
        <v>4728417.1458595507</v>
      </c>
      <c r="Q72" s="275">
        <f t="shared" si="48"/>
        <v>1955338.8434815709</v>
      </c>
      <c r="R72" s="275">
        <f t="shared" si="48"/>
        <v>190894.08248410196</v>
      </c>
      <c r="S72" s="275">
        <f t="shared" si="48"/>
        <v>1021852.0649947536</v>
      </c>
      <c r="T72" s="275">
        <f t="shared" si="48"/>
        <v>305123.91302528506</v>
      </c>
      <c r="U72" s="275">
        <f t="shared" si="48"/>
        <v>278222.21148139704</v>
      </c>
      <c r="V72" s="275">
        <f t="shared" si="48"/>
        <v>58019.668884312363</v>
      </c>
      <c r="W72" s="275">
        <f t="shared" si="48"/>
        <v>12283.815987239748</v>
      </c>
      <c r="X72" s="275">
        <f t="shared" si="48"/>
        <v>40232.742193017693</v>
      </c>
      <c r="Y72" s="275">
        <f>SUM(Y64:Y71)</f>
        <v>551502.33502277057</v>
      </c>
      <c r="Z72" s="275">
        <f>SUM(Z68:Z71)</f>
        <v>134075.63036003607</v>
      </c>
      <c r="AA72" s="283">
        <f>SUM(AA68:AA71)</f>
        <v>180871.83794506555</v>
      </c>
      <c r="AB72" s="277">
        <f>SUM(AB64:AB71)</f>
        <v>8527117.9940454885</v>
      </c>
      <c r="AC72" s="275">
        <f t="shared" si="48"/>
        <v>2804312.593819676</v>
      </c>
      <c r="AD72" s="275">
        <f t="shared" si="48"/>
        <v>230828.59704717412</v>
      </c>
      <c r="AE72" s="275">
        <f t="shared" si="48"/>
        <v>1430349.717242172</v>
      </c>
      <c r="AF72" s="275">
        <f t="shared" si="48"/>
        <v>433832.53848507395</v>
      </c>
      <c r="AG72" s="275">
        <f t="shared" si="48"/>
        <v>400353.74280572147</v>
      </c>
      <c r="AH72" s="275">
        <f t="shared" si="48"/>
        <v>100670.46596935467</v>
      </c>
      <c r="AI72" s="275">
        <f t="shared" si="48"/>
        <v>14424.170913873908</v>
      </c>
      <c r="AJ72" s="275">
        <f t="shared" si="48"/>
        <v>34255.062182554058</v>
      </c>
      <c r="AK72" s="275">
        <f>SUM(AK64:AK71)</f>
        <v>2899195.6977482834</v>
      </c>
      <c r="AL72" s="275">
        <f>SUM(AL68:AL71)</f>
        <v>33059.534640058715</v>
      </c>
      <c r="AM72" s="275">
        <f>SUM(AM68:AM71)</f>
        <v>145835.87319154854</v>
      </c>
      <c r="AN72" s="277">
        <f t="shared" si="48"/>
        <v>30434557.997657564</v>
      </c>
      <c r="AO72" s="275">
        <f t="shared" si="48"/>
        <v>7892457.3128630649</v>
      </c>
      <c r="AP72" s="275">
        <f t="shared" si="48"/>
        <v>860194.16737973341</v>
      </c>
      <c r="AQ72" s="275">
        <f t="shared" si="48"/>
        <v>4594419.4548387025</v>
      </c>
      <c r="AR72" s="275">
        <f t="shared" si="48"/>
        <v>1589415.9225390798</v>
      </c>
      <c r="AS72" s="275">
        <f t="shared" si="48"/>
        <v>954746.89140056702</v>
      </c>
      <c r="AT72" s="275">
        <f t="shared" si="48"/>
        <v>159029.66746399878</v>
      </c>
      <c r="AU72" s="275">
        <f t="shared" si="48"/>
        <v>15768.192235978724</v>
      </c>
      <c r="AV72" s="275">
        <f t="shared" si="48"/>
        <v>142820.14527912659</v>
      </c>
      <c r="AW72" s="275">
        <f>SUM(AW64:AW71)</f>
        <v>12530377.143668717</v>
      </c>
      <c r="AX72" s="275">
        <f>SUM(AX68:AX71)</f>
        <v>1051500.6527570514</v>
      </c>
      <c r="AY72" s="283">
        <f>SUM(AY68:AY71)</f>
        <v>643828.44723154255</v>
      </c>
      <c r="AZ72" s="299">
        <f>SUM(AZ64:AZ71)</f>
        <v>-531499.22743538627</v>
      </c>
      <c r="BA72" s="297">
        <f t="shared" si="48"/>
        <v>48308688.467401803</v>
      </c>
      <c r="BB72" s="275">
        <f t="shared" si="48"/>
        <v>14883017.384926349</v>
      </c>
      <c r="BC72" s="275">
        <f>SUM(BC64:BC71)</f>
        <v>1460994.0660849982</v>
      </c>
      <c r="BD72" s="275">
        <f t="shared" si="48"/>
        <v>7995010.8632634282</v>
      </c>
      <c r="BE72" s="275">
        <f t="shared" si="48"/>
        <v>2662234.6907155379</v>
      </c>
      <c r="BF72" s="275">
        <f t="shared" si="48"/>
        <v>1928408.6267935964</v>
      </c>
      <c r="BG72" s="275">
        <f t="shared" si="48"/>
        <v>351935.58491947403</v>
      </c>
      <c r="BH72" s="275">
        <f>SUM(BH64:BH71)</f>
        <v>48198.519511302773</v>
      </c>
      <c r="BI72" s="275">
        <f>SUM(BI64:BI71)</f>
        <v>264335.71196578158</v>
      </c>
      <c r="BJ72" s="275">
        <f>SUM(BJ64:BJ71)</f>
        <v>16729587.916879501</v>
      </c>
      <c r="BK72" s="275">
        <f>SUM(BK68:BK71)</f>
        <v>1375123.9431913903</v>
      </c>
      <c r="BL72" s="299">
        <f>SUM(BL68:BL71)</f>
        <v>1141340.3865858309</v>
      </c>
    </row>
    <row r="73" spans="1:64" ht="14.85" customHeight="1" x14ac:dyDescent="0.25">
      <c r="A73" s="1502" t="s">
        <v>6</v>
      </c>
      <c r="B73" s="126" t="s">
        <v>120</v>
      </c>
      <c r="C73" s="131" t="s">
        <v>191</v>
      </c>
      <c r="D73" s="273">
        <f>SUM(E73:O73)</f>
        <v>448271.11415768357</v>
      </c>
      <c r="E73" s="251">
        <v>238379.29504237539</v>
      </c>
      <c r="F73" s="251">
        <v>30321.099858417972</v>
      </c>
      <c r="G73" s="251">
        <v>53080.619929168563</v>
      </c>
      <c r="H73" s="251">
        <v>33400.216626195463</v>
      </c>
      <c r="I73" s="251">
        <v>23593.724332552811</v>
      </c>
      <c r="J73" s="251">
        <v>-28.24</v>
      </c>
      <c r="K73" s="251">
        <v>274.81869652960165</v>
      </c>
      <c r="L73" s="251">
        <v>6684.5544375375885</v>
      </c>
      <c r="M73" s="251">
        <v>5254.8148408881252</v>
      </c>
      <c r="N73" s="251">
        <v>47771.367594671916</v>
      </c>
      <c r="O73" s="252">
        <v>9538.8427993461464</v>
      </c>
      <c r="P73" s="273">
        <f>SUM(Q73:AA73)</f>
        <v>444853.24694493058</v>
      </c>
      <c r="Q73" s="251">
        <v>249583.10847109798</v>
      </c>
      <c r="R73" s="251">
        <v>33889.409894306693</v>
      </c>
      <c r="S73" s="251">
        <v>62858.99707066796</v>
      </c>
      <c r="T73" s="251">
        <v>36699.550412295139</v>
      </c>
      <c r="U73" s="251">
        <v>20427.637742728464</v>
      </c>
      <c r="V73" s="251">
        <v>400</v>
      </c>
      <c r="W73" s="251">
        <v>273.34330036843971</v>
      </c>
      <c r="X73" s="251">
        <v>5062.8179453727425</v>
      </c>
      <c r="Y73" s="251">
        <v>6101.8218898389141</v>
      </c>
      <c r="Z73" s="251">
        <v>18402.716691399448</v>
      </c>
      <c r="AA73" s="252">
        <v>11153.843526854755</v>
      </c>
      <c r="AB73" s="273">
        <f>SUM(AC73:AM73)</f>
        <v>683080.19836615538</v>
      </c>
      <c r="AC73" s="251">
        <v>378420.8606317587</v>
      </c>
      <c r="AD73" s="251">
        <v>67015.880168085365</v>
      </c>
      <c r="AE73" s="251">
        <v>89898.441803165129</v>
      </c>
      <c r="AF73" s="251">
        <v>69773.008633003905</v>
      </c>
      <c r="AG73" s="251">
        <v>23490.074174928432</v>
      </c>
      <c r="AH73" s="251">
        <v>1896.26</v>
      </c>
      <c r="AI73" s="251">
        <v>456.5878165692821</v>
      </c>
      <c r="AJ73" s="251">
        <v>9083.5369409279538</v>
      </c>
      <c r="AK73" s="251">
        <v>8639.0127280574052</v>
      </c>
      <c r="AL73" s="251">
        <v>20943.147390901217</v>
      </c>
      <c r="AM73" s="252">
        <v>13463.388078757858</v>
      </c>
      <c r="AN73" s="276">
        <f>SUM(AO73:AY73)</f>
        <v>2164962.0734219197</v>
      </c>
      <c r="AO73" s="251">
        <v>1417743.6727391034</v>
      </c>
      <c r="AP73" s="251">
        <v>306543.28798658506</v>
      </c>
      <c r="AQ73" s="251">
        <v>164609.0192280591</v>
      </c>
      <c r="AR73" s="251">
        <v>129359.49316910667</v>
      </c>
      <c r="AS73" s="251">
        <v>60334.475067637155</v>
      </c>
      <c r="AT73" s="251">
        <v>0</v>
      </c>
      <c r="AU73" s="251">
        <v>882.11971197669709</v>
      </c>
      <c r="AV73" s="249">
        <v>15006.665958860292</v>
      </c>
      <c r="AW73" s="251">
        <v>22534.40329720069</v>
      </c>
      <c r="AX73" s="251">
        <v>24877.243958245737</v>
      </c>
      <c r="AY73" s="252">
        <v>23071.69230514501</v>
      </c>
      <c r="AZ73" s="854">
        <v>5502.300000000002</v>
      </c>
      <c r="BA73" s="294">
        <f>SUM(BB73:BL73)+AZ73</f>
        <v>3746668.932890689</v>
      </c>
      <c r="BB73" s="274">
        <f t="shared" ref="BB73:BL76" si="49">E73+Q73+AC73+AO73</f>
        <v>2284126.9368843352</v>
      </c>
      <c r="BC73" s="274">
        <f t="shared" si="49"/>
        <v>437769.67790739506</v>
      </c>
      <c r="BD73" s="274">
        <f t="shared" si="49"/>
        <v>370447.07803106075</v>
      </c>
      <c r="BE73" s="274">
        <f t="shared" si="49"/>
        <v>269232.26884060114</v>
      </c>
      <c r="BF73" s="274">
        <f t="shared" si="49"/>
        <v>127845.91131784685</v>
      </c>
      <c r="BG73" s="274">
        <f t="shared" si="49"/>
        <v>2268.02</v>
      </c>
      <c r="BH73" s="274">
        <f t="shared" si="49"/>
        <v>1886.8695254440206</v>
      </c>
      <c r="BI73" s="274">
        <f t="shared" si="49"/>
        <v>35837.575282698577</v>
      </c>
      <c r="BJ73" s="274">
        <f t="shared" si="49"/>
        <v>42530.052755985133</v>
      </c>
      <c r="BK73" s="274">
        <f t="shared" si="49"/>
        <v>111994.47563521832</v>
      </c>
      <c r="BL73" s="298">
        <f t="shared" si="49"/>
        <v>57227.766710103766</v>
      </c>
    </row>
    <row r="74" spans="1:64" s="255" customFormat="1" x14ac:dyDescent="0.25">
      <c r="A74" s="1502"/>
      <c r="B74" s="126" t="s">
        <v>45</v>
      </c>
      <c r="C74" s="131" t="s">
        <v>234</v>
      </c>
      <c r="D74" s="274">
        <f>SUM(E74:O74)</f>
        <v>525512.41260000004</v>
      </c>
      <c r="E74" s="253">
        <v>458791.26019374648</v>
      </c>
      <c r="F74" s="253">
        <v>14455.884425079938</v>
      </c>
      <c r="G74" s="253">
        <v>21956.123158367107</v>
      </c>
      <c r="H74" s="253">
        <v>4834.1585044673848</v>
      </c>
      <c r="I74" s="253">
        <v>6613.0497527357766</v>
      </c>
      <c r="J74" s="253">
        <v>4213.2517049622729</v>
      </c>
      <c r="K74" s="253">
        <v>140.00465117101388</v>
      </c>
      <c r="L74" s="253">
        <v>588.95756770963328</v>
      </c>
      <c r="M74" s="253">
        <v>73.283811826167565</v>
      </c>
      <c r="N74" s="253">
        <v>12426.361409658346</v>
      </c>
      <c r="O74" s="254">
        <v>1420.0774202759583</v>
      </c>
      <c r="P74" s="274">
        <f>SUM(Q74:AA74)</f>
        <v>542329.87219999987</v>
      </c>
      <c r="Q74" s="253">
        <v>474539.21730533778</v>
      </c>
      <c r="R74" s="253">
        <v>15634.667474302711</v>
      </c>
      <c r="S74" s="253">
        <v>22181.419204593032</v>
      </c>
      <c r="T74" s="253">
        <v>4894.5484732954747</v>
      </c>
      <c r="U74" s="253">
        <v>6522.4909729020619</v>
      </c>
      <c r="V74" s="253">
        <v>4477.5165751784207</v>
      </c>
      <c r="W74" s="253">
        <v>147.69853134097693</v>
      </c>
      <c r="X74" s="253">
        <v>594.70451119091638</v>
      </c>
      <c r="Y74" s="253">
        <v>60.285114833051793</v>
      </c>
      <c r="Z74" s="253">
        <v>11894.644195143819</v>
      </c>
      <c r="AA74" s="254">
        <v>1382.6798418817409</v>
      </c>
      <c r="AB74" s="274">
        <f>SUM(AC74:AM74)</f>
        <v>558060.44290000002</v>
      </c>
      <c r="AC74" s="253">
        <v>488833.89705929684</v>
      </c>
      <c r="AD74" s="253">
        <v>17237.033490901664</v>
      </c>
      <c r="AE74" s="253">
        <v>22414.12513682359</v>
      </c>
      <c r="AF74" s="253">
        <v>5027.902004711349</v>
      </c>
      <c r="AG74" s="253">
        <v>6528.1331425638</v>
      </c>
      <c r="AH74" s="253">
        <v>4456.3479891333918</v>
      </c>
      <c r="AI74" s="253">
        <v>136.58599616991248</v>
      </c>
      <c r="AJ74" s="253">
        <v>604.18987217166477</v>
      </c>
      <c r="AK74" s="253">
        <v>63.513221063867725</v>
      </c>
      <c r="AL74" s="253">
        <v>11361.424123758941</v>
      </c>
      <c r="AM74" s="254">
        <v>1397.2908634050898</v>
      </c>
      <c r="AN74" s="289">
        <f>SUM(AO74:AY74)</f>
        <v>1656223.4446000003</v>
      </c>
      <c r="AO74" s="253">
        <v>1434003.4382412112</v>
      </c>
      <c r="AP74" s="253">
        <v>75102.864790495165</v>
      </c>
      <c r="AQ74" s="253">
        <v>71475.191993331551</v>
      </c>
      <c r="AR74" s="253">
        <v>26014.195628945432</v>
      </c>
      <c r="AS74" s="253">
        <v>17909.790593504356</v>
      </c>
      <c r="AT74" s="253">
        <v>12123.471998443354</v>
      </c>
      <c r="AU74" s="253">
        <v>263.87102481914997</v>
      </c>
      <c r="AV74" s="253">
        <v>2519.4899243463087</v>
      </c>
      <c r="AW74" s="253">
        <v>806.93611116186025</v>
      </c>
      <c r="AX74" s="253">
        <v>13567.630854037372</v>
      </c>
      <c r="AY74" s="254">
        <v>2436.5634397043145</v>
      </c>
      <c r="AZ74" s="524">
        <v>0</v>
      </c>
      <c r="BA74" s="296">
        <f>SUM(BB74:BL74)+AZ74</f>
        <v>3282126.1723000016</v>
      </c>
      <c r="BB74" s="274">
        <f t="shared" si="49"/>
        <v>2856167.8127995925</v>
      </c>
      <c r="BC74" s="274">
        <f t="shared" si="49"/>
        <v>122430.45018077947</v>
      </c>
      <c r="BD74" s="274">
        <f t="shared" si="49"/>
        <v>138026.85949311528</v>
      </c>
      <c r="BE74" s="274">
        <f t="shared" si="49"/>
        <v>40770.80461141964</v>
      </c>
      <c r="BF74" s="274">
        <f t="shared" si="49"/>
        <v>37573.464461705997</v>
      </c>
      <c r="BG74" s="274">
        <f t="shared" si="49"/>
        <v>25270.588267717438</v>
      </c>
      <c r="BH74" s="274">
        <f t="shared" si="49"/>
        <v>688.16020350105327</v>
      </c>
      <c r="BI74" s="274">
        <f t="shared" si="49"/>
        <v>4307.3418754185232</v>
      </c>
      <c r="BJ74" s="274">
        <f t="shared" si="49"/>
        <v>1004.0182588849473</v>
      </c>
      <c r="BK74" s="274">
        <f t="shared" si="49"/>
        <v>49250.060582598482</v>
      </c>
      <c r="BL74" s="300">
        <f t="shared" si="49"/>
        <v>6636.6115652671033</v>
      </c>
    </row>
    <row r="75" spans="1:64" x14ac:dyDescent="0.25">
      <c r="A75" s="1502"/>
      <c r="B75" s="126" t="s">
        <v>46</v>
      </c>
      <c r="C75" s="131" t="s">
        <v>167</v>
      </c>
      <c r="D75" s="274">
        <f>SUM(E75:O75)</f>
        <v>-465.47825656331838</v>
      </c>
      <c r="E75" s="253">
        <v>-168.31808771849342</v>
      </c>
      <c r="F75" s="253">
        <v>-40.36103140819543</v>
      </c>
      <c r="G75" s="253">
        <v>-101.01820052455665</v>
      </c>
      <c r="H75" s="253">
        <v>-99.046263196511717</v>
      </c>
      <c r="I75" s="253">
        <v>-9.6964619370710494</v>
      </c>
      <c r="J75" s="253">
        <v>-4.5842424865906645E-2</v>
      </c>
      <c r="K75" s="253">
        <v>-0.14816762219750954</v>
      </c>
      <c r="L75" s="253">
        <v>-5.6459419047127906</v>
      </c>
      <c r="M75" s="253">
        <v>0</v>
      </c>
      <c r="N75" s="253">
        <v>-25.001755758356264</v>
      </c>
      <c r="O75" s="254">
        <v>-16.196504068357701</v>
      </c>
      <c r="P75" s="274">
        <f>SUM(Q75:AA75)</f>
        <v>-6322.3980977755655</v>
      </c>
      <c r="Q75" s="253">
        <v>-2651.4440055122041</v>
      </c>
      <c r="R75" s="253">
        <v>-635.79034335590086</v>
      </c>
      <c r="S75" s="253">
        <v>-1211.4027717217807</v>
      </c>
      <c r="T75" s="253">
        <v>-1187.7554454731355</v>
      </c>
      <c r="U75" s="253">
        <v>-103.95221490853996</v>
      </c>
      <c r="V75" s="253">
        <v>-0.49721225707534639</v>
      </c>
      <c r="W75" s="253">
        <v>-1.58845077772928</v>
      </c>
      <c r="X75" s="253">
        <v>-67.705716760284204</v>
      </c>
      <c r="Y75" s="253">
        <v>0</v>
      </c>
      <c r="Z75" s="253">
        <v>-268.03466094649957</v>
      </c>
      <c r="AA75" s="254">
        <v>-194.22727606241656</v>
      </c>
      <c r="AB75" s="274">
        <f>SUM(AC75:AM75)</f>
        <v>-72206.160801428909</v>
      </c>
      <c r="AC75" s="253">
        <v>-30620.250847030773</v>
      </c>
      <c r="AD75" s="253">
        <v>-7342.4367096587748</v>
      </c>
      <c r="AE75" s="253">
        <v>-13703.444081155043</v>
      </c>
      <c r="AF75" s="253">
        <v>-13435.944434892415</v>
      </c>
      <c r="AG75" s="253">
        <v>-1150.8086172053424</v>
      </c>
      <c r="AH75" s="253">
        <v>-5.4007634817495083</v>
      </c>
      <c r="AI75" s="253">
        <v>-17.585030243229649</v>
      </c>
      <c r="AJ75" s="253">
        <v>-765.89019379605782</v>
      </c>
      <c r="AK75" s="253">
        <v>0</v>
      </c>
      <c r="AL75" s="253">
        <v>-2967.2922101595682</v>
      </c>
      <c r="AM75" s="254">
        <v>-2197.1079138059513</v>
      </c>
      <c r="AN75" s="289">
        <f>SUM(AO75:AY75)</f>
        <v>18574.011482835816</v>
      </c>
      <c r="AO75" s="253">
        <v>11111.611429513174</v>
      </c>
      <c r="AP75" s="253">
        <v>2664.4557574365181</v>
      </c>
      <c r="AQ75" s="253">
        <v>2084.0690923021248</v>
      </c>
      <c r="AR75" s="253">
        <v>2043.3867834113</v>
      </c>
      <c r="AS75" s="253">
        <v>61.18030978587263</v>
      </c>
      <c r="AT75" s="253">
        <v>0</v>
      </c>
      <c r="AU75" s="253">
        <v>0.93487099574156274</v>
      </c>
      <c r="AV75" s="253">
        <v>116.47933698526906</v>
      </c>
      <c r="AW75" s="253">
        <v>0</v>
      </c>
      <c r="AX75" s="253">
        <v>157.74982384440759</v>
      </c>
      <c r="AY75" s="254">
        <v>334.14407856141185</v>
      </c>
      <c r="AZ75" s="524">
        <v>-6841.8056407661152</v>
      </c>
      <c r="BA75" s="296">
        <f>SUM(BB75:BL75)+AZ75</f>
        <v>-67261.831313698087</v>
      </c>
      <c r="BB75" s="274">
        <f t="shared" si="49"/>
        <v>-22328.401510748296</v>
      </c>
      <c r="BC75" s="274">
        <f t="shared" si="49"/>
        <v>-5354.1323269863533</v>
      </c>
      <c r="BD75" s="274">
        <f t="shared" si="49"/>
        <v>-12931.795961099255</v>
      </c>
      <c r="BE75" s="274">
        <f t="shared" si="49"/>
        <v>-12679.359360150762</v>
      </c>
      <c r="BF75" s="274">
        <f t="shared" si="49"/>
        <v>-1203.2769842650807</v>
      </c>
      <c r="BG75" s="274">
        <f t="shared" si="49"/>
        <v>-5.9438181636907617</v>
      </c>
      <c r="BH75" s="274">
        <f t="shared" si="49"/>
        <v>-18.386777647414878</v>
      </c>
      <c r="BI75" s="274">
        <f t="shared" si="49"/>
        <v>-722.76251547578579</v>
      </c>
      <c r="BJ75" s="274">
        <f t="shared" si="49"/>
        <v>0</v>
      </c>
      <c r="BK75" s="274">
        <f t="shared" si="49"/>
        <v>-3102.5788030200165</v>
      </c>
      <c r="BL75" s="300">
        <f t="shared" si="49"/>
        <v>-2073.387615375314</v>
      </c>
    </row>
    <row r="76" spans="1:64" x14ac:dyDescent="0.25">
      <c r="A76" s="1502"/>
      <c r="B76" s="126" t="s">
        <v>168</v>
      </c>
      <c r="C76" s="131" t="s">
        <v>936</v>
      </c>
      <c r="D76" s="274">
        <f>SUM(E76:O76)</f>
        <v>-132784.6652115203</v>
      </c>
      <c r="E76" s="253">
        <v>-90623.686039532666</v>
      </c>
      <c r="F76" s="253">
        <v>-7793.0090477112208</v>
      </c>
      <c r="G76" s="253">
        <v>-10866.507610059738</v>
      </c>
      <c r="H76" s="253">
        <v>-3748.7287887189514</v>
      </c>
      <c r="I76" s="253">
        <v>-8340.5772107457906</v>
      </c>
      <c r="J76" s="253">
        <v>0</v>
      </c>
      <c r="K76" s="253">
        <v>-144.04252208438149</v>
      </c>
      <c r="L76" s="253">
        <v>-1177.7141450206211</v>
      </c>
      <c r="M76" s="253">
        <v>-1248.8744579148611</v>
      </c>
      <c r="N76" s="253">
        <v>-7139.3361495520603</v>
      </c>
      <c r="O76" s="254">
        <v>-1702.1892401800114</v>
      </c>
      <c r="P76" s="274">
        <f>SUM(Q76:AA76)</f>
        <v>-135469.03712228595</v>
      </c>
      <c r="Q76" s="253">
        <v>-93154.705370036434</v>
      </c>
      <c r="R76" s="253">
        <v>-8458.7898755523165</v>
      </c>
      <c r="S76" s="253">
        <v>-10890.494879344029</v>
      </c>
      <c r="T76" s="253">
        <v>-3835.5890095236191</v>
      </c>
      <c r="U76" s="253">
        <v>-8281.5765619345748</v>
      </c>
      <c r="V76" s="253">
        <v>0</v>
      </c>
      <c r="W76" s="253">
        <v>-149.25075566310338</v>
      </c>
      <c r="X76" s="253">
        <v>-1204.110344157426</v>
      </c>
      <c r="Y76" s="253">
        <v>-1042.6122449534857</v>
      </c>
      <c r="Z76" s="253">
        <v>-6762.6377448718613</v>
      </c>
      <c r="AA76" s="254">
        <v>-1689.2703362490727</v>
      </c>
      <c r="AB76" s="274">
        <f>SUM(AC76:AM76)</f>
        <v>-138406.42817194943</v>
      </c>
      <c r="AC76" s="253">
        <v>-95459.124589320287</v>
      </c>
      <c r="AD76" s="253">
        <v>-9282.1943260458902</v>
      </c>
      <c r="AE76" s="253">
        <v>-10899.564286700619</v>
      </c>
      <c r="AF76" s="253">
        <v>-3935.4434118517383</v>
      </c>
      <c r="AG76" s="253">
        <v>-8207.2972405710716</v>
      </c>
      <c r="AH76" s="253">
        <v>0</v>
      </c>
      <c r="AI76" s="253">
        <v>-137.21817534717866</v>
      </c>
      <c r="AJ76" s="253">
        <v>-1227.7592170009675</v>
      </c>
      <c r="AK76" s="253">
        <v>-1102.6311133038175</v>
      </c>
      <c r="AL76" s="253">
        <v>-6434.2489350021351</v>
      </c>
      <c r="AM76" s="254">
        <v>-1720.9468768057029</v>
      </c>
      <c r="AN76" s="289">
        <f>SUM(AO76:AY76)</f>
        <v>-436302.09885066282</v>
      </c>
      <c r="AO76" s="253">
        <v>-291489.77832611388</v>
      </c>
      <c r="AP76" s="253">
        <v>-43483.954782159883</v>
      </c>
      <c r="AQ76" s="253">
        <v>-35701.429826130865</v>
      </c>
      <c r="AR76" s="253">
        <v>-19650.249424851583</v>
      </c>
      <c r="AS76" s="253">
        <v>-20561.075389426616</v>
      </c>
      <c r="AT76" s="253">
        <v>0</v>
      </c>
      <c r="AU76" s="253">
        <v>-208.64692223200979</v>
      </c>
      <c r="AV76" s="253">
        <v>-4826.8853041545572</v>
      </c>
      <c r="AW76" s="253">
        <v>-9736.1207278048496</v>
      </c>
      <c r="AX76" s="253">
        <v>-7521.2926494751582</v>
      </c>
      <c r="AY76" s="254">
        <v>-3122.6654983135004</v>
      </c>
      <c r="AZ76" s="524">
        <v>-2225.905920727243</v>
      </c>
      <c r="BA76" s="296">
        <f>SUM(BB76:BL76)+AZ76</f>
        <v>-845188.13527714589</v>
      </c>
      <c r="BB76" s="274">
        <f t="shared" si="49"/>
        <v>-570727.29432500328</v>
      </c>
      <c r="BC76" s="274">
        <f t="shared" si="49"/>
        <v>-69017.948031469306</v>
      </c>
      <c r="BD76" s="274">
        <f t="shared" si="49"/>
        <v>-68357.996602235246</v>
      </c>
      <c r="BE76" s="274">
        <f t="shared" si="49"/>
        <v>-31170.010634945891</v>
      </c>
      <c r="BF76" s="274">
        <f t="shared" si="49"/>
        <v>-45390.52640267805</v>
      </c>
      <c r="BG76" s="274">
        <f t="shared" si="49"/>
        <v>0</v>
      </c>
      <c r="BH76" s="274">
        <f t="shared" si="49"/>
        <v>-639.15837532667331</v>
      </c>
      <c r="BI76" s="274">
        <f t="shared" si="49"/>
        <v>-8436.4690103335706</v>
      </c>
      <c r="BJ76" s="274">
        <f t="shared" si="49"/>
        <v>-13130.238543977013</v>
      </c>
      <c r="BK76" s="274">
        <f t="shared" si="49"/>
        <v>-27857.515478901216</v>
      </c>
      <c r="BL76" s="300">
        <f t="shared" si="49"/>
        <v>-8235.0719515482888</v>
      </c>
    </row>
    <row r="77" spans="1:64" s="209" customFormat="1" x14ac:dyDescent="0.25">
      <c r="A77" s="1503"/>
      <c r="B77" s="314" t="s">
        <v>463</v>
      </c>
      <c r="C77" s="313" t="s">
        <v>8</v>
      </c>
      <c r="D77" s="278">
        <f>SUM(D73:D76)</f>
        <v>840533.38328960002</v>
      </c>
      <c r="E77" s="278">
        <f t="shared" ref="E77:BL77" si="50">SUM(E73:E76)</f>
        <v>606378.55110887077</v>
      </c>
      <c r="F77" s="278">
        <f t="shared" si="50"/>
        <v>36943.614204378493</v>
      </c>
      <c r="G77" s="278">
        <f t="shared" si="50"/>
        <v>64069.217276951371</v>
      </c>
      <c r="H77" s="278">
        <f t="shared" si="50"/>
        <v>34386.600078747382</v>
      </c>
      <c r="I77" s="278">
        <f t="shared" si="50"/>
        <v>21856.500412605725</v>
      </c>
      <c r="J77" s="278">
        <f t="shared" si="50"/>
        <v>4184.9658625374068</v>
      </c>
      <c r="K77" s="278">
        <f t="shared" si="50"/>
        <v>270.63265799403655</v>
      </c>
      <c r="L77" s="278">
        <f t="shared" si="50"/>
        <v>6090.1519183218888</v>
      </c>
      <c r="M77" s="278">
        <f t="shared" si="50"/>
        <v>4079.2241947994321</v>
      </c>
      <c r="N77" s="278">
        <f t="shared" si="50"/>
        <v>53033.391099019849</v>
      </c>
      <c r="O77" s="284">
        <f t="shared" si="50"/>
        <v>9240.5344753737372</v>
      </c>
      <c r="P77" s="278">
        <f t="shared" si="50"/>
        <v>845391.68392486905</v>
      </c>
      <c r="Q77" s="278">
        <f t="shared" si="50"/>
        <v>628316.1764008872</v>
      </c>
      <c r="R77" s="278">
        <f t="shared" si="50"/>
        <v>40429.497149701187</v>
      </c>
      <c r="S77" s="278">
        <f t="shared" si="50"/>
        <v>72938.518624195189</v>
      </c>
      <c r="T77" s="278">
        <f t="shared" si="50"/>
        <v>36570.754430593857</v>
      </c>
      <c r="U77" s="278">
        <f t="shared" si="50"/>
        <v>18564.599938787411</v>
      </c>
      <c r="V77" s="278">
        <f t="shared" si="50"/>
        <v>4877.0193629213454</v>
      </c>
      <c r="W77" s="278">
        <f t="shared" si="50"/>
        <v>270.20262526858403</v>
      </c>
      <c r="X77" s="278">
        <f t="shared" si="50"/>
        <v>4385.7063956459488</v>
      </c>
      <c r="Y77" s="278">
        <f>SUM(Y73:Y76)</f>
        <v>5119.4947597184801</v>
      </c>
      <c r="Z77" s="278">
        <f>SUM(Z73:Z76)</f>
        <v>23266.688480724908</v>
      </c>
      <c r="AA77" s="284">
        <f t="shared" si="50"/>
        <v>10653.025756425008</v>
      </c>
      <c r="AB77" s="278">
        <f t="shared" si="50"/>
        <v>1030528.0522927772</v>
      </c>
      <c r="AC77" s="278">
        <f t="shared" si="50"/>
        <v>741175.38225470448</v>
      </c>
      <c r="AD77" s="278">
        <f t="shared" si="50"/>
        <v>67628.282623282357</v>
      </c>
      <c r="AE77" s="278">
        <f t="shared" si="50"/>
        <v>87709.558572133057</v>
      </c>
      <c r="AF77" s="278">
        <f t="shared" si="50"/>
        <v>57429.522790971096</v>
      </c>
      <c r="AG77" s="278">
        <f t="shared" si="50"/>
        <v>20660.101459715821</v>
      </c>
      <c r="AH77" s="278">
        <f t="shared" si="50"/>
        <v>6347.2072256516421</v>
      </c>
      <c r="AI77" s="278">
        <f t="shared" si="50"/>
        <v>438.37060714878623</v>
      </c>
      <c r="AJ77" s="278">
        <f t="shared" si="50"/>
        <v>7694.0774023025924</v>
      </c>
      <c r="AK77" s="278">
        <f t="shared" si="50"/>
        <v>7599.8948358174548</v>
      </c>
      <c r="AL77" s="278">
        <f t="shared" si="50"/>
        <v>22903.030369498454</v>
      </c>
      <c r="AM77" s="284">
        <f t="shared" si="50"/>
        <v>10942.624151551294</v>
      </c>
      <c r="AN77" s="849">
        <f t="shared" si="50"/>
        <v>3403457.4306540927</v>
      </c>
      <c r="AO77" s="278">
        <f t="shared" si="50"/>
        <v>2571368.9440837139</v>
      </c>
      <c r="AP77" s="278">
        <f t="shared" si="50"/>
        <v>340826.65375235683</v>
      </c>
      <c r="AQ77" s="278">
        <f t="shared" si="50"/>
        <v>202466.8504875619</v>
      </c>
      <c r="AR77" s="278">
        <f t="shared" si="50"/>
        <v>137766.82615661182</v>
      </c>
      <c r="AS77" s="278">
        <f t="shared" si="50"/>
        <v>57744.370581500778</v>
      </c>
      <c r="AT77" s="278">
        <f t="shared" si="50"/>
        <v>12123.471998443354</v>
      </c>
      <c r="AU77" s="278">
        <f t="shared" si="50"/>
        <v>938.27868555957912</v>
      </c>
      <c r="AV77" s="278">
        <f t="shared" si="50"/>
        <v>12815.749916037314</v>
      </c>
      <c r="AW77" s="278">
        <f>SUM(AW73:AW76)</f>
        <v>13605.2186805577</v>
      </c>
      <c r="AX77" s="278">
        <f t="shared" si="50"/>
        <v>31081.33198665236</v>
      </c>
      <c r="AY77" s="284">
        <f t="shared" si="50"/>
        <v>22719.734325097234</v>
      </c>
      <c r="AZ77" s="305">
        <f t="shared" si="50"/>
        <v>-3565.4115614933562</v>
      </c>
      <c r="BA77" s="297">
        <f t="shared" si="50"/>
        <v>6116345.1385998474</v>
      </c>
      <c r="BB77" s="275">
        <f t="shared" si="50"/>
        <v>4547239.0538481763</v>
      </c>
      <c r="BC77" s="275">
        <f t="shared" si="50"/>
        <v>485828.04772971879</v>
      </c>
      <c r="BD77" s="275">
        <f t="shared" si="50"/>
        <v>427184.14496084151</v>
      </c>
      <c r="BE77" s="275">
        <f t="shared" si="50"/>
        <v>266153.70345692412</v>
      </c>
      <c r="BF77" s="275">
        <f t="shared" si="50"/>
        <v>118825.57239260973</v>
      </c>
      <c r="BG77" s="275">
        <f t="shared" si="50"/>
        <v>27532.664449553748</v>
      </c>
      <c r="BH77" s="275">
        <f t="shared" si="50"/>
        <v>1917.4845759709856</v>
      </c>
      <c r="BI77" s="275">
        <f t="shared" si="50"/>
        <v>30985.685632307748</v>
      </c>
      <c r="BJ77" s="275">
        <f>SUM(BJ73:BJ76)</f>
        <v>30403.832470893067</v>
      </c>
      <c r="BK77" s="275">
        <f t="shared" si="50"/>
        <v>130284.44193589559</v>
      </c>
      <c r="BL77" s="299">
        <f t="shared" si="50"/>
        <v>53555.918708447265</v>
      </c>
    </row>
    <row r="78" spans="1:64" s="209" customFormat="1" ht="14.85" customHeight="1" x14ac:dyDescent="0.25">
      <c r="A78" s="1501" t="s">
        <v>235</v>
      </c>
      <c r="B78" s="315" t="s">
        <v>121</v>
      </c>
      <c r="C78" s="125" t="s">
        <v>174</v>
      </c>
      <c r="D78" s="273">
        <f>D20+SUM(D22:D23,D27)+SUM(D29:D32)+D37+D41+D46+D51+SUM(D56:D57)+SUM(D59:D60)+SUM(D64:D68)+D73</f>
        <v>48964140.571520053</v>
      </c>
      <c r="E78" s="273">
        <f>E20+SUM(E22:E23,E27)+SUM(E29:E32)+E37+E41+E46+E51+SUM(E56:E57)+SUM(E59:E60)+SUM(E64:E68)+E73</f>
        <v>27897566.229747038</v>
      </c>
      <c r="F78" s="273">
        <f>F20+SUM(F22:F23,F27)+SUM(F29:F32)+F37+F41+F46+F51+SUM(F56:F57)+SUM(F59:F60)+SUM(F64:F68)+F73</f>
        <v>2523513.0615322175</v>
      </c>
      <c r="G78" s="273">
        <f t="shared" ref="G78:O78" si="51">G20+SUM(G22:G23,G27)+SUM(G29:G32)+G37+G41+G46+G51+SUM(G56:G57)+SUM(G59:G60)+SUM(G64:G68)+G73</f>
        <v>9312302.1104937419</v>
      </c>
      <c r="H78" s="273">
        <f t="shared" si="51"/>
        <v>3554551.567896035</v>
      </c>
      <c r="I78" s="273">
        <f t="shared" si="51"/>
        <v>565882.39806752768</v>
      </c>
      <c r="J78" s="273">
        <f t="shared" si="51"/>
        <v>463960.63076081785</v>
      </c>
      <c r="K78" s="273">
        <f t="shared" si="51"/>
        <v>9949.1194171211264</v>
      </c>
      <c r="L78" s="273">
        <f t="shared" si="51"/>
        <v>974627.09556797729</v>
      </c>
      <c r="M78" s="273">
        <f>M20+SUM(M22:M23,M27)+SUM(M29:M32)+M37+M41+M46+M51+SUM(M56:M57)+SUM(M59:M60)+SUM(M64:M68)+M73</f>
        <v>1287767.2294405361</v>
      </c>
      <c r="N78" s="273">
        <f t="shared" si="51"/>
        <v>579999.06874605245</v>
      </c>
      <c r="O78" s="285">
        <f t="shared" si="51"/>
        <v>1794022.0598509945</v>
      </c>
      <c r="P78" s="273">
        <f>P20+SUM(P22:P23,P27)+SUM(P29:P32)+P37+P41+P46+P51+SUM(P56:P57)+SUM(P59:P60)+SUM(P64:P68)+P73</f>
        <v>54152526.450052314</v>
      </c>
      <c r="Q78" s="273">
        <f t="shared" ref="Q78:AA78" si="52">Q20+SUM(Q22:Q23,Q27)+SUM(Q29:Q32)+Q37+Q41+Q46+Q51+SUM(Q56:Q57)+SUM(Q59:Q60)+SUM(Q64:Q68)+Q73</f>
        <v>30193545.523277361</v>
      </c>
      <c r="R78" s="273">
        <f t="shared" si="52"/>
        <v>3012984.871834551</v>
      </c>
      <c r="S78" s="273">
        <f t="shared" si="52"/>
        <v>10485160.562276466</v>
      </c>
      <c r="T78" s="273">
        <f t="shared" si="52"/>
        <v>3998633.7687055334</v>
      </c>
      <c r="U78" s="273">
        <f t="shared" si="52"/>
        <v>452043.41996005923</v>
      </c>
      <c r="V78" s="273">
        <f t="shared" si="52"/>
        <v>973858.28402241715</v>
      </c>
      <c r="W78" s="273">
        <f t="shared" si="52"/>
        <v>16768.657263361543</v>
      </c>
      <c r="X78" s="273">
        <f t="shared" si="52"/>
        <v>910963.83924518642</v>
      </c>
      <c r="Y78" s="273">
        <f t="shared" si="52"/>
        <v>1499614.4576718064</v>
      </c>
      <c r="Z78" s="273">
        <f t="shared" si="52"/>
        <v>406216.92572133779</v>
      </c>
      <c r="AA78" s="285">
        <f t="shared" si="52"/>
        <v>2202736.1400742447</v>
      </c>
      <c r="AB78" s="273">
        <f>AB20+SUM(AB22:AB23,AB27)+SUM(AB29:AB32)+AB37+AB41+AB46+AB51+SUM(AB56:AB57)+SUM(AB59:AB60)+SUM(AB64:AB68)+AB73</f>
        <v>85374329.986633375</v>
      </c>
      <c r="AC78" s="273">
        <f t="shared" ref="AC78:AM78" si="53">AC20+SUM(AC22:AC23,AC27)+SUM(AC29:AC32)+AC37+AC41+AC46+AC51+SUM(AC56:AC57)+SUM(AC59:AC60)+SUM(AC64:AC68)+AC73</f>
        <v>47823485.999032907</v>
      </c>
      <c r="AD78" s="273">
        <f t="shared" si="53"/>
        <v>4546188.3034181334</v>
      </c>
      <c r="AE78" s="273">
        <f t="shared" si="53"/>
        <v>15316563.075905723</v>
      </c>
      <c r="AF78" s="273">
        <f t="shared" si="53"/>
        <v>6592677.8248747513</v>
      </c>
      <c r="AG78" s="273">
        <f t="shared" si="53"/>
        <v>824367.17753283971</v>
      </c>
      <c r="AH78" s="273">
        <f t="shared" si="53"/>
        <v>858144.23254169477</v>
      </c>
      <c r="AI78" s="273">
        <f t="shared" si="53"/>
        <v>21650.009141445767</v>
      </c>
      <c r="AJ78" s="273">
        <f t="shared" si="53"/>
        <v>1140099.3824172025</v>
      </c>
      <c r="AK78" s="273">
        <f t="shared" si="53"/>
        <v>5255072.4324463857</v>
      </c>
      <c r="AL78" s="273">
        <f t="shared" si="53"/>
        <v>477030.43430727336</v>
      </c>
      <c r="AM78" s="273">
        <f t="shared" si="53"/>
        <v>2519051.115015035</v>
      </c>
      <c r="AN78" s="276">
        <f>AN20+SUM(AN22:AN23,AN27)+SUM(AN29:AN32)+AN37+AN41+AN46+AN51+SUM(AN56:AN57)+SUM(AN59:AN60)+SUM(AN64:AN68)+AN73</f>
        <v>181508153.19892058</v>
      </c>
      <c r="AO78" s="273">
        <f t="shared" ref="AO78:AY78" si="54">AO20+SUM(AO22:AO23,AO27)+SUM(AO29:AO32)+AO37+AO41+AO46+AO51+SUM(AO56:AO57)+SUM(AO59:AO60)+SUM(AO64:AO68)+AO73</f>
        <v>92477969.7423435</v>
      </c>
      <c r="AP78" s="273">
        <f t="shared" si="54"/>
        <v>13689367.463862272</v>
      </c>
      <c r="AQ78" s="273">
        <f t="shared" si="54"/>
        <v>31150399.072087441</v>
      </c>
      <c r="AR78" s="273">
        <f t="shared" si="54"/>
        <v>18836964.257334217</v>
      </c>
      <c r="AS78" s="273">
        <f t="shared" si="54"/>
        <v>2374962.3203495657</v>
      </c>
      <c r="AT78" s="273">
        <f t="shared" si="54"/>
        <v>1669843.5980780707</v>
      </c>
      <c r="AU78" s="273">
        <f t="shared" si="54"/>
        <v>25570.901958208528</v>
      </c>
      <c r="AV78" s="273">
        <f t="shared" si="54"/>
        <v>3724545.5687915394</v>
      </c>
      <c r="AW78" s="273">
        <f t="shared" si="54"/>
        <v>12336679.836490374</v>
      </c>
      <c r="AX78" s="273">
        <f t="shared" si="54"/>
        <v>1377255.0822324406</v>
      </c>
      <c r="AY78" s="285">
        <f t="shared" si="54"/>
        <v>3844595.3553929864</v>
      </c>
      <c r="AZ78" s="298">
        <f>AZ20+SUM(AZ22:AZ23,AZ27)+SUM(AZ29:AZ32)+AZ37+AZ41+AZ46+AZ51+SUM(AZ56:AZ57)+SUM(AZ59:AZ60)+SUM(AZ64:AZ68)+AZ73</f>
        <v>5753418.1896523573</v>
      </c>
      <c r="BA78" s="294">
        <f>BA20+SUM(BA22:BA23,BA27)+SUM(BA29:BA32)+BA37+BA41+BA46+BA51+SUM(BA56:BA57)+SUM(BA59:BA60)+SUM(BA64:BA68)+BA73</f>
        <v>375752568.39677882</v>
      </c>
      <c r="BB78" s="273">
        <f t="shared" ref="BB78:BL78" si="55">BB20+SUM(BB22:BB23,BB27)+SUM(BB29:BB32)+BB37+BB41+BB46+BB51+SUM(BB56:BB57)+SUM(BB59:BB60)+SUM(BB64:BB68)+BB73</f>
        <v>198392567.4944008</v>
      </c>
      <c r="BC78" s="273">
        <f t="shared" si="55"/>
        <v>23772053.700647175</v>
      </c>
      <c r="BD78" s="273">
        <f t="shared" si="55"/>
        <v>66264424.820763372</v>
      </c>
      <c r="BE78" s="273">
        <f t="shared" si="55"/>
        <v>32982827.418810539</v>
      </c>
      <c r="BF78" s="273">
        <f t="shared" si="55"/>
        <v>4217255.3159099929</v>
      </c>
      <c r="BG78" s="273">
        <f t="shared" si="55"/>
        <v>3965806.7454029997</v>
      </c>
      <c r="BH78" s="273">
        <f t="shared" si="55"/>
        <v>73938.68778013697</v>
      </c>
      <c r="BI78" s="273">
        <f t="shared" si="55"/>
        <v>6750235.8860219056</v>
      </c>
      <c r="BJ78" s="273">
        <f>BJ20+SUM(BJ22:BJ23,BJ27)+SUM(BJ29:BJ32)+BJ37+BJ41+BJ46+BJ51+SUM(BJ56:BJ57)+SUM(BJ59:BJ60)+SUM(BJ64:BJ68)+BJ73</f>
        <v>20379133.956049103</v>
      </c>
      <c r="BK78" s="273">
        <f t="shared" si="55"/>
        <v>2840501.5110071041</v>
      </c>
      <c r="BL78" s="298">
        <f t="shared" si="55"/>
        <v>10360404.670333261</v>
      </c>
    </row>
    <row r="79" spans="1:64" s="209" customFormat="1" x14ac:dyDescent="0.25">
      <c r="A79" s="1507"/>
      <c r="B79" s="126" t="s">
        <v>55</v>
      </c>
      <c r="C79" s="127" t="s">
        <v>175</v>
      </c>
      <c r="D79" s="274">
        <f>D21+D24+D34+D38+D43+D48+D53+D58+D70+D75</f>
        <v>-2520291.8300503916</v>
      </c>
      <c r="E79" s="274">
        <f>E21+E24+E34+E38+E43+E48+E53+E58+E70+E75</f>
        <v>-1503028.0753134079</v>
      </c>
      <c r="F79" s="274">
        <f>F21+F24+F34+F38+F43+F48+F53+F58+F70+F75</f>
        <v>-145273.09368011242</v>
      </c>
      <c r="G79" s="274">
        <f t="shared" ref="G79:O79" si="56">G21+G24+G34+G38+G43+G48+G53+G58+G70+G75</f>
        <v>-473611.88340849796</v>
      </c>
      <c r="H79" s="274">
        <f t="shared" si="56"/>
        <v>-180992.67904146484</v>
      </c>
      <c r="I79" s="274">
        <f t="shared" si="56"/>
        <v>-21768.583686319089</v>
      </c>
      <c r="J79" s="274">
        <f t="shared" si="56"/>
        <v>-29214.372463539425</v>
      </c>
      <c r="K79" s="274">
        <f t="shared" si="56"/>
        <v>-261.00320562389032</v>
      </c>
      <c r="L79" s="274">
        <f t="shared" si="56"/>
        <v>-21211.937315025199</v>
      </c>
      <c r="M79" s="274">
        <f t="shared" si="56"/>
        <v>-37878.0939998963</v>
      </c>
      <c r="N79" s="274">
        <f t="shared" si="56"/>
        <v>-15830.273339672241</v>
      </c>
      <c r="O79" s="282">
        <f t="shared" si="56"/>
        <v>-91221.834596832166</v>
      </c>
      <c r="P79" s="274">
        <f>P21+P24+P34+P38+P43+P48+P53+P58+P70+P75</f>
        <v>-3731872.9020856558</v>
      </c>
      <c r="Q79" s="274">
        <f t="shared" ref="Q79:AA79" si="57">Q21+Q24+Q34+Q38+Q43+Q48+Q53+Q58+Q70+Q75</f>
        <v>-1894993.0693551686</v>
      </c>
      <c r="R79" s="274">
        <f t="shared" si="57"/>
        <v>-190277.9421600627</v>
      </c>
      <c r="S79" s="274">
        <f t="shared" si="57"/>
        <v>-790327.78452193341</v>
      </c>
      <c r="T79" s="274">
        <f t="shared" si="57"/>
        <v>-311260.93899046042</v>
      </c>
      <c r="U79" s="274">
        <f t="shared" si="57"/>
        <v>-53534.450408846445</v>
      </c>
      <c r="V79" s="274">
        <f t="shared" si="57"/>
        <v>-53778.154080075685</v>
      </c>
      <c r="W79" s="274">
        <f t="shared" si="57"/>
        <v>-876.27983075387465</v>
      </c>
      <c r="X79" s="274">
        <f t="shared" si="57"/>
        <v>-33948.387778521464</v>
      </c>
      <c r="Y79" s="274">
        <f t="shared" si="57"/>
        <v>-224646.93354144401</v>
      </c>
      <c r="Z79" s="274">
        <f t="shared" si="57"/>
        <v>-39042.167046309471</v>
      </c>
      <c r="AA79" s="282">
        <f t="shared" si="57"/>
        <v>-139186.79437208016</v>
      </c>
      <c r="AB79" s="274">
        <f>AB21+AB24+AB34+AB38+AB43+AB48+AB53+AB58+AB70+AB75</f>
        <v>-23005221.073179685</v>
      </c>
      <c r="AC79" s="274">
        <f t="shared" ref="AC79:AM79" si="58">AC21+AC24+AC34+AC38+AC43+AC48+AC53+AC58+AC70+AC75</f>
        <v>-13575765.789291438</v>
      </c>
      <c r="AD79" s="274">
        <f t="shared" si="58"/>
        <v>-1366376.1606175106</v>
      </c>
      <c r="AE79" s="274">
        <f t="shared" si="58"/>
        <v>-3769097.1832143366</v>
      </c>
      <c r="AF79" s="274">
        <f t="shared" si="58"/>
        <v>-1553309.9889671234</v>
      </c>
      <c r="AG79" s="274">
        <f t="shared" si="58"/>
        <v>-309726.33270488889</v>
      </c>
      <c r="AH79" s="274">
        <f t="shared" si="58"/>
        <v>-256075.16222002453</v>
      </c>
      <c r="AI79" s="274">
        <f t="shared" si="58"/>
        <v>-5107.554941619499</v>
      </c>
      <c r="AJ79" s="274">
        <f t="shared" si="58"/>
        <v>-156691.12653287937</v>
      </c>
      <c r="AK79" s="274">
        <f t="shared" si="58"/>
        <v>-1202033.2898227023</v>
      </c>
      <c r="AL79" s="274">
        <f t="shared" si="58"/>
        <v>-217544.08204506242</v>
      </c>
      <c r="AM79" s="282">
        <f t="shared" si="58"/>
        <v>-593494.40282209567</v>
      </c>
      <c r="AN79" s="289">
        <f>AN21+AN24+AN34+AN38+AN43+AN48+AN53+AN58+AN70+AN75</f>
        <v>17462300.878317446</v>
      </c>
      <c r="AO79" s="274">
        <f t="shared" ref="AO79:AY79" si="59">AO21+AO24+AO34+AO38+AO43+AO48+AO53+AO58+AO70+AO75</f>
        <v>9279963.9953579586</v>
      </c>
      <c r="AP79" s="274">
        <f t="shared" si="59"/>
        <v>937056.88780245348</v>
      </c>
      <c r="AQ79" s="274">
        <f t="shared" si="59"/>
        <v>3529285.3980522421</v>
      </c>
      <c r="AR79" s="274">
        <f t="shared" si="59"/>
        <v>1547105.6523206581</v>
      </c>
      <c r="AS79" s="274">
        <f t="shared" si="59"/>
        <v>-355882.27424979524</v>
      </c>
      <c r="AT79" s="274">
        <f t="shared" si="59"/>
        <v>0</v>
      </c>
      <c r="AU79" s="274">
        <f t="shared" si="59"/>
        <v>-2593.1775541936236</v>
      </c>
      <c r="AV79" s="274">
        <f t="shared" si="59"/>
        <v>154999.34722529756</v>
      </c>
      <c r="AW79" s="274">
        <f t="shared" si="59"/>
        <v>2036046.4637516758</v>
      </c>
      <c r="AX79" s="274">
        <f t="shared" si="59"/>
        <v>-256810.37639281587</v>
      </c>
      <c r="AY79" s="282">
        <f t="shared" si="59"/>
        <v>593128.96200396668</v>
      </c>
      <c r="AZ79" s="300">
        <f>AZ21+AZ24+AZ34+AZ38+AZ43+AZ48+AZ53+AZ58+AZ70+AZ75</f>
        <v>-8885488.7853026222</v>
      </c>
      <c r="BA79" s="296">
        <f>BA21+BA24+BA34+BA38+BA43+BA48+BA53+BA58+BA70+BA75</f>
        <v>-20680573.712300897</v>
      </c>
      <c r="BB79" s="274">
        <f t="shared" ref="BB79:BL79" si="60">BB21+BB24+BB34+BB38+BB43+BB48+BB53+BB58+BB70+BB75</f>
        <v>-7693822.9386020564</v>
      </c>
      <c r="BC79" s="274">
        <f t="shared" si="60"/>
        <v>-764870.30865523219</v>
      </c>
      <c r="BD79" s="274">
        <f t="shared" si="60"/>
        <v>-1503751.4530925257</v>
      </c>
      <c r="BE79" s="274">
        <f t="shared" si="60"/>
        <v>-498457.95467839023</v>
      </c>
      <c r="BF79" s="274">
        <f t="shared" si="60"/>
        <v>-740911.6410498498</v>
      </c>
      <c r="BG79" s="274">
        <f t="shared" si="60"/>
        <v>-339067.6887636396</v>
      </c>
      <c r="BH79" s="274">
        <f t="shared" si="60"/>
        <v>-8838.0155321908878</v>
      </c>
      <c r="BI79" s="274">
        <f t="shared" si="60"/>
        <v>-56852.104401128461</v>
      </c>
      <c r="BJ79" s="274">
        <f>BJ21+BJ24+BJ34+BJ38+BJ43+BJ48+BJ53+BJ58+BJ70+BJ75</f>
        <v>571488.1463876334</v>
      </c>
      <c r="BK79" s="274">
        <f t="shared" si="60"/>
        <v>-529226.8988238601</v>
      </c>
      <c r="BL79" s="300">
        <f t="shared" si="60"/>
        <v>-230774.06978704102</v>
      </c>
    </row>
    <row r="80" spans="1:64" s="209" customFormat="1" x14ac:dyDescent="0.25">
      <c r="A80" s="1507"/>
      <c r="B80" s="126" t="s">
        <v>56</v>
      </c>
      <c r="C80" s="127" t="s">
        <v>176</v>
      </c>
      <c r="D80" s="274">
        <f>D25+D33+D42+D47+D52+D61+D69+D74</f>
        <v>1963755.3237683377</v>
      </c>
      <c r="E80" s="274">
        <f>E25+E33+E42+E47+E52+E61+E69+E74</f>
        <v>1599207.3714817618</v>
      </c>
      <c r="F80" s="274">
        <f>F25+F33+F42+F47+F52+F61+F69+F74</f>
        <v>50305.971055947935</v>
      </c>
      <c r="G80" s="274">
        <f t="shared" ref="G80:O80" si="61">G25+G33+G42+G47+G52+G61+G69+G74</f>
        <v>168542.5524862138</v>
      </c>
      <c r="H80" s="274">
        <f t="shared" si="61"/>
        <v>37163.436780282333</v>
      </c>
      <c r="I80" s="274">
        <f t="shared" si="61"/>
        <v>27403.826906734244</v>
      </c>
      <c r="J80" s="274">
        <f t="shared" si="61"/>
        <v>12893.554033180941</v>
      </c>
      <c r="K80" s="274">
        <f t="shared" si="61"/>
        <v>576.74853542638766</v>
      </c>
      <c r="L80" s="274">
        <f t="shared" si="61"/>
        <v>4519.434139973212</v>
      </c>
      <c r="M80" s="274">
        <f t="shared" si="61"/>
        <v>567.45398647647198</v>
      </c>
      <c r="N80" s="274">
        <f t="shared" si="61"/>
        <v>51654.355699779975</v>
      </c>
      <c r="O80" s="282">
        <f t="shared" si="61"/>
        <v>10920.61866256077</v>
      </c>
      <c r="P80" s="274">
        <f>P25+P33+P42+P47+P52+P61+P69+P74</f>
        <v>1945737.3742576235</v>
      </c>
      <c r="Q80" s="274">
        <f t="shared" ref="Q80:AA80" si="62">Q25+Q33+Q42+Q47+Q52+Q61+Q69+Q74</f>
        <v>1564506.4895114216</v>
      </c>
      <c r="R80" s="274">
        <f t="shared" si="62"/>
        <v>51545.874045560362</v>
      </c>
      <c r="S80" s="274">
        <f t="shared" si="62"/>
        <v>191883.4173012778</v>
      </c>
      <c r="T80" s="274">
        <f t="shared" si="62"/>
        <v>42340.964684902319</v>
      </c>
      <c r="U80" s="274">
        <f t="shared" si="62"/>
        <v>23138.927482877614</v>
      </c>
      <c r="V80" s="274">
        <f t="shared" si="62"/>
        <v>11973.629003504215</v>
      </c>
      <c r="W80" s="274">
        <f t="shared" si="62"/>
        <v>523.96938841692258</v>
      </c>
      <c r="X80" s="274">
        <f t="shared" si="62"/>
        <v>5144.5731600514473</v>
      </c>
      <c r="Y80" s="274">
        <f t="shared" si="62"/>
        <v>521.50467649836582</v>
      </c>
      <c r="Z80" s="274">
        <f t="shared" si="62"/>
        <v>42196.96287959841</v>
      </c>
      <c r="AA80" s="282">
        <f t="shared" si="62"/>
        <v>11961.062123514683</v>
      </c>
      <c r="AB80" s="274">
        <f>AB25+AB33+AB42+AB47+AB52+AB61+AB69+AB74</f>
        <v>2441051.0882282467</v>
      </c>
      <c r="AC80" s="274">
        <f t="shared" ref="AC80:AM80" si="63">AC25+AC33+AC42+AC47+AC52+AC61+AC69+AC74</f>
        <v>1985690.0408159602</v>
      </c>
      <c r="AD80" s="274">
        <f t="shared" si="63"/>
        <v>70018.478550685948</v>
      </c>
      <c r="AE80" s="274">
        <f t="shared" si="63"/>
        <v>218073.8433288885</v>
      </c>
      <c r="AF80" s="274">
        <f t="shared" si="63"/>
        <v>48917.988427176715</v>
      </c>
      <c r="AG80" s="274">
        <f t="shared" si="63"/>
        <v>30135.994649344371</v>
      </c>
      <c r="AH80" s="274">
        <f t="shared" si="63"/>
        <v>15045.218023421496</v>
      </c>
      <c r="AI80" s="274">
        <f t="shared" si="63"/>
        <v>630.52556678329495</v>
      </c>
      <c r="AJ80" s="274">
        <f t="shared" si="63"/>
        <v>5878.3471012394293</v>
      </c>
      <c r="AK80" s="274">
        <f t="shared" si="63"/>
        <v>617.93945269093729</v>
      </c>
      <c r="AL80" s="274">
        <f t="shared" si="63"/>
        <v>52448.044352855402</v>
      </c>
      <c r="AM80" s="282">
        <f t="shared" si="63"/>
        <v>13594.66795920062</v>
      </c>
      <c r="AN80" s="289">
        <f>AN25+AN33+AN42+AN47+AN52+AN61+AN69+AN74</f>
        <v>9652620.4249801561</v>
      </c>
      <c r="AO80" s="274">
        <f t="shared" ref="AO80:AY80" si="64">AO25+AO33+AO42+AO47+AO52+AO61+AO69+AO74</f>
        <v>7724739.1731102262</v>
      </c>
      <c r="AP80" s="274">
        <f t="shared" si="64"/>
        <v>404566.70199583774</v>
      </c>
      <c r="AQ80" s="274">
        <f t="shared" si="64"/>
        <v>875007.79155232292</v>
      </c>
      <c r="AR80" s="274">
        <f t="shared" si="64"/>
        <v>318468.87334583624</v>
      </c>
      <c r="AS80" s="274">
        <f t="shared" si="64"/>
        <v>115439.91465141151</v>
      </c>
      <c r="AT80" s="274">
        <f t="shared" si="64"/>
        <v>54694.00105261962</v>
      </c>
      <c r="AU80" s="274">
        <f t="shared" si="64"/>
        <v>1700.8154520327585</v>
      </c>
      <c r="AV80" s="274">
        <f t="shared" si="64"/>
        <v>30843.894966330052</v>
      </c>
      <c r="AW80" s="274">
        <f t="shared" si="64"/>
        <v>9878.6077359181363</v>
      </c>
      <c r="AX80" s="274">
        <f t="shared" si="64"/>
        <v>87451.952027847175</v>
      </c>
      <c r="AY80" s="282">
        <f t="shared" si="64"/>
        <v>29828.699089772505</v>
      </c>
      <c r="AZ80" s="300">
        <f>AZ25+AZ33+AZ42+AZ47+AZ52+AZ61+AZ69+AZ74</f>
        <v>0</v>
      </c>
      <c r="BA80" s="296">
        <f>BA25+BA33+BA42+BA47+BA52+BA61+BA69+BA74</f>
        <v>16003164.211234367</v>
      </c>
      <c r="BB80" s="274">
        <f t="shared" ref="BB80:BL80" si="65">BB25+BB33+BB42+BB47+BB52+BB61+BB69+BB74</f>
        <v>12874143.074919369</v>
      </c>
      <c r="BC80" s="274">
        <f t="shared" si="65"/>
        <v>576437.02564803197</v>
      </c>
      <c r="BD80" s="274">
        <f t="shared" si="65"/>
        <v>1453507.6046687029</v>
      </c>
      <c r="BE80" s="274">
        <f t="shared" si="65"/>
        <v>446891.2632381976</v>
      </c>
      <c r="BF80" s="274">
        <f t="shared" si="65"/>
        <v>196118.66369036774</v>
      </c>
      <c r="BG80" s="274">
        <f t="shared" si="65"/>
        <v>94606.402112726268</v>
      </c>
      <c r="BH80" s="274">
        <f t="shared" si="65"/>
        <v>3432.0589426593642</v>
      </c>
      <c r="BI80" s="274">
        <f t="shared" si="65"/>
        <v>46386.249367594137</v>
      </c>
      <c r="BJ80" s="274">
        <f>BJ25+BJ33+BJ42+BJ47+BJ52+BJ61+BJ69+BJ74</f>
        <v>11585.505851583912</v>
      </c>
      <c r="BK80" s="274">
        <f t="shared" si="65"/>
        <v>233751.31496008096</v>
      </c>
      <c r="BL80" s="300">
        <f t="shared" si="65"/>
        <v>66305.047835048579</v>
      </c>
    </row>
    <row r="81" spans="1:64" s="209" customFormat="1" x14ac:dyDescent="0.25">
      <c r="A81" s="1507"/>
      <c r="B81" s="126" t="s">
        <v>122</v>
      </c>
      <c r="C81" s="127" t="s">
        <v>937</v>
      </c>
      <c r="D81" s="274">
        <f>D26+D35+D39+D44+D49+D54+D62+D71+D76</f>
        <v>1545977.7213624541</v>
      </c>
      <c r="E81" s="274">
        <f>E26+E35+E39+E44+E49+E54+E62+E71+E76</f>
        <v>926593.28624751396</v>
      </c>
      <c r="F81" s="274">
        <f>F26+F35+F39+F44+F49+F54+F62+F71+F76</f>
        <v>95021.677784557018</v>
      </c>
      <c r="G81" s="274">
        <f t="shared" ref="G81:O81" si="66">G26+G35+G39+G44+G49+G54+G62+G71+G76</f>
        <v>249990.593670395</v>
      </c>
      <c r="H81" s="274">
        <f t="shared" si="66"/>
        <v>105129.22184616305</v>
      </c>
      <c r="I81" s="274">
        <f t="shared" si="66"/>
        <v>14937.155706400687</v>
      </c>
      <c r="J81" s="274">
        <f t="shared" si="66"/>
        <v>2276.2539483246792</v>
      </c>
      <c r="K81" s="274">
        <f t="shared" si="66"/>
        <v>253.04066834205847</v>
      </c>
      <c r="L81" s="274">
        <f t="shared" si="66"/>
        <v>9606.3181438378488</v>
      </c>
      <c r="M81" s="274">
        <f t="shared" si="66"/>
        <v>93641.510348510245</v>
      </c>
      <c r="N81" s="274">
        <f t="shared" si="66"/>
        <v>9885.3433450861176</v>
      </c>
      <c r="O81" s="282">
        <f t="shared" si="66"/>
        <v>38643.319653323575</v>
      </c>
      <c r="P81" s="274">
        <f>P26+P35+P39+P44+P49+P54+P62+P71+P76</f>
        <v>2084285.233922842</v>
      </c>
      <c r="Q81" s="274">
        <f t="shared" ref="Q81:AA81" si="67">Q26+Q35+Q39+Q44+Q49+Q54+Q62+Q71+Q76</f>
        <v>1271450.6600910681</v>
      </c>
      <c r="R81" s="274">
        <f t="shared" si="67"/>
        <v>129468.00167617673</v>
      </c>
      <c r="S81" s="274">
        <f t="shared" si="67"/>
        <v>323491.6787859936</v>
      </c>
      <c r="T81" s="274">
        <f t="shared" si="67"/>
        <v>135730.65480293502</v>
      </c>
      <c r="U81" s="274">
        <f t="shared" si="67"/>
        <v>20739.122512507587</v>
      </c>
      <c r="V81" s="274">
        <f t="shared" si="67"/>
        <v>5355.9837526882047</v>
      </c>
      <c r="W81" s="274">
        <f t="shared" si="67"/>
        <v>345.79881887672525</v>
      </c>
      <c r="X81" s="274">
        <f t="shared" si="67"/>
        <v>12619.504730629371</v>
      </c>
      <c r="Y81" s="274">
        <f t="shared" si="67"/>
        <v>120593.536342772</v>
      </c>
      <c r="Z81" s="274">
        <f t="shared" si="67"/>
        <v>14462.285756539566</v>
      </c>
      <c r="AA81" s="282">
        <f t="shared" si="67"/>
        <v>50028.006652655218</v>
      </c>
      <c r="AB81" s="274">
        <f>AB26+AB35+AB39+AB44+AB49+AB54+AB62+AB71+AB76</f>
        <v>2303181.5503484914</v>
      </c>
      <c r="AC81" s="274">
        <f t="shared" ref="AC81:AM81" si="68">AC26+AC35+AC39+AC44+AC49+AC54+AC62+AC71+AC76</f>
        <v>1448500.3015819592</v>
      </c>
      <c r="AD81" s="274">
        <f t="shared" si="68"/>
        <v>146772.71746590329</v>
      </c>
      <c r="AE81" s="274">
        <f t="shared" si="68"/>
        <v>334558.89597620122</v>
      </c>
      <c r="AF81" s="274">
        <f t="shared" si="68"/>
        <v>140253.88092809785</v>
      </c>
      <c r="AG81" s="274">
        <f t="shared" si="68"/>
        <v>21526.792907780768</v>
      </c>
      <c r="AH81" s="274">
        <f t="shared" si="68"/>
        <v>6560.6578471959519</v>
      </c>
      <c r="AI81" s="274">
        <f t="shared" si="68"/>
        <v>370.00078032001636</v>
      </c>
      <c r="AJ81" s="274">
        <f t="shared" si="68"/>
        <v>13053.758026147203</v>
      </c>
      <c r="AK81" s="274">
        <f t="shared" si="68"/>
        <v>124562.67018795706</v>
      </c>
      <c r="AL81" s="274">
        <f t="shared" si="68"/>
        <v>15312.428743711574</v>
      </c>
      <c r="AM81" s="282">
        <f t="shared" si="68"/>
        <v>51709.445903217384</v>
      </c>
      <c r="AN81" s="289">
        <f>AN26+AN35+AN39+AN44+AN49+AN54+AN62+AN71+AN76</f>
        <v>2046229.2757347836</v>
      </c>
      <c r="AO81" s="274">
        <f t="shared" ref="AO81:AZ81" si="69">AO26+AO35+AO39+AO44+AO49+AO54+AO62+AO71+AO76</f>
        <v>1399602.9991898644</v>
      </c>
      <c r="AP81" s="274">
        <f t="shared" si="69"/>
        <v>127442.38547905252</v>
      </c>
      <c r="AQ81" s="274">
        <f t="shared" si="69"/>
        <v>255577.61317038577</v>
      </c>
      <c r="AR81" s="274">
        <f t="shared" si="69"/>
        <v>101925.3761137223</v>
      </c>
      <c r="AS81" s="274">
        <f t="shared" si="69"/>
        <v>4952.3099416869954</v>
      </c>
      <c r="AT81" s="274">
        <f t="shared" si="69"/>
        <v>0</v>
      </c>
      <c r="AU81" s="274">
        <f t="shared" si="69"/>
        <v>226.57314330947753</v>
      </c>
      <c r="AV81" s="274">
        <f t="shared" si="69"/>
        <v>7214.8133474189653</v>
      </c>
      <c r="AW81" s="274">
        <f t="shared" si="69"/>
        <v>96220.666878565971</v>
      </c>
      <c r="AX81" s="274">
        <f t="shared" si="69"/>
        <v>11138.480174254724</v>
      </c>
      <c r="AY81" s="282">
        <f t="shared" si="69"/>
        <v>41928.058296521915</v>
      </c>
      <c r="AZ81" s="300">
        <f t="shared" si="69"/>
        <v>-166847.53886890062</v>
      </c>
      <c r="BA81" s="296">
        <f>BA26+BA35+BA39+BA44+BA49+BA54+BA62+BA71+BA76</f>
        <v>7812826.2424996728</v>
      </c>
      <c r="BB81" s="274">
        <f t="shared" ref="BB81:BL81" si="70">BB26+BB35+BB39+BB44+BB49+BB54+BB62+BB71+BB76</f>
        <v>5046147.2471104059</v>
      </c>
      <c r="BC81" s="274">
        <f t="shared" si="70"/>
        <v>498704.78240568953</v>
      </c>
      <c r="BD81" s="274">
        <f t="shared" si="70"/>
        <v>1163618.7816029754</v>
      </c>
      <c r="BE81" s="274">
        <f t="shared" si="70"/>
        <v>483039.13369091821</v>
      </c>
      <c r="BF81" s="274">
        <f t="shared" si="70"/>
        <v>62155.381068376038</v>
      </c>
      <c r="BG81" s="274">
        <f t="shared" si="70"/>
        <v>14192.895548208835</v>
      </c>
      <c r="BH81" s="274">
        <f t="shared" si="70"/>
        <v>1195.4134108482776</v>
      </c>
      <c r="BI81" s="274">
        <f t="shared" si="70"/>
        <v>42494.394248033394</v>
      </c>
      <c r="BJ81" s="274">
        <f>BJ26+BJ35+BJ39+BJ44+BJ49+BJ54+BJ62+BJ71+BJ76</f>
        <v>435018.38375780528</v>
      </c>
      <c r="BK81" s="274">
        <f t="shared" si="70"/>
        <v>50798.538019591986</v>
      </c>
      <c r="BL81" s="300">
        <f t="shared" si="70"/>
        <v>182308.8305057181</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169</v>
      </c>
      <c r="C84" s="137" t="s">
        <v>331</v>
      </c>
      <c r="D84" s="279">
        <f>SUM(D78:D83)</f>
        <v>49953581.786600456</v>
      </c>
      <c r="E84" s="286">
        <f t="shared" ref="E84:BL84" si="72">SUM(E78:E83)</f>
        <v>28920338.812162906</v>
      </c>
      <c r="F84" s="286">
        <f t="shared" si="72"/>
        <v>2523567.6166926096</v>
      </c>
      <c r="G84" s="286">
        <f t="shared" si="72"/>
        <v>9257223.3732418511</v>
      </c>
      <c r="H84" s="286">
        <f t="shared" si="72"/>
        <v>3515851.5474810158</v>
      </c>
      <c r="I84" s="286">
        <f t="shared" si="72"/>
        <v>586454.79699434352</v>
      </c>
      <c r="J84" s="286">
        <f t="shared" si="72"/>
        <v>449916.06627878401</v>
      </c>
      <c r="K84" s="286">
        <f t="shared" si="72"/>
        <v>10517.905415265683</v>
      </c>
      <c r="L84" s="286">
        <f t="shared" si="72"/>
        <v>967540.91053676314</v>
      </c>
      <c r="M84" s="286">
        <f t="shared" si="72"/>
        <v>1344098.0997756266</v>
      </c>
      <c r="N84" s="286">
        <f t="shared" si="72"/>
        <v>625708.49445124622</v>
      </c>
      <c r="O84" s="287">
        <f t="shared" si="72"/>
        <v>1752364.1635700467</v>
      </c>
      <c r="P84" s="279">
        <f t="shared" si="72"/>
        <v>54450676.156147122</v>
      </c>
      <c r="Q84" s="286">
        <f t="shared" si="72"/>
        <v>31134509.603524685</v>
      </c>
      <c r="R84" s="286">
        <f t="shared" si="72"/>
        <v>3003720.8053962253</v>
      </c>
      <c r="S84" s="286">
        <f t="shared" si="72"/>
        <v>10210207.873841804</v>
      </c>
      <c r="T84" s="286">
        <f t="shared" si="72"/>
        <v>3865444.4492029105</v>
      </c>
      <c r="U84" s="286">
        <f t="shared" si="72"/>
        <v>442387.01954659802</v>
      </c>
      <c r="V84" s="286">
        <f t="shared" si="72"/>
        <v>937409.74269853381</v>
      </c>
      <c r="W84" s="286">
        <f t="shared" si="72"/>
        <v>16762.145639901319</v>
      </c>
      <c r="X84" s="286">
        <f t="shared" si="72"/>
        <v>894779.52935734577</v>
      </c>
      <c r="Y84" s="286">
        <f>SUM(Y78:Y83)</f>
        <v>1396082.565149633</v>
      </c>
      <c r="Z84" s="286">
        <f t="shared" si="72"/>
        <v>423834.00731116632</v>
      </c>
      <c r="AA84" s="287">
        <f t="shared" si="72"/>
        <v>2125538.4144783346</v>
      </c>
      <c r="AB84" s="279">
        <f t="shared" si="72"/>
        <v>67113341.552030429</v>
      </c>
      <c r="AC84" s="286">
        <f t="shared" si="72"/>
        <v>37681910.552139387</v>
      </c>
      <c r="AD84" s="286">
        <f t="shared" si="72"/>
        <v>3396603.3388172118</v>
      </c>
      <c r="AE84" s="286">
        <f t="shared" si="72"/>
        <v>12100098.631996475</v>
      </c>
      <c r="AF84" s="286">
        <f t="shared" si="72"/>
        <v>5228539.7052629031</v>
      </c>
      <c r="AG84" s="286">
        <f t="shared" si="72"/>
        <v>566303.63238507591</v>
      </c>
      <c r="AH84" s="286">
        <f t="shared" si="72"/>
        <v>623674.94619228772</v>
      </c>
      <c r="AI84" s="286">
        <f t="shared" si="72"/>
        <v>17542.980546929579</v>
      </c>
      <c r="AJ84" s="286">
        <f t="shared" si="72"/>
        <v>1002340.3610117098</v>
      </c>
      <c r="AK84" s="286">
        <f t="shared" si="72"/>
        <v>4178219.7522643316</v>
      </c>
      <c r="AL84" s="286">
        <f t="shared" si="72"/>
        <v>327246.82535877789</v>
      </c>
      <c r="AM84" s="287">
        <f t="shared" si="72"/>
        <v>1990860.8260553575</v>
      </c>
      <c r="AN84" s="850">
        <f t="shared" si="72"/>
        <v>210669303.77795297</v>
      </c>
      <c r="AO84" s="286">
        <f t="shared" si="72"/>
        <v>110882275.91000156</v>
      </c>
      <c r="AP84" s="286">
        <f t="shared" si="72"/>
        <v>15158433.439139616</v>
      </c>
      <c r="AQ84" s="286">
        <f t="shared" si="72"/>
        <v>35810269.874862388</v>
      </c>
      <c r="AR84" s="286">
        <f t="shared" si="72"/>
        <v>20804464.159114435</v>
      </c>
      <c r="AS84" s="286">
        <f t="shared" si="72"/>
        <v>2139472.2706928691</v>
      </c>
      <c r="AT84" s="286">
        <f t="shared" si="72"/>
        <v>1724537.5991306903</v>
      </c>
      <c r="AU84" s="286">
        <f t="shared" si="72"/>
        <v>24905.112999357141</v>
      </c>
      <c r="AV84" s="286">
        <f t="shared" si="72"/>
        <v>3917603.6243305858</v>
      </c>
      <c r="AW84" s="286">
        <f>SUM(AW78:AW83)</f>
        <v>14478825.574856535</v>
      </c>
      <c r="AX84" s="286">
        <f t="shared" si="72"/>
        <v>1219035.1380417263</v>
      </c>
      <c r="AY84" s="287">
        <f t="shared" si="72"/>
        <v>4509481.074783247</v>
      </c>
      <c r="AZ84" s="856">
        <f t="shared" si="72"/>
        <v>-3298918.1345191654</v>
      </c>
      <c r="BA84" s="306">
        <f t="shared" si="72"/>
        <v>378887985.13821197</v>
      </c>
      <c r="BB84" s="279">
        <f t="shared" si="72"/>
        <v>208619034.87782851</v>
      </c>
      <c r="BC84" s="279">
        <f t="shared" si="72"/>
        <v>24082325.200045664</v>
      </c>
      <c r="BD84" s="279">
        <f t="shared" si="72"/>
        <v>67377799.753942534</v>
      </c>
      <c r="BE84" s="279">
        <f t="shared" si="72"/>
        <v>33414299.861061268</v>
      </c>
      <c r="BF84" s="279">
        <f t="shared" si="72"/>
        <v>3734617.7196188867</v>
      </c>
      <c r="BG84" s="279">
        <f t="shared" si="72"/>
        <v>3735538.354300295</v>
      </c>
      <c r="BH84" s="279">
        <f t="shared" si="72"/>
        <v>69728.144601453721</v>
      </c>
      <c r="BI84" s="279">
        <f t="shared" si="72"/>
        <v>6782264.4252364039</v>
      </c>
      <c r="BJ84" s="279">
        <f>SUM(BJ78:BJ83)</f>
        <v>21397225.992046125</v>
      </c>
      <c r="BK84" s="279">
        <f t="shared" si="72"/>
        <v>2595824.465162917</v>
      </c>
      <c r="BL84" s="307">
        <f t="shared" si="72"/>
        <v>10378244.478886986</v>
      </c>
    </row>
    <row r="85" spans="1:64" x14ac:dyDescent="0.25">
      <c r="A85" s="1507"/>
      <c r="B85" s="126" t="s">
        <v>170</v>
      </c>
      <c r="C85" s="127" t="s">
        <v>40</v>
      </c>
      <c r="D85" s="273">
        <f>SUM(E85:O85)</f>
        <v>19611.356549280779</v>
      </c>
      <c r="E85" s="251">
        <v>16247.460981137141</v>
      </c>
      <c r="F85" s="251">
        <v>511.93524925720851</v>
      </c>
      <c r="G85" s="251">
        <v>1183.7434912956894</v>
      </c>
      <c r="H85" s="251">
        <v>260.62905660894234</v>
      </c>
      <c r="I85" s="251">
        <v>446.62599910674771</v>
      </c>
      <c r="J85" s="251">
        <v>0</v>
      </c>
      <c r="K85" s="251">
        <v>9.4555038215125524</v>
      </c>
      <c r="L85" s="251">
        <v>31.75308693602118</v>
      </c>
      <c r="M85" s="251">
        <v>3.9510269932834317</v>
      </c>
      <c r="N85" s="251">
        <v>839.24003105438885</v>
      </c>
      <c r="O85" s="252">
        <v>76.562123069847829</v>
      </c>
      <c r="P85" s="273">
        <f>SUM(Q85:AA85)</f>
        <v>25033.913292110272</v>
      </c>
      <c r="Q85" s="251">
        <v>21512.53368852667</v>
      </c>
      <c r="R85" s="251">
        <v>708.77453007942574</v>
      </c>
      <c r="S85" s="251">
        <v>1331.3402363678113</v>
      </c>
      <c r="T85" s="251">
        <v>293.77332718195044</v>
      </c>
      <c r="U85" s="251">
        <v>374.23923350522136</v>
      </c>
      <c r="V85" s="251">
        <v>0</v>
      </c>
      <c r="W85" s="251">
        <v>8.4744594340620001</v>
      </c>
      <c r="X85" s="251">
        <v>35.694471899885123</v>
      </c>
      <c r="Y85" s="251">
        <v>3.6183437268376699</v>
      </c>
      <c r="Z85" s="251">
        <v>682.47584318654367</v>
      </c>
      <c r="AA85" s="252">
        <v>82.989158201864427</v>
      </c>
      <c r="AB85" s="273">
        <f>SUM(AC85:AM85)</f>
        <v>23200.19275659011</v>
      </c>
      <c r="AC85" s="251">
        <v>19653.365394893874</v>
      </c>
      <c r="AD85" s="251">
        <v>693.00782854594127</v>
      </c>
      <c r="AE85" s="251">
        <v>1296.0376071697099</v>
      </c>
      <c r="AF85" s="251">
        <v>290.72515851017272</v>
      </c>
      <c r="AG85" s="251">
        <v>415.62067043901334</v>
      </c>
      <c r="AH85" s="251">
        <v>0</v>
      </c>
      <c r="AI85" s="251">
        <v>8.6958954514253346</v>
      </c>
      <c r="AJ85" s="251">
        <v>34.935684146738346</v>
      </c>
      <c r="AK85" s="251">
        <v>3.6724843173121169</v>
      </c>
      <c r="AL85" s="251">
        <v>723.33737813505718</v>
      </c>
      <c r="AM85" s="252">
        <v>80.794654980866568</v>
      </c>
      <c r="AN85" s="276">
        <f>SUM(AO85:AY85)</f>
        <v>71148.792222824355</v>
      </c>
      <c r="AO85" s="251">
        <v>60198.47344204937</v>
      </c>
      <c r="AP85" s="251">
        <v>3152.7663678808867</v>
      </c>
      <c r="AQ85" s="251">
        <v>4120.6251201825035</v>
      </c>
      <c r="AR85" s="251">
        <v>1499.7476047350162</v>
      </c>
      <c r="AS85" s="251">
        <v>1040.9920462376767</v>
      </c>
      <c r="AT85" s="251">
        <v>0</v>
      </c>
      <c r="AU85" s="251">
        <v>15.337289212579918</v>
      </c>
      <c r="AV85" s="251">
        <v>145.25142476394771</v>
      </c>
      <c r="AW85" s="251">
        <v>46.520773394301109</v>
      </c>
      <c r="AX85" s="251">
        <v>788.60753461094703</v>
      </c>
      <c r="AY85" s="252">
        <v>140.47061975714041</v>
      </c>
      <c r="AZ85" s="854">
        <v>0</v>
      </c>
      <c r="BA85" s="294">
        <f>SUM(BB85:BL85)+AZ85</f>
        <v>138994.25482080554</v>
      </c>
      <c r="BB85" s="274">
        <f t="shared" ref="BB85:BL86" si="73">E85+Q85+AC85+AO85</f>
        <v>117611.83350660704</v>
      </c>
      <c r="BC85" s="274">
        <f t="shared" si="73"/>
        <v>5066.4839757634618</v>
      </c>
      <c r="BD85" s="274">
        <f t="shared" si="73"/>
        <v>7931.7464550157138</v>
      </c>
      <c r="BE85" s="274">
        <f t="shared" si="73"/>
        <v>2344.8751470360817</v>
      </c>
      <c r="BF85" s="274">
        <f t="shared" si="73"/>
        <v>2277.4779492886591</v>
      </c>
      <c r="BG85" s="274">
        <f t="shared" si="73"/>
        <v>0</v>
      </c>
      <c r="BH85" s="274">
        <f t="shared" si="73"/>
        <v>41.963147919579804</v>
      </c>
      <c r="BI85" s="274">
        <f t="shared" si="73"/>
        <v>247.63466774659236</v>
      </c>
      <c r="BJ85" s="274">
        <f t="shared" si="73"/>
        <v>57.762628431734328</v>
      </c>
      <c r="BK85" s="274">
        <f t="shared" si="73"/>
        <v>3033.6607869869363</v>
      </c>
      <c r="BL85" s="298">
        <f t="shared" si="73"/>
        <v>380.81655600971919</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172</v>
      </c>
      <c r="C87" s="127" t="s">
        <v>254</v>
      </c>
      <c r="D87" s="274">
        <f>SUM(D85:D86)</f>
        <v>19611.356549280779</v>
      </c>
      <c r="E87" s="274">
        <f t="shared" ref="E87:O87" si="74">SUM(E85:E86)</f>
        <v>16247.460981137141</v>
      </c>
      <c r="F87" s="274">
        <f t="shared" si="74"/>
        <v>511.93524925720851</v>
      </c>
      <c r="G87" s="274">
        <f t="shared" si="74"/>
        <v>1183.7434912956894</v>
      </c>
      <c r="H87" s="274">
        <f t="shared" si="74"/>
        <v>260.62905660894234</v>
      </c>
      <c r="I87" s="274">
        <f t="shared" si="74"/>
        <v>446.62599910674771</v>
      </c>
      <c r="J87" s="274">
        <f t="shared" si="74"/>
        <v>0</v>
      </c>
      <c r="K87" s="274">
        <f t="shared" si="74"/>
        <v>9.4555038215125524</v>
      </c>
      <c r="L87" s="274">
        <f t="shared" si="74"/>
        <v>31.75308693602118</v>
      </c>
      <c r="M87" s="274">
        <f t="shared" si="74"/>
        <v>3.9510269932834317</v>
      </c>
      <c r="N87" s="274">
        <f t="shared" si="74"/>
        <v>839.24003105438885</v>
      </c>
      <c r="O87" s="282">
        <f t="shared" si="74"/>
        <v>76.562123069847829</v>
      </c>
      <c r="P87" s="274">
        <f>SUM(P85:P86)</f>
        <v>25033.913292110272</v>
      </c>
      <c r="Q87" s="274">
        <f t="shared" ref="Q87:AA87" si="75">SUM(Q85:Q86)</f>
        <v>21512.53368852667</v>
      </c>
      <c r="R87" s="274">
        <f t="shared" si="75"/>
        <v>708.77453007942574</v>
      </c>
      <c r="S87" s="274">
        <f t="shared" si="75"/>
        <v>1331.3402363678113</v>
      </c>
      <c r="T87" s="274">
        <f t="shared" si="75"/>
        <v>293.77332718195044</v>
      </c>
      <c r="U87" s="274">
        <f t="shared" si="75"/>
        <v>374.23923350522136</v>
      </c>
      <c r="V87" s="274">
        <f t="shared" si="75"/>
        <v>0</v>
      </c>
      <c r="W87" s="274">
        <f t="shared" si="75"/>
        <v>8.4744594340620001</v>
      </c>
      <c r="X87" s="274">
        <f t="shared" si="75"/>
        <v>35.694471899885123</v>
      </c>
      <c r="Y87" s="274">
        <f t="shared" si="75"/>
        <v>3.6183437268376699</v>
      </c>
      <c r="Z87" s="274">
        <f t="shared" si="75"/>
        <v>682.47584318654367</v>
      </c>
      <c r="AA87" s="282">
        <f t="shared" si="75"/>
        <v>82.989158201864427</v>
      </c>
      <c r="AB87" s="274">
        <f>SUM(AB85:AB86)</f>
        <v>23200.19275659011</v>
      </c>
      <c r="AC87" s="274">
        <f t="shared" ref="AC87:AM87" si="76">SUM(AC85:AC86)</f>
        <v>19653.365394893874</v>
      </c>
      <c r="AD87" s="274">
        <f t="shared" si="76"/>
        <v>693.00782854594127</v>
      </c>
      <c r="AE87" s="274">
        <f t="shared" si="76"/>
        <v>1296.0376071697099</v>
      </c>
      <c r="AF87" s="274">
        <f t="shared" si="76"/>
        <v>290.72515851017272</v>
      </c>
      <c r="AG87" s="274">
        <f t="shared" si="76"/>
        <v>415.62067043901334</v>
      </c>
      <c r="AH87" s="274">
        <f t="shared" si="76"/>
        <v>0</v>
      </c>
      <c r="AI87" s="274">
        <f t="shared" si="76"/>
        <v>8.6958954514253346</v>
      </c>
      <c r="AJ87" s="274">
        <f t="shared" si="76"/>
        <v>34.935684146738346</v>
      </c>
      <c r="AK87" s="274">
        <f t="shared" si="76"/>
        <v>3.6724843173121169</v>
      </c>
      <c r="AL87" s="274">
        <f t="shared" si="76"/>
        <v>723.33737813505718</v>
      </c>
      <c r="AM87" s="282">
        <f t="shared" si="76"/>
        <v>80.794654980866568</v>
      </c>
      <c r="AN87" s="289">
        <f>SUM(AN85:AN86)</f>
        <v>71148.792222824355</v>
      </c>
      <c r="AO87" s="274">
        <f>SUM(AO85:AO86)</f>
        <v>60198.47344204937</v>
      </c>
      <c r="AP87" s="274">
        <f t="shared" ref="AP87:AZ87" si="77">SUM(AP85:AP86)</f>
        <v>3152.7663678808867</v>
      </c>
      <c r="AQ87" s="274">
        <f t="shared" si="77"/>
        <v>4120.6251201825035</v>
      </c>
      <c r="AR87" s="274">
        <f t="shared" si="77"/>
        <v>1499.7476047350162</v>
      </c>
      <c r="AS87" s="274">
        <f t="shared" si="77"/>
        <v>1040.9920462376767</v>
      </c>
      <c r="AT87" s="274">
        <f t="shared" si="77"/>
        <v>0</v>
      </c>
      <c r="AU87" s="274">
        <f t="shared" si="77"/>
        <v>15.337289212579918</v>
      </c>
      <c r="AV87" s="274">
        <f t="shared" si="77"/>
        <v>145.25142476394771</v>
      </c>
      <c r="AW87" s="274">
        <f t="shared" si="77"/>
        <v>46.520773394301109</v>
      </c>
      <c r="AX87" s="274">
        <f t="shared" si="77"/>
        <v>788.60753461094703</v>
      </c>
      <c r="AY87" s="282">
        <f t="shared" si="77"/>
        <v>140.47061975714041</v>
      </c>
      <c r="AZ87" s="300">
        <f t="shared" si="77"/>
        <v>0</v>
      </c>
      <c r="BA87" s="296">
        <f>SUM(BA85:BA86)</f>
        <v>138994.25482080554</v>
      </c>
      <c r="BB87" s="274">
        <f>SUM(BB85:BB86)</f>
        <v>117611.83350660704</v>
      </c>
      <c r="BC87" s="274">
        <f>F87+R87+AD87+AP87</f>
        <v>5066.4839757634618</v>
      </c>
      <c r="BD87" s="274">
        <f>SUM(BD85:BD86)</f>
        <v>7931.7464550157138</v>
      </c>
      <c r="BE87" s="274">
        <f>H87+T87+AF87+AR87</f>
        <v>2344.8751470360817</v>
      </c>
      <c r="BF87" s="274">
        <f t="shared" ref="BF87:BL87" si="78">SUM(BF85:BF86)</f>
        <v>2277.4779492886591</v>
      </c>
      <c r="BG87" s="274">
        <f t="shared" si="78"/>
        <v>0</v>
      </c>
      <c r="BH87" s="274">
        <f t="shared" si="78"/>
        <v>41.963147919579804</v>
      </c>
      <c r="BI87" s="274">
        <f t="shared" si="78"/>
        <v>247.63466774659236</v>
      </c>
      <c r="BJ87" s="274">
        <f>SUM(BJ85:BJ86)</f>
        <v>57.762628431734328</v>
      </c>
      <c r="BK87" s="274">
        <f t="shared" si="78"/>
        <v>3033.6607869869363</v>
      </c>
      <c r="BL87" s="300">
        <f t="shared" si="78"/>
        <v>380.81655600971919</v>
      </c>
    </row>
    <row r="88" spans="1:64" s="209" customFormat="1" ht="24.75" x14ac:dyDescent="0.25">
      <c r="A88" s="1508"/>
      <c r="B88" s="129" t="s">
        <v>173</v>
      </c>
      <c r="C88" s="130" t="s">
        <v>327</v>
      </c>
      <c r="D88" s="275">
        <f>D84+D87</f>
        <v>49973193.143149734</v>
      </c>
      <c r="E88" s="275">
        <f t="shared" ref="E88:O88" si="79">E84+E87</f>
        <v>28936586.273144044</v>
      </c>
      <c r="F88" s="275">
        <f t="shared" si="79"/>
        <v>2524079.551941867</v>
      </c>
      <c r="G88" s="275">
        <f t="shared" si="79"/>
        <v>9258407.1167331468</v>
      </c>
      <c r="H88" s="275">
        <f t="shared" si="79"/>
        <v>3516112.1765376246</v>
      </c>
      <c r="I88" s="275">
        <f t="shared" si="79"/>
        <v>586901.42299345031</v>
      </c>
      <c r="J88" s="275">
        <f t="shared" si="79"/>
        <v>449916.06627878401</v>
      </c>
      <c r="K88" s="275">
        <f t="shared" si="79"/>
        <v>10527.360919087196</v>
      </c>
      <c r="L88" s="275">
        <f t="shared" si="79"/>
        <v>967572.66362369922</v>
      </c>
      <c r="M88" s="275">
        <f t="shared" si="79"/>
        <v>1344102.0508026199</v>
      </c>
      <c r="N88" s="275">
        <f t="shared" si="79"/>
        <v>626547.73448230058</v>
      </c>
      <c r="O88" s="283">
        <f t="shared" si="79"/>
        <v>1752440.7256931164</v>
      </c>
      <c r="P88" s="275">
        <f>P84+P87</f>
        <v>54475710.069439232</v>
      </c>
      <c r="Q88" s="275">
        <f t="shared" ref="Q88:AA88" si="80">Q84+Q87</f>
        <v>31156022.137213212</v>
      </c>
      <c r="R88" s="275">
        <f t="shared" si="80"/>
        <v>3004429.5799263045</v>
      </c>
      <c r="S88" s="275">
        <f t="shared" si="80"/>
        <v>10211539.214078171</v>
      </c>
      <c r="T88" s="275">
        <f t="shared" si="80"/>
        <v>3865738.2225300926</v>
      </c>
      <c r="U88" s="275">
        <f t="shared" si="80"/>
        <v>442761.25878010324</v>
      </c>
      <c r="V88" s="275">
        <f t="shared" si="80"/>
        <v>937409.74269853381</v>
      </c>
      <c r="W88" s="275">
        <f t="shared" si="80"/>
        <v>16770.620099335381</v>
      </c>
      <c r="X88" s="275">
        <f t="shared" si="80"/>
        <v>894815.22382924566</v>
      </c>
      <c r="Y88" s="275">
        <f t="shared" si="80"/>
        <v>1396086.1834933597</v>
      </c>
      <c r="Z88" s="275">
        <f t="shared" si="80"/>
        <v>424516.48315435287</v>
      </c>
      <c r="AA88" s="283">
        <f t="shared" si="80"/>
        <v>2125621.4036365366</v>
      </c>
      <c r="AB88" s="275">
        <f>AB84+AB87</f>
        <v>67136541.744787022</v>
      </c>
      <c r="AC88" s="275">
        <f t="shared" ref="AC88:AM88" si="81">AC84+AC87</f>
        <v>37701563.917534277</v>
      </c>
      <c r="AD88" s="275">
        <f t="shared" si="81"/>
        <v>3397296.3466457576</v>
      </c>
      <c r="AE88" s="275">
        <f t="shared" si="81"/>
        <v>12101394.669603646</v>
      </c>
      <c r="AF88" s="275">
        <f t="shared" si="81"/>
        <v>5228830.4304214129</v>
      </c>
      <c r="AG88" s="275">
        <f t="shared" si="81"/>
        <v>566719.25305551488</v>
      </c>
      <c r="AH88" s="275">
        <f t="shared" si="81"/>
        <v>623674.94619228772</v>
      </c>
      <c r="AI88" s="275">
        <f t="shared" si="81"/>
        <v>17551.676442381005</v>
      </c>
      <c r="AJ88" s="275">
        <f t="shared" si="81"/>
        <v>1002375.2966958565</v>
      </c>
      <c r="AK88" s="275">
        <f t="shared" si="81"/>
        <v>4178223.4247486489</v>
      </c>
      <c r="AL88" s="275">
        <f t="shared" si="81"/>
        <v>327970.16273691296</v>
      </c>
      <c r="AM88" s="283">
        <f t="shared" si="81"/>
        <v>1990941.6207103382</v>
      </c>
      <c r="AN88" s="277">
        <f>AN84+AN87</f>
        <v>210740452.5701758</v>
      </c>
      <c r="AO88" s="275">
        <f>AO84+AO87</f>
        <v>110942474.38344361</v>
      </c>
      <c r="AP88" s="275">
        <f t="shared" ref="AP88:AZ88" si="82">AP84+AP87</f>
        <v>15161586.205507496</v>
      </c>
      <c r="AQ88" s="275">
        <f t="shared" si="82"/>
        <v>35814390.499982573</v>
      </c>
      <c r="AR88" s="275">
        <f t="shared" si="82"/>
        <v>20805963.906719171</v>
      </c>
      <c r="AS88" s="275">
        <f t="shared" si="82"/>
        <v>2140513.2627391065</v>
      </c>
      <c r="AT88" s="275">
        <f t="shared" si="82"/>
        <v>1724537.5991306903</v>
      </c>
      <c r="AU88" s="275">
        <f t="shared" si="82"/>
        <v>24920.450288569722</v>
      </c>
      <c r="AV88" s="275">
        <f t="shared" si="82"/>
        <v>3917748.8757553496</v>
      </c>
      <c r="AW88" s="275">
        <f t="shared" si="82"/>
        <v>14478872.095629929</v>
      </c>
      <c r="AX88" s="275">
        <f t="shared" si="82"/>
        <v>1219823.7455763372</v>
      </c>
      <c r="AY88" s="283">
        <f t="shared" si="82"/>
        <v>4509621.5454030037</v>
      </c>
      <c r="AZ88" s="299">
        <f t="shared" si="82"/>
        <v>-3298918.1345191654</v>
      </c>
      <c r="BA88" s="308">
        <f>BA84+BA87</f>
        <v>379026979.39303279</v>
      </c>
      <c r="BB88" s="278">
        <f>BB84+BB87</f>
        <v>208736646.71133512</v>
      </c>
      <c r="BC88" s="278">
        <f t="shared" ref="BC88:BL88" si="83">BC84+BC87</f>
        <v>24087391.684021428</v>
      </c>
      <c r="BD88" s="278">
        <f t="shared" si="83"/>
        <v>67385731.500397548</v>
      </c>
      <c r="BE88" s="278">
        <f t="shared" si="83"/>
        <v>33416644.736208305</v>
      </c>
      <c r="BF88" s="278">
        <f t="shared" si="83"/>
        <v>3736895.1975681754</v>
      </c>
      <c r="BG88" s="278">
        <f t="shared" si="83"/>
        <v>3735538.354300295</v>
      </c>
      <c r="BH88" s="278">
        <f t="shared" si="83"/>
        <v>69770.107749373303</v>
      </c>
      <c r="BI88" s="278">
        <f t="shared" si="83"/>
        <v>6782512.0599041507</v>
      </c>
      <c r="BJ88" s="278">
        <f>BJ84+BJ87</f>
        <v>21397283.754674558</v>
      </c>
      <c r="BK88" s="278">
        <f t="shared" si="83"/>
        <v>2598858.1259499039</v>
      </c>
      <c r="BL88" s="305">
        <f t="shared" si="83"/>
        <v>10378625.295442997</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4">E91+F91</f>
        <v>5927109.9064774197</v>
      </c>
      <c r="E91" s="253">
        <v>-6125.83247361554</v>
      </c>
      <c r="F91" s="253">
        <v>5933235.7389510348</v>
      </c>
      <c r="G91" s="303"/>
      <c r="H91" s="303"/>
      <c r="I91" s="303"/>
      <c r="J91" s="303"/>
      <c r="K91" s="303"/>
      <c r="L91" s="303"/>
      <c r="M91" s="303"/>
      <c r="N91" s="303"/>
      <c r="O91" s="375"/>
      <c r="P91" s="274">
        <f t="shared" ref="P91:P97" si="85">Q91+R91</f>
        <v>6104990.6851196457</v>
      </c>
      <c r="Q91" s="253">
        <v>-6309.677191771977</v>
      </c>
      <c r="R91" s="253">
        <v>6111300.3623114172</v>
      </c>
      <c r="S91" s="303"/>
      <c r="T91" s="303"/>
      <c r="U91" s="303"/>
      <c r="V91" s="303"/>
      <c r="W91" s="303"/>
      <c r="X91" s="303"/>
      <c r="Y91" s="303"/>
      <c r="Z91" s="303"/>
      <c r="AA91" s="375"/>
      <c r="AB91" s="274">
        <f t="shared" ref="AB91:AB97" si="86">AC91+AD91</f>
        <v>6337677.0657468876</v>
      </c>
      <c r="AC91" s="253">
        <v>-6550.1650195844304</v>
      </c>
      <c r="AD91" s="253">
        <v>6344227.2307664724</v>
      </c>
      <c r="AE91" s="303"/>
      <c r="AF91" s="303"/>
      <c r="AG91" s="303"/>
      <c r="AH91" s="303"/>
      <c r="AI91" s="303"/>
      <c r="AJ91" s="303"/>
      <c r="AK91" s="303"/>
      <c r="AL91" s="303"/>
      <c r="AM91" s="375"/>
      <c r="AN91" s="289">
        <f t="shared" ref="AN91:AN97" si="87">AO91+AP91</f>
        <v>17390991.179881562</v>
      </c>
      <c r="AO91" s="253">
        <v>-17974.071714387192</v>
      </c>
      <c r="AP91" s="253">
        <v>17408965.251595948</v>
      </c>
      <c r="AQ91" s="303"/>
      <c r="AR91" s="303"/>
      <c r="AS91" s="303"/>
      <c r="AT91" s="303"/>
      <c r="AU91" s="303"/>
      <c r="AV91" s="303"/>
      <c r="AW91" s="303"/>
      <c r="AX91" s="303"/>
      <c r="AY91" s="375"/>
      <c r="AZ91" s="524"/>
      <c r="BA91" s="296">
        <f t="shared" ref="BA91:BA97" si="88">BB91+BC91+AZ91</f>
        <v>35760768.837225512</v>
      </c>
      <c r="BB91" s="274">
        <f t="shared" ref="BB91:BC96" si="89">E91+Q91+AC91+AO91</f>
        <v>-36959.746399359137</v>
      </c>
      <c r="BC91" s="274">
        <f t="shared" si="89"/>
        <v>35797728.58362487</v>
      </c>
      <c r="BD91" s="303"/>
      <c r="BE91" s="303"/>
      <c r="BF91" s="303"/>
      <c r="BG91" s="303"/>
      <c r="BH91" s="303"/>
      <c r="BI91" s="303"/>
      <c r="BJ91" s="303"/>
      <c r="BK91" s="303"/>
      <c r="BL91" s="304"/>
    </row>
    <row r="92" spans="1:64" x14ac:dyDescent="0.25">
      <c r="A92" s="1502"/>
      <c r="B92" s="126" t="s">
        <v>125</v>
      </c>
      <c r="C92" s="127" t="s">
        <v>100</v>
      </c>
      <c r="D92" s="274">
        <f t="shared" si="84"/>
        <v>297125.52125217998</v>
      </c>
      <c r="E92" s="253">
        <v>132129.16592058173</v>
      </c>
      <c r="F92" s="253">
        <v>164996.35533159823</v>
      </c>
      <c r="G92" s="303"/>
      <c r="H92" s="303"/>
      <c r="I92" s="303"/>
      <c r="J92" s="303"/>
      <c r="K92" s="303"/>
      <c r="L92" s="303"/>
      <c r="M92" s="303"/>
      <c r="N92" s="303"/>
      <c r="O92" s="375"/>
      <c r="P92" s="274">
        <f t="shared" si="85"/>
        <v>306042.66972905485</v>
      </c>
      <c r="Q92" s="253">
        <v>136094.54521776931</v>
      </c>
      <c r="R92" s="253">
        <v>169948.12451128554</v>
      </c>
      <c r="S92" s="303"/>
      <c r="T92" s="303"/>
      <c r="U92" s="303"/>
      <c r="V92" s="303"/>
      <c r="W92" s="303"/>
      <c r="X92" s="303"/>
      <c r="Y92" s="303"/>
      <c r="Z92" s="303"/>
      <c r="AA92" s="375"/>
      <c r="AB92" s="274">
        <f t="shared" si="86"/>
        <v>317707.21842530835</v>
      </c>
      <c r="AC92" s="253">
        <v>141281.66978243401</v>
      </c>
      <c r="AD92" s="253">
        <v>176425.54864287435</v>
      </c>
      <c r="AE92" s="303"/>
      <c r="AF92" s="303"/>
      <c r="AG92" s="303"/>
      <c r="AH92" s="303"/>
      <c r="AI92" s="303"/>
      <c r="AJ92" s="303"/>
      <c r="AK92" s="303"/>
      <c r="AL92" s="303"/>
      <c r="AM92" s="375"/>
      <c r="AN92" s="289">
        <f t="shared" si="87"/>
        <v>871808.92558906344</v>
      </c>
      <c r="AO92" s="253">
        <v>387685.93722528068</v>
      </c>
      <c r="AP92" s="253">
        <v>484122.9883637827</v>
      </c>
      <c r="AQ92" s="303"/>
      <c r="AR92" s="303"/>
      <c r="AS92" s="303"/>
      <c r="AT92" s="303"/>
      <c r="AU92" s="303"/>
      <c r="AV92" s="303"/>
      <c r="AW92" s="303"/>
      <c r="AX92" s="303"/>
      <c r="AY92" s="375"/>
      <c r="AZ92" s="524"/>
      <c r="BA92" s="296">
        <f t="shared" si="88"/>
        <v>1792684.3349956064</v>
      </c>
      <c r="BB92" s="274">
        <f t="shared" si="89"/>
        <v>797191.31814606569</v>
      </c>
      <c r="BC92" s="274">
        <f t="shared" si="89"/>
        <v>995493.01684954087</v>
      </c>
      <c r="BD92" s="303"/>
      <c r="BE92" s="303"/>
      <c r="BF92" s="303"/>
      <c r="BG92" s="303"/>
      <c r="BH92" s="303"/>
      <c r="BI92" s="303"/>
      <c r="BJ92" s="303"/>
      <c r="BK92" s="303"/>
      <c r="BL92" s="304"/>
    </row>
    <row r="93" spans="1:64" x14ac:dyDescent="0.25">
      <c r="A93" s="1502"/>
      <c r="B93" s="126" t="s">
        <v>126</v>
      </c>
      <c r="C93" s="127" t="s">
        <v>101</v>
      </c>
      <c r="D93" s="274">
        <f t="shared" si="84"/>
        <v>813347.77236425749</v>
      </c>
      <c r="E93" s="253">
        <v>606078.06611341226</v>
      </c>
      <c r="F93" s="253">
        <v>207269.70625084522</v>
      </c>
      <c r="G93" s="303"/>
      <c r="H93" s="303"/>
      <c r="I93" s="303"/>
      <c r="J93" s="303"/>
      <c r="K93" s="303"/>
      <c r="L93" s="303"/>
      <c r="M93" s="303"/>
      <c r="N93" s="303"/>
      <c r="O93" s="375"/>
      <c r="P93" s="274">
        <f t="shared" si="85"/>
        <v>837757.46567818813</v>
      </c>
      <c r="Q93" s="253">
        <v>624267.30842869461</v>
      </c>
      <c r="R93" s="253">
        <v>213490.15724949355</v>
      </c>
      <c r="S93" s="303"/>
      <c r="T93" s="303"/>
      <c r="U93" s="303"/>
      <c r="V93" s="303"/>
      <c r="W93" s="303"/>
      <c r="X93" s="303"/>
      <c r="Y93" s="303"/>
      <c r="Z93" s="303"/>
      <c r="AA93" s="375"/>
      <c r="AB93" s="274">
        <f t="shared" si="86"/>
        <v>869687.85879201291</v>
      </c>
      <c r="AC93" s="253">
        <v>648060.71091434255</v>
      </c>
      <c r="AD93" s="253">
        <v>221627.14787767039</v>
      </c>
      <c r="AE93" s="303"/>
      <c r="AF93" s="303"/>
      <c r="AG93" s="303"/>
      <c r="AH93" s="303"/>
      <c r="AI93" s="303"/>
      <c r="AJ93" s="303"/>
      <c r="AK93" s="303"/>
      <c r="AL93" s="303"/>
      <c r="AM93" s="375"/>
      <c r="AN93" s="289">
        <f t="shared" si="87"/>
        <v>2386479.103399937</v>
      </c>
      <c r="AO93" s="253">
        <v>1778320.0359721861</v>
      </c>
      <c r="AP93" s="253">
        <v>608159.06742775091</v>
      </c>
      <c r="AQ93" s="303"/>
      <c r="AR93" s="303"/>
      <c r="AS93" s="303"/>
      <c r="AT93" s="303"/>
      <c r="AU93" s="303"/>
      <c r="AV93" s="303"/>
      <c r="AW93" s="303"/>
      <c r="AX93" s="303"/>
      <c r="AY93" s="375"/>
      <c r="AZ93" s="524"/>
      <c r="BA93" s="296">
        <f t="shared" si="88"/>
        <v>4907272.2002343964</v>
      </c>
      <c r="BB93" s="274">
        <f t="shared" si="89"/>
        <v>3656726.1214286359</v>
      </c>
      <c r="BC93" s="274">
        <f t="shared" si="89"/>
        <v>1250546.07880576</v>
      </c>
      <c r="BD93" s="303"/>
      <c r="BE93" s="303"/>
      <c r="BF93" s="303"/>
      <c r="BG93" s="303"/>
      <c r="BH93" s="303"/>
      <c r="BI93" s="303"/>
      <c r="BJ93" s="303"/>
      <c r="BK93" s="303"/>
      <c r="BL93" s="304"/>
    </row>
    <row r="94" spans="1:64" x14ac:dyDescent="0.25">
      <c r="A94" s="1502"/>
      <c r="B94" s="132" t="s">
        <v>127</v>
      </c>
      <c r="C94" s="127" t="s">
        <v>102</v>
      </c>
      <c r="D94" s="274">
        <f t="shared" si="84"/>
        <v>194099.24904018315</v>
      </c>
      <c r="E94" s="253">
        <v>116470.01947641381</v>
      </c>
      <c r="F94" s="253">
        <v>77629.229563769317</v>
      </c>
      <c r="G94" s="303"/>
      <c r="H94" s="303"/>
      <c r="I94" s="303"/>
      <c r="J94" s="303"/>
      <c r="K94" s="303"/>
      <c r="L94" s="303"/>
      <c r="M94" s="303"/>
      <c r="N94" s="303"/>
      <c r="O94" s="375"/>
      <c r="P94" s="274">
        <f t="shared" si="85"/>
        <v>199924.43637396395</v>
      </c>
      <c r="Q94" s="253">
        <v>119965.44609745528</v>
      </c>
      <c r="R94" s="253">
        <v>79958.990276508688</v>
      </c>
      <c r="S94" s="303"/>
      <c r="T94" s="303"/>
      <c r="U94" s="303"/>
      <c r="V94" s="303"/>
      <c r="W94" s="303"/>
      <c r="X94" s="303"/>
      <c r="Y94" s="303"/>
      <c r="Z94" s="303"/>
      <c r="AA94" s="375"/>
      <c r="AB94" s="274">
        <f t="shared" si="86"/>
        <v>207544.38141535223</v>
      </c>
      <c r="AC94" s="253">
        <v>124537.82415542481</v>
      </c>
      <c r="AD94" s="253">
        <v>83006.557259927431</v>
      </c>
      <c r="AE94" s="303"/>
      <c r="AF94" s="303"/>
      <c r="AG94" s="303"/>
      <c r="AH94" s="303"/>
      <c r="AI94" s="303"/>
      <c r="AJ94" s="303"/>
      <c r="AK94" s="303"/>
      <c r="AL94" s="303"/>
      <c r="AM94" s="375"/>
      <c r="AN94" s="289">
        <f t="shared" si="87"/>
        <v>569515.05562440667</v>
      </c>
      <c r="AO94" s="253">
        <v>341739.75401086366</v>
      </c>
      <c r="AP94" s="253">
        <v>227775.30161354304</v>
      </c>
      <c r="AQ94" s="303"/>
      <c r="AR94" s="303"/>
      <c r="AS94" s="303"/>
      <c r="AT94" s="303"/>
      <c r="AU94" s="303"/>
      <c r="AV94" s="303"/>
      <c r="AW94" s="303"/>
      <c r="AX94" s="303"/>
      <c r="AY94" s="375"/>
      <c r="AZ94" s="524"/>
      <c r="BA94" s="296">
        <f t="shared" si="88"/>
        <v>1171083.1224539061</v>
      </c>
      <c r="BB94" s="274">
        <f t="shared" si="89"/>
        <v>702713.0437401575</v>
      </c>
      <c r="BC94" s="274">
        <f t="shared" si="89"/>
        <v>468370.07871374849</v>
      </c>
      <c r="BD94" s="303"/>
      <c r="BE94" s="303"/>
      <c r="BF94" s="303"/>
      <c r="BG94" s="303"/>
      <c r="BH94" s="303"/>
      <c r="BI94" s="303"/>
      <c r="BJ94" s="303"/>
      <c r="BK94" s="303"/>
      <c r="BL94" s="304"/>
    </row>
    <row r="95" spans="1:64" x14ac:dyDescent="0.25">
      <c r="A95" s="1502"/>
      <c r="B95" s="132" t="s">
        <v>128</v>
      </c>
      <c r="C95" s="127" t="s">
        <v>103</v>
      </c>
      <c r="D95" s="274">
        <f t="shared" si="84"/>
        <v>673997.90694310376</v>
      </c>
      <c r="E95" s="253">
        <v>129745.07846368599</v>
      </c>
      <c r="F95" s="253">
        <v>544252.82847941772</v>
      </c>
      <c r="G95" s="303"/>
      <c r="H95" s="303"/>
      <c r="I95" s="303"/>
      <c r="J95" s="303"/>
      <c r="K95" s="303"/>
      <c r="L95" s="303"/>
      <c r="M95" s="303"/>
      <c r="N95" s="303"/>
      <c r="O95" s="375"/>
      <c r="P95" s="274">
        <f t="shared" si="85"/>
        <v>694225.51776558021</v>
      </c>
      <c r="Q95" s="253">
        <v>133638.90799380746</v>
      </c>
      <c r="R95" s="253">
        <v>560586.60977177275</v>
      </c>
      <c r="S95" s="303"/>
      <c r="T95" s="303"/>
      <c r="U95" s="303"/>
      <c r="V95" s="303"/>
      <c r="W95" s="303"/>
      <c r="X95" s="303"/>
      <c r="Y95" s="303"/>
      <c r="Z95" s="303"/>
      <c r="AA95" s="375"/>
      <c r="AB95" s="274">
        <f t="shared" si="86"/>
        <v>720685.31621567067</v>
      </c>
      <c r="AC95" s="253">
        <v>138732.43809334544</v>
      </c>
      <c r="AD95" s="253">
        <v>581952.87812232529</v>
      </c>
      <c r="AE95" s="303"/>
      <c r="AF95" s="303"/>
      <c r="AG95" s="303"/>
      <c r="AH95" s="303"/>
      <c r="AI95" s="303"/>
      <c r="AJ95" s="303"/>
      <c r="AK95" s="303"/>
      <c r="AL95" s="303"/>
      <c r="AM95" s="375"/>
      <c r="AN95" s="289">
        <f t="shared" si="87"/>
        <v>1977606.597457618</v>
      </c>
      <c r="AO95" s="253">
        <v>380690.68244020763</v>
      </c>
      <c r="AP95" s="253">
        <v>1596915.9150174104</v>
      </c>
      <c r="AQ95" s="303"/>
      <c r="AR95" s="303"/>
      <c r="AS95" s="303"/>
      <c r="AT95" s="303"/>
      <c r="AU95" s="303"/>
      <c r="AV95" s="303"/>
      <c r="AW95" s="303"/>
      <c r="AX95" s="303"/>
      <c r="AY95" s="375"/>
      <c r="AZ95" s="524"/>
      <c r="BA95" s="296">
        <f t="shared" si="88"/>
        <v>4066515.3383819726</v>
      </c>
      <c r="BB95" s="274">
        <f t="shared" si="89"/>
        <v>782807.10699104657</v>
      </c>
      <c r="BC95" s="274">
        <f t="shared" si="89"/>
        <v>3283708.2313909261</v>
      </c>
      <c r="BD95" s="303"/>
      <c r="BE95" s="303"/>
      <c r="BF95" s="303"/>
      <c r="BG95" s="303"/>
      <c r="BH95" s="303"/>
      <c r="BI95" s="303"/>
      <c r="BJ95" s="303"/>
      <c r="BK95" s="303"/>
      <c r="BL95" s="304"/>
    </row>
    <row r="96" spans="1:64" x14ac:dyDescent="0.25">
      <c r="A96" s="1502"/>
      <c r="B96" s="126" t="s">
        <v>129</v>
      </c>
      <c r="C96" s="127" t="s">
        <v>28</v>
      </c>
      <c r="D96" s="274">
        <f t="shared" si="84"/>
        <v>135516.80584422345</v>
      </c>
      <c r="E96" s="253">
        <v>135516.80584422345</v>
      </c>
      <c r="F96" s="253">
        <v>0</v>
      </c>
      <c r="G96" s="303"/>
      <c r="H96" s="303"/>
      <c r="I96" s="303"/>
      <c r="J96" s="303"/>
      <c r="K96" s="303"/>
      <c r="L96" s="303"/>
      <c r="M96" s="303"/>
      <c r="N96" s="303"/>
      <c r="O96" s="375"/>
      <c r="P96" s="274">
        <f t="shared" si="85"/>
        <v>139583.85290814476</v>
      </c>
      <c r="Q96" s="253">
        <v>139583.85290814476</v>
      </c>
      <c r="R96" s="253">
        <v>0</v>
      </c>
      <c r="S96" s="303"/>
      <c r="T96" s="303"/>
      <c r="U96" s="303"/>
      <c r="V96" s="303"/>
      <c r="W96" s="303"/>
      <c r="X96" s="303"/>
      <c r="Y96" s="303"/>
      <c r="Z96" s="303"/>
      <c r="AA96" s="375"/>
      <c r="AB96" s="274">
        <f t="shared" si="86"/>
        <v>144903.96938373035</v>
      </c>
      <c r="AC96" s="253">
        <v>144903.96938373035</v>
      </c>
      <c r="AD96" s="253">
        <v>0</v>
      </c>
      <c r="AE96" s="303"/>
      <c r="AF96" s="303"/>
      <c r="AG96" s="303"/>
      <c r="AH96" s="303"/>
      <c r="AI96" s="303"/>
      <c r="AJ96" s="303"/>
      <c r="AK96" s="303"/>
      <c r="AL96" s="303"/>
      <c r="AM96" s="375"/>
      <c r="AN96" s="289">
        <f t="shared" si="87"/>
        <v>397625.75898702722</v>
      </c>
      <c r="AO96" s="253">
        <v>397625.75898702722</v>
      </c>
      <c r="AP96" s="253">
        <v>0</v>
      </c>
      <c r="AQ96" s="303"/>
      <c r="AR96" s="303"/>
      <c r="AS96" s="303"/>
      <c r="AT96" s="303"/>
      <c r="AU96" s="303"/>
      <c r="AV96" s="303"/>
      <c r="AW96" s="303"/>
      <c r="AX96" s="303"/>
      <c r="AY96" s="375"/>
      <c r="AZ96" s="524"/>
      <c r="BA96" s="296">
        <f t="shared" si="88"/>
        <v>817630.38712312572</v>
      </c>
      <c r="BB96" s="274">
        <f t="shared" si="89"/>
        <v>817630.38712312572</v>
      </c>
      <c r="BC96" s="274">
        <f t="shared" si="89"/>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4"/>
        <v>8041197.1619213661</v>
      </c>
      <c r="E97" s="275">
        <f>SUM(E91:E96)</f>
        <v>1113813.3033447016</v>
      </c>
      <c r="F97" s="275">
        <f>SUM(F91:F96)</f>
        <v>6927383.8585766647</v>
      </c>
      <c r="G97" s="335"/>
      <c r="H97" s="335"/>
      <c r="I97" s="335"/>
      <c r="J97" s="335"/>
      <c r="K97" s="335"/>
      <c r="L97" s="335"/>
      <c r="M97" s="335"/>
      <c r="N97" s="335"/>
      <c r="O97" s="376"/>
      <c r="P97" s="275">
        <f t="shared" si="85"/>
        <v>8282524.6275745779</v>
      </c>
      <c r="Q97" s="275">
        <f>SUM(Q91:Q96)</f>
        <v>1147240.3834540993</v>
      </c>
      <c r="R97" s="275">
        <f>SUM(R91:R96)</f>
        <v>7135284.2441204786</v>
      </c>
      <c r="S97" s="335"/>
      <c r="T97" s="335"/>
      <c r="U97" s="335"/>
      <c r="V97" s="335"/>
      <c r="W97" s="335"/>
      <c r="X97" s="335"/>
      <c r="Y97" s="335"/>
      <c r="Z97" s="335"/>
      <c r="AA97" s="376"/>
      <c r="AB97" s="275">
        <f t="shared" si="86"/>
        <v>8598205.8099789638</v>
      </c>
      <c r="AC97" s="275">
        <f>SUM(AC91:AC96)</f>
        <v>1190966.4473096926</v>
      </c>
      <c r="AD97" s="275">
        <f>SUM(AD91:AD96)</f>
        <v>7407239.3626692705</v>
      </c>
      <c r="AE97" s="335"/>
      <c r="AF97" s="335"/>
      <c r="AG97" s="335"/>
      <c r="AH97" s="335"/>
      <c r="AI97" s="335"/>
      <c r="AJ97" s="335"/>
      <c r="AK97" s="335"/>
      <c r="AL97" s="335"/>
      <c r="AM97" s="376"/>
      <c r="AN97" s="277">
        <f t="shared" si="87"/>
        <v>23594026.620939616</v>
      </c>
      <c r="AO97" s="275">
        <f>SUM(AO91:AO96)</f>
        <v>3268088.096921178</v>
      </c>
      <c r="AP97" s="275">
        <f>SUM(AP91:AP96)</f>
        <v>20325938.524018437</v>
      </c>
      <c r="AQ97" s="335"/>
      <c r="AR97" s="335"/>
      <c r="AS97" s="335"/>
      <c r="AT97" s="335"/>
      <c r="AU97" s="335"/>
      <c r="AV97" s="335"/>
      <c r="AW97" s="335"/>
      <c r="AX97" s="335"/>
      <c r="AY97" s="376"/>
      <c r="AZ97" s="299">
        <f>SUM(AZ91:AZ96)</f>
        <v>0</v>
      </c>
      <c r="BA97" s="297">
        <f t="shared" si="88"/>
        <v>48515954.220414512</v>
      </c>
      <c r="BB97" s="275">
        <f>SUM(BB91:BB96)</f>
        <v>6720108.2310296716</v>
      </c>
      <c r="BC97" s="275">
        <f>SUM(BC91:BC96)</f>
        <v>41795845.989384837</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58014390.305071101</v>
      </c>
      <c r="E105" s="303"/>
      <c r="F105" s="303"/>
      <c r="G105" s="303"/>
      <c r="H105" s="303"/>
      <c r="I105" s="303"/>
      <c r="J105" s="303"/>
      <c r="K105" s="303"/>
      <c r="L105" s="303"/>
      <c r="M105" s="303"/>
      <c r="N105" s="303"/>
      <c r="O105" s="375"/>
      <c r="P105" s="274">
        <f>P88+P97+P104</f>
        <v>62758234.69701381</v>
      </c>
      <c r="Q105" s="303"/>
      <c r="R105" s="303"/>
      <c r="S105" s="303"/>
      <c r="T105" s="303"/>
      <c r="U105" s="303"/>
      <c r="V105" s="303"/>
      <c r="W105" s="303"/>
      <c r="X105" s="303"/>
      <c r="Y105" s="303"/>
      <c r="Z105" s="303"/>
      <c r="AA105" s="375"/>
      <c r="AB105" s="274">
        <f>AB88+AB97+AB104</f>
        <v>75734747.554765984</v>
      </c>
      <c r="AC105" s="303"/>
      <c r="AD105" s="303"/>
      <c r="AE105" s="303"/>
      <c r="AF105" s="303"/>
      <c r="AG105" s="303"/>
      <c r="AH105" s="303"/>
      <c r="AI105" s="303"/>
      <c r="AJ105" s="303"/>
      <c r="AK105" s="303"/>
      <c r="AL105" s="303"/>
      <c r="AM105" s="375"/>
      <c r="AN105" s="289">
        <f>AN88+AN97+AN104</f>
        <v>234334479.19111541</v>
      </c>
      <c r="AO105" s="303"/>
      <c r="AP105" s="303"/>
      <c r="AQ105" s="303"/>
      <c r="AR105" s="303"/>
      <c r="AS105" s="303"/>
      <c r="AT105" s="303"/>
      <c r="AU105" s="303"/>
      <c r="AV105" s="303"/>
      <c r="AW105" s="303"/>
      <c r="AX105" s="303"/>
      <c r="AY105" s="375"/>
      <c r="AZ105" s="300">
        <f>AZ88+AZ97+AZ104</f>
        <v>-3298918.1345191654</v>
      </c>
      <c r="BA105" s="296">
        <f>BA88+BA97+BA104</f>
        <v>427542933.61344731</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5931912.5902394354</v>
      </c>
      <c r="E106" s="338"/>
      <c r="F106" s="338"/>
      <c r="G106" s="338"/>
      <c r="H106" s="338"/>
      <c r="I106" s="338"/>
      <c r="J106" s="338"/>
      <c r="K106" s="338"/>
      <c r="L106" s="338"/>
      <c r="M106" s="338"/>
      <c r="N106" s="338"/>
      <c r="O106" s="564"/>
      <c r="P106" s="344">
        <f>P17-P105</f>
        <v>2595178.9140034392</v>
      </c>
      <c r="Q106" s="338"/>
      <c r="R106" s="338"/>
      <c r="S106" s="338"/>
      <c r="T106" s="338"/>
      <c r="U106" s="338"/>
      <c r="V106" s="338"/>
      <c r="W106" s="338"/>
      <c r="X106" s="338"/>
      <c r="Y106" s="338"/>
      <c r="Z106" s="338"/>
      <c r="AA106" s="564"/>
      <c r="AB106" s="344">
        <f>AB17-AB105</f>
        <v>-6707651.7220901251</v>
      </c>
      <c r="AC106" s="338"/>
      <c r="AD106" s="338"/>
      <c r="AE106" s="338"/>
      <c r="AF106" s="338"/>
      <c r="AG106" s="338"/>
      <c r="AH106" s="338"/>
      <c r="AI106" s="338"/>
      <c r="AJ106" s="338"/>
      <c r="AK106" s="338"/>
      <c r="AL106" s="338"/>
      <c r="AM106" s="564"/>
      <c r="AN106" s="344">
        <f>AN17-AN105</f>
        <v>15578691.995054275</v>
      </c>
      <c r="AO106" s="338"/>
      <c r="AP106" s="338"/>
      <c r="AQ106" s="338"/>
      <c r="AR106" s="338"/>
      <c r="AS106" s="338"/>
      <c r="AT106" s="338"/>
      <c r="AU106" s="338"/>
      <c r="AV106" s="338"/>
      <c r="AW106" s="338"/>
      <c r="AX106" s="338"/>
      <c r="AY106" s="564"/>
      <c r="AZ106" s="857">
        <f>AZ17-AZ105</f>
        <v>3952096.7172215898</v>
      </c>
      <c r="BA106" s="345">
        <f>BA17-BA105</f>
        <v>21350228.494428575</v>
      </c>
      <c r="BB106" s="338"/>
      <c r="BC106" s="338"/>
      <c r="BD106" s="338"/>
      <c r="BE106" s="338"/>
      <c r="BF106" s="338"/>
      <c r="BG106" s="338"/>
      <c r="BH106" s="338"/>
      <c r="BI106" s="338"/>
      <c r="BJ106" s="338"/>
      <c r="BK106" s="338"/>
      <c r="BL106" s="339"/>
    </row>
    <row r="107" spans="1:64" x14ac:dyDescent="0.25">
      <c r="A107" s="267"/>
      <c r="B107" s="126" t="s">
        <v>272</v>
      </c>
      <c r="C107" s="127" t="s">
        <v>26</v>
      </c>
      <c r="D107" s="257">
        <v>1595684.4867744083</v>
      </c>
      <c r="E107" s="340"/>
      <c r="F107" s="340"/>
      <c r="G107" s="340"/>
      <c r="H107" s="340"/>
      <c r="I107" s="340"/>
      <c r="J107" s="340"/>
      <c r="K107" s="340"/>
      <c r="L107" s="340"/>
      <c r="M107" s="340"/>
      <c r="N107" s="340"/>
      <c r="O107" s="377"/>
      <c r="P107" s="258">
        <v>698103.12786692521</v>
      </c>
      <c r="Q107" s="340"/>
      <c r="R107" s="340"/>
      <c r="S107" s="340"/>
      <c r="T107" s="340"/>
      <c r="U107" s="340"/>
      <c r="V107" s="340"/>
      <c r="W107" s="340"/>
      <c r="X107" s="340"/>
      <c r="Y107" s="340"/>
      <c r="Z107" s="340"/>
      <c r="AA107" s="377"/>
      <c r="AB107" s="258">
        <v>-1804358.3132422438</v>
      </c>
      <c r="AC107" s="340"/>
      <c r="AD107" s="340"/>
      <c r="AE107" s="340"/>
      <c r="AF107" s="340"/>
      <c r="AG107" s="340"/>
      <c r="AH107" s="340"/>
      <c r="AI107" s="340"/>
      <c r="AJ107" s="340"/>
      <c r="AK107" s="340"/>
      <c r="AL107" s="340"/>
      <c r="AM107" s="340"/>
      <c r="AN107" s="258">
        <v>4190668.1466696002</v>
      </c>
      <c r="AO107" s="340"/>
      <c r="AP107" s="340"/>
      <c r="AQ107" s="340"/>
      <c r="AR107" s="340"/>
      <c r="AS107" s="340"/>
      <c r="AT107" s="340"/>
      <c r="AU107" s="340"/>
      <c r="AV107" s="340"/>
      <c r="AW107" s="340"/>
      <c r="AX107" s="340"/>
      <c r="AY107" s="377"/>
      <c r="AZ107" s="524">
        <v>1063114.0169326076</v>
      </c>
      <c r="BA107" s="296">
        <f>D107+P107+AB107+AN107+AZ107</f>
        <v>5743211.4650012972</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4336228.1034650272</v>
      </c>
      <c r="E108" s="342"/>
      <c r="F108" s="342"/>
      <c r="G108" s="342"/>
      <c r="H108" s="342"/>
      <c r="I108" s="342"/>
      <c r="J108" s="342"/>
      <c r="K108" s="342"/>
      <c r="L108" s="342"/>
      <c r="M108" s="342"/>
      <c r="N108" s="342"/>
      <c r="O108" s="1120"/>
      <c r="P108" s="555">
        <f>P106-P107</f>
        <v>1897075.786136514</v>
      </c>
      <c r="Q108" s="342"/>
      <c r="R108" s="342"/>
      <c r="S108" s="342"/>
      <c r="T108" s="342"/>
      <c r="U108" s="342"/>
      <c r="V108" s="342"/>
      <c r="W108" s="342"/>
      <c r="X108" s="342"/>
      <c r="Y108" s="342"/>
      <c r="Z108" s="342"/>
      <c r="AA108" s="1120"/>
      <c r="AB108" s="555">
        <f>AB106-AB107</f>
        <v>-4903293.4088478815</v>
      </c>
      <c r="AC108" s="342"/>
      <c r="AD108" s="342"/>
      <c r="AE108" s="342"/>
      <c r="AF108" s="342"/>
      <c r="AG108" s="342"/>
      <c r="AH108" s="342"/>
      <c r="AI108" s="342"/>
      <c r="AJ108" s="342"/>
      <c r="AK108" s="342"/>
      <c r="AL108" s="342"/>
      <c r="AM108" s="342"/>
      <c r="AN108" s="548">
        <f>AN106-AN107</f>
        <v>11388023.848384675</v>
      </c>
      <c r="AO108" s="342"/>
      <c r="AP108" s="342"/>
      <c r="AQ108" s="342"/>
      <c r="AR108" s="342"/>
      <c r="AS108" s="342"/>
      <c r="AT108" s="342"/>
      <c r="AU108" s="342"/>
      <c r="AV108" s="342"/>
      <c r="AW108" s="342"/>
      <c r="AX108" s="342"/>
      <c r="AY108" s="1120"/>
      <c r="AZ108" s="577">
        <f>AZ106-AZ107</f>
        <v>2888982.7002889821</v>
      </c>
      <c r="BA108" s="347">
        <f>BA106-BA107</f>
        <v>15607017.029427279</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390</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117165.56</v>
      </c>
      <c r="E9" s="735">
        <v>94997.83</v>
      </c>
      <c r="F9" s="735">
        <v>2535.29</v>
      </c>
      <c r="G9" s="735">
        <v>5362.65</v>
      </c>
      <c r="H9" s="735">
        <v>1027</v>
      </c>
      <c r="I9" s="735">
        <v>3116.91</v>
      </c>
      <c r="J9" s="735">
        <v>1016</v>
      </c>
      <c r="K9" s="735">
        <v>66</v>
      </c>
      <c r="L9" s="735">
        <v>140</v>
      </c>
      <c r="M9" s="735">
        <v>21</v>
      </c>
      <c r="N9" s="735">
        <v>8261.880000000001</v>
      </c>
      <c r="O9" s="804">
        <v>621</v>
      </c>
      <c r="P9" s="740">
        <f>SUM(Q9:AA9)</f>
        <v>120635.11000000002</v>
      </c>
      <c r="Q9" s="735">
        <v>98498.700000000012</v>
      </c>
      <c r="R9" s="735">
        <v>2828.17</v>
      </c>
      <c r="S9" s="735">
        <v>5506.79</v>
      </c>
      <c r="T9" s="735">
        <v>1080.97</v>
      </c>
      <c r="U9" s="735">
        <v>3014.3</v>
      </c>
      <c r="V9" s="735">
        <v>973.97</v>
      </c>
      <c r="W9" s="735">
        <v>65</v>
      </c>
      <c r="X9" s="735">
        <v>149</v>
      </c>
      <c r="Y9" s="735">
        <v>21</v>
      </c>
      <c r="Z9" s="735">
        <v>7894.27</v>
      </c>
      <c r="AA9" s="736">
        <v>602.94000000000005</v>
      </c>
      <c r="AB9" s="740">
        <f>SUM(AC9:AM9)</f>
        <v>124522.54</v>
      </c>
      <c r="AC9" s="735">
        <v>102210.43</v>
      </c>
      <c r="AD9" s="735">
        <v>3143.69</v>
      </c>
      <c r="AE9" s="735">
        <v>5531.62</v>
      </c>
      <c r="AF9" s="735">
        <v>1156.94</v>
      </c>
      <c r="AG9" s="735">
        <v>3002.42</v>
      </c>
      <c r="AH9" s="735">
        <v>971</v>
      </c>
      <c r="AI9" s="735">
        <v>69</v>
      </c>
      <c r="AJ9" s="735">
        <v>159</v>
      </c>
      <c r="AK9" s="735">
        <v>20</v>
      </c>
      <c r="AL9" s="735">
        <v>7641.4399999999987</v>
      </c>
      <c r="AM9" s="736">
        <v>617</v>
      </c>
      <c r="AN9" s="734">
        <f>SUM(AO9:AY9)</f>
        <v>421303.52999999997</v>
      </c>
      <c r="AO9" s="735">
        <v>358471.11000000004</v>
      </c>
      <c r="AP9" s="735">
        <v>14871.11</v>
      </c>
      <c r="AQ9" s="735">
        <v>19123.920000000002</v>
      </c>
      <c r="AR9" s="735">
        <v>5307.4400000000005</v>
      </c>
      <c r="AS9" s="735">
        <v>8285.35</v>
      </c>
      <c r="AT9" s="735">
        <v>4243.75</v>
      </c>
      <c r="AU9" s="735">
        <v>314</v>
      </c>
      <c r="AV9" s="735">
        <v>828</v>
      </c>
      <c r="AW9" s="735">
        <v>167</v>
      </c>
      <c r="AX9" s="735">
        <v>8672.85</v>
      </c>
      <c r="AY9" s="736">
        <v>1019</v>
      </c>
      <c r="AZ9" s="852"/>
      <c r="BA9" s="738">
        <f>AN9+AB9+P9+D9+AZ9</f>
        <v>783626.74</v>
      </c>
      <c r="BB9" s="739">
        <f t="shared" ref="BB9:BL9" si="0">AO9+AC9+Q9+E9</f>
        <v>654178.06999999995</v>
      </c>
      <c r="BC9" s="739">
        <f t="shared" si="0"/>
        <v>23378.260000000002</v>
      </c>
      <c r="BD9" s="739">
        <f t="shared" si="0"/>
        <v>35524.980000000003</v>
      </c>
      <c r="BE9" s="739">
        <f t="shared" si="0"/>
        <v>8572.3500000000022</v>
      </c>
      <c r="BF9" s="739">
        <f t="shared" si="0"/>
        <v>17418.98</v>
      </c>
      <c r="BG9" s="739">
        <f t="shared" si="0"/>
        <v>7204.72</v>
      </c>
      <c r="BH9" s="739">
        <f t="shared" si="0"/>
        <v>514</v>
      </c>
      <c r="BI9" s="740">
        <f t="shared" si="0"/>
        <v>1276</v>
      </c>
      <c r="BJ9" s="740">
        <f t="shared" si="0"/>
        <v>229</v>
      </c>
      <c r="BK9" s="739">
        <f t="shared" si="0"/>
        <v>32470.44</v>
      </c>
      <c r="BL9" s="741">
        <f t="shared" si="0"/>
        <v>2859.94</v>
      </c>
    </row>
    <row r="10" spans="1:64" customFormat="1" ht="18" customHeight="1" x14ac:dyDescent="0.3">
      <c r="A10" s="1494" t="s">
        <v>11</v>
      </c>
      <c r="B10" s="1495"/>
      <c r="C10" s="1496"/>
      <c r="D10" s="683"/>
      <c r="E10" s="318"/>
      <c r="F10" s="318"/>
      <c r="G10" s="318"/>
      <c r="H10" s="318"/>
      <c r="I10" s="318"/>
      <c r="J10" s="318"/>
      <c r="K10" s="318"/>
      <c r="L10" s="318"/>
      <c r="M10" s="318"/>
      <c r="N10" s="318"/>
      <c r="O10" s="319"/>
      <c r="P10" s="691"/>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30093993.885708492</v>
      </c>
      <c r="E11" s="249">
        <v>16855425.071430795</v>
      </c>
      <c r="F11" s="249">
        <v>1201496.1060378307</v>
      </c>
      <c r="G11" s="249">
        <v>5967962.1860515308</v>
      </c>
      <c r="H11" s="249">
        <v>1468641.8918392116</v>
      </c>
      <c r="I11" s="249">
        <v>706691.12483236368</v>
      </c>
      <c r="J11" s="249">
        <v>348939.88899667724</v>
      </c>
      <c r="K11" s="249">
        <v>13914.864418436264</v>
      </c>
      <c r="L11" s="249">
        <v>464971.48356124078</v>
      </c>
      <c r="M11" s="249">
        <v>582327.45441516384</v>
      </c>
      <c r="N11" s="249">
        <v>997560.16785039648</v>
      </c>
      <c r="O11" s="249">
        <v>1486063.6462748526</v>
      </c>
      <c r="P11" s="270">
        <f t="shared" ref="P11:P16" si="2">SUM(Q11:AA11)</f>
        <v>31180903.539003164</v>
      </c>
      <c r="Q11" s="249">
        <v>17599067.144805644</v>
      </c>
      <c r="R11" s="249">
        <v>1342418.4523038489</v>
      </c>
      <c r="S11" s="249">
        <v>6168426.1782121342</v>
      </c>
      <c r="T11" s="249">
        <v>1555512.5928476916</v>
      </c>
      <c r="U11" s="249">
        <v>697751.71397631371</v>
      </c>
      <c r="V11" s="249">
        <v>343213.97985136067</v>
      </c>
      <c r="W11" s="249">
        <v>13740.247564087287</v>
      </c>
      <c r="X11" s="249">
        <v>493410.12386997713</v>
      </c>
      <c r="Y11" s="249">
        <v>582471.81068728433</v>
      </c>
      <c r="Z11" s="249">
        <v>955521.15876841231</v>
      </c>
      <c r="AA11" s="250">
        <v>1429370.1361164101</v>
      </c>
      <c r="AB11" s="270">
        <f t="shared" ref="AB11:AB16" si="3">SUM(AC11:AM11)</f>
        <v>32521027.92132945</v>
      </c>
      <c r="AC11" s="249">
        <v>18804568.313545611</v>
      </c>
      <c r="AD11" s="249">
        <v>1495375.9295679922</v>
      </c>
      <c r="AE11" s="249">
        <v>6154993.9265923817</v>
      </c>
      <c r="AF11" s="249">
        <v>1556348.2298251453</v>
      </c>
      <c r="AG11" s="249">
        <v>727413.73415284755</v>
      </c>
      <c r="AH11" s="249">
        <v>328941.58437</v>
      </c>
      <c r="AI11" s="249">
        <v>13961.483263409691</v>
      </c>
      <c r="AJ11" s="251">
        <v>522554.33123525698</v>
      </c>
      <c r="AK11" s="249">
        <v>554492.09115906619</v>
      </c>
      <c r="AL11" s="249">
        <v>921608.39109091915</v>
      </c>
      <c r="AM11" s="250">
        <v>1440769.9065268193</v>
      </c>
      <c r="AN11" s="270">
        <f t="shared" ref="AN11:AN16" si="4">SUM(AO11:AY11)</f>
        <v>112959724.17000002</v>
      </c>
      <c r="AO11" s="249">
        <v>64604990.859999999</v>
      </c>
      <c r="AP11" s="249">
        <v>7344988.0600000005</v>
      </c>
      <c r="AQ11" s="249">
        <v>20210279.550000001</v>
      </c>
      <c r="AR11" s="249">
        <v>7773069.1899999995</v>
      </c>
      <c r="AS11" s="249">
        <v>1566464.25</v>
      </c>
      <c r="AT11" s="249">
        <v>1528830.15</v>
      </c>
      <c r="AU11" s="249">
        <v>46724.340000000004</v>
      </c>
      <c r="AV11" s="249">
        <v>2875503.66</v>
      </c>
      <c r="AW11" s="249">
        <v>3858870.6700000004</v>
      </c>
      <c r="AX11" s="249">
        <v>931160.75999999978</v>
      </c>
      <c r="AY11" s="250">
        <v>2218842.6799999997</v>
      </c>
      <c r="AZ11" s="853">
        <v>-1478332.453730992</v>
      </c>
      <c r="BA11" s="321">
        <f t="shared" ref="BA11:BA16" si="5">SUM(BB11:BL11)+AZ11</f>
        <v>205277317.06231016</v>
      </c>
      <c r="BB11" s="271">
        <f t="shared" ref="BB11:BL16" si="6">E11+Q11+AC11+AO11</f>
        <v>117864051.38978206</v>
      </c>
      <c r="BC11" s="271">
        <f t="shared" si="6"/>
        <v>11384278.547909673</v>
      </c>
      <c r="BD11" s="271">
        <f t="shared" si="6"/>
        <v>38501661.840856045</v>
      </c>
      <c r="BE11" s="271">
        <f t="shared" si="6"/>
        <v>12353571.904512048</v>
      </c>
      <c r="BF11" s="271">
        <f t="shared" si="6"/>
        <v>3698320.8229615251</v>
      </c>
      <c r="BG11" s="271">
        <f t="shared" si="6"/>
        <v>2549925.6032180376</v>
      </c>
      <c r="BH11" s="271">
        <f t="shared" si="6"/>
        <v>88340.935245933244</v>
      </c>
      <c r="BI11" s="271">
        <f t="shared" si="6"/>
        <v>4356439.5986664752</v>
      </c>
      <c r="BJ11" s="271">
        <f t="shared" si="6"/>
        <v>5578162.026261515</v>
      </c>
      <c r="BK11" s="271">
        <f t="shared" si="6"/>
        <v>3805850.4777097278</v>
      </c>
      <c r="BL11" s="295">
        <f t="shared" si="6"/>
        <v>6575046.3689180817</v>
      </c>
    </row>
    <row r="12" spans="1:64" x14ac:dyDescent="0.25">
      <c r="A12" s="1493"/>
      <c r="B12" s="126" t="s">
        <v>1322</v>
      </c>
      <c r="C12" s="127" t="s">
        <v>1331</v>
      </c>
      <c r="D12" s="270">
        <f t="shared" si="1"/>
        <v>92563.799101407829</v>
      </c>
      <c r="E12" s="249">
        <v>-25850.326961652907</v>
      </c>
      <c r="F12" s="249">
        <v>-2489.9383670319039</v>
      </c>
      <c r="G12" s="249">
        <v>14233.245995853473</v>
      </c>
      <c r="H12" s="249">
        <v>4691.7760488740896</v>
      </c>
      <c r="I12" s="249">
        <v>46481.819899922571</v>
      </c>
      <c r="J12" s="249">
        <v>-559.53428005619298</v>
      </c>
      <c r="K12" s="249">
        <v>1116.6233274846963</v>
      </c>
      <c r="L12" s="249">
        <v>1653.5755202313928</v>
      </c>
      <c r="M12" s="249">
        <v>2100.6680006578031</v>
      </c>
      <c r="N12" s="249">
        <v>48671.213393967562</v>
      </c>
      <c r="O12" s="249">
        <v>2514.6765231572363</v>
      </c>
      <c r="P12" s="270">
        <f t="shared" si="2"/>
        <v>94000.863610753237</v>
      </c>
      <c r="Q12" s="249">
        <v>-26630.461095941519</v>
      </c>
      <c r="R12" s="249">
        <v>-2550.1669030046692</v>
      </c>
      <c r="S12" s="249">
        <v>14489.94351428228</v>
      </c>
      <c r="T12" s="249">
        <v>4776.5995690877562</v>
      </c>
      <c r="U12" s="249">
        <v>47364.390336070668</v>
      </c>
      <c r="V12" s="249">
        <v>-573.95597996898084</v>
      </c>
      <c r="W12" s="249">
        <v>1137.7290865711186</v>
      </c>
      <c r="X12" s="249">
        <v>1684.4188330715147</v>
      </c>
      <c r="Y12" s="249">
        <v>2140.6605068038962</v>
      </c>
      <c r="Z12" s="249">
        <v>49599.501274686772</v>
      </c>
      <c r="AA12" s="250">
        <v>2562.2044690944058</v>
      </c>
      <c r="AB12" s="270">
        <f t="shared" si="3"/>
        <v>98189.107101825604</v>
      </c>
      <c r="AC12" s="249">
        <v>-26092.961141400079</v>
      </c>
      <c r="AD12" s="249">
        <v>-2567.9488170068612</v>
      </c>
      <c r="AE12" s="249">
        <v>14975.396177300252</v>
      </c>
      <c r="AF12" s="249">
        <v>4934.8783550472162</v>
      </c>
      <c r="AG12" s="249">
        <v>48743.054744136585</v>
      </c>
      <c r="AH12" s="249">
        <v>-572.72706673909136</v>
      </c>
      <c r="AI12" s="249">
        <v>1171.3855044256559</v>
      </c>
      <c r="AJ12" s="249">
        <v>1735.8336747338199</v>
      </c>
      <c r="AK12" s="249">
        <v>2202.4039453562073</v>
      </c>
      <c r="AL12" s="249">
        <v>51022.205204056219</v>
      </c>
      <c r="AM12" s="250">
        <v>2637.5865219156794</v>
      </c>
      <c r="AN12" s="270">
        <f t="shared" si="4"/>
        <v>1130459.3218021472</v>
      </c>
      <c r="AO12" s="249">
        <v>720695.66031638638</v>
      </c>
      <c r="AP12" s="249">
        <v>70062.116054340644</v>
      </c>
      <c r="AQ12" s="249">
        <v>166799.58838500176</v>
      </c>
      <c r="AR12" s="249">
        <v>54973.19268206018</v>
      </c>
      <c r="AS12" s="249">
        <v>13943.348403531461</v>
      </c>
      <c r="AT12" s="249">
        <v>15684.432831841083</v>
      </c>
      <c r="AU12" s="249">
        <v>335.01322465741765</v>
      </c>
      <c r="AV12" s="249">
        <v>19358.800064034906</v>
      </c>
      <c r="AW12" s="249">
        <v>24580.089962052651</v>
      </c>
      <c r="AX12" s="249">
        <v>14598.00235795094</v>
      </c>
      <c r="AY12" s="250">
        <v>29429.077520289971</v>
      </c>
      <c r="AZ12" s="853">
        <v>1747841.0751501317</v>
      </c>
      <c r="BA12" s="290">
        <f t="shared" si="5"/>
        <v>3163054.1667662654</v>
      </c>
      <c r="BB12" s="271">
        <f t="shared" si="6"/>
        <v>642121.91111739189</v>
      </c>
      <c r="BC12" s="271">
        <f t="shared" si="6"/>
        <v>62454.06196729721</v>
      </c>
      <c r="BD12" s="271">
        <f t="shared" si="6"/>
        <v>210498.17407243775</v>
      </c>
      <c r="BE12" s="271">
        <f t="shared" si="6"/>
        <v>69376.446655069245</v>
      </c>
      <c r="BF12" s="271">
        <f t="shared" si="6"/>
        <v>156532.61338366126</v>
      </c>
      <c r="BG12" s="271">
        <f t="shared" si="6"/>
        <v>13978.215505076818</v>
      </c>
      <c r="BH12" s="271">
        <f t="shared" si="6"/>
        <v>3760.7511431388884</v>
      </c>
      <c r="BI12" s="271">
        <f t="shared" si="6"/>
        <v>24432.628092071631</v>
      </c>
      <c r="BJ12" s="271">
        <f t="shared" si="6"/>
        <v>31023.822414870556</v>
      </c>
      <c r="BK12" s="271">
        <f t="shared" si="6"/>
        <v>163890.9222306615</v>
      </c>
      <c r="BL12" s="291">
        <f t="shared" si="6"/>
        <v>37143.545034457289</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1000282.3896043987</v>
      </c>
      <c r="E14" s="249">
        <v>931849.86643818149</v>
      </c>
      <c r="F14" s="249">
        <v>59556.143166217313</v>
      </c>
      <c r="G14" s="249">
        <v>3157.48</v>
      </c>
      <c r="H14" s="249">
        <v>0</v>
      </c>
      <c r="I14" s="249">
        <v>0</v>
      </c>
      <c r="J14" s="249">
        <v>2528.0700000000002</v>
      </c>
      <c r="K14" s="249">
        <v>0</v>
      </c>
      <c r="L14" s="249">
        <v>3190.83</v>
      </c>
      <c r="M14" s="249">
        <v>0</v>
      </c>
      <c r="N14" s="249">
        <v>0</v>
      </c>
      <c r="O14" s="250">
        <v>0</v>
      </c>
      <c r="P14" s="271">
        <f t="shared" si="2"/>
        <v>1008658.0001299322</v>
      </c>
      <c r="Q14" s="249">
        <v>949726.5013413023</v>
      </c>
      <c r="R14" s="249">
        <v>49220.658788629924</v>
      </c>
      <c r="S14" s="249">
        <v>6460.99</v>
      </c>
      <c r="T14" s="249">
        <v>0</v>
      </c>
      <c r="U14" s="249">
        <v>0</v>
      </c>
      <c r="V14" s="249">
        <v>0</v>
      </c>
      <c r="W14" s="249">
        <v>0</v>
      </c>
      <c r="X14" s="249">
        <v>3249.85</v>
      </c>
      <c r="Y14" s="249">
        <v>0</v>
      </c>
      <c r="Z14" s="249">
        <v>0</v>
      </c>
      <c r="AA14" s="250">
        <v>0</v>
      </c>
      <c r="AB14" s="271">
        <f t="shared" si="3"/>
        <v>694028.2000998453</v>
      </c>
      <c r="AC14" s="249">
        <v>629486.80002421071</v>
      </c>
      <c r="AD14" s="249">
        <v>32203.080075634673</v>
      </c>
      <c r="AE14" s="249">
        <v>6699.23</v>
      </c>
      <c r="AF14" s="249">
        <v>12816.619999999999</v>
      </c>
      <c r="AG14" s="249">
        <v>0</v>
      </c>
      <c r="AH14" s="249">
        <v>3191.25</v>
      </c>
      <c r="AI14" s="249">
        <v>0</v>
      </c>
      <c r="AJ14" s="249">
        <v>9631.2199999999993</v>
      </c>
      <c r="AK14" s="249">
        <v>0</v>
      </c>
      <c r="AL14" s="249">
        <v>0</v>
      </c>
      <c r="AM14" s="250">
        <v>0</v>
      </c>
      <c r="AN14" s="270">
        <f t="shared" si="4"/>
        <v>2415001.6600000062</v>
      </c>
      <c r="AO14" s="249">
        <v>2240592.4900000067</v>
      </c>
      <c r="AP14" s="249">
        <v>129770.35999999996</v>
      </c>
      <c r="AQ14" s="249">
        <v>17487.550000000003</v>
      </c>
      <c r="AR14" s="249">
        <v>6939.08</v>
      </c>
      <c r="AS14" s="249">
        <v>0</v>
      </c>
      <c r="AT14" s="249">
        <v>2878.05</v>
      </c>
      <c r="AU14" s="249">
        <v>0</v>
      </c>
      <c r="AV14" s="249">
        <v>17334.129999999997</v>
      </c>
      <c r="AW14" s="249">
        <v>0</v>
      </c>
      <c r="AX14" s="249">
        <v>0</v>
      </c>
      <c r="AY14" s="250">
        <v>0</v>
      </c>
      <c r="AZ14" s="853">
        <v>-20110.211995039866</v>
      </c>
      <c r="BA14" s="290">
        <f t="shared" si="5"/>
        <v>5097860.0378391435</v>
      </c>
      <c r="BB14" s="271">
        <f t="shared" si="6"/>
        <v>4751655.6578037012</v>
      </c>
      <c r="BC14" s="271">
        <f t="shared" si="6"/>
        <v>270750.24203048187</v>
      </c>
      <c r="BD14" s="271">
        <f t="shared" si="6"/>
        <v>33805.25</v>
      </c>
      <c r="BE14" s="271">
        <f t="shared" si="6"/>
        <v>19755.699999999997</v>
      </c>
      <c r="BF14" s="271">
        <f t="shared" si="6"/>
        <v>0</v>
      </c>
      <c r="BG14" s="271">
        <f t="shared" si="6"/>
        <v>8597.369999999999</v>
      </c>
      <c r="BH14" s="271">
        <f t="shared" si="6"/>
        <v>0</v>
      </c>
      <c r="BI14" s="271">
        <f t="shared" si="6"/>
        <v>33406.03</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230658.71029532157</v>
      </c>
      <c r="Q16" s="249">
        <v>145420.93442880671</v>
      </c>
      <c r="R16" s="249">
        <v>14137.033071919643</v>
      </c>
      <c r="S16" s="249">
        <v>34879.466225747165</v>
      </c>
      <c r="T16" s="249">
        <v>11495.445738448961</v>
      </c>
      <c r="U16" s="249">
        <v>3002.9636977645669</v>
      </c>
      <c r="V16" s="249">
        <v>3164.7823123992325</v>
      </c>
      <c r="W16" s="249">
        <v>72.151431837023495</v>
      </c>
      <c r="X16" s="249">
        <v>4048.119180282175</v>
      </c>
      <c r="Y16" s="249">
        <v>5139.9432454135022</v>
      </c>
      <c r="Z16" s="249">
        <v>3143.9558040237644</v>
      </c>
      <c r="AA16" s="250">
        <v>6153.9151586788139</v>
      </c>
      <c r="AB16" s="270">
        <f t="shared" si="3"/>
        <v>325377.87771037861</v>
      </c>
      <c r="AC16" s="249">
        <v>218046.8581442851</v>
      </c>
      <c r="AD16" s="249">
        <v>21197.330748297703</v>
      </c>
      <c r="AE16" s="249">
        <v>41786.799739981041</v>
      </c>
      <c r="AF16" s="249">
        <v>13771.939223077812</v>
      </c>
      <c r="AG16" s="249">
        <v>3597.0448051618655</v>
      </c>
      <c r="AH16" s="249">
        <v>4745.3335562707025</v>
      </c>
      <c r="AI16" s="249">
        <v>86.425264903319913</v>
      </c>
      <c r="AJ16" s="249">
        <v>4849.7859575947068</v>
      </c>
      <c r="AK16" s="249">
        <v>6157.828725957268</v>
      </c>
      <c r="AL16" s="249">
        <v>3765.9296051233187</v>
      </c>
      <c r="AM16" s="250">
        <v>7372.6019397258342</v>
      </c>
      <c r="AN16" s="270">
        <f t="shared" si="4"/>
        <v>171346.10370383813</v>
      </c>
      <c r="AO16" s="249">
        <v>131360.09809793168</v>
      </c>
      <c r="AP16" s="249">
        <v>12770.114966151694</v>
      </c>
      <c r="AQ16" s="249">
        <v>13223.740751063324</v>
      </c>
      <c r="AR16" s="249">
        <v>4358.2316678617244</v>
      </c>
      <c r="AS16" s="249">
        <v>462.86619045180049</v>
      </c>
      <c r="AT16" s="249">
        <v>2858.7776350652462</v>
      </c>
      <c r="AU16" s="249">
        <v>11.121166204875017</v>
      </c>
      <c r="AV16" s="249">
        <v>1534.7505097409714</v>
      </c>
      <c r="AW16" s="249">
        <v>1948.6902842095087</v>
      </c>
      <c r="AX16" s="249">
        <v>484.59821443748854</v>
      </c>
      <c r="AY16" s="250">
        <v>2333.1142207198195</v>
      </c>
      <c r="AZ16" s="853">
        <v>0</v>
      </c>
      <c r="BA16" s="290">
        <f t="shared" si="5"/>
        <v>727382.69170953857</v>
      </c>
      <c r="BB16" s="271">
        <f t="shared" si="6"/>
        <v>494827.89067102352</v>
      </c>
      <c r="BC16" s="271">
        <f t="shared" si="6"/>
        <v>48104.478786369044</v>
      </c>
      <c r="BD16" s="271">
        <f t="shared" si="6"/>
        <v>89890.006716791526</v>
      </c>
      <c r="BE16" s="271">
        <f t="shared" si="6"/>
        <v>29625.6166293885</v>
      </c>
      <c r="BF16" s="271">
        <f t="shared" si="6"/>
        <v>7062.8746933782322</v>
      </c>
      <c r="BG16" s="271">
        <f t="shared" si="6"/>
        <v>10768.89350373518</v>
      </c>
      <c r="BH16" s="271">
        <f t="shared" si="6"/>
        <v>169.69786294521842</v>
      </c>
      <c r="BI16" s="271">
        <f t="shared" si="6"/>
        <v>10432.655647617854</v>
      </c>
      <c r="BJ16" s="271">
        <f t="shared" si="6"/>
        <v>13246.462255580278</v>
      </c>
      <c r="BK16" s="271">
        <f t="shared" si="6"/>
        <v>7394.4836235845714</v>
      </c>
      <c r="BL16" s="291">
        <f t="shared" si="6"/>
        <v>15859.631319124468</v>
      </c>
    </row>
    <row r="17" spans="1:64" s="209" customFormat="1" x14ac:dyDescent="0.25">
      <c r="A17" s="1493"/>
      <c r="B17" s="128" t="s">
        <v>204</v>
      </c>
      <c r="C17" s="309" t="s">
        <v>14</v>
      </c>
      <c r="D17" s="272">
        <f>SUM(D11:D16)</f>
        <v>31186840.074414298</v>
      </c>
      <c r="E17" s="272">
        <f>SUM(E11:E16)</f>
        <v>17761424.610907324</v>
      </c>
      <c r="F17" s="272">
        <f>SUM(F11:F16)</f>
        <v>1258562.310837016</v>
      </c>
      <c r="G17" s="272">
        <f t="shared" ref="G17:O17" si="7">SUM(G11:G16)</f>
        <v>5985352.9120473843</v>
      </c>
      <c r="H17" s="272">
        <f t="shared" si="7"/>
        <v>1473333.6678880856</v>
      </c>
      <c r="I17" s="272">
        <f t="shared" si="7"/>
        <v>753172.94473228627</v>
      </c>
      <c r="J17" s="272">
        <f t="shared" si="7"/>
        <v>350908.42471662106</v>
      </c>
      <c r="K17" s="272">
        <f t="shared" si="7"/>
        <v>15031.48774592096</v>
      </c>
      <c r="L17" s="272">
        <f t="shared" si="7"/>
        <v>469815.88908147218</v>
      </c>
      <c r="M17" s="272">
        <f t="shared" si="7"/>
        <v>584428.12241582165</v>
      </c>
      <c r="N17" s="272">
        <f t="shared" si="7"/>
        <v>1046231.3812443641</v>
      </c>
      <c r="O17" s="272">
        <f t="shared" si="7"/>
        <v>1488578.3227980097</v>
      </c>
      <c r="P17" s="288">
        <f>SUM(P11:P16)</f>
        <v>32514221.113039169</v>
      </c>
      <c r="Q17" s="272">
        <f>SUM(Q11:Q16)</f>
        <v>18667584.119479813</v>
      </c>
      <c r="R17" s="272">
        <f>SUM(R11:R16)</f>
        <v>1403225.9772613936</v>
      </c>
      <c r="S17" s="272">
        <f t="shared" ref="S17:AA17" si="8">SUM(S11:S16)</f>
        <v>6224256.5779521633</v>
      </c>
      <c r="T17" s="272">
        <f t="shared" si="8"/>
        <v>1571784.6381552285</v>
      </c>
      <c r="U17" s="272">
        <f t="shared" si="8"/>
        <v>748119.06801014894</v>
      </c>
      <c r="V17" s="272">
        <f t="shared" si="8"/>
        <v>345804.8061837909</v>
      </c>
      <c r="W17" s="272">
        <f t="shared" si="8"/>
        <v>14950.128082495428</v>
      </c>
      <c r="X17" s="272">
        <f t="shared" si="8"/>
        <v>502392.51188333082</v>
      </c>
      <c r="Y17" s="272">
        <f t="shared" si="8"/>
        <v>589752.41443950171</v>
      </c>
      <c r="Z17" s="272">
        <f t="shared" si="8"/>
        <v>1008264.6158471229</v>
      </c>
      <c r="AA17" s="281">
        <f t="shared" si="8"/>
        <v>1438086.2557441834</v>
      </c>
      <c r="AB17" s="288">
        <f>SUM(AB11:AB16)</f>
        <v>33638623.106241494</v>
      </c>
      <c r="AC17" s="272">
        <f>SUM(AC11:AC16)</f>
        <v>19626009.010572705</v>
      </c>
      <c r="AD17" s="272">
        <f>SUM(AD11:AD16)</f>
        <v>1546208.3915749178</v>
      </c>
      <c r="AE17" s="272">
        <f t="shared" ref="AE17:AM17" si="9">SUM(AE11:AE16)</f>
        <v>6218455.3525096634</v>
      </c>
      <c r="AF17" s="272">
        <f t="shared" si="9"/>
        <v>1587871.6674032705</v>
      </c>
      <c r="AG17" s="272">
        <f t="shared" si="9"/>
        <v>779753.83370214608</v>
      </c>
      <c r="AH17" s="272">
        <f t="shared" si="9"/>
        <v>336305.44085953158</v>
      </c>
      <c r="AI17" s="272">
        <f t="shared" si="9"/>
        <v>15219.294032738668</v>
      </c>
      <c r="AJ17" s="272">
        <f t="shared" si="9"/>
        <v>538771.17086758558</v>
      </c>
      <c r="AK17" s="272">
        <f t="shared" si="9"/>
        <v>562852.32383037976</v>
      </c>
      <c r="AL17" s="272">
        <f t="shared" si="9"/>
        <v>976396.52590009873</v>
      </c>
      <c r="AM17" s="272">
        <f t="shared" si="9"/>
        <v>1450780.0949884609</v>
      </c>
      <c r="AN17" s="288">
        <f>SUM(AN11:AN16)</f>
        <v>116676531.25550602</v>
      </c>
      <c r="AO17" s="272">
        <f>SUM(AO11:AO16)</f>
        <v>67697639.108414322</v>
      </c>
      <c r="AP17" s="272">
        <f t="shared" ref="AP17:AZ17" si="10">SUM(AP11:AP16)</f>
        <v>7557590.6510204924</v>
      </c>
      <c r="AQ17" s="272">
        <f t="shared" si="10"/>
        <v>20407790.429136064</v>
      </c>
      <c r="AR17" s="272">
        <f t="shared" si="10"/>
        <v>7839339.6943499213</v>
      </c>
      <c r="AS17" s="272">
        <f t="shared" si="10"/>
        <v>1580870.4645939833</v>
      </c>
      <c r="AT17" s="272">
        <f t="shared" si="10"/>
        <v>1550251.4104669061</v>
      </c>
      <c r="AU17" s="272">
        <f t="shared" si="10"/>
        <v>47070.474390862299</v>
      </c>
      <c r="AV17" s="272">
        <f t="shared" si="10"/>
        <v>2913731.3405737756</v>
      </c>
      <c r="AW17" s="272">
        <f t="shared" si="10"/>
        <v>3885399.4502462624</v>
      </c>
      <c r="AX17" s="272">
        <f t="shared" si="10"/>
        <v>946243.36057238816</v>
      </c>
      <c r="AY17" s="281">
        <f t="shared" si="10"/>
        <v>2250604.8717410094</v>
      </c>
      <c r="AZ17" s="293">
        <f t="shared" si="10"/>
        <v>249398.40942409981</v>
      </c>
      <c r="BA17" s="292">
        <f>SUM(BA11:BA16)</f>
        <v>214265613.95862511</v>
      </c>
      <c r="BB17" s="272">
        <f>SUM(BB11:BB16)</f>
        <v>123752656.84937418</v>
      </c>
      <c r="BC17" s="272">
        <f t="shared" ref="BC17:BL17" si="11">SUM(BC11:BC16)</f>
        <v>11765587.330693822</v>
      </c>
      <c r="BD17" s="272">
        <f t="shared" si="11"/>
        <v>38835855.27164527</v>
      </c>
      <c r="BE17" s="272">
        <f t="shared" si="11"/>
        <v>12472329.667796504</v>
      </c>
      <c r="BF17" s="272">
        <f t="shared" si="11"/>
        <v>3861916.3110385644</v>
      </c>
      <c r="BG17" s="272">
        <f t="shared" si="11"/>
        <v>2583270.0822268501</v>
      </c>
      <c r="BH17" s="272">
        <f t="shared" si="11"/>
        <v>92271.384252017349</v>
      </c>
      <c r="BI17" s="272">
        <f t="shared" si="11"/>
        <v>4424710.9124061652</v>
      </c>
      <c r="BJ17" s="272">
        <f>SUM(BJ11:BJ16)</f>
        <v>5622432.3109319657</v>
      </c>
      <c r="BK17" s="272">
        <f t="shared" si="11"/>
        <v>3977135.8835639739</v>
      </c>
      <c r="BL17" s="293">
        <f t="shared" si="11"/>
        <v>6628049.545271663</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2" t="s">
        <v>0</v>
      </c>
      <c r="B20" s="124">
        <v>2.1</v>
      </c>
      <c r="C20" s="125" t="s">
        <v>150</v>
      </c>
      <c r="D20" s="273">
        <f t="shared" ref="D20:D27" si="12">SUM(E20:O20)</f>
        <v>4755166.963949712</v>
      </c>
      <c r="E20" s="251">
        <v>3064130.9910666151</v>
      </c>
      <c r="F20" s="251">
        <v>57514.538898307437</v>
      </c>
      <c r="G20" s="251">
        <v>934739.01358667319</v>
      </c>
      <c r="H20" s="251">
        <v>114770.7813662242</v>
      </c>
      <c r="I20" s="251">
        <v>47409.559654060547</v>
      </c>
      <c r="J20" s="251">
        <v>28841.065322372557</v>
      </c>
      <c r="K20" s="251">
        <v>80.181052143263088</v>
      </c>
      <c r="L20" s="251">
        <v>14502.387542045401</v>
      </c>
      <c r="M20" s="251">
        <v>8328.3240179323075</v>
      </c>
      <c r="N20" s="251">
        <v>81405.149366335769</v>
      </c>
      <c r="O20" s="252">
        <v>403444.97207700135</v>
      </c>
      <c r="P20" s="273">
        <f t="shared" ref="P20:P27" si="13">SUM(Q20:AA20)</f>
        <v>4795807.4227190781</v>
      </c>
      <c r="Q20" s="251">
        <v>2890049.1251744288</v>
      </c>
      <c r="R20" s="251">
        <v>179106.5811684638</v>
      </c>
      <c r="S20" s="251">
        <v>1169655.6810039191</v>
      </c>
      <c r="T20" s="251">
        <v>113910.42274725655</v>
      </c>
      <c r="U20" s="251">
        <v>18206.447862781068</v>
      </c>
      <c r="V20" s="251">
        <v>35393.465322372555</v>
      </c>
      <c r="W20" s="251">
        <v>752.19451984880334</v>
      </c>
      <c r="X20" s="251">
        <v>6058.8318556612858</v>
      </c>
      <c r="Y20" s="251">
        <v>8386.2372974977989</v>
      </c>
      <c r="Z20" s="251">
        <v>53193.660811516165</v>
      </c>
      <c r="AA20" s="252">
        <v>321094.77495533362</v>
      </c>
      <c r="AB20" s="273">
        <f t="shared" ref="AB20:AB27" si="14">SUM(AC20:AM20)</f>
        <v>8978622.5728203021</v>
      </c>
      <c r="AC20" s="251">
        <v>5916717.4634075975</v>
      </c>
      <c r="AD20" s="251">
        <v>392840.55271191301</v>
      </c>
      <c r="AE20" s="251">
        <v>1668083.8645351841</v>
      </c>
      <c r="AF20" s="251">
        <v>341466.50118127861</v>
      </c>
      <c r="AG20" s="251">
        <v>61908.273801700096</v>
      </c>
      <c r="AH20" s="251">
        <v>152145.51532237255</v>
      </c>
      <c r="AI20" s="251">
        <v>81.40674175930269</v>
      </c>
      <c r="AJ20" s="251">
        <v>11862.678605240142</v>
      </c>
      <c r="AK20" s="251">
        <v>44993.311789746702</v>
      </c>
      <c r="AL20" s="251">
        <v>51322.443409023086</v>
      </c>
      <c r="AM20" s="252">
        <v>337200.56131448509</v>
      </c>
      <c r="AN20" s="276">
        <f t="shared" ref="AN20:AN27" si="15">SUM(AO20:AY20)</f>
        <v>11046221.695589874</v>
      </c>
      <c r="AO20" s="251">
        <v>6308209.2888832223</v>
      </c>
      <c r="AP20" s="251">
        <v>530144.71247086988</v>
      </c>
      <c r="AQ20" s="251">
        <v>2389626.5136423805</v>
      </c>
      <c r="AR20" s="251">
        <v>826716.09042450914</v>
      </c>
      <c r="AS20" s="251">
        <v>35298.265722292876</v>
      </c>
      <c r="AT20" s="251">
        <v>112580.18000000001</v>
      </c>
      <c r="AU20" s="251">
        <v>364.98026922716008</v>
      </c>
      <c r="AV20" s="249">
        <v>136518.37572698831</v>
      </c>
      <c r="AW20" s="251">
        <v>129761.68753233268</v>
      </c>
      <c r="AX20" s="251">
        <v>91084.887565796875</v>
      </c>
      <c r="AY20" s="252">
        <v>485916.71335225372</v>
      </c>
      <c r="AZ20" s="854">
        <v>521162.36555511609</v>
      </c>
      <c r="BA20" s="294">
        <f t="shared" ref="BA20:BA27" si="16">SUM(BB20:BL20)+AZ20</f>
        <v>30096981.020634085</v>
      </c>
      <c r="BB20" s="271">
        <f t="shared" ref="BB20:BL27" si="17">E20+Q20+AC20+AO20</f>
        <v>18179106.86853186</v>
      </c>
      <c r="BC20" s="271">
        <f t="shared" si="17"/>
        <v>1159606.3852495542</v>
      </c>
      <c r="BD20" s="271">
        <f t="shared" si="17"/>
        <v>6162105.0727681573</v>
      </c>
      <c r="BE20" s="271">
        <f t="shared" si="17"/>
        <v>1396863.7957192685</v>
      </c>
      <c r="BF20" s="271">
        <f t="shared" si="17"/>
        <v>162822.54704083459</v>
      </c>
      <c r="BG20" s="271">
        <f t="shared" si="17"/>
        <v>328960.22596711764</v>
      </c>
      <c r="BH20" s="271">
        <f t="shared" si="17"/>
        <v>1278.7625829785293</v>
      </c>
      <c r="BI20" s="271">
        <f t="shared" si="17"/>
        <v>168942.27372993514</v>
      </c>
      <c r="BJ20" s="271">
        <f t="shared" si="17"/>
        <v>191469.56063750951</v>
      </c>
      <c r="BK20" s="271">
        <f t="shared" si="17"/>
        <v>277006.14115267189</v>
      </c>
      <c r="BL20" s="295">
        <f t="shared" si="17"/>
        <v>1547657.0216990737</v>
      </c>
    </row>
    <row r="21" spans="1:64" ht="24.75" x14ac:dyDescent="0.25">
      <c r="A21" s="1493"/>
      <c r="B21" s="126">
        <v>2.2000000000000002</v>
      </c>
      <c r="C21" s="127" t="s">
        <v>151</v>
      </c>
      <c r="D21" s="274">
        <f t="shared" si="12"/>
        <v>-732012.34482768679</v>
      </c>
      <c r="E21" s="253">
        <v>-491395.68852561753</v>
      </c>
      <c r="F21" s="253">
        <v>-32805.062411805942</v>
      </c>
      <c r="G21" s="253">
        <v>-121159.65609401884</v>
      </c>
      <c r="H21" s="253">
        <v>-27454.143228362977</v>
      </c>
      <c r="I21" s="253">
        <v>-3933.7556531685054</v>
      </c>
      <c r="J21" s="253">
        <v>-6844.3802877219669</v>
      </c>
      <c r="K21" s="253">
        <v>-27.512617506711816</v>
      </c>
      <c r="L21" s="253">
        <v>-3953.6810275448461</v>
      </c>
      <c r="M21" s="253">
        <v>-3774.7956139313546</v>
      </c>
      <c r="N21" s="253">
        <v>-7087.8139530382286</v>
      </c>
      <c r="O21" s="254">
        <v>-33575.855414969832</v>
      </c>
      <c r="P21" s="274">
        <f t="shared" si="13"/>
        <v>-793991.81727417395</v>
      </c>
      <c r="Q21" s="253">
        <v>-494419.45923560846</v>
      </c>
      <c r="R21" s="253">
        <v>-33006.926183052827</v>
      </c>
      <c r="S21" s="253">
        <v>-155498.42834829682</v>
      </c>
      <c r="T21" s="253">
        <v>-35235.129095667893</v>
      </c>
      <c r="U21" s="253">
        <v>-5017.0785193927859</v>
      </c>
      <c r="V21" s="253">
        <v>-8729.2644352291099</v>
      </c>
      <c r="W21" s="253">
        <v>-35.089358484687004</v>
      </c>
      <c r="X21" s="253">
        <v>-5074.2235971405389</v>
      </c>
      <c r="Y21" s="253">
        <v>-4844.6389188071198</v>
      </c>
      <c r="Z21" s="253">
        <v>-9039.7376625561647</v>
      </c>
      <c r="AA21" s="254">
        <v>-43091.841919937578</v>
      </c>
      <c r="AB21" s="274">
        <f t="shared" si="14"/>
        <v>-2860874.8018154525</v>
      </c>
      <c r="AC21" s="253">
        <v>-1845450.4922481449</v>
      </c>
      <c r="AD21" s="253">
        <v>-123200.34544410191</v>
      </c>
      <c r="AE21" s="253">
        <v>-524491.55095586285</v>
      </c>
      <c r="AF21" s="253">
        <v>-118847.03725829857</v>
      </c>
      <c r="AG21" s="253">
        <v>-15407.017536464889</v>
      </c>
      <c r="AH21" s="253">
        <v>-26806.82188133098</v>
      </c>
      <c r="AI21" s="253">
        <v>-107.75640832153188</v>
      </c>
      <c r="AJ21" s="253">
        <v>-17115.204524124882</v>
      </c>
      <c r="AK21" s="253">
        <v>-16340.822266414325</v>
      </c>
      <c r="AL21" s="253">
        <v>-27760.25851572707</v>
      </c>
      <c r="AM21" s="254">
        <v>-145347.49477666008</v>
      </c>
      <c r="AN21" s="289">
        <f t="shared" si="15"/>
        <v>2808931.9140385427</v>
      </c>
      <c r="AO21" s="253">
        <v>2040194.0077930377</v>
      </c>
      <c r="AP21" s="253">
        <v>136201.21893754459</v>
      </c>
      <c r="AQ21" s="253">
        <v>537619.71006020473</v>
      </c>
      <c r="AR21" s="253">
        <v>121821.80932347884</v>
      </c>
      <c r="AS21" s="253">
        <v>-74830.822986576924</v>
      </c>
      <c r="AT21" s="253">
        <v>0</v>
      </c>
      <c r="AU21" s="253">
        <v>-523.36545328733439</v>
      </c>
      <c r="AV21" s="253">
        <v>17543.602517737119</v>
      </c>
      <c r="AW21" s="253">
        <v>16749.837271934044</v>
      </c>
      <c r="AX21" s="253">
        <v>-134829.66356956746</v>
      </c>
      <c r="AY21" s="254">
        <v>148985.58014403726</v>
      </c>
      <c r="AZ21" s="524">
        <v>-3417545.3946151859</v>
      </c>
      <c r="BA21" s="296">
        <f t="shared" si="16"/>
        <v>-4995492.4444939559</v>
      </c>
      <c r="BB21" s="271">
        <f t="shared" si="17"/>
        <v>-791071.63221633295</v>
      </c>
      <c r="BC21" s="271">
        <f t="shared" si="17"/>
        <v>-52811.115101416101</v>
      </c>
      <c r="BD21" s="271">
        <f t="shared" si="17"/>
        <v>-263529.92533797375</v>
      </c>
      <c r="BE21" s="271">
        <f t="shared" si="17"/>
        <v>-59714.500258850603</v>
      </c>
      <c r="BF21" s="271">
        <f t="shared" si="17"/>
        <v>-99188.674695603113</v>
      </c>
      <c r="BG21" s="271">
        <f t="shared" si="17"/>
        <v>-42380.466604282061</v>
      </c>
      <c r="BH21" s="271">
        <f t="shared" si="17"/>
        <v>-693.72383760026514</v>
      </c>
      <c r="BI21" s="271">
        <f t="shared" si="17"/>
        <v>-8599.506631073149</v>
      </c>
      <c r="BJ21" s="271">
        <f t="shared" si="17"/>
        <v>-8210.4195272187535</v>
      </c>
      <c r="BK21" s="271">
        <f t="shared" si="17"/>
        <v>-178717.47370088892</v>
      </c>
      <c r="BL21" s="291">
        <f t="shared" si="17"/>
        <v>-73029.611967530218</v>
      </c>
    </row>
    <row r="22" spans="1:64" x14ac:dyDescent="0.25">
      <c r="A22" s="1493"/>
      <c r="B22" s="126">
        <v>2.2999999999999998</v>
      </c>
      <c r="C22" s="127" t="s">
        <v>152</v>
      </c>
      <c r="D22" s="274">
        <f t="shared" si="12"/>
        <v>1109606.1136040713</v>
      </c>
      <c r="E22" s="253">
        <v>868089.27560277644</v>
      </c>
      <c r="F22" s="253">
        <v>72930.958258042796</v>
      </c>
      <c r="G22" s="253">
        <v>87408.867055429801</v>
      </c>
      <c r="H22" s="253">
        <v>36771.532295508667</v>
      </c>
      <c r="I22" s="253">
        <v>7489.8047372879482</v>
      </c>
      <c r="J22" s="253">
        <v>7525.2226716167479</v>
      </c>
      <c r="K22" s="253">
        <v>50.22904370159273</v>
      </c>
      <c r="L22" s="253">
        <v>2709.7366011495637</v>
      </c>
      <c r="M22" s="253">
        <v>4444.877341427893</v>
      </c>
      <c r="N22" s="253">
        <v>9478.0676140506203</v>
      </c>
      <c r="O22" s="254">
        <v>12707.542383078884</v>
      </c>
      <c r="P22" s="274">
        <f t="shared" si="13"/>
        <v>1412322.4371032433</v>
      </c>
      <c r="Q22" s="253">
        <v>1111258.8782648954</v>
      </c>
      <c r="R22" s="253">
        <v>87566.979242224043</v>
      </c>
      <c r="S22" s="253">
        <v>116865.69944653397</v>
      </c>
      <c r="T22" s="253">
        <v>39328.3584732366</v>
      </c>
      <c r="U22" s="253">
        <v>7046.0631952359336</v>
      </c>
      <c r="V22" s="253">
        <v>7348.0226716167481</v>
      </c>
      <c r="W22" s="253">
        <v>68.41502180355468</v>
      </c>
      <c r="X22" s="253">
        <v>2014.2463911752504</v>
      </c>
      <c r="Y22" s="253">
        <v>3874.0089455739817</v>
      </c>
      <c r="Z22" s="253">
        <v>9118.0467761549316</v>
      </c>
      <c r="AA22" s="254">
        <v>27833.718674792715</v>
      </c>
      <c r="AB22" s="274">
        <f t="shared" si="14"/>
        <v>2095008.8940779415</v>
      </c>
      <c r="AC22" s="253">
        <v>1615458.096582429</v>
      </c>
      <c r="AD22" s="253">
        <v>141786.18508662161</v>
      </c>
      <c r="AE22" s="253">
        <v>168514.41796127555</v>
      </c>
      <c r="AF22" s="253">
        <v>86121.765126324113</v>
      </c>
      <c r="AG22" s="253">
        <v>8216.2746152063592</v>
      </c>
      <c r="AH22" s="253">
        <v>13392.352671616747</v>
      </c>
      <c r="AI22" s="253">
        <v>-187.92139423206908</v>
      </c>
      <c r="AJ22" s="253">
        <v>7622.4651136075618</v>
      </c>
      <c r="AK22" s="253">
        <v>5071.0195586667105</v>
      </c>
      <c r="AL22" s="253">
        <v>8413.8997772025996</v>
      </c>
      <c r="AM22" s="254">
        <v>40600.338979223605</v>
      </c>
      <c r="AN22" s="289">
        <f t="shared" si="15"/>
        <v>4500150.7959576175</v>
      </c>
      <c r="AO22" s="253">
        <v>3589297.518719031</v>
      </c>
      <c r="AP22" s="253">
        <v>319436.02964130789</v>
      </c>
      <c r="AQ22" s="253">
        <v>285500.98574354185</v>
      </c>
      <c r="AR22" s="253">
        <v>179549.44258939565</v>
      </c>
      <c r="AS22" s="253">
        <v>8632.6510423631516</v>
      </c>
      <c r="AT22" s="253">
        <v>36722.609999999993</v>
      </c>
      <c r="AU22" s="253">
        <v>346.80168801421598</v>
      </c>
      <c r="AV22" s="253">
        <v>31720.805365923145</v>
      </c>
      <c r="AW22" s="253">
        <v>7018.1531702429784</v>
      </c>
      <c r="AX22" s="253">
        <v>8831.6691332672617</v>
      </c>
      <c r="AY22" s="254">
        <v>33094.128864529834</v>
      </c>
      <c r="AZ22" s="524">
        <v>36377.800309126207</v>
      </c>
      <c r="BA22" s="296">
        <f t="shared" si="16"/>
        <v>9153466.0410519969</v>
      </c>
      <c r="BB22" s="271">
        <f t="shared" si="17"/>
        <v>7184103.7691691313</v>
      </c>
      <c r="BC22" s="271">
        <f t="shared" si="17"/>
        <v>621720.15222819638</v>
      </c>
      <c r="BD22" s="271">
        <f t="shared" si="17"/>
        <v>658289.97020678117</v>
      </c>
      <c r="BE22" s="271">
        <f t="shared" si="17"/>
        <v>341771.09848446504</v>
      </c>
      <c r="BF22" s="271">
        <f t="shared" si="17"/>
        <v>31384.793590093392</v>
      </c>
      <c r="BG22" s="271">
        <f t="shared" si="17"/>
        <v>64988.208014850235</v>
      </c>
      <c r="BH22" s="271">
        <f t="shared" si="17"/>
        <v>277.52435928729432</v>
      </c>
      <c r="BI22" s="271">
        <f t="shared" si="17"/>
        <v>44067.253471855525</v>
      </c>
      <c r="BJ22" s="271">
        <f t="shared" si="17"/>
        <v>20408.059015911564</v>
      </c>
      <c r="BK22" s="271">
        <f t="shared" si="17"/>
        <v>35841.683300675417</v>
      </c>
      <c r="BL22" s="291">
        <f t="shared" si="17"/>
        <v>114235.72890162503</v>
      </c>
    </row>
    <row r="23" spans="1:64" x14ac:dyDescent="0.25">
      <c r="A23" s="1493"/>
      <c r="B23" s="126">
        <v>2.4</v>
      </c>
      <c r="C23" s="127" t="s">
        <v>153</v>
      </c>
      <c r="D23" s="274">
        <f t="shared" si="12"/>
        <v>1439828.4295670283</v>
      </c>
      <c r="E23" s="253">
        <v>984959.64956799499</v>
      </c>
      <c r="F23" s="253">
        <v>38839.670372979497</v>
      </c>
      <c r="G23" s="253">
        <v>287829.33474262437</v>
      </c>
      <c r="H23" s="253">
        <v>55880.43741299706</v>
      </c>
      <c r="I23" s="253">
        <v>9077.4013876245554</v>
      </c>
      <c r="J23" s="253">
        <v>9508.3905674872149</v>
      </c>
      <c r="K23" s="253">
        <v>547.00586049718913</v>
      </c>
      <c r="L23" s="253">
        <v>712.49096876415729</v>
      </c>
      <c r="M23" s="253">
        <v>6754.8782851262295</v>
      </c>
      <c r="N23" s="253">
        <v>19684.113095999855</v>
      </c>
      <c r="O23" s="254">
        <v>26035.05730493334</v>
      </c>
      <c r="P23" s="274">
        <f t="shared" si="13"/>
        <v>1745505.6839537162</v>
      </c>
      <c r="Q23" s="253">
        <v>1251235.2628590022</v>
      </c>
      <c r="R23" s="253">
        <v>55475.916095009874</v>
      </c>
      <c r="S23" s="253">
        <v>303640.69983981561</v>
      </c>
      <c r="T23" s="253">
        <v>36269.327386857985</v>
      </c>
      <c r="U23" s="253">
        <v>10191.809446171506</v>
      </c>
      <c r="V23" s="253">
        <v>14379.120567487214</v>
      </c>
      <c r="W23" s="253">
        <v>1218.4198116470825</v>
      </c>
      <c r="X23" s="253">
        <v>4545.7663545480373</v>
      </c>
      <c r="Y23" s="253">
        <v>16894.578117862864</v>
      </c>
      <c r="Z23" s="253">
        <v>20622.132515337315</v>
      </c>
      <c r="AA23" s="254">
        <v>31032.650959976396</v>
      </c>
      <c r="AB23" s="274">
        <f t="shared" si="14"/>
        <v>2520991.0202258122</v>
      </c>
      <c r="AC23" s="253">
        <v>1736633.5171002871</v>
      </c>
      <c r="AD23" s="253">
        <v>110215.64353698809</v>
      </c>
      <c r="AE23" s="253">
        <v>446006.62498872512</v>
      </c>
      <c r="AF23" s="253">
        <v>110232.22067561807</v>
      </c>
      <c r="AG23" s="253">
        <v>20510.738668671827</v>
      </c>
      <c r="AH23" s="253">
        <v>38826.340567487212</v>
      </c>
      <c r="AI23" s="253">
        <v>134.30818923689205</v>
      </c>
      <c r="AJ23" s="253">
        <v>7908.2410214391466</v>
      </c>
      <c r="AK23" s="253">
        <v>15924.240866105607</v>
      </c>
      <c r="AL23" s="253">
        <v>15248.549319796759</v>
      </c>
      <c r="AM23" s="254">
        <v>19350.595291456561</v>
      </c>
      <c r="AN23" s="289">
        <f t="shared" si="15"/>
        <v>5577989.5883797174</v>
      </c>
      <c r="AO23" s="253">
        <v>3890185.0906919362</v>
      </c>
      <c r="AP23" s="253">
        <v>290307.37340183236</v>
      </c>
      <c r="AQ23" s="253">
        <v>933554.97645109158</v>
      </c>
      <c r="AR23" s="253">
        <v>227879.25131119427</v>
      </c>
      <c r="AS23" s="253">
        <v>27393.01336307716</v>
      </c>
      <c r="AT23" s="253">
        <v>52058.75</v>
      </c>
      <c r="AU23" s="253">
        <v>7011.4626310493641</v>
      </c>
      <c r="AV23" s="253">
        <v>39438.544644356552</v>
      </c>
      <c r="AW23" s="253">
        <v>33131.189485887815</v>
      </c>
      <c r="AX23" s="253">
        <v>15436.183888110418</v>
      </c>
      <c r="AY23" s="254">
        <v>61593.752511181054</v>
      </c>
      <c r="AZ23" s="524">
        <v>6346.0016514849103</v>
      </c>
      <c r="BA23" s="296">
        <f t="shared" si="16"/>
        <v>11290660.723777754</v>
      </c>
      <c r="BB23" s="271">
        <f t="shared" si="17"/>
        <v>7863013.5202192198</v>
      </c>
      <c r="BC23" s="271">
        <f t="shared" si="17"/>
        <v>494838.60340680985</v>
      </c>
      <c r="BD23" s="271">
        <f t="shared" si="17"/>
        <v>1971031.6360222567</v>
      </c>
      <c r="BE23" s="271">
        <f t="shared" si="17"/>
        <v>430261.23678666737</v>
      </c>
      <c r="BF23" s="271">
        <f t="shared" si="17"/>
        <v>67172.962865545051</v>
      </c>
      <c r="BG23" s="271">
        <f t="shared" si="17"/>
        <v>114772.60170246164</v>
      </c>
      <c r="BH23" s="271">
        <f t="shared" si="17"/>
        <v>8911.1964924305285</v>
      </c>
      <c r="BI23" s="271">
        <f t="shared" si="17"/>
        <v>52605.042989107897</v>
      </c>
      <c r="BJ23" s="271">
        <f t="shared" si="17"/>
        <v>72704.886754982523</v>
      </c>
      <c r="BK23" s="271">
        <f t="shared" si="17"/>
        <v>70990.978819244352</v>
      </c>
      <c r="BL23" s="291">
        <f t="shared" si="17"/>
        <v>138012.05606754735</v>
      </c>
    </row>
    <row r="24" spans="1:64" ht="24.75" x14ac:dyDescent="0.25">
      <c r="A24" s="1493"/>
      <c r="B24" s="126">
        <v>2.5</v>
      </c>
      <c r="C24" s="127" t="s">
        <v>154</v>
      </c>
      <c r="D24" s="274">
        <f t="shared" si="12"/>
        <v>-12318.989903712909</v>
      </c>
      <c r="E24" s="253">
        <v>-9445.8316886573339</v>
      </c>
      <c r="F24" s="253">
        <v>-696.71764213719257</v>
      </c>
      <c r="G24" s="253">
        <v>-1327.8717531517486</v>
      </c>
      <c r="H24" s="253">
        <v>-383.22506858584484</v>
      </c>
      <c r="I24" s="253">
        <v>-55.64426767912181</v>
      </c>
      <c r="J24" s="253">
        <v>-129.52001520515171</v>
      </c>
      <c r="K24" s="253">
        <v>-5.5768722090962024</v>
      </c>
      <c r="L24" s="253">
        <v>-47.788022809686026</v>
      </c>
      <c r="M24" s="253">
        <v>-34.041236889341775</v>
      </c>
      <c r="N24" s="253">
        <v>-64.008847950446565</v>
      </c>
      <c r="O24" s="254">
        <v>-128.764488437946</v>
      </c>
      <c r="P24" s="274">
        <f t="shared" si="13"/>
        <v>-153176.95996457542</v>
      </c>
      <c r="Q24" s="253">
        <v>-113946.18064028857</v>
      </c>
      <c r="R24" s="253">
        <v>-8404.5870096934814</v>
      </c>
      <c r="S24" s="253">
        <v>-19495.888129474624</v>
      </c>
      <c r="T24" s="253">
        <v>-5626.5321163933622</v>
      </c>
      <c r="U24" s="253">
        <v>-536.32923406086729</v>
      </c>
      <c r="V24" s="253">
        <v>-1404.7891071416825</v>
      </c>
      <c r="W24" s="253">
        <v>-53.752879229322055</v>
      </c>
      <c r="X24" s="253">
        <v>-701.62645181288815</v>
      </c>
      <c r="Y24" s="253">
        <v>-499.79536397872971</v>
      </c>
      <c r="Z24" s="253">
        <v>-616.95153564330849</v>
      </c>
      <c r="AA24" s="254">
        <v>-1890.5274968586064</v>
      </c>
      <c r="AB24" s="274">
        <f t="shared" si="14"/>
        <v>-1774094.6315627075</v>
      </c>
      <c r="AC24" s="253">
        <v>-1319322.3839940943</v>
      </c>
      <c r="AD24" s="253">
        <v>-97312.254854060709</v>
      </c>
      <c r="AE24" s="253">
        <v>-225628.66232063167</v>
      </c>
      <c r="AF24" s="253">
        <v>-65116.649546558408</v>
      </c>
      <c r="AG24" s="253">
        <v>-6963.7197188650025</v>
      </c>
      <c r="AH24" s="253">
        <v>-15258.943442057163</v>
      </c>
      <c r="AI24" s="253">
        <v>-697.92948297969883</v>
      </c>
      <c r="AJ24" s="253">
        <v>-8120.0218589671995</v>
      </c>
      <c r="AK24" s="253">
        <v>-5784.2022204716504</v>
      </c>
      <c r="AL24" s="253">
        <v>-8010.5228309366667</v>
      </c>
      <c r="AM24" s="254">
        <v>-21879.341293084984</v>
      </c>
      <c r="AN24" s="289">
        <f t="shared" si="15"/>
        <v>423164.46881909174</v>
      </c>
      <c r="AO24" s="253">
        <v>307913.11632202868</v>
      </c>
      <c r="AP24" s="253">
        <v>22711.446430345281</v>
      </c>
      <c r="AQ24" s="253">
        <v>58691.232022958502</v>
      </c>
      <c r="AR24" s="253">
        <v>16938.34616483151</v>
      </c>
      <c r="AS24" s="253">
        <v>3377.9335827821847</v>
      </c>
      <c r="AT24" s="253">
        <v>0</v>
      </c>
      <c r="AU24" s="253">
        <v>338.54886959109024</v>
      </c>
      <c r="AV24" s="253">
        <v>2112.2054354907214</v>
      </c>
      <c r="AW24" s="253">
        <v>1504.6047390335073</v>
      </c>
      <c r="AX24" s="253">
        <v>3885.7126907276865</v>
      </c>
      <c r="AY24" s="254">
        <v>5691.322561302648</v>
      </c>
      <c r="AZ24" s="524">
        <v>45603.602836312704</v>
      </c>
      <c r="BA24" s="296">
        <f t="shared" si="16"/>
        <v>-1470822.5097755913</v>
      </c>
      <c r="BB24" s="271">
        <f t="shared" si="17"/>
        <v>-1134801.2800010114</v>
      </c>
      <c r="BC24" s="271">
        <f t="shared" si="17"/>
        <v>-83702.113075546105</v>
      </c>
      <c r="BD24" s="271">
        <f t="shared" si="17"/>
        <v>-187761.19018029951</v>
      </c>
      <c r="BE24" s="271">
        <f t="shared" si="17"/>
        <v>-54188.060566706103</v>
      </c>
      <c r="BF24" s="271">
        <f t="shared" si="17"/>
        <v>-4177.7596378228063</v>
      </c>
      <c r="BG24" s="271">
        <f t="shared" si="17"/>
        <v>-16793.252564403996</v>
      </c>
      <c r="BH24" s="271">
        <f t="shared" si="17"/>
        <v>-418.71036482702686</v>
      </c>
      <c r="BI24" s="271">
        <f t="shared" si="17"/>
        <v>-6757.2308980990529</v>
      </c>
      <c r="BJ24" s="271">
        <f t="shared" si="17"/>
        <v>-4813.4340823062148</v>
      </c>
      <c r="BK24" s="271">
        <f t="shared" si="17"/>
        <v>-4805.7705238027338</v>
      </c>
      <c r="BL24" s="291">
        <f t="shared" si="17"/>
        <v>-18207.31071707889</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-56839.6</v>
      </c>
      <c r="E27" s="253">
        <v>-56839.6</v>
      </c>
      <c r="F27" s="253">
        <v>0</v>
      </c>
      <c r="G27" s="253">
        <v>0</v>
      </c>
      <c r="H27" s="253">
        <v>0</v>
      </c>
      <c r="I27" s="253">
        <v>0</v>
      </c>
      <c r="J27" s="253">
        <v>0</v>
      </c>
      <c r="K27" s="253">
        <v>0</v>
      </c>
      <c r="L27" s="253">
        <v>0</v>
      </c>
      <c r="M27" s="253">
        <v>0</v>
      </c>
      <c r="N27" s="253">
        <v>0</v>
      </c>
      <c r="O27" s="254">
        <v>0</v>
      </c>
      <c r="P27" s="274">
        <f t="shared" si="13"/>
        <v>729010.28</v>
      </c>
      <c r="Q27" s="253">
        <v>729010.28</v>
      </c>
      <c r="R27" s="253">
        <v>0</v>
      </c>
      <c r="S27" s="253">
        <v>0</v>
      </c>
      <c r="T27" s="253">
        <v>0</v>
      </c>
      <c r="U27" s="253">
        <v>0</v>
      </c>
      <c r="V27" s="253">
        <v>0</v>
      </c>
      <c r="W27" s="253">
        <v>0</v>
      </c>
      <c r="X27" s="253">
        <v>0</v>
      </c>
      <c r="Y27" s="253">
        <v>0</v>
      </c>
      <c r="Z27" s="253">
        <v>0</v>
      </c>
      <c r="AA27" s="254">
        <v>0</v>
      </c>
      <c r="AB27" s="274">
        <f t="shared" si="14"/>
        <v>49850.57</v>
      </c>
      <c r="AC27" s="253">
        <v>49850.57</v>
      </c>
      <c r="AD27" s="253">
        <v>0</v>
      </c>
      <c r="AE27" s="253">
        <v>0</v>
      </c>
      <c r="AF27" s="253">
        <v>0</v>
      </c>
      <c r="AG27" s="253">
        <v>0</v>
      </c>
      <c r="AH27" s="253">
        <v>0</v>
      </c>
      <c r="AI27" s="253">
        <v>0</v>
      </c>
      <c r="AJ27" s="253">
        <v>0</v>
      </c>
      <c r="AK27" s="253">
        <v>0</v>
      </c>
      <c r="AL27" s="253">
        <v>0</v>
      </c>
      <c r="AM27" s="254">
        <v>0</v>
      </c>
      <c r="AN27" s="289">
        <f t="shared" si="15"/>
        <v>59504.520000000004</v>
      </c>
      <c r="AO27" s="253">
        <v>0</v>
      </c>
      <c r="AP27" s="253">
        <v>0</v>
      </c>
      <c r="AQ27" s="253">
        <v>58020.520000000004</v>
      </c>
      <c r="AR27" s="253">
        <v>0</v>
      </c>
      <c r="AS27" s="253">
        <v>0</v>
      </c>
      <c r="AT27" s="253">
        <v>0</v>
      </c>
      <c r="AU27" s="253">
        <v>0</v>
      </c>
      <c r="AV27" s="253">
        <v>0</v>
      </c>
      <c r="AW27" s="253">
        <v>0</v>
      </c>
      <c r="AX27" s="253">
        <v>1484</v>
      </c>
      <c r="AY27" s="254">
        <v>0</v>
      </c>
      <c r="AZ27" s="524">
        <v>-20284.938193010941</v>
      </c>
      <c r="BA27" s="296">
        <f t="shared" si="16"/>
        <v>761240.83180698904</v>
      </c>
      <c r="BB27" s="271">
        <f t="shared" si="17"/>
        <v>722021.25</v>
      </c>
      <c r="BC27" s="271">
        <f t="shared" si="17"/>
        <v>0</v>
      </c>
      <c r="BD27" s="271">
        <f t="shared" si="17"/>
        <v>58020.520000000004</v>
      </c>
      <c r="BE27" s="271">
        <f t="shared" si="17"/>
        <v>0</v>
      </c>
      <c r="BF27" s="271">
        <f t="shared" si="17"/>
        <v>0</v>
      </c>
      <c r="BG27" s="271">
        <f t="shared" si="17"/>
        <v>0</v>
      </c>
      <c r="BH27" s="271">
        <f t="shared" si="17"/>
        <v>0</v>
      </c>
      <c r="BI27" s="271">
        <f t="shared" si="17"/>
        <v>0</v>
      </c>
      <c r="BJ27" s="271">
        <f t="shared" si="17"/>
        <v>0</v>
      </c>
      <c r="BK27" s="271">
        <f t="shared" si="17"/>
        <v>1484</v>
      </c>
      <c r="BL27" s="291">
        <f t="shared" si="17"/>
        <v>0</v>
      </c>
    </row>
    <row r="28" spans="1:64" s="209" customFormat="1" x14ac:dyDescent="0.25">
      <c r="A28" s="1497"/>
      <c r="B28" s="129" t="s">
        <v>224</v>
      </c>
      <c r="C28" s="130" t="s">
        <v>1</v>
      </c>
      <c r="D28" s="275">
        <f>SUM(D20:D27)</f>
        <v>6503430.5723894127</v>
      </c>
      <c r="E28" s="275">
        <f t="shared" ref="E28:O28" si="18">SUM(E20:E27)</f>
        <v>4359498.7960231118</v>
      </c>
      <c r="F28" s="275">
        <f t="shared" si="18"/>
        <v>135783.38747538661</v>
      </c>
      <c r="G28" s="275">
        <f t="shared" si="18"/>
        <v>1187489.6875375567</v>
      </c>
      <c r="H28" s="275">
        <f t="shared" si="18"/>
        <v>179585.38277778111</v>
      </c>
      <c r="I28" s="275">
        <f t="shared" si="18"/>
        <v>59987.365858125428</v>
      </c>
      <c r="J28" s="275">
        <f t="shared" si="18"/>
        <v>38900.778258549399</v>
      </c>
      <c r="K28" s="275">
        <f t="shared" si="18"/>
        <v>644.32646662623688</v>
      </c>
      <c r="L28" s="275">
        <f t="shared" si="18"/>
        <v>13923.14606160459</v>
      </c>
      <c r="M28" s="275">
        <f>SUM(M20:M27)</f>
        <v>15719.242793665733</v>
      </c>
      <c r="N28" s="275">
        <f t="shared" si="18"/>
        <v>103415.50727539757</v>
      </c>
      <c r="O28" s="283">
        <f t="shared" si="18"/>
        <v>408482.95186160575</v>
      </c>
      <c r="P28" s="275">
        <f>SUM(P20:P27)</f>
        <v>7735477.0465372894</v>
      </c>
      <c r="Q28" s="275">
        <f t="shared" ref="Q28:AA28" si="19">SUM(Q20:Q27)</f>
        <v>5373187.9064224288</v>
      </c>
      <c r="R28" s="275">
        <f t="shared" si="19"/>
        <v>280737.96331295138</v>
      </c>
      <c r="S28" s="275">
        <f t="shared" si="19"/>
        <v>1415167.7638124973</v>
      </c>
      <c r="T28" s="275">
        <f t="shared" si="19"/>
        <v>148646.4473952899</v>
      </c>
      <c r="U28" s="275">
        <f t="shared" si="19"/>
        <v>29890.912750734853</v>
      </c>
      <c r="V28" s="275">
        <f t="shared" si="19"/>
        <v>46986.555019105726</v>
      </c>
      <c r="W28" s="275">
        <f t="shared" si="19"/>
        <v>1950.1871155854315</v>
      </c>
      <c r="X28" s="275">
        <f t="shared" si="19"/>
        <v>6842.9945524311461</v>
      </c>
      <c r="Y28" s="275">
        <f>SUM(Y20:Y27)</f>
        <v>23810.390078148794</v>
      </c>
      <c r="Z28" s="275">
        <f t="shared" si="19"/>
        <v>73277.150904808936</v>
      </c>
      <c r="AA28" s="283">
        <f t="shared" si="19"/>
        <v>334978.77517330658</v>
      </c>
      <c r="AB28" s="275">
        <f>SUM(AB20:AB27)</f>
        <v>9009503.6237458959</v>
      </c>
      <c r="AC28" s="275">
        <f t="shared" ref="AC28:AM28" si="20">SUM(AC20:AC27)</f>
        <v>6153886.7708480759</v>
      </c>
      <c r="AD28" s="275">
        <f t="shared" si="20"/>
        <v>424329.78103736008</v>
      </c>
      <c r="AE28" s="275">
        <f t="shared" si="20"/>
        <v>1532484.6942086904</v>
      </c>
      <c r="AF28" s="275">
        <f t="shared" si="20"/>
        <v>353856.8001783638</v>
      </c>
      <c r="AG28" s="275">
        <f t="shared" si="20"/>
        <v>68264.54983024839</v>
      </c>
      <c r="AH28" s="275">
        <f t="shared" si="20"/>
        <v>162298.44323808834</v>
      </c>
      <c r="AI28" s="275">
        <f t="shared" si="20"/>
        <v>-777.89235453710501</v>
      </c>
      <c r="AJ28" s="275">
        <f t="shared" si="20"/>
        <v>2158.1583571947695</v>
      </c>
      <c r="AK28" s="275">
        <f>SUM(AK20:AK27)</f>
        <v>43863.547727633049</v>
      </c>
      <c r="AL28" s="275">
        <f t="shared" si="20"/>
        <v>39214.111159358712</v>
      </c>
      <c r="AM28" s="283">
        <f t="shared" si="20"/>
        <v>229924.65951542018</v>
      </c>
      <c r="AN28" s="277">
        <f>SUM(AN20:AN27)</f>
        <v>24415962.982784845</v>
      </c>
      <c r="AO28" s="275">
        <f t="shared" ref="AO28:AY28" si="21">SUM(AO20:AO27)</f>
        <v>16135799.022409257</v>
      </c>
      <c r="AP28" s="275">
        <f t="shared" si="21"/>
        <v>1298800.7808819001</v>
      </c>
      <c r="AQ28" s="275">
        <f t="shared" si="21"/>
        <v>4263013.9379201764</v>
      </c>
      <c r="AR28" s="275">
        <f t="shared" si="21"/>
        <v>1372904.9398134095</v>
      </c>
      <c r="AS28" s="275">
        <f t="shared" si="21"/>
        <v>-128.95927606155283</v>
      </c>
      <c r="AT28" s="275">
        <f t="shared" si="21"/>
        <v>201361.54</v>
      </c>
      <c r="AU28" s="275">
        <f t="shared" si="21"/>
        <v>7538.4280045944961</v>
      </c>
      <c r="AV28" s="275">
        <f t="shared" si="21"/>
        <v>227333.53369049588</v>
      </c>
      <c r="AW28" s="275">
        <f>SUM(AW20:AW27)</f>
        <v>188165.47219943104</v>
      </c>
      <c r="AX28" s="275">
        <f t="shared" si="21"/>
        <v>-14107.210291665218</v>
      </c>
      <c r="AY28" s="283">
        <f t="shared" si="21"/>
        <v>735281.49743330444</v>
      </c>
      <c r="AZ28" s="293">
        <f>SUM(AZ20:AZ27)</f>
        <v>-2828340.5624561571</v>
      </c>
      <c r="BA28" s="297">
        <f>SUM(BA20:BA27)</f>
        <v>44836033.663001277</v>
      </c>
      <c r="BB28" s="280">
        <f t="shared" ref="BB28:BL28" si="22">SUM(BB20:BB27)</f>
        <v>32022372.495702866</v>
      </c>
      <c r="BC28" s="280">
        <f t="shared" si="22"/>
        <v>2139651.9127075984</v>
      </c>
      <c r="BD28" s="280">
        <f t="shared" si="22"/>
        <v>8398156.083478922</v>
      </c>
      <c r="BE28" s="280">
        <f t="shared" si="22"/>
        <v>2054993.5701648439</v>
      </c>
      <c r="BF28" s="280">
        <f t="shared" si="22"/>
        <v>158013.86916304711</v>
      </c>
      <c r="BG28" s="280">
        <f t="shared" si="22"/>
        <v>449547.31651574344</v>
      </c>
      <c r="BH28" s="280">
        <f t="shared" si="22"/>
        <v>9355.0492322690588</v>
      </c>
      <c r="BI28" s="280">
        <f t="shared" si="22"/>
        <v>250257.83266172637</v>
      </c>
      <c r="BJ28" s="280">
        <f>SUM(BJ20:BJ27)</f>
        <v>271558.65279887861</v>
      </c>
      <c r="BK28" s="280">
        <f t="shared" si="22"/>
        <v>201799.55904790002</v>
      </c>
      <c r="BL28" s="293">
        <f t="shared" si="22"/>
        <v>1708667.8839836372</v>
      </c>
    </row>
    <row r="29" spans="1:64" ht="14.85" customHeight="1" x14ac:dyDescent="0.25">
      <c r="A29" s="1492" t="s">
        <v>53</v>
      </c>
      <c r="B29" s="124">
        <v>3.1</v>
      </c>
      <c r="C29" s="131" t="s">
        <v>33</v>
      </c>
      <c r="D29" s="273">
        <f t="shared" ref="D29:D35" si="23">SUM(E29:O29)</f>
        <v>1464450.6332428416</v>
      </c>
      <c r="E29" s="251">
        <v>1009366.1342317254</v>
      </c>
      <c r="F29" s="251">
        <v>42224.617868192341</v>
      </c>
      <c r="G29" s="251">
        <v>210383.51423345431</v>
      </c>
      <c r="H29" s="251">
        <v>37231.867206088726</v>
      </c>
      <c r="I29" s="251">
        <v>19154.893328734299</v>
      </c>
      <c r="J29" s="251">
        <v>13463.289868562886</v>
      </c>
      <c r="K29" s="251">
        <v>247.84324525288926</v>
      </c>
      <c r="L29" s="251">
        <v>543.55263632862511</v>
      </c>
      <c r="M29" s="251">
        <v>3985.966759309289</v>
      </c>
      <c r="N29" s="251">
        <v>87643.856191033454</v>
      </c>
      <c r="O29" s="252">
        <v>40205.097674159209</v>
      </c>
      <c r="P29" s="273">
        <f t="shared" ref="P29:P35" si="24">SUM(Q29:AA29)</f>
        <v>1936851.5199043981</v>
      </c>
      <c r="Q29" s="251">
        <v>1406818.7918215389</v>
      </c>
      <c r="R29" s="251">
        <v>53689.800681687833</v>
      </c>
      <c r="S29" s="251">
        <v>311301.17860622884</v>
      </c>
      <c r="T29" s="251">
        <v>49923.753445209382</v>
      </c>
      <c r="U29" s="251">
        <v>17339.572981279453</v>
      </c>
      <c r="V29" s="251">
        <v>14546.559868562883</v>
      </c>
      <c r="W29" s="251">
        <v>163.68445297034287</v>
      </c>
      <c r="X29" s="251">
        <v>3528.9741981140746</v>
      </c>
      <c r="Y29" s="251">
        <v>5263.9385509549411</v>
      </c>
      <c r="Z29" s="251">
        <v>16613.618940911409</v>
      </c>
      <c r="AA29" s="252">
        <v>57661.646356939847</v>
      </c>
      <c r="AB29" s="273">
        <f t="shared" ref="AB29:AB35" si="25">SUM(AC29:AM29)</f>
        <v>4825689.8030185523</v>
      </c>
      <c r="AC29" s="251">
        <v>3528170.2900698222</v>
      </c>
      <c r="AD29" s="251">
        <v>168870.92800483562</v>
      </c>
      <c r="AE29" s="251">
        <v>617832.88050856977</v>
      </c>
      <c r="AF29" s="251">
        <v>309040.33438210195</v>
      </c>
      <c r="AG29" s="251">
        <v>45899.690129433096</v>
      </c>
      <c r="AH29" s="251">
        <v>42369.109868562882</v>
      </c>
      <c r="AI29" s="251">
        <v>1700.9985267775307</v>
      </c>
      <c r="AJ29" s="251">
        <v>12572.325272730841</v>
      </c>
      <c r="AK29" s="251">
        <v>14084.316969890999</v>
      </c>
      <c r="AL29" s="251">
        <v>17289.834788887605</v>
      </c>
      <c r="AM29" s="252">
        <v>67859.094496940699</v>
      </c>
      <c r="AN29" s="276">
        <f t="shared" ref="AN29:AN35" si="26">SUM(AO29:AY29)</f>
        <v>6414635.3274040706</v>
      </c>
      <c r="AO29" s="251">
        <v>5340235.1797141144</v>
      </c>
      <c r="AP29" s="251">
        <v>232982.80128581706</v>
      </c>
      <c r="AQ29" s="251">
        <v>504854.65453247633</v>
      </c>
      <c r="AR29" s="251">
        <v>129601.15639544312</v>
      </c>
      <c r="AS29" s="251">
        <v>19277.350313927098</v>
      </c>
      <c r="AT29" s="251">
        <v>78885.840000000011</v>
      </c>
      <c r="AU29" s="251">
        <v>370.47141478367791</v>
      </c>
      <c r="AV29" s="249">
        <v>21727.487263731269</v>
      </c>
      <c r="AW29" s="251">
        <v>9327.7296849547838</v>
      </c>
      <c r="AX29" s="251">
        <v>14735.416237696501</v>
      </c>
      <c r="AY29" s="252">
        <v>62637.24056112644</v>
      </c>
      <c r="AZ29" s="854">
        <v>142118.05339472808</v>
      </c>
      <c r="BA29" s="294">
        <f t="shared" ref="BA29:BA35" si="27">SUM(BB29:BL29)+AZ29</f>
        <v>14783745.336964592</v>
      </c>
      <c r="BB29" s="271">
        <f t="shared" ref="BB29:BL35" si="28">E29+Q29+AC29+AO29</f>
        <v>11284590.395837201</v>
      </c>
      <c r="BC29" s="271">
        <f t="shared" si="28"/>
        <v>497768.14784053282</v>
      </c>
      <c r="BD29" s="271">
        <f t="shared" si="28"/>
        <v>1644372.2278807294</v>
      </c>
      <c r="BE29" s="271">
        <f t="shared" si="28"/>
        <v>525797.11142884323</v>
      </c>
      <c r="BF29" s="271">
        <f t="shared" si="28"/>
        <v>101671.50675337395</v>
      </c>
      <c r="BG29" s="271">
        <f t="shared" si="28"/>
        <v>149264.79960568866</v>
      </c>
      <c r="BH29" s="271">
        <f t="shared" si="28"/>
        <v>2482.9976397844407</v>
      </c>
      <c r="BI29" s="271">
        <f t="shared" si="28"/>
        <v>38372.33937090481</v>
      </c>
      <c r="BJ29" s="271">
        <f t="shared" si="28"/>
        <v>32661.951965110013</v>
      </c>
      <c r="BK29" s="271">
        <f t="shared" si="28"/>
        <v>136282.72615852897</v>
      </c>
      <c r="BL29" s="295">
        <f t="shared" si="28"/>
        <v>228363.07908916619</v>
      </c>
    </row>
    <row r="30" spans="1:64" x14ac:dyDescent="0.25">
      <c r="A30" s="1493"/>
      <c r="B30" s="126">
        <v>3.2</v>
      </c>
      <c r="C30" s="131" t="s">
        <v>34</v>
      </c>
      <c r="D30" s="274">
        <f t="shared" si="23"/>
        <v>2861047.17138262</v>
      </c>
      <c r="E30" s="253">
        <v>1585244.9162652644</v>
      </c>
      <c r="F30" s="253">
        <v>78948.232746651673</v>
      </c>
      <c r="G30" s="253">
        <v>736034.76936323277</v>
      </c>
      <c r="H30" s="253">
        <v>129830.48224498131</v>
      </c>
      <c r="I30" s="253">
        <v>84032.825788316753</v>
      </c>
      <c r="J30" s="253">
        <v>21746.805924224776</v>
      </c>
      <c r="K30" s="253">
        <v>6935.0880670587667</v>
      </c>
      <c r="L30" s="253">
        <v>5612.0101366770241</v>
      </c>
      <c r="M30" s="253">
        <v>8837.8931854304246</v>
      </c>
      <c r="N30" s="253">
        <v>88019.558844634084</v>
      </c>
      <c r="O30" s="254">
        <v>115804.58881614811</v>
      </c>
      <c r="P30" s="274">
        <f t="shared" si="24"/>
        <v>3299893.511223238</v>
      </c>
      <c r="Q30" s="253">
        <v>1883733.3305970714</v>
      </c>
      <c r="R30" s="253">
        <v>108445.61275077349</v>
      </c>
      <c r="S30" s="253">
        <v>865930.78900686058</v>
      </c>
      <c r="T30" s="253">
        <v>129219.20311093444</v>
      </c>
      <c r="U30" s="253">
        <v>50622.231951480593</v>
      </c>
      <c r="V30" s="253">
        <v>11669.165924224772</v>
      </c>
      <c r="W30" s="253">
        <v>4064.1564630908338</v>
      </c>
      <c r="X30" s="253">
        <v>3925.7135863352569</v>
      </c>
      <c r="Y30" s="253">
        <v>11063.313831536054</v>
      </c>
      <c r="Z30" s="253">
        <v>80910.897813984484</v>
      </c>
      <c r="AA30" s="254">
        <v>150309.09618694586</v>
      </c>
      <c r="AB30" s="274">
        <f t="shared" si="25"/>
        <v>3462617.5940045812</v>
      </c>
      <c r="AC30" s="253">
        <v>2151559.0425860994</v>
      </c>
      <c r="AD30" s="253">
        <v>114588.82918852651</v>
      </c>
      <c r="AE30" s="253">
        <v>777491.18743908859</v>
      </c>
      <c r="AF30" s="253">
        <v>104041.70892616258</v>
      </c>
      <c r="AG30" s="253">
        <v>41687.615856214928</v>
      </c>
      <c r="AH30" s="253">
        <v>18367.705924224771</v>
      </c>
      <c r="AI30" s="253">
        <v>4031.0331149958333</v>
      </c>
      <c r="AJ30" s="253">
        <v>5056.4253125539681</v>
      </c>
      <c r="AK30" s="253">
        <v>15796.701241335675</v>
      </c>
      <c r="AL30" s="253">
        <v>77150.635928373056</v>
      </c>
      <c r="AM30" s="254">
        <v>152846.70848700602</v>
      </c>
      <c r="AN30" s="289">
        <f t="shared" si="26"/>
        <v>8863534.7545684725</v>
      </c>
      <c r="AO30" s="253">
        <v>5697278.5852705641</v>
      </c>
      <c r="AP30" s="253">
        <v>407790.29300249566</v>
      </c>
      <c r="AQ30" s="253">
        <v>1592616.4111633454</v>
      </c>
      <c r="AR30" s="253">
        <v>591569.27098319319</v>
      </c>
      <c r="AS30" s="253">
        <v>119377.89284168095</v>
      </c>
      <c r="AT30" s="253">
        <v>54171.409999999996</v>
      </c>
      <c r="AU30" s="253">
        <v>4813.2796477595548</v>
      </c>
      <c r="AV30" s="253">
        <v>51753.294111718256</v>
      </c>
      <c r="AW30" s="253">
        <v>56330.290602570552</v>
      </c>
      <c r="AX30" s="253">
        <v>88707.713744353998</v>
      </c>
      <c r="AY30" s="254">
        <v>199126.31320079134</v>
      </c>
      <c r="AZ30" s="524">
        <v>140768.15830864807</v>
      </c>
      <c r="BA30" s="296">
        <f t="shared" si="27"/>
        <v>18627861.189487558</v>
      </c>
      <c r="BB30" s="271">
        <f t="shared" si="28"/>
        <v>11317815.874718999</v>
      </c>
      <c r="BC30" s="271">
        <f t="shared" si="28"/>
        <v>709772.96768844733</v>
      </c>
      <c r="BD30" s="271">
        <f t="shared" si="28"/>
        <v>3972073.1569725275</v>
      </c>
      <c r="BE30" s="271">
        <f t="shared" si="28"/>
        <v>954660.66526527144</v>
      </c>
      <c r="BF30" s="271">
        <f t="shared" si="28"/>
        <v>295720.5664376932</v>
      </c>
      <c r="BG30" s="271">
        <f t="shared" si="28"/>
        <v>105955.08777267431</v>
      </c>
      <c r="BH30" s="271">
        <f t="shared" si="28"/>
        <v>19843.557292904989</v>
      </c>
      <c r="BI30" s="271">
        <f t="shared" si="28"/>
        <v>66347.443147284503</v>
      </c>
      <c r="BJ30" s="271">
        <f t="shared" si="28"/>
        <v>92028.198860872712</v>
      </c>
      <c r="BK30" s="271">
        <f t="shared" si="28"/>
        <v>334788.80633134564</v>
      </c>
      <c r="BL30" s="291">
        <f t="shared" si="28"/>
        <v>618086.7066908913</v>
      </c>
    </row>
    <row r="31" spans="1:64" x14ac:dyDescent="0.25">
      <c r="A31" s="1493"/>
      <c r="B31" s="126">
        <v>3.3</v>
      </c>
      <c r="C31" s="131" t="s">
        <v>54</v>
      </c>
      <c r="D31" s="274">
        <f t="shared" si="23"/>
        <v>249.6</v>
      </c>
      <c r="E31" s="253">
        <v>0</v>
      </c>
      <c r="F31" s="253">
        <v>0</v>
      </c>
      <c r="G31" s="253">
        <v>0</v>
      </c>
      <c r="H31" s="253">
        <v>0</v>
      </c>
      <c r="I31" s="253">
        <v>34.97</v>
      </c>
      <c r="J31" s="253">
        <v>0</v>
      </c>
      <c r="K31" s="253">
        <v>0</v>
      </c>
      <c r="L31" s="253">
        <v>0</v>
      </c>
      <c r="M31" s="253">
        <v>0</v>
      </c>
      <c r="N31" s="253">
        <v>214.63</v>
      </c>
      <c r="O31" s="254">
        <v>0</v>
      </c>
      <c r="P31" s="274">
        <f t="shared" si="24"/>
        <v>296.86</v>
      </c>
      <c r="Q31" s="253">
        <v>0</v>
      </c>
      <c r="R31" s="253">
        <v>110</v>
      </c>
      <c r="S31" s="253">
        <v>0</v>
      </c>
      <c r="T31" s="253">
        <v>0</v>
      </c>
      <c r="U31" s="253">
        <v>35.03</v>
      </c>
      <c r="V31" s="253">
        <v>0</v>
      </c>
      <c r="W31" s="253">
        <v>0</v>
      </c>
      <c r="X31" s="253">
        <v>0</v>
      </c>
      <c r="Y31" s="253">
        <v>0</v>
      </c>
      <c r="Z31" s="253">
        <v>151.82999999999998</v>
      </c>
      <c r="AA31" s="254">
        <v>0</v>
      </c>
      <c r="AB31" s="274">
        <f t="shared" si="25"/>
        <v>1956.15</v>
      </c>
      <c r="AC31" s="253">
        <v>142.41999999999999</v>
      </c>
      <c r="AD31" s="253">
        <v>48.57</v>
      </c>
      <c r="AE31" s="253">
        <v>0</v>
      </c>
      <c r="AF31" s="253">
        <v>0</v>
      </c>
      <c r="AG31" s="253">
        <v>1411.26</v>
      </c>
      <c r="AH31" s="253">
        <v>0</v>
      </c>
      <c r="AI31" s="253">
        <v>0</v>
      </c>
      <c r="AJ31" s="253">
        <v>0</v>
      </c>
      <c r="AK31" s="253">
        <v>0</v>
      </c>
      <c r="AL31" s="253">
        <v>353.9</v>
      </c>
      <c r="AM31" s="254">
        <v>0</v>
      </c>
      <c r="AN31" s="289">
        <f t="shared" si="26"/>
        <v>0</v>
      </c>
      <c r="AO31" s="253">
        <v>0</v>
      </c>
      <c r="AP31" s="253">
        <v>0</v>
      </c>
      <c r="AQ31" s="253">
        <v>0</v>
      </c>
      <c r="AR31" s="253">
        <v>0</v>
      </c>
      <c r="AS31" s="253">
        <v>0</v>
      </c>
      <c r="AT31" s="253">
        <v>0</v>
      </c>
      <c r="AU31" s="253">
        <v>0</v>
      </c>
      <c r="AV31" s="253">
        <v>0</v>
      </c>
      <c r="AW31" s="253">
        <v>0</v>
      </c>
      <c r="AX31" s="253">
        <v>0</v>
      </c>
      <c r="AY31" s="254">
        <v>0</v>
      </c>
      <c r="AZ31" s="524">
        <v>346.21999999999997</v>
      </c>
      <c r="BA31" s="296">
        <f t="shared" si="27"/>
        <v>2848.8299999999995</v>
      </c>
      <c r="BB31" s="271">
        <f t="shared" si="28"/>
        <v>142.41999999999999</v>
      </c>
      <c r="BC31" s="271">
        <f t="shared" si="28"/>
        <v>158.57</v>
      </c>
      <c r="BD31" s="271">
        <f t="shared" si="28"/>
        <v>0</v>
      </c>
      <c r="BE31" s="271">
        <f t="shared" si="28"/>
        <v>0</v>
      </c>
      <c r="BF31" s="271">
        <f t="shared" si="28"/>
        <v>1481.26</v>
      </c>
      <c r="BG31" s="271">
        <f t="shared" si="28"/>
        <v>0</v>
      </c>
      <c r="BH31" s="271">
        <f t="shared" si="28"/>
        <v>0</v>
      </c>
      <c r="BI31" s="271">
        <f t="shared" si="28"/>
        <v>0</v>
      </c>
      <c r="BJ31" s="271">
        <f t="shared" si="28"/>
        <v>0</v>
      </c>
      <c r="BK31" s="271">
        <f t="shared" si="28"/>
        <v>720.3599999999999</v>
      </c>
      <c r="BL31" s="291">
        <f t="shared" si="28"/>
        <v>0</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1504502.7797886471</v>
      </c>
      <c r="E33" s="253">
        <v>1196231.9759335415</v>
      </c>
      <c r="F33" s="253">
        <v>31954.424107696599</v>
      </c>
      <c r="G33" s="253">
        <v>94466.626078136527</v>
      </c>
      <c r="H33" s="253">
        <v>18106.307225868033</v>
      </c>
      <c r="I33" s="253">
        <v>37504.585182052724</v>
      </c>
      <c r="J33" s="253">
        <v>12256.397309842538</v>
      </c>
      <c r="K33" s="253">
        <v>796.49275257063402</v>
      </c>
      <c r="L33" s="253">
        <v>2468.9149038375353</v>
      </c>
      <c r="M33" s="253">
        <v>370.76269385440219</v>
      </c>
      <c r="N33" s="253">
        <v>99366.402667031376</v>
      </c>
      <c r="O33" s="254">
        <v>10979.890934214851</v>
      </c>
      <c r="P33" s="274">
        <f t="shared" si="24"/>
        <v>1668983.8518725815</v>
      </c>
      <c r="Q33" s="253">
        <v>1331591.6245085017</v>
      </c>
      <c r="R33" s="253">
        <v>38224.751346010155</v>
      </c>
      <c r="S33" s="253">
        <v>112648.51567771538</v>
      </c>
      <c r="T33" s="253">
        <v>22122.241478115691</v>
      </c>
      <c r="U33" s="253">
        <v>37287.519142366858</v>
      </c>
      <c r="V33" s="253">
        <v>12131.157541058377</v>
      </c>
      <c r="W33" s="253">
        <v>809.59910486852209</v>
      </c>
      <c r="X33" s="253">
        <v>3049.3112484520734</v>
      </c>
      <c r="Y33" s="253">
        <v>429.76869944626537</v>
      </c>
      <c r="Z33" s="253">
        <v>98288.694281166492</v>
      </c>
      <c r="AA33" s="254">
        <v>12400.668844879528</v>
      </c>
      <c r="AB33" s="274">
        <f t="shared" si="25"/>
        <v>1692628.8408022318</v>
      </c>
      <c r="AC33" s="253">
        <v>1357200.2385955867</v>
      </c>
      <c r="AD33" s="253">
        <v>41728.446530277222</v>
      </c>
      <c r="AE33" s="253">
        <v>111771.26362399095</v>
      </c>
      <c r="AF33" s="253">
        <v>23417.125559500499</v>
      </c>
      <c r="AG33" s="253">
        <v>36343.06208751665</v>
      </c>
      <c r="AH33" s="253">
        <v>11861.368507251336</v>
      </c>
      <c r="AI33" s="253">
        <v>842.87788568521341</v>
      </c>
      <c r="AJ33" s="253">
        <v>3218.2506992243152</v>
      </c>
      <c r="AK33" s="253">
        <v>404.81140870746106</v>
      </c>
      <c r="AL33" s="253">
        <v>93332.723375430884</v>
      </c>
      <c r="AM33" s="254">
        <v>12508.672529060546</v>
      </c>
      <c r="AN33" s="289">
        <f t="shared" si="26"/>
        <v>5318986.5920808325</v>
      </c>
      <c r="AO33" s="253">
        <v>4376534.0386318229</v>
      </c>
      <c r="AP33" s="253">
        <v>181743.4398213618</v>
      </c>
      <c r="AQ33" s="253">
        <v>377578.69118039298</v>
      </c>
      <c r="AR33" s="253">
        <v>105449.73482920448</v>
      </c>
      <c r="AS33" s="253">
        <v>91275.387402769047</v>
      </c>
      <c r="AT33" s="253">
        <v>46846.332162319319</v>
      </c>
      <c r="AU33" s="253">
        <v>3433.381086506412</v>
      </c>
      <c r="AV33" s="253">
        <v>16498.018372139712</v>
      </c>
      <c r="AW33" s="253">
        <v>3315.4862432579203</v>
      </c>
      <c r="AX33" s="253">
        <v>95823.56856038612</v>
      </c>
      <c r="AY33" s="254">
        <v>20488.513790671699</v>
      </c>
      <c r="AZ33" s="524">
        <v>0</v>
      </c>
      <c r="BA33" s="296">
        <f t="shared" si="27"/>
        <v>10185102.064544294</v>
      </c>
      <c r="BB33" s="271">
        <f t="shared" si="28"/>
        <v>8261557.8776694536</v>
      </c>
      <c r="BC33" s="271">
        <f t="shared" si="28"/>
        <v>293651.06180534582</v>
      </c>
      <c r="BD33" s="271">
        <f t="shared" si="28"/>
        <v>696465.09656023583</v>
      </c>
      <c r="BE33" s="271">
        <f t="shared" si="28"/>
        <v>169095.4090926887</v>
      </c>
      <c r="BF33" s="271">
        <f t="shared" si="28"/>
        <v>202410.55381470529</v>
      </c>
      <c r="BG33" s="271">
        <f t="shared" si="28"/>
        <v>83095.255520471575</v>
      </c>
      <c r="BH33" s="271">
        <f t="shared" si="28"/>
        <v>5882.3508296307809</v>
      </c>
      <c r="BI33" s="271">
        <f t="shared" si="28"/>
        <v>25234.495223653634</v>
      </c>
      <c r="BJ33" s="271">
        <f t="shared" si="28"/>
        <v>4520.8290452660494</v>
      </c>
      <c r="BK33" s="271">
        <f t="shared" si="28"/>
        <v>386811.38888401486</v>
      </c>
      <c r="BL33" s="291">
        <f t="shared" si="28"/>
        <v>56377.746098826625</v>
      </c>
    </row>
    <row r="34" spans="1:64" s="255" customFormat="1" x14ac:dyDescent="0.25">
      <c r="A34" s="1493"/>
      <c r="B34" s="126" t="s">
        <v>42</v>
      </c>
      <c r="C34" s="131" t="s">
        <v>157</v>
      </c>
      <c r="D34" s="274">
        <f t="shared" si="23"/>
        <v>-81327.815420706364</v>
      </c>
      <c r="E34" s="253">
        <v>-56836.150044801936</v>
      </c>
      <c r="F34" s="253">
        <v>-2997.2652238819483</v>
      </c>
      <c r="G34" s="253">
        <v>-12909.68979066332</v>
      </c>
      <c r="H34" s="253">
        <v>-3126.7479843839178</v>
      </c>
      <c r="I34" s="253">
        <v>-882.15949460684726</v>
      </c>
      <c r="J34" s="253">
        <v>-661.40579669135832</v>
      </c>
      <c r="K34" s="253">
        <v>-54.206656258827621</v>
      </c>
      <c r="L34" s="253">
        <v>-253.40543570413956</v>
      </c>
      <c r="M34" s="253">
        <v>-223.50122450022849</v>
      </c>
      <c r="N34" s="253">
        <v>-1180.7583312907609</v>
      </c>
      <c r="O34" s="254">
        <v>-2202.5254379230641</v>
      </c>
      <c r="P34" s="274">
        <f t="shared" si="24"/>
        <v>-325215.25643273373</v>
      </c>
      <c r="Q34" s="253">
        <v>-226329.81882519391</v>
      </c>
      <c r="R34" s="253">
        <v>-11935.546207079826</v>
      </c>
      <c r="S34" s="253">
        <v>-52487.715717476945</v>
      </c>
      <c r="T34" s="253">
        <v>-12712.610603798605</v>
      </c>
      <c r="U34" s="253">
        <v>-3419.8417812078169</v>
      </c>
      <c r="V34" s="253">
        <v>-2648.2397991020357</v>
      </c>
      <c r="W34" s="253">
        <v>-210.14135088590365</v>
      </c>
      <c r="X34" s="253">
        <v>-1030.2859856572009</v>
      </c>
      <c r="Y34" s="253">
        <v>-908.70260434609759</v>
      </c>
      <c r="Z34" s="253">
        <v>-4577.4111139131219</v>
      </c>
      <c r="AA34" s="254">
        <v>-8954.9424440722523</v>
      </c>
      <c r="AB34" s="274">
        <f t="shared" si="25"/>
        <v>-2536935.7251980486</v>
      </c>
      <c r="AC34" s="253">
        <v>-1758780.0409647611</v>
      </c>
      <c r="AD34" s="253">
        <v>-92749.60125001402</v>
      </c>
      <c r="AE34" s="253">
        <v>-410500.80623138882</v>
      </c>
      <c r="AF34" s="253">
        <v>-99423.966747849976</v>
      </c>
      <c r="AG34" s="253">
        <v>-29208.954975349599</v>
      </c>
      <c r="AH34" s="253">
        <v>-20181.480073351482</v>
      </c>
      <c r="AI34" s="253">
        <v>-1794.8225822066199</v>
      </c>
      <c r="AJ34" s="253">
        <v>-8057.7564098556713</v>
      </c>
      <c r="AK34" s="253">
        <v>-7106.8657991612599</v>
      </c>
      <c r="AL34" s="253">
        <v>-39095.78386481163</v>
      </c>
      <c r="AM34" s="254">
        <v>-70035.64629929846</v>
      </c>
      <c r="AN34" s="289">
        <f t="shared" si="26"/>
        <v>594592.23457011371</v>
      </c>
      <c r="AO34" s="253">
        <v>293659.27850803384</v>
      </c>
      <c r="AP34" s="253">
        <v>15486.178118126978</v>
      </c>
      <c r="AQ34" s="253">
        <v>185932.58261921201</v>
      </c>
      <c r="AR34" s="253">
        <v>45033.175650462006</v>
      </c>
      <c r="AS34" s="253">
        <v>6621.1564824387706</v>
      </c>
      <c r="AT34" s="253">
        <v>0</v>
      </c>
      <c r="AU34" s="253">
        <v>406.85471921313126</v>
      </c>
      <c r="AV34" s="253">
        <v>3649.6870083038953</v>
      </c>
      <c r="AW34" s="253">
        <v>3218.9898102693733</v>
      </c>
      <c r="AX34" s="253">
        <v>8862.326741609977</v>
      </c>
      <c r="AY34" s="254">
        <v>31722.004912443714</v>
      </c>
      <c r="AZ34" s="524">
        <v>-233329.70917228874</v>
      </c>
      <c r="BA34" s="296">
        <f t="shared" si="27"/>
        <v>-2582216.2716536643</v>
      </c>
      <c r="BB34" s="271">
        <f t="shared" si="28"/>
        <v>-1748286.731326723</v>
      </c>
      <c r="BC34" s="271">
        <f t="shared" si="28"/>
        <v>-92196.234562848826</v>
      </c>
      <c r="BD34" s="271">
        <f t="shared" si="28"/>
        <v>-289965.62912031705</v>
      </c>
      <c r="BE34" s="271">
        <f t="shared" si="28"/>
        <v>-70230.149685570505</v>
      </c>
      <c r="BF34" s="271">
        <f t="shared" si="28"/>
        <v>-26889.799768725494</v>
      </c>
      <c r="BG34" s="271">
        <f t="shared" si="28"/>
        <v>-23491.125669144876</v>
      </c>
      <c r="BH34" s="271">
        <f t="shared" si="28"/>
        <v>-1652.3158701382199</v>
      </c>
      <c r="BI34" s="271">
        <f t="shared" si="28"/>
        <v>-5691.7608229131165</v>
      </c>
      <c r="BJ34" s="271">
        <f t="shared" si="28"/>
        <v>-5020.079817738213</v>
      </c>
      <c r="BK34" s="271">
        <f t="shared" si="28"/>
        <v>-35991.626568405532</v>
      </c>
      <c r="BL34" s="291">
        <f t="shared" si="28"/>
        <v>-49471.109268850058</v>
      </c>
    </row>
    <row r="35" spans="1:64" x14ac:dyDescent="0.25">
      <c r="A35" s="1493"/>
      <c r="B35" s="126" t="s">
        <v>43</v>
      </c>
      <c r="C35" s="131" t="s">
        <v>922</v>
      </c>
      <c r="D35" s="274">
        <f t="shared" si="23"/>
        <v>735982.05939790292</v>
      </c>
      <c r="E35" s="253">
        <v>479253.06902784068</v>
      </c>
      <c r="F35" s="253">
        <v>40322.122535693357</v>
      </c>
      <c r="G35" s="253">
        <v>106312.22934080748</v>
      </c>
      <c r="H35" s="253">
        <v>31128.543319433193</v>
      </c>
      <c r="I35" s="253">
        <v>12529.227910835791</v>
      </c>
      <c r="J35" s="253">
        <v>1078.7626549400336</v>
      </c>
      <c r="K35" s="253">
        <v>280.93266263957611</v>
      </c>
      <c r="L35" s="253">
        <v>3402.8217773370898</v>
      </c>
      <c r="M35" s="253">
        <v>26190.903112601402</v>
      </c>
      <c r="N35" s="253">
        <v>13824.205071958353</v>
      </c>
      <c r="O35" s="254">
        <v>21659.241983815977</v>
      </c>
      <c r="P35" s="274">
        <f t="shared" si="24"/>
        <v>953402.65648461564</v>
      </c>
      <c r="Q35" s="253">
        <v>626859.02383475914</v>
      </c>
      <c r="R35" s="253">
        <v>52741.000538489898</v>
      </c>
      <c r="S35" s="253">
        <v>134589.95443002583</v>
      </c>
      <c r="T35" s="253">
        <v>39408.347024733521</v>
      </c>
      <c r="U35" s="253">
        <v>15232.256429158062</v>
      </c>
      <c r="V35" s="253">
        <v>2538.3087230307024</v>
      </c>
      <c r="W35" s="253">
        <v>341.54046738596844</v>
      </c>
      <c r="X35" s="253">
        <v>4307.929866442023</v>
      </c>
      <c r="Y35" s="253">
        <v>33157.356197526155</v>
      </c>
      <c r="Z35" s="253">
        <v>16806.609160906417</v>
      </c>
      <c r="AA35" s="254">
        <v>27420.329812157746</v>
      </c>
      <c r="AB35" s="274">
        <f t="shared" si="25"/>
        <v>1045973.0315839516</v>
      </c>
      <c r="AC35" s="253">
        <v>702132.46194272663</v>
      </c>
      <c r="AD35" s="253">
        <v>59074.157259278836</v>
      </c>
      <c r="AE35" s="253">
        <v>139782.29485016598</v>
      </c>
      <c r="AF35" s="253">
        <v>40928.680054148565</v>
      </c>
      <c r="AG35" s="253">
        <v>15785.920798160316</v>
      </c>
      <c r="AH35" s="253">
        <v>3109.2280729938871</v>
      </c>
      <c r="AI35" s="253">
        <v>353.95483214167245</v>
      </c>
      <c r="AJ35" s="253">
        <v>4474.125318898954</v>
      </c>
      <c r="AK35" s="253">
        <v>34436.532504097449</v>
      </c>
      <c r="AL35" s="253">
        <v>17417.498341995066</v>
      </c>
      <c r="AM35" s="254">
        <v>28478.177609344297</v>
      </c>
      <c r="AN35" s="289">
        <f t="shared" si="26"/>
        <v>1061180.6107895246</v>
      </c>
      <c r="AO35" s="253">
        <v>769085.7658360902</v>
      </c>
      <c r="AP35" s="253">
        <v>64707.296613470207</v>
      </c>
      <c r="AQ35" s="253">
        <v>113346.4196664023</v>
      </c>
      <c r="AR35" s="253">
        <v>33188.175589634942</v>
      </c>
      <c r="AS35" s="253">
        <v>12329.041465789</v>
      </c>
      <c r="AT35" s="253">
        <v>0</v>
      </c>
      <c r="AU35" s="253">
        <v>276.44404518991604</v>
      </c>
      <c r="AV35" s="253">
        <v>3627.9708140404355</v>
      </c>
      <c r="AW35" s="253">
        <v>27923.834483108705</v>
      </c>
      <c r="AX35" s="253">
        <v>13603.328056339556</v>
      </c>
      <c r="AY35" s="254">
        <v>23092.334219459604</v>
      </c>
      <c r="AZ35" s="524">
        <v>-73766.474118059967</v>
      </c>
      <c r="BA35" s="296">
        <f t="shared" si="27"/>
        <v>3722771.884137935</v>
      </c>
      <c r="BB35" s="271">
        <f t="shared" si="28"/>
        <v>2577330.3206414166</v>
      </c>
      <c r="BC35" s="271">
        <f t="shared" si="28"/>
        <v>216844.5769469323</v>
      </c>
      <c r="BD35" s="271">
        <f t="shared" si="28"/>
        <v>494030.89828740153</v>
      </c>
      <c r="BE35" s="271">
        <f t="shared" si="28"/>
        <v>144653.74598795024</v>
      </c>
      <c r="BF35" s="271">
        <f t="shared" si="28"/>
        <v>55876.446603943172</v>
      </c>
      <c r="BG35" s="271">
        <f t="shared" si="28"/>
        <v>6726.2994509646232</v>
      </c>
      <c r="BH35" s="271">
        <f t="shared" si="28"/>
        <v>1252.872007357133</v>
      </c>
      <c r="BI35" s="271">
        <f t="shared" si="28"/>
        <v>15812.847776718503</v>
      </c>
      <c r="BJ35" s="271">
        <f t="shared" si="28"/>
        <v>121708.6262973337</v>
      </c>
      <c r="BK35" s="271">
        <f t="shared" si="28"/>
        <v>61651.640631199392</v>
      </c>
      <c r="BL35" s="291">
        <f t="shared" si="28"/>
        <v>100650.08362477763</v>
      </c>
    </row>
    <row r="36" spans="1:64" s="209" customFormat="1" x14ac:dyDescent="0.25">
      <c r="A36" s="1493"/>
      <c r="B36" s="128" t="s">
        <v>455</v>
      </c>
      <c r="C36" s="310" t="s">
        <v>2</v>
      </c>
      <c r="D36" s="275">
        <f t="shared" ref="D36:BL36" si="29">SUM(D29:D35)</f>
        <v>6484904.4283913048</v>
      </c>
      <c r="E36" s="280">
        <f t="shared" si="29"/>
        <v>4213259.9454135699</v>
      </c>
      <c r="F36" s="280">
        <f t="shared" si="29"/>
        <v>190452.13203435199</v>
      </c>
      <c r="G36" s="280">
        <f t="shared" si="29"/>
        <v>1134287.4492249677</v>
      </c>
      <c r="H36" s="280">
        <f t="shared" si="29"/>
        <v>213170.45201198733</v>
      </c>
      <c r="I36" s="280">
        <f t="shared" si="29"/>
        <v>152374.34271533272</v>
      </c>
      <c r="J36" s="280">
        <f t="shared" si="29"/>
        <v>47883.849960878862</v>
      </c>
      <c r="K36" s="280">
        <f t="shared" si="29"/>
        <v>8206.1500712630386</v>
      </c>
      <c r="L36" s="280">
        <f t="shared" si="29"/>
        <v>11773.894018476134</v>
      </c>
      <c r="M36" s="280">
        <f>SUM(M29:M35)</f>
        <v>39162.024526695284</v>
      </c>
      <c r="N36" s="280">
        <f t="shared" si="29"/>
        <v>287887.89444336656</v>
      </c>
      <c r="O36" s="281">
        <f t="shared" si="29"/>
        <v>186446.29397041508</v>
      </c>
      <c r="P36" s="275">
        <f t="shared" si="29"/>
        <v>7534213.1430521011</v>
      </c>
      <c r="Q36" s="280">
        <f t="shared" si="29"/>
        <v>5022672.951936678</v>
      </c>
      <c r="R36" s="280">
        <f t="shared" si="29"/>
        <v>241275.61910988155</v>
      </c>
      <c r="S36" s="280">
        <f t="shared" si="29"/>
        <v>1371982.7220033535</v>
      </c>
      <c r="T36" s="280">
        <f t="shared" si="29"/>
        <v>227960.93445519442</v>
      </c>
      <c r="U36" s="280">
        <f t="shared" si="29"/>
        <v>117096.76872307716</v>
      </c>
      <c r="V36" s="280">
        <f t="shared" si="29"/>
        <v>38236.952257774698</v>
      </c>
      <c r="W36" s="280">
        <f t="shared" si="29"/>
        <v>5168.8391374297626</v>
      </c>
      <c r="X36" s="280">
        <f t="shared" si="29"/>
        <v>13781.642913686228</v>
      </c>
      <c r="Y36" s="280">
        <f>SUM(Y29:Y35)</f>
        <v>49005.67467511732</v>
      </c>
      <c r="Z36" s="280">
        <f t="shared" si="29"/>
        <v>208194.2390830557</v>
      </c>
      <c r="AA36" s="281">
        <f t="shared" si="29"/>
        <v>238836.79875685074</v>
      </c>
      <c r="AB36" s="275">
        <f t="shared" si="29"/>
        <v>8491929.6942112688</v>
      </c>
      <c r="AC36" s="280">
        <f t="shared" si="29"/>
        <v>5980424.4122294737</v>
      </c>
      <c r="AD36" s="280">
        <f t="shared" si="29"/>
        <v>291561.32973290409</v>
      </c>
      <c r="AE36" s="280">
        <f t="shared" si="29"/>
        <v>1236376.8201904264</v>
      </c>
      <c r="AF36" s="280">
        <f t="shared" si="29"/>
        <v>378003.88217406359</v>
      </c>
      <c r="AG36" s="280">
        <f t="shared" si="29"/>
        <v>111918.59389597538</v>
      </c>
      <c r="AH36" s="280">
        <f t="shared" si="29"/>
        <v>55525.932299681393</v>
      </c>
      <c r="AI36" s="280">
        <f t="shared" si="29"/>
        <v>5134.0417773936297</v>
      </c>
      <c r="AJ36" s="280">
        <f t="shared" si="29"/>
        <v>17263.370193552404</v>
      </c>
      <c r="AK36" s="280">
        <f>SUM(AK29:AK35)</f>
        <v>57615.496324870328</v>
      </c>
      <c r="AL36" s="280">
        <f t="shared" si="29"/>
        <v>166448.80856987496</v>
      </c>
      <c r="AM36" s="281">
        <f t="shared" si="29"/>
        <v>191657.00682305312</v>
      </c>
      <c r="AN36" s="277">
        <f t="shared" si="29"/>
        <v>22252929.519413013</v>
      </c>
      <c r="AO36" s="280">
        <f t="shared" si="29"/>
        <v>16476792.847960625</v>
      </c>
      <c r="AP36" s="280">
        <f t="shared" si="29"/>
        <v>902710.00884127163</v>
      </c>
      <c r="AQ36" s="280">
        <f t="shared" si="29"/>
        <v>2774328.7591618295</v>
      </c>
      <c r="AR36" s="280">
        <f t="shared" si="29"/>
        <v>904841.51344793779</v>
      </c>
      <c r="AS36" s="280">
        <f t="shared" si="29"/>
        <v>248880.82850660483</v>
      </c>
      <c r="AT36" s="280">
        <f t="shared" si="29"/>
        <v>179903.58216231933</v>
      </c>
      <c r="AU36" s="280">
        <f t="shared" si="29"/>
        <v>9300.430913452692</v>
      </c>
      <c r="AV36" s="280">
        <f t="shared" si="29"/>
        <v>97256.457569933584</v>
      </c>
      <c r="AW36" s="280">
        <f>SUM(AW29:AW35)</f>
        <v>100116.33082416133</v>
      </c>
      <c r="AX36" s="280">
        <f t="shared" si="29"/>
        <v>221732.35334038615</v>
      </c>
      <c r="AY36" s="281">
        <f t="shared" si="29"/>
        <v>337066.40668449277</v>
      </c>
      <c r="AZ36" s="293">
        <f t="shared" si="29"/>
        <v>-23863.75158697259</v>
      </c>
      <c r="BA36" s="297">
        <f t="shared" si="29"/>
        <v>44740113.033480711</v>
      </c>
      <c r="BB36" s="280">
        <f t="shared" si="29"/>
        <v>31693150.157540351</v>
      </c>
      <c r="BC36" s="280">
        <f t="shared" si="29"/>
        <v>1625999.0897184096</v>
      </c>
      <c r="BD36" s="280">
        <f t="shared" si="29"/>
        <v>6516975.7505805772</v>
      </c>
      <c r="BE36" s="280">
        <f t="shared" si="29"/>
        <v>1723976.7820891831</v>
      </c>
      <c r="BF36" s="280">
        <f t="shared" si="29"/>
        <v>630270.53384099004</v>
      </c>
      <c r="BG36" s="280">
        <f t="shared" si="29"/>
        <v>321550.3166806543</v>
      </c>
      <c r="BH36" s="280">
        <f t="shared" si="29"/>
        <v>27809.461899539121</v>
      </c>
      <c r="BI36" s="280">
        <f t="shared" si="29"/>
        <v>140075.36469564834</v>
      </c>
      <c r="BJ36" s="280">
        <f>SUM(BJ29:BJ35)</f>
        <v>245899.52635084424</v>
      </c>
      <c r="BK36" s="280">
        <f t="shared" si="29"/>
        <v>884263.29543668323</v>
      </c>
      <c r="BL36" s="293">
        <f t="shared" si="29"/>
        <v>954006.50623481174</v>
      </c>
    </row>
    <row r="37" spans="1:64" ht="16.5" customHeight="1" x14ac:dyDescent="0.25">
      <c r="A37" s="1501" t="s">
        <v>923</v>
      </c>
      <c r="B37" s="124" t="s">
        <v>924</v>
      </c>
      <c r="C37" s="311" t="s">
        <v>923</v>
      </c>
      <c r="D37" s="276">
        <f>SUM(E37:O37)</f>
        <v>961650.05984433996</v>
      </c>
      <c r="E37" s="251">
        <v>879946.47055566765</v>
      </c>
      <c r="F37" s="251">
        <v>61303.256788336454</v>
      </c>
      <c r="G37" s="251">
        <v>8228.9115921603716</v>
      </c>
      <c r="H37" s="251">
        <v>1684.5343861133967</v>
      </c>
      <c r="I37" s="251">
        <v>608.56611605945727</v>
      </c>
      <c r="J37" s="251">
        <v>3916.5835013927694</v>
      </c>
      <c r="K37" s="251">
        <v>13.645381869775882</v>
      </c>
      <c r="L37" s="251">
        <v>2687.1951504787021</v>
      </c>
      <c r="M37" s="251">
        <v>1417.3318823113118</v>
      </c>
      <c r="N37" s="251">
        <v>671.46538063812284</v>
      </c>
      <c r="O37" s="252">
        <v>1172.0991093120419</v>
      </c>
      <c r="P37" s="273">
        <f>SUM(Q37:AA37)</f>
        <v>1119167.6239711486</v>
      </c>
      <c r="Q37" s="251">
        <v>1043683.3417574291</v>
      </c>
      <c r="R37" s="251">
        <v>57286.171386409755</v>
      </c>
      <c r="S37" s="251">
        <v>10432.817566658538</v>
      </c>
      <c r="T37" s="251">
        <v>1696.2482568310361</v>
      </c>
      <c r="U37" s="251">
        <v>611.17300137668974</v>
      </c>
      <c r="V37" s="251">
        <v>325.92350139277005</v>
      </c>
      <c r="W37" s="251">
        <v>13.703833933907683</v>
      </c>
      <c r="X37" s="251">
        <v>1836.4656541619574</v>
      </c>
      <c r="Y37" s="251">
        <v>1427.1876873160936</v>
      </c>
      <c r="Z37" s="251">
        <v>674.34170450109059</v>
      </c>
      <c r="AA37" s="252">
        <v>1180.2496211376981</v>
      </c>
      <c r="AB37" s="276">
        <f>SUM(AC37:AM37)</f>
        <v>1432662.0669974845</v>
      </c>
      <c r="AC37" s="251">
        <v>1304833.3344423522</v>
      </c>
      <c r="AD37" s="251">
        <v>101382.93175401114</v>
      </c>
      <c r="AE37" s="251">
        <v>8578.3558367486894</v>
      </c>
      <c r="AF37" s="251">
        <v>4796.4361900985923</v>
      </c>
      <c r="AG37" s="251">
        <v>1866.0689768874104</v>
      </c>
      <c r="AH37" s="251">
        <v>325.92350139277005</v>
      </c>
      <c r="AI37" s="251">
        <v>13.853972333702398</v>
      </c>
      <c r="AJ37" s="251">
        <v>7529.7447214821741</v>
      </c>
      <c r="AK37" s="251">
        <v>1452.5030429683775</v>
      </c>
      <c r="AL37" s="251">
        <v>681.72975261353326</v>
      </c>
      <c r="AM37" s="252">
        <v>1201.1848065958648</v>
      </c>
      <c r="AN37" s="276">
        <f>SUM(AO37:AY37)</f>
        <v>2222421.9511571601</v>
      </c>
      <c r="AO37" s="251">
        <v>2056898.7708560801</v>
      </c>
      <c r="AP37" s="251">
        <v>116549.30667903338</v>
      </c>
      <c r="AQ37" s="251">
        <v>15502.759428383673</v>
      </c>
      <c r="AR37" s="251">
        <v>12752.03146521131</v>
      </c>
      <c r="AS37" s="251">
        <v>290.07934869919097</v>
      </c>
      <c r="AT37" s="251">
        <v>4447.29</v>
      </c>
      <c r="AU37" s="251">
        <v>5.7402889070671996</v>
      </c>
      <c r="AV37" s="249">
        <v>13925.191950724489</v>
      </c>
      <c r="AW37" s="251">
        <v>967.88999634976426</v>
      </c>
      <c r="AX37" s="251">
        <v>282.46957928631258</v>
      </c>
      <c r="AY37" s="252">
        <v>800.42156448465016</v>
      </c>
      <c r="AZ37" s="854">
        <v>-19128.589590559739</v>
      </c>
      <c r="BA37" s="294">
        <f>SUM(BB37:BL37)+AZ37</f>
        <v>5716773.1123795733</v>
      </c>
      <c r="BB37" s="273">
        <f t="shared" ref="BB37:BL39" si="30">E37+Q37+AC37+AO37</f>
        <v>5285361.9176115282</v>
      </c>
      <c r="BC37" s="273">
        <f t="shared" si="30"/>
        <v>336521.66660779074</v>
      </c>
      <c r="BD37" s="273">
        <f t="shared" si="30"/>
        <v>42742.844423951276</v>
      </c>
      <c r="BE37" s="273">
        <f t="shared" si="30"/>
        <v>20929.250298254337</v>
      </c>
      <c r="BF37" s="273">
        <f t="shared" si="30"/>
        <v>3375.8874430227484</v>
      </c>
      <c r="BG37" s="273">
        <f t="shared" si="30"/>
        <v>9015.7205041783091</v>
      </c>
      <c r="BH37" s="273">
        <f t="shared" si="30"/>
        <v>46.943477044453161</v>
      </c>
      <c r="BI37" s="273">
        <f t="shared" si="30"/>
        <v>25978.597476847324</v>
      </c>
      <c r="BJ37" s="273">
        <f t="shared" si="30"/>
        <v>5264.9126089455476</v>
      </c>
      <c r="BK37" s="273">
        <f t="shared" si="30"/>
        <v>2310.0064170390592</v>
      </c>
      <c r="BL37" s="298">
        <f t="shared" si="30"/>
        <v>4353.955101530255</v>
      </c>
    </row>
    <row r="38" spans="1:64" ht="16.5" customHeight="1" x14ac:dyDescent="0.25">
      <c r="A38" s="1502"/>
      <c r="B38" s="126" t="s">
        <v>925</v>
      </c>
      <c r="C38" s="312" t="s">
        <v>928</v>
      </c>
      <c r="D38" s="289">
        <f>SUM(E38:O38)</f>
        <v>-129178.64908723884</v>
      </c>
      <c r="E38" s="253">
        <v>-86716.886210403085</v>
      </c>
      <c r="F38" s="253">
        <v>-5789.1286609069302</v>
      </c>
      <c r="G38" s="253">
        <v>-21381.115781297438</v>
      </c>
      <c r="H38" s="253">
        <v>-4844.8488050052301</v>
      </c>
      <c r="I38" s="253">
        <v>-694.1921740885598</v>
      </c>
      <c r="J38" s="253">
        <v>-1207.8318154803469</v>
      </c>
      <c r="K38" s="253">
        <v>-4.8551677953020844</v>
      </c>
      <c r="L38" s="253">
        <v>-697.70841662556097</v>
      </c>
      <c r="M38" s="253">
        <v>-666.14040245847423</v>
      </c>
      <c r="N38" s="253">
        <v>-1250.7906975949813</v>
      </c>
      <c r="O38" s="254">
        <v>-5925.1509555829107</v>
      </c>
      <c r="P38" s="274">
        <f>SUM(Q38:AA38)</f>
        <v>-140116.20304838367</v>
      </c>
      <c r="Q38" s="253">
        <v>-87250.492806283859</v>
      </c>
      <c r="R38" s="253">
        <v>-5824.7516793622653</v>
      </c>
      <c r="S38" s="253">
        <v>-27440.899120287679</v>
      </c>
      <c r="T38" s="253">
        <v>-6217.963958059041</v>
      </c>
      <c r="U38" s="253">
        <v>-885.36679753990347</v>
      </c>
      <c r="V38" s="253">
        <v>-1540.4584297463136</v>
      </c>
      <c r="W38" s="253">
        <v>-6.1922397325918244</v>
      </c>
      <c r="X38" s="253">
        <v>-895.45122302480092</v>
      </c>
      <c r="Y38" s="253">
        <v>-854.93627978949189</v>
      </c>
      <c r="Z38" s="253">
        <v>-1595.2478228040293</v>
      </c>
      <c r="AA38" s="254">
        <v>-7604.4426917536894</v>
      </c>
      <c r="AB38" s="289">
        <f>SUM(AC38:AM38)</f>
        <v>-504860.25914390333</v>
      </c>
      <c r="AC38" s="253">
        <v>-325667.73392614321</v>
      </c>
      <c r="AD38" s="253">
        <v>-21741.237431312104</v>
      </c>
      <c r="AE38" s="253">
        <v>-92557.33252162287</v>
      </c>
      <c r="AF38" s="253">
        <v>-20973.006574993866</v>
      </c>
      <c r="AG38" s="253">
        <v>-2718.8854476114511</v>
      </c>
      <c r="AH38" s="253">
        <v>-4730.6156261172318</v>
      </c>
      <c r="AI38" s="253">
        <v>-19.015836762623273</v>
      </c>
      <c r="AJ38" s="253">
        <v>-3020.3302101396853</v>
      </c>
      <c r="AK38" s="253">
        <v>-2883.6745176025279</v>
      </c>
      <c r="AL38" s="253">
        <v>-4898.8691498341886</v>
      </c>
      <c r="AM38" s="254">
        <v>-25649.557901763546</v>
      </c>
      <c r="AN38" s="289">
        <f>SUM(AO38:AY38)</f>
        <v>495693.86718327226</v>
      </c>
      <c r="AO38" s="253">
        <v>360034.23666935961</v>
      </c>
      <c r="AP38" s="253">
        <v>24035.509224272573</v>
      </c>
      <c r="AQ38" s="253">
        <v>94874.066481212605</v>
      </c>
      <c r="AR38" s="253">
        <v>21497.966351202151</v>
      </c>
      <c r="AS38" s="253">
        <v>-13205.4393505724</v>
      </c>
      <c r="AT38" s="253">
        <v>0</v>
      </c>
      <c r="AU38" s="253">
        <v>-92.35860940364725</v>
      </c>
      <c r="AV38" s="253">
        <v>3095.9298560712564</v>
      </c>
      <c r="AW38" s="253">
        <v>2955.853636223655</v>
      </c>
      <c r="AX38" s="253">
        <v>-23793.470041688375</v>
      </c>
      <c r="AY38" s="254">
        <v>26291.572966594813</v>
      </c>
      <c r="AZ38" s="524">
        <v>-306302.86238468526</v>
      </c>
      <c r="BA38" s="296">
        <f>SUM(BB38:BL38)+AZ38</f>
        <v>-584764.10648093885</v>
      </c>
      <c r="BB38" s="274">
        <f t="shared" si="30"/>
        <v>-139600.87627347052</v>
      </c>
      <c r="BC38" s="274">
        <f t="shared" si="30"/>
        <v>-9319.6085473087223</v>
      </c>
      <c r="BD38" s="274">
        <f t="shared" si="30"/>
        <v>-46505.280941995399</v>
      </c>
      <c r="BE38" s="274">
        <f t="shared" si="30"/>
        <v>-10537.852986855985</v>
      </c>
      <c r="BF38" s="274">
        <f t="shared" si="30"/>
        <v>-17503.883769812313</v>
      </c>
      <c r="BG38" s="274">
        <f t="shared" si="30"/>
        <v>-7478.9058713438926</v>
      </c>
      <c r="BH38" s="274">
        <f t="shared" si="30"/>
        <v>-122.42185369416444</v>
      </c>
      <c r="BI38" s="274">
        <f t="shared" si="30"/>
        <v>-1517.5599937187903</v>
      </c>
      <c r="BJ38" s="274">
        <f t="shared" si="30"/>
        <v>-1448.8975636268392</v>
      </c>
      <c r="BK38" s="274">
        <f t="shared" si="30"/>
        <v>-31538.377711921574</v>
      </c>
      <c r="BL38" s="300">
        <f t="shared" si="30"/>
        <v>-12887.578582505335</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832471.41075710114</v>
      </c>
      <c r="E40" s="275">
        <f t="shared" si="31"/>
        <v>793229.58434526459</v>
      </c>
      <c r="F40" s="275">
        <f t="shared" si="31"/>
        <v>55514.128127429525</v>
      </c>
      <c r="G40" s="275">
        <f t="shared" si="31"/>
        <v>-13152.204189137066</v>
      </c>
      <c r="H40" s="275">
        <f t="shared" si="31"/>
        <v>-3160.3144188918332</v>
      </c>
      <c r="I40" s="275">
        <f t="shared" si="31"/>
        <v>-85.626058029102524</v>
      </c>
      <c r="J40" s="275">
        <f t="shared" si="31"/>
        <v>2708.7516859124225</v>
      </c>
      <c r="K40" s="275">
        <f t="shared" si="31"/>
        <v>8.7902140744737984</v>
      </c>
      <c r="L40" s="275">
        <f t="shared" si="31"/>
        <v>1989.4867338531412</v>
      </c>
      <c r="M40" s="275">
        <f t="shared" si="31"/>
        <v>751.19147985283757</v>
      </c>
      <c r="N40" s="275">
        <f t="shared" si="31"/>
        <v>-579.3253169568585</v>
      </c>
      <c r="O40" s="283">
        <f t="shared" si="31"/>
        <v>-4753.0518462708687</v>
      </c>
      <c r="P40" s="275">
        <f t="shared" ref="P40:BL40" si="32">SUM(P37:P39)</f>
        <v>979051.42092276493</v>
      </c>
      <c r="Q40" s="275">
        <f t="shared" si="32"/>
        <v>956432.84895114519</v>
      </c>
      <c r="R40" s="275">
        <f t="shared" si="32"/>
        <v>51461.419707047491</v>
      </c>
      <c r="S40" s="275">
        <f t="shared" si="32"/>
        <v>-17008.081553629141</v>
      </c>
      <c r="T40" s="275">
        <f t="shared" si="32"/>
        <v>-4521.7157012280049</v>
      </c>
      <c r="U40" s="275">
        <f t="shared" si="32"/>
        <v>-274.19379616321373</v>
      </c>
      <c r="V40" s="275">
        <f>SUM(V37:V39)</f>
        <v>-1214.5349283535436</v>
      </c>
      <c r="W40" s="275">
        <f t="shared" si="32"/>
        <v>7.5115942013158588</v>
      </c>
      <c r="X40" s="275">
        <f t="shared" si="32"/>
        <v>941.01443113715652</v>
      </c>
      <c r="Y40" s="275">
        <f>SUM(Y37:Y39)</f>
        <v>572.25140752660172</v>
      </c>
      <c r="Z40" s="275">
        <f t="shared" si="32"/>
        <v>-920.90611830293869</v>
      </c>
      <c r="AA40" s="283">
        <f t="shared" si="32"/>
        <v>-6424.193070615991</v>
      </c>
      <c r="AB40" s="277">
        <f t="shared" si="32"/>
        <v>927801.80785358115</v>
      </c>
      <c r="AC40" s="275">
        <f t="shared" si="32"/>
        <v>979165.60051620891</v>
      </c>
      <c r="AD40" s="275">
        <f t="shared" si="32"/>
        <v>79641.694322699041</v>
      </c>
      <c r="AE40" s="275">
        <f t="shared" si="32"/>
        <v>-83978.976684874186</v>
      </c>
      <c r="AF40" s="275">
        <f t="shared" si="32"/>
        <v>-16176.570384895273</v>
      </c>
      <c r="AG40" s="275">
        <f t="shared" si="32"/>
        <v>-852.81647072404076</v>
      </c>
      <c r="AH40" s="275">
        <f t="shared" si="32"/>
        <v>-4404.6921247244618</v>
      </c>
      <c r="AI40" s="275">
        <f t="shared" si="32"/>
        <v>-5.1618644289208753</v>
      </c>
      <c r="AJ40" s="275">
        <f>SUM(AJ37:AJ39)</f>
        <v>4509.4145113424893</v>
      </c>
      <c r="AK40" s="275">
        <f>SUM(AK37:AK39)</f>
        <v>-1431.1714746341504</v>
      </c>
      <c r="AL40" s="275">
        <f t="shared" si="32"/>
        <v>-4217.1393972206552</v>
      </c>
      <c r="AM40" s="283">
        <f t="shared" si="32"/>
        <v>-24448.373095167681</v>
      </c>
      <c r="AN40" s="277">
        <f t="shared" si="32"/>
        <v>2718115.8183404324</v>
      </c>
      <c r="AO40" s="275">
        <f t="shared" si="32"/>
        <v>2416933.0075254398</v>
      </c>
      <c r="AP40" s="275">
        <f t="shared" si="32"/>
        <v>140584.81590330595</v>
      </c>
      <c r="AQ40" s="275">
        <f t="shared" si="32"/>
        <v>110376.82590959629</v>
      </c>
      <c r="AR40" s="275">
        <f t="shared" si="32"/>
        <v>34249.997816413459</v>
      </c>
      <c r="AS40" s="275">
        <f t="shared" si="32"/>
        <v>-12915.360001873209</v>
      </c>
      <c r="AT40" s="275">
        <f t="shared" si="32"/>
        <v>4447.29</v>
      </c>
      <c r="AU40" s="275">
        <f t="shared" si="32"/>
        <v>-86.618320496580054</v>
      </c>
      <c r="AV40" s="275">
        <f t="shared" si="32"/>
        <v>17021.121806795745</v>
      </c>
      <c r="AW40" s="275">
        <f>SUM(AW37:AW39)</f>
        <v>3923.7436325734193</v>
      </c>
      <c r="AX40" s="275">
        <f t="shared" si="32"/>
        <v>-23511.000462402062</v>
      </c>
      <c r="AY40" s="283">
        <f t="shared" si="32"/>
        <v>27091.994531079465</v>
      </c>
      <c r="AZ40" s="299">
        <f t="shared" si="32"/>
        <v>-325431.45197524497</v>
      </c>
      <c r="BA40" s="297">
        <f t="shared" si="32"/>
        <v>5132009.005898634</v>
      </c>
      <c r="BB40" s="275">
        <f>SUM(BB37:BB39)</f>
        <v>5145761.0413380573</v>
      </c>
      <c r="BC40" s="275">
        <f>SUM(BC37:BC39)</f>
        <v>327202.05806048203</v>
      </c>
      <c r="BD40" s="275">
        <f>SUM(BD37:BD39)</f>
        <v>-3762.4365180441237</v>
      </c>
      <c r="BE40" s="275">
        <f>SUM(BE37:BE39)</f>
        <v>10391.397311398352</v>
      </c>
      <c r="BF40" s="275">
        <f t="shared" si="32"/>
        <v>-14127.996326789566</v>
      </c>
      <c r="BG40" s="275">
        <f t="shared" si="32"/>
        <v>1536.8146328344164</v>
      </c>
      <c r="BH40" s="275">
        <f t="shared" si="32"/>
        <v>-75.478376649711279</v>
      </c>
      <c r="BI40" s="275">
        <f t="shared" si="32"/>
        <v>24461.037483128533</v>
      </c>
      <c r="BJ40" s="275">
        <f>SUM(BJ37:BJ39)</f>
        <v>3816.0150453187084</v>
      </c>
      <c r="BK40" s="275">
        <f t="shared" si="32"/>
        <v>-29228.371294882516</v>
      </c>
      <c r="BL40" s="299">
        <f t="shared" si="32"/>
        <v>-8533.6234809750804</v>
      </c>
    </row>
    <row r="41" spans="1:64" ht="14.85" customHeight="1" x14ac:dyDescent="0.25">
      <c r="A41" s="1501" t="s">
        <v>305</v>
      </c>
      <c r="B41" s="124">
        <v>5.0999999999999996</v>
      </c>
      <c r="C41" s="311" t="s">
        <v>37</v>
      </c>
      <c r="D41" s="273">
        <f>SUM(E41:O41)</f>
        <v>1366716.2165626106</v>
      </c>
      <c r="E41" s="251">
        <v>725908.16134140722</v>
      </c>
      <c r="F41" s="251">
        <v>148441.84009569834</v>
      </c>
      <c r="G41" s="251">
        <v>87769.311220356321</v>
      </c>
      <c r="H41" s="251">
        <v>95644.846859326208</v>
      </c>
      <c r="I41" s="251">
        <v>32819.2954872638</v>
      </c>
      <c r="J41" s="251">
        <v>133644.81717438632</v>
      </c>
      <c r="K41" s="251">
        <v>26.845307916587611</v>
      </c>
      <c r="L41" s="251">
        <v>7460.2488510519215</v>
      </c>
      <c r="M41" s="251">
        <v>3140.1447231202555</v>
      </c>
      <c r="N41" s="251">
        <v>83772.690659180254</v>
      </c>
      <c r="O41" s="252">
        <v>48088.014842903496</v>
      </c>
      <c r="P41" s="273">
        <f>SUM(Q41:AA41)</f>
        <v>1330040.9741919774</v>
      </c>
      <c r="Q41" s="251">
        <v>705033.58001440403</v>
      </c>
      <c r="R41" s="251">
        <v>228726.80133133585</v>
      </c>
      <c r="S41" s="251">
        <v>76870.537167478644</v>
      </c>
      <c r="T41" s="251">
        <v>145972.78219945019</v>
      </c>
      <c r="U41" s="251">
        <v>29027.644155681603</v>
      </c>
      <c r="V41" s="251">
        <v>60403.127174386318</v>
      </c>
      <c r="W41" s="251">
        <v>26.960303867228902</v>
      </c>
      <c r="X41" s="251">
        <v>5049.7380561568689</v>
      </c>
      <c r="Y41" s="251">
        <v>3135.2845886912037</v>
      </c>
      <c r="Z41" s="251">
        <v>27655.839408822172</v>
      </c>
      <c r="AA41" s="252">
        <v>48138.679791703435</v>
      </c>
      <c r="AB41" s="273">
        <f>SUM(AC41:AM41)</f>
        <v>1986081.6317167466</v>
      </c>
      <c r="AC41" s="251">
        <v>1013828.7395108804</v>
      </c>
      <c r="AD41" s="251">
        <v>371578.80810465087</v>
      </c>
      <c r="AE41" s="251">
        <v>127742.75914637175</v>
      </c>
      <c r="AF41" s="251">
        <v>280546.8158402621</v>
      </c>
      <c r="AG41" s="251">
        <v>40546.937515438243</v>
      </c>
      <c r="AH41" s="251">
        <v>111200.61717438632</v>
      </c>
      <c r="AI41" s="251">
        <v>296.23567937310025</v>
      </c>
      <c r="AJ41" s="251">
        <v>4012.2988186325742</v>
      </c>
      <c r="AK41" s="251">
        <v>3774.3588758844248</v>
      </c>
      <c r="AL41" s="251">
        <v>10985.904320953898</v>
      </c>
      <c r="AM41" s="252">
        <v>21568.156729912924</v>
      </c>
      <c r="AN41" s="276">
        <f>SUM(AO41:AY41)</f>
        <v>4347543.1541990563</v>
      </c>
      <c r="AO41" s="251">
        <v>2193860.6486327029</v>
      </c>
      <c r="AP41" s="251">
        <v>942585.09622748778</v>
      </c>
      <c r="AQ41" s="251">
        <v>280250.95285449672</v>
      </c>
      <c r="AR41" s="251">
        <v>565094.08918380854</v>
      </c>
      <c r="AS41" s="251">
        <v>46040.011228461299</v>
      </c>
      <c r="AT41" s="251">
        <v>237223.88999999996</v>
      </c>
      <c r="AU41" s="251">
        <v>950.14318510181954</v>
      </c>
      <c r="AV41" s="249">
        <v>31924.258707528137</v>
      </c>
      <c r="AW41" s="251">
        <v>3435.4330583683795</v>
      </c>
      <c r="AX41" s="251">
        <v>18489.517890886305</v>
      </c>
      <c r="AY41" s="252">
        <v>27689.113230214651</v>
      </c>
      <c r="AZ41" s="854">
        <v>162030.23134489477</v>
      </c>
      <c r="BA41" s="294">
        <f>SUM(BB41:BL41)+AZ41</f>
        <v>9192412.2080152873</v>
      </c>
      <c r="BB41" s="274">
        <f t="shared" ref="BB41:BL44" si="33">E41+Q41+AC41+AO41</f>
        <v>4638631.1294993944</v>
      </c>
      <c r="BC41" s="274">
        <f t="shared" si="33"/>
        <v>1691332.5457591729</v>
      </c>
      <c r="BD41" s="274">
        <f t="shared" si="33"/>
        <v>572633.56038870336</v>
      </c>
      <c r="BE41" s="274">
        <f t="shared" si="33"/>
        <v>1087258.5340828472</v>
      </c>
      <c r="BF41" s="274">
        <f t="shared" si="33"/>
        <v>148433.88838684495</v>
      </c>
      <c r="BG41" s="274">
        <f t="shared" si="33"/>
        <v>542472.45152315893</v>
      </c>
      <c r="BH41" s="274">
        <f t="shared" si="33"/>
        <v>1300.1844762587364</v>
      </c>
      <c r="BI41" s="274">
        <f t="shared" si="33"/>
        <v>48446.544433369505</v>
      </c>
      <c r="BJ41" s="274">
        <f t="shared" si="33"/>
        <v>13485.221246064262</v>
      </c>
      <c r="BK41" s="274">
        <f t="shared" si="33"/>
        <v>140903.95227984263</v>
      </c>
      <c r="BL41" s="298">
        <f t="shared" si="33"/>
        <v>145483.96459473451</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-82932.565614579726</v>
      </c>
      <c r="E43" s="253">
        <v>-44456.766281412129</v>
      </c>
      <c r="F43" s="253">
        <v>-15951.899205241569</v>
      </c>
      <c r="G43" s="253">
        <v>-4072.3554235121569</v>
      </c>
      <c r="H43" s="253">
        <v>-8128.8889495066269</v>
      </c>
      <c r="I43" s="253">
        <v>-1471.4542203363317</v>
      </c>
      <c r="J43" s="253">
        <v>-5792.512054555933</v>
      </c>
      <c r="K43" s="253">
        <v>-12.198507049829484</v>
      </c>
      <c r="L43" s="253">
        <v>-380.2644531210986</v>
      </c>
      <c r="M43" s="253">
        <v>-24.644308665131657</v>
      </c>
      <c r="N43" s="253">
        <v>-1482.0558603138552</v>
      </c>
      <c r="O43" s="254">
        <v>-1159.5263508650728</v>
      </c>
      <c r="P43" s="274">
        <f>SUM(Q43:AA43)</f>
        <v>-138688.96735322932</v>
      </c>
      <c r="Q43" s="253">
        <v>-70077.797813794343</v>
      </c>
      <c r="R43" s="253">
        <v>-25145.192976357819</v>
      </c>
      <c r="S43" s="253">
        <v>-8142.5351461114815</v>
      </c>
      <c r="T43" s="253">
        <v>-16253.43495021128</v>
      </c>
      <c r="U43" s="253">
        <v>-2622.0579448779658</v>
      </c>
      <c r="V43" s="253">
        <v>-10657.22744495502</v>
      </c>
      <c r="W43" s="253">
        <v>-21.737130441166148</v>
      </c>
      <c r="X43" s="253">
        <v>-760.32574575355306</v>
      </c>
      <c r="Y43" s="253">
        <v>-49.275450835868142</v>
      </c>
      <c r="Z43" s="253">
        <v>-2640.9495379344239</v>
      </c>
      <c r="AA43" s="254">
        <v>-2318.4332119563742</v>
      </c>
      <c r="AB43" s="274">
        <f>SUM(AC43:AM43)</f>
        <v>-769715.85001486028</v>
      </c>
      <c r="AC43" s="253">
        <v>-397203.52597336576</v>
      </c>
      <c r="AD43" s="253">
        <v>-142523.8752226317</v>
      </c>
      <c r="AE43" s="253">
        <v>-44947.290866926007</v>
      </c>
      <c r="AF43" s="253">
        <v>-89719.952715547697</v>
      </c>
      <c r="AG43" s="253">
        <v>-13200.851780682333</v>
      </c>
      <c r="AH43" s="253">
        <v>-51448.013991751992</v>
      </c>
      <c r="AI43" s="253">
        <v>-109.43642098060012</v>
      </c>
      <c r="AJ43" s="253">
        <v>-4197.04451190704</v>
      </c>
      <c r="AK43" s="253">
        <v>-272.00349541952772</v>
      </c>
      <c r="AL43" s="253">
        <v>-13295.962234029264</v>
      </c>
      <c r="AM43" s="254">
        <v>-12797.892801618362</v>
      </c>
      <c r="AN43" s="289">
        <f>SUM(AO43:AY43)</f>
        <v>575974.93864263361</v>
      </c>
      <c r="AO43" s="253">
        <v>276313.88300455041</v>
      </c>
      <c r="AP43" s="253">
        <v>99146.464742767886</v>
      </c>
      <c r="AQ43" s="253">
        <v>65099.630599602824</v>
      </c>
      <c r="AR43" s="253">
        <v>129946.33639852655</v>
      </c>
      <c r="AS43" s="253">
        <v>-9694.9063609162185</v>
      </c>
      <c r="AT43" s="253">
        <v>0</v>
      </c>
      <c r="AU43" s="253">
        <v>-80.371772330124969</v>
      </c>
      <c r="AV43" s="253">
        <v>6078.8101366146875</v>
      </c>
      <c r="AW43" s="253">
        <v>393.95760527675668</v>
      </c>
      <c r="AX43" s="253">
        <v>-9764.7569246875773</v>
      </c>
      <c r="AY43" s="254">
        <v>18535.891213228315</v>
      </c>
      <c r="AZ43" s="524">
        <v>-180472.28059319791</v>
      </c>
      <c r="BA43" s="296">
        <f>SUM(BB43:BL43)+AZ43</f>
        <v>-595834.72493323369</v>
      </c>
      <c r="BB43" s="274">
        <f t="shared" si="33"/>
        <v>-235424.20706402179</v>
      </c>
      <c r="BC43" s="274">
        <f t="shared" si="33"/>
        <v>-84474.502661463193</v>
      </c>
      <c r="BD43" s="274">
        <f t="shared" si="33"/>
        <v>7937.4491630531775</v>
      </c>
      <c r="BE43" s="274">
        <f t="shared" si="33"/>
        <v>15844.059783260935</v>
      </c>
      <c r="BF43" s="274">
        <f t="shared" si="33"/>
        <v>-26989.27030681285</v>
      </c>
      <c r="BG43" s="274">
        <f t="shared" si="33"/>
        <v>-67897.753491262949</v>
      </c>
      <c r="BH43" s="274">
        <f t="shared" si="33"/>
        <v>-223.74383080172072</v>
      </c>
      <c r="BI43" s="274">
        <f t="shared" si="33"/>
        <v>741.17542583299564</v>
      </c>
      <c r="BJ43" s="274">
        <f t="shared" si="33"/>
        <v>48.03435035622914</v>
      </c>
      <c r="BK43" s="274">
        <f t="shared" si="33"/>
        <v>-27183.72455696512</v>
      </c>
      <c r="BL43" s="300">
        <f t="shared" si="33"/>
        <v>2260.0388487885066</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1283783.6509480309</v>
      </c>
      <c r="E45" s="278">
        <f t="shared" ref="E45:BL45" si="34">SUM(E41:E44)</f>
        <v>681451.39505999512</v>
      </c>
      <c r="F45" s="278">
        <f t="shared" si="34"/>
        <v>132489.94089045678</v>
      </c>
      <c r="G45" s="278">
        <f t="shared" si="34"/>
        <v>83696.955796844166</v>
      </c>
      <c r="H45" s="278">
        <f t="shared" si="34"/>
        <v>87515.957909819583</v>
      </c>
      <c r="I45" s="278">
        <f>SUM(I41:I44)</f>
        <v>31347.841266927469</v>
      </c>
      <c r="J45" s="278">
        <f t="shared" si="34"/>
        <v>127852.30511983039</v>
      </c>
      <c r="K45" s="278">
        <f t="shared" si="34"/>
        <v>14.646800866758127</v>
      </c>
      <c r="L45" s="278">
        <f t="shared" si="34"/>
        <v>7079.9843979308225</v>
      </c>
      <c r="M45" s="278">
        <f t="shared" si="34"/>
        <v>3115.500414455124</v>
      </c>
      <c r="N45" s="278">
        <f t="shared" si="34"/>
        <v>82290.634798866406</v>
      </c>
      <c r="O45" s="283">
        <f t="shared" si="34"/>
        <v>46928.488492038421</v>
      </c>
      <c r="P45" s="278">
        <f t="shared" si="34"/>
        <v>1191352.006838748</v>
      </c>
      <c r="Q45" s="278">
        <f t="shared" si="34"/>
        <v>634955.78220060968</v>
      </c>
      <c r="R45" s="278">
        <f t="shared" si="34"/>
        <v>203581.60835497803</v>
      </c>
      <c r="S45" s="278">
        <f t="shared" si="34"/>
        <v>68728.002021367167</v>
      </c>
      <c r="T45" s="278">
        <f t="shared" si="34"/>
        <v>129719.34724923891</v>
      </c>
      <c r="U45" s="278">
        <f t="shared" si="34"/>
        <v>26405.586210803638</v>
      </c>
      <c r="V45" s="278">
        <f t="shared" si="34"/>
        <v>49745.899729431301</v>
      </c>
      <c r="W45" s="278">
        <f t="shared" si="34"/>
        <v>5.223173426062754</v>
      </c>
      <c r="X45" s="278">
        <f t="shared" si="34"/>
        <v>4289.412310403316</v>
      </c>
      <c r="Y45" s="278">
        <f>SUM(Y41:Y44)</f>
        <v>3086.0091378553357</v>
      </c>
      <c r="Z45" s="278">
        <f t="shared" si="34"/>
        <v>25014.88987088775</v>
      </c>
      <c r="AA45" s="284">
        <f t="shared" si="34"/>
        <v>45820.246579747058</v>
      </c>
      <c r="AB45" s="278">
        <f t="shared" si="34"/>
        <v>1216365.7817018863</v>
      </c>
      <c r="AC45" s="278">
        <f t="shared" si="34"/>
        <v>616625.21353751468</v>
      </c>
      <c r="AD45" s="278">
        <f t="shared" si="34"/>
        <v>229054.93288201917</v>
      </c>
      <c r="AE45" s="278">
        <f t="shared" si="34"/>
        <v>82795.468279445748</v>
      </c>
      <c r="AF45" s="278">
        <f t="shared" si="34"/>
        <v>190826.86312471441</v>
      </c>
      <c r="AG45" s="278">
        <f t="shared" si="34"/>
        <v>27346.08573475591</v>
      </c>
      <c r="AH45" s="278">
        <f t="shared" si="34"/>
        <v>59752.603182634331</v>
      </c>
      <c r="AI45" s="278">
        <f t="shared" si="34"/>
        <v>186.79925839250012</v>
      </c>
      <c r="AJ45" s="278">
        <f t="shared" si="34"/>
        <v>-184.74569327446579</v>
      </c>
      <c r="AK45" s="278">
        <f t="shared" si="34"/>
        <v>3502.3553804648973</v>
      </c>
      <c r="AL45" s="278">
        <f t="shared" si="34"/>
        <v>-2310.0579130753667</v>
      </c>
      <c r="AM45" s="284">
        <f t="shared" si="34"/>
        <v>8770.263928294562</v>
      </c>
      <c r="AN45" s="849">
        <f t="shared" si="34"/>
        <v>4923518.0928416904</v>
      </c>
      <c r="AO45" s="278">
        <f t="shared" si="34"/>
        <v>2470174.5316372532</v>
      </c>
      <c r="AP45" s="278">
        <f t="shared" si="34"/>
        <v>1041731.5609702556</v>
      </c>
      <c r="AQ45" s="278">
        <f t="shared" si="34"/>
        <v>345350.58345409954</v>
      </c>
      <c r="AR45" s="278">
        <f t="shared" si="34"/>
        <v>695040.4255823351</v>
      </c>
      <c r="AS45" s="278">
        <f t="shared" si="34"/>
        <v>36345.10486754508</v>
      </c>
      <c r="AT45" s="278">
        <f t="shared" si="34"/>
        <v>237223.88999999996</v>
      </c>
      <c r="AU45" s="278">
        <f t="shared" si="34"/>
        <v>869.7714127716946</v>
      </c>
      <c r="AV45" s="275">
        <f t="shared" si="34"/>
        <v>38003.068844142821</v>
      </c>
      <c r="AW45" s="278">
        <f>SUM(AW41:AW44)</f>
        <v>3829.3906636451361</v>
      </c>
      <c r="AX45" s="278">
        <f t="shared" si="34"/>
        <v>8724.7609661987281</v>
      </c>
      <c r="AY45" s="284">
        <f t="shared" si="34"/>
        <v>46225.004443442966</v>
      </c>
      <c r="AZ45" s="305">
        <f t="shared" si="34"/>
        <v>-18442.049248303141</v>
      </c>
      <c r="BA45" s="297">
        <f t="shared" si="34"/>
        <v>8596577.4830820542</v>
      </c>
      <c r="BB45" s="275">
        <f t="shared" si="34"/>
        <v>4403206.9224353731</v>
      </c>
      <c r="BC45" s="275">
        <f t="shared" si="34"/>
        <v>1606858.0430977098</v>
      </c>
      <c r="BD45" s="275">
        <f t="shared" si="34"/>
        <v>580571.00955175655</v>
      </c>
      <c r="BE45" s="275">
        <f t="shared" si="34"/>
        <v>1103102.5938661082</v>
      </c>
      <c r="BF45" s="275">
        <f t="shared" si="34"/>
        <v>121444.6180800321</v>
      </c>
      <c r="BG45" s="275">
        <f t="shared" si="34"/>
        <v>474574.69803189597</v>
      </c>
      <c r="BH45" s="275">
        <f t="shared" si="34"/>
        <v>1076.4406454570158</v>
      </c>
      <c r="BI45" s="275">
        <f t="shared" si="34"/>
        <v>49187.719859202502</v>
      </c>
      <c r="BJ45" s="275">
        <f>SUM(BJ41:BJ44)</f>
        <v>13533.255596420491</v>
      </c>
      <c r="BK45" s="275">
        <f t="shared" si="34"/>
        <v>113720.22772287752</v>
      </c>
      <c r="BL45" s="299">
        <f t="shared" si="34"/>
        <v>147744.00344352302</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330284.93499211222</v>
      </c>
      <c r="E51" s="251">
        <v>138895.72866217294</v>
      </c>
      <c r="F51" s="251">
        <v>12855.954970195253</v>
      </c>
      <c r="G51" s="251">
        <v>52223.274967491452</v>
      </c>
      <c r="H51" s="251">
        <v>19049.165402998129</v>
      </c>
      <c r="I51" s="251">
        <v>13631.802754302107</v>
      </c>
      <c r="J51" s="251">
        <v>1797.5599425892942</v>
      </c>
      <c r="K51" s="251">
        <v>259.94257936874834</v>
      </c>
      <c r="L51" s="251">
        <v>1213.0849670883381</v>
      </c>
      <c r="M51" s="251">
        <v>9327.0860731708981</v>
      </c>
      <c r="N51" s="251">
        <v>67016.599795678776</v>
      </c>
      <c r="O51" s="252">
        <v>14014.734877056355</v>
      </c>
      <c r="P51" s="273">
        <f>SUM(Q51:AA51)</f>
        <v>200421.17407203151</v>
      </c>
      <c r="Q51" s="251">
        <v>82046.987881124194</v>
      </c>
      <c r="R51" s="251">
        <v>9455.1892537462736</v>
      </c>
      <c r="S51" s="251">
        <v>24102.161842622481</v>
      </c>
      <c r="T51" s="251">
        <v>11969.53906342027</v>
      </c>
      <c r="U51" s="251">
        <v>4923.3746913714922</v>
      </c>
      <c r="V51" s="251">
        <v>249.55994258929411</v>
      </c>
      <c r="W51" s="251">
        <v>3.2504250880851933</v>
      </c>
      <c r="X51" s="251">
        <v>262.53488067046072</v>
      </c>
      <c r="Y51" s="251">
        <v>694.2878435116902</v>
      </c>
      <c r="Z51" s="251">
        <v>53426.597734686773</v>
      </c>
      <c r="AA51" s="252">
        <v>13287.690513200538</v>
      </c>
      <c r="AB51" s="273">
        <f>SUM(AC51:AM51)</f>
        <v>322133.99740802555</v>
      </c>
      <c r="AC51" s="251">
        <v>146795.02837474368</v>
      </c>
      <c r="AD51" s="251">
        <v>19818.609218186499</v>
      </c>
      <c r="AE51" s="251">
        <v>38628.774250111994</v>
      </c>
      <c r="AF51" s="251">
        <v>22378.884898378583</v>
      </c>
      <c r="AG51" s="251">
        <v>12855.00584126303</v>
      </c>
      <c r="AH51" s="251">
        <v>2335.5599425892942</v>
      </c>
      <c r="AI51" s="251">
        <v>576.25935478473696</v>
      </c>
      <c r="AJ51" s="251">
        <v>1744.3310778236389</v>
      </c>
      <c r="AK51" s="251">
        <v>1015.9856054705108</v>
      </c>
      <c r="AL51" s="251">
        <v>59557.832080567117</v>
      </c>
      <c r="AM51" s="252">
        <v>16427.726764106512</v>
      </c>
      <c r="AN51" s="276">
        <f>SUM(AO51:AY51)</f>
        <v>1008355.7772225323</v>
      </c>
      <c r="AO51" s="251">
        <v>728473.85662422073</v>
      </c>
      <c r="AP51" s="251">
        <v>74736.351200604404</v>
      </c>
      <c r="AQ51" s="251">
        <v>67022.144525807758</v>
      </c>
      <c r="AR51" s="251">
        <v>41763.368551405263</v>
      </c>
      <c r="AS51" s="251">
        <v>13080.150096267504</v>
      </c>
      <c r="AT51" s="251">
        <v>1332</v>
      </c>
      <c r="AU51" s="251">
        <v>258.42814529256759</v>
      </c>
      <c r="AV51" s="249">
        <v>6430.4259163661345</v>
      </c>
      <c r="AW51" s="251">
        <v>8192.3079064196172</v>
      </c>
      <c r="AX51" s="251">
        <v>44013.476451703034</v>
      </c>
      <c r="AY51" s="252">
        <v>23053.26780444535</v>
      </c>
      <c r="AZ51" s="854">
        <v>-4020.7110098529965</v>
      </c>
      <c r="BA51" s="294">
        <f>SUM(BB51:BL51)+AZ51</f>
        <v>1857175.1726848488</v>
      </c>
      <c r="BB51" s="274">
        <f t="shared" ref="BB51:BL54" si="37">E51+Q51+AC51+AO51</f>
        <v>1096211.6015422614</v>
      </c>
      <c r="BC51" s="274">
        <f t="shared" si="37"/>
        <v>116866.10464273243</v>
      </c>
      <c r="BD51" s="274">
        <f t="shared" si="37"/>
        <v>181976.35558603366</v>
      </c>
      <c r="BE51" s="274">
        <f t="shared" si="37"/>
        <v>95160.957916202242</v>
      </c>
      <c r="BF51" s="274">
        <f t="shared" si="37"/>
        <v>44490.333383204132</v>
      </c>
      <c r="BG51" s="274">
        <f t="shared" si="37"/>
        <v>5714.6798277678827</v>
      </c>
      <c r="BH51" s="274">
        <f t="shared" si="37"/>
        <v>1097.8805045341383</v>
      </c>
      <c r="BI51" s="274">
        <f t="shared" si="37"/>
        <v>9650.3768419485714</v>
      </c>
      <c r="BJ51" s="274">
        <f t="shared" si="37"/>
        <v>19229.667428572717</v>
      </c>
      <c r="BK51" s="274">
        <f t="shared" si="37"/>
        <v>224014.50606263569</v>
      </c>
      <c r="BL51" s="298">
        <f t="shared" si="37"/>
        <v>66783.41995880875</v>
      </c>
    </row>
    <row r="52" spans="1:64" s="255" customFormat="1" ht="16.5" customHeight="1" x14ac:dyDescent="0.25">
      <c r="A52" s="1505"/>
      <c r="B52" s="126">
        <v>7.2</v>
      </c>
      <c r="C52" s="131" t="s">
        <v>21</v>
      </c>
      <c r="D52" s="274">
        <f>SUM(E52:O52)</f>
        <v>156599.68950000004</v>
      </c>
      <c r="E52" s="253">
        <v>126621.99449999999</v>
      </c>
      <c r="F52" s="253">
        <v>3336.4304999999995</v>
      </c>
      <c r="G52" s="253">
        <v>7155.5805</v>
      </c>
      <c r="H52" s="253">
        <v>1368.8999999999999</v>
      </c>
      <c r="I52" s="253">
        <v>4253.067</v>
      </c>
      <c r="J52" s="253">
        <v>1328.3999999999999</v>
      </c>
      <c r="K52" s="253">
        <v>89.1</v>
      </c>
      <c r="L52" s="253">
        <v>190.35</v>
      </c>
      <c r="M52" s="253">
        <v>28.349999999999998</v>
      </c>
      <c r="N52" s="253">
        <v>11381.066999999999</v>
      </c>
      <c r="O52" s="254">
        <v>846.44999999999993</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156599.68950000004</v>
      </c>
      <c r="BB52" s="274">
        <f t="shared" si="37"/>
        <v>126621.99449999999</v>
      </c>
      <c r="BC52" s="274">
        <f t="shared" si="37"/>
        <v>3336.4304999999995</v>
      </c>
      <c r="BD52" s="274">
        <f t="shared" si="37"/>
        <v>7155.5805</v>
      </c>
      <c r="BE52" s="274">
        <f t="shared" si="37"/>
        <v>1368.8999999999999</v>
      </c>
      <c r="BF52" s="274">
        <f t="shared" si="37"/>
        <v>4253.067</v>
      </c>
      <c r="BG52" s="274">
        <f t="shared" si="37"/>
        <v>1328.3999999999999</v>
      </c>
      <c r="BH52" s="274">
        <f t="shared" si="37"/>
        <v>89.1</v>
      </c>
      <c r="BI52" s="274">
        <f t="shared" si="37"/>
        <v>190.35</v>
      </c>
      <c r="BJ52" s="274">
        <f t="shared" si="37"/>
        <v>28.349999999999998</v>
      </c>
      <c r="BK52" s="274">
        <f t="shared" si="37"/>
        <v>11381.066999999999</v>
      </c>
      <c r="BL52" s="300">
        <f t="shared" si="37"/>
        <v>846.44999999999993</v>
      </c>
    </row>
    <row r="53" spans="1:64" ht="16.5" customHeight="1" x14ac:dyDescent="0.25">
      <c r="A53" s="1505"/>
      <c r="B53" s="126">
        <v>7.3</v>
      </c>
      <c r="C53" s="131" t="s">
        <v>158</v>
      </c>
      <c r="D53" s="274">
        <f>SUM(E53:O53)</f>
        <v>-1473.4317759174803</v>
      </c>
      <c r="E53" s="253">
        <v>-1411.0760154365232</v>
      </c>
      <c r="F53" s="253">
        <v>-118.7213680593126</v>
      </c>
      <c r="G53" s="253">
        <v>17.020854040766977</v>
      </c>
      <c r="H53" s="253">
        <v>4.9837577071520407</v>
      </c>
      <c r="I53" s="253">
        <v>8.9812284500168431</v>
      </c>
      <c r="J53" s="253">
        <v>7.0631635227693916</v>
      </c>
      <c r="K53" s="253">
        <v>0.20137876333588334</v>
      </c>
      <c r="L53" s="253">
        <v>0.54480028457615948</v>
      </c>
      <c r="M53" s="253">
        <v>4.1932291500197394</v>
      </c>
      <c r="N53" s="253">
        <v>9.909496800178907</v>
      </c>
      <c r="O53" s="254">
        <v>3.467698859539162</v>
      </c>
      <c r="P53" s="274">
        <f>SUM(Q53:AA53)</f>
        <v>107681.91005957483</v>
      </c>
      <c r="Q53" s="253">
        <v>92432.26350966937</v>
      </c>
      <c r="R53" s="253">
        <v>7776.8204240166788</v>
      </c>
      <c r="S53" s="253">
        <v>4051.2334842996843</v>
      </c>
      <c r="T53" s="253">
        <v>1186.2134562985277</v>
      </c>
      <c r="U53" s="253">
        <v>127.38475940911586</v>
      </c>
      <c r="V53" s="253">
        <v>11.493770897553169</v>
      </c>
      <c r="W53" s="253">
        <v>2.8562446062262978</v>
      </c>
      <c r="X53" s="253">
        <v>129.67111696302877</v>
      </c>
      <c r="Y53" s="253">
        <v>998.05510929203615</v>
      </c>
      <c r="Z53" s="253">
        <v>140.55080246331181</v>
      </c>
      <c r="AA53" s="254">
        <v>825.36738165929569</v>
      </c>
      <c r="AB53" s="274">
        <f>SUM(AC53:AM53)</f>
        <v>66422.289753001372</v>
      </c>
      <c r="AC53" s="253">
        <v>56920.846478148625</v>
      </c>
      <c r="AD53" s="253">
        <v>4789.0550835345157</v>
      </c>
      <c r="AE53" s="253">
        <v>2545.9424744232751</v>
      </c>
      <c r="AF53" s="253">
        <v>745.45968131108998</v>
      </c>
      <c r="AG53" s="253">
        <v>85.530343449064901</v>
      </c>
      <c r="AH53" s="253">
        <v>11.772392648773337</v>
      </c>
      <c r="AI53" s="253">
        <v>1.9177771601426929</v>
      </c>
      <c r="AJ53" s="253">
        <v>81.490046343046586</v>
      </c>
      <c r="AK53" s="253">
        <v>627.21413229062682</v>
      </c>
      <c r="AL53" s="253">
        <v>94.370460504778947</v>
      </c>
      <c r="AM53" s="254">
        <v>518.69088318743854</v>
      </c>
      <c r="AN53" s="289">
        <f>SUM(AO53:AY53)</f>
        <v>449748.38981044374</v>
      </c>
      <c r="AO53" s="253">
        <v>386936.70260181685</v>
      </c>
      <c r="AP53" s="253">
        <v>32555.053152849487</v>
      </c>
      <c r="AQ53" s="253">
        <v>16419.220459376666</v>
      </c>
      <c r="AR53" s="253">
        <v>4807.5975690676669</v>
      </c>
      <c r="AS53" s="253">
        <v>524.10647962339362</v>
      </c>
      <c r="AT53" s="253">
        <v>0</v>
      </c>
      <c r="AU53" s="253">
        <v>11.751612300061739</v>
      </c>
      <c r="AV53" s="253">
        <v>525.54331042157469</v>
      </c>
      <c r="AW53" s="253">
        <v>4045.0117065780528</v>
      </c>
      <c r="AX53" s="253">
        <v>578.27629167714917</v>
      </c>
      <c r="AY53" s="254">
        <v>3345.126626732821</v>
      </c>
      <c r="AZ53" s="524">
        <v>-34244.533492720257</v>
      </c>
      <c r="BA53" s="296">
        <f>SUM(BB53:BL53)+AZ53</f>
        <v>588134.62435438228</v>
      </c>
      <c r="BB53" s="274">
        <f t="shared" si="37"/>
        <v>534878.73657419835</v>
      </c>
      <c r="BC53" s="274">
        <f t="shared" si="37"/>
        <v>45002.207292341365</v>
      </c>
      <c r="BD53" s="274">
        <f t="shared" si="37"/>
        <v>23033.417272140392</v>
      </c>
      <c r="BE53" s="274">
        <f t="shared" si="37"/>
        <v>6744.2544643844367</v>
      </c>
      <c r="BF53" s="274">
        <f t="shared" si="37"/>
        <v>746.00281093159128</v>
      </c>
      <c r="BG53" s="274">
        <f t="shared" si="37"/>
        <v>30.3293270690959</v>
      </c>
      <c r="BH53" s="274">
        <f t="shared" si="37"/>
        <v>16.727012829766615</v>
      </c>
      <c r="BI53" s="274">
        <f t="shared" si="37"/>
        <v>737.24927401222612</v>
      </c>
      <c r="BJ53" s="274">
        <f t="shared" si="37"/>
        <v>5674.4741773107353</v>
      </c>
      <c r="BK53" s="274">
        <f t="shared" si="37"/>
        <v>823.10705144541885</v>
      </c>
      <c r="BL53" s="300">
        <f t="shared" si="37"/>
        <v>4692.6525904390946</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8">
        <f>SUM(D51:D54)</f>
        <v>485411.19271619478</v>
      </c>
      <c r="E55" s="278">
        <f t="shared" ref="E55:BL55" si="38">SUM(E51:E54)</f>
        <v>264106.64714673645</v>
      </c>
      <c r="F55" s="278">
        <f t="shared" si="38"/>
        <v>16073.664102135939</v>
      </c>
      <c r="G55" s="278">
        <f t="shared" si="38"/>
        <v>59395.876321532218</v>
      </c>
      <c r="H55" s="278">
        <f t="shared" si="38"/>
        <v>20423.049160705283</v>
      </c>
      <c r="I55" s="278">
        <f t="shared" si="38"/>
        <v>17893.850982752127</v>
      </c>
      <c r="J55" s="278">
        <f t="shared" si="38"/>
        <v>3133.023106112063</v>
      </c>
      <c r="K55" s="278">
        <f t="shared" si="38"/>
        <v>349.24395813208417</v>
      </c>
      <c r="L55" s="278">
        <f t="shared" si="38"/>
        <v>1403.9797673729142</v>
      </c>
      <c r="M55" s="275">
        <f t="shared" si="38"/>
        <v>9359.6293023209182</v>
      </c>
      <c r="N55" s="278">
        <f t="shared" si="38"/>
        <v>78407.576292478945</v>
      </c>
      <c r="O55" s="283">
        <f t="shared" si="38"/>
        <v>14864.652575915894</v>
      </c>
      <c r="P55" s="278">
        <f t="shared" si="38"/>
        <v>308103.08413160633</v>
      </c>
      <c r="Q55" s="278">
        <f t="shared" si="38"/>
        <v>174479.25139079356</v>
      </c>
      <c r="R55" s="278">
        <f t="shared" si="38"/>
        <v>17232.009677762951</v>
      </c>
      <c r="S55" s="278">
        <f t="shared" si="38"/>
        <v>28153.395326922167</v>
      </c>
      <c r="T55" s="278">
        <f t="shared" si="38"/>
        <v>13155.752519718799</v>
      </c>
      <c r="U55" s="278">
        <f t="shared" si="38"/>
        <v>5050.7594507806079</v>
      </c>
      <c r="V55" s="278">
        <f t="shared" si="38"/>
        <v>261.0537134868473</v>
      </c>
      <c r="W55" s="278">
        <f t="shared" si="38"/>
        <v>6.1066696943114911</v>
      </c>
      <c r="X55" s="278">
        <f t="shared" si="38"/>
        <v>392.20599763348946</v>
      </c>
      <c r="Y55" s="275">
        <f>SUM(Y51:Y54)</f>
        <v>1692.3429528037263</v>
      </c>
      <c r="Z55" s="278">
        <f>SUM(Z51:Z54)</f>
        <v>53567.148537150082</v>
      </c>
      <c r="AA55" s="284">
        <f t="shared" si="38"/>
        <v>14113.057894859834</v>
      </c>
      <c r="AB55" s="278">
        <f t="shared" si="38"/>
        <v>388556.28716102691</v>
      </c>
      <c r="AC55" s="278">
        <f t="shared" si="38"/>
        <v>203715.8748528923</v>
      </c>
      <c r="AD55" s="278">
        <f t="shared" si="38"/>
        <v>24607.664301721015</v>
      </c>
      <c r="AE55" s="278">
        <f t="shared" si="38"/>
        <v>41174.716724535268</v>
      </c>
      <c r="AF55" s="278">
        <f t="shared" si="38"/>
        <v>23124.344579689674</v>
      </c>
      <c r="AG55" s="278">
        <f t="shared" si="38"/>
        <v>12940.536184712095</v>
      </c>
      <c r="AH55" s="278">
        <f t="shared" si="38"/>
        <v>2347.3323352380676</v>
      </c>
      <c r="AI55" s="278">
        <f t="shared" si="38"/>
        <v>578.17713194487965</v>
      </c>
      <c r="AJ55" s="278">
        <f t="shared" si="38"/>
        <v>1825.8211241666854</v>
      </c>
      <c r="AK55" s="275">
        <f t="shared" si="38"/>
        <v>1643.1997377611376</v>
      </c>
      <c r="AL55" s="278">
        <f t="shared" si="38"/>
        <v>59652.2025410719</v>
      </c>
      <c r="AM55" s="284">
        <f t="shared" si="38"/>
        <v>16946.417647293951</v>
      </c>
      <c r="AN55" s="849">
        <f t="shared" si="38"/>
        <v>1458104.1670329762</v>
      </c>
      <c r="AO55" s="278">
        <f t="shared" si="38"/>
        <v>1115410.5592260375</v>
      </c>
      <c r="AP55" s="278">
        <f t="shared" si="38"/>
        <v>107291.40435345389</v>
      </c>
      <c r="AQ55" s="278">
        <f t="shared" si="38"/>
        <v>83441.364985184424</v>
      </c>
      <c r="AR55" s="278">
        <f t="shared" si="38"/>
        <v>46570.966120472927</v>
      </c>
      <c r="AS55" s="278">
        <f t="shared" si="38"/>
        <v>13604.256575890897</v>
      </c>
      <c r="AT55" s="278">
        <f t="shared" si="38"/>
        <v>1332</v>
      </c>
      <c r="AU55" s="278">
        <f t="shared" si="38"/>
        <v>270.17975759262936</v>
      </c>
      <c r="AV55" s="275">
        <f t="shared" si="38"/>
        <v>6955.969226787709</v>
      </c>
      <c r="AW55" s="275">
        <f>SUM(AW51:AW54)</f>
        <v>12237.31961299767</v>
      </c>
      <c r="AX55" s="278">
        <f t="shared" si="38"/>
        <v>44591.752743380181</v>
      </c>
      <c r="AY55" s="284">
        <f t="shared" si="38"/>
        <v>26398.394431178171</v>
      </c>
      <c r="AZ55" s="305">
        <f t="shared" si="38"/>
        <v>-38265.244502573252</v>
      </c>
      <c r="BA55" s="297">
        <f t="shared" si="38"/>
        <v>2601909.4865392311</v>
      </c>
      <c r="BB55" s="275">
        <f t="shared" si="38"/>
        <v>1757712.3326164598</v>
      </c>
      <c r="BC55" s="275">
        <f t="shared" si="38"/>
        <v>165204.7424350738</v>
      </c>
      <c r="BD55" s="275">
        <f t="shared" si="38"/>
        <v>212165.35335817406</v>
      </c>
      <c r="BE55" s="275">
        <f t="shared" si="38"/>
        <v>103274.11238058667</v>
      </c>
      <c r="BF55" s="275">
        <f t="shared" si="38"/>
        <v>49489.403194135724</v>
      </c>
      <c r="BG55" s="275">
        <f t="shared" si="38"/>
        <v>7073.4091548369779</v>
      </c>
      <c r="BH55" s="275">
        <f t="shared" si="38"/>
        <v>1203.7075173639048</v>
      </c>
      <c r="BI55" s="275">
        <f t="shared" si="38"/>
        <v>10577.976115960799</v>
      </c>
      <c r="BJ55" s="275">
        <f>SUM(BJ51:BJ54)</f>
        <v>24932.49160588345</v>
      </c>
      <c r="BK55" s="275">
        <f t="shared" si="38"/>
        <v>236218.68011408113</v>
      </c>
      <c r="BL55" s="299">
        <f t="shared" si="38"/>
        <v>72322.522549247835</v>
      </c>
    </row>
    <row r="56" spans="1:64" ht="14.85" customHeight="1" x14ac:dyDescent="0.25">
      <c r="A56" s="1492" t="s">
        <v>29</v>
      </c>
      <c r="B56" s="124">
        <v>8.1</v>
      </c>
      <c r="C56" s="311" t="s">
        <v>22</v>
      </c>
      <c r="D56" s="273">
        <f t="shared" ref="D56:D62" si="39">SUM(E56:O56)</f>
        <v>5182730.4050501669</v>
      </c>
      <c r="E56" s="251">
        <v>2076173.8573891574</v>
      </c>
      <c r="F56" s="251">
        <v>261464.95393129392</v>
      </c>
      <c r="G56" s="251">
        <v>1514650.3357817188</v>
      </c>
      <c r="H56" s="251">
        <v>698770.73820386094</v>
      </c>
      <c r="I56" s="251">
        <v>18293.76559878391</v>
      </c>
      <c r="J56" s="251">
        <v>36429.640537820975</v>
      </c>
      <c r="K56" s="251">
        <v>0</v>
      </c>
      <c r="L56" s="251">
        <v>173032.92195716107</v>
      </c>
      <c r="M56" s="251">
        <v>36188.82496744446</v>
      </c>
      <c r="N56" s="251">
        <v>1552.5610732795528</v>
      </c>
      <c r="O56" s="252">
        <v>366172.80560964521</v>
      </c>
      <c r="P56" s="276">
        <f t="shared" ref="P56:P62" si="40">SUM(Q56:AA56)</f>
        <v>5626782.5638218168</v>
      </c>
      <c r="Q56" s="251">
        <v>2341234.1112179882</v>
      </c>
      <c r="R56" s="251">
        <v>319632.98901745031</v>
      </c>
      <c r="S56" s="251">
        <v>1554369.2547080293</v>
      </c>
      <c r="T56" s="251">
        <v>804561.23724810814</v>
      </c>
      <c r="U56" s="251">
        <v>38577.265949025299</v>
      </c>
      <c r="V56" s="251">
        <v>51130.241959578292</v>
      </c>
      <c r="W56" s="251">
        <v>0.13283074159083699</v>
      </c>
      <c r="X56" s="251">
        <v>170932.56915484194</v>
      </c>
      <c r="Y56" s="251">
        <v>21761.90781915457</v>
      </c>
      <c r="Z56" s="251">
        <v>9923.0490262979965</v>
      </c>
      <c r="AA56" s="252">
        <v>314659.8048906012</v>
      </c>
      <c r="AB56" s="273">
        <f t="shared" ref="AB56:AB62" si="41">SUM(AC56:AM56)</f>
        <v>5583320.348593344</v>
      </c>
      <c r="AC56" s="251">
        <v>2428270.4506417741</v>
      </c>
      <c r="AD56" s="251">
        <v>345303.73896525835</v>
      </c>
      <c r="AE56" s="251">
        <v>1551116.0855160796</v>
      </c>
      <c r="AF56" s="251">
        <v>653078.63524376054</v>
      </c>
      <c r="AG56" s="251">
        <v>14080.877913982293</v>
      </c>
      <c r="AH56" s="251">
        <v>50398.389117160594</v>
      </c>
      <c r="AI56" s="251">
        <v>0</v>
      </c>
      <c r="AJ56" s="251">
        <v>169400.92997253686</v>
      </c>
      <c r="AK56" s="251">
        <v>39927.204915503324</v>
      </c>
      <c r="AL56" s="251">
        <v>3448.9196033988933</v>
      </c>
      <c r="AM56" s="252">
        <v>328295.11670388945</v>
      </c>
      <c r="AN56" s="276">
        <f t="shared" ref="AN56:AN62" si="42">SUM(AO56:AY56)</f>
        <v>25893540.89447863</v>
      </c>
      <c r="AO56" s="251">
        <v>12148190.245372402</v>
      </c>
      <c r="AP56" s="251">
        <v>2037730.5648619283</v>
      </c>
      <c r="AQ56" s="251">
        <v>5813620.4060816243</v>
      </c>
      <c r="AR56" s="251">
        <v>2829039.5726912394</v>
      </c>
      <c r="AS56" s="251">
        <v>82578.187952857625</v>
      </c>
      <c r="AT56" s="251">
        <v>302523.62744012329</v>
      </c>
      <c r="AU56" s="251">
        <v>17339.094628887113</v>
      </c>
      <c r="AV56" s="249">
        <v>1498162.6535933912</v>
      </c>
      <c r="AW56" s="251">
        <v>501677.27813284035</v>
      </c>
      <c r="AX56" s="251">
        <v>11027.346278493904</v>
      </c>
      <c r="AY56" s="252">
        <v>651651.91744484229</v>
      </c>
      <c r="AZ56" s="854">
        <v>-1888.5884088294424</v>
      </c>
      <c r="BA56" s="294">
        <f t="shared" ref="BA56:BA62" si="43">SUM(BB56:BL56)+AZ56</f>
        <v>42284485.623535134</v>
      </c>
      <c r="BB56" s="273">
        <f t="shared" ref="BB56:BL62" si="44">E56+Q56+AC56+AO56</f>
        <v>18993868.664621323</v>
      </c>
      <c r="BC56" s="273">
        <f t="shared" si="44"/>
        <v>2964132.2467759307</v>
      </c>
      <c r="BD56" s="273">
        <f t="shared" si="44"/>
        <v>10433756.082087452</v>
      </c>
      <c r="BE56" s="273">
        <f t="shared" si="44"/>
        <v>4985450.1833869684</v>
      </c>
      <c r="BF56" s="273">
        <f t="shared" si="44"/>
        <v>153530.09741464912</v>
      </c>
      <c r="BG56" s="273">
        <f t="shared" si="44"/>
        <v>440481.89905468316</v>
      </c>
      <c r="BH56" s="273">
        <f t="shared" si="44"/>
        <v>17339.227459628702</v>
      </c>
      <c r="BI56" s="273">
        <f t="shared" si="44"/>
        <v>2011529.0746779311</v>
      </c>
      <c r="BJ56" s="273">
        <f t="shared" si="44"/>
        <v>599555.21583494265</v>
      </c>
      <c r="BK56" s="273">
        <f t="shared" si="44"/>
        <v>25951.875981470344</v>
      </c>
      <c r="BL56" s="298">
        <f t="shared" si="44"/>
        <v>1660779.644648978</v>
      </c>
    </row>
    <row r="57" spans="1:64" ht="14.85" customHeight="1" x14ac:dyDescent="0.25">
      <c r="A57" s="1493"/>
      <c r="B57" s="126" t="s">
        <v>115</v>
      </c>
      <c r="C57" s="131" t="s">
        <v>446</v>
      </c>
      <c r="D57" s="274">
        <f t="shared" si="39"/>
        <v>8016</v>
      </c>
      <c r="E57" s="253">
        <v>8016</v>
      </c>
      <c r="F57" s="253">
        <v>0</v>
      </c>
      <c r="G57" s="253">
        <v>0</v>
      </c>
      <c r="H57" s="253">
        <v>0</v>
      </c>
      <c r="I57" s="253">
        <v>0</v>
      </c>
      <c r="J57" s="253">
        <v>0</v>
      </c>
      <c r="K57" s="253">
        <v>0</v>
      </c>
      <c r="L57" s="253">
        <v>0</v>
      </c>
      <c r="M57" s="253">
        <v>0</v>
      </c>
      <c r="N57" s="253">
        <v>0</v>
      </c>
      <c r="O57" s="254">
        <v>0</v>
      </c>
      <c r="P57" s="274">
        <f t="shared" si="40"/>
        <v>155755.68</v>
      </c>
      <c r="Q57" s="253">
        <v>55473.599999999999</v>
      </c>
      <c r="R57" s="253">
        <v>26294.400000000001</v>
      </c>
      <c r="S57" s="253">
        <v>57955.68</v>
      </c>
      <c r="T57" s="253">
        <v>0</v>
      </c>
      <c r="U57" s="253">
        <v>0</v>
      </c>
      <c r="V57" s="253">
        <v>0</v>
      </c>
      <c r="W57" s="253">
        <v>0</v>
      </c>
      <c r="X57" s="253">
        <v>16032</v>
      </c>
      <c r="Y57" s="253">
        <v>0</v>
      </c>
      <c r="Z57" s="253">
        <v>0</v>
      </c>
      <c r="AA57" s="254">
        <v>0</v>
      </c>
      <c r="AB57" s="274">
        <f t="shared" si="41"/>
        <v>241295.87</v>
      </c>
      <c r="AC57" s="253">
        <v>176246.03</v>
      </c>
      <c r="AD57" s="253">
        <v>8016</v>
      </c>
      <c r="AE57" s="253">
        <v>41001.839999999997</v>
      </c>
      <c r="AF57" s="253">
        <v>8016</v>
      </c>
      <c r="AG57" s="253">
        <v>0</v>
      </c>
      <c r="AH57" s="253">
        <v>0</v>
      </c>
      <c r="AI57" s="253">
        <v>0</v>
      </c>
      <c r="AJ57" s="253">
        <v>8016</v>
      </c>
      <c r="AK57" s="253">
        <v>0</v>
      </c>
      <c r="AL57" s="253">
        <v>0</v>
      </c>
      <c r="AM57" s="254">
        <v>0</v>
      </c>
      <c r="AN57" s="289">
        <f t="shared" si="42"/>
        <v>503980.94000000006</v>
      </c>
      <c r="AO57" s="253">
        <v>265690.02</v>
      </c>
      <c r="AP57" s="253">
        <v>28138.32</v>
      </c>
      <c r="AQ57" s="253">
        <v>77121.47</v>
      </c>
      <c r="AR57" s="253">
        <v>94485.13</v>
      </c>
      <c r="AS57" s="253">
        <v>0</v>
      </c>
      <c r="AT57" s="253">
        <v>0</v>
      </c>
      <c r="AU57" s="253">
        <v>0</v>
      </c>
      <c r="AV57" s="253">
        <v>23127.599999999999</v>
      </c>
      <c r="AW57" s="253">
        <v>0</v>
      </c>
      <c r="AX57" s="253">
        <v>0</v>
      </c>
      <c r="AY57" s="254">
        <v>15418.4</v>
      </c>
      <c r="AZ57" s="524">
        <v>0</v>
      </c>
      <c r="BA57" s="296">
        <f t="shared" si="43"/>
        <v>909048.49</v>
      </c>
      <c r="BB57" s="274">
        <f t="shared" si="44"/>
        <v>505425.65</v>
      </c>
      <c r="BC57" s="274">
        <f t="shared" si="44"/>
        <v>62448.72</v>
      </c>
      <c r="BD57" s="274">
        <f t="shared" si="44"/>
        <v>176078.99</v>
      </c>
      <c r="BE57" s="274">
        <f t="shared" si="44"/>
        <v>102501.13</v>
      </c>
      <c r="BF57" s="274">
        <f t="shared" si="44"/>
        <v>0</v>
      </c>
      <c r="BG57" s="274">
        <f t="shared" si="44"/>
        <v>0</v>
      </c>
      <c r="BH57" s="274">
        <f t="shared" si="44"/>
        <v>0</v>
      </c>
      <c r="BI57" s="274">
        <f t="shared" si="44"/>
        <v>47175.6</v>
      </c>
      <c r="BJ57" s="274">
        <f t="shared" si="44"/>
        <v>0</v>
      </c>
      <c r="BK57" s="274">
        <f t="shared" si="44"/>
        <v>0</v>
      </c>
      <c r="BL57" s="300">
        <f t="shared" si="44"/>
        <v>15418.4</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-18830.964905565324</v>
      </c>
      <c r="E59" s="253">
        <v>-6658.256234590026</v>
      </c>
      <c r="F59" s="253">
        <v>-838.51391030858053</v>
      </c>
      <c r="G59" s="253">
        <v>-4490.9649252285299</v>
      </c>
      <c r="H59" s="253">
        <v>-2071.8675471919855</v>
      </c>
      <c r="I59" s="253">
        <v>-2825.5109496137334</v>
      </c>
      <c r="J59" s="253">
        <v>0</v>
      </c>
      <c r="K59" s="253">
        <v>0</v>
      </c>
      <c r="L59" s="253">
        <v>-513.04566147166804</v>
      </c>
      <c r="M59" s="253">
        <v>-107.30050347240621</v>
      </c>
      <c r="N59" s="253">
        <v>-239.79635514664298</v>
      </c>
      <c r="O59" s="254">
        <v>-1085.7088185417545</v>
      </c>
      <c r="P59" s="274">
        <f t="shared" si="40"/>
        <v>-18978.248449215302</v>
      </c>
      <c r="Q59" s="253">
        <v>-6321.3963592229893</v>
      </c>
      <c r="R59" s="253">
        <v>-863.01784318840578</v>
      </c>
      <c r="S59" s="253">
        <v>-3832.9079402510383</v>
      </c>
      <c r="T59" s="253">
        <v>-1983.9617551144447</v>
      </c>
      <c r="U59" s="253">
        <v>-3758.9685164104658</v>
      </c>
      <c r="V59" s="253">
        <v>0</v>
      </c>
      <c r="W59" s="253">
        <v>-1.2943026504552637E-2</v>
      </c>
      <c r="X59" s="253">
        <v>-421.50139008260908</v>
      </c>
      <c r="Y59" s="253">
        <v>-53.662531616862566</v>
      </c>
      <c r="Z59" s="253">
        <v>-966.90182570063996</v>
      </c>
      <c r="AA59" s="254">
        <v>-775.91734460134649</v>
      </c>
      <c r="AB59" s="274">
        <f t="shared" si="41"/>
        <v>-24564.598675661004</v>
      </c>
      <c r="AC59" s="253">
        <v>-8253.1511376968392</v>
      </c>
      <c r="AD59" s="253">
        <v>-1173.6106022864551</v>
      </c>
      <c r="AE59" s="253">
        <v>-6158.6290695148355</v>
      </c>
      <c r="AF59" s="253">
        <v>-2593.0161547857952</v>
      </c>
      <c r="AG59" s="253">
        <v>-3415.1024790788542</v>
      </c>
      <c r="AH59" s="253">
        <v>0</v>
      </c>
      <c r="AI59" s="253">
        <v>0</v>
      </c>
      <c r="AJ59" s="253">
        <v>-672.5979451013161</v>
      </c>
      <c r="AK59" s="253">
        <v>-158.52897610515129</v>
      </c>
      <c r="AL59" s="253">
        <v>-836.48292099850323</v>
      </c>
      <c r="AM59" s="254">
        <v>-1303.4793900932566</v>
      </c>
      <c r="AN59" s="289">
        <f t="shared" si="42"/>
        <v>-197827.14890239318</v>
      </c>
      <c r="AO59" s="253">
        <v>-105590.66362423029</v>
      </c>
      <c r="AP59" s="253">
        <v>-17711.71823005582</v>
      </c>
      <c r="AQ59" s="253">
        <v>-33626.395008531079</v>
      </c>
      <c r="AR59" s="253">
        <v>-16363.36663235971</v>
      </c>
      <c r="AS59" s="253">
        <v>-6846.6828247114881</v>
      </c>
      <c r="AT59" s="253">
        <v>0</v>
      </c>
      <c r="AU59" s="253">
        <v>-1437.6106370779291</v>
      </c>
      <c r="AV59" s="253">
        <v>-8665.4796250646632</v>
      </c>
      <c r="AW59" s="253">
        <v>-2901.7371522317353</v>
      </c>
      <c r="AX59" s="253">
        <v>-914.29400715613122</v>
      </c>
      <c r="AY59" s="254">
        <v>-3769.2011609743354</v>
      </c>
      <c r="AZ59" s="524">
        <v>0</v>
      </c>
      <c r="BA59" s="296">
        <f t="shared" si="43"/>
        <v>-260200.96093283477</v>
      </c>
      <c r="BB59" s="274">
        <f t="shared" si="44"/>
        <v>-126823.46735574014</v>
      </c>
      <c r="BC59" s="274">
        <f t="shared" si="44"/>
        <v>-20586.860585839262</v>
      </c>
      <c r="BD59" s="274">
        <f t="shared" si="44"/>
        <v>-48108.896943525484</v>
      </c>
      <c r="BE59" s="274">
        <f t="shared" si="44"/>
        <v>-23012.212089451936</v>
      </c>
      <c r="BF59" s="274">
        <f t="shared" si="44"/>
        <v>-16846.264769814541</v>
      </c>
      <c r="BG59" s="274">
        <f t="shared" si="44"/>
        <v>0</v>
      </c>
      <c r="BH59" s="274">
        <f t="shared" si="44"/>
        <v>-1437.6235801044336</v>
      </c>
      <c r="BI59" s="274">
        <f t="shared" si="44"/>
        <v>-10272.624621720257</v>
      </c>
      <c r="BJ59" s="274">
        <f t="shared" si="44"/>
        <v>-3221.2291634261555</v>
      </c>
      <c r="BK59" s="274">
        <f t="shared" si="44"/>
        <v>-2957.4751090019172</v>
      </c>
      <c r="BL59" s="300">
        <f t="shared" si="44"/>
        <v>-6934.3067142106929</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4">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5171915.4401446013</v>
      </c>
      <c r="E63" s="275">
        <f t="shared" ref="E63:BL63" si="45">SUM(E56:E62)</f>
        <v>2077531.6011545674</v>
      </c>
      <c r="F63" s="275">
        <f t="shared" si="45"/>
        <v>260626.44002098535</v>
      </c>
      <c r="G63" s="275">
        <f t="shared" si="45"/>
        <v>1510159.3708564902</v>
      </c>
      <c r="H63" s="275">
        <f t="shared" si="45"/>
        <v>696698.87065666891</v>
      </c>
      <c r="I63" s="275">
        <f t="shared" si="45"/>
        <v>15468.254649170176</v>
      </c>
      <c r="J63" s="275">
        <f t="shared" si="45"/>
        <v>36429.640537820975</v>
      </c>
      <c r="K63" s="275">
        <f t="shared" si="45"/>
        <v>0</v>
      </c>
      <c r="L63" s="275">
        <f t="shared" si="45"/>
        <v>172519.87629568941</v>
      </c>
      <c r="M63" s="275">
        <f>SUM(M56:M62)</f>
        <v>36081.524463972055</v>
      </c>
      <c r="N63" s="275">
        <f t="shared" si="45"/>
        <v>1312.7647181329098</v>
      </c>
      <c r="O63" s="283">
        <f t="shared" si="45"/>
        <v>365087.09679110342</v>
      </c>
      <c r="P63" s="275">
        <f t="shared" si="45"/>
        <v>5763559.9953726009</v>
      </c>
      <c r="Q63" s="275">
        <f t="shared" si="45"/>
        <v>2390386.3148587653</v>
      </c>
      <c r="R63" s="275">
        <f t="shared" si="45"/>
        <v>345064.37117426191</v>
      </c>
      <c r="S63" s="275">
        <f t="shared" si="45"/>
        <v>1608492.0267677782</v>
      </c>
      <c r="T63" s="275">
        <f t="shared" si="45"/>
        <v>802577.27549299365</v>
      </c>
      <c r="U63" s="275">
        <f t="shared" si="45"/>
        <v>34818.297432614832</v>
      </c>
      <c r="V63" s="275">
        <f t="shared" si="45"/>
        <v>51130.241959578292</v>
      </c>
      <c r="W63" s="275">
        <f t="shared" si="45"/>
        <v>0.11988771508628436</v>
      </c>
      <c r="X63" s="275">
        <f t="shared" si="45"/>
        <v>186543.06776475933</v>
      </c>
      <c r="Y63" s="275">
        <f>SUM(Y56:Y62)</f>
        <v>21708.245287537709</v>
      </c>
      <c r="Z63" s="275">
        <f t="shared" si="45"/>
        <v>8956.1472005973574</v>
      </c>
      <c r="AA63" s="283">
        <f t="shared" si="45"/>
        <v>313883.88754599984</v>
      </c>
      <c r="AB63" s="275">
        <f t="shared" si="45"/>
        <v>5800051.6199176833</v>
      </c>
      <c r="AC63" s="275">
        <f t="shared" si="45"/>
        <v>2596263.3295040769</v>
      </c>
      <c r="AD63" s="275">
        <f t="shared" si="45"/>
        <v>352146.12836297188</v>
      </c>
      <c r="AE63" s="275">
        <f t="shared" si="45"/>
        <v>1585959.2964465648</v>
      </c>
      <c r="AF63" s="275">
        <f t="shared" si="45"/>
        <v>658501.61908897478</v>
      </c>
      <c r="AG63" s="275">
        <f t="shared" si="45"/>
        <v>10665.775434903439</v>
      </c>
      <c r="AH63" s="275">
        <f t="shared" si="45"/>
        <v>50398.389117160594</v>
      </c>
      <c r="AI63" s="275">
        <f t="shared" si="45"/>
        <v>0</v>
      </c>
      <c r="AJ63" s="275">
        <f t="shared" si="45"/>
        <v>176744.33202743554</v>
      </c>
      <c r="AK63" s="275">
        <f>SUM(AK56:AK62)</f>
        <v>39768.67593939817</v>
      </c>
      <c r="AL63" s="275">
        <f t="shared" si="45"/>
        <v>2612.4366824003901</v>
      </c>
      <c r="AM63" s="283">
        <f t="shared" si="45"/>
        <v>326991.63731379621</v>
      </c>
      <c r="AN63" s="277">
        <f t="shared" si="45"/>
        <v>26199694.685576238</v>
      </c>
      <c r="AO63" s="275">
        <f t="shared" si="45"/>
        <v>12308289.60174817</v>
      </c>
      <c r="AP63" s="275">
        <f t="shared" si="45"/>
        <v>2048157.1666318725</v>
      </c>
      <c r="AQ63" s="275">
        <f t="shared" si="45"/>
        <v>5857115.4810730927</v>
      </c>
      <c r="AR63" s="275">
        <f t="shared" si="45"/>
        <v>2907161.3360588797</v>
      </c>
      <c r="AS63" s="275">
        <f t="shared" si="45"/>
        <v>75731.505128146135</v>
      </c>
      <c r="AT63" s="275">
        <f t="shared" si="45"/>
        <v>302523.62744012329</v>
      </c>
      <c r="AU63" s="275">
        <f t="shared" si="45"/>
        <v>15901.483991809184</v>
      </c>
      <c r="AV63" s="275">
        <f t="shared" si="45"/>
        <v>1512624.7739683266</v>
      </c>
      <c r="AW63" s="275">
        <f>SUM(AW56:AW62)</f>
        <v>498775.54098060861</v>
      </c>
      <c r="AX63" s="275">
        <f t="shared" si="45"/>
        <v>10113.052271337772</v>
      </c>
      <c r="AY63" s="283">
        <f t="shared" si="45"/>
        <v>663301.11628386797</v>
      </c>
      <c r="AZ63" s="299">
        <f t="shared" si="45"/>
        <v>-1888.5884088294424</v>
      </c>
      <c r="BA63" s="297">
        <f t="shared" si="45"/>
        <v>42933333.1526023</v>
      </c>
      <c r="BB63" s="275">
        <f t="shared" si="45"/>
        <v>19372470.847265583</v>
      </c>
      <c r="BC63" s="275">
        <f t="shared" si="45"/>
        <v>3005994.1061900915</v>
      </c>
      <c r="BD63" s="275">
        <f t="shared" si="45"/>
        <v>10561726.175143925</v>
      </c>
      <c r="BE63" s="275">
        <f t="shared" si="45"/>
        <v>5064939.1012975164</v>
      </c>
      <c r="BF63" s="275">
        <f t="shared" si="45"/>
        <v>136683.83264483459</v>
      </c>
      <c r="BG63" s="275">
        <f t="shared" si="45"/>
        <v>440481.89905468316</v>
      </c>
      <c r="BH63" s="275">
        <f t="shared" si="45"/>
        <v>15901.603879524269</v>
      </c>
      <c r="BI63" s="275">
        <f t="shared" si="45"/>
        <v>2048432.050056211</v>
      </c>
      <c r="BJ63" s="275">
        <f>SUM(BJ56:BJ62)</f>
        <v>596333.98667151644</v>
      </c>
      <c r="BK63" s="275">
        <f t="shared" si="45"/>
        <v>22994.400872468428</v>
      </c>
      <c r="BL63" s="299">
        <f t="shared" si="45"/>
        <v>1669263.7379347673</v>
      </c>
    </row>
    <row r="64" spans="1:64" ht="24.75" customHeight="1" x14ac:dyDescent="0.25">
      <c r="A64" s="1492" t="s">
        <v>3</v>
      </c>
      <c r="B64" s="124">
        <v>9.1</v>
      </c>
      <c r="C64" s="131" t="s">
        <v>188</v>
      </c>
      <c r="D64" s="273">
        <f>SUM(E64:M64)</f>
        <v>343734.81131880765</v>
      </c>
      <c r="E64" s="251">
        <v>42239.569561171011</v>
      </c>
      <c r="F64" s="251">
        <v>1427.5790109496747</v>
      </c>
      <c r="G64" s="251">
        <v>25646.371530509699</v>
      </c>
      <c r="H64" s="251">
        <v>8069.1412093119061</v>
      </c>
      <c r="I64" s="251">
        <v>996.97122206258211</v>
      </c>
      <c r="J64" s="251">
        <v>275.31048640985102</v>
      </c>
      <c r="K64" s="251">
        <v>11.526375679454134</v>
      </c>
      <c r="L64" s="251">
        <v>155.54904979746081</v>
      </c>
      <c r="M64" s="251">
        <v>264912.79287291603</v>
      </c>
      <c r="N64" s="301"/>
      <c r="O64" s="1119"/>
      <c r="P64" s="273">
        <f>SUM(Q64:Y64)</f>
        <v>402368.75582041359</v>
      </c>
      <c r="Q64" s="251">
        <v>45578.135118251346</v>
      </c>
      <c r="R64" s="251">
        <v>1484.7713678283012</v>
      </c>
      <c r="S64" s="251">
        <v>52580.414933720342</v>
      </c>
      <c r="T64" s="251">
        <v>7059.3360203066159</v>
      </c>
      <c r="U64" s="251">
        <v>1128.1132813238351</v>
      </c>
      <c r="V64" s="251">
        <v>8132.3104864098514</v>
      </c>
      <c r="W64" s="251">
        <v>11.575750658978524</v>
      </c>
      <c r="X64" s="251">
        <v>156.63070267115671</v>
      </c>
      <c r="Y64" s="251">
        <v>286237.46815924317</v>
      </c>
      <c r="Z64" s="301"/>
      <c r="AA64" s="1119"/>
      <c r="AB64" s="273">
        <f>SUM(AC64:AK64)</f>
        <v>1203719.4175739526</v>
      </c>
      <c r="AC64" s="251">
        <v>145114.14102093739</v>
      </c>
      <c r="AD64" s="251">
        <v>2081.2454622601863</v>
      </c>
      <c r="AE64" s="251">
        <v>123289.03576029549</v>
      </c>
      <c r="AF64" s="251">
        <v>16880.281565695521</v>
      </c>
      <c r="AG64" s="251">
        <v>4933.5394315154208</v>
      </c>
      <c r="AH64" s="251">
        <v>8816.1104864098506</v>
      </c>
      <c r="AI64" s="251">
        <v>11.702573903389082</v>
      </c>
      <c r="AJ64" s="251">
        <v>159.40900715025725</v>
      </c>
      <c r="AK64" s="251">
        <v>902433.95226578508</v>
      </c>
      <c r="AL64" s="301"/>
      <c r="AM64" s="1119"/>
      <c r="AN64" s="276">
        <f>SUM(AO64:AW64)</f>
        <v>2945935.0561806965</v>
      </c>
      <c r="AO64" s="251">
        <v>62976.384908452521</v>
      </c>
      <c r="AP64" s="251">
        <v>1068.3858931789632</v>
      </c>
      <c r="AQ64" s="251">
        <v>254653.843445373</v>
      </c>
      <c r="AR64" s="251">
        <v>43836.240582225873</v>
      </c>
      <c r="AS64" s="251">
        <v>14747.783378521808</v>
      </c>
      <c r="AT64" s="251">
        <v>3.7</v>
      </c>
      <c r="AU64" s="251">
        <v>4.8488731999514521</v>
      </c>
      <c r="AV64" s="249">
        <v>2428.7237935374442</v>
      </c>
      <c r="AW64" s="251">
        <v>2566215.1453062068</v>
      </c>
      <c r="AX64" s="301"/>
      <c r="AY64" s="1119"/>
      <c r="AZ64" s="854">
        <v>-60250.283606029639</v>
      </c>
      <c r="BA64" s="294">
        <f>SUM(BB64:BJ64)+AZ64</f>
        <v>4835507.7572878404</v>
      </c>
      <c r="BB64" s="274">
        <f t="shared" ref="BB64:BJ71" si="46">E64+Q64+AC64+AO64</f>
        <v>295908.23060881224</v>
      </c>
      <c r="BC64" s="274">
        <f t="shared" si="46"/>
        <v>6061.9817342171264</v>
      </c>
      <c r="BD64" s="274">
        <f t="shared" si="46"/>
        <v>456169.6656698985</v>
      </c>
      <c r="BE64" s="274">
        <f t="shared" si="46"/>
        <v>75844.99937753992</v>
      </c>
      <c r="BF64" s="274">
        <f t="shared" si="46"/>
        <v>21806.407313423646</v>
      </c>
      <c r="BG64" s="274">
        <f t="shared" si="46"/>
        <v>17227.431459229552</v>
      </c>
      <c r="BH64" s="274">
        <f t="shared" si="46"/>
        <v>39.65357344177319</v>
      </c>
      <c r="BI64" s="274">
        <f t="shared" si="46"/>
        <v>2900.3125531563192</v>
      </c>
      <c r="BJ64" s="274">
        <f t="shared" si="46"/>
        <v>4019799.3586041508</v>
      </c>
      <c r="BK64" s="301"/>
      <c r="BL64" s="302"/>
    </row>
    <row r="65" spans="1:64" x14ac:dyDescent="0.25">
      <c r="A65" s="1493"/>
      <c r="B65" s="126" t="s">
        <v>109</v>
      </c>
      <c r="C65" s="131" t="s">
        <v>189</v>
      </c>
      <c r="D65" s="274">
        <f>SUM(E65:M65)</f>
        <v>131813.41982395289</v>
      </c>
      <c r="E65" s="253">
        <v>5992.0695510767591</v>
      </c>
      <c r="F65" s="253">
        <v>329.28635331454723</v>
      </c>
      <c r="G65" s="253">
        <v>53269.784829695782</v>
      </c>
      <c r="H65" s="253">
        <v>317.11002817653599</v>
      </c>
      <c r="I65" s="253">
        <v>71539.77128162283</v>
      </c>
      <c r="J65" s="253">
        <v>61.354408412235998</v>
      </c>
      <c r="K65" s="253">
        <v>2.568714218525272</v>
      </c>
      <c r="L65" s="253">
        <v>34.664934321467094</v>
      </c>
      <c r="M65" s="253">
        <v>266.80972311418736</v>
      </c>
      <c r="N65" s="303"/>
      <c r="O65" s="375"/>
      <c r="P65" s="274">
        <f>SUM(Q65:Y65)</f>
        <v>171460.89787262829</v>
      </c>
      <c r="Q65" s="253">
        <v>15298.390462834064</v>
      </c>
      <c r="R65" s="253">
        <v>330.88920835698417</v>
      </c>
      <c r="S65" s="253">
        <v>81592.625869610987</v>
      </c>
      <c r="T65" s="253">
        <v>1664.195139514095</v>
      </c>
      <c r="U65" s="253">
        <v>72207.292022259076</v>
      </c>
      <c r="V65" s="253">
        <v>61.354408412235998</v>
      </c>
      <c r="W65" s="253">
        <v>2.5797176957214711</v>
      </c>
      <c r="X65" s="253">
        <v>34.905986426086933</v>
      </c>
      <c r="Y65" s="253">
        <v>268.66505751907277</v>
      </c>
      <c r="Z65" s="303"/>
      <c r="AA65" s="375"/>
      <c r="AB65" s="274">
        <f>SUM(AC65:AK65)</f>
        <v>231244.06008720523</v>
      </c>
      <c r="AC65" s="253">
        <v>16673.764122378099</v>
      </c>
      <c r="AD65" s="253">
        <v>335.00625870839264</v>
      </c>
      <c r="AE65" s="253">
        <v>91485.229896181336</v>
      </c>
      <c r="AF65" s="253">
        <v>524.77912918679169</v>
      </c>
      <c r="AG65" s="253">
        <v>121852.36252545829</v>
      </c>
      <c r="AH65" s="253">
        <v>61.354408412235998</v>
      </c>
      <c r="AI65" s="253">
        <v>2.6079809312966917</v>
      </c>
      <c r="AJ65" s="253">
        <v>35.525146378645076</v>
      </c>
      <c r="AK65" s="253">
        <v>273.43061957014891</v>
      </c>
      <c r="AL65" s="303"/>
      <c r="AM65" s="375"/>
      <c r="AN65" s="289">
        <f>SUM(AO65:AW65)</f>
        <v>343790.41354883357</v>
      </c>
      <c r="AO65" s="253">
        <v>1870.8960761997955</v>
      </c>
      <c r="AP65" s="253">
        <v>157.40848773092301</v>
      </c>
      <c r="AQ65" s="253">
        <v>159318.32628366677</v>
      </c>
      <c r="AR65" s="253">
        <v>33481.033107881653</v>
      </c>
      <c r="AS65" s="253">
        <v>140609.09321733576</v>
      </c>
      <c r="AT65" s="253">
        <v>0</v>
      </c>
      <c r="AU65" s="253">
        <v>1.080597221444312</v>
      </c>
      <c r="AV65" s="253">
        <v>8170.3725382195989</v>
      </c>
      <c r="AW65" s="253">
        <v>182.20324057760124</v>
      </c>
      <c r="AX65" s="303"/>
      <c r="AY65" s="375"/>
      <c r="AZ65" s="524">
        <v>7098.1140233606375</v>
      </c>
      <c r="BA65" s="296">
        <f>SUM(BB65:BJ65)+AZ65</f>
        <v>885406.9053559805</v>
      </c>
      <c r="BB65" s="274">
        <f t="shared" si="46"/>
        <v>39835.120212488713</v>
      </c>
      <c r="BC65" s="274">
        <f t="shared" si="46"/>
        <v>1152.590308110847</v>
      </c>
      <c r="BD65" s="274">
        <f t="shared" si="46"/>
        <v>385665.96687915485</v>
      </c>
      <c r="BE65" s="274">
        <f t="shared" si="46"/>
        <v>35987.117404759076</v>
      </c>
      <c r="BF65" s="274">
        <f t="shared" si="46"/>
        <v>406208.51904667594</v>
      </c>
      <c r="BG65" s="274">
        <f t="shared" si="46"/>
        <v>184.06322523670798</v>
      </c>
      <c r="BH65" s="274">
        <f t="shared" si="46"/>
        <v>8.8370100669877463</v>
      </c>
      <c r="BI65" s="274">
        <f t="shared" si="46"/>
        <v>8275.4686053457972</v>
      </c>
      <c r="BJ65" s="274">
        <f t="shared" si="46"/>
        <v>991.10864078101031</v>
      </c>
      <c r="BK65" s="303"/>
      <c r="BL65" s="304"/>
    </row>
    <row r="66" spans="1:64" x14ac:dyDescent="0.25">
      <c r="A66" s="1493"/>
      <c r="B66" s="126" t="s">
        <v>1324</v>
      </c>
      <c r="C66" s="131" t="s">
        <v>1325</v>
      </c>
      <c r="D66" s="274">
        <f>SUM(E66:M66)</f>
        <v>123628.12185934148</v>
      </c>
      <c r="E66" s="253">
        <v>4138.4031829418445</v>
      </c>
      <c r="F66" s="253">
        <v>348.1859815382648</v>
      </c>
      <c r="G66" s="253">
        <v>29519.335248540934</v>
      </c>
      <c r="H66" s="253">
        <v>335.31078741912791</v>
      </c>
      <c r="I66" s="253">
        <v>88900.516609175029</v>
      </c>
      <c r="J66" s="253">
        <v>64.875889023883801</v>
      </c>
      <c r="K66" s="253">
        <v>2.7161474275071527</v>
      </c>
      <c r="L66" s="253">
        <v>36.654553279193792</v>
      </c>
      <c r="M66" s="253">
        <v>282.12345999569806</v>
      </c>
      <c r="N66" s="303"/>
      <c r="O66" s="375"/>
      <c r="P66" s="274">
        <f>SUM(Q66:Y66)</f>
        <v>132124.43328091106</v>
      </c>
      <c r="Q66" s="253">
        <v>4158.547535547551</v>
      </c>
      <c r="R66" s="253">
        <v>349.88083360424571</v>
      </c>
      <c r="S66" s="253">
        <v>13068.068537934745</v>
      </c>
      <c r="T66" s="253">
        <v>13435.11246271554</v>
      </c>
      <c r="U66" s="253">
        <v>100724.22551622472</v>
      </c>
      <c r="V66" s="253">
        <v>64.875889023883801</v>
      </c>
      <c r="W66" s="253">
        <v>2.7277824572292397</v>
      </c>
      <c r="X66" s="253">
        <v>36.909440743566627</v>
      </c>
      <c r="Y66" s="253">
        <v>284.08528265960194</v>
      </c>
      <c r="Z66" s="303"/>
      <c r="AA66" s="375"/>
      <c r="AB66" s="274">
        <f>SUM(AC66:AK66)</f>
        <v>223754.71876217963</v>
      </c>
      <c r="AC66" s="253">
        <v>23671.269777845475</v>
      </c>
      <c r="AD66" s="253">
        <v>354.23418503596525</v>
      </c>
      <c r="AE66" s="253">
        <v>55783.222828890044</v>
      </c>
      <c r="AF66" s="253">
        <v>47533.101541168871</v>
      </c>
      <c r="AG66" s="253">
        <v>96018.568366916021</v>
      </c>
      <c r="AH66" s="253">
        <v>64.875889023883801</v>
      </c>
      <c r="AI66" s="253">
        <v>2.7576678816361389</v>
      </c>
      <c r="AJ66" s="253">
        <v>37.564137829068706</v>
      </c>
      <c r="AK66" s="253">
        <v>289.12436758867102</v>
      </c>
      <c r="AL66" s="303"/>
      <c r="AM66" s="375"/>
      <c r="AN66" s="289">
        <f>SUM(AO66:AW66)</f>
        <v>232177.63236182282</v>
      </c>
      <c r="AO66" s="253">
        <v>9576.6775085897716</v>
      </c>
      <c r="AP66" s="253">
        <v>166.44306164334461</v>
      </c>
      <c r="AQ66" s="253">
        <v>43520.275372916745</v>
      </c>
      <c r="AR66" s="253">
        <v>8039.2123300114336</v>
      </c>
      <c r="AS66" s="253">
        <v>170656.18930187394</v>
      </c>
      <c r="AT66" s="253">
        <v>0</v>
      </c>
      <c r="AU66" s="253">
        <v>1.1426188799166599</v>
      </c>
      <c r="AV66" s="253">
        <v>25.031240658854099</v>
      </c>
      <c r="AW66" s="253">
        <v>192.66092724882444</v>
      </c>
      <c r="AX66" s="303"/>
      <c r="AY66" s="375"/>
      <c r="AZ66" s="524">
        <v>155504.73735523189</v>
      </c>
      <c r="BA66" s="296">
        <f>SUM(BB66:BJ66)+AZ66</f>
        <v>867189.64361948695</v>
      </c>
      <c r="BB66" s="274">
        <f t="shared" si="46"/>
        <v>41544.898004924646</v>
      </c>
      <c r="BC66" s="274">
        <f t="shared" si="46"/>
        <v>1218.7440618218204</v>
      </c>
      <c r="BD66" s="274">
        <f t="shared" si="46"/>
        <v>141890.90198828248</v>
      </c>
      <c r="BE66" s="274">
        <f t="shared" si="46"/>
        <v>69342.737121314975</v>
      </c>
      <c r="BF66" s="274">
        <f t="shared" si="46"/>
        <v>456299.4997941897</v>
      </c>
      <c r="BG66" s="274">
        <f t="shared" si="46"/>
        <v>194.62766707165139</v>
      </c>
      <c r="BH66" s="274">
        <f t="shared" si="46"/>
        <v>9.3442166462891905</v>
      </c>
      <c r="BI66" s="274">
        <f t="shared" si="46"/>
        <v>136.15937251068323</v>
      </c>
      <c r="BJ66" s="274">
        <f t="shared" si="46"/>
        <v>1047.9940374927955</v>
      </c>
      <c r="BK66" s="303"/>
      <c r="BL66" s="304"/>
    </row>
    <row r="67" spans="1:64" x14ac:dyDescent="0.25">
      <c r="A67" s="1493"/>
      <c r="B67" s="126" t="s">
        <v>110</v>
      </c>
      <c r="C67" s="131" t="s">
        <v>190</v>
      </c>
      <c r="D67" s="274">
        <f>SUM(E67:M67)</f>
        <v>250753.73464755111</v>
      </c>
      <c r="E67" s="253">
        <v>114565.51596059697</v>
      </c>
      <c r="F67" s="253">
        <v>9179.6903436980447</v>
      </c>
      <c r="G67" s="253">
        <v>70743.498236519561</v>
      </c>
      <c r="H67" s="253">
        <v>13856.923462921219</v>
      </c>
      <c r="I67" s="253">
        <v>5467.4126362348616</v>
      </c>
      <c r="J67" s="253">
        <v>2782.517973098295</v>
      </c>
      <c r="K67" s="253">
        <v>10.15722793072776</v>
      </c>
      <c r="L67" s="253">
        <v>676.24845249128191</v>
      </c>
      <c r="M67" s="253">
        <v>33471.770354060165</v>
      </c>
      <c r="N67" s="303"/>
      <c r="O67" s="375"/>
      <c r="P67" s="274">
        <f>SUM(Q67:Y67)</f>
        <v>243419.83985117468</v>
      </c>
      <c r="Q67" s="253">
        <v>109403.87868453667</v>
      </c>
      <c r="R67" s="253">
        <v>6468.9939220613696</v>
      </c>
      <c r="S67" s="253">
        <v>88106.788602899149</v>
      </c>
      <c r="T67" s="253">
        <v>10661.557350567893</v>
      </c>
      <c r="U67" s="253">
        <v>4704.9173631350168</v>
      </c>
      <c r="V67" s="253">
        <v>3452.8979730982951</v>
      </c>
      <c r="W67" s="253">
        <v>283.02244676504472</v>
      </c>
      <c r="X67" s="253">
        <v>1112.2609190416063</v>
      </c>
      <c r="Y67" s="253">
        <v>19225.522589069613</v>
      </c>
      <c r="Z67" s="303"/>
      <c r="AA67" s="375"/>
      <c r="AB67" s="274">
        <f>SUM(AC67:AK67)</f>
        <v>436309.72734371468</v>
      </c>
      <c r="AC67" s="253">
        <v>189756.45958288992</v>
      </c>
      <c r="AD67" s="253">
        <v>8218.8397766403759</v>
      </c>
      <c r="AE67" s="253">
        <v>116214.16311574467</v>
      </c>
      <c r="AF67" s="253">
        <v>28134.66863044713</v>
      </c>
      <c r="AG67" s="253">
        <v>17198.086306399953</v>
      </c>
      <c r="AH67" s="253">
        <v>2886.6379730982949</v>
      </c>
      <c r="AI67" s="253">
        <v>388.82722318458229</v>
      </c>
      <c r="AJ67" s="253">
        <v>1209.9099697635588</v>
      </c>
      <c r="AK67" s="253">
        <v>72302.134765546216</v>
      </c>
      <c r="AL67" s="303"/>
      <c r="AM67" s="375"/>
      <c r="AN67" s="289">
        <f>SUM(AO67:AW67)</f>
        <v>1194638.5041297118</v>
      </c>
      <c r="AO67" s="253">
        <v>577541.36075433774</v>
      </c>
      <c r="AP67" s="253">
        <v>30454.104011356285</v>
      </c>
      <c r="AQ67" s="253">
        <v>274914.36544641148</v>
      </c>
      <c r="AR67" s="253">
        <v>77503.647377780813</v>
      </c>
      <c r="AS67" s="253">
        <v>15718.573881215862</v>
      </c>
      <c r="AT67" s="253">
        <v>8251.4599999999991</v>
      </c>
      <c r="AU67" s="253">
        <v>153.65661732787314</v>
      </c>
      <c r="AV67" s="253">
        <v>7520.5450148991085</v>
      </c>
      <c r="AW67" s="253">
        <v>202580.79102638259</v>
      </c>
      <c r="AX67" s="303"/>
      <c r="AY67" s="375"/>
      <c r="AZ67" s="524">
        <v>20969.168937070339</v>
      </c>
      <c r="BA67" s="296">
        <f>SUM(BB67:BJ67)+AZ67</f>
        <v>2146090.9749092227</v>
      </c>
      <c r="BB67" s="274">
        <f t="shared" si="46"/>
        <v>991267.2149823613</v>
      </c>
      <c r="BC67" s="274">
        <f t="shared" si="46"/>
        <v>54321.628053756074</v>
      </c>
      <c r="BD67" s="274">
        <f t="shared" si="46"/>
        <v>549978.81540157483</v>
      </c>
      <c r="BE67" s="274">
        <f t="shared" si="46"/>
        <v>130156.79682171706</v>
      </c>
      <c r="BF67" s="274">
        <f t="shared" si="46"/>
        <v>43088.990186985691</v>
      </c>
      <c r="BG67" s="274">
        <f t="shared" si="46"/>
        <v>17373.513919294885</v>
      </c>
      <c r="BH67" s="274">
        <f t="shared" si="46"/>
        <v>835.66351520822786</v>
      </c>
      <c r="BI67" s="274">
        <f t="shared" si="46"/>
        <v>10518.964356195556</v>
      </c>
      <c r="BJ67" s="274">
        <f t="shared" si="46"/>
        <v>327580.21873505856</v>
      </c>
      <c r="BK67" s="303"/>
      <c r="BL67" s="304"/>
    </row>
    <row r="68" spans="1:64" x14ac:dyDescent="0.25">
      <c r="A68" s="1493"/>
      <c r="B68" s="126" t="s">
        <v>111</v>
      </c>
      <c r="C68" s="131" t="s">
        <v>163</v>
      </c>
      <c r="D68" s="274">
        <f>SUM(E68:O68)</f>
        <v>1620383.3806940312</v>
      </c>
      <c r="E68" s="253">
        <v>895567.5978470993</v>
      </c>
      <c r="F68" s="253">
        <v>61986.954191386198</v>
      </c>
      <c r="G68" s="253">
        <v>353782.85433440848</v>
      </c>
      <c r="H68" s="253">
        <v>31777.420360561151</v>
      </c>
      <c r="I68" s="253">
        <v>41315.062655443049</v>
      </c>
      <c r="J68" s="253">
        <v>5874.1940350499253</v>
      </c>
      <c r="K68" s="253">
        <v>659.92685044934547</v>
      </c>
      <c r="L68" s="253">
        <v>15416.391634913149</v>
      </c>
      <c r="M68" s="253">
        <v>10127.713347777273</v>
      </c>
      <c r="N68" s="253">
        <v>131676.29248977615</v>
      </c>
      <c r="O68" s="254">
        <v>72198.972947166971</v>
      </c>
      <c r="P68" s="274">
        <f>SUM(Q68:AA68)</f>
        <v>1740914.2785802602</v>
      </c>
      <c r="Q68" s="253">
        <v>947497.15401350451</v>
      </c>
      <c r="R68" s="253">
        <v>86786.690934822545</v>
      </c>
      <c r="S68" s="253">
        <v>370334.44221718353</v>
      </c>
      <c r="T68" s="253">
        <v>49958.470315945349</v>
      </c>
      <c r="U68" s="253">
        <v>33445.432717780568</v>
      </c>
      <c r="V68" s="253">
        <v>6963.4819973768554</v>
      </c>
      <c r="W68" s="253">
        <v>150.6848368468805</v>
      </c>
      <c r="X68" s="253">
        <v>20333.108471940919</v>
      </c>
      <c r="Y68" s="253">
        <v>8139.9303762703348</v>
      </c>
      <c r="Z68" s="253">
        <v>157959.28140851995</v>
      </c>
      <c r="AA68" s="254">
        <v>59345.601290069011</v>
      </c>
      <c r="AB68" s="274">
        <f>SUM(AC68:AM68)</f>
        <v>2385875.0330329305</v>
      </c>
      <c r="AC68" s="253">
        <v>1402531.9064505298</v>
      </c>
      <c r="AD68" s="253">
        <v>93252.412351900261</v>
      </c>
      <c r="AE68" s="253">
        <v>448588.00648526131</v>
      </c>
      <c r="AF68" s="253">
        <v>96714.524971283143</v>
      </c>
      <c r="AG68" s="253">
        <v>97987.184493834386</v>
      </c>
      <c r="AH68" s="253">
        <v>11592.37931523949</v>
      </c>
      <c r="AI68" s="253">
        <v>3789.2934089044043</v>
      </c>
      <c r="AJ68" s="253">
        <v>28758.628145767125</v>
      </c>
      <c r="AK68" s="253">
        <v>10160.304970890182</v>
      </c>
      <c r="AL68" s="253">
        <v>127998.47036853703</v>
      </c>
      <c r="AM68" s="254">
        <v>64501.922070783905</v>
      </c>
      <c r="AN68" s="289">
        <f>SUM(AO68:AY68)</f>
        <v>4510237.889391657</v>
      </c>
      <c r="AO68" s="253">
        <v>2469759.8607528596</v>
      </c>
      <c r="AP68" s="253">
        <v>193554.5814119493</v>
      </c>
      <c r="AQ68" s="253">
        <v>599140.44658824883</v>
      </c>
      <c r="AR68" s="253">
        <v>184093.97803203223</v>
      </c>
      <c r="AS68" s="253">
        <v>122403.37225136079</v>
      </c>
      <c r="AT68" s="253">
        <v>26406.683060878026</v>
      </c>
      <c r="AU68" s="253">
        <v>9871.1218782347805</v>
      </c>
      <c r="AV68" s="253">
        <v>36803.063381556931</v>
      </c>
      <c r="AW68" s="253">
        <v>14965.892737718863</v>
      </c>
      <c r="AX68" s="253">
        <v>512460.01240683947</v>
      </c>
      <c r="AY68" s="254">
        <v>340778.87688997894</v>
      </c>
      <c r="AZ68" s="524">
        <v>77295.773220329749</v>
      </c>
      <c r="BA68" s="296">
        <f>SUM(BB68:BL68)+AZ68</f>
        <v>10334706.354919212</v>
      </c>
      <c r="BB68" s="274">
        <f t="shared" si="46"/>
        <v>5715356.5190639924</v>
      </c>
      <c r="BC68" s="274">
        <f t="shared" si="46"/>
        <v>435580.63889005833</v>
      </c>
      <c r="BD68" s="274">
        <f t="shared" si="46"/>
        <v>1771845.7496251022</v>
      </c>
      <c r="BE68" s="274">
        <f t="shared" si="46"/>
        <v>362544.39367982186</v>
      </c>
      <c r="BF68" s="274">
        <f t="shared" si="46"/>
        <v>295151.0521184188</v>
      </c>
      <c r="BG68" s="274">
        <f t="shared" si="46"/>
        <v>50836.738408544297</v>
      </c>
      <c r="BH68" s="274">
        <f t="shared" si="46"/>
        <v>14471.026974435412</v>
      </c>
      <c r="BI68" s="274">
        <f t="shared" si="46"/>
        <v>101311.19163417812</v>
      </c>
      <c r="BJ68" s="274">
        <f t="shared" si="46"/>
        <v>43393.841432656656</v>
      </c>
      <c r="BK68" s="274">
        <f t="shared" ref="BK68:BL71" si="47">N68+Z68+AL68+AX68</f>
        <v>930094.05667367252</v>
      </c>
      <c r="BL68" s="300">
        <f t="shared" si="47"/>
        <v>536825.37319799885</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-22017.627118419419</v>
      </c>
      <c r="E70" s="253">
        <v>-8691.2511594964271</v>
      </c>
      <c r="F70" s="253">
        <v>-631.37717698452639</v>
      </c>
      <c r="G70" s="253">
        <v>-4086.0903955883055</v>
      </c>
      <c r="H70" s="253">
        <v>-830.48529051292962</v>
      </c>
      <c r="I70" s="253">
        <v>-871.27394550358338</v>
      </c>
      <c r="J70" s="253">
        <v>-83.628373709229834</v>
      </c>
      <c r="K70" s="253">
        <v>-8.2503016490388763</v>
      </c>
      <c r="L70" s="253">
        <v>-150.12296355988423</v>
      </c>
      <c r="M70" s="253">
        <v>-5226.1791534937411</v>
      </c>
      <c r="N70" s="253">
        <v>-691.8050346424892</v>
      </c>
      <c r="O70" s="254">
        <v>-747.16332327926227</v>
      </c>
      <c r="P70" s="274">
        <f>SUM(Q70:AA70)</f>
        <v>-249644.70715837396</v>
      </c>
      <c r="Q70" s="253">
        <v>-93729.954377047863</v>
      </c>
      <c r="R70" s="253">
        <v>-6809.025870666218</v>
      </c>
      <c r="S70" s="253">
        <v>-43905.346655223846</v>
      </c>
      <c r="T70" s="253">
        <v>-8923.6265089491826</v>
      </c>
      <c r="U70" s="253">
        <v>-16399.185022249694</v>
      </c>
      <c r="V70" s="253">
        <v>-903.97973113535022</v>
      </c>
      <c r="W70" s="253">
        <v>-155.2878103726147</v>
      </c>
      <c r="X70" s="253">
        <v>-1613.0824621801519</v>
      </c>
      <c r="Y70" s="253">
        <v>-56155.685558055382</v>
      </c>
      <c r="Z70" s="253">
        <v>-13021.207418143073</v>
      </c>
      <c r="AA70" s="254">
        <v>-8028.3257443505436</v>
      </c>
      <c r="AB70" s="274">
        <f>SUM(AC70:AM70)</f>
        <v>-1364220.3546809871</v>
      </c>
      <c r="AC70" s="253">
        <v>-504175.31175470684</v>
      </c>
      <c r="AD70" s="253">
        <v>-36625.887251361419</v>
      </c>
      <c r="AE70" s="253">
        <v>-238598.64800926615</v>
      </c>
      <c r="AF70" s="253">
        <v>-48494.440485680469</v>
      </c>
      <c r="AG70" s="253">
        <v>-96422.934008808763</v>
      </c>
      <c r="AH70" s="253">
        <v>-4861.8998972575819</v>
      </c>
      <c r="AI70" s="253">
        <v>-913.05185419982195</v>
      </c>
      <c r="AJ70" s="253">
        <v>-8766.1144695198436</v>
      </c>
      <c r="AK70" s="253">
        <v>-305171.73130191694</v>
      </c>
      <c r="AL70" s="253">
        <v>-76561.306058267815</v>
      </c>
      <c r="AM70" s="254">
        <v>-43629.029590001286</v>
      </c>
      <c r="AN70" s="289">
        <f>SUM(AO70:AY70)</f>
        <v>1885329.2356310154</v>
      </c>
      <c r="AO70" s="253">
        <v>546405.77143214748</v>
      </c>
      <c r="AP70" s="253">
        <v>39693.725002749816</v>
      </c>
      <c r="AQ70" s="253">
        <v>442804.73239087168</v>
      </c>
      <c r="AR70" s="253">
        <v>89998.698319836447</v>
      </c>
      <c r="AS70" s="253">
        <v>57019.432564643874</v>
      </c>
      <c r="AT70" s="253">
        <v>0</v>
      </c>
      <c r="AU70" s="253">
        <v>539.93066238591837</v>
      </c>
      <c r="AV70" s="253">
        <v>16268.646130940084</v>
      </c>
      <c r="AW70" s="253">
        <v>566354.78842762089</v>
      </c>
      <c r="AX70" s="253">
        <v>45274.314380971358</v>
      </c>
      <c r="AY70" s="254">
        <v>80969.19631884784</v>
      </c>
      <c r="AZ70" s="524">
        <v>-444473.42355749279</v>
      </c>
      <c r="BA70" s="296">
        <f>SUM(BB70:BL70)+AZ70</f>
        <v>-195026.87688425765</v>
      </c>
      <c r="BB70" s="274">
        <f t="shared" si="46"/>
        <v>-60190.745859103627</v>
      </c>
      <c r="BC70" s="274">
        <f t="shared" si="46"/>
        <v>-4372.5652962623499</v>
      </c>
      <c r="BD70" s="274">
        <f t="shared" si="46"/>
        <v>156214.64733079338</v>
      </c>
      <c r="BE70" s="274">
        <f t="shared" si="46"/>
        <v>31750.146034693869</v>
      </c>
      <c r="BF70" s="274">
        <f t="shared" si="46"/>
        <v>-56673.960411918168</v>
      </c>
      <c r="BG70" s="274">
        <f t="shared" si="46"/>
        <v>-5849.5080021021622</v>
      </c>
      <c r="BH70" s="274">
        <f t="shared" si="46"/>
        <v>-536.65930383555724</v>
      </c>
      <c r="BI70" s="274">
        <f t="shared" si="46"/>
        <v>5739.3262356802043</v>
      </c>
      <c r="BJ70" s="274">
        <f t="shared" si="46"/>
        <v>199801.19241415482</v>
      </c>
      <c r="BK70" s="274">
        <f t="shared" si="47"/>
        <v>-45000.004130082023</v>
      </c>
      <c r="BL70" s="300">
        <f t="shared" si="47"/>
        <v>28564.677661216745</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2448295.8412252651</v>
      </c>
      <c r="E72" s="275">
        <f t="shared" ref="E72:BG72" si="48">SUM(E64:E71)</f>
        <v>1053811.9049433896</v>
      </c>
      <c r="F72" s="275">
        <f t="shared" si="48"/>
        <v>72640.318703902201</v>
      </c>
      <c r="G72" s="275">
        <f t="shared" si="48"/>
        <v>528875.75378408621</v>
      </c>
      <c r="H72" s="275">
        <f t="shared" si="48"/>
        <v>53525.420557877012</v>
      </c>
      <c r="I72" s="275">
        <f t="shared" si="48"/>
        <v>207348.46045903477</v>
      </c>
      <c r="J72" s="275">
        <f t="shared" si="48"/>
        <v>8974.6244182849623</v>
      </c>
      <c r="K72" s="275">
        <f t="shared" si="48"/>
        <v>678.64501405652095</v>
      </c>
      <c r="L72" s="275">
        <f t="shared" si="48"/>
        <v>16169.385661242668</v>
      </c>
      <c r="M72" s="275">
        <f>SUM(M64:M71)</f>
        <v>303835.03060436965</v>
      </c>
      <c r="N72" s="275">
        <f>SUM(N68:N71)</f>
        <v>130984.48745513367</v>
      </c>
      <c r="O72" s="275">
        <f>SUM(O68:O71)</f>
        <v>71451.809623887704</v>
      </c>
      <c r="P72" s="277">
        <f t="shared" si="48"/>
        <v>2440643.4982470139</v>
      </c>
      <c r="Q72" s="275">
        <f t="shared" si="48"/>
        <v>1028206.1514376263</v>
      </c>
      <c r="R72" s="275">
        <f t="shared" si="48"/>
        <v>88612.200396007232</v>
      </c>
      <c r="S72" s="275">
        <f t="shared" si="48"/>
        <v>561776.99350612483</v>
      </c>
      <c r="T72" s="275">
        <f t="shared" si="48"/>
        <v>73855.044780100317</v>
      </c>
      <c r="U72" s="275">
        <f t="shared" si="48"/>
        <v>195810.79587847355</v>
      </c>
      <c r="V72" s="275">
        <f t="shared" si="48"/>
        <v>17770.941023185773</v>
      </c>
      <c r="W72" s="275">
        <f t="shared" si="48"/>
        <v>295.30272405123981</v>
      </c>
      <c r="X72" s="275">
        <f t="shared" si="48"/>
        <v>20060.733058643185</v>
      </c>
      <c r="Y72" s="275">
        <f>SUM(Y64:Y71)</f>
        <v>257999.98590670645</v>
      </c>
      <c r="Z72" s="275">
        <f>SUM(Z68:Z71)</f>
        <v>144938.07399037687</v>
      </c>
      <c r="AA72" s="283">
        <f>SUM(AA68:AA71)</f>
        <v>51317.275545718468</v>
      </c>
      <c r="AB72" s="277">
        <f t="shared" si="48"/>
        <v>3116682.602118995</v>
      </c>
      <c r="AC72" s="275">
        <f t="shared" si="48"/>
        <v>1273572.229199874</v>
      </c>
      <c r="AD72" s="275">
        <f t="shared" si="48"/>
        <v>67615.850783183763</v>
      </c>
      <c r="AE72" s="275">
        <f t="shared" si="48"/>
        <v>596761.01007710665</v>
      </c>
      <c r="AF72" s="275">
        <f t="shared" si="48"/>
        <v>141292.91535210097</v>
      </c>
      <c r="AG72" s="275">
        <f t="shared" si="48"/>
        <v>241566.80711531534</v>
      </c>
      <c r="AH72" s="275">
        <f t="shared" si="48"/>
        <v>18559.458174926174</v>
      </c>
      <c r="AI72" s="275">
        <f t="shared" si="48"/>
        <v>3282.1370006054867</v>
      </c>
      <c r="AJ72" s="275">
        <f t="shared" si="48"/>
        <v>21434.92193736881</v>
      </c>
      <c r="AK72" s="275">
        <f>SUM(AK64:AK71)</f>
        <v>680287.21568746329</v>
      </c>
      <c r="AL72" s="275">
        <f>SUM(AL68:AL71)</f>
        <v>51437.164310269218</v>
      </c>
      <c r="AM72" s="275">
        <f>SUM(AM68:AM71)</f>
        <v>20872.892480782619</v>
      </c>
      <c r="AN72" s="277">
        <f t="shared" si="48"/>
        <v>11112108.731243737</v>
      </c>
      <c r="AO72" s="275">
        <f t="shared" si="48"/>
        <v>3668130.9514325866</v>
      </c>
      <c r="AP72" s="275">
        <f t="shared" si="48"/>
        <v>265094.64786860865</v>
      </c>
      <c r="AQ72" s="275">
        <f t="shared" si="48"/>
        <v>1774351.9895274886</v>
      </c>
      <c r="AR72" s="275">
        <f t="shared" si="48"/>
        <v>436952.80974976846</v>
      </c>
      <c r="AS72" s="275">
        <f t="shared" si="48"/>
        <v>521154.44459495199</v>
      </c>
      <c r="AT72" s="275">
        <f t="shared" si="48"/>
        <v>34661.843060878025</v>
      </c>
      <c r="AU72" s="275">
        <f t="shared" si="48"/>
        <v>10571.781247249884</v>
      </c>
      <c r="AV72" s="275">
        <f t="shared" si="48"/>
        <v>71216.382099812021</v>
      </c>
      <c r="AW72" s="275">
        <f>SUM(AW64:AW71)</f>
        <v>3350491.4816657556</v>
      </c>
      <c r="AX72" s="275">
        <f>SUM(AX68:AX71)</f>
        <v>557734.32678781077</v>
      </c>
      <c r="AY72" s="283">
        <f>SUM(AY68:AY71)</f>
        <v>421748.07320882677</v>
      </c>
      <c r="AZ72" s="299">
        <f>SUM(AZ64:AZ71)</f>
        <v>-243855.91362752981</v>
      </c>
      <c r="BA72" s="297">
        <f>SUM(BA64:BA71)</f>
        <v>18873874.759207483</v>
      </c>
      <c r="BB72" s="275">
        <f t="shared" si="48"/>
        <v>7023721.237013476</v>
      </c>
      <c r="BC72" s="275">
        <f>SUM(BC64:BC71)</f>
        <v>493963.01775170187</v>
      </c>
      <c r="BD72" s="275">
        <f t="shared" si="48"/>
        <v>3461765.7468948062</v>
      </c>
      <c r="BE72" s="275">
        <f t="shared" si="48"/>
        <v>705626.19043984683</v>
      </c>
      <c r="BF72" s="275">
        <f t="shared" si="48"/>
        <v>1165880.5080477756</v>
      </c>
      <c r="BG72" s="275">
        <f t="shared" si="48"/>
        <v>79966.866677274942</v>
      </c>
      <c r="BH72" s="275">
        <f>SUM(BH64:BH71)</f>
        <v>14827.865985963133</v>
      </c>
      <c r="BI72" s="275">
        <f>SUM(BI64:BI71)</f>
        <v>128881.42275706667</v>
      </c>
      <c r="BJ72" s="275">
        <f>SUM(BJ64:BJ71)</f>
        <v>4592613.7138642957</v>
      </c>
      <c r="BK72" s="275">
        <f>SUM(BK68:BK71)</f>
        <v>885094.05254359054</v>
      </c>
      <c r="BL72" s="299">
        <f>SUM(BL68:BL71)</f>
        <v>565390.05085921555</v>
      </c>
    </row>
    <row r="73" spans="1:64" ht="14.85" customHeight="1" x14ac:dyDescent="0.25">
      <c r="A73" s="1502" t="s">
        <v>6</v>
      </c>
      <c r="B73" s="126" t="s">
        <v>120</v>
      </c>
      <c r="C73" s="131" t="s">
        <v>191</v>
      </c>
      <c r="D73" s="273">
        <f>SUM(E73:O73)</f>
        <v>245967.69590689827</v>
      </c>
      <c r="E73" s="251">
        <v>113477.28750070736</v>
      </c>
      <c r="F73" s="251">
        <v>11307.091635960873</v>
      </c>
      <c r="G73" s="251">
        <v>26399.778521207008</v>
      </c>
      <c r="H73" s="251">
        <v>7667.8017423761994</v>
      </c>
      <c r="I73" s="251">
        <v>45027.332027572942</v>
      </c>
      <c r="J73" s="251">
        <v>0</v>
      </c>
      <c r="K73" s="251">
        <v>312.42981950475973</v>
      </c>
      <c r="L73" s="251">
        <v>1425.5835474380744</v>
      </c>
      <c r="M73" s="251">
        <v>1686.4763864739609</v>
      </c>
      <c r="N73" s="251">
        <v>30338.873994705944</v>
      </c>
      <c r="O73" s="252">
        <v>8325.0407309511538</v>
      </c>
      <c r="P73" s="273">
        <f>SUM(Q73:AA73)</f>
        <v>254853.04155867966</v>
      </c>
      <c r="Q73" s="251">
        <v>122475.39176875626</v>
      </c>
      <c r="R73" s="251">
        <v>14033.325405267648</v>
      </c>
      <c r="S73" s="251">
        <v>29584.459273869426</v>
      </c>
      <c r="T73" s="251">
        <v>8427.2835062582726</v>
      </c>
      <c r="U73" s="251">
        <v>50201.995488333429</v>
      </c>
      <c r="V73" s="251">
        <v>0</v>
      </c>
      <c r="W73" s="251">
        <v>221.41129314864762</v>
      </c>
      <c r="X73" s="251">
        <v>1221.148106592188</v>
      </c>
      <c r="Y73" s="251">
        <v>1879.4324361790304</v>
      </c>
      <c r="Z73" s="251">
        <v>21941.995821397555</v>
      </c>
      <c r="AA73" s="252">
        <v>4866.5984588772171</v>
      </c>
      <c r="AB73" s="273">
        <f>SUM(AC73:AM73)</f>
        <v>337331.54756700207</v>
      </c>
      <c r="AC73" s="251">
        <v>185861.09738427517</v>
      </c>
      <c r="AD73" s="251">
        <v>20217.260777342388</v>
      </c>
      <c r="AE73" s="251">
        <v>40850.686093259763</v>
      </c>
      <c r="AF73" s="251">
        <v>23778.772478903993</v>
      </c>
      <c r="AG73" s="251">
        <v>34735.772266160471</v>
      </c>
      <c r="AH73" s="251">
        <v>50</v>
      </c>
      <c r="AI73" s="251">
        <v>312.21995254411445</v>
      </c>
      <c r="AJ73" s="251">
        <v>2484.496181801966</v>
      </c>
      <c r="AK73" s="251">
        <v>1957.337367363883</v>
      </c>
      <c r="AL73" s="251">
        <v>17201.445750717812</v>
      </c>
      <c r="AM73" s="252">
        <v>9882.4593146325005</v>
      </c>
      <c r="AN73" s="276">
        <f>SUM(AO73:AY73)</f>
        <v>1077764.7664572299</v>
      </c>
      <c r="AO73" s="251">
        <v>755424.53203255078</v>
      </c>
      <c r="AP73" s="251">
        <v>120852.9364633333</v>
      </c>
      <c r="AQ73" s="251">
        <v>77324.64769772283</v>
      </c>
      <c r="AR73" s="251">
        <v>34998.49873102858</v>
      </c>
      <c r="AS73" s="251">
        <v>36283.852470323385</v>
      </c>
      <c r="AT73" s="251">
        <v>265.13</v>
      </c>
      <c r="AU73" s="251">
        <v>5082.8529300090568</v>
      </c>
      <c r="AV73" s="249">
        <v>9151.8696420145316</v>
      </c>
      <c r="AW73" s="251">
        <v>7209.2625070772501</v>
      </c>
      <c r="AX73" s="251">
        <v>18466.118585153199</v>
      </c>
      <c r="AY73" s="252">
        <v>12705.065398016999</v>
      </c>
      <c r="AZ73" s="854">
        <v>3039.8200000000011</v>
      </c>
      <c r="BA73" s="294">
        <f>SUM(BB73:BL73)+AZ73</f>
        <v>1918956.8714898096</v>
      </c>
      <c r="BB73" s="274">
        <f t="shared" ref="BB73:BL76" si="49">E73+Q73+AC73+AO73</f>
        <v>1177238.3086862895</v>
      </c>
      <c r="BC73" s="274">
        <f t="shared" si="49"/>
        <v>166410.61428190421</v>
      </c>
      <c r="BD73" s="274">
        <f t="shared" si="49"/>
        <v>174159.57158605903</v>
      </c>
      <c r="BE73" s="274">
        <f t="shared" si="49"/>
        <v>74872.356458567054</v>
      </c>
      <c r="BF73" s="274">
        <f t="shared" si="49"/>
        <v>166248.95225239021</v>
      </c>
      <c r="BG73" s="274">
        <f t="shared" si="49"/>
        <v>315.13</v>
      </c>
      <c r="BH73" s="274">
        <f t="shared" si="49"/>
        <v>5928.9139952065789</v>
      </c>
      <c r="BI73" s="274">
        <f t="shared" si="49"/>
        <v>14283.097477846761</v>
      </c>
      <c r="BJ73" s="274">
        <f t="shared" si="49"/>
        <v>12732.508697094125</v>
      </c>
      <c r="BK73" s="274">
        <f t="shared" si="49"/>
        <v>87948.434151974507</v>
      </c>
      <c r="BL73" s="298">
        <f t="shared" si="49"/>
        <v>35779.163902477871</v>
      </c>
    </row>
    <row r="74" spans="1:64" s="255" customFormat="1" x14ac:dyDescent="0.25">
      <c r="A74" s="1502"/>
      <c r="B74" s="126" t="s">
        <v>45</v>
      </c>
      <c r="C74" s="131" t="s">
        <v>234</v>
      </c>
      <c r="D74" s="274">
        <f>SUM(E74:O74)</f>
        <v>254077.47680000003</v>
      </c>
      <c r="E74" s="253">
        <v>215500.30416978739</v>
      </c>
      <c r="F74" s="253">
        <v>5751.0025455153882</v>
      </c>
      <c r="G74" s="253">
        <v>8732.4350006776731</v>
      </c>
      <c r="H74" s="253">
        <v>1672.3468333185963</v>
      </c>
      <c r="I74" s="253">
        <v>5069.0021235694176</v>
      </c>
      <c r="J74" s="253">
        <v>2518.0346471778907</v>
      </c>
      <c r="K74" s="253">
        <v>107.47311684423306</v>
      </c>
      <c r="L74" s="253">
        <v>227.97327815443379</v>
      </c>
      <c r="M74" s="253">
        <v>34.195991723165065</v>
      </c>
      <c r="N74" s="253">
        <v>13448.599624886359</v>
      </c>
      <c r="O74" s="254">
        <v>1016.1094683454762</v>
      </c>
      <c r="P74" s="274">
        <f>SUM(Q74:AA74)</f>
        <v>262205.32630000002</v>
      </c>
      <c r="Q74" s="253">
        <v>223544.87226825743</v>
      </c>
      <c r="R74" s="253">
        <v>6417.092898345416</v>
      </c>
      <c r="S74" s="253">
        <v>8966.6192707413265</v>
      </c>
      <c r="T74" s="253">
        <v>1760.8906389603324</v>
      </c>
      <c r="U74" s="253">
        <v>4876.694725060971</v>
      </c>
      <c r="V74" s="253">
        <v>2414.4630784325145</v>
      </c>
      <c r="W74" s="253">
        <v>105.8844292925998</v>
      </c>
      <c r="X74" s="253">
        <v>242.71969176303648</v>
      </c>
      <c r="Y74" s="253">
        <v>34.208815617609169</v>
      </c>
      <c r="Z74" s="253">
        <v>12854.809543750987</v>
      </c>
      <c r="AA74" s="254">
        <v>987.07093977781437</v>
      </c>
      <c r="AB74" s="274">
        <f>SUM(AC74:AM74)</f>
        <v>271066.87959999987</v>
      </c>
      <c r="AC74" s="253">
        <v>231953.03129377472</v>
      </c>
      <c r="AD74" s="253">
        <v>7131.622430227203</v>
      </c>
      <c r="AE74" s="253">
        <v>8993.0889677515424</v>
      </c>
      <c r="AF74" s="253">
        <v>1884.1362859960936</v>
      </c>
      <c r="AG74" s="253">
        <v>4845.1522019772483</v>
      </c>
      <c r="AH74" s="253">
        <v>2406.6734339742829</v>
      </c>
      <c r="AI74" s="253">
        <v>112.37004834626727</v>
      </c>
      <c r="AJ74" s="253">
        <v>258.93967662400718</v>
      </c>
      <c r="AK74" s="253">
        <v>32.571028506164424</v>
      </c>
      <c r="AL74" s="253">
        <v>12442.849451981945</v>
      </c>
      <c r="AM74" s="254">
        <v>1006.4447808404808</v>
      </c>
      <c r="AN74" s="289">
        <f>SUM(AO74:AY74)</f>
        <v>892275.06290739006</v>
      </c>
      <c r="AO74" s="253">
        <v>782340.77998950868</v>
      </c>
      <c r="AP74" s="253">
        <v>32488.106618786856</v>
      </c>
      <c r="AQ74" s="253">
        <v>29340.86490789794</v>
      </c>
      <c r="AR74" s="253">
        <v>8194.282401172788</v>
      </c>
      <c r="AS74" s="253">
        <v>12755.228930543224</v>
      </c>
      <c r="AT74" s="253">
        <v>10153.40498382493</v>
      </c>
      <c r="AU74" s="253">
        <v>479.79595606578533</v>
      </c>
      <c r="AV74" s="253">
        <v>1282.027136625941</v>
      </c>
      <c r="AW74" s="253">
        <v>257.63962914143457</v>
      </c>
      <c r="AX74" s="253">
        <v>13390.812010864711</v>
      </c>
      <c r="AY74" s="254">
        <v>1592.1203429578472</v>
      </c>
      <c r="AZ74" s="524">
        <v>0</v>
      </c>
      <c r="BA74" s="296">
        <f>SUM(BB74:BL74)+AZ74</f>
        <v>1679624.7456073901</v>
      </c>
      <c r="BB74" s="274">
        <f t="shared" si="49"/>
        <v>1453338.9877213282</v>
      </c>
      <c r="BC74" s="274">
        <f t="shared" si="49"/>
        <v>51787.824492874861</v>
      </c>
      <c r="BD74" s="274">
        <f t="shared" si="49"/>
        <v>56033.008147068482</v>
      </c>
      <c r="BE74" s="274">
        <f t="shared" si="49"/>
        <v>13511.65615944781</v>
      </c>
      <c r="BF74" s="274">
        <f t="shared" si="49"/>
        <v>27546.077981150862</v>
      </c>
      <c r="BG74" s="274">
        <f t="shared" si="49"/>
        <v>17492.57614340962</v>
      </c>
      <c r="BH74" s="274">
        <f t="shared" si="49"/>
        <v>805.5235505488854</v>
      </c>
      <c r="BI74" s="274">
        <f t="shared" si="49"/>
        <v>2011.6597831674185</v>
      </c>
      <c r="BJ74" s="274">
        <f t="shared" si="49"/>
        <v>358.61546498837322</v>
      </c>
      <c r="BK74" s="274">
        <f t="shared" si="49"/>
        <v>52137.070631484006</v>
      </c>
      <c r="BL74" s="300">
        <f t="shared" si="49"/>
        <v>4601.7455319216187</v>
      </c>
    </row>
    <row r="75" spans="1:64" x14ac:dyDescent="0.25">
      <c r="A75" s="1502"/>
      <c r="B75" s="126" t="s">
        <v>46</v>
      </c>
      <c r="C75" s="131" t="s">
        <v>167</v>
      </c>
      <c r="D75" s="274">
        <f>SUM(E75:O75)</f>
        <v>-215.67492321488405</v>
      </c>
      <c r="E75" s="253">
        <v>-105.35401197133029</v>
      </c>
      <c r="F75" s="253">
        <v>-15.399557213520659</v>
      </c>
      <c r="G75" s="253">
        <v>-47.060762090227044</v>
      </c>
      <c r="H75" s="253">
        <v>-14.730926655453588</v>
      </c>
      <c r="I75" s="253">
        <v>-2.1121639280372109</v>
      </c>
      <c r="J75" s="253">
        <v>-0.22474486140343616</v>
      </c>
      <c r="K75" s="253">
        <v>-9.6901494072729952E-2</v>
      </c>
      <c r="L75" s="253">
        <v>-1.4242646266641388</v>
      </c>
      <c r="M75" s="253">
        <v>0</v>
      </c>
      <c r="N75" s="253">
        <v>-17.331059005638561</v>
      </c>
      <c r="O75" s="254">
        <v>-11.940531368536359</v>
      </c>
      <c r="P75" s="274">
        <f>SUM(Q75:AA75)</f>
        <v>-2661.7335240222055</v>
      </c>
      <c r="Q75" s="253">
        <v>-1317.6992798781625</v>
      </c>
      <c r="R75" s="253">
        <v>-192.60761950119883</v>
      </c>
      <c r="S75" s="253">
        <v>-588.43089703271039</v>
      </c>
      <c r="T75" s="253">
        <v>-184.19022559330173</v>
      </c>
      <c r="U75" s="253">
        <v>-22.619604861158784</v>
      </c>
      <c r="V75" s="253">
        <v>-2.4376088335500476</v>
      </c>
      <c r="W75" s="253">
        <v>-1.0377383484708655</v>
      </c>
      <c r="X75" s="253">
        <v>-17.808494266903921</v>
      </c>
      <c r="Y75" s="253">
        <v>0</v>
      </c>
      <c r="Z75" s="253">
        <v>-185.60193237334053</v>
      </c>
      <c r="AA75" s="254">
        <v>-149.30012333340795</v>
      </c>
      <c r="AB75" s="274">
        <f>SUM(AC75:AM75)</f>
        <v>-30720.763148592392</v>
      </c>
      <c r="AC75" s="253">
        <v>-15555.744860384841</v>
      </c>
      <c r="AD75" s="253">
        <v>-2273.7775096938385</v>
      </c>
      <c r="AE75" s="253">
        <v>-6603.881541287582</v>
      </c>
      <c r="AF75" s="253">
        <v>-2067.1423560778517</v>
      </c>
      <c r="AG75" s="253">
        <v>-250.59374921694271</v>
      </c>
      <c r="AH75" s="253">
        <v>-26.477522594605162</v>
      </c>
      <c r="AI75" s="253">
        <v>-11.496697004467043</v>
      </c>
      <c r="AJ75" s="253">
        <v>-199.86235794276271</v>
      </c>
      <c r="AK75" s="253">
        <v>0</v>
      </c>
      <c r="AL75" s="253">
        <v>-2056.2111664121326</v>
      </c>
      <c r="AM75" s="254">
        <v>-1675.5753879773645</v>
      </c>
      <c r="AN75" s="289">
        <f>SUM(AO75:AY75)</f>
        <v>6943.0052068440455</v>
      </c>
      <c r="AO75" s="253">
        <v>4687.8973536311387</v>
      </c>
      <c r="AP75" s="253">
        <v>685.22823343452819</v>
      </c>
      <c r="AQ75" s="253">
        <v>898.80276788717788</v>
      </c>
      <c r="AR75" s="253">
        <v>281.34261034872287</v>
      </c>
      <c r="AS75" s="253">
        <v>14.536767493626481</v>
      </c>
      <c r="AT75" s="253">
        <v>0</v>
      </c>
      <c r="AU75" s="253">
        <v>0.66691532339031734</v>
      </c>
      <c r="AV75" s="253">
        <v>27.201705450396162</v>
      </c>
      <c r="AW75" s="253">
        <v>0</v>
      </c>
      <c r="AX75" s="253">
        <v>119.27936645400877</v>
      </c>
      <c r="AY75" s="254">
        <v>228.04948682105746</v>
      </c>
      <c r="AZ75" s="524">
        <v>-2943.9618329507639</v>
      </c>
      <c r="BA75" s="296">
        <f>SUM(BB75:BL75)+AZ75</f>
        <v>-29599.128221936193</v>
      </c>
      <c r="BB75" s="274">
        <f t="shared" si="49"/>
        <v>-12290.900798603194</v>
      </c>
      <c r="BC75" s="274">
        <f t="shared" si="49"/>
        <v>-1796.55645297403</v>
      </c>
      <c r="BD75" s="274">
        <f t="shared" si="49"/>
        <v>-6340.5704325233419</v>
      </c>
      <c r="BE75" s="274">
        <f t="shared" si="49"/>
        <v>-1984.7208979778841</v>
      </c>
      <c r="BF75" s="274">
        <f t="shared" si="49"/>
        <v>-260.78875051251225</v>
      </c>
      <c r="BG75" s="274">
        <f t="shared" si="49"/>
        <v>-29.139876289558647</v>
      </c>
      <c r="BH75" s="274">
        <f t="shared" si="49"/>
        <v>-11.964421523620322</v>
      </c>
      <c r="BI75" s="274">
        <f t="shared" si="49"/>
        <v>-191.8934113859346</v>
      </c>
      <c r="BJ75" s="274">
        <f t="shared" si="49"/>
        <v>0</v>
      </c>
      <c r="BK75" s="274">
        <f t="shared" si="49"/>
        <v>-2139.8647913371033</v>
      </c>
      <c r="BL75" s="300">
        <f t="shared" si="49"/>
        <v>-1608.7665558582514</v>
      </c>
    </row>
    <row r="76" spans="1:64" x14ac:dyDescent="0.25">
      <c r="A76" s="1502"/>
      <c r="B76" s="126" t="s">
        <v>168</v>
      </c>
      <c r="C76" s="131" t="s">
        <v>936</v>
      </c>
      <c r="D76" s="274">
        <f>SUM(E76:O76)</f>
        <v>-71154.959039173074</v>
      </c>
      <c r="E76" s="253">
        <v>-43478.9237441605</v>
      </c>
      <c r="F76" s="253">
        <v>-3116.6851892799696</v>
      </c>
      <c r="G76" s="253">
        <v>-4964.9405448929438</v>
      </c>
      <c r="H76" s="253">
        <v>-1253.2494263048666</v>
      </c>
      <c r="I76" s="253">
        <v>-6498.8908431191512</v>
      </c>
      <c r="J76" s="253">
        <v>0</v>
      </c>
      <c r="K76" s="253">
        <v>-128.6103266109877</v>
      </c>
      <c r="L76" s="253">
        <v>-399.11074122226506</v>
      </c>
      <c r="M76" s="253">
        <v>-489.82062466083107</v>
      </c>
      <c r="N76" s="253">
        <v>-9550.1439030169331</v>
      </c>
      <c r="O76" s="254">
        <v>-1274.5836959046264</v>
      </c>
      <c r="P76" s="274">
        <f>SUM(Q76:AA76)</f>
        <v>-72640.310791235897</v>
      </c>
      <c r="Q76" s="253">
        <v>-45144.07236859874</v>
      </c>
      <c r="R76" s="253">
        <v>-3469.9461102119067</v>
      </c>
      <c r="S76" s="253">
        <v>-5109.1950528509551</v>
      </c>
      <c r="T76" s="253">
        <v>-1342.5014807727753</v>
      </c>
      <c r="U76" s="253">
        <v>-6263.0151404215521</v>
      </c>
      <c r="V76" s="253">
        <v>0</v>
      </c>
      <c r="W76" s="253">
        <v>-125.15064874489423</v>
      </c>
      <c r="X76" s="253">
        <v>-427.87902939292741</v>
      </c>
      <c r="Y76" s="253">
        <v>-495.27572495156755</v>
      </c>
      <c r="Z76" s="253">
        <v>-9012.6902115108915</v>
      </c>
      <c r="AA76" s="254">
        <v>-1250.5850237796863</v>
      </c>
      <c r="AB76" s="274">
        <f>SUM(AC76:AM76)</f>
        <v>-74465.950437411608</v>
      </c>
      <c r="AC76" s="253">
        <v>-46882.590265672385</v>
      </c>
      <c r="AD76" s="253">
        <v>-3867.574483991817</v>
      </c>
      <c r="AE76" s="253">
        <v>-5019.57588211246</v>
      </c>
      <c r="AF76" s="253">
        <v>-1432.8288664426946</v>
      </c>
      <c r="AG76" s="253">
        <v>-6151.8364010358991</v>
      </c>
      <c r="AH76" s="253">
        <v>0</v>
      </c>
      <c r="AI76" s="253">
        <v>-131.65026448284095</v>
      </c>
      <c r="AJ76" s="253">
        <v>-473.6702722691499</v>
      </c>
      <c r="AK76" s="253">
        <v>-486.40589872013106</v>
      </c>
      <c r="AL76" s="253">
        <v>-8712.368070820743</v>
      </c>
      <c r="AM76" s="254">
        <v>-1307.4500318634762</v>
      </c>
      <c r="AN76" s="289">
        <f>SUM(AO76:AY76)</f>
        <v>-221461.45324522007</v>
      </c>
      <c r="AO76" s="253">
        <v>-153405.49427091965</v>
      </c>
      <c r="AP76" s="253">
        <v>-17526.154998030928</v>
      </c>
      <c r="AQ76" s="253">
        <v>-15946.360603429213</v>
      </c>
      <c r="AR76" s="253">
        <v>-6213.0670141644559</v>
      </c>
      <c r="AS76" s="253">
        <v>-13039.166792302767</v>
      </c>
      <c r="AT76" s="253">
        <v>0</v>
      </c>
      <c r="AU76" s="253">
        <v>-384.72288366575765</v>
      </c>
      <c r="AV76" s="253">
        <v>-2304.621842794686</v>
      </c>
      <c r="AW76" s="253">
        <v>-3079.6124388631679</v>
      </c>
      <c r="AX76" s="253">
        <v>-7769.2526743691806</v>
      </c>
      <c r="AY76" s="254">
        <v>-1792.9997266802934</v>
      </c>
      <c r="AZ76" s="524">
        <v>-1130.6950238576746</v>
      </c>
      <c r="BA76" s="296">
        <f>SUM(BB76:BL76)+AZ76</f>
        <v>-440853.3685368984</v>
      </c>
      <c r="BB76" s="274">
        <f t="shared" si="49"/>
        <v>-288911.08064935124</v>
      </c>
      <c r="BC76" s="274">
        <f t="shared" si="49"/>
        <v>-27980.360781514621</v>
      </c>
      <c r="BD76" s="274">
        <f t="shared" si="49"/>
        <v>-31040.072083285573</v>
      </c>
      <c r="BE76" s="274">
        <f t="shared" si="49"/>
        <v>-10241.646787684793</v>
      </c>
      <c r="BF76" s="274">
        <f t="shared" si="49"/>
        <v>-31952.90917687937</v>
      </c>
      <c r="BG76" s="274">
        <f t="shared" si="49"/>
        <v>0</v>
      </c>
      <c r="BH76" s="274">
        <f t="shared" si="49"/>
        <v>-770.1341235044805</v>
      </c>
      <c r="BI76" s="274">
        <f t="shared" si="49"/>
        <v>-3605.2818856790282</v>
      </c>
      <c r="BJ76" s="274">
        <f t="shared" si="49"/>
        <v>-4551.1146871956971</v>
      </c>
      <c r="BK76" s="274">
        <f t="shared" si="49"/>
        <v>-35044.454859717749</v>
      </c>
      <c r="BL76" s="300">
        <f t="shared" si="49"/>
        <v>-5625.6184782280816</v>
      </c>
    </row>
    <row r="77" spans="1:64" s="209" customFormat="1" x14ac:dyDescent="0.25">
      <c r="A77" s="1503"/>
      <c r="B77" s="314" t="s">
        <v>463</v>
      </c>
      <c r="C77" s="313" t="s">
        <v>8</v>
      </c>
      <c r="D77" s="278">
        <f>SUM(D73:D76)</f>
        <v>428674.53874451033</v>
      </c>
      <c r="E77" s="278">
        <f t="shared" ref="E77:BL77" si="50">SUM(E73:E76)</f>
        <v>285393.31391436292</v>
      </c>
      <c r="F77" s="278">
        <f t="shared" si="50"/>
        <v>13926.009434982772</v>
      </c>
      <c r="G77" s="278">
        <f t="shared" si="50"/>
        <v>30120.212214901509</v>
      </c>
      <c r="H77" s="278">
        <f t="shared" si="50"/>
        <v>8072.1682227344754</v>
      </c>
      <c r="I77" s="278">
        <f t="shared" si="50"/>
        <v>43595.331144095166</v>
      </c>
      <c r="J77" s="278">
        <f t="shared" si="50"/>
        <v>2517.8099023164873</v>
      </c>
      <c r="K77" s="278">
        <f t="shared" si="50"/>
        <v>291.19570824393236</v>
      </c>
      <c r="L77" s="278">
        <f t="shared" si="50"/>
        <v>1253.021819743579</v>
      </c>
      <c r="M77" s="278">
        <f t="shared" si="50"/>
        <v>1230.8517535362948</v>
      </c>
      <c r="N77" s="278">
        <f t="shared" si="50"/>
        <v>34219.998657569733</v>
      </c>
      <c r="O77" s="284">
        <f t="shared" si="50"/>
        <v>8054.6259720234666</v>
      </c>
      <c r="P77" s="278">
        <f t="shared" si="50"/>
        <v>441756.32354342157</v>
      </c>
      <c r="Q77" s="278">
        <f t="shared" si="50"/>
        <v>299558.4923885368</v>
      </c>
      <c r="R77" s="278">
        <f t="shared" si="50"/>
        <v>16787.864573899958</v>
      </c>
      <c r="S77" s="278">
        <f t="shared" si="50"/>
        <v>32853.452594727089</v>
      </c>
      <c r="T77" s="278">
        <f t="shared" si="50"/>
        <v>8661.4824388525285</v>
      </c>
      <c r="U77" s="278">
        <f t="shared" si="50"/>
        <v>48793.055468111692</v>
      </c>
      <c r="V77" s="278">
        <f t="shared" si="50"/>
        <v>2412.0254695989643</v>
      </c>
      <c r="W77" s="278">
        <f t="shared" si="50"/>
        <v>201.10733534788238</v>
      </c>
      <c r="X77" s="278">
        <f t="shared" si="50"/>
        <v>1018.1802746953933</v>
      </c>
      <c r="Y77" s="278">
        <f>SUM(Y73:Y76)</f>
        <v>1418.3655268450721</v>
      </c>
      <c r="Z77" s="278">
        <f>SUM(Z73:Z76)</f>
        <v>25598.513221264308</v>
      </c>
      <c r="AA77" s="284">
        <f t="shared" si="50"/>
        <v>4453.7842515419379</v>
      </c>
      <c r="AB77" s="278">
        <f t="shared" si="50"/>
        <v>503211.71358099784</v>
      </c>
      <c r="AC77" s="278">
        <f t="shared" si="50"/>
        <v>355375.79355199268</v>
      </c>
      <c r="AD77" s="278">
        <f t="shared" si="50"/>
        <v>21207.531213883936</v>
      </c>
      <c r="AE77" s="278">
        <f t="shared" si="50"/>
        <v>38220.317637611261</v>
      </c>
      <c r="AF77" s="278">
        <f t="shared" si="50"/>
        <v>22162.937542379539</v>
      </c>
      <c r="AG77" s="278">
        <f t="shared" si="50"/>
        <v>33178.494317884877</v>
      </c>
      <c r="AH77" s="278">
        <f t="shared" si="50"/>
        <v>2430.1959113796779</v>
      </c>
      <c r="AI77" s="278">
        <f t="shared" si="50"/>
        <v>281.44303940307373</v>
      </c>
      <c r="AJ77" s="278">
        <f t="shared" si="50"/>
        <v>2069.9032282140606</v>
      </c>
      <c r="AK77" s="278">
        <f t="shared" si="50"/>
        <v>1503.5024971499163</v>
      </c>
      <c r="AL77" s="278">
        <f t="shared" si="50"/>
        <v>18875.715965466883</v>
      </c>
      <c r="AM77" s="284">
        <f t="shared" si="50"/>
        <v>7905.8786756321406</v>
      </c>
      <c r="AN77" s="849">
        <f t="shared" si="50"/>
        <v>1755521.381326244</v>
      </c>
      <c r="AO77" s="278">
        <f t="shared" si="50"/>
        <v>1389047.7151047711</v>
      </c>
      <c r="AP77" s="278">
        <f t="shared" si="50"/>
        <v>136500.11631752376</v>
      </c>
      <c r="AQ77" s="278">
        <f t="shared" si="50"/>
        <v>91617.954770078723</v>
      </c>
      <c r="AR77" s="278">
        <f t="shared" si="50"/>
        <v>37261.056728385629</v>
      </c>
      <c r="AS77" s="278">
        <f t="shared" si="50"/>
        <v>36014.451376057463</v>
      </c>
      <c r="AT77" s="278">
        <f t="shared" si="50"/>
        <v>10418.534983824929</v>
      </c>
      <c r="AU77" s="278">
        <f t="shared" si="50"/>
        <v>5178.5929177324751</v>
      </c>
      <c r="AV77" s="278">
        <f t="shared" si="50"/>
        <v>8156.4766412961817</v>
      </c>
      <c r="AW77" s="278">
        <f>SUM(AW73:AW76)</f>
        <v>4387.2896973555171</v>
      </c>
      <c r="AX77" s="278">
        <f t="shared" si="50"/>
        <v>24206.957288102738</v>
      </c>
      <c r="AY77" s="284">
        <f t="shared" si="50"/>
        <v>12732.235501115611</v>
      </c>
      <c r="AZ77" s="305">
        <f t="shared" si="50"/>
        <v>-1034.8368568084375</v>
      </c>
      <c r="BA77" s="297">
        <f t="shared" si="50"/>
        <v>3128129.1203383654</v>
      </c>
      <c r="BB77" s="275">
        <f t="shared" si="50"/>
        <v>2329375.3149596634</v>
      </c>
      <c r="BC77" s="275">
        <f t="shared" si="50"/>
        <v>188421.52154029044</v>
      </c>
      <c r="BD77" s="275">
        <f t="shared" si="50"/>
        <v>192811.93721731857</v>
      </c>
      <c r="BE77" s="275">
        <f t="shared" si="50"/>
        <v>76157.644932352196</v>
      </c>
      <c r="BF77" s="275">
        <f t="shared" si="50"/>
        <v>161581.33230614918</v>
      </c>
      <c r="BG77" s="275">
        <f t="shared" si="50"/>
        <v>17778.566267120063</v>
      </c>
      <c r="BH77" s="275">
        <f t="shared" si="50"/>
        <v>5952.3390007273638</v>
      </c>
      <c r="BI77" s="275">
        <f t="shared" si="50"/>
        <v>12497.581963949218</v>
      </c>
      <c r="BJ77" s="275">
        <f>SUM(BJ73:BJ76)</f>
        <v>8540.0094748868014</v>
      </c>
      <c r="BK77" s="275">
        <f t="shared" si="50"/>
        <v>102901.18513240365</v>
      </c>
      <c r="BL77" s="299">
        <f t="shared" si="50"/>
        <v>33146.524400313152</v>
      </c>
    </row>
    <row r="78" spans="1:64" s="209" customFormat="1" ht="14.85" customHeight="1" x14ac:dyDescent="0.25">
      <c r="A78" s="1501" t="s">
        <v>235</v>
      </c>
      <c r="B78" s="315" t="s">
        <v>121</v>
      </c>
      <c r="C78" s="125" t="s">
        <v>174</v>
      </c>
      <c r="D78" s="273">
        <f>D20+SUM(D22:D23,D27)+SUM(D29:D32)+D37+D41+D46+D51+SUM(D56:D57)+SUM(D59:D60)+SUM(D64:D68)+D73</f>
        <v>22120357.127540521</v>
      </c>
      <c r="E78" s="273">
        <f>E20+SUM(E22:E23,E27)+SUM(E29:E32)+E37+E41+E46+E51+SUM(E56:E57)+SUM(E59:E60)+SUM(E64:E68)+E73</f>
        <v>12453213.772051785</v>
      </c>
      <c r="F78" s="273">
        <f>F20+SUM(F22:F23,F27)+SUM(F29:F32)+F37+F41+F46+F51+SUM(F56:F57)+SUM(F59:F60)+SUM(F64:F68)+F73</f>
        <v>858264.2975362367</v>
      </c>
      <c r="G78" s="273">
        <f t="shared" ref="G78:O78" si="51">G20+SUM(G22:G23,G27)+SUM(G29:G32)+G37+G41+G46+G51+SUM(G56:G57)+SUM(G59:G60)+SUM(G64:G68)+G73</f>
        <v>4474137.9903187947</v>
      </c>
      <c r="H78" s="273">
        <f t="shared" si="51"/>
        <v>1249586.2254216729</v>
      </c>
      <c r="I78" s="273">
        <f t="shared" si="51"/>
        <v>482974.44033493096</v>
      </c>
      <c r="J78" s="273">
        <f t="shared" si="51"/>
        <v>265931.62830244773</v>
      </c>
      <c r="K78" s="273">
        <f t="shared" si="51"/>
        <v>9160.1056730191322</v>
      </c>
      <c r="L78" s="273">
        <f t="shared" si="51"/>
        <v>225705.67532151379</v>
      </c>
      <c r="M78" s="273">
        <f t="shared" si="51"/>
        <v>393065.71287613804</v>
      </c>
      <c r="N78" s="273">
        <f t="shared" si="51"/>
        <v>601234.06215016602</v>
      </c>
      <c r="O78" s="285">
        <f t="shared" si="51"/>
        <v>1107083.2175538142</v>
      </c>
      <c r="P78" s="273">
        <f>P20+SUM(P22:P23,P27)+SUM(P29:P32)+P37+P41+P46+P51+SUM(P56:P57)+SUM(P59:P60)+SUM(P64:P68)+P73</f>
        <v>25278018.729475498</v>
      </c>
      <c r="Q78" s="273">
        <f t="shared" ref="Q78:AA78" si="52">Q20+SUM(Q22:Q23,Q27)+SUM(Q29:Q32)+Q37+Q41+Q46+Q51+SUM(Q56:Q57)+SUM(Q59:Q60)+SUM(Q64:Q68)+Q73</f>
        <v>14737667.39081209</v>
      </c>
      <c r="R78" s="273">
        <f t="shared" si="52"/>
        <v>1234381.9747558539</v>
      </c>
      <c r="S78" s="273">
        <f t="shared" si="52"/>
        <v>5122558.3906831136</v>
      </c>
      <c r="T78" s="273">
        <f t="shared" si="52"/>
        <v>1422072.864971498</v>
      </c>
      <c r="U78" s="273">
        <f t="shared" si="52"/>
        <v>435233.62110704987</v>
      </c>
      <c r="V78" s="273">
        <f t="shared" si="52"/>
        <v>214120.10768653196</v>
      </c>
      <c r="W78" s="273">
        <f t="shared" si="52"/>
        <v>6982.9065475374273</v>
      </c>
      <c r="X78" s="273">
        <f t="shared" si="52"/>
        <v>236660.30236899806</v>
      </c>
      <c r="Y78" s="273">
        <f t="shared" si="52"/>
        <v>388482.1860514232</v>
      </c>
      <c r="Z78" s="273">
        <f t="shared" si="52"/>
        <v>451224.39013642923</v>
      </c>
      <c r="AA78" s="285">
        <f t="shared" si="52"/>
        <v>1028634.5943549763</v>
      </c>
      <c r="AB78" s="273">
        <f>AB20+SUM(AB22:AB23,AB27)+SUM(AB29:AB32)+AB37+AB41+AB46+AB51+SUM(AB56:AB57)+SUM(AB59:AB60)+SUM(AB64:AB68)+AB73</f>
        <v>36293900.42455411</v>
      </c>
      <c r="AC78" s="273">
        <f t="shared" ref="AC78:AM78" si="53">AC20+SUM(AC22:AC23,AC27)+SUM(AC29:AC32)+AC37+AC41+AC46+AC51+SUM(AC56:AC57)+SUM(AC59:AC60)+SUM(AC64:AC68)+AC73</f>
        <v>22023860.469917145</v>
      </c>
      <c r="AD78" s="273">
        <f t="shared" si="53"/>
        <v>1897736.1847805928</v>
      </c>
      <c r="AE78" s="273">
        <f t="shared" si="53"/>
        <v>6315048.5052922722</v>
      </c>
      <c r="AF78" s="273">
        <f t="shared" si="53"/>
        <v>2130692.4146258845</v>
      </c>
      <c r="AG78" s="273">
        <f t="shared" si="53"/>
        <v>618293.15423000301</v>
      </c>
      <c r="AH78" s="273">
        <f t="shared" si="53"/>
        <v>452832.87216197688</v>
      </c>
      <c r="AI78" s="273">
        <f t="shared" si="53"/>
        <v>11153.582992378451</v>
      </c>
      <c r="AJ78" s="273">
        <f t="shared" si="53"/>
        <v>267738.37455963617</v>
      </c>
      <c r="AK78" s="273">
        <f t="shared" si="53"/>
        <v>1129297.3982462115</v>
      </c>
      <c r="AL78" s="273">
        <f t="shared" si="53"/>
        <v>388817.0821790729</v>
      </c>
      <c r="AM78" s="273">
        <f t="shared" si="53"/>
        <v>1058430.3855689401</v>
      </c>
      <c r="AN78" s="276">
        <f>AN20+SUM(AN22:AN23,AN27)+SUM(AN29:AN32)+AN37+AN41+AN46+AN51+SUM(AN56:AN57)+SUM(AN59:AN60)+SUM(AN64:AN68)+AN73</f>
        <v>80544596.512124702</v>
      </c>
      <c r="AO78" s="273">
        <f t="shared" ref="AO78:AY78" si="54">AO20+SUM(AO22:AO23,AO27)+SUM(AO29:AO32)+AO37+AO41+AO46+AO51+SUM(AO56:AO57)+SUM(AO59:AO60)+SUM(AO64:AO68)+AO73</f>
        <v>45989878.253173031</v>
      </c>
      <c r="AP78" s="273">
        <f t="shared" si="54"/>
        <v>5308942.9898705138</v>
      </c>
      <c r="AQ78" s="273">
        <f t="shared" si="54"/>
        <v>13392937.304248957</v>
      </c>
      <c r="AR78" s="273">
        <f t="shared" si="54"/>
        <v>5864038.6471239999</v>
      </c>
      <c r="AS78" s="273">
        <f t="shared" si="54"/>
        <v>845539.783585547</v>
      </c>
      <c r="AT78" s="273">
        <f t="shared" si="54"/>
        <v>914872.57050100132</v>
      </c>
      <c r="AU78" s="273">
        <f t="shared" si="54"/>
        <v>45137.494776817635</v>
      </c>
      <c r="AV78" s="273">
        <f t="shared" si="54"/>
        <v>1910162.7632665494</v>
      </c>
      <c r="AW78" s="273">
        <f t="shared" si="54"/>
        <v>3538286.1781629468</v>
      </c>
      <c r="AX78" s="273">
        <f t="shared" si="54"/>
        <v>824104.51775443123</v>
      </c>
      <c r="AY78" s="285">
        <f t="shared" si="54"/>
        <v>1910696.0096608908</v>
      </c>
      <c r="AZ78" s="298">
        <f>AZ20+SUM(AZ22:AZ23,AZ27)+SUM(AZ29:AZ32)+AZ37+AZ41+AZ46+AZ51+SUM(AZ56:AZ57)+SUM(AZ59:AZ60)+SUM(AZ64:AZ68)+AZ73</f>
        <v>1167483.333291708</v>
      </c>
      <c r="BA78" s="294">
        <f>BA20+SUM(BA22:BA23,BA27)+SUM(BA29:BA32)+BA37+BA41+BA46+BA51+SUM(BA56:BA57)+SUM(BA59:BA60)+SUM(BA64:BA68)+BA73</f>
        <v>165404356.12698656</v>
      </c>
      <c r="BB78" s="273">
        <f t="shared" ref="BB78:BL78" si="55">BB20+SUM(BB22:BB23,BB27)+SUM(BB29:BB32)+BB37+BB41+BB46+BB51+SUM(BB56:BB57)+SUM(BB59:BB60)+SUM(BB64:BB68)+BB73</f>
        <v>95204619.885954037</v>
      </c>
      <c r="BC78" s="273">
        <f t="shared" si="55"/>
        <v>9299325.4469431974</v>
      </c>
      <c r="BD78" s="273">
        <f t="shared" si="55"/>
        <v>29304682.190543137</v>
      </c>
      <c r="BE78" s="273">
        <f t="shared" si="55"/>
        <v>10666390.152143057</v>
      </c>
      <c r="BF78" s="273">
        <f t="shared" si="55"/>
        <v>2382040.9992575306</v>
      </c>
      <c r="BG78" s="273">
        <f t="shared" si="55"/>
        <v>1847757.178651958</v>
      </c>
      <c r="BH78" s="273">
        <f t="shared" si="55"/>
        <v>72434.08998975264</v>
      </c>
      <c r="BI78" s="273">
        <f t="shared" si="55"/>
        <v>2640267.1155166975</v>
      </c>
      <c r="BJ78" s="273">
        <f>BJ20+SUM(BJ22:BJ23,BJ27)+SUM(BJ29:BJ32)+BJ37+BJ41+BJ46+BJ51+SUM(BJ56:BJ57)+SUM(BJ59:BJ60)+SUM(BJ64:BJ68)+BJ73</f>
        <v>5449131.4753367202</v>
      </c>
      <c r="BK78" s="273">
        <f t="shared" si="55"/>
        <v>2265380.0522200991</v>
      </c>
      <c r="BL78" s="298">
        <f t="shared" si="55"/>
        <v>5104844.2071386212</v>
      </c>
    </row>
    <row r="79" spans="1:64" s="209" customFormat="1" x14ac:dyDescent="0.25">
      <c r="A79" s="1507"/>
      <c r="B79" s="126" t="s">
        <v>55</v>
      </c>
      <c r="C79" s="127" t="s">
        <v>175</v>
      </c>
      <c r="D79" s="274">
        <f>D21+D24+D34+D38+D43+D48+D53+D58+D70+D75</f>
        <v>-1061477.0986714764</v>
      </c>
      <c r="E79" s="274">
        <f>E21+E24+E34+E38+E43+E48+E53+E58+E70+E75</f>
        <v>-699059.00393779634</v>
      </c>
      <c r="F79" s="274">
        <f>F21+F24+F34+F38+F43+F48+F53+F58+F70+F75</f>
        <v>-59005.571246230938</v>
      </c>
      <c r="G79" s="274">
        <f t="shared" ref="G79:O79" si="56">G21+G24+G34+G38+G43+G48+G53+G58+G70+G75</f>
        <v>-164966.81914628128</v>
      </c>
      <c r="H79" s="274">
        <f t="shared" si="56"/>
        <v>-44778.086495305826</v>
      </c>
      <c r="I79" s="274">
        <f t="shared" si="56"/>
        <v>-7901.61069086097</v>
      </c>
      <c r="J79" s="274">
        <f t="shared" si="56"/>
        <v>-14712.439924702621</v>
      </c>
      <c r="K79" s="274">
        <f t="shared" si="56"/>
        <v>-112.49564519954292</v>
      </c>
      <c r="L79" s="274">
        <f t="shared" si="56"/>
        <v>-5483.8497837073037</v>
      </c>
      <c r="M79" s="274">
        <f t="shared" si="56"/>
        <v>-9945.1087107882522</v>
      </c>
      <c r="N79" s="274">
        <f t="shared" si="56"/>
        <v>-11764.654287036223</v>
      </c>
      <c r="O79" s="282">
        <f t="shared" si="56"/>
        <v>-43747.458803567082</v>
      </c>
      <c r="P79" s="274">
        <f>P21+P24+P34+P38+P43+P48+P53+P58+P70+P75</f>
        <v>-1695813.7346959175</v>
      </c>
      <c r="Q79" s="274">
        <f t="shared" ref="Q79:AA79" si="57">Q21+Q24+Q34+Q38+Q43+Q48+Q53+Q58+Q70+Q75</f>
        <v>-994639.13946842577</v>
      </c>
      <c r="R79" s="274">
        <f t="shared" si="57"/>
        <v>-83541.817121696949</v>
      </c>
      <c r="S79" s="274">
        <f t="shared" si="57"/>
        <v>-303508.01052960445</v>
      </c>
      <c r="T79" s="274">
        <f t="shared" si="57"/>
        <v>-83967.274002374121</v>
      </c>
      <c r="U79" s="274">
        <f t="shared" si="57"/>
        <v>-28775.094144781076</v>
      </c>
      <c r="V79" s="274">
        <f t="shared" si="57"/>
        <v>-25874.902785245507</v>
      </c>
      <c r="W79" s="274">
        <f t="shared" si="57"/>
        <v>-480.38226288852991</v>
      </c>
      <c r="X79" s="274">
        <f t="shared" si="57"/>
        <v>-9963.1328428730103</v>
      </c>
      <c r="Y79" s="274">
        <f t="shared" si="57"/>
        <v>-62314.979066520653</v>
      </c>
      <c r="Z79" s="274">
        <f t="shared" si="57"/>
        <v>-31536.556220904149</v>
      </c>
      <c r="AA79" s="282">
        <f t="shared" si="57"/>
        <v>-71212.44625060317</v>
      </c>
      <c r="AB79" s="274">
        <f>AB21+AB24+AB34+AB38+AB43+AB48+AB53+AB58+AB70+AB75</f>
        <v>-9775000.0958115514</v>
      </c>
      <c r="AC79" s="274">
        <f t="shared" ref="AC79:AM79" si="58">AC21+AC24+AC34+AC38+AC43+AC48+AC53+AC58+AC70+AC75</f>
        <v>-6109234.3872434525</v>
      </c>
      <c r="AD79" s="274">
        <f t="shared" si="58"/>
        <v>-511637.92387964117</v>
      </c>
      <c r="AE79" s="274">
        <f t="shared" si="58"/>
        <v>-1540782.2299725628</v>
      </c>
      <c r="AF79" s="274">
        <f t="shared" si="58"/>
        <v>-443896.7360036957</v>
      </c>
      <c r="AG79" s="274">
        <f t="shared" si="58"/>
        <v>-164087.42687354991</v>
      </c>
      <c r="AH79" s="274">
        <f t="shared" si="58"/>
        <v>-123302.48004181226</v>
      </c>
      <c r="AI79" s="274">
        <f t="shared" si="58"/>
        <v>-3651.5915052952205</v>
      </c>
      <c r="AJ79" s="274">
        <f t="shared" si="58"/>
        <v>-49394.844296114046</v>
      </c>
      <c r="AK79" s="274">
        <f t="shared" si="58"/>
        <v>-336932.08546869562</v>
      </c>
      <c r="AL79" s="274">
        <f t="shared" si="58"/>
        <v>-171584.54335951401</v>
      </c>
      <c r="AM79" s="282">
        <f t="shared" si="58"/>
        <v>-320495.84716721659</v>
      </c>
      <c r="AN79" s="289">
        <f>AN21+AN24+AN34+AN38+AN43+AN48+AN53+AN58+AN70+AN75</f>
        <v>7240378.0539019564</v>
      </c>
      <c r="AO79" s="274">
        <f t="shared" ref="AO79:AY79" si="59">AO21+AO24+AO34+AO38+AO43+AO48+AO53+AO58+AO70+AO75</f>
        <v>4216144.8936846061</v>
      </c>
      <c r="AP79" s="274">
        <f t="shared" si="59"/>
        <v>370514.82384209114</v>
      </c>
      <c r="AQ79" s="274">
        <f t="shared" si="59"/>
        <v>1402339.9774013262</v>
      </c>
      <c r="AR79" s="274">
        <f t="shared" si="59"/>
        <v>430325.27238775394</v>
      </c>
      <c r="AS79" s="274">
        <f t="shared" si="59"/>
        <v>-30174.002821083683</v>
      </c>
      <c r="AT79" s="274">
        <f t="shared" si="59"/>
        <v>0</v>
      </c>
      <c r="AU79" s="274">
        <f t="shared" si="59"/>
        <v>601.65694379248532</v>
      </c>
      <c r="AV79" s="274">
        <f t="shared" si="59"/>
        <v>49301.626101029738</v>
      </c>
      <c r="AW79" s="274">
        <f t="shared" si="59"/>
        <v>595223.04319693625</v>
      </c>
      <c r="AX79" s="274">
        <f t="shared" si="59"/>
        <v>-109667.98106450324</v>
      </c>
      <c r="AY79" s="282">
        <f t="shared" si="59"/>
        <v>315768.74423000845</v>
      </c>
      <c r="AZ79" s="300">
        <f>AZ21+AZ24+AZ34+AZ38+AZ43+AZ48+AZ53+AZ58+AZ70+AZ75</f>
        <v>-4573708.5628122091</v>
      </c>
      <c r="BA79" s="296">
        <f>BA21+BA24+BA34+BA38+BA43+BA48+BA53+BA58+BA70+BA75</f>
        <v>-9865621.4380891938</v>
      </c>
      <c r="BB79" s="274">
        <f t="shared" ref="BB79:BL79" si="60">BB21+BB24+BB34+BB38+BB43+BB48+BB53+BB58+BB70+BB75</f>
        <v>-3586787.636965069</v>
      </c>
      <c r="BC79" s="274">
        <f t="shared" si="60"/>
        <v>-283670.48840547795</v>
      </c>
      <c r="BD79" s="274">
        <f t="shared" si="60"/>
        <v>-606917.08224712231</v>
      </c>
      <c r="BE79" s="274">
        <f t="shared" si="60"/>
        <v>-142316.82411362181</v>
      </c>
      <c r="BF79" s="274">
        <f t="shared" si="60"/>
        <v>-230938.13453027571</v>
      </c>
      <c r="BG79" s="274">
        <f t="shared" si="60"/>
        <v>-163889.8227517604</v>
      </c>
      <c r="BH79" s="274">
        <f t="shared" si="60"/>
        <v>-3642.8124695908082</v>
      </c>
      <c r="BI79" s="274">
        <f t="shared" si="60"/>
        <v>-15540.200821664619</v>
      </c>
      <c r="BJ79" s="274">
        <f>BJ21+BJ24+BJ34+BJ38+BJ43+BJ48+BJ53+BJ58+BJ70+BJ75</f>
        <v>186030.86995093175</v>
      </c>
      <c r="BK79" s="274">
        <f t="shared" si="60"/>
        <v>-324553.73493195762</v>
      </c>
      <c r="BL79" s="300">
        <f t="shared" si="60"/>
        <v>-119687.00799137841</v>
      </c>
    </row>
    <row r="80" spans="1:64" s="209" customFormat="1" x14ac:dyDescent="0.25">
      <c r="A80" s="1507"/>
      <c r="B80" s="126" t="s">
        <v>56</v>
      </c>
      <c r="C80" s="127" t="s">
        <v>176</v>
      </c>
      <c r="D80" s="274">
        <f>D25+D33+D42+D47+D52+D61+D69+D74</f>
        <v>1915179.9460886472</v>
      </c>
      <c r="E80" s="274">
        <f>E25+E33+E42+E47+E52+E61+E69+E74</f>
        <v>1538354.2746033289</v>
      </c>
      <c r="F80" s="274">
        <f>F25+F33+F42+F47+F52+F61+F69+F74</f>
        <v>41041.857153211989</v>
      </c>
      <c r="G80" s="274">
        <f t="shared" ref="G80:O80" si="61">G25+G33+G42+G47+G52+G61+G69+G74</f>
        <v>110354.64157881419</v>
      </c>
      <c r="H80" s="274">
        <f t="shared" si="61"/>
        <v>21147.55405918663</v>
      </c>
      <c r="I80" s="274">
        <f t="shared" si="61"/>
        <v>46826.654305622142</v>
      </c>
      <c r="J80" s="274">
        <f t="shared" si="61"/>
        <v>16102.831957020428</v>
      </c>
      <c r="K80" s="274">
        <f t="shared" si="61"/>
        <v>993.06586941486717</v>
      </c>
      <c r="L80" s="274">
        <f t="shared" si="61"/>
        <v>2887.2381819919692</v>
      </c>
      <c r="M80" s="274">
        <f t="shared" si="61"/>
        <v>433.3086855775673</v>
      </c>
      <c r="N80" s="274">
        <f t="shared" si="61"/>
        <v>124196.06929191772</v>
      </c>
      <c r="O80" s="282">
        <f t="shared" si="61"/>
        <v>12842.450402560327</v>
      </c>
      <c r="P80" s="274">
        <f>P25+P33+P42+P47+P52+P61+P69+P74</f>
        <v>1931189.1781725816</v>
      </c>
      <c r="Q80" s="274">
        <f t="shared" ref="Q80:AA80" si="62">Q25+Q33+Q42+Q47+Q52+Q61+Q69+Q74</f>
        <v>1555136.4967767592</v>
      </c>
      <c r="R80" s="274">
        <f t="shared" si="62"/>
        <v>44641.844244355569</v>
      </c>
      <c r="S80" s="274">
        <f t="shared" si="62"/>
        <v>121615.1349484567</v>
      </c>
      <c r="T80" s="274">
        <f t="shared" si="62"/>
        <v>23883.132117076024</v>
      </c>
      <c r="U80" s="274">
        <f t="shared" si="62"/>
        <v>42164.213867427832</v>
      </c>
      <c r="V80" s="274">
        <f t="shared" si="62"/>
        <v>14545.620619490892</v>
      </c>
      <c r="W80" s="274">
        <f t="shared" si="62"/>
        <v>915.48353416112195</v>
      </c>
      <c r="X80" s="274">
        <f t="shared" si="62"/>
        <v>3292.0309402151097</v>
      </c>
      <c r="Y80" s="274">
        <f t="shared" si="62"/>
        <v>463.97751506387453</v>
      </c>
      <c r="Z80" s="274">
        <f t="shared" si="62"/>
        <v>111143.50382491748</v>
      </c>
      <c r="AA80" s="282">
        <f t="shared" si="62"/>
        <v>13387.739784657342</v>
      </c>
      <c r="AB80" s="274">
        <f>AB25+AB33+AB42+AB47+AB52+AB61+AB69+AB74</f>
        <v>1963695.7204022317</v>
      </c>
      <c r="AC80" s="274">
        <f t="shared" ref="AC80:AM80" si="63">AC25+AC33+AC42+AC47+AC52+AC61+AC69+AC74</f>
        <v>1589153.2698893615</v>
      </c>
      <c r="AD80" s="274">
        <f t="shared" si="63"/>
        <v>48860.068960504424</v>
      </c>
      <c r="AE80" s="274">
        <f t="shared" si="63"/>
        <v>120764.35259174248</v>
      </c>
      <c r="AF80" s="274">
        <f t="shared" si="63"/>
        <v>25301.261845496592</v>
      </c>
      <c r="AG80" s="274">
        <f t="shared" si="63"/>
        <v>41188.214289493895</v>
      </c>
      <c r="AH80" s="274">
        <f t="shared" si="63"/>
        <v>14268.04194122562</v>
      </c>
      <c r="AI80" s="274">
        <f t="shared" si="63"/>
        <v>955.24793403148067</v>
      </c>
      <c r="AJ80" s="274">
        <f t="shared" si="63"/>
        <v>3477.1903758483222</v>
      </c>
      <c r="AK80" s="274">
        <f t="shared" si="63"/>
        <v>437.38243721362551</v>
      </c>
      <c r="AL80" s="274">
        <f t="shared" si="63"/>
        <v>105775.57282741283</v>
      </c>
      <c r="AM80" s="282">
        <f t="shared" si="63"/>
        <v>13515.117309901027</v>
      </c>
      <c r="AN80" s="289">
        <f>AN25+AN33+AN42+AN47+AN52+AN61+AN69+AN74</f>
        <v>6211261.6549882228</v>
      </c>
      <c r="AO80" s="274">
        <f t="shared" ref="AO80:AY80" si="64">AO25+AO33+AO42+AO47+AO52+AO61+AO69+AO74</f>
        <v>5158874.8186213318</v>
      </c>
      <c r="AP80" s="274">
        <f t="shared" si="64"/>
        <v>214231.54644014867</v>
      </c>
      <c r="AQ80" s="274">
        <f t="shared" si="64"/>
        <v>406919.55608829093</v>
      </c>
      <c r="AR80" s="274">
        <f t="shared" si="64"/>
        <v>113644.01723037727</v>
      </c>
      <c r="AS80" s="274">
        <f t="shared" si="64"/>
        <v>104030.61633331227</v>
      </c>
      <c r="AT80" s="274">
        <f t="shared" si="64"/>
        <v>56999.737146144253</v>
      </c>
      <c r="AU80" s="274">
        <f t="shared" si="64"/>
        <v>3913.1770425721975</v>
      </c>
      <c r="AV80" s="274">
        <f t="shared" si="64"/>
        <v>17780.045508765652</v>
      </c>
      <c r="AW80" s="274">
        <f t="shared" si="64"/>
        <v>3573.1258723993546</v>
      </c>
      <c r="AX80" s="274">
        <f t="shared" si="64"/>
        <v>109214.38057125083</v>
      </c>
      <c r="AY80" s="282">
        <f t="shared" si="64"/>
        <v>22080.634133629545</v>
      </c>
      <c r="AZ80" s="300">
        <f>AZ25+AZ33+AZ42+AZ47+AZ52+AZ61+AZ69+AZ74</f>
        <v>0</v>
      </c>
      <c r="BA80" s="296">
        <f>BA25+BA33+BA42+BA47+BA52+BA61+BA69+BA74</f>
        <v>12021326.499651685</v>
      </c>
      <c r="BB80" s="274">
        <f t="shared" ref="BB80:BL80" si="65">BB25+BB33+BB42+BB47+BB52+BB61+BB69+BB74</f>
        <v>9841518.8598907813</v>
      </c>
      <c r="BC80" s="274">
        <f t="shared" si="65"/>
        <v>348775.31679822068</v>
      </c>
      <c r="BD80" s="274">
        <f t="shared" si="65"/>
        <v>759653.68520730431</v>
      </c>
      <c r="BE80" s="274">
        <f t="shared" si="65"/>
        <v>183975.96525213649</v>
      </c>
      <c r="BF80" s="274">
        <f t="shared" si="65"/>
        <v>234209.69879585615</v>
      </c>
      <c r="BG80" s="274">
        <f t="shared" si="65"/>
        <v>101916.23166388119</v>
      </c>
      <c r="BH80" s="274">
        <f t="shared" si="65"/>
        <v>6776.9743801796667</v>
      </c>
      <c r="BI80" s="274">
        <f t="shared" si="65"/>
        <v>27436.505006821051</v>
      </c>
      <c r="BJ80" s="274">
        <f>BJ25+BJ33+BJ42+BJ47+BJ52+BJ61+BJ69+BJ74</f>
        <v>4907.7945102544227</v>
      </c>
      <c r="BK80" s="274">
        <f t="shared" si="65"/>
        <v>450329.52651549887</v>
      </c>
      <c r="BL80" s="300">
        <f t="shared" si="65"/>
        <v>61825.941630748239</v>
      </c>
    </row>
    <row r="81" spans="1:64" s="209" customFormat="1" x14ac:dyDescent="0.25">
      <c r="A81" s="1507"/>
      <c r="B81" s="126" t="s">
        <v>122</v>
      </c>
      <c r="C81" s="127" t="s">
        <v>937</v>
      </c>
      <c r="D81" s="274">
        <f>D26+D35+D39+D44+D49+D54+D62+D71+D76</f>
        <v>664827.10035872983</v>
      </c>
      <c r="E81" s="274">
        <f>E26+E35+E39+E44+E49+E54+E62+E71+E76</f>
        <v>435774.14528368018</v>
      </c>
      <c r="F81" s="274">
        <f>F26+F35+F39+F44+F49+F54+F62+F71+F76</f>
        <v>37205.43734641339</v>
      </c>
      <c r="G81" s="274">
        <f t="shared" ref="G81:O81" si="66">G26+G35+G39+G44+G49+G54+G62+G71+G76</f>
        <v>101347.28879591453</v>
      </c>
      <c r="H81" s="274">
        <f t="shared" si="66"/>
        <v>29875.293893128328</v>
      </c>
      <c r="I81" s="274">
        <f t="shared" si="66"/>
        <v>6030.3370677166395</v>
      </c>
      <c r="J81" s="274">
        <f t="shared" si="66"/>
        <v>1078.7626549400336</v>
      </c>
      <c r="K81" s="274">
        <f t="shared" si="66"/>
        <v>152.32233602858841</v>
      </c>
      <c r="L81" s="274">
        <f t="shared" si="66"/>
        <v>3003.7110361148248</v>
      </c>
      <c r="M81" s="274">
        <f t="shared" si="66"/>
        <v>25701.08248794057</v>
      </c>
      <c r="N81" s="274">
        <f t="shared" si="66"/>
        <v>4274.06116894142</v>
      </c>
      <c r="O81" s="282">
        <f t="shared" si="66"/>
        <v>20384.658287911348</v>
      </c>
      <c r="P81" s="274">
        <f>P26+P35+P39+P44+P49+P54+P62+P71+P76</f>
        <v>880762.34569337976</v>
      </c>
      <c r="Q81" s="274">
        <f t="shared" ref="Q81:AA81" si="67">Q26+Q35+Q39+Q44+Q49+Q54+Q62+Q71+Q76</f>
        <v>581714.95146616036</v>
      </c>
      <c r="R81" s="274">
        <f t="shared" si="67"/>
        <v>49271.054428277988</v>
      </c>
      <c r="S81" s="274">
        <f t="shared" si="67"/>
        <v>129480.75937717487</v>
      </c>
      <c r="T81" s="274">
        <f t="shared" si="67"/>
        <v>38065.845543960742</v>
      </c>
      <c r="U81" s="274">
        <f t="shared" si="67"/>
        <v>8969.2412887365099</v>
      </c>
      <c r="V81" s="274">
        <f t="shared" si="67"/>
        <v>2538.3087230307024</v>
      </c>
      <c r="W81" s="274">
        <f t="shared" si="67"/>
        <v>216.38981864107421</v>
      </c>
      <c r="X81" s="274">
        <f t="shared" si="67"/>
        <v>3880.0508370490957</v>
      </c>
      <c r="Y81" s="274">
        <f t="shared" si="67"/>
        <v>32662.080472574587</v>
      </c>
      <c r="Z81" s="274">
        <f t="shared" si="67"/>
        <v>7793.9189493955255</v>
      </c>
      <c r="AA81" s="282">
        <f t="shared" si="67"/>
        <v>26169.744788378059</v>
      </c>
      <c r="AB81" s="274">
        <f>AB26+AB35+AB39+AB44+AB49+AB54+AB62+AB71+AB76</f>
        <v>971507.08114653989</v>
      </c>
      <c r="AC81" s="274">
        <f t="shared" ref="AC81:AM81" si="68">AC26+AC35+AC39+AC44+AC49+AC54+AC62+AC71+AC76</f>
        <v>655249.87167705421</v>
      </c>
      <c r="AD81" s="274">
        <f t="shared" si="68"/>
        <v>55206.582775287017</v>
      </c>
      <c r="AE81" s="274">
        <f t="shared" si="68"/>
        <v>134762.71896805352</v>
      </c>
      <c r="AF81" s="274">
        <f t="shared" si="68"/>
        <v>39495.85118770587</v>
      </c>
      <c r="AG81" s="274">
        <f t="shared" si="68"/>
        <v>9634.0843971244176</v>
      </c>
      <c r="AH81" s="274">
        <f t="shared" si="68"/>
        <v>3109.2280729938871</v>
      </c>
      <c r="AI81" s="274">
        <f t="shared" si="68"/>
        <v>222.3045676588315</v>
      </c>
      <c r="AJ81" s="274">
        <f t="shared" si="68"/>
        <v>4000.4550466298042</v>
      </c>
      <c r="AK81" s="274">
        <f t="shared" si="68"/>
        <v>33950.126605377322</v>
      </c>
      <c r="AL81" s="274">
        <f t="shared" si="68"/>
        <v>8705.1302711743228</v>
      </c>
      <c r="AM81" s="282">
        <f t="shared" si="68"/>
        <v>27170.727577480822</v>
      </c>
      <c r="AN81" s="289">
        <f>AN26+AN35+AN39+AN44+AN49+AN54+AN62+AN71+AN76</f>
        <v>839719.15754430462</v>
      </c>
      <c r="AO81" s="274">
        <f t="shared" ref="AO81:AZ81" si="69">AO26+AO35+AO39+AO44+AO49+AO54+AO62+AO71+AO76</f>
        <v>615680.27156517049</v>
      </c>
      <c r="AP81" s="274">
        <f t="shared" si="69"/>
        <v>47181.141615439279</v>
      </c>
      <c r="AQ81" s="274">
        <f t="shared" si="69"/>
        <v>97400.059062973087</v>
      </c>
      <c r="AR81" s="274">
        <f t="shared" si="69"/>
        <v>26975.108575470487</v>
      </c>
      <c r="AS81" s="274">
        <f t="shared" si="69"/>
        <v>-710.1253265137675</v>
      </c>
      <c r="AT81" s="274">
        <f t="shared" si="69"/>
        <v>0</v>
      </c>
      <c r="AU81" s="274">
        <f t="shared" si="69"/>
        <v>-108.27883847584161</v>
      </c>
      <c r="AV81" s="274">
        <f t="shared" si="69"/>
        <v>1323.3489712457495</v>
      </c>
      <c r="AW81" s="274">
        <f t="shared" si="69"/>
        <v>24844.222044245536</v>
      </c>
      <c r="AX81" s="274">
        <f t="shared" si="69"/>
        <v>5834.0753819703759</v>
      </c>
      <c r="AY81" s="282">
        <f t="shared" si="69"/>
        <v>21299.334492779311</v>
      </c>
      <c r="AZ81" s="300">
        <f t="shared" si="69"/>
        <v>-74897.169141917635</v>
      </c>
      <c r="BA81" s="296">
        <f>BA26+BA35+BA39+BA44+BA49+BA54+BA62+BA71+BA76</f>
        <v>3281918.5156010366</v>
      </c>
      <c r="BB81" s="274">
        <f t="shared" ref="BB81:BL81" si="70">BB26+BB35+BB39+BB44+BB49+BB54+BB62+BB71+BB76</f>
        <v>2288419.2399920654</v>
      </c>
      <c r="BC81" s="274">
        <f t="shared" si="70"/>
        <v>188864.21616541769</v>
      </c>
      <c r="BD81" s="274">
        <f t="shared" si="70"/>
        <v>462990.82620411599</v>
      </c>
      <c r="BE81" s="274">
        <f t="shared" si="70"/>
        <v>134412.09920026545</v>
      </c>
      <c r="BF81" s="274">
        <f t="shared" si="70"/>
        <v>23923.537427063802</v>
      </c>
      <c r="BG81" s="274">
        <f t="shared" si="70"/>
        <v>6726.2994509646232</v>
      </c>
      <c r="BH81" s="274">
        <f t="shared" si="70"/>
        <v>482.73788385265254</v>
      </c>
      <c r="BI81" s="274">
        <f t="shared" si="70"/>
        <v>12207.565891039474</v>
      </c>
      <c r="BJ81" s="274">
        <f>BJ26+BJ35+BJ39+BJ44+BJ49+BJ54+BJ62+BJ71+BJ76</f>
        <v>117157.511610138</v>
      </c>
      <c r="BK81" s="274">
        <f t="shared" si="70"/>
        <v>26607.185771481643</v>
      </c>
      <c r="BL81" s="300">
        <f t="shared" si="70"/>
        <v>95024.465146549555</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169</v>
      </c>
      <c r="C84" s="137" t="s">
        <v>331</v>
      </c>
      <c r="D84" s="279">
        <f>SUM(D78:D83)</f>
        <v>23638887.075316418</v>
      </c>
      <c r="E84" s="286">
        <f t="shared" ref="E84:BL84" si="72">SUM(E78:E83)</f>
        <v>13728283.188000999</v>
      </c>
      <c r="F84" s="286">
        <f t="shared" si="72"/>
        <v>877506.02078963106</v>
      </c>
      <c r="G84" s="286">
        <f t="shared" si="72"/>
        <v>4520873.1015472421</v>
      </c>
      <c r="H84" s="286">
        <f t="shared" si="72"/>
        <v>1255830.9868786822</v>
      </c>
      <c r="I84" s="286">
        <f t="shared" si="72"/>
        <v>527929.82101740886</v>
      </c>
      <c r="J84" s="286">
        <f t="shared" si="72"/>
        <v>268400.78298970556</v>
      </c>
      <c r="K84" s="286">
        <f t="shared" si="72"/>
        <v>10192.998233263046</v>
      </c>
      <c r="L84" s="286">
        <f t="shared" si="72"/>
        <v>226112.7747559133</v>
      </c>
      <c r="M84" s="286">
        <f t="shared" si="72"/>
        <v>409254.99533886794</v>
      </c>
      <c r="N84" s="286">
        <f t="shared" si="72"/>
        <v>717939.53832398891</v>
      </c>
      <c r="O84" s="287">
        <f t="shared" si="72"/>
        <v>1096562.8674407189</v>
      </c>
      <c r="P84" s="279">
        <f t="shared" si="72"/>
        <v>26394156.51864554</v>
      </c>
      <c r="Q84" s="286">
        <f t="shared" si="72"/>
        <v>15879879.699586583</v>
      </c>
      <c r="R84" s="286">
        <f t="shared" si="72"/>
        <v>1244753.0563067906</v>
      </c>
      <c r="S84" s="286">
        <f t="shared" si="72"/>
        <v>5070146.2744791405</v>
      </c>
      <c r="T84" s="286">
        <f t="shared" si="72"/>
        <v>1400054.5686301608</v>
      </c>
      <c r="U84" s="286">
        <f t="shared" si="72"/>
        <v>457591.98211843317</v>
      </c>
      <c r="V84" s="286">
        <f t="shared" si="72"/>
        <v>205329.13424380805</v>
      </c>
      <c r="W84" s="286">
        <f t="shared" si="72"/>
        <v>7634.3976374510939</v>
      </c>
      <c r="X84" s="286">
        <f t="shared" si="72"/>
        <v>233869.25130338923</v>
      </c>
      <c r="Y84" s="286">
        <f>SUM(Y78:Y83)</f>
        <v>359293.26497254102</v>
      </c>
      <c r="Z84" s="286">
        <f t="shared" si="72"/>
        <v>538625.25668983802</v>
      </c>
      <c r="AA84" s="287">
        <f t="shared" si="72"/>
        <v>996979.63267740852</v>
      </c>
      <c r="AB84" s="279">
        <f t="shared" si="72"/>
        <v>29454103.130291328</v>
      </c>
      <c r="AC84" s="286">
        <f t="shared" si="72"/>
        <v>18159029.224240109</v>
      </c>
      <c r="AD84" s="286">
        <f t="shared" si="72"/>
        <v>1490164.9126367432</v>
      </c>
      <c r="AE84" s="286">
        <f t="shared" si="72"/>
        <v>5029793.3468795056</v>
      </c>
      <c r="AF84" s="286">
        <f t="shared" si="72"/>
        <v>1751592.791655391</v>
      </c>
      <c r="AG84" s="286">
        <f t="shared" si="72"/>
        <v>505028.02604307141</v>
      </c>
      <c r="AH84" s="286">
        <f t="shared" si="72"/>
        <v>346907.6621343841</v>
      </c>
      <c r="AI84" s="286">
        <f t="shared" si="72"/>
        <v>8679.5439887735429</v>
      </c>
      <c r="AJ84" s="286">
        <f t="shared" si="72"/>
        <v>225821.17568600024</v>
      </c>
      <c r="AK84" s="286">
        <f t="shared" si="72"/>
        <v>826752.82182010682</v>
      </c>
      <c r="AL84" s="286">
        <f t="shared" si="72"/>
        <v>331713.24191814603</v>
      </c>
      <c r="AM84" s="287">
        <f t="shared" si="72"/>
        <v>778620.38328910538</v>
      </c>
      <c r="AN84" s="850">
        <f t="shared" si="72"/>
        <v>94835955.378559187</v>
      </c>
      <c r="AO84" s="286">
        <f t="shared" si="72"/>
        <v>55980578.237044133</v>
      </c>
      <c r="AP84" s="286">
        <f t="shared" si="72"/>
        <v>5940870.5017681932</v>
      </c>
      <c r="AQ84" s="286">
        <f t="shared" si="72"/>
        <v>15299596.896801546</v>
      </c>
      <c r="AR84" s="286">
        <f t="shared" si="72"/>
        <v>6434983.0453176023</v>
      </c>
      <c r="AS84" s="286">
        <f t="shared" si="72"/>
        <v>918686.27177126182</v>
      </c>
      <c r="AT84" s="286">
        <f t="shared" si="72"/>
        <v>971872.30764714559</v>
      </c>
      <c r="AU84" s="286">
        <f t="shared" si="72"/>
        <v>49544.04992470648</v>
      </c>
      <c r="AV84" s="286">
        <f t="shared" si="72"/>
        <v>1978567.7838475907</v>
      </c>
      <c r="AW84" s="286">
        <f>SUM(AW78:AW83)</f>
        <v>4161926.5692765275</v>
      </c>
      <c r="AX84" s="286">
        <f t="shared" si="72"/>
        <v>829484.99264314922</v>
      </c>
      <c r="AY84" s="287">
        <f t="shared" si="72"/>
        <v>2269844.7225173078</v>
      </c>
      <c r="AZ84" s="856">
        <f t="shared" si="72"/>
        <v>-3481122.3986624186</v>
      </c>
      <c r="BA84" s="306">
        <f t="shared" si="72"/>
        <v>170841979.70415008</v>
      </c>
      <c r="BB84" s="279">
        <f t="shared" si="72"/>
        <v>103747770.34887181</v>
      </c>
      <c r="BC84" s="279">
        <f t="shared" si="72"/>
        <v>9553294.4915013593</v>
      </c>
      <c r="BD84" s="279">
        <f t="shared" si="72"/>
        <v>29920409.619707435</v>
      </c>
      <c r="BE84" s="279">
        <f t="shared" si="72"/>
        <v>10842461.392481837</v>
      </c>
      <c r="BF84" s="279">
        <f t="shared" si="72"/>
        <v>2409236.100950175</v>
      </c>
      <c r="BG84" s="279">
        <f t="shared" si="72"/>
        <v>1792509.8870150433</v>
      </c>
      <c r="BH84" s="279">
        <f t="shared" si="72"/>
        <v>76050.989784194157</v>
      </c>
      <c r="BI84" s="279">
        <f t="shared" si="72"/>
        <v>2664370.9855928933</v>
      </c>
      <c r="BJ84" s="279">
        <f>SUM(BJ78:BJ83)</f>
        <v>5757227.6514080446</v>
      </c>
      <c r="BK84" s="279">
        <f t="shared" si="72"/>
        <v>2417763.0295751221</v>
      </c>
      <c r="BL84" s="307">
        <f t="shared" si="72"/>
        <v>5142007.6059245411</v>
      </c>
    </row>
    <row r="85" spans="1:64" x14ac:dyDescent="0.25">
      <c r="A85" s="1507"/>
      <c r="B85" s="126" t="s">
        <v>170</v>
      </c>
      <c r="C85" s="127" t="s">
        <v>40</v>
      </c>
      <c r="D85" s="273">
        <f>SUM(E85:O85)</f>
        <v>10007.831595745298</v>
      </c>
      <c r="E85" s="251">
        <v>7855.2742802017456</v>
      </c>
      <c r="F85" s="251">
        <v>209.63173372399967</v>
      </c>
      <c r="G85" s="251">
        <v>485.60600571623286</v>
      </c>
      <c r="H85" s="251">
        <v>92.998306410183616</v>
      </c>
      <c r="I85" s="251">
        <v>351.96747003550246</v>
      </c>
      <c r="J85" s="251">
        <v>0</v>
      </c>
      <c r="K85" s="251">
        <v>7.4624235915407651</v>
      </c>
      <c r="L85" s="251">
        <v>12.677471175682285</v>
      </c>
      <c r="M85" s="251">
        <v>1.9016206763523427</v>
      </c>
      <c r="N85" s="251">
        <v>933.80698411673029</v>
      </c>
      <c r="O85" s="252">
        <v>56.50530009732676</v>
      </c>
      <c r="P85" s="273">
        <f>SUM(Q85:AA85)</f>
        <v>12038.549913081883</v>
      </c>
      <c r="Q85" s="251">
        <v>10029.145131563017</v>
      </c>
      <c r="R85" s="251">
        <v>287.89725904782978</v>
      </c>
      <c r="S85" s="251">
        <v>530.87811782354129</v>
      </c>
      <c r="T85" s="251">
        <v>104.25538097226099</v>
      </c>
      <c r="U85" s="251">
        <v>276.55169713219794</v>
      </c>
      <c r="V85" s="251">
        <v>0</v>
      </c>
      <c r="W85" s="251">
        <v>6.0045830776041829</v>
      </c>
      <c r="X85" s="251">
        <v>14.37047444875148</v>
      </c>
      <c r="Y85" s="251">
        <v>2.0253688820387992</v>
      </c>
      <c r="Z85" s="251">
        <v>728.98132773547013</v>
      </c>
      <c r="AA85" s="252">
        <v>58.440572399170968</v>
      </c>
      <c r="AB85" s="273">
        <f>SUM(AC85:AM85)</f>
        <v>11497.068364717565</v>
      </c>
      <c r="AC85" s="251">
        <v>9384.067082426558</v>
      </c>
      <c r="AD85" s="251">
        <v>288.5223052206178</v>
      </c>
      <c r="AE85" s="251">
        <v>521.77810682655911</v>
      </c>
      <c r="AF85" s="251">
        <v>109.31739559517132</v>
      </c>
      <c r="AG85" s="251">
        <v>311.32952776278739</v>
      </c>
      <c r="AH85" s="251">
        <v>0</v>
      </c>
      <c r="AI85" s="251">
        <v>7.2204365576066687</v>
      </c>
      <c r="AJ85" s="251">
        <v>15.023653689588258</v>
      </c>
      <c r="AK85" s="251">
        <v>1.889767759696636</v>
      </c>
      <c r="AL85" s="251">
        <v>799.52626510435198</v>
      </c>
      <c r="AM85" s="252">
        <v>58.39382377462605</v>
      </c>
      <c r="AN85" s="276">
        <f>SUM(AO85:AY85)</f>
        <v>38082.735697292723</v>
      </c>
      <c r="AO85" s="251">
        <v>32789.574525825185</v>
      </c>
      <c r="AP85" s="251">
        <v>1361.6459993226372</v>
      </c>
      <c r="AQ85" s="251">
        <v>1707.4552389191836</v>
      </c>
      <c r="AR85" s="251">
        <v>476.85610015196113</v>
      </c>
      <c r="AS85" s="251">
        <v>749.69806725402282</v>
      </c>
      <c r="AT85" s="251">
        <v>0</v>
      </c>
      <c r="AU85" s="251">
        <v>28.20036417202088</v>
      </c>
      <c r="AV85" s="251">
        <v>74.605978990049778</v>
      </c>
      <c r="AW85" s="251">
        <v>14.993018641803022</v>
      </c>
      <c r="AX85" s="251">
        <v>787.05493552279825</v>
      </c>
      <c r="AY85" s="252">
        <v>92.651468493058204</v>
      </c>
      <c r="AZ85" s="854">
        <v>0</v>
      </c>
      <c r="BA85" s="294">
        <f>SUM(BB85:BL85)+AZ85</f>
        <v>71626.185570837464</v>
      </c>
      <c r="BB85" s="274">
        <f t="shared" ref="BB85:BL86" si="73">E85+Q85+AC85+AO85</f>
        <v>60058.06102001651</v>
      </c>
      <c r="BC85" s="274">
        <f t="shared" si="73"/>
        <v>2147.6972973150841</v>
      </c>
      <c r="BD85" s="274">
        <f t="shared" si="73"/>
        <v>3245.7174692855169</v>
      </c>
      <c r="BE85" s="274">
        <f t="shared" si="73"/>
        <v>783.42718312957709</v>
      </c>
      <c r="BF85" s="274">
        <f t="shared" si="73"/>
        <v>1689.5467621845105</v>
      </c>
      <c r="BG85" s="274">
        <f t="shared" si="73"/>
        <v>0</v>
      </c>
      <c r="BH85" s="274">
        <f t="shared" si="73"/>
        <v>48.887807398772495</v>
      </c>
      <c r="BI85" s="274">
        <f t="shared" si="73"/>
        <v>116.6775783040718</v>
      </c>
      <c r="BJ85" s="274">
        <f t="shared" si="73"/>
        <v>20.8097759598908</v>
      </c>
      <c r="BK85" s="274">
        <f t="shared" si="73"/>
        <v>3249.3695124793508</v>
      </c>
      <c r="BL85" s="298">
        <f t="shared" si="73"/>
        <v>265.99116476418197</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172</v>
      </c>
      <c r="C87" s="127" t="s">
        <v>254</v>
      </c>
      <c r="D87" s="274">
        <f>SUM(D85:D86)</f>
        <v>10007.831595745298</v>
      </c>
      <c r="E87" s="274">
        <f t="shared" ref="E87:O87" si="74">SUM(E85:E86)</f>
        <v>7855.2742802017456</v>
      </c>
      <c r="F87" s="274">
        <f t="shared" si="74"/>
        <v>209.63173372399967</v>
      </c>
      <c r="G87" s="274">
        <f t="shared" si="74"/>
        <v>485.60600571623286</v>
      </c>
      <c r="H87" s="274">
        <f t="shared" si="74"/>
        <v>92.998306410183616</v>
      </c>
      <c r="I87" s="274">
        <f t="shared" si="74"/>
        <v>351.96747003550246</v>
      </c>
      <c r="J87" s="274">
        <f t="shared" si="74"/>
        <v>0</v>
      </c>
      <c r="K87" s="274">
        <f t="shared" si="74"/>
        <v>7.4624235915407651</v>
      </c>
      <c r="L87" s="274">
        <f t="shared" si="74"/>
        <v>12.677471175682285</v>
      </c>
      <c r="M87" s="274">
        <f t="shared" si="74"/>
        <v>1.9016206763523427</v>
      </c>
      <c r="N87" s="274">
        <f t="shared" si="74"/>
        <v>933.80698411673029</v>
      </c>
      <c r="O87" s="282">
        <f t="shared" si="74"/>
        <v>56.50530009732676</v>
      </c>
      <c r="P87" s="274">
        <f>SUM(P85:P86)</f>
        <v>12038.549913081883</v>
      </c>
      <c r="Q87" s="274">
        <f t="shared" ref="Q87:AA87" si="75">SUM(Q85:Q86)</f>
        <v>10029.145131563017</v>
      </c>
      <c r="R87" s="274">
        <f t="shared" si="75"/>
        <v>287.89725904782978</v>
      </c>
      <c r="S87" s="274">
        <f t="shared" si="75"/>
        <v>530.87811782354129</v>
      </c>
      <c r="T87" s="274">
        <f t="shared" si="75"/>
        <v>104.25538097226099</v>
      </c>
      <c r="U87" s="274">
        <f t="shared" si="75"/>
        <v>276.55169713219794</v>
      </c>
      <c r="V87" s="274">
        <f t="shared" si="75"/>
        <v>0</v>
      </c>
      <c r="W87" s="274">
        <f t="shared" si="75"/>
        <v>6.0045830776041829</v>
      </c>
      <c r="X87" s="274">
        <f t="shared" si="75"/>
        <v>14.37047444875148</v>
      </c>
      <c r="Y87" s="274">
        <f t="shared" si="75"/>
        <v>2.0253688820387992</v>
      </c>
      <c r="Z87" s="274">
        <f t="shared" si="75"/>
        <v>728.98132773547013</v>
      </c>
      <c r="AA87" s="282">
        <f t="shared" si="75"/>
        <v>58.440572399170968</v>
      </c>
      <c r="AB87" s="274">
        <f>SUM(AB85:AB86)</f>
        <v>11497.068364717565</v>
      </c>
      <c r="AC87" s="274">
        <f t="shared" ref="AC87:AM87" si="76">SUM(AC85:AC86)</f>
        <v>9384.067082426558</v>
      </c>
      <c r="AD87" s="274">
        <f t="shared" si="76"/>
        <v>288.5223052206178</v>
      </c>
      <c r="AE87" s="274">
        <f t="shared" si="76"/>
        <v>521.77810682655911</v>
      </c>
      <c r="AF87" s="274">
        <f t="shared" si="76"/>
        <v>109.31739559517132</v>
      </c>
      <c r="AG87" s="274">
        <f t="shared" si="76"/>
        <v>311.32952776278739</v>
      </c>
      <c r="AH87" s="274">
        <f t="shared" si="76"/>
        <v>0</v>
      </c>
      <c r="AI87" s="274">
        <f t="shared" si="76"/>
        <v>7.2204365576066687</v>
      </c>
      <c r="AJ87" s="274">
        <f t="shared" si="76"/>
        <v>15.023653689588258</v>
      </c>
      <c r="AK87" s="274">
        <f t="shared" si="76"/>
        <v>1.889767759696636</v>
      </c>
      <c r="AL87" s="274">
        <f t="shared" si="76"/>
        <v>799.52626510435198</v>
      </c>
      <c r="AM87" s="282">
        <f t="shared" si="76"/>
        <v>58.39382377462605</v>
      </c>
      <c r="AN87" s="289">
        <f>SUM(AN85:AN86)</f>
        <v>38082.735697292723</v>
      </c>
      <c r="AO87" s="274">
        <f>SUM(AO85:AO86)</f>
        <v>32789.574525825185</v>
      </c>
      <c r="AP87" s="274">
        <f t="shared" ref="AP87:AZ87" si="77">SUM(AP85:AP86)</f>
        <v>1361.6459993226372</v>
      </c>
      <c r="AQ87" s="274">
        <f t="shared" si="77"/>
        <v>1707.4552389191836</v>
      </c>
      <c r="AR87" s="274">
        <f t="shared" si="77"/>
        <v>476.85610015196113</v>
      </c>
      <c r="AS87" s="274">
        <f t="shared" si="77"/>
        <v>749.69806725402282</v>
      </c>
      <c r="AT87" s="274">
        <f t="shared" si="77"/>
        <v>0</v>
      </c>
      <c r="AU87" s="274">
        <f t="shared" si="77"/>
        <v>28.20036417202088</v>
      </c>
      <c r="AV87" s="274">
        <f t="shared" si="77"/>
        <v>74.605978990049778</v>
      </c>
      <c r="AW87" s="274">
        <f t="shared" si="77"/>
        <v>14.993018641803022</v>
      </c>
      <c r="AX87" s="274">
        <f t="shared" si="77"/>
        <v>787.05493552279825</v>
      </c>
      <c r="AY87" s="282">
        <f t="shared" si="77"/>
        <v>92.651468493058204</v>
      </c>
      <c r="AZ87" s="300">
        <f t="shared" si="77"/>
        <v>0</v>
      </c>
      <c r="BA87" s="296">
        <f>SUM(BA85:BA86)</f>
        <v>71626.185570837464</v>
      </c>
      <c r="BB87" s="274">
        <f>SUM(BB85:BB86)</f>
        <v>60058.06102001651</v>
      </c>
      <c r="BC87" s="274">
        <f>F87+R87+AD87+AP87</f>
        <v>2147.6972973150841</v>
      </c>
      <c r="BD87" s="274">
        <f>SUM(BD85:BD86)</f>
        <v>3245.7174692855169</v>
      </c>
      <c r="BE87" s="274">
        <f>H87+T87+AF87+AR87</f>
        <v>783.42718312957709</v>
      </c>
      <c r="BF87" s="274">
        <f t="shared" ref="BF87:BL87" si="78">SUM(BF85:BF86)</f>
        <v>1689.5467621845105</v>
      </c>
      <c r="BG87" s="274">
        <f t="shared" si="78"/>
        <v>0</v>
      </c>
      <c r="BH87" s="274">
        <f t="shared" si="78"/>
        <v>48.887807398772495</v>
      </c>
      <c r="BI87" s="274">
        <f t="shared" si="78"/>
        <v>116.6775783040718</v>
      </c>
      <c r="BJ87" s="274">
        <f>SUM(BJ85:BJ86)</f>
        <v>20.8097759598908</v>
      </c>
      <c r="BK87" s="274">
        <f t="shared" si="78"/>
        <v>3249.3695124793508</v>
      </c>
      <c r="BL87" s="300">
        <f t="shared" si="78"/>
        <v>265.99116476418197</v>
      </c>
    </row>
    <row r="88" spans="1:64" s="209" customFormat="1" ht="24.75" x14ac:dyDescent="0.25">
      <c r="A88" s="1508"/>
      <c r="B88" s="129" t="s">
        <v>173</v>
      </c>
      <c r="C88" s="130" t="s">
        <v>327</v>
      </c>
      <c r="D88" s="275">
        <f>D84+D87</f>
        <v>23648894.906912163</v>
      </c>
      <c r="E88" s="275">
        <f t="shared" ref="E88:O88" si="79">E84+E87</f>
        <v>13736138.462281201</v>
      </c>
      <c r="F88" s="275">
        <f t="shared" si="79"/>
        <v>877715.65252335509</v>
      </c>
      <c r="G88" s="275">
        <f t="shared" si="79"/>
        <v>4521358.7075529583</v>
      </c>
      <c r="H88" s="275">
        <f t="shared" si="79"/>
        <v>1255923.9851850923</v>
      </c>
      <c r="I88" s="275">
        <f t="shared" si="79"/>
        <v>528281.7884874444</v>
      </c>
      <c r="J88" s="275">
        <f t="shared" si="79"/>
        <v>268400.78298970556</v>
      </c>
      <c r="K88" s="275">
        <f t="shared" si="79"/>
        <v>10200.460656854588</v>
      </c>
      <c r="L88" s="275">
        <f t="shared" si="79"/>
        <v>226125.45222708897</v>
      </c>
      <c r="M88" s="275">
        <f t="shared" si="79"/>
        <v>409256.89695954428</v>
      </c>
      <c r="N88" s="275">
        <f t="shared" si="79"/>
        <v>718873.34530810558</v>
      </c>
      <c r="O88" s="283">
        <f t="shared" si="79"/>
        <v>1096619.3727408163</v>
      </c>
      <c r="P88" s="275">
        <f>P84+P87</f>
        <v>26406195.068558622</v>
      </c>
      <c r="Q88" s="275">
        <f t="shared" ref="Q88:AA88" si="80">Q84+Q87</f>
        <v>15889908.844718147</v>
      </c>
      <c r="R88" s="275">
        <f t="shared" si="80"/>
        <v>1245040.9535658383</v>
      </c>
      <c r="S88" s="275">
        <f t="shared" si="80"/>
        <v>5070677.1525969645</v>
      </c>
      <c r="T88" s="275">
        <f t="shared" si="80"/>
        <v>1400158.8240111331</v>
      </c>
      <c r="U88" s="275">
        <f t="shared" si="80"/>
        <v>457868.53381556534</v>
      </c>
      <c r="V88" s="275">
        <f t="shared" si="80"/>
        <v>205329.13424380805</v>
      </c>
      <c r="W88" s="275">
        <f t="shared" si="80"/>
        <v>7640.4022205286983</v>
      </c>
      <c r="X88" s="275">
        <f t="shared" si="80"/>
        <v>233883.62177783798</v>
      </c>
      <c r="Y88" s="275">
        <f t="shared" si="80"/>
        <v>359295.29034142307</v>
      </c>
      <c r="Z88" s="275">
        <f t="shared" si="80"/>
        <v>539354.23801757349</v>
      </c>
      <c r="AA88" s="283">
        <f t="shared" si="80"/>
        <v>997038.0732498077</v>
      </c>
      <c r="AB88" s="275">
        <f>AB84+AB87</f>
        <v>29465600.198656045</v>
      </c>
      <c r="AC88" s="275">
        <f t="shared" ref="AC88:AM88" si="81">AC84+AC87</f>
        <v>18168413.291322537</v>
      </c>
      <c r="AD88" s="275">
        <f t="shared" si="81"/>
        <v>1490453.4349419638</v>
      </c>
      <c r="AE88" s="275">
        <f t="shared" si="81"/>
        <v>5030315.1249863319</v>
      </c>
      <c r="AF88" s="275">
        <f t="shared" si="81"/>
        <v>1751702.1090509861</v>
      </c>
      <c r="AG88" s="275">
        <f t="shared" si="81"/>
        <v>505339.35557083419</v>
      </c>
      <c r="AH88" s="275">
        <f t="shared" si="81"/>
        <v>346907.6621343841</v>
      </c>
      <c r="AI88" s="275">
        <f t="shared" si="81"/>
        <v>8686.7644253311501</v>
      </c>
      <c r="AJ88" s="275">
        <f t="shared" si="81"/>
        <v>225836.19933968983</v>
      </c>
      <c r="AK88" s="275">
        <f t="shared" si="81"/>
        <v>826754.71158786654</v>
      </c>
      <c r="AL88" s="275">
        <f t="shared" si="81"/>
        <v>332512.76818325039</v>
      </c>
      <c r="AM88" s="283">
        <f t="shared" si="81"/>
        <v>778678.77711288002</v>
      </c>
      <c r="AN88" s="277">
        <f>AN84+AN87</f>
        <v>94874038.114256486</v>
      </c>
      <c r="AO88" s="275">
        <f>AO84+AO87</f>
        <v>56013367.811569959</v>
      </c>
      <c r="AP88" s="275">
        <f t="shared" ref="AP88:AZ88" si="82">AP84+AP87</f>
        <v>5942232.1477675159</v>
      </c>
      <c r="AQ88" s="275">
        <f t="shared" si="82"/>
        <v>15301304.352040466</v>
      </c>
      <c r="AR88" s="275">
        <f t="shared" si="82"/>
        <v>6435459.9014177546</v>
      </c>
      <c r="AS88" s="275">
        <f t="shared" si="82"/>
        <v>919435.96983851586</v>
      </c>
      <c r="AT88" s="275">
        <f t="shared" si="82"/>
        <v>971872.30764714559</v>
      </c>
      <c r="AU88" s="275">
        <f t="shared" si="82"/>
        <v>49572.250288878502</v>
      </c>
      <c r="AV88" s="275">
        <f t="shared" si="82"/>
        <v>1978642.3898265806</v>
      </c>
      <c r="AW88" s="275">
        <f t="shared" si="82"/>
        <v>4161941.5622951691</v>
      </c>
      <c r="AX88" s="275">
        <f t="shared" si="82"/>
        <v>830272.04757867206</v>
      </c>
      <c r="AY88" s="283">
        <f t="shared" si="82"/>
        <v>2269937.3739858009</v>
      </c>
      <c r="AZ88" s="299">
        <f t="shared" si="82"/>
        <v>-3481122.3986624186</v>
      </c>
      <c r="BA88" s="308">
        <f>BA84+BA87</f>
        <v>170913605.88972092</v>
      </c>
      <c r="BB88" s="278">
        <f>BB84+BB87</f>
        <v>103807828.40989183</v>
      </c>
      <c r="BC88" s="278">
        <f t="shared" ref="BC88:BL88" si="83">BC84+BC87</f>
        <v>9555442.1887986735</v>
      </c>
      <c r="BD88" s="278">
        <f t="shared" si="83"/>
        <v>29923655.337176722</v>
      </c>
      <c r="BE88" s="278">
        <f t="shared" si="83"/>
        <v>10843244.819664966</v>
      </c>
      <c r="BF88" s="278">
        <f t="shared" si="83"/>
        <v>2410925.6477123597</v>
      </c>
      <c r="BG88" s="278">
        <f t="shared" si="83"/>
        <v>1792509.8870150433</v>
      </c>
      <c r="BH88" s="278">
        <f t="shared" si="83"/>
        <v>76099.877591592929</v>
      </c>
      <c r="BI88" s="278">
        <f t="shared" si="83"/>
        <v>2664487.6631711973</v>
      </c>
      <c r="BJ88" s="278">
        <f>BJ84+BJ87</f>
        <v>5757248.4611840043</v>
      </c>
      <c r="BK88" s="278">
        <f t="shared" si="83"/>
        <v>2421012.3990876013</v>
      </c>
      <c r="BL88" s="305">
        <f t="shared" si="83"/>
        <v>5142273.5970893055</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4">E91+F91</f>
        <v>2767179.5807143217</v>
      </c>
      <c r="E91" s="253">
        <v>-2859.9568429362989</v>
      </c>
      <c r="F91" s="253">
        <v>2770039.5375572578</v>
      </c>
      <c r="G91" s="303"/>
      <c r="H91" s="303"/>
      <c r="I91" s="303"/>
      <c r="J91" s="303"/>
      <c r="K91" s="303"/>
      <c r="L91" s="303"/>
      <c r="M91" s="303"/>
      <c r="N91" s="303"/>
      <c r="O91" s="375"/>
      <c r="P91" s="274">
        <f t="shared" ref="P91:P97" si="85">Q91+R91</f>
        <v>2850226.473082962</v>
      </c>
      <c r="Q91" s="253">
        <v>-2945.7881094611034</v>
      </c>
      <c r="R91" s="253">
        <v>2853172.2611924233</v>
      </c>
      <c r="S91" s="303"/>
      <c r="T91" s="303"/>
      <c r="U91" s="303"/>
      <c r="V91" s="303"/>
      <c r="W91" s="303"/>
      <c r="X91" s="303"/>
      <c r="Y91" s="303"/>
      <c r="Z91" s="303"/>
      <c r="AA91" s="375"/>
      <c r="AB91" s="274">
        <f t="shared" ref="AB91:AB97" si="86">AC91+AD91</f>
        <v>2958860.362337885</v>
      </c>
      <c r="AC91" s="253">
        <v>-3058.0642469097616</v>
      </c>
      <c r="AD91" s="253">
        <v>2961918.4265847947</v>
      </c>
      <c r="AE91" s="303"/>
      <c r="AF91" s="303"/>
      <c r="AG91" s="303"/>
      <c r="AH91" s="303"/>
      <c r="AI91" s="303"/>
      <c r="AJ91" s="303"/>
      <c r="AK91" s="303"/>
      <c r="AL91" s="303"/>
      <c r="AM91" s="375"/>
      <c r="AN91" s="289">
        <f t="shared" ref="AN91:AN97" si="87">AO91+AP91</f>
        <v>8119302.0613231752</v>
      </c>
      <c r="AO91" s="253">
        <v>-8391.5238649432958</v>
      </c>
      <c r="AP91" s="253">
        <v>8127693.5851881187</v>
      </c>
      <c r="AQ91" s="303"/>
      <c r="AR91" s="303"/>
      <c r="AS91" s="303"/>
      <c r="AT91" s="303"/>
      <c r="AU91" s="303"/>
      <c r="AV91" s="303"/>
      <c r="AW91" s="303"/>
      <c r="AX91" s="303"/>
      <c r="AY91" s="375"/>
      <c r="AZ91" s="524"/>
      <c r="BA91" s="296">
        <f t="shared" ref="BA91:BA97" si="88">BB91+BC91+AZ91</f>
        <v>16695568.477458345</v>
      </c>
      <c r="BB91" s="274">
        <f t="shared" ref="BB91:BC96" si="89">E91+Q91+AC91+AO91</f>
        <v>-17255.333064250459</v>
      </c>
      <c r="BC91" s="274">
        <f t="shared" si="89"/>
        <v>16712823.810522595</v>
      </c>
      <c r="BD91" s="303"/>
      <c r="BE91" s="303"/>
      <c r="BF91" s="303"/>
      <c r="BG91" s="303"/>
      <c r="BH91" s="303"/>
      <c r="BI91" s="303"/>
      <c r="BJ91" s="303"/>
      <c r="BK91" s="303"/>
      <c r="BL91" s="304"/>
    </row>
    <row r="92" spans="1:64" x14ac:dyDescent="0.25">
      <c r="A92" s="1502"/>
      <c r="B92" s="126" t="s">
        <v>125</v>
      </c>
      <c r="C92" s="127" t="s">
        <v>100</v>
      </c>
      <c r="D92" s="274">
        <f t="shared" si="84"/>
        <v>138718.47971295315</v>
      </c>
      <c r="E92" s="253">
        <v>61686.915836110333</v>
      </c>
      <c r="F92" s="253">
        <v>77031.563876842818</v>
      </c>
      <c r="G92" s="303"/>
      <c r="H92" s="303"/>
      <c r="I92" s="303"/>
      <c r="J92" s="303"/>
      <c r="K92" s="303"/>
      <c r="L92" s="303"/>
      <c r="M92" s="303"/>
      <c r="N92" s="303"/>
      <c r="O92" s="375"/>
      <c r="P92" s="274">
        <f t="shared" si="85"/>
        <v>142881.61344469644</v>
      </c>
      <c r="Q92" s="253">
        <v>63538.225630277149</v>
      </c>
      <c r="R92" s="253">
        <v>79343.3878144193</v>
      </c>
      <c r="S92" s="303"/>
      <c r="T92" s="303"/>
      <c r="U92" s="303"/>
      <c r="V92" s="303"/>
      <c r="W92" s="303"/>
      <c r="X92" s="303"/>
      <c r="Y92" s="303"/>
      <c r="Z92" s="303"/>
      <c r="AA92" s="375"/>
      <c r="AB92" s="274">
        <f t="shared" si="86"/>
        <v>148327.42117895928</v>
      </c>
      <c r="AC92" s="253">
        <v>65959.929530566806</v>
      </c>
      <c r="AD92" s="253">
        <v>82367.491648392475</v>
      </c>
      <c r="AE92" s="303"/>
      <c r="AF92" s="303"/>
      <c r="AG92" s="303"/>
      <c r="AH92" s="303"/>
      <c r="AI92" s="303"/>
      <c r="AJ92" s="303"/>
      <c r="AK92" s="303"/>
      <c r="AL92" s="303"/>
      <c r="AM92" s="375"/>
      <c r="AN92" s="289">
        <f t="shared" si="87"/>
        <v>407019.92965207354</v>
      </c>
      <c r="AO92" s="253">
        <v>180998.26494654492</v>
      </c>
      <c r="AP92" s="253">
        <v>226021.66470552864</v>
      </c>
      <c r="AQ92" s="303"/>
      <c r="AR92" s="303"/>
      <c r="AS92" s="303"/>
      <c r="AT92" s="303"/>
      <c r="AU92" s="303"/>
      <c r="AV92" s="303"/>
      <c r="AW92" s="303"/>
      <c r="AX92" s="303"/>
      <c r="AY92" s="375"/>
      <c r="AZ92" s="524"/>
      <c r="BA92" s="296">
        <f t="shared" si="88"/>
        <v>836947.44398868247</v>
      </c>
      <c r="BB92" s="274">
        <f t="shared" si="89"/>
        <v>372183.33594349923</v>
      </c>
      <c r="BC92" s="274">
        <f t="shared" si="89"/>
        <v>464764.10804518324</v>
      </c>
      <c r="BD92" s="303"/>
      <c r="BE92" s="303"/>
      <c r="BF92" s="303"/>
      <c r="BG92" s="303"/>
      <c r="BH92" s="303"/>
      <c r="BI92" s="303"/>
      <c r="BJ92" s="303"/>
      <c r="BK92" s="303"/>
      <c r="BL92" s="304"/>
    </row>
    <row r="93" spans="1:64" x14ac:dyDescent="0.25">
      <c r="A93" s="1502"/>
      <c r="B93" s="126" t="s">
        <v>126</v>
      </c>
      <c r="C93" s="127" t="s">
        <v>101</v>
      </c>
      <c r="D93" s="274">
        <f t="shared" si="84"/>
        <v>379726.27186248178</v>
      </c>
      <c r="E93" s="253">
        <v>282958.62154251896</v>
      </c>
      <c r="F93" s="253">
        <v>96767.650319962835</v>
      </c>
      <c r="G93" s="303"/>
      <c r="H93" s="303"/>
      <c r="I93" s="303"/>
      <c r="J93" s="303"/>
      <c r="K93" s="303"/>
      <c r="L93" s="303"/>
      <c r="M93" s="303"/>
      <c r="N93" s="303"/>
      <c r="O93" s="375"/>
      <c r="P93" s="274">
        <f t="shared" si="85"/>
        <v>391122.38328535092</v>
      </c>
      <c r="Q93" s="253">
        <v>291450.60173483973</v>
      </c>
      <c r="R93" s="253">
        <v>99671.781550511194</v>
      </c>
      <c r="S93" s="303"/>
      <c r="T93" s="303"/>
      <c r="U93" s="303"/>
      <c r="V93" s="303"/>
      <c r="W93" s="303"/>
      <c r="X93" s="303"/>
      <c r="Y93" s="303"/>
      <c r="Z93" s="303"/>
      <c r="AA93" s="375"/>
      <c r="AB93" s="274">
        <f t="shared" si="86"/>
        <v>406029.67085432215</v>
      </c>
      <c r="AC93" s="253">
        <v>302558.98652150424</v>
      </c>
      <c r="AD93" s="253">
        <v>103470.68433281791</v>
      </c>
      <c r="AE93" s="303"/>
      <c r="AF93" s="303"/>
      <c r="AG93" s="303"/>
      <c r="AH93" s="303"/>
      <c r="AI93" s="303"/>
      <c r="AJ93" s="303"/>
      <c r="AK93" s="303"/>
      <c r="AL93" s="303"/>
      <c r="AM93" s="375"/>
      <c r="AN93" s="289">
        <f t="shared" si="87"/>
        <v>1114171.3835123545</v>
      </c>
      <c r="AO93" s="253">
        <v>830241.20847490465</v>
      </c>
      <c r="AP93" s="253">
        <v>283930.17503744981</v>
      </c>
      <c r="AQ93" s="303"/>
      <c r="AR93" s="303"/>
      <c r="AS93" s="303"/>
      <c r="AT93" s="303"/>
      <c r="AU93" s="303"/>
      <c r="AV93" s="303"/>
      <c r="AW93" s="303"/>
      <c r="AX93" s="303"/>
      <c r="AY93" s="375"/>
      <c r="AZ93" s="524"/>
      <c r="BA93" s="296">
        <f t="shared" si="88"/>
        <v>2291049.709514509</v>
      </c>
      <c r="BB93" s="274">
        <f t="shared" si="89"/>
        <v>1707209.4182737675</v>
      </c>
      <c r="BC93" s="274">
        <f t="shared" si="89"/>
        <v>583840.29124074173</v>
      </c>
      <c r="BD93" s="303"/>
      <c r="BE93" s="303"/>
      <c r="BF93" s="303"/>
      <c r="BG93" s="303"/>
      <c r="BH93" s="303"/>
      <c r="BI93" s="303"/>
      <c r="BJ93" s="303"/>
      <c r="BK93" s="303"/>
      <c r="BL93" s="304"/>
    </row>
    <row r="94" spans="1:64" x14ac:dyDescent="0.25">
      <c r="A94" s="1502"/>
      <c r="B94" s="132" t="s">
        <v>127</v>
      </c>
      <c r="C94" s="127" t="s">
        <v>102</v>
      </c>
      <c r="D94" s="274">
        <f t="shared" si="84"/>
        <v>90618.781674522834</v>
      </c>
      <c r="E94" s="253">
        <v>54376.1571399772</v>
      </c>
      <c r="F94" s="253">
        <v>36242.624534545634</v>
      </c>
      <c r="G94" s="303"/>
      <c r="H94" s="303"/>
      <c r="I94" s="303"/>
      <c r="J94" s="303"/>
      <c r="K94" s="303"/>
      <c r="L94" s="303"/>
      <c r="M94" s="303"/>
      <c r="N94" s="303"/>
      <c r="O94" s="375"/>
      <c r="P94" s="274">
        <f t="shared" si="85"/>
        <v>93338.376839488148</v>
      </c>
      <c r="Q94" s="253">
        <v>56008.060938666786</v>
      </c>
      <c r="R94" s="253">
        <v>37330.315900821362</v>
      </c>
      <c r="S94" s="303"/>
      <c r="T94" s="303"/>
      <c r="U94" s="303"/>
      <c r="V94" s="303"/>
      <c r="W94" s="303"/>
      <c r="X94" s="303"/>
      <c r="Y94" s="303"/>
      <c r="Z94" s="303"/>
      <c r="AA94" s="375"/>
      <c r="AB94" s="274">
        <f t="shared" si="86"/>
        <v>96895.887440337901</v>
      </c>
      <c r="AC94" s="253">
        <v>58142.759197508276</v>
      </c>
      <c r="AD94" s="253">
        <v>38753.128242829625</v>
      </c>
      <c r="AE94" s="303"/>
      <c r="AF94" s="303"/>
      <c r="AG94" s="303"/>
      <c r="AH94" s="303"/>
      <c r="AI94" s="303"/>
      <c r="AJ94" s="303"/>
      <c r="AK94" s="303"/>
      <c r="AL94" s="303"/>
      <c r="AM94" s="375"/>
      <c r="AN94" s="289">
        <f t="shared" si="87"/>
        <v>265888.51188856276</v>
      </c>
      <c r="AO94" s="253">
        <v>159547.44962359167</v>
      </c>
      <c r="AP94" s="253">
        <v>106341.06226497109</v>
      </c>
      <c r="AQ94" s="303"/>
      <c r="AR94" s="303"/>
      <c r="AS94" s="303"/>
      <c r="AT94" s="303"/>
      <c r="AU94" s="303"/>
      <c r="AV94" s="303"/>
      <c r="AW94" s="303"/>
      <c r="AX94" s="303"/>
      <c r="AY94" s="375"/>
      <c r="AZ94" s="524"/>
      <c r="BA94" s="296">
        <f t="shared" si="88"/>
        <v>546741.55784291169</v>
      </c>
      <c r="BB94" s="274">
        <f t="shared" si="89"/>
        <v>328074.42689974396</v>
      </c>
      <c r="BC94" s="274">
        <f t="shared" si="89"/>
        <v>218667.13094316772</v>
      </c>
      <c r="BD94" s="303"/>
      <c r="BE94" s="303"/>
      <c r="BF94" s="303"/>
      <c r="BG94" s="303"/>
      <c r="BH94" s="303"/>
      <c r="BI94" s="303"/>
      <c r="BJ94" s="303"/>
      <c r="BK94" s="303"/>
      <c r="BL94" s="304"/>
    </row>
    <row r="95" spans="1:64" x14ac:dyDescent="0.25">
      <c r="A95" s="1502"/>
      <c r="B95" s="132" t="s">
        <v>128</v>
      </c>
      <c r="C95" s="127" t="s">
        <v>103</v>
      </c>
      <c r="D95" s="274">
        <f t="shared" si="84"/>
        <v>314668.2405026622</v>
      </c>
      <c r="E95" s="253">
        <v>60573.861036476992</v>
      </c>
      <c r="F95" s="253">
        <v>254094.3794661852</v>
      </c>
      <c r="G95" s="303"/>
      <c r="H95" s="303"/>
      <c r="I95" s="303"/>
      <c r="J95" s="303"/>
      <c r="K95" s="303"/>
      <c r="L95" s="303"/>
      <c r="M95" s="303"/>
      <c r="N95" s="303"/>
      <c r="O95" s="375"/>
      <c r="P95" s="274">
        <f t="shared" si="85"/>
        <v>324111.87028476264</v>
      </c>
      <c r="Q95" s="253">
        <v>62391.76651428148</v>
      </c>
      <c r="R95" s="253">
        <v>261720.10377048116</v>
      </c>
      <c r="S95" s="303"/>
      <c r="T95" s="303"/>
      <c r="U95" s="303"/>
      <c r="V95" s="303"/>
      <c r="W95" s="303"/>
      <c r="X95" s="303"/>
      <c r="Y95" s="303"/>
      <c r="Z95" s="303"/>
      <c r="AA95" s="375"/>
      <c r="AB95" s="274">
        <f t="shared" si="86"/>
        <v>336465.11075713683</v>
      </c>
      <c r="AC95" s="253">
        <v>64769.774128041434</v>
      </c>
      <c r="AD95" s="253">
        <v>271695.33662909543</v>
      </c>
      <c r="AE95" s="303"/>
      <c r="AF95" s="303"/>
      <c r="AG95" s="303"/>
      <c r="AH95" s="303"/>
      <c r="AI95" s="303"/>
      <c r="AJ95" s="303"/>
      <c r="AK95" s="303"/>
      <c r="AL95" s="303"/>
      <c r="AM95" s="375"/>
      <c r="AN95" s="289">
        <f t="shared" si="87"/>
        <v>923281.78176520136</v>
      </c>
      <c r="AO95" s="253">
        <v>177732.40240838041</v>
      </c>
      <c r="AP95" s="253">
        <v>745549.37935682095</v>
      </c>
      <c r="AQ95" s="303"/>
      <c r="AR95" s="303"/>
      <c r="AS95" s="303"/>
      <c r="AT95" s="303"/>
      <c r="AU95" s="303"/>
      <c r="AV95" s="303"/>
      <c r="AW95" s="303"/>
      <c r="AX95" s="303"/>
      <c r="AY95" s="375"/>
      <c r="AZ95" s="524"/>
      <c r="BA95" s="296">
        <f t="shared" si="88"/>
        <v>1898527.003309763</v>
      </c>
      <c r="BB95" s="274">
        <f t="shared" si="89"/>
        <v>365467.8040871803</v>
      </c>
      <c r="BC95" s="274">
        <f t="shared" si="89"/>
        <v>1533059.1992225829</v>
      </c>
      <c r="BD95" s="303"/>
      <c r="BE95" s="303"/>
      <c r="BF95" s="303"/>
      <c r="BG95" s="303"/>
      <c r="BH95" s="303"/>
      <c r="BI95" s="303"/>
      <c r="BJ95" s="303"/>
      <c r="BK95" s="303"/>
      <c r="BL95" s="304"/>
    </row>
    <row r="96" spans="1:64" x14ac:dyDescent="0.25">
      <c r="A96" s="1502"/>
      <c r="B96" s="126" t="s">
        <v>129</v>
      </c>
      <c r="C96" s="127" t="s">
        <v>28</v>
      </c>
      <c r="D96" s="274">
        <f t="shared" si="84"/>
        <v>63268.497445263463</v>
      </c>
      <c r="E96" s="253">
        <v>63268.497445263463</v>
      </c>
      <c r="F96" s="253">
        <v>0</v>
      </c>
      <c r="G96" s="303"/>
      <c r="H96" s="303"/>
      <c r="I96" s="303"/>
      <c r="J96" s="303"/>
      <c r="K96" s="303"/>
      <c r="L96" s="303"/>
      <c r="M96" s="303"/>
      <c r="N96" s="303"/>
      <c r="O96" s="375"/>
      <c r="P96" s="274">
        <f t="shared" si="85"/>
        <v>65167.272694358813</v>
      </c>
      <c r="Q96" s="253">
        <v>65167.272694358813</v>
      </c>
      <c r="R96" s="253">
        <v>0</v>
      </c>
      <c r="S96" s="303"/>
      <c r="T96" s="303"/>
      <c r="U96" s="303"/>
      <c r="V96" s="303"/>
      <c r="W96" s="303"/>
      <c r="X96" s="303"/>
      <c r="Y96" s="303"/>
      <c r="Z96" s="303"/>
      <c r="AA96" s="375"/>
      <c r="AB96" s="274">
        <f t="shared" si="86"/>
        <v>67651.06629875506</v>
      </c>
      <c r="AC96" s="253">
        <v>67651.06629875506</v>
      </c>
      <c r="AD96" s="253">
        <v>0</v>
      </c>
      <c r="AE96" s="303"/>
      <c r="AF96" s="303"/>
      <c r="AG96" s="303"/>
      <c r="AH96" s="303"/>
      <c r="AI96" s="303"/>
      <c r="AJ96" s="303"/>
      <c r="AK96" s="303"/>
      <c r="AL96" s="303"/>
      <c r="AM96" s="375"/>
      <c r="AN96" s="289">
        <f t="shared" si="87"/>
        <v>185638.8523911924</v>
      </c>
      <c r="AO96" s="253">
        <v>185638.8523911924</v>
      </c>
      <c r="AP96" s="253">
        <v>0</v>
      </c>
      <c r="AQ96" s="303"/>
      <c r="AR96" s="303"/>
      <c r="AS96" s="303"/>
      <c r="AT96" s="303"/>
      <c r="AU96" s="303"/>
      <c r="AV96" s="303"/>
      <c r="AW96" s="303"/>
      <c r="AX96" s="303"/>
      <c r="AY96" s="375"/>
      <c r="AZ96" s="524"/>
      <c r="BA96" s="296">
        <f t="shared" si="88"/>
        <v>381725.68882956973</v>
      </c>
      <c r="BB96" s="274">
        <f t="shared" si="89"/>
        <v>381725.68882956973</v>
      </c>
      <c r="BC96" s="274">
        <f t="shared" si="89"/>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4"/>
        <v>3754179.8519122046</v>
      </c>
      <c r="E97" s="275">
        <f>SUM(E91:E96)</f>
        <v>520004.09615741065</v>
      </c>
      <c r="F97" s="275">
        <f>SUM(F91:F96)</f>
        <v>3234175.755754794</v>
      </c>
      <c r="G97" s="335"/>
      <c r="H97" s="335"/>
      <c r="I97" s="335"/>
      <c r="J97" s="335"/>
      <c r="K97" s="335"/>
      <c r="L97" s="335"/>
      <c r="M97" s="335"/>
      <c r="N97" s="335"/>
      <c r="O97" s="376"/>
      <c r="P97" s="275">
        <f t="shared" si="85"/>
        <v>3866847.9896316188</v>
      </c>
      <c r="Q97" s="275">
        <f>SUM(Q91:Q96)</f>
        <v>535610.13940296287</v>
      </c>
      <c r="R97" s="275">
        <f>SUM(R91:R96)</f>
        <v>3331237.8502286561</v>
      </c>
      <c r="S97" s="335"/>
      <c r="T97" s="335"/>
      <c r="U97" s="335"/>
      <c r="V97" s="335"/>
      <c r="W97" s="335"/>
      <c r="X97" s="335"/>
      <c r="Y97" s="335"/>
      <c r="Z97" s="335"/>
      <c r="AA97" s="376"/>
      <c r="AB97" s="275">
        <f t="shared" si="86"/>
        <v>4014229.5188673958</v>
      </c>
      <c r="AC97" s="275">
        <f>SUM(AC91:AC96)</f>
        <v>556024.45142946602</v>
      </c>
      <c r="AD97" s="275">
        <f>SUM(AD91:AD96)</f>
        <v>3458205.06743793</v>
      </c>
      <c r="AE97" s="335"/>
      <c r="AF97" s="335"/>
      <c r="AG97" s="335"/>
      <c r="AH97" s="335"/>
      <c r="AI97" s="335"/>
      <c r="AJ97" s="335"/>
      <c r="AK97" s="335"/>
      <c r="AL97" s="335"/>
      <c r="AM97" s="376"/>
      <c r="AN97" s="277">
        <f t="shared" si="87"/>
        <v>11015302.52053256</v>
      </c>
      <c r="AO97" s="275">
        <f>SUM(AO91:AO96)</f>
        <v>1525766.653979671</v>
      </c>
      <c r="AP97" s="275">
        <f>SUM(AP91:AP96)</f>
        <v>9489535.8665528893</v>
      </c>
      <c r="AQ97" s="335"/>
      <c r="AR97" s="335"/>
      <c r="AS97" s="335"/>
      <c r="AT97" s="335"/>
      <c r="AU97" s="335"/>
      <c r="AV97" s="335"/>
      <c r="AW97" s="335"/>
      <c r="AX97" s="335"/>
      <c r="AY97" s="376"/>
      <c r="AZ97" s="299">
        <f>SUM(AZ91:AZ96)</f>
        <v>0</v>
      </c>
      <c r="BA97" s="297">
        <f t="shared" si="88"/>
        <v>22650559.880943783</v>
      </c>
      <c r="BB97" s="275">
        <f>SUM(BB91:BB96)</f>
        <v>3137405.3409695099</v>
      </c>
      <c r="BC97" s="275">
        <f>SUM(BC91:BC96)</f>
        <v>19513154.539974272</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27403074.758824367</v>
      </c>
      <c r="E105" s="303"/>
      <c r="F105" s="303"/>
      <c r="G105" s="303"/>
      <c r="H105" s="303"/>
      <c r="I105" s="303"/>
      <c r="J105" s="303"/>
      <c r="K105" s="303"/>
      <c r="L105" s="303"/>
      <c r="M105" s="303"/>
      <c r="N105" s="303"/>
      <c r="O105" s="375"/>
      <c r="P105" s="274">
        <f>P88+P97+P104</f>
        <v>30273043.058190241</v>
      </c>
      <c r="Q105" s="303"/>
      <c r="R105" s="303"/>
      <c r="S105" s="303"/>
      <c r="T105" s="303"/>
      <c r="U105" s="303"/>
      <c r="V105" s="303"/>
      <c r="W105" s="303"/>
      <c r="X105" s="303"/>
      <c r="Y105" s="303"/>
      <c r="Z105" s="303"/>
      <c r="AA105" s="375"/>
      <c r="AB105" s="274">
        <f>AB88+AB97+AB104</f>
        <v>33479829.717523441</v>
      </c>
      <c r="AC105" s="303"/>
      <c r="AD105" s="303"/>
      <c r="AE105" s="303"/>
      <c r="AF105" s="303"/>
      <c r="AG105" s="303"/>
      <c r="AH105" s="303"/>
      <c r="AI105" s="303"/>
      <c r="AJ105" s="303"/>
      <c r="AK105" s="303"/>
      <c r="AL105" s="303"/>
      <c r="AM105" s="375"/>
      <c r="AN105" s="289">
        <f>AN88+AN97+AN104</f>
        <v>105889340.63478905</v>
      </c>
      <c r="AO105" s="303"/>
      <c r="AP105" s="303"/>
      <c r="AQ105" s="303"/>
      <c r="AR105" s="303"/>
      <c r="AS105" s="303"/>
      <c r="AT105" s="303"/>
      <c r="AU105" s="303"/>
      <c r="AV105" s="303"/>
      <c r="AW105" s="303"/>
      <c r="AX105" s="303"/>
      <c r="AY105" s="375"/>
      <c r="AZ105" s="300">
        <f>AZ88+AZ97+AZ104</f>
        <v>-3481122.3986624186</v>
      </c>
      <c r="BA105" s="296">
        <f>BA88+BA97+BA104</f>
        <v>193564165.77066469</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3783765.3155899309</v>
      </c>
      <c r="E106" s="338"/>
      <c r="F106" s="338"/>
      <c r="G106" s="338"/>
      <c r="H106" s="338"/>
      <c r="I106" s="338"/>
      <c r="J106" s="338"/>
      <c r="K106" s="338"/>
      <c r="L106" s="338"/>
      <c r="M106" s="338"/>
      <c r="N106" s="338"/>
      <c r="O106" s="564"/>
      <c r="P106" s="344">
        <f>P17-P105</f>
        <v>2241178.054848928</v>
      </c>
      <c r="Q106" s="338"/>
      <c r="R106" s="338"/>
      <c r="S106" s="338"/>
      <c r="T106" s="338"/>
      <c r="U106" s="338"/>
      <c r="V106" s="338"/>
      <c r="W106" s="338"/>
      <c r="X106" s="338"/>
      <c r="Y106" s="338"/>
      <c r="Z106" s="338"/>
      <c r="AA106" s="564"/>
      <c r="AB106" s="344">
        <f>AB17-AB105</f>
        <v>158793.3887180537</v>
      </c>
      <c r="AC106" s="338"/>
      <c r="AD106" s="338"/>
      <c r="AE106" s="338"/>
      <c r="AF106" s="338"/>
      <c r="AG106" s="338"/>
      <c r="AH106" s="338"/>
      <c r="AI106" s="338"/>
      <c r="AJ106" s="338"/>
      <c r="AK106" s="338"/>
      <c r="AL106" s="338"/>
      <c r="AM106" s="564"/>
      <c r="AN106" s="344">
        <f>AN17-AN105</f>
        <v>10787190.620716974</v>
      </c>
      <c r="AO106" s="338"/>
      <c r="AP106" s="338"/>
      <c r="AQ106" s="338"/>
      <c r="AR106" s="338"/>
      <c r="AS106" s="338"/>
      <c r="AT106" s="338"/>
      <c r="AU106" s="338"/>
      <c r="AV106" s="338"/>
      <c r="AW106" s="338"/>
      <c r="AX106" s="338"/>
      <c r="AY106" s="564"/>
      <c r="AZ106" s="857">
        <f>AZ17-AZ105</f>
        <v>3730520.8080865182</v>
      </c>
      <c r="BA106" s="345">
        <f>BA17-BA105</f>
        <v>20701448.187960416</v>
      </c>
      <c r="BB106" s="338"/>
      <c r="BC106" s="338"/>
      <c r="BD106" s="338"/>
      <c r="BE106" s="338"/>
      <c r="BF106" s="338"/>
      <c r="BG106" s="338"/>
      <c r="BH106" s="338"/>
      <c r="BI106" s="338"/>
      <c r="BJ106" s="338"/>
      <c r="BK106" s="338"/>
      <c r="BL106" s="339"/>
    </row>
    <row r="107" spans="1:64" x14ac:dyDescent="0.25">
      <c r="A107" s="267"/>
      <c r="B107" s="126" t="s">
        <v>272</v>
      </c>
      <c r="C107" s="127" t="s">
        <v>26</v>
      </c>
      <c r="D107" s="257">
        <v>1017832.8698936915</v>
      </c>
      <c r="E107" s="340"/>
      <c r="F107" s="340"/>
      <c r="G107" s="340"/>
      <c r="H107" s="340"/>
      <c r="I107" s="340"/>
      <c r="J107" s="340"/>
      <c r="K107" s="340"/>
      <c r="L107" s="340"/>
      <c r="M107" s="340"/>
      <c r="N107" s="340"/>
      <c r="O107" s="377"/>
      <c r="P107" s="258">
        <v>602876.89675436169</v>
      </c>
      <c r="Q107" s="340"/>
      <c r="R107" s="340"/>
      <c r="S107" s="340"/>
      <c r="T107" s="340"/>
      <c r="U107" s="340"/>
      <c r="V107" s="340"/>
      <c r="W107" s="340"/>
      <c r="X107" s="340"/>
      <c r="Y107" s="340"/>
      <c r="Z107" s="340"/>
      <c r="AA107" s="377"/>
      <c r="AB107" s="258">
        <v>42715.421565156445</v>
      </c>
      <c r="AC107" s="340"/>
      <c r="AD107" s="340"/>
      <c r="AE107" s="340"/>
      <c r="AF107" s="340"/>
      <c r="AG107" s="340"/>
      <c r="AH107" s="340"/>
      <c r="AI107" s="340"/>
      <c r="AJ107" s="340"/>
      <c r="AK107" s="340"/>
      <c r="AL107" s="340"/>
      <c r="AM107" s="340"/>
      <c r="AN107" s="258">
        <v>2901754.2769728662</v>
      </c>
      <c r="AO107" s="340"/>
      <c r="AP107" s="340"/>
      <c r="AQ107" s="340"/>
      <c r="AR107" s="340"/>
      <c r="AS107" s="340"/>
      <c r="AT107" s="340"/>
      <c r="AU107" s="340"/>
      <c r="AV107" s="340"/>
      <c r="AW107" s="340"/>
      <c r="AX107" s="340"/>
      <c r="AY107" s="377"/>
      <c r="AZ107" s="524">
        <v>1003510.0973752735</v>
      </c>
      <c r="BA107" s="296">
        <f>D107+P107+AB107+AN107+AZ107</f>
        <v>5568689.5625613499</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2765932.4456962394</v>
      </c>
      <c r="E108" s="342"/>
      <c r="F108" s="342"/>
      <c r="G108" s="342"/>
      <c r="H108" s="342"/>
      <c r="I108" s="342"/>
      <c r="J108" s="342"/>
      <c r="K108" s="342"/>
      <c r="L108" s="342"/>
      <c r="M108" s="342"/>
      <c r="N108" s="342"/>
      <c r="O108" s="1120"/>
      <c r="P108" s="555">
        <f>P106-P107</f>
        <v>1638301.1580945663</v>
      </c>
      <c r="Q108" s="342"/>
      <c r="R108" s="342"/>
      <c r="S108" s="342"/>
      <c r="T108" s="342"/>
      <c r="U108" s="342"/>
      <c r="V108" s="342"/>
      <c r="W108" s="342"/>
      <c r="X108" s="342"/>
      <c r="Y108" s="342"/>
      <c r="Z108" s="342"/>
      <c r="AA108" s="1120"/>
      <c r="AB108" s="555">
        <f>AB106-AB107</f>
        <v>116077.96715289725</v>
      </c>
      <c r="AC108" s="342"/>
      <c r="AD108" s="342"/>
      <c r="AE108" s="342"/>
      <c r="AF108" s="342"/>
      <c r="AG108" s="342"/>
      <c r="AH108" s="342"/>
      <c r="AI108" s="342"/>
      <c r="AJ108" s="342"/>
      <c r="AK108" s="342"/>
      <c r="AL108" s="342"/>
      <c r="AM108" s="342"/>
      <c r="AN108" s="548">
        <f>AN106-AN107</f>
        <v>7885436.3437441085</v>
      </c>
      <c r="AO108" s="342"/>
      <c r="AP108" s="342"/>
      <c r="AQ108" s="342"/>
      <c r="AR108" s="342"/>
      <c r="AS108" s="342"/>
      <c r="AT108" s="342"/>
      <c r="AU108" s="342"/>
      <c r="AV108" s="342"/>
      <c r="AW108" s="342"/>
      <c r="AX108" s="342"/>
      <c r="AY108" s="1120"/>
      <c r="AZ108" s="577">
        <f>AZ106-AZ107</f>
        <v>2727010.7107112445</v>
      </c>
      <c r="BA108" s="347">
        <f>BA106-BA107</f>
        <v>15132758.625399066</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391</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260462.66000000009</v>
      </c>
      <c r="E9" s="735">
        <v>219877.35000000003</v>
      </c>
      <c r="F9" s="735">
        <v>7796.92</v>
      </c>
      <c r="G9" s="735">
        <v>11886.61</v>
      </c>
      <c r="H9" s="735">
        <v>3333.1900000000005</v>
      </c>
      <c r="I9" s="735">
        <v>4497.6399999999994</v>
      </c>
      <c r="J9" s="735">
        <v>2245.3200000000002</v>
      </c>
      <c r="K9" s="735">
        <v>146</v>
      </c>
      <c r="L9" s="735">
        <v>650.65</v>
      </c>
      <c r="M9" s="735">
        <v>92</v>
      </c>
      <c r="N9" s="735">
        <v>9085.98</v>
      </c>
      <c r="O9" s="804">
        <v>851</v>
      </c>
      <c r="P9" s="740">
        <f>SUM(Q9:AA9)</f>
        <v>268197.12</v>
      </c>
      <c r="Q9" s="735">
        <v>227363.52</v>
      </c>
      <c r="R9" s="735">
        <v>8293.67</v>
      </c>
      <c r="S9" s="735">
        <v>12037.94</v>
      </c>
      <c r="T9" s="735">
        <v>3402</v>
      </c>
      <c r="U9" s="735">
        <v>4478.5</v>
      </c>
      <c r="V9" s="735">
        <v>2247.37</v>
      </c>
      <c r="W9" s="735">
        <v>151</v>
      </c>
      <c r="X9" s="735">
        <v>704</v>
      </c>
      <c r="Y9" s="735">
        <v>93</v>
      </c>
      <c r="Z9" s="735">
        <v>8601.119999999999</v>
      </c>
      <c r="AA9" s="736">
        <v>825</v>
      </c>
      <c r="AB9" s="740">
        <f>SUM(AC9:AM9)</f>
        <v>274168.78999999998</v>
      </c>
      <c r="AC9" s="735">
        <v>232814.06999999998</v>
      </c>
      <c r="AD9" s="735">
        <v>8830.1699999999983</v>
      </c>
      <c r="AE9" s="735">
        <v>12106.349999999999</v>
      </c>
      <c r="AF9" s="735">
        <v>3432.59</v>
      </c>
      <c r="AG9" s="735">
        <v>4427.57</v>
      </c>
      <c r="AH9" s="735">
        <v>2248.91</v>
      </c>
      <c r="AI9" s="735">
        <v>162.49</v>
      </c>
      <c r="AJ9" s="735">
        <v>760.94</v>
      </c>
      <c r="AK9" s="735">
        <v>95</v>
      </c>
      <c r="AL9" s="735">
        <v>8437.7000000000007</v>
      </c>
      <c r="AM9" s="736">
        <v>853</v>
      </c>
      <c r="AN9" s="734">
        <f>SUM(AO9:AY9)</f>
        <v>385112.75</v>
      </c>
      <c r="AO9" s="735">
        <v>330335.58</v>
      </c>
      <c r="AP9" s="735">
        <v>11467.73</v>
      </c>
      <c r="AQ9" s="735">
        <v>17205.310000000001</v>
      </c>
      <c r="AR9" s="735">
        <v>4221</v>
      </c>
      <c r="AS9" s="735">
        <v>5922.8</v>
      </c>
      <c r="AT9" s="735">
        <v>2835.96</v>
      </c>
      <c r="AU9" s="735">
        <v>174.55</v>
      </c>
      <c r="AV9" s="735">
        <v>1101</v>
      </c>
      <c r="AW9" s="735">
        <v>150</v>
      </c>
      <c r="AX9" s="735">
        <v>10440.82</v>
      </c>
      <c r="AY9" s="736">
        <v>1258</v>
      </c>
      <c r="AZ9" s="852"/>
      <c r="BA9" s="738">
        <f>AN9+AB9+P9+D9+AZ9</f>
        <v>1187941.32</v>
      </c>
      <c r="BB9" s="739">
        <f t="shared" ref="BB9:BL9" si="0">AO9+AC9+Q9+E9</f>
        <v>1010390.52</v>
      </c>
      <c r="BC9" s="739">
        <f t="shared" si="0"/>
        <v>36388.49</v>
      </c>
      <c r="BD9" s="739">
        <f t="shared" si="0"/>
        <v>53236.21</v>
      </c>
      <c r="BE9" s="739">
        <f t="shared" si="0"/>
        <v>14388.78</v>
      </c>
      <c r="BF9" s="739">
        <f t="shared" si="0"/>
        <v>19326.509999999998</v>
      </c>
      <c r="BG9" s="739">
        <f t="shared" si="0"/>
        <v>9577.56</v>
      </c>
      <c r="BH9" s="739">
        <f t="shared" si="0"/>
        <v>634.04</v>
      </c>
      <c r="BI9" s="740">
        <f t="shared" si="0"/>
        <v>3216.59</v>
      </c>
      <c r="BJ9" s="740">
        <f t="shared" si="0"/>
        <v>430</v>
      </c>
      <c r="BK9" s="739">
        <f t="shared" si="0"/>
        <v>36565.619999999995</v>
      </c>
      <c r="BL9" s="741">
        <f t="shared" si="0"/>
        <v>3787</v>
      </c>
    </row>
    <row r="10" spans="1:64" customFormat="1" ht="18" customHeight="1" x14ac:dyDescent="0.3">
      <c r="A10" s="1494" t="s">
        <v>11</v>
      </c>
      <c r="B10" s="1495"/>
      <c r="C10" s="1496"/>
      <c r="D10" s="683"/>
      <c r="E10" s="318"/>
      <c r="F10" s="318"/>
      <c r="G10" s="318"/>
      <c r="H10" s="318"/>
      <c r="I10" s="318"/>
      <c r="J10" s="318"/>
      <c r="K10" s="318"/>
      <c r="L10" s="318"/>
      <c r="M10" s="318"/>
      <c r="N10" s="318"/>
      <c r="O10" s="319"/>
      <c r="P10" s="691"/>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72239134.599495545</v>
      </c>
      <c r="E11" s="249">
        <v>42987167.630501203</v>
      </c>
      <c r="F11" s="249">
        <v>4054933.6506780712</v>
      </c>
      <c r="G11" s="249">
        <v>11412370.234537093</v>
      </c>
      <c r="H11" s="249">
        <v>4772311.6673122523</v>
      </c>
      <c r="I11" s="249">
        <v>1179895.011410214</v>
      </c>
      <c r="J11" s="249">
        <v>969896.73679357325</v>
      </c>
      <c r="K11" s="249">
        <v>33173.388597400204</v>
      </c>
      <c r="L11" s="249">
        <v>1861851.319255386</v>
      </c>
      <c r="M11" s="249">
        <v>2097269.6146532916</v>
      </c>
      <c r="N11" s="249">
        <v>1151757.0844807758</v>
      </c>
      <c r="O11" s="249">
        <v>1718508.2612762933</v>
      </c>
      <c r="P11" s="270">
        <f t="shared" ref="P11:P16" si="2">SUM(Q11:AA11)</f>
        <v>73643548.275496632</v>
      </c>
      <c r="Q11" s="249">
        <v>44036002.437470578</v>
      </c>
      <c r="R11" s="249">
        <v>4311941.2109952895</v>
      </c>
      <c r="S11" s="249">
        <v>11379646.617527882</v>
      </c>
      <c r="T11" s="249">
        <v>4844143.0321032666</v>
      </c>
      <c r="U11" s="249">
        <v>1184722.1944767197</v>
      </c>
      <c r="V11" s="249">
        <v>968788.25912646379</v>
      </c>
      <c r="W11" s="249">
        <v>33853.271447493084</v>
      </c>
      <c r="X11" s="249">
        <v>2012926.2455514679</v>
      </c>
      <c r="Y11" s="249">
        <v>2120152.3169548018</v>
      </c>
      <c r="Z11" s="249">
        <v>1089235.6854023119</v>
      </c>
      <c r="AA11" s="250">
        <v>1662137.0044403467</v>
      </c>
      <c r="AB11" s="270">
        <f t="shared" ref="AB11:AB16" si="3">SUM(AC11:AM11)</f>
        <v>75841617.122743726</v>
      </c>
      <c r="AC11" s="249">
        <v>45833998.974618793</v>
      </c>
      <c r="AD11" s="249">
        <v>4592089.1330899289</v>
      </c>
      <c r="AE11" s="249">
        <v>11257392.390183734</v>
      </c>
      <c r="AF11" s="249">
        <v>4850078.6002048217</v>
      </c>
      <c r="AG11" s="249">
        <v>1193184.3290446573</v>
      </c>
      <c r="AH11" s="249">
        <v>958947.50886091264</v>
      </c>
      <c r="AI11" s="249">
        <v>37062.448321007338</v>
      </c>
      <c r="AJ11" s="251">
        <v>2178147.5523602674</v>
      </c>
      <c r="AK11" s="249">
        <v>2165217.9836028246</v>
      </c>
      <c r="AL11" s="249">
        <v>1060726.2946655531</v>
      </c>
      <c r="AM11" s="250">
        <v>1714771.907791219</v>
      </c>
      <c r="AN11" s="270">
        <f t="shared" ref="AN11:AN16" si="4">SUM(AO11:AY11)</f>
        <v>111366961.95</v>
      </c>
      <c r="AO11" s="249">
        <v>66893512.769999996</v>
      </c>
      <c r="AP11" s="249">
        <v>6401728.9499999993</v>
      </c>
      <c r="AQ11" s="249">
        <v>17692762.799999997</v>
      </c>
      <c r="AR11" s="249">
        <v>6398888.7300000004</v>
      </c>
      <c r="AS11" s="249">
        <v>1270983.82</v>
      </c>
      <c r="AT11" s="249">
        <v>1425115.5</v>
      </c>
      <c r="AU11" s="249">
        <v>27683.18</v>
      </c>
      <c r="AV11" s="249">
        <v>3358623</v>
      </c>
      <c r="AW11" s="249">
        <v>3956959.5</v>
      </c>
      <c r="AX11" s="249">
        <v>1140595.8</v>
      </c>
      <c r="AY11" s="250">
        <v>2800107.9</v>
      </c>
      <c r="AZ11" s="853">
        <v>-1369906.3060821989</v>
      </c>
      <c r="BA11" s="321">
        <f t="shared" ref="BA11:BA16" si="5">SUM(BB11:BL11)+AZ11</f>
        <v>331721355.64165366</v>
      </c>
      <c r="BB11" s="271">
        <f t="shared" ref="BB11:BL16" si="6">E11+Q11+AC11+AO11</f>
        <v>199750681.81259057</v>
      </c>
      <c r="BC11" s="271">
        <f t="shared" si="6"/>
        <v>19360692.944763288</v>
      </c>
      <c r="BD11" s="271">
        <f t="shared" si="6"/>
        <v>51742172.042248704</v>
      </c>
      <c r="BE11" s="271">
        <f t="shared" si="6"/>
        <v>20865422.029620342</v>
      </c>
      <c r="BF11" s="271">
        <f t="shared" si="6"/>
        <v>4828785.3549315911</v>
      </c>
      <c r="BG11" s="271">
        <f t="shared" si="6"/>
        <v>4322748.00478095</v>
      </c>
      <c r="BH11" s="271">
        <f t="shared" si="6"/>
        <v>131772.28836590063</v>
      </c>
      <c r="BI11" s="271">
        <f t="shared" si="6"/>
        <v>9411548.1171671208</v>
      </c>
      <c r="BJ11" s="271">
        <f t="shared" si="6"/>
        <v>10339599.415210918</v>
      </c>
      <c r="BK11" s="271">
        <f t="shared" si="6"/>
        <v>4442314.8645486413</v>
      </c>
      <c r="BL11" s="295">
        <f t="shared" si="6"/>
        <v>7895525.0735078584</v>
      </c>
    </row>
    <row r="12" spans="1:64" x14ac:dyDescent="0.25">
      <c r="A12" s="1493"/>
      <c r="B12" s="126" t="s">
        <v>1322</v>
      </c>
      <c r="C12" s="127" t="s">
        <v>1331</v>
      </c>
      <c r="D12" s="270">
        <f t="shared" si="1"/>
        <v>703554.5055776767</v>
      </c>
      <c r="E12" s="249">
        <v>143900.2762204505</v>
      </c>
      <c r="F12" s="249">
        <v>13973.033740831745</v>
      </c>
      <c r="G12" s="249">
        <v>224062.60521384649</v>
      </c>
      <c r="H12" s="249">
        <v>90588.475280222003</v>
      </c>
      <c r="I12" s="249">
        <v>55171.929665803917</v>
      </c>
      <c r="J12" s="249">
        <v>3121.839203356411</v>
      </c>
      <c r="K12" s="249">
        <v>1514.1210983837411</v>
      </c>
      <c r="L12" s="249">
        <v>40852.448334604327</v>
      </c>
      <c r="M12" s="249">
        <v>44866.774285860403</v>
      </c>
      <c r="N12" s="249">
        <v>51123.66229469813</v>
      </c>
      <c r="O12" s="249">
        <v>34379.340239618963</v>
      </c>
      <c r="P12" s="270">
        <f t="shared" si="2"/>
        <v>716880.67575289076</v>
      </c>
      <c r="Q12" s="249">
        <v>146545.74902073186</v>
      </c>
      <c r="R12" s="249">
        <v>14237.588968635384</v>
      </c>
      <c r="S12" s="249">
        <v>228339.33655614671</v>
      </c>
      <c r="T12" s="249">
        <v>92319.197496182605</v>
      </c>
      <c r="U12" s="249">
        <v>56224.875258158689</v>
      </c>
      <c r="V12" s="249">
        <v>3180.7829151243172</v>
      </c>
      <c r="W12" s="249">
        <v>1543.0357173126806</v>
      </c>
      <c r="X12" s="249">
        <v>41633.0218417902</v>
      </c>
      <c r="Y12" s="249">
        <v>45724.342045149759</v>
      </c>
      <c r="Z12" s="249">
        <v>52096.788191661755</v>
      </c>
      <c r="AA12" s="250">
        <v>35035.957741996834</v>
      </c>
      <c r="AB12" s="270">
        <f t="shared" si="3"/>
        <v>737844.49878186034</v>
      </c>
      <c r="AC12" s="249">
        <v>151183.62786923928</v>
      </c>
      <c r="AD12" s="249">
        <v>14653.719653983731</v>
      </c>
      <c r="AE12" s="249">
        <v>234872.83646217824</v>
      </c>
      <c r="AF12" s="249">
        <v>94953.578390531649</v>
      </c>
      <c r="AG12" s="249">
        <v>57834.563491730281</v>
      </c>
      <c r="AH12" s="249">
        <v>3274.5664095463412</v>
      </c>
      <c r="AI12" s="249">
        <v>1587.1053042861079</v>
      </c>
      <c r="AJ12" s="249">
        <v>42820.71586770063</v>
      </c>
      <c r="AK12" s="249">
        <v>47027.528647381769</v>
      </c>
      <c r="AL12" s="249">
        <v>53599.884808004434</v>
      </c>
      <c r="AM12" s="250">
        <v>36036.371877277692</v>
      </c>
      <c r="AN12" s="270">
        <f t="shared" si="4"/>
        <v>1373614.4153754446</v>
      </c>
      <c r="AO12" s="249">
        <v>1140760.3670577218</v>
      </c>
      <c r="AP12" s="249">
        <v>110687.31504898312</v>
      </c>
      <c r="AQ12" s="249">
        <v>61164.907439296527</v>
      </c>
      <c r="AR12" s="249">
        <v>24728.374099165034</v>
      </c>
      <c r="AS12" s="249">
        <v>-10870.528037737206</v>
      </c>
      <c r="AT12" s="249">
        <v>24732.119985299771</v>
      </c>
      <c r="AU12" s="249">
        <v>-298.3198684083402</v>
      </c>
      <c r="AV12" s="249">
        <v>11151.662378462655</v>
      </c>
      <c r="AW12" s="249">
        <v>12247.37827914839</v>
      </c>
      <c r="AX12" s="249">
        <v>-10073.582924515333</v>
      </c>
      <c r="AY12" s="250">
        <v>9384.7219180277443</v>
      </c>
      <c r="AZ12" s="853">
        <v>1368972.1073568244</v>
      </c>
      <c r="BA12" s="290">
        <f t="shared" si="5"/>
        <v>4900866.2028446961</v>
      </c>
      <c r="BB12" s="271">
        <f t="shared" si="6"/>
        <v>1582390.0201681433</v>
      </c>
      <c r="BC12" s="271">
        <f t="shared" si="6"/>
        <v>153551.65741243397</v>
      </c>
      <c r="BD12" s="271">
        <f t="shared" si="6"/>
        <v>748439.68567146792</v>
      </c>
      <c r="BE12" s="271">
        <f t="shared" si="6"/>
        <v>302589.62526610127</v>
      </c>
      <c r="BF12" s="271">
        <f t="shared" si="6"/>
        <v>158360.84037795567</v>
      </c>
      <c r="BG12" s="271">
        <f t="shared" si="6"/>
        <v>34309.30851332684</v>
      </c>
      <c r="BH12" s="271">
        <f t="shared" si="6"/>
        <v>4345.9422515741899</v>
      </c>
      <c r="BI12" s="271">
        <f t="shared" si="6"/>
        <v>136457.84842255781</v>
      </c>
      <c r="BJ12" s="271">
        <f t="shared" si="6"/>
        <v>149866.02325754034</v>
      </c>
      <c r="BK12" s="271">
        <f t="shared" si="6"/>
        <v>146746.75236984898</v>
      </c>
      <c r="BL12" s="291">
        <f t="shared" si="6"/>
        <v>114836.39177692123</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1863239.6810649664</v>
      </c>
      <c r="E14" s="249">
        <v>1678035.422305837</v>
      </c>
      <c r="F14" s="249">
        <v>156679.75875912941</v>
      </c>
      <c r="G14" s="249">
        <v>10708.470000000001</v>
      </c>
      <c r="H14" s="249">
        <v>10680.01</v>
      </c>
      <c r="I14" s="249">
        <v>0</v>
      </c>
      <c r="J14" s="249">
        <v>0</v>
      </c>
      <c r="K14" s="249">
        <v>0</v>
      </c>
      <c r="L14" s="249">
        <v>7136.02</v>
      </c>
      <c r="M14" s="249">
        <v>0</v>
      </c>
      <c r="N14" s="249">
        <v>0</v>
      </c>
      <c r="O14" s="250">
        <v>0</v>
      </c>
      <c r="P14" s="271">
        <f t="shared" si="2"/>
        <v>1816516.5488791261</v>
      </c>
      <c r="Q14" s="249">
        <v>1691264.4750440051</v>
      </c>
      <c r="R14" s="249">
        <v>103597.66383512103</v>
      </c>
      <c r="S14" s="249">
        <v>3604.63</v>
      </c>
      <c r="T14" s="249">
        <v>3638.52</v>
      </c>
      <c r="U14" s="249">
        <v>0</v>
      </c>
      <c r="V14" s="249">
        <v>3572.92</v>
      </c>
      <c r="W14" s="249">
        <v>0</v>
      </c>
      <c r="X14" s="249">
        <v>10838.34</v>
      </c>
      <c r="Y14" s="249">
        <v>0</v>
      </c>
      <c r="Z14" s="249">
        <v>0</v>
      </c>
      <c r="AA14" s="250">
        <v>0</v>
      </c>
      <c r="AB14" s="271">
        <f t="shared" si="3"/>
        <v>2079791.5539437276</v>
      </c>
      <c r="AC14" s="249">
        <v>1920247.5063075749</v>
      </c>
      <c r="AD14" s="249">
        <v>141473.03763615264</v>
      </c>
      <c r="AE14" s="249">
        <v>10883.029999999999</v>
      </c>
      <c r="AF14" s="249">
        <v>0</v>
      </c>
      <c r="AG14" s="249">
        <v>0</v>
      </c>
      <c r="AH14" s="249">
        <v>0</v>
      </c>
      <c r="AI14" s="249">
        <v>0</v>
      </c>
      <c r="AJ14" s="249">
        <v>7187.98</v>
      </c>
      <c r="AK14" s="249">
        <v>0</v>
      </c>
      <c r="AL14" s="249">
        <v>0</v>
      </c>
      <c r="AM14" s="250">
        <v>0</v>
      </c>
      <c r="AN14" s="270">
        <f t="shared" si="4"/>
        <v>2412199.9400000004</v>
      </c>
      <c r="AO14" s="249">
        <v>2208757.6700000004</v>
      </c>
      <c r="AP14" s="249">
        <v>138526.49000000002</v>
      </c>
      <c r="AQ14" s="249">
        <v>18084.359999999997</v>
      </c>
      <c r="AR14" s="249">
        <v>14304.609999999999</v>
      </c>
      <c r="AS14" s="249">
        <v>0</v>
      </c>
      <c r="AT14" s="249">
        <v>7203.04</v>
      </c>
      <c r="AU14" s="249">
        <v>0</v>
      </c>
      <c r="AV14" s="249">
        <v>25323.769999999997</v>
      </c>
      <c r="AW14" s="249">
        <v>0</v>
      </c>
      <c r="AX14" s="249">
        <v>0</v>
      </c>
      <c r="AY14" s="250">
        <v>0</v>
      </c>
      <c r="AZ14" s="853">
        <v>-107476.07205218142</v>
      </c>
      <c r="BA14" s="290">
        <f t="shared" si="5"/>
        <v>8064271.651835639</v>
      </c>
      <c r="BB14" s="271">
        <f t="shared" si="6"/>
        <v>7498305.0736574177</v>
      </c>
      <c r="BC14" s="271">
        <f t="shared" si="6"/>
        <v>540276.9502304031</v>
      </c>
      <c r="BD14" s="271">
        <f t="shared" si="6"/>
        <v>43280.49</v>
      </c>
      <c r="BE14" s="271">
        <f t="shared" si="6"/>
        <v>28623.14</v>
      </c>
      <c r="BF14" s="271">
        <f t="shared" si="6"/>
        <v>0</v>
      </c>
      <c r="BG14" s="271">
        <f t="shared" si="6"/>
        <v>10775.96</v>
      </c>
      <c r="BH14" s="271">
        <f t="shared" si="6"/>
        <v>0</v>
      </c>
      <c r="BI14" s="271">
        <f t="shared" si="6"/>
        <v>50486.11</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363792.63192256872</v>
      </c>
      <c r="Q16" s="249">
        <v>235766.88705649922</v>
      </c>
      <c r="R16" s="249">
        <v>22876.323949655838</v>
      </c>
      <c r="S16" s="249">
        <v>47607.985093233263</v>
      </c>
      <c r="T16" s="249">
        <v>19247.442933864178</v>
      </c>
      <c r="U16" s="249">
        <v>3922.5043149843868</v>
      </c>
      <c r="V16" s="249">
        <v>5111.5160621169371</v>
      </c>
      <c r="W16" s="249">
        <v>107.64527417757969</v>
      </c>
      <c r="X16" s="249">
        <v>8679.9473506196882</v>
      </c>
      <c r="Y16" s="249">
        <v>9532.8028269078895</v>
      </c>
      <c r="Z16" s="249">
        <v>3634.9358882652341</v>
      </c>
      <c r="AA16" s="250">
        <v>7304.6411722444191</v>
      </c>
      <c r="AB16" s="270">
        <f t="shared" si="3"/>
        <v>513930.21619070182</v>
      </c>
      <c r="AC16" s="249">
        <v>352233.46781365981</v>
      </c>
      <c r="AD16" s="249">
        <v>34177.008553728672</v>
      </c>
      <c r="AE16" s="249">
        <v>57022.579975225883</v>
      </c>
      <c r="AF16" s="249">
        <v>23053.671602893872</v>
      </c>
      <c r="AG16" s="249">
        <v>4730.1930514793803</v>
      </c>
      <c r="AH16" s="249">
        <v>7636.5559677310066</v>
      </c>
      <c r="AI16" s="249">
        <v>129.81067375611207</v>
      </c>
      <c r="AJ16" s="249">
        <v>10396.428057439698</v>
      </c>
      <c r="AK16" s="249">
        <v>11417.937779153704</v>
      </c>
      <c r="AL16" s="249">
        <v>4383.4109794506821</v>
      </c>
      <c r="AM16" s="250">
        <v>8749.1517361829756</v>
      </c>
      <c r="AN16" s="270">
        <f t="shared" si="4"/>
        <v>262509.8523698994</v>
      </c>
      <c r="AO16" s="249">
        <v>202291.62282724323</v>
      </c>
      <c r="AP16" s="249">
        <v>19628.238527782025</v>
      </c>
      <c r="AQ16" s="249">
        <v>18075.813997302455</v>
      </c>
      <c r="AR16" s="249">
        <v>7307.8748809655644</v>
      </c>
      <c r="AS16" s="249">
        <v>579.33274322808279</v>
      </c>
      <c r="AT16" s="249">
        <v>4385.7595620090751</v>
      </c>
      <c r="AU16" s="249">
        <v>15.898626738689662</v>
      </c>
      <c r="AV16" s="249">
        <v>3295.6050021633914</v>
      </c>
      <c r="AW16" s="249">
        <v>3619.4174240874922</v>
      </c>
      <c r="AX16" s="249">
        <v>536.86043672721576</v>
      </c>
      <c r="AY16" s="250">
        <v>2773.4283416521766</v>
      </c>
      <c r="AZ16" s="853">
        <v>0</v>
      </c>
      <c r="BA16" s="290">
        <f t="shared" si="5"/>
        <v>1140232.7004831699</v>
      </c>
      <c r="BB16" s="271">
        <f t="shared" si="6"/>
        <v>790291.97769740224</v>
      </c>
      <c r="BC16" s="271">
        <f t="shared" si="6"/>
        <v>76681.571031166532</v>
      </c>
      <c r="BD16" s="271">
        <f t="shared" si="6"/>
        <v>122706.37906576159</v>
      </c>
      <c r="BE16" s="271">
        <f t="shared" si="6"/>
        <v>49608.989417723613</v>
      </c>
      <c r="BF16" s="271">
        <f t="shared" si="6"/>
        <v>9232.0301096918483</v>
      </c>
      <c r="BG16" s="271">
        <f t="shared" si="6"/>
        <v>17133.831591857019</v>
      </c>
      <c r="BH16" s="271">
        <f t="shared" si="6"/>
        <v>253.35457467238143</v>
      </c>
      <c r="BI16" s="271">
        <f t="shared" si="6"/>
        <v>22371.980410222779</v>
      </c>
      <c r="BJ16" s="271">
        <f t="shared" si="6"/>
        <v>24570.158030149087</v>
      </c>
      <c r="BK16" s="271">
        <f t="shared" si="6"/>
        <v>8555.2073044431327</v>
      </c>
      <c r="BL16" s="291">
        <f t="shared" si="6"/>
        <v>18827.221250079572</v>
      </c>
    </row>
    <row r="17" spans="1:64" s="209" customFormat="1" x14ac:dyDescent="0.25">
      <c r="A17" s="1493"/>
      <c r="B17" s="128" t="s">
        <v>204</v>
      </c>
      <c r="C17" s="309" t="s">
        <v>14</v>
      </c>
      <c r="D17" s="272">
        <f>SUM(D11:D16)</f>
        <v>74805928.786138192</v>
      </c>
      <c r="E17" s="272">
        <f>SUM(E11:E16)</f>
        <v>44809103.329027489</v>
      </c>
      <c r="F17" s="272">
        <f>SUM(F11:F16)</f>
        <v>4225586.4431780325</v>
      </c>
      <c r="G17" s="272">
        <f t="shared" ref="G17:O17" si="7">SUM(G11:G16)</f>
        <v>11647141.309750941</v>
      </c>
      <c r="H17" s="272">
        <f t="shared" si="7"/>
        <v>4873580.1525924737</v>
      </c>
      <c r="I17" s="272">
        <f t="shared" si="7"/>
        <v>1235066.9410760179</v>
      </c>
      <c r="J17" s="272">
        <f t="shared" si="7"/>
        <v>973018.57599692966</v>
      </c>
      <c r="K17" s="272">
        <f t="shared" si="7"/>
        <v>34687.509695783949</v>
      </c>
      <c r="L17" s="272">
        <f t="shared" si="7"/>
        <v>1909839.7875899903</v>
      </c>
      <c r="M17" s="272">
        <f t="shared" si="7"/>
        <v>2142136.388939152</v>
      </c>
      <c r="N17" s="272">
        <f t="shared" si="7"/>
        <v>1202880.7467754739</v>
      </c>
      <c r="O17" s="272">
        <f t="shared" si="7"/>
        <v>1752887.6015159122</v>
      </c>
      <c r="P17" s="288">
        <f>SUM(P11:P16)</f>
        <v>76540738.132051229</v>
      </c>
      <c r="Q17" s="272">
        <f>SUM(Q11:Q16)</f>
        <v>46109579.548591815</v>
      </c>
      <c r="R17" s="272">
        <f>SUM(R11:R16)</f>
        <v>4452652.7877487019</v>
      </c>
      <c r="S17" s="272">
        <f t="shared" ref="S17:AA17" si="8">SUM(S11:S16)</f>
        <v>11659198.569177262</v>
      </c>
      <c r="T17" s="272">
        <f t="shared" si="8"/>
        <v>4959348.1925333124</v>
      </c>
      <c r="U17" s="272">
        <f t="shared" si="8"/>
        <v>1244869.5740498628</v>
      </c>
      <c r="V17" s="272">
        <f t="shared" si="8"/>
        <v>980653.4781037051</v>
      </c>
      <c r="W17" s="272">
        <f t="shared" si="8"/>
        <v>35503.952438983346</v>
      </c>
      <c r="X17" s="272">
        <f t="shared" si="8"/>
        <v>2074077.5547438778</v>
      </c>
      <c r="Y17" s="272">
        <f t="shared" si="8"/>
        <v>2175409.4618268595</v>
      </c>
      <c r="Z17" s="272">
        <f t="shared" si="8"/>
        <v>1144967.4094822388</v>
      </c>
      <c r="AA17" s="281">
        <f t="shared" si="8"/>
        <v>1704477.6033545879</v>
      </c>
      <c r="AB17" s="288">
        <f>SUM(AB11:AB16)</f>
        <v>79173183.391660005</v>
      </c>
      <c r="AC17" s="272">
        <f>SUM(AC11:AC16)</f>
        <v>48257663.576609269</v>
      </c>
      <c r="AD17" s="272">
        <f>SUM(AD11:AD16)</f>
        <v>4782392.8989337934</v>
      </c>
      <c r="AE17" s="272">
        <f t="shared" ref="AE17:AM17" si="9">SUM(AE11:AE16)</f>
        <v>11560170.836621135</v>
      </c>
      <c r="AF17" s="272">
        <f t="shared" si="9"/>
        <v>4968085.8501982465</v>
      </c>
      <c r="AG17" s="272">
        <f t="shared" si="9"/>
        <v>1255749.0855878668</v>
      </c>
      <c r="AH17" s="272">
        <f t="shared" si="9"/>
        <v>969858.63123818999</v>
      </c>
      <c r="AI17" s="272">
        <f t="shared" si="9"/>
        <v>38779.364299049557</v>
      </c>
      <c r="AJ17" s="272">
        <f t="shared" si="9"/>
        <v>2238552.6762854075</v>
      </c>
      <c r="AK17" s="272">
        <f t="shared" si="9"/>
        <v>2223663.4500293601</v>
      </c>
      <c r="AL17" s="272">
        <f t="shared" si="9"/>
        <v>1118709.5904530082</v>
      </c>
      <c r="AM17" s="272">
        <f t="shared" si="9"/>
        <v>1759557.4314046795</v>
      </c>
      <c r="AN17" s="288">
        <f>SUM(AN11:AN16)</f>
        <v>115415286.15774535</v>
      </c>
      <c r="AO17" s="272">
        <f>SUM(AO11:AO16)</f>
        <v>70445322.42988497</v>
      </c>
      <c r="AP17" s="272">
        <f t="shared" ref="AP17:AZ17" si="10">SUM(AP11:AP16)</f>
        <v>6670570.9935767651</v>
      </c>
      <c r="AQ17" s="272">
        <f t="shared" si="10"/>
        <v>17790087.881436594</v>
      </c>
      <c r="AR17" s="272">
        <f t="shared" si="10"/>
        <v>6445229.5889801318</v>
      </c>
      <c r="AS17" s="272">
        <f t="shared" si="10"/>
        <v>1260692.6247054911</v>
      </c>
      <c r="AT17" s="272">
        <f t="shared" si="10"/>
        <v>1461436.4195473089</v>
      </c>
      <c r="AU17" s="272">
        <f t="shared" si="10"/>
        <v>27400.75875833035</v>
      </c>
      <c r="AV17" s="272">
        <f t="shared" si="10"/>
        <v>3398394.037380626</v>
      </c>
      <c r="AW17" s="272">
        <f t="shared" si="10"/>
        <v>3972826.295703236</v>
      </c>
      <c r="AX17" s="272">
        <f t="shared" si="10"/>
        <v>1131059.0775122121</v>
      </c>
      <c r="AY17" s="281">
        <f t="shared" si="10"/>
        <v>2812266.05025968</v>
      </c>
      <c r="AZ17" s="293">
        <f t="shared" si="10"/>
        <v>-108410.27077755584</v>
      </c>
      <c r="BA17" s="292">
        <f>SUM(BA11:BA16)</f>
        <v>345826726.1968171</v>
      </c>
      <c r="BB17" s="272">
        <f>SUM(BB11:BB16)</f>
        <v>209621668.88411355</v>
      </c>
      <c r="BC17" s="272">
        <f t="shared" ref="BC17:BL17" si="11">SUM(BC11:BC16)</f>
        <v>20131203.123437293</v>
      </c>
      <c r="BD17" s="272">
        <f t="shared" si="11"/>
        <v>52656598.596985936</v>
      </c>
      <c r="BE17" s="272">
        <f t="shared" si="11"/>
        <v>21246243.784304168</v>
      </c>
      <c r="BF17" s="272">
        <f t="shared" si="11"/>
        <v>4996378.2254192382</v>
      </c>
      <c r="BG17" s="272">
        <f t="shared" si="11"/>
        <v>4384967.1048861332</v>
      </c>
      <c r="BH17" s="272">
        <f t="shared" si="11"/>
        <v>136371.58519214721</v>
      </c>
      <c r="BI17" s="272">
        <f t="shared" si="11"/>
        <v>9620864.0559998993</v>
      </c>
      <c r="BJ17" s="272">
        <f>SUM(BJ11:BJ16)</f>
        <v>10514035.596498607</v>
      </c>
      <c r="BK17" s="272">
        <f t="shared" si="11"/>
        <v>4597616.8242229335</v>
      </c>
      <c r="BL17" s="293">
        <f t="shared" si="11"/>
        <v>8029188.6865348592</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2" t="s">
        <v>0</v>
      </c>
      <c r="B20" s="124">
        <v>2.1</v>
      </c>
      <c r="C20" s="125" t="s">
        <v>150</v>
      </c>
      <c r="D20" s="273">
        <f t="shared" ref="D20:D27" si="12">SUM(E20:O20)</f>
        <v>9391157.0807285961</v>
      </c>
      <c r="E20" s="251">
        <v>6097052.9451556876</v>
      </c>
      <c r="F20" s="251">
        <v>252637.97829639612</v>
      </c>
      <c r="G20" s="251">
        <v>1501105.912117145</v>
      </c>
      <c r="H20" s="251">
        <v>688946.38851837767</v>
      </c>
      <c r="I20" s="251">
        <v>31401.41283869242</v>
      </c>
      <c r="J20" s="251">
        <v>137921.67180293391</v>
      </c>
      <c r="K20" s="251">
        <v>10685.023533434038</v>
      </c>
      <c r="L20" s="251">
        <v>39966.863474878679</v>
      </c>
      <c r="M20" s="251">
        <v>81134.367336668089</v>
      </c>
      <c r="N20" s="251">
        <v>74762.32837571697</v>
      </c>
      <c r="O20" s="252">
        <v>475542.18927866325</v>
      </c>
      <c r="P20" s="273">
        <f t="shared" ref="P20:P27" si="13">SUM(Q20:AA20)</f>
        <v>11196334.108925687</v>
      </c>
      <c r="Q20" s="251">
        <v>6837980.6311015505</v>
      </c>
      <c r="R20" s="251">
        <v>396928.64991784882</v>
      </c>
      <c r="S20" s="251">
        <v>2163022.0170943988</v>
      </c>
      <c r="T20" s="251">
        <v>1009814.9545111661</v>
      </c>
      <c r="U20" s="251">
        <v>59683.775870440681</v>
      </c>
      <c r="V20" s="251">
        <v>46721.031802933896</v>
      </c>
      <c r="W20" s="251">
        <v>11413.608648864889</v>
      </c>
      <c r="X20" s="251">
        <v>39253.600291933464</v>
      </c>
      <c r="Y20" s="251">
        <v>178748.1861536967</v>
      </c>
      <c r="Z20" s="251">
        <v>102110.50106858315</v>
      </c>
      <c r="AA20" s="252">
        <v>350657.15246427205</v>
      </c>
      <c r="AB20" s="273">
        <f t="shared" ref="AB20:AB27" si="14">SUM(AC20:AM20)</f>
        <v>12591311.587308563</v>
      </c>
      <c r="AC20" s="251">
        <v>7867297.1479016142</v>
      </c>
      <c r="AD20" s="251">
        <v>532411.87451495358</v>
      </c>
      <c r="AE20" s="251">
        <v>2138538.4570271876</v>
      </c>
      <c r="AF20" s="251">
        <v>1176273.6999467257</v>
      </c>
      <c r="AG20" s="251">
        <v>53364.178446367536</v>
      </c>
      <c r="AH20" s="251">
        <v>35134.711802933904</v>
      </c>
      <c r="AI20" s="251">
        <v>5206.9931042510179</v>
      </c>
      <c r="AJ20" s="251">
        <v>37891.097724749539</v>
      </c>
      <c r="AK20" s="251">
        <v>121192.47558836636</v>
      </c>
      <c r="AL20" s="251">
        <v>78945.41817676388</v>
      </c>
      <c r="AM20" s="252">
        <v>545055.53307465161</v>
      </c>
      <c r="AN20" s="276">
        <f t="shared" ref="AN20:AN27" si="15">SUM(AO20:AY20)</f>
        <v>11460118.845860872</v>
      </c>
      <c r="AO20" s="251">
        <v>6619222.6564766876</v>
      </c>
      <c r="AP20" s="251">
        <v>516284.05574121629</v>
      </c>
      <c r="AQ20" s="251">
        <v>1839090.8375239647</v>
      </c>
      <c r="AR20" s="251">
        <v>850262.25594412279</v>
      </c>
      <c r="AS20" s="251">
        <v>197916.24428012423</v>
      </c>
      <c r="AT20" s="251">
        <v>117886.24000000002</v>
      </c>
      <c r="AU20" s="251">
        <v>102.63563149451068</v>
      </c>
      <c r="AV20" s="249">
        <v>176838.10095915187</v>
      </c>
      <c r="AW20" s="251">
        <v>352156.70887667971</v>
      </c>
      <c r="AX20" s="251">
        <v>159141.3411589583</v>
      </c>
      <c r="AY20" s="252">
        <v>631217.76926847082</v>
      </c>
      <c r="AZ20" s="854">
        <v>1985231.7898408945</v>
      </c>
      <c r="BA20" s="294">
        <f t="shared" ref="BA20:BA27" si="16">SUM(BB20:BL20)+AZ20</f>
        <v>46624153.412664607</v>
      </c>
      <c r="BB20" s="271">
        <f t="shared" ref="BB20:BL27" si="17">E20+Q20+AC20+AO20</f>
        <v>27421553.380635541</v>
      </c>
      <c r="BC20" s="271">
        <f t="shared" si="17"/>
        <v>1698262.5584704147</v>
      </c>
      <c r="BD20" s="271">
        <f t="shared" si="17"/>
        <v>7641757.2237626966</v>
      </c>
      <c r="BE20" s="271">
        <f t="shared" si="17"/>
        <v>3725297.2989203921</v>
      </c>
      <c r="BF20" s="271">
        <f t="shared" si="17"/>
        <v>342365.61143562489</v>
      </c>
      <c r="BG20" s="271">
        <f t="shared" si="17"/>
        <v>337663.65540880174</v>
      </c>
      <c r="BH20" s="271">
        <f t="shared" si="17"/>
        <v>27408.260918044456</v>
      </c>
      <c r="BI20" s="271">
        <f t="shared" si="17"/>
        <v>293949.66245071357</v>
      </c>
      <c r="BJ20" s="271">
        <f t="shared" si="17"/>
        <v>733231.73795541096</v>
      </c>
      <c r="BK20" s="271">
        <f t="shared" si="17"/>
        <v>414959.58878002234</v>
      </c>
      <c r="BL20" s="295">
        <f t="shared" si="17"/>
        <v>2002472.6440860578</v>
      </c>
    </row>
    <row r="21" spans="1:64" ht="24.75" x14ac:dyDescent="0.25">
      <c r="A21" s="1493"/>
      <c r="B21" s="126">
        <v>2.2000000000000002</v>
      </c>
      <c r="C21" s="127" t="s">
        <v>151</v>
      </c>
      <c r="D21" s="274">
        <f t="shared" si="12"/>
        <v>-1163514.2851794586</v>
      </c>
      <c r="E21" s="253">
        <v>-791772.21678889787</v>
      </c>
      <c r="F21" s="253">
        <v>-52596.809728126827</v>
      </c>
      <c r="G21" s="253">
        <v>-152535.78888687096</v>
      </c>
      <c r="H21" s="253">
        <v>-77574.418709285819</v>
      </c>
      <c r="I21" s="253">
        <v>-8833.8745766135162</v>
      </c>
      <c r="J21" s="253">
        <v>-8128.2930195385197</v>
      </c>
      <c r="K21" s="253">
        <v>-730.31004867859076</v>
      </c>
      <c r="L21" s="253">
        <v>-6947.0319608649443</v>
      </c>
      <c r="M21" s="253">
        <v>-13583.757021804871</v>
      </c>
      <c r="N21" s="253">
        <v>-9341.8882610978399</v>
      </c>
      <c r="O21" s="254">
        <v>-41469.896177678624</v>
      </c>
      <c r="P21" s="274">
        <f t="shared" si="13"/>
        <v>-941932.73080654105</v>
      </c>
      <c r="Q21" s="253">
        <v>-503101.77993306168</v>
      </c>
      <c r="R21" s="253">
        <v>-33420.658153854311</v>
      </c>
      <c r="S21" s="253">
        <v>-193694.37318691079</v>
      </c>
      <c r="T21" s="253">
        <v>-98506.249037581598</v>
      </c>
      <c r="U21" s="253">
        <v>-11266.648538690824</v>
      </c>
      <c r="V21" s="253">
        <v>-10366.755818910589</v>
      </c>
      <c r="W21" s="253">
        <v>-931.43122775579945</v>
      </c>
      <c r="X21" s="253">
        <v>-8821.5428719298397</v>
      </c>
      <c r="Y21" s="253">
        <v>-17249.049033424937</v>
      </c>
      <c r="Z21" s="253">
        <v>-11914.564873283432</v>
      </c>
      <c r="AA21" s="254">
        <v>-52659.678131137254</v>
      </c>
      <c r="AB21" s="274">
        <f t="shared" si="14"/>
        <v>-4754276.3722360423</v>
      </c>
      <c r="AC21" s="253">
        <v>-3133808.7445956394</v>
      </c>
      <c r="AD21" s="253">
        <v>-208176.46637351427</v>
      </c>
      <c r="AE21" s="253">
        <v>-682185.98410219047</v>
      </c>
      <c r="AF21" s="253">
        <v>-346936.16202816559</v>
      </c>
      <c r="AG21" s="253">
        <v>-34598.91068912451</v>
      </c>
      <c r="AH21" s="253">
        <v>-31835.417381017149</v>
      </c>
      <c r="AI21" s="253">
        <v>-2860.3453592712485</v>
      </c>
      <c r="AJ21" s="253">
        <v>-31069.219029816362</v>
      </c>
      <c r="AK21" s="253">
        <v>-60750.652154148927</v>
      </c>
      <c r="AL21" s="253">
        <v>-36588.606144486555</v>
      </c>
      <c r="AM21" s="254">
        <v>-185465.86437866677</v>
      </c>
      <c r="AN21" s="289">
        <f t="shared" si="15"/>
        <v>3263186.8110193103</v>
      </c>
      <c r="AO21" s="253">
        <v>2686347.0596803031</v>
      </c>
      <c r="AP21" s="253">
        <v>178451.93625856849</v>
      </c>
      <c r="AQ21" s="253">
        <v>422247.17271681986</v>
      </c>
      <c r="AR21" s="253">
        <v>214740.28629071487</v>
      </c>
      <c r="AS21" s="253">
        <v>-191679.7451157569</v>
      </c>
      <c r="AT21" s="253">
        <v>0</v>
      </c>
      <c r="AU21" s="253">
        <v>-15846.460437278711</v>
      </c>
      <c r="AV21" s="253">
        <v>19230.664656831159</v>
      </c>
      <c r="AW21" s="253">
        <v>37602.342631756226</v>
      </c>
      <c r="AX21" s="253">
        <v>-202702.7602958752</v>
      </c>
      <c r="AY21" s="254">
        <v>114796.31463322783</v>
      </c>
      <c r="AZ21" s="524">
        <v>-6229997.1076923413</v>
      </c>
      <c r="BA21" s="296">
        <f t="shared" si="16"/>
        <v>-9826533.6848950721</v>
      </c>
      <c r="BB21" s="271">
        <f t="shared" si="17"/>
        <v>-1742335.681637296</v>
      </c>
      <c r="BC21" s="271">
        <f t="shared" si="17"/>
        <v>-115741.99799692695</v>
      </c>
      <c r="BD21" s="271">
        <f t="shared" si="17"/>
        <v>-606168.97345915227</v>
      </c>
      <c r="BE21" s="271">
        <f t="shared" si="17"/>
        <v>-308276.54348431813</v>
      </c>
      <c r="BF21" s="271">
        <f t="shared" si="17"/>
        <v>-246379.17892018575</v>
      </c>
      <c r="BG21" s="271">
        <f t="shared" si="17"/>
        <v>-50330.46621946626</v>
      </c>
      <c r="BH21" s="271">
        <f t="shared" si="17"/>
        <v>-20368.547072984351</v>
      </c>
      <c r="BI21" s="271">
        <f t="shared" si="17"/>
        <v>-27607.129205779984</v>
      </c>
      <c r="BJ21" s="271">
        <f t="shared" si="17"/>
        <v>-53981.115577622506</v>
      </c>
      <c r="BK21" s="271">
        <f t="shared" si="17"/>
        <v>-260547.81957474301</v>
      </c>
      <c r="BL21" s="291">
        <f t="shared" si="17"/>
        <v>-164799.12405425479</v>
      </c>
    </row>
    <row r="22" spans="1:64" x14ac:dyDescent="0.25">
      <c r="A22" s="1493"/>
      <c r="B22" s="126">
        <v>2.2999999999999998</v>
      </c>
      <c r="C22" s="127" t="s">
        <v>152</v>
      </c>
      <c r="D22" s="274">
        <f t="shared" si="12"/>
        <v>3612427.4326063436</v>
      </c>
      <c r="E22" s="253">
        <v>2781654.9993417352</v>
      </c>
      <c r="F22" s="253">
        <v>303196.05687358859</v>
      </c>
      <c r="G22" s="253">
        <v>250451.82226072391</v>
      </c>
      <c r="H22" s="253">
        <v>124425.60049138313</v>
      </c>
      <c r="I22" s="253">
        <v>9929.3814626495841</v>
      </c>
      <c r="J22" s="253">
        <v>26950.800569000734</v>
      </c>
      <c r="K22" s="253">
        <v>520.89960870392508</v>
      </c>
      <c r="L22" s="253">
        <v>34381.573786379042</v>
      </c>
      <c r="M22" s="253">
        <v>9961.8634824682704</v>
      </c>
      <c r="N22" s="253">
        <v>21683.300019699906</v>
      </c>
      <c r="O22" s="254">
        <v>49271.134710011807</v>
      </c>
      <c r="P22" s="274">
        <f t="shared" si="13"/>
        <v>4291194.8437351296</v>
      </c>
      <c r="Q22" s="253">
        <v>3272064.9812365733</v>
      </c>
      <c r="R22" s="253">
        <v>341190.24634275498</v>
      </c>
      <c r="S22" s="253">
        <v>289047.0527174708</v>
      </c>
      <c r="T22" s="253">
        <v>200530.19463309742</v>
      </c>
      <c r="U22" s="253">
        <v>11223.05042079024</v>
      </c>
      <c r="V22" s="253">
        <v>25038.180569000731</v>
      </c>
      <c r="W22" s="253">
        <v>299.48293923598419</v>
      </c>
      <c r="X22" s="253">
        <v>59857.351205051178</v>
      </c>
      <c r="Y22" s="253">
        <v>10622.477814478651</v>
      </c>
      <c r="Z22" s="253">
        <v>49502.329374111207</v>
      </c>
      <c r="AA22" s="254">
        <v>31819.496482565013</v>
      </c>
      <c r="AB22" s="274">
        <f t="shared" si="14"/>
        <v>4944147.5306492411</v>
      </c>
      <c r="AC22" s="253">
        <v>3744620.6925686342</v>
      </c>
      <c r="AD22" s="253">
        <v>375675.66764064378</v>
      </c>
      <c r="AE22" s="253">
        <v>379154.99114507192</v>
      </c>
      <c r="AF22" s="253">
        <v>207282.76932608266</v>
      </c>
      <c r="AG22" s="253">
        <v>21752.01053293018</v>
      </c>
      <c r="AH22" s="253">
        <v>28178.010569000733</v>
      </c>
      <c r="AI22" s="253">
        <v>853.77755173052412</v>
      </c>
      <c r="AJ22" s="253">
        <v>78529.486434964027</v>
      </c>
      <c r="AK22" s="253">
        <v>13492.833900788824</v>
      </c>
      <c r="AL22" s="253">
        <v>21832.905962232555</v>
      </c>
      <c r="AM22" s="254">
        <v>72774.38501716216</v>
      </c>
      <c r="AN22" s="289">
        <f t="shared" si="15"/>
        <v>6048603.1770865694</v>
      </c>
      <c r="AO22" s="253">
        <v>4617763.039027133</v>
      </c>
      <c r="AP22" s="253">
        <v>506520.11309226707</v>
      </c>
      <c r="AQ22" s="253">
        <v>410772.09544919006</v>
      </c>
      <c r="AR22" s="253">
        <v>246188.64374058592</v>
      </c>
      <c r="AS22" s="253">
        <v>39097.624511756381</v>
      </c>
      <c r="AT22" s="253">
        <v>47093.48</v>
      </c>
      <c r="AU22" s="253">
        <v>1435.3550007985614</v>
      </c>
      <c r="AV22" s="253">
        <v>89154.15587550863</v>
      </c>
      <c r="AW22" s="253">
        <v>21570.038935430315</v>
      </c>
      <c r="AX22" s="253">
        <v>23127.824417402109</v>
      </c>
      <c r="AY22" s="254">
        <v>45880.807036497397</v>
      </c>
      <c r="AZ22" s="524">
        <v>59708.332346559604</v>
      </c>
      <c r="BA22" s="296">
        <f t="shared" si="16"/>
        <v>18956081.316423841</v>
      </c>
      <c r="BB22" s="271">
        <f t="shared" si="17"/>
        <v>14416103.712174077</v>
      </c>
      <c r="BC22" s="271">
        <f t="shared" si="17"/>
        <v>1526582.0839492544</v>
      </c>
      <c r="BD22" s="271">
        <f t="shared" si="17"/>
        <v>1329425.9615724566</v>
      </c>
      <c r="BE22" s="271">
        <f t="shared" si="17"/>
        <v>778427.20819114905</v>
      </c>
      <c r="BF22" s="271">
        <f t="shared" si="17"/>
        <v>82002.066928126384</v>
      </c>
      <c r="BG22" s="271">
        <f t="shared" si="17"/>
        <v>127260.4717070022</v>
      </c>
      <c r="BH22" s="271">
        <f t="shared" si="17"/>
        <v>3109.5151004689947</v>
      </c>
      <c r="BI22" s="271">
        <f t="shared" si="17"/>
        <v>261922.56730190286</v>
      </c>
      <c r="BJ22" s="271">
        <f t="shared" si="17"/>
        <v>55647.214133166068</v>
      </c>
      <c r="BK22" s="271">
        <f t="shared" si="17"/>
        <v>116146.35977344577</v>
      </c>
      <c r="BL22" s="291">
        <f t="shared" si="17"/>
        <v>199745.82324623637</v>
      </c>
    </row>
    <row r="23" spans="1:64" x14ac:dyDescent="0.25">
      <c r="A23" s="1493"/>
      <c r="B23" s="126">
        <v>2.4</v>
      </c>
      <c r="C23" s="127" t="s">
        <v>153</v>
      </c>
      <c r="D23" s="274">
        <f t="shared" si="12"/>
        <v>2524892.3355756504</v>
      </c>
      <c r="E23" s="253">
        <v>1543902.3271882006</v>
      </c>
      <c r="F23" s="253">
        <v>162258.68128091173</v>
      </c>
      <c r="G23" s="253">
        <v>485632.09095573897</v>
      </c>
      <c r="H23" s="253">
        <v>155704.25632309754</v>
      </c>
      <c r="I23" s="253">
        <v>17327.246961840145</v>
      </c>
      <c r="J23" s="253">
        <v>32373.021741825542</v>
      </c>
      <c r="K23" s="253">
        <v>2471.5443293464195</v>
      </c>
      <c r="L23" s="253">
        <v>21631.577719294011</v>
      </c>
      <c r="M23" s="253">
        <v>16174.70857235676</v>
      </c>
      <c r="N23" s="253">
        <v>29839.548954419304</v>
      </c>
      <c r="O23" s="254">
        <v>57577.331548618895</v>
      </c>
      <c r="P23" s="274">
        <f t="shared" si="13"/>
        <v>2492673.0058752899</v>
      </c>
      <c r="Q23" s="253">
        <v>1567366.1505093016</v>
      </c>
      <c r="R23" s="253">
        <v>128182.2257219509</v>
      </c>
      <c r="S23" s="253">
        <v>426532.2288111134</v>
      </c>
      <c r="T23" s="253">
        <v>179105.02955947732</v>
      </c>
      <c r="U23" s="253">
        <v>35630.344556877732</v>
      </c>
      <c r="V23" s="253">
        <v>29735.311741825535</v>
      </c>
      <c r="W23" s="253">
        <v>3448.7114921985171</v>
      </c>
      <c r="X23" s="253">
        <v>16190.355413521658</v>
      </c>
      <c r="Y23" s="253">
        <v>19598.435638126575</v>
      </c>
      <c r="Z23" s="253">
        <v>44821.847446418353</v>
      </c>
      <c r="AA23" s="254">
        <v>42062.364984478438</v>
      </c>
      <c r="AB23" s="274">
        <f t="shared" si="14"/>
        <v>2955520.7623083112</v>
      </c>
      <c r="AC23" s="253">
        <v>1788949.99941346</v>
      </c>
      <c r="AD23" s="253">
        <v>186648.05784706518</v>
      </c>
      <c r="AE23" s="253">
        <v>565925.52489888505</v>
      </c>
      <c r="AF23" s="253">
        <v>155248.50978376885</v>
      </c>
      <c r="AG23" s="253">
        <v>92798.310196091188</v>
      </c>
      <c r="AH23" s="253">
        <v>23423.511741825536</v>
      </c>
      <c r="AI23" s="253">
        <v>8592.3302625561973</v>
      </c>
      <c r="AJ23" s="253">
        <v>23601.694294025852</v>
      </c>
      <c r="AK23" s="253">
        <v>15514.777774601089</v>
      </c>
      <c r="AL23" s="253">
        <v>26033.165161943118</v>
      </c>
      <c r="AM23" s="254">
        <v>68784.88093408916</v>
      </c>
      <c r="AN23" s="289">
        <f t="shared" si="15"/>
        <v>3624928.0239169803</v>
      </c>
      <c r="AO23" s="253">
        <v>2334450.1280155894</v>
      </c>
      <c r="AP23" s="253">
        <v>234161.16573375012</v>
      </c>
      <c r="AQ23" s="253">
        <v>675509.42334609164</v>
      </c>
      <c r="AR23" s="253">
        <v>142836.80356526369</v>
      </c>
      <c r="AS23" s="253">
        <v>54659.487837318375</v>
      </c>
      <c r="AT23" s="253">
        <v>21131.89</v>
      </c>
      <c r="AU23" s="253">
        <v>5074.009303371321</v>
      </c>
      <c r="AV23" s="253">
        <v>20944.646784428838</v>
      </c>
      <c r="AW23" s="253">
        <v>27217.814593650728</v>
      </c>
      <c r="AX23" s="253">
        <v>34972.954862662977</v>
      </c>
      <c r="AY23" s="254">
        <v>73969.699874852915</v>
      </c>
      <c r="AZ23" s="524">
        <v>221542.97135343478</v>
      </c>
      <c r="BA23" s="296">
        <f t="shared" si="16"/>
        <v>11819557.099029664</v>
      </c>
      <c r="BB23" s="271">
        <f t="shared" si="17"/>
        <v>7234668.6051265504</v>
      </c>
      <c r="BC23" s="271">
        <f t="shared" si="17"/>
        <v>711250.13058367791</v>
      </c>
      <c r="BD23" s="271">
        <f t="shared" si="17"/>
        <v>2153599.2680118289</v>
      </c>
      <c r="BE23" s="271">
        <f t="shared" si="17"/>
        <v>632894.5992316074</v>
      </c>
      <c r="BF23" s="271">
        <f t="shared" si="17"/>
        <v>200415.38955212745</v>
      </c>
      <c r="BG23" s="271">
        <f t="shared" si="17"/>
        <v>106663.73522547662</v>
      </c>
      <c r="BH23" s="271">
        <f t="shared" si="17"/>
        <v>19586.595387472455</v>
      </c>
      <c r="BI23" s="271">
        <f t="shared" si="17"/>
        <v>82368.274211270356</v>
      </c>
      <c r="BJ23" s="271">
        <f t="shared" si="17"/>
        <v>78505.736578735145</v>
      </c>
      <c r="BK23" s="271">
        <f t="shared" si="17"/>
        <v>135667.51642544375</v>
      </c>
      <c r="BL23" s="291">
        <f t="shared" si="17"/>
        <v>242394.27734203939</v>
      </c>
    </row>
    <row r="24" spans="1:64" ht="24.75" x14ac:dyDescent="0.25">
      <c r="A24" s="1493"/>
      <c r="B24" s="126">
        <v>2.5</v>
      </c>
      <c r="C24" s="127" t="s">
        <v>154</v>
      </c>
      <c r="D24" s="274">
        <f t="shared" si="12"/>
        <v>-20875.395882623223</v>
      </c>
      <c r="E24" s="253">
        <v>-15615.205730375252</v>
      </c>
      <c r="F24" s="253">
        <v>-1616.7594269228148</v>
      </c>
      <c r="G24" s="253">
        <v>-1873.6286250060928</v>
      </c>
      <c r="H24" s="253">
        <v>-770.65359479594167</v>
      </c>
      <c r="I24" s="253">
        <v>-141.71541402914988</v>
      </c>
      <c r="J24" s="253">
        <v>-187.89015418262923</v>
      </c>
      <c r="K24" s="253">
        <v>-15.453894245784888</v>
      </c>
      <c r="L24" s="253">
        <v>-192.20830129638682</v>
      </c>
      <c r="M24" s="253">
        <v>-57.740067035990336</v>
      </c>
      <c r="N24" s="253">
        <v>-163.17743381695448</v>
      </c>
      <c r="O24" s="254">
        <v>-240.96324091622549</v>
      </c>
      <c r="P24" s="274">
        <f t="shared" si="13"/>
        <v>-241127.20549649443</v>
      </c>
      <c r="Q24" s="253">
        <v>-173401.31712939398</v>
      </c>
      <c r="R24" s="253">
        <v>-17953.539578696487</v>
      </c>
      <c r="S24" s="253">
        <v>-26922.855956250445</v>
      </c>
      <c r="T24" s="253">
        <v>-11073.803766629722</v>
      </c>
      <c r="U24" s="253">
        <v>-1187.2284512384538</v>
      </c>
      <c r="V24" s="253">
        <v>-2037.8784044833114</v>
      </c>
      <c r="W24" s="253">
        <v>-129.46582456621218</v>
      </c>
      <c r="X24" s="253">
        <v>-2761.9114803934963</v>
      </c>
      <c r="Y24" s="253">
        <v>-829.68817137342637</v>
      </c>
      <c r="Z24" s="253">
        <v>-1367.0276684773289</v>
      </c>
      <c r="AA24" s="254">
        <v>-3462.4890649915837</v>
      </c>
      <c r="AB24" s="274">
        <f t="shared" si="14"/>
        <v>-2817751.9875716134</v>
      </c>
      <c r="AC24" s="253">
        <v>-2024313.4880107946</v>
      </c>
      <c r="AD24" s="253">
        <v>-209592.36601167772</v>
      </c>
      <c r="AE24" s="253">
        <v>-312602.81303639145</v>
      </c>
      <c r="AF24" s="253">
        <v>-128578.56588790928</v>
      </c>
      <c r="AG24" s="253">
        <v>-17086.409356272241</v>
      </c>
      <c r="AH24" s="253">
        <v>-22135.61534447769</v>
      </c>
      <c r="AI24" s="253">
        <v>-1863.2522442315772</v>
      </c>
      <c r="AJ24" s="253">
        <v>-32068.711414996353</v>
      </c>
      <c r="AK24" s="253">
        <v>-9633.556586114657</v>
      </c>
      <c r="AL24" s="253">
        <v>-19674.052050040293</v>
      </c>
      <c r="AM24" s="254">
        <v>-40203.157628707158</v>
      </c>
      <c r="AN24" s="289">
        <f t="shared" si="15"/>
        <v>400350.5981626524</v>
      </c>
      <c r="AO24" s="253">
        <v>279999.61858310731</v>
      </c>
      <c r="AP24" s="253">
        <v>28990.461649726378</v>
      </c>
      <c r="AQ24" s="253">
        <v>47079.019613443423</v>
      </c>
      <c r="AR24" s="253">
        <v>19364.358133912934</v>
      </c>
      <c r="AS24" s="253">
        <v>5566.002659089293</v>
      </c>
      <c r="AT24" s="253">
        <v>0</v>
      </c>
      <c r="AU24" s="253">
        <v>606.9658481019602</v>
      </c>
      <c r="AV24" s="253">
        <v>4829.6542152636111</v>
      </c>
      <c r="AW24" s="253">
        <v>1450.8455476122369</v>
      </c>
      <c r="AX24" s="253">
        <v>6408.9431396765049</v>
      </c>
      <c r="AY24" s="254">
        <v>6054.7287727187595</v>
      </c>
      <c r="AZ24" s="524">
        <v>80353.311576441367</v>
      </c>
      <c r="BA24" s="296">
        <f t="shared" si="16"/>
        <v>-2599050.6792116361</v>
      </c>
      <c r="BB24" s="271">
        <f t="shared" si="17"/>
        <v>-1933330.3922874564</v>
      </c>
      <c r="BC24" s="271">
        <f t="shared" si="17"/>
        <v>-200172.20336757065</v>
      </c>
      <c r="BD24" s="271">
        <f t="shared" si="17"/>
        <v>-294320.27800420456</v>
      </c>
      <c r="BE24" s="271">
        <f t="shared" si="17"/>
        <v>-121058.66511542202</v>
      </c>
      <c r="BF24" s="271">
        <f t="shared" si="17"/>
        <v>-12849.350562450552</v>
      </c>
      <c r="BG24" s="271">
        <f t="shared" si="17"/>
        <v>-24361.383903143629</v>
      </c>
      <c r="BH24" s="271">
        <f t="shared" si="17"/>
        <v>-1401.206114941614</v>
      </c>
      <c r="BI24" s="271">
        <f t="shared" si="17"/>
        <v>-30193.176981422628</v>
      </c>
      <c r="BJ24" s="271">
        <f t="shared" si="17"/>
        <v>-9070.1392769118374</v>
      </c>
      <c r="BK24" s="271">
        <f t="shared" si="17"/>
        <v>-14795.314012658071</v>
      </c>
      <c r="BL24" s="291">
        <f t="shared" si="17"/>
        <v>-37851.881161896214</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965023.9</v>
      </c>
      <c r="E27" s="253">
        <v>965023.9</v>
      </c>
      <c r="F27" s="253">
        <v>0</v>
      </c>
      <c r="G27" s="253">
        <v>0</v>
      </c>
      <c r="H27" s="253">
        <v>0</v>
      </c>
      <c r="I27" s="253">
        <v>0</v>
      </c>
      <c r="J27" s="253">
        <v>0</v>
      </c>
      <c r="K27" s="253">
        <v>0</v>
      </c>
      <c r="L27" s="253">
        <v>0</v>
      </c>
      <c r="M27" s="253">
        <v>0</v>
      </c>
      <c r="N27" s="253">
        <v>0</v>
      </c>
      <c r="O27" s="254">
        <v>0</v>
      </c>
      <c r="P27" s="274">
        <f t="shared" si="13"/>
        <v>203432.88</v>
      </c>
      <c r="Q27" s="253">
        <v>34650.9</v>
      </c>
      <c r="R27" s="253">
        <v>0</v>
      </c>
      <c r="S27" s="253">
        <v>60305</v>
      </c>
      <c r="T27" s="253">
        <v>0</v>
      </c>
      <c r="U27" s="253">
        <v>0</v>
      </c>
      <c r="V27" s="253">
        <v>109269.53</v>
      </c>
      <c r="W27" s="253">
        <v>0</v>
      </c>
      <c r="X27" s="253">
        <v>0</v>
      </c>
      <c r="Y27" s="253">
        <v>-792.55</v>
      </c>
      <c r="Z27" s="253">
        <v>0</v>
      </c>
      <c r="AA27" s="254">
        <v>0</v>
      </c>
      <c r="AB27" s="274">
        <f t="shared" si="14"/>
        <v>70482.720000000001</v>
      </c>
      <c r="AC27" s="253">
        <v>0</v>
      </c>
      <c r="AD27" s="253">
        <v>0</v>
      </c>
      <c r="AE27" s="253">
        <v>70482.720000000001</v>
      </c>
      <c r="AF27" s="253">
        <v>0</v>
      </c>
      <c r="AG27" s="253">
        <v>0</v>
      </c>
      <c r="AH27" s="253">
        <v>0</v>
      </c>
      <c r="AI27" s="253">
        <v>0</v>
      </c>
      <c r="AJ27" s="253">
        <v>0</v>
      </c>
      <c r="AK27" s="253">
        <v>0</v>
      </c>
      <c r="AL27" s="253">
        <v>0</v>
      </c>
      <c r="AM27" s="254">
        <v>0</v>
      </c>
      <c r="AN27" s="289">
        <f t="shared" si="15"/>
        <v>220280.13</v>
      </c>
      <c r="AO27" s="253">
        <v>154276.35</v>
      </c>
      <c r="AP27" s="253">
        <v>0</v>
      </c>
      <c r="AQ27" s="253">
        <v>63373.22</v>
      </c>
      <c r="AR27" s="253">
        <v>2630.56</v>
      </c>
      <c r="AS27" s="253">
        <v>0</v>
      </c>
      <c r="AT27" s="253">
        <v>0</v>
      </c>
      <c r="AU27" s="253">
        <v>0</v>
      </c>
      <c r="AV27" s="253">
        <v>0</v>
      </c>
      <c r="AW27" s="253">
        <v>0</v>
      </c>
      <c r="AX27" s="253">
        <v>0</v>
      </c>
      <c r="AY27" s="254">
        <v>0</v>
      </c>
      <c r="AZ27" s="524">
        <v>292588.789365481</v>
      </c>
      <c r="BA27" s="296">
        <f t="shared" si="16"/>
        <v>1751808.419365481</v>
      </c>
      <c r="BB27" s="271">
        <f t="shared" si="17"/>
        <v>1153951.1500000001</v>
      </c>
      <c r="BC27" s="271">
        <f t="shared" si="17"/>
        <v>0</v>
      </c>
      <c r="BD27" s="271">
        <f t="shared" si="17"/>
        <v>194160.94</v>
      </c>
      <c r="BE27" s="271">
        <f t="shared" si="17"/>
        <v>2630.56</v>
      </c>
      <c r="BF27" s="271">
        <f t="shared" si="17"/>
        <v>0</v>
      </c>
      <c r="BG27" s="271">
        <f t="shared" si="17"/>
        <v>109269.53</v>
      </c>
      <c r="BH27" s="271">
        <f t="shared" si="17"/>
        <v>0</v>
      </c>
      <c r="BI27" s="271">
        <f t="shared" si="17"/>
        <v>0</v>
      </c>
      <c r="BJ27" s="271">
        <f t="shared" si="17"/>
        <v>-792.55</v>
      </c>
      <c r="BK27" s="271">
        <f t="shared" si="17"/>
        <v>0</v>
      </c>
      <c r="BL27" s="291">
        <f t="shared" si="17"/>
        <v>0</v>
      </c>
    </row>
    <row r="28" spans="1:64" s="209" customFormat="1" x14ac:dyDescent="0.25">
      <c r="A28" s="1497"/>
      <c r="B28" s="129" t="s">
        <v>224</v>
      </c>
      <c r="C28" s="130" t="s">
        <v>1</v>
      </c>
      <c r="D28" s="275">
        <f>SUM(D20:D27)</f>
        <v>15309111.067848507</v>
      </c>
      <c r="E28" s="275">
        <f t="shared" ref="E28:O28" si="18">SUM(E20:E27)</f>
        <v>10580246.749166351</v>
      </c>
      <c r="F28" s="275">
        <f t="shared" si="18"/>
        <v>663879.14729584684</v>
      </c>
      <c r="G28" s="275">
        <f t="shared" si="18"/>
        <v>2082780.4078217307</v>
      </c>
      <c r="H28" s="275">
        <f t="shared" si="18"/>
        <v>890731.17302877654</v>
      </c>
      <c r="I28" s="275">
        <f t="shared" si="18"/>
        <v>49682.451272539474</v>
      </c>
      <c r="J28" s="275">
        <f t="shared" si="18"/>
        <v>188929.31094003905</v>
      </c>
      <c r="K28" s="275">
        <f t="shared" si="18"/>
        <v>12931.703528560005</v>
      </c>
      <c r="L28" s="275">
        <f t="shared" si="18"/>
        <v>88840.774718390399</v>
      </c>
      <c r="M28" s="275">
        <f>SUM(M20:M27)</f>
        <v>93629.442302652242</v>
      </c>
      <c r="N28" s="275">
        <f t="shared" si="18"/>
        <v>116780.11165492138</v>
      </c>
      <c r="O28" s="283">
        <f t="shared" si="18"/>
        <v>540679.79611869913</v>
      </c>
      <c r="P28" s="275">
        <f>SUM(P20:P27)</f>
        <v>17000574.902233072</v>
      </c>
      <c r="Q28" s="275">
        <f t="shared" ref="Q28:AA28" si="19">SUM(Q20:Q27)</f>
        <v>11035559.56578497</v>
      </c>
      <c r="R28" s="275">
        <f t="shared" si="19"/>
        <v>814926.92425000388</v>
      </c>
      <c r="S28" s="275">
        <f t="shared" si="19"/>
        <v>2718289.0694798217</v>
      </c>
      <c r="T28" s="275">
        <f t="shared" si="19"/>
        <v>1279870.1258995296</v>
      </c>
      <c r="U28" s="275">
        <f t="shared" si="19"/>
        <v>94083.293858179386</v>
      </c>
      <c r="V28" s="275">
        <f t="shared" si="19"/>
        <v>198359.41989036626</v>
      </c>
      <c r="W28" s="275">
        <f t="shared" si="19"/>
        <v>14100.906027977378</v>
      </c>
      <c r="X28" s="275">
        <f t="shared" si="19"/>
        <v>103717.85255818296</v>
      </c>
      <c r="Y28" s="275">
        <f>SUM(Y20:Y27)</f>
        <v>190097.81240150359</v>
      </c>
      <c r="Z28" s="275">
        <f t="shared" si="19"/>
        <v>183153.08534735197</v>
      </c>
      <c r="AA28" s="283">
        <f t="shared" si="19"/>
        <v>368416.84673518664</v>
      </c>
      <c r="AB28" s="275">
        <f>SUM(AB20:AB27)</f>
        <v>12989434.240458459</v>
      </c>
      <c r="AC28" s="275">
        <f t="shared" ref="AC28:AM28" si="20">SUM(AC20:AC27)</f>
        <v>8242745.6072772751</v>
      </c>
      <c r="AD28" s="275">
        <f t="shared" si="20"/>
        <v>676966.76761747058</v>
      </c>
      <c r="AE28" s="275">
        <f t="shared" si="20"/>
        <v>2159312.8959325631</v>
      </c>
      <c r="AF28" s="275">
        <f t="shared" si="20"/>
        <v>1063290.2511405023</v>
      </c>
      <c r="AG28" s="275">
        <f t="shared" si="20"/>
        <v>116229.17912999216</v>
      </c>
      <c r="AH28" s="275">
        <f t="shared" si="20"/>
        <v>32765.201388265337</v>
      </c>
      <c r="AI28" s="275">
        <f t="shared" si="20"/>
        <v>9929.5033150349136</v>
      </c>
      <c r="AJ28" s="275">
        <f t="shared" si="20"/>
        <v>76884.348008926696</v>
      </c>
      <c r="AK28" s="275">
        <f>SUM(AK20:AK27)</f>
        <v>79815.878523492676</v>
      </c>
      <c r="AL28" s="275">
        <f t="shared" si="20"/>
        <v>70548.831106412705</v>
      </c>
      <c r="AM28" s="283">
        <f t="shared" si="20"/>
        <v>460945.77701852907</v>
      </c>
      <c r="AN28" s="277">
        <f>SUM(AN20:AN27)</f>
        <v>25017467.586046387</v>
      </c>
      <c r="AO28" s="275">
        <f t="shared" ref="AO28:AY28" si="21">SUM(AO20:AO27)</f>
        <v>16692058.851782821</v>
      </c>
      <c r="AP28" s="275">
        <f t="shared" si="21"/>
        <v>1464407.7324755285</v>
      </c>
      <c r="AQ28" s="275">
        <f t="shared" si="21"/>
        <v>3458071.7686495096</v>
      </c>
      <c r="AR28" s="275">
        <f t="shared" si="21"/>
        <v>1476022.9076746004</v>
      </c>
      <c r="AS28" s="275">
        <f t="shared" si="21"/>
        <v>105559.61417253138</v>
      </c>
      <c r="AT28" s="275">
        <f t="shared" si="21"/>
        <v>186111.61000000004</v>
      </c>
      <c r="AU28" s="275">
        <f t="shared" si="21"/>
        <v>-8627.4946535123581</v>
      </c>
      <c r="AV28" s="275">
        <f t="shared" si="21"/>
        <v>310997.22249118413</v>
      </c>
      <c r="AW28" s="275">
        <f>SUM(AW20:AW27)</f>
        <v>439997.75058512919</v>
      </c>
      <c r="AX28" s="275">
        <f t="shared" si="21"/>
        <v>20948.303282824694</v>
      </c>
      <c r="AY28" s="283">
        <f t="shared" si="21"/>
        <v>871919.31958576781</v>
      </c>
      <c r="AZ28" s="293">
        <f>SUM(AZ20:AZ27)</f>
        <v>-3590571.9132095296</v>
      </c>
      <c r="BA28" s="297">
        <f>SUM(BA20:BA27)</f>
        <v>66726015.883376889</v>
      </c>
      <c r="BB28" s="280">
        <f t="shared" ref="BB28:BL28" si="22">SUM(BB20:BB27)</f>
        <v>46550610.774011418</v>
      </c>
      <c r="BC28" s="280">
        <f t="shared" si="22"/>
        <v>3620180.5716388496</v>
      </c>
      <c r="BD28" s="280">
        <f t="shared" si="22"/>
        <v>10418454.141883625</v>
      </c>
      <c r="BE28" s="280">
        <f t="shared" si="22"/>
        <v>4709914.4577434082</v>
      </c>
      <c r="BF28" s="280">
        <f t="shared" si="22"/>
        <v>365554.53843324241</v>
      </c>
      <c r="BG28" s="280">
        <f t="shared" si="22"/>
        <v>606165.54221867071</v>
      </c>
      <c r="BH28" s="280">
        <f t="shared" si="22"/>
        <v>28334.618218059939</v>
      </c>
      <c r="BI28" s="280">
        <f t="shared" si="22"/>
        <v>580440.19777668419</v>
      </c>
      <c r="BJ28" s="280">
        <f>SUM(BJ20:BJ27)</f>
        <v>803540.8838127777</v>
      </c>
      <c r="BK28" s="280">
        <f t="shared" si="22"/>
        <v>391430.33139151079</v>
      </c>
      <c r="BL28" s="293">
        <f t="shared" si="22"/>
        <v>2241961.7394581828</v>
      </c>
    </row>
    <row r="29" spans="1:64" ht="14.85" customHeight="1" x14ac:dyDescent="0.25">
      <c r="A29" s="1492" t="s">
        <v>53</v>
      </c>
      <c r="B29" s="124">
        <v>3.1</v>
      </c>
      <c r="C29" s="131" t="s">
        <v>33</v>
      </c>
      <c r="D29" s="273">
        <f t="shared" ref="D29:D35" si="23">SUM(E29:O29)</f>
        <v>5174647.3189319745</v>
      </c>
      <c r="E29" s="251">
        <v>4326528.0696282787</v>
      </c>
      <c r="F29" s="251">
        <v>178667.48526727213</v>
      </c>
      <c r="G29" s="251">
        <v>307103.85627946409</v>
      </c>
      <c r="H29" s="251">
        <v>122896.10220121863</v>
      </c>
      <c r="I29" s="251">
        <v>19030.86357113751</v>
      </c>
      <c r="J29" s="251">
        <v>47909.243286731449</v>
      </c>
      <c r="K29" s="251">
        <v>1066.1875469004108</v>
      </c>
      <c r="L29" s="251">
        <v>16326.175364184424</v>
      </c>
      <c r="M29" s="251">
        <v>10528.408528010126</v>
      </c>
      <c r="N29" s="251">
        <v>81010.4164245969</v>
      </c>
      <c r="O29" s="252">
        <v>63580.510834179418</v>
      </c>
      <c r="P29" s="273">
        <f t="shared" ref="P29:P35" si="24">SUM(Q29:AA29)</f>
        <v>5454595.1578505551</v>
      </c>
      <c r="Q29" s="251">
        <v>4570657.5493099093</v>
      </c>
      <c r="R29" s="251">
        <v>204486.47011001155</v>
      </c>
      <c r="S29" s="251">
        <v>334104.56985450175</v>
      </c>
      <c r="T29" s="251">
        <v>118001.22722476842</v>
      </c>
      <c r="U29" s="251">
        <v>10993.397114627322</v>
      </c>
      <c r="V29" s="251">
        <v>44451.133286731449</v>
      </c>
      <c r="W29" s="251">
        <v>360.76807532670989</v>
      </c>
      <c r="X29" s="251">
        <v>17751.879411131304</v>
      </c>
      <c r="Y29" s="251">
        <v>72784.246239497181</v>
      </c>
      <c r="Z29" s="251">
        <v>19419.725467921238</v>
      </c>
      <c r="AA29" s="252">
        <v>61584.191756129767</v>
      </c>
      <c r="AB29" s="273">
        <f t="shared" ref="AB29:AB35" si="25">SUM(AC29:AM29)</f>
        <v>6805595.2597783906</v>
      </c>
      <c r="AC29" s="251">
        <v>5687212.4649124052</v>
      </c>
      <c r="AD29" s="251">
        <v>281574.83530519379</v>
      </c>
      <c r="AE29" s="251">
        <v>461730.15893544431</v>
      </c>
      <c r="AF29" s="251">
        <v>130594.10316154548</v>
      </c>
      <c r="AG29" s="251">
        <v>14932.211009262624</v>
      </c>
      <c r="AH29" s="251">
        <v>60319.10328673145</v>
      </c>
      <c r="AI29" s="251">
        <v>163.918033449186</v>
      </c>
      <c r="AJ29" s="251">
        <v>24039.441638535354</v>
      </c>
      <c r="AK29" s="251">
        <v>25667.423210813828</v>
      </c>
      <c r="AL29" s="251">
        <v>31708.699919111437</v>
      </c>
      <c r="AM29" s="252">
        <v>87652.900365898939</v>
      </c>
      <c r="AN29" s="276">
        <f t="shared" ref="AN29:AN35" si="26">SUM(AO29:AY29)</f>
        <v>7313688.28954932</v>
      </c>
      <c r="AO29" s="251">
        <v>6350262.8883842584</v>
      </c>
      <c r="AP29" s="251">
        <v>250085.22252392067</v>
      </c>
      <c r="AQ29" s="251">
        <v>344356.93369460112</v>
      </c>
      <c r="AR29" s="251">
        <v>142025.68443586113</v>
      </c>
      <c r="AS29" s="251">
        <v>27697.089005447473</v>
      </c>
      <c r="AT29" s="251">
        <v>53626.389999999992</v>
      </c>
      <c r="AU29" s="251">
        <v>233.72237724464827</v>
      </c>
      <c r="AV29" s="249">
        <v>29434.211390132758</v>
      </c>
      <c r="AW29" s="251">
        <v>9776.0706516037644</v>
      </c>
      <c r="AX29" s="251">
        <v>11397.632917736672</v>
      </c>
      <c r="AY29" s="252">
        <v>94792.444168513903</v>
      </c>
      <c r="AZ29" s="854">
        <v>534283.35829581332</v>
      </c>
      <c r="BA29" s="294">
        <f t="shared" ref="BA29:BA35" si="27">SUM(BB29:BL29)+AZ29</f>
        <v>25282809.38440606</v>
      </c>
      <c r="BB29" s="271">
        <f t="shared" ref="BB29:BL35" si="28">E29+Q29+AC29+AO29</f>
        <v>20934660.972234853</v>
      </c>
      <c r="BC29" s="271">
        <f t="shared" si="28"/>
        <v>914814.01320639811</v>
      </c>
      <c r="BD29" s="271">
        <f t="shared" si="28"/>
        <v>1447295.5187640111</v>
      </c>
      <c r="BE29" s="271">
        <f t="shared" si="28"/>
        <v>513517.11702339363</v>
      </c>
      <c r="BF29" s="271">
        <f t="shared" si="28"/>
        <v>72653.560700474933</v>
      </c>
      <c r="BG29" s="271">
        <f t="shared" si="28"/>
        <v>206305.86986019433</v>
      </c>
      <c r="BH29" s="271">
        <f t="shared" si="28"/>
        <v>1824.5960329209549</v>
      </c>
      <c r="BI29" s="271">
        <f>L29+X29+AJ29+AV29</f>
        <v>87551.707803983838</v>
      </c>
      <c r="BJ29" s="271">
        <f>M29+Y29+AK29+AW29</f>
        <v>118756.14862992489</v>
      </c>
      <c r="BK29" s="271">
        <f t="shared" si="28"/>
        <v>143536.47472936625</v>
      </c>
      <c r="BL29" s="295">
        <f t="shared" si="28"/>
        <v>307610.04712472204</v>
      </c>
    </row>
    <row r="30" spans="1:64" x14ac:dyDescent="0.25">
      <c r="A30" s="1493"/>
      <c r="B30" s="126">
        <v>3.2</v>
      </c>
      <c r="C30" s="131" t="s">
        <v>34</v>
      </c>
      <c r="D30" s="274">
        <f t="shared" si="23"/>
        <v>7361288.8410129966</v>
      </c>
      <c r="E30" s="253">
        <v>4706637.0314581003</v>
      </c>
      <c r="F30" s="253">
        <v>332787.91590935772</v>
      </c>
      <c r="G30" s="253">
        <v>1333984.2054161378</v>
      </c>
      <c r="H30" s="253">
        <v>427735.82277673413</v>
      </c>
      <c r="I30" s="253">
        <v>108075.07357368653</v>
      </c>
      <c r="J30" s="253">
        <v>76110.130847213281</v>
      </c>
      <c r="K30" s="253">
        <v>1685.9886673050166</v>
      </c>
      <c r="L30" s="253">
        <v>36797.790008407464</v>
      </c>
      <c r="M30" s="253">
        <v>55957.198163928719</v>
      </c>
      <c r="N30" s="253">
        <v>122185.12631771303</v>
      </c>
      <c r="O30" s="254">
        <v>159332.55787441495</v>
      </c>
      <c r="P30" s="274">
        <f t="shared" si="24"/>
        <v>7326528.8465174735</v>
      </c>
      <c r="Q30" s="253">
        <v>4815891.8908062857</v>
      </c>
      <c r="R30" s="253">
        <v>355775.96313465282</v>
      </c>
      <c r="S30" s="253">
        <v>1181030.7818997821</v>
      </c>
      <c r="T30" s="253">
        <v>494231.12467506877</v>
      </c>
      <c r="U30" s="253">
        <v>89352.665894339283</v>
      </c>
      <c r="V30" s="253">
        <v>55670.780847213267</v>
      </c>
      <c r="W30" s="253">
        <v>764.28363866217433</v>
      </c>
      <c r="X30" s="253">
        <v>41021.729345218482</v>
      </c>
      <c r="Y30" s="253">
        <v>67891.14885198891</v>
      </c>
      <c r="Z30" s="253">
        <v>69702.919016181098</v>
      </c>
      <c r="AA30" s="254">
        <v>155195.55840808165</v>
      </c>
      <c r="AB30" s="274">
        <f t="shared" si="25"/>
        <v>7186875.8087580893</v>
      </c>
      <c r="AC30" s="253">
        <v>4840380.6924250918</v>
      </c>
      <c r="AD30" s="253">
        <v>365383.13035280764</v>
      </c>
      <c r="AE30" s="253">
        <v>1070691.8961378515</v>
      </c>
      <c r="AF30" s="253">
        <v>432614.92311272625</v>
      </c>
      <c r="AG30" s="253">
        <v>66244.288514133892</v>
      </c>
      <c r="AH30" s="253">
        <v>61180.050847213279</v>
      </c>
      <c r="AI30" s="253">
        <v>1394.7287233981299</v>
      </c>
      <c r="AJ30" s="253">
        <v>70622.012361667104</v>
      </c>
      <c r="AK30" s="253">
        <v>64779.865734722371</v>
      </c>
      <c r="AL30" s="253">
        <v>61524.540979643272</v>
      </c>
      <c r="AM30" s="254">
        <v>152059.67956883437</v>
      </c>
      <c r="AN30" s="289">
        <f t="shared" si="26"/>
        <v>9556195.6117453724</v>
      </c>
      <c r="AO30" s="253">
        <v>6369298.6734822392</v>
      </c>
      <c r="AP30" s="253">
        <v>562349.81740828394</v>
      </c>
      <c r="AQ30" s="253">
        <v>1471730.6211046332</v>
      </c>
      <c r="AR30" s="253">
        <v>459139.70368597843</v>
      </c>
      <c r="AS30" s="253">
        <v>80739.706028095025</v>
      </c>
      <c r="AT30" s="253">
        <v>73411.25</v>
      </c>
      <c r="AU30" s="253">
        <v>904.49970908171008</v>
      </c>
      <c r="AV30" s="253">
        <v>102412.20184780702</v>
      </c>
      <c r="AW30" s="253">
        <v>136148.38136815425</v>
      </c>
      <c r="AX30" s="253">
        <v>107466.55255376817</v>
      </c>
      <c r="AY30" s="254">
        <v>192594.20455733238</v>
      </c>
      <c r="AZ30" s="524">
        <v>720757.90249266941</v>
      </c>
      <c r="BA30" s="296">
        <f t="shared" si="27"/>
        <v>32151647.010526601</v>
      </c>
      <c r="BB30" s="271">
        <f t="shared" si="28"/>
        <v>20732208.288171716</v>
      </c>
      <c r="BC30" s="271">
        <f t="shared" si="28"/>
        <v>1616296.8268051022</v>
      </c>
      <c r="BD30" s="271">
        <f t="shared" si="28"/>
        <v>5057437.5045584049</v>
      </c>
      <c r="BE30" s="271">
        <f t="shared" si="28"/>
        <v>1813721.5742505076</v>
      </c>
      <c r="BF30" s="271">
        <f t="shared" si="28"/>
        <v>344411.73401025473</v>
      </c>
      <c r="BG30" s="271">
        <f t="shared" si="28"/>
        <v>266372.2125416398</v>
      </c>
      <c r="BH30" s="271">
        <f t="shared" si="28"/>
        <v>4749.50073844703</v>
      </c>
      <c r="BI30" s="271">
        <f t="shared" si="28"/>
        <v>250853.7335631001</v>
      </c>
      <c r="BJ30" s="271">
        <f t="shared" si="28"/>
        <v>324776.59411879425</v>
      </c>
      <c r="BK30" s="271">
        <f t="shared" si="28"/>
        <v>360879.13886730559</v>
      </c>
      <c r="BL30" s="291">
        <f t="shared" si="28"/>
        <v>659182.00040866341</v>
      </c>
    </row>
    <row r="31" spans="1:64" x14ac:dyDescent="0.25">
      <c r="A31" s="1493"/>
      <c r="B31" s="126">
        <v>3.3</v>
      </c>
      <c r="C31" s="131" t="s">
        <v>54</v>
      </c>
      <c r="D31" s="274">
        <f t="shared" si="23"/>
        <v>629.46</v>
      </c>
      <c r="E31" s="253">
        <v>0</v>
      </c>
      <c r="F31" s="253">
        <v>0</v>
      </c>
      <c r="G31" s="253">
        <v>0</v>
      </c>
      <c r="H31" s="253">
        <v>0</v>
      </c>
      <c r="I31" s="253">
        <v>0</v>
      </c>
      <c r="J31" s="253">
        <v>0</v>
      </c>
      <c r="K31" s="253">
        <v>0</v>
      </c>
      <c r="L31" s="253">
        <v>0</v>
      </c>
      <c r="M31" s="253">
        <v>0</v>
      </c>
      <c r="N31" s="253">
        <v>629.46</v>
      </c>
      <c r="O31" s="254">
        <v>0</v>
      </c>
      <c r="P31" s="274">
        <f t="shared" si="24"/>
        <v>618.39</v>
      </c>
      <c r="Q31" s="253">
        <v>0</v>
      </c>
      <c r="R31" s="253">
        <v>0</v>
      </c>
      <c r="S31" s="253">
        <v>0</v>
      </c>
      <c r="T31" s="253">
        <v>0</v>
      </c>
      <c r="U31" s="253">
        <v>46.92</v>
      </c>
      <c r="V31" s="253">
        <v>0</v>
      </c>
      <c r="W31" s="253">
        <v>0</v>
      </c>
      <c r="X31" s="253">
        <v>0</v>
      </c>
      <c r="Y31" s="253">
        <v>0</v>
      </c>
      <c r="Z31" s="253">
        <v>571.47</v>
      </c>
      <c r="AA31" s="254">
        <v>0</v>
      </c>
      <c r="AB31" s="274">
        <f t="shared" si="25"/>
        <v>3251.74</v>
      </c>
      <c r="AC31" s="253">
        <v>0</v>
      </c>
      <c r="AD31" s="253">
        <v>0</v>
      </c>
      <c r="AE31" s="253">
        <v>0</v>
      </c>
      <c r="AF31" s="253">
        <v>0</v>
      </c>
      <c r="AG31" s="253">
        <v>447.45000000000005</v>
      </c>
      <c r="AH31" s="253">
        <v>0</v>
      </c>
      <c r="AI31" s="253">
        <v>0</v>
      </c>
      <c r="AJ31" s="253">
        <v>0</v>
      </c>
      <c r="AK31" s="253">
        <v>0</v>
      </c>
      <c r="AL31" s="253">
        <v>2804.29</v>
      </c>
      <c r="AM31" s="254">
        <v>0</v>
      </c>
      <c r="AN31" s="289">
        <f t="shared" si="26"/>
        <v>0</v>
      </c>
      <c r="AO31" s="253">
        <v>0</v>
      </c>
      <c r="AP31" s="253">
        <v>0</v>
      </c>
      <c r="AQ31" s="253">
        <v>0</v>
      </c>
      <c r="AR31" s="253">
        <v>0</v>
      </c>
      <c r="AS31" s="253">
        <v>0</v>
      </c>
      <c r="AT31" s="253">
        <v>0</v>
      </c>
      <c r="AU31" s="253">
        <v>0</v>
      </c>
      <c r="AV31" s="253">
        <v>0</v>
      </c>
      <c r="AW31" s="253">
        <v>0</v>
      </c>
      <c r="AX31" s="253">
        <v>0</v>
      </c>
      <c r="AY31" s="254">
        <v>0</v>
      </c>
      <c r="AZ31" s="524">
        <v>34.46</v>
      </c>
      <c r="BA31" s="296">
        <f t="shared" si="27"/>
        <v>4534.05</v>
      </c>
      <c r="BB31" s="271">
        <f t="shared" si="28"/>
        <v>0</v>
      </c>
      <c r="BC31" s="271">
        <f t="shared" si="28"/>
        <v>0</v>
      </c>
      <c r="BD31" s="271">
        <f t="shared" si="28"/>
        <v>0</v>
      </c>
      <c r="BE31" s="271">
        <f t="shared" si="28"/>
        <v>0</v>
      </c>
      <c r="BF31" s="271">
        <f t="shared" si="28"/>
        <v>494.37000000000006</v>
      </c>
      <c r="BG31" s="271">
        <f t="shared" si="28"/>
        <v>0</v>
      </c>
      <c r="BH31" s="271">
        <f t="shared" si="28"/>
        <v>0</v>
      </c>
      <c r="BI31" s="271">
        <f t="shared" si="28"/>
        <v>0</v>
      </c>
      <c r="BJ31" s="271">
        <f t="shared" si="28"/>
        <v>0</v>
      </c>
      <c r="BK31" s="271">
        <f t="shared" si="28"/>
        <v>4005.2200000000003</v>
      </c>
      <c r="BL31" s="291">
        <f t="shared" si="28"/>
        <v>0</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3269229.6070047165</v>
      </c>
      <c r="E33" s="253">
        <v>2693352.2244640603</v>
      </c>
      <c r="F33" s="253">
        <v>95566.223628334323</v>
      </c>
      <c r="G33" s="253">
        <v>207473.10935206272</v>
      </c>
      <c r="H33" s="253">
        <v>58168.10772892533</v>
      </c>
      <c r="I33" s="253">
        <v>52221.300681905537</v>
      </c>
      <c r="J33" s="253">
        <v>26290.445664008545</v>
      </c>
      <c r="K33" s="253">
        <v>1709.3168366938837</v>
      </c>
      <c r="L33" s="253">
        <v>11365.992722861349</v>
      </c>
      <c r="M33" s="253">
        <v>1607.4948928874428</v>
      </c>
      <c r="N33" s="253">
        <v>106434.70112068171</v>
      </c>
      <c r="O33" s="254">
        <v>15040.689912295278</v>
      </c>
      <c r="P33" s="274">
        <f t="shared" si="24"/>
        <v>3650461.4868829041</v>
      </c>
      <c r="Q33" s="253">
        <v>3004719.2005847204</v>
      </c>
      <c r="R33" s="253">
        <v>109754.64961001718</v>
      </c>
      <c r="S33" s="253">
        <v>245584.38138768685</v>
      </c>
      <c r="T33" s="253">
        <v>69418.87877076841</v>
      </c>
      <c r="U33" s="253">
        <v>53813.906918385292</v>
      </c>
      <c r="V33" s="253">
        <v>27306.088902148444</v>
      </c>
      <c r="W33" s="253">
        <v>1834.6865109992636</v>
      </c>
      <c r="X33" s="253">
        <v>14411.94062359804</v>
      </c>
      <c r="Y33" s="253">
        <v>1903.8501107878096</v>
      </c>
      <c r="Z33" s="253">
        <v>104517.83794699989</v>
      </c>
      <c r="AA33" s="254">
        <v>17196.065516793118</v>
      </c>
      <c r="AB33" s="274">
        <f t="shared" si="25"/>
        <v>3688671.7890067729</v>
      </c>
      <c r="AC33" s="253">
        <v>3041448.1554285381</v>
      </c>
      <c r="AD33" s="253">
        <v>115507.85070316719</v>
      </c>
      <c r="AE33" s="253">
        <v>244600.54645922178</v>
      </c>
      <c r="AF33" s="253">
        <v>69604.221432757186</v>
      </c>
      <c r="AG33" s="253">
        <v>52325.42034698635</v>
      </c>
      <c r="AH33" s="253">
        <v>26986.187831531439</v>
      </c>
      <c r="AI33" s="253">
        <v>1949.8270987925459</v>
      </c>
      <c r="AJ33" s="253">
        <v>15461.463939654848</v>
      </c>
      <c r="AK33" s="253">
        <v>1930.295521680041</v>
      </c>
      <c r="AL33" s="253">
        <v>101261.65264681309</v>
      </c>
      <c r="AM33" s="254">
        <v>17596.167597630687</v>
      </c>
      <c r="AN33" s="289">
        <f t="shared" si="26"/>
        <v>5285202.0967304921</v>
      </c>
      <c r="AO33" s="253">
        <v>4402200.5261258893</v>
      </c>
      <c r="AP33" s="253">
        <v>153076.90383068501</v>
      </c>
      <c r="AQ33" s="253">
        <v>355762.20057518326</v>
      </c>
      <c r="AR33" s="253">
        <v>87397.706724167263</v>
      </c>
      <c r="AS33" s="253">
        <v>70299.818059824247</v>
      </c>
      <c r="AT33" s="253">
        <v>34485.601905655793</v>
      </c>
      <c r="AU33" s="253">
        <v>2122.5482068266897</v>
      </c>
      <c r="AV33" s="253">
        <v>22845.411942855688</v>
      </c>
      <c r="AW33" s="253">
        <v>3112.4539431683502</v>
      </c>
      <c r="AX33" s="253">
        <v>127131.82150498888</v>
      </c>
      <c r="AY33" s="254">
        <v>26767.10391124781</v>
      </c>
      <c r="AZ33" s="524">
        <v>0</v>
      </c>
      <c r="BA33" s="296">
        <f t="shared" si="27"/>
        <v>15893564.979624886</v>
      </c>
      <c r="BB33" s="271">
        <f t="shared" si="28"/>
        <v>13141720.106603209</v>
      </c>
      <c r="BC33" s="271">
        <f t="shared" si="28"/>
        <v>473905.6277722037</v>
      </c>
      <c r="BD33" s="271">
        <f t="shared" si="28"/>
        <v>1053420.2377741546</v>
      </c>
      <c r="BE33" s="271">
        <f t="shared" si="28"/>
        <v>284588.9146566182</v>
      </c>
      <c r="BF33" s="271">
        <f t="shared" si="28"/>
        <v>228660.44600710145</v>
      </c>
      <c r="BG33" s="271">
        <f t="shared" si="28"/>
        <v>115068.32430334421</v>
      </c>
      <c r="BH33" s="271">
        <f t="shared" si="28"/>
        <v>7616.3786533123839</v>
      </c>
      <c r="BI33" s="271">
        <f t="shared" si="28"/>
        <v>64084.809228969927</v>
      </c>
      <c r="BJ33" s="271">
        <f t="shared" si="28"/>
        <v>8554.0944685236427</v>
      </c>
      <c r="BK33" s="271">
        <f t="shared" si="28"/>
        <v>439346.01321948355</v>
      </c>
      <c r="BL33" s="291">
        <f t="shared" si="28"/>
        <v>76600.026937966904</v>
      </c>
    </row>
    <row r="34" spans="1:64" s="255" customFormat="1" x14ac:dyDescent="0.25">
      <c r="A34" s="1493"/>
      <c r="B34" s="126" t="s">
        <v>42</v>
      </c>
      <c r="C34" s="131" t="s">
        <v>157</v>
      </c>
      <c r="D34" s="274">
        <f t="shared" si="23"/>
        <v>-154799.87231067778</v>
      </c>
      <c r="E34" s="253">
        <v>-118076.49459063858</v>
      </c>
      <c r="F34" s="253">
        <v>-6903.8894929823218</v>
      </c>
      <c r="G34" s="253">
        <v>-16212.097370487416</v>
      </c>
      <c r="H34" s="253">
        <v>-5944.5409593468385</v>
      </c>
      <c r="I34" s="253">
        <v>-992.05756163856074</v>
      </c>
      <c r="J34" s="253">
        <v>-1343.3340249387466</v>
      </c>
      <c r="K34" s="253">
        <v>-14.338410277853317</v>
      </c>
      <c r="L34" s="253">
        <v>-865.10394445591419</v>
      </c>
      <c r="M34" s="253">
        <v>-849.16986935162822</v>
      </c>
      <c r="N34" s="253">
        <v>-1161.2705304727672</v>
      </c>
      <c r="O34" s="254">
        <v>-2437.5755560871371</v>
      </c>
      <c r="P34" s="274">
        <f t="shared" si="24"/>
        <v>-600272.00932401326</v>
      </c>
      <c r="Q34" s="253">
        <v>-452457.49465286784</v>
      </c>
      <c r="R34" s="253">
        <v>-26455.024382157564</v>
      </c>
      <c r="S34" s="253">
        <v>-66726.176047973917</v>
      </c>
      <c r="T34" s="253">
        <v>-24466.697769768169</v>
      </c>
      <c r="U34" s="253">
        <v>-3523.8451570792549</v>
      </c>
      <c r="V34" s="253">
        <v>-5378.6505139911724</v>
      </c>
      <c r="W34" s="253">
        <v>-50.930852776703325</v>
      </c>
      <c r="X34" s="253">
        <v>-3560.6175301318508</v>
      </c>
      <c r="Y34" s="253">
        <v>-3495.0356454273024</v>
      </c>
      <c r="Z34" s="253">
        <v>-4124.8992932490928</v>
      </c>
      <c r="AA34" s="254">
        <v>-10032.637478590357</v>
      </c>
      <c r="AB34" s="274">
        <f t="shared" si="25"/>
        <v>-4750376.5741287908</v>
      </c>
      <c r="AC34" s="253">
        <v>-3564108.2792985849</v>
      </c>
      <c r="AD34" s="253">
        <v>-208392.10874787983</v>
      </c>
      <c r="AE34" s="253">
        <v>-532163.23064203211</v>
      </c>
      <c r="AF34" s="253">
        <v>-195129.97296504572</v>
      </c>
      <c r="AG34" s="253">
        <v>-33550.74326821055</v>
      </c>
      <c r="AH34" s="253">
        <v>-40989.161255880739</v>
      </c>
      <c r="AI34" s="253">
        <v>-484.91573544579836</v>
      </c>
      <c r="AJ34" s="253">
        <v>-28397.097513175322</v>
      </c>
      <c r="AK34" s="253">
        <v>-27874.060382876207</v>
      </c>
      <c r="AL34" s="253">
        <v>-39273.416119603593</v>
      </c>
      <c r="AM34" s="254">
        <v>-80013.588200055252</v>
      </c>
      <c r="AN34" s="289">
        <f t="shared" si="26"/>
        <v>750038.07259418198</v>
      </c>
      <c r="AO34" s="253">
        <v>418187.99486307881</v>
      </c>
      <c r="AP34" s="253">
        <v>24451.299251692508</v>
      </c>
      <c r="AQ34" s="253">
        <v>171899.43871096239</v>
      </c>
      <c r="AR34" s="253">
        <v>63030.910248926368</v>
      </c>
      <c r="AS34" s="253">
        <v>13018.50817972486</v>
      </c>
      <c r="AT34" s="253">
        <v>0</v>
      </c>
      <c r="AU34" s="253">
        <v>188.15915396902389</v>
      </c>
      <c r="AV34" s="253">
        <v>9172.834278020393</v>
      </c>
      <c r="AW34" s="253">
        <v>9003.8827534760585</v>
      </c>
      <c r="AX34" s="253">
        <v>15239.045076036762</v>
      </c>
      <c r="AY34" s="254">
        <v>25846.000078294819</v>
      </c>
      <c r="AZ34" s="524">
        <v>-722061.67622000142</v>
      </c>
      <c r="BA34" s="296">
        <f t="shared" si="27"/>
        <v>-5477472.0593893006</v>
      </c>
      <c r="BB34" s="271">
        <f t="shared" si="28"/>
        <v>-3716454.2736790124</v>
      </c>
      <c r="BC34" s="271">
        <f t="shared" si="28"/>
        <v>-217299.72337132719</v>
      </c>
      <c r="BD34" s="271">
        <f t="shared" si="28"/>
        <v>-443202.06534953101</v>
      </c>
      <c r="BE34" s="271">
        <f t="shared" si="28"/>
        <v>-162510.30144523433</v>
      </c>
      <c r="BF34" s="271">
        <f t="shared" si="28"/>
        <v>-25048.137807203504</v>
      </c>
      <c r="BG34" s="271">
        <f t="shared" si="28"/>
        <v>-47711.145794810654</v>
      </c>
      <c r="BH34" s="271">
        <f t="shared" si="28"/>
        <v>-362.02584453133113</v>
      </c>
      <c r="BI34" s="271">
        <f t="shared" si="28"/>
        <v>-23649.984709742694</v>
      </c>
      <c r="BJ34" s="271">
        <f t="shared" si="28"/>
        <v>-23214.383144179083</v>
      </c>
      <c r="BK34" s="271">
        <f t="shared" si="28"/>
        <v>-29320.540867288692</v>
      </c>
      <c r="BL34" s="291">
        <f t="shared" si="28"/>
        <v>-66637.801156437927</v>
      </c>
    </row>
    <row r="35" spans="1:64" x14ac:dyDescent="0.25">
      <c r="A35" s="1493"/>
      <c r="B35" s="126" t="s">
        <v>43</v>
      </c>
      <c r="C35" s="131" t="s">
        <v>922</v>
      </c>
      <c r="D35" s="274">
        <f t="shared" si="23"/>
        <v>1273613.249010778</v>
      </c>
      <c r="E35" s="253">
        <v>841774.1701173312</v>
      </c>
      <c r="F35" s="253">
        <v>78722.498291789729</v>
      </c>
      <c r="G35" s="253">
        <v>152692.01127480634</v>
      </c>
      <c r="H35" s="253">
        <v>73308.724720788858</v>
      </c>
      <c r="I35" s="253">
        <v>19767.561188241511</v>
      </c>
      <c r="J35" s="253">
        <v>2295.4112220501379</v>
      </c>
      <c r="K35" s="253">
        <v>755.56300480333437</v>
      </c>
      <c r="L35" s="253">
        <v>8684.7939028300825</v>
      </c>
      <c r="M35" s="253">
        <v>45949.55129993218</v>
      </c>
      <c r="N35" s="253">
        <v>20931.260771150828</v>
      </c>
      <c r="O35" s="254">
        <v>28731.703217053586</v>
      </c>
      <c r="P35" s="274">
        <f t="shared" si="24"/>
        <v>1651243.5241533441</v>
      </c>
      <c r="Q35" s="253">
        <v>1100299.8876971009</v>
      </c>
      <c r="R35" s="253">
        <v>102899.75518923099</v>
      </c>
      <c r="S35" s="253">
        <v>193388.62454163897</v>
      </c>
      <c r="T35" s="253">
        <v>92847.512599332491</v>
      </c>
      <c r="U35" s="253">
        <v>24234.180506464709</v>
      </c>
      <c r="V35" s="253">
        <v>5401.060466072875</v>
      </c>
      <c r="W35" s="253">
        <v>926.28777359255673</v>
      </c>
      <c r="X35" s="253">
        <v>10999.529924805176</v>
      </c>
      <c r="Y35" s="253">
        <v>58196.368297268884</v>
      </c>
      <c r="Z35" s="253">
        <v>25660.82618515861</v>
      </c>
      <c r="AA35" s="254">
        <v>36389.490972677762</v>
      </c>
      <c r="AB35" s="274">
        <f t="shared" si="25"/>
        <v>1810567.3248052644</v>
      </c>
      <c r="AC35" s="253">
        <v>1229349.660398578</v>
      </c>
      <c r="AD35" s="253">
        <v>114968.45588318532</v>
      </c>
      <c r="AE35" s="253">
        <v>200737.05208062025</v>
      </c>
      <c r="AF35" s="253">
        <v>96375.554748284965</v>
      </c>
      <c r="AG35" s="253">
        <v>25236.514307247955</v>
      </c>
      <c r="AH35" s="253">
        <v>6615.8732673780078</v>
      </c>
      <c r="AI35" s="253">
        <v>964.59934531978729</v>
      </c>
      <c r="AJ35" s="253">
        <v>11417.492712465852</v>
      </c>
      <c r="AK35" s="253">
        <v>60407.727918228746</v>
      </c>
      <c r="AL35" s="253">
        <v>26722.166527760543</v>
      </c>
      <c r="AM35" s="254">
        <v>37772.227616195072</v>
      </c>
      <c r="AN35" s="289">
        <f t="shared" si="26"/>
        <v>1485340.8560450831</v>
      </c>
      <c r="AO35" s="253">
        <v>1042742.9488240267</v>
      </c>
      <c r="AP35" s="253">
        <v>97517.045451909536</v>
      </c>
      <c r="AQ35" s="253">
        <v>151571.71481743926</v>
      </c>
      <c r="AR35" s="253">
        <v>72770.860926127119</v>
      </c>
      <c r="AS35" s="253">
        <v>18112.653301451079</v>
      </c>
      <c r="AT35" s="253">
        <v>0</v>
      </c>
      <c r="AU35" s="253">
        <v>692.30850599546443</v>
      </c>
      <c r="AV35" s="253">
        <v>8621.073844648432</v>
      </c>
      <c r="AW35" s="253">
        <v>45612.420895340969</v>
      </c>
      <c r="AX35" s="253">
        <v>19178.929858865631</v>
      </c>
      <c r="AY35" s="254">
        <v>28520.899619278865</v>
      </c>
      <c r="AZ35" s="524">
        <v>-198653.41834229007</v>
      </c>
      <c r="BA35" s="296">
        <f t="shared" si="27"/>
        <v>6022111.5356721794</v>
      </c>
      <c r="BB35" s="271">
        <f t="shared" si="28"/>
        <v>4214166.6670370372</v>
      </c>
      <c r="BC35" s="271">
        <f t="shared" si="28"/>
        <v>394107.7548161156</v>
      </c>
      <c r="BD35" s="271">
        <f t="shared" si="28"/>
        <v>698389.40271450486</v>
      </c>
      <c r="BE35" s="271">
        <f t="shared" si="28"/>
        <v>335302.65299453342</v>
      </c>
      <c r="BF35" s="271">
        <f t="shared" si="28"/>
        <v>87350.909303405249</v>
      </c>
      <c r="BG35" s="271">
        <f t="shared" si="28"/>
        <v>14312.344955501019</v>
      </c>
      <c r="BH35" s="271">
        <f t="shared" si="28"/>
        <v>3338.7586297111429</v>
      </c>
      <c r="BI35" s="271">
        <f t="shared" si="28"/>
        <v>39722.890384749538</v>
      </c>
      <c r="BJ35" s="271">
        <f t="shared" si="28"/>
        <v>210166.06841077079</v>
      </c>
      <c r="BK35" s="271">
        <f t="shared" si="28"/>
        <v>92493.183342935605</v>
      </c>
      <c r="BL35" s="291">
        <f t="shared" si="28"/>
        <v>131414.3214252053</v>
      </c>
    </row>
    <row r="36" spans="1:64" s="209" customFormat="1" x14ac:dyDescent="0.25">
      <c r="A36" s="1493"/>
      <c r="B36" s="128" t="s">
        <v>455</v>
      </c>
      <c r="C36" s="310" t="s">
        <v>2</v>
      </c>
      <c r="D36" s="275">
        <f t="shared" ref="D36:BL36" si="29">SUM(D29:D35)</f>
        <v>16924608.603649788</v>
      </c>
      <c r="E36" s="280">
        <f t="shared" si="29"/>
        <v>12450215.001077132</v>
      </c>
      <c r="F36" s="280">
        <f t="shared" si="29"/>
        <v>678840.23360377154</v>
      </c>
      <c r="G36" s="280">
        <f t="shared" si="29"/>
        <v>1985041.0849519833</v>
      </c>
      <c r="H36" s="280">
        <f t="shared" si="29"/>
        <v>676164.21646832011</v>
      </c>
      <c r="I36" s="280">
        <f t="shared" si="29"/>
        <v>198102.74145333254</v>
      </c>
      <c r="J36" s="280">
        <f t="shared" si="29"/>
        <v>151261.89699506466</v>
      </c>
      <c r="K36" s="280">
        <f t="shared" si="29"/>
        <v>5202.717645424792</v>
      </c>
      <c r="L36" s="280">
        <f t="shared" si="29"/>
        <v>72309.648053827405</v>
      </c>
      <c r="M36" s="280">
        <f>SUM(M29:M35)</f>
        <v>113193.48301540683</v>
      </c>
      <c r="N36" s="280">
        <f t="shared" si="29"/>
        <v>330029.69410366972</v>
      </c>
      <c r="O36" s="281">
        <f t="shared" si="29"/>
        <v>264247.8862818561</v>
      </c>
      <c r="P36" s="275">
        <f t="shared" si="29"/>
        <v>17483175.396080267</v>
      </c>
      <c r="Q36" s="280">
        <f t="shared" si="29"/>
        <v>13039111.033745149</v>
      </c>
      <c r="R36" s="280">
        <f t="shared" si="29"/>
        <v>746461.81366175495</v>
      </c>
      <c r="S36" s="280">
        <f t="shared" si="29"/>
        <v>1887382.1816356359</v>
      </c>
      <c r="T36" s="280">
        <f t="shared" si="29"/>
        <v>750032.04550016986</v>
      </c>
      <c r="U36" s="280">
        <f t="shared" si="29"/>
        <v>174917.22527673736</v>
      </c>
      <c r="V36" s="280">
        <f t="shared" si="29"/>
        <v>127450.41298817487</v>
      </c>
      <c r="W36" s="280">
        <f t="shared" si="29"/>
        <v>3835.0951458040013</v>
      </c>
      <c r="X36" s="280">
        <f t="shared" si="29"/>
        <v>80624.461774621144</v>
      </c>
      <c r="Y36" s="280">
        <f>SUM(Y29:Y35)</f>
        <v>197280.57785411552</v>
      </c>
      <c r="Z36" s="280">
        <f t="shared" si="29"/>
        <v>215747.87932301173</v>
      </c>
      <c r="AA36" s="281">
        <f t="shared" si="29"/>
        <v>260332.66917509193</v>
      </c>
      <c r="AB36" s="275">
        <f t="shared" si="29"/>
        <v>14744585.348219723</v>
      </c>
      <c r="AC36" s="280">
        <f t="shared" si="29"/>
        <v>11234282.693866029</v>
      </c>
      <c r="AD36" s="280">
        <f t="shared" si="29"/>
        <v>669042.16349647404</v>
      </c>
      <c r="AE36" s="280">
        <f t="shared" si="29"/>
        <v>1445596.4229711057</v>
      </c>
      <c r="AF36" s="280">
        <f t="shared" si="29"/>
        <v>534058.82949026825</v>
      </c>
      <c r="AG36" s="280">
        <f t="shared" si="29"/>
        <v>125635.14090942025</v>
      </c>
      <c r="AH36" s="280">
        <f t="shared" si="29"/>
        <v>114112.05397697343</v>
      </c>
      <c r="AI36" s="280">
        <f t="shared" si="29"/>
        <v>3988.1574655138502</v>
      </c>
      <c r="AJ36" s="280">
        <f t="shared" si="29"/>
        <v>93143.313139147838</v>
      </c>
      <c r="AK36" s="280">
        <f>SUM(AK29:AK35)</f>
        <v>124911.25200256878</v>
      </c>
      <c r="AL36" s="280">
        <f t="shared" si="29"/>
        <v>184747.93395372474</v>
      </c>
      <c r="AM36" s="281">
        <f t="shared" si="29"/>
        <v>215067.38694850382</v>
      </c>
      <c r="AN36" s="277">
        <f t="shared" si="29"/>
        <v>24390464.926664449</v>
      </c>
      <c r="AO36" s="280">
        <f t="shared" si="29"/>
        <v>18582693.031679489</v>
      </c>
      <c r="AP36" s="280">
        <f t="shared" si="29"/>
        <v>1087480.2884664917</v>
      </c>
      <c r="AQ36" s="280">
        <f t="shared" si="29"/>
        <v>2495320.9089028193</v>
      </c>
      <c r="AR36" s="280">
        <f t="shared" si="29"/>
        <v>824364.86602106038</v>
      </c>
      <c r="AS36" s="280">
        <f t="shared" si="29"/>
        <v>209867.77457454265</v>
      </c>
      <c r="AT36" s="280">
        <f t="shared" si="29"/>
        <v>161523.24190565577</v>
      </c>
      <c r="AU36" s="280">
        <f t="shared" si="29"/>
        <v>4141.2379531175366</v>
      </c>
      <c r="AV36" s="280">
        <f t="shared" si="29"/>
        <v>172485.73330346431</v>
      </c>
      <c r="AW36" s="280">
        <f>SUM(AW29:AW35)</f>
        <v>203653.2096117434</v>
      </c>
      <c r="AX36" s="280">
        <f t="shared" si="29"/>
        <v>280413.98191139614</v>
      </c>
      <c r="AY36" s="281">
        <f t="shared" si="29"/>
        <v>368520.6523346678</v>
      </c>
      <c r="AZ36" s="293">
        <f t="shared" si="29"/>
        <v>334360.62622619106</v>
      </c>
      <c r="BA36" s="297">
        <f t="shared" si="29"/>
        <v>73877194.900840417</v>
      </c>
      <c r="BB36" s="280">
        <f t="shared" si="29"/>
        <v>55306301.760367803</v>
      </c>
      <c r="BC36" s="280">
        <f t="shared" si="29"/>
        <v>3181824.4992284924</v>
      </c>
      <c r="BD36" s="280">
        <f t="shared" si="29"/>
        <v>7813340.5984615441</v>
      </c>
      <c r="BE36" s="280">
        <f t="shared" si="29"/>
        <v>2784619.9574798183</v>
      </c>
      <c r="BF36" s="280">
        <f t="shared" si="29"/>
        <v>708522.88221403293</v>
      </c>
      <c r="BG36" s="280">
        <f t="shared" si="29"/>
        <v>554347.60586586874</v>
      </c>
      <c r="BH36" s="280">
        <f t="shared" si="29"/>
        <v>17167.208209860182</v>
      </c>
      <c r="BI36" s="280">
        <f t="shared" si="29"/>
        <v>418563.1562710607</v>
      </c>
      <c r="BJ36" s="280">
        <f>SUM(BJ29:BJ35)</f>
        <v>639038.52248383453</v>
      </c>
      <c r="BK36" s="280">
        <f t="shared" si="29"/>
        <v>1010939.4892918023</v>
      </c>
      <c r="BL36" s="293">
        <f t="shared" si="29"/>
        <v>1108168.5947401198</v>
      </c>
    </row>
    <row r="37" spans="1:64" ht="16.5" customHeight="1" x14ac:dyDescent="0.25">
      <c r="A37" s="1501" t="s">
        <v>923</v>
      </c>
      <c r="B37" s="124" t="s">
        <v>924</v>
      </c>
      <c r="C37" s="311" t="s">
        <v>923</v>
      </c>
      <c r="D37" s="276">
        <f>SUM(E37:O37)</f>
        <v>1673469.2208960096</v>
      </c>
      <c r="E37" s="251">
        <v>1477465.6344554082</v>
      </c>
      <c r="F37" s="251">
        <v>148483.20430336287</v>
      </c>
      <c r="G37" s="251">
        <v>18722.656254101406</v>
      </c>
      <c r="H37" s="251">
        <v>12243.644829243061</v>
      </c>
      <c r="I37" s="251">
        <v>2192.8508034830138</v>
      </c>
      <c r="J37" s="251">
        <v>693.50608236287644</v>
      </c>
      <c r="K37" s="251">
        <v>38.506009018137654</v>
      </c>
      <c r="L37" s="251">
        <v>8902.3221286919543</v>
      </c>
      <c r="M37" s="251">
        <v>2011.8398766544935</v>
      </c>
      <c r="N37" s="251">
        <v>1457.0768128416548</v>
      </c>
      <c r="O37" s="252">
        <v>1257.9793408419187</v>
      </c>
      <c r="P37" s="273">
        <f>SUM(Q37:AA37)</f>
        <v>1606178.638890042</v>
      </c>
      <c r="Q37" s="251">
        <v>1488269.3654244605</v>
      </c>
      <c r="R37" s="251">
        <v>84869.838901158466</v>
      </c>
      <c r="S37" s="251">
        <v>9785.8767283443649</v>
      </c>
      <c r="T37" s="251">
        <v>4690.1702912588207</v>
      </c>
      <c r="U37" s="251">
        <v>1911.5840987405481</v>
      </c>
      <c r="V37" s="251">
        <v>4210.696082362876</v>
      </c>
      <c r="W37" s="251">
        <v>38.683868983438323</v>
      </c>
      <c r="X37" s="251">
        <v>8053.5793049235408</v>
      </c>
      <c r="Y37" s="251">
        <v>2016.3750289755599</v>
      </c>
      <c r="Z37" s="251">
        <v>1071.6540436493956</v>
      </c>
      <c r="AA37" s="252">
        <v>1260.8151171845964</v>
      </c>
      <c r="AB37" s="276">
        <f>SUM(AC37:AM37)</f>
        <v>2039359.7010687471</v>
      </c>
      <c r="AC37" s="251">
        <v>1869180.3491048519</v>
      </c>
      <c r="AD37" s="251">
        <v>137748.58335471575</v>
      </c>
      <c r="AE37" s="251">
        <v>12952.176343147421</v>
      </c>
      <c r="AF37" s="251">
        <v>3235.5451043865869</v>
      </c>
      <c r="AG37" s="251">
        <v>5641.1464277834239</v>
      </c>
      <c r="AH37" s="251">
        <v>693.50608236287644</v>
      </c>
      <c r="AI37" s="251">
        <v>39.140715306565149</v>
      </c>
      <c r="AJ37" s="251">
        <v>4997.2610247372741</v>
      </c>
      <c r="AK37" s="251">
        <v>2028.023899249411</v>
      </c>
      <c r="AL37" s="251">
        <v>1575.8699961787256</v>
      </c>
      <c r="AM37" s="252">
        <v>1268.0990160269935</v>
      </c>
      <c r="AN37" s="276">
        <f>SUM(AO37:AY37)</f>
        <v>2093394.7595026437</v>
      </c>
      <c r="AO37" s="251">
        <v>1907651.7654285622</v>
      </c>
      <c r="AP37" s="251">
        <v>125377.83354027131</v>
      </c>
      <c r="AQ37" s="251">
        <v>14679.53694118657</v>
      </c>
      <c r="AR37" s="251">
        <v>13773.89903608336</v>
      </c>
      <c r="AS37" s="251">
        <v>1277.7371751413471</v>
      </c>
      <c r="AT37" s="251">
        <v>2740.38</v>
      </c>
      <c r="AU37" s="251">
        <v>17.466749908517709</v>
      </c>
      <c r="AV37" s="249">
        <v>26668.399049733594</v>
      </c>
      <c r="AW37" s="251">
        <v>445.374940083821</v>
      </c>
      <c r="AX37" s="251">
        <v>483.8790343564022</v>
      </c>
      <c r="AY37" s="252">
        <v>278.48760731685871</v>
      </c>
      <c r="AZ37" s="854">
        <v>249548.0357830323</v>
      </c>
      <c r="BA37" s="294">
        <f>SUM(BB37:BL37)+AZ37</f>
        <v>7661950.3561404739</v>
      </c>
      <c r="BB37" s="273">
        <f t="shared" ref="BB37:BL39" si="30">E37+Q37+AC37+AO37</f>
        <v>6742567.1144132819</v>
      </c>
      <c r="BC37" s="273">
        <f t="shared" si="30"/>
        <v>496479.46009950846</v>
      </c>
      <c r="BD37" s="273">
        <f t="shared" si="30"/>
        <v>56140.246266779766</v>
      </c>
      <c r="BE37" s="273">
        <f t="shared" si="30"/>
        <v>33943.259260971827</v>
      </c>
      <c r="BF37" s="273">
        <f t="shared" si="30"/>
        <v>11023.318505148332</v>
      </c>
      <c r="BG37" s="273">
        <f t="shared" si="30"/>
        <v>8338.0882470886281</v>
      </c>
      <c r="BH37" s="273">
        <f t="shared" si="30"/>
        <v>133.79734321665882</v>
      </c>
      <c r="BI37" s="273">
        <f t="shared" si="30"/>
        <v>48621.561508086364</v>
      </c>
      <c r="BJ37" s="273">
        <f t="shared" si="30"/>
        <v>6501.6137449632843</v>
      </c>
      <c r="BK37" s="273">
        <f t="shared" si="30"/>
        <v>4588.4798870261784</v>
      </c>
      <c r="BL37" s="298">
        <f t="shared" si="30"/>
        <v>4065.3810813703672</v>
      </c>
    </row>
    <row r="38" spans="1:64" ht="16.5" customHeight="1" x14ac:dyDescent="0.25">
      <c r="A38" s="1502"/>
      <c r="B38" s="126" t="s">
        <v>925</v>
      </c>
      <c r="C38" s="312" t="s">
        <v>928</v>
      </c>
      <c r="D38" s="289">
        <f>SUM(E38:O38)</f>
        <v>-205326.05032578672</v>
      </c>
      <c r="E38" s="253">
        <v>-139724.50884509963</v>
      </c>
      <c r="F38" s="253">
        <v>-9281.78995202238</v>
      </c>
      <c r="G38" s="253">
        <v>-26918.080391800759</v>
      </c>
      <c r="H38" s="253">
        <v>-13689.603301638675</v>
      </c>
      <c r="I38" s="253">
        <v>-1558.9190429317966</v>
      </c>
      <c r="J38" s="253">
        <v>-1434.4046505067975</v>
      </c>
      <c r="K38" s="253">
        <v>-128.87824388445719</v>
      </c>
      <c r="L38" s="253">
        <v>-1225.9468166232255</v>
      </c>
      <c r="M38" s="253">
        <v>-2397.1335920832116</v>
      </c>
      <c r="N38" s="253">
        <v>-1648.5685166643245</v>
      </c>
      <c r="O38" s="254">
        <v>-7318.2169725315216</v>
      </c>
      <c r="P38" s="274">
        <f>SUM(Q38:AA38)</f>
        <v>-166223.42308350725</v>
      </c>
      <c r="Q38" s="253">
        <v>-88782.667047010924</v>
      </c>
      <c r="R38" s="253">
        <v>-5897.7632036213508</v>
      </c>
      <c r="S38" s="253">
        <v>-34181.359974160732</v>
      </c>
      <c r="T38" s="253">
        <v>-17383.455712514402</v>
      </c>
      <c r="U38" s="253">
        <v>-1988.2320950630867</v>
      </c>
      <c r="V38" s="253">
        <v>-1829.42749745481</v>
      </c>
      <c r="W38" s="253">
        <v>-164.37021666278815</v>
      </c>
      <c r="X38" s="253">
        <v>-1556.7428597523246</v>
      </c>
      <c r="Y38" s="253">
        <v>-3043.949829427931</v>
      </c>
      <c r="Z38" s="253">
        <v>-2102.5702717559002</v>
      </c>
      <c r="AA38" s="254">
        <v>-9292.8843760830459</v>
      </c>
      <c r="AB38" s="289">
        <f>SUM(AC38:AM38)</f>
        <v>-838989.94804165431</v>
      </c>
      <c r="AC38" s="253">
        <v>-553025.07257570105</v>
      </c>
      <c r="AD38" s="253">
        <v>-36737.023477678988</v>
      </c>
      <c r="AE38" s="253">
        <v>-120385.76190038655</v>
      </c>
      <c r="AF38" s="253">
        <v>-61224.028593205694</v>
      </c>
      <c r="AG38" s="253">
        <v>-6105.6901216102078</v>
      </c>
      <c r="AH38" s="253">
        <v>-5618.0148319442023</v>
      </c>
      <c r="AI38" s="253">
        <v>-504.76682810669092</v>
      </c>
      <c r="AJ38" s="253">
        <v>-5482.8033582028875</v>
      </c>
      <c r="AK38" s="253">
        <v>-10720.703321320401</v>
      </c>
      <c r="AL38" s="253">
        <v>-6456.8128490270392</v>
      </c>
      <c r="AM38" s="254">
        <v>-32729.270184470606</v>
      </c>
      <c r="AN38" s="289">
        <f>SUM(AO38:AY38)</f>
        <v>575856.49606223137</v>
      </c>
      <c r="AO38" s="253">
        <v>474061.24582593591</v>
      </c>
      <c r="AP38" s="253">
        <v>31491.518163276793</v>
      </c>
      <c r="AQ38" s="253">
        <v>74514.20695002703</v>
      </c>
      <c r="AR38" s="253">
        <v>37895.344639537921</v>
      </c>
      <c r="AS38" s="253">
        <v>-33825.837373368864</v>
      </c>
      <c r="AT38" s="253">
        <v>0</v>
      </c>
      <c r="AU38" s="253">
        <v>-2796.4341948138899</v>
      </c>
      <c r="AV38" s="253">
        <v>3393.6467041466753</v>
      </c>
      <c r="AW38" s="253">
        <v>6635.7075232510988</v>
      </c>
      <c r="AX38" s="253">
        <v>-35771.075346330916</v>
      </c>
      <c r="AY38" s="254">
        <v>20258.173170569615</v>
      </c>
      <c r="AZ38" s="524">
        <v>-547787.64874957339</v>
      </c>
      <c r="BA38" s="296">
        <f>SUM(BB38:BL38)+AZ38</f>
        <v>-1182470.5741382905</v>
      </c>
      <c r="BB38" s="274">
        <f t="shared" si="30"/>
        <v>-307471.0026418757</v>
      </c>
      <c r="BC38" s="274">
        <f t="shared" si="30"/>
        <v>-20425.058470045929</v>
      </c>
      <c r="BD38" s="274">
        <f t="shared" si="30"/>
        <v>-106970.99531632103</v>
      </c>
      <c r="BE38" s="274">
        <f t="shared" si="30"/>
        <v>-54401.74296782085</v>
      </c>
      <c r="BF38" s="274">
        <f t="shared" si="30"/>
        <v>-43478.678632973955</v>
      </c>
      <c r="BG38" s="274">
        <f t="shared" si="30"/>
        <v>-8881.8469799058093</v>
      </c>
      <c r="BH38" s="274">
        <f t="shared" si="30"/>
        <v>-3594.4494834678262</v>
      </c>
      <c r="BI38" s="274">
        <f t="shared" si="30"/>
        <v>-4871.8463304317629</v>
      </c>
      <c r="BJ38" s="274">
        <f t="shared" si="30"/>
        <v>-9526.0792195804461</v>
      </c>
      <c r="BK38" s="274">
        <f t="shared" si="30"/>
        <v>-45979.026983778182</v>
      </c>
      <c r="BL38" s="300">
        <f t="shared" si="30"/>
        <v>-29082.198362515555</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1468143.1705702229</v>
      </c>
      <c r="E40" s="275">
        <f t="shared" si="31"/>
        <v>1337741.1256103085</v>
      </c>
      <c r="F40" s="275">
        <f t="shared" si="31"/>
        <v>139201.4143513405</v>
      </c>
      <c r="G40" s="275">
        <f t="shared" si="31"/>
        <v>-8195.4241376993523</v>
      </c>
      <c r="H40" s="275">
        <f t="shared" si="31"/>
        <v>-1445.9584723956141</v>
      </c>
      <c r="I40" s="275">
        <f t="shared" si="31"/>
        <v>633.93176055121717</v>
      </c>
      <c r="J40" s="275">
        <f t="shared" si="31"/>
        <v>-740.89856814392101</v>
      </c>
      <c r="K40" s="275">
        <f t="shared" si="31"/>
        <v>-90.372234866319531</v>
      </c>
      <c r="L40" s="275">
        <f t="shared" si="31"/>
        <v>7676.3753120687288</v>
      </c>
      <c r="M40" s="275">
        <f t="shared" si="31"/>
        <v>-385.29371542871809</v>
      </c>
      <c r="N40" s="275">
        <f t="shared" si="31"/>
        <v>-191.49170382266971</v>
      </c>
      <c r="O40" s="283">
        <f t="shared" si="31"/>
        <v>-6060.2376316896025</v>
      </c>
      <c r="P40" s="275">
        <f t="shared" ref="P40:BL40" si="32">SUM(P37:P39)</f>
        <v>1439955.2158065347</v>
      </c>
      <c r="Q40" s="275">
        <f t="shared" si="32"/>
        <v>1399486.6983774495</v>
      </c>
      <c r="R40" s="275">
        <f t="shared" si="32"/>
        <v>78972.075697537119</v>
      </c>
      <c r="S40" s="275">
        <f t="shared" si="32"/>
        <v>-24395.483245816366</v>
      </c>
      <c r="T40" s="275">
        <f t="shared" si="32"/>
        <v>-12693.285421255581</v>
      </c>
      <c r="U40" s="275">
        <f t="shared" si="32"/>
        <v>-76.647996322538575</v>
      </c>
      <c r="V40" s="275">
        <f>SUM(V37:V39)</f>
        <v>2381.2685849080663</v>
      </c>
      <c r="W40" s="275">
        <f t="shared" si="32"/>
        <v>-125.68634767934984</v>
      </c>
      <c r="X40" s="275">
        <f t="shared" si="32"/>
        <v>6496.8364451712159</v>
      </c>
      <c r="Y40" s="275">
        <f>SUM(Y37:Y39)</f>
        <v>-1027.5748004523712</v>
      </c>
      <c r="Z40" s="275">
        <f t="shared" si="32"/>
        <v>-1030.9162281065046</v>
      </c>
      <c r="AA40" s="283">
        <f t="shared" si="32"/>
        <v>-8032.0692588984493</v>
      </c>
      <c r="AB40" s="277">
        <f t="shared" si="32"/>
        <v>1200369.7530270927</v>
      </c>
      <c r="AC40" s="275">
        <f t="shared" si="32"/>
        <v>1316155.276529151</v>
      </c>
      <c r="AD40" s="275">
        <f t="shared" si="32"/>
        <v>101011.55987703677</v>
      </c>
      <c r="AE40" s="275">
        <f t="shared" si="32"/>
        <v>-107433.58555723913</v>
      </c>
      <c r="AF40" s="275">
        <f t="shared" si="32"/>
        <v>-57988.483488819111</v>
      </c>
      <c r="AG40" s="275">
        <f t="shared" si="32"/>
        <v>-464.54369382678397</v>
      </c>
      <c r="AH40" s="275">
        <f t="shared" si="32"/>
        <v>-4924.5087495813259</v>
      </c>
      <c r="AI40" s="275">
        <f t="shared" si="32"/>
        <v>-465.62611280012578</v>
      </c>
      <c r="AJ40" s="275">
        <f>SUM(AJ37:AJ39)</f>
        <v>-485.54233346561341</v>
      </c>
      <c r="AK40" s="275">
        <f>SUM(AK37:AK39)</f>
        <v>-8692.6794220709908</v>
      </c>
      <c r="AL40" s="275">
        <f t="shared" si="32"/>
        <v>-4880.9428528483131</v>
      </c>
      <c r="AM40" s="283">
        <f t="shared" si="32"/>
        <v>-31461.171168443612</v>
      </c>
      <c r="AN40" s="277">
        <f t="shared" si="32"/>
        <v>2669251.255564875</v>
      </c>
      <c r="AO40" s="275">
        <f t="shared" si="32"/>
        <v>2381713.0112544983</v>
      </c>
      <c r="AP40" s="275">
        <f t="shared" si="32"/>
        <v>156869.35170354811</v>
      </c>
      <c r="AQ40" s="275">
        <f t="shared" si="32"/>
        <v>89193.743891213599</v>
      </c>
      <c r="AR40" s="275">
        <f t="shared" si="32"/>
        <v>51669.243675621285</v>
      </c>
      <c r="AS40" s="275">
        <f t="shared" si="32"/>
        <v>-32548.100198227516</v>
      </c>
      <c r="AT40" s="275">
        <f t="shared" si="32"/>
        <v>2740.38</v>
      </c>
      <c r="AU40" s="275">
        <f t="shared" si="32"/>
        <v>-2778.9674449053723</v>
      </c>
      <c r="AV40" s="275">
        <f t="shared" si="32"/>
        <v>30062.045753880269</v>
      </c>
      <c r="AW40" s="275">
        <f>SUM(AW37:AW39)</f>
        <v>7081.0824633349202</v>
      </c>
      <c r="AX40" s="275">
        <f t="shared" si="32"/>
        <v>-35287.196311974512</v>
      </c>
      <c r="AY40" s="283">
        <f t="shared" si="32"/>
        <v>20536.660777886475</v>
      </c>
      <c r="AZ40" s="299">
        <f t="shared" si="32"/>
        <v>-298239.61296654108</v>
      </c>
      <c r="BA40" s="297">
        <f t="shared" si="32"/>
        <v>6479479.7820021836</v>
      </c>
      <c r="BB40" s="275">
        <f>SUM(BB37:BB39)</f>
        <v>6435096.1117714066</v>
      </c>
      <c r="BC40" s="275">
        <f>SUM(BC37:BC39)</f>
        <v>476054.40162946255</v>
      </c>
      <c r="BD40" s="275">
        <f>SUM(BD37:BD39)</f>
        <v>-50830.749049541264</v>
      </c>
      <c r="BE40" s="275">
        <f>SUM(BE37:BE39)</f>
        <v>-20458.483706849023</v>
      </c>
      <c r="BF40" s="275">
        <f t="shared" si="32"/>
        <v>-32455.360127825625</v>
      </c>
      <c r="BG40" s="275">
        <f t="shared" si="32"/>
        <v>-543.75873281718123</v>
      </c>
      <c r="BH40" s="275">
        <f t="shared" si="32"/>
        <v>-3460.6521402511676</v>
      </c>
      <c r="BI40" s="275">
        <f t="shared" si="32"/>
        <v>43749.715177654602</v>
      </c>
      <c r="BJ40" s="275">
        <f>SUM(BJ37:BJ39)</f>
        <v>-3024.4654746171618</v>
      </c>
      <c r="BK40" s="275">
        <f t="shared" si="32"/>
        <v>-41390.547096752001</v>
      </c>
      <c r="BL40" s="299">
        <f t="shared" si="32"/>
        <v>-25016.817281145188</v>
      </c>
    </row>
    <row r="41" spans="1:64" ht="14.85" customHeight="1" x14ac:dyDescent="0.25">
      <c r="A41" s="1501" t="s">
        <v>305</v>
      </c>
      <c r="B41" s="124">
        <v>5.0999999999999996</v>
      </c>
      <c r="C41" s="311" t="s">
        <v>37</v>
      </c>
      <c r="D41" s="273">
        <f>SUM(E41:O41)</f>
        <v>4611779.0243796948</v>
      </c>
      <c r="E41" s="251">
        <v>2210743.1855316618</v>
      </c>
      <c r="F41" s="251">
        <v>878581.06791122293</v>
      </c>
      <c r="G41" s="251">
        <v>335391.10595213342</v>
      </c>
      <c r="H41" s="251">
        <v>513233.26764293358</v>
      </c>
      <c r="I41" s="251">
        <v>32986.60418268069</v>
      </c>
      <c r="J41" s="251">
        <v>519538.4325401556</v>
      </c>
      <c r="K41" s="251">
        <v>10807.104982791683</v>
      </c>
      <c r="L41" s="251">
        <v>26092.020861662419</v>
      </c>
      <c r="M41" s="251">
        <v>5087.2528967372964</v>
      </c>
      <c r="N41" s="251">
        <v>41151.540146587809</v>
      </c>
      <c r="O41" s="252">
        <v>38167.441731129089</v>
      </c>
      <c r="P41" s="273">
        <f>SUM(Q41:AA41)</f>
        <v>4265165.227262808</v>
      </c>
      <c r="Q41" s="251">
        <v>2284818.376286231</v>
      </c>
      <c r="R41" s="251">
        <v>710317.21053856681</v>
      </c>
      <c r="S41" s="251">
        <v>322879.58492241253</v>
      </c>
      <c r="T41" s="251">
        <v>493165.44236407115</v>
      </c>
      <c r="U41" s="251">
        <v>40818.908865576894</v>
      </c>
      <c r="V41" s="251">
        <v>297363.78254015552</v>
      </c>
      <c r="W41" s="251">
        <v>169.93489645332232</v>
      </c>
      <c r="X41" s="251">
        <v>28036.627231461032</v>
      </c>
      <c r="Y41" s="251">
        <v>5531.1151505569069</v>
      </c>
      <c r="Z41" s="251">
        <v>19342.853757911562</v>
      </c>
      <c r="AA41" s="252">
        <v>62721.390709411135</v>
      </c>
      <c r="AB41" s="273">
        <f>SUM(AC41:AM41)</f>
        <v>4001949.8858654806</v>
      </c>
      <c r="AC41" s="251">
        <v>2020339.228230278</v>
      </c>
      <c r="AD41" s="251">
        <v>664840.88768845738</v>
      </c>
      <c r="AE41" s="251">
        <v>349584.02047002839</v>
      </c>
      <c r="AF41" s="251">
        <v>558389.83528592624</v>
      </c>
      <c r="AG41" s="251">
        <v>46312.433337838534</v>
      </c>
      <c r="AH41" s="251">
        <v>257127.96254015551</v>
      </c>
      <c r="AI41" s="251">
        <v>-248.8863247267119</v>
      </c>
      <c r="AJ41" s="251">
        <v>30540.168795568941</v>
      </c>
      <c r="AK41" s="251">
        <v>5143.5226117438724</v>
      </c>
      <c r="AL41" s="251">
        <v>25558.632507237162</v>
      </c>
      <c r="AM41" s="252">
        <v>44362.080722973507</v>
      </c>
      <c r="AN41" s="276">
        <f>SUM(AO41:AY41)</f>
        <v>4811833.9538602056</v>
      </c>
      <c r="AO41" s="251">
        <v>2540536.2945638373</v>
      </c>
      <c r="AP41" s="251">
        <v>789556.00257576245</v>
      </c>
      <c r="AQ41" s="251">
        <v>346475.89912931505</v>
      </c>
      <c r="AR41" s="251">
        <v>479709.37175100826</v>
      </c>
      <c r="AS41" s="251">
        <v>141654.94625230849</v>
      </c>
      <c r="AT41" s="251">
        <v>289584.09999999998</v>
      </c>
      <c r="AU41" s="251">
        <v>3366.2632947814227</v>
      </c>
      <c r="AV41" s="249">
        <v>43889.130060003481</v>
      </c>
      <c r="AW41" s="251">
        <v>3303.9605391395917</v>
      </c>
      <c r="AX41" s="251">
        <v>35757.421754947354</v>
      </c>
      <c r="AY41" s="252">
        <v>138000.56393910278</v>
      </c>
      <c r="AZ41" s="854">
        <v>593648.95761211833</v>
      </c>
      <c r="BA41" s="294">
        <f>SUM(BB41:BL41)+AZ41</f>
        <v>18284377.048980311</v>
      </c>
      <c r="BB41" s="274">
        <f t="shared" ref="BB41:BL44" si="33">E41+Q41+AC41+AO41</f>
        <v>9056437.0846120082</v>
      </c>
      <c r="BC41" s="274">
        <f t="shared" si="33"/>
        <v>3043295.1687140097</v>
      </c>
      <c r="BD41" s="274">
        <f t="shared" si="33"/>
        <v>1354330.6104738894</v>
      </c>
      <c r="BE41" s="274">
        <f t="shared" si="33"/>
        <v>2044497.9170439392</v>
      </c>
      <c r="BF41" s="274">
        <f t="shared" si="33"/>
        <v>261772.89263840462</v>
      </c>
      <c r="BG41" s="274">
        <f t="shared" si="33"/>
        <v>1363614.2776204664</v>
      </c>
      <c r="BH41" s="274">
        <f t="shared" si="33"/>
        <v>14094.416849299716</v>
      </c>
      <c r="BI41" s="274">
        <f t="shared" si="33"/>
        <v>128557.94694869587</v>
      </c>
      <c r="BJ41" s="274">
        <f t="shared" si="33"/>
        <v>19065.851198177668</v>
      </c>
      <c r="BK41" s="274">
        <f t="shared" si="33"/>
        <v>121810.44816668388</v>
      </c>
      <c r="BL41" s="298">
        <f t="shared" si="33"/>
        <v>283251.47710261651</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-176073.95603601041</v>
      </c>
      <c r="E43" s="253">
        <v>-91823.522032037916</v>
      </c>
      <c r="F43" s="253">
        <v>-31527.671617051157</v>
      </c>
      <c r="G43" s="253">
        <v>-11600.586972247347</v>
      </c>
      <c r="H43" s="253">
        <v>-17785.272068831495</v>
      </c>
      <c r="I43" s="253">
        <v>-2744.6049294125578</v>
      </c>
      <c r="J43" s="253">
        <v>-15578.317246181115</v>
      </c>
      <c r="K43" s="253">
        <v>-160.22482628371102</v>
      </c>
      <c r="L43" s="253">
        <v>-1098.0506747305139</v>
      </c>
      <c r="M43" s="253">
        <v>-56.425953397812478</v>
      </c>
      <c r="N43" s="253">
        <v>-1237.1925385370237</v>
      </c>
      <c r="O43" s="254">
        <v>-2462.0871772997389</v>
      </c>
      <c r="P43" s="274">
        <f>SUM(Q43:AA43)</f>
        <v>-262990.42129616335</v>
      </c>
      <c r="Q43" s="253">
        <v>-121088.20732570984</v>
      </c>
      <c r="R43" s="253">
        <v>-41575.722132836381</v>
      </c>
      <c r="S43" s="253">
        <v>-22565.768853040419</v>
      </c>
      <c r="T43" s="253">
        <v>-34596.382015309129</v>
      </c>
      <c r="U43" s="253">
        <v>-4948.3972020294459</v>
      </c>
      <c r="V43" s="253">
        <v>-28661.428502619678</v>
      </c>
      <c r="W43" s="253">
        <v>-288.87803617246612</v>
      </c>
      <c r="X43" s="253">
        <v>-2135.9572385580427</v>
      </c>
      <c r="Y43" s="253">
        <v>-109.76125817888638</v>
      </c>
      <c r="Z43" s="253">
        <v>-2230.6015814737552</v>
      </c>
      <c r="AA43" s="254">
        <v>-4789.3171502353216</v>
      </c>
      <c r="AB43" s="274">
        <f>SUM(AC43:AM43)</f>
        <v>-1661667.6759856278</v>
      </c>
      <c r="AC43" s="253">
        <v>-848305.63493016397</v>
      </c>
      <c r="AD43" s="253">
        <v>-291266.34327575378</v>
      </c>
      <c r="AE43" s="253">
        <v>-121937.33103592222</v>
      </c>
      <c r="AF43" s="253">
        <v>-186946.45477934071</v>
      </c>
      <c r="AG43" s="253">
        <v>-24406.698747710201</v>
      </c>
      <c r="AH43" s="253">
        <v>-138363.71441283432</v>
      </c>
      <c r="AI43" s="253">
        <v>-1424.8167468852182</v>
      </c>
      <c r="AJ43" s="253">
        <v>-11541.947742743718</v>
      </c>
      <c r="AK43" s="253">
        <v>-593.11051888555039</v>
      </c>
      <c r="AL43" s="253">
        <v>-11001.869616058346</v>
      </c>
      <c r="AM43" s="254">
        <v>-25879.754179329844</v>
      </c>
      <c r="AN43" s="289">
        <f>SUM(AO43:AY43)</f>
        <v>1462948.9672993592</v>
      </c>
      <c r="AO43" s="253">
        <v>950918.06676828559</v>
      </c>
      <c r="AP43" s="253">
        <v>326498.3947504356</v>
      </c>
      <c r="AQ43" s="253">
        <v>68507.640344593601</v>
      </c>
      <c r="AR43" s="253">
        <v>105031.49756449024</v>
      </c>
      <c r="AS43" s="253">
        <v>-6205.0573381686545</v>
      </c>
      <c r="AT43" s="253">
        <v>0</v>
      </c>
      <c r="AU43" s="253">
        <v>-362.23946967162726</v>
      </c>
      <c r="AV43" s="253">
        <v>6484.5736586037001</v>
      </c>
      <c r="AW43" s="253">
        <v>333.22528685195181</v>
      </c>
      <c r="AX43" s="253">
        <v>-2797.0694644273563</v>
      </c>
      <c r="AY43" s="254">
        <v>14539.93519836608</v>
      </c>
      <c r="AZ43" s="524">
        <v>-606904.16045746161</v>
      </c>
      <c r="BA43" s="296">
        <f>SUM(BB43:BL43)+AZ43</f>
        <v>-1244687.2464759042</v>
      </c>
      <c r="BB43" s="274">
        <f t="shared" si="33"/>
        <v>-110299.2975196261</v>
      </c>
      <c r="BC43" s="274">
        <f t="shared" si="33"/>
        <v>-37871.342275205709</v>
      </c>
      <c r="BD43" s="274">
        <f t="shared" si="33"/>
        <v>-87596.046516616378</v>
      </c>
      <c r="BE43" s="274">
        <f t="shared" si="33"/>
        <v>-134296.61129899108</v>
      </c>
      <c r="BF43" s="274">
        <f t="shared" si="33"/>
        <v>-38304.758217320858</v>
      </c>
      <c r="BG43" s="274">
        <f t="shared" si="33"/>
        <v>-182603.46016163513</v>
      </c>
      <c r="BH43" s="274">
        <f t="shared" si="33"/>
        <v>-2236.1590790130226</v>
      </c>
      <c r="BI43" s="274">
        <f t="shared" si="33"/>
        <v>-8291.3819974285743</v>
      </c>
      <c r="BJ43" s="274">
        <f t="shared" si="33"/>
        <v>-426.07244361029751</v>
      </c>
      <c r="BK43" s="274">
        <f t="shared" si="33"/>
        <v>-17266.733200496481</v>
      </c>
      <c r="BL43" s="300">
        <f t="shared" si="33"/>
        <v>-18591.223308498826</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4435705.0683436841</v>
      </c>
      <c r="E45" s="278">
        <f t="shared" ref="E45:BL45" si="34">SUM(E41:E44)</f>
        <v>2118919.663499624</v>
      </c>
      <c r="F45" s="278">
        <f t="shared" si="34"/>
        <v>847053.39629417181</v>
      </c>
      <c r="G45" s="278">
        <f t="shared" si="34"/>
        <v>323790.51897988608</v>
      </c>
      <c r="H45" s="278">
        <f t="shared" si="34"/>
        <v>495447.9955741021</v>
      </c>
      <c r="I45" s="278">
        <f>SUM(I41:I44)</f>
        <v>30241.999253268132</v>
      </c>
      <c r="J45" s="278">
        <f t="shared" si="34"/>
        <v>503960.11529397446</v>
      </c>
      <c r="K45" s="278">
        <f t="shared" si="34"/>
        <v>10646.880156507972</v>
      </c>
      <c r="L45" s="278">
        <f t="shared" si="34"/>
        <v>24993.970186931903</v>
      </c>
      <c r="M45" s="278">
        <f t="shared" si="34"/>
        <v>5030.8269433394835</v>
      </c>
      <c r="N45" s="278">
        <f t="shared" si="34"/>
        <v>39914.347608050783</v>
      </c>
      <c r="O45" s="283">
        <f t="shared" si="34"/>
        <v>35705.354553829347</v>
      </c>
      <c r="P45" s="278">
        <f t="shared" si="34"/>
        <v>4002174.8059666445</v>
      </c>
      <c r="Q45" s="278">
        <f t="shared" si="34"/>
        <v>2163730.168960521</v>
      </c>
      <c r="R45" s="278">
        <f t="shared" si="34"/>
        <v>668741.48840573046</v>
      </c>
      <c r="S45" s="278">
        <f t="shared" si="34"/>
        <v>300313.81606937211</v>
      </c>
      <c r="T45" s="278">
        <f t="shared" si="34"/>
        <v>458569.06034876202</v>
      </c>
      <c r="U45" s="278">
        <f t="shared" si="34"/>
        <v>35870.511663547448</v>
      </c>
      <c r="V45" s="278">
        <f t="shared" si="34"/>
        <v>268702.35403753584</v>
      </c>
      <c r="W45" s="278">
        <f t="shared" si="34"/>
        <v>-118.9431397191438</v>
      </c>
      <c r="X45" s="278">
        <f t="shared" si="34"/>
        <v>25900.669992902989</v>
      </c>
      <c r="Y45" s="278">
        <f>SUM(Y41:Y44)</f>
        <v>5421.3538923780206</v>
      </c>
      <c r="Z45" s="278">
        <f t="shared" si="34"/>
        <v>17112.252176437807</v>
      </c>
      <c r="AA45" s="284">
        <f t="shared" si="34"/>
        <v>57932.073559175813</v>
      </c>
      <c r="AB45" s="278">
        <f t="shared" si="34"/>
        <v>2340282.2098798528</v>
      </c>
      <c r="AC45" s="278">
        <f t="shared" si="34"/>
        <v>1172033.5933001139</v>
      </c>
      <c r="AD45" s="278">
        <f t="shared" si="34"/>
        <v>373574.5444127036</v>
      </c>
      <c r="AE45" s="278">
        <f t="shared" si="34"/>
        <v>227646.68943410617</v>
      </c>
      <c r="AF45" s="278">
        <f t="shared" si="34"/>
        <v>371443.38050658553</v>
      </c>
      <c r="AG45" s="278">
        <f t="shared" si="34"/>
        <v>21905.734590128333</v>
      </c>
      <c r="AH45" s="278">
        <f t="shared" si="34"/>
        <v>118764.24812732119</v>
      </c>
      <c r="AI45" s="278">
        <f t="shared" si="34"/>
        <v>-1673.7030716119302</v>
      </c>
      <c r="AJ45" s="278">
        <f t="shared" si="34"/>
        <v>18998.221052825225</v>
      </c>
      <c r="AK45" s="278">
        <f t="shared" si="34"/>
        <v>4550.4120928583216</v>
      </c>
      <c r="AL45" s="278">
        <f t="shared" si="34"/>
        <v>14556.762891178816</v>
      </c>
      <c r="AM45" s="284">
        <f t="shared" si="34"/>
        <v>18482.326543643663</v>
      </c>
      <c r="AN45" s="849">
        <f t="shared" si="34"/>
        <v>6274782.9211595645</v>
      </c>
      <c r="AO45" s="278">
        <f t="shared" si="34"/>
        <v>3491454.3613321232</v>
      </c>
      <c r="AP45" s="278">
        <f t="shared" si="34"/>
        <v>1116054.3973261979</v>
      </c>
      <c r="AQ45" s="278">
        <f t="shared" si="34"/>
        <v>414983.53947390866</v>
      </c>
      <c r="AR45" s="278">
        <f t="shared" si="34"/>
        <v>584740.86931549851</v>
      </c>
      <c r="AS45" s="278">
        <f t="shared" si="34"/>
        <v>135449.88891413985</v>
      </c>
      <c r="AT45" s="278">
        <f t="shared" si="34"/>
        <v>289584.09999999998</v>
      </c>
      <c r="AU45" s="278">
        <f t="shared" si="34"/>
        <v>3004.0238251097953</v>
      </c>
      <c r="AV45" s="275">
        <f t="shared" si="34"/>
        <v>50373.703718607183</v>
      </c>
      <c r="AW45" s="278">
        <f>SUM(AW41:AW44)</f>
        <v>3637.1858259915434</v>
      </c>
      <c r="AX45" s="278">
        <f t="shared" si="34"/>
        <v>32960.352290520001</v>
      </c>
      <c r="AY45" s="284">
        <f t="shared" si="34"/>
        <v>152540.49913746887</v>
      </c>
      <c r="AZ45" s="305">
        <f t="shared" si="34"/>
        <v>-13255.202845343272</v>
      </c>
      <c r="BA45" s="297">
        <f t="shared" si="34"/>
        <v>17039689.802504405</v>
      </c>
      <c r="BB45" s="275">
        <f t="shared" si="34"/>
        <v>8946137.7870923821</v>
      </c>
      <c r="BC45" s="275">
        <f t="shared" si="34"/>
        <v>3005423.8264388042</v>
      </c>
      <c r="BD45" s="275">
        <f t="shared" si="34"/>
        <v>1266734.563957273</v>
      </c>
      <c r="BE45" s="275">
        <f t="shared" si="34"/>
        <v>1910201.3057449481</v>
      </c>
      <c r="BF45" s="275">
        <f t="shared" si="34"/>
        <v>223468.13442108376</v>
      </c>
      <c r="BG45" s="275">
        <f t="shared" si="34"/>
        <v>1181010.8174588312</v>
      </c>
      <c r="BH45" s="275">
        <f t="shared" si="34"/>
        <v>11858.257770286693</v>
      </c>
      <c r="BI45" s="275">
        <f t="shared" si="34"/>
        <v>120266.5649512673</v>
      </c>
      <c r="BJ45" s="275">
        <f>SUM(BJ41:BJ44)</f>
        <v>18639.778754567371</v>
      </c>
      <c r="BK45" s="275">
        <f t="shared" si="34"/>
        <v>104543.7149661874</v>
      </c>
      <c r="BL45" s="299">
        <f t="shared" si="34"/>
        <v>264660.25379411771</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612393.60290369904</v>
      </c>
      <c r="E51" s="251">
        <v>335523.38055640837</v>
      </c>
      <c r="F51" s="251">
        <v>41559.896685308966</v>
      </c>
      <c r="G51" s="251">
        <v>50862.115537483325</v>
      </c>
      <c r="H51" s="251">
        <v>34139.795489095974</v>
      </c>
      <c r="I51" s="251">
        <v>29113.871104762075</v>
      </c>
      <c r="J51" s="251">
        <v>1354.7327525457649</v>
      </c>
      <c r="K51" s="251">
        <v>1194.3601923496635</v>
      </c>
      <c r="L51" s="251">
        <v>3840.6768315957561</v>
      </c>
      <c r="M51" s="251">
        <v>6728.5883831270858</v>
      </c>
      <c r="N51" s="251">
        <v>88776.091213715845</v>
      </c>
      <c r="O51" s="252">
        <v>19300.094157306226</v>
      </c>
      <c r="P51" s="273">
        <f>SUM(Q51:AA51)</f>
        <v>388340.90864037903</v>
      </c>
      <c r="Q51" s="251">
        <v>200732.33624282014</v>
      </c>
      <c r="R51" s="251">
        <v>27309.99514609715</v>
      </c>
      <c r="S51" s="251">
        <v>42624.761655847869</v>
      </c>
      <c r="T51" s="251">
        <v>28515.925732806827</v>
      </c>
      <c r="U51" s="251">
        <v>9222.3103393500114</v>
      </c>
      <c r="V51" s="251">
        <v>1050.912752545765</v>
      </c>
      <c r="W51" s="251">
        <v>626.45343688452749</v>
      </c>
      <c r="X51" s="251">
        <v>4298.9633817669064</v>
      </c>
      <c r="Y51" s="251">
        <v>1842.2373927072954</v>
      </c>
      <c r="Z51" s="251">
        <v>56754.771395979755</v>
      </c>
      <c r="AA51" s="252">
        <v>15362.241163572715</v>
      </c>
      <c r="AB51" s="273">
        <f>SUM(AC51:AM51)</f>
        <v>517731.60554767365</v>
      </c>
      <c r="AC51" s="251">
        <v>278019.34879541845</v>
      </c>
      <c r="AD51" s="251">
        <v>37824.10652957944</v>
      </c>
      <c r="AE51" s="251">
        <v>47230.538552714337</v>
      </c>
      <c r="AF51" s="251">
        <v>35534.274799079962</v>
      </c>
      <c r="AG51" s="251">
        <v>17251.239561922295</v>
      </c>
      <c r="AH51" s="251">
        <v>1376.7327525457649</v>
      </c>
      <c r="AI51" s="251">
        <v>258.41661478758863</v>
      </c>
      <c r="AJ51" s="251">
        <v>5878.0448168092216</v>
      </c>
      <c r="AK51" s="251">
        <v>4609.5652321992293</v>
      </c>
      <c r="AL51" s="251">
        <v>70127.026732442813</v>
      </c>
      <c r="AM51" s="252">
        <v>19622.311160174573</v>
      </c>
      <c r="AN51" s="276">
        <f>SUM(AO51:AY51)</f>
        <v>2167336.5656897146</v>
      </c>
      <c r="AO51" s="251">
        <v>1637456.8977546212</v>
      </c>
      <c r="AP51" s="251">
        <v>165559.20863504478</v>
      </c>
      <c r="AQ51" s="251">
        <v>91481.196007757331</v>
      </c>
      <c r="AR51" s="251">
        <v>50310.347246959471</v>
      </c>
      <c r="AS51" s="251">
        <v>57419.610480996271</v>
      </c>
      <c r="AT51" s="251">
        <v>2854</v>
      </c>
      <c r="AU51" s="251">
        <v>2541.3930527975872</v>
      </c>
      <c r="AV51" s="249">
        <v>9132.1298087006635</v>
      </c>
      <c r="AW51" s="251">
        <v>17520.416394765271</v>
      </c>
      <c r="AX51" s="251">
        <v>100896.69961920066</v>
      </c>
      <c r="AY51" s="252">
        <v>32164.666688871061</v>
      </c>
      <c r="AZ51" s="854">
        <v>-933.79403359999833</v>
      </c>
      <c r="BA51" s="294">
        <f>SUM(BB51:BL51)+AZ51</f>
        <v>3684868.8887478653</v>
      </c>
      <c r="BB51" s="274">
        <f t="shared" ref="BB51:BL54" si="37">E51+Q51+AC51+AO51</f>
        <v>2451731.9633492678</v>
      </c>
      <c r="BC51" s="274">
        <f t="shared" si="37"/>
        <v>272253.20699603035</v>
      </c>
      <c r="BD51" s="274">
        <f t="shared" si="37"/>
        <v>232198.61175380286</v>
      </c>
      <c r="BE51" s="274">
        <f t="shared" si="37"/>
        <v>148500.34326794225</v>
      </c>
      <c r="BF51" s="274">
        <f t="shared" si="37"/>
        <v>113007.03148703065</v>
      </c>
      <c r="BG51" s="274">
        <f t="shared" si="37"/>
        <v>6636.3782576372951</v>
      </c>
      <c r="BH51" s="274">
        <f t="shared" si="37"/>
        <v>4620.6232968193672</v>
      </c>
      <c r="BI51" s="274">
        <f t="shared" si="37"/>
        <v>23149.814838872546</v>
      </c>
      <c r="BJ51" s="274">
        <f t="shared" si="37"/>
        <v>30700.807402798881</v>
      </c>
      <c r="BK51" s="274">
        <f t="shared" si="37"/>
        <v>316554.58896133909</v>
      </c>
      <c r="BL51" s="298">
        <f t="shared" si="37"/>
        <v>86449.313169924571</v>
      </c>
    </row>
    <row r="52" spans="1:64" s="255" customFormat="1" ht="16.5" customHeight="1" x14ac:dyDescent="0.25">
      <c r="A52" s="1505"/>
      <c r="B52" s="126">
        <v>7.2</v>
      </c>
      <c r="C52" s="131" t="s">
        <v>21</v>
      </c>
      <c r="D52" s="274">
        <f>SUM(E52:O52)</f>
        <v>347901.35850000003</v>
      </c>
      <c r="E52" s="253">
        <v>293232.47399999999</v>
      </c>
      <c r="F52" s="253">
        <v>10307.492999999999</v>
      </c>
      <c r="G52" s="253">
        <v>16018.2765</v>
      </c>
      <c r="H52" s="253">
        <v>4487.3999999999996</v>
      </c>
      <c r="I52" s="253">
        <v>5996.0654999999997</v>
      </c>
      <c r="J52" s="253">
        <v>3021.2999999999997</v>
      </c>
      <c r="K52" s="253">
        <v>190.35</v>
      </c>
      <c r="L52" s="253">
        <v>862.65</v>
      </c>
      <c r="M52" s="253">
        <v>121.5</v>
      </c>
      <c r="N52" s="253">
        <v>12493.3995</v>
      </c>
      <c r="O52" s="254">
        <v>1170.45</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347901.35850000003</v>
      </c>
      <c r="BB52" s="274">
        <f t="shared" si="37"/>
        <v>293232.47399999999</v>
      </c>
      <c r="BC52" s="274">
        <f t="shared" si="37"/>
        <v>10307.492999999999</v>
      </c>
      <c r="BD52" s="274">
        <f t="shared" si="37"/>
        <v>16018.2765</v>
      </c>
      <c r="BE52" s="274">
        <f t="shared" si="37"/>
        <v>4487.3999999999996</v>
      </c>
      <c r="BF52" s="274">
        <f t="shared" si="37"/>
        <v>5996.0654999999997</v>
      </c>
      <c r="BG52" s="274">
        <f t="shared" si="37"/>
        <v>3021.2999999999997</v>
      </c>
      <c r="BH52" s="274">
        <f t="shared" si="37"/>
        <v>190.35</v>
      </c>
      <c r="BI52" s="274">
        <f t="shared" si="37"/>
        <v>862.65</v>
      </c>
      <c r="BJ52" s="274">
        <f t="shared" si="37"/>
        <v>121.5</v>
      </c>
      <c r="BK52" s="274">
        <f t="shared" si="37"/>
        <v>12493.3995</v>
      </c>
      <c r="BL52" s="300">
        <f t="shared" si="37"/>
        <v>1170.45</v>
      </c>
    </row>
    <row r="53" spans="1:64" ht="16.5" customHeight="1" x14ac:dyDescent="0.25">
      <c r="A53" s="1505"/>
      <c r="B53" s="126">
        <v>7.3</v>
      </c>
      <c r="C53" s="131" t="s">
        <v>158</v>
      </c>
      <c r="D53" s="274">
        <f>SUM(E53:O53)</f>
        <v>-4298.3330634675658</v>
      </c>
      <c r="E53" s="253">
        <v>-3715.1319298701592</v>
      </c>
      <c r="F53" s="253">
        <v>-347.43815786389803</v>
      </c>
      <c r="G53" s="253">
        <v>-12.759163429466042</v>
      </c>
      <c r="H53" s="253">
        <v>-6.1257821657406666</v>
      </c>
      <c r="I53" s="253">
        <v>-107.26330819908831</v>
      </c>
      <c r="J53" s="253">
        <v>15.029130586877139</v>
      </c>
      <c r="K53" s="253">
        <v>-4.0998576747169713</v>
      </c>
      <c r="L53" s="253">
        <v>-0.72571383291302727</v>
      </c>
      <c r="M53" s="253">
        <v>-3.8396104003851121</v>
      </c>
      <c r="N53" s="253">
        <v>-113.57780829467934</v>
      </c>
      <c r="O53" s="254">
        <v>-2.4008623233964066</v>
      </c>
      <c r="P53" s="274">
        <f>SUM(Q53:AA53)</f>
        <v>278039.78521653969</v>
      </c>
      <c r="Q53" s="253">
        <v>227471.94384366978</v>
      </c>
      <c r="R53" s="253">
        <v>21273.116171012211</v>
      </c>
      <c r="S53" s="253">
        <v>7723.9737571287396</v>
      </c>
      <c r="T53" s="253">
        <v>3708.3450613069158</v>
      </c>
      <c r="U53" s="253">
        <v>6495.1155538762887</v>
      </c>
      <c r="V53" s="253">
        <v>24.456659285617754</v>
      </c>
      <c r="W53" s="253">
        <v>248.2586990726397</v>
      </c>
      <c r="X53" s="253">
        <v>439.32305057402425</v>
      </c>
      <c r="Y53" s="253">
        <v>2324.3726075083564</v>
      </c>
      <c r="Z53" s="253">
        <v>6877.4775048027204</v>
      </c>
      <c r="AA53" s="254">
        <v>1453.4023083023585</v>
      </c>
      <c r="AB53" s="274">
        <f>SUM(AC53:AM53)</f>
        <v>171185.2281759663</v>
      </c>
      <c r="AC53" s="253">
        <v>139922.55262052632</v>
      </c>
      <c r="AD53" s="253">
        <v>13085.520203259388</v>
      </c>
      <c r="AE53" s="253">
        <v>4824.7057288826036</v>
      </c>
      <c r="AF53" s="253">
        <v>2316.3819847844638</v>
      </c>
      <c r="AG53" s="253">
        <v>3994.5078488038566</v>
      </c>
      <c r="AH53" s="253">
        <v>25.049515825032891</v>
      </c>
      <c r="AI53" s="253">
        <v>152.67955031033497</v>
      </c>
      <c r="AJ53" s="253">
        <v>274.41890736337825</v>
      </c>
      <c r="AK53" s="253">
        <v>1451.8969364898687</v>
      </c>
      <c r="AL53" s="253">
        <v>4229.6611422888454</v>
      </c>
      <c r="AM53" s="254">
        <v>907.85373743220384</v>
      </c>
      <c r="AN53" s="289">
        <f>SUM(AO53:AY53)</f>
        <v>1177960.2317394135</v>
      </c>
      <c r="AO53" s="253">
        <v>963154.08427146811</v>
      </c>
      <c r="AP53" s="253">
        <v>90073.915838047702</v>
      </c>
      <c r="AQ53" s="253">
        <v>32085.629601583048</v>
      </c>
      <c r="AR53" s="253">
        <v>15404.581865925969</v>
      </c>
      <c r="AS53" s="253">
        <v>28479.47366272518</v>
      </c>
      <c r="AT53" s="253">
        <v>0</v>
      </c>
      <c r="AU53" s="253">
        <v>1088.5529322972727</v>
      </c>
      <c r="AV53" s="253">
        <v>1824.9617514748807</v>
      </c>
      <c r="AW53" s="253">
        <v>9655.5168214738187</v>
      </c>
      <c r="AX53" s="253">
        <v>30156.036153524703</v>
      </c>
      <c r="AY53" s="254">
        <v>6037.4788408927034</v>
      </c>
      <c r="AZ53" s="524">
        <v>-58405.780381907076</v>
      </c>
      <c r="BA53" s="296">
        <f>SUM(BB53:BL53)+AZ53</f>
        <v>1564481.131686545</v>
      </c>
      <c r="BB53" s="274">
        <f t="shared" si="37"/>
        <v>1326833.4488057941</v>
      </c>
      <c r="BC53" s="274">
        <f t="shared" si="37"/>
        <v>124085.11405445541</v>
      </c>
      <c r="BD53" s="274">
        <f t="shared" si="37"/>
        <v>44621.549924164923</v>
      </c>
      <c r="BE53" s="274">
        <f t="shared" si="37"/>
        <v>21423.183129851608</v>
      </c>
      <c r="BF53" s="274">
        <f t="shared" si="37"/>
        <v>38861.833757206237</v>
      </c>
      <c r="BG53" s="274">
        <f t="shared" si="37"/>
        <v>64.535305697527775</v>
      </c>
      <c r="BH53" s="274">
        <f t="shared" si="37"/>
        <v>1485.3913240055304</v>
      </c>
      <c r="BI53" s="274">
        <f t="shared" si="37"/>
        <v>2537.9779955793701</v>
      </c>
      <c r="BJ53" s="274">
        <f t="shared" si="37"/>
        <v>13427.946755071658</v>
      </c>
      <c r="BK53" s="274">
        <f t="shared" si="37"/>
        <v>41149.596992321589</v>
      </c>
      <c r="BL53" s="300">
        <f t="shared" si="37"/>
        <v>8396.3340243038692</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8">
        <f>SUM(D51:D54)</f>
        <v>955996.6283402316</v>
      </c>
      <c r="E55" s="278">
        <f t="shared" ref="E55:BL55" si="38">SUM(E51:E54)</f>
        <v>625040.72262653825</v>
      </c>
      <c r="F55" s="278">
        <f t="shared" si="38"/>
        <v>51519.951527445068</v>
      </c>
      <c r="G55" s="278">
        <f t="shared" si="38"/>
        <v>66867.632874053859</v>
      </c>
      <c r="H55" s="278">
        <f t="shared" si="38"/>
        <v>38621.069706930233</v>
      </c>
      <c r="I55" s="278">
        <f t="shared" si="38"/>
        <v>35002.673296562985</v>
      </c>
      <c r="J55" s="278">
        <f t="shared" si="38"/>
        <v>4391.0618831326419</v>
      </c>
      <c r="K55" s="278">
        <f t="shared" si="38"/>
        <v>1380.6103346749464</v>
      </c>
      <c r="L55" s="278">
        <f t="shared" si="38"/>
        <v>4702.6011177628425</v>
      </c>
      <c r="M55" s="275">
        <f t="shared" si="38"/>
        <v>6846.2487727267007</v>
      </c>
      <c r="N55" s="278">
        <f t="shared" si="38"/>
        <v>101155.91290542117</v>
      </c>
      <c r="O55" s="283">
        <f t="shared" si="38"/>
        <v>20468.14329498283</v>
      </c>
      <c r="P55" s="278">
        <f t="shared" si="38"/>
        <v>666380.69385691872</v>
      </c>
      <c r="Q55" s="278">
        <f t="shared" si="38"/>
        <v>428204.28008648992</v>
      </c>
      <c r="R55" s="278">
        <f t="shared" si="38"/>
        <v>48583.11131710936</v>
      </c>
      <c r="S55" s="278">
        <f t="shared" si="38"/>
        <v>50348.73541297661</v>
      </c>
      <c r="T55" s="278">
        <f t="shared" si="38"/>
        <v>32224.270794113741</v>
      </c>
      <c r="U55" s="278">
        <f t="shared" si="38"/>
        <v>15717.4258932263</v>
      </c>
      <c r="V55" s="278">
        <f t="shared" si="38"/>
        <v>1075.3694118313826</v>
      </c>
      <c r="W55" s="278">
        <f t="shared" si="38"/>
        <v>874.71213595716722</v>
      </c>
      <c r="X55" s="278">
        <f t="shared" si="38"/>
        <v>4738.2864323409303</v>
      </c>
      <c r="Y55" s="275">
        <f>SUM(Y51:Y54)</f>
        <v>4166.6100002156518</v>
      </c>
      <c r="Z55" s="278">
        <f>SUM(Z51:Z54)</f>
        <v>63632.248900782477</v>
      </c>
      <c r="AA55" s="284">
        <f t="shared" si="38"/>
        <v>16815.643471875075</v>
      </c>
      <c r="AB55" s="278">
        <f t="shared" si="38"/>
        <v>688916.83372363995</v>
      </c>
      <c r="AC55" s="278">
        <f t="shared" si="38"/>
        <v>417941.9014159448</v>
      </c>
      <c r="AD55" s="278">
        <f t="shared" si="38"/>
        <v>50909.626732838828</v>
      </c>
      <c r="AE55" s="278">
        <f t="shared" si="38"/>
        <v>52055.244281596941</v>
      </c>
      <c r="AF55" s="278">
        <f t="shared" si="38"/>
        <v>37850.656783864426</v>
      </c>
      <c r="AG55" s="278">
        <f t="shared" si="38"/>
        <v>21245.747410726151</v>
      </c>
      <c r="AH55" s="278">
        <f t="shared" si="38"/>
        <v>1401.7822683707977</v>
      </c>
      <c r="AI55" s="278">
        <f t="shared" si="38"/>
        <v>411.09616509792363</v>
      </c>
      <c r="AJ55" s="278">
        <f t="shared" si="38"/>
        <v>6152.4637241725995</v>
      </c>
      <c r="AK55" s="275">
        <f t="shared" si="38"/>
        <v>6061.4621686890978</v>
      </c>
      <c r="AL55" s="278">
        <f t="shared" si="38"/>
        <v>74356.687874731666</v>
      </c>
      <c r="AM55" s="284">
        <f t="shared" si="38"/>
        <v>20530.164897606777</v>
      </c>
      <c r="AN55" s="849">
        <f t="shared" si="38"/>
        <v>3345296.7974291281</v>
      </c>
      <c r="AO55" s="278">
        <f t="shared" si="38"/>
        <v>2600610.9820260894</v>
      </c>
      <c r="AP55" s="278">
        <f t="shared" si="38"/>
        <v>255633.1244730925</v>
      </c>
      <c r="AQ55" s="278">
        <f t="shared" si="38"/>
        <v>123566.82560934038</v>
      </c>
      <c r="AR55" s="278">
        <f t="shared" si="38"/>
        <v>65714.929112885438</v>
      </c>
      <c r="AS55" s="278">
        <f t="shared" si="38"/>
        <v>85899.084143721455</v>
      </c>
      <c r="AT55" s="278">
        <f t="shared" si="38"/>
        <v>2854</v>
      </c>
      <c r="AU55" s="278">
        <f t="shared" si="38"/>
        <v>3629.9459850948597</v>
      </c>
      <c r="AV55" s="275">
        <f t="shared" si="38"/>
        <v>10957.091560175544</v>
      </c>
      <c r="AW55" s="275">
        <f>SUM(AW51:AW54)</f>
        <v>27175.933216239089</v>
      </c>
      <c r="AX55" s="278">
        <f t="shared" si="38"/>
        <v>131052.73577272537</v>
      </c>
      <c r="AY55" s="284">
        <f t="shared" si="38"/>
        <v>38202.145529763766</v>
      </c>
      <c r="AZ55" s="305">
        <f t="shared" si="38"/>
        <v>-59339.574415507072</v>
      </c>
      <c r="BA55" s="297">
        <f t="shared" si="38"/>
        <v>5597251.3789344104</v>
      </c>
      <c r="BB55" s="275">
        <f t="shared" si="38"/>
        <v>4071797.8861550619</v>
      </c>
      <c r="BC55" s="275">
        <f t="shared" si="38"/>
        <v>406645.81405048579</v>
      </c>
      <c r="BD55" s="275">
        <f t="shared" si="38"/>
        <v>292838.43817796779</v>
      </c>
      <c r="BE55" s="275">
        <f t="shared" si="38"/>
        <v>174410.92639779387</v>
      </c>
      <c r="BF55" s="275">
        <f t="shared" si="38"/>
        <v>157864.93074423689</v>
      </c>
      <c r="BG55" s="275">
        <f t="shared" si="38"/>
        <v>9722.2135633348225</v>
      </c>
      <c r="BH55" s="275">
        <f t="shared" si="38"/>
        <v>6296.3646208248974</v>
      </c>
      <c r="BI55" s="275">
        <f t="shared" si="38"/>
        <v>26550.442834451918</v>
      </c>
      <c r="BJ55" s="275">
        <f>SUM(BJ51:BJ54)</f>
        <v>44250.254157870542</v>
      </c>
      <c r="BK55" s="275">
        <f t="shared" si="38"/>
        <v>370197.58545366069</v>
      </c>
      <c r="BL55" s="299">
        <f t="shared" si="38"/>
        <v>96016.097194228438</v>
      </c>
    </row>
    <row r="56" spans="1:64" ht="14.85" customHeight="1" x14ac:dyDescent="0.25">
      <c r="A56" s="1492" t="s">
        <v>29</v>
      </c>
      <c r="B56" s="124">
        <v>8.1</v>
      </c>
      <c r="C56" s="311" t="s">
        <v>22</v>
      </c>
      <c r="D56" s="273">
        <f t="shared" ref="D56:D62" si="39">SUM(E56:O56)</f>
        <v>12900398.126310609</v>
      </c>
      <c r="E56" s="251">
        <v>5188787.8833341394</v>
      </c>
      <c r="F56" s="251">
        <v>890910.00690497586</v>
      </c>
      <c r="G56" s="251">
        <v>3672839.8880701959</v>
      </c>
      <c r="H56" s="251">
        <v>1488926.121148116</v>
      </c>
      <c r="I56" s="251">
        <v>8190.0114128095074</v>
      </c>
      <c r="J56" s="251">
        <v>124183.16183632442</v>
      </c>
      <c r="K56" s="251">
        <v>163.99066371402142</v>
      </c>
      <c r="L56" s="251">
        <v>702783.83582838799</v>
      </c>
      <c r="M56" s="251">
        <v>104383.18736419697</v>
      </c>
      <c r="N56" s="251">
        <v>51967.324752862216</v>
      </c>
      <c r="O56" s="252">
        <v>667262.71499488642</v>
      </c>
      <c r="P56" s="276">
        <f t="shared" ref="P56:P62" si="40">SUM(Q56:AA56)</f>
        <v>14119124.810308751</v>
      </c>
      <c r="Q56" s="251">
        <v>5841346.5450483784</v>
      </c>
      <c r="R56" s="251">
        <v>1160771.9276565481</v>
      </c>
      <c r="S56" s="251">
        <v>3791412.6147624655</v>
      </c>
      <c r="T56" s="251">
        <v>1787235.1932053599</v>
      </c>
      <c r="U56" s="251">
        <v>4663.858458198074</v>
      </c>
      <c r="V56" s="251">
        <v>137859.98882635153</v>
      </c>
      <c r="W56" s="251">
        <v>0</v>
      </c>
      <c r="X56" s="251">
        <v>616569.81509398948</v>
      </c>
      <c r="Y56" s="251">
        <v>147173.1424311662</v>
      </c>
      <c r="Z56" s="251">
        <v>5399.5438548968814</v>
      </c>
      <c r="AA56" s="252">
        <v>626692.1809713993</v>
      </c>
      <c r="AB56" s="273">
        <f t="shared" ref="AB56:AB62" si="41">SUM(AC56:AM56)</f>
        <v>14283221.33727932</v>
      </c>
      <c r="AC56" s="251">
        <v>6450813.7573604183</v>
      </c>
      <c r="AD56" s="251">
        <v>988387.99997844163</v>
      </c>
      <c r="AE56" s="251">
        <v>3513206.8033099873</v>
      </c>
      <c r="AF56" s="251">
        <v>1765198.9167028554</v>
      </c>
      <c r="AG56" s="251">
        <v>10061.175061447329</v>
      </c>
      <c r="AH56" s="251">
        <v>175003.75177214568</v>
      </c>
      <c r="AI56" s="251">
        <v>0</v>
      </c>
      <c r="AJ56" s="251">
        <v>622290.93507074937</v>
      </c>
      <c r="AK56" s="251">
        <v>81558.414002358666</v>
      </c>
      <c r="AL56" s="251">
        <v>3316.8802297219645</v>
      </c>
      <c r="AM56" s="252">
        <v>673382.7037911946</v>
      </c>
      <c r="AN56" s="276">
        <f t="shared" ref="AN56:AN62" si="42">SUM(AO56:AY56)</f>
        <v>21846011.424845465</v>
      </c>
      <c r="AO56" s="251">
        <v>11172833.762777979</v>
      </c>
      <c r="AP56" s="251">
        <v>1292297.3962557625</v>
      </c>
      <c r="AQ56" s="251">
        <v>4916494.8088872777</v>
      </c>
      <c r="AR56" s="251">
        <v>1994084.0198652006</v>
      </c>
      <c r="AS56" s="251">
        <v>120469.79457845478</v>
      </c>
      <c r="AT56" s="251">
        <v>164210.11674452844</v>
      </c>
      <c r="AU56" s="251">
        <v>604.26792640389056</v>
      </c>
      <c r="AV56" s="249">
        <v>1031813.0397782484</v>
      </c>
      <c r="AW56" s="251">
        <v>213159.43072369794</v>
      </c>
      <c r="AX56" s="251">
        <v>9049.5466792209845</v>
      </c>
      <c r="AY56" s="252">
        <v>930995.24062869349</v>
      </c>
      <c r="AZ56" s="854">
        <v>-4811.9996642273672</v>
      </c>
      <c r="BA56" s="294">
        <f t="shared" ref="BA56:BA62" si="43">SUM(BB56:BL56)+AZ56</f>
        <v>63143943.699079916</v>
      </c>
      <c r="BB56" s="273">
        <f t="shared" ref="BB56:BL62" si="44">E56+Q56+AC56+AO56</f>
        <v>28653781.948520914</v>
      </c>
      <c r="BC56" s="273">
        <f t="shared" si="44"/>
        <v>4332367.3307957286</v>
      </c>
      <c r="BD56" s="273">
        <f t="shared" si="44"/>
        <v>15893954.115029927</v>
      </c>
      <c r="BE56" s="273">
        <f t="shared" si="44"/>
        <v>7035444.2509215316</v>
      </c>
      <c r="BF56" s="273">
        <f t="shared" si="44"/>
        <v>143384.83951090969</v>
      </c>
      <c r="BG56" s="273">
        <f t="shared" si="44"/>
        <v>601257.01917935011</v>
      </c>
      <c r="BH56" s="273">
        <f t="shared" si="44"/>
        <v>768.25859011791204</v>
      </c>
      <c r="BI56" s="273">
        <f t="shared" si="44"/>
        <v>2973457.6257713754</v>
      </c>
      <c r="BJ56" s="273">
        <f t="shared" si="44"/>
        <v>546274.1745214198</v>
      </c>
      <c r="BK56" s="273">
        <f t="shared" si="44"/>
        <v>69733.295516702055</v>
      </c>
      <c r="BL56" s="298">
        <f t="shared" si="44"/>
        <v>2898332.8403861737</v>
      </c>
    </row>
    <row r="57" spans="1:64" ht="14.85" customHeight="1" x14ac:dyDescent="0.25">
      <c r="A57" s="1493"/>
      <c r="B57" s="126" t="s">
        <v>115</v>
      </c>
      <c r="C57" s="131" t="s">
        <v>446</v>
      </c>
      <c r="D57" s="274">
        <f t="shared" si="39"/>
        <v>209502</v>
      </c>
      <c r="E57" s="253">
        <v>57955.68</v>
      </c>
      <c r="F57" s="253">
        <v>8016</v>
      </c>
      <c r="G57" s="253">
        <v>38117.040000000001</v>
      </c>
      <c r="H57" s="253">
        <v>21163.200000000001</v>
      </c>
      <c r="I57" s="253">
        <v>0</v>
      </c>
      <c r="J57" s="253">
        <v>0</v>
      </c>
      <c r="K57" s="253">
        <v>0</v>
      </c>
      <c r="L57" s="253">
        <v>57955.68</v>
      </c>
      <c r="M57" s="253">
        <v>0</v>
      </c>
      <c r="N57" s="253">
        <v>0</v>
      </c>
      <c r="O57" s="254">
        <v>26294.400000000001</v>
      </c>
      <c r="P57" s="274">
        <f t="shared" si="40"/>
        <v>288620.88</v>
      </c>
      <c r="Q57" s="253">
        <v>198836.88</v>
      </c>
      <c r="R57" s="253">
        <v>16032</v>
      </c>
      <c r="S57" s="253">
        <v>26294.400000000001</v>
      </c>
      <c r="T57" s="253">
        <v>8016</v>
      </c>
      <c r="U57" s="253">
        <v>0</v>
      </c>
      <c r="V57" s="253">
        <v>0</v>
      </c>
      <c r="W57" s="253">
        <v>0</v>
      </c>
      <c r="X57" s="253">
        <v>0</v>
      </c>
      <c r="Y57" s="253">
        <v>0</v>
      </c>
      <c r="Z57" s="253">
        <v>0</v>
      </c>
      <c r="AA57" s="254">
        <v>39441.600000000006</v>
      </c>
      <c r="AB57" s="274">
        <f t="shared" si="41"/>
        <v>108087.20000000001</v>
      </c>
      <c r="AC57" s="253">
        <v>68007.200000000012</v>
      </c>
      <c r="AD57" s="253">
        <v>24048</v>
      </c>
      <c r="AE57" s="253">
        <v>0</v>
      </c>
      <c r="AF57" s="253">
        <v>16032</v>
      </c>
      <c r="AG57" s="253">
        <v>0</v>
      </c>
      <c r="AH57" s="253">
        <v>0</v>
      </c>
      <c r="AI57" s="253">
        <v>0</v>
      </c>
      <c r="AJ57" s="253">
        <v>0</v>
      </c>
      <c r="AK57" s="253">
        <v>0</v>
      </c>
      <c r="AL57" s="253">
        <v>0</v>
      </c>
      <c r="AM57" s="254">
        <v>0</v>
      </c>
      <c r="AN57" s="289">
        <f t="shared" si="42"/>
        <v>185447.24</v>
      </c>
      <c r="AO57" s="253">
        <v>122002.22</v>
      </c>
      <c r="AP57" s="253">
        <v>15418.4</v>
      </c>
      <c r="AQ57" s="253">
        <v>0</v>
      </c>
      <c r="AR57" s="253">
        <v>24013.310000000005</v>
      </c>
      <c r="AS57" s="253">
        <v>0</v>
      </c>
      <c r="AT57" s="253">
        <v>0</v>
      </c>
      <c r="AU57" s="253">
        <v>0</v>
      </c>
      <c r="AV57" s="253">
        <v>0</v>
      </c>
      <c r="AW57" s="253">
        <v>0</v>
      </c>
      <c r="AX57" s="253">
        <v>0</v>
      </c>
      <c r="AY57" s="254">
        <v>24013.31</v>
      </c>
      <c r="AZ57" s="524">
        <v>0</v>
      </c>
      <c r="BA57" s="296">
        <f t="shared" si="43"/>
        <v>791657.32000000007</v>
      </c>
      <c r="BB57" s="274">
        <f t="shared" si="44"/>
        <v>446801.98</v>
      </c>
      <c r="BC57" s="274">
        <f t="shared" si="44"/>
        <v>63514.400000000001</v>
      </c>
      <c r="BD57" s="274">
        <f t="shared" si="44"/>
        <v>64411.44</v>
      </c>
      <c r="BE57" s="274">
        <f t="shared" si="44"/>
        <v>69224.510000000009</v>
      </c>
      <c r="BF57" s="274">
        <f t="shared" si="44"/>
        <v>0</v>
      </c>
      <c r="BG57" s="274">
        <f t="shared" si="44"/>
        <v>0</v>
      </c>
      <c r="BH57" s="274">
        <f t="shared" si="44"/>
        <v>0</v>
      </c>
      <c r="BI57" s="274">
        <f t="shared" si="44"/>
        <v>57955.68</v>
      </c>
      <c r="BJ57" s="274">
        <f t="shared" si="44"/>
        <v>0</v>
      </c>
      <c r="BK57" s="274">
        <f t="shared" si="44"/>
        <v>0</v>
      </c>
      <c r="BL57" s="300">
        <f t="shared" si="44"/>
        <v>89749.31</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-41613.730380041132</v>
      </c>
      <c r="E59" s="253">
        <v>-19118.712745283661</v>
      </c>
      <c r="F59" s="253">
        <v>-3282.66502445077</v>
      </c>
      <c r="G59" s="253">
        <v>-9864.9358226592776</v>
      </c>
      <c r="H59" s="253">
        <v>-3999.1290329632948</v>
      </c>
      <c r="I59" s="253">
        <v>-188.46588167740026</v>
      </c>
      <c r="J59" s="253">
        <v>0</v>
      </c>
      <c r="K59" s="253">
        <v>-3.7736998724306852</v>
      </c>
      <c r="L59" s="253">
        <v>-1887.6176607012658</v>
      </c>
      <c r="M59" s="253">
        <v>-280.36437081211028</v>
      </c>
      <c r="N59" s="253">
        <v>-1195.8551929055493</v>
      </c>
      <c r="O59" s="254">
        <v>-1792.2109487153712</v>
      </c>
      <c r="P59" s="274">
        <f t="shared" si="40"/>
        <v>-38431.024708935489</v>
      </c>
      <c r="Q59" s="253">
        <v>-17915.239830621849</v>
      </c>
      <c r="R59" s="253">
        <v>-3560.0537157392823</v>
      </c>
      <c r="S59" s="253">
        <v>-8985.0482724971553</v>
      </c>
      <c r="T59" s="253">
        <v>-4235.4647507185146</v>
      </c>
      <c r="U59" s="253">
        <v>-203.96637096680425</v>
      </c>
      <c r="V59" s="253">
        <v>0</v>
      </c>
      <c r="W59" s="253">
        <v>0</v>
      </c>
      <c r="X59" s="253">
        <v>-1461.172949209913</v>
      </c>
      <c r="Y59" s="253">
        <v>-348.77707164087548</v>
      </c>
      <c r="Z59" s="253">
        <v>-236.1403920874848</v>
      </c>
      <c r="AA59" s="254">
        <v>-1485.1613554536118</v>
      </c>
      <c r="AB59" s="274">
        <f t="shared" si="41"/>
        <v>-53840.862440070829</v>
      </c>
      <c r="AC59" s="253">
        <v>-25736.999147333059</v>
      </c>
      <c r="AD59" s="253">
        <v>-3943.4003320362958</v>
      </c>
      <c r="AE59" s="253">
        <v>-12258.082506897728</v>
      </c>
      <c r="AF59" s="253">
        <v>-6159.032238479037</v>
      </c>
      <c r="AG59" s="253">
        <v>-705.42851380344166</v>
      </c>
      <c r="AH59" s="253">
        <v>0</v>
      </c>
      <c r="AI59" s="253">
        <v>0</v>
      </c>
      <c r="AJ59" s="253">
        <v>-2171.2623402086469</v>
      </c>
      <c r="AK59" s="253">
        <v>-284.56900602341881</v>
      </c>
      <c r="AL59" s="253">
        <v>-232.55950489148864</v>
      </c>
      <c r="AM59" s="254">
        <v>-2349.5288503977126</v>
      </c>
      <c r="AN59" s="289">
        <f t="shared" si="42"/>
        <v>153289.96598716843</v>
      </c>
      <c r="AO59" s="253">
        <v>178752.9609161565</v>
      </c>
      <c r="AP59" s="253">
        <v>20675.326499042221</v>
      </c>
      <c r="AQ59" s="253">
        <v>-23938.802556501756</v>
      </c>
      <c r="AR59" s="253">
        <v>-9709.3530021304305</v>
      </c>
      <c r="AS59" s="253">
        <v>-1754.60219598962</v>
      </c>
      <c r="AT59" s="253">
        <v>0</v>
      </c>
      <c r="AU59" s="253">
        <v>-8.800959894921073</v>
      </c>
      <c r="AV59" s="253">
        <v>-5023.9793988647925</v>
      </c>
      <c r="AW59" s="253">
        <v>-1037.8901480637996</v>
      </c>
      <c r="AX59" s="253">
        <v>-131.80361543433273</v>
      </c>
      <c r="AY59" s="254">
        <v>-4533.0895511506096</v>
      </c>
      <c r="AZ59" s="524">
        <v>0</v>
      </c>
      <c r="BA59" s="296">
        <f t="shared" si="43"/>
        <v>19404.348458121014</v>
      </c>
      <c r="BB59" s="274">
        <f t="shared" si="44"/>
        <v>115982.00919291793</v>
      </c>
      <c r="BC59" s="274">
        <f t="shared" si="44"/>
        <v>9889.207426815874</v>
      </c>
      <c r="BD59" s="274">
        <f t="shared" si="44"/>
        <v>-55046.869158555914</v>
      </c>
      <c r="BE59" s="274">
        <f t="shared" si="44"/>
        <v>-24102.979024291279</v>
      </c>
      <c r="BF59" s="274">
        <f t="shared" si="44"/>
        <v>-2852.4629624372665</v>
      </c>
      <c r="BG59" s="274">
        <f t="shared" si="44"/>
        <v>0</v>
      </c>
      <c r="BH59" s="274">
        <f t="shared" si="44"/>
        <v>-12.574659767351758</v>
      </c>
      <c r="BI59" s="274">
        <f t="shared" si="44"/>
        <v>-10544.032348984618</v>
      </c>
      <c r="BJ59" s="274">
        <f t="shared" si="44"/>
        <v>-1951.6005965402042</v>
      </c>
      <c r="BK59" s="274">
        <f t="shared" si="44"/>
        <v>-1796.3587053188553</v>
      </c>
      <c r="BL59" s="300">
        <f t="shared" si="44"/>
        <v>-10159.990705717304</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4">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13068286.395930568</v>
      </c>
      <c r="E63" s="275">
        <f t="shared" ref="E63:BL63" si="45">SUM(E56:E62)</f>
        <v>5227624.8505888553</v>
      </c>
      <c r="F63" s="275">
        <f t="shared" si="45"/>
        <v>895643.34188052511</v>
      </c>
      <c r="G63" s="275">
        <f t="shared" si="45"/>
        <v>3701091.9922475368</v>
      </c>
      <c r="H63" s="275">
        <f t="shared" si="45"/>
        <v>1506090.1921151527</v>
      </c>
      <c r="I63" s="275">
        <f t="shared" si="45"/>
        <v>8001.5455311321075</v>
      </c>
      <c r="J63" s="275">
        <f t="shared" si="45"/>
        <v>124183.16183632442</v>
      </c>
      <c r="K63" s="275">
        <f t="shared" si="45"/>
        <v>160.21696384159074</v>
      </c>
      <c r="L63" s="275">
        <f t="shared" si="45"/>
        <v>758851.89816768677</v>
      </c>
      <c r="M63" s="275">
        <f>SUM(M56:M62)</f>
        <v>104102.82299338486</v>
      </c>
      <c r="N63" s="275">
        <f t="shared" si="45"/>
        <v>50771.469559956669</v>
      </c>
      <c r="O63" s="283">
        <f t="shared" si="45"/>
        <v>691764.90404617111</v>
      </c>
      <c r="P63" s="275">
        <f t="shared" si="45"/>
        <v>14369314.665599816</v>
      </c>
      <c r="Q63" s="275">
        <f t="shared" si="45"/>
        <v>6022268.1852177568</v>
      </c>
      <c r="R63" s="275">
        <f t="shared" si="45"/>
        <v>1173243.8739408089</v>
      </c>
      <c r="S63" s="275">
        <f t="shared" si="45"/>
        <v>3808721.9664899684</v>
      </c>
      <c r="T63" s="275">
        <f t="shared" si="45"/>
        <v>1791015.7284546413</v>
      </c>
      <c r="U63" s="275">
        <f t="shared" si="45"/>
        <v>4459.8920872312701</v>
      </c>
      <c r="V63" s="275">
        <f t="shared" si="45"/>
        <v>137859.98882635153</v>
      </c>
      <c r="W63" s="275">
        <f t="shared" si="45"/>
        <v>0</v>
      </c>
      <c r="X63" s="275">
        <f t="shared" si="45"/>
        <v>615108.64214477956</v>
      </c>
      <c r="Y63" s="275">
        <f>SUM(Y56:Y62)</f>
        <v>146824.36535952531</v>
      </c>
      <c r="Z63" s="275">
        <f t="shared" si="45"/>
        <v>5163.4034628093968</v>
      </c>
      <c r="AA63" s="283">
        <f t="shared" si="45"/>
        <v>664648.61961594562</v>
      </c>
      <c r="AB63" s="275">
        <f t="shared" si="45"/>
        <v>14337467.674839249</v>
      </c>
      <c r="AC63" s="275">
        <f t="shared" si="45"/>
        <v>6493083.9582130853</v>
      </c>
      <c r="AD63" s="275">
        <f t="shared" si="45"/>
        <v>1008492.5996464053</v>
      </c>
      <c r="AE63" s="275">
        <f t="shared" si="45"/>
        <v>3500948.7208030894</v>
      </c>
      <c r="AF63" s="275">
        <f t="shared" si="45"/>
        <v>1775071.8844643764</v>
      </c>
      <c r="AG63" s="275">
        <f t="shared" si="45"/>
        <v>9355.7465476438883</v>
      </c>
      <c r="AH63" s="275">
        <f t="shared" si="45"/>
        <v>175003.75177214568</v>
      </c>
      <c r="AI63" s="275">
        <f t="shared" si="45"/>
        <v>0</v>
      </c>
      <c r="AJ63" s="275">
        <f t="shared" si="45"/>
        <v>620119.67273054074</v>
      </c>
      <c r="AK63" s="275">
        <f>SUM(AK56:AK62)</f>
        <v>81273.844996335247</v>
      </c>
      <c r="AL63" s="275">
        <f t="shared" si="45"/>
        <v>3084.3207248304757</v>
      </c>
      <c r="AM63" s="283">
        <f t="shared" si="45"/>
        <v>671033.17494079692</v>
      </c>
      <c r="AN63" s="277">
        <f t="shared" si="45"/>
        <v>22184748.630832631</v>
      </c>
      <c r="AO63" s="275">
        <f t="shared" si="45"/>
        <v>11473588.943694135</v>
      </c>
      <c r="AP63" s="275">
        <f t="shared" si="45"/>
        <v>1328391.1227548048</v>
      </c>
      <c r="AQ63" s="275">
        <f t="shared" si="45"/>
        <v>4892556.006330776</v>
      </c>
      <c r="AR63" s="275">
        <f t="shared" si="45"/>
        <v>2008387.9768630702</v>
      </c>
      <c r="AS63" s="275">
        <f t="shared" si="45"/>
        <v>118715.19238246516</v>
      </c>
      <c r="AT63" s="275">
        <f t="shared" si="45"/>
        <v>164210.11674452844</v>
      </c>
      <c r="AU63" s="275">
        <f t="shared" si="45"/>
        <v>595.46696650896945</v>
      </c>
      <c r="AV63" s="275">
        <f t="shared" si="45"/>
        <v>1026789.0603793836</v>
      </c>
      <c r="AW63" s="275">
        <f>SUM(AW56:AW62)</f>
        <v>212121.54057563414</v>
      </c>
      <c r="AX63" s="275">
        <f t="shared" si="45"/>
        <v>8917.743063786651</v>
      </c>
      <c r="AY63" s="283">
        <f t="shared" si="45"/>
        <v>950475.46107754298</v>
      </c>
      <c r="AZ63" s="299">
        <f t="shared" si="45"/>
        <v>-4811.9996642273672</v>
      </c>
      <c r="BA63" s="297">
        <f t="shared" si="45"/>
        <v>63955005.367538035</v>
      </c>
      <c r="BB63" s="275">
        <f t="shared" si="45"/>
        <v>29216565.937713832</v>
      </c>
      <c r="BC63" s="275">
        <f t="shared" si="45"/>
        <v>4405770.9382225452</v>
      </c>
      <c r="BD63" s="275">
        <f t="shared" si="45"/>
        <v>15903318.68587137</v>
      </c>
      <c r="BE63" s="275">
        <f t="shared" si="45"/>
        <v>7080565.7818972403</v>
      </c>
      <c r="BF63" s="275">
        <f t="shared" si="45"/>
        <v>140532.37654847241</v>
      </c>
      <c r="BG63" s="275">
        <f t="shared" si="45"/>
        <v>601257.01917935011</v>
      </c>
      <c r="BH63" s="275">
        <f t="shared" si="45"/>
        <v>755.68393035056033</v>
      </c>
      <c r="BI63" s="275">
        <f t="shared" si="45"/>
        <v>3020869.2734223912</v>
      </c>
      <c r="BJ63" s="275">
        <f>SUM(BJ56:BJ62)</f>
        <v>544322.57392487954</v>
      </c>
      <c r="BK63" s="275">
        <f t="shared" si="45"/>
        <v>67936.936811383202</v>
      </c>
      <c r="BL63" s="299">
        <f t="shared" si="45"/>
        <v>2977922.1596804564</v>
      </c>
    </row>
    <row r="64" spans="1:64" ht="24.75" customHeight="1" x14ac:dyDescent="0.25">
      <c r="A64" s="1492" t="s">
        <v>3</v>
      </c>
      <c r="B64" s="124">
        <v>9.1</v>
      </c>
      <c r="C64" s="131" t="s">
        <v>188</v>
      </c>
      <c r="D64" s="273">
        <f>SUM(E64:M64)</f>
        <v>1326362.3700885375</v>
      </c>
      <c r="E64" s="251">
        <v>91549.267015302845</v>
      </c>
      <c r="F64" s="251">
        <v>4463.7233046880847</v>
      </c>
      <c r="G64" s="251">
        <v>61579.850693410219</v>
      </c>
      <c r="H64" s="251">
        <v>35186.513169837359</v>
      </c>
      <c r="I64" s="251">
        <v>27356.877331309632</v>
      </c>
      <c r="J64" s="251">
        <v>12356.17076862397</v>
      </c>
      <c r="K64" s="251">
        <v>32.526369001265124</v>
      </c>
      <c r="L64" s="251">
        <v>386.20236209172458</v>
      </c>
      <c r="M64" s="251">
        <v>1093451.2390742723</v>
      </c>
      <c r="N64" s="301"/>
      <c r="O64" s="1119"/>
      <c r="P64" s="273">
        <f>SUM(Q64:Y64)</f>
        <v>1437127.1476626061</v>
      </c>
      <c r="Q64" s="251">
        <v>83835.862857626984</v>
      </c>
      <c r="R64" s="251">
        <v>36854.99714541225</v>
      </c>
      <c r="S64" s="251">
        <v>120841.84085731843</v>
      </c>
      <c r="T64" s="251">
        <v>39853.595029087919</v>
      </c>
      <c r="U64" s="251">
        <v>25819.278011286027</v>
      </c>
      <c r="V64" s="251">
        <v>12655.890768623969</v>
      </c>
      <c r="W64" s="251">
        <v>32.67660889912618</v>
      </c>
      <c r="X64" s="251">
        <v>479.26642649410371</v>
      </c>
      <c r="Y64" s="251">
        <v>1116753.7399578572</v>
      </c>
      <c r="Z64" s="301"/>
      <c r="AA64" s="1119"/>
      <c r="AB64" s="273">
        <f>SUM(AC64:AK64)</f>
        <v>1749961.3638849291</v>
      </c>
      <c r="AC64" s="251">
        <v>113868.14928723633</v>
      </c>
      <c r="AD64" s="251">
        <v>22535.347966299723</v>
      </c>
      <c r="AE64" s="251">
        <v>371515.36921394081</v>
      </c>
      <c r="AF64" s="251">
        <v>36150.933786373527</v>
      </c>
      <c r="AG64" s="251">
        <v>26296.814250153315</v>
      </c>
      <c r="AH64" s="251">
        <v>40500.870768623965</v>
      </c>
      <c r="AI64" s="251">
        <v>33.062511059900487</v>
      </c>
      <c r="AJ64" s="251">
        <v>865.34623884352527</v>
      </c>
      <c r="AK64" s="251">
        <v>1138195.469862398</v>
      </c>
      <c r="AL64" s="301"/>
      <c r="AM64" s="1119"/>
      <c r="AN64" s="276">
        <f>SUM(AO64:AW64)</f>
        <v>2942096.0077299229</v>
      </c>
      <c r="AO64" s="251">
        <v>206654.5295391109</v>
      </c>
      <c r="AP64" s="251">
        <v>44086.500046758702</v>
      </c>
      <c r="AQ64" s="251">
        <v>629220.96660664841</v>
      </c>
      <c r="AR64" s="251">
        <v>78364.145550615591</v>
      </c>
      <c r="AS64" s="251">
        <v>30726.912692637186</v>
      </c>
      <c r="AT64" s="251">
        <v>46372.47</v>
      </c>
      <c r="AU64" s="251">
        <v>14.75431931960677</v>
      </c>
      <c r="AV64" s="249">
        <v>1502.8467935532083</v>
      </c>
      <c r="AW64" s="251">
        <v>1905152.8821812794</v>
      </c>
      <c r="AX64" s="301"/>
      <c r="AY64" s="1119"/>
      <c r="AZ64" s="854">
        <v>169248.62123901991</v>
      </c>
      <c r="BA64" s="294">
        <f>SUM(BB64:BJ64)+AZ64</f>
        <v>7624795.5106050149</v>
      </c>
      <c r="BB64" s="274">
        <f t="shared" ref="BB64:BJ71" si="46">E64+Q64+AC64+AO64</f>
        <v>495907.80869927705</v>
      </c>
      <c r="BC64" s="274">
        <f t="shared" si="46"/>
        <v>107940.56846315876</v>
      </c>
      <c r="BD64" s="274">
        <f t="shared" si="46"/>
        <v>1183158.0273713178</v>
      </c>
      <c r="BE64" s="274">
        <f t="shared" si="46"/>
        <v>189555.18753591439</v>
      </c>
      <c r="BF64" s="274">
        <f t="shared" si="46"/>
        <v>110199.88228538615</v>
      </c>
      <c r="BG64" s="274">
        <f t="shared" si="46"/>
        <v>111885.4023058719</v>
      </c>
      <c r="BH64" s="274">
        <f t="shared" si="46"/>
        <v>113.01980827989856</v>
      </c>
      <c r="BI64" s="274">
        <f t="shared" si="46"/>
        <v>3233.6618209825619</v>
      </c>
      <c r="BJ64" s="274">
        <f>M64+Y64+AK64+AW64</f>
        <v>5253553.3310758071</v>
      </c>
      <c r="BK64" s="301"/>
      <c r="BL64" s="302"/>
    </row>
    <row r="65" spans="1:64" x14ac:dyDescent="0.25">
      <c r="A65" s="1493"/>
      <c r="B65" s="126" t="s">
        <v>109</v>
      </c>
      <c r="C65" s="131" t="s">
        <v>189</v>
      </c>
      <c r="D65" s="274">
        <f>SUM(E65:M65)</f>
        <v>300484.72862750763</v>
      </c>
      <c r="E65" s="253">
        <v>32895.805410697889</v>
      </c>
      <c r="F65" s="253">
        <v>610.96307191543656</v>
      </c>
      <c r="G65" s="253">
        <v>121747.36544152882</v>
      </c>
      <c r="H65" s="253">
        <v>91514.883896781699</v>
      </c>
      <c r="I65" s="253">
        <v>53127.60483124337</v>
      </c>
      <c r="J65" s="253">
        <v>130.55105026742194</v>
      </c>
      <c r="K65" s="253">
        <v>7.2486745924375589</v>
      </c>
      <c r="L65" s="253">
        <v>71.581657363434985</v>
      </c>
      <c r="M65" s="253">
        <v>378.72459311711498</v>
      </c>
      <c r="N65" s="303"/>
      <c r="O65" s="375"/>
      <c r="P65" s="274">
        <f>SUM(Q65:Y65)</f>
        <v>426082.63895972667</v>
      </c>
      <c r="Q65" s="253">
        <v>46511.221992252475</v>
      </c>
      <c r="R65" s="253">
        <v>612.67322819760523</v>
      </c>
      <c r="S65" s="253">
        <v>175805.28242636641</v>
      </c>
      <c r="T65" s="253">
        <v>104328.89595717215</v>
      </c>
      <c r="U65" s="253">
        <v>93821.900804213932</v>
      </c>
      <c r="V65" s="253">
        <v>130.55105026742194</v>
      </c>
      <c r="W65" s="253">
        <v>7.2821563539693637</v>
      </c>
      <c r="X65" s="253">
        <v>4485.2530189724303</v>
      </c>
      <c r="Y65" s="253">
        <v>379.57832593027314</v>
      </c>
      <c r="Z65" s="303"/>
      <c r="AA65" s="375"/>
      <c r="AB65" s="274">
        <f>SUM(AC65:AK65)</f>
        <v>357192.62094252871</v>
      </c>
      <c r="AC65" s="253">
        <v>23958.332413795331</v>
      </c>
      <c r="AD65" s="253">
        <v>617.06588962740034</v>
      </c>
      <c r="AE65" s="253">
        <v>153495.59942931635</v>
      </c>
      <c r="AF65" s="253">
        <v>61788.834508856926</v>
      </c>
      <c r="AG65" s="253">
        <v>104044.81080482587</v>
      </c>
      <c r="AH65" s="253">
        <v>130.55105026742194</v>
      </c>
      <c r="AI65" s="253">
        <v>12703.498156706111</v>
      </c>
      <c r="AJ65" s="253">
        <v>72.157488061292455</v>
      </c>
      <c r="AK65" s="253">
        <v>381.77120107204365</v>
      </c>
      <c r="AL65" s="303"/>
      <c r="AM65" s="375"/>
      <c r="AN65" s="289">
        <f>SUM(AO65:AW65)</f>
        <v>395927.51899025484</v>
      </c>
      <c r="AO65" s="253">
        <v>19522.824977003809</v>
      </c>
      <c r="AP65" s="253">
        <v>167.94601322800551</v>
      </c>
      <c r="AQ65" s="253">
        <v>176777.69628764232</v>
      </c>
      <c r="AR65" s="253">
        <v>91120.271232665225</v>
      </c>
      <c r="AS65" s="253">
        <v>95769.934984755251</v>
      </c>
      <c r="AT65" s="253">
        <v>0</v>
      </c>
      <c r="AU65" s="253">
        <v>12469.158078653249</v>
      </c>
      <c r="AV65" s="253">
        <v>15.8465277129088</v>
      </c>
      <c r="AW65" s="253">
        <v>83.840888594123498</v>
      </c>
      <c r="AX65" s="303"/>
      <c r="AY65" s="375"/>
      <c r="AZ65" s="524">
        <v>13886.054212232859</v>
      </c>
      <c r="BA65" s="296">
        <f>SUM(BB65:BJ65)+AZ65</f>
        <v>1493573.5617322505</v>
      </c>
      <c r="BB65" s="274">
        <f t="shared" si="46"/>
        <v>122888.1847937495</v>
      </c>
      <c r="BC65" s="274">
        <f t="shared" si="46"/>
        <v>2008.6482029684475</v>
      </c>
      <c r="BD65" s="274">
        <f t="shared" si="46"/>
        <v>627825.9435848539</v>
      </c>
      <c r="BE65" s="274">
        <f t="shared" si="46"/>
        <v>348752.88559547602</v>
      </c>
      <c r="BF65" s="274">
        <f t="shared" si="46"/>
        <v>346764.25142503838</v>
      </c>
      <c r="BG65" s="274">
        <f t="shared" si="46"/>
        <v>391.65315080226583</v>
      </c>
      <c r="BH65" s="274">
        <f t="shared" si="46"/>
        <v>25187.187066305767</v>
      </c>
      <c r="BI65" s="274">
        <f t="shared" si="46"/>
        <v>4644.8386921100664</v>
      </c>
      <c r="BJ65" s="274">
        <f t="shared" si="46"/>
        <v>1223.9150087135552</v>
      </c>
      <c r="BK65" s="303"/>
      <c r="BL65" s="304"/>
    </row>
    <row r="66" spans="1:64" x14ac:dyDescent="0.25">
      <c r="A66" s="1493"/>
      <c r="B66" s="126" t="s">
        <v>1324</v>
      </c>
      <c r="C66" s="131" t="s">
        <v>1325</v>
      </c>
      <c r="D66" s="274">
        <f>SUM(E66:M66)</f>
        <v>241111.11355374669</v>
      </c>
      <c r="E66" s="253">
        <v>25052.490829733088</v>
      </c>
      <c r="F66" s="253">
        <v>3746.789738971001</v>
      </c>
      <c r="G66" s="253">
        <v>78729.788844824405</v>
      </c>
      <c r="H66" s="253">
        <v>14124.903764010054</v>
      </c>
      <c r="I66" s="253">
        <v>118596.75963338889</v>
      </c>
      <c r="J66" s="253">
        <v>138.04412214675736</v>
      </c>
      <c r="K66" s="253">
        <v>7.6647175092872342</v>
      </c>
      <c r="L66" s="253">
        <v>314.21013831986909</v>
      </c>
      <c r="M66" s="253">
        <v>400.46176484331403</v>
      </c>
      <c r="N66" s="303"/>
      <c r="O66" s="375"/>
      <c r="P66" s="274">
        <f>SUM(Q66:Y66)</f>
        <v>273491.52308131056</v>
      </c>
      <c r="Q66" s="253">
        <v>6927.2869828517078</v>
      </c>
      <c r="R66" s="253">
        <v>647.83805090891451</v>
      </c>
      <c r="S66" s="253">
        <v>85841.278660457043</v>
      </c>
      <c r="T66" s="253">
        <v>640.34400084098331</v>
      </c>
      <c r="U66" s="253">
        <v>178811.80588346114</v>
      </c>
      <c r="V66" s="253">
        <v>138.04412214675736</v>
      </c>
      <c r="W66" s="253">
        <v>7.7001209807194249</v>
      </c>
      <c r="X66" s="253">
        <v>75.860761395028533</v>
      </c>
      <c r="Y66" s="253">
        <v>401.36449826827601</v>
      </c>
      <c r="Z66" s="303"/>
      <c r="AA66" s="375"/>
      <c r="AB66" s="274">
        <f>SUM(AC66:AK66)</f>
        <v>301790.83585695294</v>
      </c>
      <c r="AC66" s="253">
        <v>83024.713305684549</v>
      </c>
      <c r="AD66" s="253">
        <v>652.48283231604887</v>
      </c>
      <c r="AE66" s="253">
        <v>70017.073906207617</v>
      </c>
      <c r="AF66" s="253">
        <v>13737.89335442811</v>
      </c>
      <c r="AG66" s="253">
        <v>130456.48502448428</v>
      </c>
      <c r="AH66" s="253">
        <v>138.04412214675736</v>
      </c>
      <c r="AI66" s="253">
        <v>3284.1610573852236</v>
      </c>
      <c r="AJ66" s="253">
        <v>76.299019236782911</v>
      </c>
      <c r="AK66" s="253">
        <v>403.68323506359923</v>
      </c>
      <c r="AL66" s="303"/>
      <c r="AM66" s="375"/>
      <c r="AN66" s="289">
        <f>SUM(AO66:AW66)</f>
        <v>426044.55757038365</v>
      </c>
      <c r="AO66" s="253">
        <v>15470.178223358782</v>
      </c>
      <c r="AP66" s="253">
        <v>177.58539603180125</v>
      </c>
      <c r="AQ66" s="253">
        <v>88437.117096870279</v>
      </c>
      <c r="AR66" s="253">
        <v>18062.81855528328</v>
      </c>
      <c r="AS66" s="253">
        <v>303787.97245092556</v>
      </c>
      <c r="AT66" s="253">
        <v>0</v>
      </c>
      <c r="AU66" s="253">
        <v>3.4768003038459767</v>
      </c>
      <c r="AV66" s="253">
        <v>16.75605062327589</v>
      </c>
      <c r="AW66" s="253">
        <v>88.652996986788708</v>
      </c>
      <c r="AX66" s="303"/>
      <c r="AY66" s="375"/>
      <c r="AZ66" s="524">
        <v>112833.06988017133</v>
      </c>
      <c r="BA66" s="296">
        <f>SUM(BB66:BJ66)+AZ66</f>
        <v>1355271.099942565</v>
      </c>
      <c r="BB66" s="274">
        <f t="shared" si="46"/>
        <v>130474.66934162813</v>
      </c>
      <c r="BC66" s="274">
        <f t="shared" si="46"/>
        <v>5224.6960182277653</v>
      </c>
      <c r="BD66" s="274">
        <f t="shared" si="46"/>
        <v>323025.25850835931</v>
      </c>
      <c r="BE66" s="274">
        <f t="shared" si="46"/>
        <v>46565.959674562429</v>
      </c>
      <c r="BF66" s="274">
        <f t="shared" si="46"/>
        <v>731653.02299225982</v>
      </c>
      <c r="BG66" s="274">
        <f t="shared" si="46"/>
        <v>414.13236644027211</v>
      </c>
      <c r="BH66" s="274">
        <f t="shared" si="46"/>
        <v>3303.0026961790763</v>
      </c>
      <c r="BI66" s="274">
        <f t="shared" si="46"/>
        <v>483.1259695749564</v>
      </c>
      <c r="BJ66" s="274">
        <f t="shared" si="46"/>
        <v>1294.1624951619779</v>
      </c>
      <c r="BK66" s="303"/>
      <c r="BL66" s="304"/>
    </row>
    <row r="67" spans="1:64" x14ac:dyDescent="0.25">
      <c r="A67" s="1493"/>
      <c r="B67" s="126" t="s">
        <v>110</v>
      </c>
      <c r="C67" s="131" t="s">
        <v>190</v>
      </c>
      <c r="D67" s="274">
        <f>SUM(E67:M67)</f>
        <v>780881.80370654806</v>
      </c>
      <c r="E67" s="253">
        <v>380313.66844159935</v>
      </c>
      <c r="F67" s="253">
        <v>20524.104317331807</v>
      </c>
      <c r="G67" s="253">
        <v>198389.6375294443</v>
      </c>
      <c r="H67" s="253">
        <v>70833.278823321074</v>
      </c>
      <c r="I67" s="253">
        <v>9759.4563843124997</v>
      </c>
      <c r="J67" s="253">
        <v>12758.119536030623</v>
      </c>
      <c r="K67" s="253">
        <v>1564.2732141962663</v>
      </c>
      <c r="L67" s="253">
        <v>3689.1877723744365</v>
      </c>
      <c r="M67" s="253">
        <v>83050.07768793765</v>
      </c>
      <c r="N67" s="303"/>
      <c r="O67" s="375"/>
      <c r="P67" s="274">
        <f>SUM(Q67:Y67)</f>
        <v>792806.28881271323</v>
      </c>
      <c r="Q67" s="253">
        <v>409589.67939958343</v>
      </c>
      <c r="R67" s="253">
        <v>24503.483819064495</v>
      </c>
      <c r="S67" s="253">
        <v>180734.52960595192</v>
      </c>
      <c r="T67" s="253">
        <v>74726.750525188982</v>
      </c>
      <c r="U67" s="253">
        <v>5981.8240239719462</v>
      </c>
      <c r="V67" s="253">
        <v>10148.449536030623</v>
      </c>
      <c r="W67" s="253">
        <v>1003.4999509388118</v>
      </c>
      <c r="X67" s="253">
        <v>3659.1975965318193</v>
      </c>
      <c r="Y67" s="253">
        <v>82458.874355451248</v>
      </c>
      <c r="Z67" s="303"/>
      <c r="AA67" s="375"/>
      <c r="AB67" s="274">
        <f>SUM(AC67:AK67)</f>
        <v>822912.89671426942</v>
      </c>
      <c r="AC67" s="253">
        <v>431746.92075901874</v>
      </c>
      <c r="AD67" s="253">
        <v>19265.661345795656</v>
      </c>
      <c r="AE67" s="253">
        <v>198143.16066478851</v>
      </c>
      <c r="AF67" s="253">
        <v>64704.358844645147</v>
      </c>
      <c r="AG67" s="253">
        <v>5791.1407932034708</v>
      </c>
      <c r="AH67" s="253">
        <v>7221.7495360306239</v>
      </c>
      <c r="AI67" s="253">
        <v>758.07705487179305</v>
      </c>
      <c r="AJ67" s="253">
        <v>3741.8975169156347</v>
      </c>
      <c r="AK67" s="253">
        <v>91539.930198999791</v>
      </c>
      <c r="AL67" s="303"/>
      <c r="AM67" s="375"/>
      <c r="AN67" s="289">
        <f>SUM(AO67:AW67)</f>
        <v>1074845.4167954172</v>
      </c>
      <c r="AO67" s="253">
        <v>536151.94846031629</v>
      </c>
      <c r="AP67" s="253">
        <v>22126.844932459058</v>
      </c>
      <c r="AQ67" s="253">
        <v>276819.4868627055</v>
      </c>
      <c r="AR67" s="253">
        <v>67167.696942837021</v>
      </c>
      <c r="AS67" s="253">
        <v>10021.810388391637</v>
      </c>
      <c r="AT67" s="253">
        <v>6901.6100000000015</v>
      </c>
      <c r="AU67" s="253">
        <v>426.13593698599448</v>
      </c>
      <c r="AV67" s="253">
        <v>3312.338606360986</v>
      </c>
      <c r="AW67" s="253">
        <v>151917.54466536085</v>
      </c>
      <c r="AX67" s="303"/>
      <c r="AY67" s="375"/>
      <c r="AZ67" s="524">
        <v>154102.57435375007</v>
      </c>
      <c r="BA67" s="296">
        <f>SUM(BB67:BJ67)+AZ67</f>
        <v>3625548.9803826977</v>
      </c>
      <c r="BB67" s="274">
        <f t="shared" si="46"/>
        <v>1757802.2170605178</v>
      </c>
      <c r="BC67" s="274">
        <f t="shared" si="46"/>
        <v>86420.094414651016</v>
      </c>
      <c r="BD67" s="274">
        <f t="shared" si="46"/>
        <v>854086.81466289028</v>
      </c>
      <c r="BE67" s="274">
        <f t="shared" si="46"/>
        <v>277432.08513599221</v>
      </c>
      <c r="BF67" s="274">
        <f t="shared" si="46"/>
        <v>31554.231589879553</v>
      </c>
      <c r="BG67" s="274">
        <f t="shared" si="46"/>
        <v>37029.928608091876</v>
      </c>
      <c r="BH67" s="274">
        <f t="shared" si="46"/>
        <v>3751.9861569928662</v>
      </c>
      <c r="BI67" s="274">
        <f t="shared" si="46"/>
        <v>14402.621492182876</v>
      </c>
      <c r="BJ67" s="274">
        <f t="shared" si="46"/>
        <v>408966.42690774956</v>
      </c>
      <c r="BK67" s="303"/>
      <c r="BL67" s="304"/>
    </row>
    <row r="68" spans="1:64" x14ac:dyDescent="0.25">
      <c r="A68" s="1493"/>
      <c r="B68" s="126" t="s">
        <v>111</v>
      </c>
      <c r="C68" s="131" t="s">
        <v>163</v>
      </c>
      <c r="D68" s="274">
        <f>SUM(E68:O68)</f>
        <v>3712761.264089813</v>
      </c>
      <c r="E68" s="253">
        <v>2349296.4162651794</v>
      </c>
      <c r="F68" s="253">
        <v>199897.69303520338</v>
      </c>
      <c r="G68" s="253">
        <v>486854.62450528349</v>
      </c>
      <c r="H68" s="253">
        <v>149876.29026140791</v>
      </c>
      <c r="I68" s="253">
        <v>90048.880087391488</v>
      </c>
      <c r="J68" s="253">
        <v>19895.466415250026</v>
      </c>
      <c r="K68" s="253">
        <v>6306.2539409685878</v>
      </c>
      <c r="L68" s="253">
        <v>25493.713548053973</v>
      </c>
      <c r="M68" s="253">
        <v>51861.665240727234</v>
      </c>
      <c r="N68" s="253">
        <v>213531.40256071708</v>
      </c>
      <c r="O68" s="254">
        <v>119698.85822963019</v>
      </c>
      <c r="P68" s="274">
        <f>SUM(Q68:AA68)</f>
        <v>3611414.1760944133</v>
      </c>
      <c r="Q68" s="253">
        <v>2357043.9486305458</v>
      </c>
      <c r="R68" s="253">
        <v>204071.66785727305</v>
      </c>
      <c r="S68" s="253">
        <v>429471.87450883817</v>
      </c>
      <c r="T68" s="253">
        <v>148878.83219814848</v>
      </c>
      <c r="U68" s="253">
        <v>104323.54501539029</v>
      </c>
      <c r="V68" s="253">
        <v>20883.038841785634</v>
      </c>
      <c r="W68" s="253">
        <v>1386.7788988344832</v>
      </c>
      <c r="X68" s="253">
        <v>24352.24289196121</v>
      </c>
      <c r="Y68" s="253">
        <v>57060.006979159312</v>
      </c>
      <c r="Z68" s="253">
        <v>181780.78059377347</v>
      </c>
      <c r="AA68" s="254">
        <v>82161.459678703482</v>
      </c>
      <c r="AB68" s="274">
        <f>SUM(AC68:AM68)</f>
        <v>4254140.6566888783</v>
      </c>
      <c r="AC68" s="253">
        <v>2843428.5850413293</v>
      </c>
      <c r="AD68" s="253">
        <v>215977.71373554604</v>
      </c>
      <c r="AE68" s="253">
        <v>437506.12276964274</v>
      </c>
      <c r="AF68" s="253">
        <v>170899.84215148291</v>
      </c>
      <c r="AG68" s="253">
        <v>102690.05046401999</v>
      </c>
      <c r="AH68" s="253">
        <v>21436.159022998414</v>
      </c>
      <c r="AI68" s="253">
        <v>3686.0523535036323</v>
      </c>
      <c r="AJ68" s="253">
        <v>29419.428698905595</v>
      </c>
      <c r="AK68" s="253">
        <v>68253.064653232374</v>
      </c>
      <c r="AL68" s="253">
        <v>241998.44896014617</v>
      </c>
      <c r="AM68" s="254">
        <v>118845.18883807158</v>
      </c>
      <c r="AN68" s="289">
        <f>SUM(AO68:AY68)</f>
        <v>5762778.9327525925</v>
      </c>
      <c r="AO68" s="253">
        <v>2971315.1633153921</v>
      </c>
      <c r="AP68" s="253">
        <v>215173.41097298052</v>
      </c>
      <c r="AQ68" s="253">
        <v>409219.1993211215</v>
      </c>
      <c r="AR68" s="253">
        <v>124150.84351686758</v>
      </c>
      <c r="AS68" s="253">
        <v>376825.35870463355</v>
      </c>
      <c r="AT68" s="253">
        <v>13462.260122784135</v>
      </c>
      <c r="AU68" s="253">
        <v>3520.0123705156266</v>
      </c>
      <c r="AV68" s="253">
        <v>42798.621256767066</v>
      </c>
      <c r="AW68" s="253">
        <v>71017.086475240852</v>
      </c>
      <c r="AX68" s="253">
        <v>1233778.4926875613</v>
      </c>
      <c r="AY68" s="254">
        <v>301518.48400872893</v>
      </c>
      <c r="AZ68" s="524">
        <v>288061.91748043016</v>
      </c>
      <c r="BA68" s="296">
        <f>SUM(BB68:BL68)+AZ68</f>
        <v>17629156.947106127</v>
      </c>
      <c r="BB68" s="274">
        <f t="shared" si="46"/>
        <v>10521084.113252446</v>
      </c>
      <c r="BC68" s="274">
        <f t="shared" si="46"/>
        <v>835120.48560100305</v>
      </c>
      <c r="BD68" s="274">
        <f t="shared" si="46"/>
        <v>1763051.821104886</v>
      </c>
      <c r="BE68" s="274">
        <f t="shared" si="46"/>
        <v>593805.80812790687</v>
      </c>
      <c r="BF68" s="274">
        <f t="shared" si="46"/>
        <v>673887.83427143539</v>
      </c>
      <c r="BG68" s="274">
        <f t="shared" si="46"/>
        <v>75676.924402818215</v>
      </c>
      <c r="BH68" s="274">
        <f t="shared" si="46"/>
        <v>14899.097563822328</v>
      </c>
      <c r="BI68" s="274">
        <f t="shared" si="46"/>
        <v>122064.00639568784</v>
      </c>
      <c r="BJ68" s="274">
        <f t="shared" si="46"/>
        <v>248191.82334835976</v>
      </c>
      <c r="BK68" s="274">
        <f t="shared" ref="BK68:BL71" si="47">N68+Z68+AL68+AX68</f>
        <v>1871089.124802198</v>
      </c>
      <c r="BL68" s="300">
        <f t="shared" si="47"/>
        <v>622223.99075513426</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-38801.940057655847</v>
      </c>
      <c r="E70" s="253">
        <v>-17376.366928048101</v>
      </c>
      <c r="F70" s="253">
        <v>-1380.0451395570094</v>
      </c>
      <c r="G70" s="253">
        <v>-6137.3352615840558</v>
      </c>
      <c r="H70" s="253">
        <v>-1955.1973050186034</v>
      </c>
      <c r="I70" s="253">
        <v>-1219.9000447219755</v>
      </c>
      <c r="J70" s="253">
        <v>-293.42626526078698</v>
      </c>
      <c r="K70" s="253">
        <v>-30.189381039984958</v>
      </c>
      <c r="L70" s="253">
        <v>-194.93539497124004</v>
      </c>
      <c r="M70" s="253">
        <v>-8216.5543326938659</v>
      </c>
      <c r="N70" s="253">
        <v>-1217.0651551195429</v>
      </c>
      <c r="O70" s="254">
        <v>-780.92484964068444</v>
      </c>
      <c r="P70" s="274">
        <f>SUM(Q70:AA70)</f>
        <v>-441408.38742281782</v>
      </c>
      <c r="Q70" s="253">
        <v>-185762.37133486886</v>
      </c>
      <c r="R70" s="253">
        <v>-14753.398033939149</v>
      </c>
      <c r="S70" s="253">
        <v>-65524.113431225589</v>
      </c>
      <c r="T70" s="253">
        <v>-20874.298785072315</v>
      </c>
      <c r="U70" s="253">
        <v>-26295.837816120205</v>
      </c>
      <c r="V70" s="253">
        <v>-3171.7870934661146</v>
      </c>
      <c r="W70" s="253">
        <v>-650.7541917316878</v>
      </c>
      <c r="X70" s="253">
        <v>-2081.1913293717594</v>
      </c>
      <c r="Y70" s="253">
        <v>-87722.507434000538</v>
      </c>
      <c r="Z70" s="253">
        <v>-26234.729697029052</v>
      </c>
      <c r="AA70" s="254">
        <v>-8337.3982759925184</v>
      </c>
      <c r="AB70" s="274">
        <f>SUM(AC70:AM70)</f>
        <v>-2425152.871069625</v>
      </c>
      <c r="AC70" s="253">
        <v>-1009279.6593186137</v>
      </c>
      <c r="AD70" s="253">
        <v>-80157.808249786249</v>
      </c>
      <c r="AE70" s="253">
        <v>-358791.46295785694</v>
      </c>
      <c r="AF70" s="253">
        <v>-114301.74033833432</v>
      </c>
      <c r="AG70" s="253">
        <v>-152376.82136794788</v>
      </c>
      <c r="AH70" s="253">
        <v>-17058.9127307954</v>
      </c>
      <c r="AI70" s="253">
        <v>-3770.9334808550757</v>
      </c>
      <c r="AJ70" s="253">
        <v>-11396.013507977561</v>
      </c>
      <c r="AK70" s="253">
        <v>-480343.57320396067</v>
      </c>
      <c r="AL70" s="253">
        <v>-152022.71738343153</v>
      </c>
      <c r="AM70" s="254">
        <v>-45653.228530065404</v>
      </c>
      <c r="AN70" s="289">
        <f>SUM(AO70:AY70)</f>
        <v>10181773.847882852</v>
      </c>
      <c r="AO70" s="253">
        <v>8216299.5853914469</v>
      </c>
      <c r="AP70" s="253">
        <v>652545.16982264479</v>
      </c>
      <c r="AQ70" s="253">
        <v>423191.2011519954</v>
      </c>
      <c r="AR70" s="253">
        <v>134817.84206561465</v>
      </c>
      <c r="AS70" s="253">
        <v>59863.924410951848</v>
      </c>
      <c r="AT70" s="253">
        <v>0</v>
      </c>
      <c r="AU70" s="253">
        <v>1481.4777918980815</v>
      </c>
      <c r="AV70" s="253">
        <v>13441.492183307197</v>
      </c>
      <c r="AW70" s="253">
        <v>566560.7872439879</v>
      </c>
      <c r="AX70" s="253">
        <v>59724.808409105906</v>
      </c>
      <c r="AY70" s="254">
        <v>53847.559411897782</v>
      </c>
      <c r="AZ70" s="524">
        <v>-1033656.4254969463</v>
      </c>
      <c r="BA70" s="296">
        <f>SUM(BB70:BL70)+AZ70</f>
        <v>6242754.2238358045</v>
      </c>
      <c r="BB70" s="274">
        <f t="shared" si="46"/>
        <v>7003881.1878099162</v>
      </c>
      <c r="BC70" s="274">
        <f t="shared" si="46"/>
        <v>556253.91839936236</v>
      </c>
      <c r="BD70" s="274">
        <f t="shared" si="46"/>
        <v>-7261.710498671222</v>
      </c>
      <c r="BE70" s="274">
        <f t="shared" si="46"/>
        <v>-2313.3943628105917</v>
      </c>
      <c r="BF70" s="274">
        <f t="shared" si="46"/>
        <v>-120028.6348178382</v>
      </c>
      <c r="BG70" s="274">
        <f t="shared" si="46"/>
        <v>-20524.126089522302</v>
      </c>
      <c r="BH70" s="274">
        <f t="shared" si="46"/>
        <v>-2970.3992617286667</v>
      </c>
      <c r="BI70" s="274">
        <f t="shared" si="46"/>
        <v>-230.64804901336356</v>
      </c>
      <c r="BJ70" s="274">
        <f t="shared" si="46"/>
        <v>-9721.8477266671835</v>
      </c>
      <c r="BK70" s="274">
        <f t="shared" si="47"/>
        <v>-119749.70382647423</v>
      </c>
      <c r="BL70" s="300">
        <f t="shared" si="47"/>
        <v>-923.99224380082887</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6322799.3400084972</v>
      </c>
      <c r="E72" s="275">
        <f t="shared" ref="E72:BG72" si="48">SUM(E64:E71)</f>
        <v>2861731.2810344645</v>
      </c>
      <c r="F72" s="275">
        <f t="shared" si="48"/>
        <v>227863.22832855271</v>
      </c>
      <c r="G72" s="275">
        <f t="shared" si="48"/>
        <v>941163.93175290723</v>
      </c>
      <c r="H72" s="275">
        <f t="shared" si="48"/>
        <v>359580.67261033948</v>
      </c>
      <c r="I72" s="275">
        <f t="shared" si="48"/>
        <v>297669.67822292395</v>
      </c>
      <c r="J72" s="275">
        <f t="shared" si="48"/>
        <v>44984.925627058008</v>
      </c>
      <c r="K72" s="275">
        <f t="shared" si="48"/>
        <v>7887.7775352278586</v>
      </c>
      <c r="L72" s="275">
        <f t="shared" si="48"/>
        <v>29759.960083232199</v>
      </c>
      <c r="M72" s="275">
        <f>SUM(M64:M71)</f>
        <v>1220925.6140282038</v>
      </c>
      <c r="N72" s="275">
        <f>SUM(N68:N71)</f>
        <v>212314.33740559753</v>
      </c>
      <c r="O72" s="275">
        <f>SUM(O68:O71)</f>
        <v>118917.93337998951</v>
      </c>
      <c r="P72" s="277">
        <f t="shared" si="48"/>
        <v>6099513.3871879522</v>
      </c>
      <c r="Q72" s="275">
        <f t="shared" si="48"/>
        <v>2718145.6285279915</v>
      </c>
      <c r="R72" s="275">
        <f t="shared" si="48"/>
        <v>251937.26206691717</v>
      </c>
      <c r="S72" s="275">
        <f t="shared" si="48"/>
        <v>927170.69262770633</v>
      </c>
      <c r="T72" s="275">
        <f t="shared" si="48"/>
        <v>347554.1189253662</v>
      </c>
      <c r="U72" s="275">
        <f t="shared" si="48"/>
        <v>382462.51592220325</v>
      </c>
      <c r="V72" s="275">
        <f t="shared" si="48"/>
        <v>40784.187225388298</v>
      </c>
      <c r="W72" s="275">
        <f t="shared" si="48"/>
        <v>1787.1835442754225</v>
      </c>
      <c r="X72" s="275">
        <f t="shared" si="48"/>
        <v>30970.62936598283</v>
      </c>
      <c r="Y72" s="275">
        <f>SUM(Y64:Y71)</f>
        <v>1169331.0566826658</v>
      </c>
      <c r="Z72" s="275">
        <f>SUM(Z68:Z71)</f>
        <v>155546.05089674442</v>
      </c>
      <c r="AA72" s="283">
        <f>SUM(AA68:AA71)</f>
        <v>73824.06140271097</v>
      </c>
      <c r="AB72" s="277">
        <f t="shared" si="48"/>
        <v>5060845.5030179331</v>
      </c>
      <c r="AC72" s="275">
        <f t="shared" si="48"/>
        <v>2486747.0414884505</v>
      </c>
      <c r="AD72" s="275">
        <f t="shared" si="48"/>
        <v>178890.46351979859</v>
      </c>
      <c r="AE72" s="275">
        <f t="shared" si="48"/>
        <v>871885.86302603898</v>
      </c>
      <c r="AF72" s="275">
        <f t="shared" si="48"/>
        <v>232980.12230745229</v>
      </c>
      <c r="AG72" s="275">
        <f t="shared" si="48"/>
        <v>216902.47996873906</v>
      </c>
      <c r="AH72" s="275">
        <f t="shared" si="48"/>
        <v>52368.461769271773</v>
      </c>
      <c r="AI72" s="275">
        <f t="shared" si="48"/>
        <v>16693.917652671589</v>
      </c>
      <c r="AJ72" s="275">
        <f t="shared" si="48"/>
        <v>22779.115453985269</v>
      </c>
      <c r="AK72" s="275">
        <f>SUM(AK64:AK71)</f>
        <v>818430.34594680532</v>
      </c>
      <c r="AL72" s="275">
        <f>SUM(AL68:AL71)</f>
        <v>89975.731576714636</v>
      </c>
      <c r="AM72" s="275">
        <f>SUM(AM68:AM71)</f>
        <v>73191.960308006179</v>
      </c>
      <c r="AN72" s="277">
        <f t="shared" si="48"/>
        <v>20783466.281721421</v>
      </c>
      <c r="AO72" s="275">
        <f t="shared" si="48"/>
        <v>11965414.22990663</v>
      </c>
      <c r="AP72" s="275">
        <f t="shared" si="48"/>
        <v>934277.45718410285</v>
      </c>
      <c r="AQ72" s="275">
        <f t="shared" si="48"/>
        <v>2003665.6673269835</v>
      </c>
      <c r="AR72" s="275">
        <f t="shared" si="48"/>
        <v>513683.61786388338</v>
      </c>
      <c r="AS72" s="275">
        <f t="shared" si="48"/>
        <v>876995.91363229509</v>
      </c>
      <c r="AT72" s="275">
        <f t="shared" si="48"/>
        <v>66736.340122784139</v>
      </c>
      <c r="AU72" s="275">
        <f t="shared" si="48"/>
        <v>17915.015297676404</v>
      </c>
      <c r="AV72" s="275">
        <f t="shared" si="48"/>
        <v>61087.901418324647</v>
      </c>
      <c r="AW72" s="275">
        <f>SUM(AW64:AW71)</f>
        <v>2694820.79445145</v>
      </c>
      <c r="AX72" s="275">
        <f>SUM(AX68:AX71)</f>
        <v>1293503.3010966673</v>
      </c>
      <c r="AY72" s="283">
        <f>SUM(AY68:AY71)</f>
        <v>355366.04342062672</v>
      </c>
      <c r="AZ72" s="299">
        <f>SUM(AZ64:AZ71)</f>
        <v>-295524.18833134207</v>
      </c>
      <c r="BA72" s="297">
        <f t="shared" si="48"/>
        <v>37971100.323604457</v>
      </c>
      <c r="BB72" s="275">
        <f t="shared" si="48"/>
        <v>20032038.180957533</v>
      </c>
      <c r="BC72" s="275">
        <f>SUM(BC64:BC71)</f>
        <v>1592968.4110993715</v>
      </c>
      <c r="BD72" s="275">
        <f t="shared" si="48"/>
        <v>4743886.1547336364</v>
      </c>
      <c r="BE72" s="275">
        <f t="shared" si="48"/>
        <v>1453798.5317070414</v>
      </c>
      <c r="BF72" s="275">
        <f t="shared" si="48"/>
        <v>1774030.587746161</v>
      </c>
      <c r="BG72" s="275">
        <f t="shared" si="48"/>
        <v>204873.91474450225</v>
      </c>
      <c r="BH72" s="275">
        <f>SUM(BH64:BH71)</f>
        <v>44283.894029851268</v>
      </c>
      <c r="BI72" s="275">
        <f>SUM(BI64:BI71)</f>
        <v>144597.60632152495</v>
      </c>
      <c r="BJ72" s="275">
        <f>SUM(BJ64:BJ71)</f>
        <v>5903507.8111091256</v>
      </c>
      <c r="BK72" s="275">
        <f>SUM(BK68:BK71)</f>
        <v>1751339.4209757238</v>
      </c>
      <c r="BL72" s="299">
        <f>SUM(BL68:BL71)</f>
        <v>621299.99851133348</v>
      </c>
    </row>
    <row r="73" spans="1:64" ht="14.85" customHeight="1" x14ac:dyDescent="0.25">
      <c r="A73" s="1502" t="s">
        <v>6</v>
      </c>
      <c r="B73" s="126" t="s">
        <v>120</v>
      </c>
      <c r="C73" s="131" t="s">
        <v>191</v>
      </c>
      <c r="D73" s="273">
        <f>SUM(E73:O73)</f>
        <v>709326.99682351865</v>
      </c>
      <c r="E73" s="251">
        <v>405396.78843804484</v>
      </c>
      <c r="F73" s="251">
        <v>62427.699558715787</v>
      </c>
      <c r="G73" s="251">
        <v>54714.946488228074</v>
      </c>
      <c r="H73" s="251">
        <v>31630.661166917227</v>
      </c>
      <c r="I73" s="251">
        <v>27536.060793197685</v>
      </c>
      <c r="J73" s="251">
        <v>0</v>
      </c>
      <c r="K73" s="251">
        <v>794.93010445229152</v>
      </c>
      <c r="L73" s="251">
        <v>6629.2790052294631</v>
      </c>
      <c r="M73" s="251">
        <v>4183.3937942814455</v>
      </c>
      <c r="N73" s="251">
        <v>105005.46092628318</v>
      </c>
      <c r="O73" s="252">
        <v>11007.776548168697</v>
      </c>
      <c r="P73" s="273">
        <f>SUM(Q73:AA73)</f>
        <v>639916.4889966792</v>
      </c>
      <c r="Q73" s="251">
        <v>401651.33894710988</v>
      </c>
      <c r="R73" s="251">
        <v>66171.048940264591</v>
      </c>
      <c r="S73" s="251">
        <v>52994.348225394082</v>
      </c>
      <c r="T73" s="251">
        <v>34863.048899581743</v>
      </c>
      <c r="U73" s="251">
        <v>30694.250487362238</v>
      </c>
      <c r="V73" s="251">
        <v>0</v>
      </c>
      <c r="W73" s="251">
        <v>583.30128979217329</v>
      </c>
      <c r="X73" s="251">
        <v>6353.4611212471737</v>
      </c>
      <c r="Y73" s="251">
        <v>4837.4038344387563</v>
      </c>
      <c r="Z73" s="251">
        <v>33021.343805986558</v>
      </c>
      <c r="AA73" s="252">
        <v>8746.9434455019818</v>
      </c>
      <c r="AB73" s="273">
        <f>SUM(AC73:AM73)</f>
        <v>726183.69381977443</v>
      </c>
      <c r="AC73" s="251">
        <v>469437.84471654793</v>
      </c>
      <c r="AD73" s="251">
        <v>60930.25217213032</v>
      </c>
      <c r="AE73" s="251">
        <v>53810.896261382062</v>
      </c>
      <c r="AF73" s="251">
        <v>38282.601593364481</v>
      </c>
      <c r="AG73" s="251">
        <v>52512.003121692454</v>
      </c>
      <c r="AH73" s="251">
        <v>50</v>
      </c>
      <c r="AI73" s="251">
        <v>584.18966786140834</v>
      </c>
      <c r="AJ73" s="251">
        <v>6035.1073418744036</v>
      </c>
      <c r="AK73" s="251">
        <v>4463.1336217183016</v>
      </c>
      <c r="AL73" s="251">
        <v>29079.131000539019</v>
      </c>
      <c r="AM73" s="252">
        <v>10998.534322663982</v>
      </c>
      <c r="AN73" s="276">
        <f>SUM(AO73:AY73)</f>
        <v>1664840.9391864522</v>
      </c>
      <c r="AO73" s="251">
        <v>1233021.2472319212</v>
      </c>
      <c r="AP73" s="251">
        <v>149781.67715436703</v>
      </c>
      <c r="AQ73" s="251">
        <v>71806.109441481574</v>
      </c>
      <c r="AR73" s="251">
        <v>39358.89754976199</v>
      </c>
      <c r="AS73" s="251">
        <v>108040.35286670322</v>
      </c>
      <c r="AT73" s="251">
        <v>284.51</v>
      </c>
      <c r="AU73" s="251">
        <v>1125.7183779794659</v>
      </c>
      <c r="AV73" s="249">
        <v>10884.901747928558</v>
      </c>
      <c r="AW73" s="251">
        <v>6487.5168341468352</v>
      </c>
      <c r="AX73" s="251">
        <v>25699.334765762193</v>
      </c>
      <c r="AY73" s="252">
        <v>18350.673216400406</v>
      </c>
      <c r="AZ73" s="854">
        <v>45370.130000000012</v>
      </c>
      <c r="BA73" s="294">
        <f>SUM(BB73:BL73)+AZ73</f>
        <v>3785638.2488264246</v>
      </c>
      <c r="BB73" s="274">
        <f t="shared" ref="BB73:BL76" si="49">E73+Q73+AC73+AO73</f>
        <v>2509507.2193336235</v>
      </c>
      <c r="BC73" s="274">
        <f t="shared" si="49"/>
        <v>339310.67782547773</v>
      </c>
      <c r="BD73" s="274">
        <f t="shared" si="49"/>
        <v>233326.30041648581</v>
      </c>
      <c r="BE73" s="274">
        <f t="shared" si="49"/>
        <v>144135.20920962543</v>
      </c>
      <c r="BF73" s="274">
        <f t="shared" si="49"/>
        <v>218782.66726895561</v>
      </c>
      <c r="BG73" s="274">
        <f t="shared" si="49"/>
        <v>334.51</v>
      </c>
      <c r="BH73" s="274">
        <f t="shared" si="49"/>
        <v>3088.1394400853392</v>
      </c>
      <c r="BI73" s="274">
        <f t="shared" si="49"/>
        <v>29902.749216279601</v>
      </c>
      <c r="BJ73" s="274">
        <f t="shared" si="49"/>
        <v>19971.44808458534</v>
      </c>
      <c r="BK73" s="274">
        <f t="shared" si="49"/>
        <v>192805.27049857093</v>
      </c>
      <c r="BL73" s="298">
        <f t="shared" si="49"/>
        <v>49103.927532735062</v>
      </c>
    </row>
    <row r="74" spans="1:64" s="255" customFormat="1" x14ac:dyDescent="0.25">
      <c r="A74" s="1502"/>
      <c r="B74" s="126" t="s">
        <v>45</v>
      </c>
      <c r="C74" s="131" t="s">
        <v>234</v>
      </c>
      <c r="D74" s="274">
        <f>SUM(E74:O74)</f>
        <v>571774.75480000034</v>
      </c>
      <c r="E74" s="253">
        <v>498834.17792357673</v>
      </c>
      <c r="F74" s="253">
        <v>17702.201929946536</v>
      </c>
      <c r="G74" s="253">
        <v>19339.551828318887</v>
      </c>
      <c r="H74" s="253">
        <v>5422.7916975592598</v>
      </c>
      <c r="I74" s="253">
        <v>7261.9576559004645</v>
      </c>
      <c r="J74" s="253">
        <v>5564.740610458789</v>
      </c>
      <c r="K74" s="253">
        <v>237.74246749994796</v>
      </c>
      <c r="L74" s="253">
        <v>1059.5009347865832</v>
      </c>
      <c r="M74" s="253">
        <v>149.81032198626858</v>
      </c>
      <c r="N74" s="253">
        <v>14800.250220942993</v>
      </c>
      <c r="O74" s="254">
        <v>1402.0292090236658</v>
      </c>
      <c r="P74" s="274">
        <f>SUM(Q74:AA74)</f>
        <v>589705.97610000009</v>
      </c>
      <c r="Q74" s="253">
        <v>516074.40355257795</v>
      </c>
      <c r="R74" s="253">
        <v>18850.868102280347</v>
      </c>
      <c r="S74" s="253">
        <v>19543.240087037149</v>
      </c>
      <c r="T74" s="253">
        <v>5524.2512032895684</v>
      </c>
      <c r="U74" s="253">
        <v>7215.3139337710491</v>
      </c>
      <c r="V74" s="253">
        <v>5571.4371413261206</v>
      </c>
      <c r="W74" s="253">
        <v>245.99290229924057</v>
      </c>
      <c r="X74" s="253">
        <v>1146.8808160176513</v>
      </c>
      <c r="Y74" s="253">
        <v>151.50556234324088</v>
      </c>
      <c r="Z74" s="253">
        <v>14013.645461763861</v>
      </c>
      <c r="AA74" s="254">
        <v>1368.4373372937887</v>
      </c>
      <c r="AB74" s="274">
        <f>SUM(AC74:AM74)</f>
        <v>603137.40489999996</v>
      </c>
      <c r="AC74" s="253">
        <v>528400.84071020072</v>
      </c>
      <c r="AD74" s="253">
        <v>20067.560681987747</v>
      </c>
      <c r="AE74" s="253">
        <v>19604.045990108611</v>
      </c>
      <c r="AF74" s="253">
        <v>5578.5826230807706</v>
      </c>
      <c r="AG74" s="253">
        <v>7101.2000936268823</v>
      </c>
      <c r="AH74" s="253">
        <v>5573.9295457826465</v>
      </c>
      <c r="AI74" s="253">
        <v>264.6154065210356</v>
      </c>
      <c r="AJ74" s="253">
        <v>1239.1928576411892</v>
      </c>
      <c r="AK74" s="253">
        <v>154.70775813587534</v>
      </c>
      <c r="AL74" s="253">
        <v>13742.445879802224</v>
      </c>
      <c r="AM74" s="254">
        <v>1410.2833531122951</v>
      </c>
      <c r="AN74" s="289">
        <f>SUM(AO74:AY74)</f>
        <v>815111.88775147765</v>
      </c>
      <c r="AO74" s="253">
        <v>721061.0470875079</v>
      </c>
      <c r="AP74" s="253">
        <v>25073.32228643485</v>
      </c>
      <c r="AQ74" s="253">
        <v>26453.128018351927</v>
      </c>
      <c r="AR74" s="253">
        <v>6498.562019087215</v>
      </c>
      <c r="AS74" s="253">
        <v>8919.6003735770719</v>
      </c>
      <c r="AT74" s="253">
        <v>6786.0792819683238</v>
      </c>
      <c r="AU74" s="253">
        <v>269.3076924101789</v>
      </c>
      <c r="AV74" s="253">
        <v>1698.6981915990086</v>
      </c>
      <c r="AW74" s="253">
        <v>231.43027133501479</v>
      </c>
      <c r="AX74" s="253">
        <v>16130.412195724928</v>
      </c>
      <c r="AY74" s="254">
        <v>1990.3003334811272</v>
      </c>
      <c r="AZ74" s="524">
        <v>0</v>
      </c>
      <c r="BA74" s="296">
        <f>SUM(BB74:BL74)+AZ74</f>
        <v>2579730.0235514776</v>
      </c>
      <c r="BB74" s="274">
        <f t="shared" si="49"/>
        <v>2264370.4692738634</v>
      </c>
      <c r="BC74" s="274">
        <f t="shared" si="49"/>
        <v>81693.953000649475</v>
      </c>
      <c r="BD74" s="274">
        <f t="shared" si="49"/>
        <v>84939.965923816577</v>
      </c>
      <c r="BE74" s="274">
        <f t="shared" si="49"/>
        <v>23024.187543016815</v>
      </c>
      <c r="BF74" s="274">
        <f t="shared" si="49"/>
        <v>30498.072056875466</v>
      </c>
      <c r="BG74" s="274">
        <f t="shared" si="49"/>
        <v>23496.186579535879</v>
      </c>
      <c r="BH74" s="274">
        <f t="shared" si="49"/>
        <v>1017.6584687304031</v>
      </c>
      <c r="BI74" s="274">
        <f t="shared" si="49"/>
        <v>5144.2728000444331</v>
      </c>
      <c r="BJ74" s="274">
        <f t="shared" si="49"/>
        <v>687.45391380039962</v>
      </c>
      <c r="BK74" s="274">
        <f t="shared" si="49"/>
        <v>58686.753758234008</v>
      </c>
      <c r="BL74" s="300">
        <f t="shared" si="49"/>
        <v>6171.0502329108767</v>
      </c>
    </row>
    <row r="75" spans="1:64" x14ac:dyDescent="0.25">
      <c r="A75" s="1502"/>
      <c r="B75" s="126" t="s">
        <v>46</v>
      </c>
      <c r="C75" s="131" t="s">
        <v>167</v>
      </c>
      <c r="D75" s="274">
        <f>SUM(E75:O75)</f>
        <v>-495.24367331609153</v>
      </c>
      <c r="E75" s="253">
        <v>-319.90302354239253</v>
      </c>
      <c r="F75" s="253">
        <v>-54.530741643096711</v>
      </c>
      <c r="G75" s="253">
        <v>-46.483734898822874</v>
      </c>
      <c r="H75" s="253">
        <v>-41.832145940610985</v>
      </c>
      <c r="I75" s="253">
        <v>-3.430905854808922</v>
      </c>
      <c r="J75" s="253">
        <v>-0.24117286055101883</v>
      </c>
      <c r="K75" s="253">
        <v>-5.3785370736080799E-2</v>
      </c>
      <c r="L75" s="253">
        <v>-4.5263790677055624</v>
      </c>
      <c r="M75" s="253">
        <v>0</v>
      </c>
      <c r="N75" s="253">
        <v>-11.900348127421264</v>
      </c>
      <c r="O75" s="254">
        <v>-12.34143600994558</v>
      </c>
      <c r="P75" s="274">
        <f>SUM(Q75:AA75)</f>
        <v>-5723.2203773058318</v>
      </c>
      <c r="Q75" s="253">
        <v>-3548.4566770108063</v>
      </c>
      <c r="R75" s="253">
        <v>-604.87072658178784</v>
      </c>
      <c r="S75" s="253">
        <v>-626.33826967284108</v>
      </c>
      <c r="T75" s="253">
        <v>-563.66111634905531</v>
      </c>
      <c r="U75" s="253">
        <v>-33.449272511208612</v>
      </c>
      <c r="V75" s="253">
        <v>-2.615788817686886</v>
      </c>
      <c r="W75" s="253">
        <v>-0.52437507731256239</v>
      </c>
      <c r="X75" s="253">
        <v>-60.990031014522934</v>
      </c>
      <c r="Y75" s="253">
        <v>0</v>
      </c>
      <c r="Z75" s="253">
        <v>-116.02125046201073</v>
      </c>
      <c r="AA75" s="254">
        <v>-166.29286980859956</v>
      </c>
      <c r="AB75" s="274">
        <f>SUM(AC75:AM75)</f>
        <v>-66427.835722035816</v>
      </c>
      <c r="AC75" s="253">
        <v>-41290.557303264082</v>
      </c>
      <c r="AD75" s="253">
        <v>-7038.3977233819369</v>
      </c>
      <c r="AE75" s="253">
        <v>-7176.5258863350073</v>
      </c>
      <c r="AF75" s="253">
        <v>-6458.3768683213302</v>
      </c>
      <c r="AG75" s="253">
        <v>-408.40243301892912</v>
      </c>
      <c r="AH75" s="253">
        <v>-28.412929330483593</v>
      </c>
      <c r="AI75" s="253">
        <v>-6.4024130066558964</v>
      </c>
      <c r="AJ75" s="253">
        <v>-698.81812684497697</v>
      </c>
      <c r="AK75" s="253">
        <v>0</v>
      </c>
      <c r="AL75" s="253">
        <v>-1416.5737372825047</v>
      </c>
      <c r="AM75" s="254">
        <v>-1905.3683012499141</v>
      </c>
      <c r="AN75" s="289">
        <f>SUM(AO75:AY75)</f>
        <v>8633.1868478201432</v>
      </c>
      <c r="AO75" s="253">
        <v>5462.0857424513397</v>
      </c>
      <c r="AP75" s="253">
        <v>931.06836926968197</v>
      </c>
      <c r="AQ75" s="253">
        <v>871.29657266755987</v>
      </c>
      <c r="AR75" s="253">
        <v>784.10664428573091</v>
      </c>
      <c r="AS75" s="253">
        <v>59.866693685969267</v>
      </c>
      <c r="AT75" s="253">
        <v>0</v>
      </c>
      <c r="AU75" s="253">
        <v>0.93851374852795955</v>
      </c>
      <c r="AV75" s="253">
        <v>84.842979525423473</v>
      </c>
      <c r="AW75" s="253">
        <v>0</v>
      </c>
      <c r="AX75" s="253">
        <v>207.65200977524472</v>
      </c>
      <c r="AY75" s="254">
        <v>231.32932241066317</v>
      </c>
      <c r="AZ75" s="524">
        <v>-6484.1130375554458</v>
      </c>
      <c r="BA75" s="296">
        <f>SUM(BB75:BL75)+AZ75</f>
        <v>-70497.225962393044</v>
      </c>
      <c r="BB75" s="274">
        <f t="shared" si="49"/>
        <v>-39696.831261365944</v>
      </c>
      <c r="BC75" s="274">
        <f t="shared" si="49"/>
        <v>-6766.7308223371392</v>
      </c>
      <c r="BD75" s="274">
        <f t="shared" si="49"/>
        <v>-6978.0513182391105</v>
      </c>
      <c r="BE75" s="274">
        <f t="shared" si="49"/>
        <v>-6279.7634863252651</v>
      </c>
      <c r="BF75" s="274">
        <f t="shared" si="49"/>
        <v>-385.41591769897741</v>
      </c>
      <c r="BG75" s="274">
        <f t="shared" si="49"/>
        <v>-31.269891008721498</v>
      </c>
      <c r="BH75" s="274">
        <f t="shared" si="49"/>
        <v>-6.0420597061765804</v>
      </c>
      <c r="BI75" s="274">
        <f t="shared" si="49"/>
        <v>-679.49155740178196</v>
      </c>
      <c r="BJ75" s="274">
        <f t="shared" si="49"/>
        <v>0</v>
      </c>
      <c r="BK75" s="274">
        <f t="shared" si="49"/>
        <v>-1336.843326096692</v>
      </c>
      <c r="BL75" s="300">
        <f t="shared" si="49"/>
        <v>-1852.6732846577961</v>
      </c>
    </row>
    <row r="76" spans="1:64" x14ac:dyDescent="0.25">
      <c r="A76" s="1502"/>
      <c r="B76" s="126" t="s">
        <v>168</v>
      </c>
      <c r="C76" s="131" t="s">
        <v>936</v>
      </c>
      <c r="D76" s="274">
        <f>SUM(E76:O76)</f>
        <v>-139606.05465111887</v>
      </c>
      <c r="E76" s="253">
        <v>-89952.741525548088</v>
      </c>
      <c r="F76" s="253">
        <v>-8488.6634140565402</v>
      </c>
      <c r="G76" s="253">
        <v>-11008.192875507611</v>
      </c>
      <c r="H76" s="253">
        <v>-4597.3938484228565</v>
      </c>
      <c r="I76" s="253">
        <v>-10010.978865330186</v>
      </c>
      <c r="J76" s="253">
        <v>0</v>
      </c>
      <c r="K76" s="253">
        <v>-281.15026044481436</v>
      </c>
      <c r="L76" s="253">
        <v>-1793.9068792139642</v>
      </c>
      <c r="M76" s="253">
        <v>-2020.6779078896705</v>
      </c>
      <c r="N76" s="253">
        <v>-9766.6480926886125</v>
      </c>
      <c r="O76" s="254">
        <v>-1685.700982016549</v>
      </c>
      <c r="P76" s="274">
        <f>SUM(Q76:AA76)</f>
        <v>-142107.67562895149</v>
      </c>
      <c r="Q76" s="253">
        <v>-92369.930557847547</v>
      </c>
      <c r="R76" s="253">
        <v>-9054.1252474087505</v>
      </c>
      <c r="S76" s="253">
        <v>-11001.604951440497</v>
      </c>
      <c r="T76" s="253">
        <v>-4689.1131050196855</v>
      </c>
      <c r="U76" s="253">
        <v>-9944.3235073109809</v>
      </c>
      <c r="V76" s="253">
        <v>0</v>
      </c>
      <c r="W76" s="253">
        <v>-283.25271131434704</v>
      </c>
      <c r="X76" s="253">
        <v>-1952.0782329117426</v>
      </c>
      <c r="Y76" s="253">
        <v>-2055.6764795613076</v>
      </c>
      <c r="Z76" s="253">
        <v>-9111.4215156061182</v>
      </c>
      <c r="AA76" s="254">
        <v>-1646.1493205305285</v>
      </c>
      <c r="AB76" s="274">
        <f>SUM(AC76:AM76)</f>
        <v>-145746.59094672799</v>
      </c>
      <c r="AC76" s="253">
        <v>-95644.926928108558</v>
      </c>
      <c r="AD76" s="253">
        <v>-9634.7269329988976</v>
      </c>
      <c r="AE76" s="253">
        <v>-10820.384765068422</v>
      </c>
      <c r="AF76" s="253">
        <v>-4738.6156718028033</v>
      </c>
      <c r="AG76" s="253">
        <v>-9689.388419785404</v>
      </c>
      <c r="AH76" s="253">
        <v>0</v>
      </c>
      <c r="AI76" s="253">
        <v>-310.9831015480903</v>
      </c>
      <c r="AJ76" s="253">
        <v>-2129.0515141812148</v>
      </c>
      <c r="AK76" s="253">
        <v>-2113.698636602513</v>
      </c>
      <c r="AL76" s="253">
        <v>-8958.7207024664131</v>
      </c>
      <c r="AM76" s="254">
        <v>-1706.0942741656565</v>
      </c>
      <c r="AN76" s="289">
        <f>SUM(AO76:AY76)</f>
        <v>-372267.33143757674</v>
      </c>
      <c r="AO76" s="253">
        <v>-290969.62521826843</v>
      </c>
      <c r="AP76" s="253">
        <v>-28005.059070999589</v>
      </c>
      <c r="AQ76" s="253">
        <v>-16515.12977393714</v>
      </c>
      <c r="AR76" s="253">
        <v>-5989.1871853843368</v>
      </c>
      <c r="AS76" s="253">
        <v>-10969.629066688762</v>
      </c>
      <c r="AT76" s="253">
        <v>0</v>
      </c>
      <c r="AU76" s="253">
        <v>-243.28804153239983</v>
      </c>
      <c r="AV76" s="253">
        <v>-3146.9276763290632</v>
      </c>
      <c r="AW76" s="253">
        <v>-3707.5507922929164</v>
      </c>
      <c r="AX76" s="253">
        <v>-10032.808252700694</v>
      </c>
      <c r="AY76" s="254">
        <v>-2688.1263594434117</v>
      </c>
      <c r="AZ76" s="524">
        <v>-2446.9485609108165</v>
      </c>
      <c r="BA76" s="296">
        <f>SUM(BB76:BL76)+AZ76</f>
        <v>-802174.60122528579</v>
      </c>
      <c r="BB76" s="274">
        <f t="shared" si="49"/>
        <v>-568937.22422977258</v>
      </c>
      <c r="BC76" s="274">
        <f t="shared" si="49"/>
        <v>-55182.574665463777</v>
      </c>
      <c r="BD76" s="274">
        <f t="shared" si="49"/>
        <v>-49345.312365953665</v>
      </c>
      <c r="BE76" s="274">
        <f t="shared" si="49"/>
        <v>-20014.309810629682</v>
      </c>
      <c r="BF76" s="274">
        <f t="shared" si="49"/>
        <v>-40614.319859115334</v>
      </c>
      <c r="BG76" s="274">
        <f t="shared" si="49"/>
        <v>0</v>
      </c>
      <c r="BH76" s="274">
        <f t="shared" si="49"/>
        <v>-1118.6741148396516</v>
      </c>
      <c r="BI76" s="274">
        <f t="shared" si="49"/>
        <v>-9021.9643026359845</v>
      </c>
      <c r="BJ76" s="274">
        <f t="shared" si="49"/>
        <v>-9897.6038163464073</v>
      </c>
      <c r="BK76" s="274">
        <f t="shared" si="49"/>
        <v>-37869.598563461841</v>
      </c>
      <c r="BL76" s="300">
        <f t="shared" si="49"/>
        <v>-7726.0709361561458</v>
      </c>
    </row>
    <row r="77" spans="1:64" s="209" customFormat="1" x14ac:dyDescent="0.25">
      <c r="A77" s="1503"/>
      <c r="B77" s="314" t="s">
        <v>463</v>
      </c>
      <c r="C77" s="313" t="s">
        <v>8</v>
      </c>
      <c r="D77" s="278">
        <f>SUM(D73:D76)</f>
        <v>1141000.453299084</v>
      </c>
      <c r="E77" s="278">
        <f t="shared" ref="E77:BL77" si="50">SUM(E73:E76)</f>
        <v>813958.32181253121</v>
      </c>
      <c r="F77" s="278">
        <f t="shared" si="50"/>
        <v>71586.707332962673</v>
      </c>
      <c r="G77" s="278">
        <f t="shared" si="50"/>
        <v>62999.82170614053</v>
      </c>
      <c r="H77" s="278">
        <f t="shared" si="50"/>
        <v>32414.226870113016</v>
      </c>
      <c r="I77" s="278">
        <f t="shared" si="50"/>
        <v>24783.608677913151</v>
      </c>
      <c r="J77" s="278">
        <f t="shared" si="50"/>
        <v>5564.4994375982378</v>
      </c>
      <c r="K77" s="278">
        <f t="shared" si="50"/>
        <v>751.46852613668898</v>
      </c>
      <c r="L77" s="278">
        <f t="shared" si="50"/>
        <v>5890.3466817343769</v>
      </c>
      <c r="M77" s="278">
        <f t="shared" si="50"/>
        <v>2312.5262083780435</v>
      </c>
      <c r="N77" s="278">
        <f t="shared" si="50"/>
        <v>110027.16270641013</v>
      </c>
      <c r="O77" s="284">
        <f t="shared" si="50"/>
        <v>10711.763339165867</v>
      </c>
      <c r="P77" s="278">
        <f t="shared" si="50"/>
        <v>1081791.569090422</v>
      </c>
      <c r="Q77" s="278">
        <f t="shared" si="50"/>
        <v>821807.35526482947</v>
      </c>
      <c r="R77" s="278">
        <f t="shared" si="50"/>
        <v>75362.921068554395</v>
      </c>
      <c r="S77" s="278">
        <f t="shared" si="50"/>
        <v>60909.645091317907</v>
      </c>
      <c r="T77" s="278">
        <f t="shared" si="50"/>
        <v>35134.525881502574</v>
      </c>
      <c r="U77" s="278">
        <f t="shared" si="50"/>
        <v>27931.791641311094</v>
      </c>
      <c r="V77" s="278">
        <f t="shared" si="50"/>
        <v>5568.8213525084338</v>
      </c>
      <c r="W77" s="278">
        <f t="shared" si="50"/>
        <v>545.51710569975421</v>
      </c>
      <c r="X77" s="278">
        <f t="shared" si="50"/>
        <v>5487.2736733385591</v>
      </c>
      <c r="Y77" s="278">
        <f>SUM(Y73:Y76)</f>
        <v>2933.2329172206896</v>
      </c>
      <c r="Z77" s="278">
        <f>SUM(Z73:Z76)</f>
        <v>37807.546501682285</v>
      </c>
      <c r="AA77" s="284">
        <f t="shared" si="50"/>
        <v>8302.9385924566413</v>
      </c>
      <c r="AB77" s="278">
        <f t="shared" si="50"/>
        <v>1117146.6720510107</v>
      </c>
      <c r="AC77" s="278">
        <f t="shared" si="50"/>
        <v>860903.20119537599</v>
      </c>
      <c r="AD77" s="278">
        <f t="shared" si="50"/>
        <v>64324.688197737232</v>
      </c>
      <c r="AE77" s="278">
        <f t="shared" si="50"/>
        <v>55418.031600087255</v>
      </c>
      <c r="AF77" s="278">
        <f t="shared" si="50"/>
        <v>32664.191676321123</v>
      </c>
      <c r="AG77" s="278">
        <f t="shared" si="50"/>
        <v>49515.412362515002</v>
      </c>
      <c r="AH77" s="278">
        <f t="shared" si="50"/>
        <v>5595.5166164521634</v>
      </c>
      <c r="AI77" s="278">
        <f t="shared" si="50"/>
        <v>531.41955982769775</v>
      </c>
      <c r="AJ77" s="278">
        <f t="shared" si="50"/>
        <v>4446.4305584894009</v>
      </c>
      <c r="AK77" s="278">
        <f t="shared" si="50"/>
        <v>2504.1427432516639</v>
      </c>
      <c r="AL77" s="278">
        <f t="shared" si="50"/>
        <v>32446.282440592327</v>
      </c>
      <c r="AM77" s="284">
        <f t="shared" si="50"/>
        <v>8797.3551003607081</v>
      </c>
      <c r="AN77" s="849">
        <f t="shared" si="50"/>
        <v>2116318.6823481731</v>
      </c>
      <c r="AO77" s="278">
        <f t="shared" si="50"/>
        <v>1668574.7548436117</v>
      </c>
      <c r="AP77" s="278">
        <f t="shared" si="50"/>
        <v>147781.00873907199</v>
      </c>
      <c r="AQ77" s="278">
        <f t="shared" si="50"/>
        <v>82615.404258563925</v>
      </c>
      <c r="AR77" s="278">
        <f t="shared" si="50"/>
        <v>40652.379027750605</v>
      </c>
      <c r="AS77" s="278">
        <f t="shared" si="50"/>
        <v>106050.1908672775</v>
      </c>
      <c r="AT77" s="278">
        <f t="shared" si="50"/>
        <v>7070.589281968324</v>
      </c>
      <c r="AU77" s="278">
        <f t="shared" si="50"/>
        <v>1152.676542605773</v>
      </c>
      <c r="AV77" s="278">
        <f t="shared" si="50"/>
        <v>9521.5152427239263</v>
      </c>
      <c r="AW77" s="278">
        <f>SUM(AW73:AW76)</f>
        <v>3011.3963131889332</v>
      </c>
      <c r="AX77" s="278">
        <f t="shared" si="50"/>
        <v>32004.590718561674</v>
      </c>
      <c r="AY77" s="284">
        <f t="shared" si="50"/>
        <v>17884.176512848782</v>
      </c>
      <c r="AZ77" s="305">
        <f t="shared" si="50"/>
        <v>36439.068401533754</v>
      </c>
      <c r="BA77" s="297">
        <f t="shared" si="50"/>
        <v>5492696.4451902239</v>
      </c>
      <c r="BB77" s="275">
        <f t="shared" si="50"/>
        <v>4165243.6331163486</v>
      </c>
      <c r="BC77" s="275">
        <f t="shared" si="50"/>
        <v>359055.32533832628</v>
      </c>
      <c r="BD77" s="275">
        <f t="shared" si="50"/>
        <v>261942.90265610963</v>
      </c>
      <c r="BE77" s="275">
        <f t="shared" si="50"/>
        <v>140865.32345568726</v>
      </c>
      <c r="BF77" s="275">
        <f t="shared" si="50"/>
        <v>208281.00354901678</v>
      </c>
      <c r="BG77" s="275">
        <f t="shared" si="50"/>
        <v>23799.426688527157</v>
      </c>
      <c r="BH77" s="275">
        <f t="shared" si="50"/>
        <v>2981.0817342699147</v>
      </c>
      <c r="BI77" s="275">
        <f t="shared" si="50"/>
        <v>25345.566156286266</v>
      </c>
      <c r="BJ77" s="275">
        <f>SUM(BJ73:BJ76)</f>
        <v>10761.298182039332</v>
      </c>
      <c r="BK77" s="275">
        <f t="shared" si="50"/>
        <v>212285.58236724639</v>
      </c>
      <c r="BL77" s="299">
        <f t="shared" si="50"/>
        <v>45696.233544832001</v>
      </c>
    </row>
    <row r="78" spans="1:64" s="209" customFormat="1" ht="14.85" customHeight="1" x14ac:dyDescent="0.25">
      <c r="A78" s="1501" t="s">
        <v>235</v>
      </c>
      <c r="B78" s="315" t="s">
        <v>121</v>
      </c>
      <c r="C78" s="125" t="s">
        <v>174</v>
      </c>
      <c r="D78" s="273">
        <f>D20+SUM(D22:D23,D27)+SUM(D29:D32)+D37+D41+D46+D51+SUM(D56:D57)+SUM(D59:D60)+SUM(D64:D68)+D73</f>
        <v>56066922.889855206</v>
      </c>
      <c r="E78" s="273">
        <f>E20+SUM(E22:E23,E27)+SUM(E29:E32)+E37+E41+E46+E51+SUM(E56:E57)+SUM(E59:E60)+SUM(E64:E68)+E73</f>
        <v>32956660.760304898</v>
      </c>
      <c r="F78" s="273">
        <f>F20+SUM(F22:F23,F27)+SUM(F29:F32)+F37+F41+F46+F51+SUM(F56:F57)+SUM(F59:F60)+SUM(F64:F68)+F73</f>
        <v>3485486.6014347714</v>
      </c>
      <c r="G78" s="273">
        <f t="shared" ref="G78:O78" si="51">G20+SUM(G22:G23,G27)+SUM(G29:G32)+G37+G41+G46+G51+SUM(G56:G57)+SUM(G59:G60)+SUM(G64:G68)+G73</f>
        <v>8986361.9705231823</v>
      </c>
      <c r="H78" s="273">
        <f t="shared" si="51"/>
        <v>3978581.6014695116</v>
      </c>
      <c r="I78" s="273">
        <f t="shared" si="51"/>
        <v>584484.48909090774</v>
      </c>
      <c r="J78" s="273">
        <f t="shared" si="51"/>
        <v>1012313.0533514124</v>
      </c>
      <c r="K78" s="273">
        <f t="shared" si="51"/>
        <v>37342.728854411027</v>
      </c>
      <c r="L78" s="273">
        <f t="shared" si="51"/>
        <v>983375.07282621344</v>
      </c>
      <c r="M78" s="273">
        <f>M20+SUM(M22:M23,M27)+SUM(M29:M32)+M37+M41+M46+M51+SUM(M56:M57)+SUM(M59:M60)+SUM(M64:M68)+M73</f>
        <v>1525012.6123885147</v>
      </c>
      <c r="N78" s="273">
        <f t="shared" si="51"/>
        <v>830803.22131224838</v>
      </c>
      <c r="O78" s="285">
        <f t="shared" si="51"/>
        <v>1686500.7782991354</v>
      </c>
      <c r="P78" s="273">
        <f>P20+SUM(P22:P23,P27)+SUM(P29:P32)+P37+P41+P46+P51+SUM(P56:P57)+SUM(P59:P60)+SUM(P64:P68)+P73</f>
        <v>58775214.936904632</v>
      </c>
      <c r="Q78" s="273">
        <f t="shared" ref="Q78:AA78" si="52">Q20+SUM(Q22:Q23,Q27)+SUM(Q29:Q32)+Q37+Q41+Q46+Q51+SUM(Q56:Q57)+SUM(Q59:Q60)+SUM(Q64:Q68)+Q73</f>
        <v>34400259.704944856</v>
      </c>
      <c r="R78" s="273">
        <f t="shared" si="52"/>
        <v>3755166.1827949714</v>
      </c>
      <c r="S78" s="273">
        <f t="shared" si="52"/>
        <v>9683742.994458165</v>
      </c>
      <c r="T78" s="273">
        <f t="shared" si="52"/>
        <v>4722361.2640563762</v>
      </c>
      <c r="U78" s="273">
        <f t="shared" si="52"/>
        <v>702795.4534736597</v>
      </c>
      <c r="V78" s="273">
        <f t="shared" si="52"/>
        <v>795327.32276797516</v>
      </c>
      <c r="W78" s="273">
        <f t="shared" si="52"/>
        <v>20143.166022408848</v>
      </c>
      <c r="X78" s="273">
        <f t="shared" si="52"/>
        <v>868978.00954638887</v>
      </c>
      <c r="Y78" s="273">
        <f t="shared" si="52"/>
        <v>1766957.0055806581</v>
      </c>
      <c r="Z78" s="273">
        <f t="shared" si="52"/>
        <v>583263.59943332511</v>
      </c>
      <c r="AA78" s="285">
        <f t="shared" si="52"/>
        <v>1476220.2338258466</v>
      </c>
      <c r="AB78" s="273">
        <f>AB20+SUM(AB22:AB23,AB27)+SUM(AB29:AB32)+AB37+AB41+AB46+AB51+SUM(AB56:AB57)+SUM(AB59:AB60)+SUM(AB64:AB68)+AB73</f>
        <v>63665876.344031073</v>
      </c>
      <c r="AC78" s="273">
        <f t="shared" ref="AC78:AM78" si="53">AC20+SUM(AC22:AC23,AC27)+SUM(AC29:AC32)+AC37+AC41+AC46+AC51+SUM(AC56:AC57)+SUM(AC59:AC60)+SUM(AC64:AC68)+AC73</f>
        <v>38554548.427088454</v>
      </c>
      <c r="AD78" s="273">
        <f t="shared" si="53"/>
        <v>3910578.2668215372</v>
      </c>
      <c r="AE78" s="273">
        <f t="shared" si="53"/>
        <v>9881727.4265586995</v>
      </c>
      <c r="AF78" s="273">
        <f t="shared" si="53"/>
        <v>4859810.0092237694</v>
      </c>
      <c r="AG78" s="273">
        <f t="shared" si="53"/>
        <v>749890.31903235288</v>
      </c>
      <c r="AH78" s="273">
        <f t="shared" si="53"/>
        <v>711914.71589498199</v>
      </c>
      <c r="AI78" s="273">
        <f t="shared" si="53"/>
        <v>37309.45948214057</v>
      </c>
      <c r="AJ78" s="273">
        <f t="shared" si="53"/>
        <v>936429.11612543534</v>
      </c>
      <c r="AK78" s="273">
        <f t="shared" si="53"/>
        <v>1636939.3857213045</v>
      </c>
      <c r="AL78" s="273">
        <f t="shared" si="53"/>
        <v>594272.45012106863</v>
      </c>
      <c r="AM78" s="273">
        <f t="shared" si="53"/>
        <v>1792456.7679613438</v>
      </c>
      <c r="AN78" s="276">
        <f>AN20+SUM(AN22:AN23,AN27)+SUM(AN29:AN32)+AN37+AN41+AN46+AN51+SUM(AN56:AN57)+SUM(AN59:AN60)+SUM(AN64:AN68)+AN73</f>
        <v>81747661.361069351</v>
      </c>
      <c r="AO78" s="273">
        <f t="shared" ref="AO78:AY78" si="54">AO20+SUM(AO22:AO23,AO27)+SUM(AO29:AO32)+AO37+AO41+AO46+AO51+SUM(AO56:AO57)+SUM(AO59:AO60)+SUM(AO64:AO68)+AO73</f>
        <v>48986643.528574161</v>
      </c>
      <c r="AP78" s="273">
        <f t="shared" si="54"/>
        <v>4909798.5065211458</v>
      </c>
      <c r="AQ78" s="273">
        <f t="shared" si="54"/>
        <v>11802306.345143985</v>
      </c>
      <c r="AR78" s="273">
        <f t="shared" si="54"/>
        <v>4813489.9196169646</v>
      </c>
      <c r="AS78" s="273">
        <f t="shared" si="54"/>
        <v>1644349.9800416993</v>
      </c>
      <c r="AT78" s="273">
        <f t="shared" si="54"/>
        <v>839558.69686731254</v>
      </c>
      <c r="AU78" s="273">
        <f t="shared" si="54"/>
        <v>31830.06796974504</v>
      </c>
      <c r="AV78" s="273">
        <f t="shared" si="54"/>
        <v>1583793.3471377962</v>
      </c>
      <c r="AW78" s="273">
        <f t="shared" si="54"/>
        <v>2915007.8309167507</v>
      </c>
      <c r="AX78" s="273">
        <f t="shared" si="54"/>
        <v>1741639.8768361427</v>
      </c>
      <c r="AY78" s="285">
        <f t="shared" si="54"/>
        <v>2479243.2614436299</v>
      </c>
      <c r="AZ78" s="298">
        <f>AZ20+SUM(AZ22:AZ23,AZ27)+SUM(AZ29:AZ32)+AZ37+AZ41+AZ46+AZ51+SUM(AZ56:AZ57)+SUM(AZ59:AZ60)+SUM(AZ64:AZ68)+AZ73</f>
        <v>5435101.1705577793</v>
      </c>
      <c r="BA78" s="294">
        <f>BA20+SUM(BA22:BA23,BA27)+SUM(BA29:BA32)+BA37+BA41+BA46+BA51+SUM(BA56:BA57)+SUM(BA59:BA60)+SUM(BA64:BA68)+BA73</f>
        <v>265690776.702418</v>
      </c>
      <c r="BB78" s="273">
        <f t="shared" ref="BB78:BL78" si="55">BB20+SUM(BB22:BB23,BB27)+SUM(BB29:BB32)+BB37+BB41+BB46+BB51+SUM(BB56:BB57)+SUM(BB59:BB60)+SUM(BB64:BB68)+BB73</f>
        <v>154898112.42091236</v>
      </c>
      <c r="BC78" s="273">
        <f t="shared" si="55"/>
        <v>16061029.557572426</v>
      </c>
      <c r="BD78" s="273">
        <f t="shared" si="55"/>
        <v>40354138.736684024</v>
      </c>
      <c r="BE78" s="273">
        <f t="shared" si="55"/>
        <v>18374242.79436662</v>
      </c>
      <c r="BF78" s="273">
        <f t="shared" si="55"/>
        <v>3681520.2416386195</v>
      </c>
      <c r="BG78" s="273">
        <f t="shared" si="55"/>
        <v>3359113.7888816819</v>
      </c>
      <c r="BH78" s="273">
        <f t="shared" si="55"/>
        <v>126625.42232870546</v>
      </c>
      <c r="BI78" s="273">
        <f t="shared" si="55"/>
        <v>4372575.5456358343</v>
      </c>
      <c r="BJ78" s="273">
        <f>BJ20+SUM(BJ22:BJ23,BJ27)+SUM(BJ29:BJ32)+BJ37+BJ41+BJ46+BJ51+SUM(BJ56:BJ57)+SUM(BJ59:BJ60)+SUM(BJ64:BJ68)+BJ73</f>
        <v>7843916.8346072286</v>
      </c>
      <c r="BK78" s="273">
        <f t="shared" si="55"/>
        <v>3749979.1477027852</v>
      </c>
      <c r="BL78" s="298">
        <f t="shared" si="55"/>
        <v>7434421.0415299553</v>
      </c>
    </row>
    <row r="79" spans="1:64" s="209" customFormat="1" x14ac:dyDescent="0.25">
      <c r="A79" s="1507"/>
      <c r="B79" s="126" t="s">
        <v>55</v>
      </c>
      <c r="C79" s="127" t="s">
        <v>175</v>
      </c>
      <c r="D79" s="274">
        <f>D21+D24+D34+D38+D43+D48+D53+D58+D70+D75</f>
        <v>-1764185.0765289965</v>
      </c>
      <c r="E79" s="274">
        <f>E21+E24+E34+E38+E43+E48+E53+E58+E70+E75</f>
        <v>-1178423.3498685099</v>
      </c>
      <c r="F79" s="274">
        <f>F21+F24+F34+F38+F43+F48+F53+F58+F70+F75</f>
        <v>-103708.93425616952</v>
      </c>
      <c r="G79" s="274">
        <f t="shared" ref="G79:O79" si="56">G21+G24+G34+G38+G43+G48+G53+G58+G70+G75</f>
        <v>-215336.7604063249</v>
      </c>
      <c r="H79" s="274">
        <f t="shared" si="56"/>
        <v>-117767.64386702371</v>
      </c>
      <c r="I79" s="274">
        <f t="shared" si="56"/>
        <v>-15601.765783401454</v>
      </c>
      <c r="J79" s="274">
        <f t="shared" si="56"/>
        <v>-26950.87740288227</v>
      </c>
      <c r="K79" s="274">
        <f t="shared" si="56"/>
        <v>-1083.5484474558352</v>
      </c>
      <c r="L79" s="274">
        <f t="shared" si="56"/>
        <v>-10528.529185842843</v>
      </c>
      <c r="M79" s="274">
        <f t="shared" si="56"/>
        <v>-25164.62044676776</v>
      </c>
      <c r="N79" s="274">
        <f t="shared" si="56"/>
        <v>-14894.640592130554</v>
      </c>
      <c r="O79" s="282">
        <f t="shared" si="56"/>
        <v>-54724.406272487286</v>
      </c>
      <c r="P79" s="274">
        <f>P21+P24+P34+P38+P43+P48+P53+P58+P70+P75</f>
        <v>-2381637.6125903032</v>
      </c>
      <c r="Q79" s="274">
        <f t="shared" ref="Q79:AA79" si="57">Q21+Q24+Q34+Q38+Q43+Q48+Q53+Q58+Q70+Q75</f>
        <v>-1300670.3502562542</v>
      </c>
      <c r="R79" s="274">
        <f t="shared" si="57"/>
        <v>-119387.86004067482</v>
      </c>
      <c r="S79" s="274">
        <f t="shared" si="57"/>
        <v>-402517.01196210593</v>
      </c>
      <c r="T79" s="274">
        <f t="shared" si="57"/>
        <v>-203756.20314191745</v>
      </c>
      <c r="U79" s="274">
        <f t="shared" si="57"/>
        <v>-42748.522978856192</v>
      </c>
      <c r="V79" s="274">
        <f t="shared" si="57"/>
        <v>-51424.086960457738</v>
      </c>
      <c r="W79" s="274">
        <f t="shared" si="57"/>
        <v>-1968.0960256703299</v>
      </c>
      <c r="X79" s="274">
        <f t="shared" si="57"/>
        <v>-20539.630290577814</v>
      </c>
      <c r="Y79" s="274">
        <f t="shared" si="57"/>
        <v>-110125.61876432467</v>
      </c>
      <c r="Z79" s="274">
        <f t="shared" si="57"/>
        <v>-41212.93713092785</v>
      </c>
      <c r="AA79" s="282">
        <f t="shared" si="57"/>
        <v>-87287.295038536322</v>
      </c>
      <c r="AB79" s="274">
        <f>AB21+AB24+AB34+AB38+AB43+AB48+AB53+AB58+AB70+AB75</f>
        <v>-17143458.036579423</v>
      </c>
      <c r="AC79" s="274">
        <f t="shared" ref="AC79:AM79" si="58">AC21+AC24+AC34+AC38+AC43+AC48+AC53+AC58+AC70+AC75</f>
        <v>-11034208.883412234</v>
      </c>
      <c r="AD79" s="274">
        <f t="shared" si="58"/>
        <v>-1028274.9936564134</v>
      </c>
      <c r="AE79" s="274">
        <f t="shared" si="58"/>
        <v>-2130418.4038322321</v>
      </c>
      <c r="AF79" s="274">
        <f t="shared" si="58"/>
        <v>-1037258.9194755382</v>
      </c>
      <c r="AG79" s="274">
        <f t="shared" si="58"/>
        <v>-264539.16813509067</v>
      </c>
      <c r="AH79" s="274">
        <f t="shared" si="58"/>
        <v>-256004.19937045497</v>
      </c>
      <c r="AI79" s="274">
        <f t="shared" si="58"/>
        <v>-10762.75325749193</v>
      </c>
      <c r="AJ79" s="274">
        <f t="shared" si="58"/>
        <v>-120380.1917863938</v>
      </c>
      <c r="AK79" s="274">
        <f t="shared" si="58"/>
        <v>-588463.7592308165</v>
      </c>
      <c r="AL79" s="274">
        <f t="shared" si="58"/>
        <v>-262204.38675764104</v>
      </c>
      <c r="AM79" s="282">
        <f t="shared" si="58"/>
        <v>-410942.37766511273</v>
      </c>
      <c r="AN79" s="289">
        <f>AN21+AN24+AN34+AN38+AN43+AN48+AN53+AN58+AN70+AN75</f>
        <v>17820748.211607821</v>
      </c>
      <c r="AO79" s="274">
        <f t="shared" ref="AO79:AY79" si="59">AO21+AO24+AO34+AO38+AO43+AO48+AO53+AO58+AO70+AO75</f>
        <v>13994429.741126077</v>
      </c>
      <c r="AP79" s="274">
        <f t="shared" si="59"/>
        <v>1333433.764103662</v>
      </c>
      <c r="AQ79" s="274">
        <f t="shared" si="59"/>
        <v>1240395.6056620921</v>
      </c>
      <c r="AR79" s="274">
        <f t="shared" si="59"/>
        <v>591068.9274534086</v>
      </c>
      <c r="AS79" s="274">
        <f t="shared" si="59"/>
        <v>-124722.86422111728</v>
      </c>
      <c r="AT79" s="274">
        <f t="shared" si="59"/>
        <v>0</v>
      </c>
      <c r="AU79" s="274">
        <f t="shared" si="59"/>
        <v>-15639.039861749363</v>
      </c>
      <c r="AV79" s="274">
        <f t="shared" si="59"/>
        <v>58462.670427173049</v>
      </c>
      <c r="AW79" s="274">
        <f t="shared" si="59"/>
        <v>631242.30780840933</v>
      </c>
      <c r="AX79" s="274">
        <f t="shared" si="59"/>
        <v>-129534.42031851434</v>
      </c>
      <c r="AY79" s="282">
        <f t="shared" si="59"/>
        <v>241611.51942837826</v>
      </c>
      <c r="AZ79" s="300">
        <f>AZ21+AZ24+AZ34+AZ38+AZ43+AZ48+AZ53+AZ58+AZ70+AZ75</f>
        <v>-9124943.6004593447</v>
      </c>
      <c r="BA79" s="296">
        <f>BA21+BA24+BA34+BA38+BA43+BA48+BA53+BA58+BA70+BA75</f>
        <v>-12593476.114550248</v>
      </c>
      <c r="BB79" s="274">
        <f t="shared" ref="BB79:BL79" si="60">BB21+BB24+BB34+BB38+BB43+BB48+BB53+BB58+BB70+BB75</f>
        <v>481127.15758907859</v>
      </c>
      <c r="BC79" s="274">
        <f t="shared" si="60"/>
        <v>82061.976150404153</v>
      </c>
      <c r="BD79" s="274">
        <f t="shared" si="60"/>
        <v>-1507876.5705385706</v>
      </c>
      <c r="BE79" s="274">
        <f t="shared" si="60"/>
        <v>-767713.8390310707</v>
      </c>
      <c r="BF79" s="274">
        <f t="shared" si="60"/>
        <v>-447612.32111846557</v>
      </c>
      <c r="BG79" s="274">
        <f t="shared" si="60"/>
        <v>-334379.16373379505</v>
      </c>
      <c r="BH79" s="274">
        <f t="shared" si="60"/>
        <v>-29453.437592367456</v>
      </c>
      <c r="BI79" s="274">
        <f t="shared" si="60"/>
        <v>-92985.680835641426</v>
      </c>
      <c r="BJ79" s="274">
        <f>BJ21+BJ24+BJ34+BJ38+BJ43+BJ48+BJ53+BJ58+BJ70+BJ75</f>
        <v>-92511.690633499704</v>
      </c>
      <c r="BK79" s="274">
        <f t="shared" si="60"/>
        <v>-447846.38479921379</v>
      </c>
      <c r="BL79" s="300">
        <f t="shared" si="60"/>
        <v>-311342.55954775814</v>
      </c>
    </row>
    <row r="80" spans="1:64" s="209" customFormat="1" x14ac:dyDescent="0.25">
      <c r="A80" s="1507"/>
      <c r="B80" s="126" t="s">
        <v>56</v>
      </c>
      <c r="C80" s="127" t="s">
        <v>176</v>
      </c>
      <c r="D80" s="274">
        <f>D25+D33+D42+D47+D52+D61+D69+D74</f>
        <v>4188905.7203047168</v>
      </c>
      <c r="E80" s="274">
        <f>E25+E33+E42+E47+E52+E61+E69+E74</f>
        <v>3485418.8763876371</v>
      </c>
      <c r="F80" s="274">
        <f>F25+F33+F42+F47+F52+F61+F69+F74</f>
        <v>123575.91855828086</v>
      </c>
      <c r="G80" s="274">
        <f t="shared" ref="G80:O80" si="61">G25+G33+G42+G47+G52+G61+G69+G74</f>
        <v>242830.93768038161</v>
      </c>
      <c r="H80" s="274">
        <f t="shared" si="61"/>
        <v>68078.299426484591</v>
      </c>
      <c r="I80" s="274">
        <f t="shared" si="61"/>
        <v>65479.323837805998</v>
      </c>
      <c r="J80" s="274">
        <f t="shared" si="61"/>
        <v>34876.48627446733</v>
      </c>
      <c r="K80" s="274">
        <f t="shared" si="61"/>
        <v>2137.4093041938318</v>
      </c>
      <c r="L80" s="274">
        <f t="shared" si="61"/>
        <v>13288.143657647932</v>
      </c>
      <c r="M80" s="274">
        <f t="shared" si="61"/>
        <v>1878.8052148737113</v>
      </c>
      <c r="N80" s="274">
        <f t="shared" si="61"/>
        <v>133728.35084162469</v>
      </c>
      <c r="O80" s="282">
        <f t="shared" si="61"/>
        <v>17613.169121318944</v>
      </c>
      <c r="P80" s="274">
        <f>P25+P33+P42+P47+P52+P61+P69+P74</f>
        <v>4240167.4629829042</v>
      </c>
      <c r="Q80" s="274">
        <f t="shared" ref="Q80:AA80" si="62">Q25+Q33+Q42+Q47+Q52+Q61+Q69+Q74</f>
        <v>3520793.6041372982</v>
      </c>
      <c r="R80" s="274">
        <f t="shared" si="62"/>
        <v>128605.51771229753</v>
      </c>
      <c r="S80" s="274">
        <f t="shared" si="62"/>
        <v>265127.62147472403</v>
      </c>
      <c r="T80" s="274">
        <f t="shared" si="62"/>
        <v>74943.129974057985</v>
      </c>
      <c r="U80" s="274">
        <f t="shared" si="62"/>
        <v>61029.220852156344</v>
      </c>
      <c r="V80" s="274">
        <f t="shared" si="62"/>
        <v>32877.526043474565</v>
      </c>
      <c r="W80" s="274">
        <f t="shared" si="62"/>
        <v>2080.6794132985042</v>
      </c>
      <c r="X80" s="274">
        <f t="shared" si="62"/>
        <v>15558.821439615691</v>
      </c>
      <c r="Y80" s="274">
        <f t="shared" si="62"/>
        <v>2055.3556731310505</v>
      </c>
      <c r="Z80" s="274">
        <f t="shared" si="62"/>
        <v>118531.48340876376</v>
      </c>
      <c r="AA80" s="282">
        <f t="shared" si="62"/>
        <v>18564.502854086906</v>
      </c>
      <c r="AB80" s="274">
        <f>AB25+AB33+AB42+AB47+AB52+AB61+AB69+AB74</f>
        <v>4291809.1939067729</v>
      </c>
      <c r="AC80" s="274">
        <f t="shared" ref="AC80:AM80" si="63">AC25+AC33+AC42+AC47+AC52+AC61+AC69+AC74</f>
        <v>3569848.9961387389</v>
      </c>
      <c r="AD80" s="274">
        <f t="shared" si="63"/>
        <v>135575.41138515493</v>
      </c>
      <c r="AE80" s="274">
        <f t="shared" si="63"/>
        <v>264204.59244933038</v>
      </c>
      <c r="AF80" s="274">
        <f t="shared" si="63"/>
        <v>75182.804055837958</v>
      </c>
      <c r="AG80" s="274">
        <f t="shared" si="63"/>
        <v>59426.620440613231</v>
      </c>
      <c r="AH80" s="274">
        <f t="shared" si="63"/>
        <v>32560.117377314084</v>
      </c>
      <c r="AI80" s="274">
        <f t="shared" si="63"/>
        <v>2214.4425053135815</v>
      </c>
      <c r="AJ80" s="274">
        <f t="shared" si="63"/>
        <v>16700.656797296037</v>
      </c>
      <c r="AK80" s="274">
        <f t="shared" si="63"/>
        <v>2085.0032798159164</v>
      </c>
      <c r="AL80" s="274">
        <f t="shared" si="63"/>
        <v>115004.09852661531</v>
      </c>
      <c r="AM80" s="282">
        <f t="shared" si="63"/>
        <v>19006.450950742983</v>
      </c>
      <c r="AN80" s="289">
        <f>AN25+AN33+AN42+AN47+AN52+AN61+AN69+AN74</f>
        <v>6100313.9844819698</v>
      </c>
      <c r="AO80" s="274">
        <f t="shared" ref="AO80:AY80" si="64">AO25+AO33+AO42+AO47+AO52+AO61+AO69+AO74</f>
        <v>5123261.5732133975</v>
      </c>
      <c r="AP80" s="274">
        <f t="shared" si="64"/>
        <v>178150.22611711986</v>
      </c>
      <c r="AQ80" s="274">
        <f t="shared" si="64"/>
        <v>382215.32859353517</v>
      </c>
      <c r="AR80" s="274">
        <f t="shared" si="64"/>
        <v>93896.268743254477</v>
      </c>
      <c r="AS80" s="274">
        <f t="shared" si="64"/>
        <v>79219.418433401326</v>
      </c>
      <c r="AT80" s="274">
        <f t="shared" si="64"/>
        <v>41271.681187624119</v>
      </c>
      <c r="AU80" s="274">
        <f t="shared" si="64"/>
        <v>2391.8558992368685</v>
      </c>
      <c r="AV80" s="274">
        <f t="shared" si="64"/>
        <v>24544.110134454695</v>
      </c>
      <c r="AW80" s="274">
        <f t="shared" si="64"/>
        <v>3343.884214503365</v>
      </c>
      <c r="AX80" s="274">
        <f t="shared" si="64"/>
        <v>143262.23370071381</v>
      </c>
      <c r="AY80" s="282">
        <f t="shared" si="64"/>
        <v>28757.404244728936</v>
      </c>
      <c r="AZ80" s="300">
        <f>AZ25+AZ33+AZ42+AZ47+AZ52+AZ61+AZ69+AZ74</f>
        <v>0</v>
      </c>
      <c r="BA80" s="296">
        <f>BA25+BA33+BA42+BA47+BA52+BA61+BA69+BA74</f>
        <v>18821196.361676365</v>
      </c>
      <c r="BB80" s="274">
        <f t="shared" ref="BB80:BL80" si="65">BB25+BB33+BB42+BB47+BB52+BB61+BB69+BB74</f>
        <v>15699323.049877072</v>
      </c>
      <c r="BC80" s="274">
        <f t="shared" si="65"/>
        <v>565907.07377285324</v>
      </c>
      <c r="BD80" s="274">
        <f t="shared" si="65"/>
        <v>1154378.4801979712</v>
      </c>
      <c r="BE80" s="274">
        <f t="shared" si="65"/>
        <v>312100.50219963503</v>
      </c>
      <c r="BF80" s="274">
        <f t="shared" si="65"/>
        <v>265154.58356397692</v>
      </c>
      <c r="BG80" s="274">
        <f t="shared" si="65"/>
        <v>141585.81088288009</v>
      </c>
      <c r="BH80" s="274">
        <f t="shared" si="65"/>
        <v>8824.3871220427882</v>
      </c>
      <c r="BI80" s="274">
        <f t="shared" si="65"/>
        <v>70091.732029014354</v>
      </c>
      <c r="BJ80" s="274">
        <f>BJ25+BJ33+BJ42+BJ47+BJ52+BJ61+BJ69+BJ74</f>
        <v>9363.0483823240429</v>
      </c>
      <c r="BK80" s="274">
        <f t="shared" si="65"/>
        <v>510526.16647771758</v>
      </c>
      <c r="BL80" s="300">
        <f t="shared" si="65"/>
        <v>83941.527170877773</v>
      </c>
    </row>
    <row r="81" spans="1:64" s="209" customFormat="1" x14ac:dyDescent="0.25">
      <c r="A81" s="1507"/>
      <c r="B81" s="126" t="s">
        <v>122</v>
      </c>
      <c r="C81" s="127" t="s">
        <v>937</v>
      </c>
      <c r="D81" s="274">
        <f>D26+D35+D39+D44+D49+D54+D62+D71+D76</f>
        <v>1134007.1943596592</v>
      </c>
      <c r="E81" s="274">
        <f>E26+E35+E39+E44+E49+E54+E62+E71+E76</f>
        <v>751821.42859178316</v>
      </c>
      <c r="F81" s="274">
        <f>F26+F35+F39+F44+F49+F54+F62+F71+F76</f>
        <v>70233.834877733185</v>
      </c>
      <c r="G81" s="274">
        <f t="shared" ref="G81:O81" si="66">G26+G35+G39+G44+G49+G54+G62+G71+G76</f>
        <v>141683.81839929873</v>
      </c>
      <c r="H81" s="274">
        <f t="shared" si="66"/>
        <v>68711.330872366001</v>
      </c>
      <c r="I81" s="274">
        <f t="shared" si="66"/>
        <v>9756.5823229113248</v>
      </c>
      <c r="J81" s="274">
        <f t="shared" si="66"/>
        <v>2295.4112220501379</v>
      </c>
      <c r="K81" s="274">
        <f t="shared" si="66"/>
        <v>474.41274435852</v>
      </c>
      <c r="L81" s="274">
        <f t="shared" si="66"/>
        <v>6890.8870236161183</v>
      </c>
      <c r="M81" s="274">
        <f t="shared" si="66"/>
        <v>43928.873392042507</v>
      </c>
      <c r="N81" s="274">
        <f t="shared" si="66"/>
        <v>11164.612678462216</v>
      </c>
      <c r="O81" s="282">
        <f t="shared" si="66"/>
        <v>27046.002235037038</v>
      </c>
      <c r="P81" s="274">
        <f>P26+P35+P39+P44+P49+P54+P62+P71+P76</f>
        <v>1509135.8485243926</v>
      </c>
      <c r="Q81" s="274">
        <f t="shared" ref="Q81:AA81" si="67">Q26+Q35+Q39+Q44+Q49+Q54+Q62+Q71+Q76</f>
        <v>1007929.9571392534</v>
      </c>
      <c r="R81" s="274">
        <f t="shared" si="67"/>
        <v>93845.629941822233</v>
      </c>
      <c r="S81" s="274">
        <f t="shared" si="67"/>
        <v>182387.01959019847</v>
      </c>
      <c r="T81" s="274">
        <f t="shared" si="67"/>
        <v>88158.399494312805</v>
      </c>
      <c r="U81" s="274">
        <f t="shared" si="67"/>
        <v>14289.856999153728</v>
      </c>
      <c r="V81" s="274">
        <f t="shared" si="67"/>
        <v>5401.060466072875</v>
      </c>
      <c r="W81" s="274">
        <f t="shared" si="67"/>
        <v>643.03506227820969</v>
      </c>
      <c r="X81" s="274">
        <f t="shared" si="67"/>
        <v>9047.4516918934332</v>
      </c>
      <c r="Y81" s="274">
        <f t="shared" si="67"/>
        <v>56140.691817707579</v>
      </c>
      <c r="Z81" s="274">
        <f t="shared" si="67"/>
        <v>16549.404669552492</v>
      </c>
      <c r="AA81" s="282">
        <f t="shared" si="67"/>
        <v>34743.341652147232</v>
      </c>
      <c r="AB81" s="274">
        <f>AB26+AB35+AB39+AB44+AB49+AB54+AB62+AB71+AB76</f>
        <v>1664820.7338585365</v>
      </c>
      <c r="AC81" s="274">
        <f t="shared" ref="AC81:AM81" si="68">AC26+AC35+AC39+AC44+AC49+AC54+AC62+AC71+AC76</f>
        <v>1133704.7334704695</v>
      </c>
      <c r="AD81" s="274">
        <f t="shared" si="68"/>
        <v>105333.72895018643</v>
      </c>
      <c r="AE81" s="274">
        <f t="shared" si="68"/>
        <v>189916.66731555184</v>
      </c>
      <c r="AF81" s="274">
        <f t="shared" si="68"/>
        <v>91636.939076482158</v>
      </c>
      <c r="AG81" s="274">
        <f t="shared" si="68"/>
        <v>15547.125887462551</v>
      </c>
      <c r="AH81" s="274">
        <f t="shared" si="68"/>
        <v>6615.8732673780078</v>
      </c>
      <c r="AI81" s="274">
        <f t="shared" si="68"/>
        <v>653.61624377169699</v>
      </c>
      <c r="AJ81" s="274">
        <f t="shared" si="68"/>
        <v>9288.4411982846359</v>
      </c>
      <c r="AK81" s="274">
        <f t="shared" si="68"/>
        <v>58294.02928162623</v>
      </c>
      <c r="AL81" s="274">
        <f t="shared" si="68"/>
        <v>17763.445825294129</v>
      </c>
      <c r="AM81" s="282">
        <f t="shared" si="68"/>
        <v>36066.133342029418</v>
      </c>
      <c r="AN81" s="289">
        <f>AN26+AN35+AN39+AN44+AN49+AN54+AN62+AN71+AN76</f>
        <v>1113073.5246075063</v>
      </c>
      <c r="AO81" s="274">
        <f t="shared" ref="AO81:AZ81" si="69">AO26+AO35+AO39+AO44+AO49+AO54+AO62+AO71+AO76</f>
        <v>751773.32360575837</v>
      </c>
      <c r="AP81" s="274">
        <f t="shared" si="69"/>
        <v>69511.986380909948</v>
      </c>
      <c r="AQ81" s="274">
        <f t="shared" si="69"/>
        <v>135056.58504350213</v>
      </c>
      <c r="AR81" s="274">
        <f t="shared" si="69"/>
        <v>66781.673740742786</v>
      </c>
      <c r="AS81" s="274">
        <f t="shared" si="69"/>
        <v>7143.0242347623171</v>
      </c>
      <c r="AT81" s="274">
        <f t="shared" si="69"/>
        <v>0</v>
      </c>
      <c r="AU81" s="274">
        <f t="shared" si="69"/>
        <v>449.02046446306463</v>
      </c>
      <c r="AV81" s="274">
        <f t="shared" si="69"/>
        <v>5474.1461683193684</v>
      </c>
      <c r="AW81" s="274">
        <f t="shared" si="69"/>
        <v>41904.870103048052</v>
      </c>
      <c r="AX81" s="274">
        <f t="shared" si="69"/>
        <v>9146.1216061649375</v>
      </c>
      <c r="AY81" s="282">
        <f t="shared" si="69"/>
        <v>25832.773259835452</v>
      </c>
      <c r="AZ81" s="300">
        <f t="shared" si="69"/>
        <v>-201100.36690320089</v>
      </c>
      <c r="BA81" s="296">
        <f>BA26+BA35+BA39+BA44+BA49+BA54+BA62+BA71+BA76</f>
        <v>5219936.9344468936</v>
      </c>
      <c r="BB81" s="274">
        <f t="shared" ref="BB81:BL81" si="70">BB26+BB35+BB39+BB44+BB49+BB54+BB62+BB71+BB76</f>
        <v>3645229.4428072646</v>
      </c>
      <c r="BC81" s="274">
        <f t="shared" si="70"/>
        <v>338925.18015065184</v>
      </c>
      <c r="BD81" s="274">
        <f t="shared" si="70"/>
        <v>649044.09034855117</v>
      </c>
      <c r="BE81" s="274">
        <f t="shared" si="70"/>
        <v>315288.34318390372</v>
      </c>
      <c r="BF81" s="274">
        <f t="shared" si="70"/>
        <v>46736.589444289915</v>
      </c>
      <c r="BG81" s="274">
        <f t="shared" si="70"/>
        <v>14312.344955501019</v>
      </c>
      <c r="BH81" s="274">
        <f t="shared" si="70"/>
        <v>2220.0845148714916</v>
      </c>
      <c r="BI81" s="274">
        <f t="shared" si="70"/>
        <v>30700.926082113554</v>
      </c>
      <c r="BJ81" s="274">
        <f>BJ26+BJ35+BJ39+BJ44+BJ49+BJ54+BJ62+BJ71+BJ76</f>
        <v>200268.46459442438</v>
      </c>
      <c r="BK81" s="274">
        <f t="shared" si="70"/>
        <v>54623.584779473764</v>
      </c>
      <c r="BL81" s="300">
        <f t="shared" si="70"/>
        <v>123688.25048904915</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169</v>
      </c>
      <c r="C84" s="137" t="s">
        <v>331</v>
      </c>
      <c r="D84" s="279">
        <f>SUM(D78:D83)</f>
        <v>59625650.72799059</v>
      </c>
      <c r="E84" s="286">
        <f t="shared" ref="E84:BL84" si="72">SUM(E78:E83)</f>
        <v>36015477.715415806</v>
      </c>
      <c r="F84" s="286">
        <f t="shared" si="72"/>
        <v>3575587.420614616</v>
      </c>
      <c r="G84" s="286">
        <f t="shared" si="72"/>
        <v>9155539.9661965389</v>
      </c>
      <c r="H84" s="286">
        <f t="shared" si="72"/>
        <v>3997603.5879013385</v>
      </c>
      <c r="I84" s="286">
        <f t="shared" si="72"/>
        <v>644118.62946822366</v>
      </c>
      <c r="J84" s="286">
        <f t="shared" si="72"/>
        <v>1022534.0734450475</v>
      </c>
      <c r="K84" s="286">
        <f t="shared" si="72"/>
        <v>38871.002455507543</v>
      </c>
      <c r="L84" s="286">
        <f t="shared" si="72"/>
        <v>993025.5743216346</v>
      </c>
      <c r="M84" s="286">
        <f t="shared" si="72"/>
        <v>1545655.6705486632</v>
      </c>
      <c r="N84" s="286">
        <f t="shared" si="72"/>
        <v>960801.54424020462</v>
      </c>
      <c r="O84" s="287">
        <f t="shared" si="72"/>
        <v>1676435.5433830041</v>
      </c>
      <c r="P84" s="279">
        <f t="shared" si="72"/>
        <v>62142880.635821626</v>
      </c>
      <c r="Q84" s="286">
        <f t="shared" si="72"/>
        <v>37628312.915965155</v>
      </c>
      <c r="R84" s="286">
        <f t="shared" si="72"/>
        <v>3858229.4704084159</v>
      </c>
      <c r="S84" s="286">
        <f t="shared" si="72"/>
        <v>9728740.6235609818</v>
      </c>
      <c r="T84" s="286">
        <f t="shared" si="72"/>
        <v>4681706.5903828293</v>
      </c>
      <c r="U84" s="286">
        <f t="shared" si="72"/>
        <v>735366.00834611361</v>
      </c>
      <c r="V84" s="286">
        <f t="shared" si="72"/>
        <v>782181.82231706486</v>
      </c>
      <c r="W84" s="286">
        <f t="shared" si="72"/>
        <v>20898.784472315234</v>
      </c>
      <c r="X84" s="286">
        <f t="shared" si="72"/>
        <v>873044.65238732018</v>
      </c>
      <c r="Y84" s="286">
        <f>SUM(Y78:Y83)</f>
        <v>1715027.4343071722</v>
      </c>
      <c r="Z84" s="286">
        <f t="shared" si="72"/>
        <v>677131.55038071354</v>
      </c>
      <c r="AA84" s="287">
        <f t="shared" si="72"/>
        <v>1442240.7832935443</v>
      </c>
      <c r="AB84" s="279">
        <f t="shared" si="72"/>
        <v>52479048.235216953</v>
      </c>
      <c r="AC84" s="286">
        <f t="shared" si="72"/>
        <v>32223893.27328543</v>
      </c>
      <c r="AD84" s="286">
        <f t="shared" si="72"/>
        <v>3123212.413500465</v>
      </c>
      <c r="AE84" s="286">
        <f t="shared" si="72"/>
        <v>8205430.2824913496</v>
      </c>
      <c r="AF84" s="286">
        <f t="shared" si="72"/>
        <v>3989370.8328805515</v>
      </c>
      <c r="AG84" s="286">
        <f t="shared" si="72"/>
        <v>560324.89722533792</v>
      </c>
      <c r="AH84" s="286">
        <f t="shared" si="72"/>
        <v>495086.50716921908</v>
      </c>
      <c r="AI84" s="286">
        <f t="shared" si="72"/>
        <v>29414.764973733916</v>
      </c>
      <c r="AJ84" s="286">
        <f t="shared" si="72"/>
        <v>842038.02233462222</v>
      </c>
      <c r="AK84" s="286">
        <f t="shared" si="72"/>
        <v>1108854.6590519301</v>
      </c>
      <c r="AL84" s="286">
        <f t="shared" si="72"/>
        <v>464835.60771533701</v>
      </c>
      <c r="AM84" s="287">
        <f t="shared" si="72"/>
        <v>1436586.9745890035</v>
      </c>
      <c r="AN84" s="850">
        <f t="shared" si="72"/>
        <v>106781797.08176665</v>
      </c>
      <c r="AO84" s="286">
        <f t="shared" si="72"/>
        <v>68856108.166519389</v>
      </c>
      <c r="AP84" s="286">
        <f t="shared" si="72"/>
        <v>6490894.4831228377</v>
      </c>
      <c r="AQ84" s="286">
        <f t="shared" si="72"/>
        <v>13559973.864443116</v>
      </c>
      <c r="AR84" s="286">
        <f t="shared" si="72"/>
        <v>5565236.7895543706</v>
      </c>
      <c r="AS84" s="286">
        <f t="shared" si="72"/>
        <v>1605989.5584887457</v>
      </c>
      <c r="AT84" s="286">
        <f t="shared" si="72"/>
        <v>880830.37805493665</v>
      </c>
      <c r="AU84" s="286">
        <f t="shared" si="72"/>
        <v>19031.904471695609</v>
      </c>
      <c r="AV84" s="286">
        <f t="shared" si="72"/>
        <v>1672274.2738677433</v>
      </c>
      <c r="AW84" s="286">
        <f>SUM(AW78:AW83)</f>
        <v>3591498.8930427115</v>
      </c>
      <c r="AX84" s="286">
        <f t="shared" si="72"/>
        <v>1764513.8118245071</v>
      </c>
      <c r="AY84" s="287">
        <f t="shared" si="72"/>
        <v>2775444.9583765725</v>
      </c>
      <c r="AZ84" s="856">
        <f t="shared" si="72"/>
        <v>-3890942.7968047662</v>
      </c>
      <c r="BA84" s="306">
        <f t="shared" si="72"/>
        <v>277138433.88399094</v>
      </c>
      <c r="BB84" s="279">
        <f t="shared" si="72"/>
        <v>174723792.07118577</v>
      </c>
      <c r="BC84" s="279">
        <f t="shared" si="72"/>
        <v>17047923.787646335</v>
      </c>
      <c r="BD84" s="279">
        <f t="shared" si="72"/>
        <v>40649684.736691974</v>
      </c>
      <c r="BE84" s="279">
        <f t="shared" si="72"/>
        <v>18233917.80071909</v>
      </c>
      <c r="BF84" s="279">
        <f t="shared" si="72"/>
        <v>3545799.0935284207</v>
      </c>
      <c r="BG84" s="279">
        <f t="shared" si="72"/>
        <v>3180632.7809862676</v>
      </c>
      <c r="BH84" s="279">
        <f t="shared" si="72"/>
        <v>108216.45637325228</v>
      </c>
      <c r="BI84" s="279">
        <f t="shared" si="72"/>
        <v>4380382.5229113214</v>
      </c>
      <c r="BJ84" s="279">
        <f>SUM(BJ78:BJ83)</f>
        <v>7961036.6569504775</v>
      </c>
      <c r="BK84" s="279">
        <f t="shared" si="72"/>
        <v>3867282.514160763</v>
      </c>
      <c r="BL84" s="307">
        <f t="shared" si="72"/>
        <v>7330708.2596421251</v>
      </c>
    </row>
    <row r="85" spans="1:64" x14ac:dyDescent="0.25">
      <c r="A85" s="1507"/>
      <c r="B85" s="126" t="s">
        <v>170</v>
      </c>
      <c r="C85" s="127" t="s">
        <v>40</v>
      </c>
      <c r="D85" s="273">
        <f>SUM(E85:O85)</f>
        <v>21503.255145439176</v>
      </c>
      <c r="E85" s="251">
        <v>17956.073208765622</v>
      </c>
      <c r="F85" s="251">
        <v>637.2098141582627</v>
      </c>
      <c r="G85" s="251">
        <v>1068.7281438672146</v>
      </c>
      <c r="H85" s="251">
        <v>299.67034174104896</v>
      </c>
      <c r="I85" s="251">
        <v>455.01888459725353</v>
      </c>
      <c r="J85" s="251">
        <v>0</v>
      </c>
      <c r="K85" s="251">
        <v>14.896439432599722</v>
      </c>
      <c r="L85" s="251">
        <v>58.549364406779638</v>
      </c>
      <c r="M85" s="251">
        <v>8.2787082539364132</v>
      </c>
      <c r="N85" s="251">
        <v>927.35232927472759</v>
      </c>
      <c r="O85" s="252">
        <v>77.477910941730997</v>
      </c>
      <c r="P85" s="273">
        <f>SUM(Q85:AA85)</f>
        <v>27036.820198466743</v>
      </c>
      <c r="Q85" s="251">
        <v>23247.109503934051</v>
      </c>
      <c r="R85" s="251">
        <v>849.15700527139529</v>
      </c>
      <c r="S85" s="251">
        <v>1177.9673319240594</v>
      </c>
      <c r="T85" s="251">
        <v>332.97382736108216</v>
      </c>
      <c r="U85" s="251">
        <v>426.32434109750392</v>
      </c>
      <c r="V85" s="251">
        <v>0</v>
      </c>
      <c r="W85" s="251">
        <v>14.534746921618025</v>
      </c>
      <c r="X85" s="251">
        <v>69.128155252787337</v>
      </c>
      <c r="Y85" s="251">
        <v>9.1319864183369628</v>
      </c>
      <c r="Z85" s="251">
        <v>828.01084231383322</v>
      </c>
      <c r="AA85" s="252">
        <v>82.482457972075792</v>
      </c>
      <c r="AB85" s="273">
        <f>SUM(AC85:AM85)</f>
        <v>25159.501954912397</v>
      </c>
      <c r="AC85" s="251">
        <v>21415.11243839511</v>
      </c>
      <c r="AD85" s="251">
        <v>813.30125779413481</v>
      </c>
      <c r="AE85" s="251">
        <v>1142.2749218881077</v>
      </c>
      <c r="AF85" s="251">
        <v>325.04897372925603</v>
      </c>
      <c r="AG85" s="251">
        <v>437.46865091641672</v>
      </c>
      <c r="AH85" s="251">
        <v>0</v>
      </c>
      <c r="AI85" s="251">
        <v>16.301603021487686</v>
      </c>
      <c r="AJ85" s="251">
        <v>72.20442787068508</v>
      </c>
      <c r="AK85" s="251">
        <v>9.0144040893041275</v>
      </c>
      <c r="AL85" s="251">
        <v>846.60186729908401</v>
      </c>
      <c r="AM85" s="252">
        <v>82.173409908814463</v>
      </c>
      <c r="AN85" s="276">
        <f>SUM(AO85:AY85)</f>
        <v>39928.032022830579</v>
      </c>
      <c r="AO85" s="251">
        <v>34628.895155061386</v>
      </c>
      <c r="AP85" s="251">
        <v>1204.1441597116873</v>
      </c>
      <c r="AQ85" s="251">
        <v>1749.0974388202569</v>
      </c>
      <c r="AR85" s="251">
        <v>429.68900221230643</v>
      </c>
      <c r="AS85" s="251">
        <v>583.72990832886762</v>
      </c>
      <c r="AT85" s="251">
        <v>0</v>
      </c>
      <c r="AU85" s="251">
        <v>17.624439214624669</v>
      </c>
      <c r="AV85" s="251">
        <v>112.31899131902884</v>
      </c>
      <c r="AW85" s="251">
        <v>15.302314893600656</v>
      </c>
      <c r="AX85" s="251">
        <v>1055.6307051838571</v>
      </c>
      <c r="AY85" s="252">
        <v>131.59990808496565</v>
      </c>
      <c r="AZ85" s="854">
        <v>0</v>
      </c>
      <c r="BA85" s="294">
        <f>SUM(BB85:BL85)+AZ85</f>
        <v>113627.60932164891</v>
      </c>
      <c r="BB85" s="274">
        <f t="shared" ref="BB85:BL86" si="73">E85+Q85+AC85+AO85</f>
        <v>97247.190306156175</v>
      </c>
      <c r="BC85" s="274">
        <f t="shared" si="73"/>
        <v>3503.8122369354801</v>
      </c>
      <c r="BD85" s="274">
        <f t="shared" si="73"/>
        <v>5138.0678364996384</v>
      </c>
      <c r="BE85" s="274">
        <f t="shared" si="73"/>
        <v>1387.3821450436935</v>
      </c>
      <c r="BF85" s="274">
        <f t="shared" si="73"/>
        <v>1902.5417849400417</v>
      </c>
      <c r="BG85" s="274">
        <f t="shared" si="73"/>
        <v>0</v>
      </c>
      <c r="BH85" s="274">
        <f t="shared" si="73"/>
        <v>63.357228590330109</v>
      </c>
      <c r="BI85" s="274">
        <f t="shared" si="73"/>
        <v>312.20093884928087</v>
      </c>
      <c r="BJ85" s="274">
        <f t="shared" si="73"/>
        <v>41.727413655178154</v>
      </c>
      <c r="BK85" s="274">
        <f t="shared" si="73"/>
        <v>3657.5957440715019</v>
      </c>
      <c r="BL85" s="298">
        <f t="shared" si="73"/>
        <v>373.7336869075869</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172</v>
      </c>
      <c r="C87" s="127" t="s">
        <v>254</v>
      </c>
      <c r="D87" s="274">
        <f>SUM(D85:D86)</f>
        <v>21503.255145439176</v>
      </c>
      <c r="E87" s="274">
        <f t="shared" ref="E87:O87" si="74">SUM(E85:E86)</f>
        <v>17956.073208765622</v>
      </c>
      <c r="F87" s="274">
        <f t="shared" si="74"/>
        <v>637.2098141582627</v>
      </c>
      <c r="G87" s="274">
        <f t="shared" si="74"/>
        <v>1068.7281438672146</v>
      </c>
      <c r="H87" s="274">
        <f t="shared" si="74"/>
        <v>299.67034174104896</v>
      </c>
      <c r="I87" s="274">
        <f t="shared" si="74"/>
        <v>455.01888459725353</v>
      </c>
      <c r="J87" s="274">
        <f t="shared" si="74"/>
        <v>0</v>
      </c>
      <c r="K87" s="274">
        <f t="shared" si="74"/>
        <v>14.896439432599722</v>
      </c>
      <c r="L87" s="274">
        <f t="shared" si="74"/>
        <v>58.549364406779638</v>
      </c>
      <c r="M87" s="274">
        <f t="shared" si="74"/>
        <v>8.2787082539364132</v>
      </c>
      <c r="N87" s="274">
        <f t="shared" si="74"/>
        <v>927.35232927472759</v>
      </c>
      <c r="O87" s="282">
        <f t="shared" si="74"/>
        <v>77.477910941730997</v>
      </c>
      <c r="P87" s="274">
        <f>SUM(P85:P86)</f>
        <v>27036.820198466743</v>
      </c>
      <c r="Q87" s="274">
        <f t="shared" ref="Q87:AA87" si="75">SUM(Q85:Q86)</f>
        <v>23247.109503934051</v>
      </c>
      <c r="R87" s="274">
        <f t="shared" si="75"/>
        <v>849.15700527139529</v>
      </c>
      <c r="S87" s="274">
        <f t="shared" si="75"/>
        <v>1177.9673319240594</v>
      </c>
      <c r="T87" s="274">
        <f t="shared" si="75"/>
        <v>332.97382736108216</v>
      </c>
      <c r="U87" s="274">
        <f t="shared" si="75"/>
        <v>426.32434109750392</v>
      </c>
      <c r="V87" s="274">
        <f t="shared" si="75"/>
        <v>0</v>
      </c>
      <c r="W87" s="274">
        <f t="shared" si="75"/>
        <v>14.534746921618025</v>
      </c>
      <c r="X87" s="274">
        <f t="shared" si="75"/>
        <v>69.128155252787337</v>
      </c>
      <c r="Y87" s="274">
        <f t="shared" si="75"/>
        <v>9.1319864183369628</v>
      </c>
      <c r="Z87" s="274">
        <f t="shared" si="75"/>
        <v>828.01084231383322</v>
      </c>
      <c r="AA87" s="282">
        <f t="shared" si="75"/>
        <v>82.482457972075792</v>
      </c>
      <c r="AB87" s="274">
        <f>SUM(AB85:AB86)</f>
        <v>25159.501954912397</v>
      </c>
      <c r="AC87" s="274">
        <f t="shared" ref="AC87:AM87" si="76">SUM(AC85:AC86)</f>
        <v>21415.11243839511</v>
      </c>
      <c r="AD87" s="274">
        <f t="shared" si="76"/>
        <v>813.30125779413481</v>
      </c>
      <c r="AE87" s="274">
        <f t="shared" si="76"/>
        <v>1142.2749218881077</v>
      </c>
      <c r="AF87" s="274">
        <f t="shared" si="76"/>
        <v>325.04897372925603</v>
      </c>
      <c r="AG87" s="274">
        <f t="shared" si="76"/>
        <v>437.46865091641672</v>
      </c>
      <c r="AH87" s="274">
        <f t="shared" si="76"/>
        <v>0</v>
      </c>
      <c r="AI87" s="274">
        <f t="shared" si="76"/>
        <v>16.301603021487686</v>
      </c>
      <c r="AJ87" s="274">
        <f t="shared" si="76"/>
        <v>72.20442787068508</v>
      </c>
      <c r="AK87" s="274">
        <f t="shared" si="76"/>
        <v>9.0144040893041275</v>
      </c>
      <c r="AL87" s="274">
        <f t="shared" si="76"/>
        <v>846.60186729908401</v>
      </c>
      <c r="AM87" s="282">
        <f t="shared" si="76"/>
        <v>82.173409908814463</v>
      </c>
      <c r="AN87" s="289">
        <f>SUM(AN85:AN86)</f>
        <v>39928.032022830579</v>
      </c>
      <c r="AO87" s="274">
        <f>SUM(AO85:AO86)</f>
        <v>34628.895155061386</v>
      </c>
      <c r="AP87" s="274">
        <f t="shared" ref="AP87:AZ87" si="77">SUM(AP85:AP86)</f>
        <v>1204.1441597116873</v>
      </c>
      <c r="AQ87" s="274">
        <f t="shared" si="77"/>
        <v>1749.0974388202569</v>
      </c>
      <c r="AR87" s="274">
        <f t="shared" si="77"/>
        <v>429.68900221230643</v>
      </c>
      <c r="AS87" s="274">
        <f t="shared" si="77"/>
        <v>583.72990832886762</v>
      </c>
      <c r="AT87" s="274">
        <f t="shared" si="77"/>
        <v>0</v>
      </c>
      <c r="AU87" s="274">
        <f t="shared" si="77"/>
        <v>17.624439214624669</v>
      </c>
      <c r="AV87" s="274">
        <f t="shared" si="77"/>
        <v>112.31899131902884</v>
      </c>
      <c r="AW87" s="274">
        <f t="shared" si="77"/>
        <v>15.302314893600656</v>
      </c>
      <c r="AX87" s="274">
        <f t="shared" si="77"/>
        <v>1055.6307051838571</v>
      </c>
      <c r="AY87" s="282">
        <f t="shared" si="77"/>
        <v>131.59990808496565</v>
      </c>
      <c r="AZ87" s="300">
        <f t="shared" si="77"/>
        <v>0</v>
      </c>
      <c r="BA87" s="296">
        <f>SUM(BA85:BA86)</f>
        <v>113627.60932164891</v>
      </c>
      <c r="BB87" s="274">
        <f>SUM(BB85:BB86)</f>
        <v>97247.190306156175</v>
      </c>
      <c r="BC87" s="274">
        <f>F87+R87+AD87+AP87</f>
        <v>3503.8122369354801</v>
      </c>
      <c r="BD87" s="274">
        <f>SUM(BD85:BD86)</f>
        <v>5138.0678364996384</v>
      </c>
      <c r="BE87" s="274">
        <f>H87+T87+AF87+AR87</f>
        <v>1387.3821450436935</v>
      </c>
      <c r="BF87" s="274">
        <f t="shared" ref="BF87:BL87" si="78">SUM(BF85:BF86)</f>
        <v>1902.5417849400417</v>
      </c>
      <c r="BG87" s="274">
        <f t="shared" si="78"/>
        <v>0</v>
      </c>
      <c r="BH87" s="274">
        <f t="shared" si="78"/>
        <v>63.357228590330109</v>
      </c>
      <c r="BI87" s="274">
        <f t="shared" si="78"/>
        <v>312.20093884928087</v>
      </c>
      <c r="BJ87" s="274">
        <f>SUM(BJ85:BJ86)</f>
        <v>41.727413655178154</v>
      </c>
      <c r="BK87" s="274">
        <f t="shared" si="78"/>
        <v>3657.5957440715019</v>
      </c>
      <c r="BL87" s="300">
        <f t="shared" si="78"/>
        <v>373.7336869075869</v>
      </c>
    </row>
    <row r="88" spans="1:64" s="209" customFormat="1" ht="24.75" x14ac:dyDescent="0.25">
      <c r="A88" s="1508"/>
      <c r="B88" s="129" t="s">
        <v>173</v>
      </c>
      <c r="C88" s="130" t="s">
        <v>327</v>
      </c>
      <c r="D88" s="275">
        <f>D84+D87</f>
        <v>59647153.983136028</v>
      </c>
      <c r="E88" s="275">
        <f t="shared" ref="E88:O88" si="79">E84+E87</f>
        <v>36033433.78862457</v>
      </c>
      <c r="F88" s="275">
        <f t="shared" si="79"/>
        <v>3576224.6304287743</v>
      </c>
      <c r="G88" s="275">
        <f t="shared" si="79"/>
        <v>9156608.694340406</v>
      </c>
      <c r="H88" s="275">
        <f t="shared" si="79"/>
        <v>3997903.2582430793</v>
      </c>
      <c r="I88" s="275">
        <f t="shared" si="79"/>
        <v>644573.64835282089</v>
      </c>
      <c r="J88" s="275">
        <f t="shared" si="79"/>
        <v>1022534.0734450475</v>
      </c>
      <c r="K88" s="275">
        <f t="shared" si="79"/>
        <v>38885.898894940146</v>
      </c>
      <c r="L88" s="275">
        <f t="shared" si="79"/>
        <v>993084.12368604133</v>
      </c>
      <c r="M88" s="275">
        <f t="shared" si="79"/>
        <v>1545663.9492569172</v>
      </c>
      <c r="N88" s="275">
        <f t="shared" si="79"/>
        <v>961728.89656947937</v>
      </c>
      <c r="O88" s="283">
        <f t="shared" si="79"/>
        <v>1676513.0212939458</v>
      </c>
      <c r="P88" s="275">
        <f>P84+P87</f>
        <v>62169917.456020094</v>
      </c>
      <c r="Q88" s="275">
        <f t="shared" ref="Q88:AA88" si="80">Q84+Q87</f>
        <v>37651560.025469087</v>
      </c>
      <c r="R88" s="275">
        <f t="shared" si="80"/>
        <v>3859078.6274136873</v>
      </c>
      <c r="S88" s="275">
        <f t="shared" si="80"/>
        <v>9729918.5908929054</v>
      </c>
      <c r="T88" s="275">
        <f t="shared" si="80"/>
        <v>4682039.5642101904</v>
      </c>
      <c r="U88" s="275">
        <f t="shared" si="80"/>
        <v>735792.33268721111</v>
      </c>
      <c r="V88" s="275">
        <f t="shared" si="80"/>
        <v>782181.82231706486</v>
      </c>
      <c r="W88" s="275">
        <f t="shared" si="80"/>
        <v>20913.319219236851</v>
      </c>
      <c r="X88" s="275">
        <f t="shared" si="80"/>
        <v>873113.78054257296</v>
      </c>
      <c r="Y88" s="275">
        <f t="shared" si="80"/>
        <v>1715036.5662935905</v>
      </c>
      <c r="Z88" s="275">
        <f t="shared" si="80"/>
        <v>677959.56122302741</v>
      </c>
      <c r="AA88" s="283">
        <f t="shared" si="80"/>
        <v>1442323.2657515164</v>
      </c>
      <c r="AB88" s="275">
        <f>AB84+AB87</f>
        <v>52504207.737171866</v>
      </c>
      <c r="AC88" s="275">
        <f t="shared" ref="AC88:AM88" si="81">AC84+AC87</f>
        <v>32245308.385723826</v>
      </c>
      <c r="AD88" s="275">
        <f t="shared" si="81"/>
        <v>3124025.7147582592</v>
      </c>
      <c r="AE88" s="275">
        <f t="shared" si="81"/>
        <v>8206572.5574132381</v>
      </c>
      <c r="AF88" s="275">
        <f t="shared" si="81"/>
        <v>3989695.8818542808</v>
      </c>
      <c r="AG88" s="275">
        <f t="shared" si="81"/>
        <v>560762.36587625439</v>
      </c>
      <c r="AH88" s="275">
        <f t="shared" si="81"/>
        <v>495086.50716921908</v>
      </c>
      <c r="AI88" s="275">
        <f t="shared" si="81"/>
        <v>29431.066576755406</v>
      </c>
      <c r="AJ88" s="275">
        <f t="shared" si="81"/>
        <v>842110.22676249291</v>
      </c>
      <c r="AK88" s="275">
        <f t="shared" si="81"/>
        <v>1108863.6734560193</v>
      </c>
      <c r="AL88" s="275">
        <f t="shared" si="81"/>
        <v>465682.20958263607</v>
      </c>
      <c r="AM88" s="283">
        <f t="shared" si="81"/>
        <v>1436669.1479989123</v>
      </c>
      <c r="AN88" s="277">
        <f>AN84+AN87</f>
        <v>106821725.11378948</v>
      </c>
      <c r="AO88" s="275">
        <f>AO84+AO87</f>
        <v>68890737.061674446</v>
      </c>
      <c r="AP88" s="275">
        <f t="shared" ref="AP88:AZ88" si="82">AP84+AP87</f>
        <v>6492098.6272825496</v>
      </c>
      <c r="AQ88" s="275">
        <f t="shared" si="82"/>
        <v>13561722.961881936</v>
      </c>
      <c r="AR88" s="275">
        <f t="shared" si="82"/>
        <v>5565666.4785565827</v>
      </c>
      <c r="AS88" s="275">
        <f t="shared" si="82"/>
        <v>1606573.2883970747</v>
      </c>
      <c r="AT88" s="275">
        <f t="shared" si="82"/>
        <v>880830.37805493665</v>
      </c>
      <c r="AU88" s="275">
        <f t="shared" si="82"/>
        <v>19049.528910910234</v>
      </c>
      <c r="AV88" s="275">
        <f t="shared" si="82"/>
        <v>1672386.5928590624</v>
      </c>
      <c r="AW88" s="275">
        <f t="shared" si="82"/>
        <v>3591514.1953576053</v>
      </c>
      <c r="AX88" s="275">
        <f t="shared" si="82"/>
        <v>1765569.4425296909</v>
      </c>
      <c r="AY88" s="283">
        <f t="shared" si="82"/>
        <v>2775576.5582846575</v>
      </c>
      <c r="AZ88" s="299">
        <f t="shared" si="82"/>
        <v>-3890942.7968047662</v>
      </c>
      <c r="BA88" s="308">
        <f>BA84+BA87</f>
        <v>277252061.4933126</v>
      </c>
      <c r="BB88" s="278">
        <f>BB84+BB87</f>
        <v>174821039.26149192</v>
      </c>
      <c r="BC88" s="278">
        <f t="shared" ref="BC88:BL88" si="83">BC84+BC87</f>
        <v>17051427.59988327</v>
      </c>
      <c r="BD88" s="278">
        <f t="shared" si="83"/>
        <v>40654822.804528475</v>
      </c>
      <c r="BE88" s="278">
        <f t="shared" si="83"/>
        <v>18235305.182864133</v>
      </c>
      <c r="BF88" s="278">
        <f t="shared" si="83"/>
        <v>3547701.6353133605</v>
      </c>
      <c r="BG88" s="278">
        <f t="shared" si="83"/>
        <v>3180632.7809862676</v>
      </c>
      <c r="BH88" s="278">
        <f t="shared" si="83"/>
        <v>108279.81360184262</v>
      </c>
      <c r="BI88" s="278">
        <f t="shared" si="83"/>
        <v>4380694.7238501711</v>
      </c>
      <c r="BJ88" s="278">
        <f>BJ84+BJ87</f>
        <v>7961078.3843641328</v>
      </c>
      <c r="BK88" s="278">
        <f t="shared" si="83"/>
        <v>3870940.1099048345</v>
      </c>
      <c r="BL88" s="305">
        <f t="shared" si="83"/>
        <v>7331081.9933290323</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4">E91+F91</f>
        <v>2737267.0383783109</v>
      </c>
      <c r="E91" s="253">
        <v>-2829.0414008234266</v>
      </c>
      <c r="F91" s="253">
        <v>2740096.0797791341</v>
      </c>
      <c r="G91" s="303"/>
      <c r="H91" s="303"/>
      <c r="I91" s="303"/>
      <c r="J91" s="303"/>
      <c r="K91" s="303"/>
      <c r="L91" s="303"/>
      <c r="M91" s="303"/>
      <c r="N91" s="303"/>
      <c r="O91" s="375"/>
      <c r="P91" s="274">
        <f t="shared" ref="P91:P97" si="85">Q91+R91</f>
        <v>2819416.213916007</v>
      </c>
      <c r="Q91" s="253">
        <v>-2913.9448521057475</v>
      </c>
      <c r="R91" s="253">
        <v>2822330.1587681128</v>
      </c>
      <c r="S91" s="303"/>
      <c r="T91" s="303"/>
      <c r="U91" s="303"/>
      <c r="V91" s="303"/>
      <c r="W91" s="303"/>
      <c r="X91" s="303"/>
      <c r="Y91" s="303"/>
      <c r="Z91" s="303"/>
      <c r="AA91" s="375"/>
      <c r="AB91" s="274">
        <f t="shared" ref="AB91:AB97" si="86">AC91+AD91</f>
        <v>2926875.7970889863</v>
      </c>
      <c r="AC91" s="253">
        <v>-3025.0073116499557</v>
      </c>
      <c r="AD91" s="253">
        <v>2929900.8044006363</v>
      </c>
      <c r="AE91" s="303"/>
      <c r="AF91" s="303"/>
      <c r="AG91" s="303"/>
      <c r="AH91" s="303"/>
      <c r="AI91" s="303"/>
      <c r="AJ91" s="303"/>
      <c r="AK91" s="303"/>
      <c r="AL91" s="303"/>
      <c r="AM91" s="375"/>
      <c r="AN91" s="289">
        <f t="shared" ref="AN91:AN97" si="87">AO91+AP91</f>
        <v>8031534.3687813347</v>
      </c>
      <c r="AO91" s="253">
        <v>-8300.8135205105846</v>
      </c>
      <c r="AP91" s="253">
        <v>8039835.1823018454</v>
      </c>
      <c r="AQ91" s="303"/>
      <c r="AR91" s="303"/>
      <c r="AS91" s="303"/>
      <c r="AT91" s="303"/>
      <c r="AU91" s="303"/>
      <c r="AV91" s="303"/>
      <c r="AW91" s="303"/>
      <c r="AX91" s="303"/>
      <c r="AY91" s="375"/>
      <c r="AZ91" s="524"/>
      <c r="BA91" s="296">
        <f t="shared" ref="BA91:BA97" si="88">BB91+BC91+AZ91</f>
        <v>16515093.418164639</v>
      </c>
      <c r="BB91" s="274">
        <f t="shared" ref="BB91:BC96" si="89">E91+Q91+AC91+AO91</f>
        <v>-17068.807085089713</v>
      </c>
      <c r="BC91" s="274">
        <f t="shared" si="89"/>
        <v>16532162.225249728</v>
      </c>
      <c r="BD91" s="303"/>
      <c r="BE91" s="303"/>
      <c r="BF91" s="303"/>
      <c r="BG91" s="303"/>
      <c r="BH91" s="303"/>
      <c r="BI91" s="303"/>
      <c r="BJ91" s="303"/>
      <c r="BK91" s="303"/>
      <c r="BL91" s="304"/>
    </row>
    <row r="92" spans="1:64" x14ac:dyDescent="0.25">
      <c r="A92" s="1502"/>
      <c r="B92" s="126" t="s">
        <v>125</v>
      </c>
      <c r="C92" s="127" t="s">
        <v>100</v>
      </c>
      <c r="D92" s="274">
        <f t="shared" si="84"/>
        <v>137218.96648073653</v>
      </c>
      <c r="E92" s="253">
        <v>61020.09518797254</v>
      </c>
      <c r="F92" s="253">
        <v>76198.871292763986</v>
      </c>
      <c r="G92" s="303"/>
      <c r="H92" s="303"/>
      <c r="I92" s="303"/>
      <c r="J92" s="303"/>
      <c r="K92" s="303"/>
      <c r="L92" s="303"/>
      <c r="M92" s="303"/>
      <c r="N92" s="303"/>
      <c r="O92" s="375"/>
      <c r="P92" s="274">
        <f t="shared" si="85"/>
        <v>141337.09774322587</v>
      </c>
      <c r="Q92" s="253">
        <v>62851.392770795705</v>
      </c>
      <c r="R92" s="253">
        <v>78485.704972430161</v>
      </c>
      <c r="S92" s="303"/>
      <c r="T92" s="303"/>
      <c r="U92" s="303"/>
      <c r="V92" s="303"/>
      <c r="W92" s="303"/>
      <c r="X92" s="303"/>
      <c r="Y92" s="303"/>
      <c r="Z92" s="303"/>
      <c r="AA92" s="375"/>
      <c r="AB92" s="274">
        <f t="shared" si="86"/>
        <v>146724.03761233811</v>
      </c>
      <c r="AC92" s="253">
        <v>65246.918637340255</v>
      </c>
      <c r="AD92" s="253">
        <v>81477.118974997866</v>
      </c>
      <c r="AE92" s="303"/>
      <c r="AF92" s="303"/>
      <c r="AG92" s="303"/>
      <c r="AH92" s="303"/>
      <c r="AI92" s="303"/>
      <c r="AJ92" s="303"/>
      <c r="AK92" s="303"/>
      <c r="AL92" s="303"/>
      <c r="AM92" s="375"/>
      <c r="AN92" s="289">
        <f t="shared" si="87"/>
        <v>402620.1426045791</v>
      </c>
      <c r="AO92" s="253">
        <v>179041.7174565694</v>
      </c>
      <c r="AP92" s="253">
        <v>223578.42514800973</v>
      </c>
      <c r="AQ92" s="303"/>
      <c r="AR92" s="303"/>
      <c r="AS92" s="303"/>
      <c r="AT92" s="303"/>
      <c r="AU92" s="303"/>
      <c r="AV92" s="303"/>
      <c r="AW92" s="303"/>
      <c r="AX92" s="303"/>
      <c r="AY92" s="375"/>
      <c r="AZ92" s="524"/>
      <c r="BA92" s="296">
        <f t="shared" si="88"/>
        <v>827900.24444087967</v>
      </c>
      <c r="BB92" s="274">
        <f t="shared" si="89"/>
        <v>368160.12405267789</v>
      </c>
      <c r="BC92" s="274">
        <f t="shared" si="89"/>
        <v>459740.12038820179</v>
      </c>
      <c r="BD92" s="303"/>
      <c r="BE92" s="303"/>
      <c r="BF92" s="303"/>
      <c r="BG92" s="303"/>
      <c r="BH92" s="303"/>
      <c r="BI92" s="303"/>
      <c r="BJ92" s="303"/>
      <c r="BK92" s="303"/>
      <c r="BL92" s="304"/>
    </row>
    <row r="93" spans="1:64" x14ac:dyDescent="0.25">
      <c r="A93" s="1502"/>
      <c r="B93" s="126" t="s">
        <v>126</v>
      </c>
      <c r="C93" s="127" t="s">
        <v>101</v>
      </c>
      <c r="D93" s="274">
        <f t="shared" si="84"/>
        <v>375621.52265778789</v>
      </c>
      <c r="E93" s="253">
        <v>279899.90724539873</v>
      </c>
      <c r="F93" s="253">
        <v>95721.615412389176</v>
      </c>
      <c r="G93" s="303"/>
      <c r="H93" s="303"/>
      <c r="I93" s="303"/>
      <c r="J93" s="303"/>
      <c r="K93" s="303"/>
      <c r="L93" s="303"/>
      <c r="M93" s="303"/>
      <c r="N93" s="303"/>
      <c r="O93" s="375"/>
      <c r="P93" s="274">
        <f t="shared" si="85"/>
        <v>386894.44487104513</v>
      </c>
      <c r="Q93" s="253">
        <v>288300.09118467191</v>
      </c>
      <c r="R93" s="253">
        <v>98594.353686373201</v>
      </c>
      <c r="S93" s="303"/>
      <c r="T93" s="303"/>
      <c r="U93" s="303"/>
      <c r="V93" s="303"/>
      <c r="W93" s="303"/>
      <c r="X93" s="303"/>
      <c r="Y93" s="303"/>
      <c r="Z93" s="303"/>
      <c r="AA93" s="375"/>
      <c r="AB93" s="274">
        <f t="shared" si="86"/>
        <v>401640.58826504857</v>
      </c>
      <c r="AC93" s="253">
        <v>299288.39701710752</v>
      </c>
      <c r="AD93" s="253">
        <v>102352.19124794104</v>
      </c>
      <c r="AE93" s="303"/>
      <c r="AF93" s="303"/>
      <c r="AG93" s="303"/>
      <c r="AH93" s="303"/>
      <c r="AI93" s="303"/>
      <c r="AJ93" s="303"/>
      <c r="AK93" s="303"/>
      <c r="AL93" s="303"/>
      <c r="AM93" s="375"/>
      <c r="AN93" s="289">
        <f t="shared" si="87"/>
        <v>1102127.4601937667</v>
      </c>
      <c r="AO93" s="253">
        <v>821266.50171185611</v>
      </c>
      <c r="AP93" s="253">
        <v>280860.95848191052</v>
      </c>
      <c r="AQ93" s="303"/>
      <c r="AR93" s="303"/>
      <c r="AS93" s="303"/>
      <c r="AT93" s="303"/>
      <c r="AU93" s="303"/>
      <c r="AV93" s="303"/>
      <c r="AW93" s="303"/>
      <c r="AX93" s="303"/>
      <c r="AY93" s="375"/>
      <c r="AZ93" s="524"/>
      <c r="BA93" s="296">
        <f t="shared" si="88"/>
        <v>2266284.0159876486</v>
      </c>
      <c r="BB93" s="274">
        <f t="shared" si="89"/>
        <v>1688754.8971590344</v>
      </c>
      <c r="BC93" s="274">
        <f t="shared" si="89"/>
        <v>577529.11882861401</v>
      </c>
      <c r="BD93" s="303"/>
      <c r="BE93" s="303"/>
      <c r="BF93" s="303"/>
      <c r="BG93" s="303"/>
      <c r="BH93" s="303"/>
      <c r="BI93" s="303"/>
      <c r="BJ93" s="303"/>
      <c r="BK93" s="303"/>
      <c r="BL93" s="304"/>
    </row>
    <row r="94" spans="1:64" x14ac:dyDescent="0.25">
      <c r="A94" s="1502"/>
      <c r="B94" s="132" t="s">
        <v>127</v>
      </c>
      <c r="C94" s="127" t="s">
        <v>102</v>
      </c>
      <c r="D94" s="274">
        <f t="shared" si="84"/>
        <v>89639.214550593271</v>
      </c>
      <c r="E94" s="253">
        <v>53788.364026058909</v>
      </c>
      <c r="F94" s="253">
        <v>35850.850524534362</v>
      </c>
      <c r="G94" s="303"/>
      <c r="H94" s="303"/>
      <c r="I94" s="303"/>
      <c r="J94" s="303"/>
      <c r="K94" s="303"/>
      <c r="L94" s="303"/>
      <c r="M94" s="303"/>
      <c r="N94" s="303"/>
      <c r="O94" s="375"/>
      <c r="P94" s="274">
        <f t="shared" si="85"/>
        <v>92329.411549253884</v>
      </c>
      <c r="Q94" s="253">
        <v>55402.627339177263</v>
      </c>
      <c r="R94" s="253">
        <v>36926.784210076614</v>
      </c>
      <c r="S94" s="303"/>
      <c r="T94" s="303"/>
      <c r="U94" s="303"/>
      <c r="V94" s="303"/>
      <c r="W94" s="303"/>
      <c r="X94" s="303"/>
      <c r="Y94" s="303"/>
      <c r="Z94" s="303"/>
      <c r="AA94" s="375"/>
      <c r="AB94" s="274">
        <f t="shared" si="86"/>
        <v>95848.46632049272</v>
      </c>
      <c r="AC94" s="253">
        <v>57514.250025877627</v>
      </c>
      <c r="AD94" s="253">
        <v>38334.216294615093</v>
      </c>
      <c r="AE94" s="303"/>
      <c r="AF94" s="303"/>
      <c r="AG94" s="303"/>
      <c r="AH94" s="303"/>
      <c r="AI94" s="303"/>
      <c r="AJ94" s="303"/>
      <c r="AK94" s="303"/>
      <c r="AL94" s="303"/>
      <c r="AM94" s="375"/>
      <c r="AN94" s="289">
        <f t="shared" si="87"/>
        <v>263014.32135031349</v>
      </c>
      <c r="AO94" s="253">
        <v>157822.78026178741</v>
      </c>
      <c r="AP94" s="253">
        <v>105191.54108852606</v>
      </c>
      <c r="AQ94" s="303"/>
      <c r="AR94" s="303"/>
      <c r="AS94" s="303"/>
      <c r="AT94" s="303"/>
      <c r="AU94" s="303"/>
      <c r="AV94" s="303"/>
      <c r="AW94" s="303"/>
      <c r="AX94" s="303"/>
      <c r="AY94" s="375"/>
      <c r="AZ94" s="524"/>
      <c r="BA94" s="296">
        <f t="shared" si="88"/>
        <v>540831.41377065331</v>
      </c>
      <c r="BB94" s="274">
        <f t="shared" si="89"/>
        <v>324528.0216529012</v>
      </c>
      <c r="BC94" s="274">
        <f t="shared" si="89"/>
        <v>216303.39211775211</v>
      </c>
      <c r="BD94" s="303"/>
      <c r="BE94" s="303"/>
      <c r="BF94" s="303"/>
      <c r="BG94" s="303"/>
      <c r="BH94" s="303"/>
      <c r="BI94" s="303"/>
      <c r="BJ94" s="303"/>
      <c r="BK94" s="303"/>
      <c r="BL94" s="304"/>
    </row>
    <row r="95" spans="1:64" x14ac:dyDescent="0.25">
      <c r="A95" s="1502"/>
      <c r="B95" s="132" t="s">
        <v>128</v>
      </c>
      <c r="C95" s="127" t="s">
        <v>103</v>
      </c>
      <c r="D95" s="274">
        <f t="shared" si="84"/>
        <v>311266.75288999185</v>
      </c>
      <c r="E95" s="253">
        <v>59919.072241655958</v>
      </c>
      <c r="F95" s="253">
        <v>251347.6806483359</v>
      </c>
      <c r="G95" s="303"/>
      <c r="H95" s="303"/>
      <c r="I95" s="303"/>
      <c r="J95" s="303"/>
      <c r="K95" s="303"/>
      <c r="L95" s="303"/>
      <c r="M95" s="303"/>
      <c r="N95" s="303"/>
      <c r="O95" s="375"/>
      <c r="P95" s="274">
        <f t="shared" si="85"/>
        <v>320608.29931702872</v>
      </c>
      <c r="Q95" s="253">
        <v>61717.326600701592</v>
      </c>
      <c r="R95" s="253">
        <v>258890.97271632715</v>
      </c>
      <c r="S95" s="303"/>
      <c r="T95" s="303"/>
      <c r="U95" s="303"/>
      <c r="V95" s="303"/>
      <c r="W95" s="303"/>
      <c r="X95" s="303"/>
      <c r="Y95" s="303"/>
      <c r="Z95" s="303"/>
      <c r="AA95" s="375"/>
      <c r="AB95" s="274">
        <f t="shared" si="86"/>
        <v>332828.00424614002</v>
      </c>
      <c r="AC95" s="253">
        <v>64069.628527010791</v>
      </c>
      <c r="AD95" s="253">
        <v>268758.37571912922</v>
      </c>
      <c r="AE95" s="303"/>
      <c r="AF95" s="303"/>
      <c r="AG95" s="303"/>
      <c r="AH95" s="303"/>
      <c r="AI95" s="303"/>
      <c r="AJ95" s="303"/>
      <c r="AK95" s="303"/>
      <c r="AL95" s="303"/>
      <c r="AM95" s="375"/>
      <c r="AN95" s="289">
        <f t="shared" si="87"/>
        <v>913301.32889629481</v>
      </c>
      <c r="AO95" s="253">
        <v>175811.15810296047</v>
      </c>
      <c r="AP95" s="253">
        <v>737490.17079333437</v>
      </c>
      <c r="AQ95" s="303"/>
      <c r="AR95" s="303"/>
      <c r="AS95" s="303"/>
      <c r="AT95" s="303"/>
      <c r="AU95" s="303"/>
      <c r="AV95" s="303"/>
      <c r="AW95" s="303"/>
      <c r="AX95" s="303"/>
      <c r="AY95" s="375"/>
      <c r="AZ95" s="524"/>
      <c r="BA95" s="296">
        <f t="shared" si="88"/>
        <v>1878004.3853494553</v>
      </c>
      <c r="BB95" s="274">
        <f t="shared" si="89"/>
        <v>361517.1854723288</v>
      </c>
      <c r="BC95" s="274">
        <f t="shared" si="89"/>
        <v>1516487.1998771266</v>
      </c>
      <c r="BD95" s="303"/>
      <c r="BE95" s="303"/>
      <c r="BF95" s="303"/>
      <c r="BG95" s="303"/>
      <c r="BH95" s="303"/>
      <c r="BI95" s="303"/>
      <c r="BJ95" s="303"/>
      <c r="BK95" s="303"/>
      <c r="BL95" s="304"/>
    </row>
    <row r="96" spans="1:64" x14ac:dyDescent="0.25">
      <c r="A96" s="1502"/>
      <c r="B96" s="126" t="s">
        <v>129</v>
      </c>
      <c r="C96" s="127" t="s">
        <v>28</v>
      </c>
      <c r="D96" s="274">
        <f t="shared" si="84"/>
        <v>62584.580282258554</v>
      </c>
      <c r="E96" s="253">
        <v>62584.580282258554</v>
      </c>
      <c r="F96" s="253">
        <v>0</v>
      </c>
      <c r="G96" s="303"/>
      <c r="H96" s="303"/>
      <c r="I96" s="303"/>
      <c r="J96" s="303"/>
      <c r="K96" s="303"/>
      <c r="L96" s="303"/>
      <c r="M96" s="303"/>
      <c r="N96" s="303"/>
      <c r="O96" s="375"/>
      <c r="P96" s="274">
        <f t="shared" si="85"/>
        <v>64462.830229916661</v>
      </c>
      <c r="Q96" s="253">
        <v>64462.830229916661</v>
      </c>
      <c r="R96" s="253">
        <v>0</v>
      </c>
      <c r="S96" s="303"/>
      <c r="T96" s="303"/>
      <c r="U96" s="303"/>
      <c r="V96" s="303"/>
      <c r="W96" s="303"/>
      <c r="X96" s="303"/>
      <c r="Y96" s="303"/>
      <c r="Z96" s="303"/>
      <c r="AA96" s="375"/>
      <c r="AB96" s="274">
        <f t="shared" si="86"/>
        <v>66919.774625875842</v>
      </c>
      <c r="AC96" s="253">
        <v>66919.774625875842</v>
      </c>
      <c r="AD96" s="253">
        <v>0</v>
      </c>
      <c r="AE96" s="303"/>
      <c r="AF96" s="303"/>
      <c r="AG96" s="303"/>
      <c r="AH96" s="303"/>
      <c r="AI96" s="303"/>
      <c r="AJ96" s="303"/>
      <c r="AK96" s="303"/>
      <c r="AL96" s="303"/>
      <c r="AM96" s="375"/>
      <c r="AN96" s="289">
        <f t="shared" si="87"/>
        <v>183632.14127274501</v>
      </c>
      <c r="AO96" s="253">
        <v>183632.14127274501</v>
      </c>
      <c r="AP96" s="253">
        <v>0</v>
      </c>
      <c r="AQ96" s="303"/>
      <c r="AR96" s="303"/>
      <c r="AS96" s="303"/>
      <c r="AT96" s="303"/>
      <c r="AU96" s="303"/>
      <c r="AV96" s="303"/>
      <c r="AW96" s="303"/>
      <c r="AX96" s="303"/>
      <c r="AY96" s="375"/>
      <c r="AZ96" s="524"/>
      <c r="BA96" s="296">
        <f t="shared" si="88"/>
        <v>377599.32641079603</v>
      </c>
      <c r="BB96" s="274">
        <f t="shared" si="89"/>
        <v>377599.32641079603</v>
      </c>
      <c r="BC96" s="274">
        <f t="shared" si="89"/>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4"/>
        <v>3713598.0752396788</v>
      </c>
      <c r="E97" s="275">
        <f>SUM(E91:E96)</f>
        <v>514382.97758252133</v>
      </c>
      <c r="F97" s="275">
        <f>SUM(F91:F96)</f>
        <v>3199215.0976571576</v>
      </c>
      <c r="G97" s="335"/>
      <c r="H97" s="335"/>
      <c r="I97" s="335"/>
      <c r="J97" s="335"/>
      <c r="K97" s="335"/>
      <c r="L97" s="335"/>
      <c r="M97" s="335"/>
      <c r="N97" s="335"/>
      <c r="O97" s="376"/>
      <c r="P97" s="275">
        <f t="shared" si="85"/>
        <v>3825048.2976264772</v>
      </c>
      <c r="Q97" s="275">
        <f>SUM(Q91:Q96)</f>
        <v>529820.32327315735</v>
      </c>
      <c r="R97" s="275">
        <f>SUM(R91:R96)</f>
        <v>3295227.97435332</v>
      </c>
      <c r="S97" s="335"/>
      <c r="T97" s="335"/>
      <c r="U97" s="335"/>
      <c r="V97" s="335"/>
      <c r="W97" s="335"/>
      <c r="X97" s="335"/>
      <c r="Y97" s="335"/>
      <c r="Z97" s="335"/>
      <c r="AA97" s="376"/>
      <c r="AB97" s="275">
        <f t="shared" si="86"/>
        <v>3970836.6681588814</v>
      </c>
      <c r="AC97" s="275">
        <f>SUM(AC91:AC96)</f>
        <v>550013.96152156207</v>
      </c>
      <c r="AD97" s="275">
        <f>SUM(AD91:AD96)</f>
        <v>3420822.7066373192</v>
      </c>
      <c r="AE97" s="335"/>
      <c r="AF97" s="335"/>
      <c r="AG97" s="335"/>
      <c r="AH97" s="335"/>
      <c r="AI97" s="335"/>
      <c r="AJ97" s="335"/>
      <c r="AK97" s="335"/>
      <c r="AL97" s="335"/>
      <c r="AM97" s="376"/>
      <c r="AN97" s="277">
        <f t="shared" si="87"/>
        <v>10896229.763099033</v>
      </c>
      <c r="AO97" s="275">
        <f>SUM(AO91:AO96)</f>
        <v>1509273.4852854079</v>
      </c>
      <c r="AP97" s="275">
        <f>SUM(AP91:AP96)</f>
        <v>9386956.2778136246</v>
      </c>
      <c r="AQ97" s="335"/>
      <c r="AR97" s="335"/>
      <c r="AS97" s="335"/>
      <c r="AT97" s="335"/>
      <c r="AU97" s="335"/>
      <c r="AV97" s="335"/>
      <c r="AW97" s="335"/>
      <c r="AX97" s="335"/>
      <c r="AY97" s="376"/>
      <c r="AZ97" s="299">
        <f>SUM(AZ91:AZ96)</f>
        <v>0</v>
      </c>
      <c r="BA97" s="297">
        <f t="shared" si="88"/>
        <v>22405712.804124072</v>
      </c>
      <c r="BB97" s="275">
        <f>SUM(BB91:BB96)</f>
        <v>3103490.7476626486</v>
      </c>
      <c r="BC97" s="275">
        <f>SUM(BC91:BC96)</f>
        <v>19302222.056461424</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63360752.058375709</v>
      </c>
      <c r="E105" s="303"/>
      <c r="F105" s="303"/>
      <c r="G105" s="303"/>
      <c r="H105" s="303"/>
      <c r="I105" s="303"/>
      <c r="J105" s="303"/>
      <c r="K105" s="303"/>
      <c r="L105" s="303"/>
      <c r="M105" s="303"/>
      <c r="N105" s="303"/>
      <c r="O105" s="375"/>
      <c r="P105" s="274">
        <f>P88+P97+P104</f>
        <v>65994965.753646575</v>
      </c>
      <c r="Q105" s="303"/>
      <c r="R105" s="303"/>
      <c r="S105" s="303"/>
      <c r="T105" s="303"/>
      <c r="U105" s="303"/>
      <c r="V105" s="303"/>
      <c r="W105" s="303"/>
      <c r="X105" s="303"/>
      <c r="Y105" s="303"/>
      <c r="Z105" s="303"/>
      <c r="AA105" s="375"/>
      <c r="AB105" s="274">
        <f>AB88+AB97+AB104</f>
        <v>56475044.405330747</v>
      </c>
      <c r="AC105" s="303"/>
      <c r="AD105" s="303"/>
      <c r="AE105" s="303"/>
      <c r="AF105" s="303"/>
      <c r="AG105" s="303"/>
      <c r="AH105" s="303"/>
      <c r="AI105" s="303"/>
      <c r="AJ105" s="303"/>
      <c r="AK105" s="303"/>
      <c r="AL105" s="303"/>
      <c r="AM105" s="375"/>
      <c r="AN105" s="289">
        <f>AN88+AN97+AN104</f>
        <v>117717954.87688851</v>
      </c>
      <c r="AO105" s="303"/>
      <c r="AP105" s="303"/>
      <c r="AQ105" s="303"/>
      <c r="AR105" s="303"/>
      <c r="AS105" s="303"/>
      <c r="AT105" s="303"/>
      <c r="AU105" s="303"/>
      <c r="AV105" s="303"/>
      <c r="AW105" s="303"/>
      <c r="AX105" s="303"/>
      <c r="AY105" s="375"/>
      <c r="AZ105" s="300">
        <f>AZ88+AZ97+AZ104</f>
        <v>-3890942.7968047662</v>
      </c>
      <c r="BA105" s="296">
        <f>BA88+BA97+BA104</f>
        <v>299657774.29743665</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11445176.727762483</v>
      </c>
      <c r="E106" s="338"/>
      <c r="F106" s="338"/>
      <c r="G106" s="338"/>
      <c r="H106" s="338"/>
      <c r="I106" s="338"/>
      <c r="J106" s="338"/>
      <c r="K106" s="338"/>
      <c r="L106" s="338"/>
      <c r="M106" s="338"/>
      <c r="N106" s="338"/>
      <c r="O106" s="564"/>
      <c r="P106" s="344">
        <f>P17-P105</f>
        <v>10545772.378404655</v>
      </c>
      <c r="Q106" s="338"/>
      <c r="R106" s="338"/>
      <c r="S106" s="338"/>
      <c r="T106" s="338"/>
      <c r="U106" s="338"/>
      <c r="V106" s="338"/>
      <c r="W106" s="338"/>
      <c r="X106" s="338"/>
      <c r="Y106" s="338"/>
      <c r="Z106" s="338"/>
      <c r="AA106" s="564"/>
      <c r="AB106" s="344">
        <f>AB17-AB105</f>
        <v>22698138.986329257</v>
      </c>
      <c r="AC106" s="338"/>
      <c r="AD106" s="338"/>
      <c r="AE106" s="338"/>
      <c r="AF106" s="338"/>
      <c r="AG106" s="338"/>
      <c r="AH106" s="338"/>
      <c r="AI106" s="338"/>
      <c r="AJ106" s="338"/>
      <c r="AK106" s="338"/>
      <c r="AL106" s="338"/>
      <c r="AM106" s="564"/>
      <c r="AN106" s="344">
        <f>AN17-AN105</f>
        <v>-2302668.7191431671</v>
      </c>
      <c r="AO106" s="338"/>
      <c r="AP106" s="338"/>
      <c r="AQ106" s="338"/>
      <c r="AR106" s="338"/>
      <c r="AS106" s="338"/>
      <c r="AT106" s="338"/>
      <c r="AU106" s="338"/>
      <c r="AV106" s="338"/>
      <c r="AW106" s="338"/>
      <c r="AX106" s="338"/>
      <c r="AY106" s="564"/>
      <c r="AZ106" s="857">
        <f>AZ17-AZ105</f>
        <v>3782532.5260272105</v>
      </c>
      <c r="BA106" s="345">
        <f>BA17-BA105</f>
        <v>46168951.899380445</v>
      </c>
      <c r="BB106" s="338"/>
      <c r="BC106" s="338"/>
      <c r="BD106" s="338"/>
      <c r="BE106" s="338"/>
      <c r="BF106" s="338"/>
      <c r="BG106" s="338"/>
      <c r="BH106" s="338"/>
      <c r="BI106" s="338"/>
      <c r="BJ106" s="338"/>
      <c r="BK106" s="338"/>
      <c r="BL106" s="339"/>
    </row>
    <row r="107" spans="1:64" x14ac:dyDescent="0.25">
      <c r="A107" s="267"/>
      <c r="B107" s="126" t="s">
        <v>272</v>
      </c>
      <c r="C107" s="127" t="s">
        <v>26</v>
      </c>
      <c r="D107" s="257">
        <v>3078752.5397681082</v>
      </c>
      <c r="E107" s="340"/>
      <c r="F107" s="340"/>
      <c r="G107" s="340"/>
      <c r="H107" s="340"/>
      <c r="I107" s="340"/>
      <c r="J107" s="340"/>
      <c r="K107" s="340"/>
      <c r="L107" s="340"/>
      <c r="M107" s="340"/>
      <c r="N107" s="340"/>
      <c r="O107" s="377"/>
      <c r="P107" s="258">
        <v>2836812.7697908524</v>
      </c>
      <c r="Q107" s="340"/>
      <c r="R107" s="340"/>
      <c r="S107" s="340"/>
      <c r="T107" s="340"/>
      <c r="U107" s="340"/>
      <c r="V107" s="340"/>
      <c r="W107" s="340"/>
      <c r="X107" s="340"/>
      <c r="Y107" s="340"/>
      <c r="Z107" s="340"/>
      <c r="AA107" s="377"/>
      <c r="AB107" s="258">
        <v>6105799.3873225702</v>
      </c>
      <c r="AC107" s="340"/>
      <c r="AD107" s="340"/>
      <c r="AE107" s="340"/>
      <c r="AF107" s="340"/>
      <c r="AG107" s="340"/>
      <c r="AH107" s="340"/>
      <c r="AI107" s="340"/>
      <c r="AJ107" s="340"/>
      <c r="AK107" s="340"/>
      <c r="AL107" s="340"/>
      <c r="AM107" s="340"/>
      <c r="AN107" s="258">
        <v>-619417.88544951205</v>
      </c>
      <c r="AO107" s="340"/>
      <c r="AP107" s="340"/>
      <c r="AQ107" s="340"/>
      <c r="AR107" s="340"/>
      <c r="AS107" s="340"/>
      <c r="AT107" s="340"/>
      <c r="AU107" s="340"/>
      <c r="AV107" s="340"/>
      <c r="AW107" s="340"/>
      <c r="AX107" s="340"/>
      <c r="AY107" s="377"/>
      <c r="AZ107" s="524">
        <v>1017501.2495013197</v>
      </c>
      <c r="BA107" s="296">
        <f>D107+P107+AB107+AN107+AZ107</f>
        <v>12419448.060933338</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8366424.1879943749</v>
      </c>
      <c r="E108" s="342"/>
      <c r="F108" s="342"/>
      <c r="G108" s="342"/>
      <c r="H108" s="342"/>
      <c r="I108" s="342"/>
      <c r="J108" s="342"/>
      <c r="K108" s="342"/>
      <c r="L108" s="342"/>
      <c r="M108" s="342"/>
      <c r="N108" s="342"/>
      <c r="O108" s="1120"/>
      <c r="P108" s="555">
        <f>P106-P107</f>
        <v>7708959.6086138021</v>
      </c>
      <c r="Q108" s="342"/>
      <c r="R108" s="342"/>
      <c r="S108" s="342"/>
      <c r="T108" s="342"/>
      <c r="U108" s="342"/>
      <c r="V108" s="342"/>
      <c r="W108" s="342"/>
      <c r="X108" s="342"/>
      <c r="Y108" s="342"/>
      <c r="Z108" s="342"/>
      <c r="AA108" s="1120"/>
      <c r="AB108" s="555">
        <f>AB106-AB107</f>
        <v>16592339.599006686</v>
      </c>
      <c r="AC108" s="342"/>
      <c r="AD108" s="342"/>
      <c r="AE108" s="342"/>
      <c r="AF108" s="342"/>
      <c r="AG108" s="342"/>
      <c r="AH108" s="342"/>
      <c r="AI108" s="342"/>
      <c r="AJ108" s="342"/>
      <c r="AK108" s="342"/>
      <c r="AL108" s="342"/>
      <c r="AM108" s="342"/>
      <c r="AN108" s="548">
        <f>AN106-AN107</f>
        <v>-1683250.8336936552</v>
      </c>
      <c r="AO108" s="342"/>
      <c r="AP108" s="342"/>
      <c r="AQ108" s="342"/>
      <c r="AR108" s="342"/>
      <c r="AS108" s="342"/>
      <c r="AT108" s="342"/>
      <c r="AU108" s="342"/>
      <c r="AV108" s="342"/>
      <c r="AW108" s="342"/>
      <c r="AX108" s="342"/>
      <c r="AY108" s="1120"/>
      <c r="AZ108" s="577">
        <f>AZ106-AZ107</f>
        <v>2765031.2765258909</v>
      </c>
      <c r="BA108" s="347">
        <f>BA106-BA107</f>
        <v>33749503.838447109</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392</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221851.75</v>
      </c>
      <c r="E9" s="735">
        <v>188334.52000000002</v>
      </c>
      <c r="F9" s="735">
        <v>5854.1900000000005</v>
      </c>
      <c r="G9" s="735">
        <v>10836.21</v>
      </c>
      <c r="H9" s="735">
        <v>2999.65</v>
      </c>
      <c r="I9" s="735">
        <v>5007.93</v>
      </c>
      <c r="J9" s="735">
        <v>1168.6500000000001</v>
      </c>
      <c r="K9" s="735">
        <v>333.96</v>
      </c>
      <c r="L9" s="735">
        <v>1101.95</v>
      </c>
      <c r="M9" s="735">
        <v>87</v>
      </c>
      <c r="N9" s="735">
        <v>5406.6900000000005</v>
      </c>
      <c r="O9" s="804">
        <v>721</v>
      </c>
      <c r="P9" s="734">
        <f>SUM(Q9:AA9)</f>
        <v>229780.43000000002</v>
      </c>
      <c r="Q9" s="735">
        <v>195773.52000000002</v>
      </c>
      <c r="R9" s="735">
        <v>6319.9</v>
      </c>
      <c r="S9" s="735">
        <v>10971.65</v>
      </c>
      <c r="T9" s="735">
        <v>3008.0099999999998</v>
      </c>
      <c r="U9" s="735">
        <v>5051.6099999999997</v>
      </c>
      <c r="V9" s="735">
        <v>1151.94</v>
      </c>
      <c r="W9" s="735">
        <v>333.23</v>
      </c>
      <c r="X9" s="735">
        <v>1167.67</v>
      </c>
      <c r="Y9" s="735">
        <v>80.87</v>
      </c>
      <c r="Z9" s="735">
        <v>5222.0300000000007</v>
      </c>
      <c r="AA9" s="736">
        <v>700</v>
      </c>
      <c r="AB9" s="740">
        <f>SUM(AC9:AM9)</f>
        <v>235602.72</v>
      </c>
      <c r="AC9" s="735">
        <v>201013.99</v>
      </c>
      <c r="AD9" s="735">
        <v>6801.7800000000007</v>
      </c>
      <c r="AE9" s="735">
        <v>11115.53</v>
      </c>
      <c r="AF9" s="735">
        <v>3058.9700000000003</v>
      </c>
      <c r="AG9" s="735">
        <v>5065.72</v>
      </c>
      <c r="AH9" s="735">
        <v>1160</v>
      </c>
      <c r="AI9" s="735">
        <v>322.97000000000003</v>
      </c>
      <c r="AJ9" s="735">
        <v>1234.97</v>
      </c>
      <c r="AK9" s="735">
        <v>77</v>
      </c>
      <c r="AL9" s="735">
        <v>5057.79</v>
      </c>
      <c r="AM9" s="736">
        <v>694</v>
      </c>
      <c r="AN9" s="734">
        <f>SUM(AO9:AY9)</f>
        <v>242137.53999999998</v>
      </c>
      <c r="AO9" s="735">
        <v>207255.87</v>
      </c>
      <c r="AP9" s="735">
        <v>7197.18</v>
      </c>
      <c r="AQ9" s="735">
        <v>11177.66</v>
      </c>
      <c r="AR9" s="735">
        <v>3054.21</v>
      </c>
      <c r="AS9" s="735">
        <v>5028.7099999999991</v>
      </c>
      <c r="AT9" s="735">
        <v>1126</v>
      </c>
      <c r="AU9" s="735">
        <v>317.97000000000003</v>
      </c>
      <c r="AV9" s="735">
        <v>1285</v>
      </c>
      <c r="AW9" s="735">
        <v>66.06</v>
      </c>
      <c r="AX9" s="735">
        <v>4873.88</v>
      </c>
      <c r="AY9" s="736">
        <v>755</v>
      </c>
      <c r="AZ9" s="852"/>
      <c r="BA9" s="738">
        <f>AN9+AB9+P9+D9+AZ9</f>
        <v>929372.44000000006</v>
      </c>
      <c r="BB9" s="739">
        <f t="shared" ref="BB9:BL9" si="0">AO9+AC9+Q9+E9</f>
        <v>792377.9</v>
      </c>
      <c r="BC9" s="739">
        <f t="shared" si="0"/>
        <v>26173.050000000003</v>
      </c>
      <c r="BD9" s="739">
        <f t="shared" si="0"/>
        <v>44101.05</v>
      </c>
      <c r="BE9" s="739">
        <f t="shared" si="0"/>
        <v>12120.84</v>
      </c>
      <c r="BF9" s="739">
        <f t="shared" si="0"/>
        <v>20153.97</v>
      </c>
      <c r="BG9" s="739">
        <f t="shared" si="0"/>
        <v>4606.59</v>
      </c>
      <c r="BH9" s="739">
        <f t="shared" si="0"/>
        <v>1308.1300000000001</v>
      </c>
      <c r="BI9" s="740">
        <f t="shared" si="0"/>
        <v>4789.59</v>
      </c>
      <c r="BJ9" s="740">
        <f t="shared" si="0"/>
        <v>310.93</v>
      </c>
      <c r="BK9" s="739">
        <f t="shared" si="0"/>
        <v>20560.39</v>
      </c>
      <c r="BL9" s="741">
        <f t="shared" si="0"/>
        <v>2870</v>
      </c>
    </row>
    <row r="10" spans="1:64" customFormat="1" ht="18" customHeight="1" x14ac:dyDescent="0.3">
      <c r="A10" s="1494" t="s">
        <v>11</v>
      </c>
      <c r="B10" s="1495"/>
      <c r="C10" s="1496"/>
      <c r="D10" s="683"/>
      <c r="E10" s="318"/>
      <c r="F10" s="318"/>
      <c r="G10" s="318"/>
      <c r="H10" s="318"/>
      <c r="I10" s="318"/>
      <c r="J10" s="318"/>
      <c r="K10" s="318"/>
      <c r="L10" s="318"/>
      <c r="M10" s="318"/>
      <c r="N10" s="318"/>
      <c r="O10" s="319"/>
      <c r="P10" s="683"/>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59933974.228823245</v>
      </c>
      <c r="E11" s="249">
        <v>32640302.029999994</v>
      </c>
      <c r="F11" s="249">
        <v>2856524.7499999995</v>
      </c>
      <c r="G11" s="249">
        <v>10847617.719999999</v>
      </c>
      <c r="H11" s="249">
        <v>4251788.6500000004</v>
      </c>
      <c r="I11" s="249">
        <v>1240728.2753939875</v>
      </c>
      <c r="J11" s="249">
        <v>427674.13000000006</v>
      </c>
      <c r="K11" s="249">
        <v>79854.78</v>
      </c>
      <c r="L11" s="249">
        <v>3187321.04</v>
      </c>
      <c r="M11" s="249">
        <v>1715907.2334292661</v>
      </c>
      <c r="N11" s="249">
        <v>695461.94</v>
      </c>
      <c r="O11" s="249">
        <v>1990793.6799999997</v>
      </c>
      <c r="P11" s="270">
        <f t="shared" ref="P11:P16" si="2">SUM(Q11:AA11)</f>
        <v>61346753.200553596</v>
      </c>
      <c r="Q11" s="249">
        <v>33700560.039999999</v>
      </c>
      <c r="R11" s="249">
        <v>3059044.9699999997</v>
      </c>
      <c r="S11" s="249">
        <v>11004658.799999999</v>
      </c>
      <c r="T11" s="249">
        <v>4271124.7899999991</v>
      </c>
      <c r="U11" s="249">
        <v>1255111.0286076376</v>
      </c>
      <c r="V11" s="249">
        <v>420850.23000000004</v>
      </c>
      <c r="W11" s="249">
        <v>80060.95</v>
      </c>
      <c r="X11" s="249">
        <v>3366750.7699999996</v>
      </c>
      <c r="Y11" s="249">
        <v>1595383.0619459567</v>
      </c>
      <c r="Z11" s="249">
        <v>668605.73999999987</v>
      </c>
      <c r="AA11" s="250">
        <v>1924602.8199999998</v>
      </c>
      <c r="AB11" s="270">
        <f t="shared" ref="AB11:AB16" si="3">SUM(AC11:AM11)</f>
        <v>62782554.560561232</v>
      </c>
      <c r="AC11" s="249">
        <v>34579937</v>
      </c>
      <c r="AD11" s="249">
        <v>3270722.4</v>
      </c>
      <c r="AE11" s="249">
        <v>11209886.119999999</v>
      </c>
      <c r="AF11" s="249">
        <v>4331663.91</v>
      </c>
      <c r="AG11" s="249">
        <v>1276200.5322826449</v>
      </c>
      <c r="AH11" s="249">
        <v>412389.77</v>
      </c>
      <c r="AI11" s="249">
        <v>77726.97</v>
      </c>
      <c r="AJ11" s="251">
        <v>3557494.42</v>
      </c>
      <c r="AK11" s="249">
        <v>1519010.2282785908</v>
      </c>
      <c r="AL11" s="249">
        <v>642252.64999999991</v>
      </c>
      <c r="AM11" s="250">
        <v>1905270.5599999998</v>
      </c>
      <c r="AN11" s="270">
        <f t="shared" ref="AN11:AN16" si="4">SUM(AO11:AY11)</f>
        <v>68379324.719999999</v>
      </c>
      <c r="AO11" s="249">
        <v>37552965.490000002</v>
      </c>
      <c r="AP11" s="249">
        <v>3592703.78</v>
      </c>
      <c r="AQ11" s="249">
        <v>11654018.210000001</v>
      </c>
      <c r="AR11" s="249">
        <v>4728235.93</v>
      </c>
      <c r="AS11" s="249">
        <v>1152686.77</v>
      </c>
      <c r="AT11" s="249">
        <v>475313.86</v>
      </c>
      <c r="AU11" s="249">
        <v>49844.429999999993</v>
      </c>
      <c r="AV11" s="249">
        <v>4323977.8</v>
      </c>
      <c r="AW11" s="249">
        <v>1715067.87</v>
      </c>
      <c r="AX11" s="249">
        <v>691706.81</v>
      </c>
      <c r="AY11" s="250">
        <v>2442803.77</v>
      </c>
      <c r="AZ11" s="853">
        <v>-567157.95169938263</v>
      </c>
      <c r="BA11" s="321">
        <f t="shared" ref="BA11:BA16" si="5">SUM(BB11:BL11)+AZ11</f>
        <v>251875448.7582387</v>
      </c>
      <c r="BB11" s="271">
        <f t="shared" ref="BB11:BL16" si="6">E11+Q11+AC11+AO11</f>
        <v>138473764.56</v>
      </c>
      <c r="BC11" s="271">
        <f t="shared" si="6"/>
        <v>12778995.899999999</v>
      </c>
      <c r="BD11" s="271">
        <f t="shared" si="6"/>
        <v>44716180.849999994</v>
      </c>
      <c r="BE11" s="271">
        <f t="shared" si="6"/>
        <v>17582813.280000001</v>
      </c>
      <c r="BF11" s="271">
        <f t="shared" si="6"/>
        <v>4924726.6062842701</v>
      </c>
      <c r="BG11" s="271">
        <f t="shared" si="6"/>
        <v>1736227.9900000002</v>
      </c>
      <c r="BH11" s="271">
        <f t="shared" si="6"/>
        <v>287487.13</v>
      </c>
      <c r="BI11" s="271">
        <f t="shared" si="6"/>
        <v>14435544.030000001</v>
      </c>
      <c r="BJ11" s="271">
        <f t="shared" si="6"/>
        <v>6545368.3936538137</v>
      </c>
      <c r="BK11" s="271">
        <f t="shared" si="6"/>
        <v>2698027.1399999997</v>
      </c>
      <c r="BL11" s="295">
        <f t="shared" si="6"/>
        <v>8263470.8300000001</v>
      </c>
    </row>
    <row r="12" spans="1:64" x14ac:dyDescent="0.25">
      <c r="A12" s="1493"/>
      <c r="B12" s="126" t="s">
        <v>1322</v>
      </c>
      <c r="C12" s="127" t="s">
        <v>1331</v>
      </c>
      <c r="D12" s="270">
        <f t="shared" si="1"/>
        <v>598498.35413080675</v>
      </c>
      <c r="E12" s="249">
        <v>99924.322542524678</v>
      </c>
      <c r="F12" s="249">
        <v>9221.47608349242</v>
      </c>
      <c r="G12" s="249">
        <v>194035.71135193013</v>
      </c>
      <c r="H12" s="249">
        <v>76296.625013604309</v>
      </c>
      <c r="I12" s="249">
        <v>56572.227076716852</v>
      </c>
      <c r="J12" s="249">
        <v>1252.8828564124606</v>
      </c>
      <c r="K12" s="249">
        <v>3302.4751423236312</v>
      </c>
      <c r="L12" s="249">
        <v>62639.764876368208</v>
      </c>
      <c r="M12" s="249">
        <v>28402.139632259274</v>
      </c>
      <c r="N12" s="249">
        <v>30993.27459689941</v>
      </c>
      <c r="O12" s="249">
        <v>35857.454958275455</v>
      </c>
      <c r="P12" s="270">
        <f t="shared" si="2"/>
        <v>609938.71426163951</v>
      </c>
      <c r="Q12" s="249">
        <v>101834.38666855922</v>
      </c>
      <c r="R12" s="249">
        <v>9397.7455863321175</v>
      </c>
      <c r="S12" s="249">
        <v>197744.72475319874</v>
      </c>
      <c r="T12" s="249">
        <v>77755.04317114524</v>
      </c>
      <c r="U12" s="249">
        <v>57653.611255460011</v>
      </c>
      <c r="V12" s="249">
        <v>1276.8318463807309</v>
      </c>
      <c r="W12" s="249">
        <v>3365.6023083225664</v>
      </c>
      <c r="X12" s="249">
        <v>63837.130689908459</v>
      </c>
      <c r="Y12" s="249">
        <v>28945.049572840704</v>
      </c>
      <c r="Z12" s="249">
        <v>31585.714359807793</v>
      </c>
      <c r="AA12" s="250">
        <v>36542.874049683895</v>
      </c>
      <c r="AB12" s="270">
        <f t="shared" si="3"/>
        <v>627318.08715140738</v>
      </c>
      <c r="AC12" s="249">
        <v>104736.0188121364</v>
      </c>
      <c r="AD12" s="249">
        <v>9665.5215465214187</v>
      </c>
      <c r="AE12" s="249">
        <v>203379.19134486385</v>
      </c>
      <c r="AF12" s="249">
        <v>79970.5672192739</v>
      </c>
      <c r="AG12" s="249">
        <v>59296.372380507331</v>
      </c>
      <c r="AH12" s="249">
        <v>1313.2134307217814</v>
      </c>
      <c r="AI12" s="249">
        <v>3461.5005619459807</v>
      </c>
      <c r="AJ12" s="249">
        <v>65656.082778915981</v>
      </c>
      <c r="AK12" s="249">
        <v>29769.799335524945</v>
      </c>
      <c r="AL12" s="249">
        <v>32485.70626885282</v>
      </c>
      <c r="AM12" s="250">
        <v>37584.113472143072</v>
      </c>
      <c r="AN12" s="270">
        <f t="shared" si="4"/>
        <v>964878.85062728974</v>
      </c>
      <c r="AO12" s="249">
        <v>791392.78487420606</v>
      </c>
      <c r="AP12" s="249">
        <v>73033.366178291908</v>
      </c>
      <c r="AQ12" s="249">
        <v>52966.202353485991</v>
      </c>
      <c r="AR12" s="249">
        <v>20826.797558048631</v>
      </c>
      <c r="AS12" s="249">
        <v>-11145.936657778168</v>
      </c>
      <c r="AT12" s="249">
        <v>9922.7338012268847</v>
      </c>
      <c r="AU12" s="249">
        <v>-650.65811710593778</v>
      </c>
      <c r="AV12" s="249">
        <v>17098.86514549323</v>
      </c>
      <c r="AW12" s="249">
        <v>7752.9721954414072</v>
      </c>
      <c r="AX12" s="249">
        <v>-6106.3368604122143</v>
      </c>
      <c r="AY12" s="250">
        <v>9788.06015639211</v>
      </c>
      <c r="AZ12" s="853">
        <v>0</v>
      </c>
      <c r="BA12" s="290">
        <f t="shared" si="5"/>
        <v>2800634.0061711436</v>
      </c>
      <c r="BB12" s="271">
        <f t="shared" si="6"/>
        <v>1097887.5128974263</v>
      </c>
      <c r="BC12" s="271">
        <f t="shared" si="6"/>
        <v>101318.10939463787</v>
      </c>
      <c r="BD12" s="271">
        <f t="shared" si="6"/>
        <v>648125.82980347867</v>
      </c>
      <c r="BE12" s="271">
        <f t="shared" si="6"/>
        <v>254849.03296207206</v>
      </c>
      <c r="BF12" s="271">
        <f t="shared" si="6"/>
        <v>162376.27405490604</v>
      </c>
      <c r="BG12" s="271">
        <f t="shared" si="6"/>
        <v>13765.661934741856</v>
      </c>
      <c r="BH12" s="271">
        <f t="shared" si="6"/>
        <v>9478.9198954862404</v>
      </c>
      <c r="BI12" s="271">
        <f t="shared" si="6"/>
        <v>209231.84349068589</v>
      </c>
      <c r="BJ12" s="271">
        <f t="shared" si="6"/>
        <v>94869.960736066336</v>
      </c>
      <c r="BK12" s="271">
        <f t="shared" si="6"/>
        <v>88958.358365147811</v>
      </c>
      <c r="BL12" s="291">
        <f t="shared" si="6"/>
        <v>119772.50263649452</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1836214.1400000029</v>
      </c>
      <c r="E14" s="249">
        <v>1693864.700000003</v>
      </c>
      <c r="F14" s="249">
        <v>120472.85999999996</v>
      </c>
      <c r="G14" s="249">
        <v>3609.4900000000002</v>
      </c>
      <c r="H14" s="249">
        <v>3647.61</v>
      </c>
      <c r="I14" s="249">
        <v>0</v>
      </c>
      <c r="J14" s="249">
        <v>0</v>
      </c>
      <c r="K14" s="249">
        <v>0</v>
      </c>
      <c r="L14" s="249">
        <v>14619.48</v>
      </c>
      <c r="M14" s="249">
        <v>0</v>
      </c>
      <c r="N14" s="249">
        <v>0</v>
      </c>
      <c r="O14" s="250">
        <v>0</v>
      </c>
      <c r="P14" s="270">
        <f t="shared" si="2"/>
        <v>1815002.9800000039</v>
      </c>
      <c r="Q14" s="249">
        <v>1678472.2400000039</v>
      </c>
      <c r="R14" s="249">
        <v>118103.43999999997</v>
      </c>
      <c r="S14" s="249">
        <v>11066.369999999999</v>
      </c>
      <c r="T14" s="249">
        <v>0</v>
      </c>
      <c r="U14" s="249">
        <v>0</v>
      </c>
      <c r="V14" s="249">
        <v>0</v>
      </c>
      <c r="W14" s="249">
        <v>0</v>
      </c>
      <c r="X14" s="249">
        <v>7360.93</v>
      </c>
      <c r="Y14" s="249">
        <v>0</v>
      </c>
      <c r="Z14" s="249">
        <v>0</v>
      </c>
      <c r="AA14" s="250">
        <v>0</v>
      </c>
      <c r="AB14" s="271">
        <f t="shared" si="3"/>
        <v>1815551.3600000027</v>
      </c>
      <c r="AC14" s="249">
        <v>1696994.4600000028</v>
      </c>
      <c r="AD14" s="249">
        <v>107422.22</v>
      </c>
      <c r="AE14" s="249">
        <v>3713.79</v>
      </c>
      <c r="AF14" s="249">
        <v>0</v>
      </c>
      <c r="AG14" s="249">
        <v>0</v>
      </c>
      <c r="AH14" s="249">
        <v>0</v>
      </c>
      <c r="AI14" s="249">
        <v>0</v>
      </c>
      <c r="AJ14" s="249">
        <v>7420.89</v>
      </c>
      <c r="AK14" s="249">
        <v>0</v>
      </c>
      <c r="AL14" s="249">
        <v>0</v>
      </c>
      <c r="AM14" s="250">
        <v>0</v>
      </c>
      <c r="AN14" s="270">
        <f t="shared" si="4"/>
        <v>1506680.7800000024</v>
      </c>
      <c r="AO14" s="249">
        <v>1397062.0600000024</v>
      </c>
      <c r="AP14" s="249">
        <v>95034.040000000023</v>
      </c>
      <c r="AQ14" s="249">
        <v>7350.9</v>
      </c>
      <c r="AR14" s="249">
        <v>0</v>
      </c>
      <c r="AS14" s="249">
        <v>0</v>
      </c>
      <c r="AT14" s="249">
        <v>0</v>
      </c>
      <c r="AU14" s="249">
        <v>0</v>
      </c>
      <c r="AV14" s="249">
        <v>7233.7800000000007</v>
      </c>
      <c r="AW14" s="249">
        <v>0</v>
      </c>
      <c r="AX14" s="249">
        <v>0</v>
      </c>
      <c r="AY14" s="250">
        <v>0</v>
      </c>
      <c r="AZ14" s="853">
        <v>-85556.64411006734</v>
      </c>
      <c r="BA14" s="290">
        <f t="shared" si="5"/>
        <v>6887892.6158899441</v>
      </c>
      <c r="BB14" s="271">
        <f t="shared" si="6"/>
        <v>6466393.4600000121</v>
      </c>
      <c r="BC14" s="271">
        <f t="shared" si="6"/>
        <v>441032.55999999994</v>
      </c>
      <c r="BD14" s="271">
        <f t="shared" si="6"/>
        <v>25740.549999999996</v>
      </c>
      <c r="BE14" s="271">
        <f t="shared" si="6"/>
        <v>3647.61</v>
      </c>
      <c r="BF14" s="271">
        <f t="shared" si="6"/>
        <v>0</v>
      </c>
      <c r="BG14" s="271">
        <f t="shared" si="6"/>
        <v>0</v>
      </c>
      <c r="BH14" s="271">
        <f t="shared" si="6"/>
        <v>0</v>
      </c>
      <c r="BI14" s="271">
        <f t="shared" si="6"/>
        <v>36635.08</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271565.54515724484</v>
      </c>
      <c r="Q16" s="249">
        <v>163561.26905952045</v>
      </c>
      <c r="R16" s="249">
        <v>15094.186204526541</v>
      </c>
      <c r="S16" s="249">
        <v>41226.485539809379</v>
      </c>
      <c r="T16" s="249">
        <v>16210.633011541915</v>
      </c>
      <c r="U16" s="249">
        <v>4021.8823301777902</v>
      </c>
      <c r="V16" s="249">
        <v>2050.7830802708727</v>
      </c>
      <c r="W16" s="249">
        <v>234.7824561113888</v>
      </c>
      <c r="X16" s="249">
        <v>13308.979789853336</v>
      </c>
      <c r="Y16" s="249">
        <v>6034.5613221951699</v>
      </c>
      <c r="Z16" s="249">
        <v>2203.4010308022685</v>
      </c>
      <c r="AA16" s="250">
        <v>7618.581332435765</v>
      </c>
      <c r="AB16" s="270">
        <f t="shared" si="3"/>
        <v>378853.05066027789</v>
      </c>
      <c r="AC16" s="249">
        <v>244358.96711412171</v>
      </c>
      <c r="AD16" s="249">
        <v>22550.569407871924</v>
      </c>
      <c r="AE16" s="249">
        <v>49379.123358980585</v>
      </c>
      <c r="AF16" s="249">
        <v>19416.325129900761</v>
      </c>
      <c r="AG16" s="249">
        <v>4850.0341425756733</v>
      </c>
      <c r="AH16" s="249">
        <v>3063.850251050239</v>
      </c>
      <c r="AI16" s="249">
        <v>283.12686317893167</v>
      </c>
      <c r="AJ16" s="249">
        <v>15940.862923926692</v>
      </c>
      <c r="AK16" s="249">
        <v>7227.9105056934723</v>
      </c>
      <c r="AL16" s="249">
        <v>2657.1066361121084</v>
      </c>
      <c r="AM16" s="250">
        <v>9125.1743268657901</v>
      </c>
      <c r="AN16" s="270">
        <f t="shared" si="4"/>
        <v>188047.58353942932</v>
      </c>
      <c r="AO16" s="249">
        <v>140338.0897242146</v>
      </c>
      <c r="AP16" s="249">
        <v>12951.044401067811</v>
      </c>
      <c r="AQ16" s="249">
        <v>15652.884341160505</v>
      </c>
      <c r="AR16" s="249">
        <v>6154.8579827800977</v>
      </c>
      <c r="AS16" s="249">
        <v>594.01034037912268</v>
      </c>
      <c r="AT16" s="249">
        <v>1759.603490354569</v>
      </c>
      <c r="AU16" s="249">
        <v>34.676103182662594</v>
      </c>
      <c r="AV16" s="249">
        <v>5053.1574210528779</v>
      </c>
      <c r="AW16" s="249">
        <v>2291.2040449033716</v>
      </c>
      <c r="AX16" s="249">
        <v>325.4304549085868</v>
      </c>
      <c r="AY16" s="250">
        <v>2892.6252354251228</v>
      </c>
      <c r="AZ16" s="853">
        <v>0</v>
      </c>
      <c r="BA16" s="290">
        <f t="shared" si="5"/>
        <v>838466.17935695231</v>
      </c>
      <c r="BB16" s="271">
        <f t="shared" si="6"/>
        <v>548258.32589785673</v>
      </c>
      <c r="BC16" s="271">
        <f t="shared" si="6"/>
        <v>50595.80001346628</v>
      </c>
      <c r="BD16" s="271">
        <f t="shared" si="6"/>
        <v>106258.49323995048</v>
      </c>
      <c r="BE16" s="271">
        <f t="shared" si="6"/>
        <v>41781.81612422278</v>
      </c>
      <c r="BF16" s="271">
        <f t="shared" si="6"/>
        <v>9465.9268131325844</v>
      </c>
      <c r="BG16" s="271">
        <f t="shared" si="6"/>
        <v>6874.2368216756804</v>
      </c>
      <c r="BH16" s="271">
        <f t="shared" si="6"/>
        <v>552.58542247298305</v>
      </c>
      <c r="BI16" s="271">
        <f t="shared" si="6"/>
        <v>34303.00013483291</v>
      </c>
      <c r="BJ16" s="271">
        <f t="shared" si="6"/>
        <v>15553.675872792015</v>
      </c>
      <c r="BK16" s="271">
        <f t="shared" si="6"/>
        <v>5185.9381218229628</v>
      </c>
      <c r="BL16" s="291">
        <f t="shared" si="6"/>
        <v>19636.380894726677</v>
      </c>
    </row>
    <row r="17" spans="1:64" s="209" customFormat="1" x14ac:dyDescent="0.25">
      <c r="A17" s="1493"/>
      <c r="B17" s="128" t="s">
        <v>204</v>
      </c>
      <c r="C17" s="309" t="s">
        <v>14</v>
      </c>
      <c r="D17" s="272">
        <f>SUM(D11:D16)</f>
        <v>62368686.72295405</v>
      </c>
      <c r="E17" s="272">
        <f>SUM(E11:E16)</f>
        <v>34434091.052542523</v>
      </c>
      <c r="F17" s="272">
        <f>SUM(F11:F16)</f>
        <v>2986219.0860834918</v>
      </c>
      <c r="G17" s="272">
        <f t="shared" ref="G17:O17" si="7">SUM(G11:G16)</f>
        <v>11045262.921351928</v>
      </c>
      <c r="H17" s="272">
        <f t="shared" si="7"/>
        <v>4331732.8850136055</v>
      </c>
      <c r="I17" s="272">
        <f t="shared" si="7"/>
        <v>1297300.5024707045</v>
      </c>
      <c r="J17" s="272">
        <f t="shared" si="7"/>
        <v>428927.0128564125</v>
      </c>
      <c r="K17" s="272">
        <f t="shared" si="7"/>
        <v>83157.255142323629</v>
      </c>
      <c r="L17" s="272">
        <f t="shared" si="7"/>
        <v>3264580.284876368</v>
      </c>
      <c r="M17" s="272">
        <f t="shared" si="7"/>
        <v>1744309.3730615254</v>
      </c>
      <c r="N17" s="272">
        <f t="shared" si="7"/>
        <v>726455.21459689934</v>
      </c>
      <c r="O17" s="272">
        <f t="shared" si="7"/>
        <v>2026651.1349582751</v>
      </c>
      <c r="P17" s="288">
        <f>SUM(P11:P16)</f>
        <v>64043260.439972483</v>
      </c>
      <c r="Q17" s="280">
        <f>SUM(Q11:Q16)</f>
        <v>35644427.935728088</v>
      </c>
      <c r="R17" s="280">
        <f>SUM(R11:R16)</f>
        <v>3201640.3417908582</v>
      </c>
      <c r="S17" s="280">
        <f t="shared" ref="S17:AA17" si="8">SUM(S11:S16)</f>
        <v>11254696.380293006</v>
      </c>
      <c r="T17" s="280">
        <f t="shared" si="8"/>
        <v>4365090.4661826864</v>
      </c>
      <c r="U17" s="280">
        <f t="shared" si="8"/>
        <v>1316786.5221932754</v>
      </c>
      <c r="V17" s="280">
        <f t="shared" si="8"/>
        <v>424177.84492665163</v>
      </c>
      <c r="W17" s="280">
        <f t="shared" si="8"/>
        <v>83661.334764433966</v>
      </c>
      <c r="X17" s="280">
        <f t="shared" si="8"/>
        <v>3451257.8104797616</v>
      </c>
      <c r="Y17" s="272">
        <f t="shared" si="8"/>
        <v>1630362.6728409927</v>
      </c>
      <c r="Z17" s="280">
        <f t="shared" si="8"/>
        <v>702394.85539060994</v>
      </c>
      <c r="AA17" s="281">
        <f t="shared" si="8"/>
        <v>1968764.2753821195</v>
      </c>
      <c r="AB17" s="288">
        <f>SUM(AB11:AB16)</f>
        <v>65604277.058372915</v>
      </c>
      <c r="AC17" s="272">
        <f>SUM(AC11:AC16)</f>
        <v>36626026.445926256</v>
      </c>
      <c r="AD17" s="272">
        <f>SUM(AD11:AD16)</f>
        <v>3410360.7109543933</v>
      </c>
      <c r="AE17" s="272">
        <f t="shared" ref="AE17:AM17" si="9">SUM(AE11:AE16)</f>
        <v>11466358.224703843</v>
      </c>
      <c r="AF17" s="272">
        <f t="shared" si="9"/>
        <v>4431050.8023491753</v>
      </c>
      <c r="AG17" s="272">
        <f t="shared" si="9"/>
        <v>1340346.938805728</v>
      </c>
      <c r="AH17" s="272">
        <f t="shared" si="9"/>
        <v>416766.83368177206</v>
      </c>
      <c r="AI17" s="272">
        <f t="shared" si="9"/>
        <v>81471.597425124914</v>
      </c>
      <c r="AJ17" s="272">
        <f t="shared" si="9"/>
        <v>3646512.2557028425</v>
      </c>
      <c r="AK17" s="272">
        <f t="shared" si="9"/>
        <v>1556007.9381198091</v>
      </c>
      <c r="AL17" s="272">
        <f t="shared" si="9"/>
        <v>677395.46290496481</v>
      </c>
      <c r="AM17" s="272">
        <f t="shared" si="9"/>
        <v>1951979.8477990085</v>
      </c>
      <c r="AN17" s="288">
        <f>SUM(AN11:AN16)</f>
        <v>71038931.934166715</v>
      </c>
      <c r="AO17" s="272">
        <f>SUM(AO11:AO16)</f>
        <v>39881758.424598426</v>
      </c>
      <c r="AP17" s="272">
        <f t="shared" ref="AP17:AZ17" si="10">SUM(AP11:AP16)</f>
        <v>3773722.2305793595</v>
      </c>
      <c r="AQ17" s="272">
        <f t="shared" si="10"/>
        <v>11729988.196694648</v>
      </c>
      <c r="AR17" s="272">
        <f t="shared" si="10"/>
        <v>4755217.5855408283</v>
      </c>
      <c r="AS17" s="272">
        <f t="shared" si="10"/>
        <v>1142134.8436826009</v>
      </c>
      <c r="AT17" s="272">
        <f t="shared" si="10"/>
        <v>486996.19729158143</v>
      </c>
      <c r="AU17" s="272">
        <f t="shared" si="10"/>
        <v>49228.447986076717</v>
      </c>
      <c r="AV17" s="272">
        <f t="shared" si="10"/>
        <v>4353363.6025665458</v>
      </c>
      <c r="AW17" s="272">
        <f t="shared" si="10"/>
        <v>1725112.0462403449</v>
      </c>
      <c r="AX17" s="272">
        <f t="shared" si="10"/>
        <v>685925.90359449643</v>
      </c>
      <c r="AY17" s="281">
        <f t="shared" si="10"/>
        <v>2455484.4553918173</v>
      </c>
      <c r="AZ17" s="293">
        <f t="shared" si="10"/>
        <v>-652714.59580944991</v>
      </c>
      <c r="BA17" s="292">
        <f>SUM(BA11:BA16)</f>
        <v>262402441.55965674</v>
      </c>
      <c r="BB17" s="272">
        <f>SUM(BB11:BB16)</f>
        <v>146586303.85879529</v>
      </c>
      <c r="BC17" s="272">
        <f t="shared" ref="BC17:BL17" si="11">SUM(BC11:BC16)</f>
        <v>13371942.369408103</v>
      </c>
      <c r="BD17" s="272">
        <f t="shared" si="11"/>
        <v>45496305.723043427</v>
      </c>
      <c r="BE17" s="272">
        <f t="shared" si="11"/>
        <v>17883091.739086296</v>
      </c>
      <c r="BF17" s="272">
        <f t="shared" si="11"/>
        <v>5096568.8071523085</v>
      </c>
      <c r="BG17" s="272">
        <f t="shared" si="11"/>
        <v>1756867.8887564177</v>
      </c>
      <c r="BH17" s="272">
        <f t="shared" si="11"/>
        <v>297518.63531795924</v>
      </c>
      <c r="BI17" s="272">
        <f t="shared" si="11"/>
        <v>14715713.953625521</v>
      </c>
      <c r="BJ17" s="272">
        <f>SUM(BJ11:BJ16)</f>
        <v>6655792.0302626714</v>
      </c>
      <c r="BK17" s="272">
        <f t="shared" si="11"/>
        <v>2792171.4364869706</v>
      </c>
      <c r="BL17" s="293">
        <f t="shared" si="11"/>
        <v>8402879.7135312203</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2" t="s">
        <v>0</v>
      </c>
      <c r="B20" s="124">
        <v>2.1</v>
      </c>
      <c r="C20" s="125" t="s">
        <v>150</v>
      </c>
      <c r="D20" s="273">
        <f t="shared" ref="D20:D27" si="12">SUM(E20:O20)</f>
        <v>10143554.692963444</v>
      </c>
      <c r="E20" s="251">
        <v>5709872.796416319</v>
      </c>
      <c r="F20" s="251">
        <v>320339.1997589753</v>
      </c>
      <c r="G20" s="251">
        <v>2237530.9379740795</v>
      </c>
      <c r="H20" s="251">
        <v>683609.07603500178</v>
      </c>
      <c r="I20" s="251">
        <v>34366.770895405956</v>
      </c>
      <c r="J20" s="251">
        <v>27858.291310018772</v>
      </c>
      <c r="K20" s="251">
        <v>596.72421894579236</v>
      </c>
      <c r="L20" s="251">
        <v>451056.09780829441</v>
      </c>
      <c r="M20" s="251">
        <v>62085.764077499523</v>
      </c>
      <c r="N20" s="251">
        <v>107066.66970097835</v>
      </c>
      <c r="O20" s="252">
        <v>509172.36476792675</v>
      </c>
      <c r="P20" s="276">
        <f t="shared" ref="P20:P27" si="13">SUM(Q20:AA20)</f>
        <v>9712377.8426272534</v>
      </c>
      <c r="Q20" s="251">
        <v>5653941.2886586729</v>
      </c>
      <c r="R20" s="251">
        <v>194603.4079827411</v>
      </c>
      <c r="S20" s="251">
        <v>2403919.8281366825</v>
      </c>
      <c r="T20" s="251">
        <v>601581.21354840102</v>
      </c>
      <c r="U20" s="251">
        <v>72067.626392342907</v>
      </c>
      <c r="V20" s="251">
        <v>69982.281310018763</v>
      </c>
      <c r="W20" s="251">
        <v>3206.3802391261288</v>
      </c>
      <c r="X20" s="251">
        <v>222650.18092685263</v>
      </c>
      <c r="Y20" s="251">
        <v>122503.98127646523</v>
      </c>
      <c r="Z20" s="251">
        <v>20817.030201826034</v>
      </c>
      <c r="AA20" s="252">
        <v>347104.62395412696</v>
      </c>
      <c r="AB20" s="273">
        <f t="shared" ref="AB20:AB27" si="14">SUM(AC20:AM20)</f>
        <v>9446439.0025286637</v>
      </c>
      <c r="AC20" s="251">
        <v>5059239.8555664774</v>
      </c>
      <c r="AD20" s="251">
        <v>375255.25313465763</v>
      </c>
      <c r="AE20" s="251">
        <v>2881783.4542875174</v>
      </c>
      <c r="AF20" s="251">
        <v>423772.92107909062</v>
      </c>
      <c r="AG20" s="251">
        <v>59595.960924720646</v>
      </c>
      <c r="AH20" s="251">
        <v>1750.3813100187729</v>
      </c>
      <c r="AI20" s="251">
        <v>341.32544708264152</v>
      </c>
      <c r="AJ20" s="251">
        <v>151350.92241399208</v>
      </c>
      <c r="AK20" s="251">
        <v>143122.5203965008</v>
      </c>
      <c r="AL20" s="251">
        <v>54112.579540633888</v>
      </c>
      <c r="AM20" s="252">
        <v>296113.82842797262</v>
      </c>
      <c r="AN20" s="276">
        <f t="shared" ref="AN20:AN27" si="15">SUM(AO20:AY20)</f>
        <v>6991632.5166517999</v>
      </c>
      <c r="AO20" s="251">
        <v>3753681.1631703298</v>
      </c>
      <c r="AP20" s="251">
        <v>241143.65246993271</v>
      </c>
      <c r="AQ20" s="251">
        <v>1694287.2252412639</v>
      </c>
      <c r="AR20" s="251">
        <v>583987.54899550613</v>
      </c>
      <c r="AS20" s="251">
        <v>31403.029857275524</v>
      </c>
      <c r="AT20" s="251">
        <v>89916.090000000011</v>
      </c>
      <c r="AU20" s="251">
        <v>107.63473585673017</v>
      </c>
      <c r="AV20" s="249">
        <v>155141.1040047502</v>
      </c>
      <c r="AW20" s="251">
        <v>52440.082593019484</v>
      </c>
      <c r="AX20" s="251">
        <v>39851.58909445344</v>
      </c>
      <c r="AY20" s="252">
        <v>349673.39648941311</v>
      </c>
      <c r="AZ20" s="854">
        <v>1284703.0706711705</v>
      </c>
      <c r="BA20" s="294">
        <f t="shared" ref="BA20:BA27" si="16">SUM(BB20:BL20)+AZ20</f>
        <v>37578707.125442334</v>
      </c>
      <c r="BB20" s="271">
        <f t="shared" ref="BB20:BL27" si="17">E20+Q20+AC20+AO20</f>
        <v>20176735.103811797</v>
      </c>
      <c r="BC20" s="271">
        <f t="shared" si="17"/>
        <v>1131341.5133463067</v>
      </c>
      <c r="BD20" s="271">
        <f t="shared" si="17"/>
        <v>9217521.4456395432</v>
      </c>
      <c r="BE20" s="271">
        <f t="shared" si="17"/>
        <v>2292950.7596579995</v>
      </c>
      <c r="BF20" s="271">
        <f t="shared" si="17"/>
        <v>197433.38806974504</v>
      </c>
      <c r="BG20" s="271">
        <f t="shared" si="17"/>
        <v>189507.04393005633</v>
      </c>
      <c r="BH20" s="271">
        <f t="shared" si="17"/>
        <v>4252.0646410112931</v>
      </c>
      <c r="BI20" s="271">
        <f t="shared" si="17"/>
        <v>980198.30515388935</v>
      </c>
      <c r="BJ20" s="271">
        <f t="shared" si="17"/>
        <v>380152.34834348504</v>
      </c>
      <c r="BK20" s="271">
        <f t="shared" si="17"/>
        <v>221847.86853789171</v>
      </c>
      <c r="BL20" s="295">
        <f t="shared" si="17"/>
        <v>1502064.2136394395</v>
      </c>
    </row>
    <row r="21" spans="1:64" ht="24.75" x14ac:dyDescent="0.25">
      <c r="A21" s="1493"/>
      <c r="B21" s="126">
        <v>2.2000000000000002</v>
      </c>
      <c r="C21" s="127" t="s">
        <v>151</v>
      </c>
      <c r="D21" s="274">
        <f t="shared" si="12"/>
        <v>-980069.84560358163</v>
      </c>
      <c r="E21" s="253">
        <v>-629751.42803351767</v>
      </c>
      <c r="F21" s="253">
        <v>-36598.236072738175</v>
      </c>
      <c r="G21" s="253">
        <v>-190946.87843985666</v>
      </c>
      <c r="H21" s="253">
        <v>-47058.608865528942</v>
      </c>
      <c r="I21" s="253">
        <v>-5146.9835733578129</v>
      </c>
      <c r="J21" s="253">
        <v>-5054.6026602869042</v>
      </c>
      <c r="K21" s="253">
        <v>-100.66306354298337</v>
      </c>
      <c r="L21" s="253">
        <v>-21023.502059467981</v>
      </c>
      <c r="M21" s="253">
        <v>-7457.1910722579823</v>
      </c>
      <c r="N21" s="253">
        <v>-5793.0033804859104</v>
      </c>
      <c r="O21" s="254">
        <v>-31138.7483825405</v>
      </c>
      <c r="P21" s="289">
        <f t="shared" si="13"/>
        <v>-821867.27506575827</v>
      </c>
      <c r="Q21" s="253">
        <v>-400151.78310244129</v>
      </c>
      <c r="R21" s="253">
        <v>-23254.968184257646</v>
      </c>
      <c r="S21" s="253">
        <v>-242469.88986195013</v>
      </c>
      <c r="T21" s="253">
        <v>-59756.38775511767</v>
      </c>
      <c r="U21" s="253">
        <v>-6564.4190952128947</v>
      </c>
      <c r="V21" s="253">
        <v>-6446.597264007738</v>
      </c>
      <c r="W21" s="253">
        <v>-128.38481551109686</v>
      </c>
      <c r="X21" s="253">
        <v>-26696.253274846207</v>
      </c>
      <c r="Y21" s="253">
        <v>-9469.3577226476082</v>
      </c>
      <c r="Z21" s="253">
        <v>-7388.347265442284</v>
      </c>
      <c r="AA21" s="254">
        <v>-39540.886724323667</v>
      </c>
      <c r="AB21" s="274">
        <f t="shared" si="14"/>
        <v>-4031497.6156396326</v>
      </c>
      <c r="AC21" s="253">
        <v>-2492535.7195492606</v>
      </c>
      <c r="AD21" s="253">
        <v>-144854.63092739662</v>
      </c>
      <c r="AE21" s="253">
        <v>-853971.94409466733</v>
      </c>
      <c r="AF21" s="253">
        <v>-210460.27056129166</v>
      </c>
      <c r="AG21" s="253">
        <v>-20158.767642506566</v>
      </c>
      <c r="AH21" s="253">
        <v>-19796.946911071023</v>
      </c>
      <c r="AI21" s="253">
        <v>-394.25874965869144</v>
      </c>
      <c r="AJ21" s="253">
        <v>-94023.432444102495</v>
      </c>
      <c r="AK21" s="253">
        <v>-33350.804210540555</v>
      </c>
      <c r="AL21" s="253">
        <v>-22688.980338688969</v>
      </c>
      <c r="AM21" s="254">
        <v>-139261.86021044833</v>
      </c>
      <c r="AN21" s="289">
        <f t="shared" si="15"/>
        <v>2845127.6002676976</v>
      </c>
      <c r="AO21" s="253">
        <v>2136638.3678986314</v>
      </c>
      <c r="AP21" s="253">
        <v>124171.52531849786</v>
      </c>
      <c r="AQ21" s="253">
        <v>528576.14694036869</v>
      </c>
      <c r="AR21" s="253">
        <v>130266.90123321314</v>
      </c>
      <c r="AS21" s="253">
        <v>-111680.60978226137</v>
      </c>
      <c r="AT21" s="253">
        <v>0</v>
      </c>
      <c r="AU21" s="253">
        <v>-2184.2137552610689</v>
      </c>
      <c r="AV21" s="253">
        <v>58196.927881628864</v>
      </c>
      <c r="AW21" s="253">
        <v>20642.879088561654</v>
      </c>
      <c r="AX21" s="253">
        <v>-125698.11828276285</v>
      </c>
      <c r="AY21" s="254">
        <v>86197.793727081647</v>
      </c>
      <c r="AZ21" s="524">
        <v>-5178230.7706769565</v>
      </c>
      <c r="BA21" s="296">
        <f t="shared" si="16"/>
        <v>-8166537.9067182308</v>
      </c>
      <c r="BB21" s="271">
        <f t="shared" si="17"/>
        <v>-1385800.562786588</v>
      </c>
      <c r="BC21" s="271">
        <f t="shared" si="17"/>
        <v>-80536.309865894567</v>
      </c>
      <c r="BD21" s="271">
        <f t="shared" si="17"/>
        <v>-758812.5654561054</v>
      </c>
      <c r="BE21" s="271">
        <f t="shared" si="17"/>
        <v>-187008.36594872514</v>
      </c>
      <c r="BF21" s="271">
        <f t="shared" si="17"/>
        <v>-143550.78009333863</v>
      </c>
      <c r="BG21" s="271">
        <f t="shared" si="17"/>
        <v>-31298.146835365667</v>
      </c>
      <c r="BH21" s="271">
        <f t="shared" si="17"/>
        <v>-2807.5203839738406</v>
      </c>
      <c r="BI21" s="271">
        <f t="shared" si="17"/>
        <v>-83546.259896787815</v>
      </c>
      <c r="BJ21" s="271">
        <f t="shared" si="17"/>
        <v>-29634.47391688449</v>
      </c>
      <c r="BK21" s="271">
        <f t="shared" si="17"/>
        <v>-161568.44926738</v>
      </c>
      <c r="BL21" s="291">
        <f t="shared" si="17"/>
        <v>-123743.70159023083</v>
      </c>
    </row>
    <row r="22" spans="1:64" x14ac:dyDescent="0.25">
      <c r="A22" s="1493"/>
      <c r="B22" s="126">
        <v>2.2999999999999998</v>
      </c>
      <c r="C22" s="127" t="s">
        <v>152</v>
      </c>
      <c r="D22" s="274">
        <f t="shared" si="12"/>
        <v>2322662.0041661388</v>
      </c>
      <c r="E22" s="253">
        <v>1645310.638693226</v>
      </c>
      <c r="F22" s="253">
        <v>184976.18174543715</v>
      </c>
      <c r="G22" s="253">
        <v>225296.09820717757</v>
      </c>
      <c r="H22" s="253">
        <v>138939.29370243361</v>
      </c>
      <c r="I22" s="253">
        <v>8900.9816244200574</v>
      </c>
      <c r="J22" s="253">
        <v>14322.520039339679</v>
      </c>
      <c r="K22" s="253">
        <v>582.64180836548087</v>
      </c>
      <c r="L22" s="253">
        <v>67553.822594459896</v>
      </c>
      <c r="M22" s="253">
        <v>6610.3541778556355</v>
      </c>
      <c r="N22" s="253">
        <v>4772.6268345272229</v>
      </c>
      <c r="O22" s="254">
        <v>25396.844738896623</v>
      </c>
      <c r="P22" s="289">
        <f t="shared" si="13"/>
        <v>2679540.7846593573</v>
      </c>
      <c r="Q22" s="253">
        <v>1997169.4918672331</v>
      </c>
      <c r="R22" s="253">
        <v>226067.61572856564</v>
      </c>
      <c r="S22" s="253">
        <v>235806.4511616783</v>
      </c>
      <c r="T22" s="253">
        <v>118855.5019944222</v>
      </c>
      <c r="U22" s="253">
        <v>8889.4255328368599</v>
      </c>
      <c r="V22" s="253">
        <v>6004.5000393396795</v>
      </c>
      <c r="W22" s="253">
        <v>1131.2438098922723</v>
      </c>
      <c r="X22" s="253">
        <v>46482.718109401212</v>
      </c>
      <c r="Y22" s="253">
        <v>8166.9284957050486</v>
      </c>
      <c r="Z22" s="253">
        <v>6076.421668442742</v>
      </c>
      <c r="AA22" s="254">
        <v>24890.486251839902</v>
      </c>
      <c r="AB22" s="274">
        <f t="shared" si="14"/>
        <v>2987145.4955296773</v>
      </c>
      <c r="AC22" s="253">
        <v>2255385.7373276278</v>
      </c>
      <c r="AD22" s="253">
        <v>235429.87880905185</v>
      </c>
      <c r="AE22" s="253">
        <v>236032.46192413746</v>
      </c>
      <c r="AF22" s="253">
        <v>126394.39688662735</v>
      </c>
      <c r="AG22" s="253">
        <v>12793.050958598446</v>
      </c>
      <c r="AH22" s="253">
        <v>6536.2900393396803</v>
      </c>
      <c r="AI22" s="253">
        <v>720.56638020170431</v>
      </c>
      <c r="AJ22" s="253">
        <v>67700.618510739892</v>
      </c>
      <c r="AK22" s="253">
        <v>6567.8143398954635</v>
      </c>
      <c r="AL22" s="253">
        <v>7758.1606648482593</v>
      </c>
      <c r="AM22" s="254">
        <v>31826.519688609358</v>
      </c>
      <c r="AN22" s="289">
        <f t="shared" si="15"/>
        <v>2981976.1764043425</v>
      </c>
      <c r="AO22" s="253">
        <v>2329992.8772565899</v>
      </c>
      <c r="AP22" s="253">
        <v>225496.29655857719</v>
      </c>
      <c r="AQ22" s="253">
        <v>213432.54158923088</v>
      </c>
      <c r="AR22" s="253">
        <v>99314.791460465683</v>
      </c>
      <c r="AS22" s="253">
        <v>8184.4340424805705</v>
      </c>
      <c r="AT22" s="253">
        <v>8641.0299999999988</v>
      </c>
      <c r="AU22" s="253">
        <v>1220.1285870976617</v>
      </c>
      <c r="AV22" s="253">
        <v>61561.877487043435</v>
      </c>
      <c r="AW22" s="253">
        <v>2613.5041630218143</v>
      </c>
      <c r="AX22" s="253">
        <v>5270.8010663105269</v>
      </c>
      <c r="AY22" s="254">
        <v>26247.894193525015</v>
      </c>
      <c r="AZ22" s="524">
        <v>100558.24592119799</v>
      </c>
      <c r="BA22" s="296">
        <f t="shared" si="16"/>
        <v>11071882.706680715</v>
      </c>
      <c r="BB22" s="271">
        <f t="shared" si="17"/>
        <v>8227858.7451446773</v>
      </c>
      <c r="BC22" s="271">
        <f t="shared" si="17"/>
        <v>871969.97284163185</v>
      </c>
      <c r="BD22" s="271">
        <f t="shared" si="17"/>
        <v>910567.5528822242</v>
      </c>
      <c r="BE22" s="271">
        <f t="shared" si="17"/>
        <v>483503.98404394888</v>
      </c>
      <c r="BF22" s="271">
        <f t="shared" si="17"/>
        <v>38767.892158335933</v>
      </c>
      <c r="BG22" s="271">
        <f t="shared" si="17"/>
        <v>35504.340118019041</v>
      </c>
      <c r="BH22" s="271">
        <f t="shared" si="17"/>
        <v>3654.5805855571193</v>
      </c>
      <c r="BI22" s="271">
        <f t="shared" si="17"/>
        <v>243299.03670164442</v>
      </c>
      <c r="BJ22" s="271">
        <f t="shared" si="17"/>
        <v>23958.601176477961</v>
      </c>
      <c r="BK22" s="271">
        <f t="shared" si="17"/>
        <v>23878.010234128753</v>
      </c>
      <c r="BL22" s="291">
        <f t="shared" si="17"/>
        <v>108361.7448728709</v>
      </c>
    </row>
    <row r="23" spans="1:64" x14ac:dyDescent="0.25">
      <c r="A23" s="1493"/>
      <c r="B23" s="126">
        <v>2.4</v>
      </c>
      <c r="C23" s="127" t="s">
        <v>153</v>
      </c>
      <c r="D23" s="274">
        <f t="shared" si="12"/>
        <v>2447657.2349981437</v>
      </c>
      <c r="E23" s="253">
        <v>1386179.9765108456</v>
      </c>
      <c r="F23" s="253">
        <v>161671.00957832995</v>
      </c>
      <c r="G23" s="253">
        <v>513022.44601484563</v>
      </c>
      <c r="H23" s="253">
        <v>221961.31180862919</v>
      </c>
      <c r="I23" s="253">
        <v>26382.099740250062</v>
      </c>
      <c r="J23" s="253">
        <v>9535.6402791898272</v>
      </c>
      <c r="K23" s="253">
        <v>1299.9314911574386</v>
      </c>
      <c r="L23" s="253">
        <v>36542.208959233758</v>
      </c>
      <c r="M23" s="253">
        <v>29847.351209770139</v>
      </c>
      <c r="N23" s="253">
        <v>17827.206509115087</v>
      </c>
      <c r="O23" s="254">
        <v>43388.052896777284</v>
      </c>
      <c r="P23" s="289">
        <f t="shared" si="13"/>
        <v>2549186.5650873468</v>
      </c>
      <c r="Q23" s="253">
        <v>1317246.5874244242</v>
      </c>
      <c r="R23" s="253">
        <v>182284.64221500541</v>
      </c>
      <c r="S23" s="253">
        <v>584185.25918491348</v>
      </c>
      <c r="T23" s="253">
        <v>254550.59677844541</v>
      </c>
      <c r="U23" s="253">
        <v>26547.676847558156</v>
      </c>
      <c r="V23" s="253">
        <v>8125.0702791898284</v>
      </c>
      <c r="W23" s="253">
        <v>1465.8070245932388</v>
      </c>
      <c r="X23" s="253">
        <v>63408.064877861725</v>
      </c>
      <c r="Y23" s="253">
        <v>31752.673449337777</v>
      </c>
      <c r="Z23" s="253">
        <v>13480.257598723398</v>
      </c>
      <c r="AA23" s="254">
        <v>66139.929407294301</v>
      </c>
      <c r="AB23" s="274">
        <f t="shared" si="14"/>
        <v>3214217.4980567493</v>
      </c>
      <c r="AC23" s="253">
        <v>1571399.9860180302</v>
      </c>
      <c r="AD23" s="253">
        <v>205744.90812240777</v>
      </c>
      <c r="AE23" s="253">
        <v>795349.40641440288</v>
      </c>
      <c r="AF23" s="253">
        <v>412457.36373705638</v>
      </c>
      <c r="AG23" s="253">
        <v>59725.785203940293</v>
      </c>
      <c r="AH23" s="253">
        <v>6705.6902791898274</v>
      </c>
      <c r="AI23" s="253">
        <v>766.4729811381178</v>
      </c>
      <c r="AJ23" s="253">
        <v>61507.386515981831</v>
      </c>
      <c r="AK23" s="253">
        <v>23074.927097999127</v>
      </c>
      <c r="AL23" s="253">
        <v>20395.961491753813</v>
      </c>
      <c r="AM23" s="254">
        <v>57089.610194848901</v>
      </c>
      <c r="AN23" s="289">
        <f t="shared" si="15"/>
        <v>2943057.8484847704</v>
      </c>
      <c r="AO23" s="253">
        <v>1702874.0984771231</v>
      </c>
      <c r="AP23" s="253">
        <v>174839.94331655354</v>
      </c>
      <c r="AQ23" s="253">
        <v>597759.07587050216</v>
      </c>
      <c r="AR23" s="253">
        <v>277033.80214212165</v>
      </c>
      <c r="AS23" s="253">
        <v>51150.967429682365</v>
      </c>
      <c r="AT23" s="253">
        <v>8655.2200000000012</v>
      </c>
      <c r="AU23" s="253">
        <v>410.49338778490124</v>
      </c>
      <c r="AV23" s="253">
        <v>47829.272776389495</v>
      </c>
      <c r="AW23" s="253">
        <v>18204.729558463605</v>
      </c>
      <c r="AX23" s="253">
        <v>17253.256950963114</v>
      </c>
      <c r="AY23" s="254">
        <v>47046.988575186129</v>
      </c>
      <c r="AZ23" s="524">
        <v>11480.124103068229</v>
      </c>
      <c r="BA23" s="296">
        <f t="shared" si="16"/>
        <v>11165599.270730078</v>
      </c>
      <c r="BB23" s="271">
        <f t="shared" si="17"/>
        <v>5977700.6484304229</v>
      </c>
      <c r="BC23" s="271">
        <f t="shared" si="17"/>
        <v>724540.50323229656</v>
      </c>
      <c r="BD23" s="271">
        <f t="shared" si="17"/>
        <v>2490316.1874846639</v>
      </c>
      <c r="BE23" s="271">
        <f t="shared" si="17"/>
        <v>1166003.0744662527</v>
      </c>
      <c r="BF23" s="271">
        <f t="shared" si="17"/>
        <v>163806.52922143089</v>
      </c>
      <c r="BG23" s="271">
        <f t="shared" si="17"/>
        <v>33021.620837569484</v>
      </c>
      <c r="BH23" s="271">
        <f t="shared" si="17"/>
        <v>3942.7048846736966</v>
      </c>
      <c r="BI23" s="271">
        <f t="shared" si="17"/>
        <v>209286.93312946681</v>
      </c>
      <c r="BJ23" s="271">
        <f t="shared" si="17"/>
        <v>102879.68131557065</v>
      </c>
      <c r="BK23" s="271">
        <f t="shared" si="17"/>
        <v>68956.682550555415</v>
      </c>
      <c r="BL23" s="291">
        <f t="shared" si="17"/>
        <v>213664.58107410662</v>
      </c>
    </row>
    <row r="24" spans="1:64" ht="24.75" x14ac:dyDescent="0.25">
      <c r="A24" s="1493"/>
      <c r="B24" s="126">
        <v>2.5</v>
      </c>
      <c r="C24" s="127" t="s">
        <v>154</v>
      </c>
      <c r="D24" s="274">
        <f t="shared" si="12"/>
        <v>-15122.56663090696</v>
      </c>
      <c r="E24" s="253">
        <v>-10420.052618395812</v>
      </c>
      <c r="F24" s="253">
        <v>-1175.2293569595388</v>
      </c>
      <c r="G24" s="253">
        <v>-1873.8567471925776</v>
      </c>
      <c r="H24" s="253">
        <v>-915.19070720042987</v>
      </c>
      <c r="I24" s="253">
        <v>-131.98923465381466</v>
      </c>
      <c r="J24" s="253">
        <v>-54.848910101363799</v>
      </c>
      <c r="K24" s="253">
        <v>-4.8877192220427368</v>
      </c>
      <c r="L24" s="253">
        <v>-249.99615497916784</v>
      </c>
      <c r="M24" s="253">
        <v>-61.774086752280013</v>
      </c>
      <c r="N24" s="253">
        <v>-59.420246495791254</v>
      </c>
      <c r="O24" s="254">
        <v>-175.32084895414181</v>
      </c>
      <c r="P24" s="289">
        <f t="shared" si="13"/>
        <v>-178076.91328311921</v>
      </c>
      <c r="Q24" s="253">
        <v>-115710.98580357953</v>
      </c>
      <c r="R24" s="253">
        <v>-13050.504869718263</v>
      </c>
      <c r="S24" s="253">
        <v>-26926.133927501098</v>
      </c>
      <c r="T24" s="253">
        <v>-13150.710473574254</v>
      </c>
      <c r="U24" s="253">
        <v>-1105.7468639647404</v>
      </c>
      <c r="V24" s="253">
        <v>-594.89764054571026</v>
      </c>
      <c r="W24" s="253">
        <v>-40.947128876754476</v>
      </c>
      <c r="X24" s="253">
        <v>-3592.2863155972068</v>
      </c>
      <c r="Y24" s="253">
        <v>-887.65447819476253</v>
      </c>
      <c r="Z24" s="253">
        <v>-497.79628915239033</v>
      </c>
      <c r="AA24" s="254">
        <v>-2519.2494924145126</v>
      </c>
      <c r="AB24" s="274">
        <f t="shared" si="14"/>
        <v>-2079912.9293874062</v>
      </c>
      <c r="AC24" s="253">
        <v>-1350827.7396671828</v>
      </c>
      <c r="AD24" s="253">
        <v>-152353.58917953086</v>
      </c>
      <c r="AE24" s="253">
        <v>-312640.87374717457</v>
      </c>
      <c r="AF24" s="253">
        <v>-152693.64788589763</v>
      </c>
      <c r="AG24" s="253">
        <v>-15913.738878484082</v>
      </c>
      <c r="AH24" s="253">
        <v>-6461.8307507880727</v>
      </c>
      <c r="AI24" s="253">
        <v>-589.3047839465404</v>
      </c>
      <c r="AJ24" s="253">
        <v>-41710.240893931375</v>
      </c>
      <c r="AK24" s="253">
        <v>-10306.606674230343</v>
      </c>
      <c r="AL24" s="253">
        <v>-7164.2076667034598</v>
      </c>
      <c r="AM24" s="254">
        <v>-29251.149259536312</v>
      </c>
      <c r="AN24" s="289">
        <f t="shared" si="15"/>
        <v>297947.40258144523</v>
      </c>
      <c r="AO24" s="253">
        <v>186844.20872478784</v>
      </c>
      <c r="AP24" s="253">
        <v>21073.290828069898</v>
      </c>
      <c r="AQ24" s="253">
        <v>47084.751682621107</v>
      </c>
      <c r="AR24" s="253">
        <v>22996.169400534269</v>
      </c>
      <c r="AS24" s="253">
        <v>5183.9980575661311</v>
      </c>
      <c r="AT24" s="253">
        <v>0</v>
      </c>
      <c r="AU24" s="253">
        <v>191.96964827817411</v>
      </c>
      <c r="AV24" s="253">
        <v>6281.700506956875</v>
      </c>
      <c r="AW24" s="253">
        <v>1552.2091213800115</v>
      </c>
      <c r="AX24" s="253">
        <v>2333.7845940406019</v>
      </c>
      <c r="AY24" s="254">
        <v>4405.3200172103225</v>
      </c>
      <c r="AZ24" s="524">
        <v>65218.321352298015</v>
      </c>
      <c r="BA24" s="296">
        <f t="shared" si="16"/>
        <v>-1909946.685367689</v>
      </c>
      <c r="BB24" s="271">
        <f t="shared" si="17"/>
        <v>-1290114.5693643703</v>
      </c>
      <c r="BC24" s="271">
        <f t="shared" si="17"/>
        <v>-145506.03257813875</v>
      </c>
      <c r="BD24" s="271">
        <f t="shared" si="17"/>
        <v>-294356.11273924715</v>
      </c>
      <c r="BE24" s="271">
        <f t="shared" si="17"/>
        <v>-143763.37966613803</v>
      </c>
      <c r="BF24" s="271">
        <f t="shared" si="17"/>
        <v>-11967.476919536504</v>
      </c>
      <c r="BG24" s="271">
        <f t="shared" si="17"/>
        <v>-7111.5773014351471</v>
      </c>
      <c r="BH24" s="271">
        <f t="shared" si="17"/>
        <v>-443.16998376716356</v>
      </c>
      <c r="BI24" s="271">
        <f t="shared" si="17"/>
        <v>-39270.822857550877</v>
      </c>
      <c r="BJ24" s="271">
        <f t="shared" si="17"/>
        <v>-9703.8261177973727</v>
      </c>
      <c r="BK24" s="271">
        <f t="shared" si="17"/>
        <v>-5387.6396083110394</v>
      </c>
      <c r="BL24" s="291">
        <f t="shared" si="17"/>
        <v>-27540.399583694641</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306386.86</v>
      </c>
      <c r="E27" s="253">
        <v>134831.74</v>
      </c>
      <c r="F27" s="253">
        <v>0</v>
      </c>
      <c r="G27" s="253">
        <v>171555.12</v>
      </c>
      <c r="H27" s="253">
        <v>0</v>
      </c>
      <c r="I27" s="253">
        <v>0</v>
      </c>
      <c r="J27" s="253">
        <v>0</v>
      </c>
      <c r="K27" s="253">
        <v>0</v>
      </c>
      <c r="L27" s="253">
        <v>0</v>
      </c>
      <c r="M27" s="253">
        <v>0</v>
      </c>
      <c r="N27" s="253">
        <v>0</v>
      </c>
      <c r="O27" s="254">
        <v>0</v>
      </c>
      <c r="P27" s="289">
        <f t="shared" si="13"/>
        <v>182680.79</v>
      </c>
      <c r="Q27" s="253">
        <v>0</v>
      </c>
      <c r="R27" s="253">
        <v>0</v>
      </c>
      <c r="S27" s="253">
        <v>182680.79</v>
      </c>
      <c r="T27" s="253">
        <v>0</v>
      </c>
      <c r="U27" s="253">
        <v>0</v>
      </c>
      <c r="V27" s="253">
        <v>0</v>
      </c>
      <c r="W27" s="253">
        <v>0</v>
      </c>
      <c r="X27" s="253">
        <v>0</v>
      </c>
      <c r="Y27" s="253">
        <v>0</v>
      </c>
      <c r="Z27" s="253">
        <v>0</v>
      </c>
      <c r="AA27" s="254">
        <v>0</v>
      </c>
      <c r="AB27" s="274">
        <f t="shared" si="14"/>
        <v>575268.04</v>
      </c>
      <c r="AC27" s="253">
        <v>141048.46000000002</v>
      </c>
      <c r="AD27" s="253">
        <v>0</v>
      </c>
      <c r="AE27" s="253">
        <v>314071.83</v>
      </c>
      <c r="AF27" s="253">
        <v>120147.75</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4">
        <v>780949.21045280865</v>
      </c>
      <c r="BA27" s="296">
        <f t="shared" si="16"/>
        <v>1845284.9004528085</v>
      </c>
      <c r="BB27" s="271">
        <f t="shared" si="17"/>
        <v>275880.2</v>
      </c>
      <c r="BC27" s="271">
        <f t="shared" si="17"/>
        <v>0</v>
      </c>
      <c r="BD27" s="271">
        <f t="shared" si="17"/>
        <v>668307.74</v>
      </c>
      <c r="BE27" s="271">
        <f t="shared" si="17"/>
        <v>120147.75</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224</v>
      </c>
      <c r="C28" s="130" t="s">
        <v>1</v>
      </c>
      <c r="D28" s="275">
        <f>SUM(D20:D27)</f>
        <v>14225068.379893238</v>
      </c>
      <c r="E28" s="275">
        <f t="shared" ref="E28:O28" si="18">SUM(E20:E27)</f>
        <v>8236023.6709684767</v>
      </c>
      <c r="F28" s="275">
        <f t="shared" si="18"/>
        <v>629212.9256530446</v>
      </c>
      <c r="G28" s="275">
        <f t="shared" si="18"/>
        <v>2954583.8670090535</v>
      </c>
      <c r="H28" s="275">
        <f t="shared" si="18"/>
        <v>996535.88197333517</v>
      </c>
      <c r="I28" s="275">
        <f t="shared" si="18"/>
        <v>64370.879452064437</v>
      </c>
      <c r="J28" s="275">
        <f t="shared" si="18"/>
        <v>46607.000058160018</v>
      </c>
      <c r="K28" s="275">
        <f t="shared" si="18"/>
        <v>2373.7467357036853</v>
      </c>
      <c r="L28" s="275">
        <f t="shared" si="18"/>
        <v>533878.63114754076</v>
      </c>
      <c r="M28" s="275">
        <f>SUM(M20:M27)</f>
        <v>91024.504306115021</v>
      </c>
      <c r="N28" s="275">
        <f t="shared" si="18"/>
        <v>123814.07941763896</v>
      </c>
      <c r="O28" s="283">
        <f t="shared" si="18"/>
        <v>546643.19317210605</v>
      </c>
      <c r="P28" s="277">
        <f>SUM(P20:P27)</f>
        <v>14123841.79402508</v>
      </c>
      <c r="Q28" s="275">
        <f t="shared" ref="Q28:AA28" si="19">SUM(Q20:Q27)</f>
        <v>8452494.5990443081</v>
      </c>
      <c r="R28" s="275">
        <f t="shared" si="19"/>
        <v>566650.19287233625</v>
      </c>
      <c r="S28" s="275">
        <f t="shared" si="19"/>
        <v>3137196.3046938232</v>
      </c>
      <c r="T28" s="275">
        <f t="shared" si="19"/>
        <v>902080.21409257664</v>
      </c>
      <c r="U28" s="275">
        <f t="shared" si="19"/>
        <v>99834.562813560275</v>
      </c>
      <c r="V28" s="275">
        <f t="shared" si="19"/>
        <v>77070.356723994817</v>
      </c>
      <c r="W28" s="275">
        <f t="shared" si="19"/>
        <v>5634.0991292237886</v>
      </c>
      <c r="X28" s="275">
        <f t="shared" si="19"/>
        <v>302252.42432367214</v>
      </c>
      <c r="Y28" s="275">
        <f>SUM(Y20:Y27)</f>
        <v>152066.57102066569</v>
      </c>
      <c r="Z28" s="275">
        <f t="shared" si="19"/>
        <v>32487.565914397495</v>
      </c>
      <c r="AA28" s="283">
        <f t="shared" si="19"/>
        <v>396074.90339652298</v>
      </c>
      <c r="AB28" s="275">
        <f>SUM(AB20:AB27)</f>
        <v>10111659.491088051</v>
      </c>
      <c r="AC28" s="275">
        <f t="shared" ref="AC28:AM28" si="20">SUM(AC20:AC27)</f>
        <v>5183710.5796956914</v>
      </c>
      <c r="AD28" s="275">
        <f t="shared" si="20"/>
        <v>519221.81995918974</v>
      </c>
      <c r="AE28" s="275">
        <f t="shared" si="20"/>
        <v>3060624.3347842162</v>
      </c>
      <c r="AF28" s="275">
        <f t="shared" si="20"/>
        <v>719618.51325558499</v>
      </c>
      <c r="AG28" s="275">
        <f t="shared" si="20"/>
        <v>96042.290566268726</v>
      </c>
      <c r="AH28" s="275">
        <f t="shared" si="20"/>
        <v>-11266.416033310816</v>
      </c>
      <c r="AI28" s="275">
        <f t="shared" si="20"/>
        <v>844.80127481723173</v>
      </c>
      <c r="AJ28" s="275">
        <f t="shared" si="20"/>
        <v>144825.25410267996</v>
      </c>
      <c r="AK28" s="275">
        <f>SUM(AK20:AK27)</f>
        <v>129107.85094962452</v>
      </c>
      <c r="AL28" s="275">
        <f t="shared" si="20"/>
        <v>52413.513691843531</v>
      </c>
      <c r="AM28" s="283">
        <f t="shared" si="20"/>
        <v>216516.94884144622</v>
      </c>
      <c r="AN28" s="277">
        <f>SUM(AN20:AN27)</f>
        <v>16059741.544390056</v>
      </c>
      <c r="AO28" s="275">
        <f t="shared" ref="AO28:AY28" si="21">SUM(AO20:AO27)</f>
        <v>10110030.715527462</v>
      </c>
      <c r="AP28" s="275">
        <f t="shared" si="21"/>
        <v>786724.70849163132</v>
      </c>
      <c r="AQ28" s="275">
        <f t="shared" si="21"/>
        <v>3081139.7413239866</v>
      </c>
      <c r="AR28" s="275">
        <f t="shared" si="21"/>
        <v>1113599.2132318409</v>
      </c>
      <c r="AS28" s="275">
        <f t="shared" si="21"/>
        <v>-15758.180395256772</v>
      </c>
      <c r="AT28" s="275">
        <f t="shared" si="21"/>
        <v>107212.34000000001</v>
      </c>
      <c r="AU28" s="275">
        <f t="shared" si="21"/>
        <v>-253.98739624360181</v>
      </c>
      <c r="AV28" s="275">
        <f t="shared" si="21"/>
        <v>329010.8826567689</v>
      </c>
      <c r="AW28" s="275">
        <f>SUM(AW20:AW27)</f>
        <v>95453.404524446567</v>
      </c>
      <c r="AX28" s="275">
        <f t="shared" si="21"/>
        <v>-60988.686576995176</v>
      </c>
      <c r="AY28" s="283">
        <f t="shared" si="21"/>
        <v>513571.39300241618</v>
      </c>
      <c r="AZ28" s="293">
        <f>SUM(AZ20:AZ27)</f>
        <v>-2935321.7981764134</v>
      </c>
      <c r="BA28" s="297">
        <f>SUM(BA20:BA27)</f>
        <v>51584989.411220014</v>
      </c>
      <c r="BB28" s="280">
        <f t="shared" ref="BB28:BL28" si="22">SUM(BB20:BB27)</f>
        <v>31982259.565235939</v>
      </c>
      <c r="BC28" s="280">
        <f t="shared" si="22"/>
        <v>2501809.6469762018</v>
      </c>
      <c r="BD28" s="280">
        <f t="shared" si="22"/>
        <v>12233544.247811081</v>
      </c>
      <c r="BE28" s="280">
        <f t="shared" si="22"/>
        <v>3731833.822553338</v>
      </c>
      <c r="BF28" s="280">
        <f t="shared" si="22"/>
        <v>244489.55243663673</v>
      </c>
      <c r="BG28" s="280">
        <f t="shared" si="22"/>
        <v>219623.280748844</v>
      </c>
      <c r="BH28" s="280">
        <f t="shared" si="22"/>
        <v>8598.6597435011045</v>
      </c>
      <c r="BI28" s="280">
        <f t="shared" si="22"/>
        <v>1309967.1922306621</v>
      </c>
      <c r="BJ28" s="280">
        <f>SUM(BJ20:BJ27)</f>
        <v>467652.33080085181</v>
      </c>
      <c r="BK28" s="280">
        <f t="shared" si="22"/>
        <v>147726.47244688487</v>
      </c>
      <c r="BL28" s="293">
        <f t="shared" si="22"/>
        <v>1672806.4384124917</v>
      </c>
    </row>
    <row r="29" spans="1:64" ht="14.85" customHeight="1" x14ac:dyDescent="0.25">
      <c r="A29" s="1492" t="s">
        <v>53</v>
      </c>
      <c r="B29" s="124">
        <v>3.1</v>
      </c>
      <c r="C29" s="131" t="s">
        <v>33</v>
      </c>
      <c r="D29" s="273">
        <f t="shared" ref="D29:D35" si="23">SUM(E29:O29)</f>
        <v>2309038.4133666917</v>
      </c>
      <c r="E29" s="251">
        <v>1649593.7720947994</v>
      </c>
      <c r="F29" s="251">
        <v>88185.784988371117</v>
      </c>
      <c r="G29" s="251">
        <v>294484.64332118223</v>
      </c>
      <c r="H29" s="251">
        <v>99288.831505724796</v>
      </c>
      <c r="I29" s="251">
        <v>23076.659407125779</v>
      </c>
      <c r="J29" s="251">
        <v>10577.927327769068</v>
      </c>
      <c r="K29" s="251">
        <v>1815.2301425403107</v>
      </c>
      <c r="L29" s="251">
        <v>34611.414477954524</v>
      </c>
      <c r="M29" s="251">
        <v>4646.5387155956432</v>
      </c>
      <c r="N29" s="251">
        <v>46726.152521204909</v>
      </c>
      <c r="O29" s="252">
        <v>56031.458864423315</v>
      </c>
      <c r="P29" s="273">
        <f t="shared" ref="P29:P35" si="24">SUM(Q29:AA29)</f>
        <v>2188236.2009928538</v>
      </c>
      <c r="Q29" s="251">
        <v>1619516.3752053462</v>
      </c>
      <c r="R29" s="251">
        <v>89396.038490916282</v>
      </c>
      <c r="S29" s="251">
        <v>272934.97946322942</v>
      </c>
      <c r="T29" s="251">
        <v>88658.217462153145</v>
      </c>
      <c r="U29" s="251">
        <v>15230.834804891119</v>
      </c>
      <c r="V29" s="251">
        <v>8416.1873277690665</v>
      </c>
      <c r="W29" s="251">
        <v>544.75456328119844</v>
      </c>
      <c r="X29" s="251">
        <v>35725.859617630733</v>
      </c>
      <c r="Y29" s="251">
        <v>6575.0672138376085</v>
      </c>
      <c r="Z29" s="251">
        <v>8318.4128802846062</v>
      </c>
      <c r="AA29" s="252">
        <v>42919.47396351405</v>
      </c>
      <c r="AB29" s="273">
        <f t="shared" ref="AB29:AB35" si="25">SUM(AC29:AM29)</f>
        <v>2325350.4558037692</v>
      </c>
      <c r="AC29" s="251">
        <v>1772818.2218219652</v>
      </c>
      <c r="AD29" s="251">
        <v>94014.94034285254</v>
      </c>
      <c r="AE29" s="251">
        <v>254653.15728686319</v>
      </c>
      <c r="AF29" s="251">
        <v>88214.035761516512</v>
      </c>
      <c r="AG29" s="251">
        <v>11430.44391756818</v>
      </c>
      <c r="AH29" s="251">
        <v>10532.367327769069</v>
      </c>
      <c r="AI29" s="251">
        <v>387.39589056031696</v>
      </c>
      <c r="AJ29" s="251">
        <v>36032.277028529199</v>
      </c>
      <c r="AK29" s="251">
        <v>5352.890170065747</v>
      </c>
      <c r="AL29" s="251">
        <v>9425.4104994788577</v>
      </c>
      <c r="AM29" s="252">
        <v>42489.315756600452</v>
      </c>
      <c r="AN29" s="276">
        <f t="shared" ref="AN29:AN35" si="26">SUM(AO29:AY29)</f>
        <v>2242107.017972759</v>
      </c>
      <c r="AO29" s="251">
        <v>1752922.2208281546</v>
      </c>
      <c r="AP29" s="251">
        <v>97120.787099314606</v>
      </c>
      <c r="AQ29" s="251">
        <v>202465.16479129344</v>
      </c>
      <c r="AR29" s="251">
        <v>88857.382897262214</v>
      </c>
      <c r="AS29" s="251">
        <v>7757.783226331765</v>
      </c>
      <c r="AT29" s="251">
        <v>10562.800000000001</v>
      </c>
      <c r="AU29" s="251">
        <v>472.10872361301534</v>
      </c>
      <c r="AV29" s="249">
        <v>30454.87876585421</v>
      </c>
      <c r="AW29" s="251">
        <v>4417.2976683354445</v>
      </c>
      <c r="AX29" s="251">
        <v>7285.3410133940415</v>
      </c>
      <c r="AY29" s="252">
        <v>39791.252959206387</v>
      </c>
      <c r="AZ29" s="854">
        <v>246726.27955739549</v>
      </c>
      <c r="BA29" s="294">
        <f t="shared" ref="BA29:BA35" si="27">SUM(BB29:BL29)+AZ29</f>
        <v>9311458.3676934708</v>
      </c>
      <c r="BB29" s="271">
        <f t="shared" ref="BB29:BL35" si="28">E29+Q29+AC29+AO29</f>
        <v>6794850.5899502654</v>
      </c>
      <c r="BC29" s="271">
        <f t="shared" si="28"/>
        <v>368717.55092145456</v>
      </c>
      <c r="BD29" s="271">
        <f t="shared" si="28"/>
        <v>1024537.9448625683</v>
      </c>
      <c r="BE29" s="271">
        <f t="shared" si="28"/>
        <v>365018.46762665664</v>
      </c>
      <c r="BF29" s="271">
        <f t="shared" si="28"/>
        <v>57495.721355916845</v>
      </c>
      <c r="BG29" s="271">
        <f t="shared" si="28"/>
        <v>40089.281983307206</v>
      </c>
      <c r="BH29" s="271">
        <f t="shared" si="28"/>
        <v>3219.489319994841</v>
      </c>
      <c r="BI29" s="271">
        <f t="shared" si="28"/>
        <v>136824.42988996865</v>
      </c>
      <c r="BJ29" s="271">
        <f t="shared" si="28"/>
        <v>20991.793767834446</v>
      </c>
      <c r="BK29" s="271">
        <f t="shared" si="28"/>
        <v>71755.316914362411</v>
      </c>
      <c r="BL29" s="295">
        <f t="shared" si="28"/>
        <v>181231.50154374421</v>
      </c>
    </row>
    <row r="30" spans="1:64" x14ac:dyDescent="0.25">
      <c r="A30" s="1493"/>
      <c r="B30" s="126">
        <v>3.2</v>
      </c>
      <c r="C30" s="131" t="s">
        <v>34</v>
      </c>
      <c r="D30" s="274">
        <f t="shared" si="23"/>
        <v>5547265.0366309099</v>
      </c>
      <c r="E30" s="253">
        <v>3407858.4443137473</v>
      </c>
      <c r="F30" s="253">
        <v>218864.31369099542</v>
      </c>
      <c r="G30" s="253">
        <v>1162780.6182295398</v>
      </c>
      <c r="H30" s="253">
        <v>318363.15851337661</v>
      </c>
      <c r="I30" s="253">
        <v>66253.998172623847</v>
      </c>
      <c r="J30" s="253">
        <v>14241.302649302235</v>
      </c>
      <c r="K30" s="253">
        <v>3579.6171025580161</v>
      </c>
      <c r="L30" s="253">
        <v>78973.387097022831</v>
      </c>
      <c r="M30" s="253">
        <v>49624.044133413881</v>
      </c>
      <c r="N30" s="253">
        <v>79785.876775416473</v>
      </c>
      <c r="O30" s="254">
        <v>146940.27595291383</v>
      </c>
      <c r="P30" s="274">
        <f t="shared" si="24"/>
        <v>5428520.188508695</v>
      </c>
      <c r="Q30" s="253">
        <v>3213327.6864436618</v>
      </c>
      <c r="R30" s="253">
        <v>247829.09131723674</v>
      </c>
      <c r="S30" s="253">
        <v>1213626.161278846</v>
      </c>
      <c r="T30" s="253">
        <v>320160.18555818865</v>
      </c>
      <c r="U30" s="253">
        <v>42148.829654412286</v>
      </c>
      <c r="V30" s="253">
        <v>12995.132649302233</v>
      </c>
      <c r="W30" s="253">
        <v>1472.7459240926667</v>
      </c>
      <c r="X30" s="253">
        <v>119078.02917778019</v>
      </c>
      <c r="Y30" s="253">
        <v>60065.236267518259</v>
      </c>
      <c r="Z30" s="253">
        <v>73403.863045652004</v>
      </c>
      <c r="AA30" s="254">
        <v>124413.22719200297</v>
      </c>
      <c r="AB30" s="274">
        <f t="shared" si="25"/>
        <v>5372370.417754434</v>
      </c>
      <c r="AC30" s="253">
        <v>3423538.3972884458</v>
      </c>
      <c r="AD30" s="253">
        <v>261332.19614379108</v>
      </c>
      <c r="AE30" s="253">
        <v>1023677.8915044807</v>
      </c>
      <c r="AF30" s="253">
        <v>290389.34646498912</v>
      </c>
      <c r="AG30" s="253">
        <v>43989.917659632229</v>
      </c>
      <c r="AH30" s="253">
        <v>15485.702649302235</v>
      </c>
      <c r="AI30" s="253">
        <v>1133.547955484092</v>
      </c>
      <c r="AJ30" s="253">
        <v>89991.122135491998</v>
      </c>
      <c r="AK30" s="253">
        <v>38834.45033981587</v>
      </c>
      <c r="AL30" s="253">
        <v>82586.280795579922</v>
      </c>
      <c r="AM30" s="254">
        <v>101411.56481742171</v>
      </c>
      <c r="AN30" s="289">
        <f t="shared" si="26"/>
        <v>5170208.0082663344</v>
      </c>
      <c r="AO30" s="253">
        <v>3336338.4487004783</v>
      </c>
      <c r="AP30" s="253">
        <v>250831.52986780572</v>
      </c>
      <c r="AQ30" s="253">
        <v>915940.48479464208</v>
      </c>
      <c r="AR30" s="253">
        <v>284284.90960969497</v>
      </c>
      <c r="AS30" s="253">
        <v>26210.567336570512</v>
      </c>
      <c r="AT30" s="253">
        <v>22345.949999999997</v>
      </c>
      <c r="AU30" s="253">
        <v>981.14396804930664</v>
      </c>
      <c r="AV30" s="253">
        <v>140504.59207058753</v>
      </c>
      <c r="AW30" s="253">
        <v>20223.787856800824</v>
      </c>
      <c r="AX30" s="253">
        <v>67500.079555993885</v>
      </c>
      <c r="AY30" s="254">
        <v>105046.5145057117</v>
      </c>
      <c r="AZ30" s="524">
        <v>476256.91481770878</v>
      </c>
      <c r="BA30" s="296">
        <f t="shared" si="27"/>
        <v>21994620.565978084</v>
      </c>
      <c r="BB30" s="271">
        <f t="shared" si="28"/>
        <v>13381062.976746334</v>
      </c>
      <c r="BC30" s="271">
        <f t="shared" si="28"/>
        <v>978857.13101982907</v>
      </c>
      <c r="BD30" s="271">
        <f t="shared" si="28"/>
        <v>4316025.1558075082</v>
      </c>
      <c r="BE30" s="271">
        <f t="shared" si="28"/>
        <v>1213197.6001462494</v>
      </c>
      <c r="BF30" s="271">
        <f t="shared" si="28"/>
        <v>178603.31282323887</v>
      </c>
      <c r="BG30" s="271">
        <f t="shared" si="28"/>
        <v>65068.087947906701</v>
      </c>
      <c r="BH30" s="271">
        <f t="shared" si="28"/>
        <v>7167.0549501840815</v>
      </c>
      <c r="BI30" s="271">
        <f t="shared" si="28"/>
        <v>428547.1304808826</v>
      </c>
      <c r="BJ30" s="271">
        <f t="shared" si="28"/>
        <v>168747.51859754883</v>
      </c>
      <c r="BK30" s="271">
        <f t="shared" si="28"/>
        <v>303276.10017264227</v>
      </c>
      <c r="BL30" s="291">
        <f t="shared" si="28"/>
        <v>477811.58246805018</v>
      </c>
    </row>
    <row r="31" spans="1:64" x14ac:dyDescent="0.25">
      <c r="A31" s="1493"/>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0</v>
      </c>
      <c r="AO31" s="253">
        <v>0</v>
      </c>
      <c r="AP31" s="253">
        <v>0</v>
      </c>
      <c r="AQ31" s="253">
        <v>0</v>
      </c>
      <c r="AR31" s="253">
        <v>0</v>
      </c>
      <c r="AS31" s="253">
        <v>0</v>
      </c>
      <c r="AT31" s="253">
        <v>0</v>
      </c>
      <c r="AU31" s="253">
        <v>0</v>
      </c>
      <c r="AV31" s="253">
        <v>0</v>
      </c>
      <c r="AW31" s="253">
        <v>0</v>
      </c>
      <c r="AX31" s="253">
        <v>0</v>
      </c>
      <c r="AY31" s="254">
        <v>0</v>
      </c>
      <c r="AZ31" s="524">
        <v>0</v>
      </c>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 t="shared" si="26"/>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4774782.9530087365</v>
      </c>
      <c r="E33" s="253">
        <v>3988624.5311833606</v>
      </c>
      <c r="F33" s="253">
        <v>124121.42243499764</v>
      </c>
      <c r="G33" s="253">
        <v>286605.96382283675</v>
      </c>
      <c r="H33" s="253">
        <v>79297.345417024917</v>
      </c>
      <c r="I33" s="253">
        <v>102956.1175222989</v>
      </c>
      <c r="J33" s="253">
        <v>24162.816601540319</v>
      </c>
      <c r="K33" s="253">
        <v>6893.1057380518541</v>
      </c>
      <c r="L33" s="253">
        <v>29140.349751485039</v>
      </c>
      <c r="M33" s="253">
        <v>2300.6583133347231</v>
      </c>
      <c r="N33" s="253">
        <v>111534.93396111341</v>
      </c>
      <c r="O33" s="254">
        <v>19145.708262693559</v>
      </c>
      <c r="P33" s="274">
        <f t="shared" si="24"/>
        <v>5175553.6151747974</v>
      </c>
      <c r="Q33" s="253">
        <v>4321060.4156300044</v>
      </c>
      <c r="R33" s="253">
        <v>139656.24881641992</v>
      </c>
      <c r="S33" s="253">
        <v>322661.65485895571</v>
      </c>
      <c r="T33" s="253">
        <v>88456.555862081557</v>
      </c>
      <c r="U33" s="253">
        <v>105425.68784091242</v>
      </c>
      <c r="V33" s="253">
        <v>24197.202760640346</v>
      </c>
      <c r="W33" s="253">
        <v>6999.6995294270382</v>
      </c>
      <c r="X33" s="253">
        <v>34371.954364037651</v>
      </c>
      <c r="Y33" s="253">
        <v>2380.5184250856191</v>
      </c>
      <c r="Z33" s="253">
        <v>109649.91607776919</v>
      </c>
      <c r="AA33" s="254">
        <v>20693.761009461978</v>
      </c>
      <c r="AB33" s="274">
        <f t="shared" si="25"/>
        <v>5371191.6575017013</v>
      </c>
      <c r="AC33" s="253">
        <v>4492425.396043499</v>
      </c>
      <c r="AD33" s="253">
        <v>152159.6564011811</v>
      </c>
      <c r="AE33" s="253">
        <v>329548.34439174196</v>
      </c>
      <c r="AF33" s="253">
        <v>90979.596981301613</v>
      </c>
      <c r="AG33" s="253">
        <v>107116.65257596156</v>
      </c>
      <c r="AH33" s="253">
        <v>24689.838750581781</v>
      </c>
      <c r="AI33" s="253">
        <v>6874.2045010994825</v>
      </c>
      <c r="AJ33" s="253">
        <v>36730.361162089874</v>
      </c>
      <c r="AK33" s="253">
        <v>2290.126731403127</v>
      </c>
      <c r="AL33" s="253">
        <v>107587.88794659768</v>
      </c>
      <c r="AM33" s="254">
        <v>20789.592016243972</v>
      </c>
      <c r="AN33" s="289">
        <f t="shared" si="26"/>
        <v>4935438.5940997908</v>
      </c>
      <c r="AO33" s="253">
        <v>4133194.6128897578</v>
      </c>
      <c r="AP33" s="253">
        <v>143824.34634637076</v>
      </c>
      <c r="AQ33" s="253">
        <v>304742.04394900054</v>
      </c>
      <c r="AR33" s="253">
        <v>83244.53022931442</v>
      </c>
      <c r="AS33" s="253">
        <v>93933.04650177453</v>
      </c>
      <c r="AT33" s="253">
        <v>21147.33557685541</v>
      </c>
      <c r="AU33" s="253">
        <v>5990.5556207367417</v>
      </c>
      <c r="AV33" s="253">
        <v>35070.955956784426</v>
      </c>
      <c r="AW33" s="253">
        <v>1802.9473544787386</v>
      </c>
      <c r="AX33" s="253">
        <v>91554.816391563858</v>
      </c>
      <c r="AY33" s="254">
        <v>20933.403283154592</v>
      </c>
      <c r="AZ33" s="524">
        <v>0</v>
      </c>
      <c r="BA33" s="296">
        <f t="shared" si="27"/>
        <v>20256966.819785036</v>
      </c>
      <c r="BB33" s="271">
        <f t="shared" si="28"/>
        <v>16935304.955746625</v>
      </c>
      <c r="BC33" s="271">
        <f t="shared" si="28"/>
        <v>559761.67399896937</v>
      </c>
      <c r="BD33" s="271">
        <f t="shared" si="28"/>
        <v>1243558.007022535</v>
      </c>
      <c r="BE33" s="271">
        <f t="shared" si="28"/>
        <v>341978.02848972252</v>
      </c>
      <c r="BF33" s="271">
        <f t="shared" si="28"/>
        <v>409431.50444094738</v>
      </c>
      <c r="BG33" s="271">
        <f t="shared" si="28"/>
        <v>94197.193689617852</v>
      </c>
      <c r="BH33" s="271">
        <f t="shared" si="28"/>
        <v>26757.565389315117</v>
      </c>
      <c r="BI33" s="271">
        <f t="shared" si="28"/>
        <v>135313.621234397</v>
      </c>
      <c r="BJ33" s="271">
        <f t="shared" si="28"/>
        <v>8774.2508243022075</v>
      </c>
      <c r="BK33" s="271">
        <f t="shared" si="28"/>
        <v>420327.55437704409</v>
      </c>
      <c r="BL33" s="291">
        <f t="shared" si="28"/>
        <v>81562.464571554097</v>
      </c>
    </row>
    <row r="34" spans="1:64" s="255" customFormat="1" x14ac:dyDescent="0.25">
      <c r="A34" s="1493"/>
      <c r="B34" s="126" t="s">
        <v>42</v>
      </c>
      <c r="C34" s="131" t="s">
        <v>157</v>
      </c>
      <c r="D34" s="274">
        <f t="shared" si="23"/>
        <v>-85199.318044433501</v>
      </c>
      <c r="E34" s="253">
        <v>-58201.986988734723</v>
      </c>
      <c r="F34" s="253">
        <v>-3848.0673341320671</v>
      </c>
      <c r="G34" s="253">
        <v>-13762.604406381575</v>
      </c>
      <c r="H34" s="253">
        <v>-4034.1744641543169</v>
      </c>
      <c r="I34" s="253">
        <v>-542.1987677440693</v>
      </c>
      <c r="J34" s="253">
        <v>-296.4779699412266</v>
      </c>
      <c r="K34" s="253">
        <v>-23.848944186071993</v>
      </c>
      <c r="L34" s="253">
        <v>-1450.1726162782143</v>
      </c>
      <c r="M34" s="253">
        <v>-429.08565735201501</v>
      </c>
      <c r="N34" s="253">
        <v>-915.78080918371438</v>
      </c>
      <c r="O34" s="254">
        <v>-1694.9200863455108</v>
      </c>
      <c r="P34" s="274">
        <f t="shared" si="24"/>
        <v>-332179.46644288005</v>
      </c>
      <c r="Q34" s="253">
        <v>-223024.28021799983</v>
      </c>
      <c r="R34" s="253">
        <v>-14745.41492185332</v>
      </c>
      <c r="S34" s="253">
        <v>-56644.488588537817</v>
      </c>
      <c r="T34" s="253">
        <v>-16603.961187244506</v>
      </c>
      <c r="U34" s="253">
        <v>-1925.9210108066109</v>
      </c>
      <c r="V34" s="253">
        <v>-1187.0847874073247</v>
      </c>
      <c r="W34" s="253">
        <v>-84.712812765356247</v>
      </c>
      <c r="X34" s="253">
        <v>-5968.6585321083485</v>
      </c>
      <c r="Y34" s="253">
        <v>-1766.0420152824661</v>
      </c>
      <c r="Z34" s="253">
        <v>-3252.9057729856618</v>
      </c>
      <c r="AA34" s="254">
        <v>-6975.9965958887833</v>
      </c>
      <c r="AB34" s="274">
        <f t="shared" si="25"/>
        <v>-2633628.8319741995</v>
      </c>
      <c r="AC34" s="253">
        <v>-1756811.8397937617</v>
      </c>
      <c r="AD34" s="253">
        <v>-116152.91165635511</v>
      </c>
      <c r="AE34" s="253">
        <v>-451758.45268983173</v>
      </c>
      <c r="AF34" s="253">
        <v>-132422.05908077428</v>
      </c>
      <c r="AG34" s="253">
        <v>-18336.810645216407</v>
      </c>
      <c r="AH34" s="253">
        <v>-9046.434537598514</v>
      </c>
      <c r="AI34" s="253">
        <v>-806.55582351813678</v>
      </c>
      <c r="AJ34" s="253">
        <v>-47602.017606437585</v>
      </c>
      <c r="AK34" s="253">
        <v>-14084.766728226428</v>
      </c>
      <c r="AL34" s="253">
        <v>-30971.112974663349</v>
      </c>
      <c r="AM34" s="254">
        <v>-55635.870437816237</v>
      </c>
      <c r="AN34" s="289">
        <f t="shared" si="26"/>
        <v>465806.11468268727</v>
      </c>
      <c r="AO34" s="253">
        <v>206132.23927631459</v>
      </c>
      <c r="AP34" s="253">
        <v>13628.585165386383</v>
      </c>
      <c r="AQ34" s="253">
        <v>145927.07646604045</v>
      </c>
      <c r="AR34" s="253">
        <v>42774.991427859612</v>
      </c>
      <c r="AS34" s="253">
        <v>7115.1305789699663</v>
      </c>
      <c r="AT34" s="253">
        <v>0</v>
      </c>
      <c r="AU34" s="253">
        <v>312.96336721769495</v>
      </c>
      <c r="AV34" s="253">
        <v>15376.410163069368</v>
      </c>
      <c r="AW34" s="253">
        <v>4549.6632528255132</v>
      </c>
      <c r="AX34" s="253">
        <v>12017.548594157937</v>
      </c>
      <c r="AY34" s="254">
        <v>17971.506390845818</v>
      </c>
      <c r="AZ34" s="524">
        <v>-450653.8231798209</v>
      </c>
      <c r="BA34" s="296">
        <f t="shared" si="27"/>
        <v>-3035855.3249586471</v>
      </c>
      <c r="BB34" s="271">
        <f t="shared" si="28"/>
        <v>-1831905.8677241816</v>
      </c>
      <c r="BC34" s="271">
        <f t="shared" si="28"/>
        <v>-121117.80874695411</v>
      </c>
      <c r="BD34" s="271">
        <f t="shared" si="28"/>
        <v>-376238.46921871067</v>
      </c>
      <c r="BE34" s="271">
        <f t="shared" si="28"/>
        <v>-110285.2033043135</v>
      </c>
      <c r="BF34" s="271">
        <f t="shared" si="28"/>
        <v>-13689.799844797122</v>
      </c>
      <c r="BG34" s="271">
        <f t="shared" si="28"/>
        <v>-10529.997294947065</v>
      </c>
      <c r="BH34" s="271">
        <f t="shared" si="28"/>
        <v>-602.15421325187003</v>
      </c>
      <c r="BI34" s="271">
        <f t="shared" si="28"/>
        <v>-39644.438591754777</v>
      </c>
      <c r="BJ34" s="271">
        <f t="shared" si="28"/>
        <v>-11730.231148035396</v>
      </c>
      <c r="BK34" s="271">
        <f t="shared" si="28"/>
        <v>-23122.250962674785</v>
      </c>
      <c r="BL34" s="291">
        <f t="shared" si="28"/>
        <v>-46335.280729204715</v>
      </c>
    </row>
    <row r="35" spans="1:64" x14ac:dyDescent="0.25">
      <c r="A35" s="1493"/>
      <c r="B35" s="126" t="s">
        <v>43</v>
      </c>
      <c r="C35" s="131" t="s">
        <v>922</v>
      </c>
      <c r="D35" s="274">
        <f t="shared" si="23"/>
        <v>914045.78542596311</v>
      </c>
      <c r="E35" s="253">
        <v>532831.36793668708</v>
      </c>
      <c r="F35" s="253">
        <v>50314.54157859079</v>
      </c>
      <c r="G35" s="253">
        <v>166477.80818008794</v>
      </c>
      <c r="H35" s="253">
        <v>62327.795621451303</v>
      </c>
      <c r="I35" s="253">
        <v>17983.664442065146</v>
      </c>
      <c r="J35" s="253">
        <v>985.95441666746842</v>
      </c>
      <c r="K35" s="253">
        <v>792.36443777786656</v>
      </c>
      <c r="L35" s="253">
        <v>20334.430064788419</v>
      </c>
      <c r="M35" s="253">
        <v>29824.90856409337</v>
      </c>
      <c r="N35" s="253">
        <v>10258.979193718631</v>
      </c>
      <c r="O35" s="254">
        <v>21913.970990034981</v>
      </c>
      <c r="P35" s="274">
        <f t="shared" si="24"/>
        <v>1181228.7145556198</v>
      </c>
      <c r="Q35" s="253">
        <v>696474.55946588516</v>
      </c>
      <c r="R35" s="253">
        <v>65767.14564755297</v>
      </c>
      <c r="S35" s="253">
        <v>210848.71482052488</v>
      </c>
      <c r="T35" s="253">
        <v>78939.864406211011</v>
      </c>
      <c r="U35" s="253">
        <v>22047.19975855896</v>
      </c>
      <c r="V35" s="253">
        <v>2319.9326421591795</v>
      </c>
      <c r="W35" s="253">
        <v>971.40474887891048</v>
      </c>
      <c r="X35" s="253">
        <v>25754.113972539068</v>
      </c>
      <c r="Y35" s="253">
        <v>37774.065559393355</v>
      </c>
      <c r="Z35" s="253">
        <v>12577.067612191349</v>
      </c>
      <c r="AA35" s="254">
        <v>27754.645921724681</v>
      </c>
      <c r="AB35" s="274">
        <f t="shared" si="25"/>
        <v>1287103.0890969767</v>
      </c>
      <c r="AC35" s="253">
        <v>778161.2746936311</v>
      </c>
      <c r="AD35" s="253">
        <v>73480.711096337327</v>
      </c>
      <c r="AE35" s="253">
        <v>218860.59507572753</v>
      </c>
      <c r="AF35" s="253">
        <v>81939.440389032839</v>
      </c>
      <c r="AG35" s="253">
        <v>22959.079305083294</v>
      </c>
      <c r="AH35" s="253">
        <v>2841.7345900477189</v>
      </c>
      <c r="AI35" s="253">
        <v>1011.5823737745802</v>
      </c>
      <c r="AJ35" s="253">
        <v>26732.724998944708</v>
      </c>
      <c r="AK35" s="253">
        <v>39209.413601574423</v>
      </c>
      <c r="AL35" s="253">
        <v>13097.259329797509</v>
      </c>
      <c r="AM35" s="254">
        <v>28809.273643025641</v>
      </c>
      <c r="AN35" s="289">
        <f t="shared" si="26"/>
        <v>1047644.2861609168</v>
      </c>
      <c r="AO35" s="253">
        <v>660041.81590746297</v>
      </c>
      <c r="AP35" s="253">
        <v>62326.85121126486</v>
      </c>
      <c r="AQ35" s="253">
        <v>165256.36576684518</v>
      </c>
      <c r="AR35" s="253">
        <v>61870.498556285645</v>
      </c>
      <c r="AS35" s="253">
        <v>16478.101472756145</v>
      </c>
      <c r="AT35" s="253">
        <v>0</v>
      </c>
      <c r="AU35" s="253">
        <v>726.02898320136251</v>
      </c>
      <c r="AV35" s="253">
        <v>20185.236994542185</v>
      </c>
      <c r="AW35" s="253">
        <v>29606.084153263411</v>
      </c>
      <c r="AX35" s="253">
        <v>9400.1142373170842</v>
      </c>
      <c r="AY35" s="254">
        <v>21753.188877978067</v>
      </c>
      <c r="AZ35" s="524">
        <v>-146904.42247363302</v>
      </c>
      <c r="BA35" s="296">
        <f t="shared" si="27"/>
        <v>4283117.4527658429</v>
      </c>
      <c r="BB35" s="271">
        <f t="shared" si="28"/>
        <v>2667509.0180036663</v>
      </c>
      <c r="BC35" s="271">
        <f t="shared" si="28"/>
        <v>251889.24953374593</v>
      </c>
      <c r="BD35" s="271">
        <f t="shared" si="28"/>
        <v>761443.48384318559</v>
      </c>
      <c r="BE35" s="271">
        <f t="shared" si="28"/>
        <v>285077.59897298081</v>
      </c>
      <c r="BF35" s="271">
        <f t="shared" si="28"/>
        <v>79468.044978463542</v>
      </c>
      <c r="BG35" s="271">
        <f t="shared" si="28"/>
        <v>6147.6216488743667</v>
      </c>
      <c r="BH35" s="271">
        <f t="shared" si="28"/>
        <v>3501.3805436327193</v>
      </c>
      <c r="BI35" s="271">
        <f t="shared" si="28"/>
        <v>93006.506030814373</v>
      </c>
      <c r="BJ35" s="271">
        <f t="shared" si="28"/>
        <v>136414.47187832458</v>
      </c>
      <c r="BK35" s="271">
        <f t="shared" si="28"/>
        <v>45333.420373024579</v>
      </c>
      <c r="BL35" s="291">
        <f t="shared" si="28"/>
        <v>100231.07943276336</v>
      </c>
    </row>
    <row r="36" spans="1:64" s="209" customFormat="1" x14ac:dyDescent="0.25">
      <c r="A36" s="1493"/>
      <c r="B36" s="128" t="s">
        <v>455</v>
      </c>
      <c r="C36" s="310" t="s">
        <v>2</v>
      </c>
      <c r="D36" s="275">
        <f t="shared" ref="D36:BL36" si="29">SUM(D29:D35)</f>
        <v>13459932.870387867</v>
      </c>
      <c r="E36" s="280">
        <f t="shared" si="29"/>
        <v>9520706.1285398602</v>
      </c>
      <c r="F36" s="280">
        <f t="shared" si="29"/>
        <v>477637.99535882287</v>
      </c>
      <c r="G36" s="280">
        <f t="shared" si="29"/>
        <v>1896586.4291472654</v>
      </c>
      <c r="H36" s="280">
        <f t="shared" si="29"/>
        <v>555242.95659342338</v>
      </c>
      <c r="I36" s="280">
        <f t="shared" si="29"/>
        <v>209728.24077636961</v>
      </c>
      <c r="J36" s="280">
        <f t="shared" si="29"/>
        <v>49671.523025337869</v>
      </c>
      <c r="K36" s="280">
        <f t="shared" si="29"/>
        <v>13056.468476741977</v>
      </c>
      <c r="L36" s="280">
        <f t="shared" si="29"/>
        <v>161609.40877497257</v>
      </c>
      <c r="M36" s="280">
        <f>SUM(M29:M35)</f>
        <v>85967.064069085609</v>
      </c>
      <c r="N36" s="280">
        <f t="shared" si="29"/>
        <v>247390.1616422697</v>
      </c>
      <c r="O36" s="281">
        <f t="shared" si="29"/>
        <v>242336.49398372014</v>
      </c>
      <c r="P36" s="275">
        <f t="shared" si="29"/>
        <v>13641359.252789086</v>
      </c>
      <c r="Q36" s="280">
        <f t="shared" si="29"/>
        <v>9627354.7565268967</v>
      </c>
      <c r="R36" s="280">
        <f t="shared" si="29"/>
        <v>527903.10935027257</v>
      </c>
      <c r="S36" s="280">
        <f t="shared" si="29"/>
        <v>1963427.0218330182</v>
      </c>
      <c r="T36" s="280">
        <f t="shared" si="29"/>
        <v>559610.86210138979</v>
      </c>
      <c r="U36" s="280">
        <f t="shared" si="29"/>
        <v>182926.6310479682</v>
      </c>
      <c r="V36" s="280">
        <f t="shared" si="29"/>
        <v>46741.3705924635</v>
      </c>
      <c r="W36" s="280">
        <f t="shared" si="29"/>
        <v>9903.8919529144587</v>
      </c>
      <c r="X36" s="280">
        <f t="shared" si="29"/>
        <v>208961.29859987932</v>
      </c>
      <c r="Y36" s="280">
        <f>SUM(Y29:Y35)</f>
        <v>105028.84545055238</v>
      </c>
      <c r="Z36" s="280">
        <f t="shared" si="29"/>
        <v>200696.35384291149</v>
      </c>
      <c r="AA36" s="281">
        <f t="shared" si="29"/>
        <v>208805.11149081489</v>
      </c>
      <c r="AB36" s="275">
        <f t="shared" si="29"/>
        <v>11722386.788182681</v>
      </c>
      <c r="AC36" s="280">
        <f t="shared" si="29"/>
        <v>8710131.4500537794</v>
      </c>
      <c r="AD36" s="280">
        <f t="shared" si="29"/>
        <v>464834.59232780687</v>
      </c>
      <c r="AE36" s="280">
        <f t="shared" si="29"/>
        <v>1374981.5355689814</v>
      </c>
      <c r="AF36" s="280">
        <f t="shared" si="29"/>
        <v>419100.36051606585</v>
      </c>
      <c r="AG36" s="280">
        <f t="shared" si="29"/>
        <v>167159.28281302884</v>
      </c>
      <c r="AH36" s="280">
        <f t="shared" si="29"/>
        <v>44503.208780102286</v>
      </c>
      <c r="AI36" s="280">
        <f t="shared" si="29"/>
        <v>8600.1748974003349</v>
      </c>
      <c r="AJ36" s="280">
        <f t="shared" si="29"/>
        <v>141884.46771861817</v>
      </c>
      <c r="AK36" s="280">
        <f>SUM(AK29:AK35)</f>
        <v>71602.114114632743</v>
      </c>
      <c r="AL36" s="280">
        <f t="shared" si="29"/>
        <v>181725.72559679061</v>
      </c>
      <c r="AM36" s="281">
        <f t="shared" si="29"/>
        <v>137863.87579547556</v>
      </c>
      <c r="AN36" s="277">
        <f t="shared" si="29"/>
        <v>13861204.021182487</v>
      </c>
      <c r="AO36" s="280">
        <f t="shared" si="29"/>
        <v>10088629.337602168</v>
      </c>
      <c r="AP36" s="280">
        <f t="shared" si="29"/>
        <v>567732.09969014232</v>
      </c>
      <c r="AQ36" s="280">
        <f t="shared" si="29"/>
        <v>1734331.1357678217</v>
      </c>
      <c r="AR36" s="280">
        <f t="shared" si="29"/>
        <v>561032.31272041681</v>
      </c>
      <c r="AS36" s="280">
        <f t="shared" si="29"/>
        <v>151494.62911640291</v>
      </c>
      <c r="AT36" s="280">
        <f t="shared" si="29"/>
        <v>54056.08557685541</v>
      </c>
      <c r="AU36" s="280">
        <f t="shared" si="29"/>
        <v>8482.8006628181211</v>
      </c>
      <c r="AV36" s="280">
        <f t="shared" si="29"/>
        <v>241592.07395083772</v>
      </c>
      <c r="AW36" s="280">
        <f>SUM(AW29:AW35)</f>
        <v>60599.780285703935</v>
      </c>
      <c r="AX36" s="280">
        <f t="shared" si="29"/>
        <v>187757.89979242682</v>
      </c>
      <c r="AY36" s="281">
        <f t="shared" si="29"/>
        <v>205495.86601689656</v>
      </c>
      <c r="AZ36" s="293">
        <f t="shared" si="29"/>
        <v>125424.94872165035</v>
      </c>
      <c r="BA36" s="297">
        <f t="shared" si="29"/>
        <v>52810307.881263793</v>
      </c>
      <c r="BB36" s="280">
        <f t="shared" si="29"/>
        <v>37946821.672722705</v>
      </c>
      <c r="BC36" s="280">
        <f t="shared" si="29"/>
        <v>2038107.7967270447</v>
      </c>
      <c r="BD36" s="280">
        <f t="shared" si="29"/>
        <v>6969326.1223170878</v>
      </c>
      <c r="BE36" s="280">
        <f t="shared" si="29"/>
        <v>2094986.491931296</v>
      </c>
      <c r="BF36" s="280">
        <f t="shared" si="29"/>
        <v>711308.78375376959</v>
      </c>
      <c r="BG36" s="280">
        <f t="shared" si="29"/>
        <v>194972.18797475906</v>
      </c>
      <c r="BH36" s="280">
        <f t="shared" si="29"/>
        <v>40043.335989874882</v>
      </c>
      <c r="BI36" s="280">
        <f t="shared" si="29"/>
        <v>754047.24904430786</v>
      </c>
      <c r="BJ36" s="280">
        <f>SUM(BJ29:BJ35)</f>
        <v>323197.80391997466</v>
      </c>
      <c r="BK36" s="280">
        <f t="shared" si="29"/>
        <v>817570.14087439864</v>
      </c>
      <c r="BL36" s="293">
        <f t="shared" si="29"/>
        <v>794501.34728690714</v>
      </c>
    </row>
    <row r="37" spans="1:64" ht="16.5" customHeight="1" x14ac:dyDescent="0.25">
      <c r="A37" s="1501" t="s">
        <v>923</v>
      </c>
      <c r="B37" s="124" t="s">
        <v>924</v>
      </c>
      <c r="C37" s="311" t="s">
        <v>923</v>
      </c>
      <c r="D37" s="276">
        <f>SUM(E37:O37)</f>
        <v>1538704.0491694843</v>
      </c>
      <c r="E37" s="251">
        <v>1410949.5644921374</v>
      </c>
      <c r="F37" s="251">
        <v>95582.317972616249</v>
      </c>
      <c r="G37" s="251">
        <v>9351.8290022540186</v>
      </c>
      <c r="H37" s="251">
        <v>4067.4194805339948</v>
      </c>
      <c r="I37" s="251">
        <v>1161.6374795656088</v>
      </c>
      <c r="J37" s="251">
        <v>297.88361158255935</v>
      </c>
      <c r="K37" s="251">
        <v>40.381532701786739</v>
      </c>
      <c r="L37" s="251">
        <v>14464.86592509683</v>
      </c>
      <c r="M37" s="251">
        <v>1305.8438802841088</v>
      </c>
      <c r="N37" s="251">
        <v>522.83177291487311</v>
      </c>
      <c r="O37" s="252">
        <v>959.47401979673293</v>
      </c>
      <c r="P37" s="273">
        <f>SUM(Q37:AA37)</f>
        <v>1586082.8055251497</v>
      </c>
      <c r="Q37" s="251">
        <v>1445780.0133774707</v>
      </c>
      <c r="R37" s="251">
        <v>101284.78428445126</v>
      </c>
      <c r="S37" s="251">
        <v>17456.290114132473</v>
      </c>
      <c r="T37" s="251">
        <v>2735.0911411918869</v>
      </c>
      <c r="U37" s="251">
        <v>5101.5208445044836</v>
      </c>
      <c r="V37" s="251">
        <v>297.88361158255935</v>
      </c>
      <c r="W37" s="251">
        <v>40.56805574554712</v>
      </c>
      <c r="X37" s="251">
        <v>10590.982903078049</v>
      </c>
      <c r="Y37" s="251">
        <v>1308.7875543673906</v>
      </c>
      <c r="Z37" s="251">
        <v>525.24674250948692</v>
      </c>
      <c r="AA37" s="252">
        <v>961.63689611625387</v>
      </c>
      <c r="AB37" s="276">
        <f>SUM(AC37:AM37)</f>
        <v>1691008.3711097848</v>
      </c>
      <c r="AC37" s="251">
        <v>1559915.3020745234</v>
      </c>
      <c r="AD37" s="251">
        <v>104077.73822086334</v>
      </c>
      <c r="AE37" s="251">
        <v>11516.534626170174</v>
      </c>
      <c r="AF37" s="251">
        <v>2750.8921313018914</v>
      </c>
      <c r="AG37" s="251">
        <v>1118.2345518253469</v>
      </c>
      <c r="AH37" s="251">
        <v>297.88361158255935</v>
      </c>
      <c r="AI37" s="251">
        <v>282.95715381900226</v>
      </c>
      <c r="AJ37" s="251">
        <v>8233.8379727406736</v>
      </c>
      <c r="AK37" s="251">
        <v>1316.3485964442716</v>
      </c>
      <c r="AL37" s="251">
        <v>531.44976845687938</v>
      </c>
      <c r="AM37" s="252">
        <v>967.19240205757592</v>
      </c>
      <c r="AN37" s="276">
        <f>SUM(AO37:AY37)</f>
        <v>1268022.204272622</v>
      </c>
      <c r="AO37" s="251">
        <v>1165829.0501383008</v>
      </c>
      <c r="AP37" s="251">
        <v>82752.629246028839</v>
      </c>
      <c r="AQ37" s="251">
        <v>5251.5084521044919</v>
      </c>
      <c r="AR37" s="251">
        <v>604.12425051257219</v>
      </c>
      <c r="AS37" s="251">
        <v>4706.1878898269588</v>
      </c>
      <c r="AT37" s="251">
        <v>0</v>
      </c>
      <c r="AU37" s="251">
        <v>18.317508113928451</v>
      </c>
      <c r="AV37" s="249">
        <v>8121.7354082364918</v>
      </c>
      <c r="AW37" s="251">
        <v>289.08371222241141</v>
      </c>
      <c r="AX37" s="251">
        <v>237.16225219366274</v>
      </c>
      <c r="AY37" s="252">
        <v>212.40541508181877</v>
      </c>
      <c r="AZ37" s="854">
        <v>155579.08133275143</v>
      </c>
      <c r="BA37" s="294">
        <f>SUM(BB37:BL37)+AZ37</f>
        <v>6239396.511409793</v>
      </c>
      <c r="BB37" s="273">
        <f t="shared" ref="BB37:BL39" si="30">E37+Q37+AC37+AO37</f>
        <v>5582473.9300824329</v>
      </c>
      <c r="BC37" s="273">
        <f t="shared" si="30"/>
        <v>383697.46972395969</v>
      </c>
      <c r="BD37" s="273">
        <f t="shared" si="30"/>
        <v>43576.162194661156</v>
      </c>
      <c r="BE37" s="273">
        <f t="shared" si="30"/>
        <v>10157.527003540345</v>
      </c>
      <c r="BF37" s="273">
        <f t="shared" si="30"/>
        <v>12087.5807657224</v>
      </c>
      <c r="BG37" s="273">
        <f t="shared" si="30"/>
        <v>893.65083474767812</v>
      </c>
      <c r="BH37" s="273">
        <f t="shared" si="30"/>
        <v>382.22425038026455</v>
      </c>
      <c r="BI37" s="273">
        <f t="shared" si="30"/>
        <v>41411.422209152042</v>
      </c>
      <c r="BJ37" s="273">
        <f t="shared" si="30"/>
        <v>4220.0637433181819</v>
      </c>
      <c r="BK37" s="273">
        <f t="shared" si="30"/>
        <v>1816.690536074902</v>
      </c>
      <c r="BL37" s="298">
        <f t="shared" si="30"/>
        <v>3100.7087330523814</v>
      </c>
    </row>
    <row r="38" spans="1:64" ht="16.5" customHeight="1" x14ac:dyDescent="0.25">
      <c r="A38" s="1502"/>
      <c r="B38" s="126" t="s">
        <v>925</v>
      </c>
      <c r="C38" s="312" t="s">
        <v>928</v>
      </c>
      <c r="D38" s="289">
        <f>SUM(E38:O38)</f>
        <v>-172953.50216533791</v>
      </c>
      <c r="E38" s="253">
        <v>-111132.60494709133</v>
      </c>
      <c r="F38" s="253">
        <v>-6458.512248130266</v>
      </c>
      <c r="G38" s="253">
        <v>-33696.507959974704</v>
      </c>
      <c r="H38" s="253">
        <v>-8304.4603880345185</v>
      </c>
      <c r="I38" s="253">
        <v>-908.29121882784932</v>
      </c>
      <c r="J38" s="253">
        <v>-891.98870475651245</v>
      </c>
      <c r="K38" s="253">
        <v>-17.764070036997062</v>
      </c>
      <c r="L38" s="253">
        <v>-3710.0297752002321</v>
      </c>
      <c r="M38" s="253">
        <v>-1315.9748951043498</v>
      </c>
      <c r="N38" s="253">
        <v>-1022.2947142033959</v>
      </c>
      <c r="O38" s="254">
        <v>-5495.0732439777348</v>
      </c>
      <c r="P38" s="274">
        <f>SUM(Q38:AA38)</f>
        <v>-145035.40148219265</v>
      </c>
      <c r="Q38" s="253">
        <v>-70615.020547489636</v>
      </c>
      <c r="R38" s="253">
        <v>-4103.817914868996</v>
      </c>
      <c r="S38" s="253">
        <v>-42788.804093285326</v>
      </c>
      <c r="T38" s="253">
        <v>-10545.244897961944</v>
      </c>
      <c r="U38" s="253">
        <v>-1158.4268991552167</v>
      </c>
      <c r="V38" s="253">
        <v>-1137.6348112954834</v>
      </c>
      <c r="W38" s="253">
        <v>-22.656143913722978</v>
      </c>
      <c r="X38" s="253">
        <v>-4711.1035190905068</v>
      </c>
      <c r="Y38" s="253">
        <v>-1671.0631275260491</v>
      </c>
      <c r="Z38" s="253">
        <v>-1303.8259880192268</v>
      </c>
      <c r="AA38" s="254">
        <v>-6977.8035395865309</v>
      </c>
      <c r="AB38" s="289">
        <f>SUM(AC38:AM38)</f>
        <v>-711440.75570111151</v>
      </c>
      <c r="AC38" s="253">
        <v>-439859.24462634011</v>
      </c>
      <c r="AD38" s="253">
        <v>-25562.581928364107</v>
      </c>
      <c r="AE38" s="253">
        <v>-150700.93131082362</v>
      </c>
      <c r="AF38" s="253">
        <v>-37140.047746110286</v>
      </c>
      <c r="AG38" s="253">
        <v>-3557.4295839717465</v>
      </c>
      <c r="AH38" s="253">
        <v>-3493.5788666595918</v>
      </c>
      <c r="AI38" s="253">
        <v>-69.575073469180836</v>
      </c>
      <c r="AJ38" s="253">
        <v>-16592.370431312203</v>
      </c>
      <c r="AK38" s="253">
        <v>-5885.4360371542143</v>
      </c>
      <c r="AL38" s="253">
        <v>-4003.9377068274648</v>
      </c>
      <c r="AM38" s="254">
        <v>-24575.622390079116</v>
      </c>
      <c r="AN38" s="289">
        <f>SUM(AO38:AY38)</f>
        <v>502081.3412237115</v>
      </c>
      <c r="AO38" s="253">
        <v>377053.8296291703</v>
      </c>
      <c r="AP38" s="253">
        <v>21912.622115029037</v>
      </c>
      <c r="AQ38" s="253">
        <v>93278.143577712122</v>
      </c>
      <c r="AR38" s="253">
        <v>22988.276688214082</v>
      </c>
      <c r="AS38" s="253">
        <v>-19708.342902752007</v>
      </c>
      <c r="AT38" s="253">
        <v>0</v>
      </c>
      <c r="AU38" s="253">
        <v>-385.44948622254157</v>
      </c>
      <c r="AV38" s="253">
        <v>10270.046096758035</v>
      </c>
      <c r="AW38" s="253">
        <v>3642.8610156285272</v>
      </c>
      <c r="AX38" s="253">
        <v>-22182.020873428737</v>
      </c>
      <c r="AY38" s="254">
        <v>15211.375363602643</v>
      </c>
      <c r="AZ38" s="524">
        <v>-455673.57027393708</v>
      </c>
      <c r="BA38" s="296">
        <f>SUM(BB38:BL38)+AZ38</f>
        <v>-983021.88839886768</v>
      </c>
      <c r="BB38" s="274">
        <f t="shared" si="30"/>
        <v>-244553.04049175075</v>
      </c>
      <c r="BC38" s="274">
        <f t="shared" si="30"/>
        <v>-14212.28997633433</v>
      </c>
      <c r="BD38" s="274">
        <f t="shared" si="30"/>
        <v>-133908.09978637152</v>
      </c>
      <c r="BE38" s="274">
        <f t="shared" si="30"/>
        <v>-33001.47634389266</v>
      </c>
      <c r="BF38" s="274">
        <f t="shared" si="30"/>
        <v>-25332.490604706822</v>
      </c>
      <c r="BG38" s="274">
        <f t="shared" si="30"/>
        <v>-5523.2023827115881</v>
      </c>
      <c r="BH38" s="274">
        <f t="shared" si="30"/>
        <v>-495.44477364244244</v>
      </c>
      <c r="BI38" s="274">
        <f t="shared" si="30"/>
        <v>-14743.457628844908</v>
      </c>
      <c r="BJ38" s="274">
        <f t="shared" si="30"/>
        <v>-5229.6130441560872</v>
      </c>
      <c r="BK38" s="274">
        <f t="shared" si="30"/>
        <v>-28512.079282478822</v>
      </c>
      <c r="BL38" s="300">
        <f t="shared" si="30"/>
        <v>-21837.123810040735</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1365750.5470041465</v>
      </c>
      <c r="E40" s="275">
        <f t="shared" si="31"/>
        <v>1299816.9595450461</v>
      </c>
      <c r="F40" s="275">
        <f t="shared" si="31"/>
        <v>89123.805724485981</v>
      </c>
      <c r="G40" s="275">
        <f t="shared" si="31"/>
        <v>-24344.678957720687</v>
      </c>
      <c r="H40" s="275">
        <f t="shared" si="31"/>
        <v>-4237.0409075005236</v>
      </c>
      <c r="I40" s="275">
        <f t="shared" si="31"/>
        <v>253.34626073775951</v>
      </c>
      <c r="J40" s="275">
        <f t="shared" si="31"/>
        <v>-594.10509317395304</v>
      </c>
      <c r="K40" s="275">
        <f t="shared" si="31"/>
        <v>22.617462664789677</v>
      </c>
      <c r="L40" s="275">
        <f t="shared" si="31"/>
        <v>10754.836149896599</v>
      </c>
      <c r="M40" s="275">
        <f t="shared" si="31"/>
        <v>-10.131014820241035</v>
      </c>
      <c r="N40" s="275">
        <f t="shared" si="31"/>
        <v>-499.46294128852276</v>
      </c>
      <c r="O40" s="283">
        <f t="shared" si="31"/>
        <v>-4535.5992241810018</v>
      </c>
      <c r="P40" s="275">
        <f t="shared" ref="P40:BL40" si="32">SUM(P37:P39)</f>
        <v>1441047.4040429571</v>
      </c>
      <c r="Q40" s="275">
        <f t="shared" si="32"/>
        <v>1375164.992829981</v>
      </c>
      <c r="R40" s="275">
        <f t="shared" si="32"/>
        <v>97180.966369582267</v>
      </c>
      <c r="S40" s="275">
        <f t="shared" si="32"/>
        <v>-25332.513979152853</v>
      </c>
      <c r="T40" s="275">
        <f t="shared" si="32"/>
        <v>-7810.153756770057</v>
      </c>
      <c r="U40" s="275">
        <f t="shared" si="32"/>
        <v>3943.093945349267</v>
      </c>
      <c r="V40" s="275">
        <f>SUM(V37:V39)</f>
        <v>-839.75119971292406</v>
      </c>
      <c r="W40" s="275">
        <f t="shared" si="32"/>
        <v>17.911911831824142</v>
      </c>
      <c r="X40" s="275">
        <f t="shared" si="32"/>
        <v>5879.8793839875425</v>
      </c>
      <c r="Y40" s="275">
        <f>SUM(Y37:Y39)</f>
        <v>-362.27557315865852</v>
      </c>
      <c r="Z40" s="275">
        <f t="shared" si="32"/>
        <v>-778.57924550973985</v>
      </c>
      <c r="AA40" s="283">
        <f t="shared" si="32"/>
        <v>-6016.1666434702765</v>
      </c>
      <c r="AB40" s="277">
        <f t="shared" si="32"/>
        <v>979567.6154086733</v>
      </c>
      <c r="AC40" s="275">
        <f t="shared" si="32"/>
        <v>1120056.0574481832</v>
      </c>
      <c r="AD40" s="275">
        <f t="shared" si="32"/>
        <v>78515.156292499232</v>
      </c>
      <c r="AE40" s="275">
        <f t="shared" si="32"/>
        <v>-139184.39668465345</v>
      </c>
      <c r="AF40" s="275">
        <f t="shared" si="32"/>
        <v>-34389.155614808391</v>
      </c>
      <c r="AG40" s="275">
        <f t="shared" si="32"/>
        <v>-2439.1950321463996</v>
      </c>
      <c r="AH40" s="275">
        <f t="shared" si="32"/>
        <v>-3195.6952550770325</v>
      </c>
      <c r="AI40" s="275">
        <f t="shared" si="32"/>
        <v>213.38208034982142</v>
      </c>
      <c r="AJ40" s="275">
        <f>SUM(AJ37:AJ39)</f>
        <v>-8358.5324585715298</v>
      </c>
      <c r="AK40" s="275">
        <f>SUM(AK37:AK39)</f>
        <v>-4569.0874407099427</v>
      </c>
      <c r="AL40" s="275">
        <f t="shared" si="32"/>
        <v>-3472.4879383705857</v>
      </c>
      <c r="AM40" s="283">
        <f t="shared" si="32"/>
        <v>-23608.42998802154</v>
      </c>
      <c r="AN40" s="277">
        <f t="shared" si="32"/>
        <v>1770103.5454963334</v>
      </c>
      <c r="AO40" s="275">
        <f t="shared" si="32"/>
        <v>1542882.879767471</v>
      </c>
      <c r="AP40" s="275">
        <f t="shared" si="32"/>
        <v>104665.25136105788</v>
      </c>
      <c r="AQ40" s="275">
        <f t="shared" si="32"/>
        <v>98529.652029816614</v>
      </c>
      <c r="AR40" s="275">
        <f t="shared" si="32"/>
        <v>23592.400938726656</v>
      </c>
      <c r="AS40" s="275">
        <f t="shared" si="32"/>
        <v>-15002.155012925048</v>
      </c>
      <c r="AT40" s="275">
        <f t="shared" si="32"/>
        <v>0</v>
      </c>
      <c r="AU40" s="275">
        <f t="shared" si="32"/>
        <v>-367.13197810861311</v>
      </c>
      <c r="AV40" s="275">
        <f t="shared" si="32"/>
        <v>18391.781504994527</v>
      </c>
      <c r="AW40" s="275">
        <f>SUM(AW37:AW39)</f>
        <v>3931.9447278509388</v>
      </c>
      <c r="AX40" s="275">
        <f t="shared" si="32"/>
        <v>-21944.858621235075</v>
      </c>
      <c r="AY40" s="283">
        <f t="shared" si="32"/>
        <v>15423.780778684462</v>
      </c>
      <c r="AZ40" s="299">
        <f t="shared" si="32"/>
        <v>-300094.48894118564</v>
      </c>
      <c r="BA40" s="297">
        <f t="shared" si="32"/>
        <v>5256374.623010925</v>
      </c>
      <c r="BB40" s="275">
        <f>SUM(BB37:BB39)</f>
        <v>5337920.8895906825</v>
      </c>
      <c r="BC40" s="275">
        <f>SUM(BC37:BC39)</f>
        <v>369485.17974762537</v>
      </c>
      <c r="BD40" s="275">
        <f>SUM(BD37:BD39)</f>
        <v>-90331.937591710361</v>
      </c>
      <c r="BE40" s="275">
        <f>SUM(BE37:BE39)</f>
        <v>-22843.949340352316</v>
      </c>
      <c r="BF40" s="275">
        <f t="shared" si="32"/>
        <v>-13244.909838984422</v>
      </c>
      <c r="BG40" s="275">
        <f t="shared" si="32"/>
        <v>-4629.5515479639098</v>
      </c>
      <c r="BH40" s="275">
        <f t="shared" si="32"/>
        <v>-113.22052326217789</v>
      </c>
      <c r="BI40" s="275">
        <f t="shared" si="32"/>
        <v>26667.964580307133</v>
      </c>
      <c r="BJ40" s="275">
        <f>SUM(BJ37:BJ39)</f>
        <v>-1009.5493008379053</v>
      </c>
      <c r="BK40" s="275">
        <f t="shared" si="32"/>
        <v>-26695.388746403922</v>
      </c>
      <c r="BL40" s="299">
        <f t="shared" si="32"/>
        <v>-18736.415076988353</v>
      </c>
    </row>
    <row r="41" spans="1:64" ht="14.85" customHeight="1" x14ac:dyDescent="0.25">
      <c r="A41" s="1501" t="s">
        <v>305</v>
      </c>
      <c r="B41" s="124">
        <v>5.0999999999999996</v>
      </c>
      <c r="C41" s="311" t="s">
        <v>37</v>
      </c>
      <c r="D41" s="273">
        <f>SUM(E41:O41)</f>
        <v>3357336.7123996015</v>
      </c>
      <c r="E41" s="251">
        <v>1271627.8042074493</v>
      </c>
      <c r="F41" s="251">
        <v>442144.97882763791</v>
      </c>
      <c r="G41" s="251">
        <v>262780.20706002886</v>
      </c>
      <c r="H41" s="251">
        <v>803789.26226538431</v>
      </c>
      <c r="I41" s="251">
        <v>80046.535415841121</v>
      </c>
      <c r="J41" s="251">
        <v>243601.80276176042</v>
      </c>
      <c r="K41" s="251">
        <v>12029.634803367824</v>
      </c>
      <c r="L41" s="251">
        <v>73389.917334674974</v>
      </c>
      <c r="M41" s="251">
        <v>3549.5582639439349</v>
      </c>
      <c r="N41" s="251">
        <v>101172.35561325752</v>
      </c>
      <c r="O41" s="252">
        <v>63204.655846255082</v>
      </c>
      <c r="P41" s="273">
        <f>SUM(Q41:AA41)</f>
        <v>3249663.0356818093</v>
      </c>
      <c r="Q41" s="251">
        <v>1401370.444662946</v>
      </c>
      <c r="R41" s="251">
        <v>459550.40190326585</v>
      </c>
      <c r="S41" s="251">
        <v>189466.93288733062</v>
      </c>
      <c r="T41" s="251">
        <v>721408.75476468657</v>
      </c>
      <c r="U41" s="251">
        <v>118283.17394679703</v>
      </c>
      <c r="V41" s="251">
        <v>173072.84276176043</v>
      </c>
      <c r="W41" s="251">
        <v>16167.851760378708</v>
      </c>
      <c r="X41" s="251">
        <v>86901.765772498271</v>
      </c>
      <c r="Y41" s="251">
        <v>2796.8495153670124</v>
      </c>
      <c r="Z41" s="251">
        <v>28755.216715351646</v>
      </c>
      <c r="AA41" s="252">
        <v>51888.800991427066</v>
      </c>
      <c r="AB41" s="273">
        <f>SUM(AC41:AM41)</f>
        <v>3014743.1208545966</v>
      </c>
      <c r="AC41" s="251">
        <v>1256049.3761212979</v>
      </c>
      <c r="AD41" s="251">
        <v>492387.92290808726</v>
      </c>
      <c r="AE41" s="251">
        <v>184242.69413789836</v>
      </c>
      <c r="AF41" s="251">
        <v>670772.77091888431</v>
      </c>
      <c r="AG41" s="251">
        <v>76437.286387405082</v>
      </c>
      <c r="AH41" s="251">
        <v>92710.022761760396</v>
      </c>
      <c r="AI41" s="251">
        <v>13311.694316287136</v>
      </c>
      <c r="AJ41" s="251">
        <v>144045.74762369346</v>
      </c>
      <c r="AK41" s="251">
        <v>3329.7247680100872</v>
      </c>
      <c r="AL41" s="251">
        <v>13922.650268404355</v>
      </c>
      <c r="AM41" s="252">
        <v>67533.23064286889</v>
      </c>
      <c r="AN41" s="276">
        <f>SUM(AO41:AY41)</f>
        <v>2728020.2894291985</v>
      </c>
      <c r="AO41" s="251">
        <v>1164615.1317547793</v>
      </c>
      <c r="AP41" s="251">
        <v>421885.09391377942</v>
      </c>
      <c r="AQ41" s="251">
        <v>144555.74005409281</v>
      </c>
      <c r="AR41" s="251">
        <v>566148.22676162992</v>
      </c>
      <c r="AS41" s="251">
        <v>123385.4339451961</v>
      </c>
      <c r="AT41" s="251">
        <v>96876.139999999985</v>
      </c>
      <c r="AU41" s="251">
        <v>17441.077038045245</v>
      </c>
      <c r="AV41" s="249">
        <v>135721.29660318996</v>
      </c>
      <c r="AW41" s="251">
        <v>605.7302372585267</v>
      </c>
      <c r="AX41" s="251">
        <v>12111.262302136398</v>
      </c>
      <c r="AY41" s="252">
        <v>44675.156819090851</v>
      </c>
      <c r="AZ41" s="854">
        <v>584360.99754051631</v>
      </c>
      <c r="BA41" s="294">
        <f>SUM(BB41:BL41)+AZ41</f>
        <v>12934124.155905724</v>
      </c>
      <c r="BB41" s="274">
        <f t="shared" ref="BB41:BL44" si="33">E41+Q41+AC41+AO41</f>
        <v>5093662.7567464728</v>
      </c>
      <c r="BC41" s="274">
        <f t="shared" si="33"/>
        <v>1815968.3975527703</v>
      </c>
      <c r="BD41" s="274">
        <f t="shared" si="33"/>
        <v>781045.57413935068</v>
      </c>
      <c r="BE41" s="274">
        <f t="shared" si="33"/>
        <v>2762119.0147105851</v>
      </c>
      <c r="BF41" s="274">
        <f t="shared" si="33"/>
        <v>398152.42969523935</v>
      </c>
      <c r="BG41" s="274">
        <f t="shared" si="33"/>
        <v>606260.80828528129</v>
      </c>
      <c r="BH41" s="274">
        <f t="shared" si="33"/>
        <v>58950.257918078918</v>
      </c>
      <c r="BI41" s="274">
        <f t="shared" si="33"/>
        <v>440058.72733405669</v>
      </c>
      <c r="BJ41" s="274">
        <f t="shared" si="33"/>
        <v>10281.862784579562</v>
      </c>
      <c r="BK41" s="274">
        <f t="shared" si="33"/>
        <v>155961.48489914992</v>
      </c>
      <c r="BL41" s="298">
        <f t="shared" si="33"/>
        <v>227301.84429964187</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-122315.90313126198</v>
      </c>
      <c r="E43" s="253">
        <v>-52288.441463199459</v>
      </c>
      <c r="F43" s="253">
        <v>-19034.863146608965</v>
      </c>
      <c r="G43" s="253">
        <v>-6626.2584493255636</v>
      </c>
      <c r="H43" s="253">
        <v>-24754.961347408927</v>
      </c>
      <c r="I43" s="253">
        <v>-4381.9683415853706</v>
      </c>
      <c r="J43" s="253">
        <v>-6938.6984623002136</v>
      </c>
      <c r="K43" s="253">
        <v>-656.07791540093899</v>
      </c>
      <c r="L43" s="253">
        <v>-3917.8204425365238</v>
      </c>
      <c r="M43" s="253">
        <v>-17.853032149788106</v>
      </c>
      <c r="N43" s="253">
        <v>-1703.9516047365307</v>
      </c>
      <c r="O43" s="254">
        <v>-1995.0089260096875</v>
      </c>
      <c r="P43" s="274">
        <f>SUM(Q43:AA43)</f>
        <v>-191556.07986908816</v>
      </c>
      <c r="Q43" s="253">
        <v>-68953.068892576644</v>
      </c>
      <c r="R43" s="253">
        <v>-25101.383655365607</v>
      </c>
      <c r="S43" s="253">
        <v>-12889.573336737747</v>
      </c>
      <c r="T43" s="253">
        <v>-48154.006091931493</v>
      </c>
      <c r="U43" s="253">
        <v>-7900.4885725115046</v>
      </c>
      <c r="V43" s="253">
        <v>-12766.013603119207</v>
      </c>
      <c r="W43" s="253">
        <v>-1182.8784850204984</v>
      </c>
      <c r="X43" s="253">
        <v>-7621.0480319228682</v>
      </c>
      <c r="Y43" s="253">
        <v>-34.728190718436672</v>
      </c>
      <c r="Z43" s="253">
        <v>-3072.1468372049239</v>
      </c>
      <c r="AA43" s="254">
        <v>-3880.7441719792259</v>
      </c>
      <c r="AB43" s="274">
        <f>SUM(AC43:AM43)</f>
        <v>-1172694.7484104242</v>
      </c>
      <c r="AC43" s="253">
        <v>-483063.36495644093</v>
      </c>
      <c r="AD43" s="253">
        <v>-175852.34491178585</v>
      </c>
      <c r="AE43" s="253">
        <v>-69650.636816738479</v>
      </c>
      <c r="AF43" s="253">
        <v>-260206.99847532681</v>
      </c>
      <c r="AG43" s="253">
        <v>-38967.131512792388</v>
      </c>
      <c r="AH43" s="253">
        <v>-61628.228342174152</v>
      </c>
      <c r="AI43" s="253">
        <v>-5834.2444351885997</v>
      </c>
      <c r="AJ43" s="253">
        <v>-41181.413439145181</v>
      </c>
      <c r="AK43" s="253">
        <v>-187.65870179256456</v>
      </c>
      <c r="AL43" s="253">
        <v>-15152.575531656987</v>
      </c>
      <c r="AM43" s="254">
        <v>-20970.15128738229</v>
      </c>
      <c r="AN43" s="289">
        <f>SUM(AO43:AY43)</f>
        <v>943723.42638970574</v>
      </c>
      <c r="AO43" s="253">
        <v>541495.49668944196</v>
      </c>
      <c r="AP43" s="253">
        <v>197123.73108773641</v>
      </c>
      <c r="AQ43" s="253">
        <v>39131.582889962847</v>
      </c>
      <c r="AR43" s="253">
        <v>146191.22228813087</v>
      </c>
      <c r="AS43" s="253">
        <v>-9906.8410619654187</v>
      </c>
      <c r="AT43" s="253">
        <v>0</v>
      </c>
      <c r="AU43" s="253">
        <v>-1483.2739822559188</v>
      </c>
      <c r="AV43" s="253">
        <v>23136.814926184052</v>
      </c>
      <c r="AW43" s="253">
        <v>105.43165690703051</v>
      </c>
      <c r="AX43" s="253">
        <v>-3852.3276321294388</v>
      </c>
      <c r="AY43" s="254">
        <v>11781.589527693382</v>
      </c>
      <c r="AZ43" s="524">
        <v>-443341.53880602412</v>
      </c>
      <c r="BA43" s="296">
        <f>SUM(BB43:BL43)+AZ43</f>
        <v>-986184.84382709255</v>
      </c>
      <c r="BB43" s="274">
        <f t="shared" si="33"/>
        <v>-62809.378622775082</v>
      </c>
      <c r="BC43" s="274">
        <f t="shared" si="33"/>
        <v>-22864.860626024019</v>
      </c>
      <c r="BD43" s="274">
        <f t="shared" si="33"/>
        <v>-50034.885712838943</v>
      </c>
      <c r="BE43" s="274">
        <f t="shared" si="33"/>
        <v>-186924.74362653636</v>
      </c>
      <c r="BF43" s="274">
        <f t="shared" si="33"/>
        <v>-61156.429488854679</v>
      </c>
      <c r="BG43" s="274">
        <f t="shared" si="33"/>
        <v>-81332.940407593574</v>
      </c>
      <c r="BH43" s="274">
        <f t="shared" si="33"/>
        <v>-9156.4748178659556</v>
      </c>
      <c r="BI43" s="274">
        <f t="shared" si="33"/>
        <v>-29583.466987420521</v>
      </c>
      <c r="BJ43" s="274">
        <f t="shared" si="33"/>
        <v>-134.80826775375883</v>
      </c>
      <c r="BK43" s="274">
        <f t="shared" si="33"/>
        <v>-23781.001605727881</v>
      </c>
      <c r="BL43" s="300">
        <f t="shared" si="33"/>
        <v>-15064.31485767782</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3235020.8092683395</v>
      </c>
      <c r="E45" s="278">
        <f t="shared" ref="E45:BL45" si="34">SUM(E41:E44)</f>
        <v>1219339.3627442499</v>
      </c>
      <c r="F45" s="278">
        <f t="shared" si="34"/>
        <v>423110.11568102892</v>
      </c>
      <c r="G45" s="278">
        <f t="shared" si="34"/>
        <v>256153.94861070329</v>
      </c>
      <c r="H45" s="278">
        <f t="shared" si="34"/>
        <v>779034.30091797537</v>
      </c>
      <c r="I45" s="278">
        <f>SUM(I41:I44)</f>
        <v>75664.567074255756</v>
      </c>
      <c r="J45" s="278">
        <f t="shared" si="34"/>
        <v>236663.10429946022</v>
      </c>
      <c r="K45" s="278">
        <f t="shared" si="34"/>
        <v>11373.556887966884</v>
      </c>
      <c r="L45" s="278">
        <f t="shared" si="34"/>
        <v>69472.096892138448</v>
      </c>
      <c r="M45" s="278">
        <f t="shared" si="34"/>
        <v>3531.7052317941466</v>
      </c>
      <c r="N45" s="278">
        <f t="shared" si="34"/>
        <v>99468.404008520985</v>
      </c>
      <c r="O45" s="283">
        <f t="shared" si="34"/>
        <v>61209.646920245395</v>
      </c>
      <c r="P45" s="278">
        <f t="shared" si="34"/>
        <v>3058106.955812721</v>
      </c>
      <c r="Q45" s="278">
        <f t="shared" si="34"/>
        <v>1332417.3757703693</v>
      </c>
      <c r="R45" s="278">
        <f t="shared" si="34"/>
        <v>434449.01824790024</v>
      </c>
      <c r="S45" s="278">
        <f t="shared" si="34"/>
        <v>176577.35955059287</v>
      </c>
      <c r="T45" s="278">
        <f t="shared" si="34"/>
        <v>673254.74867275509</v>
      </c>
      <c r="U45" s="278">
        <f t="shared" si="34"/>
        <v>110382.68537428553</v>
      </c>
      <c r="V45" s="278">
        <f t="shared" si="34"/>
        <v>160306.82915864122</v>
      </c>
      <c r="W45" s="278">
        <f t="shared" si="34"/>
        <v>14984.97327535821</v>
      </c>
      <c r="X45" s="278">
        <f t="shared" si="34"/>
        <v>79280.717740575405</v>
      </c>
      <c r="Y45" s="278">
        <f>SUM(Y41:Y44)</f>
        <v>2762.1213246485759</v>
      </c>
      <c r="Z45" s="278">
        <f t="shared" si="34"/>
        <v>25683.069878146722</v>
      </c>
      <c r="AA45" s="284">
        <f t="shared" si="34"/>
        <v>48008.05681944784</v>
      </c>
      <c r="AB45" s="278">
        <f t="shared" si="34"/>
        <v>1842048.3724441724</v>
      </c>
      <c r="AC45" s="278">
        <f t="shared" si="34"/>
        <v>772986.01116485707</v>
      </c>
      <c r="AD45" s="278">
        <f t="shared" si="34"/>
        <v>316535.57799630141</v>
      </c>
      <c r="AE45" s="278">
        <f t="shared" si="34"/>
        <v>114592.05732115988</v>
      </c>
      <c r="AF45" s="278">
        <f t="shared" si="34"/>
        <v>410565.77244355751</v>
      </c>
      <c r="AG45" s="278">
        <f t="shared" si="34"/>
        <v>37470.154874612694</v>
      </c>
      <c r="AH45" s="278">
        <f t="shared" si="34"/>
        <v>31081.794419586244</v>
      </c>
      <c r="AI45" s="278">
        <f t="shared" si="34"/>
        <v>7477.449881098536</v>
      </c>
      <c r="AJ45" s="278">
        <f t="shared" si="34"/>
        <v>102864.33418454828</v>
      </c>
      <c r="AK45" s="278">
        <f t="shared" si="34"/>
        <v>3142.0660662175228</v>
      </c>
      <c r="AL45" s="278">
        <f t="shared" si="34"/>
        <v>-1229.9252632526313</v>
      </c>
      <c r="AM45" s="284">
        <f t="shared" si="34"/>
        <v>46563.079355486596</v>
      </c>
      <c r="AN45" s="849">
        <f t="shared" si="34"/>
        <v>3671743.7158189043</v>
      </c>
      <c r="AO45" s="278">
        <f t="shared" si="34"/>
        <v>1706110.6284442213</v>
      </c>
      <c r="AP45" s="278">
        <f t="shared" si="34"/>
        <v>619008.8250015158</v>
      </c>
      <c r="AQ45" s="278">
        <f t="shared" si="34"/>
        <v>183687.32294405566</v>
      </c>
      <c r="AR45" s="278">
        <f t="shared" si="34"/>
        <v>712339.44904976082</v>
      </c>
      <c r="AS45" s="278">
        <f t="shared" si="34"/>
        <v>113478.59288323068</v>
      </c>
      <c r="AT45" s="278">
        <f t="shared" si="34"/>
        <v>96876.139999999985</v>
      </c>
      <c r="AU45" s="278">
        <f t="shared" si="34"/>
        <v>15957.803055789325</v>
      </c>
      <c r="AV45" s="275">
        <f t="shared" si="34"/>
        <v>158858.111529374</v>
      </c>
      <c r="AW45" s="278">
        <f>SUM(AW41:AW44)</f>
        <v>711.16189416555721</v>
      </c>
      <c r="AX45" s="278">
        <f t="shared" si="34"/>
        <v>8258.9346700069582</v>
      </c>
      <c r="AY45" s="284">
        <f t="shared" si="34"/>
        <v>56456.746346784232</v>
      </c>
      <c r="AZ45" s="305">
        <f t="shared" si="34"/>
        <v>141019.45873449219</v>
      </c>
      <c r="BA45" s="297">
        <f t="shared" si="34"/>
        <v>11947939.312078631</v>
      </c>
      <c r="BB45" s="275">
        <f t="shared" si="34"/>
        <v>5030853.3781236978</v>
      </c>
      <c r="BC45" s="275">
        <f t="shared" si="34"/>
        <v>1793103.5369267464</v>
      </c>
      <c r="BD45" s="275">
        <f t="shared" si="34"/>
        <v>731010.68842651171</v>
      </c>
      <c r="BE45" s="275">
        <f t="shared" si="34"/>
        <v>2575194.2710840488</v>
      </c>
      <c r="BF45" s="275">
        <f t="shared" si="34"/>
        <v>336996.00020638469</v>
      </c>
      <c r="BG45" s="275">
        <f t="shared" si="34"/>
        <v>524927.86787768768</v>
      </c>
      <c r="BH45" s="275">
        <f t="shared" si="34"/>
        <v>49793.783100212961</v>
      </c>
      <c r="BI45" s="275">
        <f t="shared" si="34"/>
        <v>410475.26034663618</v>
      </c>
      <c r="BJ45" s="275">
        <f>SUM(BJ41:BJ44)</f>
        <v>10147.054516825803</v>
      </c>
      <c r="BK45" s="275">
        <f t="shared" si="34"/>
        <v>132180.48329342203</v>
      </c>
      <c r="BL45" s="299">
        <f t="shared" si="34"/>
        <v>212237.52944196406</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435040.20422334387</v>
      </c>
      <c r="E51" s="251">
        <v>230045.29321062166</v>
      </c>
      <c r="F51" s="251">
        <v>26537.893147701667</v>
      </c>
      <c r="G51" s="251">
        <v>53777.688645935705</v>
      </c>
      <c r="H51" s="251">
        <v>25717.367402278927</v>
      </c>
      <c r="I51" s="251">
        <v>22145.942406665548</v>
      </c>
      <c r="J51" s="251">
        <v>788.43587445622109</v>
      </c>
      <c r="K51" s="251">
        <v>2456.8050424086887</v>
      </c>
      <c r="L51" s="251">
        <v>11433.598105515643</v>
      </c>
      <c r="M51" s="251">
        <v>4284.4682712032445</v>
      </c>
      <c r="N51" s="251">
        <v>43237.211704100715</v>
      </c>
      <c r="O51" s="252">
        <v>14615.500412455791</v>
      </c>
      <c r="P51" s="273">
        <f>SUM(Q51:AA51)</f>
        <v>275349.32981446927</v>
      </c>
      <c r="Q51" s="251">
        <v>137202.20566012792</v>
      </c>
      <c r="R51" s="251">
        <v>18785.557199023267</v>
      </c>
      <c r="S51" s="251">
        <v>38436.507002825914</v>
      </c>
      <c r="T51" s="251">
        <v>20142.485252955645</v>
      </c>
      <c r="U51" s="251">
        <v>9266.8926835443344</v>
      </c>
      <c r="V51" s="251">
        <v>788.43587445622109</v>
      </c>
      <c r="W51" s="251">
        <v>1210.9123234729311</v>
      </c>
      <c r="X51" s="251">
        <v>7779.4454703864394</v>
      </c>
      <c r="Y51" s="251">
        <v>1858.5586083603905</v>
      </c>
      <c r="Z51" s="251">
        <v>29801.689208404656</v>
      </c>
      <c r="AA51" s="252">
        <v>10076.640530911583</v>
      </c>
      <c r="AB51" s="273">
        <f>SUM(AC51:AM51)</f>
        <v>343123.36837933678</v>
      </c>
      <c r="AC51" s="251">
        <v>184984.85466289648</v>
      </c>
      <c r="AD51" s="251">
        <v>22370.546528804913</v>
      </c>
      <c r="AE51" s="251">
        <v>39381.13492853973</v>
      </c>
      <c r="AF51" s="251">
        <v>18978.704760516201</v>
      </c>
      <c r="AG51" s="251">
        <v>12153.204013023227</v>
      </c>
      <c r="AH51" s="251">
        <v>760.43587445622109</v>
      </c>
      <c r="AI51" s="251">
        <v>1547.3733827240856</v>
      </c>
      <c r="AJ51" s="251">
        <v>12599.826904317388</v>
      </c>
      <c r="AK51" s="251">
        <v>3644.4460459479801</v>
      </c>
      <c r="AL51" s="251">
        <v>35596.973327208842</v>
      </c>
      <c r="AM51" s="252">
        <v>11105.867950901813</v>
      </c>
      <c r="AN51" s="276">
        <f>SUM(AO51:AY51)</f>
        <v>1398683.8651858838</v>
      </c>
      <c r="AO51" s="251">
        <v>1039784.4388232681</v>
      </c>
      <c r="AP51" s="251">
        <v>101702.26026251352</v>
      </c>
      <c r="AQ51" s="251">
        <v>85905.845961278304</v>
      </c>
      <c r="AR51" s="251">
        <v>41045.23178148787</v>
      </c>
      <c r="AS51" s="251">
        <v>43983.696212296039</v>
      </c>
      <c r="AT51" s="251">
        <v>1142</v>
      </c>
      <c r="AU51" s="251">
        <v>2448.9440022676176</v>
      </c>
      <c r="AV51" s="249">
        <v>14503.442169966009</v>
      </c>
      <c r="AW51" s="251">
        <v>9854.3232172996686</v>
      </c>
      <c r="AX51" s="251">
        <v>40497.958947366722</v>
      </c>
      <c r="AY51" s="252">
        <v>17815.723808139912</v>
      </c>
      <c r="AZ51" s="854">
        <v>12962.51</v>
      </c>
      <c r="BA51" s="294">
        <f>SUM(BB51:BL51)+AZ51</f>
        <v>2465159.2776030335</v>
      </c>
      <c r="BB51" s="274">
        <f t="shared" ref="BB51:BL54" si="37">E51+Q51+AC51+AO51</f>
        <v>1592016.7923569141</v>
      </c>
      <c r="BC51" s="274">
        <f t="shared" si="37"/>
        <v>169396.25713804335</v>
      </c>
      <c r="BD51" s="274">
        <f t="shared" si="37"/>
        <v>217501.17653857963</v>
      </c>
      <c r="BE51" s="274">
        <f t="shared" si="37"/>
        <v>105883.78919723864</v>
      </c>
      <c r="BF51" s="274">
        <f t="shared" si="37"/>
        <v>87549.735315529149</v>
      </c>
      <c r="BG51" s="274">
        <f t="shared" si="37"/>
        <v>3479.3076233686634</v>
      </c>
      <c r="BH51" s="274">
        <f t="shared" si="37"/>
        <v>7664.034750873323</v>
      </c>
      <c r="BI51" s="274">
        <f t="shared" si="37"/>
        <v>46316.312650185479</v>
      </c>
      <c r="BJ51" s="274">
        <f t="shared" si="37"/>
        <v>19641.796142811283</v>
      </c>
      <c r="BK51" s="274">
        <f t="shared" si="37"/>
        <v>149133.83318708092</v>
      </c>
      <c r="BL51" s="298">
        <f t="shared" si="37"/>
        <v>53613.732702409099</v>
      </c>
    </row>
    <row r="52" spans="1:64" s="255" customFormat="1" ht="16.5" customHeight="1" x14ac:dyDescent="0.25">
      <c r="A52" s="1505"/>
      <c r="B52" s="126">
        <v>7.2</v>
      </c>
      <c r="C52" s="131" t="s">
        <v>21</v>
      </c>
      <c r="D52" s="274">
        <f>SUM(E52:O52)</f>
        <v>295303.72499999998</v>
      </c>
      <c r="E52" s="253">
        <v>250208.71649999998</v>
      </c>
      <c r="F52" s="253">
        <v>7703.3429999999998</v>
      </c>
      <c r="G52" s="253">
        <v>14593.0815</v>
      </c>
      <c r="H52" s="253">
        <v>4029.75</v>
      </c>
      <c r="I52" s="253">
        <v>6667.92</v>
      </c>
      <c r="J52" s="253">
        <v>1587.6</v>
      </c>
      <c r="K52" s="253">
        <v>457.65</v>
      </c>
      <c r="L52" s="253">
        <v>1470.1499999999999</v>
      </c>
      <c r="M52" s="253">
        <v>117.44999999999999</v>
      </c>
      <c r="N52" s="253">
        <v>7479.8640000000005</v>
      </c>
      <c r="O52" s="254">
        <v>988.19999999999993</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295303.72499999998</v>
      </c>
      <c r="BB52" s="274">
        <f t="shared" si="37"/>
        <v>250208.71649999998</v>
      </c>
      <c r="BC52" s="274">
        <f t="shared" si="37"/>
        <v>7703.3429999999998</v>
      </c>
      <c r="BD52" s="274">
        <f t="shared" si="37"/>
        <v>14593.0815</v>
      </c>
      <c r="BE52" s="274">
        <f t="shared" si="37"/>
        <v>4029.75</v>
      </c>
      <c r="BF52" s="274">
        <f t="shared" si="37"/>
        <v>6667.92</v>
      </c>
      <c r="BG52" s="274">
        <f t="shared" si="37"/>
        <v>1587.6</v>
      </c>
      <c r="BH52" s="274">
        <f t="shared" si="37"/>
        <v>457.65</v>
      </c>
      <c r="BI52" s="274">
        <f t="shared" si="37"/>
        <v>1470.1499999999999</v>
      </c>
      <c r="BJ52" s="274">
        <f t="shared" si="37"/>
        <v>117.44999999999999</v>
      </c>
      <c r="BK52" s="274">
        <f t="shared" si="37"/>
        <v>7479.8640000000005</v>
      </c>
      <c r="BL52" s="300">
        <f t="shared" si="37"/>
        <v>988.19999999999993</v>
      </c>
    </row>
    <row r="53" spans="1:64" ht="16.5" customHeight="1" x14ac:dyDescent="0.25">
      <c r="A53" s="1505"/>
      <c r="B53" s="126">
        <v>7.3</v>
      </c>
      <c r="C53" s="131" t="s">
        <v>158</v>
      </c>
      <c r="D53" s="274">
        <f>SUM(E53:O53)</f>
        <v>-2749.9248540729027</v>
      </c>
      <c r="E53" s="253">
        <v>-2351.6269547473303</v>
      </c>
      <c r="F53" s="253">
        <v>-222.06093580817247</v>
      </c>
      <c r="G53" s="253">
        <v>-13.911124388336049</v>
      </c>
      <c r="H53" s="253">
        <v>-5.2081999830443451</v>
      </c>
      <c r="I53" s="253">
        <v>-97.583476445523985</v>
      </c>
      <c r="J53" s="253">
        <v>6.4555045904014454</v>
      </c>
      <c r="K53" s="253">
        <v>-4.2995506671769332</v>
      </c>
      <c r="L53" s="253">
        <v>-1.6991741367185185</v>
      </c>
      <c r="M53" s="253">
        <v>-2.4922121299016275</v>
      </c>
      <c r="N53" s="253">
        <v>-55.667567515533598</v>
      </c>
      <c r="O53" s="254">
        <v>-1.8311628415662078</v>
      </c>
      <c r="P53" s="274">
        <f>SUM(Q53:AA53)</f>
        <v>182353.76292376433</v>
      </c>
      <c r="Q53" s="253">
        <v>143986.58370397094</v>
      </c>
      <c r="R53" s="253">
        <v>13596.457319294916</v>
      </c>
      <c r="S53" s="253">
        <v>8421.3326603778605</v>
      </c>
      <c r="T53" s="253">
        <v>3152.8712844927063</v>
      </c>
      <c r="U53" s="253">
        <v>5908.9726608677383</v>
      </c>
      <c r="V53" s="253">
        <v>10.504937419470185</v>
      </c>
      <c r="W53" s="253">
        <v>260.35070968748499</v>
      </c>
      <c r="X53" s="253">
        <v>1028.6235859708675</v>
      </c>
      <c r="Y53" s="253">
        <v>1508.7024470666011</v>
      </c>
      <c r="Z53" s="253">
        <v>3370.8384506051793</v>
      </c>
      <c r="AA53" s="254">
        <v>1108.5251640105841</v>
      </c>
      <c r="AB53" s="274">
        <f>SUM(AC53:AM53)</f>
        <v>112317.52458537789</v>
      </c>
      <c r="AC53" s="253">
        <v>88569.034029157949</v>
      </c>
      <c r="AD53" s="253">
        <v>8363.453455250039</v>
      </c>
      <c r="AE53" s="253">
        <v>5260.3042435057341</v>
      </c>
      <c r="AF53" s="253">
        <v>1969.4106462598986</v>
      </c>
      <c r="AG53" s="253">
        <v>3634.0289062474103</v>
      </c>
      <c r="AH53" s="253">
        <v>10.759588750731202</v>
      </c>
      <c r="AI53" s="253">
        <v>160.11615877529024</v>
      </c>
      <c r="AJ53" s="253">
        <v>642.51980446166772</v>
      </c>
      <c r="AK53" s="253">
        <v>942.39643587904902</v>
      </c>
      <c r="AL53" s="253">
        <v>2073.071762357853</v>
      </c>
      <c r="AM53" s="254">
        <v>692.42955473227016</v>
      </c>
      <c r="AN53" s="289">
        <f>SUM(AO53:AY53)</f>
        <v>772288.66803192149</v>
      </c>
      <c r="AO53" s="253">
        <v>609663.16914267035</v>
      </c>
      <c r="AP53" s="253">
        <v>57569.664097570967</v>
      </c>
      <c r="AQ53" s="253">
        <v>34982.480390125231</v>
      </c>
      <c r="AR53" s="253">
        <v>13097.126349288063</v>
      </c>
      <c r="AS53" s="253">
        <v>25909.382192363562</v>
      </c>
      <c r="AT53" s="253">
        <v>0</v>
      </c>
      <c r="AU53" s="253">
        <v>1141.5734051400318</v>
      </c>
      <c r="AV53" s="253">
        <v>4272.9346857830433</v>
      </c>
      <c r="AW53" s="253">
        <v>6267.1973543286185</v>
      </c>
      <c r="AX53" s="253">
        <v>14780.292063937013</v>
      </c>
      <c r="AY53" s="254">
        <v>4604.8483507146739</v>
      </c>
      <c r="AZ53" s="524">
        <v>-41004.403998660928</v>
      </c>
      <c r="BA53" s="296">
        <f>SUM(BB53:BL53)+AZ53</f>
        <v>1023205.6266883299</v>
      </c>
      <c r="BB53" s="274">
        <f t="shared" si="37"/>
        <v>839867.15992105193</v>
      </c>
      <c r="BC53" s="274">
        <f t="shared" si="37"/>
        <v>79307.513936307747</v>
      </c>
      <c r="BD53" s="274">
        <f t="shared" si="37"/>
        <v>48650.206169620491</v>
      </c>
      <c r="BE53" s="274">
        <f t="shared" si="37"/>
        <v>18214.200080057624</v>
      </c>
      <c r="BF53" s="274">
        <f t="shared" si="37"/>
        <v>35354.800283033182</v>
      </c>
      <c r="BG53" s="274">
        <f t="shared" si="37"/>
        <v>27.720030760602832</v>
      </c>
      <c r="BH53" s="274">
        <f t="shared" si="37"/>
        <v>1557.7407229356299</v>
      </c>
      <c r="BI53" s="274">
        <f t="shared" si="37"/>
        <v>5942.3789020788599</v>
      </c>
      <c r="BJ53" s="274">
        <f t="shared" si="37"/>
        <v>8715.8040251443672</v>
      </c>
      <c r="BK53" s="274">
        <f t="shared" si="37"/>
        <v>20168.534709384512</v>
      </c>
      <c r="BL53" s="300">
        <f t="shared" si="37"/>
        <v>6403.9719066159614</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8">
        <f>SUM(D51:D54)</f>
        <v>727594.00436927099</v>
      </c>
      <c r="E55" s="278">
        <f t="shared" ref="E55:BL55" si="38">SUM(E51:E54)</f>
        <v>477902.38275587437</v>
      </c>
      <c r="F55" s="278">
        <f t="shared" si="38"/>
        <v>34019.175211893496</v>
      </c>
      <c r="G55" s="278">
        <f t="shared" si="38"/>
        <v>68356.859021547367</v>
      </c>
      <c r="H55" s="278">
        <f t="shared" si="38"/>
        <v>29741.909202295883</v>
      </c>
      <c r="I55" s="278">
        <f t="shared" si="38"/>
        <v>28716.278930220022</v>
      </c>
      <c r="J55" s="278">
        <f t="shared" si="38"/>
        <v>2382.4913790466221</v>
      </c>
      <c r="K55" s="278">
        <f t="shared" si="38"/>
        <v>2910.1554917415119</v>
      </c>
      <c r="L55" s="278">
        <f t="shared" si="38"/>
        <v>12902.048931378924</v>
      </c>
      <c r="M55" s="275">
        <f t="shared" si="38"/>
        <v>4399.4260590733429</v>
      </c>
      <c r="N55" s="278">
        <f t="shared" si="38"/>
        <v>50661.408136585182</v>
      </c>
      <c r="O55" s="283">
        <f t="shared" si="38"/>
        <v>15601.869249614225</v>
      </c>
      <c r="P55" s="278">
        <f t="shared" si="38"/>
        <v>457703.09273823362</v>
      </c>
      <c r="Q55" s="278">
        <f t="shared" si="38"/>
        <v>281188.78936409886</v>
      </c>
      <c r="R55" s="278">
        <f t="shared" si="38"/>
        <v>32382.014518318181</v>
      </c>
      <c r="S55" s="278">
        <f t="shared" si="38"/>
        <v>46857.839663203777</v>
      </c>
      <c r="T55" s="278">
        <f t="shared" si="38"/>
        <v>23295.356537448351</v>
      </c>
      <c r="U55" s="278">
        <f t="shared" si="38"/>
        <v>15175.865344412072</v>
      </c>
      <c r="V55" s="278">
        <f t="shared" si="38"/>
        <v>798.94081187569122</v>
      </c>
      <c r="W55" s="278">
        <f t="shared" si="38"/>
        <v>1471.2630331604162</v>
      </c>
      <c r="X55" s="278">
        <f t="shared" si="38"/>
        <v>8808.0690563573062</v>
      </c>
      <c r="Y55" s="275">
        <f>SUM(Y51:Y54)</f>
        <v>3367.2610554269913</v>
      </c>
      <c r="Z55" s="278">
        <f>SUM(Z51:Z54)</f>
        <v>33172.527659009836</v>
      </c>
      <c r="AA55" s="284">
        <f t="shared" si="38"/>
        <v>11185.165694922167</v>
      </c>
      <c r="AB55" s="278">
        <f t="shared" si="38"/>
        <v>455440.89296471467</v>
      </c>
      <c r="AC55" s="278">
        <f t="shared" si="38"/>
        <v>273553.88869205443</v>
      </c>
      <c r="AD55" s="278">
        <f t="shared" si="38"/>
        <v>30733.99998405495</v>
      </c>
      <c r="AE55" s="278">
        <f t="shared" si="38"/>
        <v>44641.439172045466</v>
      </c>
      <c r="AF55" s="278">
        <f t="shared" si="38"/>
        <v>20948.115406776098</v>
      </c>
      <c r="AG55" s="278">
        <f t="shared" si="38"/>
        <v>15787.232919270638</v>
      </c>
      <c r="AH55" s="278">
        <f t="shared" si="38"/>
        <v>771.19546320695224</v>
      </c>
      <c r="AI55" s="278">
        <f t="shared" si="38"/>
        <v>1707.4895414993757</v>
      </c>
      <c r="AJ55" s="278">
        <f t="shared" si="38"/>
        <v>13242.346708779056</v>
      </c>
      <c r="AK55" s="275">
        <f t="shared" si="38"/>
        <v>4586.8424818270287</v>
      </c>
      <c r="AL55" s="278">
        <f t="shared" si="38"/>
        <v>37670.045089566695</v>
      </c>
      <c r="AM55" s="284">
        <f t="shared" si="38"/>
        <v>11798.297505634084</v>
      </c>
      <c r="AN55" s="849">
        <f t="shared" si="38"/>
        <v>2170972.5332178054</v>
      </c>
      <c r="AO55" s="278">
        <f t="shared" si="38"/>
        <v>1649447.6079659383</v>
      </c>
      <c r="AP55" s="278">
        <f t="shared" si="38"/>
        <v>159271.92436008449</v>
      </c>
      <c r="AQ55" s="278">
        <f t="shared" si="38"/>
        <v>120888.32635140354</v>
      </c>
      <c r="AR55" s="278">
        <f t="shared" si="38"/>
        <v>54142.35813077593</v>
      </c>
      <c r="AS55" s="278">
        <f t="shared" si="38"/>
        <v>69893.078404659609</v>
      </c>
      <c r="AT55" s="278">
        <f t="shared" si="38"/>
        <v>1142</v>
      </c>
      <c r="AU55" s="278">
        <f t="shared" si="38"/>
        <v>3590.5174074076494</v>
      </c>
      <c r="AV55" s="275">
        <f t="shared" si="38"/>
        <v>18776.376855749051</v>
      </c>
      <c r="AW55" s="275">
        <f>SUM(AW51:AW54)</f>
        <v>16121.520571628287</v>
      </c>
      <c r="AX55" s="278">
        <f t="shared" si="38"/>
        <v>55278.251011303735</v>
      </c>
      <c r="AY55" s="284">
        <f t="shared" si="38"/>
        <v>22420.572158854586</v>
      </c>
      <c r="AZ55" s="305">
        <f t="shared" si="38"/>
        <v>-28041.893998660926</v>
      </c>
      <c r="BA55" s="297">
        <f t="shared" si="38"/>
        <v>3783668.6292913635</v>
      </c>
      <c r="BB55" s="275">
        <f t="shared" si="38"/>
        <v>2682092.6687779659</v>
      </c>
      <c r="BC55" s="275">
        <f t="shared" si="38"/>
        <v>256407.11407435109</v>
      </c>
      <c r="BD55" s="275">
        <f t="shared" si="38"/>
        <v>280744.46420820011</v>
      </c>
      <c r="BE55" s="275">
        <f t="shared" si="38"/>
        <v>128127.73927729626</v>
      </c>
      <c r="BF55" s="275">
        <f t="shared" si="38"/>
        <v>129572.45559856233</v>
      </c>
      <c r="BG55" s="275">
        <f t="shared" si="38"/>
        <v>5094.6276541292655</v>
      </c>
      <c r="BH55" s="275">
        <f t="shared" si="38"/>
        <v>9679.425473808953</v>
      </c>
      <c r="BI55" s="275">
        <f t="shared" si="38"/>
        <v>53728.841552264341</v>
      </c>
      <c r="BJ55" s="275">
        <f>SUM(BJ51:BJ54)</f>
        <v>28475.050167955651</v>
      </c>
      <c r="BK55" s="275">
        <f t="shared" si="38"/>
        <v>176782.23189646544</v>
      </c>
      <c r="BL55" s="299">
        <f t="shared" si="38"/>
        <v>61005.904609025056</v>
      </c>
    </row>
    <row r="56" spans="1:64" ht="14.85" customHeight="1" x14ac:dyDescent="0.25">
      <c r="A56" s="1492" t="s">
        <v>29</v>
      </c>
      <c r="B56" s="124">
        <v>8.1</v>
      </c>
      <c r="C56" s="311" t="s">
        <v>22</v>
      </c>
      <c r="D56" s="273">
        <f t="shared" ref="D56:D62" si="39">SUM(E56:O56)</f>
        <v>11986759.997270701</v>
      </c>
      <c r="E56" s="251">
        <v>3309599.8197465194</v>
      </c>
      <c r="F56" s="251">
        <v>660159.49229278986</v>
      </c>
      <c r="G56" s="251">
        <v>2725350.2735334444</v>
      </c>
      <c r="H56" s="251">
        <v>1588558.0458089442</v>
      </c>
      <c r="I56" s="251">
        <v>5104.1334912609982</v>
      </c>
      <c r="J56" s="251">
        <v>72633.161843940907</v>
      </c>
      <c r="K56" s="251">
        <v>36.110680328214613</v>
      </c>
      <c r="L56" s="251">
        <v>2310459.4050592752</v>
      </c>
      <c r="M56" s="251">
        <v>179471.38892696757</v>
      </c>
      <c r="N56" s="251">
        <v>2371.672898021664</v>
      </c>
      <c r="O56" s="252">
        <v>1133016.4929892079</v>
      </c>
      <c r="P56" s="276">
        <f t="shared" ref="P56:P62" si="40">SUM(Q56:AA56)</f>
        <v>12961312.341857942</v>
      </c>
      <c r="Q56" s="251">
        <v>3829585.2125686095</v>
      </c>
      <c r="R56" s="251">
        <v>791605.93692926294</v>
      </c>
      <c r="S56" s="251">
        <v>2964148.8860733006</v>
      </c>
      <c r="T56" s="251">
        <v>1663041.775172841</v>
      </c>
      <c r="U56" s="251">
        <v>11670.151931111874</v>
      </c>
      <c r="V56" s="251">
        <v>74668.582315903797</v>
      </c>
      <c r="W56" s="251">
        <v>-181.86038322409698</v>
      </c>
      <c r="X56" s="251">
        <v>2289061.5070696087</v>
      </c>
      <c r="Y56" s="251">
        <v>156295.17793043194</v>
      </c>
      <c r="Z56" s="251">
        <v>1443.0780771505374</v>
      </c>
      <c r="AA56" s="252">
        <v>1179973.894172946</v>
      </c>
      <c r="AB56" s="273">
        <f t="shared" ref="AB56:AB62" si="41">SUM(AC56:AM56)</f>
        <v>12752775.849173678</v>
      </c>
      <c r="AC56" s="251">
        <v>3828800.4965071729</v>
      </c>
      <c r="AD56" s="251">
        <v>772911.62113616499</v>
      </c>
      <c r="AE56" s="251">
        <v>2834817.9170527253</v>
      </c>
      <c r="AF56" s="251">
        <v>1701698.4161150954</v>
      </c>
      <c r="AG56" s="251">
        <v>6683.050701055583</v>
      </c>
      <c r="AH56" s="251">
        <v>51832.806787384739</v>
      </c>
      <c r="AI56" s="251">
        <v>26.901836310258439</v>
      </c>
      <c r="AJ56" s="251">
        <v>2329720.5818382073</v>
      </c>
      <c r="AK56" s="251">
        <v>129312.07388665175</v>
      </c>
      <c r="AL56" s="251">
        <v>1177.0670571631356</v>
      </c>
      <c r="AM56" s="252">
        <v>1095794.9162557486</v>
      </c>
      <c r="AN56" s="276">
        <f t="shared" ref="AN56:AN62" si="42">SUM(AO56:AY56)</f>
        <v>12680487.590738032</v>
      </c>
      <c r="AO56" s="251">
        <v>3526731.6897864477</v>
      </c>
      <c r="AP56" s="251">
        <v>631359.02087543881</v>
      </c>
      <c r="AQ56" s="251">
        <v>2962569.3162343735</v>
      </c>
      <c r="AR56" s="251">
        <v>1518656.1976740849</v>
      </c>
      <c r="AS56" s="251">
        <v>14523.599753381724</v>
      </c>
      <c r="AT56" s="251">
        <v>65968.714216221444</v>
      </c>
      <c r="AU56" s="251">
        <v>-13.434890230379834</v>
      </c>
      <c r="AV56" s="249">
        <v>2464807.5054822625</v>
      </c>
      <c r="AW56" s="251">
        <v>72609.912949452104</v>
      </c>
      <c r="AX56" s="251">
        <v>2218.1064197149749</v>
      </c>
      <c r="AY56" s="252">
        <v>1421056.9622368878</v>
      </c>
      <c r="AZ56" s="854">
        <v>-4032.3009680985338</v>
      </c>
      <c r="BA56" s="294">
        <f t="shared" ref="BA56:BA62" si="43">SUM(BB56:BL56)+AZ56</f>
        <v>50377303.478072271</v>
      </c>
      <c r="BB56" s="273">
        <f t="shared" ref="BB56:BL62" si="44">E56+Q56+AC56+AO56</f>
        <v>14494717.21860875</v>
      </c>
      <c r="BC56" s="273">
        <f t="shared" si="44"/>
        <v>2856036.0712336572</v>
      </c>
      <c r="BD56" s="273">
        <f t="shared" si="44"/>
        <v>11486886.392893843</v>
      </c>
      <c r="BE56" s="273">
        <f t="shared" si="44"/>
        <v>6471954.4347709659</v>
      </c>
      <c r="BF56" s="273">
        <f t="shared" si="44"/>
        <v>37980.935876810181</v>
      </c>
      <c r="BG56" s="273">
        <f t="shared" si="44"/>
        <v>265103.26516345085</v>
      </c>
      <c r="BH56" s="273">
        <f t="shared" si="44"/>
        <v>-132.28275681600377</v>
      </c>
      <c r="BI56" s="273">
        <f t="shared" si="44"/>
        <v>9394048.9994493537</v>
      </c>
      <c r="BJ56" s="273">
        <f t="shared" si="44"/>
        <v>537688.55369350337</v>
      </c>
      <c r="BK56" s="273">
        <f t="shared" si="44"/>
        <v>7209.9244520503125</v>
      </c>
      <c r="BL56" s="298">
        <f t="shared" si="44"/>
        <v>4829842.2656547902</v>
      </c>
    </row>
    <row r="57" spans="1:64" ht="14.85" customHeight="1" x14ac:dyDescent="0.25">
      <c r="A57" s="1493"/>
      <c r="B57" s="126" t="s">
        <v>115</v>
      </c>
      <c r="C57" s="131" t="s">
        <v>446</v>
      </c>
      <c r="D57" s="274">
        <f t="shared" si="39"/>
        <v>234236.15999999997</v>
      </c>
      <c r="E57" s="253">
        <v>165615.35999999999</v>
      </c>
      <c r="F57" s="253">
        <v>26294.400000000001</v>
      </c>
      <c r="G57" s="253">
        <v>0</v>
      </c>
      <c r="H57" s="253">
        <v>42326.400000000001</v>
      </c>
      <c r="I57" s="253">
        <v>0</v>
      </c>
      <c r="J57" s="253">
        <v>0</v>
      </c>
      <c r="K57" s="253">
        <v>0</v>
      </c>
      <c r="L57" s="253">
        <v>0</v>
      </c>
      <c r="M57" s="253">
        <v>0</v>
      </c>
      <c r="N57" s="253">
        <v>0</v>
      </c>
      <c r="O57" s="254">
        <v>0</v>
      </c>
      <c r="P57" s="274">
        <f t="shared" si="40"/>
        <v>93590.640000000014</v>
      </c>
      <c r="Q57" s="253">
        <v>51264.240000000005</v>
      </c>
      <c r="R57" s="253">
        <v>26294.400000000001</v>
      </c>
      <c r="S57" s="253">
        <v>0</v>
      </c>
      <c r="T57" s="253">
        <v>16032</v>
      </c>
      <c r="U57" s="253">
        <v>0</v>
      </c>
      <c r="V57" s="253">
        <v>0</v>
      </c>
      <c r="W57" s="253">
        <v>0</v>
      </c>
      <c r="X57" s="253">
        <v>0</v>
      </c>
      <c r="Y57" s="253">
        <v>0</v>
      </c>
      <c r="Z57" s="253">
        <v>0</v>
      </c>
      <c r="AA57" s="254">
        <v>0</v>
      </c>
      <c r="AB57" s="274">
        <f t="shared" si="41"/>
        <v>104106.88</v>
      </c>
      <c r="AC57" s="253">
        <v>24048</v>
      </c>
      <c r="AD57" s="253">
        <v>38587.040000000001</v>
      </c>
      <c r="AE57" s="253">
        <v>25439.84</v>
      </c>
      <c r="AF57" s="253">
        <v>0</v>
      </c>
      <c r="AG57" s="253">
        <v>0</v>
      </c>
      <c r="AH57" s="253">
        <v>0</v>
      </c>
      <c r="AI57" s="253">
        <v>0</v>
      </c>
      <c r="AJ57" s="253">
        <v>16032</v>
      </c>
      <c r="AK57" s="253">
        <v>0</v>
      </c>
      <c r="AL57" s="253">
        <v>0</v>
      </c>
      <c r="AM57" s="254">
        <v>0</v>
      </c>
      <c r="AN57" s="289">
        <f t="shared" si="42"/>
        <v>41165.040000000001</v>
      </c>
      <c r="AO57" s="253">
        <v>25439.84</v>
      </c>
      <c r="AP57" s="253">
        <v>7709.2</v>
      </c>
      <c r="AQ57" s="253">
        <v>0</v>
      </c>
      <c r="AR57" s="253">
        <v>0</v>
      </c>
      <c r="AS57" s="253">
        <v>0</v>
      </c>
      <c r="AT57" s="253">
        <v>0</v>
      </c>
      <c r="AU57" s="253">
        <v>0</v>
      </c>
      <c r="AV57" s="253">
        <v>8016</v>
      </c>
      <c r="AW57" s="253">
        <v>0</v>
      </c>
      <c r="AX57" s="253">
        <v>0</v>
      </c>
      <c r="AY57" s="254">
        <v>0</v>
      </c>
      <c r="AZ57" s="524">
        <v>0</v>
      </c>
      <c r="BA57" s="296">
        <f t="shared" si="43"/>
        <v>473098.72000000003</v>
      </c>
      <c r="BB57" s="274">
        <f t="shared" si="44"/>
        <v>266367.44</v>
      </c>
      <c r="BC57" s="274">
        <f t="shared" si="44"/>
        <v>98885.04</v>
      </c>
      <c r="BD57" s="274">
        <f t="shared" si="44"/>
        <v>25439.84</v>
      </c>
      <c r="BE57" s="274">
        <f t="shared" si="44"/>
        <v>58358.400000000001</v>
      </c>
      <c r="BF57" s="274">
        <f t="shared" si="44"/>
        <v>0</v>
      </c>
      <c r="BG57" s="274">
        <f t="shared" si="44"/>
        <v>0</v>
      </c>
      <c r="BH57" s="274">
        <f t="shared" si="44"/>
        <v>0</v>
      </c>
      <c r="BI57" s="274">
        <f t="shared" si="44"/>
        <v>24048</v>
      </c>
      <c r="BJ57" s="274">
        <f t="shared" si="44"/>
        <v>0</v>
      </c>
      <c r="BK57" s="274">
        <f t="shared" si="44"/>
        <v>0</v>
      </c>
      <c r="BL57" s="300">
        <f t="shared" si="44"/>
        <v>0</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-36117.636906581858</v>
      </c>
      <c r="E59" s="253">
        <v>-12194.618411519597</v>
      </c>
      <c r="F59" s="253">
        <v>-2432.4370128439459</v>
      </c>
      <c r="G59" s="253">
        <v>-7320.059235362045</v>
      </c>
      <c r="H59" s="253">
        <v>-4266.731915914861</v>
      </c>
      <c r="I59" s="253">
        <v>-117.45466155579646</v>
      </c>
      <c r="J59" s="253">
        <v>0</v>
      </c>
      <c r="K59" s="253">
        <v>-0.83096724326701654</v>
      </c>
      <c r="L59" s="253">
        <v>-6205.697619926761</v>
      </c>
      <c r="M59" s="253">
        <v>-482.04489923962092</v>
      </c>
      <c r="N59" s="253">
        <v>-54.57616616711352</v>
      </c>
      <c r="O59" s="254">
        <v>-3043.1860168088551</v>
      </c>
      <c r="P59" s="274">
        <f t="shared" si="40"/>
        <v>-34295.76163801262</v>
      </c>
      <c r="Q59" s="253">
        <v>-11745.226379887959</v>
      </c>
      <c r="R59" s="253">
        <v>-2427.8323674279468</v>
      </c>
      <c r="S59" s="253">
        <v>-7024.5640700084696</v>
      </c>
      <c r="T59" s="253">
        <v>-3941.1459915827427</v>
      </c>
      <c r="U59" s="253">
        <v>-510.3753811044665</v>
      </c>
      <c r="V59" s="253">
        <v>0</v>
      </c>
      <c r="W59" s="253">
        <v>7.9533722391701263</v>
      </c>
      <c r="X59" s="253">
        <v>-5424.7137490795312</v>
      </c>
      <c r="Y59" s="253">
        <v>-370.39485309394223</v>
      </c>
      <c r="Z59" s="253">
        <v>-63.110705664912032</v>
      </c>
      <c r="AA59" s="254">
        <v>-2796.3515124018222</v>
      </c>
      <c r="AB59" s="274">
        <f t="shared" si="41"/>
        <v>-47144.434110886476</v>
      </c>
      <c r="AC59" s="253">
        <v>-15275.876628972066</v>
      </c>
      <c r="AD59" s="253">
        <v>-3083.7079603248362</v>
      </c>
      <c r="AE59" s="253">
        <v>-9891.0863677381312</v>
      </c>
      <c r="AF59" s="253">
        <v>-5937.4698827700868</v>
      </c>
      <c r="AG59" s="253">
        <v>-468.57494228318359</v>
      </c>
      <c r="AH59" s="253">
        <v>0</v>
      </c>
      <c r="AI59" s="253">
        <v>-1.8861934407290921</v>
      </c>
      <c r="AJ59" s="253">
        <v>-8128.7293088708975</v>
      </c>
      <c r="AK59" s="253">
        <v>-451.18837563083525</v>
      </c>
      <c r="AL59" s="253">
        <v>-82.528796061136717</v>
      </c>
      <c r="AM59" s="254">
        <v>-3823.3856547945588</v>
      </c>
      <c r="AN59" s="289">
        <f t="shared" si="42"/>
        <v>25187.635500571356</v>
      </c>
      <c r="AO59" s="253">
        <v>56423.799484637049</v>
      </c>
      <c r="AP59" s="253">
        <v>10101.044800164438</v>
      </c>
      <c r="AQ59" s="253">
        <v>-14424.984603479339</v>
      </c>
      <c r="AR59" s="253">
        <v>-7394.4572872549406</v>
      </c>
      <c r="AS59" s="253">
        <v>-211.53136443975782</v>
      </c>
      <c r="AT59" s="253">
        <v>0</v>
      </c>
      <c r="AU59" s="253">
        <v>0.1956746749970785</v>
      </c>
      <c r="AV59" s="253">
        <v>-12001.342929695405</v>
      </c>
      <c r="AW59" s="253">
        <v>-353.5434160531758</v>
      </c>
      <c r="AX59" s="253">
        <v>-32.305976851616613</v>
      </c>
      <c r="AY59" s="254">
        <v>-6919.2388811308874</v>
      </c>
      <c r="AZ59" s="524">
        <v>0</v>
      </c>
      <c r="BA59" s="296">
        <f t="shared" si="43"/>
        <v>-92370.197154909576</v>
      </c>
      <c r="BB59" s="274">
        <f t="shared" si="44"/>
        <v>17208.078064257425</v>
      </c>
      <c r="BC59" s="274">
        <f t="shared" si="44"/>
        <v>2157.0674595677083</v>
      </c>
      <c r="BD59" s="274">
        <f t="shared" si="44"/>
        <v>-38660.694276587987</v>
      </c>
      <c r="BE59" s="274">
        <f t="shared" si="44"/>
        <v>-21539.805077522633</v>
      </c>
      <c r="BF59" s="274">
        <f t="shared" si="44"/>
        <v>-1307.9363493832045</v>
      </c>
      <c r="BG59" s="274">
        <f t="shared" si="44"/>
        <v>0</v>
      </c>
      <c r="BH59" s="274">
        <f t="shared" si="44"/>
        <v>5.431886230171096</v>
      </c>
      <c r="BI59" s="274">
        <f t="shared" si="44"/>
        <v>-31760.483607572594</v>
      </c>
      <c r="BJ59" s="274">
        <f t="shared" si="44"/>
        <v>-1657.1715440175742</v>
      </c>
      <c r="BK59" s="274">
        <f t="shared" si="44"/>
        <v>-232.52164474477888</v>
      </c>
      <c r="BL59" s="300">
        <f t="shared" si="44"/>
        <v>-16582.162065136123</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4">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12184878.520364121</v>
      </c>
      <c r="E63" s="275">
        <f t="shared" ref="E63:BL63" si="45">SUM(E56:E62)</f>
        <v>3463020.5613349997</v>
      </c>
      <c r="F63" s="275">
        <f t="shared" si="45"/>
        <v>684021.45527994598</v>
      </c>
      <c r="G63" s="275">
        <f t="shared" si="45"/>
        <v>2718030.2142980825</v>
      </c>
      <c r="H63" s="275">
        <f t="shared" si="45"/>
        <v>1626617.7138930291</v>
      </c>
      <c r="I63" s="275">
        <f t="shared" si="45"/>
        <v>4986.6788297052017</v>
      </c>
      <c r="J63" s="275">
        <f t="shared" si="45"/>
        <v>72633.161843940907</v>
      </c>
      <c r="K63" s="275">
        <f t="shared" si="45"/>
        <v>35.279713084947595</v>
      </c>
      <c r="L63" s="275">
        <f t="shared" si="45"/>
        <v>2304253.7074393486</v>
      </c>
      <c r="M63" s="275">
        <f>SUM(M56:M62)</f>
        <v>178989.34402772796</v>
      </c>
      <c r="N63" s="275">
        <f t="shared" si="45"/>
        <v>2317.0967318545504</v>
      </c>
      <c r="O63" s="283">
        <f t="shared" si="45"/>
        <v>1129973.3069723989</v>
      </c>
      <c r="P63" s="275">
        <f t="shared" si="45"/>
        <v>13020607.220219931</v>
      </c>
      <c r="Q63" s="275">
        <f t="shared" si="45"/>
        <v>3869104.2261887216</v>
      </c>
      <c r="R63" s="275">
        <f t="shared" si="45"/>
        <v>815472.50456183497</v>
      </c>
      <c r="S63" s="275">
        <f t="shared" si="45"/>
        <v>2957124.3220032919</v>
      </c>
      <c r="T63" s="275">
        <f t="shared" si="45"/>
        <v>1675132.6291812584</v>
      </c>
      <c r="U63" s="275">
        <f t="shared" si="45"/>
        <v>11159.776550007407</v>
      </c>
      <c r="V63" s="275">
        <f t="shared" si="45"/>
        <v>74668.582315903797</v>
      </c>
      <c r="W63" s="275">
        <f t="shared" si="45"/>
        <v>-173.90701098492684</v>
      </c>
      <c r="X63" s="275">
        <f t="shared" si="45"/>
        <v>2283636.7933205292</v>
      </c>
      <c r="Y63" s="275">
        <f>SUM(Y56:Y62)</f>
        <v>155924.78307733798</v>
      </c>
      <c r="Z63" s="275">
        <f t="shared" si="45"/>
        <v>1379.9673714856253</v>
      </c>
      <c r="AA63" s="283">
        <f t="shared" si="45"/>
        <v>1177177.5426605442</v>
      </c>
      <c r="AB63" s="275">
        <f t="shared" si="45"/>
        <v>12809738.295062792</v>
      </c>
      <c r="AC63" s="275">
        <f t="shared" si="45"/>
        <v>3837572.6198782008</v>
      </c>
      <c r="AD63" s="275">
        <f t="shared" si="45"/>
        <v>808414.9531758402</v>
      </c>
      <c r="AE63" s="275">
        <f t="shared" si="45"/>
        <v>2850366.6706849872</v>
      </c>
      <c r="AF63" s="275">
        <f t="shared" si="45"/>
        <v>1695760.9462323254</v>
      </c>
      <c r="AG63" s="275">
        <f t="shared" si="45"/>
        <v>6214.4757587723998</v>
      </c>
      <c r="AH63" s="275">
        <f t="shared" si="45"/>
        <v>51832.806787384739</v>
      </c>
      <c r="AI63" s="275">
        <f t="shared" si="45"/>
        <v>25.015642869529348</v>
      </c>
      <c r="AJ63" s="275">
        <f t="shared" si="45"/>
        <v>2337623.8525293362</v>
      </c>
      <c r="AK63" s="275">
        <f>SUM(AK56:AK62)</f>
        <v>128860.88551102091</v>
      </c>
      <c r="AL63" s="275">
        <f t="shared" si="45"/>
        <v>1094.5382611019988</v>
      </c>
      <c r="AM63" s="283">
        <f t="shared" si="45"/>
        <v>1091971.5306009541</v>
      </c>
      <c r="AN63" s="277">
        <f t="shared" si="45"/>
        <v>12746840.266238602</v>
      </c>
      <c r="AO63" s="275">
        <f t="shared" si="45"/>
        <v>3608595.3292710846</v>
      </c>
      <c r="AP63" s="275">
        <f t="shared" si="45"/>
        <v>649169.26567560318</v>
      </c>
      <c r="AQ63" s="275">
        <f t="shared" si="45"/>
        <v>2948144.331630894</v>
      </c>
      <c r="AR63" s="275">
        <f t="shared" si="45"/>
        <v>1511261.7403868299</v>
      </c>
      <c r="AS63" s="275">
        <f t="shared" si="45"/>
        <v>14312.068388941967</v>
      </c>
      <c r="AT63" s="275">
        <f t="shared" si="45"/>
        <v>65968.714216221444</v>
      </c>
      <c r="AU63" s="275">
        <f t="shared" si="45"/>
        <v>-13.239215555382755</v>
      </c>
      <c r="AV63" s="275">
        <f t="shared" si="45"/>
        <v>2460822.1625525672</v>
      </c>
      <c r="AW63" s="275">
        <f>SUM(AW56:AW62)</f>
        <v>72256.369533398931</v>
      </c>
      <c r="AX63" s="275">
        <f t="shared" si="45"/>
        <v>2185.8004428633581</v>
      </c>
      <c r="AY63" s="283">
        <f t="shared" si="45"/>
        <v>1414137.7233557568</v>
      </c>
      <c r="AZ63" s="299">
        <f t="shared" si="45"/>
        <v>-4032.3009680985338</v>
      </c>
      <c r="BA63" s="297">
        <f t="shared" si="45"/>
        <v>50758032.00091736</v>
      </c>
      <c r="BB63" s="275">
        <f t="shared" si="45"/>
        <v>14778292.736673007</v>
      </c>
      <c r="BC63" s="275">
        <f t="shared" si="45"/>
        <v>2957078.1786932251</v>
      </c>
      <c r="BD63" s="275">
        <f t="shared" si="45"/>
        <v>11473665.538617255</v>
      </c>
      <c r="BE63" s="275">
        <f t="shared" si="45"/>
        <v>6508773.0296934433</v>
      </c>
      <c r="BF63" s="275">
        <f t="shared" si="45"/>
        <v>36672.999527426975</v>
      </c>
      <c r="BG63" s="275">
        <f t="shared" si="45"/>
        <v>265103.26516345085</v>
      </c>
      <c r="BH63" s="275">
        <f t="shared" si="45"/>
        <v>-126.85087058583267</v>
      </c>
      <c r="BI63" s="275">
        <f t="shared" si="45"/>
        <v>9386336.5158417802</v>
      </c>
      <c r="BJ63" s="275">
        <f>SUM(BJ56:BJ62)</f>
        <v>536031.38214948575</v>
      </c>
      <c r="BK63" s="275">
        <f t="shared" si="45"/>
        <v>6977.4028073055333</v>
      </c>
      <c r="BL63" s="299">
        <f t="shared" si="45"/>
        <v>4813260.103589654</v>
      </c>
    </row>
    <row r="64" spans="1:64" ht="24.75" customHeight="1" x14ac:dyDescent="0.25">
      <c r="A64" s="1492" t="s">
        <v>3</v>
      </c>
      <c r="B64" s="124">
        <v>9.1</v>
      </c>
      <c r="C64" s="131" t="s">
        <v>188</v>
      </c>
      <c r="D64" s="273">
        <f>SUM(E64:M64)</f>
        <v>1344322.5111723228</v>
      </c>
      <c r="E64" s="251">
        <v>116501.58565200162</v>
      </c>
      <c r="F64" s="251">
        <v>1752.2117729435729</v>
      </c>
      <c r="G64" s="251">
        <v>95124.290867276883</v>
      </c>
      <c r="H64" s="251">
        <v>36781.879500797899</v>
      </c>
      <c r="I64" s="251">
        <v>57351.182036334343</v>
      </c>
      <c r="J64" s="251">
        <v>251.62494158249365</v>
      </c>
      <c r="K64" s="251">
        <v>34.110640572391787</v>
      </c>
      <c r="L64" s="251">
        <v>4347.057796843128</v>
      </c>
      <c r="M64" s="251">
        <v>1032178.5679639705</v>
      </c>
      <c r="N64" s="301"/>
      <c r="O64" s="1119"/>
      <c r="P64" s="273">
        <f>SUM(Q64:Y64)</f>
        <v>1229177.867273059</v>
      </c>
      <c r="Q64" s="251">
        <v>103027.28586146027</v>
      </c>
      <c r="R64" s="251">
        <v>2537.1164162991763</v>
      </c>
      <c r="S64" s="251">
        <v>128259.23037392243</v>
      </c>
      <c r="T64" s="251">
        <v>39574.105863382109</v>
      </c>
      <c r="U64" s="251">
        <v>35197.507997427951</v>
      </c>
      <c r="V64" s="251">
        <v>18608.204941582491</v>
      </c>
      <c r="W64" s="251">
        <v>34.268198249837184</v>
      </c>
      <c r="X64" s="251">
        <v>2178.5031090309949</v>
      </c>
      <c r="Y64" s="251">
        <v>899761.64451170363</v>
      </c>
      <c r="Z64" s="301"/>
      <c r="AA64" s="1119"/>
      <c r="AB64" s="273">
        <f>SUM(AC64:AK64)</f>
        <v>1045827.356426544</v>
      </c>
      <c r="AC64" s="251">
        <v>75743.818086485218</v>
      </c>
      <c r="AD64" s="251">
        <v>1992.9343513064621</v>
      </c>
      <c r="AE64" s="251">
        <v>141346.98090138711</v>
      </c>
      <c r="AF64" s="251">
        <v>30014.30310055388</v>
      </c>
      <c r="AG64" s="251">
        <v>43155.613114913467</v>
      </c>
      <c r="AH64" s="251">
        <v>251.62494158249365</v>
      </c>
      <c r="AI64" s="251">
        <v>34.672896662431889</v>
      </c>
      <c r="AJ64" s="251">
        <v>3634.5976423194152</v>
      </c>
      <c r="AK64" s="251">
        <v>749652.81139133358</v>
      </c>
      <c r="AL64" s="301"/>
      <c r="AM64" s="1119"/>
      <c r="AN64" s="276">
        <f>SUM(AO64:AW64)</f>
        <v>954170.37993676483</v>
      </c>
      <c r="AO64" s="251">
        <v>56314.671778951299</v>
      </c>
      <c r="AP64" s="251">
        <v>2207.400832093268</v>
      </c>
      <c r="AQ64" s="251">
        <v>100009.05788781845</v>
      </c>
      <c r="AR64" s="251">
        <v>30029.959138647137</v>
      </c>
      <c r="AS64" s="251">
        <v>47847.307500788236</v>
      </c>
      <c r="AT64" s="251">
        <v>0</v>
      </c>
      <c r="AU64" s="251">
        <v>15.472962358074074</v>
      </c>
      <c r="AV64" s="249">
        <v>3145.2382479442481</v>
      </c>
      <c r="AW64" s="251">
        <v>714601.27158816415</v>
      </c>
      <c r="AX64" s="301"/>
      <c r="AY64" s="1119"/>
      <c r="AZ64" s="854">
        <v>-95996.55783975088</v>
      </c>
      <c r="BA64" s="294">
        <f>SUM(BB64:BJ64)+AZ64</f>
        <v>4477501.5569689395</v>
      </c>
      <c r="BB64" s="274">
        <f t="shared" ref="BB64:BJ71" si="46">E64+Q64+AC64+AO64</f>
        <v>351587.36137889844</v>
      </c>
      <c r="BC64" s="274">
        <f t="shared" si="46"/>
        <v>8489.6633726424807</v>
      </c>
      <c r="BD64" s="274">
        <f t="shared" si="46"/>
        <v>464739.56003040483</v>
      </c>
      <c r="BE64" s="274">
        <f t="shared" si="46"/>
        <v>136400.24760338102</v>
      </c>
      <c r="BF64" s="274">
        <f t="shared" si="46"/>
        <v>183551.61064946401</v>
      </c>
      <c r="BG64" s="274">
        <f t="shared" si="46"/>
        <v>19111.454824747478</v>
      </c>
      <c r="BH64" s="274">
        <f t="shared" si="46"/>
        <v>118.52469784273494</v>
      </c>
      <c r="BI64" s="274">
        <f t="shared" si="46"/>
        <v>13305.396796137786</v>
      </c>
      <c r="BJ64" s="274">
        <f t="shared" si="46"/>
        <v>3396194.2954551717</v>
      </c>
      <c r="BK64" s="301"/>
      <c r="BL64" s="302"/>
    </row>
    <row r="65" spans="1:64" x14ac:dyDescent="0.25">
      <c r="A65" s="1493"/>
      <c r="B65" s="126" t="s">
        <v>109</v>
      </c>
      <c r="C65" s="131" t="s">
        <v>189</v>
      </c>
      <c r="D65" s="274">
        <f>SUM(E65:M65)</f>
        <v>331314.16711777484</v>
      </c>
      <c r="E65" s="253">
        <v>11559.429103260769</v>
      </c>
      <c r="F65" s="253">
        <v>390.48972723060564</v>
      </c>
      <c r="G65" s="253">
        <v>154544.93049718317</v>
      </c>
      <c r="H65" s="253">
        <v>6635.4470738086338</v>
      </c>
      <c r="I65" s="253">
        <v>124523.7605906872</v>
      </c>
      <c r="J65" s="253">
        <v>56.075958579995927</v>
      </c>
      <c r="K65" s="253">
        <v>7.6017379511143393</v>
      </c>
      <c r="L65" s="253">
        <v>33350.610086065833</v>
      </c>
      <c r="M65" s="253">
        <v>245.82234300747328</v>
      </c>
      <c r="N65" s="303"/>
      <c r="O65" s="375"/>
      <c r="P65" s="274">
        <f>SUM(Q65:Y65)</f>
        <v>326460.45043939969</v>
      </c>
      <c r="Q65" s="253">
        <v>4146.8642556122086</v>
      </c>
      <c r="R65" s="253">
        <v>391.58275312831188</v>
      </c>
      <c r="S65" s="253">
        <v>136740.66361917209</v>
      </c>
      <c r="T65" s="253">
        <v>514.87511089035615</v>
      </c>
      <c r="U65" s="253">
        <v>159267.71751266526</v>
      </c>
      <c r="V65" s="253">
        <v>56.075958579995927</v>
      </c>
      <c r="W65" s="253">
        <v>7.6368505188066473</v>
      </c>
      <c r="X65" s="253">
        <v>25088.657895417447</v>
      </c>
      <c r="Y65" s="253">
        <v>246.37648341516524</v>
      </c>
      <c r="Z65" s="303"/>
      <c r="AA65" s="375"/>
      <c r="AB65" s="274">
        <f>SUM(AC65:AK65)</f>
        <v>331440.31991681596</v>
      </c>
      <c r="AC65" s="253">
        <v>17977.485880615332</v>
      </c>
      <c r="AD65" s="253">
        <v>394.39027005099507</v>
      </c>
      <c r="AE65" s="253">
        <v>158212.74852911974</v>
      </c>
      <c r="AF65" s="253">
        <v>11093.509613791755</v>
      </c>
      <c r="AG65" s="253">
        <v>122138.15446502391</v>
      </c>
      <c r="AH65" s="253">
        <v>56.075958579995927</v>
      </c>
      <c r="AI65" s="253">
        <v>7.7270397157889779</v>
      </c>
      <c r="AJ65" s="253">
        <v>21312.42832635637</v>
      </c>
      <c r="AK65" s="253">
        <v>247.79983356213123</v>
      </c>
      <c r="AL65" s="303"/>
      <c r="AM65" s="375"/>
      <c r="AN65" s="289">
        <f>SUM(AO65:AW65)</f>
        <v>299559.97686240246</v>
      </c>
      <c r="AO65" s="253">
        <v>1136.7386186869026</v>
      </c>
      <c r="AP65" s="253">
        <v>107.340682128737</v>
      </c>
      <c r="AQ65" s="253">
        <v>119622.90025389049</v>
      </c>
      <c r="AR65" s="253">
        <v>57027.915109847228</v>
      </c>
      <c r="AS65" s="253">
        <v>104572.53177669266</v>
      </c>
      <c r="AT65" s="253">
        <v>0</v>
      </c>
      <c r="AU65" s="253">
        <v>3.4482320824175563</v>
      </c>
      <c r="AV65" s="253">
        <v>14660.802792899078</v>
      </c>
      <c r="AW65" s="253">
        <v>2428.2993961749476</v>
      </c>
      <c r="AX65" s="303"/>
      <c r="AY65" s="375"/>
      <c r="AZ65" s="524">
        <v>7056.6215929989903</v>
      </c>
      <c r="BA65" s="296">
        <f>SUM(BB65:BJ65)+AZ65</f>
        <v>1295831.5359293919</v>
      </c>
      <c r="BB65" s="274">
        <f t="shared" si="46"/>
        <v>34820.517858175212</v>
      </c>
      <c r="BC65" s="274">
        <f t="shared" si="46"/>
        <v>1283.8034325386495</v>
      </c>
      <c r="BD65" s="274">
        <f t="shared" si="46"/>
        <v>569121.24289936549</v>
      </c>
      <c r="BE65" s="274">
        <f t="shared" si="46"/>
        <v>75271.746908337969</v>
      </c>
      <c r="BF65" s="274">
        <f t="shared" si="46"/>
        <v>510502.16434506903</v>
      </c>
      <c r="BG65" s="274">
        <f t="shared" si="46"/>
        <v>168.22787573998778</v>
      </c>
      <c r="BH65" s="274">
        <f t="shared" si="46"/>
        <v>26.413860268127522</v>
      </c>
      <c r="BI65" s="274">
        <f t="shared" si="46"/>
        <v>94412.499100738729</v>
      </c>
      <c r="BJ65" s="274">
        <f t="shared" si="46"/>
        <v>3168.2980561597174</v>
      </c>
      <c r="BK65" s="303"/>
      <c r="BL65" s="304"/>
    </row>
    <row r="66" spans="1:64" x14ac:dyDescent="0.25">
      <c r="A66" s="1493"/>
      <c r="B66" s="126" t="s">
        <v>1324</v>
      </c>
      <c r="C66" s="131" t="s">
        <v>1325</v>
      </c>
      <c r="D66" s="274">
        <f>SUM(E66:M66)</f>
        <v>552604.90364717692</v>
      </c>
      <c r="E66" s="253">
        <v>74990.677009915627</v>
      </c>
      <c r="F66" s="253">
        <v>412.90216733191022</v>
      </c>
      <c r="G66" s="253">
        <v>307187.32549266488</v>
      </c>
      <c r="H66" s="253">
        <v>9892.84223652318</v>
      </c>
      <c r="I66" s="253">
        <v>105864.15310862755</v>
      </c>
      <c r="J66" s="253">
        <v>53811.814478748791</v>
      </c>
      <c r="K66" s="253">
        <v>8.0380451945941385</v>
      </c>
      <c r="L66" s="253">
        <v>177.21961413016308</v>
      </c>
      <c r="M66" s="253">
        <v>259.93149404018072</v>
      </c>
      <c r="N66" s="303"/>
      <c r="O66" s="375"/>
      <c r="P66" s="274">
        <f>SUM(Q66:Y66)</f>
        <v>461166.39931154868</v>
      </c>
      <c r="Q66" s="253">
        <v>57485.976526501639</v>
      </c>
      <c r="R66" s="253">
        <v>414.05792824094505</v>
      </c>
      <c r="S66" s="253">
        <v>323680.85614662571</v>
      </c>
      <c r="T66" s="253">
        <v>544.42673998012197</v>
      </c>
      <c r="U66" s="253">
        <v>66815.975770518446</v>
      </c>
      <c r="V66" s="253">
        <v>11778.894478748787</v>
      </c>
      <c r="W66" s="253">
        <v>8.0751730734849971</v>
      </c>
      <c r="X66" s="253">
        <v>177.61910812254649</v>
      </c>
      <c r="Y66" s="253">
        <v>260.51743973704941</v>
      </c>
      <c r="Z66" s="303"/>
      <c r="AA66" s="375"/>
      <c r="AB66" s="274">
        <f>SUM(AC66:AK66)</f>
        <v>568959.31317970343</v>
      </c>
      <c r="AC66" s="253">
        <v>59979.714619608851</v>
      </c>
      <c r="AD66" s="253">
        <v>417.02658462639801</v>
      </c>
      <c r="AE66" s="253">
        <v>387005.36706042156</v>
      </c>
      <c r="AF66" s="253">
        <v>14967.941966625222</v>
      </c>
      <c r="AG66" s="253">
        <v>106081.13020918707</v>
      </c>
      <c r="AH66" s="253">
        <v>59.294478748786922</v>
      </c>
      <c r="AI66" s="253">
        <v>8.1705387446078568</v>
      </c>
      <c r="AJ66" s="253">
        <v>178.64523764654078</v>
      </c>
      <c r="AK66" s="253">
        <v>262.0224840943556</v>
      </c>
      <c r="AL66" s="303"/>
      <c r="AM66" s="375"/>
      <c r="AN66" s="289">
        <f>SUM(AO66:AW66)</f>
        <v>565861.87635432754</v>
      </c>
      <c r="AO66" s="253">
        <v>77691.31255322737</v>
      </c>
      <c r="AP66" s="253">
        <v>113.50157815462082</v>
      </c>
      <c r="AQ66" s="253">
        <v>369257.12479319004</v>
      </c>
      <c r="AR66" s="253">
        <v>21505.562444716033</v>
      </c>
      <c r="AS66" s="253">
        <v>97193.9536679257</v>
      </c>
      <c r="AT66" s="253">
        <v>0</v>
      </c>
      <c r="AU66" s="253">
        <v>3.6461458548250452</v>
      </c>
      <c r="AV66" s="253">
        <v>39.232334511706412</v>
      </c>
      <c r="AW66" s="253">
        <v>57.542836747302921</v>
      </c>
      <c r="AX66" s="303"/>
      <c r="AY66" s="375"/>
      <c r="AZ66" s="524">
        <v>190472.08140943185</v>
      </c>
      <c r="BA66" s="296">
        <f>SUM(BB66:BJ66)+AZ66</f>
        <v>2339064.5739021888</v>
      </c>
      <c r="BB66" s="274">
        <f t="shared" si="46"/>
        <v>270147.68070925347</v>
      </c>
      <c r="BC66" s="274">
        <f t="shared" si="46"/>
        <v>1357.488258353874</v>
      </c>
      <c r="BD66" s="274">
        <f t="shared" si="46"/>
        <v>1387130.6734929022</v>
      </c>
      <c r="BE66" s="274">
        <f t="shared" si="46"/>
        <v>46910.773387844558</v>
      </c>
      <c r="BF66" s="274">
        <f t="shared" si="46"/>
        <v>375955.21275625878</v>
      </c>
      <c r="BG66" s="274">
        <f t="shared" si="46"/>
        <v>65650.003436246378</v>
      </c>
      <c r="BH66" s="274">
        <f t="shared" si="46"/>
        <v>27.929902867512041</v>
      </c>
      <c r="BI66" s="274">
        <f t="shared" si="46"/>
        <v>572.71629441095672</v>
      </c>
      <c r="BJ66" s="274">
        <f t="shared" si="46"/>
        <v>840.01425461888869</v>
      </c>
      <c r="BK66" s="303"/>
      <c r="BL66" s="304"/>
    </row>
    <row r="67" spans="1:64" x14ac:dyDescent="0.25">
      <c r="A67" s="1493"/>
      <c r="B67" s="126" t="s">
        <v>110</v>
      </c>
      <c r="C67" s="131" t="s">
        <v>190</v>
      </c>
      <c r="D67" s="274">
        <f>SUM(E67:M67)</f>
        <v>561235.8156023703</v>
      </c>
      <c r="E67" s="253">
        <v>232114.10591624581</v>
      </c>
      <c r="F67" s="253">
        <v>18032.432161315908</v>
      </c>
      <c r="G67" s="253">
        <v>181010.2444323659</v>
      </c>
      <c r="H67" s="253">
        <v>34304.526524202076</v>
      </c>
      <c r="I67" s="253">
        <v>11253.042310926372</v>
      </c>
      <c r="J67" s="253">
        <v>205.67031075065154</v>
      </c>
      <c r="K67" s="253">
        <v>964.44239898277465</v>
      </c>
      <c r="L67" s="253">
        <v>4067.3221030985978</v>
      </c>
      <c r="M67" s="253">
        <v>79284.029444482134</v>
      </c>
      <c r="N67" s="303"/>
      <c r="O67" s="375"/>
      <c r="P67" s="274">
        <f>SUM(Q67:Y67)</f>
        <v>506175.99584765674</v>
      </c>
      <c r="Q67" s="253">
        <v>236966.94497102915</v>
      </c>
      <c r="R67" s="253">
        <v>18552.537263887298</v>
      </c>
      <c r="S67" s="253">
        <v>108942.93354879419</v>
      </c>
      <c r="T67" s="253">
        <v>25465.410625698914</v>
      </c>
      <c r="U67" s="253">
        <v>6439.6787738679686</v>
      </c>
      <c r="V67" s="253">
        <v>20653.950310750653</v>
      </c>
      <c r="W67" s="253">
        <v>1182.542873364762</v>
      </c>
      <c r="X67" s="253">
        <v>1074.9780031474309</v>
      </c>
      <c r="Y67" s="253">
        <v>86897.019477116424</v>
      </c>
      <c r="Z67" s="303"/>
      <c r="AA67" s="375"/>
      <c r="AB67" s="274">
        <f>SUM(AC67:AK67)</f>
        <v>505666.48277800088</v>
      </c>
      <c r="AC67" s="253">
        <v>223528.1767876166</v>
      </c>
      <c r="AD67" s="253">
        <v>27724.2418029746</v>
      </c>
      <c r="AE67" s="253">
        <v>152969.09246258216</v>
      </c>
      <c r="AF67" s="253">
        <v>24714.627879418633</v>
      </c>
      <c r="AG67" s="253">
        <v>6043.5201774549732</v>
      </c>
      <c r="AH67" s="253">
        <v>310.26031075065157</v>
      </c>
      <c r="AI67" s="253">
        <v>1248.7395776978854</v>
      </c>
      <c r="AJ67" s="253">
        <v>2107.7121307235057</v>
      </c>
      <c r="AK67" s="253">
        <v>67020.111648781953</v>
      </c>
      <c r="AL67" s="303"/>
      <c r="AM67" s="375"/>
      <c r="AN67" s="289">
        <f>SUM(AO67:AW67)</f>
        <v>505659.1750812867</v>
      </c>
      <c r="AO67" s="253">
        <v>238521.08761728602</v>
      </c>
      <c r="AP67" s="253">
        <v>24420.573767266982</v>
      </c>
      <c r="AQ67" s="253">
        <v>143144.31715778189</v>
      </c>
      <c r="AR67" s="253">
        <v>31976.826216807269</v>
      </c>
      <c r="AS67" s="253">
        <v>7046.4779165749351</v>
      </c>
      <c r="AT67" s="253">
        <v>2729.85</v>
      </c>
      <c r="AU67" s="253">
        <v>872.34299211988446</v>
      </c>
      <c r="AV67" s="253">
        <v>2155.8257727956443</v>
      </c>
      <c r="AW67" s="253">
        <v>54791.873640654136</v>
      </c>
      <c r="AX67" s="303"/>
      <c r="AY67" s="375"/>
      <c r="AZ67" s="524">
        <v>165804.62815850665</v>
      </c>
      <c r="BA67" s="296">
        <f>SUM(BB67:BJ67)+AZ67</f>
        <v>2244542.0974678216</v>
      </c>
      <c r="BB67" s="274">
        <f t="shared" si="46"/>
        <v>931130.31529217761</v>
      </c>
      <c r="BC67" s="274">
        <f t="shared" si="46"/>
        <v>88729.784995444788</v>
      </c>
      <c r="BD67" s="274">
        <f t="shared" si="46"/>
        <v>586066.5876015242</v>
      </c>
      <c r="BE67" s="274">
        <f t="shared" si="46"/>
        <v>116461.39124612689</v>
      </c>
      <c r="BF67" s="274">
        <f t="shared" si="46"/>
        <v>30782.719178824249</v>
      </c>
      <c r="BG67" s="274">
        <f t="shared" si="46"/>
        <v>23899.730932251954</v>
      </c>
      <c r="BH67" s="274">
        <f t="shared" si="46"/>
        <v>4268.0678421653065</v>
      </c>
      <c r="BI67" s="274">
        <f t="shared" si="46"/>
        <v>9405.8380097651789</v>
      </c>
      <c r="BJ67" s="274">
        <f t="shared" si="46"/>
        <v>287993.03421103465</v>
      </c>
      <c r="BK67" s="303"/>
      <c r="BL67" s="304"/>
    </row>
    <row r="68" spans="1:64" x14ac:dyDescent="0.25">
      <c r="A68" s="1493"/>
      <c r="B68" s="126" t="s">
        <v>111</v>
      </c>
      <c r="C68" s="131" t="s">
        <v>163</v>
      </c>
      <c r="D68" s="274">
        <f>SUM(E68:O68)</f>
        <v>3361374.4428853481</v>
      </c>
      <c r="E68" s="253">
        <v>1694043.9022924232</v>
      </c>
      <c r="F68" s="253">
        <v>130150.59412791581</v>
      </c>
      <c r="G68" s="253">
        <v>727837.35328975413</v>
      </c>
      <c r="H68" s="253">
        <v>180907.76379562219</v>
      </c>
      <c r="I68" s="253">
        <v>130245.29043455172</v>
      </c>
      <c r="J68" s="253">
        <v>6839.2017460901634</v>
      </c>
      <c r="K68" s="253">
        <v>8644.5672853450778</v>
      </c>
      <c r="L68" s="253">
        <v>111356.37901705738</v>
      </c>
      <c r="M68" s="253">
        <v>22724.993080514258</v>
      </c>
      <c r="N68" s="253">
        <v>232908.71041920636</v>
      </c>
      <c r="O68" s="254">
        <v>115715.6873968677</v>
      </c>
      <c r="P68" s="274">
        <f>SUM(Q68:AA68)</f>
        <v>3237138.8038091925</v>
      </c>
      <c r="Q68" s="253">
        <v>1587459.5956635843</v>
      </c>
      <c r="R68" s="253">
        <v>129230.92007074422</v>
      </c>
      <c r="S68" s="253">
        <v>776061.47703289392</v>
      </c>
      <c r="T68" s="253">
        <v>143389.19668957577</v>
      </c>
      <c r="U68" s="253">
        <v>204488.97319690546</v>
      </c>
      <c r="V68" s="253">
        <v>6644.6493383849238</v>
      </c>
      <c r="W68" s="253">
        <v>12778.337585115685</v>
      </c>
      <c r="X68" s="253">
        <v>108593.86332232493</v>
      </c>
      <c r="Y68" s="253">
        <v>18686.874412178615</v>
      </c>
      <c r="Z68" s="253">
        <v>130772.87340356543</v>
      </c>
      <c r="AA68" s="254">
        <v>119032.04309391884</v>
      </c>
      <c r="AB68" s="274">
        <f>SUM(AC68:AM68)</f>
        <v>3670820.5805793707</v>
      </c>
      <c r="AC68" s="253">
        <v>1807643.0892288836</v>
      </c>
      <c r="AD68" s="253">
        <v>150127.22092625531</v>
      </c>
      <c r="AE68" s="253">
        <v>746818.84697889257</v>
      </c>
      <c r="AF68" s="253">
        <v>161461.49374540441</v>
      </c>
      <c r="AG68" s="253">
        <v>292764.18420743861</v>
      </c>
      <c r="AH68" s="253">
        <v>8027.3530821768854</v>
      </c>
      <c r="AI68" s="253">
        <v>7639.9551592661692</v>
      </c>
      <c r="AJ68" s="253">
        <v>137657.92054239867</v>
      </c>
      <c r="AK68" s="253">
        <v>21797.532765640964</v>
      </c>
      <c r="AL68" s="253">
        <v>192793.53537389959</v>
      </c>
      <c r="AM68" s="254">
        <v>144089.44856911484</v>
      </c>
      <c r="AN68" s="289">
        <f>SUM(AO68:AY68)</f>
        <v>3106705.5135688395</v>
      </c>
      <c r="AO68" s="253">
        <v>1627625.9114979038</v>
      </c>
      <c r="AP68" s="253">
        <v>140642.89775906608</v>
      </c>
      <c r="AQ68" s="253">
        <v>811896.06101675006</v>
      </c>
      <c r="AR68" s="253">
        <v>126631.58318876759</v>
      </c>
      <c r="AS68" s="253">
        <v>54306.626169079391</v>
      </c>
      <c r="AT68" s="253">
        <v>4809.0675682057845</v>
      </c>
      <c r="AU68" s="253">
        <v>5765.1685524816294</v>
      </c>
      <c r="AV68" s="253">
        <v>61021.162848153064</v>
      </c>
      <c r="AW68" s="253">
        <v>9210.1115596917316</v>
      </c>
      <c r="AX68" s="253">
        <v>110644.61708347652</v>
      </c>
      <c r="AY68" s="254">
        <v>154152.30632526401</v>
      </c>
      <c r="AZ68" s="524">
        <v>181907.17224216106</v>
      </c>
      <c r="BA68" s="296">
        <f>SUM(BB68:BL68)+AZ68</f>
        <v>13557946.513084911</v>
      </c>
      <c r="BB68" s="274">
        <f t="shared" si="46"/>
        <v>6716772.4986827951</v>
      </c>
      <c r="BC68" s="274">
        <f t="shared" si="46"/>
        <v>550151.63288398145</v>
      </c>
      <c r="BD68" s="274">
        <f t="shared" si="46"/>
        <v>3062613.7383182906</v>
      </c>
      <c r="BE68" s="274">
        <f t="shared" si="46"/>
        <v>612390.03741936991</v>
      </c>
      <c r="BF68" s="274">
        <f t="shared" si="46"/>
        <v>681805.07400797517</v>
      </c>
      <c r="BG68" s="274">
        <f t="shared" si="46"/>
        <v>26320.271734857757</v>
      </c>
      <c r="BH68" s="274">
        <f t="shared" si="46"/>
        <v>34828.028582208564</v>
      </c>
      <c r="BI68" s="274">
        <f t="shared" si="46"/>
        <v>418629.32572993403</v>
      </c>
      <c r="BJ68" s="274">
        <f t="shared" si="46"/>
        <v>72419.511818025567</v>
      </c>
      <c r="BK68" s="274">
        <f t="shared" ref="BK68:BL71" si="47">N68+Z68+AL68+AX68</f>
        <v>667119.73628014792</v>
      </c>
      <c r="BL68" s="300">
        <f t="shared" si="47"/>
        <v>532989.48538516543</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-30867.222478017065</v>
      </c>
      <c r="E70" s="253">
        <v>-11340.161453837953</v>
      </c>
      <c r="F70" s="253">
        <v>-869.40724307594064</v>
      </c>
      <c r="G70" s="253">
        <v>-8574.8258148481964</v>
      </c>
      <c r="H70" s="253">
        <v>-1335.9022515095371</v>
      </c>
      <c r="I70" s="253">
        <v>-1168.8770594692076</v>
      </c>
      <c r="J70" s="253">
        <v>-194.41037415943103</v>
      </c>
      <c r="K70" s="253">
        <v>-25.325190385578061</v>
      </c>
      <c r="L70" s="253">
        <v>-748.25761876821434</v>
      </c>
      <c r="M70" s="253">
        <v>-5435.648405591036</v>
      </c>
      <c r="N70" s="253">
        <v>-433.66382150720847</v>
      </c>
      <c r="O70" s="254">
        <v>-740.74324486476189</v>
      </c>
      <c r="P70" s="274">
        <f>SUM(Q70:AA70)</f>
        <v>-347457.70082312304</v>
      </c>
      <c r="Q70" s="253">
        <v>-121232.20531127708</v>
      </c>
      <c r="R70" s="253">
        <v>-9294.4141775002936</v>
      </c>
      <c r="S70" s="253">
        <v>-91547.525986073975</v>
      </c>
      <c r="T70" s="253">
        <v>-14262.510834115315</v>
      </c>
      <c r="U70" s="253">
        <v>-25196.00004588153</v>
      </c>
      <c r="V70" s="253">
        <v>-2101.4762091824464</v>
      </c>
      <c r="W70" s="253">
        <v>-545.90300403940216</v>
      </c>
      <c r="X70" s="253">
        <v>-7988.6326880068118</v>
      </c>
      <c r="Y70" s="253">
        <v>-58032.684792305205</v>
      </c>
      <c r="Z70" s="253">
        <v>-9347.9408959866159</v>
      </c>
      <c r="AA70" s="254">
        <v>-7908.4068787543147</v>
      </c>
      <c r="AB70" s="274">
        <f>SUM(AC70:AM70)</f>
        <v>-1908016.045097267</v>
      </c>
      <c r="AC70" s="253">
        <v>-658675.90941999713</v>
      </c>
      <c r="AD70" s="253">
        <v>-50498.188127257039</v>
      </c>
      <c r="AE70" s="253">
        <v>-501288.29004594951</v>
      </c>
      <c r="AF70" s="253">
        <v>-78097.464576848113</v>
      </c>
      <c r="AG70" s="253">
        <v>-146003.57763936653</v>
      </c>
      <c r="AH70" s="253">
        <v>-11302.429262082209</v>
      </c>
      <c r="AI70" s="253">
        <v>-3163.3509878032578</v>
      </c>
      <c r="AJ70" s="253">
        <v>-43743.487077796999</v>
      </c>
      <c r="AK70" s="253">
        <v>-317770.52424918103</v>
      </c>
      <c r="AL70" s="253">
        <v>-54168.630413162864</v>
      </c>
      <c r="AM70" s="254">
        <v>-43304.193297822501</v>
      </c>
      <c r="AN70" s="289">
        <f>SUM(AO70:AY70)</f>
        <v>7013956.7913776068</v>
      </c>
      <c r="AO70" s="253">
        <v>5362119.9550663009</v>
      </c>
      <c r="AP70" s="253">
        <v>411093.43514672108</v>
      </c>
      <c r="AQ70" s="253">
        <v>591264.88640253106</v>
      </c>
      <c r="AR70" s="253">
        <v>92115.234762661537</v>
      </c>
      <c r="AS70" s="253">
        <v>57360.083095748909</v>
      </c>
      <c r="AT70" s="253">
        <v>0</v>
      </c>
      <c r="AU70" s="253">
        <v>1242.7782829377081</v>
      </c>
      <c r="AV70" s="253">
        <v>51595.037090400539</v>
      </c>
      <c r="AW70" s="253">
        <v>374807.38459907495</v>
      </c>
      <c r="AX70" s="253">
        <v>21281.102777882686</v>
      </c>
      <c r="AY70" s="254">
        <v>51076.894153348978</v>
      </c>
      <c r="AZ70" s="524">
        <v>-1105949.072308637</v>
      </c>
      <c r="BA70" s="296">
        <f>SUM(BB70:BL70)+AZ70</f>
        <v>3621666.7506705653</v>
      </c>
      <c r="BB70" s="274">
        <f t="shared" si="46"/>
        <v>4570871.6788811889</v>
      </c>
      <c r="BC70" s="274">
        <f t="shared" si="46"/>
        <v>350431.42559888778</v>
      </c>
      <c r="BD70" s="274">
        <f t="shared" si="46"/>
        <v>-10145.755444340641</v>
      </c>
      <c r="BE70" s="274">
        <f t="shared" si="46"/>
        <v>-1580.6428998114279</v>
      </c>
      <c r="BF70" s="274">
        <f t="shared" si="46"/>
        <v>-115008.37164896837</v>
      </c>
      <c r="BG70" s="274">
        <f t="shared" si="46"/>
        <v>-13598.315845424086</v>
      </c>
      <c r="BH70" s="274">
        <f t="shared" si="46"/>
        <v>-2491.8008992905297</v>
      </c>
      <c r="BI70" s="274">
        <f t="shared" si="46"/>
        <v>-885.34029417148849</v>
      </c>
      <c r="BJ70" s="274">
        <f t="shared" si="46"/>
        <v>-6431.4728480023332</v>
      </c>
      <c r="BK70" s="274">
        <f t="shared" si="47"/>
        <v>-42669.132352774002</v>
      </c>
      <c r="BL70" s="300">
        <f t="shared" si="47"/>
        <v>-876.44926809259778</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6119984.6179469749</v>
      </c>
      <c r="E72" s="275">
        <f t="shared" ref="E72:BG72" si="48">SUM(E64:E71)</f>
        <v>2117869.5385200088</v>
      </c>
      <c r="F72" s="275">
        <f t="shared" si="48"/>
        <v>149869.22271366185</v>
      </c>
      <c r="G72" s="275">
        <f t="shared" si="48"/>
        <v>1457129.3187643965</v>
      </c>
      <c r="H72" s="275">
        <f t="shared" si="48"/>
        <v>267186.55687944446</v>
      </c>
      <c r="I72" s="275">
        <f t="shared" si="48"/>
        <v>428068.55142165796</v>
      </c>
      <c r="J72" s="275">
        <f t="shared" si="48"/>
        <v>60969.977061592668</v>
      </c>
      <c r="K72" s="275">
        <f t="shared" si="48"/>
        <v>9633.4349176603755</v>
      </c>
      <c r="L72" s="275">
        <f t="shared" si="48"/>
        <v>152550.33099842686</v>
      </c>
      <c r="M72" s="275">
        <f>SUM(M64:M71)</f>
        <v>1129257.6959204234</v>
      </c>
      <c r="N72" s="275">
        <f>SUM(N68:N71)</f>
        <v>232475.04659769914</v>
      </c>
      <c r="O72" s="275">
        <f>SUM(O68:O71)</f>
        <v>114974.94415200294</v>
      </c>
      <c r="P72" s="277">
        <f>SUM(P64:P71)</f>
        <v>5412661.8158577345</v>
      </c>
      <c r="Q72" s="275">
        <f t="shared" si="48"/>
        <v>1867854.4619669104</v>
      </c>
      <c r="R72" s="275">
        <f t="shared" si="48"/>
        <v>141831.80025479966</v>
      </c>
      <c r="S72" s="275">
        <f t="shared" si="48"/>
        <v>1382137.6347353342</v>
      </c>
      <c r="T72" s="275">
        <f t="shared" si="48"/>
        <v>195225.50419541192</v>
      </c>
      <c r="U72" s="275">
        <f t="shared" si="48"/>
        <v>447013.85320550355</v>
      </c>
      <c r="V72" s="275">
        <f t="shared" si="48"/>
        <v>55640.298818864409</v>
      </c>
      <c r="W72" s="275">
        <f t="shared" si="48"/>
        <v>13464.957676283173</v>
      </c>
      <c r="X72" s="275">
        <f t="shared" si="48"/>
        <v>129124.98875003656</v>
      </c>
      <c r="Y72" s="275">
        <f>SUM(Y64:Y71)</f>
        <v>947819.7475318457</v>
      </c>
      <c r="Z72" s="275">
        <f>SUM(Z68:Z71)</f>
        <v>121424.93250757882</v>
      </c>
      <c r="AA72" s="283">
        <f>SUM(AA68:AA71)</f>
        <v>111123.63621516453</v>
      </c>
      <c r="AB72" s="277">
        <f t="shared" si="48"/>
        <v>4214698.0077831671</v>
      </c>
      <c r="AC72" s="275">
        <f t="shared" si="48"/>
        <v>1526196.3751832126</v>
      </c>
      <c r="AD72" s="275">
        <f t="shared" si="48"/>
        <v>130157.62580795671</v>
      </c>
      <c r="AE72" s="275">
        <f t="shared" si="48"/>
        <v>1085064.7458864534</v>
      </c>
      <c r="AF72" s="275">
        <f t="shared" si="48"/>
        <v>164154.41172894579</v>
      </c>
      <c r="AG72" s="275">
        <f t="shared" si="48"/>
        <v>424179.02453465154</v>
      </c>
      <c r="AH72" s="275">
        <f t="shared" si="48"/>
        <v>-2597.8204902433954</v>
      </c>
      <c r="AI72" s="275">
        <f t="shared" si="48"/>
        <v>5775.914224283626</v>
      </c>
      <c r="AJ72" s="275">
        <f t="shared" si="48"/>
        <v>121147.81680164751</v>
      </c>
      <c r="AK72" s="275">
        <f>SUM(AK64:AK71)</f>
        <v>521209.75387423194</v>
      </c>
      <c r="AL72" s="275">
        <f>SUM(AL68:AL71)</f>
        <v>138624.90496073672</v>
      </c>
      <c r="AM72" s="275">
        <f>SUM(AM68:AM71)</f>
        <v>100785.25527129235</v>
      </c>
      <c r="AN72" s="277">
        <f t="shared" si="48"/>
        <v>12445913.713181227</v>
      </c>
      <c r="AO72" s="275">
        <f t="shared" si="48"/>
        <v>7363409.677132356</v>
      </c>
      <c r="AP72" s="275">
        <f t="shared" si="48"/>
        <v>578585.14976543072</v>
      </c>
      <c r="AQ72" s="275">
        <f t="shared" si="48"/>
        <v>2135194.3475119621</v>
      </c>
      <c r="AR72" s="275">
        <f t="shared" si="48"/>
        <v>359287.0808614468</v>
      </c>
      <c r="AS72" s="275">
        <f t="shared" si="48"/>
        <v>368326.98012680985</v>
      </c>
      <c r="AT72" s="275">
        <f t="shared" si="48"/>
        <v>7538.9175682057848</v>
      </c>
      <c r="AU72" s="275">
        <f t="shared" si="48"/>
        <v>7902.8571678345388</v>
      </c>
      <c r="AV72" s="275">
        <f t="shared" si="48"/>
        <v>132617.29908670427</v>
      </c>
      <c r="AW72" s="275">
        <f>SUM(AW64:AW71)</f>
        <v>1155896.4836205072</v>
      </c>
      <c r="AX72" s="275">
        <f>SUM(AX68:AX71)</f>
        <v>131925.71986135922</v>
      </c>
      <c r="AY72" s="283">
        <f>SUM(AY68:AY71)</f>
        <v>205229.200478613</v>
      </c>
      <c r="AZ72" s="299">
        <f>SUM(AZ64:AZ71)</f>
        <v>-656705.12674528931</v>
      </c>
      <c r="BA72" s="297">
        <f t="shared" si="48"/>
        <v>27536553.028023817</v>
      </c>
      <c r="BB72" s="275">
        <f t="shared" si="48"/>
        <v>12875330.052802488</v>
      </c>
      <c r="BC72" s="275">
        <f>SUM(BC64:BC71)</f>
        <v>1000443.798541849</v>
      </c>
      <c r="BD72" s="275">
        <f t="shared" si="48"/>
        <v>6059526.0468981471</v>
      </c>
      <c r="BE72" s="275">
        <f t="shared" si="48"/>
        <v>985853.55366524903</v>
      </c>
      <c r="BF72" s="275">
        <f t="shared" si="48"/>
        <v>1667588.4092886229</v>
      </c>
      <c r="BG72" s="275">
        <f t="shared" si="48"/>
        <v>121551.37295841948</v>
      </c>
      <c r="BH72" s="275">
        <f>SUM(BH64:BH71)</f>
        <v>36777.163986061714</v>
      </c>
      <c r="BI72" s="275">
        <f>SUM(BI64:BI71)</f>
        <v>535440.43563681527</v>
      </c>
      <c r="BJ72" s="275">
        <f>SUM(BJ64:BJ71)</f>
        <v>3754183.6809470085</v>
      </c>
      <c r="BK72" s="275">
        <f>SUM(BK68:BK71)</f>
        <v>624450.60392737389</v>
      </c>
      <c r="BL72" s="299">
        <f>SUM(BL68:BL71)</f>
        <v>532113.0361170728</v>
      </c>
    </row>
    <row r="73" spans="1:64" ht="14.85" customHeight="1" x14ac:dyDescent="0.25">
      <c r="A73" s="1502" t="s">
        <v>6</v>
      </c>
      <c r="B73" s="126" t="s">
        <v>120</v>
      </c>
      <c r="C73" s="131" t="s">
        <v>191</v>
      </c>
      <c r="D73" s="273">
        <f>SUM(E73:O73)</f>
        <v>493665.95891271665</v>
      </c>
      <c r="E73" s="251">
        <v>290465.9040209651</v>
      </c>
      <c r="F73" s="251">
        <v>46763.551868936767</v>
      </c>
      <c r="G73" s="251">
        <v>57977.873650492635</v>
      </c>
      <c r="H73" s="251">
        <v>26428.957375801598</v>
      </c>
      <c r="I73" s="251">
        <v>21707.411756413298</v>
      </c>
      <c r="J73" s="251">
        <v>0</v>
      </c>
      <c r="K73" s="251">
        <v>701.17135595633772</v>
      </c>
      <c r="L73" s="251">
        <v>19324.512922824295</v>
      </c>
      <c r="M73" s="251">
        <v>3453.4007757259701</v>
      </c>
      <c r="N73" s="251">
        <v>14929.578080391862</v>
      </c>
      <c r="O73" s="252">
        <v>11913.597105208868</v>
      </c>
      <c r="P73" s="273">
        <f>SUM(Q73:AA73)</f>
        <v>517398.01432799228</v>
      </c>
      <c r="Q73" s="251">
        <v>295715.78179612546</v>
      </c>
      <c r="R73" s="251">
        <v>43415.110060308456</v>
      </c>
      <c r="S73" s="251">
        <v>57930.070963681559</v>
      </c>
      <c r="T73" s="251">
        <v>24224.974288693433</v>
      </c>
      <c r="U73" s="251">
        <v>51156.02369287231</v>
      </c>
      <c r="V73" s="251">
        <v>0</v>
      </c>
      <c r="W73" s="251">
        <v>76.59592551634023</v>
      </c>
      <c r="X73" s="251">
        <v>17947.995217117877</v>
      </c>
      <c r="Y73" s="251">
        <v>3481.0598075895114</v>
      </c>
      <c r="Z73" s="251">
        <v>12647.60387022225</v>
      </c>
      <c r="AA73" s="252">
        <v>10802.798705865061</v>
      </c>
      <c r="AB73" s="273">
        <f>SUM(AC73:AM73)</f>
        <v>523508.53812818445</v>
      </c>
      <c r="AC73" s="251">
        <v>310545.41771891125</v>
      </c>
      <c r="AD73" s="251">
        <v>46328.673957010891</v>
      </c>
      <c r="AE73" s="251">
        <v>54995.573417295229</v>
      </c>
      <c r="AF73" s="251">
        <v>25274.587499347836</v>
      </c>
      <c r="AG73" s="251">
        <v>38971.709331012084</v>
      </c>
      <c r="AH73" s="251">
        <v>0</v>
      </c>
      <c r="AI73" s="251">
        <v>870.80728955196798</v>
      </c>
      <c r="AJ73" s="251">
        <v>19716.81711909049</v>
      </c>
      <c r="AK73" s="251">
        <v>3363.3029111387059</v>
      </c>
      <c r="AL73" s="251">
        <v>12227.297209870099</v>
      </c>
      <c r="AM73" s="252">
        <v>11214.351674955869</v>
      </c>
      <c r="AN73" s="276">
        <f>SUM(AO73:AY73)</f>
        <v>740109.81329852238</v>
      </c>
      <c r="AO73" s="251">
        <v>482296.19641886977</v>
      </c>
      <c r="AP73" s="251">
        <v>80435.560500299922</v>
      </c>
      <c r="AQ73" s="251">
        <v>60243.734001505582</v>
      </c>
      <c r="AR73" s="251">
        <v>35227.70608050091</v>
      </c>
      <c r="AS73" s="251">
        <v>26449.608789119735</v>
      </c>
      <c r="AT73" s="251">
        <v>0</v>
      </c>
      <c r="AU73" s="251">
        <v>664.09845595423235</v>
      </c>
      <c r="AV73" s="249">
        <v>25319.138086837105</v>
      </c>
      <c r="AW73" s="251">
        <v>3750.2838488654347</v>
      </c>
      <c r="AX73" s="251">
        <v>10426.557194523582</v>
      </c>
      <c r="AY73" s="252">
        <v>15296.929922046065</v>
      </c>
      <c r="AZ73" s="854">
        <v>25409.51</v>
      </c>
      <c r="BA73" s="294">
        <f>SUM(BB73:BL73)+AZ73</f>
        <v>2300091.8346674158</v>
      </c>
      <c r="BB73" s="274">
        <f t="shared" ref="BB73:BL76" si="49">E73+Q73+AC73+AO73</f>
        <v>1379023.2999548716</v>
      </c>
      <c r="BC73" s="274">
        <f t="shared" si="49"/>
        <v>216942.89638655604</v>
      </c>
      <c r="BD73" s="274">
        <f t="shared" si="49"/>
        <v>231147.25203297503</v>
      </c>
      <c r="BE73" s="274">
        <f t="shared" si="49"/>
        <v>111156.22524434378</v>
      </c>
      <c r="BF73" s="274">
        <f t="shared" si="49"/>
        <v>138284.75356941743</v>
      </c>
      <c r="BG73" s="274">
        <f t="shared" si="49"/>
        <v>0</v>
      </c>
      <c r="BH73" s="274">
        <f t="shared" si="49"/>
        <v>2312.6730269788786</v>
      </c>
      <c r="BI73" s="274">
        <f t="shared" si="49"/>
        <v>82308.463345869764</v>
      </c>
      <c r="BJ73" s="274">
        <f t="shared" si="49"/>
        <v>14048.047343319622</v>
      </c>
      <c r="BK73" s="274">
        <f t="shared" si="49"/>
        <v>50231.036355007789</v>
      </c>
      <c r="BL73" s="298">
        <f t="shared" si="49"/>
        <v>49227.677408075862</v>
      </c>
    </row>
    <row r="74" spans="1:64" s="255" customFormat="1" x14ac:dyDescent="0.25">
      <c r="A74" s="1502"/>
      <c r="B74" s="126" t="s">
        <v>45</v>
      </c>
      <c r="C74" s="131" t="s">
        <v>234</v>
      </c>
      <c r="D74" s="274">
        <f>SUM(E74:O74)</f>
        <v>486647.41190000012</v>
      </c>
      <c r="E74" s="253">
        <v>427324.69718242157</v>
      </c>
      <c r="F74" s="253">
        <v>13297.854646687094</v>
      </c>
      <c r="G74" s="253">
        <v>17653.040248727382</v>
      </c>
      <c r="H74" s="253">
        <v>4884.1943537828074</v>
      </c>
      <c r="I74" s="253">
        <v>8124.5408728360662</v>
      </c>
      <c r="J74" s="253">
        <v>2901.8045785206155</v>
      </c>
      <c r="K74" s="253">
        <v>543.95329444560252</v>
      </c>
      <c r="L74" s="253">
        <v>1794.8536735367466</v>
      </c>
      <c r="M74" s="253">
        <v>141.70540369136251</v>
      </c>
      <c r="N74" s="253">
        <v>8801.5180789997557</v>
      </c>
      <c r="O74" s="254">
        <v>1179.2495663511088</v>
      </c>
      <c r="P74" s="274">
        <f>SUM(Q74:AA74)</f>
        <v>504837.5328000001</v>
      </c>
      <c r="Q74" s="253">
        <v>444446.72847975453</v>
      </c>
      <c r="R74" s="253">
        <v>14364.474672396529</v>
      </c>
      <c r="S74" s="253">
        <v>17863.281745816847</v>
      </c>
      <c r="T74" s="253">
        <v>4897.1557538179286</v>
      </c>
      <c r="U74" s="253">
        <v>8179.1680984454033</v>
      </c>
      <c r="V74" s="253">
        <v>2856.423817405941</v>
      </c>
      <c r="W74" s="253">
        <v>543.05283904038549</v>
      </c>
      <c r="X74" s="253">
        <v>1902.9094276094197</v>
      </c>
      <c r="Y74" s="253">
        <v>131.79090445997051</v>
      </c>
      <c r="Z74" s="253">
        <v>8506.8934711039929</v>
      </c>
      <c r="AA74" s="254">
        <v>1145.6535901491191</v>
      </c>
      <c r="AB74" s="274">
        <f>SUM(AC74:AM74)</f>
        <v>517826.15400000004</v>
      </c>
      <c r="AC74" s="253">
        <v>456234.10615513875</v>
      </c>
      <c r="AD74" s="253">
        <v>15452.771879574182</v>
      </c>
      <c r="AE74" s="253">
        <v>18048.315264228972</v>
      </c>
      <c r="AF74" s="253">
        <v>4982.66332353079</v>
      </c>
      <c r="AG74" s="253">
        <v>8197.5307293524384</v>
      </c>
      <c r="AH74" s="253">
        <v>2875.4887675576147</v>
      </c>
      <c r="AI74" s="253">
        <v>526.07602349834724</v>
      </c>
      <c r="AJ74" s="253">
        <v>2011.6051235091613</v>
      </c>
      <c r="AK74" s="253">
        <v>125.42296129477269</v>
      </c>
      <c r="AL74" s="253">
        <v>8233.5939028987541</v>
      </c>
      <c r="AM74" s="254">
        <v>1138.5798694161833</v>
      </c>
      <c r="AN74" s="289">
        <f>SUM(AO74:AY74)</f>
        <v>511697.12755947094</v>
      </c>
      <c r="AO74" s="253">
        <v>452328.10411743826</v>
      </c>
      <c r="AP74" s="253">
        <v>15739.833228733303</v>
      </c>
      <c r="AQ74" s="253">
        <v>17228.768183225504</v>
      </c>
      <c r="AR74" s="253">
        <v>4706.2777923822805</v>
      </c>
      <c r="AS74" s="253">
        <v>7717.337067020504</v>
      </c>
      <c r="AT74" s="253">
        <v>2694.5196067717725</v>
      </c>
      <c r="AU74" s="253">
        <v>492.17116516162724</v>
      </c>
      <c r="AV74" s="253">
        <v>1982.7568336605041</v>
      </c>
      <c r="AW74" s="253">
        <v>101.93067426584662</v>
      </c>
      <c r="AX74" s="253">
        <v>7521.9467963228926</v>
      </c>
      <c r="AY74" s="254">
        <v>1183.4820944884098</v>
      </c>
      <c r="AZ74" s="524">
        <v>0</v>
      </c>
      <c r="BA74" s="296">
        <f>SUM(BB74:BL74)+AZ74</f>
        <v>2021008.2262594709</v>
      </c>
      <c r="BB74" s="274">
        <f t="shared" si="49"/>
        <v>1780333.6359347531</v>
      </c>
      <c r="BC74" s="274">
        <f t="shared" si="49"/>
        <v>58854.934427391112</v>
      </c>
      <c r="BD74" s="274">
        <f t="shared" si="49"/>
        <v>70793.405441998708</v>
      </c>
      <c r="BE74" s="274">
        <f t="shared" si="49"/>
        <v>19470.291223513806</v>
      </c>
      <c r="BF74" s="274">
        <f t="shared" si="49"/>
        <v>32218.576767654413</v>
      </c>
      <c r="BG74" s="274">
        <f t="shared" si="49"/>
        <v>11328.236770255946</v>
      </c>
      <c r="BH74" s="274">
        <f t="shared" si="49"/>
        <v>2105.2533221459626</v>
      </c>
      <c r="BI74" s="274">
        <f t="shared" si="49"/>
        <v>7692.1250583158308</v>
      </c>
      <c r="BJ74" s="274">
        <f t="shared" si="49"/>
        <v>500.84994371195228</v>
      </c>
      <c r="BK74" s="274">
        <f t="shared" si="49"/>
        <v>33063.95224932539</v>
      </c>
      <c r="BL74" s="300">
        <f t="shared" si="49"/>
        <v>4646.9651204048205</v>
      </c>
    </row>
    <row r="75" spans="1:64" x14ac:dyDescent="0.25">
      <c r="A75" s="1502"/>
      <c r="B75" s="126" t="s">
        <v>46</v>
      </c>
      <c r="C75" s="131" t="s">
        <v>167</v>
      </c>
      <c r="D75" s="274">
        <f>SUM(E75:O75)</f>
        <v>-442.03517325744411</v>
      </c>
      <c r="E75" s="253">
        <v>-286.45851766159223</v>
      </c>
      <c r="F75" s="253">
        <v>-40.33729359867165</v>
      </c>
      <c r="G75" s="253">
        <v>-61.224574697081344</v>
      </c>
      <c r="H75" s="253">
        <v>-29.725393254297821</v>
      </c>
      <c r="I75" s="253">
        <v>-4.1147008660959035</v>
      </c>
      <c r="J75" s="253">
        <v>0</v>
      </c>
      <c r="K75" s="253">
        <v>-0.2217611017696218</v>
      </c>
      <c r="L75" s="253">
        <v>-9.5518312971397261</v>
      </c>
      <c r="M75" s="253">
        <v>0</v>
      </c>
      <c r="N75" s="253">
        <v>-3.8201936374461587</v>
      </c>
      <c r="O75" s="254">
        <v>-6.5809071433496822</v>
      </c>
      <c r="P75" s="274">
        <f>SUM(Q75:AA75)</f>
        <v>-5147.3061887111862</v>
      </c>
      <c r="Q75" s="253">
        <v>-3177.4805640378499</v>
      </c>
      <c r="R75" s="253">
        <v>-447.43290393997745</v>
      </c>
      <c r="S75" s="253">
        <v>-824.96155398641633</v>
      </c>
      <c r="T75" s="253">
        <v>-400.53045257155344</v>
      </c>
      <c r="U75" s="253">
        <v>-40.115863389032924</v>
      </c>
      <c r="V75" s="253">
        <v>0</v>
      </c>
      <c r="W75" s="253">
        <v>-2.1620376190389701</v>
      </c>
      <c r="X75" s="253">
        <v>-128.70475016431794</v>
      </c>
      <c r="Y75" s="253">
        <v>0</v>
      </c>
      <c r="Z75" s="253">
        <v>-37.244594702421075</v>
      </c>
      <c r="AA75" s="254">
        <v>-88.673468300578818</v>
      </c>
      <c r="AB75" s="274">
        <f>SUM(AC75:AM75)</f>
        <v>-59683.435674210072</v>
      </c>
      <c r="AC75" s="253">
        <v>-36973.804459671344</v>
      </c>
      <c r="AD75" s="253">
        <v>-5206.4194778509991</v>
      </c>
      <c r="AE75" s="253">
        <v>-9452.3330827399186</v>
      </c>
      <c r="AF75" s="253">
        <v>-4589.2408309117691</v>
      </c>
      <c r="AG75" s="253">
        <v>-489.79887993815311</v>
      </c>
      <c r="AH75" s="253">
        <v>0</v>
      </c>
      <c r="AI75" s="253">
        <v>-26.39762714116091</v>
      </c>
      <c r="AJ75" s="253">
        <v>-1474.6871075448807</v>
      </c>
      <c r="AK75" s="253">
        <v>0</v>
      </c>
      <c r="AL75" s="253">
        <v>-454.74182101197152</v>
      </c>
      <c r="AM75" s="254">
        <v>-1016.012387399876</v>
      </c>
      <c r="AN75" s="289">
        <f>SUM(AO75:AY75)</f>
        <v>7729.2727461669829</v>
      </c>
      <c r="AO75" s="253">
        <v>4891.0478175451944</v>
      </c>
      <c r="AP75" s="253">
        <v>688.72670790865845</v>
      </c>
      <c r="AQ75" s="253">
        <v>1147.6006007844874</v>
      </c>
      <c r="AR75" s="253">
        <v>557.17625358716521</v>
      </c>
      <c r="AS75" s="253">
        <v>71.798395754486521</v>
      </c>
      <c r="AT75" s="253">
        <v>0</v>
      </c>
      <c r="AU75" s="253">
        <v>3.8695623001419817</v>
      </c>
      <c r="AV75" s="253">
        <v>179.04064486236734</v>
      </c>
      <c r="AW75" s="253">
        <v>0</v>
      </c>
      <c r="AX75" s="253">
        <v>66.659468954392239</v>
      </c>
      <c r="AY75" s="254">
        <v>123.35329447008878</v>
      </c>
      <c r="AZ75" s="524">
        <v>-5543.262707111453</v>
      </c>
      <c r="BA75" s="296">
        <f>SUM(BB75:BL75)+AZ75</f>
        <v>-63086.766997123173</v>
      </c>
      <c r="BB75" s="274">
        <f t="shared" si="49"/>
        <v>-35546.695723825593</v>
      </c>
      <c r="BC75" s="274">
        <f t="shared" si="49"/>
        <v>-5005.4629674809894</v>
      </c>
      <c r="BD75" s="274">
        <f t="shared" si="49"/>
        <v>-9190.9186106389279</v>
      </c>
      <c r="BE75" s="274">
        <f t="shared" si="49"/>
        <v>-4462.3204231504551</v>
      </c>
      <c r="BF75" s="274">
        <f t="shared" si="49"/>
        <v>-462.23104843879543</v>
      </c>
      <c r="BG75" s="274">
        <f t="shared" si="49"/>
        <v>0</v>
      </c>
      <c r="BH75" s="274">
        <f t="shared" si="49"/>
        <v>-24.91186356182752</v>
      </c>
      <c r="BI75" s="274">
        <f t="shared" si="49"/>
        <v>-1433.9030441439711</v>
      </c>
      <c r="BJ75" s="274">
        <f t="shared" si="49"/>
        <v>0</v>
      </c>
      <c r="BK75" s="274">
        <f t="shared" si="49"/>
        <v>-429.14714039744649</v>
      </c>
      <c r="BL75" s="300">
        <f t="shared" si="49"/>
        <v>-987.91346837371577</v>
      </c>
    </row>
    <row r="76" spans="1:64" x14ac:dyDescent="0.25">
      <c r="A76" s="1502"/>
      <c r="B76" s="126" t="s">
        <v>168</v>
      </c>
      <c r="C76" s="131" t="s">
        <v>936</v>
      </c>
      <c r="D76" s="274">
        <f>SUM(E76:O76)</f>
        <v>-112559.5463560264</v>
      </c>
      <c r="E76" s="253">
        <v>-68221.432551580612</v>
      </c>
      <c r="F76" s="253">
        <v>-5980.9312206055802</v>
      </c>
      <c r="G76" s="253">
        <v>-10456.606808741988</v>
      </c>
      <c r="H76" s="253">
        <v>-4095.1348790947895</v>
      </c>
      <c r="I76" s="253">
        <v>-10591.229665479499</v>
      </c>
      <c r="J76" s="253">
        <v>0</v>
      </c>
      <c r="K76" s="253">
        <v>-676.72768732570978</v>
      </c>
      <c r="L76" s="253">
        <v>-3070.942554097011</v>
      </c>
      <c r="M76" s="253">
        <v>-1653.2387670866226</v>
      </c>
      <c r="N76" s="253">
        <v>-5887.0311735819459</v>
      </c>
      <c r="O76" s="254">
        <v>-1926.2710484326665</v>
      </c>
      <c r="P76" s="274">
        <f>SUM(Q76:AA76)</f>
        <v>-115385.23586256334</v>
      </c>
      <c r="Q76" s="253">
        <v>-70630.112482893514</v>
      </c>
      <c r="R76" s="253">
        <v>-6422.2049847206517</v>
      </c>
      <c r="S76" s="253">
        <v>-10664.931057818965</v>
      </c>
      <c r="T76" s="253">
        <v>-4137.6756068654231</v>
      </c>
      <c r="U76" s="253">
        <v>-10585.958558145079</v>
      </c>
      <c r="V76" s="253">
        <v>0</v>
      </c>
      <c r="W76" s="253">
        <v>-669.8125308405655</v>
      </c>
      <c r="X76" s="253">
        <v>-3264.9115115665736</v>
      </c>
      <c r="Y76" s="253">
        <v>-1546.9008427242368</v>
      </c>
      <c r="Z76" s="253">
        <v>-5588.1216565638615</v>
      </c>
      <c r="AA76" s="254">
        <v>-1874.606630424463</v>
      </c>
      <c r="AB76" s="274">
        <f>SUM(AC76:AM76)</f>
        <v>-117748.19903695578</v>
      </c>
      <c r="AC76" s="253">
        <v>-72378.882345529768</v>
      </c>
      <c r="AD76" s="253">
        <v>-6855.8827528076254</v>
      </c>
      <c r="AE76" s="253">
        <v>-10912.799031222341</v>
      </c>
      <c r="AF76" s="253">
        <v>-4228.1062208292997</v>
      </c>
      <c r="AG76" s="253">
        <v>-10514.470899886426</v>
      </c>
      <c r="AH76" s="253">
        <v>0</v>
      </c>
      <c r="AI76" s="253">
        <v>-651.63463380755218</v>
      </c>
      <c r="AJ76" s="253">
        <v>-3472.4449080740242</v>
      </c>
      <c r="AK76" s="253">
        <v>-1482.7852520114106</v>
      </c>
      <c r="AL76" s="253">
        <v>-5377.6820528873432</v>
      </c>
      <c r="AM76" s="254">
        <v>-1873.5109398999821</v>
      </c>
      <c r="AN76" s="289">
        <f>SUM(AO76:AY76)</f>
        <v>-218989.27755208875</v>
      </c>
      <c r="AO76" s="253">
        <v>-163355.8391794622</v>
      </c>
      <c r="AP76" s="253">
        <v>-15724.085308466239</v>
      </c>
      <c r="AQ76" s="253">
        <v>-10905.517259637227</v>
      </c>
      <c r="AR76" s="253">
        <v>-4424.8594567782711</v>
      </c>
      <c r="AS76" s="253">
        <v>-10092.076360133933</v>
      </c>
      <c r="AT76" s="253">
        <v>0</v>
      </c>
      <c r="AU76" s="253">
        <v>-439.03736573456365</v>
      </c>
      <c r="AV76" s="253">
        <v>-4051.4357850382298</v>
      </c>
      <c r="AW76" s="253">
        <v>-1606.9664701533147</v>
      </c>
      <c r="AX76" s="253">
        <v>-6064.6900904566583</v>
      </c>
      <c r="AY76" s="254">
        <v>-2324.7702762281106</v>
      </c>
      <c r="AZ76" s="524">
        <v>-1840.1981322884387</v>
      </c>
      <c r="BA76" s="296">
        <f>SUM(BB76:BL76)+AZ76</f>
        <v>-566522.45693992265</v>
      </c>
      <c r="BB76" s="274">
        <f t="shared" si="49"/>
        <v>-374586.26655946608</v>
      </c>
      <c r="BC76" s="274">
        <f t="shared" si="49"/>
        <v>-34983.104266600094</v>
      </c>
      <c r="BD76" s="274">
        <f t="shared" si="49"/>
        <v>-42939.854157420523</v>
      </c>
      <c r="BE76" s="274">
        <f t="shared" si="49"/>
        <v>-16885.776163567785</v>
      </c>
      <c r="BF76" s="274">
        <f t="shared" si="49"/>
        <v>-41783.735483644938</v>
      </c>
      <c r="BG76" s="274">
        <f t="shared" si="49"/>
        <v>0</v>
      </c>
      <c r="BH76" s="274">
        <f t="shared" si="49"/>
        <v>-2437.2122177083911</v>
      </c>
      <c r="BI76" s="274">
        <f t="shared" si="49"/>
        <v>-13859.734758775838</v>
      </c>
      <c r="BJ76" s="274">
        <f t="shared" si="49"/>
        <v>-6289.8913319755848</v>
      </c>
      <c r="BK76" s="274">
        <f t="shared" si="49"/>
        <v>-22917.52497348981</v>
      </c>
      <c r="BL76" s="300">
        <f t="shared" si="49"/>
        <v>-7999.1588949852221</v>
      </c>
    </row>
    <row r="77" spans="1:64" s="209" customFormat="1" x14ac:dyDescent="0.25">
      <c r="A77" s="1503"/>
      <c r="B77" s="314" t="s">
        <v>463</v>
      </c>
      <c r="C77" s="313" t="s">
        <v>8</v>
      </c>
      <c r="D77" s="278">
        <f>SUM(D73:D76)</f>
        <v>867311.78928343288</v>
      </c>
      <c r="E77" s="278">
        <f t="shared" ref="E77:BL77" si="50">SUM(E73:E76)</f>
        <v>649282.71013414452</v>
      </c>
      <c r="F77" s="278">
        <f t="shared" si="50"/>
        <v>54040.138001419618</v>
      </c>
      <c r="G77" s="278">
        <f t="shared" si="50"/>
        <v>65113.082515780945</v>
      </c>
      <c r="H77" s="278">
        <f t="shared" si="50"/>
        <v>27188.291457235318</v>
      </c>
      <c r="I77" s="278">
        <f t="shared" si="50"/>
        <v>19236.60826290377</v>
      </c>
      <c r="J77" s="278">
        <f t="shared" si="50"/>
        <v>2901.8045785206155</v>
      </c>
      <c r="K77" s="278">
        <f t="shared" si="50"/>
        <v>568.17520197446095</v>
      </c>
      <c r="L77" s="278">
        <f t="shared" si="50"/>
        <v>18038.872210966889</v>
      </c>
      <c r="M77" s="278">
        <f t="shared" si="50"/>
        <v>1941.8674123307098</v>
      </c>
      <c r="N77" s="278">
        <f t="shared" si="50"/>
        <v>17840.244792172227</v>
      </c>
      <c r="O77" s="284">
        <f t="shared" si="50"/>
        <v>11159.994715983959</v>
      </c>
      <c r="P77" s="278">
        <f t="shared" si="50"/>
        <v>901703.00507671782</v>
      </c>
      <c r="Q77" s="278">
        <f t="shared" si="50"/>
        <v>666354.91722894867</v>
      </c>
      <c r="R77" s="278">
        <f t="shared" si="50"/>
        <v>50909.94684404436</v>
      </c>
      <c r="S77" s="278">
        <f t="shared" si="50"/>
        <v>64303.460097693023</v>
      </c>
      <c r="T77" s="278">
        <f t="shared" si="50"/>
        <v>24583.923983074383</v>
      </c>
      <c r="U77" s="278">
        <f t="shared" si="50"/>
        <v>48709.117369783606</v>
      </c>
      <c r="V77" s="278">
        <f t="shared" si="50"/>
        <v>2856.423817405941</v>
      </c>
      <c r="W77" s="278">
        <f t="shared" si="50"/>
        <v>-52.325803902878761</v>
      </c>
      <c r="X77" s="278">
        <f t="shared" si="50"/>
        <v>16457.288382996405</v>
      </c>
      <c r="Y77" s="278">
        <f>SUM(Y73:Y76)</f>
        <v>2065.9498693252453</v>
      </c>
      <c r="Z77" s="278">
        <f>SUM(Z73:Z76)</f>
        <v>15529.13109005996</v>
      </c>
      <c r="AA77" s="284">
        <f t="shared" si="50"/>
        <v>9985.1721972891391</v>
      </c>
      <c r="AB77" s="278">
        <f t="shared" si="50"/>
        <v>863903.05741701857</v>
      </c>
      <c r="AC77" s="278">
        <f t="shared" si="50"/>
        <v>657426.83706884889</v>
      </c>
      <c r="AD77" s="278">
        <f t="shared" si="50"/>
        <v>49719.143605926452</v>
      </c>
      <c r="AE77" s="278">
        <f t="shared" si="50"/>
        <v>52678.756567561941</v>
      </c>
      <c r="AF77" s="278">
        <f t="shared" si="50"/>
        <v>21439.903771137557</v>
      </c>
      <c r="AG77" s="278">
        <f t="shared" si="50"/>
        <v>36164.970280539943</v>
      </c>
      <c r="AH77" s="278">
        <f t="shared" si="50"/>
        <v>2875.4887675576147</v>
      </c>
      <c r="AI77" s="278">
        <f t="shared" si="50"/>
        <v>718.85105210160225</v>
      </c>
      <c r="AJ77" s="278">
        <f t="shared" si="50"/>
        <v>16781.290226980749</v>
      </c>
      <c r="AK77" s="278">
        <f t="shared" si="50"/>
        <v>2005.9406204220682</v>
      </c>
      <c r="AL77" s="278">
        <f t="shared" si="50"/>
        <v>14628.46723886954</v>
      </c>
      <c r="AM77" s="284">
        <f t="shared" si="50"/>
        <v>9463.4082170721958</v>
      </c>
      <c r="AN77" s="849">
        <f t="shared" si="50"/>
        <v>1040546.9360520716</v>
      </c>
      <c r="AO77" s="278">
        <f t="shared" si="50"/>
        <v>776159.50917439105</v>
      </c>
      <c r="AP77" s="278">
        <f t="shared" si="50"/>
        <v>81140.035128475647</v>
      </c>
      <c r="AQ77" s="278">
        <f t="shared" si="50"/>
        <v>67714.585525878341</v>
      </c>
      <c r="AR77" s="278">
        <f t="shared" si="50"/>
        <v>36066.300669692086</v>
      </c>
      <c r="AS77" s="278">
        <f t="shared" si="50"/>
        <v>24146.667891760793</v>
      </c>
      <c r="AT77" s="278">
        <f t="shared" si="50"/>
        <v>2694.5196067717725</v>
      </c>
      <c r="AU77" s="278">
        <f t="shared" si="50"/>
        <v>721.10181768143786</v>
      </c>
      <c r="AV77" s="278">
        <f t="shared" si="50"/>
        <v>23429.499780321748</v>
      </c>
      <c r="AW77" s="278">
        <f>SUM(AW73:AW76)</f>
        <v>2245.2480529779668</v>
      </c>
      <c r="AX77" s="278">
        <f t="shared" si="50"/>
        <v>11950.47336934421</v>
      </c>
      <c r="AY77" s="284">
        <f t="shared" si="50"/>
        <v>14278.995034776453</v>
      </c>
      <c r="AZ77" s="305">
        <f t="shared" si="50"/>
        <v>18026.049160600109</v>
      </c>
      <c r="BA77" s="297">
        <f t="shared" si="50"/>
        <v>3691490.8369898405</v>
      </c>
      <c r="BB77" s="275">
        <f t="shared" si="50"/>
        <v>2749223.9736063331</v>
      </c>
      <c r="BC77" s="275">
        <f t="shared" si="50"/>
        <v>235809.26357986603</v>
      </c>
      <c r="BD77" s="275">
        <f t="shared" si="50"/>
        <v>249809.88470691425</v>
      </c>
      <c r="BE77" s="275">
        <f t="shared" si="50"/>
        <v>109278.41988113934</v>
      </c>
      <c r="BF77" s="275">
        <f t="shared" si="50"/>
        <v>128257.36380498813</v>
      </c>
      <c r="BG77" s="275">
        <f t="shared" si="50"/>
        <v>11328.236770255946</v>
      </c>
      <c r="BH77" s="275">
        <f t="shared" si="50"/>
        <v>1955.8022678546222</v>
      </c>
      <c r="BI77" s="275">
        <f t="shared" si="50"/>
        <v>74706.95060126578</v>
      </c>
      <c r="BJ77" s="275">
        <f>SUM(BJ73:BJ76)</f>
        <v>8259.005955055989</v>
      </c>
      <c r="BK77" s="275">
        <f t="shared" si="50"/>
        <v>59948.316490445926</v>
      </c>
      <c r="BL77" s="299">
        <f t="shared" si="50"/>
        <v>44887.570165121746</v>
      </c>
    </row>
    <row r="78" spans="1:64" s="209" customFormat="1" ht="14.85" customHeight="1" x14ac:dyDescent="0.25">
      <c r="A78" s="1501" t="s">
        <v>235</v>
      </c>
      <c r="B78" s="315" t="s">
        <v>121</v>
      </c>
      <c r="C78" s="125" t="s">
        <v>174</v>
      </c>
      <c r="D78" s="273">
        <f>D20+SUM(D22:D23,D27)+SUM(D29:D32)+D37+D41+D46+D51+SUM(D56:D57)+SUM(D59:D60)+SUM(D64:D68)+D73</f>
        <v>47237041.527619585</v>
      </c>
      <c r="E78" s="273">
        <f>E20+SUM(E22:E23,E27)+SUM(E29:E32)+E37+E41+E46+E51+SUM(E56:E57)+SUM(E59:E60)+SUM(E64:E68)+E73</f>
        <v>22728966.195268963</v>
      </c>
      <c r="F78" s="273">
        <f>F20+SUM(F22:F23,F27)+SUM(F29:F32)+F37+F41+F46+F51+SUM(F56:F57)+SUM(F59:F60)+SUM(F64:F68)+F73</f>
        <v>2419825.316815685</v>
      </c>
      <c r="G78" s="273">
        <f t="shared" ref="G78:O78" si="51">G20+SUM(G22:G23,G27)+SUM(G29:G32)+G37+G41+G46+G51+SUM(G56:G57)+SUM(G59:G60)+SUM(G64:G68)+G73</f>
        <v>9172291.8209828641</v>
      </c>
      <c r="H78" s="273">
        <f t="shared" si="51"/>
        <v>4217304.851113148</v>
      </c>
      <c r="I78" s="273">
        <f t="shared" si="51"/>
        <v>718266.14420914359</v>
      </c>
      <c r="J78" s="273">
        <f t="shared" si="51"/>
        <v>455021.35313311178</v>
      </c>
      <c r="K78" s="273">
        <f t="shared" si="51"/>
        <v>32796.177319132585</v>
      </c>
      <c r="L78" s="273">
        <f t="shared" si="51"/>
        <v>3244902.1212816206</v>
      </c>
      <c r="M78" s="273">
        <f t="shared" si="51"/>
        <v>1479090.0118590344</v>
      </c>
      <c r="N78" s="273">
        <f t="shared" si="51"/>
        <v>651266.31666296802</v>
      </c>
      <c r="O78" s="285">
        <f t="shared" si="51"/>
        <v>2117311.2189739207</v>
      </c>
      <c r="P78" s="273">
        <f>P20+SUM(P22:P23,P27)+SUM(P29:P32)+P37+P41+P46+P51+SUM(P56:P57)+SUM(P59:P60)+SUM(P64:P68)+P73</f>
        <v>47149762.294125713</v>
      </c>
      <c r="Q78" s="273">
        <f t="shared" ref="Q78:AA78" si="52">Q20+SUM(Q22:Q23,Q27)+SUM(Q29:Q32)+Q37+Q41+Q46+Q51+SUM(Q56:Q57)+SUM(Q59:Q60)+SUM(Q64:Q68)+Q73</f>
        <v>22939460.76856292</v>
      </c>
      <c r="R78" s="273">
        <f t="shared" si="52"/>
        <v>2529815.3681756491</v>
      </c>
      <c r="S78" s="273">
        <f t="shared" si="52"/>
        <v>9627252.7529180199</v>
      </c>
      <c r="T78" s="273">
        <f t="shared" si="52"/>
        <v>4036937.6649999232</v>
      </c>
      <c r="U78" s="273">
        <f t="shared" si="52"/>
        <v>832061.6342011519</v>
      </c>
      <c r="V78" s="273">
        <f t="shared" si="52"/>
        <v>412092.69119736948</v>
      </c>
      <c r="W78" s="273">
        <f t="shared" si="52"/>
        <v>39153.813295436681</v>
      </c>
      <c r="X78" s="273">
        <f t="shared" si="52"/>
        <v>3031315.4568311796</v>
      </c>
      <c r="Y78" s="273">
        <f t="shared" si="52"/>
        <v>1400286.3575900372</v>
      </c>
      <c r="Z78" s="273">
        <f t="shared" si="52"/>
        <v>325978.58270646783</v>
      </c>
      <c r="AA78" s="285">
        <f t="shared" si="52"/>
        <v>1975407.2036475614</v>
      </c>
      <c r="AB78" s="273">
        <f>AB20+SUM(AB22:AB23,AB27)+SUM(AB29:AB32)+AB37+AB41+AB46+AB51+SUM(AB56:AB57)+SUM(AB59:AB60)+SUM(AB64:AB68)+AB73</f>
        <v>48425626.656088419</v>
      </c>
      <c r="AC78" s="273">
        <f t="shared" ref="AC78:AM78" si="53">AC20+SUM(AC22:AC23,AC27)+SUM(AC29:AC32)+AC37+AC41+AC46+AC51+SUM(AC56:AC57)+SUM(AC59:AC60)+SUM(AC64:AC68)+AC73</f>
        <v>23557370.51308158</v>
      </c>
      <c r="AD78" s="273">
        <f t="shared" si="53"/>
        <v>2826012.8252785807</v>
      </c>
      <c r="AE78" s="273">
        <f t="shared" si="53"/>
        <v>10232423.845144695</v>
      </c>
      <c r="AF78" s="273">
        <f t="shared" si="53"/>
        <v>4117165.5917774495</v>
      </c>
      <c r="AG78" s="273">
        <f t="shared" si="53"/>
        <v>892612.67088051606</v>
      </c>
      <c r="AH78" s="273">
        <f t="shared" si="53"/>
        <v>195316.1894126423</v>
      </c>
      <c r="AI78" s="273">
        <f t="shared" si="53"/>
        <v>28326.421651805482</v>
      </c>
      <c r="AJ78" s="273">
        <f t="shared" si="53"/>
        <v>3093693.7126333574</v>
      </c>
      <c r="AK78" s="273">
        <f t="shared" si="53"/>
        <v>1196447.5883002519</v>
      </c>
      <c r="AL78" s="273">
        <f t="shared" si="53"/>
        <v>430444.83720123651</v>
      </c>
      <c r="AM78" s="273">
        <f t="shared" si="53"/>
        <v>1855812.4607263061</v>
      </c>
      <c r="AN78" s="276">
        <f>AN20+SUM(AN22:AN23,AN27)+SUM(AN29:AN32)+AN37+AN41+AN46+AN51+SUM(AN56:AN57)+SUM(AN59:AN60)+SUM(AN64:AN68)+AN73</f>
        <v>44642614.92800846</v>
      </c>
      <c r="AO78" s="273">
        <f t="shared" ref="AO78:AY78" si="54">AO20+SUM(AO22:AO23,AO27)+SUM(AO29:AO32)+AO37+AO41+AO46+AO51+SUM(AO56:AO57)+SUM(AO59:AO60)+SUM(AO64:AO68)+AO73</f>
        <v>22338218.676905036</v>
      </c>
      <c r="AP78" s="273">
        <f t="shared" si="54"/>
        <v>2492868.7335291188</v>
      </c>
      <c r="AQ78" s="273">
        <f t="shared" si="54"/>
        <v>8411915.1134962402</v>
      </c>
      <c r="AR78" s="273">
        <f t="shared" si="54"/>
        <v>3754937.3104647975</v>
      </c>
      <c r="AS78" s="273">
        <f t="shared" si="54"/>
        <v>648510.67414878251</v>
      </c>
      <c r="AT78" s="273">
        <f t="shared" si="54"/>
        <v>311646.86178442725</v>
      </c>
      <c r="AU78" s="273">
        <f t="shared" si="54"/>
        <v>30410.786076124088</v>
      </c>
      <c r="AV78" s="273">
        <f t="shared" si="54"/>
        <v>3161001.7619217257</v>
      </c>
      <c r="AW78" s="273">
        <f t="shared" si="54"/>
        <v>965744.29141011834</v>
      </c>
      <c r="AX78" s="273">
        <f t="shared" si="54"/>
        <v>313264.42590367526</v>
      </c>
      <c r="AY78" s="285">
        <f t="shared" si="54"/>
        <v>2214096.2923684218</v>
      </c>
      <c r="AZ78" s="298">
        <f>AZ20+SUM(AZ22:AZ23,AZ27)+SUM(AZ29:AZ32)+AZ37+AZ41+AZ46+AZ51+SUM(AZ56:AZ57)+SUM(AZ59:AZ60)+SUM(AZ64:AZ68)+AZ73</f>
        <v>4124197.588991866</v>
      </c>
      <c r="BA78" s="294">
        <f>BA20+SUM(BA22:BA23,BA27)+SUM(BA29:BA32)+BA37+BA41+BA46+BA51+SUM(BA56:BA57)+SUM(BA59:BA60)+SUM(BA64:BA68)+BA73</f>
        <v>191579242.99483407</v>
      </c>
      <c r="BB78" s="273">
        <f t="shared" ref="BB78:BL78" si="55">BB20+SUM(BB22:BB23,BB27)+SUM(BB29:BB32)+BB37+BB41+BB46+BB51+SUM(BB56:BB57)+SUM(BB59:BB60)+SUM(BB64:BB68)+BB73</f>
        <v>91564016.153818503</v>
      </c>
      <c r="BC78" s="273">
        <f t="shared" si="55"/>
        <v>10268522.243799036</v>
      </c>
      <c r="BD78" s="273">
        <f t="shared" si="55"/>
        <v>37443883.532541819</v>
      </c>
      <c r="BE78" s="273">
        <f t="shared" si="55"/>
        <v>16126345.418355318</v>
      </c>
      <c r="BF78" s="273">
        <f t="shared" si="55"/>
        <v>3091451.1234395946</v>
      </c>
      <c r="BG78" s="273">
        <f t="shared" si="55"/>
        <v>1374077.0955275511</v>
      </c>
      <c r="BH78" s="273">
        <f t="shared" si="55"/>
        <v>130687.19834249883</v>
      </c>
      <c r="BI78" s="273">
        <f t="shared" si="55"/>
        <v>12530913.052667882</v>
      </c>
      <c r="BJ78" s="273">
        <f>BJ20+SUM(BJ22:BJ23,BJ27)+SUM(BJ29:BJ32)+BJ37+BJ41+BJ46+BJ51+SUM(BJ56:BJ57)+SUM(BJ59:BJ60)+SUM(BJ64:BJ68)+BJ73</f>
        <v>5041568.2491594423</v>
      </c>
      <c r="BK78" s="273">
        <f t="shared" si="55"/>
        <v>1720954.1624743477</v>
      </c>
      <c r="BL78" s="298">
        <f t="shared" si="55"/>
        <v>8162627.1757162102</v>
      </c>
    </row>
    <row r="79" spans="1:64" s="209" customFormat="1" x14ac:dyDescent="0.25">
      <c r="A79" s="1507"/>
      <c r="B79" s="126" t="s">
        <v>55</v>
      </c>
      <c r="C79" s="127" t="s">
        <v>175</v>
      </c>
      <c r="D79" s="274">
        <f>D21+D24+D34+D38+D43+D48+D53+D58+D70+D75</f>
        <v>-1409720.3180808695</v>
      </c>
      <c r="E79" s="274">
        <f>E21+E24+E34+E38+E43+E48+E53+E58+E70+E75</f>
        <v>-875772.7609771858</v>
      </c>
      <c r="F79" s="274">
        <f>F21+F24+F34+F38+F43+F48+F53+F58+F70+F75</f>
        <v>-68246.713631051796</v>
      </c>
      <c r="G79" s="274">
        <f t="shared" ref="G79:O79" si="56">G21+G24+G34+G38+G43+G48+G53+G58+G70+G75</f>
        <v>-255556.06751666468</v>
      </c>
      <c r="H79" s="274">
        <f t="shared" si="56"/>
        <v>-86438.231617074023</v>
      </c>
      <c r="I79" s="274">
        <f t="shared" si="56"/>
        <v>-12382.006372949745</v>
      </c>
      <c r="J79" s="274">
        <f t="shared" si="56"/>
        <v>-13424.57157695525</v>
      </c>
      <c r="K79" s="274">
        <f t="shared" si="56"/>
        <v>-833.08821454355871</v>
      </c>
      <c r="L79" s="274">
        <f t="shared" si="56"/>
        <v>-31111.029672664194</v>
      </c>
      <c r="M79" s="274">
        <f t="shared" si="56"/>
        <v>-14720.019361337352</v>
      </c>
      <c r="N79" s="274">
        <f t="shared" si="56"/>
        <v>-9987.602337765531</v>
      </c>
      <c r="O79" s="282">
        <f t="shared" si="56"/>
        <v>-41248.226802677251</v>
      </c>
      <c r="P79" s="274">
        <f>P21+P24+P34+P38+P43+P48+P53+P58+P70+P75</f>
        <v>-1838966.3802311083</v>
      </c>
      <c r="Q79" s="274">
        <f t="shared" ref="Q79:AA79" si="57">Q21+Q24+Q34+Q38+Q43+Q48+Q53+Q58+Q70+Q75</f>
        <v>-858878.24073543085</v>
      </c>
      <c r="R79" s="274">
        <f t="shared" si="57"/>
        <v>-76401.479308209178</v>
      </c>
      <c r="S79" s="274">
        <f t="shared" si="57"/>
        <v>-465670.04468769464</v>
      </c>
      <c r="T79" s="274">
        <f t="shared" si="57"/>
        <v>-159720.48040802404</v>
      </c>
      <c r="U79" s="274">
        <f t="shared" si="57"/>
        <v>-37982.145690053789</v>
      </c>
      <c r="V79" s="274">
        <f t="shared" si="57"/>
        <v>-24223.199378138437</v>
      </c>
      <c r="W79" s="274">
        <f t="shared" si="57"/>
        <v>-1747.2937180583849</v>
      </c>
      <c r="X79" s="274">
        <f t="shared" si="57"/>
        <v>-55678.063525765399</v>
      </c>
      <c r="Y79" s="274">
        <f t="shared" si="57"/>
        <v>-70352.827879607925</v>
      </c>
      <c r="Z79" s="274">
        <f t="shared" si="57"/>
        <v>-21529.369192888345</v>
      </c>
      <c r="AA79" s="282">
        <f t="shared" si="57"/>
        <v>-66783.235707237036</v>
      </c>
      <c r="AB79" s="274">
        <f>AB21+AB24+AB34+AB38+AB43+AB48+AB53+AB58+AB70+AB75</f>
        <v>-12484556.837298874</v>
      </c>
      <c r="AC79" s="274">
        <f t="shared" ref="AC79:AM79" si="58">AC21+AC24+AC34+AC38+AC43+AC48+AC53+AC58+AC70+AC75</f>
        <v>-7130178.5884434981</v>
      </c>
      <c r="AD79" s="274">
        <f t="shared" si="58"/>
        <v>-662117.21275329054</v>
      </c>
      <c r="AE79" s="274">
        <f t="shared" si="58"/>
        <v>-2344203.1575444192</v>
      </c>
      <c r="AF79" s="274">
        <f t="shared" si="58"/>
        <v>-873640.3185109006</v>
      </c>
      <c r="AG79" s="274">
        <f t="shared" si="58"/>
        <v>-239793.22587602845</v>
      </c>
      <c r="AH79" s="274">
        <f t="shared" si="58"/>
        <v>-111718.68908162283</v>
      </c>
      <c r="AI79" s="274">
        <f t="shared" si="58"/>
        <v>-10723.571321950278</v>
      </c>
      <c r="AJ79" s="274">
        <f t="shared" si="58"/>
        <v>-285685.12919580902</v>
      </c>
      <c r="AK79" s="274">
        <f t="shared" si="58"/>
        <v>-380643.4001652461</v>
      </c>
      <c r="AL79" s="274">
        <f t="shared" si="58"/>
        <v>-132531.11469035721</v>
      </c>
      <c r="AM79" s="282">
        <f t="shared" si="58"/>
        <v>-313322.42971575231</v>
      </c>
      <c r="AN79" s="289">
        <f>AN21+AN24+AN34+AN38+AN43+AN48+AN53+AN58+AN70+AN75</f>
        <v>12848660.617300943</v>
      </c>
      <c r="AO79" s="274">
        <f t="shared" ref="AO79:AY79" si="59">AO21+AO24+AO34+AO38+AO43+AO48+AO53+AO58+AO70+AO75</f>
        <v>9424838.3142448626</v>
      </c>
      <c r="AP79" s="274">
        <f t="shared" si="59"/>
        <v>847261.58046692039</v>
      </c>
      <c r="AQ79" s="274">
        <f t="shared" si="59"/>
        <v>1481392.6689501458</v>
      </c>
      <c r="AR79" s="274">
        <f t="shared" si="59"/>
        <v>470987.09840348869</v>
      </c>
      <c r="AS79" s="274">
        <f t="shared" si="59"/>
        <v>-45655.401426575721</v>
      </c>
      <c r="AT79" s="274">
        <f t="shared" si="59"/>
        <v>0</v>
      </c>
      <c r="AU79" s="274">
        <f t="shared" si="59"/>
        <v>-1159.7829578657784</v>
      </c>
      <c r="AV79" s="274">
        <f t="shared" si="59"/>
        <v>169308.91199564314</v>
      </c>
      <c r="AW79" s="274">
        <f t="shared" si="59"/>
        <v>411567.62608870631</v>
      </c>
      <c r="AX79" s="274">
        <f t="shared" si="59"/>
        <v>-101253.07928934839</v>
      </c>
      <c r="AY79" s="282">
        <f t="shared" si="59"/>
        <v>191372.68082496754</v>
      </c>
      <c r="AZ79" s="300">
        <f>AZ21+AZ24+AZ34+AZ38+AZ43+AZ48+AZ53+AZ58+AZ70+AZ75</f>
        <v>-7615178.1205988489</v>
      </c>
      <c r="BA79" s="296">
        <f>BA21+BA24+BA34+BA38+BA43+BA48+BA53+BA58+BA70+BA75</f>
        <v>-10499761.038908755</v>
      </c>
      <c r="BB79" s="274">
        <f t="shared" ref="BB79:BL79" si="60">BB21+BB24+BB34+BB38+BB43+BB48+BB53+BB58+BB70+BB75</f>
        <v>560008.72408875031</v>
      </c>
      <c r="BC79" s="274">
        <f t="shared" si="60"/>
        <v>40496.174774368767</v>
      </c>
      <c r="BD79" s="274">
        <f t="shared" si="60"/>
        <v>-1584036.6007986329</v>
      </c>
      <c r="BE79" s="274">
        <f t="shared" si="60"/>
        <v>-648811.93213250989</v>
      </c>
      <c r="BF79" s="274">
        <f t="shared" si="60"/>
        <v>-335812.77936560777</v>
      </c>
      <c r="BG79" s="274">
        <f t="shared" si="60"/>
        <v>-149366.46003671651</v>
      </c>
      <c r="BH79" s="274">
        <f t="shared" si="60"/>
        <v>-14463.736212417998</v>
      </c>
      <c r="BI79" s="274">
        <f t="shared" si="60"/>
        <v>-203165.31039859547</v>
      </c>
      <c r="BJ79" s="274">
        <f>BJ21+BJ24+BJ34+BJ38+BJ43+BJ48+BJ53+BJ58+BJ70+BJ75</f>
        <v>-54148.621317485071</v>
      </c>
      <c r="BK79" s="274">
        <f t="shared" si="60"/>
        <v>-265301.16551035945</v>
      </c>
      <c r="BL79" s="300">
        <f t="shared" si="60"/>
        <v>-229981.21140069907</v>
      </c>
    </row>
    <row r="80" spans="1:64" s="209" customFormat="1" x14ac:dyDescent="0.25">
      <c r="A80" s="1507"/>
      <c r="B80" s="126" t="s">
        <v>56</v>
      </c>
      <c r="C80" s="127" t="s">
        <v>176</v>
      </c>
      <c r="D80" s="274">
        <f>D25+D33+D42+D47+D52+D61+D69+D74</f>
        <v>5556734.0899087358</v>
      </c>
      <c r="E80" s="274">
        <f>E25+E33+E42+E47+E52+E61+E69+E74</f>
        <v>4666157.9448657818</v>
      </c>
      <c r="F80" s="274">
        <f>F25+F33+F42+F47+F52+F61+F69+F74</f>
        <v>145122.62008168476</v>
      </c>
      <c r="G80" s="274">
        <f t="shared" ref="G80:O80" si="61">G25+G33+G42+G47+G52+G61+G69+G74</f>
        <v>318852.08557156409</v>
      </c>
      <c r="H80" s="274">
        <f t="shared" si="61"/>
        <v>88211.289770807722</v>
      </c>
      <c r="I80" s="274">
        <f t="shared" si="61"/>
        <v>117748.57839513496</v>
      </c>
      <c r="J80" s="274">
        <f t="shared" si="61"/>
        <v>28652.221180060933</v>
      </c>
      <c r="K80" s="274">
        <f t="shared" si="61"/>
        <v>7894.7090324974561</v>
      </c>
      <c r="L80" s="274">
        <f t="shared" si="61"/>
        <v>32405.353425021785</v>
      </c>
      <c r="M80" s="274">
        <f t="shared" si="61"/>
        <v>2559.8137170260852</v>
      </c>
      <c r="N80" s="274">
        <f t="shared" si="61"/>
        <v>127816.31604011316</v>
      </c>
      <c r="O80" s="282">
        <f t="shared" si="61"/>
        <v>21313.157829044667</v>
      </c>
      <c r="P80" s="274">
        <f>P25+P33+P42+P47+P52+P61+P69+P74</f>
        <v>5680391.1479747975</v>
      </c>
      <c r="Q80" s="274">
        <f t="shared" ref="Q80:AA80" si="62">Q25+Q33+Q42+Q47+Q52+Q61+Q69+Q74</f>
        <v>4765507.1441097585</v>
      </c>
      <c r="R80" s="274">
        <f t="shared" si="62"/>
        <v>154020.72348881644</v>
      </c>
      <c r="S80" s="274">
        <f t="shared" si="62"/>
        <v>340524.93660477258</v>
      </c>
      <c r="T80" s="274">
        <f t="shared" si="62"/>
        <v>93353.71161589949</v>
      </c>
      <c r="U80" s="274">
        <f t="shared" si="62"/>
        <v>113604.85593935782</v>
      </c>
      <c r="V80" s="274">
        <f t="shared" si="62"/>
        <v>27053.626578046285</v>
      </c>
      <c r="W80" s="274">
        <f t="shared" si="62"/>
        <v>7542.7523684674234</v>
      </c>
      <c r="X80" s="274">
        <f t="shared" si="62"/>
        <v>36274.863791647069</v>
      </c>
      <c r="Y80" s="274">
        <f t="shared" si="62"/>
        <v>2512.3093295455897</v>
      </c>
      <c r="Z80" s="274">
        <f t="shared" si="62"/>
        <v>118156.80954887318</v>
      </c>
      <c r="AA80" s="282">
        <f t="shared" si="62"/>
        <v>21839.414599611096</v>
      </c>
      <c r="AB80" s="274">
        <f>AB25+AB33+AB42+AB47+AB52+AB61+AB69+AB74</f>
        <v>5889017.8115017014</v>
      </c>
      <c r="AC80" s="274">
        <f t="shared" ref="AC80:AM80" si="63">AC25+AC33+AC42+AC47+AC52+AC61+AC69+AC74</f>
        <v>4948659.5021986375</v>
      </c>
      <c r="AD80" s="274">
        <f t="shared" si="63"/>
        <v>167612.4282807553</v>
      </c>
      <c r="AE80" s="274">
        <f t="shared" si="63"/>
        <v>347596.65965597093</v>
      </c>
      <c r="AF80" s="274">
        <f t="shared" si="63"/>
        <v>95962.260304832409</v>
      </c>
      <c r="AG80" s="274">
        <f t="shared" si="63"/>
        <v>115314.183305314</v>
      </c>
      <c r="AH80" s="274">
        <f t="shared" si="63"/>
        <v>27565.327518139395</v>
      </c>
      <c r="AI80" s="274">
        <f t="shared" si="63"/>
        <v>7400.2805245978298</v>
      </c>
      <c r="AJ80" s="274">
        <f t="shared" si="63"/>
        <v>38741.966285599032</v>
      </c>
      <c r="AK80" s="274">
        <f t="shared" si="63"/>
        <v>2415.5496926978999</v>
      </c>
      <c r="AL80" s="274">
        <f t="shared" si="63"/>
        <v>115821.48184949643</v>
      </c>
      <c r="AM80" s="282">
        <f t="shared" si="63"/>
        <v>21928.171885660155</v>
      </c>
      <c r="AN80" s="289">
        <f>AN25+AN33+AN42+AN47+AN52+AN61+AN69+AN74</f>
        <v>5447135.7216592617</v>
      </c>
      <c r="AO80" s="274">
        <f t="shared" ref="AO80:AY80" si="64">AO25+AO33+AO42+AO47+AO52+AO61+AO69+AO74</f>
        <v>4585522.7170071965</v>
      </c>
      <c r="AP80" s="274">
        <f t="shared" si="64"/>
        <v>159564.17957510406</v>
      </c>
      <c r="AQ80" s="274">
        <f t="shared" si="64"/>
        <v>321970.81213222607</v>
      </c>
      <c r="AR80" s="274">
        <f t="shared" si="64"/>
        <v>87950.808021696706</v>
      </c>
      <c r="AS80" s="274">
        <f t="shared" si="64"/>
        <v>101650.38356879503</v>
      </c>
      <c r="AT80" s="274">
        <f t="shared" si="64"/>
        <v>23841.855183627184</v>
      </c>
      <c r="AU80" s="274">
        <f t="shared" si="64"/>
        <v>6482.7267858983687</v>
      </c>
      <c r="AV80" s="274">
        <f t="shared" si="64"/>
        <v>37053.71279044493</v>
      </c>
      <c r="AW80" s="274">
        <f t="shared" si="64"/>
        <v>1904.8780287445852</v>
      </c>
      <c r="AX80" s="274">
        <f t="shared" si="64"/>
        <v>99076.763187886754</v>
      </c>
      <c r="AY80" s="282">
        <f t="shared" si="64"/>
        <v>22116.885377643001</v>
      </c>
      <c r="AZ80" s="300">
        <f>AZ25+AZ33+AZ42+AZ47+AZ52+AZ61+AZ69+AZ74</f>
        <v>0</v>
      </c>
      <c r="BA80" s="296">
        <f>BA25+BA33+BA42+BA47+BA52+BA61+BA69+BA74</f>
        <v>22573278.771044508</v>
      </c>
      <c r="BB80" s="274">
        <f t="shared" ref="BB80:BL80" si="65">BB25+BB33+BB42+BB47+BB52+BB61+BB69+BB74</f>
        <v>18965847.308181375</v>
      </c>
      <c r="BC80" s="274">
        <f t="shared" si="65"/>
        <v>626319.95142636052</v>
      </c>
      <c r="BD80" s="274">
        <f t="shared" si="65"/>
        <v>1328944.4939645338</v>
      </c>
      <c r="BE80" s="274">
        <f t="shared" si="65"/>
        <v>365478.0697132363</v>
      </c>
      <c r="BF80" s="274">
        <f t="shared" si="65"/>
        <v>448318.00120860175</v>
      </c>
      <c r="BG80" s="274">
        <f t="shared" si="65"/>
        <v>107113.0304598738</v>
      </c>
      <c r="BH80" s="274">
        <f t="shared" si="65"/>
        <v>29320.468711461082</v>
      </c>
      <c r="BI80" s="274">
        <f t="shared" si="65"/>
        <v>144475.89629271283</v>
      </c>
      <c r="BJ80" s="274">
        <f>BJ25+BJ33+BJ42+BJ47+BJ52+BJ61+BJ69+BJ74</f>
        <v>9392.55076801416</v>
      </c>
      <c r="BK80" s="274">
        <f t="shared" si="65"/>
        <v>460871.37062636949</v>
      </c>
      <c r="BL80" s="300">
        <f t="shared" si="65"/>
        <v>87197.629691958922</v>
      </c>
    </row>
    <row r="81" spans="1:64" s="209" customFormat="1" x14ac:dyDescent="0.25">
      <c r="A81" s="1507"/>
      <c r="B81" s="126" t="s">
        <v>122</v>
      </c>
      <c r="C81" s="127" t="s">
        <v>937</v>
      </c>
      <c r="D81" s="274">
        <f>D26+D35+D39+D44+D49+D54+D62+D71+D76</f>
        <v>801486.23906993668</v>
      </c>
      <c r="E81" s="274">
        <f>E26+E35+E39+E44+E49+E54+E62+E71+E76</f>
        <v>464609.93538510648</v>
      </c>
      <c r="F81" s="274">
        <f>F26+F35+F39+F44+F49+F54+F62+F71+F76</f>
        <v>44333.610357985206</v>
      </c>
      <c r="G81" s="274">
        <f t="shared" ref="G81:O81" si="66">G26+G35+G39+G44+G49+G54+G62+G71+G76</f>
        <v>156021.20137134596</v>
      </c>
      <c r="H81" s="274">
        <f t="shared" si="66"/>
        <v>58232.660742356515</v>
      </c>
      <c r="I81" s="274">
        <f t="shared" si="66"/>
        <v>7392.4347765856473</v>
      </c>
      <c r="J81" s="274">
        <f t="shared" si="66"/>
        <v>985.95441666746842</v>
      </c>
      <c r="K81" s="274">
        <f t="shared" si="66"/>
        <v>115.63675045215678</v>
      </c>
      <c r="L81" s="274">
        <f t="shared" si="66"/>
        <v>17263.487510691408</v>
      </c>
      <c r="M81" s="274">
        <f t="shared" si="66"/>
        <v>28171.669797006747</v>
      </c>
      <c r="N81" s="274">
        <f t="shared" si="66"/>
        <v>4371.948020136685</v>
      </c>
      <c r="O81" s="282">
        <f t="shared" si="66"/>
        <v>19987.699941602314</v>
      </c>
      <c r="P81" s="274">
        <f>P26+P35+P39+P44+P49+P54+P62+P71+P76</f>
        <v>1065843.4786930564</v>
      </c>
      <c r="Q81" s="274">
        <f t="shared" ref="Q81:AA81" si="67">Q26+Q35+Q39+Q44+Q49+Q54+Q62+Q71+Q76</f>
        <v>625844.44698299165</v>
      </c>
      <c r="R81" s="274">
        <f t="shared" si="67"/>
        <v>59344.94066283232</v>
      </c>
      <c r="S81" s="274">
        <f t="shared" si="67"/>
        <v>200183.78376270592</v>
      </c>
      <c r="T81" s="274">
        <f t="shared" si="67"/>
        <v>74802.188799345589</v>
      </c>
      <c r="U81" s="274">
        <f t="shared" si="67"/>
        <v>11461.241200413881</v>
      </c>
      <c r="V81" s="274">
        <f t="shared" si="67"/>
        <v>2319.9326421591795</v>
      </c>
      <c r="W81" s="274">
        <f t="shared" si="67"/>
        <v>301.59221803834498</v>
      </c>
      <c r="X81" s="274">
        <f t="shared" si="67"/>
        <v>22489.202460972494</v>
      </c>
      <c r="Y81" s="274">
        <f t="shared" si="67"/>
        <v>36227.164716669118</v>
      </c>
      <c r="Z81" s="274">
        <f t="shared" si="67"/>
        <v>6988.9459556274878</v>
      </c>
      <c r="AA81" s="282">
        <f t="shared" si="67"/>
        <v>25880.039291300218</v>
      </c>
      <c r="AB81" s="274">
        <f>AB26+AB35+AB39+AB44+AB49+AB54+AB62+AB71+AB76</f>
        <v>1169354.8900600208</v>
      </c>
      <c r="AC81" s="274">
        <f t="shared" ref="AC81:AM81" si="68">AC26+AC35+AC39+AC44+AC49+AC54+AC62+AC71+AC76</f>
        <v>705782.39234810136</v>
      </c>
      <c r="AD81" s="274">
        <f t="shared" si="68"/>
        <v>66624.828343529705</v>
      </c>
      <c r="AE81" s="274">
        <f t="shared" si="68"/>
        <v>207947.7960445052</v>
      </c>
      <c r="AF81" s="274">
        <f t="shared" si="68"/>
        <v>77711.334168203539</v>
      </c>
      <c r="AG81" s="274">
        <f t="shared" si="68"/>
        <v>12444.608405196868</v>
      </c>
      <c r="AH81" s="274">
        <f t="shared" si="68"/>
        <v>2841.7345900477189</v>
      </c>
      <c r="AI81" s="274">
        <f t="shared" si="68"/>
        <v>359.94773996702804</v>
      </c>
      <c r="AJ81" s="274">
        <f t="shared" si="68"/>
        <v>23260.280090870685</v>
      </c>
      <c r="AK81" s="274">
        <f t="shared" si="68"/>
        <v>37726.628349563012</v>
      </c>
      <c r="AL81" s="274">
        <f t="shared" si="68"/>
        <v>7719.5772769101659</v>
      </c>
      <c r="AM81" s="282">
        <f t="shared" si="68"/>
        <v>26935.76270312566</v>
      </c>
      <c r="AN81" s="289">
        <f>AN26+AN35+AN39+AN44+AN49+AN54+AN62+AN71+AN76</f>
        <v>828655.00860882807</v>
      </c>
      <c r="AO81" s="274">
        <f t="shared" ref="AO81:AZ81" si="69">AO26+AO35+AO39+AO44+AO49+AO54+AO62+AO71+AO76</f>
        <v>496685.97672800079</v>
      </c>
      <c r="AP81" s="274">
        <f t="shared" si="69"/>
        <v>46602.765902798623</v>
      </c>
      <c r="AQ81" s="274">
        <f t="shared" si="69"/>
        <v>154350.84850720796</v>
      </c>
      <c r="AR81" s="274">
        <f t="shared" si="69"/>
        <v>57445.639099507374</v>
      </c>
      <c r="AS81" s="274">
        <f t="shared" si="69"/>
        <v>6386.025112622212</v>
      </c>
      <c r="AT81" s="274">
        <f t="shared" si="69"/>
        <v>0</v>
      </c>
      <c r="AU81" s="274">
        <f t="shared" si="69"/>
        <v>286.99161746679886</v>
      </c>
      <c r="AV81" s="274">
        <f t="shared" si="69"/>
        <v>16133.801209503956</v>
      </c>
      <c r="AW81" s="274">
        <f t="shared" si="69"/>
        <v>27999.117683110097</v>
      </c>
      <c r="AX81" s="274">
        <f t="shared" si="69"/>
        <v>3335.4241468604259</v>
      </c>
      <c r="AY81" s="282">
        <f t="shared" si="69"/>
        <v>19428.418601749956</v>
      </c>
      <c r="AZ81" s="300">
        <f t="shared" si="69"/>
        <v>-148744.62060592146</v>
      </c>
      <c r="BA81" s="296">
        <f>BA26+BA35+BA39+BA44+BA49+BA54+BA62+BA71+BA76</f>
        <v>3716594.9958259203</v>
      </c>
      <c r="BB81" s="274">
        <f t="shared" ref="BB81:BL81" si="70">BB26+BB35+BB39+BB44+BB49+BB54+BB62+BB71+BB76</f>
        <v>2292922.7514442001</v>
      </c>
      <c r="BC81" s="274">
        <f t="shared" si="70"/>
        <v>216906.14526714582</v>
      </c>
      <c r="BD81" s="274">
        <f t="shared" si="70"/>
        <v>718503.62968576502</v>
      </c>
      <c r="BE81" s="274">
        <f t="shared" si="70"/>
        <v>268191.82280941302</v>
      </c>
      <c r="BF81" s="274">
        <f t="shared" si="70"/>
        <v>37684.309494818604</v>
      </c>
      <c r="BG81" s="274">
        <f t="shared" si="70"/>
        <v>6147.6216488743667</v>
      </c>
      <c r="BH81" s="274">
        <f t="shared" si="70"/>
        <v>1064.1683259243282</v>
      </c>
      <c r="BI81" s="274">
        <f t="shared" si="70"/>
        <v>79146.771272038532</v>
      </c>
      <c r="BJ81" s="274">
        <f>BJ26+BJ35+BJ39+BJ44+BJ49+BJ54+BJ62+BJ71+BJ76</f>
        <v>130124.580546349</v>
      </c>
      <c r="BK81" s="274">
        <f t="shared" si="70"/>
        <v>22415.895399534769</v>
      </c>
      <c r="BL81" s="300">
        <f t="shared" si="70"/>
        <v>92231.920537778147</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169</v>
      </c>
      <c r="C84" s="137" t="s">
        <v>331</v>
      </c>
      <c r="D84" s="279">
        <f>SUM(D78:D83)</f>
        <v>52185541.538517386</v>
      </c>
      <c r="E84" s="286">
        <f t="shared" ref="E84:BL84" si="72">SUM(E78:E83)</f>
        <v>26983961.314542666</v>
      </c>
      <c r="F84" s="286">
        <f t="shared" si="72"/>
        <v>2541034.8336243033</v>
      </c>
      <c r="G84" s="286">
        <f t="shared" si="72"/>
        <v>9391609.0404091105</v>
      </c>
      <c r="H84" s="286">
        <f t="shared" si="72"/>
        <v>4277310.5700092381</v>
      </c>
      <c r="I84" s="286">
        <f t="shared" si="72"/>
        <v>831025.15100791457</v>
      </c>
      <c r="J84" s="286">
        <f t="shared" si="72"/>
        <v>471234.95715288492</v>
      </c>
      <c r="K84" s="286">
        <f t="shared" si="72"/>
        <v>39973.434887538642</v>
      </c>
      <c r="L84" s="286">
        <f t="shared" si="72"/>
        <v>3263459.9325446696</v>
      </c>
      <c r="M84" s="286">
        <f t="shared" si="72"/>
        <v>1495101.4760117298</v>
      </c>
      <c r="N84" s="286">
        <f t="shared" si="72"/>
        <v>773466.97838545241</v>
      </c>
      <c r="O84" s="287">
        <f t="shared" si="72"/>
        <v>2117363.8499418907</v>
      </c>
      <c r="P84" s="279">
        <f t="shared" si="72"/>
        <v>52057030.540562458</v>
      </c>
      <c r="Q84" s="286">
        <f t="shared" si="72"/>
        <v>27471934.118920241</v>
      </c>
      <c r="R84" s="286">
        <f t="shared" si="72"/>
        <v>2666779.5530190887</v>
      </c>
      <c r="S84" s="286">
        <f t="shared" si="72"/>
        <v>9702291.4285978042</v>
      </c>
      <c r="T84" s="286">
        <f t="shared" si="72"/>
        <v>4045373.0850071441</v>
      </c>
      <c r="U84" s="286">
        <f t="shared" si="72"/>
        <v>919145.58565086976</v>
      </c>
      <c r="V84" s="286">
        <f t="shared" si="72"/>
        <v>417243.05103943654</v>
      </c>
      <c r="W84" s="286">
        <f t="shared" si="72"/>
        <v>45250.864163884064</v>
      </c>
      <c r="X84" s="286">
        <f t="shared" si="72"/>
        <v>3034401.4595580339</v>
      </c>
      <c r="Y84" s="286">
        <f>SUM(Y78:Y83)</f>
        <v>1368673.003756644</v>
      </c>
      <c r="Z84" s="286">
        <f t="shared" si="72"/>
        <v>429594.96901808016</v>
      </c>
      <c r="AA84" s="287">
        <f t="shared" si="72"/>
        <v>1956343.4218312358</v>
      </c>
      <c r="AB84" s="279">
        <f t="shared" si="72"/>
        <v>42999442.520351268</v>
      </c>
      <c r="AC84" s="286">
        <f t="shared" si="72"/>
        <v>22081633.819184817</v>
      </c>
      <c r="AD84" s="286">
        <f t="shared" si="72"/>
        <v>2398132.869149575</v>
      </c>
      <c r="AE84" s="286">
        <f t="shared" si="72"/>
        <v>8443765.1433007512</v>
      </c>
      <c r="AF84" s="286">
        <f t="shared" si="72"/>
        <v>3417198.8677395848</v>
      </c>
      <c r="AG84" s="286">
        <f t="shared" si="72"/>
        <v>780578.23671499861</v>
      </c>
      <c r="AH84" s="286">
        <f t="shared" si="72"/>
        <v>114004.56243920659</v>
      </c>
      <c r="AI84" s="286">
        <f t="shared" si="72"/>
        <v>25363.078594420062</v>
      </c>
      <c r="AJ84" s="286">
        <f t="shared" si="72"/>
        <v>2870010.8298140182</v>
      </c>
      <c r="AK84" s="286">
        <f t="shared" si="72"/>
        <v>855946.3661772667</v>
      </c>
      <c r="AL84" s="286">
        <f t="shared" si="72"/>
        <v>421454.78163728589</v>
      </c>
      <c r="AM84" s="287">
        <f t="shared" si="72"/>
        <v>1591353.9655993395</v>
      </c>
      <c r="AN84" s="850">
        <f t="shared" si="72"/>
        <v>63767066.275577493</v>
      </c>
      <c r="AO84" s="286">
        <f t="shared" si="72"/>
        <v>36845265.684885092</v>
      </c>
      <c r="AP84" s="286">
        <f t="shared" si="72"/>
        <v>3546297.2594739422</v>
      </c>
      <c r="AQ84" s="286">
        <f t="shared" si="72"/>
        <v>10369629.443085821</v>
      </c>
      <c r="AR84" s="286">
        <f t="shared" si="72"/>
        <v>4371320.8559894897</v>
      </c>
      <c r="AS84" s="286">
        <f t="shared" si="72"/>
        <v>710891.68140362401</v>
      </c>
      <c r="AT84" s="286">
        <f t="shared" si="72"/>
        <v>335488.71696805442</v>
      </c>
      <c r="AU84" s="286">
        <f t="shared" si="72"/>
        <v>36020.721521623476</v>
      </c>
      <c r="AV84" s="286">
        <f t="shared" si="72"/>
        <v>3383498.1879173177</v>
      </c>
      <c r="AW84" s="286">
        <f>SUM(AW78:AW83)</f>
        <v>1407215.9132106793</v>
      </c>
      <c r="AX84" s="286">
        <f t="shared" si="72"/>
        <v>314423.53394907404</v>
      </c>
      <c r="AY84" s="287">
        <f t="shared" si="72"/>
        <v>2447014.2771727825</v>
      </c>
      <c r="AZ84" s="856">
        <f t="shared" si="72"/>
        <v>-3639725.1522129043</v>
      </c>
      <c r="BA84" s="306">
        <f t="shared" si="72"/>
        <v>207369355.72279575</v>
      </c>
      <c r="BB84" s="279">
        <f t="shared" si="72"/>
        <v>113382794.93753283</v>
      </c>
      <c r="BC84" s="279">
        <f t="shared" si="72"/>
        <v>11152244.515266912</v>
      </c>
      <c r="BD84" s="279">
        <f t="shared" si="72"/>
        <v>37907295.055393487</v>
      </c>
      <c r="BE84" s="279">
        <f t="shared" si="72"/>
        <v>16111203.378745457</v>
      </c>
      <c r="BF84" s="279">
        <f t="shared" si="72"/>
        <v>3241640.6547774067</v>
      </c>
      <c r="BG84" s="279">
        <f t="shared" si="72"/>
        <v>1337971.2875995829</v>
      </c>
      <c r="BH84" s="279">
        <f t="shared" si="72"/>
        <v>146608.09916746622</v>
      </c>
      <c r="BI84" s="279">
        <f t="shared" si="72"/>
        <v>12551370.409834038</v>
      </c>
      <c r="BJ84" s="279">
        <f>SUM(BJ78:BJ83)</f>
        <v>5126936.7591563202</v>
      </c>
      <c r="BK84" s="279">
        <f t="shared" si="72"/>
        <v>1938940.2629898926</v>
      </c>
      <c r="BL84" s="307">
        <f t="shared" si="72"/>
        <v>8112075.5145452488</v>
      </c>
    </row>
    <row r="85" spans="1:64" x14ac:dyDescent="0.25">
      <c r="A85" s="1507"/>
      <c r="B85" s="126" t="s">
        <v>170</v>
      </c>
      <c r="C85" s="127" t="s">
        <v>40</v>
      </c>
      <c r="D85" s="273">
        <f>SUM(E85:O85)</f>
        <v>18369.312848453712</v>
      </c>
      <c r="E85" s="251">
        <v>15379.133233834256</v>
      </c>
      <c r="F85" s="251">
        <v>478.58099399356576</v>
      </c>
      <c r="G85" s="251">
        <v>975.27502557416472</v>
      </c>
      <c r="H85" s="251">
        <v>269.83639680072201</v>
      </c>
      <c r="I85" s="251">
        <v>508.93379230255744</v>
      </c>
      <c r="J85" s="251">
        <v>0</v>
      </c>
      <c r="K85" s="251">
        <v>34.074074745965781</v>
      </c>
      <c r="L85" s="251">
        <v>99.160027830709026</v>
      </c>
      <c r="M85" s="251">
        <v>7.828778457526826</v>
      </c>
      <c r="N85" s="251">
        <v>551.34069039414248</v>
      </c>
      <c r="O85" s="252">
        <v>65.149834520108286</v>
      </c>
      <c r="P85" s="273">
        <f>SUM(Q85:AA85)</f>
        <v>23243.097413889747</v>
      </c>
      <c r="Q85" s="251">
        <v>20015.523767059523</v>
      </c>
      <c r="R85" s="251">
        <v>646.89976499573697</v>
      </c>
      <c r="S85" s="251">
        <v>1076.3302869560162</v>
      </c>
      <c r="T85" s="251">
        <v>295.07215598888985</v>
      </c>
      <c r="U85" s="251">
        <v>483.1051481279228</v>
      </c>
      <c r="V85" s="251">
        <v>0</v>
      </c>
      <c r="W85" s="251">
        <v>32.07558752775347</v>
      </c>
      <c r="X85" s="251">
        <v>114.6574901193497</v>
      </c>
      <c r="Y85" s="251">
        <v>7.9409004478592493</v>
      </c>
      <c r="Z85" s="251">
        <v>502.46235081625002</v>
      </c>
      <c r="AA85" s="252">
        <v>69.029961850439619</v>
      </c>
      <c r="AB85" s="273">
        <f>SUM(AC85:AM85)</f>
        <v>21690.388386388509</v>
      </c>
      <c r="AC85" s="251">
        <v>18487.337500712547</v>
      </c>
      <c r="AD85" s="251">
        <v>626.17109331599306</v>
      </c>
      <c r="AE85" s="251">
        <v>1051.3898020904614</v>
      </c>
      <c r="AF85" s="251">
        <v>290.26096502166996</v>
      </c>
      <c r="AG85" s="251">
        <v>504.89422392818017</v>
      </c>
      <c r="AH85" s="251">
        <v>0</v>
      </c>
      <c r="AI85" s="251">
        <v>32.401555344020423</v>
      </c>
      <c r="AJ85" s="251">
        <v>117.18440650703072</v>
      </c>
      <c r="AK85" s="251">
        <v>7.3064117355412401</v>
      </c>
      <c r="AL85" s="251">
        <v>507.11539132860946</v>
      </c>
      <c r="AM85" s="252">
        <v>66.327036404458795</v>
      </c>
      <c r="AN85" s="276">
        <f>SUM(AO85:AY85)</f>
        <v>25173.295346180847</v>
      </c>
      <c r="AO85" s="251">
        <v>21721.695540659555</v>
      </c>
      <c r="AP85" s="251">
        <v>755.85810862314804</v>
      </c>
      <c r="AQ85" s="251">
        <v>1139.0788168214769</v>
      </c>
      <c r="AR85" s="251">
        <v>311.15523073782327</v>
      </c>
      <c r="AS85" s="251">
        <v>505.00606689394118</v>
      </c>
      <c r="AT85" s="251">
        <v>0</v>
      </c>
      <c r="AU85" s="251">
        <v>32.206630628982133</v>
      </c>
      <c r="AV85" s="251">
        <v>131.08983092184562</v>
      </c>
      <c r="AW85" s="251">
        <v>6.7391394791417305</v>
      </c>
      <c r="AX85" s="251">
        <v>492.22014459232031</v>
      </c>
      <c r="AY85" s="252">
        <v>78.245836822611366</v>
      </c>
      <c r="AZ85" s="854">
        <v>0</v>
      </c>
      <c r="BA85" s="294">
        <f>SUM(BB85:BL85)+AZ85</f>
        <v>88476.093994912808</v>
      </c>
      <c r="BB85" s="274">
        <f t="shared" ref="BB85:BL86" si="73">E85+Q85+AC85+AO85</f>
        <v>75603.69004226588</v>
      </c>
      <c r="BC85" s="274">
        <f t="shared" si="73"/>
        <v>2507.5099609284439</v>
      </c>
      <c r="BD85" s="274">
        <f t="shared" si="73"/>
        <v>4242.0739314421189</v>
      </c>
      <c r="BE85" s="274">
        <f t="shared" si="73"/>
        <v>1166.3247485491052</v>
      </c>
      <c r="BF85" s="274">
        <f t="shared" si="73"/>
        <v>2001.9392312526015</v>
      </c>
      <c r="BG85" s="274">
        <f t="shared" si="73"/>
        <v>0</v>
      </c>
      <c r="BH85" s="274">
        <f t="shared" si="73"/>
        <v>130.75784824672181</v>
      </c>
      <c r="BI85" s="274">
        <f t="shared" si="73"/>
        <v>462.09175537893509</v>
      </c>
      <c r="BJ85" s="274">
        <f t="shared" si="73"/>
        <v>29.815230120069046</v>
      </c>
      <c r="BK85" s="274">
        <f t="shared" si="73"/>
        <v>2053.1385771313221</v>
      </c>
      <c r="BL85" s="298">
        <f t="shared" si="73"/>
        <v>278.75266959761808</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172</v>
      </c>
      <c r="C87" s="127" t="s">
        <v>254</v>
      </c>
      <c r="D87" s="274">
        <f>SUM(D85:D86)</f>
        <v>18369.312848453712</v>
      </c>
      <c r="E87" s="274">
        <f t="shared" ref="E87:O87" si="74">SUM(E85:E86)</f>
        <v>15379.133233834256</v>
      </c>
      <c r="F87" s="274">
        <f t="shared" si="74"/>
        <v>478.58099399356576</v>
      </c>
      <c r="G87" s="274">
        <f t="shared" si="74"/>
        <v>975.27502557416472</v>
      </c>
      <c r="H87" s="274">
        <f t="shared" si="74"/>
        <v>269.83639680072201</v>
      </c>
      <c r="I87" s="274">
        <f t="shared" si="74"/>
        <v>508.93379230255744</v>
      </c>
      <c r="J87" s="274">
        <f t="shared" si="74"/>
        <v>0</v>
      </c>
      <c r="K87" s="274">
        <f t="shared" si="74"/>
        <v>34.074074745965781</v>
      </c>
      <c r="L87" s="274">
        <f t="shared" si="74"/>
        <v>99.160027830709026</v>
      </c>
      <c r="M87" s="274">
        <f t="shared" si="74"/>
        <v>7.828778457526826</v>
      </c>
      <c r="N87" s="274">
        <f t="shared" si="74"/>
        <v>551.34069039414248</v>
      </c>
      <c r="O87" s="282">
        <f t="shared" si="74"/>
        <v>65.149834520108286</v>
      </c>
      <c r="P87" s="274">
        <f>SUM(P85:P86)</f>
        <v>23243.097413889747</v>
      </c>
      <c r="Q87" s="274">
        <f t="shared" ref="Q87:AA87" si="75">SUM(Q85:Q86)</f>
        <v>20015.523767059523</v>
      </c>
      <c r="R87" s="274">
        <f t="shared" si="75"/>
        <v>646.89976499573697</v>
      </c>
      <c r="S87" s="274">
        <f t="shared" si="75"/>
        <v>1076.3302869560162</v>
      </c>
      <c r="T87" s="274">
        <f t="shared" si="75"/>
        <v>295.07215598888985</v>
      </c>
      <c r="U87" s="274">
        <f t="shared" si="75"/>
        <v>483.1051481279228</v>
      </c>
      <c r="V87" s="274">
        <f t="shared" si="75"/>
        <v>0</v>
      </c>
      <c r="W87" s="274">
        <f t="shared" si="75"/>
        <v>32.07558752775347</v>
      </c>
      <c r="X87" s="274">
        <f t="shared" si="75"/>
        <v>114.6574901193497</v>
      </c>
      <c r="Y87" s="274">
        <f t="shared" si="75"/>
        <v>7.9409004478592493</v>
      </c>
      <c r="Z87" s="274">
        <f t="shared" si="75"/>
        <v>502.46235081625002</v>
      </c>
      <c r="AA87" s="282">
        <f t="shared" si="75"/>
        <v>69.029961850439619</v>
      </c>
      <c r="AB87" s="274">
        <f>SUM(AB85:AB86)</f>
        <v>21690.388386388509</v>
      </c>
      <c r="AC87" s="274">
        <f t="shared" ref="AC87:AM87" si="76">SUM(AC85:AC86)</f>
        <v>18487.337500712547</v>
      </c>
      <c r="AD87" s="274">
        <f t="shared" si="76"/>
        <v>626.17109331599306</v>
      </c>
      <c r="AE87" s="274">
        <f t="shared" si="76"/>
        <v>1051.3898020904614</v>
      </c>
      <c r="AF87" s="274">
        <f t="shared" si="76"/>
        <v>290.26096502166996</v>
      </c>
      <c r="AG87" s="274">
        <f t="shared" si="76"/>
        <v>504.89422392818017</v>
      </c>
      <c r="AH87" s="274">
        <f t="shared" si="76"/>
        <v>0</v>
      </c>
      <c r="AI87" s="274">
        <f t="shared" si="76"/>
        <v>32.401555344020423</v>
      </c>
      <c r="AJ87" s="274">
        <f t="shared" si="76"/>
        <v>117.18440650703072</v>
      </c>
      <c r="AK87" s="274">
        <f t="shared" si="76"/>
        <v>7.3064117355412401</v>
      </c>
      <c r="AL87" s="274">
        <f t="shared" si="76"/>
        <v>507.11539132860946</v>
      </c>
      <c r="AM87" s="282">
        <f t="shared" si="76"/>
        <v>66.327036404458795</v>
      </c>
      <c r="AN87" s="289">
        <f>SUM(AN85:AN86)</f>
        <v>25173.295346180847</v>
      </c>
      <c r="AO87" s="274">
        <f>SUM(AO85:AO86)</f>
        <v>21721.695540659555</v>
      </c>
      <c r="AP87" s="274">
        <f t="shared" ref="AP87:AZ87" si="77">SUM(AP85:AP86)</f>
        <v>755.85810862314804</v>
      </c>
      <c r="AQ87" s="274">
        <f t="shared" si="77"/>
        <v>1139.0788168214769</v>
      </c>
      <c r="AR87" s="274">
        <f t="shared" si="77"/>
        <v>311.15523073782327</v>
      </c>
      <c r="AS87" s="274">
        <f t="shared" si="77"/>
        <v>505.00606689394118</v>
      </c>
      <c r="AT87" s="274">
        <f t="shared" si="77"/>
        <v>0</v>
      </c>
      <c r="AU87" s="274">
        <f t="shared" si="77"/>
        <v>32.206630628982133</v>
      </c>
      <c r="AV87" s="274">
        <f t="shared" si="77"/>
        <v>131.08983092184562</v>
      </c>
      <c r="AW87" s="274">
        <f t="shared" si="77"/>
        <v>6.7391394791417305</v>
      </c>
      <c r="AX87" s="274">
        <f t="shared" si="77"/>
        <v>492.22014459232031</v>
      </c>
      <c r="AY87" s="282">
        <f t="shared" si="77"/>
        <v>78.245836822611366</v>
      </c>
      <c r="AZ87" s="300">
        <f t="shared" si="77"/>
        <v>0</v>
      </c>
      <c r="BA87" s="296">
        <f>SUM(BA85:BA86)</f>
        <v>88476.093994912808</v>
      </c>
      <c r="BB87" s="274">
        <f>SUM(BB85:BB86)</f>
        <v>75603.69004226588</v>
      </c>
      <c r="BC87" s="274">
        <f>F87+R87+AD87+AP87</f>
        <v>2507.5099609284439</v>
      </c>
      <c r="BD87" s="274">
        <f>SUM(BD85:BD86)</f>
        <v>4242.0739314421189</v>
      </c>
      <c r="BE87" s="274">
        <f>H87+T87+AF87+AR87</f>
        <v>1166.3247485491052</v>
      </c>
      <c r="BF87" s="274">
        <f t="shared" ref="BF87:BL87" si="78">SUM(BF85:BF86)</f>
        <v>2001.9392312526015</v>
      </c>
      <c r="BG87" s="274">
        <f t="shared" si="78"/>
        <v>0</v>
      </c>
      <c r="BH87" s="274">
        <f t="shared" si="78"/>
        <v>130.75784824672181</v>
      </c>
      <c r="BI87" s="274">
        <f t="shared" si="78"/>
        <v>462.09175537893509</v>
      </c>
      <c r="BJ87" s="274">
        <f>SUM(BJ85:BJ86)</f>
        <v>29.815230120069046</v>
      </c>
      <c r="BK87" s="274">
        <f t="shared" si="78"/>
        <v>2053.1385771313221</v>
      </c>
      <c r="BL87" s="300">
        <f t="shared" si="78"/>
        <v>278.75266959761808</v>
      </c>
    </row>
    <row r="88" spans="1:64" s="209" customFormat="1" ht="24.75" x14ac:dyDescent="0.25">
      <c r="A88" s="1508"/>
      <c r="B88" s="129" t="s">
        <v>173</v>
      </c>
      <c r="C88" s="130" t="s">
        <v>327</v>
      </c>
      <c r="D88" s="275">
        <f>D84+D87</f>
        <v>52203910.851365842</v>
      </c>
      <c r="E88" s="275">
        <f t="shared" ref="E88:O88" si="79">E84+E87</f>
        <v>26999340.4477765</v>
      </c>
      <c r="F88" s="275">
        <f t="shared" si="79"/>
        <v>2541513.414618297</v>
      </c>
      <c r="G88" s="275">
        <f t="shared" si="79"/>
        <v>9392584.315434685</v>
      </c>
      <c r="H88" s="275">
        <f t="shared" si="79"/>
        <v>4277580.4064060384</v>
      </c>
      <c r="I88" s="275">
        <f t="shared" si="79"/>
        <v>831534.08480021707</v>
      </c>
      <c r="J88" s="275">
        <f t="shared" si="79"/>
        <v>471234.95715288492</v>
      </c>
      <c r="K88" s="275">
        <f t="shared" si="79"/>
        <v>40007.508962284606</v>
      </c>
      <c r="L88" s="275">
        <f t="shared" si="79"/>
        <v>3263559.0925725005</v>
      </c>
      <c r="M88" s="275">
        <f t="shared" si="79"/>
        <v>1495109.3047901874</v>
      </c>
      <c r="N88" s="275">
        <f t="shared" si="79"/>
        <v>774018.31907584658</v>
      </c>
      <c r="O88" s="283">
        <f t="shared" si="79"/>
        <v>2117428.9997764109</v>
      </c>
      <c r="P88" s="275">
        <f>P84+P87</f>
        <v>52080273.637976348</v>
      </c>
      <c r="Q88" s="275">
        <f t="shared" ref="Q88:AA88" si="80">Q84+Q87</f>
        <v>27491949.642687298</v>
      </c>
      <c r="R88" s="275">
        <f t="shared" si="80"/>
        <v>2667426.4527840842</v>
      </c>
      <c r="S88" s="275">
        <f t="shared" si="80"/>
        <v>9703367.7588847596</v>
      </c>
      <c r="T88" s="275">
        <f t="shared" si="80"/>
        <v>4045668.1571631329</v>
      </c>
      <c r="U88" s="275">
        <f t="shared" si="80"/>
        <v>919628.69079899765</v>
      </c>
      <c r="V88" s="275">
        <f t="shared" si="80"/>
        <v>417243.05103943654</v>
      </c>
      <c r="W88" s="275">
        <f t="shared" si="80"/>
        <v>45282.939751411817</v>
      </c>
      <c r="X88" s="275">
        <f t="shared" si="80"/>
        <v>3034516.1170481532</v>
      </c>
      <c r="Y88" s="275">
        <f t="shared" si="80"/>
        <v>1368680.9446570917</v>
      </c>
      <c r="Z88" s="275">
        <f t="shared" si="80"/>
        <v>430097.43136889639</v>
      </c>
      <c r="AA88" s="283">
        <f t="shared" si="80"/>
        <v>1956412.4517930862</v>
      </c>
      <c r="AB88" s="275">
        <f>AB84+AB87</f>
        <v>43021132.908737659</v>
      </c>
      <c r="AC88" s="275">
        <f t="shared" ref="AC88:AM88" si="81">AC84+AC87</f>
        <v>22100121.156685531</v>
      </c>
      <c r="AD88" s="275">
        <f t="shared" si="81"/>
        <v>2398759.0402428908</v>
      </c>
      <c r="AE88" s="275">
        <f t="shared" si="81"/>
        <v>8444816.533102842</v>
      </c>
      <c r="AF88" s="275">
        <f t="shared" si="81"/>
        <v>3417489.1287046066</v>
      </c>
      <c r="AG88" s="275">
        <f t="shared" si="81"/>
        <v>781083.13093892683</v>
      </c>
      <c r="AH88" s="275">
        <f t="shared" si="81"/>
        <v>114004.56243920659</v>
      </c>
      <c r="AI88" s="275">
        <f t="shared" si="81"/>
        <v>25395.480149764084</v>
      </c>
      <c r="AJ88" s="275">
        <f t="shared" si="81"/>
        <v>2870128.014220525</v>
      </c>
      <c r="AK88" s="275">
        <f t="shared" si="81"/>
        <v>855953.67258900229</v>
      </c>
      <c r="AL88" s="275">
        <f t="shared" si="81"/>
        <v>421961.89702861448</v>
      </c>
      <c r="AM88" s="283">
        <f t="shared" si="81"/>
        <v>1591420.292635744</v>
      </c>
      <c r="AN88" s="277">
        <f>AN84+AN87</f>
        <v>63792239.570923671</v>
      </c>
      <c r="AO88" s="275">
        <f>AO84+AO87</f>
        <v>36866987.380425751</v>
      </c>
      <c r="AP88" s="275">
        <f t="shared" ref="AP88:AZ88" si="82">AP84+AP87</f>
        <v>3547053.1175825652</v>
      </c>
      <c r="AQ88" s="275">
        <f t="shared" si="82"/>
        <v>10370768.521902643</v>
      </c>
      <c r="AR88" s="275">
        <f t="shared" si="82"/>
        <v>4371632.0112202279</v>
      </c>
      <c r="AS88" s="275">
        <f t="shared" si="82"/>
        <v>711396.68747051794</v>
      </c>
      <c r="AT88" s="275">
        <f t="shared" si="82"/>
        <v>335488.71696805442</v>
      </c>
      <c r="AU88" s="275">
        <f t="shared" si="82"/>
        <v>36052.928152252462</v>
      </c>
      <c r="AV88" s="275">
        <f t="shared" si="82"/>
        <v>3383629.2777482397</v>
      </c>
      <c r="AW88" s="275">
        <f t="shared" si="82"/>
        <v>1407222.6523501584</v>
      </c>
      <c r="AX88" s="275">
        <f t="shared" si="82"/>
        <v>314915.75409366639</v>
      </c>
      <c r="AY88" s="283">
        <f t="shared" si="82"/>
        <v>2447092.5230096052</v>
      </c>
      <c r="AZ88" s="299">
        <f t="shared" si="82"/>
        <v>-3639725.1522129043</v>
      </c>
      <c r="BA88" s="308">
        <f>BA84+BA87</f>
        <v>207457831.81679067</v>
      </c>
      <c r="BB88" s="278">
        <f>BB84+BB87</f>
        <v>113458398.6275751</v>
      </c>
      <c r="BC88" s="278">
        <f t="shared" ref="BC88:BL88" si="83">BC84+BC87</f>
        <v>11154752.025227841</v>
      </c>
      <c r="BD88" s="278">
        <f t="shared" si="83"/>
        <v>37911537.129324928</v>
      </c>
      <c r="BE88" s="278">
        <f t="shared" si="83"/>
        <v>16112369.703494007</v>
      </c>
      <c r="BF88" s="278">
        <f t="shared" si="83"/>
        <v>3243642.5940086595</v>
      </c>
      <c r="BG88" s="278">
        <f t="shared" si="83"/>
        <v>1337971.2875995829</v>
      </c>
      <c r="BH88" s="278">
        <f t="shared" si="83"/>
        <v>146738.85701571294</v>
      </c>
      <c r="BI88" s="278">
        <f t="shared" si="83"/>
        <v>12551832.501589417</v>
      </c>
      <c r="BJ88" s="278">
        <f>BJ84+BJ87</f>
        <v>5126966.5743864402</v>
      </c>
      <c r="BK88" s="278">
        <f t="shared" si="83"/>
        <v>1940993.4015670239</v>
      </c>
      <c r="BL88" s="305">
        <f t="shared" si="83"/>
        <v>8112354.2672148468</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4">E91+F91</f>
        <v>1684807.3881584841</v>
      </c>
      <c r="E91" s="253">
        <v>-1741.2951629072247</v>
      </c>
      <c r="F91" s="253">
        <v>1686548.6833213915</v>
      </c>
      <c r="G91" s="303"/>
      <c r="H91" s="303"/>
      <c r="I91" s="303"/>
      <c r="J91" s="303"/>
      <c r="K91" s="303"/>
      <c r="L91" s="303"/>
      <c r="M91" s="303"/>
      <c r="N91" s="303"/>
      <c r="O91" s="375"/>
      <c r="P91" s="274">
        <f t="shared" ref="P91:P97" si="85">Q91+R91</f>
        <v>1735370.7917053439</v>
      </c>
      <c r="Q91" s="253">
        <v>-1793.5538428222669</v>
      </c>
      <c r="R91" s="253">
        <v>1737164.3455481662</v>
      </c>
      <c r="S91" s="303"/>
      <c r="T91" s="303"/>
      <c r="U91" s="303"/>
      <c r="V91" s="303"/>
      <c r="W91" s="303"/>
      <c r="X91" s="303"/>
      <c r="Y91" s="303"/>
      <c r="Z91" s="303"/>
      <c r="AA91" s="375"/>
      <c r="AB91" s="274">
        <f t="shared" ref="AB91:AB97" si="86">AC91+AD91</f>
        <v>1801512.9317011291</v>
      </c>
      <c r="AC91" s="253">
        <v>-1861.913578925323</v>
      </c>
      <c r="AD91" s="253">
        <v>1803374.8452800545</v>
      </c>
      <c r="AE91" s="303"/>
      <c r="AF91" s="303"/>
      <c r="AG91" s="303"/>
      <c r="AH91" s="303"/>
      <c r="AI91" s="303"/>
      <c r="AJ91" s="303"/>
      <c r="AK91" s="303"/>
      <c r="AL91" s="303"/>
      <c r="AM91" s="375"/>
      <c r="AN91" s="289">
        <f t="shared" ref="AN91:AN97" si="87">AO91+AP91</f>
        <v>4943466.696178956</v>
      </c>
      <c r="AO91" s="253">
        <v>-5109.2099349457776</v>
      </c>
      <c r="AP91" s="253">
        <v>4948575.9061139021</v>
      </c>
      <c r="AQ91" s="303"/>
      <c r="AR91" s="303"/>
      <c r="AS91" s="303"/>
      <c r="AT91" s="303"/>
      <c r="AU91" s="303"/>
      <c r="AV91" s="303"/>
      <c r="AW91" s="303"/>
      <c r="AX91" s="303"/>
      <c r="AY91" s="375"/>
      <c r="AZ91" s="524"/>
      <c r="BA91" s="296">
        <f t="shared" ref="BA91:BA97" si="88">BB91+BC91+AZ91</f>
        <v>10165157.807743913</v>
      </c>
      <c r="BB91" s="274">
        <f t="shared" ref="BB91:BC96" si="89">E91+Q91+AC91+AO91</f>
        <v>-10505.972519600593</v>
      </c>
      <c r="BC91" s="274">
        <f t="shared" si="89"/>
        <v>10175663.780263513</v>
      </c>
      <c r="BD91" s="303"/>
      <c r="BE91" s="303"/>
      <c r="BF91" s="303"/>
      <c r="BG91" s="303"/>
      <c r="BH91" s="303"/>
      <c r="BI91" s="303"/>
      <c r="BJ91" s="303"/>
      <c r="BK91" s="303"/>
      <c r="BL91" s="304"/>
    </row>
    <row r="92" spans="1:64" x14ac:dyDescent="0.25">
      <c r="A92" s="1502"/>
      <c r="B92" s="126" t="s">
        <v>125</v>
      </c>
      <c r="C92" s="127" t="s">
        <v>100</v>
      </c>
      <c r="D92" s="274">
        <f t="shared" si="84"/>
        <v>84459.252707468011</v>
      </c>
      <c r="E92" s="253">
        <v>37558.303869299503</v>
      </c>
      <c r="F92" s="253">
        <v>46900.948838168508</v>
      </c>
      <c r="G92" s="303"/>
      <c r="H92" s="303"/>
      <c r="I92" s="303"/>
      <c r="J92" s="303"/>
      <c r="K92" s="303"/>
      <c r="L92" s="303"/>
      <c r="M92" s="303"/>
      <c r="N92" s="303"/>
      <c r="O92" s="375"/>
      <c r="P92" s="274">
        <f t="shared" si="85"/>
        <v>86993.991875831736</v>
      </c>
      <c r="Q92" s="253">
        <v>38685.480594916007</v>
      </c>
      <c r="R92" s="253">
        <v>48308.511280915729</v>
      </c>
      <c r="S92" s="303"/>
      <c r="T92" s="303"/>
      <c r="U92" s="303"/>
      <c r="V92" s="303"/>
      <c r="W92" s="303"/>
      <c r="X92" s="303"/>
      <c r="Y92" s="303"/>
      <c r="Z92" s="303"/>
      <c r="AA92" s="375"/>
      <c r="AB92" s="274">
        <f t="shared" si="86"/>
        <v>90309.691792498576</v>
      </c>
      <c r="AC92" s="253">
        <v>40159.943854032346</v>
      </c>
      <c r="AD92" s="253">
        <v>50149.747938466222</v>
      </c>
      <c r="AE92" s="303"/>
      <c r="AF92" s="303"/>
      <c r="AG92" s="303"/>
      <c r="AH92" s="303"/>
      <c r="AI92" s="303"/>
      <c r="AJ92" s="303"/>
      <c r="AK92" s="303"/>
      <c r="AL92" s="303"/>
      <c r="AM92" s="375"/>
      <c r="AN92" s="289">
        <f t="shared" si="87"/>
        <v>247815.56982598867</v>
      </c>
      <c r="AO92" s="253">
        <v>110201.45427174856</v>
      </c>
      <c r="AP92" s="253">
        <v>137614.1155542401</v>
      </c>
      <c r="AQ92" s="303"/>
      <c r="AR92" s="303"/>
      <c r="AS92" s="303"/>
      <c r="AT92" s="303"/>
      <c r="AU92" s="303"/>
      <c r="AV92" s="303"/>
      <c r="AW92" s="303"/>
      <c r="AX92" s="303"/>
      <c r="AY92" s="375"/>
      <c r="AZ92" s="524"/>
      <c r="BA92" s="296">
        <f t="shared" si="88"/>
        <v>509578.50620178698</v>
      </c>
      <c r="BB92" s="274">
        <f t="shared" si="89"/>
        <v>226605.18258999643</v>
      </c>
      <c r="BC92" s="274">
        <f t="shared" si="89"/>
        <v>282973.32361179055</v>
      </c>
      <c r="BD92" s="303"/>
      <c r="BE92" s="303"/>
      <c r="BF92" s="303"/>
      <c r="BG92" s="303"/>
      <c r="BH92" s="303"/>
      <c r="BI92" s="303"/>
      <c r="BJ92" s="303"/>
      <c r="BK92" s="303"/>
      <c r="BL92" s="304"/>
    </row>
    <row r="93" spans="1:64" x14ac:dyDescent="0.25">
      <c r="A93" s="1502"/>
      <c r="B93" s="126" t="s">
        <v>126</v>
      </c>
      <c r="C93" s="127" t="s">
        <v>101</v>
      </c>
      <c r="D93" s="274">
        <f t="shared" si="84"/>
        <v>231197.72665662592</v>
      </c>
      <c r="E93" s="253">
        <v>172280.38954917149</v>
      </c>
      <c r="F93" s="253">
        <v>58917.337107454419</v>
      </c>
      <c r="G93" s="303"/>
      <c r="H93" s="303"/>
      <c r="I93" s="303"/>
      <c r="J93" s="303"/>
      <c r="K93" s="303"/>
      <c r="L93" s="303"/>
      <c r="M93" s="303"/>
      <c r="N93" s="303"/>
      <c r="O93" s="375"/>
      <c r="P93" s="274">
        <f t="shared" si="85"/>
        <v>238136.29069321469</v>
      </c>
      <c r="Q93" s="253">
        <v>177450.76268571516</v>
      </c>
      <c r="R93" s="253">
        <v>60685.528007499517</v>
      </c>
      <c r="S93" s="303"/>
      <c r="T93" s="303"/>
      <c r="U93" s="303"/>
      <c r="V93" s="303"/>
      <c r="W93" s="303"/>
      <c r="X93" s="303"/>
      <c r="Y93" s="303"/>
      <c r="Z93" s="303"/>
      <c r="AA93" s="375"/>
      <c r="AB93" s="274">
        <f t="shared" si="86"/>
        <v>247212.64714244896</v>
      </c>
      <c r="AC93" s="253">
        <v>184214.14330962408</v>
      </c>
      <c r="AD93" s="253">
        <v>62998.50383282487</v>
      </c>
      <c r="AE93" s="303"/>
      <c r="AF93" s="303"/>
      <c r="AG93" s="303"/>
      <c r="AH93" s="303"/>
      <c r="AI93" s="303"/>
      <c r="AJ93" s="303"/>
      <c r="AK93" s="303"/>
      <c r="AL93" s="303"/>
      <c r="AM93" s="375"/>
      <c r="AN93" s="289">
        <f t="shared" si="87"/>
        <v>678367.31367170694</v>
      </c>
      <c r="AO93" s="253">
        <v>505495.39023089397</v>
      </c>
      <c r="AP93" s="253">
        <v>172871.92344081294</v>
      </c>
      <c r="AQ93" s="303"/>
      <c r="AR93" s="303"/>
      <c r="AS93" s="303"/>
      <c r="AT93" s="303"/>
      <c r="AU93" s="303"/>
      <c r="AV93" s="303"/>
      <c r="AW93" s="303"/>
      <c r="AX93" s="303"/>
      <c r="AY93" s="375"/>
      <c r="AZ93" s="524"/>
      <c r="BA93" s="296">
        <f t="shared" si="88"/>
        <v>1394913.9781639965</v>
      </c>
      <c r="BB93" s="274">
        <f t="shared" si="89"/>
        <v>1039440.6857754047</v>
      </c>
      <c r="BC93" s="274">
        <f t="shared" si="89"/>
        <v>355473.29238859174</v>
      </c>
      <c r="BD93" s="303"/>
      <c r="BE93" s="303"/>
      <c r="BF93" s="303"/>
      <c r="BG93" s="303"/>
      <c r="BH93" s="303"/>
      <c r="BI93" s="303"/>
      <c r="BJ93" s="303"/>
      <c r="BK93" s="303"/>
      <c r="BL93" s="304"/>
    </row>
    <row r="94" spans="1:64" x14ac:dyDescent="0.25">
      <c r="A94" s="1502"/>
      <c r="B94" s="132" t="s">
        <v>127</v>
      </c>
      <c r="C94" s="127" t="s">
        <v>102</v>
      </c>
      <c r="D94" s="274">
        <f t="shared" si="84"/>
        <v>55173.575988785313</v>
      </c>
      <c r="E94" s="253">
        <v>33107.121752268475</v>
      </c>
      <c r="F94" s="253">
        <v>22066.454236516838</v>
      </c>
      <c r="G94" s="303"/>
      <c r="H94" s="303"/>
      <c r="I94" s="303"/>
      <c r="J94" s="303"/>
      <c r="K94" s="303"/>
      <c r="L94" s="303"/>
      <c r="M94" s="303"/>
      <c r="N94" s="303"/>
      <c r="O94" s="375"/>
      <c r="P94" s="274">
        <f t="shared" si="85"/>
        <v>56829.411431727858</v>
      </c>
      <c r="Q94" s="253">
        <v>34100.712336688142</v>
      </c>
      <c r="R94" s="253">
        <v>22728.699095039712</v>
      </c>
      <c r="S94" s="303"/>
      <c r="T94" s="303"/>
      <c r="U94" s="303"/>
      <c r="V94" s="303"/>
      <c r="W94" s="303"/>
      <c r="X94" s="303"/>
      <c r="Y94" s="303"/>
      <c r="Z94" s="303"/>
      <c r="AA94" s="375"/>
      <c r="AB94" s="274">
        <f t="shared" si="86"/>
        <v>58995.41474627117</v>
      </c>
      <c r="AC94" s="253">
        <v>35400.431163413792</v>
      </c>
      <c r="AD94" s="253">
        <v>23594.983582857374</v>
      </c>
      <c r="AE94" s="303"/>
      <c r="AF94" s="303"/>
      <c r="AG94" s="303"/>
      <c r="AH94" s="303"/>
      <c r="AI94" s="303"/>
      <c r="AJ94" s="303"/>
      <c r="AK94" s="303"/>
      <c r="AL94" s="303"/>
      <c r="AM94" s="375"/>
      <c r="AN94" s="289">
        <f t="shared" si="87"/>
        <v>161887.19097900973</v>
      </c>
      <c r="AO94" s="253">
        <v>97141.047065070059</v>
      </c>
      <c r="AP94" s="253">
        <v>64746.143913939653</v>
      </c>
      <c r="AQ94" s="303"/>
      <c r="AR94" s="303"/>
      <c r="AS94" s="303"/>
      <c r="AT94" s="303"/>
      <c r="AU94" s="303"/>
      <c r="AV94" s="303"/>
      <c r="AW94" s="303"/>
      <c r="AX94" s="303"/>
      <c r="AY94" s="375"/>
      <c r="AZ94" s="524"/>
      <c r="BA94" s="296">
        <f t="shared" si="88"/>
        <v>332885.593145794</v>
      </c>
      <c r="BB94" s="274">
        <f t="shared" si="89"/>
        <v>199749.31231744046</v>
      </c>
      <c r="BC94" s="274">
        <f t="shared" si="89"/>
        <v>133136.28082835357</v>
      </c>
      <c r="BD94" s="303"/>
      <c r="BE94" s="303"/>
      <c r="BF94" s="303"/>
      <c r="BG94" s="303"/>
      <c r="BH94" s="303"/>
      <c r="BI94" s="303"/>
      <c r="BJ94" s="303"/>
      <c r="BK94" s="303"/>
      <c r="BL94" s="304"/>
    </row>
    <row r="95" spans="1:64" x14ac:dyDescent="0.25">
      <c r="A95" s="1502"/>
      <c r="B95" s="132" t="s">
        <v>128</v>
      </c>
      <c r="C95" s="127" t="s">
        <v>103</v>
      </c>
      <c r="D95" s="274">
        <f t="shared" si="84"/>
        <v>191586.90679585794</v>
      </c>
      <c r="E95" s="253">
        <v>36880.616391798161</v>
      </c>
      <c r="F95" s="253">
        <v>154706.29040405978</v>
      </c>
      <c r="G95" s="303"/>
      <c r="H95" s="303"/>
      <c r="I95" s="303"/>
      <c r="J95" s="303"/>
      <c r="K95" s="303"/>
      <c r="L95" s="303"/>
      <c r="M95" s="303"/>
      <c r="N95" s="303"/>
      <c r="O95" s="375"/>
      <c r="P95" s="274">
        <f t="shared" si="85"/>
        <v>197336.69525874086</v>
      </c>
      <c r="Q95" s="253">
        <v>37987.454777468869</v>
      </c>
      <c r="R95" s="253">
        <v>159349.24048127199</v>
      </c>
      <c r="S95" s="303"/>
      <c r="T95" s="303"/>
      <c r="U95" s="303"/>
      <c r="V95" s="303"/>
      <c r="W95" s="303"/>
      <c r="X95" s="303"/>
      <c r="Y95" s="303"/>
      <c r="Z95" s="303"/>
      <c r="AA95" s="375"/>
      <c r="AB95" s="274">
        <f t="shared" si="86"/>
        <v>204858.01081072318</v>
      </c>
      <c r="AC95" s="253">
        <v>39435.313393036442</v>
      </c>
      <c r="AD95" s="253">
        <v>165422.69741768672</v>
      </c>
      <c r="AE95" s="303"/>
      <c r="AF95" s="303"/>
      <c r="AG95" s="303"/>
      <c r="AH95" s="303"/>
      <c r="AI95" s="303"/>
      <c r="AJ95" s="303"/>
      <c r="AK95" s="303"/>
      <c r="AL95" s="303"/>
      <c r="AM95" s="375"/>
      <c r="AN95" s="289">
        <f t="shared" si="87"/>
        <v>562143.48288468842</v>
      </c>
      <c r="AO95" s="253">
        <v>108213.02194471136</v>
      </c>
      <c r="AP95" s="253">
        <v>453930.46093997703</v>
      </c>
      <c r="AQ95" s="303"/>
      <c r="AR95" s="303"/>
      <c r="AS95" s="303"/>
      <c r="AT95" s="303"/>
      <c r="AU95" s="303"/>
      <c r="AV95" s="303"/>
      <c r="AW95" s="303"/>
      <c r="AX95" s="303"/>
      <c r="AY95" s="375"/>
      <c r="AZ95" s="524"/>
      <c r="BA95" s="296">
        <f t="shared" si="88"/>
        <v>1155925.0957500103</v>
      </c>
      <c r="BB95" s="274">
        <f t="shared" si="89"/>
        <v>222516.40650701482</v>
      </c>
      <c r="BC95" s="274">
        <f t="shared" si="89"/>
        <v>933408.68924299558</v>
      </c>
      <c r="BD95" s="303"/>
      <c r="BE95" s="303"/>
      <c r="BF95" s="303"/>
      <c r="BG95" s="303"/>
      <c r="BH95" s="303"/>
      <c r="BI95" s="303"/>
      <c r="BJ95" s="303"/>
      <c r="BK95" s="303"/>
      <c r="BL95" s="304"/>
    </row>
    <row r="96" spans="1:64" x14ac:dyDescent="0.25">
      <c r="A96" s="1502"/>
      <c r="B96" s="126" t="s">
        <v>129</v>
      </c>
      <c r="C96" s="127" t="s">
        <v>28</v>
      </c>
      <c r="D96" s="274">
        <f t="shared" si="84"/>
        <v>38521.255604939637</v>
      </c>
      <c r="E96" s="253">
        <v>38521.255604939637</v>
      </c>
      <c r="F96" s="253">
        <v>0</v>
      </c>
      <c r="G96" s="303"/>
      <c r="H96" s="303"/>
      <c r="I96" s="303"/>
      <c r="J96" s="303"/>
      <c r="K96" s="303"/>
      <c r="L96" s="303"/>
      <c r="M96" s="303"/>
      <c r="N96" s="303"/>
      <c r="O96" s="375"/>
      <c r="P96" s="274">
        <f t="shared" si="85"/>
        <v>39677.331846042318</v>
      </c>
      <c r="Q96" s="253">
        <v>39677.331846042318</v>
      </c>
      <c r="R96" s="253">
        <v>0</v>
      </c>
      <c r="S96" s="303"/>
      <c r="T96" s="303"/>
      <c r="U96" s="303"/>
      <c r="V96" s="303"/>
      <c r="W96" s="303"/>
      <c r="X96" s="303"/>
      <c r="Y96" s="303"/>
      <c r="Z96" s="303"/>
      <c r="AA96" s="375"/>
      <c r="AB96" s="274">
        <f t="shared" si="86"/>
        <v>41189.598648136656</v>
      </c>
      <c r="AC96" s="253">
        <v>41189.598648136656</v>
      </c>
      <c r="AD96" s="253">
        <v>0</v>
      </c>
      <c r="AE96" s="303"/>
      <c r="AF96" s="303"/>
      <c r="AG96" s="303"/>
      <c r="AH96" s="303"/>
      <c r="AI96" s="303"/>
      <c r="AJ96" s="303"/>
      <c r="AK96" s="303"/>
      <c r="AL96" s="303"/>
      <c r="AM96" s="375"/>
      <c r="AN96" s="289">
        <f t="shared" si="87"/>
        <v>113026.89287596064</v>
      </c>
      <c r="AO96" s="253">
        <v>113026.89287596064</v>
      </c>
      <c r="AP96" s="253">
        <v>0</v>
      </c>
      <c r="AQ96" s="303"/>
      <c r="AR96" s="303"/>
      <c r="AS96" s="303"/>
      <c r="AT96" s="303"/>
      <c r="AU96" s="303"/>
      <c r="AV96" s="303"/>
      <c r="AW96" s="303"/>
      <c r="AX96" s="303"/>
      <c r="AY96" s="375"/>
      <c r="AZ96" s="524"/>
      <c r="BA96" s="296">
        <f t="shared" si="88"/>
        <v>232415.07897507923</v>
      </c>
      <c r="BB96" s="274">
        <f t="shared" si="89"/>
        <v>232415.07897507923</v>
      </c>
      <c r="BC96" s="274">
        <f t="shared" si="89"/>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4"/>
        <v>2285746.1059121611</v>
      </c>
      <c r="E97" s="275">
        <f>SUM(E91:E96)</f>
        <v>316606.39200457011</v>
      </c>
      <c r="F97" s="275">
        <f>SUM(F91:F96)</f>
        <v>1969139.7139075908</v>
      </c>
      <c r="G97" s="335"/>
      <c r="H97" s="335"/>
      <c r="I97" s="335"/>
      <c r="J97" s="335"/>
      <c r="K97" s="335"/>
      <c r="L97" s="335"/>
      <c r="M97" s="335"/>
      <c r="N97" s="335"/>
      <c r="O97" s="376"/>
      <c r="P97" s="275">
        <f t="shared" si="85"/>
        <v>2354344.5128109013</v>
      </c>
      <c r="Q97" s="275">
        <f>SUM(Q91:Q96)</f>
        <v>326108.18839800823</v>
      </c>
      <c r="R97" s="275">
        <f>SUM(R91:R96)</f>
        <v>2028236.324412893</v>
      </c>
      <c r="S97" s="335"/>
      <c r="T97" s="335"/>
      <c r="U97" s="335"/>
      <c r="V97" s="335"/>
      <c r="W97" s="335"/>
      <c r="X97" s="335"/>
      <c r="Y97" s="335"/>
      <c r="Z97" s="335"/>
      <c r="AA97" s="376"/>
      <c r="AB97" s="275">
        <f t="shared" si="86"/>
        <v>2444078.2948412076</v>
      </c>
      <c r="AC97" s="275">
        <f>SUM(AC91:AC96)</f>
        <v>338537.516789318</v>
      </c>
      <c r="AD97" s="275">
        <f>SUM(AD91:AD96)</f>
        <v>2105540.7780518895</v>
      </c>
      <c r="AE97" s="335"/>
      <c r="AF97" s="335"/>
      <c r="AG97" s="335"/>
      <c r="AH97" s="335"/>
      <c r="AI97" s="335"/>
      <c r="AJ97" s="335"/>
      <c r="AK97" s="335"/>
      <c r="AL97" s="335"/>
      <c r="AM97" s="376"/>
      <c r="AN97" s="277">
        <f t="shared" si="87"/>
        <v>6706707.1464163112</v>
      </c>
      <c r="AO97" s="275">
        <f>SUM(AO91:AO96)</f>
        <v>928968.59645343875</v>
      </c>
      <c r="AP97" s="275">
        <f>SUM(AP91:AP96)</f>
        <v>5777738.5499628726</v>
      </c>
      <c r="AQ97" s="335"/>
      <c r="AR97" s="335"/>
      <c r="AS97" s="335"/>
      <c r="AT97" s="335"/>
      <c r="AU97" s="335"/>
      <c r="AV97" s="335"/>
      <c r="AW97" s="335"/>
      <c r="AX97" s="335"/>
      <c r="AY97" s="376"/>
      <c r="AZ97" s="299">
        <f>SUM(AZ91:AZ96)</f>
        <v>0</v>
      </c>
      <c r="BA97" s="297">
        <f t="shared" si="88"/>
        <v>13790876.059980581</v>
      </c>
      <c r="BB97" s="275">
        <f>SUM(BB91:BB96)</f>
        <v>1910220.6936453353</v>
      </c>
      <c r="BC97" s="275">
        <f>SUM(BC91:BC96)</f>
        <v>11880655.366335245</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54489656.957278006</v>
      </c>
      <c r="E105" s="303"/>
      <c r="F105" s="303"/>
      <c r="G105" s="303"/>
      <c r="H105" s="303"/>
      <c r="I105" s="303"/>
      <c r="J105" s="303"/>
      <c r="K105" s="303"/>
      <c r="L105" s="303"/>
      <c r="M105" s="303"/>
      <c r="N105" s="303"/>
      <c r="O105" s="375"/>
      <c r="P105" s="274">
        <f>P88+P97+P104</f>
        <v>54434618.150787249</v>
      </c>
      <c r="Q105" s="303"/>
      <c r="R105" s="303"/>
      <c r="S105" s="303"/>
      <c r="T105" s="303"/>
      <c r="U105" s="303"/>
      <c r="V105" s="303"/>
      <c r="W105" s="303"/>
      <c r="X105" s="303"/>
      <c r="Y105" s="303"/>
      <c r="Z105" s="303"/>
      <c r="AA105" s="375"/>
      <c r="AB105" s="274">
        <f>AB88+AB97+AB104</f>
        <v>45465211.203578867</v>
      </c>
      <c r="AC105" s="303"/>
      <c r="AD105" s="303"/>
      <c r="AE105" s="303"/>
      <c r="AF105" s="303"/>
      <c r="AG105" s="303"/>
      <c r="AH105" s="303"/>
      <c r="AI105" s="303"/>
      <c r="AJ105" s="303"/>
      <c r="AK105" s="303"/>
      <c r="AL105" s="303"/>
      <c r="AM105" s="375"/>
      <c r="AN105" s="289">
        <f>AN88+AN97+AN104</f>
        <v>70498946.717339978</v>
      </c>
      <c r="AO105" s="303"/>
      <c r="AP105" s="303"/>
      <c r="AQ105" s="303"/>
      <c r="AR105" s="303"/>
      <c r="AS105" s="303"/>
      <c r="AT105" s="303"/>
      <c r="AU105" s="303"/>
      <c r="AV105" s="303"/>
      <c r="AW105" s="303"/>
      <c r="AX105" s="303"/>
      <c r="AY105" s="375"/>
      <c r="AZ105" s="300">
        <f>AZ88+AZ97+AZ104</f>
        <v>-3639725.1522129043</v>
      </c>
      <c r="BA105" s="296">
        <f>BA88+BA97+BA104</f>
        <v>221248707.87677124</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7879029.7656760439</v>
      </c>
      <c r="E106" s="338"/>
      <c r="F106" s="338"/>
      <c r="G106" s="338"/>
      <c r="H106" s="338"/>
      <c r="I106" s="338"/>
      <c r="J106" s="338"/>
      <c r="K106" s="338"/>
      <c r="L106" s="338"/>
      <c r="M106" s="338"/>
      <c r="N106" s="338"/>
      <c r="O106" s="564"/>
      <c r="P106" s="344">
        <f>P17-P105</f>
        <v>9608642.2891852334</v>
      </c>
      <c r="Q106" s="338"/>
      <c r="R106" s="338"/>
      <c r="S106" s="338"/>
      <c r="T106" s="338"/>
      <c r="U106" s="338"/>
      <c r="V106" s="338"/>
      <c r="W106" s="338"/>
      <c r="X106" s="338"/>
      <c r="Y106" s="338"/>
      <c r="Z106" s="338"/>
      <c r="AA106" s="564"/>
      <c r="AB106" s="344">
        <f>AB17-AB105</f>
        <v>20139065.854794048</v>
      </c>
      <c r="AC106" s="338"/>
      <c r="AD106" s="338"/>
      <c r="AE106" s="338"/>
      <c r="AF106" s="338"/>
      <c r="AG106" s="338"/>
      <c r="AH106" s="338"/>
      <c r="AI106" s="338"/>
      <c r="AJ106" s="338"/>
      <c r="AK106" s="338"/>
      <c r="AL106" s="338"/>
      <c r="AM106" s="564"/>
      <c r="AN106" s="344">
        <f>AN17-AN105</f>
        <v>539985.21682673693</v>
      </c>
      <c r="AO106" s="338"/>
      <c r="AP106" s="338"/>
      <c r="AQ106" s="338"/>
      <c r="AR106" s="338"/>
      <c r="AS106" s="338"/>
      <c r="AT106" s="338"/>
      <c r="AU106" s="338"/>
      <c r="AV106" s="338"/>
      <c r="AW106" s="338"/>
      <c r="AX106" s="338"/>
      <c r="AY106" s="564"/>
      <c r="AZ106" s="857">
        <f>AZ17-AZ105</f>
        <v>2987010.5564034544</v>
      </c>
      <c r="BA106" s="345">
        <f>BA17-BA105</f>
        <v>41153733.682885498</v>
      </c>
      <c r="BB106" s="338"/>
      <c r="BC106" s="338"/>
      <c r="BD106" s="338"/>
      <c r="BE106" s="338"/>
      <c r="BF106" s="338"/>
      <c r="BG106" s="338"/>
      <c r="BH106" s="338"/>
      <c r="BI106" s="338"/>
      <c r="BJ106" s="338"/>
      <c r="BK106" s="338"/>
      <c r="BL106" s="339"/>
    </row>
    <row r="107" spans="1:64" x14ac:dyDescent="0.25">
      <c r="A107" s="267"/>
      <c r="B107" s="126" t="s">
        <v>272</v>
      </c>
      <c r="C107" s="127" t="s">
        <v>26</v>
      </c>
      <c r="D107" s="257">
        <v>2119459.0069668558</v>
      </c>
      <c r="E107" s="340"/>
      <c r="F107" s="340"/>
      <c r="G107" s="340"/>
      <c r="H107" s="340"/>
      <c r="I107" s="340"/>
      <c r="J107" s="340"/>
      <c r="K107" s="340"/>
      <c r="L107" s="340"/>
      <c r="M107" s="340"/>
      <c r="N107" s="340"/>
      <c r="O107" s="377"/>
      <c r="P107" s="258">
        <v>2584724.7757908278</v>
      </c>
      <c r="Q107" s="340"/>
      <c r="R107" s="340"/>
      <c r="S107" s="340"/>
      <c r="T107" s="340"/>
      <c r="U107" s="340"/>
      <c r="V107" s="340"/>
      <c r="W107" s="340"/>
      <c r="X107" s="340"/>
      <c r="Y107" s="340"/>
      <c r="Z107" s="340"/>
      <c r="AA107" s="377"/>
      <c r="AB107" s="258">
        <v>5417408.7149395989</v>
      </c>
      <c r="AC107" s="340"/>
      <c r="AD107" s="340"/>
      <c r="AE107" s="340"/>
      <c r="AF107" s="340"/>
      <c r="AG107" s="340"/>
      <c r="AH107" s="340"/>
      <c r="AI107" s="340"/>
      <c r="AJ107" s="340"/>
      <c r="AK107" s="340"/>
      <c r="AL107" s="340"/>
      <c r="AM107" s="340"/>
      <c r="AN107" s="258">
        <v>145256.02332639226</v>
      </c>
      <c r="AO107" s="340"/>
      <c r="AP107" s="340"/>
      <c r="AQ107" s="340"/>
      <c r="AR107" s="340"/>
      <c r="AS107" s="340"/>
      <c r="AT107" s="340"/>
      <c r="AU107" s="340"/>
      <c r="AV107" s="340"/>
      <c r="AW107" s="340"/>
      <c r="AX107" s="340"/>
      <c r="AY107" s="377"/>
      <c r="AZ107" s="524">
        <v>803505.83967252926</v>
      </c>
      <c r="BA107" s="296">
        <f>D107+P107+AB107+AN107+AZ107</f>
        <v>11070354.360696204</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5759570.7587091886</v>
      </c>
      <c r="E108" s="342"/>
      <c r="F108" s="342"/>
      <c r="G108" s="342"/>
      <c r="H108" s="342"/>
      <c r="I108" s="342"/>
      <c r="J108" s="342"/>
      <c r="K108" s="342"/>
      <c r="L108" s="342"/>
      <c r="M108" s="342"/>
      <c r="N108" s="342"/>
      <c r="O108" s="1120"/>
      <c r="P108" s="555">
        <f>P106-P107</f>
        <v>7023917.5133944061</v>
      </c>
      <c r="Q108" s="342"/>
      <c r="R108" s="342"/>
      <c r="S108" s="342"/>
      <c r="T108" s="342"/>
      <c r="U108" s="342"/>
      <c r="V108" s="342"/>
      <c r="W108" s="342"/>
      <c r="X108" s="342"/>
      <c r="Y108" s="342"/>
      <c r="Z108" s="342"/>
      <c r="AA108" s="1120"/>
      <c r="AB108" s="555">
        <f>AB106-AB107</f>
        <v>14721657.13985445</v>
      </c>
      <c r="AC108" s="342"/>
      <c r="AD108" s="342"/>
      <c r="AE108" s="342"/>
      <c r="AF108" s="342"/>
      <c r="AG108" s="342"/>
      <c r="AH108" s="342"/>
      <c r="AI108" s="342"/>
      <c r="AJ108" s="342"/>
      <c r="AK108" s="342"/>
      <c r="AL108" s="342"/>
      <c r="AM108" s="342"/>
      <c r="AN108" s="548">
        <f>AN106-AN107</f>
        <v>394729.19350034464</v>
      </c>
      <c r="AO108" s="342"/>
      <c r="AP108" s="342"/>
      <c r="AQ108" s="342"/>
      <c r="AR108" s="342"/>
      <c r="AS108" s="342"/>
      <c r="AT108" s="342"/>
      <c r="AU108" s="342"/>
      <c r="AV108" s="342"/>
      <c r="AW108" s="342"/>
      <c r="AX108" s="342"/>
      <c r="AY108" s="1120"/>
      <c r="AZ108" s="577">
        <f>AZ106-AZ107</f>
        <v>2183504.7167309253</v>
      </c>
      <c r="BA108" s="347">
        <f>BA106-BA107</f>
        <v>30083379.322189294</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393</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103370.74999999999</v>
      </c>
      <c r="E9" s="735">
        <v>77763.89</v>
      </c>
      <c r="F9" s="735">
        <v>2372.73</v>
      </c>
      <c r="G9" s="735">
        <v>5329.28</v>
      </c>
      <c r="H9" s="735">
        <v>1975.65</v>
      </c>
      <c r="I9" s="735">
        <v>3882.1800000000003</v>
      </c>
      <c r="J9" s="735">
        <v>700</v>
      </c>
      <c r="K9" s="735">
        <v>240.98</v>
      </c>
      <c r="L9" s="735">
        <v>758.3</v>
      </c>
      <c r="M9" s="735">
        <v>14</v>
      </c>
      <c r="N9" s="735">
        <v>9514.74</v>
      </c>
      <c r="O9" s="804">
        <v>819</v>
      </c>
      <c r="P9" s="740">
        <f>SUM(Q9:AA9)</f>
        <v>106323.98</v>
      </c>
      <c r="Q9" s="735">
        <v>80758.399999999994</v>
      </c>
      <c r="R9" s="735">
        <v>2606.6400000000003</v>
      </c>
      <c r="S9" s="735">
        <v>5371.13</v>
      </c>
      <c r="T9" s="735">
        <v>2006.3600000000001</v>
      </c>
      <c r="U9" s="735">
        <v>3817.9700000000003</v>
      </c>
      <c r="V9" s="735">
        <v>682</v>
      </c>
      <c r="W9" s="735">
        <v>237.42000000000002</v>
      </c>
      <c r="X9" s="735">
        <v>774.97</v>
      </c>
      <c r="Y9" s="735">
        <v>14</v>
      </c>
      <c r="Z9" s="735">
        <v>9234.09</v>
      </c>
      <c r="AA9" s="736">
        <v>821</v>
      </c>
      <c r="AB9" s="740">
        <f>SUM(AC9:AM9)</f>
        <v>109212.32</v>
      </c>
      <c r="AC9" s="735">
        <v>83374.61</v>
      </c>
      <c r="AD9" s="735">
        <v>2820.3</v>
      </c>
      <c r="AE9" s="735">
        <v>5484.1299999999992</v>
      </c>
      <c r="AF9" s="735">
        <v>1973.63</v>
      </c>
      <c r="AG9" s="735">
        <v>3943.51</v>
      </c>
      <c r="AH9" s="735">
        <v>698.43000000000006</v>
      </c>
      <c r="AI9" s="735">
        <v>234.16</v>
      </c>
      <c r="AJ9" s="735">
        <v>795</v>
      </c>
      <c r="AK9" s="735">
        <v>14</v>
      </c>
      <c r="AL9" s="735">
        <v>9062.08</v>
      </c>
      <c r="AM9" s="736">
        <v>812.47</v>
      </c>
      <c r="AN9" s="734">
        <f>SUM(AO9:AY9)</f>
        <v>304912.80000000005</v>
      </c>
      <c r="AO9" s="735">
        <v>252855.52</v>
      </c>
      <c r="AP9" s="735">
        <v>9433.1</v>
      </c>
      <c r="AQ9" s="735">
        <v>14459.46</v>
      </c>
      <c r="AR9" s="735">
        <v>4676.78</v>
      </c>
      <c r="AS9" s="735">
        <v>7454.97</v>
      </c>
      <c r="AT9" s="735">
        <v>1875</v>
      </c>
      <c r="AU9" s="735">
        <v>326</v>
      </c>
      <c r="AV9" s="735">
        <v>1654</v>
      </c>
      <c r="AW9" s="735">
        <v>52</v>
      </c>
      <c r="AX9" s="735">
        <v>10846.970000000001</v>
      </c>
      <c r="AY9" s="736">
        <v>1279</v>
      </c>
      <c r="AZ9" s="852"/>
      <c r="BA9" s="738">
        <f>AN9+AB9+P9+D9+AZ9</f>
        <v>623819.85</v>
      </c>
      <c r="BB9" s="739">
        <f t="shared" ref="BB9:BL9" si="0">AO9+AC9+Q9+E9</f>
        <v>494752.42000000004</v>
      </c>
      <c r="BC9" s="739">
        <f t="shared" si="0"/>
        <v>17232.77</v>
      </c>
      <c r="BD9" s="739">
        <f t="shared" si="0"/>
        <v>30643.999999999996</v>
      </c>
      <c r="BE9" s="739">
        <f t="shared" si="0"/>
        <v>10632.42</v>
      </c>
      <c r="BF9" s="739">
        <f t="shared" si="0"/>
        <v>19098.63</v>
      </c>
      <c r="BG9" s="739">
        <f t="shared" si="0"/>
        <v>3955.4300000000003</v>
      </c>
      <c r="BH9" s="739">
        <f t="shared" si="0"/>
        <v>1038.56</v>
      </c>
      <c r="BI9" s="740">
        <f t="shared" si="0"/>
        <v>3982.2700000000004</v>
      </c>
      <c r="BJ9" s="740">
        <f t="shared" si="0"/>
        <v>94</v>
      </c>
      <c r="BK9" s="739">
        <f t="shared" si="0"/>
        <v>38657.880000000005</v>
      </c>
      <c r="BL9" s="741">
        <f t="shared" si="0"/>
        <v>3731.4700000000003</v>
      </c>
    </row>
    <row r="10" spans="1:64" customFormat="1" ht="18" customHeight="1" x14ac:dyDescent="0.3">
      <c r="A10" s="1494" t="s">
        <v>11</v>
      </c>
      <c r="B10" s="1495"/>
      <c r="C10" s="1496"/>
      <c r="D10" s="683"/>
      <c r="E10" s="318"/>
      <c r="F10" s="318"/>
      <c r="G10" s="318"/>
      <c r="H10" s="318"/>
      <c r="I10" s="318"/>
      <c r="J10" s="318"/>
      <c r="K10" s="318"/>
      <c r="L10" s="318"/>
      <c r="M10" s="318"/>
      <c r="N10" s="318"/>
      <c r="O10" s="319"/>
      <c r="P10" s="691"/>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32682235.120287348</v>
      </c>
      <c r="E11" s="249">
        <v>15730873.154067807</v>
      </c>
      <c r="F11" s="249">
        <v>1153405.2509067936</v>
      </c>
      <c r="G11" s="249">
        <v>5924956.8358050985</v>
      </c>
      <c r="H11" s="249">
        <v>3033533.7273848709</v>
      </c>
      <c r="I11" s="249">
        <v>870013.75867976644</v>
      </c>
      <c r="J11" s="249">
        <v>315258.48114847951</v>
      </c>
      <c r="K11" s="249">
        <v>52022.265659450764</v>
      </c>
      <c r="L11" s="249">
        <v>2316967.7873663944</v>
      </c>
      <c r="M11" s="249">
        <v>270371.58810508071</v>
      </c>
      <c r="N11" s="249">
        <v>1135237.2833606715</v>
      </c>
      <c r="O11" s="249">
        <v>1879594.9878029332</v>
      </c>
      <c r="P11" s="270">
        <f t="shared" ref="P11:P16" si="2">SUM(Q11:AA11)</f>
        <v>33481605.267650649</v>
      </c>
      <c r="Q11" s="249">
        <v>16419725.523125315</v>
      </c>
      <c r="R11" s="249">
        <v>1247729.9411384028</v>
      </c>
      <c r="S11" s="249">
        <v>5861368.5902757915</v>
      </c>
      <c r="T11" s="249">
        <v>3107300.6197425025</v>
      </c>
      <c r="U11" s="249">
        <v>862647.184373367</v>
      </c>
      <c r="V11" s="249">
        <v>299670.1255253455</v>
      </c>
      <c r="W11" s="249">
        <v>51223.136236784987</v>
      </c>
      <c r="X11" s="249">
        <v>2372717.0055995272</v>
      </c>
      <c r="Y11" s="249">
        <v>270402.2443642806</v>
      </c>
      <c r="Z11" s="249">
        <v>1102441.3544711976</v>
      </c>
      <c r="AA11" s="250">
        <v>1886379.5427981312</v>
      </c>
      <c r="AB11" s="270">
        <f t="shared" ref="AB11:AB16" si="3">SUM(AC11:AM11)</f>
        <v>34457578.503537811</v>
      </c>
      <c r="AC11" s="249">
        <v>17221337.947707359</v>
      </c>
      <c r="AD11" s="249">
        <v>1337000.4996109887</v>
      </c>
      <c r="AE11" s="249">
        <v>6037533.3722284762</v>
      </c>
      <c r="AF11" s="249">
        <v>2963488.8857495948</v>
      </c>
      <c r="AG11" s="249">
        <v>919706.81440159655</v>
      </c>
      <c r="AH11" s="249">
        <v>310718.69649767695</v>
      </c>
      <c r="AI11" s="249">
        <v>50487.146776704263</v>
      </c>
      <c r="AJ11" s="251">
        <v>2427956.4125323729</v>
      </c>
      <c r="AK11" s="249">
        <v>270268.62976948457</v>
      </c>
      <c r="AL11" s="249">
        <v>1069130.8147007399</v>
      </c>
      <c r="AM11" s="250">
        <v>1849949.2835628076</v>
      </c>
      <c r="AN11" s="270">
        <f t="shared" ref="AN11:AN16" si="4">SUM(AO11:AY11)</f>
        <v>87124109.609999999</v>
      </c>
      <c r="AO11" s="249">
        <v>49795890.140000001</v>
      </c>
      <c r="AP11" s="249">
        <v>4033185.9699999993</v>
      </c>
      <c r="AQ11" s="249">
        <v>13580959.109999999</v>
      </c>
      <c r="AR11" s="249">
        <v>5907384.4399999995</v>
      </c>
      <c r="AS11" s="249">
        <v>1455172.13</v>
      </c>
      <c r="AT11" s="249">
        <v>759380.23</v>
      </c>
      <c r="AU11" s="249">
        <v>45174.92</v>
      </c>
      <c r="AV11" s="249">
        <v>5316106.2</v>
      </c>
      <c r="AW11" s="249">
        <v>1277194.3599999999</v>
      </c>
      <c r="AX11" s="249">
        <v>1396316.83</v>
      </c>
      <c r="AY11" s="250">
        <v>3557345.2799999993</v>
      </c>
      <c r="AZ11" s="853">
        <v>-89190.289813578303</v>
      </c>
      <c r="BA11" s="321">
        <f t="shared" ref="BA11:BA16" si="5">SUM(BB11:BL11)+AZ11</f>
        <v>187656338.21166214</v>
      </c>
      <c r="BB11" s="271">
        <f t="shared" ref="BB11:BL16" si="6">E11+Q11+AC11+AO11</f>
        <v>99167826.764900476</v>
      </c>
      <c r="BC11" s="271">
        <f t="shared" si="6"/>
        <v>7771321.6616561841</v>
      </c>
      <c r="BD11" s="271">
        <f t="shared" si="6"/>
        <v>31404817.908309367</v>
      </c>
      <c r="BE11" s="271">
        <f t="shared" si="6"/>
        <v>15011707.672876967</v>
      </c>
      <c r="BF11" s="271">
        <f t="shared" si="6"/>
        <v>4107539.8874547295</v>
      </c>
      <c r="BG11" s="271">
        <f t="shared" si="6"/>
        <v>1685027.5331715019</v>
      </c>
      <c r="BH11" s="271">
        <f t="shared" si="6"/>
        <v>198907.46867293998</v>
      </c>
      <c r="BI11" s="271">
        <f t="shared" si="6"/>
        <v>12433747.405498296</v>
      </c>
      <c r="BJ11" s="271">
        <f t="shared" si="6"/>
        <v>2088236.8222388458</v>
      </c>
      <c r="BK11" s="271">
        <f t="shared" si="6"/>
        <v>4703126.2825326091</v>
      </c>
      <c r="BL11" s="295">
        <f t="shared" si="6"/>
        <v>9173269.0941638723</v>
      </c>
    </row>
    <row r="12" spans="1:64" x14ac:dyDescent="0.25">
      <c r="A12" s="1493"/>
      <c r="B12" s="126" t="s">
        <v>1322</v>
      </c>
      <c r="C12" s="127" t="s">
        <v>1331</v>
      </c>
      <c r="D12" s="270">
        <f t="shared" si="1"/>
        <v>485183.20818170236</v>
      </c>
      <c r="E12" s="249">
        <v>71357.869774860868</v>
      </c>
      <c r="F12" s="249">
        <v>5622.7945460937726</v>
      </c>
      <c r="G12" s="249">
        <v>135692.17332776618</v>
      </c>
      <c r="H12" s="249">
        <v>65230.501193849341</v>
      </c>
      <c r="I12" s="249">
        <v>46664.528468305347</v>
      </c>
      <c r="J12" s="249">
        <v>1216.067520574285</v>
      </c>
      <c r="K12" s="249">
        <v>2286.6825908069636</v>
      </c>
      <c r="L12" s="249">
        <v>53959.216714822796</v>
      </c>
      <c r="M12" s="249">
        <v>9061.7629434811624</v>
      </c>
      <c r="N12" s="249">
        <v>54146.987269147088</v>
      </c>
      <c r="O12" s="249">
        <v>39944.623831994519</v>
      </c>
      <c r="P12" s="270">
        <f t="shared" si="2"/>
        <v>494228.87188872357</v>
      </c>
      <c r="Q12" s="249">
        <v>72529.042721363352</v>
      </c>
      <c r="R12" s="249">
        <v>5723.2468249317189</v>
      </c>
      <c r="S12" s="249">
        <v>138275.29457182722</v>
      </c>
      <c r="T12" s="249">
        <v>66474.153428864112</v>
      </c>
      <c r="U12" s="249">
        <v>47552.505815831479</v>
      </c>
      <c r="V12" s="249">
        <v>1238.0131088540302</v>
      </c>
      <c r="W12" s="249">
        <v>2330.2916915222977</v>
      </c>
      <c r="X12" s="249">
        <v>54989.740566350105</v>
      </c>
      <c r="Y12" s="249">
        <v>9234.9168730977653</v>
      </c>
      <c r="Z12" s="249">
        <v>55174.339443487894</v>
      </c>
      <c r="AA12" s="250">
        <v>40707.326842593604</v>
      </c>
      <c r="AB12" s="270">
        <f t="shared" si="3"/>
        <v>509347.891148375</v>
      </c>
      <c r="AC12" s="249">
        <v>75469.441574631885</v>
      </c>
      <c r="AD12" s="249">
        <v>5917.2285338017255</v>
      </c>
      <c r="AE12" s="249">
        <v>142264.56444528449</v>
      </c>
      <c r="AF12" s="249">
        <v>68383.048136840385</v>
      </c>
      <c r="AG12" s="249">
        <v>48927.797987198188</v>
      </c>
      <c r="AH12" s="249">
        <v>1279.3045969936229</v>
      </c>
      <c r="AI12" s="249">
        <v>2397.111793561382</v>
      </c>
      <c r="AJ12" s="249">
        <v>56560.70241052183</v>
      </c>
      <c r="AK12" s="249">
        <v>9498.3383540212326</v>
      </c>
      <c r="AL12" s="249">
        <v>56779.720040313885</v>
      </c>
      <c r="AM12" s="250">
        <v>41870.633275206405</v>
      </c>
      <c r="AN12" s="270">
        <f t="shared" si="4"/>
        <v>684164.49472123745</v>
      </c>
      <c r="AO12" s="249">
        <v>567273.55948032695</v>
      </c>
      <c r="AP12" s="249">
        <v>44602.441914962881</v>
      </c>
      <c r="AQ12" s="249">
        <v>37044.356040838298</v>
      </c>
      <c r="AR12" s="249">
        <v>17807.305681253281</v>
      </c>
      <c r="AS12" s="249">
        <v>-9195.2731225959251</v>
      </c>
      <c r="AT12" s="249">
        <v>9645.4490699150811</v>
      </c>
      <c r="AU12" s="249">
        <v>-450.54854550786479</v>
      </c>
      <c r="AV12" s="249">
        <v>14729.649388656051</v>
      </c>
      <c r="AW12" s="249">
        <v>2473.6302314532663</v>
      </c>
      <c r="AX12" s="249">
        <v>-10670.039337273349</v>
      </c>
      <c r="AY12" s="250">
        <v>10903.963919208893</v>
      </c>
      <c r="AZ12" s="853">
        <v>-1694808.2195074626</v>
      </c>
      <c r="BA12" s="290">
        <f t="shared" si="5"/>
        <v>478116.2464325761</v>
      </c>
      <c r="BB12" s="271">
        <f t="shared" si="6"/>
        <v>786629.91355118307</v>
      </c>
      <c r="BC12" s="271">
        <f t="shared" si="6"/>
        <v>61865.7118197901</v>
      </c>
      <c r="BD12" s="271">
        <f t="shared" si="6"/>
        <v>453276.38838571619</v>
      </c>
      <c r="BE12" s="271">
        <f t="shared" si="6"/>
        <v>217895.00844080714</v>
      </c>
      <c r="BF12" s="271">
        <f t="shared" si="6"/>
        <v>133949.55914873909</v>
      </c>
      <c r="BG12" s="271">
        <f t="shared" si="6"/>
        <v>13378.83429633702</v>
      </c>
      <c r="BH12" s="271">
        <f t="shared" si="6"/>
        <v>6563.5375303827786</v>
      </c>
      <c r="BI12" s="271">
        <f t="shared" si="6"/>
        <v>180239.30908035077</v>
      </c>
      <c r="BJ12" s="271">
        <f t="shared" si="6"/>
        <v>30268.648402053426</v>
      </c>
      <c r="BK12" s="271">
        <f t="shared" si="6"/>
        <v>155431.00741567553</v>
      </c>
      <c r="BL12" s="291">
        <f t="shared" si="6"/>
        <v>133426.54786900341</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813700.79141681793</v>
      </c>
      <c r="E14" s="249">
        <v>753487.68338318414</v>
      </c>
      <c r="F14" s="249">
        <v>46512.538033633886</v>
      </c>
      <c r="G14" s="249">
        <v>0</v>
      </c>
      <c r="H14" s="249">
        <v>10822.359999999999</v>
      </c>
      <c r="I14" s="249">
        <v>0</v>
      </c>
      <c r="J14" s="249">
        <v>2878.21</v>
      </c>
      <c r="K14" s="249">
        <v>0</v>
      </c>
      <c r="L14" s="249">
        <v>0</v>
      </c>
      <c r="M14" s="249">
        <v>0</v>
      </c>
      <c r="N14" s="249">
        <v>0</v>
      </c>
      <c r="O14" s="250">
        <v>0</v>
      </c>
      <c r="P14" s="271">
        <f t="shared" si="2"/>
        <v>794464.59329762962</v>
      </c>
      <c r="Q14" s="249">
        <v>731402.359773434</v>
      </c>
      <c r="R14" s="249">
        <v>52040.923524195656</v>
      </c>
      <c r="S14" s="249">
        <v>0</v>
      </c>
      <c r="T14" s="249">
        <v>7355.83</v>
      </c>
      <c r="U14" s="249">
        <v>0</v>
      </c>
      <c r="V14" s="249">
        <v>0</v>
      </c>
      <c r="W14" s="249">
        <v>0</v>
      </c>
      <c r="X14" s="249">
        <v>3665.4799999999996</v>
      </c>
      <c r="Y14" s="249">
        <v>0</v>
      </c>
      <c r="Z14" s="249">
        <v>0</v>
      </c>
      <c r="AA14" s="250">
        <v>0</v>
      </c>
      <c r="AB14" s="271">
        <f t="shared" si="3"/>
        <v>490126.78096574411</v>
      </c>
      <c r="AC14" s="249">
        <v>421908.8891183057</v>
      </c>
      <c r="AD14" s="249">
        <v>24535.061847438366</v>
      </c>
      <c r="AE14" s="249">
        <v>3692.0099999999998</v>
      </c>
      <c r="AF14" s="249">
        <v>10985.43</v>
      </c>
      <c r="AG14" s="249">
        <v>0</v>
      </c>
      <c r="AH14" s="249">
        <v>7011.9599999999991</v>
      </c>
      <c r="AI14" s="249">
        <v>0</v>
      </c>
      <c r="AJ14" s="249">
        <v>21993.43</v>
      </c>
      <c r="AK14" s="249">
        <v>0</v>
      </c>
      <c r="AL14" s="249">
        <v>0</v>
      </c>
      <c r="AM14" s="250">
        <v>0</v>
      </c>
      <c r="AN14" s="270">
        <f t="shared" si="4"/>
        <v>1388422.0099999986</v>
      </c>
      <c r="AO14" s="249">
        <v>1279514.5199999986</v>
      </c>
      <c r="AP14" s="249">
        <v>78838.189999999988</v>
      </c>
      <c r="AQ14" s="249">
        <v>15259.300000000001</v>
      </c>
      <c r="AR14" s="249">
        <v>3724.91</v>
      </c>
      <c r="AS14" s="249">
        <v>0</v>
      </c>
      <c r="AT14" s="249">
        <v>0</v>
      </c>
      <c r="AU14" s="249">
        <v>0</v>
      </c>
      <c r="AV14" s="249">
        <v>11085.09</v>
      </c>
      <c r="AW14" s="249">
        <v>0</v>
      </c>
      <c r="AX14" s="249">
        <v>0</v>
      </c>
      <c r="AY14" s="250">
        <v>0</v>
      </c>
      <c r="AZ14" s="853">
        <v>-23038.331198247186</v>
      </c>
      <c r="BA14" s="290">
        <f t="shared" si="5"/>
        <v>3463675.8444819427</v>
      </c>
      <c r="BB14" s="271">
        <f t="shared" si="6"/>
        <v>3186313.4522749223</v>
      </c>
      <c r="BC14" s="271">
        <f t="shared" si="6"/>
        <v>201926.71340526792</v>
      </c>
      <c r="BD14" s="271">
        <f t="shared" si="6"/>
        <v>18951.310000000001</v>
      </c>
      <c r="BE14" s="271">
        <f t="shared" si="6"/>
        <v>32888.53</v>
      </c>
      <c r="BF14" s="271">
        <f t="shared" si="6"/>
        <v>0</v>
      </c>
      <c r="BG14" s="271">
        <f t="shared" si="6"/>
        <v>9890.1699999999983</v>
      </c>
      <c r="BH14" s="271">
        <f t="shared" si="6"/>
        <v>0</v>
      </c>
      <c r="BI14" s="271">
        <f t="shared" si="6"/>
        <v>36744</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200355.26187165297</v>
      </c>
      <c r="Q16" s="249">
        <v>117241.38135434463</v>
      </c>
      <c r="R16" s="249">
        <v>9218.2189959243442</v>
      </c>
      <c r="S16" s="249">
        <v>28833.64373486476</v>
      </c>
      <c r="T16" s="249">
        <v>13860.397716862866</v>
      </c>
      <c r="U16" s="249">
        <v>3318.0079546853767</v>
      </c>
      <c r="V16" s="249">
        <v>1993.475200528962</v>
      </c>
      <c r="W16" s="249">
        <v>162.57523164738677</v>
      </c>
      <c r="X16" s="249">
        <v>11464.889883462152</v>
      </c>
      <c r="Y16" s="249">
        <v>1925.3613896509919</v>
      </c>
      <c r="Z16" s="249">
        <v>3850.1602862541326</v>
      </c>
      <c r="AA16" s="250">
        <v>8487.1501234273892</v>
      </c>
      <c r="AB16" s="270">
        <f t="shared" si="3"/>
        <v>278088.49337612215</v>
      </c>
      <c r="AC16" s="249">
        <v>175157.49917760209</v>
      </c>
      <c r="AD16" s="249">
        <v>13771.930759819046</v>
      </c>
      <c r="AE16" s="249">
        <v>34535.566935433897</v>
      </c>
      <c r="AF16" s="249">
        <v>16601.325087597284</v>
      </c>
      <c r="AG16" s="249">
        <v>4001.2239405448677</v>
      </c>
      <c r="AH16" s="249">
        <v>2978.2328284063879</v>
      </c>
      <c r="AI16" s="249">
        <v>196.05134101278367</v>
      </c>
      <c r="AJ16" s="249">
        <v>13732.099751892256</v>
      </c>
      <c r="AK16" s="249">
        <v>2306.1062888416704</v>
      </c>
      <c r="AL16" s="249">
        <v>4642.9525554756838</v>
      </c>
      <c r="AM16" s="250">
        <v>10165.504709496177</v>
      </c>
      <c r="AN16" s="270">
        <f t="shared" si="4"/>
        <v>135813.93459067124</v>
      </c>
      <c r="AO16" s="249">
        <v>100594.91217269431</v>
      </c>
      <c r="AP16" s="249">
        <v>7909.3739733501379</v>
      </c>
      <c r="AQ16" s="249">
        <v>10947.56646380273</v>
      </c>
      <c r="AR16" s="249">
        <v>5262.5199442489929</v>
      </c>
      <c r="AS16" s="249">
        <v>490.05188932421373</v>
      </c>
      <c r="AT16" s="249">
        <v>1710.4324462842392</v>
      </c>
      <c r="AU16" s="249">
        <v>24.011485359346633</v>
      </c>
      <c r="AV16" s="249">
        <v>4352.9928146963748</v>
      </c>
      <c r="AW16" s="249">
        <v>731.0217873905724</v>
      </c>
      <c r="AX16" s="249">
        <v>568.64792015207911</v>
      </c>
      <c r="AY16" s="250">
        <v>3222.4036933682628</v>
      </c>
      <c r="AZ16" s="853">
        <v>0</v>
      </c>
      <c r="BA16" s="290">
        <f t="shared" si="5"/>
        <v>614257.68983844644</v>
      </c>
      <c r="BB16" s="271">
        <f t="shared" si="6"/>
        <v>392993.792704641</v>
      </c>
      <c r="BC16" s="271">
        <f t="shared" si="6"/>
        <v>30899.523729093529</v>
      </c>
      <c r="BD16" s="271">
        <f t="shared" si="6"/>
        <v>74316.777134101387</v>
      </c>
      <c r="BE16" s="271">
        <f t="shared" si="6"/>
        <v>35724.242748709141</v>
      </c>
      <c r="BF16" s="271">
        <f t="shared" si="6"/>
        <v>7809.2837845544582</v>
      </c>
      <c r="BG16" s="271">
        <f t="shared" si="6"/>
        <v>6682.1404752195886</v>
      </c>
      <c r="BH16" s="271">
        <f t="shared" si="6"/>
        <v>382.63805801951708</v>
      </c>
      <c r="BI16" s="271">
        <f t="shared" si="6"/>
        <v>29549.982450050786</v>
      </c>
      <c r="BJ16" s="271">
        <f t="shared" si="6"/>
        <v>4962.4894658832345</v>
      </c>
      <c r="BK16" s="271">
        <f t="shared" si="6"/>
        <v>9061.7607618818965</v>
      </c>
      <c r="BL16" s="291">
        <f t="shared" si="6"/>
        <v>21875.058526291828</v>
      </c>
    </row>
    <row r="17" spans="1:64" s="209" customFormat="1" x14ac:dyDescent="0.25">
      <c r="A17" s="1493"/>
      <c r="B17" s="128" t="s">
        <v>204</v>
      </c>
      <c r="C17" s="309" t="s">
        <v>14</v>
      </c>
      <c r="D17" s="272">
        <f>SUM(D11:D16)</f>
        <v>33981119.119885869</v>
      </c>
      <c r="E17" s="272">
        <f>SUM(E11:E16)</f>
        <v>16555718.707225852</v>
      </c>
      <c r="F17" s="272">
        <f>SUM(F11:F16)</f>
        <v>1205540.5834865214</v>
      </c>
      <c r="G17" s="272">
        <f t="shared" ref="G17:O17" si="7">SUM(G11:G16)</f>
        <v>6060649.0091328649</v>
      </c>
      <c r="H17" s="272">
        <f t="shared" si="7"/>
        <v>3109586.5885787201</v>
      </c>
      <c r="I17" s="272">
        <f t="shared" si="7"/>
        <v>916678.2871480718</v>
      </c>
      <c r="J17" s="272">
        <f t="shared" si="7"/>
        <v>319352.75866905379</v>
      </c>
      <c r="K17" s="272">
        <f t="shared" si="7"/>
        <v>54308.94825025773</v>
      </c>
      <c r="L17" s="272">
        <f t="shared" si="7"/>
        <v>2370927.0040812171</v>
      </c>
      <c r="M17" s="272">
        <f t="shared" si="7"/>
        <v>279433.35104856186</v>
      </c>
      <c r="N17" s="272">
        <f t="shared" si="7"/>
        <v>1189384.2706298186</v>
      </c>
      <c r="O17" s="272">
        <f t="shared" si="7"/>
        <v>1919539.6116349278</v>
      </c>
      <c r="P17" s="288">
        <f>SUM(P11:P16)</f>
        <v>34970653.994708657</v>
      </c>
      <c r="Q17" s="272">
        <f>SUM(Q11:Q16)</f>
        <v>17340898.306974456</v>
      </c>
      <c r="R17" s="272">
        <f>SUM(R11:R16)</f>
        <v>1314712.3304834545</v>
      </c>
      <c r="S17" s="272">
        <f t="shared" ref="S17:AA17" si="8">SUM(S11:S16)</f>
        <v>6028477.5285824835</v>
      </c>
      <c r="T17" s="272">
        <f t="shared" si="8"/>
        <v>3194991.0008882298</v>
      </c>
      <c r="U17" s="272">
        <f t="shared" si="8"/>
        <v>913517.69814388384</v>
      </c>
      <c r="V17" s="272">
        <f t="shared" si="8"/>
        <v>302901.61383472849</v>
      </c>
      <c r="W17" s="272">
        <f t="shared" si="8"/>
        <v>53716.003159954671</v>
      </c>
      <c r="X17" s="272">
        <f t="shared" si="8"/>
        <v>2442837.1160493395</v>
      </c>
      <c r="Y17" s="272">
        <f t="shared" si="8"/>
        <v>281562.52262702934</v>
      </c>
      <c r="Z17" s="272">
        <f t="shared" si="8"/>
        <v>1161465.8542009394</v>
      </c>
      <c r="AA17" s="281">
        <f t="shared" si="8"/>
        <v>1935574.0197641521</v>
      </c>
      <c r="AB17" s="288">
        <f>SUM(AB11:AB16)</f>
        <v>35735141.669028051</v>
      </c>
      <c r="AC17" s="272">
        <f>SUM(AC11:AC16)</f>
        <v>17893873.777577899</v>
      </c>
      <c r="AD17" s="272">
        <f>SUM(AD11:AD16)</f>
        <v>1381224.7207520476</v>
      </c>
      <c r="AE17" s="272">
        <f t="shared" ref="AE17:AM17" si="9">SUM(AE11:AE16)</f>
        <v>6218025.5136091942</v>
      </c>
      <c r="AF17" s="272">
        <f t="shared" si="9"/>
        <v>3059458.6889740326</v>
      </c>
      <c r="AG17" s="272">
        <f t="shared" si="9"/>
        <v>972635.83632933965</v>
      </c>
      <c r="AH17" s="272">
        <f t="shared" si="9"/>
        <v>321988.19392307696</v>
      </c>
      <c r="AI17" s="272">
        <f t="shared" si="9"/>
        <v>53080.309911278426</v>
      </c>
      <c r="AJ17" s="272">
        <f t="shared" si="9"/>
        <v>2520242.644694787</v>
      </c>
      <c r="AK17" s="272">
        <f t="shared" si="9"/>
        <v>282073.07441234752</v>
      </c>
      <c r="AL17" s="272">
        <f t="shared" si="9"/>
        <v>1130553.4872965296</v>
      </c>
      <c r="AM17" s="272">
        <f t="shared" si="9"/>
        <v>1901985.4215475102</v>
      </c>
      <c r="AN17" s="288">
        <f>SUM(AN11:AN16)</f>
        <v>89332510.049311906</v>
      </c>
      <c r="AO17" s="272">
        <f>SUM(AO11:AO16)</f>
        <v>51743273.131653018</v>
      </c>
      <c r="AP17" s="272">
        <f t="shared" ref="AP17:AZ17" si="10">SUM(AP11:AP16)</f>
        <v>4164535.9758883123</v>
      </c>
      <c r="AQ17" s="272">
        <f t="shared" si="10"/>
        <v>13644210.332504641</v>
      </c>
      <c r="AR17" s="272">
        <f t="shared" si="10"/>
        <v>5934179.1756255012</v>
      </c>
      <c r="AS17" s="272">
        <f t="shared" si="10"/>
        <v>1446466.9087667284</v>
      </c>
      <c r="AT17" s="272">
        <f t="shared" si="10"/>
        <v>770736.11151619931</v>
      </c>
      <c r="AU17" s="272">
        <f t="shared" si="10"/>
        <v>44748.382939851479</v>
      </c>
      <c r="AV17" s="272">
        <f t="shared" si="10"/>
        <v>5346273.9322033525</v>
      </c>
      <c r="AW17" s="272">
        <f t="shared" si="10"/>
        <v>1280399.0120188438</v>
      </c>
      <c r="AX17" s="272">
        <f t="shared" si="10"/>
        <v>1386215.4385828788</v>
      </c>
      <c r="AY17" s="281">
        <f t="shared" si="10"/>
        <v>3571471.6476125764</v>
      </c>
      <c r="AZ17" s="293">
        <f t="shared" si="10"/>
        <v>-1807036.8405192881</v>
      </c>
      <c r="BA17" s="292">
        <f>SUM(BA11:BA16)</f>
        <v>192212387.9924151</v>
      </c>
      <c r="BB17" s="272">
        <f>SUM(BB11:BB16)</f>
        <v>103533763.92343122</v>
      </c>
      <c r="BC17" s="272">
        <f t="shared" ref="BC17:BL17" si="11">SUM(BC11:BC16)</f>
        <v>8066013.6106103361</v>
      </c>
      <c r="BD17" s="272">
        <f t="shared" si="11"/>
        <v>31951362.383829184</v>
      </c>
      <c r="BE17" s="272">
        <f t="shared" si="11"/>
        <v>15298215.454066483</v>
      </c>
      <c r="BF17" s="272">
        <f t="shared" si="11"/>
        <v>4249298.730388023</v>
      </c>
      <c r="BG17" s="272">
        <f t="shared" si="11"/>
        <v>1714978.6779430585</v>
      </c>
      <c r="BH17" s="272">
        <f t="shared" si="11"/>
        <v>205853.64426134227</v>
      </c>
      <c r="BI17" s="272">
        <f t="shared" si="11"/>
        <v>12680280.697028698</v>
      </c>
      <c r="BJ17" s="272">
        <f>SUM(BJ11:BJ16)</f>
        <v>2123467.9601067826</v>
      </c>
      <c r="BK17" s="272">
        <f t="shared" si="11"/>
        <v>4867619.0507101668</v>
      </c>
      <c r="BL17" s="293">
        <f t="shared" si="11"/>
        <v>9328570.7005591691</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244" t="s">
        <v>36</v>
      </c>
      <c r="BB19" s="215" t="s">
        <v>940</v>
      </c>
      <c r="BC19" s="215" t="s">
        <v>941</v>
      </c>
      <c r="BD19" s="215" t="s">
        <v>942</v>
      </c>
      <c r="BE19" s="215" t="s">
        <v>943</v>
      </c>
      <c r="BF19" s="215" t="s">
        <v>47</v>
      </c>
      <c r="BG19" s="215" t="s">
        <v>48</v>
      </c>
      <c r="BH19" s="215" t="s">
        <v>50</v>
      </c>
      <c r="BI19" s="215" t="s">
        <v>49</v>
      </c>
      <c r="BJ19" s="215" t="s">
        <v>1545</v>
      </c>
      <c r="BK19" s="215" t="s">
        <v>139</v>
      </c>
      <c r="BL19" s="217" t="s">
        <v>140</v>
      </c>
    </row>
    <row r="20" spans="1:64" ht="14.85" customHeight="1" x14ac:dyDescent="0.25">
      <c r="A20" s="1492" t="s">
        <v>0</v>
      </c>
      <c r="B20" s="124">
        <v>2.1</v>
      </c>
      <c r="C20" s="125" t="s">
        <v>150</v>
      </c>
      <c r="D20" s="273">
        <f t="shared" ref="D20:D27" si="12">SUM(E20:O20)</f>
        <v>4140238.5190141601</v>
      </c>
      <c r="E20" s="251">
        <v>1884743.6754700216</v>
      </c>
      <c r="F20" s="251">
        <v>55853.935800698047</v>
      </c>
      <c r="G20" s="251">
        <v>691474.77745625156</v>
      </c>
      <c r="H20" s="251">
        <v>711978.59232526179</v>
      </c>
      <c r="I20" s="251">
        <v>62110.331026770822</v>
      </c>
      <c r="J20" s="251">
        <v>1396.8262026456862</v>
      </c>
      <c r="K20" s="251">
        <v>348.20933737786481</v>
      </c>
      <c r="L20" s="251">
        <v>74318.094191240001</v>
      </c>
      <c r="M20" s="251">
        <v>27100.916822576077</v>
      </c>
      <c r="N20" s="251">
        <v>71717.293907204657</v>
      </c>
      <c r="O20" s="252">
        <v>559195.86647411203</v>
      </c>
      <c r="P20" s="273">
        <f t="shared" ref="P20:P27" si="13">SUM(Q20:AA20)</f>
        <v>4973165.0931766247</v>
      </c>
      <c r="Q20" s="251">
        <v>2186160.4245860446</v>
      </c>
      <c r="R20" s="251">
        <v>171311.2777785557</v>
      </c>
      <c r="S20" s="251">
        <v>1205692.913181125</v>
      </c>
      <c r="T20" s="251">
        <v>666434.58635828889</v>
      </c>
      <c r="U20" s="251">
        <v>27952.241285051728</v>
      </c>
      <c r="V20" s="251">
        <v>1528.1462026456863</v>
      </c>
      <c r="W20" s="251">
        <v>349.81772272453173</v>
      </c>
      <c r="X20" s="251">
        <v>81805.159548678275</v>
      </c>
      <c r="Y20" s="251">
        <v>72888.140371107118</v>
      </c>
      <c r="Z20" s="251">
        <v>46855.478079953667</v>
      </c>
      <c r="AA20" s="252">
        <v>512186.90806244849</v>
      </c>
      <c r="AB20" s="273">
        <f t="shared" ref="AB20:AB27" si="14">SUM(AC20:AM20)</f>
        <v>7787332.512425907</v>
      </c>
      <c r="AC20" s="251">
        <v>3877633.4909445811</v>
      </c>
      <c r="AD20" s="251">
        <v>228214.13292172606</v>
      </c>
      <c r="AE20" s="251">
        <v>1643088.3083911906</v>
      </c>
      <c r="AF20" s="251">
        <v>538466.50788046815</v>
      </c>
      <c r="AG20" s="251">
        <v>51167.750390448185</v>
      </c>
      <c r="AH20" s="251">
        <v>100614.81620264568</v>
      </c>
      <c r="AI20" s="251">
        <v>953.94897806664153</v>
      </c>
      <c r="AJ20" s="251">
        <v>79316.379007108204</v>
      </c>
      <c r="AK20" s="251">
        <v>3096.0640116473487</v>
      </c>
      <c r="AL20" s="251">
        <v>73575.793663911885</v>
      </c>
      <c r="AM20" s="252">
        <v>1191205.3200341123</v>
      </c>
      <c r="AN20" s="276">
        <f t="shared" ref="AN20:AN27" si="15">SUM(AO20:AY20)</f>
        <v>7953593.6746802963</v>
      </c>
      <c r="AO20" s="251">
        <v>4292497.867143061</v>
      </c>
      <c r="AP20" s="251">
        <v>216761.2260699434</v>
      </c>
      <c r="AQ20" s="251">
        <v>1837811.0527583931</v>
      </c>
      <c r="AR20" s="251">
        <v>645084.20558038505</v>
      </c>
      <c r="AS20" s="251">
        <v>38701.284357541161</v>
      </c>
      <c r="AT20" s="251">
        <v>61395.68</v>
      </c>
      <c r="AU20" s="251">
        <v>3290.8115916314509</v>
      </c>
      <c r="AV20" s="249">
        <v>190666.66365117874</v>
      </c>
      <c r="AW20" s="251">
        <v>5744.1775512450613</v>
      </c>
      <c r="AX20" s="251">
        <v>131615.44484235425</v>
      </c>
      <c r="AY20" s="252">
        <v>530025.26113456313</v>
      </c>
      <c r="AZ20" s="854">
        <v>998659.32777906058</v>
      </c>
      <c r="BA20" s="294">
        <f t="shared" ref="BA20:BA27" si="16">SUM(BB20:BL20)+AZ20</f>
        <v>25852989.127076045</v>
      </c>
      <c r="BB20" s="271">
        <f t="shared" ref="BB20:BL27" si="17">E20+Q20+AC20+AO20</f>
        <v>12241035.458143707</v>
      </c>
      <c r="BC20" s="271">
        <f t="shared" si="17"/>
        <v>672140.57257092325</v>
      </c>
      <c r="BD20" s="271">
        <f t="shared" si="17"/>
        <v>5378067.0517869601</v>
      </c>
      <c r="BE20" s="271">
        <f t="shared" si="17"/>
        <v>2561963.8921444039</v>
      </c>
      <c r="BF20" s="271">
        <f t="shared" si="17"/>
        <v>179931.60705981191</v>
      </c>
      <c r="BG20" s="271">
        <f t="shared" si="17"/>
        <v>164935.46860793704</v>
      </c>
      <c r="BH20" s="271">
        <f t="shared" si="17"/>
        <v>4942.7876298004885</v>
      </c>
      <c r="BI20" s="271">
        <f t="shared" si="17"/>
        <v>426106.29639820522</v>
      </c>
      <c r="BJ20" s="271">
        <f t="shared" si="17"/>
        <v>108829.2987565756</v>
      </c>
      <c r="BK20" s="271">
        <f t="shared" si="17"/>
        <v>323764.01049342449</v>
      </c>
      <c r="BL20" s="295">
        <f t="shared" si="17"/>
        <v>2792613.3557052361</v>
      </c>
    </row>
    <row r="21" spans="1:64" ht="24.75" x14ac:dyDescent="0.25">
      <c r="A21" s="1493"/>
      <c r="B21" s="126">
        <v>2.2000000000000002</v>
      </c>
      <c r="C21" s="127" t="s">
        <v>151</v>
      </c>
      <c r="D21" s="274">
        <f t="shared" si="12"/>
        <v>-575294.01150341379</v>
      </c>
      <c r="E21" s="253">
        <v>-341080.18755564804</v>
      </c>
      <c r="F21" s="253">
        <v>-18718.589709654116</v>
      </c>
      <c r="G21" s="253">
        <v>-94646.922654782698</v>
      </c>
      <c r="H21" s="253">
        <v>-41953.917190329092</v>
      </c>
      <c r="I21" s="253">
        <v>-3678.9613605957788</v>
      </c>
      <c r="J21" s="253">
        <v>-4148.5462070528656</v>
      </c>
      <c r="K21" s="253">
        <v>-102.40173631606137</v>
      </c>
      <c r="L21" s="253">
        <v>-9248.1065294443688</v>
      </c>
      <c r="M21" s="253">
        <v>-913.25474042821736</v>
      </c>
      <c r="N21" s="253">
        <v>-8447.589109280867</v>
      </c>
      <c r="O21" s="254">
        <v>-52355.534709881744</v>
      </c>
      <c r="P21" s="274">
        <f t="shared" si="13"/>
        <v>-502353.76109100366</v>
      </c>
      <c r="Q21" s="253">
        <v>-216726.53551179165</v>
      </c>
      <c r="R21" s="253">
        <v>-11894.021539372266</v>
      </c>
      <c r="S21" s="253">
        <v>-120185.41020091108</v>
      </c>
      <c r="T21" s="253">
        <v>-53274.302065223688</v>
      </c>
      <c r="U21" s="253">
        <v>-4692.1160446389558</v>
      </c>
      <c r="V21" s="253">
        <v>-5291.0205658932373</v>
      </c>
      <c r="W21" s="253">
        <v>-130.60230398551104</v>
      </c>
      <c r="X21" s="253">
        <v>-11743.514164502316</v>
      </c>
      <c r="Y21" s="253">
        <v>-1159.6773832429035</v>
      </c>
      <c r="Z21" s="253">
        <v>-10773.983337448031</v>
      </c>
      <c r="AA21" s="254">
        <v>-66482.577973994048</v>
      </c>
      <c r="AB21" s="274">
        <f t="shared" si="14"/>
        <v>-2378730.7678600159</v>
      </c>
      <c r="AC21" s="253">
        <v>-1349984.3158239981</v>
      </c>
      <c r="AD21" s="253">
        <v>-74087.57073658731</v>
      </c>
      <c r="AE21" s="253">
        <v>-423289.54106228257</v>
      </c>
      <c r="AF21" s="253">
        <v>-187630.55211031769</v>
      </c>
      <c r="AG21" s="253">
        <v>-14409.085666777657</v>
      </c>
      <c r="AH21" s="253">
        <v>-16248.270049873499</v>
      </c>
      <c r="AI21" s="253">
        <v>-401.06846644509386</v>
      </c>
      <c r="AJ21" s="253">
        <v>-41360.317469823116</v>
      </c>
      <c r="AK21" s="253">
        <v>-4084.3502261431413</v>
      </c>
      <c r="AL21" s="253">
        <v>-33085.97813967093</v>
      </c>
      <c r="AM21" s="254">
        <v>-234149.71810809718</v>
      </c>
      <c r="AN21" s="289">
        <f t="shared" si="15"/>
        <v>1506582.966339627</v>
      </c>
      <c r="AO21" s="253">
        <v>1157226.4592350738</v>
      </c>
      <c r="AP21" s="253">
        <v>63508.957957409839</v>
      </c>
      <c r="AQ21" s="253">
        <v>262000.12330856558</v>
      </c>
      <c r="AR21" s="253">
        <v>116136.17399094727</v>
      </c>
      <c r="AS21" s="253">
        <v>-79827.075851472007</v>
      </c>
      <c r="AT21" s="253">
        <v>0</v>
      </c>
      <c r="AU21" s="253">
        <v>-2221.9399365751642</v>
      </c>
      <c r="AV21" s="253">
        <v>25600.463101403711</v>
      </c>
      <c r="AW21" s="253">
        <v>2528.0574147883726</v>
      </c>
      <c r="AX21" s="253">
        <v>-183298.02096084732</v>
      </c>
      <c r="AY21" s="254">
        <v>144929.76808033331</v>
      </c>
      <c r="AZ21" s="524">
        <v>-2387452.5387070673</v>
      </c>
      <c r="BA21" s="296">
        <f t="shared" si="16"/>
        <v>-4337248.1128218733</v>
      </c>
      <c r="BB21" s="271">
        <f t="shared" si="17"/>
        <v>-750564.57965636393</v>
      </c>
      <c r="BC21" s="271">
        <f t="shared" si="17"/>
        <v>-41191.224028203847</v>
      </c>
      <c r="BD21" s="271">
        <f t="shared" si="17"/>
        <v>-376121.75060941081</v>
      </c>
      <c r="BE21" s="271">
        <f t="shared" si="17"/>
        <v>-166722.59737492324</v>
      </c>
      <c r="BF21" s="271">
        <f t="shared" si="17"/>
        <v>-102607.2389234844</v>
      </c>
      <c r="BG21" s="271">
        <f t="shared" si="17"/>
        <v>-25687.836822819601</v>
      </c>
      <c r="BH21" s="271">
        <f t="shared" si="17"/>
        <v>-2856.0124433218307</v>
      </c>
      <c r="BI21" s="271">
        <f t="shared" si="17"/>
        <v>-36751.475062366095</v>
      </c>
      <c r="BJ21" s="271">
        <f t="shared" si="17"/>
        <v>-3629.2249350258899</v>
      </c>
      <c r="BK21" s="271">
        <f t="shared" si="17"/>
        <v>-235605.57154724715</v>
      </c>
      <c r="BL21" s="291">
        <f t="shared" si="17"/>
        <v>-208058.06271163968</v>
      </c>
    </row>
    <row r="22" spans="1:64" x14ac:dyDescent="0.25">
      <c r="A22" s="1493"/>
      <c r="B22" s="126">
        <v>2.2999999999999998</v>
      </c>
      <c r="C22" s="127" t="s">
        <v>152</v>
      </c>
      <c r="D22" s="274">
        <f t="shared" si="12"/>
        <v>1207799.9687945661</v>
      </c>
      <c r="E22" s="253">
        <v>857693.0559984335</v>
      </c>
      <c r="F22" s="253">
        <v>75645.082501502897</v>
      </c>
      <c r="G22" s="253">
        <v>112594.94826258892</v>
      </c>
      <c r="H22" s="253">
        <v>82588.675490251902</v>
      </c>
      <c r="I22" s="253">
        <v>11065.632991032666</v>
      </c>
      <c r="J22" s="253">
        <v>4262.8579886735743</v>
      </c>
      <c r="K22" s="253">
        <v>137.9772517261448</v>
      </c>
      <c r="L22" s="253">
        <v>26018.949453783225</v>
      </c>
      <c r="M22" s="253">
        <v>2261.8413489208888</v>
      </c>
      <c r="N22" s="253">
        <v>8479.9042416983993</v>
      </c>
      <c r="O22" s="254">
        <v>27051.043265953882</v>
      </c>
      <c r="P22" s="274">
        <f t="shared" si="13"/>
        <v>1551544.5552509474</v>
      </c>
      <c r="Q22" s="253">
        <v>1134406.9997939439</v>
      </c>
      <c r="R22" s="253">
        <v>99694.848609813285</v>
      </c>
      <c r="S22" s="253">
        <v>129776.6463392881</v>
      </c>
      <c r="T22" s="253">
        <v>92516.794021485199</v>
      </c>
      <c r="U22" s="253">
        <v>5039.9546667622371</v>
      </c>
      <c r="V22" s="253">
        <v>12124.627988673576</v>
      </c>
      <c r="W22" s="253">
        <v>167.27718006563097</v>
      </c>
      <c r="X22" s="253">
        <v>25647.582567355181</v>
      </c>
      <c r="Y22" s="253">
        <v>2452.0607885500431</v>
      </c>
      <c r="Z22" s="253">
        <v>9242.0487000460871</v>
      </c>
      <c r="AA22" s="254">
        <v>40475.714594964338</v>
      </c>
      <c r="AB22" s="274">
        <f t="shared" si="14"/>
        <v>2087477.6067411064</v>
      </c>
      <c r="AC22" s="253">
        <v>1593916.3013003683</v>
      </c>
      <c r="AD22" s="253">
        <v>99687.714283465059</v>
      </c>
      <c r="AE22" s="253">
        <v>164085.78269492454</v>
      </c>
      <c r="AF22" s="253">
        <v>107596.98260959992</v>
      </c>
      <c r="AG22" s="253">
        <v>7245.264157820724</v>
      </c>
      <c r="AH22" s="253">
        <v>12717.477988673574</v>
      </c>
      <c r="AI22" s="253">
        <v>430.30245413164675</v>
      </c>
      <c r="AJ22" s="253">
        <v>36699.221797669321</v>
      </c>
      <c r="AK22" s="253">
        <v>1447.5835248803942</v>
      </c>
      <c r="AL22" s="253">
        <v>12082.35107962771</v>
      </c>
      <c r="AM22" s="254">
        <v>51568.624849945336</v>
      </c>
      <c r="AN22" s="289">
        <f t="shared" si="15"/>
        <v>4162486.9306562138</v>
      </c>
      <c r="AO22" s="253">
        <v>3380207.0567849395</v>
      </c>
      <c r="AP22" s="253">
        <v>222308.66992440567</v>
      </c>
      <c r="AQ22" s="253">
        <v>291778.24998003623</v>
      </c>
      <c r="AR22" s="253">
        <v>136734.74588120446</v>
      </c>
      <c r="AS22" s="253">
        <v>7880.1291360094237</v>
      </c>
      <c r="AT22" s="253">
        <v>15380.65</v>
      </c>
      <c r="AU22" s="253">
        <v>57.933952434618384</v>
      </c>
      <c r="AV22" s="253">
        <v>58705.792792173008</v>
      </c>
      <c r="AW22" s="253">
        <v>3228.4558403448636</v>
      </c>
      <c r="AX22" s="253">
        <v>11240.555284974078</v>
      </c>
      <c r="AY22" s="254">
        <v>34964.691079691533</v>
      </c>
      <c r="AZ22" s="524">
        <v>202141.81479951972</v>
      </c>
      <c r="BA22" s="296">
        <f t="shared" si="16"/>
        <v>9211450.8762423545</v>
      </c>
      <c r="BB22" s="271">
        <f t="shared" si="17"/>
        <v>6966223.4138776846</v>
      </c>
      <c r="BC22" s="271">
        <f t="shared" si="17"/>
        <v>497336.31531918689</v>
      </c>
      <c r="BD22" s="271">
        <f t="shared" si="17"/>
        <v>698235.62727683783</v>
      </c>
      <c r="BE22" s="271">
        <f t="shared" si="17"/>
        <v>419437.19800254155</v>
      </c>
      <c r="BF22" s="271">
        <f t="shared" si="17"/>
        <v>31230.980951625053</v>
      </c>
      <c r="BG22" s="271">
        <f t="shared" si="17"/>
        <v>44485.613966020726</v>
      </c>
      <c r="BH22" s="271">
        <f t="shared" si="17"/>
        <v>793.49083835804095</v>
      </c>
      <c r="BI22" s="271">
        <f t="shared" si="17"/>
        <v>147071.54661098073</v>
      </c>
      <c r="BJ22" s="271">
        <f t="shared" si="17"/>
        <v>9389.9415026961906</v>
      </c>
      <c r="BK22" s="271">
        <f t="shared" si="17"/>
        <v>41044.859306346276</v>
      </c>
      <c r="BL22" s="291">
        <f t="shared" si="17"/>
        <v>154060.07379055509</v>
      </c>
    </row>
    <row r="23" spans="1:64" x14ac:dyDescent="0.25">
      <c r="A23" s="1493"/>
      <c r="B23" s="126">
        <v>2.4</v>
      </c>
      <c r="C23" s="127" t="s">
        <v>153</v>
      </c>
      <c r="D23" s="274">
        <f t="shared" si="12"/>
        <v>1967089.527494407</v>
      </c>
      <c r="E23" s="253">
        <v>1045060.7436084708</v>
      </c>
      <c r="F23" s="253">
        <v>60619.358834578903</v>
      </c>
      <c r="G23" s="253">
        <v>548115.89978842298</v>
      </c>
      <c r="H23" s="253">
        <v>151213.53680125886</v>
      </c>
      <c r="I23" s="253">
        <v>23293.865048718879</v>
      </c>
      <c r="J23" s="253">
        <v>13888.839734389845</v>
      </c>
      <c r="K23" s="253">
        <v>998.50231722903595</v>
      </c>
      <c r="L23" s="253">
        <v>24405.153693661327</v>
      </c>
      <c r="M23" s="253">
        <v>3231.315938685857</v>
      </c>
      <c r="N23" s="253">
        <v>13630.34480305461</v>
      </c>
      <c r="O23" s="254">
        <v>82631.966925935951</v>
      </c>
      <c r="P23" s="274">
        <f t="shared" si="13"/>
        <v>2184781.034884572</v>
      </c>
      <c r="Q23" s="253">
        <v>1190969.5158748529</v>
      </c>
      <c r="R23" s="253">
        <v>65509.714010830015</v>
      </c>
      <c r="S23" s="253">
        <v>536216.25686718256</v>
      </c>
      <c r="T23" s="253">
        <v>167615.85351794155</v>
      </c>
      <c r="U23" s="253">
        <v>60632.558832982832</v>
      </c>
      <c r="V23" s="253">
        <v>16737.389734389842</v>
      </c>
      <c r="W23" s="253">
        <v>592.37275378820857</v>
      </c>
      <c r="X23" s="253">
        <v>20589.915406562879</v>
      </c>
      <c r="Y23" s="253">
        <v>5296.1545194488299</v>
      </c>
      <c r="Z23" s="253">
        <v>40418.897575779789</v>
      </c>
      <c r="AA23" s="254">
        <v>80202.40579081302</v>
      </c>
      <c r="AB23" s="274">
        <f t="shared" si="14"/>
        <v>4391377.1106830342</v>
      </c>
      <c r="AC23" s="253">
        <v>1914748.5749082121</v>
      </c>
      <c r="AD23" s="253">
        <v>155263.76906164706</v>
      </c>
      <c r="AE23" s="253">
        <v>1558023.7302874897</v>
      </c>
      <c r="AF23" s="253">
        <v>334050.39078782272</v>
      </c>
      <c r="AG23" s="253">
        <v>49715.60845400043</v>
      </c>
      <c r="AH23" s="253">
        <v>17675.349734389845</v>
      </c>
      <c r="AI23" s="253">
        <v>7118.6736475226026</v>
      </c>
      <c r="AJ23" s="253">
        <v>53702.618296228531</v>
      </c>
      <c r="AK23" s="253">
        <v>12624.752306794453</v>
      </c>
      <c r="AL23" s="253">
        <v>43317.281711213269</v>
      </c>
      <c r="AM23" s="254">
        <v>245136.36148771475</v>
      </c>
      <c r="AN23" s="289">
        <f t="shared" si="15"/>
        <v>6922129.0248281173</v>
      </c>
      <c r="AO23" s="253">
        <v>4284253.2369647641</v>
      </c>
      <c r="AP23" s="253">
        <v>203865.15378335843</v>
      </c>
      <c r="AQ23" s="253">
        <v>1744272.0461023096</v>
      </c>
      <c r="AR23" s="253">
        <v>317721.53282165457</v>
      </c>
      <c r="AS23" s="253">
        <v>128465.34544463656</v>
      </c>
      <c r="AT23" s="253">
        <v>28395.78</v>
      </c>
      <c r="AU23" s="253">
        <v>2670.2418115076662</v>
      </c>
      <c r="AV23" s="253">
        <v>43271.767036538666</v>
      </c>
      <c r="AW23" s="253">
        <v>10687.563292631152</v>
      </c>
      <c r="AX23" s="253">
        <v>27815.25308951885</v>
      </c>
      <c r="AY23" s="254">
        <v>130711.1044811977</v>
      </c>
      <c r="AZ23" s="524">
        <v>-52786.513085662882</v>
      </c>
      <c r="BA23" s="296">
        <f t="shared" si="16"/>
        <v>15412590.184804471</v>
      </c>
      <c r="BB23" s="271">
        <f t="shared" si="17"/>
        <v>8435032.0713563003</v>
      </c>
      <c r="BC23" s="271">
        <f t="shared" si="17"/>
        <v>485257.99569041445</v>
      </c>
      <c r="BD23" s="271">
        <f t="shared" si="17"/>
        <v>4386627.933045405</v>
      </c>
      <c r="BE23" s="271">
        <f t="shared" si="17"/>
        <v>970601.3139286777</v>
      </c>
      <c r="BF23" s="271">
        <f t="shared" si="17"/>
        <v>262107.37778033872</v>
      </c>
      <c r="BG23" s="271">
        <f t="shared" si="17"/>
        <v>76697.35920316953</v>
      </c>
      <c r="BH23" s="271">
        <f t="shared" si="17"/>
        <v>11379.790530047514</v>
      </c>
      <c r="BI23" s="271">
        <f t="shared" si="17"/>
        <v>141969.45443299139</v>
      </c>
      <c r="BJ23" s="271">
        <f t="shared" si="17"/>
        <v>31839.78605756029</v>
      </c>
      <c r="BK23" s="271">
        <f t="shared" si="17"/>
        <v>125181.77717956652</v>
      </c>
      <c r="BL23" s="291">
        <f t="shared" si="17"/>
        <v>538681.83868566144</v>
      </c>
    </row>
    <row r="24" spans="1:64" ht="13.5" customHeight="1" x14ac:dyDescent="0.25">
      <c r="A24" s="1493"/>
      <c r="B24" s="126">
        <v>2.5</v>
      </c>
      <c r="C24" s="127" t="s">
        <v>154</v>
      </c>
      <c r="D24" s="274">
        <f t="shared" si="12"/>
        <v>-15811.187711493467</v>
      </c>
      <c r="E24" s="253">
        <v>-10650.65381732575</v>
      </c>
      <c r="F24" s="253">
        <v>-695.36847655339125</v>
      </c>
      <c r="G24" s="253">
        <v>-2775.0799614953185</v>
      </c>
      <c r="H24" s="253">
        <v>-750.60555770998531</v>
      </c>
      <c r="I24" s="253">
        <v>-191.93247108089798</v>
      </c>
      <c r="J24" s="253">
        <v>-94.159747299990016</v>
      </c>
      <c r="K24" s="253">
        <v>-7.8839237326521161</v>
      </c>
      <c r="L24" s="253">
        <v>-155.9696077253866</v>
      </c>
      <c r="M24" s="253">
        <v>-11.175216239062634</v>
      </c>
      <c r="N24" s="253">
        <v>-105.77729809834992</v>
      </c>
      <c r="O24" s="254">
        <v>-372.58163423268604</v>
      </c>
      <c r="P24" s="274">
        <f t="shared" si="13"/>
        <v>-187992.339129509</v>
      </c>
      <c r="Q24" s="253">
        <v>-118271.73026743796</v>
      </c>
      <c r="R24" s="253">
        <v>-7721.8201160210101</v>
      </c>
      <c r="S24" s="253">
        <v>-39876.140379832497</v>
      </c>
      <c r="T24" s="253">
        <v>-10785.726178858549</v>
      </c>
      <c r="U24" s="253">
        <v>-1607.9245292038104</v>
      </c>
      <c r="V24" s="253">
        <v>-1021.2675402232209</v>
      </c>
      <c r="W24" s="253">
        <v>-66.047992216805511</v>
      </c>
      <c r="X24" s="253">
        <v>-2241.18441952701</v>
      </c>
      <c r="Y24" s="253">
        <v>-160.58077522340142</v>
      </c>
      <c r="Z24" s="253">
        <v>-886.15496527188566</v>
      </c>
      <c r="AA24" s="254">
        <v>-5353.7619656928428</v>
      </c>
      <c r="AB24" s="274">
        <f t="shared" si="14"/>
        <v>-2197093.7139701527</v>
      </c>
      <c r="AC24" s="253">
        <v>-1380722.2620580907</v>
      </c>
      <c r="AD24" s="253">
        <v>-90145.708646434898</v>
      </c>
      <c r="AE24" s="253">
        <v>-463004.13581775664</v>
      </c>
      <c r="AF24" s="253">
        <v>-125233.68061807225</v>
      </c>
      <c r="AG24" s="253">
        <v>-23141.00263627321</v>
      </c>
      <c r="AH24" s="253">
        <v>-11093.098285181441</v>
      </c>
      <c r="AI24" s="253">
        <v>-950.55255035288815</v>
      </c>
      <c r="AJ24" s="253">
        <v>-26022.519869955446</v>
      </c>
      <c r="AK24" s="253">
        <v>-1864.5125218502583</v>
      </c>
      <c r="AL24" s="253">
        <v>-12753.406030603584</v>
      </c>
      <c r="AM24" s="254">
        <v>-62162.834935581122</v>
      </c>
      <c r="AN24" s="289">
        <f t="shared" si="15"/>
        <v>317602.81565622042</v>
      </c>
      <c r="AO24" s="253">
        <v>190979.16851078602</v>
      </c>
      <c r="AP24" s="253">
        <v>12468.801985165199</v>
      </c>
      <c r="AQ24" s="253">
        <v>69729.957256437148</v>
      </c>
      <c r="AR24" s="253">
        <v>18860.607327278176</v>
      </c>
      <c r="AS24" s="253">
        <v>7538.3235600759408</v>
      </c>
      <c r="AT24" s="253">
        <v>0</v>
      </c>
      <c r="AU24" s="253">
        <v>309.64832414752465</v>
      </c>
      <c r="AV24" s="253">
        <v>3919.0777314157849</v>
      </c>
      <c r="AW24" s="253">
        <v>280.80176481163141</v>
      </c>
      <c r="AX24" s="253">
        <v>4154.5002462864995</v>
      </c>
      <c r="AY24" s="254">
        <v>9361.9289498165072</v>
      </c>
      <c r="AZ24" s="524">
        <v>54796.463177715508</v>
      </c>
      <c r="BA24" s="296">
        <f t="shared" si="16"/>
        <v>-2028497.961977219</v>
      </c>
      <c r="BB24" s="271">
        <f t="shared" si="17"/>
        <v>-1318665.4776320683</v>
      </c>
      <c r="BC24" s="271">
        <f t="shared" si="17"/>
        <v>-86094.095253844105</v>
      </c>
      <c r="BD24" s="271">
        <f t="shared" si="17"/>
        <v>-435925.39890264731</v>
      </c>
      <c r="BE24" s="271">
        <f t="shared" si="17"/>
        <v>-117909.40502736261</v>
      </c>
      <c r="BF24" s="271">
        <f t="shared" si="17"/>
        <v>-17402.536076481978</v>
      </c>
      <c r="BG24" s="271">
        <f t="shared" si="17"/>
        <v>-12208.525572704651</v>
      </c>
      <c r="BH24" s="271">
        <f t="shared" si="17"/>
        <v>-714.83614215482112</v>
      </c>
      <c r="BI24" s="271">
        <f t="shared" si="17"/>
        <v>-24500.596165792056</v>
      </c>
      <c r="BJ24" s="271">
        <f t="shared" si="17"/>
        <v>-1755.4667485010909</v>
      </c>
      <c r="BK24" s="271">
        <f t="shared" si="17"/>
        <v>-9590.8380476873208</v>
      </c>
      <c r="BL24" s="291">
        <f t="shared" si="17"/>
        <v>-58527.249585690144</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143960.64000000001</v>
      </c>
      <c r="E27" s="253">
        <v>8195.3799999999992</v>
      </c>
      <c r="F27" s="253">
        <v>0</v>
      </c>
      <c r="G27" s="253">
        <v>34650.9</v>
      </c>
      <c r="H27" s="253">
        <v>0</v>
      </c>
      <c r="I27" s="253">
        <v>66463.460000000006</v>
      </c>
      <c r="J27" s="253">
        <v>0</v>
      </c>
      <c r="K27" s="253">
        <v>0</v>
      </c>
      <c r="L27" s="253">
        <v>0</v>
      </c>
      <c r="M27" s="253">
        <v>0</v>
      </c>
      <c r="N27" s="253">
        <v>0</v>
      </c>
      <c r="O27" s="254">
        <v>34650.9</v>
      </c>
      <c r="P27" s="274">
        <f t="shared" si="13"/>
        <v>35573.67</v>
      </c>
      <c r="Q27" s="253">
        <v>0</v>
      </c>
      <c r="R27" s="253">
        <v>0</v>
      </c>
      <c r="S27" s="253">
        <v>35356.46</v>
      </c>
      <c r="T27" s="253">
        <v>0</v>
      </c>
      <c r="U27" s="253">
        <v>217.21</v>
      </c>
      <c r="V27" s="253">
        <v>0</v>
      </c>
      <c r="W27" s="253">
        <v>0</v>
      </c>
      <c r="X27" s="253">
        <v>0</v>
      </c>
      <c r="Y27" s="253">
        <v>0</v>
      </c>
      <c r="Z27" s="253">
        <v>0</v>
      </c>
      <c r="AA27" s="254">
        <v>0</v>
      </c>
      <c r="AB27" s="274">
        <f t="shared" si="14"/>
        <v>440017.36999999994</v>
      </c>
      <c r="AC27" s="253">
        <v>25645.1</v>
      </c>
      <c r="AD27" s="253">
        <v>0</v>
      </c>
      <c r="AE27" s="253">
        <v>414372.26999999996</v>
      </c>
      <c r="AF27" s="253">
        <v>0</v>
      </c>
      <c r="AG27" s="253">
        <v>0</v>
      </c>
      <c r="AH27" s="253">
        <v>0</v>
      </c>
      <c r="AI27" s="253">
        <v>0</v>
      </c>
      <c r="AJ27" s="253">
        <v>0</v>
      </c>
      <c r="AK27" s="253">
        <v>0</v>
      </c>
      <c r="AL27" s="253">
        <v>0</v>
      </c>
      <c r="AM27" s="254">
        <v>0</v>
      </c>
      <c r="AN27" s="289">
        <f t="shared" si="15"/>
        <v>207076.92</v>
      </c>
      <c r="AO27" s="253">
        <v>204438.98</v>
      </c>
      <c r="AP27" s="253">
        <v>0</v>
      </c>
      <c r="AQ27" s="253">
        <v>2637.94</v>
      </c>
      <c r="AR27" s="253">
        <v>0</v>
      </c>
      <c r="AS27" s="253">
        <v>0</v>
      </c>
      <c r="AT27" s="253">
        <v>0</v>
      </c>
      <c r="AU27" s="253">
        <v>0</v>
      </c>
      <c r="AV27" s="253">
        <v>0</v>
      </c>
      <c r="AW27" s="253">
        <v>0</v>
      </c>
      <c r="AX27" s="253">
        <v>0</v>
      </c>
      <c r="AY27" s="254">
        <v>0</v>
      </c>
      <c r="AZ27" s="524">
        <v>365272.91343573784</v>
      </c>
      <c r="BA27" s="296">
        <f t="shared" si="16"/>
        <v>1191901.5134357379</v>
      </c>
      <c r="BB27" s="271">
        <f t="shared" si="17"/>
        <v>238279.46000000002</v>
      </c>
      <c r="BC27" s="271">
        <f t="shared" si="17"/>
        <v>0</v>
      </c>
      <c r="BD27" s="271">
        <f t="shared" si="17"/>
        <v>487017.56999999995</v>
      </c>
      <c r="BE27" s="271">
        <f t="shared" si="17"/>
        <v>0</v>
      </c>
      <c r="BF27" s="271">
        <f t="shared" si="17"/>
        <v>66680.670000000013</v>
      </c>
      <c r="BG27" s="271">
        <f t="shared" si="17"/>
        <v>0</v>
      </c>
      <c r="BH27" s="271">
        <f t="shared" si="17"/>
        <v>0</v>
      </c>
      <c r="BI27" s="271">
        <f t="shared" si="17"/>
        <v>0</v>
      </c>
      <c r="BJ27" s="271">
        <f t="shared" si="17"/>
        <v>0</v>
      </c>
      <c r="BK27" s="271">
        <f t="shared" si="17"/>
        <v>0</v>
      </c>
      <c r="BL27" s="291">
        <f t="shared" si="17"/>
        <v>34650.9</v>
      </c>
    </row>
    <row r="28" spans="1:64" s="209" customFormat="1" x14ac:dyDescent="0.25">
      <c r="A28" s="1497"/>
      <c r="B28" s="129" t="s">
        <v>224</v>
      </c>
      <c r="C28" s="130" t="s">
        <v>1</v>
      </c>
      <c r="D28" s="275">
        <f>SUM(D20:D27)</f>
        <v>6867983.4560882263</v>
      </c>
      <c r="E28" s="275">
        <f t="shared" ref="E28:O28" si="18">SUM(E20:E27)</f>
        <v>3443962.0137039516</v>
      </c>
      <c r="F28" s="275">
        <f t="shared" si="18"/>
        <v>172704.41895057235</v>
      </c>
      <c r="G28" s="275">
        <f t="shared" si="18"/>
        <v>1289414.5228909855</v>
      </c>
      <c r="H28" s="275">
        <f t="shared" si="18"/>
        <v>903076.28186873347</v>
      </c>
      <c r="I28" s="275">
        <f t="shared" si="18"/>
        <v>159062.3952348457</v>
      </c>
      <c r="J28" s="275">
        <f t="shared" si="18"/>
        <v>15305.817971356249</v>
      </c>
      <c r="K28" s="275">
        <f t="shared" si="18"/>
        <v>1374.403246284332</v>
      </c>
      <c r="L28" s="275">
        <f t="shared" si="18"/>
        <v>115338.12120151479</v>
      </c>
      <c r="M28" s="275">
        <f>SUM(M20:M27)</f>
        <v>31669.644153515543</v>
      </c>
      <c r="N28" s="275">
        <f t="shared" si="18"/>
        <v>85274.176544578455</v>
      </c>
      <c r="O28" s="283">
        <f t="shared" si="18"/>
        <v>650801.66032188747</v>
      </c>
      <c r="P28" s="275">
        <f>SUM(P20:P27)</f>
        <v>8054718.2530916305</v>
      </c>
      <c r="Q28" s="275">
        <f t="shared" ref="Q28:AA28" si="19">SUM(Q20:Q27)</f>
        <v>4176538.6744756112</v>
      </c>
      <c r="R28" s="275">
        <f t="shared" si="19"/>
        <v>316899.99874380569</v>
      </c>
      <c r="S28" s="275">
        <f t="shared" si="19"/>
        <v>1746980.7258068519</v>
      </c>
      <c r="T28" s="275">
        <f t="shared" si="19"/>
        <v>862507.20565363346</v>
      </c>
      <c r="U28" s="275">
        <f t="shared" si="19"/>
        <v>87541.924210954036</v>
      </c>
      <c r="V28" s="275">
        <f t="shared" si="19"/>
        <v>24077.875819592649</v>
      </c>
      <c r="W28" s="275">
        <f t="shared" si="19"/>
        <v>912.81736037605481</v>
      </c>
      <c r="X28" s="275">
        <f t="shared" si="19"/>
        <v>114057.95893856703</v>
      </c>
      <c r="Y28" s="275">
        <f>SUM(Y20:Y27)</f>
        <v>79316.097520639683</v>
      </c>
      <c r="Z28" s="275">
        <f t="shared" si="19"/>
        <v>84856.286053059623</v>
      </c>
      <c r="AA28" s="283">
        <f t="shared" si="19"/>
        <v>561028.68850853888</v>
      </c>
      <c r="AB28" s="275">
        <f>SUM(AB20:AB27)</f>
        <v>10130380.118019879</v>
      </c>
      <c r="AC28" s="275">
        <f t="shared" ref="AC28:AM28" si="20">SUM(AC20:AC27)</f>
        <v>4681236.8892710721</v>
      </c>
      <c r="AD28" s="275">
        <f t="shared" si="20"/>
        <v>318932.33688381599</v>
      </c>
      <c r="AE28" s="275">
        <f t="shared" si="20"/>
        <v>2893276.4144935659</v>
      </c>
      <c r="AF28" s="275">
        <f t="shared" si="20"/>
        <v>667249.64854950074</v>
      </c>
      <c r="AG28" s="275">
        <f t="shared" si="20"/>
        <v>70578.534699218464</v>
      </c>
      <c r="AH28" s="275">
        <f t="shared" si="20"/>
        <v>103666.27559065417</v>
      </c>
      <c r="AI28" s="275">
        <f t="shared" si="20"/>
        <v>7151.304062922909</v>
      </c>
      <c r="AJ28" s="275">
        <f t="shared" si="20"/>
        <v>102335.38176122749</v>
      </c>
      <c r="AK28" s="275">
        <f>SUM(AK20:AK27)</f>
        <v>11219.537095328797</v>
      </c>
      <c r="AL28" s="275">
        <f t="shared" si="20"/>
        <v>83136.042284478361</v>
      </c>
      <c r="AM28" s="283">
        <f t="shared" si="20"/>
        <v>1191597.753328094</v>
      </c>
      <c r="AN28" s="277">
        <f>SUM(AN20:AN27)</f>
        <v>21069472.332160477</v>
      </c>
      <c r="AO28" s="275">
        <f t="shared" ref="AO28:AY28" si="21">SUM(AO20:AO27)</f>
        <v>13509602.768638624</v>
      </c>
      <c r="AP28" s="275">
        <f t="shared" si="21"/>
        <v>718912.80972028256</v>
      </c>
      <c r="AQ28" s="275">
        <f t="shared" si="21"/>
        <v>4208229.3694057418</v>
      </c>
      <c r="AR28" s="275">
        <f t="shared" si="21"/>
        <v>1234537.2656014697</v>
      </c>
      <c r="AS28" s="275">
        <f t="shared" si="21"/>
        <v>102758.00664679108</v>
      </c>
      <c r="AT28" s="275">
        <f t="shared" si="21"/>
        <v>105172.11</v>
      </c>
      <c r="AU28" s="275">
        <f t="shared" si="21"/>
        <v>4106.695743146096</v>
      </c>
      <c r="AV28" s="275">
        <f t="shared" si="21"/>
        <v>322163.76431270991</v>
      </c>
      <c r="AW28" s="275">
        <f>SUM(AW20:AW27)</f>
        <v>22469.055863821082</v>
      </c>
      <c r="AX28" s="275">
        <f t="shared" si="21"/>
        <v>-8472.2674977136467</v>
      </c>
      <c r="AY28" s="283">
        <f t="shared" si="21"/>
        <v>849992.75372560218</v>
      </c>
      <c r="AZ28" s="293">
        <f>SUM(AZ20:AZ27)</f>
        <v>-819368.53260069643</v>
      </c>
      <c r="BA28" s="297">
        <f>SUM(BA20:BA27)</f>
        <v>45303185.626759514</v>
      </c>
      <c r="BB28" s="280">
        <f t="shared" ref="BB28:BL28" si="22">SUM(BB20:BB27)</f>
        <v>25811340.346089263</v>
      </c>
      <c r="BC28" s="280">
        <f t="shared" si="22"/>
        <v>1527449.5642984766</v>
      </c>
      <c r="BD28" s="280">
        <f t="shared" si="22"/>
        <v>10137901.032597145</v>
      </c>
      <c r="BE28" s="280">
        <f t="shared" si="22"/>
        <v>3667370.4016733374</v>
      </c>
      <c r="BF28" s="280">
        <f t="shared" si="22"/>
        <v>419940.86079180927</v>
      </c>
      <c r="BG28" s="280">
        <f t="shared" si="22"/>
        <v>248222.07938160305</v>
      </c>
      <c r="BH28" s="280">
        <f t="shared" si="22"/>
        <v>13545.220412729392</v>
      </c>
      <c r="BI28" s="280">
        <f t="shared" si="22"/>
        <v>653895.22621401912</v>
      </c>
      <c r="BJ28" s="280">
        <f>SUM(BJ20:BJ27)</f>
        <v>144674.33463330512</v>
      </c>
      <c r="BK28" s="280">
        <f t="shared" si="22"/>
        <v>244794.23738440283</v>
      </c>
      <c r="BL28" s="293">
        <f t="shared" si="22"/>
        <v>3253420.8558841227</v>
      </c>
    </row>
    <row r="29" spans="1:64" ht="14.85" customHeight="1" x14ac:dyDescent="0.25">
      <c r="A29" s="1492" t="s">
        <v>53</v>
      </c>
      <c r="B29" s="124">
        <v>3.1</v>
      </c>
      <c r="C29" s="131" t="s">
        <v>33</v>
      </c>
      <c r="D29" s="273">
        <f t="shared" ref="D29:D35" si="23">SUM(E29:O29)</f>
        <v>1092758.0493957084</v>
      </c>
      <c r="E29" s="251">
        <v>719912.86417528486</v>
      </c>
      <c r="F29" s="251">
        <v>36598.17756582376</v>
      </c>
      <c r="G29" s="251">
        <v>118684.24864689208</v>
      </c>
      <c r="H29" s="251">
        <v>54849.330997034529</v>
      </c>
      <c r="I29" s="251">
        <v>8628.7236026939736</v>
      </c>
      <c r="J29" s="251">
        <v>6708.8105361266953</v>
      </c>
      <c r="K29" s="251">
        <v>438.84321823057769</v>
      </c>
      <c r="L29" s="251">
        <v>24317.707133767657</v>
      </c>
      <c r="M29" s="251">
        <v>2551.6916069384956</v>
      </c>
      <c r="N29" s="251">
        <v>70755.725002306237</v>
      </c>
      <c r="O29" s="252">
        <v>49311.926910609487</v>
      </c>
      <c r="P29" s="273">
        <f t="shared" ref="P29:P35" si="24">SUM(Q29:AA29)</f>
        <v>1268088.8857879806</v>
      </c>
      <c r="Q29" s="251">
        <v>854733.79923335707</v>
      </c>
      <c r="R29" s="251">
        <v>53512.095544234122</v>
      </c>
      <c r="S29" s="251">
        <v>159230.59488532285</v>
      </c>
      <c r="T29" s="251">
        <v>76301.475765903626</v>
      </c>
      <c r="U29" s="251">
        <v>5456.0257188146443</v>
      </c>
      <c r="V29" s="251">
        <v>9217.760536126696</v>
      </c>
      <c r="W29" s="251">
        <v>233.55811927757469</v>
      </c>
      <c r="X29" s="251">
        <v>20764.719815267246</v>
      </c>
      <c r="Y29" s="251">
        <v>3453.7611976201433</v>
      </c>
      <c r="Z29" s="251">
        <v>18369.148233989163</v>
      </c>
      <c r="AA29" s="252">
        <v>66815.946738067229</v>
      </c>
      <c r="AB29" s="273">
        <f t="shared" ref="AB29:AB35" si="25">SUM(AC29:AM29)</f>
        <v>3241411.2732197572</v>
      </c>
      <c r="AC29" s="251">
        <v>2378647.1303982022</v>
      </c>
      <c r="AD29" s="251">
        <v>114453.17002489261</v>
      </c>
      <c r="AE29" s="251">
        <v>398518.56381575245</v>
      </c>
      <c r="AF29" s="251">
        <v>131436.85472369142</v>
      </c>
      <c r="AG29" s="251">
        <v>16015.537573926811</v>
      </c>
      <c r="AH29" s="251">
        <v>24922.850536126691</v>
      </c>
      <c r="AI29" s="251">
        <v>935.40713780297551</v>
      </c>
      <c r="AJ29" s="251">
        <v>33154.327308406719</v>
      </c>
      <c r="AK29" s="251">
        <v>5615.1880088436155</v>
      </c>
      <c r="AL29" s="251">
        <v>22580.449495200581</v>
      </c>
      <c r="AM29" s="252">
        <v>115131.79419691159</v>
      </c>
      <c r="AN29" s="276">
        <f t="shared" ref="AN29:AN35" si="26">SUM(AO29:AY29)</f>
        <v>4239287.7474444173</v>
      </c>
      <c r="AO29" s="251">
        <v>3541745.6278996905</v>
      </c>
      <c r="AP29" s="251">
        <v>158928.35421957745</v>
      </c>
      <c r="AQ29" s="251">
        <v>256639.32213852205</v>
      </c>
      <c r="AR29" s="251">
        <v>107217.3895499771</v>
      </c>
      <c r="AS29" s="251">
        <v>9405.2194082754395</v>
      </c>
      <c r="AT29" s="251">
        <v>46066.469999999987</v>
      </c>
      <c r="AU29" s="251">
        <v>572.6851083212249</v>
      </c>
      <c r="AV29" s="249">
        <v>37697.298009120474</v>
      </c>
      <c r="AW29" s="251">
        <v>1613.4662724325792</v>
      </c>
      <c r="AX29" s="251">
        <v>8976.9844249916623</v>
      </c>
      <c r="AY29" s="252">
        <v>70424.930413508875</v>
      </c>
      <c r="AZ29" s="854">
        <v>71348.700747695577</v>
      </c>
      <c r="BA29" s="294">
        <f t="shared" ref="BA29:BA35" si="27">SUM(BB29:BL29)+AZ29</f>
        <v>9912894.6565955598</v>
      </c>
      <c r="BB29" s="271">
        <f t="shared" ref="BB29:BL35" si="28">E29+Q29+AC29+AO29</f>
        <v>7495039.4217065349</v>
      </c>
      <c r="BC29" s="271">
        <f t="shared" si="28"/>
        <v>363491.79735452792</v>
      </c>
      <c r="BD29" s="271">
        <f t="shared" si="28"/>
        <v>933072.72948648944</v>
      </c>
      <c r="BE29" s="271">
        <f t="shared" si="28"/>
        <v>369805.05103660666</v>
      </c>
      <c r="BF29" s="271">
        <f t="shared" si="28"/>
        <v>39505.506303710863</v>
      </c>
      <c r="BG29" s="271">
        <f t="shared" si="28"/>
        <v>86915.891608380072</v>
      </c>
      <c r="BH29" s="271">
        <f t="shared" si="28"/>
        <v>2180.493583632353</v>
      </c>
      <c r="BI29" s="271">
        <f t="shared" si="28"/>
        <v>115934.0522665621</v>
      </c>
      <c r="BJ29" s="271">
        <f t="shared" si="28"/>
        <v>13234.107085834834</v>
      </c>
      <c r="BK29" s="271">
        <f t="shared" si="28"/>
        <v>120682.30715648764</v>
      </c>
      <c r="BL29" s="295">
        <f t="shared" si="28"/>
        <v>301684.5982590972</v>
      </c>
    </row>
    <row r="30" spans="1:64" x14ac:dyDescent="0.25">
      <c r="A30" s="1493"/>
      <c r="B30" s="126">
        <v>3.2</v>
      </c>
      <c r="C30" s="131" t="s">
        <v>34</v>
      </c>
      <c r="D30" s="274">
        <f t="shared" si="23"/>
        <v>2681939.6009557508</v>
      </c>
      <c r="E30" s="253">
        <v>1437117.9023274265</v>
      </c>
      <c r="F30" s="253">
        <v>94650.469429519158</v>
      </c>
      <c r="G30" s="253">
        <v>560889.74719798553</v>
      </c>
      <c r="H30" s="253">
        <v>195960.12701662345</v>
      </c>
      <c r="I30" s="253">
        <v>52745.667096302961</v>
      </c>
      <c r="J30" s="253">
        <v>9929.8327681333158</v>
      </c>
      <c r="K30" s="253">
        <v>2307.4690792965534</v>
      </c>
      <c r="L30" s="253">
        <v>54264.465450835254</v>
      </c>
      <c r="M30" s="253">
        <v>4285.1829355089376</v>
      </c>
      <c r="N30" s="253">
        <v>100158.80050740445</v>
      </c>
      <c r="O30" s="254">
        <v>169629.93714671439</v>
      </c>
      <c r="P30" s="274">
        <f t="shared" si="24"/>
        <v>2744265.8201162899</v>
      </c>
      <c r="Q30" s="253">
        <v>1558198.0807383084</v>
      </c>
      <c r="R30" s="253">
        <v>152724.51599864467</v>
      </c>
      <c r="S30" s="253">
        <v>504216.00107614516</v>
      </c>
      <c r="T30" s="253">
        <v>199573.18700160502</v>
      </c>
      <c r="U30" s="253">
        <v>38500.891439010091</v>
      </c>
      <c r="V30" s="253">
        <v>13885.332768133314</v>
      </c>
      <c r="W30" s="253">
        <v>1224.7386087611542</v>
      </c>
      <c r="X30" s="253">
        <v>53649.670459441848</v>
      </c>
      <c r="Y30" s="253">
        <v>9710.0668938631352</v>
      </c>
      <c r="Z30" s="253">
        <v>47626.808783121589</v>
      </c>
      <c r="AA30" s="254">
        <v>164956.52634925582</v>
      </c>
      <c r="AB30" s="274">
        <f t="shared" si="25"/>
        <v>3170237.8463210622</v>
      </c>
      <c r="AC30" s="253">
        <v>1970373.4760275921</v>
      </c>
      <c r="AD30" s="253">
        <v>111372.96683759832</v>
      </c>
      <c r="AE30" s="253">
        <v>529740.73739322345</v>
      </c>
      <c r="AF30" s="253">
        <v>170902.96453832017</v>
      </c>
      <c r="AG30" s="253">
        <v>35041.555021481268</v>
      </c>
      <c r="AH30" s="253">
        <v>19502.932768133316</v>
      </c>
      <c r="AI30" s="253">
        <v>802.26577337772642</v>
      </c>
      <c r="AJ30" s="253">
        <v>58505.392875078069</v>
      </c>
      <c r="AK30" s="253">
        <v>8111.8824974630752</v>
      </c>
      <c r="AL30" s="253">
        <v>32699.461979036467</v>
      </c>
      <c r="AM30" s="254">
        <v>233184.21060975848</v>
      </c>
      <c r="AN30" s="289">
        <f t="shared" si="26"/>
        <v>7105671.2316292431</v>
      </c>
      <c r="AO30" s="253">
        <v>5038992.9410472531</v>
      </c>
      <c r="AP30" s="253">
        <v>298866.00814157183</v>
      </c>
      <c r="AQ30" s="253">
        <v>985579.74267891899</v>
      </c>
      <c r="AR30" s="253">
        <v>327050.4186330731</v>
      </c>
      <c r="AS30" s="253">
        <v>55821.83290138976</v>
      </c>
      <c r="AT30" s="253">
        <v>35076.15</v>
      </c>
      <c r="AU30" s="253">
        <v>1628.6432133282203</v>
      </c>
      <c r="AV30" s="253">
        <v>95443.717485376794</v>
      </c>
      <c r="AW30" s="253">
        <v>19158.952041216078</v>
      </c>
      <c r="AX30" s="253">
        <v>32725.193869271065</v>
      </c>
      <c r="AY30" s="254">
        <v>215327.6316178448</v>
      </c>
      <c r="AZ30" s="524">
        <v>194646.3223674355</v>
      </c>
      <c r="BA30" s="296">
        <f t="shared" si="27"/>
        <v>15896760.821389781</v>
      </c>
      <c r="BB30" s="271">
        <f t="shared" si="28"/>
        <v>10004682.40014058</v>
      </c>
      <c r="BC30" s="271">
        <f t="shared" si="28"/>
        <v>657613.96040733391</v>
      </c>
      <c r="BD30" s="271">
        <f t="shared" si="28"/>
        <v>2580426.2283462733</v>
      </c>
      <c r="BE30" s="271">
        <f t="shared" si="28"/>
        <v>893486.69718962174</v>
      </c>
      <c r="BF30" s="271">
        <f t="shared" si="28"/>
        <v>182109.9464581841</v>
      </c>
      <c r="BG30" s="271">
        <f t="shared" si="28"/>
        <v>78394.248304399953</v>
      </c>
      <c r="BH30" s="271">
        <f t="shared" si="28"/>
        <v>5963.1166747636553</v>
      </c>
      <c r="BI30" s="271">
        <f t="shared" si="28"/>
        <v>261863.24627073196</v>
      </c>
      <c r="BJ30" s="271">
        <f t="shared" si="28"/>
        <v>41266.084368051226</v>
      </c>
      <c r="BK30" s="271">
        <f t="shared" si="28"/>
        <v>213210.26513883358</v>
      </c>
      <c r="BL30" s="291">
        <f t="shared" si="28"/>
        <v>783098.30572357355</v>
      </c>
    </row>
    <row r="31" spans="1:64" x14ac:dyDescent="0.25">
      <c r="A31" s="1493"/>
      <c r="B31" s="126">
        <v>3.3</v>
      </c>
      <c r="C31" s="131" t="s">
        <v>54</v>
      </c>
      <c r="D31" s="274">
        <f t="shared" si="23"/>
        <v>117.39</v>
      </c>
      <c r="E31" s="253">
        <v>0</v>
      </c>
      <c r="F31" s="253">
        <v>0</v>
      </c>
      <c r="G31" s="253">
        <v>0</v>
      </c>
      <c r="H31" s="253">
        <v>0</v>
      </c>
      <c r="I31" s="253">
        <v>97.5</v>
      </c>
      <c r="J31" s="253">
        <v>0</v>
      </c>
      <c r="K31" s="253">
        <v>0</v>
      </c>
      <c r="L31" s="253">
        <v>0</v>
      </c>
      <c r="M31" s="253">
        <v>0</v>
      </c>
      <c r="N31" s="253">
        <v>19.89</v>
      </c>
      <c r="O31" s="254">
        <v>0</v>
      </c>
      <c r="P31" s="274">
        <f t="shared" si="24"/>
        <v>115.88</v>
      </c>
      <c r="Q31" s="253">
        <v>0</v>
      </c>
      <c r="R31" s="253">
        <v>0</v>
      </c>
      <c r="S31" s="253">
        <v>0</v>
      </c>
      <c r="T31" s="253">
        <v>0</v>
      </c>
      <c r="U31" s="253">
        <v>115.88</v>
      </c>
      <c r="V31" s="253">
        <v>0</v>
      </c>
      <c r="W31" s="253">
        <v>0</v>
      </c>
      <c r="X31" s="253">
        <v>0</v>
      </c>
      <c r="Y31" s="253">
        <v>0</v>
      </c>
      <c r="Z31" s="253">
        <v>0</v>
      </c>
      <c r="AA31" s="254">
        <v>0</v>
      </c>
      <c r="AB31" s="274">
        <f t="shared" si="25"/>
        <v>976.53</v>
      </c>
      <c r="AC31" s="253">
        <v>0</v>
      </c>
      <c r="AD31" s="253">
        <v>0</v>
      </c>
      <c r="AE31" s="253">
        <v>0</v>
      </c>
      <c r="AF31" s="253">
        <v>0</v>
      </c>
      <c r="AG31" s="253">
        <v>487.25000000000006</v>
      </c>
      <c r="AH31" s="253">
        <v>0</v>
      </c>
      <c r="AI31" s="253">
        <v>64.099999999999994</v>
      </c>
      <c r="AJ31" s="253">
        <v>0</v>
      </c>
      <c r="AK31" s="253">
        <v>0</v>
      </c>
      <c r="AL31" s="253">
        <v>405.28999999999996</v>
      </c>
      <c r="AM31" s="254">
        <v>19.89</v>
      </c>
      <c r="AN31" s="289">
        <f t="shared" si="26"/>
        <v>0</v>
      </c>
      <c r="AO31" s="253">
        <v>0</v>
      </c>
      <c r="AP31" s="253">
        <v>0</v>
      </c>
      <c r="AQ31" s="253">
        <v>0</v>
      </c>
      <c r="AR31" s="253">
        <v>0</v>
      </c>
      <c r="AS31" s="253">
        <v>0</v>
      </c>
      <c r="AT31" s="253">
        <v>0</v>
      </c>
      <c r="AU31" s="253">
        <v>0</v>
      </c>
      <c r="AV31" s="253">
        <v>0</v>
      </c>
      <c r="AW31" s="253">
        <v>0</v>
      </c>
      <c r="AX31" s="253">
        <v>0</v>
      </c>
      <c r="AY31" s="254">
        <v>0</v>
      </c>
      <c r="AZ31" s="524">
        <v>202.51</v>
      </c>
      <c r="BA31" s="296">
        <f t="shared" si="27"/>
        <v>1412.3100000000002</v>
      </c>
      <c r="BB31" s="271">
        <f t="shared" si="28"/>
        <v>0</v>
      </c>
      <c r="BC31" s="271">
        <f t="shared" si="28"/>
        <v>0</v>
      </c>
      <c r="BD31" s="271">
        <f t="shared" si="28"/>
        <v>0</v>
      </c>
      <c r="BE31" s="271">
        <f t="shared" si="28"/>
        <v>0</v>
      </c>
      <c r="BF31" s="271">
        <f t="shared" si="28"/>
        <v>700.63000000000011</v>
      </c>
      <c r="BG31" s="271">
        <f t="shared" si="28"/>
        <v>0</v>
      </c>
      <c r="BH31" s="271">
        <f t="shared" si="28"/>
        <v>64.099999999999994</v>
      </c>
      <c r="BI31" s="271">
        <f t="shared" si="28"/>
        <v>0</v>
      </c>
      <c r="BJ31" s="271">
        <f t="shared" si="28"/>
        <v>0</v>
      </c>
      <c r="BK31" s="271">
        <f t="shared" si="28"/>
        <v>425.17999999999995</v>
      </c>
      <c r="BL31" s="291">
        <f t="shared" si="28"/>
        <v>19.89</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1904790.8005252387</v>
      </c>
      <c r="E33" s="253">
        <v>1404823.153882792</v>
      </c>
      <c r="F33" s="253">
        <v>42866.247663578455</v>
      </c>
      <c r="G33" s="253">
        <v>123444.75010397601</v>
      </c>
      <c r="H33" s="253">
        <v>45851.197137289018</v>
      </c>
      <c r="I33" s="253">
        <v>67706.894043527776</v>
      </c>
      <c r="J33" s="253">
        <v>12265.838577266926</v>
      </c>
      <c r="K33" s="253">
        <v>4219.4555262669837</v>
      </c>
      <c r="L33" s="253">
        <v>17542.088745305169</v>
      </c>
      <c r="M33" s="253">
        <v>324.36444031746993</v>
      </c>
      <c r="N33" s="253">
        <v>166525.85934620156</v>
      </c>
      <c r="O33" s="254">
        <v>19220.951058717306</v>
      </c>
      <c r="P33" s="274">
        <f t="shared" si="24"/>
        <v>2102778.6668951241</v>
      </c>
      <c r="Q33" s="253">
        <v>1560661.0711074073</v>
      </c>
      <c r="R33" s="253">
        <v>50362.87748982256</v>
      </c>
      <c r="S33" s="253">
        <v>141464.67064012383</v>
      </c>
      <c r="T33" s="253">
        <v>52949.396538879475</v>
      </c>
      <c r="U33" s="253">
        <v>69153.304172100077</v>
      </c>
      <c r="V33" s="253">
        <v>12453.704735735457</v>
      </c>
      <c r="W33" s="253">
        <v>4335.4231354227459</v>
      </c>
      <c r="X33" s="253">
        <v>20411.36604177134</v>
      </c>
      <c r="Y33" s="253">
        <v>368.7357247181165</v>
      </c>
      <c r="Z33" s="253">
        <v>168546.6503581591</v>
      </c>
      <c r="AA33" s="254">
        <v>22071.466950984403</v>
      </c>
      <c r="AB33" s="274">
        <f t="shared" si="25"/>
        <v>2162111.3105628965</v>
      </c>
      <c r="AC33" s="253">
        <v>1613455.264581023</v>
      </c>
      <c r="AD33" s="253">
        <v>54575.681383092997</v>
      </c>
      <c r="AE33" s="253">
        <v>144741.95004911715</v>
      </c>
      <c r="AF33" s="253">
        <v>52200.002676258046</v>
      </c>
      <c r="AG33" s="253">
        <v>71157.041808944923</v>
      </c>
      <c r="AH33" s="253">
        <v>12770.178046483425</v>
      </c>
      <c r="AI33" s="253">
        <v>4226.5572172230686</v>
      </c>
      <c r="AJ33" s="253">
        <v>21036.999910487633</v>
      </c>
      <c r="AK33" s="253">
        <v>369.53324811396089</v>
      </c>
      <c r="AL33" s="253">
        <v>165710.44378036878</v>
      </c>
      <c r="AM33" s="254">
        <v>21867.657861783802</v>
      </c>
      <c r="AN33" s="289">
        <f t="shared" si="26"/>
        <v>5230002.7072694823</v>
      </c>
      <c r="AO33" s="253">
        <v>4218012.0986645091</v>
      </c>
      <c r="AP33" s="253">
        <v>157585.11951944802</v>
      </c>
      <c r="AQ33" s="253">
        <v>351445.4051370853</v>
      </c>
      <c r="AR33" s="253">
        <v>113686.11664238066</v>
      </c>
      <c r="AS33" s="253">
        <v>113959.89659778227</v>
      </c>
      <c r="AT33" s="253">
        <v>29060.213022855383</v>
      </c>
      <c r="AU33" s="253">
        <v>5021.6048103494095</v>
      </c>
      <c r="AV33" s="253">
        <v>40137.815847595324</v>
      </c>
      <c r="AW33" s="253">
        <v>1261.8902201178698</v>
      </c>
      <c r="AX33" s="253">
        <v>168285.29130441233</v>
      </c>
      <c r="AY33" s="254">
        <v>31547.255502946748</v>
      </c>
      <c r="AZ33" s="524">
        <v>0</v>
      </c>
      <c r="BA33" s="296">
        <f t="shared" si="27"/>
        <v>11399683.485252742</v>
      </c>
      <c r="BB33" s="271">
        <f t="shared" si="28"/>
        <v>8796951.5882357322</v>
      </c>
      <c r="BC33" s="271">
        <f t="shared" si="28"/>
        <v>305389.92605594208</v>
      </c>
      <c r="BD33" s="271">
        <f t="shared" si="28"/>
        <v>761096.77593030222</v>
      </c>
      <c r="BE33" s="271">
        <f t="shared" si="28"/>
        <v>264686.71299480717</v>
      </c>
      <c r="BF33" s="271">
        <f t="shared" si="28"/>
        <v>321977.13662235509</v>
      </c>
      <c r="BG33" s="271">
        <f t="shared" si="28"/>
        <v>66549.934382341191</v>
      </c>
      <c r="BH33" s="271">
        <f t="shared" si="28"/>
        <v>17803.040689262209</v>
      </c>
      <c r="BI33" s="271">
        <f t="shared" si="28"/>
        <v>99128.270545159467</v>
      </c>
      <c r="BJ33" s="271">
        <f t="shared" si="28"/>
        <v>2324.5236332674172</v>
      </c>
      <c r="BK33" s="271">
        <f t="shared" si="28"/>
        <v>669068.2447891417</v>
      </c>
      <c r="BL33" s="291">
        <f t="shared" si="28"/>
        <v>94707.331374432251</v>
      </c>
    </row>
    <row r="34" spans="1:64" s="255" customFormat="1" x14ac:dyDescent="0.25">
      <c r="A34" s="1493"/>
      <c r="B34" s="126" t="s">
        <v>42</v>
      </c>
      <c r="C34" s="131" t="s">
        <v>157</v>
      </c>
      <c r="D34" s="274">
        <f t="shared" si="23"/>
        <v>-63337.132963558252</v>
      </c>
      <c r="E34" s="253">
        <v>-44370.441141035983</v>
      </c>
      <c r="F34" s="253">
        <v>-2662.9711943355223</v>
      </c>
      <c r="G34" s="253">
        <v>-7920.255848714618</v>
      </c>
      <c r="H34" s="253">
        <v>-3004.1589675712885</v>
      </c>
      <c r="I34" s="253">
        <v>-500.08066377416549</v>
      </c>
      <c r="J34" s="253">
        <v>-434.10557243318857</v>
      </c>
      <c r="K34" s="253">
        <v>-16.117751002706896</v>
      </c>
      <c r="L34" s="253">
        <v>-941.15160933273125</v>
      </c>
      <c r="M34" s="253">
        <v>-93.875747035499131</v>
      </c>
      <c r="N34" s="253">
        <v>-753.04841047387595</v>
      </c>
      <c r="O34" s="254">
        <v>-2640.9260578486824</v>
      </c>
      <c r="P34" s="274">
        <f t="shared" si="24"/>
        <v>-246566.55831599826</v>
      </c>
      <c r="Q34" s="253">
        <v>-170023.15918097497</v>
      </c>
      <c r="R34" s="253">
        <v>-10204.243267036585</v>
      </c>
      <c r="S34" s="253">
        <v>-32598.396988929366</v>
      </c>
      <c r="T34" s="253">
        <v>-12364.596360688811</v>
      </c>
      <c r="U34" s="253">
        <v>-1776.3150983688611</v>
      </c>
      <c r="V34" s="253">
        <v>-1738.139671107243</v>
      </c>
      <c r="W34" s="253">
        <v>-57.251172724381519</v>
      </c>
      <c r="X34" s="253">
        <v>-3873.616506059866</v>
      </c>
      <c r="Y34" s="253">
        <v>-386.37626459909762</v>
      </c>
      <c r="Z34" s="253">
        <v>-2674.8709922755493</v>
      </c>
      <c r="AA34" s="254">
        <v>-10869.592813233572</v>
      </c>
      <c r="AB34" s="274">
        <f t="shared" si="25"/>
        <v>-1955120.3984863581</v>
      </c>
      <c r="AC34" s="253">
        <v>-1339310.2257579614</v>
      </c>
      <c r="AD34" s="253">
        <v>-80381.092902273173</v>
      </c>
      <c r="AE34" s="253">
        <v>-259982.95246093138</v>
      </c>
      <c r="AF34" s="253">
        <v>-98611.728329195437</v>
      </c>
      <c r="AG34" s="253">
        <v>-16912.403687515216</v>
      </c>
      <c r="AH34" s="253">
        <v>-13245.866612625805</v>
      </c>
      <c r="AI34" s="253">
        <v>-545.09188464789895</v>
      </c>
      <c r="AJ34" s="253">
        <v>-30893.367434259126</v>
      </c>
      <c r="AK34" s="253">
        <v>-3081.4779654782833</v>
      </c>
      <c r="AL34" s="253">
        <v>-25467.608801461909</v>
      </c>
      <c r="AM34" s="254">
        <v>-86688.582650008335</v>
      </c>
      <c r="AN34" s="289">
        <f t="shared" si="26"/>
        <v>338042.84040409874</v>
      </c>
      <c r="AO34" s="253">
        <v>157145.46638845766</v>
      </c>
      <c r="AP34" s="253">
        <v>9431.3655566939669</v>
      </c>
      <c r="AQ34" s="253">
        <v>83979.728453871678</v>
      </c>
      <c r="AR34" s="253">
        <v>31853.573817295848</v>
      </c>
      <c r="AS34" s="253">
        <v>6562.4258748789516</v>
      </c>
      <c r="AT34" s="253">
        <v>0</v>
      </c>
      <c r="AU34" s="253">
        <v>211.50897022642317</v>
      </c>
      <c r="AV34" s="253">
        <v>9979.1797254269441</v>
      </c>
      <c r="AW34" s="253">
        <v>995.37942902753684</v>
      </c>
      <c r="AX34" s="253">
        <v>9882.0545002354629</v>
      </c>
      <c r="AY34" s="254">
        <v>28002.157687984236</v>
      </c>
      <c r="AZ34" s="524">
        <v>-214170.51138120622</v>
      </c>
      <c r="BA34" s="296">
        <f t="shared" si="27"/>
        <v>-2141151.760743022</v>
      </c>
      <c r="BB34" s="271">
        <f t="shared" si="28"/>
        <v>-1396558.3596915146</v>
      </c>
      <c r="BC34" s="271">
        <f t="shared" si="28"/>
        <v>-83816.941806951305</v>
      </c>
      <c r="BD34" s="271">
        <f t="shared" si="28"/>
        <v>-216521.87684470369</v>
      </c>
      <c r="BE34" s="271">
        <f t="shared" si="28"/>
        <v>-82126.909840159686</v>
      </c>
      <c r="BF34" s="271">
        <f t="shared" si="28"/>
        <v>-12626.373574779293</v>
      </c>
      <c r="BG34" s="271">
        <f t="shared" si="28"/>
        <v>-15418.111856166237</v>
      </c>
      <c r="BH34" s="271">
        <f t="shared" si="28"/>
        <v>-406.95183814856415</v>
      </c>
      <c r="BI34" s="271">
        <f t="shared" si="28"/>
        <v>-25728.955824224777</v>
      </c>
      <c r="BJ34" s="271">
        <f t="shared" si="28"/>
        <v>-2566.3505480853432</v>
      </c>
      <c r="BK34" s="271">
        <f t="shared" si="28"/>
        <v>-19013.473703975869</v>
      </c>
      <c r="BL34" s="291">
        <f t="shared" si="28"/>
        <v>-72196.943833106357</v>
      </c>
    </row>
    <row r="35" spans="1:64" x14ac:dyDescent="0.25">
      <c r="A35" s="1493"/>
      <c r="B35" s="126" t="s">
        <v>43</v>
      </c>
      <c r="C35" s="131" t="s">
        <v>922</v>
      </c>
      <c r="D35" s="274">
        <f t="shared" si="23"/>
        <v>662621.84103858646</v>
      </c>
      <c r="E35" s="253">
        <v>377716.58765458164</v>
      </c>
      <c r="F35" s="253">
        <v>30219.758186290986</v>
      </c>
      <c r="G35" s="253">
        <v>108397.0011495345</v>
      </c>
      <c r="H35" s="253">
        <v>50200.230378024571</v>
      </c>
      <c r="I35" s="253">
        <v>18117.237090683619</v>
      </c>
      <c r="J35" s="253">
        <v>860.77387206332514</v>
      </c>
      <c r="K35" s="253">
        <v>1162.7772679794045</v>
      </c>
      <c r="L35" s="253">
        <v>12096.316551321886</v>
      </c>
      <c r="M35" s="253">
        <v>11938.01391123008</v>
      </c>
      <c r="N35" s="253">
        <v>16131.962952828044</v>
      </c>
      <c r="O35" s="254">
        <v>35781.182024048328</v>
      </c>
      <c r="P35" s="274">
        <f t="shared" si="24"/>
        <v>855286.45750923292</v>
      </c>
      <c r="Q35" s="253">
        <v>493720.92151478044</v>
      </c>
      <c r="R35" s="253">
        <v>39500.851557342074</v>
      </c>
      <c r="S35" s="253">
        <v>137287.77806862065</v>
      </c>
      <c r="T35" s="253">
        <v>63579.970054932288</v>
      </c>
      <c r="U35" s="253">
        <v>22210.954085484838</v>
      </c>
      <c r="V35" s="253">
        <v>2025.3851187838045</v>
      </c>
      <c r="W35" s="253">
        <v>1425.5149602262859</v>
      </c>
      <c r="X35" s="253">
        <v>15320.317024774014</v>
      </c>
      <c r="Y35" s="253">
        <v>15119.822384792049</v>
      </c>
      <c r="Z35" s="253">
        <v>19777.093309567441</v>
      </c>
      <c r="AA35" s="254">
        <v>45317.849429929178</v>
      </c>
      <c r="AB35" s="274">
        <f t="shared" si="25"/>
        <v>930588.34922516695</v>
      </c>
      <c r="AC35" s="253">
        <v>551627.47354833479</v>
      </c>
      <c r="AD35" s="253">
        <v>44133.748435718458</v>
      </c>
      <c r="AE35" s="253">
        <v>142504.47212969133</v>
      </c>
      <c r="AF35" s="253">
        <v>65995.897072287291</v>
      </c>
      <c r="AG35" s="253">
        <v>23129.606565670307</v>
      </c>
      <c r="AH35" s="253">
        <v>2480.9370951645637</v>
      </c>
      <c r="AI35" s="253">
        <v>1484.4747351514516</v>
      </c>
      <c r="AJ35" s="253">
        <v>15902.462121454886</v>
      </c>
      <c r="AK35" s="253">
        <v>15694.349037847533</v>
      </c>
      <c r="AL35" s="253">
        <v>20595.080495069156</v>
      </c>
      <c r="AM35" s="254">
        <v>47039.847988777183</v>
      </c>
      <c r="AN35" s="289">
        <f t="shared" si="26"/>
        <v>754586.42123944266</v>
      </c>
      <c r="AO35" s="253">
        <v>467894.26714743313</v>
      </c>
      <c r="AP35" s="253">
        <v>37434.552974617691</v>
      </c>
      <c r="AQ35" s="253">
        <v>107601.69578049012</v>
      </c>
      <c r="AR35" s="253">
        <v>49831.912875478236</v>
      </c>
      <c r="AS35" s="253">
        <v>16600.491637731175</v>
      </c>
      <c r="AT35" s="253">
        <v>0</v>
      </c>
      <c r="AU35" s="253">
        <v>1065.4314571818443</v>
      </c>
      <c r="AV35" s="253">
        <v>12007.566259368186</v>
      </c>
      <c r="AW35" s="253">
        <v>11850.425080739924</v>
      </c>
      <c r="AX35" s="253">
        <v>14781.42140317413</v>
      </c>
      <c r="AY35" s="254">
        <v>35518.656623228213</v>
      </c>
      <c r="AZ35" s="524">
        <v>-78365.849790838256</v>
      </c>
      <c r="BA35" s="296">
        <f t="shared" si="27"/>
        <v>3124717.2192215915</v>
      </c>
      <c r="BB35" s="271">
        <f t="shared" si="28"/>
        <v>1890959.2498651301</v>
      </c>
      <c r="BC35" s="271">
        <f t="shared" si="28"/>
        <v>151288.91115396921</v>
      </c>
      <c r="BD35" s="271">
        <f t="shared" si="28"/>
        <v>495790.94712833659</v>
      </c>
      <c r="BE35" s="271">
        <f t="shared" si="28"/>
        <v>229608.01038072238</v>
      </c>
      <c r="BF35" s="271">
        <f t="shared" si="28"/>
        <v>80058.289379569935</v>
      </c>
      <c r="BG35" s="271">
        <f t="shared" si="28"/>
        <v>5367.0960860116938</v>
      </c>
      <c r="BH35" s="271">
        <f t="shared" si="28"/>
        <v>5138.1984205389863</v>
      </c>
      <c r="BI35" s="271">
        <f t="shared" si="28"/>
        <v>55326.661956918972</v>
      </c>
      <c r="BJ35" s="271">
        <f t="shared" si="28"/>
        <v>54602.610414609582</v>
      </c>
      <c r="BK35" s="271">
        <f t="shared" si="28"/>
        <v>71285.558160638771</v>
      </c>
      <c r="BL35" s="291">
        <f t="shared" si="28"/>
        <v>163657.53606598292</v>
      </c>
    </row>
    <row r="36" spans="1:64" s="209" customFormat="1" x14ac:dyDescent="0.25">
      <c r="A36" s="1493"/>
      <c r="B36" s="128" t="s">
        <v>455</v>
      </c>
      <c r="C36" s="310" t="s">
        <v>2</v>
      </c>
      <c r="D36" s="275">
        <f t="shared" ref="D36:BL36" si="29">SUM(D29:D35)</f>
        <v>6278890.5489517264</v>
      </c>
      <c r="E36" s="280">
        <f t="shared" si="29"/>
        <v>3895200.0668990491</v>
      </c>
      <c r="F36" s="280">
        <f t="shared" si="29"/>
        <v>201671.68165087682</v>
      </c>
      <c r="G36" s="280">
        <f t="shared" si="29"/>
        <v>903495.49124967342</v>
      </c>
      <c r="H36" s="280">
        <f t="shared" si="29"/>
        <v>343856.72656140028</v>
      </c>
      <c r="I36" s="280">
        <f t="shared" si="29"/>
        <v>146795.94116943417</v>
      </c>
      <c r="J36" s="280">
        <f t="shared" si="29"/>
        <v>29331.150181157074</v>
      </c>
      <c r="K36" s="280">
        <f t="shared" si="29"/>
        <v>8112.4273407708115</v>
      </c>
      <c r="L36" s="280">
        <f t="shared" si="29"/>
        <v>107279.42627189723</v>
      </c>
      <c r="M36" s="280">
        <f>SUM(M29:M35)</f>
        <v>19005.377146959483</v>
      </c>
      <c r="N36" s="280">
        <f t="shared" si="29"/>
        <v>352839.18939826643</v>
      </c>
      <c r="O36" s="281">
        <f t="shared" si="29"/>
        <v>271303.07108224084</v>
      </c>
      <c r="P36" s="275">
        <f t="shared" si="29"/>
        <v>6723969.1519926293</v>
      </c>
      <c r="Q36" s="280">
        <f t="shared" si="29"/>
        <v>4297290.7134128781</v>
      </c>
      <c r="R36" s="280">
        <f t="shared" si="29"/>
        <v>285896.09732300683</v>
      </c>
      <c r="S36" s="280">
        <f t="shared" si="29"/>
        <v>909600.64768128307</v>
      </c>
      <c r="T36" s="280">
        <f t="shared" si="29"/>
        <v>380039.43300063163</v>
      </c>
      <c r="U36" s="280">
        <f t="shared" si="29"/>
        <v>133660.74031704079</v>
      </c>
      <c r="V36" s="280">
        <f t="shared" si="29"/>
        <v>35844.043487672025</v>
      </c>
      <c r="W36" s="280">
        <f t="shared" si="29"/>
        <v>7161.9836509633788</v>
      </c>
      <c r="X36" s="280">
        <f t="shared" si="29"/>
        <v>106272.45683519458</v>
      </c>
      <c r="Y36" s="280">
        <f>SUM(Y29:Y35)</f>
        <v>28266.009936394348</v>
      </c>
      <c r="Z36" s="280">
        <f t="shared" si="29"/>
        <v>251644.82969256176</v>
      </c>
      <c r="AA36" s="281">
        <f t="shared" si="29"/>
        <v>288292.19665500306</v>
      </c>
      <c r="AB36" s="275">
        <f t="shared" si="29"/>
        <v>7550204.9108425258</v>
      </c>
      <c r="AC36" s="280">
        <f t="shared" si="29"/>
        <v>5174793.1187971905</v>
      </c>
      <c r="AD36" s="280">
        <f t="shared" si="29"/>
        <v>244154.47377902921</v>
      </c>
      <c r="AE36" s="280">
        <f t="shared" si="29"/>
        <v>955522.77092685318</v>
      </c>
      <c r="AF36" s="280">
        <f t="shared" si="29"/>
        <v>321923.99068136147</v>
      </c>
      <c r="AG36" s="280">
        <f t="shared" si="29"/>
        <v>128918.58728250812</v>
      </c>
      <c r="AH36" s="280">
        <f t="shared" si="29"/>
        <v>46431.031833282192</v>
      </c>
      <c r="AI36" s="280">
        <f t="shared" si="29"/>
        <v>6967.7129789073233</v>
      </c>
      <c r="AJ36" s="280">
        <f t="shared" si="29"/>
        <v>97705.81478116817</v>
      </c>
      <c r="AK36" s="280">
        <f>SUM(AK29:AK35)</f>
        <v>26709.474826789901</v>
      </c>
      <c r="AL36" s="280">
        <f t="shared" si="29"/>
        <v>216523.11694821308</v>
      </c>
      <c r="AM36" s="281">
        <f t="shared" si="29"/>
        <v>330554.81800722273</v>
      </c>
      <c r="AN36" s="277">
        <f t="shared" si="29"/>
        <v>17667590.947986685</v>
      </c>
      <c r="AO36" s="280">
        <f t="shared" si="29"/>
        <v>13423790.401147343</v>
      </c>
      <c r="AP36" s="280">
        <f t="shared" si="29"/>
        <v>662245.40041190898</v>
      </c>
      <c r="AQ36" s="280">
        <f t="shared" si="29"/>
        <v>1785245.8941888884</v>
      </c>
      <c r="AR36" s="280">
        <f t="shared" si="29"/>
        <v>629639.41151820496</v>
      </c>
      <c r="AS36" s="280">
        <f t="shared" si="29"/>
        <v>202349.86642005757</v>
      </c>
      <c r="AT36" s="280">
        <f t="shared" si="29"/>
        <v>110202.83302285538</v>
      </c>
      <c r="AU36" s="280">
        <f t="shared" si="29"/>
        <v>8499.8735594071222</v>
      </c>
      <c r="AV36" s="280">
        <f t="shared" si="29"/>
        <v>195265.57732688772</v>
      </c>
      <c r="AW36" s="280">
        <f>SUM(AW29:AW35)</f>
        <v>34880.113043533987</v>
      </c>
      <c r="AX36" s="280">
        <f t="shared" si="29"/>
        <v>234650.94550208465</v>
      </c>
      <c r="AY36" s="281">
        <f t="shared" si="29"/>
        <v>380820.63184551289</v>
      </c>
      <c r="AZ36" s="293">
        <f t="shared" si="29"/>
        <v>-26338.828056913393</v>
      </c>
      <c r="BA36" s="297">
        <f t="shared" si="29"/>
        <v>38194316.731716648</v>
      </c>
      <c r="BB36" s="280">
        <f t="shared" si="29"/>
        <v>26791074.300256461</v>
      </c>
      <c r="BC36" s="280">
        <f t="shared" si="29"/>
        <v>1393967.6531648217</v>
      </c>
      <c r="BD36" s="280">
        <f t="shared" si="29"/>
        <v>4553864.8040466979</v>
      </c>
      <c r="BE36" s="280">
        <f t="shared" si="29"/>
        <v>1675459.5617615983</v>
      </c>
      <c r="BF36" s="280">
        <f t="shared" si="29"/>
        <v>611725.13518904068</v>
      </c>
      <c r="BG36" s="280">
        <f t="shared" si="29"/>
        <v>221809.05852496668</v>
      </c>
      <c r="BH36" s="280">
        <f t="shared" si="29"/>
        <v>30741.997530048637</v>
      </c>
      <c r="BI36" s="280">
        <f t="shared" si="29"/>
        <v>506523.27521514765</v>
      </c>
      <c r="BJ36" s="280">
        <f>SUM(BJ29:BJ35)</f>
        <v>108860.97495367771</v>
      </c>
      <c r="BK36" s="280">
        <f t="shared" si="29"/>
        <v>1055658.0815411257</v>
      </c>
      <c r="BL36" s="293">
        <f t="shared" si="29"/>
        <v>1270970.7175899793</v>
      </c>
    </row>
    <row r="37" spans="1:64" ht="16.5" customHeight="1" x14ac:dyDescent="0.25">
      <c r="A37" s="1501" t="s">
        <v>923</v>
      </c>
      <c r="B37" s="124" t="s">
        <v>924</v>
      </c>
      <c r="C37" s="311" t="s">
        <v>923</v>
      </c>
      <c r="D37" s="276">
        <f>SUM(E37:O37)</f>
        <v>793337.80338559381</v>
      </c>
      <c r="E37" s="251">
        <v>718152.27465612697</v>
      </c>
      <c r="F37" s="251">
        <v>42452.532203481656</v>
      </c>
      <c r="G37" s="251">
        <v>4746.0182581308118</v>
      </c>
      <c r="H37" s="251">
        <v>19563.040196129579</v>
      </c>
      <c r="I37" s="251">
        <v>1470.9247869371736</v>
      </c>
      <c r="J37" s="251">
        <v>3452.6731686734524</v>
      </c>
      <c r="K37" s="251">
        <v>59.259005115734354</v>
      </c>
      <c r="L37" s="251">
        <v>529.62110205896738</v>
      </c>
      <c r="M37" s="251">
        <v>522.69003189818318</v>
      </c>
      <c r="N37" s="251">
        <v>822.13859994845234</v>
      </c>
      <c r="O37" s="252">
        <v>1566.6313770928948</v>
      </c>
      <c r="P37" s="273">
        <f>SUM(Q37:AA37)</f>
        <v>787861.46236382111</v>
      </c>
      <c r="Q37" s="251">
        <v>710333.08325346617</v>
      </c>
      <c r="R37" s="251">
        <v>47244.909571826924</v>
      </c>
      <c r="S37" s="251">
        <v>4756.7168808039924</v>
      </c>
      <c r="T37" s="251">
        <v>17272.154884148858</v>
      </c>
      <c r="U37" s="251">
        <v>1119.8395949542519</v>
      </c>
      <c r="V37" s="251">
        <v>260.06316867345237</v>
      </c>
      <c r="W37" s="251">
        <v>59.532723552476845</v>
      </c>
      <c r="X37" s="251">
        <v>3895.1949904981821</v>
      </c>
      <c r="Y37" s="251">
        <v>523.86829610244138</v>
      </c>
      <c r="Z37" s="251">
        <v>825.9360732932048</v>
      </c>
      <c r="AA37" s="252">
        <v>1570.1629265012368</v>
      </c>
      <c r="AB37" s="276">
        <f>SUM(AC37:AM37)</f>
        <v>1046396.3028111284</v>
      </c>
      <c r="AC37" s="251">
        <v>925620.19375222723</v>
      </c>
      <c r="AD37" s="251">
        <v>65364.997132361874</v>
      </c>
      <c r="AE37" s="251">
        <v>7873.6370752507937</v>
      </c>
      <c r="AF37" s="251">
        <v>15293.421362533247</v>
      </c>
      <c r="AG37" s="251">
        <v>938.53406612009474</v>
      </c>
      <c r="AH37" s="251">
        <v>6405.9531686734517</v>
      </c>
      <c r="AI37" s="251">
        <v>60.235789367127353</v>
      </c>
      <c r="AJ37" s="251">
        <v>21897.511580232171</v>
      </c>
      <c r="AK37" s="251">
        <v>526.89475384675359</v>
      </c>
      <c r="AL37" s="251">
        <v>835.69016118920479</v>
      </c>
      <c r="AM37" s="252">
        <v>1579.2339693264973</v>
      </c>
      <c r="AN37" s="276">
        <f>SUM(AO37:AY37)</f>
        <v>1369698.4237068119</v>
      </c>
      <c r="AO37" s="251">
        <v>1261959.0511465264</v>
      </c>
      <c r="AP37" s="251">
        <v>80520.727243952686</v>
      </c>
      <c r="AQ37" s="251">
        <v>13437.618962415396</v>
      </c>
      <c r="AR37" s="251">
        <v>5262.9854716703776</v>
      </c>
      <c r="AS37" s="251">
        <v>418.82575944630906</v>
      </c>
      <c r="AT37" s="251">
        <v>0</v>
      </c>
      <c r="AU37" s="251">
        <v>26.880537572630644</v>
      </c>
      <c r="AV37" s="249">
        <v>7236.8758948317927</v>
      </c>
      <c r="AW37" s="251">
        <v>115.71151578234816</v>
      </c>
      <c r="AX37" s="251">
        <v>372.93112637755877</v>
      </c>
      <c r="AY37" s="252">
        <v>346.81604823663076</v>
      </c>
      <c r="AZ37" s="854">
        <v>103137.13956774227</v>
      </c>
      <c r="BA37" s="294">
        <f>SUM(BB37:BL37)+AZ37</f>
        <v>4100431.1318350988</v>
      </c>
      <c r="BB37" s="273">
        <f t="shared" ref="BB37:BL39" si="30">E37+Q37+AC37+AO37</f>
        <v>3616064.602808347</v>
      </c>
      <c r="BC37" s="273">
        <f t="shared" si="30"/>
        <v>235583.16615162313</v>
      </c>
      <c r="BD37" s="273">
        <f t="shared" si="30"/>
        <v>30813.991176600994</v>
      </c>
      <c r="BE37" s="273">
        <f t="shared" si="30"/>
        <v>57391.601914482068</v>
      </c>
      <c r="BF37" s="273">
        <f t="shared" si="30"/>
        <v>3948.1242074578295</v>
      </c>
      <c r="BG37" s="273">
        <f t="shared" si="30"/>
        <v>10118.689506020357</v>
      </c>
      <c r="BH37" s="273">
        <f t="shared" si="30"/>
        <v>205.90805560796917</v>
      </c>
      <c r="BI37" s="273">
        <f t="shared" si="30"/>
        <v>33559.203567621116</v>
      </c>
      <c r="BJ37" s="273">
        <f t="shared" si="30"/>
        <v>1689.1645976297264</v>
      </c>
      <c r="BK37" s="273">
        <f t="shared" si="30"/>
        <v>2856.6959608084208</v>
      </c>
      <c r="BL37" s="298">
        <f t="shared" si="30"/>
        <v>5062.8443211572603</v>
      </c>
    </row>
    <row r="38" spans="1:64" ht="16.5" customHeight="1" x14ac:dyDescent="0.25">
      <c r="A38" s="1502"/>
      <c r="B38" s="126" t="s">
        <v>925</v>
      </c>
      <c r="C38" s="312" t="s">
        <v>928</v>
      </c>
      <c r="D38" s="289">
        <f>SUM(E38:O38)</f>
        <v>-101522.47261824952</v>
      </c>
      <c r="E38" s="253">
        <v>-60190.621333349656</v>
      </c>
      <c r="F38" s="253">
        <v>-3303.2805369977846</v>
      </c>
      <c r="G38" s="253">
        <v>-16702.398115549888</v>
      </c>
      <c r="H38" s="253">
        <v>-7403.6324453521929</v>
      </c>
      <c r="I38" s="253">
        <v>-649.22847539925499</v>
      </c>
      <c r="J38" s="253">
        <v>-732.09638947991732</v>
      </c>
      <c r="K38" s="253">
        <v>-18.070894644010828</v>
      </c>
      <c r="L38" s="253">
        <v>-1632.018799313712</v>
      </c>
      <c r="M38" s="253">
        <v>-161.16260125203834</v>
      </c>
      <c r="N38" s="253">
        <v>-1490.7510192848586</v>
      </c>
      <c r="O38" s="254">
        <v>-9239.212007626189</v>
      </c>
      <c r="P38" s="274">
        <f>SUM(Q38:AA38)</f>
        <v>-88650.663721941819</v>
      </c>
      <c r="Q38" s="253">
        <v>-38245.859207963229</v>
      </c>
      <c r="R38" s="253">
        <v>-2098.9449775362827</v>
      </c>
      <c r="S38" s="253">
        <v>-21209.1900354549</v>
      </c>
      <c r="T38" s="253">
        <v>-9401.3474232747685</v>
      </c>
      <c r="U38" s="253">
        <v>-828.02047846569815</v>
      </c>
      <c r="V38" s="253">
        <v>-933.70951162821848</v>
      </c>
      <c r="W38" s="253">
        <v>-23.047465409207831</v>
      </c>
      <c r="X38" s="253">
        <v>-2072.3848525592321</v>
      </c>
      <c r="Y38" s="253">
        <v>-204.64894998404179</v>
      </c>
      <c r="Z38" s="253">
        <v>-1901.2911771967115</v>
      </c>
      <c r="AA38" s="254">
        <v>-11732.219642469539</v>
      </c>
      <c r="AB38" s="289">
        <f>SUM(AC38:AM38)</f>
        <v>-419776.01785764983</v>
      </c>
      <c r="AC38" s="253">
        <v>-238232.526321882</v>
      </c>
      <c r="AD38" s="253">
        <v>-13074.277188809525</v>
      </c>
      <c r="AE38" s="253">
        <v>-74698.154305108692</v>
      </c>
      <c r="AF38" s="253">
        <v>-33111.273901820765</v>
      </c>
      <c r="AG38" s="253">
        <v>-2542.7798235489981</v>
      </c>
      <c r="AH38" s="253">
        <v>-2867.341773507088</v>
      </c>
      <c r="AI38" s="253">
        <v>-70.776788196193024</v>
      </c>
      <c r="AJ38" s="253">
        <v>-7298.8795534981973</v>
      </c>
      <c r="AK38" s="253">
        <v>-720.76768696643671</v>
      </c>
      <c r="AL38" s="253">
        <v>-5838.7020246478114</v>
      </c>
      <c r="AM38" s="254">
        <v>-41320.538489664214</v>
      </c>
      <c r="AN38" s="289">
        <f>SUM(AO38:AY38)</f>
        <v>265867.58229522838</v>
      </c>
      <c r="AO38" s="253">
        <v>204216.43398266012</v>
      </c>
      <c r="AP38" s="253">
        <v>11207.463168954679</v>
      </c>
      <c r="AQ38" s="253">
        <v>46235.315877982161</v>
      </c>
      <c r="AR38" s="253">
        <v>20494.61893957893</v>
      </c>
      <c r="AS38" s="253">
        <v>-14087.131032612706</v>
      </c>
      <c r="AT38" s="253">
        <v>0</v>
      </c>
      <c r="AU38" s="253">
        <v>-392.10704763091138</v>
      </c>
      <c r="AV38" s="253">
        <v>4517.728782600655</v>
      </c>
      <c r="AW38" s="253">
        <v>446.12777908030108</v>
      </c>
      <c r="AX38" s="253">
        <v>-32346.709581325998</v>
      </c>
      <c r="AY38" s="254">
        <v>25575.841425941169</v>
      </c>
      <c r="AZ38" s="524">
        <v>-211549.72882447974</v>
      </c>
      <c r="BA38" s="296">
        <f>SUM(BB38:BL38)+AZ38</f>
        <v>-555631.30072709266</v>
      </c>
      <c r="BB38" s="274">
        <f t="shared" si="30"/>
        <v>-132452.57288053475</v>
      </c>
      <c r="BC38" s="274">
        <f t="shared" si="30"/>
        <v>-7269.0395343889122</v>
      </c>
      <c r="BD38" s="274">
        <f t="shared" si="30"/>
        <v>-66374.42657813133</v>
      </c>
      <c r="BE38" s="274">
        <f t="shared" si="30"/>
        <v>-29421.634830868799</v>
      </c>
      <c r="BF38" s="274">
        <f t="shared" si="30"/>
        <v>-18107.159810026656</v>
      </c>
      <c r="BG38" s="274">
        <f t="shared" si="30"/>
        <v>-4533.1476746152239</v>
      </c>
      <c r="BH38" s="274">
        <f t="shared" si="30"/>
        <v>-504.00219588032303</v>
      </c>
      <c r="BI38" s="274">
        <f t="shared" si="30"/>
        <v>-6485.5544227704859</v>
      </c>
      <c r="BJ38" s="274">
        <f t="shared" si="30"/>
        <v>-640.45145912221597</v>
      </c>
      <c r="BK38" s="274">
        <f t="shared" si="30"/>
        <v>-41577.453802455377</v>
      </c>
      <c r="BL38" s="300">
        <f t="shared" si="30"/>
        <v>-36716.128713818776</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691815.33076734433</v>
      </c>
      <c r="E40" s="275">
        <f t="shared" si="31"/>
        <v>657961.65332277736</v>
      </c>
      <c r="F40" s="275">
        <f t="shared" si="31"/>
        <v>39149.251666483869</v>
      </c>
      <c r="G40" s="275">
        <f t="shared" si="31"/>
        <v>-11956.379857419077</v>
      </c>
      <c r="H40" s="275">
        <f t="shared" si="31"/>
        <v>12159.407750777387</v>
      </c>
      <c r="I40" s="275">
        <f t="shared" si="31"/>
        <v>821.69631153791863</v>
      </c>
      <c r="J40" s="275">
        <f t="shared" si="31"/>
        <v>2720.576779193535</v>
      </c>
      <c r="K40" s="275">
        <f t="shared" si="31"/>
        <v>41.188110471723526</v>
      </c>
      <c r="L40" s="275">
        <f t="shared" si="31"/>
        <v>-1102.3976972547446</v>
      </c>
      <c r="M40" s="275">
        <f t="shared" si="31"/>
        <v>361.52743064614481</v>
      </c>
      <c r="N40" s="275">
        <f t="shared" si="31"/>
        <v>-668.61241933640622</v>
      </c>
      <c r="O40" s="283">
        <f t="shared" si="31"/>
        <v>-7672.5806305332944</v>
      </c>
      <c r="P40" s="275">
        <f t="shared" ref="P40:BL40" si="32">SUM(P37:P39)</f>
        <v>699210.79864187934</v>
      </c>
      <c r="Q40" s="275">
        <f t="shared" si="32"/>
        <v>672087.22404550295</v>
      </c>
      <c r="R40" s="275">
        <f t="shared" si="32"/>
        <v>45145.964594290643</v>
      </c>
      <c r="S40" s="275">
        <f t="shared" si="32"/>
        <v>-16452.473154650907</v>
      </c>
      <c r="T40" s="275">
        <f t="shared" si="32"/>
        <v>7870.8074608740899</v>
      </c>
      <c r="U40" s="275">
        <f t="shared" si="32"/>
        <v>291.81911648855373</v>
      </c>
      <c r="V40" s="275">
        <f>SUM(V37:V39)</f>
        <v>-673.64634295476617</v>
      </c>
      <c r="W40" s="275">
        <f t="shared" si="32"/>
        <v>36.485258143269014</v>
      </c>
      <c r="X40" s="275">
        <f t="shared" si="32"/>
        <v>1822.81013793895</v>
      </c>
      <c r="Y40" s="275">
        <f>SUM(Y37:Y39)</f>
        <v>319.21934611839959</v>
      </c>
      <c r="Z40" s="275">
        <f t="shared" si="32"/>
        <v>-1075.3551039035067</v>
      </c>
      <c r="AA40" s="283">
        <f t="shared" si="32"/>
        <v>-10162.056715968303</v>
      </c>
      <c r="AB40" s="277">
        <f t="shared" si="32"/>
        <v>626620.28495347861</v>
      </c>
      <c r="AC40" s="275">
        <f t="shared" si="32"/>
        <v>687387.6674303452</v>
      </c>
      <c r="AD40" s="275">
        <f t="shared" si="32"/>
        <v>52290.719943552351</v>
      </c>
      <c r="AE40" s="275">
        <f t="shared" si="32"/>
        <v>-66824.517229857898</v>
      </c>
      <c r="AF40" s="275">
        <f t="shared" si="32"/>
        <v>-17817.852539287516</v>
      </c>
      <c r="AG40" s="275">
        <f t="shared" si="32"/>
        <v>-1604.2457574289033</v>
      </c>
      <c r="AH40" s="275">
        <f t="shared" si="32"/>
        <v>3538.6113951663638</v>
      </c>
      <c r="AI40" s="275">
        <f t="shared" si="32"/>
        <v>-10.540998829065671</v>
      </c>
      <c r="AJ40" s="275">
        <f>SUM(AJ37:AJ39)</f>
        <v>14598.632026733972</v>
      </c>
      <c r="AK40" s="275">
        <f>SUM(AK37:AK39)</f>
        <v>-193.87293311968313</v>
      </c>
      <c r="AL40" s="275">
        <f t="shared" si="32"/>
        <v>-5003.011863458607</v>
      </c>
      <c r="AM40" s="283">
        <f t="shared" si="32"/>
        <v>-39741.304520337719</v>
      </c>
      <c r="AN40" s="277">
        <f t="shared" si="32"/>
        <v>1635566.0060020401</v>
      </c>
      <c r="AO40" s="275">
        <f t="shared" si="32"/>
        <v>1466175.4851291864</v>
      </c>
      <c r="AP40" s="275">
        <f t="shared" si="32"/>
        <v>91728.190412907366</v>
      </c>
      <c r="AQ40" s="275">
        <f t="shared" si="32"/>
        <v>59672.93484039756</v>
      </c>
      <c r="AR40" s="275">
        <f t="shared" si="32"/>
        <v>25757.604411249307</v>
      </c>
      <c r="AS40" s="275">
        <f t="shared" si="32"/>
        <v>-13668.305273166397</v>
      </c>
      <c r="AT40" s="275">
        <f t="shared" si="32"/>
        <v>0</v>
      </c>
      <c r="AU40" s="275">
        <f t="shared" si="32"/>
        <v>-365.22651005828072</v>
      </c>
      <c r="AV40" s="275">
        <f t="shared" si="32"/>
        <v>11754.604677432448</v>
      </c>
      <c r="AW40" s="275">
        <f>SUM(AW37:AW39)</f>
        <v>561.83929486264924</v>
      </c>
      <c r="AX40" s="275">
        <f t="shared" si="32"/>
        <v>-31973.778454948439</v>
      </c>
      <c r="AY40" s="283">
        <f t="shared" si="32"/>
        <v>25922.657474177799</v>
      </c>
      <c r="AZ40" s="299">
        <f t="shared" si="32"/>
        <v>-108412.58925673747</v>
      </c>
      <c r="BA40" s="297">
        <f t="shared" si="32"/>
        <v>3544799.8311080062</v>
      </c>
      <c r="BB40" s="275">
        <f>SUM(BB37:BB39)</f>
        <v>3483612.0299278121</v>
      </c>
      <c r="BC40" s="275">
        <f>SUM(BC37:BC39)</f>
        <v>228314.1266172342</v>
      </c>
      <c r="BD40" s="275">
        <f>SUM(BD37:BD39)</f>
        <v>-35560.43540153034</v>
      </c>
      <c r="BE40" s="275">
        <f>SUM(BE37:BE39)</f>
        <v>27969.967083613268</v>
      </c>
      <c r="BF40" s="275">
        <f t="shared" si="32"/>
        <v>-14159.035602568827</v>
      </c>
      <c r="BG40" s="275">
        <f t="shared" si="32"/>
        <v>5585.5418314051331</v>
      </c>
      <c r="BH40" s="275">
        <f t="shared" si="32"/>
        <v>-298.09414027235385</v>
      </c>
      <c r="BI40" s="275">
        <f t="shared" si="32"/>
        <v>27073.649144850631</v>
      </c>
      <c r="BJ40" s="275">
        <f>SUM(BJ37:BJ39)</f>
        <v>1048.7131385075104</v>
      </c>
      <c r="BK40" s="275">
        <f t="shared" si="32"/>
        <v>-38720.757841646955</v>
      </c>
      <c r="BL40" s="299">
        <f t="shared" si="32"/>
        <v>-31653.284392661517</v>
      </c>
    </row>
    <row r="41" spans="1:64" ht="14.85" customHeight="1" x14ac:dyDescent="0.25">
      <c r="A41" s="1501" t="s">
        <v>305</v>
      </c>
      <c r="B41" s="124">
        <v>5.0999999999999996</v>
      </c>
      <c r="C41" s="311" t="s">
        <v>37</v>
      </c>
      <c r="D41" s="273">
        <f>SUM(E41:O41)</f>
        <v>1660873.3173528253</v>
      </c>
      <c r="E41" s="251">
        <v>545772.86974499736</v>
      </c>
      <c r="F41" s="251">
        <v>207694.86236952496</v>
      </c>
      <c r="G41" s="251">
        <v>108652.6919391897</v>
      </c>
      <c r="H41" s="251">
        <v>344558.58793250425</v>
      </c>
      <c r="I41" s="251">
        <v>83181.007804871842</v>
      </c>
      <c r="J41" s="251">
        <v>99680.676530764016</v>
      </c>
      <c r="K41" s="251">
        <v>235.15348988284177</v>
      </c>
      <c r="L41" s="251">
        <v>74863.612632735574</v>
      </c>
      <c r="M41" s="251">
        <v>1802.3167583838524</v>
      </c>
      <c r="N41" s="251">
        <v>133568.5483448084</v>
      </c>
      <c r="O41" s="252">
        <v>60862.989805162848</v>
      </c>
      <c r="P41" s="273">
        <f>SUM(Q41:AA41)</f>
        <v>1871074.322643833</v>
      </c>
      <c r="Q41" s="251">
        <v>605474.28398246679</v>
      </c>
      <c r="R41" s="251">
        <v>185157.72326047983</v>
      </c>
      <c r="S41" s="251">
        <v>137723.06992617063</v>
      </c>
      <c r="T41" s="251">
        <v>329148.47556190571</v>
      </c>
      <c r="U41" s="251">
        <v>126659.36819551945</v>
      </c>
      <c r="V41" s="251">
        <v>85077.756530764003</v>
      </c>
      <c r="W41" s="251">
        <v>981.12199117118428</v>
      </c>
      <c r="X41" s="251">
        <v>98517.071434921891</v>
      </c>
      <c r="Y41" s="251">
        <v>1501.7248221560701</v>
      </c>
      <c r="Z41" s="251">
        <v>196098.0993223316</v>
      </c>
      <c r="AA41" s="252">
        <v>104735.6276159456</v>
      </c>
      <c r="AB41" s="273">
        <f>SUM(AC41:AM41)</f>
        <v>2270290.1295735603</v>
      </c>
      <c r="AC41" s="251">
        <v>687853.65001037391</v>
      </c>
      <c r="AD41" s="251">
        <v>293336.35596045537</v>
      </c>
      <c r="AE41" s="251">
        <v>150281.18321942052</v>
      </c>
      <c r="AF41" s="251">
        <v>464351.04306061292</v>
      </c>
      <c r="AG41" s="251">
        <v>149049.22952726795</v>
      </c>
      <c r="AH41" s="251">
        <v>117157.60653076402</v>
      </c>
      <c r="AI41" s="251">
        <v>10571.365171096822</v>
      </c>
      <c r="AJ41" s="251">
        <v>93388.50450504398</v>
      </c>
      <c r="AK41" s="251">
        <v>1092.0889384144477</v>
      </c>
      <c r="AL41" s="251">
        <v>201098.09907425739</v>
      </c>
      <c r="AM41" s="252">
        <v>102111.00357585297</v>
      </c>
      <c r="AN41" s="276">
        <f>SUM(AO41:AY41)</f>
        <v>4102041.5109336209</v>
      </c>
      <c r="AO41" s="251">
        <v>1431555.7706842199</v>
      </c>
      <c r="AP41" s="251">
        <v>569939.31425975158</v>
      </c>
      <c r="AQ41" s="251">
        <v>284651.57898345822</v>
      </c>
      <c r="AR41" s="251">
        <v>785863.87660391862</v>
      </c>
      <c r="AS41" s="251">
        <v>373871.20888040337</v>
      </c>
      <c r="AT41" s="251">
        <v>148943.05000000002</v>
      </c>
      <c r="AU41" s="251">
        <v>19434.023555402655</v>
      </c>
      <c r="AV41" s="249">
        <v>174088.46427739094</v>
      </c>
      <c r="AW41" s="251">
        <v>1127.6456093583288</v>
      </c>
      <c r="AX41" s="251">
        <v>186743.80785240524</v>
      </c>
      <c r="AY41" s="252">
        <v>125822.77022731205</v>
      </c>
      <c r="AZ41" s="854">
        <v>67535.767761407376</v>
      </c>
      <c r="BA41" s="294">
        <f>SUM(BB41:BL41)+AZ41</f>
        <v>9971815.0482652467</v>
      </c>
      <c r="BB41" s="274">
        <f t="shared" ref="BB41:BL44" si="33">E41+Q41+AC41+AO41</f>
        <v>3270656.5744220577</v>
      </c>
      <c r="BC41" s="274">
        <f t="shared" si="33"/>
        <v>1256128.2558502117</v>
      </c>
      <c r="BD41" s="274">
        <f t="shared" si="33"/>
        <v>681308.52406823903</v>
      </c>
      <c r="BE41" s="274">
        <f t="shared" si="33"/>
        <v>1923921.9831589414</v>
      </c>
      <c r="BF41" s="274">
        <f t="shared" si="33"/>
        <v>732760.81440806261</v>
      </c>
      <c r="BG41" s="274">
        <f t="shared" si="33"/>
        <v>450859.08959229209</v>
      </c>
      <c r="BH41" s="274">
        <f t="shared" si="33"/>
        <v>31221.664207553506</v>
      </c>
      <c r="BI41" s="274">
        <f t="shared" si="33"/>
        <v>440857.65285009239</v>
      </c>
      <c r="BJ41" s="274">
        <f t="shared" si="33"/>
        <v>5523.7761283126983</v>
      </c>
      <c r="BK41" s="274">
        <f t="shared" si="33"/>
        <v>717508.55459380266</v>
      </c>
      <c r="BL41" s="298">
        <f t="shared" si="33"/>
        <v>393532.39122427348</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-91851.743023894887</v>
      </c>
      <c r="E43" s="253">
        <v>-30768.148011096378</v>
      </c>
      <c r="F43" s="253">
        <v>-11839.910420301292</v>
      </c>
      <c r="G43" s="253">
        <v>-5351.0718745675767</v>
      </c>
      <c r="H43" s="253">
        <v>-16132.664638121034</v>
      </c>
      <c r="I43" s="253">
        <v>-7765.0724223933203</v>
      </c>
      <c r="J43" s="253">
        <v>-4916.4936068592679</v>
      </c>
      <c r="K43" s="253">
        <v>-241.79561376271002</v>
      </c>
      <c r="L43" s="253">
        <v>-3754.9809476175337</v>
      </c>
      <c r="M43" s="253">
        <v>-19.847034108866993</v>
      </c>
      <c r="N43" s="253">
        <v>-7706.6475479708706</v>
      </c>
      <c r="O43" s="254">
        <v>-3355.1109070960406</v>
      </c>
      <c r="P43" s="274">
        <f>SUM(Q43:AA43)</f>
        <v>-149223.82495124626</v>
      </c>
      <c r="Q43" s="253">
        <v>-40574.133979481368</v>
      </c>
      <c r="R43" s="253">
        <v>-15613.358058636171</v>
      </c>
      <c r="S43" s="253">
        <v>-10409.046656550769</v>
      </c>
      <c r="T43" s="253">
        <v>-31381.686295562737</v>
      </c>
      <c r="U43" s="253">
        <v>-14000.07055177568</v>
      </c>
      <c r="V43" s="253">
        <v>-9045.5039379254777</v>
      </c>
      <c r="W43" s="253">
        <v>-435.94643651043805</v>
      </c>
      <c r="X43" s="253">
        <v>-7304.2883359455273</v>
      </c>
      <c r="Y43" s="253">
        <v>-38.606976111687068</v>
      </c>
      <c r="Z43" s="253">
        <v>-13894.733174427583</v>
      </c>
      <c r="AA43" s="254">
        <v>-6526.4505483188332</v>
      </c>
      <c r="AB43" s="274">
        <f>SUM(AC43:AM43)</f>
        <v>-877800.43529359193</v>
      </c>
      <c r="AC43" s="253">
        <v>-284249.53385115869</v>
      </c>
      <c r="AD43" s="253">
        <v>-109382.24220048513</v>
      </c>
      <c r="AE43" s="253">
        <v>-56246.759248230825</v>
      </c>
      <c r="AF43" s="253">
        <v>-169575.3907260251</v>
      </c>
      <c r="AG43" s="253">
        <v>-69051.753619079143</v>
      </c>
      <c r="AH43" s="253">
        <v>-43667.381180002754</v>
      </c>
      <c r="AI43" s="253">
        <v>-2150.1938732170347</v>
      </c>
      <c r="AJ43" s="253">
        <v>-39469.757516461068</v>
      </c>
      <c r="AK43" s="253">
        <v>-208.6182685413992</v>
      </c>
      <c r="AL43" s="253">
        <v>-68532.204049623731</v>
      </c>
      <c r="AM43" s="254">
        <v>-35266.600760767105</v>
      </c>
      <c r="AN43" s="289">
        <f>SUM(AO43:AY43)</f>
        <v>574699.67146522738</v>
      </c>
      <c r="AO43" s="253">
        <v>318632.820624588</v>
      </c>
      <c r="AP43" s="253">
        <v>122613.2964454828</v>
      </c>
      <c r="AQ43" s="253">
        <v>31600.927463235737</v>
      </c>
      <c r="AR43" s="253">
        <v>95271.971105633624</v>
      </c>
      <c r="AS43" s="253">
        <v>-17555.429963574221</v>
      </c>
      <c r="AT43" s="253">
        <v>0</v>
      </c>
      <c r="AU43" s="253">
        <v>-546.65632617530366</v>
      </c>
      <c r="AV43" s="253">
        <v>22175.161039316616</v>
      </c>
      <c r="AW43" s="253">
        <v>117.20729975905144</v>
      </c>
      <c r="AX43" s="253">
        <v>-17423.341847036365</v>
      </c>
      <c r="AY43" s="254">
        <v>19813.715623997472</v>
      </c>
      <c r="AZ43" s="524">
        <v>-228812.55539293491</v>
      </c>
      <c r="BA43" s="296">
        <f>SUM(BB43:BL43)+AZ43</f>
        <v>-772988.88719644072</v>
      </c>
      <c r="BB43" s="274">
        <f t="shared" si="33"/>
        <v>-36958.995217148447</v>
      </c>
      <c r="BC43" s="274">
        <f t="shared" si="33"/>
        <v>-14222.214233939783</v>
      </c>
      <c r="BD43" s="274">
        <f t="shared" si="33"/>
        <v>-40405.950316113434</v>
      </c>
      <c r="BE43" s="274">
        <f t="shared" si="33"/>
        <v>-121817.77055407525</v>
      </c>
      <c r="BF43" s="274">
        <f t="shared" si="33"/>
        <v>-108372.32655682237</v>
      </c>
      <c r="BG43" s="274">
        <f t="shared" si="33"/>
        <v>-57629.378724787501</v>
      </c>
      <c r="BH43" s="274">
        <f t="shared" si="33"/>
        <v>-3374.5922496654862</v>
      </c>
      <c r="BI43" s="274">
        <f t="shared" si="33"/>
        <v>-28353.865760707511</v>
      </c>
      <c r="BJ43" s="274">
        <f t="shared" si="33"/>
        <v>-149.86497900290183</v>
      </c>
      <c r="BK43" s="274">
        <f t="shared" si="33"/>
        <v>-107556.92661905855</v>
      </c>
      <c r="BL43" s="300">
        <f t="shared" si="33"/>
        <v>-25334.446592184511</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1569021.5743289304</v>
      </c>
      <c r="E45" s="278">
        <f t="shared" ref="E45:BL45" si="34">SUM(E41:E44)</f>
        <v>515004.72173390095</v>
      </c>
      <c r="F45" s="278">
        <f t="shared" si="34"/>
        <v>195854.95194922367</v>
      </c>
      <c r="G45" s="278">
        <f t="shared" si="34"/>
        <v>103301.62006462211</v>
      </c>
      <c r="H45" s="278">
        <f t="shared" si="34"/>
        <v>328425.92329438322</v>
      </c>
      <c r="I45" s="278">
        <f>SUM(I41:I44)</f>
        <v>75415.935382478521</v>
      </c>
      <c r="J45" s="278">
        <f t="shared" si="34"/>
        <v>94764.182923904751</v>
      </c>
      <c r="K45" s="278">
        <f t="shared" si="34"/>
        <v>-6.6421238798682509</v>
      </c>
      <c r="L45" s="278">
        <f t="shared" si="34"/>
        <v>71108.631685118045</v>
      </c>
      <c r="M45" s="278">
        <f t="shared" si="34"/>
        <v>1782.4697242749853</v>
      </c>
      <c r="N45" s="278">
        <f t="shared" si="34"/>
        <v>125861.90079683752</v>
      </c>
      <c r="O45" s="283">
        <f t="shared" si="34"/>
        <v>57507.878898066811</v>
      </c>
      <c r="P45" s="278">
        <f t="shared" si="34"/>
        <v>1721850.4976925869</v>
      </c>
      <c r="Q45" s="278">
        <f t="shared" si="34"/>
        <v>564900.15000298538</v>
      </c>
      <c r="R45" s="278">
        <f t="shared" si="34"/>
        <v>169544.36520184367</v>
      </c>
      <c r="S45" s="278">
        <f t="shared" si="34"/>
        <v>127314.02326961987</v>
      </c>
      <c r="T45" s="278">
        <f t="shared" si="34"/>
        <v>297766.789266343</v>
      </c>
      <c r="U45" s="278">
        <f t="shared" si="34"/>
        <v>112659.29764374378</v>
      </c>
      <c r="V45" s="278">
        <f t="shared" si="34"/>
        <v>76032.252592838529</v>
      </c>
      <c r="W45" s="278">
        <f t="shared" si="34"/>
        <v>545.17555466074623</v>
      </c>
      <c r="X45" s="278">
        <f t="shared" si="34"/>
        <v>91212.783098976361</v>
      </c>
      <c r="Y45" s="278">
        <f>SUM(Y41:Y44)</f>
        <v>1463.117846044383</v>
      </c>
      <c r="Z45" s="278">
        <f t="shared" si="34"/>
        <v>182203.36614790402</v>
      </c>
      <c r="AA45" s="284">
        <f t="shared" si="34"/>
        <v>98209.177067626762</v>
      </c>
      <c r="AB45" s="278">
        <f t="shared" si="34"/>
        <v>1392489.6942799683</v>
      </c>
      <c r="AC45" s="278">
        <f t="shared" si="34"/>
        <v>403604.11615921522</v>
      </c>
      <c r="AD45" s="278">
        <f t="shared" si="34"/>
        <v>183954.11375997023</v>
      </c>
      <c r="AE45" s="278">
        <f t="shared" si="34"/>
        <v>94034.423971189695</v>
      </c>
      <c r="AF45" s="278">
        <f t="shared" si="34"/>
        <v>294775.65233458782</v>
      </c>
      <c r="AG45" s="278">
        <f t="shared" si="34"/>
        <v>79997.475908188804</v>
      </c>
      <c r="AH45" s="278">
        <f t="shared" si="34"/>
        <v>73490.225350761262</v>
      </c>
      <c r="AI45" s="278">
        <f t="shared" si="34"/>
        <v>8421.1712978797877</v>
      </c>
      <c r="AJ45" s="278">
        <f t="shared" si="34"/>
        <v>53918.746988582912</v>
      </c>
      <c r="AK45" s="278">
        <f t="shared" si="34"/>
        <v>883.47066987304856</v>
      </c>
      <c r="AL45" s="278">
        <f t="shared" si="34"/>
        <v>132565.89502463368</v>
      </c>
      <c r="AM45" s="284">
        <f t="shared" si="34"/>
        <v>66844.402815085865</v>
      </c>
      <c r="AN45" s="849">
        <f t="shared" si="34"/>
        <v>4676741.1823988482</v>
      </c>
      <c r="AO45" s="278">
        <f t="shared" si="34"/>
        <v>1750188.591308808</v>
      </c>
      <c r="AP45" s="278">
        <f t="shared" si="34"/>
        <v>692552.61070523434</v>
      </c>
      <c r="AQ45" s="278">
        <f t="shared" si="34"/>
        <v>316252.50644669397</v>
      </c>
      <c r="AR45" s="278">
        <f t="shared" si="34"/>
        <v>881135.84770955227</v>
      </c>
      <c r="AS45" s="278">
        <f t="shared" si="34"/>
        <v>356315.77891682915</v>
      </c>
      <c r="AT45" s="278">
        <f t="shared" si="34"/>
        <v>148943.05000000002</v>
      </c>
      <c r="AU45" s="278">
        <f t="shared" si="34"/>
        <v>18887.367229227351</v>
      </c>
      <c r="AV45" s="275">
        <f t="shared" si="34"/>
        <v>196263.62531670756</v>
      </c>
      <c r="AW45" s="278">
        <f>SUM(AW41:AW44)</f>
        <v>1244.8529091173802</v>
      </c>
      <c r="AX45" s="278">
        <f t="shared" si="34"/>
        <v>169320.46600536889</v>
      </c>
      <c r="AY45" s="284">
        <f t="shared" si="34"/>
        <v>145636.48585130952</v>
      </c>
      <c r="AZ45" s="305">
        <f t="shared" si="34"/>
        <v>-161276.78763152752</v>
      </c>
      <c r="BA45" s="297">
        <f t="shared" si="34"/>
        <v>9198826.1610688064</v>
      </c>
      <c r="BB45" s="275">
        <f t="shared" si="34"/>
        <v>3233697.5792049095</v>
      </c>
      <c r="BC45" s="275">
        <f t="shared" si="34"/>
        <v>1241906.0416162719</v>
      </c>
      <c r="BD45" s="275">
        <f t="shared" si="34"/>
        <v>640902.57375212561</v>
      </c>
      <c r="BE45" s="275">
        <f t="shared" si="34"/>
        <v>1802104.2126048661</v>
      </c>
      <c r="BF45" s="275">
        <f t="shared" si="34"/>
        <v>624388.48785124021</v>
      </c>
      <c r="BG45" s="275">
        <f t="shared" si="34"/>
        <v>393229.71086750459</v>
      </c>
      <c r="BH45" s="275">
        <f t="shared" si="34"/>
        <v>27847.07195788802</v>
      </c>
      <c r="BI45" s="275">
        <f t="shared" si="34"/>
        <v>412503.78708938486</v>
      </c>
      <c r="BJ45" s="275">
        <f>SUM(BJ41:BJ44)</f>
        <v>5373.9111493097962</v>
      </c>
      <c r="BK45" s="275">
        <f t="shared" si="34"/>
        <v>609951.62797474407</v>
      </c>
      <c r="BL45" s="299">
        <f t="shared" si="34"/>
        <v>368197.944632089</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305999.47653716558</v>
      </c>
      <c r="E51" s="251">
        <v>139310.83091654637</v>
      </c>
      <c r="F51" s="251">
        <v>14517.462092568316</v>
      </c>
      <c r="G51" s="251">
        <v>28100.536715887607</v>
      </c>
      <c r="H51" s="251">
        <v>18566.753675554955</v>
      </c>
      <c r="I51" s="251">
        <v>12380.830624643011</v>
      </c>
      <c r="J51" s="251">
        <v>237.52448758555323</v>
      </c>
      <c r="K51" s="251">
        <v>1147.8600972539498</v>
      </c>
      <c r="L51" s="251">
        <v>5679.4662888215935</v>
      </c>
      <c r="M51" s="251">
        <v>1720.4557976509507</v>
      </c>
      <c r="N51" s="251">
        <v>69724.749705597918</v>
      </c>
      <c r="O51" s="252">
        <v>14613.006135055315</v>
      </c>
      <c r="P51" s="273">
        <f>SUM(Q51:AA51)</f>
        <v>205019.54994295776</v>
      </c>
      <c r="Q51" s="251">
        <v>75940.42686889827</v>
      </c>
      <c r="R51" s="251">
        <v>8527.2828029184893</v>
      </c>
      <c r="S51" s="251">
        <v>14420.332065189614</v>
      </c>
      <c r="T51" s="251">
        <v>17289.743303211621</v>
      </c>
      <c r="U51" s="251">
        <v>10610.399798203938</v>
      </c>
      <c r="V51" s="251">
        <v>1405.5244875855533</v>
      </c>
      <c r="W51" s="251">
        <v>481.21833062179644</v>
      </c>
      <c r="X51" s="251">
        <v>4795.3325106795701</v>
      </c>
      <c r="Y51" s="251">
        <v>309.2319761526569</v>
      </c>
      <c r="Z51" s="251">
        <v>58001.38304050616</v>
      </c>
      <c r="AA51" s="252">
        <v>13238.67475899009</v>
      </c>
      <c r="AB51" s="273">
        <f>SUM(AC51:AM51)</f>
        <v>275941.52090310352</v>
      </c>
      <c r="AC51" s="251">
        <v>134074.9609922721</v>
      </c>
      <c r="AD51" s="251">
        <v>13692.901520869467</v>
      </c>
      <c r="AE51" s="251">
        <v>21890.147787663816</v>
      </c>
      <c r="AF51" s="251">
        <v>14410.71867089652</v>
      </c>
      <c r="AG51" s="251">
        <v>13622.670161241422</v>
      </c>
      <c r="AH51" s="251">
        <v>921.52448758555329</v>
      </c>
      <c r="AI51" s="251">
        <v>691.89550298732479</v>
      </c>
      <c r="AJ51" s="251">
        <v>5974.4413868351639</v>
      </c>
      <c r="AK51" s="251">
        <v>661.69651031547846</v>
      </c>
      <c r="AL51" s="251">
        <v>52937.772709029756</v>
      </c>
      <c r="AM51" s="252">
        <v>17062.791173406957</v>
      </c>
      <c r="AN51" s="276">
        <f>SUM(AO51:AY51)</f>
        <v>1132809.4294144902</v>
      </c>
      <c r="AO51" s="251">
        <v>788420.58370495623</v>
      </c>
      <c r="AP51" s="251">
        <v>69847.943745323661</v>
      </c>
      <c r="AQ51" s="251">
        <v>68077.525778219031</v>
      </c>
      <c r="AR51" s="251">
        <v>38552.716866345429</v>
      </c>
      <c r="AS51" s="251">
        <v>47402.844189019728</v>
      </c>
      <c r="AT51" s="251">
        <v>788</v>
      </c>
      <c r="AU51" s="251">
        <v>3487.9095221174198</v>
      </c>
      <c r="AV51" s="249">
        <v>14249.847642696292</v>
      </c>
      <c r="AW51" s="251">
        <v>3781.0790848111751</v>
      </c>
      <c r="AX51" s="251">
        <v>70561.929150112745</v>
      </c>
      <c r="AY51" s="252">
        <v>27639.049730888666</v>
      </c>
      <c r="AZ51" s="854">
        <v>2162.7599999999998</v>
      </c>
      <c r="BA51" s="294">
        <f>SUM(BB51:BL51)+AZ51</f>
        <v>1921932.7367977174</v>
      </c>
      <c r="BB51" s="274">
        <f t="shared" ref="BB51:BL54" si="37">E51+Q51+AC51+AO51</f>
        <v>1137746.802482673</v>
      </c>
      <c r="BC51" s="274">
        <f t="shared" si="37"/>
        <v>106585.59016167992</v>
      </c>
      <c r="BD51" s="274">
        <f t="shared" si="37"/>
        <v>132488.54234696008</v>
      </c>
      <c r="BE51" s="274">
        <f t="shared" si="37"/>
        <v>88819.932516008528</v>
      </c>
      <c r="BF51" s="274">
        <f t="shared" si="37"/>
        <v>84016.744773108105</v>
      </c>
      <c r="BG51" s="274">
        <f t="shared" si="37"/>
        <v>3352.5734627566599</v>
      </c>
      <c r="BH51" s="274">
        <f t="shared" si="37"/>
        <v>5808.8834529804908</v>
      </c>
      <c r="BI51" s="274">
        <f t="shared" si="37"/>
        <v>30699.087829032618</v>
      </c>
      <c r="BJ51" s="274">
        <f t="shared" si="37"/>
        <v>6472.4633689302609</v>
      </c>
      <c r="BK51" s="274">
        <f t="shared" si="37"/>
        <v>251225.83460524655</v>
      </c>
      <c r="BL51" s="298">
        <f t="shared" si="37"/>
        <v>72553.521798341026</v>
      </c>
    </row>
    <row r="52" spans="1:64" s="255" customFormat="1" ht="16.5" customHeight="1" x14ac:dyDescent="0.25">
      <c r="A52" s="1505"/>
      <c r="B52" s="126">
        <v>7.2</v>
      </c>
      <c r="C52" s="131" t="s">
        <v>21</v>
      </c>
      <c r="D52" s="274">
        <f>SUM(E52:O52)</f>
        <v>138198.5955</v>
      </c>
      <c r="E52" s="253">
        <v>103423.83749999999</v>
      </c>
      <c r="F52" s="253">
        <v>3132.2294999999999</v>
      </c>
      <c r="G52" s="253">
        <v>7232.085</v>
      </c>
      <c r="H52" s="253">
        <v>2685.15</v>
      </c>
      <c r="I52" s="253">
        <v>5264.0685000000003</v>
      </c>
      <c r="J52" s="253">
        <v>919.34999999999991</v>
      </c>
      <c r="K52" s="253">
        <v>331.9785</v>
      </c>
      <c r="L52" s="253">
        <v>992.25</v>
      </c>
      <c r="M52" s="253">
        <v>20.25</v>
      </c>
      <c r="N52" s="253">
        <v>13087.696499999998</v>
      </c>
      <c r="O52" s="254">
        <v>1109.7</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138198.5955</v>
      </c>
      <c r="BB52" s="274">
        <f t="shared" si="37"/>
        <v>103423.83749999999</v>
      </c>
      <c r="BC52" s="274">
        <f t="shared" si="37"/>
        <v>3132.2294999999999</v>
      </c>
      <c r="BD52" s="274">
        <f t="shared" si="37"/>
        <v>7232.085</v>
      </c>
      <c r="BE52" s="274">
        <f t="shared" si="37"/>
        <v>2685.15</v>
      </c>
      <c r="BF52" s="274">
        <f t="shared" si="37"/>
        <v>5264.0685000000003</v>
      </c>
      <c r="BG52" s="274">
        <f t="shared" si="37"/>
        <v>919.34999999999991</v>
      </c>
      <c r="BH52" s="274">
        <f t="shared" si="37"/>
        <v>331.9785</v>
      </c>
      <c r="BI52" s="274">
        <f t="shared" si="37"/>
        <v>992.25</v>
      </c>
      <c r="BJ52" s="274">
        <f t="shared" si="37"/>
        <v>20.25</v>
      </c>
      <c r="BK52" s="274">
        <f t="shared" si="37"/>
        <v>13087.696499999998</v>
      </c>
      <c r="BL52" s="300">
        <f t="shared" si="37"/>
        <v>1109.7</v>
      </c>
    </row>
    <row r="53" spans="1:64" ht="16.5" customHeight="1" x14ac:dyDescent="0.25">
      <c r="A53" s="1505"/>
      <c r="B53" s="126">
        <v>7.3</v>
      </c>
      <c r="C53" s="131" t="s">
        <v>158</v>
      </c>
      <c r="D53" s="274">
        <f>SUM(E53:O53)</f>
        <v>-2005.1769490323265</v>
      </c>
      <c r="E53" s="253">
        <v>-1667.034942449638</v>
      </c>
      <c r="F53" s="253">
        <v>-133.37352527126828</v>
      </c>
      <c r="G53" s="253">
        <v>-9.0578088623234123</v>
      </c>
      <c r="H53" s="253">
        <v>-4.1948032398191515</v>
      </c>
      <c r="I53" s="253">
        <v>-98.308272187360558</v>
      </c>
      <c r="J53" s="253">
        <v>5.6358890314465047</v>
      </c>
      <c r="K53" s="253">
        <v>-6.3094954038315505</v>
      </c>
      <c r="L53" s="253">
        <v>-1.0107855577008582</v>
      </c>
      <c r="M53" s="253">
        <v>-0.99755756208154445</v>
      </c>
      <c r="N53" s="253">
        <v>-87.535720647965263</v>
      </c>
      <c r="O53" s="254">
        <v>-2.9899268817846263</v>
      </c>
      <c r="P53" s="274">
        <f>SUM(Q53:AA53)</f>
        <v>132929.42429577309</v>
      </c>
      <c r="Q53" s="253">
        <v>102070.04380261461</v>
      </c>
      <c r="R53" s="253">
        <v>8166.2604783455226</v>
      </c>
      <c r="S53" s="253">
        <v>5483.2966390338106</v>
      </c>
      <c r="T53" s="253">
        <v>2539.3945551207453</v>
      </c>
      <c r="U53" s="253">
        <v>5952.861220480765</v>
      </c>
      <c r="V53" s="253">
        <v>9.1711903770394851</v>
      </c>
      <c r="W53" s="253">
        <v>382.05890180520811</v>
      </c>
      <c r="X53" s="253">
        <v>611.89600438348646</v>
      </c>
      <c r="Y53" s="253">
        <v>603.88821519042449</v>
      </c>
      <c r="Z53" s="253">
        <v>5300.5508616710867</v>
      </c>
      <c r="AA53" s="254">
        <v>1810.0024267503802</v>
      </c>
      <c r="AB53" s="274">
        <f>SUM(AC53:AM53)</f>
        <v>81875.115011007394</v>
      </c>
      <c r="AC53" s="253">
        <v>62785.330065874041</v>
      </c>
      <c r="AD53" s="253">
        <v>5023.23052323107</v>
      </c>
      <c r="AE53" s="253">
        <v>3425.0883728200893</v>
      </c>
      <c r="AF53" s="253">
        <v>1586.2083227142871</v>
      </c>
      <c r="AG53" s="253">
        <v>3661.0204500302302</v>
      </c>
      <c r="AH53" s="253">
        <v>9.3935102010902902</v>
      </c>
      <c r="AI53" s="253">
        <v>234.96691772565711</v>
      </c>
      <c r="AJ53" s="253">
        <v>382.21493892372052</v>
      </c>
      <c r="AK53" s="253">
        <v>377.21295061947581</v>
      </c>
      <c r="AL53" s="253">
        <v>3259.8483959678115</v>
      </c>
      <c r="AM53" s="254">
        <v>1130.6005628999212</v>
      </c>
      <c r="AN53" s="289">
        <f>SUM(AO53:AY53)</f>
        <v>563673.25022866542</v>
      </c>
      <c r="AO53" s="253">
        <v>432181.5601040406</v>
      </c>
      <c r="AP53" s="253">
        <v>34577.306546202642</v>
      </c>
      <c r="AQ53" s="253">
        <v>22777.786472056192</v>
      </c>
      <c r="AR53" s="253">
        <v>10548.724745819065</v>
      </c>
      <c r="AS53" s="253">
        <v>26101.822660470116</v>
      </c>
      <c r="AT53" s="253">
        <v>0</v>
      </c>
      <c r="AU53" s="253">
        <v>1675.2336954309367</v>
      </c>
      <c r="AV53" s="253">
        <v>2541.8352222153917</v>
      </c>
      <c r="AW53" s="253">
        <v>2508.5706143781349</v>
      </c>
      <c r="AX53" s="253">
        <v>23241.603234111182</v>
      </c>
      <c r="AY53" s="254">
        <v>7518.8069339411632</v>
      </c>
      <c r="AZ53" s="524">
        <v>-33553.339592385906</v>
      </c>
      <c r="BA53" s="296">
        <f>SUM(BB53:BL53)+AZ53</f>
        <v>742919.27299402759</v>
      </c>
      <c r="BB53" s="274">
        <f t="shared" si="37"/>
        <v>595369.8990300796</v>
      </c>
      <c r="BC53" s="274">
        <f t="shared" si="37"/>
        <v>47633.42402250797</v>
      </c>
      <c r="BD53" s="274">
        <f t="shared" si="37"/>
        <v>31677.113675047767</v>
      </c>
      <c r="BE53" s="274">
        <f t="shared" si="37"/>
        <v>14670.132820414277</v>
      </c>
      <c r="BF53" s="274">
        <f t="shared" si="37"/>
        <v>35617.396058793747</v>
      </c>
      <c r="BG53" s="274">
        <f t="shared" si="37"/>
        <v>24.20058960957628</v>
      </c>
      <c r="BH53" s="274">
        <f t="shared" si="37"/>
        <v>2285.9500195579703</v>
      </c>
      <c r="BI53" s="274">
        <f t="shared" si="37"/>
        <v>3534.9353799648979</v>
      </c>
      <c r="BJ53" s="274">
        <f t="shared" si="37"/>
        <v>3488.6742226259539</v>
      </c>
      <c r="BK53" s="274">
        <f t="shared" si="37"/>
        <v>31714.466771102114</v>
      </c>
      <c r="BL53" s="300">
        <f t="shared" si="37"/>
        <v>10456.419996709679</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8">
        <f>SUM(D51:D54)</f>
        <v>442192.89508813323</v>
      </c>
      <c r="E55" s="278">
        <f t="shared" ref="E55:BL55" si="38">SUM(E51:E54)</f>
        <v>241067.63347409671</v>
      </c>
      <c r="F55" s="278">
        <f t="shared" si="38"/>
        <v>17516.318067297048</v>
      </c>
      <c r="G55" s="278">
        <f t="shared" si="38"/>
        <v>35323.563907025287</v>
      </c>
      <c r="H55" s="278">
        <f t="shared" si="38"/>
        <v>21247.708872315139</v>
      </c>
      <c r="I55" s="278">
        <f t="shared" si="38"/>
        <v>17546.590852455651</v>
      </c>
      <c r="J55" s="278">
        <f t="shared" si="38"/>
        <v>1162.5103766169998</v>
      </c>
      <c r="K55" s="278">
        <f t="shared" si="38"/>
        <v>1473.5291018501182</v>
      </c>
      <c r="L55" s="278">
        <f t="shared" si="38"/>
        <v>6670.7055032638928</v>
      </c>
      <c r="M55" s="275">
        <f t="shared" si="38"/>
        <v>1739.7082400888692</v>
      </c>
      <c r="N55" s="278">
        <f t="shared" si="38"/>
        <v>82724.910484949956</v>
      </c>
      <c r="O55" s="283">
        <f t="shared" si="38"/>
        <v>15719.716208173531</v>
      </c>
      <c r="P55" s="278">
        <f t="shared" si="38"/>
        <v>337948.97423873085</v>
      </c>
      <c r="Q55" s="278">
        <f t="shared" si="38"/>
        <v>178010.47067151289</v>
      </c>
      <c r="R55" s="278">
        <f t="shared" si="38"/>
        <v>16693.543281264014</v>
      </c>
      <c r="S55" s="278">
        <f t="shared" si="38"/>
        <v>19903.628704223425</v>
      </c>
      <c r="T55" s="278">
        <f t="shared" si="38"/>
        <v>19829.137858332368</v>
      </c>
      <c r="U55" s="278">
        <f t="shared" si="38"/>
        <v>16563.261018684701</v>
      </c>
      <c r="V55" s="278">
        <f t="shared" si="38"/>
        <v>1414.6956779625928</v>
      </c>
      <c r="W55" s="278">
        <f t="shared" si="38"/>
        <v>863.27723242700449</v>
      </c>
      <c r="X55" s="278">
        <f t="shared" si="38"/>
        <v>5407.2285150630569</v>
      </c>
      <c r="Y55" s="275">
        <f>SUM(Y51:Y54)</f>
        <v>913.12019134308139</v>
      </c>
      <c r="Z55" s="278">
        <f>SUM(Z51:Z54)</f>
        <v>63301.933902177247</v>
      </c>
      <c r="AA55" s="284">
        <f t="shared" si="38"/>
        <v>15048.677185740469</v>
      </c>
      <c r="AB55" s="278">
        <f t="shared" si="38"/>
        <v>357816.63591411093</v>
      </c>
      <c r="AC55" s="278">
        <f t="shared" si="38"/>
        <v>196860.29105814613</v>
      </c>
      <c r="AD55" s="278">
        <f t="shared" si="38"/>
        <v>18716.132044100537</v>
      </c>
      <c r="AE55" s="278">
        <f t="shared" si="38"/>
        <v>25315.236160483906</v>
      </c>
      <c r="AF55" s="278">
        <f t="shared" si="38"/>
        <v>15996.926993610807</v>
      </c>
      <c r="AG55" s="278">
        <f t="shared" si="38"/>
        <v>17283.690611271653</v>
      </c>
      <c r="AH55" s="278">
        <f t="shared" si="38"/>
        <v>930.91799778664358</v>
      </c>
      <c r="AI55" s="278">
        <f t="shared" si="38"/>
        <v>926.86242071298193</v>
      </c>
      <c r="AJ55" s="278">
        <f t="shared" si="38"/>
        <v>6356.6563257588841</v>
      </c>
      <c r="AK55" s="275">
        <f t="shared" si="38"/>
        <v>1038.9094609349543</v>
      </c>
      <c r="AL55" s="278">
        <f t="shared" si="38"/>
        <v>56197.621104997568</v>
      </c>
      <c r="AM55" s="284">
        <f t="shared" si="38"/>
        <v>18193.391736306879</v>
      </c>
      <c r="AN55" s="849">
        <f t="shared" si="38"/>
        <v>1696482.6796431555</v>
      </c>
      <c r="AO55" s="278">
        <f t="shared" si="38"/>
        <v>1220602.1438089968</v>
      </c>
      <c r="AP55" s="278">
        <f t="shared" si="38"/>
        <v>104425.2502915263</v>
      </c>
      <c r="AQ55" s="278">
        <f t="shared" si="38"/>
        <v>90855.312250275223</v>
      </c>
      <c r="AR55" s="278">
        <f t="shared" si="38"/>
        <v>49101.44161216449</v>
      </c>
      <c r="AS55" s="278">
        <f t="shared" si="38"/>
        <v>73504.666849489848</v>
      </c>
      <c r="AT55" s="278">
        <f t="shared" si="38"/>
        <v>788</v>
      </c>
      <c r="AU55" s="278">
        <f t="shared" si="38"/>
        <v>5163.1432175483569</v>
      </c>
      <c r="AV55" s="275">
        <f t="shared" si="38"/>
        <v>16791.682864911683</v>
      </c>
      <c r="AW55" s="275">
        <f>SUM(AW51:AW54)</f>
        <v>6289.64969918931</v>
      </c>
      <c r="AX55" s="278">
        <f t="shared" si="38"/>
        <v>93803.53238422393</v>
      </c>
      <c r="AY55" s="284">
        <f t="shared" si="38"/>
        <v>35157.856664829829</v>
      </c>
      <c r="AZ55" s="305">
        <f t="shared" si="38"/>
        <v>-31390.579592385908</v>
      </c>
      <c r="BA55" s="297">
        <f t="shared" si="38"/>
        <v>2803050.6052917452</v>
      </c>
      <c r="BB55" s="275">
        <f t="shared" si="38"/>
        <v>1836540.5390127525</v>
      </c>
      <c r="BC55" s="275">
        <f t="shared" si="38"/>
        <v>157351.24368418788</v>
      </c>
      <c r="BD55" s="275">
        <f t="shared" si="38"/>
        <v>171397.74102200783</v>
      </c>
      <c r="BE55" s="275">
        <f t="shared" si="38"/>
        <v>106175.2153364228</v>
      </c>
      <c r="BF55" s="275">
        <f t="shared" si="38"/>
        <v>124898.20933190185</v>
      </c>
      <c r="BG55" s="275">
        <f t="shared" si="38"/>
        <v>4296.1240523662364</v>
      </c>
      <c r="BH55" s="275">
        <f t="shared" si="38"/>
        <v>8426.8119725384604</v>
      </c>
      <c r="BI55" s="275">
        <f t="shared" si="38"/>
        <v>35226.273208997518</v>
      </c>
      <c r="BJ55" s="275">
        <f>SUM(BJ51:BJ54)</f>
        <v>9981.3875915562148</v>
      </c>
      <c r="BK55" s="275">
        <f t="shared" si="38"/>
        <v>296027.99787634867</v>
      </c>
      <c r="BL55" s="299">
        <f t="shared" si="38"/>
        <v>84119.641795050702</v>
      </c>
    </row>
    <row r="56" spans="1:64" ht="14.85" customHeight="1" x14ac:dyDescent="0.25">
      <c r="A56" s="1492" t="s">
        <v>29</v>
      </c>
      <c r="B56" s="124">
        <v>8.1</v>
      </c>
      <c r="C56" s="311" t="s">
        <v>22</v>
      </c>
      <c r="D56" s="273">
        <f t="shared" ref="D56:D62" si="39">SUM(E56:O56)</f>
        <v>7084495.9566777358</v>
      </c>
      <c r="E56" s="251">
        <v>1454939.59959339</v>
      </c>
      <c r="F56" s="251">
        <v>131912.35770942309</v>
      </c>
      <c r="G56" s="251">
        <v>1793156.2019608601</v>
      </c>
      <c r="H56" s="251">
        <v>1247796.8793384572</v>
      </c>
      <c r="I56" s="251">
        <v>9601.8072528934972</v>
      </c>
      <c r="J56" s="251">
        <v>50429.028499305947</v>
      </c>
      <c r="K56" s="251">
        <v>1.307313683490096</v>
      </c>
      <c r="L56" s="251">
        <v>1419862.9222694405</v>
      </c>
      <c r="M56" s="251">
        <v>10883.069705291857</v>
      </c>
      <c r="N56" s="251">
        <v>20023.300185335287</v>
      </c>
      <c r="O56" s="252">
        <v>945889.48284965532</v>
      </c>
      <c r="P56" s="276">
        <f t="shared" ref="P56:P62" si="40">SUM(Q56:AA56)</f>
        <v>7611246.2000583131</v>
      </c>
      <c r="Q56" s="251">
        <v>1655432.4743466675</v>
      </c>
      <c r="R56" s="251">
        <v>184313.61482426015</v>
      </c>
      <c r="S56" s="251">
        <v>1936802.664040033</v>
      </c>
      <c r="T56" s="251">
        <v>1223962.7916204601</v>
      </c>
      <c r="U56" s="251">
        <v>2823.8598365651137</v>
      </c>
      <c r="V56" s="251">
        <v>75136.807330096126</v>
      </c>
      <c r="W56" s="251">
        <v>0</v>
      </c>
      <c r="X56" s="251">
        <v>1479916.5943216765</v>
      </c>
      <c r="Y56" s="251">
        <v>18666.96666391196</v>
      </c>
      <c r="Z56" s="251">
        <v>15179.327343478708</v>
      </c>
      <c r="AA56" s="252">
        <v>1019011.0997311631</v>
      </c>
      <c r="AB56" s="273">
        <f t="shared" ref="AB56:AB62" si="41">SUM(AC56:AM56)</f>
        <v>7776776.0468159327</v>
      </c>
      <c r="AC56" s="251">
        <v>1811093.5441643556</v>
      </c>
      <c r="AD56" s="251">
        <v>198921.62192790621</v>
      </c>
      <c r="AE56" s="251">
        <v>2318449.9025587942</v>
      </c>
      <c r="AF56" s="251">
        <v>976865.71949224512</v>
      </c>
      <c r="AG56" s="251">
        <v>7249.426709420366</v>
      </c>
      <c r="AH56" s="251">
        <v>85748.272533755837</v>
      </c>
      <c r="AI56" s="251">
        <v>2.3162987520737475</v>
      </c>
      <c r="AJ56" s="251">
        <v>1426880.0576539477</v>
      </c>
      <c r="AK56" s="251">
        <v>19165.445812782211</v>
      </c>
      <c r="AL56" s="251">
        <v>7225.2954941254548</v>
      </c>
      <c r="AM56" s="252">
        <v>925174.44416984823</v>
      </c>
      <c r="AN56" s="276">
        <f t="shared" ref="AN56:AN62" si="42">SUM(AO56:AY56)</f>
        <v>16127141.848069679</v>
      </c>
      <c r="AO56" s="251">
        <v>6250027.204182704</v>
      </c>
      <c r="AP56" s="251">
        <v>644577.00775114726</v>
      </c>
      <c r="AQ56" s="251">
        <v>3913352.9750840641</v>
      </c>
      <c r="AR56" s="251">
        <v>1738917.274491352</v>
      </c>
      <c r="AS56" s="251">
        <v>44228.232692940503</v>
      </c>
      <c r="AT56" s="251">
        <v>153768.39988039678</v>
      </c>
      <c r="AU56" s="251">
        <v>3547.4152887466798</v>
      </c>
      <c r="AV56" s="249">
        <v>2184763.4616844403</v>
      </c>
      <c r="AW56" s="251">
        <v>22320.491389404895</v>
      </c>
      <c r="AX56" s="251">
        <v>10308.871251243005</v>
      </c>
      <c r="AY56" s="252">
        <v>1161330.5143732401</v>
      </c>
      <c r="AZ56" s="854">
        <v>-2594.7749720717743</v>
      </c>
      <c r="BA56" s="294">
        <f t="shared" ref="BA56:BA62" si="43">SUM(BB56:BL56)+AZ56</f>
        <v>38597065.276649579</v>
      </c>
      <c r="BB56" s="273">
        <f t="shared" ref="BB56:BL62" si="44">E56+Q56+AC56+AO56</f>
        <v>11171492.822287116</v>
      </c>
      <c r="BC56" s="273">
        <f t="shared" si="44"/>
        <v>1159724.6022127368</v>
      </c>
      <c r="BD56" s="273">
        <f t="shared" si="44"/>
        <v>9961761.7436437514</v>
      </c>
      <c r="BE56" s="273">
        <f t="shared" si="44"/>
        <v>5187542.6649425142</v>
      </c>
      <c r="BF56" s="273">
        <f t="shared" si="44"/>
        <v>63903.326491819476</v>
      </c>
      <c r="BG56" s="273">
        <f t="shared" si="44"/>
        <v>365082.50824355468</v>
      </c>
      <c r="BH56" s="273">
        <f t="shared" si="44"/>
        <v>3551.0389011822435</v>
      </c>
      <c r="BI56" s="273">
        <f t="shared" si="44"/>
        <v>6511423.0359295048</v>
      </c>
      <c r="BJ56" s="273">
        <f t="shared" si="44"/>
        <v>71035.973571390918</v>
      </c>
      <c r="BK56" s="273">
        <f t="shared" si="44"/>
        <v>52736.794274182459</v>
      </c>
      <c r="BL56" s="298">
        <f t="shared" si="44"/>
        <v>4051405.5411239066</v>
      </c>
    </row>
    <row r="57" spans="1:64" ht="14.85" customHeight="1" x14ac:dyDescent="0.25">
      <c r="A57" s="1493"/>
      <c r="B57" s="126" t="s">
        <v>115</v>
      </c>
      <c r="C57" s="131" t="s">
        <v>446</v>
      </c>
      <c r="D57" s="274">
        <f t="shared" si="39"/>
        <v>26294.400000000001</v>
      </c>
      <c r="E57" s="253">
        <v>0</v>
      </c>
      <c r="F57" s="253">
        <v>0</v>
      </c>
      <c r="G57" s="253">
        <v>26294.400000000001</v>
      </c>
      <c r="H57" s="253">
        <v>0</v>
      </c>
      <c r="I57" s="253">
        <v>0</v>
      </c>
      <c r="J57" s="253">
        <v>0</v>
      </c>
      <c r="K57" s="253">
        <v>0</v>
      </c>
      <c r="L57" s="253">
        <v>0</v>
      </c>
      <c r="M57" s="253">
        <v>0</v>
      </c>
      <c r="N57" s="253">
        <v>0</v>
      </c>
      <c r="O57" s="254">
        <v>0</v>
      </c>
      <c r="P57" s="274">
        <f t="shared" si="40"/>
        <v>128999.4</v>
      </c>
      <c r="Q57" s="253">
        <v>94689</v>
      </c>
      <c r="R57" s="253">
        <v>0</v>
      </c>
      <c r="S57" s="253">
        <v>0</v>
      </c>
      <c r="T57" s="253">
        <v>8016</v>
      </c>
      <c r="U57" s="253">
        <v>0</v>
      </c>
      <c r="V57" s="253">
        <v>0</v>
      </c>
      <c r="W57" s="253">
        <v>0</v>
      </c>
      <c r="X57" s="253">
        <v>0</v>
      </c>
      <c r="Y57" s="253">
        <v>0</v>
      </c>
      <c r="Z57" s="253">
        <v>0</v>
      </c>
      <c r="AA57" s="254">
        <v>26294.400000000001</v>
      </c>
      <c r="AB57" s="274">
        <f t="shared" si="41"/>
        <v>111182.87999999999</v>
      </c>
      <c r="AC57" s="253">
        <v>49939.68</v>
      </c>
      <c r="AD57" s="253">
        <v>0</v>
      </c>
      <c r="AE57" s="253">
        <v>24048</v>
      </c>
      <c r="AF57" s="253">
        <v>8016</v>
      </c>
      <c r="AG57" s="253">
        <v>0</v>
      </c>
      <c r="AH57" s="253">
        <v>0</v>
      </c>
      <c r="AI57" s="253">
        <v>0</v>
      </c>
      <c r="AJ57" s="253">
        <v>16032</v>
      </c>
      <c r="AK57" s="253">
        <v>0</v>
      </c>
      <c r="AL57" s="253">
        <v>0</v>
      </c>
      <c r="AM57" s="254">
        <v>13147.2</v>
      </c>
      <c r="AN57" s="289">
        <f t="shared" si="42"/>
        <v>102934.91</v>
      </c>
      <c r="AO57" s="253">
        <v>71531.839999999997</v>
      </c>
      <c r="AP57" s="253">
        <v>0</v>
      </c>
      <c r="AQ57" s="253">
        <v>8275.4699999999993</v>
      </c>
      <c r="AR57" s="253">
        <v>0</v>
      </c>
      <c r="AS57" s="253">
        <v>0</v>
      </c>
      <c r="AT57" s="253">
        <v>0</v>
      </c>
      <c r="AU57" s="253">
        <v>0</v>
      </c>
      <c r="AV57" s="253">
        <v>23127.599999999999</v>
      </c>
      <c r="AW57" s="253">
        <v>0</v>
      </c>
      <c r="AX57" s="253">
        <v>0</v>
      </c>
      <c r="AY57" s="254">
        <v>0</v>
      </c>
      <c r="AZ57" s="524">
        <v>0</v>
      </c>
      <c r="BA57" s="296">
        <f t="shared" si="43"/>
        <v>369411.58999999997</v>
      </c>
      <c r="BB57" s="274">
        <f t="shared" si="44"/>
        <v>216160.52</v>
      </c>
      <c r="BC57" s="274">
        <f t="shared" si="44"/>
        <v>0</v>
      </c>
      <c r="BD57" s="274">
        <f t="shared" si="44"/>
        <v>58617.87</v>
      </c>
      <c r="BE57" s="274">
        <f t="shared" si="44"/>
        <v>16032</v>
      </c>
      <c r="BF57" s="274">
        <f t="shared" si="44"/>
        <v>0</v>
      </c>
      <c r="BG57" s="274">
        <f t="shared" si="44"/>
        <v>0</v>
      </c>
      <c r="BH57" s="274">
        <f t="shared" si="44"/>
        <v>0</v>
      </c>
      <c r="BI57" s="274">
        <f t="shared" si="44"/>
        <v>39159.599999999999</v>
      </c>
      <c r="BJ57" s="274">
        <f t="shared" si="44"/>
        <v>0</v>
      </c>
      <c r="BK57" s="274">
        <f t="shared" si="44"/>
        <v>0</v>
      </c>
      <c r="BL57" s="300">
        <f t="shared" si="44"/>
        <v>39441.600000000006</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-21079.882713376999</v>
      </c>
      <c r="E59" s="253">
        <v>-5360.8998655944415</v>
      </c>
      <c r="F59" s="253">
        <v>-486.04694030757264</v>
      </c>
      <c r="G59" s="253">
        <v>-4816.2651766564741</v>
      </c>
      <c r="H59" s="253">
        <v>-3351.4763805443467</v>
      </c>
      <c r="I59" s="253">
        <v>-220.95366885358936</v>
      </c>
      <c r="J59" s="253">
        <v>0</v>
      </c>
      <c r="K59" s="253">
        <v>-3.0083477735151402E-2</v>
      </c>
      <c r="L59" s="253">
        <v>-3813.6311497425636</v>
      </c>
      <c r="M59" s="253">
        <v>-29.231000388814032</v>
      </c>
      <c r="N59" s="253">
        <v>-460.76967824711869</v>
      </c>
      <c r="O59" s="254">
        <v>-2540.5787695643444</v>
      </c>
      <c r="P59" s="274">
        <f t="shared" si="40"/>
        <v>-19886.603653051909</v>
      </c>
      <c r="Q59" s="253">
        <v>-5077.1632144407686</v>
      </c>
      <c r="R59" s="253">
        <v>-565.28449188219349</v>
      </c>
      <c r="S59" s="253">
        <v>-4589.9160020047166</v>
      </c>
      <c r="T59" s="253">
        <v>-2900.5982423622863</v>
      </c>
      <c r="U59" s="253">
        <v>-123.49698176853154</v>
      </c>
      <c r="V59" s="253">
        <v>0</v>
      </c>
      <c r="W59" s="253">
        <v>0</v>
      </c>
      <c r="X59" s="253">
        <v>-3507.1682748206827</v>
      </c>
      <c r="Y59" s="253">
        <v>-44.237758750732041</v>
      </c>
      <c r="Z59" s="253">
        <v>-663.84354064697118</v>
      </c>
      <c r="AA59" s="254">
        <v>-2414.8951463750232</v>
      </c>
      <c r="AB59" s="274">
        <f t="shared" si="41"/>
        <v>-28805.813449042718</v>
      </c>
      <c r="AC59" s="253">
        <v>-7225.7725544647319</v>
      </c>
      <c r="AD59" s="253">
        <v>-793.64337686901661</v>
      </c>
      <c r="AE59" s="253">
        <v>-8089.4042920840511</v>
      </c>
      <c r="AF59" s="253">
        <v>-3408.4246268719826</v>
      </c>
      <c r="AG59" s="253">
        <v>-508.28578951470166</v>
      </c>
      <c r="AH59" s="253">
        <v>0</v>
      </c>
      <c r="AI59" s="253">
        <v>-0.16240480622002984</v>
      </c>
      <c r="AJ59" s="253">
        <v>-4978.5892073560863</v>
      </c>
      <c r="AK59" s="253">
        <v>-66.870989727453505</v>
      </c>
      <c r="AL59" s="253">
        <v>-506.5938551990979</v>
      </c>
      <c r="AM59" s="254">
        <v>-3228.0663521493771</v>
      </c>
      <c r="AN59" s="289">
        <f t="shared" si="42"/>
        <v>65537.618512260058</v>
      </c>
      <c r="AO59" s="253">
        <v>99993.51035510315</v>
      </c>
      <c r="AP59" s="253">
        <v>10312.51794489655</v>
      </c>
      <c r="AQ59" s="253">
        <v>-19054.425529971919</v>
      </c>
      <c r="AR59" s="253">
        <v>-8466.9259125201806</v>
      </c>
      <c r="AS59" s="253">
        <v>-644.16939100228274</v>
      </c>
      <c r="AT59" s="253">
        <v>0</v>
      </c>
      <c r="AU59" s="253">
        <v>-51.666915159123654</v>
      </c>
      <c r="AV59" s="253">
        <v>-10637.786304051851</v>
      </c>
      <c r="AW59" s="253">
        <v>-108.68024011114377</v>
      </c>
      <c r="AX59" s="253">
        <v>-150.14525590334287</v>
      </c>
      <c r="AY59" s="254">
        <v>-5654.6102390197839</v>
      </c>
      <c r="AZ59" s="524">
        <v>0</v>
      </c>
      <c r="BA59" s="296">
        <f t="shared" si="43"/>
        <v>-4234.6813032115406</v>
      </c>
      <c r="BB59" s="274">
        <f t="shared" si="44"/>
        <v>82329.674720603216</v>
      </c>
      <c r="BC59" s="274">
        <f t="shared" si="44"/>
        <v>8467.5431358377682</v>
      </c>
      <c r="BD59" s="274">
        <f t="shared" si="44"/>
        <v>-36550.011000717161</v>
      </c>
      <c r="BE59" s="274">
        <f t="shared" si="44"/>
        <v>-18127.425162298794</v>
      </c>
      <c r="BF59" s="274">
        <f t="shared" si="44"/>
        <v>-1496.9058311391054</v>
      </c>
      <c r="BG59" s="274">
        <f t="shared" si="44"/>
        <v>0</v>
      </c>
      <c r="BH59" s="274">
        <f t="shared" si="44"/>
        <v>-51.859403443078833</v>
      </c>
      <c r="BI59" s="274">
        <f t="shared" si="44"/>
        <v>-22937.174935971183</v>
      </c>
      <c r="BJ59" s="274">
        <f t="shared" si="44"/>
        <v>-249.01998897814335</v>
      </c>
      <c r="BK59" s="274">
        <f t="shared" si="44"/>
        <v>-1781.3523299965304</v>
      </c>
      <c r="BL59" s="300">
        <f t="shared" si="44"/>
        <v>-13838.150507108528</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4">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7089710.4739643596</v>
      </c>
      <c r="E63" s="275">
        <f t="shared" ref="E63:BL63" si="45">SUM(E56:E62)</f>
        <v>1449578.6997277956</v>
      </c>
      <c r="F63" s="275">
        <f t="shared" si="45"/>
        <v>131426.31076911552</v>
      </c>
      <c r="G63" s="275">
        <f t="shared" si="45"/>
        <v>1814634.3367842035</v>
      </c>
      <c r="H63" s="275">
        <f t="shared" si="45"/>
        <v>1244445.402957913</v>
      </c>
      <c r="I63" s="275">
        <f t="shared" si="45"/>
        <v>9380.8535840399072</v>
      </c>
      <c r="J63" s="275">
        <f t="shared" si="45"/>
        <v>50429.028499305947</v>
      </c>
      <c r="K63" s="275">
        <f t="shared" si="45"/>
        <v>1.2772302057549447</v>
      </c>
      <c r="L63" s="275">
        <f t="shared" si="45"/>
        <v>1416049.291119698</v>
      </c>
      <c r="M63" s="275">
        <f>SUM(M56:M62)</f>
        <v>10853.838704903043</v>
      </c>
      <c r="N63" s="275">
        <f t="shared" si="45"/>
        <v>19562.53050708817</v>
      </c>
      <c r="O63" s="283">
        <f t="shared" si="45"/>
        <v>943348.90408009093</v>
      </c>
      <c r="P63" s="275">
        <f t="shared" si="45"/>
        <v>7720358.9964052616</v>
      </c>
      <c r="Q63" s="275">
        <f t="shared" si="45"/>
        <v>1745044.3111322268</v>
      </c>
      <c r="R63" s="275">
        <f t="shared" si="45"/>
        <v>183748.33033237795</v>
      </c>
      <c r="S63" s="275">
        <f t="shared" si="45"/>
        <v>1932212.7480380284</v>
      </c>
      <c r="T63" s="275">
        <f t="shared" si="45"/>
        <v>1229078.1933780978</v>
      </c>
      <c r="U63" s="275">
        <f t="shared" si="45"/>
        <v>2700.3628547965823</v>
      </c>
      <c r="V63" s="275">
        <f t="shared" si="45"/>
        <v>75136.807330096126</v>
      </c>
      <c r="W63" s="275">
        <f t="shared" si="45"/>
        <v>0</v>
      </c>
      <c r="X63" s="275">
        <f t="shared" si="45"/>
        <v>1476409.4260468557</v>
      </c>
      <c r="Y63" s="275">
        <f>SUM(Y56:Y62)</f>
        <v>18622.728905161228</v>
      </c>
      <c r="Z63" s="275">
        <f t="shared" si="45"/>
        <v>14515.483802831737</v>
      </c>
      <c r="AA63" s="283">
        <f t="shared" si="45"/>
        <v>1042890.6045847881</v>
      </c>
      <c r="AB63" s="275">
        <f t="shared" si="45"/>
        <v>7859153.1133668898</v>
      </c>
      <c r="AC63" s="275">
        <f t="shared" si="45"/>
        <v>1853807.4516098909</v>
      </c>
      <c r="AD63" s="275">
        <f t="shared" si="45"/>
        <v>198127.9785510372</v>
      </c>
      <c r="AE63" s="275">
        <f t="shared" si="45"/>
        <v>2334408.49826671</v>
      </c>
      <c r="AF63" s="275">
        <f t="shared" si="45"/>
        <v>981473.29486537317</v>
      </c>
      <c r="AG63" s="275">
        <f t="shared" si="45"/>
        <v>6741.1409199056643</v>
      </c>
      <c r="AH63" s="275">
        <f t="shared" si="45"/>
        <v>85748.272533755837</v>
      </c>
      <c r="AI63" s="275">
        <f t="shared" si="45"/>
        <v>2.1538939458537176</v>
      </c>
      <c r="AJ63" s="275">
        <f t="shared" si="45"/>
        <v>1437933.4684465916</v>
      </c>
      <c r="AK63" s="275">
        <f>SUM(AK56:AK62)</f>
        <v>19098.574823054758</v>
      </c>
      <c r="AL63" s="275">
        <f t="shared" si="45"/>
        <v>6718.7016389263572</v>
      </c>
      <c r="AM63" s="283">
        <f t="shared" si="45"/>
        <v>935093.57781769882</v>
      </c>
      <c r="AN63" s="277">
        <f t="shared" si="45"/>
        <v>16295614.376581939</v>
      </c>
      <c r="AO63" s="275">
        <f t="shared" si="45"/>
        <v>6421552.5545378067</v>
      </c>
      <c r="AP63" s="275">
        <f t="shared" si="45"/>
        <v>654889.52569604386</v>
      </c>
      <c r="AQ63" s="275">
        <f t="shared" si="45"/>
        <v>3902574.0195540925</v>
      </c>
      <c r="AR63" s="275">
        <f t="shared" si="45"/>
        <v>1730450.3485788319</v>
      </c>
      <c r="AS63" s="275">
        <f t="shared" si="45"/>
        <v>43584.063301938222</v>
      </c>
      <c r="AT63" s="275">
        <f t="shared" si="45"/>
        <v>153768.39988039678</v>
      </c>
      <c r="AU63" s="275">
        <f t="shared" si="45"/>
        <v>3495.7483735875562</v>
      </c>
      <c r="AV63" s="275">
        <f t="shared" si="45"/>
        <v>2197253.2753803884</v>
      </c>
      <c r="AW63" s="275">
        <f>SUM(AW56:AW62)</f>
        <v>22211.81114929375</v>
      </c>
      <c r="AX63" s="275">
        <f t="shared" si="45"/>
        <v>10158.725995339662</v>
      </c>
      <c r="AY63" s="283">
        <f t="shared" si="45"/>
        <v>1155675.9041342202</v>
      </c>
      <c r="AZ63" s="299">
        <f t="shared" si="45"/>
        <v>-2594.7749720717743</v>
      </c>
      <c r="BA63" s="297">
        <f t="shared" si="45"/>
        <v>38962242.185346372</v>
      </c>
      <c r="BB63" s="275">
        <f t="shared" si="45"/>
        <v>11469983.01700772</v>
      </c>
      <c r="BC63" s="275">
        <f t="shared" si="45"/>
        <v>1168192.1453485745</v>
      </c>
      <c r="BD63" s="275">
        <f t="shared" si="45"/>
        <v>9983829.6026430335</v>
      </c>
      <c r="BE63" s="275">
        <f t="shared" si="45"/>
        <v>5185447.2397802155</v>
      </c>
      <c r="BF63" s="275">
        <f t="shared" si="45"/>
        <v>62406.420660680371</v>
      </c>
      <c r="BG63" s="275">
        <f t="shared" si="45"/>
        <v>365082.50824355468</v>
      </c>
      <c r="BH63" s="275">
        <f t="shared" si="45"/>
        <v>3499.1794977391646</v>
      </c>
      <c r="BI63" s="275">
        <f t="shared" si="45"/>
        <v>6527645.460993533</v>
      </c>
      <c r="BJ63" s="275">
        <f>SUM(BJ56:BJ62)</f>
        <v>70786.953582412782</v>
      </c>
      <c r="BK63" s="275">
        <f t="shared" si="45"/>
        <v>50955.441944185928</v>
      </c>
      <c r="BL63" s="299">
        <f t="shared" si="45"/>
        <v>4077008.9906167984</v>
      </c>
    </row>
    <row r="64" spans="1:64" ht="24.75" customHeight="1" x14ac:dyDescent="0.25">
      <c r="A64" s="1492" t="s">
        <v>3</v>
      </c>
      <c r="B64" s="124">
        <v>9.1</v>
      </c>
      <c r="C64" s="131" t="s">
        <v>188</v>
      </c>
      <c r="D64" s="273">
        <f>SUM(E64:M64)</f>
        <v>514608.01214108523</v>
      </c>
      <c r="E64" s="251">
        <v>58782.419189458662</v>
      </c>
      <c r="F64" s="251">
        <v>1442.4078011685233</v>
      </c>
      <c r="G64" s="251">
        <v>46244.973921387704</v>
      </c>
      <c r="H64" s="251">
        <v>49641.138119835494</v>
      </c>
      <c r="I64" s="251">
        <v>101744.59222954103</v>
      </c>
      <c r="J64" s="251">
        <v>16935.477676383613</v>
      </c>
      <c r="K64" s="251">
        <v>1128.0566097653571</v>
      </c>
      <c r="L64" s="251">
        <v>5375.3756651413114</v>
      </c>
      <c r="M64" s="251">
        <v>233313.57092840353</v>
      </c>
      <c r="N64" s="301"/>
      <c r="O64" s="1119"/>
      <c r="P64" s="273">
        <f>SUM(Q64:Y64)</f>
        <v>546160.50763213844</v>
      </c>
      <c r="Q64" s="251">
        <v>66757.948866113133</v>
      </c>
      <c r="R64" s="251">
        <v>1900.3536122908372</v>
      </c>
      <c r="S64" s="251">
        <v>90654.82114331091</v>
      </c>
      <c r="T64" s="251">
        <v>58583.123388963897</v>
      </c>
      <c r="U64" s="251">
        <v>86614.604750883038</v>
      </c>
      <c r="V64" s="251">
        <v>18939.677676383613</v>
      </c>
      <c r="W64" s="251">
        <v>1165.0378221683807</v>
      </c>
      <c r="X64" s="251">
        <v>4998.384153346411</v>
      </c>
      <c r="Y64" s="251">
        <v>216546.55621867813</v>
      </c>
      <c r="Z64" s="301"/>
      <c r="AA64" s="1119"/>
      <c r="AB64" s="273">
        <f>SUM(AC64:AK64)</f>
        <v>852776.90520627913</v>
      </c>
      <c r="AC64" s="251">
        <v>109513.18289726102</v>
      </c>
      <c r="AD64" s="251">
        <v>3145.9601435086984</v>
      </c>
      <c r="AE64" s="251">
        <v>143550.30390847649</v>
      </c>
      <c r="AF64" s="251">
        <v>74246.743558679533</v>
      </c>
      <c r="AG64" s="251">
        <v>87733.868090308228</v>
      </c>
      <c r="AH64" s="251">
        <v>23094.527676383615</v>
      </c>
      <c r="AI64" s="251">
        <v>1182.4817081280687</v>
      </c>
      <c r="AJ64" s="251">
        <v>5689.8345290256002</v>
      </c>
      <c r="AK64" s="251">
        <v>404620.00269450794</v>
      </c>
      <c r="AL64" s="301"/>
      <c r="AM64" s="1119"/>
      <c r="AN64" s="276">
        <f>SUM(AO64:AW64)</f>
        <v>1602394.8813230982</v>
      </c>
      <c r="AO64" s="251">
        <v>232265.69883337789</v>
      </c>
      <c r="AP64" s="251">
        <v>20803.643580284945</v>
      </c>
      <c r="AQ64" s="251">
        <v>289448.77098951855</v>
      </c>
      <c r="AR64" s="251">
        <v>119362.82463750918</v>
      </c>
      <c r="AS64" s="251">
        <v>73956.195851776254</v>
      </c>
      <c r="AT64" s="251">
        <v>16240.840000000002</v>
      </c>
      <c r="AU64" s="251">
        <v>1063.9562296595816</v>
      </c>
      <c r="AV64" s="249">
        <v>5329.0386523149173</v>
      </c>
      <c r="AW64" s="251">
        <v>843923.91254865681</v>
      </c>
      <c r="AX64" s="301"/>
      <c r="AY64" s="1119"/>
      <c r="AZ64" s="854">
        <v>25186.430726758517</v>
      </c>
      <c r="BA64" s="294">
        <f>SUM(BB64:BJ64)+AZ64</f>
        <v>3541126.7370293597</v>
      </c>
      <c r="BB64" s="274">
        <f t="shared" ref="BB64:BJ71" si="46">E64+Q64+AC64+AO64</f>
        <v>467319.24978621071</v>
      </c>
      <c r="BC64" s="274">
        <f t="shared" si="46"/>
        <v>27292.365137253004</v>
      </c>
      <c r="BD64" s="274">
        <f t="shared" si="46"/>
        <v>569898.86996269366</v>
      </c>
      <c r="BE64" s="274">
        <f t="shared" si="46"/>
        <v>301833.82970498811</v>
      </c>
      <c r="BF64" s="274">
        <f t="shared" si="46"/>
        <v>350049.26092250855</v>
      </c>
      <c r="BG64" s="274">
        <f t="shared" si="46"/>
        <v>75210.523029150834</v>
      </c>
      <c r="BH64" s="274">
        <f t="shared" si="46"/>
        <v>4539.532369721388</v>
      </c>
      <c r="BI64" s="274">
        <f t="shared" si="46"/>
        <v>21392.632999828238</v>
      </c>
      <c r="BJ64" s="274">
        <f t="shared" si="46"/>
        <v>1698404.0423902464</v>
      </c>
      <c r="BK64" s="301"/>
      <c r="BL64" s="302"/>
    </row>
    <row r="65" spans="1:64" x14ac:dyDescent="0.25">
      <c r="A65" s="1493"/>
      <c r="B65" s="126" t="s">
        <v>109</v>
      </c>
      <c r="C65" s="131" t="s">
        <v>189</v>
      </c>
      <c r="D65" s="274">
        <f>SUM(E65:M65)</f>
        <v>254563.78884678197</v>
      </c>
      <c r="E65" s="253">
        <v>2931.4477019198894</v>
      </c>
      <c r="F65" s="253">
        <v>234.53468442532392</v>
      </c>
      <c r="G65" s="253">
        <v>125716.58787892542</v>
      </c>
      <c r="H65" s="253">
        <v>43958.159466337398</v>
      </c>
      <c r="I65" s="253">
        <v>81464.852051873284</v>
      </c>
      <c r="J65" s="253">
        <v>48.956340354673074</v>
      </c>
      <c r="K65" s="253">
        <v>11.155382126286277</v>
      </c>
      <c r="L65" s="253">
        <v>99.700050044274676</v>
      </c>
      <c r="M65" s="253">
        <v>98.395290775423589</v>
      </c>
      <c r="N65" s="303"/>
      <c r="O65" s="375"/>
      <c r="P65" s="274">
        <f>SUM(Q65:Y65)</f>
        <v>261716.778420813</v>
      </c>
      <c r="Q65" s="253">
        <v>2939.6531629923074</v>
      </c>
      <c r="R65" s="253">
        <v>235.1911741255916</v>
      </c>
      <c r="S65" s="253">
        <v>99083.421871970218</v>
      </c>
      <c r="T65" s="253">
        <v>78491.212175856635</v>
      </c>
      <c r="U65" s="253">
        <v>80318.274892944115</v>
      </c>
      <c r="V65" s="253">
        <v>48.956340354673074</v>
      </c>
      <c r="W65" s="253">
        <v>11.206909041915535</v>
      </c>
      <c r="X65" s="253">
        <v>490.2447970127663</v>
      </c>
      <c r="Y65" s="253">
        <v>98.617096514796955</v>
      </c>
      <c r="Z65" s="303"/>
      <c r="AA65" s="375"/>
      <c r="AB65" s="274">
        <f>SUM(AC65:AK65)</f>
        <v>280487.68132007244</v>
      </c>
      <c r="AC65" s="253">
        <v>2960.7294896077847</v>
      </c>
      <c r="AD65" s="253">
        <v>236.87741591266786</v>
      </c>
      <c r="AE65" s="253">
        <v>151839.41496033643</v>
      </c>
      <c r="AF65" s="253">
        <v>21936.647908441446</v>
      </c>
      <c r="AG65" s="253">
        <v>101235.06704892547</v>
      </c>
      <c r="AH65" s="253">
        <v>48.956340354673074</v>
      </c>
      <c r="AI65" s="253">
        <v>11.339259691526301</v>
      </c>
      <c r="AJ65" s="253">
        <v>2119.4620760312105</v>
      </c>
      <c r="AK65" s="253">
        <v>99.186820771235688</v>
      </c>
      <c r="AL65" s="303"/>
      <c r="AM65" s="375"/>
      <c r="AN65" s="289">
        <f>SUM(AO65:AW65)</f>
        <v>382569.67660340009</v>
      </c>
      <c r="AO65" s="253">
        <v>805.8178589752589</v>
      </c>
      <c r="AP65" s="253">
        <v>64.47061536703383</v>
      </c>
      <c r="AQ65" s="253">
        <v>193704.07432302838</v>
      </c>
      <c r="AR65" s="253">
        <v>25609.116801349599</v>
      </c>
      <c r="AS65" s="253">
        <v>162337.28306160439</v>
      </c>
      <c r="AT65" s="253">
        <v>0</v>
      </c>
      <c r="AU65" s="253">
        <v>5.0602042305140138</v>
      </c>
      <c r="AV65" s="253">
        <v>22.0712912245593</v>
      </c>
      <c r="AW65" s="253">
        <v>21.782447620288622</v>
      </c>
      <c r="AX65" s="303"/>
      <c r="AY65" s="375"/>
      <c r="AZ65" s="524">
        <v>15965.424747848469</v>
      </c>
      <c r="BA65" s="296">
        <f>SUM(BB65:BJ65)+AZ65</f>
        <v>1195303.3499389156</v>
      </c>
      <c r="BB65" s="274">
        <f t="shared" si="46"/>
        <v>9637.6482134952403</v>
      </c>
      <c r="BC65" s="274">
        <f t="shared" si="46"/>
        <v>771.07388983061719</v>
      </c>
      <c r="BD65" s="274">
        <f t="shared" si="46"/>
        <v>570343.4990342604</v>
      </c>
      <c r="BE65" s="274">
        <f t="shared" si="46"/>
        <v>169995.13635198507</v>
      </c>
      <c r="BF65" s="274">
        <f t="shared" si="46"/>
        <v>425355.47705534729</v>
      </c>
      <c r="BG65" s="274">
        <f t="shared" si="46"/>
        <v>146.86902106401922</v>
      </c>
      <c r="BH65" s="274">
        <f t="shared" si="46"/>
        <v>38.761755090242133</v>
      </c>
      <c r="BI65" s="274">
        <f t="shared" si="46"/>
        <v>2731.4782143128109</v>
      </c>
      <c r="BJ65" s="274">
        <f t="shared" si="46"/>
        <v>317.98165568174488</v>
      </c>
      <c r="BK65" s="303"/>
      <c r="BL65" s="304"/>
    </row>
    <row r="66" spans="1:64" x14ac:dyDescent="0.25">
      <c r="A66" s="1493"/>
      <c r="B66" s="126" t="s">
        <v>1324</v>
      </c>
      <c r="C66" s="131" t="s">
        <v>1325</v>
      </c>
      <c r="D66" s="274">
        <f>SUM(E66:M66)</f>
        <v>133814.80570562271</v>
      </c>
      <c r="E66" s="253">
        <v>3099.7002613286718</v>
      </c>
      <c r="F66" s="253">
        <v>247.99597213611864</v>
      </c>
      <c r="G66" s="253">
        <v>1184.2168177166159</v>
      </c>
      <c r="H66" s="253">
        <v>437.50748993177513</v>
      </c>
      <c r="I66" s="253">
        <v>128572.3581202045</v>
      </c>
      <c r="J66" s="253">
        <v>51.766224890073964</v>
      </c>
      <c r="K66" s="253">
        <v>11.795653345418515</v>
      </c>
      <c r="L66" s="253">
        <v>105.42240646978641</v>
      </c>
      <c r="M66" s="253">
        <v>104.04275959975017</v>
      </c>
      <c r="N66" s="303"/>
      <c r="O66" s="375"/>
      <c r="P66" s="274">
        <f>SUM(Q66:Y66)</f>
        <v>63372.457713129596</v>
      </c>
      <c r="Q66" s="253">
        <v>3108.3766807694274</v>
      </c>
      <c r="R66" s="253">
        <v>248.69014153717828</v>
      </c>
      <c r="S66" s="253">
        <v>11581.966405347726</v>
      </c>
      <c r="T66" s="253">
        <v>438.49373298793097</v>
      </c>
      <c r="U66" s="253">
        <v>36971.347040918845</v>
      </c>
      <c r="V66" s="253">
        <v>51.766224890073964</v>
      </c>
      <c r="W66" s="253">
        <v>10761.88013768561</v>
      </c>
      <c r="X66" s="253">
        <v>105.66005295295925</v>
      </c>
      <c r="Y66" s="253">
        <v>104.27729603983384</v>
      </c>
      <c r="Z66" s="303"/>
      <c r="AA66" s="375"/>
      <c r="AB66" s="274">
        <f>SUM(AC66:AK66)</f>
        <v>202925.53329277743</v>
      </c>
      <c r="AC66" s="253">
        <v>3130.6626983828601</v>
      </c>
      <c r="AD66" s="253">
        <v>250.47316639027065</v>
      </c>
      <c r="AE66" s="253">
        <v>68730.816406859318</v>
      </c>
      <c r="AF66" s="253">
        <v>8257.226970375852</v>
      </c>
      <c r="AG66" s="253">
        <v>106644.36755583306</v>
      </c>
      <c r="AH66" s="253">
        <v>51.766224890073964</v>
      </c>
      <c r="AI66" s="253">
        <v>15649.070084696405</v>
      </c>
      <c r="AJ66" s="253">
        <v>106.27046531786668</v>
      </c>
      <c r="AK66" s="253">
        <v>104.87972003171056</v>
      </c>
      <c r="AL66" s="303"/>
      <c r="AM66" s="375"/>
      <c r="AN66" s="289">
        <f>SUM(AO66:AW66)</f>
        <v>262516.5193837253</v>
      </c>
      <c r="AO66" s="253">
        <v>852.0683573556654</v>
      </c>
      <c r="AP66" s="253">
        <v>68.170952928934852</v>
      </c>
      <c r="AQ66" s="253">
        <v>61039.306297187315</v>
      </c>
      <c r="AR66" s="253">
        <v>23966.184065960068</v>
      </c>
      <c r="AS66" s="253">
        <v>137429.95831610507</v>
      </c>
      <c r="AT66" s="253">
        <v>0</v>
      </c>
      <c r="AU66" s="253">
        <v>39114.460638309334</v>
      </c>
      <c r="AV66" s="253">
        <v>23.338088935313813</v>
      </c>
      <c r="AW66" s="253">
        <v>23.032666943628762</v>
      </c>
      <c r="AX66" s="303"/>
      <c r="AY66" s="375"/>
      <c r="AZ66" s="524">
        <v>112074.61839805363</v>
      </c>
      <c r="BA66" s="296">
        <f>SUM(BB66:BJ66)+AZ66</f>
        <v>774703.93449330865</v>
      </c>
      <c r="BB66" s="274">
        <f t="shared" si="46"/>
        <v>10190.807997836624</v>
      </c>
      <c r="BC66" s="274">
        <f t="shared" si="46"/>
        <v>815.33023299250249</v>
      </c>
      <c r="BD66" s="274">
        <f t="shared" si="46"/>
        <v>142536.30592711098</v>
      </c>
      <c r="BE66" s="274">
        <f t="shared" si="46"/>
        <v>33099.412259255623</v>
      </c>
      <c r="BF66" s="274">
        <f t="shared" si="46"/>
        <v>409618.0310330615</v>
      </c>
      <c r="BG66" s="274">
        <f t="shared" si="46"/>
        <v>155.29867467022189</v>
      </c>
      <c r="BH66" s="274">
        <f t="shared" si="46"/>
        <v>65537.206514036763</v>
      </c>
      <c r="BI66" s="274">
        <f t="shared" si="46"/>
        <v>340.69101367592617</v>
      </c>
      <c r="BJ66" s="274">
        <f t="shared" si="46"/>
        <v>336.23244261492334</v>
      </c>
      <c r="BK66" s="303"/>
      <c r="BL66" s="304"/>
    </row>
    <row r="67" spans="1:64" x14ac:dyDescent="0.25">
      <c r="A67" s="1493"/>
      <c r="B67" s="126" t="s">
        <v>110</v>
      </c>
      <c r="C67" s="131" t="s">
        <v>190</v>
      </c>
      <c r="D67" s="274">
        <f>SUM(E67:M67)</f>
        <v>243130.97668468617</v>
      </c>
      <c r="E67" s="253">
        <v>91001.585645257466</v>
      </c>
      <c r="F67" s="253">
        <v>5545.0192957524478</v>
      </c>
      <c r="G67" s="253">
        <v>92267.154508278647</v>
      </c>
      <c r="H67" s="253">
        <v>20989.76400221213</v>
      </c>
      <c r="I67" s="253">
        <v>7932.5792877345948</v>
      </c>
      <c r="J67" s="253">
        <v>1559.2628804308617</v>
      </c>
      <c r="K67" s="253">
        <v>965.2369847420855</v>
      </c>
      <c r="L67" s="253">
        <v>3567.1522269439483</v>
      </c>
      <c r="M67" s="253">
        <v>19303.221853334049</v>
      </c>
      <c r="N67" s="303"/>
      <c r="O67" s="375"/>
      <c r="P67" s="274">
        <f>SUM(Q67:Y67)</f>
        <v>271012.72247562668</v>
      </c>
      <c r="Q67" s="253">
        <v>92530.791715337851</v>
      </c>
      <c r="R67" s="253">
        <v>10971.633902404201</v>
      </c>
      <c r="S67" s="253">
        <v>107069.63037251921</v>
      </c>
      <c r="T67" s="253">
        <v>29366.161676186635</v>
      </c>
      <c r="U67" s="253">
        <v>5618.1493166261971</v>
      </c>
      <c r="V67" s="253">
        <v>3313.5828804308617</v>
      </c>
      <c r="W67" s="253">
        <v>1055.3750791157956</v>
      </c>
      <c r="X67" s="253">
        <v>4378.9773238047474</v>
      </c>
      <c r="Y67" s="253">
        <v>16708.420209201206</v>
      </c>
      <c r="Z67" s="303"/>
      <c r="AA67" s="375"/>
      <c r="AB67" s="274">
        <f>SUM(AC67:AK67)</f>
        <v>307644.80728612101</v>
      </c>
      <c r="AC67" s="253">
        <v>135963.79648113583</v>
      </c>
      <c r="AD67" s="253">
        <v>7496.5685945818068</v>
      </c>
      <c r="AE67" s="253">
        <v>81770.886557258724</v>
      </c>
      <c r="AF67" s="253">
        <v>37494.742448062374</v>
      </c>
      <c r="AG67" s="253">
        <v>6734.9955653475135</v>
      </c>
      <c r="AH67" s="253">
        <v>4567.6428804308616</v>
      </c>
      <c r="AI67" s="253">
        <v>541.56841314782582</v>
      </c>
      <c r="AJ67" s="253">
        <v>5696.1203877472826</v>
      </c>
      <c r="AK67" s="253">
        <v>27378.485958408775</v>
      </c>
      <c r="AL67" s="303"/>
      <c r="AM67" s="375"/>
      <c r="AN67" s="289">
        <f>SUM(AO67:AW67)</f>
        <v>626783.99892919464</v>
      </c>
      <c r="AO67" s="253">
        <v>364770.86138277542</v>
      </c>
      <c r="AP67" s="253">
        <v>22106.149997886379</v>
      </c>
      <c r="AQ67" s="253">
        <v>132162.25125959332</v>
      </c>
      <c r="AR67" s="253">
        <v>50736.830417086378</v>
      </c>
      <c r="AS67" s="253">
        <v>14739.910161611602</v>
      </c>
      <c r="AT67" s="253">
        <v>2348.37</v>
      </c>
      <c r="AU67" s="253">
        <v>858.37746594861449</v>
      </c>
      <c r="AV67" s="253">
        <v>7136.7451220144894</v>
      </c>
      <c r="AW67" s="253">
        <v>31924.503122278427</v>
      </c>
      <c r="AX67" s="303"/>
      <c r="AY67" s="375"/>
      <c r="AZ67" s="524">
        <v>80314.441343231563</v>
      </c>
      <c r="BA67" s="296">
        <f>SUM(BB67:BJ67)+AZ67</f>
        <v>1528886.9467188604</v>
      </c>
      <c r="BB67" s="274">
        <f t="shared" si="46"/>
        <v>684267.03522450663</v>
      </c>
      <c r="BC67" s="274">
        <f t="shared" si="46"/>
        <v>46119.371790624835</v>
      </c>
      <c r="BD67" s="274">
        <f t="shared" si="46"/>
        <v>413269.92269764992</v>
      </c>
      <c r="BE67" s="274">
        <f t="shared" si="46"/>
        <v>138587.49854354752</v>
      </c>
      <c r="BF67" s="274">
        <f t="shared" si="46"/>
        <v>35025.63433131991</v>
      </c>
      <c r="BG67" s="274">
        <f t="shared" si="46"/>
        <v>11788.858641292583</v>
      </c>
      <c r="BH67" s="274">
        <f t="shared" si="46"/>
        <v>3420.5579429543213</v>
      </c>
      <c r="BI67" s="274">
        <f t="shared" si="46"/>
        <v>20778.995060510468</v>
      </c>
      <c r="BJ67" s="274">
        <f t="shared" si="46"/>
        <v>95314.631143222461</v>
      </c>
      <c r="BK67" s="303"/>
      <c r="BL67" s="304"/>
    </row>
    <row r="68" spans="1:64" x14ac:dyDescent="0.25">
      <c r="A68" s="1493"/>
      <c r="B68" s="126" t="s">
        <v>111</v>
      </c>
      <c r="C68" s="131" t="s">
        <v>163</v>
      </c>
      <c r="D68" s="274">
        <f>SUM(E68:O68)</f>
        <v>1583151.8172742578</v>
      </c>
      <c r="E68" s="253">
        <v>763100.25666182966</v>
      </c>
      <c r="F68" s="253">
        <v>56758.524893361682</v>
      </c>
      <c r="G68" s="253">
        <v>271286.92855902389</v>
      </c>
      <c r="H68" s="253">
        <v>113658.89263054427</v>
      </c>
      <c r="I68" s="253">
        <v>68996.578641218817</v>
      </c>
      <c r="J68" s="253">
        <v>4743.4476135738896</v>
      </c>
      <c r="K68" s="253">
        <v>8125.0809611883897</v>
      </c>
      <c r="L68" s="253">
        <v>57926.104844087764</v>
      </c>
      <c r="M68" s="253">
        <v>6481.1387670330505</v>
      </c>
      <c r="N68" s="253">
        <v>131489.11631753534</v>
      </c>
      <c r="O68" s="254">
        <v>100585.74738486118</v>
      </c>
      <c r="P68" s="274">
        <f>SUM(Q68:AA68)</f>
        <v>1614251.9236464584</v>
      </c>
      <c r="Q68" s="253">
        <v>809715.04032260715</v>
      </c>
      <c r="R68" s="253">
        <v>67420.259406214987</v>
      </c>
      <c r="S68" s="253">
        <v>258169.4115668273</v>
      </c>
      <c r="T68" s="253">
        <v>129855.69237242622</v>
      </c>
      <c r="U68" s="253">
        <v>69056.107243757462</v>
      </c>
      <c r="V68" s="253">
        <v>5410.1847812122096</v>
      </c>
      <c r="W68" s="253">
        <v>7621.7742817284206</v>
      </c>
      <c r="X68" s="253">
        <v>56286.629695389391</v>
      </c>
      <c r="Y68" s="253">
        <v>6510.7690119484978</v>
      </c>
      <c r="Z68" s="253">
        <v>115732.52184891328</v>
      </c>
      <c r="AA68" s="254">
        <v>88473.533115433704</v>
      </c>
      <c r="AB68" s="274">
        <f>SUM(AC68:AM68)</f>
        <v>2099827.5291076638</v>
      </c>
      <c r="AC68" s="253">
        <v>1064066.1106030818</v>
      </c>
      <c r="AD68" s="253">
        <v>74768.105299742863</v>
      </c>
      <c r="AE68" s="253">
        <v>365095.74554767646</v>
      </c>
      <c r="AF68" s="253">
        <v>128443.54017113298</v>
      </c>
      <c r="AG68" s="253">
        <v>87837.192977678264</v>
      </c>
      <c r="AH68" s="253">
        <v>6022.7417120878708</v>
      </c>
      <c r="AI68" s="253">
        <v>41357.628870600063</v>
      </c>
      <c r="AJ68" s="253">
        <v>53016.777123301537</v>
      </c>
      <c r="AK68" s="253">
        <v>5733.9048744890106</v>
      </c>
      <c r="AL68" s="253">
        <v>156997.2153186287</v>
      </c>
      <c r="AM68" s="254">
        <v>116488.56660924456</v>
      </c>
      <c r="AN68" s="289">
        <f>SUM(AO68:AY68)</f>
        <v>3852840.5157294217</v>
      </c>
      <c r="AO68" s="253">
        <v>1918887.6731836838</v>
      </c>
      <c r="AP68" s="253">
        <v>117360.56680879621</v>
      </c>
      <c r="AQ68" s="253">
        <v>581619.52060677845</v>
      </c>
      <c r="AR68" s="253">
        <v>136761.54338978758</v>
      </c>
      <c r="AS68" s="253">
        <v>86575.724840792842</v>
      </c>
      <c r="AT68" s="253">
        <v>16798.502650331215</v>
      </c>
      <c r="AU68" s="253">
        <v>5369.7566195381651</v>
      </c>
      <c r="AV68" s="253">
        <v>66709.645102735769</v>
      </c>
      <c r="AW68" s="253">
        <v>21439.84040606421</v>
      </c>
      <c r="AX68" s="253">
        <v>482709.37643887778</v>
      </c>
      <c r="AY68" s="254">
        <v>418608.3656820358</v>
      </c>
      <c r="AZ68" s="524">
        <v>244421.5078308598</v>
      </c>
      <c r="BA68" s="296">
        <f>SUM(BB68:BL68)+AZ68</f>
        <v>9394493.2935886644</v>
      </c>
      <c r="BB68" s="274">
        <f t="shared" si="46"/>
        <v>4555769.0807712022</v>
      </c>
      <c r="BC68" s="274">
        <f t="shared" si="46"/>
        <v>316307.45640811574</v>
      </c>
      <c r="BD68" s="274">
        <f t="shared" si="46"/>
        <v>1476171.6062803061</v>
      </c>
      <c r="BE68" s="274">
        <f t="shared" si="46"/>
        <v>508719.66856389097</v>
      </c>
      <c r="BF68" s="274">
        <f t="shared" si="46"/>
        <v>312465.60370344738</v>
      </c>
      <c r="BG68" s="274">
        <f t="shared" si="46"/>
        <v>32974.876757205187</v>
      </c>
      <c r="BH68" s="274">
        <f t="shared" si="46"/>
        <v>62474.240733055041</v>
      </c>
      <c r="BI68" s="274">
        <f t="shared" si="46"/>
        <v>233939.15676551446</v>
      </c>
      <c r="BJ68" s="274">
        <f t="shared" si="46"/>
        <v>40165.653059534772</v>
      </c>
      <c r="BK68" s="274">
        <f t="shared" ref="BK68:BL71" si="47">N68+Z68+AL68+AX68</f>
        <v>886928.22992395516</v>
      </c>
      <c r="BL68" s="300">
        <f t="shared" si="47"/>
        <v>724156.21279157524</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-18792.339798792291</v>
      </c>
      <c r="E70" s="253">
        <v>-7195.3238861974651</v>
      </c>
      <c r="F70" s="253">
        <v>-499.45058695372563</v>
      </c>
      <c r="G70" s="253">
        <v>-4077.3821343568452</v>
      </c>
      <c r="H70" s="253">
        <v>-1509.1151060694035</v>
      </c>
      <c r="I70" s="253">
        <v>-970.13859717796549</v>
      </c>
      <c r="J70" s="253">
        <v>-163.64193184136153</v>
      </c>
      <c r="K70" s="253">
        <v>-89.38921782008066</v>
      </c>
      <c r="L70" s="253">
        <v>-375.21834653115798</v>
      </c>
      <c r="M70" s="253">
        <v>-2397.5764966716915</v>
      </c>
      <c r="N70" s="253">
        <v>-556.88531736913558</v>
      </c>
      <c r="O70" s="254">
        <v>-958.21817780346032</v>
      </c>
      <c r="P70" s="274">
        <f>SUM(Q70:AA70)</f>
        <v>-218349.63889110013</v>
      </c>
      <c r="Q70" s="253">
        <v>-76921.742799120824</v>
      </c>
      <c r="R70" s="253">
        <v>-5339.3857174687391</v>
      </c>
      <c r="S70" s="253">
        <v>-43531.408679325497</v>
      </c>
      <c r="T70" s="253">
        <v>-16111.785518678942</v>
      </c>
      <c r="U70" s="253">
        <v>-20912.04711478161</v>
      </c>
      <c r="V70" s="253">
        <v>-1768.8851640564278</v>
      </c>
      <c r="W70" s="253">
        <v>-1926.8499779770032</v>
      </c>
      <c r="X70" s="253">
        <v>-4005.9485838221676</v>
      </c>
      <c r="Y70" s="253">
        <v>-25597.277585811542</v>
      </c>
      <c r="Z70" s="253">
        <v>-12004.070375335417</v>
      </c>
      <c r="AA70" s="254">
        <v>-10230.237374721966</v>
      </c>
      <c r="AB70" s="274">
        <f>SUM(AC70:AM70)</f>
        <v>-1203063.7830299807</v>
      </c>
      <c r="AC70" s="253">
        <v>-417929.36754957307</v>
      </c>
      <c r="AD70" s="253">
        <v>-29009.822383151186</v>
      </c>
      <c r="AE70" s="253">
        <v>-238365.64871747565</v>
      </c>
      <c r="AF70" s="253">
        <v>-88223.568307834576</v>
      </c>
      <c r="AG70" s="253">
        <v>-121179.30183208508</v>
      </c>
      <c r="AH70" s="253">
        <v>-9513.6453851515998</v>
      </c>
      <c r="AI70" s="253">
        <v>-11165.541746574256</v>
      </c>
      <c r="AJ70" s="253">
        <v>-21935.438385322188</v>
      </c>
      <c r="AK70" s="253">
        <v>-140163.43284661672</v>
      </c>
      <c r="AL70" s="253">
        <v>-69560.137237743242</v>
      </c>
      <c r="AM70" s="254">
        <v>-56017.87863845325</v>
      </c>
      <c r="AN70" s="289">
        <f>SUM(AO70:AY70)</f>
        <v>4360220.525053245</v>
      </c>
      <c r="AO70" s="253">
        <v>3402261.065717624</v>
      </c>
      <c r="AP70" s="253">
        <v>236161.88973815454</v>
      </c>
      <c r="AQ70" s="253">
        <v>281150.07074728434</v>
      </c>
      <c r="AR70" s="253">
        <v>104058.88014814051</v>
      </c>
      <c r="AS70" s="253">
        <v>47607.428084687548</v>
      </c>
      <c r="AT70" s="253">
        <v>0</v>
      </c>
      <c r="AU70" s="253">
        <v>4386.5801971955807</v>
      </c>
      <c r="AV70" s="253">
        <v>25872.646025500431</v>
      </c>
      <c r="AW70" s="253">
        <v>165321.468395456</v>
      </c>
      <c r="AX70" s="253">
        <v>27327.927963272352</v>
      </c>
      <c r="AY70" s="254">
        <v>66072.568035929653</v>
      </c>
      <c r="AZ70" s="524">
        <v>-555689.33830249996</v>
      </c>
      <c r="BA70" s="296">
        <f>SUM(BB70:BL70)+AZ70</f>
        <v>2364325.4250308713</v>
      </c>
      <c r="BB70" s="274">
        <f t="shared" si="46"/>
        <v>2900214.6314827325</v>
      </c>
      <c r="BC70" s="274">
        <f t="shared" si="46"/>
        <v>201313.23105058089</v>
      </c>
      <c r="BD70" s="274">
        <f t="shared" si="46"/>
        <v>-4824.3687838736223</v>
      </c>
      <c r="BE70" s="274">
        <f t="shared" si="46"/>
        <v>-1785.5887844424142</v>
      </c>
      <c r="BF70" s="274">
        <f t="shared" si="46"/>
        <v>-95454.0594593571</v>
      </c>
      <c r="BG70" s="274">
        <f t="shared" si="46"/>
        <v>-11446.172481049389</v>
      </c>
      <c r="BH70" s="274">
        <f t="shared" si="46"/>
        <v>-8795.2007451757581</v>
      </c>
      <c r="BI70" s="274">
        <f t="shared" si="46"/>
        <v>-443.95929017508388</v>
      </c>
      <c r="BJ70" s="274">
        <f t="shared" si="46"/>
        <v>-2836.8185336439637</v>
      </c>
      <c r="BK70" s="274">
        <f t="shared" si="47"/>
        <v>-54793.164967175442</v>
      </c>
      <c r="BL70" s="300">
        <f t="shared" si="47"/>
        <v>-1133.7661550490302</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2710477.0608536415</v>
      </c>
      <c r="E72" s="275">
        <f t="shared" ref="E72:BG72" si="48">SUM(E64:E71)</f>
        <v>911720.085573597</v>
      </c>
      <c r="F72" s="275">
        <f t="shared" si="48"/>
        <v>63729.032059890371</v>
      </c>
      <c r="G72" s="275">
        <f t="shared" si="48"/>
        <v>532622.47955097537</v>
      </c>
      <c r="H72" s="275">
        <f t="shared" si="48"/>
        <v>227176.34660279166</v>
      </c>
      <c r="I72" s="275">
        <f t="shared" si="48"/>
        <v>387740.82173339423</v>
      </c>
      <c r="J72" s="275">
        <f t="shared" si="48"/>
        <v>23175.268803791754</v>
      </c>
      <c r="K72" s="275">
        <f t="shared" si="48"/>
        <v>10151.936373347457</v>
      </c>
      <c r="L72" s="275">
        <f t="shared" si="48"/>
        <v>66698.536846155926</v>
      </c>
      <c r="M72" s="275">
        <f>SUM(M64:M71)</f>
        <v>256902.79310247413</v>
      </c>
      <c r="N72" s="275">
        <f>SUM(N68:N71)</f>
        <v>130932.23100016621</v>
      </c>
      <c r="O72" s="275">
        <f>SUM(O68:O71)</f>
        <v>99627.529207057727</v>
      </c>
      <c r="P72" s="277">
        <f t="shared" si="48"/>
        <v>2538164.7509970665</v>
      </c>
      <c r="Q72" s="275">
        <f t="shared" si="48"/>
        <v>898130.06794869911</v>
      </c>
      <c r="R72" s="275">
        <f t="shared" si="48"/>
        <v>75436.742519104053</v>
      </c>
      <c r="S72" s="275">
        <f t="shared" si="48"/>
        <v>523027.84268064983</v>
      </c>
      <c r="T72" s="275">
        <f t="shared" si="48"/>
        <v>280622.89782774239</v>
      </c>
      <c r="U72" s="275">
        <f t="shared" si="48"/>
        <v>257666.43613034804</v>
      </c>
      <c r="V72" s="275">
        <f t="shared" si="48"/>
        <v>25995.282739215007</v>
      </c>
      <c r="W72" s="275">
        <f t="shared" si="48"/>
        <v>18688.424251763121</v>
      </c>
      <c r="X72" s="275">
        <f t="shared" si="48"/>
        <v>62253.94743868411</v>
      </c>
      <c r="Y72" s="275">
        <f>SUM(Y64:Y71)</f>
        <v>214371.3622465709</v>
      </c>
      <c r="Z72" s="275">
        <f>SUM(Z68:Z71)</f>
        <v>103728.45147357786</v>
      </c>
      <c r="AA72" s="283">
        <f>SUM(AA68:AA71)</f>
        <v>78243.295740711736</v>
      </c>
      <c r="AB72" s="277">
        <f t="shared" si="48"/>
        <v>2540598.6731829327</v>
      </c>
      <c r="AC72" s="275">
        <f t="shared" si="48"/>
        <v>897705.11461989628</v>
      </c>
      <c r="AD72" s="275">
        <f t="shared" si="48"/>
        <v>56888.162236985125</v>
      </c>
      <c r="AE72" s="275">
        <f t="shared" si="48"/>
        <v>572621.51866313186</v>
      </c>
      <c r="AF72" s="275">
        <f t="shared" si="48"/>
        <v>182155.33274885762</v>
      </c>
      <c r="AG72" s="275">
        <f t="shared" si="48"/>
        <v>269006.18940600747</v>
      </c>
      <c r="AH72" s="275">
        <f t="shared" si="48"/>
        <v>24271.989448995504</v>
      </c>
      <c r="AI72" s="275">
        <f t="shared" si="48"/>
        <v>47576.546589689628</v>
      </c>
      <c r="AJ72" s="275">
        <f t="shared" si="48"/>
        <v>44693.026196101309</v>
      </c>
      <c r="AK72" s="275">
        <f>SUM(AK64:AK71)</f>
        <v>297773.02722159197</v>
      </c>
      <c r="AL72" s="275">
        <f>SUM(AL68:AL71)</f>
        <v>87437.078080885462</v>
      </c>
      <c r="AM72" s="275">
        <f>SUM(AM68:AM71)</f>
        <v>60470.68797079131</v>
      </c>
      <c r="AN72" s="277">
        <f t="shared" si="48"/>
        <v>11087326.117022086</v>
      </c>
      <c r="AO72" s="275">
        <f t="shared" si="48"/>
        <v>5919843.1853337921</v>
      </c>
      <c r="AP72" s="275">
        <f t="shared" si="48"/>
        <v>396564.89169341803</v>
      </c>
      <c r="AQ72" s="275">
        <f t="shared" si="48"/>
        <v>1539123.9942233902</v>
      </c>
      <c r="AR72" s="275">
        <f t="shared" si="48"/>
        <v>460495.37945983326</v>
      </c>
      <c r="AS72" s="275">
        <f t="shared" si="48"/>
        <v>522646.50031657773</v>
      </c>
      <c r="AT72" s="275">
        <f t="shared" si="48"/>
        <v>35387.712650331217</v>
      </c>
      <c r="AU72" s="275">
        <f t="shared" si="48"/>
        <v>50798.19135488179</v>
      </c>
      <c r="AV72" s="275">
        <f t="shared" si="48"/>
        <v>105093.48428272549</v>
      </c>
      <c r="AW72" s="275">
        <f>SUM(AW64:AW71)</f>
        <v>1062654.5395870192</v>
      </c>
      <c r="AX72" s="275">
        <f>SUM(AX68:AX71)</f>
        <v>510037.30440215016</v>
      </c>
      <c r="AY72" s="283">
        <f>SUM(AY68:AY71)</f>
        <v>484680.93371796544</v>
      </c>
      <c r="AZ72" s="299">
        <f>SUM(AZ64:AZ71)</f>
        <v>-77726.915255747968</v>
      </c>
      <c r="BA72" s="297">
        <f t="shared" si="48"/>
        <v>18798839.686799981</v>
      </c>
      <c r="BB72" s="275">
        <f t="shared" si="48"/>
        <v>8627398.4534759838</v>
      </c>
      <c r="BC72" s="275">
        <f>SUM(BC64:BC71)</f>
        <v>592618.82850939757</v>
      </c>
      <c r="BD72" s="275">
        <f t="shared" si="48"/>
        <v>3167395.8351181475</v>
      </c>
      <c r="BE72" s="275">
        <f t="shared" si="48"/>
        <v>1150449.9566392249</v>
      </c>
      <c r="BF72" s="275">
        <f t="shared" si="48"/>
        <v>1437059.9475863276</v>
      </c>
      <c r="BG72" s="275">
        <f t="shared" si="48"/>
        <v>108830.25364233345</v>
      </c>
      <c r="BH72" s="275">
        <f>SUM(BH64:BH71)</f>
        <v>127215.098569682</v>
      </c>
      <c r="BI72" s="275">
        <f>SUM(BI64:BI71)</f>
        <v>278738.99476366682</v>
      </c>
      <c r="BJ72" s="275">
        <f>SUM(BJ64:BJ71)</f>
        <v>1831701.7221576562</v>
      </c>
      <c r="BK72" s="275">
        <f>SUM(BK68:BK71)</f>
        <v>832135.06495677971</v>
      </c>
      <c r="BL72" s="299">
        <f>SUM(BL68:BL71)</f>
        <v>723022.44663652615</v>
      </c>
    </row>
    <row r="73" spans="1:64" ht="14.85" customHeight="1" x14ac:dyDescent="0.25">
      <c r="A73" s="1502" t="s">
        <v>6</v>
      </c>
      <c r="B73" s="126" t="s">
        <v>120</v>
      </c>
      <c r="C73" s="131" t="s">
        <v>191</v>
      </c>
      <c r="D73" s="273">
        <f>SUM(E73:O73)</f>
        <v>293720.79426376452</v>
      </c>
      <c r="E73" s="251">
        <v>128167.07936652849</v>
      </c>
      <c r="F73" s="251">
        <v>13010.196746808953</v>
      </c>
      <c r="G73" s="251">
        <v>31662.329841348146</v>
      </c>
      <c r="H73" s="251">
        <v>19672.547091970435</v>
      </c>
      <c r="I73" s="251">
        <v>28339.713632106977</v>
      </c>
      <c r="J73" s="251">
        <v>0</v>
      </c>
      <c r="K73" s="251">
        <v>897.24750060127712</v>
      </c>
      <c r="L73" s="251">
        <v>10832.67989514601</v>
      </c>
      <c r="M73" s="251">
        <v>979.61220175560402</v>
      </c>
      <c r="N73" s="251">
        <v>47847.395850597102</v>
      </c>
      <c r="O73" s="252">
        <v>12311.992136901565</v>
      </c>
      <c r="P73" s="273">
        <f>SUM(Q73:AA73)</f>
        <v>316009.64667532861</v>
      </c>
      <c r="Q73" s="251">
        <v>143007.19776306913</v>
      </c>
      <c r="R73" s="251">
        <v>15568.182493122516</v>
      </c>
      <c r="S73" s="251">
        <v>32430.017209183599</v>
      </c>
      <c r="T73" s="251">
        <v>17058.879127920431</v>
      </c>
      <c r="U73" s="251">
        <v>23778.338603821318</v>
      </c>
      <c r="V73" s="251">
        <v>0</v>
      </c>
      <c r="W73" s="251">
        <v>917.44428505839539</v>
      </c>
      <c r="X73" s="251">
        <v>11193.766442687729</v>
      </c>
      <c r="Y73" s="251">
        <v>2346.911740331534</v>
      </c>
      <c r="Z73" s="251">
        <v>58903.95803936843</v>
      </c>
      <c r="AA73" s="252">
        <v>10804.950970765574</v>
      </c>
      <c r="AB73" s="273">
        <f>SUM(AC73:AM73)</f>
        <v>371279.5780520413</v>
      </c>
      <c r="AC73" s="251">
        <v>175811.35736308715</v>
      </c>
      <c r="AD73" s="251">
        <v>18010.144072312527</v>
      </c>
      <c r="AE73" s="251">
        <v>43243.032912000133</v>
      </c>
      <c r="AF73" s="251">
        <v>22411.319280720625</v>
      </c>
      <c r="AG73" s="251">
        <v>44520.90100177878</v>
      </c>
      <c r="AH73" s="251">
        <v>84.94</v>
      </c>
      <c r="AI73" s="251">
        <v>892.38561754457453</v>
      </c>
      <c r="AJ73" s="251">
        <v>12461.074589177062</v>
      </c>
      <c r="AK73" s="251">
        <v>2947.193807369199</v>
      </c>
      <c r="AL73" s="251">
        <v>39121.265760149596</v>
      </c>
      <c r="AM73" s="252">
        <v>11775.96364790163</v>
      </c>
      <c r="AN73" s="276">
        <f>SUM(AO73:AY73)</f>
        <v>941723.76501502527</v>
      </c>
      <c r="AO73" s="251">
        <v>663143.88386732037</v>
      </c>
      <c r="AP73" s="251">
        <v>68794.312327221909</v>
      </c>
      <c r="AQ73" s="251">
        <v>60971.357048230522</v>
      </c>
      <c r="AR73" s="251">
        <v>28332.608217687153</v>
      </c>
      <c r="AS73" s="251">
        <v>49765.429780558901</v>
      </c>
      <c r="AT73" s="251">
        <v>0</v>
      </c>
      <c r="AU73" s="251">
        <v>3650.0752408137973</v>
      </c>
      <c r="AV73" s="249">
        <v>20749.662203679844</v>
      </c>
      <c r="AW73" s="251">
        <v>1453.8835601216526</v>
      </c>
      <c r="AX73" s="251">
        <v>27803.074528584879</v>
      </c>
      <c r="AY73" s="252">
        <v>17059.478240806384</v>
      </c>
      <c r="AZ73" s="854">
        <v>13626.519999999999</v>
      </c>
      <c r="BA73" s="294">
        <f>SUM(BB73:BL73)+AZ73</f>
        <v>1936360.3040061595</v>
      </c>
      <c r="BB73" s="274">
        <f t="shared" ref="BB73:BL76" si="49">E73+Q73+AC73+AO73</f>
        <v>1110129.5183600052</v>
      </c>
      <c r="BC73" s="274">
        <f t="shared" si="49"/>
        <v>115382.83563946591</v>
      </c>
      <c r="BD73" s="274">
        <f t="shared" si="49"/>
        <v>168306.73701076239</v>
      </c>
      <c r="BE73" s="274">
        <f t="shared" si="49"/>
        <v>87475.353718298647</v>
      </c>
      <c r="BF73" s="274">
        <f t="shared" si="49"/>
        <v>146404.38301826597</v>
      </c>
      <c r="BG73" s="274">
        <f t="shared" si="49"/>
        <v>84.94</v>
      </c>
      <c r="BH73" s="274">
        <f t="shared" si="49"/>
        <v>6357.1526440180442</v>
      </c>
      <c r="BI73" s="274">
        <f t="shared" si="49"/>
        <v>55237.183130690646</v>
      </c>
      <c r="BJ73" s="274">
        <f t="shared" si="49"/>
        <v>7727.601309577989</v>
      </c>
      <c r="BK73" s="274">
        <f t="shared" si="49"/>
        <v>173675.69417870001</v>
      </c>
      <c r="BL73" s="298">
        <f t="shared" si="49"/>
        <v>51952.384996375149</v>
      </c>
    </row>
    <row r="74" spans="1:64" s="255" customFormat="1" x14ac:dyDescent="0.25">
      <c r="A74" s="1502"/>
      <c r="B74" s="126" t="s">
        <v>45</v>
      </c>
      <c r="C74" s="131" t="s">
        <v>234</v>
      </c>
      <c r="D74" s="274">
        <f>SUM(E74:O74)</f>
        <v>220244.76180000001</v>
      </c>
      <c r="E74" s="253">
        <v>176426.41700507575</v>
      </c>
      <c r="F74" s="253">
        <v>5382.9110617700335</v>
      </c>
      <c r="G74" s="253">
        <v>8687.7136718306156</v>
      </c>
      <c r="H74" s="253">
        <v>3227.4285935089906</v>
      </c>
      <c r="I74" s="253">
        <v>6295.0533399233373</v>
      </c>
      <c r="J74" s="253">
        <v>1735.0600587673371</v>
      </c>
      <c r="K74" s="253">
        <v>392.47381851678978</v>
      </c>
      <c r="L74" s="253">
        <v>1235.0107750903878</v>
      </c>
      <c r="M74" s="253">
        <v>22.801201175346741</v>
      </c>
      <c r="N74" s="253">
        <v>15486.478118861898</v>
      </c>
      <c r="O74" s="254">
        <v>1353.4141554795101</v>
      </c>
      <c r="P74" s="274">
        <f>SUM(Q74:AA74)</f>
        <v>227171.77560000002</v>
      </c>
      <c r="Q74" s="253">
        <v>183295.27496750947</v>
      </c>
      <c r="R74" s="253">
        <v>5914.9790102099023</v>
      </c>
      <c r="S74" s="253">
        <v>8750.5297752263814</v>
      </c>
      <c r="T74" s="253">
        <v>3275.271973540488</v>
      </c>
      <c r="U74" s="253">
        <v>6169.816959130223</v>
      </c>
      <c r="V74" s="253">
        <v>1690.8121818751929</v>
      </c>
      <c r="W74" s="253">
        <v>386.80389181936704</v>
      </c>
      <c r="X74" s="253">
        <v>1262.5786035011997</v>
      </c>
      <c r="Y74" s="253">
        <v>22.808754466646189</v>
      </c>
      <c r="Z74" s="253">
        <v>15037.632608217595</v>
      </c>
      <c r="AA74" s="254">
        <v>1365.2668745035362</v>
      </c>
      <c r="AB74" s="274">
        <f>SUM(AC74:AM74)</f>
        <v>233680.42429999996</v>
      </c>
      <c r="AC74" s="253">
        <v>189244.79147711833</v>
      </c>
      <c r="AD74" s="253">
        <v>6401.270410027184</v>
      </c>
      <c r="AE74" s="253">
        <v>8932.3455891828089</v>
      </c>
      <c r="AF74" s="253">
        <v>3221.3775170389745</v>
      </c>
      <c r="AG74" s="253">
        <v>6339.2867918474431</v>
      </c>
      <c r="AH74" s="253">
        <v>1731.3437811878518</v>
      </c>
      <c r="AI74" s="253">
        <v>376.53839537159598</v>
      </c>
      <c r="AJ74" s="253">
        <v>1298.2397521680307</v>
      </c>
      <c r="AK74" s="253">
        <v>22.804713337957878</v>
      </c>
      <c r="AL74" s="253">
        <v>14762.924382784235</v>
      </c>
      <c r="AM74" s="254">
        <v>1349.5014899355688</v>
      </c>
      <c r="AN74" s="289">
        <f>SUM(AO74:AY74)</f>
        <v>639959.97768905165</v>
      </c>
      <c r="AO74" s="253">
        <v>552024.37343334255</v>
      </c>
      <c r="AP74" s="253">
        <v>20623.655131924446</v>
      </c>
      <c r="AQ74" s="253">
        <v>22350.618626570609</v>
      </c>
      <c r="AR74" s="253">
        <v>7230.0135357255376</v>
      </c>
      <c r="AS74" s="253">
        <v>11347.610864520597</v>
      </c>
      <c r="AT74" s="253">
        <v>4487.4345229627397</v>
      </c>
      <c r="AU74" s="253">
        <v>500.02868556796136</v>
      </c>
      <c r="AV74" s="253">
        <v>2552.6155738561979</v>
      </c>
      <c r="AW74" s="253">
        <v>80.251517436833311</v>
      </c>
      <c r="AX74" s="253">
        <v>16757.087861223328</v>
      </c>
      <c r="AY74" s="254">
        <v>2006.2879359208328</v>
      </c>
      <c r="AZ74" s="524">
        <v>0</v>
      </c>
      <c r="BA74" s="296">
        <f>SUM(BB74:BL74)+AZ74</f>
        <v>1321056.9393890516</v>
      </c>
      <c r="BB74" s="274">
        <f t="shared" si="49"/>
        <v>1100990.8568830462</v>
      </c>
      <c r="BC74" s="274">
        <f t="shared" si="49"/>
        <v>38322.815613931569</v>
      </c>
      <c r="BD74" s="274">
        <f t="shared" si="49"/>
        <v>48721.207662810411</v>
      </c>
      <c r="BE74" s="274">
        <f t="shared" si="49"/>
        <v>16954.091619813989</v>
      </c>
      <c r="BF74" s="274">
        <f t="shared" si="49"/>
        <v>30151.767955421601</v>
      </c>
      <c r="BG74" s="274">
        <f t="shared" si="49"/>
        <v>9644.6505447931213</v>
      </c>
      <c r="BH74" s="274">
        <f t="shared" si="49"/>
        <v>1655.8447912757142</v>
      </c>
      <c r="BI74" s="274">
        <f t="shared" si="49"/>
        <v>6348.4447046158166</v>
      </c>
      <c r="BJ74" s="274">
        <f t="shared" si="49"/>
        <v>148.66618641678411</v>
      </c>
      <c r="BK74" s="274">
        <f t="shared" si="49"/>
        <v>62044.122971087054</v>
      </c>
      <c r="BL74" s="300">
        <f t="shared" si="49"/>
        <v>6074.4704558394478</v>
      </c>
    </row>
    <row r="75" spans="1:64" x14ac:dyDescent="0.25">
      <c r="A75" s="1502"/>
      <c r="B75" s="126" t="s">
        <v>46</v>
      </c>
      <c r="C75" s="131" t="s">
        <v>167</v>
      </c>
      <c r="D75" s="274">
        <f>SUM(E75:O75)</f>
        <v>-220.10980228959869</v>
      </c>
      <c r="E75" s="253">
        <v>-122.33528023444144</v>
      </c>
      <c r="F75" s="253">
        <v>-16.871544599454609</v>
      </c>
      <c r="G75" s="253">
        <v>-35.613400441254782</v>
      </c>
      <c r="H75" s="253">
        <v>-18.921270917325671</v>
      </c>
      <c r="I75" s="253">
        <v>-2.376675425609386</v>
      </c>
      <c r="J75" s="253">
        <v>-7.2001767161799374E-2</v>
      </c>
      <c r="K75" s="253">
        <v>-7.6021096193691864E-2</v>
      </c>
      <c r="L75" s="253">
        <v>-5.3060247734065991</v>
      </c>
      <c r="M75" s="253">
        <v>0</v>
      </c>
      <c r="N75" s="253">
        <v>-10.873246522039091</v>
      </c>
      <c r="O75" s="254">
        <v>-7.664336512711607</v>
      </c>
      <c r="P75" s="274">
        <f>SUM(Q75:AA75)</f>
        <v>-2584.409831337337</v>
      </c>
      <c r="Q75" s="253">
        <v>-1356.9782403896727</v>
      </c>
      <c r="R75" s="253">
        <v>-187.14404266168748</v>
      </c>
      <c r="S75" s="253">
        <v>-479.86754201427954</v>
      </c>
      <c r="T75" s="253">
        <v>-254.95189042283525</v>
      </c>
      <c r="U75" s="253">
        <v>-23.171158681160765</v>
      </c>
      <c r="V75" s="253">
        <v>-0.78093951767714354</v>
      </c>
      <c r="W75" s="253">
        <v>-0.74116005241572624</v>
      </c>
      <c r="X75" s="253">
        <v>-71.495252751320493</v>
      </c>
      <c r="Y75" s="253">
        <v>0</v>
      </c>
      <c r="Z75" s="253">
        <v>-106.00762637874611</v>
      </c>
      <c r="AA75" s="254">
        <v>-103.27197846754196</v>
      </c>
      <c r="AB75" s="274">
        <f>SUM(AC75:AM75)</f>
        <v>-29984.431904954097</v>
      </c>
      <c r="AC75" s="253">
        <v>-15790.072387551827</v>
      </c>
      <c r="AD75" s="253">
        <v>-2177.6458107969092</v>
      </c>
      <c r="AE75" s="253">
        <v>-5498.2778540360296</v>
      </c>
      <c r="AF75" s="253">
        <v>-2921.2151483977264</v>
      </c>
      <c r="AG75" s="253">
        <v>-282.9107143685323</v>
      </c>
      <c r="AH75" s="253">
        <v>-8.4826340632360075</v>
      </c>
      <c r="AI75" s="253">
        <v>-9.0492721048444302</v>
      </c>
      <c r="AJ75" s="253">
        <v>-819.18598457654457</v>
      </c>
      <c r="AK75" s="253">
        <v>0</v>
      </c>
      <c r="AL75" s="253">
        <v>-1294.311334189229</v>
      </c>
      <c r="AM75" s="254">
        <v>-1183.2807648692251</v>
      </c>
      <c r="AN75" s="289">
        <f>SUM(AO75:AY75)</f>
        <v>3874.6938926372031</v>
      </c>
      <c r="AO75" s="253">
        <v>2088.7761002320854</v>
      </c>
      <c r="AP75" s="253">
        <v>288.06799694908472</v>
      </c>
      <c r="AQ75" s="253">
        <v>667.54175009909636</v>
      </c>
      <c r="AR75" s="253">
        <v>354.66251876412196</v>
      </c>
      <c r="AS75" s="253">
        <v>41.471175752752323</v>
      </c>
      <c r="AT75" s="253">
        <v>0</v>
      </c>
      <c r="AU75" s="253">
        <v>1.3265102197777507</v>
      </c>
      <c r="AV75" s="253">
        <v>99.456749971169145</v>
      </c>
      <c r="AW75" s="253">
        <v>0</v>
      </c>
      <c r="AX75" s="253">
        <v>189.72986915235481</v>
      </c>
      <c r="AY75" s="254">
        <v>143.66122149675988</v>
      </c>
      <c r="AZ75" s="524">
        <v>-2603.2495555009809</v>
      </c>
      <c r="BA75" s="296">
        <f>SUM(BB75:BL75)+AZ75</f>
        <v>-31517.50720144482</v>
      </c>
      <c r="BB75" s="274">
        <f t="shared" si="49"/>
        <v>-15180.609807943854</v>
      </c>
      <c r="BC75" s="274">
        <f t="shared" si="49"/>
        <v>-2093.5934011089666</v>
      </c>
      <c r="BD75" s="274">
        <f t="shared" si="49"/>
        <v>-5346.2170463924676</v>
      </c>
      <c r="BE75" s="274">
        <f t="shared" si="49"/>
        <v>-2840.4257909737653</v>
      </c>
      <c r="BF75" s="274">
        <f t="shared" si="49"/>
        <v>-266.98737272255011</v>
      </c>
      <c r="BG75" s="274">
        <f t="shared" si="49"/>
        <v>-9.3355753480749506</v>
      </c>
      <c r="BH75" s="274">
        <f t="shared" si="49"/>
        <v>-8.5399430336760975</v>
      </c>
      <c r="BI75" s="274">
        <f t="shared" si="49"/>
        <v>-796.53051213010247</v>
      </c>
      <c r="BJ75" s="274">
        <f t="shared" si="49"/>
        <v>0</v>
      </c>
      <c r="BK75" s="274">
        <f t="shared" si="49"/>
        <v>-1221.4623379376594</v>
      </c>
      <c r="BL75" s="300">
        <f t="shared" si="49"/>
        <v>-1150.5558583527188</v>
      </c>
    </row>
    <row r="76" spans="1:64" x14ac:dyDescent="0.25">
      <c r="A76" s="1502"/>
      <c r="B76" s="126" t="s">
        <v>168</v>
      </c>
      <c r="C76" s="131" t="s">
        <v>936</v>
      </c>
      <c r="D76" s="274">
        <f>SUM(E76:O76)</f>
        <v>-65818.118992854681</v>
      </c>
      <c r="E76" s="253">
        <v>-32977.85755051981</v>
      </c>
      <c r="F76" s="253">
        <v>-2424.2437376893681</v>
      </c>
      <c r="G76" s="253">
        <v>-5720.1408689878372</v>
      </c>
      <c r="H76" s="253">
        <v>-2923.7558302867756</v>
      </c>
      <c r="I76" s="253">
        <v>-7378.6539330401411</v>
      </c>
      <c r="J76" s="253">
        <v>0</v>
      </c>
      <c r="K76" s="253">
        <v>-440.95597590643399</v>
      </c>
      <c r="L76" s="253">
        <v>-2232.476945656304</v>
      </c>
      <c r="M76" s="253">
        <v>-260.50385867524551</v>
      </c>
      <c r="N76" s="253">
        <v>-9619.9343462026609</v>
      </c>
      <c r="O76" s="254">
        <v>-1839.5959458901079</v>
      </c>
      <c r="P76" s="274">
        <f>SUM(Q76:AA76)</f>
        <v>-67086.71850848521</v>
      </c>
      <c r="Q76" s="253">
        <v>-34498.403238153587</v>
      </c>
      <c r="R76" s="253">
        <v>-2631.813488975979</v>
      </c>
      <c r="S76" s="253">
        <v>-5668.5575910434691</v>
      </c>
      <c r="T76" s="253">
        <v>-3015.5270134168745</v>
      </c>
      <c r="U76" s="253">
        <v>-7184.7950753604555</v>
      </c>
      <c r="V76" s="253">
        <v>0</v>
      </c>
      <c r="W76" s="253">
        <v>-428.65016884173804</v>
      </c>
      <c r="X76" s="253">
        <v>-2301.0605419182111</v>
      </c>
      <c r="Y76" s="253">
        <v>-262.16044320788131</v>
      </c>
      <c r="Z76" s="253">
        <v>-9225.1142760168404</v>
      </c>
      <c r="AA76" s="254">
        <v>-1870.6366715501576</v>
      </c>
      <c r="AB76" s="274">
        <f>SUM(AC76:AM76)</f>
        <v>-68901.390016316218</v>
      </c>
      <c r="AC76" s="253">
        <v>-36069.844721570422</v>
      </c>
      <c r="AD76" s="253">
        <v>-2840.7763189847101</v>
      </c>
      <c r="AE76" s="253">
        <v>-5739.2351992770618</v>
      </c>
      <c r="AF76" s="253">
        <v>-2932.1476603318165</v>
      </c>
      <c r="AG76" s="253">
        <v>-7344.5362082913543</v>
      </c>
      <c r="AH76" s="253">
        <v>0</v>
      </c>
      <c r="AI76" s="253">
        <v>-418.08271170078336</v>
      </c>
      <c r="AJ76" s="253">
        <v>-2378.7266781313861</v>
      </c>
      <c r="AK76" s="253">
        <v>-263.91563858456732</v>
      </c>
      <c r="AL76" s="253">
        <v>-9048.0912696266223</v>
      </c>
      <c r="AM76" s="254">
        <v>-1866.0336098174932</v>
      </c>
      <c r="AN76" s="289">
        <f>SUM(AO76:AY76)</f>
        <v>-287732.39101033448</v>
      </c>
      <c r="AO76" s="253">
        <v>-216873.03365758891</v>
      </c>
      <c r="AP76" s="253">
        <v>-17645.497565214519</v>
      </c>
      <c r="AQ76" s="253">
        <v>-12715.788491627536</v>
      </c>
      <c r="AR76" s="253">
        <v>-5547.7528625377627</v>
      </c>
      <c r="AS76" s="253">
        <v>-12718.266380191097</v>
      </c>
      <c r="AT76" s="253">
        <v>0</v>
      </c>
      <c r="AU76" s="253">
        <v>-393.80012794231817</v>
      </c>
      <c r="AV76" s="253">
        <v>-4982.8002161478307</v>
      </c>
      <c r="AW76" s="253">
        <v>-1196.6922990569005</v>
      </c>
      <c r="AX76" s="253">
        <v>-12270.724314619585</v>
      </c>
      <c r="AY76" s="254">
        <v>-3388.0350954079609</v>
      </c>
      <c r="AZ76" s="524">
        <v>-1077.3556215551969</v>
      </c>
      <c r="BA76" s="296">
        <f>SUM(BB76:BL76)+AZ76</f>
        <v>-490615.97414954571</v>
      </c>
      <c r="BB76" s="274">
        <f t="shared" si="49"/>
        <v>-320419.13916783273</v>
      </c>
      <c r="BC76" s="274">
        <f t="shared" si="49"/>
        <v>-25542.331110864576</v>
      </c>
      <c r="BD76" s="274">
        <f t="shared" si="49"/>
        <v>-29843.722150935904</v>
      </c>
      <c r="BE76" s="274">
        <f t="shared" si="49"/>
        <v>-14419.18336657323</v>
      </c>
      <c r="BF76" s="274">
        <f t="shared" si="49"/>
        <v>-34626.251596883048</v>
      </c>
      <c r="BG76" s="274">
        <f t="shared" si="49"/>
        <v>0</v>
      </c>
      <c r="BH76" s="274">
        <f t="shared" si="49"/>
        <v>-1681.4889843912736</v>
      </c>
      <c r="BI76" s="274">
        <f t="shared" si="49"/>
        <v>-11895.064381853732</v>
      </c>
      <c r="BJ76" s="274">
        <f t="shared" si="49"/>
        <v>-1983.2722395245946</v>
      </c>
      <c r="BK76" s="274">
        <f t="shared" si="49"/>
        <v>-40163.864206465711</v>
      </c>
      <c r="BL76" s="300">
        <f t="shared" si="49"/>
        <v>-8964.3013226657204</v>
      </c>
    </row>
    <row r="77" spans="1:64" s="209" customFormat="1" x14ac:dyDescent="0.25">
      <c r="A77" s="1503"/>
      <c r="B77" s="314" t="s">
        <v>463</v>
      </c>
      <c r="C77" s="313" t="s">
        <v>8</v>
      </c>
      <c r="D77" s="278">
        <f>SUM(D73:D76)</f>
        <v>447927.32726862025</v>
      </c>
      <c r="E77" s="278">
        <f t="shared" ref="E77:BL77" si="50">SUM(E73:E76)</f>
        <v>271493.30354085</v>
      </c>
      <c r="F77" s="278">
        <f t="shared" si="50"/>
        <v>15951.992526290163</v>
      </c>
      <c r="G77" s="278">
        <f t="shared" si="50"/>
        <v>34594.28924374967</v>
      </c>
      <c r="H77" s="278">
        <f t="shared" si="50"/>
        <v>19957.298584275322</v>
      </c>
      <c r="I77" s="278">
        <f t="shared" si="50"/>
        <v>27253.736363564567</v>
      </c>
      <c r="J77" s="278">
        <f t="shared" si="50"/>
        <v>1734.9880570001753</v>
      </c>
      <c r="K77" s="278">
        <f t="shared" si="50"/>
        <v>848.68932211543927</v>
      </c>
      <c r="L77" s="278">
        <f t="shared" si="50"/>
        <v>9829.9076998066867</v>
      </c>
      <c r="M77" s="278">
        <f t="shared" si="50"/>
        <v>741.90954425570521</v>
      </c>
      <c r="N77" s="278">
        <f t="shared" si="50"/>
        <v>53703.066376734307</v>
      </c>
      <c r="O77" s="284">
        <f t="shared" si="50"/>
        <v>11818.146009978256</v>
      </c>
      <c r="P77" s="278">
        <f t="shared" si="50"/>
        <v>473510.29393550614</v>
      </c>
      <c r="Q77" s="278">
        <f t="shared" si="50"/>
        <v>290447.09125203534</v>
      </c>
      <c r="R77" s="278">
        <f t="shared" si="50"/>
        <v>18664.203971694755</v>
      </c>
      <c r="S77" s="278">
        <f t="shared" si="50"/>
        <v>35032.121851352225</v>
      </c>
      <c r="T77" s="278">
        <f t="shared" si="50"/>
        <v>17063.67219762121</v>
      </c>
      <c r="U77" s="278">
        <f t="shared" si="50"/>
        <v>22740.189328909924</v>
      </c>
      <c r="V77" s="278">
        <f t="shared" si="50"/>
        <v>1690.0312423575158</v>
      </c>
      <c r="W77" s="278">
        <f t="shared" si="50"/>
        <v>874.85684798360865</v>
      </c>
      <c r="X77" s="278">
        <f t="shared" si="50"/>
        <v>10083.7892515194</v>
      </c>
      <c r="Y77" s="278">
        <f>SUM(Y73:Y76)</f>
        <v>2107.5600515902993</v>
      </c>
      <c r="Z77" s="278">
        <f>SUM(Z73:Z76)</f>
        <v>64610.468745190432</v>
      </c>
      <c r="AA77" s="284">
        <f t="shared" si="50"/>
        <v>10196.309195251411</v>
      </c>
      <c r="AB77" s="278">
        <f t="shared" si="50"/>
        <v>506074.18043077085</v>
      </c>
      <c r="AC77" s="278">
        <f t="shared" si="50"/>
        <v>313196.23173108324</v>
      </c>
      <c r="AD77" s="278">
        <f t="shared" si="50"/>
        <v>19392.992352558093</v>
      </c>
      <c r="AE77" s="278">
        <f t="shared" si="50"/>
        <v>40937.865447869852</v>
      </c>
      <c r="AF77" s="278">
        <f t="shared" si="50"/>
        <v>19779.333989030059</v>
      </c>
      <c r="AG77" s="278">
        <f t="shared" si="50"/>
        <v>43232.740870966336</v>
      </c>
      <c r="AH77" s="278">
        <f t="shared" si="50"/>
        <v>1807.8011471246159</v>
      </c>
      <c r="AI77" s="278">
        <f t="shared" si="50"/>
        <v>841.79202911054267</v>
      </c>
      <c r="AJ77" s="278">
        <f t="shared" si="50"/>
        <v>10561.401678637161</v>
      </c>
      <c r="AK77" s="278">
        <f t="shared" si="50"/>
        <v>2706.0828821225896</v>
      </c>
      <c r="AL77" s="278">
        <f t="shared" si="50"/>
        <v>43541.787539117977</v>
      </c>
      <c r="AM77" s="284">
        <f t="shared" si="50"/>
        <v>10076.150763150479</v>
      </c>
      <c r="AN77" s="849">
        <f t="shared" si="50"/>
        <v>1297826.0455863797</v>
      </c>
      <c r="AO77" s="278">
        <f t="shared" si="50"/>
        <v>1000383.999743306</v>
      </c>
      <c r="AP77" s="278">
        <f t="shared" si="50"/>
        <v>72060.537890880922</v>
      </c>
      <c r="AQ77" s="278">
        <f t="shared" si="50"/>
        <v>71273.728933272694</v>
      </c>
      <c r="AR77" s="278">
        <f t="shared" si="50"/>
        <v>30369.531409639047</v>
      </c>
      <c r="AS77" s="278">
        <f t="shared" si="50"/>
        <v>48436.245440641156</v>
      </c>
      <c r="AT77" s="278">
        <f t="shared" si="50"/>
        <v>4487.4345229627397</v>
      </c>
      <c r="AU77" s="278">
        <f t="shared" si="50"/>
        <v>3757.6303086592175</v>
      </c>
      <c r="AV77" s="278">
        <f t="shared" si="50"/>
        <v>18418.934311359379</v>
      </c>
      <c r="AW77" s="278">
        <f>SUM(AW73:AW76)</f>
        <v>337.44277850158551</v>
      </c>
      <c r="AX77" s="278">
        <f t="shared" si="50"/>
        <v>32479.167944340974</v>
      </c>
      <c r="AY77" s="284">
        <f t="shared" si="50"/>
        <v>15821.392302816015</v>
      </c>
      <c r="AZ77" s="305">
        <f t="shared" si="50"/>
        <v>9945.9148229438215</v>
      </c>
      <c r="BA77" s="297">
        <f t="shared" si="50"/>
        <v>2735283.7620442207</v>
      </c>
      <c r="BB77" s="275">
        <f t="shared" si="50"/>
        <v>1875520.6262672748</v>
      </c>
      <c r="BC77" s="275">
        <f t="shared" si="50"/>
        <v>126069.72674142393</v>
      </c>
      <c r="BD77" s="275">
        <f t="shared" si="50"/>
        <v>181838.00547624441</v>
      </c>
      <c r="BE77" s="275">
        <f t="shared" si="50"/>
        <v>87169.836180565646</v>
      </c>
      <c r="BF77" s="275">
        <f t="shared" si="50"/>
        <v>141662.91200408197</v>
      </c>
      <c r="BG77" s="275">
        <f t="shared" si="50"/>
        <v>9720.2549694450463</v>
      </c>
      <c r="BH77" s="275">
        <f t="shared" si="50"/>
        <v>6322.968507868809</v>
      </c>
      <c r="BI77" s="275">
        <f t="shared" si="50"/>
        <v>48894.032941322628</v>
      </c>
      <c r="BJ77" s="275">
        <f>SUM(BJ73:BJ76)</f>
        <v>5892.9952564701789</v>
      </c>
      <c r="BK77" s="275">
        <f t="shared" si="50"/>
        <v>194334.49060538367</v>
      </c>
      <c r="BL77" s="299">
        <f t="shared" si="50"/>
        <v>47911.998271196164</v>
      </c>
    </row>
    <row r="78" spans="1:64" s="209" customFormat="1" ht="14.85" customHeight="1" x14ac:dyDescent="0.25">
      <c r="A78" s="1501" t="s">
        <v>235</v>
      </c>
      <c r="B78" s="315" t="s">
        <v>121</v>
      </c>
      <c r="C78" s="125" t="s">
        <v>174</v>
      </c>
      <c r="D78" s="273">
        <f>D20+SUM(D22:D23,D27)+SUM(D29:D32)+D37+D41+D46+D51+SUM(D56:D57)+SUM(D59:D60)+SUM(D64:D68)+D73</f>
        <v>24106814.961810738</v>
      </c>
      <c r="E78" s="273">
        <f>E20+SUM(E22:E23,E27)+SUM(E29:E32)+E37+E41+E46+E51+SUM(E56:E57)+SUM(E59:E60)+SUM(E64:E68)+E73</f>
        <v>9852620.785451429</v>
      </c>
      <c r="F78" s="273">
        <f>F20+SUM(F22:F23,F27)+SUM(F29:F32)+F37+F41+F46+F51+SUM(F56:F57)+SUM(F59:F60)+SUM(F64:F68)+F73</f>
        <v>796696.8709604661</v>
      </c>
      <c r="G78" s="273">
        <f t="shared" ref="G78:O78" si="51">G20+SUM(G22:G23,G27)+SUM(G29:G32)+G37+G41+G46+G51+SUM(G56:G57)+SUM(G59:G60)+SUM(G64:G68)+G73</f>
        <v>4590906.2965762326</v>
      </c>
      <c r="H78" s="273">
        <f t="shared" si="51"/>
        <v>3072082.0561933634</v>
      </c>
      <c r="I78" s="273">
        <f t="shared" si="51"/>
        <v>747869.47052869038</v>
      </c>
      <c r="J78" s="273">
        <f t="shared" si="51"/>
        <v>213325.9806519312</v>
      </c>
      <c r="K78" s="273">
        <f t="shared" si="51"/>
        <v>16813.124118087271</v>
      </c>
      <c r="L78" s="273">
        <f t="shared" si="51"/>
        <v>1778352.7961544346</v>
      </c>
      <c r="M78" s="273">
        <f t="shared" si="51"/>
        <v>314610.2317463677</v>
      </c>
      <c r="N78" s="273">
        <f t="shared" si="51"/>
        <v>667776.43778724375</v>
      </c>
      <c r="O78" s="285">
        <f t="shared" si="51"/>
        <v>2055760.9116424904</v>
      </c>
      <c r="P78" s="273">
        <f>P20+SUM(P22:P23,P27)+SUM(P29:P32)+P37+P41+P46+P51+SUM(P56:P57)+SUM(P59:P60)+SUM(P64:P68)+P73</f>
        <v>26414373.307135787</v>
      </c>
      <c r="Q78" s="273">
        <f t="shared" ref="Q78:AA78" si="52">Q20+SUM(Q22:Q23,Q27)+SUM(Q29:Q32)+Q37+Q41+Q46+Q51+SUM(Q56:Q57)+SUM(Q59:Q60)+SUM(Q64:Q68)+Q73</f>
        <v>11179319.933974454</v>
      </c>
      <c r="R78" s="273">
        <f t="shared" si="52"/>
        <v>1063775.0086393764</v>
      </c>
      <c r="S78" s="273">
        <f t="shared" si="52"/>
        <v>5258591.0078284154</v>
      </c>
      <c r="T78" s="273">
        <f t="shared" si="52"/>
        <v>3109024.0262669302</v>
      </c>
      <c r="U78" s="273">
        <f t="shared" si="52"/>
        <v>581361.55423504673</v>
      </c>
      <c r="V78" s="273">
        <f t="shared" si="52"/>
        <v>243137.57665035967</v>
      </c>
      <c r="W78" s="273">
        <f t="shared" si="52"/>
        <v>25622.355944761075</v>
      </c>
      <c r="X78" s="273">
        <f t="shared" si="52"/>
        <v>1863527.7352454548</v>
      </c>
      <c r="Y78" s="273">
        <f t="shared" si="52"/>
        <v>357073.28934287571</v>
      </c>
      <c r="Z78" s="273">
        <f t="shared" si="52"/>
        <v>606589.76350013469</v>
      </c>
      <c r="AA78" s="285">
        <f t="shared" si="52"/>
        <v>2126351.0555079733</v>
      </c>
      <c r="AB78" s="273">
        <f>AB20+SUM(AB22:AB23,AB27)+SUM(AB29:AB32)+AB37+AB41+AB46+AB51+SUM(AB56:AB57)+SUM(AB59:AB60)+SUM(AB64:AB68)+AB73</f>
        <v>36685553.350310504</v>
      </c>
      <c r="AC78" s="273">
        <f t="shared" ref="AC78:AM78" si="53">AC20+SUM(AC22:AC23,AC27)+SUM(AC29:AC32)+AC37+AC41+AC46+AC51+SUM(AC56:AC57)+SUM(AC59:AC60)+SUM(AC64:AC68)+AC73</f>
        <v>16853766.169476278</v>
      </c>
      <c r="AD78" s="273">
        <f t="shared" si="53"/>
        <v>1383422.1149865019</v>
      </c>
      <c r="AE78" s="273">
        <f t="shared" si="53"/>
        <v>8076513.059224234</v>
      </c>
      <c r="AF78" s="273">
        <f t="shared" si="53"/>
        <v>3050772.398836731</v>
      </c>
      <c r="AG78" s="273">
        <f t="shared" si="53"/>
        <v>764730.93251208391</v>
      </c>
      <c r="AH78" s="273">
        <f t="shared" si="53"/>
        <v>419537.35878489504</v>
      </c>
      <c r="AI78" s="273">
        <f t="shared" si="53"/>
        <v>81264.822302107175</v>
      </c>
      <c r="AJ78" s="273">
        <f t="shared" si="53"/>
        <v>1899661.4043737943</v>
      </c>
      <c r="AK78" s="273">
        <f t="shared" si="53"/>
        <v>493158.37925083825</v>
      </c>
      <c r="AL78" s="273">
        <f t="shared" si="53"/>
        <v>642369.37259117095</v>
      </c>
      <c r="AM78" s="273">
        <f t="shared" si="53"/>
        <v>3020357.337971874</v>
      </c>
      <c r="AN78" s="276">
        <f>AN20+SUM(AN22:AN23,AN27)+SUM(AN29:AN32)+AN37+AN41+AN46+AN51+SUM(AN56:AN57)+SUM(AN59:AN60)+SUM(AN64:AN68)+AN73</f>
        <v>61159238.626859009</v>
      </c>
      <c r="AO78" s="273">
        <f t="shared" ref="AO78:AY78" si="54">AO20+SUM(AO22:AO23,AO27)+SUM(AO29:AO32)+AO37+AO41+AO46+AO51+SUM(AO56:AO57)+SUM(AO59:AO60)+SUM(AO64:AO68)+AO73</f>
        <v>33826349.673396707</v>
      </c>
      <c r="AP78" s="273">
        <f t="shared" si="54"/>
        <v>2705124.2373664137</v>
      </c>
      <c r="AQ78" s="273">
        <f t="shared" si="54"/>
        <v>10706404.377460703</v>
      </c>
      <c r="AR78" s="273">
        <f t="shared" si="54"/>
        <v>4478707.3275164412</v>
      </c>
      <c r="AS78" s="273">
        <f t="shared" si="54"/>
        <v>1230355.255391109</v>
      </c>
      <c r="AT78" s="273">
        <f t="shared" si="54"/>
        <v>525201.89253072802</v>
      </c>
      <c r="AU78" s="273">
        <f t="shared" si="54"/>
        <v>84726.564064403443</v>
      </c>
      <c r="AV78" s="273">
        <f t="shared" si="54"/>
        <v>2918584.2026306</v>
      </c>
      <c r="AW78" s="273">
        <f t="shared" si="54"/>
        <v>966455.81710880029</v>
      </c>
      <c r="AX78" s="273">
        <f t="shared" si="54"/>
        <v>990723.27660280769</v>
      </c>
      <c r="AY78" s="285">
        <f t="shared" si="54"/>
        <v>2726606.0027903062</v>
      </c>
      <c r="AZ78" s="298">
        <f>AZ20+SUM(AZ22:AZ23,AZ27)+SUM(AZ29:AZ32)+AZ37+AZ41+AZ46+AZ51+SUM(AZ56:AZ57)+SUM(AZ59:AZ60)+SUM(AZ64:AZ68)+AZ73</f>
        <v>2441314.9114476163</v>
      </c>
      <c r="BA78" s="294">
        <f>BA20+SUM(BA22:BA23,BA27)+SUM(BA29:BA32)+BA37+BA41+BA46+BA51+SUM(BA56:BA57)+SUM(BA59:BA60)+SUM(BA64:BA68)+BA73</f>
        <v>150807295.15756366</v>
      </c>
      <c r="BB78" s="273">
        <f t="shared" ref="BB78:BL78" si="55">BB20+SUM(BB22:BB23,BB27)+SUM(BB29:BB32)+BB37+BB41+BB46+BB51+SUM(BB56:BB57)+SUM(BB59:BB60)+SUM(BB64:BB68)+BB73</f>
        <v>71712056.562298849</v>
      </c>
      <c r="BC78" s="273">
        <f t="shared" si="55"/>
        <v>5949018.2319527594</v>
      </c>
      <c r="BD78" s="273">
        <f t="shared" si="55"/>
        <v>28632414.741089579</v>
      </c>
      <c r="BE78" s="273">
        <f t="shared" si="55"/>
        <v>13710585.808813466</v>
      </c>
      <c r="BF78" s="273">
        <f t="shared" si="55"/>
        <v>3324317.2126669302</v>
      </c>
      <c r="BG78" s="273">
        <f t="shared" si="55"/>
        <v>1401202.8086179139</v>
      </c>
      <c r="BH78" s="273">
        <f t="shared" si="55"/>
        <v>208426.86642935898</v>
      </c>
      <c r="BI78" s="273">
        <f t="shared" si="55"/>
        <v>8460126.1384042837</v>
      </c>
      <c r="BJ78" s="273">
        <f>BJ20+SUM(BJ22:BJ23,BJ27)+SUM(BJ29:BJ32)+BJ37+BJ41+BJ46+BJ51+SUM(BJ56:BJ57)+SUM(BJ59:BJ60)+SUM(BJ64:BJ68)+BJ73</f>
        <v>2131297.7174488818</v>
      </c>
      <c r="BK78" s="273">
        <f t="shared" si="55"/>
        <v>2907458.850481357</v>
      </c>
      <c r="BL78" s="298">
        <f t="shared" si="55"/>
        <v>9929075.3079126421</v>
      </c>
    </row>
    <row r="79" spans="1:64" s="209" customFormat="1" x14ac:dyDescent="0.25">
      <c r="A79" s="1507"/>
      <c r="B79" s="126" t="s">
        <v>55</v>
      </c>
      <c r="C79" s="127" t="s">
        <v>175</v>
      </c>
      <c r="D79" s="274">
        <f>D21+D24+D34+D38+D43+D48+D53+D58+D70+D75</f>
        <v>-868834.17437072413</v>
      </c>
      <c r="E79" s="274">
        <f>E21+E24+E34+E38+E43+E48+E53+E58+E70+E75</f>
        <v>-496044.74596733745</v>
      </c>
      <c r="F79" s="274">
        <f>F21+F24+F34+F38+F43+F48+F53+F58+F70+F75</f>
        <v>-37869.815994666547</v>
      </c>
      <c r="G79" s="274">
        <f t="shared" ref="G79:O79" si="56">G21+G24+G34+G38+G43+G48+G53+G58+G70+G75</f>
        <v>-131517.78179877053</v>
      </c>
      <c r="H79" s="274">
        <f t="shared" si="56"/>
        <v>-70777.209979310152</v>
      </c>
      <c r="I79" s="274">
        <f t="shared" si="56"/>
        <v>-13856.098938034351</v>
      </c>
      <c r="J79" s="274">
        <f t="shared" si="56"/>
        <v>-10483.479567702305</v>
      </c>
      <c r="K79" s="274">
        <f t="shared" si="56"/>
        <v>-482.0446537782471</v>
      </c>
      <c r="L79" s="274">
        <f t="shared" si="56"/>
        <v>-16113.762650295997</v>
      </c>
      <c r="M79" s="274">
        <f t="shared" si="56"/>
        <v>-3597.8893932974574</v>
      </c>
      <c r="N79" s="274">
        <f t="shared" si="56"/>
        <v>-19159.107669647958</v>
      </c>
      <c r="O79" s="282">
        <f t="shared" si="56"/>
        <v>-68932.237757883282</v>
      </c>
      <c r="P79" s="274">
        <f>P21+P24+P34+P38+P43+P48+P53+P58+P70+P75</f>
        <v>-1262791.7716363634</v>
      </c>
      <c r="Q79" s="274">
        <f t="shared" ref="Q79:AA79" si="57">Q21+Q24+Q34+Q38+Q43+Q48+Q53+Q58+Q70+Q75</f>
        <v>-560050.09538454504</v>
      </c>
      <c r="R79" s="274">
        <f t="shared" si="57"/>
        <v>-44892.65724038722</v>
      </c>
      <c r="S79" s="274">
        <f t="shared" si="57"/>
        <v>-262806.1638439846</v>
      </c>
      <c r="T79" s="274">
        <f t="shared" si="57"/>
        <v>-131035.00117758957</v>
      </c>
      <c r="U79" s="274">
        <f t="shared" si="57"/>
        <v>-37886.803755435008</v>
      </c>
      <c r="V79" s="274">
        <f t="shared" si="57"/>
        <v>-19790.136139974464</v>
      </c>
      <c r="W79" s="274">
        <f t="shared" si="57"/>
        <v>-2258.4276070705546</v>
      </c>
      <c r="X79" s="274">
        <f t="shared" si="57"/>
        <v>-30700.536110783953</v>
      </c>
      <c r="Y79" s="274">
        <f t="shared" si="57"/>
        <v>-26943.279719782247</v>
      </c>
      <c r="Z79" s="274">
        <f t="shared" si="57"/>
        <v>-36940.560786662842</v>
      </c>
      <c r="AA79" s="282">
        <f t="shared" si="57"/>
        <v>-109488.10987014796</v>
      </c>
      <c r="AB79" s="274">
        <f>AB21+AB24+AB34+AB38+AB43+AB48+AB53+AB58+AB70+AB75</f>
        <v>-8979694.4333916958</v>
      </c>
      <c r="AC79" s="274">
        <f t="shared" ref="AC79:AM79" si="58">AC21+AC24+AC34+AC38+AC43+AC48+AC53+AC58+AC70+AC75</f>
        <v>-4963432.9736843416</v>
      </c>
      <c r="AD79" s="274">
        <f t="shared" si="58"/>
        <v>-393235.12934530707</v>
      </c>
      <c r="AE79" s="274">
        <f t="shared" si="58"/>
        <v>-1517660.3810930017</v>
      </c>
      <c r="AF79" s="274">
        <f t="shared" si="58"/>
        <v>-703721.20081894915</v>
      </c>
      <c r="AG79" s="274">
        <f t="shared" si="58"/>
        <v>-243858.21752961763</v>
      </c>
      <c r="AH79" s="274">
        <f t="shared" si="58"/>
        <v>-96634.692410204341</v>
      </c>
      <c r="AI79" s="274">
        <f t="shared" si="58"/>
        <v>-15057.307663812553</v>
      </c>
      <c r="AJ79" s="274">
        <f t="shared" si="58"/>
        <v>-167417.25127497199</v>
      </c>
      <c r="AK79" s="274">
        <f t="shared" si="58"/>
        <v>-149745.94656497677</v>
      </c>
      <c r="AL79" s="274">
        <f t="shared" si="58"/>
        <v>-213272.49922197263</v>
      </c>
      <c r="AM79" s="282">
        <f t="shared" si="58"/>
        <v>-515658.83378454053</v>
      </c>
      <c r="AN79" s="289">
        <f>AN21+AN24+AN34+AN38+AN43+AN48+AN53+AN58+AN70+AN75</f>
        <v>7930564.345334949</v>
      </c>
      <c r="AO79" s="274">
        <f t="shared" ref="AO79:AY79" si="59">AO21+AO24+AO34+AO38+AO43+AO48+AO53+AO58+AO70+AO75</f>
        <v>5864731.7506634621</v>
      </c>
      <c r="AP79" s="274">
        <f t="shared" si="59"/>
        <v>490257.14939501276</v>
      </c>
      <c r="AQ79" s="274">
        <f t="shared" si="59"/>
        <v>798141.45132953185</v>
      </c>
      <c r="AR79" s="274">
        <f t="shared" si="59"/>
        <v>397579.21259345755</v>
      </c>
      <c r="AS79" s="274">
        <f t="shared" si="59"/>
        <v>-23618.165491793614</v>
      </c>
      <c r="AT79" s="274">
        <f t="shared" si="59"/>
        <v>0</v>
      </c>
      <c r="AU79" s="274">
        <f t="shared" si="59"/>
        <v>3423.594386838864</v>
      </c>
      <c r="AV79" s="274">
        <f t="shared" si="59"/>
        <v>94705.548377850704</v>
      </c>
      <c r="AW79" s="274">
        <f t="shared" si="59"/>
        <v>172197.61269730103</v>
      </c>
      <c r="AX79" s="274">
        <f t="shared" si="59"/>
        <v>-168272.25657615179</v>
      </c>
      <c r="AY79" s="282">
        <f t="shared" si="59"/>
        <v>301418.44795944029</v>
      </c>
      <c r="AZ79" s="300">
        <f>AZ21+AZ24+AZ34+AZ38+AZ43+AZ48+AZ53+AZ58+AZ70+AZ75</f>
        <v>-3579034.7985783597</v>
      </c>
      <c r="BA79" s="296">
        <f>BA21+BA24+BA34+BA38+BA43+BA48+BA53+BA58+BA70+BA75</f>
        <v>-6759790.832642193</v>
      </c>
      <c r="BB79" s="274">
        <f t="shared" ref="BB79:BL79" si="60">BB21+BB24+BB34+BB38+BB43+BB48+BB53+BB58+BB70+BB75</f>
        <v>-154796.06437276251</v>
      </c>
      <c r="BC79" s="274">
        <f t="shared" si="60"/>
        <v>14259.546814651916</v>
      </c>
      <c r="BD79" s="274">
        <f t="shared" si="60"/>
        <v>-1113842.8754062245</v>
      </c>
      <c r="BE79" s="274">
        <f t="shared" si="60"/>
        <v>-507954.19938239147</v>
      </c>
      <c r="BF79" s="274">
        <f t="shared" si="60"/>
        <v>-319219.28571488062</v>
      </c>
      <c r="BG79" s="274">
        <f t="shared" si="60"/>
        <v>-126908.3081178811</v>
      </c>
      <c r="BH79" s="274">
        <f t="shared" si="60"/>
        <v>-14374.18553782249</v>
      </c>
      <c r="BI79" s="274">
        <f t="shared" si="60"/>
        <v>-119526.00165820122</v>
      </c>
      <c r="BJ79" s="274">
        <f>BJ21+BJ24+BJ34+BJ38+BJ43+BJ48+BJ53+BJ58+BJ70+BJ75</f>
        <v>-8089.5029807554511</v>
      </c>
      <c r="BK79" s="274">
        <f t="shared" si="60"/>
        <v>-437644.42425443529</v>
      </c>
      <c r="BL79" s="300">
        <f t="shared" si="60"/>
        <v>-392660.73345313163</v>
      </c>
    </row>
    <row r="80" spans="1:64" s="209" customFormat="1" x14ac:dyDescent="0.25">
      <c r="A80" s="1507"/>
      <c r="B80" s="126" t="s">
        <v>56</v>
      </c>
      <c r="C80" s="127" t="s">
        <v>176</v>
      </c>
      <c r="D80" s="274">
        <f>D25+D33+D42+D47+D52+D61+D69+D74</f>
        <v>2263234.157825239</v>
      </c>
      <c r="E80" s="274">
        <f>E25+E33+E42+E47+E52+E61+E69+E74</f>
        <v>1684673.4083878677</v>
      </c>
      <c r="F80" s="274">
        <f>F25+F33+F42+F47+F52+F61+F69+F74</f>
        <v>51381.388225348492</v>
      </c>
      <c r="G80" s="274">
        <f t="shared" ref="G80:O80" si="61">G25+G33+G42+G47+G52+G61+G69+G74</f>
        <v>139364.54877580664</v>
      </c>
      <c r="H80" s="274">
        <f t="shared" si="61"/>
        <v>51763.775730798014</v>
      </c>
      <c r="I80" s="274">
        <f t="shared" si="61"/>
        <v>79266.015883451109</v>
      </c>
      <c r="J80" s="274">
        <f t="shared" si="61"/>
        <v>14920.248636034263</v>
      </c>
      <c r="K80" s="274">
        <f t="shared" si="61"/>
        <v>4943.9078447837737</v>
      </c>
      <c r="L80" s="274">
        <f t="shared" si="61"/>
        <v>19769.349520395557</v>
      </c>
      <c r="M80" s="274">
        <f t="shared" si="61"/>
        <v>367.41564149281669</v>
      </c>
      <c r="N80" s="274">
        <f t="shared" si="61"/>
        <v>195100.03396506346</v>
      </c>
      <c r="O80" s="282">
        <f t="shared" si="61"/>
        <v>21684.065214196817</v>
      </c>
      <c r="P80" s="274">
        <f>P25+P33+P42+P47+P52+P61+P69+P74</f>
        <v>2329950.4424951239</v>
      </c>
      <c r="Q80" s="274">
        <f t="shared" ref="Q80:AA80" si="62">Q25+Q33+Q42+Q47+Q52+Q61+Q69+Q74</f>
        <v>1743956.3460749169</v>
      </c>
      <c r="R80" s="274">
        <f t="shared" si="62"/>
        <v>56277.85650003246</v>
      </c>
      <c r="S80" s="274">
        <f t="shared" si="62"/>
        <v>150215.20041535021</v>
      </c>
      <c r="T80" s="274">
        <f t="shared" si="62"/>
        <v>56224.668512419965</v>
      </c>
      <c r="U80" s="274">
        <f t="shared" si="62"/>
        <v>75323.121131230306</v>
      </c>
      <c r="V80" s="274">
        <f t="shared" si="62"/>
        <v>14144.51691761065</v>
      </c>
      <c r="W80" s="274">
        <f t="shared" si="62"/>
        <v>4722.2270272421129</v>
      </c>
      <c r="X80" s="274">
        <f t="shared" si="62"/>
        <v>21673.944645272539</v>
      </c>
      <c r="Y80" s="274">
        <f t="shared" si="62"/>
        <v>391.54447918476268</v>
      </c>
      <c r="Z80" s="274">
        <f t="shared" si="62"/>
        <v>183584.28296637669</v>
      </c>
      <c r="AA80" s="282">
        <f t="shared" si="62"/>
        <v>23436.73382548794</v>
      </c>
      <c r="AB80" s="274">
        <f>AB25+AB33+AB42+AB47+AB52+AB61+AB69+AB74</f>
        <v>2395791.7348628966</v>
      </c>
      <c r="AC80" s="274">
        <f t="shared" ref="AC80:AM80" si="63">AC25+AC33+AC42+AC47+AC52+AC61+AC69+AC74</f>
        <v>1802700.0560581414</v>
      </c>
      <c r="AD80" s="274">
        <f t="shared" si="63"/>
        <v>60976.951793120184</v>
      </c>
      <c r="AE80" s="274">
        <f t="shared" si="63"/>
        <v>153674.29563829995</v>
      </c>
      <c r="AF80" s="274">
        <f t="shared" si="63"/>
        <v>55421.380193297024</v>
      </c>
      <c r="AG80" s="274">
        <f t="shared" si="63"/>
        <v>77496.32860079236</v>
      </c>
      <c r="AH80" s="274">
        <f t="shared" si="63"/>
        <v>14501.521827671277</v>
      </c>
      <c r="AI80" s="274">
        <f t="shared" si="63"/>
        <v>4603.095612594665</v>
      </c>
      <c r="AJ80" s="274">
        <f t="shared" si="63"/>
        <v>22335.239662655666</v>
      </c>
      <c r="AK80" s="274">
        <f t="shared" si="63"/>
        <v>392.33796145191877</v>
      </c>
      <c r="AL80" s="274">
        <f t="shared" si="63"/>
        <v>180473.36816315301</v>
      </c>
      <c r="AM80" s="282">
        <f t="shared" si="63"/>
        <v>23217.159351719372</v>
      </c>
      <c r="AN80" s="289">
        <f>AN25+AN33+AN42+AN47+AN52+AN61+AN69+AN74</f>
        <v>5869962.6849585343</v>
      </c>
      <c r="AO80" s="274">
        <f t="shared" ref="AO80:AY80" si="64">AO25+AO33+AO42+AO47+AO52+AO61+AO69+AO74</f>
        <v>4770036.4720978513</v>
      </c>
      <c r="AP80" s="274">
        <f t="shared" si="64"/>
        <v>178208.77465137246</v>
      </c>
      <c r="AQ80" s="274">
        <f t="shared" si="64"/>
        <v>373796.02376365592</v>
      </c>
      <c r="AR80" s="274">
        <f t="shared" si="64"/>
        <v>120916.13017810619</v>
      </c>
      <c r="AS80" s="274">
        <f t="shared" si="64"/>
        <v>125307.50746230286</v>
      </c>
      <c r="AT80" s="274">
        <f t="shared" si="64"/>
        <v>33547.647545818123</v>
      </c>
      <c r="AU80" s="274">
        <f t="shared" si="64"/>
        <v>5521.633495917371</v>
      </c>
      <c r="AV80" s="274">
        <f t="shared" si="64"/>
        <v>42690.431421451525</v>
      </c>
      <c r="AW80" s="274">
        <f t="shared" si="64"/>
        <v>1342.1417375547032</v>
      </c>
      <c r="AX80" s="274">
        <f t="shared" si="64"/>
        <v>185042.37916563565</v>
      </c>
      <c r="AY80" s="282">
        <f t="shared" si="64"/>
        <v>33553.543438867579</v>
      </c>
      <c r="AZ80" s="300">
        <f>AZ25+AZ33+AZ42+AZ47+AZ52+AZ61+AZ69+AZ74</f>
        <v>0</v>
      </c>
      <c r="BA80" s="296">
        <f>BA25+BA33+BA42+BA47+BA52+BA61+BA69+BA74</f>
        <v>12858939.020141793</v>
      </c>
      <c r="BB80" s="274">
        <f t="shared" ref="BB80:BL80" si="65">BB25+BB33+BB42+BB47+BB52+BB61+BB69+BB74</f>
        <v>10001366.28261878</v>
      </c>
      <c r="BC80" s="274">
        <f t="shared" si="65"/>
        <v>346844.97116987366</v>
      </c>
      <c r="BD80" s="274">
        <f t="shared" si="65"/>
        <v>817050.06859311264</v>
      </c>
      <c r="BE80" s="274">
        <f t="shared" si="65"/>
        <v>284325.95461462118</v>
      </c>
      <c r="BF80" s="274">
        <f t="shared" si="65"/>
        <v>357392.97307777667</v>
      </c>
      <c r="BG80" s="274">
        <f t="shared" si="65"/>
        <v>77113.934927134324</v>
      </c>
      <c r="BH80" s="274">
        <f t="shared" si="65"/>
        <v>19790.863980537924</v>
      </c>
      <c r="BI80" s="274">
        <f t="shared" si="65"/>
        <v>106468.96524977528</v>
      </c>
      <c r="BJ80" s="274">
        <f>BJ25+BJ33+BJ42+BJ47+BJ52+BJ61+BJ69+BJ74</f>
        <v>2493.4398196842012</v>
      </c>
      <c r="BK80" s="274">
        <f t="shared" si="65"/>
        <v>744200.06426022877</v>
      </c>
      <c r="BL80" s="300">
        <f t="shared" si="65"/>
        <v>101891.50183027169</v>
      </c>
    </row>
    <row r="81" spans="1:64" s="209" customFormat="1" x14ac:dyDescent="0.25">
      <c r="A81" s="1507"/>
      <c r="B81" s="126" t="s">
        <v>122</v>
      </c>
      <c r="C81" s="127" t="s">
        <v>937</v>
      </c>
      <c r="D81" s="274">
        <f>D26+D35+D39+D44+D49+D54+D62+D71+D76</f>
        <v>596803.72204573173</v>
      </c>
      <c r="E81" s="274">
        <f>E26+E35+E39+E44+E49+E54+E62+E71+E76</f>
        <v>344738.73010406183</v>
      </c>
      <c r="F81" s="274">
        <f>F26+F35+F39+F44+F49+F54+F62+F71+F76</f>
        <v>27795.514448601618</v>
      </c>
      <c r="G81" s="274">
        <f t="shared" ref="G81:O81" si="66">G26+G35+G39+G44+G49+G54+G62+G71+G76</f>
        <v>102676.86028054665</v>
      </c>
      <c r="H81" s="274">
        <f t="shared" si="66"/>
        <v>47276.474547737795</v>
      </c>
      <c r="I81" s="274">
        <f t="shared" si="66"/>
        <v>10738.583157643478</v>
      </c>
      <c r="J81" s="274">
        <f t="shared" si="66"/>
        <v>860.77387206332514</v>
      </c>
      <c r="K81" s="274">
        <f t="shared" si="66"/>
        <v>721.82129207297055</v>
      </c>
      <c r="L81" s="274">
        <f t="shared" si="66"/>
        <v>9863.839605665582</v>
      </c>
      <c r="M81" s="274">
        <f t="shared" si="66"/>
        <v>11677.510052554835</v>
      </c>
      <c r="N81" s="274">
        <f t="shared" si="66"/>
        <v>6512.028606625383</v>
      </c>
      <c r="O81" s="282">
        <f t="shared" si="66"/>
        <v>33941.586078158223</v>
      </c>
      <c r="P81" s="274">
        <f>P26+P35+P39+P44+P49+P54+P62+P71+P76</f>
        <v>788199.73900074768</v>
      </c>
      <c r="Q81" s="274">
        <f t="shared" ref="Q81:AA81" si="67">Q26+Q35+Q39+Q44+Q49+Q54+Q62+Q71+Q76</f>
        <v>459222.51827662683</v>
      </c>
      <c r="R81" s="274">
        <f t="shared" si="67"/>
        <v>36869.038068366091</v>
      </c>
      <c r="S81" s="274">
        <f t="shared" si="67"/>
        <v>131619.22047757718</v>
      </c>
      <c r="T81" s="274">
        <f t="shared" si="67"/>
        <v>60564.443041515413</v>
      </c>
      <c r="U81" s="274">
        <f t="shared" si="67"/>
        <v>15026.159010124382</v>
      </c>
      <c r="V81" s="274">
        <f t="shared" si="67"/>
        <v>2025.3851187838045</v>
      </c>
      <c r="W81" s="274">
        <f t="shared" si="67"/>
        <v>996.86479138454786</v>
      </c>
      <c r="X81" s="274">
        <f t="shared" si="67"/>
        <v>13019.256482855802</v>
      </c>
      <c r="Y81" s="274">
        <f t="shared" si="67"/>
        <v>14857.661941584167</v>
      </c>
      <c r="Z81" s="274">
        <f t="shared" si="67"/>
        <v>10551.9790335506</v>
      </c>
      <c r="AA81" s="282">
        <f t="shared" si="67"/>
        <v>43447.212758379021</v>
      </c>
      <c r="AB81" s="274">
        <f>AB26+AB35+AB39+AB44+AB49+AB54+AB62+AB71+AB76</f>
        <v>861686.95920885075</v>
      </c>
      <c r="AC81" s="274">
        <f t="shared" ref="AC81:AM81" si="68">AC26+AC35+AC39+AC44+AC49+AC54+AC62+AC71+AC76</f>
        <v>515557.62882676435</v>
      </c>
      <c r="AD81" s="274">
        <f t="shared" si="68"/>
        <v>41292.972116733748</v>
      </c>
      <c r="AE81" s="274">
        <f t="shared" si="68"/>
        <v>136765.23693041428</v>
      </c>
      <c r="AF81" s="274">
        <f t="shared" si="68"/>
        <v>63063.749411955476</v>
      </c>
      <c r="AG81" s="274">
        <f t="shared" si="68"/>
        <v>15785.070357378952</v>
      </c>
      <c r="AH81" s="274">
        <f t="shared" si="68"/>
        <v>2480.9370951645637</v>
      </c>
      <c r="AI81" s="274">
        <f t="shared" si="68"/>
        <v>1066.3920234506681</v>
      </c>
      <c r="AJ81" s="274">
        <f t="shared" si="68"/>
        <v>13523.7354433235</v>
      </c>
      <c r="AK81" s="274">
        <f t="shared" si="68"/>
        <v>15430.433399262965</v>
      </c>
      <c r="AL81" s="274">
        <f t="shared" si="68"/>
        <v>11546.989225442534</v>
      </c>
      <c r="AM81" s="282">
        <f t="shared" si="68"/>
        <v>45173.814378959687</v>
      </c>
      <c r="AN81" s="289">
        <f>AN26+AN35+AN39+AN44+AN49+AN54+AN62+AN71+AN76</f>
        <v>466854.03022910818</v>
      </c>
      <c r="AO81" s="274">
        <f t="shared" ref="AO81:AZ81" si="69">AO26+AO35+AO39+AO44+AO49+AO54+AO62+AO71+AO76</f>
        <v>251021.23348984422</v>
      </c>
      <c r="AP81" s="274">
        <f t="shared" si="69"/>
        <v>19789.055409403172</v>
      </c>
      <c r="AQ81" s="274">
        <f t="shared" si="69"/>
        <v>94885.907288862581</v>
      </c>
      <c r="AR81" s="274">
        <f t="shared" si="69"/>
        <v>44284.160012940476</v>
      </c>
      <c r="AS81" s="274">
        <f t="shared" si="69"/>
        <v>3882.225257540078</v>
      </c>
      <c r="AT81" s="274">
        <f t="shared" si="69"/>
        <v>0</v>
      </c>
      <c r="AU81" s="274">
        <f t="shared" si="69"/>
        <v>671.63132923952617</v>
      </c>
      <c r="AV81" s="274">
        <f t="shared" si="69"/>
        <v>7024.7660432203556</v>
      </c>
      <c r="AW81" s="274">
        <f t="shared" si="69"/>
        <v>10653.732781683024</v>
      </c>
      <c r="AX81" s="274">
        <f t="shared" si="69"/>
        <v>2510.6970885545452</v>
      </c>
      <c r="AY81" s="282">
        <f t="shared" si="69"/>
        <v>32130.621527820251</v>
      </c>
      <c r="AZ81" s="300">
        <f t="shared" si="69"/>
        <v>-79443.20541239345</v>
      </c>
      <c r="BA81" s="296">
        <f>BA26+BA35+BA39+BA44+BA49+BA54+BA62+BA71+BA76</f>
        <v>2634101.2450720458</v>
      </c>
      <c r="BB81" s="274">
        <f t="shared" ref="BB81:BL81" si="70">BB26+BB35+BB39+BB44+BB49+BB54+BB62+BB71+BB76</f>
        <v>1570540.1106972974</v>
      </c>
      <c r="BC81" s="274">
        <f t="shared" si="70"/>
        <v>125746.58004310464</v>
      </c>
      <c r="BD81" s="274">
        <f t="shared" si="70"/>
        <v>465947.22497740068</v>
      </c>
      <c r="BE81" s="274">
        <f t="shared" si="70"/>
        <v>215188.82701414914</v>
      </c>
      <c r="BF81" s="274">
        <f t="shared" si="70"/>
        <v>45432.037782686886</v>
      </c>
      <c r="BG81" s="274">
        <f t="shared" si="70"/>
        <v>5367.0960860116938</v>
      </c>
      <c r="BH81" s="274">
        <f t="shared" si="70"/>
        <v>3456.7094361477129</v>
      </c>
      <c r="BI81" s="274">
        <f t="shared" si="70"/>
        <v>43431.597575065243</v>
      </c>
      <c r="BJ81" s="274">
        <f>BJ26+BJ35+BJ39+BJ44+BJ49+BJ54+BJ62+BJ71+BJ76</f>
        <v>52619.338175084988</v>
      </c>
      <c r="BK81" s="274">
        <f t="shared" si="70"/>
        <v>31121.693954173061</v>
      </c>
      <c r="BL81" s="300">
        <f t="shared" si="70"/>
        <v>154693.23474331718</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169</v>
      </c>
      <c r="C84" s="137" t="s">
        <v>331</v>
      </c>
      <c r="D84" s="279">
        <f>SUM(D78:D83)</f>
        <v>26098018.667310983</v>
      </c>
      <c r="E84" s="286">
        <f t="shared" ref="E84:BL84" si="72">SUM(E78:E83)</f>
        <v>11385988.177976022</v>
      </c>
      <c r="F84" s="286">
        <f t="shared" si="72"/>
        <v>838003.95763974974</v>
      </c>
      <c r="G84" s="286">
        <f t="shared" si="72"/>
        <v>4701429.9238338154</v>
      </c>
      <c r="H84" s="286">
        <f t="shared" si="72"/>
        <v>3100345.096492589</v>
      </c>
      <c r="I84" s="286">
        <f t="shared" si="72"/>
        <v>824017.97063175053</v>
      </c>
      <c r="J84" s="286">
        <f t="shared" si="72"/>
        <v>218623.52359232647</v>
      </c>
      <c r="K84" s="286">
        <f t="shared" si="72"/>
        <v>21996.808601165769</v>
      </c>
      <c r="L84" s="286">
        <f t="shared" si="72"/>
        <v>1791872.2226301995</v>
      </c>
      <c r="M84" s="286">
        <f t="shared" si="72"/>
        <v>323057.26804711792</v>
      </c>
      <c r="N84" s="286">
        <f t="shared" si="72"/>
        <v>850229.39268928475</v>
      </c>
      <c r="O84" s="287">
        <f t="shared" si="72"/>
        <v>2042454.3251769622</v>
      </c>
      <c r="P84" s="279">
        <f t="shared" si="72"/>
        <v>28269731.716995295</v>
      </c>
      <c r="Q84" s="286">
        <f t="shared" si="72"/>
        <v>12822448.702941451</v>
      </c>
      <c r="R84" s="286">
        <f t="shared" si="72"/>
        <v>1112029.2459673877</v>
      </c>
      <c r="S84" s="286">
        <f t="shared" si="72"/>
        <v>5277619.2648773585</v>
      </c>
      <c r="T84" s="286">
        <f t="shared" si="72"/>
        <v>3094778.1366432761</v>
      </c>
      <c r="U84" s="286">
        <f t="shared" si="72"/>
        <v>633824.03062096634</v>
      </c>
      <c r="V84" s="286">
        <f t="shared" si="72"/>
        <v>239517.34254677966</v>
      </c>
      <c r="W84" s="286">
        <f t="shared" si="72"/>
        <v>29083.020156317183</v>
      </c>
      <c r="X84" s="286">
        <f t="shared" si="72"/>
        <v>1867520.4002627993</v>
      </c>
      <c r="Y84" s="286">
        <f>SUM(Y78:Y83)</f>
        <v>345379.2160438624</v>
      </c>
      <c r="Z84" s="286">
        <f t="shared" si="72"/>
        <v>763785.46471339918</v>
      </c>
      <c r="AA84" s="287">
        <f t="shared" si="72"/>
        <v>2083746.8922216925</v>
      </c>
      <c r="AB84" s="279">
        <f t="shared" si="72"/>
        <v>30963337.610990554</v>
      </c>
      <c r="AC84" s="286">
        <f t="shared" si="72"/>
        <v>14208590.880676843</v>
      </c>
      <c r="AD84" s="286">
        <f t="shared" si="72"/>
        <v>1092456.9095510487</v>
      </c>
      <c r="AE84" s="286">
        <f t="shared" si="72"/>
        <v>6849292.2106999457</v>
      </c>
      <c r="AF84" s="286">
        <f t="shared" si="72"/>
        <v>2465536.3276230339</v>
      </c>
      <c r="AG84" s="286">
        <f t="shared" si="72"/>
        <v>614154.11394063756</v>
      </c>
      <c r="AH84" s="286">
        <f t="shared" si="72"/>
        <v>339885.12529752654</v>
      </c>
      <c r="AI84" s="286">
        <f t="shared" si="72"/>
        <v>71877.00227433996</v>
      </c>
      <c r="AJ84" s="286">
        <f t="shared" si="72"/>
        <v>1768103.1282048014</v>
      </c>
      <c r="AK84" s="286">
        <f t="shared" si="72"/>
        <v>359235.20404657634</v>
      </c>
      <c r="AL84" s="286">
        <f t="shared" si="72"/>
        <v>621117.23075779388</v>
      </c>
      <c r="AM84" s="287">
        <f t="shared" si="72"/>
        <v>2573089.4779180125</v>
      </c>
      <c r="AN84" s="850">
        <f t="shared" si="72"/>
        <v>75426619.687381595</v>
      </c>
      <c r="AO84" s="286">
        <f t="shared" si="72"/>
        <v>44712139.129647858</v>
      </c>
      <c r="AP84" s="286">
        <f t="shared" si="72"/>
        <v>3393379.2168222019</v>
      </c>
      <c r="AQ84" s="286">
        <f t="shared" si="72"/>
        <v>11973227.759842753</v>
      </c>
      <c r="AR84" s="286">
        <f t="shared" si="72"/>
        <v>5041486.8303009458</v>
      </c>
      <c r="AS84" s="286">
        <f t="shared" si="72"/>
        <v>1335926.8226191585</v>
      </c>
      <c r="AT84" s="286">
        <f t="shared" si="72"/>
        <v>558749.54007654614</v>
      </c>
      <c r="AU84" s="286">
        <f t="shared" si="72"/>
        <v>94343.423276399204</v>
      </c>
      <c r="AV84" s="286">
        <f t="shared" si="72"/>
        <v>3063004.9484731224</v>
      </c>
      <c r="AW84" s="286">
        <f>SUM(AW78:AW83)</f>
        <v>1150649.3043253392</v>
      </c>
      <c r="AX84" s="286">
        <f t="shared" si="72"/>
        <v>1010004.096280846</v>
      </c>
      <c r="AY84" s="287">
        <f t="shared" si="72"/>
        <v>3093708.6157164345</v>
      </c>
      <c r="AZ84" s="856">
        <f t="shared" si="72"/>
        <v>-1217163.0925431368</v>
      </c>
      <c r="BA84" s="306">
        <f t="shared" si="72"/>
        <v>159540544.59013528</v>
      </c>
      <c r="BB84" s="279">
        <f t="shared" si="72"/>
        <v>83129166.891242161</v>
      </c>
      <c r="BC84" s="279">
        <f t="shared" si="72"/>
        <v>6435869.3299803901</v>
      </c>
      <c r="BD84" s="279">
        <f t="shared" si="72"/>
        <v>28801569.159253865</v>
      </c>
      <c r="BE84" s="279">
        <f t="shared" si="72"/>
        <v>13702146.391059844</v>
      </c>
      <c r="BF84" s="279">
        <f t="shared" si="72"/>
        <v>3407922.9378125132</v>
      </c>
      <c r="BG84" s="279">
        <f t="shared" si="72"/>
        <v>1356775.5315131787</v>
      </c>
      <c r="BH84" s="279">
        <f t="shared" si="72"/>
        <v>217300.25430822212</v>
      </c>
      <c r="BI84" s="279">
        <f t="shared" si="72"/>
        <v>8490500.6995709222</v>
      </c>
      <c r="BJ84" s="279">
        <f>SUM(BJ78:BJ83)</f>
        <v>2178320.9924628953</v>
      </c>
      <c r="BK84" s="279">
        <f t="shared" si="72"/>
        <v>3245136.1844413239</v>
      </c>
      <c r="BL84" s="307">
        <f t="shared" si="72"/>
        <v>9792999.3110330999</v>
      </c>
    </row>
    <row r="85" spans="1:64" x14ac:dyDescent="0.25">
      <c r="A85" s="1507"/>
      <c r="B85" s="126" t="s">
        <v>170</v>
      </c>
      <c r="C85" s="127" t="s">
        <v>40</v>
      </c>
      <c r="D85" s="273">
        <f>SUM(E85:O85)</f>
        <v>8735.342006107112</v>
      </c>
      <c r="E85" s="251">
        <v>6349.8633410601415</v>
      </c>
      <c r="F85" s="251">
        <v>193.73940818815859</v>
      </c>
      <c r="G85" s="251">
        <v>480.01030287834703</v>
      </c>
      <c r="H85" s="251">
        <v>178.32067621101189</v>
      </c>
      <c r="I85" s="251">
        <v>394.3658888088753</v>
      </c>
      <c r="J85" s="251">
        <v>0</v>
      </c>
      <c r="K85" s="251">
        <v>24.587287496355348</v>
      </c>
      <c r="L85" s="251">
        <v>68.236352923478051</v>
      </c>
      <c r="M85" s="251">
        <v>1.2598034299468455</v>
      </c>
      <c r="N85" s="251">
        <v>970.18061294752249</v>
      </c>
      <c r="O85" s="252">
        <v>74.778332163273461</v>
      </c>
      <c r="P85" s="273">
        <f>SUM(Q85:AA85)</f>
        <v>10683.182387643517</v>
      </c>
      <c r="Q85" s="251">
        <v>8256.3458543248653</v>
      </c>
      <c r="R85" s="251">
        <v>266.43410441443029</v>
      </c>
      <c r="S85" s="251">
        <v>527.40363754771079</v>
      </c>
      <c r="T85" s="251">
        <v>197.40408834374082</v>
      </c>
      <c r="U85" s="251">
        <v>364.52663996407358</v>
      </c>
      <c r="V85" s="251">
        <v>0</v>
      </c>
      <c r="W85" s="251">
        <v>22.853242477685772</v>
      </c>
      <c r="X85" s="251">
        <v>76.096941017404262</v>
      </c>
      <c r="Y85" s="251">
        <v>1.3747076328679297</v>
      </c>
      <c r="Z85" s="251">
        <v>888.45710075335967</v>
      </c>
      <c r="AA85" s="252">
        <v>82.286071167380371</v>
      </c>
      <c r="AB85" s="273">
        <f>SUM(AC85:AM85)</f>
        <v>10114.1796586991</v>
      </c>
      <c r="AC85" s="251">
        <v>7668.3723669033807</v>
      </c>
      <c r="AD85" s="251">
        <v>259.3853428788496</v>
      </c>
      <c r="AE85" s="251">
        <v>520.3341772660176</v>
      </c>
      <c r="AF85" s="251">
        <v>187.65427325400549</v>
      </c>
      <c r="AG85" s="251">
        <v>390.43387619450112</v>
      </c>
      <c r="AH85" s="251">
        <v>0</v>
      </c>
      <c r="AI85" s="251">
        <v>23.190833617127783</v>
      </c>
      <c r="AJ85" s="251">
        <v>75.62610588605672</v>
      </c>
      <c r="AK85" s="251">
        <v>1.3284384973711345</v>
      </c>
      <c r="AL85" s="251">
        <v>909.24199835057311</v>
      </c>
      <c r="AM85" s="252">
        <v>78.612245851218844</v>
      </c>
      <c r="AN85" s="276">
        <f>SUM(AO85:AY85)</f>
        <v>31629.432630988566</v>
      </c>
      <c r="AO85" s="251">
        <v>26505.702800978499</v>
      </c>
      <c r="AP85" s="251">
        <v>990.25423496571784</v>
      </c>
      <c r="AQ85" s="251">
        <v>1477.4252409709022</v>
      </c>
      <c r="AR85" s="251">
        <v>477.91985844828321</v>
      </c>
      <c r="AS85" s="251">
        <v>742.42054076464444</v>
      </c>
      <c r="AT85" s="251">
        <v>0</v>
      </c>
      <c r="AU85" s="251">
        <v>32.714513351695174</v>
      </c>
      <c r="AV85" s="251">
        <v>168.73352556010326</v>
      </c>
      <c r="AW85" s="251">
        <v>5.3048024964482279</v>
      </c>
      <c r="AX85" s="251">
        <v>1096.3370510410671</v>
      </c>
      <c r="AY85" s="252">
        <v>132.62006241120568</v>
      </c>
      <c r="AZ85" s="854">
        <v>0</v>
      </c>
      <c r="BA85" s="294">
        <f>SUM(BB85:BL85)+AZ85</f>
        <v>61162.136683438293</v>
      </c>
      <c r="BB85" s="274">
        <f t="shared" ref="BB85:BL86" si="73">E85+Q85+AC85+AO85</f>
        <v>48780.284363266888</v>
      </c>
      <c r="BC85" s="274">
        <f t="shared" si="73"/>
        <v>1709.8130904471564</v>
      </c>
      <c r="BD85" s="274">
        <f t="shared" si="73"/>
        <v>3005.173358662978</v>
      </c>
      <c r="BE85" s="274">
        <f t="shared" si="73"/>
        <v>1041.2988962570414</v>
      </c>
      <c r="BF85" s="274">
        <f t="shared" si="73"/>
        <v>1891.7469457320944</v>
      </c>
      <c r="BG85" s="274">
        <f t="shared" si="73"/>
        <v>0</v>
      </c>
      <c r="BH85" s="274">
        <f t="shared" si="73"/>
        <v>103.34587694286408</v>
      </c>
      <c r="BI85" s="274">
        <f t="shared" si="73"/>
        <v>388.69292538704229</v>
      </c>
      <c r="BJ85" s="274">
        <f t="shared" si="73"/>
        <v>9.2677520566341371</v>
      </c>
      <c r="BK85" s="274">
        <f t="shared" si="73"/>
        <v>3864.2167630925223</v>
      </c>
      <c r="BL85" s="298">
        <f t="shared" si="73"/>
        <v>368.29671159307838</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172</v>
      </c>
      <c r="C87" s="127" t="s">
        <v>254</v>
      </c>
      <c r="D87" s="274">
        <f>SUM(D85:D86)</f>
        <v>8735.342006107112</v>
      </c>
      <c r="E87" s="274">
        <f t="shared" ref="E87:O87" si="74">SUM(E85:E86)</f>
        <v>6349.8633410601415</v>
      </c>
      <c r="F87" s="274">
        <f t="shared" si="74"/>
        <v>193.73940818815859</v>
      </c>
      <c r="G87" s="274">
        <f t="shared" si="74"/>
        <v>480.01030287834703</v>
      </c>
      <c r="H87" s="274">
        <f t="shared" si="74"/>
        <v>178.32067621101189</v>
      </c>
      <c r="I87" s="274">
        <f t="shared" si="74"/>
        <v>394.3658888088753</v>
      </c>
      <c r="J87" s="274">
        <f t="shared" si="74"/>
        <v>0</v>
      </c>
      <c r="K87" s="274">
        <f t="shared" si="74"/>
        <v>24.587287496355348</v>
      </c>
      <c r="L87" s="274">
        <f t="shared" si="74"/>
        <v>68.236352923478051</v>
      </c>
      <c r="M87" s="274">
        <f t="shared" si="74"/>
        <v>1.2598034299468455</v>
      </c>
      <c r="N87" s="274">
        <f t="shared" si="74"/>
        <v>970.18061294752249</v>
      </c>
      <c r="O87" s="282">
        <f t="shared" si="74"/>
        <v>74.778332163273461</v>
      </c>
      <c r="P87" s="274">
        <f>SUM(P85:P86)</f>
        <v>10683.182387643517</v>
      </c>
      <c r="Q87" s="274">
        <f t="shared" ref="Q87:AA87" si="75">SUM(Q85:Q86)</f>
        <v>8256.3458543248653</v>
      </c>
      <c r="R87" s="274">
        <f t="shared" si="75"/>
        <v>266.43410441443029</v>
      </c>
      <c r="S87" s="274">
        <f t="shared" si="75"/>
        <v>527.40363754771079</v>
      </c>
      <c r="T87" s="274">
        <f t="shared" si="75"/>
        <v>197.40408834374082</v>
      </c>
      <c r="U87" s="274">
        <f t="shared" si="75"/>
        <v>364.52663996407358</v>
      </c>
      <c r="V87" s="274">
        <f t="shared" si="75"/>
        <v>0</v>
      </c>
      <c r="W87" s="274">
        <f t="shared" si="75"/>
        <v>22.853242477685772</v>
      </c>
      <c r="X87" s="274">
        <f t="shared" si="75"/>
        <v>76.096941017404262</v>
      </c>
      <c r="Y87" s="274">
        <f t="shared" si="75"/>
        <v>1.3747076328679297</v>
      </c>
      <c r="Z87" s="274">
        <f t="shared" si="75"/>
        <v>888.45710075335967</v>
      </c>
      <c r="AA87" s="282">
        <f t="shared" si="75"/>
        <v>82.286071167380371</v>
      </c>
      <c r="AB87" s="274">
        <f>SUM(AB85:AB86)</f>
        <v>10114.1796586991</v>
      </c>
      <c r="AC87" s="274">
        <f t="shared" ref="AC87:AM87" si="76">SUM(AC85:AC86)</f>
        <v>7668.3723669033807</v>
      </c>
      <c r="AD87" s="274">
        <f t="shared" si="76"/>
        <v>259.3853428788496</v>
      </c>
      <c r="AE87" s="274">
        <f t="shared" si="76"/>
        <v>520.3341772660176</v>
      </c>
      <c r="AF87" s="274">
        <f t="shared" si="76"/>
        <v>187.65427325400549</v>
      </c>
      <c r="AG87" s="274">
        <f t="shared" si="76"/>
        <v>390.43387619450112</v>
      </c>
      <c r="AH87" s="274">
        <f t="shared" si="76"/>
        <v>0</v>
      </c>
      <c r="AI87" s="274">
        <f t="shared" si="76"/>
        <v>23.190833617127783</v>
      </c>
      <c r="AJ87" s="274">
        <f t="shared" si="76"/>
        <v>75.62610588605672</v>
      </c>
      <c r="AK87" s="274">
        <f t="shared" si="76"/>
        <v>1.3284384973711345</v>
      </c>
      <c r="AL87" s="274">
        <f t="shared" si="76"/>
        <v>909.24199835057311</v>
      </c>
      <c r="AM87" s="282">
        <f t="shared" si="76"/>
        <v>78.612245851218844</v>
      </c>
      <c r="AN87" s="289">
        <f>SUM(AN85:AN86)</f>
        <v>31629.432630988566</v>
      </c>
      <c r="AO87" s="274">
        <f>SUM(AO85:AO86)</f>
        <v>26505.702800978499</v>
      </c>
      <c r="AP87" s="274">
        <f t="shared" ref="AP87:AZ87" si="77">SUM(AP85:AP86)</f>
        <v>990.25423496571784</v>
      </c>
      <c r="AQ87" s="274">
        <f t="shared" si="77"/>
        <v>1477.4252409709022</v>
      </c>
      <c r="AR87" s="274">
        <f t="shared" si="77"/>
        <v>477.91985844828321</v>
      </c>
      <c r="AS87" s="274">
        <f t="shared" si="77"/>
        <v>742.42054076464444</v>
      </c>
      <c r="AT87" s="274">
        <f t="shared" si="77"/>
        <v>0</v>
      </c>
      <c r="AU87" s="274">
        <f t="shared" si="77"/>
        <v>32.714513351695174</v>
      </c>
      <c r="AV87" s="274">
        <f t="shared" si="77"/>
        <v>168.73352556010326</v>
      </c>
      <c r="AW87" s="274">
        <f t="shared" si="77"/>
        <v>5.3048024964482279</v>
      </c>
      <c r="AX87" s="274">
        <f t="shared" si="77"/>
        <v>1096.3370510410671</v>
      </c>
      <c r="AY87" s="282">
        <f t="shared" si="77"/>
        <v>132.62006241120568</v>
      </c>
      <c r="AZ87" s="300">
        <f t="shared" si="77"/>
        <v>0</v>
      </c>
      <c r="BA87" s="296">
        <f>SUM(BA85:BA86)</f>
        <v>61162.136683438293</v>
      </c>
      <c r="BB87" s="274">
        <f>SUM(BB85:BB86)</f>
        <v>48780.284363266888</v>
      </c>
      <c r="BC87" s="274">
        <f>F87+R87+AD87+AP87</f>
        <v>1709.8130904471564</v>
      </c>
      <c r="BD87" s="274">
        <f>SUM(BD85:BD86)</f>
        <v>3005.173358662978</v>
      </c>
      <c r="BE87" s="274">
        <f>H87+T87+AF87+AR87</f>
        <v>1041.2988962570414</v>
      </c>
      <c r="BF87" s="274">
        <f t="shared" ref="BF87:BL87" si="78">SUM(BF85:BF86)</f>
        <v>1891.7469457320944</v>
      </c>
      <c r="BG87" s="274">
        <f t="shared" si="78"/>
        <v>0</v>
      </c>
      <c r="BH87" s="274">
        <f t="shared" si="78"/>
        <v>103.34587694286408</v>
      </c>
      <c r="BI87" s="274">
        <f t="shared" si="78"/>
        <v>388.69292538704229</v>
      </c>
      <c r="BJ87" s="274">
        <f>SUM(BJ85:BJ86)</f>
        <v>9.2677520566341371</v>
      </c>
      <c r="BK87" s="274">
        <f t="shared" si="78"/>
        <v>3864.2167630925223</v>
      </c>
      <c r="BL87" s="300">
        <f t="shared" si="78"/>
        <v>368.29671159307838</v>
      </c>
    </row>
    <row r="88" spans="1:64" s="209" customFormat="1" ht="24.75" x14ac:dyDescent="0.25">
      <c r="A88" s="1508"/>
      <c r="B88" s="129" t="s">
        <v>173</v>
      </c>
      <c r="C88" s="130" t="s">
        <v>327</v>
      </c>
      <c r="D88" s="275">
        <f>D84+D87</f>
        <v>26106754.009317089</v>
      </c>
      <c r="E88" s="275">
        <f t="shared" ref="E88:O88" si="79">E84+E87</f>
        <v>11392338.041317081</v>
      </c>
      <c r="F88" s="275">
        <f t="shared" si="79"/>
        <v>838197.69704793789</v>
      </c>
      <c r="G88" s="275">
        <f t="shared" si="79"/>
        <v>4701909.9341366934</v>
      </c>
      <c r="H88" s="275">
        <f t="shared" si="79"/>
        <v>3100523.4171687998</v>
      </c>
      <c r="I88" s="275">
        <f t="shared" si="79"/>
        <v>824412.33652055939</v>
      </c>
      <c r="J88" s="275">
        <f t="shared" si="79"/>
        <v>218623.52359232647</v>
      </c>
      <c r="K88" s="275">
        <f t="shared" si="79"/>
        <v>22021.395888662126</v>
      </c>
      <c r="L88" s="275">
        <f t="shared" si="79"/>
        <v>1791940.4589831231</v>
      </c>
      <c r="M88" s="275">
        <f t="shared" si="79"/>
        <v>323058.52785054786</v>
      </c>
      <c r="N88" s="275">
        <f t="shared" si="79"/>
        <v>851199.57330223231</v>
      </c>
      <c r="O88" s="283">
        <f t="shared" si="79"/>
        <v>2042529.1035091255</v>
      </c>
      <c r="P88" s="275">
        <f>P84+P87</f>
        <v>28280414.899382938</v>
      </c>
      <c r="Q88" s="275">
        <f t="shared" ref="Q88:AA88" si="80">Q84+Q87</f>
        <v>12830705.048795776</v>
      </c>
      <c r="R88" s="275">
        <f t="shared" si="80"/>
        <v>1112295.6800718021</v>
      </c>
      <c r="S88" s="275">
        <f t="shared" si="80"/>
        <v>5278146.6685149064</v>
      </c>
      <c r="T88" s="275">
        <f t="shared" si="80"/>
        <v>3094975.54073162</v>
      </c>
      <c r="U88" s="275">
        <f t="shared" si="80"/>
        <v>634188.55726093042</v>
      </c>
      <c r="V88" s="275">
        <f t="shared" si="80"/>
        <v>239517.34254677966</v>
      </c>
      <c r="W88" s="275">
        <f t="shared" si="80"/>
        <v>29105.873398794869</v>
      </c>
      <c r="X88" s="275">
        <f t="shared" si="80"/>
        <v>1867596.4972038167</v>
      </c>
      <c r="Y88" s="275">
        <f t="shared" si="80"/>
        <v>345380.59075149527</v>
      </c>
      <c r="Z88" s="275">
        <f t="shared" si="80"/>
        <v>764673.92181415251</v>
      </c>
      <c r="AA88" s="283">
        <f t="shared" si="80"/>
        <v>2083829.1782928598</v>
      </c>
      <c r="AB88" s="275">
        <f>AB84+AB87</f>
        <v>30973451.790649254</v>
      </c>
      <c r="AC88" s="275">
        <f t="shared" ref="AC88:AM88" si="81">AC84+AC87</f>
        <v>14216259.253043747</v>
      </c>
      <c r="AD88" s="275">
        <f t="shared" si="81"/>
        <v>1092716.2948939274</v>
      </c>
      <c r="AE88" s="275">
        <f t="shared" si="81"/>
        <v>6849812.5448772116</v>
      </c>
      <c r="AF88" s="275">
        <f t="shared" si="81"/>
        <v>2465723.9818962878</v>
      </c>
      <c r="AG88" s="275">
        <f t="shared" si="81"/>
        <v>614544.54781683208</v>
      </c>
      <c r="AH88" s="275">
        <f t="shared" si="81"/>
        <v>339885.12529752654</v>
      </c>
      <c r="AI88" s="275">
        <f t="shared" si="81"/>
        <v>71900.193107957093</v>
      </c>
      <c r="AJ88" s="275">
        <f t="shared" si="81"/>
        <v>1768178.7543106873</v>
      </c>
      <c r="AK88" s="275">
        <f t="shared" si="81"/>
        <v>359236.53248507372</v>
      </c>
      <c r="AL88" s="275">
        <f t="shared" si="81"/>
        <v>622026.47275614447</v>
      </c>
      <c r="AM88" s="283">
        <f t="shared" si="81"/>
        <v>2573168.0901638637</v>
      </c>
      <c r="AN88" s="277">
        <f>AN84+AN87</f>
        <v>75458249.120012581</v>
      </c>
      <c r="AO88" s="275">
        <f>AO84+AO87</f>
        <v>44738644.83244884</v>
      </c>
      <c r="AP88" s="275">
        <f t="shared" ref="AP88:AZ88" si="82">AP84+AP87</f>
        <v>3394369.4710571677</v>
      </c>
      <c r="AQ88" s="275">
        <f t="shared" si="82"/>
        <v>11974705.185083725</v>
      </c>
      <c r="AR88" s="275">
        <f t="shared" si="82"/>
        <v>5041964.750159394</v>
      </c>
      <c r="AS88" s="275">
        <f t="shared" si="82"/>
        <v>1336669.2431599232</v>
      </c>
      <c r="AT88" s="275">
        <f t="shared" si="82"/>
        <v>558749.54007654614</v>
      </c>
      <c r="AU88" s="275">
        <f t="shared" si="82"/>
        <v>94376.137789750894</v>
      </c>
      <c r="AV88" s="275">
        <f t="shared" si="82"/>
        <v>3063173.6819986827</v>
      </c>
      <c r="AW88" s="275">
        <f t="shared" si="82"/>
        <v>1150654.6091278356</v>
      </c>
      <c r="AX88" s="275">
        <f t="shared" si="82"/>
        <v>1011100.4333318871</v>
      </c>
      <c r="AY88" s="283">
        <f t="shared" si="82"/>
        <v>3093841.2357788458</v>
      </c>
      <c r="AZ88" s="299">
        <f t="shared" si="82"/>
        <v>-1217163.0925431368</v>
      </c>
      <c r="BA88" s="308">
        <f>BA84+BA87</f>
        <v>159601706.72681871</v>
      </c>
      <c r="BB88" s="278">
        <f>BB84+BB87</f>
        <v>83177947.175605431</v>
      </c>
      <c r="BC88" s="278">
        <f t="shared" ref="BC88:BL88" si="83">BC84+BC87</f>
        <v>6437579.1430708375</v>
      </c>
      <c r="BD88" s="278">
        <f t="shared" si="83"/>
        <v>28804574.332612529</v>
      </c>
      <c r="BE88" s="278">
        <f t="shared" si="83"/>
        <v>13703187.689956101</v>
      </c>
      <c r="BF88" s="278">
        <f t="shared" si="83"/>
        <v>3409814.6847582455</v>
      </c>
      <c r="BG88" s="278">
        <f t="shared" si="83"/>
        <v>1356775.5315131787</v>
      </c>
      <c r="BH88" s="278">
        <f t="shared" si="83"/>
        <v>217403.60018516498</v>
      </c>
      <c r="BI88" s="278">
        <f t="shared" si="83"/>
        <v>8490889.3924963083</v>
      </c>
      <c r="BJ88" s="278">
        <f>BJ84+BJ87</f>
        <v>2178330.2602149518</v>
      </c>
      <c r="BK88" s="278">
        <f t="shared" si="83"/>
        <v>3249000.4012044165</v>
      </c>
      <c r="BL88" s="305">
        <f t="shared" si="83"/>
        <v>9793367.6077446938</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4">E91+F91</f>
        <v>2118670.2676400268</v>
      </c>
      <c r="E91" s="253">
        <v>-2189.7044818098225</v>
      </c>
      <c r="F91" s="253">
        <v>2120859.9721218366</v>
      </c>
      <c r="G91" s="303"/>
      <c r="H91" s="303"/>
      <c r="I91" s="303"/>
      <c r="J91" s="303"/>
      <c r="K91" s="303"/>
      <c r="L91" s="303"/>
      <c r="M91" s="303"/>
      <c r="N91" s="303"/>
      <c r="O91" s="375"/>
      <c r="P91" s="274">
        <f t="shared" ref="P91:P97" si="85">Q91+R91</f>
        <v>2182254.4971954939</v>
      </c>
      <c r="Q91" s="253">
        <v>-2255.4205465305108</v>
      </c>
      <c r="R91" s="253">
        <v>2184509.9177420242</v>
      </c>
      <c r="S91" s="303"/>
      <c r="T91" s="303"/>
      <c r="U91" s="303"/>
      <c r="V91" s="303"/>
      <c r="W91" s="303"/>
      <c r="X91" s="303"/>
      <c r="Y91" s="303"/>
      <c r="Z91" s="303"/>
      <c r="AA91" s="375"/>
      <c r="AB91" s="274">
        <f t="shared" ref="AB91:AB97" si="86">AC91+AD91</f>
        <v>2265429.2187880445</v>
      </c>
      <c r="AC91" s="253">
        <v>-2341.3839281035025</v>
      </c>
      <c r="AD91" s="253">
        <v>2267770.6027161479</v>
      </c>
      <c r="AE91" s="303"/>
      <c r="AF91" s="303"/>
      <c r="AG91" s="303"/>
      <c r="AH91" s="303"/>
      <c r="AI91" s="303"/>
      <c r="AJ91" s="303"/>
      <c r="AK91" s="303"/>
      <c r="AL91" s="303"/>
      <c r="AM91" s="375"/>
      <c r="AN91" s="289">
        <f t="shared" ref="AN91:AN97" si="87">AO91+AP91</f>
        <v>6216482.6566381445</v>
      </c>
      <c r="AO91" s="253">
        <v>-6424.9072365074462</v>
      </c>
      <c r="AP91" s="253">
        <v>6222907.5638746517</v>
      </c>
      <c r="AQ91" s="303"/>
      <c r="AR91" s="303"/>
      <c r="AS91" s="303"/>
      <c r="AT91" s="303"/>
      <c r="AU91" s="303"/>
      <c r="AV91" s="303"/>
      <c r="AW91" s="303"/>
      <c r="AX91" s="303"/>
      <c r="AY91" s="375"/>
      <c r="AZ91" s="524"/>
      <c r="BA91" s="296">
        <f t="shared" ref="BA91:BA97" si="88">BB91+BC91+AZ91</f>
        <v>12782836.64026171</v>
      </c>
      <c r="BB91" s="274">
        <f t="shared" ref="BB91:BC96" si="89">E91+Q91+AC91+AO91</f>
        <v>-13211.416192951281</v>
      </c>
      <c r="BC91" s="274">
        <f t="shared" si="89"/>
        <v>12796048.05645466</v>
      </c>
      <c r="BD91" s="303"/>
      <c r="BE91" s="303"/>
      <c r="BF91" s="303"/>
      <c r="BG91" s="303"/>
      <c r="BH91" s="303"/>
      <c r="BI91" s="303"/>
      <c r="BJ91" s="303"/>
      <c r="BK91" s="303"/>
      <c r="BL91" s="304"/>
    </row>
    <row r="92" spans="1:64" x14ac:dyDescent="0.25">
      <c r="A92" s="1502"/>
      <c r="B92" s="126" t="s">
        <v>125</v>
      </c>
      <c r="C92" s="127" t="s">
        <v>100</v>
      </c>
      <c r="D92" s="274">
        <f t="shared" si="84"/>
        <v>106208.76237609159</v>
      </c>
      <c r="E92" s="253">
        <v>47230.123912175659</v>
      </c>
      <c r="F92" s="253">
        <v>58978.638463915922</v>
      </c>
      <c r="G92" s="303"/>
      <c r="H92" s="303"/>
      <c r="I92" s="303"/>
      <c r="J92" s="303"/>
      <c r="K92" s="303"/>
      <c r="L92" s="303"/>
      <c r="M92" s="303"/>
      <c r="N92" s="303"/>
      <c r="O92" s="375"/>
      <c r="P92" s="274">
        <f t="shared" si="85"/>
        <v>109396.23445745787</v>
      </c>
      <c r="Q92" s="253">
        <v>48647.565354873601</v>
      </c>
      <c r="R92" s="253">
        <v>60748.669102584267</v>
      </c>
      <c r="S92" s="303"/>
      <c r="T92" s="303"/>
      <c r="U92" s="303"/>
      <c r="V92" s="303"/>
      <c r="W92" s="303"/>
      <c r="X92" s="303"/>
      <c r="Y92" s="303"/>
      <c r="Z92" s="303"/>
      <c r="AA92" s="375"/>
      <c r="AB92" s="274">
        <f t="shared" si="86"/>
        <v>113565.77625744772</v>
      </c>
      <c r="AC92" s="253">
        <v>50501.724761921236</v>
      </c>
      <c r="AD92" s="253">
        <v>63064.051495526488</v>
      </c>
      <c r="AE92" s="303"/>
      <c r="AF92" s="303"/>
      <c r="AG92" s="303"/>
      <c r="AH92" s="303"/>
      <c r="AI92" s="303"/>
      <c r="AJ92" s="303"/>
      <c r="AK92" s="303"/>
      <c r="AL92" s="303"/>
      <c r="AM92" s="375"/>
      <c r="AN92" s="289">
        <f t="shared" si="87"/>
        <v>311631.75288687926</v>
      </c>
      <c r="AO92" s="253">
        <v>138579.96246766395</v>
      </c>
      <c r="AP92" s="253">
        <v>173051.79041921528</v>
      </c>
      <c r="AQ92" s="303"/>
      <c r="AR92" s="303"/>
      <c r="AS92" s="303"/>
      <c r="AT92" s="303"/>
      <c r="AU92" s="303"/>
      <c r="AV92" s="303"/>
      <c r="AW92" s="303"/>
      <c r="AX92" s="303"/>
      <c r="AY92" s="375"/>
      <c r="AZ92" s="524"/>
      <c r="BA92" s="296">
        <f t="shared" si="88"/>
        <v>640802.52597787639</v>
      </c>
      <c r="BB92" s="274">
        <f t="shared" si="89"/>
        <v>284959.37649663445</v>
      </c>
      <c r="BC92" s="274">
        <f t="shared" si="89"/>
        <v>355843.14948124194</v>
      </c>
      <c r="BD92" s="303"/>
      <c r="BE92" s="303"/>
      <c r="BF92" s="303"/>
      <c r="BG92" s="303"/>
      <c r="BH92" s="303"/>
      <c r="BI92" s="303"/>
      <c r="BJ92" s="303"/>
      <c r="BK92" s="303"/>
      <c r="BL92" s="304"/>
    </row>
    <row r="93" spans="1:64" x14ac:dyDescent="0.25">
      <c r="A93" s="1502"/>
      <c r="B93" s="126" t="s">
        <v>126</v>
      </c>
      <c r="C93" s="127" t="s">
        <v>101</v>
      </c>
      <c r="D93" s="274">
        <f t="shared" si="84"/>
        <v>290734.5687442359</v>
      </c>
      <c r="E93" s="253">
        <v>216645.14389044003</v>
      </c>
      <c r="F93" s="253">
        <v>74089.424853795892</v>
      </c>
      <c r="G93" s="303"/>
      <c r="H93" s="303"/>
      <c r="I93" s="303"/>
      <c r="J93" s="303"/>
      <c r="K93" s="303"/>
      <c r="L93" s="303"/>
      <c r="M93" s="303"/>
      <c r="N93" s="303"/>
      <c r="O93" s="375"/>
      <c r="P93" s="274">
        <f t="shared" si="85"/>
        <v>299459.91588347469</v>
      </c>
      <c r="Q93" s="253">
        <v>223146.96475969261</v>
      </c>
      <c r="R93" s="253">
        <v>76312.951123782084</v>
      </c>
      <c r="S93" s="303"/>
      <c r="T93" s="303"/>
      <c r="U93" s="303"/>
      <c r="V93" s="303"/>
      <c r="W93" s="303"/>
      <c r="X93" s="303"/>
      <c r="Y93" s="303"/>
      <c r="Z93" s="303"/>
      <c r="AA93" s="375"/>
      <c r="AB93" s="274">
        <f t="shared" si="86"/>
        <v>310873.56867408473</v>
      </c>
      <c r="AC93" s="253">
        <v>231652.01616041723</v>
      </c>
      <c r="AD93" s="253">
        <v>79221.552513667499</v>
      </c>
      <c r="AE93" s="303"/>
      <c r="AF93" s="303"/>
      <c r="AG93" s="303"/>
      <c r="AH93" s="303"/>
      <c r="AI93" s="303"/>
      <c r="AJ93" s="303"/>
      <c r="AK93" s="303"/>
      <c r="AL93" s="303"/>
      <c r="AM93" s="375"/>
      <c r="AN93" s="289">
        <f t="shared" si="87"/>
        <v>853056.95364144805</v>
      </c>
      <c r="AO93" s="253">
        <v>635667.94711286284</v>
      </c>
      <c r="AP93" s="253">
        <v>217389.00652858525</v>
      </c>
      <c r="AQ93" s="303"/>
      <c r="AR93" s="303"/>
      <c r="AS93" s="303"/>
      <c r="AT93" s="303"/>
      <c r="AU93" s="303"/>
      <c r="AV93" s="303"/>
      <c r="AW93" s="303"/>
      <c r="AX93" s="303"/>
      <c r="AY93" s="375"/>
      <c r="AZ93" s="524"/>
      <c r="BA93" s="296">
        <f t="shared" si="88"/>
        <v>1754125.0069432436</v>
      </c>
      <c r="BB93" s="274">
        <f t="shared" si="89"/>
        <v>1307112.0719234128</v>
      </c>
      <c r="BC93" s="274">
        <f t="shared" si="89"/>
        <v>447012.93501983071</v>
      </c>
      <c r="BD93" s="303"/>
      <c r="BE93" s="303"/>
      <c r="BF93" s="303"/>
      <c r="BG93" s="303"/>
      <c r="BH93" s="303"/>
      <c r="BI93" s="303"/>
      <c r="BJ93" s="303"/>
      <c r="BK93" s="303"/>
      <c r="BL93" s="304"/>
    </row>
    <row r="94" spans="1:64" x14ac:dyDescent="0.25">
      <c r="A94" s="1502"/>
      <c r="B94" s="132" t="s">
        <v>127</v>
      </c>
      <c r="C94" s="127" t="s">
        <v>102</v>
      </c>
      <c r="D94" s="274">
        <f t="shared" si="84"/>
        <v>69381.589746341531</v>
      </c>
      <c r="E94" s="253">
        <v>41632.696411865145</v>
      </c>
      <c r="F94" s="253">
        <v>27748.893334476383</v>
      </c>
      <c r="G94" s="303"/>
      <c r="H94" s="303"/>
      <c r="I94" s="303"/>
      <c r="J94" s="303"/>
      <c r="K94" s="303"/>
      <c r="L94" s="303"/>
      <c r="M94" s="303"/>
      <c r="N94" s="303"/>
      <c r="O94" s="375"/>
      <c r="P94" s="274">
        <f t="shared" si="85"/>
        <v>71463.827363367527</v>
      </c>
      <c r="Q94" s="253">
        <v>42882.151301612466</v>
      </c>
      <c r="R94" s="253">
        <v>28581.676061755061</v>
      </c>
      <c r="S94" s="303"/>
      <c r="T94" s="303"/>
      <c r="U94" s="303"/>
      <c r="V94" s="303"/>
      <c r="W94" s="303"/>
      <c r="X94" s="303"/>
      <c r="Y94" s="303"/>
      <c r="Z94" s="303"/>
      <c r="AA94" s="375"/>
      <c r="AB94" s="274">
        <f t="shared" si="86"/>
        <v>74187.608642097883</v>
      </c>
      <c r="AC94" s="253">
        <v>44516.566994367357</v>
      </c>
      <c r="AD94" s="253">
        <v>29671.041647730519</v>
      </c>
      <c r="AE94" s="303"/>
      <c r="AF94" s="303"/>
      <c r="AG94" s="303"/>
      <c r="AH94" s="303"/>
      <c r="AI94" s="303"/>
      <c r="AJ94" s="303"/>
      <c r="AK94" s="303"/>
      <c r="AL94" s="303"/>
      <c r="AM94" s="375"/>
      <c r="AN94" s="289">
        <f t="shared" si="87"/>
        <v>203575.5426107659</v>
      </c>
      <c r="AO94" s="253">
        <v>122156.30678658005</v>
      </c>
      <c r="AP94" s="253">
        <v>81419.235824185831</v>
      </c>
      <c r="AQ94" s="303"/>
      <c r="AR94" s="303"/>
      <c r="AS94" s="303"/>
      <c r="AT94" s="303"/>
      <c r="AU94" s="303"/>
      <c r="AV94" s="303"/>
      <c r="AW94" s="303"/>
      <c r="AX94" s="303"/>
      <c r="AY94" s="375"/>
      <c r="AZ94" s="524"/>
      <c r="BA94" s="296">
        <f t="shared" si="88"/>
        <v>418608.56836257281</v>
      </c>
      <c r="BB94" s="274">
        <f t="shared" si="89"/>
        <v>251187.72149442503</v>
      </c>
      <c r="BC94" s="274">
        <f t="shared" si="89"/>
        <v>167420.84686814778</v>
      </c>
      <c r="BD94" s="303"/>
      <c r="BE94" s="303"/>
      <c r="BF94" s="303"/>
      <c r="BG94" s="303"/>
      <c r="BH94" s="303"/>
      <c r="BI94" s="303"/>
      <c r="BJ94" s="303"/>
      <c r="BK94" s="303"/>
      <c r="BL94" s="304"/>
    </row>
    <row r="95" spans="1:64" x14ac:dyDescent="0.25">
      <c r="A95" s="1502"/>
      <c r="B95" s="132" t="s">
        <v>128</v>
      </c>
      <c r="C95" s="127" t="s">
        <v>103</v>
      </c>
      <c r="D95" s="274">
        <f t="shared" si="84"/>
        <v>240923.37554452999</v>
      </c>
      <c r="E95" s="253">
        <v>46377.921862596915</v>
      </c>
      <c r="F95" s="253">
        <v>194545.45368193308</v>
      </c>
      <c r="G95" s="303"/>
      <c r="H95" s="303"/>
      <c r="I95" s="303"/>
      <c r="J95" s="303"/>
      <c r="K95" s="303"/>
      <c r="L95" s="303"/>
      <c r="M95" s="303"/>
      <c r="N95" s="303"/>
      <c r="O95" s="375"/>
      <c r="P95" s="274">
        <f t="shared" si="85"/>
        <v>248153.8197764043</v>
      </c>
      <c r="Q95" s="253">
        <v>47769.787541300015</v>
      </c>
      <c r="R95" s="253">
        <v>200384.03223510427</v>
      </c>
      <c r="S95" s="303"/>
      <c r="T95" s="303"/>
      <c r="U95" s="303"/>
      <c r="V95" s="303"/>
      <c r="W95" s="303"/>
      <c r="X95" s="303"/>
      <c r="Y95" s="303"/>
      <c r="Z95" s="303"/>
      <c r="AA95" s="375"/>
      <c r="AB95" s="274">
        <f t="shared" si="86"/>
        <v>257611.98558545904</v>
      </c>
      <c r="AC95" s="253">
        <v>49590.491214675007</v>
      </c>
      <c r="AD95" s="253">
        <v>208021.49437078403</v>
      </c>
      <c r="AE95" s="303"/>
      <c r="AF95" s="303"/>
      <c r="AG95" s="303"/>
      <c r="AH95" s="303"/>
      <c r="AI95" s="303"/>
      <c r="AJ95" s="303"/>
      <c r="AK95" s="303"/>
      <c r="AL95" s="303"/>
      <c r="AM95" s="375"/>
      <c r="AN95" s="289">
        <f t="shared" si="87"/>
        <v>706903.76342495391</v>
      </c>
      <c r="AO95" s="253">
        <v>136079.47933818729</v>
      </c>
      <c r="AP95" s="253">
        <v>570824.28408676665</v>
      </c>
      <c r="AQ95" s="303"/>
      <c r="AR95" s="303"/>
      <c r="AS95" s="303"/>
      <c r="AT95" s="303"/>
      <c r="AU95" s="303"/>
      <c r="AV95" s="303"/>
      <c r="AW95" s="303"/>
      <c r="AX95" s="303"/>
      <c r="AY95" s="375"/>
      <c r="AZ95" s="524"/>
      <c r="BA95" s="296">
        <f t="shared" si="88"/>
        <v>1453592.9443313475</v>
      </c>
      <c r="BB95" s="274">
        <f t="shared" si="89"/>
        <v>279817.67995675921</v>
      </c>
      <c r="BC95" s="274">
        <f t="shared" si="89"/>
        <v>1173775.2643745882</v>
      </c>
      <c r="BD95" s="303"/>
      <c r="BE95" s="303"/>
      <c r="BF95" s="303"/>
      <c r="BG95" s="303"/>
      <c r="BH95" s="303"/>
      <c r="BI95" s="303"/>
      <c r="BJ95" s="303"/>
      <c r="BK95" s="303"/>
      <c r="BL95" s="304"/>
    </row>
    <row r="96" spans="1:64" x14ac:dyDescent="0.25">
      <c r="A96" s="1502"/>
      <c r="B96" s="126" t="s">
        <v>129</v>
      </c>
      <c r="C96" s="127" t="s">
        <v>28</v>
      </c>
      <c r="D96" s="274">
        <f t="shared" si="84"/>
        <v>48441.04999536612</v>
      </c>
      <c r="E96" s="253">
        <v>48441.04999536612</v>
      </c>
      <c r="F96" s="253">
        <v>0</v>
      </c>
      <c r="G96" s="303"/>
      <c r="H96" s="303"/>
      <c r="I96" s="303"/>
      <c r="J96" s="303"/>
      <c r="K96" s="303"/>
      <c r="L96" s="303"/>
      <c r="M96" s="303"/>
      <c r="N96" s="303"/>
      <c r="O96" s="375"/>
      <c r="P96" s="274">
        <f t="shared" si="85"/>
        <v>49894.83300721916</v>
      </c>
      <c r="Q96" s="253">
        <v>49894.83300721916</v>
      </c>
      <c r="R96" s="253">
        <v>0</v>
      </c>
      <c r="S96" s="303"/>
      <c r="T96" s="303"/>
      <c r="U96" s="303"/>
      <c r="V96" s="303"/>
      <c r="W96" s="303"/>
      <c r="X96" s="303"/>
      <c r="Y96" s="303"/>
      <c r="Z96" s="303"/>
      <c r="AA96" s="375"/>
      <c r="AB96" s="274">
        <f t="shared" si="86"/>
        <v>51796.530929993787</v>
      </c>
      <c r="AC96" s="253">
        <v>51796.530929993787</v>
      </c>
      <c r="AD96" s="253">
        <v>0</v>
      </c>
      <c r="AE96" s="303"/>
      <c r="AF96" s="303"/>
      <c r="AG96" s="303"/>
      <c r="AH96" s="303"/>
      <c r="AI96" s="303"/>
      <c r="AJ96" s="303"/>
      <c r="AK96" s="303"/>
      <c r="AL96" s="303"/>
      <c r="AM96" s="375"/>
      <c r="AN96" s="289">
        <f t="shared" si="87"/>
        <v>142132.99339918752</v>
      </c>
      <c r="AO96" s="253">
        <v>142132.99339918752</v>
      </c>
      <c r="AP96" s="253">
        <v>0</v>
      </c>
      <c r="AQ96" s="303"/>
      <c r="AR96" s="303"/>
      <c r="AS96" s="303"/>
      <c r="AT96" s="303"/>
      <c r="AU96" s="303"/>
      <c r="AV96" s="303"/>
      <c r="AW96" s="303"/>
      <c r="AX96" s="303"/>
      <c r="AY96" s="375"/>
      <c r="AZ96" s="524"/>
      <c r="BA96" s="296">
        <f t="shared" si="88"/>
        <v>292265.40733176656</v>
      </c>
      <c r="BB96" s="274">
        <f t="shared" si="89"/>
        <v>292265.40733176656</v>
      </c>
      <c r="BC96" s="274">
        <f t="shared" si="89"/>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4"/>
        <v>2874359.6140465918</v>
      </c>
      <c r="E97" s="275">
        <f>SUM(E91:E96)</f>
        <v>398137.2315906341</v>
      </c>
      <c r="F97" s="275">
        <f>SUM(F91:F96)</f>
        <v>2476222.3824559576</v>
      </c>
      <c r="G97" s="335"/>
      <c r="H97" s="335"/>
      <c r="I97" s="335"/>
      <c r="J97" s="335"/>
      <c r="K97" s="335"/>
      <c r="L97" s="335"/>
      <c r="M97" s="335"/>
      <c r="N97" s="335"/>
      <c r="O97" s="376"/>
      <c r="P97" s="275">
        <f t="shared" si="85"/>
        <v>2960623.1276834169</v>
      </c>
      <c r="Q97" s="275">
        <f>SUM(Q91:Q96)</f>
        <v>410085.88141816738</v>
      </c>
      <c r="R97" s="275">
        <f>SUM(R91:R96)</f>
        <v>2550537.2462652498</v>
      </c>
      <c r="S97" s="335"/>
      <c r="T97" s="335"/>
      <c r="U97" s="335"/>
      <c r="V97" s="335"/>
      <c r="W97" s="335"/>
      <c r="X97" s="335"/>
      <c r="Y97" s="335"/>
      <c r="Z97" s="335"/>
      <c r="AA97" s="376"/>
      <c r="AB97" s="275">
        <f t="shared" si="86"/>
        <v>3073464.6888771271</v>
      </c>
      <c r="AC97" s="275">
        <f>SUM(AC91:AC96)</f>
        <v>425715.94613327109</v>
      </c>
      <c r="AD97" s="275">
        <f>SUM(AD91:AD96)</f>
        <v>2647748.7427438563</v>
      </c>
      <c r="AE97" s="335"/>
      <c r="AF97" s="335"/>
      <c r="AG97" s="335"/>
      <c r="AH97" s="335"/>
      <c r="AI97" s="335"/>
      <c r="AJ97" s="335"/>
      <c r="AK97" s="335"/>
      <c r="AL97" s="335"/>
      <c r="AM97" s="376"/>
      <c r="AN97" s="277">
        <f t="shared" si="87"/>
        <v>8433783.6626013778</v>
      </c>
      <c r="AO97" s="275">
        <f>SUM(AO91:AO96)</f>
        <v>1168191.7818679742</v>
      </c>
      <c r="AP97" s="275">
        <f>SUM(AP91:AP96)</f>
        <v>7265591.8807334043</v>
      </c>
      <c r="AQ97" s="335"/>
      <c r="AR97" s="335"/>
      <c r="AS97" s="335"/>
      <c r="AT97" s="335"/>
      <c r="AU97" s="335"/>
      <c r="AV97" s="335"/>
      <c r="AW97" s="335"/>
      <c r="AX97" s="335"/>
      <c r="AY97" s="376"/>
      <c r="AZ97" s="299">
        <f>SUM(AZ91:AZ96)</f>
        <v>0</v>
      </c>
      <c r="BA97" s="297">
        <f t="shared" si="88"/>
        <v>17342231.093208514</v>
      </c>
      <c r="BB97" s="275">
        <f>SUM(BB91:BB96)</f>
        <v>2402130.8410100471</v>
      </c>
      <c r="BC97" s="275">
        <f>SUM(BC91:BC96)</f>
        <v>14940100.252198469</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28981113.623363681</v>
      </c>
      <c r="E105" s="303"/>
      <c r="F105" s="303"/>
      <c r="G105" s="303"/>
      <c r="H105" s="303"/>
      <c r="I105" s="303"/>
      <c r="J105" s="303"/>
      <c r="K105" s="303"/>
      <c r="L105" s="303"/>
      <c r="M105" s="303"/>
      <c r="N105" s="303"/>
      <c r="O105" s="375"/>
      <c r="P105" s="274">
        <f>P88+P97+P104</f>
        <v>31241038.027066354</v>
      </c>
      <c r="Q105" s="303"/>
      <c r="R105" s="303"/>
      <c r="S105" s="303"/>
      <c r="T105" s="303"/>
      <c r="U105" s="303"/>
      <c r="V105" s="303"/>
      <c r="W105" s="303"/>
      <c r="X105" s="303"/>
      <c r="Y105" s="303"/>
      <c r="Z105" s="303"/>
      <c r="AA105" s="375"/>
      <c r="AB105" s="274">
        <f>AB88+AB97+AB104</f>
        <v>34046916.479526378</v>
      </c>
      <c r="AC105" s="303"/>
      <c r="AD105" s="303"/>
      <c r="AE105" s="303"/>
      <c r="AF105" s="303"/>
      <c r="AG105" s="303"/>
      <c r="AH105" s="303"/>
      <c r="AI105" s="303"/>
      <c r="AJ105" s="303"/>
      <c r="AK105" s="303"/>
      <c r="AL105" s="303"/>
      <c r="AM105" s="375"/>
      <c r="AN105" s="289">
        <f>AN88+AN97+AN104</f>
        <v>83892032.782613963</v>
      </c>
      <c r="AO105" s="303"/>
      <c r="AP105" s="303"/>
      <c r="AQ105" s="303"/>
      <c r="AR105" s="303"/>
      <c r="AS105" s="303"/>
      <c r="AT105" s="303"/>
      <c r="AU105" s="303"/>
      <c r="AV105" s="303"/>
      <c r="AW105" s="303"/>
      <c r="AX105" s="303"/>
      <c r="AY105" s="375"/>
      <c r="AZ105" s="300">
        <f>AZ88+AZ97+AZ104</f>
        <v>-1217163.0925431368</v>
      </c>
      <c r="BA105" s="296">
        <f>BA88+BA97+BA104</f>
        <v>176943937.82002723</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5000005.4965221882</v>
      </c>
      <c r="E106" s="338"/>
      <c r="F106" s="338"/>
      <c r="G106" s="338"/>
      <c r="H106" s="338"/>
      <c r="I106" s="338"/>
      <c r="J106" s="338"/>
      <c r="K106" s="338"/>
      <c r="L106" s="338"/>
      <c r="M106" s="338"/>
      <c r="N106" s="338"/>
      <c r="O106" s="564"/>
      <c r="P106" s="344">
        <f>P17-P105</f>
        <v>3729615.9676423036</v>
      </c>
      <c r="Q106" s="338"/>
      <c r="R106" s="338"/>
      <c r="S106" s="338"/>
      <c r="T106" s="338"/>
      <c r="U106" s="338"/>
      <c r="V106" s="338"/>
      <c r="W106" s="338"/>
      <c r="X106" s="338"/>
      <c r="Y106" s="338"/>
      <c r="Z106" s="338"/>
      <c r="AA106" s="564"/>
      <c r="AB106" s="344">
        <f>AB17-AB105</f>
        <v>1688225.189501673</v>
      </c>
      <c r="AC106" s="338"/>
      <c r="AD106" s="338"/>
      <c r="AE106" s="338"/>
      <c r="AF106" s="338"/>
      <c r="AG106" s="338"/>
      <c r="AH106" s="338"/>
      <c r="AI106" s="338"/>
      <c r="AJ106" s="338"/>
      <c r="AK106" s="338"/>
      <c r="AL106" s="338"/>
      <c r="AM106" s="564"/>
      <c r="AN106" s="344">
        <f>AN17-AN105</f>
        <v>5440477.2666979432</v>
      </c>
      <c r="AO106" s="338"/>
      <c r="AP106" s="338"/>
      <c r="AQ106" s="338"/>
      <c r="AR106" s="338"/>
      <c r="AS106" s="338"/>
      <c r="AT106" s="338"/>
      <c r="AU106" s="338"/>
      <c r="AV106" s="338"/>
      <c r="AW106" s="338"/>
      <c r="AX106" s="338"/>
      <c r="AY106" s="564"/>
      <c r="AZ106" s="857">
        <f>AZ17-AZ105</f>
        <v>-589873.7479761513</v>
      </c>
      <c r="BA106" s="345">
        <f>BA17-BA105</f>
        <v>15268450.172387868</v>
      </c>
      <c r="BB106" s="338"/>
      <c r="BC106" s="338"/>
      <c r="BD106" s="338"/>
      <c r="BE106" s="338"/>
      <c r="BF106" s="338"/>
      <c r="BG106" s="338"/>
      <c r="BH106" s="338"/>
      <c r="BI106" s="338"/>
      <c r="BJ106" s="338"/>
      <c r="BK106" s="338"/>
      <c r="BL106" s="339"/>
    </row>
    <row r="107" spans="1:64" x14ac:dyDescent="0.25">
      <c r="A107" s="267"/>
      <c r="B107" s="126" t="s">
        <v>272</v>
      </c>
      <c r="C107" s="127" t="s">
        <v>26</v>
      </c>
      <c r="D107" s="257">
        <v>1345001.4785644687</v>
      </c>
      <c r="E107" s="340"/>
      <c r="F107" s="340"/>
      <c r="G107" s="340"/>
      <c r="H107" s="340"/>
      <c r="I107" s="340"/>
      <c r="J107" s="340"/>
      <c r="K107" s="340"/>
      <c r="L107" s="340"/>
      <c r="M107" s="340"/>
      <c r="N107" s="340"/>
      <c r="O107" s="377"/>
      <c r="P107" s="258">
        <v>1003266.6952957797</v>
      </c>
      <c r="Q107" s="340"/>
      <c r="R107" s="340"/>
      <c r="S107" s="340"/>
      <c r="T107" s="340"/>
      <c r="U107" s="340"/>
      <c r="V107" s="340"/>
      <c r="W107" s="340"/>
      <c r="X107" s="340"/>
      <c r="Y107" s="340"/>
      <c r="Z107" s="340"/>
      <c r="AA107" s="377"/>
      <c r="AB107" s="258">
        <v>454132.57597595005</v>
      </c>
      <c r="AC107" s="340"/>
      <c r="AD107" s="340"/>
      <c r="AE107" s="340"/>
      <c r="AF107" s="340"/>
      <c r="AG107" s="340"/>
      <c r="AH107" s="340"/>
      <c r="AI107" s="340"/>
      <c r="AJ107" s="340"/>
      <c r="AK107" s="340"/>
      <c r="AL107" s="340"/>
      <c r="AM107" s="340"/>
      <c r="AN107" s="258">
        <v>1463488.3847417468</v>
      </c>
      <c r="AO107" s="340"/>
      <c r="AP107" s="340"/>
      <c r="AQ107" s="340"/>
      <c r="AR107" s="340"/>
      <c r="AS107" s="340"/>
      <c r="AT107" s="340"/>
      <c r="AU107" s="340"/>
      <c r="AV107" s="340"/>
      <c r="AW107" s="340"/>
      <c r="AX107" s="340"/>
      <c r="AY107" s="377"/>
      <c r="AZ107" s="524">
        <v>-158676.03820558471</v>
      </c>
      <c r="BA107" s="296">
        <f>D107+P107+AB107+AN107+AZ107</f>
        <v>4107213.0963723604</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3655004.0179577195</v>
      </c>
      <c r="E108" s="342"/>
      <c r="F108" s="342"/>
      <c r="G108" s="342"/>
      <c r="H108" s="342"/>
      <c r="I108" s="342"/>
      <c r="J108" s="342"/>
      <c r="K108" s="342"/>
      <c r="L108" s="342"/>
      <c r="M108" s="342"/>
      <c r="N108" s="342"/>
      <c r="O108" s="1120"/>
      <c r="P108" s="555">
        <f>P106-P107</f>
        <v>2726349.2723465236</v>
      </c>
      <c r="Q108" s="342"/>
      <c r="R108" s="342"/>
      <c r="S108" s="342"/>
      <c r="T108" s="342"/>
      <c r="U108" s="342"/>
      <c r="V108" s="342"/>
      <c r="W108" s="342"/>
      <c r="X108" s="342"/>
      <c r="Y108" s="342"/>
      <c r="Z108" s="342"/>
      <c r="AA108" s="1120"/>
      <c r="AB108" s="555">
        <f>AB106-AB107</f>
        <v>1234092.6135257229</v>
      </c>
      <c r="AC108" s="342"/>
      <c r="AD108" s="342"/>
      <c r="AE108" s="342"/>
      <c r="AF108" s="342"/>
      <c r="AG108" s="342"/>
      <c r="AH108" s="342"/>
      <c r="AI108" s="342"/>
      <c r="AJ108" s="342"/>
      <c r="AK108" s="342"/>
      <c r="AL108" s="342"/>
      <c r="AM108" s="342"/>
      <c r="AN108" s="548">
        <f>AN106-AN107</f>
        <v>3976988.8819561964</v>
      </c>
      <c r="AO108" s="342"/>
      <c r="AP108" s="342"/>
      <c r="AQ108" s="342"/>
      <c r="AR108" s="342"/>
      <c r="AS108" s="342"/>
      <c r="AT108" s="342"/>
      <c r="AU108" s="342"/>
      <c r="AV108" s="342"/>
      <c r="AW108" s="342"/>
      <c r="AX108" s="342"/>
      <c r="AY108" s="1120"/>
      <c r="AZ108" s="577">
        <f>AZ106-AZ107</f>
        <v>-431197.70977056655</v>
      </c>
      <c r="BA108" s="347">
        <f>BA106-BA107</f>
        <v>11161237.076015508</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22" zoomScaleNormal="100" workbookViewId="0">
      <pane xSplit="3" topLeftCell="D1" activePane="topRight" state="frozen"/>
      <selection pane="topRight" activeCell="E31" sqref="E3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724</v>
      </c>
    </row>
    <row r="3" spans="1:14" x14ac:dyDescent="0.25">
      <c r="A3" s="205" t="s">
        <v>374</v>
      </c>
      <c r="C3" s="506" t="str">
        <f>'MMA Rev-Exp Summary'!C3</f>
        <v>Sunshine State Health Plan</v>
      </c>
    </row>
    <row r="4" spans="1:14" x14ac:dyDescent="0.25">
      <c r="A4" s="205" t="s">
        <v>15</v>
      </c>
      <c r="C4" s="507" t="str">
        <f>IF('MMA Rev-Exp Summary'!C4=0,"",'MMA Rev-Exp Summary'!C4)</f>
        <v>1/1/2021 - 12/31/2021</v>
      </c>
    </row>
    <row r="5" spans="1:14" x14ac:dyDescent="0.25">
      <c r="A5" s="205" t="s">
        <v>16</v>
      </c>
      <c r="C5" s="507">
        <f>IF('MMA Rev-Exp Summary'!C5=0,"",'MMA Rev-Exp Summary'!C5)</f>
        <v>44651</v>
      </c>
      <c r="D5" s="349"/>
      <c r="E5" s="744"/>
    </row>
    <row r="6" spans="1:14" x14ac:dyDescent="0.25">
      <c r="A6" s="350" t="s">
        <v>382</v>
      </c>
      <c r="C6" s="351"/>
    </row>
    <row r="7" spans="1:14" ht="15" customHeight="1" thickBot="1" x14ac:dyDescent="0.3">
      <c r="E7" s="744"/>
      <c r="G7" s="744"/>
      <c r="I7" s="744"/>
      <c r="K7" s="744"/>
      <c r="L7" s="744"/>
    </row>
    <row r="8" spans="1:14" ht="34.5" customHeight="1" x14ac:dyDescent="0.25">
      <c r="A8" s="1532"/>
      <c r="B8" s="1533"/>
      <c r="C8" s="1533"/>
      <c r="D8" s="1516" t="s">
        <v>247</v>
      </c>
      <c r="E8" s="1517"/>
      <c r="F8" s="1516" t="s">
        <v>248</v>
      </c>
      <c r="G8" s="1517"/>
      <c r="H8" s="1516" t="s">
        <v>249</v>
      </c>
      <c r="I8" s="1517"/>
      <c r="J8" s="1516" t="s">
        <v>250</v>
      </c>
      <c r="K8" s="1517"/>
      <c r="L8" s="1520" t="s">
        <v>911</v>
      </c>
      <c r="M8" s="1522" t="s">
        <v>829</v>
      </c>
      <c r="N8" s="1523"/>
    </row>
    <row r="9" spans="1:14" s="352" customFormat="1" ht="19.5" customHeight="1" x14ac:dyDescent="0.25">
      <c r="A9" s="1534"/>
      <c r="B9" s="1535"/>
      <c r="C9" s="1535"/>
      <c r="D9" s="1518"/>
      <c r="E9" s="1519"/>
      <c r="F9" s="1518"/>
      <c r="G9" s="1519"/>
      <c r="H9" s="1518"/>
      <c r="I9" s="1519"/>
      <c r="J9" s="1518"/>
      <c r="K9" s="1519"/>
      <c r="L9" s="1521"/>
      <c r="M9" s="1524"/>
      <c r="N9" s="1525"/>
    </row>
    <row r="10" spans="1:14" s="352" customFormat="1" ht="18.75" x14ac:dyDescent="0.3">
      <c r="A10" s="886"/>
      <c r="B10" s="845"/>
      <c r="C10" s="845"/>
      <c r="D10" s="690" t="s">
        <v>146</v>
      </c>
      <c r="E10" s="774" t="s">
        <v>147</v>
      </c>
      <c r="F10" s="690" t="s">
        <v>146</v>
      </c>
      <c r="G10" s="774" t="s">
        <v>147</v>
      </c>
      <c r="H10" s="690" t="s">
        <v>146</v>
      </c>
      <c r="I10" s="774" t="s">
        <v>147</v>
      </c>
      <c r="J10" s="690" t="s">
        <v>146</v>
      </c>
      <c r="K10" s="781" t="s">
        <v>147</v>
      </c>
      <c r="L10" s="880" t="s">
        <v>147</v>
      </c>
      <c r="M10" s="640" t="s">
        <v>146</v>
      </c>
      <c r="N10" s="689" t="s">
        <v>147</v>
      </c>
    </row>
    <row r="11" spans="1:14" ht="18" customHeight="1" x14ac:dyDescent="0.3">
      <c r="A11" s="887" t="s">
        <v>246</v>
      </c>
      <c r="B11" s="353"/>
      <c r="C11" s="353"/>
      <c r="D11" s="354"/>
      <c r="E11" s="775"/>
      <c r="F11" s="354"/>
      <c r="G11" s="775"/>
      <c r="H11" s="354"/>
      <c r="I11" s="775"/>
      <c r="J11" s="354"/>
      <c r="K11" s="645"/>
      <c r="L11" s="881"/>
      <c r="M11" s="759"/>
      <c r="N11" s="689"/>
    </row>
    <row r="12" spans="1:14" ht="14.85" customHeight="1" x14ac:dyDescent="0.25">
      <c r="A12" s="1531" t="s">
        <v>0</v>
      </c>
      <c r="B12" s="510" t="s">
        <v>61</v>
      </c>
      <c r="C12" s="511" t="s">
        <v>57</v>
      </c>
      <c r="D12" s="823"/>
      <c r="E12" s="776"/>
      <c r="F12" s="823"/>
      <c r="G12" s="776"/>
      <c r="H12" s="823"/>
      <c r="I12" s="776"/>
      <c r="J12" s="823"/>
      <c r="K12" s="782"/>
      <c r="L12" s="882"/>
      <c r="M12" s="877">
        <f t="shared" ref="M12:M17" si="0">D12+F12+H12+J12</f>
        <v>0</v>
      </c>
      <c r="N12" s="768">
        <f t="shared" ref="N12:N17" si="1">E12+G12+I12+K12+L12</f>
        <v>0</v>
      </c>
    </row>
    <row r="13" spans="1:14" x14ac:dyDescent="0.25">
      <c r="A13" s="1529"/>
      <c r="B13" s="512" t="s">
        <v>62</v>
      </c>
      <c r="C13" s="206" t="s">
        <v>58</v>
      </c>
      <c r="D13" s="1184"/>
      <c r="E13" s="777"/>
      <c r="F13" s="1184"/>
      <c r="G13" s="777"/>
      <c r="H13" s="824"/>
      <c r="I13" s="777"/>
      <c r="J13" s="824"/>
      <c r="K13" s="783"/>
      <c r="L13" s="882"/>
      <c r="M13" s="874">
        <f t="shared" si="0"/>
        <v>0</v>
      </c>
      <c r="N13" s="769">
        <f t="shared" si="1"/>
        <v>0</v>
      </c>
    </row>
    <row r="14" spans="1:14" x14ac:dyDescent="0.25">
      <c r="A14" s="1529"/>
      <c r="B14" s="512" t="s">
        <v>63</v>
      </c>
      <c r="C14" s="206" t="s">
        <v>59</v>
      </c>
      <c r="D14" s="824"/>
      <c r="E14" s="777"/>
      <c r="F14" s="824"/>
      <c r="G14" s="777"/>
      <c r="H14" s="824"/>
      <c r="I14" s="777"/>
      <c r="J14" s="824"/>
      <c r="K14" s="783"/>
      <c r="L14" s="882"/>
      <c r="M14" s="874">
        <f t="shared" si="0"/>
        <v>0</v>
      </c>
      <c r="N14" s="769">
        <f t="shared" si="1"/>
        <v>0</v>
      </c>
    </row>
    <row r="15" spans="1:14" x14ac:dyDescent="0.25">
      <c r="A15" s="1529"/>
      <c r="B15" s="512" t="s">
        <v>64</v>
      </c>
      <c r="C15" s="206" t="s">
        <v>142</v>
      </c>
      <c r="D15" s="824"/>
      <c r="E15" s="777"/>
      <c r="F15" s="824"/>
      <c r="G15" s="777"/>
      <c r="H15" s="824"/>
      <c r="I15" s="777"/>
      <c r="J15" s="824"/>
      <c r="K15" s="783"/>
      <c r="L15" s="882"/>
      <c r="M15" s="874">
        <f t="shared" si="0"/>
        <v>0</v>
      </c>
      <c r="N15" s="769">
        <f t="shared" si="1"/>
        <v>0</v>
      </c>
    </row>
    <row r="16" spans="1:14" x14ac:dyDescent="0.25">
      <c r="A16" s="1529"/>
      <c r="B16" s="512" t="s">
        <v>97</v>
      </c>
      <c r="C16" s="206" t="s">
        <v>143</v>
      </c>
      <c r="D16" s="824"/>
      <c r="E16" s="777"/>
      <c r="F16" s="824"/>
      <c r="G16" s="777"/>
      <c r="H16" s="824"/>
      <c r="I16" s="777"/>
      <c r="J16" s="824"/>
      <c r="K16" s="783"/>
      <c r="L16" s="882"/>
      <c r="M16" s="874">
        <f t="shared" si="0"/>
        <v>0</v>
      </c>
      <c r="N16" s="769">
        <f t="shared" si="1"/>
        <v>0</v>
      </c>
    </row>
    <row r="17" spans="1:14" x14ac:dyDescent="0.25">
      <c r="A17" s="1529"/>
      <c r="B17" s="512" t="s">
        <v>35</v>
      </c>
      <c r="C17" s="206" t="s">
        <v>686</v>
      </c>
      <c r="D17" s="824"/>
      <c r="E17" s="777"/>
      <c r="F17" s="824"/>
      <c r="G17" s="777"/>
      <c r="H17" s="825"/>
      <c r="I17" s="777"/>
      <c r="J17" s="824"/>
      <c r="K17" s="783"/>
      <c r="L17" s="882"/>
      <c r="M17" s="874">
        <f t="shared" si="0"/>
        <v>0</v>
      </c>
      <c r="N17" s="769">
        <f t="shared" si="1"/>
        <v>0</v>
      </c>
    </row>
    <row r="18" spans="1:14" s="209" customFormat="1" x14ac:dyDescent="0.25">
      <c r="A18" s="1530"/>
      <c r="B18" s="514" t="s">
        <v>204</v>
      </c>
      <c r="C18" s="513" t="s">
        <v>60</v>
      </c>
      <c r="D18" s="907"/>
      <c r="E18" s="778">
        <f>SUM(E12:E17)</f>
        <v>0</v>
      </c>
      <c r="F18" s="700"/>
      <c r="G18" s="779">
        <f>SUM(G12:G17)</f>
        <v>0</v>
      </c>
      <c r="H18" s="700"/>
      <c r="I18" s="779">
        <f>SUM(I12:I17)</f>
        <v>0</v>
      </c>
      <c r="J18" s="700"/>
      <c r="K18" s="784">
        <f>SUM(K12:K17)</f>
        <v>0</v>
      </c>
      <c r="L18" s="883">
        <f>SUM(L12:L17)</f>
        <v>0</v>
      </c>
      <c r="M18" s="700"/>
      <c r="N18" s="770">
        <f>SUM(N12:N17)</f>
        <v>0</v>
      </c>
    </row>
    <row r="19" spans="1:14" x14ac:dyDescent="0.25">
      <c r="A19" s="1531" t="s">
        <v>53</v>
      </c>
      <c r="B19" s="510" t="s">
        <v>65</v>
      </c>
      <c r="C19" s="511" t="s">
        <v>1696</v>
      </c>
      <c r="D19" s="823">
        <v>161793</v>
      </c>
      <c r="E19" s="776">
        <v>6633513</v>
      </c>
      <c r="F19" s="823">
        <v>171801</v>
      </c>
      <c r="G19" s="776">
        <v>7043841</v>
      </c>
      <c r="H19" s="823">
        <v>194245</v>
      </c>
      <c r="I19" s="776">
        <v>7964045</v>
      </c>
      <c r="J19" s="823">
        <v>92158</v>
      </c>
      <c r="K19" s="782">
        <v>3778478</v>
      </c>
      <c r="L19" s="884"/>
      <c r="M19" s="877">
        <f t="shared" ref="M19:M24" si="2">D19+F19+H19+J19</f>
        <v>619997</v>
      </c>
      <c r="N19" s="768">
        <f t="shared" ref="N19:N24" si="3">E19+G19+I19+K19+L19</f>
        <v>25419877</v>
      </c>
    </row>
    <row r="20" spans="1:14" x14ac:dyDescent="0.25">
      <c r="A20" s="1529"/>
      <c r="B20" s="512" t="s">
        <v>66</v>
      </c>
      <c r="C20" s="206" t="s">
        <v>1697</v>
      </c>
      <c r="D20" s="824">
        <v>1612149</v>
      </c>
      <c r="E20" s="777">
        <v>2620664.9700000002</v>
      </c>
      <c r="F20" s="824">
        <v>1678015</v>
      </c>
      <c r="G20" s="777">
        <v>2716508.1600000011</v>
      </c>
      <c r="H20" s="824">
        <v>1722074</v>
      </c>
      <c r="I20" s="777">
        <v>2778653.05</v>
      </c>
      <c r="J20" s="824">
        <v>5656</v>
      </c>
      <c r="K20" s="783">
        <v>7547.68</v>
      </c>
      <c r="L20" s="882"/>
      <c r="M20" s="874">
        <f t="shared" si="2"/>
        <v>5017894</v>
      </c>
      <c r="N20" s="769">
        <f t="shared" si="3"/>
        <v>8123373.8600000003</v>
      </c>
    </row>
    <row r="21" spans="1:14" x14ac:dyDescent="0.25">
      <c r="A21" s="1529"/>
      <c r="B21" s="512" t="s">
        <v>67</v>
      </c>
      <c r="C21" s="206" t="s">
        <v>1698</v>
      </c>
      <c r="D21" s="824">
        <v>51177</v>
      </c>
      <c r="E21" s="777">
        <v>1315230</v>
      </c>
      <c r="F21" s="824">
        <v>52773</v>
      </c>
      <c r="G21" s="777">
        <v>1354986</v>
      </c>
      <c r="H21" s="824">
        <v>53482</v>
      </c>
      <c r="I21" s="777">
        <v>1373073</v>
      </c>
      <c r="J21" s="824">
        <v>176425</v>
      </c>
      <c r="K21" s="783">
        <v>3025371</v>
      </c>
      <c r="L21" s="882"/>
      <c r="M21" s="874">
        <f t="shared" si="2"/>
        <v>333857</v>
      </c>
      <c r="N21" s="769">
        <f t="shared" si="3"/>
        <v>7068660</v>
      </c>
    </row>
    <row r="22" spans="1:14" x14ac:dyDescent="0.25">
      <c r="A22" s="1529"/>
      <c r="B22" s="512" t="s">
        <v>69</v>
      </c>
      <c r="C22" s="206" t="s">
        <v>1699</v>
      </c>
      <c r="D22" s="824">
        <v>16721</v>
      </c>
      <c r="E22" s="777">
        <v>635398</v>
      </c>
      <c r="F22" s="824">
        <v>17430</v>
      </c>
      <c r="G22" s="777">
        <v>662340</v>
      </c>
      <c r="H22" s="824">
        <v>18109</v>
      </c>
      <c r="I22" s="777">
        <v>688142</v>
      </c>
      <c r="J22" s="824">
        <v>9261</v>
      </c>
      <c r="K22" s="783">
        <v>351918</v>
      </c>
      <c r="L22" s="882"/>
      <c r="M22" s="874">
        <f t="shared" si="2"/>
        <v>61521</v>
      </c>
      <c r="N22" s="769">
        <f t="shared" si="3"/>
        <v>2337798</v>
      </c>
    </row>
    <row r="23" spans="1:14" x14ac:dyDescent="0.25">
      <c r="A23" s="1529"/>
      <c r="B23" s="512" t="s">
        <v>98</v>
      </c>
      <c r="C23" s="206" t="s">
        <v>1700</v>
      </c>
      <c r="D23" s="824">
        <v>28455</v>
      </c>
      <c r="E23" s="777">
        <v>626010</v>
      </c>
      <c r="F23" s="824">
        <v>29555</v>
      </c>
      <c r="G23" s="777">
        <v>650210</v>
      </c>
      <c r="H23" s="824">
        <v>29863</v>
      </c>
      <c r="I23" s="777">
        <v>656986</v>
      </c>
      <c r="J23" s="824">
        <v>13393</v>
      </c>
      <c r="K23" s="783">
        <v>294646</v>
      </c>
      <c r="L23" s="882"/>
      <c r="M23" s="874">
        <f t="shared" si="2"/>
        <v>101266</v>
      </c>
      <c r="N23" s="769">
        <f t="shared" si="3"/>
        <v>2227852</v>
      </c>
    </row>
    <row r="24" spans="1:14" x14ac:dyDescent="0.25">
      <c r="A24" s="1529"/>
      <c r="B24" s="512" t="s">
        <v>99</v>
      </c>
      <c r="C24" s="206" t="s">
        <v>1701</v>
      </c>
      <c r="D24" s="824">
        <v>1889555</v>
      </c>
      <c r="E24" s="777">
        <v>3972642.6599999941</v>
      </c>
      <c r="F24" s="824">
        <v>1919828</v>
      </c>
      <c r="G24" s="777">
        <v>4632665.580000001</v>
      </c>
      <c r="H24" s="824">
        <v>3119599</v>
      </c>
      <c r="I24" s="777">
        <v>4671827.1800000053</v>
      </c>
      <c r="J24" s="824">
        <v>5975627</v>
      </c>
      <c r="K24" s="783">
        <v>37979190.700000048</v>
      </c>
      <c r="L24" s="882"/>
      <c r="M24" s="874">
        <f t="shared" si="2"/>
        <v>12904609</v>
      </c>
      <c r="N24" s="769">
        <f t="shared" si="3"/>
        <v>51256326.120000049</v>
      </c>
    </row>
    <row r="25" spans="1:14" s="209" customFormat="1" x14ac:dyDescent="0.25">
      <c r="A25" s="1529"/>
      <c r="B25" s="515" t="s">
        <v>155</v>
      </c>
      <c r="C25" s="513" t="s">
        <v>687</v>
      </c>
      <c r="D25" s="701"/>
      <c r="E25" s="778">
        <f>SUM(E19:E24)</f>
        <v>15803458.629999995</v>
      </c>
      <c r="F25" s="701"/>
      <c r="G25" s="778">
        <f>SUM(G19:G24)</f>
        <v>17060550.740000002</v>
      </c>
      <c r="H25" s="701"/>
      <c r="I25" s="778">
        <f>SUM(I19:I24)</f>
        <v>18132726.230000004</v>
      </c>
      <c r="J25" s="701"/>
      <c r="K25" s="785">
        <f>SUM(K19:K24)</f>
        <v>45437151.380000047</v>
      </c>
      <c r="L25" s="885">
        <f>SUM(L19:L24)</f>
        <v>0</v>
      </c>
      <c r="M25" s="876"/>
      <c r="N25" s="771">
        <f>SUM(N19:N24)</f>
        <v>96433886.980000049</v>
      </c>
    </row>
    <row r="26" spans="1:14" x14ac:dyDescent="0.25">
      <c r="A26" s="1529"/>
      <c r="B26" s="512" t="s">
        <v>224</v>
      </c>
      <c r="C26" s="206" t="s">
        <v>1702</v>
      </c>
      <c r="D26" s="824">
        <v>1715340.9499999995</v>
      </c>
      <c r="E26" s="777">
        <v>1502623.38</v>
      </c>
      <c r="F26" s="824">
        <v>1768661.1899999997</v>
      </c>
      <c r="G26" s="777">
        <v>2659944.9099989566</v>
      </c>
      <c r="H26" s="824">
        <v>1820696.2299999995</v>
      </c>
      <c r="I26" s="777">
        <v>2729988.2499988768</v>
      </c>
      <c r="J26" s="824">
        <v>4570215.3199999975</v>
      </c>
      <c r="K26" s="783">
        <v>7896056.8175979787</v>
      </c>
      <c r="L26" s="882"/>
      <c r="M26" s="877">
        <f t="shared" ref="M26:M31" si="4">D26+F26+H26+J26</f>
        <v>9874913.6899999976</v>
      </c>
      <c r="N26" s="768">
        <f t="shared" ref="N26:N31" si="5">E26+G26+I26+K26+L26</f>
        <v>14788613.357595813</v>
      </c>
    </row>
    <row r="27" spans="1:14" x14ac:dyDescent="0.25">
      <c r="A27" s="1529"/>
      <c r="B27" s="512" t="s">
        <v>223</v>
      </c>
      <c r="C27" s="206" t="s">
        <v>688</v>
      </c>
      <c r="D27" s="824"/>
      <c r="E27" s="777"/>
      <c r="F27" s="824"/>
      <c r="G27" s="777"/>
      <c r="H27" s="824"/>
      <c r="I27" s="777"/>
      <c r="J27" s="824"/>
      <c r="K27" s="783"/>
      <c r="L27" s="882"/>
      <c r="M27" s="874">
        <f t="shared" si="4"/>
        <v>0</v>
      </c>
      <c r="N27" s="769">
        <f t="shared" si="5"/>
        <v>0</v>
      </c>
    </row>
    <row r="28" spans="1:14" x14ac:dyDescent="0.25">
      <c r="A28" s="1529"/>
      <c r="B28" s="512" t="s">
        <v>222</v>
      </c>
      <c r="C28" s="206" t="s">
        <v>689</v>
      </c>
      <c r="D28" s="824"/>
      <c r="E28" s="777"/>
      <c r="F28" s="824"/>
      <c r="G28" s="777"/>
      <c r="H28" s="824"/>
      <c r="I28" s="777"/>
      <c r="J28" s="824"/>
      <c r="K28" s="783"/>
      <c r="L28" s="882"/>
      <c r="M28" s="874">
        <f t="shared" si="4"/>
        <v>0</v>
      </c>
      <c r="N28" s="769">
        <f t="shared" si="5"/>
        <v>0</v>
      </c>
    </row>
    <row r="29" spans="1:14" x14ac:dyDescent="0.25">
      <c r="A29" s="1529"/>
      <c r="B29" s="512" t="s">
        <v>220</v>
      </c>
      <c r="C29" s="206" t="s">
        <v>690</v>
      </c>
      <c r="D29" s="824"/>
      <c r="E29" s="777"/>
      <c r="F29" s="824"/>
      <c r="G29" s="777"/>
      <c r="H29" s="824"/>
      <c r="I29" s="777"/>
      <c r="J29" s="824"/>
      <c r="K29" s="783"/>
      <c r="L29" s="882"/>
      <c r="M29" s="874">
        <f t="shared" si="4"/>
        <v>0</v>
      </c>
      <c r="N29" s="769">
        <f t="shared" si="5"/>
        <v>0</v>
      </c>
    </row>
    <row r="30" spans="1:14" x14ac:dyDescent="0.25">
      <c r="A30" s="1529"/>
      <c r="B30" s="512" t="s">
        <v>691</v>
      </c>
      <c r="C30" s="206" t="s">
        <v>692</v>
      </c>
      <c r="D30" s="824"/>
      <c r="E30" s="777"/>
      <c r="F30" s="824"/>
      <c r="G30" s="777"/>
      <c r="H30" s="824"/>
      <c r="I30" s="777"/>
      <c r="J30" s="824"/>
      <c r="K30" s="783"/>
      <c r="L30" s="882"/>
      <c r="M30" s="874">
        <f t="shared" si="4"/>
        <v>0</v>
      </c>
      <c r="N30" s="769">
        <f t="shared" si="5"/>
        <v>0</v>
      </c>
    </row>
    <row r="31" spans="1:14" x14ac:dyDescent="0.25">
      <c r="A31" s="1529"/>
      <c r="B31" s="512" t="s">
        <v>693</v>
      </c>
      <c r="C31" s="206" t="s">
        <v>694</v>
      </c>
      <c r="D31" s="824"/>
      <c r="E31" s="777">
        <v>26047.1</v>
      </c>
      <c r="F31" s="824"/>
      <c r="G31" s="777"/>
      <c r="H31" s="824"/>
      <c r="I31" s="777"/>
      <c r="J31" s="824"/>
      <c r="K31" s="783"/>
      <c r="L31" s="882"/>
      <c r="M31" s="874">
        <f t="shared" si="4"/>
        <v>0</v>
      </c>
      <c r="N31" s="769">
        <f t="shared" si="5"/>
        <v>26047.1</v>
      </c>
    </row>
    <row r="32" spans="1:14" s="209" customFormat="1" x14ac:dyDescent="0.25">
      <c r="A32" s="1529"/>
      <c r="B32" s="515" t="s">
        <v>695</v>
      </c>
      <c r="C32" s="513" t="s">
        <v>696</v>
      </c>
      <c r="D32" s="701"/>
      <c r="E32" s="778">
        <f>SUM(E26:E31)</f>
        <v>1528670.48</v>
      </c>
      <c r="F32" s="701"/>
      <c r="G32" s="778">
        <f>SUM(G26:G31)</f>
        <v>2659944.9099989566</v>
      </c>
      <c r="H32" s="701"/>
      <c r="I32" s="778">
        <f>SUM(I26:I31)</f>
        <v>2729988.2499988768</v>
      </c>
      <c r="J32" s="701"/>
      <c r="K32" s="785">
        <f>SUM(K26:K31)</f>
        <v>7896056.8175979787</v>
      </c>
      <c r="L32" s="885">
        <f>SUM(L26:L31)</f>
        <v>0</v>
      </c>
      <c r="M32" s="876"/>
      <c r="N32" s="771">
        <f>SUM(N26:N31)</f>
        <v>14814660.457595812</v>
      </c>
    </row>
    <row r="33" spans="1:14" x14ac:dyDescent="0.25">
      <c r="A33" s="1529"/>
      <c r="B33" s="512" t="s">
        <v>697</v>
      </c>
      <c r="C33" s="206" t="s">
        <v>698</v>
      </c>
      <c r="D33" s="824"/>
      <c r="E33" s="777"/>
      <c r="F33" s="824"/>
      <c r="G33" s="777"/>
      <c r="H33" s="824"/>
      <c r="I33" s="777"/>
      <c r="J33" s="824"/>
      <c r="K33" s="783"/>
      <c r="L33" s="882"/>
      <c r="M33" s="877">
        <f t="shared" ref="M33:M38" si="6">D33+F33+H33+J33</f>
        <v>0</v>
      </c>
      <c r="N33" s="768">
        <f t="shared" ref="N33:N38" si="7">E33+G33+I33+K33+L33</f>
        <v>0</v>
      </c>
    </row>
    <row r="34" spans="1:14" x14ac:dyDescent="0.25">
      <c r="A34" s="1529"/>
      <c r="B34" s="512" t="s">
        <v>699</v>
      </c>
      <c r="C34" s="206" t="s">
        <v>700</v>
      </c>
      <c r="D34" s="824"/>
      <c r="E34" s="777"/>
      <c r="F34" s="824"/>
      <c r="G34" s="777"/>
      <c r="H34" s="824"/>
      <c r="I34" s="777"/>
      <c r="J34" s="824"/>
      <c r="K34" s="783"/>
      <c r="L34" s="882"/>
      <c r="M34" s="874">
        <f t="shared" si="6"/>
        <v>0</v>
      </c>
      <c r="N34" s="769">
        <f t="shared" si="7"/>
        <v>0</v>
      </c>
    </row>
    <row r="35" spans="1:14" x14ac:dyDescent="0.25">
      <c r="A35" s="1529"/>
      <c r="B35" s="512" t="s">
        <v>701</v>
      </c>
      <c r="C35" s="206" t="s">
        <v>702</v>
      </c>
      <c r="D35" s="824"/>
      <c r="E35" s="777"/>
      <c r="F35" s="824"/>
      <c r="G35" s="777"/>
      <c r="H35" s="824"/>
      <c r="I35" s="777"/>
      <c r="J35" s="824"/>
      <c r="K35" s="783"/>
      <c r="L35" s="882"/>
      <c r="M35" s="874">
        <f t="shared" si="6"/>
        <v>0</v>
      </c>
      <c r="N35" s="769">
        <f t="shared" si="7"/>
        <v>0</v>
      </c>
    </row>
    <row r="36" spans="1:14" x14ac:dyDescent="0.25">
      <c r="A36" s="1529"/>
      <c r="B36" s="512" t="s">
        <v>703</v>
      </c>
      <c r="C36" s="206" t="s">
        <v>704</v>
      </c>
      <c r="D36" s="824"/>
      <c r="E36" s="777"/>
      <c r="F36" s="824"/>
      <c r="G36" s="777"/>
      <c r="H36" s="824"/>
      <c r="I36" s="777"/>
      <c r="J36" s="824"/>
      <c r="K36" s="783"/>
      <c r="L36" s="882"/>
      <c r="M36" s="874">
        <f t="shared" si="6"/>
        <v>0</v>
      </c>
      <c r="N36" s="769">
        <f t="shared" si="7"/>
        <v>0</v>
      </c>
    </row>
    <row r="37" spans="1:14" x14ac:dyDescent="0.25">
      <c r="A37" s="1529"/>
      <c r="B37" s="512" t="s">
        <v>705</v>
      </c>
      <c r="C37" s="206" t="s">
        <v>706</v>
      </c>
      <c r="D37" s="824"/>
      <c r="E37" s="777"/>
      <c r="F37" s="824"/>
      <c r="G37" s="777"/>
      <c r="H37" s="824"/>
      <c r="I37" s="777"/>
      <c r="J37" s="824"/>
      <c r="K37" s="783"/>
      <c r="L37" s="882"/>
      <c r="M37" s="874">
        <f t="shared" si="6"/>
        <v>0</v>
      </c>
      <c r="N37" s="769">
        <f t="shared" si="7"/>
        <v>0</v>
      </c>
    </row>
    <row r="38" spans="1:14" x14ac:dyDescent="0.25">
      <c r="A38" s="1529"/>
      <c r="B38" s="512" t="s">
        <v>707</v>
      </c>
      <c r="C38" s="206" t="s">
        <v>708</v>
      </c>
      <c r="D38" s="824"/>
      <c r="E38" s="777"/>
      <c r="F38" s="824"/>
      <c r="G38" s="777"/>
      <c r="H38" s="824"/>
      <c r="I38" s="777"/>
      <c r="J38" s="824"/>
      <c r="K38" s="783"/>
      <c r="L38" s="882"/>
      <c r="M38" s="874">
        <f t="shared" si="6"/>
        <v>0</v>
      </c>
      <c r="N38" s="769">
        <f t="shared" si="7"/>
        <v>0</v>
      </c>
    </row>
    <row r="39" spans="1:14" s="209" customFormat="1" x14ac:dyDescent="0.25">
      <c r="A39" s="1529"/>
      <c r="B39" s="515" t="s">
        <v>803</v>
      </c>
      <c r="C39" s="513" t="s">
        <v>709</v>
      </c>
      <c r="D39" s="701"/>
      <c r="E39" s="778">
        <f>SUM(E33:E38)</f>
        <v>0</v>
      </c>
      <c r="F39" s="701"/>
      <c r="G39" s="778">
        <f>SUM(G33:G38)</f>
        <v>0</v>
      </c>
      <c r="H39" s="701"/>
      <c r="I39" s="778">
        <f>SUM(I33:I38)</f>
        <v>0</v>
      </c>
      <c r="J39" s="701"/>
      <c r="K39" s="785">
        <f>SUM(K33:K38)</f>
        <v>0</v>
      </c>
      <c r="L39" s="885">
        <f>SUM(L33:L38)</f>
        <v>0</v>
      </c>
      <c r="M39" s="878">
        <f>SUM(M33:M38)</f>
        <v>0</v>
      </c>
      <c r="N39" s="771">
        <f>SUM(N33:N38)</f>
        <v>0</v>
      </c>
    </row>
    <row r="40" spans="1:14" s="209" customFormat="1" ht="14.85" customHeight="1" x14ac:dyDescent="0.25">
      <c r="A40" s="1530"/>
      <c r="B40" s="514" t="s">
        <v>903</v>
      </c>
      <c r="C40" s="204" t="s">
        <v>68</v>
      </c>
      <c r="D40" s="701"/>
      <c r="E40" s="779">
        <f>E25+E32+E39</f>
        <v>17332129.109999996</v>
      </c>
      <c r="F40" s="701"/>
      <c r="G40" s="779">
        <f>G25+G32+G39</f>
        <v>19720495.649998959</v>
      </c>
      <c r="H40" s="701"/>
      <c r="I40" s="779">
        <f>I25+I32+I39</f>
        <v>20862714.479998879</v>
      </c>
      <c r="J40" s="701"/>
      <c r="K40" s="784">
        <f>K25+K32+K39</f>
        <v>53333208.197598025</v>
      </c>
      <c r="L40" s="883">
        <f>L25+L32+L39</f>
        <v>0</v>
      </c>
      <c r="M40" s="876"/>
      <c r="N40" s="770">
        <f>N25+N32+N39</f>
        <v>111248547.43759586</v>
      </c>
    </row>
    <row r="41" spans="1:14" ht="14.85" customHeight="1" x14ac:dyDescent="0.25">
      <c r="A41" s="1531" t="s">
        <v>305</v>
      </c>
      <c r="B41" s="510" t="s">
        <v>70</v>
      </c>
      <c r="C41" s="511" t="s">
        <v>57</v>
      </c>
      <c r="D41" s="823"/>
      <c r="E41" s="776"/>
      <c r="F41" s="823"/>
      <c r="G41" s="776"/>
      <c r="H41" s="823"/>
      <c r="I41" s="776"/>
      <c r="J41" s="875"/>
      <c r="K41" s="782"/>
      <c r="L41" s="884"/>
      <c r="M41" s="877">
        <f t="shared" ref="M41:M46" si="8">D41+F41+H41+J41</f>
        <v>0</v>
      </c>
      <c r="N41" s="768">
        <f t="shared" ref="N41:N46" si="9">E41+G41+I41+K41+L41</f>
        <v>0</v>
      </c>
    </row>
    <row r="42" spans="1:14" x14ac:dyDescent="0.25">
      <c r="A42" s="1529"/>
      <c r="B42" s="512" t="s">
        <v>71</v>
      </c>
      <c r="C42" s="206" t="s">
        <v>58</v>
      </c>
      <c r="D42" s="824"/>
      <c r="E42" s="777"/>
      <c r="F42" s="824"/>
      <c r="G42" s="777"/>
      <c r="H42" s="824"/>
      <c r="I42" s="777"/>
      <c r="J42" s="873"/>
      <c r="K42" s="783"/>
      <c r="L42" s="882"/>
      <c r="M42" s="874">
        <f t="shared" si="8"/>
        <v>0</v>
      </c>
      <c r="N42" s="769">
        <f t="shared" si="9"/>
        <v>0</v>
      </c>
    </row>
    <row r="43" spans="1:14" x14ac:dyDescent="0.25">
      <c r="A43" s="1529"/>
      <c r="B43" s="512" t="s">
        <v>72</v>
      </c>
      <c r="C43" s="206" t="s">
        <v>59</v>
      </c>
      <c r="D43" s="824"/>
      <c r="E43" s="777"/>
      <c r="F43" s="824"/>
      <c r="G43" s="777"/>
      <c r="H43" s="824"/>
      <c r="I43" s="777"/>
      <c r="J43" s="873"/>
      <c r="K43" s="783"/>
      <c r="L43" s="882"/>
      <c r="M43" s="874">
        <f t="shared" si="8"/>
        <v>0</v>
      </c>
      <c r="N43" s="769">
        <f t="shared" si="9"/>
        <v>0</v>
      </c>
    </row>
    <row r="44" spans="1:14" x14ac:dyDescent="0.25">
      <c r="A44" s="1529"/>
      <c r="B44" s="512" t="s">
        <v>44</v>
      </c>
      <c r="C44" s="206" t="s">
        <v>142</v>
      </c>
      <c r="D44" s="824"/>
      <c r="E44" s="777"/>
      <c r="F44" s="824"/>
      <c r="G44" s="777"/>
      <c r="H44" s="824"/>
      <c r="I44" s="777"/>
      <c r="J44" s="873"/>
      <c r="K44" s="783"/>
      <c r="L44" s="882"/>
      <c r="M44" s="874">
        <f t="shared" si="8"/>
        <v>0</v>
      </c>
      <c r="N44" s="769">
        <f t="shared" si="9"/>
        <v>0</v>
      </c>
    </row>
    <row r="45" spans="1:14" x14ac:dyDescent="0.25">
      <c r="A45" s="1529"/>
      <c r="B45" s="512" t="s">
        <v>41</v>
      </c>
      <c r="C45" s="206" t="s">
        <v>143</v>
      </c>
      <c r="D45" s="824"/>
      <c r="E45" s="777"/>
      <c r="F45" s="824"/>
      <c r="G45" s="777"/>
      <c r="H45" s="824"/>
      <c r="I45" s="777"/>
      <c r="J45" s="873"/>
      <c r="K45" s="783"/>
      <c r="L45" s="882"/>
      <c r="M45" s="874">
        <f t="shared" si="8"/>
        <v>0</v>
      </c>
      <c r="N45" s="769">
        <f t="shared" si="9"/>
        <v>0</v>
      </c>
    </row>
    <row r="46" spans="1:14" x14ac:dyDescent="0.25">
      <c r="A46" s="1529"/>
      <c r="B46" s="512" t="s">
        <v>42</v>
      </c>
      <c r="C46" s="206" t="s">
        <v>686</v>
      </c>
      <c r="D46" s="824"/>
      <c r="E46" s="777"/>
      <c r="F46" s="824"/>
      <c r="G46" s="777"/>
      <c r="H46" s="824"/>
      <c r="I46" s="777"/>
      <c r="J46" s="873"/>
      <c r="K46" s="783"/>
      <c r="L46" s="882"/>
      <c r="M46" s="874">
        <f t="shared" si="8"/>
        <v>0</v>
      </c>
      <c r="N46" s="769">
        <f t="shared" si="9"/>
        <v>0</v>
      </c>
    </row>
    <row r="47" spans="1:14" s="209" customFormat="1" ht="14.85" customHeight="1" x14ac:dyDescent="0.25">
      <c r="A47" s="1530"/>
      <c r="B47" s="515" t="s">
        <v>43</v>
      </c>
      <c r="C47" s="513" t="s">
        <v>315</v>
      </c>
      <c r="D47" s="701"/>
      <c r="E47" s="778">
        <f>SUM(E41:E46)</f>
        <v>0</v>
      </c>
      <c r="F47" s="701"/>
      <c r="G47" s="778">
        <f>SUM(G41:G46)</f>
        <v>0</v>
      </c>
      <c r="H47" s="701"/>
      <c r="I47" s="778">
        <f>SUM(I41:I46)</f>
        <v>0</v>
      </c>
      <c r="J47" s="876"/>
      <c r="K47" s="785">
        <f>SUM(K41:K46)</f>
        <v>0</v>
      </c>
      <c r="L47" s="885">
        <f>SUM(L41:L46)</f>
        <v>0</v>
      </c>
      <c r="M47" s="876"/>
      <c r="N47" s="771">
        <f>SUM(N41:N46)</f>
        <v>0</v>
      </c>
    </row>
    <row r="48" spans="1:14" x14ac:dyDescent="0.25">
      <c r="A48" s="1526" t="s">
        <v>4</v>
      </c>
      <c r="B48" s="510" t="s">
        <v>74</v>
      </c>
      <c r="C48" s="511" t="s">
        <v>57</v>
      </c>
      <c r="D48" s="823"/>
      <c r="E48" s="776"/>
      <c r="F48" s="823"/>
      <c r="G48" s="776"/>
      <c r="H48" s="823"/>
      <c r="I48" s="776"/>
      <c r="J48" s="875"/>
      <c r="K48" s="782"/>
      <c r="L48" s="884"/>
      <c r="M48" s="877">
        <f t="shared" ref="M48:M53" si="10">D48+F48+H48+J48</f>
        <v>0</v>
      </c>
      <c r="N48" s="768">
        <f t="shared" ref="N48:N53" si="11">E48+G48+I48+K48+L48</f>
        <v>0</v>
      </c>
    </row>
    <row r="49" spans="1:14" x14ac:dyDescent="0.25">
      <c r="A49" s="1527"/>
      <c r="B49" s="512" t="s">
        <v>75</v>
      </c>
      <c r="C49" s="206" t="s">
        <v>58</v>
      </c>
      <c r="D49" s="824"/>
      <c r="E49" s="777"/>
      <c r="F49" s="873"/>
      <c r="G49" s="777"/>
      <c r="H49" s="873"/>
      <c r="I49" s="777"/>
      <c r="J49" s="873"/>
      <c r="K49" s="783"/>
      <c r="L49" s="882"/>
      <c r="M49" s="874">
        <f t="shared" si="10"/>
        <v>0</v>
      </c>
      <c r="N49" s="769">
        <f t="shared" si="11"/>
        <v>0</v>
      </c>
    </row>
    <row r="50" spans="1:14" x14ac:dyDescent="0.25">
      <c r="A50" s="1527"/>
      <c r="B50" s="512" t="s">
        <v>76</v>
      </c>
      <c r="C50" s="206" t="s">
        <v>59</v>
      </c>
      <c r="D50" s="824"/>
      <c r="E50" s="777"/>
      <c r="F50" s="824"/>
      <c r="G50" s="777"/>
      <c r="H50" s="824"/>
      <c r="I50" s="777"/>
      <c r="J50" s="873"/>
      <c r="K50" s="783"/>
      <c r="L50" s="882"/>
      <c r="M50" s="874">
        <f t="shared" si="10"/>
        <v>0</v>
      </c>
      <c r="N50" s="769">
        <f t="shared" si="11"/>
        <v>0</v>
      </c>
    </row>
    <row r="51" spans="1:14" x14ac:dyDescent="0.25">
      <c r="A51" s="1527"/>
      <c r="B51" s="512" t="s">
        <v>77</v>
      </c>
      <c r="C51" s="206" t="s">
        <v>142</v>
      </c>
      <c r="D51" s="824"/>
      <c r="E51" s="777"/>
      <c r="F51" s="824"/>
      <c r="G51" s="777"/>
      <c r="H51" s="824"/>
      <c r="I51" s="777"/>
      <c r="J51" s="873"/>
      <c r="K51" s="783"/>
      <c r="L51" s="882"/>
      <c r="M51" s="874">
        <f t="shared" si="10"/>
        <v>0</v>
      </c>
      <c r="N51" s="769">
        <f t="shared" si="11"/>
        <v>0</v>
      </c>
    </row>
    <row r="52" spans="1:14" x14ac:dyDescent="0.25">
      <c r="A52" s="1527"/>
      <c r="B52" s="512" t="s">
        <v>106</v>
      </c>
      <c r="C52" s="206" t="s">
        <v>143</v>
      </c>
      <c r="D52" s="824"/>
      <c r="E52" s="777"/>
      <c r="F52" s="824"/>
      <c r="G52" s="777"/>
      <c r="H52" s="824"/>
      <c r="I52" s="777"/>
      <c r="J52" s="873"/>
      <c r="K52" s="783"/>
      <c r="L52" s="882"/>
      <c r="M52" s="874">
        <f t="shared" si="10"/>
        <v>0</v>
      </c>
      <c r="N52" s="769">
        <f t="shared" si="11"/>
        <v>0</v>
      </c>
    </row>
    <row r="53" spans="1:14" x14ac:dyDescent="0.25">
      <c r="A53" s="1527"/>
      <c r="B53" s="512" t="s">
        <v>107</v>
      </c>
      <c r="C53" s="206" t="s">
        <v>686</v>
      </c>
      <c r="D53" s="824"/>
      <c r="E53" s="777"/>
      <c r="F53" s="824"/>
      <c r="G53" s="777"/>
      <c r="H53" s="824"/>
      <c r="I53" s="777"/>
      <c r="J53" s="873"/>
      <c r="K53" s="783"/>
      <c r="L53" s="882"/>
      <c r="M53" s="874">
        <f t="shared" si="10"/>
        <v>0</v>
      </c>
      <c r="N53" s="769">
        <f t="shared" si="11"/>
        <v>0</v>
      </c>
    </row>
    <row r="54" spans="1:14" s="209" customFormat="1" ht="14.85" customHeight="1" x14ac:dyDescent="0.25">
      <c r="A54" s="1528"/>
      <c r="B54" s="515" t="s">
        <v>197</v>
      </c>
      <c r="C54" s="513" t="s">
        <v>73</v>
      </c>
      <c r="D54" s="701"/>
      <c r="E54" s="778">
        <f>SUM(E48:E53)</f>
        <v>0</v>
      </c>
      <c r="F54" s="701"/>
      <c r="G54" s="778">
        <f>SUM(G48:G53)</f>
        <v>0</v>
      </c>
      <c r="H54" s="701"/>
      <c r="I54" s="778">
        <f>SUM(I48:I53)</f>
        <v>0</v>
      </c>
      <c r="J54" s="876"/>
      <c r="K54" s="784">
        <f>SUM(K48:K53)</f>
        <v>0</v>
      </c>
      <c r="L54" s="883">
        <f>SUM(L48:L53)</f>
        <v>0</v>
      </c>
      <c r="M54" s="876"/>
      <c r="N54" s="770">
        <f>SUM(N48:N53)</f>
        <v>0</v>
      </c>
    </row>
    <row r="55" spans="1:14" x14ac:dyDescent="0.25">
      <c r="A55" s="1526" t="s">
        <v>159</v>
      </c>
      <c r="B55" s="510" t="s">
        <v>79</v>
      </c>
      <c r="C55" s="511" t="s">
        <v>1703</v>
      </c>
      <c r="D55" s="823">
        <v>559783</v>
      </c>
      <c r="E55" s="776">
        <v>2289711.7260000003</v>
      </c>
      <c r="F55" s="823"/>
      <c r="G55" s="776"/>
      <c r="H55" s="823"/>
      <c r="I55" s="776"/>
      <c r="J55" s="823"/>
      <c r="K55" s="782"/>
      <c r="L55" s="884"/>
      <c r="M55" s="877">
        <f t="shared" ref="M55:M60" si="12">D55+F55+H55+J55</f>
        <v>559783</v>
      </c>
      <c r="N55" s="768">
        <f t="shared" ref="N55:N60" si="13">E55+G55+I55+K55+L55</f>
        <v>2289711.7260000003</v>
      </c>
    </row>
    <row r="56" spans="1:14" x14ac:dyDescent="0.25">
      <c r="A56" s="1527"/>
      <c r="B56" s="512" t="s">
        <v>80</v>
      </c>
      <c r="C56" s="206" t="s">
        <v>58</v>
      </c>
      <c r="D56" s="824"/>
      <c r="E56" s="777"/>
      <c r="F56" s="824"/>
      <c r="G56" s="777"/>
      <c r="H56" s="824"/>
      <c r="I56" s="777"/>
      <c r="J56" s="824"/>
      <c r="K56" s="783"/>
      <c r="L56" s="882"/>
      <c r="M56" s="874">
        <f t="shared" si="12"/>
        <v>0</v>
      </c>
      <c r="N56" s="769">
        <f t="shared" si="13"/>
        <v>0</v>
      </c>
    </row>
    <row r="57" spans="1:14" x14ac:dyDescent="0.25">
      <c r="A57" s="1527"/>
      <c r="B57" s="512" t="s">
        <v>81</v>
      </c>
      <c r="C57" s="206" t="s">
        <v>59</v>
      </c>
      <c r="D57" s="824"/>
      <c r="E57" s="777"/>
      <c r="F57" s="824"/>
      <c r="G57" s="777"/>
      <c r="H57" s="824"/>
      <c r="I57" s="777"/>
      <c r="J57" s="824"/>
      <c r="K57" s="783"/>
      <c r="L57" s="882"/>
      <c r="M57" s="874">
        <f t="shared" si="12"/>
        <v>0</v>
      </c>
      <c r="N57" s="769">
        <f t="shared" si="13"/>
        <v>0</v>
      </c>
    </row>
    <row r="58" spans="1:14" x14ac:dyDescent="0.25">
      <c r="A58" s="1527"/>
      <c r="B58" s="512" t="s">
        <v>82</v>
      </c>
      <c r="C58" s="206" t="s">
        <v>142</v>
      </c>
      <c r="D58" s="824"/>
      <c r="E58" s="777"/>
      <c r="F58" s="824"/>
      <c r="G58" s="777"/>
      <c r="H58" s="824"/>
      <c r="I58" s="777"/>
      <c r="J58" s="824"/>
      <c r="K58" s="783"/>
      <c r="L58" s="882"/>
      <c r="M58" s="874">
        <f t="shared" si="12"/>
        <v>0</v>
      </c>
      <c r="N58" s="769">
        <f t="shared" si="13"/>
        <v>0</v>
      </c>
    </row>
    <row r="59" spans="1:14" x14ac:dyDescent="0.25">
      <c r="A59" s="1527"/>
      <c r="B59" s="512" t="s">
        <v>219</v>
      </c>
      <c r="C59" s="206" t="s">
        <v>143</v>
      </c>
      <c r="D59" s="824"/>
      <c r="E59" s="777"/>
      <c r="F59" s="824"/>
      <c r="G59" s="777"/>
      <c r="H59" s="824"/>
      <c r="I59" s="777"/>
      <c r="J59" s="824"/>
      <c r="K59" s="783"/>
      <c r="L59" s="882"/>
      <c r="M59" s="874">
        <f t="shared" si="12"/>
        <v>0</v>
      </c>
      <c r="N59" s="769">
        <f t="shared" si="13"/>
        <v>0</v>
      </c>
    </row>
    <row r="60" spans="1:14" x14ac:dyDescent="0.25">
      <c r="A60" s="1527"/>
      <c r="B60" s="512" t="s">
        <v>218</v>
      </c>
      <c r="C60" s="206" t="s">
        <v>686</v>
      </c>
      <c r="D60" s="824"/>
      <c r="E60" s="777"/>
      <c r="F60" s="824"/>
      <c r="G60" s="777"/>
      <c r="H60" s="824"/>
      <c r="I60" s="777"/>
      <c r="J60" s="824"/>
      <c r="K60" s="783"/>
      <c r="L60" s="882"/>
      <c r="M60" s="874">
        <f t="shared" si="12"/>
        <v>0</v>
      </c>
      <c r="N60" s="769">
        <f t="shared" si="13"/>
        <v>0</v>
      </c>
    </row>
    <row r="61" spans="1:14" s="209" customFormat="1" ht="14.85" customHeight="1" x14ac:dyDescent="0.25">
      <c r="A61" s="1528"/>
      <c r="B61" s="515" t="s">
        <v>217</v>
      </c>
      <c r="C61" s="513" t="s">
        <v>78</v>
      </c>
      <c r="D61" s="701"/>
      <c r="E61" s="779">
        <f>SUM(E55:E60)</f>
        <v>2289711.7260000003</v>
      </c>
      <c r="F61" s="701"/>
      <c r="G61" s="779">
        <f>SUM(G55:G60)</f>
        <v>0</v>
      </c>
      <c r="H61" s="701"/>
      <c r="I61" s="779">
        <f>SUM(I55:I60)</f>
        <v>0</v>
      </c>
      <c r="J61" s="701"/>
      <c r="K61" s="784">
        <f>SUM(K55:K60)</f>
        <v>0</v>
      </c>
      <c r="L61" s="883">
        <f>SUM(L55:L60)</f>
        <v>0</v>
      </c>
      <c r="M61" s="876"/>
      <c r="N61" s="770">
        <f>SUM(N55:N60)</f>
        <v>2289711.7260000003</v>
      </c>
    </row>
    <row r="62" spans="1:14" ht="14.85" customHeight="1" x14ac:dyDescent="0.25">
      <c r="A62" s="1526" t="s">
        <v>29</v>
      </c>
      <c r="B62" s="510" t="s">
        <v>84</v>
      </c>
      <c r="C62" s="511" t="s">
        <v>57</v>
      </c>
      <c r="D62" s="823"/>
      <c r="E62" s="776"/>
      <c r="F62" s="823"/>
      <c r="G62" s="776"/>
      <c r="H62" s="823"/>
      <c r="I62" s="776"/>
      <c r="J62" s="823"/>
      <c r="K62" s="782"/>
      <c r="L62" s="884"/>
      <c r="M62" s="877">
        <f t="shared" ref="M62:M67" si="14">D62+F62+H62+J62</f>
        <v>0</v>
      </c>
      <c r="N62" s="768">
        <f t="shared" ref="N62:N67" si="15">E62+G62+I62+K62+L62</f>
        <v>0</v>
      </c>
    </row>
    <row r="63" spans="1:14" ht="14.85" customHeight="1" x14ac:dyDescent="0.25">
      <c r="A63" s="1527"/>
      <c r="B63" s="512" t="s">
        <v>85</v>
      </c>
      <c r="C63" s="206" t="s">
        <v>58</v>
      </c>
      <c r="D63" s="824"/>
      <c r="E63" s="777"/>
      <c r="F63" s="824"/>
      <c r="G63" s="777"/>
      <c r="H63" s="824"/>
      <c r="I63" s="777"/>
      <c r="J63" s="824"/>
      <c r="K63" s="783"/>
      <c r="L63" s="882"/>
      <c r="M63" s="874">
        <f t="shared" si="14"/>
        <v>0</v>
      </c>
      <c r="N63" s="769">
        <f t="shared" si="15"/>
        <v>0</v>
      </c>
    </row>
    <row r="64" spans="1:14" x14ac:dyDescent="0.25">
      <c r="A64" s="1527"/>
      <c r="B64" s="512" t="s">
        <v>86</v>
      </c>
      <c r="C64" s="206" t="s">
        <v>59</v>
      </c>
      <c r="D64" s="824"/>
      <c r="E64" s="777"/>
      <c r="F64" s="824"/>
      <c r="G64" s="777"/>
      <c r="H64" s="824"/>
      <c r="I64" s="777"/>
      <c r="J64" s="824"/>
      <c r="K64" s="783"/>
      <c r="L64" s="882"/>
      <c r="M64" s="874">
        <f t="shared" si="14"/>
        <v>0</v>
      </c>
      <c r="N64" s="769">
        <f t="shared" si="15"/>
        <v>0</v>
      </c>
    </row>
    <row r="65" spans="1:14" x14ac:dyDescent="0.25">
      <c r="A65" s="1527"/>
      <c r="B65" s="512" t="s">
        <v>87</v>
      </c>
      <c r="C65" s="206" t="s">
        <v>142</v>
      </c>
      <c r="D65" s="824"/>
      <c r="E65" s="777"/>
      <c r="F65" s="824"/>
      <c r="G65" s="777"/>
      <c r="H65" s="824"/>
      <c r="I65" s="777"/>
      <c r="J65" s="824"/>
      <c r="K65" s="783"/>
      <c r="L65" s="882"/>
      <c r="M65" s="874">
        <f t="shared" si="14"/>
        <v>0</v>
      </c>
      <c r="N65" s="769">
        <f t="shared" si="15"/>
        <v>0</v>
      </c>
    </row>
    <row r="66" spans="1:14" x14ac:dyDescent="0.25">
      <c r="A66" s="1527"/>
      <c r="B66" s="512" t="s">
        <v>216</v>
      </c>
      <c r="C66" s="206" t="s">
        <v>143</v>
      </c>
      <c r="D66" s="824"/>
      <c r="E66" s="777"/>
      <c r="F66" s="824"/>
      <c r="G66" s="777"/>
      <c r="H66" s="824"/>
      <c r="I66" s="777"/>
      <c r="J66" s="824"/>
      <c r="K66" s="783"/>
      <c r="L66" s="882"/>
      <c r="M66" s="874">
        <f t="shared" si="14"/>
        <v>0</v>
      </c>
      <c r="N66" s="769">
        <f t="shared" si="15"/>
        <v>0</v>
      </c>
    </row>
    <row r="67" spans="1:14" x14ac:dyDescent="0.25">
      <c r="A67" s="1527"/>
      <c r="B67" s="512" t="s">
        <v>215</v>
      </c>
      <c r="C67" s="206" t="s">
        <v>686</v>
      </c>
      <c r="D67" s="824"/>
      <c r="E67" s="777"/>
      <c r="F67" s="824"/>
      <c r="G67" s="777"/>
      <c r="H67" s="824"/>
      <c r="I67" s="777"/>
      <c r="J67" s="824"/>
      <c r="K67" s="783"/>
      <c r="L67" s="882"/>
      <c r="M67" s="874">
        <f t="shared" si="14"/>
        <v>0</v>
      </c>
      <c r="N67" s="769">
        <f t="shared" si="15"/>
        <v>0</v>
      </c>
    </row>
    <row r="68" spans="1:14" s="209" customFormat="1" x14ac:dyDescent="0.25">
      <c r="A68" s="1528"/>
      <c r="B68" s="514" t="s">
        <v>501</v>
      </c>
      <c r="C68" s="513" t="s">
        <v>83</v>
      </c>
      <c r="D68" s="701"/>
      <c r="E68" s="779">
        <f>SUM(E62:E67)</f>
        <v>0</v>
      </c>
      <c r="F68" s="701"/>
      <c r="G68" s="779">
        <f>SUM(G62:G67)</f>
        <v>0</v>
      </c>
      <c r="H68" s="701"/>
      <c r="I68" s="779">
        <f>SUM(I62:I67)</f>
        <v>0</v>
      </c>
      <c r="J68" s="701"/>
      <c r="K68" s="784">
        <f>SUM(K62:K67)</f>
        <v>0</v>
      </c>
      <c r="L68" s="883">
        <f>SUM(L62:L67)</f>
        <v>0</v>
      </c>
      <c r="M68" s="876"/>
      <c r="N68" s="770">
        <f>SUM(N62:N67)</f>
        <v>0</v>
      </c>
    </row>
    <row r="69" spans="1:14" x14ac:dyDescent="0.25">
      <c r="A69" s="1531" t="s">
        <v>3</v>
      </c>
      <c r="B69" s="510" t="s">
        <v>88</v>
      </c>
      <c r="C69" s="511" t="s">
        <v>93</v>
      </c>
      <c r="D69" s="823"/>
      <c r="E69" s="776"/>
      <c r="F69" s="823"/>
      <c r="G69" s="776"/>
      <c r="H69" s="823"/>
      <c r="I69" s="776"/>
      <c r="J69" s="823"/>
      <c r="K69" s="782"/>
      <c r="L69" s="884"/>
      <c r="M69" s="877">
        <f t="shared" ref="M69:M74" si="16">D69+F69+H69+J69</f>
        <v>0</v>
      </c>
      <c r="N69" s="768">
        <f t="shared" ref="N69:N74" si="17">E69+G69+I69+K69+L69</f>
        <v>0</v>
      </c>
    </row>
    <row r="70" spans="1:14" ht="14.85" customHeight="1" x14ac:dyDescent="0.25">
      <c r="A70" s="1529"/>
      <c r="B70" s="512" t="s">
        <v>89</v>
      </c>
      <c r="C70" s="206" t="s">
        <v>94</v>
      </c>
      <c r="D70" s="824"/>
      <c r="E70" s="777"/>
      <c r="F70" s="824"/>
      <c r="G70" s="777"/>
      <c r="H70" s="824"/>
      <c r="I70" s="777"/>
      <c r="J70" s="824"/>
      <c r="K70" s="783"/>
      <c r="L70" s="882"/>
      <c r="M70" s="874">
        <f t="shared" si="16"/>
        <v>0</v>
      </c>
      <c r="N70" s="769">
        <f t="shared" si="17"/>
        <v>0</v>
      </c>
    </row>
    <row r="71" spans="1:14" x14ac:dyDescent="0.25">
      <c r="A71" s="1529"/>
      <c r="B71" s="512" t="s">
        <v>90</v>
      </c>
      <c r="C71" s="206" t="s">
        <v>95</v>
      </c>
      <c r="D71" s="824"/>
      <c r="E71" s="777"/>
      <c r="F71" s="824"/>
      <c r="G71" s="777"/>
      <c r="H71" s="824"/>
      <c r="I71" s="777"/>
      <c r="J71" s="824"/>
      <c r="K71" s="783"/>
      <c r="L71" s="882"/>
      <c r="M71" s="874">
        <f t="shared" si="16"/>
        <v>0</v>
      </c>
      <c r="N71" s="769">
        <f t="shared" si="17"/>
        <v>0</v>
      </c>
    </row>
    <row r="72" spans="1:14" x14ac:dyDescent="0.25">
      <c r="A72" s="1529"/>
      <c r="B72" s="512" t="s">
        <v>91</v>
      </c>
      <c r="C72" s="206" t="s">
        <v>502</v>
      </c>
      <c r="D72" s="824"/>
      <c r="E72" s="777"/>
      <c r="F72" s="824"/>
      <c r="G72" s="777"/>
      <c r="H72" s="824"/>
      <c r="I72" s="777"/>
      <c r="J72" s="824"/>
      <c r="K72" s="783"/>
      <c r="L72" s="882"/>
      <c r="M72" s="874">
        <f t="shared" si="16"/>
        <v>0</v>
      </c>
      <c r="N72" s="769">
        <f t="shared" si="17"/>
        <v>0</v>
      </c>
    </row>
    <row r="73" spans="1:14" x14ac:dyDescent="0.25">
      <c r="A73" s="1529"/>
      <c r="B73" s="512" t="s">
        <v>264</v>
      </c>
      <c r="C73" s="206" t="s">
        <v>503</v>
      </c>
      <c r="D73" s="824"/>
      <c r="E73" s="777"/>
      <c r="F73" s="824"/>
      <c r="G73" s="777"/>
      <c r="H73" s="824"/>
      <c r="I73" s="777"/>
      <c r="J73" s="824"/>
      <c r="K73" s="783"/>
      <c r="L73" s="882"/>
      <c r="M73" s="874">
        <f t="shared" si="16"/>
        <v>0</v>
      </c>
      <c r="N73" s="769">
        <f t="shared" si="17"/>
        <v>0</v>
      </c>
    </row>
    <row r="74" spans="1:14" x14ac:dyDescent="0.25">
      <c r="A74" s="1529"/>
      <c r="B74" s="512" t="s">
        <v>265</v>
      </c>
      <c r="C74" s="206" t="s">
        <v>686</v>
      </c>
      <c r="D74" s="824"/>
      <c r="E74" s="777"/>
      <c r="F74" s="824"/>
      <c r="G74" s="777"/>
      <c r="H74" s="824"/>
      <c r="I74" s="777"/>
      <c r="J74" s="824"/>
      <c r="K74" s="783"/>
      <c r="L74" s="882"/>
      <c r="M74" s="874">
        <f t="shared" si="16"/>
        <v>0</v>
      </c>
      <c r="N74" s="769">
        <f t="shared" si="17"/>
        <v>0</v>
      </c>
    </row>
    <row r="75" spans="1:14" s="209" customFormat="1" x14ac:dyDescent="0.25">
      <c r="A75" s="1530"/>
      <c r="B75" s="515" t="s">
        <v>266</v>
      </c>
      <c r="C75" s="513" t="s">
        <v>92</v>
      </c>
      <c r="D75" s="701"/>
      <c r="E75" s="779">
        <f>SUM(E69:E74)</f>
        <v>0</v>
      </c>
      <c r="F75" s="701"/>
      <c r="G75" s="779">
        <f>SUM(G69:G74)</f>
        <v>0</v>
      </c>
      <c r="H75" s="701"/>
      <c r="I75" s="779">
        <f>SUM(I69:I74)</f>
        <v>0</v>
      </c>
      <c r="J75" s="701"/>
      <c r="K75" s="784">
        <f>SUM(K69:K74)</f>
        <v>0</v>
      </c>
      <c r="L75" s="883">
        <f>SUM(L69:L74)</f>
        <v>0</v>
      </c>
      <c r="M75" s="876"/>
      <c r="N75" s="770">
        <f>SUM(N69:N74)</f>
        <v>0</v>
      </c>
    </row>
    <row r="76" spans="1:14" x14ac:dyDescent="0.25">
      <c r="A76" s="1529" t="s">
        <v>6</v>
      </c>
      <c r="B76" s="512" t="s">
        <v>394</v>
      </c>
      <c r="C76" s="206" t="s">
        <v>1704</v>
      </c>
      <c r="D76" s="823">
        <v>1715340.9499999995</v>
      </c>
      <c r="E76" s="776">
        <v>3521451.3804000006</v>
      </c>
      <c r="F76" s="823">
        <v>1768661.1899999997</v>
      </c>
      <c r="G76" s="776">
        <v>3636950.9059000015</v>
      </c>
      <c r="H76" s="823">
        <v>1820696.2299999995</v>
      </c>
      <c r="I76" s="776">
        <v>3748313.7319000005</v>
      </c>
      <c r="J76" s="823">
        <v>4570215.3199999975</v>
      </c>
      <c r="K76" s="782">
        <v>9448424.4535999969</v>
      </c>
      <c r="L76" s="884"/>
      <c r="M76" s="877">
        <f t="shared" ref="M76:M81" si="18">D76+F76+H76+J76</f>
        <v>9874913.6899999976</v>
      </c>
      <c r="N76" s="768">
        <f t="shared" ref="N76:N81" si="19">E76+G76+I76+K76+L76</f>
        <v>20355140.471799999</v>
      </c>
    </row>
    <row r="77" spans="1:14" x14ac:dyDescent="0.25">
      <c r="A77" s="1529"/>
      <c r="B77" s="512" t="s">
        <v>115</v>
      </c>
      <c r="C77" s="206" t="s">
        <v>1705</v>
      </c>
      <c r="D77" s="824">
        <v>1694210</v>
      </c>
      <c r="E77" s="777">
        <v>220247.3</v>
      </c>
      <c r="F77" s="824">
        <v>1756797</v>
      </c>
      <c r="G77" s="777">
        <v>228383.61000000007</v>
      </c>
      <c r="H77" s="824">
        <v>1798535</v>
      </c>
      <c r="I77" s="777">
        <v>233809.55000000002</v>
      </c>
      <c r="J77" s="824">
        <v>1508133</v>
      </c>
      <c r="K77" s="783">
        <v>196057.28999999998</v>
      </c>
      <c r="L77" s="882"/>
      <c r="M77" s="874">
        <f t="shared" si="18"/>
        <v>6757675</v>
      </c>
      <c r="N77" s="769">
        <f t="shared" si="19"/>
        <v>878497.75</v>
      </c>
    </row>
    <row r="78" spans="1:14" x14ac:dyDescent="0.25">
      <c r="A78" s="1529"/>
      <c r="B78" s="512" t="s">
        <v>117</v>
      </c>
      <c r="C78" s="206" t="s">
        <v>95</v>
      </c>
      <c r="D78" s="824"/>
      <c r="E78" s="777"/>
      <c r="F78" s="824"/>
      <c r="G78" s="777"/>
      <c r="H78" s="824"/>
      <c r="I78" s="777"/>
      <c r="J78" s="824"/>
      <c r="K78" s="783"/>
      <c r="L78" s="882"/>
      <c r="M78" s="874">
        <f t="shared" si="18"/>
        <v>0</v>
      </c>
      <c r="N78" s="769">
        <f t="shared" si="19"/>
        <v>0</v>
      </c>
    </row>
    <row r="79" spans="1:14" x14ac:dyDescent="0.25">
      <c r="A79" s="1529"/>
      <c r="B79" s="512" t="s">
        <v>118</v>
      </c>
      <c r="C79" s="206" t="s">
        <v>502</v>
      </c>
      <c r="D79" s="824"/>
      <c r="E79" s="777"/>
      <c r="F79" s="824"/>
      <c r="G79" s="777"/>
      <c r="H79" s="824"/>
      <c r="I79" s="777"/>
      <c r="J79" s="824"/>
      <c r="K79" s="783"/>
      <c r="L79" s="882"/>
      <c r="M79" s="874">
        <f t="shared" si="18"/>
        <v>0</v>
      </c>
      <c r="N79" s="769">
        <f t="shared" si="19"/>
        <v>0</v>
      </c>
    </row>
    <row r="80" spans="1:14" x14ac:dyDescent="0.25">
      <c r="A80" s="1529"/>
      <c r="B80" s="512" t="s">
        <v>119</v>
      </c>
      <c r="C80" s="206" t="s">
        <v>503</v>
      </c>
      <c r="D80" s="824"/>
      <c r="E80" s="777"/>
      <c r="F80" s="824"/>
      <c r="G80" s="777"/>
      <c r="H80" s="824"/>
      <c r="I80" s="777"/>
      <c r="J80" s="824"/>
      <c r="K80" s="783"/>
      <c r="L80" s="882"/>
      <c r="M80" s="874">
        <f t="shared" si="18"/>
        <v>0</v>
      </c>
      <c r="N80" s="769">
        <f t="shared" si="19"/>
        <v>0</v>
      </c>
    </row>
    <row r="81" spans="1:14" x14ac:dyDescent="0.25">
      <c r="A81" s="1529"/>
      <c r="B81" s="512" t="s">
        <v>162</v>
      </c>
      <c r="C81" s="206" t="s">
        <v>686</v>
      </c>
      <c r="D81" s="824"/>
      <c r="E81" s="777"/>
      <c r="F81" s="824"/>
      <c r="G81" s="777"/>
      <c r="H81" s="824"/>
      <c r="I81" s="777"/>
      <c r="J81" s="824"/>
      <c r="K81" s="783"/>
      <c r="L81" s="882"/>
      <c r="M81" s="874">
        <f t="shared" si="18"/>
        <v>0</v>
      </c>
      <c r="N81" s="769">
        <f t="shared" si="19"/>
        <v>0</v>
      </c>
    </row>
    <row r="82" spans="1:14" s="209" customFormat="1" x14ac:dyDescent="0.25">
      <c r="A82" s="1530"/>
      <c r="B82" s="514" t="s">
        <v>445</v>
      </c>
      <c r="C82" s="513" t="s">
        <v>395</v>
      </c>
      <c r="D82" s="701"/>
      <c r="E82" s="779">
        <f>SUM(E76:E81)</f>
        <v>3741698.6804000004</v>
      </c>
      <c r="F82" s="701"/>
      <c r="G82" s="779">
        <f>SUM(G76:G81)</f>
        <v>3865334.5159000014</v>
      </c>
      <c r="H82" s="701"/>
      <c r="I82" s="779">
        <f>SUM(I76:I81)</f>
        <v>3982123.2819000003</v>
      </c>
      <c r="J82" s="701"/>
      <c r="K82" s="784">
        <f>SUM(K76:K81)</f>
        <v>9644481.743599996</v>
      </c>
      <c r="L82" s="883">
        <f>SUM(L76:L81)</f>
        <v>0</v>
      </c>
      <c r="M82" s="876"/>
      <c r="N82" s="770">
        <f>SUM(N76:N81)</f>
        <v>21233638.221799999</v>
      </c>
    </row>
    <row r="83" spans="1:14" s="209" customFormat="1" ht="15.75" thickBot="1" x14ac:dyDescent="0.3">
      <c r="A83" s="765"/>
      <c r="B83" s="693">
        <v>9</v>
      </c>
      <c r="C83" s="694" t="s">
        <v>96</v>
      </c>
      <c r="D83" s="702"/>
      <c r="E83" s="780">
        <f>E18+E40+E47+E54+E61+E68+E75+E82</f>
        <v>23363539.516399994</v>
      </c>
      <c r="F83" s="702"/>
      <c r="G83" s="780">
        <f>G18+G40+G47+G54+G61+G68+G75+G82</f>
        <v>23585830.16589896</v>
      </c>
      <c r="H83" s="702"/>
      <c r="I83" s="780">
        <f>I18+I40+I47+I54+I61+I68+I75+I82</f>
        <v>24844837.761898879</v>
      </c>
      <c r="J83" s="702"/>
      <c r="K83" s="786">
        <f>K18+K40+K47+K54+K61+K68+K75+K82</f>
        <v>62977689.941198021</v>
      </c>
      <c r="L83" s="753">
        <f>L18+L40+L47+L54+L61+L68+L75+L82</f>
        <v>0</v>
      </c>
      <c r="M83" s="879"/>
      <c r="N83" s="772">
        <f>N18+N40+N47+N54+N61+N68+N75+N82</f>
        <v>134771897.38539585</v>
      </c>
    </row>
    <row r="85" spans="1:14" x14ac:dyDescent="0.25">
      <c r="A85" s="509"/>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49" zoomScaleNormal="100" workbookViewId="0"/>
  </sheetViews>
  <sheetFormatPr defaultRowHeight="15" x14ac:dyDescent="0.25"/>
  <cols>
    <col min="1" max="1" width="6" customWidth="1"/>
  </cols>
  <sheetData>
    <row r="1" spans="1:22" ht="18.75" x14ac:dyDescent="0.3">
      <c r="A1" s="718" t="s">
        <v>664</v>
      </c>
      <c r="B1" s="63"/>
      <c r="C1" s="63"/>
      <c r="D1" s="63"/>
      <c r="E1" s="63"/>
      <c r="F1" s="63"/>
      <c r="G1" s="63"/>
      <c r="H1" s="63"/>
      <c r="I1" s="63"/>
      <c r="J1" s="63"/>
      <c r="K1" s="719"/>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0" t="s">
        <v>407</v>
      </c>
      <c r="B3" s="63"/>
      <c r="C3" s="63"/>
      <c r="D3" s="63"/>
      <c r="E3" s="63"/>
      <c r="F3" s="63"/>
      <c r="G3" s="63"/>
      <c r="H3" s="63"/>
      <c r="I3" s="63"/>
      <c r="J3" s="63"/>
      <c r="K3" s="63"/>
      <c r="L3" s="63"/>
      <c r="M3" s="63"/>
      <c r="N3" s="63"/>
      <c r="O3" s="63"/>
      <c r="P3" s="63"/>
      <c r="Q3" s="66"/>
      <c r="R3" s="66"/>
      <c r="S3" s="66"/>
      <c r="T3" s="66"/>
      <c r="U3" s="66"/>
      <c r="V3" s="66"/>
    </row>
    <row r="4" spans="1:22" x14ac:dyDescent="0.25">
      <c r="A4" s="63" t="s">
        <v>820</v>
      </c>
      <c r="B4" s="63"/>
      <c r="C4" s="63"/>
      <c r="D4" s="63"/>
      <c r="E4" s="63"/>
      <c r="F4" s="63"/>
      <c r="G4" s="63"/>
      <c r="H4" s="63"/>
      <c r="I4" s="63"/>
      <c r="J4" s="63"/>
      <c r="K4" s="63"/>
      <c r="L4" s="63"/>
      <c r="M4" s="63"/>
      <c r="N4" s="63"/>
      <c r="O4" s="63"/>
      <c r="P4" s="63"/>
      <c r="Q4" s="66"/>
      <c r="R4" s="66"/>
      <c r="S4" s="66"/>
      <c r="T4" s="66"/>
      <c r="U4" s="66"/>
      <c r="V4" s="66"/>
    </row>
    <row r="5" spans="1:22" x14ac:dyDescent="0.25">
      <c r="A5" s="63" t="s">
        <v>1344</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1"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08" t="s">
        <v>1522</v>
      </c>
      <c r="B8" s="1408"/>
      <c r="C8" s="1408"/>
      <c r="D8" s="1408"/>
      <c r="E8" s="1408"/>
      <c r="F8" s="1408"/>
      <c r="G8" s="1408"/>
      <c r="H8" s="1408"/>
      <c r="I8" s="1408"/>
      <c r="J8" s="1408"/>
      <c r="K8" s="1408"/>
      <c r="L8" s="1408"/>
      <c r="M8" s="1408"/>
      <c r="N8" s="1408"/>
      <c r="O8" s="1408"/>
      <c r="P8" s="63"/>
      <c r="Q8" s="66"/>
      <c r="R8" s="66"/>
      <c r="S8" s="66"/>
      <c r="T8" s="66"/>
      <c r="U8" s="66"/>
      <c r="V8" s="66"/>
    </row>
    <row r="9" spans="1:22" x14ac:dyDescent="0.25">
      <c r="A9" s="1408"/>
      <c r="B9" s="1408"/>
      <c r="C9" s="1408"/>
      <c r="D9" s="1408"/>
      <c r="E9" s="1408"/>
      <c r="F9" s="1408"/>
      <c r="G9" s="1408"/>
      <c r="H9" s="1408"/>
      <c r="I9" s="1408"/>
      <c r="J9" s="1408"/>
      <c r="K9" s="1408"/>
      <c r="L9" s="1408"/>
      <c r="M9" s="1408"/>
      <c r="N9" s="1408"/>
      <c r="O9" s="1408"/>
      <c r="P9" s="63"/>
      <c r="Q9" s="66"/>
      <c r="R9" s="66"/>
      <c r="S9" s="66"/>
      <c r="T9" s="66"/>
      <c r="U9" s="66"/>
      <c r="V9" s="66"/>
    </row>
    <row r="10" spans="1:22" x14ac:dyDescent="0.25">
      <c r="A10" s="1408"/>
      <c r="B10" s="1408"/>
      <c r="C10" s="1408"/>
      <c r="D10" s="1408"/>
      <c r="E10" s="1408"/>
      <c r="F10" s="1408"/>
      <c r="G10" s="1408"/>
      <c r="H10" s="1408"/>
      <c r="I10" s="1408"/>
      <c r="J10" s="1408"/>
      <c r="K10" s="1408"/>
      <c r="L10" s="1408"/>
      <c r="M10" s="1408"/>
      <c r="N10" s="1408"/>
      <c r="O10" s="1408"/>
      <c r="P10" s="63"/>
      <c r="Q10" s="66"/>
      <c r="R10" s="66"/>
      <c r="S10" s="66"/>
      <c r="T10" s="66"/>
      <c r="U10" s="66"/>
      <c r="V10" s="66"/>
    </row>
    <row r="11" spans="1:22" x14ac:dyDescent="0.25">
      <c r="A11" s="1408"/>
      <c r="B11" s="1408"/>
      <c r="C11" s="1408"/>
      <c r="D11" s="1408"/>
      <c r="E11" s="1408"/>
      <c r="F11" s="1408"/>
      <c r="G11" s="1408"/>
      <c r="H11" s="1408"/>
      <c r="I11" s="1408"/>
      <c r="J11" s="1408"/>
      <c r="K11" s="1408"/>
      <c r="L11" s="1408"/>
      <c r="M11" s="1408"/>
      <c r="N11" s="1408"/>
      <c r="O11" s="1408"/>
      <c r="P11" s="63"/>
      <c r="Q11" s="66"/>
      <c r="R11" s="66"/>
      <c r="S11" s="66"/>
      <c r="T11" s="66"/>
      <c r="U11" s="66"/>
      <c r="V11" s="66"/>
    </row>
    <row r="12" spans="1:22" x14ac:dyDescent="0.25">
      <c r="A12" s="1408"/>
      <c r="B12" s="1408"/>
      <c r="C12" s="1408"/>
      <c r="D12" s="1408"/>
      <c r="E12" s="1408"/>
      <c r="F12" s="1408"/>
      <c r="G12" s="1408"/>
      <c r="H12" s="1408"/>
      <c r="I12" s="1408"/>
      <c r="J12" s="1408"/>
      <c r="K12" s="1408"/>
      <c r="L12" s="1408"/>
      <c r="M12" s="1408"/>
      <c r="N12" s="1408"/>
      <c r="O12" s="1408"/>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1"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09" t="s">
        <v>1552</v>
      </c>
      <c r="B15" s="1409"/>
      <c r="C15" s="1409"/>
      <c r="D15" s="1409"/>
      <c r="E15" s="1409"/>
      <c r="F15" s="1409"/>
      <c r="G15" s="1409"/>
      <c r="H15" s="1409"/>
      <c r="I15" s="1409"/>
      <c r="J15" s="1409"/>
      <c r="K15" s="1409"/>
      <c r="L15" s="1409"/>
      <c r="M15" s="1409"/>
      <c r="N15" s="1409"/>
      <c r="O15" s="1409"/>
      <c r="P15" s="63"/>
      <c r="Q15" s="66"/>
      <c r="R15" s="66"/>
      <c r="S15" s="66"/>
      <c r="T15" s="66"/>
      <c r="U15" s="66"/>
      <c r="V15" s="66"/>
    </row>
    <row r="16" spans="1:22" x14ac:dyDescent="0.25">
      <c r="A16" s="1409"/>
      <c r="B16" s="1409"/>
      <c r="C16" s="1409"/>
      <c r="D16" s="1409"/>
      <c r="E16" s="1409"/>
      <c r="F16" s="1409"/>
      <c r="G16" s="1409"/>
      <c r="H16" s="1409"/>
      <c r="I16" s="1409"/>
      <c r="J16" s="1409"/>
      <c r="K16" s="1409"/>
      <c r="L16" s="1409"/>
      <c r="M16" s="1409"/>
      <c r="N16" s="1409"/>
      <c r="O16" s="1409"/>
      <c r="P16" s="63"/>
      <c r="Q16" s="66"/>
      <c r="R16" s="66"/>
      <c r="S16" s="66"/>
      <c r="T16" s="66"/>
      <c r="U16" s="66"/>
      <c r="V16" s="66"/>
    </row>
    <row r="17" spans="1:22" x14ac:dyDescent="0.25">
      <c r="A17" s="1409"/>
      <c r="B17" s="1409"/>
      <c r="C17" s="1409"/>
      <c r="D17" s="1409"/>
      <c r="E17" s="1409"/>
      <c r="F17" s="1409"/>
      <c r="G17" s="1409"/>
      <c r="H17" s="1409"/>
      <c r="I17" s="1409"/>
      <c r="J17" s="1409"/>
      <c r="K17" s="1409"/>
      <c r="L17" s="1409"/>
      <c r="M17" s="1409"/>
      <c r="N17" s="1409"/>
      <c r="O17" s="1409"/>
      <c r="P17" s="63"/>
      <c r="Q17" s="66"/>
      <c r="R17" s="66"/>
      <c r="S17" s="66"/>
      <c r="T17" s="66"/>
      <c r="U17" s="66"/>
      <c r="V17" s="66"/>
    </row>
    <row r="18" spans="1:22" ht="32.1" customHeight="1" x14ac:dyDescent="0.25">
      <c r="A18" s="1409"/>
      <c r="B18" s="1409"/>
      <c r="C18" s="1409"/>
      <c r="D18" s="1409"/>
      <c r="E18" s="1409"/>
      <c r="F18" s="1409"/>
      <c r="G18" s="1409"/>
      <c r="H18" s="1409"/>
      <c r="I18" s="1409"/>
      <c r="J18" s="1409"/>
      <c r="K18" s="1409"/>
      <c r="L18" s="1409"/>
      <c r="M18" s="1409"/>
      <c r="N18" s="1409"/>
      <c r="O18" s="1409"/>
      <c r="P18" s="63"/>
      <c r="Q18" s="66"/>
      <c r="R18" s="66"/>
      <c r="S18" s="66"/>
      <c r="T18" s="66"/>
      <c r="U18" s="66"/>
      <c r="V18" s="66"/>
    </row>
    <row r="19" spans="1:22" x14ac:dyDescent="0.25">
      <c r="A19" s="722" t="s">
        <v>808</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3"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3"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3"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1"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4" t="s">
        <v>279</v>
      </c>
      <c r="B25" s="1408" t="s">
        <v>680</v>
      </c>
      <c r="C25" s="1408"/>
      <c r="D25" s="1408"/>
      <c r="E25" s="1408"/>
      <c r="F25" s="1408"/>
      <c r="G25" s="1408"/>
      <c r="H25" s="1408"/>
      <c r="I25" s="1408"/>
      <c r="J25" s="1408"/>
      <c r="K25" s="1408"/>
      <c r="L25" s="1408"/>
      <c r="M25" s="1408"/>
      <c r="N25" s="1408"/>
      <c r="O25" s="1408"/>
      <c r="P25" s="63"/>
      <c r="Q25" s="66"/>
      <c r="R25" s="66"/>
      <c r="S25" s="66"/>
      <c r="T25" s="66"/>
      <c r="U25" s="66"/>
      <c r="V25" s="66"/>
    </row>
    <row r="26" spans="1:22" x14ac:dyDescent="0.25">
      <c r="A26" s="725"/>
      <c r="B26" s="1408"/>
      <c r="C26" s="1408"/>
      <c r="D26" s="1408"/>
      <c r="E26" s="1408"/>
      <c r="F26" s="1408"/>
      <c r="G26" s="1408"/>
      <c r="H26" s="1408"/>
      <c r="I26" s="1408"/>
      <c r="J26" s="1408"/>
      <c r="K26" s="1408"/>
      <c r="L26" s="1408"/>
      <c r="M26" s="1408"/>
      <c r="N26" s="1408"/>
      <c r="O26" s="1408"/>
      <c r="P26" s="63"/>
      <c r="Q26" s="66"/>
      <c r="R26" s="66"/>
      <c r="S26" s="66"/>
      <c r="T26" s="66"/>
      <c r="U26" s="66"/>
      <c r="V26" s="66"/>
    </row>
    <row r="27" spans="1:22" x14ac:dyDescent="0.25">
      <c r="A27" s="725"/>
      <c r="B27" s="697"/>
      <c r="C27" s="697"/>
      <c r="D27" s="697"/>
      <c r="E27" s="697"/>
      <c r="F27" s="697"/>
      <c r="G27" s="697"/>
      <c r="H27" s="697"/>
      <c r="I27" s="697"/>
      <c r="J27" s="697"/>
      <c r="K27" s="697"/>
      <c r="L27" s="697"/>
      <c r="M27" s="697"/>
      <c r="N27" s="697"/>
      <c r="O27" s="697"/>
      <c r="P27" s="63"/>
      <c r="Q27" s="66"/>
      <c r="R27" s="66"/>
      <c r="S27" s="66"/>
      <c r="T27" s="66"/>
      <c r="U27" s="66"/>
      <c r="V27" s="66"/>
    </row>
    <row r="28" spans="1:22" x14ac:dyDescent="0.25">
      <c r="A28" s="724" t="s">
        <v>280</v>
      </c>
      <c r="B28" s="1408" t="s">
        <v>681</v>
      </c>
      <c r="C28" s="1408"/>
      <c r="D28" s="1408"/>
      <c r="E28" s="1408"/>
      <c r="F28" s="1408"/>
      <c r="G28" s="1408"/>
      <c r="H28" s="1408"/>
      <c r="I28" s="1408"/>
      <c r="J28" s="1408"/>
      <c r="K28" s="1408"/>
      <c r="L28" s="1408"/>
      <c r="M28" s="1408"/>
      <c r="N28" s="1408"/>
      <c r="O28" s="1408"/>
      <c r="P28" s="63"/>
      <c r="Q28" s="66"/>
      <c r="R28" s="66"/>
      <c r="S28" s="66"/>
      <c r="T28" s="66"/>
      <c r="U28" s="66"/>
      <c r="V28" s="66"/>
    </row>
    <row r="29" spans="1:22" x14ac:dyDescent="0.25">
      <c r="A29" s="725"/>
      <c r="B29" s="1408"/>
      <c r="C29" s="1408"/>
      <c r="D29" s="1408"/>
      <c r="E29" s="1408"/>
      <c r="F29" s="1408"/>
      <c r="G29" s="1408"/>
      <c r="H29" s="1408"/>
      <c r="I29" s="1408"/>
      <c r="J29" s="1408"/>
      <c r="K29" s="1408"/>
      <c r="L29" s="1408"/>
      <c r="M29" s="1408"/>
      <c r="N29" s="1408"/>
      <c r="O29" s="1408"/>
      <c r="P29" s="63"/>
      <c r="Q29" s="66"/>
      <c r="R29" s="66"/>
      <c r="S29" s="66"/>
      <c r="T29" s="66"/>
      <c r="U29" s="66"/>
      <c r="V29" s="66"/>
    </row>
    <row r="30" spans="1:22" x14ac:dyDescent="0.25">
      <c r="A30" s="725"/>
      <c r="B30" s="697"/>
      <c r="C30" s="697"/>
      <c r="D30" s="697"/>
      <c r="E30" s="697"/>
      <c r="F30" s="697"/>
      <c r="G30" s="697"/>
      <c r="H30" s="697"/>
      <c r="I30" s="697"/>
      <c r="J30" s="697"/>
      <c r="K30" s="697"/>
      <c r="L30" s="697"/>
      <c r="M30" s="697"/>
      <c r="N30" s="697"/>
      <c r="O30" s="697"/>
      <c r="P30" s="63"/>
      <c r="Q30" s="66"/>
      <c r="R30" s="66"/>
      <c r="S30" s="66"/>
      <c r="T30" s="66"/>
      <c r="U30" s="66"/>
      <c r="V30" s="66"/>
    </row>
    <row r="31" spans="1:22" x14ac:dyDescent="0.25">
      <c r="A31" s="724" t="s">
        <v>281</v>
      </c>
      <c r="B31" s="1408" t="s">
        <v>410</v>
      </c>
      <c r="C31" s="1408"/>
      <c r="D31" s="1408"/>
      <c r="E31" s="1408"/>
      <c r="F31" s="1408"/>
      <c r="G31" s="1408"/>
      <c r="H31" s="1408"/>
      <c r="I31" s="1408"/>
      <c r="J31" s="1408"/>
      <c r="K31" s="1408"/>
      <c r="L31" s="1408"/>
      <c r="M31" s="1408"/>
      <c r="N31" s="1408"/>
      <c r="O31" s="1408"/>
      <c r="P31" s="63"/>
      <c r="Q31" s="66"/>
      <c r="R31" s="66"/>
      <c r="S31" s="66"/>
      <c r="T31" s="66"/>
      <c r="U31" s="66"/>
      <c r="V31" s="66"/>
    </row>
    <row r="32" spans="1:22" x14ac:dyDescent="0.25">
      <c r="A32" s="726"/>
      <c r="B32" s="1408"/>
      <c r="C32" s="1408"/>
      <c r="D32" s="1408"/>
      <c r="E32" s="1408"/>
      <c r="F32" s="1408"/>
      <c r="G32" s="1408"/>
      <c r="H32" s="1408"/>
      <c r="I32" s="1408"/>
      <c r="J32" s="1408"/>
      <c r="K32" s="1408"/>
      <c r="L32" s="1408"/>
      <c r="M32" s="1408"/>
      <c r="N32" s="1408"/>
      <c r="O32" s="1408"/>
      <c r="P32" s="63"/>
      <c r="Q32" s="66"/>
      <c r="R32" s="66"/>
      <c r="S32" s="66"/>
      <c r="T32" s="66"/>
      <c r="U32" s="66"/>
      <c r="V32" s="66"/>
    </row>
    <row r="33" spans="1:22" x14ac:dyDescent="0.25">
      <c r="A33" s="726"/>
      <c r="B33" s="1408"/>
      <c r="C33" s="1408"/>
      <c r="D33" s="1408"/>
      <c r="E33" s="1408"/>
      <c r="F33" s="1408"/>
      <c r="G33" s="1408"/>
      <c r="H33" s="1408"/>
      <c r="I33" s="1408"/>
      <c r="J33" s="1408"/>
      <c r="K33" s="1408"/>
      <c r="L33" s="1408"/>
      <c r="M33" s="1408"/>
      <c r="N33" s="1408"/>
      <c r="O33" s="1408"/>
      <c r="P33" s="63"/>
      <c r="Q33" s="66"/>
      <c r="R33" s="66"/>
      <c r="S33" s="66"/>
      <c r="T33" s="66"/>
      <c r="U33" s="66"/>
      <c r="V33" s="66"/>
    </row>
    <row r="34" spans="1:22" x14ac:dyDescent="0.25">
      <c r="A34" s="726"/>
      <c r="B34" s="1408"/>
      <c r="C34" s="1408"/>
      <c r="D34" s="1408"/>
      <c r="E34" s="1408"/>
      <c r="F34" s="1408"/>
      <c r="G34" s="1408"/>
      <c r="H34" s="1408"/>
      <c r="I34" s="1408"/>
      <c r="J34" s="1408"/>
      <c r="K34" s="1408"/>
      <c r="L34" s="1408"/>
      <c r="M34" s="1408"/>
      <c r="N34" s="1408"/>
      <c r="O34" s="1408"/>
      <c r="P34" s="63"/>
      <c r="Q34" s="66"/>
      <c r="R34" s="66"/>
      <c r="S34" s="66"/>
      <c r="T34" s="66"/>
      <c r="U34" s="66"/>
      <c r="V34" s="66"/>
    </row>
    <row r="35" spans="1:22" x14ac:dyDescent="0.25">
      <c r="A35" s="726"/>
      <c r="B35" s="697"/>
      <c r="C35" s="697"/>
      <c r="D35" s="697"/>
      <c r="E35" s="697"/>
      <c r="F35" s="697"/>
      <c r="G35" s="697"/>
      <c r="H35" s="697"/>
      <c r="I35" s="697"/>
      <c r="J35" s="697"/>
      <c r="K35" s="697"/>
      <c r="L35" s="697"/>
      <c r="M35" s="697"/>
      <c r="N35" s="697"/>
      <c r="O35" s="697"/>
      <c r="P35" s="63"/>
      <c r="Q35" s="66"/>
      <c r="R35" s="66"/>
      <c r="S35" s="66"/>
      <c r="T35" s="66"/>
      <c r="U35" s="66"/>
      <c r="V35" s="66"/>
    </row>
    <row r="36" spans="1:22" x14ac:dyDescent="0.25">
      <c r="A36" s="724" t="s">
        <v>282</v>
      </c>
      <c r="B36" s="1408" t="s">
        <v>682</v>
      </c>
      <c r="C36" s="1408"/>
      <c r="D36" s="1408"/>
      <c r="E36" s="1408"/>
      <c r="F36" s="1408"/>
      <c r="G36" s="1408"/>
      <c r="H36" s="1408"/>
      <c r="I36" s="1408"/>
      <c r="J36" s="1408"/>
      <c r="K36" s="1408"/>
      <c r="L36" s="1408"/>
      <c r="M36" s="1408"/>
      <c r="N36" s="1408"/>
      <c r="O36" s="1408"/>
      <c r="P36" s="63"/>
      <c r="Q36" s="66"/>
      <c r="R36" s="66"/>
      <c r="S36" s="66"/>
      <c r="T36" s="66"/>
      <c r="U36" s="66"/>
      <c r="V36" s="66"/>
    </row>
    <row r="37" spans="1:22" x14ac:dyDescent="0.25">
      <c r="A37" s="65"/>
      <c r="B37" s="1408"/>
      <c r="C37" s="1408"/>
      <c r="D37" s="1408"/>
      <c r="E37" s="1408"/>
      <c r="F37" s="1408"/>
      <c r="G37" s="1408"/>
      <c r="H37" s="1408"/>
      <c r="I37" s="1408"/>
      <c r="J37" s="1408"/>
      <c r="K37" s="1408"/>
      <c r="L37" s="1408"/>
      <c r="M37" s="1408"/>
      <c r="N37" s="1408"/>
      <c r="O37" s="1408"/>
      <c r="P37" s="63"/>
      <c r="Q37" s="66"/>
      <c r="R37" s="66"/>
      <c r="S37" s="66"/>
      <c r="T37" s="66"/>
      <c r="U37" s="66"/>
      <c r="V37" s="66"/>
    </row>
    <row r="38" spans="1:22" x14ac:dyDescent="0.25">
      <c r="A38" s="65"/>
      <c r="B38" s="1408"/>
      <c r="C38" s="1408"/>
      <c r="D38" s="1408"/>
      <c r="E38" s="1408"/>
      <c r="F38" s="1408"/>
      <c r="G38" s="1408"/>
      <c r="H38" s="1408"/>
      <c r="I38" s="1408"/>
      <c r="J38" s="1408"/>
      <c r="K38" s="1408"/>
      <c r="L38" s="1408"/>
      <c r="M38" s="1408"/>
      <c r="N38" s="1408"/>
      <c r="O38" s="1408"/>
      <c r="P38" s="63"/>
      <c r="Q38" s="66"/>
      <c r="R38" s="66"/>
      <c r="S38" s="66"/>
      <c r="T38" s="66"/>
      <c r="U38" s="66"/>
      <c r="V38" s="66"/>
    </row>
    <row r="39" spans="1:22" x14ac:dyDescent="0.25">
      <c r="A39" s="727"/>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6"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6"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6"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6" t="s">
        <v>677</v>
      </c>
      <c r="E43" s="63"/>
      <c r="F43" s="63"/>
      <c r="G43" s="63"/>
      <c r="H43" s="63"/>
      <c r="I43" s="63"/>
      <c r="J43" s="63"/>
      <c r="K43" s="63"/>
      <c r="L43" s="63"/>
      <c r="M43" s="63"/>
      <c r="N43" s="63"/>
      <c r="O43" s="63"/>
      <c r="P43" s="63"/>
      <c r="Q43" s="66"/>
      <c r="R43" s="66"/>
      <c r="S43" s="66"/>
      <c r="T43" s="66"/>
      <c r="U43" s="66"/>
      <c r="V43" s="66"/>
    </row>
    <row r="44" spans="1:22" x14ac:dyDescent="0.25">
      <c r="A44" s="728"/>
      <c r="B44" s="63"/>
      <c r="C44" s="64" t="s">
        <v>287</v>
      </c>
      <c r="D44" s="696" t="s">
        <v>289</v>
      </c>
      <c r="E44" s="63"/>
      <c r="F44" s="63"/>
      <c r="G44" s="63"/>
      <c r="H44" s="63"/>
      <c r="I44" s="63"/>
      <c r="J44" s="63"/>
      <c r="K44" s="63"/>
      <c r="L44" s="63"/>
      <c r="M44" s="63"/>
      <c r="N44" s="63"/>
      <c r="O44" s="63"/>
      <c r="P44" s="63"/>
      <c r="Q44" s="66"/>
      <c r="R44" s="66"/>
      <c r="S44" s="66"/>
      <c r="T44" s="66"/>
      <c r="U44" s="66"/>
      <c r="V44" s="66"/>
    </row>
    <row r="45" spans="1:22" x14ac:dyDescent="0.25">
      <c r="A45" s="729"/>
      <c r="B45" s="63"/>
      <c r="C45" s="64" t="s">
        <v>288</v>
      </c>
      <c r="D45" s="696" t="s">
        <v>1521</v>
      </c>
      <c r="E45" s="64"/>
      <c r="F45" s="63"/>
      <c r="G45" s="63"/>
      <c r="H45" s="63"/>
      <c r="I45" s="63"/>
      <c r="J45" s="63"/>
      <c r="K45" s="63"/>
      <c r="L45" s="63"/>
      <c r="M45" s="63"/>
      <c r="N45" s="63"/>
      <c r="O45" s="63"/>
      <c r="P45" s="63"/>
      <c r="Q45" s="66"/>
      <c r="R45" s="66"/>
      <c r="S45" s="66"/>
      <c r="T45" s="66"/>
      <c r="U45" s="66"/>
      <c r="V45" s="66"/>
    </row>
    <row r="46" spans="1:22" x14ac:dyDescent="0.25">
      <c r="A46" s="729"/>
      <c r="B46" s="63"/>
      <c r="C46" s="64"/>
      <c r="D46" s="696"/>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6" t="s">
        <v>828</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6"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6" t="s">
        <v>810</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6" t="s">
        <v>809</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6"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288</v>
      </c>
      <c r="D52" s="1209" t="s">
        <v>1483</v>
      </c>
      <c r="H52" s="63"/>
      <c r="I52" s="63"/>
      <c r="J52" s="63"/>
      <c r="K52" s="63"/>
      <c r="L52" s="63"/>
      <c r="M52" s="63"/>
      <c r="N52" s="63"/>
      <c r="O52" s="63"/>
      <c r="P52" s="63"/>
      <c r="Q52" s="66"/>
      <c r="R52" s="66"/>
      <c r="S52" s="66"/>
      <c r="T52" s="66"/>
      <c r="U52" s="66"/>
      <c r="V52" s="66"/>
    </row>
    <row r="53" spans="1:22" x14ac:dyDescent="0.25">
      <c r="A53" s="63"/>
      <c r="B53" s="63"/>
      <c r="C53" s="64" t="s">
        <v>291</v>
      </c>
      <c r="D53" s="696" t="s">
        <v>811</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1482</v>
      </c>
      <c r="D54" s="696" t="s">
        <v>812</v>
      </c>
      <c r="E54" s="63"/>
      <c r="F54" s="63"/>
      <c r="G54" s="63"/>
      <c r="H54" s="63"/>
      <c r="I54" s="63"/>
      <c r="J54" s="63"/>
      <c r="K54" s="63"/>
      <c r="L54" s="63"/>
      <c r="M54" s="63"/>
      <c r="N54" s="63"/>
      <c r="O54" s="63"/>
      <c r="P54" s="63"/>
      <c r="Q54" s="66"/>
      <c r="R54" s="66"/>
      <c r="S54" s="66"/>
      <c r="T54" s="66"/>
      <c r="U54" s="66"/>
      <c r="V54" s="66"/>
    </row>
    <row r="55" spans="1:22" x14ac:dyDescent="0.25">
      <c r="A55" s="729"/>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4" t="s">
        <v>292</v>
      </c>
      <c r="B56" s="1408" t="s">
        <v>1487</v>
      </c>
      <c r="C56" s="1408"/>
      <c r="D56" s="1408"/>
      <c r="E56" s="1408"/>
      <c r="F56" s="1408"/>
      <c r="G56" s="1408"/>
      <c r="H56" s="1408"/>
      <c r="I56" s="1408"/>
      <c r="J56" s="1408"/>
      <c r="K56" s="1408"/>
      <c r="L56" s="1408"/>
      <c r="M56" s="1408"/>
      <c r="N56" s="1408"/>
      <c r="O56" s="1408"/>
      <c r="P56" s="63"/>
      <c r="Q56" s="66"/>
      <c r="R56" s="66"/>
      <c r="S56" s="66"/>
      <c r="T56" s="66"/>
      <c r="U56" s="66"/>
      <c r="V56" s="66"/>
    </row>
    <row r="57" spans="1:22" x14ac:dyDescent="0.25">
      <c r="A57" s="696"/>
      <c r="B57" s="1408"/>
      <c r="C57" s="1408"/>
      <c r="D57" s="1408"/>
      <c r="E57" s="1408"/>
      <c r="F57" s="1408"/>
      <c r="G57" s="1408"/>
      <c r="H57" s="1408"/>
      <c r="I57" s="1408"/>
      <c r="J57" s="1408"/>
      <c r="K57" s="1408"/>
      <c r="L57" s="1408"/>
      <c r="M57" s="1408"/>
      <c r="N57" s="1408"/>
      <c r="O57" s="1408"/>
      <c r="P57" s="63"/>
      <c r="Q57" s="66"/>
      <c r="R57" s="66"/>
      <c r="S57" s="66"/>
      <c r="T57" s="66"/>
      <c r="U57" s="66"/>
      <c r="V57" s="66"/>
    </row>
    <row r="58" spans="1:22" x14ac:dyDescent="0.25">
      <c r="A58" s="696"/>
      <c r="B58" s="697"/>
      <c r="C58" s="697"/>
      <c r="D58" s="697"/>
      <c r="E58" s="697"/>
      <c r="F58" s="697"/>
      <c r="G58" s="697"/>
      <c r="H58" s="697"/>
      <c r="I58" s="697"/>
      <c r="J58" s="697"/>
      <c r="K58" s="697"/>
      <c r="L58" s="697"/>
      <c r="M58" s="697"/>
      <c r="N58" s="697"/>
      <c r="O58" s="697"/>
      <c r="P58" s="63"/>
      <c r="Q58" s="66"/>
      <c r="R58" s="66"/>
      <c r="S58" s="66"/>
      <c r="T58" s="66"/>
      <c r="U58" s="66"/>
      <c r="V58" s="66"/>
    </row>
    <row r="59" spans="1:22" x14ac:dyDescent="0.25">
      <c r="A59" s="724" t="s">
        <v>293</v>
      </c>
      <c r="B59" s="696"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08" t="s">
        <v>730</v>
      </c>
      <c r="C60" s="1408"/>
      <c r="D60" s="1408"/>
      <c r="E60" s="1408"/>
      <c r="F60" s="1408"/>
      <c r="G60" s="1408"/>
      <c r="H60" s="1408"/>
      <c r="I60" s="1408"/>
      <c r="J60" s="1408"/>
      <c r="K60" s="1408"/>
      <c r="L60" s="1408"/>
      <c r="M60" s="1408"/>
      <c r="N60" s="1408"/>
      <c r="O60" s="1408"/>
      <c r="P60" s="63"/>
      <c r="Q60" s="66"/>
      <c r="R60" s="66"/>
      <c r="S60" s="66"/>
      <c r="T60" s="66"/>
      <c r="U60" s="66"/>
      <c r="V60" s="66"/>
    </row>
    <row r="61" spans="1:22" x14ac:dyDescent="0.25">
      <c r="A61" s="730"/>
      <c r="B61" s="1408"/>
      <c r="C61" s="1408"/>
      <c r="D61" s="1408"/>
      <c r="E61" s="1408"/>
      <c r="F61" s="1408"/>
      <c r="G61" s="1408"/>
      <c r="H61" s="1408"/>
      <c r="I61" s="1408"/>
      <c r="J61" s="1408"/>
      <c r="K61" s="1408"/>
      <c r="L61" s="1408"/>
      <c r="M61" s="1408"/>
      <c r="N61" s="1408"/>
      <c r="O61" s="1408"/>
      <c r="P61" s="63"/>
      <c r="Q61" s="66"/>
      <c r="R61" s="66"/>
      <c r="S61" s="66"/>
      <c r="T61" s="66"/>
      <c r="U61" s="66"/>
      <c r="V61" s="66"/>
    </row>
    <row r="62" spans="1:22" x14ac:dyDescent="0.25">
      <c r="A62" s="730"/>
      <c r="B62" s="1408"/>
      <c r="C62" s="1408"/>
      <c r="D62" s="1408"/>
      <c r="E62" s="1408"/>
      <c r="F62" s="1408"/>
      <c r="G62" s="1408"/>
      <c r="H62" s="1408"/>
      <c r="I62" s="1408"/>
      <c r="J62" s="1408"/>
      <c r="K62" s="1408"/>
      <c r="L62" s="1408"/>
      <c r="M62" s="1408"/>
      <c r="N62" s="1408"/>
      <c r="O62" s="1408"/>
      <c r="P62" s="63"/>
      <c r="Q62" s="66"/>
      <c r="R62" s="66"/>
      <c r="S62" s="66"/>
      <c r="T62" s="66"/>
      <c r="U62" s="66"/>
      <c r="V62" s="66"/>
    </row>
    <row r="63" spans="1:22" x14ac:dyDescent="0.25">
      <c r="A63" s="730"/>
      <c r="B63" s="697"/>
      <c r="C63" s="697"/>
      <c r="D63" s="697"/>
      <c r="E63" s="697"/>
      <c r="F63" s="697"/>
      <c r="G63" s="697"/>
      <c r="H63" s="697"/>
      <c r="I63" s="697"/>
      <c r="J63" s="697"/>
      <c r="K63" s="697"/>
      <c r="L63" s="697"/>
      <c r="M63" s="697"/>
      <c r="N63" s="697"/>
      <c r="O63" s="697"/>
      <c r="P63" s="63"/>
      <c r="Q63" s="66"/>
      <c r="R63" s="66"/>
      <c r="S63" s="66"/>
      <c r="T63" s="66"/>
      <c r="U63" s="66"/>
      <c r="V63" s="66"/>
    </row>
    <row r="64" spans="1:22" x14ac:dyDescent="0.25">
      <c r="A64" s="724" t="s">
        <v>296</v>
      </c>
      <c r="B64" s="696"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08" t="s">
        <v>275</v>
      </c>
      <c r="C65" s="1408"/>
      <c r="D65" s="1408"/>
      <c r="E65" s="1408"/>
      <c r="F65" s="1408"/>
      <c r="G65" s="1408"/>
      <c r="H65" s="1408"/>
      <c r="I65" s="1408"/>
      <c r="J65" s="1408"/>
      <c r="K65" s="1408"/>
      <c r="L65" s="1408"/>
      <c r="M65" s="1408"/>
      <c r="N65" s="1408"/>
      <c r="O65" s="1408"/>
      <c r="P65" s="63"/>
      <c r="Q65" s="66"/>
      <c r="R65" s="66"/>
      <c r="S65" s="66"/>
      <c r="T65" s="66"/>
      <c r="U65" s="66"/>
      <c r="V65" s="66"/>
    </row>
    <row r="66" spans="1:22" x14ac:dyDescent="0.25">
      <c r="A66" s="63"/>
      <c r="B66" s="1408"/>
      <c r="C66" s="1408"/>
      <c r="D66" s="1408"/>
      <c r="E66" s="1408"/>
      <c r="F66" s="1408"/>
      <c r="G66" s="1408"/>
      <c r="H66" s="1408"/>
      <c r="I66" s="1408"/>
      <c r="J66" s="1408"/>
      <c r="K66" s="1408"/>
      <c r="L66" s="1408"/>
      <c r="M66" s="1408"/>
      <c r="N66" s="1408"/>
      <c r="O66" s="1408"/>
      <c r="P66" s="63"/>
      <c r="Q66" s="66"/>
      <c r="R66" s="66"/>
      <c r="S66" s="66"/>
      <c r="T66" s="66"/>
      <c r="U66" s="66"/>
      <c r="V66" s="66"/>
    </row>
    <row r="67" spans="1:22" x14ac:dyDescent="0.25">
      <c r="A67" s="63"/>
      <c r="B67" s="1408"/>
      <c r="C67" s="1408"/>
      <c r="D67" s="1408"/>
      <c r="E67" s="1408"/>
      <c r="F67" s="1408"/>
      <c r="G67" s="1408"/>
      <c r="H67" s="1408"/>
      <c r="I67" s="1408"/>
      <c r="J67" s="1408"/>
      <c r="K67" s="1408"/>
      <c r="L67" s="1408"/>
      <c r="M67" s="1408"/>
      <c r="N67" s="1408"/>
      <c r="O67" s="1408"/>
      <c r="P67" s="63"/>
      <c r="Q67" s="66"/>
      <c r="R67" s="66"/>
      <c r="S67" s="66"/>
      <c r="T67" s="66"/>
      <c r="U67" s="66"/>
      <c r="V67" s="66"/>
    </row>
    <row r="68" spans="1:22" x14ac:dyDescent="0.25">
      <c r="A68" s="63"/>
      <c r="B68" s="697"/>
      <c r="C68" s="697"/>
      <c r="D68" s="697"/>
      <c r="E68" s="697"/>
      <c r="F68" s="697"/>
      <c r="G68" s="697"/>
      <c r="H68" s="697"/>
      <c r="I68" s="697"/>
      <c r="J68" s="697"/>
      <c r="K68" s="697"/>
      <c r="L68" s="697"/>
      <c r="M68" s="697"/>
      <c r="N68" s="697"/>
      <c r="O68" s="697"/>
      <c r="P68" s="63"/>
      <c r="Q68" s="66"/>
      <c r="R68" s="66"/>
      <c r="S68" s="66"/>
      <c r="T68" s="66"/>
      <c r="U68" s="66"/>
      <c r="V68" s="66"/>
    </row>
    <row r="69" spans="1:22" x14ac:dyDescent="0.25">
      <c r="A69" s="63"/>
      <c r="B69" s="64" t="s">
        <v>283</v>
      </c>
      <c r="C69" s="1408" t="s">
        <v>683</v>
      </c>
      <c r="D69" s="1408"/>
      <c r="E69" s="1408"/>
      <c r="F69" s="1408"/>
      <c r="G69" s="1408"/>
      <c r="H69" s="1408"/>
      <c r="I69" s="1408"/>
      <c r="J69" s="1408"/>
      <c r="K69" s="1408"/>
      <c r="L69" s="1408"/>
      <c r="M69" s="1408"/>
      <c r="N69" s="1408"/>
      <c r="O69" s="1408"/>
      <c r="P69" s="63"/>
      <c r="Q69" s="66"/>
      <c r="R69" s="66"/>
      <c r="S69" s="66"/>
      <c r="T69" s="66"/>
      <c r="U69" s="66"/>
      <c r="V69" s="66"/>
    </row>
    <row r="70" spans="1:22" x14ac:dyDescent="0.25">
      <c r="A70" s="63"/>
      <c r="B70" s="64"/>
      <c r="C70" s="1408"/>
      <c r="D70" s="1408"/>
      <c r="E70" s="1408"/>
      <c r="F70" s="1408"/>
      <c r="G70" s="1408"/>
      <c r="H70" s="1408"/>
      <c r="I70" s="1408"/>
      <c r="J70" s="1408"/>
      <c r="K70" s="1408"/>
      <c r="L70" s="1408"/>
      <c r="M70" s="1408"/>
      <c r="N70" s="1408"/>
      <c r="O70" s="1408"/>
      <c r="P70" s="63"/>
      <c r="Q70" s="66"/>
      <c r="R70" s="66"/>
      <c r="S70" s="66"/>
      <c r="T70" s="66"/>
      <c r="U70" s="66"/>
      <c r="V70" s="66"/>
    </row>
    <row r="71" spans="1:22" x14ac:dyDescent="0.25">
      <c r="A71" s="63"/>
      <c r="B71" s="73" t="s">
        <v>298</v>
      </c>
      <c r="C71" s="1407" t="s">
        <v>684</v>
      </c>
      <c r="D71" s="1407"/>
      <c r="E71" s="1407"/>
      <c r="F71" s="1407"/>
      <c r="G71" s="1407"/>
      <c r="H71" s="1407"/>
      <c r="I71" s="1407"/>
      <c r="J71" s="1407"/>
      <c r="K71" s="1407"/>
      <c r="L71" s="1407"/>
      <c r="M71" s="1407"/>
      <c r="N71" s="1407"/>
      <c r="O71" s="1407"/>
      <c r="P71" s="63"/>
      <c r="Q71" s="66"/>
      <c r="R71" s="66"/>
      <c r="S71" s="66"/>
      <c r="T71" s="66"/>
      <c r="U71" s="66"/>
      <c r="V71" s="66"/>
    </row>
    <row r="72" spans="1:22" x14ac:dyDescent="0.25">
      <c r="A72" s="63"/>
      <c r="B72" s="64" t="s">
        <v>299</v>
      </c>
      <c r="C72" s="1407" t="s">
        <v>297</v>
      </c>
      <c r="D72" s="1407"/>
      <c r="E72" s="1407"/>
      <c r="F72" s="1407"/>
      <c r="G72" s="1407"/>
      <c r="H72" s="1407"/>
      <c r="I72" s="1407"/>
      <c r="J72" s="1407"/>
      <c r="K72" s="1407"/>
      <c r="L72" s="1407"/>
      <c r="M72" s="1407"/>
      <c r="N72" s="1407"/>
      <c r="O72" s="1407"/>
      <c r="P72" s="63"/>
      <c r="Q72" s="66"/>
      <c r="R72" s="66"/>
      <c r="S72" s="66"/>
      <c r="T72" s="66"/>
      <c r="U72" s="66"/>
      <c r="V72" s="66"/>
    </row>
    <row r="73" spans="1:22" x14ac:dyDescent="0.25">
      <c r="A73" s="63"/>
      <c r="B73" s="63"/>
      <c r="C73" s="696"/>
      <c r="D73" s="63"/>
      <c r="E73" s="63"/>
      <c r="F73" s="63"/>
      <c r="G73" s="63"/>
      <c r="H73" s="63"/>
      <c r="I73" s="63"/>
      <c r="J73" s="63"/>
      <c r="K73" s="63"/>
      <c r="L73" s="63"/>
      <c r="M73" s="63"/>
      <c r="N73" s="63"/>
      <c r="O73" s="63"/>
      <c r="P73" s="63"/>
      <c r="Q73" s="66"/>
      <c r="R73" s="66"/>
      <c r="S73" s="66"/>
      <c r="T73" s="66"/>
      <c r="U73" s="66"/>
      <c r="V73" s="66"/>
    </row>
    <row r="74" spans="1:22" x14ac:dyDescent="0.25">
      <c r="A74" s="731"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408" t="s">
        <v>300</v>
      </c>
      <c r="D75" s="1408"/>
      <c r="E75" s="1408"/>
      <c r="F75" s="1408"/>
      <c r="G75" s="1408"/>
      <c r="H75" s="1408"/>
      <c r="I75" s="1408"/>
      <c r="J75" s="1408"/>
      <c r="K75" s="1408"/>
      <c r="L75" s="1408"/>
      <c r="M75" s="1408"/>
      <c r="N75" s="1408"/>
      <c r="O75" s="1408"/>
      <c r="P75" s="63"/>
      <c r="Q75" s="66"/>
      <c r="R75" s="66"/>
      <c r="S75" s="66"/>
      <c r="T75" s="66"/>
      <c r="U75" s="66"/>
      <c r="V75" s="66"/>
    </row>
    <row r="76" spans="1:22" x14ac:dyDescent="0.25">
      <c r="A76" s="730"/>
      <c r="B76" s="65"/>
      <c r="C76" s="1408"/>
      <c r="D76" s="1408"/>
      <c r="E76" s="1408"/>
      <c r="F76" s="1408"/>
      <c r="G76" s="1408"/>
      <c r="H76" s="1408"/>
      <c r="I76" s="1408"/>
      <c r="J76" s="1408"/>
      <c r="K76" s="1408"/>
      <c r="L76" s="1408"/>
      <c r="M76" s="1408"/>
      <c r="N76" s="1408"/>
      <c r="O76" s="1408"/>
      <c r="P76" s="63"/>
      <c r="Q76" s="66"/>
      <c r="R76" s="66"/>
      <c r="S76" s="66"/>
      <c r="T76" s="66"/>
      <c r="U76" s="66"/>
      <c r="V76" s="66"/>
    </row>
    <row r="77" spans="1:22" x14ac:dyDescent="0.25">
      <c r="A77" s="730"/>
      <c r="B77" s="65"/>
      <c r="C77" s="1408"/>
      <c r="D77" s="1408"/>
      <c r="E77" s="1408"/>
      <c r="F77" s="1408"/>
      <c r="G77" s="1408"/>
      <c r="H77" s="1408"/>
      <c r="I77" s="1408"/>
      <c r="J77" s="1408"/>
      <c r="K77" s="1408"/>
      <c r="L77" s="1408"/>
      <c r="M77" s="1408"/>
      <c r="N77" s="1408"/>
      <c r="O77" s="1408"/>
      <c r="P77" s="63"/>
      <c r="Q77" s="66"/>
      <c r="R77" s="66"/>
      <c r="S77" s="66"/>
      <c r="T77" s="66"/>
      <c r="U77" s="66"/>
      <c r="V77" s="66"/>
    </row>
    <row r="78" spans="1:22" x14ac:dyDescent="0.25">
      <c r="A78" s="63"/>
      <c r="B78" s="65" t="s">
        <v>301</v>
      </c>
      <c r="C78" s="1407" t="s">
        <v>685</v>
      </c>
      <c r="D78" s="1407"/>
      <c r="E78" s="1407"/>
      <c r="F78" s="1407"/>
      <c r="G78" s="1407"/>
      <c r="H78" s="1407"/>
      <c r="I78" s="1407"/>
      <c r="J78" s="1407"/>
      <c r="K78" s="1407"/>
      <c r="L78" s="1407"/>
      <c r="M78" s="1407"/>
      <c r="N78" s="1407"/>
      <c r="O78" s="1407"/>
      <c r="P78" s="63"/>
      <c r="Q78" s="66"/>
      <c r="R78" s="66"/>
      <c r="S78" s="66"/>
      <c r="T78" s="66"/>
      <c r="U78" s="66"/>
      <c r="V78" s="66"/>
    </row>
    <row r="79" spans="1:22" x14ac:dyDescent="0.25">
      <c r="A79" s="730"/>
      <c r="B79" s="65" t="s">
        <v>301</v>
      </c>
      <c r="C79" s="1407" t="s">
        <v>302</v>
      </c>
      <c r="D79" s="1407"/>
      <c r="E79" s="1407"/>
      <c r="F79" s="1407"/>
      <c r="G79" s="1407"/>
      <c r="H79" s="1407"/>
      <c r="I79" s="1407"/>
      <c r="J79" s="1407"/>
      <c r="K79" s="1407"/>
      <c r="L79" s="1407"/>
      <c r="M79" s="1407"/>
      <c r="N79" s="1407"/>
      <c r="O79" s="1407"/>
      <c r="P79" s="63"/>
      <c r="Q79" s="66"/>
      <c r="R79" s="66"/>
      <c r="S79" s="66"/>
      <c r="T79" s="66"/>
      <c r="U79" s="66"/>
      <c r="V79" s="66"/>
    </row>
    <row r="80" spans="1:22" ht="15" customHeight="1" x14ac:dyDescent="0.25">
      <c r="A80" s="63"/>
      <c r="B80" s="65" t="s">
        <v>301</v>
      </c>
      <c r="C80" s="1406" t="s">
        <v>996</v>
      </c>
      <c r="D80" s="1406"/>
      <c r="E80" s="1406"/>
      <c r="F80" s="1406"/>
      <c r="G80" s="1406"/>
      <c r="H80" s="1406"/>
      <c r="I80" s="1406"/>
      <c r="J80" s="1406"/>
      <c r="K80" s="1406"/>
      <c r="L80" s="1406"/>
      <c r="M80" s="1406"/>
      <c r="N80" s="1406"/>
      <c r="O80" s="1406"/>
      <c r="P80" s="63"/>
      <c r="Q80" s="66"/>
      <c r="R80" s="66"/>
      <c r="S80" s="66"/>
      <c r="T80" s="66"/>
      <c r="U80" s="66"/>
      <c r="V80" s="66"/>
    </row>
    <row r="81" spans="1:22" x14ac:dyDescent="0.25">
      <c r="A81" s="673"/>
      <c r="B81" s="63"/>
      <c r="C81" s="1406"/>
      <c r="D81" s="1406"/>
      <c r="E81" s="1406"/>
      <c r="F81" s="1406"/>
      <c r="G81" s="1406"/>
      <c r="H81" s="1406"/>
      <c r="I81" s="1406"/>
      <c r="J81" s="1406"/>
      <c r="K81" s="1406"/>
      <c r="L81" s="1406"/>
      <c r="M81" s="1406"/>
      <c r="N81" s="1406"/>
      <c r="O81" s="1406"/>
      <c r="P81" s="63"/>
      <c r="Q81" s="66"/>
      <c r="R81" s="66"/>
      <c r="S81" s="66"/>
      <c r="T81" s="66"/>
      <c r="U81" s="66"/>
      <c r="V81" s="66"/>
    </row>
    <row r="82" spans="1:22" x14ac:dyDescent="0.25">
      <c r="A82" s="63"/>
      <c r="B82" s="63"/>
      <c r="C82" s="695"/>
      <c r="D82" s="695"/>
      <c r="E82" s="695"/>
      <c r="F82" s="695"/>
      <c r="G82" s="695"/>
      <c r="H82" s="695"/>
      <c r="I82" s="695"/>
      <c r="J82" s="695"/>
      <c r="K82" s="695"/>
      <c r="L82" s="695"/>
      <c r="M82" s="695"/>
      <c r="N82" s="695"/>
      <c r="O82" s="695"/>
      <c r="P82" s="63"/>
      <c r="Q82" s="66"/>
      <c r="R82" s="66"/>
      <c r="S82" s="66"/>
      <c r="T82" s="66"/>
      <c r="U82" s="66"/>
      <c r="V82" s="66"/>
    </row>
    <row r="83" spans="1:22" x14ac:dyDescent="0.25">
      <c r="A83" s="674" t="s">
        <v>364</v>
      </c>
      <c r="B83" s="63" t="s">
        <v>1067</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855</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895</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896</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856</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891</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857</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892</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893</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894</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858</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4" t="s">
        <v>365</v>
      </c>
      <c r="B96" s="63" t="s">
        <v>995</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1408</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1413</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1415</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957</v>
      </c>
    </row>
    <row r="3" spans="1:64" x14ac:dyDescent="0.25">
      <c r="A3" s="205" t="s">
        <v>374</v>
      </c>
      <c r="C3" s="1075" t="s">
        <v>1672</v>
      </c>
    </row>
    <row r="4" spans="1:64" x14ac:dyDescent="0.25">
      <c r="A4" s="205" t="s">
        <v>15</v>
      </c>
      <c r="C4" s="1076" t="s">
        <v>1673</v>
      </c>
    </row>
    <row r="5" spans="1:64" x14ac:dyDescent="0.25">
      <c r="A5" s="205" t="s">
        <v>16</v>
      </c>
      <c r="C5" s="1076">
        <v>44651</v>
      </c>
    </row>
    <row r="6" spans="1:64" x14ac:dyDescent="0.25">
      <c r="A6" s="350"/>
      <c r="C6" s="1077"/>
    </row>
    <row r="7" spans="1:64" ht="15.75" thickBot="1" x14ac:dyDescent="0.3">
      <c r="A7" s="350"/>
      <c r="C7" s="1077"/>
    </row>
    <row r="8" spans="1:64" s="352" customFormat="1" ht="18.75" x14ac:dyDescent="0.3">
      <c r="A8" s="1543"/>
      <c r="B8" s="1544"/>
      <c r="C8" s="1544"/>
      <c r="D8" s="1537" t="s">
        <v>247</v>
      </c>
      <c r="E8" s="1538"/>
      <c r="F8" s="1538"/>
      <c r="G8" s="1538"/>
      <c r="H8" s="1538"/>
      <c r="I8" s="1538"/>
      <c r="J8" s="1538"/>
      <c r="K8" s="1538"/>
      <c r="L8" s="1538"/>
      <c r="M8" s="1538"/>
      <c r="N8" s="1538"/>
      <c r="O8" s="1539"/>
      <c r="P8" s="1537" t="s">
        <v>248</v>
      </c>
      <c r="Q8" s="1538"/>
      <c r="R8" s="1538"/>
      <c r="S8" s="1538"/>
      <c r="T8" s="1538"/>
      <c r="U8" s="1538"/>
      <c r="V8" s="1538"/>
      <c r="W8" s="1538"/>
      <c r="X8" s="1538"/>
      <c r="Y8" s="1538"/>
      <c r="Z8" s="1538"/>
      <c r="AA8" s="1539"/>
      <c r="AB8" s="1537" t="s">
        <v>249</v>
      </c>
      <c r="AC8" s="1538"/>
      <c r="AD8" s="1538"/>
      <c r="AE8" s="1538"/>
      <c r="AF8" s="1538"/>
      <c r="AG8" s="1538"/>
      <c r="AH8" s="1538"/>
      <c r="AI8" s="1538"/>
      <c r="AJ8" s="1538"/>
      <c r="AK8" s="1538"/>
      <c r="AL8" s="1538"/>
      <c r="AM8" s="1539"/>
      <c r="AN8" s="1540" t="s">
        <v>250</v>
      </c>
      <c r="AO8" s="1462"/>
      <c r="AP8" s="1462"/>
      <c r="AQ8" s="1462"/>
      <c r="AR8" s="1462"/>
      <c r="AS8" s="1462"/>
      <c r="AT8" s="1462"/>
      <c r="AU8" s="1462"/>
      <c r="AV8" s="1462"/>
      <c r="AW8" s="1462"/>
      <c r="AX8" s="1462"/>
      <c r="AY8" s="1462"/>
      <c r="AZ8" s="600"/>
      <c r="BA8" s="1461" t="s">
        <v>829</v>
      </c>
      <c r="BB8" s="1462"/>
      <c r="BC8" s="1462"/>
      <c r="BD8" s="1462"/>
      <c r="BE8" s="1462"/>
      <c r="BF8" s="1462"/>
      <c r="BG8" s="1462"/>
      <c r="BH8" s="1462"/>
      <c r="BI8" s="1462"/>
      <c r="BJ8" s="1462"/>
      <c r="BK8" s="1462"/>
      <c r="BL8" s="1463"/>
    </row>
    <row r="9" spans="1:64" s="352" customFormat="1" ht="45" x14ac:dyDescent="0.25">
      <c r="A9" s="634"/>
      <c r="B9" s="635"/>
      <c r="C9" s="732"/>
      <c r="D9" s="699" t="s">
        <v>36</v>
      </c>
      <c r="E9" s="215" t="s">
        <v>940</v>
      </c>
      <c r="F9" s="215" t="s">
        <v>941</v>
      </c>
      <c r="G9" s="215" t="s">
        <v>942</v>
      </c>
      <c r="H9" s="215" t="s">
        <v>943</v>
      </c>
      <c r="I9" s="215" t="s">
        <v>47</v>
      </c>
      <c r="J9" s="215" t="s">
        <v>48</v>
      </c>
      <c r="K9" s="215" t="s">
        <v>50</v>
      </c>
      <c r="L9" s="215" t="s">
        <v>49</v>
      </c>
      <c r="M9" s="215" t="s">
        <v>1545</v>
      </c>
      <c r="N9" s="215" t="s">
        <v>139</v>
      </c>
      <c r="O9" s="216" t="s">
        <v>140</v>
      </c>
      <c r="P9" s="699" t="s">
        <v>36</v>
      </c>
      <c r="Q9" s="215" t="s">
        <v>940</v>
      </c>
      <c r="R9" s="215" t="s">
        <v>941</v>
      </c>
      <c r="S9" s="215" t="s">
        <v>942</v>
      </c>
      <c r="T9" s="215" t="s">
        <v>943</v>
      </c>
      <c r="U9" s="215" t="s">
        <v>47</v>
      </c>
      <c r="V9" s="215" t="s">
        <v>48</v>
      </c>
      <c r="W9" s="215" t="s">
        <v>50</v>
      </c>
      <c r="X9" s="215" t="s">
        <v>49</v>
      </c>
      <c r="Y9" s="215" t="s">
        <v>1545</v>
      </c>
      <c r="Z9" s="215" t="s">
        <v>139</v>
      </c>
      <c r="AA9" s="216" t="s">
        <v>140</v>
      </c>
      <c r="AB9" s="699" t="s">
        <v>36</v>
      </c>
      <c r="AC9" s="215" t="s">
        <v>940</v>
      </c>
      <c r="AD9" s="215" t="s">
        <v>941</v>
      </c>
      <c r="AE9" s="215" t="s">
        <v>942</v>
      </c>
      <c r="AF9" s="215" t="s">
        <v>943</v>
      </c>
      <c r="AG9" s="215" t="s">
        <v>47</v>
      </c>
      <c r="AH9" s="215" t="s">
        <v>48</v>
      </c>
      <c r="AI9" s="215" t="s">
        <v>50</v>
      </c>
      <c r="AJ9" s="215" t="s">
        <v>49</v>
      </c>
      <c r="AK9" s="215" t="s">
        <v>1545</v>
      </c>
      <c r="AL9" s="215" t="s">
        <v>139</v>
      </c>
      <c r="AM9" s="216" t="s">
        <v>140</v>
      </c>
      <c r="AN9" s="699" t="s">
        <v>36</v>
      </c>
      <c r="AO9" s="215" t="s">
        <v>940</v>
      </c>
      <c r="AP9" s="215" t="s">
        <v>941</v>
      </c>
      <c r="AQ9" s="215" t="s">
        <v>942</v>
      </c>
      <c r="AR9" s="215" t="s">
        <v>943</v>
      </c>
      <c r="AS9" s="215" t="s">
        <v>47</v>
      </c>
      <c r="AT9" s="215" t="s">
        <v>48</v>
      </c>
      <c r="AU9" s="215" t="s">
        <v>50</v>
      </c>
      <c r="AV9" s="215" t="s">
        <v>49</v>
      </c>
      <c r="AW9" s="215" t="s">
        <v>1545</v>
      </c>
      <c r="AX9" s="215" t="s">
        <v>139</v>
      </c>
      <c r="AY9" s="215" t="s">
        <v>140</v>
      </c>
      <c r="AZ9" s="601" t="s">
        <v>911</v>
      </c>
      <c r="BA9" s="244" t="s">
        <v>36</v>
      </c>
      <c r="BB9" s="215" t="s">
        <v>940</v>
      </c>
      <c r="BC9" s="215" t="s">
        <v>941</v>
      </c>
      <c r="BD9" s="215" t="s">
        <v>942</v>
      </c>
      <c r="BE9" s="215" t="s">
        <v>943</v>
      </c>
      <c r="BF9" s="215" t="s">
        <v>47</v>
      </c>
      <c r="BG9" s="215" t="s">
        <v>48</v>
      </c>
      <c r="BH9" s="215" t="s">
        <v>50</v>
      </c>
      <c r="BI9" s="215" t="s">
        <v>49</v>
      </c>
      <c r="BJ9" s="215" t="s">
        <v>1545</v>
      </c>
      <c r="BK9" s="215" t="s">
        <v>139</v>
      </c>
      <c r="BL9" s="217" t="s">
        <v>140</v>
      </c>
    </row>
    <row r="10" spans="1:64" s="352" customFormat="1" ht="15.75" x14ac:dyDescent="0.25">
      <c r="A10" s="733" t="s">
        <v>51</v>
      </c>
      <c r="B10" s="635"/>
      <c r="C10" s="732"/>
      <c r="D10" s="734">
        <f>SUM(E10:O10)</f>
        <v>1715317.95</v>
      </c>
      <c r="E10" s="735">
        <v>1417788.9</v>
      </c>
      <c r="F10" s="735">
        <v>42929.040000000008</v>
      </c>
      <c r="G10" s="735">
        <v>91594.669999999984</v>
      </c>
      <c r="H10" s="735">
        <v>22263.200000000004</v>
      </c>
      <c r="I10" s="735">
        <v>36624.61</v>
      </c>
      <c r="J10" s="735">
        <v>15844.34</v>
      </c>
      <c r="K10" s="735">
        <v>1206.8800000000001</v>
      </c>
      <c r="L10" s="735">
        <v>4078.8100000000004</v>
      </c>
      <c r="M10" s="735">
        <v>360</v>
      </c>
      <c r="N10" s="735">
        <v>74884.44</v>
      </c>
      <c r="O10" s="736">
        <v>7743.0599999999995</v>
      </c>
      <c r="P10" s="734">
        <f>SUM(Q10:AA10)</f>
        <v>1768608.1200000003</v>
      </c>
      <c r="Q10" s="735">
        <v>1469230.5999999999</v>
      </c>
      <c r="R10" s="735">
        <v>46494.6</v>
      </c>
      <c r="S10" s="735">
        <v>93018.599999999991</v>
      </c>
      <c r="T10" s="735">
        <v>22731.55</v>
      </c>
      <c r="U10" s="735">
        <v>36101.649999999994</v>
      </c>
      <c r="V10" s="735">
        <v>15975.730000000001</v>
      </c>
      <c r="W10" s="735">
        <v>1223.27</v>
      </c>
      <c r="X10" s="735">
        <v>4278.3600000000006</v>
      </c>
      <c r="Y10" s="735">
        <v>348.87</v>
      </c>
      <c r="Z10" s="735">
        <v>71582.359999999986</v>
      </c>
      <c r="AA10" s="736">
        <v>7622.5300000000007</v>
      </c>
      <c r="AB10" s="734">
        <f>SUM(AC10:AM10)</f>
        <v>1820603.0700000003</v>
      </c>
      <c r="AC10" s="735">
        <v>1516487.28</v>
      </c>
      <c r="AD10" s="735">
        <v>51058.05</v>
      </c>
      <c r="AE10" s="735">
        <v>94583.860000000015</v>
      </c>
      <c r="AF10" s="735">
        <v>23266.890000000003</v>
      </c>
      <c r="AG10" s="735">
        <v>36306.050000000003</v>
      </c>
      <c r="AH10" s="735">
        <v>15994.81</v>
      </c>
      <c r="AI10" s="735">
        <v>1212.73</v>
      </c>
      <c r="AJ10" s="735">
        <v>4510.59</v>
      </c>
      <c r="AK10" s="735">
        <v>359</v>
      </c>
      <c r="AL10" s="735">
        <v>69182.079999999987</v>
      </c>
      <c r="AM10" s="736">
        <v>7641.7300000000005</v>
      </c>
      <c r="AN10" s="734">
        <f>SUM(AO10:AY10)</f>
        <v>4571666.419999999</v>
      </c>
      <c r="AO10" s="735">
        <v>3827916.23</v>
      </c>
      <c r="AP10" s="735">
        <v>164298</v>
      </c>
      <c r="AQ10" s="735">
        <v>256347.07</v>
      </c>
      <c r="AR10" s="735">
        <v>81442.02</v>
      </c>
      <c r="AS10" s="735">
        <v>83671.53</v>
      </c>
      <c r="AT10" s="735">
        <v>44714.62</v>
      </c>
      <c r="AU10" s="735">
        <v>2098.1</v>
      </c>
      <c r="AV10" s="735">
        <v>12316.84</v>
      </c>
      <c r="AW10" s="735">
        <v>1725.99</v>
      </c>
      <c r="AX10" s="735">
        <v>83943.02</v>
      </c>
      <c r="AY10" s="827">
        <v>13193</v>
      </c>
      <c r="AZ10" s="1072"/>
      <c r="BA10" s="738">
        <f>SUM(BB10:BL10)+AZ10</f>
        <v>9876195.5599999987</v>
      </c>
      <c r="BB10" s="739">
        <f>E10+Q10+AC10+AO10</f>
        <v>8231423.0099999998</v>
      </c>
      <c r="BC10" s="739">
        <f t="shared" ref="BC10:BL10" si="0">AP10+AD10+R10+F10</f>
        <v>304779.69</v>
      </c>
      <c r="BD10" s="739">
        <f t="shared" si="0"/>
        <v>535544.19999999995</v>
      </c>
      <c r="BE10" s="739">
        <f t="shared" si="0"/>
        <v>149703.66</v>
      </c>
      <c r="BF10" s="739">
        <f t="shared" si="0"/>
        <v>192703.83999999997</v>
      </c>
      <c r="BG10" s="739">
        <f t="shared" si="0"/>
        <v>92529.5</v>
      </c>
      <c r="BH10" s="739">
        <f t="shared" si="0"/>
        <v>5740.9800000000005</v>
      </c>
      <c r="BI10" s="740">
        <f t="shared" si="0"/>
        <v>25184.600000000002</v>
      </c>
      <c r="BJ10" s="740">
        <f t="shared" si="0"/>
        <v>2793.8599999999997</v>
      </c>
      <c r="BK10" s="739">
        <f t="shared" si="0"/>
        <v>299591.89999999997</v>
      </c>
      <c r="BL10" s="741">
        <f t="shared" si="0"/>
        <v>36200.32</v>
      </c>
    </row>
    <row r="11" spans="1:64" s="352" customFormat="1" ht="15.75" x14ac:dyDescent="0.25">
      <c r="A11" s="1541" t="s">
        <v>958</v>
      </c>
      <c r="B11" s="1542"/>
      <c r="C11" s="1542"/>
      <c r="D11" s="269"/>
      <c r="E11" s="646"/>
      <c r="F11" s="646"/>
      <c r="G11" s="646"/>
      <c r="H11" s="646"/>
      <c r="I11" s="646"/>
      <c r="J11" s="646"/>
      <c r="K11" s="646"/>
      <c r="L11" s="646"/>
      <c r="M11" s="646"/>
      <c r="N11" s="646"/>
      <c r="O11" s="742"/>
      <c r="P11" s="683"/>
      <c r="Q11" s="247"/>
      <c r="R11" s="247"/>
      <c r="S11" s="247"/>
      <c r="T11" s="247"/>
      <c r="U11" s="247"/>
      <c r="V11" s="247"/>
      <c r="W11" s="247"/>
      <c r="X11" s="247"/>
      <c r="Y11" s="247"/>
      <c r="Z11" s="247"/>
      <c r="AA11" s="248"/>
      <c r="AB11" s="683"/>
      <c r="AC11" s="247"/>
      <c r="AD11" s="247"/>
      <c r="AE11" s="247"/>
      <c r="AF11" s="247"/>
      <c r="AG11" s="247"/>
      <c r="AH11" s="247"/>
      <c r="AI11" s="247"/>
      <c r="AJ11" s="247"/>
      <c r="AK11" s="247"/>
      <c r="AL11" s="247"/>
      <c r="AM11" s="248"/>
      <c r="AN11" s="683"/>
      <c r="AO11" s="247"/>
      <c r="AP11" s="247"/>
      <c r="AQ11" s="247"/>
      <c r="AR11" s="247"/>
      <c r="AS11" s="247"/>
      <c r="AT11" s="247"/>
      <c r="AU11" s="247"/>
      <c r="AV11" s="247"/>
      <c r="AW11" s="247"/>
      <c r="AX11" s="247"/>
      <c r="AY11" s="247"/>
      <c r="AZ11" s="602"/>
      <c r="BA11" s="698"/>
      <c r="BB11" s="318"/>
      <c r="BC11" s="318"/>
      <c r="BD11" s="318"/>
      <c r="BE11" s="318"/>
      <c r="BF11" s="318"/>
      <c r="BG11" s="318"/>
      <c r="BH11" s="318"/>
      <c r="BI11" s="318"/>
      <c r="BJ11" s="318"/>
      <c r="BK11" s="318"/>
      <c r="BL11" s="320"/>
    </row>
    <row r="12" spans="1:64" ht="15" customHeight="1" x14ac:dyDescent="0.25">
      <c r="A12" s="1531" t="s">
        <v>959</v>
      </c>
      <c r="B12" s="512" t="s">
        <v>61</v>
      </c>
      <c r="C12" s="1078" t="s">
        <v>1205</v>
      </c>
      <c r="D12" s="743">
        <f>SUM(E12:O12)</f>
        <v>1672820.91</v>
      </c>
      <c r="E12" s="744">
        <v>926422.99346792954</v>
      </c>
      <c r="F12" s="744">
        <v>142304.87653207034</v>
      </c>
      <c r="G12" s="744">
        <v>140230.4873553467</v>
      </c>
      <c r="H12" s="744">
        <v>71020.395321328455</v>
      </c>
      <c r="I12" s="744">
        <v>115209.41614746497</v>
      </c>
      <c r="J12" s="744">
        <v>0</v>
      </c>
      <c r="K12" s="744">
        <v>313.10546607074247</v>
      </c>
      <c r="L12" s="744">
        <v>48246.939714175227</v>
      </c>
      <c r="M12" s="744">
        <v>4799.6174602067977</v>
      </c>
      <c r="N12" s="744">
        <v>180251.74838646429</v>
      </c>
      <c r="O12" s="745">
        <v>44021.330148942841</v>
      </c>
      <c r="P12" s="743">
        <f>SUM(Q12:AA12)</f>
        <v>1484627</v>
      </c>
      <c r="Q12" s="744">
        <v>816934.28203813627</v>
      </c>
      <c r="R12" s="744">
        <v>136010.7179618637</v>
      </c>
      <c r="S12" s="744">
        <v>127760.70448168996</v>
      </c>
      <c r="T12" s="744">
        <v>63362.387933023623</v>
      </c>
      <c r="U12" s="744">
        <v>144141.56229317703</v>
      </c>
      <c r="V12" s="744">
        <v>0</v>
      </c>
      <c r="W12" s="744">
        <v>3173.2524553614348</v>
      </c>
      <c r="X12" s="744">
        <v>40735.67998913968</v>
      </c>
      <c r="Y12" s="744">
        <v>4464.7880191370641</v>
      </c>
      <c r="Z12" s="744">
        <v>109311.18525146157</v>
      </c>
      <c r="AA12" s="745">
        <v>38732.439577009696</v>
      </c>
      <c r="AB12" s="743">
        <f>SUM(AC12:AM12)</f>
        <v>1617311</v>
      </c>
      <c r="AC12" s="744">
        <v>915649.09817915247</v>
      </c>
      <c r="AD12" s="744">
        <v>143126.90182084753</v>
      </c>
      <c r="AE12" s="744">
        <v>139092.70554670313</v>
      </c>
      <c r="AF12" s="744">
        <v>67726.744652109875</v>
      </c>
      <c r="AG12" s="744">
        <v>142123.88260126911</v>
      </c>
      <c r="AH12" s="744">
        <v>0</v>
      </c>
      <c r="AI12" s="744">
        <v>13551.113329108199</v>
      </c>
      <c r="AJ12" s="744">
        <v>44345.730551224799</v>
      </c>
      <c r="AK12" s="744">
        <v>4167.2444771756282</v>
      </c>
      <c r="AL12" s="744">
        <v>106918.00406962264</v>
      </c>
      <c r="AM12" s="745">
        <v>40609.574772786553</v>
      </c>
      <c r="AN12" s="743">
        <f>SUM(AO12:AY12)</f>
        <v>8321729.4700000016</v>
      </c>
      <c r="AO12" s="744">
        <v>6235527.7108443212</v>
      </c>
      <c r="AP12" s="744">
        <v>1105120.7591556804</v>
      </c>
      <c r="AQ12" s="744">
        <v>301158.02443378995</v>
      </c>
      <c r="AR12" s="744">
        <v>175409.81381072346</v>
      </c>
      <c r="AS12" s="744">
        <v>283422.88777667366</v>
      </c>
      <c r="AT12" s="744">
        <v>0</v>
      </c>
      <c r="AU12" s="744">
        <v>9588.2158102224366</v>
      </c>
      <c r="AV12" s="744">
        <v>93998.025439319201</v>
      </c>
      <c r="AW12" s="744">
        <v>12711.062917324483</v>
      </c>
      <c r="AX12" s="744">
        <v>49066.896413103874</v>
      </c>
      <c r="AY12" s="744">
        <v>55726.073398842869</v>
      </c>
      <c r="AZ12" s="746">
        <v>0</v>
      </c>
      <c r="BA12" s="747">
        <f>SUM(BB12:BL12)+AZ12</f>
        <v>13096488.380000001</v>
      </c>
      <c r="BB12" s="750">
        <f t="shared" ref="BB12:BH13" si="1">E12+Q12+AC12+AO12</f>
        <v>8894534.0845295396</v>
      </c>
      <c r="BC12" s="750">
        <f t="shared" si="1"/>
        <v>1526563.2554704621</v>
      </c>
      <c r="BD12" s="750">
        <f t="shared" si="1"/>
        <v>708241.92181752971</v>
      </c>
      <c r="BE12" s="750">
        <f t="shared" si="1"/>
        <v>377519.34171718545</v>
      </c>
      <c r="BF12" s="750">
        <f t="shared" si="1"/>
        <v>684897.74881858472</v>
      </c>
      <c r="BG12" s="750">
        <f t="shared" si="1"/>
        <v>0</v>
      </c>
      <c r="BH12" s="750">
        <f t="shared" si="1"/>
        <v>26625.687060762815</v>
      </c>
      <c r="BI12" s="750">
        <f t="shared" ref="BI12:BJ73" si="2">L12+X12+AJ12+AV12</f>
        <v>227326.37569385889</v>
      </c>
      <c r="BJ12" s="750">
        <f t="shared" si="2"/>
        <v>26142.712873843971</v>
      </c>
      <c r="BK12" s="750">
        <f>N12+Z12+AL12+AX12</f>
        <v>445547.83412065235</v>
      </c>
      <c r="BL12" s="749">
        <f>O12+AA12+AM12+AY12</f>
        <v>179089.41789758194</v>
      </c>
    </row>
    <row r="13" spans="1:64" x14ac:dyDescent="0.25">
      <c r="A13" s="1529"/>
      <c r="B13" s="512" t="s">
        <v>62</v>
      </c>
      <c r="C13" s="1078" t="s">
        <v>1206</v>
      </c>
      <c r="D13" s="743">
        <f t="shared" ref="D13:D73" si="3">SUM(E13:O13)</f>
        <v>389.32</v>
      </c>
      <c r="E13" s="744">
        <v>-11.169999999999998</v>
      </c>
      <c r="F13" s="744">
        <v>0</v>
      </c>
      <c r="G13" s="744">
        <v>26.5</v>
      </c>
      <c r="H13" s="744">
        <v>0</v>
      </c>
      <c r="I13" s="744">
        <v>90.05</v>
      </c>
      <c r="J13" s="744">
        <v>0</v>
      </c>
      <c r="K13" s="744">
        <v>0</v>
      </c>
      <c r="L13" s="744">
        <v>0</v>
      </c>
      <c r="M13" s="744">
        <v>0</v>
      </c>
      <c r="N13" s="744">
        <v>107.26</v>
      </c>
      <c r="O13" s="745">
        <v>176.68</v>
      </c>
      <c r="P13" s="743">
        <f t="shared" ref="P13:P73" si="4">SUM(Q13:AA13)</f>
        <v>4398.2699999999995</v>
      </c>
      <c r="Q13" s="744">
        <v>637.85</v>
      </c>
      <c r="R13" s="744">
        <v>8.93</v>
      </c>
      <c r="S13" s="744">
        <v>431.63</v>
      </c>
      <c r="T13" s="744">
        <v>2138.5000000000005</v>
      </c>
      <c r="U13" s="744">
        <v>637.77</v>
      </c>
      <c r="V13" s="744">
        <v>0</v>
      </c>
      <c r="W13" s="744">
        <v>0</v>
      </c>
      <c r="X13" s="744">
        <v>115.39</v>
      </c>
      <c r="Y13" s="744">
        <v>0</v>
      </c>
      <c r="Z13" s="744">
        <v>129.80000000000001</v>
      </c>
      <c r="AA13" s="745">
        <v>298.39999999999998</v>
      </c>
      <c r="AB13" s="743">
        <f t="shared" ref="AB13:AB73" si="5">SUM(AC13:AM13)</f>
        <v>28712.5</v>
      </c>
      <c r="AC13" s="744">
        <v>6329.33</v>
      </c>
      <c r="AD13" s="744">
        <v>1312.13</v>
      </c>
      <c r="AE13" s="744">
        <v>10654.67</v>
      </c>
      <c r="AF13" s="744">
        <v>6073.33</v>
      </c>
      <c r="AG13" s="744">
        <v>1370.07</v>
      </c>
      <c r="AH13" s="744">
        <v>0</v>
      </c>
      <c r="AI13" s="744">
        <v>0</v>
      </c>
      <c r="AJ13" s="744">
        <v>307.15000000000003</v>
      </c>
      <c r="AK13" s="744">
        <v>0</v>
      </c>
      <c r="AL13" s="744">
        <v>661.18</v>
      </c>
      <c r="AM13" s="745">
        <v>2004.6399999999999</v>
      </c>
      <c r="AN13" s="743">
        <f t="shared" ref="AN13:AN73" si="6">SUM(AO13:AY13)</f>
        <v>0</v>
      </c>
      <c r="AO13" s="744">
        <v>0</v>
      </c>
      <c r="AP13" s="744">
        <v>0</v>
      </c>
      <c r="AQ13" s="744">
        <v>0</v>
      </c>
      <c r="AR13" s="744">
        <v>0</v>
      </c>
      <c r="AS13" s="744">
        <v>0</v>
      </c>
      <c r="AT13" s="744">
        <v>0</v>
      </c>
      <c r="AU13" s="744">
        <v>0</v>
      </c>
      <c r="AV13" s="744">
        <v>0</v>
      </c>
      <c r="AW13" s="744">
        <v>0</v>
      </c>
      <c r="AX13" s="744">
        <v>0</v>
      </c>
      <c r="AY13" s="744">
        <v>0</v>
      </c>
      <c r="AZ13" s="746">
        <v>1422.7100000000005</v>
      </c>
      <c r="BA13" s="747">
        <f>SUM(BB13:BL13)+AZ13</f>
        <v>34922.799999999996</v>
      </c>
      <c r="BB13" s="750">
        <f t="shared" si="1"/>
        <v>6956.01</v>
      </c>
      <c r="BC13" s="750">
        <f t="shared" si="1"/>
        <v>1321.0600000000002</v>
      </c>
      <c r="BD13" s="750">
        <f t="shared" si="1"/>
        <v>11112.8</v>
      </c>
      <c r="BE13" s="750">
        <f t="shared" si="1"/>
        <v>8211.83</v>
      </c>
      <c r="BF13" s="750">
        <f t="shared" si="1"/>
        <v>2097.89</v>
      </c>
      <c r="BG13" s="750">
        <f t="shared" si="1"/>
        <v>0</v>
      </c>
      <c r="BH13" s="750">
        <f t="shared" si="1"/>
        <v>0</v>
      </c>
      <c r="BI13" s="750">
        <f t="shared" si="2"/>
        <v>422.54</v>
      </c>
      <c r="BJ13" s="750">
        <f t="shared" si="2"/>
        <v>0</v>
      </c>
      <c r="BK13" s="750">
        <f>N13+Z13+AL13+AX13</f>
        <v>898.24</v>
      </c>
      <c r="BL13" s="751">
        <f>O13+AA13+AM13+AY13</f>
        <v>2479.7199999999998</v>
      </c>
    </row>
    <row r="14" spans="1:64" x14ac:dyDescent="0.25">
      <c r="A14" s="1529"/>
      <c r="B14" s="512" t="s">
        <v>63</v>
      </c>
      <c r="C14" s="1078" t="s">
        <v>1207</v>
      </c>
      <c r="D14" s="743">
        <f t="shared" si="3"/>
        <v>306.3</v>
      </c>
      <c r="E14" s="744">
        <v>51.05</v>
      </c>
      <c r="F14" s="744">
        <v>0</v>
      </c>
      <c r="G14" s="744">
        <v>255.25</v>
      </c>
      <c r="H14" s="744">
        <v>0</v>
      </c>
      <c r="I14" s="744">
        <v>0</v>
      </c>
      <c r="J14" s="744">
        <v>0</v>
      </c>
      <c r="K14" s="744">
        <v>0</v>
      </c>
      <c r="L14" s="744">
        <v>0</v>
      </c>
      <c r="M14" s="744">
        <v>0</v>
      </c>
      <c r="N14" s="744">
        <v>0</v>
      </c>
      <c r="O14" s="745">
        <v>0</v>
      </c>
      <c r="P14" s="743">
        <f t="shared" si="4"/>
        <v>564.20000000000005</v>
      </c>
      <c r="Q14" s="744">
        <v>308.95</v>
      </c>
      <c r="R14" s="744">
        <v>51.05</v>
      </c>
      <c r="S14" s="744">
        <v>102.1</v>
      </c>
      <c r="T14" s="744">
        <v>102.1</v>
      </c>
      <c r="U14" s="744">
        <v>0</v>
      </c>
      <c r="V14" s="744">
        <v>0</v>
      </c>
      <c r="W14" s="744">
        <v>0</v>
      </c>
      <c r="X14" s="744">
        <v>0</v>
      </c>
      <c r="Y14" s="744">
        <v>0</v>
      </c>
      <c r="Z14" s="744">
        <v>0</v>
      </c>
      <c r="AA14" s="745">
        <v>0</v>
      </c>
      <c r="AB14" s="743">
        <f t="shared" si="5"/>
        <v>378.98</v>
      </c>
      <c r="AC14" s="744">
        <v>217.45</v>
      </c>
      <c r="AD14" s="744">
        <v>51.05</v>
      </c>
      <c r="AE14" s="744">
        <v>51.05</v>
      </c>
      <c r="AF14" s="744">
        <v>59.43</v>
      </c>
      <c r="AG14" s="744">
        <v>0</v>
      </c>
      <c r="AH14" s="744">
        <v>0</v>
      </c>
      <c r="AI14" s="744">
        <v>0</v>
      </c>
      <c r="AJ14" s="744">
        <v>0</v>
      </c>
      <c r="AK14" s="744">
        <v>0</v>
      </c>
      <c r="AL14" s="744">
        <v>0</v>
      </c>
      <c r="AM14" s="745">
        <v>0</v>
      </c>
      <c r="AN14" s="743">
        <f t="shared" si="6"/>
        <v>1378.55</v>
      </c>
      <c r="AO14" s="744">
        <v>561.61999999999989</v>
      </c>
      <c r="AP14" s="744">
        <v>204.2</v>
      </c>
      <c r="AQ14" s="744">
        <v>408.53000000000003</v>
      </c>
      <c r="AR14" s="744">
        <v>204.2</v>
      </c>
      <c r="AS14" s="744">
        <v>0</v>
      </c>
      <c r="AT14" s="744">
        <v>0</v>
      </c>
      <c r="AU14" s="744">
        <v>0</v>
      </c>
      <c r="AV14" s="744">
        <v>0</v>
      </c>
      <c r="AW14" s="744">
        <v>0</v>
      </c>
      <c r="AX14" s="744">
        <v>0</v>
      </c>
      <c r="AY14" s="744">
        <v>0</v>
      </c>
      <c r="AZ14" s="746">
        <v>0</v>
      </c>
      <c r="BA14" s="747">
        <f t="shared" ref="BA14:BA67" si="7">SUM(BB14:BL14)+AZ14</f>
        <v>2628.03</v>
      </c>
      <c r="BB14" s="750">
        <f t="shared" ref="BB14:BB67" si="8">E14+Q14+AC14+AO14</f>
        <v>1139.07</v>
      </c>
      <c r="BC14" s="750">
        <f t="shared" ref="BC14:BC67" si="9">F14+R14+AD14+AP14</f>
        <v>306.29999999999995</v>
      </c>
      <c r="BD14" s="750">
        <f t="shared" ref="BD14:BD67" si="10">G14+S14+AE14+AQ14</f>
        <v>816.93000000000006</v>
      </c>
      <c r="BE14" s="750">
        <f t="shared" ref="BE14:BE67" si="11">H14+T14+AF14+AR14</f>
        <v>365.73</v>
      </c>
      <c r="BF14" s="750">
        <f t="shared" ref="BF14:BF67" si="12">I14+U14+AG14+AS14</f>
        <v>0</v>
      </c>
      <c r="BG14" s="750">
        <f t="shared" ref="BG14:BG67" si="13">J14+V14+AH14+AT14</f>
        <v>0</v>
      </c>
      <c r="BH14" s="750">
        <f t="shared" ref="BH14:BH67" si="14">K14+W14+AI14+AU14</f>
        <v>0</v>
      </c>
      <c r="BI14" s="750">
        <f t="shared" ref="BI14:BI67" si="15">L14+X14+AJ14+AV14</f>
        <v>0</v>
      </c>
      <c r="BJ14" s="750">
        <f t="shared" si="2"/>
        <v>0</v>
      </c>
      <c r="BK14" s="750">
        <f t="shared" ref="BK14:BK67" si="16">N14+Z14+AL14+AX14</f>
        <v>0</v>
      </c>
      <c r="BL14" s="751">
        <f t="shared" ref="BL14:BL67" si="17">O14+AA14+AM14+AY14</f>
        <v>0</v>
      </c>
    </row>
    <row r="15" spans="1:64" x14ac:dyDescent="0.25">
      <c r="A15" s="1529"/>
      <c r="B15" s="512" t="s">
        <v>64</v>
      </c>
      <c r="C15" s="1078" t="s">
        <v>1208</v>
      </c>
      <c r="D15" s="743">
        <f t="shared" si="3"/>
        <v>219874.57000000007</v>
      </c>
      <c r="E15" s="744">
        <v>181722.81440452929</v>
      </c>
      <c r="F15" s="744">
        <v>5516.3595371133852</v>
      </c>
      <c r="G15" s="744">
        <v>11752.668943556637</v>
      </c>
      <c r="H15" s="744">
        <v>2858.7757940454248</v>
      </c>
      <c r="I15" s="744">
        <v>4686.3593186458311</v>
      </c>
      <c r="J15" s="744">
        <v>2005.5132342849809</v>
      </c>
      <c r="K15" s="744">
        <v>155.87744121551486</v>
      </c>
      <c r="L15" s="744">
        <v>523.70608464179259</v>
      </c>
      <c r="M15" s="744">
        <v>46.244567334884096</v>
      </c>
      <c r="N15" s="744">
        <v>9604.9469731472054</v>
      </c>
      <c r="O15" s="745">
        <v>1001.3037014851525</v>
      </c>
      <c r="P15" s="743">
        <f t="shared" si="4"/>
        <v>228526.21999999974</v>
      </c>
      <c r="Q15" s="744">
        <v>189885.4108414113</v>
      </c>
      <c r="R15" s="744">
        <v>6010.3650445113308</v>
      </c>
      <c r="S15" s="744">
        <v>12018.040493222263</v>
      </c>
      <c r="T15" s="744">
        <v>2933.2055689593326</v>
      </c>
      <c r="U15" s="744">
        <v>4635.5160545221515</v>
      </c>
      <c r="V15" s="744">
        <v>2061.7507754118778</v>
      </c>
      <c r="W15" s="744">
        <v>158.86659982018318</v>
      </c>
      <c r="X15" s="744">
        <v>552.2101346432064</v>
      </c>
      <c r="Y15" s="744">
        <v>45.076125068793203</v>
      </c>
      <c r="Z15" s="744">
        <v>9231.7135440456041</v>
      </c>
      <c r="AA15" s="745">
        <v>994.064818383702</v>
      </c>
      <c r="AB15" s="743">
        <f t="shared" si="5"/>
        <v>239451.11</v>
      </c>
      <c r="AC15" s="744">
        <v>198752.08571949645</v>
      </c>
      <c r="AD15" s="744">
        <v>7134.899134323312</v>
      </c>
      <c r="AE15" s="744">
        <v>12990.440233946581</v>
      </c>
      <c r="AF15" s="744">
        <v>3098.4612306834861</v>
      </c>
      <c r="AG15" s="744">
        <v>4740.1949572488002</v>
      </c>
      <c r="AH15" s="744">
        <v>2052.6601455330674</v>
      </c>
      <c r="AI15" s="744">
        <v>156.33717472014018</v>
      </c>
      <c r="AJ15" s="744">
        <v>579.8110923180775</v>
      </c>
      <c r="AK15" s="744">
        <v>46.128829392484363</v>
      </c>
      <c r="AL15" s="744">
        <v>8910.0536606945916</v>
      </c>
      <c r="AM15" s="745">
        <v>990.0378216429981</v>
      </c>
      <c r="AN15" s="743">
        <f t="shared" si="6"/>
        <v>196057.28999999946</v>
      </c>
      <c r="AO15" s="744">
        <v>164209.36956213415</v>
      </c>
      <c r="AP15" s="744">
        <v>7059.7100246744812</v>
      </c>
      <c r="AQ15" s="744">
        <v>10943.593816018081</v>
      </c>
      <c r="AR15" s="744">
        <v>3490.4600202839501</v>
      </c>
      <c r="AS15" s="744">
        <v>3565.5655956129922</v>
      </c>
      <c r="AT15" s="744">
        <v>1916.5559533437772</v>
      </c>
      <c r="AU15" s="744">
        <v>90.850779875012904</v>
      </c>
      <c r="AV15" s="744">
        <v>528.82248387446452</v>
      </c>
      <c r="AW15" s="744">
        <v>73.993148444324106</v>
      </c>
      <c r="AX15" s="744">
        <v>3605.4855632783001</v>
      </c>
      <c r="AY15" s="744">
        <v>572.88305245992524</v>
      </c>
      <c r="AZ15" s="746">
        <v>-313.47999999999996</v>
      </c>
      <c r="BA15" s="747">
        <f t="shared" si="7"/>
        <v>883595.70999999938</v>
      </c>
      <c r="BB15" s="750">
        <f t="shared" si="8"/>
        <v>734569.68052757124</v>
      </c>
      <c r="BC15" s="750">
        <f t="shared" si="9"/>
        <v>25721.333740622511</v>
      </c>
      <c r="BD15" s="750">
        <f t="shared" si="10"/>
        <v>47704.743486743566</v>
      </c>
      <c r="BE15" s="750">
        <f t="shared" si="11"/>
        <v>12380.902613972194</v>
      </c>
      <c r="BF15" s="750">
        <f t="shared" si="12"/>
        <v>17627.635926029776</v>
      </c>
      <c r="BG15" s="750">
        <f t="shared" si="13"/>
        <v>8036.4801085737035</v>
      </c>
      <c r="BH15" s="750">
        <f t="shared" si="14"/>
        <v>561.93199563085113</v>
      </c>
      <c r="BI15" s="750">
        <f t="shared" si="15"/>
        <v>2184.549795477541</v>
      </c>
      <c r="BJ15" s="750">
        <f t="shared" si="2"/>
        <v>211.44267024048577</v>
      </c>
      <c r="BK15" s="750">
        <f t="shared" si="16"/>
        <v>31352.199741165699</v>
      </c>
      <c r="BL15" s="751">
        <f t="shared" si="17"/>
        <v>3558.2893939717778</v>
      </c>
    </row>
    <row r="16" spans="1:64" x14ac:dyDescent="0.25">
      <c r="A16" s="1529"/>
      <c r="B16" s="512" t="s">
        <v>97</v>
      </c>
      <c r="C16" s="1078" t="s">
        <v>1209</v>
      </c>
      <c r="D16" s="743">
        <f t="shared" si="3"/>
        <v>4576258.7804000005</v>
      </c>
      <c r="E16" s="744">
        <v>3619468.6277912944</v>
      </c>
      <c r="F16" s="744">
        <v>144377.45360870642</v>
      </c>
      <c r="G16" s="744">
        <v>239287.43546413071</v>
      </c>
      <c r="H16" s="744">
        <v>75630.770702898604</v>
      </c>
      <c r="I16" s="744">
        <v>171483.42053200127</v>
      </c>
      <c r="J16" s="744">
        <v>37238.899000000005</v>
      </c>
      <c r="K16" s="744">
        <v>4948.8040792812908</v>
      </c>
      <c r="L16" s="744">
        <v>12217.449317400446</v>
      </c>
      <c r="M16" s="744">
        <v>21002.082401726751</v>
      </c>
      <c r="N16" s="744">
        <v>219825.00038871748</v>
      </c>
      <c r="O16" s="745">
        <v>30778.837113843507</v>
      </c>
      <c r="P16" s="743">
        <f t="shared" si="4"/>
        <v>4849692.0959000001</v>
      </c>
      <c r="Q16" s="744">
        <v>3836170.4031840269</v>
      </c>
      <c r="R16" s="744">
        <v>161542.38721597337</v>
      </c>
      <c r="S16" s="744">
        <v>256374.70396436445</v>
      </c>
      <c r="T16" s="744">
        <v>82630.94055888454</v>
      </c>
      <c r="U16" s="744">
        <v>177821.51428579449</v>
      </c>
      <c r="V16" s="744">
        <v>37542.965499999998</v>
      </c>
      <c r="W16" s="744">
        <v>5180.6889973956422</v>
      </c>
      <c r="X16" s="744">
        <v>13426.043579247797</v>
      </c>
      <c r="Y16" s="744">
        <v>24053.356614763619</v>
      </c>
      <c r="Z16" s="744">
        <v>221467.14671680989</v>
      </c>
      <c r="AA16" s="745">
        <v>33481.945282739616</v>
      </c>
      <c r="AB16" s="743">
        <f t="shared" si="5"/>
        <v>4997069.6718999995</v>
      </c>
      <c r="AC16" s="744">
        <v>3979663.5130869229</v>
      </c>
      <c r="AD16" s="744">
        <v>175094.75031307715</v>
      </c>
      <c r="AE16" s="744">
        <v>257744.02228607499</v>
      </c>
      <c r="AF16" s="744">
        <v>83087.801621193503</v>
      </c>
      <c r="AG16" s="744">
        <v>173886.01170131448</v>
      </c>
      <c r="AH16" s="744">
        <v>37587.803500000002</v>
      </c>
      <c r="AI16" s="744">
        <v>5060.9253380545015</v>
      </c>
      <c r="AJ16" s="744">
        <v>13723.827229996667</v>
      </c>
      <c r="AK16" s="744">
        <v>23903.090071795268</v>
      </c>
      <c r="AL16" s="744">
        <v>213988.72296063104</v>
      </c>
      <c r="AM16" s="745">
        <v>33329.203790939551</v>
      </c>
      <c r="AN16" s="743">
        <f t="shared" si="6"/>
        <v>11763306.173599999</v>
      </c>
      <c r="AO16" s="744">
        <v>9532156.7773488425</v>
      </c>
      <c r="AP16" s="744">
        <v>471806.1912511572</v>
      </c>
      <c r="AQ16" s="744">
        <v>666643.04112854262</v>
      </c>
      <c r="AR16" s="744">
        <v>238211.12699538443</v>
      </c>
      <c r="AS16" s="744">
        <v>294424.45441495196</v>
      </c>
      <c r="AT16" s="744">
        <v>105086.36000000002</v>
      </c>
      <c r="AU16" s="744">
        <v>7316.0200067997048</v>
      </c>
      <c r="AV16" s="744">
        <v>32927.694539034608</v>
      </c>
      <c r="AW16" s="744">
        <v>60690.051153769331</v>
      </c>
      <c r="AX16" s="744">
        <v>281659.34557824832</v>
      </c>
      <c r="AY16" s="744">
        <v>72385.111183269066</v>
      </c>
      <c r="AZ16" s="746">
        <v>0</v>
      </c>
      <c r="BA16" s="747">
        <f t="shared" si="7"/>
        <v>26186326.721800007</v>
      </c>
      <c r="BB16" s="750">
        <f t="shared" si="8"/>
        <v>20967459.321411088</v>
      </c>
      <c r="BC16" s="750">
        <f t="shared" si="9"/>
        <v>952820.78238891414</v>
      </c>
      <c r="BD16" s="750">
        <f t="shared" si="10"/>
        <v>1420049.2028431129</v>
      </c>
      <c r="BE16" s="750">
        <f t="shared" si="11"/>
        <v>479560.63987836108</v>
      </c>
      <c r="BF16" s="750">
        <f t="shared" si="12"/>
        <v>817615.4009340622</v>
      </c>
      <c r="BG16" s="750">
        <f t="shared" si="13"/>
        <v>217456.02800000002</v>
      </c>
      <c r="BH16" s="750">
        <f t="shared" si="14"/>
        <v>22506.438421531137</v>
      </c>
      <c r="BI16" s="750">
        <f t="shared" si="15"/>
        <v>72295.014665679511</v>
      </c>
      <c r="BJ16" s="750">
        <f t="shared" si="2"/>
        <v>129648.58024205497</v>
      </c>
      <c r="BK16" s="750">
        <f t="shared" si="16"/>
        <v>936940.21564440662</v>
      </c>
      <c r="BL16" s="751">
        <f t="shared" si="17"/>
        <v>169975.09737079174</v>
      </c>
    </row>
    <row r="17" spans="1:64" x14ac:dyDescent="0.25">
      <c r="A17" s="1529"/>
      <c r="B17" s="512" t="s">
        <v>35</v>
      </c>
      <c r="C17" s="1078" t="s">
        <v>1202</v>
      </c>
      <c r="D17" s="743">
        <f t="shared" si="3"/>
        <v>13995.829999999998</v>
      </c>
      <c r="E17" s="744">
        <v>13310.859999999999</v>
      </c>
      <c r="F17" s="744">
        <v>551.84</v>
      </c>
      <c r="G17" s="744">
        <v>52.39</v>
      </c>
      <c r="H17" s="744">
        <v>54.08</v>
      </c>
      <c r="I17" s="744">
        <v>0</v>
      </c>
      <c r="J17" s="744">
        <v>0</v>
      </c>
      <c r="K17" s="744">
        <v>0</v>
      </c>
      <c r="L17" s="744">
        <v>26.66</v>
      </c>
      <c r="M17" s="744">
        <v>0</v>
      </c>
      <c r="N17" s="744">
        <v>0</v>
      </c>
      <c r="O17" s="745">
        <v>0</v>
      </c>
      <c r="P17" s="743">
        <f t="shared" si="4"/>
        <v>86119.49000000002</v>
      </c>
      <c r="Q17" s="744">
        <v>80488.920000000013</v>
      </c>
      <c r="R17" s="744">
        <v>4973.7699999999995</v>
      </c>
      <c r="S17" s="744">
        <v>494.6</v>
      </c>
      <c r="T17" s="744">
        <v>0</v>
      </c>
      <c r="U17" s="744">
        <v>0</v>
      </c>
      <c r="V17" s="744">
        <v>0</v>
      </c>
      <c r="W17" s="744">
        <v>0</v>
      </c>
      <c r="X17" s="744">
        <v>84.94</v>
      </c>
      <c r="Y17" s="744">
        <v>0</v>
      </c>
      <c r="Z17" s="744">
        <v>0</v>
      </c>
      <c r="AA17" s="745">
        <v>77.260000000000005</v>
      </c>
      <c r="AB17" s="743">
        <f t="shared" si="5"/>
        <v>246206.77</v>
      </c>
      <c r="AC17" s="744">
        <v>220439.83</v>
      </c>
      <c r="AD17" s="744">
        <v>20257.289999999994</v>
      </c>
      <c r="AE17" s="744">
        <v>1395.46</v>
      </c>
      <c r="AF17" s="744">
        <v>1900.15</v>
      </c>
      <c r="AG17" s="744">
        <v>169.88</v>
      </c>
      <c r="AH17" s="744">
        <v>267.21999999999997</v>
      </c>
      <c r="AI17" s="744">
        <v>0</v>
      </c>
      <c r="AJ17" s="744">
        <v>1776.94</v>
      </c>
      <c r="AK17" s="744">
        <v>0</v>
      </c>
      <c r="AL17" s="744">
        <v>0</v>
      </c>
      <c r="AM17" s="745">
        <v>0</v>
      </c>
      <c r="AN17" s="743">
        <f t="shared" si="6"/>
        <v>144345.38</v>
      </c>
      <c r="AO17" s="744">
        <v>132477.34000000003</v>
      </c>
      <c r="AP17" s="744">
        <v>11533.359999999999</v>
      </c>
      <c r="AQ17" s="744">
        <v>112.8</v>
      </c>
      <c r="AR17" s="744">
        <v>0</v>
      </c>
      <c r="AS17" s="744">
        <v>0</v>
      </c>
      <c r="AT17" s="744">
        <v>0</v>
      </c>
      <c r="AU17" s="744">
        <v>0</v>
      </c>
      <c r="AV17" s="744">
        <v>221.88</v>
      </c>
      <c r="AW17" s="744">
        <v>0</v>
      </c>
      <c r="AX17" s="744">
        <v>0</v>
      </c>
      <c r="AY17" s="744">
        <v>0</v>
      </c>
      <c r="AZ17" s="746">
        <v>12883.379999999992</v>
      </c>
      <c r="BA17" s="747">
        <f t="shared" si="7"/>
        <v>503550.85</v>
      </c>
      <c r="BB17" s="750">
        <f t="shared" si="8"/>
        <v>446716.95</v>
      </c>
      <c r="BC17" s="750">
        <f t="shared" si="9"/>
        <v>37316.259999999995</v>
      </c>
      <c r="BD17" s="750">
        <f t="shared" si="10"/>
        <v>2055.25</v>
      </c>
      <c r="BE17" s="750">
        <f t="shared" si="11"/>
        <v>1954.23</v>
      </c>
      <c r="BF17" s="750">
        <f t="shared" si="12"/>
        <v>169.88</v>
      </c>
      <c r="BG17" s="750">
        <f t="shared" si="13"/>
        <v>267.21999999999997</v>
      </c>
      <c r="BH17" s="750">
        <f t="shared" si="14"/>
        <v>0</v>
      </c>
      <c r="BI17" s="750">
        <f t="shared" si="15"/>
        <v>2110.42</v>
      </c>
      <c r="BJ17" s="750">
        <f t="shared" si="2"/>
        <v>0</v>
      </c>
      <c r="BK17" s="750">
        <f t="shared" si="16"/>
        <v>0</v>
      </c>
      <c r="BL17" s="751">
        <f t="shared" si="17"/>
        <v>77.260000000000005</v>
      </c>
    </row>
    <row r="18" spans="1:64" x14ac:dyDescent="0.25">
      <c r="A18" s="1529"/>
      <c r="B18" s="512" t="s">
        <v>204</v>
      </c>
      <c r="C18" s="1078" t="s">
        <v>1210</v>
      </c>
      <c r="D18" s="743">
        <f t="shared" si="3"/>
        <v>0</v>
      </c>
      <c r="E18" s="744">
        <v>0</v>
      </c>
      <c r="F18" s="744">
        <v>0</v>
      </c>
      <c r="G18" s="744">
        <v>0</v>
      </c>
      <c r="H18" s="744">
        <v>0</v>
      </c>
      <c r="I18" s="744">
        <v>0</v>
      </c>
      <c r="J18" s="744">
        <v>0</v>
      </c>
      <c r="K18" s="744">
        <v>0</v>
      </c>
      <c r="L18" s="744">
        <v>0</v>
      </c>
      <c r="M18" s="744">
        <v>0</v>
      </c>
      <c r="N18" s="744">
        <v>0</v>
      </c>
      <c r="O18" s="745">
        <v>0</v>
      </c>
      <c r="P18" s="743">
        <f t="shared" si="4"/>
        <v>0</v>
      </c>
      <c r="Q18" s="744">
        <v>0</v>
      </c>
      <c r="R18" s="744">
        <v>0</v>
      </c>
      <c r="S18" s="744">
        <v>0</v>
      </c>
      <c r="T18" s="744">
        <v>0</v>
      </c>
      <c r="U18" s="744">
        <v>0</v>
      </c>
      <c r="V18" s="744">
        <v>0</v>
      </c>
      <c r="W18" s="744">
        <v>0</v>
      </c>
      <c r="X18" s="744">
        <v>0</v>
      </c>
      <c r="Y18" s="744">
        <v>0</v>
      </c>
      <c r="Z18" s="744">
        <v>0</v>
      </c>
      <c r="AA18" s="745">
        <v>0</v>
      </c>
      <c r="AB18" s="743">
        <f t="shared" si="5"/>
        <v>1295.83</v>
      </c>
      <c r="AC18" s="744">
        <v>0</v>
      </c>
      <c r="AD18" s="744">
        <v>0</v>
      </c>
      <c r="AE18" s="744">
        <v>0</v>
      </c>
      <c r="AF18" s="744">
        <v>837.64</v>
      </c>
      <c r="AG18" s="744">
        <v>0</v>
      </c>
      <c r="AH18" s="744">
        <v>0</v>
      </c>
      <c r="AI18" s="744">
        <v>0</v>
      </c>
      <c r="AJ18" s="744">
        <v>0</v>
      </c>
      <c r="AK18" s="744">
        <v>458.19</v>
      </c>
      <c r="AL18" s="744">
        <v>0</v>
      </c>
      <c r="AM18" s="745">
        <v>0</v>
      </c>
      <c r="AN18" s="743">
        <f t="shared" si="6"/>
        <v>0</v>
      </c>
      <c r="AO18" s="744">
        <v>0</v>
      </c>
      <c r="AP18" s="744">
        <v>0</v>
      </c>
      <c r="AQ18" s="744">
        <v>0</v>
      </c>
      <c r="AR18" s="744">
        <v>0</v>
      </c>
      <c r="AS18" s="744">
        <v>0</v>
      </c>
      <c r="AT18" s="744">
        <v>0</v>
      </c>
      <c r="AU18" s="744">
        <v>0</v>
      </c>
      <c r="AV18" s="744">
        <v>0</v>
      </c>
      <c r="AW18" s="744">
        <v>0</v>
      </c>
      <c r="AX18" s="744">
        <v>0</v>
      </c>
      <c r="AY18" s="744">
        <v>0</v>
      </c>
      <c r="AZ18" s="746">
        <v>25.73</v>
      </c>
      <c r="BA18" s="747">
        <f t="shared" si="7"/>
        <v>1321.56</v>
      </c>
      <c r="BB18" s="750">
        <f t="shared" si="8"/>
        <v>0</v>
      </c>
      <c r="BC18" s="750">
        <f t="shared" si="9"/>
        <v>0</v>
      </c>
      <c r="BD18" s="750">
        <f t="shared" si="10"/>
        <v>0</v>
      </c>
      <c r="BE18" s="750">
        <f t="shared" si="11"/>
        <v>837.64</v>
      </c>
      <c r="BF18" s="750">
        <f t="shared" si="12"/>
        <v>0</v>
      </c>
      <c r="BG18" s="750">
        <f t="shared" si="13"/>
        <v>0</v>
      </c>
      <c r="BH18" s="750">
        <f t="shared" si="14"/>
        <v>0</v>
      </c>
      <c r="BI18" s="750">
        <f t="shared" si="15"/>
        <v>0</v>
      </c>
      <c r="BJ18" s="750">
        <f t="shared" si="2"/>
        <v>458.19</v>
      </c>
      <c r="BK18" s="750">
        <f t="shared" si="16"/>
        <v>0</v>
      </c>
      <c r="BL18" s="751">
        <f t="shared" si="17"/>
        <v>0</v>
      </c>
    </row>
    <row r="19" spans="1:64" x14ac:dyDescent="0.25">
      <c r="A19" s="1529"/>
      <c r="B19" s="512" t="s">
        <v>713</v>
      </c>
      <c r="C19" s="1078" t="s">
        <v>1211</v>
      </c>
      <c r="D19" s="743">
        <f t="shared" si="3"/>
        <v>2381.48</v>
      </c>
      <c r="E19" s="744">
        <v>0</v>
      </c>
      <c r="F19" s="744">
        <v>0</v>
      </c>
      <c r="G19" s="744">
        <v>1099.99</v>
      </c>
      <c r="H19" s="744">
        <v>0</v>
      </c>
      <c r="I19" s="744">
        <v>537.13</v>
      </c>
      <c r="J19" s="744">
        <v>0</v>
      </c>
      <c r="K19" s="744">
        <v>0</v>
      </c>
      <c r="L19" s="744">
        <v>0</v>
      </c>
      <c r="M19" s="744">
        <v>0</v>
      </c>
      <c r="N19" s="744">
        <v>0</v>
      </c>
      <c r="O19" s="745">
        <v>744.36</v>
      </c>
      <c r="P19" s="743">
        <f t="shared" si="4"/>
        <v>2544.2999999999997</v>
      </c>
      <c r="Q19" s="744">
        <v>-338.11</v>
      </c>
      <c r="R19" s="744">
        <v>0</v>
      </c>
      <c r="S19" s="744">
        <v>1891.23</v>
      </c>
      <c r="T19" s="744">
        <v>-148.69999999999999</v>
      </c>
      <c r="U19" s="744">
        <v>988.87</v>
      </c>
      <c r="V19" s="744">
        <v>0</v>
      </c>
      <c r="W19" s="744">
        <v>0</v>
      </c>
      <c r="X19" s="744">
        <v>0</v>
      </c>
      <c r="Y19" s="744">
        <v>0</v>
      </c>
      <c r="Z19" s="744">
        <v>47.81</v>
      </c>
      <c r="AA19" s="745">
        <v>103.2</v>
      </c>
      <c r="AB19" s="743">
        <f t="shared" si="5"/>
        <v>22832.590000000004</v>
      </c>
      <c r="AC19" s="744">
        <v>757.5</v>
      </c>
      <c r="AD19" s="744">
        <v>480.53999999999996</v>
      </c>
      <c r="AE19" s="744">
        <v>12883.28</v>
      </c>
      <c r="AF19" s="744">
        <v>5691.1200000000008</v>
      </c>
      <c r="AG19" s="744">
        <v>761.12</v>
      </c>
      <c r="AH19" s="744">
        <v>0</v>
      </c>
      <c r="AI19" s="744">
        <v>0</v>
      </c>
      <c r="AJ19" s="744">
        <v>0</v>
      </c>
      <c r="AK19" s="744">
        <v>0</v>
      </c>
      <c r="AL19" s="744">
        <v>242.89999999999998</v>
      </c>
      <c r="AM19" s="745">
        <v>2016.13</v>
      </c>
      <c r="AN19" s="743">
        <f t="shared" si="6"/>
        <v>1177.3800000000001</v>
      </c>
      <c r="AO19" s="744">
        <v>35.200000000000003</v>
      </c>
      <c r="AP19" s="744">
        <v>0</v>
      </c>
      <c r="AQ19" s="744">
        <v>942.92</v>
      </c>
      <c r="AR19" s="744">
        <v>186.76</v>
      </c>
      <c r="AS19" s="744">
        <v>12.5</v>
      </c>
      <c r="AT19" s="744">
        <v>0</v>
      </c>
      <c r="AU19" s="744">
        <v>0</v>
      </c>
      <c r="AV19" s="744">
        <v>0</v>
      </c>
      <c r="AW19" s="744">
        <v>0</v>
      </c>
      <c r="AX19" s="744">
        <v>0</v>
      </c>
      <c r="AY19" s="744">
        <v>0</v>
      </c>
      <c r="AZ19" s="746">
        <v>2638.1699999999996</v>
      </c>
      <c r="BA19" s="747">
        <f t="shared" si="7"/>
        <v>31573.919999999995</v>
      </c>
      <c r="BB19" s="750">
        <f t="shared" si="8"/>
        <v>454.59</v>
      </c>
      <c r="BC19" s="750">
        <f t="shared" si="9"/>
        <v>480.53999999999996</v>
      </c>
      <c r="BD19" s="750">
        <f t="shared" si="10"/>
        <v>16817.419999999998</v>
      </c>
      <c r="BE19" s="750">
        <f t="shared" si="11"/>
        <v>5729.1800000000012</v>
      </c>
      <c r="BF19" s="750">
        <f t="shared" si="12"/>
        <v>2299.62</v>
      </c>
      <c r="BG19" s="750">
        <f t="shared" si="13"/>
        <v>0</v>
      </c>
      <c r="BH19" s="750">
        <f t="shared" si="14"/>
        <v>0</v>
      </c>
      <c r="BI19" s="750">
        <f t="shared" si="15"/>
        <v>0</v>
      </c>
      <c r="BJ19" s="750">
        <f t="shared" si="2"/>
        <v>0</v>
      </c>
      <c r="BK19" s="750">
        <f t="shared" si="16"/>
        <v>290.70999999999998</v>
      </c>
      <c r="BL19" s="751">
        <f t="shared" si="17"/>
        <v>2863.69</v>
      </c>
    </row>
    <row r="20" spans="1:64" x14ac:dyDescent="0.25">
      <c r="A20" s="1529"/>
      <c r="B20" s="512" t="s">
        <v>715</v>
      </c>
      <c r="C20" s="2" t="s">
        <v>1212</v>
      </c>
      <c r="D20" s="743">
        <f t="shared" si="3"/>
        <v>475388.95000000007</v>
      </c>
      <c r="E20" s="744">
        <v>131761.93000000005</v>
      </c>
      <c r="F20" s="744">
        <v>25442.360000000008</v>
      </c>
      <c r="G20" s="744">
        <v>83652.920000000013</v>
      </c>
      <c r="H20" s="744">
        <v>45432.999999999993</v>
      </c>
      <c r="I20" s="744">
        <v>9978.8000000000011</v>
      </c>
      <c r="J20" s="744">
        <v>0</v>
      </c>
      <c r="K20" s="744">
        <v>313.93</v>
      </c>
      <c r="L20" s="744">
        <v>4392.2599999999993</v>
      </c>
      <c r="M20" s="744">
        <v>0</v>
      </c>
      <c r="N20" s="744">
        <v>138607.71000000002</v>
      </c>
      <c r="O20" s="745">
        <v>35806.04</v>
      </c>
      <c r="P20" s="743">
        <f t="shared" si="4"/>
        <v>357145.03999999992</v>
      </c>
      <c r="Q20" s="744">
        <v>133387.00999999998</v>
      </c>
      <c r="R20" s="744">
        <v>29920.62</v>
      </c>
      <c r="S20" s="744">
        <v>85109.209999999977</v>
      </c>
      <c r="T20" s="744">
        <v>55769.159999999996</v>
      </c>
      <c r="U20" s="744">
        <v>4937.4599999999991</v>
      </c>
      <c r="V20" s="744">
        <v>0</v>
      </c>
      <c r="W20" s="744">
        <v>15.66</v>
      </c>
      <c r="X20" s="744">
        <v>5876.1</v>
      </c>
      <c r="Y20" s="744">
        <v>0</v>
      </c>
      <c r="Z20" s="744">
        <v>10898.880000000005</v>
      </c>
      <c r="AA20" s="745">
        <v>31230.94</v>
      </c>
      <c r="AB20" s="743">
        <f t="shared" si="5"/>
        <v>443104.50999999995</v>
      </c>
      <c r="AC20" s="744">
        <v>160285.99</v>
      </c>
      <c r="AD20" s="744">
        <v>35372.039999999994</v>
      </c>
      <c r="AE20" s="744">
        <v>89100.509999999966</v>
      </c>
      <c r="AF20" s="744">
        <v>99715.95</v>
      </c>
      <c r="AG20" s="744">
        <v>2615.92</v>
      </c>
      <c r="AH20" s="744">
        <v>0</v>
      </c>
      <c r="AI20" s="744">
        <v>102.75</v>
      </c>
      <c r="AJ20" s="744">
        <v>5046.4599999999982</v>
      </c>
      <c r="AK20" s="744">
        <v>0</v>
      </c>
      <c r="AL20" s="744">
        <v>10413.460000000006</v>
      </c>
      <c r="AM20" s="745">
        <v>40451.430000000015</v>
      </c>
      <c r="AN20" s="743">
        <f t="shared" si="6"/>
        <v>899570.55999999982</v>
      </c>
      <c r="AO20" s="744">
        <v>288046.07999999984</v>
      </c>
      <c r="AP20" s="744">
        <v>95989.949999999953</v>
      </c>
      <c r="AQ20" s="744">
        <v>207320.19999999998</v>
      </c>
      <c r="AR20" s="744">
        <v>182362.18000000005</v>
      </c>
      <c r="AS20" s="744">
        <v>6196.1599999999989</v>
      </c>
      <c r="AT20" s="744">
        <v>0</v>
      </c>
      <c r="AU20" s="744">
        <v>136.38999999999999</v>
      </c>
      <c r="AV20" s="744">
        <v>20068.129999999994</v>
      </c>
      <c r="AW20" s="744">
        <v>0</v>
      </c>
      <c r="AX20" s="744">
        <v>14227.78</v>
      </c>
      <c r="AY20" s="744">
        <v>85223.689999999973</v>
      </c>
      <c r="AZ20" s="746">
        <v>7470.3399999999992</v>
      </c>
      <c r="BA20" s="747">
        <f t="shared" si="7"/>
        <v>2182679.4</v>
      </c>
      <c r="BB20" s="750">
        <f t="shared" si="8"/>
        <v>713481.00999999989</v>
      </c>
      <c r="BC20" s="750">
        <f t="shared" si="9"/>
        <v>186724.96999999997</v>
      </c>
      <c r="BD20" s="750">
        <f t="shared" si="10"/>
        <v>465182.83999999997</v>
      </c>
      <c r="BE20" s="750">
        <f t="shared" si="11"/>
        <v>383280.29000000004</v>
      </c>
      <c r="BF20" s="750">
        <f t="shared" si="12"/>
        <v>23728.34</v>
      </c>
      <c r="BG20" s="750">
        <f t="shared" si="13"/>
        <v>0</v>
      </c>
      <c r="BH20" s="750">
        <f t="shared" si="14"/>
        <v>568.73</v>
      </c>
      <c r="BI20" s="750">
        <f t="shared" si="15"/>
        <v>35382.949999999997</v>
      </c>
      <c r="BJ20" s="750">
        <f t="shared" si="2"/>
        <v>0</v>
      </c>
      <c r="BK20" s="750">
        <f t="shared" si="16"/>
        <v>174147.83000000005</v>
      </c>
      <c r="BL20" s="751">
        <f t="shared" si="17"/>
        <v>192712.09999999998</v>
      </c>
    </row>
    <row r="21" spans="1:64" x14ac:dyDescent="0.25">
      <c r="A21" s="1529"/>
      <c r="B21" s="512" t="s">
        <v>717</v>
      </c>
      <c r="C21" s="1078" t="s">
        <v>1203</v>
      </c>
      <c r="D21" s="743">
        <f t="shared" si="3"/>
        <v>20003.539999999994</v>
      </c>
      <c r="E21" s="744">
        <v>20003.539999999994</v>
      </c>
      <c r="F21" s="744">
        <v>0</v>
      </c>
      <c r="G21" s="744">
        <v>0</v>
      </c>
      <c r="H21" s="744">
        <v>0</v>
      </c>
      <c r="I21" s="744">
        <v>0</v>
      </c>
      <c r="J21" s="744">
        <v>0</v>
      </c>
      <c r="K21" s="744">
        <v>0</v>
      </c>
      <c r="L21" s="744">
        <v>0</v>
      </c>
      <c r="M21" s="744">
        <v>0</v>
      </c>
      <c r="N21" s="744">
        <v>0</v>
      </c>
      <c r="O21" s="745">
        <v>0</v>
      </c>
      <c r="P21" s="743">
        <f t="shared" si="4"/>
        <v>28884.819999999996</v>
      </c>
      <c r="Q21" s="744">
        <v>28884.819999999996</v>
      </c>
      <c r="R21" s="744">
        <v>0</v>
      </c>
      <c r="S21" s="744">
        <v>0</v>
      </c>
      <c r="T21" s="744">
        <v>0</v>
      </c>
      <c r="U21" s="744">
        <v>0</v>
      </c>
      <c r="V21" s="744">
        <v>0</v>
      </c>
      <c r="W21" s="744">
        <v>0</v>
      </c>
      <c r="X21" s="744">
        <v>0</v>
      </c>
      <c r="Y21" s="744">
        <v>0</v>
      </c>
      <c r="Z21" s="744">
        <v>0</v>
      </c>
      <c r="AA21" s="745">
        <v>0</v>
      </c>
      <c r="AB21" s="743">
        <f t="shared" si="5"/>
        <v>48905.98</v>
      </c>
      <c r="AC21" s="744">
        <v>48905.98</v>
      </c>
      <c r="AD21" s="744">
        <v>0</v>
      </c>
      <c r="AE21" s="744">
        <v>0</v>
      </c>
      <c r="AF21" s="744">
        <v>0</v>
      </c>
      <c r="AG21" s="744">
        <v>0</v>
      </c>
      <c r="AH21" s="744">
        <v>0</v>
      </c>
      <c r="AI21" s="744">
        <v>0</v>
      </c>
      <c r="AJ21" s="744">
        <v>0</v>
      </c>
      <c r="AK21" s="744">
        <v>0</v>
      </c>
      <c r="AL21" s="744">
        <v>0</v>
      </c>
      <c r="AM21" s="745">
        <v>0</v>
      </c>
      <c r="AN21" s="743">
        <f t="shared" si="6"/>
        <v>15533.260000000002</v>
      </c>
      <c r="AO21" s="744">
        <v>15533.260000000002</v>
      </c>
      <c r="AP21" s="744">
        <v>0</v>
      </c>
      <c r="AQ21" s="744">
        <v>0</v>
      </c>
      <c r="AR21" s="744">
        <v>0</v>
      </c>
      <c r="AS21" s="744">
        <v>0</v>
      </c>
      <c r="AT21" s="744">
        <v>0</v>
      </c>
      <c r="AU21" s="744">
        <v>0</v>
      </c>
      <c r="AV21" s="744">
        <v>0</v>
      </c>
      <c r="AW21" s="744">
        <v>0</v>
      </c>
      <c r="AX21" s="744">
        <v>0</v>
      </c>
      <c r="AY21" s="744">
        <v>0</v>
      </c>
      <c r="AZ21" s="746">
        <v>-402.8599999999999</v>
      </c>
      <c r="BA21" s="747">
        <f t="shared" si="7"/>
        <v>112924.74</v>
      </c>
      <c r="BB21" s="750">
        <f t="shared" si="8"/>
        <v>113327.6</v>
      </c>
      <c r="BC21" s="750">
        <f t="shared" si="9"/>
        <v>0</v>
      </c>
      <c r="BD21" s="750">
        <f t="shared" si="10"/>
        <v>0</v>
      </c>
      <c r="BE21" s="750">
        <f t="shared" si="11"/>
        <v>0</v>
      </c>
      <c r="BF21" s="750">
        <f t="shared" si="12"/>
        <v>0</v>
      </c>
      <c r="BG21" s="750">
        <f t="shared" si="13"/>
        <v>0</v>
      </c>
      <c r="BH21" s="750">
        <f t="shared" si="14"/>
        <v>0</v>
      </c>
      <c r="BI21" s="750">
        <f t="shared" si="15"/>
        <v>0</v>
      </c>
      <c r="BJ21" s="750">
        <f t="shared" si="2"/>
        <v>0</v>
      </c>
      <c r="BK21" s="750">
        <f t="shared" si="16"/>
        <v>0</v>
      </c>
      <c r="BL21" s="751">
        <f t="shared" si="17"/>
        <v>0</v>
      </c>
    </row>
    <row r="22" spans="1:64" x14ac:dyDescent="0.25">
      <c r="A22" s="1529"/>
      <c r="B22" s="512" t="s">
        <v>719</v>
      </c>
      <c r="C22" s="1078" t="s">
        <v>976</v>
      </c>
      <c r="D22" s="743">
        <f t="shared" si="3"/>
        <v>0</v>
      </c>
      <c r="E22" s="744">
        <v>0</v>
      </c>
      <c r="F22" s="744">
        <v>0</v>
      </c>
      <c r="G22" s="744">
        <v>0</v>
      </c>
      <c r="H22" s="744">
        <v>0</v>
      </c>
      <c r="I22" s="744">
        <v>0</v>
      </c>
      <c r="J22" s="744">
        <v>0</v>
      </c>
      <c r="K22" s="744">
        <v>0</v>
      </c>
      <c r="L22" s="744">
        <v>0</v>
      </c>
      <c r="M22" s="744">
        <v>0</v>
      </c>
      <c r="N22" s="744">
        <v>0</v>
      </c>
      <c r="O22" s="745">
        <v>0</v>
      </c>
      <c r="P22" s="743">
        <f t="shared" si="4"/>
        <v>0</v>
      </c>
      <c r="Q22" s="744">
        <v>0</v>
      </c>
      <c r="R22" s="744">
        <v>0</v>
      </c>
      <c r="S22" s="744">
        <v>0</v>
      </c>
      <c r="T22" s="744">
        <v>0</v>
      </c>
      <c r="U22" s="744">
        <v>0</v>
      </c>
      <c r="V22" s="744">
        <v>0</v>
      </c>
      <c r="W22" s="744">
        <v>0</v>
      </c>
      <c r="X22" s="744">
        <v>0</v>
      </c>
      <c r="Y22" s="744">
        <v>0</v>
      </c>
      <c r="Z22" s="744">
        <v>0</v>
      </c>
      <c r="AA22" s="745">
        <v>0</v>
      </c>
      <c r="AB22" s="743">
        <f t="shared" si="5"/>
        <v>0</v>
      </c>
      <c r="AC22" s="744">
        <v>0</v>
      </c>
      <c r="AD22" s="744">
        <v>0</v>
      </c>
      <c r="AE22" s="744">
        <v>0</v>
      </c>
      <c r="AF22" s="744">
        <v>0</v>
      </c>
      <c r="AG22" s="744">
        <v>0</v>
      </c>
      <c r="AH22" s="744">
        <v>0</v>
      </c>
      <c r="AI22" s="744">
        <v>0</v>
      </c>
      <c r="AJ22" s="744">
        <v>0</v>
      </c>
      <c r="AK22" s="744">
        <v>0</v>
      </c>
      <c r="AL22" s="744">
        <v>0</v>
      </c>
      <c r="AM22" s="745">
        <v>0</v>
      </c>
      <c r="AN22" s="743">
        <f t="shared" si="6"/>
        <v>0</v>
      </c>
      <c r="AO22" s="744">
        <v>0</v>
      </c>
      <c r="AP22" s="744">
        <v>0</v>
      </c>
      <c r="AQ22" s="744">
        <v>0</v>
      </c>
      <c r="AR22" s="744">
        <v>0</v>
      </c>
      <c r="AS22" s="744">
        <v>0</v>
      </c>
      <c r="AT22" s="744">
        <v>0</v>
      </c>
      <c r="AU22" s="744">
        <v>0</v>
      </c>
      <c r="AV22" s="744">
        <v>0</v>
      </c>
      <c r="AW22" s="744">
        <v>0</v>
      </c>
      <c r="AX22" s="744">
        <v>0</v>
      </c>
      <c r="AY22" s="744">
        <v>0</v>
      </c>
      <c r="AZ22" s="746">
        <v>0</v>
      </c>
      <c r="BA22" s="747">
        <f t="shared" si="7"/>
        <v>0</v>
      </c>
      <c r="BB22" s="750">
        <f t="shared" si="8"/>
        <v>0</v>
      </c>
      <c r="BC22" s="750">
        <f t="shared" si="9"/>
        <v>0</v>
      </c>
      <c r="BD22" s="750">
        <f t="shared" si="10"/>
        <v>0</v>
      </c>
      <c r="BE22" s="750">
        <f t="shared" si="11"/>
        <v>0</v>
      </c>
      <c r="BF22" s="750">
        <f t="shared" si="12"/>
        <v>0</v>
      </c>
      <c r="BG22" s="750">
        <f t="shared" si="13"/>
        <v>0</v>
      </c>
      <c r="BH22" s="750">
        <f t="shared" si="14"/>
        <v>0</v>
      </c>
      <c r="BI22" s="750">
        <f t="shared" si="15"/>
        <v>0</v>
      </c>
      <c r="BJ22" s="750">
        <f t="shared" si="2"/>
        <v>0</v>
      </c>
      <c r="BK22" s="750">
        <f t="shared" si="16"/>
        <v>0</v>
      </c>
      <c r="BL22" s="751">
        <f t="shared" si="17"/>
        <v>0</v>
      </c>
    </row>
    <row r="23" spans="1:64" x14ac:dyDescent="0.25">
      <c r="A23" s="1529"/>
      <c r="B23" s="512" t="s">
        <v>720</v>
      </c>
      <c r="C23" s="1078" t="s">
        <v>1213</v>
      </c>
      <c r="D23" s="743">
        <f t="shared" si="3"/>
        <v>0</v>
      </c>
      <c r="E23" s="744">
        <v>0</v>
      </c>
      <c r="F23" s="744">
        <v>0</v>
      </c>
      <c r="G23" s="744">
        <v>0</v>
      </c>
      <c r="H23" s="744">
        <v>0</v>
      </c>
      <c r="I23" s="744">
        <v>0</v>
      </c>
      <c r="J23" s="744">
        <v>0</v>
      </c>
      <c r="K23" s="744">
        <v>0</v>
      </c>
      <c r="L23" s="744">
        <v>0</v>
      </c>
      <c r="M23" s="744">
        <v>0</v>
      </c>
      <c r="N23" s="744">
        <v>0</v>
      </c>
      <c r="O23" s="745">
        <v>0</v>
      </c>
      <c r="P23" s="743">
        <f t="shared" si="4"/>
        <v>0</v>
      </c>
      <c r="Q23" s="744">
        <v>0</v>
      </c>
      <c r="R23" s="744">
        <v>0</v>
      </c>
      <c r="S23" s="744">
        <v>0</v>
      </c>
      <c r="T23" s="744">
        <v>0</v>
      </c>
      <c r="U23" s="744">
        <v>0</v>
      </c>
      <c r="V23" s="744">
        <v>0</v>
      </c>
      <c r="W23" s="744">
        <v>0</v>
      </c>
      <c r="X23" s="744">
        <v>0</v>
      </c>
      <c r="Y23" s="744">
        <v>0</v>
      </c>
      <c r="Z23" s="744">
        <v>0</v>
      </c>
      <c r="AA23" s="745">
        <v>0</v>
      </c>
      <c r="AB23" s="743">
        <f t="shared" si="5"/>
        <v>0</v>
      </c>
      <c r="AC23" s="744">
        <v>0</v>
      </c>
      <c r="AD23" s="744">
        <v>0</v>
      </c>
      <c r="AE23" s="744">
        <v>0</v>
      </c>
      <c r="AF23" s="744">
        <v>0</v>
      </c>
      <c r="AG23" s="744">
        <v>0</v>
      </c>
      <c r="AH23" s="744">
        <v>0</v>
      </c>
      <c r="AI23" s="744">
        <v>0</v>
      </c>
      <c r="AJ23" s="744">
        <v>0</v>
      </c>
      <c r="AK23" s="744">
        <v>0</v>
      </c>
      <c r="AL23" s="744">
        <v>0</v>
      </c>
      <c r="AM23" s="745">
        <v>0</v>
      </c>
      <c r="AN23" s="743">
        <f t="shared" si="6"/>
        <v>0</v>
      </c>
      <c r="AO23" s="744">
        <v>0</v>
      </c>
      <c r="AP23" s="744">
        <v>0</v>
      </c>
      <c r="AQ23" s="744">
        <v>0</v>
      </c>
      <c r="AR23" s="744">
        <v>0</v>
      </c>
      <c r="AS23" s="744">
        <v>0</v>
      </c>
      <c r="AT23" s="744">
        <v>0</v>
      </c>
      <c r="AU23" s="744">
        <v>0</v>
      </c>
      <c r="AV23" s="744">
        <v>0</v>
      </c>
      <c r="AW23" s="744">
        <v>0</v>
      </c>
      <c r="AX23" s="744">
        <v>0</v>
      </c>
      <c r="AY23" s="744">
        <v>0</v>
      </c>
      <c r="AZ23" s="746">
        <v>0</v>
      </c>
      <c r="BA23" s="747">
        <f t="shared" si="7"/>
        <v>0</v>
      </c>
      <c r="BB23" s="750">
        <f t="shared" si="8"/>
        <v>0</v>
      </c>
      <c r="BC23" s="750">
        <f t="shared" si="9"/>
        <v>0</v>
      </c>
      <c r="BD23" s="750">
        <f t="shared" si="10"/>
        <v>0</v>
      </c>
      <c r="BE23" s="750">
        <f t="shared" si="11"/>
        <v>0</v>
      </c>
      <c r="BF23" s="750">
        <f t="shared" si="12"/>
        <v>0</v>
      </c>
      <c r="BG23" s="750">
        <f t="shared" si="13"/>
        <v>0</v>
      </c>
      <c r="BH23" s="750">
        <f t="shared" si="14"/>
        <v>0</v>
      </c>
      <c r="BI23" s="750">
        <f t="shared" si="15"/>
        <v>0</v>
      </c>
      <c r="BJ23" s="750">
        <f t="shared" si="2"/>
        <v>0</v>
      </c>
      <c r="BK23" s="750">
        <f t="shared" si="16"/>
        <v>0</v>
      </c>
      <c r="BL23" s="751">
        <f t="shared" si="17"/>
        <v>0</v>
      </c>
    </row>
    <row r="24" spans="1:64" x14ac:dyDescent="0.25">
      <c r="A24" s="1529"/>
      <c r="B24" s="512" t="s">
        <v>961</v>
      </c>
      <c r="C24" s="1078" t="s">
        <v>1214</v>
      </c>
      <c r="D24" s="743">
        <f t="shared" si="3"/>
        <v>0</v>
      </c>
      <c r="E24" s="744">
        <v>0</v>
      </c>
      <c r="F24" s="744">
        <v>0</v>
      </c>
      <c r="G24" s="744">
        <v>0</v>
      </c>
      <c r="H24" s="744">
        <v>0</v>
      </c>
      <c r="I24" s="744">
        <v>0</v>
      </c>
      <c r="J24" s="744">
        <v>0</v>
      </c>
      <c r="K24" s="744">
        <v>0</v>
      </c>
      <c r="L24" s="744">
        <v>0</v>
      </c>
      <c r="M24" s="744">
        <v>0</v>
      </c>
      <c r="N24" s="744">
        <v>0</v>
      </c>
      <c r="O24" s="745">
        <v>0</v>
      </c>
      <c r="P24" s="743">
        <f t="shared" si="4"/>
        <v>0</v>
      </c>
      <c r="Q24" s="744">
        <v>0</v>
      </c>
      <c r="R24" s="744">
        <v>0</v>
      </c>
      <c r="S24" s="744">
        <v>0</v>
      </c>
      <c r="T24" s="744">
        <v>0</v>
      </c>
      <c r="U24" s="744">
        <v>0</v>
      </c>
      <c r="V24" s="744">
        <v>0</v>
      </c>
      <c r="W24" s="744">
        <v>0</v>
      </c>
      <c r="X24" s="744">
        <v>0</v>
      </c>
      <c r="Y24" s="744">
        <v>0</v>
      </c>
      <c r="Z24" s="744">
        <v>0</v>
      </c>
      <c r="AA24" s="745">
        <v>0</v>
      </c>
      <c r="AB24" s="743">
        <f t="shared" si="5"/>
        <v>0</v>
      </c>
      <c r="AC24" s="744">
        <v>0</v>
      </c>
      <c r="AD24" s="744">
        <v>0</v>
      </c>
      <c r="AE24" s="744">
        <v>0</v>
      </c>
      <c r="AF24" s="744">
        <v>0</v>
      </c>
      <c r="AG24" s="744">
        <v>0</v>
      </c>
      <c r="AH24" s="744">
        <v>0</v>
      </c>
      <c r="AI24" s="744">
        <v>0</v>
      </c>
      <c r="AJ24" s="744">
        <v>0</v>
      </c>
      <c r="AK24" s="744">
        <v>0</v>
      </c>
      <c r="AL24" s="744">
        <v>0</v>
      </c>
      <c r="AM24" s="745">
        <v>0</v>
      </c>
      <c r="AN24" s="743">
        <f t="shared" si="6"/>
        <v>0</v>
      </c>
      <c r="AO24" s="744">
        <v>0</v>
      </c>
      <c r="AP24" s="744">
        <v>0</v>
      </c>
      <c r="AQ24" s="744">
        <v>0</v>
      </c>
      <c r="AR24" s="744">
        <v>0</v>
      </c>
      <c r="AS24" s="744">
        <v>0</v>
      </c>
      <c r="AT24" s="744">
        <v>0</v>
      </c>
      <c r="AU24" s="744">
        <v>0</v>
      </c>
      <c r="AV24" s="744">
        <v>0</v>
      </c>
      <c r="AW24" s="744">
        <v>0</v>
      </c>
      <c r="AX24" s="744">
        <v>0</v>
      </c>
      <c r="AY24" s="744">
        <v>0</v>
      </c>
      <c r="AZ24" s="746">
        <v>0</v>
      </c>
      <c r="BA24" s="747">
        <f t="shared" si="7"/>
        <v>0</v>
      </c>
      <c r="BB24" s="750">
        <f t="shared" si="8"/>
        <v>0</v>
      </c>
      <c r="BC24" s="750">
        <f t="shared" si="9"/>
        <v>0</v>
      </c>
      <c r="BD24" s="750">
        <f t="shared" si="10"/>
        <v>0</v>
      </c>
      <c r="BE24" s="750">
        <f t="shared" si="11"/>
        <v>0</v>
      </c>
      <c r="BF24" s="750">
        <f t="shared" si="12"/>
        <v>0</v>
      </c>
      <c r="BG24" s="750">
        <f t="shared" si="13"/>
        <v>0</v>
      </c>
      <c r="BH24" s="750">
        <f t="shared" si="14"/>
        <v>0</v>
      </c>
      <c r="BI24" s="750">
        <f t="shared" si="15"/>
        <v>0</v>
      </c>
      <c r="BJ24" s="750">
        <f t="shared" si="2"/>
        <v>0</v>
      </c>
      <c r="BK24" s="750">
        <f t="shared" si="16"/>
        <v>0</v>
      </c>
      <c r="BL24" s="751">
        <f t="shared" si="17"/>
        <v>0</v>
      </c>
    </row>
    <row r="25" spans="1:64" x14ac:dyDescent="0.25">
      <c r="A25" s="1529"/>
      <c r="B25" s="512" t="s">
        <v>962</v>
      </c>
      <c r="C25" s="1078" t="s">
        <v>1215</v>
      </c>
      <c r="D25" s="743">
        <f t="shared" si="3"/>
        <v>222771.93999999997</v>
      </c>
      <c r="E25" s="744">
        <v>90235.69</v>
      </c>
      <c r="F25" s="744">
        <v>20126.37</v>
      </c>
      <c r="G25" s="744">
        <v>63443.789999999994</v>
      </c>
      <c r="H25" s="744">
        <v>39695.86</v>
      </c>
      <c r="I25" s="744">
        <v>5112.2199999999993</v>
      </c>
      <c r="J25" s="744">
        <v>0</v>
      </c>
      <c r="K25" s="744">
        <v>27.54</v>
      </c>
      <c r="L25" s="744">
        <v>4005.39</v>
      </c>
      <c r="M25" s="744">
        <v>0</v>
      </c>
      <c r="N25" s="744">
        <v>125.08000000000001</v>
      </c>
      <c r="O25" s="745">
        <v>0</v>
      </c>
      <c r="P25" s="743">
        <f t="shared" si="4"/>
        <v>249336.58999999997</v>
      </c>
      <c r="Q25" s="744">
        <v>104517.19</v>
      </c>
      <c r="R25" s="744">
        <v>23327.759999999998</v>
      </c>
      <c r="S25" s="744">
        <v>72083.209999999992</v>
      </c>
      <c r="T25" s="744">
        <v>37567.120000000003</v>
      </c>
      <c r="U25" s="744">
        <v>8260.0300000000007</v>
      </c>
      <c r="V25" s="744">
        <v>0</v>
      </c>
      <c r="W25" s="744">
        <v>55.92</v>
      </c>
      <c r="X25" s="744">
        <v>3428.81</v>
      </c>
      <c r="Y25" s="744">
        <v>0</v>
      </c>
      <c r="Z25" s="744">
        <v>96.549999999999983</v>
      </c>
      <c r="AA25" s="745">
        <v>0</v>
      </c>
      <c r="AB25" s="743">
        <f t="shared" si="5"/>
        <v>261453.86999999997</v>
      </c>
      <c r="AC25" s="744">
        <v>116415.78999999998</v>
      </c>
      <c r="AD25" s="744">
        <v>23219.909999999996</v>
      </c>
      <c r="AE25" s="744">
        <v>63882.67</v>
      </c>
      <c r="AF25" s="744">
        <v>46280.869999999995</v>
      </c>
      <c r="AG25" s="744">
        <v>6737.7399999999989</v>
      </c>
      <c r="AH25" s="744">
        <v>0</v>
      </c>
      <c r="AI25" s="744">
        <v>149.9</v>
      </c>
      <c r="AJ25" s="744">
        <v>4146.3100000000004</v>
      </c>
      <c r="AK25" s="744">
        <v>0</v>
      </c>
      <c r="AL25" s="744">
        <v>43.499999999999993</v>
      </c>
      <c r="AM25" s="745">
        <v>577.18000000000006</v>
      </c>
      <c r="AN25" s="743">
        <f t="shared" si="6"/>
        <v>731662.97999999986</v>
      </c>
      <c r="AO25" s="744">
        <v>262731.25999999995</v>
      </c>
      <c r="AP25" s="744">
        <v>92030.540000000008</v>
      </c>
      <c r="AQ25" s="744">
        <v>191722.38000000003</v>
      </c>
      <c r="AR25" s="744">
        <v>144405.82999999996</v>
      </c>
      <c r="AS25" s="744">
        <v>19832.600000000006</v>
      </c>
      <c r="AT25" s="744">
        <v>0</v>
      </c>
      <c r="AU25" s="744">
        <v>46.74</v>
      </c>
      <c r="AV25" s="744">
        <v>10912.869999999999</v>
      </c>
      <c r="AW25" s="744">
        <v>359.28</v>
      </c>
      <c r="AX25" s="744">
        <v>2901.11</v>
      </c>
      <c r="AY25" s="744">
        <v>6720.37</v>
      </c>
      <c r="AZ25" s="746">
        <v>23672.489999999994</v>
      </c>
      <c r="BA25" s="747">
        <f t="shared" si="7"/>
        <v>1488897.87</v>
      </c>
      <c r="BB25" s="750">
        <f t="shared" si="8"/>
        <v>573899.92999999993</v>
      </c>
      <c r="BC25" s="750">
        <f t="shared" si="9"/>
        <v>158704.58000000002</v>
      </c>
      <c r="BD25" s="750">
        <f t="shared" si="10"/>
        <v>391132.05000000005</v>
      </c>
      <c r="BE25" s="750">
        <f t="shared" si="11"/>
        <v>267949.67999999993</v>
      </c>
      <c r="BF25" s="750">
        <f t="shared" si="12"/>
        <v>39942.590000000004</v>
      </c>
      <c r="BG25" s="750">
        <f t="shared" si="13"/>
        <v>0</v>
      </c>
      <c r="BH25" s="750">
        <f t="shared" si="14"/>
        <v>280.10000000000002</v>
      </c>
      <c r="BI25" s="750">
        <f t="shared" si="15"/>
        <v>22493.379999999997</v>
      </c>
      <c r="BJ25" s="750">
        <f t="shared" si="2"/>
        <v>359.28</v>
      </c>
      <c r="BK25" s="750">
        <f t="shared" si="16"/>
        <v>3166.2400000000002</v>
      </c>
      <c r="BL25" s="751">
        <f t="shared" si="17"/>
        <v>7297.55</v>
      </c>
    </row>
    <row r="26" spans="1:64" x14ac:dyDescent="0.25">
      <c r="A26" s="1529"/>
      <c r="B26" s="512" t="s">
        <v>963</v>
      </c>
      <c r="C26" s="1078" t="s">
        <v>1216</v>
      </c>
      <c r="D26" s="743">
        <f t="shared" si="3"/>
        <v>0</v>
      </c>
      <c r="E26" s="744">
        <v>0</v>
      </c>
      <c r="F26" s="744">
        <v>0</v>
      </c>
      <c r="G26" s="744">
        <v>0</v>
      </c>
      <c r="H26" s="744">
        <v>0</v>
      </c>
      <c r="I26" s="744">
        <v>0</v>
      </c>
      <c r="J26" s="744">
        <v>0</v>
      </c>
      <c r="K26" s="744">
        <v>0</v>
      </c>
      <c r="L26" s="744">
        <v>0</v>
      </c>
      <c r="M26" s="744">
        <v>0</v>
      </c>
      <c r="N26" s="744">
        <v>0</v>
      </c>
      <c r="O26" s="745">
        <v>0</v>
      </c>
      <c r="P26" s="743">
        <f t="shared" si="4"/>
        <v>0</v>
      </c>
      <c r="Q26" s="744">
        <v>0</v>
      </c>
      <c r="R26" s="744">
        <v>0</v>
      </c>
      <c r="S26" s="744">
        <v>0</v>
      </c>
      <c r="T26" s="744">
        <v>0</v>
      </c>
      <c r="U26" s="744">
        <v>0</v>
      </c>
      <c r="V26" s="744">
        <v>0</v>
      </c>
      <c r="W26" s="744">
        <v>0</v>
      </c>
      <c r="X26" s="744">
        <v>0</v>
      </c>
      <c r="Y26" s="744">
        <v>0</v>
      </c>
      <c r="Z26" s="744">
        <v>0</v>
      </c>
      <c r="AA26" s="745">
        <v>0</v>
      </c>
      <c r="AB26" s="743">
        <f t="shared" si="5"/>
        <v>0</v>
      </c>
      <c r="AC26" s="744">
        <v>0</v>
      </c>
      <c r="AD26" s="744">
        <v>0</v>
      </c>
      <c r="AE26" s="744">
        <v>0</v>
      </c>
      <c r="AF26" s="744">
        <v>0</v>
      </c>
      <c r="AG26" s="744">
        <v>0</v>
      </c>
      <c r="AH26" s="744">
        <v>0</v>
      </c>
      <c r="AI26" s="744">
        <v>0</v>
      </c>
      <c r="AJ26" s="744">
        <v>0</v>
      </c>
      <c r="AK26" s="744">
        <v>0</v>
      </c>
      <c r="AL26" s="744">
        <v>0</v>
      </c>
      <c r="AM26" s="745">
        <v>0</v>
      </c>
      <c r="AN26" s="743">
        <f t="shared" si="6"/>
        <v>0</v>
      </c>
      <c r="AO26" s="744">
        <v>0</v>
      </c>
      <c r="AP26" s="744">
        <v>0</v>
      </c>
      <c r="AQ26" s="744">
        <v>0</v>
      </c>
      <c r="AR26" s="744">
        <v>0</v>
      </c>
      <c r="AS26" s="744">
        <v>0</v>
      </c>
      <c r="AT26" s="744">
        <v>0</v>
      </c>
      <c r="AU26" s="744">
        <v>0</v>
      </c>
      <c r="AV26" s="744">
        <v>0</v>
      </c>
      <c r="AW26" s="744">
        <v>0</v>
      </c>
      <c r="AX26" s="744">
        <v>0</v>
      </c>
      <c r="AY26" s="744">
        <v>0</v>
      </c>
      <c r="AZ26" s="746">
        <v>0</v>
      </c>
      <c r="BA26" s="747">
        <f t="shared" si="7"/>
        <v>0</v>
      </c>
      <c r="BB26" s="750">
        <f t="shared" si="8"/>
        <v>0</v>
      </c>
      <c r="BC26" s="750">
        <f t="shared" si="9"/>
        <v>0</v>
      </c>
      <c r="BD26" s="750">
        <f t="shared" si="10"/>
        <v>0</v>
      </c>
      <c r="BE26" s="750">
        <f t="shared" si="11"/>
        <v>0</v>
      </c>
      <c r="BF26" s="750">
        <f t="shared" si="12"/>
        <v>0</v>
      </c>
      <c r="BG26" s="750">
        <f t="shared" si="13"/>
        <v>0</v>
      </c>
      <c r="BH26" s="750">
        <f t="shared" si="14"/>
        <v>0</v>
      </c>
      <c r="BI26" s="750">
        <f t="shared" si="15"/>
        <v>0</v>
      </c>
      <c r="BJ26" s="750">
        <f t="shared" si="2"/>
        <v>0</v>
      </c>
      <c r="BK26" s="750">
        <f t="shared" si="16"/>
        <v>0</v>
      </c>
      <c r="BL26" s="751">
        <f t="shared" si="17"/>
        <v>0</v>
      </c>
    </row>
    <row r="27" spans="1:64" x14ac:dyDescent="0.25">
      <c r="A27" s="1529"/>
      <c r="B27" s="512" t="s">
        <v>964</v>
      </c>
      <c r="C27" s="1078" t="s">
        <v>1217</v>
      </c>
      <c r="D27" s="743">
        <f t="shared" si="3"/>
        <v>2860</v>
      </c>
      <c r="E27" s="744">
        <v>750</v>
      </c>
      <c r="F27" s="744">
        <v>50</v>
      </c>
      <c r="G27" s="744">
        <v>1000</v>
      </c>
      <c r="H27" s="744">
        <v>870</v>
      </c>
      <c r="I27" s="744">
        <v>0</v>
      </c>
      <c r="J27" s="744">
        <v>0</v>
      </c>
      <c r="K27" s="744">
        <v>0</v>
      </c>
      <c r="L27" s="744">
        <v>190</v>
      </c>
      <c r="M27" s="744">
        <v>0</v>
      </c>
      <c r="N27" s="744">
        <v>0</v>
      </c>
      <c r="O27" s="745">
        <v>0</v>
      </c>
      <c r="P27" s="743">
        <f t="shared" si="4"/>
        <v>2280.09</v>
      </c>
      <c r="Q27" s="744">
        <v>280</v>
      </c>
      <c r="R27" s="744">
        <v>120.09</v>
      </c>
      <c r="S27" s="744">
        <v>870</v>
      </c>
      <c r="T27" s="744">
        <v>940</v>
      </c>
      <c r="U27" s="744">
        <v>30</v>
      </c>
      <c r="V27" s="744">
        <v>0</v>
      </c>
      <c r="W27" s="744">
        <v>0</v>
      </c>
      <c r="X27" s="744">
        <v>40</v>
      </c>
      <c r="Y27" s="744">
        <v>0</v>
      </c>
      <c r="Z27" s="744">
        <v>0</v>
      </c>
      <c r="AA27" s="745">
        <v>0</v>
      </c>
      <c r="AB27" s="743">
        <f t="shared" si="5"/>
        <v>2390</v>
      </c>
      <c r="AC27" s="744">
        <v>730</v>
      </c>
      <c r="AD27" s="744">
        <v>140</v>
      </c>
      <c r="AE27" s="744">
        <v>670</v>
      </c>
      <c r="AF27" s="744">
        <v>760</v>
      </c>
      <c r="AG27" s="744">
        <v>20</v>
      </c>
      <c r="AH27" s="744">
        <v>0</v>
      </c>
      <c r="AI27" s="744">
        <v>20</v>
      </c>
      <c r="AJ27" s="744">
        <v>50</v>
      </c>
      <c r="AK27" s="744">
        <v>0</v>
      </c>
      <c r="AL27" s="744">
        <v>0</v>
      </c>
      <c r="AM27" s="745">
        <v>0</v>
      </c>
      <c r="AN27" s="743">
        <f t="shared" si="6"/>
        <v>34737.64</v>
      </c>
      <c r="AO27" s="744">
        <v>1320</v>
      </c>
      <c r="AP27" s="744">
        <v>650</v>
      </c>
      <c r="AQ27" s="744">
        <v>1886.8</v>
      </c>
      <c r="AR27" s="744">
        <v>1730</v>
      </c>
      <c r="AS27" s="744">
        <v>8858</v>
      </c>
      <c r="AT27" s="744">
        <v>0</v>
      </c>
      <c r="AU27" s="744">
        <v>50</v>
      </c>
      <c r="AV27" s="744">
        <v>150</v>
      </c>
      <c r="AW27" s="744">
        <v>0</v>
      </c>
      <c r="AX27" s="744">
        <v>13421.84</v>
      </c>
      <c r="AY27" s="744">
        <v>6671</v>
      </c>
      <c r="AZ27" s="746">
        <v>-320.07</v>
      </c>
      <c r="BA27" s="747">
        <f t="shared" si="7"/>
        <v>41947.659999999996</v>
      </c>
      <c r="BB27" s="750">
        <f t="shared" si="8"/>
        <v>3080</v>
      </c>
      <c r="BC27" s="750">
        <f t="shared" si="9"/>
        <v>960.09</v>
      </c>
      <c r="BD27" s="750">
        <f t="shared" si="10"/>
        <v>4426.8</v>
      </c>
      <c r="BE27" s="750">
        <f t="shared" si="11"/>
        <v>4300</v>
      </c>
      <c r="BF27" s="750">
        <f t="shared" si="12"/>
        <v>8908</v>
      </c>
      <c r="BG27" s="750">
        <f t="shared" si="13"/>
        <v>0</v>
      </c>
      <c r="BH27" s="750">
        <f t="shared" si="14"/>
        <v>70</v>
      </c>
      <c r="BI27" s="750">
        <f t="shared" si="15"/>
        <v>430</v>
      </c>
      <c r="BJ27" s="750">
        <f t="shared" si="2"/>
        <v>0</v>
      </c>
      <c r="BK27" s="750">
        <f t="shared" si="16"/>
        <v>13421.84</v>
      </c>
      <c r="BL27" s="751">
        <f t="shared" si="17"/>
        <v>6671</v>
      </c>
    </row>
    <row r="28" spans="1:64" ht="24.75" x14ac:dyDescent="0.25">
      <c r="A28" s="1529"/>
      <c r="B28" s="512" t="s">
        <v>965</v>
      </c>
      <c r="C28" s="1078" t="s">
        <v>1218</v>
      </c>
      <c r="D28" s="743">
        <f t="shared" si="3"/>
        <v>0</v>
      </c>
      <c r="E28" s="744">
        <v>0</v>
      </c>
      <c r="F28" s="744">
        <v>0</v>
      </c>
      <c r="G28" s="744">
        <v>120</v>
      </c>
      <c r="H28" s="744">
        <v>-120</v>
      </c>
      <c r="I28" s="744">
        <v>0</v>
      </c>
      <c r="J28" s="744">
        <v>0</v>
      </c>
      <c r="K28" s="744">
        <v>0</v>
      </c>
      <c r="L28" s="744">
        <v>0</v>
      </c>
      <c r="M28" s="744">
        <v>0</v>
      </c>
      <c r="N28" s="744">
        <v>0</v>
      </c>
      <c r="O28" s="745">
        <v>0</v>
      </c>
      <c r="P28" s="743">
        <f t="shared" si="4"/>
        <v>60</v>
      </c>
      <c r="Q28" s="744">
        <v>60</v>
      </c>
      <c r="R28" s="744">
        <v>0</v>
      </c>
      <c r="S28" s="744">
        <v>60</v>
      </c>
      <c r="T28" s="744">
        <v>-60</v>
      </c>
      <c r="U28" s="744">
        <v>0</v>
      </c>
      <c r="V28" s="744">
        <v>0</v>
      </c>
      <c r="W28" s="744">
        <v>0</v>
      </c>
      <c r="X28" s="744">
        <v>0</v>
      </c>
      <c r="Y28" s="744">
        <v>0</v>
      </c>
      <c r="Z28" s="744">
        <v>0</v>
      </c>
      <c r="AA28" s="745">
        <v>0</v>
      </c>
      <c r="AB28" s="743">
        <f t="shared" si="5"/>
        <v>7980</v>
      </c>
      <c r="AC28" s="744">
        <v>1020</v>
      </c>
      <c r="AD28" s="744">
        <v>840</v>
      </c>
      <c r="AE28" s="744">
        <v>3120</v>
      </c>
      <c r="AF28" s="744">
        <v>2520</v>
      </c>
      <c r="AG28" s="744">
        <v>240</v>
      </c>
      <c r="AH28" s="744">
        <v>60</v>
      </c>
      <c r="AI28" s="744">
        <v>0</v>
      </c>
      <c r="AJ28" s="744">
        <v>180</v>
      </c>
      <c r="AK28" s="744">
        <v>0</v>
      </c>
      <c r="AL28" s="744">
        <v>0</v>
      </c>
      <c r="AM28" s="745">
        <v>0</v>
      </c>
      <c r="AN28" s="743">
        <f t="shared" si="6"/>
        <v>0</v>
      </c>
      <c r="AO28" s="744">
        <v>0</v>
      </c>
      <c r="AP28" s="744">
        <v>0</v>
      </c>
      <c r="AQ28" s="744">
        <v>0</v>
      </c>
      <c r="AR28" s="744">
        <v>0</v>
      </c>
      <c r="AS28" s="744">
        <v>0</v>
      </c>
      <c r="AT28" s="744">
        <v>0</v>
      </c>
      <c r="AU28" s="744">
        <v>0</v>
      </c>
      <c r="AV28" s="744">
        <v>0</v>
      </c>
      <c r="AW28" s="744">
        <v>0</v>
      </c>
      <c r="AX28" s="744">
        <v>0</v>
      </c>
      <c r="AY28" s="744">
        <v>0</v>
      </c>
      <c r="AZ28" s="746">
        <v>667.43000000000006</v>
      </c>
      <c r="BA28" s="747">
        <f t="shared" si="7"/>
        <v>8707.43</v>
      </c>
      <c r="BB28" s="750">
        <f t="shared" si="8"/>
        <v>1080</v>
      </c>
      <c r="BC28" s="750">
        <f t="shared" si="9"/>
        <v>840</v>
      </c>
      <c r="BD28" s="750">
        <f t="shared" si="10"/>
        <v>3300</v>
      </c>
      <c r="BE28" s="750">
        <f t="shared" si="11"/>
        <v>2340</v>
      </c>
      <c r="BF28" s="750">
        <f t="shared" si="12"/>
        <v>240</v>
      </c>
      <c r="BG28" s="750">
        <f t="shared" si="13"/>
        <v>60</v>
      </c>
      <c r="BH28" s="750">
        <f t="shared" si="14"/>
        <v>0</v>
      </c>
      <c r="BI28" s="750">
        <f t="shared" si="15"/>
        <v>180</v>
      </c>
      <c r="BJ28" s="750">
        <f t="shared" si="2"/>
        <v>0</v>
      </c>
      <c r="BK28" s="750">
        <f t="shared" si="16"/>
        <v>0</v>
      </c>
      <c r="BL28" s="751">
        <f t="shared" si="17"/>
        <v>0</v>
      </c>
    </row>
    <row r="29" spans="1:64" x14ac:dyDescent="0.25">
      <c r="A29" s="1529"/>
      <c r="B29" s="512" t="s">
        <v>966</v>
      </c>
      <c r="C29" s="1078" t="s">
        <v>1219</v>
      </c>
      <c r="D29" s="743">
        <f t="shared" si="3"/>
        <v>0</v>
      </c>
      <c r="E29" s="744">
        <v>0</v>
      </c>
      <c r="F29" s="744">
        <v>0</v>
      </c>
      <c r="G29" s="744">
        <v>0</v>
      </c>
      <c r="H29" s="744">
        <v>0</v>
      </c>
      <c r="I29" s="744">
        <v>0</v>
      </c>
      <c r="J29" s="744">
        <v>0</v>
      </c>
      <c r="K29" s="744">
        <v>0</v>
      </c>
      <c r="L29" s="744">
        <v>0</v>
      </c>
      <c r="M29" s="744">
        <v>0</v>
      </c>
      <c r="N29" s="744">
        <v>0</v>
      </c>
      <c r="O29" s="745">
        <v>0</v>
      </c>
      <c r="P29" s="743">
        <f t="shared" si="4"/>
        <v>0</v>
      </c>
      <c r="Q29" s="744">
        <v>0</v>
      </c>
      <c r="R29" s="744">
        <v>0</v>
      </c>
      <c r="S29" s="744">
        <v>0</v>
      </c>
      <c r="T29" s="744">
        <v>0</v>
      </c>
      <c r="U29" s="744">
        <v>0</v>
      </c>
      <c r="V29" s="744">
        <v>0</v>
      </c>
      <c r="W29" s="744">
        <v>0</v>
      </c>
      <c r="X29" s="744">
        <v>0</v>
      </c>
      <c r="Y29" s="744">
        <v>0</v>
      </c>
      <c r="Z29" s="744">
        <v>0</v>
      </c>
      <c r="AA29" s="745">
        <v>0</v>
      </c>
      <c r="AB29" s="743">
        <f t="shared" si="5"/>
        <v>0</v>
      </c>
      <c r="AC29" s="744">
        <v>0</v>
      </c>
      <c r="AD29" s="744">
        <v>0</v>
      </c>
      <c r="AE29" s="744">
        <v>0</v>
      </c>
      <c r="AF29" s="744">
        <v>0</v>
      </c>
      <c r="AG29" s="744">
        <v>0</v>
      </c>
      <c r="AH29" s="744">
        <v>0</v>
      </c>
      <c r="AI29" s="744">
        <v>0</v>
      </c>
      <c r="AJ29" s="744">
        <v>0</v>
      </c>
      <c r="AK29" s="744">
        <v>0</v>
      </c>
      <c r="AL29" s="744">
        <v>0</v>
      </c>
      <c r="AM29" s="745">
        <v>0</v>
      </c>
      <c r="AN29" s="743">
        <f t="shared" si="6"/>
        <v>0</v>
      </c>
      <c r="AO29" s="744">
        <v>0</v>
      </c>
      <c r="AP29" s="744">
        <v>0</v>
      </c>
      <c r="AQ29" s="744">
        <v>0</v>
      </c>
      <c r="AR29" s="744">
        <v>0</v>
      </c>
      <c r="AS29" s="744">
        <v>0</v>
      </c>
      <c r="AT29" s="744">
        <v>0</v>
      </c>
      <c r="AU29" s="744">
        <v>0</v>
      </c>
      <c r="AV29" s="744">
        <v>0</v>
      </c>
      <c r="AW29" s="744">
        <v>0</v>
      </c>
      <c r="AX29" s="744">
        <v>0</v>
      </c>
      <c r="AY29" s="744">
        <v>0</v>
      </c>
      <c r="AZ29" s="746">
        <v>0</v>
      </c>
      <c r="BA29" s="747">
        <f t="shared" si="7"/>
        <v>0</v>
      </c>
      <c r="BB29" s="750">
        <f t="shared" si="8"/>
        <v>0</v>
      </c>
      <c r="BC29" s="750">
        <f t="shared" si="9"/>
        <v>0</v>
      </c>
      <c r="BD29" s="750">
        <f t="shared" si="10"/>
        <v>0</v>
      </c>
      <c r="BE29" s="750">
        <f t="shared" si="11"/>
        <v>0</v>
      </c>
      <c r="BF29" s="750">
        <f t="shared" si="12"/>
        <v>0</v>
      </c>
      <c r="BG29" s="750">
        <f t="shared" si="13"/>
        <v>0</v>
      </c>
      <c r="BH29" s="750">
        <f t="shared" si="14"/>
        <v>0</v>
      </c>
      <c r="BI29" s="750">
        <f t="shared" si="15"/>
        <v>0</v>
      </c>
      <c r="BJ29" s="750">
        <f t="shared" si="2"/>
        <v>0</v>
      </c>
      <c r="BK29" s="750">
        <f t="shared" si="16"/>
        <v>0</v>
      </c>
      <c r="BL29" s="751">
        <f t="shared" si="17"/>
        <v>0</v>
      </c>
    </row>
    <row r="30" spans="1:64" x14ac:dyDescent="0.25">
      <c r="A30" s="1529"/>
      <c r="B30" s="512" t="s">
        <v>967</v>
      </c>
      <c r="C30" s="1078" t="s">
        <v>1220</v>
      </c>
      <c r="D30" s="743">
        <f t="shared" si="3"/>
        <v>0</v>
      </c>
      <c r="E30" s="744">
        <v>0</v>
      </c>
      <c r="F30" s="744">
        <v>0</v>
      </c>
      <c r="G30" s="744">
        <v>0</v>
      </c>
      <c r="H30" s="744">
        <v>0</v>
      </c>
      <c r="I30" s="744">
        <v>0</v>
      </c>
      <c r="J30" s="744">
        <v>0</v>
      </c>
      <c r="K30" s="744">
        <v>0</v>
      </c>
      <c r="L30" s="744">
        <v>0</v>
      </c>
      <c r="M30" s="744">
        <v>0</v>
      </c>
      <c r="N30" s="744">
        <v>0</v>
      </c>
      <c r="O30" s="745">
        <v>0</v>
      </c>
      <c r="P30" s="743">
        <f t="shared" si="4"/>
        <v>0</v>
      </c>
      <c r="Q30" s="744">
        <v>0</v>
      </c>
      <c r="R30" s="744">
        <v>0</v>
      </c>
      <c r="S30" s="744">
        <v>0</v>
      </c>
      <c r="T30" s="744">
        <v>0</v>
      </c>
      <c r="U30" s="744">
        <v>0</v>
      </c>
      <c r="V30" s="744">
        <v>0</v>
      </c>
      <c r="W30" s="744">
        <v>0</v>
      </c>
      <c r="X30" s="744">
        <v>0</v>
      </c>
      <c r="Y30" s="744">
        <v>0</v>
      </c>
      <c r="Z30" s="744">
        <v>0</v>
      </c>
      <c r="AA30" s="745">
        <v>0</v>
      </c>
      <c r="AB30" s="743">
        <f t="shared" si="5"/>
        <v>0</v>
      </c>
      <c r="AC30" s="744">
        <v>0</v>
      </c>
      <c r="AD30" s="744">
        <v>0</v>
      </c>
      <c r="AE30" s="744">
        <v>0</v>
      </c>
      <c r="AF30" s="744">
        <v>0</v>
      </c>
      <c r="AG30" s="744">
        <v>0</v>
      </c>
      <c r="AH30" s="744">
        <v>0</v>
      </c>
      <c r="AI30" s="744">
        <v>0</v>
      </c>
      <c r="AJ30" s="744">
        <v>0</v>
      </c>
      <c r="AK30" s="744">
        <v>0</v>
      </c>
      <c r="AL30" s="744">
        <v>0</v>
      </c>
      <c r="AM30" s="745">
        <v>0</v>
      </c>
      <c r="AN30" s="743">
        <f t="shared" si="6"/>
        <v>0</v>
      </c>
      <c r="AO30" s="744">
        <v>0</v>
      </c>
      <c r="AP30" s="744">
        <v>0</v>
      </c>
      <c r="AQ30" s="744">
        <v>0</v>
      </c>
      <c r="AR30" s="744">
        <v>0</v>
      </c>
      <c r="AS30" s="744">
        <v>0</v>
      </c>
      <c r="AT30" s="744">
        <v>0</v>
      </c>
      <c r="AU30" s="744">
        <v>0</v>
      </c>
      <c r="AV30" s="744">
        <v>0</v>
      </c>
      <c r="AW30" s="744">
        <v>0</v>
      </c>
      <c r="AX30" s="744">
        <v>0</v>
      </c>
      <c r="AY30" s="744">
        <v>0</v>
      </c>
      <c r="AZ30" s="746">
        <v>0</v>
      </c>
      <c r="BA30" s="747">
        <f t="shared" si="7"/>
        <v>0</v>
      </c>
      <c r="BB30" s="750">
        <f t="shared" si="8"/>
        <v>0</v>
      </c>
      <c r="BC30" s="750">
        <f t="shared" si="9"/>
        <v>0</v>
      </c>
      <c r="BD30" s="750">
        <f t="shared" si="10"/>
        <v>0</v>
      </c>
      <c r="BE30" s="750">
        <f t="shared" si="11"/>
        <v>0</v>
      </c>
      <c r="BF30" s="750">
        <f t="shared" si="12"/>
        <v>0</v>
      </c>
      <c r="BG30" s="750">
        <f t="shared" si="13"/>
        <v>0</v>
      </c>
      <c r="BH30" s="750">
        <f t="shared" si="14"/>
        <v>0</v>
      </c>
      <c r="BI30" s="750">
        <f t="shared" si="15"/>
        <v>0</v>
      </c>
      <c r="BJ30" s="750">
        <f t="shared" si="2"/>
        <v>0</v>
      </c>
      <c r="BK30" s="750">
        <f t="shared" si="16"/>
        <v>0</v>
      </c>
      <c r="BL30" s="751">
        <f t="shared" si="17"/>
        <v>0</v>
      </c>
    </row>
    <row r="31" spans="1:64" x14ac:dyDescent="0.25">
      <c r="A31" s="1529"/>
      <c r="B31" s="512" t="s">
        <v>968</v>
      </c>
      <c r="C31" s="1078" t="s">
        <v>1221</v>
      </c>
      <c r="D31" s="743">
        <f t="shared" si="3"/>
        <v>987.94999999999993</v>
      </c>
      <c r="E31" s="744">
        <v>26.14</v>
      </c>
      <c r="F31" s="744">
        <v>0</v>
      </c>
      <c r="G31" s="744">
        <v>961.81</v>
      </c>
      <c r="H31" s="744">
        <v>0</v>
      </c>
      <c r="I31" s="744">
        <v>0</v>
      </c>
      <c r="J31" s="744">
        <v>0</v>
      </c>
      <c r="K31" s="744">
        <v>0</v>
      </c>
      <c r="L31" s="744">
        <v>0</v>
      </c>
      <c r="M31" s="744">
        <v>0</v>
      </c>
      <c r="N31" s="744">
        <v>0</v>
      </c>
      <c r="O31" s="745">
        <v>0</v>
      </c>
      <c r="P31" s="743">
        <f t="shared" si="4"/>
        <v>1049.94</v>
      </c>
      <c r="Q31" s="744">
        <v>99.05</v>
      </c>
      <c r="R31" s="744">
        <v>0</v>
      </c>
      <c r="S31" s="744">
        <v>950.89</v>
      </c>
      <c r="T31" s="744">
        <v>0</v>
      </c>
      <c r="U31" s="744">
        <v>0</v>
      </c>
      <c r="V31" s="744">
        <v>0</v>
      </c>
      <c r="W31" s="744">
        <v>0</v>
      </c>
      <c r="X31" s="744">
        <v>0</v>
      </c>
      <c r="Y31" s="744">
        <v>0</v>
      </c>
      <c r="Z31" s="744">
        <v>0</v>
      </c>
      <c r="AA31" s="745">
        <v>0</v>
      </c>
      <c r="AB31" s="743">
        <f t="shared" si="5"/>
        <v>1095.6600000000001</v>
      </c>
      <c r="AC31" s="744">
        <v>0</v>
      </c>
      <c r="AD31" s="744">
        <v>0</v>
      </c>
      <c r="AE31" s="744">
        <v>919.88</v>
      </c>
      <c r="AF31" s="744">
        <v>175.78</v>
      </c>
      <c r="AG31" s="744">
        <v>0</v>
      </c>
      <c r="AH31" s="744">
        <v>0</v>
      </c>
      <c r="AI31" s="744">
        <v>0</v>
      </c>
      <c r="AJ31" s="744">
        <v>0</v>
      </c>
      <c r="AK31" s="744">
        <v>0</v>
      </c>
      <c r="AL31" s="744">
        <v>0</v>
      </c>
      <c r="AM31" s="745">
        <v>0</v>
      </c>
      <c r="AN31" s="743">
        <f t="shared" si="6"/>
        <v>3864.19</v>
      </c>
      <c r="AO31" s="744">
        <v>307.38</v>
      </c>
      <c r="AP31" s="744">
        <v>0</v>
      </c>
      <c r="AQ31" s="744">
        <v>2514.1099999999997</v>
      </c>
      <c r="AR31" s="744">
        <v>582.32000000000005</v>
      </c>
      <c r="AS31" s="744">
        <v>0</v>
      </c>
      <c r="AT31" s="744">
        <v>0</v>
      </c>
      <c r="AU31" s="744">
        <v>0</v>
      </c>
      <c r="AV31" s="744">
        <v>0</v>
      </c>
      <c r="AW31" s="744">
        <v>0</v>
      </c>
      <c r="AX31" s="744">
        <v>0</v>
      </c>
      <c r="AY31" s="744">
        <v>460.38</v>
      </c>
      <c r="AZ31" s="746">
        <v>148.65000000000003</v>
      </c>
      <c r="BA31" s="747">
        <f t="shared" si="7"/>
        <v>7146.3899999999994</v>
      </c>
      <c r="BB31" s="750">
        <f t="shared" si="8"/>
        <v>432.57</v>
      </c>
      <c r="BC31" s="750">
        <f t="shared" si="9"/>
        <v>0</v>
      </c>
      <c r="BD31" s="750">
        <f t="shared" si="10"/>
        <v>5346.69</v>
      </c>
      <c r="BE31" s="750">
        <f t="shared" si="11"/>
        <v>758.1</v>
      </c>
      <c r="BF31" s="750">
        <f t="shared" si="12"/>
        <v>0</v>
      </c>
      <c r="BG31" s="750">
        <f t="shared" si="13"/>
        <v>0</v>
      </c>
      <c r="BH31" s="750">
        <f t="shared" si="14"/>
        <v>0</v>
      </c>
      <c r="BI31" s="750">
        <f t="shared" si="15"/>
        <v>0</v>
      </c>
      <c r="BJ31" s="750">
        <f t="shared" si="2"/>
        <v>0</v>
      </c>
      <c r="BK31" s="750">
        <f t="shared" si="16"/>
        <v>0</v>
      </c>
      <c r="BL31" s="751">
        <f t="shared" si="17"/>
        <v>460.38</v>
      </c>
    </row>
    <row r="32" spans="1:64" x14ac:dyDescent="0.25">
      <c r="A32" s="1529"/>
      <c r="B32" s="512" t="s">
        <v>969</v>
      </c>
      <c r="C32" s="1078" t="s">
        <v>1222</v>
      </c>
      <c r="D32" s="743">
        <f t="shared" si="3"/>
        <v>0</v>
      </c>
      <c r="E32" s="744">
        <v>0</v>
      </c>
      <c r="F32" s="744">
        <v>0</v>
      </c>
      <c r="G32" s="744">
        <v>0</v>
      </c>
      <c r="H32" s="744">
        <v>0</v>
      </c>
      <c r="I32" s="744">
        <v>0</v>
      </c>
      <c r="J32" s="744">
        <v>0</v>
      </c>
      <c r="K32" s="744">
        <v>0</v>
      </c>
      <c r="L32" s="744">
        <v>0</v>
      </c>
      <c r="M32" s="744">
        <v>0</v>
      </c>
      <c r="N32" s="744">
        <v>0</v>
      </c>
      <c r="O32" s="745">
        <v>0</v>
      </c>
      <c r="P32" s="743">
        <f t="shared" si="4"/>
        <v>0</v>
      </c>
      <c r="Q32" s="744">
        <v>0</v>
      </c>
      <c r="R32" s="744">
        <v>0</v>
      </c>
      <c r="S32" s="744">
        <v>0</v>
      </c>
      <c r="T32" s="744">
        <v>0</v>
      </c>
      <c r="U32" s="744">
        <v>0</v>
      </c>
      <c r="V32" s="744">
        <v>0</v>
      </c>
      <c r="W32" s="744">
        <v>0</v>
      </c>
      <c r="X32" s="744">
        <v>0</v>
      </c>
      <c r="Y32" s="744">
        <v>0</v>
      </c>
      <c r="Z32" s="744">
        <v>0</v>
      </c>
      <c r="AA32" s="745">
        <v>0</v>
      </c>
      <c r="AB32" s="743">
        <f t="shared" si="5"/>
        <v>0</v>
      </c>
      <c r="AC32" s="744">
        <v>0</v>
      </c>
      <c r="AD32" s="744">
        <v>0</v>
      </c>
      <c r="AE32" s="744">
        <v>0</v>
      </c>
      <c r="AF32" s="744">
        <v>0</v>
      </c>
      <c r="AG32" s="744">
        <v>0</v>
      </c>
      <c r="AH32" s="744">
        <v>0</v>
      </c>
      <c r="AI32" s="744">
        <v>0</v>
      </c>
      <c r="AJ32" s="744">
        <v>0</v>
      </c>
      <c r="AK32" s="744">
        <v>0</v>
      </c>
      <c r="AL32" s="744">
        <v>0</v>
      </c>
      <c r="AM32" s="745">
        <v>0</v>
      </c>
      <c r="AN32" s="743">
        <f t="shared" si="6"/>
        <v>0</v>
      </c>
      <c r="AO32" s="744">
        <v>0</v>
      </c>
      <c r="AP32" s="744">
        <v>0</v>
      </c>
      <c r="AQ32" s="744">
        <v>0</v>
      </c>
      <c r="AR32" s="744">
        <v>0</v>
      </c>
      <c r="AS32" s="744">
        <v>0</v>
      </c>
      <c r="AT32" s="744">
        <v>0</v>
      </c>
      <c r="AU32" s="744">
        <v>0</v>
      </c>
      <c r="AV32" s="744">
        <v>0</v>
      </c>
      <c r="AW32" s="744">
        <v>0</v>
      </c>
      <c r="AX32" s="744">
        <v>0</v>
      </c>
      <c r="AY32" s="744">
        <v>0</v>
      </c>
      <c r="AZ32" s="746">
        <v>0</v>
      </c>
      <c r="BA32" s="747">
        <f t="shared" si="7"/>
        <v>0</v>
      </c>
      <c r="BB32" s="750">
        <f t="shared" si="8"/>
        <v>0</v>
      </c>
      <c r="BC32" s="750">
        <f t="shared" si="9"/>
        <v>0</v>
      </c>
      <c r="BD32" s="750">
        <f t="shared" si="10"/>
        <v>0</v>
      </c>
      <c r="BE32" s="750">
        <f t="shared" si="11"/>
        <v>0</v>
      </c>
      <c r="BF32" s="750">
        <f t="shared" si="12"/>
        <v>0</v>
      </c>
      <c r="BG32" s="750">
        <f t="shared" si="13"/>
        <v>0</v>
      </c>
      <c r="BH32" s="750">
        <f t="shared" si="14"/>
        <v>0</v>
      </c>
      <c r="BI32" s="750">
        <f t="shared" si="15"/>
        <v>0</v>
      </c>
      <c r="BJ32" s="750">
        <f t="shared" si="2"/>
        <v>0</v>
      </c>
      <c r="BK32" s="750">
        <f t="shared" si="16"/>
        <v>0</v>
      </c>
      <c r="BL32" s="751">
        <f t="shared" si="17"/>
        <v>0</v>
      </c>
    </row>
    <row r="33" spans="1:64" x14ac:dyDescent="0.25">
      <c r="A33" s="1529"/>
      <c r="B33" s="512" t="s">
        <v>970</v>
      </c>
      <c r="C33" s="1078" t="s">
        <v>1223</v>
      </c>
      <c r="D33" s="743">
        <f t="shared" si="3"/>
        <v>90</v>
      </c>
      <c r="E33" s="744">
        <v>0</v>
      </c>
      <c r="F33" s="744">
        <v>90</v>
      </c>
      <c r="G33" s="744">
        <v>0</v>
      </c>
      <c r="H33" s="744">
        <v>0</v>
      </c>
      <c r="I33" s="744">
        <v>0</v>
      </c>
      <c r="J33" s="744">
        <v>0</v>
      </c>
      <c r="K33" s="744">
        <v>0</v>
      </c>
      <c r="L33" s="744">
        <v>0</v>
      </c>
      <c r="M33" s="744">
        <v>0</v>
      </c>
      <c r="N33" s="744">
        <v>0</v>
      </c>
      <c r="O33" s="745">
        <v>0</v>
      </c>
      <c r="P33" s="743">
        <f t="shared" si="4"/>
        <v>0</v>
      </c>
      <c r="Q33" s="744">
        <v>0</v>
      </c>
      <c r="R33" s="744">
        <v>0</v>
      </c>
      <c r="S33" s="744">
        <v>0</v>
      </c>
      <c r="T33" s="744">
        <v>0</v>
      </c>
      <c r="U33" s="744">
        <v>0</v>
      </c>
      <c r="V33" s="744">
        <v>0</v>
      </c>
      <c r="W33" s="744">
        <v>0</v>
      </c>
      <c r="X33" s="744">
        <v>0</v>
      </c>
      <c r="Y33" s="744">
        <v>0</v>
      </c>
      <c r="Z33" s="744">
        <v>0</v>
      </c>
      <c r="AA33" s="745">
        <v>0</v>
      </c>
      <c r="AB33" s="743">
        <f t="shared" si="5"/>
        <v>0</v>
      </c>
      <c r="AC33" s="744">
        <v>0</v>
      </c>
      <c r="AD33" s="744">
        <v>0</v>
      </c>
      <c r="AE33" s="744">
        <v>0</v>
      </c>
      <c r="AF33" s="744">
        <v>0</v>
      </c>
      <c r="AG33" s="744">
        <v>0</v>
      </c>
      <c r="AH33" s="744">
        <v>0</v>
      </c>
      <c r="AI33" s="744">
        <v>0</v>
      </c>
      <c r="AJ33" s="744">
        <v>0</v>
      </c>
      <c r="AK33" s="744">
        <v>0</v>
      </c>
      <c r="AL33" s="744">
        <v>0</v>
      </c>
      <c r="AM33" s="745">
        <v>0</v>
      </c>
      <c r="AN33" s="743">
        <f t="shared" si="6"/>
        <v>0</v>
      </c>
      <c r="AO33" s="744">
        <v>0</v>
      </c>
      <c r="AP33" s="744">
        <v>0</v>
      </c>
      <c r="AQ33" s="744">
        <v>0</v>
      </c>
      <c r="AR33" s="744">
        <v>0</v>
      </c>
      <c r="AS33" s="744">
        <v>0</v>
      </c>
      <c r="AT33" s="744">
        <v>0</v>
      </c>
      <c r="AU33" s="744">
        <v>0</v>
      </c>
      <c r="AV33" s="744">
        <v>0</v>
      </c>
      <c r="AW33" s="744">
        <v>0</v>
      </c>
      <c r="AX33" s="744">
        <v>0</v>
      </c>
      <c r="AY33" s="744">
        <v>0</v>
      </c>
      <c r="AZ33" s="746">
        <v>1440</v>
      </c>
      <c r="BA33" s="747">
        <f t="shared" si="7"/>
        <v>1530</v>
      </c>
      <c r="BB33" s="750">
        <f t="shared" si="8"/>
        <v>0</v>
      </c>
      <c r="BC33" s="750">
        <f t="shared" si="9"/>
        <v>90</v>
      </c>
      <c r="BD33" s="750">
        <f t="shared" si="10"/>
        <v>0</v>
      </c>
      <c r="BE33" s="750">
        <f t="shared" si="11"/>
        <v>0</v>
      </c>
      <c r="BF33" s="750">
        <f t="shared" si="12"/>
        <v>0</v>
      </c>
      <c r="BG33" s="750">
        <f t="shared" si="13"/>
        <v>0</v>
      </c>
      <c r="BH33" s="750">
        <f t="shared" si="14"/>
        <v>0</v>
      </c>
      <c r="BI33" s="750">
        <f t="shared" si="15"/>
        <v>0</v>
      </c>
      <c r="BJ33" s="750">
        <f t="shared" si="2"/>
        <v>0</v>
      </c>
      <c r="BK33" s="750">
        <f t="shared" si="16"/>
        <v>0</v>
      </c>
      <c r="BL33" s="751">
        <f t="shared" si="17"/>
        <v>0</v>
      </c>
    </row>
    <row r="34" spans="1:64" x14ac:dyDescent="0.25">
      <c r="A34" s="1529"/>
      <c r="B34" s="512" t="s">
        <v>971</v>
      </c>
      <c r="C34" s="1078" t="s">
        <v>1224</v>
      </c>
      <c r="D34" s="743">
        <f t="shared" si="3"/>
        <v>0</v>
      </c>
      <c r="E34" s="744">
        <v>0</v>
      </c>
      <c r="F34" s="744">
        <v>0</v>
      </c>
      <c r="G34" s="744">
        <v>0</v>
      </c>
      <c r="H34" s="744">
        <v>0</v>
      </c>
      <c r="I34" s="744">
        <v>0</v>
      </c>
      <c r="J34" s="744">
        <v>0</v>
      </c>
      <c r="K34" s="744">
        <v>0</v>
      </c>
      <c r="L34" s="744">
        <v>0</v>
      </c>
      <c r="M34" s="744">
        <v>0</v>
      </c>
      <c r="N34" s="744">
        <v>0</v>
      </c>
      <c r="O34" s="745">
        <v>0</v>
      </c>
      <c r="P34" s="743">
        <f t="shared" si="4"/>
        <v>0</v>
      </c>
      <c r="Q34" s="744">
        <v>0</v>
      </c>
      <c r="R34" s="744">
        <v>0</v>
      </c>
      <c r="S34" s="744">
        <v>0</v>
      </c>
      <c r="T34" s="744">
        <v>0</v>
      </c>
      <c r="U34" s="744">
        <v>0</v>
      </c>
      <c r="V34" s="744">
        <v>0</v>
      </c>
      <c r="W34" s="744">
        <v>0</v>
      </c>
      <c r="X34" s="744">
        <v>0</v>
      </c>
      <c r="Y34" s="744">
        <v>0</v>
      </c>
      <c r="Z34" s="744">
        <v>0</v>
      </c>
      <c r="AA34" s="745">
        <v>0</v>
      </c>
      <c r="AB34" s="743">
        <f t="shared" si="5"/>
        <v>0</v>
      </c>
      <c r="AC34" s="744">
        <v>0</v>
      </c>
      <c r="AD34" s="744">
        <v>0</v>
      </c>
      <c r="AE34" s="744">
        <v>0</v>
      </c>
      <c r="AF34" s="744">
        <v>0</v>
      </c>
      <c r="AG34" s="744">
        <v>0</v>
      </c>
      <c r="AH34" s="744">
        <v>0</v>
      </c>
      <c r="AI34" s="744">
        <v>0</v>
      </c>
      <c r="AJ34" s="744">
        <v>0</v>
      </c>
      <c r="AK34" s="744">
        <v>0</v>
      </c>
      <c r="AL34" s="744">
        <v>0</v>
      </c>
      <c r="AM34" s="745">
        <v>0</v>
      </c>
      <c r="AN34" s="743">
        <f t="shared" si="6"/>
        <v>0</v>
      </c>
      <c r="AO34" s="744">
        <v>0</v>
      </c>
      <c r="AP34" s="744">
        <v>0</v>
      </c>
      <c r="AQ34" s="744">
        <v>0</v>
      </c>
      <c r="AR34" s="744">
        <v>0</v>
      </c>
      <c r="AS34" s="744">
        <v>0</v>
      </c>
      <c r="AT34" s="744">
        <v>0</v>
      </c>
      <c r="AU34" s="744">
        <v>0</v>
      </c>
      <c r="AV34" s="744">
        <v>0</v>
      </c>
      <c r="AW34" s="744">
        <v>0</v>
      </c>
      <c r="AX34" s="744">
        <v>0</v>
      </c>
      <c r="AY34" s="744">
        <v>0</v>
      </c>
      <c r="AZ34" s="746">
        <v>0</v>
      </c>
      <c r="BA34" s="747">
        <f t="shared" si="7"/>
        <v>0</v>
      </c>
      <c r="BB34" s="750">
        <f t="shared" si="8"/>
        <v>0</v>
      </c>
      <c r="BC34" s="750">
        <f t="shared" si="9"/>
        <v>0</v>
      </c>
      <c r="BD34" s="750">
        <f t="shared" si="10"/>
        <v>0</v>
      </c>
      <c r="BE34" s="750">
        <f t="shared" si="11"/>
        <v>0</v>
      </c>
      <c r="BF34" s="750">
        <f t="shared" si="12"/>
        <v>0</v>
      </c>
      <c r="BG34" s="750">
        <f t="shared" si="13"/>
        <v>0</v>
      </c>
      <c r="BH34" s="750">
        <f t="shared" si="14"/>
        <v>0</v>
      </c>
      <c r="BI34" s="750">
        <f t="shared" si="15"/>
        <v>0</v>
      </c>
      <c r="BJ34" s="750">
        <f t="shared" si="2"/>
        <v>0</v>
      </c>
      <c r="BK34" s="750">
        <f t="shared" si="16"/>
        <v>0</v>
      </c>
      <c r="BL34" s="751">
        <f t="shared" si="17"/>
        <v>0</v>
      </c>
    </row>
    <row r="35" spans="1:64" x14ac:dyDescent="0.25">
      <c r="A35" s="1529"/>
      <c r="B35" s="512" t="s">
        <v>973</v>
      </c>
      <c r="C35" s="1078" t="s">
        <v>960</v>
      </c>
      <c r="D35" s="743">
        <f t="shared" si="3"/>
        <v>-1096.1400000000001</v>
      </c>
      <c r="E35" s="744">
        <v>-463.92000000000007</v>
      </c>
      <c r="F35" s="744">
        <v>-47.4</v>
      </c>
      <c r="G35" s="744">
        <v>-379.28000000000003</v>
      </c>
      <c r="H35" s="744">
        <v>-9.48</v>
      </c>
      <c r="I35" s="744">
        <v>0</v>
      </c>
      <c r="J35" s="744">
        <v>0</v>
      </c>
      <c r="K35" s="744">
        <v>0</v>
      </c>
      <c r="L35" s="744">
        <v>0</v>
      </c>
      <c r="M35" s="744">
        <v>-196.06</v>
      </c>
      <c r="N35" s="744">
        <v>0</v>
      </c>
      <c r="O35" s="745">
        <v>0</v>
      </c>
      <c r="P35" s="743">
        <f t="shared" si="4"/>
        <v>-715.18</v>
      </c>
      <c r="Q35" s="744">
        <v>-350.02999999999986</v>
      </c>
      <c r="R35" s="744">
        <v>-39.97</v>
      </c>
      <c r="S35" s="744">
        <v>-159.82</v>
      </c>
      <c r="T35" s="744">
        <v>-67.490000000000009</v>
      </c>
      <c r="U35" s="744">
        <v>24.66</v>
      </c>
      <c r="V35" s="744">
        <v>31</v>
      </c>
      <c r="W35" s="744">
        <v>0</v>
      </c>
      <c r="X35" s="744">
        <v>0</v>
      </c>
      <c r="Y35" s="744">
        <v>-153.53</v>
      </c>
      <c r="Z35" s="744">
        <v>0</v>
      </c>
      <c r="AA35" s="745">
        <v>0</v>
      </c>
      <c r="AB35" s="743">
        <f t="shared" si="5"/>
        <v>35471.499999999993</v>
      </c>
      <c r="AC35" s="744">
        <v>31229.559999999998</v>
      </c>
      <c r="AD35" s="744">
        <v>662.57</v>
      </c>
      <c r="AE35" s="744">
        <v>2133.2000000000003</v>
      </c>
      <c r="AF35" s="744">
        <v>681.25</v>
      </c>
      <c r="AG35" s="744">
        <v>49.33</v>
      </c>
      <c r="AH35" s="744">
        <v>303.94000000000005</v>
      </c>
      <c r="AI35" s="744">
        <v>0</v>
      </c>
      <c r="AJ35" s="744">
        <v>75.84</v>
      </c>
      <c r="AK35" s="744">
        <v>335.81</v>
      </c>
      <c r="AL35" s="744">
        <v>0</v>
      </c>
      <c r="AM35" s="745">
        <v>0</v>
      </c>
      <c r="AN35" s="743">
        <f t="shared" si="6"/>
        <v>0</v>
      </c>
      <c r="AO35" s="744">
        <v>0</v>
      </c>
      <c r="AP35" s="744">
        <v>0</v>
      </c>
      <c r="AQ35" s="744">
        <v>0</v>
      </c>
      <c r="AR35" s="744">
        <v>0</v>
      </c>
      <c r="AS35" s="744">
        <v>0</v>
      </c>
      <c r="AT35" s="744">
        <v>0</v>
      </c>
      <c r="AU35" s="744">
        <v>0</v>
      </c>
      <c r="AV35" s="744">
        <v>0</v>
      </c>
      <c r="AW35" s="744">
        <v>0</v>
      </c>
      <c r="AX35" s="744">
        <v>0</v>
      </c>
      <c r="AY35" s="744">
        <v>0</v>
      </c>
      <c r="AZ35" s="746">
        <v>139.85999999999999</v>
      </c>
      <c r="BA35" s="747">
        <f t="shared" si="7"/>
        <v>33800.039999999994</v>
      </c>
      <c r="BB35" s="750">
        <f t="shared" si="8"/>
        <v>30415.609999999997</v>
      </c>
      <c r="BC35" s="750">
        <f t="shared" si="9"/>
        <v>575.20000000000005</v>
      </c>
      <c r="BD35" s="750">
        <f t="shared" si="10"/>
        <v>1594.1000000000004</v>
      </c>
      <c r="BE35" s="750">
        <f t="shared" si="11"/>
        <v>604.28</v>
      </c>
      <c r="BF35" s="750">
        <f t="shared" si="12"/>
        <v>73.989999999999995</v>
      </c>
      <c r="BG35" s="750">
        <f t="shared" si="13"/>
        <v>334.94000000000005</v>
      </c>
      <c r="BH35" s="750">
        <f t="shared" si="14"/>
        <v>0</v>
      </c>
      <c r="BI35" s="750">
        <f t="shared" si="15"/>
        <v>75.84</v>
      </c>
      <c r="BJ35" s="750">
        <f t="shared" si="2"/>
        <v>-13.78000000000003</v>
      </c>
      <c r="BK35" s="750">
        <f t="shared" si="16"/>
        <v>0</v>
      </c>
      <c r="BL35" s="751">
        <f t="shared" si="17"/>
        <v>0</v>
      </c>
    </row>
    <row r="36" spans="1:64" x14ac:dyDescent="0.25">
      <c r="A36" s="1529"/>
      <c r="B36" s="512" t="s">
        <v>1262</v>
      </c>
      <c r="C36" s="1078" t="s">
        <v>1225</v>
      </c>
      <c r="D36" s="743">
        <f t="shared" si="3"/>
        <v>1297.58</v>
      </c>
      <c r="E36" s="744">
        <v>0</v>
      </c>
      <c r="F36" s="744">
        <v>0</v>
      </c>
      <c r="G36" s="744">
        <v>906.55</v>
      </c>
      <c r="H36" s="744">
        <v>261.77</v>
      </c>
      <c r="I36" s="744">
        <v>0</v>
      </c>
      <c r="J36" s="744">
        <v>0</v>
      </c>
      <c r="K36" s="744">
        <v>0</v>
      </c>
      <c r="L36" s="744">
        <v>0</v>
      </c>
      <c r="M36" s="744">
        <v>0</v>
      </c>
      <c r="N36" s="744">
        <v>0</v>
      </c>
      <c r="O36" s="745">
        <v>129.26</v>
      </c>
      <c r="P36" s="743">
        <f t="shared" si="4"/>
        <v>13058.02</v>
      </c>
      <c r="Q36" s="744">
        <v>1691.8</v>
      </c>
      <c r="R36" s="744">
        <v>1895.08</v>
      </c>
      <c r="S36" s="744">
        <v>5335.01</v>
      </c>
      <c r="T36" s="744">
        <v>2955.02</v>
      </c>
      <c r="U36" s="744">
        <v>1086.6699999999998</v>
      </c>
      <c r="V36" s="744">
        <v>0</v>
      </c>
      <c r="W36" s="744">
        <v>0</v>
      </c>
      <c r="X36" s="744">
        <v>0</v>
      </c>
      <c r="Y36" s="744">
        <v>0</v>
      </c>
      <c r="Z36" s="744">
        <v>0</v>
      </c>
      <c r="AA36" s="745">
        <v>94.44</v>
      </c>
      <c r="AB36" s="743">
        <f t="shared" si="5"/>
        <v>152789.58000000002</v>
      </c>
      <c r="AC36" s="744">
        <v>34283.140000000007</v>
      </c>
      <c r="AD36" s="744">
        <v>11329.509999999998</v>
      </c>
      <c r="AE36" s="744">
        <v>62228.930000000008</v>
      </c>
      <c r="AF36" s="744">
        <v>29822.95</v>
      </c>
      <c r="AG36" s="744">
        <v>4065.16</v>
      </c>
      <c r="AH36" s="744">
        <v>0</v>
      </c>
      <c r="AI36" s="744">
        <v>0</v>
      </c>
      <c r="AJ36" s="744">
        <v>4613.33</v>
      </c>
      <c r="AK36" s="744">
        <v>0</v>
      </c>
      <c r="AL36" s="744">
        <v>2700</v>
      </c>
      <c r="AM36" s="745">
        <v>3746.5600000000004</v>
      </c>
      <c r="AN36" s="743">
        <f t="shared" si="6"/>
        <v>0</v>
      </c>
      <c r="AO36" s="744">
        <v>0</v>
      </c>
      <c r="AP36" s="744">
        <v>0</v>
      </c>
      <c r="AQ36" s="744">
        <v>0</v>
      </c>
      <c r="AR36" s="744">
        <v>0</v>
      </c>
      <c r="AS36" s="744">
        <v>0</v>
      </c>
      <c r="AT36" s="744">
        <v>0</v>
      </c>
      <c r="AU36" s="744">
        <v>0</v>
      </c>
      <c r="AV36" s="744">
        <v>0</v>
      </c>
      <c r="AW36" s="744">
        <v>0</v>
      </c>
      <c r="AX36" s="744">
        <v>0</v>
      </c>
      <c r="AY36" s="744">
        <v>0</v>
      </c>
      <c r="AZ36" s="746">
        <v>409.41</v>
      </c>
      <c r="BA36" s="747">
        <f t="shared" si="7"/>
        <v>167554.59</v>
      </c>
      <c r="BB36" s="750">
        <f t="shared" si="8"/>
        <v>35974.94000000001</v>
      </c>
      <c r="BC36" s="750">
        <f t="shared" si="9"/>
        <v>13224.589999999998</v>
      </c>
      <c r="BD36" s="750">
        <f t="shared" si="10"/>
        <v>68470.490000000005</v>
      </c>
      <c r="BE36" s="750">
        <f t="shared" si="11"/>
        <v>33039.74</v>
      </c>
      <c r="BF36" s="750">
        <f t="shared" si="12"/>
        <v>5151.83</v>
      </c>
      <c r="BG36" s="750">
        <f t="shared" si="13"/>
        <v>0</v>
      </c>
      <c r="BH36" s="750">
        <f t="shared" si="14"/>
        <v>0</v>
      </c>
      <c r="BI36" s="750">
        <f t="shared" si="15"/>
        <v>4613.33</v>
      </c>
      <c r="BJ36" s="750">
        <f t="shared" si="2"/>
        <v>0</v>
      </c>
      <c r="BK36" s="750">
        <f t="shared" si="16"/>
        <v>2700</v>
      </c>
      <c r="BL36" s="751">
        <f t="shared" si="17"/>
        <v>3970.26</v>
      </c>
    </row>
    <row r="37" spans="1:64" x14ac:dyDescent="0.25">
      <c r="A37" s="1529"/>
      <c r="B37" s="512" t="s">
        <v>1263</v>
      </c>
      <c r="C37" s="1078" t="s">
        <v>1226</v>
      </c>
      <c r="D37" s="743">
        <f t="shared" si="3"/>
        <v>0</v>
      </c>
      <c r="E37" s="744">
        <v>0</v>
      </c>
      <c r="F37" s="744">
        <v>0</v>
      </c>
      <c r="G37" s="744">
        <v>0</v>
      </c>
      <c r="H37" s="744">
        <v>0</v>
      </c>
      <c r="I37" s="744">
        <v>0</v>
      </c>
      <c r="J37" s="744">
        <v>0</v>
      </c>
      <c r="K37" s="744">
        <v>0</v>
      </c>
      <c r="L37" s="744">
        <v>0</v>
      </c>
      <c r="M37" s="744">
        <v>0</v>
      </c>
      <c r="N37" s="744">
        <v>0</v>
      </c>
      <c r="O37" s="745">
        <v>0</v>
      </c>
      <c r="P37" s="743">
        <f t="shared" si="4"/>
        <v>0</v>
      </c>
      <c r="Q37" s="744">
        <v>0</v>
      </c>
      <c r="R37" s="744">
        <v>0</v>
      </c>
      <c r="S37" s="744">
        <v>0</v>
      </c>
      <c r="T37" s="744">
        <v>0</v>
      </c>
      <c r="U37" s="744">
        <v>0</v>
      </c>
      <c r="V37" s="744">
        <v>0</v>
      </c>
      <c r="W37" s="744">
        <v>0</v>
      </c>
      <c r="X37" s="744">
        <v>0</v>
      </c>
      <c r="Y37" s="744">
        <v>0</v>
      </c>
      <c r="Z37" s="744">
        <v>0</v>
      </c>
      <c r="AA37" s="745">
        <v>0</v>
      </c>
      <c r="AB37" s="743">
        <f t="shared" si="5"/>
        <v>0</v>
      </c>
      <c r="AC37" s="744">
        <v>0</v>
      </c>
      <c r="AD37" s="744">
        <v>0</v>
      </c>
      <c r="AE37" s="744">
        <v>0</v>
      </c>
      <c r="AF37" s="744">
        <v>0</v>
      </c>
      <c r="AG37" s="744">
        <v>0</v>
      </c>
      <c r="AH37" s="744">
        <v>0</v>
      </c>
      <c r="AI37" s="744">
        <v>0</v>
      </c>
      <c r="AJ37" s="744">
        <v>0</v>
      </c>
      <c r="AK37" s="744">
        <v>0</v>
      </c>
      <c r="AL37" s="744">
        <v>0</v>
      </c>
      <c r="AM37" s="745">
        <v>0</v>
      </c>
      <c r="AN37" s="743">
        <f t="shared" si="6"/>
        <v>0</v>
      </c>
      <c r="AO37" s="744">
        <v>0</v>
      </c>
      <c r="AP37" s="744">
        <v>0</v>
      </c>
      <c r="AQ37" s="744">
        <v>0</v>
      </c>
      <c r="AR37" s="744">
        <v>0</v>
      </c>
      <c r="AS37" s="744">
        <v>0</v>
      </c>
      <c r="AT37" s="744">
        <v>0</v>
      </c>
      <c r="AU37" s="744">
        <v>0</v>
      </c>
      <c r="AV37" s="744">
        <v>0</v>
      </c>
      <c r="AW37" s="744">
        <v>0</v>
      </c>
      <c r="AX37" s="744">
        <v>0</v>
      </c>
      <c r="AY37" s="744">
        <v>0</v>
      </c>
      <c r="AZ37" s="746">
        <v>0</v>
      </c>
      <c r="BA37" s="747">
        <f t="shared" si="7"/>
        <v>0</v>
      </c>
      <c r="BB37" s="750">
        <f t="shared" si="8"/>
        <v>0</v>
      </c>
      <c r="BC37" s="750">
        <f t="shared" si="9"/>
        <v>0</v>
      </c>
      <c r="BD37" s="750">
        <f t="shared" si="10"/>
        <v>0</v>
      </c>
      <c r="BE37" s="750">
        <f t="shared" si="11"/>
        <v>0</v>
      </c>
      <c r="BF37" s="750">
        <f t="shared" si="12"/>
        <v>0</v>
      </c>
      <c r="BG37" s="750">
        <f t="shared" si="13"/>
        <v>0</v>
      </c>
      <c r="BH37" s="750">
        <f t="shared" si="14"/>
        <v>0</v>
      </c>
      <c r="BI37" s="750">
        <f t="shared" si="15"/>
        <v>0</v>
      </c>
      <c r="BJ37" s="750">
        <f t="shared" si="2"/>
        <v>0</v>
      </c>
      <c r="BK37" s="750">
        <f t="shared" si="16"/>
        <v>0</v>
      </c>
      <c r="BL37" s="751">
        <f t="shared" si="17"/>
        <v>0</v>
      </c>
    </row>
    <row r="38" spans="1:64" x14ac:dyDescent="0.25">
      <c r="A38" s="1529"/>
      <c r="B38" s="512" t="s">
        <v>1264</v>
      </c>
      <c r="C38" s="1078" t="s">
        <v>1227</v>
      </c>
      <c r="D38" s="743">
        <f t="shared" si="3"/>
        <v>200</v>
      </c>
      <c r="E38" s="744">
        <v>0</v>
      </c>
      <c r="F38" s="744">
        <v>0</v>
      </c>
      <c r="G38" s="744">
        <v>0</v>
      </c>
      <c r="H38" s="744">
        <v>200</v>
      </c>
      <c r="I38" s="744">
        <v>0</v>
      </c>
      <c r="J38" s="744">
        <v>0</v>
      </c>
      <c r="K38" s="744">
        <v>0</v>
      </c>
      <c r="L38" s="744">
        <v>0</v>
      </c>
      <c r="M38" s="744">
        <v>0</v>
      </c>
      <c r="N38" s="744">
        <v>0</v>
      </c>
      <c r="O38" s="745">
        <v>0</v>
      </c>
      <c r="P38" s="743">
        <f t="shared" si="4"/>
        <v>16600</v>
      </c>
      <c r="Q38" s="744">
        <v>4500</v>
      </c>
      <c r="R38" s="744">
        <v>1500</v>
      </c>
      <c r="S38" s="744">
        <v>5100</v>
      </c>
      <c r="T38" s="744">
        <v>2800</v>
      </c>
      <c r="U38" s="744">
        <v>100</v>
      </c>
      <c r="V38" s="744">
        <v>600</v>
      </c>
      <c r="W38" s="744">
        <v>0</v>
      </c>
      <c r="X38" s="744">
        <v>0</v>
      </c>
      <c r="Y38" s="744">
        <v>1900</v>
      </c>
      <c r="Z38" s="744">
        <v>0</v>
      </c>
      <c r="AA38" s="745">
        <v>100</v>
      </c>
      <c r="AB38" s="743">
        <f t="shared" si="5"/>
        <v>99900</v>
      </c>
      <c r="AC38" s="744">
        <v>33300</v>
      </c>
      <c r="AD38" s="744">
        <v>9300</v>
      </c>
      <c r="AE38" s="744">
        <v>26300</v>
      </c>
      <c r="AF38" s="744">
        <v>21100</v>
      </c>
      <c r="AG38" s="744">
        <v>300</v>
      </c>
      <c r="AH38" s="744">
        <v>2300</v>
      </c>
      <c r="AI38" s="744">
        <v>0</v>
      </c>
      <c r="AJ38" s="744">
        <v>0</v>
      </c>
      <c r="AK38" s="744">
        <v>6500</v>
      </c>
      <c r="AL38" s="744">
        <v>0</v>
      </c>
      <c r="AM38" s="745">
        <v>800</v>
      </c>
      <c r="AN38" s="743">
        <f t="shared" si="6"/>
        <v>90.5</v>
      </c>
      <c r="AO38" s="744">
        <v>0</v>
      </c>
      <c r="AP38" s="744">
        <v>0</v>
      </c>
      <c r="AQ38" s="744">
        <v>0</v>
      </c>
      <c r="AR38" s="744">
        <v>0</v>
      </c>
      <c r="AS38" s="744">
        <v>72.400000000000006</v>
      </c>
      <c r="AT38" s="744">
        <v>0</v>
      </c>
      <c r="AU38" s="744">
        <v>0</v>
      </c>
      <c r="AV38" s="744">
        <v>18.100000000000001</v>
      </c>
      <c r="AW38" s="744">
        <v>0</v>
      </c>
      <c r="AX38" s="744">
        <v>0</v>
      </c>
      <c r="AY38" s="744">
        <v>0</v>
      </c>
      <c r="AZ38" s="746">
        <v>0</v>
      </c>
      <c r="BA38" s="747">
        <f t="shared" si="7"/>
        <v>116790.5</v>
      </c>
      <c r="BB38" s="750">
        <f t="shared" si="8"/>
        <v>37800</v>
      </c>
      <c r="BC38" s="750">
        <f t="shared" si="9"/>
        <v>10800</v>
      </c>
      <c r="BD38" s="750">
        <f t="shared" si="10"/>
        <v>31400</v>
      </c>
      <c r="BE38" s="750">
        <f t="shared" si="11"/>
        <v>24100</v>
      </c>
      <c r="BF38" s="750">
        <f t="shared" si="12"/>
        <v>472.4</v>
      </c>
      <c r="BG38" s="750">
        <f t="shared" si="13"/>
        <v>2900</v>
      </c>
      <c r="BH38" s="750">
        <f t="shared" si="14"/>
        <v>0</v>
      </c>
      <c r="BI38" s="750">
        <f t="shared" si="15"/>
        <v>18.100000000000001</v>
      </c>
      <c r="BJ38" s="750">
        <f t="shared" si="2"/>
        <v>8400</v>
      </c>
      <c r="BK38" s="750">
        <f t="shared" si="16"/>
        <v>0</v>
      </c>
      <c r="BL38" s="751">
        <f t="shared" si="17"/>
        <v>900</v>
      </c>
    </row>
    <row r="39" spans="1:64" x14ac:dyDescent="0.25">
      <c r="A39" s="1529"/>
      <c r="B39" s="512" t="s">
        <v>1265</v>
      </c>
      <c r="C39" s="1078" t="s">
        <v>1228</v>
      </c>
      <c r="D39" s="743">
        <f t="shared" si="3"/>
        <v>525</v>
      </c>
      <c r="E39" s="744">
        <v>0</v>
      </c>
      <c r="F39" s="744">
        <v>0</v>
      </c>
      <c r="G39" s="744">
        <v>525</v>
      </c>
      <c r="H39" s="744">
        <v>0</v>
      </c>
      <c r="I39" s="744">
        <v>0</v>
      </c>
      <c r="J39" s="744">
        <v>0</v>
      </c>
      <c r="K39" s="744">
        <v>0</v>
      </c>
      <c r="L39" s="744">
        <v>0</v>
      </c>
      <c r="M39" s="744">
        <v>0</v>
      </c>
      <c r="N39" s="744">
        <v>0</v>
      </c>
      <c r="O39" s="745">
        <v>0</v>
      </c>
      <c r="P39" s="743">
        <f t="shared" si="4"/>
        <v>6150</v>
      </c>
      <c r="Q39" s="744">
        <v>4005</v>
      </c>
      <c r="R39" s="744">
        <v>120</v>
      </c>
      <c r="S39" s="744">
        <v>1185</v>
      </c>
      <c r="T39" s="744">
        <v>495</v>
      </c>
      <c r="U39" s="744">
        <v>0</v>
      </c>
      <c r="V39" s="744">
        <v>345</v>
      </c>
      <c r="W39" s="744">
        <v>0</v>
      </c>
      <c r="X39" s="744">
        <v>0</v>
      </c>
      <c r="Y39" s="744">
        <v>0</v>
      </c>
      <c r="Z39" s="744">
        <v>0</v>
      </c>
      <c r="AA39" s="745">
        <v>0</v>
      </c>
      <c r="AB39" s="743">
        <f t="shared" si="5"/>
        <v>20265</v>
      </c>
      <c r="AC39" s="744">
        <v>14685</v>
      </c>
      <c r="AD39" s="744">
        <v>1050</v>
      </c>
      <c r="AE39" s="744">
        <v>2640</v>
      </c>
      <c r="AF39" s="744">
        <v>600</v>
      </c>
      <c r="AG39" s="744">
        <v>0</v>
      </c>
      <c r="AH39" s="744">
        <v>1290</v>
      </c>
      <c r="AI39" s="744">
        <v>0</v>
      </c>
      <c r="AJ39" s="744">
        <v>0</v>
      </c>
      <c r="AK39" s="744">
        <v>0</v>
      </c>
      <c r="AL39" s="744">
        <v>0</v>
      </c>
      <c r="AM39" s="745">
        <v>0</v>
      </c>
      <c r="AN39" s="743">
        <f t="shared" si="6"/>
        <v>0</v>
      </c>
      <c r="AO39" s="744">
        <v>0</v>
      </c>
      <c r="AP39" s="744">
        <v>0</v>
      </c>
      <c r="AQ39" s="744">
        <v>0</v>
      </c>
      <c r="AR39" s="744">
        <v>0</v>
      </c>
      <c r="AS39" s="744">
        <v>0</v>
      </c>
      <c r="AT39" s="744">
        <v>0</v>
      </c>
      <c r="AU39" s="744">
        <v>0</v>
      </c>
      <c r="AV39" s="744">
        <v>0</v>
      </c>
      <c r="AW39" s="744">
        <v>0</v>
      </c>
      <c r="AX39" s="744">
        <v>0</v>
      </c>
      <c r="AY39" s="744">
        <v>0</v>
      </c>
      <c r="AZ39" s="746">
        <v>0</v>
      </c>
      <c r="BA39" s="747">
        <f t="shared" si="7"/>
        <v>26940</v>
      </c>
      <c r="BB39" s="750">
        <f t="shared" si="8"/>
        <v>18690</v>
      </c>
      <c r="BC39" s="750">
        <f t="shared" si="9"/>
        <v>1170</v>
      </c>
      <c r="BD39" s="750">
        <f t="shared" si="10"/>
        <v>4350</v>
      </c>
      <c r="BE39" s="750">
        <f t="shared" si="11"/>
        <v>1095</v>
      </c>
      <c r="BF39" s="750">
        <f t="shared" si="12"/>
        <v>0</v>
      </c>
      <c r="BG39" s="750">
        <f t="shared" si="13"/>
        <v>1635</v>
      </c>
      <c r="BH39" s="750">
        <f t="shared" si="14"/>
        <v>0</v>
      </c>
      <c r="BI39" s="750">
        <f t="shared" si="15"/>
        <v>0</v>
      </c>
      <c r="BJ39" s="750">
        <f t="shared" si="2"/>
        <v>0</v>
      </c>
      <c r="BK39" s="750">
        <f t="shared" si="16"/>
        <v>0</v>
      </c>
      <c r="BL39" s="751">
        <f t="shared" si="17"/>
        <v>0</v>
      </c>
    </row>
    <row r="40" spans="1:64" x14ac:dyDescent="0.25">
      <c r="A40" s="1529"/>
      <c r="B40" s="512" t="s">
        <v>1266</v>
      </c>
      <c r="C40" s="1078" t="s">
        <v>1229</v>
      </c>
      <c r="D40" s="743">
        <f t="shared" si="3"/>
        <v>0</v>
      </c>
      <c r="E40" s="744">
        <v>0</v>
      </c>
      <c r="F40" s="744">
        <v>0</v>
      </c>
      <c r="G40" s="744">
        <v>0</v>
      </c>
      <c r="H40" s="744">
        <v>0</v>
      </c>
      <c r="I40" s="744">
        <v>0</v>
      </c>
      <c r="J40" s="744">
        <v>0</v>
      </c>
      <c r="K40" s="744">
        <v>0</v>
      </c>
      <c r="L40" s="744">
        <v>0</v>
      </c>
      <c r="M40" s="744">
        <v>0</v>
      </c>
      <c r="N40" s="744">
        <v>0</v>
      </c>
      <c r="O40" s="745">
        <v>0</v>
      </c>
      <c r="P40" s="743">
        <f t="shared" si="4"/>
        <v>0</v>
      </c>
      <c r="Q40" s="744">
        <v>0</v>
      </c>
      <c r="R40" s="744">
        <v>0</v>
      </c>
      <c r="S40" s="744">
        <v>0</v>
      </c>
      <c r="T40" s="744">
        <v>0</v>
      </c>
      <c r="U40" s="744">
        <v>0</v>
      </c>
      <c r="V40" s="744">
        <v>0</v>
      </c>
      <c r="W40" s="744">
        <v>0</v>
      </c>
      <c r="X40" s="744">
        <v>0</v>
      </c>
      <c r="Y40" s="744">
        <v>0</v>
      </c>
      <c r="Z40" s="744">
        <v>0</v>
      </c>
      <c r="AA40" s="745">
        <v>0</v>
      </c>
      <c r="AB40" s="743">
        <f t="shared" si="5"/>
        <v>0</v>
      </c>
      <c r="AC40" s="744">
        <v>0</v>
      </c>
      <c r="AD40" s="744">
        <v>0</v>
      </c>
      <c r="AE40" s="744">
        <v>0</v>
      </c>
      <c r="AF40" s="744">
        <v>0</v>
      </c>
      <c r="AG40" s="744">
        <v>0</v>
      </c>
      <c r="AH40" s="744">
        <v>0</v>
      </c>
      <c r="AI40" s="744">
        <v>0</v>
      </c>
      <c r="AJ40" s="744">
        <v>0</v>
      </c>
      <c r="AK40" s="744">
        <v>0</v>
      </c>
      <c r="AL40" s="744">
        <v>0</v>
      </c>
      <c r="AM40" s="745">
        <v>0</v>
      </c>
      <c r="AN40" s="743">
        <f t="shared" si="6"/>
        <v>0</v>
      </c>
      <c r="AO40" s="744">
        <v>0</v>
      </c>
      <c r="AP40" s="744">
        <v>0</v>
      </c>
      <c r="AQ40" s="744">
        <v>0</v>
      </c>
      <c r="AR40" s="744">
        <v>0</v>
      </c>
      <c r="AS40" s="744">
        <v>0</v>
      </c>
      <c r="AT40" s="744">
        <v>0</v>
      </c>
      <c r="AU40" s="744">
        <v>0</v>
      </c>
      <c r="AV40" s="744">
        <v>0</v>
      </c>
      <c r="AW40" s="744">
        <v>0</v>
      </c>
      <c r="AX40" s="744">
        <v>0</v>
      </c>
      <c r="AY40" s="744">
        <v>0</v>
      </c>
      <c r="AZ40" s="746">
        <v>0</v>
      </c>
      <c r="BA40" s="747">
        <f t="shared" si="7"/>
        <v>0</v>
      </c>
      <c r="BB40" s="750">
        <f t="shared" si="8"/>
        <v>0</v>
      </c>
      <c r="BC40" s="750">
        <f t="shared" si="9"/>
        <v>0</v>
      </c>
      <c r="BD40" s="750">
        <f t="shared" si="10"/>
        <v>0</v>
      </c>
      <c r="BE40" s="750">
        <f t="shared" si="11"/>
        <v>0</v>
      </c>
      <c r="BF40" s="750">
        <f t="shared" si="12"/>
        <v>0</v>
      </c>
      <c r="BG40" s="750">
        <f t="shared" si="13"/>
        <v>0</v>
      </c>
      <c r="BH40" s="750">
        <f t="shared" si="14"/>
        <v>0</v>
      </c>
      <c r="BI40" s="750">
        <f t="shared" si="15"/>
        <v>0</v>
      </c>
      <c r="BJ40" s="750">
        <f t="shared" si="2"/>
        <v>0</v>
      </c>
      <c r="BK40" s="750">
        <f t="shared" si="16"/>
        <v>0</v>
      </c>
      <c r="BL40" s="751">
        <f t="shared" si="17"/>
        <v>0</v>
      </c>
    </row>
    <row r="41" spans="1:64" x14ac:dyDescent="0.25">
      <c r="A41" s="1529"/>
      <c r="B41" s="512" t="s">
        <v>1267</v>
      </c>
      <c r="C41" s="1078" t="s">
        <v>1230</v>
      </c>
      <c r="D41" s="743">
        <f t="shared" si="3"/>
        <v>6761.6100000000006</v>
      </c>
      <c r="E41" s="744">
        <v>4487.1900000000005</v>
      </c>
      <c r="F41" s="744">
        <v>532.87999999999988</v>
      </c>
      <c r="G41" s="744">
        <v>886.02000000000021</v>
      </c>
      <c r="H41" s="744">
        <v>511.60999999999996</v>
      </c>
      <c r="I41" s="744">
        <v>80.38</v>
      </c>
      <c r="J41" s="744">
        <v>0</v>
      </c>
      <c r="K41" s="744">
        <v>7.15</v>
      </c>
      <c r="L41" s="744">
        <v>123.13</v>
      </c>
      <c r="M41" s="744">
        <v>0</v>
      </c>
      <c r="N41" s="744">
        <v>49.949999999999996</v>
      </c>
      <c r="O41" s="745">
        <v>83.3</v>
      </c>
      <c r="P41" s="743">
        <f t="shared" si="4"/>
        <v>8765.65</v>
      </c>
      <c r="Q41" s="744">
        <v>5638.9599999999991</v>
      </c>
      <c r="R41" s="744">
        <v>806.04000000000008</v>
      </c>
      <c r="S41" s="744">
        <v>908.43</v>
      </c>
      <c r="T41" s="744">
        <v>511.2</v>
      </c>
      <c r="U41" s="744">
        <v>200.54000000000002</v>
      </c>
      <c r="V41" s="744">
        <v>0</v>
      </c>
      <c r="W41" s="744">
        <v>0</v>
      </c>
      <c r="X41" s="744">
        <v>217.28000000000003</v>
      </c>
      <c r="Y41" s="744">
        <v>0</v>
      </c>
      <c r="Z41" s="744">
        <v>239.25</v>
      </c>
      <c r="AA41" s="745">
        <v>243.95000000000005</v>
      </c>
      <c r="AB41" s="743">
        <f t="shared" si="5"/>
        <v>9343.35</v>
      </c>
      <c r="AC41" s="744">
        <v>5946.52</v>
      </c>
      <c r="AD41" s="744">
        <v>873.84</v>
      </c>
      <c r="AE41" s="744">
        <v>1048.19</v>
      </c>
      <c r="AF41" s="744">
        <v>567.26</v>
      </c>
      <c r="AG41" s="744">
        <v>171.05</v>
      </c>
      <c r="AH41" s="744">
        <v>0</v>
      </c>
      <c r="AI41" s="744">
        <v>0</v>
      </c>
      <c r="AJ41" s="744">
        <v>125.82000000000002</v>
      </c>
      <c r="AK41" s="744">
        <v>0</v>
      </c>
      <c r="AL41" s="744">
        <v>289.46999999999997</v>
      </c>
      <c r="AM41" s="745">
        <v>321.20000000000005</v>
      </c>
      <c r="AN41" s="743">
        <f t="shared" si="6"/>
        <v>21246.829999999998</v>
      </c>
      <c r="AO41" s="744">
        <v>13729.109999999999</v>
      </c>
      <c r="AP41" s="744">
        <v>2165</v>
      </c>
      <c r="AQ41" s="744">
        <v>2156.17</v>
      </c>
      <c r="AR41" s="744">
        <v>1734.4100000000003</v>
      </c>
      <c r="AS41" s="744">
        <v>623.54999999999984</v>
      </c>
      <c r="AT41" s="744">
        <v>0</v>
      </c>
      <c r="AU41" s="744">
        <v>17.91</v>
      </c>
      <c r="AV41" s="744">
        <v>246.58999999999997</v>
      </c>
      <c r="AW41" s="744">
        <v>0</v>
      </c>
      <c r="AX41" s="744">
        <v>370.61999999999995</v>
      </c>
      <c r="AY41" s="744">
        <v>203.47</v>
      </c>
      <c r="AZ41" s="746">
        <v>331.80999999999995</v>
      </c>
      <c r="BA41" s="747">
        <f t="shared" si="7"/>
        <v>46449.249999999993</v>
      </c>
      <c r="BB41" s="750">
        <f t="shared" si="8"/>
        <v>29801.78</v>
      </c>
      <c r="BC41" s="750">
        <f t="shared" si="9"/>
        <v>4377.76</v>
      </c>
      <c r="BD41" s="750">
        <f t="shared" si="10"/>
        <v>4998.8100000000004</v>
      </c>
      <c r="BE41" s="750">
        <f t="shared" si="11"/>
        <v>3324.4800000000005</v>
      </c>
      <c r="BF41" s="750">
        <f t="shared" si="12"/>
        <v>1075.52</v>
      </c>
      <c r="BG41" s="750">
        <f t="shared" si="13"/>
        <v>0</v>
      </c>
      <c r="BH41" s="750">
        <f t="shared" si="14"/>
        <v>25.060000000000002</v>
      </c>
      <c r="BI41" s="750">
        <f t="shared" si="15"/>
        <v>712.81999999999994</v>
      </c>
      <c r="BJ41" s="750">
        <f t="shared" si="2"/>
        <v>0</v>
      </c>
      <c r="BK41" s="750">
        <f t="shared" si="16"/>
        <v>949.29</v>
      </c>
      <c r="BL41" s="751">
        <f t="shared" si="17"/>
        <v>851.92000000000007</v>
      </c>
    </row>
    <row r="42" spans="1:64" x14ac:dyDescent="0.25">
      <c r="A42" s="1529"/>
      <c r="B42" s="512" t="s">
        <v>1268</v>
      </c>
      <c r="C42" s="1078" t="s">
        <v>1231</v>
      </c>
      <c r="D42" s="743">
        <f t="shared" si="3"/>
        <v>60.17</v>
      </c>
      <c r="E42" s="744">
        <v>16.2</v>
      </c>
      <c r="F42" s="744">
        <v>17.97</v>
      </c>
      <c r="G42" s="744">
        <v>8.0299999999999994</v>
      </c>
      <c r="H42" s="744">
        <v>17.97</v>
      </c>
      <c r="I42" s="744">
        <v>0</v>
      </c>
      <c r="J42" s="744">
        <v>0</v>
      </c>
      <c r="K42" s="744">
        <v>0</v>
      </c>
      <c r="L42" s="744">
        <v>0</v>
      </c>
      <c r="M42" s="744">
        <v>0</v>
      </c>
      <c r="N42" s="744">
        <v>0</v>
      </c>
      <c r="O42" s="745">
        <v>0</v>
      </c>
      <c r="P42" s="743">
        <f t="shared" si="4"/>
        <v>0</v>
      </c>
      <c r="Q42" s="744">
        <v>0</v>
      </c>
      <c r="R42" s="744">
        <v>0</v>
      </c>
      <c r="S42" s="744">
        <v>0</v>
      </c>
      <c r="T42" s="744">
        <v>0</v>
      </c>
      <c r="U42" s="744">
        <v>0</v>
      </c>
      <c r="V42" s="744">
        <v>0</v>
      </c>
      <c r="W42" s="744">
        <v>0</v>
      </c>
      <c r="X42" s="744">
        <v>0</v>
      </c>
      <c r="Y42" s="744">
        <v>0</v>
      </c>
      <c r="Z42" s="744">
        <v>0</v>
      </c>
      <c r="AA42" s="745">
        <v>0</v>
      </c>
      <c r="AB42" s="743">
        <f t="shared" si="5"/>
        <v>5097.8200000000006</v>
      </c>
      <c r="AC42" s="744">
        <v>1677.1900000000003</v>
      </c>
      <c r="AD42" s="744">
        <v>414.07</v>
      </c>
      <c r="AE42" s="744">
        <v>1799.3</v>
      </c>
      <c r="AF42" s="744">
        <v>865.36999999999989</v>
      </c>
      <c r="AG42" s="744">
        <v>17</v>
      </c>
      <c r="AH42" s="744">
        <v>0</v>
      </c>
      <c r="AI42" s="744">
        <v>0</v>
      </c>
      <c r="AJ42" s="744">
        <v>190.51999999999998</v>
      </c>
      <c r="AK42" s="744">
        <v>0</v>
      </c>
      <c r="AL42" s="744">
        <v>21.92</v>
      </c>
      <c r="AM42" s="745">
        <v>112.45</v>
      </c>
      <c r="AN42" s="743">
        <f t="shared" si="6"/>
        <v>0</v>
      </c>
      <c r="AO42" s="744">
        <v>0</v>
      </c>
      <c r="AP42" s="744">
        <v>0</v>
      </c>
      <c r="AQ42" s="744">
        <v>0</v>
      </c>
      <c r="AR42" s="744">
        <v>0</v>
      </c>
      <c r="AS42" s="744">
        <v>0</v>
      </c>
      <c r="AT42" s="744">
        <v>0</v>
      </c>
      <c r="AU42" s="744">
        <v>0</v>
      </c>
      <c r="AV42" s="744">
        <v>0</v>
      </c>
      <c r="AW42" s="744">
        <v>0</v>
      </c>
      <c r="AX42" s="744">
        <v>0</v>
      </c>
      <c r="AY42" s="744">
        <v>0</v>
      </c>
      <c r="AZ42" s="746">
        <v>517.65000000000009</v>
      </c>
      <c r="BA42" s="747">
        <f t="shared" si="7"/>
        <v>5675.6400000000012</v>
      </c>
      <c r="BB42" s="750">
        <f t="shared" si="8"/>
        <v>1693.3900000000003</v>
      </c>
      <c r="BC42" s="750">
        <f t="shared" si="9"/>
        <v>432.03999999999996</v>
      </c>
      <c r="BD42" s="750">
        <f t="shared" si="10"/>
        <v>1807.33</v>
      </c>
      <c r="BE42" s="750">
        <f t="shared" si="11"/>
        <v>883.33999999999992</v>
      </c>
      <c r="BF42" s="750">
        <f t="shared" si="12"/>
        <v>17</v>
      </c>
      <c r="BG42" s="750">
        <f t="shared" si="13"/>
        <v>0</v>
      </c>
      <c r="BH42" s="750">
        <f t="shared" si="14"/>
        <v>0</v>
      </c>
      <c r="BI42" s="750">
        <f t="shared" si="15"/>
        <v>190.51999999999998</v>
      </c>
      <c r="BJ42" s="750">
        <f t="shared" si="2"/>
        <v>0</v>
      </c>
      <c r="BK42" s="750">
        <f t="shared" si="16"/>
        <v>21.92</v>
      </c>
      <c r="BL42" s="751">
        <f t="shared" si="17"/>
        <v>112.45</v>
      </c>
    </row>
    <row r="43" spans="1:64" x14ac:dyDescent="0.25">
      <c r="A43" s="1529"/>
      <c r="B43" s="512" t="s">
        <v>1269</v>
      </c>
      <c r="C43" s="1078" t="s">
        <v>1232</v>
      </c>
      <c r="D43" s="743">
        <f t="shared" si="3"/>
        <v>0</v>
      </c>
      <c r="E43" s="744">
        <v>0</v>
      </c>
      <c r="F43" s="744">
        <v>0</v>
      </c>
      <c r="G43" s="744">
        <v>0</v>
      </c>
      <c r="H43" s="744">
        <v>0</v>
      </c>
      <c r="I43" s="744">
        <v>0</v>
      </c>
      <c r="J43" s="744">
        <v>0</v>
      </c>
      <c r="K43" s="744">
        <v>0</v>
      </c>
      <c r="L43" s="744">
        <v>0</v>
      </c>
      <c r="M43" s="744">
        <v>0</v>
      </c>
      <c r="N43" s="744">
        <v>0</v>
      </c>
      <c r="O43" s="745">
        <v>0</v>
      </c>
      <c r="P43" s="743">
        <f t="shared" si="4"/>
        <v>0</v>
      </c>
      <c r="Q43" s="744">
        <v>0</v>
      </c>
      <c r="R43" s="744">
        <v>0</v>
      </c>
      <c r="S43" s="744">
        <v>0</v>
      </c>
      <c r="T43" s="744">
        <v>0</v>
      </c>
      <c r="U43" s="744">
        <v>0</v>
      </c>
      <c r="V43" s="744">
        <v>0</v>
      </c>
      <c r="W43" s="744">
        <v>0</v>
      </c>
      <c r="X43" s="744">
        <v>0</v>
      </c>
      <c r="Y43" s="744">
        <v>0</v>
      </c>
      <c r="Z43" s="744">
        <v>0</v>
      </c>
      <c r="AA43" s="745">
        <v>0</v>
      </c>
      <c r="AB43" s="743">
        <f t="shared" si="5"/>
        <v>0</v>
      </c>
      <c r="AC43" s="744">
        <v>0</v>
      </c>
      <c r="AD43" s="744">
        <v>0</v>
      </c>
      <c r="AE43" s="744">
        <v>0</v>
      </c>
      <c r="AF43" s="744">
        <v>0</v>
      </c>
      <c r="AG43" s="744">
        <v>0</v>
      </c>
      <c r="AH43" s="744">
        <v>0</v>
      </c>
      <c r="AI43" s="744">
        <v>0</v>
      </c>
      <c r="AJ43" s="744">
        <v>0</v>
      </c>
      <c r="AK43" s="744">
        <v>0</v>
      </c>
      <c r="AL43" s="744">
        <v>0</v>
      </c>
      <c r="AM43" s="745">
        <v>0</v>
      </c>
      <c r="AN43" s="743">
        <f t="shared" si="6"/>
        <v>510.41999999999996</v>
      </c>
      <c r="AO43" s="744">
        <v>170.14</v>
      </c>
      <c r="AP43" s="744">
        <v>170.14</v>
      </c>
      <c r="AQ43" s="744">
        <v>0</v>
      </c>
      <c r="AR43" s="744">
        <v>170.14</v>
      </c>
      <c r="AS43" s="744">
        <v>0</v>
      </c>
      <c r="AT43" s="744">
        <v>0</v>
      </c>
      <c r="AU43" s="744">
        <v>0</v>
      </c>
      <c r="AV43" s="744">
        <v>0</v>
      </c>
      <c r="AW43" s="744">
        <v>0</v>
      </c>
      <c r="AX43" s="744">
        <v>0</v>
      </c>
      <c r="AY43" s="744">
        <v>0</v>
      </c>
      <c r="AZ43" s="746">
        <v>0</v>
      </c>
      <c r="BA43" s="747">
        <f t="shared" si="7"/>
        <v>510.41999999999996</v>
      </c>
      <c r="BB43" s="750">
        <f t="shared" si="8"/>
        <v>170.14</v>
      </c>
      <c r="BC43" s="750">
        <f t="shared" si="9"/>
        <v>170.14</v>
      </c>
      <c r="BD43" s="750">
        <f t="shared" si="10"/>
        <v>0</v>
      </c>
      <c r="BE43" s="750">
        <f t="shared" si="11"/>
        <v>170.14</v>
      </c>
      <c r="BF43" s="750">
        <f t="shared" si="12"/>
        <v>0</v>
      </c>
      <c r="BG43" s="750">
        <f t="shared" si="13"/>
        <v>0</v>
      </c>
      <c r="BH43" s="750">
        <f t="shared" si="14"/>
        <v>0</v>
      </c>
      <c r="BI43" s="750">
        <f t="shared" si="15"/>
        <v>0</v>
      </c>
      <c r="BJ43" s="750">
        <f t="shared" si="2"/>
        <v>0</v>
      </c>
      <c r="BK43" s="750">
        <f t="shared" si="16"/>
        <v>0</v>
      </c>
      <c r="BL43" s="751">
        <f t="shared" si="17"/>
        <v>0</v>
      </c>
    </row>
    <row r="44" spans="1:64" x14ac:dyDescent="0.25">
      <c r="A44" s="1529"/>
      <c r="B44" s="512" t="s">
        <v>1270</v>
      </c>
      <c r="C44" s="1078" t="s">
        <v>1233</v>
      </c>
      <c r="D44" s="743">
        <f t="shared" si="3"/>
        <v>134.49</v>
      </c>
      <c r="E44" s="744">
        <v>0</v>
      </c>
      <c r="F44" s="744">
        <v>0</v>
      </c>
      <c r="G44" s="744">
        <v>94.51</v>
      </c>
      <c r="H44" s="744">
        <v>41.36</v>
      </c>
      <c r="I44" s="744">
        <v>-77.209999999999994</v>
      </c>
      <c r="J44" s="744">
        <v>0</v>
      </c>
      <c r="K44" s="744">
        <v>0</v>
      </c>
      <c r="L44" s="744">
        <v>0</v>
      </c>
      <c r="M44" s="744">
        <v>0</v>
      </c>
      <c r="N44" s="744">
        <v>75.83</v>
      </c>
      <c r="O44" s="745">
        <v>0</v>
      </c>
      <c r="P44" s="743">
        <f t="shared" si="4"/>
        <v>416.24</v>
      </c>
      <c r="Q44" s="744">
        <v>73.66</v>
      </c>
      <c r="R44" s="744">
        <v>94.51</v>
      </c>
      <c r="S44" s="744">
        <v>144.76999999999998</v>
      </c>
      <c r="T44" s="744">
        <v>17.3</v>
      </c>
      <c r="U44" s="744">
        <v>0</v>
      </c>
      <c r="V44" s="744">
        <v>0</v>
      </c>
      <c r="W44" s="744">
        <v>0</v>
      </c>
      <c r="X44" s="744">
        <v>86</v>
      </c>
      <c r="Y44" s="744">
        <v>0</v>
      </c>
      <c r="Z44" s="744">
        <v>0</v>
      </c>
      <c r="AA44" s="745">
        <v>0</v>
      </c>
      <c r="AB44" s="743">
        <f t="shared" si="5"/>
        <v>1285.4699999999998</v>
      </c>
      <c r="AC44" s="744">
        <v>475.11</v>
      </c>
      <c r="AD44" s="744">
        <v>94.51</v>
      </c>
      <c r="AE44" s="744">
        <v>244.45000000000002</v>
      </c>
      <c r="AF44" s="744">
        <v>77.52</v>
      </c>
      <c r="AG44" s="744">
        <v>9.01</v>
      </c>
      <c r="AH44" s="744">
        <v>0</v>
      </c>
      <c r="AI44" s="744">
        <v>0</v>
      </c>
      <c r="AJ44" s="744">
        <v>214.25</v>
      </c>
      <c r="AK44" s="744">
        <v>0</v>
      </c>
      <c r="AL44" s="744">
        <v>76.11</v>
      </c>
      <c r="AM44" s="745">
        <v>94.51</v>
      </c>
      <c r="AN44" s="743">
        <f t="shared" si="6"/>
        <v>3283.31</v>
      </c>
      <c r="AO44" s="744">
        <v>1054.1799999999998</v>
      </c>
      <c r="AP44" s="744">
        <v>0</v>
      </c>
      <c r="AQ44" s="744">
        <v>246.64</v>
      </c>
      <c r="AR44" s="744">
        <v>305.13</v>
      </c>
      <c r="AS44" s="744">
        <v>866.09</v>
      </c>
      <c r="AT44" s="744">
        <v>0</v>
      </c>
      <c r="AU44" s="744">
        <v>0</v>
      </c>
      <c r="AV44" s="744">
        <v>144.04</v>
      </c>
      <c r="AW44" s="744">
        <v>0</v>
      </c>
      <c r="AX44" s="744">
        <v>596.76</v>
      </c>
      <c r="AY44" s="744">
        <v>70.47</v>
      </c>
      <c r="AZ44" s="746">
        <v>975.07999999999993</v>
      </c>
      <c r="BA44" s="747">
        <f t="shared" si="7"/>
        <v>6094.59</v>
      </c>
      <c r="BB44" s="750">
        <f t="shared" si="8"/>
        <v>1602.9499999999998</v>
      </c>
      <c r="BC44" s="750">
        <f t="shared" si="9"/>
        <v>189.02</v>
      </c>
      <c r="BD44" s="750">
        <f t="shared" si="10"/>
        <v>730.37</v>
      </c>
      <c r="BE44" s="750">
        <f t="shared" si="11"/>
        <v>441.31</v>
      </c>
      <c r="BF44" s="750">
        <f t="shared" si="12"/>
        <v>797.8900000000001</v>
      </c>
      <c r="BG44" s="750">
        <f t="shared" si="13"/>
        <v>0</v>
      </c>
      <c r="BH44" s="750">
        <f t="shared" si="14"/>
        <v>0</v>
      </c>
      <c r="BI44" s="750">
        <f t="shared" si="15"/>
        <v>444.28999999999996</v>
      </c>
      <c r="BJ44" s="750">
        <f t="shared" si="2"/>
        <v>0</v>
      </c>
      <c r="BK44" s="750">
        <f t="shared" si="16"/>
        <v>748.7</v>
      </c>
      <c r="BL44" s="751">
        <f t="shared" si="17"/>
        <v>164.98000000000002</v>
      </c>
    </row>
    <row r="45" spans="1:64" x14ac:dyDescent="0.25">
      <c r="A45" s="1529"/>
      <c r="B45" s="512" t="s">
        <v>1271</v>
      </c>
      <c r="C45" s="1078" t="s">
        <v>1204</v>
      </c>
      <c r="D45" s="743">
        <f t="shared" si="3"/>
        <v>1854.43</v>
      </c>
      <c r="E45" s="744">
        <v>814.32</v>
      </c>
      <c r="F45" s="744">
        <v>92</v>
      </c>
      <c r="G45" s="744">
        <v>245</v>
      </c>
      <c r="H45" s="744">
        <v>119.61</v>
      </c>
      <c r="I45" s="744">
        <v>377.99</v>
      </c>
      <c r="J45" s="744">
        <v>0</v>
      </c>
      <c r="K45" s="744">
        <v>7</v>
      </c>
      <c r="L45" s="744">
        <v>24</v>
      </c>
      <c r="M45" s="744">
        <v>0</v>
      </c>
      <c r="N45" s="744">
        <v>136.51</v>
      </c>
      <c r="O45" s="745">
        <v>38</v>
      </c>
      <c r="P45" s="743">
        <f t="shared" si="4"/>
        <v>10136.02</v>
      </c>
      <c r="Q45" s="744">
        <v>4533.13</v>
      </c>
      <c r="R45" s="744">
        <v>808.6</v>
      </c>
      <c r="S45" s="744">
        <v>1818.0899999999995</v>
      </c>
      <c r="T45" s="744">
        <v>1460.84</v>
      </c>
      <c r="U45" s="744">
        <v>758.88</v>
      </c>
      <c r="V45" s="744">
        <v>0</v>
      </c>
      <c r="W45" s="744">
        <v>13.44</v>
      </c>
      <c r="X45" s="744">
        <v>109</v>
      </c>
      <c r="Y45" s="744">
        <v>0</v>
      </c>
      <c r="Z45" s="744">
        <v>458.84000000000003</v>
      </c>
      <c r="AA45" s="745">
        <v>175.2</v>
      </c>
      <c r="AB45" s="743">
        <f t="shared" si="5"/>
        <v>145961.29999999999</v>
      </c>
      <c r="AC45" s="744">
        <v>56822.079999999994</v>
      </c>
      <c r="AD45" s="744">
        <v>14688</v>
      </c>
      <c r="AE45" s="744">
        <v>31857.83</v>
      </c>
      <c r="AF45" s="744">
        <v>23362.91</v>
      </c>
      <c r="AG45" s="744">
        <v>9883.57</v>
      </c>
      <c r="AH45" s="744">
        <v>0</v>
      </c>
      <c r="AI45" s="744">
        <v>238.09000000000003</v>
      </c>
      <c r="AJ45" s="744">
        <v>2186.52</v>
      </c>
      <c r="AK45" s="744">
        <v>14</v>
      </c>
      <c r="AL45" s="744">
        <v>3965.7000000000003</v>
      </c>
      <c r="AM45" s="745">
        <v>2942.6</v>
      </c>
      <c r="AN45" s="743">
        <f t="shared" si="6"/>
        <v>0</v>
      </c>
      <c r="AO45" s="744">
        <v>0</v>
      </c>
      <c r="AP45" s="744">
        <v>0</v>
      </c>
      <c r="AQ45" s="744">
        <v>0</v>
      </c>
      <c r="AR45" s="744">
        <v>0</v>
      </c>
      <c r="AS45" s="744">
        <v>0</v>
      </c>
      <c r="AT45" s="744">
        <v>0</v>
      </c>
      <c r="AU45" s="744">
        <v>0</v>
      </c>
      <c r="AV45" s="744">
        <v>0</v>
      </c>
      <c r="AW45" s="744">
        <v>0</v>
      </c>
      <c r="AX45" s="744">
        <v>0</v>
      </c>
      <c r="AY45" s="744">
        <v>0</v>
      </c>
      <c r="AZ45" s="746">
        <v>1196.7199999999998</v>
      </c>
      <c r="BA45" s="747">
        <f t="shared" si="7"/>
        <v>159148.46999999994</v>
      </c>
      <c r="BB45" s="750">
        <f t="shared" si="8"/>
        <v>62169.529999999992</v>
      </c>
      <c r="BC45" s="750">
        <f t="shared" si="9"/>
        <v>15588.6</v>
      </c>
      <c r="BD45" s="750">
        <f t="shared" si="10"/>
        <v>33920.92</v>
      </c>
      <c r="BE45" s="750">
        <f t="shared" si="11"/>
        <v>24943.360000000001</v>
      </c>
      <c r="BF45" s="750">
        <f t="shared" si="12"/>
        <v>11020.439999999999</v>
      </c>
      <c r="BG45" s="750">
        <f t="shared" si="13"/>
        <v>0</v>
      </c>
      <c r="BH45" s="750">
        <f t="shared" si="14"/>
        <v>258.53000000000003</v>
      </c>
      <c r="BI45" s="750">
        <f t="shared" si="15"/>
        <v>2319.52</v>
      </c>
      <c r="BJ45" s="750">
        <f t="shared" si="2"/>
        <v>14</v>
      </c>
      <c r="BK45" s="750">
        <f t="shared" si="16"/>
        <v>4561.05</v>
      </c>
      <c r="BL45" s="751">
        <f t="shared" si="17"/>
        <v>3155.7999999999997</v>
      </c>
    </row>
    <row r="46" spans="1:64" x14ac:dyDescent="0.25">
      <c r="A46" s="1529"/>
      <c r="B46" s="512" t="s">
        <v>1272</v>
      </c>
      <c r="C46" s="1078" t="s">
        <v>1234</v>
      </c>
      <c r="D46" s="743">
        <f t="shared" si="3"/>
        <v>30</v>
      </c>
      <c r="E46" s="744">
        <v>0</v>
      </c>
      <c r="F46" s="744">
        <v>0</v>
      </c>
      <c r="G46" s="744">
        <v>30</v>
      </c>
      <c r="H46" s="744">
        <v>0</v>
      </c>
      <c r="I46" s="744">
        <v>0</v>
      </c>
      <c r="J46" s="744">
        <v>0</v>
      </c>
      <c r="K46" s="744">
        <v>0</v>
      </c>
      <c r="L46" s="744">
        <v>0</v>
      </c>
      <c r="M46" s="744">
        <v>0</v>
      </c>
      <c r="N46" s="744">
        <v>0</v>
      </c>
      <c r="O46" s="745">
        <v>0</v>
      </c>
      <c r="P46" s="743">
        <f t="shared" si="4"/>
        <v>125</v>
      </c>
      <c r="Q46" s="744">
        <v>0</v>
      </c>
      <c r="R46" s="744">
        <v>125</v>
      </c>
      <c r="S46" s="744">
        <v>0</v>
      </c>
      <c r="T46" s="744">
        <v>0</v>
      </c>
      <c r="U46" s="744">
        <v>0</v>
      </c>
      <c r="V46" s="744">
        <v>0</v>
      </c>
      <c r="W46" s="744">
        <v>0</v>
      </c>
      <c r="X46" s="744">
        <v>0</v>
      </c>
      <c r="Y46" s="744">
        <v>0</v>
      </c>
      <c r="Z46" s="744">
        <v>0</v>
      </c>
      <c r="AA46" s="745">
        <v>0</v>
      </c>
      <c r="AB46" s="743">
        <f t="shared" si="5"/>
        <v>13623.740000000003</v>
      </c>
      <c r="AC46" s="744">
        <v>5856.4400000000005</v>
      </c>
      <c r="AD46" s="744">
        <v>2562.12</v>
      </c>
      <c r="AE46" s="744">
        <v>845.19</v>
      </c>
      <c r="AF46" s="744">
        <v>3017.59</v>
      </c>
      <c r="AG46" s="744">
        <v>377.2</v>
      </c>
      <c r="AH46" s="744">
        <v>0</v>
      </c>
      <c r="AI46" s="744">
        <v>0</v>
      </c>
      <c r="AJ46" s="744">
        <v>397.5</v>
      </c>
      <c r="AK46" s="744">
        <v>0</v>
      </c>
      <c r="AL46" s="744">
        <v>314</v>
      </c>
      <c r="AM46" s="745">
        <v>253.7</v>
      </c>
      <c r="AN46" s="743">
        <f t="shared" si="6"/>
        <v>98420.939999999988</v>
      </c>
      <c r="AO46" s="744">
        <v>46058.009999999995</v>
      </c>
      <c r="AP46" s="744">
        <v>23000.560000000001</v>
      </c>
      <c r="AQ46" s="744">
        <v>7224.0499999999993</v>
      </c>
      <c r="AR46" s="744">
        <v>15719.39</v>
      </c>
      <c r="AS46" s="744">
        <v>2216.1999999999998</v>
      </c>
      <c r="AT46" s="744">
        <v>0</v>
      </c>
      <c r="AU46" s="744">
        <v>0</v>
      </c>
      <c r="AV46" s="744">
        <v>1656.6299999999999</v>
      </c>
      <c r="AW46" s="744">
        <v>0</v>
      </c>
      <c r="AX46" s="744">
        <v>1126.45</v>
      </c>
      <c r="AY46" s="744">
        <v>1419.65</v>
      </c>
      <c r="AZ46" s="746">
        <v>-41.55</v>
      </c>
      <c r="BA46" s="747">
        <f t="shared" si="7"/>
        <v>112158.13</v>
      </c>
      <c r="BB46" s="750">
        <f t="shared" si="8"/>
        <v>51914.45</v>
      </c>
      <c r="BC46" s="750">
        <f t="shared" si="9"/>
        <v>25687.68</v>
      </c>
      <c r="BD46" s="750">
        <f t="shared" si="10"/>
        <v>8099.24</v>
      </c>
      <c r="BE46" s="750">
        <f t="shared" si="11"/>
        <v>18736.98</v>
      </c>
      <c r="BF46" s="750">
        <f t="shared" si="12"/>
        <v>2593.3999999999996</v>
      </c>
      <c r="BG46" s="750">
        <f t="shared" si="13"/>
        <v>0</v>
      </c>
      <c r="BH46" s="750">
        <f t="shared" si="14"/>
        <v>0</v>
      </c>
      <c r="BI46" s="750">
        <f t="shared" si="15"/>
        <v>2054.13</v>
      </c>
      <c r="BJ46" s="750">
        <f t="shared" si="2"/>
        <v>0</v>
      </c>
      <c r="BK46" s="750">
        <f t="shared" si="16"/>
        <v>1440.45</v>
      </c>
      <c r="BL46" s="751">
        <f t="shared" si="17"/>
        <v>1673.3500000000001</v>
      </c>
    </row>
    <row r="47" spans="1:64" x14ac:dyDescent="0.25">
      <c r="A47" s="1529"/>
      <c r="B47" s="512" t="s">
        <v>1273</v>
      </c>
      <c r="C47" s="1078" t="s">
        <v>1235</v>
      </c>
      <c r="D47" s="743">
        <f t="shared" si="3"/>
        <v>0</v>
      </c>
      <c r="E47" s="744">
        <v>0</v>
      </c>
      <c r="F47" s="744">
        <v>0</v>
      </c>
      <c r="G47" s="744">
        <v>0</v>
      </c>
      <c r="H47" s="744">
        <v>0</v>
      </c>
      <c r="I47" s="744">
        <v>0</v>
      </c>
      <c r="J47" s="744">
        <v>0</v>
      </c>
      <c r="K47" s="744">
        <v>0</v>
      </c>
      <c r="L47" s="744">
        <v>0</v>
      </c>
      <c r="M47" s="744">
        <v>0</v>
      </c>
      <c r="N47" s="744">
        <v>0</v>
      </c>
      <c r="O47" s="745">
        <v>0</v>
      </c>
      <c r="P47" s="743">
        <f t="shared" si="4"/>
        <v>0</v>
      </c>
      <c r="Q47" s="744">
        <v>0</v>
      </c>
      <c r="R47" s="744">
        <v>0</v>
      </c>
      <c r="S47" s="744">
        <v>0</v>
      </c>
      <c r="T47" s="744">
        <v>0</v>
      </c>
      <c r="U47" s="744">
        <v>0</v>
      </c>
      <c r="V47" s="744">
        <v>0</v>
      </c>
      <c r="W47" s="744">
        <v>0</v>
      </c>
      <c r="X47" s="744">
        <v>0</v>
      </c>
      <c r="Y47" s="744">
        <v>0</v>
      </c>
      <c r="Z47" s="744">
        <v>0</v>
      </c>
      <c r="AA47" s="745">
        <v>0</v>
      </c>
      <c r="AB47" s="743">
        <f t="shared" si="5"/>
        <v>1400</v>
      </c>
      <c r="AC47" s="744">
        <v>1400</v>
      </c>
      <c r="AD47" s="744">
        <v>0</v>
      </c>
      <c r="AE47" s="744">
        <v>0</v>
      </c>
      <c r="AF47" s="744">
        <v>0</v>
      </c>
      <c r="AG47" s="744">
        <v>0</v>
      </c>
      <c r="AH47" s="744">
        <v>0</v>
      </c>
      <c r="AI47" s="744">
        <v>0</v>
      </c>
      <c r="AJ47" s="744">
        <v>0</v>
      </c>
      <c r="AK47" s="744">
        <v>0</v>
      </c>
      <c r="AL47" s="744">
        <v>0</v>
      </c>
      <c r="AM47" s="745">
        <v>0</v>
      </c>
      <c r="AN47" s="743">
        <f t="shared" si="6"/>
        <v>13660</v>
      </c>
      <c r="AO47" s="744">
        <v>2320</v>
      </c>
      <c r="AP47" s="744">
        <v>11340</v>
      </c>
      <c r="AQ47" s="744">
        <v>0</v>
      </c>
      <c r="AR47" s="744">
        <v>0</v>
      </c>
      <c r="AS47" s="744">
        <v>0</v>
      </c>
      <c r="AT47" s="744">
        <v>0</v>
      </c>
      <c r="AU47" s="744">
        <v>0</v>
      </c>
      <c r="AV47" s="744">
        <v>0</v>
      </c>
      <c r="AW47" s="744">
        <v>0</v>
      </c>
      <c r="AX47" s="744">
        <v>0</v>
      </c>
      <c r="AY47" s="744">
        <v>0</v>
      </c>
      <c r="AZ47" s="746">
        <v>0</v>
      </c>
      <c r="BA47" s="747">
        <f t="shared" si="7"/>
        <v>15060</v>
      </c>
      <c r="BB47" s="750">
        <f t="shared" si="8"/>
        <v>3720</v>
      </c>
      <c r="BC47" s="750">
        <f t="shared" si="9"/>
        <v>11340</v>
      </c>
      <c r="BD47" s="750">
        <f t="shared" si="10"/>
        <v>0</v>
      </c>
      <c r="BE47" s="750">
        <f t="shared" si="11"/>
        <v>0</v>
      </c>
      <c r="BF47" s="750">
        <f t="shared" si="12"/>
        <v>0</v>
      </c>
      <c r="BG47" s="750">
        <f t="shared" si="13"/>
        <v>0</v>
      </c>
      <c r="BH47" s="750">
        <f t="shared" si="14"/>
        <v>0</v>
      </c>
      <c r="BI47" s="750">
        <f t="shared" si="15"/>
        <v>0</v>
      </c>
      <c r="BJ47" s="750">
        <f t="shared" si="2"/>
        <v>0</v>
      </c>
      <c r="BK47" s="750">
        <f t="shared" si="16"/>
        <v>0</v>
      </c>
      <c r="BL47" s="751">
        <f t="shared" si="17"/>
        <v>0</v>
      </c>
    </row>
    <row r="48" spans="1:64" x14ac:dyDescent="0.25">
      <c r="A48" s="1529"/>
      <c r="B48" s="512" t="s">
        <v>1274</v>
      </c>
      <c r="C48" s="1078" t="s">
        <v>1236</v>
      </c>
      <c r="D48" s="743">
        <f t="shared" si="3"/>
        <v>0</v>
      </c>
      <c r="E48" s="744">
        <v>0</v>
      </c>
      <c r="F48" s="744">
        <v>0</v>
      </c>
      <c r="G48" s="744">
        <v>0</v>
      </c>
      <c r="H48" s="744">
        <v>0</v>
      </c>
      <c r="I48" s="744">
        <v>0</v>
      </c>
      <c r="J48" s="744">
        <v>0</v>
      </c>
      <c r="K48" s="744">
        <v>0</v>
      </c>
      <c r="L48" s="744">
        <v>0</v>
      </c>
      <c r="M48" s="744">
        <v>0</v>
      </c>
      <c r="N48" s="744">
        <v>0</v>
      </c>
      <c r="O48" s="745">
        <v>0</v>
      </c>
      <c r="P48" s="743">
        <f t="shared" si="4"/>
        <v>0</v>
      </c>
      <c r="Q48" s="744">
        <v>0</v>
      </c>
      <c r="R48" s="744">
        <v>0</v>
      </c>
      <c r="S48" s="744">
        <v>0</v>
      </c>
      <c r="T48" s="744">
        <v>0</v>
      </c>
      <c r="U48" s="744">
        <v>0</v>
      </c>
      <c r="V48" s="744">
        <v>0</v>
      </c>
      <c r="W48" s="744">
        <v>0</v>
      </c>
      <c r="X48" s="744">
        <v>0</v>
      </c>
      <c r="Y48" s="744">
        <v>0</v>
      </c>
      <c r="Z48" s="744">
        <v>0</v>
      </c>
      <c r="AA48" s="745">
        <v>0</v>
      </c>
      <c r="AB48" s="743">
        <f t="shared" si="5"/>
        <v>977.5</v>
      </c>
      <c r="AC48" s="744">
        <v>0</v>
      </c>
      <c r="AD48" s="744">
        <v>0</v>
      </c>
      <c r="AE48" s="744">
        <v>0</v>
      </c>
      <c r="AF48" s="744">
        <v>180</v>
      </c>
      <c r="AG48" s="744">
        <v>472.5</v>
      </c>
      <c r="AH48" s="744">
        <v>0</v>
      </c>
      <c r="AI48" s="744">
        <v>0</v>
      </c>
      <c r="AJ48" s="744">
        <v>0</v>
      </c>
      <c r="AK48" s="744">
        <v>0</v>
      </c>
      <c r="AL48" s="744">
        <v>325</v>
      </c>
      <c r="AM48" s="745">
        <v>0</v>
      </c>
      <c r="AN48" s="743">
        <f t="shared" si="6"/>
        <v>0</v>
      </c>
      <c r="AO48" s="744">
        <v>0</v>
      </c>
      <c r="AP48" s="744">
        <v>0</v>
      </c>
      <c r="AQ48" s="744">
        <v>0</v>
      </c>
      <c r="AR48" s="744">
        <v>0</v>
      </c>
      <c r="AS48" s="744">
        <v>0</v>
      </c>
      <c r="AT48" s="744">
        <v>0</v>
      </c>
      <c r="AU48" s="744">
        <v>0</v>
      </c>
      <c r="AV48" s="744">
        <v>0</v>
      </c>
      <c r="AW48" s="744">
        <v>0</v>
      </c>
      <c r="AX48" s="744">
        <v>0</v>
      </c>
      <c r="AY48" s="744">
        <v>0</v>
      </c>
      <c r="AZ48" s="746">
        <v>0</v>
      </c>
      <c r="BA48" s="747">
        <f t="shared" si="7"/>
        <v>977.5</v>
      </c>
      <c r="BB48" s="750">
        <f t="shared" si="8"/>
        <v>0</v>
      </c>
      <c r="BC48" s="750">
        <f t="shared" si="9"/>
        <v>0</v>
      </c>
      <c r="BD48" s="750">
        <f t="shared" si="10"/>
        <v>0</v>
      </c>
      <c r="BE48" s="750">
        <f t="shared" si="11"/>
        <v>180</v>
      </c>
      <c r="BF48" s="750">
        <f t="shared" si="12"/>
        <v>472.5</v>
      </c>
      <c r="BG48" s="750">
        <f t="shared" si="13"/>
        <v>0</v>
      </c>
      <c r="BH48" s="750">
        <f t="shared" si="14"/>
        <v>0</v>
      </c>
      <c r="BI48" s="750">
        <f t="shared" si="15"/>
        <v>0</v>
      </c>
      <c r="BJ48" s="750">
        <f t="shared" si="2"/>
        <v>0</v>
      </c>
      <c r="BK48" s="750">
        <f t="shared" si="16"/>
        <v>325</v>
      </c>
      <c r="BL48" s="751">
        <f t="shared" si="17"/>
        <v>0</v>
      </c>
    </row>
    <row r="49" spans="1:64" x14ac:dyDescent="0.25">
      <c r="A49" s="1529"/>
      <c r="B49" s="512" t="s">
        <v>1275</v>
      </c>
      <c r="C49" s="1078" t="s">
        <v>1237</v>
      </c>
      <c r="D49" s="743">
        <f t="shared" si="3"/>
        <v>0</v>
      </c>
      <c r="E49" s="744">
        <v>0</v>
      </c>
      <c r="F49" s="744">
        <v>0</v>
      </c>
      <c r="G49" s="744">
        <v>0</v>
      </c>
      <c r="H49" s="744">
        <v>0</v>
      </c>
      <c r="I49" s="744">
        <v>0</v>
      </c>
      <c r="J49" s="744">
        <v>0</v>
      </c>
      <c r="K49" s="744">
        <v>0</v>
      </c>
      <c r="L49" s="744">
        <v>0</v>
      </c>
      <c r="M49" s="744">
        <v>0</v>
      </c>
      <c r="N49" s="744">
        <v>0</v>
      </c>
      <c r="O49" s="745">
        <v>0</v>
      </c>
      <c r="P49" s="743">
        <f t="shared" si="4"/>
        <v>0</v>
      </c>
      <c r="Q49" s="744">
        <v>0</v>
      </c>
      <c r="R49" s="744">
        <v>0</v>
      </c>
      <c r="S49" s="744">
        <v>0</v>
      </c>
      <c r="T49" s="744">
        <v>0</v>
      </c>
      <c r="U49" s="744">
        <v>0</v>
      </c>
      <c r="V49" s="744">
        <v>0</v>
      </c>
      <c r="W49" s="744">
        <v>0</v>
      </c>
      <c r="X49" s="744">
        <v>0</v>
      </c>
      <c r="Y49" s="744">
        <v>0</v>
      </c>
      <c r="Z49" s="744">
        <v>0</v>
      </c>
      <c r="AA49" s="745">
        <v>0</v>
      </c>
      <c r="AB49" s="743">
        <f t="shared" si="5"/>
        <v>456.85</v>
      </c>
      <c r="AC49" s="744">
        <v>235.55</v>
      </c>
      <c r="AD49" s="744">
        <v>117.78</v>
      </c>
      <c r="AE49" s="744">
        <v>0</v>
      </c>
      <c r="AF49" s="744">
        <v>103.52</v>
      </c>
      <c r="AG49" s="744">
        <v>0</v>
      </c>
      <c r="AH49" s="744">
        <v>0</v>
      </c>
      <c r="AI49" s="744">
        <v>0</v>
      </c>
      <c r="AJ49" s="744">
        <v>0</v>
      </c>
      <c r="AK49" s="744">
        <v>0</v>
      </c>
      <c r="AL49" s="744">
        <v>0</v>
      </c>
      <c r="AM49" s="745">
        <v>0</v>
      </c>
      <c r="AN49" s="743">
        <f t="shared" si="6"/>
        <v>0</v>
      </c>
      <c r="AO49" s="744">
        <v>0</v>
      </c>
      <c r="AP49" s="744">
        <v>0</v>
      </c>
      <c r="AQ49" s="744">
        <v>0</v>
      </c>
      <c r="AR49" s="744">
        <v>0</v>
      </c>
      <c r="AS49" s="744">
        <v>0</v>
      </c>
      <c r="AT49" s="744">
        <v>0</v>
      </c>
      <c r="AU49" s="744">
        <v>0</v>
      </c>
      <c r="AV49" s="744">
        <v>0</v>
      </c>
      <c r="AW49" s="744">
        <v>0</v>
      </c>
      <c r="AX49" s="744">
        <v>0</v>
      </c>
      <c r="AY49" s="744">
        <v>0</v>
      </c>
      <c r="AZ49" s="746">
        <v>0</v>
      </c>
      <c r="BA49" s="747">
        <f t="shared" si="7"/>
        <v>456.85</v>
      </c>
      <c r="BB49" s="750">
        <f t="shared" si="8"/>
        <v>235.55</v>
      </c>
      <c r="BC49" s="750">
        <f t="shared" si="9"/>
        <v>117.78</v>
      </c>
      <c r="BD49" s="750">
        <f t="shared" si="10"/>
        <v>0</v>
      </c>
      <c r="BE49" s="750">
        <f t="shared" si="11"/>
        <v>103.52</v>
      </c>
      <c r="BF49" s="750">
        <f t="shared" si="12"/>
        <v>0</v>
      </c>
      <c r="BG49" s="750">
        <f t="shared" si="13"/>
        <v>0</v>
      </c>
      <c r="BH49" s="750">
        <f t="shared" si="14"/>
        <v>0</v>
      </c>
      <c r="BI49" s="750">
        <f t="shared" si="15"/>
        <v>0</v>
      </c>
      <c r="BJ49" s="750">
        <f t="shared" si="2"/>
        <v>0</v>
      </c>
      <c r="BK49" s="750">
        <f t="shared" si="16"/>
        <v>0</v>
      </c>
      <c r="BL49" s="751">
        <f t="shared" si="17"/>
        <v>0</v>
      </c>
    </row>
    <row r="50" spans="1:64" x14ac:dyDescent="0.25">
      <c r="A50" s="1529"/>
      <c r="B50" s="512" t="s">
        <v>1276</v>
      </c>
      <c r="C50" s="1078" t="s">
        <v>1238</v>
      </c>
      <c r="D50" s="743">
        <f t="shared" si="3"/>
        <v>0</v>
      </c>
      <c r="E50" s="744">
        <v>0</v>
      </c>
      <c r="F50" s="744">
        <v>0</v>
      </c>
      <c r="G50" s="744">
        <v>0</v>
      </c>
      <c r="H50" s="744">
        <v>0</v>
      </c>
      <c r="I50" s="744">
        <v>0</v>
      </c>
      <c r="J50" s="744">
        <v>0</v>
      </c>
      <c r="K50" s="744">
        <v>0</v>
      </c>
      <c r="L50" s="744">
        <v>0</v>
      </c>
      <c r="M50" s="744">
        <v>0</v>
      </c>
      <c r="N50" s="744">
        <v>0</v>
      </c>
      <c r="O50" s="745">
        <v>0</v>
      </c>
      <c r="P50" s="743">
        <f t="shared" si="4"/>
        <v>0</v>
      </c>
      <c r="Q50" s="744">
        <v>0</v>
      </c>
      <c r="R50" s="744">
        <v>0</v>
      </c>
      <c r="S50" s="744">
        <v>0</v>
      </c>
      <c r="T50" s="744">
        <v>0</v>
      </c>
      <c r="U50" s="744">
        <v>0</v>
      </c>
      <c r="V50" s="744">
        <v>0</v>
      </c>
      <c r="W50" s="744">
        <v>0</v>
      </c>
      <c r="X50" s="744">
        <v>0</v>
      </c>
      <c r="Y50" s="744">
        <v>0</v>
      </c>
      <c r="Z50" s="744">
        <v>0</v>
      </c>
      <c r="AA50" s="745">
        <v>0</v>
      </c>
      <c r="AB50" s="743">
        <f t="shared" si="5"/>
        <v>0</v>
      </c>
      <c r="AC50" s="744">
        <v>0</v>
      </c>
      <c r="AD50" s="744">
        <v>0</v>
      </c>
      <c r="AE50" s="744">
        <v>0</v>
      </c>
      <c r="AF50" s="744">
        <v>0</v>
      </c>
      <c r="AG50" s="744">
        <v>0</v>
      </c>
      <c r="AH50" s="744">
        <v>0</v>
      </c>
      <c r="AI50" s="744">
        <v>0</v>
      </c>
      <c r="AJ50" s="744">
        <v>0</v>
      </c>
      <c r="AK50" s="744">
        <v>0</v>
      </c>
      <c r="AL50" s="744">
        <v>0</v>
      </c>
      <c r="AM50" s="745">
        <v>0</v>
      </c>
      <c r="AN50" s="743">
        <f t="shared" si="6"/>
        <v>0</v>
      </c>
      <c r="AO50" s="744">
        <v>0</v>
      </c>
      <c r="AP50" s="744">
        <v>0</v>
      </c>
      <c r="AQ50" s="744">
        <v>0</v>
      </c>
      <c r="AR50" s="744">
        <v>0</v>
      </c>
      <c r="AS50" s="744">
        <v>0</v>
      </c>
      <c r="AT50" s="744">
        <v>0</v>
      </c>
      <c r="AU50" s="744">
        <v>0</v>
      </c>
      <c r="AV50" s="744">
        <v>0</v>
      </c>
      <c r="AW50" s="744">
        <v>0</v>
      </c>
      <c r="AX50" s="744">
        <v>0</v>
      </c>
      <c r="AY50" s="744">
        <v>0</v>
      </c>
      <c r="AZ50" s="746">
        <v>0</v>
      </c>
      <c r="BA50" s="747">
        <f t="shared" si="7"/>
        <v>0</v>
      </c>
      <c r="BB50" s="750">
        <f t="shared" si="8"/>
        <v>0</v>
      </c>
      <c r="BC50" s="750">
        <f t="shared" si="9"/>
        <v>0</v>
      </c>
      <c r="BD50" s="750">
        <f t="shared" si="10"/>
        <v>0</v>
      </c>
      <c r="BE50" s="750">
        <f t="shared" si="11"/>
        <v>0</v>
      </c>
      <c r="BF50" s="750">
        <f t="shared" si="12"/>
        <v>0</v>
      </c>
      <c r="BG50" s="750">
        <f t="shared" si="13"/>
        <v>0</v>
      </c>
      <c r="BH50" s="750">
        <f t="shared" si="14"/>
        <v>0</v>
      </c>
      <c r="BI50" s="750">
        <f t="shared" si="15"/>
        <v>0</v>
      </c>
      <c r="BJ50" s="750">
        <f t="shared" si="2"/>
        <v>0</v>
      </c>
      <c r="BK50" s="750">
        <f t="shared" si="16"/>
        <v>0</v>
      </c>
      <c r="BL50" s="751">
        <f t="shared" si="17"/>
        <v>0</v>
      </c>
    </row>
    <row r="51" spans="1:64" x14ac:dyDescent="0.25">
      <c r="A51" s="1529"/>
      <c r="B51" s="512" t="s">
        <v>1277</v>
      </c>
      <c r="C51" s="1078" t="s">
        <v>1239</v>
      </c>
      <c r="D51" s="743">
        <f t="shared" si="3"/>
        <v>0</v>
      </c>
      <c r="E51" s="744">
        <v>0</v>
      </c>
      <c r="F51" s="744">
        <v>0</v>
      </c>
      <c r="G51" s="744">
        <v>0</v>
      </c>
      <c r="H51" s="744">
        <v>0</v>
      </c>
      <c r="I51" s="744">
        <v>0</v>
      </c>
      <c r="J51" s="744">
        <v>0</v>
      </c>
      <c r="K51" s="744">
        <v>0</v>
      </c>
      <c r="L51" s="744">
        <v>0</v>
      </c>
      <c r="M51" s="744">
        <v>0</v>
      </c>
      <c r="N51" s="744">
        <v>0</v>
      </c>
      <c r="O51" s="745">
        <v>0</v>
      </c>
      <c r="P51" s="743">
        <f t="shared" si="4"/>
        <v>0</v>
      </c>
      <c r="Q51" s="744">
        <v>0</v>
      </c>
      <c r="R51" s="744">
        <v>0</v>
      </c>
      <c r="S51" s="744">
        <v>0</v>
      </c>
      <c r="T51" s="744">
        <v>0</v>
      </c>
      <c r="U51" s="744">
        <v>0</v>
      </c>
      <c r="V51" s="744">
        <v>0</v>
      </c>
      <c r="W51" s="744">
        <v>0</v>
      </c>
      <c r="X51" s="744">
        <v>0</v>
      </c>
      <c r="Y51" s="744">
        <v>0</v>
      </c>
      <c r="Z51" s="744">
        <v>0</v>
      </c>
      <c r="AA51" s="745">
        <v>0</v>
      </c>
      <c r="AB51" s="743">
        <f t="shared" si="5"/>
        <v>0</v>
      </c>
      <c r="AC51" s="744">
        <v>0</v>
      </c>
      <c r="AD51" s="744">
        <v>0</v>
      </c>
      <c r="AE51" s="744">
        <v>0</v>
      </c>
      <c r="AF51" s="744">
        <v>0</v>
      </c>
      <c r="AG51" s="744">
        <v>0</v>
      </c>
      <c r="AH51" s="744">
        <v>0</v>
      </c>
      <c r="AI51" s="744">
        <v>0</v>
      </c>
      <c r="AJ51" s="744">
        <v>0</v>
      </c>
      <c r="AK51" s="744">
        <v>0</v>
      </c>
      <c r="AL51" s="744">
        <v>0</v>
      </c>
      <c r="AM51" s="745">
        <v>0</v>
      </c>
      <c r="AN51" s="743">
        <f t="shared" si="6"/>
        <v>0</v>
      </c>
      <c r="AO51" s="744">
        <v>0</v>
      </c>
      <c r="AP51" s="744">
        <v>0</v>
      </c>
      <c r="AQ51" s="744">
        <v>0</v>
      </c>
      <c r="AR51" s="744">
        <v>0</v>
      </c>
      <c r="AS51" s="744">
        <v>0</v>
      </c>
      <c r="AT51" s="744">
        <v>0</v>
      </c>
      <c r="AU51" s="744">
        <v>0</v>
      </c>
      <c r="AV51" s="744">
        <v>0</v>
      </c>
      <c r="AW51" s="744">
        <v>0</v>
      </c>
      <c r="AX51" s="744">
        <v>0</v>
      </c>
      <c r="AY51" s="744">
        <v>0</v>
      </c>
      <c r="AZ51" s="746">
        <v>0</v>
      </c>
      <c r="BA51" s="747">
        <f t="shared" si="7"/>
        <v>0</v>
      </c>
      <c r="BB51" s="750">
        <f t="shared" si="8"/>
        <v>0</v>
      </c>
      <c r="BC51" s="750">
        <f t="shared" si="9"/>
        <v>0</v>
      </c>
      <c r="BD51" s="750">
        <f t="shared" si="10"/>
        <v>0</v>
      </c>
      <c r="BE51" s="750">
        <f t="shared" si="11"/>
        <v>0</v>
      </c>
      <c r="BF51" s="750">
        <f t="shared" si="12"/>
        <v>0</v>
      </c>
      <c r="BG51" s="750">
        <f t="shared" si="13"/>
        <v>0</v>
      </c>
      <c r="BH51" s="750">
        <f t="shared" si="14"/>
        <v>0</v>
      </c>
      <c r="BI51" s="750">
        <f t="shared" si="15"/>
        <v>0</v>
      </c>
      <c r="BJ51" s="750">
        <f t="shared" si="2"/>
        <v>0</v>
      </c>
      <c r="BK51" s="750">
        <f t="shared" si="16"/>
        <v>0</v>
      </c>
      <c r="BL51" s="751">
        <f t="shared" si="17"/>
        <v>0</v>
      </c>
    </row>
    <row r="52" spans="1:64" x14ac:dyDescent="0.25">
      <c r="A52" s="1529"/>
      <c r="B52" s="512" t="s">
        <v>1278</v>
      </c>
      <c r="C52" s="1078" t="s">
        <v>1240</v>
      </c>
      <c r="D52" s="743">
        <f t="shared" si="3"/>
        <v>0</v>
      </c>
      <c r="E52" s="744">
        <v>0</v>
      </c>
      <c r="F52" s="744">
        <v>0</v>
      </c>
      <c r="G52" s="744">
        <v>0</v>
      </c>
      <c r="H52" s="744">
        <v>0</v>
      </c>
      <c r="I52" s="744">
        <v>0</v>
      </c>
      <c r="J52" s="744">
        <v>0</v>
      </c>
      <c r="K52" s="744">
        <v>0</v>
      </c>
      <c r="L52" s="744">
        <v>0</v>
      </c>
      <c r="M52" s="744">
        <v>0</v>
      </c>
      <c r="N52" s="744">
        <v>0</v>
      </c>
      <c r="O52" s="745">
        <v>0</v>
      </c>
      <c r="P52" s="743">
        <f t="shared" si="4"/>
        <v>10</v>
      </c>
      <c r="Q52" s="744">
        <v>0</v>
      </c>
      <c r="R52" s="744">
        <v>0</v>
      </c>
      <c r="S52" s="744">
        <v>0</v>
      </c>
      <c r="T52" s="744">
        <v>10</v>
      </c>
      <c r="U52" s="744">
        <v>0</v>
      </c>
      <c r="V52" s="744">
        <v>0</v>
      </c>
      <c r="W52" s="744">
        <v>0</v>
      </c>
      <c r="X52" s="744">
        <v>0</v>
      </c>
      <c r="Y52" s="744">
        <v>0</v>
      </c>
      <c r="Z52" s="744">
        <v>0</v>
      </c>
      <c r="AA52" s="745">
        <v>0</v>
      </c>
      <c r="AB52" s="743">
        <f t="shared" si="5"/>
        <v>90</v>
      </c>
      <c r="AC52" s="744">
        <v>50</v>
      </c>
      <c r="AD52" s="744">
        <v>40</v>
      </c>
      <c r="AE52" s="744">
        <v>0</v>
      </c>
      <c r="AF52" s="744">
        <v>0</v>
      </c>
      <c r="AG52" s="744">
        <v>0</v>
      </c>
      <c r="AH52" s="744">
        <v>0</v>
      </c>
      <c r="AI52" s="744">
        <v>0</v>
      </c>
      <c r="AJ52" s="744">
        <v>0</v>
      </c>
      <c r="AK52" s="744">
        <v>0</v>
      </c>
      <c r="AL52" s="744">
        <v>0</v>
      </c>
      <c r="AM52" s="745">
        <v>0</v>
      </c>
      <c r="AN52" s="743">
        <f t="shared" si="6"/>
        <v>0</v>
      </c>
      <c r="AO52" s="744">
        <v>0</v>
      </c>
      <c r="AP52" s="744">
        <v>0</v>
      </c>
      <c r="AQ52" s="744">
        <v>0</v>
      </c>
      <c r="AR52" s="744">
        <v>0</v>
      </c>
      <c r="AS52" s="744">
        <v>0</v>
      </c>
      <c r="AT52" s="744">
        <v>0</v>
      </c>
      <c r="AU52" s="744">
        <v>0</v>
      </c>
      <c r="AV52" s="744">
        <v>0</v>
      </c>
      <c r="AW52" s="744">
        <v>0</v>
      </c>
      <c r="AX52" s="744">
        <v>0</v>
      </c>
      <c r="AY52" s="744">
        <v>0</v>
      </c>
      <c r="AZ52" s="746">
        <v>10</v>
      </c>
      <c r="BA52" s="747">
        <f t="shared" si="7"/>
        <v>110</v>
      </c>
      <c r="BB52" s="750">
        <f t="shared" si="8"/>
        <v>50</v>
      </c>
      <c r="BC52" s="750">
        <f t="shared" si="9"/>
        <v>40</v>
      </c>
      <c r="BD52" s="750">
        <f t="shared" si="10"/>
        <v>0</v>
      </c>
      <c r="BE52" s="750">
        <f t="shared" si="11"/>
        <v>10</v>
      </c>
      <c r="BF52" s="750">
        <f t="shared" si="12"/>
        <v>0</v>
      </c>
      <c r="BG52" s="750">
        <f t="shared" si="13"/>
        <v>0</v>
      </c>
      <c r="BH52" s="750">
        <f t="shared" si="14"/>
        <v>0</v>
      </c>
      <c r="BI52" s="750">
        <f t="shared" si="15"/>
        <v>0</v>
      </c>
      <c r="BJ52" s="750">
        <f t="shared" si="2"/>
        <v>0</v>
      </c>
      <c r="BK52" s="750">
        <f t="shared" si="16"/>
        <v>0</v>
      </c>
      <c r="BL52" s="751">
        <f t="shared" si="17"/>
        <v>0</v>
      </c>
    </row>
    <row r="53" spans="1:64" x14ac:dyDescent="0.25">
      <c r="A53" s="1529"/>
      <c r="B53" s="512" t="s">
        <v>1279</v>
      </c>
      <c r="C53" s="1078" t="s">
        <v>1241</v>
      </c>
      <c r="D53" s="743">
        <f t="shared" si="3"/>
        <v>0</v>
      </c>
      <c r="E53" s="744">
        <v>0</v>
      </c>
      <c r="F53" s="744">
        <v>0</v>
      </c>
      <c r="G53" s="744">
        <v>0</v>
      </c>
      <c r="H53" s="744">
        <v>0</v>
      </c>
      <c r="I53" s="744">
        <v>0</v>
      </c>
      <c r="J53" s="744">
        <v>0</v>
      </c>
      <c r="K53" s="744">
        <v>0</v>
      </c>
      <c r="L53" s="744">
        <v>0</v>
      </c>
      <c r="M53" s="744">
        <v>0</v>
      </c>
      <c r="N53" s="744">
        <v>0</v>
      </c>
      <c r="O53" s="745">
        <v>0</v>
      </c>
      <c r="P53" s="743">
        <f t="shared" si="4"/>
        <v>0</v>
      </c>
      <c r="Q53" s="744">
        <v>0</v>
      </c>
      <c r="R53" s="744">
        <v>0</v>
      </c>
      <c r="S53" s="744">
        <v>0</v>
      </c>
      <c r="T53" s="744">
        <v>0</v>
      </c>
      <c r="U53" s="744">
        <v>0</v>
      </c>
      <c r="V53" s="744">
        <v>0</v>
      </c>
      <c r="W53" s="744">
        <v>0</v>
      </c>
      <c r="X53" s="744">
        <v>0</v>
      </c>
      <c r="Y53" s="744">
        <v>0</v>
      </c>
      <c r="Z53" s="744">
        <v>0</v>
      </c>
      <c r="AA53" s="745">
        <v>0</v>
      </c>
      <c r="AB53" s="743">
        <f t="shared" si="5"/>
        <v>0</v>
      </c>
      <c r="AC53" s="744">
        <v>0</v>
      </c>
      <c r="AD53" s="744">
        <v>0</v>
      </c>
      <c r="AE53" s="744">
        <v>0</v>
      </c>
      <c r="AF53" s="744">
        <v>0</v>
      </c>
      <c r="AG53" s="744">
        <v>0</v>
      </c>
      <c r="AH53" s="744">
        <v>0</v>
      </c>
      <c r="AI53" s="744">
        <v>0</v>
      </c>
      <c r="AJ53" s="744">
        <v>0</v>
      </c>
      <c r="AK53" s="744">
        <v>0</v>
      </c>
      <c r="AL53" s="744">
        <v>0</v>
      </c>
      <c r="AM53" s="745">
        <v>0</v>
      </c>
      <c r="AN53" s="743">
        <f t="shared" si="6"/>
        <v>0</v>
      </c>
      <c r="AO53" s="744">
        <v>0</v>
      </c>
      <c r="AP53" s="744">
        <v>0</v>
      </c>
      <c r="AQ53" s="744">
        <v>0</v>
      </c>
      <c r="AR53" s="744">
        <v>0</v>
      </c>
      <c r="AS53" s="744">
        <v>0</v>
      </c>
      <c r="AT53" s="744">
        <v>0</v>
      </c>
      <c r="AU53" s="744">
        <v>0</v>
      </c>
      <c r="AV53" s="744">
        <v>0</v>
      </c>
      <c r="AW53" s="744">
        <v>0</v>
      </c>
      <c r="AX53" s="744">
        <v>0</v>
      </c>
      <c r="AY53" s="744">
        <v>0</v>
      </c>
      <c r="AZ53" s="746">
        <v>0</v>
      </c>
      <c r="BA53" s="747">
        <f t="shared" si="7"/>
        <v>0</v>
      </c>
      <c r="BB53" s="750">
        <f t="shared" si="8"/>
        <v>0</v>
      </c>
      <c r="BC53" s="750">
        <f t="shared" si="9"/>
        <v>0</v>
      </c>
      <c r="BD53" s="750">
        <f t="shared" si="10"/>
        <v>0</v>
      </c>
      <c r="BE53" s="750">
        <f t="shared" si="11"/>
        <v>0</v>
      </c>
      <c r="BF53" s="750">
        <f t="shared" si="12"/>
        <v>0</v>
      </c>
      <c r="BG53" s="750">
        <f t="shared" si="13"/>
        <v>0</v>
      </c>
      <c r="BH53" s="750">
        <f t="shared" si="14"/>
        <v>0</v>
      </c>
      <c r="BI53" s="750">
        <f t="shared" si="15"/>
        <v>0</v>
      </c>
      <c r="BJ53" s="750">
        <f t="shared" si="2"/>
        <v>0</v>
      </c>
      <c r="BK53" s="750">
        <f t="shared" si="16"/>
        <v>0</v>
      </c>
      <c r="BL53" s="751">
        <f t="shared" si="17"/>
        <v>0</v>
      </c>
    </row>
    <row r="54" spans="1:64" x14ac:dyDescent="0.25">
      <c r="A54" s="1529"/>
      <c r="B54" s="512" t="s">
        <v>1280</v>
      </c>
      <c r="C54" s="1078" t="s">
        <v>1242</v>
      </c>
      <c r="D54" s="743">
        <f t="shared" si="3"/>
        <v>0</v>
      </c>
      <c r="E54" s="744">
        <v>0</v>
      </c>
      <c r="F54" s="744">
        <v>0</v>
      </c>
      <c r="G54" s="744">
        <v>0</v>
      </c>
      <c r="H54" s="744">
        <v>0</v>
      </c>
      <c r="I54" s="744">
        <v>0</v>
      </c>
      <c r="J54" s="744">
        <v>0</v>
      </c>
      <c r="K54" s="744">
        <v>0</v>
      </c>
      <c r="L54" s="744">
        <v>0</v>
      </c>
      <c r="M54" s="744">
        <v>0</v>
      </c>
      <c r="N54" s="744">
        <v>0</v>
      </c>
      <c r="O54" s="745">
        <v>0</v>
      </c>
      <c r="P54" s="743">
        <f t="shared" si="4"/>
        <v>0</v>
      </c>
      <c r="Q54" s="744">
        <v>0</v>
      </c>
      <c r="R54" s="744">
        <v>0</v>
      </c>
      <c r="S54" s="744">
        <v>0</v>
      </c>
      <c r="T54" s="744">
        <v>0</v>
      </c>
      <c r="U54" s="744">
        <v>0</v>
      </c>
      <c r="V54" s="744">
        <v>0</v>
      </c>
      <c r="W54" s="744">
        <v>0</v>
      </c>
      <c r="X54" s="744">
        <v>0</v>
      </c>
      <c r="Y54" s="744">
        <v>0</v>
      </c>
      <c r="Z54" s="744">
        <v>0</v>
      </c>
      <c r="AA54" s="745">
        <v>0</v>
      </c>
      <c r="AB54" s="743">
        <f t="shared" si="5"/>
        <v>0</v>
      </c>
      <c r="AC54" s="744">
        <v>0</v>
      </c>
      <c r="AD54" s="744">
        <v>0</v>
      </c>
      <c r="AE54" s="744">
        <v>0</v>
      </c>
      <c r="AF54" s="744">
        <v>0</v>
      </c>
      <c r="AG54" s="744">
        <v>0</v>
      </c>
      <c r="AH54" s="744">
        <v>0</v>
      </c>
      <c r="AI54" s="744">
        <v>0</v>
      </c>
      <c r="AJ54" s="744">
        <v>0</v>
      </c>
      <c r="AK54" s="744">
        <v>0</v>
      </c>
      <c r="AL54" s="744">
        <v>0</v>
      </c>
      <c r="AM54" s="745">
        <v>0</v>
      </c>
      <c r="AN54" s="743">
        <f t="shared" si="6"/>
        <v>0</v>
      </c>
      <c r="AO54" s="744">
        <v>0</v>
      </c>
      <c r="AP54" s="744">
        <v>0</v>
      </c>
      <c r="AQ54" s="744">
        <v>0</v>
      </c>
      <c r="AR54" s="744">
        <v>0</v>
      </c>
      <c r="AS54" s="744">
        <v>0</v>
      </c>
      <c r="AT54" s="744">
        <v>0</v>
      </c>
      <c r="AU54" s="744">
        <v>0</v>
      </c>
      <c r="AV54" s="744">
        <v>0</v>
      </c>
      <c r="AW54" s="744">
        <v>0</v>
      </c>
      <c r="AX54" s="744">
        <v>0</v>
      </c>
      <c r="AY54" s="744">
        <v>0</v>
      </c>
      <c r="AZ54" s="746">
        <v>0</v>
      </c>
      <c r="BA54" s="747">
        <f t="shared" si="7"/>
        <v>0</v>
      </c>
      <c r="BB54" s="750">
        <f t="shared" si="8"/>
        <v>0</v>
      </c>
      <c r="BC54" s="750">
        <f t="shared" si="9"/>
        <v>0</v>
      </c>
      <c r="BD54" s="750">
        <f t="shared" si="10"/>
        <v>0</v>
      </c>
      <c r="BE54" s="750">
        <f t="shared" si="11"/>
        <v>0</v>
      </c>
      <c r="BF54" s="750">
        <f t="shared" si="12"/>
        <v>0</v>
      </c>
      <c r="BG54" s="750">
        <f t="shared" si="13"/>
        <v>0</v>
      </c>
      <c r="BH54" s="750">
        <f t="shared" si="14"/>
        <v>0</v>
      </c>
      <c r="BI54" s="750">
        <f t="shared" si="15"/>
        <v>0</v>
      </c>
      <c r="BJ54" s="750">
        <f t="shared" si="2"/>
        <v>0</v>
      </c>
      <c r="BK54" s="750">
        <f t="shared" si="16"/>
        <v>0</v>
      </c>
      <c r="BL54" s="751">
        <f t="shared" si="17"/>
        <v>0</v>
      </c>
    </row>
    <row r="55" spans="1:64" x14ac:dyDescent="0.25">
      <c r="A55" s="1529"/>
      <c r="B55" s="512" t="s">
        <v>1281</v>
      </c>
      <c r="C55" s="1078" t="s">
        <v>1243</v>
      </c>
      <c r="D55" s="743">
        <f t="shared" si="3"/>
        <v>0</v>
      </c>
      <c r="E55" s="744">
        <v>0</v>
      </c>
      <c r="F55" s="744">
        <v>0</v>
      </c>
      <c r="G55" s="744">
        <v>0</v>
      </c>
      <c r="H55" s="744">
        <v>0</v>
      </c>
      <c r="I55" s="744">
        <v>0</v>
      </c>
      <c r="J55" s="744">
        <v>0</v>
      </c>
      <c r="K55" s="744">
        <v>0</v>
      </c>
      <c r="L55" s="744">
        <v>0</v>
      </c>
      <c r="M55" s="744">
        <v>0</v>
      </c>
      <c r="N55" s="744">
        <v>0</v>
      </c>
      <c r="O55" s="745">
        <v>0</v>
      </c>
      <c r="P55" s="743">
        <f t="shared" si="4"/>
        <v>0</v>
      </c>
      <c r="Q55" s="744">
        <v>0</v>
      </c>
      <c r="R55" s="744">
        <v>0</v>
      </c>
      <c r="S55" s="744">
        <v>0</v>
      </c>
      <c r="T55" s="744">
        <v>0</v>
      </c>
      <c r="U55" s="744">
        <v>0</v>
      </c>
      <c r="V55" s="744">
        <v>0</v>
      </c>
      <c r="W55" s="744">
        <v>0</v>
      </c>
      <c r="X55" s="744">
        <v>0</v>
      </c>
      <c r="Y55" s="744">
        <v>0</v>
      </c>
      <c r="Z55" s="744">
        <v>0</v>
      </c>
      <c r="AA55" s="745">
        <v>0</v>
      </c>
      <c r="AB55" s="743">
        <f t="shared" si="5"/>
        <v>3186</v>
      </c>
      <c r="AC55" s="744">
        <v>0</v>
      </c>
      <c r="AD55" s="744">
        <v>0</v>
      </c>
      <c r="AE55" s="744">
        <v>0</v>
      </c>
      <c r="AF55" s="744">
        <v>0</v>
      </c>
      <c r="AG55" s="744">
        <v>3186</v>
      </c>
      <c r="AH55" s="744">
        <v>0</v>
      </c>
      <c r="AI55" s="744">
        <v>0</v>
      </c>
      <c r="AJ55" s="744">
        <v>0</v>
      </c>
      <c r="AK55" s="744">
        <v>0</v>
      </c>
      <c r="AL55" s="744">
        <v>0</v>
      </c>
      <c r="AM55" s="745">
        <v>0</v>
      </c>
      <c r="AN55" s="743">
        <f t="shared" si="6"/>
        <v>0</v>
      </c>
      <c r="AO55" s="744">
        <v>0</v>
      </c>
      <c r="AP55" s="744">
        <v>0</v>
      </c>
      <c r="AQ55" s="744">
        <v>0</v>
      </c>
      <c r="AR55" s="744">
        <v>0</v>
      </c>
      <c r="AS55" s="744">
        <v>0</v>
      </c>
      <c r="AT55" s="744">
        <v>0</v>
      </c>
      <c r="AU55" s="744">
        <v>0</v>
      </c>
      <c r="AV55" s="744">
        <v>0</v>
      </c>
      <c r="AW55" s="744">
        <v>0</v>
      </c>
      <c r="AX55" s="744">
        <v>0</v>
      </c>
      <c r="AY55" s="744">
        <v>0</v>
      </c>
      <c r="AZ55" s="746">
        <v>0</v>
      </c>
      <c r="BA55" s="747">
        <f t="shared" si="7"/>
        <v>3186</v>
      </c>
      <c r="BB55" s="750">
        <f t="shared" si="8"/>
        <v>0</v>
      </c>
      <c r="BC55" s="750">
        <f t="shared" si="9"/>
        <v>0</v>
      </c>
      <c r="BD55" s="750">
        <f t="shared" si="10"/>
        <v>0</v>
      </c>
      <c r="BE55" s="750">
        <f t="shared" si="11"/>
        <v>0</v>
      </c>
      <c r="BF55" s="750">
        <f t="shared" si="12"/>
        <v>3186</v>
      </c>
      <c r="BG55" s="750">
        <f t="shared" si="13"/>
        <v>0</v>
      </c>
      <c r="BH55" s="750">
        <f t="shared" si="14"/>
        <v>0</v>
      </c>
      <c r="BI55" s="750">
        <f t="shared" si="15"/>
        <v>0</v>
      </c>
      <c r="BJ55" s="750">
        <f t="shared" si="2"/>
        <v>0</v>
      </c>
      <c r="BK55" s="750">
        <f t="shared" si="16"/>
        <v>0</v>
      </c>
      <c r="BL55" s="751">
        <f t="shared" si="17"/>
        <v>0</v>
      </c>
    </row>
    <row r="56" spans="1:64" ht="24.75" x14ac:dyDescent="0.25">
      <c r="A56" s="1529"/>
      <c r="B56" s="512" t="s">
        <v>1282</v>
      </c>
      <c r="C56" s="1078" t="s">
        <v>1244</v>
      </c>
      <c r="D56" s="743">
        <f t="shared" si="3"/>
        <v>0</v>
      </c>
      <c r="E56" s="744">
        <v>0</v>
      </c>
      <c r="F56" s="744">
        <v>0</v>
      </c>
      <c r="G56" s="744">
        <v>0</v>
      </c>
      <c r="H56" s="744">
        <v>0</v>
      </c>
      <c r="I56" s="744">
        <v>0</v>
      </c>
      <c r="J56" s="744">
        <v>0</v>
      </c>
      <c r="K56" s="744">
        <v>0</v>
      </c>
      <c r="L56" s="744">
        <v>0</v>
      </c>
      <c r="M56" s="744">
        <v>0</v>
      </c>
      <c r="N56" s="744">
        <v>0</v>
      </c>
      <c r="O56" s="745">
        <v>0</v>
      </c>
      <c r="P56" s="743">
        <f t="shared" si="4"/>
        <v>0</v>
      </c>
      <c r="Q56" s="744">
        <v>0</v>
      </c>
      <c r="R56" s="744">
        <v>0</v>
      </c>
      <c r="S56" s="744">
        <v>0</v>
      </c>
      <c r="T56" s="744">
        <v>0</v>
      </c>
      <c r="U56" s="744">
        <v>0</v>
      </c>
      <c r="V56" s="744">
        <v>0</v>
      </c>
      <c r="W56" s="744">
        <v>0</v>
      </c>
      <c r="X56" s="744">
        <v>0</v>
      </c>
      <c r="Y56" s="744">
        <v>0</v>
      </c>
      <c r="Z56" s="744">
        <v>0</v>
      </c>
      <c r="AA56" s="745">
        <v>0</v>
      </c>
      <c r="AB56" s="743">
        <f t="shared" si="5"/>
        <v>0</v>
      </c>
      <c r="AC56" s="744">
        <v>0</v>
      </c>
      <c r="AD56" s="744">
        <v>0</v>
      </c>
      <c r="AE56" s="744">
        <v>0</v>
      </c>
      <c r="AF56" s="744">
        <v>0</v>
      </c>
      <c r="AG56" s="744">
        <v>0</v>
      </c>
      <c r="AH56" s="744">
        <v>0</v>
      </c>
      <c r="AI56" s="744">
        <v>0</v>
      </c>
      <c r="AJ56" s="744">
        <v>0</v>
      </c>
      <c r="AK56" s="744">
        <v>0</v>
      </c>
      <c r="AL56" s="744">
        <v>0</v>
      </c>
      <c r="AM56" s="745">
        <v>0</v>
      </c>
      <c r="AN56" s="743">
        <f t="shared" si="6"/>
        <v>0</v>
      </c>
      <c r="AO56" s="744">
        <v>0</v>
      </c>
      <c r="AP56" s="744">
        <v>0</v>
      </c>
      <c r="AQ56" s="744">
        <v>0</v>
      </c>
      <c r="AR56" s="744">
        <v>0</v>
      </c>
      <c r="AS56" s="744">
        <v>0</v>
      </c>
      <c r="AT56" s="744">
        <v>0</v>
      </c>
      <c r="AU56" s="744">
        <v>0</v>
      </c>
      <c r="AV56" s="744">
        <v>0</v>
      </c>
      <c r="AW56" s="744">
        <v>0</v>
      </c>
      <c r="AX56" s="744">
        <v>0</v>
      </c>
      <c r="AY56" s="744">
        <v>0</v>
      </c>
      <c r="AZ56" s="746">
        <v>0</v>
      </c>
      <c r="BA56" s="747">
        <f>SUM(BB56:BL56)+AZ56</f>
        <v>0</v>
      </c>
      <c r="BB56" s="750">
        <f t="shared" si="8"/>
        <v>0</v>
      </c>
      <c r="BC56" s="750">
        <f t="shared" si="9"/>
        <v>0</v>
      </c>
      <c r="BD56" s="750">
        <f t="shared" si="10"/>
        <v>0</v>
      </c>
      <c r="BE56" s="750">
        <f>H56+T56+AF56+AR56</f>
        <v>0</v>
      </c>
      <c r="BF56" s="750">
        <f t="shared" si="12"/>
        <v>0</v>
      </c>
      <c r="BG56" s="750">
        <f t="shared" si="13"/>
        <v>0</v>
      </c>
      <c r="BH56" s="750">
        <f t="shared" si="14"/>
        <v>0</v>
      </c>
      <c r="BI56" s="750">
        <f t="shared" si="15"/>
        <v>0</v>
      </c>
      <c r="BJ56" s="750">
        <f t="shared" si="2"/>
        <v>0</v>
      </c>
      <c r="BK56" s="750">
        <f t="shared" si="16"/>
        <v>0</v>
      </c>
      <c r="BL56" s="751">
        <f>O56+AA56+AM56+AY56</f>
        <v>0</v>
      </c>
    </row>
    <row r="57" spans="1:64" x14ac:dyDescent="0.25">
      <c r="A57" s="1529"/>
      <c r="B57" s="512" t="s">
        <v>1283</v>
      </c>
      <c r="C57" s="1078" t="s">
        <v>1245</v>
      </c>
      <c r="D57" s="743">
        <f t="shared" si="3"/>
        <v>150</v>
      </c>
      <c r="E57" s="744">
        <v>150</v>
      </c>
      <c r="F57" s="744">
        <v>0</v>
      </c>
      <c r="G57" s="744">
        <v>0</v>
      </c>
      <c r="H57" s="744">
        <v>0</v>
      </c>
      <c r="I57" s="744">
        <v>0</v>
      </c>
      <c r="J57" s="744">
        <v>0</v>
      </c>
      <c r="K57" s="744">
        <v>0</v>
      </c>
      <c r="L57" s="744">
        <v>0</v>
      </c>
      <c r="M57" s="744">
        <v>0</v>
      </c>
      <c r="N57" s="744">
        <v>0</v>
      </c>
      <c r="O57" s="745">
        <v>0</v>
      </c>
      <c r="P57" s="743">
        <f t="shared" si="4"/>
        <v>0</v>
      </c>
      <c r="Q57" s="744">
        <v>0</v>
      </c>
      <c r="R57" s="744">
        <v>0</v>
      </c>
      <c r="S57" s="744">
        <v>0</v>
      </c>
      <c r="T57" s="744">
        <v>0</v>
      </c>
      <c r="U57" s="744">
        <v>0</v>
      </c>
      <c r="V57" s="744">
        <v>0</v>
      </c>
      <c r="W57" s="744">
        <v>0</v>
      </c>
      <c r="X57" s="744">
        <v>0</v>
      </c>
      <c r="Y57" s="744">
        <v>0</v>
      </c>
      <c r="Z57" s="744">
        <v>0</v>
      </c>
      <c r="AA57" s="745">
        <v>0</v>
      </c>
      <c r="AB57" s="743">
        <f t="shared" si="5"/>
        <v>59091.920000000006</v>
      </c>
      <c r="AC57" s="744">
        <v>17685.21</v>
      </c>
      <c r="AD57" s="744">
        <v>16390.800000000003</v>
      </c>
      <c r="AE57" s="744">
        <v>2566.23</v>
      </c>
      <c r="AF57" s="744">
        <v>19839.439999999999</v>
      </c>
      <c r="AG57" s="744">
        <v>1715.72</v>
      </c>
      <c r="AH57" s="744">
        <v>0</v>
      </c>
      <c r="AI57" s="744">
        <v>0</v>
      </c>
      <c r="AJ57" s="744">
        <v>894.52</v>
      </c>
      <c r="AK57" s="744">
        <v>0</v>
      </c>
      <c r="AL57" s="744">
        <v>0</v>
      </c>
      <c r="AM57" s="745">
        <v>0</v>
      </c>
      <c r="AN57" s="743">
        <f t="shared" si="6"/>
        <v>63828.420000000006</v>
      </c>
      <c r="AO57" s="744">
        <v>33433.770000000004</v>
      </c>
      <c r="AP57" s="744">
        <v>18363.03</v>
      </c>
      <c r="AQ57" s="744">
        <v>276.77999999999997</v>
      </c>
      <c r="AR57" s="744">
        <v>10400.940000000002</v>
      </c>
      <c r="AS57" s="744">
        <v>0</v>
      </c>
      <c r="AT57" s="744">
        <v>0</v>
      </c>
      <c r="AU57" s="744">
        <v>0</v>
      </c>
      <c r="AV57" s="744">
        <v>1353.9</v>
      </c>
      <c r="AW57" s="744">
        <v>0</v>
      </c>
      <c r="AX57" s="744">
        <v>0</v>
      </c>
      <c r="AY57" s="744">
        <v>0</v>
      </c>
      <c r="AZ57" s="746">
        <v>-1565.38</v>
      </c>
      <c r="BA57" s="747">
        <f t="shared" si="7"/>
        <v>121504.95999999999</v>
      </c>
      <c r="BB57" s="750">
        <f t="shared" si="8"/>
        <v>51268.98</v>
      </c>
      <c r="BC57" s="750">
        <f t="shared" si="9"/>
        <v>34753.83</v>
      </c>
      <c r="BD57" s="750">
        <f t="shared" si="10"/>
        <v>2843.01</v>
      </c>
      <c r="BE57" s="750">
        <f t="shared" si="11"/>
        <v>30240.38</v>
      </c>
      <c r="BF57" s="750">
        <f t="shared" si="12"/>
        <v>1715.72</v>
      </c>
      <c r="BG57" s="750">
        <f t="shared" si="13"/>
        <v>0</v>
      </c>
      <c r="BH57" s="750">
        <f t="shared" si="14"/>
        <v>0</v>
      </c>
      <c r="BI57" s="750">
        <f t="shared" si="15"/>
        <v>2248.42</v>
      </c>
      <c r="BJ57" s="750">
        <f t="shared" si="2"/>
        <v>0</v>
      </c>
      <c r="BK57" s="750">
        <f t="shared" si="16"/>
        <v>0</v>
      </c>
      <c r="BL57" s="751">
        <f t="shared" si="17"/>
        <v>0</v>
      </c>
    </row>
    <row r="58" spans="1:64" x14ac:dyDescent="0.25">
      <c r="A58" s="1529"/>
      <c r="B58" s="512" t="s">
        <v>1284</v>
      </c>
      <c r="C58" s="1078" t="s">
        <v>1246</v>
      </c>
      <c r="D58" s="743">
        <f t="shared" si="3"/>
        <v>0</v>
      </c>
      <c r="E58" s="744">
        <v>0</v>
      </c>
      <c r="F58" s="744">
        <v>0</v>
      </c>
      <c r="G58" s="744">
        <v>0</v>
      </c>
      <c r="H58" s="744">
        <v>0</v>
      </c>
      <c r="I58" s="744">
        <v>0</v>
      </c>
      <c r="J58" s="744">
        <v>0</v>
      </c>
      <c r="K58" s="744">
        <v>0</v>
      </c>
      <c r="L58" s="744">
        <v>0</v>
      </c>
      <c r="M58" s="744">
        <v>0</v>
      </c>
      <c r="N58" s="744">
        <v>0</v>
      </c>
      <c r="O58" s="745">
        <v>0</v>
      </c>
      <c r="P58" s="743">
        <f t="shared" si="4"/>
        <v>293.48</v>
      </c>
      <c r="Q58" s="744">
        <v>266.8</v>
      </c>
      <c r="R58" s="744">
        <v>26.68</v>
      </c>
      <c r="S58" s="744">
        <v>0</v>
      </c>
      <c r="T58" s="744">
        <v>0</v>
      </c>
      <c r="U58" s="744">
        <v>0</v>
      </c>
      <c r="V58" s="744">
        <v>0</v>
      </c>
      <c r="W58" s="744">
        <v>0</v>
      </c>
      <c r="X58" s="744">
        <v>0</v>
      </c>
      <c r="Y58" s="744">
        <v>0</v>
      </c>
      <c r="Z58" s="744">
        <v>0</v>
      </c>
      <c r="AA58" s="745">
        <v>0</v>
      </c>
      <c r="AB58" s="743">
        <f t="shared" si="5"/>
        <v>5733.57</v>
      </c>
      <c r="AC58" s="744">
        <v>3613.82</v>
      </c>
      <c r="AD58" s="744">
        <v>1626.15</v>
      </c>
      <c r="AE58" s="744">
        <v>360.2</v>
      </c>
      <c r="AF58" s="744">
        <v>133.4</v>
      </c>
      <c r="AG58" s="744">
        <v>0</v>
      </c>
      <c r="AH58" s="744">
        <v>0</v>
      </c>
      <c r="AI58" s="744">
        <v>0</v>
      </c>
      <c r="AJ58" s="744">
        <v>0</v>
      </c>
      <c r="AK58" s="744">
        <v>0</v>
      </c>
      <c r="AL58" s="744">
        <v>0</v>
      </c>
      <c r="AM58" s="745">
        <v>0</v>
      </c>
      <c r="AN58" s="743">
        <f t="shared" si="6"/>
        <v>0</v>
      </c>
      <c r="AO58" s="744">
        <v>0</v>
      </c>
      <c r="AP58" s="744">
        <v>0</v>
      </c>
      <c r="AQ58" s="744">
        <v>0</v>
      </c>
      <c r="AR58" s="744">
        <v>0</v>
      </c>
      <c r="AS58" s="744">
        <v>0</v>
      </c>
      <c r="AT58" s="744">
        <v>0</v>
      </c>
      <c r="AU58" s="744">
        <v>0</v>
      </c>
      <c r="AV58" s="744">
        <v>0</v>
      </c>
      <c r="AW58" s="744">
        <v>0</v>
      </c>
      <c r="AX58" s="744">
        <v>0</v>
      </c>
      <c r="AY58" s="744">
        <v>0</v>
      </c>
      <c r="AZ58" s="746">
        <v>80.040000000000006</v>
      </c>
      <c r="BA58" s="747">
        <f t="shared" si="7"/>
        <v>6107.09</v>
      </c>
      <c r="BB58" s="750">
        <f t="shared" si="8"/>
        <v>3880.6200000000003</v>
      </c>
      <c r="BC58" s="750">
        <f t="shared" si="9"/>
        <v>1652.8300000000002</v>
      </c>
      <c r="BD58" s="750">
        <f t="shared" si="10"/>
        <v>360.2</v>
      </c>
      <c r="BE58" s="750">
        <f t="shared" si="11"/>
        <v>133.4</v>
      </c>
      <c r="BF58" s="750">
        <f t="shared" si="12"/>
        <v>0</v>
      </c>
      <c r="BG58" s="750">
        <f t="shared" si="13"/>
        <v>0</v>
      </c>
      <c r="BH58" s="750">
        <f t="shared" si="14"/>
        <v>0</v>
      </c>
      <c r="BI58" s="750">
        <f t="shared" si="15"/>
        <v>0</v>
      </c>
      <c r="BJ58" s="750">
        <f t="shared" si="2"/>
        <v>0</v>
      </c>
      <c r="BK58" s="750">
        <f t="shared" si="16"/>
        <v>0</v>
      </c>
      <c r="BL58" s="751">
        <f t="shared" si="17"/>
        <v>0</v>
      </c>
    </row>
    <row r="59" spans="1:64" x14ac:dyDescent="0.25">
      <c r="A59" s="1529"/>
      <c r="B59" s="512" t="s">
        <v>1285</v>
      </c>
      <c r="C59" s="1078" t="s">
        <v>1247</v>
      </c>
      <c r="D59" s="743">
        <f t="shared" si="3"/>
        <v>0</v>
      </c>
      <c r="E59" s="744">
        <v>0</v>
      </c>
      <c r="F59" s="744">
        <v>0</v>
      </c>
      <c r="G59" s="744">
        <v>0</v>
      </c>
      <c r="H59" s="744">
        <v>0</v>
      </c>
      <c r="I59" s="744">
        <v>0</v>
      </c>
      <c r="J59" s="744">
        <v>0</v>
      </c>
      <c r="K59" s="744">
        <v>0</v>
      </c>
      <c r="L59" s="744">
        <v>0</v>
      </c>
      <c r="M59" s="744">
        <v>0</v>
      </c>
      <c r="N59" s="744">
        <v>0</v>
      </c>
      <c r="O59" s="745">
        <v>0</v>
      </c>
      <c r="P59" s="743">
        <f t="shared" si="4"/>
        <v>0</v>
      </c>
      <c r="Q59" s="744">
        <v>0</v>
      </c>
      <c r="R59" s="744">
        <v>0</v>
      </c>
      <c r="S59" s="744">
        <v>0</v>
      </c>
      <c r="T59" s="744">
        <v>0</v>
      </c>
      <c r="U59" s="744">
        <v>0</v>
      </c>
      <c r="V59" s="744">
        <v>0</v>
      </c>
      <c r="W59" s="744">
        <v>0</v>
      </c>
      <c r="X59" s="744">
        <v>0</v>
      </c>
      <c r="Y59" s="744">
        <v>0</v>
      </c>
      <c r="Z59" s="744">
        <v>0</v>
      </c>
      <c r="AA59" s="745">
        <v>0</v>
      </c>
      <c r="AB59" s="743">
        <f t="shared" si="5"/>
        <v>0</v>
      </c>
      <c r="AC59" s="744">
        <v>0</v>
      </c>
      <c r="AD59" s="744">
        <v>0</v>
      </c>
      <c r="AE59" s="744">
        <v>0</v>
      </c>
      <c r="AF59" s="744">
        <v>0</v>
      </c>
      <c r="AG59" s="744">
        <v>0</v>
      </c>
      <c r="AH59" s="744">
        <v>0</v>
      </c>
      <c r="AI59" s="744">
        <v>0</v>
      </c>
      <c r="AJ59" s="744">
        <v>0</v>
      </c>
      <c r="AK59" s="744">
        <v>0</v>
      </c>
      <c r="AL59" s="744">
        <v>0</v>
      </c>
      <c r="AM59" s="745">
        <v>0</v>
      </c>
      <c r="AN59" s="743">
        <f t="shared" si="6"/>
        <v>0</v>
      </c>
      <c r="AO59" s="744">
        <v>0</v>
      </c>
      <c r="AP59" s="744">
        <v>0</v>
      </c>
      <c r="AQ59" s="744">
        <v>0</v>
      </c>
      <c r="AR59" s="744">
        <v>0</v>
      </c>
      <c r="AS59" s="744">
        <v>0</v>
      </c>
      <c r="AT59" s="744">
        <v>0</v>
      </c>
      <c r="AU59" s="744">
        <v>0</v>
      </c>
      <c r="AV59" s="744">
        <v>0</v>
      </c>
      <c r="AW59" s="744">
        <v>0</v>
      </c>
      <c r="AX59" s="744">
        <v>0</v>
      </c>
      <c r="AY59" s="744">
        <v>0</v>
      </c>
      <c r="AZ59" s="746">
        <v>0</v>
      </c>
      <c r="BA59" s="747">
        <f t="shared" si="7"/>
        <v>0</v>
      </c>
      <c r="BB59" s="750">
        <f t="shared" si="8"/>
        <v>0</v>
      </c>
      <c r="BC59" s="750">
        <f t="shared" si="9"/>
        <v>0</v>
      </c>
      <c r="BD59" s="750">
        <f t="shared" si="10"/>
        <v>0</v>
      </c>
      <c r="BE59" s="750">
        <f t="shared" si="11"/>
        <v>0</v>
      </c>
      <c r="BF59" s="750">
        <f t="shared" si="12"/>
        <v>0</v>
      </c>
      <c r="BG59" s="750">
        <f t="shared" si="13"/>
        <v>0</v>
      </c>
      <c r="BH59" s="750">
        <f t="shared" si="14"/>
        <v>0</v>
      </c>
      <c r="BI59" s="750">
        <f t="shared" si="15"/>
        <v>0</v>
      </c>
      <c r="BJ59" s="750">
        <f t="shared" si="2"/>
        <v>0</v>
      </c>
      <c r="BK59" s="750">
        <f t="shared" si="16"/>
        <v>0</v>
      </c>
      <c r="BL59" s="751">
        <f t="shared" si="17"/>
        <v>0</v>
      </c>
    </row>
    <row r="60" spans="1:64" x14ac:dyDescent="0.25">
      <c r="A60" s="1529"/>
      <c r="B60" s="512" t="s">
        <v>1286</v>
      </c>
      <c r="C60" s="1078" t="s">
        <v>1248</v>
      </c>
      <c r="D60" s="743">
        <f t="shared" si="3"/>
        <v>0</v>
      </c>
      <c r="E60" s="744">
        <v>0</v>
      </c>
      <c r="F60" s="744">
        <v>0</v>
      </c>
      <c r="G60" s="744">
        <v>0</v>
      </c>
      <c r="H60" s="744">
        <v>0</v>
      </c>
      <c r="I60" s="744">
        <v>0</v>
      </c>
      <c r="J60" s="744">
        <v>0</v>
      </c>
      <c r="K60" s="744">
        <v>0</v>
      </c>
      <c r="L60" s="744">
        <v>0</v>
      </c>
      <c r="M60" s="744">
        <v>0</v>
      </c>
      <c r="N60" s="744">
        <v>0</v>
      </c>
      <c r="O60" s="745">
        <v>0</v>
      </c>
      <c r="P60" s="743">
        <f t="shared" si="4"/>
        <v>0</v>
      </c>
      <c r="Q60" s="744">
        <v>0</v>
      </c>
      <c r="R60" s="744">
        <v>0</v>
      </c>
      <c r="S60" s="744">
        <v>0</v>
      </c>
      <c r="T60" s="744">
        <v>0</v>
      </c>
      <c r="U60" s="744">
        <v>0</v>
      </c>
      <c r="V60" s="744">
        <v>0</v>
      </c>
      <c r="W60" s="744">
        <v>0</v>
      </c>
      <c r="X60" s="744">
        <v>0</v>
      </c>
      <c r="Y60" s="744">
        <v>0</v>
      </c>
      <c r="Z60" s="744">
        <v>0</v>
      </c>
      <c r="AA60" s="745">
        <v>0</v>
      </c>
      <c r="AB60" s="743">
        <f t="shared" si="5"/>
        <v>1572</v>
      </c>
      <c r="AC60" s="744">
        <v>0</v>
      </c>
      <c r="AD60" s="744">
        <v>0</v>
      </c>
      <c r="AE60" s="744">
        <v>0</v>
      </c>
      <c r="AF60" s="744">
        <v>1572</v>
      </c>
      <c r="AG60" s="744">
        <v>0</v>
      </c>
      <c r="AH60" s="744">
        <v>0</v>
      </c>
      <c r="AI60" s="744">
        <v>0</v>
      </c>
      <c r="AJ60" s="744">
        <v>0</v>
      </c>
      <c r="AK60" s="744">
        <v>0</v>
      </c>
      <c r="AL60" s="744">
        <v>0</v>
      </c>
      <c r="AM60" s="745">
        <v>0</v>
      </c>
      <c r="AN60" s="743">
        <f t="shared" si="6"/>
        <v>0</v>
      </c>
      <c r="AO60" s="744">
        <v>0</v>
      </c>
      <c r="AP60" s="744">
        <v>0</v>
      </c>
      <c r="AQ60" s="744">
        <v>0</v>
      </c>
      <c r="AR60" s="744">
        <v>0</v>
      </c>
      <c r="AS60" s="744">
        <v>0</v>
      </c>
      <c r="AT60" s="744">
        <v>0</v>
      </c>
      <c r="AU60" s="744">
        <v>0</v>
      </c>
      <c r="AV60" s="744">
        <v>0</v>
      </c>
      <c r="AW60" s="744">
        <v>0</v>
      </c>
      <c r="AX60" s="744">
        <v>0</v>
      </c>
      <c r="AY60" s="744">
        <v>0</v>
      </c>
      <c r="AZ60" s="746">
        <v>0</v>
      </c>
      <c r="BA60" s="747">
        <f t="shared" si="7"/>
        <v>1572</v>
      </c>
      <c r="BB60" s="750">
        <f t="shared" si="8"/>
        <v>0</v>
      </c>
      <c r="BC60" s="750">
        <f t="shared" si="9"/>
        <v>0</v>
      </c>
      <c r="BD60" s="750">
        <f t="shared" si="10"/>
        <v>0</v>
      </c>
      <c r="BE60" s="750">
        <f t="shared" si="11"/>
        <v>1572</v>
      </c>
      <c r="BF60" s="750">
        <f t="shared" si="12"/>
        <v>0</v>
      </c>
      <c r="BG60" s="750">
        <f t="shared" si="13"/>
        <v>0</v>
      </c>
      <c r="BH60" s="750">
        <f t="shared" si="14"/>
        <v>0</v>
      </c>
      <c r="BI60" s="750">
        <f t="shared" si="15"/>
        <v>0</v>
      </c>
      <c r="BJ60" s="750">
        <f t="shared" si="2"/>
        <v>0</v>
      </c>
      <c r="BK60" s="750">
        <f t="shared" si="16"/>
        <v>0</v>
      </c>
      <c r="BL60" s="751">
        <f t="shared" si="17"/>
        <v>0</v>
      </c>
    </row>
    <row r="61" spans="1:64" x14ac:dyDescent="0.25">
      <c r="A61" s="1529"/>
      <c r="B61" s="512" t="s">
        <v>1287</v>
      </c>
      <c r="C61" s="1078" t="s">
        <v>1249</v>
      </c>
      <c r="D61" s="743">
        <f t="shared" si="3"/>
        <v>840.41000000000008</v>
      </c>
      <c r="E61" s="744">
        <v>379.53999999999996</v>
      </c>
      <c r="F61" s="744">
        <v>108.44</v>
      </c>
      <c r="G61" s="744">
        <v>352.43000000000006</v>
      </c>
      <c r="H61" s="744">
        <v>0</v>
      </c>
      <c r="I61" s="744">
        <v>0</v>
      </c>
      <c r="J61" s="744">
        <v>0</v>
      </c>
      <c r="K61" s="744">
        <v>0</v>
      </c>
      <c r="L61" s="744">
        <v>0</v>
      </c>
      <c r="M61" s="744">
        <v>0</v>
      </c>
      <c r="N61" s="744">
        <v>0</v>
      </c>
      <c r="O61" s="745">
        <v>0</v>
      </c>
      <c r="P61" s="743">
        <f t="shared" si="4"/>
        <v>1342.62</v>
      </c>
      <c r="Q61" s="744">
        <v>154.55000000000001</v>
      </c>
      <c r="R61" s="744">
        <v>292.35000000000002</v>
      </c>
      <c r="S61" s="744">
        <v>346.57000000000005</v>
      </c>
      <c r="T61" s="744">
        <v>549.15</v>
      </c>
      <c r="U61" s="744">
        <v>0</v>
      </c>
      <c r="V61" s="744">
        <v>0</v>
      </c>
      <c r="W61" s="744">
        <v>0</v>
      </c>
      <c r="X61" s="744">
        <v>0</v>
      </c>
      <c r="Y61" s="744">
        <v>0</v>
      </c>
      <c r="Z61" s="744">
        <v>0</v>
      </c>
      <c r="AA61" s="745">
        <v>0</v>
      </c>
      <c r="AB61" s="743">
        <f t="shared" si="5"/>
        <v>11588.960000000001</v>
      </c>
      <c r="AC61" s="744">
        <v>5375.18</v>
      </c>
      <c r="AD61" s="744">
        <v>566.35</v>
      </c>
      <c r="AE61" s="744">
        <v>2301.94</v>
      </c>
      <c r="AF61" s="744">
        <v>3290.6900000000005</v>
      </c>
      <c r="AG61" s="744">
        <v>54.8</v>
      </c>
      <c r="AH61" s="744">
        <v>0</v>
      </c>
      <c r="AI61" s="744">
        <v>0</v>
      </c>
      <c r="AJ61" s="744">
        <v>0</v>
      </c>
      <c r="AK61" s="744">
        <v>0</v>
      </c>
      <c r="AL61" s="744">
        <v>0</v>
      </c>
      <c r="AM61" s="745">
        <v>0</v>
      </c>
      <c r="AN61" s="743">
        <f t="shared" si="6"/>
        <v>2907.4099999999994</v>
      </c>
      <c r="AO61" s="744">
        <v>1606.1299999999999</v>
      </c>
      <c r="AP61" s="744">
        <v>433.7600000000001</v>
      </c>
      <c r="AQ61" s="744">
        <v>81.33</v>
      </c>
      <c r="AR61" s="744">
        <v>731.97</v>
      </c>
      <c r="AS61" s="744">
        <v>54.22</v>
      </c>
      <c r="AT61" s="744">
        <v>0</v>
      </c>
      <c r="AU61" s="744">
        <v>0</v>
      </c>
      <c r="AV61" s="744">
        <v>0</v>
      </c>
      <c r="AW61" s="744">
        <v>0</v>
      </c>
      <c r="AX61" s="744">
        <v>0</v>
      </c>
      <c r="AY61" s="744">
        <v>0</v>
      </c>
      <c r="AZ61" s="746">
        <v>0</v>
      </c>
      <c r="BA61" s="747">
        <f t="shared" si="7"/>
        <v>16679.400000000001</v>
      </c>
      <c r="BB61" s="750">
        <f t="shared" si="8"/>
        <v>7515.4000000000005</v>
      </c>
      <c r="BC61" s="750">
        <f t="shared" si="9"/>
        <v>1400.9</v>
      </c>
      <c r="BD61" s="750">
        <f t="shared" si="10"/>
        <v>3082.27</v>
      </c>
      <c r="BE61" s="750">
        <f t="shared" si="11"/>
        <v>4571.8100000000004</v>
      </c>
      <c r="BF61" s="750">
        <f t="shared" si="12"/>
        <v>109.02</v>
      </c>
      <c r="BG61" s="750">
        <f t="shared" si="13"/>
        <v>0</v>
      </c>
      <c r="BH61" s="750">
        <f t="shared" si="14"/>
        <v>0</v>
      </c>
      <c r="BI61" s="750">
        <f t="shared" si="15"/>
        <v>0</v>
      </c>
      <c r="BJ61" s="750">
        <f t="shared" si="2"/>
        <v>0</v>
      </c>
      <c r="BK61" s="750">
        <f t="shared" si="16"/>
        <v>0</v>
      </c>
      <c r="BL61" s="751">
        <f t="shared" si="17"/>
        <v>0</v>
      </c>
    </row>
    <row r="62" spans="1:64" x14ac:dyDescent="0.25">
      <c r="A62" s="1529"/>
      <c r="B62" s="512" t="s">
        <v>1288</v>
      </c>
      <c r="C62" s="1078" t="s">
        <v>1250</v>
      </c>
      <c r="D62" s="743">
        <f t="shared" si="3"/>
        <v>9332.33</v>
      </c>
      <c r="E62" s="744">
        <v>7293.4400000000014</v>
      </c>
      <c r="F62" s="744">
        <v>829.57</v>
      </c>
      <c r="G62" s="744">
        <v>271.64999999999998</v>
      </c>
      <c r="H62" s="744">
        <v>507.07999999999993</v>
      </c>
      <c r="I62" s="744">
        <v>122.31</v>
      </c>
      <c r="J62" s="744">
        <v>0</v>
      </c>
      <c r="K62" s="744">
        <v>0</v>
      </c>
      <c r="L62" s="744">
        <v>217.32</v>
      </c>
      <c r="M62" s="744">
        <v>0</v>
      </c>
      <c r="N62" s="744">
        <v>36.629999999999995</v>
      </c>
      <c r="O62" s="745">
        <v>54.33</v>
      </c>
      <c r="P62" s="743">
        <f t="shared" si="4"/>
        <v>9333.5700000000015</v>
      </c>
      <c r="Q62" s="744">
        <v>7037.6799999999994</v>
      </c>
      <c r="R62" s="744">
        <v>620.8900000000001</v>
      </c>
      <c r="S62" s="744">
        <v>507.08000000000004</v>
      </c>
      <c r="T62" s="744">
        <v>1032.27</v>
      </c>
      <c r="U62" s="744">
        <v>39.769999999999996</v>
      </c>
      <c r="V62" s="744">
        <v>0</v>
      </c>
      <c r="W62" s="744">
        <v>0</v>
      </c>
      <c r="X62" s="744">
        <v>72.44</v>
      </c>
      <c r="Y62" s="744">
        <v>0</v>
      </c>
      <c r="Z62" s="744">
        <v>5.33</v>
      </c>
      <c r="AA62" s="745">
        <v>18.11</v>
      </c>
      <c r="AB62" s="743">
        <f t="shared" si="5"/>
        <v>8380.83</v>
      </c>
      <c r="AC62" s="744">
        <v>6418.63</v>
      </c>
      <c r="AD62" s="744">
        <v>656.64</v>
      </c>
      <c r="AE62" s="744">
        <v>470.85999999999996</v>
      </c>
      <c r="AF62" s="744">
        <v>615.74</v>
      </c>
      <c r="AG62" s="744">
        <v>144.88</v>
      </c>
      <c r="AH62" s="744">
        <v>0</v>
      </c>
      <c r="AI62" s="744">
        <v>0</v>
      </c>
      <c r="AJ62" s="744">
        <v>18.11</v>
      </c>
      <c r="AK62" s="744">
        <v>0</v>
      </c>
      <c r="AL62" s="744">
        <v>1.64</v>
      </c>
      <c r="AM62" s="745">
        <v>54.33</v>
      </c>
      <c r="AN62" s="743">
        <f t="shared" si="6"/>
        <v>21406.530000000002</v>
      </c>
      <c r="AO62" s="744">
        <v>15773.970000000001</v>
      </c>
      <c r="AP62" s="744">
        <v>1702.6399999999999</v>
      </c>
      <c r="AQ62" s="744">
        <v>2354.3499999999995</v>
      </c>
      <c r="AR62" s="744">
        <v>1285.8099999999997</v>
      </c>
      <c r="AS62" s="744">
        <v>90.55</v>
      </c>
      <c r="AT62" s="744">
        <v>0</v>
      </c>
      <c r="AU62" s="744">
        <v>0</v>
      </c>
      <c r="AV62" s="744">
        <v>162.99</v>
      </c>
      <c r="AW62" s="744">
        <v>0</v>
      </c>
      <c r="AX62" s="744">
        <v>0</v>
      </c>
      <c r="AY62" s="744">
        <v>36.22</v>
      </c>
      <c r="AZ62" s="746">
        <v>108.66</v>
      </c>
      <c r="BA62" s="747">
        <f t="shared" si="7"/>
        <v>48561.920000000006</v>
      </c>
      <c r="BB62" s="750">
        <f t="shared" si="8"/>
        <v>36523.72</v>
      </c>
      <c r="BC62" s="750">
        <f t="shared" si="9"/>
        <v>3809.74</v>
      </c>
      <c r="BD62" s="750">
        <f t="shared" si="10"/>
        <v>3603.9399999999996</v>
      </c>
      <c r="BE62" s="750">
        <f t="shared" si="11"/>
        <v>3440.8999999999996</v>
      </c>
      <c r="BF62" s="750">
        <f t="shared" si="12"/>
        <v>397.51</v>
      </c>
      <c r="BG62" s="750">
        <f t="shared" si="13"/>
        <v>0</v>
      </c>
      <c r="BH62" s="750">
        <f t="shared" si="14"/>
        <v>0</v>
      </c>
      <c r="BI62" s="750">
        <f t="shared" si="15"/>
        <v>470.86</v>
      </c>
      <c r="BJ62" s="750">
        <f t="shared" si="2"/>
        <v>0</v>
      </c>
      <c r="BK62" s="750">
        <f t="shared" si="16"/>
        <v>43.599999999999994</v>
      </c>
      <c r="BL62" s="751">
        <f t="shared" si="17"/>
        <v>162.99</v>
      </c>
    </row>
    <row r="63" spans="1:64" x14ac:dyDescent="0.25">
      <c r="A63" s="1529"/>
      <c r="B63" s="512" t="s">
        <v>1289</v>
      </c>
      <c r="C63" s="1078" t="s">
        <v>1251</v>
      </c>
      <c r="D63" s="743">
        <f t="shared" si="3"/>
        <v>483.09</v>
      </c>
      <c r="E63" s="744">
        <v>225.69</v>
      </c>
      <c r="F63" s="744">
        <v>0</v>
      </c>
      <c r="G63" s="744">
        <v>59.97</v>
      </c>
      <c r="H63" s="744">
        <v>47.62</v>
      </c>
      <c r="I63" s="744">
        <v>48.849999999999994</v>
      </c>
      <c r="J63" s="744">
        <v>0</v>
      </c>
      <c r="K63" s="744">
        <v>0</v>
      </c>
      <c r="L63" s="744">
        <v>0</v>
      </c>
      <c r="M63" s="744">
        <v>0</v>
      </c>
      <c r="N63" s="744">
        <v>0</v>
      </c>
      <c r="O63" s="745">
        <v>100.96</v>
      </c>
      <c r="P63" s="743">
        <f t="shared" si="4"/>
        <v>851.3</v>
      </c>
      <c r="Q63" s="744">
        <v>283.86</v>
      </c>
      <c r="R63" s="744">
        <v>209.79</v>
      </c>
      <c r="S63" s="744">
        <v>73.710000000000008</v>
      </c>
      <c r="T63" s="744">
        <v>195.43</v>
      </c>
      <c r="U63" s="744">
        <v>39.879999999999995</v>
      </c>
      <c r="V63" s="744">
        <v>0</v>
      </c>
      <c r="W63" s="744">
        <v>0</v>
      </c>
      <c r="X63" s="744">
        <v>35</v>
      </c>
      <c r="Y63" s="744">
        <v>0</v>
      </c>
      <c r="Z63" s="744">
        <v>0</v>
      </c>
      <c r="AA63" s="745">
        <v>13.63</v>
      </c>
      <c r="AB63" s="743">
        <f t="shared" si="5"/>
        <v>27298.639999999996</v>
      </c>
      <c r="AC63" s="744">
        <v>9703.5599999999977</v>
      </c>
      <c r="AD63" s="744">
        <v>2480.0399999999995</v>
      </c>
      <c r="AE63" s="744">
        <v>8735.6899999999987</v>
      </c>
      <c r="AF63" s="744">
        <v>3855.56</v>
      </c>
      <c r="AG63" s="744">
        <v>507.6</v>
      </c>
      <c r="AH63" s="744">
        <v>0</v>
      </c>
      <c r="AI63" s="744">
        <v>315</v>
      </c>
      <c r="AJ63" s="744">
        <v>643.41</v>
      </c>
      <c r="AK63" s="744">
        <v>0</v>
      </c>
      <c r="AL63" s="744">
        <v>348.98999999999995</v>
      </c>
      <c r="AM63" s="745">
        <v>708.79</v>
      </c>
      <c r="AN63" s="743">
        <f t="shared" si="6"/>
        <v>2056.25</v>
      </c>
      <c r="AO63" s="744">
        <v>805</v>
      </c>
      <c r="AP63" s="744">
        <v>271.25</v>
      </c>
      <c r="AQ63" s="744">
        <v>122.5</v>
      </c>
      <c r="AR63" s="744">
        <v>166.25</v>
      </c>
      <c r="AS63" s="744">
        <v>8.75</v>
      </c>
      <c r="AT63" s="744">
        <v>0</v>
      </c>
      <c r="AU63" s="744">
        <v>0</v>
      </c>
      <c r="AV63" s="744">
        <v>682.5</v>
      </c>
      <c r="AW63" s="744">
        <v>0</v>
      </c>
      <c r="AX63" s="744">
        <v>0</v>
      </c>
      <c r="AY63" s="744">
        <v>0</v>
      </c>
      <c r="AZ63" s="746">
        <v>-3521.1200000000008</v>
      </c>
      <c r="BA63" s="747">
        <f t="shared" si="7"/>
        <v>27168.160000000003</v>
      </c>
      <c r="BB63" s="750">
        <f t="shared" si="8"/>
        <v>11018.109999999997</v>
      </c>
      <c r="BC63" s="750">
        <f t="shared" si="9"/>
        <v>2961.0799999999995</v>
      </c>
      <c r="BD63" s="750">
        <f t="shared" si="10"/>
        <v>8991.869999999999</v>
      </c>
      <c r="BE63" s="750">
        <f t="shared" si="11"/>
        <v>4264.8599999999997</v>
      </c>
      <c r="BF63" s="750">
        <f t="shared" si="12"/>
        <v>605.08000000000004</v>
      </c>
      <c r="BG63" s="750">
        <f t="shared" si="13"/>
        <v>0</v>
      </c>
      <c r="BH63" s="750">
        <f t="shared" si="14"/>
        <v>315</v>
      </c>
      <c r="BI63" s="750">
        <f t="shared" si="15"/>
        <v>1360.9099999999999</v>
      </c>
      <c r="BJ63" s="750">
        <f t="shared" si="2"/>
        <v>0</v>
      </c>
      <c r="BK63" s="750">
        <f t="shared" si="16"/>
        <v>348.98999999999995</v>
      </c>
      <c r="BL63" s="751">
        <f t="shared" si="17"/>
        <v>823.38</v>
      </c>
    </row>
    <row r="64" spans="1:64" ht="18" customHeight="1" x14ac:dyDescent="0.25">
      <c r="A64" s="1529"/>
      <c r="B64" s="512" t="s">
        <v>1290</v>
      </c>
      <c r="C64" s="1078" t="s">
        <v>1252</v>
      </c>
      <c r="D64" s="743">
        <f t="shared" si="3"/>
        <v>0</v>
      </c>
      <c r="E64" s="744">
        <v>0</v>
      </c>
      <c r="F64" s="744">
        <v>0</v>
      </c>
      <c r="G64" s="744">
        <v>0</v>
      </c>
      <c r="H64" s="744">
        <v>0</v>
      </c>
      <c r="I64" s="744">
        <v>0</v>
      </c>
      <c r="J64" s="744">
        <v>0</v>
      </c>
      <c r="K64" s="744">
        <v>0</v>
      </c>
      <c r="L64" s="744">
        <v>0</v>
      </c>
      <c r="M64" s="744">
        <v>0</v>
      </c>
      <c r="N64" s="744">
        <v>0</v>
      </c>
      <c r="O64" s="745">
        <v>0</v>
      </c>
      <c r="P64" s="743">
        <f t="shared" si="4"/>
        <v>0</v>
      </c>
      <c r="Q64" s="744">
        <v>0</v>
      </c>
      <c r="R64" s="744">
        <v>0</v>
      </c>
      <c r="S64" s="744">
        <v>0</v>
      </c>
      <c r="T64" s="744">
        <v>0</v>
      </c>
      <c r="U64" s="744">
        <v>0</v>
      </c>
      <c r="V64" s="744">
        <v>0</v>
      </c>
      <c r="W64" s="744">
        <v>0</v>
      </c>
      <c r="X64" s="744">
        <v>0</v>
      </c>
      <c r="Y64" s="744">
        <v>0</v>
      </c>
      <c r="Z64" s="744">
        <v>0</v>
      </c>
      <c r="AA64" s="745">
        <v>0</v>
      </c>
      <c r="AB64" s="743">
        <f t="shared" si="5"/>
        <v>0</v>
      </c>
      <c r="AC64" s="744">
        <v>0</v>
      </c>
      <c r="AD64" s="744">
        <v>0</v>
      </c>
      <c r="AE64" s="744">
        <v>0</v>
      </c>
      <c r="AF64" s="744">
        <v>0</v>
      </c>
      <c r="AG64" s="744">
        <v>0</v>
      </c>
      <c r="AH64" s="744">
        <v>0</v>
      </c>
      <c r="AI64" s="744">
        <v>0</v>
      </c>
      <c r="AJ64" s="744">
        <v>0</v>
      </c>
      <c r="AK64" s="744">
        <v>0</v>
      </c>
      <c r="AL64" s="744">
        <v>0</v>
      </c>
      <c r="AM64" s="745">
        <v>0</v>
      </c>
      <c r="AN64" s="743">
        <f t="shared" si="6"/>
        <v>0</v>
      </c>
      <c r="AO64" s="744">
        <v>0</v>
      </c>
      <c r="AP64" s="744">
        <v>0</v>
      </c>
      <c r="AQ64" s="744">
        <v>0</v>
      </c>
      <c r="AR64" s="744">
        <v>0</v>
      </c>
      <c r="AS64" s="744">
        <v>0</v>
      </c>
      <c r="AT64" s="744">
        <v>0</v>
      </c>
      <c r="AU64" s="744">
        <v>0</v>
      </c>
      <c r="AV64" s="744">
        <v>0</v>
      </c>
      <c r="AW64" s="744">
        <v>0</v>
      </c>
      <c r="AX64" s="744">
        <v>0</v>
      </c>
      <c r="AY64" s="744">
        <v>0</v>
      </c>
      <c r="AZ64" s="746">
        <v>0</v>
      </c>
      <c r="BA64" s="747">
        <f t="shared" si="7"/>
        <v>0</v>
      </c>
      <c r="BB64" s="750">
        <f t="shared" si="8"/>
        <v>0</v>
      </c>
      <c r="BC64" s="750">
        <f t="shared" si="9"/>
        <v>0</v>
      </c>
      <c r="BD64" s="750">
        <f t="shared" si="10"/>
        <v>0</v>
      </c>
      <c r="BE64" s="750">
        <f t="shared" si="11"/>
        <v>0</v>
      </c>
      <c r="BF64" s="750">
        <f t="shared" si="12"/>
        <v>0</v>
      </c>
      <c r="BG64" s="750">
        <f t="shared" si="13"/>
        <v>0</v>
      </c>
      <c r="BH64" s="750">
        <f t="shared" si="14"/>
        <v>0</v>
      </c>
      <c r="BI64" s="750">
        <f t="shared" si="15"/>
        <v>0</v>
      </c>
      <c r="BJ64" s="750">
        <f t="shared" si="2"/>
        <v>0</v>
      </c>
      <c r="BK64" s="750">
        <f t="shared" si="16"/>
        <v>0</v>
      </c>
      <c r="BL64" s="751">
        <f t="shared" si="17"/>
        <v>0</v>
      </c>
    </row>
    <row r="65" spans="1:64" ht="15.75" customHeight="1" x14ac:dyDescent="0.25">
      <c r="A65" s="1529"/>
      <c r="B65" s="512" t="s">
        <v>1291</v>
      </c>
      <c r="C65" s="1078" t="s">
        <v>1253</v>
      </c>
      <c r="D65" s="743">
        <f t="shared" si="3"/>
        <v>0</v>
      </c>
      <c r="E65" s="744">
        <v>0</v>
      </c>
      <c r="F65" s="744">
        <v>0</v>
      </c>
      <c r="G65" s="744">
        <v>0</v>
      </c>
      <c r="H65" s="744">
        <v>0</v>
      </c>
      <c r="I65" s="744">
        <v>0</v>
      </c>
      <c r="J65" s="744">
        <v>0</v>
      </c>
      <c r="K65" s="744">
        <v>0</v>
      </c>
      <c r="L65" s="744">
        <v>0</v>
      </c>
      <c r="M65" s="744">
        <v>0</v>
      </c>
      <c r="N65" s="744">
        <v>0</v>
      </c>
      <c r="O65" s="745">
        <v>0</v>
      </c>
      <c r="P65" s="743">
        <f t="shared" si="4"/>
        <v>0</v>
      </c>
      <c r="Q65" s="744">
        <v>0</v>
      </c>
      <c r="R65" s="744">
        <v>0</v>
      </c>
      <c r="S65" s="744">
        <v>0</v>
      </c>
      <c r="T65" s="744">
        <v>0</v>
      </c>
      <c r="U65" s="744">
        <v>0</v>
      </c>
      <c r="V65" s="744">
        <v>0</v>
      </c>
      <c r="W65" s="744">
        <v>0</v>
      </c>
      <c r="X65" s="744">
        <v>0</v>
      </c>
      <c r="Y65" s="744">
        <v>0</v>
      </c>
      <c r="Z65" s="744">
        <v>0</v>
      </c>
      <c r="AA65" s="745">
        <v>0</v>
      </c>
      <c r="AB65" s="743">
        <f t="shared" si="5"/>
        <v>0</v>
      </c>
      <c r="AC65" s="744">
        <v>0</v>
      </c>
      <c r="AD65" s="744">
        <v>0</v>
      </c>
      <c r="AE65" s="744">
        <v>0</v>
      </c>
      <c r="AF65" s="744">
        <v>0</v>
      </c>
      <c r="AG65" s="744">
        <v>0</v>
      </c>
      <c r="AH65" s="744">
        <v>0</v>
      </c>
      <c r="AI65" s="744">
        <v>0</v>
      </c>
      <c r="AJ65" s="744">
        <v>0</v>
      </c>
      <c r="AK65" s="744">
        <v>0</v>
      </c>
      <c r="AL65" s="744">
        <v>0</v>
      </c>
      <c r="AM65" s="745">
        <v>0</v>
      </c>
      <c r="AN65" s="743">
        <f t="shared" si="6"/>
        <v>0</v>
      </c>
      <c r="AO65" s="744">
        <v>0</v>
      </c>
      <c r="AP65" s="744">
        <v>0</v>
      </c>
      <c r="AQ65" s="744">
        <v>0</v>
      </c>
      <c r="AR65" s="744">
        <v>0</v>
      </c>
      <c r="AS65" s="744">
        <v>0</v>
      </c>
      <c r="AT65" s="744">
        <v>0</v>
      </c>
      <c r="AU65" s="744">
        <v>0</v>
      </c>
      <c r="AV65" s="744">
        <v>0</v>
      </c>
      <c r="AW65" s="744">
        <v>0</v>
      </c>
      <c r="AX65" s="744">
        <v>0</v>
      </c>
      <c r="AY65" s="744">
        <v>0</v>
      </c>
      <c r="AZ65" s="746">
        <v>0</v>
      </c>
      <c r="BA65" s="747">
        <f t="shared" si="7"/>
        <v>0</v>
      </c>
      <c r="BB65" s="750">
        <f t="shared" si="8"/>
        <v>0</v>
      </c>
      <c r="BC65" s="750">
        <f t="shared" si="9"/>
        <v>0</v>
      </c>
      <c r="BD65" s="750">
        <f t="shared" si="10"/>
        <v>0</v>
      </c>
      <c r="BE65" s="750">
        <f t="shared" si="11"/>
        <v>0</v>
      </c>
      <c r="BF65" s="750">
        <f t="shared" si="12"/>
        <v>0</v>
      </c>
      <c r="BG65" s="750">
        <f t="shared" si="13"/>
        <v>0</v>
      </c>
      <c r="BH65" s="750">
        <f t="shared" si="14"/>
        <v>0</v>
      </c>
      <c r="BI65" s="750">
        <f t="shared" si="15"/>
        <v>0</v>
      </c>
      <c r="BJ65" s="750">
        <f t="shared" si="2"/>
        <v>0</v>
      </c>
      <c r="BK65" s="750">
        <f t="shared" si="16"/>
        <v>0</v>
      </c>
      <c r="BL65" s="751">
        <f t="shared" si="17"/>
        <v>0</v>
      </c>
    </row>
    <row r="66" spans="1:64" x14ac:dyDescent="0.25">
      <c r="A66" s="1529"/>
      <c r="B66" s="512" t="s">
        <v>1292</v>
      </c>
      <c r="C66" s="1078" t="s">
        <v>1254</v>
      </c>
      <c r="D66" s="743">
        <f t="shared" si="3"/>
        <v>0</v>
      </c>
      <c r="E66" s="744">
        <v>0</v>
      </c>
      <c r="F66" s="744">
        <v>0</v>
      </c>
      <c r="G66" s="744">
        <v>0</v>
      </c>
      <c r="H66" s="744">
        <v>0</v>
      </c>
      <c r="I66" s="744">
        <v>0</v>
      </c>
      <c r="J66" s="744">
        <v>0</v>
      </c>
      <c r="K66" s="744">
        <v>0</v>
      </c>
      <c r="L66" s="744">
        <v>0</v>
      </c>
      <c r="M66" s="744">
        <v>0</v>
      </c>
      <c r="N66" s="744">
        <v>0</v>
      </c>
      <c r="O66" s="745">
        <v>0</v>
      </c>
      <c r="P66" s="743">
        <f t="shared" si="4"/>
        <v>0</v>
      </c>
      <c r="Q66" s="744">
        <v>0</v>
      </c>
      <c r="R66" s="744">
        <v>0</v>
      </c>
      <c r="S66" s="744">
        <v>0</v>
      </c>
      <c r="T66" s="744">
        <v>0</v>
      </c>
      <c r="U66" s="744">
        <v>0</v>
      </c>
      <c r="V66" s="744">
        <v>0</v>
      </c>
      <c r="W66" s="744">
        <v>0</v>
      </c>
      <c r="X66" s="744">
        <v>0</v>
      </c>
      <c r="Y66" s="744">
        <v>0</v>
      </c>
      <c r="Z66" s="744">
        <v>0</v>
      </c>
      <c r="AA66" s="745">
        <v>0</v>
      </c>
      <c r="AB66" s="743">
        <f t="shared" si="5"/>
        <v>0</v>
      </c>
      <c r="AC66" s="744">
        <v>0</v>
      </c>
      <c r="AD66" s="744">
        <v>0</v>
      </c>
      <c r="AE66" s="744">
        <v>0</v>
      </c>
      <c r="AF66" s="744">
        <v>0</v>
      </c>
      <c r="AG66" s="744">
        <v>0</v>
      </c>
      <c r="AH66" s="744">
        <v>0</v>
      </c>
      <c r="AI66" s="744">
        <v>0</v>
      </c>
      <c r="AJ66" s="744">
        <v>0</v>
      </c>
      <c r="AK66" s="744">
        <v>0</v>
      </c>
      <c r="AL66" s="744">
        <v>0</v>
      </c>
      <c r="AM66" s="745">
        <v>0</v>
      </c>
      <c r="AN66" s="743">
        <f t="shared" si="6"/>
        <v>0</v>
      </c>
      <c r="AO66" s="744">
        <v>0</v>
      </c>
      <c r="AP66" s="744">
        <v>0</v>
      </c>
      <c r="AQ66" s="744">
        <v>0</v>
      </c>
      <c r="AR66" s="744">
        <v>0</v>
      </c>
      <c r="AS66" s="744">
        <v>0</v>
      </c>
      <c r="AT66" s="744">
        <v>0</v>
      </c>
      <c r="AU66" s="744">
        <v>0</v>
      </c>
      <c r="AV66" s="744">
        <v>0</v>
      </c>
      <c r="AW66" s="744">
        <v>0</v>
      </c>
      <c r="AX66" s="744">
        <v>0</v>
      </c>
      <c r="AY66" s="744">
        <v>0</v>
      </c>
      <c r="AZ66" s="746">
        <v>0</v>
      </c>
      <c r="BA66" s="747">
        <f t="shared" si="7"/>
        <v>0</v>
      </c>
      <c r="BB66" s="750">
        <f t="shared" si="8"/>
        <v>0</v>
      </c>
      <c r="BC66" s="750">
        <f t="shared" si="9"/>
        <v>0</v>
      </c>
      <c r="BD66" s="750">
        <f t="shared" si="10"/>
        <v>0</v>
      </c>
      <c r="BE66" s="750">
        <f t="shared" si="11"/>
        <v>0</v>
      </c>
      <c r="BF66" s="750">
        <f t="shared" si="12"/>
        <v>0</v>
      </c>
      <c r="BG66" s="750">
        <f t="shared" si="13"/>
        <v>0</v>
      </c>
      <c r="BH66" s="750">
        <f t="shared" si="14"/>
        <v>0</v>
      </c>
      <c r="BI66" s="750">
        <f t="shared" si="15"/>
        <v>0</v>
      </c>
      <c r="BJ66" s="750">
        <f t="shared" si="2"/>
        <v>0</v>
      </c>
      <c r="BK66" s="750">
        <f t="shared" si="16"/>
        <v>0</v>
      </c>
      <c r="BL66" s="751">
        <f t="shared" si="17"/>
        <v>0</v>
      </c>
    </row>
    <row r="67" spans="1:64" x14ac:dyDescent="0.25">
      <c r="A67" s="1529"/>
      <c r="B67" s="512" t="s">
        <v>1293</v>
      </c>
      <c r="C67" s="1078" t="s">
        <v>1255</v>
      </c>
      <c r="D67" s="743">
        <f t="shared" si="3"/>
        <v>0</v>
      </c>
      <c r="E67" s="744">
        <v>0</v>
      </c>
      <c r="F67" s="744">
        <v>0</v>
      </c>
      <c r="G67" s="744">
        <v>0</v>
      </c>
      <c r="H67" s="744">
        <v>0</v>
      </c>
      <c r="I67" s="744">
        <v>0</v>
      </c>
      <c r="J67" s="744">
        <v>0</v>
      </c>
      <c r="K67" s="744">
        <v>0</v>
      </c>
      <c r="L67" s="744">
        <v>0</v>
      </c>
      <c r="M67" s="744">
        <v>0</v>
      </c>
      <c r="N67" s="744">
        <v>0</v>
      </c>
      <c r="O67" s="745">
        <v>0</v>
      </c>
      <c r="P67" s="743">
        <f t="shared" si="4"/>
        <v>0</v>
      </c>
      <c r="Q67" s="744">
        <v>0</v>
      </c>
      <c r="R67" s="744">
        <v>0</v>
      </c>
      <c r="S67" s="744">
        <v>0</v>
      </c>
      <c r="T67" s="744">
        <v>0</v>
      </c>
      <c r="U67" s="744">
        <v>0</v>
      </c>
      <c r="V67" s="744">
        <v>0</v>
      </c>
      <c r="W67" s="744">
        <v>0</v>
      </c>
      <c r="X67" s="744">
        <v>0</v>
      </c>
      <c r="Y67" s="744">
        <v>0</v>
      </c>
      <c r="Z67" s="744">
        <v>0</v>
      </c>
      <c r="AA67" s="745">
        <v>0</v>
      </c>
      <c r="AB67" s="743">
        <f t="shared" si="5"/>
        <v>0</v>
      </c>
      <c r="AC67" s="744">
        <v>0</v>
      </c>
      <c r="AD67" s="744">
        <v>0</v>
      </c>
      <c r="AE67" s="744">
        <v>0</v>
      </c>
      <c r="AF67" s="744">
        <v>0</v>
      </c>
      <c r="AG67" s="744">
        <v>0</v>
      </c>
      <c r="AH67" s="744">
        <v>0</v>
      </c>
      <c r="AI67" s="744">
        <v>0</v>
      </c>
      <c r="AJ67" s="744">
        <v>0</v>
      </c>
      <c r="AK67" s="744">
        <v>0</v>
      </c>
      <c r="AL67" s="744">
        <v>0</v>
      </c>
      <c r="AM67" s="745">
        <v>0</v>
      </c>
      <c r="AN67" s="743">
        <f t="shared" si="6"/>
        <v>0</v>
      </c>
      <c r="AO67" s="744">
        <v>0</v>
      </c>
      <c r="AP67" s="744">
        <v>0</v>
      </c>
      <c r="AQ67" s="744">
        <v>0</v>
      </c>
      <c r="AR67" s="744">
        <v>0</v>
      </c>
      <c r="AS67" s="744">
        <v>0</v>
      </c>
      <c r="AT67" s="744">
        <v>0</v>
      </c>
      <c r="AU67" s="744">
        <v>0</v>
      </c>
      <c r="AV67" s="744">
        <v>0</v>
      </c>
      <c r="AW67" s="744">
        <v>0</v>
      </c>
      <c r="AX67" s="744">
        <v>0</v>
      </c>
      <c r="AY67" s="744">
        <v>0</v>
      </c>
      <c r="AZ67" s="746">
        <v>0</v>
      </c>
      <c r="BA67" s="747">
        <f t="shared" si="7"/>
        <v>0</v>
      </c>
      <c r="BB67" s="750">
        <f t="shared" si="8"/>
        <v>0</v>
      </c>
      <c r="BC67" s="750">
        <f t="shared" si="9"/>
        <v>0</v>
      </c>
      <c r="BD67" s="750">
        <f t="shared" si="10"/>
        <v>0</v>
      </c>
      <c r="BE67" s="750">
        <f t="shared" si="11"/>
        <v>0</v>
      </c>
      <c r="BF67" s="750">
        <f t="shared" si="12"/>
        <v>0</v>
      </c>
      <c r="BG67" s="750">
        <f t="shared" si="13"/>
        <v>0</v>
      </c>
      <c r="BH67" s="750">
        <f t="shared" si="14"/>
        <v>0</v>
      </c>
      <c r="BI67" s="750">
        <f t="shared" si="15"/>
        <v>0</v>
      </c>
      <c r="BJ67" s="750">
        <f t="shared" si="2"/>
        <v>0</v>
      </c>
      <c r="BK67" s="750">
        <f t="shared" si="16"/>
        <v>0</v>
      </c>
      <c r="BL67" s="751">
        <f t="shared" si="17"/>
        <v>0</v>
      </c>
    </row>
    <row r="68" spans="1:64" x14ac:dyDescent="0.25">
      <c r="A68" s="1529"/>
      <c r="B68" s="512" t="s">
        <v>1294</v>
      </c>
      <c r="C68" s="1078" t="s">
        <v>1256</v>
      </c>
      <c r="D68" s="743">
        <f t="shared" si="3"/>
        <v>0</v>
      </c>
      <c r="E68" s="744">
        <v>0</v>
      </c>
      <c r="F68" s="744">
        <v>0</v>
      </c>
      <c r="G68" s="744">
        <v>0</v>
      </c>
      <c r="H68" s="744">
        <v>0</v>
      </c>
      <c r="I68" s="744">
        <v>0</v>
      </c>
      <c r="J68" s="744">
        <v>0</v>
      </c>
      <c r="K68" s="744">
        <v>0</v>
      </c>
      <c r="L68" s="744">
        <v>0</v>
      </c>
      <c r="M68" s="744">
        <v>0</v>
      </c>
      <c r="N68" s="744">
        <v>0</v>
      </c>
      <c r="O68" s="745">
        <v>0</v>
      </c>
      <c r="P68" s="743">
        <f t="shared" si="4"/>
        <v>0</v>
      </c>
      <c r="Q68" s="744">
        <v>0</v>
      </c>
      <c r="R68" s="744">
        <v>0</v>
      </c>
      <c r="S68" s="744">
        <v>0</v>
      </c>
      <c r="T68" s="744">
        <v>0</v>
      </c>
      <c r="U68" s="744">
        <v>0</v>
      </c>
      <c r="V68" s="744">
        <v>0</v>
      </c>
      <c r="W68" s="744">
        <v>0</v>
      </c>
      <c r="X68" s="744">
        <v>0</v>
      </c>
      <c r="Y68" s="744">
        <v>0</v>
      </c>
      <c r="Z68" s="744">
        <v>0</v>
      </c>
      <c r="AA68" s="745">
        <v>0</v>
      </c>
      <c r="AB68" s="743">
        <f t="shared" si="5"/>
        <v>0</v>
      </c>
      <c r="AC68" s="744">
        <v>0</v>
      </c>
      <c r="AD68" s="744">
        <v>0</v>
      </c>
      <c r="AE68" s="744">
        <v>0</v>
      </c>
      <c r="AF68" s="744">
        <v>0</v>
      </c>
      <c r="AG68" s="744">
        <v>0</v>
      </c>
      <c r="AH68" s="744">
        <v>0</v>
      </c>
      <c r="AI68" s="744">
        <v>0</v>
      </c>
      <c r="AJ68" s="744">
        <v>0</v>
      </c>
      <c r="AK68" s="744">
        <v>0</v>
      </c>
      <c r="AL68" s="744">
        <v>0</v>
      </c>
      <c r="AM68" s="745">
        <v>0</v>
      </c>
      <c r="AN68" s="743">
        <f t="shared" si="6"/>
        <v>0</v>
      </c>
      <c r="AO68" s="744">
        <v>0</v>
      </c>
      <c r="AP68" s="744">
        <v>0</v>
      </c>
      <c r="AQ68" s="744">
        <v>0</v>
      </c>
      <c r="AR68" s="744">
        <v>0</v>
      </c>
      <c r="AS68" s="744">
        <v>0</v>
      </c>
      <c r="AT68" s="744">
        <v>0</v>
      </c>
      <c r="AU68" s="744">
        <v>0</v>
      </c>
      <c r="AV68" s="744">
        <v>0</v>
      </c>
      <c r="AW68" s="744">
        <v>0</v>
      </c>
      <c r="AX68" s="744">
        <v>0</v>
      </c>
      <c r="AY68" s="744">
        <v>0</v>
      </c>
      <c r="AZ68" s="746">
        <v>0</v>
      </c>
      <c r="BA68" s="747">
        <f t="shared" ref="BA68:BA76" si="18">SUM(BB68:BL68)+AZ68</f>
        <v>0</v>
      </c>
      <c r="BB68" s="750">
        <f t="shared" ref="BB68:BH73" si="19">E68+Q68+AC68+AO68</f>
        <v>0</v>
      </c>
      <c r="BC68" s="750">
        <f t="shared" si="19"/>
        <v>0</v>
      </c>
      <c r="BD68" s="750">
        <f t="shared" si="19"/>
        <v>0</v>
      </c>
      <c r="BE68" s="750">
        <f t="shared" si="19"/>
        <v>0</v>
      </c>
      <c r="BF68" s="750">
        <f t="shared" si="19"/>
        <v>0</v>
      </c>
      <c r="BG68" s="750">
        <f t="shared" si="19"/>
        <v>0</v>
      </c>
      <c r="BH68" s="750">
        <f t="shared" si="19"/>
        <v>0</v>
      </c>
      <c r="BI68" s="750">
        <f t="shared" si="2"/>
        <v>0</v>
      </c>
      <c r="BJ68" s="750">
        <f t="shared" si="2"/>
        <v>0</v>
      </c>
      <c r="BK68" s="750">
        <f t="shared" ref="BK68:BK76" si="20">N68+Z68+AL68+AX68</f>
        <v>0</v>
      </c>
      <c r="BL68" s="751">
        <f t="shared" ref="BL68:BL76" si="21">O68+AA68+AM68+AY68</f>
        <v>0</v>
      </c>
    </row>
    <row r="69" spans="1:64" x14ac:dyDescent="0.25">
      <c r="A69" s="1529"/>
      <c r="B69" s="512" t="s">
        <v>1295</v>
      </c>
      <c r="C69" s="1078" t="s">
        <v>1257</v>
      </c>
      <c r="D69" s="743">
        <f t="shared" si="3"/>
        <v>0</v>
      </c>
      <c r="E69" s="744">
        <v>0</v>
      </c>
      <c r="F69" s="744">
        <v>0</v>
      </c>
      <c r="G69" s="744">
        <v>0</v>
      </c>
      <c r="H69" s="744">
        <v>0</v>
      </c>
      <c r="I69" s="744">
        <v>0</v>
      </c>
      <c r="J69" s="744">
        <v>0</v>
      </c>
      <c r="K69" s="744">
        <v>0</v>
      </c>
      <c r="L69" s="744">
        <v>0</v>
      </c>
      <c r="M69" s="744">
        <v>0</v>
      </c>
      <c r="N69" s="744">
        <v>0</v>
      </c>
      <c r="O69" s="745">
        <v>0</v>
      </c>
      <c r="P69" s="743">
        <f t="shared" si="4"/>
        <v>0</v>
      </c>
      <c r="Q69" s="744">
        <v>0</v>
      </c>
      <c r="R69" s="744">
        <v>0</v>
      </c>
      <c r="S69" s="744">
        <v>0</v>
      </c>
      <c r="T69" s="744">
        <v>0</v>
      </c>
      <c r="U69" s="744">
        <v>0</v>
      </c>
      <c r="V69" s="744">
        <v>0</v>
      </c>
      <c r="W69" s="744">
        <v>0</v>
      </c>
      <c r="X69" s="744">
        <v>0</v>
      </c>
      <c r="Y69" s="744">
        <v>0</v>
      </c>
      <c r="Z69" s="744">
        <v>0</v>
      </c>
      <c r="AA69" s="745">
        <v>0</v>
      </c>
      <c r="AB69" s="743">
        <f t="shared" si="5"/>
        <v>0</v>
      </c>
      <c r="AC69" s="744">
        <v>0</v>
      </c>
      <c r="AD69" s="744">
        <v>0</v>
      </c>
      <c r="AE69" s="744">
        <v>0</v>
      </c>
      <c r="AF69" s="744">
        <v>0</v>
      </c>
      <c r="AG69" s="744">
        <v>0</v>
      </c>
      <c r="AH69" s="744">
        <v>0</v>
      </c>
      <c r="AI69" s="744">
        <v>0</v>
      </c>
      <c r="AJ69" s="744">
        <v>0</v>
      </c>
      <c r="AK69" s="744">
        <v>0</v>
      </c>
      <c r="AL69" s="744">
        <v>0</v>
      </c>
      <c r="AM69" s="745">
        <v>0</v>
      </c>
      <c r="AN69" s="743">
        <f t="shared" si="6"/>
        <v>0</v>
      </c>
      <c r="AO69" s="744">
        <v>0</v>
      </c>
      <c r="AP69" s="744">
        <v>0</v>
      </c>
      <c r="AQ69" s="744">
        <v>0</v>
      </c>
      <c r="AR69" s="744">
        <v>0</v>
      </c>
      <c r="AS69" s="744">
        <v>0</v>
      </c>
      <c r="AT69" s="744">
        <v>0</v>
      </c>
      <c r="AU69" s="744">
        <v>0</v>
      </c>
      <c r="AV69" s="744">
        <v>0</v>
      </c>
      <c r="AW69" s="744">
        <v>0</v>
      </c>
      <c r="AX69" s="744">
        <v>0</v>
      </c>
      <c r="AY69" s="744">
        <v>0</v>
      </c>
      <c r="AZ69" s="746">
        <v>0</v>
      </c>
      <c r="BA69" s="747">
        <f t="shared" si="18"/>
        <v>0</v>
      </c>
      <c r="BB69" s="750">
        <f t="shared" si="19"/>
        <v>0</v>
      </c>
      <c r="BC69" s="750">
        <f t="shared" si="19"/>
        <v>0</v>
      </c>
      <c r="BD69" s="750">
        <f t="shared" si="19"/>
        <v>0</v>
      </c>
      <c r="BE69" s="750">
        <f t="shared" si="19"/>
        <v>0</v>
      </c>
      <c r="BF69" s="750">
        <f t="shared" si="19"/>
        <v>0</v>
      </c>
      <c r="BG69" s="750">
        <f t="shared" si="19"/>
        <v>0</v>
      </c>
      <c r="BH69" s="750">
        <f t="shared" si="19"/>
        <v>0</v>
      </c>
      <c r="BI69" s="750">
        <f t="shared" si="2"/>
        <v>0</v>
      </c>
      <c r="BJ69" s="750">
        <f t="shared" si="2"/>
        <v>0</v>
      </c>
      <c r="BK69" s="750">
        <f t="shared" si="20"/>
        <v>0</v>
      </c>
      <c r="BL69" s="751">
        <f t="shared" si="21"/>
        <v>0</v>
      </c>
    </row>
    <row r="70" spans="1:64" x14ac:dyDescent="0.25">
      <c r="A70" s="1529"/>
      <c r="B70" s="512" t="s">
        <v>1296</v>
      </c>
      <c r="C70" s="1078" t="s">
        <v>1258</v>
      </c>
      <c r="D70" s="743">
        <f t="shared" si="3"/>
        <v>0</v>
      </c>
      <c r="E70" s="744">
        <v>0</v>
      </c>
      <c r="F70" s="744">
        <v>0</v>
      </c>
      <c r="G70" s="744">
        <v>0</v>
      </c>
      <c r="H70" s="744">
        <v>0</v>
      </c>
      <c r="I70" s="744">
        <v>0</v>
      </c>
      <c r="J70" s="744">
        <v>0</v>
      </c>
      <c r="K70" s="744">
        <v>0</v>
      </c>
      <c r="L70" s="744">
        <v>0</v>
      </c>
      <c r="M70" s="744">
        <v>0</v>
      </c>
      <c r="N70" s="744">
        <v>0</v>
      </c>
      <c r="O70" s="745">
        <v>0</v>
      </c>
      <c r="P70" s="743">
        <f t="shared" si="4"/>
        <v>0</v>
      </c>
      <c r="Q70" s="744">
        <v>0</v>
      </c>
      <c r="R70" s="744">
        <v>0</v>
      </c>
      <c r="S70" s="744">
        <v>0</v>
      </c>
      <c r="T70" s="744">
        <v>0</v>
      </c>
      <c r="U70" s="744">
        <v>0</v>
      </c>
      <c r="V70" s="744">
        <v>0</v>
      </c>
      <c r="W70" s="744">
        <v>0</v>
      </c>
      <c r="X70" s="744">
        <v>0</v>
      </c>
      <c r="Y70" s="744">
        <v>0</v>
      </c>
      <c r="Z70" s="744">
        <v>0</v>
      </c>
      <c r="AA70" s="745">
        <v>0</v>
      </c>
      <c r="AB70" s="743">
        <f t="shared" si="5"/>
        <v>0</v>
      </c>
      <c r="AC70" s="744">
        <v>0</v>
      </c>
      <c r="AD70" s="744">
        <v>0</v>
      </c>
      <c r="AE70" s="744">
        <v>0</v>
      </c>
      <c r="AF70" s="744">
        <v>0</v>
      </c>
      <c r="AG70" s="744">
        <v>0</v>
      </c>
      <c r="AH70" s="744">
        <v>0</v>
      </c>
      <c r="AI70" s="744">
        <v>0</v>
      </c>
      <c r="AJ70" s="744">
        <v>0</v>
      </c>
      <c r="AK70" s="744">
        <v>0</v>
      </c>
      <c r="AL70" s="744">
        <v>0</v>
      </c>
      <c r="AM70" s="745">
        <v>0</v>
      </c>
      <c r="AN70" s="743">
        <f t="shared" si="6"/>
        <v>0</v>
      </c>
      <c r="AO70" s="744">
        <v>0</v>
      </c>
      <c r="AP70" s="744">
        <v>0</v>
      </c>
      <c r="AQ70" s="744">
        <v>0</v>
      </c>
      <c r="AR70" s="744">
        <v>0</v>
      </c>
      <c r="AS70" s="744">
        <v>0</v>
      </c>
      <c r="AT70" s="744">
        <v>0</v>
      </c>
      <c r="AU70" s="744">
        <v>0</v>
      </c>
      <c r="AV70" s="744">
        <v>0</v>
      </c>
      <c r="AW70" s="744">
        <v>0</v>
      </c>
      <c r="AX70" s="744">
        <v>0</v>
      </c>
      <c r="AY70" s="744">
        <v>0</v>
      </c>
      <c r="AZ70" s="746">
        <v>0</v>
      </c>
      <c r="BA70" s="747">
        <f t="shared" si="18"/>
        <v>0</v>
      </c>
      <c r="BB70" s="750">
        <f t="shared" si="19"/>
        <v>0</v>
      </c>
      <c r="BC70" s="750">
        <f t="shared" si="19"/>
        <v>0</v>
      </c>
      <c r="BD70" s="750">
        <f t="shared" si="19"/>
        <v>0</v>
      </c>
      <c r="BE70" s="750">
        <f t="shared" si="19"/>
        <v>0</v>
      </c>
      <c r="BF70" s="750">
        <f t="shared" si="19"/>
        <v>0</v>
      </c>
      <c r="BG70" s="750">
        <f t="shared" si="19"/>
        <v>0</v>
      </c>
      <c r="BH70" s="750">
        <f t="shared" si="19"/>
        <v>0</v>
      </c>
      <c r="BI70" s="750">
        <f t="shared" si="2"/>
        <v>0</v>
      </c>
      <c r="BJ70" s="750">
        <f t="shared" si="2"/>
        <v>0</v>
      </c>
      <c r="BK70" s="750">
        <f t="shared" si="20"/>
        <v>0</v>
      </c>
      <c r="BL70" s="751">
        <f t="shared" si="21"/>
        <v>0</v>
      </c>
    </row>
    <row r="71" spans="1:64" x14ac:dyDescent="0.25">
      <c r="A71" s="1529"/>
      <c r="B71" s="512" t="s">
        <v>1297</v>
      </c>
      <c r="C71" s="1078" t="s">
        <v>1259</v>
      </c>
      <c r="D71" s="743">
        <f t="shared" si="3"/>
        <v>0</v>
      </c>
      <c r="E71" s="744">
        <v>0</v>
      </c>
      <c r="F71" s="744">
        <v>0</v>
      </c>
      <c r="G71" s="744">
        <v>0</v>
      </c>
      <c r="H71" s="744">
        <v>0</v>
      </c>
      <c r="I71" s="744">
        <v>0</v>
      </c>
      <c r="J71" s="744">
        <v>0</v>
      </c>
      <c r="K71" s="744">
        <v>0</v>
      </c>
      <c r="L71" s="744">
        <v>0</v>
      </c>
      <c r="M71" s="744">
        <v>0</v>
      </c>
      <c r="N71" s="744">
        <v>0</v>
      </c>
      <c r="O71" s="745">
        <v>0</v>
      </c>
      <c r="P71" s="743">
        <f t="shared" si="4"/>
        <v>0</v>
      </c>
      <c r="Q71" s="744">
        <v>0</v>
      </c>
      <c r="R71" s="744">
        <v>0</v>
      </c>
      <c r="S71" s="744">
        <v>0</v>
      </c>
      <c r="T71" s="744">
        <v>0</v>
      </c>
      <c r="U71" s="744">
        <v>0</v>
      </c>
      <c r="V71" s="744">
        <v>0</v>
      </c>
      <c r="W71" s="744">
        <v>0</v>
      </c>
      <c r="X71" s="744">
        <v>0</v>
      </c>
      <c r="Y71" s="744">
        <v>0</v>
      </c>
      <c r="Z71" s="744">
        <v>0</v>
      </c>
      <c r="AA71" s="745">
        <v>0</v>
      </c>
      <c r="AB71" s="743">
        <f t="shared" si="5"/>
        <v>0</v>
      </c>
      <c r="AC71" s="744">
        <v>0</v>
      </c>
      <c r="AD71" s="744">
        <v>0</v>
      </c>
      <c r="AE71" s="744">
        <v>0</v>
      </c>
      <c r="AF71" s="744">
        <v>0</v>
      </c>
      <c r="AG71" s="744">
        <v>0</v>
      </c>
      <c r="AH71" s="744">
        <v>0</v>
      </c>
      <c r="AI71" s="744">
        <v>0</v>
      </c>
      <c r="AJ71" s="744">
        <v>0</v>
      </c>
      <c r="AK71" s="744">
        <v>0</v>
      </c>
      <c r="AL71" s="744">
        <v>0</v>
      </c>
      <c r="AM71" s="745">
        <v>0</v>
      </c>
      <c r="AN71" s="743">
        <f t="shared" si="6"/>
        <v>0</v>
      </c>
      <c r="AO71" s="744">
        <v>0</v>
      </c>
      <c r="AP71" s="744">
        <v>0</v>
      </c>
      <c r="AQ71" s="744">
        <v>0</v>
      </c>
      <c r="AR71" s="744">
        <v>0</v>
      </c>
      <c r="AS71" s="744">
        <v>0</v>
      </c>
      <c r="AT71" s="744">
        <v>0</v>
      </c>
      <c r="AU71" s="744">
        <v>0</v>
      </c>
      <c r="AV71" s="744">
        <v>0</v>
      </c>
      <c r="AW71" s="744">
        <v>0</v>
      </c>
      <c r="AX71" s="744">
        <v>0</v>
      </c>
      <c r="AY71" s="744">
        <v>0</v>
      </c>
      <c r="AZ71" s="746">
        <v>0</v>
      </c>
      <c r="BA71" s="747">
        <f t="shared" si="18"/>
        <v>0</v>
      </c>
      <c r="BB71" s="750">
        <f t="shared" si="19"/>
        <v>0</v>
      </c>
      <c r="BC71" s="750">
        <f t="shared" si="19"/>
        <v>0</v>
      </c>
      <c r="BD71" s="750">
        <f t="shared" si="19"/>
        <v>0</v>
      </c>
      <c r="BE71" s="750">
        <f t="shared" si="19"/>
        <v>0</v>
      </c>
      <c r="BF71" s="750">
        <f t="shared" si="19"/>
        <v>0</v>
      </c>
      <c r="BG71" s="750">
        <f t="shared" si="19"/>
        <v>0</v>
      </c>
      <c r="BH71" s="750">
        <f t="shared" si="19"/>
        <v>0</v>
      </c>
      <c r="BI71" s="750">
        <f t="shared" si="2"/>
        <v>0</v>
      </c>
      <c r="BJ71" s="750">
        <f t="shared" si="2"/>
        <v>0</v>
      </c>
      <c r="BK71" s="750">
        <f t="shared" si="20"/>
        <v>0</v>
      </c>
      <c r="BL71" s="751">
        <f t="shared" si="21"/>
        <v>0</v>
      </c>
    </row>
    <row r="72" spans="1:64" x14ac:dyDescent="0.25">
      <c r="A72" s="1529"/>
      <c r="B72" s="512" t="s">
        <v>1298</v>
      </c>
      <c r="C72" s="1078" t="s">
        <v>1260</v>
      </c>
      <c r="D72" s="743">
        <f t="shared" si="3"/>
        <v>0</v>
      </c>
      <c r="E72" s="744">
        <v>0</v>
      </c>
      <c r="F72" s="744">
        <v>0</v>
      </c>
      <c r="G72" s="744">
        <v>0</v>
      </c>
      <c r="H72" s="744">
        <v>0</v>
      </c>
      <c r="I72" s="744">
        <v>0</v>
      </c>
      <c r="J72" s="744">
        <v>0</v>
      </c>
      <c r="K72" s="744">
        <v>0</v>
      </c>
      <c r="L72" s="744">
        <v>0</v>
      </c>
      <c r="M72" s="744">
        <v>0</v>
      </c>
      <c r="N72" s="744">
        <v>0</v>
      </c>
      <c r="O72" s="745">
        <v>0</v>
      </c>
      <c r="P72" s="743">
        <f t="shared" si="4"/>
        <v>0</v>
      </c>
      <c r="Q72" s="744">
        <v>0</v>
      </c>
      <c r="R72" s="744">
        <v>0</v>
      </c>
      <c r="S72" s="744">
        <v>0</v>
      </c>
      <c r="T72" s="744">
        <v>0</v>
      </c>
      <c r="U72" s="744">
        <v>0</v>
      </c>
      <c r="V72" s="744">
        <v>0</v>
      </c>
      <c r="W72" s="744">
        <v>0</v>
      </c>
      <c r="X72" s="744">
        <v>0</v>
      </c>
      <c r="Y72" s="744">
        <v>0</v>
      </c>
      <c r="Z72" s="744">
        <v>0</v>
      </c>
      <c r="AA72" s="745">
        <v>0</v>
      </c>
      <c r="AB72" s="743">
        <f t="shared" si="5"/>
        <v>0</v>
      </c>
      <c r="AC72" s="744">
        <v>0</v>
      </c>
      <c r="AD72" s="744">
        <v>0</v>
      </c>
      <c r="AE72" s="744">
        <v>0</v>
      </c>
      <c r="AF72" s="744">
        <v>0</v>
      </c>
      <c r="AG72" s="744">
        <v>0</v>
      </c>
      <c r="AH72" s="744">
        <v>0</v>
      </c>
      <c r="AI72" s="744">
        <v>0</v>
      </c>
      <c r="AJ72" s="744">
        <v>0</v>
      </c>
      <c r="AK72" s="744">
        <v>0</v>
      </c>
      <c r="AL72" s="744">
        <v>0</v>
      </c>
      <c r="AM72" s="745">
        <v>0</v>
      </c>
      <c r="AN72" s="743">
        <f t="shared" si="6"/>
        <v>0</v>
      </c>
      <c r="AO72" s="744">
        <v>0</v>
      </c>
      <c r="AP72" s="744">
        <v>0</v>
      </c>
      <c r="AQ72" s="744">
        <v>0</v>
      </c>
      <c r="AR72" s="744">
        <v>0</v>
      </c>
      <c r="AS72" s="744">
        <v>0</v>
      </c>
      <c r="AT72" s="744">
        <v>0</v>
      </c>
      <c r="AU72" s="744">
        <v>0</v>
      </c>
      <c r="AV72" s="744">
        <v>0</v>
      </c>
      <c r="AW72" s="744">
        <v>0</v>
      </c>
      <c r="AX72" s="744">
        <v>0</v>
      </c>
      <c r="AY72" s="744">
        <v>0</v>
      </c>
      <c r="AZ72" s="746">
        <v>0</v>
      </c>
      <c r="BA72" s="747">
        <f t="shared" si="18"/>
        <v>0</v>
      </c>
      <c r="BB72" s="750">
        <f t="shared" si="19"/>
        <v>0</v>
      </c>
      <c r="BC72" s="750">
        <f t="shared" si="19"/>
        <v>0</v>
      </c>
      <c r="BD72" s="750">
        <f t="shared" si="19"/>
        <v>0</v>
      </c>
      <c r="BE72" s="750">
        <f t="shared" si="19"/>
        <v>0</v>
      </c>
      <c r="BF72" s="750">
        <f t="shared" si="19"/>
        <v>0</v>
      </c>
      <c r="BG72" s="750">
        <f t="shared" si="19"/>
        <v>0</v>
      </c>
      <c r="BH72" s="750">
        <f t="shared" si="19"/>
        <v>0</v>
      </c>
      <c r="BI72" s="750">
        <f t="shared" si="2"/>
        <v>0</v>
      </c>
      <c r="BJ72" s="750">
        <f t="shared" si="2"/>
        <v>0</v>
      </c>
      <c r="BK72" s="750">
        <f t="shared" si="20"/>
        <v>0</v>
      </c>
      <c r="BL72" s="751">
        <f t="shared" si="21"/>
        <v>0</v>
      </c>
    </row>
    <row r="73" spans="1:64" x14ac:dyDescent="0.25">
      <c r="A73" s="1529"/>
      <c r="B73" s="512" t="s">
        <v>1299</v>
      </c>
      <c r="C73" s="1078" t="s">
        <v>1261</v>
      </c>
      <c r="D73" s="743">
        <f t="shared" si="3"/>
        <v>0</v>
      </c>
      <c r="E73" s="744">
        <v>0</v>
      </c>
      <c r="F73" s="744">
        <v>0</v>
      </c>
      <c r="G73" s="744">
        <v>0</v>
      </c>
      <c r="H73" s="744">
        <v>0</v>
      </c>
      <c r="I73" s="744">
        <v>0</v>
      </c>
      <c r="J73" s="744">
        <v>0</v>
      </c>
      <c r="K73" s="744">
        <v>0</v>
      </c>
      <c r="L73" s="744">
        <v>0</v>
      </c>
      <c r="M73" s="744">
        <v>0</v>
      </c>
      <c r="N73" s="744">
        <v>0</v>
      </c>
      <c r="O73" s="745">
        <v>0</v>
      </c>
      <c r="P73" s="743">
        <f t="shared" si="4"/>
        <v>0</v>
      </c>
      <c r="Q73" s="744">
        <v>0</v>
      </c>
      <c r="R73" s="744">
        <v>0</v>
      </c>
      <c r="S73" s="744">
        <v>0</v>
      </c>
      <c r="T73" s="744">
        <v>0</v>
      </c>
      <c r="U73" s="744">
        <v>0</v>
      </c>
      <c r="V73" s="744">
        <v>0</v>
      </c>
      <c r="W73" s="744">
        <v>0</v>
      </c>
      <c r="X73" s="744">
        <v>0</v>
      </c>
      <c r="Y73" s="744">
        <v>0</v>
      </c>
      <c r="Z73" s="744">
        <v>0</v>
      </c>
      <c r="AA73" s="745">
        <v>0</v>
      </c>
      <c r="AB73" s="743">
        <f t="shared" si="5"/>
        <v>0</v>
      </c>
      <c r="AC73" s="744">
        <v>0</v>
      </c>
      <c r="AD73" s="744">
        <v>0</v>
      </c>
      <c r="AE73" s="744">
        <v>0</v>
      </c>
      <c r="AF73" s="744">
        <v>0</v>
      </c>
      <c r="AG73" s="744">
        <v>0</v>
      </c>
      <c r="AH73" s="744">
        <v>0</v>
      </c>
      <c r="AI73" s="744">
        <v>0</v>
      </c>
      <c r="AJ73" s="744">
        <v>0</v>
      </c>
      <c r="AK73" s="744">
        <v>0</v>
      </c>
      <c r="AL73" s="744">
        <v>0</v>
      </c>
      <c r="AM73" s="745">
        <v>0</v>
      </c>
      <c r="AN73" s="743">
        <f t="shared" si="6"/>
        <v>0</v>
      </c>
      <c r="AO73" s="744">
        <v>0</v>
      </c>
      <c r="AP73" s="744">
        <v>0</v>
      </c>
      <c r="AQ73" s="744">
        <v>0</v>
      </c>
      <c r="AR73" s="744">
        <v>0</v>
      </c>
      <c r="AS73" s="744">
        <v>0</v>
      </c>
      <c r="AT73" s="744">
        <v>0</v>
      </c>
      <c r="AU73" s="744">
        <v>0</v>
      </c>
      <c r="AV73" s="744">
        <v>0</v>
      </c>
      <c r="AW73" s="744">
        <v>0</v>
      </c>
      <c r="AX73" s="744">
        <v>0</v>
      </c>
      <c r="AY73" s="744">
        <v>0</v>
      </c>
      <c r="AZ73" s="746">
        <v>0</v>
      </c>
      <c r="BA73" s="747">
        <f t="shared" si="18"/>
        <v>0</v>
      </c>
      <c r="BB73" s="750">
        <f t="shared" si="19"/>
        <v>0</v>
      </c>
      <c r="BC73" s="750">
        <f t="shared" si="19"/>
        <v>0</v>
      </c>
      <c r="BD73" s="750">
        <f t="shared" si="19"/>
        <v>0</v>
      </c>
      <c r="BE73" s="750">
        <f t="shared" si="19"/>
        <v>0</v>
      </c>
      <c r="BF73" s="750">
        <f t="shared" si="19"/>
        <v>0</v>
      </c>
      <c r="BG73" s="750">
        <f t="shared" si="19"/>
        <v>0</v>
      </c>
      <c r="BH73" s="750">
        <f t="shared" si="19"/>
        <v>0</v>
      </c>
      <c r="BI73" s="750">
        <f t="shared" si="2"/>
        <v>0</v>
      </c>
      <c r="BJ73" s="750">
        <f t="shared" si="2"/>
        <v>0</v>
      </c>
      <c r="BK73" s="750">
        <f t="shared" si="20"/>
        <v>0</v>
      </c>
      <c r="BL73" s="751">
        <f t="shared" si="21"/>
        <v>0</v>
      </c>
    </row>
    <row r="74" spans="1:64" x14ac:dyDescent="0.25">
      <c r="A74" s="1529"/>
      <c r="B74" s="512" t="s">
        <v>1300</v>
      </c>
      <c r="C74" s="1079" t="s">
        <v>972</v>
      </c>
      <c r="D74" s="743">
        <f>SUM(E74:O74)</f>
        <v>153089.13000000006</v>
      </c>
      <c r="E74" s="744">
        <v>142414.29000000007</v>
      </c>
      <c r="F74" s="744">
        <v>10012.470000000001</v>
      </c>
      <c r="G74" s="744">
        <v>616.61</v>
      </c>
      <c r="H74" s="744">
        <v>45.76</v>
      </c>
      <c r="I74" s="744">
        <v>0</v>
      </c>
      <c r="J74" s="744">
        <v>0</v>
      </c>
      <c r="K74" s="744">
        <v>0</v>
      </c>
      <c r="L74" s="744">
        <v>0</v>
      </c>
      <c r="M74" s="744">
        <v>0</v>
      </c>
      <c r="N74" s="744">
        <v>0</v>
      </c>
      <c r="O74" s="745">
        <v>0</v>
      </c>
      <c r="P74" s="743">
        <f>SUM(Q74:AA74)</f>
        <v>164085.92000000001</v>
      </c>
      <c r="Q74" s="744">
        <v>154524.72</v>
      </c>
      <c r="R74" s="744">
        <v>7531.06</v>
      </c>
      <c r="S74" s="744">
        <v>639.47</v>
      </c>
      <c r="T74" s="744">
        <v>265.13</v>
      </c>
      <c r="U74" s="744">
        <v>45.64</v>
      </c>
      <c r="V74" s="744">
        <v>0</v>
      </c>
      <c r="W74" s="744">
        <v>0</v>
      </c>
      <c r="X74" s="744">
        <v>1079.9000000000001</v>
      </c>
      <c r="Y74" s="744">
        <v>0</v>
      </c>
      <c r="Z74" s="744">
        <v>0</v>
      </c>
      <c r="AA74" s="745">
        <v>0</v>
      </c>
      <c r="AB74" s="743">
        <f>SUM(AC74:AM74)</f>
        <v>182270.33000000007</v>
      </c>
      <c r="AC74" s="744">
        <v>171631.0400000001</v>
      </c>
      <c r="AD74" s="744">
        <v>8630.33</v>
      </c>
      <c r="AE74" s="744">
        <v>860.53</v>
      </c>
      <c r="AF74" s="744">
        <v>876.02</v>
      </c>
      <c r="AG74" s="744">
        <v>0</v>
      </c>
      <c r="AH74" s="744">
        <v>35.200000000000003</v>
      </c>
      <c r="AI74" s="744">
        <v>0</v>
      </c>
      <c r="AJ74" s="744">
        <v>237.20999999999998</v>
      </c>
      <c r="AK74" s="744">
        <v>0</v>
      </c>
      <c r="AL74" s="744">
        <v>0</v>
      </c>
      <c r="AM74" s="745">
        <v>0</v>
      </c>
      <c r="AN74" s="743">
        <f>SUM(AO74:AY74)</f>
        <v>283058.47000000009</v>
      </c>
      <c r="AO74" s="744">
        <v>263898.32000000007</v>
      </c>
      <c r="AP74" s="744">
        <v>15649.880000000001</v>
      </c>
      <c r="AQ74" s="744">
        <v>1003.3100000000001</v>
      </c>
      <c r="AR74" s="744">
        <v>153.63999999999999</v>
      </c>
      <c r="AS74" s="744">
        <v>0</v>
      </c>
      <c r="AT74" s="744">
        <v>549.64</v>
      </c>
      <c r="AU74" s="744">
        <v>0</v>
      </c>
      <c r="AV74" s="744">
        <v>1803.6799999999998</v>
      </c>
      <c r="AW74" s="744">
        <v>0</v>
      </c>
      <c r="AX74" s="744">
        <v>0</v>
      </c>
      <c r="AY74" s="744">
        <v>0</v>
      </c>
      <c r="AZ74" s="746">
        <v>89667.560000000056</v>
      </c>
      <c r="BA74" s="747">
        <f t="shared" si="18"/>
        <v>872171.41000000038</v>
      </c>
      <c r="BB74" s="750">
        <f t="shared" ref="BB74:BI74" si="22">E74+Q74+AC74+AO74</f>
        <v>732468.37000000023</v>
      </c>
      <c r="BC74" s="750">
        <f t="shared" si="22"/>
        <v>41823.740000000005</v>
      </c>
      <c r="BD74" s="750">
        <f t="shared" si="22"/>
        <v>3119.9199999999996</v>
      </c>
      <c r="BE74" s="750">
        <f t="shared" si="22"/>
        <v>1340.5499999999997</v>
      </c>
      <c r="BF74" s="750">
        <f t="shared" si="22"/>
        <v>45.64</v>
      </c>
      <c r="BG74" s="750">
        <f t="shared" si="22"/>
        <v>584.84</v>
      </c>
      <c r="BH74" s="750">
        <f t="shared" si="22"/>
        <v>0</v>
      </c>
      <c r="BI74" s="750">
        <f t="shared" si="22"/>
        <v>3120.79</v>
      </c>
      <c r="BJ74" s="750">
        <f>M74+Y74+AK74+AW74</f>
        <v>0</v>
      </c>
      <c r="BK74" s="750">
        <f t="shared" si="20"/>
        <v>0</v>
      </c>
      <c r="BL74" s="751">
        <f t="shared" si="21"/>
        <v>0</v>
      </c>
    </row>
    <row r="75" spans="1:64" x14ac:dyDescent="0.25">
      <c r="A75" s="1529"/>
      <c r="B75" s="512" t="s">
        <v>1301</v>
      </c>
      <c r="C75" s="229" t="s">
        <v>167</v>
      </c>
      <c r="D75" s="743">
        <f>SUM(E75:O75)</f>
        <v>-3149.9346833075592</v>
      </c>
      <c r="E75" s="1125">
        <f>'MMA Rev-Exp Summary'!E75</f>
        <v>-1442.3290586546304</v>
      </c>
      <c r="F75" s="1125">
        <f>'MMA Rev-Exp Summary'!F75</f>
        <v>-255.47069031982684</v>
      </c>
      <c r="G75" s="1125">
        <f>'MMA Rev-Exp Summary'!G75</f>
        <v>-603.4829216661235</v>
      </c>
      <c r="H75" s="1125">
        <f>'MMA Rev-Exp Summary'!H75</f>
        <v>-441.64641587428184</v>
      </c>
      <c r="I75" s="1125">
        <f>'MMA Rev-Exp Summary'!I75</f>
        <v>-58.899985499972907</v>
      </c>
      <c r="J75" s="1125">
        <f>'MMA Rev-Exp Summary'!J75</f>
        <v>-0.61360017868778072</v>
      </c>
      <c r="K75" s="1125">
        <f>'MMA Rev-Exp Summary'!K75</f>
        <v>-0.75433051151685127</v>
      </c>
      <c r="L75" s="1125">
        <f>'MMA Rev-Exp Summary'!L75</f>
        <v>-44.792652417815191</v>
      </c>
      <c r="M75" s="1125">
        <f>'MMA Rev-Exp Summary'!M75</f>
        <v>-0.2522204015476443</v>
      </c>
      <c r="N75" s="1125">
        <f>'MMA Rev-Exp Summary'!N75</f>
        <v>-157.55067852795301</v>
      </c>
      <c r="O75" s="1125">
        <f>'MMA Rev-Exp Summary'!O75</f>
        <v>-144.14212925520297</v>
      </c>
      <c r="P75" s="743">
        <f>SUM(Q75:AA75)</f>
        <v>-42859.566184461561</v>
      </c>
      <c r="Q75" s="1125">
        <f>'MMA Rev-Exp Summary'!Q75</f>
        <v>-21214.567698718081</v>
      </c>
      <c r="R75" s="1125">
        <f>'MMA Rev-Exp Summary'!R75</f>
        <v>-3871.5033285976324</v>
      </c>
      <c r="S75" s="1125">
        <f>'MMA Rev-Exp Summary'!S75</f>
        <v>-7573.1051599982466</v>
      </c>
      <c r="T75" s="1125">
        <f>'MMA Rev-Exp Summary'!T75</f>
        <v>-5520.5297178466244</v>
      </c>
      <c r="U75" s="1125">
        <f>'MMA Rev-Exp Summary'!U75</f>
        <v>-620.35879372710144</v>
      </c>
      <c r="V75" s="1125">
        <f>'MMA Rev-Exp Summary'!V75</f>
        <v>-6.6551787057426086</v>
      </c>
      <c r="W75" s="1125">
        <f>'MMA Rev-Exp Summary'!W75</f>
        <v>-7.7376317933978171</v>
      </c>
      <c r="X75" s="1125">
        <f>'MMA Rev-Exp Summary'!X75</f>
        <v>-572.93735055458876</v>
      </c>
      <c r="Y75" s="1125">
        <f>'MMA Rev-Exp Summary'!Y75</f>
        <v>-3.1536734753271558</v>
      </c>
      <c r="Z75" s="1125">
        <f>'MMA Rev-Exp Summary'!Z75</f>
        <v>-1659.8784477108989</v>
      </c>
      <c r="AA75" s="1125">
        <f>'MMA Rev-Exp Summary'!AA75</f>
        <v>-1809.1392033339309</v>
      </c>
      <c r="AB75" s="743">
        <f>SUM(AC75:AM75)</f>
        <v>-499053.04899207532</v>
      </c>
      <c r="AC75" s="1125">
        <f>'MMA Rev-Exp Summary'!AC75</f>
        <v>-251522.37717130556</v>
      </c>
      <c r="AD75" s="1125">
        <f>'MMA Rev-Exp Summary'!AD75</f>
        <v>-45957.222513211062</v>
      </c>
      <c r="AE75" s="1125">
        <f>'MMA Rev-Exp Summary'!AE75</f>
        <v>-85987.79758140909</v>
      </c>
      <c r="AF75" s="1125">
        <f>'MMA Rev-Exp Summary'!AF75</f>
        <v>-62674.002198148322</v>
      </c>
      <c r="AG75" s="1125">
        <f>'MMA Rev-Exp Summary'!AG75</f>
        <v>-6993.5305361083065</v>
      </c>
      <c r="AH75" s="1125">
        <f>'MMA Rev-Exp Summary'!AH75</f>
        <v>-72.289139310266265</v>
      </c>
      <c r="AI75" s="1125">
        <f>'MMA Rev-Exp Summary'!AI75</f>
        <v>-89.645004513441251</v>
      </c>
      <c r="AJ75" s="1125">
        <f>'MMA Rev-Exp Summary'!AJ75</f>
        <v>-6527.6213792643639</v>
      </c>
      <c r="AK75" s="1125">
        <f>'MMA Rev-Exp Summary'!AK75</f>
        <v>-35.393257145373063</v>
      </c>
      <c r="AL75" s="1125">
        <f>'MMA Rev-Exp Summary'!AL75</f>
        <v>-18706.400793713899</v>
      </c>
      <c r="AM75" s="1125">
        <f>'MMA Rev-Exp Summary'!AM75</f>
        <v>-20486.769417945667</v>
      </c>
      <c r="AN75" s="743">
        <f>SUM(AO75:AY75)</f>
        <v>107871.30269952791</v>
      </c>
      <c r="AO75" s="1125">
        <f>'MMA Rev-Exp Summary'!AO75</f>
        <v>67763.045995534208</v>
      </c>
      <c r="AP75" s="1125">
        <f>'MMA Rev-Exp Summary'!AP75</f>
        <v>12991.085231386838</v>
      </c>
      <c r="AQ75" s="1125">
        <f>'MMA Rev-Exp Summary'!AQ75</f>
        <v>12282.630545146592</v>
      </c>
      <c r="AR75" s="1125">
        <f>'MMA Rev-Exp Summary'!AR75</f>
        <v>9045.4548692443259</v>
      </c>
      <c r="AS75" s="1125">
        <f>'MMA Rev-Exp Summary'!AS75</f>
        <v>544.96139773648827</v>
      </c>
      <c r="AT75" s="1125">
        <f>'MMA Rev-Exp Summary'!AT75</f>
        <v>0</v>
      </c>
      <c r="AU75" s="1125">
        <f>'MMA Rev-Exp Summary'!AU75</f>
        <v>9.0213762316031172</v>
      </c>
      <c r="AV75" s="1125">
        <f>'MMA Rev-Exp Summary'!AV75</f>
        <v>902.93056576301819</v>
      </c>
      <c r="AW75" s="1125">
        <f>'MMA Rev-Exp Summary'!AW75</f>
        <v>4.8170999567326485</v>
      </c>
      <c r="AX75" s="1125">
        <f>'MMA Rev-Exp Summary'!AX75</f>
        <v>1436.2413776280455</v>
      </c>
      <c r="AY75" s="1125">
        <f>'MMA Rev-Exp Summary'!AY75</f>
        <v>2891.114240900064</v>
      </c>
      <c r="AZ75" s="746">
        <v>-49810.857848092361</v>
      </c>
      <c r="BA75" s="747">
        <f t="shared" si="18"/>
        <v>-487002.10500840878</v>
      </c>
      <c r="BB75" s="750">
        <f t="shared" ref="BB75:BI76" si="23">E75+Q75+AC75+AO75</f>
        <v>-206416.22793314402</v>
      </c>
      <c r="BC75" s="750">
        <f t="shared" si="23"/>
        <v>-37093.111300741686</v>
      </c>
      <c r="BD75" s="750">
        <f t="shared" si="23"/>
        <v>-81881.755117926878</v>
      </c>
      <c r="BE75" s="750">
        <f t="shared" si="23"/>
        <v>-59590.723462624905</v>
      </c>
      <c r="BF75" s="750">
        <f t="shared" si="23"/>
        <v>-7127.8279175988928</v>
      </c>
      <c r="BG75" s="750">
        <f t="shared" si="23"/>
        <v>-79.557918194696654</v>
      </c>
      <c r="BH75" s="750">
        <f t="shared" si="23"/>
        <v>-89.115590586752802</v>
      </c>
      <c r="BI75" s="750">
        <f t="shared" si="23"/>
        <v>-6242.4208164737493</v>
      </c>
      <c r="BJ75" s="750">
        <f>M75+Y75+AK75+AW75</f>
        <v>-33.982051065515215</v>
      </c>
      <c r="BK75" s="750">
        <f t="shared" si="20"/>
        <v>-19087.588542324705</v>
      </c>
      <c r="BL75" s="751">
        <f t="shared" si="21"/>
        <v>-19548.936509634736</v>
      </c>
    </row>
    <row r="76" spans="1:64" x14ac:dyDescent="0.25">
      <c r="A76" s="1529"/>
      <c r="B76" s="512" t="s">
        <v>1409</v>
      </c>
      <c r="C76" s="230" t="s">
        <v>936</v>
      </c>
      <c r="D76" s="743">
        <f>SUM(E76:O76)</f>
        <v>-972035.58999999985</v>
      </c>
      <c r="E76" s="1125">
        <f>'MMA Rev-Exp Summary'!E76</f>
        <v>-619964.22916718037</v>
      </c>
      <c r="F76" s="1125">
        <f>'MMA Rev-Exp Summary'!F76</f>
        <v>-50584.650832819592</v>
      </c>
      <c r="G76" s="1125">
        <f>'MMA Rev-Exp Summary'!G76</f>
        <v>-78812.923718045291</v>
      </c>
      <c r="H76" s="1125">
        <f>'MMA Rev-Exp Summary'!H76</f>
        <v>-29493.107407778305</v>
      </c>
      <c r="I76" s="1125">
        <f>'MMA Rev-Exp Summary'!I76</f>
        <v>-73985.083819585212</v>
      </c>
      <c r="J76" s="1125">
        <f>'MMA Rev-Exp Summary'!J76</f>
        <v>0</v>
      </c>
      <c r="K76" s="1125">
        <f>'MMA Rev-Exp Summary'!K76</f>
        <v>-2291.4547160403363</v>
      </c>
      <c r="L76" s="1125">
        <f>'MMA Rev-Exp Summary'!L76</f>
        <v>-12042.638275571911</v>
      </c>
      <c r="M76" s="1125">
        <f>'MMA Rev-Exp Summary'!M76</f>
        <v>-8191.0605010017025</v>
      </c>
      <c r="N76" s="1125">
        <f>'MMA Rev-Exp Summary'!N76</f>
        <v>-80066.611464374466</v>
      </c>
      <c r="O76" s="1125">
        <f>'MMA Rev-Exp Summary'!O76</f>
        <v>-16603.830097602768</v>
      </c>
      <c r="P76" s="743">
        <f>SUM(Q76:AA76)</f>
        <v>-993266.44000000006</v>
      </c>
      <c r="Q76" s="1125">
        <f>'MMA Rev-Exp Summary'!Q76</f>
        <v>-640629.79481904348</v>
      </c>
      <c r="R76" s="1125">
        <f>'MMA Rev-Exp Summary'!R76</f>
        <v>-54798.72518095652</v>
      </c>
      <c r="S76" s="1125">
        <f>'MMA Rev-Exp Summary'!S76</f>
        <v>-79932.623533239734</v>
      </c>
      <c r="T76" s="1125">
        <f>'MMA Rev-Exp Summary'!T76</f>
        <v>-30142.879926159439</v>
      </c>
      <c r="U76" s="1125">
        <f>'MMA Rev-Exp Summary'!U76</f>
        <v>-72801.425593586537</v>
      </c>
      <c r="V76" s="1125">
        <f>'MMA Rev-Exp Summary'!V76</f>
        <v>0</v>
      </c>
      <c r="W76" s="1125">
        <f>'MMA Rev-Exp Summary'!W76</f>
        <v>-2285.9329035470564</v>
      </c>
      <c r="X76" s="1125">
        <f>'MMA Rev-Exp Summary'!X76</f>
        <v>-12695.170658038216</v>
      </c>
      <c r="Y76" s="1125">
        <f>'MMA Rev-Exp Summary'!Y76</f>
        <v>-8006.4508982865982</v>
      </c>
      <c r="Z76" s="1125">
        <f>'MMA Rev-Exp Summary'!Z76</f>
        <v>-75436.03150286639</v>
      </c>
      <c r="AA76" s="1125">
        <f>'MMA Rev-Exp Summary'!AA76</f>
        <v>-16537.404984276029</v>
      </c>
      <c r="AB76" s="743">
        <f>SUM(AC76:AM76)</f>
        <v>-1018431.3599999999</v>
      </c>
      <c r="AC76" s="1125">
        <f>'MMA Rev-Exp Summary'!AC76</f>
        <v>-661246.29990845919</v>
      </c>
      <c r="AD76" s="1125">
        <f>'MMA Rev-Exp Summary'!AD76</f>
        <v>-60006.930091540729</v>
      </c>
      <c r="AE76" s="1125">
        <f>'MMA Rev-Exp Summary'!AE76</f>
        <v>-80577.338094681108</v>
      </c>
      <c r="AF76" s="1125">
        <f>'MMA Rev-Exp Summary'!AF76</f>
        <v>-30797.310220576972</v>
      </c>
      <c r="AG76" s="1125">
        <f>'MMA Rev-Exp Summary'!AG76</f>
        <v>-72202.814388656057</v>
      </c>
      <c r="AH76" s="1125">
        <f>'MMA Rev-Exp Summary'!AH76</f>
        <v>0</v>
      </c>
      <c r="AI76" s="1125">
        <f>'MMA Rev-Exp Summary'!AI76</f>
        <v>-2267.6857251080951</v>
      </c>
      <c r="AJ76" s="1125">
        <f>'MMA Rev-Exp Summary'!AJ76</f>
        <v>-13475.295014155035</v>
      </c>
      <c r="AK76" s="1125">
        <f>'MMA Rev-Exp Summary'!AK76</f>
        <v>-8381.3962025478377</v>
      </c>
      <c r="AL76" s="1125">
        <f>'MMA Rev-Exp Summary'!AL76</f>
        <v>-72749.419886235832</v>
      </c>
      <c r="AM76" s="1125">
        <f>'MMA Rev-Exp Summary'!AM76</f>
        <v>-16726.870468039033</v>
      </c>
      <c r="AN76" s="743">
        <f>SUM(AO76:AY76)</f>
        <v>-2887224.2899999996</v>
      </c>
      <c r="AO76" s="1125">
        <f>'MMA Rev-Exp Summary'!AO76</f>
        <v>-2023786.3736763634</v>
      </c>
      <c r="AP76" s="1125">
        <f>'MMA Rev-Exp Summary'!AP76</f>
        <v>-234885.64632363652</v>
      </c>
      <c r="AQ76" s="1125">
        <f>'MMA Rev-Exp Summary'!AQ76</f>
        <v>-205328.1932013944</v>
      </c>
      <c r="AR76" s="1125">
        <f>'MMA Rev-Exp Summary'!AR76</f>
        <v>-98366.667574745894</v>
      </c>
      <c r="AS76" s="1125">
        <f>'MMA Rev-Exp Summary'!AS76</f>
        <v>-140783.70163455428</v>
      </c>
      <c r="AT76" s="1125">
        <f>'MMA Rev-Exp Summary'!AT76</f>
        <v>0</v>
      </c>
      <c r="AU76" s="1125">
        <f>'MMA Rev-Exp Summary'!AU76</f>
        <v>-2626.3545249055192</v>
      </c>
      <c r="AV76" s="1125">
        <f>'MMA Rev-Exp Summary'!AV76</f>
        <v>-35393.381865295545</v>
      </c>
      <c r="AW76" s="1125">
        <f>'MMA Rev-Exp Summary'!AW76</f>
        <v>-36549.320692520327</v>
      </c>
      <c r="AX76" s="1125">
        <f>'MMA Rev-Exp Summary'!AX76</f>
        <v>-81947.513840540181</v>
      </c>
      <c r="AY76" s="1125">
        <f>'MMA Rev-Exp Summary'!AY76</f>
        <v>-27557.13666604388</v>
      </c>
      <c r="AZ76" s="746">
        <v>-15891.910000000049</v>
      </c>
      <c r="BA76" s="743">
        <f t="shared" si="18"/>
        <v>-5886849.5900000017</v>
      </c>
      <c r="BB76" s="750">
        <f t="shared" si="23"/>
        <v>-3945626.6975710467</v>
      </c>
      <c r="BC76" s="750">
        <f t="shared" si="23"/>
        <v>-400275.95242895337</v>
      </c>
      <c r="BD76" s="750">
        <f t="shared" si="23"/>
        <v>-444651.07854736055</v>
      </c>
      <c r="BE76" s="750">
        <f t="shared" si="23"/>
        <v>-188799.96512926061</v>
      </c>
      <c r="BF76" s="750">
        <f t="shared" si="23"/>
        <v>-359773.02543638204</v>
      </c>
      <c r="BG76" s="750">
        <f t="shared" si="23"/>
        <v>0</v>
      </c>
      <c r="BH76" s="750">
        <f t="shared" si="23"/>
        <v>-9471.427869601006</v>
      </c>
      <c r="BI76" s="750">
        <f t="shared" si="23"/>
        <v>-73606.485813060717</v>
      </c>
      <c r="BJ76" s="750">
        <f>M76+Y76+AK76+AW76</f>
        <v>-61128.228294356464</v>
      </c>
      <c r="BK76" s="750">
        <f t="shared" si="20"/>
        <v>-310199.57669401687</v>
      </c>
      <c r="BL76" s="751">
        <f t="shared" si="21"/>
        <v>-77425.242215961713</v>
      </c>
    </row>
    <row r="77" spans="1:64" s="209" customFormat="1" ht="15.75" thickBot="1" x14ac:dyDescent="0.3">
      <c r="A77" s="1536"/>
      <c r="B77" s="1069" t="s">
        <v>1410</v>
      </c>
      <c r="C77" s="1080" t="s">
        <v>36</v>
      </c>
      <c r="D77" s="1070">
        <f>SUM(D12:D76)</f>
        <v>6406606.1457166942</v>
      </c>
      <c r="E77" s="786">
        <f t="shared" ref="E77:O77" si="24">SUM(E12:E76)</f>
        <v>4517652.6674379203</v>
      </c>
      <c r="F77" s="786">
        <f t="shared" si="24"/>
        <v>299165.06815475074</v>
      </c>
      <c r="G77" s="786">
        <f t="shared" si="24"/>
        <v>466083.32512332284</v>
      </c>
      <c r="H77" s="786">
        <f t="shared" si="24"/>
        <v>207251.42799461982</v>
      </c>
      <c r="I77" s="786">
        <f t="shared" si="24"/>
        <v>233605.73219302681</v>
      </c>
      <c r="J77" s="786">
        <f t="shared" si="24"/>
        <v>39243.798634106301</v>
      </c>
      <c r="K77" s="786">
        <f t="shared" si="24"/>
        <v>3481.1979400156952</v>
      </c>
      <c r="L77" s="786">
        <f>SUM(L12:L76)</f>
        <v>57879.424188227757</v>
      </c>
      <c r="M77" s="786">
        <f>SUM(M12:M76)</f>
        <v>17460.571707865183</v>
      </c>
      <c r="N77" s="786">
        <f t="shared" si="24"/>
        <v>468596.50360542641</v>
      </c>
      <c r="O77" s="780">
        <f t="shared" si="24"/>
        <v>96186.428737413546</v>
      </c>
      <c r="P77" s="1070">
        <f t="shared" ref="P77:AU77" si="25">SUM(P12:P76)</f>
        <v>6489554.6897155391</v>
      </c>
      <c r="Q77" s="786">
        <f t="shared" si="25"/>
        <v>4711831.5435458124</v>
      </c>
      <c r="R77" s="786">
        <f t="shared" si="25"/>
        <v>317285.49171279423</v>
      </c>
      <c r="S77" s="786">
        <f t="shared" si="25"/>
        <v>486538.90024603857</v>
      </c>
      <c r="T77" s="786">
        <f t="shared" si="25"/>
        <v>219795.15441686136</v>
      </c>
      <c r="U77" s="786">
        <f t="shared" si="25"/>
        <v>270326.97824618005</v>
      </c>
      <c r="V77" s="786">
        <f t="shared" si="25"/>
        <v>40574.061096706137</v>
      </c>
      <c r="W77" s="786">
        <f t="shared" si="25"/>
        <v>6304.1575172368066</v>
      </c>
      <c r="X77" s="786">
        <f t="shared" si="25"/>
        <v>52590.685694437874</v>
      </c>
      <c r="Y77" s="786">
        <f t="shared" si="25"/>
        <v>22300.086187207551</v>
      </c>
      <c r="Z77" s="786">
        <f t="shared" si="25"/>
        <v>274790.59556173987</v>
      </c>
      <c r="AA77" s="780">
        <f t="shared" si="25"/>
        <v>87217.035490523049</v>
      </c>
      <c r="AB77" s="1070">
        <f t="shared" si="25"/>
        <v>7186488.4229079261</v>
      </c>
      <c r="AC77" s="786">
        <f t="shared" si="25"/>
        <v>5136785.9199058069</v>
      </c>
      <c r="AD77" s="786">
        <f t="shared" si="25"/>
        <v>372548.06866349617</v>
      </c>
      <c r="AE77" s="786">
        <f t="shared" si="25"/>
        <v>570332.09239063412</v>
      </c>
      <c r="AF77" s="786">
        <f t="shared" si="25"/>
        <v>335017.18508526165</v>
      </c>
      <c r="AG77" s="786">
        <f t="shared" si="25"/>
        <v>274422.29433506797</v>
      </c>
      <c r="AH77" s="786">
        <f t="shared" si="25"/>
        <v>43824.534506222801</v>
      </c>
      <c r="AI77" s="786">
        <f t="shared" si="25"/>
        <v>17236.785112261306</v>
      </c>
      <c r="AJ77" s="786">
        <f t="shared" si="25"/>
        <v>59750.342480120162</v>
      </c>
      <c r="AK77" s="786">
        <f t="shared" si="25"/>
        <v>27007.673918670167</v>
      </c>
      <c r="AL77" s="786">
        <f t="shared" si="25"/>
        <v>257764.83001099853</v>
      </c>
      <c r="AM77" s="780">
        <f t="shared" si="25"/>
        <v>91798.696499384387</v>
      </c>
      <c r="AN77" s="1070">
        <f t="shared" si="25"/>
        <v>19844478.96629953</v>
      </c>
      <c r="AO77" s="786">
        <f t="shared" si="25"/>
        <v>15055731.300074466</v>
      </c>
      <c r="AP77" s="786">
        <f t="shared" si="25"/>
        <v>1635596.4093392622</v>
      </c>
      <c r="AQ77" s="786">
        <f t="shared" si="25"/>
        <v>1204071.9667221033</v>
      </c>
      <c r="AR77" s="786">
        <f t="shared" si="25"/>
        <v>687929.15812089038</v>
      </c>
      <c r="AS77" s="786">
        <f t="shared" si="25"/>
        <v>480005.18755042076</v>
      </c>
      <c r="AT77" s="786">
        <f t="shared" si="25"/>
        <v>107552.55595334379</v>
      </c>
      <c r="AU77" s="786">
        <f t="shared" si="25"/>
        <v>14628.793448223239</v>
      </c>
      <c r="AV77" s="786">
        <f t="shared" ref="AV77:BL77" si="26">SUM(AV12:AV76)</f>
        <v>130385.40116269575</v>
      </c>
      <c r="AW77" s="786">
        <f t="shared" si="26"/>
        <v>37289.883626974552</v>
      </c>
      <c r="AX77" s="786">
        <f t="shared" si="26"/>
        <v>286465.01509171841</v>
      </c>
      <c r="AY77" s="780">
        <f t="shared" si="26"/>
        <v>204823.295209428</v>
      </c>
      <c r="AZ77" s="753">
        <f t="shared" si="26"/>
        <v>71938.462151907632</v>
      </c>
      <c r="BA77" s="1124">
        <f t="shared" si="26"/>
        <v>39999066.686791614</v>
      </c>
      <c r="BB77" s="786">
        <f t="shared" si="26"/>
        <v>29422001.430964012</v>
      </c>
      <c r="BC77" s="786">
        <f t="shared" si="26"/>
        <v>2624595.0378703037</v>
      </c>
      <c r="BD77" s="786">
        <f t="shared" si="26"/>
        <v>2727026.2844820996</v>
      </c>
      <c r="BE77" s="786">
        <f t="shared" si="26"/>
        <v>1449992.9256176332</v>
      </c>
      <c r="BF77" s="786">
        <f t="shared" si="26"/>
        <v>1258360.1923246956</v>
      </c>
      <c r="BG77" s="786">
        <f t="shared" si="26"/>
        <v>231194.95019037902</v>
      </c>
      <c r="BH77" s="786">
        <f t="shared" si="26"/>
        <v>41650.934017737032</v>
      </c>
      <c r="BI77" s="786">
        <f t="shared" si="26"/>
        <v>300605.85352548148</v>
      </c>
      <c r="BJ77" s="786">
        <f t="shared" si="26"/>
        <v>104058.21544071747</v>
      </c>
      <c r="BK77" s="786">
        <f t="shared" si="26"/>
        <v>1287616.9442698832</v>
      </c>
      <c r="BL77" s="772">
        <f t="shared" si="26"/>
        <v>480025.45593674912</v>
      </c>
    </row>
    <row r="80" spans="1:64" x14ac:dyDescent="0.25">
      <c r="A80" s="509"/>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22" zoomScaleNormal="100" workbookViewId="0">
      <pane xSplit="5" topLeftCell="G1" activePane="topRight" state="frozen"/>
      <selection pane="topRight" activeCell="M53" sqref="M53"/>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725</v>
      </c>
    </row>
    <row r="3" spans="1:16" x14ac:dyDescent="0.25">
      <c r="A3" t="s">
        <v>374</v>
      </c>
      <c r="C3" s="451" t="str">
        <f>'MMA Rev-Exp Summary'!C3</f>
        <v>Sunshine State Health Plan</v>
      </c>
    </row>
    <row r="4" spans="1:16" x14ac:dyDescent="0.25">
      <c r="A4" t="s">
        <v>15</v>
      </c>
      <c r="C4" s="458" t="str">
        <f>IF('MMA Rev-Exp Summary'!C4=0,"",'MMA Rev-Exp Summary'!C4)</f>
        <v>1/1/2021 - 12/31/2021</v>
      </c>
    </row>
    <row r="5" spans="1:16" x14ac:dyDescent="0.25">
      <c r="A5" t="s">
        <v>16</v>
      </c>
      <c r="C5" s="458">
        <f>IF('MMA Rev-Exp Summary'!C5=0,"",'MMA Rev-Exp Summary'!C5)</f>
        <v>44651</v>
      </c>
      <c r="D5" s="208"/>
      <c r="E5" s="208"/>
      <c r="F5" s="349"/>
      <c r="G5" s="349"/>
    </row>
    <row r="6" spans="1:16" x14ac:dyDescent="0.25">
      <c r="A6" s="973" t="s">
        <v>382</v>
      </c>
      <c r="C6" s="351"/>
      <c r="D6" s="351"/>
      <c r="E6" s="351"/>
    </row>
    <row r="7" spans="1:16" ht="15.75" thickBot="1" x14ac:dyDescent="0.3"/>
    <row r="8" spans="1:16" s="352" customFormat="1" ht="30.75" x14ac:dyDescent="0.3">
      <c r="A8" s="1545"/>
      <c r="B8" s="1546"/>
      <c r="C8" s="1547"/>
      <c r="D8" s="975"/>
      <c r="E8" s="1016"/>
      <c r="F8" s="1550" t="s">
        <v>247</v>
      </c>
      <c r="G8" s="1551"/>
      <c r="H8" s="1552" t="s">
        <v>251</v>
      </c>
      <c r="I8" s="1553"/>
      <c r="J8" s="1552" t="s">
        <v>249</v>
      </c>
      <c r="K8" s="1554"/>
      <c r="L8" s="1552" t="s">
        <v>250</v>
      </c>
      <c r="M8" s="1554"/>
      <c r="N8" s="1017" t="s">
        <v>1021</v>
      </c>
      <c r="O8" s="1548" t="s">
        <v>904</v>
      </c>
      <c r="P8" s="1549"/>
    </row>
    <row r="9" spans="1:16" ht="15.75" x14ac:dyDescent="0.25">
      <c r="A9" s="977" t="s">
        <v>10</v>
      </c>
      <c r="B9" s="978"/>
      <c r="C9" s="979" t="s">
        <v>141</v>
      </c>
      <c r="D9" s="981" t="s">
        <v>144</v>
      </c>
      <c r="E9" s="1018" t="s">
        <v>145</v>
      </c>
      <c r="F9" s="982" t="s">
        <v>146</v>
      </c>
      <c r="G9" s="1019" t="s">
        <v>147</v>
      </c>
      <c r="H9" s="982" t="s">
        <v>146</v>
      </c>
      <c r="I9" s="1019" t="s">
        <v>147</v>
      </c>
      <c r="J9" s="982" t="s">
        <v>146</v>
      </c>
      <c r="K9" s="1019" t="s">
        <v>147</v>
      </c>
      <c r="L9" s="982" t="s">
        <v>146</v>
      </c>
      <c r="M9" s="1019" t="s">
        <v>147</v>
      </c>
      <c r="N9" s="1020" t="s">
        <v>147</v>
      </c>
      <c r="O9" s="986" t="s">
        <v>146</v>
      </c>
      <c r="P9" s="1012" t="s">
        <v>147</v>
      </c>
    </row>
    <row r="10" spans="1:16" x14ac:dyDescent="0.25">
      <c r="A10" s="1531" t="s">
        <v>0</v>
      </c>
      <c r="B10" s="510" t="s">
        <v>61</v>
      </c>
      <c r="C10" s="521" t="s">
        <v>57</v>
      </c>
      <c r="D10" s="527"/>
      <c r="E10" s="528"/>
      <c r="F10" s="684"/>
      <c r="G10" s="251"/>
      <c r="H10" s="684"/>
      <c r="I10" s="251"/>
      <c r="J10" s="684"/>
      <c r="K10" s="251"/>
      <c r="L10" s="684"/>
      <c r="M10" s="251"/>
      <c r="N10" s="680"/>
      <c r="O10" s="1013">
        <f>F10+H10+J10+L10</f>
        <v>0</v>
      </c>
      <c r="P10" s="989">
        <f>G10+I10+K10+M10+N10</f>
        <v>0</v>
      </c>
    </row>
    <row r="11" spans="1:16" x14ac:dyDescent="0.25">
      <c r="A11" s="1529"/>
      <c r="B11" s="512" t="s">
        <v>62</v>
      </c>
      <c r="C11" s="522" t="s">
        <v>58</v>
      </c>
      <c r="D11" s="523"/>
      <c r="F11" s="685"/>
      <c r="G11" s="253"/>
      <c r="H11" s="685"/>
      <c r="I11" s="253"/>
      <c r="J11" s="685"/>
      <c r="K11" s="253"/>
      <c r="L11" s="685"/>
      <c r="M11" s="253"/>
      <c r="N11" s="170"/>
      <c r="O11" s="1013">
        <f>F11+H11+J11+L11</f>
        <v>0</v>
      </c>
      <c r="P11" s="989">
        <f t="shared" ref="P11:P20" si="0">G11+I11+K11+M11+N11</f>
        <v>0</v>
      </c>
    </row>
    <row r="12" spans="1:16" x14ac:dyDescent="0.25">
      <c r="A12" s="1529"/>
      <c r="B12" s="512" t="s">
        <v>63</v>
      </c>
      <c r="C12" s="522" t="s">
        <v>59</v>
      </c>
      <c r="D12" s="523"/>
      <c r="F12" s="685"/>
      <c r="G12" s="253"/>
      <c r="H12" s="685"/>
      <c r="I12" s="253"/>
      <c r="J12" s="685"/>
      <c r="K12" s="253"/>
      <c r="L12" s="685"/>
      <c r="M12" s="253"/>
      <c r="N12" s="170"/>
      <c r="O12" s="1013">
        <f>F12+H12+J12+L12</f>
        <v>0</v>
      </c>
      <c r="P12" s="989">
        <f t="shared" si="0"/>
        <v>0</v>
      </c>
    </row>
    <row r="13" spans="1:16" x14ac:dyDescent="0.25">
      <c r="A13" s="1529"/>
      <c r="B13" s="512" t="s">
        <v>64</v>
      </c>
      <c r="C13" s="522" t="s">
        <v>142</v>
      </c>
      <c r="D13" s="523"/>
      <c r="F13" s="685"/>
      <c r="G13" s="253"/>
      <c r="H13" s="685"/>
      <c r="I13" s="253"/>
      <c r="J13" s="685"/>
      <c r="K13" s="253"/>
      <c r="L13" s="685"/>
      <c r="M13" s="253"/>
      <c r="N13" s="170"/>
      <c r="O13" s="1013">
        <f>F13+H13+J13+L13</f>
        <v>0</v>
      </c>
      <c r="P13" s="989">
        <f t="shared" si="0"/>
        <v>0</v>
      </c>
    </row>
    <row r="14" spans="1:16" x14ac:dyDescent="0.25">
      <c r="A14" s="1529"/>
      <c r="B14" s="512" t="s">
        <v>97</v>
      </c>
      <c r="C14" s="522" t="s">
        <v>143</v>
      </c>
      <c r="D14" s="523"/>
      <c r="F14" s="685"/>
      <c r="G14" s="253"/>
      <c r="H14" s="685"/>
      <c r="I14" s="253"/>
      <c r="J14" s="685"/>
      <c r="K14" s="253"/>
      <c r="L14" s="685"/>
      <c r="M14" s="253"/>
      <c r="N14" s="170"/>
      <c r="O14" s="1013">
        <f>F14+H14+J14+L14</f>
        <v>0</v>
      </c>
      <c r="P14" s="989">
        <f>G14+I14+K14+M14+N14</f>
        <v>0</v>
      </c>
    </row>
    <row r="15" spans="1:16" s="209" customFormat="1" x14ac:dyDescent="0.25">
      <c r="A15" s="1530"/>
      <c r="B15" s="514"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1">
        <f>G15+I15+K15+M15+N15</f>
        <v>0</v>
      </c>
    </row>
    <row r="16" spans="1:16" ht="14.85" customHeight="1" x14ac:dyDescent="0.25">
      <c r="A16" s="1531" t="s">
        <v>53</v>
      </c>
      <c r="B16" s="510" t="s">
        <v>65</v>
      </c>
      <c r="C16" s="521" t="s">
        <v>1706</v>
      </c>
      <c r="D16" s="527" t="s">
        <v>1707</v>
      </c>
      <c r="E16" s="528" t="s">
        <v>850</v>
      </c>
      <c r="F16" s="684">
        <v>1715340.9499999995</v>
      </c>
      <c r="G16" s="251">
        <v>510456.79</v>
      </c>
      <c r="H16" s="684">
        <v>1768661.1899999997</v>
      </c>
      <c r="I16" s="251">
        <v>525195.1100000001</v>
      </c>
      <c r="J16" s="684">
        <v>1820696.2299999995</v>
      </c>
      <c r="K16" s="251">
        <v>568490.71638513566</v>
      </c>
      <c r="L16" s="684">
        <v>4570215.3199999975</v>
      </c>
      <c r="M16" s="251">
        <v>1338630.3</v>
      </c>
      <c r="N16" s="680"/>
      <c r="O16" s="1013">
        <f>F16+H16+J16+L16</f>
        <v>9874913.6899999976</v>
      </c>
      <c r="P16" s="989">
        <f>G16+I16+K16+M16+N16</f>
        <v>2942772.9163851356</v>
      </c>
    </row>
    <row r="17" spans="1:16" x14ac:dyDescent="0.25">
      <c r="A17" s="1529"/>
      <c r="B17" s="512" t="s">
        <v>66</v>
      </c>
      <c r="C17" s="522" t="s">
        <v>1708</v>
      </c>
      <c r="D17" s="523" t="s">
        <v>1707</v>
      </c>
      <c r="E17" s="205" t="s">
        <v>915</v>
      </c>
      <c r="F17" s="685">
        <v>1715340.9499999995</v>
      </c>
      <c r="G17" s="253">
        <v>-45242</v>
      </c>
      <c r="H17" s="685">
        <v>1768661.1899999997</v>
      </c>
      <c r="I17" s="253">
        <v>0</v>
      </c>
      <c r="J17" s="685">
        <v>1820696.2299999995</v>
      </c>
      <c r="K17" s="253">
        <v>0</v>
      </c>
      <c r="L17" s="685">
        <v>4570215.3199999975</v>
      </c>
      <c r="M17" s="253">
        <v>0</v>
      </c>
      <c r="N17" s="170"/>
      <c r="O17" s="1013">
        <f>F17+H17+J17+L17</f>
        <v>9874913.6899999976</v>
      </c>
      <c r="P17" s="989">
        <f t="shared" si="0"/>
        <v>-45242</v>
      </c>
    </row>
    <row r="18" spans="1:16" x14ac:dyDescent="0.25">
      <c r="A18" s="1529"/>
      <c r="B18" s="512" t="s">
        <v>67</v>
      </c>
      <c r="C18" s="522" t="s">
        <v>1709</v>
      </c>
      <c r="D18" s="523" t="s">
        <v>1707</v>
      </c>
      <c r="E18" s="205" t="s">
        <v>850</v>
      </c>
      <c r="F18" s="685">
        <v>35208</v>
      </c>
      <c r="G18" s="253">
        <v>797334</v>
      </c>
      <c r="H18" s="685">
        <v>35115</v>
      </c>
      <c r="I18" s="253">
        <v>816254</v>
      </c>
      <c r="J18" s="685">
        <v>34507</v>
      </c>
      <c r="K18" s="253">
        <v>799486</v>
      </c>
      <c r="L18" s="685">
        <v>43813</v>
      </c>
      <c r="M18" s="253">
        <v>996037</v>
      </c>
      <c r="N18" s="170"/>
      <c r="O18" s="1013">
        <f>F18+H18+J18+L18</f>
        <v>148643</v>
      </c>
      <c r="P18" s="989">
        <f t="shared" si="0"/>
        <v>3409111</v>
      </c>
    </row>
    <row r="19" spans="1:16" x14ac:dyDescent="0.25">
      <c r="A19" s="1529"/>
      <c r="B19" s="512" t="s">
        <v>69</v>
      </c>
      <c r="C19" s="522" t="s">
        <v>1709</v>
      </c>
      <c r="D19" s="523" t="s">
        <v>1707</v>
      </c>
      <c r="E19" s="205" t="s">
        <v>916</v>
      </c>
      <c r="F19" s="685">
        <v>35208</v>
      </c>
      <c r="G19" s="253">
        <v>1182732.1000000001</v>
      </c>
      <c r="H19" s="685">
        <v>35115</v>
      </c>
      <c r="I19" s="253">
        <v>1182732.1000000001</v>
      </c>
      <c r="J19" s="685">
        <v>34507</v>
      </c>
      <c r="K19" s="253">
        <v>1182732.1000000001</v>
      </c>
      <c r="L19" s="685">
        <v>43813</v>
      </c>
      <c r="M19" s="253">
        <v>1182732.1000000001</v>
      </c>
      <c r="N19" s="170"/>
      <c r="O19" s="1013">
        <f>F19+H19+J19+L19</f>
        <v>148643</v>
      </c>
      <c r="P19" s="989">
        <f>G19+I19+K19+M19+N19</f>
        <v>4730928.4000000004</v>
      </c>
    </row>
    <row r="20" spans="1:16" x14ac:dyDescent="0.25">
      <c r="A20" s="1529"/>
      <c r="B20" s="512" t="s">
        <v>98</v>
      </c>
      <c r="C20" s="522" t="s">
        <v>143</v>
      </c>
      <c r="D20" s="523"/>
      <c r="F20" s="685"/>
      <c r="G20" s="253"/>
      <c r="H20" s="685"/>
      <c r="I20" s="253"/>
      <c r="J20" s="685"/>
      <c r="K20" s="253"/>
      <c r="L20" s="685"/>
      <c r="M20" s="253"/>
      <c r="N20" s="170"/>
      <c r="O20" s="1013">
        <f>F20+H20+J20+L20</f>
        <v>0</v>
      </c>
      <c r="P20" s="989">
        <f t="shared" si="0"/>
        <v>0</v>
      </c>
    </row>
    <row r="21" spans="1:16" s="209" customFormat="1" x14ac:dyDescent="0.25">
      <c r="A21" s="1530"/>
      <c r="B21" s="514" t="s">
        <v>99</v>
      </c>
      <c r="C21" s="990" t="s">
        <v>905</v>
      </c>
      <c r="D21" s="120"/>
      <c r="E21" s="1003"/>
      <c r="F21" s="993"/>
      <c r="G21" s="1004">
        <f>SUM(G16:G20)</f>
        <v>2445280.89</v>
      </c>
      <c r="H21" s="993"/>
      <c r="I21" s="1004">
        <f>SUM(I16:I20)</f>
        <v>2524181.21</v>
      </c>
      <c r="J21" s="993"/>
      <c r="K21" s="1004">
        <f>SUM(K16:K20)</f>
        <v>2550708.816385136</v>
      </c>
      <c r="L21" s="993"/>
      <c r="M21" s="1004">
        <f>SUM(M16:M20)</f>
        <v>3517399.4</v>
      </c>
      <c r="N21" s="1004">
        <f>SUM(N16:N20)</f>
        <v>0</v>
      </c>
      <c r="O21" s="1005"/>
      <c r="P21" s="771">
        <f t="shared" ref="P21:P57" si="1">G21+I21+K21+M21+N21</f>
        <v>11037570.316385135</v>
      </c>
    </row>
    <row r="22" spans="1:16" x14ac:dyDescent="0.25">
      <c r="A22" s="1531" t="s">
        <v>305</v>
      </c>
      <c r="B22" s="510" t="s">
        <v>70</v>
      </c>
      <c r="C22" s="521" t="s">
        <v>57</v>
      </c>
      <c r="D22" s="527"/>
      <c r="E22" s="528"/>
      <c r="F22" s="684"/>
      <c r="G22" s="251"/>
      <c r="H22" s="684"/>
      <c r="I22" s="251"/>
      <c r="J22" s="684"/>
      <c r="K22" s="251"/>
      <c r="L22" s="684"/>
      <c r="M22" s="251"/>
      <c r="N22" s="680"/>
      <c r="O22" s="1013">
        <f>F22+H22+J22+L22</f>
        <v>0</v>
      </c>
      <c r="P22" s="989">
        <f t="shared" si="1"/>
        <v>0</v>
      </c>
    </row>
    <row r="23" spans="1:16" x14ac:dyDescent="0.25">
      <c r="A23" s="1529"/>
      <c r="B23" s="512" t="s">
        <v>71</v>
      </c>
      <c r="C23" s="522" t="s">
        <v>58</v>
      </c>
      <c r="D23" s="523"/>
      <c r="F23" s="685"/>
      <c r="G23" s="253"/>
      <c r="H23" s="685"/>
      <c r="I23" s="253"/>
      <c r="J23" s="685"/>
      <c r="K23" s="253"/>
      <c r="L23" s="685"/>
      <c r="M23" s="253"/>
      <c r="N23" s="170"/>
      <c r="O23" s="1013">
        <f>F23+H23+J23+L23</f>
        <v>0</v>
      </c>
      <c r="P23" s="989">
        <f t="shared" si="1"/>
        <v>0</v>
      </c>
    </row>
    <row r="24" spans="1:16" x14ac:dyDescent="0.25">
      <c r="A24" s="1529"/>
      <c r="B24" s="512" t="s">
        <v>72</v>
      </c>
      <c r="C24" s="522" t="s">
        <v>59</v>
      </c>
      <c r="D24" s="523"/>
      <c r="F24" s="685"/>
      <c r="G24" s="253"/>
      <c r="H24" s="685"/>
      <c r="I24" s="253"/>
      <c r="J24" s="685"/>
      <c r="K24" s="253"/>
      <c r="L24" s="685"/>
      <c r="M24" s="253"/>
      <c r="N24" s="170"/>
      <c r="O24" s="1013">
        <f>F24+H24+J24+L24</f>
        <v>0</v>
      </c>
      <c r="P24" s="989">
        <f t="shared" si="1"/>
        <v>0</v>
      </c>
    </row>
    <row r="25" spans="1:16" x14ac:dyDescent="0.25">
      <c r="A25" s="1529"/>
      <c r="B25" s="760" t="s">
        <v>44</v>
      </c>
      <c r="C25" s="522" t="s">
        <v>142</v>
      </c>
      <c r="D25" s="523"/>
      <c r="F25" s="685"/>
      <c r="G25" s="253"/>
      <c r="H25" s="685"/>
      <c r="I25" s="253"/>
      <c r="J25" s="685"/>
      <c r="K25" s="253"/>
      <c r="L25" s="685"/>
      <c r="M25" s="253"/>
      <c r="N25" s="170"/>
      <c r="O25" s="1013">
        <f>F25+H25+J25+L25</f>
        <v>0</v>
      </c>
      <c r="P25" s="989">
        <f t="shared" si="1"/>
        <v>0</v>
      </c>
    </row>
    <row r="26" spans="1:16" x14ac:dyDescent="0.25">
      <c r="A26" s="1529"/>
      <c r="B26" s="760" t="s">
        <v>41</v>
      </c>
      <c r="C26" s="522" t="s">
        <v>143</v>
      </c>
      <c r="D26" s="523"/>
      <c r="F26" s="685"/>
      <c r="G26" s="253"/>
      <c r="H26" s="685"/>
      <c r="I26" s="253"/>
      <c r="J26" s="685"/>
      <c r="K26" s="253"/>
      <c r="L26" s="685"/>
      <c r="M26" s="253"/>
      <c r="N26" s="170"/>
      <c r="O26" s="1013">
        <f>F26+H26+J26+L26</f>
        <v>0</v>
      </c>
      <c r="P26" s="989">
        <f t="shared" si="1"/>
        <v>0</v>
      </c>
    </row>
    <row r="27" spans="1:16" s="209" customFormat="1" x14ac:dyDescent="0.25">
      <c r="A27" s="1530"/>
      <c r="B27" s="515" t="s">
        <v>42</v>
      </c>
      <c r="C27" s="990" t="s">
        <v>906</v>
      </c>
      <c r="D27" s="120"/>
      <c r="E27" s="1003"/>
      <c r="F27" s="993"/>
      <c r="G27" s="1004">
        <f>SUM(G22:G26)</f>
        <v>0</v>
      </c>
      <c r="H27" s="993"/>
      <c r="I27" s="1004">
        <f>SUM(I22:I26)</f>
        <v>0</v>
      </c>
      <c r="J27" s="993"/>
      <c r="K27" s="1004">
        <f>SUM(K22:K26)</f>
        <v>0</v>
      </c>
      <c r="L27" s="993"/>
      <c r="M27" s="1004">
        <f>SUM(M22:M26)</f>
        <v>0</v>
      </c>
      <c r="N27" s="1004">
        <f>SUM(N22:N26)</f>
        <v>0</v>
      </c>
      <c r="O27" s="1005"/>
      <c r="P27" s="771">
        <f t="shared" si="1"/>
        <v>0</v>
      </c>
    </row>
    <row r="28" spans="1:16" s="209" customFormat="1" ht="15" customHeight="1" x14ac:dyDescent="0.25">
      <c r="A28" s="1531" t="s">
        <v>4</v>
      </c>
      <c r="B28" s="510" t="s">
        <v>74</v>
      </c>
      <c r="C28" s="521" t="s">
        <v>57</v>
      </c>
      <c r="D28" s="527"/>
      <c r="E28" s="528"/>
      <c r="F28" s="761"/>
      <c r="G28" s="762"/>
      <c r="H28" s="761"/>
      <c r="I28" s="762"/>
      <c r="J28" s="761"/>
      <c r="K28" s="762"/>
      <c r="L28" s="761"/>
      <c r="M28" s="762"/>
      <c r="N28" s="763"/>
      <c r="O28" s="1013">
        <f>F28+H28+J28+L28</f>
        <v>0</v>
      </c>
      <c r="P28" s="989">
        <f t="shared" si="1"/>
        <v>0</v>
      </c>
    </row>
    <row r="29" spans="1:16" s="209" customFormat="1" x14ac:dyDescent="0.25">
      <c r="A29" s="1529"/>
      <c r="B29" s="512" t="s">
        <v>75</v>
      </c>
      <c r="C29" s="522" t="s">
        <v>58</v>
      </c>
      <c r="D29" s="523"/>
      <c r="E29" s="205"/>
      <c r="F29" s="761"/>
      <c r="G29" s="762"/>
      <c r="H29" s="761"/>
      <c r="I29" s="762"/>
      <c r="J29" s="761"/>
      <c r="K29" s="762"/>
      <c r="L29" s="761"/>
      <c r="M29" s="762"/>
      <c r="N29" s="764"/>
      <c r="O29" s="1013">
        <f>F29+H29+J29+L29</f>
        <v>0</v>
      </c>
      <c r="P29" s="989">
        <f t="shared" si="1"/>
        <v>0</v>
      </c>
    </row>
    <row r="30" spans="1:16" s="209" customFormat="1" x14ac:dyDescent="0.25">
      <c r="A30" s="1529"/>
      <c r="B30" s="512" t="s">
        <v>76</v>
      </c>
      <c r="C30" s="522" t="s">
        <v>59</v>
      </c>
      <c r="D30" s="523"/>
      <c r="E30" s="205"/>
      <c r="F30" s="761"/>
      <c r="G30" s="762"/>
      <c r="H30" s="761"/>
      <c r="I30" s="762"/>
      <c r="J30" s="761"/>
      <c r="K30" s="762"/>
      <c r="L30" s="761"/>
      <c r="M30" s="762"/>
      <c r="N30" s="764"/>
      <c r="O30" s="1013">
        <f>F30+H30+J30+L30</f>
        <v>0</v>
      </c>
      <c r="P30" s="989">
        <f t="shared" si="1"/>
        <v>0</v>
      </c>
    </row>
    <row r="31" spans="1:16" s="209" customFormat="1" x14ac:dyDescent="0.25">
      <c r="A31" s="1529"/>
      <c r="B31" s="512" t="s">
        <v>77</v>
      </c>
      <c r="C31" s="522" t="s">
        <v>142</v>
      </c>
      <c r="D31" s="523"/>
      <c r="E31" s="205"/>
      <c r="F31" s="761"/>
      <c r="G31" s="762"/>
      <c r="H31" s="761"/>
      <c r="I31" s="762"/>
      <c r="J31" s="761"/>
      <c r="K31" s="762"/>
      <c r="L31" s="761"/>
      <c r="M31" s="762"/>
      <c r="N31" s="764"/>
      <c r="O31" s="1013">
        <f>F31+H31+J31+L31</f>
        <v>0</v>
      </c>
      <c r="P31" s="989">
        <f t="shared" si="1"/>
        <v>0</v>
      </c>
    </row>
    <row r="32" spans="1:16" s="209" customFormat="1" x14ac:dyDescent="0.25">
      <c r="A32" s="1529"/>
      <c r="B32" s="512" t="s">
        <v>106</v>
      </c>
      <c r="C32" s="522" t="s">
        <v>143</v>
      </c>
      <c r="D32" s="523"/>
      <c r="E32" s="205"/>
      <c r="F32" s="761"/>
      <c r="G32" s="762"/>
      <c r="H32" s="761"/>
      <c r="I32" s="762"/>
      <c r="J32" s="761"/>
      <c r="K32" s="762"/>
      <c r="L32" s="761"/>
      <c r="M32" s="762"/>
      <c r="N32" s="764"/>
      <c r="O32" s="1013">
        <f>F32+H32+J32+L32</f>
        <v>0</v>
      </c>
      <c r="P32" s="989">
        <f t="shared" si="1"/>
        <v>0</v>
      </c>
    </row>
    <row r="33" spans="1:16" s="209" customFormat="1" x14ac:dyDescent="0.25">
      <c r="A33" s="1530"/>
      <c r="B33" s="515" t="s">
        <v>107</v>
      </c>
      <c r="C33" s="990" t="s">
        <v>907</v>
      </c>
      <c r="D33" s="12"/>
      <c r="E33" s="12"/>
      <c r="F33" s="993"/>
      <c r="G33" s="1004">
        <f>SUM(G28:G32)</f>
        <v>0</v>
      </c>
      <c r="H33" s="993"/>
      <c r="I33" s="1004">
        <f>SUM(I28:I32)</f>
        <v>0</v>
      </c>
      <c r="J33" s="993"/>
      <c r="K33" s="1004">
        <f>SUM(K28:K32)</f>
        <v>0</v>
      </c>
      <c r="L33" s="993"/>
      <c r="M33" s="1004">
        <f>SUM(M28:M32)</f>
        <v>0</v>
      </c>
      <c r="N33" s="1004">
        <f>SUM(N28:N32)</f>
        <v>0</v>
      </c>
      <c r="O33" s="1005"/>
      <c r="P33" s="771">
        <f t="shared" si="1"/>
        <v>0</v>
      </c>
    </row>
    <row r="34" spans="1:16" s="209" customFormat="1" x14ac:dyDescent="0.25">
      <c r="A34" s="1531" t="s">
        <v>159</v>
      </c>
      <c r="B34" s="510" t="s">
        <v>79</v>
      </c>
      <c r="C34" s="521" t="s">
        <v>57</v>
      </c>
      <c r="D34" s="527"/>
      <c r="E34" s="528"/>
      <c r="F34" s="761"/>
      <c r="G34" s="762"/>
      <c r="H34" s="761"/>
      <c r="I34" s="762"/>
      <c r="J34" s="761"/>
      <c r="K34" s="762"/>
      <c r="L34" s="761"/>
      <c r="M34" s="762"/>
      <c r="N34" s="764"/>
      <c r="O34" s="1013">
        <f>F34+H34+J34+L34</f>
        <v>0</v>
      </c>
      <c r="P34" s="989">
        <f t="shared" si="1"/>
        <v>0</v>
      </c>
    </row>
    <row r="35" spans="1:16" s="209" customFormat="1" x14ac:dyDescent="0.25">
      <c r="A35" s="1529"/>
      <c r="B35" s="512" t="s">
        <v>80</v>
      </c>
      <c r="C35" s="522" t="s">
        <v>58</v>
      </c>
      <c r="D35" s="523"/>
      <c r="E35" s="205"/>
      <c r="F35" s="761"/>
      <c r="G35" s="762"/>
      <c r="H35" s="761"/>
      <c r="I35" s="762"/>
      <c r="J35" s="761"/>
      <c r="K35" s="762"/>
      <c r="L35" s="761"/>
      <c r="M35" s="762"/>
      <c r="N35" s="764"/>
      <c r="O35" s="1013">
        <f>F35+H35+J35+L35</f>
        <v>0</v>
      </c>
      <c r="P35" s="989">
        <f t="shared" si="1"/>
        <v>0</v>
      </c>
    </row>
    <row r="36" spans="1:16" s="209" customFormat="1" x14ac:dyDescent="0.25">
      <c r="A36" s="1529"/>
      <c r="B36" s="512" t="s">
        <v>81</v>
      </c>
      <c r="C36" s="522" t="s">
        <v>59</v>
      </c>
      <c r="D36" s="523"/>
      <c r="E36" s="205"/>
      <c r="F36" s="761"/>
      <c r="G36" s="762"/>
      <c r="H36" s="761"/>
      <c r="I36" s="762"/>
      <c r="J36" s="761"/>
      <c r="K36" s="762"/>
      <c r="L36" s="761"/>
      <c r="M36" s="762"/>
      <c r="N36" s="764"/>
      <c r="O36" s="1013">
        <f>F36+H36+J36+L36</f>
        <v>0</v>
      </c>
      <c r="P36" s="989">
        <f t="shared" si="1"/>
        <v>0</v>
      </c>
    </row>
    <row r="37" spans="1:16" s="209" customFormat="1" x14ac:dyDescent="0.25">
      <c r="A37" s="1529"/>
      <c r="B37" s="512" t="s">
        <v>82</v>
      </c>
      <c r="C37" s="522" t="s">
        <v>142</v>
      </c>
      <c r="D37" s="523"/>
      <c r="E37" s="205"/>
      <c r="F37" s="761"/>
      <c r="G37" s="762"/>
      <c r="H37" s="761"/>
      <c r="I37" s="762"/>
      <c r="J37" s="761"/>
      <c r="K37" s="762"/>
      <c r="L37" s="761"/>
      <c r="M37" s="762"/>
      <c r="N37" s="764"/>
      <c r="O37" s="1013">
        <f>F37+H37+J37+L37</f>
        <v>0</v>
      </c>
      <c r="P37" s="989">
        <f t="shared" si="1"/>
        <v>0</v>
      </c>
    </row>
    <row r="38" spans="1:16" s="209" customFormat="1" x14ac:dyDescent="0.25">
      <c r="A38" s="1529"/>
      <c r="B38" s="512" t="s">
        <v>219</v>
      </c>
      <c r="C38" s="522" t="s">
        <v>143</v>
      </c>
      <c r="D38" s="523"/>
      <c r="E38" s="205"/>
      <c r="F38" s="761"/>
      <c r="G38" s="762"/>
      <c r="H38" s="761"/>
      <c r="I38" s="762"/>
      <c r="J38" s="761"/>
      <c r="K38" s="762"/>
      <c r="L38" s="761"/>
      <c r="M38" s="762"/>
      <c r="N38" s="764"/>
      <c r="O38" s="1013">
        <f>F38+H38+J38+L38</f>
        <v>0</v>
      </c>
      <c r="P38" s="989">
        <f t="shared" si="1"/>
        <v>0</v>
      </c>
    </row>
    <row r="39" spans="1:16" s="209" customFormat="1" x14ac:dyDescent="0.25">
      <c r="A39" s="1530"/>
      <c r="B39" s="515" t="s">
        <v>218</v>
      </c>
      <c r="C39" s="990" t="s">
        <v>908</v>
      </c>
      <c r="D39" s="12"/>
      <c r="E39" s="12"/>
      <c r="F39" s="993"/>
      <c r="G39" s="1004">
        <f>SUM(G34:G38)</f>
        <v>0</v>
      </c>
      <c r="H39" s="993"/>
      <c r="I39" s="1004">
        <f>SUM(I34:I38)</f>
        <v>0</v>
      </c>
      <c r="J39" s="993"/>
      <c r="K39" s="1004">
        <f>SUM(K34:K38)</f>
        <v>0</v>
      </c>
      <c r="L39" s="993"/>
      <c r="M39" s="1004">
        <f>SUM(M34:M38)</f>
        <v>0</v>
      </c>
      <c r="N39" s="1004">
        <f>SUM(N34:N38)</f>
        <v>0</v>
      </c>
      <c r="O39" s="1005"/>
      <c r="P39" s="771">
        <f t="shared" si="1"/>
        <v>0</v>
      </c>
    </row>
    <row r="40" spans="1:16" s="209" customFormat="1" x14ac:dyDescent="0.25">
      <c r="A40" s="1531" t="s">
        <v>29</v>
      </c>
      <c r="B40" s="510" t="s">
        <v>84</v>
      </c>
      <c r="C40" s="521" t="s">
        <v>1710</v>
      </c>
      <c r="D40" s="527" t="s">
        <v>1707</v>
      </c>
      <c r="E40" s="528" t="s">
        <v>915</v>
      </c>
      <c r="F40" s="761">
        <v>1715340.9499999995</v>
      </c>
      <c r="G40" s="762">
        <v>82151585.734144315</v>
      </c>
      <c r="H40" s="761">
        <v>1768661.1899999997</v>
      </c>
      <c r="I40" s="762">
        <v>89375463.823296711</v>
      </c>
      <c r="J40" s="761">
        <v>1820696.2299999995</v>
      </c>
      <c r="K40" s="762">
        <v>89063491.524702922</v>
      </c>
      <c r="L40" s="761">
        <v>4570215.3199999975</v>
      </c>
      <c r="M40" s="762">
        <v>280065715.8465029</v>
      </c>
      <c r="N40" s="764"/>
      <c r="O40" s="1013">
        <f>F40+H40+J40+L40</f>
        <v>9874913.6899999976</v>
      </c>
      <c r="P40" s="989">
        <f t="shared" si="1"/>
        <v>540656256.9286468</v>
      </c>
    </row>
    <row r="41" spans="1:16" s="209" customFormat="1" x14ac:dyDescent="0.25">
      <c r="A41" s="1529"/>
      <c r="B41" s="512" t="s">
        <v>85</v>
      </c>
      <c r="C41" s="522" t="s">
        <v>58</v>
      </c>
      <c r="D41" s="523"/>
      <c r="E41" s="205"/>
      <c r="F41" s="761"/>
      <c r="G41" s="762"/>
      <c r="H41" s="761"/>
      <c r="I41" s="762"/>
      <c r="J41" s="761"/>
      <c r="K41" s="762"/>
      <c r="L41" s="761"/>
      <c r="M41" s="762"/>
      <c r="N41" s="764"/>
      <c r="O41" s="1013">
        <f>F41+H41+J41+L41</f>
        <v>0</v>
      </c>
      <c r="P41" s="989">
        <f t="shared" si="1"/>
        <v>0</v>
      </c>
    </row>
    <row r="42" spans="1:16" s="209" customFormat="1" x14ac:dyDescent="0.25">
      <c r="A42" s="1529"/>
      <c r="B42" s="512" t="s">
        <v>86</v>
      </c>
      <c r="C42" s="522" t="s">
        <v>59</v>
      </c>
      <c r="D42" s="523"/>
      <c r="E42" s="205"/>
      <c r="F42" s="761"/>
      <c r="G42" s="762"/>
      <c r="H42" s="761"/>
      <c r="I42" s="762"/>
      <c r="J42" s="761"/>
      <c r="K42" s="762"/>
      <c r="L42" s="761"/>
      <c r="M42" s="762"/>
      <c r="N42" s="764"/>
      <c r="O42" s="1013">
        <f>F42+H42+J42+L42</f>
        <v>0</v>
      </c>
      <c r="P42" s="989">
        <f t="shared" si="1"/>
        <v>0</v>
      </c>
    </row>
    <row r="43" spans="1:16" s="209" customFormat="1" x14ac:dyDescent="0.25">
      <c r="A43" s="1529"/>
      <c r="B43" s="512" t="s">
        <v>87</v>
      </c>
      <c r="C43" s="522" t="s">
        <v>142</v>
      </c>
      <c r="D43" s="523"/>
      <c r="E43" s="205"/>
      <c r="F43" s="761"/>
      <c r="G43" s="762"/>
      <c r="H43" s="761"/>
      <c r="I43" s="762"/>
      <c r="J43" s="761"/>
      <c r="K43" s="762"/>
      <c r="L43" s="761"/>
      <c r="M43" s="762"/>
      <c r="N43" s="764"/>
      <c r="O43" s="1013">
        <f>F43+H43+J43+L43</f>
        <v>0</v>
      </c>
      <c r="P43" s="989">
        <f t="shared" si="1"/>
        <v>0</v>
      </c>
    </row>
    <row r="44" spans="1:16" s="209" customFormat="1" x14ac:dyDescent="0.25">
      <c r="A44" s="1529"/>
      <c r="B44" s="512" t="s">
        <v>216</v>
      </c>
      <c r="C44" s="522" t="s">
        <v>143</v>
      </c>
      <c r="D44" s="523"/>
      <c r="E44" s="205"/>
      <c r="F44" s="761"/>
      <c r="G44" s="762"/>
      <c r="H44" s="761"/>
      <c r="I44" s="762"/>
      <c r="J44" s="761"/>
      <c r="K44" s="762"/>
      <c r="L44" s="761"/>
      <c r="M44" s="762"/>
      <c r="N44" s="764"/>
      <c r="O44" s="1013">
        <f>F44+H44+J44+L44</f>
        <v>0</v>
      </c>
      <c r="P44" s="989">
        <f t="shared" si="1"/>
        <v>0</v>
      </c>
    </row>
    <row r="45" spans="1:16" s="209" customFormat="1" x14ac:dyDescent="0.25">
      <c r="A45" s="1530"/>
      <c r="B45" s="515" t="s">
        <v>215</v>
      </c>
      <c r="C45" s="990" t="s">
        <v>909</v>
      </c>
      <c r="D45" s="12"/>
      <c r="E45" s="12"/>
      <c r="F45" s="993"/>
      <c r="G45" s="1004">
        <f>SUM(G40:G44)</f>
        <v>82151585.734144315</v>
      </c>
      <c r="H45" s="993"/>
      <c r="I45" s="1004">
        <f>SUM(I40:I44)</f>
        <v>89375463.823296711</v>
      </c>
      <c r="J45" s="993"/>
      <c r="K45" s="1004">
        <f>SUM(K40:K44)</f>
        <v>89063491.524702922</v>
      </c>
      <c r="L45" s="993"/>
      <c r="M45" s="1004">
        <f>SUM(M40:M44)</f>
        <v>280065715.8465029</v>
      </c>
      <c r="N45" s="1004">
        <f>SUM(N40:N44)</f>
        <v>0</v>
      </c>
      <c r="O45" s="1005"/>
      <c r="P45" s="771">
        <f t="shared" si="1"/>
        <v>540656256.9286468</v>
      </c>
    </row>
    <row r="46" spans="1:16" s="209" customFormat="1" x14ac:dyDescent="0.25">
      <c r="A46" s="1531" t="s">
        <v>3</v>
      </c>
      <c r="B46" s="510" t="s">
        <v>88</v>
      </c>
      <c r="C46" s="521" t="s">
        <v>1704</v>
      </c>
      <c r="D46" s="527" t="s">
        <v>1707</v>
      </c>
      <c r="E46" s="528" t="s">
        <v>850</v>
      </c>
      <c r="F46" s="761">
        <v>1715340.9499999995</v>
      </c>
      <c r="G46" s="762">
        <v>3521451.3804000006</v>
      </c>
      <c r="H46" s="761">
        <v>1768661.1899999997</v>
      </c>
      <c r="I46" s="762">
        <v>3636950.9059000015</v>
      </c>
      <c r="J46" s="761">
        <v>1820696.2299999995</v>
      </c>
      <c r="K46" s="762">
        <v>3748313.7319000005</v>
      </c>
      <c r="L46" s="761">
        <v>4570215.3199999975</v>
      </c>
      <c r="M46" s="762">
        <v>9448424.4535999969</v>
      </c>
      <c r="N46" s="764"/>
      <c r="O46" s="1013">
        <f>F46+H46+J46+L46</f>
        <v>9874913.6899999976</v>
      </c>
      <c r="P46" s="989">
        <f t="shared" si="1"/>
        <v>20355140.471799999</v>
      </c>
    </row>
    <row r="47" spans="1:16" s="209" customFormat="1" x14ac:dyDescent="0.25">
      <c r="A47" s="1529"/>
      <c r="B47" s="512" t="s">
        <v>89</v>
      </c>
      <c r="C47" s="522" t="s">
        <v>1711</v>
      </c>
      <c r="D47" s="523" t="s">
        <v>1707</v>
      </c>
      <c r="E47" s="205" t="s">
        <v>915</v>
      </c>
      <c r="F47" s="761"/>
      <c r="G47" s="762">
        <v>954425.10000000009</v>
      </c>
      <c r="H47" s="761"/>
      <c r="I47" s="762">
        <v>652920.89000000013</v>
      </c>
      <c r="J47" s="761"/>
      <c r="K47" s="762">
        <v>780618.34999999963</v>
      </c>
      <c r="L47" s="761"/>
      <c r="M47" s="762">
        <v>476144.70000000019</v>
      </c>
      <c r="N47" s="764"/>
      <c r="O47" s="1013">
        <f>F47+H47+J47+L47</f>
        <v>0</v>
      </c>
      <c r="P47" s="989">
        <f t="shared" si="1"/>
        <v>2864109.04</v>
      </c>
    </row>
    <row r="48" spans="1:16" s="209" customFormat="1" x14ac:dyDescent="0.25">
      <c r="A48" s="1529"/>
      <c r="B48" s="512" t="s">
        <v>90</v>
      </c>
      <c r="C48" s="522" t="s">
        <v>59</v>
      </c>
      <c r="D48" s="523"/>
      <c r="E48" s="205"/>
      <c r="F48" s="761"/>
      <c r="G48" s="762"/>
      <c r="H48" s="761"/>
      <c r="I48" s="762"/>
      <c r="J48" s="761"/>
      <c r="K48" s="762"/>
      <c r="L48" s="761"/>
      <c r="M48" s="762"/>
      <c r="N48" s="764"/>
      <c r="O48" s="1013">
        <f>F48+H48+J48+L48</f>
        <v>0</v>
      </c>
      <c r="P48" s="989">
        <f t="shared" si="1"/>
        <v>0</v>
      </c>
    </row>
    <row r="49" spans="1:16" s="209" customFormat="1" x14ac:dyDescent="0.25">
      <c r="A49" s="1529"/>
      <c r="B49" s="512" t="s">
        <v>91</v>
      </c>
      <c r="C49" s="522" t="s">
        <v>142</v>
      </c>
      <c r="D49" s="523"/>
      <c r="E49" s="205"/>
      <c r="F49" s="761"/>
      <c r="G49" s="762"/>
      <c r="H49" s="761"/>
      <c r="I49" s="762"/>
      <c r="J49" s="761"/>
      <c r="K49" s="762"/>
      <c r="L49" s="761"/>
      <c r="M49" s="762"/>
      <c r="N49" s="764"/>
      <c r="O49" s="1013">
        <f>F49+H49+J49+L49</f>
        <v>0</v>
      </c>
      <c r="P49" s="989">
        <f t="shared" si="1"/>
        <v>0</v>
      </c>
    </row>
    <row r="50" spans="1:16" s="209" customFormat="1" x14ac:dyDescent="0.25">
      <c r="A50" s="1529"/>
      <c r="B50" s="512" t="s">
        <v>264</v>
      </c>
      <c r="C50" s="522" t="s">
        <v>143</v>
      </c>
      <c r="D50" s="523"/>
      <c r="E50" s="205"/>
      <c r="F50" s="761"/>
      <c r="G50" s="762"/>
      <c r="H50" s="761"/>
      <c r="I50" s="762"/>
      <c r="J50" s="761"/>
      <c r="K50" s="762"/>
      <c r="L50" s="761"/>
      <c r="M50" s="762"/>
      <c r="N50" s="764"/>
      <c r="O50" s="1013">
        <f>F50+H50+J50+L50</f>
        <v>0</v>
      </c>
      <c r="P50" s="989">
        <f t="shared" si="1"/>
        <v>0</v>
      </c>
    </row>
    <row r="51" spans="1:16" s="209" customFormat="1" x14ac:dyDescent="0.25">
      <c r="A51" s="1530"/>
      <c r="B51" s="515" t="s">
        <v>265</v>
      </c>
      <c r="C51" s="990" t="s">
        <v>5</v>
      </c>
      <c r="D51" s="12"/>
      <c r="E51" s="12"/>
      <c r="F51" s="993"/>
      <c r="G51" s="1004">
        <f>SUM(G46:G50)</f>
        <v>4475876.4804000007</v>
      </c>
      <c r="H51" s="993"/>
      <c r="I51" s="1004">
        <f>SUM(I46:I50)</f>
        <v>4289871.7959000021</v>
      </c>
      <c r="J51" s="993"/>
      <c r="K51" s="1004">
        <f>SUM(K46:K50)</f>
        <v>4528932.0819000006</v>
      </c>
      <c r="L51" s="993"/>
      <c r="M51" s="1004">
        <f>SUM(M46:M50)</f>
        <v>9924569.1535999961</v>
      </c>
      <c r="N51" s="1004">
        <f>SUM(N46:N50)</f>
        <v>0</v>
      </c>
      <c r="O51" s="1005"/>
      <c r="P51" s="771">
        <f t="shared" si="1"/>
        <v>23219249.511799999</v>
      </c>
    </row>
    <row r="52" spans="1:16" s="209" customFormat="1" x14ac:dyDescent="0.25">
      <c r="A52" s="1531" t="s">
        <v>453</v>
      </c>
      <c r="B52" s="510" t="s">
        <v>394</v>
      </c>
      <c r="C52" s="521" t="s">
        <v>1712</v>
      </c>
      <c r="D52" s="527" t="s">
        <v>1707</v>
      </c>
      <c r="E52" s="528" t="s">
        <v>1033</v>
      </c>
      <c r="F52" s="761"/>
      <c r="G52" s="762">
        <f>'MMA Rev-Exp Summary'!F97</f>
        <v>37732838.657176584</v>
      </c>
      <c r="H52" s="761"/>
      <c r="I52" s="762">
        <f>'MMA Rev-Exp Summary'!R97</f>
        <v>38865253.413546294</v>
      </c>
      <c r="J52" s="761"/>
      <c r="K52" s="762">
        <f>'MMA Rev-Exp Summary'!AD97</f>
        <v>40346568.556418031</v>
      </c>
      <c r="L52" s="761"/>
      <c r="M52" s="762">
        <f>'MMA Rev-Exp Summary'!AP97</f>
        <v>110713564.39024587</v>
      </c>
      <c r="N52" s="764"/>
      <c r="O52" s="1013">
        <f>F52+H52+J52+L52</f>
        <v>0</v>
      </c>
      <c r="P52" s="989">
        <f t="shared" si="1"/>
        <v>227658225.01738679</v>
      </c>
    </row>
    <row r="53" spans="1:16" s="209" customFormat="1" x14ac:dyDescent="0.25">
      <c r="A53" s="1529"/>
      <c r="B53" s="512" t="s">
        <v>115</v>
      </c>
      <c r="C53" s="522" t="s">
        <v>1713</v>
      </c>
      <c r="D53" s="523" t="s">
        <v>1707</v>
      </c>
      <c r="E53" s="205" t="s">
        <v>850</v>
      </c>
      <c r="F53" s="761">
        <v>1715340.9499999995</v>
      </c>
      <c r="G53" s="762">
        <v>171534.09499999997</v>
      </c>
      <c r="H53" s="761">
        <v>1768661.1899999997</v>
      </c>
      <c r="I53" s="762">
        <v>176866.11899999998</v>
      </c>
      <c r="J53" s="761">
        <v>1820696.2299999995</v>
      </c>
      <c r="K53" s="762">
        <v>182069.62299999996</v>
      </c>
      <c r="L53" s="761">
        <v>4570215.3199999975</v>
      </c>
      <c r="M53" s="762">
        <v>457021.53199999977</v>
      </c>
      <c r="N53" s="764"/>
      <c r="O53" s="1013">
        <f>F53+H53+J53+L53</f>
        <v>9874913.6899999976</v>
      </c>
      <c r="P53" s="989">
        <f t="shared" si="1"/>
        <v>987491.3689999996</v>
      </c>
    </row>
    <row r="54" spans="1:16" s="209" customFormat="1" x14ac:dyDescent="0.25">
      <c r="A54" s="1529"/>
      <c r="B54" s="512" t="s">
        <v>117</v>
      </c>
      <c r="C54" s="522" t="s">
        <v>59</v>
      </c>
      <c r="D54" s="523"/>
      <c r="E54" s="205"/>
      <c r="F54" s="761"/>
      <c r="G54" s="762"/>
      <c r="H54" s="761"/>
      <c r="I54" s="762"/>
      <c r="J54" s="761"/>
      <c r="K54" s="762"/>
      <c r="L54" s="761"/>
      <c r="M54" s="762"/>
      <c r="N54" s="764"/>
      <c r="O54" s="1013">
        <f>F54+H54+J54+L54</f>
        <v>0</v>
      </c>
      <c r="P54" s="989">
        <f t="shared" si="1"/>
        <v>0</v>
      </c>
    </row>
    <row r="55" spans="1:16" s="209" customFormat="1" x14ac:dyDescent="0.25">
      <c r="A55" s="1529"/>
      <c r="B55" s="512" t="s">
        <v>118</v>
      </c>
      <c r="C55" s="522" t="s">
        <v>142</v>
      </c>
      <c r="D55" s="523"/>
      <c r="E55" s="205"/>
      <c r="F55" s="761"/>
      <c r="G55" s="762"/>
      <c r="H55" s="761"/>
      <c r="I55" s="762"/>
      <c r="J55" s="761"/>
      <c r="K55" s="762"/>
      <c r="L55" s="761"/>
      <c r="M55" s="762"/>
      <c r="N55" s="764"/>
      <c r="O55" s="1013">
        <f>F55+H55+J55+L55</f>
        <v>0</v>
      </c>
      <c r="P55" s="989">
        <f t="shared" si="1"/>
        <v>0</v>
      </c>
    </row>
    <row r="56" spans="1:16" s="209" customFormat="1" x14ac:dyDescent="0.25">
      <c r="A56" s="1529"/>
      <c r="B56" s="512" t="s">
        <v>119</v>
      </c>
      <c r="C56" s="522" t="s">
        <v>143</v>
      </c>
      <c r="D56" s="523"/>
      <c r="E56" s="205"/>
      <c r="F56" s="761"/>
      <c r="G56" s="762"/>
      <c r="H56" s="761"/>
      <c r="I56" s="762"/>
      <c r="J56" s="761"/>
      <c r="K56" s="762"/>
      <c r="L56" s="761"/>
      <c r="M56" s="762"/>
      <c r="N56" s="764"/>
      <c r="O56" s="1013">
        <f>F56+H56+J56+L56</f>
        <v>0</v>
      </c>
      <c r="P56" s="989">
        <f t="shared" si="1"/>
        <v>0</v>
      </c>
    </row>
    <row r="57" spans="1:16" s="209" customFormat="1" x14ac:dyDescent="0.25">
      <c r="A57" s="1530"/>
      <c r="B57" s="515" t="s">
        <v>162</v>
      </c>
      <c r="C57" s="990" t="s">
        <v>910</v>
      </c>
      <c r="D57" s="12"/>
      <c r="E57" s="17"/>
      <c r="F57" s="1006"/>
      <c r="G57" s="1004">
        <f>SUM(G52:G56)</f>
        <v>37904372.752176583</v>
      </c>
      <c r="H57" s="1006"/>
      <c r="I57" s="1004">
        <f>SUM(I52:I56)</f>
        <v>39042119.532546297</v>
      </c>
      <c r="J57" s="1006"/>
      <c r="K57" s="1004">
        <f>SUM(K52:K56)</f>
        <v>40528638.179418035</v>
      </c>
      <c r="L57" s="1006"/>
      <c r="M57" s="1004">
        <f>SUM(M52:M56)</f>
        <v>111170585.92224588</v>
      </c>
      <c r="N57" s="1004">
        <f>SUM(N52:N56)</f>
        <v>0</v>
      </c>
      <c r="O57" s="1005"/>
      <c r="P57" s="771">
        <f t="shared" si="1"/>
        <v>228645716.38638681</v>
      </c>
    </row>
    <row r="58" spans="1:16" ht="15.75" thickBot="1" x14ac:dyDescent="0.3">
      <c r="A58" s="765"/>
      <c r="B58" s="766">
        <v>9</v>
      </c>
      <c r="C58" s="995" t="s">
        <v>105</v>
      </c>
      <c r="D58" s="1007"/>
      <c r="E58" s="1008"/>
      <c r="F58" s="1009"/>
      <c r="G58" s="1010">
        <f>G15+G21+G27+G33+G39+G45+G51+G57</f>
        <v>126977115.85672089</v>
      </c>
      <c r="H58" s="1011"/>
      <c r="I58" s="1010">
        <f>I15+I21+I27+I33+I39+I45+I51+I57</f>
        <v>135231636.361743</v>
      </c>
      <c r="J58" s="1011"/>
      <c r="K58" s="1010">
        <f>K15+K21+K27+K33+K39+K45+K51+K57</f>
        <v>136671770.60240608</v>
      </c>
      <c r="L58" s="1011"/>
      <c r="M58" s="1010">
        <f>M15+M21+M27+M33+M39+M45+M51+M57</f>
        <v>404678270.32234871</v>
      </c>
      <c r="N58" s="1010">
        <f>N15+N21+N27+N33+N39+N45+N51+N57</f>
        <v>0</v>
      </c>
      <c r="O58" s="1014"/>
      <c r="P58" s="1015">
        <f>P15+P21+P27+P33+P39+P45+P51+P57</f>
        <v>803558793.14321876</v>
      </c>
    </row>
    <row r="60" spans="1:16" x14ac:dyDescent="0.25">
      <c r="A60" s="509" t="s">
        <v>634</v>
      </c>
    </row>
    <row r="61" spans="1:16" x14ac:dyDescent="0.25">
      <c r="A61" s="205" t="s">
        <v>710</v>
      </c>
    </row>
    <row r="62" spans="1:16" x14ac:dyDescent="0.25">
      <c r="A62" s="205" t="s">
        <v>668</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G1" activePane="topRight" state="frozen"/>
      <selection pane="topRight" activeCell="J6" sqref="J6"/>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4" width="10.140625" style="205" customWidth="1"/>
    <col min="55" max="55" width="11.42578125" style="205" bestFit="1" customWidth="1"/>
    <col min="56" max="56" width="12.85546875" style="205" customWidth="1"/>
    <col min="57" max="57" width="11.7109375" style="205" bestFit="1" customWidth="1"/>
    <col min="58" max="60" width="10.140625" style="205" customWidth="1"/>
    <col min="61" max="61" width="8.85546875" style="205"/>
    <col min="62" max="67" width="10.140625" style="205" customWidth="1"/>
    <col min="68" max="16384" width="8.85546875" style="205"/>
  </cols>
  <sheetData>
    <row r="1" spans="1:67" ht="18.75" x14ac:dyDescent="0.3">
      <c r="A1" s="348" t="s">
        <v>1066</v>
      </c>
      <c r="J1" s="629"/>
      <c r="K1" s="629"/>
    </row>
    <row r="2" spans="1:67" x14ac:dyDescent="0.25">
      <c r="A2" s="672" t="s">
        <v>854</v>
      </c>
    </row>
    <row r="4" spans="1:67" x14ac:dyDescent="0.25">
      <c r="A4" s="205" t="s">
        <v>374</v>
      </c>
      <c r="C4" s="835" t="s">
        <v>1672</v>
      </c>
      <c r="D4" s="116"/>
      <c r="E4" s="631"/>
      <c r="F4" s="631"/>
    </row>
    <row r="5" spans="1:67" x14ac:dyDescent="0.25">
      <c r="A5" s="205" t="s">
        <v>15</v>
      </c>
      <c r="C5" s="449" t="s">
        <v>1673</v>
      </c>
      <c r="D5" s="631"/>
      <c r="E5" s="631"/>
      <c r="F5" s="631"/>
    </row>
    <row r="6" spans="1:67" x14ac:dyDescent="0.25">
      <c r="A6" s="205" t="s">
        <v>16</v>
      </c>
      <c r="C6" s="449">
        <v>44651</v>
      </c>
      <c r="D6" s="208"/>
      <c r="E6" s="208"/>
      <c r="F6" s="208"/>
      <c r="G6" s="349"/>
      <c r="H6" s="349"/>
      <c r="I6" s="349"/>
      <c r="J6" s="349"/>
      <c r="K6" s="349"/>
      <c r="L6" s="349"/>
      <c r="M6" s="349"/>
      <c r="N6" s="349"/>
      <c r="O6" s="349"/>
      <c r="P6" s="349"/>
      <c r="Q6" s="349"/>
    </row>
    <row r="7" spans="1:67" x14ac:dyDescent="0.25">
      <c r="A7" s="205" t="s">
        <v>839</v>
      </c>
      <c r="C7" s="452" t="s">
        <v>1675</v>
      </c>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43"/>
      <c r="B10" s="1544"/>
      <c r="C10" s="1558"/>
      <c r="D10" s="632"/>
      <c r="E10" s="632"/>
      <c r="F10" s="633"/>
      <c r="G10" s="1555" t="s">
        <v>840</v>
      </c>
      <c r="H10" s="1556"/>
      <c r="I10" s="1556"/>
      <c r="J10" s="1556"/>
      <c r="K10" s="1556"/>
      <c r="L10" s="1556"/>
      <c r="M10" s="1556"/>
      <c r="N10" s="1556"/>
      <c r="O10" s="1556"/>
      <c r="P10" s="1556"/>
      <c r="Q10" s="1556"/>
      <c r="R10" s="1557"/>
      <c r="S10" s="1555" t="s">
        <v>841</v>
      </c>
      <c r="T10" s="1556"/>
      <c r="U10" s="1556"/>
      <c r="V10" s="1556"/>
      <c r="W10" s="1556"/>
      <c r="X10" s="1556"/>
      <c r="Y10" s="1556"/>
      <c r="Z10" s="1556"/>
      <c r="AA10" s="1556"/>
      <c r="AB10" s="1556"/>
      <c r="AC10" s="1556"/>
      <c r="AD10" s="1557"/>
      <c r="AE10" s="1555" t="s">
        <v>842</v>
      </c>
      <c r="AF10" s="1556"/>
      <c r="AG10" s="1556"/>
      <c r="AH10" s="1556"/>
      <c r="AI10" s="1556"/>
      <c r="AJ10" s="1556"/>
      <c r="AK10" s="1556"/>
      <c r="AL10" s="1556"/>
      <c r="AM10" s="1556"/>
      <c r="AN10" s="1556"/>
      <c r="AO10" s="1556"/>
      <c r="AP10" s="1557"/>
      <c r="AQ10" s="1555" t="s">
        <v>843</v>
      </c>
      <c r="AR10" s="1556"/>
      <c r="AS10" s="1556"/>
      <c r="AT10" s="1556"/>
      <c r="AU10" s="1556"/>
      <c r="AV10" s="1556"/>
      <c r="AW10" s="1556"/>
      <c r="AX10" s="1556"/>
      <c r="AY10" s="1556"/>
      <c r="AZ10" s="1556"/>
      <c r="BA10" s="1556"/>
      <c r="BB10" s="1557"/>
      <c r="BC10" s="1002"/>
      <c r="BD10" s="1555" t="s">
        <v>829</v>
      </c>
      <c r="BE10" s="1556"/>
      <c r="BF10" s="1556"/>
      <c r="BG10" s="1556"/>
      <c r="BH10" s="1556"/>
      <c r="BI10" s="1556"/>
      <c r="BJ10" s="1556"/>
      <c r="BK10" s="1556"/>
      <c r="BL10" s="1556"/>
      <c r="BM10" s="1556"/>
      <c r="BN10" s="1556"/>
      <c r="BO10" s="1557"/>
    </row>
    <row r="11" spans="1:67" s="352" customFormat="1" ht="60" x14ac:dyDescent="0.25">
      <c r="A11" s="634"/>
      <c r="B11" s="635"/>
      <c r="C11" s="636" t="s">
        <v>145</v>
      </c>
      <c r="D11" s="637" t="s">
        <v>844</v>
      </c>
      <c r="E11" s="637" t="s">
        <v>845</v>
      </c>
      <c r="F11" s="638" t="s">
        <v>846</v>
      </c>
      <c r="G11" s="639" t="s">
        <v>36</v>
      </c>
      <c r="H11" s="640" t="s">
        <v>940</v>
      </c>
      <c r="I11" s="640" t="s">
        <v>941</v>
      </c>
      <c r="J11" s="640" t="s">
        <v>942</v>
      </c>
      <c r="K11" s="640" t="s">
        <v>943</v>
      </c>
      <c r="L11" s="247" t="s">
        <v>47</v>
      </c>
      <c r="M11" s="247" t="s">
        <v>48</v>
      </c>
      <c r="N11" s="247" t="s">
        <v>50</v>
      </c>
      <c r="O11" s="247" t="s">
        <v>49</v>
      </c>
      <c r="P11" s="215" t="s">
        <v>1545</v>
      </c>
      <c r="Q11" s="247" t="s">
        <v>139</v>
      </c>
      <c r="R11" s="641" t="s">
        <v>140</v>
      </c>
      <c r="S11" s="639" t="s">
        <v>36</v>
      </c>
      <c r="T11" s="640" t="s">
        <v>940</v>
      </c>
      <c r="U11" s="640" t="s">
        <v>941</v>
      </c>
      <c r="V11" s="640" t="s">
        <v>942</v>
      </c>
      <c r="W11" s="640" t="s">
        <v>943</v>
      </c>
      <c r="X11" s="247" t="s">
        <v>47</v>
      </c>
      <c r="Y11" s="247" t="s">
        <v>48</v>
      </c>
      <c r="Z11" s="247" t="s">
        <v>50</v>
      </c>
      <c r="AA11" s="247" t="s">
        <v>49</v>
      </c>
      <c r="AB11" s="215" t="s">
        <v>1545</v>
      </c>
      <c r="AC11" s="247" t="s">
        <v>139</v>
      </c>
      <c r="AD11" s="641" t="s">
        <v>140</v>
      </c>
      <c r="AE11" s="639" t="s">
        <v>36</v>
      </c>
      <c r="AF11" s="640" t="s">
        <v>940</v>
      </c>
      <c r="AG11" s="640" t="s">
        <v>941</v>
      </c>
      <c r="AH11" s="640" t="s">
        <v>942</v>
      </c>
      <c r="AI11" s="640" t="s">
        <v>943</v>
      </c>
      <c r="AJ11" s="247" t="s">
        <v>47</v>
      </c>
      <c r="AK11" s="247" t="s">
        <v>48</v>
      </c>
      <c r="AL11" s="247" t="s">
        <v>50</v>
      </c>
      <c r="AM11" s="247" t="s">
        <v>49</v>
      </c>
      <c r="AN11" s="215" t="s">
        <v>1545</v>
      </c>
      <c r="AO11" s="247" t="s">
        <v>139</v>
      </c>
      <c r="AP11" s="641" t="s">
        <v>140</v>
      </c>
      <c r="AQ11" s="639" t="s">
        <v>36</v>
      </c>
      <c r="AR11" s="640" t="s">
        <v>940</v>
      </c>
      <c r="AS11" s="640" t="s">
        <v>941</v>
      </c>
      <c r="AT11" s="640" t="s">
        <v>942</v>
      </c>
      <c r="AU11" s="640" t="s">
        <v>943</v>
      </c>
      <c r="AV11" s="247" t="s">
        <v>47</v>
      </c>
      <c r="AW11" s="247" t="s">
        <v>48</v>
      </c>
      <c r="AX11" s="247" t="s">
        <v>50</v>
      </c>
      <c r="AY11" s="247" t="s">
        <v>49</v>
      </c>
      <c r="AZ11" s="215" t="s">
        <v>1545</v>
      </c>
      <c r="BA11" s="247" t="s">
        <v>139</v>
      </c>
      <c r="BB11" s="641" t="s">
        <v>140</v>
      </c>
      <c r="BC11" s="890" t="s">
        <v>847</v>
      </c>
      <c r="BD11" s="639" t="s">
        <v>36</v>
      </c>
      <c r="BE11" s="640" t="s">
        <v>940</v>
      </c>
      <c r="BF11" s="640" t="s">
        <v>941</v>
      </c>
      <c r="BG11" s="640" t="s">
        <v>942</v>
      </c>
      <c r="BH11" s="640" t="s">
        <v>943</v>
      </c>
      <c r="BI11" s="247" t="s">
        <v>47</v>
      </c>
      <c r="BJ11" s="247" t="s">
        <v>48</v>
      </c>
      <c r="BK11" s="247" t="s">
        <v>50</v>
      </c>
      <c r="BL11" s="247" t="s">
        <v>49</v>
      </c>
      <c r="BM11" s="215" t="s">
        <v>1545</v>
      </c>
      <c r="BN11" s="247" t="s">
        <v>139</v>
      </c>
      <c r="BO11" s="641" t="s">
        <v>140</v>
      </c>
    </row>
    <row r="12" spans="1:67" s="352" customFormat="1" ht="15.75" x14ac:dyDescent="0.25">
      <c r="A12" s="642" t="s">
        <v>51</v>
      </c>
      <c r="B12" s="635"/>
      <c r="C12" s="636"/>
      <c r="D12" s="643"/>
      <c r="E12" s="643"/>
      <c r="F12" s="644"/>
      <c r="G12" s="828">
        <f>SUM(H12:R12)</f>
        <v>212223.31337999998</v>
      </c>
      <c r="H12" s="826">
        <v>190163.66821999999</v>
      </c>
      <c r="I12" s="826">
        <v>6779.7741900000001</v>
      </c>
      <c r="J12" s="826">
        <v>12630.87097</v>
      </c>
      <c r="K12" s="826">
        <v>1587</v>
      </c>
      <c r="L12" s="826">
        <v>111</v>
      </c>
      <c r="M12" s="826">
        <v>16</v>
      </c>
      <c r="N12" s="826">
        <v>3</v>
      </c>
      <c r="O12" s="826">
        <v>190</v>
      </c>
      <c r="P12" s="826">
        <v>641</v>
      </c>
      <c r="Q12" s="826">
        <v>19</v>
      </c>
      <c r="R12" s="826">
        <v>82</v>
      </c>
      <c r="S12" s="828">
        <f>SUM(T12:AD12)</f>
        <v>247899.72151</v>
      </c>
      <c r="T12" s="826">
        <v>222855.48063999999</v>
      </c>
      <c r="U12" s="826">
        <v>7449.7741999999998</v>
      </c>
      <c r="V12" s="826">
        <v>14623.46667</v>
      </c>
      <c r="W12" s="826">
        <v>1652</v>
      </c>
      <c r="X12" s="826">
        <v>171</v>
      </c>
      <c r="Y12" s="826">
        <v>46</v>
      </c>
      <c r="Z12" s="826">
        <v>2</v>
      </c>
      <c r="AA12" s="826">
        <v>248</v>
      </c>
      <c r="AB12" s="826">
        <v>834</v>
      </c>
      <c r="AC12" s="826">
        <v>14</v>
      </c>
      <c r="AD12" s="826">
        <v>4</v>
      </c>
      <c r="AE12" s="828">
        <f>SUM(AF12:AP12)</f>
        <v>310888.80251000001</v>
      </c>
      <c r="AF12" s="826">
        <v>280710.70574</v>
      </c>
      <c r="AG12" s="826">
        <v>10242</v>
      </c>
      <c r="AH12" s="826">
        <v>15522</v>
      </c>
      <c r="AI12" s="826">
        <v>2105</v>
      </c>
      <c r="AJ12" s="826">
        <v>148</v>
      </c>
      <c r="AK12" s="826">
        <v>914.09676999999999</v>
      </c>
      <c r="AL12" s="826">
        <v>0</v>
      </c>
      <c r="AM12" s="826">
        <v>328</v>
      </c>
      <c r="AN12" s="826">
        <v>908</v>
      </c>
      <c r="AO12" s="826">
        <v>0</v>
      </c>
      <c r="AP12" s="826">
        <v>11</v>
      </c>
      <c r="AQ12" s="828">
        <f>SUM(AR12:BB12)</f>
        <v>705295</v>
      </c>
      <c r="AR12" s="826">
        <v>631130</v>
      </c>
      <c r="AS12" s="826">
        <v>27043</v>
      </c>
      <c r="AT12" s="826">
        <v>36710</v>
      </c>
      <c r="AU12" s="826">
        <v>5544</v>
      </c>
      <c r="AV12" s="826">
        <v>610</v>
      </c>
      <c r="AW12" s="826">
        <v>0</v>
      </c>
      <c r="AX12" s="826">
        <v>2</v>
      </c>
      <c r="AY12" s="826">
        <v>789</v>
      </c>
      <c r="AZ12" s="826">
        <v>3403</v>
      </c>
      <c r="BA12" s="826">
        <v>29</v>
      </c>
      <c r="BB12" s="826">
        <v>35</v>
      </c>
      <c r="BC12" s="891">
        <v>0</v>
      </c>
      <c r="BD12" s="828">
        <f>SUM(BE12:BO12)+BC12</f>
        <v>1476306.8373999998</v>
      </c>
      <c r="BE12" s="829">
        <f t="shared" ref="BE12:BO12" si="0">H12+T12+AF12+AR12</f>
        <v>1324859.8546</v>
      </c>
      <c r="BF12" s="829">
        <f t="shared" si="0"/>
        <v>51514.548389999996</v>
      </c>
      <c r="BG12" s="829">
        <f t="shared" si="0"/>
        <v>79486.337639999998</v>
      </c>
      <c r="BH12" s="829">
        <f t="shared" si="0"/>
        <v>10888</v>
      </c>
      <c r="BI12" s="829">
        <f t="shared" si="0"/>
        <v>1040</v>
      </c>
      <c r="BJ12" s="829">
        <f t="shared" si="0"/>
        <v>976.09676999999999</v>
      </c>
      <c r="BK12" s="829">
        <f t="shared" si="0"/>
        <v>7</v>
      </c>
      <c r="BL12" s="829">
        <f t="shared" si="0"/>
        <v>1555</v>
      </c>
      <c r="BM12" s="829">
        <f t="shared" si="0"/>
        <v>5786</v>
      </c>
      <c r="BN12" s="829">
        <f t="shared" si="0"/>
        <v>62</v>
      </c>
      <c r="BO12" s="830">
        <f t="shared" si="0"/>
        <v>132</v>
      </c>
    </row>
    <row r="13" spans="1:67" s="352" customFormat="1" ht="15.75" x14ac:dyDescent="0.25">
      <c r="A13" s="1541" t="s">
        <v>10</v>
      </c>
      <c r="B13" s="1542"/>
      <c r="C13" s="1559"/>
      <c r="D13" s="637"/>
      <c r="E13" s="637"/>
      <c r="F13" s="647"/>
      <c r="G13" s="648"/>
      <c r="H13" s="640"/>
      <c r="I13" s="640"/>
      <c r="J13" s="640"/>
      <c r="K13" s="640"/>
      <c r="L13" s="247"/>
      <c r="M13" s="247"/>
      <c r="N13" s="247"/>
      <c r="O13" s="247"/>
      <c r="P13" s="247"/>
      <c r="Q13" s="247"/>
      <c r="R13" s="641"/>
      <c r="S13" s="648"/>
      <c r="T13" s="640"/>
      <c r="U13" s="640"/>
      <c r="V13" s="640"/>
      <c r="W13" s="640"/>
      <c r="X13" s="247"/>
      <c r="Y13" s="247"/>
      <c r="Z13" s="247"/>
      <c r="AA13" s="247"/>
      <c r="AB13" s="247"/>
      <c r="AC13" s="247"/>
      <c r="AD13" s="641"/>
      <c r="AE13" s="648"/>
      <c r="AF13" s="640"/>
      <c r="AG13" s="640"/>
      <c r="AH13" s="640"/>
      <c r="AI13" s="640"/>
      <c r="AJ13" s="247"/>
      <c r="AK13" s="247"/>
      <c r="AL13" s="247"/>
      <c r="AM13" s="247"/>
      <c r="AN13" s="247"/>
      <c r="AO13" s="247"/>
      <c r="AP13" s="641"/>
      <c r="AQ13" s="648"/>
      <c r="AR13" s="640"/>
      <c r="AS13" s="640"/>
      <c r="AT13" s="640"/>
      <c r="AU13" s="640"/>
      <c r="AV13" s="247"/>
      <c r="AW13" s="247"/>
      <c r="AX13" s="247"/>
      <c r="AY13" s="247"/>
      <c r="AZ13" s="247"/>
      <c r="BA13" s="247"/>
      <c r="BB13" s="641"/>
      <c r="BC13" s="890"/>
      <c r="BD13" s="648"/>
      <c r="BE13" s="649"/>
      <c r="BF13" s="649"/>
      <c r="BG13" s="649"/>
      <c r="BH13" s="649"/>
      <c r="BI13" s="318"/>
      <c r="BJ13" s="318"/>
      <c r="BK13" s="318"/>
      <c r="BL13" s="318"/>
      <c r="BM13" s="318"/>
      <c r="BN13" s="318"/>
      <c r="BO13" s="650"/>
    </row>
    <row r="14" spans="1:67" x14ac:dyDescent="0.25">
      <c r="A14" s="1529" t="s">
        <v>848</v>
      </c>
      <c r="B14" s="512" t="s">
        <v>61</v>
      </c>
      <c r="C14" s="522" t="s">
        <v>849</v>
      </c>
      <c r="D14" s="651">
        <v>2540</v>
      </c>
      <c r="E14" s="651">
        <v>1453</v>
      </c>
      <c r="F14" s="652">
        <f t="shared" ref="F14:F168" si="1">IFERROR(E14/D14, "")</f>
        <v>0.57204724409448815</v>
      </c>
      <c r="G14" s="653">
        <f t="shared" ref="G14:G45" si="2">SUM(H14:R14)</f>
        <v>2155380.66</v>
      </c>
      <c r="H14" s="253">
        <v>2044864.6400000001</v>
      </c>
      <c r="I14" s="253">
        <v>29636.95</v>
      </c>
      <c r="J14" s="253">
        <v>70283.849999999991</v>
      </c>
      <c r="K14" s="253">
        <v>6317.32</v>
      </c>
      <c r="L14" s="253">
        <v>50.85</v>
      </c>
      <c r="M14" s="253">
        <v>731.48</v>
      </c>
      <c r="N14" s="253">
        <v>0</v>
      </c>
      <c r="O14" s="253">
        <v>1006.85</v>
      </c>
      <c r="P14" s="253">
        <v>2430</v>
      </c>
      <c r="Q14" s="253">
        <v>0</v>
      </c>
      <c r="R14" s="253">
        <v>58.72</v>
      </c>
      <c r="S14" s="653">
        <f t="shared" ref="S14:S45" si="3">SUM(T14:AD14)</f>
        <v>2561520.2899999996</v>
      </c>
      <c r="T14" s="253">
        <v>2433270.5299999998</v>
      </c>
      <c r="U14" s="253">
        <v>30903.559999999998</v>
      </c>
      <c r="V14" s="253">
        <v>84526.279999999984</v>
      </c>
      <c r="W14" s="253">
        <v>6801.82</v>
      </c>
      <c r="X14" s="253">
        <v>0</v>
      </c>
      <c r="Y14" s="253">
        <v>1515.77</v>
      </c>
      <c r="Z14" s="253">
        <v>0</v>
      </c>
      <c r="AA14" s="253">
        <v>1067.69</v>
      </c>
      <c r="AB14" s="253">
        <v>3434.64</v>
      </c>
      <c r="AC14" s="253">
        <v>0</v>
      </c>
      <c r="AD14" s="253">
        <v>0</v>
      </c>
      <c r="AE14" s="653">
        <f t="shared" ref="AE14:AE45" si="4">SUM(AF14:AP14)</f>
        <v>4708971.7400000012</v>
      </c>
      <c r="AF14" s="253">
        <v>4426641.63</v>
      </c>
      <c r="AG14" s="253">
        <v>80357.820000000007</v>
      </c>
      <c r="AH14" s="253">
        <v>147218.91</v>
      </c>
      <c r="AI14" s="253">
        <v>15879.230000000001</v>
      </c>
      <c r="AJ14" s="253">
        <v>284.79000000000002</v>
      </c>
      <c r="AK14" s="253">
        <v>31410.530000000002</v>
      </c>
      <c r="AL14" s="253">
        <v>0</v>
      </c>
      <c r="AM14" s="253">
        <v>1739.1</v>
      </c>
      <c r="AN14" s="253">
        <v>5439.73</v>
      </c>
      <c r="AO14" s="253">
        <v>0</v>
      </c>
      <c r="AP14" s="253">
        <v>0</v>
      </c>
      <c r="AQ14" s="653">
        <f t="shared" ref="AQ14:AQ45" si="5">SUM(AR14:BB14)</f>
        <v>7424915.4900000002</v>
      </c>
      <c r="AR14" s="253">
        <v>7022157.1699999999</v>
      </c>
      <c r="AS14" s="253">
        <v>130470.59</v>
      </c>
      <c r="AT14" s="253">
        <v>230281.09</v>
      </c>
      <c r="AU14" s="253">
        <v>21313.230000000003</v>
      </c>
      <c r="AV14" s="253">
        <v>929.12</v>
      </c>
      <c r="AW14" s="253">
        <v>0</v>
      </c>
      <c r="AX14" s="253">
        <v>0</v>
      </c>
      <c r="AY14" s="253">
        <v>4262.21</v>
      </c>
      <c r="AZ14" s="253">
        <v>15430.9</v>
      </c>
      <c r="BA14" s="253">
        <v>0</v>
      </c>
      <c r="BB14" s="253">
        <v>71.180000000000007</v>
      </c>
      <c r="BC14" s="892">
        <v>5134644.1700000009</v>
      </c>
      <c r="BD14" s="653">
        <f t="shared" ref="BD14:BD45" si="6">SUM(BE14:BO14)+BC14</f>
        <v>21985432.350000005</v>
      </c>
      <c r="BE14" s="654">
        <f t="shared" ref="BE14:BE45" si="7">H14+T14+AF14+AR14</f>
        <v>15926933.970000001</v>
      </c>
      <c r="BF14" s="654">
        <f t="shared" ref="BF14:BF45" si="8">I14+U14+AG14+AS14</f>
        <v>271368.92000000004</v>
      </c>
      <c r="BG14" s="654">
        <f t="shared" ref="BG14:BG45" si="9">J14+V14+AH14+AT14</f>
        <v>532310.13</v>
      </c>
      <c r="BH14" s="654">
        <f t="shared" ref="BH14:BH45" si="10">K14+W14+AI14+AU14</f>
        <v>50311.600000000006</v>
      </c>
      <c r="BI14" s="654">
        <f t="shared" ref="BI14:BI45" si="11">L14+X14+AJ14+AV14</f>
        <v>1264.76</v>
      </c>
      <c r="BJ14" s="654">
        <f t="shared" ref="BJ14:BJ45" si="12">M14+Y14+AK14+AW14</f>
        <v>33657.78</v>
      </c>
      <c r="BK14" s="654">
        <f t="shared" ref="BK14:BK45" si="13">N14+Z14+AL14+AX14</f>
        <v>0</v>
      </c>
      <c r="BL14" s="654">
        <f t="shared" ref="BL14:BL45" si="14">O14+AA14+AM14+AY14</f>
        <v>8075.85</v>
      </c>
      <c r="BM14" s="654">
        <f t="shared" ref="BM14:BM45" si="15">P14+AB14+AN14+AZ14</f>
        <v>26735.269999999997</v>
      </c>
      <c r="BN14" s="654">
        <f t="shared" ref="BN14:BN45" si="16">Q14+AC14+AO14+BA14</f>
        <v>0</v>
      </c>
      <c r="BO14" s="655">
        <f t="shared" ref="BO14:BO45" si="17">R14+AD14+AP14+BB14</f>
        <v>129.9</v>
      </c>
    </row>
    <row r="15" spans="1:67" x14ac:dyDescent="0.25">
      <c r="A15" s="1529"/>
      <c r="B15" s="512" t="s">
        <v>62</v>
      </c>
      <c r="C15" s="522" t="s">
        <v>850</v>
      </c>
      <c r="D15" s="651">
        <v>0</v>
      </c>
      <c r="E15" s="651">
        <v>0</v>
      </c>
      <c r="F15" s="652" t="str">
        <f t="shared" si="1"/>
        <v/>
      </c>
      <c r="G15" s="653">
        <f t="shared" si="2"/>
        <v>0</v>
      </c>
      <c r="H15" s="253">
        <v>0</v>
      </c>
      <c r="I15" s="253">
        <v>0</v>
      </c>
      <c r="J15" s="253">
        <v>0</v>
      </c>
      <c r="K15" s="253">
        <v>0</v>
      </c>
      <c r="L15" s="253">
        <v>0</v>
      </c>
      <c r="M15" s="253">
        <v>0</v>
      </c>
      <c r="N15" s="253">
        <v>0</v>
      </c>
      <c r="O15" s="253">
        <v>0</v>
      </c>
      <c r="P15" s="253">
        <v>0</v>
      </c>
      <c r="Q15" s="253">
        <v>0</v>
      </c>
      <c r="R15" s="253">
        <v>0</v>
      </c>
      <c r="S15" s="653">
        <f t="shared" si="3"/>
        <v>0</v>
      </c>
      <c r="T15" s="253">
        <v>0</v>
      </c>
      <c r="U15" s="253">
        <v>0</v>
      </c>
      <c r="V15" s="253">
        <v>0</v>
      </c>
      <c r="W15" s="253">
        <v>0</v>
      </c>
      <c r="X15" s="253">
        <v>0</v>
      </c>
      <c r="Y15" s="253">
        <v>0</v>
      </c>
      <c r="Z15" s="253">
        <v>0</v>
      </c>
      <c r="AA15" s="253">
        <v>0</v>
      </c>
      <c r="AB15" s="253">
        <v>0</v>
      </c>
      <c r="AC15" s="253">
        <v>0</v>
      </c>
      <c r="AD15" s="253">
        <v>0</v>
      </c>
      <c r="AE15" s="653">
        <f t="shared" si="4"/>
        <v>0</v>
      </c>
      <c r="AF15" s="253">
        <v>0</v>
      </c>
      <c r="AG15" s="253">
        <v>0</v>
      </c>
      <c r="AH15" s="253">
        <v>0</v>
      </c>
      <c r="AI15" s="253">
        <v>0</v>
      </c>
      <c r="AJ15" s="253">
        <v>0</v>
      </c>
      <c r="AK15" s="253">
        <v>0</v>
      </c>
      <c r="AL15" s="253">
        <v>0</v>
      </c>
      <c r="AM15" s="253">
        <v>0</v>
      </c>
      <c r="AN15" s="253">
        <v>0</v>
      </c>
      <c r="AO15" s="253">
        <v>0</v>
      </c>
      <c r="AP15" s="253">
        <v>0</v>
      </c>
      <c r="AQ15" s="653">
        <f t="shared" si="5"/>
        <v>0</v>
      </c>
      <c r="AR15" s="253">
        <v>0</v>
      </c>
      <c r="AS15" s="253">
        <v>0</v>
      </c>
      <c r="AT15" s="253">
        <v>0</v>
      </c>
      <c r="AU15" s="253">
        <v>0</v>
      </c>
      <c r="AV15" s="253">
        <v>0</v>
      </c>
      <c r="AW15" s="253">
        <v>0</v>
      </c>
      <c r="AX15" s="253">
        <v>0</v>
      </c>
      <c r="AY15" s="253">
        <v>0</v>
      </c>
      <c r="AZ15" s="253">
        <v>0</v>
      </c>
      <c r="BA15" s="253">
        <v>0</v>
      </c>
      <c r="BB15" s="253">
        <v>0</v>
      </c>
      <c r="BC15" s="892">
        <v>0</v>
      </c>
      <c r="BD15" s="653">
        <f t="shared" si="6"/>
        <v>0</v>
      </c>
      <c r="BE15" s="656">
        <f t="shared" si="7"/>
        <v>0</v>
      </c>
      <c r="BF15" s="656">
        <f t="shared" si="8"/>
        <v>0</v>
      </c>
      <c r="BG15" s="656">
        <f t="shared" si="9"/>
        <v>0</v>
      </c>
      <c r="BH15" s="656">
        <f t="shared" si="10"/>
        <v>0</v>
      </c>
      <c r="BI15" s="656">
        <f t="shared" si="11"/>
        <v>0</v>
      </c>
      <c r="BJ15" s="656">
        <f t="shared" si="12"/>
        <v>0</v>
      </c>
      <c r="BK15" s="656">
        <f t="shared" si="13"/>
        <v>0</v>
      </c>
      <c r="BL15" s="656">
        <f t="shared" si="14"/>
        <v>0</v>
      </c>
      <c r="BM15" s="656">
        <f t="shared" si="15"/>
        <v>0</v>
      </c>
      <c r="BN15" s="656">
        <f t="shared" si="16"/>
        <v>0</v>
      </c>
      <c r="BO15" s="657">
        <f t="shared" si="17"/>
        <v>0</v>
      </c>
    </row>
    <row r="16" spans="1:67" x14ac:dyDescent="0.25">
      <c r="A16" s="1529"/>
      <c r="B16" s="512" t="s">
        <v>63</v>
      </c>
      <c r="C16" s="522" t="s">
        <v>851</v>
      </c>
      <c r="D16" s="651">
        <v>0</v>
      </c>
      <c r="E16" s="651">
        <v>0</v>
      </c>
      <c r="F16" s="652" t="str">
        <f t="shared" si="1"/>
        <v/>
      </c>
      <c r="G16" s="653">
        <f t="shared" si="2"/>
        <v>0</v>
      </c>
      <c r="H16" s="253">
        <v>0</v>
      </c>
      <c r="I16" s="253">
        <v>0</v>
      </c>
      <c r="J16" s="253">
        <v>0</v>
      </c>
      <c r="K16" s="253">
        <v>0</v>
      </c>
      <c r="L16" s="253">
        <v>0</v>
      </c>
      <c r="M16" s="253">
        <v>0</v>
      </c>
      <c r="N16" s="253">
        <v>0</v>
      </c>
      <c r="O16" s="253">
        <v>0</v>
      </c>
      <c r="P16" s="253">
        <v>0</v>
      </c>
      <c r="Q16" s="253">
        <v>0</v>
      </c>
      <c r="R16" s="253">
        <v>0</v>
      </c>
      <c r="S16" s="653">
        <f t="shared" si="3"/>
        <v>0</v>
      </c>
      <c r="T16" s="253">
        <v>0</v>
      </c>
      <c r="U16" s="253">
        <v>0</v>
      </c>
      <c r="V16" s="253">
        <v>0</v>
      </c>
      <c r="W16" s="253">
        <v>0</v>
      </c>
      <c r="X16" s="253">
        <v>0</v>
      </c>
      <c r="Y16" s="253">
        <v>0</v>
      </c>
      <c r="Z16" s="253">
        <v>0</v>
      </c>
      <c r="AA16" s="253">
        <v>0</v>
      </c>
      <c r="AB16" s="253">
        <v>0</v>
      </c>
      <c r="AC16" s="253">
        <v>0</v>
      </c>
      <c r="AD16" s="253">
        <v>0</v>
      </c>
      <c r="AE16" s="653">
        <f t="shared" si="4"/>
        <v>0</v>
      </c>
      <c r="AF16" s="253">
        <v>0</v>
      </c>
      <c r="AG16" s="253">
        <v>0</v>
      </c>
      <c r="AH16" s="253">
        <v>0</v>
      </c>
      <c r="AI16" s="253">
        <v>0</v>
      </c>
      <c r="AJ16" s="253">
        <v>0</v>
      </c>
      <c r="AK16" s="253">
        <v>0</v>
      </c>
      <c r="AL16" s="253">
        <v>0</v>
      </c>
      <c r="AM16" s="253">
        <v>0</v>
      </c>
      <c r="AN16" s="253">
        <v>0</v>
      </c>
      <c r="AO16" s="253">
        <v>0</v>
      </c>
      <c r="AP16" s="253">
        <v>0</v>
      </c>
      <c r="AQ16" s="653">
        <f t="shared" si="5"/>
        <v>0</v>
      </c>
      <c r="AR16" s="253">
        <v>0</v>
      </c>
      <c r="AS16" s="253">
        <v>0</v>
      </c>
      <c r="AT16" s="253">
        <v>0</v>
      </c>
      <c r="AU16" s="253">
        <v>0</v>
      </c>
      <c r="AV16" s="253">
        <v>0</v>
      </c>
      <c r="AW16" s="253">
        <v>0</v>
      </c>
      <c r="AX16" s="253">
        <v>0</v>
      </c>
      <c r="AY16" s="253">
        <v>0</v>
      </c>
      <c r="AZ16" s="253">
        <v>0</v>
      </c>
      <c r="BA16" s="253">
        <v>0</v>
      </c>
      <c r="BB16" s="253">
        <v>0</v>
      </c>
      <c r="BC16" s="892">
        <v>0</v>
      </c>
      <c r="BD16" s="653">
        <f t="shared" si="6"/>
        <v>0</v>
      </c>
      <c r="BE16" s="656">
        <f t="shared" si="7"/>
        <v>0</v>
      </c>
      <c r="BF16" s="656">
        <f t="shared" si="8"/>
        <v>0</v>
      </c>
      <c r="BG16" s="656">
        <f t="shared" si="9"/>
        <v>0</v>
      </c>
      <c r="BH16" s="656">
        <f t="shared" si="10"/>
        <v>0</v>
      </c>
      <c r="BI16" s="656">
        <f t="shared" si="11"/>
        <v>0</v>
      </c>
      <c r="BJ16" s="656">
        <f t="shared" si="12"/>
        <v>0</v>
      </c>
      <c r="BK16" s="656">
        <f t="shared" si="13"/>
        <v>0</v>
      </c>
      <c r="BL16" s="656">
        <f t="shared" si="14"/>
        <v>0</v>
      </c>
      <c r="BM16" s="656">
        <f t="shared" si="15"/>
        <v>0</v>
      </c>
      <c r="BN16" s="656">
        <f t="shared" si="16"/>
        <v>0</v>
      </c>
      <c r="BO16" s="657">
        <f t="shared" si="17"/>
        <v>0</v>
      </c>
    </row>
    <row r="17" spans="1:67" x14ac:dyDescent="0.25">
      <c r="A17" s="1529"/>
      <c r="B17" s="512" t="s">
        <v>64</v>
      </c>
      <c r="C17" s="522" t="s">
        <v>852</v>
      </c>
      <c r="D17" s="651">
        <v>0</v>
      </c>
      <c r="E17" s="651">
        <v>0</v>
      </c>
      <c r="F17" s="652" t="str">
        <f t="shared" si="1"/>
        <v/>
      </c>
      <c r="G17" s="653">
        <f t="shared" si="2"/>
        <v>0</v>
      </c>
      <c r="H17" s="253">
        <v>0</v>
      </c>
      <c r="I17" s="253">
        <v>0</v>
      </c>
      <c r="J17" s="253">
        <v>0</v>
      </c>
      <c r="K17" s="253">
        <v>0</v>
      </c>
      <c r="L17" s="253">
        <v>0</v>
      </c>
      <c r="M17" s="253">
        <v>0</v>
      </c>
      <c r="N17" s="253">
        <v>0</v>
      </c>
      <c r="O17" s="253">
        <v>0</v>
      </c>
      <c r="P17" s="253">
        <v>0</v>
      </c>
      <c r="Q17" s="253">
        <v>0</v>
      </c>
      <c r="R17" s="253">
        <v>0</v>
      </c>
      <c r="S17" s="653">
        <f t="shared" si="3"/>
        <v>0</v>
      </c>
      <c r="T17" s="253">
        <v>0</v>
      </c>
      <c r="U17" s="253">
        <v>0</v>
      </c>
      <c r="V17" s="253">
        <v>0</v>
      </c>
      <c r="W17" s="253">
        <v>0</v>
      </c>
      <c r="X17" s="253">
        <v>0</v>
      </c>
      <c r="Y17" s="253">
        <v>0</v>
      </c>
      <c r="Z17" s="253">
        <v>0</v>
      </c>
      <c r="AA17" s="253">
        <v>0</v>
      </c>
      <c r="AB17" s="253">
        <v>0</v>
      </c>
      <c r="AC17" s="253">
        <v>0</v>
      </c>
      <c r="AD17" s="253">
        <v>0</v>
      </c>
      <c r="AE17" s="653">
        <f t="shared" si="4"/>
        <v>0</v>
      </c>
      <c r="AF17" s="253">
        <v>0</v>
      </c>
      <c r="AG17" s="253">
        <v>0</v>
      </c>
      <c r="AH17" s="253">
        <v>0</v>
      </c>
      <c r="AI17" s="253">
        <v>0</v>
      </c>
      <c r="AJ17" s="253">
        <v>0</v>
      </c>
      <c r="AK17" s="253">
        <v>0</v>
      </c>
      <c r="AL17" s="253">
        <v>0</v>
      </c>
      <c r="AM17" s="253">
        <v>0</v>
      </c>
      <c r="AN17" s="253">
        <v>0</v>
      </c>
      <c r="AO17" s="253">
        <v>0</v>
      </c>
      <c r="AP17" s="253">
        <v>0</v>
      </c>
      <c r="AQ17" s="653">
        <f t="shared" si="5"/>
        <v>0</v>
      </c>
      <c r="AR17" s="253">
        <v>0</v>
      </c>
      <c r="AS17" s="253">
        <v>0</v>
      </c>
      <c r="AT17" s="253">
        <v>0</v>
      </c>
      <c r="AU17" s="253">
        <v>0</v>
      </c>
      <c r="AV17" s="253">
        <v>0</v>
      </c>
      <c r="AW17" s="253">
        <v>0</v>
      </c>
      <c r="AX17" s="253">
        <v>0</v>
      </c>
      <c r="AY17" s="253">
        <v>0</v>
      </c>
      <c r="AZ17" s="253">
        <v>0</v>
      </c>
      <c r="BA17" s="253">
        <v>0</v>
      </c>
      <c r="BB17" s="253">
        <v>0</v>
      </c>
      <c r="BC17" s="892">
        <v>0</v>
      </c>
      <c r="BD17" s="653">
        <f t="shared" si="6"/>
        <v>0</v>
      </c>
      <c r="BE17" s="656">
        <f t="shared" si="7"/>
        <v>0</v>
      </c>
      <c r="BF17" s="656">
        <f t="shared" si="8"/>
        <v>0</v>
      </c>
      <c r="BG17" s="656">
        <f t="shared" si="9"/>
        <v>0</v>
      </c>
      <c r="BH17" s="656">
        <f t="shared" si="10"/>
        <v>0</v>
      </c>
      <c r="BI17" s="656">
        <f t="shared" si="11"/>
        <v>0</v>
      </c>
      <c r="BJ17" s="656">
        <f t="shared" si="12"/>
        <v>0</v>
      </c>
      <c r="BK17" s="656">
        <f t="shared" si="13"/>
        <v>0</v>
      </c>
      <c r="BL17" s="656">
        <f t="shared" si="14"/>
        <v>0</v>
      </c>
      <c r="BM17" s="656">
        <f t="shared" si="15"/>
        <v>0</v>
      </c>
      <c r="BN17" s="656">
        <f t="shared" si="16"/>
        <v>0</v>
      </c>
      <c r="BO17" s="657">
        <f t="shared" si="17"/>
        <v>0</v>
      </c>
    </row>
    <row r="18" spans="1:67" s="209" customFormat="1" ht="15.75" thickBot="1" x14ac:dyDescent="0.3">
      <c r="A18" s="1536"/>
      <c r="B18" s="658" t="s">
        <v>97</v>
      </c>
      <c r="C18" s="659" t="s">
        <v>36</v>
      </c>
      <c r="D18" s="660">
        <f>SUM(D14:D17)</f>
        <v>2540</v>
      </c>
      <c r="E18" s="660">
        <f>SUM(E14:E17)</f>
        <v>1453</v>
      </c>
      <c r="F18" s="660">
        <f t="shared" si="1"/>
        <v>0.57204724409448815</v>
      </c>
      <c r="G18" s="687">
        <f t="shared" si="2"/>
        <v>2155380.66</v>
      </c>
      <c r="H18" s="661">
        <f t="shared" ref="H18:R18" si="18">SUM(H14:H17)</f>
        <v>2044864.6400000001</v>
      </c>
      <c r="I18" s="661">
        <f t="shared" si="18"/>
        <v>29636.95</v>
      </c>
      <c r="J18" s="661">
        <f t="shared" si="18"/>
        <v>70283.849999999991</v>
      </c>
      <c r="K18" s="661">
        <f t="shared" si="18"/>
        <v>6317.32</v>
      </c>
      <c r="L18" s="661">
        <f t="shared" si="18"/>
        <v>50.85</v>
      </c>
      <c r="M18" s="661">
        <f t="shared" si="18"/>
        <v>731.48</v>
      </c>
      <c r="N18" s="661">
        <f t="shared" si="18"/>
        <v>0</v>
      </c>
      <c r="O18" s="661">
        <f>SUM(O14:O17)</f>
        <v>1006.85</v>
      </c>
      <c r="P18" s="661">
        <f>SUM(P14:P17)</f>
        <v>2430</v>
      </c>
      <c r="Q18" s="661">
        <f t="shared" si="18"/>
        <v>0</v>
      </c>
      <c r="R18" s="888">
        <f t="shared" si="18"/>
        <v>58.72</v>
      </c>
      <c r="S18" s="687">
        <f t="shared" si="3"/>
        <v>2561520.2899999996</v>
      </c>
      <c r="T18" s="661">
        <f t="shared" ref="T18:Z18" si="19">SUM(T14:T17)</f>
        <v>2433270.5299999998</v>
      </c>
      <c r="U18" s="661">
        <f t="shared" si="19"/>
        <v>30903.559999999998</v>
      </c>
      <c r="V18" s="661">
        <f t="shared" si="19"/>
        <v>84526.279999999984</v>
      </c>
      <c r="W18" s="661">
        <f t="shared" si="19"/>
        <v>6801.82</v>
      </c>
      <c r="X18" s="661">
        <f t="shared" si="19"/>
        <v>0</v>
      </c>
      <c r="Y18" s="661">
        <f t="shared" si="19"/>
        <v>1515.77</v>
      </c>
      <c r="Z18" s="661">
        <f t="shared" si="19"/>
        <v>0</v>
      </c>
      <c r="AA18" s="661">
        <f>SUM(AA14:AA17)</f>
        <v>1067.69</v>
      </c>
      <c r="AB18" s="661">
        <f>SUM(AB14:AB17)</f>
        <v>3434.64</v>
      </c>
      <c r="AC18" s="661">
        <f t="shared" ref="AC18:AD18" si="20">SUM(AC14:AC17)</f>
        <v>0</v>
      </c>
      <c r="AD18" s="888">
        <f t="shared" si="20"/>
        <v>0</v>
      </c>
      <c r="AE18" s="687">
        <f t="shared" si="4"/>
        <v>4708971.7400000012</v>
      </c>
      <c r="AF18" s="661">
        <f t="shared" ref="AF18:AL18" si="21">SUM(AF14:AF17)</f>
        <v>4426641.63</v>
      </c>
      <c r="AG18" s="661">
        <f t="shared" si="21"/>
        <v>80357.820000000007</v>
      </c>
      <c r="AH18" s="661">
        <f t="shared" si="21"/>
        <v>147218.91</v>
      </c>
      <c r="AI18" s="661">
        <f t="shared" si="21"/>
        <v>15879.230000000001</v>
      </c>
      <c r="AJ18" s="661">
        <f t="shared" si="21"/>
        <v>284.79000000000002</v>
      </c>
      <c r="AK18" s="661">
        <f t="shared" si="21"/>
        <v>31410.530000000002</v>
      </c>
      <c r="AL18" s="661">
        <f t="shared" si="21"/>
        <v>0</v>
      </c>
      <c r="AM18" s="661">
        <f>SUM(AM14:AM17)</f>
        <v>1739.1</v>
      </c>
      <c r="AN18" s="661">
        <f>SUM(AN14:AN17)</f>
        <v>5439.73</v>
      </c>
      <c r="AO18" s="661">
        <f t="shared" ref="AO18:AP18" si="22">SUM(AO14:AO17)</f>
        <v>0</v>
      </c>
      <c r="AP18" s="888">
        <f t="shared" si="22"/>
        <v>0</v>
      </c>
      <c r="AQ18" s="687">
        <f t="shared" si="5"/>
        <v>7424915.4900000002</v>
      </c>
      <c r="AR18" s="661">
        <f t="shared" ref="AR18:AX18" si="23">SUM(AR14:AR17)</f>
        <v>7022157.1699999999</v>
      </c>
      <c r="AS18" s="661">
        <f t="shared" si="23"/>
        <v>130470.59</v>
      </c>
      <c r="AT18" s="661">
        <f t="shared" si="23"/>
        <v>230281.09</v>
      </c>
      <c r="AU18" s="661">
        <f t="shared" si="23"/>
        <v>21313.230000000003</v>
      </c>
      <c r="AV18" s="661">
        <f t="shared" si="23"/>
        <v>929.12</v>
      </c>
      <c r="AW18" s="661">
        <f t="shared" si="23"/>
        <v>0</v>
      </c>
      <c r="AX18" s="661">
        <f t="shared" si="23"/>
        <v>0</v>
      </c>
      <c r="AY18" s="661">
        <f>SUM(AY14:AY17)</f>
        <v>4262.21</v>
      </c>
      <c r="AZ18" s="661">
        <f>SUM(AZ14:AZ17)</f>
        <v>15430.9</v>
      </c>
      <c r="BA18" s="661">
        <f t="shared" ref="BA18:BB18" si="24">SUM(BA14:BA17)</f>
        <v>0</v>
      </c>
      <c r="BB18" s="888">
        <f t="shared" si="24"/>
        <v>71.180000000000007</v>
      </c>
      <c r="BC18" s="662">
        <f t="shared" ref="BC18" si="25">SUM(BC14:BC17)</f>
        <v>5134644.1700000009</v>
      </c>
      <c r="BD18" s="653">
        <f t="shared" si="6"/>
        <v>21985432.350000005</v>
      </c>
      <c r="BE18" s="663">
        <f t="shared" si="7"/>
        <v>15926933.970000001</v>
      </c>
      <c r="BF18" s="663">
        <f t="shared" si="8"/>
        <v>271368.92000000004</v>
      </c>
      <c r="BG18" s="663">
        <f t="shared" si="9"/>
        <v>532310.13</v>
      </c>
      <c r="BH18" s="663">
        <f t="shared" si="10"/>
        <v>50311.600000000006</v>
      </c>
      <c r="BI18" s="663">
        <f t="shared" si="11"/>
        <v>1264.76</v>
      </c>
      <c r="BJ18" s="663">
        <f t="shared" si="12"/>
        <v>33657.78</v>
      </c>
      <c r="BK18" s="663">
        <f t="shared" si="13"/>
        <v>0</v>
      </c>
      <c r="BL18" s="663">
        <f t="shared" si="14"/>
        <v>8075.85</v>
      </c>
      <c r="BM18" s="663">
        <f t="shared" si="15"/>
        <v>26735.269999999997</v>
      </c>
      <c r="BN18" s="663">
        <f t="shared" si="16"/>
        <v>0</v>
      </c>
      <c r="BO18" s="664">
        <f t="shared" si="17"/>
        <v>129.9</v>
      </c>
    </row>
    <row r="19" spans="1:67" x14ac:dyDescent="0.25">
      <c r="A19" s="1529" t="s">
        <v>853</v>
      </c>
      <c r="B19" s="512" t="s">
        <v>65</v>
      </c>
      <c r="C19" s="522" t="s">
        <v>849</v>
      </c>
      <c r="D19" s="651">
        <v>0</v>
      </c>
      <c r="E19" s="651">
        <v>0</v>
      </c>
      <c r="F19" s="970"/>
      <c r="G19" s="653">
        <f t="shared" si="2"/>
        <v>2085415.7199999997</v>
      </c>
      <c r="H19" s="253">
        <v>1904398.9</v>
      </c>
      <c r="I19" s="253">
        <v>140210.37999999998</v>
      </c>
      <c r="J19" s="253">
        <v>14620.73</v>
      </c>
      <c r="K19" s="253">
        <v>11288.140000000001</v>
      </c>
      <c r="L19" s="253">
        <v>7802.0999999999995</v>
      </c>
      <c r="M19" s="253">
        <v>0</v>
      </c>
      <c r="N19" s="253">
        <v>91.41</v>
      </c>
      <c r="O19" s="253">
        <v>6096.32</v>
      </c>
      <c r="P19" s="253">
        <v>0</v>
      </c>
      <c r="Q19" s="253">
        <v>852.65</v>
      </c>
      <c r="R19" s="253">
        <v>55.09</v>
      </c>
      <c r="S19" s="653">
        <f t="shared" si="3"/>
        <v>2314625.0100000002</v>
      </c>
      <c r="T19" s="253">
        <v>2121746.7200000002</v>
      </c>
      <c r="U19" s="253">
        <v>152212.39000000001</v>
      </c>
      <c r="V19" s="253">
        <v>14678.66</v>
      </c>
      <c r="W19" s="253">
        <v>11310.25</v>
      </c>
      <c r="X19" s="253">
        <v>6010.76</v>
      </c>
      <c r="Y19" s="253">
        <v>0</v>
      </c>
      <c r="Z19" s="253">
        <v>66.28</v>
      </c>
      <c r="AA19" s="253">
        <v>7978.9900000000007</v>
      </c>
      <c r="AB19" s="253">
        <v>0</v>
      </c>
      <c r="AC19" s="253">
        <v>573.59</v>
      </c>
      <c r="AD19" s="253">
        <v>47.37</v>
      </c>
      <c r="AE19" s="653">
        <f t="shared" si="4"/>
        <v>2869364.46</v>
      </c>
      <c r="AF19" s="253">
        <v>2594131.7599999998</v>
      </c>
      <c r="AG19" s="253">
        <v>214924.81000000003</v>
      </c>
      <c r="AH19" s="253">
        <v>24003.83</v>
      </c>
      <c r="AI19" s="253">
        <v>19424.34</v>
      </c>
      <c r="AJ19" s="253">
        <v>5454.5199999999995</v>
      </c>
      <c r="AK19" s="253">
        <v>1010.6200000000001</v>
      </c>
      <c r="AL19" s="253">
        <v>0</v>
      </c>
      <c r="AM19" s="253">
        <v>10064.07</v>
      </c>
      <c r="AN19" s="253">
        <v>74.739999999999995</v>
      </c>
      <c r="AO19" s="253">
        <v>143.47</v>
      </c>
      <c r="AP19" s="253">
        <v>132.30000000000001</v>
      </c>
      <c r="AQ19" s="653">
        <f t="shared" si="5"/>
        <v>4772839.8299999991</v>
      </c>
      <c r="AR19" s="253">
        <v>4248028.2299999995</v>
      </c>
      <c r="AS19" s="253">
        <v>396938.80000000005</v>
      </c>
      <c r="AT19" s="253">
        <v>41816.39</v>
      </c>
      <c r="AU19" s="253">
        <v>40090.71</v>
      </c>
      <c r="AV19" s="253">
        <v>24984.850000000002</v>
      </c>
      <c r="AW19" s="253">
        <v>0</v>
      </c>
      <c r="AX19" s="253">
        <v>86.65</v>
      </c>
      <c r="AY19" s="253">
        <v>20085.12</v>
      </c>
      <c r="AZ19" s="253">
        <v>397.01</v>
      </c>
      <c r="BA19" s="253">
        <v>401.25</v>
      </c>
      <c r="BB19" s="253">
        <v>10.82</v>
      </c>
      <c r="BC19" s="892">
        <v>3250240.2800000007</v>
      </c>
      <c r="BD19" s="688">
        <f t="shared" si="6"/>
        <v>15292485.300000001</v>
      </c>
      <c r="BE19" s="654">
        <f t="shared" si="7"/>
        <v>10868305.609999999</v>
      </c>
      <c r="BF19" s="654">
        <f t="shared" si="8"/>
        <v>904286.38000000012</v>
      </c>
      <c r="BG19" s="654">
        <f t="shared" si="9"/>
        <v>95119.61</v>
      </c>
      <c r="BH19" s="654">
        <f t="shared" si="10"/>
        <v>82113.440000000002</v>
      </c>
      <c r="BI19" s="654">
        <f t="shared" si="11"/>
        <v>44252.23</v>
      </c>
      <c r="BJ19" s="654">
        <f t="shared" si="12"/>
        <v>1010.6200000000001</v>
      </c>
      <c r="BK19" s="654">
        <f t="shared" si="13"/>
        <v>244.34</v>
      </c>
      <c r="BL19" s="654">
        <f t="shared" si="14"/>
        <v>44224.5</v>
      </c>
      <c r="BM19" s="654">
        <f t="shared" si="15"/>
        <v>471.75</v>
      </c>
      <c r="BN19" s="654">
        <f t="shared" si="16"/>
        <v>1970.96</v>
      </c>
      <c r="BO19" s="655">
        <f t="shared" si="17"/>
        <v>245.58</v>
      </c>
    </row>
    <row r="20" spans="1:67" x14ac:dyDescent="0.25">
      <c r="A20" s="1529"/>
      <c r="B20" s="512" t="s">
        <v>66</v>
      </c>
      <c r="C20" s="522" t="s">
        <v>850</v>
      </c>
      <c r="D20" s="651">
        <v>0</v>
      </c>
      <c r="E20" s="651">
        <v>0</v>
      </c>
      <c r="F20" s="970"/>
      <c r="G20" s="653">
        <f t="shared" si="2"/>
        <v>0</v>
      </c>
      <c r="H20" s="253">
        <v>0</v>
      </c>
      <c r="I20" s="253">
        <v>0</v>
      </c>
      <c r="J20" s="253">
        <v>0</v>
      </c>
      <c r="K20" s="253">
        <v>0</v>
      </c>
      <c r="L20" s="253">
        <v>0</v>
      </c>
      <c r="M20" s="253">
        <v>0</v>
      </c>
      <c r="N20" s="253">
        <v>0</v>
      </c>
      <c r="O20" s="253">
        <v>0</v>
      </c>
      <c r="P20" s="253">
        <v>0</v>
      </c>
      <c r="Q20" s="253">
        <v>0</v>
      </c>
      <c r="R20" s="253">
        <v>0</v>
      </c>
      <c r="S20" s="653">
        <f t="shared" si="3"/>
        <v>0</v>
      </c>
      <c r="T20" s="253">
        <v>0</v>
      </c>
      <c r="U20" s="253">
        <v>0</v>
      </c>
      <c r="V20" s="253">
        <v>0</v>
      </c>
      <c r="W20" s="253">
        <v>0</v>
      </c>
      <c r="X20" s="253">
        <v>0</v>
      </c>
      <c r="Y20" s="253">
        <v>0</v>
      </c>
      <c r="Z20" s="253">
        <v>0</v>
      </c>
      <c r="AA20" s="253">
        <v>0</v>
      </c>
      <c r="AB20" s="253">
        <v>0</v>
      </c>
      <c r="AC20" s="253">
        <v>0</v>
      </c>
      <c r="AD20" s="253">
        <v>0</v>
      </c>
      <c r="AE20" s="653">
        <f t="shared" si="4"/>
        <v>0</v>
      </c>
      <c r="AF20" s="253">
        <v>0</v>
      </c>
      <c r="AG20" s="253">
        <v>0</v>
      </c>
      <c r="AH20" s="253">
        <v>0</v>
      </c>
      <c r="AI20" s="253">
        <v>0</v>
      </c>
      <c r="AJ20" s="253">
        <v>0</v>
      </c>
      <c r="AK20" s="253">
        <v>0</v>
      </c>
      <c r="AL20" s="253">
        <v>0</v>
      </c>
      <c r="AM20" s="253">
        <v>0</v>
      </c>
      <c r="AN20" s="253">
        <v>0</v>
      </c>
      <c r="AO20" s="253">
        <v>0</v>
      </c>
      <c r="AP20" s="253">
        <v>0</v>
      </c>
      <c r="AQ20" s="653">
        <f t="shared" si="5"/>
        <v>0</v>
      </c>
      <c r="AR20" s="253">
        <v>0</v>
      </c>
      <c r="AS20" s="253">
        <v>0</v>
      </c>
      <c r="AT20" s="253">
        <v>0</v>
      </c>
      <c r="AU20" s="253">
        <v>0</v>
      </c>
      <c r="AV20" s="253">
        <v>0</v>
      </c>
      <c r="AW20" s="253">
        <v>0</v>
      </c>
      <c r="AX20" s="253">
        <v>0</v>
      </c>
      <c r="AY20" s="253">
        <v>0</v>
      </c>
      <c r="AZ20" s="253">
        <v>0</v>
      </c>
      <c r="BA20" s="253">
        <v>0</v>
      </c>
      <c r="BB20" s="253">
        <v>0</v>
      </c>
      <c r="BC20" s="892">
        <v>0</v>
      </c>
      <c r="BD20" s="653">
        <f t="shared" si="6"/>
        <v>0</v>
      </c>
      <c r="BE20" s="656">
        <f t="shared" si="7"/>
        <v>0</v>
      </c>
      <c r="BF20" s="656">
        <f t="shared" si="8"/>
        <v>0</v>
      </c>
      <c r="BG20" s="656">
        <f t="shared" si="9"/>
        <v>0</v>
      </c>
      <c r="BH20" s="656">
        <f t="shared" si="10"/>
        <v>0</v>
      </c>
      <c r="BI20" s="656">
        <f t="shared" si="11"/>
        <v>0</v>
      </c>
      <c r="BJ20" s="656">
        <f t="shared" si="12"/>
        <v>0</v>
      </c>
      <c r="BK20" s="656">
        <f t="shared" si="13"/>
        <v>0</v>
      </c>
      <c r="BL20" s="656">
        <f t="shared" si="14"/>
        <v>0</v>
      </c>
      <c r="BM20" s="656">
        <f t="shared" si="15"/>
        <v>0</v>
      </c>
      <c r="BN20" s="656">
        <f t="shared" si="16"/>
        <v>0</v>
      </c>
      <c r="BO20" s="657">
        <f t="shared" si="17"/>
        <v>0</v>
      </c>
    </row>
    <row r="21" spans="1:67" x14ac:dyDescent="0.25">
      <c r="A21" s="1529"/>
      <c r="B21" s="512" t="s">
        <v>67</v>
      </c>
      <c r="C21" s="522" t="s">
        <v>851</v>
      </c>
      <c r="D21" s="651">
        <v>0</v>
      </c>
      <c r="E21" s="651">
        <v>0</v>
      </c>
      <c r="F21" s="970"/>
      <c r="G21" s="653">
        <f t="shared" si="2"/>
        <v>0</v>
      </c>
      <c r="H21" s="253">
        <v>0</v>
      </c>
      <c r="I21" s="253">
        <v>0</v>
      </c>
      <c r="J21" s="253">
        <v>0</v>
      </c>
      <c r="K21" s="253">
        <v>0</v>
      </c>
      <c r="L21" s="253">
        <v>0</v>
      </c>
      <c r="M21" s="253">
        <v>0</v>
      </c>
      <c r="N21" s="253">
        <v>0</v>
      </c>
      <c r="O21" s="253">
        <v>0</v>
      </c>
      <c r="P21" s="253">
        <v>0</v>
      </c>
      <c r="Q21" s="253">
        <v>0</v>
      </c>
      <c r="R21" s="253">
        <v>0</v>
      </c>
      <c r="S21" s="653">
        <f t="shared" si="3"/>
        <v>0</v>
      </c>
      <c r="T21" s="253">
        <v>0</v>
      </c>
      <c r="U21" s="253">
        <v>0</v>
      </c>
      <c r="V21" s="253">
        <v>0</v>
      </c>
      <c r="W21" s="253">
        <v>0</v>
      </c>
      <c r="X21" s="253">
        <v>0</v>
      </c>
      <c r="Y21" s="253">
        <v>0</v>
      </c>
      <c r="Z21" s="253">
        <v>0</v>
      </c>
      <c r="AA21" s="253">
        <v>0</v>
      </c>
      <c r="AB21" s="253">
        <v>0</v>
      </c>
      <c r="AC21" s="253">
        <v>0</v>
      </c>
      <c r="AD21" s="253">
        <v>0</v>
      </c>
      <c r="AE21" s="653">
        <f t="shared" si="4"/>
        <v>0</v>
      </c>
      <c r="AF21" s="253">
        <v>0</v>
      </c>
      <c r="AG21" s="253">
        <v>0</v>
      </c>
      <c r="AH21" s="253">
        <v>0</v>
      </c>
      <c r="AI21" s="253">
        <v>0</v>
      </c>
      <c r="AJ21" s="253">
        <v>0</v>
      </c>
      <c r="AK21" s="253">
        <v>0</v>
      </c>
      <c r="AL21" s="253">
        <v>0</v>
      </c>
      <c r="AM21" s="253">
        <v>0</v>
      </c>
      <c r="AN21" s="253">
        <v>0</v>
      </c>
      <c r="AO21" s="253">
        <v>0</v>
      </c>
      <c r="AP21" s="253">
        <v>0</v>
      </c>
      <c r="AQ21" s="653">
        <f t="shared" si="5"/>
        <v>0</v>
      </c>
      <c r="AR21" s="253">
        <v>0</v>
      </c>
      <c r="AS21" s="253">
        <v>0</v>
      </c>
      <c r="AT21" s="253">
        <v>0</v>
      </c>
      <c r="AU21" s="253">
        <v>0</v>
      </c>
      <c r="AV21" s="253">
        <v>0</v>
      </c>
      <c r="AW21" s="253">
        <v>0</v>
      </c>
      <c r="AX21" s="253">
        <v>0</v>
      </c>
      <c r="AY21" s="253">
        <v>0</v>
      </c>
      <c r="AZ21" s="253">
        <v>0</v>
      </c>
      <c r="BA21" s="253">
        <v>0</v>
      </c>
      <c r="BB21" s="253">
        <v>0</v>
      </c>
      <c r="BC21" s="892">
        <v>0</v>
      </c>
      <c r="BD21" s="653">
        <f t="shared" si="6"/>
        <v>0</v>
      </c>
      <c r="BE21" s="656">
        <f t="shared" si="7"/>
        <v>0</v>
      </c>
      <c r="BF21" s="656">
        <f t="shared" si="8"/>
        <v>0</v>
      </c>
      <c r="BG21" s="656">
        <f t="shared" si="9"/>
        <v>0</v>
      </c>
      <c r="BH21" s="656">
        <f t="shared" si="10"/>
        <v>0</v>
      </c>
      <c r="BI21" s="656">
        <f t="shared" si="11"/>
        <v>0</v>
      </c>
      <c r="BJ21" s="656">
        <f t="shared" si="12"/>
        <v>0</v>
      </c>
      <c r="BK21" s="656">
        <f t="shared" si="13"/>
        <v>0</v>
      </c>
      <c r="BL21" s="656">
        <f t="shared" si="14"/>
        <v>0</v>
      </c>
      <c r="BM21" s="656">
        <f t="shared" si="15"/>
        <v>0</v>
      </c>
      <c r="BN21" s="656">
        <f t="shared" si="16"/>
        <v>0</v>
      </c>
      <c r="BO21" s="657">
        <f t="shared" si="17"/>
        <v>0</v>
      </c>
    </row>
    <row r="22" spans="1:67" x14ac:dyDescent="0.25">
      <c r="A22" s="1529"/>
      <c r="B22" s="512" t="s">
        <v>69</v>
      </c>
      <c r="C22" s="522" t="s">
        <v>852</v>
      </c>
      <c r="D22" s="651">
        <v>0</v>
      </c>
      <c r="E22" s="651">
        <v>0</v>
      </c>
      <c r="F22" s="970"/>
      <c r="G22" s="653">
        <f t="shared" si="2"/>
        <v>0</v>
      </c>
      <c r="H22" s="253">
        <v>0</v>
      </c>
      <c r="I22" s="253">
        <v>0</v>
      </c>
      <c r="J22" s="253">
        <v>0</v>
      </c>
      <c r="K22" s="253">
        <v>0</v>
      </c>
      <c r="L22" s="253">
        <v>0</v>
      </c>
      <c r="M22" s="253">
        <v>0</v>
      </c>
      <c r="N22" s="253">
        <v>0</v>
      </c>
      <c r="O22" s="253">
        <v>0</v>
      </c>
      <c r="P22" s="253">
        <v>0</v>
      </c>
      <c r="Q22" s="253">
        <v>0</v>
      </c>
      <c r="R22" s="253">
        <v>0</v>
      </c>
      <c r="S22" s="653">
        <f t="shared" si="3"/>
        <v>0</v>
      </c>
      <c r="T22" s="253">
        <v>0</v>
      </c>
      <c r="U22" s="253">
        <v>0</v>
      </c>
      <c r="V22" s="253">
        <v>0</v>
      </c>
      <c r="W22" s="253">
        <v>0</v>
      </c>
      <c r="X22" s="253">
        <v>0</v>
      </c>
      <c r="Y22" s="253">
        <v>0</v>
      </c>
      <c r="Z22" s="253">
        <v>0</v>
      </c>
      <c r="AA22" s="253">
        <v>0</v>
      </c>
      <c r="AB22" s="253">
        <v>0</v>
      </c>
      <c r="AC22" s="253">
        <v>0</v>
      </c>
      <c r="AD22" s="253">
        <v>0</v>
      </c>
      <c r="AE22" s="653">
        <f t="shared" si="4"/>
        <v>0</v>
      </c>
      <c r="AF22" s="253">
        <v>0</v>
      </c>
      <c r="AG22" s="253">
        <v>0</v>
      </c>
      <c r="AH22" s="253">
        <v>0</v>
      </c>
      <c r="AI22" s="253">
        <v>0</v>
      </c>
      <c r="AJ22" s="253">
        <v>0</v>
      </c>
      <c r="AK22" s="253">
        <v>0</v>
      </c>
      <c r="AL22" s="253">
        <v>0</v>
      </c>
      <c r="AM22" s="253">
        <v>0</v>
      </c>
      <c r="AN22" s="253">
        <v>0</v>
      </c>
      <c r="AO22" s="253">
        <v>0</v>
      </c>
      <c r="AP22" s="253">
        <v>0</v>
      </c>
      <c r="AQ22" s="653">
        <f t="shared" si="5"/>
        <v>0</v>
      </c>
      <c r="AR22" s="253">
        <v>0</v>
      </c>
      <c r="AS22" s="253">
        <v>0</v>
      </c>
      <c r="AT22" s="253">
        <v>0</v>
      </c>
      <c r="AU22" s="253">
        <v>0</v>
      </c>
      <c r="AV22" s="253">
        <v>0</v>
      </c>
      <c r="AW22" s="253">
        <v>0</v>
      </c>
      <c r="AX22" s="253">
        <v>0</v>
      </c>
      <c r="AY22" s="253">
        <v>0</v>
      </c>
      <c r="AZ22" s="253">
        <v>0</v>
      </c>
      <c r="BA22" s="253">
        <v>0</v>
      </c>
      <c r="BB22" s="253">
        <v>0</v>
      </c>
      <c r="BC22" s="892">
        <v>0</v>
      </c>
      <c r="BD22" s="653">
        <f t="shared" si="6"/>
        <v>0</v>
      </c>
      <c r="BE22" s="656">
        <f t="shared" si="7"/>
        <v>0</v>
      </c>
      <c r="BF22" s="656">
        <f t="shared" si="8"/>
        <v>0</v>
      </c>
      <c r="BG22" s="656">
        <f t="shared" si="9"/>
        <v>0</v>
      </c>
      <c r="BH22" s="656">
        <f t="shared" si="10"/>
        <v>0</v>
      </c>
      <c r="BI22" s="656">
        <f t="shared" si="11"/>
        <v>0</v>
      </c>
      <c r="BJ22" s="656">
        <f t="shared" si="12"/>
        <v>0</v>
      </c>
      <c r="BK22" s="656">
        <f t="shared" si="13"/>
        <v>0</v>
      </c>
      <c r="BL22" s="656">
        <f t="shared" si="14"/>
        <v>0</v>
      </c>
      <c r="BM22" s="656">
        <f t="shared" si="15"/>
        <v>0</v>
      </c>
      <c r="BN22" s="656">
        <f t="shared" si="16"/>
        <v>0</v>
      </c>
      <c r="BO22" s="657">
        <f t="shared" si="17"/>
        <v>0</v>
      </c>
    </row>
    <row r="23" spans="1:67" ht="15.75" thickBot="1" x14ac:dyDescent="0.3">
      <c r="A23" s="1536"/>
      <c r="B23" s="658" t="s">
        <v>98</v>
      </c>
      <c r="C23" s="659" t="s">
        <v>36</v>
      </c>
      <c r="D23" s="660">
        <f>SUM(D19:D22)</f>
        <v>0</v>
      </c>
      <c r="E23" s="660">
        <f>SUM(E19:E22)</f>
        <v>0</v>
      </c>
      <c r="F23" s="971" t="str">
        <f t="shared" si="1"/>
        <v/>
      </c>
      <c r="G23" s="687">
        <f t="shared" si="2"/>
        <v>2085415.7199999997</v>
      </c>
      <c r="H23" s="661">
        <f>SUM(H19:H22)</f>
        <v>1904398.9</v>
      </c>
      <c r="I23" s="661">
        <f t="shared" ref="I23:R23" si="26">SUM(I19:I22)</f>
        <v>140210.37999999998</v>
      </c>
      <c r="J23" s="661">
        <f t="shared" si="26"/>
        <v>14620.73</v>
      </c>
      <c r="K23" s="661">
        <f t="shared" si="26"/>
        <v>11288.140000000001</v>
      </c>
      <c r="L23" s="661">
        <f t="shared" si="26"/>
        <v>7802.0999999999995</v>
      </c>
      <c r="M23" s="661">
        <f t="shared" si="26"/>
        <v>0</v>
      </c>
      <c r="N23" s="661">
        <f t="shared" si="26"/>
        <v>91.41</v>
      </c>
      <c r="O23" s="661">
        <f t="shared" si="26"/>
        <v>6096.32</v>
      </c>
      <c r="P23" s="661">
        <f t="shared" si="26"/>
        <v>0</v>
      </c>
      <c r="Q23" s="661">
        <f t="shared" si="26"/>
        <v>852.65</v>
      </c>
      <c r="R23" s="888">
        <f t="shared" si="26"/>
        <v>55.09</v>
      </c>
      <c r="S23" s="687">
        <f t="shared" si="3"/>
        <v>2314625.0100000002</v>
      </c>
      <c r="T23" s="661">
        <f>SUM(T19:T22)</f>
        <v>2121746.7200000002</v>
      </c>
      <c r="U23" s="661">
        <f t="shared" ref="U23:AD23" si="27">SUM(U19:U22)</f>
        <v>152212.39000000001</v>
      </c>
      <c r="V23" s="661">
        <f t="shared" si="27"/>
        <v>14678.66</v>
      </c>
      <c r="W23" s="661">
        <f t="shared" si="27"/>
        <v>11310.25</v>
      </c>
      <c r="X23" s="661">
        <f t="shared" si="27"/>
        <v>6010.76</v>
      </c>
      <c r="Y23" s="661">
        <f t="shared" si="27"/>
        <v>0</v>
      </c>
      <c r="Z23" s="661">
        <f t="shared" si="27"/>
        <v>66.28</v>
      </c>
      <c r="AA23" s="661">
        <f t="shared" si="27"/>
        <v>7978.9900000000007</v>
      </c>
      <c r="AB23" s="661">
        <f t="shared" si="27"/>
        <v>0</v>
      </c>
      <c r="AC23" s="661">
        <f t="shared" si="27"/>
        <v>573.59</v>
      </c>
      <c r="AD23" s="888">
        <f t="shared" si="27"/>
        <v>47.37</v>
      </c>
      <c r="AE23" s="687">
        <f t="shared" si="4"/>
        <v>2869364.46</v>
      </c>
      <c r="AF23" s="661">
        <f>SUM(AF19:AF22)</f>
        <v>2594131.7599999998</v>
      </c>
      <c r="AG23" s="661">
        <f t="shared" ref="AG23:AP23" si="28">SUM(AG19:AG22)</f>
        <v>214924.81000000003</v>
      </c>
      <c r="AH23" s="661">
        <f t="shared" si="28"/>
        <v>24003.83</v>
      </c>
      <c r="AI23" s="661">
        <f t="shared" si="28"/>
        <v>19424.34</v>
      </c>
      <c r="AJ23" s="661">
        <f t="shared" si="28"/>
        <v>5454.5199999999995</v>
      </c>
      <c r="AK23" s="661">
        <f t="shared" si="28"/>
        <v>1010.6200000000001</v>
      </c>
      <c r="AL23" s="661">
        <f t="shared" si="28"/>
        <v>0</v>
      </c>
      <c r="AM23" s="661">
        <f t="shared" si="28"/>
        <v>10064.07</v>
      </c>
      <c r="AN23" s="661">
        <f t="shared" si="28"/>
        <v>74.739999999999995</v>
      </c>
      <c r="AO23" s="661">
        <f t="shared" si="28"/>
        <v>143.47</v>
      </c>
      <c r="AP23" s="888">
        <f t="shared" si="28"/>
        <v>132.30000000000001</v>
      </c>
      <c r="AQ23" s="687">
        <f t="shared" si="5"/>
        <v>4772839.8299999991</v>
      </c>
      <c r="AR23" s="661">
        <f>SUM(AR19:AR22)</f>
        <v>4248028.2299999995</v>
      </c>
      <c r="AS23" s="661">
        <f t="shared" ref="AS23:BB23" si="29">SUM(AS19:AS22)</f>
        <v>396938.80000000005</v>
      </c>
      <c r="AT23" s="661">
        <f t="shared" si="29"/>
        <v>41816.39</v>
      </c>
      <c r="AU23" s="661">
        <f t="shared" si="29"/>
        <v>40090.71</v>
      </c>
      <c r="AV23" s="661">
        <f t="shared" si="29"/>
        <v>24984.850000000002</v>
      </c>
      <c r="AW23" s="661">
        <f t="shared" si="29"/>
        <v>0</v>
      </c>
      <c r="AX23" s="661">
        <f t="shared" si="29"/>
        <v>86.65</v>
      </c>
      <c r="AY23" s="661">
        <f t="shared" si="29"/>
        <v>20085.12</v>
      </c>
      <c r="AZ23" s="661">
        <f t="shared" si="29"/>
        <v>397.01</v>
      </c>
      <c r="BA23" s="661">
        <f t="shared" si="29"/>
        <v>401.25</v>
      </c>
      <c r="BB23" s="888">
        <f t="shared" si="29"/>
        <v>10.82</v>
      </c>
      <c r="BC23" s="662">
        <f t="shared" ref="BC23" si="30">SUM(BC19:BC22)</f>
        <v>3250240.2800000007</v>
      </c>
      <c r="BD23" s="653">
        <f t="shared" si="6"/>
        <v>15292485.300000001</v>
      </c>
      <c r="BE23" s="663">
        <f t="shared" si="7"/>
        <v>10868305.609999999</v>
      </c>
      <c r="BF23" s="663">
        <f t="shared" si="8"/>
        <v>904286.38000000012</v>
      </c>
      <c r="BG23" s="663">
        <f t="shared" si="9"/>
        <v>95119.61</v>
      </c>
      <c r="BH23" s="663">
        <f t="shared" si="10"/>
        <v>82113.440000000002</v>
      </c>
      <c r="BI23" s="663">
        <f t="shared" si="11"/>
        <v>44252.23</v>
      </c>
      <c r="BJ23" s="663">
        <f t="shared" si="12"/>
        <v>1010.6200000000001</v>
      </c>
      <c r="BK23" s="663">
        <f t="shared" si="13"/>
        <v>244.34</v>
      </c>
      <c r="BL23" s="663">
        <f t="shared" si="14"/>
        <v>44224.5</v>
      </c>
      <c r="BM23" s="663">
        <f t="shared" si="15"/>
        <v>471.75</v>
      </c>
      <c r="BN23" s="663">
        <f t="shared" si="16"/>
        <v>1970.96</v>
      </c>
      <c r="BO23" s="664">
        <f t="shared" si="17"/>
        <v>245.58</v>
      </c>
    </row>
    <row r="24" spans="1:67" x14ac:dyDescent="0.25">
      <c r="A24" s="1529" t="s">
        <v>1076</v>
      </c>
      <c r="B24" s="512" t="s">
        <v>70</v>
      </c>
      <c r="C24" s="522" t="s">
        <v>849</v>
      </c>
      <c r="D24" s="651">
        <v>0</v>
      </c>
      <c r="E24" s="651">
        <v>0</v>
      </c>
      <c r="F24" s="970"/>
      <c r="G24" s="653">
        <f t="shared" si="2"/>
        <v>75308.58</v>
      </c>
      <c r="H24" s="253">
        <v>72022.320000000007</v>
      </c>
      <c r="I24" s="253">
        <v>1220.51</v>
      </c>
      <c r="J24" s="253">
        <v>1949.04</v>
      </c>
      <c r="K24" s="253">
        <v>55</v>
      </c>
      <c r="L24" s="253">
        <v>0</v>
      </c>
      <c r="M24" s="253">
        <v>0</v>
      </c>
      <c r="N24" s="253">
        <v>0</v>
      </c>
      <c r="O24" s="253">
        <v>61.71</v>
      </c>
      <c r="P24" s="253">
        <v>0</v>
      </c>
      <c r="Q24" s="253">
        <v>0</v>
      </c>
      <c r="R24" s="253">
        <v>0</v>
      </c>
      <c r="S24" s="653">
        <f t="shared" si="3"/>
        <v>74227.060000000012</v>
      </c>
      <c r="T24" s="253">
        <v>71015.13</v>
      </c>
      <c r="U24" s="253">
        <v>824.47</v>
      </c>
      <c r="V24" s="253">
        <v>2056.02</v>
      </c>
      <c r="W24" s="253">
        <v>35.799999999999997</v>
      </c>
      <c r="X24" s="253">
        <v>0</v>
      </c>
      <c r="Y24" s="253">
        <v>255.08</v>
      </c>
      <c r="Z24" s="253">
        <v>0</v>
      </c>
      <c r="AA24" s="253">
        <v>35.799999999999997</v>
      </c>
      <c r="AB24" s="253">
        <v>4.76</v>
      </c>
      <c r="AC24" s="253">
        <v>0</v>
      </c>
      <c r="AD24" s="253">
        <v>0</v>
      </c>
      <c r="AE24" s="653">
        <f t="shared" si="4"/>
        <v>70719.880000000019</v>
      </c>
      <c r="AF24" s="253">
        <v>66162.98000000001</v>
      </c>
      <c r="AG24" s="253">
        <v>1513.38</v>
      </c>
      <c r="AH24" s="253">
        <v>2591.7600000000002</v>
      </c>
      <c r="AI24" s="253">
        <v>130.97</v>
      </c>
      <c r="AJ24" s="253">
        <v>0</v>
      </c>
      <c r="AK24" s="253">
        <v>267.10000000000002</v>
      </c>
      <c r="AL24" s="253">
        <v>0</v>
      </c>
      <c r="AM24" s="253">
        <v>0</v>
      </c>
      <c r="AN24" s="253">
        <v>53.69</v>
      </c>
      <c r="AO24" s="253">
        <v>0</v>
      </c>
      <c r="AP24" s="253">
        <v>0</v>
      </c>
      <c r="AQ24" s="653">
        <f t="shared" si="5"/>
        <v>221994.94</v>
      </c>
      <c r="AR24" s="253">
        <v>205676.44</v>
      </c>
      <c r="AS24" s="253">
        <v>6810.04</v>
      </c>
      <c r="AT24" s="253">
        <v>7916.06</v>
      </c>
      <c r="AU24" s="253">
        <v>1355.6100000000001</v>
      </c>
      <c r="AV24" s="253">
        <v>0</v>
      </c>
      <c r="AW24" s="253">
        <v>0</v>
      </c>
      <c r="AX24" s="253">
        <v>0</v>
      </c>
      <c r="AY24" s="253">
        <v>144.69</v>
      </c>
      <c r="AZ24" s="253">
        <v>92.1</v>
      </c>
      <c r="BA24" s="253">
        <v>0</v>
      </c>
      <c r="BB24" s="253">
        <v>0</v>
      </c>
      <c r="BC24" s="892">
        <v>155083.04999999999</v>
      </c>
      <c r="BD24" s="688">
        <f t="shared" si="6"/>
        <v>597333.51</v>
      </c>
      <c r="BE24" s="654">
        <f t="shared" si="7"/>
        <v>414876.87</v>
      </c>
      <c r="BF24" s="654">
        <f t="shared" si="8"/>
        <v>10368.4</v>
      </c>
      <c r="BG24" s="654">
        <f t="shared" si="9"/>
        <v>14512.880000000001</v>
      </c>
      <c r="BH24" s="654">
        <f t="shared" si="10"/>
        <v>1577.38</v>
      </c>
      <c r="BI24" s="654">
        <f t="shared" si="11"/>
        <v>0</v>
      </c>
      <c r="BJ24" s="654">
        <f t="shared" si="12"/>
        <v>522.18000000000006</v>
      </c>
      <c r="BK24" s="654">
        <f t="shared" si="13"/>
        <v>0</v>
      </c>
      <c r="BL24" s="654">
        <f t="shared" si="14"/>
        <v>242.2</v>
      </c>
      <c r="BM24" s="654">
        <f t="shared" si="15"/>
        <v>150.54999999999998</v>
      </c>
      <c r="BN24" s="654">
        <f t="shared" si="16"/>
        <v>0</v>
      </c>
      <c r="BO24" s="655">
        <f t="shared" si="17"/>
        <v>0</v>
      </c>
    </row>
    <row r="25" spans="1:67" x14ac:dyDescent="0.25">
      <c r="A25" s="1529"/>
      <c r="B25" s="512" t="s">
        <v>71</v>
      </c>
      <c r="C25" s="522" t="s">
        <v>850</v>
      </c>
      <c r="D25" s="651">
        <v>0</v>
      </c>
      <c r="E25" s="651">
        <v>0</v>
      </c>
      <c r="F25" s="970"/>
      <c r="G25" s="653">
        <f t="shared" si="2"/>
        <v>0</v>
      </c>
      <c r="H25" s="253">
        <v>0</v>
      </c>
      <c r="I25" s="253">
        <v>0</v>
      </c>
      <c r="J25" s="253">
        <v>0</v>
      </c>
      <c r="K25" s="253">
        <v>0</v>
      </c>
      <c r="L25" s="253">
        <v>0</v>
      </c>
      <c r="M25" s="253">
        <v>0</v>
      </c>
      <c r="N25" s="253">
        <v>0</v>
      </c>
      <c r="O25" s="253">
        <v>0</v>
      </c>
      <c r="P25" s="253">
        <v>0</v>
      </c>
      <c r="Q25" s="253">
        <v>0</v>
      </c>
      <c r="R25" s="253">
        <v>0</v>
      </c>
      <c r="S25" s="653">
        <f t="shared" si="3"/>
        <v>0</v>
      </c>
      <c r="T25" s="253">
        <v>0</v>
      </c>
      <c r="U25" s="253">
        <v>0</v>
      </c>
      <c r="V25" s="253">
        <v>0</v>
      </c>
      <c r="W25" s="253">
        <v>0</v>
      </c>
      <c r="X25" s="253">
        <v>0</v>
      </c>
      <c r="Y25" s="253">
        <v>0</v>
      </c>
      <c r="Z25" s="253">
        <v>0</v>
      </c>
      <c r="AA25" s="253">
        <v>0</v>
      </c>
      <c r="AB25" s="253">
        <v>0</v>
      </c>
      <c r="AC25" s="253">
        <v>0</v>
      </c>
      <c r="AD25" s="253">
        <v>0</v>
      </c>
      <c r="AE25" s="653">
        <f t="shared" si="4"/>
        <v>0</v>
      </c>
      <c r="AF25" s="253">
        <v>0</v>
      </c>
      <c r="AG25" s="253">
        <v>0</v>
      </c>
      <c r="AH25" s="253">
        <v>0</v>
      </c>
      <c r="AI25" s="253">
        <v>0</v>
      </c>
      <c r="AJ25" s="253">
        <v>0</v>
      </c>
      <c r="AK25" s="253">
        <v>0</v>
      </c>
      <c r="AL25" s="253">
        <v>0</v>
      </c>
      <c r="AM25" s="253">
        <v>0</v>
      </c>
      <c r="AN25" s="253">
        <v>0</v>
      </c>
      <c r="AO25" s="253">
        <v>0</v>
      </c>
      <c r="AP25" s="253">
        <v>0</v>
      </c>
      <c r="AQ25" s="653">
        <f t="shared" si="5"/>
        <v>0</v>
      </c>
      <c r="AR25" s="253">
        <v>0</v>
      </c>
      <c r="AS25" s="253">
        <v>0</v>
      </c>
      <c r="AT25" s="253">
        <v>0</v>
      </c>
      <c r="AU25" s="253">
        <v>0</v>
      </c>
      <c r="AV25" s="253">
        <v>0</v>
      </c>
      <c r="AW25" s="253">
        <v>0</v>
      </c>
      <c r="AX25" s="253">
        <v>0</v>
      </c>
      <c r="AY25" s="253">
        <v>0</v>
      </c>
      <c r="AZ25" s="253">
        <v>0</v>
      </c>
      <c r="BA25" s="253">
        <v>0</v>
      </c>
      <c r="BB25" s="253">
        <v>0</v>
      </c>
      <c r="BC25" s="892">
        <v>0</v>
      </c>
      <c r="BD25" s="653">
        <f t="shared" si="6"/>
        <v>0</v>
      </c>
      <c r="BE25" s="656">
        <f t="shared" si="7"/>
        <v>0</v>
      </c>
      <c r="BF25" s="656">
        <f t="shared" si="8"/>
        <v>0</v>
      </c>
      <c r="BG25" s="656">
        <f t="shared" si="9"/>
        <v>0</v>
      </c>
      <c r="BH25" s="656">
        <f t="shared" si="10"/>
        <v>0</v>
      </c>
      <c r="BI25" s="656">
        <f t="shared" si="11"/>
        <v>0</v>
      </c>
      <c r="BJ25" s="656">
        <f t="shared" si="12"/>
        <v>0</v>
      </c>
      <c r="BK25" s="656">
        <f t="shared" si="13"/>
        <v>0</v>
      </c>
      <c r="BL25" s="656">
        <f t="shared" si="14"/>
        <v>0</v>
      </c>
      <c r="BM25" s="656">
        <f t="shared" si="15"/>
        <v>0</v>
      </c>
      <c r="BN25" s="656">
        <f t="shared" si="16"/>
        <v>0</v>
      </c>
      <c r="BO25" s="657">
        <f t="shared" si="17"/>
        <v>0</v>
      </c>
    </row>
    <row r="26" spans="1:67" x14ac:dyDescent="0.25">
      <c r="A26" s="1529"/>
      <c r="B26" s="512" t="s">
        <v>72</v>
      </c>
      <c r="C26" s="522" t="s">
        <v>851</v>
      </c>
      <c r="D26" s="651">
        <v>0</v>
      </c>
      <c r="E26" s="651">
        <v>0</v>
      </c>
      <c r="F26" s="970"/>
      <c r="G26" s="653">
        <f t="shared" si="2"/>
        <v>0</v>
      </c>
      <c r="H26" s="253">
        <v>0</v>
      </c>
      <c r="I26" s="253">
        <v>0</v>
      </c>
      <c r="J26" s="253">
        <v>0</v>
      </c>
      <c r="K26" s="253">
        <v>0</v>
      </c>
      <c r="L26" s="253">
        <v>0</v>
      </c>
      <c r="M26" s="253">
        <v>0</v>
      </c>
      <c r="N26" s="253">
        <v>0</v>
      </c>
      <c r="O26" s="253">
        <v>0</v>
      </c>
      <c r="P26" s="253">
        <v>0</v>
      </c>
      <c r="Q26" s="253">
        <v>0</v>
      </c>
      <c r="R26" s="253">
        <v>0</v>
      </c>
      <c r="S26" s="653">
        <f t="shared" si="3"/>
        <v>0</v>
      </c>
      <c r="T26" s="253">
        <v>0</v>
      </c>
      <c r="U26" s="253">
        <v>0</v>
      </c>
      <c r="V26" s="253">
        <v>0</v>
      </c>
      <c r="W26" s="253">
        <v>0</v>
      </c>
      <c r="X26" s="253">
        <v>0</v>
      </c>
      <c r="Y26" s="253">
        <v>0</v>
      </c>
      <c r="Z26" s="253">
        <v>0</v>
      </c>
      <c r="AA26" s="253">
        <v>0</v>
      </c>
      <c r="AB26" s="253">
        <v>0</v>
      </c>
      <c r="AC26" s="253">
        <v>0</v>
      </c>
      <c r="AD26" s="253">
        <v>0</v>
      </c>
      <c r="AE26" s="653">
        <f t="shared" si="4"/>
        <v>0</v>
      </c>
      <c r="AF26" s="253">
        <v>0</v>
      </c>
      <c r="AG26" s="253">
        <v>0</v>
      </c>
      <c r="AH26" s="253">
        <v>0</v>
      </c>
      <c r="AI26" s="253">
        <v>0</v>
      </c>
      <c r="AJ26" s="253">
        <v>0</v>
      </c>
      <c r="AK26" s="253">
        <v>0</v>
      </c>
      <c r="AL26" s="253">
        <v>0</v>
      </c>
      <c r="AM26" s="253">
        <v>0</v>
      </c>
      <c r="AN26" s="253">
        <v>0</v>
      </c>
      <c r="AO26" s="253">
        <v>0</v>
      </c>
      <c r="AP26" s="253">
        <v>0</v>
      </c>
      <c r="AQ26" s="653">
        <f t="shared" si="5"/>
        <v>0</v>
      </c>
      <c r="AR26" s="253">
        <v>0</v>
      </c>
      <c r="AS26" s="253">
        <v>0</v>
      </c>
      <c r="AT26" s="253">
        <v>0</v>
      </c>
      <c r="AU26" s="253">
        <v>0</v>
      </c>
      <c r="AV26" s="253">
        <v>0</v>
      </c>
      <c r="AW26" s="253">
        <v>0</v>
      </c>
      <c r="AX26" s="253">
        <v>0</v>
      </c>
      <c r="AY26" s="253">
        <v>0</v>
      </c>
      <c r="AZ26" s="253">
        <v>0</v>
      </c>
      <c r="BA26" s="253">
        <v>0</v>
      </c>
      <c r="BB26" s="253">
        <v>0</v>
      </c>
      <c r="BC26" s="892">
        <v>0</v>
      </c>
      <c r="BD26" s="653">
        <f t="shared" si="6"/>
        <v>0</v>
      </c>
      <c r="BE26" s="656">
        <f t="shared" si="7"/>
        <v>0</v>
      </c>
      <c r="BF26" s="656">
        <f t="shared" si="8"/>
        <v>0</v>
      </c>
      <c r="BG26" s="656">
        <f t="shared" si="9"/>
        <v>0</v>
      </c>
      <c r="BH26" s="656">
        <f t="shared" si="10"/>
        <v>0</v>
      </c>
      <c r="BI26" s="656">
        <f t="shared" si="11"/>
        <v>0</v>
      </c>
      <c r="BJ26" s="656">
        <f t="shared" si="12"/>
        <v>0</v>
      </c>
      <c r="BK26" s="656">
        <f t="shared" si="13"/>
        <v>0</v>
      </c>
      <c r="BL26" s="656">
        <f t="shared" si="14"/>
        <v>0</v>
      </c>
      <c r="BM26" s="656">
        <f t="shared" si="15"/>
        <v>0</v>
      </c>
      <c r="BN26" s="656">
        <f t="shared" si="16"/>
        <v>0</v>
      </c>
      <c r="BO26" s="657">
        <f t="shared" si="17"/>
        <v>0</v>
      </c>
    </row>
    <row r="27" spans="1:67" x14ac:dyDescent="0.25">
      <c r="A27" s="1529"/>
      <c r="B27" s="512" t="s">
        <v>44</v>
      </c>
      <c r="C27" s="522" t="s">
        <v>852</v>
      </c>
      <c r="D27" s="651">
        <v>0</v>
      </c>
      <c r="E27" s="651">
        <v>0</v>
      </c>
      <c r="F27" s="970"/>
      <c r="G27" s="653">
        <f t="shared" si="2"/>
        <v>0</v>
      </c>
      <c r="H27" s="253">
        <v>0</v>
      </c>
      <c r="I27" s="253">
        <v>0</v>
      </c>
      <c r="J27" s="253">
        <v>0</v>
      </c>
      <c r="K27" s="253">
        <v>0</v>
      </c>
      <c r="L27" s="253">
        <v>0</v>
      </c>
      <c r="M27" s="253">
        <v>0</v>
      </c>
      <c r="N27" s="253">
        <v>0</v>
      </c>
      <c r="O27" s="253">
        <v>0</v>
      </c>
      <c r="P27" s="253">
        <v>0</v>
      </c>
      <c r="Q27" s="253">
        <v>0</v>
      </c>
      <c r="R27" s="253">
        <v>0</v>
      </c>
      <c r="S27" s="653">
        <f t="shared" si="3"/>
        <v>0</v>
      </c>
      <c r="T27" s="253">
        <v>0</v>
      </c>
      <c r="U27" s="253">
        <v>0</v>
      </c>
      <c r="V27" s="253">
        <v>0</v>
      </c>
      <c r="W27" s="253">
        <v>0</v>
      </c>
      <c r="X27" s="253">
        <v>0</v>
      </c>
      <c r="Y27" s="253">
        <v>0</v>
      </c>
      <c r="Z27" s="253">
        <v>0</v>
      </c>
      <c r="AA27" s="253">
        <v>0</v>
      </c>
      <c r="AB27" s="253">
        <v>0</v>
      </c>
      <c r="AC27" s="253">
        <v>0</v>
      </c>
      <c r="AD27" s="253">
        <v>0</v>
      </c>
      <c r="AE27" s="653">
        <f t="shared" si="4"/>
        <v>0</v>
      </c>
      <c r="AF27" s="253">
        <v>0</v>
      </c>
      <c r="AG27" s="253">
        <v>0</v>
      </c>
      <c r="AH27" s="253">
        <v>0</v>
      </c>
      <c r="AI27" s="253">
        <v>0</v>
      </c>
      <c r="AJ27" s="253">
        <v>0</v>
      </c>
      <c r="AK27" s="253">
        <v>0</v>
      </c>
      <c r="AL27" s="253">
        <v>0</v>
      </c>
      <c r="AM27" s="253">
        <v>0</v>
      </c>
      <c r="AN27" s="253">
        <v>0</v>
      </c>
      <c r="AO27" s="253">
        <v>0</v>
      </c>
      <c r="AP27" s="253">
        <v>0</v>
      </c>
      <c r="AQ27" s="653">
        <f t="shared" si="5"/>
        <v>0</v>
      </c>
      <c r="AR27" s="253">
        <v>0</v>
      </c>
      <c r="AS27" s="253">
        <v>0</v>
      </c>
      <c r="AT27" s="253">
        <v>0</v>
      </c>
      <c r="AU27" s="253">
        <v>0</v>
      </c>
      <c r="AV27" s="253">
        <v>0</v>
      </c>
      <c r="AW27" s="253">
        <v>0</v>
      </c>
      <c r="AX27" s="253">
        <v>0</v>
      </c>
      <c r="AY27" s="253">
        <v>0</v>
      </c>
      <c r="AZ27" s="253">
        <v>0</v>
      </c>
      <c r="BA27" s="253">
        <v>0</v>
      </c>
      <c r="BB27" s="253">
        <v>0</v>
      </c>
      <c r="BC27" s="892">
        <v>0</v>
      </c>
      <c r="BD27" s="653">
        <f t="shared" si="6"/>
        <v>0</v>
      </c>
      <c r="BE27" s="656">
        <f t="shared" si="7"/>
        <v>0</v>
      </c>
      <c r="BF27" s="656">
        <f t="shared" si="8"/>
        <v>0</v>
      </c>
      <c r="BG27" s="656">
        <f t="shared" si="9"/>
        <v>0</v>
      </c>
      <c r="BH27" s="656">
        <f t="shared" si="10"/>
        <v>0</v>
      </c>
      <c r="BI27" s="656">
        <f t="shared" si="11"/>
        <v>0</v>
      </c>
      <c r="BJ27" s="656">
        <f t="shared" si="12"/>
        <v>0</v>
      </c>
      <c r="BK27" s="656">
        <f t="shared" si="13"/>
        <v>0</v>
      </c>
      <c r="BL27" s="656">
        <f t="shared" si="14"/>
        <v>0</v>
      </c>
      <c r="BM27" s="656">
        <f t="shared" si="15"/>
        <v>0</v>
      </c>
      <c r="BN27" s="656">
        <f t="shared" si="16"/>
        <v>0</v>
      </c>
      <c r="BO27" s="657">
        <f t="shared" si="17"/>
        <v>0</v>
      </c>
    </row>
    <row r="28" spans="1:67" ht="15.75" thickBot="1" x14ac:dyDescent="0.3">
      <c r="A28" s="1536"/>
      <c r="B28" s="658" t="s">
        <v>41</v>
      </c>
      <c r="C28" s="659" t="s">
        <v>36</v>
      </c>
      <c r="D28" s="660">
        <f>SUM(D24:D27)</f>
        <v>0</v>
      </c>
      <c r="E28" s="660">
        <f>SUM(E24:E27)</f>
        <v>0</v>
      </c>
      <c r="F28" s="971" t="str">
        <f t="shared" si="1"/>
        <v/>
      </c>
      <c r="G28" s="687">
        <f t="shared" si="2"/>
        <v>75308.58</v>
      </c>
      <c r="H28" s="661">
        <f>SUM(H24:H27)</f>
        <v>72022.320000000007</v>
      </c>
      <c r="I28" s="661">
        <f t="shared" ref="I28:R28" si="31">SUM(I24:I27)</f>
        <v>1220.51</v>
      </c>
      <c r="J28" s="661">
        <f t="shared" si="31"/>
        <v>1949.04</v>
      </c>
      <c r="K28" s="661">
        <f t="shared" si="31"/>
        <v>55</v>
      </c>
      <c r="L28" s="661">
        <f t="shared" si="31"/>
        <v>0</v>
      </c>
      <c r="M28" s="661">
        <f t="shared" si="31"/>
        <v>0</v>
      </c>
      <c r="N28" s="661">
        <f t="shared" si="31"/>
        <v>0</v>
      </c>
      <c r="O28" s="661">
        <f t="shared" si="31"/>
        <v>61.71</v>
      </c>
      <c r="P28" s="661">
        <f t="shared" si="31"/>
        <v>0</v>
      </c>
      <c r="Q28" s="661">
        <f t="shared" si="31"/>
        <v>0</v>
      </c>
      <c r="R28" s="888">
        <f t="shared" si="31"/>
        <v>0</v>
      </c>
      <c r="S28" s="687">
        <f t="shared" si="3"/>
        <v>74227.060000000012</v>
      </c>
      <c r="T28" s="661">
        <f>SUM(T24:T27)</f>
        <v>71015.13</v>
      </c>
      <c r="U28" s="661">
        <f t="shared" ref="U28:AD28" si="32">SUM(U24:U27)</f>
        <v>824.47</v>
      </c>
      <c r="V28" s="661">
        <f t="shared" si="32"/>
        <v>2056.02</v>
      </c>
      <c r="W28" s="661">
        <f t="shared" si="32"/>
        <v>35.799999999999997</v>
      </c>
      <c r="X28" s="661">
        <f t="shared" si="32"/>
        <v>0</v>
      </c>
      <c r="Y28" s="661">
        <f t="shared" si="32"/>
        <v>255.08</v>
      </c>
      <c r="Z28" s="661">
        <f t="shared" si="32"/>
        <v>0</v>
      </c>
      <c r="AA28" s="661">
        <f t="shared" si="32"/>
        <v>35.799999999999997</v>
      </c>
      <c r="AB28" s="661">
        <f t="shared" si="32"/>
        <v>4.76</v>
      </c>
      <c r="AC28" s="661">
        <f t="shared" si="32"/>
        <v>0</v>
      </c>
      <c r="AD28" s="888">
        <f t="shared" si="32"/>
        <v>0</v>
      </c>
      <c r="AE28" s="687">
        <f t="shared" si="4"/>
        <v>70719.880000000019</v>
      </c>
      <c r="AF28" s="661">
        <f>SUM(AF24:AF27)</f>
        <v>66162.98000000001</v>
      </c>
      <c r="AG28" s="661">
        <f t="shared" ref="AG28:AP28" si="33">SUM(AG24:AG27)</f>
        <v>1513.38</v>
      </c>
      <c r="AH28" s="661">
        <f t="shared" si="33"/>
        <v>2591.7600000000002</v>
      </c>
      <c r="AI28" s="661">
        <f t="shared" si="33"/>
        <v>130.97</v>
      </c>
      <c r="AJ28" s="661">
        <f t="shared" si="33"/>
        <v>0</v>
      </c>
      <c r="AK28" s="661">
        <f t="shared" si="33"/>
        <v>267.10000000000002</v>
      </c>
      <c r="AL28" s="661">
        <f t="shared" si="33"/>
        <v>0</v>
      </c>
      <c r="AM28" s="661">
        <f t="shared" si="33"/>
        <v>0</v>
      </c>
      <c r="AN28" s="661">
        <f t="shared" si="33"/>
        <v>53.69</v>
      </c>
      <c r="AO28" s="661">
        <f t="shared" si="33"/>
        <v>0</v>
      </c>
      <c r="AP28" s="888">
        <f t="shared" si="33"/>
        <v>0</v>
      </c>
      <c r="AQ28" s="687">
        <f t="shared" si="5"/>
        <v>221994.94</v>
      </c>
      <c r="AR28" s="661">
        <f>SUM(AR24:AR27)</f>
        <v>205676.44</v>
      </c>
      <c r="AS28" s="661">
        <f t="shared" ref="AS28:BB28" si="34">SUM(AS24:AS27)</f>
        <v>6810.04</v>
      </c>
      <c r="AT28" s="661">
        <f t="shared" si="34"/>
        <v>7916.06</v>
      </c>
      <c r="AU28" s="661">
        <f t="shared" si="34"/>
        <v>1355.6100000000001</v>
      </c>
      <c r="AV28" s="661">
        <f t="shared" si="34"/>
        <v>0</v>
      </c>
      <c r="AW28" s="661">
        <f t="shared" si="34"/>
        <v>0</v>
      </c>
      <c r="AX28" s="661">
        <f t="shared" si="34"/>
        <v>0</v>
      </c>
      <c r="AY28" s="661">
        <f t="shared" si="34"/>
        <v>144.69</v>
      </c>
      <c r="AZ28" s="661">
        <f t="shared" si="34"/>
        <v>92.1</v>
      </c>
      <c r="BA28" s="661">
        <f t="shared" si="34"/>
        <v>0</v>
      </c>
      <c r="BB28" s="888">
        <f t="shared" si="34"/>
        <v>0</v>
      </c>
      <c r="BC28" s="662">
        <f t="shared" ref="BC28" si="35">SUM(BC24:BC27)</f>
        <v>155083.04999999999</v>
      </c>
      <c r="BD28" s="653">
        <f t="shared" si="6"/>
        <v>597333.51</v>
      </c>
      <c r="BE28" s="663">
        <f t="shared" si="7"/>
        <v>414876.87</v>
      </c>
      <c r="BF28" s="663">
        <f t="shared" si="8"/>
        <v>10368.4</v>
      </c>
      <c r="BG28" s="663">
        <f t="shared" si="9"/>
        <v>14512.880000000001</v>
      </c>
      <c r="BH28" s="663">
        <f t="shared" si="10"/>
        <v>1577.38</v>
      </c>
      <c r="BI28" s="663">
        <f t="shared" si="11"/>
        <v>0</v>
      </c>
      <c r="BJ28" s="663">
        <f t="shared" si="12"/>
        <v>522.18000000000006</v>
      </c>
      <c r="BK28" s="663">
        <f t="shared" si="13"/>
        <v>0</v>
      </c>
      <c r="BL28" s="663">
        <f t="shared" si="14"/>
        <v>242.2</v>
      </c>
      <c r="BM28" s="663">
        <f t="shared" si="15"/>
        <v>150.54999999999998</v>
      </c>
      <c r="BN28" s="663">
        <f t="shared" si="16"/>
        <v>0</v>
      </c>
      <c r="BO28" s="664">
        <f t="shared" si="17"/>
        <v>0</v>
      </c>
    </row>
    <row r="29" spans="1:67" x14ac:dyDescent="0.25">
      <c r="A29" s="1529" t="s">
        <v>1057</v>
      </c>
      <c r="B29" s="512" t="s">
        <v>74</v>
      </c>
      <c r="C29" s="522" t="s">
        <v>849</v>
      </c>
      <c r="D29" s="651">
        <v>0</v>
      </c>
      <c r="E29" s="651">
        <v>0</v>
      </c>
      <c r="F29" s="970"/>
      <c r="G29" s="653">
        <f t="shared" si="2"/>
        <v>68376.59</v>
      </c>
      <c r="H29" s="253">
        <v>62265.39</v>
      </c>
      <c r="I29" s="253">
        <v>2183.5300000000002</v>
      </c>
      <c r="J29" s="253">
        <v>3321.29</v>
      </c>
      <c r="K29" s="253">
        <v>432.07000000000005</v>
      </c>
      <c r="L29" s="253">
        <v>0</v>
      </c>
      <c r="M29" s="253">
        <v>58.9</v>
      </c>
      <c r="N29" s="253">
        <v>0</v>
      </c>
      <c r="O29" s="253">
        <v>44.22</v>
      </c>
      <c r="P29" s="253">
        <v>71.19</v>
      </c>
      <c r="Q29" s="253">
        <v>0</v>
      </c>
      <c r="R29" s="253">
        <v>0</v>
      </c>
      <c r="S29" s="653">
        <f t="shared" si="3"/>
        <v>76661.959999999992</v>
      </c>
      <c r="T29" s="253">
        <v>70677.22</v>
      </c>
      <c r="U29" s="253">
        <v>2759.2</v>
      </c>
      <c r="V29" s="253">
        <v>2664.7200000000003</v>
      </c>
      <c r="W29" s="253">
        <v>474.48</v>
      </c>
      <c r="X29" s="253">
        <v>54.34</v>
      </c>
      <c r="Y29" s="253">
        <v>0</v>
      </c>
      <c r="Z29" s="253">
        <v>0</v>
      </c>
      <c r="AA29" s="253">
        <v>32</v>
      </c>
      <c r="AB29" s="253">
        <v>0</v>
      </c>
      <c r="AC29" s="253">
        <v>0</v>
      </c>
      <c r="AD29" s="253">
        <v>0</v>
      </c>
      <c r="AE29" s="653">
        <f t="shared" si="4"/>
        <v>184909.56</v>
      </c>
      <c r="AF29" s="253">
        <v>168474.9</v>
      </c>
      <c r="AG29" s="253">
        <v>5660.94</v>
      </c>
      <c r="AH29" s="253">
        <v>7241.0300000000007</v>
      </c>
      <c r="AI29" s="253">
        <v>1752.98</v>
      </c>
      <c r="AJ29" s="253">
        <v>67.17</v>
      </c>
      <c r="AK29" s="253">
        <v>1338.5600000000002</v>
      </c>
      <c r="AL29" s="253">
        <v>0</v>
      </c>
      <c r="AM29" s="253">
        <v>130.96</v>
      </c>
      <c r="AN29" s="253">
        <v>243.02</v>
      </c>
      <c r="AO29" s="253">
        <v>0</v>
      </c>
      <c r="AP29" s="253">
        <v>0</v>
      </c>
      <c r="AQ29" s="653">
        <f t="shared" si="5"/>
        <v>313777.70000000007</v>
      </c>
      <c r="AR29" s="253">
        <v>281250.84000000003</v>
      </c>
      <c r="AS29" s="253">
        <v>14465.95</v>
      </c>
      <c r="AT29" s="253">
        <v>13487.53</v>
      </c>
      <c r="AU29" s="253">
        <v>3080.39</v>
      </c>
      <c r="AV29" s="253">
        <v>169.85000000000002</v>
      </c>
      <c r="AW29" s="253">
        <v>0</v>
      </c>
      <c r="AX29" s="253">
        <v>0</v>
      </c>
      <c r="AY29" s="253">
        <v>325.95999999999998</v>
      </c>
      <c r="AZ29" s="253">
        <v>848.08</v>
      </c>
      <c r="BA29" s="253">
        <v>0</v>
      </c>
      <c r="BB29" s="253">
        <v>149.1</v>
      </c>
      <c r="BC29" s="892">
        <v>250047.34999999995</v>
      </c>
      <c r="BD29" s="688">
        <f t="shared" si="6"/>
        <v>893773.16</v>
      </c>
      <c r="BE29" s="654">
        <f t="shared" si="7"/>
        <v>582668.35000000009</v>
      </c>
      <c r="BF29" s="654">
        <f t="shared" si="8"/>
        <v>25069.62</v>
      </c>
      <c r="BG29" s="654">
        <f t="shared" si="9"/>
        <v>26714.57</v>
      </c>
      <c r="BH29" s="654">
        <f t="shared" si="10"/>
        <v>5739.92</v>
      </c>
      <c r="BI29" s="654">
        <f t="shared" si="11"/>
        <v>291.36</v>
      </c>
      <c r="BJ29" s="654">
        <f t="shared" si="12"/>
        <v>1397.4600000000003</v>
      </c>
      <c r="BK29" s="654">
        <f t="shared" si="13"/>
        <v>0</v>
      </c>
      <c r="BL29" s="654">
        <f t="shared" si="14"/>
        <v>533.14</v>
      </c>
      <c r="BM29" s="654">
        <f t="shared" si="15"/>
        <v>1162.29</v>
      </c>
      <c r="BN29" s="654">
        <f t="shared" si="16"/>
        <v>0</v>
      </c>
      <c r="BO29" s="655">
        <f t="shared" si="17"/>
        <v>149.1</v>
      </c>
    </row>
    <row r="30" spans="1:67" x14ac:dyDescent="0.25">
      <c r="A30" s="1529"/>
      <c r="B30" s="512" t="s">
        <v>75</v>
      </c>
      <c r="C30" s="522" t="s">
        <v>850</v>
      </c>
      <c r="D30" s="651">
        <v>0</v>
      </c>
      <c r="E30" s="651">
        <v>0</v>
      </c>
      <c r="F30" s="970"/>
      <c r="G30" s="653">
        <f t="shared" si="2"/>
        <v>0</v>
      </c>
      <c r="H30" s="253">
        <v>0</v>
      </c>
      <c r="I30" s="253">
        <v>0</v>
      </c>
      <c r="J30" s="253">
        <v>0</v>
      </c>
      <c r="K30" s="253">
        <v>0</v>
      </c>
      <c r="L30" s="253">
        <v>0</v>
      </c>
      <c r="M30" s="253">
        <v>0</v>
      </c>
      <c r="N30" s="253">
        <v>0</v>
      </c>
      <c r="O30" s="253">
        <v>0</v>
      </c>
      <c r="P30" s="253">
        <v>0</v>
      </c>
      <c r="Q30" s="253">
        <v>0</v>
      </c>
      <c r="R30" s="253">
        <v>0</v>
      </c>
      <c r="S30" s="653">
        <f t="shared" si="3"/>
        <v>0</v>
      </c>
      <c r="T30" s="253">
        <v>0</v>
      </c>
      <c r="U30" s="253">
        <v>0</v>
      </c>
      <c r="V30" s="253">
        <v>0</v>
      </c>
      <c r="W30" s="253">
        <v>0</v>
      </c>
      <c r="X30" s="253">
        <v>0</v>
      </c>
      <c r="Y30" s="253">
        <v>0</v>
      </c>
      <c r="Z30" s="253">
        <v>0</v>
      </c>
      <c r="AA30" s="253">
        <v>0</v>
      </c>
      <c r="AB30" s="253">
        <v>0</v>
      </c>
      <c r="AC30" s="253">
        <v>0</v>
      </c>
      <c r="AD30" s="253">
        <v>0</v>
      </c>
      <c r="AE30" s="653">
        <f t="shared" si="4"/>
        <v>0</v>
      </c>
      <c r="AF30" s="253">
        <v>0</v>
      </c>
      <c r="AG30" s="253">
        <v>0</v>
      </c>
      <c r="AH30" s="253">
        <v>0</v>
      </c>
      <c r="AI30" s="253">
        <v>0</v>
      </c>
      <c r="AJ30" s="253">
        <v>0</v>
      </c>
      <c r="AK30" s="253">
        <v>0</v>
      </c>
      <c r="AL30" s="253">
        <v>0</v>
      </c>
      <c r="AM30" s="253">
        <v>0</v>
      </c>
      <c r="AN30" s="253">
        <v>0</v>
      </c>
      <c r="AO30" s="253">
        <v>0</v>
      </c>
      <c r="AP30" s="253">
        <v>0</v>
      </c>
      <c r="AQ30" s="653">
        <f t="shared" si="5"/>
        <v>0</v>
      </c>
      <c r="AR30" s="253">
        <v>0</v>
      </c>
      <c r="AS30" s="253">
        <v>0</v>
      </c>
      <c r="AT30" s="253">
        <v>0</v>
      </c>
      <c r="AU30" s="253">
        <v>0</v>
      </c>
      <c r="AV30" s="253">
        <v>0</v>
      </c>
      <c r="AW30" s="253">
        <v>0</v>
      </c>
      <c r="AX30" s="253">
        <v>0</v>
      </c>
      <c r="AY30" s="253">
        <v>0</v>
      </c>
      <c r="AZ30" s="253">
        <v>0</v>
      </c>
      <c r="BA30" s="253">
        <v>0</v>
      </c>
      <c r="BB30" s="253">
        <v>0</v>
      </c>
      <c r="BC30" s="892">
        <v>0</v>
      </c>
      <c r="BD30" s="653">
        <f t="shared" si="6"/>
        <v>0</v>
      </c>
      <c r="BE30" s="656">
        <f t="shared" si="7"/>
        <v>0</v>
      </c>
      <c r="BF30" s="656">
        <f t="shared" si="8"/>
        <v>0</v>
      </c>
      <c r="BG30" s="656">
        <f t="shared" si="9"/>
        <v>0</v>
      </c>
      <c r="BH30" s="656">
        <f t="shared" si="10"/>
        <v>0</v>
      </c>
      <c r="BI30" s="656">
        <f t="shared" si="11"/>
        <v>0</v>
      </c>
      <c r="BJ30" s="656">
        <f t="shared" si="12"/>
        <v>0</v>
      </c>
      <c r="BK30" s="656">
        <f t="shared" si="13"/>
        <v>0</v>
      </c>
      <c r="BL30" s="656">
        <f t="shared" si="14"/>
        <v>0</v>
      </c>
      <c r="BM30" s="656">
        <f t="shared" si="15"/>
        <v>0</v>
      </c>
      <c r="BN30" s="656">
        <f t="shared" si="16"/>
        <v>0</v>
      </c>
      <c r="BO30" s="657">
        <f t="shared" si="17"/>
        <v>0</v>
      </c>
    </row>
    <row r="31" spans="1:67" x14ac:dyDescent="0.25">
      <c r="A31" s="1529"/>
      <c r="B31" s="512" t="s">
        <v>76</v>
      </c>
      <c r="C31" s="522" t="s">
        <v>851</v>
      </c>
      <c r="D31" s="651">
        <v>0</v>
      </c>
      <c r="E31" s="651">
        <v>0</v>
      </c>
      <c r="F31" s="970"/>
      <c r="G31" s="653">
        <f t="shared" si="2"/>
        <v>0</v>
      </c>
      <c r="H31" s="253">
        <v>0</v>
      </c>
      <c r="I31" s="253">
        <v>0</v>
      </c>
      <c r="J31" s="253">
        <v>0</v>
      </c>
      <c r="K31" s="253">
        <v>0</v>
      </c>
      <c r="L31" s="253">
        <v>0</v>
      </c>
      <c r="M31" s="253">
        <v>0</v>
      </c>
      <c r="N31" s="253">
        <v>0</v>
      </c>
      <c r="O31" s="253">
        <v>0</v>
      </c>
      <c r="P31" s="253">
        <v>0</v>
      </c>
      <c r="Q31" s="253">
        <v>0</v>
      </c>
      <c r="R31" s="253">
        <v>0</v>
      </c>
      <c r="S31" s="653">
        <f t="shared" si="3"/>
        <v>0</v>
      </c>
      <c r="T31" s="253">
        <v>0</v>
      </c>
      <c r="U31" s="253">
        <v>0</v>
      </c>
      <c r="V31" s="253">
        <v>0</v>
      </c>
      <c r="W31" s="253">
        <v>0</v>
      </c>
      <c r="X31" s="253">
        <v>0</v>
      </c>
      <c r="Y31" s="253">
        <v>0</v>
      </c>
      <c r="Z31" s="253">
        <v>0</v>
      </c>
      <c r="AA31" s="253">
        <v>0</v>
      </c>
      <c r="AB31" s="253">
        <v>0</v>
      </c>
      <c r="AC31" s="253">
        <v>0</v>
      </c>
      <c r="AD31" s="253">
        <v>0</v>
      </c>
      <c r="AE31" s="653">
        <f t="shared" si="4"/>
        <v>0</v>
      </c>
      <c r="AF31" s="253">
        <v>0</v>
      </c>
      <c r="AG31" s="253">
        <v>0</v>
      </c>
      <c r="AH31" s="253">
        <v>0</v>
      </c>
      <c r="AI31" s="253">
        <v>0</v>
      </c>
      <c r="AJ31" s="253">
        <v>0</v>
      </c>
      <c r="AK31" s="253">
        <v>0</v>
      </c>
      <c r="AL31" s="253">
        <v>0</v>
      </c>
      <c r="AM31" s="253">
        <v>0</v>
      </c>
      <c r="AN31" s="253">
        <v>0</v>
      </c>
      <c r="AO31" s="253">
        <v>0</v>
      </c>
      <c r="AP31" s="253">
        <v>0</v>
      </c>
      <c r="AQ31" s="653">
        <f t="shared" si="5"/>
        <v>0</v>
      </c>
      <c r="AR31" s="253">
        <v>0</v>
      </c>
      <c r="AS31" s="253">
        <v>0</v>
      </c>
      <c r="AT31" s="253">
        <v>0</v>
      </c>
      <c r="AU31" s="253">
        <v>0</v>
      </c>
      <c r="AV31" s="253">
        <v>0</v>
      </c>
      <c r="AW31" s="253">
        <v>0</v>
      </c>
      <c r="AX31" s="253">
        <v>0</v>
      </c>
      <c r="AY31" s="253">
        <v>0</v>
      </c>
      <c r="AZ31" s="253">
        <v>0</v>
      </c>
      <c r="BA31" s="253">
        <v>0</v>
      </c>
      <c r="BB31" s="253">
        <v>0</v>
      </c>
      <c r="BC31" s="892">
        <v>0</v>
      </c>
      <c r="BD31" s="653">
        <f t="shared" si="6"/>
        <v>0</v>
      </c>
      <c r="BE31" s="656">
        <f t="shared" si="7"/>
        <v>0</v>
      </c>
      <c r="BF31" s="656">
        <f t="shared" si="8"/>
        <v>0</v>
      </c>
      <c r="BG31" s="656">
        <f t="shared" si="9"/>
        <v>0</v>
      </c>
      <c r="BH31" s="656">
        <f t="shared" si="10"/>
        <v>0</v>
      </c>
      <c r="BI31" s="656">
        <f t="shared" si="11"/>
        <v>0</v>
      </c>
      <c r="BJ31" s="656">
        <f t="shared" si="12"/>
        <v>0</v>
      </c>
      <c r="BK31" s="656">
        <f t="shared" si="13"/>
        <v>0</v>
      </c>
      <c r="BL31" s="656">
        <f t="shared" si="14"/>
        <v>0</v>
      </c>
      <c r="BM31" s="656">
        <f t="shared" si="15"/>
        <v>0</v>
      </c>
      <c r="BN31" s="656">
        <f t="shared" si="16"/>
        <v>0</v>
      </c>
      <c r="BO31" s="657">
        <f t="shared" si="17"/>
        <v>0</v>
      </c>
    </row>
    <row r="32" spans="1:67" x14ac:dyDescent="0.25">
      <c r="A32" s="1529"/>
      <c r="B32" s="512" t="s">
        <v>77</v>
      </c>
      <c r="C32" s="522" t="s">
        <v>852</v>
      </c>
      <c r="D32" s="651">
        <v>0</v>
      </c>
      <c r="E32" s="651">
        <v>0</v>
      </c>
      <c r="F32" s="970"/>
      <c r="G32" s="653">
        <f t="shared" si="2"/>
        <v>0</v>
      </c>
      <c r="H32" s="253">
        <v>0</v>
      </c>
      <c r="I32" s="253">
        <v>0</v>
      </c>
      <c r="J32" s="253">
        <v>0</v>
      </c>
      <c r="K32" s="253">
        <v>0</v>
      </c>
      <c r="L32" s="253">
        <v>0</v>
      </c>
      <c r="M32" s="253">
        <v>0</v>
      </c>
      <c r="N32" s="253">
        <v>0</v>
      </c>
      <c r="O32" s="253">
        <v>0</v>
      </c>
      <c r="P32" s="253">
        <v>0</v>
      </c>
      <c r="Q32" s="253">
        <v>0</v>
      </c>
      <c r="R32" s="253">
        <v>0</v>
      </c>
      <c r="S32" s="653">
        <f t="shared" si="3"/>
        <v>0</v>
      </c>
      <c r="T32" s="253">
        <v>0</v>
      </c>
      <c r="U32" s="253">
        <v>0</v>
      </c>
      <c r="V32" s="253">
        <v>0</v>
      </c>
      <c r="W32" s="253">
        <v>0</v>
      </c>
      <c r="X32" s="253">
        <v>0</v>
      </c>
      <c r="Y32" s="253">
        <v>0</v>
      </c>
      <c r="Z32" s="253">
        <v>0</v>
      </c>
      <c r="AA32" s="253">
        <v>0</v>
      </c>
      <c r="AB32" s="253">
        <v>0</v>
      </c>
      <c r="AC32" s="253">
        <v>0</v>
      </c>
      <c r="AD32" s="253">
        <v>0</v>
      </c>
      <c r="AE32" s="653">
        <f t="shared" si="4"/>
        <v>0</v>
      </c>
      <c r="AF32" s="253">
        <v>0</v>
      </c>
      <c r="AG32" s="253">
        <v>0</v>
      </c>
      <c r="AH32" s="253">
        <v>0</v>
      </c>
      <c r="AI32" s="253">
        <v>0</v>
      </c>
      <c r="AJ32" s="253">
        <v>0</v>
      </c>
      <c r="AK32" s="253">
        <v>0</v>
      </c>
      <c r="AL32" s="253">
        <v>0</v>
      </c>
      <c r="AM32" s="253">
        <v>0</v>
      </c>
      <c r="AN32" s="253">
        <v>0</v>
      </c>
      <c r="AO32" s="253">
        <v>0</v>
      </c>
      <c r="AP32" s="253">
        <v>0</v>
      </c>
      <c r="AQ32" s="653">
        <f t="shared" si="5"/>
        <v>0</v>
      </c>
      <c r="AR32" s="253">
        <v>0</v>
      </c>
      <c r="AS32" s="253">
        <v>0</v>
      </c>
      <c r="AT32" s="253">
        <v>0</v>
      </c>
      <c r="AU32" s="253">
        <v>0</v>
      </c>
      <c r="AV32" s="253">
        <v>0</v>
      </c>
      <c r="AW32" s="253">
        <v>0</v>
      </c>
      <c r="AX32" s="253">
        <v>0</v>
      </c>
      <c r="AY32" s="253">
        <v>0</v>
      </c>
      <c r="AZ32" s="253">
        <v>0</v>
      </c>
      <c r="BA32" s="253">
        <v>0</v>
      </c>
      <c r="BB32" s="253">
        <v>0</v>
      </c>
      <c r="BC32" s="892">
        <v>0</v>
      </c>
      <c r="BD32" s="653">
        <f t="shared" si="6"/>
        <v>0</v>
      </c>
      <c r="BE32" s="656">
        <f t="shared" si="7"/>
        <v>0</v>
      </c>
      <c r="BF32" s="656">
        <f t="shared" si="8"/>
        <v>0</v>
      </c>
      <c r="BG32" s="656">
        <f t="shared" si="9"/>
        <v>0</v>
      </c>
      <c r="BH32" s="656">
        <f t="shared" si="10"/>
        <v>0</v>
      </c>
      <c r="BI32" s="656">
        <f t="shared" si="11"/>
        <v>0</v>
      </c>
      <c r="BJ32" s="656">
        <f t="shared" si="12"/>
        <v>0</v>
      </c>
      <c r="BK32" s="656">
        <f t="shared" si="13"/>
        <v>0</v>
      </c>
      <c r="BL32" s="656">
        <f t="shared" si="14"/>
        <v>0</v>
      </c>
      <c r="BM32" s="656">
        <f t="shared" si="15"/>
        <v>0</v>
      </c>
      <c r="BN32" s="656">
        <f t="shared" si="16"/>
        <v>0</v>
      </c>
      <c r="BO32" s="657">
        <f t="shared" si="17"/>
        <v>0</v>
      </c>
    </row>
    <row r="33" spans="1:67" ht="15.75" thickBot="1" x14ac:dyDescent="0.3">
      <c r="A33" s="1536"/>
      <c r="B33" s="658" t="s">
        <v>106</v>
      </c>
      <c r="C33" s="659" t="s">
        <v>36</v>
      </c>
      <c r="D33" s="660">
        <f>SUM(D29:D32)</f>
        <v>0</v>
      </c>
      <c r="E33" s="660">
        <f>SUM(E29:E32)</f>
        <v>0</v>
      </c>
      <c r="F33" s="971" t="str">
        <f t="shared" si="1"/>
        <v/>
      </c>
      <c r="G33" s="687">
        <f t="shared" si="2"/>
        <v>68376.59</v>
      </c>
      <c r="H33" s="661">
        <f>SUM(H29:H32)</f>
        <v>62265.39</v>
      </c>
      <c r="I33" s="661">
        <f t="shared" ref="I33:R33" si="36">SUM(I29:I32)</f>
        <v>2183.5300000000002</v>
      </c>
      <c r="J33" s="661">
        <f t="shared" si="36"/>
        <v>3321.29</v>
      </c>
      <c r="K33" s="661">
        <f t="shared" si="36"/>
        <v>432.07000000000005</v>
      </c>
      <c r="L33" s="661">
        <f t="shared" si="36"/>
        <v>0</v>
      </c>
      <c r="M33" s="661">
        <f t="shared" si="36"/>
        <v>58.9</v>
      </c>
      <c r="N33" s="661">
        <f t="shared" si="36"/>
        <v>0</v>
      </c>
      <c r="O33" s="661">
        <f t="shared" si="36"/>
        <v>44.22</v>
      </c>
      <c r="P33" s="661">
        <f t="shared" si="36"/>
        <v>71.19</v>
      </c>
      <c r="Q33" s="661">
        <f t="shared" si="36"/>
        <v>0</v>
      </c>
      <c r="R33" s="888">
        <f t="shared" si="36"/>
        <v>0</v>
      </c>
      <c r="S33" s="687">
        <f t="shared" si="3"/>
        <v>76661.959999999992</v>
      </c>
      <c r="T33" s="661">
        <f>SUM(T29:T32)</f>
        <v>70677.22</v>
      </c>
      <c r="U33" s="661">
        <f t="shared" ref="U33:AD33" si="37">SUM(U29:U32)</f>
        <v>2759.2</v>
      </c>
      <c r="V33" s="661">
        <f t="shared" si="37"/>
        <v>2664.7200000000003</v>
      </c>
      <c r="W33" s="661">
        <f t="shared" si="37"/>
        <v>474.48</v>
      </c>
      <c r="X33" s="661">
        <f t="shared" si="37"/>
        <v>54.34</v>
      </c>
      <c r="Y33" s="661">
        <f t="shared" si="37"/>
        <v>0</v>
      </c>
      <c r="Z33" s="661">
        <f t="shared" si="37"/>
        <v>0</v>
      </c>
      <c r="AA33" s="661">
        <f t="shared" si="37"/>
        <v>32</v>
      </c>
      <c r="AB33" s="661">
        <f t="shared" si="37"/>
        <v>0</v>
      </c>
      <c r="AC33" s="661">
        <f t="shared" si="37"/>
        <v>0</v>
      </c>
      <c r="AD33" s="888">
        <f t="shared" si="37"/>
        <v>0</v>
      </c>
      <c r="AE33" s="687">
        <f t="shared" si="4"/>
        <v>184909.56</v>
      </c>
      <c r="AF33" s="661">
        <f>SUM(AF29:AF32)</f>
        <v>168474.9</v>
      </c>
      <c r="AG33" s="661">
        <f t="shared" ref="AG33:AP33" si="38">SUM(AG29:AG32)</f>
        <v>5660.94</v>
      </c>
      <c r="AH33" s="661">
        <f t="shared" si="38"/>
        <v>7241.0300000000007</v>
      </c>
      <c r="AI33" s="661">
        <f t="shared" si="38"/>
        <v>1752.98</v>
      </c>
      <c r="AJ33" s="661">
        <f t="shared" si="38"/>
        <v>67.17</v>
      </c>
      <c r="AK33" s="661">
        <f t="shared" si="38"/>
        <v>1338.5600000000002</v>
      </c>
      <c r="AL33" s="661">
        <f t="shared" si="38"/>
        <v>0</v>
      </c>
      <c r="AM33" s="661">
        <f t="shared" si="38"/>
        <v>130.96</v>
      </c>
      <c r="AN33" s="661">
        <f t="shared" si="38"/>
        <v>243.02</v>
      </c>
      <c r="AO33" s="661">
        <f t="shared" si="38"/>
        <v>0</v>
      </c>
      <c r="AP33" s="888">
        <f t="shared" si="38"/>
        <v>0</v>
      </c>
      <c r="AQ33" s="687">
        <f t="shared" si="5"/>
        <v>313777.70000000007</v>
      </c>
      <c r="AR33" s="661">
        <f>SUM(AR29:AR32)</f>
        <v>281250.84000000003</v>
      </c>
      <c r="AS33" s="661">
        <f t="shared" ref="AS33:BB33" si="39">SUM(AS29:AS32)</f>
        <v>14465.95</v>
      </c>
      <c r="AT33" s="661">
        <f t="shared" si="39"/>
        <v>13487.53</v>
      </c>
      <c r="AU33" s="661">
        <f t="shared" si="39"/>
        <v>3080.39</v>
      </c>
      <c r="AV33" s="661">
        <f t="shared" si="39"/>
        <v>169.85000000000002</v>
      </c>
      <c r="AW33" s="661">
        <f t="shared" si="39"/>
        <v>0</v>
      </c>
      <c r="AX33" s="661">
        <f t="shared" si="39"/>
        <v>0</v>
      </c>
      <c r="AY33" s="661">
        <f t="shared" si="39"/>
        <v>325.95999999999998</v>
      </c>
      <c r="AZ33" s="661">
        <f t="shared" si="39"/>
        <v>848.08</v>
      </c>
      <c r="BA33" s="661">
        <f t="shared" si="39"/>
        <v>0</v>
      </c>
      <c r="BB33" s="888">
        <f t="shared" si="39"/>
        <v>149.1</v>
      </c>
      <c r="BC33" s="662">
        <f t="shared" ref="BC33" si="40">SUM(BC29:BC32)</f>
        <v>250047.34999999995</v>
      </c>
      <c r="BD33" s="653">
        <f t="shared" si="6"/>
        <v>893773.16</v>
      </c>
      <c r="BE33" s="663">
        <f t="shared" si="7"/>
        <v>582668.35000000009</v>
      </c>
      <c r="BF33" s="663">
        <f t="shared" si="8"/>
        <v>25069.62</v>
      </c>
      <c r="BG33" s="663">
        <f t="shared" si="9"/>
        <v>26714.57</v>
      </c>
      <c r="BH33" s="663">
        <f t="shared" si="10"/>
        <v>5739.92</v>
      </c>
      <c r="BI33" s="663">
        <f t="shared" si="11"/>
        <v>291.36</v>
      </c>
      <c r="BJ33" s="663">
        <f t="shared" si="12"/>
        <v>1397.4600000000003</v>
      </c>
      <c r="BK33" s="663">
        <f t="shared" si="13"/>
        <v>0</v>
      </c>
      <c r="BL33" s="663">
        <f t="shared" si="14"/>
        <v>533.14</v>
      </c>
      <c r="BM33" s="663">
        <f t="shared" si="15"/>
        <v>1162.29</v>
      </c>
      <c r="BN33" s="663">
        <f t="shared" si="16"/>
        <v>0</v>
      </c>
      <c r="BO33" s="664">
        <f t="shared" si="17"/>
        <v>149.1</v>
      </c>
    </row>
    <row r="34" spans="1:67" x14ac:dyDescent="0.25">
      <c r="A34" s="1529" t="s">
        <v>1077</v>
      </c>
      <c r="B34" s="512" t="s">
        <v>79</v>
      </c>
      <c r="C34" s="522" t="s">
        <v>849</v>
      </c>
      <c r="D34" s="651">
        <v>0</v>
      </c>
      <c r="E34" s="651">
        <v>0</v>
      </c>
      <c r="F34" s="970"/>
      <c r="G34" s="653">
        <f t="shared" si="2"/>
        <v>42000.61</v>
      </c>
      <c r="H34" s="253">
        <v>36714.839999999997</v>
      </c>
      <c r="I34" s="253">
        <v>4898.2300000000005</v>
      </c>
      <c r="J34" s="253">
        <v>260.39</v>
      </c>
      <c r="K34" s="253">
        <v>0</v>
      </c>
      <c r="L34" s="253">
        <v>0</v>
      </c>
      <c r="M34" s="253">
        <v>0</v>
      </c>
      <c r="N34" s="253">
        <v>0</v>
      </c>
      <c r="O34" s="253">
        <v>127.15</v>
      </c>
      <c r="P34" s="253">
        <v>0</v>
      </c>
      <c r="Q34" s="253">
        <v>0</v>
      </c>
      <c r="R34" s="253">
        <v>0</v>
      </c>
      <c r="S34" s="653">
        <f t="shared" si="3"/>
        <v>51611.34</v>
      </c>
      <c r="T34" s="253">
        <v>45381.06</v>
      </c>
      <c r="U34" s="253">
        <v>4657.1500000000005</v>
      </c>
      <c r="V34" s="253">
        <v>928.24</v>
      </c>
      <c r="W34" s="253">
        <v>497.06</v>
      </c>
      <c r="X34" s="253">
        <v>0</v>
      </c>
      <c r="Y34" s="253">
        <v>0</v>
      </c>
      <c r="Z34" s="253">
        <v>0</v>
      </c>
      <c r="AA34" s="253">
        <v>147.83000000000001</v>
      </c>
      <c r="AB34" s="253">
        <v>0</v>
      </c>
      <c r="AC34" s="253">
        <v>0</v>
      </c>
      <c r="AD34" s="253">
        <v>0</v>
      </c>
      <c r="AE34" s="653">
        <f t="shared" si="4"/>
        <v>164414.43000000005</v>
      </c>
      <c r="AF34" s="253">
        <v>153610.90000000002</v>
      </c>
      <c r="AG34" s="253">
        <v>4022.97</v>
      </c>
      <c r="AH34" s="253">
        <v>5617.920000000001</v>
      </c>
      <c r="AI34" s="253">
        <v>633.59</v>
      </c>
      <c r="AJ34" s="253">
        <v>137.88999999999999</v>
      </c>
      <c r="AK34" s="253">
        <v>0</v>
      </c>
      <c r="AL34" s="253">
        <v>0</v>
      </c>
      <c r="AM34" s="253">
        <v>391.16</v>
      </c>
      <c r="AN34" s="253">
        <v>0</v>
      </c>
      <c r="AO34" s="253">
        <v>0</v>
      </c>
      <c r="AP34" s="253">
        <v>0</v>
      </c>
      <c r="AQ34" s="653">
        <f t="shared" si="5"/>
        <v>84882.71</v>
      </c>
      <c r="AR34" s="253">
        <v>72740.22</v>
      </c>
      <c r="AS34" s="253">
        <v>7835.36</v>
      </c>
      <c r="AT34" s="253">
        <v>1324.69</v>
      </c>
      <c r="AU34" s="253">
        <v>2211.88</v>
      </c>
      <c r="AV34" s="253">
        <v>319.64999999999998</v>
      </c>
      <c r="AW34" s="253">
        <v>0</v>
      </c>
      <c r="AX34" s="253">
        <v>0</v>
      </c>
      <c r="AY34" s="253">
        <v>450.91</v>
      </c>
      <c r="AZ34" s="253">
        <v>0</v>
      </c>
      <c r="BA34" s="253">
        <v>0</v>
      </c>
      <c r="BB34" s="253">
        <v>0</v>
      </c>
      <c r="BC34" s="892">
        <v>24806.199999999983</v>
      </c>
      <c r="BD34" s="688">
        <f t="shared" si="6"/>
        <v>367715.29000000004</v>
      </c>
      <c r="BE34" s="654">
        <f t="shared" si="7"/>
        <v>308447.02</v>
      </c>
      <c r="BF34" s="654">
        <f t="shared" si="8"/>
        <v>21413.71</v>
      </c>
      <c r="BG34" s="654">
        <f t="shared" si="9"/>
        <v>8131.2400000000016</v>
      </c>
      <c r="BH34" s="654">
        <f t="shared" si="10"/>
        <v>3342.53</v>
      </c>
      <c r="BI34" s="654">
        <f t="shared" si="11"/>
        <v>457.53999999999996</v>
      </c>
      <c r="BJ34" s="654">
        <f t="shared" si="12"/>
        <v>0</v>
      </c>
      <c r="BK34" s="654">
        <f t="shared" si="13"/>
        <v>0</v>
      </c>
      <c r="BL34" s="654">
        <f t="shared" si="14"/>
        <v>1117.0500000000002</v>
      </c>
      <c r="BM34" s="654">
        <f t="shared" si="15"/>
        <v>0</v>
      </c>
      <c r="BN34" s="654">
        <f t="shared" si="16"/>
        <v>0</v>
      </c>
      <c r="BO34" s="655">
        <f t="shared" si="17"/>
        <v>0</v>
      </c>
    </row>
    <row r="35" spans="1:67" x14ac:dyDescent="0.25">
      <c r="A35" s="1529"/>
      <c r="B35" s="512" t="s">
        <v>80</v>
      </c>
      <c r="C35" s="522" t="s">
        <v>850</v>
      </c>
      <c r="D35" s="651">
        <v>0</v>
      </c>
      <c r="E35" s="651">
        <v>0</v>
      </c>
      <c r="F35" s="970"/>
      <c r="G35" s="653">
        <f t="shared" si="2"/>
        <v>0</v>
      </c>
      <c r="H35" s="253">
        <v>0</v>
      </c>
      <c r="I35" s="253">
        <v>0</v>
      </c>
      <c r="J35" s="253">
        <v>0</v>
      </c>
      <c r="K35" s="253">
        <v>0</v>
      </c>
      <c r="L35" s="253">
        <v>0</v>
      </c>
      <c r="M35" s="253">
        <v>0</v>
      </c>
      <c r="N35" s="253">
        <v>0</v>
      </c>
      <c r="O35" s="253">
        <v>0</v>
      </c>
      <c r="P35" s="253">
        <v>0</v>
      </c>
      <c r="Q35" s="253">
        <v>0</v>
      </c>
      <c r="R35" s="253">
        <v>0</v>
      </c>
      <c r="S35" s="653">
        <f t="shared" si="3"/>
        <v>0</v>
      </c>
      <c r="T35" s="253">
        <v>0</v>
      </c>
      <c r="U35" s="253">
        <v>0</v>
      </c>
      <c r="V35" s="253">
        <v>0</v>
      </c>
      <c r="W35" s="253">
        <v>0</v>
      </c>
      <c r="X35" s="253">
        <v>0</v>
      </c>
      <c r="Y35" s="253">
        <v>0</v>
      </c>
      <c r="Z35" s="253">
        <v>0</v>
      </c>
      <c r="AA35" s="253">
        <v>0</v>
      </c>
      <c r="AB35" s="253">
        <v>0</v>
      </c>
      <c r="AC35" s="253">
        <v>0</v>
      </c>
      <c r="AD35" s="253">
        <v>0</v>
      </c>
      <c r="AE35" s="653">
        <f t="shared" si="4"/>
        <v>0</v>
      </c>
      <c r="AF35" s="253">
        <v>0</v>
      </c>
      <c r="AG35" s="253">
        <v>0</v>
      </c>
      <c r="AH35" s="253">
        <v>0</v>
      </c>
      <c r="AI35" s="253">
        <v>0</v>
      </c>
      <c r="AJ35" s="253">
        <v>0</v>
      </c>
      <c r="AK35" s="253">
        <v>0</v>
      </c>
      <c r="AL35" s="253">
        <v>0</v>
      </c>
      <c r="AM35" s="253">
        <v>0</v>
      </c>
      <c r="AN35" s="253">
        <v>0</v>
      </c>
      <c r="AO35" s="253">
        <v>0</v>
      </c>
      <c r="AP35" s="253">
        <v>0</v>
      </c>
      <c r="AQ35" s="653">
        <f t="shared" si="5"/>
        <v>0</v>
      </c>
      <c r="AR35" s="253">
        <v>0</v>
      </c>
      <c r="AS35" s="253">
        <v>0</v>
      </c>
      <c r="AT35" s="253">
        <v>0</v>
      </c>
      <c r="AU35" s="253">
        <v>0</v>
      </c>
      <c r="AV35" s="253">
        <v>0</v>
      </c>
      <c r="AW35" s="253">
        <v>0</v>
      </c>
      <c r="AX35" s="253">
        <v>0</v>
      </c>
      <c r="AY35" s="253">
        <v>0</v>
      </c>
      <c r="AZ35" s="253">
        <v>0</v>
      </c>
      <c r="BA35" s="253">
        <v>0</v>
      </c>
      <c r="BB35" s="253">
        <v>0</v>
      </c>
      <c r="BC35" s="892">
        <v>0</v>
      </c>
      <c r="BD35" s="653">
        <f t="shared" si="6"/>
        <v>0</v>
      </c>
      <c r="BE35" s="656">
        <f t="shared" si="7"/>
        <v>0</v>
      </c>
      <c r="BF35" s="656">
        <f t="shared" si="8"/>
        <v>0</v>
      </c>
      <c r="BG35" s="656">
        <f t="shared" si="9"/>
        <v>0</v>
      </c>
      <c r="BH35" s="656">
        <f t="shared" si="10"/>
        <v>0</v>
      </c>
      <c r="BI35" s="656">
        <f t="shared" si="11"/>
        <v>0</v>
      </c>
      <c r="BJ35" s="656">
        <f t="shared" si="12"/>
        <v>0</v>
      </c>
      <c r="BK35" s="656">
        <f t="shared" si="13"/>
        <v>0</v>
      </c>
      <c r="BL35" s="656">
        <f t="shared" si="14"/>
        <v>0</v>
      </c>
      <c r="BM35" s="656">
        <f t="shared" si="15"/>
        <v>0</v>
      </c>
      <c r="BN35" s="656">
        <f t="shared" si="16"/>
        <v>0</v>
      </c>
      <c r="BO35" s="657">
        <f t="shared" si="17"/>
        <v>0</v>
      </c>
    </row>
    <row r="36" spans="1:67" x14ac:dyDescent="0.25">
      <c r="A36" s="1529"/>
      <c r="B36" s="512" t="s">
        <v>81</v>
      </c>
      <c r="C36" s="522" t="s">
        <v>851</v>
      </c>
      <c r="D36" s="651">
        <v>0</v>
      </c>
      <c r="E36" s="651">
        <v>0</v>
      </c>
      <c r="F36" s="970"/>
      <c r="G36" s="653">
        <f t="shared" si="2"/>
        <v>0</v>
      </c>
      <c r="H36" s="253">
        <v>0</v>
      </c>
      <c r="I36" s="253">
        <v>0</v>
      </c>
      <c r="J36" s="253">
        <v>0</v>
      </c>
      <c r="K36" s="253">
        <v>0</v>
      </c>
      <c r="L36" s="253">
        <v>0</v>
      </c>
      <c r="M36" s="253">
        <v>0</v>
      </c>
      <c r="N36" s="253">
        <v>0</v>
      </c>
      <c r="O36" s="253">
        <v>0</v>
      </c>
      <c r="P36" s="253">
        <v>0</v>
      </c>
      <c r="Q36" s="253">
        <v>0</v>
      </c>
      <c r="R36" s="253">
        <v>0</v>
      </c>
      <c r="S36" s="653">
        <f t="shared" si="3"/>
        <v>0</v>
      </c>
      <c r="T36" s="253">
        <v>0</v>
      </c>
      <c r="U36" s="253">
        <v>0</v>
      </c>
      <c r="V36" s="253">
        <v>0</v>
      </c>
      <c r="W36" s="253">
        <v>0</v>
      </c>
      <c r="X36" s="253">
        <v>0</v>
      </c>
      <c r="Y36" s="253">
        <v>0</v>
      </c>
      <c r="Z36" s="253">
        <v>0</v>
      </c>
      <c r="AA36" s="253">
        <v>0</v>
      </c>
      <c r="AB36" s="253">
        <v>0</v>
      </c>
      <c r="AC36" s="253">
        <v>0</v>
      </c>
      <c r="AD36" s="253">
        <v>0</v>
      </c>
      <c r="AE36" s="653">
        <f t="shared" si="4"/>
        <v>0</v>
      </c>
      <c r="AF36" s="253">
        <v>0</v>
      </c>
      <c r="AG36" s="253">
        <v>0</v>
      </c>
      <c r="AH36" s="253">
        <v>0</v>
      </c>
      <c r="AI36" s="253">
        <v>0</v>
      </c>
      <c r="AJ36" s="253">
        <v>0</v>
      </c>
      <c r="AK36" s="253">
        <v>0</v>
      </c>
      <c r="AL36" s="253">
        <v>0</v>
      </c>
      <c r="AM36" s="253">
        <v>0</v>
      </c>
      <c r="AN36" s="253">
        <v>0</v>
      </c>
      <c r="AO36" s="253">
        <v>0</v>
      </c>
      <c r="AP36" s="253">
        <v>0</v>
      </c>
      <c r="AQ36" s="653">
        <f t="shared" si="5"/>
        <v>0</v>
      </c>
      <c r="AR36" s="253">
        <v>0</v>
      </c>
      <c r="AS36" s="253">
        <v>0</v>
      </c>
      <c r="AT36" s="253">
        <v>0</v>
      </c>
      <c r="AU36" s="253">
        <v>0</v>
      </c>
      <c r="AV36" s="253">
        <v>0</v>
      </c>
      <c r="AW36" s="253">
        <v>0</v>
      </c>
      <c r="AX36" s="253">
        <v>0</v>
      </c>
      <c r="AY36" s="253">
        <v>0</v>
      </c>
      <c r="AZ36" s="253">
        <v>0</v>
      </c>
      <c r="BA36" s="253">
        <v>0</v>
      </c>
      <c r="BB36" s="253">
        <v>0</v>
      </c>
      <c r="BC36" s="892">
        <v>0</v>
      </c>
      <c r="BD36" s="653">
        <f t="shared" si="6"/>
        <v>0</v>
      </c>
      <c r="BE36" s="656">
        <f t="shared" si="7"/>
        <v>0</v>
      </c>
      <c r="BF36" s="656">
        <f t="shared" si="8"/>
        <v>0</v>
      </c>
      <c r="BG36" s="656">
        <f t="shared" si="9"/>
        <v>0</v>
      </c>
      <c r="BH36" s="656">
        <f t="shared" si="10"/>
        <v>0</v>
      </c>
      <c r="BI36" s="656">
        <f t="shared" si="11"/>
        <v>0</v>
      </c>
      <c r="BJ36" s="656">
        <f t="shared" si="12"/>
        <v>0</v>
      </c>
      <c r="BK36" s="656">
        <f t="shared" si="13"/>
        <v>0</v>
      </c>
      <c r="BL36" s="656">
        <f t="shared" si="14"/>
        <v>0</v>
      </c>
      <c r="BM36" s="656">
        <f t="shared" si="15"/>
        <v>0</v>
      </c>
      <c r="BN36" s="656">
        <f t="shared" si="16"/>
        <v>0</v>
      </c>
      <c r="BO36" s="657">
        <f t="shared" si="17"/>
        <v>0</v>
      </c>
    </row>
    <row r="37" spans="1:67" x14ac:dyDescent="0.25">
      <c r="A37" s="1529"/>
      <c r="B37" s="512" t="s">
        <v>82</v>
      </c>
      <c r="C37" s="522" t="s">
        <v>852</v>
      </c>
      <c r="D37" s="651">
        <v>0</v>
      </c>
      <c r="E37" s="651">
        <v>0</v>
      </c>
      <c r="F37" s="970"/>
      <c r="G37" s="653">
        <f t="shared" si="2"/>
        <v>0</v>
      </c>
      <c r="H37" s="253">
        <v>0</v>
      </c>
      <c r="I37" s="253">
        <v>0</v>
      </c>
      <c r="J37" s="253">
        <v>0</v>
      </c>
      <c r="K37" s="253">
        <v>0</v>
      </c>
      <c r="L37" s="253">
        <v>0</v>
      </c>
      <c r="M37" s="253">
        <v>0</v>
      </c>
      <c r="N37" s="253">
        <v>0</v>
      </c>
      <c r="O37" s="253">
        <v>0</v>
      </c>
      <c r="P37" s="253">
        <v>0</v>
      </c>
      <c r="Q37" s="253">
        <v>0</v>
      </c>
      <c r="R37" s="253">
        <v>0</v>
      </c>
      <c r="S37" s="653">
        <f t="shared" si="3"/>
        <v>0</v>
      </c>
      <c r="T37" s="253">
        <v>0</v>
      </c>
      <c r="U37" s="253">
        <v>0</v>
      </c>
      <c r="V37" s="253">
        <v>0</v>
      </c>
      <c r="W37" s="253">
        <v>0</v>
      </c>
      <c r="X37" s="253">
        <v>0</v>
      </c>
      <c r="Y37" s="253">
        <v>0</v>
      </c>
      <c r="Z37" s="253">
        <v>0</v>
      </c>
      <c r="AA37" s="253">
        <v>0</v>
      </c>
      <c r="AB37" s="253">
        <v>0</v>
      </c>
      <c r="AC37" s="253">
        <v>0</v>
      </c>
      <c r="AD37" s="253">
        <v>0</v>
      </c>
      <c r="AE37" s="653">
        <f t="shared" si="4"/>
        <v>0</v>
      </c>
      <c r="AF37" s="253">
        <v>0</v>
      </c>
      <c r="AG37" s="253">
        <v>0</v>
      </c>
      <c r="AH37" s="253">
        <v>0</v>
      </c>
      <c r="AI37" s="253">
        <v>0</v>
      </c>
      <c r="AJ37" s="253">
        <v>0</v>
      </c>
      <c r="AK37" s="253">
        <v>0</v>
      </c>
      <c r="AL37" s="253">
        <v>0</v>
      </c>
      <c r="AM37" s="253">
        <v>0</v>
      </c>
      <c r="AN37" s="253">
        <v>0</v>
      </c>
      <c r="AO37" s="253">
        <v>0</v>
      </c>
      <c r="AP37" s="253">
        <v>0</v>
      </c>
      <c r="AQ37" s="653">
        <f t="shared" si="5"/>
        <v>0</v>
      </c>
      <c r="AR37" s="253">
        <v>0</v>
      </c>
      <c r="AS37" s="253">
        <v>0</v>
      </c>
      <c r="AT37" s="253">
        <v>0</v>
      </c>
      <c r="AU37" s="253">
        <v>0</v>
      </c>
      <c r="AV37" s="253">
        <v>0</v>
      </c>
      <c r="AW37" s="253">
        <v>0</v>
      </c>
      <c r="AX37" s="253">
        <v>0</v>
      </c>
      <c r="AY37" s="253">
        <v>0</v>
      </c>
      <c r="AZ37" s="253">
        <v>0</v>
      </c>
      <c r="BA37" s="253">
        <v>0</v>
      </c>
      <c r="BB37" s="253">
        <v>0</v>
      </c>
      <c r="BC37" s="892">
        <v>0</v>
      </c>
      <c r="BD37" s="653">
        <f t="shared" si="6"/>
        <v>0</v>
      </c>
      <c r="BE37" s="656">
        <f t="shared" si="7"/>
        <v>0</v>
      </c>
      <c r="BF37" s="656">
        <f t="shared" si="8"/>
        <v>0</v>
      </c>
      <c r="BG37" s="656">
        <f t="shared" si="9"/>
        <v>0</v>
      </c>
      <c r="BH37" s="656">
        <f t="shared" si="10"/>
        <v>0</v>
      </c>
      <c r="BI37" s="656">
        <f t="shared" si="11"/>
        <v>0</v>
      </c>
      <c r="BJ37" s="656">
        <f t="shared" si="12"/>
        <v>0</v>
      </c>
      <c r="BK37" s="656">
        <f t="shared" si="13"/>
        <v>0</v>
      </c>
      <c r="BL37" s="656">
        <f t="shared" si="14"/>
        <v>0</v>
      </c>
      <c r="BM37" s="656">
        <f t="shared" si="15"/>
        <v>0</v>
      </c>
      <c r="BN37" s="656">
        <f t="shared" si="16"/>
        <v>0</v>
      </c>
      <c r="BO37" s="657">
        <f t="shared" si="17"/>
        <v>0</v>
      </c>
    </row>
    <row r="38" spans="1:67" ht="15.75" thickBot="1" x14ac:dyDescent="0.3">
      <c r="A38" s="1536"/>
      <c r="B38" s="658" t="s">
        <v>219</v>
      </c>
      <c r="C38" s="659" t="s">
        <v>36</v>
      </c>
      <c r="D38" s="660">
        <f>SUM(D34:D37)</f>
        <v>0</v>
      </c>
      <c r="E38" s="660">
        <f>SUM(E34:E37)</f>
        <v>0</v>
      </c>
      <c r="F38" s="971" t="str">
        <f t="shared" si="1"/>
        <v/>
      </c>
      <c r="G38" s="687">
        <f t="shared" si="2"/>
        <v>42000.61</v>
      </c>
      <c r="H38" s="661">
        <f>SUM(H34:H37)</f>
        <v>36714.839999999997</v>
      </c>
      <c r="I38" s="661">
        <f t="shared" ref="I38:R38" si="41">SUM(I34:I37)</f>
        <v>4898.2300000000005</v>
      </c>
      <c r="J38" s="661">
        <f t="shared" si="41"/>
        <v>260.39</v>
      </c>
      <c r="K38" s="661">
        <f t="shared" si="41"/>
        <v>0</v>
      </c>
      <c r="L38" s="661">
        <f t="shared" si="41"/>
        <v>0</v>
      </c>
      <c r="M38" s="661">
        <f t="shared" si="41"/>
        <v>0</v>
      </c>
      <c r="N38" s="661">
        <f t="shared" si="41"/>
        <v>0</v>
      </c>
      <c r="O38" s="661">
        <f t="shared" si="41"/>
        <v>127.15</v>
      </c>
      <c r="P38" s="661">
        <f t="shared" si="41"/>
        <v>0</v>
      </c>
      <c r="Q38" s="661">
        <f t="shared" si="41"/>
        <v>0</v>
      </c>
      <c r="R38" s="888">
        <f t="shared" si="41"/>
        <v>0</v>
      </c>
      <c r="S38" s="687">
        <f t="shared" si="3"/>
        <v>51611.34</v>
      </c>
      <c r="T38" s="661">
        <f>SUM(T34:T37)</f>
        <v>45381.06</v>
      </c>
      <c r="U38" s="661">
        <f t="shared" ref="U38:AD38" si="42">SUM(U34:U37)</f>
        <v>4657.1500000000005</v>
      </c>
      <c r="V38" s="661">
        <f t="shared" si="42"/>
        <v>928.24</v>
      </c>
      <c r="W38" s="661">
        <f t="shared" si="42"/>
        <v>497.06</v>
      </c>
      <c r="X38" s="661">
        <f t="shared" si="42"/>
        <v>0</v>
      </c>
      <c r="Y38" s="661">
        <f t="shared" si="42"/>
        <v>0</v>
      </c>
      <c r="Z38" s="661">
        <f t="shared" si="42"/>
        <v>0</v>
      </c>
      <c r="AA38" s="661">
        <f t="shared" si="42"/>
        <v>147.83000000000001</v>
      </c>
      <c r="AB38" s="661">
        <f t="shared" si="42"/>
        <v>0</v>
      </c>
      <c r="AC38" s="661">
        <f t="shared" si="42"/>
        <v>0</v>
      </c>
      <c r="AD38" s="888">
        <f t="shared" si="42"/>
        <v>0</v>
      </c>
      <c r="AE38" s="687">
        <f t="shared" si="4"/>
        <v>164414.43000000005</v>
      </c>
      <c r="AF38" s="661">
        <f>SUM(AF34:AF37)</f>
        <v>153610.90000000002</v>
      </c>
      <c r="AG38" s="661">
        <f t="shared" ref="AG38:AP38" si="43">SUM(AG34:AG37)</f>
        <v>4022.97</v>
      </c>
      <c r="AH38" s="661">
        <f t="shared" si="43"/>
        <v>5617.920000000001</v>
      </c>
      <c r="AI38" s="661">
        <f t="shared" si="43"/>
        <v>633.59</v>
      </c>
      <c r="AJ38" s="661">
        <f t="shared" si="43"/>
        <v>137.88999999999999</v>
      </c>
      <c r="AK38" s="661">
        <f t="shared" si="43"/>
        <v>0</v>
      </c>
      <c r="AL38" s="661">
        <f t="shared" si="43"/>
        <v>0</v>
      </c>
      <c r="AM38" s="661">
        <f t="shared" si="43"/>
        <v>391.16</v>
      </c>
      <c r="AN38" s="661">
        <f t="shared" si="43"/>
        <v>0</v>
      </c>
      <c r="AO38" s="661">
        <f t="shared" si="43"/>
        <v>0</v>
      </c>
      <c r="AP38" s="888">
        <f t="shared" si="43"/>
        <v>0</v>
      </c>
      <c r="AQ38" s="687">
        <f t="shared" si="5"/>
        <v>84882.71</v>
      </c>
      <c r="AR38" s="661">
        <f>SUM(AR34:AR37)</f>
        <v>72740.22</v>
      </c>
      <c r="AS38" s="661">
        <f t="shared" ref="AS38:BB38" si="44">SUM(AS34:AS37)</f>
        <v>7835.36</v>
      </c>
      <c r="AT38" s="661">
        <f t="shared" si="44"/>
        <v>1324.69</v>
      </c>
      <c r="AU38" s="661">
        <f t="shared" si="44"/>
        <v>2211.88</v>
      </c>
      <c r="AV38" s="661">
        <f t="shared" si="44"/>
        <v>319.64999999999998</v>
      </c>
      <c r="AW38" s="661">
        <f t="shared" si="44"/>
        <v>0</v>
      </c>
      <c r="AX38" s="661">
        <f t="shared" si="44"/>
        <v>0</v>
      </c>
      <c r="AY38" s="661">
        <f t="shared" si="44"/>
        <v>450.91</v>
      </c>
      <c r="AZ38" s="661">
        <f t="shared" si="44"/>
        <v>0</v>
      </c>
      <c r="BA38" s="661">
        <f t="shared" si="44"/>
        <v>0</v>
      </c>
      <c r="BB38" s="888">
        <f t="shared" si="44"/>
        <v>0</v>
      </c>
      <c r="BC38" s="662">
        <f t="shared" ref="BC38" si="45">SUM(BC34:BC37)</f>
        <v>24806.199999999983</v>
      </c>
      <c r="BD38" s="653">
        <f t="shared" si="6"/>
        <v>367715.29000000004</v>
      </c>
      <c r="BE38" s="663">
        <f t="shared" si="7"/>
        <v>308447.02</v>
      </c>
      <c r="BF38" s="663">
        <f t="shared" si="8"/>
        <v>21413.71</v>
      </c>
      <c r="BG38" s="663">
        <f t="shared" si="9"/>
        <v>8131.2400000000016</v>
      </c>
      <c r="BH38" s="663">
        <f t="shared" si="10"/>
        <v>3342.53</v>
      </c>
      <c r="BI38" s="663">
        <f t="shared" si="11"/>
        <v>457.53999999999996</v>
      </c>
      <c r="BJ38" s="663">
        <f t="shared" si="12"/>
        <v>0</v>
      </c>
      <c r="BK38" s="663">
        <f t="shared" si="13"/>
        <v>0</v>
      </c>
      <c r="BL38" s="663">
        <f t="shared" si="14"/>
        <v>1117.0500000000002</v>
      </c>
      <c r="BM38" s="663">
        <f t="shared" si="15"/>
        <v>0</v>
      </c>
      <c r="BN38" s="663">
        <f t="shared" si="16"/>
        <v>0</v>
      </c>
      <c r="BO38" s="664">
        <f t="shared" si="17"/>
        <v>0</v>
      </c>
    </row>
    <row r="39" spans="1:67" x14ac:dyDescent="0.25">
      <c r="A39" s="1529" t="s">
        <v>1078</v>
      </c>
      <c r="B39" s="512" t="s">
        <v>84</v>
      </c>
      <c r="C39" s="522" t="s">
        <v>849</v>
      </c>
      <c r="D39" s="651">
        <v>0</v>
      </c>
      <c r="E39" s="651">
        <v>0</v>
      </c>
      <c r="F39" s="970"/>
      <c r="G39" s="653">
        <f t="shared" si="2"/>
        <v>141324.87999999998</v>
      </c>
      <c r="H39" s="253">
        <v>127674.53</v>
      </c>
      <c r="I39" s="253">
        <v>4940.0600000000004</v>
      </c>
      <c r="J39" s="253">
        <v>6120.5</v>
      </c>
      <c r="K39" s="253">
        <v>2516.5500000000002</v>
      </c>
      <c r="L39" s="253">
        <v>0</v>
      </c>
      <c r="M39" s="253">
        <v>0</v>
      </c>
      <c r="N39" s="253">
        <v>0</v>
      </c>
      <c r="O39" s="253">
        <v>37.44</v>
      </c>
      <c r="P39" s="253">
        <v>35.799999999999997</v>
      </c>
      <c r="Q39" s="253">
        <v>0</v>
      </c>
      <c r="R39" s="253">
        <v>0</v>
      </c>
      <c r="S39" s="653">
        <f t="shared" si="3"/>
        <v>151757.80000000002</v>
      </c>
      <c r="T39" s="253">
        <v>140531.62</v>
      </c>
      <c r="U39" s="253">
        <v>5058.7</v>
      </c>
      <c r="V39" s="253">
        <v>5006.3499999999995</v>
      </c>
      <c r="W39" s="253">
        <v>967.26</v>
      </c>
      <c r="X39" s="253">
        <v>0</v>
      </c>
      <c r="Y39" s="253">
        <v>0</v>
      </c>
      <c r="Z39" s="253">
        <v>0</v>
      </c>
      <c r="AA39" s="253">
        <v>0</v>
      </c>
      <c r="AB39" s="253">
        <v>193.87</v>
      </c>
      <c r="AC39" s="253">
        <v>0</v>
      </c>
      <c r="AD39" s="253">
        <v>0</v>
      </c>
      <c r="AE39" s="653">
        <f t="shared" si="4"/>
        <v>219147.09</v>
      </c>
      <c r="AF39" s="253">
        <v>199495.9</v>
      </c>
      <c r="AG39" s="253">
        <v>7402.54</v>
      </c>
      <c r="AH39" s="253">
        <v>7042.32</v>
      </c>
      <c r="AI39" s="253">
        <v>3383.0800000000004</v>
      </c>
      <c r="AJ39" s="253">
        <v>0</v>
      </c>
      <c r="AK39" s="253">
        <v>1768</v>
      </c>
      <c r="AL39" s="253">
        <v>0</v>
      </c>
      <c r="AM39" s="253">
        <v>0</v>
      </c>
      <c r="AN39" s="253">
        <v>50.85</v>
      </c>
      <c r="AO39" s="253">
        <v>0</v>
      </c>
      <c r="AP39" s="253">
        <v>4.4000000000000004</v>
      </c>
      <c r="AQ39" s="653">
        <f t="shared" si="5"/>
        <v>384666.63999999996</v>
      </c>
      <c r="AR39" s="253">
        <v>348507.45</v>
      </c>
      <c r="AS39" s="253">
        <v>16633.66</v>
      </c>
      <c r="AT39" s="253">
        <v>16347.79</v>
      </c>
      <c r="AU39" s="253">
        <v>2581.98</v>
      </c>
      <c r="AV39" s="253">
        <v>0</v>
      </c>
      <c r="AW39" s="253">
        <v>0</v>
      </c>
      <c r="AX39" s="253">
        <v>0</v>
      </c>
      <c r="AY39" s="253">
        <v>164.2</v>
      </c>
      <c r="AZ39" s="253">
        <v>342.46</v>
      </c>
      <c r="BA39" s="253">
        <v>89.1</v>
      </c>
      <c r="BB39" s="253">
        <v>0</v>
      </c>
      <c r="BC39" s="892">
        <v>239665.92000000004</v>
      </c>
      <c r="BD39" s="688">
        <f t="shared" si="6"/>
        <v>1136562.33</v>
      </c>
      <c r="BE39" s="654">
        <f t="shared" si="7"/>
        <v>816209.5</v>
      </c>
      <c r="BF39" s="654">
        <f t="shared" si="8"/>
        <v>34034.959999999999</v>
      </c>
      <c r="BG39" s="654">
        <f t="shared" si="9"/>
        <v>34516.959999999999</v>
      </c>
      <c r="BH39" s="654">
        <f t="shared" si="10"/>
        <v>9448.8700000000008</v>
      </c>
      <c r="BI39" s="654">
        <f t="shared" si="11"/>
        <v>0</v>
      </c>
      <c r="BJ39" s="654">
        <f t="shared" si="12"/>
        <v>1768</v>
      </c>
      <c r="BK39" s="654">
        <f t="shared" si="13"/>
        <v>0</v>
      </c>
      <c r="BL39" s="654">
        <f t="shared" si="14"/>
        <v>201.64</v>
      </c>
      <c r="BM39" s="654">
        <f t="shared" si="15"/>
        <v>622.98</v>
      </c>
      <c r="BN39" s="654">
        <f t="shared" si="16"/>
        <v>89.1</v>
      </c>
      <c r="BO39" s="655">
        <f t="shared" si="17"/>
        <v>4.4000000000000004</v>
      </c>
    </row>
    <row r="40" spans="1:67" x14ac:dyDescent="0.25">
      <c r="A40" s="1529"/>
      <c r="B40" s="512" t="s">
        <v>85</v>
      </c>
      <c r="C40" s="522" t="s">
        <v>850</v>
      </c>
      <c r="D40" s="651">
        <v>0</v>
      </c>
      <c r="E40" s="651">
        <v>0</v>
      </c>
      <c r="F40" s="970"/>
      <c r="G40" s="653">
        <f t="shared" si="2"/>
        <v>0</v>
      </c>
      <c r="H40" s="253">
        <v>0</v>
      </c>
      <c r="I40" s="253">
        <v>0</v>
      </c>
      <c r="J40" s="253">
        <v>0</v>
      </c>
      <c r="K40" s="253">
        <v>0</v>
      </c>
      <c r="L40" s="253">
        <v>0</v>
      </c>
      <c r="M40" s="253">
        <v>0</v>
      </c>
      <c r="N40" s="253">
        <v>0</v>
      </c>
      <c r="O40" s="253">
        <v>0</v>
      </c>
      <c r="P40" s="253">
        <v>0</v>
      </c>
      <c r="Q40" s="253">
        <v>0</v>
      </c>
      <c r="R40" s="253">
        <v>0</v>
      </c>
      <c r="S40" s="653">
        <f t="shared" si="3"/>
        <v>0</v>
      </c>
      <c r="T40" s="253">
        <v>0</v>
      </c>
      <c r="U40" s="253">
        <v>0</v>
      </c>
      <c r="V40" s="253">
        <v>0</v>
      </c>
      <c r="W40" s="253">
        <v>0</v>
      </c>
      <c r="X40" s="253">
        <v>0</v>
      </c>
      <c r="Y40" s="253">
        <v>0</v>
      </c>
      <c r="Z40" s="253">
        <v>0</v>
      </c>
      <c r="AA40" s="253">
        <v>0</v>
      </c>
      <c r="AB40" s="253">
        <v>0</v>
      </c>
      <c r="AC40" s="253">
        <v>0</v>
      </c>
      <c r="AD40" s="253">
        <v>0</v>
      </c>
      <c r="AE40" s="653">
        <f t="shared" si="4"/>
        <v>0</v>
      </c>
      <c r="AF40" s="253">
        <v>0</v>
      </c>
      <c r="AG40" s="253">
        <v>0</v>
      </c>
      <c r="AH40" s="253">
        <v>0</v>
      </c>
      <c r="AI40" s="253">
        <v>0</v>
      </c>
      <c r="AJ40" s="253">
        <v>0</v>
      </c>
      <c r="AK40" s="253">
        <v>0</v>
      </c>
      <c r="AL40" s="253">
        <v>0</v>
      </c>
      <c r="AM40" s="253">
        <v>0</v>
      </c>
      <c r="AN40" s="253">
        <v>0</v>
      </c>
      <c r="AO40" s="253">
        <v>0</v>
      </c>
      <c r="AP40" s="253">
        <v>0</v>
      </c>
      <c r="AQ40" s="653">
        <f t="shared" si="5"/>
        <v>0</v>
      </c>
      <c r="AR40" s="253">
        <v>0</v>
      </c>
      <c r="AS40" s="253">
        <v>0</v>
      </c>
      <c r="AT40" s="253">
        <v>0</v>
      </c>
      <c r="AU40" s="253">
        <v>0</v>
      </c>
      <c r="AV40" s="253">
        <v>0</v>
      </c>
      <c r="AW40" s="253">
        <v>0</v>
      </c>
      <c r="AX40" s="253">
        <v>0</v>
      </c>
      <c r="AY40" s="253">
        <v>0</v>
      </c>
      <c r="AZ40" s="253">
        <v>0</v>
      </c>
      <c r="BA40" s="253">
        <v>0</v>
      </c>
      <c r="BB40" s="253">
        <v>0</v>
      </c>
      <c r="BC40" s="892">
        <v>0</v>
      </c>
      <c r="BD40" s="653">
        <f t="shared" si="6"/>
        <v>0</v>
      </c>
      <c r="BE40" s="656">
        <f t="shared" si="7"/>
        <v>0</v>
      </c>
      <c r="BF40" s="656">
        <f t="shared" si="8"/>
        <v>0</v>
      </c>
      <c r="BG40" s="656">
        <f t="shared" si="9"/>
        <v>0</v>
      </c>
      <c r="BH40" s="656">
        <f t="shared" si="10"/>
        <v>0</v>
      </c>
      <c r="BI40" s="656">
        <f t="shared" si="11"/>
        <v>0</v>
      </c>
      <c r="BJ40" s="656">
        <f t="shared" si="12"/>
        <v>0</v>
      </c>
      <c r="BK40" s="656">
        <f t="shared" si="13"/>
        <v>0</v>
      </c>
      <c r="BL40" s="656">
        <f t="shared" si="14"/>
        <v>0</v>
      </c>
      <c r="BM40" s="656">
        <f t="shared" si="15"/>
        <v>0</v>
      </c>
      <c r="BN40" s="656">
        <f t="shared" si="16"/>
        <v>0</v>
      </c>
      <c r="BO40" s="657">
        <f t="shared" si="17"/>
        <v>0</v>
      </c>
    </row>
    <row r="41" spans="1:67" x14ac:dyDescent="0.25">
      <c r="A41" s="1529"/>
      <c r="B41" s="512" t="s">
        <v>86</v>
      </c>
      <c r="C41" s="522" t="s">
        <v>851</v>
      </c>
      <c r="D41" s="651">
        <v>0</v>
      </c>
      <c r="E41" s="651">
        <v>0</v>
      </c>
      <c r="F41" s="970"/>
      <c r="G41" s="653">
        <f t="shared" si="2"/>
        <v>0</v>
      </c>
      <c r="H41" s="253">
        <v>0</v>
      </c>
      <c r="I41" s="253">
        <v>0</v>
      </c>
      <c r="J41" s="253">
        <v>0</v>
      </c>
      <c r="K41" s="253">
        <v>0</v>
      </c>
      <c r="L41" s="253">
        <v>0</v>
      </c>
      <c r="M41" s="253">
        <v>0</v>
      </c>
      <c r="N41" s="253">
        <v>0</v>
      </c>
      <c r="O41" s="253">
        <v>0</v>
      </c>
      <c r="P41" s="253">
        <v>0</v>
      </c>
      <c r="Q41" s="253">
        <v>0</v>
      </c>
      <c r="R41" s="253">
        <v>0</v>
      </c>
      <c r="S41" s="653">
        <f t="shared" si="3"/>
        <v>0</v>
      </c>
      <c r="T41" s="253">
        <v>0</v>
      </c>
      <c r="U41" s="253">
        <v>0</v>
      </c>
      <c r="V41" s="253">
        <v>0</v>
      </c>
      <c r="W41" s="253">
        <v>0</v>
      </c>
      <c r="X41" s="253">
        <v>0</v>
      </c>
      <c r="Y41" s="253">
        <v>0</v>
      </c>
      <c r="Z41" s="253">
        <v>0</v>
      </c>
      <c r="AA41" s="253">
        <v>0</v>
      </c>
      <c r="AB41" s="253">
        <v>0</v>
      </c>
      <c r="AC41" s="253">
        <v>0</v>
      </c>
      <c r="AD41" s="253">
        <v>0</v>
      </c>
      <c r="AE41" s="653">
        <f t="shared" si="4"/>
        <v>0</v>
      </c>
      <c r="AF41" s="253">
        <v>0</v>
      </c>
      <c r="AG41" s="253">
        <v>0</v>
      </c>
      <c r="AH41" s="253">
        <v>0</v>
      </c>
      <c r="AI41" s="253">
        <v>0</v>
      </c>
      <c r="AJ41" s="253">
        <v>0</v>
      </c>
      <c r="AK41" s="253">
        <v>0</v>
      </c>
      <c r="AL41" s="253">
        <v>0</v>
      </c>
      <c r="AM41" s="253">
        <v>0</v>
      </c>
      <c r="AN41" s="253">
        <v>0</v>
      </c>
      <c r="AO41" s="253">
        <v>0</v>
      </c>
      <c r="AP41" s="253">
        <v>0</v>
      </c>
      <c r="AQ41" s="653">
        <f t="shared" si="5"/>
        <v>0</v>
      </c>
      <c r="AR41" s="253">
        <v>0</v>
      </c>
      <c r="AS41" s="253">
        <v>0</v>
      </c>
      <c r="AT41" s="253">
        <v>0</v>
      </c>
      <c r="AU41" s="253">
        <v>0</v>
      </c>
      <c r="AV41" s="253">
        <v>0</v>
      </c>
      <c r="AW41" s="253">
        <v>0</v>
      </c>
      <c r="AX41" s="253">
        <v>0</v>
      </c>
      <c r="AY41" s="253">
        <v>0</v>
      </c>
      <c r="AZ41" s="253">
        <v>0</v>
      </c>
      <c r="BA41" s="253">
        <v>0</v>
      </c>
      <c r="BB41" s="253">
        <v>0</v>
      </c>
      <c r="BC41" s="892">
        <v>0</v>
      </c>
      <c r="BD41" s="653">
        <f t="shared" si="6"/>
        <v>0</v>
      </c>
      <c r="BE41" s="656">
        <f t="shared" si="7"/>
        <v>0</v>
      </c>
      <c r="BF41" s="656">
        <f t="shared" si="8"/>
        <v>0</v>
      </c>
      <c r="BG41" s="656">
        <f t="shared" si="9"/>
        <v>0</v>
      </c>
      <c r="BH41" s="656">
        <f t="shared" si="10"/>
        <v>0</v>
      </c>
      <c r="BI41" s="656">
        <f t="shared" si="11"/>
        <v>0</v>
      </c>
      <c r="BJ41" s="656">
        <f t="shared" si="12"/>
        <v>0</v>
      </c>
      <c r="BK41" s="656">
        <f t="shared" si="13"/>
        <v>0</v>
      </c>
      <c r="BL41" s="656">
        <f t="shared" si="14"/>
        <v>0</v>
      </c>
      <c r="BM41" s="656">
        <f t="shared" si="15"/>
        <v>0</v>
      </c>
      <c r="BN41" s="656">
        <f t="shared" si="16"/>
        <v>0</v>
      </c>
      <c r="BO41" s="657">
        <f t="shared" si="17"/>
        <v>0</v>
      </c>
    </row>
    <row r="42" spans="1:67" x14ac:dyDescent="0.25">
      <c r="A42" s="1529"/>
      <c r="B42" s="512" t="s">
        <v>87</v>
      </c>
      <c r="C42" s="522" t="s">
        <v>852</v>
      </c>
      <c r="D42" s="651">
        <v>0</v>
      </c>
      <c r="E42" s="651">
        <v>0</v>
      </c>
      <c r="F42" s="970"/>
      <c r="G42" s="653">
        <f t="shared" si="2"/>
        <v>0</v>
      </c>
      <c r="H42" s="253">
        <v>0</v>
      </c>
      <c r="I42" s="253">
        <v>0</v>
      </c>
      <c r="J42" s="253">
        <v>0</v>
      </c>
      <c r="K42" s="253">
        <v>0</v>
      </c>
      <c r="L42" s="253">
        <v>0</v>
      </c>
      <c r="M42" s="253">
        <v>0</v>
      </c>
      <c r="N42" s="253">
        <v>0</v>
      </c>
      <c r="O42" s="253">
        <v>0</v>
      </c>
      <c r="P42" s="253">
        <v>0</v>
      </c>
      <c r="Q42" s="253">
        <v>0</v>
      </c>
      <c r="R42" s="253">
        <v>0</v>
      </c>
      <c r="S42" s="653">
        <f t="shared" si="3"/>
        <v>0</v>
      </c>
      <c r="T42" s="253">
        <v>0</v>
      </c>
      <c r="U42" s="253">
        <v>0</v>
      </c>
      <c r="V42" s="253">
        <v>0</v>
      </c>
      <c r="W42" s="253">
        <v>0</v>
      </c>
      <c r="X42" s="253">
        <v>0</v>
      </c>
      <c r="Y42" s="253">
        <v>0</v>
      </c>
      <c r="Z42" s="253">
        <v>0</v>
      </c>
      <c r="AA42" s="253">
        <v>0</v>
      </c>
      <c r="AB42" s="253">
        <v>0</v>
      </c>
      <c r="AC42" s="253">
        <v>0</v>
      </c>
      <c r="AD42" s="253">
        <v>0</v>
      </c>
      <c r="AE42" s="653">
        <f t="shared" si="4"/>
        <v>0</v>
      </c>
      <c r="AF42" s="253">
        <v>0</v>
      </c>
      <c r="AG42" s="253">
        <v>0</v>
      </c>
      <c r="AH42" s="253">
        <v>0</v>
      </c>
      <c r="AI42" s="253">
        <v>0</v>
      </c>
      <c r="AJ42" s="253">
        <v>0</v>
      </c>
      <c r="AK42" s="253">
        <v>0</v>
      </c>
      <c r="AL42" s="253">
        <v>0</v>
      </c>
      <c r="AM42" s="253">
        <v>0</v>
      </c>
      <c r="AN42" s="253">
        <v>0</v>
      </c>
      <c r="AO42" s="253">
        <v>0</v>
      </c>
      <c r="AP42" s="253">
        <v>0</v>
      </c>
      <c r="AQ42" s="653">
        <f t="shared" si="5"/>
        <v>0</v>
      </c>
      <c r="AR42" s="253">
        <v>0</v>
      </c>
      <c r="AS42" s="253">
        <v>0</v>
      </c>
      <c r="AT42" s="253">
        <v>0</v>
      </c>
      <c r="AU42" s="253">
        <v>0</v>
      </c>
      <c r="AV42" s="253">
        <v>0</v>
      </c>
      <c r="AW42" s="253">
        <v>0</v>
      </c>
      <c r="AX42" s="253">
        <v>0</v>
      </c>
      <c r="AY42" s="253">
        <v>0</v>
      </c>
      <c r="AZ42" s="253">
        <v>0</v>
      </c>
      <c r="BA42" s="253">
        <v>0</v>
      </c>
      <c r="BB42" s="253">
        <v>0</v>
      </c>
      <c r="BC42" s="892">
        <v>0</v>
      </c>
      <c r="BD42" s="653">
        <f t="shared" si="6"/>
        <v>0</v>
      </c>
      <c r="BE42" s="656">
        <f t="shared" si="7"/>
        <v>0</v>
      </c>
      <c r="BF42" s="656">
        <f t="shared" si="8"/>
        <v>0</v>
      </c>
      <c r="BG42" s="656">
        <f t="shared" si="9"/>
        <v>0</v>
      </c>
      <c r="BH42" s="656">
        <f t="shared" si="10"/>
        <v>0</v>
      </c>
      <c r="BI42" s="656">
        <f t="shared" si="11"/>
        <v>0</v>
      </c>
      <c r="BJ42" s="656">
        <f t="shared" si="12"/>
        <v>0</v>
      </c>
      <c r="BK42" s="656">
        <f t="shared" si="13"/>
        <v>0</v>
      </c>
      <c r="BL42" s="656">
        <f t="shared" si="14"/>
        <v>0</v>
      </c>
      <c r="BM42" s="656">
        <f t="shared" si="15"/>
        <v>0</v>
      </c>
      <c r="BN42" s="656">
        <f t="shared" si="16"/>
        <v>0</v>
      </c>
      <c r="BO42" s="657">
        <f t="shared" si="17"/>
        <v>0</v>
      </c>
    </row>
    <row r="43" spans="1:67" ht="15.75" thickBot="1" x14ac:dyDescent="0.3">
      <c r="A43" s="1536"/>
      <c r="B43" s="658" t="s">
        <v>216</v>
      </c>
      <c r="C43" s="659" t="s">
        <v>36</v>
      </c>
      <c r="D43" s="660">
        <f>SUM(D39:D42)</f>
        <v>0</v>
      </c>
      <c r="E43" s="660">
        <f>SUM(E39:E42)</f>
        <v>0</v>
      </c>
      <c r="F43" s="971" t="str">
        <f t="shared" si="1"/>
        <v/>
      </c>
      <c r="G43" s="687">
        <f t="shared" si="2"/>
        <v>141324.87999999998</v>
      </c>
      <c r="H43" s="661">
        <f>SUM(H39:H42)</f>
        <v>127674.53</v>
      </c>
      <c r="I43" s="661">
        <f t="shared" ref="I43:R43" si="46">SUM(I39:I42)</f>
        <v>4940.0600000000004</v>
      </c>
      <c r="J43" s="661">
        <f t="shared" si="46"/>
        <v>6120.5</v>
      </c>
      <c r="K43" s="661">
        <f t="shared" si="46"/>
        <v>2516.5500000000002</v>
      </c>
      <c r="L43" s="661">
        <f t="shared" si="46"/>
        <v>0</v>
      </c>
      <c r="M43" s="661">
        <f t="shared" si="46"/>
        <v>0</v>
      </c>
      <c r="N43" s="661">
        <f t="shared" si="46"/>
        <v>0</v>
      </c>
      <c r="O43" s="661">
        <f t="shared" si="46"/>
        <v>37.44</v>
      </c>
      <c r="P43" s="661">
        <f t="shared" si="46"/>
        <v>35.799999999999997</v>
      </c>
      <c r="Q43" s="661">
        <f t="shared" si="46"/>
        <v>0</v>
      </c>
      <c r="R43" s="888">
        <f t="shared" si="46"/>
        <v>0</v>
      </c>
      <c r="S43" s="687">
        <f t="shared" si="3"/>
        <v>151757.80000000002</v>
      </c>
      <c r="T43" s="661">
        <f>SUM(T39:T42)</f>
        <v>140531.62</v>
      </c>
      <c r="U43" s="661">
        <f t="shared" ref="U43:AD43" si="47">SUM(U39:U42)</f>
        <v>5058.7</v>
      </c>
      <c r="V43" s="661">
        <f t="shared" si="47"/>
        <v>5006.3499999999995</v>
      </c>
      <c r="W43" s="661">
        <f t="shared" si="47"/>
        <v>967.26</v>
      </c>
      <c r="X43" s="661">
        <f t="shared" si="47"/>
        <v>0</v>
      </c>
      <c r="Y43" s="661">
        <f t="shared" si="47"/>
        <v>0</v>
      </c>
      <c r="Z43" s="661">
        <f t="shared" si="47"/>
        <v>0</v>
      </c>
      <c r="AA43" s="661">
        <f t="shared" si="47"/>
        <v>0</v>
      </c>
      <c r="AB43" s="661">
        <f t="shared" si="47"/>
        <v>193.87</v>
      </c>
      <c r="AC43" s="661">
        <f t="shared" si="47"/>
        <v>0</v>
      </c>
      <c r="AD43" s="888">
        <f t="shared" si="47"/>
        <v>0</v>
      </c>
      <c r="AE43" s="687">
        <f t="shared" si="4"/>
        <v>219147.09</v>
      </c>
      <c r="AF43" s="661">
        <f>SUM(AF39:AF42)</f>
        <v>199495.9</v>
      </c>
      <c r="AG43" s="661">
        <f t="shared" ref="AG43:AP43" si="48">SUM(AG39:AG42)</f>
        <v>7402.54</v>
      </c>
      <c r="AH43" s="661">
        <f t="shared" si="48"/>
        <v>7042.32</v>
      </c>
      <c r="AI43" s="661">
        <f t="shared" si="48"/>
        <v>3383.0800000000004</v>
      </c>
      <c r="AJ43" s="661">
        <f t="shared" si="48"/>
        <v>0</v>
      </c>
      <c r="AK43" s="661">
        <f t="shared" si="48"/>
        <v>1768</v>
      </c>
      <c r="AL43" s="661">
        <f t="shared" si="48"/>
        <v>0</v>
      </c>
      <c r="AM43" s="661">
        <f t="shared" si="48"/>
        <v>0</v>
      </c>
      <c r="AN43" s="661">
        <f t="shared" si="48"/>
        <v>50.85</v>
      </c>
      <c r="AO43" s="661">
        <f t="shared" si="48"/>
        <v>0</v>
      </c>
      <c r="AP43" s="888">
        <f t="shared" si="48"/>
        <v>4.4000000000000004</v>
      </c>
      <c r="AQ43" s="687">
        <f t="shared" si="5"/>
        <v>384666.63999999996</v>
      </c>
      <c r="AR43" s="661">
        <f>SUM(AR39:AR42)</f>
        <v>348507.45</v>
      </c>
      <c r="AS43" s="661">
        <f t="shared" ref="AS43:BB43" si="49">SUM(AS39:AS42)</f>
        <v>16633.66</v>
      </c>
      <c r="AT43" s="661">
        <f t="shared" si="49"/>
        <v>16347.79</v>
      </c>
      <c r="AU43" s="661">
        <f t="shared" si="49"/>
        <v>2581.98</v>
      </c>
      <c r="AV43" s="661">
        <f t="shared" si="49"/>
        <v>0</v>
      </c>
      <c r="AW43" s="661">
        <f t="shared" si="49"/>
        <v>0</v>
      </c>
      <c r="AX43" s="661">
        <f t="shared" si="49"/>
        <v>0</v>
      </c>
      <c r="AY43" s="661">
        <f t="shared" si="49"/>
        <v>164.2</v>
      </c>
      <c r="AZ43" s="661">
        <f t="shared" si="49"/>
        <v>342.46</v>
      </c>
      <c r="BA43" s="661">
        <f t="shared" si="49"/>
        <v>89.1</v>
      </c>
      <c r="BB43" s="888">
        <f t="shared" si="49"/>
        <v>0</v>
      </c>
      <c r="BC43" s="662">
        <f t="shared" ref="BC43" si="50">SUM(BC39:BC42)</f>
        <v>239665.92000000004</v>
      </c>
      <c r="BD43" s="653">
        <f t="shared" si="6"/>
        <v>1136562.33</v>
      </c>
      <c r="BE43" s="663">
        <f t="shared" si="7"/>
        <v>816209.5</v>
      </c>
      <c r="BF43" s="663">
        <f t="shared" si="8"/>
        <v>34034.959999999999</v>
      </c>
      <c r="BG43" s="663">
        <f t="shared" si="9"/>
        <v>34516.959999999999</v>
      </c>
      <c r="BH43" s="663">
        <f t="shared" si="10"/>
        <v>9448.8700000000008</v>
      </c>
      <c r="BI43" s="663">
        <f t="shared" si="11"/>
        <v>0</v>
      </c>
      <c r="BJ43" s="663">
        <f t="shared" si="12"/>
        <v>1768</v>
      </c>
      <c r="BK43" s="663">
        <f t="shared" si="13"/>
        <v>0</v>
      </c>
      <c r="BL43" s="663">
        <f t="shared" si="14"/>
        <v>201.64</v>
      </c>
      <c r="BM43" s="663">
        <f t="shared" si="15"/>
        <v>622.98</v>
      </c>
      <c r="BN43" s="663">
        <f t="shared" si="16"/>
        <v>89.1</v>
      </c>
      <c r="BO43" s="664">
        <f t="shared" si="17"/>
        <v>4.4000000000000004</v>
      </c>
    </row>
    <row r="44" spans="1:67" x14ac:dyDescent="0.25">
      <c r="A44" s="1529" t="s">
        <v>1058</v>
      </c>
      <c r="B44" s="512" t="s">
        <v>88</v>
      </c>
      <c r="C44" s="522" t="s">
        <v>849</v>
      </c>
      <c r="D44" s="651">
        <v>0</v>
      </c>
      <c r="E44" s="651">
        <v>0</v>
      </c>
      <c r="F44" s="970"/>
      <c r="G44" s="653">
        <f t="shared" si="2"/>
        <v>226052.33000000002</v>
      </c>
      <c r="H44" s="253">
        <v>171535.97999999998</v>
      </c>
      <c r="I44" s="253">
        <v>4615.92</v>
      </c>
      <c r="J44" s="253">
        <v>45306.490000000005</v>
      </c>
      <c r="K44" s="253">
        <v>1012.9399999999999</v>
      </c>
      <c r="L44" s="253">
        <v>124.82</v>
      </c>
      <c r="M44" s="253">
        <v>0</v>
      </c>
      <c r="N44" s="253">
        <v>0</v>
      </c>
      <c r="O44" s="253">
        <v>0</v>
      </c>
      <c r="P44" s="253">
        <v>3427.82</v>
      </c>
      <c r="Q44" s="253">
        <v>0</v>
      </c>
      <c r="R44" s="253">
        <v>28.36</v>
      </c>
      <c r="S44" s="653">
        <f t="shared" si="3"/>
        <v>235595.33999999997</v>
      </c>
      <c r="T44" s="253">
        <v>175440.74</v>
      </c>
      <c r="U44" s="253">
        <v>3247.52</v>
      </c>
      <c r="V44" s="253">
        <v>51983.22</v>
      </c>
      <c r="W44" s="253">
        <v>1489.18</v>
      </c>
      <c r="X44" s="253">
        <v>27.63</v>
      </c>
      <c r="Y44" s="253">
        <v>99.18</v>
      </c>
      <c r="Z44" s="253">
        <v>0</v>
      </c>
      <c r="AA44" s="253">
        <v>0</v>
      </c>
      <c r="AB44" s="253">
        <v>3307.87</v>
      </c>
      <c r="AC44" s="253">
        <v>0</v>
      </c>
      <c r="AD44" s="253">
        <v>0</v>
      </c>
      <c r="AE44" s="653">
        <f t="shared" si="4"/>
        <v>359149.03000000009</v>
      </c>
      <c r="AF44" s="253">
        <v>290540.39</v>
      </c>
      <c r="AG44" s="253">
        <v>7234.0300000000007</v>
      </c>
      <c r="AH44" s="253">
        <v>52126.91</v>
      </c>
      <c r="AI44" s="253">
        <v>3513.0399999999995</v>
      </c>
      <c r="AJ44" s="253">
        <v>3.29</v>
      </c>
      <c r="AK44" s="253">
        <v>1585.9</v>
      </c>
      <c r="AL44" s="253">
        <v>0</v>
      </c>
      <c r="AM44" s="253">
        <v>15.84</v>
      </c>
      <c r="AN44" s="253">
        <v>4129.63</v>
      </c>
      <c r="AO44" s="253">
        <v>0</v>
      </c>
      <c r="AP44" s="253">
        <v>0</v>
      </c>
      <c r="AQ44" s="653">
        <f t="shared" si="5"/>
        <v>532513.01</v>
      </c>
      <c r="AR44" s="253">
        <v>439033.39999999997</v>
      </c>
      <c r="AS44" s="253">
        <v>15359.11</v>
      </c>
      <c r="AT44" s="253">
        <v>59128.9</v>
      </c>
      <c r="AU44" s="253">
        <v>3973.17</v>
      </c>
      <c r="AV44" s="253">
        <v>2451.2399999999998</v>
      </c>
      <c r="AW44" s="253">
        <v>0</v>
      </c>
      <c r="AX44" s="253">
        <v>0</v>
      </c>
      <c r="AY44" s="253">
        <v>403.66</v>
      </c>
      <c r="AZ44" s="253">
        <v>12160.24</v>
      </c>
      <c r="BA44" s="253">
        <v>0</v>
      </c>
      <c r="BB44" s="253">
        <v>3.29</v>
      </c>
      <c r="BC44" s="892">
        <v>277269.86000000004</v>
      </c>
      <c r="BD44" s="688">
        <f t="shared" si="6"/>
        <v>1630579.5700000003</v>
      </c>
      <c r="BE44" s="654">
        <f t="shared" si="7"/>
        <v>1076550.51</v>
      </c>
      <c r="BF44" s="654">
        <f t="shared" si="8"/>
        <v>30456.58</v>
      </c>
      <c r="BG44" s="654">
        <f t="shared" si="9"/>
        <v>208545.52</v>
      </c>
      <c r="BH44" s="654">
        <f t="shared" si="10"/>
        <v>9988.33</v>
      </c>
      <c r="BI44" s="654">
        <f t="shared" si="11"/>
        <v>2606.9799999999996</v>
      </c>
      <c r="BJ44" s="654">
        <f t="shared" si="12"/>
        <v>1685.0800000000002</v>
      </c>
      <c r="BK44" s="654">
        <f t="shared" si="13"/>
        <v>0</v>
      </c>
      <c r="BL44" s="654">
        <f t="shared" si="14"/>
        <v>419.5</v>
      </c>
      <c r="BM44" s="654">
        <f t="shared" si="15"/>
        <v>23025.559999999998</v>
      </c>
      <c r="BN44" s="654">
        <f t="shared" si="16"/>
        <v>0</v>
      </c>
      <c r="BO44" s="655">
        <f t="shared" si="17"/>
        <v>31.65</v>
      </c>
    </row>
    <row r="45" spans="1:67" x14ac:dyDescent="0.25">
      <c r="A45" s="1529"/>
      <c r="B45" s="512" t="s">
        <v>89</v>
      </c>
      <c r="C45" s="522" t="s">
        <v>850</v>
      </c>
      <c r="D45" s="651">
        <v>0</v>
      </c>
      <c r="E45" s="651">
        <v>0</v>
      </c>
      <c r="F45" s="970"/>
      <c r="G45" s="653">
        <f t="shared" si="2"/>
        <v>0</v>
      </c>
      <c r="H45" s="253">
        <v>0</v>
      </c>
      <c r="I45" s="253">
        <v>0</v>
      </c>
      <c r="J45" s="253">
        <v>0</v>
      </c>
      <c r="K45" s="253">
        <v>0</v>
      </c>
      <c r="L45" s="253">
        <v>0</v>
      </c>
      <c r="M45" s="253">
        <v>0</v>
      </c>
      <c r="N45" s="253">
        <v>0</v>
      </c>
      <c r="O45" s="253">
        <v>0</v>
      </c>
      <c r="P45" s="253">
        <v>0</v>
      </c>
      <c r="Q45" s="253">
        <v>0</v>
      </c>
      <c r="R45" s="253">
        <v>0</v>
      </c>
      <c r="S45" s="653">
        <f t="shared" si="3"/>
        <v>0</v>
      </c>
      <c r="T45" s="253">
        <v>0</v>
      </c>
      <c r="U45" s="253">
        <v>0</v>
      </c>
      <c r="V45" s="253">
        <v>0</v>
      </c>
      <c r="W45" s="253">
        <v>0</v>
      </c>
      <c r="X45" s="253">
        <v>0</v>
      </c>
      <c r="Y45" s="253">
        <v>0</v>
      </c>
      <c r="Z45" s="253">
        <v>0</v>
      </c>
      <c r="AA45" s="253">
        <v>0</v>
      </c>
      <c r="AB45" s="253">
        <v>0</v>
      </c>
      <c r="AC45" s="253">
        <v>0</v>
      </c>
      <c r="AD45" s="253">
        <v>0</v>
      </c>
      <c r="AE45" s="653">
        <f t="shared" si="4"/>
        <v>0</v>
      </c>
      <c r="AF45" s="253">
        <v>0</v>
      </c>
      <c r="AG45" s="253">
        <v>0</v>
      </c>
      <c r="AH45" s="253">
        <v>0</v>
      </c>
      <c r="AI45" s="253">
        <v>0</v>
      </c>
      <c r="AJ45" s="253">
        <v>0</v>
      </c>
      <c r="AK45" s="253">
        <v>0</v>
      </c>
      <c r="AL45" s="253">
        <v>0</v>
      </c>
      <c r="AM45" s="253">
        <v>0</v>
      </c>
      <c r="AN45" s="253">
        <v>0</v>
      </c>
      <c r="AO45" s="253">
        <v>0</v>
      </c>
      <c r="AP45" s="253">
        <v>0</v>
      </c>
      <c r="AQ45" s="653">
        <f t="shared" si="5"/>
        <v>0</v>
      </c>
      <c r="AR45" s="253">
        <v>0</v>
      </c>
      <c r="AS45" s="253">
        <v>0</v>
      </c>
      <c r="AT45" s="253">
        <v>0</v>
      </c>
      <c r="AU45" s="253">
        <v>0</v>
      </c>
      <c r="AV45" s="253">
        <v>0</v>
      </c>
      <c r="AW45" s="253">
        <v>0</v>
      </c>
      <c r="AX45" s="253">
        <v>0</v>
      </c>
      <c r="AY45" s="253">
        <v>0</v>
      </c>
      <c r="AZ45" s="253">
        <v>0</v>
      </c>
      <c r="BA45" s="253">
        <v>0</v>
      </c>
      <c r="BB45" s="253">
        <v>0</v>
      </c>
      <c r="BC45" s="892">
        <v>0</v>
      </c>
      <c r="BD45" s="653">
        <f t="shared" si="6"/>
        <v>0</v>
      </c>
      <c r="BE45" s="656">
        <f t="shared" si="7"/>
        <v>0</v>
      </c>
      <c r="BF45" s="656">
        <f t="shared" si="8"/>
        <v>0</v>
      </c>
      <c r="BG45" s="656">
        <f t="shared" si="9"/>
        <v>0</v>
      </c>
      <c r="BH45" s="656">
        <f t="shared" si="10"/>
        <v>0</v>
      </c>
      <c r="BI45" s="656">
        <f t="shared" si="11"/>
        <v>0</v>
      </c>
      <c r="BJ45" s="656">
        <f t="shared" si="12"/>
        <v>0</v>
      </c>
      <c r="BK45" s="656">
        <f t="shared" si="13"/>
        <v>0</v>
      </c>
      <c r="BL45" s="656">
        <f t="shared" si="14"/>
        <v>0</v>
      </c>
      <c r="BM45" s="656">
        <f t="shared" si="15"/>
        <v>0</v>
      </c>
      <c r="BN45" s="656">
        <f t="shared" si="16"/>
        <v>0</v>
      </c>
      <c r="BO45" s="657">
        <f t="shared" si="17"/>
        <v>0</v>
      </c>
    </row>
    <row r="46" spans="1:67" x14ac:dyDescent="0.25">
      <c r="A46" s="1529"/>
      <c r="B46" s="512" t="s">
        <v>90</v>
      </c>
      <c r="C46" s="522" t="s">
        <v>851</v>
      </c>
      <c r="D46" s="651">
        <v>0</v>
      </c>
      <c r="E46" s="651">
        <v>0</v>
      </c>
      <c r="F46" s="970"/>
      <c r="G46" s="653">
        <f t="shared" ref="G46:G77" si="51">SUM(H46:R46)</f>
        <v>0</v>
      </c>
      <c r="H46" s="253">
        <v>0</v>
      </c>
      <c r="I46" s="253">
        <v>0</v>
      </c>
      <c r="J46" s="253">
        <v>0</v>
      </c>
      <c r="K46" s="253">
        <v>0</v>
      </c>
      <c r="L46" s="253">
        <v>0</v>
      </c>
      <c r="M46" s="253">
        <v>0</v>
      </c>
      <c r="N46" s="253">
        <v>0</v>
      </c>
      <c r="O46" s="253">
        <v>0</v>
      </c>
      <c r="P46" s="253">
        <v>0</v>
      </c>
      <c r="Q46" s="253">
        <v>0</v>
      </c>
      <c r="R46" s="253">
        <v>0</v>
      </c>
      <c r="S46" s="653">
        <f t="shared" ref="S46:S77" si="52">SUM(T46:AD46)</f>
        <v>0</v>
      </c>
      <c r="T46" s="253">
        <v>0</v>
      </c>
      <c r="U46" s="253">
        <v>0</v>
      </c>
      <c r="V46" s="253">
        <v>0</v>
      </c>
      <c r="W46" s="253">
        <v>0</v>
      </c>
      <c r="X46" s="253">
        <v>0</v>
      </c>
      <c r="Y46" s="253">
        <v>0</v>
      </c>
      <c r="Z46" s="253">
        <v>0</v>
      </c>
      <c r="AA46" s="253">
        <v>0</v>
      </c>
      <c r="AB46" s="253">
        <v>0</v>
      </c>
      <c r="AC46" s="253">
        <v>0</v>
      </c>
      <c r="AD46" s="253">
        <v>0</v>
      </c>
      <c r="AE46" s="653">
        <f t="shared" ref="AE46:AE77" si="53">SUM(AF46:AP46)</f>
        <v>0</v>
      </c>
      <c r="AF46" s="253">
        <v>0</v>
      </c>
      <c r="AG46" s="253">
        <v>0</v>
      </c>
      <c r="AH46" s="253">
        <v>0</v>
      </c>
      <c r="AI46" s="253">
        <v>0</v>
      </c>
      <c r="AJ46" s="253">
        <v>0</v>
      </c>
      <c r="AK46" s="253">
        <v>0</v>
      </c>
      <c r="AL46" s="253">
        <v>0</v>
      </c>
      <c r="AM46" s="253">
        <v>0</v>
      </c>
      <c r="AN46" s="253">
        <v>0</v>
      </c>
      <c r="AO46" s="253">
        <v>0</v>
      </c>
      <c r="AP46" s="253">
        <v>0</v>
      </c>
      <c r="AQ46" s="653">
        <f t="shared" ref="AQ46:AQ77" si="54">SUM(AR46:BB46)</f>
        <v>0</v>
      </c>
      <c r="AR46" s="253">
        <v>0</v>
      </c>
      <c r="AS46" s="253">
        <v>0</v>
      </c>
      <c r="AT46" s="253">
        <v>0</v>
      </c>
      <c r="AU46" s="253">
        <v>0</v>
      </c>
      <c r="AV46" s="253">
        <v>0</v>
      </c>
      <c r="AW46" s="253">
        <v>0</v>
      </c>
      <c r="AX46" s="253">
        <v>0</v>
      </c>
      <c r="AY46" s="253">
        <v>0</v>
      </c>
      <c r="AZ46" s="253">
        <v>0</v>
      </c>
      <c r="BA46" s="253">
        <v>0</v>
      </c>
      <c r="BB46" s="253">
        <v>0</v>
      </c>
      <c r="BC46" s="892">
        <v>0</v>
      </c>
      <c r="BD46" s="653">
        <f t="shared" ref="BD46:BD77" si="55">SUM(BE46:BO46)+BC46</f>
        <v>0</v>
      </c>
      <c r="BE46" s="656">
        <f t="shared" ref="BE46:BE77" si="56">H46+T46+AF46+AR46</f>
        <v>0</v>
      </c>
      <c r="BF46" s="656">
        <f t="shared" ref="BF46:BF77" si="57">I46+U46+AG46+AS46</f>
        <v>0</v>
      </c>
      <c r="BG46" s="656">
        <f t="shared" ref="BG46:BG77" si="58">J46+V46+AH46+AT46</f>
        <v>0</v>
      </c>
      <c r="BH46" s="656">
        <f t="shared" ref="BH46:BH77" si="59">K46+W46+AI46+AU46</f>
        <v>0</v>
      </c>
      <c r="BI46" s="656">
        <f t="shared" ref="BI46:BI77" si="60">L46+X46+AJ46+AV46</f>
        <v>0</v>
      </c>
      <c r="BJ46" s="656">
        <f t="shared" ref="BJ46:BJ77" si="61">M46+Y46+AK46+AW46</f>
        <v>0</v>
      </c>
      <c r="BK46" s="656">
        <f t="shared" ref="BK46:BK77" si="62">N46+Z46+AL46+AX46</f>
        <v>0</v>
      </c>
      <c r="BL46" s="656">
        <f t="shared" ref="BL46:BL77" si="63">O46+AA46+AM46+AY46</f>
        <v>0</v>
      </c>
      <c r="BM46" s="656">
        <f t="shared" ref="BM46:BM77" si="64">P46+AB46+AN46+AZ46</f>
        <v>0</v>
      </c>
      <c r="BN46" s="656">
        <f t="shared" ref="BN46:BN77" si="65">Q46+AC46+AO46+BA46</f>
        <v>0</v>
      </c>
      <c r="BO46" s="657">
        <f t="shared" ref="BO46:BO77" si="66">R46+AD46+AP46+BB46</f>
        <v>0</v>
      </c>
    </row>
    <row r="47" spans="1:67" x14ac:dyDescent="0.25">
      <c r="A47" s="1529"/>
      <c r="B47" s="512" t="s">
        <v>91</v>
      </c>
      <c r="C47" s="522" t="s">
        <v>852</v>
      </c>
      <c r="D47" s="651">
        <v>0</v>
      </c>
      <c r="E47" s="651">
        <v>0</v>
      </c>
      <c r="F47" s="970"/>
      <c r="G47" s="653">
        <f t="shared" si="51"/>
        <v>0</v>
      </c>
      <c r="H47" s="253">
        <v>0</v>
      </c>
      <c r="I47" s="253">
        <v>0</v>
      </c>
      <c r="J47" s="253">
        <v>0</v>
      </c>
      <c r="K47" s="253">
        <v>0</v>
      </c>
      <c r="L47" s="253">
        <v>0</v>
      </c>
      <c r="M47" s="253">
        <v>0</v>
      </c>
      <c r="N47" s="253">
        <v>0</v>
      </c>
      <c r="O47" s="253">
        <v>0</v>
      </c>
      <c r="P47" s="253">
        <v>0</v>
      </c>
      <c r="Q47" s="253">
        <v>0</v>
      </c>
      <c r="R47" s="253">
        <v>0</v>
      </c>
      <c r="S47" s="653">
        <f t="shared" si="52"/>
        <v>0</v>
      </c>
      <c r="T47" s="253">
        <v>0</v>
      </c>
      <c r="U47" s="253">
        <v>0</v>
      </c>
      <c r="V47" s="253">
        <v>0</v>
      </c>
      <c r="W47" s="253">
        <v>0</v>
      </c>
      <c r="X47" s="253">
        <v>0</v>
      </c>
      <c r="Y47" s="253">
        <v>0</v>
      </c>
      <c r="Z47" s="253">
        <v>0</v>
      </c>
      <c r="AA47" s="253">
        <v>0</v>
      </c>
      <c r="AB47" s="253">
        <v>0</v>
      </c>
      <c r="AC47" s="253">
        <v>0</v>
      </c>
      <c r="AD47" s="253">
        <v>0</v>
      </c>
      <c r="AE47" s="653">
        <f t="shared" si="53"/>
        <v>0</v>
      </c>
      <c r="AF47" s="253">
        <v>0</v>
      </c>
      <c r="AG47" s="253">
        <v>0</v>
      </c>
      <c r="AH47" s="253">
        <v>0</v>
      </c>
      <c r="AI47" s="253">
        <v>0</v>
      </c>
      <c r="AJ47" s="253">
        <v>0</v>
      </c>
      <c r="AK47" s="253">
        <v>0</v>
      </c>
      <c r="AL47" s="253">
        <v>0</v>
      </c>
      <c r="AM47" s="253">
        <v>0</v>
      </c>
      <c r="AN47" s="253">
        <v>0</v>
      </c>
      <c r="AO47" s="253">
        <v>0</v>
      </c>
      <c r="AP47" s="253">
        <v>0</v>
      </c>
      <c r="AQ47" s="653">
        <f t="shared" si="54"/>
        <v>0</v>
      </c>
      <c r="AR47" s="253">
        <v>0</v>
      </c>
      <c r="AS47" s="253">
        <v>0</v>
      </c>
      <c r="AT47" s="253">
        <v>0</v>
      </c>
      <c r="AU47" s="253">
        <v>0</v>
      </c>
      <c r="AV47" s="253">
        <v>0</v>
      </c>
      <c r="AW47" s="253">
        <v>0</v>
      </c>
      <c r="AX47" s="253">
        <v>0</v>
      </c>
      <c r="AY47" s="253">
        <v>0</v>
      </c>
      <c r="AZ47" s="253">
        <v>0</v>
      </c>
      <c r="BA47" s="253">
        <v>0</v>
      </c>
      <c r="BB47" s="253">
        <v>0</v>
      </c>
      <c r="BC47" s="892">
        <v>0</v>
      </c>
      <c r="BD47" s="653">
        <f t="shared" si="55"/>
        <v>0</v>
      </c>
      <c r="BE47" s="656">
        <f t="shared" si="56"/>
        <v>0</v>
      </c>
      <c r="BF47" s="656">
        <f t="shared" si="57"/>
        <v>0</v>
      </c>
      <c r="BG47" s="656">
        <f t="shared" si="58"/>
        <v>0</v>
      </c>
      <c r="BH47" s="656">
        <f t="shared" si="59"/>
        <v>0</v>
      </c>
      <c r="BI47" s="656">
        <f t="shared" si="60"/>
        <v>0</v>
      </c>
      <c r="BJ47" s="656">
        <f t="shared" si="61"/>
        <v>0</v>
      </c>
      <c r="BK47" s="656">
        <f t="shared" si="62"/>
        <v>0</v>
      </c>
      <c r="BL47" s="656">
        <f t="shared" si="63"/>
        <v>0</v>
      </c>
      <c r="BM47" s="656">
        <f t="shared" si="64"/>
        <v>0</v>
      </c>
      <c r="BN47" s="656">
        <f t="shared" si="65"/>
        <v>0</v>
      </c>
      <c r="BO47" s="657">
        <f t="shared" si="66"/>
        <v>0</v>
      </c>
    </row>
    <row r="48" spans="1:67" ht="15.75" thickBot="1" x14ac:dyDescent="0.3">
      <c r="A48" s="1536"/>
      <c r="B48" s="658" t="s">
        <v>264</v>
      </c>
      <c r="C48" s="659" t="s">
        <v>36</v>
      </c>
      <c r="D48" s="660">
        <f>SUM(D44:D47)</f>
        <v>0</v>
      </c>
      <c r="E48" s="660">
        <f>SUM(E44:E47)</f>
        <v>0</v>
      </c>
      <c r="F48" s="971" t="str">
        <f t="shared" si="1"/>
        <v/>
      </c>
      <c r="G48" s="687">
        <f t="shared" si="51"/>
        <v>226052.33000000002</v>
      </c>
      <c r="H48" s="661">
        <f>SUM(H44:H47)</f>
        <v>171535.97999999998</v>
      </c>
      <c r="I48" s="661">
        <f t="shared" ref="I48:R48" si="67">SUM(I44:I47)</f>
        <v>4615.92</v>
      </c>
      <c r="J48" s="661">
        <f t="shared" si="67"/>
        <v>45306.490000000005</v>
      </c>
      <c r="K48" s="661">
        <f t="shared" si="67"/>
        <v>1012.9399999999999</v>
      </c>
      <c r="L48" s="661">
        <f t="shared" si="67"/>
        <v>124.82</v>
      </c>
      <c r="M48" s="661">
        <f t="shared" si="67"/>
        <v>0</v>
      </c>
      <c r="N48" s="661">
        <f t="shared" si="67"/>
        <v>0</v>
      </c>
      <c r="O48" s="661">
        <f t="shared" si="67"/>
        <v>0</v>
      </c>
      <c r="P48" s="661">
        <f t="shared" si="67"/>
        <v>3427.82</v>
      </c>
      <c r="Q48" s="661">
        <f t="shared" si="67"/>
        <v>0</v>
      </c>
      <c r="R48" s="888">
        <f t="shared" si="67"/>
        <v>28.36</v>
      </c>
      <c r="S48" s="687">
        <f t="shared" si="52"/>
        <v>235595.33999999997</v>
      </c>
      <c r="T48" s="661">
        <f>SUM(T44:T47)</f>
        <v>175440.74</v>
      </c>
      <c r="U48" s="661">
        <f t="shared" ref="U48:AD48" si="68">SUM(U44:U47)</f>
        <v>3247.52</v>
      </c>
      <c r="V48" s="661">
        <f t="shared" si="68"/>
        <v>51983.22</v>
      </c>
      <c r="W48" s="661">
        <f t="shared" si="68"/>
        <v>1489.18</v>
      </c>
      <c r="X48" s="661">
        <f t="shared" si="68"/>
        <v>27.63</v>
      </c>
      <c r="Y48" s="661">
        <f t="shared" si="68"/>
        <v>99.18</v>
      </c>
      <c r="Z48" s="661">
        <f t="shared" si="68"/>
        <v>0</v>
      </c>
      <c r="AA48" s="661">
        <f t="shared" si="68"/>
        <v>0</v>
      </c>
      <c r="AB48" s="661">
        <f t="shared" si="68"/>
        <v>3307.87</v>
      </c>
      <c r="AC48" s="661">
        <f t="shared" si="68"/>
        <v>0</v>
      </c>
      <c r="AD48" s="888">
        <f t="shared" si="68"/>
        <v>0</v>
      </c>
      <c r="AE48" s="687">
        <f t="shared" si="53"/>
        <v>359149.03000000009</v>
      </c>
      <c r="AF48" s="661">
        <f>SUM(AF44:AF47)</f>
        <v>290540.39</v>
      </c>
      <c r="AG48" s="661">
        <f t="shared" ref="AG48:AP48" si="69">SUM(AG44:AG47)</f>
        <v>7234.0300000000007</v>
      </c>
      <c r="AH48" s="661">
        <f t="shared" si="69"/>
        <v>52126.91</v>
      </c>
      <c r="AI48" s="661">
        <f t="shared" si="69"/>
        <v>3513.0399999999995</v>
      </c>
      <c r="AJ48" s="661">
        <f t="shared" si="69"/>
        <v>3.29</v>
      </c>
      <c r="AK48" s="661">
        <f t="shared" si="69"/>
        <v>1585.9</v>
      </c>
      <c r="AL48" s="661">
        <f t="shared" si="69"/>
        <v>0</v>
      </c>
      <c r="AM48" s="661">
        <f t="shared" si="69"/>
        <v>15.84</v>
      </c>
      <c r="AN48" s="661">
        <f t="shared" si="69"/>
        <v>4129.63</v>
      </c>
      <c r="AO48" s="661">
        <f t="shared" si="69"/>
        <v>0</v>
      </c>
      <c r="AP48" s="888">
        <f t="shared" si="69"/>
        <v>0</v>
      </c>
      <c r="AQ48" s="687">
        <f t="shared" si="54"/>
        <v>532513.01</v>
      </c>
      <c r="AR48" s="661">
        <f>SUM(AR44:AR47)</f>
        <v>439033.39999999997</v>
      </c>
      <c r="AS48" s="661">
        <f t="shared" ref="AS48:BB48" si="70">SUM(AS44:AS47)</f>
        <v>15359.11</v>
      </c>
      <c r="AT48" s="661">
        <f t="shared" si="70"/>
        <v>59128.9</v>
      </c>
      <c r="AU48" s="661">
        <f t="shared" si="70"/>
        <v>3973.17</v>
      </c>
      <c r="AV48" s="661">
        <f t="shared" si="70"/>
        <v>2451.2399999999998</v>
      </c>
      <c r="AW48" s="661">
        <f t="shared" si="70"/>
        <v>0</v>
      </c>
      <c r="AX48" s="661">
        <f t="shared" si="70"/>
        <v>0</v>
      </c>
      <c r="AY48" s="661">
        <f t="shared" si="70"/>
        <v>403.66</v>
      </c>
      <c r="AZ48" s="661">
        <f t="shared" si="70"/>
        <v>12160.24</v>
      </c>
      <c r="BA48" s="661">
        <f t="shared" si="70"/>
        <v>0</v>
      </c>
      <c r="BB48" s="888">
        <f t="shared" si="70"/>
        <v>3.29</v>
      </c>
      <c r="BC48" s="662">
        <f t="shared" ref="BC48" si="71">SUM(BC44:BC47)</f>
        <v>277269.86000000004</v>
      </c>
      <c r="BD48" s="653">
        <f t="shared" si="55"/>
        <v>1630579.5700000003</v>
      </c>
      <c r="BE48" s="663">
        <f t="shared" si="56"/>
        <v>1076550.51</v>
      </c>
      <c r="BF48" s="663">
        <f t="shared" si="57"/>
        <v>30456.58</v>
      </c>
      <c r="BG48" s="663">
        <f t="shared" si="58"/>
        <v>208545.52</v>
      </c>
      <c r="BH48" s="663">
        <f t="shared" si="59"/>
        <v>9988.33</v>
      </c>
      <c r="BI48" s="663">
        <f t="shared" si="60"/>
        <v>2606.9799999999996</v>
      </c>
      <c r="BJ48" s="663">
        <f t="shared" si="61"/>
        <v>1685.0800000000002</v>
      </c>
      <c r="BK48" s="663">
        <f t="shared" si="62"/>
        <v>0</v>
      </c>
      <c r="BL48" s="663">
        <f t="shared" si="63"/>
        <v>419.5</v>
      </c>
      <c r="BM48" s="663">
        <f t="shared" si="64"/>
        <v>23025.559999999998</v>
      </c>
      <c r="BN48" s="663">
        <f t="shared" si="65"/>
        <v>0</v>
      </c>
      <c r="BO48" s="664">
        <f t="shared" si="66"/>
        <v>31.65</v>
      </c>
    </row>
    <row r="49" spans="1:67" x14ac:dyDescent="0.25">
      <c r="A49" s="1529" t="s">
        <v>1079</v>
      </c>
      <c r="B49" s="512" t="s">
        <v>394</v>
      </c>
      <c r="C49" s="522" t="s">
        <v>849</v>
      </c>
      <c r="D49" s="651">
        <v>0</v>
      </c>
      <c r="E49" s="651">
        <v>0</v>
      </c>
      <c r="F49" s="970"/>
      <c r="G49" s="653">
        <f t="shared" si="51"/>
        <v>0</v>
      </c>
      <c r="H49" s="253">
        <v>0</v>
      </c>
      <c r="I49" s="253">
        <v>0</v>
      </c>
      <c r="J49" s="253">
        <v>0</v>
      </c>
      <c r="K49" s="253">
        <v>0</v>
      </c>
      <c r="L49" s="253">
        <v>0</v>
      </c>
      <c r="M49" s="253">
        <v>0</v>
      </c>
      <c r="N49" s="253">
        <v>0</v>
      </c>
      <c r="O49" s="253">
        <v>0</v>
      </c>
      <c r="P49" s="253">
        <v>0</v>
      </c>
      <c r="Q49" s="253">
        <v>0</v>
      </c>
      <c r="R49" s="253">
        <v>0</v>
      </c>
      <c r="S49" s="653">
        <f t="shared" si="52"/>
        <v>1674.08</v>
      </c>
      <c r="T49" s="253">
        <v>1674.08</v>
      </c>
      <c r="U49" s="253">
        <v>0</v>
      </c>
      <c r="V49" s="253">
        <v>0</v>
      </c>
      <c r="W49" s="253">
        <v>0</v>
      </c>
      <c r="X49" s="253">
        <v>0</v>
      </c>
      <c r="Y49" s="253">
        <v>0</v>
      </c>
      <c r="Z49" s="253">
        <v>0</v>
      </c>
      <c r="AA49" s="253">
        <v>0</v>
      </c>
      <c r="AB49" s="253">
        <v>0</v>
      </c>
      <c r="AC49" s="253">
        <v>0</v>
      </c>
      <c r="AD49" s="253">
        <v>0</v>
      </c>
      <c r="AE49" s="653">
        <f t="shared" si="53"/>
        <v>5282.14</v>
      </c>
      <c r="AF49" s="253">
        <v>5147.42</v>
      </c>
      <c r="AG49" s="253">
        <v>0</v>
      </c>
      <c r="AH49" s="253">
        <v>0</v>
      </c>
      <c r="AI49" s="253">
        <v>134.72</v>
      </c>
      <c r="AJ49" s="253">
        <v>0</v>
      </c>
      <c r="AK49" s="253">
        <v>0</v>
      </c>
      <c r="AL49" s="253">
        <v>0</v>
      </c>
      <c r="AM49" s="253">
        <v>0</v>
      </c>
      <c r="AN49" s="253">
        <v>0</v>
      </c>
      <c r="AO49" s="253">
        <v>0</v>
      </c>
      <c r="AP49" s="253">
        <v>0</v>
      </c>
      <c r="AQ49" s="653">
        <f t="shared" si="54"/>
        <v>0</v>
      </c>
      <c r="AR49" s="253">
        <v>0</v>
      </c>
      <c r="AS49" s="253">
        <v>0</v>
      </c>
      <c r="AT49" s="253">
        <v>0</v>
      </c>
      <c r="AU49" s="253">
        <v>0</v>
      </c>
      <c r="AV49" s="253">
        <v>0</v>
      </c>
      <c r="AW49" s="253">
        <v>0</v>
      </c>
      <c r="AX49" s="253">
        <v>0</v>
      </c>
      <c r="AY49" s="253">
        <v>0</v>
      </c>
      <c r="AZ49" s="253">
        <v>0</v>
      </c>
      <c r="BA49" s="253">
        <v>0</v>
      </c>
      <c r="BB49" s="253">
        <v>0</v>
      </c>
      <c r="BC49" s="892">
        <v>0</v>
      </c>
      <c r="BD49" s="688">
        <f t="shared" si="55"/>
        <v>6956.22</v>
      </c>
      <c r="BE49" s="654">
        <f t="shared" si="56"/>
        <v>6821.5</v>
      </c>
      <c r="BF49" s="654">
        <f t="shared" si="57"/>
        <v>0</v>
      </c>
      <c r="BG49" s="654">
        <f t="shared" si="58"/>
        <v>0</v>
      </c>
      <c r="BH49" s="654">
        <f t="shared" si="59"/>
        <v>134.72</v>
      </c>
      <c r="BI49" s="654">
        <f t="shared" si="60"/>
        <v>0</v>
      </c>
      <c r="BJ49" s="654">
        <f t="shared" si="61"/>
        <v>0</v>
      </c>
      <c r="BK49" s="654">
        <f t="shared" si="62"/>
        <v>0</v>
      </c>
      <c r="BL49" s="654">
        <f t="shared" si="63"/>
        <v>0</v>
      </c>
      <c r="BM49" s="654">
        <f t="shared" si="64"/>
        <v>0</v>
      </c>
      <c r="BN49" s="654">
        <f t="shared" si="65"/>
        <v>0</v>
      </c>
      <c r="BO49" s="655">
        <f t="shared" si="66"/>
        <v>0</v>
      </c>
    </row>
    <row r="50" spans="1:67" x14ac:dyDescent="0.25">
      <c r="A50" s="1529"/>
      <c r="B50" s="512" t="s">
        <v>115</v>
      </c>
      <c r="C50" s="522" t="s">
        <v>850</v>
      </c>
      <c r="D50" s="651">
        <v>0</v>
      </c>
      <c r="E50" s="651">
        <v>0</v>
      </c>
      <c r="F50" s="970"/>
      <c r="G50" s="653">
        <f t="shared" si="51"/>
        <v>0</v>
      </c>
      <c r="H50" s="253">
        <v>0</v>
      </c>
      <c r="I50" s="253">
        <v>0</v>
      </c>
      <c r="J50" s="253">
        <v>0</v>
      </c>
      <c r="K50" s="253">
        <v>0</v>
      </c>
      <c r="L50" s="253">
        <v>0</v>
      </c>
      <c r="M50" s="253">
        <v>0</v>
      </c>
      <c r="N50" s="253">
        <v>0</v>
      </c>
      <c r="O50" s="253">
        <v>0</v>
      </c>
      <c r="P50" s="253">
        <v>0</v>
      </c>
      <c r="Q50" s="253">
        <v>0</v>
      </c>
      <c r="R50" s="253">
        <v>0</v>
      </c>
      <c r="S50" s="653">
        <f t="shared" si="52"/>
        <v>0</v>
      </c>
      <c r="T50" s="253">
        <v>0</v>
      </c>
      <c r="U50" s="253">
        <v>0</v>
      </c>
      <c r="V50" s="253">
        <v>0</v>
      </c>
      <c r="W50" s="253">
        <v>0</v>
      </c>
      <c r="X50" s="253">
        <v>0</v>
      </c>
      <c r="Y50" s="253">
        <v>0</v>
      </c>
      <c r="Z50" s="253">
        <v>0</v>
      </c>
      <c r="AA50" s="253">
        <v>0</v>
      </c>
      <c r="AB50" s="253">
        <v>0</v>
      </c>
      <c r="AC50" s="253">
        <v>0</v>
      </c>
      <c r="AD50" s="253">
        <v>0</v>
      </c>
      <c r="AE50" s="653">
        <f t="shared" si="53"/>
        <v>0</v>
      </c>
      <c r="AF50" s="253">
        <v>0</v>
      </c>
      <c r="AG50" s="253">
        <v>0</v>
      </c>
      <c r="AH50" s="253">
        <v>0</v>
      </c>
      <c r="AI50" s="253">
        <v>0</v>
      </c>
      <c r="AJ50" s="253">
        <v>0</v>
      </c>
      <c r="AK50" s="253">
        <v>0</v>
      </c>
      <c r="AL50" s="253">
        <v>0</v>
      </c>
      <c r="AM50" s="253">
        <v>0</v>
      </c>
      <c r="AN50" s="253">
        <v>0</v>
      </c>
      <c r="AO50" s="253">
        <v>0</v>
      </c>
      <c r="AP50" s="253">
        <v>0</v>
      </c>
      <c r="AQ50" s="653">
        <f t="shared" si="54"/>
        <v>0</v>
      </c>
      <c r="AR50" s="253">
        <v>0</v>
      </c>
      <c r="AS50" s="253">
        <v>0</v>
      </c>
      <c r="AT50" s="253">
        <v>0</v>
      </c>
      <c r="AU50" s="253">
        <v>0</v>
      </c>
      <c r="AV50" s="253">
        <v>0</v>
      </c>
      <c r="AW50" s="253">
        <v>0</v>
      </c>
      <c r="AX50" s="253">
        <v>0</v>
      </c>
      <c r="AY50" s="253">
        <v>0</v>
      </c>
      <c r="AZ50" s="253">
        <v>0</v>
      </c>
      <c r="BA50" s="253">
        <v>0</v>
      </c>
      <c r="BB50" s="253">
        <v>0</v>
      </c>
      <c r="BC50" s="892">
        <v>0</v>
      </c>
      <c r="BD50" s="653">
        <f t="shared" si="55"/>
        <v>0</v>
      </c>
      <c r="BE50" s="656">
        <f t="shared" si="56"/>
        <v>0</v>
      </c>
      <c r="BF50" s="656">
        <f t="shared" si="57"/>
        <v>0</v>
      </c>
      <c r="BG50" s="656">
        <f t="shared" si="58"/>
        <v>0</v>
      </c>
      <c r="BH50" s="656">
        <f t="shared" si="59"/>
        <v>0</v>
      </c>
      <c r="BI50" s="656">
        <f t="shared" si="60"/>
        <v>0</v>
      </c>
      <c r="BJ50" s="656">
        <f t="shared" si="61"/>
        <v>0</v>
      </c>
      <c r="BK50" s="656">
        <f t="shared" si="62"/>
        <v>0</v>
      </c>
      <c r="BL50" s="656">
        <f t="shared" si="63"/>
        <v>0</v>
      </c>
      <c r="BM50" s="656">
        <f t="shared" si="64"/>
        <v>0</v>
      </c>
      <c r="BN50" s="656">
        <f t="shared" si="65"/>
        <v>0</v>
      </c>
      <c r="BO50" s="657">
        <f t="shared" si="66"/>
        <v>0</v>
      </c>
    </row>
    <row r="51" spans="1:67" x14ac:dyDescent="0.25">
      <c r="A51" s="1529"/>
      <c r="B51" s="512" t="s">
        <v>117</v>
      </c>
      <c r="C51" s="522" t="s">
        <v>851</v>
      </c>
      <c r="D51" s="651">
        <v>0</v>
      </c>
      <c r="E51" s="651">
        <v>0</v>
      </c>
      <c r="F51" s="970"/>
      <c r="G51" s="653">
        <f t="shared" si="51"/>
        <v>0</v>
      </c>
      <c r="H51" s="253">
        <v>0</v>
      </c>
      <c r="I51" s="253">
        <v>0</v>
      </c>
      <c r="J51" s="253">
        <v>0</v>
      </c>
      <c r="K51" s="253">
        <v>0</v>
      </c>
      <c r="L51" s="253">
        <v>0</v>
      </c>
      <c r="M51" s="253">
        <v>0</v>
      </c>
      <c r="N51" s="253">
        <v>0</v>
      </c>
      <c r="O51" s="253">
        <v>0</v>
      </c>
      <c r="P51" s="253">
        <v>0</v>
      </c>
      <c r="Q51" s="253">
        <v>0</v>
      </c>
      <c r="R51" s="253">
        <v>0</v>
      </c>
      <c r="S51" s="653">
        <f t="shared" si="52"/>
        <v>0</v>
      </c>
      <c r="T51" s="253">
        <v>0</v>
      </c>
      <c r="U51" s="253">
        <v>0</v>
      </c>
      <c r="V51" s="253">
        <v>0</v>
      </c>
      <c r="W51" s="253">
        <v>0</v>
      </c>
      <c r="X51" s="253">
        <v>0</v>
      </c>
      <c r="Y51" s="253">
        <v>0</v>
      </c>
      <c r="Z51" s="253">
        <v>0</v>
      </c>
      <c r="AA51" s="253">
        <v>0</v>
      </c>
      <c r="AB51" s="253">
        <v>0</v>
      </c>
      <c r="AC51" s="253">
        <v>0</v>
      </c>
      <c r="AD51" s="253">
        <v>0</v>
      </c>
      <c r="AE51" s="653">
        <f t="shared" si="53"/>
        <v>0</v>
      </c>
      <c r="AF51" s="253">
        <v>0</v>
      </c>
      <c r="AG51" s="253">
        <v>0</v>
      </c>
      <c r="AH51" s="253">
        <v>0</v>
      </c>
      <c r="AI51" s="253">
        <v>0</v>
      </c>
      <c r="AJ51" s="253">
        <v>0</v>
      </c>
      <c r="AK51" s="253">
        <v>0</v>
      </c>
      <c r="AL51" s="253">
        <v>0</v>
      </c>
      <c r="AM51" s="253">
        <v>0</v>
      </c>
      <c r="AN51" s="253">
        <v>0</v>
      </c>
      <c r="AO51" s="253">
        <v>0</v>
      </c>
      <c r="AP51" s="253">
        <v>0</v>
      </c>
      <c r="AQ51" s="653">
        <f t="shared" si="54"/>
        <v>0</v>
      </c>
      <c r="AR51" s="253">
        <v>0</v>
      </c>
      <c r="AS51" s="253">
        <v>0</v>
      </c>
      <c r="AT51" s="253">
        <v>0</v>
      </c>
      <c r="AU51" s="253">
        <v>0</v>
      </c>
      <c r="AV51" s="253">
        <v>0</v>
      </c>
      <c r="AW51" s="253">
        <v>0</v>
      </c>
      <c r="AX51" s="253">
        <v>0</v>
      </c>
      <c r="AY51" s="253">
        <v>0</v>
      </c>
      <c r="AZ51" s="253">
        <v>0</v>
      </c>
      <c r="BA51" s="253">
        <v>0</v>
      </c>
      <c r="BB51" s="253">
        <v>0</v>
      </c>
      <c r="BC51" s="892">
        <v>0</v>
      </c>
      <c r="BD51" s="653">
        <f t="shared" si="55"/>
        <v>0</v>
      </c>
      <c r="BE51" s="656">
        <f t="shared" si="56"/>
        <v>0</v>
      </c>
      <c r="BF51" s="656">
        <f t="shared" si="57"/>
        <v>0</v>
      </c>
      <c r="BG51" s="656">
        <f t="shared" si="58"/>
        <v>0</v>
      </c>
      <c r="BH51" s="656">
        <f t="shared" si="59"/>
        <v>0</v>
      </c>
      <c r="BI51" s="656">
        <f t="shared" si="60"/>
        <v>0</v>
      </c>
      <c r="BJ51" s="656">
        <f t="shared" si="61"/>
        <v>0</v>
      </c>
      <c r="BK51" s="656">
        <f t="shared" si="62"/>
        <v>0</v>
      </c>
      <c r="BL51" s="656">
        <f t="shared" si="63"/>
        <v>0</v>
      </c>
      <c r="BM51" s="656">
        <f t="shared" si="64"/>
        <v>0</v>
      </c>
      <c r="BN51" s="656">
        <f t="shared" si="65"/>
        <v>0</v>
      </c>
      <c r="BO51" s="657">
        <f t="shared" si="66"/>
        <v>0</v>
      </c>
    </row>
    <row r="52" spans="1:67" x14ac:dyDescent="0.25">
      <c r="A52" s="1529"/>
      <c r="B52" s="512" t="s">
        <v>118</v>
      </c>
      <c r="C52" s="522" t="s">
        <v>852</v>
      </c>
      <c r="D52" s="651">
        <v>0</v>
      </c>
      <c r="E52" s="651">
        <v>0</v>
      </c>
      <c r="F52" s="970"/>
      <c r="G52" s="653">
        <f t="shared" si="51"/>
        <v>0</v>
      </c>
      <c r="H52" s="253">
        <v>0</v>
      </c>
      <c r="I52" s="253">
        <v>0</v>
      </c>
      <c r="J52" s="253">
        <v>0</v>
      </c>
      <c r="K52" s="253">
        <v>0</v>
      </c>
      <c r="L52" s="253">
        <v>0</v>
      </c>
      <c r="M52" s="253">
        <v>0</v>
      </c>
      <c r="N52" s="253">
        <v>0</v>
      </c>
      <c r="O52" s="253">
        <v>0</v>
      </c>
      <c r="P52" s="253">
        <v>0</v>
      </c>
      <c r="Q52" s="253">
        <v>0</v>
      </c>
      <c r="R52" s="253">
        <v>0</v>
      </c>
      <c r="S52" s="653">
        <f t="shared" si="52"/>
        <v>0</v>
      </c>
      <c r="T52" s="253">
        <v>0</v>
      </c>
      <c r="U52" s="253">
        <v>0</v>
      </c>
      <c r="V52" s="253">
        <v>0</v>
      </c>
      <c r="W52" s="253">
        <v>0</v>
      </c>
      <c r="X52" s="253">
        <v>0</v>
      </c>
      <c r="Y52" s="253">
        <v>0</v>
      </c>
      <c r="Z52" s="253">
        <v>0</v>
      </c>
      <c r="AA52" s="253">
        <v>0</v>
      </c>
      <c r="AB52" s="253">
        <v>0</v>
      </c>
      <c r="AC52" s="253">
        <v>0</v>
      </c>
      <c r="AD52" s="253">
        <v>0</v>
      </c>
      <c r="AE52" s="653">
        <f t="shared" si="53"/>
        <v>0</v>
      </c>
      <c r="AF52" s="253">
        <v>0</v>
      </c>
      <c r="AG52" s="253">
        <v>0</v>
      </c>
      <c r="AH52" s="253">
        <v>0</v>
      </c>
      <c r="AI52" s="253">
        <v>0</v>
      </c>
      <c r="AJ52" s="253">
        <v>0</v>
      </c>
      <c r="AK52" s="253">
        <v>0</v>
      </c>
      <c r="AL52" s="253">
        <v>0</v>
      </c>
      <c r="AM52" s="253">
        <v>0</v>
      </c>
      <c r="AN52" s="253">
        <v>0</v>
      </c>
      <c r="AO52" s="253">
        <v>0</v>
      </c>
      <c r="AP52" s="253">
        <v>0</v>
      </c>
      <c r="AQ52" s="653">
        <f t="shared" si="54"/>
        <v>0</v>
      </c>
      <c r="AR52" s="253">
        <v>0</v>
      </c>
      <c r="AS52" s="253">
        <v>0</v>
      </c>
      <c r="AT52" s="253">
        <v>0</v>
      </c>
      <c r="AU52" s="253">
        <v>0</v>
      </c>
      <c r="AV52" s="253">
        <v>0</v>
      </c>
      <c r="AW52" s="253">
        <v>0</v>
      </c>
      <c r="AX52" s="253">
        <v>0</v>
      </c>
      <c r="AY52" s="253">
        <v>0</v>
      </c>
      <c r="AZ52" s="253">
        <v>0</v>
      </c>
      <c r="BA52" s="253">
        <v>0</v>
      </c>
      <c r="BB52" s="253">
        <v>0</v>
      </c>
      <c r="BC52" s="892">
        <v>0</v>
      </c>
      <c r="BD52" s="653">
        <f t="shared" si="55"/>
        <v>0</v>
      </c>
      <c r="BE52" s="656">
        <f t="shared" si="56"/>
        <v>0</v>
      </c>
      <c r="BF52" s="656">
        <f t="shared" si="57"/>
        <v>0</v>
      </c>
      <c r="BG52" s="656">
        <f t="shared" si="58"/>
        <v>0</v>
      </c>
      <c r="BH52" s="656">
        <f t="shared" si="59"/>
        <v>0</v>
      </c>
      <c r="BI52" s="656">
        <f t="shared" si="60"/>
        <v>0</v>
      </c>
      <c r="BJ52" s="656">
        <f t="shared" si="61"/>
        <v>0</v>
      </c>
      <c r="BK52" s="656">
        <f t="shared" si="62"/>
        <v>0</v>
      </c>
      <c r="BL52" s="656">
        <f t="shared" si="63"/>
        <v>0</v>
      </c>
      <c r="BM52" s="656">
        <f t="shared" si="64"/>
        <v>0</v>
      </c>
      <c r="BN52" s="656">
        <f t="shared" si="65"/>
        <v>0</v>
      </c>
      <c r="BO52" s="657">
        <f t="shared" si="66"/>
        <v>0</v>
      </c>
    </row>
    <row r="53" spans="1:67" ht="15.75" thickBot="1" x14ac:dyDescent="0.3">
      <c r="A53" s="1536"/>
      <c r="B53" s="658" t="s">
        <v>119</v>
      </c>
      <c r="C53" s="659" t="s">
        <v>36</v>
      </c>
      <c r="D53" s="660">
        <f>SUM(D49:D52)</f>
        <v>0</v>
      </c>
      <c r="E53" s="660">
        <f>SUM(E49:E52)</f>
        <v>0</v>
      </c>
      <c r="F53" s="971" t="str">
        <f t="shared" si="1"/>
        <v/>
      </c>
      <c r="G53" s="687">
        <f t="shared" si="51"/>
        <v>0</v>
      </c>
      <c r="H53" s="661">
        <f>SUM(H49:H52)</f>
        <v>0</v>
      </c>
      <c r="I53" s="661">
        <f t="shared" ref="I53:R53" si="72">SUM(I49:I52)</f>
        <v>0</v>
      </c>
      <c r="J53" s="661">
        <f t="shared" si="72"/>
        <v>0</v>
      </c>
      <c r="K53" s="661">
        <f t="shared" si="72"/>
        <v>0</v>
      </c>
      <c r="L53" s="661">
        <f t="shared" si="72"/>
        <v>0</v>
      </c>
      <c r="M53" s="661">
        <f t="shared" si="72"/>
        <v>0</v>
      </c>
      <c r="N53" s="661">
        <f t="shared" si="72"/>
        <v>0</v>
      </c>
      <c r="O53" s="661">
        <f t="shared" si="72"/>
        <v>0</v>
      </c>
      <c r="P53" s="661">
        <f t="shared" si="72"/>
        <v>0</v>
      </c>
      <c r="Q53" s="661">
        <f t="shared" si="72"/>
        <v>0</v>
      </c>
      <c r="R53" s="888">
        <f t="shared" si="72"/>
        <v>0</v>
      </c>
      <c r="S53" s="687">
        <f t="shared" si="52"/>
        <v>1674.08</v>
      </c>
      <c r="T53" s="661">
        <f>SUM(T49:T52)</f>
        <v>1674.08</v>
      </c>
      <c r="U53" s="661">
        <f t="shared" ref="U53:AD53" si="73">SUM(U49:U52)</f>
        <v>0</v>
      </c>
      <c r="V53" s="661">
        <f t="shared" si="73"/>
        <v>0</v>
      </c>
      <c r="W53" s="661">
        <f t="shared" si="73"/>
        <v>0</v>
      </c>
      <c r="X53" s="661">
        <f t="shared" si="73"/>
        <v>0</v>
      </c>
      <c r="Y53" s="661">
        <f t="shared" si="73"/>
        <v>0</v>
      </c>
      <c r="Z53" s="661">
        <f t="shared" si="73"/>
        <v>0</v>
      </c>
      <c r="AA53" s="661">
        <f t="shared" si="73"/>
        <v>0</v>
      </c>
      <c r="AB53" s="661">
        <f t="shared" si="73"/>
        <v>0</v>
      </c>
      <c r="AC53" s="661">
        <f t="shared" si="73"/>
        <v>0</v>
      </c>
      <c r="AD53" s="888">
        <f t="shared" si="73"/>
        <v>0</v>
      </c>
      <c r="AE53" s="687">
        <f t="shared" si="53"/>
        <v>5282.14</v>
      </c>
      <c r="AF53" s="661">
        <f>SUM(AF49:AF52)</f>
        <v>5147.42</v>
      </c>
      <c r="AG53" s="661">
        <f t="shared" ref="AG53:AP53" si="74">SUM(AG49:AG52)</f>
        <v>0</v>
      </c>
      <c r="AH53" s="661">
        <f t="shared" si="74"/>
        <v>0</v>
      </c>
      <c r="AI53" s="661">
        <f t="shared" si="74"/>
        <v>134.72</v>
      </c>
      <c r="AJ53" s="661">
        <f t="shared" si="74"/>
        <v>0</v>
      </c>
      <c r="AK53" s="661">
        <f t="shared" si="74"/>
        <v>0</v>
      </c>
      <c r="AL53" s="661">
        <f t="shared" si="74"/>
        <v>0</v>
      </c>
      <c r="AM53" s="661">
        <f t="shared" si="74"/>
        <v>0</v>
      </c>
      <c r="AN53" s="661">
        <f t="shared" si="74"/>
        <v>0</v>
      </c>
      <c r="AO53" s="661">
        <f t="shared" si="74"/>
        <v>0</v>
      </c>
      <c r="AP53" s="888">
        <f t="shared" si="74"/>
        <v>0</v>
      </c>
      <c r="AQ53" s="687">
        <f t="shared" si="54"/>
        <v>0</v>
      </c>
      <c r="AR53" s="661">
        <f>SUM(AR49:AR52)</f>
        <v>0</v>
      </c>
      <c r="AS53" s="661">
        <f t="shared" ref="AS53:BB53" si="75">SUM(AS49:AS52)</f>
        <v>0</v>
      </c>
      <c r="AT53" s="661">
        <f t="shared" si="75"/>
        <v>0</v>
      </c>
      <c r="AU53" s="661">
        <f t="shared" si="75"/>
        <v>0</v>
      </c>
      <c r="AV53" s="661">
        <f t="shared" si="75"/>
        <v>0</v>
      </c>
      <c r="AW53" s="661">
        <f t="shared" si="75"/>
        <v>0</v>
      </c>
      <c r="AX53" s="661">
        <f t="shared" si="75"/>
        <v>0</v>
      </c>
      <c r="AY53" s="661">
        <f t="shared" si="75"/>
        <v>0</v>
      </c>
      <c r="AZ53" s="661">
        <f t="shared" si="75"/>
        <v>0</v>
      </c>
      <c r="BA53" s="661">
        <f t="shared" si="75"/>
        <v>0</v>
      </c>
      <c r="BB53" s="888">
        <f t="shared" si="75"/>
        <v>0</v>
      </c>
      <c r="BC53" s="662">
        <f t="shared" ref="BC53" si="76">SUM(BC49:BC52)</f>
        <v>0</v>
      </c>
      <c r="BD53" s="653">
        <f t="shared" si="55"/>
        <v>6956.22</v>
      </c>
      <c r="BE53" s="663">
        <f t="shared" si="56"/>
        <v>6821.5</v>
      </c>
      <c r="BF53" s="663">
        <f t="shared" si="57"/>
        <v>0</v>
      </c>
      <c r="BG53" s="663">
        <f t="shared" si="58"/>
        <v>0</v>
      </c>
      <c r="BH53" s="663">
        <f t="shared" si="59"/>
        <v>134.72</v>
      </c>
      <c r="BI53" s="663">
        <f t="shared" si="60"/>
        <v>0</v>
      </c>
      <c r="BJ53" s="663">
        <f t="shared" si="61"/>
        <v>0</v>
      </c>
      <c r="BK53" s="663">
        <f t="shared" si="62"/>
        <v>0</v>
      </c>
      <c r="BL53" s="663">
        <f t="shared" si="63"/>
        <v>0</v>
      </c>
      <c r="BM53" s="663">
        <f t="shared" si="64"/>
        <v>0</v>
      </c>
      <c r="BN53" s="663">
        <f t="shared" si="65"/>
        <v>0</v>
      </c>
      <c r="BO53" s="664">
        <f t="shared" si="66"/>
        <v>0</v>
      </c>
    </row>
    <row r="54" spans="1:67" x14ac:dyDescent="0.25">
      <c r="A54" s="1529" t="s">
        <v>1080</v>
      </c>
      <c r="B54" s="512" t="s">
        <v>1064</v>
      </c>
      <c r="C54" s="522" t="s">
        <v>849</v>
      </c>
      <c r="D54" s="651">
        <v>0</v>
      </c>
      <c r="E54" s="651">
        <v>0</v>
      </c>
      <c r="F54" s="970"/>
      <c r="G54" s="653">
        <f t="shared" si="51"/>
        <v>238426.14</v>
      </c>
      <c r="H54" s="253">
        <v>169485.08000000002</v>
      </c>
      <c r="I54" s="253">
        <v>2072.33</v>
      </c>
      <c r="J54" s="253">
        <v>54669.04</v>
      </c>
      <c r="K54" s="253">
        <v>2653.21</v>
      </c>
      <c r="L54" s="253">
        <v>0</v>
      </c>
      <c r="M54" s="253">
        <v>0</v>
      </c>
      <c r="N54" s="253">
        <v>0</v>
      </c>
      <c r="O54" s="253">
        <v>0</v>
      </c>
      <c r="P54" s="253">
        <v>8454.66</v>
      </c>
      <c r="Q54" s="253">
        <v>0</v>
      </c>
      <c r="R54" s="253">
        <v>1091.82</v>
      </c>
      <c r="S54" s="653">
        <f t="shared" si="52"/>
        <v>298312.78999999998</v>
      </c>
      <c r="T54" s="253">
        <v>186889.84999999998</v>
      </c>
      <c r="U54" s="253">
        <v>1340.59</v>
      </c>
      <c r="V54" s="253">
        <v>98953.279999999999</v>
      </c>
      <c r="W54" s="253">
        <v>3000.49</v>
      </c>
      <c r="X54" s="253">
        <v>0</v>
      </c>
      <c r="Y54" s="253">
        <v>0</v>
      </c>
      <c r="Z54" s="253">
        <v>0</v>
      </c>
      <c r="AA54" s="253">
        <v>0</v>
      </c>
      <c r="AB54" s="253">
        <v>8128.58</v>
      </c>
      <c r="AC54" s="253">
        <v>0</v>
      </c>
      <c r="AD54" s="253">
        <v>0</v>
      </c>
      <c r="AE54" s="653">
        <f t="shared" si="53"/>
        <v>328297.29000000004</v>
      </c>
      <c r="AF54" s="253">
        <v>222670.13</v>
      </c>
      <c r="AG54" s="253">
        <v>3687.2400000000002</v>
      </c>
      <c r="AH54" s="253">
        <v>84515.4</v>
      </c>
      <c r="AI54" s="253">
        <v>3015.7599999999998</v>
      </c>
      <c r="AJ54" s="253">
        <v>0</v>
      </c>
      <c r="AK54" s="253">
        <v>949.7</v>
      </c>
      <c r="AL54" s="253">
        <v>0</v>
      </c>
      <c r="AM54" s="253">
        <v>607.87</v>
      </c>
      <c r="AN54" s="253">
        <v>12851.189999999999</v>
      </c>
      <c r="AO54" s="253">
        <v>0</v>
      </c>
      <c r="AP54" s="253">
        <v>0</v>
      </c>
      <c r="AQ54" s="653">
        <f t="shared" si="54"/>
        <v>598143.1</v>
      </c>
      <c r="AR54" s="253">
        <v>407924.63</v>
      </c>
      <c r="AS54" s="253">
        <v>5296.09</v>
      </c>
      <c r="AT54" s="253">
        <v>138113.03</v>
      </c>
      <c r="AU54" s="253">
        <v>4040.26</v>
      </c>
      <c r="AV54" s="253">
        <v>6499.2</v>
      </c>
      <c r="AW54" s="253">
        <v>0</v>
      </c>
      <c r="AX54" s="253">
        <v>0</v>
      </c>
      <c r="AY54" s="253">
        <v>361.12</v>
      </c>
      <c r="AZ54" s="253">
        <v>35908.770000000004</v>
      </c>
      <c r="BA54" s="253">
        <v>0</v>
      </c>
      <c r="BB54" s="253">
        <v>0</v>
      </c>
      <c r="BC54" s="892">
        <v>393090.66000000003</v>
      </c>
      <c r="BD54" s="688">
        <f t="shared" si="55"/>
        <v>1856269.98</v>
      </c>
      <c r="BE54" s="654">
        <f t="shared" si="56"/>
        <v>986969.69000000006</v>
      </c>
      <c r="BF54" s="654">
        <f t="shared" si="57"/>
        <v>12396.25</v>
      </c>
      <c r="BG54" s="654">
        <f t="shared" si="58"/>
        <v>376250.75</v>
      </c>
      <c r="BH54" s="654">
        <f t="shared" si="59"/>
        <v>12709.72</v>
      </c>
      <c r="BI54" s="654">
        <f t="shared" si="60"/>
        <v>6499.2</v>
      </c>
      <c r="BJ54" s="654">
        <f t="shared" si="61"/>
        <v>949.7</v>
      </c>
      <c r="BK54" s="654">
        <f t="shared" si="62"/>
        <v>0</v>
      </c>
      <c r="BL54" s="654">
        <f t="shared" si="63"/>
        <v>968.99</v>
      </c>
      <c r="BM54" s="654">
        <f t="shared" si="64"/>
        <v>65343.199999999997</v>
      </c>
      <c r="BN54" s="654">
        <f t="shared" si="65"/>
        <v>0</v>
      </c>
      <c r="BO54" s="655">
        <f t="shared" si="66"/>
        <v>1091.82</v>
      </c>
    </row>
    <row r="55" spans="1:67" x14ac:dyDescent="0.25">
      <c r="A55" s="1529"/>
      <c r="B55" s="512" t="s">
        <v>109</v>
      </c>
      <c r="C55" s="522" t="s">
        <v>850</v>
      </c>
      <c r="D55" s="651">
        <v>0</v>
      </c>
      <c r="E55" s="651">
        <v>0</v>
      </c>
      <c r="F55" s="970"/>
      <c r="G55" s="653">
        <f t="shared" si="51"/>
        <v>0</v>
      </c>
      <c r="H55" s="253">
        <v>0</v>
      </c>
      <c r="I55" s="253">
        <v>0</v>
      </c>
      <c r="J55" s="253">
        <v>0</v>
      </c>
      <c r="K55" s="253">
        <v>0</v>
      </c>
      <c r="L55" s="253">
        <v>0</v>
      </c>
      <c r="M55" s="253">
        <v>0</v>
      </c>
      <c r="N55" s="253">
        <v>0</v>
      </c>
      <c r="O55" s="253">
        <v>0</v>
      </c>
      <c r="P55" s="253">
        <v>0</v>
      </c>
      <c r="Q55" s="253">
        <v>0</v>
      </c>
      <c r="R55" s="253">
        <v>0</v>
      </c>
      <c r="S55" s="653">
        <f t="shared" si="52"/>
        <v>0</v>
      </c>
      <c r="T55" s="253">
        <v>0</v>
      </c>
      <c r="U55" s="253">
        <v>0</v>
      </c>
      <c r="V55" s="253">
        <v>0</v>
      </c>
      <c r="W55" s="253">
        <v>0</v>
      </c>
      <c r="X55" s="253">
        <v>0</v>
      </c>
      <c r="Y55" s="253">
        <v>0</v>
      </c>
      <c r="Z55" s="253">
        <v>0</v>
      </c>
      <c r="AA55" s="253">
        <v>0</v>
      </c>
      <c r="AB55" s="253">
        <v>0</v>
      </c>
      <c r="AC55" s="253">
        <v>0</v>
      </c>
      <c r="AD55" s="253">
        <v>0</v>
      </c>
      <c r="AE55" s="653">
        <f t="shared" si="53"/>
        <v>0</v>
      </c>
      <c r="AF55" s="253">
        <v>0</v>
      </c>
      <c r="AG55" s="253">
        <v>0</v>
      </c>
      <c r="AH55" s="253">
        <v>0</v>
      </c>
      <c r="AI55" s="253">
        <v>0</v>
      </c>
      <c r="AJ55" s="253">
        <v>0</v>
      </c>
      <c r="AK55" s="253">
        <v>0</v>
      </c>
      <c r="AL55" s="253">
        <v>0</v>
      </c>
      <c r="AM55" s="253">
        <v>0</v>
      </c>
      <c r="AN55" s="253">
        <v>0</v>
      </c>
      <c r="AO55" s="253">
        <v>0</v>
      </c>
      <c r="AP55" s="253">
        <v>0</v>
      </c>
      <c r="AQ55" s="653">
        <f t="shared" si="54"/>
        <v>0</v>
      </c>
      <c r="AR55" s="253">
        <v>0</v>
      </c>
      <c r="AS55" s="253">
        <v>0</v>
      </c>
      <c r="AT55" s="253">
        <v>0</v>
      </c>
      <c r="AU55" s="253">
        <v>0</v>
      </c>
      <c r="AV55" s="253">
        <v>0</v>
      </c>
      <c r="AW55" s="253">
        <v>0</v>
      </c>
      <c r="AX55" s="253">
        <v>0</v>
      </c>
      <c r="AY55" s="253">
        <v>0</v>
      </c>
      <c r="AZ55" s="253">
        <v>0</v>
      </c>
      <c r="BA55" s="253">
        <v>0</v>
      </c>
      <c r="BB55" s="253">
        <v>0</v>
      </c>
      <c r="BC55" s="892">
        <v>0</v>
      </c>
      <c r="BD55" s="653">
        <f t="shared" si="55"/>
        <v>0</v>
      </c>
      <c r="BE55" s="656">
        <f t="shared" si="56"/>
        <v>0</v>
      </c>
      <c r="BF55" s="656">
        <f t="shared" si="57"/>
        <v>0</v>
      </c>
      <c r="BG55" s="656">
        <f t="shared" si="58"/>
        <v>0</v>
      </c>
      <c r="BH55" s="656">
        <f t="shared" si="59"/>
        <v>0</v>
      </c>
      <c r="BI55" s="656">
        <f t="shared" si="60"/>
        <v>0</v>
      </c>
      <c r="BJ55" s="656">
        <f t="shared" si="61"/>
        <v>0</v>
      </c>
      <c r="BK55" s="656">
        <f t="shared" si="62"/>
        <v>0</v>
      </c>
      <c r="BL55" s="656">
        <f t="shared" si="63"/>
        <v>0</v>
      </c>
      <c r="BM55" s="656">
        <f t="shared" si="64"/>
        <v>0</v>
      </c>
      <c r="BN55" s="656">
        <f t="shared" si="65"/>
        <v>0</v>
      </c>
      <c r="BO55" s="657">
        <f t="shared" si="66"/>
        <v>0</v>
      </c>
    </row>
    <row r="56" spans="1:67" x14ac:dyDescent="0.25">
      <c r="A56" s="1529"/>
      <c r="B56" s="512" t="s">
        <v>110</v>
      </c>
      <c r="C56" s="522" t="s">
        <v>851</v>
      </c>
      <c r="D56" s="651">
        <v>0</v>
      </c>
      <c r="E56" s="651">
        <v>0</v>
      </c>
      <c r="F56" s="970"/>
      <c r="G56" s="653">
        <f t="shared" si="51"/>
        <v>0</v>
      </c>
      <c r="H56" s="253">
        <v>0</v>
      </c>
      <c r="I56" s="253">
        <v>0</v>
      </c>
      <c r="J56" s="253">
        <v>0</v>
      </c>
      <c r="K56" s="253">
        <v>0</v>
      </c>
      <c r="L56" s="253">
        <v>0</v>
      </c>
      <c r="M56" s="253">
        <v>0</v>
      </c>
      <c r="N56" s="253">
        <v>0</v>
      </c>
      <c r="O56" s="253">
        <v>0</v>
      </c>
      <c r="P56" s="253">
        <v>0</v>
      </c>
      <c r="Q56" s="253">
        <v>0</v>
      </c>
      <c r="R56" s="253">
        <v>0</v>
      </c>
      <c r="S56" s="653">
        <f t="shared" si="52"/>
        <v>0</v>
      </c>
      <c r="T56" s="253">
        <v>0</v>
      </c>
      <c r="U56" s="253">
        <v>0</v>
      </c>
      <c r="V56" s="253">
        <v>0</v>
      </c>
      <c r="W56" s="253">
        <v>0</v>
      </c>
      <c r="X56" s="253">
        <v>0</v>
      </c>
      <c r="Y56" s="253">
        <v>0</v>
      </c>
      <c r="Z56" s="253">
        <v>0</v>
      </c>
      <c r="AA56" s="253">
        <v>0</v>
      </c>
      <c r="AB56" s="253">
        <v>0</v>
      </c>
      <c r="AC56" s="253">
        <v>0</v>
      </c>
      <c r="AD56" s="253">
        <v>0</v>
      </c>
      <c r="AE56" s="653">
        <f t="shared" si="53"/>
        <v>0</v>
      </c>
      <c r="AF56" s="253">
        <v>0</v>
      </c>
      <c r="AG56" s="253">
        <v>0</v>
      </c>
      <c r="AH56" s="253">
        <v>0</v>
      </c>
      <c r="AI56" s="253">
        <v>0</v>
      </c>
      <c r="AJ56" s="253">
        <v>0</v>
      </c>
      <c r="AK56" s="253">
        <v>0</v>
      </c>
      <c r="AL56" s="253">
        <v>0</v>
      </c>
      <c r="AM56" s="253">
        <v>0</v>
      </c>
      <c r="AN56" s="253">
        <v>0</v>
      </c>
      <c r="AO56" s="253">
        <v>0</v>
      </c>
      <c r="AP56" s="253">
        <v>0</v>
      </c>
      <c r="AQ56" s="653">
        <f t="shared" si="54"/>
        <v>0</v>
      </c>
      <c r="AR56" s="253">
        <v>0</v>
      </c>
      <c r="AS56" s="253">
        <v>0</v>
      </c>
      <c r="AT56" s="253">
        <v>0</v>
      </c>
      <c r="AU56" s="253">
        <v>0</v>
      </c>
      <c r="AV56" s="253">
        <v>0</v>
      </c>
      <c r="AW56" s="253">
        <v>0</v>
      </c>
      <c r="AX56" s="253">
        <v>0</v>
      </c>
      <c r="AY56" s="253">
        <v>0</v>
      </c>
      <c r="AZ56" s="253">
        <v>0</v>
      </c>
      <c r="BA56" s="253">
        <v>0</v>
      </c>
      <c r="BB56" s="253">
        <v>0</v>
      </c>
      <c r="BC56" s="892">
        <v>0</v>
      </c>
      <c r="BD56" s="653">
        <f t="shared" si="55"/>
        <v>0</v>
      </c>
      <c r="BE56" s="656">
        <f t="shared" si="56"/>
        <v>0</v>
      </c>
      <c r="BF56" s="656">
        <f t="shared" si="57"/>
        <v>0</v>
      </c>
      <c r="BG56" s="656">
        <f t="shared" si="58"/>
        <v>0</v>
      </c>
      <c r="BH56" s="656">
        <f t="shared" si="59"/>
        <v>0</v>
      </c>
      <c r="BI56" s="656">
        <f t="shared" si="60"/>
        <v>0</v>
      </c>
      <c r="BJ56" s="656">
        <f t="shared" si="61"/>
        <v>0</v>
      </c>
      <c r="BK56" s="656">
        <f t="shared" si="62"/>
        <v>0</v>
      </c>
      <c r="BL56" s="656">
        <f t="shared" si="63"/>
        <v>0</v>
      </c>
      <c r="BM56" s="656">
        <f t="shared" si="64"/>
        <v>0</v>
      </c>
      <c r="BN56" s="656">
        <f t="shared" si="65"/>
        <v>0</v>
      </c>
      <c r="BO56" s="657">
        <f t="shared" si="66"/>
        <v>0</v>
      </c>
    </row>
    <row r="57" spans="1:67" x14ac:dyDescent="0.25">
      <c r="A57" s="1529"/>
      <c r="B57" s="512" t="s">
        <v>111</v>
      </c>
      <c r="C57" s="522" t="s">
        <v>852</v>
      </c>
      <c r="D57" s="651">
        <v>0</v>
      </c>
      <c r="E57" s="651">
        <v>0</v>
      </c>
      <c r="F57" s="970"/>
      <c r="G57" s="653">
        <f t="shared" si="51"/>
        <v>0</v>
      </c>
      <c r="H57" s="253">
        <v>0</v>
      </c>
      <c r="I57" s="253">
        <v>0</v>
      </c>
      <c r="J57" s="253">
        <v>0</v>
      </c>
      <c r="K57" s="253">
        <v>0</v>
      </c>
      <c r="L57" s="253">
        <v>0</v>
      </c>
      <c r="M57" s="253">
        <v>0</v>
      </c>
      <c r="N57" s="253">
        <v>0</v>
      </c>
      <c r="O57" s="253">
        <v>0</v>
      </c>
      <c r="P57" s="253">
        <v>0</v>
      </c>
      <c r="Q57" s="253">
        <v>0</v>
      </c>
      <c r="R57" s="253">
        <v>0</v>
      </c>
      <c r="S57" s="653">
        <f t="shared" si="52"/>
        <v>0</v>
      </c>
      <c r="T57" s="253">
        <v>0</v>
      </c>
      <c r="U57" s="253">
        <v>0</v>
      </c>
      <c r="V57" s="253">
        <v>0</v>
      </c>
      <c r="W57" s="253">
        <v>0</v>
      </c>
      <c r="X57" s="253">
        <v>0</v>
      </c>
      <c r="Y57" s="253">
        <v>0</v>
      </c>
      <c r="Z57" s="253">
        <v>0</v>
      </c>
      <c r="AA57" s="253">
        <v>0</v>
      </c>
      <c r="AB57" s="253">
        <v>0</v>
      </c>
      <c r="AC57" s="253">
        <v>0</v>
      </c>
      <c r="AD57" s="253">
        <v>0</v>
      </c>
      <c r="AE57" s="653">
        <f t="shared" si="53"/>
        <v>0</v>
      </c>
      <c r="AF57" s="253">
        <v>0</v>
      </c>
      <c r="AG57" s="253">
        <v>0</v>
      </c>
      <c r="AH57" s="253">
        <v>0</v>
      </c>
      <c r="AI57" s="253">
        <v>0</v>
      </c>
      <c r="AJ57" s="253">
        <v>0</v>
      </c>
      <c r="AK57" s="253">
        <v>0</v>
      </c>
      <c r="AL57" s="253">
        <v>0</v>
      </c>
      <c r="AM57" s="253">
        <v>0</v>
      </c>
      <c r="AN57" s="253">
        <v>0</v>
      </c>
      <c r="AO57" s="253">
        <v>0</v>
      </c>
      <c r="AP57" s="253">
        <v>0</v>
      </c>
      <c r="AQ57" s="653">
        <f t="shared" si="54"/>
        <v>0</v>
      </c>
      <c r="AR57" s="253">
        <v>0</v>
      </c>
      <c r="AS57" s="253">
        <v>0</v>
      </c>
      <c r="AT57" s="253">
        <v>0</v>
      </c>
      <c r="AU57" s="253">
        <v>0</v>
      </c>
      <c r="AV57" s="253">
        <v>0</v>
      </c>
      <c r="AW57" s="253">
        <v>0</v>
      </c>
      <c r="AX57" s="253">
        <v>0</v>
      </c>
      <c r="AY57" s="253">
        <v>0</v>
      </c>
      <c r="AZ57" s="253">
        <v>0</v>
      </c>
      <c r="BA57" s="253">
        <v>0</v>
      </c>
      <c r="BB57" s="253">
        <v>0</v>
      </c>
      <c r="BC57" s="892">
        <v>0</v>
      </c>
      <c r="BD57" s="653">
        <f t="shared" si="55"/>
        <v>0</v>
      </c>
      <c r="BE57" s="656">
        <f t="shared" si="56"/>
        <v>0</v>
      </c>
      <c r="BF57" s="656">
        <f t="shared" si="57"/>
        <v>0</v>
      </c>
      <c r="BG57" s="656">
        <f t="shared" si="58"/>
        <v>0</v>
      </c>
      <c r="BH57" s="656">
        <f t="shared" si="59"/>
        <v>0</v>
      </c>
      <c r="BI57" s="656">
        <f t="shared" si="60"/>
        <v>0</v>
      </c>
      <c r="BJ57" s="656">
        <f t="shared" si="61"/>
        <v>0</v>
      </c>
      <c r="BK57" s="656">
        <f t="shared" si="62"/>
        <v>0</v>
      </c>
      <c r="BL57" s="656">
        <f t="shared" si="63"/>
        <v>0</v>
      </c>
      <c r="BM57" s="656">
        <f t="shared" si="64"/>
        <v>0</v>
      </c>
      <c r="BN57" s="656">
        <f t="shared" si="65"/>
        <v>0</v>
      </c>
      <c r="BO57" s="657">
        <f t="shared" si="66"/>
        <v>0</v>
      </c>
    </row>
    <row r="58" spans="1:67" ht="15.75" thickBot="1" x14ac:dyDescent="0.3">
      <c r="A58" s="1536"/>
      <c r="B58" s="658" t="s">
        <v>112</v>
      </c>
      <c r="C58" s="659" t="s">
        <v>36</v>
      </c>
      <c r="D58" s="660">
        <f>SUM(D54:D57)</f>
        <v>0</v>
      </c>
      <c r="E58" s="660">
        <f>SUM(E54:E57)</f>
        <v>0</v>
      </c>
      <c r="F58" s="971" t="str">
        <f t="shared" si="1"/>
        <v/>
      </c>
      <c r="G58" s="687">
        <f t="shared" si="51"/>
        <v>238426.14</v>
      </c>
      <c r="H58" s="661">
        <f>SUM(H54:H57)</f>
        <v>169485.08000000002</v>
      </c>
      <c r="I58" s="661">
        <f t="shared" ref="I58:R58" si="77">SUM(I54:I57)</f>
        <v>2072.33</v>
      </c>
      <c r="J58" s="661">
        <f t="shared" si="77"/>
        <v>54669.04</v>
      </c>
      <c r="K58" s="661">
        <f t="shared" si="77"/>
        <v>2653.21</v>
      </c>
      <c r="L58" s="661">
        <f t="shared" si="77"/>
        <v>0</v>
      </c>
      <c r="M58" s="661">
        <f t="shared" si="77"/>
        <v>0</v>
      </c>
      <c r="N58" s="661">
        <f t="shared" si="77"/>
        <v>0</v>
      </c>
      <c r="O58" s="661">
        <f t="shared" si="77"/>
        <v>0</v>
      </c>
      <c r="P58" s="661">
        <f t="shared" si="77"/>
        <v>8454.66</v>
      </c>
      <c r="Q58" s="661">
        <f t="shared" si="77"/>
        <v>0</v>
      </c>
      <c r="R58" s="888">
        <f t="shared" si="77"/>
        <v>1091.82</v>
      </c>
      <c r="S58" s="687">
        <f t="shared" si="52"/>
        <v>298312.78999999998</v>
      </c>
      <c r="T58" s="661">
        <f>SUM(T54:T57)</f>
        <v>186889.84999999998</v>
      </c>
      <c r="U58" s="661">
        <f t="shared" ref="U58:AD58" si="78">SUM(U54:U57)</f>
        <v>1340.59</v>
      </c>
      <c r="V58" s="661">
        <f t="shared" si="78"/>
        <v>98953.279999999999</v>
      </c>
      <c r="W58" s="661">
        <f t="shared" si="78"/>
        <v>3000.49</v>
      </c>
      <c r="X58" s="661">
        <f t="shared" si="78"/>
        <v>0</v>
      </c>
      <c r="Y58" s="661">
        <f t="shared" si="78"/>
        <v>0</v>
      </c>
      <c r="Z58" s="661">
        <f t="shared" si="78"/>
        <v>0</v>
      </c>
      <c r="AA58" s="661">
        <f t="shared" si="78"/>
        <v>0</v>
      </c>
      <c r="AB58" s="661">
        <f t="shared" si="78"/>
        <v>8128.58</v>
      </c>
      <c r="AC58" s="661">
        <f t="shared" si="78"/>
        <v>0</v>
      </c>
      <c r="AD58" s="888">
        <f t="shared" si="78"/>
        <v>0</v>
      </c>
      <c r="AE58" s="687">
        <f t="shared" si="53"/>
        <v>328297.29000000004</v>
      </c>
      <c r="AF58" s="661">
        <f>SUM(AF54:AF57)</f>
        <v>222670.13</v>
      </c>
      <c r="AG58" s="661">
        <f t="shared" ref="AG58:AP58" si="79">SUM(AG54:AG57)</f>
        <v>3687.2400000000002</v>
      </c>
      <c r="AH58" s="661">
        <f t="shared" si="79"/>
        <v>84515.4</v>
      </c>
      <c r="AI58" s="661">
        <f t="shared" si="79"/>
        <v>3015.7599999999998</v>
      </c>
      <c r="AJ58" s="661">
        <f t="shared" si="79"/>
        <v>0</v>
      </c>
      <c r="AK58" s="661">
        <f t="shared" si="79"/>
        <v>949.7</v>
      </c>
      <c r="AL58" s="661">
        <f t="shared" si="79"/>
        <v>0</v>
      </c>
      <c r="AM58" s="661">
        <f t="shared" si="79"/>
        <v>607.87</v>
      </c>
      <c r="AN58" s="661">
        <f t="shared" si="79"/>
        <v>12851.189999999999</v>
      </c>
      <c r="AO58" s="661">
        <f t="shared" si="79"/>
        <v>0</v>
      </c>
      <c r="AP58" s="888">
        <f t="shared" si="79"/>
        <v>0</v>
      </c>
      <c r="AQ58" s="687">
        <f t="shared" si="54"/>
        <v>598143.1</v>
      </c>
      <c r="AR58" s="661">
        <f>SUM(AR54:AR57)</f>
        <v>407924.63</v>
      </c>
      <c r="AS58" s="661">
        <f t="shared" ref="AS58:BB58" si="80">SUM(AS54:AS57)</f>
        <v>5296.09</v>
      </c>
      <c r="AT58" s="661">
        <f t="shared" si="80"/>
        <v>138113.03</v>
      </c>
      <c r="AU58" s="661">
        <f t="shared" si="80"/>
        <v>4040.26</v>
      </c>
      <c r="AV58" s="661">
        <f t="shared" si="80"/>
        <v>6499.2</v>
      </c>
      <c r="AW58" s="661">
        <f t="shared" si="80"/>
        <v>0</v>
      </c>
      <c r="AX58" s="661">
        <f t="shared" si="80"/>
        <v>0</v>
      </c>
      <c r="AY58" s="661">
        <f t="shared" si="80"/>
        <v>361.12</v>
      </c>
      <c r="AZ58" s="661">
        <f t="shared" si="80"/>
        <v>35908.770000000004</v>
      </c>
      <c r="BA58" s="661">
        <f t="shared" si="80"/>
        <v>0</v>
      </c>
      <c r="BB58" s="888">
        <f t="shared" si="80"/>
        <v>0</v>
      </c>
      <c r="BC58" s="662">
        <f t="shared" ref="BC58" si="81">SUM(BC54:BC57)</f>
        <v>393090.66000000003</v>
      </c>
      <c r="BD58" s="653">
        <f t="shared" si="55"/>
        <v>1856269.98</v>
      </c>
      <c r="BE58" s="663">
        <f t="shared" si="56"/>
        <v>986969.69000000006</v>
      </c>
      <c r="BF58" s="663">
        <f t="shared" si="57"/>
        <v>12396.25</v>
      </c>
      <c r="BG58" s="663">
        <f t="shared" si="58"/>
        <v>376250.75</v>
      </c>
      <c r="BH58" s="663">
        <f t="shared" si="59"/>
        <v>12709.72</v>
      </c>
      <c r="BI58" s="663">
        <f t="shared" si="60"/>
        <v>6499.2</v>
      </c>
      <c r="BJ58" s="663">
        <f t="shared" si="61"/>
        <v>949.7</v>
      </c>
      <c r="BK58" s="663">
        <f t="shared" si="62"/>
        <v>0</v>
      </c>
      <c r="BL58" s="663">
        <f t="shared" si="63"/>
        <v>968.99</v>
      </c>
      <c r="BM58" s="663">
        <f t="shared" si="64"/>
        <v>65343.199999999997</v>
      </c>
      <c r="BN58" s="663">
        <f t="shared" si="65"/>
        <v>0</v>
      </c>
      <c r="BO58" s="664">
        <f t="shared" si="66"/>
        <v>1091.82</v>
      </c>
    </row>
    <row r="59" spans="1:67" x14ac:dyDescent="0.25">
      <c r="A59" s="1529" t="s">
        <v>1081</v>
      </c>
      <c r="B59" s="512" t="s">
        <v>120</v>
      </c>
      <c r="C59" s="522" t="s">
        <v>849</v>
      </c>
      <c r="D59" s="651">
        <v>0</v>
      </c>
      <c r="E59" s="651">
        <v>0</v>
      </c>
      <c r="F59" s="970"/>
      <c r="G59" s="653">
        <f t="shared" si="51"/>
        <v>34837.480000000003</v>
      </c>
      <c r="H59" s="253">
        <v>32567.63</v>
      </c>
      <c r="I59" s="253">
        <v>955.77</v>
      </c>
      <c r="J59" s="253">
        <v>1262.1099999999999</v>
      </c>
      <c r="K59" s="253">
        <v>51.97</v>
      </c>
      <c r="L59" s="253">
        <v>0</v>
      </c>
      <c r="M59" s="253">
        <v>0</v>
      </c>
      <c r="N59" s="253">
        <v>0</v>
      </c>
      <c r="O59" s="253">
        <v>0</v>
      </c>
      <c r="P59" s="253">
        <v>0</v>
      </c>
      <c r="Q59" s="253">
        <v>0</v>
      </c>
      <c r="R59" s="253">
        <v>0</v>
      </c>
      <c r="S59" s="653">
        <f t="shared" si="52"/>
        <v>34192.089999999997</v>
      </c>
      <c r="T59" s="253">
        <v>31664.46</v>
      </c>
      <c r="U59" s="253">
        <v>1046.75</v>
      </c>
      <c r="V59" s="253">
        <v>1008.54</v>
      </c>
      <c r="W59" s="253">
        <v>247.01</v>
      </c>
      <c r="X59" s="253">
        <v>0</v>
      </c>
      <c r="Y59" s="253">
        <v>170.24</v>
      </c>
      <c r="Z59" s="253">
        <v>0</v>
      </c>
      <c r="AA59" s="253">
        <v>55.09</v>
      </c>
      <c r="AB59" s="253">
        <v>0</v>
      </c>
      <c r="AC59" s="253">
        <v>0</v>
      </c>
      <c r="AD59" s="253">
        <v>0</v>
      </c>
      <c r="AE59" s="653">
        <f t="shared" si="53"/>
        <v>109491.52</v>
      </c>
      <c r="AF59" s="253">
        <v>99505.48000000001</v>
      </c>
      <c r="AG59" s="253">
        <v>5081.54</v>
      </c>
      <c r="AH59" s="253">
        <v>2302.85</v>
      </c>
      <c r="AI59" s="253">
        <v>1037.3899999999999</v>
      </c>
      <c r="AJ59" s="253">
        <v>0</v>
      </c>
      <c r="AK59" s="253">
        <v>1458.8000000000002</v>
      </c>
      <c r="AL59" s="253">
        <v>0</v>
      </c>
      <c r="AM59" s="253">
        <v>55.09</v>
      </c>
      <c r="AN59" s="253">
        <v>50.37</v>
      </c>
      <c r="AO59" s="253">
        <v>0</v>
      </c>
      <c r="AP59" s="253">
        <v>0</v>
      </c>
      <c r="AQ59" s="653">
        <f t="shared" si="54"/>
        <v>358757.59</v>
      </c>
      <c r="AR59" s="253">
        <v>324513.53000000003</v>
      </c>
      <c r="AS59" s="253">
        <v>17728.189999999999</v>
      </c>
      <c r="AT59" s="253">
        <v>14278.14</v>
      </c>
      <c r="AU59" s="253">
        <v>1853.87</v>
      </c>
      <c r="AV59" s="253">
        <v>0</v>
      </c>
      <c r="AW59" s="253">
        <v>0</v>
      </c>
      <c r="AX59" s="253">
        <v>0</v>
      </c>
      <c r="AY59" s="253">
        <v>117.13</v>
      </c>
      <c r="AZ59" s="253">
        <v>220.44</v>
      </c>
      <c r="BA59" s="253">
        <v>0</v>
      </c>
      <c r="BB59" s="253">
        <v>46.29</v>
      </c>
      <c r="BC59" s="892">
        <v>335309.64999999997</v>
      </c>
      <c r="BD59" s="688">
        <f t="shared" si="55"/>
        <v>872588.33000000007</v>
      </c>
      <c r="BE59" s="654">
        <f t="shared" si="56"/>
        <v>488251.10000000003</v>
      </c>
      <c r="BF59" s="654">
        <f t="shared" si="57"/>
        <v>24812.25</v>
      </c>
      <c r="BG59" s="654">
        <f t="shared" si="58"/>
        <v>18851.64</v>
      </c>
      <c r="BH59" s="654">
        <f t="shared" si="59"/>
        <v>3190.24</v>
      </c>
      <c r="BI59" s="654">
        <f t="shared" si="60"/>
        <v>0</v>
      </c>
      <c r="BJ59" s="654">
        <f t="shared" si="61"/>
        <v>1629.0400000000002</v>
      </c>
      <c r="BK59" s="654">
        <f t="shared" si="62"/>
        <v>0</v>
      </c>
      <c r="BL59" s="654">
        <f t="shared" si="63"/>
        <v>227.31</v>
      </c>
      <c r="BM59" s="654">
        <f t="shared" si="64"/>
        <v>270.81</v>
      </c>
      <c r="BN59" s="654">
        <f t="shared" si="65"/>
        <v>0</v>
      </c>
      <c r="BO59" s="655">
        <f t="shared" si="66"/>
        <v>46.29</v>
      </c>
    </row>
    <row r="60" spans="1:67" x14ac:dyDescent="0.25">
      <c r="A60" s="1529"/>
      <c r="B60" s="512" t="s">
        <v>45</v>
      </c>
      <c r="C60" s="522" t="s">
        <v>850</v>
      </c>
      <c r="D60" s="651">
        <v>0</v>
      </c>
      <c r="E60" s="651">
        <v>0</v>
      </c>
      <c r="F60" s="970"/>
      <c r="G60" s="653">
        <f t="shared" si="51"/>
        <v>0</v>
      </c>
      <c r="H60" s="253">
        <v>0</v>
      </c>
      <c r="I60" s="253">
        <v>0</v>
      </c>
      <c r="J60" s="253">
        <v>0</v>
      </c>
      <c r="K60" s="253">
        <v>0</v>
      </c>
      <c r="L60" s="253">
        <v>0</v>
      </c>
      <c r="M60" s="253">
        <v>0</v>
      </c>
      <c r="N60" s="253">
        <v>0</v>
      </c>
      <c r="O60" s="253">
        <v>0</v>
      </c>
      <c r="P60" s="253">
        <v>0</v>
      </c>
      <c r="Q60" s="253">
        <v>0</v>
      </c>
      <c r="R60" s="253">
        <v>0</v>
      </c>
      <c r="S60" s="653">
        <f t="shared" si="52"/>
        <v>0</v>
      </c>
      <c r="T60" s="253">
        <v>0</v>
      </c>
      <c r="U60" s="253">
        <v>0</v>
      </c>
      <c r="V60" s="253">
        <v>0</v>
      </c>
      <c r="W60" s="253">
        <v>0</v>
      </c>
      <c r="X60" s="253">
        <v>0</v>
      </c>
      <c r="Y60" s="253">
        <v>0</v>
      </c>
      <c r="Z60" s="253">
        <v>0</v>
      </c>
      <c r="AA60" s="253">
        <v>0</v>
      </c>
      <c r="AB60" s="253">
        <v>0</v>
      </c>
      <c r="AC60" s="253">
        <v>0</v>
      </c>
      <c r="AD60" s="253">
        <v>0</v>
      </c>
      <c r="AE60" s="653">
        <f t="shared" si="53"/>
        <v>0</v>
      </c>
      <c r="AF60" s="253">
        <v>0</v>
      </c>
      <c r="AG60" s="253">
        <v>0</v>
      </c>
      <c r="AH60" s="253">
        <v>0</v>
      </c>
      <c r="AI60" s="253">
        <v>0</v>
      </c>
      <c r="AJ60" s="253">
        <v>0</v>
      </c>
      <c r="AK60" s="253">
        <v>0</v>
      </c>
      <c r="AL60" s="253">
        <v>0</v>
      </c>
      <c r="AM60" s="253">
        <v>0</v>
      </c>
      <c r="AN60" s="253">
        <v>0</v>
      </c>
      <c r="AO60" s="253">
        <v>0</v>
      </c>
      <c r="AP60" s="253">
        <v>0</v>
      </c>
      <c r="AQ60" s="653">
        <f t="shared" si="54"/>
        <v>0</v>
      </c>
      <c r="AR60" s="253">
        <v>0</v>
      </c>
      <c r="AS60" s="253">
        <v>0</v>
      </c>
      <c r="AT60" s="253">
        <v>0</v>
      </c>
      <c r="AU60" s="253">
        <v>0</v>
      </c>
      <c r="AV60" s="253">
        <v>0</v>
      </c>
      <c r="AW60" s="253">
        <v>0</v>
      </c>
      <c r="AX60" s="253">
        <v>0</v>
      </c>
      <c r="AY60" s="253">
        <v>0</v>
      </c>
      <c r="AZ60" s="253">
        <v>0</v>
      </c>
      <c r="BA60" s="253">
        <v>0</v>
      </c>
      <c r="BB60" s="253">
        <v>0</v>
      </c>
      <c r="BC60" s="892">
        <v>0</v>
      </c>
      <c r="BD60" s="653">
        <f t="shared" si="55"/>
        <v>0</v>
      </c>
      <c r="BE60" s="656">
        <f t="shared" si="56"/>
        <v>0</v>
      </c>
      <c r="BF60" s="656">
        <f t="shared" si="57"/>
        <v>0</v>
      </c>
      <c r="BG60" s="656">
        <f t="shared" si="58"/>
        <v>0</v>
      </c>
      <c r="BH60" s="656">
        <f t="shared" si="59"/>
        <v>0</v>
      </c>
      <c r="BI60" s="656">
        <f t="shared" si="60"/>
        <v>0</v>
      </c>
      <c r="BJ60" s="656">
        <f t="shared" si="61"/>
        <v>0</v>
      </c>
      <c r="BK60" s="656">
        <f t="shared" si="62"/>
        <v>0</v>
      </c>
      <c r="BL60" s="656">
        <f t="shared" si="63"/>
        <v>0</v>
      </c>
      <c r="BM60" s="656">
        <f t="shared" si="64"/>
        <v>0</v>
      </c>
      <c r="BN60" s="656">
        <f t="shared" si="65"/>
        <v>0</v>
      </c>
      <c r="BO60" s="657">
        <f t="shared" si="66"/>
        <v>0</v>
      </c>
    </row>
    <row r="61" spans="1:67" x14ac:dyDescent="0.25">
      <c r="A61" s="1529"/>
      <c r="B61" s="512" t="s">
        <v>46</v>
      </c>
      <c r="C61" s="522" t="s">
        <v>851</v>
      </c>
      <c r="D61" s="651">
        <v>0</v>
      </c>
      <c r="E61" s="651">
        <v>0</v>
      </c>
      <c r="F61" s="970"/>
      <c r="G61" s="653">
        <f t="shared" si="51"/>
        <v>0</v>
      </c>
      <c r="H61" s="253">
        <v>0</v>
      </c>
      <c r="I61" s="253">
        <v>0</v>
      </c>
      <c r="J61" s="253">
        <v>0</v>
      </c>
      <c r="K61" s="253">
        <v>0</v>
      </c>
      <c r="L61" s="253">
        <v>0</v>
      </c>
      <c r="M61" s="253">
        <v>0</v>
      </c>
      <c r="N61" s="253">
        <v>0</v>
      </c>
      <c r="O61" s="253">
        <v>0</v>
      </c>
      <c r="P61" s="253">
        <v>0</v>
      </c>
      <c r="Q61" s="253">
        <v>0</v>
      </c>
      <c r="R61" s="253">
        <v>0</v>
      </c>
      <c r="S61" s="653">
        <f t="shared" si="52"/>
        <v>0</v>
      </c>
      <c r="T61" s="253">
        <v>0</v>
      </c>
      <c r="U61" s="253">
        <v>0</v>
      </c>
      <c r="V61" s="253">
        <v>0</v>
      </c>
      <c r="W61" s="253">
        <v>0</v>
      </c>
      <c r="X61" s="253">
        <v>0</v>
      </c>
      <c r="Y61" s="253">
        <v>0</v>
      </c>
      <c r="Z61" s="253">
        <v>0</v>
      </c>
      <c r="AA61" s="253">
        <v>0</v>
      </c>
      <c r="AB61" s="253">
        <v>0</v>
      </c>
      <c r="AC61" s="253">
        <v>0</v>
      </c>
      <c r="AD61" s="253">
        <v>0</v>
      </c>
      <c r="AE61" s="653">
        <f t="shared" si="53"/>
        <v>0</v>
      </c>
      <c r="AF61" s="253">
        <v>0</v>
      </c>
      <c r="AG61" s="253">
        <v>0</v>
      </c>
      <c r="AH61" s="253">
        <v>0</v>
      </c>
      <c r="AI61" s="253">
        <v>0</v>
      </c>
      <c r="AJ61" s="253">
        <v>0</v>
      </c>
      <c r="AK61" s="253">
        <v>0</v>
      </c>
      <c r="AL61" s="253">
        <v>0</v>
      </c>
      <c r="AM61" s="253">
        <v>0</v>
      </c>
      <c r="AN61" s="253">
        <v>0</v>
      </c>
      <c r="AO61" s="253">
        <v>0</v>
      </c>
      <c r="AP61" s="253">
        <v>0</v>
      </c>
      <c r="AQ61" s="653">
        <f t="shared" si="54"/>
        <v>0</v>
      </c>
      <c r="AR61" s="253">
        <v>0</v>
      </c>
      <c r="AS61" s="253">
        <v>0</v>
      </c>
      <c r="AT61" s="253">
        <v>0</v>
      </c>
      <c r="AU61" s="253">
        <v>0</v>
      </c>
      <c r="AV61" s="253">
        <v>0</v>
      </c>
      <c r="AW61" s="253">
        <v>0</v>
      </c>
      <c r="AX61" s="253">
        <v>0</v>
      </c>
      <c r="AY61" s="253">
        <v>0</v>
      </c>
      <c r="AZ61" s="253">
        <v>0</v>
      </c>
      <c r="BA61" s="253">
        <v>0</v>
      </c>
      <c r="BB61" s="253">
        <v>0</v>
      </c>
      <c r="BC61" s="892">
        <v>0</v>
      </c>
      <c r="BD61" s="653">
        <f t="shared" si="55"/>
        <v>0</v>
      </c>
      <c r="BE61" s="656">
        <f t="shared" si="56"/>
        <v>0</v>
      </c>
      <c r="BF61" s="656">
        <f t="shared" si="57"/>
        <v>0</v>
      </c>
      <c r="BG61" s="656">
        <f t="shared" si="58"/>
        <v>0</v>
      </c>
      <c r="BH61" s="656">
        <f t="shared" si="59"/>
        <v>0</v>
      </c>
      <c r="BI61" s="656">
        <f t="shared" si="60"/>
        <v>0</v>
      </c>
      <c r="BJ61" s="656">
        <f t="shared" si="61"/>
        <v>0</v>
      </c>
      <c r="BK61" s="656">
        <f t="shared" si="62"/>
        <v>0</v>
      </c>
      <c r="BL61" s="656">
        <f t="shared" si="63"/>
        <v>0</v>
      </c>
      <c r="BM61" s="656">
        <f t="shared" si="64"/>
        <v>0</v>
      </c>
      <c r="BN61" s="656">
        <f t="shared" si="65"/>
        <v>0</v>
      </c>
      <c r="BO61" s="657">
        <f t="shared" si="66"/>
        <v>0</v>
      </c>
    </row>
    <row r="62" spans="1:67" x14ac:dyDescent="0.25">
      <c r="A62" s="1529"/>
      <c r="B62" s="512" t="s">
        <v>168</v>
      </c>
      <c r="C62" s="522" t="s">
        <v>852</v>
      </c>
      <c r="D62" s="651">
        <v>0</v>
      </c>
      <c r="E62" s="651">
        <v>0</v>
      </c>
      <c r="F62" s="970"/>
      <c r="G62" s="653">
        <f t="shared" si="51"/>
        <v>0</v>
      </c>
      <c r="H62" s="253">
        <v>0</v>
      </c>
      <c r="I62" s="253">
        <v>0</v>
      </c>
      <c r="J62" s="253">
        <v>0</v>
      </c>
      <c r="K62" s="253">
        <v>0</v>
      </c>
      <c r="L62" s="253">
        <v>0</v>
      </c>
      <c r="M62" s="253">
        <v>0</v>
      </c>
      <c r="N62" s="253">
        <v>0</v>
      </c>
      <c r="O62" s="253">
        <v>0</v>
      </c>
      <c r="P62" s="253">
        <v>0</v>
      </c>
      <c r="Q62" s="253">
        <v>0</v>
      </c>
      <c r="R62" s="253">
        <v>0</v>
      </c>
      <c r="S62" s="653">
        <f t="shared" si="52"/>
        <v>0</v>
      </c>
      <c r="T62" s="253">
        <v>0</v>
      </c>
      <c r="U62" s="253">
        <v>0</v>
      </c>
      <c r="V62" s="253">
        <v>0</v>
      </c>
      <c r="W62" s="253">
        <v>0</v>
      </c>
      <c r="X62" s="253">
        <v>0</v>
      </c>
      <c r="Y62" s="253">
        <v>0</v>
      </c>
      <c r="Z62" s="253">
        <v>0</v>
      </c>
      <c r="AA62" s="253">
        <v>0</v>
      </c>
      <c r="AB62" s="253">
        <v>0</v>
      </c>
      <c r="AC62" s="253">
        <v>0</v>
      </c>
      <c r="AD62" s="253">
        <v>0</v>
      </c>
      <c r="AE62" s="653">
        <f t="shared" si="53"/>
        <v>0</v>
      </c>
      <c r="AF62" s="253">
        <v>0</v>
      </c>
      <c r="AG62" s="253">
        <v>0</v>
      </c>
      <c r="AH62" s="253">
        <v>0</v>
      </c>
      <c r="AI62" s="253">
        <v>0</v>
      </c>
      <c r="AJ62" s="253">
        <v>0</v>
      </c>
      <c r="AK62" s="253">
        <v>0</v>
      </c>
      <c r="AL62" s="253">
        <v>0</v>
      </c>
      <c r="AM62" s="253">
        <v>0</v>
      </c>
      <c r="AN62" s="253">
        <v>0</v>
      </c>
      <c r="AO62" s="253">
        <v>0</v>
      </c>
      <c r="AP62" s="253">
        <v>0</v>
      </c>
      <c r="AQ62" s="653">
        <f t="shared" si="54"/>
        <v>0</v>
      </c>
      <c r="AR62" s="253">
        <v>0</v>
      </c>
      <c r="AS62" s="253">
        <v>0</v>
      </c>
      <c r="AT62" s="253">
        <v>0</v>
      </c>
      <c r="AU62" s="253">
        <v>0</v>
      </c>
      <c r="AV62" s="253">
        <v>0</v>
      </c>
      <c r="AW62" s="253">
        <v>0</v>
      </c>
      <c r="AX62" s="253">
        <v>0</v>
      </c>
      <c r="AY62" s="253">
        <v>0</v>
      </c>
      <c r="AZ62" s="253">
        <v>0</v>
      </c>
      <c r="BA62" s="253">
        <v>0</v>
      </c>
      <c r="BB62" s="253">
        <v>0</v>
      </c>
      <c r="BC62" s="892">
        <v>0</v>
      </c>
      <c r="BD62" s="653">
        <f t="shared" si="55"/>
        <v>0</v>
      </c>
      <c r="BE62" s="656">
        <f t="shared" si="56"/>
        <v>0</v>
      </c>
      <c r="BF62" s="656">
        <f t="shared" si="57"/>
        <v>0</v>
      </c>
      <c r="BG62" s="656">
        <f t="shared" si="58"/>
        <v>0</v>
      </c>
      <c r="BH62" s="656">
        <f t="shared" si="59"/>
        <v>0</v>
      </c>
      <c r="BI62" s="656">
        <f t="shared" si="60"/>
        <v>0</v>
      </c>
      <c r="BJ62" s="656">
        <f t="shared" si="61"/>
        <v>0</v>
      </c>
      <c r="BK62" s="656">
        <f t="shared" si="62"/>
        <v>0</v>
      </c>
      <c r="BL62" s="656">
        <f t="shared" si="63"/>
        <v>0</v>
      </c>
      <c r="BM62" s="656">
        <f t="shared" si="64"/>
        <v>0</v>
      </c>
      <c r="BN62" s="656">
        <f t="shared" si="65"/>
        <v>0</v>
      </c>
      <c r="BO62" s="657">
        <f t="shared" si="66"/>
        <v>0</v>
      </c>
    </row>
    <row r="63" spans="1:67" ht="15.75" thickBot="1" x14ac:dyDescent="0.3">
      <c r="A63" s="1536"/>
      <c r="B63" s="658" t="s">
        <v>463</v>
      </c>
      <c r="C63" s="659" t="s">
        <v>36</v>
      </c>
      <c r="D63" s="660">
        <f>SUM(D59:D62)</f>
        <v>0</v>
      </c>
      <c r="E63" s="660">
        <f>SUM(E59:E62)</f>
        <v>0</v>
      </c>
      <c r="F63" s="971" t="str">
        <f t="shared" si="1"/>
        <v/>
      </c>
      <c r="G63" s="687">
        <f t="shared" si="51"/>
        <v>34837.480000000003</v>
      </c>
      <c r="H63" s="661">
        <f>SUM(H59:H62)</f>
        <v>32567.63</v>
      </c>
      <c r="I63" s="661">
        <f t="shared" ref="I63:R63" si="82">SUM(I59:I62)</f>
        <v>955.77</v>
      </c>
      <c r="J63" s="661">
        <f t="shared" si="82"/>
        <v>1262.1099999999999</v>
      </c>
      <c r="K63" s="661">
        <f t="shared" si="82"/>
        <v>51.97</v>
      </c>
      <c r="L63" s="661">
        <f t="shared" si="82"/>
        <v>0</v>
      </c>
      <c r="M63" s="661">
        <f t="shared" si="82"/>
        <v>0</v>
      </c>
      <c r="N63" s="661">
        <f t="shared" si="82"/>
        <v>0</v>
      </c>
      <c r="O63" s="661">
        <f t="shared" si="82"/>
        <v>0</v>
      </c>
      <c r="P63" s="661">
        <f t="shared" si="82"/>
        <v>0</v>
      </c>
      <c r="Q63" s="661">
        <f t="shared" si="82"/>
        <v>0</v>
      </c>
      <c r="R63" s="888">
        <f t="shared" si="82"/>
        <v>0</v>
      </c>
      <c r="S63" s="687">
        <f t="shared" si="52"/>
        <v>34192.089999999997</v>
      </c>
      <c r="T63" s="661">
        <f>SUM(T59:T62)</f>
        <v>31664.46</v>
      </c>
      <c r="U63" s="661">
        <f t="shared" ref="U63:AD63" si="83">SUM(U59:U62)</f>
        <v>1046.75</v>
      </c>
      <c r="V63" s="661">
        <f t="shared" si="83"/>
        <v>1008.54</v>
      </c>
      <c r="W63" s="661">
        <f t="shared" si="83"/>
        <v>247.01</v>
      </c>
      <c r="X63" s="661">
        <f t="shared" si="83"/>
        <v>0</v>
      </c>
      <c r="Y63" s="661">
        <f t="shared" si="83"/>
        <v>170.24</v>
      </c>
      <c r="Z63" s="661">
        <f t="shared" si="83"/>
        <v>0</v>
      </c>
      <c r="AA63" s="661">
        <f t="shared" si="83"/>
        <v>55.09</v>
      </c>
      <c r="AB63" s="661">
        <f t="shared" si="83"/>
        <v>0</v>
      </c>
      <c r="AC63" s="661">
        <f t="shared" si="83"/>
        <v>0</v>
      </c>
      <c r="AD63" s="888">
        <f t="shared" si="83"/>
        <v>0</v>
      </c>
      <c r="AE63" s="687">
        <f t="shared" si="53"/>
        <v>109491.52</v>
      </c>
      <c r="AF63" s="661">
        <f>SUM(AF59:AF62)</f>
        <v>99505.48000000001</v>
      </c>
      <c r="AG63" s="661">
        <f t="shared" ref="AG63:AP63" si="84">SUM(AG59:AG62)</f>
        <v>5081.54</v>
      </c>
      <c r="AH63" s="661">
        <f t="shared" si="84"/>
        <v>2302.85</v>
      </c>
      <c r="AI63" s="661">
        <f t="shared" si="84"/>
        <v>1037.3899999999999</v>
      </c>
      <c r="AJ63" s="661">
        <f t="shared" si="84"/>
        <v>0</v>
      </c>
      <c r="AK63" s="661">
        <f t="shared" si="84"/>
        <v>1458.8000000000002</v>
      </c>
      <c r="AL63" s="661">
        <f t="shared" si="84"/>
        <v>0</v>
      </c>
      <c r="AM63" s="661">
        <f t="shared" si="84"/>
        <v>55.09</v>
      </c>
      <c r="AN63" s="661">
        <f t="shared" si="84"/>
        <v>50.37</v>
      </c>
      <c r="AO63" s="661">
        <f t="shared" si="84"/>
        <v>0</v>
      </c>
      <c r="AP63" s="888">
        <f t="shared" si="84"/>
        <v>0</v>
      </c>
      <c r="AQ63" s="687">
        <f t="shared" si="54"/>
        <v>358757.59</v>
      </c>
      <c r="AR63" s="661">
        <f>SUM(AR59:AR62)</f>
        <v>324513.53000000003</v>
      </c>
      <c r="AS63" s="661">
        <f t="shared" ref="AS63:BB63" si="85">SUM(AS59:AS62)</f>
        <v>17728.189999999999</v>
      </c>
      <c r="AT63" s="661">
        <f t="shared" si="85"/>
        <v>14278.14</v>
      </c>
      <c r="AU63" s="661">
        <f t="shared" si="85"/>
        <v>1853.87</v>
      </c>
      <c r="AV63" s="661">
        <f t="shared" si="85"/>
        <v>0</v>
      </c>
      <c r="AW63" s="661">
        <f t="shared" si="85"/>
        <v>0</v>
      </c>
      <c r="AX63" s="661">
        <f t="shared" si="85"/>
        <v>0</v>
      </c>
      <c r="AY63" s="661">
        <f t="shared" si="85"/>
        <v>117.13</v>
      </c>
      <c r="AZ63" s="661">
        <f t="shared" si="85"/>
        <v>220.44</v>
      </c>
      <c r="BA63" s="661">
        <f t="shared" si="85"/>
        <v>0</v>
      </c>
      <c r="BB63" s="888">
        <f t="shared" si="85"/>
        <v>46.29</v>
      </c>
      <c r="BC63" s="662">
        <f t="shared" ref="BC63" si="86">SUM(BC59:BC62)</f>
        <v>335309.64999999997</v>
      </c>
      <c r="BD63" s="653">
        <f t="shared" si="55"/>
        <v>872588.33000000007</v>
      </c>
      <c r="BE63" s="663">
        <f t="shared" si="56"/>
        <v>488251.10000000003</v>
      </c>
      <c r="BF63" s="663">
        <f t="shared" si="57"/>
        <v>24812.25</v>
      </c>
      <c r="BG63" s="663">
        <f t="shared" si="58"/>
        <v>18851.64</v>
      </c>
      <c r="BH63" s="663">
        <f t="shared" si="59"/>
        <v>3190.24</v>
      </c>
      <c r="BI63" s="663">
        <f t="shared" si="60"/>
        <v>0</v>
      </c>
      <c r="BJ63" s="663">
        <f t="shared" si="61"/>
        <v>1629.0400000000002</v>
      </c>
      <c r="BK63" s="663">
        <f t="shared" si="62"/>
        <v>0</v>
      </c>
      <c r="BL63" s="663">
        <f t="shared" si="63"/>
        <v>227.31</v>
      </c>
      <c r="BM63" s="663">
        <f t="shared" si="64"/>
        <v>270.81</v>
      </c>
      <c r="BN63" s="663">
        <f t="shared" si="65"/>
        <v>0</v>
      </c>
      <c r="BO63" s="664">
        <f t="shared" si="66"/>
        <v>46.29</v>
      </c>
    </row>
    <row r="64" spans="1:67" x14ac:dyDescent="0.25">
      <c r="A64" s="1529" t="s">
        <v>1059</v>
      </c>
      <c r="B64" s="512" t="s">
        <v>121</v>
      </c>
      <c r="C64" s="522" t="s">
        <v>849</v>
      </c>
      <c r="D64" s="651">
        <v>0</v>
      </c>
      <c r="E64" s="651">
        <v>0</v>
      </c>
      <c r="F64" s="970"/>
      <c r="G64" s="653">
        <f t="shared" si="51"/>
        <v>79224.780000000013</v>
      </c>
      <c r="H64" s="253">
        <v>66086.149999999994</v>
      </c>
      <c r="I64" s="253">
        <v>3442.7</v>
      </c>
      <c r="J64" s="253">
        <v>8756.02</v>
      </c>
      <c r="K64" s="253">
        <v>791.74</v>
      </c>
      <c r="L64" s="253">
        <v>0</v>
      </c>
      <c r="M64" s="253">
        <v>0</v>
      </c>
      <c r="N64" s="253">
        <v>0</v>
      </c>
      <c r="O64" s="253">
        <v>53.1</v>
      </c>
      <c r="P64" s="253">
        <v>95.07</v>
      </c>
      <c r="Q64" s="253">
        <v>0</v>
      </c>
      <c r="R64" s="253">
        <v>0</v>
      </c>
      <c r="S64" s="653">
        <f t="shared" si="52"/>
        <v>82532.33</v>
      </c>
      <c r="T64" s="253">
        <v>67124.03</v>
      </c>
      <c r="U64" s="253">
        <v>4789.32</v>
      </c>
      <c r="V64" s="253">
        <v>9395.51</v>
      </c>
      <c r="W64" s="253">
        <v>767.62</v>
      </c>
      <c r="X64" s="253">
        <v>0</v>
      </c>
      <c r="Y64" s="253">
        <v>0</v>
      </c>
      <c r="Z64" s="253">
        <v>0</v>
      </c>
      <c r="AA64" s="253">
        <v>66.28</v>
      </c>
      <c r="AB64" s="253">
        <v>389.57000000000005</v>
      </c>
      <c r="AC64" s="253">
        <v>0</v>
      </c>
      <c r="AD64" s="253">
        <v>0</v>
      </c>
      <c r="AE64" s="653">
        <f t="shared" si="53"/>
        <v>98042.360000000015</v>
      </c>
      <c r="AF64" s="253">
        <v>78453.58</v>
      </c>
      <c r="AG64" s="253">
        <v>6508.16</v>
      </c>
      <c r="AH64" s="253">
        <v>10368.36</v>
      </c>
      <c r="AI64" s="253">
        <v>972.66000000000008</v>
      </c>
      <c r="AJ64" s="253">
        <v>0</v>
      </c>
      <c r="AK64" s="253">
        <v>548.68000000000006</v>
      </c>
      <c r="AL64" s="253">
        <v>0</v>
      </c>
      <c r="AM64" s="253">
        <v>50.85</v>
      </c>
      <c r="AN64" s="253">
        <v>1140.07</v>
      </c>
      <c r="AO64" s="253">
        <v>0</v>
      </c>
      <c r="AP64" s="253">
        <v>0</v>
      </c>
      <c r="AQ64" s="653">
        <f t="shared" si="54"/>
        <v>175646.56</v>
      </c>
      <c r="AR64" s="253">
        <v>140330.31</v>
      </c>
      <c r="AS64" s="253">
        <v>10290.219999999999</v>
      </c>
      <c r="AT64" s="253">
        <v>18702.84</v>
      </c>
      <c r="AU64" s="253">
        <v>2832.05</v>
      </c>
      <c r="AV64" s="253">
        <v>103.67</v>
      </c>
      <c r="AW64" s="253">
        <v>0</v>
      </c>
      <c r="AX64" s="253">
        <v>0</v>
      </c>
      <c r="AY64" s="253">
        <v>0</v>
      </c>
      <c r="AZ64" s="253">
        <v>3387.47</v>
      </c>
      <c r="BA64" s="253">
        <v>0</v>
      </c>
      <c r="BB64" s="253">
        <v>0</v>
      </c>
      <c r="BC64" s="892">
        <v>104751.14000000001</v>
      </c>
      <c r="BD64" s="688">
        <f t="shared" si="55"/>
        <v>540197.16999999993</v>
      </c>
      <c r="BE64" s="654">
        <f t="shared" si="56"/>
        <v>351994.07</v>
      </c>
      <c r="BF64" s="654">
        <f t="shared" si="57"/>
        <v>25030.400000000001</v>
      </c>
      <c r="BG64" s="654">
        <f t="shared" si="58"/>
        <v>47222.729999999996</v>
      </c>
      <c r="BH64" s="654">
        <f t="shared" si="59"/>
        <v>5364.0700000000006</v>
      </c>
      <c r="BI64" s="654">
        <f t="shared" si="60"/>
        <v>103.67</v>
      </c>
      <c r="BJ64" s="654">
        <f t="shared" si="61"/>
        <v>548.68000000000006</v>
      </c>
      <c r="BK64" s="654">
        <f t="shared" si="62"/>
        <v>0</v>
      </c>
      <c r="BL64" s="654">
        <f t="shared" si="63"/>
        <v>170.23</v>
      </c>
      <c r="BM64" s="654">
        <f t="shared" si="64"/>
        <v>5012.18</v>
      </c>
      <c r="BN64" s="654">
        <f t="shared" si="65"/>
        <v>0</v>
      </c>
      <c r="BO64" s="655">
        <f t="shared" si="66"/>
        <v>0</v>
      </c>
    </row>
    <row r="65" spans="1:67" x14ac:dyDescent="0.25">
      <c r="A65" s="1529"/>
      <c r="B65" s="512" t="s">
        <v>55</v>
      </c>
      <c r="C65" s="522" t="s">
        <v>850</v>
      </c>
      <c r="D65" s="651">
        <v>0</v>
      </c>
      <c r="E65" s="651">
        <v>0</v>
      </c>
      <c r="F65" s="970"/>
      <c r="G65" s="653">
        <f t="shared" si="51"/>
        <v>0</v>
      </c>
      <c r="H65" s="253">
        <v>0</v>
      </c>
      <c r="I65" s="253">
        <v>0</v>
      </c>
      <c r="J65" s="253">
        <v>0</v>
      </c>
      <c r="K65" s="253">
        <v>0</v>
      </c>
      <c r="L65" s="253">
        <v>0</v>
      </c>
      <c r="M65" s="253">
        <v>0</v>
      </c>
      <c r="N65" s="253">
        <v>0</v>
      </c>
      <c r="O65" s="253">
        <v>0</v>
      </c>
      <c r="P65" s="253">
        <v>0</v>
      </c>
      <c r="Q65" s="253">
        <v>0</v>
      </c>
      <c r="R65" s="253">
        <v>0</v>
      </c>
      <c r="S65" s="653">
        <f t="shared" si="52"/>
        <v>0</v>
      </c>
      <c r="T65" s="253">
        <v>0</v>
      </c>
      <c r="U65" s="253">
        <v>0</v>
      </c>
      <c r="V65" s="253">
        <v>0</v>
      </c>
      <c r="W65" s="253">
        <v>0</v>
      </c>
      <c r="X65" s="253">
        <v>0</v>
      </c>
      <c r="Y65" s="253">
        <v>0</v>
      </c>
      <c r="Z65" s="253">
        <v>0</v>
      </c>
      <c r="AA65" s="253">
        <v>0</v>
      </c>
      <c r="AB65" s="253">
        <v>0</v>
      </c>
      <c r="AC65" s="253">
        <v>0</v>
      </c>
      <c r="AD65" s="253">
        <v>0</v>
      </c>
      <c r="AE65" s="653">
        <f t="shared" si="53"/>
        <v>0</v>
      </c>
      <c r="AF65" s="253">
        <v>0</v>
      </c>
      <c r="AG65" s="253">
        <v>0</v>
      </c>
      <c r="AH65" s="253">
        <v>0</v>
      </c>
      <c r="AI65" s="253">
        <v>0</v>
      </c>
      <c r="AJ65" s="253">
        <v>0</v>
      </c>
      <c r="AK65" s="253">
        <v>0</v>
      </c>
      <c r="AL65" s="253">
        <v>0</v>
      </c>
      <c r="AM65" s="253">
        <v>0</v>
      </c>
      <c r="AN65" s="253">
        <v>0</v>
      </c>
      <c r="AO65" s="253">
        <v>0</v>
      </c>
      <c r="AP65" s="253">
        <v>0</v>
      </c>
      <c r="AQ65" s="653">
        <f t="shared" si="54"/>
        <v>0</v>
      </c>
      <c r="AR65" s="253">
        <v>0</v>
      </c>
      <c r="AS65" s="253">
        <v>0</v>
      </c>
      <c r="AT65" s="253">
        <v>0</v>
      </c>
      <c r="AU65" s="253">
        <v>0</v>
      </c>
      <c r="AV65" s="253">
        <v>0</v>
      </c>
      <c r="AW65" s="253">
        <v>0</v>
      </c>
      <c r="AX65" s="253">
        <v>0</v>
      </c>
      <c r="AY65" s="253">
        <v>0</v>
      </c>
      <c r="AZ65" s="253">
        <v>0</v>
      </c>
      <c r="BA65" s="253">
        <v>0</v>
      </c>
      <c r="BB65" s="253">
        <v>0</v>
      </c>
      <c r="BC65" s="892">
        <v>0</v>
      </c>
      <c r="BD65" s="653">
        <f t="shared" si="55"/>
        <v>0</v>
      </c>
      <c r="BE65" s="656">
        <f t="shared" si="56"/>
        <v>0</v>
      </c>
      <c r="BF65" s="656">
        <f t="shared" si="57"/>
        <v>0</v>
      </c>
      <c r="BG65" s="656">
        <f t="shared" si="58"/>
        <v>0</v>
      </c>
      <c r="BH65" s="656">
        <f t="shared" si="59"/>
        <v>0</v>
      </c>
      <c r="BI65" s="656">
        <f t="shared" si="60"/>
        <v>0</v>
      </c>
      <c r="BJ65" s="656">
        <f t="shared" si="61"/>
        <v>0</v>
      </c>
      <c r="BK65" s="656">
        <f t="shared" si="62"/>
        <v>0</v>
      </c>
      <c r="BL65" s="656">
        <f t="shared" si="63"/>
        <v>0</v>
      </c>
      <c r="BM65" s="656">
        <f t="shared" si="64"/>
        <v>0</v>
      </c>
      <c r="BN65" s="656">
        <f t="shared" si="65"/>
        <v>0</v>
      </c>
      <c r="BO65" s="657">
        <f t="shared" si="66"/>
        <v>0</v>
      </c>
    </row>
    <row r="66" spans="1:67" x14ac:dyDescent="0.25">
      <c r="A66" s="1529"/>
      <c r="B66" s="512" t="s">
        <v>56</v>
      </c>
      <c r="C66" s="522" t="s">
        <v>851</v>
      </c>
      <c r="D66" s="651">
        <v>0</v>
      </c>
      <c r="E66" s="651">
        <v>0</v>
      </c>
      <c r="F66" s="970"/>
      <c r="G66" s="653">
        <f t="shared" si="51"/>
        <v>0</v>
      </c>
      <c r="H66" s="253">
        <v>0</v>
      </c>
      <c r="I66" s="253">
        <v>0</v>
      </c>
      <c r="J66" s="253">
        <v>0</v>
      </c>
      <c r="K66" s="253">
        <v>0</v>
      </c>
      <c r="L66" s="253">
        <v>0</v>
      </c>
      <c r="M66" s="253">
        <v>0</v>
      </c>
      <c r="N66" s="253">
        <v>0</v>
      </c>
      <c r="O66" s="253">
        <v>0</v>
      </c>
      <c r="P66" s="253">
        <v>0</v>
      </c>
      <c r="Q66" s="253">
        <v>0</v>
      </c>
      <c r="R66" s="253">
        <v>0</v>
      </c>
      <c r="S66" s="653">
        <f t="shared" si="52"/>
        <v>0</v>
      </c>
      <c r="T66" s="253">
        <v>0</v>
      </c>
      <c r="U66" s="253">
        <v>0</v>
      </c>
      <c r="V66" s="253">
        <v>0</v>
      </c>
      <c r="W66" s="253">
        <v>0</v>
      </c>
      <c r="X66" s="253">
        <v>0</v>
      </c>
      <c r="Y66" s="253">
        <v>0</v>
      </c>
      <c r="Z66" s="253">
        <v>0</v>
      </c>
      <c r="AA66" s="253">
        <v>0</v>
      </c>
      <c r="AB66" s="253">
        <v>0</v>
      </c>
      <c r="AC66" s="253">
        <v>0</v>
      </c>
      <c r="AD66" s="253">
        <v>0</v>
      </c>
      <c r="AE66" s="653">
        <f t="shared" si="53"/>
        <v>0</v>
      </c>
      <c r="AF66" s="253">
        <v>0</v>
      </c>
      <c r="AG66" s="253">
        <v>0</v>
      </c>
      <c r="AH66" s="253">
        <v>0</v>
      </c>
      <c r="AI66" s="253">
        <v>0</v>
      </c>
      <c r="AJ66" s="253">
        <v>0</v>
      </c>
      <c r="AK66" s="253">
        <v>0</v>
      </c>
      <c r="AL66" s="253">
        <v>0</v>
      </c>
      <c r="AM66" s="253">
        <v>0</v>
      </c>
      <c r="AN66" s="253">
        <v>0</v>
      </c>
      <c r="AO66" s="253">
        <v>0</v>
      </c>
      <c r="AP66" s="253">
        <v>0</v>
      </c>
      <c r="AQ66" s="653">
        <f t="shared" si="54"/>
        <v>0</v>
      </c>
      <c r="AR66" s="253">
        <v>0</v>
      </c>
      <c r="AS66" s="253">
        <v>0</v>
      </c>
      <c r="AT66" s="253">
        <v>0</v>
      </c>
      <c r="AU66" s="253">
        <v>0</v>
      </c>
      <c r="AV66" s="253">
        <v>0</v>
      </c>
      <c r="AW66" s="253">
        <v>0</v>
      </c>
      <c r="AX66" s="253">
        <v>0</v>
      </c>
      <c r="AY66" s="253">
        <v>0</v>
      </c>
      <c r="AZ66" s="253">
        <v>0</v>
      </c>
      <c r="BA66" s="253">
        <v>0</v>
      </c>
      <c r="BB66" s="253">
        <v>0</v>
      </c>
      <c r="BC66" s="892">
        <v>0</v>
      </c>
      <c r="BD66" s="653">
        <f t="shared" si="55"/>
        <v>0</v>
      </c>
      <c r="BE66" s="656">
        <f t="shared" si="56"/>
        <v>0</v>
      </c>
      <c r="BF66" s="656">
        <f t="shared" si="57"/>
        <v>0</v>
      </c>
      <c r="BG66" s="656">
        <f t="shared" si="58"/>
        <v>0</v>
      </c>
      <c r="BH66" s="656">
        <f t="shared" si="59"/>
        <v>0</v>
      </c>
      <c r="BI66" s="656">
        <f t="shared" si="60"/>
        <v>0</v>
      </c>
      <c r="BJ66" s="656">
        <f t="shared" si="61"/>
        <v>0</v>
      </c>
      <c r="BK66" s="656">
        <f t="shared" si="62"/>
        <v>0</v>
      </c>
      <c r="BL66" s="656">
        <f t="shared" si="63"/>
        <v>0</v>
      </c>
      <c r="BM66" s="656">
        <f t="shared" si="64"/>
        <v>0</v>
      </c>
      <c r="BN66" s="656">
        <f t="shared" si="65"/>
        <v>0</v>
      </c>
      <c r="BO66" s="657">
        <f t="shared" si="66"/>
        <v>0</v>
      </c>
    </row>
    <row r="67" spans="1:67" x14ac:dyDescent="0.25">
      <c r="A67" s="1529"/>
      <c r="B67" s="512" t="s">
        <v>122</v>
      </c>
      <c r="C67" s="522" t="s">
        <v>852</v>
      </c>
      <c r="D67" s="651">
        <v>0</v>
      </c>
      <c r="E67" s="651">
        <v>0</v>
      </c>
      <c r="F67" s="970"/>
      <c r="G67" s="653">
        <f t="shared" si="51"/>
        <v>0</v>
      </c>
      <c r="H67" s="253">
        <v>0</v>
      </c>
      <c r="I67" s="253">
        <v>0</v>
      </c>
      <c r="J67" s="253">
        <v>0</v>
      </c>
      <c r="K67" s="253">
        <v>0</v>
      </c>
      <c r="L67" s="253">
        <v>0</v>
      </c>
      <c r="M67" s="253">
        <v>0</v>
      </c>
      <c r="N67" s="253">
        <v>0</v>
      </c>
      <c r="O67" s="253">
        <v>0</v>
      </c>
      <c r="P67" s="253">
        <v>0</v>
      </c>
      <c r="Q67" s="253">
        <v>0</v>
      </c>
      <c r="R67" s="253">
        <v>0</v>
      </c>
      <c r="S67" s="653">
        <f t="shared" si="52"/>
        <v>0</v>
      </c>
      <c r="T67" s="253">
        <v>0</v>
      </c>
      <c r="U67" s="253">
        <v>0</v>
      </c>
      <c r="V67" s="253">
        <v>0</v>
      </c>
      <c r="W67" s="253">
        <v>0</v>
      </c>
      <c r="X67" s="253">
        <v>0</v>
      </c>
      <c r="Y67" s="253">
        <v>0</v>
      </c>
      <c r="Z67" s="253">
        <v>0</v>
      </c>
      <c r="AA67" s="253">
        <v>0</v>
      </c>
      <c r="AB67" s="253">
        <v>0</v>
      </c>
      <c r="AC67" s="253">
        <v>0</v>
      </c>
      <c r="AD67" s="253">
        <v>0</v>
      </c>
      <c r="AE67" s="653">
        <f t="shared" si="53"/>
        <v>0</v>
      </c>
      <c r="AF67" s="253">
        <v>0</v>
      </c>
      <c r="AG67" s="253">
        <v>0</v>
      </c>
      <c r="AH67" s="253">
        <v>0</v>
      </c>
      <c r="AI67" s="253">
        <v>0</v>
      </c>
      <c r="AJ67" s="253">
        <v>0</v>
      </c>
      <c r="AK67" s="253">
        <v>0</v>
      </c>
      <c r="AL67" s="253">
        <v>0</v>
      </c>
      <c r="AM67" s="253">
        <v>0</v>
      </c>
      <c r="AN67" s="253">
        <v>0</v>
      </c>
      <c r="AO67" s="253">
        <v>0</v>
      </c>
      <c r="AP67" s="253">
        <v>0</v>
      </c>
      <c r="AQ67" s="653">
        <f t="shared" si="54"/>
        <v>0</v>
      </c>
      <c r="AR67" s="253">
        <v>0</v>
      </c>
      <c r="AS67" s="253">
        <v>0</v>
      </c>
      <c r="AT67" s="253">
        <v>0</v>
      </c>
      <c r="AU67" s="253">
        <v>0</v>
      </c>
      <c r="AV67" s="253">
        <v>0</v>
      </c>
      <c r="AW67" s="253">
        <v>0</v>
      </c>
      <c r="AX67" s="253">
        <v>0</v>
      </c>
      <c r="AY67" s="253">
        <v>0</v>
      </c>
      <c r="AZ67" s="253">
        <v>0</v>
      </c>
      <c r="BA67" s="253">
        <v>0</v>
      </c>
      <c r="BB67" s="253">
        <v>0</v>
      </c>
      <c r="BC67" s="892">
        <v>0</v>
      </c>
      <c r="BD67" s="653">
        <f t="shared" si="55"/>
        <v>0</v>
      </c>
      <c r="BE67" s="656">
        <f t="shared" si="56"/>
        <v>0</v>
      </c>
      <c r="BF67" s="656">
        <f t="shared" si="57"/>
        <v>0</v>
      </c>
      <c r="BG67" s="656">
        <f t="shared" si="58"/>
        <v>0</v>
      </c>
      <c r="BH67" s="656">
        <f t="shared" si="59"/>
        <v>0</v>
      </c>
      <c r="BI67" s="656">
        <f t="shared" si="60"/>
        <v>0</v>
      </c>
      <c r="BJ67" s="656">
        <f t="shared" si="61"/>
        <v>0</v>
      </c>
      <c r="BK67" s="656">
        <f t="shared" si="62"/>
        <v>0</v>
      </c>
      <c r="BL67" s="656">
        <f t="shared" si="63"/>
        <v>0</v>
      </c>
      <c r="BM67" s="656">
        <f t="shared" si="64"/>
        <v>0</v>
      </c>
      <c r="BN67" s="656">
        <f t="shared" si="65"/>
        <v>0</v>
      </c>
      <c r="BO67" s="657">
        <f t="shared" si="66"/>
        <v>0</v>
      </c>
    </row>
    <row r="68" spans="1:67" ht="15.75" thickBot="1" x14ac:dyDescent="0.3">
      <c r="A68" s="1536"/>
      <c r="B68" s="658" t="s">
        <v>123</v>
      </c>
      <c r="C68" s="659" t="s">
        <v>36</v>
      </c>
      <c r="D68" s="660">
        <f>SUM(D64:D67)</f>
        <v>0</v>
      </c>
      <c r="E68" s="660">
        <f>SUM(E64:E67)</f>
        <v>0</v>
      </c>
      <c r="F68" s="971" t="str">
        <f t="shared" si="1"/>
        <v/>
      </c>
      <c r="G68" s="687">
        <f t="shared" si="51"/>
        <v>79224.780000000013</v>
      </c>
      <c r="H68" s="661">
        <f>SUM(H64:H67)</f>
        <v>66086.149999999994</v>
      </c>
      <c r="I68" s="661">
        <f t="shared" ref="I68:R68" si="87">SUM(I64:I67)</f>
        <v>3442.7</v>
      </c>
      <c r="J68" s="661">
        <f t="shared" si="87"/>
        <v>8756.02</v>
      </c>
      <c r="K68" s="661">
        <f t="shared" si="87"/>
        <v>791.74</v>
      </c>
      <c r="L68" s="661">
        <f t="shared" si="87"/>
        <v>0</v>
      </c>
      <c r="M68" s="661">
        <f t="shared" si="87"/>
        <v>0</v>
      </c>
      <c r="N68" s="661">
        <f t="shared" si="87"/>
        <v>0</v>
      </c>
      <c r="O68" s="661">
        <f t="shared" si="87"/>
        <v>53.1</v>
      </c>
      <c r="P68" s="661">
        <f t="shared" si="87"/>
        <v>95.07</v>
      </c>
      <c r="Q68" s="661">
        <f t="shared" si="87"/>
        <v>0</v>
      </c>
      <c r="R68" s="888">
        <f t="shared" si="87"/>
        <v>0</v>
      </c>
      <c r="S68" s="687">
        <f t="shared" si="52"/>
        <v>82532.33</v>
      </c>
      <c r="T68" s="661">
        <f>SUM(T64:T67)</f>
        <v>67124.03</v>
      </c>
      <c r="U68" s="661">
        <f t="shared" ref="U68:AD68" si="88">SUM(U64:U67)</f>
        <v>4789.32</v>
      </c>
      <c r="V68" s="661">
        <f t="shared" si="88"/>
        <v>9395.51</v>
      </c>
      <c r="W68" s="661">
        <f t="shared" si="88"/>
        <v>767.62</v>
      </c>
      <c r="X68" s="661">
        <f t="shared" si="88"/>
        <v>0</v>
      </c>
      <c r="Y68" s="661">
        <f t="shared" si="88"/>
        <v>0</v>
      </c>
      <c r="Z68" s="661">
        <f t="shared" si="88"/>
        <v>0</v>
      </c>
      <c r="AA68" s="661">
        <f t="shared" si="88"/>
        <v>66.28</v>
      </c>
      <c r="AB68" s="661">
        <f t="shared" si="88"/>
        <v>389.57000000000005</v>
      </c>
      <c r="AC68" s="661">
        <f t="shared" si="88"/>
        <v>0</v>
      </c>
      <c r="AD68" s="888">
        <f t="shared" si="88"/>
        <v>0</v>
      </c>
      <c r="AE68" s="687">
        <f t="shared" si="53"/>
        <v>98042.360000000015</v>
      </c>
      <c r="AF68" s="661">
        <f>SUM(AF64:AF67)</f>
        <v>78453.58</v>
      </c>
      <c r="AG68" s="661">
        <f t="shared" ref="AG68:AP68" si="89">SUM(AG64:AG67)</f>
        <v>6508.16</v>
      </c>
      <c r="AH68" s="661">
        <f t="shared" si="89"/>
        <v>10368.36</v>
      </c>
      <c r="AI68" s="661">
        <f t="shared" si="89"/>
        <v>972.66000000000008</v>
      </c>
      <c r="AJ68" s="661">
        <f t="shared" si="89"/>
        <v>0</v>
      </c>
      <c r="AK68" s="661">
        <f t="shared" si="89"/>
        <v>548.68000000000006</v>
      </c>
      <c r="AL68" s="661">
        <f t="shared" si="89"/>
        <v>0</v>
      </c>
      <c r="AM68" s="661">
        <f t="shared" si="89"/>
        <v>50.85</v>
      </c>
      <c r="AN68" s="661">
        <f t="shared" si="89"/>
        <v>1140.07</v>
      </c>
      <c r="AO68" s="661">
        <f t="shared" si="89"/>
        <v>0</v>
      </c>
      <c r="AP68" s="888">
        <f t="shared" si="89"/>
        <v>0</v>
      </c>
      <c r="AQ68" s="687">
        <f t="shared" si="54"/>
        <v>175646.56</v>
      </c>
      <c r="AR68" s="661">
        <f>SUM(AR64:AR67)</f>
        <v>140330.31</v>
      </c>
      <c r="AS68" s="661">
        <f t="shared" ref="AS68:BB68" si="90">SUM(AS64:AS67)</f>
        <v>10290.219999999999</v>
      </c>
      <c r="AT68" s="661">
        <f t="shared" si="90"/>
        <v>18702.84</v>
      </c>
      <c r="AU68" s="661">
        <f t="shared" si="90"/>
        <v>2832.05</v>
      </c>
      <c r="AV68" s="661">
        <f t="shared" si="90"/>
        <v>103.67</v>
      </c>
      <c r="AW68" s="661">
        <f t="shared" si="90"/>
        <v>0</v>
      </c>
      <c r="AX68" s="661">
        <f t="shared" si="90"/>
        <v>0</v>
      </c>
      <c r="AY68" s="661">
        <f t="shared" si="90"/>
        <v>0</v>
      </c>
      <c r="AZ68" s="661">
        <f t="shared" si="90"/>
        <v>3387.47</v>
      </c>
      <c r="BA68" s="661">
        <f t="shared" si="90"/>
        <v>0</v>
      </c>
      <c r="BB68" s="888">
        <f t="shared" si="90"/>
        <v>0</v>
      </c>
      <c r="BC68" s="662">
        <f t="shared" ref="BC68" si="91">SUM(BC64:BC67)</f>
        <v>104751.14000000001</v>
      </c>
      <c r="BD68" s="653">
        <f t="shared" si="55"/>
        <v>540197.16999999993</v>
      </c>
      <c r="BE68" s="663">
        <f t="shared" si="56"/>
        <v>351994.07</v>
      </c>
      <c r="BF68" s="663">
        <f t="shared" si="57"/>
        <v>25030.400000000001</v>
      </c>
      <c r="BG68" s="663">
        <f t="shared" si="58"/>
        <v>47222.729999999996</v>
      </c>
      <c r="BH68" s="663">
        <f t="shared" si="59"/>
        <v>5364.0700000000006</v>
      </c>
      <c r="BI68" s="663">
        <f t="shared" si="60"/>
        <v>103.67</v>
      </c>
      <c r="BJ68" s="663">
        <f t="shared" si="61"/>
        <v>548.68000000000006</v>
      </c>
      <c r="BK68" s="663">
        <f t="shared" si="62"/>
        <v>0</v>
      </c>
      <c r="BL68" s="663">
        <f t="shared" si="63"/>
        <v>170.23</v>
      </c>
      <c r="BM68" s="663">
        <f t="shared" si="64"/>
        <v>5012.18</v>
      </c>
      <c r="BN68" s="663">
        <f t="shared" si="65"/>
        <v>0</v>
      </c>
      <c r="BO68" s="664">
        <f t="shared" si="66"/>
        <v>0</v>
      </c>
    </row>
    <row r="69" spans="1:67" ht="15.75" customHeight="1" x14ac:dyDescent="0.25">
      <c r="A69" s="1529" t="s">
        <v>1082</v>
      </c>
      <c r="B69" s="512" t="s">
        <v>124</v>
      </c>
      <c r="C69" s="522" t="s">
        <v>849</v>
      </c>
      <c r="D69" s="651">
        <v>0</v>
      </c>
      <c r="E69" s="651">
        <v>0</v>
      </c>
      <c r="F69" s="970"/>
      <c r="G69" s="653">
        <f t="shared" si="51"/>
        <v>167365.29</v>
      </c>
      <c r="H69" s="253">
        <v>130888.86</v>
      </c>
      <c r="I69" s="253">
        <v>6019.36</v>
      </c>
      <c r="J69" s="253">
        <v>24320.03</v>
      </c>
      <c r="K69" s="253">
        <v>1531.91</v>
      </c>
      <c r="L69" s="253">
        <v>0</v>
      </c>
      <c r="M69" s="253">
        <v>0</v>
      </c>
      <c r="N69" s="253">
        <v>0</v>
      </c>
      <c r="O69" s="253">
        <v>125.48</v>
      </c>
      <c r="P69" s="253">
        <v>4213.2999999999993</v>
      </c>
      <c r="Q69" s="253">
        <v>0</v>
      </c>
      <c r="R69" s="253">
        <v>266.35000000000002</v>
      </c>
      <c r="S69" s="653">
        <f t="shared" si="52"/>
        <v>197361.78000000003</v>
      </c>
      <c r="T69" s="253">
        <v>151323.54</v>
      </c>
      <c r="U69" s="253">
        <v>6135.6100000000006</v>
      </c>
      <c r="V69" s="253">
        <v>31618.71</v>
      </c>
      <c r="W69" s="253">
        <v>1903.17</v>
      </c>
      <c r="X69" s="253">
        <v>53.1</v>
      </c>
      <c r="Y69" s="253">
        <v>0</v>
      </c>
      <c r="Z69" s="253">
        <v>0</v>
      </c>
      <c r="AA69" s="253">
        <v>0</v>
      </c>
      <c r="AB69" s="253">
        <v>6219.46</v>
      </c>
      <c r="AC69" s="253">
        <v>55.09</v>
      </c>
      <c r="AD69" s="253">
        <v>53.1</v>
      </c>
      <c r="AE69" s="653">
        <f t="shared" si="53"/>
        <v>226214.50999999995</v>
      </c>
      <c r="AF69" s="253">
        <v>180550.12999999998</v>
      </c>
      <c r="AG69" s="253">
        <v>9436.77</v>
      </c>
      <c r="AH69" s="253">
        <v>26741.039999999997</v>
      </c>
      <c r="AI69" s="253">
        <v>3059.77</v>
      </c>
      <c r="AJ69" s="253">
        <v>157.52000000000001</v>
      </c>
      <c r="AK69" s="253">
        <v>833.23</v>
      </c>
      <c r="AL69" s="253">
        <v>0</v>
      </c>
      <c r="AM69" s="253">
        <v>208.28</v>
      </c>
      <c r="AN69" s="253">
        <v>5227.7699999999995</v>
      </c>
      <c r="AO69" s="253">
        <v>0</v>
      </c>
      <c r="AP69" s="253">
        <v>0</v>
      </c>
      <c r="AQ69" s="653">
        <f t="shared" si="54"/>
        <v>539070.88</v>
      </c>
      <c r="AR69" s="253">
        <v>429095.65</v>
      </c>
      <c r="AS69" s="253">
        <v>25879.52</v>
      </c>
      <c r="AT69" s="253">
        <v>62121.65</v>
      </c>
      <c r="AU69" s="253">
        <v>5341.1</v>
      </c>
      <c r="AV69" s="253">
        <v>114.94999999999999</v>
      </c>
      <c r="AW69" s="253">
        <v>0</v>
      </c>
      <c r="AX69" s="253">
        <v>0</v>
      </c>
      <c r="AY69" s="253">
        <v>234.38</v>
      </c>
      <c r="AZ69" s="253">
        <v>15877.25</v>
      </c>
      <c r="BA69" s="253">
        <v>48.41</v>
      </c>
      <c r="BB69" s="253">
        <v>357.97</v>
      </c>
      <c r="BC69" s="892">
        <v>317316.95000000007</v>
      </c>
      <c r="BD69" s="688">
        <f t="shared" si="55"/>
        <v>1447329.4100000001</v>
      </c>
      <c r="BE69" s="654">
        <f t="shared" si="56"/>
        <v>891858.18</v>
      </c>
      <c r="BF69" s="654">
        <f t="shared" si="57"/>
        <v>47471.26</v>
      </c>
      <c r="BG69" s="654">
        <f t="shared" si="58"/>
        <v>144801.43</v>
      </c>
      <c r="BH69" s="654">
        <f t="shared" si="59"/>
        <v>11835.95</v>
      </c>
      <c r="BI69" s="654">
        <f t="shared" si="60"/>
        <v>325.57</v>
      </c>
      <c r="BJ69" s="654">
        <f t="shared" si="61"/>
        <v>833.23</v>
      </c>
      <c r="BK69" s="654">
        <f t="shared" si="62"/>
        <v>0</v>
      </c>
      <c r="BL69" s="654">
        <f t="shared" si="63"/>
        <v>568.14</v>
      </c>
      <c r="BM69" s="654">
        <f t="shared" si="64"/>
        <v>31537.78</v>
      </c>
      <c r="BN69" s="654">
        <f t="shared" si="65"/>
        <v>103.5</v>
      </c>
      <c r="BO69" s="655">
        <f t="shared" si="66"/>
        <v>677.42000000000007</v>
      </c>
    </row>
    <row r="70" spans="1:67" x14ac:dyDescent="0.25">
      <c r="A70" s="1529"/>
      <c r="B70" s="512" t="s">
        <v>125</v>
      </c>
      <c r="C70" s="522" t="s">
        <v>850</v>
      </c>
      <c r="D70" s="651">
        <v>0</v>
      </c>
      <c r="E70" s="651">
        <v>0</v>
      </c>
      <c r="F70" s="970"/>
      <c r="G70" s="653">
        <f t="shared" si="51"/>
        <v>0</v>
      </c>
      <c r="H70" s="253">
        <v>0</v>
      </c>
      <c r="I70" s="253">
        <v>0</v>
      </c>
      <c r="J70" s="253">
        <v>0</v>
      </c>
      <c r="K70" s="253">
        <v>0</v>
      </c>
      <c r="L70" s="253">
        <v>0</v>
      </c>
      <c r="M70" s="253">
        <v>0</v>
      </c>
      <c r="N70" s="253">
        <v>0</v>
      </c>
      <c r="O70" s="253">
        <v>0</v>
      </c>
      <c r="P70" s="253">
        <v>0</v>
      </c>
      <c r="Q70" s="253">
        <v>0</v>
      </c>
      <c r="R70" s="253">
        <v>0</v>
      </c>
      <c r="S70" s="653">
        <f t="shared" si="52"/>
        <v>0</v>
      </c>
      <c r="T70" s="253">
        <v>0</v>
      </c>
      <c r="U70" s="253">
        <v>0</v>
      </c>
      <c r="V70" s="253">
        <v>0</v>
      </c>
      <c r="W70" s="253">
        <v>0</v>
      </c>
      <c r="X70" s="253">
        <v>0</v>
      </c>
      <c r="Y70" s="253">
        <v>0</v>
      </c>
      <c r="Z70" s="253">
        <v>0</v>
      </c>
      <c r="AA70" s="253">
        <v>0</v>
      </c>
      <c r="AB70" s="253">
        <v>0</v>
      </c>
      <c r="AC70" s="253">
        <v>0</v>
      </c>
      <c r="AD70" s="253">
        <v>0</v>
      </c>
      <c r="AE70" s="653">
        <f t="shared" si="53"/>
        <v>0</v>
      </c>
      <c r="AF70" s="253">
        <v>0</v>
      </c>
      <c r="AG70" s="253">
        <v>0</v>
      </c>
      <c r="AH70" s="253">
        <v>0</v>
      </c>
      <c r="AI70" s="253">
        <v>0</v>
      </c>
      <c r="AJ70" s="253">
        <v>0</v>
      </c>
      <c r="AK70" s="253">
        <v>0</v>
      </c>
      <c r="AL70" s="253">
        <v>0</v>
      </c>
      <c r="AM70" s="253">
        <v>0</v>
      </c>
      <c r="AN70" s="253">
        <v>0</v>
      </c>
      <c r="AO70" s="253">
        <v>0</v>
      </c>
      <c r="AP70" s="253">
        <v>0</v>
      </c>
      <c r="AQ70" s="653">
        <f t="shared" si="54"/>
        <v>0</v>
      </c>
      <c r="AR70" s="253">
        <v>0</v>
      </c>
      <c r="AS70" s="253">
        <v>0</v>
      </c>
      <c r="AT70" s="253">
        <v>0</v>
      </c>
      <c r="AU70" s="253">
        <v>0</v>
      </c>
      <c r="AV70" s="253">
        <v>0</v>
      </c>
      <c r="AW70" s="253">
        <v>0</v>
      </c>
      <c r="AX70" s="253">
        <v>0</v>
      </c>
      <c r="AY70" s="253">
        <v>0</v>
      </c>
      <c r="AZ70" s="253">
        <v>0</v>
      </c>
      <c r="BA70" s="253">
        <v>0</v>
      </c>
      <c r="BB70" s="253">
        <v>0</v>
      </c>
      <c r="BC70" s="892">
        <v>0</v>
      </c>
      <c r="BD70" s="653">
        <f t="shared" si="55"/>
        <v>0</v>
      </c>
      <c r="BE70" s="656">
        <f t="shared" si="56"/>
        <v>0</v>
      </c>
      <c r="BF70" s="656">
        <f t="shared" si="57"/>
        <v>0</v>
      </c>
      <c r="BG70" s="656">
        <f t="shared" si="58"/>
        <v>0</v>
      </c>
      <c r="BH70" s="656">
        <f t="shared" si="59"/>
        <v>0</v>
      </c>
      <c r="BI70" s="656">
        <f t="shared" si="60"/>
        <v>0</v>
      </c>
      <c r="BJ70" s="656">
        <f t="shared" si="61"/>
        <v>0</v>
      </c>
      <c r="BK70" s="656">
        <f t="shared" si="62"/>
        <v>0</v>
      </c>
      <c r="BL70" s="656">
        <f t="shared" si="63"/>
        <v>0</v>
      </c>
      <c r="BM70" s="656">
        <f t="shared" si="64"/>
        <v>0</v>
      </c>
      <c r="BN70" s="656">
        <f t="shared" si="65"/>
        <v>0</v>
      </c>
      <c r="BO70" s="657">
        <f t="shared" si="66"/>
        <v>0</v>
      </c>
    </row>
    <row r="71" spans="1:67" x14ac:dyDescent="0.25">
      <c r="A71" s="1529"/>
      <c r="B71" s="512" t="s">
        <v>126</v>
      </c>
      <c r="C71" s="522" t="s">
        <v>851</v>
      </c>
      <c r="D71" s="651">
        <v>0</v>
      </c>
      <c r="E71" s="651">
        <v>0</v>
      </c>
      <c r="F71" s="970"/>
      <c r="G71" s="653">
        <f t="shared" si="51"/>
        <v>0</v>
      </c>
      <c r="H71" s="253">
        <v>0</v>
      </c>
      <c r="I71" s="253">
        <v>0</v>
      </c>
      <c r="J71" s="253">
        <v>0</v>
      </c>
      <c r="K71" s="253">
        <v>0</v>
      </c>
      <c r="L71" s="253">
        <v>0</v>
      </c>
      <c r="M71" s="253">
        <v>0</v>
      </c>
      <c r="N71" s="253">
        <v>0</v>
      </c>
      <c r="O71" s="253">
        <v>0</v>
      </c>
      <c r="P71" s="253">
        <v>0</v>
      </c>
      <c r="Q71" s="253">
        <v>0</v>
      </c>
      <c r="R71" s="253">
        <v>0</v>
      </c>
      <c r="S71" s="653">
        <f t="shared" si="52"/>
        <v>0</v>
      </c>
      <c r="T71" s="253">
        <v>0</v>
      </c>
      <c r="U71" s="253">
        <v>0</v>
      </c>
      <c r="V71" s="253">
        <v>0</v>
      </c>
      <c r="W71" s="253">
        <v>0</v>
      </c>
      <c r="X71" s="253">
        <v>0</v>
      </c>
      <c r="Y71" s="253">
        <v>0</v>
      </c>
      <c r="Z71" s="253">
        <v>0</v>
      </c>
      <c r="AA71" s="253">
        <v>0</v>
      </c>
      <c r="AB71" s="253">
        <v>0</v>
      </c>
      <c r="AC71" s="253">
        <v>0</v>
      </c>
      <c r="AD71" s="253">
        <v>0</v>
      </c>
      <c r="AE71" s="653">
        <f t="shared" si="53"/>
        <v>0</v>
      </c>
      <c r="AF71" s="253">
        <v>0</v>
      </c>
      <c r="AG71" s="253">
        <v>0</v>
      </c>
      <c r="AH71" s="253">
        <v>0</v>
      </c>
      <c r="AI71" s="253">
        <v>0</v>
      </c>
      <c r="AJ71" s="253">
        <v>0</v>
      </c>
      <c r="AK71" s="253">
        <v>0</v>
      </c>
      <c r="AL71" s="253">
        <v>0</v>
      </c>
      <c r="AM71" s="253">
        <v>0</v>
      </c>
      <c r="AN71" s="253">
        <v>0</v>
      </c>
      <c r="AO71" s="253">
        <v>0</v>
      </c>
      <c r="AP71" s="253">
        <v>0</v>
      </c>
      <c r="AQ71" s="653">
        <f t="shared" si="54"/>
        <v>0</v>
      </c>
      <c r="AR71" s="253">
        <v>0</v>
      </c>
      <c r="AS71" s="253">
        <v>0</v>
      </c>
      <c r="AT71" s="253">
        <v>0</v>
      </c>
      <c r="AU71" s="253">
        <v>0</v>
      </c>
      <c r="AV71" s="253">
        <v>0</v>
      </c>
      <c r="AW71" s="253">
        <v>0</v>
      </c>
      <c r="AX71" s="253">
        <v>0</v>
      </c>
      <c r="AY71" s="253">
        <v>0</v>
      </c>
      <c r="AZ71" s="253">
        <v>0</v>
      </c>
      <c r="BA71" s="253">
        <v>0</v>
      </c>
      <c r="BB71" s="253">
        <v>0</v>
      </c>
      <c r="BC71" s="892">
        <v>0</v>
      </c>
      <c r="BD71" s="653">
        <f t="shared" si="55"/>
        <v>0</v>
      </c>
      <c r="BE71" s="656">
        <f t="shared" si="56"/>
        <v>0</v>
      </c>
      <c r="BF71" s="656">
        <f t="shared" si="57"/>
        <v>0</v>
      </c>
      <c r="BG71" s="656">
        <f t="shared" si="58"/>
        <v>0</v>
      </c>
      <c r="BH71" s="656">
        <f t="shared" si="59"/>
        <v>0</v>
      </c>
      <c r="BI71" s="656">
        <f t="shared" si="60"/>
        <v>0</v>
      </c>
      <c r="BJ71" s="656">
        <f t="shared" si="61"/>
        <v>0</v>
      </c>
      <c r="BK71" s="656">
        <f t="shared" si="62"/>
        <v>0</v>
      </c>
      <c r="BL71" s="656">
        <f t="shared" si="63"/>
        <v>0</v>
      </c>
      <c r="BM71" s="656">
        <f t="shared" si="64"/>
        <v>0</v>
      </c>
      <c r="BN71" s="656">
        <f t="shared" si="65"/>
        <v>0</v>
      </c>
      <c r="BO71" s="657">
        <f t="shared" si="66"/>
        <v>0</v>
      </c>
    </row>
    <row r="72" spans="1:67" x14ac:dyDescent="0.25">
      <c r="A72" s="1529"/>
      <c r="B72" s="512" t="s">
        <v>127</v>
      </c>
      <c r="C72" s="522" t="s">
        <v>852</v>
      </c>
      <c r="D72" s="651">
        <v>0</v>
      </c>
      <c r="E72" s="651">
        <v>0</v>
      </c>
      <c r="F72" s="970"/>
      <c r="G72" s="653">
        <f t="shared" si="51"/>
        <v>0</v>
      </c>
      <c r="H72" s="253">
        <v>0</v>
      </c>
      <c r="I72" s="253">
        <v>0</v>
      </c>
      <c r="J72" s="253">
        <v>0</v>
      </c>
      <c r="K72" s="253">
        <v>0</v>
      </c>
      <c r="L72" s="253">
        <v>0</v>
      </c>
      <c r="M72" s="253">
        <v>0</v>
      </c>
      <c r="N72" s="253">
        <v>0</v>
      </c>
      <c r="O72" s="253">
        <v>0</v>
      </c>
      <c r="P72" s="253">
        <v>0</v>
      </c>
      <c r="Q72" s="253">
        <v>0</v>
      </c>
      <c r="R72" s="253">
        <v>0</v>
      </c>
      <c r="S72" s="653">
        <f t="shared" si="52"/>
        <v>0</v>
      </c>
      <c r="T72" s="253">
        <v>0</v>
      </c>
      <c r="U72" s="253">
        <v>0</v>
      </c>
      <c r="V72" s="253">
        <v>0</v>
      </c>
      <c r="W72" s="253">
        <v>0</v>
      </c>
      <c r="X72" s="253">
        <v>0</v>
      </c>
      <c r="Y72" s="253">
        <v>0</v>
      </c>
      <c r="Z72" s="253">
        <v>0</v>
      </c>
      <c r="AA72" s="253">
        <v>0</v>
      </c>
      <c r="AB72" s="253">
        <v>0</v>
      </c>
      <c r="AC72" s="253">
        <v>0</v>
      </c>
      <c r="AD72" s="253">
        <v>0</v>
      </c>
      <c r="AE72" s="653">
        <f t="shared" si="53"/>
        <v>0</v>
      </c>
      <c r="AF72" s="253">
        <v>0</v>
      </c>
      <c r="AG72" s="253">
        <v>0</v>
      </c>
      <c r="AH72" s="253">
        <v>0</v>
      </c>
      <c r="AI72" s="253">
        <v>0</v>
      </c>
      <c r="AJ72" s="253">
        <v>0</v>
      </c>
      <c r="AK72" s="253">
        <v>0</v>
      </c>
      <c r="AL72" s="253">
        <v>0</v>
      </c>
      <c r="AM72" s="253">
        <v>0</v>
      </c>
      <c r="AN72" s="253">
        <v>0</v>
      </c>
      <c r="AO72" s="253">
        <v>0</v>
      </c>
      <c r="AP72" s="253">
        <v>0</v>
      </c>
      <c r="AQ72" s="653">
        <f t="shared" si="54"/>
        <v>0</v>
      </c>
      <c r="AR72" s="253">
        <v>0</v>
      </c>
      <c r="AS72" s="253">
        <v>0</v>
      </c>
      <c r="AT72" s="253">
        <v>0</v>
      </c>
      <c r="AU72" s="253">
        <v>0</v>
      </c>
      <c r="AV72" s="253">
        <v>0</v>
      </c>
      <c r="AW72" s="253">
        <v>0</v>
      </c>
      <c r="AX72" s="253">
        <v>0</v>
      </c>
      <c r="AY72" s="253">
        <v>0</v>
      </c>
      <c r="AZ72" s="253">
        <v>0</v>
      </c>
      <c r="BA72" s="253">
        <v>0</v>
      </c>
      <c r="BB72" s="253">
        <v>0</v>
      </c>
      <c r="BC72" s="892">
        <v>0</v>
      </c>
      <c r="BD72" s="653">
        <f t="shared" si="55"/>
        <v>0</v>
      </c>
      <c r="BE72" s="656">
        <f t="shared" si="56"/>
        <v>0</v>
      </c>
      <c r="BF72" s="656">
        <f t="shared" si="57"/>
        <v>0</v>
      </c>
      <c r="BG72" s="656">
        <f t="shared" si="58"/>
        <v>0</v>
      </c>
      <c r="BH72" s="656">
        <f t="shared" si="59"/>
        <v>0</v>
      </c>
      <c r="BI72" s="656">
        <f t="shared" si="60"/>
        <v>0</v>
      </c>
      <c r="BJ72" s="656">
        <f t="shared" si="61"/>
        <v>0</v>
      </c>
      <c r="BK72" s="656">
        <f t="shared" si="62"/>
        <v>0</v>
      </c>
      <c r="BL72" s="656">
        <f t="shared" si="63"/>
        <v>0</v>
      </c>
      <c r="BM72" s="656">
        <f t="shared" si="64"/>
        <v>0</v>
      </c>
      <c r="BN72" s="656">
        <f t="shared" si="65"/>
        <v>0</v>
      </c>
      <c r="BO72" s="657">
        <f t="shared" si="66"/>
        <v>0</v>
      </c>
    </row>
    <row r="73" spans="1:67" ht="21.75" customHeight="1" thickBot="1" x14ac:dyDescent="0.3">
      <c r="A73" s="1536"/>
      <c r="B73" s="658" t="s">
        <v>128</v>
      </c>
      <c r="C73" s="659" t="s">
        <v>36</v>
      </c>
      <c r="D73" s="660">
        <f>SUM(D69:D72)</f>
        <v>0</v>
      </c>
      <c r="E73" s="660">
        <f>SUM(E69:E72)</f>
        <v>0</v>
      </c>
      <c r="F73" s="971" t="str">
        <f t="shared" si="1"/>
        <v/>
      </c>
      <c r="G73" s="687">
        <f t="shared" si="51"/>
        <v>167365.29</v>
      </c>
      <c r="H73" s="661">
        <f>SUM(H69:H72)</f>
        <v>130888.86</v>
      </c>
      <c r="I73" s="661">
        <f t="shared" ref="I73:R73" si="92">SUM(I69:I72)</f>
        <v>6019.36</v>
      </c>
      <c r="J73" s="661">
        <f t="shared" si="92"/>
        <v>24320.03</v>
      </c>
      <c r="K73" s="661">
        <f t="shared" si="92"/>
        <v>1531.91</v>
      </c>
      <c r="L73" s="661">
        <f t="shared" si="92"/>
        <v>0</v>
      </c>
      <c r="M73" s="661">
        <f t="shared" si="92"/>
        <v>0</v>
      </c>
      <c r="N73" s="661">
        <f t="shared" si="92"/>
        <v>0</v>
      </c>
      <c r="O73" s="661">
        <f t="shared" si="92"/>
        <v>125.48</v>
      </c>
      <c r="P73" s="661">
        <f t="shared" si="92"/>
        <v>4213.2999999999993</v>
      </c>
      <c r="Q73" s="661">
        <f t="shared" si="92"/>
        <v>0</v>
      </c>
      <c r="R73" s="888">
        <f t="shared" si="92"/>
        <v>266.35000000000002</v>
      </c>
      <c r="S73" s="687">
        <f t="shared" si="52"/>
        <v>197361.78000000003</v>
      </c>
      <c r="T73" s="661">
        <f>SUM(T69:T72)</f>
        <v>151323.54</v>
      </c>
      <c r="U73" s="661">
        <f t="shared" ref="U73:AD73" si="93">SUM(U69:U72)</f>
        <v>6135.6100000000006</v>
      </c>
      <c r="V73" s="661">
        <f t="shared" si="93"/>
        <v>31618.71</v>
      </c>
      <c r="W73" s="661">
        <f t="shared" si="93"/>
        <v>1903.17</v>
      </c>
      <c r="X73" s="661">
        <f t="shared" si="93"/>
        <v>53.1</v>
      </c>
      <c r="Y73" s="661">
        <f t="shared" si="93"/>
        <v>0</v>
      </c>
      <c r="Z73" s="661">
        <f t="shared" si="93"/>
        <v>0</v>
      </c>
      <c r="AA73" s="661">
        <f t="shared" si="93"/>
        <v>0</v>
      </c>
      <c r="AB73" s="661">
        <f t="shared" si="93"/>
        <v>6219.46</v>
      </c>
      <c r="AC73" s="661">
        <f t="shared" si="93"/>
        <v>55.09</v>
      </c>
      <c r="AD73" s="888">
        <f t="shared" si="93"/>
        <v>53.1</v>
      </c>
      <c r="AE73" s="687">
        <f t="shared" si="53"/>
        <v>226214.50999999995</v>
      </c>
      <c r="AF73" s="661">
        <f>SUM(AF69:AF72)</f>
        <v>180550.12999999998</v>
      </c>
      <c r="AG73" s="661">
        <f t="shared" ref="AG73:AP73" si="94">SUM(AG69:AG72)</f>
        <v>9436.77</v>
      </c>
      <c r="AH73" s="661">
        <f t="shared" si="94"/>
        <v>26741.039999999997</v>
      </c>
      <c r="AI73" s="661">
        <f t="shared" si="94"/>
        <v>3059.77</v>
      </c>
      <c r="AJ73" s="661">
        <f t="shared" si="94"/>
        <v>157.52000000000001</v>
      </c>
      <c r="AK73" s="661">
        <f t="shared" si="94"/>
        <v>833.23</v>
      </c>
      <c r="AL73" s="661">
        <f t="shared" si="94"/>
        <v>0</v>
      </c>
      <c r="AM73" s="661">
        <f t="shared" si="94"/>
        <v>208.28</v>
      </c>
      <c r="AN73" s="661">
        <f t="shared" si="94"/>
        <v>5227.7699999999995</v>
      </c>
      <c r="AO73" s="661">
        <f t="shared" si="94"/>
        <v>0</v>
      </c>
      <c r="AP73" s="888">
        <f t="shared" si="94"/>
        <v>0</v>
      </c>
      <c r="AQ73" s="687">
        <f t="shared" si="54"/>
        <v>539070.88</v>
      </c>
      <c r="AR73" s="661">
        <f>SUM(AR69:AR72)</f>
        <v>429095.65</v>
      </c>
      <c r="AS73" s="661">
        <f t="shared" ref="AS73:BB73" si="95">SUM(AS69:AS72)</f>
        <v>25879.52</v>
      </c>
      <c r="AT73" s="661">
        <f t="shared" si="95"/>
        <v>62121.65</v>
      </c>
      <c r="AU73" s="661">
        <f t="shared" si="95"/>
        <v>5341.1</v>
      </c>
      <c r="AV73" s="661">
        <f t="shared" si="95"/>
        <v>114.94999999999999</v>
      </c>
      <c r="AW73" s="661">
        <f t="shared" si="95"/>
        <v>0</v>
      </c>
      <c r="AX73" s="661">
        <f t="shared" si="95"/>
        <v>0</v>
      </c>
      <c r="AY73" s="661">
        <f t="shared" si="95"/>
        <v>234.38</v>
      </c>
      <c r="AZ73" s="661">
        <f t="shared" si="95"/>
        <v>15877.25</v>
      </c>
      <c r="BA73" s="661">
        <f t="shared" si="95"/>
        <v>48.41</v>
      </c>
      <c r="BB73" s="888">
        <f t="shared" si="95"/>
        <v>357.97</v>
      </c>
      <c r="BC73" s="662">
        <f t="shared" ref="BC73" si="96">SUM(BC69:BC72)</f>
        <v>317316.95000000007</v>
      </c>
      <c r="BD73" s="653">
        <f t="shared" si="55"/>
        <v>1447329.4100000001</v>
      </c>
      <c r="BE73" s="663">
        <f t="shared" si="56"/>
        <v>891858.18</v>
      </c>
      <c r="BF73" s="663">
        <f t="shared" si="57"/>
        <v>47471.26</v>
      </c>
      <c r="BG73" s="663">
        <f t="shared" si="58"/>
        <v>144801.43</v>
      </c>
      <c r="BH73" s="663">
        <f t="shared" si="59"/>
        <v>11835.95</v>
      </c>
      <c r="BI73" s="663">
        <f t="shared" si="60"/>
        <v>325.57</v>
      </c>
      <c r="BJ73" s="663">
        <f t="shared" si="61"/>
        <v>833.23</v>
      </c>
      <c r="BK73" s="663">
        <f t="shared" si="62"/>
        <v>0</v>
      </c>
      <c r="BL73" s="663">
        <f t="shared" si="63"/>
        <v>568.14</v>
      </c>
      <c r="BM73" s="663">
        <f t="shared" si="64"/>
        <v>31537.78</v>
      </c>
      <c r="BN73" s="663">
        <f t="shared" si="65"/>
        <v>103.5</v>
      </c>
      <c r="BO73" s="664">
        <f t="shared" si="66"/>
        <v>677.42000000000007</v>
      </c>
    </row>
    <row r="74" spans="1:67" x14ac:dyDescent="0.25">
      <c r="A74" s="1529" t="s">
        <v>1083</v>
      </c>
      <c r="B74" s="512" t="s">
        <v>131</v>
      </c>
      <c r="C74" s="522" t="s">
        <v>849</v>
      </c>
      <c r="D74" s="651">
        <v>0</v>
      </c>
      <c r="E74" s="651">
        <v>0</v>
      </c>
      <c r="F74" s="970"/>
      <c r="G74" s="653">
        <f t="shared" si="51"/>
        <v>100039.47000000002</v>
      </c>
      <c r="H74" s="253">
        <v>86319.94</v>
      </c>
      <c r="I74" s="253">
        <v>2258.1</v>
      </c>
      <c r="J74" s="253">
        <v>9893</v>
      </c>
      <c r="K74" s="253">
        <v>113.57</v>
      </c>
      <c r="L74" s="253">
        <v>0</v>
      </c>
      <c r="M74" s="253">
        <v>0</v>
      </c>
      <c r="N74" s="253">
        <v>0</v>
      </c>
      <c r="O74" s="253">
        <v>0</v>
      </c>
      <c r="P74" s="253">
        <v>1454.86</v>
      </c>
      <c r="Q74" s="253">
        <v>0</v>
      </c>
      <c r="R74" s="253">
        <v>0</v>
      </c>
      <c r="S74" s="653">
        <f t="shared" si="52"/>
        <v>123108.20999999998</v>
      </c>
      <c r="T74" s="253">
        <v>106096.40999999999</v>
      </c>
      <c r="U74" s="253">
        <v>1476.14</v>
      </c>
      <c r="V74" s="253">
        <v>12593.43</v>
      </c>
      <c r="W74" s="253">
        <v>1938.17</v>
      </c>
      <c r="X74" s="253">
        <v>0</v>
      </c>
      <c r="Y74" s="253">
        <v>0</v>
      </c>
      <c r="Z74" s="253">
        <v>0</v>
      </c>
      <c r="AA74" s="253">
        <v>44.22</v>
      </c>
      <c r="AB74" s="253">
        <v>959.84</v>
      </c>
      <c r="AC74" s="253">
        <v>0</v>
      </c>
      <c r="AD74" s="253">
        <v>0</v>
      </c>
      <c r="AE74" s="653">
        <f t="shared" si="53"/>
        <v>142479.98999999996</v>
      </c>
      <c r="AF74" s="253">
        <v>119742.39</v>
      </c>
      <c r="AG74" s="253">
        <v>4963.8500000000004</v>
      </c>
      <c r="AH74" s="253">
        <v>15336.499999999998</v>
      </c>
      <c r="AI74" s="253">
        <v>468.33000000000004</v>
      </c>
      <c r="AJ74" s="253">
        <v>310.39999999999998</v>
      </c>
      <c r="AK74" s="253">
        <v>264.09000000000003</v>
      </c>
      <c r="AL74" s="253">
        <v>0</v>
      </c>
      <c r="AM74" s="253">
        <v>335.59</v>
      </c>
      <c r="AN74" s="253">
        <v>1058.8400000000001</v>
      </c>
      <c r="AO74" s="253">
        <v>0</v>
      </c>
      <c r="AP74" s="253">
        <v>0</v>
      </c>
      <c r="AQ74" s="653">
        <f t="shared" si="54"/>
        <v>249310.08000000002</v>
      </c>
      <c r="AR74" s="253">
        <v>207825.01</v>
      </c>
      <c r="AS74" s="253">
        <v>8981.39</v>
      </c>
      <c r="AT74" s="253">
        <v>23145.200000000001</v>
      </c>
      <c r="AU74" s="253">
        <v>5904.4</v>
      </c>
      <c r="AV74" s="253">
        <v>250.65</v>
      </c>
      <c r="AW74" s="253">
        <v>0</v>
      </c>
      <c r="AX74" s="253">
        <v>0</v>
      </c>
      <c r="AY74" s="253">
        <v>232.6</v>
      </c>
      <c r="AZ74" s="253">
        <v>2668.6099999999997</v>
      </c>
      <c r="BA74" s="253">
        <v>302.22000000000003</v>
      </c>
      <c r="BB74" s="253">
        <v>0</v>
      </c>
      <c r="BC74" s="892">
        <v>152589.56999999995</v>
      </c>
      <c r="BD74" s="688">
        <f t="shared" si="55"/>
        <v>767527.32</v>
      </c>
      <c r="BE74" s="654">
        <f t="shared" si="56"/>
        <v>519983.75</v>
      </c>
      <c r="BF74" s="654">
        <f t="shared" si="57"/>
        <v>17679.48</v>
      </c>
      <c r="BG74" s="654">
        <f t="shared" si="58"/>
        <v>60968.130000000005</v>
      </c>
      <c r="BH74" s="654">
        <f t="shared" si="59"/>
        <v>8424.4699999999993</v>
      </c>
      <c r="BI74" s="654">
        <f t="shared" si="60"/>
        <v>561.04999999999995</v>
      </c>
      <c r="BJ74" s="654">
        <f t="shared" si="61"/>
        <v>264.09000000000003</v>
      </c>
      <c r="BK74" s="654">
        <f t="shared" si="62"/>
        <v>0</v>
      </c>
      <c r="BL74" s="654">
        <f t="shared" si="63"/>
        <v>612.41</v>
      </c>
      <c r="BM74" s="654">
        <f t="shared" si="64"/>
        <v>6142.15</v>
      </c>
      <c r="BN74" s="654">
        <f t="shared" si="65"/>
        <v>302.22000000000003</v>
      </c>
      <c r="BO74" s="655">
        <f t="shared" si="66"/>
        <v>0</v>
      </c>
    </row>
    <row r="75" spans="1:67" x14ac:dyDescent="0.25">
      <c r="A75" s="1529"/>
      <c r="B75" s="512" t="s">
        <v>132</v>
      </c>
      <c r="C75" s="522" t="s">
        <v>850</v>
      </c>
      <c r="D75" s="651">
        <v>0</v>
      </c>
      <c r="E75" s="651">
        <v>0</v>
      </c>
      <c r="F75" s="970"/>
      <c r="G75" s="653">
        <f t="shared" si="51"/>
        <v>0</v>
      </c>
      <c r="H75" s="253">
        <v>0</v>
      </c>
      <c r="I75" s="253">
        <v>0</v>
      </c>
      <c r="J75" s="253">
        <v>0</v>
      </c>
      <c r="K75" s="253">
        <v>0</v>
      </c>
      <c r="L75" s="253">
        <v>0</v>
      </c>
      <c r="M75" s="253">
        <v>0</v>
      </c>
      <c r="N75" s="253">
        <v>0</v>
      </c>
      <c r="O75" s="253">
        <v>0</v>
      </c>
      <c r="P75" s="253">
        <v>0</v>
      </c>
      <c r="Q75" s="253">
        <v>0</v>
      </c>
      <c r="R75" s="253">
        <v>0</v>
      </c>
      <c r="S75" s="653">
        <f t="shared" si="52"/>
        <v>0</v>
      </c>
      <c r="T75" s="253">
        <v>0</v>
      </c>
      <c r="U75" s="253">
        <v>0</v>
      </c>
      <c r="V75" s="253">
        <v>0</v>
      </c>
      <c r="W75" s="253">
        <v>0</v>
      </c>
      <c r="X75" s="253">
        <v>0</v>
      </c>
      <c r="Y75" s="253">
        <v>0</v>
      </c>
      <c r="Z75" s="253">
        <v>0</v>
      </c>
      <c r="AA75" s="253">
        <v>0</v>
      </c>
      <c r="AB75" s="253">
        <v>0</v>
      </c>
      <c r="AC75" s="253">
        <v>0</v>
      </c>
      <c r="AD75" s="253">
        <v>0</v>
      </c>
      <c r="AE75" s="653">
        <f t="shared" si="53"/>
        <v>0</v>
      </c>
      <c r="AF75" s="253">
        <v>0</v>
      </c>
      <c r="AG75" s="253">
        <v>0</v>
      </c>
      <c r="AH75" s="253">
        <v>0</v>
      </c>
      <c r="AI75" s="253">
        <v>0</v>
      </c>
      <c r="AJ75" s="253">
        <v>0</v>
      </c>
      <c r="AK75" s="253">
        <v>0</v>
      </c>
      <c r="AL75" s="253">
        <v>0</v>
      </c>
      <c r="AM75" s="253">
        <v>0</v>
      </c>
      <c r="AN75" s="253">
        <v>0</v>
      </c>
      <c r="AO75" s="253">
        <v>0</v>
      </c>
      <c r="AP75" s="253">
        <v>0</v>
      </c>
      <c r="AQ75" s="653">
        <f t="shared" si="54"/>
        <v>0</v>
      </c>
      <c r="AR75" s="253">
        <v>0</v>
      </c>
      <c r="AS75" s="253">
        <v>0</v>
      </c>
      <c r="AT75" s="253">
        <v>0</v>
      </c>
      <c r="AU75" s="253">
        <v>0</v>
      </c>
      <c r="AV75" s="253">
        <v>0</v>
      </c>
      <c r="AW75" s="253">
        <v>0</v>
      </c>
      <c r="AX75" s="253">
        <v>0</v>
      </c>
      <c r="AY75" s="253">
        <v>0</v>
      </c>
      <c r="AZ75" s="253">
        <v>0</v>
      </c>
      <c r="BA75" s="253">
        <v>0</v>
      </c>
      <c r="BB75" s="253">
        <v>0</v>
      </c>
      <c r="BC75" s="892">
        <v>0</v>
      </c>
      <c r="BD75" s="653">
        <f t="shared" si="55"/>
        <v>0</v>
      </c>
      <c r="BE75" s="656">
        <f t="shared" si="56"/>
        <v>0</v>
      </c>
      <c r="BF75" s="656">
        <f t="shared" si="57"/>
        <v>0</v>
      </c>
      <c r="BG75" s="656">
        <f t="shared" si="58"/>
        <v>0</v>
      </c>
      <c r="BH75" s="656">
        <f t="shared" si="59"/>
        <v>0</v>
      </c>
      <c r="BI75" s="656">
        <f t="shared" si="60"/>
        <v>0</v>
      </c>
      <c r="BJ75" s="656">
        <f t="shared" si="61"/>
        <v>0</v>
      </c>
      <c r="BK75" s="656">
        <f t="shared" si="62"/>
        <v>0</v>
      </c>
      <c r="BL75" s="656">
        <f t="shared" si="63"/>
        <v>0</v>
      </c>
      <c r="BM75" s="656">
        <f t="shared" si="64"/>
        <v>0</v>
      </c>
      <c r="BN75" s="656">
        <f t="shared" si="65"/>
        <v>0</v>
      </c>
      <c r="BO75" s="657">
        <f t="shared" si="66"/>
        <v>0</v>
      </c>
    </row>
    <row r="76" spans="1:67" x14ac:dyDescent="0.25">
      <c r="A76" s="1529"/>
      <c r="B76" s="512" t="s">
        <v>133</v>
      </c>
      <c r="C76" s="522" t="s">
        <v>851</v>
      </c>
      <c r="D76" s="651">
        <v>0</v>
      </c>
      <c r="E76" s="651">
        <v>0</v>
      </c>
      <c r="F76" s="970"/>
      <c r="G76" s="653">
        <f t="shared" si="51"/>
        <v>0</v>
      </c>
      <c r="H76" s="253">
        <v>0</v>
      </c>
      <c r="I76" s="253">
        <v>0</v>
      </c>
      <c r="J76" s="253">
        <v>0</v>
      </c>
      <c r="K76" s="253">
        <v>0</v>
      </c>
      <c r="L76" s="253">
        <v>0</v>
      </c>
      <c r="M76" s="253">
        <v>0</v>
      </c>
      <c r="N76" s="253">
        <v>0</v>
      </c>
      <c r="O76" s="253">
        <v>0</v>
      </c>
      <c r="P76" s="253">
        <v>0</v>
      </c>
      <c r="Q76" s="253">
        <v>0</v>
      </c>
      <c r="R76" s="253">
        <v>0</v>
      </c>
      <c r="S76" s="653">
        <f t="shared" si="52"/>
        <v>0</v>
      </c>
      <c r="T76" s="253">
        <v>0</v>
      </c>
      <c r="U76" s="253">
        <v>0</v>
      </c>
      <c r="V76" s="253">
        <v>0</v>
      </c>
      <c r="W76" s="253">
        <v>0</v>
      </c>
      <c r="X76" s="253">
        <v>0</v>
      </c>
      <c r="Y76" s="253">
        <v>0</v>
      </c>
      <c r="Z76" s="253">
        <v>0</v>
      </c>
      <c r="AA76" s="253">
        <v>0</v>
      </c>
      <c r="AB76" s="253">
        <v>0</v>
      </c>
      <c r="AC76" s="253">
        <v>0</v>
      </c>
      <c r="AD76" s="253">
        <v>0</v>
      </c>
      <c r="AE76" s="653">
        <f t="shared" si="53"/>
        <v>0</v>
      </c>
      <c r="AF76" s="253">
        <v>0</v>
      </c>
      <c r="AG76" s="253">
        <v>0</v>
      </c>
      <c r="AH76" s="253">
        <v>0</v>
      </c>
      <c r="AI76" s="253">
        <v>0</v>
      </c>
      <c r="AJ76" s="253">
        <v>0</v>
      </c>
      <c r="AK76" s="253">
        <v>0</v>
      </c>
      <c r="AL76" s="253">
        <v>0</v>
      </c>
      <c r="AM76" s="253">
        <v>0</v>
      </c>
      <c r="AN76" s="253">
        <v>0</v>
      </c>
      <c r="AO76" s="253">
        <v>0</v>
      </c>
      <c r="AP76" s="253">
        <v>0</v>
      </c>
      <c r="AQ76" s="653">
        <f t="shared" si="54"/>
        <v>0</v>
      </c>
      <c r="AR76" s="253">
        <v>0</v>
      </c>
      <c r="AS76" s="253">
        <v>0</v>
      </c>
      <c r="AT76" s="253">
        <v>0</v>
      </c>
      <c r="AU76" s="253">
        <v>0</v>
      </c>
      <c r="AV76" s="253">
        <v>0</v>
      </c>
      <c r="AW76" s="253">
        <v>0</v>
      </c>
      <c r="AX76" s="253">
        <v>0</v>
      </c>
      <c r="AY76" s="253">
        <v>0</v>
      </c>
      <c r="AZ76" s="253">
        <v>0</v>
      </c>
      <c r="BA76" s="253">
        <v>0</v>
      </c>
      <c r="BB76" s="253">
        <v>0</v>
      </c>
      <c r="BC76" s="892">
        <v>0</v>
      </c>
      <c r="BD76" s="653">
        <f t="shared" si="55"/>
        <v>0</v>
      </c>
      <c r="BE76" s="656">
        <f t="shared" si="56"/>
        <v>0</v>
      </c>
      <c r="BF76" s="656">
        <f t="shared" si="57"/>
        <v>0</v>
      </c>
      <c r="BG76" s="656">
        <f t="shared" si="58"/>
        <v>0</v>
      </c>
      <c r="BH76" s="656">
        <f t="shared" si="59"/>
        <v>0</v>
      </c>
      <c r="BI76" s="656">
        <f t="shared" si="60"/>
        <v>0</v>
      </c>
      <c r="BJ76" s="656">
        <f t="shared" si="61"/>
        <v>0</v>
      </c>
      <c r="BK76" s="656">
        <f t="shared" si="62"/>
        <v>0</v>
      </c>
      <c r="BL76" s="656">
        <f t="shared" si="63"/>
        <v>0</v>
      </c>
      <c r="BM76" s="656">
        <f t="shared" si="64"/>
        <v>0</v>
      </c>
      <c r="BN76" s="656">
        <f t="shared" si="65"/>
        <v>0</v>
      </c>
      <c r="BO76" s="657">
        <f t="shared" si="66"/>
        <v>0</v>
      </c>
    </row>
    <row r="77" spans="1:67" x14ac:dyDescent="0.25">
      <c r="A77" s="1529"/>
      <c r="B77" s="512" t="s">
        <v>134</v>
      </c>
      <c r="C77" s="522" t="s">
        <v>852</v>
      </c>
      <c r="D77" s="651">
        <v>0</v>
      </c>
      <c r="E77" s="651">
        <v>0</v>
      </c>
      <c r="F77" s="970"/>
      <c r="G77" s="653">
        <f t="shared" si="51"/>
        <v>0</v>
      </c>
      <c r="H77" s="253">
        <v>0</v>
      </c>
      <c r="I77" s="253">
        <v>0</v>
      </c>
      <c r="J77" s="253">
        <v>0</v>
      </c>
      <c r="K77" s="253">
        <v>0</v>
      </c>
      <c r="L77" s="253">
        <v>0</v>
      </c>
      <c r="M77" s="253">
        <v>0</v>
      </c>
      <c r="N77" s="253">
        <v>0</v>
      </c>
      <c r="O77" s="253">
        <v>0</v>
      </c>
      <c r="P77" s="253">
        <v>0</v>
      </c>
      <c r="Q77" s="253">
        <v>0</v>
      </c>
      <c r="R77" s="253">
        <v>0</v>
      </c>
      <c r="S77" s="653">
        <f t="shared" si="52"/>
        <v>0</v>
      </c>
      <c r="T77" s="253">
        <v>0</v>
      </c>
      <c r="U77" s="253">
        <v>0</v>
      </c>
      <c r="V77" s="253">
        <v>0</v>
      </c>
      <c r="W77" s="253">
        <v>0</v>
      </c>
      <c r="X77" s="253">
        <v>0</v>
      </c>
      <c r="Y77" s="253">
        <v>0</v>
      </c>
      <c r="Z77" s="253">
        <v>0</v>
      </c>
      <c r="AA77" s="253">
        <v>0</v>
      </c>
      <c r="AB77" s="253">
        <v>0</v>
      </c>
      <c r="AC77" s="253">
        <v>0</v>
      </c>
      <c r="AD77" s="253">
        <v>0</v>
      </c>
      <c r="AE77" s="653">
        <f t="shared" si="53"/>
        <v>0</v>
      </c>
      <c r="AF77" s="253">
        <v>0</v>
      </c>
      <c r="AG77" s="253">
        <v>0</v>
      </c>
      <c r="AH77" s="253">
        <v>0</v>
      </c>
      <c r="AI77" s="253">
        <v>0</v>
      </c>
      <c r="AJ77" s="253">
        <v>0</v>
      </c>
      <c r="AK77" s="253">
        <v>0</v>
      </c>
      <c r="AL77" s="253">
        <v>0</v>
      </c>
      <c r="AM77" s="253">
        <v>0</v>
      </c>
      <c r="AN77" s="253">
        <v>0</v>
      </c>
      <c r="AO77" s="253">
        <v>0</v>
      </c>
      <c r="AP77" s="253">
        <v>0</v>
      </c>
      <c r="AQ77" s="653">
        <f t="shared" si="54"/>
        <v>0</v>
      </c>
      <c r="AR77" s="253">
        <v>0</v>
      </c>
      <c r="AS77" s="253">
        <v>0</v>
      </c>
      <c r="AT77" s="253">
        <v>0</v>
      </c>
      <c r="AU77" s="253">
        <v>0</v>
      </c>
      <c r="AV77" s="253">
        <v>0</v>
      </c>
      <c r="AW77" s="253">
        <v>0</v>
      </c>
      <c r="AX77" s="253">
        <v>0</v>
      </c>
      <c r="AY77" s="253">
        <v>0</v>
      </c>
      <c r="AZ77" s="253">
        <v>0</v>
      </c>
      <c r="BA77" s="253">
        <v>0</v>
      </c>
      <c r="BB77" s="253">
        <v>0</v>
      </c>
      <c r="BC77" s="892">
        <v>0</v>
      </c>
      <c r="BD77" s="653">
        <f t="shared" si="55"/>
        <v>0</v>
      </c>
      <c r="BE77" s="656">
        <f t="shared" si="56"/>
        <v>0</v>
      </c>
      <c r="BF77" s="656">
        <f t="shared" si="57"/>
        <v>0</v>
      </c>
      <c r="BG77" s="656">
        <f t="shared" si="58"/>
        <v>0</v>
      </c>
      <c r="BH77" s="656">
        <f t="shared" si="59"/>
        <v>0</v>
      </c>
      <c r="BI77" s="656">
        <f t="shared" si="60"/>
        <v>0</v>
      </c>
      <c r="BJ77" s="656">
        <f t="shared" si="61"/>
        <v>0</v>
      </c>
      <c r="BK77" s="656">
        <f t="shared" si="62"/>
        <v>0</v>
      </c>
      <c r="BL77" s="656">
        <f t="shared" si="63"/>
        <v>0</v>
      </c>
      <c r="BM77" s="656">
        <f t="shared" si="64"/>
        <v>0</v>
      </c>
      <c r="BN77" s="656">
        <f t="shared" si="65"/>
        <v>0</v>
      </c>
      <c r="BO77" s="657">
        <f t="shared" si="66"/>
        <v>0</v>
      </c>
    </row>
    <row r="78" spans="1:67" ht="15.75" thickBot="1" x14ac:dyDescent="0.3">
      <c r="A78" s="1536"/>
      <c r="B78" s="658" t="s">
        <v>135</v>
      </c>
      <c r="C78" s="659" t="s">
        <v>36</v>
      </c>
      <c r="D78" s="660">
        <f>SUM(D74:D77)</f>
        <v>0</v>
      </c>
      <c r="E78" s="660">
        <f>SUM(E74:E77)</f>
        <v>0</v>
      </c>
      <c r="F78" s="971" t="str">
        <f t="shared" si="1"/>
        <v/>
      </c>
      <c r="G78" s="687">
        <f t="shared" ref="G78:G109" si="97">SUM(H78:R78)</f>
        <v>100039.47000000002</v>
      </c>
      <c r="H78" s="661">
        <f>SUM(H74:H77)</f>
        <v>86319.94</v>
      </c>
      <c r="I78" s="661">
        <f t="shared" ref="I78:R78" si="98">SUM(I74:I77)</f>
        <v>2258.1</v>
      </c>
      <c r="J78" s="661">
        <f t="shared" si="98"/>
        <v>9893</v>
      </c>
      <c r="K78" s="661">
        <f t="shared" si="98"/>
        <v>113.57</v>
      </c>
      <c r="L78" s="661">
        <f t="shared" si="98"/>
        <v>0</v>
      </c>
      <c r="M78" s="661">
        <f t="shared" si="98"/>
        <v>0</v>
      </c>
      <c r="N78" s="661">
        <f t="shared" si="98"/>
        <v>0</v>
      </c>
      <c r="O78" s="661">
        <f t="shared" si="98"/>
        <v>0</v>
      </c>
      <c r="P78" s="661">
        <f t="shared" si="98"/>
        <v>1454.86</v>
      </c>
      <c r="Q78" s="661">
        <f t="shared" si="98"/>
        <v>0</v>
      </c>
      <c r="R78" s="888">
        <f t="shared" si="98"/>
        <v>0</v>
      </c>
      <c r="S78" s="687">
        <f t="shared" ref="S78:S109" si="99">SUM(T78:AD78)</f>
        <v>123108.20999999998</v>
      </c>
      <c r="T78" s="661">
        <f>SUM(T74:T77)</f>
        <v>106096.40999999999</v>
      </c>
      <c r="U78" s="661">
        <f t="shared" ref="U78:AD78" si="100">SUM(U74:U77)</f>
        <v>1476.14</v>
      </c>
      <c r="V78" s="661">
        <f t="shared" si="100"/>
        <v>12593.43</v>
      </c>
      <c r="W78" s="661">
        <f t="shared" si="100"/>
        <v>1938.17</v>
      </c>
      <c r="X78" s="661">
        <f t="shared" si="100"/>
        <v>0</v>
      </c>
      <c r="Y78" s="661">
        <f t="shared" si="100"/>
        <v>0</v>
      </c>
      <c r="Z78" s="661">
        <f t="shared" si="100"/>
        <v>0</v>
      </c>
      <c r="AA78" s="661">
        <f t="shared" si="100"/>
        <v>44.22</v>
      </c>
      <c r="AB78" s="661">
        <f t="shared" si="100"/>
        <v>959.84</v>
      </c>
      <c r="AC78" s="661">
        <f t="shared" si="100"/>
        <v>0</v>
      </c>
      <c r="AD78" s="888">
        <f t="shared" si="100"/>
        <v>0</v>
      </c>
      <c r="AE78" s="687">
        <f t="shared" ref="AE78:AE109" si="101">SUM(AF78:AP78)</f>
        <v>142479.98999999996</v>
      </c>
      <c r="AF78" s="661">
        <f>SUM(AF74:AF77)</f>
        <v>119742.39</v>
      </c>
      <c r="AG78" s="661">
        <f t="shared" ref="AG78:AP78" si="102">SUM(AG74:AG77)</f>
        <v>4963.8500000000004</v>
      </c>
      <c r="AH78" s="661">
        <f t="shared" si="102"/>
        <v>15336.499999999998</v>
      </c>
      <c r="AI78" s="661">
        <f t="shared" si="102"/>
        <v>468.33000000000004</v>
      </c>
      <c r="AJ78" s="661">
        <f t="shared" si="102"/>
        <v>310.39999999999998</v>
      </c>
      <c r="AK78" s="661">
        <f t="shared" si="102"/>
        <v>264.09000000000003</v>
      </c>
      <c r="AL78" s="661">
        <f t="shared" si="102"/>
        <v>0</v>
      </c>
      <c r="AM78" s="661">
        <f t="shared" si="102"/>
        <v>335.59</v>
      </c>
      <c r="AN78" s="661">
        <f t="shared" si="102"/>
        <v>1058.8400000000001</v>
      </c>
      <c r="AO78" s="661">
        <f t="shared" si="102"/>
        <v>0</v>
      </c>
      <c r="AP78" s="888">
        <f t="shared" si="102"/>
        <v>0</v>
      </c>
      <c r="AQ78" s="687">
        <f t="shared" ref="AQ78:AQ109" si="103">SUM(AR78:BB78)</f>
        <v>249310.08000000002</v>
      </c>
      <c r="AR78" s="661">
        <f>SUM(AR74:AR77)</f>
        <v>207825.01</v>
      </c>
      <c r="AS78" s="661">
        <f t="shared" ref="AS78:BB78" si="104">SUM(AS74:AS77)</f>
        <v>8981.39</v>
      </c>
      <c r="AT78" s="661">
        <f t="shared" si="104"/>
        <v>23145.200000000001</v>
      </c>
      <c r="AU78" s="661">
        <f t="shared" si="104"/>
        <v>5904.4</v>
      </c>
      <c r="AV78" s="661">
        <f t="shared" si="104"/>
        <v>250.65</v>
      </c>
      <c r="AW78" s="661">
        <f t="shared" si="104"/>
        <v>0</v>
      </c>
      <c r="AX78" s="661">
        <f t="shared" si="104"/>
        <v>0</v>
      </c>
      <c r="AY78" s="661">
        <f t="shared" si="104"/>
        <v>232.6</v>
      </c>
      <c r="AZ78" s="661">
        <f t="shared" si="104"/>
        <v>2668.6099999999997</v>
      </c>
      <c r="BA78" s="661">
        <f t="shared" si="104"/>
        <v>302.22000000000003</v>
      </c>
      <c r="BB78" s="888">
        <f t="shared" si="104"/>
        <v>0</v>
      </c>
      <c r="BC78" s="662">
        <f t="shared" ref="BC78" si="105">SUM(BC74:BC77)</f>
        <v>152589.56999999995</v>
      </c>
      <c r="BD78" s="653">
        <f t="shared" ref="BD78:BD109" si="106">SUM(BE78:BO78)+BC78</f>
        <v>767527.32</v>
      </c>
      <c r="BE78" s="663">
        <f t="shared" ref="BE78:BE109" si="107">H78+T78+AF78+AR78</f>
        <v>519983.75</v>
      </c>
      <c r="BF78" s="663">
        <f t="shared" ref="BF78:BF109" si="108">I78+U78+AG78+AS78</f>
        <v>17679.48</v>
      </c>
      <c r="BG78" s="663">
        <f t="shared" ref="BG78:BG109" si="109">J78+V78+AH78+AT78</f>
        <v>60968.130000000005</v>
      </c>
      <c r="BH78" s="663">
        <f t="shared" ref="BH78:BH109" si="110">K78+W78+AI78+AU78</f>
        <v>8424.4699999999993</v>
      </c>
      <c r="BI78" s="663">
        <f t="shared" ref="BI78:BI109" si="111">L78+X78+AJ78+AV78</f>
        <v>561.04999999999995</v>
      </c>
      <c r="BJ78" s="663">
        <f t="shared" ref="BJ78:BJ109" si="112">M78+Y78+AK78+AW78</f>
        <v>264.09000000000003</v>
      </c>
      <c r="BK78" s="663">
        <f t="shared" ref="BK78:BK109" si="113">N78+Z78+AL78+AX78</f>
        <v>0</v>
      </c>
      <c r="BL78" s="663">
        <f t="shared" ref="BL78:BL109" si="114">O78+AA78+AM78+AY78</f>
        <v>612.41</v>
      </c>
      <c r="BM78" s="663">
        <f t="shared" ref="BM78:BM109" si="115">P78+AB78+AN78+AZ78</f>
        <v>6142.15</v>
      </c>
      <c r="BN78" s="663">
        <f t="shared" ref="BN78:BN109" si="116">Q78+AC78+AO78+BA78</f>
        <v>302.22000000000003</v>
      </c>
      <c r="BO78" s="664">
        <f t="shared" ref="BO78:BO109" si="117">R78+AD78+AP78+BB78</f>
        <v>0</v>
      </c>
    </row>
    <row r="79" spans="1:67" x14ac:dyDescent="0.25">
      <c r="A79" s="1529" t="s">
        <v>1084</v>
      </c>
      <c r="B79" s="512" t="s">
        <v>1085</v>
      </c>
      <c r="C79" s="522" t="s">
        <v>849</v>
      </c>
      <c r="D79" s="651">
        <v>0</v>
      </c>
      <c r="E79" s="651">
        <v>0</v>
      </c>
      <c r="F79" s="970"/>
      <c r="G79" s="653">
        <f t="shared" si="97"/>
        <v>5333.0700000000006</v>
      </c>
      <c r="H79" s="253">
        <v>2986.12</v>
      </c>
      <c r="I79" s="253">
        <v>66.28</v>
      </c>
      <c r="J79" s="253">
        <v>1878.36</v>
      </c>
      <c r="K79" s="253">
        <v>402.31</v>
      </c>
      <c r="L79" s="253">
        <v>0</v>
      </c>
      <c r="M79" s="253">
        <v>0</v>
      </c>
      <c r="N79" s="253">
        <v>0</v>
      </c>
      <c r="O79" s="253">
        <v>0</v>
      </c>
      <c r="P79" s="253">
        <v>0</v>
      </c>
      <c r="Q79" s="253">
        <v>0</v>
      </c>
      <c r="R79" s="253">
        <v>0</v>
      </c>
      <c r="S79" s="653">
        <f t="shared" si="99"/>
        <v>6964.83</v>
      </c>
      <c r="T79" s="253">
        <v>4706.96</v>
      </c>
      <c r="U79" s="253">
        <v>236.26</v>
      </c>
      <c r="V79" s="253">
        <v>1160.0900000000001</v>
      </c>
      <c r="W79" s="253">
        <v>861.52</v>
      </c>
      <c r="X79" s="253">
        <v>0</v>
      </c>
      <c r="Y79" s="253">
        <v>0</v>
      </c>
      <c r="Z79" s="253">
        <v>0</v>
      </c>
      <c r="AA79" s="253">
        <v>0</v>
      </c>
      <c r="AB79" s="253">
        <v>0</v>
      </c>
      <c r="AC79" s="253">
        <v>0</v>
      </c>
      <c r="AD79" s="253">
        <v>0</v>
      </c>
      <c r="AE79" s="653">
        <f t="shared" si="101"/>
        <v>28170.27</v>
      </c>
      <c r="AF79" s="253">
        <v>19416.32</v>
      </c>
      <c r="AG79" s="253">
        <v>576.18000000000006</v>
      </c>
      <c r="AH79" s="253">
        <v>6499.880000000001</v>
      </c>
      <c r="AI79" s="253">
        <v>1124.3599999999999</v>
      </c>
      <c r="AJ79" s="253">
        <v>0</v>
      </c>
      <c r="AK79" s="253">
        <v>479.09000000000003</v>
      </c>
      <c r="AL79" s="253">
        <v>0</v>
      </c>
      <c r="AM79" s="253">
        <v>62.42</v>
      </c>
      <c r="AN79" s="253">
        <v>12.02</v>
      </c>
      <c r="AO79" s="253">
        <v>0</v>
      </c>
      <c r="AP79" s="253">
        <v>0</v>
      </c>
      <c r="AQ79" s="653">
        <f t="shared" si="103"/>
        <v>53304.32</v>
      </c>
      <c r="AR79" s="253">
        <v>33456.61</v>
      </c>
      <c r="AS79" s="253">
        <v>3852.16</v>
      </c>
      <c r="AT79" s="253">
        <v>12821.42</v>
      </c>
      <c r="AU79" s="253">
        <v>3134.59</v>
      </c>
      <c r="AV79" s="253">
        <v>0</v>
      </c>
      <c r="AW79" s="253">
        <v>0</v>
      </c>
      <c r="AX79" s="253">
        <v>0</v>
      </c>
      <c r="AY79" s="253">
        <v>39.54</v>
      </c>
      <c r="AZ79" s="253">
        <v>0</v>
      </c>
      <c r="BA79" s="253">
        <v>0</v>
      </c>
      <c r="BB79" s="253">
        <v>0</v>
      </c>
      <c r="BC79" s="892">
        <v>49157.140000000014</v>
      </c>
      <c r="BD79" s="688">
        <f t="shared" si="106"/>
        <v>142929.63</v>
      </c>
      <c r="BE79" s="654">
        <f t="shared" si="107"/>
        <v>60566.01</v>
      </c>
      <c r="BF79" s="654">
        <f t="shared" si="108"/>
        <v>4730.88</v>
      </c>
      <c r="BG79" s="654">
        <f t="shared" si="109"/>
        <v>22359.75</v>
      </c>
      <c r="BH79" s="654">
        <f t="shared" si="110"/>
        <v>5522.78</v>
      </c>
      <c r="BI79" s="654">
        <f t="shared" si="111"/>
        <v>0</v>
      </c>
      <c r="BJ79" s="654">
        <f t="shared" si="112"/>
        <v>479.09000000000003</v>
      </c>
      <c r="BK79" s="654">
        <f t="shared" si="113"/>
        <v>0</v>
      </c>
      <c r="BL79" s="654">
        <f t="shared" si="114"/>
        <v>101.96000000000001</v>
      </c>
      <c r="BM79" s="654">
        <f t="shared" si="115"/>
        <v>12.02</v>
      </c>
      <c r="BN79" s="654">
        <f t="shared" si="116"/>
        <v>0</v>
      </c>
      <c r="BO79" s="655">
        <f t="shared" si="117"/>
        <v>0</v>
      </c>
    </row>
    <row r="80" spans="1:67" x14ac:dyDescent="0.25">
      <c r="A80" s="1529"/>
      <c r="B80" s="512" t="s">
        <v>1086</v>
      </c>
      <c r="C80" s="522" t="s">
        <v>850</v>
      </c>
      <c r="D80" s="651">
        <v>0</v>
      </c>
      <c r="E80" s="651">
        <v>0</v>
      </c>
      <c r="F80" s="970"/>
      <c r="G80" s="653">
        <f t="shared" si="97"/>
        <v>0</v>
      </c>
      <c r="H80" s="253">
        <v>0</v>
      </c>
      <c r="I80" s="253">
        <v>0</v>
      </c>
      <c r="J80" s="253">
        <v>0</v>
      </c>
      <c r="K80" s="253">
        <v>0</v>
      </c>
      <c r="L80" s="253">
        <v>0</v>
      </c>
      <c r="M80" s="253">
        <v>0</v>
      </c>
      <c r="N80" s="253">
        <v>0</v>
      </c>
      <c r="O80" s="253">
        <v>0</v>
      </c>
      <c r="P80" s="253">
        <v>0</v>
      </c>
      <c r="Q80" s="253">
        <v>0</v>
      </c>
      <c r="R80" s="253">
        <v>0</v>
      </c>
      <c r="S80" s="653">
        <f t="shared" si="99"/>
        <v>0</v>
      </c>
      <c r="T80" s="253">
        <v>0</v>
      </c>
      <c r="U80" s="253">
        <v>0</v>
      </c>
      <c r="V80" s="253">
        <v>0</v>
      </c>
      <c r="W80" s="253">
        <v>0</v>
      </c>
      <c r="X80" s="253">
        <v>0</v>
      </c>
      <c r="Y80" s="253">
        <v>0</v>
      </c>
      <c r="Z80" s="253">
        <v>0</v>
      </c>
      <c r="AA80" s="253">
        <v>0</v>
      </c>
      <c r="AB80" s="253">
        <v>0</v>
      </c>
      <c r="AC80" s="253">
        <v>0</v>
      </c>
      <c r="AD80" s="253">
        <v>0</v>
      </c>
      <c r="AE80" s="653">
        <f t="shared" si="101"/>
        <v>0</v>
      </c>
      <c r="AF80" s="253">
        <v>0</v>
      </c>
      <c r="AG80" s="253">
        <v>0</v>
      </c>
      <c r="AH80" s="253">
        <v>0</v>
      </c>
      <c r="AI80" s="253">
        <v>0</v>
      </c>
      <c r="AJ80" s="253">
        <v>0</v>
      </c>
      <c r="AK80" s="253">
        <v>0</v>
      </c>
      <c r="AL80" s="253">
        <v>0</v>
      </c>
      <c r="AM80" s="253">
        <v>0</v>
      </c>
      <c r="AN80" s="253">
        <v>0</v>
      </c>
      <c r="AO80" s="253">
        <v>0</v>
      </c>
      <c r="AP80" s="253">
        <v>0</v>
      </c>
      <c r="AQ80" s="653">
        <f t="shared" si="103"/>
        <v>0</v>
      </c>
      <c r="AR80" s="253">
        <v>0</v>
      </c>
      <c r="AS80" s="253">
        <v>0</v>
      </c>
      <c r="AT80" s="253">
        <v>0</v>
      </c>
      <c r="AU80" s="253">
        <v>0</v>
      </c>
      <c r="AV80" s="253">
        <v>0</v>
      </c>
      <c r="AW80" s="253">
        <v>0</v>
      </c>
      <c r="AX80" s="253">
        <v>0</v>
      </c>
      <c r="AY80" s="253">
        <v>0</v>
      </c>
      <c r="AZ80" s="253">
        <v>0</v>
      </c>
      <c r="BA80" s="253">
        <v>0</v>
      </c>
      <c r="BB80" s="253">
        <v>0</v>
      </c>
      <c r="BC80" s="892">
        <v>0</v>
      </c>
      <c r="BD80" s="653">
        <f t="shared" si="106"/>
        <v>0</v>
      </c>
      <c r="BE80" s="656">
        <f t="shared" si="107"/>
        <v>0</v>
      </c>
      <c r="BF80" s="656">
        <f t="shared" si="108"/>
        <v>0</v>
      </c>
      <c r="BG80" s="656">
        <f t="shared" si="109"/>
        <v>0</v>
      </c>
      <c r="BH80" s="656">
        <f t="shared" si="110"/>
        <v>0</v>
      </c>
      <c r="BI80" s="656">
        <f t="shared" si="111"/>
        <v>0</v>
      </c>
      <c r="BJ80" s="656">
        <f t="shared" si="112"/>
        <v>0</v>
      </c>
      <c r="BK80" s="656">
        <f t="shared" si="113"/>
        <v>0</v>
      </c>
      <c r="BL80" s="656">
        <f t="shared" si="114"/>
        <v>0</v>
      </c>
      <c r="BM80" s="656">
        <f t="shared" si="115"/>
        <v>0</v>
      </c>
      <c r="BN80" s="656">
        <f t="shared" si="116"/>
        <v>0</v>
      </c>
      <c r="BO80" s="657">
        <f t="shared" si="117"/>
        <v>0</v>
      </c>
    </row>
    <row r="81" spans="1:67" x14ac:dyDescent="0.25">
      <c r="A81" s="1529"/>
      <c r="B81" s="512" t="s">
        <v>1087</v>
      </c>
      <c r="C81" s="522" t="s">
        <v>851</v>
      </c>
      <c r="D81" s="651">
        <v>0</v>
      </c>
      <c r="E81" s="651">
        <v>0</v>
      </c>
      <c r="F81" s="970"/>
      <c r="G81" s="653">
        <f t="shared" si="97"/>
        <v>0</v>
      </c>
      <c r="H81" s="253">
        <v>0</v>
      </c>
      <c r="I81" s="253">
        <v>0</v>
      </c>
      <c r="J81" s="253">
        <v>0</v>
      </c>
      <c r="K81" s="253">
        <v>0</v>
      </c>
      <c r="L81" s="253">
        <v>0</v>
      </c>
      <c r="M81" s="253">
        <v>0</v>
      </c>
      <c r="N81" s="253">
        <v>0</v>
      </c>
      <c r="O81" s="253">
        <v>0</v>
      </c>
      <c r="P81" s="253">
        <v>0</v>
      </c>
      <c r="Q81" s="253">
        <v>0</v>
      </c>
      <c r="R81" s="253">
        <v>0</v>
      </c>
      <c r="S81" s="653">
        <f t="shared" si="99"/>
        <v>0</v>
      </c>
      <c r="T81" s="253">
        <v>0</v>
      </c>
      <c r="U81" s="253">
        <v>0</v>
      </c>
      <c r="V81" s="253">
        <v>0</v>
      </c>
      <c r="W81" s="253">
        <v>0</v>
      </c>
      <c r="X81" s="253">
        <v>0</v>
      </c>
      <c r="Y81" s="253">
        <v>0</v>
      </c>
      <c r="Z81" s="253">
        <v>0</v>
      </c>
      <c r="AA81" s="253">
        <v>0</v>
      </c>
      <c r="AB81" s="253">
        <v>0</v>
      </c>
      <c r="AC81" s="253">
        <v>0</v>
      </c>
      <c r="AD81" s="253">
        <v>0</v>
      </c>
      <c r="AE81" s="653">
        <f t="shared" si="101"/>
        <v>0</v>
      </c>
      <c r="AF81" s="253">
        <v>0</v>
      </c>
      <c r="AG81" s="253">
        <v>0</v>
      </c>
      <c r="AH81" s="253">
        <v>0</v>
      </c>
      <c r="AI81" s="253">
        <v>0</v>
      </c>
      <c r="AJ81" s="253">
        <v>0</v>
      </c>
      <c r="AK81" s="253">
        <v>0</v>
      </c>
      <c r="AL81" s="253">
        <v>0</v>
      </c>
      <c r="AM81" s="253">
        <v>0</v>
      </c>
      <c r="AN81" s="253">
        <v>0</v>
      </c>
      <c r="AO81" s="253">
        <v>0</v>
      </c>
      <c r="AP81" s="253">
        <v>0</v>
      </c>
      <c r="AQ81" s="653">
        <f t="shared" si="103"/>
        <v>0</v>
      </c>
      <c r="AR81" s="253">
        <v>0</v>
      </c>
      <c r="AS81" s="253">
        <v>0</v>
      </c>
      <c r="AT81" s="253">
        <v>0</v>
      </c>
      <c r="AU81" s="253">
        <v>0</v>
      </c>
      <c r="AV81" s="253">
        <v>0</v>
      </c>
      <c r="AW81" s="253">
        <v>0</v>
      </c>
      <c r="AX81" s="253">
        <v>0</v>
      </c>
      <c r="AY81" s="253">
        <v>0</v>
      </c>
      <c r="AZ81" s="253">
        <v>0</v>
      </c>
      <c r="BA81" s="253">
        <v>0</v>
      </c>
      <c r="BB81" s="253">
        <v>0</v>
      </c>
      <c r="BC81" s="892">
        <v>0</v>
      </c>
      <c r="BD81" s="653">
        <f t="shared" si="106"/>
        <v>0</v>
      </c>
      <c r="BE81" s="656">
        <f t="shared" si="107"/>
        <v>0</v>
      </c>
      <c r="BF81" s="656">
        <f t="shared" si="108"/>
        <v>0</v>
      </c>
      <c r="BG81" s="656">
        <f t="shared" si="109"/>
        <v>0</v>
      </c>
      <c r="BH81" s="656">
        <f t="shared" si="110"/>
        <v>0</v>
      </c>
      <c r="BI81" s="656">
        <f t="shared" si="111"/>
        <v>0</v>
      </c>
      <c r="BJ81" s="656">
        <f t="shared" si="112"/>
        <v>0</v>
      </c>
      <c r="BK81" s="656">
        <f t="shared" si="113"/>
        <v>0</v>
      </c>
      <c r="BL81" s="656">
        <f t="shared" si="114"/>
        <v>0</v>
      </c>
      <c r="BM81" s="656">
        <f t="shared" si="115"/>
        <v>0</v>
      </c>
      <c r="BN81" s="656">
        <f t="shared" si="116"/>
        <v>0</v>
      </c>
      <c r="BO81" s="657">
        <f t="shared" si="117"/>
        <v>0</v>
      </c>
    </row>
    <row r="82" spans="1:67" x14ac:dyDescent="0.25">
      <c r="A82" s="1529"/>
      <c r="B82" s="512" t="s">
        <v>1088</v>
      </c>
      <c r="C82" s="522" t="s">
        <v>852</v>
      </c>
      <c r="D82" s="651">
        <v>0</v>
      </c>
      <c r="E82" s="651">
        <v>0</v>
      </c>
      <c r="F82" s="970"/>
      <c r="G82" s="653">
        <f t="shared" si="97"/>
        <v>0</v>
      </c>
      <c r="H82" s="253">
        <v>0</v>
      </c>
      <c r="I82" s="253">
        <v>0</v>
      </c>
      <c r="J82" s="253">
        <v>0</v>
      </c>
      <c r="K82" s="253">
        <v>0</v>
      </c>
      <c r="L82" s="253">
        <v>0</v>
      </c>
      <c r="M82" s="253">
        <v>0</v>
      </c>
      <c r="N82" s="253">
        <v>0</v>
      </c>
      <c r="O82" s="253">
        <v>0</v>
      </c>
      <c r="P82" s="253">
        <v>0</v>
      </c>
      <c r="Q82" s="253">
        <v>0</v>
      </c>
      <c r="R82" s="253">
        <v>0</v>
      </c>
      <c r="S82" s="653">
        <f t="shared" si="99"/>
        <v>0</v>
      </c>
      <c r="T82" s="253">
        <v>0</v>
      </c>
      <c r="U82" s="253">
        <v>0</v>
      </c>
      <c r="V82" s="253">
        <v>0</v>
      </c>
      <c r="W82" s="253">
        <v>0</v>
      </c>
      <c r="X82" s="253">
        <v>0</v>
      </c>
      <c r="Y82" s="253">
        <v>0</v>
      </c>
      <c r="Z82" s="253">
        <v>0</v>
      </c>
      <c r="AA82" s="253">
        <v>0</v>
      </c>
      <c r="AB82" s="253">
        <v>0</v>
      </c>
      <c r="AC82" s="253">
        <v>0</v>
      </c>
      <c r="AD82" s="253">
        <v>0</v>
      </c>
      <c r="AE82" s="653">
        <f t="shared" si="101"/>
        <v>0</v>
      </c>
      <c r="AF82" s="253">
        <v>0</v>
      </c>
      <c r="AG82" s="253">
        <v>0</v>
      </c>
      <c r="AH82" s="253">
        <v>0</v>
      </c>
      <c r="AI82" s="253">
        <v>0</v>
      </c>
      <c r="AJ82" s="253">
        <v>0</v>
      </c>
      <c r="AK82" s="253">
        <v>0</v>
      </c>
      <c r="AL82" s="253">
        <v>0</v>
      </c>
      <c r="AM82" s="253">
        <v>0</v>
      </c>
      <c r="AN82" s="253">
        <v>0</v>
      </c>
      <c r="AO82" s="253">
        <v>0</v>
      </c>
      <c r="AP82" s="253">
        <v>0</v>
      </c>
      <c r="AQ82" s="653">
        <f t="shared" si="103"/>
        <v>0</v>
      </c>
      <c r="AR82" s="253">
        <v>0</v>
      </c>
      <c r="AS82" s="253">
        <v>0</v>
      </c>
      <c r="AT82" s="253">
        <v>0</v>
      </c>
      <c r="AU82" s="253">
        <v>0</v>
      </c>
      <c r="AV82" s="253">
        <v>0</v>
      </c>
      <c r="AW82" s="253">
        <v>0</v>
      </c>
      <c r="AX82" s="253">
        <v>0</v>
      </c>
      <c r="AY82" s="253">
        <v>0</v>
      </c>
      <c r="AZ82" s="253">
        <v>0</v>
      </c>
      <c r="BA82" s="253">
        <v>0</v>
      </c>
      <c r="BB82" s="253">
        <v>0</v>
      </c>
      <c r="BC82" s="892">
        <v>0</v>
      </c>
      <c r="BD82" s="653">
        <f t="shared" si="106"/>
        <v>0</v>
      </c>
      <c r="BE82" s="656">
        <f t="shared" si="107"/>
        <v>0</v>
      </c>
      <c r="BF82" s="656">
        <f t="shared" si="108"/>
        <v>0</v>
      </c>
      <c r="BG82" s="656">
        <f t="shared" si="109"/>
        <v>0</v>
      </c>
      <c r="BH82" s="656">
        <f t="shared" si="110"/>
        <v>0</v>
      </c>
      <c r="BI82" s="656">
        <f t="shared" si="111"/>
        <v>0</v>
      </c>
      <c r="BJ82" s="656">
        <f t="shared" si="112"/>
        <v>0</v>
      </c>
      <c r="BK82" s="656">
        <f t="shared" si="113"/>
        <v>0</v>
      </c>
      <c r="BL82" s="656">
        <f t="shared" si="114"/>
        <v>0</v>
      </c>
      <c r="BM82" s="656">
        <f t="shared" si="115"/>
        <v>0</v>
      </c>
      <c r="BN82" s="656">
        <f t="shared" si="116"/>
        <v>0</v>
      </c>
      <c r="BO82" s="657">
        <f t="shared" si="117"/>
        <v>0</v>
      </c>
    </row>
    <row r="83" spans="1:67" ht="15.75" thickBot="1" x14ac:dyDescent="0.3">
      <c r="A83" s="1536"/>
      <c r="B83" s="658" t="s">
        <v>1089</v>
      </c>
      <c r="C83" s="659" t="s">
        <v>36</v>
      </c>
      <c r="D83" s="660">
        <f>SUM(D79:D82)</f>
        <v>0</v>
      </c>
      <c r="E83" s="660">
        <f>SUM(E79:E82)</f>
        <v>0</v>
      </c>
      <c r="F83" s="971" t="str">
        <f t="shared" si="1"/>
        <v/>
      </c>
      <c r="G83" s="687">
        <f t="shared" si="97"/>
        <v>5333.0700000000006</v>
      </c>
      <c r="H83" s="661">
        <f>SUM(H79:H82)</f>
        <v>2986.12</v>
      </c>
      <c r="I83" s="661">
        <f t="shared" ref="I83:R83" si="118">SUM(I79:I82)</f>
        <v>66.28</v>
      </c>
      <c r="J83" s="661">
        <f t="shared" si="118"/>
        <v>1878.36</v>
      </c>
      <c r="K83" s="661">
        <f t="shared" si="118"/>
        <v>402.31</v>
      </c>
      <c r="L83" s="661">
        <f t="shared" si="118"/>
        <v>0</v>
      </c>
      <c r="M83" s="661">
        <f t="shared" si="118"/>
        <v>0</v>
      </c>
      <c r="N83" s="661">
        <f t="shared" si="118"/>
        <v>0</v>
      </c>
      <c r="O83" s="661">
        <f t="shared" si="118"/>
        <v>0</v>
      </c>
      <c r="P83" s="661">
        <f t="shared" si="118"/>
        <v>0</v>
      </c>
      <c r="Q83" s="661">
        <f t="shared" si="118"/>
        <v>0</v>
      </c>
      <c r="R83" s="888">
        <f t="shared" si="118"/>
        <v>0</v>
      </c>
      <c r="S83" s="687">
        <f t="shared" si="99"/>
        <v>6964.83</v>
      </c>
      <c r="T83" s="661">
        <f>SUM(T79:T82)</f>
        <v>4706.96</v>
      </c>
      <c r="U83" s="661">
        <f t="shared" ref="U83:AD83" si="119">SUM(U79:U82)</f>
        <v>236.26</v>
      </c>
      <c r="V83" s="661">
        <f t="shared" si="119"/>
        <v>1160.0900000000001</v>
      </c>
      <c r="W83" s="661">
        <f t="shared" si="119"/>
        <v>861.52</v>
      </c>
      <c r="X83" s="661">
        <f t="shared" si="119"/>
        <v>0</v>
      </c>
      <c r="Y83" s="661">
        <f t="shared" si="119"/>
        <v>0</v>
      </c>
      <c r="Z83" s="661">
        <f t="shared" si="119"/>
        <v>0</v>
      </c>
      <c r="AA83" s="661">
        <f t="shared" si="119"/>
        <v>0</v>
      </c>
      <c r="AB83" s="661">
        <f t="shared" si="119"/>
        <v>0</v>
      </c>
      <c r="AC83" s="661">
        <f t="shared" si="119"/>
        <v>0</v>
      </c>
      <c r="AD83" s="888">
        <f t="shared" si="119"/>
        <v>0</v>
      </c>
      <c r="AE83" s="687">
        <f t="shared" si="101"/>
        <v>28170.27</v>
      </c>
      <c r="AF83" s="661">
        <f>SUM(AF79:AF82)</f>
        <v>19416.32</v>
      </c>
      <c r="AG83" s="661">
        <f t="shared" ref="AG83:AP83" si="120">SUM(AG79:AG82)</f>
        <v>576.18000000000006</v>
      </c>
      <c r="AH83" s="661">
        <f t="shared" si="120"/>
        <v>6499.880000000001</v>
      </c>
      <c r="AI83" s="661">
        <f t="shared" si="120"/>
        <v>1124.3599999999999</v>
      </c>
      <c r="AJ83" s="661">
        <f t="shared" si="120"/>
        <v>0</v>
      </c>
      <c r="AK83" s="661">
        <f t="shared" si="120"/>
        <v>479.09000000000003</v>
      </c>
      <c r="AL83" s="661">
        <f t="shared" si="120"/>
        <v>0</v>
      </c>
      <c r="AM83" s="661">
        <f t="shared" si="120"/>
        <v>62.42</v>
      </c>
      <c r="AN83" s="661">
        <f t="shared" si="120"/>
        <v>12.02</v>
      </c>
      <c r="AO83" s="661">
        <f t="shared" si="120"/>
        <v>0</v>
      </c>
      <c r="AP83" s="888">
        <f t="shared" si="120"/>
        <v>0</v>
      </c>
      <c r="AQ83" s="687">
        <f t="shared" si="103"/>
        <v>53304.32</v>
      </c>
      <c r="AR83" s="661">
        <f>SUM(AR79:AR82)</f>
        <v>33456.61</v>
      </c>
      <c r="AS83" s="661">
        <f t="shared" ref="AS83:BB83" si="121">SUM(AS79:AS82)</f>
        <v>3852.16</v>
      </c>
      <c r="AT83" s="661">
        <f t="shared" si="121"/>
        <v>12821.42</v>
      </c>
      <c r="AU83" s="661">
        <f t="shared" si="121"/>
        <v>3134.59</v>
      </c>
      <c r="AV83" s="661">
        <f t="shared" si="121"/>
        <v>0</v>
      </c>
      <c r="AW83" s="661">
        <f t="shared" si="121"/>
        <v>0</v>
      </c>
      <c r="AX83" s="661">
        <f t="shared" si="121"/>
        <v>0</v>
      </c>
      <c r="AY83" s="661">
        <f t="shared" si="121"/>
        <v>39.54</v>
      </c>
      <c r="AZ83" s="661">
        <f t="shared" si="121"/>
        <v>0</v>
      </c>
      <c r="BA83" s="661">
        <f t="shared" si="121"/>
        <v>0</v>
      </c>
      <c r="BB83" s="888">
        <f t="shared" si="121"/>
        <v>0</v>
      </c>
      <c r="BC83" s="662">
        <f t="shared" ref="BC83" si="122">SUM(BC79:BC82)</f>
        <v>49157.140000000014</v>
      </c>
      <c r="BD83" s="653">
        <f t="shared" si="106"/>
        <v>142929.63</v>
      </c>
      <c r="BE83" s="663">
        <f t="shared" si="107"/>
        <v>60566.01</v>
      </c>
      <c r="BF83" s="663">
        <f t="shared" si="108"/>
        <v>4730.88</v>
      </c>
      <c r="BG83" s="663">
        <f t="shared" si="109"/>
        <v>22359.75</v>
      </c>
      <c r="BH83" s="663">
        <f t="shared" si="110"/>
        <v>5522.78</v>
      </c>
      <c r="BI83" s="663">
        <f t="shared" si="111"/>
        <v>0</v>
      </c>
      <c r="BJ83" s="663">
        <f t="shared" si="112"/>
        <v>479.09000000000003</v>
      </c>
      <c r="BK83" s="663">
        <f t="shared" si="113"/>
        <v>0</v>
      </c>
      <c r="BL83" s="663">
        <f t="shared" si="114"/>
        <v>101.96000000000001</v>
      </c>
      <c r="BM83" s="663">
        <f t="shared" si="115"/>
        <v>12.02</v>
      </c>
      <c r="BN83" s="663">
        <f t="shared" si="116"/>
        <v>0</v>
      </c>
      <c r="BO83" s="664">
        <f t="shared" si="117"/>
        <v>0</v>
      </c>
    </row>
    <row r="84" spans="1:67" x14ac:dyDescent="0.25">
      <c r="A84" s="1529" t="s">
        <v>1090</v>
      </c>
      <c r="B84" s="512" t="s">
        <v>1091</v>
      </c>
      <c r="C84" s="522" t="s">
        <v>849</v>
      </c>
      <c r="D84" s="651">
        <v>0</v>
      </c>
      <c r="E84" s="651">
        <v>0</v>
      </c>
      <c r="F84" s="970"/>
      <c r="G84" s="653">
        <f t="shared" si="97"/>
        <v>134027.42000000001</v>
      </c>
      <c r="H84" s="253">
        <v>105787.27</v>
      </c>
      <c r="I84" s="253">
        <v>3017.8</v>
      </c>
      <c r="J84" s="253">
        <v>22606.14</v>
      </c>
      <c r="K84" s="253">
        <v>779.34</v>
      </c>
      <c r="L84" s="253">
        <v>0</v>
      </c>
      <c r="M84" s="253">
        <v>62.519999999999996</v>
      </c>
      <c r="N84" s="253">
        <v>0</v>
      </c>
      <c r="O84" s="253">
        <v>422.49</v>
      </c>
      <c r="P84" s="253">
        <v>1175.7</v>
      </c>
      <c r="Q84" s="253">
        <v>0</v>
      </c>
      <c r="R84" s="253">
        <v>176.16</v>
      </c>
      <c r="S84" s="653">
        <f t="shared" si="99"/>
        <v>171596.42999999996</v>
      </c>
      <c r="T84" s="253">
        <v>140145.12</v>
      </c>
      <c r="U84" s="253">
        <v>3591.2699999999995</v>
      </c>
      <c r="V84" s="253">
        <v>21156.120000000003</v>
      </c>
      <c r="W84" s="253">
        <v>1648.99</v>
      </c>
      <c r="X84" s="253">
        <v>53.69</v>
      </c>
      <c r="Y84" s="253">
        <v>575.09</v>
      </c>
      <c r="Z84" s="253">
        <v>0</v>
      </c>
      <c r="AA84" s="253">
        <v>0</v>
      </c>
      <c r="AB84" s="253">
        <v>4426.1500000000005</v>
      </c>
      <c r="AC84" s="253">
        <v>0</v>
      </c>
      <c r="AD84" s="253">
        <v>0</v>
      </c>
      <c r="AE84" s="653">
        <f t="shared" si="101"/>
        <v>862995.34000000032</v>
      </c>
      <c r="AF84" s="253">
        <v>753286.5900000002</v>
      </c>
      <c r="AG84" s="253">
        <v>36378.78</v>
      </c>
      <c r="AH84" s="253">
        <v>46614.270000000004</v>
      </c>
      <c r="AI84" s="253">
        <v>8743.61</v>
      </c>
      <c r="AJ84" s="253">
        <v>122.93</v>
      </c>
      <c r="AK84" s="253">
        <v>10355.879999999999</v>
      </c>
      <c r="AL84" s="253">
        <v>0</v>
      </c>
      <c r="AM84" s="253">
        <v>1096.73</v>
      </c>
      <c r="AN84" s="253">
        <v>6396.5500000000011</v>
      </c>
      <c r="AO84" s="253">
        <v>0</v>
      </c>
      <c r="AP84" s="253">
        <v>0</v>
      </c>
      <c r="AQ84" s="653">
        <f t="shared" si="103"/>
        <v>298384.89000000007</v>
      </c>
      <c r="AR84" s="253">
        <v>251610.5</v>
      </c>
      <c r="AS84" s="253">
        <v>9105.7000000000007</v>
      </c>
      <c r="AT84" s="253">
        <v>28245.38</v>
      </c>
      <c r="AU84" s="253">
        <v>2681.51</v>
      </c>
      <c r="AV84" s="253">
        <v>343.28</v>
      </c>
      <c r="AW84" s="253">
        <v>0</v>
      </c>
      <c r="AX84" s="253">
        <v>0</v>
      </c>
      <c r="AY84" s="253">
        <v>721.7</v>
      </c>
      <c r="AZ84" s="253">
        <v>5676.82</v>
      </c>
      <c r="BA84" s="253">
        <v>0</v>
      </c>
      <c r="BB84" s="253">
        <v>0</v>
      </c>
      <c r="BC84" s="892">
        <v>227736.3900000001</v>
      </c>
      <c r="BD84" s="688">
        <f t="shared" si="106"/>
        <v>1694740.47</v>
      </c>
      <c r="BE84" s="654">
        <f t="shared" si="107"/>
        <v>1250829.4800000002</v>
      </c>
      <c r="BF84" s="654">
        <f t="shared" si="108"/>
        <v>52093.55</v>
      </c>
      <c r="BG84" s="654">
        <f t="shared" si="109"/>
        <v>118621.91</v>
      </c>
      <c r="BH84" s="654">
        <f t="shared" si="110"/>
        <v>13853.45</v>
      </c>
      <c r="BI84" s="654">
        <f t="shared" si="111"/>
        <v>519.9</v>
      </c>
      <c r="BJ84" s="654">
        <f t="shared" si="112"/>
        <v>10993.49</v>
      </c>
      <c r="BK84" s="654">
        <f t="shared" si="113"/>
        <v>0</v>
      </c>
      <c r="BL84" s="654">
        <f t="shared" si="114"/>
        <v>2240.92</v>
      </c>
      <c r="BM84" s="654">
        <f t="shared" si="115"/>
        <v>17675.22</v>
      </c>
      <c r="BN84" s="654">
        <f t="shared" si="116"/>
        <v>0</v>
      </c>
      <c r="BO84" s="655">
        <f t="shared" si="117"/>
        <v>176.16</v>
      </c>
    </row>
    <row r="85" spans="1:67" x14ac:dyDescent="0.25">
      <c r="A85" s="1529"/>
      <c r="B85" s="512" t="s">
        <v>1092</v>
      </c>
      <c r="C85" s="522" t="s">
        <v>850</v>
      </c>
      <c r="D85" s="651">
        <v>0</v>
      </c>
      <c r="E85" s="651">
        <v>0</v>
      </c>
      <c r="F85" s="970"/>
      <c r="G85" s="653">
        <f t="shared" si="97"/>
        <v>0</v>
      </c>
      <c r="H85" s="253">
        <v>0</v>
      </c>
      <c r="I85" s="253">
        <v>0</v>
      </c>
      <c r="J85" s="253">
        <v>0</v>
      </c>
      <c r="K85" s="253">
        <v>0</v>
      </c>
      <c r="L85" s="253">
        <v>0</v>
      </c>
      <c r="M85" s="253">
        <v>0</v>
      </c>
      <c r="N85" s="253">
        <v>0</v>
      </c>
      <c r="O85" s="253">
        <v>0</v>
      </c>
      <c r="P85" s="253">
        <v>0</v>
      </c>
      <c r="Q85" s="253">
        <v>0</v>
      </c>
      <c r="R85" s="253">
        <v>0</v>
      </c>
      <c r="S85" s="653">
        <f t="shared" si="99"/>
        <v>0</v>
      </c>
      <c r="T85" s="253">
        <v>0</v>
      </c>
      <c r="U85" s="253">
        <v>0</v>
      </c>
      <c r="V85" s="253">
        <v>0</v>
      </c>
      <c r="W85" s="253">
        <v>0</v>
      </c>
      <c r="X85" s="253">
        <v>0</v>
      </c>
      <c r="Y85" s="253">
        <v>0</v>
      </c>
      <c r="Z85" s="253">
        <v>0</v>
      </c>
      <c r="AA85" s="253">
        <v>0</v>
      </c>
      <c r="AB85" s="253">
        <v>0</v>
      </c>
      <c r="AC85" s="253">
        <v>0</v>
      </c>
      <c r="AD85" s="253">
        <v>0</v>
      </c>
      <c r="AE85" s="653">
        <f t="shared" si="101"/>
        <v>0</v>
      </c>
      <c r="AF85" s="253">
        <v>0</v>
      </c>
      <c r="AG85" s="253">
        <v>0</v>
      </c>
      <c r="AH85" s="253">
        <v>0</v>
      </c>
      <c r="AI85" s="253">
        <v>0</v>
      </c>
      <c r="AJ85" s="253">
        <v>0</v>
      </c>
      <c r="AK85" s="253">
        <v>0</v>
      </c>
      <c r="AL85" s="253">
        <v>0</v>
      </c>
      <c r="AM85" s="253">
        <v>0</v>
      </c>
      <c r="AN85" s="253">
        <v>0</v>
      </c>
      <c r="AO85" s="253">
        <v>0</v>
      </c>
      <c r="AP85" s="253">
        <v>0</v>
      </c>
      <c r="AQ85" s="653">
        <f t="shared" si="103"/>
        <v>0</v>
      </c>
      <c r="AR85" s="253">
        <v>0</v>
      </c>
      <c r="AS85" s="253">
        <v>0</v>
      </c>
      <c r="AT85" s="253">
        <v>0</v>
      </c>
      <c r="AU85" s="253">
        <v>0</v>
      </c>
      <c r="AV85" s="253">
        <v>0</v>
      </c>
      <c r="AW85" s="253">
        <v>0</v>
      </c>
      <c r="AX85" s="253">
        <v>0</v>
      </c>
      <c r="AY85" s="253">
        <v>0</v>
      </c>
      <c r="AZ85" s="253">
        <v>0</v>
      </c>
      <c r="BA85" s="253">
        <v>0</v>
      </c>
      <c r="BB85" s="253">
        <v>0</v>
      </c>
      <c r="BC85" s="892">
        <v>0</v>
      </c>
      <c r="BD85" s="653">
        <f t="shared" si="106"/>
        <v>0</v>
      </c>
      <c r="BE85" s="656">
        <f t="shared" si="107"/>
        <v>0</v>
      </c>
      <c r="BF85" s="656">
        <f t="shared" si="108"/>
        <v>0</v>
      </c>
      <c r="BG85" s="656">
        <f t="shared" si="109"/>
        <v>0</v>
      </c>
      <c r="BH85" s="656">
        <f t="shared" si="110"/>
        <v>0</v>
      </c>
      <c r="BI85" s="656">
        <f t="shared" si="111"/>
        <v>0</v>
      </c>
      <c r="BJ85" s="656">
        <f t="shared" si="112"/>
        <v>0</v>
      </c>
      <c r="BK85" s="656">
        <f t="shared" si="113"/>
        <v>0</v>
      </c>
      <c r="BL85" s="656">
        <f t="shared" si="114"/>
        <v>0</v>
      </c>
      <c r="BM85" s="656">
        <f t="shared" si="115"/>
        <v>0</v>
      </c>
      <c r="BN85" s="656">
        <f t="shared" si="116"/>
        <v>0</v>
      </c>
      <c r="BO85" s="657">
        <f t="shared" si="117"/>
        <v>0</v>
      </c>
    </row>
    <row r="86" spans="1:67" x14ac:dyDescent="0.25">
      <c r="A86" s="1529"/>
      <c r="B86" s="512" t="s">
        <v>1093</v>
      </c>
      <c r="C86" s="522" t="s">
        <v>851</v>
      </c>
      <c r="D86" s="651">
        <v>0</v>
      </c>
      <c r="E86" s="651">
        <v>0</v>
      </c>
      <c r="F86" s="970"/>
      <c r="G86" s="653">
        <f t="shared" si="97"/>
        <v>0</v>
      </c>
      <c r="H86" s="253">
        <v>0</v>
      </c>
      <c r="I86" s="253">
        <v>0</v>
      </c>
      <c r="J86" s="253">
        <v>0</v>
      </c>
      <c r="K86" s="253">
        <v>0</v>
      </c>
      <c r="L86" s="253">
        <v>0</v>
      </c>
      <c r="M86" s="253">
        <v>0</v>
      </c>
      <c r="N86" s="253">
        <v>0</v>
      </c>
      <c r="O86" s="253">
        <v>0</v>
      </c>
      <c r="P86" s="253">
        <v>0</v>
      </c>
      <c r="Q86" s="253">
        <v>0</v>
      </c>
      <c r="R86" s="253">
        <v>0</v>
      </c>
      <c r="S86" s="653">
        <f t="shared" si="99"/>
        <v>0</v>
      </c>
      <c r="T86" s="253">
        <v>0</v>
      </c>
      <c r="U86" s="253">
        <v>0</v>
      </c>
      <c r="V86" s="253">
        <v>0</v>
      </c>
      <c r="W86" s="253">
        <v>0</v>
      </c>
      <c r="X86" s="253">
        <v>0</v>
      </c>
      <c r="Y86" s="253">
        <v>0</v>
      </c>
      <c r="Z86" s="253">
        <v>0</v>
      </c>
      <c r="AA86" s="253">
        <v>0</v>
      </c>
      <c r="AB86" s="253">
        <v>0</v>
      </c>
      <c r="AC86" s="253">
        <v>0</v>
      </c>
      <c r="AD86" s="253">
        <v>0</v>
      </c>
      <c r="AE86" s="653">
        <f t="shared" si="101"/>
        <v>0</v>
      </c>
      <c r="AF86" s="253">
        <v>0</v>
      </c>
      <c r="AG86" s="253">
        <v>0</v>
      </c>
      <c r="AH86" s="253">
        <v>0</v>
      </c>
      <c r="AI86" s="253">
        <v>0</v>
      </c>
      <c r="AJ86" s="253">
        <v>0</v>
      </c>
      <c r="AK86" s="253">
        <v>0</v>
      </c>
      <c r="AL86" s="253">
        <v>0</v>
      </c>
      <c r="AM86" s="253">
        <v>0</v>
      </c>
      <c r="AN86" s="253">
        <v>0</v>
      </c>
      <c r="AO86" s="253">
        <v>0</v>
      </c>
      <c r="AP86" s="253">
        <v>0</v>
      </c>
      <c r="AQ86" s="653">
        <f t="shared" si="103"/>
        <v>0</v>
      </c>
      <c r="AR86" s="253">
        <v>0</v>
      </c>
      <c r="AS86" s="253">
        <v>0</v>
      </c>
      <c r="AT86" s="253">
        <v>0</v>
      </c>
      <c r="AU86" s="253">
        <v>0</v>
      </c>
      <c r="AV86" s="253">
        <v>0</v>
      </c>
      <c r="AW86" s="253">
        <v>0</v>
      </c>
      <c r="AX86" s="253">
        <v>0</v>
      </c>
      <c r="AY86" s="253">
        <v>0</v>
      </c>
      <c r="AZ86" s="253">
        <v>0</v>
      </c>
      <c r="BA86" s="253">
        <v>0</v>
      </c>
      <c r="BB86" s="253">
        <v>0</v>
      </c>
      <c r="BC86" s="892">
        <v>0</v>
      </c>
      <c r="BD86" s="653">
        <f t="shared" si="106"/>
        <v>0</v>
      </c>
      <c r="BE86" s="656">
        <f t="shared" si="107"/>
        <v>0</v>
      </c>
      <c r="BF86" s="656">
        <f t="shared" si="108"/>
        <v>0</v>
      </c>
      <c r="BG86" s="656">
        <f t="shared" si="109"/>
        <v>0</v>
      </c>
      <c r="BH86" s="656">
        <f t="shared" si="110"/>
        <v>0</v>
      </c>
      <c r="BI86" s="656">
        <f t="shared" si="111"/>
        <v>0</v>
      </c>
      <c r="BJ86" s="656">
        <f t="shared" si="112"/>
        <v>0</v>
      </c>
      <c r="BK86" s="656">
        <f t="shared" si="113"/>
        <v>0</v>
      </c>
      <c r="BL86" s="656">
        <f t="shared" si="114"/>
        <v>0</v>
      </c>
      <c r="BM86" s="656">
        <f t="shared" si="115"/>
        <v>0</v>
      </c>
      <c r="BN86" s="656">
        <f t="shared" si="116"/>
        <v>0</v>
      </c>
      <c r="BO86" s="657">
        <f t="shared" si="117"/>
        <v>0</v>
      </c>
    </row>
    <row r="87" spans="1:67" x14ac:dyDescent="0.25">
      <c r="A87" s="1529"/>
      <c r="B87" s="512" t="s">
        <v>1094</v>
      </c>
      <c r="C87" s="522" t="s">
        <v>852</v>
      </c>
      <c r="D87" s="651">
        <v>0</v>
      </c>
      <c r="E87" s="651">
        <v>0</v>
      </c>
      <c r="F87" s="970"/>
      <c r="G87" s="653">
        <f t="shared" si="97"/>
        <v>0</v>
      </c>
      <c r="H87" s="253">
        <v>0</v>
      </c>
      <c r="I87" s="253">
        <v>0</v>
      </c>
      <c r="J87" s="253">
        <v>0</v>
      </c>
      <c r="K87" s="253">
        <v>0</v>
      </c>
      <c r="L87" s="253">
        <v>0</v>
      </c>
      <c r="M87" s="253">
        <v>0</v>
      </c>
      <c r="N87" s="253">
        <v>0</v>
      </c>
      <c r="O87" s="253">
        <v>0</v>
      </c>
      <c r="P87" s="253">
        <v>0</v>
      </c>
      <c r="Q87" s="253">
        <v>0</v>
      </c>
      <c r="R87" s="253">
        <v>0</v>
      </c>
      <c r="S87" s="653">
        <f t="shared" si="99"/>
        <v>0</v>
      </c>
      <c r="T87" s="253">
        <v>0</v>
      </c>
      <c r="U87" s="253">
        <v>0</v>
      </c>
      <c r="V87" s="253">
        <v>0</v>
      </c>
      <c r="W87" s="253">
        <v>0</v>
      </c>
      <c r="X87" s="253">
        <v>0</v>
      </c>
      <c r="Y87" s="253">
        <v>0</v>
      </c>
      <c r="Z87" s="253">
        <v>0</v>
      </c>
      <c r="AA87" s="253">
        <v>0</v>
      </c>
      <c r="AB87" s="253">
        <v>0</v>
      </c>
      <c r="AC87" s="253">
        <v>0</v>
      </c>
      <c r="AD87" s="253">
        <v>0</v>
      </c>
      <c r="AE87" s="653">
        <f t="shared" si="101"/>
        <v>0</v>
      </c>
      <c r="AF87" s="253">
        <v>0</v>
      </c>
      <c r="AG87" s="253">
        <v>0</v>
      </c>
      <c r="AH87" s="253">
        <v>0</v>
      </c>
      <c r="AI87" s="253">
        <v>0</v>
      </c>
      <c r="AJ87" s="253">
        <v>0</v>
      </c>
      <c r="AK87" s="253">
        <v>0</v>
      </c>
      <c r="AL87" s="253">
        <v>0</v>
      </c>
      <c r="AM87" s="253">
        <v>0</v>
      </c>
      <c r="AN87" s="253">
        <v>0</v>
      </c>
      <c r="AO87" s="253">
        <v>0</v>
      </c>
      <c r="AP87" s="253">
        <v>0</v>
      </c>
      <c r="AQ87" s="653">
        <f t="shared" si="103"/>
        <v>0</v>
      </c>
      <c r="AR87" s="253">
        <v>0</v>
      </c>
      <c r="AS87" s="253">
        <v>0</v>
      </c>
      <c r="AT87" s="253">
        <v>0</v>
      </c>
      <c r="AU87" s="253">
        <v>0</v>
      </c>
      <c r="AV87" s="253">
        <v>0</v>
      </c>
      <c r="AW87" s="253">
        <v>0</v>
      </c>
      <c r="AX87" s="253">
        <v>0</v>
      </c>
      <c r="AY87" s="253">
        <v>0</v>
      </c>
      <c r="AZ87" s="253">
        <v>0</v>
      </c>
      <c r="BA87" s="253">
        <v>0</v>
      </c>
      <c r="BB87" s="253">
        <v>0</v>
      </c>
      <c r="BC87" s="892">
        <v>0</v>
      </c>
      <c r="BD87" s="653">
        <f t="shared" si="106"/>
        <v>0</v>
      </c>
      <c r="BE87" s="656">
        <f t="shared" si="107"/>
        <v>0</v>
      </c>
      <c r="BF87" s="656">
        <f t="shared" si="108"/>
        <v>0</v>
      </c>
      <c r="BG87" s="656">
        <f t="shared" si="109"/>
        <v>0</v>
      </c>
      <c r="BH87" s="656">
        <f t="shared" si="110"/>
        <v>0</v>
      </c>
      <c r="BI87" s="656">
        <f t="shared" si="111"/>
        <v>0</v>
      </c>
      <c r="BJ87" s="656">
        <f t="shared" si="112"/>
        <v>0</v>
      </c>
      <c r="BK87" s="656">
        <f t="shared" si="113"/>
        <v>0</v>
      </c>
      <c r="BL87" s="656">
        <f t="shared" si="114"/>
        <v>0</v>
      </c>
      <c r="BM87" s="656">
        <f t="shared" si="115"/>
        <v>0</v>
      </c>
      <c r="BN87" s="656">
        <f t="shared" si="116"/>
        <v>0</v>
      </c>
      <c r="BO87" s="657">
        <f t="shared" si="117"/>
        <v>0</v>
      </c>
    </row>
    <row r="88" spans="1:67" ht="15.75" thickBot="1" x14ac:dyDescent="0.3">
      <c r="A88" s="1536"/>
      <c r="B88" s="658" t="s">
        <v>1095</v>
      </c>
      <c r="C88" s="659" t="s">
        <v>36</v>
      </c>
      <c r="D88" s="660">
        <f>SUM(D84:D87)</f>
        <v>0</v>
      </c>
      <c r="E88" s="660">
        <f>SUM(E84:E87)</f>
        <v>0</v>
      </c>
      <c r="F88" s="971" t="str">
        <f t="shared" si="1"/>
        <v/>
      </c>
      <c r="G88" s="687">
        <f t="shared" si="97"/>
        <v>134027.42000000001</v>
      </c>
      <c r="H88" s="661">
        <f>SUM(H84:H87)</f>
        <v>105787.27</v>
      </c>
      <c r="I88" s="661">
        <f t="shared" ref="I88:R88" si="123">SUM(I84:I87)</f>
        <v>3017.8</v>
      </c>
      <c r="J88" s="661">
        <f t="shared" si="123"/>
        <v>22606.14</v>
      </c>
      <c r="K88" s="661">
        <f t="shared" si="123"/>
        <v>779.34</v>
      </c>
      <c r="L88" s="661">
        <f t="shared" si="123"/>
        <v>0</v>
      </c>
      <c r="M88" s="661">
        <f t="shared" si="123"/>
        <v>62.519999999999996</v>
      </c>
      <c r="N88" s="661">
        <f t="shared" si="123"/>
        <v>0</v>
      </c>
      <c r="O88" s="661">
        <f t="shared" si="123"/>
        <v>422.49</v>
      </c>
      <c r="P88" s="661">
        <f t="shared" si="123"/>
        <v>1175.7</v>
      </c>
      <c r="Q88" s="661">
        <f t="shared" si="123"/>
        <v>0</v>
      </c>
      <c r="R88" s="888">
        <f t="shared" si="123"/>
        <v>176.16</v>
      </c>
      <c r="S88" s="687">
        <f t="shared" si="99"/>
        <v>171596.42999999996</v>
      </c>
      <c r="T88" s="661">
        <f>SUM(T84:T87)</f>
        <v>140145.12</v>
      </c>
      <c r="U88" s="661">
        <f t="shared" ref="U88:AD88" si="124">SUM(U84:U87)</f>
        <v>3591.2699999999995</v>
      </c>
      <c r="V88" s="661">
        <f t="shared" si="124"/>
        <v>21156.120000000003</v>
      </c>
      <c r="W88" s="661">
        <f t="shared" si="124"/>
        <v>1648.99</v>
      </c>
      <c r="X88" s="661">
        <f t="shared" si="124"/>
        <v>53.69</v>
      </c>
      <c r="Y88" s="661">
        <f t="shared" si="124"/>
        <v>575.09</v>
      </c>
      <c r="Z88" s="661">
        <f t="shared" si="124"/>
        <v>0</v>
      </c>
      <c r="AA88" s="661">
        <f t="shared" si="124"/>
        <v>0</v>
      </c>
      <c r="AB88" s="661">
        <f t="shared" si="124"/>
        <v>4426.1500000000005</v>
      </c>
      <c r="AC88" s="661">
        <f t="shared" si="124"/>
        <v>0</v>
      </c>
      <c r="AD88" s="888">
        <f t="shared" si="124"/>
        <v>0</v>
      </c>
      <c r="AE88" s="687">
        <f t="shared" si="101"/>
        <v>862995.34000000032</v>
      </c>
      <c r="AF88" s="661">
        <f>SUM(AF84:AF87)</f>
        <v>753286.5900000002</v>
      </c>
      <c r="AG88" s="661">
        <f t="shared" ref="AG88:AP88" si="125">SUM(AG84:AG87)</f>
        <v>36378.78</v>
      </c>
      <c r="AH88" s="661">
        <f t="shared" si="125"/>
        <v>46614.270000000004</v>
      </c>
      <c r="AI88" s="661">
        <f t="shared" si="125"/>
        <v>8743.61</v>
      </c>
      <c r="AJ88" s="661">
        <f t="shared" si="125"/>
        <v>122.93</v>
      </c>
      <c r="AK88" s="661">
        <f t="shared" si="125"/>
        <v>10355.879999999999</v>
      </c>
      <c r="AL88" s="661">
        <f t="shared" si="125"/>
        <v>0</v>
      </c>
      <c r="AM88" s="661">
        <f t="shared" si="125"/>
        <v>1096.73</v>
      </c>
      <c r="AN88" s="661">
        <f t="shared" si="125"/>
        <v>6396.5500000000011</v>
      </c>
      <c r="AO88" s="661">
        <f t="shared" si="125"/>
        <v>0</v>
      </c>
      <c r="AP88" s="888">
        <f t="shared" si="125"/>
        <v>0</v>
      </c>
      <c r="AQ88" s="687">
        <f t="shared" si="103"/>
        <v>298384.89000000007</v>
      </c>
      <c r="AR88" s="661">
        <f>SUM(AR84:AR87)</f>
        <v>251610.5</v>
      </c>
      <c r="AS88" s="661">
        <f t="shared" ref="AS88:BB88" si="126">SUM(AS84:AS87)</f>
        <v>9105.7000000000007</v>
      </c>
      <c r="AT88" s="661">
        <f t="shared" si="126"/>
        <v>28245.38</v>
      </c>
      <c r="AU88" s="661">
        <f t="shared" si="126"/>
        <v>2681.51</v>
      </c>
      <c r="AV88" s="661">
        <f t="shared" si="126"/>
        <v>343.28</v>
      </c>
      <c r="AW88" s="661">
        <f t="shared" si="126"/>
        <v>0</v>
      </c>
      <c r="AX88" s="661">
        <f t="shared" si="126"/>
        <v>0</v>
      </c>
      <c r="AY88" s="661">
        <f t="shared" si="126"/>
        <v>721.7</v>
      </c>
      <c r="AZ88" s="661">
        <f t="shared" si="126"/>
        <v>5676.82</v>
      </c>
      <c r="BA88" s="661">
        <f t="shared" si="126"/>
        <v>0</v>
      </c>
      <c r="BB88" s="888">
        <f t="shared" si="126"/>
        <v>0</v>
      </c>
      <c r="BC88" s="662">
        <f t="shared" ref="BC88" si="127">SUM(BC84:BC87)</f>
        <v>227736.3900000001</v>
      </c>
      <c r="BD88" s="653">
        <f t="shared" si="106"/>
        <v>1694740.47</v>
      </c>
      <c r="BE88" s="663">
        <f t="shared" si="107"/>
        <v>1250829.4800000002</v>
      </c>
      <c r="BF88" s="663">
        <f t="shared" si="108"/>
        <v>52093.55</v>
      </c>
      <c r="BG88" s="663">
        <f t="shared" si="109"/>
        <v>118621.91</v>
      </c>
      <c r="BH88" s="663">
        <f t="shared" si="110"/>
        <v>13853.45</v>
      </c>
      <c r="BI88" s="663">
        <f t="shared" si="111"/>
        <v>519.9</v>
      </c>
      <c r="BJ88" s="663">
        <f t="shared" si="112"/>
        <v>10993.49</v>
      </c>
      <c r="BK88" s="663">
        <f t="shared" si="113"/>
        <v>0</v>
      </c>
      <c r="BL88" s="663">
        <f t="shared" si="114"/>
        <v>2240.92</v>
      </c>
      <c r="BM88" s="663">
        <f t="shared" si="115"/>
        <v>17675.22</v>
      </c>
      <c r="BN88" s="663">
        <f t="shared" si="116"/>
        <v>0</v>
      </c>
      <c r="BO88" s="664">
        <f t="shared" si="117"/>
        <v>176.16</v>
      </c>
    </row>
    <row r="89" spans="1:67" x14ac:dyDescent="0.25">
      <c r="A89" s="1529" t="s">
        <v>1060</v>
      </c>
      <c r="B89" s="512" t="s">
        <v>1096</v>
      </c>
      <c r="C89" s="522" t="s">
        <v>849</v>
      </c>
      <c r="D89" s="651">
        <v>0</v>
      </c>
      <c r="E89" s="651">
        <v>0</v>
      </c>
      <c r="F89" s="970"/>
      <c r="G89" s="653">
        <f t="shared" si="97"/>
        <v>42927.519999999997</v>
      </c>
      <c r="H89" s="253">
        <v>31412.31</v>
      </c>
      <c r="I89" s="253">
        <v>477.33</v>
      </c>
      <c r="J89" s="253">
        <v>9435.5</v>
      </c>
      <c r="K89" s="253">
        <v>676.25</v>
      </c>
      <c r="L89" s="253">
        <v>0</v>
      </c>
      <c r="M89" s="253">
        <v>0</v>
      </c>
      <c r="N89" s="253">
        <v>0</v>
      </c>
      <c r="O89" s="253">
        <v>90.54</v>
      </c>
      <c r="P89" s="253">
        <v>835.59</v>
      </c>
      <c r="Q89" s="253">
        <v>0</v>
      </c>
      <c r="R89" s="253">
        <v>0</v>
      </c>
      <c r="S89" s="653">
        <f t="shared" si="99"/>
        <v>55661.04</v>
      </c>
      <c r="T89" s="253">
        <v>40713.97</v>
      </c>
      <c r="U89" s="253">
        <v>369.24</v>
      </c>
      <c r="V89" s="253">
        <v>13334.58</v>
      </c>
      <c r="W89" s="253">
        <v>0</v>
      </c>
      <c r="X89" s="253">
        <v>0</v>
      </c>
      <c r="Y89" s="253">
        <v>0</v>
      </c>
      <c r="Z89" s="253">
        <v>0</v>
      </c>
      <c r="AA89" s="253">
        <v>88.9</v>
      </c>
      <c r="AB89" s="253">
        <v>1154.3499999999999</v>
      </c>
      <c r="AC89" s="253">
        <v>0</v>
      </c>
      <c r="AD89" s="253">
        <v>0</v>
      </c>
      <c r="AE89" s="653">
        <f t="shared" si="101"/>
        <v>55981.680000000008</v>
      </c>
      <c r="AF89" s="253">
        <v>44670.950000000004</v>
      </c>
      <c r="AG89" s="253">
        <v>958.32</v>
      </c>
      <c r="AH89" s="253">
        <v>7779.2300000000005</v>
      </c>
      <c r="AI89" s="253">
        <v>863.71</v>
      </c>
      <c r="AJ89" s="253">
        <v>0</v>
      </c>
      <c r="AK89" s="253">
        <v>289.26</v>
      </c>
      <c r="AL89" s="253">
        <v>0</v>
      </c>
      <c r="AM89" s="253">
        <v>152.6</v>
      </c>
      <c r="AN89" s="253">
        <v>1267.6100000000001</v>
      </c>
      <c r="AO89" s="253">
        <v>0</v>
      </c>
      <c r="AP89" s="253">
        <v>0</v>
      </c>
      <c r="AQ89" s="653">
        <f t="shared" si="103"/>
        <v>113093.34000000001</v>
      </c>
      <c r="AR89" s="253">
        <v>87291.09</v>
      </c>
      <c r="AS89" s="253">
        <v>3843.05</v>
      </c>
      <c r="AT89" s="253">
        <v>16219.95</v>
      </c>
      <c r="AU89" s="253">
        <v>939.88</v>
      </c>
      <c r="AV89" s="253">
        <v>1154.71</v>
      </c>
      <c r="AW89" s="253">
        <v>0</v>
      </c>
      <c r="AX89" s="253">
        <v>0</v>
      </c>
      <c r="AY89" s="253">
        <v>433.49</v>
      </c>
      <c r="AZ89" s="253">
        <v>3211.17</v>
      </c>
      <c r="BA89" s="253">
        <v>0</v>
      </c>
      <c r="BB89" s="253">
        <v>0</v>
      </c>
      <c r="BC89" s="892">
        <v>64028.640000000014</v>
      </c>
      <c r="BD89" s="688">
        <f t="shared" si="106"/>
        <v>331692.22000000003</v>
      </c>
      <c r="BE89" s="654">
        <f t="shared" si="107"/>
        <v>204088.32000000001</v>
      </c>
      <c r="BF89" s="654">
        <f t="shared" si="108"/>
        <v>5647.9400000000005</v>
      </c>
      <c r="BG89" s="654">
        <f t="shared" si="109"/>
        <v>46769.26</v>
      </c>
      <c r="BH89" s="654">
        <f t="shared" si="110"/>
        <v>2479.84</v>
      </c>
      <c r="BI89" s="654">
        <f t="shared" si="111"/>
        <v>1154.71</v>
      </c>
      <c r="BJ89" s="654">
        <f t="shared" si="112"/>
        <v>289.26</v>
      </c>
      <c r="BK89" s="654">
        <f t="shared" si="113"/>
        <v>0</v>
      </c>
      <c r="BL89" s="654">
        <f t="shared" si="114"/>
        <v>765.53</v>
      </c>
      <c r="BM89" s="654">
        <f t="shared" si="115"/>
        <v>6468.72</v>
      </c>
      <c r="BN89" s="654">
        <f t="shared" si="116"/>
        <v>0</v>
      </c>
      <c r="BO89" s="655">
        <f t="shared" si="117"/>
        <v>0</v>
      </c>
    </row>
    <row r="90" spans="1:67" x14ac:dyDescent="0.25">
      <c r="A90" s="1529"/>
      <c r="B90" s="512" t="s">
        <v>1097</v>
      </c>
      <c r="C90" s="522" t="s">
        <v>850</v>
      </c>
      <c r="D90" s="651">
        <v>0</v>
      </c>
      <c r="E90" s="651">
        <v>0</v>
      </c>
      <c r="F90" s="970"/>
      <c r="G90" s="653">
        <f t="shared" si="97"/>
        <v>0</v>
      </c>
      <c r="H90" s="253">
        <v>0</v>
      </c>
      <c r="I90" s="253">
        <v>0</v>
      </c>
      <c r="J90" s="253">
        <v>0</v>
      </c>
      <c r="K90" s="253">
        <v>0</v>
      </c>
      <c r="L90" s="253">
        <v>0</v>
      </c>
      <c r="M90" s="253">
        <v>0</v>
      </c>
      <c r="N90" s="253">
        <v>0</v>
      </c>
      <c r="O90" s="253">
        <v>0</v>
      </c>
      <c r="P90" s="253">
        <v>0</v>
      </c>
      <c r="Q90" s="253">
        <v>0</v>
      </c>
      <c r="R90" s="253">
        <v>0</v>
      </c>
      <c r="S90" s="653">
        <f t="shared" si="99"/>
        <v>0</v>
      </c>
      <c r="T90" s="253">
        <v>0</v>
      </c>
      <c r="U90" s="253">
        <v>0</v>
      </c>
      <c r="V90" s="253">
        <v>0</v>
      </c>
      <c r="W90" s="253">
        <v>0</v>
      </c>
      <c r="X90" s="253">
        <v>0</v>
      </c>
      <c r="Y90" s="253">
        <v>0</v>
      </c>
      <c r="Z90" s="253">
        <v>0</v>
      </c>
      <c r="AA90" s="253">
        <v>0</v>
      </c>
      <c r="AB90" s="253">
        <v>0</v>
      </c>
      <c r="AC90" s="253">
        <v>0</v>
      </c>
      <c r="AD90" s="253">
        <v>0</v>
      </c>
      <c r="AE90" s="653">
        <f t="shared" si="101"/>
        <v>0</v>
      </c>
      <c r="AF90" s="253">
        <v>0</v>
      </c>
      <c r="AG90" s="253">
        <v>0</v>
      </c>
      <c r="AH90" s="253">
        <v>0</v>
      </c>
      <c r="AI90" s="253">
        <v>0</v>
      </c>
      <c r="AJ90" s="253">
        <v>0</v>
      </c>
      <c r="AK90" s="253">
        <v>0</v>
      </c>
      <c r="AL90" s="253">
        <v>0</v>
      </c>
      <c r="AM90" s="253">
        <v>0</v>
      </c>
      <c r="AN90" s="253">
        <v>0</v>
      </c>
      <c r="AO90" s="253">
        <v>0</v>
      </c>
      <c r="AP90" s="253">
        <v>0</v>
      </c>
      <c r="AQ90" s="653">
        <f t="shared" si="103"/>
        <v>0</v>
      </c>
      <c r="AR90" s="253">
        <v>0</v>
      </c>
      <c r="AS90" s="253">
        <v>0</v>
      </c>
      <c r="AT90" s="253">
        <v>0</v>
      </c>
      <c r="AU90" s="253">
        <v>0</v>
      </c>
      <c r="AV90" s="253">
        <v>0</v>
      </c>
      <c r="AW90" s="253">
        <v>0</v>
      </c>
      <c r="AX90" s="253">
        <v>0</v>
      </c>
      <c r="AY90" s="253">
        <v>0</v>
      </c>
      <c r="AZ90" s="253">
        <v>0</v>
      </c>
      <c r="BA90" s="253">
        <v>0</v>
      </c>
      <c r="BB90" s="253">
        <v>0</v>
      </c>
      <c r="BC90" s="892">
        <v>0</v>
      </c>
      <c r="BD90" s="653">
        <f t="shared" si="106"/>
        <v>0</v>
      </c>
      <c r="BE90" s="656">
        <f t="shared" si="107"/>
        <v>0</v>
      </c>
      <c r="BF90" s="656">
        <f t="shared" si="108"/>
        <v>0</v>
      </c>
      <c r="BG90" s="656">
        <f t="shared" si="109"/>
        <v>0</v>
      </c>
      <c r="BH90" s="656">
        <f t="shared" si="110"/>
        <v>0</v>
      </c>
      <c r="BI90" s="656">
        <f t="shared" si="111"/>
        <v>0</v>
      </c>
      <c r="BJ90" s="656">
        <f t="shared" si="112"/>
        <v>0</v>
      </c>
      <c r="BK90" s="656">
        <f t="shared" si="113"/>
        <v>0</v>
      </c>
      <c r="BL90" s="656">
        <f t="shared" si="114"/>
        <v>0</v>
      </c>
      <c r="BM90" s="656">
        <f t="shared" si="115"/>
        <v>0</v>
      </c>
      <c r="BN90" s="656">
        <f t="shared" si="116"/>
        <v>0</v>
      </c>
      <c r="BO90" s="657">
        <f t="shared" si="117"/>
        <v>0</v>
      </c>
    </row>
    <row r="91" spans="1:67" x14ac:dyDescent="0.25">
      <c r="A91" s="1529"/>
      <c r="B91" s="512" t="s">
        <v>1098</v>
      </c>
      <c r="C91" s="522" t="s">
        <v>851</v>
      </c>
      <c r="D91" s="651">
        <v>0</v>
      </c>
      <c r="E91" s="651">
        <v>0</v>
      </c>
      <c r="F91" s="970"/>
      <c r="G91" s="653">
        <f t="shared" si="97"/>
        <v>0</v>
      </c>
      <c r="H91" s="253">
        <v>0</v>
      </c>
      <c r="I91" s="253">
        <v>0</v>
      </c>
      <c r="J91" s="253">
        <v>0</v>
      </c>
      <c r="K91" s="253">
        <v>0</v>
      </c>
      <c r="L91" s="253">
        <v>0</v>
      </c>
      <c r="M91" s="253">
        <v>0</v>
      </c>
      <c r="N91" s="253">
        <v>0</v>
      </c>
      <c r="O91" s="253">
        <v>0</v>
      </c>
      <c r="P91" s="253">
        <v>0</v>
      </c>
      <c r="Q91" s="253">
        <v>0</v>
      </c>
      <c r="R91" s="253">
        <v>0</v>
      </c>
      <c r="S91" s="653">
        <f t="shared" si="99"/>
        <v>0</v>
      </c>
      <c r="T91" s="253">
        <v>0</v>
      </c>
      <c r="U91" s="253">
        <v>0</v>
      </c>
      <c r="V91" s="253">
        <v>0</v>
      </c>
      <c r="W91" s="253">
        <v>0</v>
      </c>
      <c r="X91" s="253">
        <v>0</v>
      </c>
      <c r="Y91" s="253">
        <v>0</v>
      </c>
      <c r="Z91" s="253">
        <v>0</v>
      </c>
      <c r="AA91" s="253">
        <v>0</v>
      </c>
      <c r="AB91" s="253">
        <v>0</v>
      </c>
      <c r="AC91" s="253">
        <v>0</v>
      </c>
      <c r="AD91" s="253">
        <v>0</v>
      </c>
      <c r="AE91" s="653">
        <f t="shared" si="101"/>
        <v>0</v>
      </c>
      <c r="AF91" s="253">
        <v>0</v>
      </c>
      <c r="AG91" s="253">
        <v>0</v>
      </c>
      <c r="AH91" s="253">
        <v>0</v>
      </c>
      <c r="AI91" s="253">
        <v>0</v>
      </c>
      <c r="AJ91" s="253">
        <v>0</v>
      </c>
      <c r="AK91" s="253">
        <v>0</v>
      </c>
      <c r="AL91" s="253">
        <v>0</v>
      </c>
      <c r="AM91" s="253">
        <v>0</v>
      </c>
      <c r="AN91" s="253">
        <v>0</v>
      </c>
      <c r="AO91" s="253">
        <v>0</v>
      </c>
      <c r="AP91" s="253">
        <v>0</v>
      </c>
      <c r="AQ91" s="653">
        <f t="shared" si="103"/>
        <v>0</v>
      </c>
      <c r="AR91" s="253">
        <v>0</v>
      </c>
      <c r="AS91" s="253">
        <v>0</v>
      </c>
      <c r="AT91" s="253">
        <v>0</v>
      </c>
      <c r="AU91" s="253">
        <v>0</v>
      </c>
      <c r="AV91" s="253">
        <v>0</v>
      </c>
      <c r="AW91" s="253">
        <v>0</v>
      </c>
      <c r="AX91" s="253">
        <v>0</v>
      </c>
      <c r="AY91" s="253">
        <v>0</v>
      </c>
      <c r="AZ91" s="253">
        <v>0</v>
      </c>
      <c r="BA91" s="253">
        <v>0</v>
      </c>
      <c r="BB91" s="253">
        <v>0</v>
      </c>
      <c r="BC91" s="892">
        <v>0</v>
      </c>
      <c r="BD91" s="653">
        <f t="shared" si="106"/>
        <v>0</v>
      </c>
      <c r="BE91" s="656">
        <f t="shared" si="107"/>
        <v>0</v>
      </c>
      <c r="BF91" s="656">
        <f t="shared" si="108"/>
        <v>0</v>
      </c>
      <c r="BG91" s="656">
        <f t="shared" si="109"/>
        <v>0</v>
      </c>
      <c r="BH91" s="656">
        <f t="shared" si="110"/>
        <v>0</v>
      </c>
      <c r="BI91" s="656">
        <f t="shared" si="111"/>
        <v>0</v>
      </c>
      <c r="BJ91" s="656">
        <f t="shared" si="112"/>
        <v>0</v>
      </c>
      <c r="BK91" s="656">
        <f t="shared" si="113"/>
        <v>0</v>
      </c>
      <c r="BL91" s="656">
        <f t="shared" si="114"/>
        <v>0</v>
      </c>
      <c r="BM91" s="656">
        <f t="shared" si="115"/>
        <v>0</v>
      </c>
      <c r="BN91" s="656">
        <f t="shared" si="116"/>
        <v>0</v>
      </c>
      <c r="BO91" s="657">
        <f t="shared" si="117"/>
        <v>0</v>
      </c>
    </row>
    <row r="92" spans="1:67" x14ac:dyDescent="0.25">
      <c r="A92" s="1529"/>
      <c r="B92" s="512" t="s">
        <v>1099</v>
      </c>
      <c r="C92" s="522" t="s">
        <v>852</v>
      </c>
      <c r="D92" s="651">
        <v>0</v>
      </c>
      <c r="E92" s="651">
        <v>0</v>
      </c>
      <c r="F92" s="970"/>
      <c r="G92" s="653">
        <f t="shared" si="97"/>
        <v>0</v>
      </c>
      <c r="H92" s="253">
        <v>0</v>
      </c>
      <c r="I92" s="253">
        <v>0</v>
      </c>
      <c r="J92" s="253">
        <v>0</v>
      </c>
      <c r="K92" s="253">
        <v>0</v>
      </c>
      <c r="L92" s="253">
        <v>0</v>
      </c>
      <c r="M92" s="253">
        <v>0</v>
      </c>
      <c r="N92" s="253">
        <v>0</v>
      </c>
      <c r="O92" s="253">
        <v>0</v>
      </c>
      <c r="P92" s="253">
        <v>0</v>
      </c>
      <c r="Q92" s="253">
        <v>0</v>
      </c>
      <c r="R92" s="253">
        <v>0</v>
      </c>
      <c r="S92" s="653">
        <f t="shared" si="99"/>
        <v>0</v>
      </c>
      <c r="T92" s="253">
        <v>0</v>
      </c>
      <c r="U92" s="253">
        <v>0</v>
      </c>
      <c r="V92" s="253">
        <v>0</v>
      </c>
      <c r="W92" s="253">
        <v>0</v>
      </c>
      <c r="X92" s="253">
        <v>0</v>
      </c>
      <c r="Y92" s="253">
        <v>0</v>
      </c>
      <c r="Z92" s="253">
        <v>0</v>
      </c>
      <c r="AA92" s="253">
        <v>0</v>
      </c>
      <c r="AB92" s="253">
        <v>0</v>
      </c>
      <c r="AC92" s="253">
        <v>0</v>
      </c>
      <c r="AD92" s="253">
        <v>0</v>
      </c>
      <c r="AE92" s="653">
        <f t="shared" si="101"/>
        <v>0</v>
      </c>
      <c r="AF92" s="253">
        <v>0</v>
      </c>
      <c r="AG92" s="253">
        <v>0</v>
      </c>
      <c r="AH92" s="253">
        <v>0</v>
      </c>
      <c r="AI92" s="253">
        <v>0</v>
      </c>
      <c r="AJ92" s="253">
        <v>0</v>
      </c>
      <c r="AK92" s="253">
        <v>0</v>
      </c>
      <c r="AL92" s="253">
        <v>0</v>
      </c>
      <c r="AM92" s="253">
        <v>0</v>
      </c>
      <c r="AN92" s="253">
        <v>0</v>
      </c>
      <c r="AO92" s="253">
        <v>0</v>
      </c>
      <c r="AP92" s="253">
        <v>0</v>
      </c>
      <c r="AQ92" s="653">
        <f t="shared" si="103"/>
        <v>0</v>
      </c>
      <c r="AR92" s="253">
        <v>0</v>
      </c>
      <c r="AS92" s="253">
        <v>0</v>
      </c>
      <c r="AT92" s="253">
        <v>0</v>
      </c>
      <c r="AU92" s="253">
        <v>0</v>
      </c>
      <c r="AV92" s="253">
        <v>0</v>
      </c>
      <c r="AW92" s="253">
        <v>0</v>
      </c>
      <c r="AX92" s="253">
        <v>0</v>
      </c>
      <c r="AY92" s="253">
        <v>0</v>
      </c>
      <c r="AZ92" s="253">
        <v>0</v>
      </c>
      <c r="BA92" s="253">
        <v>0</v>
      </c>
      <c r="BB92" s="253">
        <v>0</v>
      </c>
      <c r="BC92" s="892">
        <v>0</v>
      </c>
      <c r="BD92" s="653">
        <f t="shared" si="106"/>
        <v>0</v>
      </c>
      <c r="BE92" s="656">
        <f t="shared" si="107"/>
        <v>0</v>
      </c>
      <c r="BF92" s="656">
        <f t="shared" si="108"/>
        <v>0</v>
      </c>
      <c r="BG92" s="656">
        <f t="shared" si="109"/>
        <v>0</v>
      </c>
      <c r="BH92" s="656">
        <f t="shared" si="110"/>
        <v>0</v>
      </c>
      <c r="BI92" s="656">
        <f t="shared" si="111"/>
        <v>0</v>
      </c>
      <c r="BJ92" s="656">
        <f t="shared" si="112"/>
        <v>0</v>
      </c>
      <c r="BK92" s="656">
        <f t="shared" si="113"/>
        <v>0</v>
      </c>
      <c r="BL92" s="656">
        <f t="shared" si="114"/>
        <v>0</v>
      </c>
      <c r="BM92" s="656">
        <f t="shared" si="115"/>
        <v>0</v>
      </c>
      <c r="BN92" s="656">
        <f t="shared" si="116"/>
        <v>0</v>
      </c>
      <c r="BO92" s="657">
        <f t="shared" si="117"/>
        <v>0</v>
      </c>
    </row>
    <row r="93" spans="1:67" ht="15.75" thickBot="1" x14ac:dyDescent="0.3">
      <c r="A93" s="1536"/>
      <c r="B93" s="658" t="s">
        <v>1100</v>
      </c>
      <c r="C93" s="659" t="s">
        <v>36</v>
      </c>
      <c r="D93" s="660">
        <f>SUM(D89:D92)</f>
        <v>0</v>
      </c>
      <c r="E93" s="660">
        <f>SUM(E89:E92)</f>
        <v>0</v>
      </c>
      <c r="F93" s="971" t="str">
        <f t="shared" si="1"/>
        <v/>
      </c>
      <c r="G93" s="687">
        <f t="shared" si="97"/>
        <v>42927.519999999997</v>
      </c>
      <c r="H93" s="661">
        <f>SUM(H89:H92)</f>
        <v>31412.31</v>
      </c>
      <c r="I93" s="661">
        <f t="shared" ref="I93:R93" si="128">SUM(I89:I92)</f>
        <v>477.33</v>
      </c>
      <c r="J93" s="661">
        <f t="shared" si="128"/>
        <v>9435.5</v>
      </c>
      <c r="K93" s="661">
        <f t="shared" si="128"/>
        <v>676.25</v>
      </c>
      <c r="L93" s="661">
        <f t="shared" si="128"/>
        <v>0</v>
      </c>
      <c r="M93" s="661">
        <f t="shared" si="128"/>
        <v>0</v>
      </c>
      <c r="N93" s="661">
        <f t="shared" si="128"/>
        <v>0</v>
      </c>
      <c r="O93" s="661">
        <f t="shared" si="128"/>
        <v>90.54</v>
      </c>
      <c r="P93" s="661">
        <f t="shared" si="128"/>
        <v>835.59</v>
      </c>
      <c r="Q93" s="661">
        <f t="shared" si="128"/>
        <v>0</v>
      </c>
      <c r="R93" s="888">
        <f t="shared" si="128"/>
        <v>0</v>
      </c>
      <c r="S93" s="687">
        <f t="shared" si="99"/>
        <v>55661.04</v>
      </c>
      <c r="T93" s="661">
        <f>SUM(T89:T92)</f>
        <v>40713.97</v>
      </c>
      <c r="U93" s="661">
        <f t="shared" ref="U93:AD93" si="129">SUM(U89:U92)</f>
        <v>369.24</v>
      </c>
      <c r="V93" s="661">
        <f t="shared" si="129"/>
        <v>13334.58</v>
      </c>
      <c r="W93" s="661">
        <f t="shared" si="129"/>
        <v>0</v>
      </c>
      <c r="X93" s="661">
        <f t="shared" si="129"/>
        <v>0</v>
      </c>
      <c r="Y93" s="661">
        <f t="shared" si="129"/>
        <v>0</v>
      </c>
      <c r="Z93" s="661">
        <f t="shared" si="129"/>
        <v>0</v>
      </c>
      <c r="AA93" s="661">
        <f t="shared" si="129"/>
        <v>88.9</v>
      </c>
      <c r="AB93" s="661">
        <f t="shared" si="129"/>
        <v>1154.3499999999999</v>
      </c>
      <c r="AC93" s="661">
        <f t="shared" si="129"/>
        <v>0</v>
      </c>
      <c r="AD93" s="888">
        <f t="shared" si="129"/>
        <v>0</v>
      </c>
      <c r="AE93" s="687">
        <f t="shared" si="101"/>
        <v>55981.680000000008</v>
      </c>
      <c r="AF93" s="661">
        <f>SUM(AF89:AF92)</f>
        <v>44670.950000000004</v>
      </c>
      <c r="AG93" s="661">
        <f t="shared" ref="AG93:AP93" si="130">SUM(AG89:AG92)</f>
        <v>958.32</v>
      </c>
      <c r="AH93" s="661">
        <f t="shared" si="130"/>
        <v>7779.2300000000005</v>
      </c>
      <c r="AI93" s="661">
        <f t="shared" si="130"/>
        <v>863.71</v>
      </c>
      <c r="AJ93" s="661">
        <f t="shared" si="130"/>
        <v>0</v>
      </c>
      <c r="AK93" s="661">
        <f t="shared" si="130"/>
        <v>289.26</v>
      </c>
      <c r="AL93" s="661">
        <f t="shared" si="130"/>
        <v>0</v>
      </c>
      <c r="AM93" s="661">
        <f t="shared" si="130"/>
        <v>152.6</v>
      </c>
      <c r="AN93" s="661">
        <f t="shared" si="130"/>
        <v>1267.6100000000001</v>
      </c>
      <c r="AO93" s="661">
        <f t="shared" si="130"/>
        <v>0</v>
      </c>
      <c r="AP93" s="888">
        <f t="shared" si="130"/>
        <v>0</v>
      </c>
      <c r="AQ93" s="687">
        <f t="shared" si="103"/>
        <v>113093.34000000001</v>
      </c>
      <c r="AR93" s="661">
        <f>SUM(AR89:AR92)</f>
        <v>87291.09</v>
      </c>
      <c r="AS93" s="661">
        <f t="shared" ref="AS93:BB93" si="131">SUM(AS89:AS92)</f>
        <v>3843.05</v>
      </c>
      <c r="AT93" s="661">
        <f t="shared" si="131"/>
        <v>16219.95</v>
      </c>
      <c r="AU93" s="661">
        <f t="shared" si="131"/>
        <v>939.88</v>
      </c>
      <c r="AV93" s="661">
        <f t="shared" si="131"/>
        <v>1154.71</v>
      </c>
      <c r="AW93" s="661">
        <f t="shared" si="131"/>
        <v>0</v>
      </c>
      <c r="AX93" s="661">
        <f t="shared" si="131"/>
        <v>0</v>
      </c>
      <c r="AY93" s="661">
        <f t="shared" si="131"/>
        <v>433.49</v>
      </c>
      <c r="AZ93" s="661">
        <f t="shared" si="131"/>
        <v>3211.17</v>
      </c>
      <c r="BA93" s="661">
        <f t="shared" si="131"/>
        <v>0</v>
      </c>
      <c r="BB93" s="888">
        <f t="shared" si="131"/>
        <v>0</v>
      </c>
      <c r="BC93" s="662">
        <f t="shared" ref="BC93" si="132">SUM(BC89:BC92)</f>
        <v>64028.640000000014</v>
      </c>
      <c r="BD93" s="653">
        <f t="shared" si="106"/>
        <v>331692.22000000003</v>
      </c>
      <c r="BE93" s="663">
        <f t="shared" si="107"/>
        <v>204088.32000000001</v>
      </c>
      <c r="BF93" s="663">
        <f t="shared" si="108"/>
        <v>5647.9400000000005</v>
      </c>
      <c r="BG93" s="663">
        <f t="shared" si="109"/>
        <v>46769.26</v>
      </c>
      <c r="BH93" s="663">
        <f t="shared" si="110"/>
        <v>2479.84</v>
      </c>
      <c r="BI93" s="663">
        <f t="shared" si="111"/>
        <v>1154.71</v>
      </c>
      <c r="BJ93" s="663">
        <f t="shared" si="112"/>
        <v>289.26</v>
      </c>
      <c r="BK93" s="663">
        <f t="shared" si="113"/>
        <v>0</v>
      </c>
      <c r="BL93" s="663">
        <f t="shared" si="114"/>
        <v>765.53</v>
      </c>
      <c r="BM93" s="663">
        <f t="shared" si="115"/>
        <v>6468.72</v>
      </c>
      <c r="BN93" s="663">
        <f t="shared" si="116"/>
        <v>0</v>
      </c>
      <c r="BO93" s="664">
        <f t="shared" si="117"/>
        <v>0</v>
      </c>
    </row>
    <row r="94" spans="1:67" x14ac:dyDescent="0.25">
      <c r="A94" s="1529" t="s">
        <v>1101</v>
      </c>
      <c r="B94" s="512" t="s">
        <v>1102</v>
      </c>
      <c r="C94" s="522" t="s">
        <v>849</v>
      </c>
      <c r="D94" s="651">
        <v>0</v>
      </c>
      <c r="E94" s="651">
        <v>0</v>
      </c>
      <c r="F94" s="970"/>
      <c r="G94" s="653">
        <f t="shared" si="97"/>
        <v>11705.18</v>
      </c>
      <c r="H94" s="253">
        <v>10537.26</v>
      </c>
      <c r="I94" s="253">
        <v>395.7</v>
      </c>
      <c r="J94" s="253">
        <v>536.22</v>
      </c>
      <c r="K94" s="253">
        <v>216.8</v>
      </c>
      <c r="L94" s="253">
        <v>0</v>
      </c>
      <c r="M94" s="253">
        <v>0</v>
      </c>
      <c r="N94" s="253">
        <v>0</v>
      </c>
      <c r="O94" s="253">
        <v>0</v>
      </c>
      <c r="P94" s="253">
        <v>19.2</v>
      </c>
      <c r="Q94" s="253">
        <v>0</v>
      </c>
      <c r="R94" s="253">
        <v>0</v>
      </c>
      <c r="S94" s="653">
        <f t="shared" si="99"/>
        <v>14965.720000000001</v>
      </c>
      <c r="T94" s="253">
        <v>11805.650000000001</v>
      </c>
      <c r="U94" s="253">
        <v>1312.69</v>
      </c>
      <c r="V94" s="253">
        <v>1525.52</v>
      </c>
      <c r="W94" s="253">
        <v>207.98</v>
      </c>
      <c r="X94" s="253">
        <v>0</v>
      </c>
      <c r="Y94" s="253">
        <v>113.88</v>
      </c>
      <c r="Z94" s="253">
        <v>0</v>
      </c>
      <c r="AA94" s="253">
        <v>0</v>
      </c>
      <c r="AB94" s="253">
        <v>0</v>
      </c>
      <c r="AC94" s="253">
        <v>0</v>
      </c>
      <c r="AD94" s="253">
        <v>0</v>
      </c>
      <c r="AE94" s="653">
        <f t="shared" si="101"/>
        <v>83829.630000000019</v>
      </c>
      <c r="AF94" s="253">
        <v>69074.830000000016</v>
      </c>
      <c r="AG94" s="253">
        <v>6775.69</v>
      </c>
      <c r="AH94" s="253">
        <v>4744.08</v>
      </c>
      <c r="AI94" s="253">
        <v>2081.2000000000003</v>
      </c>
      <c r="AJ94" s="253">
        <v>0</v>
      </c>
      <c r="AK94" s="253">
        <v>583.63</v>
      </c>
      <c r="AL94" s="253">
        <v>0</v>
      </c>
      <c r="AM94" s="253">
        <v>570.20000000000005</v>
      </c>
      <c r="AN94" s="253">
        <v>0</v>
      </c>
      <c r="AO94" s="253">
        <v>0</v>
      </c>
      <c r="AP94" s="253">
        <v>0</v>
      </c>
      <c r="AQ94" s="653">
        <f t="shared" si="103"/>
        <v>127069.84999999999</v>
      </c>
      <c r="AR94" s="253">
        <v>99496.84</v>
      </c>
      <c r="AS94" s="253">
        <v>12953.12</v>
      </c>
      <c r="AT94" s="253">
        <v>9991.35</v>
      </c>
      <c r="AU94" s="253">
        <v>3638.72</v>
      </c>
      <c r="AV94" s="253">
        <v>35.799999999999997</v>
      </c>
      <c r="AW94" s="253">
        <v>0</v>
      </c>
      <c r="AX94" s="253">
        <v>0</v>
      </c>
      <c r="AY94" s="253">
        <v>368.97</v>
      </c>
      <c r="AZ94" s="253">
        <v>500.15</v>
      </c>
      <c r="BA94" s="253">
        <v>0</v>
      </c>
      <c r="BB94" s="253">
        <v>84.9</v>
      </c>
      <c r="BC94" s="892">
        <v>120300.43999999999</v>
      </c>
      <c r="BD94" s="688">
        <f t="shared" si="106"/>
        <v>357870.82</v>
      </c>
      <c r="BE94" s="654">
        <f t="shared" si="107"/>
        <v>190914.58000000002</v>
      </c>
      <c r="BF94" s="654">
        <f t="shared" si="108"/>
        <v>21437.200000000001</v>
      </c>
      <c r="BG94" s="654">
        <f t="shared" si="109"/>
        <v>16797.169999999998</v>
      </c>
      <c r="BH94" s="654">
        <f t="shared" si="110"/>
        <v>6144.7000000000007</v>
      </c>
      <c r="BI94" s="654">
        <f t="shared" si="111"/>
        <v>35.799999999999997</v>
      </c>
      <c r="BJ94" s="654">
        <f t="shared" si="112"/>
        <v>697.51</v>
      </c>
      <c r="BK94" s="654">
        <f t="shared" si="113"/>
        <v>0</v>
      </c>
      <c r="BL94" s="654">
        <f t="shared" si="114"/>
        <v>939.17000000000007</v>
      </c>
      <c r="BM94" s="654">
        <f t="shared" si="115"/>
        <v>519.35</v>
      </c>
      <c r="BN94" s="654">
        <f t="shared" si="116"/>
        <v>0</v>
      </c>
      <c r="BO94" s="655">
        <f t="shared" si="117"/>
        <v>84.9</v>
      </c>
    </row>
    <row r="95" spans="1:67" x14ac:dyDescent="0.25">
      <c r="A95" s="1529"/>
      <c r="B95" s="512" t="s">
        <v>1103</v>
      </c>
      <c r="C95" s="522" t="s">
        <v>850</v>
      </c>
      <c r="D95" s="651">
        <v>0</v>
      </c>
      <c r="E95" s="651">
        <v>0</v>
      </c>
      <c r="F95" s="970"/>
      <c r="G95" s="653">
        <f t="shared" si="97"/>
        <v>0</v>
      </c>
      <c r="H95" s="253">
        <v>0</v>
      </c>
      <c r="I95" s="253">
        <v>0</v>
      </c>
      <c r="J95" s="253">
        <v>0</v>
      </c>
      <c r="K95" s="253">
        <v>0</v>
      </c>
      <c r="L95" s="253">
        <v>0</v>
      </c>
      <c r="M95" s="253">
        <v>0</v>
      </c>
      <c r="N95" s="253">
        <v>0</v>
      </c>
      <c r="O95" s="253">
        <v>0</v>
      </c>
      <c r="P95" s="253">
        <v>0</v>
      </c>
      <c r="Q95" s="253">
        <v>0</v>
      </c>
      <c r="R95" s="253">
        <v>0</v>
      </c>
      <c r="S95" s="653">
        <f t="shared" si="99"/>
        <v>0</v>
      </c>
      <c r="T95" s="253">
        <v>0</v>
      </c>
      <c r="U95" s="253">
        <v>0</v>
      </c>
      <c r="V95" s="253">
        <v>0</v>
      </c>
      <c r="W95" s="253">
        <v>0</v>
      </c>
      <c r="X95" s="253">
        <v>0</v>
      </c>
      <c r="Y95" s="253">
        <v>0</v>
      </c>
      <c r="Z95" s="253">
        <v>0</v>
      </c>
      <c r="AA95" s="253">
        <v>0</v>
      </c>
      <c r="AB95" s="253">
        <v>0</v>
      </c>
      <c r="AC95" s="253">
        <v>0</v>
      </c>
      <c r="AD95" s="253">
        <v>0</v>
      </c>
      <c r="AE95" s="653">
        <f t="shared" si="101"/>
        <v>0</v>
      </c>
      <c r="AF95" s="253">
        <v>0</v>
      </c>
      <c r="AG95" s="253">
        <v>0</v>
      </c>
      <c r="AH95" s="253">
        <v>0</v>
      </c>
      <c r="AI95" s="253">
        <v>0</v>
      </c>
      <c r="AJ95" s="253">
        <v>0</v>
      </c>
      <c r="AK95" s="253">
        <v>0</v>
      </c>
      <c r="AL95" s="253">
        <v>0</v>
      </c>
      <c r="AM95" s="253">
        <v>0</v>
      </c>
      <c r="AN95" s="253">
        <v>0</v>
      </c>
      <c r="AO95" s="253">
        <v>0</v>
      </c>
      <c r="AP95" s="253">
        <v>0</v>
      </c>
      <c r="AQ95" s="653">
        <f t="shared" si="103"/>
        <v>0</v>
      </c>
      <c r="AR95" s="253">
        <v>0</v>
      </c>
      <c r="AS95" s="253">
        <v>0</v>
      </c>
      <c r="AT95" s="253">
        <v>0</v>
      </c>
      <c r="AU95" s="253">
        <v>0</v>
      </c>
      <c r="AV95" s="253">
        <v>0</v>
      </c>
      <c r="AW95" s="253">
        <v>0</v>
      </c>
      <c r="AX95" s="253">
        <v>0</v>
      </c>
      <c r="AY95" s="253">
        <v>0</v>
      </c>
      <c r="AZ95" s="253">
        <v>0</v>
      </c>
      <c r="BA95" s="253">
        <v>0</v>
      </c>
      <c r="BB95" s="253">
        <v>0</v>
      </c>
      <c r="BC95" s="892">
        <v>0</v>
      </c>
      <c r="BD95" s="653">
        <f t="shared" si="106"/>
        <v>0</v>
      </c>
      <c r="BE95" s="656">
        <f t="shared" si="107"/>
        <v>0</v>
      </c>
      <c r="BF95" s="656">
        <f t="shared" si="108"/>
        <v>0</v>
      </c>
      <c r="BG95" s="656">
        <f t="shared" si="109"/>
        <v>0</v>
      </c>
      <c r="BH95" s="656">
        <f t="shared" si="110"/>
        <v>0</v>
      </c>
      <c r="BI95" s="656">
        <f t="shared" si="111"/>
        <v>0</v>
      </c>
      <c r="BJ95" s="656">
        <f t="shared" si="112"/>
        <v>0</v>
      </c>
      <c r="BK95" s="656">
        <f t="shared" si="113"/>
        <v>0</v>
      </c>
      <c r="BL95" s="656">
        <f t="shared" si="114"/>
        <v>0</v>
      </c>
      <c r="BM95" s="656">
        <f t="shared" si="115"/>
        <v>0</v>
      </c>
      <c r="BN95" s="656">
        <f t="shared" si="116"/>
        <v>0</v>
      </c>
      <c r="BO95" s="657">
        <f t="shared" si="117"/>
        <v>0</v>
      </c>
    </row>
    <row r="96" spans="1:67" x14ac:dyDescent="0.25">
      <c r="A96" s="1529"/>
      <c r="B96" s="512" t="s">
        <v>1104</v>
      </c>
      <c r="C96" s="522" t="s">
        <v>851</v>
      </c>
      <c r="D96" s="651">
        <v>0</v>
      </c>
      <c r="E96" s="651">
        <v>0</v>
      </c>
      <c r="F96" s="970"/>
      <c r="G96" s="653">
        <f t="shared" si="97"/>
        <v>0</v>
      </c>
      <c r="H96" s="253">
        <v>0</v>
      </c>
      <c r="I96" s="253">
        <v>0</v>
      </c>
      <c r="J96" s="253">
        <v>0</v>
      </c>
      <c r="K96" s="253">
        <v>0</v>
      </c>
      <c r="L96" s="253">
        <v>0</v>
      </c>
      <c r="M96" s="253">
        <v>0</v>
      </c>
      <c r="N96" s="253">
        <v>0</v>
      </c>
      <c r="O96" s="253">
        <v>0</v>
      </c>
      <c r="P96" s="253">
        <v>0</v>
      </c>
      <c r="Q96" s="253">
        <v>0</v>
      </c>
      <c r="R96" s="253">
        <v>0</v>
      </c>
      <c r="S96" s="653">
        <f t="shared" si="99"/>
        <v>0</v>
      </c>
      <c r="T96" s="253">
        <v>0</v>
      </c>
      <c r="U96" s="253">
        <v>0</v>
      </c>
      <c r="V96" s="253">
        <v>0</v>
      </c>
      <c r="W96" s="253">
        <v>0</v>
      </c>
      <c r="X96" s="253">
        <v>0</v>
      </c>
      <c r="Y96" s="253">
        <v>0</v>
      </c>
      <c r="Z96" s="253">
        <v>0</v>
      </c>
      <c r="AA96" s="253">
        <v>0</v>
      </c>
      <c r="AB96" s="253">
        <v>0</v>
      </c>
      <c r="AC96" s="253">
        <v>0</v>
      </c>
      <c r="AD96" s="253">
        <v>0</v>
      </c>
      <c r="AE96" s="653">
        <f t="shared" si="101"/>
        <v>0</v>
      </c>
      <c r="AF96" s="253">
        <v>0</v>
      </c>
      <c r="AG96" s="253">
        <v>0</v>
      </c>
      <c r="AH96" s="253">
        <v>0</v>
      </c>
      <c r="AI96" s="253">
        <v>0</v>
      </c>
      <c r="AJ96" s="253">
        <v>0</v>
      </c>
      <c r="AK96" s="253">
        <v>0</v>
      </c>
      <c r="AL96" s="253">
        <v>0</v>
      </c>
      <c r="AM96" s="253">
        <v>0</v>
      </c>
      <c r="AN96" s="253">
        <v>0</v>
      </c>
      <c r="AO96" s="253">
        <v>0</v>
      </c>
      <c r="AP96" s="253">
        <v>0</v>
      </c>
      <c r="AQ96" s="653">
        <f t="shared" si="103"/>
        <v>0</v>
      </c>
      <c r="AR96" s="253">
        <v>0</v>
      </c>
      <c r="AS96" s="253">
        <v>0</v>
      </c>
      <c r="AT96" s="253">
        <v>0</v>
      </c>
      <c r="AU96" s="253">
        <v>0</v>
      </c>
      <c r="AV96" s="253">
        <v>0</v>
      </c>
      <c r="AW96" s="253">
        <v>0</v>
      </c>
      <c r="AX96" s="253">
        <v>0</v>
      </c>
      <c r="AY96" s="253">
        <v>0</v>
      </c>
      <c r="AZ96" s="253">
        <v>0</v>
      </c>
      <c r="BA96" s="253">
        <v>0</v>
      </c>
      <c r="BB96" s="253">
        <v>0</v>
      </c>
      <c r="BC96" s="892">
        <v>0</v>
      </c>
      <c r="BD96" s="653">
        <f t="shared" si="106"/>
        <v>0</v>
      </c>
      <c r="BE96" s="656">
        <f t="shared" si="107"/>
        <v>0</v>
      </c>
      <c r="BF96" s="656">
        <f t="shared" si="108"/>
        <v>0</v>
      </c>
      <c r="BG96" s="656">
        <f t="shared" si="109"/>
        <v>0</v>
      </c>
      <c r="BH96" s="656">
        <f t="shared" si="110"/>
        <v>0</v>
      </c>
      <c r="BI96" s="656">
        <f t="shared" si="111"/>
        <v>0</v>
      </c>
      <c r="BJ96" s="656">
        <f t="shared" si="112"/>
        <v>0</v>
      </c>
      <c r="BK96" s="656">
        <f t="shared" si="113"/>
        <v>0</v>
      </c>
      <c r="BL96" s="656">
        <f t="shared" si="114"/>
        <v>0</v>
      </c>
      <c r="BM96" s="656">
        <f t="shared" si="115"/>
        <v>0</v>
      </c>
      <c r="BN96" s="656">
        <f t="shared" si="116"/>
        <v>0</v>
      </c>
      <c r="BO96" s="657">
        <f t="shared" si="117"/>
        <v>0</v>
      </c>
    </row>
    <row r="97" spans="1:67" x14ac:dyDescent="0.25">
      <c r="A97" s="1529"/>
      <c r="B97" s="512" t="s">
        <v>1105</v>
      </c>
      <c r="C97" s="522" t="s">
        <v>852</v>
      </c>
      <c r="D97" s="651">
        <v>0</v>
      </c>
      <c r="E97" s="651">
        <v>0</v>
      </c>
      <c r="F97" s="970"/>
      <c r="G97" s="653">
        <f t="shared" si="97"/>
        <v>0</v>
      </c>
      <c r="H97" s="253">
        <v>0</v>
      </c>
      <c r="I97" s="253">
        <v>0</v>
      </c>
      <c r="J97" s="253">
        <v>0</v>
      </c>
      <c r="K97" s="253">
        <v>0</v>
      </c>
      <c r="L97" s="253">
        <v>0</v>
      </c>
      <c r="M97" s="253">
        <v>0</v>
      </c>
      <c r="N97" s="253">
        <v>0</v>
      </c>
      <c r="O97" s="253">
        <v>0</v>
      </c>
      <c r="P97" s="253">
        <v>0</v>
      </c>
      <c r="Q97" s="253">
        <v>0</v>
      </c>
      <c r="R97" s="253">
        <v>0</v>
      </c>
      <c r="S97" s="653">
        <f t="shared" si="99"/>
        <v>0</v>
      </c>
      <c r="T97" s="253">
        <v>0</v>
      </c>
      <c r="U97" s="253">
        <v>0</v>
      </c>
      <c r="V97" s="253">
        <v>0</v>
      </c>
      <c r="W97" s="253">
        <v>0</v>
      </c>
      <c r="X97" s="253">
        <v>0</v>
      </c>
      <c r="Y97" s="253">
        <v>0</v>
      </c>
      <c r="Z97" s="253">
        <v>0</v>
      </c>
      <c r="AA97" s="253">
        <v>0</v>
      </c>
      <c r="AB97" s="253">
        <v>0</v>
      </c>
      <c r="AC97" s="253">
        <v>0</v>
      </c>
      <c r="AD97" s="253">
        <v>0</v>
      </c>
      <c r="AE97" s="653">
        <f t="shared" si="101"/>
        <v>0</v>
      </c>
      <c r="AF97" s="253">
        <v>0</v>
      </c>
      <c r="AG97" s="253">
        <v>0</v>
      </c>
      <c r="AH97" s="253">
        <v>0</v>
      </c>
      <c r="AI97" s="253">
        <v>0</v>
      </c>
      <c r="AJ97" s="253">
        <v>0</v>
      </c>
      <c r="AK97" s="253">
        <v>0</v>
      </c>
      <c r="AL97" s="253">
        <v>0</v>
      </c>
      <c r="AM97" s="253">
        <v>0</v>
      </c>
      <c r="AN97" s="253">
        <v>0</v>
      </c>
      <c r="AO97" s="253">
        <v>0</v>
      </c>
      <c r="AP97" s="253">
        <v>0</v>
      </c>
      <c r="AQ97" s="653">
        <f t="shared" si="103"/>
        <v>0</v>
      </c>
      <c r="AR97" s="253">
        <v>0</v>
      </c>
      <c r="AS97" s="253">
        <v>0</v>
      </c>
      <c r="AT97" s="253">
        <v>0</v>
      </c>
      <c r="AU97" s="253">
        <v>0</v>
      </c>
      <c r="AV97" s="253">
        <v>0</v>
      </c>
      <c r="AW97" s="253">
        <v>0</v>
      </c>
      <c r="AX97" s="253">
        <v>0</v>
      </c>
      <c r="AY97" s="253">
        <v>0</v>
      </c>
      <c r="AZ97" s="253">
        <v>0</v>
      </c>
      <c r="BA97" s="253">
        <v>0</v>
      </c>
      <c r="BB97" s="253">
        <v>0</v>
      </c>
      <c r="BC97" s="892">
        <v>0</v>
      </c>
      <c r="BD97" s="653">
        <f t="shared" si="106"/>
        <v>0</v>
      </c>
      <c r="BE97" s="656">
        <f t="shared" si="107"/>
        <v>0</v>
      </c>
      <c r="BF97" s="656">
        <f t="shared" si="108"/>
        <v>0</v>
      </c>
      <c r="BG97" s="656">
        <f t="shared" si="109"/>
        <v>0</v>
      </c>
      <c r="BH97" s="656">
        <f t="shared" si="110"/>
        <v>0</v>
      </c>
      <c r="BI97" s="656">
        <f t="shared" si="111"/>
        <v>0</v>
      </c>
      <c r="BJ97" s="656">
        <f t="shared" si="112"/>
        <v>0</v>
      </c>
      <c r="BK97" s="656">
        <f t="shared" si="113"/>
        <v>0</v>
      </c>
      <c r="BL97" s="656">
        <f t="shared" si="114"/>
        <v>0</v>
      </c>
      <c r="BM97" s="656">
        <f t="shared" si="115"/>
        <v>0</v>
      </c>
      <c r="BN97" s="656">
        <f t="shared" si="116"/>
        <v>0</v>
      </c>
      <c r="BO97" s="657">
        <f t="shared" si="117"/>
        <v>0</v>
      </c>
    </row>
    <row r="98" spans="1:67" ht="15.75" thickBot="1" x14ac:dyDescent="0.3">
      <c r="A98" s="1536"/>
      <c r="B98" s="658" t="s">
        <v>1106</v>
      </c>
      <c r="C98" s="659" t="s">
        <v>36</v>
      </c>
      <c r="D98" s="660">
        <f>SUM(D94:D97)</f>
        <v>0</v>
      </c>
      <c r="E98" s="660">
        <f>SUM(E94:E97)</f>
        <v>0</v>
      </c>
      <c r="F98" s="971" t="str">
        <f t="shared" si="1"/>
        <v/>
      </c>
      <c r="G98" s="687">
        <f t="shared" si="97"/>
        <v>11705.18</v>
      </c>
      <c r="H98" s="661">
        <f>SUM(H94:H97)</f>
        <v>10537.26</v>
      </c>
      <c r="I98" s="661">
        <f t="shared" ref="I98:R98" si="133">SUM(I94:I97)</f>
        <v>395.7</v>
      </c>
      <c r="J98" s="661">
        <f t="shared" si="133"/>
        <v>536.22</v>
      </c>
      <c r="K98" s="661">
        <f t="shared" si="133"/>
        <v>216.8</v>
      </c>
      <c r="L98" s="661">
        <f t="shared" si="133"/>
        <v>0</v>
      </c>
      <c r="M98" s="661">
        <f t="shared" si="133"/>
        <v>0</v>
      </c>
      <c r="N98" s="661">
        <f t="shared" si="133"/>
        <v>0</v>
      </c>
      <c r="O98" s="661">
        <f t="shared" si="133"/>
        <v>0</v>
      </c>
      <c r="P98" s="661">
        <f t="shared" si="133"/>
        <v>19.2</v>
      </c>
      <c r="Q98" s="661">
        <f t="shared" si="133"/>
        <v>0</v>
      </c>
      <c r="R98" s="888">
        <f t="shared" si="133"/>
        <v>0</v>
      </c>
      <c r="S98" s="687">
        <f t="shared" si="99"/>
        <v>14965.720000000001</v>
      </c>
      <c r="T98" s="661">
        <f>SUM(T94:T97)</f>
        <v>11805.650000000001</v>
      </c>
      <c r="U98" s="661">
        <f t="shared" ref="U98:AD98" si="134">SUM(U94:U97)</f>
        <v>1312.69</v>
      </c>
      <c r="V98" s="661">
        <f t="shared" si="134"/>
        <v>1525.52</v>
      </c>
      <c r="W98" s="661">
        <f t="shared" si="134"/>
        <v>207.98</v>
      </c>
      <c r="X98" s="661">
        <f t="shared" si="134"/>
        <v>0</v>
      </c>
      <c r="Y98" s="661">
        <f t="shared" si="134"/>
        <v>113.88</v>
      </c>
      <c r="Z98" s="661">
        <f t="shared" si="134"/>
        <v>0</v>
      </c>
      <c r="AA98" s="661">
        <f t="shared" si="134"/>
        <v>0</v>
      </c>
      <c r="AB98" s="661">
        <f t="shared" si="134"/>
        <v>0</v>
      </c>
      <c r="AC98" s="661">
        <f t="shared" si="134"/>
        <v>0</v>
      </c>
      <c r="AD98" s="888">
        <f t="shared" si="134"/>
        <v>0</v>
      </c>
      <c r="AE98" s="687">
        <f t="shared" si="101"/>
        <v>83829.630000000019</v>
      </c>
      <c r="AF98" s="661">
        <f>SUM(AF94:AF97)</f>
        <v>69074.830000000016</v>
      </c>
      <c r="AG98" s="661">
        <f t="shared" ref="AG98:AP98" si="135">SUM(AG94:AG97)</f>
        <v>6775.69</v>
      </c>
      <c r="AH98" s="661">
        <f t="shared" si="135"/>
        <v>4744.08</v>
      </c>
      <c r="AI98" s="661">
        <f t="shared" si="135"/>
        <v>2081.2000000000003</v>
      </c>
      <c r="AJ98" s="661">
        <f t="shared" si="135"/>
        <v>0</v>
      </c>
      <c r="AK98" s="661">
        <f t="shared" si="135"/>
        <v>583.63</v>
      </c>
      <c r="AL98" s="661">
        <f t="shared" si="135"/>
        <v>0</v>
      </c>
      <c r="AM98" s="661">
        <f t="shared" si="135"/>
        <v>570.20000000000005</v>
      </c>
      <c r="AN98" s="661">
        <f t="shared" si="135"/>
        <v>0</v>
      </c>
      <c r="AO98" s="661">
        <f t="shared" si="135"/>
        <v>0</v>
      </c>
      <c r="AP98" s="888">
        <f t="shared" si="135"/>
        <v>0</v>
      </c>
      <c r="AQ98" s="687">
        <f t="shared" si="103"/>
        <v>127069.84999999999</v>
      </c>
      <c r="AR98" s="661">
        <f>SUM(AR94:AR97)</f>
        <v>99496.84</v>
      </c>
      <c r="AS98" s="661">
        <f t="shared" ref="AS98:BB98" si="136">SUM(AS94:AS97)</f>
        <v>12953.12</v>
      </c>
      <c r="AT98" s="661">
        <f t="shared" si="136"/>
        <v>9991.35</v>
      </c>
      <c r="AU98" s="661">
        <f t="shared" si="136"/>
        <v>3638.72</v>
      </c>
      <c r="AV98" s="661">
        <f t="shared" si="136"/>
        <v>35.799999999999997</v>
      </c>
      <c r="AW98" s="661">
        <f t="shared" si="136"/>
        <v>0</v>
      </c>
      <c r="AX98" s="661">
        <f t="shared" si="136"/>
        <v>0</v>
      </c>
      <c r="AY98" s="661">
        <f t="shared" si="136"/>
        <v>368.97</v>
      </c>
      <c r="AZ98" s="661">
        <f t="shared" si="136"/>
        <v>500.15</v>
      </c>
      <c r="BA98" s="661">
        <f t="shared" si="136"/>
        <v>0</v>
      </c>
      <c r="BB98" s="888">
        <f t="shared" si="136"/>
        <v>84.9</v>
      </c>
      <c r="BC98" s="662">
        <f t="shared" ref="BC98" si="137">SUM(BC94:BC97)</f>
        <v>120300.43999999999</v>
      </c>
      <c r="BD98" s="653">
        <f t="shared" si="106"/>
        <v>357870.82</v>
      </c>
      <c r="BE98" s="663">
        <f t="shared" si="107"/>
        <v>190914.58000000002</v>
      </c>
      <c r="BF98" s="663">
        <f t="shared" si="108"/>
        <v>21437.200000000001</v>
      </c>
      <c r="BG98" s="663">
        <f t="shared" si="109"/>
        <v>16797.169999999998</v>
      </c>
      <c r="BH98" s="663">
        <f t="shared" si="110"/>
        <v>6144.7000000000007</v>
      </c>
      <c r="BI98" s="663">
        <f t="shared" si="111"/>
        <v>35.799999999999997</v>
      </c>
      <c r="BJ98" s="663">
        <f t="shared" si="112"/>
        <v>697.51</v>
      </c>
      <c r="BK98" s="663">
        <f t="shared" si="113"/>
        <v>0</v>
      </c>
      <c r="BL98" s="663">
        <f t="shared" si="114"/>
        <v>939.17000000000007</v>
      </c>
      <c r="BM98" s="663">
        <f t="shared" si="115"/>
        <v>519.35</v>
      </c>
      <c r="BN98" s="663">
        <f t="shared" si="116"/>
        <v>0</v>
      </c>
      <c r="BO98" s="664">
        <f t="shared" si="117"/>
        <v>84.9</v>
      </c>
    </row>
    <row r="99" spans="1:67" x14ac:dyDescent="0.25">
      <c r="A99" s="1529" t="s">
        <v>1061</v>
      </c>
      <c r="B99" s="512" t="s">
        <v>1107</v>
      </c>
      <c r="C99" s="522" t="s">
        <v>849</v>
      </c>
      <c r="D99" s="651">
        <v>0</v>
      </c>
      <c r="E99" s="651">
        <v>0</v>
      </c>
      <c r="F99" s="970"/>
      <c r="G99" s="653">
        <f t="shared" si="97"/>
        <v>28313.109999999993</v>
      </c>
      <c r="H99" s="253">
        <v>23217.71</v>
      </c>
      <c r="I99" s="253">
        <v>168.44</v>
      </c>
      <c r="J99" s="253">
        <v>4032.3999999999996</v>
      </c>
      <c r="K99" s="253">
        <v>378.23</v>
      </c>
      <c r="L99" s="253">
        <v>128.51</v>
      </c>
      <c r="M99" s="253">
        <v>0</v>
      </c>
      <c r="N99" s="253">
        <v>0</v>
      </c>
      <c r="O99" s="253">
        <v>0</v>
      </c>
      <c r="P99" s="253">
        <v>160.54</v>
      </c>
      <c r="Q99" s="253">
        <v>0</v>
      </c>
      <c r="R99" s="253">
        <v>227.28</v>
      </c>
      <c r="S99" s="653">
        <f t="shared" si="99"/>
        <v>31126.260000000002</v>
      </c>
      <c r="T99" s="253">
        <v>22422.84</v>
      </c>
      <c r="U99" s="253">
        <v>124.2</v>
      </c>
      <c r="V99" s="253">
        <v>6425.0199999999995</v>
      </c>
      <c r="W99" s="253">
        <v>1400.86</v>
      </c>
      <c r="X99" s="253">
        <v>509.03</v>
      </c>
      <c r="Y99" s="253">
        <v>151.47999999999999</v>
      </c>
      <c r="Z99" s="253">
        <v>0</v>
      </c>
      <c r="AA99" s="253">
        <v>0</v>
      </c>
      <c r="AB99" s="253">
        <v>92.83</v>
      </c>
      <c r="AC99" s="253">
        <v>0</v>
      </c>
      <c r="AD99" s="253">
        <v>0</v>
      </c>
      <c r="AE99" s="653">
        <f t="shared" si="101"/>
        <v>52053.05</v>
      </c>
      <c r="AF99" s="253">
        <v>41435.69</v>
      </c>
      <c r="AG99" s="253">
        <v>581.79</v>
      </c>
      <c r="AH99" s="253">
        <v>6704.1100000000006</v>
      </c>
      <c r="AI99" s="253">
        <v>944.76</v>
      </c>
      <c r="AJ99" s="253">
        <v>1400.17</v>
      </c>
      <c r="AK99" s="253">
        <v>383.5</v>
      </c>
      <c r="AL99" s="253">
        <v>0</v>
      </c>
      <c r="AM99" s="253">
        <v>55.83</v>
      </c>
      <c r="AN99" s="253">
        <v>547.20000000000005</v>
      </c>
      <c r="AO99" s="253">
        <v>0</v>
      </c>
      <c r="AP99" s="253">
        <v>0</v>
      </c>
      <c r="AQ99" s="653">
        <f t="shared" si="103"/>
        <v>77598.209999999992</v>
      </c>
      <c r="AR99" s="253">
        <v>55125.86</v>
      </c>
      <c r="AS99" s="253">
        <v>2880.53</v>
      </c>
      <c r="AT99" s="253">
        <v>11531.66</v>
      </c>
      <c r="AU99" s="253">
        <v>1301.06</v>
      </c>
      <c r="AV99" s="253">
        <v>5203.7</v>
      </c>
      <c r="AW99" s="253">
        <v>0</v>
      </c>
      <c r="AX99" s="253">
        <v>0</v>
      </c>
      <c r="AY99" s="253">
        <v>84.41</v>
      </c>
      <c r="AZ99" s="253">
        <v>1069.3399999999999</v>
      </c>
      <c r="BA99" s="253">
        <v>401.65</v>
      </c>
      <c r="BB99" s="253">
        <v>0</v>
      </c>
      <c r="BC99" s="892">
        <v>70126.989999999991</v>
      </c>
      <c r="BD99" s="688">
        <f t="shared" si="106"/>
        <v>259217.62</v>
      </c>
      <c r="BE99" s="654">
        <f t="shared" si="107"/>
        <v>142202.1</v>
      </c>
      <c r="BF99" s="654">
        <f t="shared" si="108"/>
        <v>3754.96</v>
      </c>
      <c r="BG99" s="654">
        <f t="shared" si="109"/>
        <v>28693.19</v>
      </c>
      <c r="BH99" s="654">
        <f t="shared" si="110"/>
        <v>4024.91</v>
      </c>
      <c r="BI99" s="654">
        <f t="shared" si="111"/>
        <v>7241.41</v>
      </c>
      <c r="BJ99" s="654">
        <f t="shared" si="112"/>
        <v>534.98</v>
      </c>
      <c r="BK99" s="654">
        <f t="shared" si="113"/>
        <v>0</v>
      </c>
      <c r="BL99" s="654">
        <f t="shared" si="114"/>
        <v>140.24</v>
      </c>
      <c r="BM99" s="654">
        <f t="shared" si="115"/>
        <v>1869.9099999999999</v>
      </c>
      <c r="BN99" s="654">
        <f t="shared" si="116"/>
        <v>401.65</v>
      </c>
      <c r="BO99" s="655">
        <f t="shared" si="117"/>
        <v>227.28</v>
      </c>
    </row>
    <row r="100" spans="1:67" x14ac:dyDescent="0.25">
      <c r="A100" s="1529"/>
      <c r="B100" s="512" t="s">
        <v>1108</v>
      </c>
      <c r="C100" s="522" t="s">
        <v>850</v>
      </c>
      <c r="D100" s="651">
        <v>0</v>
      </c>
      <c r="E100" s="651">
        <v>0</v>
      </c>
      <c r="F100" s="970"/>
      <c r="G100" s="653">
        <f t="shared" si="97"/>
        <v>0</v>
      </c>
      <c r="H100" s="253">
        <v>0</v>
      </c>
      <c r="I100" s="253">
        <v>0</v>
      </c>
      <c r="J100" s="253">
        <v>0</v>
      </c>
      <c r="K100" s="253">
        <v>0</v>
      </c>
      <c r="L100" s="253">
        <v>0</v>
      </c>
      <c r="M100" s="253">
        <v>0</v>
      </c>
      <c r="N100" s="253">
        <v>0</v>
      </c>
      <c r="O100" s="253">
        <v>0</v>
      </c>
      <c r="P100" s="253">
        <v>0</v>
      </c>
      <c r="Q100" s="253">
        <v>0</v>
      </c>
      <c r="R100" s="253">
        <v>0</v>
      </c>
      <c r="S100" s="653">
        <f t="shared" si="99"/>
        <v>0</v>
      </c>
      <c r="T100" s="253">
        <v>0</v>
      </c>
      <c r="U100" s="253">
        <v>0</v>
      </c>
      <c r="V100" s="253">
        <v>0</v>
      </c>
      <c r="W100" s="253">
        <v>0</v>
      </c>
      <c r="X100" s="253">
        <v>0</v>
      </c>
      <c r="Y100" s="253">
        <v>0</v>
      </c>
      <c r="Z100" s="253">
        <v>0</v>
      </c>
      <c r="AA100" s="253">
        <v>0</v>
      </c>
      <c r="AB100" s="253">
        <v>0</v>
      </c>
      <c r="AC100" s="253">
        <v>0</v>
      </c>
      <c r="AD100" s="253">
        <v>0</v>
      </c>
      <c r="AE100" s="653">
        <f t="shared" si="101"/>
        <v>0</v>
      </c>
      <c r="AF100" s="253">
        <v>0</v>
      </c>
      <c r="AG100" s="253">
        <v>0</v>
      </c>
      <c r="AH100" s="253">
        <v>0</v>
      </c>
      <c r="AI100" s="253">
        <v>0</v>
      </c>
      <c r="AJ100" s="253">
        <v>0</v>
      </c>
      <c r="AK100" s="253">
        <v>0</v>
      </c>
      <c r="AL100" s="253">
        <v>0</v>
      </c>
      <c r="AM100" s="253">
        <v>0</v>
      </c>
      <c r="AN100" s="253">
        <v>0</v>
      </c>
      <c r="AO100" s="253">
        <v>0</v>
      </c>
      <c r="AP100" s="253">
        <v>0</v>
      </c>
      <c r="AQ100" s="653">
        <f t="shared" si="103"/>
        <v>0</v>
      </c>
      <c r="AR100" s="253">
        <v>0</v>
      </c>
      <c r="AS100" s="253">
        <v>0</v>
      </c>
      <c r="AT100" s="253">
        <v>0</v>
      </c>
      <c r="AU100" s="253">
        <v>0</v>
      </c>
      <c r="AV100" s="253">
        <v>0</v>
      </c>
      <c r="AW100" s="253">
        <v>0</v>
      </c>
      <c r="AX100" s="253">
        <v>0</v>
      </c>
      <c r="AY100" s="253">
        <v>0</v>
      </c>
      <c r="AZ100" s="253">
        <v>0</v>
      </c>
      <c r="BA100" s="253">
        <v>0</v>
      </c>
      <c r="BB100" s="253">
        <v>0</v>
      </c>
      <c r="BC100" s="892">
        <v>0</v>
      </c>
      <c r="BD100" s="653">
        <f t="shared" si="106"/>
        <v>0</v>
      </c>
      <c r="BE100" s="656">
        <f t="shared" si="107"/>
        <v>0</v>
      </c>
      <c r="BF100" s="656">
        <f t="shared" si="108"/>
        <v>0</v>
      </c>
      <c r="BG100" s="656">
        <f t="shared" si="109"/>
        <v>0</v>
      </c>
      <c r="BH100" s="656">
        <f t="shared" si="110"/>
        <v>0</v>
      </c>
      <c r="BI100" s="656">
        <f t="shared" si="111"/>
        <v>0</v>
      </c>
      <c r="BJ100" s="656">
        <f t="shared" si="112"/>
        <v>0</v>
      </c>
      <c r="BK100" s="656">
        <f t="shared" si="113"/>
        <v>0</v>
      </c>
      <c r="BL100" s="656">
        <f t="shared" si="114"/>
        <v>0</v>
      </c>
      <c r="BM100" s="656">
        <f t="shared" si="115"/>
        <v>0</v>
      </c>
      <c r="BN100" s="656">
        <f t="shared" si="116"/>
        <v>0</v>
      </c>
      <c r="BO100" s="657">
        <f t="shared" si="117"/>
        <v>0</v>
      </c>
    </row>
    <row r="101" spans="1:67" x14ac:dyDescent="0.25">
      <c r="A101" s="1529"/>
      <c r="B101" s="512" t="s">
        <v>1109</v>
      </c>
      <c r="C101" s="522" t="s">
        <v>851</v>
      </c>
      <c r="D101" s="651">
        <v>0</v>
      </c>
      <c r="E101" s="651">
        <v>0</v>
      </c>
      <c r="F101" s="970"/>
      <c r="G101" s="653">
        <f t="shared" si="97"/>
        <v>0</v>
      </c>
      <c r="H101" s="253">
        <v>0</v>
      </c>
      <c r="I101" s="253">
        <v>0</v>
      </c>
      <c r="J101" s="253">
        <v>0</v>
      </c>
      <c r="K101" s="253">
        <v>0</v>
      </c>
      <c r="L101" s="253">
        <v>0</v>
      </c>
      <c r="M101" s="253">
        <v>0</v>
      </c>
      <c r="N101" s="253">
        <v>0</v>
      </c>
      <c r="O101" s="253">
        <v>0</v>
      </c>
      <c r="P101" s="253">
        <v>0</v>
      </c>
      <c r="Q101" s="253">
        <v>0</v>
      </c>
      <c r="R101" s="253">
        <v>0</v>
      </c>
      <c r="S101" s="653">
        <f t="shared" si="99"/>
        <v>0</v>
      </c>
      <c r="T101" s="253">
        <v>0</v>
      </c>
      <c r="U101" s="253">
        <v>0</v>
      </c>
      <c r="V101" s="253">
        <v>0</v>
      </c>
      <c r="W101" s="253">
        <v>0</v>
      </c>
      <c r="X101" s="253">
        <v>0</v>
      </c>
      <c r="Y101" s="253">
        <v>0</v>
      </c>
      <c r="Z101" s="253">
        <v>0</v>
      </c>
      <c r="AA101" s="253">
        <v>0</v>
      </c>
      <c r="AB101" s="253">
        <v>0</v>
      </c>
      <c r="AC101" s="253">
        <v>0</v>
      </c>
      <c r="AD101" s="253">
        <v>0</v>
      </c>
      <c r="AE101" s="653">
        <f t="shared" si="101"/>
        <v>0</v>
      </c>
      <c r="AF101" s="253">
        <v>0</v>
      </c>
      <c r="AG101" s="253">
        <v>0</v>
      </c>
      <c r="AH101" s="253">
        <v>0</v>
      </c>
      <c r="AI101" s="253">
        <v>0</v>
      </c>
      <c r="AJ101" s="253">
        <v>0</v>
      </c>
      <c r="AK101" s="253">
        <v>0</v>
      </c>
      <c r="AL101" s="253">
        <v>0</v>
      </c>
      <c r="AM101" s="253">
        <v>0</v>
      </c>
      <c r="AN101" s="253">
        <v>0</v>
      </c>
      <c r="AO101" s="253">
        <v>0</v>
      </c>
      <c r="AP101" s="253">
        <v>0</v>
      </c>
      <c r="AQ101" s="653">
        <f t="shared" si="103"/>
        <v>0</v>
      </c>
      <c r="AR101" s="253">
        <v>0</v>
      </c>
      <c r="AS101" s="253">
        <v>0</v>
      </c>
      <c r="AT101" s="253">
        <v>0</v>
      </c>
      <c r="AU101" s="253">
        <v>0</v>
      </c>
      <c r="AV101" s="253">
        <v>0</v>
      </c>
      <c r="AW101" s="253">
        <v>0</v>
      </c>
      <c r="AX101" s="253">
        <v>0</v>
      </c>
      <c r="AY101" s="253">
        <v>0</v>
      </c>
      <c r="AZ101" s="253">
        <v>0</v>
      </c>
      <c r="BA101" s="253">
        <v>0</v>
      </c>
      <c r="BB101" s="253">
        <v>0</v>
      </c>
      <c r="BC101" s="892">
        <v>0</v>
      </c>
      <c r="BD101" s="653">
        <f t="shared" si="106"/>
        <v>0</v>
      </c>
      <c r="BE101" s="656">
        <f t="shared" si="107"/>
        <v>0</v>
      </c>
      <c r="BF101" s="656">
        <f t="shared" si="108"/>
        <v>0</v>
      </c>
      <c r="BG101" s="656">
        <f t="shared" si="109"/>
        <v>0</v>
      </c>
      <c r="BH101" s="656">
        <f t="shared" si="110"/>
        <v>0</v>
      </c>
      <c r="BI101" s="656">
        <f t="shared" si="111"/>
        <v>0</v>
      </c>
      <c r="BJ101" s="656">
        <f t="shared" si="112"/>
        <v>0</v>
      </c>
      <c r="BK101" s="656">
        <f t="shared" si="113"/>
        <v>0</v>
      </c>
      <c r="BL101" s="656">
        <f t="shared" si="114"/>
        <v>0</v>
      </c>
      <c r="BM101" s="656">
        <f t="shared" si="115"/>
        <v>0</v>
      </c>
      <c r="BN101" s="656">
        <f t="shared" si="116"/>
        <v>0</v>
      </c>
      <c r="BO101" s="657">
        <f t="shared" si="117"/>
        <v>0</v>
      </c>
    </row>
    <row r="102" spans="1:67" x14ac:dyDescent="0.25">
      <c r="A102" s="1529"/>
      <c r="B102" s="512" t="s">
        <v>1110</v>
      </c>
      <c r="C102" s="522" t="s">
        <v>852</v>
      </c>
      <c r="D102" s="651">
        <v>0</v>
      </c>
      <c r="E102" s="651">
        <v>0</v>
      </c>
      <c r="F102" s="970"/>
      <c r="G102" s="653">
        <f t="shared" si="97"/>
        <v>0</v>
      </c>
      <c r="H102" s="253">
        <v>0</v>
      </c>
      <c r="I102" s="253">
        <v>0</v>
      </c>
      <c r="J102" s="253">
        <v>0</v>
      </c>
      <c r="K102" s="253">
        <v>0</v>
      </c>
      <c r="L102" s="253">
        <v>0</v>
      </c>
      <c r="M102" s="253">
        <v>0</v>
      </c>
      <c r="N102" s="253">
        <v>0</v>
      </c>
      <c r="O102" s="253">
        <v>0</v>
      </c>
      <c r="P102" s="253">
        <v>0</v>
      </c>
      <c r="Q102" s="253">
        <v>0</v>
      </c>
      <c r="R102" s="253">
        <v>0</v>
      </c>
      <c r="S102" s="653">
        <f t="shared" si="99"/>
        <v>0</v>
      </c>
      <c r="T102" s="253">
        <v>0</v>
      </c>
      <c r="U102" s="253">
        <v>0</v>
      </c>
      <c r="V102" s="253">
        <v>0</v>
      </c>
      <c r="W102" s="253">
        <v>0</v>
      </c>
      <c r="X102" s="253">
        <v>0</v>
      </c>
      <c r="Y102" s="253">
        <v>0</v>
      </c>
      <c r="Z102" s="253">
        <v>0</v>
      </c>
      <c r="AA102" s="253">
        <v>0</v>
      </c>
      <c r="AB102" s="253">
        <v>0</v>
      </c>
      <c r="AC102" s="253">
        <v>0</v>
      </c>
      <c r="AD102" s="253">
        <v>0</v>
      </c>
      <c r="AE102" s="653">
        <f t="shared" si="101"/>
        <v>0</v>
      </c>
      <c r="AF102" s="253">
        <v>0</v>
      </c>
      <c r="AG102" s="253">
        <v>0</v>
      </c>
      <c r="AH102" s="253">
        <v>0</v>
      </c>
      <c r="AI102" s="253">
        <v>0</v>
      </c>
      <c r="AJ102" s="253">
        <v>0</v>
      </c>
      <c r="AK102" s="253">
        <v>0</v>
      </c>
      <c r="AL102" s="253">
        <v>0</v>
      </c>
      <c r="AM102" s="253">
        <v>0</v>
      </c>
      <c r="AN102" s="253">
        <v>0</v>
      </c>
      <c r="AO102" s="253">
        <v>0</v>
      </c>
      <c r="AP102" s="253">
        <v>0</v>
      </c>
      <c r="AQ102" s="653">
        <f t="shared" si="103"/>
        <v>0</v>
      </c>
      <c r="AR102" s="253">
        <v>0</v>
      </c>
      <c r="AS102" s="253">
        <v>0</v>
      </c>
      <c r="AT102" s="253">
        <v>0</v>
      </c>
      <c r="AU102" s="253">
        <v>0</v>
      </c>
      <c r="AV102" s="253">
        <v>0</v>
      </c>
      <c r="AW102" s="253">
        <v>0</v>
      </c>
      <c r="AX102" s="253">
        <v>0</v>
      </c>
      <c r="AY102" s="253">
        <v>0</v>
      </c>
      <c r="AZ102" s="253">
        <v>0</v>
      </c>
      <c r="BA102" s="253">
        <v>0</v>
      </c>
      <c r="BB102" s="253">
        <v>0</v>
      </c>
      <c r="BC102" s="892">
        <v>0</v>
      </c>
      <c r="BD102" s="653">
        <f t="shared" si="106"/>
        <v>0</v>
      </c>
      <c r="BE102" s="656">
        <f t="shared" si="107"/>
        <v>0</v>
      </c>
      <c r="BF102" s="656">
        <f t="shared" si="108"/>
        <v>0</v>
      </c>
      <c r="BG102" s="656">
        <f t="shared" si="109"/>
        <v>0</v>
      </c>
      <c r="BH102" s="656">
        <f t="shared" si="110"/>
        <v>0</v>
      </c>
      <c r="BI102" s="656">
        <f t="shared" si="111"/>
        <v>0</v>
      </c>
      <c r="BJ102" s="656">
        <f t="shared" si="112"/>
        <v>0</v>
      </c>
      <c r="BK102" s="656">
        <f t="shared" si="113"/>
        <v>0</v>
      </c>
      <c r="BL102" s="656">
        <f t="shared" si="114"/>
        <v>0</v>
      </c>
      <c r="BM102" s="656">
        <f t="shared" si="115"/>
        <v>0</v>
      </c>
      <c r="BN102" s="656">
        <f t="shared" si="116"/>
        <v>0</v>
      </c>
      <c r="BO102" s="657">
        <f t="shared" si="117"/>
        <v>0</v>
      </c>
    </row>
    <row r="103" spans="1:67" ht="15.75" thickBot="1" x14ac:dyDescent="0.3">
      <c r="A103" s="1536"/>
      <c r="B103" s="658" t="s">
        <v>1111</v>
      </c>
      <c r="C103" s="659" t="s">
        <v>36</v>
      </c>
      <c r="D103" s="660">
        <f>SUM(D99:D102)</f>
        <v>0</v>
      </c>
      <c r="E103" s="660">
        <f>SUM(E99:E102)</f>
        <v>0</v>
      </c>
      <c r="F103" s="971" t="str">
        <f t="shared" si="1"/>
        <v/>
      </c>
      <c r="G103" s="687">
        <f t="shared" si="97"/>
        <v>28313.109999999993</v>
      </c>
      <c r="H103" s="661">
        <f>SUM(H99:H102)</f>
        <v>23217.71</v>
      </c>
      <c r="I103" s="661">
        <f t="shared" ref="I103:R103" si="138">SUM(I99:I102)</f>
        <v>168.44</v>
      </c>
      <c r="J103" s="661">
        <f t="shared" si="138"/>
        <v>4032.3999999999996</v>
      </c>
      <c r="K103" s="661">
        <f t="shared" si="138"/>
        <v>378.23</v>
      </c>
      <c r="L103" s="661">
        <f t="shared" si="138"/>
        <v>128.51</v>
      </c>
      <c r="M103" s="661">
        <f t="shared" si="138"/>
        <v>0</v>
      </c>
      <c r="N103" s="661">
        <f t="shared" si="138"/>
        <v>0</v>
      </c>
      <c r="O103" s="661">
        <f t="shared" si="138"/>
        <v>0</v>
      </c>
      <c r="P103" s="661">
        <f t="shared" si="138"/>
        <v>160.54</v>
      </c>
      <c r="Q103" s="661">
        <f t="shared" si="138"/>
        <v>0</v>
      </c>
      <c r="R103" s="888">
        <f t="shared" si="138"/>
        <v>227.28</v>
      </c>
      <c r="S103" s="687">
        <f t="shared" si="99"/>
        <v>31126.260000000002</v>
      </c>
      <c r="T103" s="661">
        <f>SUM(T99:T102)</f>
        <v>22422.84</v>
      </c>
      <c r="U103" s="661">
        <f t="shared" ref="U103:AD103" si="139">SUM(U99:U102)</f>
        <v>124.2</v>
      </c>
      <c r="V103" s="661">
        <f t="shared" si="139"/>
        <v>6425.0199999999995</v>
      </c>
      <c r="W103" s="661">
        <f t="shared" si="139"/>
        <v>1400.86</v>
      </c>
      <c r="X103" s="661">
        <f t="shared" si="139"/>
        <v>509.03</v>
      </c>
      <c r="Y103" s="661">
        <f t="shared" si="139"/>
        <v>151.47999999999999</v>
      </c>
      <c r="Z103" s="661">
        <f t="shared" si="139"/>
        <v>0</v>
      </c>
      <c r="AA103" s="661">
        <f t="shared" si="139"/>
        <v>0</v>
      </c>
      <c r="AB103" s="661">
        <f t="shared" si="139"/>
        <v>92.83</v>
      </c>
      <c r="AC103" s="661">
        <f t="shared" si="139"/>
        <v>0</v>
      </c>
      <c r="AD103" s="888">
        <f t="shared" si="139"/>
        <v>0</v>
      </c>
      <c r="AE103" s="687">
        <f t="shared" si="101"/>
        <v>52053.05</v>
      </c>
      <c r="AF103" s="661">
        <f>SUM(AF99:AF102)</f>
        <v>41435.69</v>
      </c>
      <c r="AG103" s="661">
        <f t="shared" ref="AG103:AP103" si="140">SUM(AG99:AG102)</f>
        <v>581.79</v>
      </c>
      <c r="AH103" s="661">
        <f t="shared" si="140"/>
        <v>6704.1100000000006</v>
      </c>
      <c r="AI103" s="661">
        <f t="shared" si="140"/>
        <v>944.76</v>
      </c>
      <c r="AJ103" s="661">
        <f t="shared" si="140"/>
        <v>1400.17</v>
      </c>
      <c r="AK103" s="661">
        <f t="shared" si="140"/>
        <v>383.5</v>
      </c>
      <c r="AL103" s="661">
        <f t="shared" si="140"/>
        <v>0</v>
      </c>
      <c r="AM103" s="661">
        <f t="shared" si="140"/>
        <v>55.83</v>
      </c>
      <c r="AN103" s="661">
        <f t="shared" si="140"/>
        <v>547.20000000000005</v>
      </c>
      <c r="AO103" s="661">
        <f t="shared" si="140"/>
        <v>0</v>
      </c>
      <c r="AP103" s="888">
        <f t="shared" si="140"/>
        <v>0</v>
      </c>
      <c r="AQ103" s="687">
        <f t="shared" si="103"/>
        <v>77598.209999999992</v>
      </c>
      <c r="AR103" s="661">
        <f>SUM(AR99:AR102)</f>
        <v>55125.86</v>
      </c>
      <c r="AS103" s="661">
        <f t="shared" ref="AS103:BB103" si="141">SUM(AS99:AS102)</f>
        <v>2880.53</v>
      </c>
      <c r="AT103" s="661">
        <f t="shared" si="141"/>
        <v>11531.66</v>
      </c>
      <c r="AU103" s="661">
        <f t="shared" si="141"/>
        <v>1301.06</v>
      </c>
      <c r="AV103" s="661">
        <f t="shared" si="141"/>
        <v>5203.7</v>
      </c>
      <c r="AW103" s="661">
        <f t="shared" si="141"/>
        <v>0</v>
      </c>
      <c r="AX103" s="661">
        <f t="shared" si="141"/>
        <v>0</v>
      </c>
      <c r="AY103" s="661">
        <f t="shared" si="141"/>
        <v>84.41</v>
      </c>
      <c r="AZ103" s="661">
        <f t="shared" si="141"/>
        <v>1069.3399999999999</v>
      </c>
      <c r="BA103" s="661">
        <f t="shared" si="141"/>
        <v>401.65</v>
      </c>
      <c r="BB103" s="888">
        <f t="shared" si="141"/>
        <v>0</v>
      </c>
      <c r="BC103" s="662">
        <f t="shared" ref="BC103" si="142">SUM(BC99:BC102)</f>
        <v>70126.989999999991</v>
      </c>
      <c r="BD103" s="653">
        <f t="shared" si="106"/>
        <v>259217.62</v>
      </c>
      <c r="BE103" s="663">
        <f t="shared" si="107"/>
        <v>142202.1</v>
      </c>
      <c r="BF103" s="663">
        <f t="shared" si="108"/>
        <v>3754.96</v>
      </c>
      <c r="BG103" s="663">
        <f t="shared" si="109"/>
        <v>28693.19</v>
      </c>
      <c r="BH103" s="663">
        <f t="shared" si="110"/>
        <v>4024.91</v>
      </c>
      <c r="BI103" s="663">
        <f t="shared" si="111"/>
        <v>7241.41</v>
      </c>
      <c r="BJ103" s="663">
        <f t="shared" si="112"/>
        <v>534.98</v>
      </c>
      <c r="BK103" s="663">
        <f t="shared" si="113"/>
        <v>0</v>
      </c>
      <c r="BL103" s="663">
        <f t="shared" si="114"/>
        <v>140.24</v>
      </c>
      <c r="BM103" s="663">
        <f t="shared" si="115"/>
        <v>1869.9099999999999</v>
      </c>
      <c r="BN103" s="663">
        <f t="shared" si="116"/>
        <v>401.65</v>
      </c>
      <c r="BO103" s="664">
        <f t="shared" si="117"/>
        <v>227.28</v>
      </c>
    </row>
    <row r="104" spans="1:67" x14ac:dyDescent="0.25">
      <c r="A104" s="1529" t="s">
        <v>1062</v>
      </c>
      <c r="B104" s="512" t="s">
        <v>1112</v>
      </c>
      <c r="C104" s="522" t="s">
        <v>849</v>
      </c>
      <c r="D104" s="651">
        <v>0</v>
      </c>
      <c r="E104" s="651">
        <v>0</v>
      </c>
      <c r="F104" s="970"/>
      <c r="G104" s="653">
        <f t="shared" si="97"/>
        <v>189096.83000000002</v>
      </c>
      <c r="H104" s="253">
        <v>143116.76999999999</v>
      </c>
      <c r="I104" s="253">
        <v>6375.53</v>
      </c>
      <c r="J104" s="253">
        <v>34773.39</v>
      </c>
      <c r="K104" s="253">
        <v>3658.1299999999997</v>
      </c>
      <c r="L104" s="253">
        <v>0</v>
      </c>
      <c r="M104" s="253">
        <v>0</v>
      </c>
      <c r="N104" s="253">
        <v>0</v>
      </c>
      <c r="O104" s="253">
        <v>194.67</v>
      </c>
      <c r="P104" s="253">
        <v>978.34</v>
      </c>
      <c r="Q104" s="253">
        <v>0</v>
      </c>
      <c r="R104" s="253">
        <v>0</v>
      </c>
      <c r="S104" s="653">
        <f t="shared" si="99"/>
        <v>262286.33999999997</v>
      </c>
      <c r="T104" s="253">
        <v>200134.93</v>
      </c>
      <c r="U104" s="253">
        <v>10464.939999999999</v>
      </c>
      <c r="V104" s="253">
        <v>45658.21</v>
      </c>
      <c r="W104" s="253">
        <v>3976.83</v>
      </c>
      <c r="X104" s="253">
        <v>0</v>
      </c>
      <c r="Y104" s="253">
        <v>0</v>
      </c>
      <c r="Z104" s="253">
        <v>0</v>
      </c>
      <c r="AA104" s="253">
        <v>101.7</v>
      </c>
      <c r="AB104" s="253">
        <v>1949.7299999999998</v>
      </c>
      <c r="AC104" s="253">
        <v>0</v>
      </c>
      <c r="AD104" s="253">
        <v>0</v>
      </c>
      <c r="AE104" s="653">
        <f t="shared" si="101"/>
        <v>431497.26</v>
      </c>
      <c r="AF104" s="253">
        <v>326701.77</v>
      </c>
      <c r="AG104" s="253">
        <v>13405.460000000003</v>
      </c>
      <c r="AH104" s="253">
        <v>73566.98</v>
      </c>
      <c r="AI104" s="253">
        <v>6708.03</v>
      </c>
      <c r="AJ104" s="253">
        <v>50.85</v>
      </c>
      <c r="AK104" s="253">
        <v>5023.3100000000004</v>
      </c>
      <c r="AL104" s="253">
        <v>0</v>
      </c>
      <c r="AM104" s="253">
        <v>239.44</v>
      </c>
      <c r="AN104" s="253">
        <v>5801.42</v>
      </c>
      <c r="AO104" s="253">
        <v>0</v>
      </c>
      <c r="AP104" s="253">
        <v>0</v>
      </c>
      <c r="AQ104" s="653">
        <f t="shared" si="103"/>
        <v>926423.1</v>
      </c>
      <c r="AR104" s="253">
        <v>706916.83000000007</v>
      </c>
      <c r="AS104" s="253">
        <v>40087.579999999994</v>
      </c>
      <c r="AT104" s="253">
        <v>151457.31</v>
      </c>
      <c r="AU104" s="253">
        <v>17603.900000000001</v>
      </c>
      <c r="AV104" s="253">
        <v>149.11000000000001</v>
      </c>
      <c r="AW104" s="253">
        <v>0</v>
      </c>
      <c r="AX104" s="253">
        <v>0</v>
      </c>
      <c r="AY104" s="253">
        <v>865.11</v>
      </c>
      <c r="AZ104" s="253">
        <v>9307.4599999999991</v>
      </c>
      <c r="BA104" s="253">
        <v>35.799999999999997</v>
      </c>
      <c r="BB104" s="253">
        <v>0</v>
      </c>
      <c r="BC104" s="892">
        <v>607070.62000000023</v>
      </c>
      <c r="BD104" s="688">
        <f t="shared" si="106"/>
        <v>2416374.1500000004</v>
      </c>
      <c r="BE104" s="654">
        <f t="shared" si="107"/>
        <v>1376870.3</v>
      </c>
      <c r="BF104" s="654">
        <f t="shared" si="108"/>
        <v>70333.509999999995</v>
      </c>
      <c r="BG104" s="654">
        <f t="shared" si="109"/>
        <v>305455.89</v>
      </c>
      <c r="BH104" s="654">
        <f t="shared" si="110"/>
        <v>31946.89</v>
      </c>
      <c r="BI104" s="654">
        <f t="shared" si="111"/>
        <v>199.96</v>
      </c>
      <c r="BJ104" s="654">
        <f t="shared" si="112"/>
        <v>5023.3100000000004</v>
      </c>
      <c r="BK104" s="654">
        <f t="shared" si="113"/>
        <v>0</v>
      </c>
      <c r="BL104" s="654">
        <f t="shared" si="114"/>
        <v>1400.92</v>
      </c>
      <c r="BM104" s="654">
        <f t="shared" si="115"/>
        <v>18036.949999999997</v>
      </c>
      <c r="BN104" s="654">
        <f t="shared" si="116"/>
        <v>35.799999999999997</v>
      </c>
      <c r="BO104" s="655">
        <f t="shared" si="117"/>
        <v>0</v>
      </c>
    </row>
    <row r="105" spans="1:67" x14ac:dyDescent="0.25">
      <c r="A105" s="1529"/>
      <c r="B105" s="512" t="s">
        <v>1113</v>
      </c>
      <c r="C105" s="522" t="s">
        <v>850</v>
      </c>
      <c r="D105" s="651">
        <v>0</v>
      </c>
      <c r="E105" s="651">
        <v>0</v>
      </c>
      <c r="F105" s="970"/>
      <c r="G105" s="653">
        <f t="shared" si="97"/>
        <v>0</v>
      </c>
      <c r="H105" s="253">
        <v>0</v>
      </c>
      <c r="I105" s="253">
        <v>0</v>
      </c>
      <c r="J105" s="253">
        <v>0</v>
      </c>
      <c r="K105" s="253">
        <v>0</v>
      </c>
      <c r="L105" s="253">
        <v>0</v>
      </c>
      <c r="M105" s="253">
        <v>0</v>
      </c>
      <c r="N105" s="253">
        <v>0</v>
      </c>
      <c r="O105" s="253">
        <v>0</v>
      </c>
      <c r="P105" s="253">
        <v>0</v>
      </c>
      <c r="Q105" s="253">
        <v>0</v>
      </c>
      <c r="R105" s="253">
        <v>0</v>
      </c>
      <c r="S105" s="653">
        <f t="shared" si="99"/>
        <v>0</v>
      </c>
      <c r="T105" s="253">
        <v>0</v>
      </c>
      <c r="U105" s="253">
        <v>0</v>
      </c>
      <c r="V105" s="253">
        <v>0</v>
      </c>
      <c r="W105" s="253">
        <v>0</v>
      </c>
      <c r="X105" s="253">
        <v>0</v>
      </c>
      <c r="Y105" s="253">
        <v>0</v>
      </c>
      <c r="Z105" s="253">
        <v>0</v>
      </c>
      <c r="AA105" s="253">
        <v>0</v>
      </c>
      <c r="AB105" s="253">
        <v>0</v>
      </c>
      <c r="AC105" s="253">
        <v>0</v>
      </c>
      <c r="AD105" s="253">
        <v>0</v>
      </c>
      <c r="AE105" s="653">
        <f t="shared" si="101"/>
        <v>0</v>
      </c>
      <c r="AF105" s="253">
        <v>0</v>
      </c>
      <c r="AG105" s="253">
        <v>0</v>
      </c>
      <c r="AH105" s="253">
        <v>0</v>
      </c>
      <c r="AI105" s="253">
        <v>0</v>
      </c>
      <c r="AJ105" s="253">
        <v>0</v>
      </c>
      <c r="AK105" s="253">
        <v>0</v>
      </c>
      <c r="AL105" s="253">
        <v>0</v>
      </c>
      <c r="AM105" s="253">
        <v>0</v>
      </c>
      <c r="AN105" s="253">
        <v>0</v>
      </c>
      <c r="AO105" s="253">
        <v>0</v>
      </c>
      <c r="AP105" s="253">
        <v>0</v>
      </c>
      <c r="AQ105" s="653">
        <f t="shared" si="103"/>
        <v>0</v>
      </c>
      <c r="AR105" s="253">
        <v>0</v>
      </c>
      <c r="AS105" s="253">
        <v>0</v>
      </c>
      <c r="AT105" s="253">
        <v>0</v>
      </c>
      <c r="AU105" s="253">
        <v>0</v>
      </c>
      <c r="AV105" s="253">
        <v>0</v>
      </c>
      <c r="AW105" s="253">
        <v>0</v>
      </c>
      <c r="AX105" s="253">
        <v>0</v>
      </c>
      <c r="AY105" s="253">
        <v>0</v>
      </c>
      <c r="AZ105" s="253">
        <v>0</v>
      </c>
      <c r="BA105" s="253">
        <v>0</v>
      </c>
      <c r="BB105" s="253">
        <v>0</v>
      </c>
      <c r="BC105" s="892">
        <v>0</v>
      </c>
      <c r="BD105" s="653">
        <f t="shared" si="106"/>
        <v>0</v>
      </c>
      <c r="BE105" s="656">
        <f t="shared" si="107"/>
        <v>0</v>
      </c>
      <c r="BF105" s="656">
        <f t="shared" si="108"/>
        <v>0</v>
      </c>
      <c r="BG105" s="656">
        <f t="shared" si="109"/>
        <v>0</v>
      </c>
      <c r="BH105" s="656">
        <f t="shared" si="110"/>
        <v>0</v>
      </c>
      <c r="BI105" s="656">
        <f t="shared" si="111"/>
        <v>0</v>
      </c>
      <c r="BJ105" s="656">
        <f t="shared" si="112"/>
        <v>0</v>
      </c>
      <c r="BK105" s="656">
        <f t="shared" si="113"/>
        <v>0</v>
      </c>
      <c r="BL105" s="656">
        <f t="shared" si="114"/>
        <v>0</v>
      </c>
      <c r="BM105" s="656">
        <f t="shared" si="115"/>
        <v>0</v>
      </c>
      <c r="BN105" s="656">
        <f t="shared" si="116"/>
        <v>0</v>
      </c>
      <c r="BO105" s="657">
        <f t="shared" si="117"/>
        <v>0</v>
      </c>
    </row>
    <row r="106" spans="1:67" x14ac:dyDescent="0.25">
      <c r="A106" s="1529"/>
      <c r="B106" s="512" t="s">
        <v>1114</v>
      </c>
      <c r="C106" s="522" t="s">
        <v>851</v>
      </c>
      <c r="D106" s="651">
        <v>0</v>
      </c>
      <c r="E106" s="651">
        <v>0</v>
      </c>
      <c r="F106" s="970"/>
      <c r="G106" s="653">
        <f t="shared" si="97"/>
        <v>0</v>
      </c>
      <c r="H106" s="253">
        <v>0</v>
      </c>
      <c r="I106" s="253">
        <v>0</v>
      </c>
      <c r="J106" s="253">
        <v>0</v>
      </c>
      <c r="K106" s="253">
        <v>0</v>
      </c>
      <c r="L106" s="253">
        <v>0</v>
      </c>
      <c r="M106" s="253">
        <v>0</v>
      </c>
      <c r="N106" s="253">
        <v>0</v>
      </c>
      <c r="O106" s="253">
        <v>0</v>
      </c>
      <c r="P106" s="253">
        <v>0</v>
      </c>
      <c r="Q106" s="253">
        <v>0</v>
      </c>
      <c r="R106" s="253">
        <v>0</v>
      </c>
      <c r="S106" s="653">
        <f t="shared" si="99"/>
        <v>0</v>
      </c>
      <c r="T106" s="253">
        <v>0</v>
      </c>
      <c r="U106" s="253">
        <v>0</v>
      </c>
      <c r="V106" s="253">
        <v>0</v>
      </c>
      <c r="W106" s="253">
        <v>0</v>
      </c>
      <c r="X106" s="253">
        <v>0</v>
      </c>
      <c r="Y106" s="253">
        <v>0</v>
      </c>
      <c r="Z106" s="253">
        <v>0</v>
      </c>
      <c r="AA106" s="253">
        <v>0</v>
      </c>
      <c r="AB106" s="253">
        <v>0</v>
      </c>
      <c r="AC106" s="253">
        <v>0</v>
      </c>
      <c r="AD106" s="253">
        <v>0</v>
      </c>
      <c r="AE106" s="653">
        <f t="shared" si="101"/>
        <v>0</v>
      </c>
      <c r="AF106" s="253">
        <v>0</v>
      </c>
      <c r="AG106" s="253">
        <v>0</v>
      </c>
      <c r="AH106" s="253">
        <v>0</v>
      </c>
      <c r="AI106" s="253">
        <v>0</v>
      </c>
      <c r="AJ106" s="253">
        <v>0</v>
      </c>
      <c r="AK106" s="253">
        <v>0</v>
      </c>
      <c r="AL106" s="253">
        <v>0</v>
      </c>
      <c r="AM106" s="253">
        <v>0</v>
      </c>
      <c r="AN106" s="253">
        <v>0</v>
      </c>
      <c r="AO106" s="253">
        <v>0</v>
      </c>
      <c r="AP106" s="253">
        <v>0</v>
      </c>
      <c r="AQ106" s="653">
        <f t="shared" si="103"/>
        <v>0</v>
      </c>
      <c r="AR106" s="253">
        <v>0</v>
      </c>
      <c r="AS106" s="253">
        <v>0</v>
      </c>
      <c r="AT106" s="253">
        <v>0</v>
      </c>
      <c r="AU106" s="253">
        <v>0</v>
      </c>
      <c r="AV106" s="253">
        <v>0</v>
      </c>
      <c r="AW106" s="253">
        <v>0</v>
      </c>
      <c r="AX106" s="253">
        <v>0</v>
      </c>
      <c r="AY106" s="253">
        <v>0</v>
      </c>
      <c r="AZ106" s="253">
        <v>0</v>
      </c>
      <c r="BA106" s="253">
        <v>0</v>
      </c>
      <c r="BB106" s="253">
        <v>0</v>
      </c>
      <c r="BC106" s="892">
        <v>0</v>
      </c>
      <c r="BD106" s="653">
        <f t="shared" si="106"/>
        <v>0</v>
      </c>
      <c r="BE106" s="656">
        <f t="shared" si="107"/>
        <v>0</v>
      </c>
      <c r="BF106" s="656">
        <f t="shared" si="108"/>
        <v>0</v>
      </c>
      <c r="BG106" s="656">
        <f t="shared" si="109"/>
        <v>0</v>
      </c>
      <c r="BH106" s="656">
        <f t="shared" si="110"/>
        <v>0</v>
      </c>
      <c r="BI106" s="656">
        <f t="shared" si="111"/>
        <v>0</v>
      </c>
      <c r="BJ106" s="656">
        <f t="shared" si="112"/>
        <v>0</v>
      </c>
      <c r="BK106" s="656">
        <f t="shared" si="113"/>
        <v>0</v>
      </c>
      <c r="BL106" s="656">
        <f t="shared" si="114"/>
        <v>0</v>
      </c>
      <c r="BM106" s="656">
        <f t="shared" si="115"/>
        <v>0</v>
      </c>
      <c r="BN106" s="656">
        <f t="shared" si="116"/>
        <v>0</v>
      </c>
      <c r="BO106" s="657">
        <f t="shared" si="117"/>
        <v>0</v>
      </c>
    </row>
    <row r="107" spans="1:67" x14ac:dyDescent="0.25">
      <c r="A107" s="1529"/>
      <c r="B107" s="512" t="s">
        <v>1115</v>
      </c>
      <c r="C107" s="522" t="s">
        <v>852</v>
      </c>
      <c r="D107" s="651">
        <v>0</v>
      </c>
      <c r="E107" s="651">
        <v>0</v>
      </c>
      <c r="F107" s="970"/>
      <c r="G107" s="653">
        <f t="shared" si="97"/>
        <v>0</v>
      </c>
      <c r="H107" s="253">
        <v>0</v>
      </c>
      <c r="I107" s="253">
        <v>0</v>
      </c>
      <c r="J107" s="253">
        <v>0</v>
      </c>
      <c r="K107" s="253">
        <v>0</v>
      </c>
      <c r="L107" s="253">
        <v>0</v>
      </c>
      <c r="M107" s="253">
        <v>0</v>
      </c>
      <c r="N107" s="253">
        <v>0</v>
      </c>
      <c r="O107" s="253">
        <v>0</v>
      </c>
      <c r="P107" s="253">
        <v>0</v>
      </c>
      <c r="Q107" s="253">
        <v>0</v>
      </c>
      <c r="R107" s="253">
        <v>0</v>
      </c>
      <c r="S107" s="653">
        <f t="shared" si="99"/>
        <v>0</v>
      </c>
      <c r="T107" s="253">
        <v>0</v>
      </c>
      <c r="U107" s="253">
        <v>0</v>
      </c>
      <c r="V107" s="253">
        <v>0</v>
      </c>
      <c r="W107" s="253">
        <v>0</v>
      </c>
      <c r="X107" s="253">
        <v>0</v>
      </c>
      <c r="Y107" s="253">
        <v>0</v>
      </c>
      <c r="Z107" s="253">
        <v>0</v>
      </c>
      <c r="AA107" s="253">
        <v>0</v>
      </c>
      <c r="AB107" s="253">
        <v>0</v>
      </c>
      <c r="AC107" s="253">
        <v>0</v>
      </c>
      <c r="AD107" s="253">
        <v>0</v>
      </c>
      <c r="AE107" s="653">
        <f t="shared" si="101"/>
        <v>0</v>
      </c>
      <c r="AF107" s="253">
        <v>0</v>
      </c>
      <c r="AG107" s="253">
        <v>0</v>
      </c>
      <c r="AH107" s="253">
        <v>0</v>
      </c>
      <c r="AI107" s="253">
        <v>0</v>
      </c>
      <c r="AJ107" s="253">
        <v>0</v>
      </c>
      <c r="AK107" s="253">
        <v>0</v>
      </c>
      <c r="AL107" s="253">
        <v>0</v>
      </c>
      <c r="AM107" s="253">
        <v>0</v>
      </c>
      <c r="AN107" s="253">
        <v>0</v>
      </c>
      <c r="AO107" s="253">
        <v>0</v>
      </c>
      <c r="AP107" s="253">
        <v>0</v>
      </c>
      <c r="AQ107" s="653">
        <f t="shared" si="103"/>
        <v>0</v>
      </c>
      <c r="AR107" s="253">
        <v>0</v>
      </c>
      <c r="AS107" s="253">
        <v>0</v>
      </c>
      <c r="AT107" s="253">
        <v>0</v>
      </c>
      <c r="AU107" s="253">
        <v>0</v>
      </c>
      <c r="AV107" s="253">
        <v>0</v>
      </c>
      <c r="AW107" s="253">
        <v>0</v>
      </c>
      <c r="AX107" s="253">
        <v>0</v>
      </c>
      <c r="AY107" s="253">
        <v>0</v>
      </c>
      <c r="AZ107" s="253">
        <v>0</v>
      </c>
      <c r="BA107" s="253">
        <v>0</v>
      </c>
      <c r="BB107" s="253">
        <v>0</v>
      </c>
      <c r="BC107" s="892">
        <v>0</v>
      </c>
      <c r="BD107" s="653">
        <f t="shared" si="106"/>
        <v>0</v>
      </c>
      <c r="BE107" s="656">
        <f t="shared" si="107"/>
        <v>0</v>
      </c>
      <c r="BF107" s="656">
        <f t="shared" si="108"/>
        <v>0</v>
      </c>
      <c r="BG107" s="656">
        <f t="shared" si="109"/>
        <v>0</v>
      </c>
      <c r="BH107" s="656">
        <f t="shared" si="110"/>
        <v>0</v>
      </c>
      <c r="BI107" s="656">
        <f t="shared" si="111"/>
        <v>0</v>
      </c>
      <c r="BJ107" s="656">
        <f t="shared" si="112"/>
        <v>0</v>
      </c>
      <c r="BK107" s="656">
        <f t="shared" si="113"/>
        <v>0</v>
      </c>
      <c r="BL107" s="656">
        <f t="shared" si="114"/>
        <v>0</v>
      </c>
      <c r="BM107" s="656">
        <f t="shared" si="115"/>
        <v>0</v>
      </c>
      <c r="BN107" s="656">
        <f t="shared" si="116"/>
        <v>0</v>
      </c>
      <c r="BO107" s="657">
        <f t="shared" si="117"/>
        <v>0</v>
      </c>
    </row>
    <row r="108" spans="1:67" ht="15.75" thickBot="1" x14ac:dyDescent="0.3">
      <c r="A108" s="1536"/>
      <c r="B108" s="658" t="s">
        <v>1116</v>
      </c>
      <c r="C108" s="659" t="s">
        <v>36</v>
      </c>
      <c r="D108" s="660">
        <f>SUM(D104:D107)</f>
        <v>0</v>
      </c>
      <c r="E108" s="660">
        <f>SUM(E104:E107)</f>
        <v>0</v>
      </c>
      <c r="F108" s="971" t="str">
        <f t="shared" si="1"/>
        <v/>
      </c>
      <c r="G108" s="687">
        <f t="shared" si="97"/>
        <v>189096.83000000002</v>
      </c>
      <c r="H108" s="661">
        <f>SUM(H104:H107)</f>
        <v>143116.76999999999</v>
      </c>
      <c r="I108" s="661">
        <f t="shared" ref="I108:R108" si="143">SUM(I104:I107)</f>
        <v>6375.53</v>
      </c>
      <c r="J108" s="661">
        <f t="shared" si="143"/>
        <v>34773.39</v>
      </c>
      <c r="K108" s="661">
        <f t="shared" si="143"/>
        <v>3658.1299999999997</v>
      </c>
      <c r="L108" s="661">
        <f t="shared" si="143"/>
        <v>0</v>
      </c>
      <c r="M108" s="661">
        <f t="shared" si="143"/>
        <v>0</v>
      </c>
      <c r="N108" s="661">
        <f t="shared" si="143"/>
        <v>0</v>
      </c>
      <c r="O108" s="661">
        <f t="shared" si="143"/>
        <v>194.67</v>
      </c>
      <c r="P108" s="661">
        <f t="shared" si="143"/>
        <v>978.34</v>
      </c>
      <c r="Q108" s="661">
        <f t="shared" si="143"/>
        <v>0</v>
      </c>
      <c r="R108" s="888">
        <f t="shared" si="143"/>
        <v>0</v>
      </c>
      <c r="S108" s="687">
        <f t="shared" si="99"/>
        <v>262286.33999999997</v>
      </c>
      <c r="T108" s="661">
        <f>SUM(T104:T107)</f>
        <v>200134.93</v>
      </c>
      <c r="U108" s="661">
        <f t="shared" ref="U108:AD108" si="144">SUM(U104:U107)</f>
        <v>10464.939999999999</v>
      </c>
      <c r="V108" s="661">
        <f t="shared" si="144"/>
        <v>45658.21</v>
      </c>
      <c r="W108" s="661">
        <f t="shared" si="144"/>
        <v>3976.83</v>
      </c>
      <c r="X108" s="661">
        <f t="shared" si="144"/>
        <v>0</v>
      </c>
      <c r="Y108" s="661">
        <f t="shared" si="144"/>
        <v>0</v>
      </c>
      <c r="Z108" s="661">
        <f t="shared" si="144"/>
        <v>0</v>
      </c>
      <c r="AA108" s="661">
        <f t="shared" si="144"/>
        <v>101.7</v>
      </c>
      <c r="AB108" s="661">
        <f t="shared" si="144"/>
        <v>1949.7299999999998</v>
      </c>
      <c r="AC108" s="661">
        <f t="shared" si="144"/>
        <v>0</v>
      </c>
      <c r="AD108" s="888">
        <f t="shared" si="144"/>
        <v>0</v>
      </c>
      <c r="AE108" s="687">
        <f t="shared" si="101"/>
        <v>431497.26</v>
      </c>
      <c r="AF108" s="661">
        <f>SUM(AF104:AF107)</f>
        <v>326701.77</v>
      </c>
      <c r="AG108" s="661">
        <f t="shared" ref="AG108:AP108" si="145">SUM(AG104:AG107)</f>
        <v>13405.460000000003</v>
      </c>
      <c r="AH108" s="661">
        <f t="shared" si="145"/>
        <v>73566.98</v>
      </c>
      <c r="AI108" s="661">
        <f t="shared" si="145"/>
        <v>6708.03</v>
      </c>
      <c r="AJ108" s="661">
        <f t="shared" si="145"/>
        <v>50.85</v>
      </c>
      <c r="AK108" s="661">
        <f t="shared" si="145"/>
        <v>5023.3100000000004</v>
      </c>
      <c r="AL108" s="661">
        <f t="shared" si="145"/>
        <v>0</v>
      </c>
      <c r="AM108" s="661">
        <f t="shared" si="145"/>
        <v>239.44</v>
      </c>
      <c r="AN108" s="661">
        <f t="shared" si="145"/>
        <v>5801.42</v>
      </c>
      <c r="AO108" s="661">
        <f t="shared" si="145"/>
        <v>0</v>
      </c>
      <c r="AP108" s="888">
        <f t="shared" si="145"/>
        <v>0</v>
      </c>
      <c r="AQ108" s="687">
        <f t="shared" si="103"/>
        <v>926423.1</v>
      </c>
      <c r="AR108" s="661">
        <f>SUM(AR104:AR107)</f>
        <v>706916.83000000007</v>
      </c>
      <c r="AS108" s="661">
        <f t="shared" ref="AS108:BB108" si="146">SUM(AS104:AS107)</f>
        <v>40087.579999999994</v>
      </c>
      <c r="AT108" s="661">
        <f t="shared" si="146"/>
        <v>151457.31</v>
      </c>
      <c r="AU108" s="661">
        <f t="shared" si="146"/>
        <v>17603.900000000001</v>
      </c>
      <c r="AV108" s="661">
        <f t="shared" si="146"/>
        <v>149.11000000000001</v>
      </c>
      <c r="AW108" s="661">
        <f t="shared" si="146"/>
        <v>0</v>
      </c>
      <c r="AX108" s="661">
        <f t="shared" si="146"/>
        <v>0</v>
      </c>
      <c r="AY108" s="661">
        <f t="shared" si="146"/>
        <v>865.11</v>
      </c>
      <c r="AZ108" s="661">
        <f t="shared" si="146"/>
        <v>9307.4599999999991</v>
      </c>
      <c r="BA108" s="661">
        <f t="shared" si="146"/>
        <v>35.799999999999997</v>
      </c>
      <c r="BB108" s="888">
        <f t="shared" si="146"/>
        <v>0</v>
      </c>
      <c r="BC108" s="662">
        <f t="shared" ref="BC108" si="147">SUM(BC104:BC107)</f>
        <v>607070.62000000023</v>
      </c>
      <c r="BD108" s="653">
        <f t="shared" si="106"/>
        <v>2416374.1500000004</v>
      </c>
      <c r="BE108" s="663">
        <f t="shared" si="107"/>
        <v>1376870.3</v>
      </c>
      <c r="BF108" s="663">
        <f t="shared" si="108"/>
        <v>70333.509999999995</v>
      </c>
      <c r="BG108" s="663">
        <f t="shared" si="109"/>
        <v>305455.89</v>
      </c>
      <c r="BH108" s="663">
        <f t="shared" si="110"/>
        <v>31946.89</v>
      </c>
      <c r="BI108" s="663">
        <f t="shared" si="111"/>
        <v>199.96</v>
      </c>
      <c r="BJ108" s="663">
        <f t="shared" si="112"/>
        <v>5023.3100000000004</v>
      </c>
      <c r="BK108" s="663">
        <f t="shared" si="113"/>
        <v>0</v>
      </c>
      <c r="BL108" s="663">
        <f t="shared" si="114"/>
        <v>1400.92</v>
      </c>
      <c r="BM108" s="663">
        <f t="shared" si="115"/>
        <v>18036.949999999997</v>
      </c>
      <c r="BN108" s="663">
        <f t="shared" si="116"/>
        <v>35.799999999999997</v>
      </c>
      <c r="BO108" s="664">
        <f t="shared" si="117"/>
        <v>0</v>
      </c>
    </row>
    <row r="109" spans="1:67" x14ac:dyDescent="0.25">
      <c r="A109" s="1529" t="s">
        <v>1117</v>
      </c>
      <c r="B109" s="512" t="s">
        <v>1118</v>
      </c>
      <c r="C109" s="522" t="s">
        <v>849</v>
      </c>
      <c r="D109" s="651">
        <v>0</v>
      </c>
      <c r="E109" s="651">
        <v>0</v>
      </c>
      <c r="F109" s="970"/>
      <c r="G109" s="653">
        <f t="shared" si="97"/>
        <v>13538.990000000002</v>
      </c>
      <c r="H109" s="253">
        <v>8130.5300000000007</v>
      </c>
      <c r="I109" s="253">
        <v>278.44</v>
      </c>
      <c r="J109" s="253">
        <v>4966.79</v>
      </c>
      <c r="K109" s="253">
        <v>35.799999999999997</v>
      </c>
      <c r="L109" s="253">
        <v>0</v>
      </c>
      <c r="M109" s="253">
        <v>0</v>
      </c>
      <c r="N109" s="253">
        <v>0</v>
      </c>
      <c r="O109" s="253">
        <v>0</v>
      </c>
      <c r="P109" s="253">
        <v>127.43</v>
      </c>
      <c r="Q109" s="253">
        <v>0</v>
      </c>
      <c r="R109" s="253">
        <v>0</v>
      </c>
      <c r="S109" s="653">
        <f t="shared" si="99"/>
        <v>25701.93</v>
      </c>
      <c r="T109" s="253">
        <v>10988.14</v>
      </c>
      <c r="U109" s="253">
        <v>4111.92</v>
      </c>
      <c r="V109" s="253">
        <v>7786.51</v>
      </c>
      <c r="W109" s="253">
        <v>1092.75</v>
      </c>
      <c r="X109" s="253">
        <v>0</v>
      </c>
      <c r="Y109" s="253">
        <v>85.22</v>
      </c>
      <c r="Z109" s="253">
        <v>0</v>
      </c>
      <c r="AA109" s="253">
        <v>0</v>
      </c>
      <c r="AB109" s="253">
        <v>1637.3899999999999</v>
      </c>
      <c r="AC109" s="253">
        <v>0</v>
      </c>
      <c r="AD109" s="253">
        <v>0</v>
      </c>
      <c r="AE109" s="653">
        <f t="shared" si="101"/>
        <v>27003.209999999995</v>
      </c>
      <c r="AF109" s="253">
        <v>19672.3</v>
      </c>
      <c r="AG109" s="253">
        <v>377.26</v>
      </c>
      <c r="AH109" s="253">
        <v>6269.85</v>
      </c>
      <c r="AI109" s="253">
        <v>50.85</v>
      </c>
      <c r="AJ109" s="253">
        <v>0</v>
      </c>
      <c r="AK109" s="253">
        <v>0</v>
      </c>
      <c r="AL109" s="253">
        <v>0</v>
      </c>
      <c r="AM109" s="253">
        <v>0</v>
      </c>
      <c r="AN109" s="253">
        <v>632.94999999999993</v>
      </c>
      <c r="AO109" s="253">
        <v>0</v>
      </c>
      <c r="AP109" s="253">
        <v>0</v>
      </c>
      <c r="AQ109" s="653">
        <f t="shared" si="103"/>
        <v>44090.83</v>
      </c>
      <c r="AR109" s="253">
        <v>34420.480000000003</v>
      </c>
      <c r="AS109" s="253">
        <v>2674.47</v>
      </c>
      <c r="AT109" s="253">
        <v>5378.95</v>
      </c>
      <c r="AU109" s="253">
        <v>622.54999999999995</v>
      </c>
      <c r="AV109" s="253">
        <v>0</v>
      </c>
      <c r="AW109" s="253">
        <v>0</v>
      </c>
      <c r="AX109" s="253">
        <v>0</v>
      </c>
      <c r="AY109" s="253">
        <v>0</v>
      </c>
      <c r="AZ109" s="253">
        <v>994.38</v>
      </c>
      <c r="BA109" s="253">
        <v>0</v>
      </c>
      <c r="BB109" s="253">
        <v>0</v>
      </c>
      <c r="BC109" s="892">
        <v>32078.219999999998</v>
      </c>
      <c r="BD109" s="688">
        <f t="shared" si="106"/>
        <v>142413.18</v>
      </c>
      <c r="BE109" s="654">
        <f t="shared" si="107"/>
        <v>73211.450000000012</v>
      </c>
      <c r="BF109" s="654">
        <f t="shared" si="108"/>
        <v>7442.09</v>
      </c>
      <c r="BG109" s="654">
        <f t="shared" si="109"/>
        <v>24402.100000000002</v>
      </c>
      <c r="BH109" s="654">
        <f t="shared" si="110"/>
        <v>1801.9499999999998</v>
      </c>
      <c r="BI109" s="654">
        <f t="shared" si="111"/>
        <v>0</v>
      </c>
      <c r="BJ109" s="654">
        <f t="shared" si="112"/>
        <v>85.22</v>
      </c>
      <c r="BK109" s="654">
        <f t="shared" si="113"/>
        <v>0</v>
      </c>
      <c r="BL109" s="654">
        <f t="shared" si="114"/>
        <v>0</v>
      </c>
      <c r="BM109" s="654">
        <f t="shared" si="115"/>
        <v>3392.15</v>
      </c>
      <c r="BN109" s="654">
        <f t="shared" si="116"/>
        <v>0</v>
      </c>
      <c r="BO109" s="655">
        <f t="shared" si="117"/>
        <v>0</v>
      </c>
    </row>
    <row r="110" spans="1:67" x14ac:dyDescent="0.25">
      <c r="A110" s="1529"/>
      <c r="B110" s="512" t="s">
        <v>1119</v>
      </c>
      <c r="C110" s="522" t="s">
        <v>850</v>
      </c>
      <c r="D110" s="651">
        <v>0</v>
      </c>
      <c r="E110" s="651">
        <v>0</v>
      </c>
      <c r="F110" s="970"/>
      <c r="G110" s="653">
        <f t="shared" ref="G110:G141" si="148">SUM(H110:R110)</f>
        <v>0</v>
      </c>
      <c r="H110" s="253">
        <v>0</v>
      </c>
      <c r="I110" s="253">
        <v>0</v>
      </c>
      <c r="J110" s="253">
        <v>0</v>
      </c>
      <c r="K110" s="253">
        <v>0</v>
      </c>
      <c r="L110" s="253">
        <v>0</v>
      </c>
      <c r="M110" s="253">
        <v>0</v>
      </c>
      <c r="N110" s="253">
        <v>0</v>
      </c>
      <c r="O110" s="253">
        <v>0</v>
      </c>
      <c r="P110" s="253">
        <v>0</v>
      </c>
      <c r="Q110" s="253">
        <v>0</v>
      </c>
      <c r="R110" s="253">
        <v>0</v>
      </c>
      <c r="S110" s="653">
        <f t="shared" ref="S110:S141" si="149">SUM(T110:AD110)</f>
        <v>0</v>
      </c>
      <c r="T110" s="253">
        <v>0</v>
      </c>
      <c r="U110" s="253">
        <v>0</v>
      </c>
      <c r="V110" s="253">
        <v>0</v>
      </c>
      <c r="W110" s="253">
        <v>0</v>
      </c>
      <c r="X110" s="253">
        <v>0</v>
      </c>
      <c r="Y110" s="253">
        <v>0</v>
      </c>
      <c r="Z110" s="253">
        <v>0</v>
      </c>
      <c r="AA110" s="253">
        <v>0</v>
      </c>
      <c r="AB110" s="253">
        <v>0</v>
      </c>
      <c r="AC110" s="253">
        <v>0</v>
      </c>
      <c r="AD110" s="253">
        <v>0</v>
      </c>
      <c r="AE110" s="653">
        <f t="shared" ref="AE110:AE141" si="150">SUM(AF110:AP110)</f>
        <v>0</v>
      </c>
      <c r="AF110" s="253">
        <v>0</v>
      </c>
      <c r="AG110" s="253">
        <v>0</v>
      </c>
      <c r="AH110" s="253">
        <v>0</v>
      </c>
      <c r="AI110" s="253">
        <v>0</v>
      </c>
      <c r="AJ110" s="253">
        <v>0</v>
      </c>
      <c r="AK110" s="253">
        <v>0</v>
      </c>
      <c r="AL110" s="253">
        <v>0</v>
      </c>
      <c r="AM110" s="253">
        <v>0</v>
      </c>
      <c r="AN110" s="253">
        <v>0</v>
      </c>
      <c r="AO110" s="253">
        <v>0</v>
      </c>
      <c r="AP110" s="253">
        <v>0</v>
      </c>
      <c r="AQ110" s="653">
        <f t="shared" ref="AQ110:AQ141" si="151">SUM(AR110:BB110)</f>
        <v>0</v>
      </c>
      <c r="AR110" s="253">
        <v>0</v>
      </c>
      <c r="AS110" s="253">
        <v>0</v>
      </c>
      <c r="AT110" s="253">
        <v>0</v>
      </c>
      <c r="AU110" s="253">
        <v>0</v>
      </c>
      <c r="AV110" s="253">
        <v>0</v>
      </c>
      <c r="AW110" s="253">
        <v>0</v>
      </c>
      <c r="AX110" s="253">
        <v>0</v>
      </c>
      <c r="AY110" s="253">
        <v>0</v>
      </c>
      <c r="AZ110" s="253">
        <v>0</v>
      </c>
      <c r="BA110" s="253">
        <v>0</v>
      </c>
      <c r="BB110" s="253">
        <v>0</v>
      </c>
      <c r="BC110" s="892">
        <v>0</v>
      </c>
      <c r="BD110" s="653">
        <f t="shared" ref="BD110:BD141" si="152">SUM(BE110:BO110)+BC110</f>
        <v>0</v>
      </c>
      <c r="BE110" s="656">
        <f t="shared" ref="BE110:BE141" si="153">H110+T110+AF110+AR110</f>
        <v>0</v>
      </c>
      <c r="BF110" s="656">
        <f t="shared" ref="BF110:BF141" si="154">I110+U110+AG110+AS110</f>
        <v>0</v>
      </c>
      <c r="BG110" s="656">
        <f t="shared" ref="BG110:BG141" si="155">J110+V110+AH110+AT110</f>
        <v>0</v>
      </c>
      <c r="BH110" s="656">
        <f t="shared" ref="BH110:BH141" si="156">K110+W110+AI110+AU110</f>
        <v>0</v>
      </c>
      <c r="BI110" s="656">
        <f t="shared" ref="BI110:BI141" si="157">L110+X110+AJ110+AV110</f>
        <v>0</v>
      </c>
      <c r="BJ110" s="656">
        <f t="shared" ref="BJ110:BJ141" si="158">M110+Y110+AK110+AW110</f>
        <v>0</v>
      </c>
      <c r="BK110" s="656">
        <f t="shared" ref="BK110:BK141" si="159">N110+Z110+AL110+AX110</f>
        <v>0</v>
      </c>
      <c r="BL110" s="656">
        <f t="shared" ref="BL110:BL141" si="160">O110+AA110+AM110+AY110</f>
        <v>0</v>
      </c>
      <c r="BM110" s="656">
        <f t="shared" ref="BM110:BM141" si="161">P110+AB110+AN110+AZ110</f>
        <v>0</v>
      </c>
      <c r="BN110" s="656">
        <f t="shared" ref="BN110:BN141" si="162">Q110+AC110+AO110+BA110</f>
        <v>0</v>
      </c>
      <c r="BO110" s="657">
        <f t="shared" ref="BO110:BO141" si="163">R110+AD110+AP110+BB110</f>
        <v>0</v>
      </c>
    </row>
    <row r="111" spans="1:67" x14ac:dyDescent="0.25">
      <c r="A111" s="1529"/>
      <c r="B111" s="512" t="s">
        <v>1120</v>
      </c>
      <c r="C111" s="522" t="s">
        <v>851</v>
      </c>
      <c r="D111" s="651">
        <v>0</v>
      </c>
      <c r="E111" s="651">
        <v>0</v>
      </c>
      <c r="F111" s="970"/>
      <c r="G111" s="653">
        <f t="shared" si="148"/>
        <v>0</v>
      </c>
      <c r="H111" s="253">
        <v>0</v>
      </c>
      <c r="I111" s="253">
        <v>0</v>
      </c>
      <c r="J111" s="253">
        <v>0</v>
      </c>
      <c r="K111" s="253">
        <v>0</v>
      </c>
      <c r="L111" s="253">
        <v>0</v>
      </c>
      <c r="M111" s="253">
        <v>0</v>
      </c>
      <c r="N111" s="253">
        <v>0</v>
      </c>
      <c r="O111" s="253">
        <v>0</v>
      </c>
      <c r="P111" s="253">
        <v>0</v>
      </c>
      <c r="Q111" s="253">
        <v>0</v>
      </c>
      <c r="R111" s="253">
        <v>0</v>
      </c>
      <c r="S111" s="653">
        <f t="shared" si="149"/>
        <v>0</v>
      </c>
      <c r="T111" s="253">
        <v>0</v>
      </c>
      <c r="U111" s="253">
        <v>0</v>
      </c>
      <c r="V111" s="253">
        <v>0</v>
      </c>
      <c r="W111" s="253">
        <v>0</v>
      </c>
      <c r="X111" s="253">
        <v>0</v>
      </c>
      <c r="Y111" s="253">
        <v>0</v>
      </c>
      <c r="Z111" s="253">
        <v>0</v>
      </c>
      <c r="AA111" s="253">
        <v>0</v>
      </c>
      <c r="AB111" s="253">
        <v>0</v>
      </c>
      <c r="AC111" s="253">
        <v>0</v>
      </c>
      <c r="AD111" s="253">
        <v>0</v>
      </c>
      <c r="AE111" s="653">
        <f t="shared" si="150"/>
        <v>0</v>
      </c>
      <c r="AF111" s="253">
        <v>0</v>
      </c>
      <c r="AG111" s="253">
        <v>0</v>
      </c>
      <c r="AH111" s="253">
        <v>0</v>
      </c>
      <c r="AI111" s="253">
        <v>0</v>
      </c>
      <c r="AJ111" s="253">
        <v>0</v>
      </c>
      <c r="AK111" s="253">
        <v>0</v>
      </c>
      <c r="AL111" s="253">
        <v>0</v>
      </c>
      <c r="AM111" s="253">
        <v>0</v>
      </c>
      <c r="AN111" s="253">
        <v>0</v>
      </c>
      <c r="AO111" s="253">
        <v>0</v>
      </c>
      <c r="AP111" s="253">
        <v>0</v>
      </c>
      <c r="AQ111" s="653">
        <f t="shared" si="151"/>
        <v>0</v>
      </c>
      <c r="AR111" s="253">
        <v>0</v>
      </c>
      <c r="AS111" s="253">
        <v>0</v>
      </c>
      <c r="AT111" s="253">
        <v>0</v>
      </c>
      <c r="AU111" s="253">
        <v>0</v>
      </c>
      <c r="AV111" s="253">
        <v>0</v>
      </c>
      <c r="AW111" s="253">
        <v>0</v>
      </c>
      <c r="AX111" s="253">
        <v>0</v>
      </c>
      <c r="AY111" s="253">
        <v>0</v>
      </c>
      <c r="AZ111" s="253">
        <v>0</v>
      </c>
      <c r="BA111" s="253">
        <v>0</v>
      </c>
      <c r="BB111" s="253">
        <v>0</v>
      </c>
      <c r="BC111" s="892">
        <v>0</v>
      </c>
      <c r="BD111" s="653">
        <f t="shared" si="152"/>
        <v>0</v>
      </c>
      <c r="BE111" s="656">
        <f t="shared" si="153"/>
        <v>0</v>
      </c>
      <c r="BF111" s="656">
        <f t="shared" si="154"/>
        <v>0</v>
      </c>
      <c r="BG111" s="656">
        <f t="shared" si="155"/>
        <v>0</v>
      </c>
      <c r="BH111" s="656">
        <f t="shared" si="156"/>
        <v>0</v>
      </c>
      <c r="BI111" s="656">
        <f t="shared" si="157"/>
        <v>0</v>
      </c>
      <c r="BJ111" s="656">
        <f t="shared" si="158"/>
        <v>0</v>
      </c>
      <c r="BK111" s="656">
        <f t="shared" si="159"/>
        <v>0</v>
      </c>
      <c r="BL111" s="656">
        <f t="shared" si="160"/>
        <v>0</v>
      </c>
      <c r="BM111" s="656">
        <f t="shared" si="161"/>
        <v>0</v>
      </c>
      <c r="BN111" s="656">
        <f t="shared" si="162"/>
        <v>0</v>
      </c>
      <c r="BO111" s="657">
        <f t="shared" si="163"/>
        <v>0</v>
      </c>
    </row>
    <row r="112" spans="1:67" x14ac:dyDescent="0.25">
      <c r="A112" s="1529"/>
      <c r="B112" s="512" t="s">
        <v>1121</v>
      </c>
      <c r="C112" s="522" t="s">
        <v>852</v>
      </c>
      <c r="D112" s="651">
        <v>0</v>
      </c>
      <c r="E112" s="651">
        <v>0</v>
      </c>
      <c r="F112" s="970"/>
      <c r="G112" s="653">
        <f t="shared" si="148"/>
        <v>0</v>
      </c>
      <c r="H112" s="253">
        <v>0</v>
      </c>
      <c r="I112" s="253">
        <v>0</v>
      </c>
      <c r="J112" s="253">
        <v>0</v>
      </c>
      <c r="K112" s="253">
        <v>0</v>
      </c>
      <c r="L112" s="253">
        <v>0</v>
      </c>
      <c r="M112" s="253">
        <v>0</v>
      </c>
      <c r="N112" s="253">
        <v>0</v>
      </c>
      <c r="O112" s="253">
        <v>0</v>
      </c>
      <c r="P112" s="253">
        <v>0</v>
      </c>
      <c r="Q112" s="253">
        <v>0</v>
      </c>
      <c r="R112" s="253">
        <v>0</v>
      </c>
      <c r="S112" s="653">
        <f t="shared" si="149"/>
        <v>0</v>
      </c>
      <c r="T112" s="253">
        <v>0</v>
      </c>
      <c r="U112" s="253">
        <v>0</v>
      </c>
      <c r="V112" s="253">
        <v>0</v>
      </c>
      <c r="W112" s="253">
        <v>0</v>
      </c>
      <c r="X112" s="253">
        <v>0</v>
      </c>
      <c r="Y112" s="253">
        <v>0</v>
      </c>
      <c r="Z112" s="253">
        <v>0</v>
      </c>
      <c r="AA112" s="253">
        <v>0</v>
      </c>
      <c r="AB112" s="253">
        <v>0</v>
      </c>
      <c r="AC112" s="253">
        <v>0</v>
      </c>
      <c r="AD112" s="253">
        <v>0</v>
      </c>
      <c r="AE112" s="653">
        <f t="shared" si="150"/>
        <v>0</v>
      </c>
      <c r="AF112" s="253">
        <v>0</v>
      </c>
      <c r="AG112" s="253">
        <v>0</v>
      </c>
      <c r="AH112" s="253">
        <v>0</v>
      </c>
      <c r="AI112" s="253">
        <v>0</v>
      </c>
      <c r="AJ112" s="253">
        <v>0</v>
      </c>
      <c r="AK112" s="253">
        <v>0</v>
      </c>
      <c r="AL112" s="253">
        <v>0</v>
      </c>
      <c r="AM112" s="253">
        <v>0</v>
      </c>
      <c r="AN112" s="253">
        <v>0</v>
      </c>
      <c r="AO112" s="253">
        <v>0</v>
      </c>
      <c r="AP112" s="253">
        <v>0</v>
      </c>
      <c r="AQ112" s="653">
        <f t="shared" si="151"/>
        <v>0</v>
      </c>
      <c r="AR112" s="253">
        <v>0</v>
      </c>
      <c r="AS112" s="253">
        <v>0</v>
      </c>
      <c r="AT112" s="253">
        <v>0</v>
      </c>
      <c r="AU112" s="253">
        <v>0</v>
      </c>
      <c r="AV112" s="253">
        <v>0</v>
      </c>
      <c r="AW112" s="253">
        <v>0</v>
      </c>
      <c r="AX112" s="253">
        <v>0</v>
      </c>
      <c r="AY112" s="253">
        <v>0</v>
      </c>
      <c r="AZ112" s="253">
        <v>0</v>
      </c>
      <c r="BA112" s="253">
        <v>0</v>
      </c>
      <c r="BB112" s="253">
        <v>0</v>
      </c>
      <c r="BC112" s="892">
        <v>0</v>
      </c>
      <c r="BD112" s="653">
        <f t="shared" si="152"/>
        <v>0</v>
      </c>
      <c r="BE112" s="656">
        <f t="shared" si="153"/>
        <v>0</v>
      </c>
      <c r="BF112" s="656">
        <f t="shared" si="154"/>
        <v>0</v>
      </c>
      <c r="BG112" s="656">
        <f t="shared" si="155"/>
        <v>0</v>
      </c>
      <c r="BH112" s="656">
        <f t="shared" si="156"/>
        <v>0</v>
      </c>
      <c r="BI112" s="656">
        <f t="shared" si="157"/>
        <v>0</v>
      </c>
      <c r="BJ112" s="656">
        <f t="shared" si="158"/>
        <v>0</v>
      </c>
      <c r="BK112" s="656">
        <f t="shared" si="159"/>
        <v>0</v>
      </c>
      <c r="BL112" s="656">
        <f t="shared" si="160"/>
        <v>0</v>
      </c>
      <c r="BM112" s="656">
        <f t="shared" si="161"/>
        <v>0</v>
      </c>
      <c r="BN112" s="656">
        <f t="shared" si="162"/>
        <v>0</v>
      </c>
      <c r="BO112" s="657">
        <f t="shared" si="163"/>
        <v>0</v>
      </c>
    </row>
    <row r="113" spans="1:67" ht="15.75" thickBot="1" x14ac:dyDescent="0.3">
      <c r="A113" s="1536"/>
      <c r="B113" s="658" t="s">
        <v>1122</v>
      </c>
      <c r="C113" s="659" t="s">
        <v>36</v>
      </c>
      <c r="D113" s="660">
        <f>SUM(D109:D112)</f>
        <v>0</v>
      </c>
      <c r="E113" s="660">
        <f>SUM(E109:E112)</f>
        <v>0</v>
      </c>
      <c r="F113" s="971" t="str">
        <f t="shared" si="1"/>
        <v/>
      </c>
      <c r="G113" s="687">
        <f t="shared" si="148"/>
        <v>13538.990000000002</v>
      </c>
      <c r="H113" s="661">
        <f>SUM(H109:H112)</f>
        <v>8130.5300000000007</v>
      </c>
      <c r="I113" s="661">
        <f t="shared" ref="I113:R113" si="164">SUM(I109:I112)</f>
        <v>278.44</v>
      </c>
      <c r="J113" s="661">
        <f t="shared" si="164"/>
        <v>4966.79</v>
      </c>
      <c r="K113" s="661">
        <f t="shared" si="164"/>
        <v>35.799999999999997</v>
      </c>
      <c r="L113" s="661">
        <f t="shared" si="164"/>
        <v>0</v>
      </c>
      <c r="M113" s="661">
        <f t="shared" si="164"/>
        <v>0</v>
      </c>
      <c r="N113" s="661">
        <f t="shared" si="164"/>
        <v>0</v>
      </c>
      <c r="O113" s="661">
        <f t="shared" si="164"/>
        <v>0</v>
      </c>
      <c r="P113" s="661">
        <f t="shared" si="164"/>
        <v>127.43</v>
      </c>
      <c r="Q113" s="661">
        <f t="shared" si="164"/>
        <v>0</v>
      </c>
      <c r="R113" s="888">
        <f t="shared" si="164"/>
        <v>0</v>
      </c>
      <c r="S113" s="687">
        <f t="shared" si="149"/>
        <v>25701.93</v>
      </c>
      <c r="T113" s="661">
        <f>SUM(T109:T112)</f>
        <v>10988.14</v>
      </c>
      <c r="U113" s="661">
        <f t="shared" ref="U113:AD113" si="165">SUM(U109:U112)</f>
        <v>4111.92</v>
      </c>
      <c r="V113" s="661">
        <f t="shared" si="165"/>
        <v>7786.51</v>
      </c>
      <c r="W113" s="661">
        <f t="shared" si="165"/>
        <v>1092.75</v>
      </c>
      <c r="X113" s="661">
        <f t="shared" si="165"/>
        <v>0</v>
      </c>
      <c r="Y113" s="661">
        <f t="shared" si="165"/>
        <v>85.22</v>
      </c>
      <c r="Z113" s="661">
        <f t="shared" si="165"/>
        <v>0</v>
      </c>
      <c r="AA113" s="661">
        <f t="shared" si="165"/>
        <v>0</v>
      </c>
      <c r="AB113" s="661">
        <f t="shared" si="165"/>
        <v>1637.3899999999999</v>
      </c>
      <c r="AC113" s="661">
        <f t="shared" si="165"/>
        <v>0</v>
      </c>
      <c r="AD113" s="888">
        <f t="shared" si="165"/>
        <v>0</v>
      </c>
      <c r="AE113" s="687">
        <f t="shared" si="150"/>
        <v>27003.209999999995</v>
      </c>
      <c r="AF113" s="661">
        <f>SUM(AF109:AF112)</f>
        <v>19672.3</v>
      </c>
      <c r="AG113" s="661">
        <f t="shared" ref="AG113:AP113" si="166">SUM(AG109:AG112)</f>
        <v>377.26</v>
      </c>
      <c r="AH113" s="661">
        <f t="shared" si="166"/>
        <v>6269.85</v>
      </c>
      <c r="AI113" s="661">
        <f t="shared" si="166"/>
        <v>50.85</v>
      </c>
      <c r="AJ113" s="661">
        <f t="shared" si="166"/>
        <v>0</v>
      </c>
      <c r="AK113" s="661">
        <f t="shared" si="166"/>
        <v>0</v>
      </c>
      <c r="AL113" s="661">
        <f t="shared" si="166"/>
        <v>0</v>
      </c>
      <c r="AM113" s="661">
        <f t="shared" si="166"/>
        <v>0</v>
      </c>
      <c r="AN113" s="661">
        <f t="shared" si="166"/>
        <v>632.94999999999993</v>
      </c>
      <c r="AO113" s="661">
        <f t="shared" si="166"/>
        <v>0</v>
      </c>
      <c r="AP113" s="888">
        <f t="shared" si="166"/>
        <v>0</v>
      </c>
      <c r="AQ113" s="687">
        <f t="shared" si="151"/>
        <v>44090.83</v>
      </c>
      <c r="AR113" s="661">
        <f>SUM(AR109:AR112)</f>
        <v>34420.480000000003</v>
      </c>
      <c r="AS113" s="661">
        <f t="shared" ref="AS113:BB113" si="167">SUM(AS109:AS112)</f>
        <v>2674.47</v>
      </c>
      <c r="AT113" s="661">
        <f t="shared" si="167"/>
        <v>5378.95</v>
      </c>
      <c r="AU113" s="661">
        <f t="shared" si="167"/>
        <v>622.54999999999995</v>
      </c>
      <c r="AV113" s="661">
        <f t="shared" si="167"/>
        <v>0</v>
      </c>
      <c r="AW113" s="661">
        <f t="shared" si="167"/>
        <v>0</v>
      </c>
      <c r="AX113" s="661">
        <f t="shared" si="167"/>
        <v>0</v>
      </c>
      <c r="AY113" s="661">
        <f t="shared" si="167"/>
        <v>0</v>
      </c>
      <c r="AZ113" s="661">
        <f t="shared" si="167"/>
        <v>994.38</v>
      </c>
      <c r="BA113" s="661">
        <f t="shared" si="167"/>
        <v>0</v>
      </c>
      <c r="BB113" s="888">
        <f t="shared" si="167"/>
        <v>0</v>
      </c>
      <c r="BC113" s="662">
        <f t="shared" ref="BC113" si="168">SUM(BC109:BC112)</f>
        <v>32078.219999999998</v>
      </c>
      <c r="BD113" s="653">
        <f t="shared" si="152"/>
        <v>142413.18</v>
      </c>
      <c r="BE113" s="663">
        <f t="shared" si="153"/>
        <v>73211.450000000012</v>
      </c>
      <c r="BF113" s="663">
        <f t="shared" si="154"/>
        <v>7442.09</v>
      </c>
      <c r="BG113" s="663">
        <f t="shared" si="155"/>
        <v>24402.100000000002</v>
      </c>
      <c r="BH113" s="663">
        <f t="shared" si="156"/>
        <v>1801.9499999999998</v>
      </c>
      <c r="BI113" s="663">
        <f t="shared" si="157"/>
        <v>0</v>
      </c>
      <c r="BJ113" s="663">
        <f t="shared" si="158"/>
        <v>85.22</v>
      </c>
      <c r="BK113" s="663">
        <f t="shared" si="159"/>
        <v>0</v>
      </c>
      <c r="BL113" s="663">
        <f t="shared" si="160"/>
        <v>0</v>
      </c>
      <c r="BM113" s="663">
        <f t="shared" si="161"/>
        <v>3392.15</v>
      </c>
      <c r="BN113" s="663">
        <f t="shared" si="162"/>
        <v>0</v>
      </c>
      <c r="BO113" s="664">
        <f t="shared" si="163"/>
        <v>0</v>
      </c>
    </row>
    <row r="114" spans="1:67" x14ac:dyDescent="0.25">
      <c r="A114" s="1529" t="s">
        <v>1123</v>
      </c>
      <c r="B114" s="512" t="s">
        <v>1124</v>
      </c>
      <c r="C114" s="522" t="s">
        <v>849</v>
      </c>
      <c r="D114" s="651">
        <v>0</v>
      </c>
      <c r="E114" s="651">
        <v>0</v>
      </c>
      <c r="F114" s="970"/>
      <c r="G114" s="653">
        <f t="shared" si="148"/>
        <v>96144.959999999992</v>
      </c>
      <c r="H114" s="253">
        <v>60365.939999999995</v>
      </c>
      <c r="I114" s="253">
        <v>2249.1</v>
      </c>
      <c r="J114" s="253">
        <v>29285.300000000003</v>
      </c>
      <c r="K114" s="253">
        <v>3651.94</v>
      </c>
      <c r="L114" s="253">
        <v>0</v>
      </c>
      <c r="M114" s="253">
        <v>0</v>
      </c>
      <c r="N114" s="253">
        <v>0</v>
      </c>
      <c r="O114" s="253">
        <v>0</v>
      </c>
      <c r="P114" s="253">
        <v>592.67999999999995</v>
      </c>
      <c r="Q114" s="253">
        <v>0</v>
      </c>
      <c r="R114" s="253">
        <v>0</v>
      </c>
      <c r="S114" s="653">
        <f t="shared" si="149"/>
        <v>101095.07</v>
      </c>
      <c r="T114" s="253">
        <v>68030.78</v>
      </c>
      <c r="U114" s="253">
        <v>1392.33</v>
      </c>
      <c r="V114" s="253">
        <v>28399.22</v>
      </c>
      <c r="W114" s="253">
        <v>2621.44</v>
      </c>
      <c r="X114" s="253">
        <v>0</v>
      </c>
      <c r="Y114" s="253">
        <v>0</v>
      </c>
      <c r="Z114" s="253">
        <v>0</v>
      </c>
      <c r="AA114" s="253">
        <v>0</v>
      </c>
      <c r="AB114" s="253">
        <v>651.29999999999995</v>
      </c>
      <c r="AC114" s="253">
        <v>0</v>
      </c>
      <c r="AD114" s="253">
        <v>0</v>
      </c>
      <c r="AE114" s="653">
        <f t="shared" si="150"/>
        <v>98643.860000000015</v>
      </c>
      <c r="AF114" s="253">
        <v>66376.990000000005</v>
      </c>
      <c r="AG114" s="253">
        <v>1419.6299999999999</v>
      </c>
      <c r="AH114" s="253">
        <v>27074.640000000003</v>
      </c>
      <c r="AI114" s="253">
        <v>2711.94</v>
      </c>
      <c r="AJ114" s="253">
        <v>0</v>
      </c>
      <c r="AK114" s="253">
        <v>0</v>
      </c>
      <c r="AL114" s="253">
        <v>0</v>
      </c>
      <c r="AM114" s="253">
        <v>30.72</v>
      </c>
      <c r="AN114" s="253">
        <v>1029.94</v>
      </c>
      <c r="AO114" s="253">
        <v>0</v>
      </c>
      <c r="AP114" s="253">
        <v>0</v>
      </c>
      <c r="AQ114" s="653">
        <f t="shared" si="151"/>
        <v>159871.43</v>
      </c>
      <c r="AR114" s="253">
        <v>99278.36</v>
      </c>
      <c r="AS114" s="253">
        <v>5348.52</v>
      </c>
      <c r="AT114" s="253">
        <v>48761.07</v>
      </c>
      <c r="AU114" s="253">
        <v>4598.62</v>
      </c>
      <c r="AV114" s="253">
        <v>62.15</v>
      </c>
      <c r="AW114" s="253">
        <v>0</v>
      </c>
      <c r="AX114" s="253">
        <v>0</v>
      </c>
      <c r="AY114" s="253">
        <v>64.06</v>
      </c>
      <c r="AZ114" s="253">
        <v>1758.65</v>
      </c>
      <c r="BA114" s="253">
        <v>0</v>
      </c>
      <c r="BB114" s="253">
        <v>0</v>
      </c>
      <c r="BC114" s="892">
        <v>41900.340000000026</v>
      </c>
      <c r="BD114" s="688">
        <f t="shared" si="152"/>
        <v>497655.66000000009</v>
      </c>
      <c r="BE114" s="654">
        <f t="shared" si="153"/>
        <v>294052.07</v>
      </c>
      <c r="BF114" s="654">
        <f t="shared" si="154"/>
        <v>10409.58</v>
      </c>
      <c r="BG114" s="654">
        <f t="shared" si="155"/>
        <v>133520.23000000001</v>
      </c>
      <c r="BH114" s="654">
        <f t="shared" si="156"/>
        <v>13583.939999999999</v>
      </c>
      <c r="BI114" s="654">
        <f t="shared" si="157"/>
        <v>62.15</v>
      </c>
      <c r="BJ114" s="654">
        <f t="shared" si="158"/>
        <v>0</v>
      </c>
      <c r="BK114" s="654">
        <f t="shared" si="159"/>
        <v>0</v>
      </c>
      <c r="BL114" s="654">
        <f t="shared" si="160"/>
        <v>94.78</v>
      </c>
      <c r="BM114" s="654">
        <f t="shared" si="161"/>
        <v>4032.57</v>
      </c>
      <c r="BN114" s="654">
        <f t="shared" si="162"/>
        <v>0</v>
      </c>
      <c r="BO114" s="655">
        <f t="shared" si="163"/>
        <v>0</v>
      </c>
    </row>
    <row r="115" spans="1:67" x14ac:dyDescent="0.25">
      <c r="A115" s="1529"/>
      <c r="B115" s="512" t="s">
        <v>1125</v>
      </c>
      <c r="C115" s="522" t="s">
        <v>850</v>
      </c>
      <c r="D115" s="651">
        <v>0</v>
      </c>
      <c r="E115" s="651">
        <v>0</v>
      </c>
      <c r="F115" s="970"/>
      <c r="G115" s="653">
        <f t="shared" si="148"/>
        <v>0</v>
      </c>
      <c r="H115" s="253">
        <v>0</v>
      </c>
      <c r="I115" s="253">
        <v>0</v>
      </c>
      <c r="J115" s="253">
        <v>0</v>
      </c>
      <c r="K115" s="253">
        <v>0</v>
      </c>
      <c r="L115" s="253">
        <v>0</v>
      </c>
      <c r="M115" s="253">
        <v>0</v>
      </c>
      <c r="N115" s="253">
        <v>0</v>
      </c>
      <c r="O115" s="253">
        <v>0</v>
      </c>
      <c r="P115" s="253">
        <v>0</v>
      </c>
      <c r="Q115" s="253">
        <v>0</v>
      </c>
      <c r="R115" s="253">
        <v>0</v>
      </c>
      <c r="S115" s="653">
        <f t="shared" si="149"/>
        <v>0</v>
      </c>
      <c r="T115" s="253">
        <v>0</v>
      </c>
      <c r="U115" s="253">
        <v>0</v>
      </c>
      <c r="V115" s="253">
        <v>0</v>
      </c>
      <c r="W115" s="253">
        <v>0</v>
      </c>
      <c r="X115" s="253">
        <v>0</v>
      </c>
      <c r="Y115" s="253">
        <v>0</v>
      </c>
      <c r="Z115" s="253">
        <v>0</v>
      </c>
      <c r="AA115" s="253">
        <v>0</v>
      </c>
      <c r="AB115" s="253">
        <v>0</v>
      </c>
      <c r="AC115" s="253">
        <v>0</v>
      </c>
      <c r="AD115" s="253">
        <v>0</v>
      </c>
      <c r="AE115" s="653">
        <f t="shared" si="150"/>
        <v>0</v>
      </c>
      <c r="AF115" s="253">
        <v>0</v>
      </c>
      <c r="AG115" s="253">
        <v>0</v>
      </c>
      <c r="AH115" s="253">
        <v>0</v>
      </c>
      <c r="AI115" s="253">
        <v>0</v>
      </c>
      <c r="AJ115" s="253">
        <v>0</v>
      </c>
      <c r="AK115" s="253">
        <v>0</v>
      </c>
      <c r="AL115" s="253">
        <v>0</v>
      </c>
      <c r="AM115" s="253">
        <v>0</v>
      </c>
      <c r="AN115" s="253">
        <v>0</v>
      </c>
      <c r="AO115" s="253">
        <v>0</v>
      </c>
      <c r="AP115" s="253">
        <v>0</v>
      </c>
      <c r="AQ115" s="653">
        <f t="shared" si="151"/>
        <v>0</v>
      </c>
      <c r="AR115" s="253">
        <v>0</v>
      </c>
      <c r="AS115" s="253">
        <v>0</v>
      </c>
      <c r="AT115" s="253">
        <v>0</v>
      </c>
      <c r="AU115" s="253">
        <v>0</v>
      </c>
      <c r="AV115" s="253">
        <v>0</v>
      </c>
      <c r="AW115" s="253">
        <v>0</v>
      </c>
      <c r="AX115" s="253">
        <v>0</v>
      </c>
      <c r="AY115" s="253">
        <v>0</v>
      </c>
      <c r="AZ115" s="253">
        <v>0</v>
      </c>
      <c r="BA115" s="253">
        <v>0</v>
      </c>
      <c r="BB115" s="253">
        <v>0</v>
      </c>
      <c r="BC115" s="892">
        <v>0</v>
      </c>
      <c r="BD115" s="653">
        <f t="shared" si="152"/>
        <v>0</v>
      </c>
      <c r="BE115" s="656">
        <f t="shared" si="153"/>
        <v>0</v>
      </c>
      <c r="BF115" s="656">
        <f t="shared" si="154"/>
        <v>0</v>
      </c>
      <c r="BG115" s="656">
        <f t="shared" si="155"/>
        <v>0</v>
      </c>
      <c r="BH115" s="656">
        <f t="shared" si="156"/>
        <v>0</v>
      </c>
      <c r="BI115" s="656">
        <f t="shared" si="157"/>
        <v>0</v>
      </c>
      <c r="BJ115" s="656">
        <f t="shared" si="158"/>
        <v>0</v>
      </c>
      <c r="BK115" s="656">
        <f t="shared" si="159"/>
        <v>0</v>
      </c>
      <c r="BL115" s="656">
        <f t="shared" si="160"/>
        <v>0</v>
      </c>
      <c r="BM115" s="656">
        <f t="shared" si="161"/>
        <v>0</v>
      </c>
      <c r="BN115" s="656">
        <f t="shared" si="162"/>
        <v>0</v>
      </c>
      <c r="BO115" s="657">
        <f t="shared" si="163"/>
        <v>0</v>
      </c>
    </row>
    <row r="116" spans="1:67" x14ac:dyDescent="0.25">
      <c r="A116" s="1529"/>
      <c r="B116" s="512" t="s">
        <v>1126</v>
      </c>
      <c r="C116" s="522" t="s">
        <v>851</v>
      </c>
      <c r="D116" s="651">
        <v>0</v>
      </c>
      <c r="E116" s="651">
        <v>0</v>
      </c>
      <c r="F116" s="970"/>
      <c r="G116" s="653">
        <f t="shared" si="148"/>
        <v>0</v>
      </c>
      <c r="H116" s="253">
        <v>0</v>
      </c>
      <c r="I116" s="253">
        <v>0</v>
      </c>
      <c r="J116" s="253">
        <v>0</v>
      </c>
      <c r="K116" s="253">
        <v>0</v>
      </c>
      <c r="L116" s="253">
        <v>0</v>
      </c>
      <c r="M116" s="253">
        <v>0</v>
      </c>
      <c r="N116" s="253">
        <v>0</v>
      </c>
      <c r="O116" s="253">
        <v>0</v>
      </c>
      <c r="P116" s="253">
        <v>0</v>
      </c>
      <c r="Q116" s="253">
        <v>0</v>
      </c>
      <c r="R116" s="253">
        <v>0</v>
      </c>
      <c r="S116" s="653">
        <f t="shared" si="149"/>
        <v>0</v>
      </c>
      <c r="T116" s="253">
        <v>0</v>
      </c>
      <c r="U116" s="253">
        <v>0</v>
      </c>
      <c r="V116" s="253">
        <v>0</v>
      </c>
      <c r="W116" s="253">
        <v>0</v>
      </c>
      <c r="X116" s="253">
        <v>0</v>
      </c>
      <c r="Y116" s="253">
        <v>0</v>
      </c>
      <c r="Z116" s="253">
        <v>0</v>
      </c>
      <c r="AA116" s="253">
        <v>0</v>
      </c>
      <c r="AB116" s="253">
        <v>0</v>
      </c>
      <c r="AC116" s="253">
        <v>0</v>
      </c>
      <c r="AD116" s="253">
        <v>0</v>
      </c>
      <c r="AE116" s="653">
        <f t="shared" si="150"/>
        <v>0</v>
      </c>
      <c r="AF116" s="253">
        <v>0</v>
      </c>
      <c r="AG116" s="253">
        <v>0</v>
      </c>
      <c r="AH116" s="253">
        <v>0</v>
      </c>
      <c r="AI116" s="253">
        <v>0</v>
      </c>
      <c r="AJ116" s="253">
        <v>0</v>
      </c>
      <c r="AK116" s="253">
        <v>0</v>
      </c>
      <c r="AL116" s="253">
        <v>0</v>
      </c>
      <c r="AM116" s="253">
        <v>0</v>
      </c>
      <c r="AN116" s="253">
        <v>0</v>
      </c>
      <c r="AO116" s="253">
        <v>0</v>
      </c>
      <c r="AP116" s="253">
        <v>0</v>
      </c>
      <c r="AQ116" s="653">
        <f t="shared" si="151"/>
        <v>0</v>
      </c>
      <c r="AR116" s="253">
        <v>0</v>
      </c>
      <c r="AS116" s="253">
        <v>0</v>
      </c>
      <c r="AT116" s="253">
        <v>0</v>
      </c>
      <c r="AU116" s="253">
        <v>0</v>
      </c>
      <c r="AV116" s="253">
        <v>0</v>
      </c>
      <c r="AW116" s="253">
        <v>0</v>
      </c>
      <c r="AX116" s="253">
        <v>0</v>
      </c>
      <c r="AY116" s="253">
        <v>0</v>
      </c>
      <c r="AZ116" s="253">
        <v>0</v>
      </c>
      <c r="BA116" s="253">
        <v>0</v>
      </c>
      <c r="BB116" s="253">
        <v>0</v>
      </c>
      <c r="BC116" s="892">
        <v>0</v>
      </c>
      <c r="BD116" s="653">
        <f t="shared" si="152"/>
        <v>0</v>
      </c>
      <c r="BE116" s="656">
        <f t="shared" si="153"/>
        <v>0</v>
      </c>
      <c r="BF116" s="656">
        <f t="shared" si="154"/>
        <v>0</v>
      </c>
      <c r="BG116" s="656">
        <f t="shared" si="155"/>
        <v>0</v>
      </c>
      <c r="BH116" s="656">
        <f t="shared" si="156"/>
        <v>0</v>
      </c>
      <c r="BI116" s="656">
        <f t="shared" si="157"/>
        <v>0</v>
      </c>
      <c r="BJ116" s="656">
        <f t="shared" si="158"/>
        <v>0</v>
      </c>
      <c r="BK116" s="656">
        <f t="shared" si="159"/>
        <v>0</v>
      </c>
      <c r="BL116" s="656">
        <f t="shared" si="160"/>
        <v>0</v>
      </c>
      <c r="BM116" s="656">
        <f t="shared" si="161"/>
        <v>0</v>
      </c>
      <c r="BN116" s="656">
        <f t="shared" si="162"/>
        <v>0</v>
      </c>
      <c r="BO116" s="657">
        <f t="shared" si="163"/>
        <v>0</v>
      </c>
    </row>
    <row r="117" spans="1:67" x14ac:dyDescent="0.25">
      <c r="A117" s="1529"/>
      <c r="B117" s="512" t="s">
        <v>1127</v>
      </c>
      <c r="C117" s="522" t="s">
        <v>852</v>
      </c>
      <c r="D117" s="651">
        <v>0</v>
      </c>
      <c r="E117" s="651">
        <v>0</v>
      </c>
      <c r="F117" s="970"/>
      <c r="G117" s="653">
        <f t="shared" si="148"/>
        <v>0</v>
      </c>
      <c r="H117" s="253">
        <v>0</v>
      </c>
      <c r="I117" s="253">
        <v>0</v>
      </c>
      <c r="J117" s="253">
        <v>0</v>
      </c>
      <c r="K117" s="253">
        <v>0</v>
      </c>
      <c r="L117" s="253">
        <v>0</v>
      </c>
      <c r="M117" s="253">
        <v>0</v>
      </c>
      <c r="N117" s="253">
        <v>0</v>
      </c>
      <c r="O117" s="253">
        <v>0</v>
      </c>
      <c r="P117" s="253">
        <v>0</v>
      </c>
      <c r="Q117" s="253">
        <v>0</v>
      </c>
      <c r="R117" s="253">
        <v>0</v>
      </c>
      <c r="S117" s="653">
        <f t="shared" si="149"/>
        <v>0</v>
      </c>
      <c r="T117" s="253">
        <v>0</v>
      </c>
      <c r="U117" s="253">
        <v>0</v>
      </c>
      <c r="V117" s="253">
        <v>0</v>
      </c>
      <c r="W117" s="253">
        <v>0</v>
      </c>
      <c r="X117" s="253">
        <v>0</v>
      </c>
      <c r="Y117" s="253">
        <v>0</v>
      </c>
      <c r="Z117" s="253">
        <v>0</v>
      </c>
      <c r="AA117" s="253">
        <v>0</v>
      </c>
      <c r="AB117" s="253">
        <v>0</v>
      </c>
      <c r="AC117" s="253">
        <v>0</v>
      </c>
      <c r="AD117" s="253">
        <v>0</v>
      </c>
      <c r="AE117" s="653">
        <f t="shared" si="150"/>
        <v>0</v>
      </c>
      <c r="AF117" s="253">
        <v>0</v>
      </c>
      <c r="AG117" s="253">
        <v>0</v>
      </c>
      <c r="AH117" s="253">
        <v>0</v>
      </c>
      <c r="AI117" s="253">
        <v>0</v>
      </c>
      <c r="AJ117" s="253">
        <v>0</v>
      </c>
      <c r="AK117" s="253">
        <v>0</v>
      </c>
      <c r="AL117" s="253">
        <v>0</v>
      </c>
      <c r="AM117" s="253">
        <v>0</v>
      </c>
      <c r="AN117" s="253">
        <v>0</v>
      </c>
      <c r="AO117" s="253">
        <v>0</v>
      </c>
      <c r="AP117" s="253">
        <v>0</v>
      </c>
      <c r="AQ117" s="653">
        <f t="shared" si="151"/>
        <v>0</v>
      </c>
      <c r="AR117" s="253">
        <v>0</v>
      </c>
      <c r="AS117" s="253">
        <v>0</v>
      </c>
      <c r="AT117" s="253">
        <v>0</v>
      </c>
      <c r="AU117" s="253">
        <v>0</v>
      </c>
      <c r="AV117" s="253">
        <v>0</v>
      </c>
      <c r="AW117" s="253">
        <v>0</v>
      </c>
      <c r="AX117" s="253">
        <v>0</v>
      </c>
      <c r="AY117" s="253">
        <v>0</v>
      </c>
      <c r="AZ117" s="253">
        <v>0</v>
      </c>
      <c r="BA117" s="253">
        <v>0</v>
      </c>
      <c r="BB117" s="253">
        <v>0</v>
      </c>
      <c r="BC117" s="892">
        <v>0</v>
      </c>
      <c r="BD117" s="653">
        <f t="shared" si="152"/>
        <v>0</v>
      </c>
      <c r="BE117" s="656">
        <f t="shared" si="153"/>
        <v>0</v>
      </c>
      <c r="BF117" s="656">
        <f t="shared" si="154"/>
        <v>0</v>
      </c>
      <c r="BG117" s="656">
        <f t="shared" si="155"/>
        <v>0</v>
      </c>
      <c r="BH117" s="656">
        <f t="shared" si="156"/>
        <v>0</v>
      </c>
      <c r="BI117" s="656">
        <f t="shared" si="157"/>
        <v>0</v>
      </c>
      <c r="BJ117" s="656">
        <f t="shared" si="158"/>
        <v>0</v>
      </c>
      <c r="BK117" s="656">
        <f t="shared" si="159"/>
        <v>0</v>
      </c>
      <c r="BL117" s="656">
        <f t="shared" si="160"/>
        <v>0</v>
      </c>
      <c r="BM117" s="656">
        <f t="shared" si="161"/>
        <v>0</v>
      </c>
      <c r="BN117" s="656">
        <f t="shared" si="162"/>
        <v>0</v>
      </c>
      <c r="BO117" s="657">
        <f t="shared" si="163"/>
        <v>0</v>
      </c>
    </row>
    <row r="118" spans="1:67" ht="15.75" thickBot="1" x14ac:dyDescent="0.3">
      <c r="A118" s="1536"/>
      <c r="B118" s="658" t="s">
        <v>1128</v>
      </c>
      <c r="C118" s="659" t="s">
        <v>36</v>
      </c>
      <c r="D118" s="660">
        <f>SUM(D114:D117)</f>
        <v>0</v>
      </c>
      <c r="E118" s="660">
        <f>SUM(E114:E117)</f>
        <v>0</v>
      </c>
      <c r="F118" s="971" t="str">
        <f t="shared" si="1"/>
        <v/>
      </c>
      <c r="G118" s="687">
        <f t="shared" si="148"/>
        <v>96144.959999999992</v>
      </c>
      <c r="H118" s="661">
        <f>SUM(H114:H117)</f>
        <v>60365.939999999995</v>
      </c>
      <c r="I118" s="661">
        <f t="shared" ref="I118:R118" si="169">SUM(I114:I117)</f>
        <v>2249.1</v>
      </c>
      <c r="J118" s="661">
        <f t="shared" si="169"/>
        <v>29285.300000000003</v>
      </c>
      <c r="K118" s="661">
        <f t="shared" si="169"/>
        <v>3651.94</v>
      </c>
      <c r="L118" s="661">
        <f t="shared" si="169"/>
        <v>0</v>
      </c>
      <c r="M118" s="661">
        <f t="shared" si="169"/>
        <v>0</v>
      </c>
      <c r="N118" s="661">
        <f t="shared" si="169"/>
        <v>0</v>
      </c>
      <c r="O118" s="661">
        <f t="shared" si="169"/>
        <v>0</v>
      </c>
      <c r="P118" s="661">
        <f t="shared" si="169"/>
        <v>592.67999999999995</v>
      </c>
      <c r="Q118" s="661">
        <f t="shared" si="169"/>
        <v>0</v>
      </c>
      <c r="R118" s="888">
        <f t="shared" si="169"/>
        <v>0</v>
      </c>
      <c r="S118" s="687">
        <f t="shared" si="149"/>
        <v>101095.07</v>
      </c>
      <c r="T118" s="661">
        <f>SUM(T114:T117)</f>
        <v>68030.78</v>
      </c>
      <c r="U118" s="661">
        <f t="shared" ref="U118:AD118" si="170">SUM(U114:U117)</f>
        <v>1392.33</v>
      </c>
      <c r="V118" s="661">
        <f t="shared" si="170"/>
        <v>28399.22</v>
      </c>
      <c r="W118" s="661">
        <f t="shared" si="170"/>
        <v>2621.44</v>
      </c>
      <c r="X118" s="661">
        <f t="shared" si="170"/>
        <v>0</v>
      </c>
      <c r="Y118" s="661">
        <f t="shared" si="170"/>
        <v>0</v>
      </c>
      <c r="Z118" s="661">
        <f t="shared" si="170"/>
        <v>0</v>
      </c>
      <c r="AA118" s="661">
        <f t="shared" si="170"/>
        <v>0</v>
      </c>
      <c r="AB118" s="661">
        <f t="shared" si="170"/>
        <v>651.29999999999995</v>
      </c>
      <c r="AC118" s="661">
        <f t="shared" si="170"/>
        <v>0</v>
      </c>
      <c r="AD118" s="888">
        <f t="shared" si="170"/>
        <v>0</v>
      </c>
      <c r="AE118" s="687">
        <f t="shared" si="150"/>
        <v>98643.860000000015</v>
      </c>
      <c r="AF118" s="661">
        <f>SUM(AF114:AF117)</f>
        <v>66376.990000000005</v>
      </c>
      <c r="AG118" s="661">
        <f t="shared" ref="AG118:AP118" si="171">SUM(AG114:AG117)</f>
        <v>1419.6299999999999</v>
      </c>
      <c r="AH118" s="661">
        <f t="shared" si="171"/>
        <v>27074.640000000003</v>
      </c>
      <c r="AI118" s="661">
        <f t="shared" si="171"/>
        <v>2711.94</v>
      </c>
      <c r="AJ118" s="661">
        <f t="shared" si="171"/>
        <v>0</v>
      </c>
      <c r="AK118" s="661">
        <f t="shared" si="171"/>
        <v>0</v>
      </c>
      <c r="AL118" s="661">
        <f t="shared" si="171"/>
        <v>0</v>
      </c>
      <c r="AM118" s="661">
        <f t="shared" si="171"/>
        <v>30.72</v>
      </c>
      <c r="AN118" s="661">
        <f t="shared" si="171"/>
        <v>1029.94</v>
      </c>
      <c r="AO118" s="661">
        <f t="shared" si="171"/>
        <v>0</v>
      </c>
      <c r="AP118" s="888">
        <f t="shared" si="171"/>
        <v>0</v>
      </c>
      <c r="AQ118" s="687">
        <f t="shared" si="151"/>
        <v>159871.43</v>
      </c>
      <c r="AR118" s="661">
        <f>SUM(AR114:AR117)</f>
        <v>99278.36</v>
      </c>
      <c r="AS118" s="661">
        <f t="shared" ref="AS118:BB118" si="172">SUM(AS114:AS117)</f>
        <v>5348.52</v>
      </c>
      <c r="AT118" s="661">
        <f t="shared" si="172"/>
        <v>48761.07</v>
      </c>
      <c r="AU118" s="661">
        <f t="shared" si="172"/>
        <v>4598.62</v>
      </c>
      <c r="AV118" s="661">
        <f t="shared" si="172"/>
        <v>62.15</v>
      </c>
      <c r="AW118" s="661">
        <f t="shared" si="172"/>
        <v>0</v>
      </c>
      <c r="AX118" s="661">
        <f t="shared" si="172"/>
        <v>0</v>
      </c>
      <c r="AY118" s="661">
        <f t="shared" si="172"/>
        <v>64.06</v>
      </c>
      <c r="AZ118" s="661">
        <f t="shared" si="172"/>
        <v>1758.65</v>
      </c>
      <c r="BA118" s="661">
        <f t="shared" si="172"/>
        <v>0</v>
      </c>
      <c r="BB118" s="888">
        <f t="shared" si="172"/>
        <v>0</v>
      </c>
      <c r="BC118" s="662">
        <f t="shared" ref="BC118" si="173">SUM(BC114:BC117)</f>
        <v>41900.340000000026</v>
      </c>
      <c r="BD118" s="653">
        <f t="shared" si="152"/>
        <v>497655.66000000009</v>
      </c>
      <c r="BE118" s="663">
        <f t="shared" si="153"/>
        <v>294052.07</v>
      </c>
      <c r="BF118" s="663">
        <f t="shared" si="154"/>
        <v>10409.58</v>
      </c>
      <c r="BG118" s="663">
        <f t="shared" si="155"/>
        <v>133520.23000000001</v>
      </c>
      <c r="BH118" s="663">
        <f t="shared" si="156"/>
        <v>13583.939999999999</v>
      </c>
      <c r="BI118" s="663">
        <f t="shared" si="157"/>
        <v>62.15</v>
      </c>
      <c r="BJ118" s="663">
        <f t="shared" si="158"/>
        <v>0</v>
      </c>
      <c r="BK118" s="663">
        <f t="shared" si="159"/>
        <v>0</v>
      </c>
      <c r="BL118" s="663">
        <f t="shared" si="160"/>
        <v>94.78</v>
      </c>
      <c r="BM118" s="663">
        <f t="shared" si="161"/>
        <v>4032.57</v>
      </c>
      <c r="BN118" s="663">
        <f t="shared" si="162"/>
        <v>0</v>
      </c>
      <c r="BO118" s="664">
        <f t="shared" si="163"/>
        <v>0</v>
      </c>
    </row>
    <row r="119" spans="1:67" x14ac:dyDescent="0.25">
      <c r="A119" s="1529" t="s">
        <v>1129</v>
      </c>
      <c r="B119" s="512" t="s">
        <v>1130</v>
      </c>
      <c r="C119" s="522" t="s">
        <v>849</v>
      </c>
      <c r="D119" s="651">
        <v>0</v>
      </c>
      <c r="E119" s="651">
        <v>0</v>
      </c>
      <c r="F119" s="970"/>
      <c r="G119" s="653">
        <f t="shared" si="148"/>
        <v>8955.9800000000014</v>
      </c>
      <c r="H119" s="253">
        <v>7430.8</v>
      </c>
      <c r="I119" s="253">
        <v>47.9</v>
      </c>
      <c r="J119" s="253">
        <v>1417.98</v>
      </c>
      <c r="K119" s="253">
        <v>8.4499999999999993</v>
      </c>
      <c r="L119" s="253">
        <v>0</v>
      </c>
      <c r="M119" s="253">
        <v>0</v>
      </c>
      <c r="N119" s="253">
        <v>0</v>
      </c>
      <c r="O119" s="253">
        <v>0</v>
      </c>
      <c r="P119" s="253">
        <v>50.85</v>
      </c>
      <c r="Q119" s="253">
        <v>0</v>
      </c>
      <c r="R119" s="253">
        <v>0</v>
      </c>
      <c r="S119" s="653">
        <f t="shared" si="149"/>
        <v>10559.240000000002</v>
      </c>
      <c r="T119" s="253">
        <v>9290.93</v>
      </c>
      <c r="U119" s="253">
        <v>70.540000000000006</v>
      </c>
      <c r="V119" s="253">
        <v>1087.6200000000001</v>
      </c>
      <c r="W119" s="253">
        <v>50.85</v>
      </c>
      <c r="X119" s="253">
        <v>0</v>
      </c>
      <c r="Y119" s="253">
        <v>0</v>
      </c>
      <c r="Z119" s="253">
        <v>0</v>
      </c>
      <c r="AA119" s="253">
        <v>0</v>
      </c>
      <c r="AB119" s="253">
        <v>59.3</v>
      </c>
      <c r="AC119" s="253">
        <v>0</v>
      </c>
      <c r="AD119" s="253">
        <v>0</v>
      </c>
      <c r="AE119" s="653">
        <f t="shared" si="150"/>
        <v>10549.12</v>
      </c>
      <c r="AF119" s="253">
        <v>8622.82</v>
      </c>
      <c r="AG119" s="253">
        <v>355.58</v>
      </c>
      <c r="AH119" s="253">
        <v>1441.44</v>
      </c>
      <c r="AI119" s="253">
        <v>28.72</v>
      </c>
      <c r="AJ119" s="253">
        <v>66.28</v>
      </c>
      <c r="AK119" s="253">
        <v>0</v>
      </c>
      <c r="AL119" s="253">
        <v>0</v>
      </c>
      <c r="AM119" s="253">
        <v>0</v>
      </c>
      <c r="AN119" s="253">
        <v>34.28</v>
      </c>
      <c r="AO119" s="253">
        <v>0</v>
      </c>
      <c r="AP119" s="253">
        <v>0</v>
      </c>
      <c r="AQ119" s="653">
        <f t="shared" si="151"/>
        <v>26086.199999999997</v>
      </c>
      <c r="AR119" s="253">
        <v>22177.85</v>
      </c>
      <c r="AS119" s="253">
        <v>191.31</v>
      </c>
      <c r="AT119" s="253">
        <v>3293.34</v>
      </c>
      <c r="AU119" s="253">
        <v>60.21</v>
      </c>
      <c r="AV119" s="253">
        <v>0</v>
      </c>
      <c r="AW119" s="253">
        <v>0</v>
      </c>
      <c r="AX119" s="253">
        <v>0</v>
      </c>
      <c r="AY119" s="253">
        <v>24.19</v>
      </c>
      <c r="AZ119" s="253">
        <v>339.3</v>
      </c>
      <c r="BA119" s="253">
        <v>0</v>
      </c>
      <c r="BB119" s="253">
        <v>0</v>
      </c>
      <c r="BC119" s="892">
        <v>16101.710000000001</v>
      </c>
      <c r="BD119" s="688">
        <f t="shared" si="152"/>
        <v>72252.250000000015</v>
      </c>
      <c r="BE119" s="654">
        <f t="shared" si="153"/>
        <v>47522.399999999994</v>
      </c>
      <c r="BF119" s="654">
        <f t="shared" si="154"/>
        <v>665.32999999999993</v>
      </c>
      <c r="BG119" s="654">
        <f t="shared" si="155"/>
        <v>7240.380000000001</v>
      </c>
      <c r="BH119" s="654">
        <f t="shared" si="156"/>
        <v>148.22999999999999</v>
      </c>
      <c r="BI119" s="654">
        <f t="shared" si="157"/>
        <v>66.28</v>
      </c>
      <c r="BJ119" s="654">
        <f t="shared" si="158"/>
        <v>0</v>
      </c>
      <c r="BK119" s="654">
        <f t="shared" si="159"/>
        <v>0</v>
      </c>
      <c r="BL119" s="654">
        <f t="shared" si="160"/>
        <v>24.19</v>
      </c>
      <c r="BM119" s="654">
        <f t="shared" si="161"/>
        <v>483.73</v>
      </c>
      <c r="BN119" s="654">
        <f t="shared" si="162"/>
        <v>0</v>
      </c>
      <c r="BO119" s="655">
        <f t="shared" si="163"/>
        <v>0</v>
      </c>
    </row>
    <row r="120" spans="1:67" x14ac:dyDescent="0.25">
      <c r="A120" s="1529"/>
      <c r="B120" s="512" t="s">
        <v>1131</v>
      </c>
      <c r="C120" s="522" t="s">
        <v>850</v>
      </c>
      <c r="D120" s="651">
        <v>0</v>
      </c>
      <c r="E120" s="651">
        <v>0</v>
      </c>
      <c r="F120" s="970"/>
      <c r="G120" s="653">
        <f t="shared" si="148"/>
        <v>0</v>
      </c>
      <c r="H120" s="253">
        <v>0</v>
      </c>
      <c r="I120" s="253">
        <v>0</v>
      </c>
      <c r="J120" s="253">
        <v>0</v>
      </c>
      <c r="K120" s="253">
        <v>0</v>
      </c>
      <c r="L120" s="253">
        <v>0</v>
      </c>
      <c r="M120" s="253">
        <v>0</v>
      </c>
      <c r="N120" s="253">
        <v>0</v>
      </c>
      <c r="O120" s="253">
        <v>0</v>
      </c>
      <c r="P120" s="253">
        <v>0</v>
      </c>
      <c r="Q120" s="253">
        <v>0</v>
      </c>
      <c r="R120" s="253">
        <v>0</v>
      </c>
      <c r="S120" s="653">
        <f t="shared" si="149"/>
        <v>0</v>
      </c>
      <c r="T120" s="253">
        <v>0</v>
      </c>
      <c r="U120" s="253">
        <v>0</v>
      </c>
      <c r="V120" s="253">
        <v>0</v>
      </c>
      <c r="W120" s="253">
        <v>0</v>
      </c>
      <c r="X120" s="253">
        <v>0</v>
      </c>
      <c r="Y120" s="253">
        <v>0</v>
      </c>
      <c r="Z120" s="253">
        <v>0</v>
      </c>
      <c r="AA120" s="253">
        <v>0</v>
      </c>
      <c r="AB120" s="253">
        <v>0</v>
      </c>
      <c r="AC120" s="253">
        <v>0</v>
      </c>
      <c r="AD120" s="253">
        <v>0</v>
      </c>
      <c r="AE120" s="653">
        <f t="shared" si="150"/>
        <v>0</v>
      </c>
      <c r="AF120" s="253">
        <v>0</v>
      </c>
      <c r="AG120" s="253">
        <v>0</v>
      </c>
      <c r="AH120" s="253">
        <v>0</v>
      </c>
      <c r="AI120" s="253">
        <v>0</v>
      </c>
      <c r="AJ120" s="253">
        <v>0</v>
      </c>
      <c r="AK120" s="253">
        <v>0</v>
      </c>
      <c r="AL120" s="253">
        <v>0</v>
      </c>
      <c r="AM120" s="253">
        <v>0</v>
      </c>
      <c r="AN120" s="253">
        <v>0</v>
      </c>
      <c r="AO120" s="253">
        <v>0</v>
      </c>
      <c r="AP120" s="253">
        <v>0</v>
      </c>
      <c r="AQ120" s="653">
        <f t="shared" si="151"/>
        <v>0</v>
      </c>
      <c r="AR120" s="253">
        <v>0</v>
      </c>
      <c r="AS120" s="253">
        <v>0</v>
      </c>
      <c r="AT120" s="253">
        <v>0</v>
      </c>
      <c r="AU120" s="253">
        <v>0</v>
      </c>
      <c r="AV120" s="253">
        <v>0</v>
      </c>
      <c r="AW120" s="253">
        <v>0</v>
      </c>
      <c r="AX120" s="253">
        <v>0</v>
      </c>
      <c r="AY120" s="253">
        <v>0</v>
      </c>
      <c r="AZ120" s="253">
        <v>0</v>
      </c>
      <c r="BA120" s="253">
        <v>0</v>
      </c>
      <c r="BB120" s="253">
        <v>0</v>
      </c>
      <c r="BC120" s="892">
        <v>0</v>
      </c>
      <c r="BD120" s="653">
        <f t="shared" si="152"/>
        <v>0</v>
      </c>
      <c r="BE120" s="656">
        <f t="shared" si="153"/>
        <v>0</v>
      </c>
      <c r="BF120" s="656">
        <f t="shared" si="154"/>
        <v>0</v>
      </c>
      <c r="BG120" s="656">
        <f t="shared" si="155"/>
        <v>0</v>
      </c>
      <c r="BH120" s="656">
        <f t="shared" si="156"/>
        <v>0</v>
      </c>
      <c r="BI120" s="656">
        <f t="shared" si="157"/>
        <v>0</v>
      </c>
      <c r="BJ120" s="656">
        <f t="shared" si="158"/>
        <v>0</v>
      </c>
      <c r="BK120" s="656">
        <f t="shared" si="159"/>
        <v>0</v>
      </c>
      <c r="BL120" s="656">
        <f t="shared" si="160"/>
        <v>0</v>
      </c>
      <c r="BM120" s="656">
        <f t="shared" si="161"/>
        <v>0</v>
      </c>
      <c r="BN120" s="656">
        <f t="shared" si="162"/>
        <v>0</v>
      </c>
      <c r="BO120" s="657">
        <f t="shared" si="163"/>
        <v>0</v>
      </c>
    </row>
    <row r="121" spans="1:67" x14ac:dyDescent="0.25">
      <c r="A121" s="1529"/>
      <c r="B121" s="512" t="s">
        <v>1132</v>
      </c>
      <c r="C121" s="522" t="s">
        <v>851</v>
      </c>
      <c r="D121" s="651">
        <v>0</v>
      </c>
      <c r="E121" s="651">
        <v>0</v>
      </c>
      <c r="F121" s="970"/>
      <c r="G121" s="653">
        <f t="shared" si="148"/>
        <v>0</v>
      </c>
      <c r="H121" s="253">
        <v>0</v>
      </c>
      <c r="I121" s="253">
        <v>0</v>
      </c>
      <c r="J121" s="253">
        <v>0</v>
      </c>
      <c r="K121" s="253">
        <v>0</v>
      </c>
      <c r="L121" s="253">
        <v>0</v>
      </c>
      <c r="M121" s="253">
        <v>0</v>
      </c>
      <c r="N121" s="253">
        <v>0</v>
      </c>
      <c r="O121" s="253">
        <v>0</v>
      </c>
      <c r="P121" s="253">
        <v>0</v>
      </c>
      <c r="Q121" s="253">
        <v>0</v>
      </c>
      <c r="R121" s="253">
        <v>0</v>
      </c>
      <c r="S121" s="653">
        <f t="shared" si="149"/>
        <v>0</v>
      </c>
      <c r="T121" s="253">
        <v>0</v>
      </c>
      <c r="U121" s="253">
        <v>0</v>
      </c>
      <c r="V121" s="253">
        <v>0</v>
      </c>
      <c r="W121" s="253">
        <v>0</v>
      </c>
      <c r="X121" s="253">
        <v>0</v>
      </c>
      <c r="Y121" s="253">
        <v>0</v>
      </c>
      <c r="Z121" s="253">
        <v>0</v>
      </c>
      <c r="AA121" s="253">
        <v>0</v>
      </c>
      <c r="AB121" s="253">
        <v>0</v>
      </c>
      <c r="AC121" s="253">
        <v>0</v>
      </c>
      <c r="AD121" s="253">
        <v>0</v>
      </c>
      <c r="AE121" s="653">
        <f t="shared" si="150"/>
        <v>0</v>
      </c>
      <c r="AF121" s="253">
        <v>0</v>
      </c>
      <c r="AG121" s="253">
        <v>0</v>
      </c>
      <c r="AH121" s="253">
        <v>0</v>
      </c>
      <c r="AI121" s="253">
        <v>0</v>
      </c>
      <c r="AJ121" s="253">
        <v>0</v>
      </c>
      <c r="AK121" s="253">
        <v>0</v>
      </c>
      <c r="AL121" s="253">
        <v>0</v>
      </c>
      <c r="AM121" s="253">
        <v>0</v>
      </c>
      <c r="AN121" s="253">
        <v>0</v>
      </c>
      <c r="AO121" s="253">
        <v>0</v>
      </c>
      <c r="AP121" s="253">
        <v>0</v>
      </c>
      <c r="AQ121" s="653">
        <f t="shared" si="151"/>
        <v>0</v>
      </c>
      <c r="AR121" s="253">
        <v>0</v>
      </c>
      <c r="AS121" s="253">
        <v>0</v>
      </c>
      <c r="AT121" s="253">
        <v>0</v>
      </c>
      <c r="AU121" s="253">
        <v>0</v>
      </c>
      <c r="AV121" s="253">
        <v>0</v>
      </c>
      <c r="AW121" s="253">
        <v>0</v>
      </c>
      <c r="AX121" s="253">
        <v>0</v>
      </c>
      <c r="AY121" s="253">
        <v>0</v>
      </c>
      <c r="AZ121" s="253">
        <v>0</v>
      </c>
      <c r="BA121" s="253">
        <v>0</v>
      </c>
      <c r="BB121" s="253">
        <v>0</v>
      </c>
      <c r="BC121" s="892">
        <v>0</v>
      </c>
      <c r="BD121" s="653">
        <f t="shared" si="152"/>
        <v>0</v>
      </c>
      <c r="BE121" s="656">
        <f t="shared" si="153"/>
        <v>0</v>
      </c>
      <c r="BF121" s="656">
        <f t="shared" si="154"/>
        <v>0</v>
      </c>
      <c r="BG121" s="656">
        <f t="shared" si="155"/>
        <v>0</v>
      </c>
      <c r="BH121" s="656">
        <f t="shared" si="156"/>
        <v>0</v>
      </c>
      <c r="BI121" s="656">
        <f t="shared" si="157"/>
        <v>0</v>
      </c>
      <c r="BJ121" s="656">
        <f t="shared" si="158"/>
        <v>0</v>
      </c>
      <c r="BK121" s="656">
        <f t="shared" si="159"/>
        <v>0</v>
      </c>
      <c r="BL121" s="656">
        <f t="shared" si="160"/>
        <v>0</v>
      </c>
      <c r="BM121" s="656">
        <f t="shared" si="161"/>
        <v>0</v>
      </c>
      <c r="BN121" s="656">
        <f t="shared" si="162"/>
        <v>0</v>
      </c>
      <c r="BO121" s="657">
        <f t="shared" si="163"/>
        <v>0</v>
      </c>
    </row>
    <row r="122" spans="1:67" x14ac:dyDescent="0.25">
      <c r="A122" s="1529"/>
      <c r="B122" s="512" t="s">
        <v>1133</v>
      </c>
      <c r="C122" s="522" t="s">
        <v>852</v>
      </c>
      <c r="D122" s="651">
        <v>0</v>
      </c>
      <c r="E122" s="651">
        <v>0</v>
      </c>
      <c r="F122" s="970"/>
      <c r="G122" s="653">
        <f t="shared" si="148"/>
        <v>0</v>
      </c>
      <c r="H122" s="253">
        <v>0</v>
      </c>
      <c r="I122" s="253">
        <v>0</v>
      </c>
      <c r="J122" s="253">
        <v>0</v>
      </c>
      <c r="K122" s="253">
        <v>0</v>
      </c>
      <c r="L122" s="253">
        <v>0</v>
      </c>
      <c r="M122" s="253">
        <v>0</v>
      </c>
      <c r="N122" s="253">
        <v>0</v>
      </c>
      <c r="O122" s="253">
        <v>0</v>
      </c>
      <c r="P122" s="253">
        <v>0</v>
      </c>
      <c r="Q122" s="253">
        <v>0</v>
      </c>
      <c r="R122" s="253">
        <v>0</v>
      </c>
      <c r="S122" s="653">
        <f t="shared" si="149"/>
        <v>0</v>
      </c>
      <c r="T122" s="253">
        <v>0</v>
      </c>
      <c r="U122" s="253">
        <v>0</v>
      </c>
      <c r="V122" s="253">
        <v>0</v>
      </c>
      <c r="W122" s="253">
        <v>0</v>
      </c>
      <c r="X122" s="253">
        <v>0</v>
      </c>
      <c r="Y122" s="253">
        <v>0</v>
      </c>
      <c r="Z122" s="253">
        <v>0</v>
      </c>
      <c r="AA122" s="253">
        <v>0</v>
      </c>
      <c r="AB122" s="253">
        <v>0</v>
      </c>
      <c r="AC122" s="253">
        <v>0</v>
      </c>
      <c r="AD122" s="253">
        <v>0</v>
      </c>
      <c r="AE122" s="653">
        <f t="shared" si="150"/>
        <v>0</v>
      </c>
      <c r="AF122" s="253">
        <v>0</v>
      </c>
      <c r="AG122" s="253">
        <v>0</v>
      </c>
      <c r="AH122" s="253">
        <v>0</v>
      </c>
      <c r="AI122" s="253">
        <v>0</v>
      </c>
      <c r="AJ122" s="253">
        <v>0</v>
      </c>
      <c r="AK122" s="253">
        <v>0</v>
      </c>
      <c r="AL122" s="253">
        <v>0</v>
      </c>
      <c r="AM122" s="253">
        <v>0</v>
      </c>
      <c r="AN122" s="253">
        <v>0</v>
      </c>
      <c r="AO122" s="253">
        <v>0</v>
      </c>
      <c r="AP122" s="253">
        <v>0</v>
      </c>
      <c r="AQ122" s="653">
        <f t="shared" si="151"/>
        <v>0</v>
      </c>
      <c r="AR122" s="253">
        <v>0</v>
      </c>
      <c r="AS122" s="253">
        <v>0</v>
      </c>
      <c r="AT122" s="253">
        <v>0</v>
      </c>
      <c r="AU122" s="253">
        <v>0</v>
      </c>
      <c r="AV122" s="253">
        <v>0</v>
      </c>
      <c r="AW122" s="253">
        <v>0</v>
      </c>
      <c r="AX122" s="253">
        <v>0</v>
      </c>
      <c r="AY122" s="253">
        <v>0</v>
      </c>
      <c r="AZ122" s="253">
        <v>0</v>
      </c>
      <c r="BA122" s="253">
        <v>0</v>
      </c>
      <c r="BB122" s="253">
        <v>0</v>
      </c>
      <c r="BC122" s="892">
        <v>0</v>
      </c>
      <c r="BD122" s="653">
        <f t="shared" si="152"/>
        <v>0</v>
      </c>
      <c r="BE122" s="656">
        <f t="shared" si="153"/>
        <v>0</v>
      </c>
      <c r="BF122" s="656">
        <f t="shared" si="154"/>
        <v>0</v>
      </c>
      <c r="BG122" s="656">
        <f t="shared" si="155"/>
        <v>0</v>
      </c>
      <c r="BH122" s="656">
        <f t="shared" si="156"/>
        <v>0</v>
      </c>
      <c r="BI122" s="656">
        <f t="shared" si="157"/>
        <v>0</v>
      </c>
      <c r="BJ122" s="656">
        <f t="shared" si="158"/>
        <v>0</v>
      </c>
      <c r="BK122" s="656">
        <f t="shared" si="159"/>
        <v>0</v>
      </c>
      <c r="BL122" s="656">
        <f t="shared" si="160"/>
        <v>0</v>
      </c>
      <c r="BM122" s="656">
        <f t="shared" si="161"/>
        <v>0</v>
      </c>
      <c r="BN122" s="656">
        <f t="shared" si="162"/>
        <v>0</v>
      </c>
      <c r="BO122" s="657">
        <f t="shared" si="163"/>
        <v>0</v>
      </c>
    </row>
    <row r="123" spans="1:67" ht="15.75" thickBot="1" x14ac:dyDescent="0.3">
      <c r="A123" s="1536"/>
      <c r="B123" s="658" t="s">
        <v>1134</v>
      </c>
      <c r="C123" s="659" t="s">
        <v>36</v>
      </c>
      <c r="D123" s="660">
        <f>SUM(D119:D122)</f>
        <v>0</v>
      </c>
      <c r="E123" s="660">
        <f>SUM(E119:E122)</f>
        <v>0</v>
      </c>
      <c r="F123" s="971" t="str">
        <f t="shared" si="1"/>
        <v/>
      </c>
      <c r="G123" s="687">
        <f t="shared" si="148"/>
        <v>8955.9800000000014</v>
      </c>
      <c r="H123" s="661">
        <f>SUM(H119:H122)</f>
        <v>7430.8</v>
      </c>
      <c r="I123" s="661">
        <f t="shared" ref="I123:R123" si="174">SUM(I119:I122)</f>
        <v>47.9</v>
      </c>
      <c r="J123" s="661">
        <f t="shared" si="174"/>
        <v>1417.98</v>
      </c>
      <c r="K123" s="661">
        <f t="shared" si="174"/>
        <v>8.4499999999999993</v>
      </c>
      <c r="L123" s="661">
        <f t="shared" si="174"/>
        <v>0</v>
      </c>
      <c r="M123" s="661">
        <f t="shared" si="174"/>
        <v>0</v>
      </c>
      <c r="N123" s="661">
        <f t="shared" si="174"/>
        <v>0</v>
      </c>
      <c r="O123" s="661">
        <f t="shared" si="174"/>
        <v>0</v>
      </c>
      <c r="P123" s="661">
        <f t="shared" si="174"/>
        <v>50.85</v>
      </c>
      <c r="Q123" s="661">
        <f t="shared" si="174"/>
        <v>0</v>
      </c>
      <c r="R123" s="888">
        <f t="shared" si="174"/>
        <v>0</v>
      </c>
      <c r="S123" s="687">
        <f t="shared" si="149"/>
        <v>10559.240000000002</v>
      </c>
      <c r="T123" s="661">
        <f>SUM(T119:T122)</f>
        <v>9290.93</v>
      </c>
      <c r="U123" s="661">
        <f t="shared" ref="U123:AD123" si="175">SUM(U119:U122)</f>
        <v>70.540000000000006</v>
      </c>
      <c r="V123" s="661">
        <f t="shared" si="175"/>
        <v>1087.6200000000001</v>
      </c>
      <c r="W123" s="661">
        <f t="shared" si="175"/>
        <v>50.85</v>
      </c>
      <c r="X123" s="661">
        <f t="shared" si="175"/>
        <v>0</v>
      </c>
      <c r="Y123" s="661">
        <f t="shared" si="175"/>
        <v>0</v>
      </c>
      <c r="Z123" s="661">
        <f t="shared" si="175"/>
        <v>0</v>
      </c>
      <c r="AA123" s="661">
        <f t="shared" si="175"/>
        <v>0</v>
      </c>
      <c r="AB123" s="661">
        <f t="shared" si="175"/>
        <v>59.3</v>
      </c>
      <c r="AC123" s="661">
        <f t="shared" si="175"/>
        <v>0</v>
      </c>
      <c r="AD123" s="888">
        <f t="shared" si="175"/>
        <v>0</v>
      </c>
      <c r="AE123" s="687">
        <f t="shared" si="150"/>
        <v>10549.12</v>
      </c>
      <c r="AF123" s="661">
        <f>SUM(AF119:AF122)</f>
        <v>8622.82</v>
      </c>
      <c r="AG123" s="661">
        <f t="shared" ref="AG123:AP123" si="176">SUM(AG119:AG122)</f>
        <v>355.58</v>
      </c>
      <c r="AH123" s="661">
        <f t="shared" si="176"/>
        <v>1441.44</v>
      </c>
      <c r="AI123" s="661">
        <f t="shared" si="176"/>
        <v>28.72</v>
      </c>
      <c r="AJ123" s="661">
        <f t="shared" si="176"/>
        <v>66.28</v>
      </c>
      <c r="AK123" s="661">
        <f t="shared" si="176"/>
        <v>0</v>
      </c>
      <c r="AL123" s="661">
        <f t="shared" si="176"/>
        <v>0</v>
      </c>
      <c r="AM123" s="661">
        <f t="shared" si="176"/>
        <v>0</v>
      </c>
      <c r="AN123" s="661">
        <f t="shared" si="176"/>
        <v>34.28</v>
      </c>
      <c r="AO123" s="661">
        <f t="shared" si="176"/>
        <v>0</v>
      </c>
      <c r="AP123" s="888">
        <f t="shared" si="176"/>
        <v>0</v>
      </c>
      <c r="AQ123" s="687">
        <f t="shared" si="151"/>
        <v>26086.199999999997</v>
      </c>
      <c r="AR123" s="661">
        <f>SUM(AR119:AR122)</f>
        <v>22177.85</v>
      </c>
      <c r="AS123" s="661">
        <f t="shared" ref="AS123:BB123" si="177">SUM(AS119:AS122)</f>
        <v>191.31</v>
      </c>
      <c r="AT123" s="661">
        <f t="shared" si="177"/>
        <v>3293.34</v>
      </c>
      <c r="AU123" s="661">
        <f t="shared" si="177"/>
        <v>60.21</v>
      </c>
      <c r="AV123" s="661">
        <f t="shared" si="177"/>
        <v>0</v>
      </c>
      <c r="AW123" s="661">
        <f t="shared" si="177"/>
        <v>0</v>
      </c>
      <c r="AX123" s="661">
        <f t="shared" si="177"/>
        <v>0</v>
      </c>
      <c r="AY123" s="661">
        <f t="shared" si="177"/>
        <v>24.19</v>
      </c>
      <c r="AZ123" s="661">
        <f t="shared" si="177"/>
        <v>339.3</v>
      </c>
      <c r="BA123" s="661">
        <f t="shared" si="177"/>
        <v>0</v>
      </c>
      <c r="BB123" s="888">
        <f t="shared" si="177"/>
        <v>0</v>
      </c>
      <c r="BC123" s="662">
        <f t="shared" ref="BC123" si="178">SUM(BC119:BC122)</f>
        <v>16101.710000000001</v>
      </c>
      <c r="BD123" s="653">
        <f t="shared" si="152"/>
        <v>72252.250000000015</v>
      </c>
      <c r="BE123" s="663">
        <f t="shared" si="153"/>
        <v>47522.399999999994</v>
      </c>
      <c r="BF123" s="663">
        <f t="shared" si="154"/>
        <v>665.32999999999993</v>
      </c>
      <c r="BG123" s="663">
        <f t="shared" si="155"/>
        <v>7240.380000000001</v>
      </c>
      <c r="BH123" s="663">
        <f t="shared" si="156"/>
        <v>148.22999999999999</v>
      </c>
      <c r="BI123" s="663">
        <f t="shared" si="157"/>
        <v>66.28</v>
      </c>
      <c r="BJ123" s="663">
        <f t="shared" si="158"/>
        <v>0</v>
      </c>
      <c r="BK123" s="663">
        <f t="shared" si="159"/>
        <v>0</v>
      </c>
      <c r="BL123" s="663">
        <f t="shared" si="160"/>
        <v>24.19</v>
      </c>
      <c r="BM123" s="663">
        <f t="shared" si="161"/>
        <v>483.73</v>
      </c>
      <c r="BN123" s="663">
        <f t="shared" si="162"/>
        <v>0</v>
      </c>
      <c r="BO123" s="664">
        <f t="shared" si="163"/>
        <v>0</v>
      </c>
    </row>
    <row r="124" spans="1:67" x14ac:dyDescent="0.25">
      <c r="A124" s="1529" t="s">
        <v>1135</v>
      </c>
      <c r="B124" s="512" t="s">
        <v>1136</v>
      </c>
      <c r="C124" s="522" t="s">
        <v>849</v>
      </c>
      <c r="D124" s="651">
        <v>0</v>
      </c>
      <c r="E124" s="651">
        <v>0</v>
      </c>
      <c r="F124" s="970"/>
      <c r="G124" s="653">
        <f t="shared" si="148"/>
        <v>126189.43999999999</v>
      </c>
      <c r="H124" s="253">
        <v>113828.21</v>
      </c>
      <c r="I124" s="253">
        <v>4221.6499999999996</v>
      </c>
      <c r="J124" s="253">
        <v>7412.25</v>
      </c>
      <c r="K124" s="253">
        <v>490.93</v>
      </c>
      <c r="L124" s="253">
        <v>0</v>
      </c>
      <c r="M124" s="253">
        <v>0</v>
      </c>
      <c r="N124" s="253">
        <v>0</v>
      </c>
      <c r="O124" s="253">
        <v>0</v>
      </c>
      <c r="P124" s="253">
        <v>236.39999999999998</v>
      </c>
      <c r="Q124" s="253">
        <v>0</v>
      </c>
      <c r="R124" s="253">
        <v>0</v>
      </c>
      <c r="S124" s="653">
        <f t="shared" si="149"/>
        <v>158918.99000000005</v>
      </c>
      <c r="T124" s="253">
        <v>129504.19</v>
      </c>
      <c r="U124" s="253">
        <v>15583.060000000001</v>
      </c>
      <c r="V124" s="253">
        <v>12337.140000000001</v>
      </c>
      <c r="W124" s="253">
        <v>650.04</v>
      </c>
      <c r="X124" s="253">
        <v>179.53</v>
      </c>
      <c r="Y124" s="253">
        <v>69.14</v>
      </c>
      <c r="Z124" s="253">
        <v>0</v>
      </c>
      <c r="AA124" s="253">
        <v>44.22</v>
      </c>
      <c r="AB124" s="253">
        <v>551.67000000000007</v>
      </c>
      <c r="AC124" s="253">
        <v>0</v>
      </c>
      <c r="AD124" s="253">
        <v>0</v>
      </c>
      <c r="AE124" s="653">
        <f t="shared" si="150"/>
        <v>194701.41999999998</v>
      </c>
      <c r="AF124" s="253">
        <v>152588.01</v>
      </c>
      <c r="AG124" s="253">
        <v>11942.07</v>
      </c>
      <c r="AH124" s="253">
        <v>27854.75</v>
      </c>
      <c r="AI124" s="253">
        <v>642.11</v>
      </c>
      <c r="AJ124" s="253">
        <v>0</v>
      </c>
      <c r="AK124" s="253">
        <v>672.40000000000009</v>
      </c>
      <c r="AL124" s="253">
        <v>0</v>
      </c>
      <c r="AM124" s="253">
        <v>0</v>
      </c>
      <c r="AN124" s="253">
        <v>1002.0799999999999</v>
      </c>
      <c r="AO124" s="253">
        <v>0</v>
      </c>
      <c r="AP124" s="253">
        <v>0</v>
      </c>
      <c r="AQ124" s="653">
        <f t="shared" si="151"/>
        <v>409154</v>
      </c>
      <c r="AR124" s="253">
        <v>348986.37</v>
      </c>
      <c r="AS124" s="253">
        <v>17219.84</v>
      </c>
      <c r="AT124" s="253">
        <v>31040.31</v>
      </c>
      <c r="AU124" s="253">
        <v>3568.4</v>
      </c>
      <c r="AV124" s="253">
        <v>156.6</v>
      </c>
      <c r="AW124" s="253">
        <v>0</v>
      </c>
      <c r="AX124" s="253">
        <v>0</v>
      </c>
      <c r="AY124" s="253">
        <v>139.32</v>
      </c>
      <c r="AZ124" s="253">
        <v>8043.16</v>
      </c>
      <c r="BA124" s="253">
        <v>0</v>
      </c>
      <c r="BB124" s="253">
        <v>0</v>
      </c>
      <c r="BC124" s="892">
        <v>305955</v>
      </c>
      <c r="BD124" s="688">
        <f t="shared" si="152"/>
        <v>1194918.8500000001</v>
      </c>
      <c r="BE124" s="654">
        <f t="shared" si="153"/>
        <v>744906.78</v>
      </c>
      <c r="BF124" s="654">
        <f t="shared" si="154"/>
        <v>48966.619999999995</v>
      </c>
      <c r="BG124" s="654">
        <f t="shared" si="155"/>
        <v>78644.45</v>
      </c>
      <c r="BH124" s="654">
        <f t="shared" si="156"/>
        <v>5351.48</v>
      </c>
      <c r="BI124" s="654">
        <f t="shared" si="157"/>
        <v>336.13</v>
      </c>
      <c r="BJ124" s="654">
        <f t="shared" si="158"/>
        <v>741.54000000000008</v>
      </c>
      <c r="BK124" s="654">
        <f t="shared" si="159"/>
        <v>0</v>
      </c>
      <c r="BL124" s="654">
        <f t="shared" si="160"/>
        <v>183.54</v>
      </c>
      <c r="BM124" s="654">
        <f t="shared" si="161"/>
        <v>9833.31</v>
      </c>
      <c r="BN124" s="654">
        <f t="shared" si="162"/>
        <v>0</v>
      </c>
      <c r="BO124" s="655">
        <f t="shared" si="163"/>
        <v>0</v>
      </c>
    </row>
    <row r="125" spans="1:67" x14ac:dyDescent="0.25">
      <c r="A125" s="1529"/>
      <c r="B125" s="512" t="s">
        <v>1137</v>
      </c>
      <c r="C125" s="522" t="s">
        <v>850</v>
      </c>
      <c r="D125" s="651">
        <v>0</v>
      </c>
      <c r="E125" s="651">
        <v>0</v>
      </c>
      <c r="F125" s="970"/>
      <c r="G125" s="653">
        <f t="shared" si="148"/>
        <v>0</v>
      </c>
      <c r="H125" s="253">
        <v>0</v>
      </c>
      <c r="I125" s="253">
        <v>0</v>
      </c>
      <c r="J125" s="253">
        <v>0</v>
      </c>
      <c r="K125" s="253">
        <v>0</v>
      </c>
      <c r="L125" s="253">
        <v>0</v>
      </c>
      <c r="M125" s="253">
        <v>0</v>
      </c>
      <c r="N125" s="253">
        <v>0</v>
      </c>
      <c r="O125" s="253">
        <v>0</v>
      </c>
      <c r="P125" s="253">
        <v>0</v>
      </c>
      <c r="Q125" s="253">
        <v>0</v>
      </c>
      <c r="R125" s="253">
        <v>0</v>
      </c>
      <c r="S125" s="653">
        <f t="shared" si="149"/>
        <v>0</v>
      </c>
      <c r="T125" s="253">
        <v>0</v>
      </c>
      <c r="U125" s="253">
        <v>0</v>
      </c>
      <c r="V125" s="253">
        <v>0</v>
      </c>
      <c r="W125" s="253">
        <v>0</v>
      </c>
      <c r="X125" s="253">
        <v>0</v>
      </c>
      <c r="Y125" s="253">
        <v>0</v>
      </c>
      <c r="Z125" s="253">
        <v>0</v>
      </c>
      <c r="AA125" s="253">
        <v>0</v>
      </c>
      <c r="AB125" s="253">
        <v>0</v>
      </c>
      <c r="AC125" s="253">
        <v>0</v>
      </c>
      <c r="AD125" s="253">
        <v>0</v>
      </c>
      <c r="AE125" s="653">
        <f t="shared" si="150"/>
        <v>0</v>
      </c>
      <c r="AF125" s="253">
        <v>0</v>
      </c>
      <c r="AG125" s="253">
        <v>0</v>
      </c>
      <c r="AH125" s="253">
        <v>0</v>
      </c>
      <c r="AI125" s="253">
        <v>0</v>
      </c>
      <c r="AJ125" s="253">
        <v>0</v>
      </c>
      <c r="AK125" s="253">
        <v>0</v>
      </c>
      <c r="AL125" s="253">
        <v>0</v>
      </c>
      <c r="AM125" s="253">
        <v>0</v>
      </c>
      <c r="AN125" s="253">
        <v>0</v>
      </c>
      <c r="AO125" s="253">
        <v>0</v>
      </c>
      <c r="AP125" s="253">
        <v>0</v>
      </c>
      <c r="AQ125" s="653">
        <f t="shared" si="151"/>
        <v>0</v>
      </c>
      <c r="AR125" s="253">
        <v>0</v>
      </c>
      <c r="AS125" s="253">
        <v>0</v>
      </c>
      <c r="AT125" s="253">
        <v>0</v>
      </c>
      <c r="AU125" s="253">
        <v>0</v>
      </c>
      <c r="AV125" s="253">
        <v>0</v>
      </c>
      <c r="AW125" s="253">
        <v>0</v>
      </c>
      <c r="AX125" s="253">
        <v>0</v>
      </c>
      <c r="AY125" s="253">
        <v>0</v>
      </c>
      <c r="AZ125" s="253">
        <v>0</v>
      </c>
      <c r="BA125" s="253">
        <v>0</v>
      </c>
      <c r="BB125" s="253">
        <v>0</v>
      </c>
      <c r="BC125" s="892">
        <v>0</v>
      </c>
      <c r="BD125" s="653">
        <f t="shared" si="152"/>
        <v>0</v>
      </c>
      <c r="BE125" s="656">
        <f t="shared" si="153"/>
        <v>0</v>
      </c>
      <c r="BF125" s="656">
        <f t="shared" si="154"/>
        <v>0</v>
      </c>
      <c r="BG125" s="656">
        <f t="shared" si="155"/>
        <v>0</v>
      </c>
      <c r="BH125" s="656">
        <f t="shared" si="156"/>
        <v>0</v>
      </c>
      <c r="BI125" s="656">
        <f t="shared" si="157"/>
        <v>0</v>
      </c>
      <c r="BJ125" s="656">
        <f t="shared" si="158"/>
        <v>0</v>
      </c>
      <c r="BK125" s="656">
        <f t="shared" si="159"/>
        <v>0</v>
      </c>
      <c r="BL125" s="656">
        <f t="shared" si="160"/>
        <v>0</v>
      </c>
      <c r="BM125" s="656">
        <f t="shared" si="161"/>
        <v>0</v>
      </c>
      <c r="BN125" s="656">
        <f t="shared" si="162"/>
        <v>0</v>
      </c>
      <c r="BO125" s="657">
        <f t="shared" si="163"/>
        <v>0</v>
      </c>
    </row>
    <row r="126" spans="1:67" x14ac:dyDescent="0.25">
      <c r="A126" s="1529"/>
      <c r="B126" s="512" t="s">
        <v>1138</v>
      </c>
      <c r="C126" s="522" t="s">
        <v>851</v>
      </c>
      <c r="D126" s="651">
        <v>0</v>
      </c>
      <c r="E126" s="651">
        <v>0</v>
      </c>
      <c r="F126" s="970"/>
      <c r="G126" s="653">
        <f t="shared" si="148"/>
        <v>0</v>
      </c>
      <c r="H126" s="253">
        <v>0</v>
      </c>
      <c r="I126" s="253">
        <v>0</v>
      </c>
      <c r="J126" s="253">
        <v>0</v>
      </c>
      <c r="K126" s="253">
        <v>0</v>
      </c>
      <c r="L126" s="253">
        <v>0</v>
      </c>
      <c r="M126" s="253">
        <v>0</v>
      </c>
      <c r="N126" s="253">
        <v>0</v>
      </c>
      <c r="O126" s="253">
        <v>0</v>
      </c>
      <c r="P126" s="253">
        <v>0</v>
      </c>
      <c r="Q126" s="253">
        <v>0</v>
      </c>
      <c r="R126" s="253">
        <v>0</v>
      </c>
      <c r="S126" s="653">
        <f t="shared" si="149"/>
        <v>0</v>
      </c>
      <c r="T126" s="253">
        <v>0</v>
      </c>
      <c r="U126" s="253">
        <v>0</v>
      </c>
      <c r="V126" s="253">
        <v>0</v>
      </c>
      <c r="W126" s="253">
        <v>0</v>
      </c>
      <c r="X126" s="253">
        <v>0</v>
      </c>
      <c r="Y126" s="253">
        <v>0</v>
      </c>
      <c r="Z126" s="253">
        <v>0</v>
      </c>
      <c r="AA126" s="253">
        <v>0</v>
      </c>
      <c r="AB126" s="253">
        <v>0</v>
      </c>
      <c r="AC126" s="253">
        <v>0</v>
      </c>
      <c r="AD126" s="253">
        <v>0</v>
      </c>
      <c r="AE126" s="653">
        <f t="shared" si="150"/>
        <v>0</v>
      </c>
      <c r="AF126" s="253">
        <v>0</v>
      </c>
      <c r="AG126" s="253">
        <v>0</v>
      </c>
      <c r="AH126" s="253">
        <v>0</v>
      </c>
      <c r="AI126" s="253">
        <v>0</v>
      </c>
      <c r="AJ126" s="253">
        <v>0</v>
      </c>
      <c r="AK126" s="253">
        <v>0</v>
      </c>
      <c r="AL126" s="253">
        <v>0</v>
      </c>
      <c r="AM126" s="253">
        <v>0</v>
      </c>
      <c r="AN126" s="253">
        <v>0</v>
      </c>
      <c r="AO126" s="253">
        <v>0</v>
      </c>
      <c r="AP126" s="253">
        <v>0</v>
      </c>
      <c r="AQ126" s="653">
        <f t="shared" si="151"/>
        <v>0</v>
      </c>
      <c r="AR126" s="253">
        <v>0</v>
      </c>
      <c r="AS126" s="253">
        <v>0</v>
      </c>
      <c r="AT126" s="253">
        <v>0</v>
      </c>
      <c r="AU126" s="253">
        <v>0</v>
      </c>
      <c r="AV126" s="253">
        <v>0</v>
      </c>
      <c r="AW126" s="253">
        <v>0</v>
      </c>
      <c r="AX126" s="253">
        <v>0</v>
      </c>
      <c r="AY126" s="253">
        <v>0</v>
      </c>
      <c r="AZ126" s="253">
        <v>0</v>
      </c>
      <c r="BA126" s="253">
        <v>0</v>
      </c>
      <c r="BB126" s="253">
        <v>0</v>
      </c>
      <c r="BC126" s="892">
        <v>0</v>
      </c>
      <c r="BD126" s="653">
        <f t="shared" si="152"/>
        <v>0</v>
      </c>
      <c r="BE126" s="656">
        <f t="shared" si="153"/>
        <v>0</v>
      </c>
      <c r="BF126" s="656">
        <f t="shared" si="154"/>
        <v>0</v>
      </c>
      <c r="BG126" s="656">
        <f t="shared" si="155"/>
        <v>0</v>
      </c>
      <c r="BH126" s="656">
        <f t="shared" si="156"/>
        <v>0</v>
      </c>
      <c r="BI126" s="656">
        <f t="shared" si="157"/>
        <v>0</v>
      </c>
      <c r="BJ126" s="656">
        <f t="shared" si="158"/>
        <v>0</v>
      </c>
      <c r="BK126" s="656">
        <f t="shared" si="159"/>
        <v>0</v>
      </c>
      <c r="BL126" s="656">
        <f t="shared" si="160"/>
        <v>0</v>
      </c>
      <c r="BM126" s="656">
        <f t="shared" si="161"/>
        <v>0</v>
      </c>
      <c r="BN126" s="656">
        <f t="shared" si="162"/>
        <v>0</v>
      </c>
      <c r="BO126" s="657">
        <f t="shared" si="163"/>
        <v>0</v>
      </c>
    </row>
    <row r="127" spans="1:67" x14ac:dyDescent="0.25">
      <c r="A127" s="1529"/>
      <c r="B127" s="512" t="s">
        <v>1139</v>
      </c>
      <c r="C127" s="522" t="s">
        <v>852</v>
      </c>
      <c r="D127" s="651">
        <v>0</v>
      </c>
      <c r="E127" s="651">
        <v>0</v>
      </c>
      <c r="F127" s="970"/>
      <c r="G127" s="653">
        <f t="shared" si="148"/>
        <v>0</v>
      </c>
      <c r="H127" s="253">
        <v>0</v>
      </c>
      <c r="I127" s="253">
        <v>0</v>
      </c>
      <c r="J127" s="253">
        <v>0</v>
      </c>
      <c r="K127" s="253">
        <v>0</v>
      </c>
      <c r="L127" s="253">
        <v>0</v>
      </c>
      <c r="M127" s="253">
        <v>0</v>
      </c>
      <c r="N127" s="253">
        <v>0</v>
      </c>
      <c r="O127" s="253">
        <v>0</v>
      </c>
      <c r="P127" s="253">
        <v>0</v>
      </c>
      <c r="Q127" s="253">
        <v>0</v>
      </c>
      <c r="R127" s="253">
        <v>0</v>
      </c>
      <c r="S127" s="653">
        <f t="shared" si="149"/>
        <v>0</v>
      </c>
      <c r="T127" s="253">
        <v>0</v>
      </c>
      <c r="U127" s="253">
        <v>0</v>
      </c>
      <c r="V127" s="253">
        <v>0</v>
      </c>
      <c r="W127" s="253">
        <v>0</v>
      </c>
      <c r="X127" s="253">
        <v>0</v>
      </c>
      <c r="Y127" s="253">
        <v>0</v>
      </c>
      <c r="Z127" s="253">
        <v>0</v>
      </c>
      <c r="AA127" s="253">
        <v>0</v>
      </c>
      <c r="AB127" s="253">
        <v>0</v>
      </c>
      <c r="AC127" s="253">
        <v>0</v>
      </c>
      <c r="AD127" s="253">
        <v>0</v>
      </c>
      <c r="AE127" s="653">
        <f t="shared" si="150"/>
        <v>0</v>
      </c>
      <c r="AF127" s="253">
        <v>0</v>
      </c>
      <c r="AG127" s="253">
        <v>0</v>
      </c>
      <c r="AH127" s="253">
        <v>0</v>
      </c>
      <c r="AI127" s="253">
        <v>0</v>
      </c>
      <c r="AJ127" s="253">
        <v>0</v>
      </c>
      <c r="AK127" s="253">
        <v>0</v>
      </c>
      <c r="AL127" s="253">
        <v>0</v>
      </c>
      <c r="AM127" s="253">
        <v>0</v>
      </c>
      <c r="AN127" s="253">
        <v>0</v>
      </c>
      <c r="AO127" s="253">
        <v>0</v>
      </c>
      <c r="AP127" s="253">
        <v>0</v>
      </c>
      <c r="AQ127" s="653">
        <f t="shared" si="151"/>
        <v>0</v>
      </c>
      <c r="AR127" s="253">
        <v>0</v>
      </c>
      <c r="AS127" s="253">
        <v>0</v>
      </c>
      <c r="AT127" s="253">
        <v>0</v>
      </c>
      <c r="AU127" s="253">
        <v>0</v>
      </c>
      <c r="AV127" s="253">
        <v>0</v>
      </c>
      <c r="AW127" s="253">
        <v>0</v>
      </c>
      <c r="AX127" s="253">
        <v>0</v>
      </c>
      <c r="AY127" s="253">
        <v>0</v>
      </c>
      <c r="AZ127" s="253">
        <v>0</v>
      </c>
      <c r="BA127" s="253">
        <v>0</v>
      </c>
      <c r="BB127" s="253">
        <v>0</v>
      </c>
      <c r="BC127" s="892">
        <v>0</v>
      </c>
      <c r="BD127" s="653">
        <f t="shared" si="152"/>
        <v>0</v>
      </c>
      <c r="BE127" s="656">
        <f t="shared" si="153"/>
        <v>0</v>
      </c>
      <c r="BF127" s="656">
        <f t="shared" si="154"/>
        <v>0</v>
      </c>
      <c r="BG127" s="656">
        <f t="shared" si="155"/>
        <v>0</v>
      </c>
      <c r="BH127" s="656">
        <f t="shared" si="156"/>
        <v>0</v>
      </c>
      <c r="BI127" s="656">
        <f t="shared" si="157"/>
        <v>0</v>
      </c>
      <c r="BJ127" s="656">
        <f t="shared" si="158"/>
        <v>0</v>
      </c>
      <c r="BK127" s="656">
        <f t="shared" si="159"/>
        <v>0</v>
      </c>
      <c r="BL127" s="656">
        <f t="shared" si="160"/>
        <v>0</v>
      </c>
      <c r="BM127" s="656">
        <f t="shared" si="161"/>
        <v>0</v>
      </c>
      <c r="BN127" s="656">
        <f t="shared" si="162"/>
        <v>0</v>
      </c>
      <c r="BO127" s="657">
        <f t="shared" si="163"/>
        <v>0</v>
      </c>
    </row>
    <row r="128" spans="1:67" ht="15.75" thickBot="1" x14ac:dyDescent="0.3">
      <c r="A128" s="1536"/>
      <c r="B128" s="658" t="s">
        <v>1140</v>
      </c>
      <c r="C128" s="659" t="s">
        <v>36</v>
      </c>
      <c r="D128" s="660">
        <f>SUM(D124:D127)</f>
        <v>0</v>
      </c>
      <c r="E128" s="660">
        <f>SUM(E124:E127)</f>
        <v>0</v>
      </c>
      <c r="F128" s="971" t="str">
        <f t="shared" si="1"/>
        <v/>
      </c>
      <c r="G128" s="687">
        <f t="shared" si="148"/>
        <v>126189.43999999999</v>
      </c>
      <c r="H128" s="661">
        <f>SUM(H124:H127)</f>
        <v>113828.21</v>
      </c>
      <c r="I128" s="661">
        <f t="shared" ref="I128:R128" si="179">SUM(I124:I127)</f>
        <v>4221.6499999999996</v>
      </c>
      <c r="J128" s="661">
        <f t="shared" si="179"/>
        <v>7412.25</v>
      </c>
      <c r="K128" s="661">
        <f t="shared" si="179"/>
        <v>490.93</v>
      </c>
      <c r="L128" s="661">
        <f t="shared" si="179"/>
        <v>0</v>
      </c>
      <c r="M128" s="661">
        <f t="shared" si="179"/>
        <v>0</v>
      </c>
      <c r="N128" s="661">
        <f t="shared" si="179"/>
        <v>0</v>
      </c>
      <c r="O128" s="661">
        <f t="shared" si="179"/>
        <v>0</v>
      </c>
      <c r="P128" s="661">
        <f t="shared" si="179"/>
        <v>236.39999999999998</v>
      </c>
      <c r="Q128" s="661">
        <f t="shared" si="179"/>
        <v>0</v>
      </c>
      <c r="R128" s="888">
        <f t="shared" si="179"/>
        <v>0</v>
      </c>
      <c r="S128" s="687">
        <f t="shared" si="149"/>
        <v>158918.99000000005</v>
      </c>
      <c r="T128" s="661">
        <f>SUM(T124:T127)</f>
        <v>129504.19</v>
      </c>
      <c r="U128" s="661">
        <f t="shared" ref="U128:AD128" si="180">SUM(U124:U127)</f>
        <v>15583.060000000001</v>
      </c>
      <c r="V128" s="661">
        <f t="shared" si="180"/>
        <v>12337.140000000001</v>
      </c>
      <c r="W128" s="661">
        <f t="shared" si="180"/>
        <v>650.04</v>
      </c>
      <c r="X128" s="661">
        <f t="shared" si="180"/>
        <v>179.53</v>
      </c>
      <c r="Y128" s="661">
        <f t="shared" si="180"/>
        <v>69.14</v>
      </c>
      <c r="Z128" s="661">
        <f t="shared" si="180"/>
        <v>0</v>
      </c>
      <c r="AA128" s="661">
        <f t="shared" si="180"/>
        <v>44.22</v>
      </c>
      <c r="AB128" s="661">
        <f t="shared" si="180"/>
        <v>551.67000000000007</v>
      </c>
      <c r="AC128" s="661">
        <f t="shared" si="180"/>
        <v>0</v>
      </c>
      <c r="AD128" s="888">
        <f t="shared" si="180"/>
        <v>0</v>
      </c>
      <c r="AE128" s="687">
        <f t="shared" si="150"/>
        <v>194701.41999999998</v>
      </c>
      <c r="AF128" s="661">
        <f>SUM(AF124:AF127)</f>
        <v>152588.01</v>
      </c>
      <c r="AG128" s="661">
        <f t="shared" ref="AG128:AP128" si="181">SUM(AG124:AG127)</f>
        <v>11942.07</v>
      </c>
      <c r="AH128" s="661">
        <f t="shared" si="181"/>
        <v>27854.75</v>
      </c>
      <c r="AI128" s="661">
        <f t="shared" si="181"/>
        <v>642.11</v>
      </c>
      <c r="AJ128" s="661">
        <f t="shared" si="181"/>
        <v>0</v>
      </c>
      <c r="AK128" s="661">
        <f t="shared" si="181"/>
        <v>672.40000000000009</v>
      </c>
      <c r="AL128" s="661">
        <f t="shared" si="181"/>
        <v>0</v>
      </c>
      <c r="AM128" s="661">
        <f t="shared" si="181"/>
        <v>0</v>
      </c>
      <c r="AN128" s="661">
        <f t="shared" si="181"/>
        <v>1002.0799999999999</v>
      </c>
      <c r="AO128" s="661">
        <f t="shared" si="181"/>
        <v>0</v>
      </c>
      <c r="AP128" s="888">
        <f t="shared" si="181"/>
        <v>0</v>
      </c>
      <c r="AQ128" s="687">
        <f t="shared" si="151"/>
        <v>409154</v>
      </c>
      <c r="AR128" s="661">
        <f>SUM(AR124:AR127)</f>
        <v>348986.37</v>
      </c>
      <c r="AS128" s="661">
        <f t="shared" ref="AS128:BB128" si="182">SUM(AS124:AS127)</f>
        <v>17219.84</v>
      </c>
      <c r="AT128" s="661">
        <f t="shared" si="182"/>
        <v>31040.31</v>
      </c>
      <c r="AU128" s="661">
        <f t="shared" si="182"/>
        <v>3568.4</v>
      </c>
      <c r="AV128" s="661">
        <f t="shared" si="182"/>
        <v>156.6</v>
      </c>
      <c r="AW128" s="661">
        <f t="shared" si="182"/>
        <v>0</v>
      </c>
      <c r="AX128" s="661">
        <f t="shared" si="182"/>
        <v>0</v>
      </c>
      <c r="AY128" s="661">
        <f t="shared" si="182"/>
        <v>139.32</v>
      </c>
      <c r="AZ128" s="661">
        <f t="shared" si="182"/>
        <v>8043.16</v>
      </c>
      <c r="BA128" s="661">
        <f t="shared" si="182"/>
        <v>0</v>
      </c>
      <c r="BB128" s="888">
        <f t="shared" si="182"/>
        <v>0</v>
      </c>
      <c r="BC128" s="662">
        <f t="shared" ref="BC128" si="183">SUM(BC124:BC127)</f>
        <v>305955</v>
      </c>
      <c r="BD128" s="653">
        <f t="shared" si="152"/>
        <v>1194918.8500000001</v>
      </c>
      <c r="BE128" s="663">
        <f t="shared" si="153"/>
        <v>744906.78</v>
      </c>
      <c r="BF128" s="663">
        <f t="shared" si="154"/>
        <v>48966.619999999995</v>
      </c>
      <c r="BG128" s="663">
        <f t="shared" si="155"/>
        <v>78644.45</v>
      </c>
      <c r="BH128" s="663">
        <f t="shared" si="156"/>
        <v>5351.48</v>
      </c>
      <c r="BI128" s="663">
        <f t="shared" si="157"/>
        <v>336.13</v>
      </c>
      <c r="BJ128" s="663">
        <f t="shared" si="158"/>
        <v>741.54000000000008</v>
      </c>
      <c r="BK128" s="663">
        <f t="shared" si="159"/>
        <v>0</v>
      </c>
      <c r="BL128" s="663">
        <f t="shared" si="160"/>
        <v>183.54</v>
      </c>
      <c r="BM128" s="663">
        <f t="shared" si="161"/>
        <v>9833.31</v>
      </c>
      <c r="BN128" s="663">
        <f t="shared" si="162"/>
        <v>0</v>
      </c>
      <c r="BO128" s="664">
        <f t="shared" si="163"/>
        <v>0</v>
      </c>
    </row>
    <row r="129" spans="1:67" x14ac:dyDescent="0.25">
      <c r="A129" s="1529" t="s">
        <v>1141</v>
      </c>
      <c r="B129" s="512" t="s">
        <v>1142</v>
      </c>
      <c r="C129" s="522" t="s">
        <v>849</v>
      </c>
      <c r="D129" s="651">
        <v>0</v>
      </c>
      <c r="E129" s="651">
        <v>0</v>
      </c>
      <c r="F129" s="970"/>
      <c r="G129" s="653">
        <f t="shared" si="148"/>
        <v>160448.28</v>
      </c>
      <c r="H129" s="253">
        <v>143287.19999999998</v>
      </c>
      <c r="I129" s="253">
        <v>2075.9499999999998</v>
      </c>
      <c r="J129" s="253">
        <v>11917.470000000001</v>
      </c>
      <c r="K129" s="253">
        <v>781.01</v>
      </c>
      <c r="L129" s="253">
        <v>0</v>
      </c>
      <c r="M129" s="253">
        <v>0</v>
      </c>
      <c r="N129" s="253">
        <v>0</v>
      </c>
      <c r="O129" s="253">
        <v>425.24</v>
      </c>
      <c r="P129" s="253">
        <v>1371.37</v>
      </c>
      <c r="Q129" s="253">
        <v>0</v>
      </c>
      <c r="R129" s="253">
        <v>590.04</v>
      </c>
      <c r="S129" s="653">
        <f t="shared" si="149"/>
        <v>184540.2</v>
      </c>
      <c r="T129" s="253">
        <v>166930.31</v>
      </c>
      <c r="U129" s="253">
        <v>3178.29</v>
      </c>
      <c r="V129" s="253">
        <v>12253.07</v>
      </c>
      <c r="W129" s="253">
        <v>959.31</v>
      </c>
      <c r="X129" s="253">
        <v>0</v>
      </c>
      <c r="Y129" s="253">
        <v>0</v>
      </c>
      <c r="Z129" s="253">
        <v>0</v>
      </c>
      <c r="AA129" s="253">
        <v>36.909999999999997</v>
      </c>
      <c r="AB129" s="253">
        <v>1182.31</v>
      </c>
      <c r="AC129" s="253">
        <v>0</v>
      </c>
      <c r="AD129" s="253">
        <v>0</v>
      </c>
      <c r="AE129" s="653">
        <f t="shared" si="150"/>
        <v>237695.68999999997</v>
      </c>
      <c r="AF129" s="253">
        <v>212126.36</v>
      </c>
      <c r="AG129" s="253">
        <v>5589.34</v>
      </c>
      <c r="AH129" s="253">
        <v>14807.399999999998</v>
      </c>
      <c r="AI129" s="253">
        <v>883.29000000000008</v>
      </c>
      <c r="AJ129" s="253">
        <v>0</v>
      </c>
      <c r="AK129" s="253">
        <v>1722.26</v>
      </c>
      <c r="AL129" s="253">
        <v>0</v>
      </c>
      <c r="AM129" s="253">
        <v>199.55</v>
      </c>
      <c r="AN129" s="253">
        <v>2367.4899999999998</v>
      </c>
      <c r="AO129" s="253">
        <v>0</v>
      </c>
      <c r="AP129" s="253">
        <v>0</v>
      </c>
      <c r="AQ129" s="653">
        <f t="shared" si="151"/>
        <v>537879.67000000004</v>
      </c>
      <c r="AR129" s="253">
        <v>486843.35000000003</v>
      </c>
      <c r="AS129" s="253">
        <v>9744.0499999999993</v>
      </c>
      <c r="AT129" s="253">
        <v>30945.510000000002</v>
      </c>
      <c r="AU129" s="253">
        <v>2700.72</v>
      </c>
      <c r="AV129" s="253">
        <v>57.25</v>
      </c>
      <c r="AW129" s="253">
        <v>0</v>
      </c>
      <c r="AX129" s="253">
        <v>0</v>
      </c>
      <c r="AY129" s="253">
        <v>395.86</v>
      </c>
      <c r="AZ129" s="253">
        <v>7192.93</v>
      </c>
      <c r="BA129" s="253">
        <v>0</v>
      </c>
      <c r="BB129" s="253">
        <v>0</v>
      </c>
      <c r="BC129" s="892">
        <v>323975.58999999985</v>
      </c>
      <c r="BD129" s="688">
        <f t="shared" si="152"/>
        <v>1444539.4300000002</v>
      </c>
      <c r="BE129" s="654">
        <f t="shared" si="153"/>
        <v>1009187.22</v>
      </c>
      <c r="BF129" s="654">
        <f t="shared" si="154"/>
        <v>20587.629999999997</v>
      </c>
      <c r="BG129" s="654">
        <f t="shared" si="155"/>
        <v>69923.450000000012</v>
      </c>
      <c r="BH129" s="654">
        <f t="shared" si="156"/>
        <v>5324.33</v>
      </c>
      <c r="BI129" s="654">
        <f t="shared" si="157"/>
        <v>57.25</v>
      </c>
      <c r="BJ129" s="654">
        <f t="shared" si="158"/>
        <v>1722.26</v>
      </c>
      <c r="BK129" s="654">
        <f t="shared" si="159"/>
        <v>0</v>
      </c>
      <c r="BL129" s="654">
        <f t="shared" si="160"/>
        <v>1057.56</v>
      </c>
      <c r="BM129" s="654">
        <f t="shared" si="161"/>
        <v>12114.1</v>
      </c>
      <c r="BN129" s="654">
        <f t="shared" si="162"/>
        <v>0</v>
      </c>
      <c r="BO129" s="655">
        <f t="shared" si="163"/>
        <v>590.04</v>
      </c>
    </row>
    <row r="130" spans="1:67" x14ac:dyDescent="0.25">
      <c r="A130" s="1529"/>
      <c r="B130" s="512" t="s">
        <v>1143</v>
      </c>
      <c r="C130" s="522" t="s">
        <v>850</v>
      </c>
      <c r="D130" s="651">
        <v>0</v>
      </c>
      <c r="E130" s="651">
        <v>0</v>
      </c>
      <c r="F130" s="970"/>
      <c r="G130" s="653">
        <f t="shared" si="148"/>
        <v>0</v>
      </c>
      <c r="H130" s="253">
        <v>0</v>
      </c>
      <c r="I130" s="253">
        <v>0</v>
      </c>
      <c r="J130" s="253">
        <v>0</v>
      </c>
      <c r="K130" s="253">
        <v>0</v>
      </c>
      <c r="L130" s="253">
        <v>0</v>
      </c>
      <c r="M130" s="253">
        <v>0</v>
      </c>
      <c r="N130" s="253">
        <v>0</v>
      </c>
      <c r="O130" s="253">
        <v>0</v>
      </c>
      <c r="P130" s="253">
        <v>0</v>
      </c>
      <c r="Q130" s="253">
        <v>0</v>
      </c>
      <c r="R130" s="253">
        <v>0</v>
      </c>
      <c r="S130" s="653">
        <f t="shared" si="149"/>
        <v>0</v>
      </c>
      <c r="T130" s="253">
        <v>0</v>
      </c>
      <c r="U130" s="253">
        <v>0</v>
      </c>
      <c r="V130" s="253">
        <v>0</v>
      </c>
      <c r="W130" s="253">
        <v>0</v>
      </c>
      <c r="X130" s="253">
        <v>0</v>
      </c>
      <c r="Y130" s="253">
        <v>0</v>
      </c>
      <c r="Z130" s="253">
        <v>0</v>
      </c>
      <c r="AA130" s="253">
        <v>0</v>
      </c>
      <c r="AB130" s="253">
        <v>0</v>
      </c>
      <c r="AC130" s="253">
        <v>0</v>
      </c>
      <c r="AD130" s="253">
        <v>0</v>
      </c>
      <c r="AE130" s="653">
        <f t="shared" si="150"/>
        <v>0</v>
      </c>
      <c r="AF130" s="253">
        <v>0</v>
      </c>
      <c r="AG130" s="253">
        <v>0</v>
      </c>
      <c r="AH130" s="253">
        <v>0</v>
      </c>
      <c r="AI130" s="253">
        <v>0</v>
      </c>
      <c r="AJ130" s="253">
        <v>0</v>
      </c>
      <c r="AK130" s="253">
        <v>0</v>
      </c>
      <c r="AL130" s="253">
        <v>0</v>
      </c>
      <c r="AM130" s="253">
        <v>0</v>
      </c>
      <c r="AN130" s="253">
        <v>0</v>
      </c>
      <c r="AO130" s="253">
        <v>0</v>
      </c>
      <c r="AP130" s="253">
        <v>0</v>
      </c>
      <c r="AQ130" s="653">
        <f t="shared" si="151"/>
        <v>0</v>
      </c>
      <c r="AR130" s="253">
        <v>0</v>
      </c>
      <c r="AS130" s="253">
        <v>0</v>
      </c>
      <c r="AT130" s="253">
        <v>0</v>
      </c>
      <c r="AU130" s="253">
        <v>0</v>
      </c>
      <c r="AV130" s="253">
        <v>0</v>
      </c>
      <c r="AW130" s="253">
        <v>0</v>
      </c>
      <c r="AX130" s="253">
        <v>0</v>
      </c>
      <c r="AY130" s="253">
        <v>0</v>
      </c>
      <c r="AZ130" s="253">
        <v>0</v>
      </c>
      <c r="BA130" s="253">
        <v>0</v>
      </c>
      <c r="BB130" s="253">
        <v>0</v>
      </c>
      <c r="BC130" s="892">
        <v>0</v>
      </c>
      <c r="BD130" s="653">
        <f t="shared" si="152"/>
        <v>0</v>
      </c>
      <c r="BE130" s="656">
        <f t="shared" si="153"/>
        <v>0</v>
      </c>
      <c r="BF130" s="656">
        <f t="shared" si="154"/>
        <v>0</v>
      </c>
      <c r="BG130" s="656">
        <f t="shared" si="155"/>
        <v>0</v>
      </c>
      <c r="BH130" s="656">
        <f t="shared" si="156"/>
        <v>0</v>
      </c>
      <c r="BI130" s="656">
        <f t="shared" si="157"/>
        <v>0</v>
      </c>
      <c r="BJ130" s="656">
        <f t="shared" si="158"/>
        <v>0</v>
      </c>
      <c r="BK130" s="656">
        <f t="shared" si="159"/>
        <v>0</v>
      </c>
      <c r="BL130" s="656">
        <f t="shared" si="160"/>
        <v>0</v>
      </c>
      <c r="BM130" s="656">
        <f t="shared" si="161"/>
        <v>0</v>
      </c>
      <c r="BN130" s="656">
        <f t="shared" si="162"/>
        <v>0</v>
      </c>
      <c r="BO130" s="657">
        <f t="shared" si="163"/>
        <v>0</v>
      </c>
    </row>
    <row r="131" spans="1:67" x14ac:dyDescent="0.25">
      <c r="A131" s="1529"/>
      <c r="B131" s="512" t="s">
        <v>1144</v>
      </c>
      <c r="C131" s="522" t="s">
        <v>851</v>
      </c>
      <c r="D131" s="651">
        <v>0</v>
      </c>
      <c r="E131" s="651">
        <v>0</v>
      </c>
      <c r="F131" s="970"/>
      <c r="G131" s="653">
        <f t="shared" si="148"/>
        <v>0</v>
      </c>
      <c r="H131" s="253">
        <v>0</v>
      </c>
      <c r="I131" s="253">
        <v>0</v>
      </c>
      <c r="J131" s="253">
        <v>0</v>
      </c>
      <c r="K131" s="253">
        <v>0</v>
      </c>
      <c r="L131" s="253">
        <v>0</v>
      </c>
      <c r="M131" s="253">
        <v>0</v>
      </c>
      <c r="N131" s="253">
        <v>0</v>
      </c>
      <c r="O131" s="253">
        <v>0</v>
      </c>
      <c r="P131" s="253">
        <v>0</v>
      </c>
      <c r="Q131" s="253">
        <v>0</v>
      </c>
      <c r="R131" s="253">
        <v>0</v>
      </c>
      <c r="S131" s="653">
        <f t="shared" si="149"/>
        <v>0</v>
      </c>
      <c r="T131" s="253">
        <v>0</v>
      </c>
      <c r="U131" s="253">
        <v>0</v>
      </c>
      <c r="V131" s="253">
        <v>0</v>
      </c>
      <c r="W131" s="253">
        <v>0</v>
      </c>
      <c r="X131" s="253">
        <v>0</v>
      </c>
      <c r="Y131" s="253">
        <v>0</v>
      </c>
      <c r="Z131" s="253">
        <v>0</v>
      </c>
      <c r="AA131" s="253">
        <v>0</v>
      </c>
      <c r="AB131" s="253">
        <v>0</v>
      </c>
      <c r="AC131" s="253">
        <v>0</v>
      </c>
      <c r="AD131" s="253">
        <v>0</v>
      </c>
      <c r="AE131" s="653">
        <f t="shared" si="150"/>
        <v>0</v>
      </c>
      <c r="AF131" s="253">
        <v>0</v>
      </c>
      <c r="AG131" s="253">
        <v>0</v>
      </c>
      <c r="AH131" s="253">
        <v>0</v>
      </c>
      <c r="AI131" s="253">
        <v>0</v>
      </c>
      <c r="AJ131" s="253">
        <v>0</v>
      </c>
      <c r="AK131" s="253">
        <v>0</v>
      </c>
      <c r="AL131" s="253">
        <v>0</v>
      </c>
      <c r="AM131" s="253">
        <v>0</v>
      </c>
      <c r="AN131" s="253">
        <v>0</v>
      </c>
      <c r="AO131" s="253">
        <v>0</v>
      </c>
      <c r="AP131" s="253">
        <v>0</v>
      </c>
      <c r="AQ131" s="653">
        <f t="shared" si="151"/>
        <v>0</v>
      </c>
      <c r="AR131" s="253">
        <v>0</v>
      </c>
      <c r="AS131" s="253">
        <v>0</v>
      </c>
      <c r="AT131" s="253">
        <v>0</v>
      </c>
      <c r="AU131" s="253">
        <v>0</v>
      </c>
      <c r="AV131" s="253">
        <v>0</v>
      </c>
      <c r="AW131" s="253">
        <v>0</v>
      </c>
      <c r="AX131" s="253">
        <v>0</v>
      </c>
      <c r="AY131" s="253">
        <v>0</v>
      </c>
      <c r="AZ131" s="253">
        <v>0</v>
      </c>
      <c r="BA131" s="253">
        <v>0</v>
      </c>
      <c r="BB131" s="253">
        <v>0</v>
      </c>
      <c r="BC131" s="892">
        <v>0</v>
      </c>
      <c r="BD131" s="653">
        <f t="shared" si="152"/>
        <v>0</v>
      </c>
      <c r="BE131" s="656">
        <f t="shared" si="153"/>
        <v>0</v>
      </c>
      <c r="BF131" s="656">
        <f t="shared" si="154"/>
        <v>0</v>
      </c>
      <c r="BG131" s="656">
        <f t="shared" si="155"/>
        <v>0</v>
      </c>
      <c r="BH131" s="656">
        <f t="shared" si="156"/>
        <v>0</v>
      </c>
      <c r="BI131" s="656">
        <f t="shared" si="157"/>
        <v>0</v>
      </c>
      <c r="BJ131" s="656">
        <f t="shared" si="158"/>
        <v>0</v>
      </c>
      <c r="BK131" s="656">
        <f t="shared" si="159"/>
        <v>0</v>
      </c>
      <c r="BL131" s="656">
        <f t="shared" si="160"/>
        <v>0</v>
      </c>
      <c r="BM131" s="656">
        <f t="shared" si="161"/>
        <v>0</v>
      </c>
      <c r="BN131" s="656">
        <f t="shared" si="162"/>
        <v>0</v>
      </c>
      <c r="BO131" s="657">
        <f t="shared" si="163"/>
        <v>0</v>
      </c>
    </row>
    <row r="132" spans="1:67" x14ac:dyDescent="0.25">
      <c r="A132" s="1529"/>
      <c r="B132" s="512" t="s">
        <v>1145</v>
      </c>
      <c r="C132" s="522" t="s">
        <v>852</v>
      </c>
      <c r="D132" s="651">
        <v>0</v>
      </c>
      <c r="E132" s="651">
        <v>0</v>
      </c>
      <c r="F132" s="970"/>
      <c r="G132" s="653">
        <f t="shared" si="148"/>
        <v>0</v>
      </c>
      <c r="H132" s="253">
        <v>0</v>
      </c>
      <c r="I132" s="253">
        <v>0</v>
      </c>
      <c r="J132" s="253">
        <v>0</v>
      </c>
      <c r="K132" s="253">
        <v>0</v>
      </c>
      <c r="L132" s="253">
        <v>0</v>
      </c>
      <c r="M132" s="253">
        <v>0</v>
      </c>
      <c r="N132" s="253">
        <v>0</v>
      </c>
      <c r="O132" s="253">
        <v>0</v>
      </c>
      <c r="P132" s="253">
        <v>0</v>
      </c>
      <c r="Q132" s="253">
        <v>0</v>
      </c>
      <c r="R132" s="253">
        <v>0</v>
      </c>
      <c r="S132" s="653">
        <f t="shared" si="149"/>
        <v>0</v>
      </c>
      <c r="T132" s="253">
        <v>0</v>
      </c>
      <c r="U132" s="253">
        <v>0</v>
      </c>
      <c r="V132" s="253">
        <v>0</v>
      </c>
      <c r="W132" s="253">
        <v>0</v>
      </c>
      <c r="X132" s="253">
        <v>0</v>
      </c>
      <c r="Y132" s="253">
        <v>0</v>
      </c>
      <c r="Z132" s="253">
        <v>0</v>
      </c>
      <c r="AA132" s="253">
        <v>0</v>
      </c>
      <c r="AB132" s="253">
        <v>0</v>
      </c>
      <c r="AC132" s="253">
        <v>0</v>
      </c>
      <c r="AD132" s="253">
        <v>0</v>
      </c>
      <c r="AE132" s="653">
        <f t="shared" si="150"/>
        <v>0</v>
      </c>
      <c r="AF132" s="253">
        <v>0</v>
      </c>
      <c r="AG132" s="253">
        <v>0</v>
      </c>
      <c r="AH132" s="253">
        <v>0</v>
      </c>
      <c r="AI132" s="253">
        <v>0</v>
      </c>
      <c r="AJ132" s="253">
        <v>0</v>
      </c>
      <c r="AK132" s="253">
        <v>0</v>
      </c>
      <c r="AL132" s="253">
        <v>0</v>
      </c>
      <c r="AM132" s="253">
        <v>0</v>
      </c>
      <c r="AN132" s="253">
        <v>0</v>
      </c>
      <c r="AO132" s="253">
        <v>0</v>
      </c>
      <c r="AP132" s="253">
        <v>0</v>
      </c>
      <c r="AQ132" s="653">
        <f t="shared" si="151"/>
        <v>0</v>
      </c>
      <c r="AR132" s="253">
        <v>0</v>
      </c>
      <c r="AS132" s="253">
        <v>0</v>
      </c>
      <c r="AT132" s="253">
        <v>0</v>
      </c>
      <c r="AU132" s="253">
        <v>0</v>
      </c>
      <c r="AV132" s="253">
        <v>0</v>
      </c>
      <c r="AW132" s="253">
        <v>0</v>
      </c>
      <c r="AX132" s="253">
        <v>0</v>
      </c>
      <c r="AY132" s="253">
        <v>0</v>
      </c>
      <c r="AZ132" s="253">
        <v>0</v>
      </c>
      <c r="BA132" s="253">
        <v>0</v>
      </c>
      <c r="BB132" s="253">
        <v>0</v>
      </c>
      <c r="BC132" s="892">
        <v>0</v>
      </c>
      <c r="BD132" s="653">
        <f t="shared" si="152"/>
        <v>0</v>
      </c>
      <c r="BE132" s="656">
        <f t="shared" si="153"/>
        <v>0</v>
      </c>
      <c r="BF132" s="656">
        <f t="shared" si="154"/>
        <v>0</v>
      </c>
      <c r="BG132" s="656">
        <f t="shared" si="155"/>
        <v>0</v>
      </c>
      <c r="BH132" s="656">
        <f t="shared" si="156"/>
        <v>0</v>
      </c>
      <c r="BI132" s="656">
        <f t="shared" si="157"/>
        <v>0</v>
      </c>
      <c r="BJ132" s="656">
        <f t="shared" si="158"/>
        <v>0</v>
      </c>
      <c r="BK132" s="656">
        <f t="shared" si="159"/>
        <v>0</v>
      </c>
      <c r="BL132" s="656">
        <f t="shared" si="160"/>
        <v>0</v>
      </c>
      <c r="BM132" s="656">
        <f t="shared" si="161"/>
        <v>0</v>
      </c>
      <c r="BN132" s="656">
        <f t="shared" si="162"/>
        <v>0</v>
      </c>
      <c r="BO132" s="657">
        <f t="shared" si="163"/>
        <v>0</v>
      </c>
    </row>
    <row r="133" spans="1:67" ht="15.75" thickBot="1" x14ac:dyDescent="0.3">
      <c r="A133" s="1536"/>
      <c r="B133" s="658" t="s">
        <v>1146</v>
      </c>
      <c r="C133" s="659" t="s">
        <v>36</v>
      </c>
      <c r="D133" s="660">
        <f>SUM(D129:D132)</f>
        <v>0</v>
      </c>
      <c r="E133" s="660">
        <f>SUM(E129:E132)</f>
        <v>0</v>
      </c>
      <c r="F133" s="971" t="str">
        <f t="shared" si="1"/>
        <v/>
      </c>
      <c r="G133" s="687">
        <f t="shared" si="148"/>
        <v>160448.28</v>
      </c>
      <c r="H133" s="661">
        <f>SUM(H129:H132)</f>
        <v>143287.19999999998</v>
      </c>
      <c r="I133" s="661">
        <f t="shared" ref="I133:R133" si="184">SUM(I129:I132)</f>
        <v>2075.9499999999998</v>
      </c>
      <c r="J133" s="661">
        <f t="shared" si="184"/>
        <v>11917.470000000001</v>
      </c>
      <c r="K133" s="661">
        <f t="shared" si="184"/>
        <v>781.01</v>
      </c>
      <c r="L133" s="661">
        <f t="shared" si="184"/>
        <v>0</v>
      </c>
      <c r="M133" s="661">
        <f t="shared" si="184"/>
        <v>0</v>
      </c>
      <c r="N133" s="661">
        <f t="shared" si="184"/>
        <v>0</v>
      </c>
      <c r="O133" s="661">
        <f t="shared" si="184"/>
        <v>425.24</v>
      </c>
      <c r="P133" s="661">
        <f t="shared" si="184"/>
        <v>1371.37</v>
      </c>
      <c r="Q133" s="661">
        <f t="shared" si="184"/>
        <v>0</v>
      </c>
      <c r="R133" s="888">
        <f t="shared" si="184"/>
        <v>590.04</v>
      </c>
      <c r="S133" s="687">
        <f t="shared" si="149"/>
        <v>184540.2</v>
      </c>
      <c r="T133" s="661">
        <f>SUM(T129:T132)</f>
        <v>166930.31</v>
      </c>
      <c r="U133" s="661">
        <f t="shared" ref="U133:AD133" si="185">SUM(U129:U132)</f>
        <v>3178.29</v>
      </c>
      <c r="V133" s="661">
        <f t="shared" si="185"/>
        <v>12253.07</v>
      </c>
      <c r="W133" s="661">
        <f t="shared" si="185"/>
        <v>959.31</v>
      </c>
      <c r="X133" s="661">
        <f t="shared" si="185"/>
        <v>0</v>
      </c>
      <c r="Y133" s="661">
        <f t="shared" si="185"/>
        <v>0</v>
      </c>
      <c r="Z133" s="661">
        <f t="shared" si="185"/>
        <v>0</v>
      </c>
      <c r="AA133" s="661">
        <f t="shared" si="185"/>
        <v>36.909999999999997</v>
      </c>
      <c r="AB133" s="661">
        <f t="shared" si="185"/>
        <v>1182.31</v>
      </c>
      <c r="AC133" s="661">
        <f t="shared" si="185"/>
        <v>0</v>
      </c>
      <c r="AD133" s="888">
        <f t="shared" si="185"/>
        <v>0</v>
      </c>
      <c r="AE133" s="687">
        <f t="shared" si="150"/>
        <v>237695.68999999997</v>
      </c>
      <c r="AF133" s="661">
        <f>SUM(AF129:AF132)</f>
        <v>212126.36</v>
      </c>
      <c r="AG133" s="661">
        <f t="shared" ref="AG133:AP133" si="186">SUM(AG129:AG132)</f>
        <v>5589.34</v>
      </c>
      <c r="AH133" s="661">
        <f t="shared" si="186"/>
        <v>14807.399999999998</v>
      </c>
      <c r="AI133" s="661">
        <f t="shared" si="186"/>
        <v>883.29000000000008</v>
      </c>
      <c r="AJ133" s="661">
        <f t="shared" si="186"/>
        <v>0</v>
      </c>
      <c r="AK133" s="661">
        <f t="shared" si="186"/>
        <v>1722.26</v>
      </c>
      <c r="AL133" s="661">
        <f t="shared" si="186"/>
        <v>0</v>
      </c>
      <c r="AM133" s="661">
        <f t="shared" si="186"/>
        <v>199.55</v>
      </c>
      <c r="AN133" s="661">
        <f t="shared" si="186"/>
        <v>2367.4899999999998</v>
      </c>
      <c r="AO133" s="661">
        <f t="shared" si="186"/>
        <v>0</v>
      </c>
      <c r="AP133" s="888">
        <f t="shared" si="186"/>
        <v>0</v>
      </c>
      <c r="AQ133" s="687">
        <f t="shared" si="151"/>
        <v>537879.67000000004</v>
      </c>
      <c r="AR133" s="661">
        <f>SUM(AR129:AR132)</f>
        <v>486843.35000000003</v>
      </c>
      <c r="AS133" s="661">
        <f t="shared" ref="AS133:BB133" si="187">SUM(AS129:AS132)</f>
        <v>9744.0499999999993</v>
      </c>
      <c r="AT133" s="661">
        <f t="shared" si="187"/>
        <v>30945.510000000002</v>
      </c>
      <c r="AU133" s="661">
        <f t="shared" si="187"/>
        <v>2700.72</v>
      </c>
      <c r="AV133" s="661">
        <f t="shared" si="187"/>
        <v>57.25</v>
      </c>
      <c r="AW133" s="661">
        <f t="shared" si="187"/>
        <v>0</v>
      </c>
      <c r="AX133" s="661">
        <f t="shared" si="187"/>
        <v>0</v>
      </c>
      <c r="AY133" s="661">
        <f t="shared" si="187"/>
        <v>395.86</v>
      </c>
      <c r="AZ133" s="661">
        <f t="shared" si="187"/>
        <v>7192.93</v>
      </c>
      <c r="BA133" s="661">
        <f t="shared" si="187"/>
        <v>0</v>
      </c>
      <c r="BB133" s="888">
        <f t="shared" si="187"/>
        <v>0</v>
      </c>
      <c r="BC133" s="662">
        <f t="shared" ref="BC133" si="188">SUM(BC129:BC132)</f>
        <v>323975.58999999985</v>
      </c>
      <c r="BD133" s="653">
        <f t="shared" si="152"/>
        <v>1444539.4300000002</v>
      </c>
      <c r="BE133" s="663">
        <f t="shared" si="153"/>
        <v>1009187.22</v>
      </c>
      <c r="BF133" s="663">
        <f t="shared" si="154"/>
        <v>20587.629999999997</v>
      </c>
      <c r="BG133" s="663">
        <f t="shared" si="155"/>
        <v>69923.450000000012</v>
      </c>
      <c r="BH133" s="663">
        <f t="shared" si="156"/>
        <v>5324.33</v>
      </c>
      <c r="BI133" s="663">
        <f t="shared" si="157"/>
        <v>57.25</v>
      </c>
      <c r="BJ133" s="663">
        <f t="shared" si="158"/>
        <v>1722.26</v>
      </c>
      <c r="BK133" s="663">
        <f t="shared" si="159"/>
        <v>0</v>
      </c>
      <c r="BL133" s="663">
        <f t="shared" si="160"/>
        <v>1057.56</v>
      </c>
      <c r="BM133" s="663">
        <f t="shared" si="161"/>
        <v>12114.1</v>
      </c>
      <c r="BN133" s="663">
        <f t="shared" si="162"/>
        <v>0</v>
      </c>
      <c r="BO133" s="664">
        <f t="shared" si="163"/>
        <v>590.04</v>
      </c>
    </row>
    <row r="134" spans="1:67" x14ac:dyDescent="0.25">
      <c r="A134" s="1529" t="s">
        <v>1147</v>
      </c>
      <c r="B134" s="512" t="s">
        <v>1148</v>
      </c>
      <c r="C134" s="522" t="s">
        <v>849</v>
      </c>
      <c r="D134" s="651">
        <v>0</v>
      </c>
      <c r="E134" s="651">
        <v>0</v>
      </c>
      <c r="F134" s="970"/>
      <c r="G134" s="653">
        <f t="shared" si="148"/>
        <v>9797.31</v>
      </c>
      <c r="H134" s="253">
        <v>4369.8500000000004</v>
      </c>
      <c r="I134" s="253">
        <v>132.56</v>
      </c>
      <c r="J134" s="253">
        <v>3467.19</v>
      </c>
      <c r="K134" s="253">
        <v>137.47</v>
      </c>
      <c r="L134" s="253">
        <v>0</v>
      </c>
      <c r="M134" s="253">
        <v>0</v>
      </c>
      <c r="N134" s="253">
        <v>0</v>
      </c>
      <c r="O134" s="253">
        <v>0</v>
      </c>
      <c r="P134" s="253">
        <v>606.44000000000005</v>
      </c>
      <c r="Q134" s="253">
        <v>0</v>
      </c>
      <c r="R134" s="253">
        <v>1083.8</v>
      </c>
      <c r="S134" s="653">
        <f t="shared" si="149"/>
        <v>11655.339999999998</v>
      </c>
      <c r="T134" s="253">
        <v>6044.67</v>
      </c>
      <c r="U134" s="253">
        <v>266.13000000000005</v>
      </c>
      <c r="V134" s="253">
        <v>4651.4799999999996</v>
      </c>
      <c r="W134" s="253">
        <v>142.38</v>
      </c>
      <c r="X134" s="253">
        <v>0</v>
      </c>
      <c r="Y134" s="253">
        <v>0</v>
      </c>
      <c r="Z134" s="253">
        <v>0</v>
      </c>
      <c r="AA134" s="253">
        <v>0</v>
      </c>
      <c r="AB134" s="253">
        <v>550.67999999999995</v>
      </c>
      <c r="AC134" s="253">
        <v>0</v>
      </c>
      <c r="AD134" s="253">
        <v>0</v>
      </c>
      <c r="AE134" s="653">
        <f t="shared" si="150"/>
        <v>19531.990000000002</v>
      </c>
      <c r="AF134" s="253">
        <v>12710.48</v>
      </c>
      <c r="AG134" s="253">
        <v>928.14999999999986</v>
      </c>
      <c r="AH134" s="253">
        <v>4138.51</v>
      </c>
      <c r="AI134" s="253">
        <v>292.46000000000004</v>
      </c>
      <c r="AJ134" s="253">
        <v>0</v>
      </c>
      <c r="AK134" s="253">
        <v>252.56</v>
      </c>
      <c r="AL134" s="253">
        <v>0</v>
      </c>
      <c r="AM134" s="253">
        <v>113.88</v>
      </c>
      <c r="AN134" s="253">
        <v>847.06</v>
      </c>
      <c r="AO134" s="253">
        <v>0</v>
      </c>
      <c r="AP134" s="253">
        <v>248.89000000000001</v>
      </c>
      <c r="AQ134" s="653">
        <f t="shared" si="151"/>
        <v>14945.699999999997</v>
      </c>
      <c r="AR134" s="253">
        <v>10789.8</v>
      </c>
      <c r="AS134" s="253">
        <v>1115.56</v>
      </c>
      <c r="AT134" s="253">
        <v>1780.63</v>
      </c>
      <c r="AU134" s="253">
        <v>354.1</v>
      </c>
      <c r="AV134" s="253">
        <v>0</v>
      </c>
      <c r="AW134" s="253">
        <v>0</v>
      </c>
      <c r="AX134" s="253">
        <v>0</v>
      </c>
      <c r="AY134" s="253">
        <v>0</v>
      </c>
      <c r="AZ134" s="253">
        <v>897.55</v>
      </c>
      <c r="BA134" s="253">
        <v>0</v>
      </c>
      <c r="BB134" s="253">
        <v>8.06</v>
      </c>
      <c r="BC134" s="892">
        <v>6800.6899999999978</v>
      </c>
      <c r="BD134" s="688">
        <f t="shared" si="152"/>
        <v>62731.030000000006</v>
      </c>
      <c r="BE134" s="654">
        <f t="shared" si="153"/>
        <v>33914.800000000003</v>
      </c>
      <c r="BF134" s="654">
        <f t="shared" si="154"/>
        <v>2442.3999999999996</v>
      </c>
      <c r="BG134" s="654">
        <f t="shared" si="155"/>
        <v>14037.810000000001</v>
      </c>
      <c r="BH134" s="654">
        <f t="shared" si="156"/>
        <v>926.41000000000008</v>
      </c>
      <c r="BI134" s="654">
        <f t="shared" si="157"/>
        <v>0</v>
      </c>
      <c r="BJ134" s="654">
        <f t="shared" si="158"/>
        <v>252.56</v>
      </c>
      <c r="BK134" s="654">
        <f t="shared" si="159"/>
        <v>0</v>
      </c>
      <c r="BL134" s="654">
        <f t="shared" si="160"/>
        <v>113.88</v>
      </c>
      <c r="BM134" s="654">
        <f t="shared" si="161"/>
        <v>2901.7299999999996</v>
      </c>
      <c r="BN134" s="654">
        <f t="shared" si="162"/>
        <v>0</v>
      </c>
      <c r="BO134" s="655">
        <f t="shared" si="163"/>
        <v>1340.75</v>
      </c>
    </row>
    <row r="135" spans="1:67" x14ac:dyDescent="0.25">
      <c r="A135" s="1529"/>
      <c r="B135" s="512" t="s">
        <v>1149</v>
      </c>
      <c r="C135" s="522" t="s">
        <v>850</v>
      </c>
      <c r="D135" s="651">
        <v>0</v>
      </c>
      <c r="E135" s="651">
        <v>0</v>
      </c>
      <c r="F135" s="970"/>
      <c r="G135" s="653">
        <f t="shared" si="148"/>
        <v>0</v>
      </c>
      <c r="H135" s="253">
        <v>0</v>
      </c>
      <c r="I135" s="253">
        <v>0</v>
      </c>
      <c r="J135" s="253">
        <v>0</v>
      </c>
      <c r="K135" s="253">
        <v>0</v>
      </c>
      <c r="L135" s="253">
        <v>0</v>
      </c>
      <c r="M135" s="253">
        <v>0</v>
      </c>
      <c r="N135" s="253">
        <v>0</v>
      </c>
      <c r="O135" s="253">
        <v>0</v>
      </c>
      <c r="P135" s="253">
        <v>0</v>
      </c>
      <c r="Q135" s="253">
        <v>0</v>
      </c>
      <c r="R135" s="253">
        <v>0</v>
      </c>
      <c r="S135" s="653">
        <f t="shared" si="149"/>
        <v>0</v>
      </c>
      <c r="T135" s="253">
        <v>0</v>
      </c>
      <c r="U135" s="253">
        <v>0</v>
      </c>
      <c r="V135" s="253">
        <v>0</v>
      </c>
      <c r="W135" s="253">
        <v>0</v>
      </c>
      <c r="X135" s="253">
        <v>0</v>
      </c>
      <c r="Y135" s="253">
        <v>0</v>
      </c>
      <c r="Z135" s="253">
        <v>0</v>
      </c>
      <c r="AA135" s="253">
        <v>0</v>
      </c>
      <c r="AB135" s="253">
        <v>0</v>
      </c>
      <c r="AC135" s="253">
        <v>0</v>
      </c>
      <c r="AD135" s="253">
        <v>0</v>
      </c>
      <c r="AE135" s="653">
        <f t="shared" si="150"/>
        <v>0</v>
      </c>
      <c r="AF135" s="253">
        <v>0</v>
      </c>
      <c r="AG135" s="253">
        <v>0</v>
      </c>
      <c r="AH135" s="253">
        <v>0</v>
      </c>
      <c r="AI135" s="253">
        <v>0</v>
      </c>
      <c r="AJ135" s="253">
        <v>0</v>
      </c>
      <c r="AK135" s="253">
        <v>0</v>
      </c>
      <c r="AL135" s="253">
        <v>0</v>
      </c>
      <c r="AM135" s="253">
        <v>0</v>
      </c>
      <c r="AN135" s="253">
        <v>0</v>
      </c>
      <c r="AO135" s="253">
        <v>0</v>
      </c>
      <c r="AP135" s="253">
        <v>0</v>
      </c>
      <c r="AQ135" s="653">
        <f t="shared" si="151"/>
        <v>0</v>
      </c>
      <c r="AR135" s="253">
        <v>0</v>
      </c>
      <c r="AS135" s="253">
        <v>0</v>
      </c>
      <c r="AT135" s="253">
        <v>0</v>
      </c>
      <c r="AU135" s="253">
        <v>0</v>
      </c>
      <c r="AV135" s="253">
        <v>0</v>
      </c>
      <c r="AW135" s="253">
        <v>0</v>
      </c>
      <c r="AX135" s="253">
        <v>0</v>
      </c>
      <c r="AY135" s="253">
        <v>0</v>
      </c>
      <c r="AZ135" s="253">
        <v>0</v>
      </c>
      <c r="BA135" s="253">
        <v>0</v>
      </c>
      <c r="BB135" s="253">
        <v>0</v>
      </c>
      <c r="BC135" s="892">
        <v>0</v>
      </c>
      <c r="BD135" s="653">
        <f t="shared" si="152"/>
        <v>0</v>
      </c>
      <c r="BE135" s="656">
        <f t="shared" si="153"/>
        <v>0</v>
      </c>
      <c r="BF135" s="656">
        <f t="shared" si="154"/>
        <v>0</v>
      </c>
      <c r="BG135" s="656">
        <f t="shared" si="155"/>
        <v>0</v>
      </c>
      <c r="BH135" s="656">
        <f t="shared" si="156"/>
        <v>0</v>
      </c>
      <c r="BI135" s="656">
        <f t="shared" si="157"/>
        <v>0</v>
      </c>
      <c r="BJ135" s="656">
        <f t="shared" si="158"/>
        <v>0</v>
      </c>
      <c r="BK135" s="656">
        <f t="shared" si="159"/>
        <v>0</v>
      </c>
      <c r="BL135" s="656">
        <f t="shared" si="160"/>
        <v>0</v>
      </c>
      <c r="BM135" s="656">
        <f t="shared" si="161"/>
        <v>0</v>
      </c>
      <c r="BN135" s="656">
        <f t="shared" si="162"/>
        <v>0</v>
      </c>
      <c r="BO135" s="657">
        <f t="shared" si="163"/>
        <v>0</v>
      </c>
    </row>
    <row r="136" spans="1:67" x14ac:dyDescent="0.25">
      <c r="A136" s="1529"/>
      <c r="B136" s="512" t="s">
        <v>1150</v>
      </c>
      <c r="C136" s="522" t="s">
        <v>851</v>
      </c>
      <c r="D136" s="651">
        <v>0</v>
      </c>
      <c r="E136" s="651">
        <v>0</v>
      </c>
      <c r="F136" s="970"/>
      <c r="G136" s="653">
        <f t="shared" si="148"/>
        <v>0</v>
      </c>
      <c r="H136" s="253">
        <v>0</v>
      </c>
      <c r="I136" s="253">
        <v>0</v>
      </c>
      <c r="J136" s="253">
        <v>0</v>
      </c>
      <c r="K136" s="253">
        <v>0</v>
      </c>
      <c r="L136" s="253">
        <v>0</v>
      </c>
      <c r="M136" s="253">
        <v>0</v>
      </c>
      <c r="N136" s="253">
        <v>0</v>
      </c>
      <c r="O136" s="253">
        <v>0</v>
      </c>
      <c r="P136" s="253">
        <v>0</v>
      </c>
      <c r="Q136" s="253">
        <v>0</v>
      </c>
      <c r="R136" s="253">
        <v>0</v>
      </c>
      <c r="S136" s="653">
        <f t="shared" si="149"/>
        <v>0</v>
      </c>
      <c r="T136" s="253">
        <v>0</v>
      </c>
      <c r="U136" s="253">
        <v>0</v>
      </c>
      <c r="V136" s="253">
        <v>0</v>
      </c>
      <c r="W136" s="253">
        <v>0</v>
      </c>
      <c r="X136" s="253">
        <v>0</v>
      </c>
      <c r="Y136" s="253">
        <v>0</v>
      </c>
      <c r="Z136" s="253">
        <v>0</v>
      </c>
      <c r="AA136" s="253">
        <v>0</v>
      </c>
      <c r="AB136" s="253">
        <v>0</v>
      </c>
      <c r="AC136" s="253">
        <v>0</v>
      </c>
      <c r="AD136" s="253">
        <v>0</v>
      </c>
      <c r="AE136" s="653">
        <f t="shared" si="150"/>
        <v>0</v>
      </c>
      <c r="AF136" s="253">
        <v>0</v>
      </c>
      <c r="AG136" s="253">
        <v>0</v>
      </c>
      <c r="AH136" s="253">
        <v>0</v>
      </c>
      <c r="AI136" s="253">
        <v>0</v>
      </c>
      <c r="AJ136" s="253">
        <v>0</v>
      </c>
      <c r="AK136" s="253">
        <v>0</v>
      </c>
      <c r="AL136" s="253">
        <v>0</v>
      </c>
      <c r="AM136" s="253">
        <v>0</v>
      </c>
      <c r="AN136" s="253">
        <v>0</v>
      </c>
      <c r="AO136" s="253">
        <v>0</v>
      </c>
      <c r="AP136" s="253">
        <v>0</v>
      </c>
      <c r="AQ136" s="653">
        <f t="shared" si="151"/>
        <v>0</v>
      </c>
      <c r="AR136" s="253">
        <v>0</v>
      </c>
      <c r="AS136" s="253">
        <v>0</v>
      </c>
      <c r="AT136" s="253">
        <v>0</v>
      </c>
      <c r="AU136" s="253">
        <v>0</v>
      </c>
      <c r="AV136" s="253">
        <v>0</v>
      </c>
      <c r="AW136" s="253">
        <v>0</v>
      </c>
      <c r="AX136" s="253">
        <v>0</v>
      </c>
      <c r="AY136" s="253">
        <v>0</v>
      </c>
      <c r="AZ136" s="253">
        <v>0</v>
      </c>
      <c r="BA136" s="253">
        <v>0</v>
      </c>
      <c r="BB136" s="253">
        <v>0</v>
      </c>
      <c r="BC136" s="892">
        <v>0</v>
      </c>
      <c r="BD136" s="653">
        <f t="shared" si="152"/>
        <v>0</v>
      </c>
      <c r="BE136" s="656">
        <f t="shared" si="153"/>
        <v>0</v>
      </c>
      <c r="BF136" s="656">
        <f t="shared" si="154"/>
        <v>0</v>
      </c>
      <c r="BG136" s="656">
        <f t="shared" si="155"/>
        <v>0</v>
      </c>
      <c r="BH136" s="656">
        <f t="shared" si="156"/>
        <v>0</v>
      </c>
      <c r="BI136" s="656">
        <f t="shared" si="157"/>
        <v>0</v>
      </c>
      <c r="BJ136" s="656">
        <f t="shared" si="158"/>
        <v>0</v>
      </c>
      <c r="BK136" s="656">
        <f t="shared" si="159"/>
        <v>0</v>
      </c>
      <c r="BL136" s="656">
        <f t="shared" si="160"/>
        <v>0</v>
      </c>
      <c r="BM136" s="656">
        <f t="shared" si="161"/>
        <v>0</v>
      </c>
      <c r="BN136" s="656">
        <f t="shared" si="162"/>
        <v>0</v>
      </c>
      <c r="BO136" s="657">
        <f t="shared" si="163"/>
        <v>0</v>
      </c>
    </row>
    <row r="137" spans="1:67" x14ac:dyDescent="0.25">
      <c r="A137" s="1529"/>
      <c r="B137" s="512" t="s">
        <v>1151</v>
      </c>
      <c r="C137" s="522" t="s">
        <v>852</v>
      </c>
      <c r="D137" s="651">
        <v>0</v>
      </c>
      <c r="E137" s="651">
        <v>0</v>
      </c>
      <c r="F137" s="970"/>
      <c r="G137" s="653">
        <f t="shared" si="148"/>
        <v>0</v>
      </c>
      <c r="H137" s="253">
        <v>0</v>
      </c>
      <c r="I137" s="253">
        <v>0</v>
      </c>
      <c r="J137" s="253">
        <v>0</v>
      </c>
      <c r="K137" s="253">
        <v>0</v>
      </c>
      <c r="L137" s="253">
        <v>0</v>
      </c>
      <c r="M137" s="253">
        <v>0</v>
      </c>
      <c r="N137" s="253">
        <v>0</v>
      </c>
      <c r="O137" s="253">
        <v>0</v>
      </c>
      <c r="P137" s="253">
        <v>0</v>
      </c>
      <c r="Q137" s="253">
        <v>0</v>
      </c>
      <c r="R137" s="253">
        <v>0</v>
      </c>
      <c r="S137" s="653">
        <f t="shared" si="149"/>
        <v>0</v>
      </c>
      <c r="T137" s="253">
        <v>0</v>
      </c>
      <c r="U137" s="253">
        <v>0</v>
      </c>
      <c r="V137" s="253">
        <v>0</v>
      </c>
      <c r="W137" s="253">
        <v>0</v>
      </c>
      <c r="X137" s="253">
        <v>0</v>
      </c>
      <c r="Y137" s="253">
        <v>0</v>
      </c>
      <c r="Z137" s="253">
        <v>0</v>
      </c>
      <c r="AA137" s="253">
        <v>0</v>
      </c>
      <c r="AB137" s="253">
        <v>0</v>
      </c>
      <c r="AC137" s="253">
        <v>0</v>
      </c>
      <c r="AD137" s="253">
        <v>0</v>
      </c>
      <c r="AE137" s="653">
        <f t="shared" si="150"/>
        <v>0</v>
      </c>
      <c r="AF137" s="253">
        <v>0</v>
      </c>
      <c r="AG137" s="253">
        <v>0</v>
      </c>
      <c r="AH137" s="253">
        <v>0</v>
      </c>
      <c r="AI137" s="253">
        <v>0</v>
      </c>
      <c r="AJ137" s="253">
        <v>0</v>
      </c>
      <c r="AK137" s="253">
        <v>0</v>
      </c>
      <c r="AL137" s="253">
        <v>0</v>
      </c>
      <c r="AM137" s="253">
        <v>0</v>
      </c>
      <c r="AN137" s="253">
        <v>0</v>
      </c>
      <c r="AO137" s="253">
        <v>0</v>
      </c>
      <c r="AP137" s="253">
        <v>0</v>
      </c>
      <c r="AQ137" s="653">
        <f t="shared" si="151"/>
        <v>0</v>
      </c>
      <c r="AR137" s="253">
        <v>0</v>
      </c>
      <c r="AS137" s="253">
        <v>0</v>
      </c>
      <c r="AT137" s="253">
        <v>0</v>
      </c>
      <c r="AU137" s="253">
        <v>0</v>
      </c>
      <c r="AV137" s="253">
        <v>0</v>
      </c>
      <c r="AW137" s="253">
        <v>0</v>
      </c>
      <c r="AX137" s="253">
        <v>0</v>
      </c>
      <c r="AY137" s="253">
        <v>0</v>
      </c>
      <c r="AZ137" s="253">
        <v>0</v>
      </c>
      <c r="BA137" s="253">
        <v>0</v>
      </c>
      <c r="BB137" s="253">
        <v>0</v>
      </c>
      <c r="BC137" s="892">
        <v>0</v>
      </c>
      <c r="BD137" s="653">
        <f t="shared" si="152"/>
        <v>0</v>
      </c>
      <c r="BE137" s="656">
        <f t="shared" si="153"/>
        <v>0</v>
      </c>
      <c r="BF137" s="656">
        <f t="shared" si="154"/>
        <v>0</v>
      </c>
      <c r="BG137" s="656">
        <f t="shared" si="155"/>
        <v>0</v>
      </c>
      <c r="BH137" s="656">
        <f t="shared" si="156"/>
        <v>0</v>
      </c>
      <c r="BI137" s="656">
        <f t="shared" si="157"/>
        <v>0</v>
      </c>
      <c r="BJ137" s="656">
        <f t="shared" si="158"/>
        <v>0</v>
      </c>
      <c r="BK137" s="656">
        <f t="shared" si="159"/>
        <v>0</v>
      </c>
      <c r="BL137" s="656">
        <f t="shared" si="160"/>
        <v>0</v>
      </c>
      <c r="BM137" s="656">
        <f t="shared" si="161"/>
        <v>0</v>
      </c>
      <c r="BN137" s="656">
        <f t="shared" si="162"/>
        <v>0</v>
      </c>
      <c r="BO137" s="657">
        <f t="shared" si="163"/>
        <v>0</v>
      </c>
    </row>
    <row r="138" spans="1:67" ht="15.75" thickBot="1" x14ac:dyDescent="0.3">
      <c r="A138" s="1536"/>
      <c r="B138" s="658" t="s">
        <v>1152</v>
      </c>
      <c r="C138" s="659" t="s">
        <v>36</v>
      </c>
      <c r="D138" s="660">
        <f>SUM(D134:D137)</f>
        <v>0</v>
      </c>
      <c r="E138" s="660">
        <f>SUM(E134:E137)</f>
        <v>0</v>
      </c>
      <c r="F138" s="971" t="str">
        <f t="shared" si="1"/>
        <v/>
      </c>
      <c r="G138" s="687">
        <f t="shared" si="148"/>
        <v>9797.31</v>
      </c>
      <c r="H138" s="661">
        <f>SUM(H134:H137)</f>
        <v>4369.8500000000004</v>
      </c>
      <c r="I138" s="661">
        <f t="shared" ref="I138:R138" si="189">SUM(I134:I137)</f>
        <v>132.56</v>
      </c>
      <c r="J138" s="661">
        <f t="shared" si="189"/>
        <v>3467.19</v>
      </c>
      <c r="K138" s="661">
        <f t="shared" si="189"/>
        <v>137.47</v>
      </c>
      <c r="L138" s="661">
        <f t="shared" si="189"/>
        <v>0</v>
      </c>
      <c r="M138" s="661">
        <f t="shared" si="189"/>
        <v>0</v>
      </c>
      <c r="N138" s="661">
        <f t="shared" si="189"/>
        <v>0</v>
      </c>
      <c r="O138" s="661">
        <f t="shared" si="189"/>
        <v>0</v>
      </c>
      <c r="P138" s="661">
        <f t="shared" si="189"/>
        <v>606.44000000000005</v>
      </c>
      <c r="Q138" s="661">
        <f t="shared" si="189"/>
        <v>0</v>
      </c>
      <c r="R138" s="888">
        <f t="shared" si="189"/>
        <v>1083.8</v>
      </c>
      <c r="S138" s="687">
        <f t="shared" si="149"/>
        <v>11655.339999999998</v>
      </c>
      <c r="T138" s="661">
        <f>SUM(T134:T137)</f>
        <v>6044.67</v>
      </c>
      <c r="U138" s="661">
        <f t="shared" ref="U138:AD138" si="190">SUM(U134:U137)</f>
        <v>266.13000000000005</v>
      </c>
      <c r="V138" s="661">
        <f t="shared" si="190"/>
        <v>4651.4799999999996</v>
      </c>
      <c r="W138" s="661">
        <f t="shared" si="190"/>
        <v>142.38</v>
      </c>
      <c r="X138" s="661">
        <f t="shared" si="190"/>
        <v>0</v>
      </c>
      <c r="Y138" s="661">
        <f t="shared" si="190"/>
        <v>0</v>
      </c>
      <c r="Z138" s="661">
        <f t="shared" si="190"/>
        <v>0</v>
      </c>
      <c r="AA138" s="661">
        <f t="shared" si="190"/>
        <v>0</v>
      </c>
      <c r="AB138" s="661">
        <f t="shared" si="190"/>
        <v>550.67999999999995</v>
      </c>
      <c r="AC138" s="661">
        <f t="shared" si="190"/>
        <v>0</v>
      </c>
      <c r="AD138" s="888">
        <f t="shared" si="190"/>
        <v>0</v>
      </c>
      <c r="AE138" s="687">
        <f t="shared" si="150"/>
        <v>19531.990000000002</v>
      </c>
      <c r="AF138" s="661">
        <f>SUM(AF134:AF137)</f>
        <v>12710.48</v>
      </c>
      <c r="AG138" s="661">
        <f t="shared" ref="AG138:AP138" si="191">SUM(AG134:AG137)</f>
        <v>928.14999999999986</v>
      </c>
      <c r="AH138" s="661">
        <f t="shared" si="191"/>
        <v>4138.51</v>
      </c>
      <c r="AI138" s="661">
        <f t="shared" si="191"/>
        <v>292.46000000000004</v>
      </c>
      <c r="AJ138" s="661">
        <f t="shared" si="191"/>
        <v>0</v>
      </c>
      <c r="AK138" s="661">
        <f t="shared" si="191"/>
        <v>252.56</v>
      </c>
      <c r="AL138" s="661">
        <f t="shared" si="191"/>
        <v>0</v>
      </c>
      <c r="AM138" s="661">
        <f t="shared" si="191"/>
        <v>113.88</v>
      </c>
      <c r="AN138" s="661">
        <f t="shared" si="191"/>
        <v>847.06</v>
      </c>
      <c r="AO138" s="661">
        <f t="shared" si="191"/>
        <v>0</v>
      </c>
      <c r="AP138" s="888">
        <f t="shared" si="191"/>
        <v>248.89000000000001</v>
      </c>
      <c r="AQ138" s="687">
        <f t="shared" si="151"/>
        <v>14945.699999999997</v>
      </c>
      <c r="AR138" s="661">
        <f>SUM(AR134:AR137)</f>
        <v>10789.8</v>
      </c>
      <c r="AS138" s="661">
        <f t="shared" ref="AS138:BB138" si="192">SUM(AS134:AS137)</f>
        <v>1115.56</v>
      </c>
      <c r="AT138" s="661">
        <f t="shared" si="192"/>
        <v>1780.63</v>
      </c>
      <c r="AU138" s="661">
        <f t="shared" si="192"/>
        <v>354.1</v>
      </c>
      <c r="AV138" s="661">
        <f t="shared" si="192"/>
        <v>0</v>
      </c>
      <c r="AW138" s="661">
        <f t="shared" si="192"/>
        <v>0</v>
      </c>
      <c r="AX138" s="661">
        <f t="shared" si="192"/>
        <v>0</v>
      </c>
      <c r="AY138" s="661">
        <f t="shared" si="192"/>
        <v>0</v>
      </c>
      <c r="AZ138" s="661">
        <f t="shared" si="192"/>
        <v>897.55</v>
      </c>
      <c r="BA138" s="661">
        <f t="shared" si="192"/>
        <v>0</v>
      </c>
      <c r="BB138" s="888">
        <f t="shared" si="192"/>
        <v>8.06</v>
      </c>
      <c r="BC138" s="662">
        <f t="shared" ref="BC138" si="193">SUM(BC134:BC137)</f>
        <v>6800.6899999999978</v>
      </c>
      <c r="BD138" s="653">
        <f t="shared" si="152"/>
        <v>62731.030000000006</v>
      </c>
      <c r="BE138" s="663">
        <f t="shared" si="153"/>
        <v>33914.800000000003</v>
      </c>
      <c r="BF138" s="663">
        <f t="shared" si="154"/>
        <v>2442.3999999999996</v>
      </c>
      <c r="BG138" s="663">
        <f t="shared" si="155"/>
        <v>14037.810000000001</v>
      </c>
      <c r="BH138" s="663">
        <f t="shared" si="156"/>
        <v>926.41000000000008</v>
      </c>
      <c r="BI138" s="663">
        <f t="shared" si="157"/>
        <v>0</v>
      </c>
      <c r="BJ138" s="663">
        <f t="shared" si="158"/>
        <v>252.56</v>
      </c>
      <c r="BK138" s="663">
        <f t="shared" si="159"/>
        <v>0</v>
      </c>
      <c r="BL138" s="663">
        <f t="shared" si="160"/>
        <v>113.88</v>
      </c>
      <c r="BM138" s="663">
        <f t="shared" si="161"/>
        <v>2901.7299999999996</v>
      </c>
      <c r="BN138" s="663">
        <f t="shared" si="162"/>
        <v>0</v>
      </c>
      <c r="BO138" s="664">
        <f t="shared" si="163"/>
        <v>1340.75</v>
      </c>
    </row>
    <row r="139" spans="1:67" x14ac:dyDescent="0.25">
      <c r="A139" s="1529" t="s">
        <v>1153</v>
      </c>
      <c r="B139" s="512" t="s">
        <v>1154</v>
      </c>
      <c r="C139" s="522" t="s">
        <v>849</v>
      </c>
      <c r="D139" s="651">
        <v>0</v>
      </c>
      <c r="E139" s="651">
        <v>0</v>
      </c>
      <c r="F139" s="970"/>
      <c r="G139" s="653">
        <f t="shared" si="148"/>
        <v>23095.26</v>
      </c>
      <c r="H139" s="253">
        <v>22040.7</v>
      </c>
      <c r="I139" s="253">
        <v>254.03</v>
      </c>
      <c r="J139" s="253">
        <v>659.93999999999994</v>
      </c>
      <c r="K139" s="253">
        <v>66.28</v>
      </c>
      <c r="L139" s="253">
        <v>0</v>
      </c>
      <c r="M139" s="253">
        <v>0</v>
      </c>
      <c r="N139" s="253">
        <v>0</v>
      </c>
      <c r="O139" s="253">
        <v>0</v>
      </c>
      <c r="P139" s="253">
        <v>74.31</v>
      </c>
      <c r="Q139" s="253">
        <v>0</v>
      </c>
      <c r="R139" s="253">
        <v>0</v>
      </c>
      <c r="S139" s="653">
        <f t="shared" si="149"/>
        <v>27818.800000000003</v>
      </c>
      <c r="T139" s="253">
        <v>22423.7</v>
      </c>
      <c r="U139" s="253">
        <v>3055.8900000000003</v>
      </c>
      <c r="V139" s="253">
        <v>1572.06</v>
      </c>
      <c r="W139" s="253">
        <v>767.15</v>
      </c>
      <c r="X139" s="253">
        <v>0</v>
      </c>
      <c r="Y139" s="253">
        <v>0</v>
      </c>
      <c r="Z139" s="253">
        <v>0</v>
      </c>
      <c r="AA139" s="253">
        <v>0</v>
      </c>
      <c r="AB139" s="253">
        <v>0</v>
      </c>
      <c r="AC139" s="253">
        <v>0</v>
      </c>
      <c r="AD139" s="253">
        <v>0</v>
      </c>
      <c r="AE139" s="653">
        <f t="shared" si="150"/>
        <v>29381.059999999998</v>
      </c>
      <c r="AF139" s="253">
        <v>27081.61</v>
      </c>
      <c r="AG139" s="253">
        <v>725.6</v>
      </c>
      <c r="AH139" s="253">
        <v>1013.3000000000001</v>
      </c>
      <c r="AI139" s="253">
        <v>264.69</v>
      </c>
      <c r="AJ139" s="253">
        <v>0</v>
      </c>
      <c r="AK139" s="253">
        <v>35.04</v>
      </c>
      <c r="AL139" s="253">
        <v>0</v>
      </c>
      <c r="AM139" s="253">
        <v>0</v>
      </c>
      <c r="AN139" s="253">
        <v>260.82</v>
      </c>
      <c r="AO139" s="253">
        <v>0</v>
      </c>
      <c r="AP139" s="253">
        <v>0</v>
      </c>
      <c r="AQ139" s="653">
        <f t="shared" si="151"/>
        <v>56071.170000000006</v>
      </c>
      <c r="AR139" s="253">
        <v>46806.559999999998</v>
      </c>
      <c r="AS139" s="253">
        <v>2281.48</v>
      </c>
      <c r="AT139" s="253">
        <v>2406.33</v>
      </c>
      <c r="AU139" s="253">
        <v>219.21</v>
      </c>
      <c r="AV139" s="253">
        <v>159.80000000000001</v>
      </c>
      <c r="AW139" s="253">
        <v>0</v>
      </c>
      <c r="AX139" s="253">
        <v>0</v>
      </c>
      <c r="AY139" s="253">
        <v>232.29</v>
      </c>
      <c r="AZ139" s="253">
        <v>3965.5</v>
      </c>
      <c r="BA139" s="253">
        <v>0</v>
      </c>
      <c r="BB139" s="253">
        <v>0</v>
      </c>
      <c r="BC139" s="892">
        <v>41904.93</v>
      </c>
      <c r="BD139" s="688">
        <f t="shared" si="152"/>
        <v>178271.22</v>
      </c>
      <c r="BE139" s="654">
        <f t="shared" si="153"/>
        <v>118352.57</v>
      </c>
      <c r="BF139" s="654">
        <f t="shared" si="154"/>
        <v>6317</v>
      </c>
      <c r="BG139" s="654">
        <f t="shared" si="155"/>
        <v>5651.63</v>
      </c>
      <c r="BH139" s="654">
        <f t="shared" si="156"/>
        <v>1317.33</v>
      </c>
      <c r="BI139" s="654">
        <f t="shared" si="157"/>
        <v>159.80000000000001</v>
      </c>
      <c r="BJ139" s="654">
        <f t="shared" si="158"/>
        <v>35.04</v>
      </c>
      <c r="BK139" s="654">
        <f t="shared" si="159"/>
        <v>0</v>
      </c>
      <c r="BL139" s="654">
        <f t="shared" si="160"/>
        <v>232.29</v>
      </c>
      <c r="BM139" s="654">
        <f t="shared" si="161"/>
        <v>4300.63</v>
      </c>
      <c r="BN139" s="654">
        <f t="shared" si="162"/>
        <v>0</v>
      </c>
      <c r="BO139" s="655">
        <f t="shared" si="163"/>
        <v>0</v>
      </c>
    </row>
    <row r="140" spans="1:67" x14ac:dyDescent="0.25">
      <c r="A140" s="1529"/>
      <c r="B140" s="512" t="s">
        <v>1155</v>
      </c>
      <c r="C140" s="522" t="s">
        <v>850</v>
      </c>
      <c r="D140" s="651">
        <v>0</v>
      </c>
      <c r="E140" s="651">
        <v>0</v>
      </c>
      <c r="F140" s="970"/>
      <c r="G140" s="653">
        <f t="shared" si="148"/>
        <v>0</v>
      </c>
      <c r="H140" s="253">
        <v>0</v>
      </c>
      <c r="I140" s="253">
        <v>0</v>
      </c>
      <c r="J140" s="253">
        <v>0</v>
      </c>
      <c r="K140" s="253">
        <v>0</v>
      </c>
      <c r="L140" s="253">
        <v>0</v>
      </c>
      <c r="M140" s="253">
        <v>0</v>
      </c>
      <c r="N140" s="253">
        <v>0</v>
      </c>
      <c r="O140" s="253">
        <v>0</v>
      </c>
      <c r="P140" s="253">
        <v>0</v>
      </c>
      <c r="Q140" s="253">
        <v>0</v>
      </c>
      <c r="R140" s="253">
        <v>0</v>
      </c>
      <c r="S140" s="653">
        <f t="shared" si="149"/>
        <v>0</v>
      </c>
      <c r="T140" s="253">
        <v>0</v>
      </c>
      <c r="U140" s="253">
        <v>0</v>
      </c>
      <c r="V140" s="253">
        <v>0</v>
      </c>
      <c r="W140" s="253">
        <v>0</v>
      </c>
      <c r="X140" s="253">
        <v>0</v>
      </c>
      <c r="Y140" s="253">
        <v>0</v>
      </c>
      <c r="Z140" s="253">
        <v>0</v>
      </c>
      <c r="AA140" s="253">
        <v>0</v>
      </c>
      <c r="AB140" s="253">
        <v>0</v>
      </c>
      <c r="AC140" s="253">
        <v>0</v>
      </c>
      <c r="AD140" s="253">
        <v>0</v>
      </c>
      <c r="AE140" s="653">
        <f t="shared" si="150"/>
        <v>0</v>
      </c>
      <c r="AF140" s="253">
        <v>0</v>
      </c>
      <c r="AG140" s="253">
        <v>0</v>
      </c>
      <c r="AH140" s="253">
        <v>0</v>
      </c>
      <c r="AI140" s="253">
        <v>0</v>
      </c>
      <c r="AJ140" s="253">
        <v>0</v>
      </c>
      <c r="AK140" s="253">
        <v>0</v>
      </c>
      <c r="AL140" s="253">
        <v>0</v>
      </c>
      <c r="AM140" s="253">
        <v>0</v>
      </c>
      <c r="AN140" s="253">
        <v>0</v>
      </c>
      <c r="AO140" s="253">
        <v>0</v>
      </c>
      <c r="AP140" s="253">
        <v>0</v>
      </c>
      <c r="AQ140" s="653">
        <f t="shared" si="151"/>
        <v>0</v>
      </c>
      <c r="AR140" s="253">
        <v>0</v>
      </c>
      <c r="AS140" s="253">
        <v>0</v>
      </c>
      <c r="AT140" s="253">
        <v>0</v>
      </c>
      <c r="AU140" s="253">
        <v>0</v>
      </c>
      <c r="AV140" s="253">
        <v>0</v>
      </c>
      <c r="AW140" s="253">
        <v>0</v>
      </c>
      <c r="AX140" s="253">
        <v>0</v>
      </c>
      <c r="AY140" s="253">
        <v>0</v>
      </c>
      <c r="AZ140" s="253">
        <v>0</v>
      </c>
      <c r="BA140" s="253">
        <v>0</v>
      </c>
      <c r="BB140" s="253">
        <v>0</v>
      </c>
      <c r="BC140" s="892">
        <v>0</v>
      </c>
      <c r="BD140" s="653">
        <f t="shared" si="152"/>
        <v>0</v>
      </c>
      <c r="BE140" s="656">
        <f t="shared" si="153"/>
        <v>0</v>
      </c>
      <c r="BF140" s="656">
        <f t="shared" si="154"/>
        <v>0</v>
      </c>
      <c r="BG140" s="656">
        <f t="shared" si="155"/>
        <v>0</v>
      </c>
      <c r="BH140" s="656">
        <f t="shared" si="156"/>
        <v>0</v>
      </c>
      <c r="BI140" s="656">
        <f t="shared" si="157"/>
        <v>0</v>
      </c>
      <c r="BJ140" s="656">
        <f t="shared" si="158"/>
        <v>0</v>
      </c>
      <c r="BK140" s="656">
        <f t="shared" si="159"/>
        <v>0</v>
      </c>
      <c r="BL140" s="656">
        <f t="shared" si="160"/>
        <v>0</v>
      </c>
      <c r="BM140" s="656">
        <f t="shared" si="161"/>
        <v>0</v>
      </c>
      <c r="BN140" s="656">
        <f t="shared" si="162"/>
        <v>0</v>
      </c>
      <c r="BO140" s="657">
        <f t="shared" si="163"/>
        <v>0</v>
      </c>
    </row>
    <row r="141" spans="1:67" x14ac:dyDescent="0.25">
      <c r="A141" s="1529"/>
      <c r="B141" s="512" t="s">
        <v>1156</v>
      </c>
      <c r="C141" s="522" t="s">
        <v>851</v>
      </c>
      <c r="D141" s="651">
        <v>0</v>
      </c>
      <c r="E141" s="651">
        <v>0</v>
      </c>
      <c r="F141" s="970"/>
      <c r="G141" s="653">
        <f t="shared" si="148"/>
        <v>0</v>
      </c>
      <c r="H141" s="253">
        <v>0</v>
      </c>
      <c r="I141" s="253">
        <v>0</v>
      </c>
      <c r="J141" s="253">
        <v>0</v>
      </c>
      <c r="K141" s="253">
        <v>0</v>
      </c>
      <c r="L141" s="253">
        <v>0</v>
      </c>
      <c r="M141" s="253">
        <v>0</v>
      </c>
      <c r="N141" s="253">
        <v>0</v>
      </c>
      <c r="O141" s="253">
        <v>0</v>
      </c>
      <c r="P141" s="253">
        <v>0</v>
      </c>
      <c r="Q141" s="253">
        <v>0</v>
      </c>
      <c r="R141" s="253">
        <v>0</v>
      </c>
      <c r="S141" s="653">
        <f t="shared" si="149"/>
        <v>0</v>
      </c>
      <c r="T141" s="253">
        <v>0</v>
      </c>
      <c r="U141" s="253">
        <v>0</v>
      </c>
      <c r="V141" s="253">
        <v>0</v>
      </c>
      <c r="W141" s="253">
        <v>0</v>
      </c>
      <c r="X141" s="253">
        <v>0</v>
      </c>
      <c r="Y141" s="253">
        <v>0</v>
      </c>
      <c r="Z141" s="253">
        <v>0</v>
      </c>
      <c r="AA141" s="253">
        <v>0</v>
      </c>
      <c r="AB141" s="253">
        <v>0</v>
      </c>
      <c r="AC141" s="253">
        <v>0</v>
      </c>
      <c r="AD141" s="253">
        <v>0</v>
      </c>
      <c r="AE141" s="653">
        <f t="shared" si="150"/>
        <v>0</v>
      </c>
      <c r="AF141" s="253">
        <v>0</v>
      </c>
      <c r="AG141" s="253">
        <v>0</v>
      </c>
      <c r="AH141" s="253">
        <v>0</v>
      </c>
      <c r="AI141" s="253">
        <v>0</v>
      </c>
      <c r="AJ141" s="253">
        <v>0</v>
      </c>
      <c r="AK141" s="253">
        <v>0</v>
      </c>
      <c r="AL141" s="253">
        <v>0</v>
      </c>
      <c r="AM141" s="253">
        <v>0</v>
      </c>
      <c r="AN141" s="253">
        <v>0</v>
      </c>
      <c r="AO141" s="253">
        <v>0</v>
      </c>
      <c r="AP141" s="253">
        <v>0</v>
      </c>
      <c r="AQ141" s="653">
        <f t="shared" si="151"/>
        <v>0</v>
      </c>
      <c r="AR141" s="253">
        <v>0</v>
      </c>
      <c r="AS141" s="253">
        <v>0</v>
      </c>
      <c r="AT141" s="253">
        <v>0</v>
      </c>
      <c r="AU141" s="253">
        <v>0</v>
      </c>
      <c r="AV141" s="253">
        <v>0</v>
      </c>
      <c r="AW141" s="253">
        <v>0</v>
      </c>
      <c r="AX141" s="253">
        <v>0</v>
      </c>
      <c r="AY141" s="253">
        <v>0</v>
      </c>
      <c r="AZ141" s="253">
        <v>0</v>
      </c>
      <c r="BA141" s="253">
        <v>0</v>
      </c>
      <c r="BB141" s="253">
        <v>0</v>
      </c>
      <c r="BC141" s="892">
        <v>0</v>
      </c>
      <c r="BD141" s="653">
        <f t="shared" si="152"/>
        <v>0</v>
      </c>
      <c r="BE141" s="656">
        <f t="shared" si="153"/>
        <v>0</v>
      </c>
      <c r="BF141" s="656">
        <f t="shared" si="154"/>
        <v>0</v>
      </c>
      <c r="BG141" s="656">
        <f t="shared" si="155"/>
        <v>0</v>
      </c>
      <c r="BH141" s="656">
        <f t="shared" si="156"/>
        <v>0</v>
      </c>
      <c r="BI141" s="656">
        <f t="shared" si="157"/>
        <v>0</v>
      </c>
      <c r="BJ141" s="656">
        <f t="shared" si="158"/>
        <v>0</v>
      </c>
      <c r="BK141" s="656">
        <f t="shared" si="159"/>
        <v>0</v>
      </c>
      <c r="BL141" s="656">
        <f t="shared" si="160"/>
        <v>0</v>
      </c>
      <c r="BM141" s="656">
        <f t="shared" si="161"/>
        <v>0</v>
      </c>
      <c r="BN141" s="656">
        <f t="shared" si="162"/>
        <v>0</v>
      </c>
      <c r="BO141" s="657">
        <f t="shared" si="163"/>
        <v>0</v>
      </c>
    </row>
    <row r="142" spans="1:67" x14ac:dyDescent="0.25">
      <c r="A142" s="1529"/>
      <c r="B142" s="512" t="s">
        <v>1157</v>
      </c>
      <c r="C142" s="522" t="s">
        <v>852</v>
      </c>
      <c r="D142" s="651">
        <v>0</v>
      </c>
      <c r="E142" s="651">
        <v>0</v>
      </c>
      <c r="F142" s="970"/>
      <c r="G142" s="653">
        <f t="shared" ref="G142:G169" si="194">SUM(H142:R142)</f>
        <v>0</v>
      </c>
      <c r="H142" s="253">
        <v>0</v>
      </c>
      <c r="I142" s="253">
        <v>0</v>
      </c>
      <c r="J142" s="253">
        <v>0</v>
      </c>
      <c r="K142" s="253">
        <v>0</v>
      </c>
      <c r="L142" s="253">
        <v>0</v>
      </c>
      <c r="M142" s="253">
        <v>0</v>
      </c>
      <c r="N142" s="253">
        <v>0</v>
      </c>
      <c r="O142" s="253">
        <v>0</v>
      </c>
      <c r="P142" s="253">
        <v>0</v>
      </c>
      <c r="Q142" s="253">
        <v>0</v>
      </c>
      <c r="R142" s="253">
        <v>0</v>
      </c>
      <c r="S142" s="653">
        <f t="shared" ref="S142:S169" si="195">SUM(T142:AD142)</f>
        <v>0</v>
      </c>
      <c r="T142" s="253">
        <v>0</v>
      </c>
      <c r="U142" s="253">
        <v>0</v>
      </c>
      <c r="V142" s="253">
        <v>0</v>
      </c>
      <c r="W142" s="253">
        <v>0</v>
      </c>
      <c r="X142" s="253">
        <v>0</v>
      </c>
      <c r="Y142" s="253">
        <v>0</v>
      </c>
      <c r="Z142" s="253">
        <v>0</v>
      </c>
      <c r="AA142" s="253">
        <v>0</v>
      </c>
      <c r="AB142" s="253">
        <v>0</v>
      </c>
      <c r="AC142" s="253">
        <v>0</v>
      </c>
      <c r="AD142" s="253">
        <v>0</v>
      </c>
      <c r="AE142" s="653">
        <f t="shared" ref="AE142:AE169" si="196">SUM(AF142:AP142)</f>
        <v>0</v>
      </c>
      <c r="AF142" s="253">
        <v>0</v>
      </c>
      <c r="AG142" s="253">
        <v>0</v>
      </c>
      <c r="AH142" s="253">
        <v>0</v>
      </c>
      <c r="AI142" s="253">
        <v>0</v>
      </c>
      <c r="AJ142" s="253">
        <v>0</v>
      </c>
      <c r="AK142" s="253">
        <v>0</v>
      </c>
      <c r="AL142" s="253">
        <v>0</v>
      </c>
      <c r="AM142" s="253">
        <v>0</v>
      </c>
      <c r="AN142" s="253">
        <v>0</v>
      </c>
      <c r="AO142" s="253">
        <v>0</v>
      </c>
      <c r="AP142" s="253">
        <v>0</v>
      </c>
      <c r="AQ142" s="653">
        <f t="shared" ref="AQ142:AQ169" si="197">SUM(AR142:BB142)</f>
        <v>0</v>
      </c>
      <c r="AR142" s="253">
        <v>0</v>
      </c>
      <c r="AS142" s="253">
        <v>0</v>
      </c>
      <c r="AT142" s="253">
        <v>0</v>
      </c>
      <c r="AU142" s="253">
        <v>0</v>
      </c>
      <c r="AV142" s="253">
        <v>0</v>
      </c>
      <c r="AW142" s="253">
        <v>0</v>
      </c>
      <c r="AX142" s="253">
        <v>0</v>
      </c>
      <c r="AY142" s="253">
        <v>0</v>
      </c>
      <c r="AZ142" s="253">
        <v>0</v>
      </c>
      <c r="BA142" s="253">
        <v>0</v>
      </c>
      <c r="BB142" s="253">
        <v>0</v>
      </c>
      <c r="BC142" s="892">
        <v>0</v>
      </c>
      <c r="BD142" s="653">
        <f t="shared" ref="BD142:BD168" si="198">SUM(BE142:BO142)+BC142</f>
        <v>0</v>
      </c>
      <c r="BE142" s="656">
        <f t="shared" ref="BE142:BE169" si="199">H142+T142+AF142+AR142</f>
        <v>0</v>
      </c>
      <c r="BF142" s="656">
        <f t="shared" ref="BF142:BF169" si="200">I142+U142+AG142+AS142</f>
        <v>0</v>
      </c>
      <c r="BG142" s="656">
        <f t="shared" ref="BG142:BG169" si="201">J142+V142+AH142+AT142</f>
        <v>0</v>
      </c>
      <c r="BH142" s="656">
        <f t="shared" ref="BH142:BH169" si="202">K142+W142+AI142+AU142</f>
        <v>0</v>
      </c>
      <c r="BI142" s="656">
        <f t="shared" ref="BI142:BI169" si="203">L142+X142+AJ142+AV142</f>
        <v>0</v>
      </c>
      <c r="BJ142" s="656">
        <f t="shared" ref="BJ142:BJ169" si="204">M142+Y142+AK142+AW142</f>
        <v>0</v>
      </c>
      <c r="BK142" s="656">
        <f t="shared" ref="BK142:BK169" si="205">N142+Z142+AL142+AX142</f>
        <v>0</v>
      </c>
      <c r="BL142" s="656">
        <f t="shared" ref="BL142:BL169" si="206">O142+AA142+AM142+AY142</f>
        <v>0</v>
      </c>
      <c r="BM142" s="656">
        <f t="shared" ref="BM142:BM169" si="207">P142+AB142+AN142+AZ142</f>
        <v>0</v>
      </c>
      <c r="BN142" s="656">
        <f t="shared" ref="BN142:BN169" si="208">Q142+AC142+AO142+BA142</f>
        <v>0</v>
      </c>
      <c r="BO142" s="657">
        <f t="shared" ref="BO142:BO169" si="209">R142+AD142+AP142+BB142</f>
        <v>0</v>
      </c>
    </row>
    <row r="143" spans="1:67" ht="15.75" thickBot="1" x14ac:dyDescent="0.3">
      <c r="A143" s="1536"/>
      <c r="B143" s="658" t="s">
        <v>1158</v>
      </c>
      <c r="C143" s="659" t="s">
        <v>36</v>
      </c>
      <c r="D143" s="660">
        <f>SUM(D139:D142)</f>
        <v>0</v>
      </c>
      <c r="E143" s="660">
        <f>SUM(E139:E142)</f>
        <v>0</v>
      </c>
      <c r="F143" s="971" t="str">
        <f t="shared" si="1"/>
        <v/>
      </c>
      <c r="G143" s="687">
        <f t="shared" si="194"/>
        <v>23095.26</v>
      </c>
      <c r="H143" s="661">
        <f>SUM(H139:H142)</f>
        <v>22040.7</v>
      </c>
      <c r="I143" s="661">
        <f t="shared" ref="I143:R143" si="210">SUM(I139:I142)</f>
        <v>254.03</v>
      </c>
      <c r="J143" s="661">
        <f t="shared" si="210"/>
        <v>659.93999999999994</v>
      </c>
      <c r="K143" s="661">
        <f t="shared" si="210"/>
        <v>66.28</v>
      </c>
      <c r="L143" s="661">
        <f t="shared" si="210"/>
        <v>0</v>
      </c>
      <c r="M143" s="661">
        <f t="shared" si="210"/>
        <v>0</v>
      </c>
      <c r="N143" s="661">
        <f t="shared" si="210"/>
        <v>0</v>
      </c>
      <c r="O143" s="661">
        <f t="shared" si="210"/>
        <v>0</v>
      </c>
      <c r="P143" s="661">
        <f t="shared" si="210"/>
        <v>74.31</v>
      </c>
      <c r="Q143" s="661">
        <f t="shared" si="210"/>
        <v>0</v>
      </c>
      <c r="R143" s="888">
        <f t="shared" si="210"/>
        <v>0</v>
      </c>
      <c r="S143" s="687">
        <f t="shared" si="195"/>
        <v>27818.800000000003</v>
      </c>
      <c r="T143" s="661">
        <f>SUM(T139:T142)</f>
        <v>22423.7</v>
      </c>
      <c r="U143" s="661">
        <f t="shared" ref="U143:AD143" si="211">SUM(U139:U142)</f>
        <v>3055.8900000000003</v>
      </c>
      <c r="V143" s="661">
        <f t="shared" si="211"/>
        <v>1572.06</v>
      </c>
      <c r="W143" s="661">
        <f t="shared" si="211"/>
        <v>767.15</v>
      </c>
      <c r="X143" s="661">
        <f t="shared" si="211"/>
        <v>0</v>
      </c>
      <c r="Y143" s="661">
        <f t="shared" si="211"/>
        <v>0</v>
      </c>
      <c r="Z143" s="661">
        <f t="shared" si="211"/>
        <v>0</v>
      </c>
      <c r="AA143" s="661">
        <f t="shared" si="211"/>
        <v>0</v>
      </c>
      <c r="AB143" s="661">
        <f t="shared" si="211"/>
        <v>0</v>
      </c>
      <c r="AC143" s="661">
        <f t="shared" si="211"/>
        <v>0</v>
      </c>
      <c r="AD143" s="888">
        <f t="shared" si="211"/>
        <v>0</v>
      </c>
      <c r="AE143" s="687">
        <f t="shared" si="196"/>
        <v>29381.059999999998</v>
      </c>
      <c r="AF143" s="661">
        <f>SUM(AF139:AF142)</f>
        <v>27081.61</v>
      </c>
      <c r="AG143" s="661">
        <f t="shared" ref="AG143:AP143" si="212">SUM(AG139:AG142)</f>
        <v>725.6</v>
      </c>
      <c r="AH143" s="661">
        <f t="shared" si="212"/>
        <v>1013.3000000000001</v>
      </c>
      <c r="AI143" s="661">
        <f t="shared" si="212"/>
        <v>264.69</v>
      </c>
      <c r="AJ143" s="661">
        <f t="shared" si="212"/>
        <v>0</v>
      </c>
      <c r="AK143" s="661">
        <f t="shared" si="212"/>
        <v>35.04</v>
      </c>
      <c r="AL143" s="661">
        <f t="shared" si="212"/>
        <v>0</v>
      </c>
      <c r="AM143" s="661">
        <f t="shared" si="212"/>
        <v>0</v>
      </c>
      <c r="AN143" s="661">
        <f t="shared" si="212"/>
        <v>260.82</v>
      </c>
      <c r="AO143" s="661">
        <f t="shared" si="212"/>
        <v>0</v>
      </c>
      <c r="AP143" s="888">
        <f t="shared" si="212"/>
        <v>0</v>
      </c>
      <c r="AQ143" s="687">
        <f t="shared" si="197"/>
        <v>56071.170000000006</v>
      </c>
      <c r="AR143" s="661">
        <f>SUM(AR139:AR142)</f>
        <v>46806.559999999998</v>
      </c>
      <c r="AS143" s="661">
        <f t="shared" ref="AS143:BB143" si="213">SUM(AS139:AS142)</f>
        <v>2281.48</v>
      </c>
      <c r="AT143" s="661">
        <f t="shared" si="213"/>
        <v>2406.33</v>
      </c>
      <c r="AU143" s="661">
        <f t="shared" si="213"/>
        <v>219.21</v>
      </c>
      <c r="AV143" s="661">
        <f t="shared" si="213"/>
        <v>159.80000000000001</v>
      </c>
      <c r="AW143" s="661">
        <f t="shared" si="213"/>
        <v>0</v>
      </c>
      <c r="AX143" s="661">
        <f t="shared" si="213"/>
        <v>0</v>
      </c>
      <c r="AY143" s="661">
        <f t="shared" si="213"/>
        <v>232.29</v>
      </c>
      <c r="AZ143" s="661">
        <f t="shared" si="213"/>
        <v>3965.5</v>
      </c>
      <c r="BA143" s="661">
        <f t="shared" si="213"/>
        <v>0</v>
      </c>
      <c r="BB143" s="888">
        <f t="shared" si="213"/>
        <v>0</v>
      </c>
      <c r="BC143" s="662">
        <f t="shared" ref="BC143" si="214">SUM(BC139:BC142)</f>
        <v>41904.93</v>
      </c>
      <c r="BD143" s="653">
        <f t="shared" si="198"/>
        <v>178271.22</v>
      </c>
      <c r="BE143" s="663">
        <f t="shared" si="199"/>
        <v>118352.57</v>
      </c>
      <c r="BF143" s="663">
        <f t="shared" si="200"/>
        <v>6317</v>
      </c>
      <c r="BG143" s="663">
        <f t="shared" si="201"/>
        <v>5651.63</v>
      </c>
      <c r="BH143" s="663">
        <f t="shared" si="202"/>
        <v>1317.33</v>
      </c>
      <c r="BI143" s="663">
        <f t="shared" si="203"/>
        <v>159.80000000000001</v>
      </c>
      <c r="BJ143" s="663">
        <f t="shared" si="204"/>
        <v>35.04</v>
      </c>
      <c r="BK143" s="663">
        <f t="shared" si="205"/>
        <v>0</v>
      </c>
      <c r="BL143" s="663">
        <f t="shared" si="206"/>
        <v>232.29</v>
      </c>
      <c r="BM143" s="663">
        <f t="shared" si="207"/>
        <v>4300.63</v>
      </c>
      <c r="BN143" s="663">
        <f t="shared" si="208"/>
        <v>0</v>
      </c>
      <c r="BO143" s="664">
        <f t="shared" si="209"/>
        <v>0</v>
      </c>
    </row>
    <row r="144" spans="1:67" x14ac:dyDescent="0.25">
      <c r="A144" s="1529" t="s">
        <v>1063</v>
      </c>
      <c r="B144" s="512" t="s">
        <v>1159</v>
      </c>
      <c r="C144" s="522" t="s">
        <v>849</v>
      </c>
      <c r="D144" s="651">
        <v>0</v>
      </c>
      <c r="E144" s="651">
        <v>0</v>
      </c>
      <c r="F144" s="970"/>
      <c r="G144" s="653">
        <f t="shared" si="194"/>
        <v>86868.01999999999</v>
      </c>
      <c r="H144" s="253">
        <v>48026.74</v>
      </c>
      <c r="I144" s="253">
        <v>24035.25</v>
      </c>
      <c r="J144" s="253">
        <v>5467.71</v>
      </c>
      <c r="K144" s="253">
        <v>9219.7000000000007</v>
      </c>
      <c r="L144" s="253">
        <v>0</v>
      </c>
      <c r="M144" s="253">
        <v>0</v>
      </c>
      <c r="N144" s="253">
        <v>0</v>
      </c>
      <c r="O144" s="253">
        <v>118.62</v>
      </c>
      <c r="P144" s="253">
        <v>0</v>
      </c>
      <c r="Q144" s="253">
        <v>0</v>
      </c>
      <c r="R144" s="253">
        <v>0</v>
      </c>
      <c r="S144" s="653">
        <f t="shared" si="195"/>
        <v>100511.36</v>
      </c>
      <c r="T144" s="253">
        <v>54964.520000000004</v>
      </c>
      <c r="U144" s="253">
        <v>27265.57</v>
      </c>
      <c r="V144" s="253">
        <v>7167.4000000000005</v>
      </c>
      <c r="W144" s="253">
        <v>10310.299999999999</v>
      </c>
      <c r="X144" s="253">
        <v>207.06</v>
      </c>
      <c r="Y144" s="253">
        <v>374.16</v>
      </c>
      <c r="Z144" s="253">
        <v>0</v>
      </c>
      <c r="AA144" s="253">
        <v>147.99</v>
      </c>
      <c r="AB144" s="253">
        <v>74.36</v>
      </c>
      <c r="AC144" s="253">
        <v>0</v>
      </c>
      <c r="AD144" s="253">
        <v>0</v>
      </c>
      <c r="AE144" s="653">
        <f t="shared" si="196"/>
        <v>215954.09000000003</v>
      </c>
      <c r="AF144" s="253">
        <v>107285.98999999999</v>
      </c>
      <c r="AG144" s="253">
        <v>63465.159999999996</v>
      </c>
      <c r="AH144" s="253">
        <v>20288.98</v>
      </c>
      <c r="AI144" s="253">
        <v>15652.890000000001</v>
      </c>
      <c r="AJ144" s="253">
        <v>110.1</v>
      </c>
      <c r="AK144" s="253">
        <v>7710.7799999999988</v>
      </c>
      <c r="AL144" s="253">
        <v>0</v>
      </c>
      <c r="AM144" s="253">
        <v>355.03</v>
      </c>
      <c r="AN144" s="253">
        <v>1085.1600000000001</v>
      </c>
      <c r="AO144" s="253">
        <v>0</v>
      </c>
      <c r="AP144" s="253">
        <v>0</v>
      </c>
      <c r="AQ144" s="653">
        <f t="shared" si="197"/>
        <v>163087.19999999998</v>
      </c>
      <c r="AR144" s="253">
        <v>97740.489999999991</v>
      </c>
      <c r="AS144" s="253">
        <v>43258.09</v>
      </c>
      <c r="AT144" s="253">
        <v>9731.93</v>
      </c>
      <c r="AU144" s="253">
        <v>12048.980000000001</v>
      </c>
      <c r="AV144" s="253">
        <v>50.85</v>
      </c>
      <c r="AW144" s="253">
        <v>0</v>
      </c>
      <c r="AX144" s="253">
        <v>0</v>
      </c>
      <c r="AY144" s="253">
        <v>214.83</v>
      </c>
      <c r="AZ144" s="253">
        <v>42.03</v>
      </c>
      <c r="BA144" s="253">
        <v>0</v>
      </c>
      <c r="BB144" s="253">
        <v>0</v>
      </c>
      <c r="BC144" s="892">
        <v>112557.30000000002</v>
      </c>
      <c r="BD144" s="688">
        <f t="shared" si="198"/>
        <v>678977.97000000009</v>
      </c>
      <c r="BE144" s="654">
        <f t="shared" si="199"/>
        <v>308017.74</v>
      </c>
      <c r="BF144" s="654">
        <f t="shared" si="200"/>
        <v>158024.07</v>
      </c>
      <c r="BG144" s="654">
        <f t="shared" si="201"/>
        <v>42656.02</v>
      </c>
      <c r="BH144" s="654">
        <f t="shared" si="202"/>
        <v>47231.87</v>
      </c>
      <c r="BI144" s="654">
        <f t="shared" si="203"/>
        <v>368.01</v>
      </c>
      <c r="BJ144" s="654">
        <f t="shared" si="204"/>
        <v>8084.9399999999987</v>
      </c>
      <c r="BK144" s="654">
        <f t="shared" si="205"/>
        <v>0</v>
      </c>
      <c r="BL144" s="654">
        <f t="shared" si="206"/>
        <v>836.47</v>
      </c>
      <c r="BM144" s="654">
        <f t="shared" si="207"/>
        <v>1201.55</v>
      </c>
      <c r="BN144" s="654">
        <f t="shared" si="208"/>
        <v>0</v>
      </c>
      <c r="BO144" s="655">
        <f t="shared" si="209"/>
        <v>0</v>
      </c>
    </row>
    <row r="145" spans="1:67" x14ac:dyDescent="0.25">
      <c r="A145" s="1529"/>
      <c r="B145" s="512" t="s">
        <v>1160</v>
      </c>
      <c r="C145" s="522" t="s">
        <v>850</v>
      </c>
      <c r="D145" s="651">
        <v>0</v>
      </c>
      <c r="E145" s="651">
        <v>0</v>
      </c>
      <c r="F145" s="970"/>
      <c r="G145" s="653">
        <f t="shared" si="194"/>
        <v>0</v>
      </c>
      <c r="H145" s="253">
        <v>0</v>
      </c>
      <c r="I145" s="253">
        <v>0</v>
      </c>
      <c r="J145" s="253">
        <v>0</v>
      </c>
      <c r="K145" s="253">
        <v>0</v>
      </c>
      <c r="L145" s="253">
        <v>0</v>
      </c>
      <c r="M145" s="253">
        <v>0</v>
      </c>
      <c r="N145" s="253">
        <v>0</v>
      </c>
      <c r="O145" s="253">
        <v>0</v>
      </c>
      <c r="P145" s="253">
        <v>0</v>
      </c>
      <c r="Q145" s="253">
        <v>0</v>
      </c>
      <c r="R145" s="253">
        <v>0</v>
      </c>
      <c r="S145" s="653">
        <f t="shared" si="195"/>
        <v>0</v>
      </c>
      <c r="T145" s="253">
        <v>0</v>
      </c>
      <c r="U145" s="253">
        <v>0</v>
      </c>
      <c r="V145" s="253">
        <v>0</v>
      </c>
      <c r="W145" s="253">
        <v>0</v>
      </c>
      <c r="X145" s="253">
        <v>0</v>
      </c>
      <c r="Y145" s="253">
        <v>0</v>
      </c>
      <c r="Z145" s="253">
        <v>0</v>
      </c>
      <c r="AA145" s="253">
        <v>0</v>
      </c>
      <c r="AB145" s="253">
        <v>0</v>
      </c>
      <c r="AC145" s="253">
        <v>0</v>
      </c>
      <c r="AD145" s="253">
        <v>0</v>
      </c>
      <c r="AE145" s="653">
        <f t="shared" si="196"/>
        <v>0</v>
      </c>
      <c r="AF145" s="253">
        <v>0</v>
      </c>
      <c r="AG145" s="253">
        <v>0</v>
      </c>
      <c r="AH145" s="253">
        <v>0</v>
      </c>
      <c r="AI145" s="253">
        <v>0</v>
      </c>
      <c r="AJ145" s="253">
        <v>0</v>
      </c>
      <c r="AK145" s="253">
        <v>0</v>
      </c>
      <c r="AL145" s="253">
        <v>0</v>
      </c>
      <c r="AM145" s="253">
        <v>0</v>
      </c>
      <c r="AN145" s="253">
        <v>0</v>
      </c>
      <c r="AO145" s="253">
        <v>0</v>
      </c>
      <c r="AP145" s="253">
        <v>0</v>
      </c>
      <c r="AQ145" s="653">
        <f t="shared" si="197"/>
        <v>0</v>
      </c>
      <c r="AR145" s="253">
        <v>0</v>
      </c>
      <c r="AS145" s="253">
        <v>0</v>
      </c>
      <c r="AT145" s="253">
        <v>0</v>
      </c>
      <c r="AU145" s="253">
        <v>0</v>
      </c>
      <c r="AV145" s="253">
        <v>0</v>
      </c>
      <c r="AW145" s="253">
        <v>0</v>
      </c>
      <c r="AX145" s="253">
        <v>0</v>
      </c>
      <c r="AY145" s="253">
        <v>0</v>
      </c>
      <c r="AZ145" s="253">
        <v>0</v>
      </c>
      <c r="BA145" s="253">
        <v>0</v>
      </c>
      <c r="BB145" s="253">
        <v>0</v>
      </c>
      <c r="BC145" s="892">
        <v>0</v>
      </c>
      <c r="BD145" s="653">
        <f t="shared" si="198"/>
        <v>0</v>
      </c>
      <c r="BE145" s="656">
        <f t="shared" si="199"/>
        <v>0</v>
      </c>
      <c r="BF145" s="656">
        <f t="shared" si="200"/>
        <v>0</v>
      </c>
      <c r="BG145" s="656">
        <f t="shared" si="201"/>
        <v>0</v>
      </c>
      <c r="BH145" s="656">
        <f t="shared" si="202"/>
        <v>0</v>
      </c>
      <c r="BI145" s="656">
        <f t="shared" si="203"/>
        <v>0</v>
      </c>
      <c r="BJ145" s="656">
        <f t="shared" si="204"/>
        <v>0</v>
      </c>
      <c r="BK145" s="656">
        <f t="shared" si="205"/>
        <v>0</v>
      </c>
      <c r="BL145" s="656">
        <f t="shared" si="206"/>
        <v>0</v>
      </c>
      <c r="BM145" s="656">
        <f t="shared" si="207"/>
        <v>0</v>
      </c>
      <c r="BN145" s="656">
        <f t="shared" si="208"/>
        <v>0</v>
      </c>
      <c r="BO145" s="657">
        <f t="shared" si="209"/>
        <v>0</v>
      </c>
    </row>
    <row r="146" spans="1:67" x14ac:dyDescent="0.25">
      <c r="A146" s="1529"/>
      <c r="B146" s="512" t="s">
        <v>1161</v>
      </c>
      <c r="C146" s="522" t="s">
        <v>851</v>
      </c>
      <c r="D146" s="651">
        <v>0</v>
      </c>
      <c r="E146" s="651">
        <v>0</v>
      </c>
      <c r="F146" s="970"/>
      <c r="G146" s="653">
        <f t="shared" si="194"/>
        <v>0</v>
      </c>
      <c r="H146" s="253">
        <v>0</v>
      </c>
      <c r="I146" s="253">
        <v>0</v>
      </c>
      <c r="J146" s="253">
        <v>0</v>
      </c>
      <c r="K146" s="253">
        <v>0</v>
      </c>
      <c r="L146" s="253">
        <v>0</v>
      </c>
      <c r="M146" s="253">
        <v>0</v>
      </c>
      <c r="N146" s="253">
        <v>0</v>
      </c>
      <c r="O146" s="253">
        <v>0</v>
      </c>
      <c r="P146" s="253">
        <v>0</v>
      </c>
      <c r="Q146" s="253">
        <v>0</v>
      </c>
      <c r="R146" s="253">
        <v>0</v>
      </c>
      <c r="S146" s="653">
        <f t="shared" si="195"/>
        <v>0</v>
      </c>
      <c r="T146" s="253">
        <v>0</v>
      </c>
      <c r="U146" s="253">
        <v>0</v>
      </c>
      <c r="V146" s="253">
        <v>0</v>
      </c>
      <c r="W146" s="253">
        <v>0</v>
      </c>
      <c r="X146" s="253">
        <v>0</v>
      </c>
      <c r="Y146" s="253">
        <v>0</v>
      </c>
      <c r="Z146" s="253">
        <v>0</v>
      </c>
      <c r="AA146" s="253">
        <v>0</v>
      </c>
      <c r="AB146" s="253">
        <v>0</v>
      </c>
      <c r="AC146" s="253">
        <v>0</v>
      </c>
      <c r="AD146" s="253">
        <v>0</v>
      </c>
      <c r="AE146" s="653">
        <f t="shared" si="196"/>
        <v>0</v>
      </c>
      <c r="AF146" s="253">
        <v>0</v>
      </c>
      <c r="AG146" s="253">
        <v>0</v>
      </c>
      <c r="AH146" s="253">
        <v>0</v>
      </c>
      <c r="AI146" s="253">
        <v>0</v>
      </c>
      <c r="AJ146" s="253">
        <v>0</v>
      </c>
      <c r="AK146" s="253">
        <v>0</v>
      </c>
      <c r="AL146" s="253">
        <v>0</v>
      </c>
      <c r="AM146" s="253">
        <v>0</v>
      </c>
      <c r="AN146" s="253">
        <v>0</v>
      </c>
      <c r="AO146" s="253">
        <v>0</v>
      </c>
      <c r="AP146" s="253">
        <v>0</v>
      </c>
      <c r="AQ146" s="653">
        <f t="shared" si="197"/>
        <v>0</v>
      </c>
      <c r="AR146" s="253">
        <v>0</v>
      </c>
      <c r="AS146" s="253">
        <v>0</v>
      </c>
      <c r="AT146" s="253">
        <v>0</v>
      </c>
      <c r="AU146" s="253">
        <v>0</v>
      </c>
      <c r="AV146" s="253">
        <v>0</v>
      </c>
      <c r="AW146" s="253">
        <v>0</v>
      </c>
      <c r="AX146" s="253">
        <v>0</v>
      </c>
      <c r="AY146" s="253">
        <v>0</v>
      </c>
      <c r="AZ146" s="253">
        <v>0</v>
      </c>
      <c r="BA146" s="253">
        <v>0</v>
      </c>
      <c r="BB146" s="253">
        <v>0</v>
      </c>
      <c r="BC146" s="892">
        <v>0</v>
      </c>
      <c r="BD146" s="653">
        <f t="shared" si="198"/>
        <v>0</v>
      </c>
      <c r="BE146" s="656">
        <f t="shared" si="199"/>
        <v>0</v>
      </c>
      <c r="BF146" s="656">
        <f t="shared" si="200"/>
        <v>0</v>
      </c>
      <c r="BG146" s="656">
        <f t="shared" si="201"/>
        <v>0</v>
      </c>
      <c r="BH146" s="656">
        <f t="shared" si="202"/>
        <v>0</v>
      </c>
      <c r="BI146" s="656">
        <f t="shared" si="203"/>
        <v>0</v>
      </c>
      <c r="BJ146" s="656">
        <f t="shared" si="204"/>
        <v>0</v>
      </c>
      <c r="BK146" s="656">
        <f t="shared" si="205"/>
        <v>0</v>
      </c>
      <c r="BL146" s="656">
        <f t="shared" si="206"/>
        <v>0</v>
      </c>
      <c r="BM146" s="656">
        <f t="shared" si="207"/>
        <v>0</v>
      </c>
      <c r="BN146" s="656">
        <f t="shared" si="208"/>
        <v>0</v>
      </c>
      <c r="BO146" s="657">
        <f t="shared" si="209"/>
        <v>0</v>
      </c>
    </row>
    <row r="147" spans="1:67" x14ac:dyDescent="0.25">
      <c r="A147" s="1529"/>
      <c r="B147" s="512" t="s">
        <v>1162</v>
      </c>
      <c r="C147" s="522" t="s">
        <v>852</v>
      </c>
      <c r="D147" s="651">
        <v>0</v>
      </c>
      <c r="E147" s="651">
        <v>0</v>
      </c>
      <c r="F147" s="970"/>
      <c r="G147" s="653">
        <f t="shared" si="194"/>
        <v>0</v>
      </c>
      <c r="H147" s="253">
        <v>0</v>
      </c>
      <c r="I147" s="253">
        <v>0</v>
      </c>
      <c r="J147" s="253">
        <v>0</v>
      </c>
      <c r="K147" s="253">
        <v>0</v>
      </c>
      <c r="L147" s="253">
        <v>0</v>
      </c>
      <c r="M147" s="253">
        <v>0</v>
      </c>
      <c r="N147" s="253">
        <v>0</v>
      </c>
      <c r="O147" s="253">
        <v>0</v>
      </c>
      <c r="P147" s="253">
        <v>0</v>
      </c>
      <c r="Q147" s="253">
        <v>0</v>
      </c>
      <c r="R147" s="253">
        <v>0</v>
      </c>
      <c r="S147" s="653">
        <f t="shared" si="195"/>
        <v>0</v>
      </c>
      <c r="T147" s="253">
        <v>0</v>
      </c>
      <c r="U147" s="253">
        <v>0</v>
      </c>
      <c r="V147" s="253">
        <v>0</v>
      </c>
      <c r="W147" s="253">
        <v>0</v>
      </c>
      <c r="X147" s="253">
        <v>0</v>
      </c>
      <c r="Y147" s="253">
        <v>0</v>
      </c>
      <c r="Z147" s="253">
        <v>0</v>
      </c>
      <c r="AA147" s="253">
        <v>0</v>
      </c>
      <c r="AB147" s="253">
        <v>0</v>
      </c>
      <c r="AC147" s="253">
        <v>0</v>
      </c>
      <c r="AD147" s="253">
        <v>0</v>
      </c>
      <c r="AE147" s="653">
        <f t="shared" si="196"/>
        <v>0</v>
      </c>
      <c r="AF147" s="253">
        <v>0</v>
      </c>
      <c r="AG147" s="253">
        <v>0</v>
      </c>
      <c r="AH147" s="253">
        <v>0</v>
      </c>
      <c r="AI147" s="253">
        <v>0</v>
      </c>
      <c r="AJ147" s="253">
        <v>0</v>
      </c>
      <c r="AK147" s="253">
        <v>0</v>
      </c>
      <c r="AL147" s="253">
        <v>0</v>
      </c>
      <c r="AM147" s="253">
        <v>0</v>
      </c>
      <c r="AN147" s="253">
        <v>0</v>
      </c>
      <c r="AO147" s="253">
        <v>0</v>
      </c>
      <c r="AP147" s="253">
        <v>0</v>
      </c>
      <c r="AQ147" s="653">
        <f t="shared" si="197"/>
        <v>0</v>
      </c>
      <c r="AR147" s="253">
        <v>0</v>
      </c>
      <c r="AS147" s="253">
        <v>0</v>
      </c>
      <c r="AT147" s="253">
        <v>0</v>
      </c>
      <c r="AU147" s="253">
        <v>0</v>
      </c>
      <c r="AV147" s="253">
        <v>0</v>
      </c>
      <c r="AW147" s="253">
        <v>0</v>
      </c>
      <c r="AX147" s="253">
        <v>0</v>
      </c>
      <c r="AY147" s="253">
        <v>0</v>
      </c>
      <c r="AZ147" s="253">
        <v>0</v>
      </c>
      <c r="BA147" s="253">
        <v>0</v>
      </c>
      <c r="BB147" s="253">
        <v>0</v>
      </c>
      <c r="BC147" s="892">
        <v>0</v>
      </c>
      <c r="BD147" s="653">
        <f t="shared" si="198"/>
        <v>0</v>
      </c>
      <c r="BE147" s="656">
        <f t="shared" si="199"/>
        <v>0</v>
      </c>
      <c r="BF147" s="656">
        <f t="shared" si="200"/>
        <v>0</v>
      </c>
      <c r="BG147" s="656">
        <f t="shared" si="201"/>
        <v>0</v>
      </c>
      <c r="BH147" s="656">
        <f t="shared" si="202"/>
        <v>0</v>
      </c>
      <c r="BI147" s="656">
        <f t="shared" si="203"/>
        <v>0</v>
      </c>
      <c r="BJ147" s="656">
        <f t="shared" si="204"/>
        <v>0</v>
      </c>
      <c r="BK147" s="656">
        <f t="shared" si="205"/>
        <v>0</v>
      </c>
      <c r="BL147" s="656">
        <f t="shared" si="206"/>
        <v>0</v>
      </c>
      <c r="BM147" s="656">
        <f t="shared" si="207"/>
        <v>0</v>
      </c>
      <c r="BN147" s="656">
        <f t="shared" si="208"/>
        <v>0</v>
      </c>
      <c r="BO147" s="657">
        <f t="shared" si="209"/>
        <v>0</v>
      </c>
    </row>
    <row r="148" spans="1:67" ht="15.75" thickBot="1" x14ac:dyDescent="0.3">
      <c r="A148" s="1536"/>
      <c r="B148" s="658" t="s">
        <v>1163</v>
      </c>
      <c r="C148" s="659" t="s">
        <v>36</v>
      </c>
      <c r="D148" s="660">
        <f>SUM(D144:D147)</f>
        <v>0</v>
      </c>
      <c r="E148" s="660">
        <f>SUM(E144:E147)</f>
        <v>0</v>
      </c>
      <c r="F148" s="971" t="str">
        <f t="shared" si="1"/>
        <v/>
      </c>
      <c r="G148" s="687">
        <f t="shared" si="194"/>
        <v>86868.01999999999</v>
      </c>
      <c r="H148" s="661">
        <f>SUM(H144:H147)</f>
        <v>48026.74</v>
      </c>
      <c r="I148" s="661">
        <f t="shared" ref="I148:R148" si="215">SUM(I144:I147)</f>
        <v>24035.25</v>
      </c>
      <c r="J148" s="661">
        <f t="shared" si="215"/>
        <v>5467.71</v>
      </c>
      <c r="K148" s="661">
        <f t="shared" si="215"/>
        <v>9219.7000000000007</v>
      </c>
      <c r="L148" s="661">
        <f t="shared" si="215"/>
        <v>0</v>
      </c>
      <c r="M148" s="661">
        <f t="shared" si="215"/>
        <v>0</v>
      </c>
      <c r="N148" s="661">
        <f t="shared" si="215"/>
        <v>0</v>
      </c>
      <c r="O148" s="661">
        <f t="shared" si="215"/>
        <v>118.62</v>
      </c>
      <c r="P148" s="661">
        <f t="shared" si="215"/>
        <v>0</v>
      </c>
      <c r="Q148" s="661">
        <f t="shared" si="215"/>
        <v>0</v>
      </c>
      <c r="R148" s="888">
        <f t="shared" si="215"/>
        <v>0</v>
      </c>
      <c r="S148" s="687">
        <f t="shared" si="195"/>
        <v>100511.36</v>
      </c>
      <c r="T148" s="661">
        <f>SUM(T144:T147)</f>
        <v>54964.520000000004</v>
      </c>
      <c r="U148" s="661">
        <f t="shared" ref="U148:AD148" si="216">SUM(U144:U147)</f>
        <v>27265.57</v>
      </c>
      <c r="V148" s="661">
        <f t="shared" si="216"/>
        <v>7167.4000000000005</v>
      </c>
      <c r="W148" s="661">
        <f t="shared" si="216"/>
        <v>10310.299999999999</v>
      </c>
      <c r="X148" s="661">
        <f t="shared" si="216"/>
        <v>207.06</v>
      </c>
      <c r="Y148" s="661">
        <f t="shared" si="216"/>
        <v>374.16</v>
      </c>
      <c r="Z148" s="661">
        <f t="shared" si="216"/>
        <v>0</v>
      </c>
      <c r="AA148" s="661">
        <f t="shared" si="216"/>
        <v>147.99</v>
      </c>
      <c r="AB148" s="661">
        <f t="shared" si="216"/>
        <v>74.36</v>
      </c>
      <c r="AC148" s="661">
        <f t="shared" si="216"/>
        <v>0</v>
      </c>
      <c r="AD148" s="888">
        <f t="shared" si="216"/>
        <v>0</v>
      </c>
      <c r="AE148" s="687">
        <f t="shared" si="196"/>
        <v>215954.09000000003</v>
      </c>
      <c r="AF148" s="661">
        <f>SUM(AF144:AF147)</f>
        <v>107285.98999999999</v>
      </c>
      <c r="AG148" s="661">
        <f t="shared" ref="AG148:AP148" si="217">SUM(AG144:AG147)</f>
        <v>63465.159999999996</v>
      </c>
      <c r="AH148" s="661">
        <f t="shared" si="217"/>
        <v>20288.98</v>
      </c>
      <c r="AI148" s="661">
        <f t="shared" si="217"/>
        <v>15652.890000000001</v>
      </c>
      <c r="AJ148" s="661">
        <f t="shared" si="217"/>
        <v>110.1</v>
      </c>
      <c r="AK148" s="661">
        <f t="shared" si="217"/>
        <v>7710.7799999999988</v>
      </c>
      <c r="AL148" s="661">
        <f t="shared" si="217"/>
        <v>0</v>
      </c>
      <c r="AM148" s="661">
        <f t="shared" si="217"/>
        <v>355.03</v>
      </c>
      <c r="AN148" s="661">
        <f t="shared" si="217"/>
        <v>1085.1600000000001</v>
      </c>
      <c r="AO148" s="661">
        <f t="shared" si="217"/>
        <v>0</v>
      </c>
      <c r="AP148" s="888">
        <f t="shared" si="217"/>
        <v>0</v>
      </c>
      <c r="AQ148" s="687">
        <f t="shared" si="197"/>
        <v>163087.19999999998</v>
      </c>
      <c r="AR148" s="661">
        <f>SUM(AR144:AR147)</f>
        <v>97740.489999999991</v>
      </c>
      <c r="AS148" s="661">
        <f t="shared" ref="AS148:BB148" si="218">SUM(AS144:AS147)</f>
        <v>43258.09</v>
      </c>
      <c r="AT148" s="661">
        <f t="shared" si="218"/>
        <v>9731.93</v>
      </c>
      <c r="AU148" s="661">
        <f t="shared" si="218"/>
        <v>12048.980000000001</v>
      </c>
      <c r="AV148" s="661">
        <f t="shared" si="218"/>
        <v>50.85</v>
      </c>
      <c r="AW148" s="661">
        <f t="shared" si="218"/>
        <v>0</v>
      </c>
      <c r="AX148" s="661">
        <f t="shared" si="218"/>
        <v>0</v>
      </c>
      <c r="AY148" s="661">
        <f t="shared" si="218"/>
        <v>214.83</v>
      </c>
      <c r="AZ148" s="661">
        <f t="shared" si="218"/>
        <v>42.03</v>
      </c>
      <c r="BA148" s="661">
        <f t="shared" si="218"/>
        <v>0</v>
      </c>
      <c r="BB148" s="888">
        <f t="shared" si="218"/>
        <v>0</v>
      </c>
      <c r="BC148" s="662">
        <f t="shared" ref="BC148" si="219">SUM(BC144:BC147)</f>
        <v>112557.30000000002</v>
      </c>
      <c r="BD148" s="653">
        <f t="shared" si="198"/>
        <v>678977.97000000009</v>
      </c>
      <c r="BE148" s="663">
        <f t="shared" si="199"/>
        <v>308017.74</v>
      </c>
      <c r="BF148" s="663">
        <f t="shared" si="200"/>
        <v>158024.07</v>
      </c>
      <c r="BG148" s="663">
        <f t="shared" si="201"/>
        <v>42656.02</v>
      </c>
      <c r="BH148" s="663">
        <f t="shared" si="202"/>
        <v>47231.87</v>
      </c>
      <c r="BI148" s="663">
        <f t="shared" si="203"/>
        <v>368.01</v>
      </c>
      <c r="BJ148" s="663">
        <f t="shared" si="204"/>
        <v>8084.9399999999987</v>
      </c>
      <c r="BK148" s="663">
        <f t="shared" si="205"/>
        <v>0</v>
      </c>
      <c r="BL148" s="663">
        <f t="shared" si="206"/>
        <v>836.47</v>
      </c>
      <c r="BM148" s="663">
        <f t="shared" si="207"/>
        <v>1201.55</v>
      </c>
      <c r="BN148" s="663">
        <f t="shared" si="208"/>
        <v>0</v>
      </c>
      <c r="BO148" s="664">
        <f t="shared" si="209"/>
        <v>0</v>
      </c>
    </row>
    <row r="149" spans="1:67" x14ac:dyDescent="0.25">
      <c r="A149" s="1529" t="s">
        <v>1164</v>
      </c>
      <c r="B149" s="512" t="s">
        <v>1165</v>
      </c>
      <c r="C149" s="522" t="s">
        <v>849</v>
      </c>
      <c r="D149" s="651">
        <v>0</v>
      </c>
      <c r="E149" s="651">
        <v>0</v>
      </c>
      <c r="F149" s="970"/>
      <c r="G149" s="653">
        <f t="shared" si="194"/>
        <v>114016.96000000001</v>
      </c>
      <c r="H149" s="253">
        <v>91167.13</v>
      </c>
      <c r="I149" s="253">
        <v>1672.1799999999998</v>
      </c>
      <c r="J149" s="253">
        <v>17431.54</v>
      </c>
      <c r="K149" s="253">
        <v>1457.9299999999998</v>
      </c>
      <c r="L149" s="253">
        <v>0</v>
      </c>
      <c r="M149" s="253">
        <v>0</v>
      </c>
      <c r="N149" s="253">
        <v>0</v>
      </c>
      <c r="O149" s="253">
        <v>53.1</v>
      </c>
      <c r="P149" s="253">
        <v>2186.41</v>
      </c>
      <c r="Q149" s="253">
        <v>0</v>
      </c>
      <c r="R149" s="253">
        <v>48.67</v>
      </c>
      <c r="S149" s="653">
        <f t="shared" si="195"/>
        <v>151365.19999999998</v>
      </c>
      <c r="T149" s="253">
        <v>119969.17</v>
      </c>
      <c r="U149" s="253">
        <v>3436.98</v>
      </c>
      <c r="V149" s="253">
        <v>23799.309999999998</v>
      </c>
      <c r="W149" s="253">
        <v>715.44</v>
      </c>
      <c r="X149" s="253">
        <v>0</v>
      </c>
      <c r="Y149" s="253">
        <v>7.21</v>
      </c>
      <c r="Z149" s="253">
        <v>0</v>
      </c>
      <c r="AA149" s="253">
        <v>0</v>
      </c>
      <c r="AB149" s="253">
        <v>3383.9900000000002</v>
      </c>
      <c r="AC149" s="253">
        <v>0</v>
      </c>
      <c r="AD149" s="253">
        <v>53.1</v>
      </c>
      <c r="AE149" s="653">
        <f t="shared" si="196"/>
        <v>241353.18000000002</v>
      </c>
      <c r="AF149" s="253">
        <v>189686.5</v>
      </c>
      <c r="AG149" s="253">
        <v>8097.6999999999989</v>
      </c>
      <c r="AH149" s="253">
        <v>35558.32</v>
      </c>
      <c r="AI149" s="253">
        <v>2514.6999999999998</v>
      </c>
      <c r="AJ149" s="253">
        <v>0</v>
      </c>
      <c r="AK149" s="253">
        <v>1350.66</v>
      </c>
      <c r="AL149" s="253">
        <v>0</v>
      </c>
      <c r="AM149" s="253">
        <v>84.98</v>
      </c>
      <c r="AN149" s="253">
        <v>3968.9600000000005</v>
      </c>
      <c r="AO149" s="253">
        <v>0</v>
      </c>
      <c r="AP149" s="253">
        <v>91.36</v>
      </c>
      <c r="AQ149" s="653">
        <f t="shared" si="197"/>
        <v>459154.87000000005</v>
      </c>
      <c r="AR149" s="253">
        <v>369622.82</v>
      </c>
      <c r="AS149" s="253">
        <v>11624.77</v>
      </c>
      <c r="AT149" s="253">
        <v>59622.78</v>
      </c>
      <c r="AU149" s="253">
        <v>5819.59</v>
      </c>
      <c r="AV149" s="253">
        <v>53.69</v>
      </c>
      <c r="AW149" s="253">
        <v>0</v>
      </c>
      <c r="AX149" s="253">
        <v>0</v>
      </c>
      <c r="AY149" s="253">
        <v>1398.71</v>
      </c>
      <c r="AZ149" s="253">
        <v>10625.07</v>
      </c>
      <c r="BA149" s="253">
        <v>224.12</v>
      </c>
      <c r="BB149" s="253">
        <v>163.32</v>
      </c>
      <c r="BC149" s="892">
        <v>287807.51999999996</v>
      </c>
      <c r="BD149" s="688">
        <f t="shared" si="198"/>
        <v>1253697.73</v>
      </c>
      <c r="BE149" s="654">
        <f t="shared" si="199"/>
        <v>770445.62</v>
      </c>
      <c r="BF149" s="654">
        <f t="shared" si="200"/>
        <v>24831.629999999997</v>
      </c>
      <c r="BG149" s="654">
        <f t="shared" si="201"/>
        <v>136411.95000000001</v>
      </c>
      <c r="BH149" s="654">
        <f t="shared" si="202"/>
        <v>10507.66</v>
      </c>
      <c r="BI149" s="654">
        <f t="shared" si="203"/>
        <v>53.69</v>
      </c>
      <c r="BJ149" s="654">
        <f t="shared" si="204"/>
        <v>1357.8700000000001</v>
      </c>
      <c r="BK149" s="654">
        <f t="shared" si="205"/>
        <v>0</v>
      </c>
      <c r="BL149" s="654">
        <f t="shared" si="206"/>
        <v>1536.79</v>
      </c>
      <c r="BM149" s="654">
        <f t="shared" si="207"/>
        <v>20164.43</v>
      </c>
      <c r="BN149" s="654">
        <f t="shared" si="208"/>
        <v>224.12</v>
      </c>
      <c r="BO149" s="655">
        <f t="shared" si="209"/>
        <v>356.45</v>
      </c>
    </row>
    <row r="150" spans="1:67" x14ac:dyDescent="0.25">
      <c r="A150" s="1529"/>
      <c r="B150" s="512" t="s">
        <v>1166</v>
      </c>
      <c r="C150" s="522" t="s">
        <v>850</v>
      </c>
      <c r="D150" s="651">
        <v>0</v>
      </c>
      <c r="E150" s="651">
        <v>0</v>
      </c>
      <c r="F150" s="970"/>
      <c r="G150" s="653">
        <f t="shared" si="194"/>
        <v>0</v>
      </c>
      <c r="H150" s="253">
        <v>0</v>
      </c>
      <c r="I150" s="253">
        <v>0</v>
      </c>
      <c r="J150" s="253">
        <v>0</v>
      </c>
      <c r="K150" s="253">
        <v>0</v>
      </c>
      <c r="L150" s="253">
        <v>0</v>
      </c>
      <c r="M150" s="253">
        <v>0</v>
      </c>
      <c r="N150" s="253">
        <v>0</v>
      </c>
      <c r="O150" s="253">
        <v>0</v>
      </c>
      <c r="P150" s="253">
        <v>0</v>
      </c>
      <c r="Q150" s="253">
        <v>0</v>
      </c>
      <c r="R150" s="253">
        <v>0</v>
      </c>
      <c r="S150" s="653">
        <f t="shared" si="195"/>
        <v>0</v>
      </c>
      <c r="T150" s="253">
        <v>0</v>
      </c>
      <c r="U150" s="253">
        <v>0</v>
      </c>
      <c r="V150" s="253">
        <v>0</v>
      </c>
      <c r="W150" s="253">
        <v>0</v>
      </c>
      <c r="X150" s="253">
        <v>0</v>
      </c>
      <c r="Y150" s="253">
        <v>0</v>
      </c>
      <c r="Z150" s="253">
        <v>0</v>
      </c>
      <c r="AA150" s="253">
        <v>0</v>
      </c>
      <c r="AB150" s="253">
        <v>0</v>
      </c>
      <c r="AC150" s="253">
        <v>0</v>
      </c>
      <c r="AD150" s="253">
        <v>0</v>
      </c>
      <c r="AE150" s="653">
        <f t="shared" si="196"/>
        <v>0</v>
      </c>
      <c r="AF150" s="253">
        <v>0</v>
      </c>
      <c r="AG150" s="253">
        <v>0</v>
      </c>
      <c r="AH150" s="253">
        <v>0</v>
      </c>
      <c r="AI150" s="253">
        <v>0</v>
      </c>
      <c r="AJ150" s="253">
        <v>0</v>
      </c>
      <c r="AK150" s="253">
        <v>0</v>
      </c>
      <c r="AL150" s="253">
        <v>0</v>
      </c>
      <c r="AM150" s="253">
        <v>0</v>
      </c>
      <c r="AN150" s="253">
        <v>0</v>
      </c>
      <c r="AO150" s="253">
        <v>0</v>
      </c>
      <c r="AP150" s="253">
        <v>0</v>
      </c>
      <c r="AQ150" s="653">
        <f t="shared" si="197"/>
        <v>0</v>
      </c>
      <c r="AR150" s="253">
        <v>0</v>
      </c>
      <c r="AS150" s="253">
        <v>0</v>
      </c>
      <c r="AT150" s="253">
        <v>0</v>
      </c>
      <c r="AU150" s="253">
        <v>0</v>
      </c>
      <c r="AV150" s="253">
        <v>0</v>
      </c>
      <c r="AW150" s="253">
        <v>0</v>
      </c>
      <c r="AX150" s="253">
        <v>0</v>
      </c>
      <c r="AY150" s="253">
        <v>0</v>
      </c>
      <c r="AZ150" s="253">
        <v>0</v>
      </c>
      <c r="BA150" s="253">
        <v>0</v>
      </c>
      <c r="BB150" s="253">
        <v>0</v>
      </c>
      <c r="BC150" s="892">
        <v>0</v>
      </c>
      <c r="BD150" s="653">
        <f t="shared" si="198"/>
        <v>0</v>
      </c>
      <c r="BE150" s="656">
        <f t="shared" si="199"/>
        <v>0</v>
      </c>
      <c r="BF150" s="656">
        <f t="shared" si="200"/>
        <v>0</v>
      </c>
      <c r="BG150" s="656">
        <f t="shared" si="201"/>
        <v>0</v>
      </c>
      <c r="BH150" s="656">
        <f t="shared" si="202"/>
        <v>0</v>
      </c>
      <c r="BI150" s="656">
        <f t="shared" si="203"/>
        <v>0</v>
      </c>
      <c r="BJ150" s="656">
        <f t="shared" si="204"/>
        <v>0</v>
      </c>
      <c r="BK150" s="656">
        <f t="shared" si="205"/>
        <v>0</v>
      </c>
      <c r="BL150" s="656">
        <f t="shared" si="206"/>
        <v>0</v>
      </c>
      <c r="BM150" s="656">
        <f t="shared" si="207"/>
        <v>0</v>
      </c>
      <c r="BN150" s="656">
        <f t="shared" si="208"/>
        <v>0</v>
      </c>
      <c r="BO150" s="657">
        <f t="shared" si="209"/>
        <v>0</v>
      </c>
    </row>
    <row r="151" spans="1:67" x14ac:dyDescent="0.25">
      <c r="A151" s="1529"/>
      <c r="B151" s="512" t="s">
        <v>1167</v>
      </c>
      <c r="C151" s="522" t="s">
        <v>851</v>
      </c>
      <c r="D151" s="651">
        <v>0</v>
      </c>
      <c r="E151" s="651">
        <v>0</v>
      </c>
      <c r="F151" s="970"/>
      <c r="G151" s="653">
        <f t="shared" si="194"/>
        <v>0</v>
      </c>
      <c r="H151" s="253">
        <v>0</v>
      </c>
      <c r="I151" s="253">
        <v>0</v>
      </c>
      <c r="J151" s="253">
        <v>0</v>
      </c>
      <c r="K151" s="253">
        <v>0</v>
      </c>
      <c r="L151" s="253">
        <v>0</v>
      </c>
      <c r="M151" s="253">
        <v>0</v>
      </c>
      <c r="N151" s="253">
        <v>0</v>
      </c>
      <c r="O151" s="253">
        <v>0</v>
      </c>
      <c r="P151" s="253">
        <v>0</v>
      </c>
      <c r="Q151" s="253">
        <v>0</v>
      </c>
      <c r="R151" s="253">
        <v>0</v>
      </c>
      <c r="S151" s="653">
        <f t="shared" si="195"/>
        <v>0</v>
      </c>
      <c r="T151" s="253">
        <v>0</v>
      </c>
      <c r="U151" s="253">
        <v>0</v>
      </c>
      <c r="V151" s="253">
        <v>0</v>
      </c>
      <c r="W151" s="253">
        <v>0</v>
      </c>
      <c r="X151" s="253">
        <v>0</v>
      </c>
      <c r="Y151" s="253">
        <v>0</v>
      </c>
      <c r="Z151" s="253">
        <v>0</v>
      </c>
      <c r="AA151" s="253">
        <v>0</v>
      </c>
      <c r="AB151" s="253">
        <v>0</v>
      </c>
      <c r="AC151" s="253">
        <v>0</v>
      </c>
      <c r="AD151" s="253">
        <v>0</v>
      </c>
      <c r="AE151" s="653">
        <f t="shared" si="196"/>
        <v>0</v>
      </c>
      <c r="AF151" s="253">
        <v>0</v>
      </c>
      <c r="AG151" s="253">
        <v>0</v>
      </c>
      <c r="AH151" s="253">
        <v>0</v>
      </c>
      <c r="AI151" s="253">
        <v>0</v>
      </c>
      <c r="AJ151" s="253">
        <v>0</v>
      </c>
      <c r="AK151" s="253">
        <v>0</v>
      </c>
      <c r="AL151" s="253">
        <v>0</v>
      </c>
      <c r="AM151" s="253">
        <v>0</v>
      </c>
      <c r="AN151" s="253">
        <v>0</v>
      </c>
      <c r="AO151" s="253">
        <v>0</v>
      </c>
      <c r="AP151" s="253">
        <v>0</v>
      </c>
      <c r="AQ151" s="653">
        <f t="shared" si="197"/>
        <v>0</v>
      </c>
      <c r="AR151" s="253">
        <v>0</v>
      </c>
      <c r="AS151" s="253">
        <v>0</v>
      </c>
      <c r="AT151" s="253">
        <v>0</v>
      </c>
      <c r="AU151" s="253">
        <v>0</v>
      </c>
      <c r="AV151" s="253">
        <v>0</v>
      </c>
      <c r="AW151" s="253">
        <v>0</v>
      </c>
      <c r="AX151" s="253">
        <v>0</v>
      </c>
      <c r="AY151" s="253">
        <v>0</v>
      </c>
      <c r="AZ151" s="253">
        <v>0</v>
      </c>
      <c r="BA151" s="253">
        <v>0</v>
      </c>
      <c r="BB151" s="253">
        <v>0</v>
      </c>
      <c r="BC151" s="892">
        <v>0</v>
      </c>
      <c r="BD151" s="653">
        <f t="shared" si="198"/>
        <v>0</v>
      </c>
      <c r="BE151" s="656">
        <f t="shared" si="199"/>
        <v>0</v>
      </c>
      <c r="BF151" s="656">
        <f t="shared" si="200"/>
        <v>0</v>
      </c>
      <c r="BG151" s="656">
        <f t="shared" si="201"/>
        <v>0</v>
      </c>
      <c r="BH151" s="656">
        <f t="shared" si="202"/>
        <v>0</v>
      </c>
      <c r="BI151" s="656">
        <f t="shared" si="203"/>
        <v>0</v>
      </c>
      <c r="BJ151" s="656">
        <f t="shared" si="204"/>
        <v>0</v>
      </c>
      <c r="BK151" s="656">
        <f t="shared" si="205"/>
        <v>0</v>
      </c>
      <c r="BL151" s="656">
        <f t="shared" si="206"/>
        <v>0</v>
      </c>
      <c r="BM151" s="656">
        <f t="shared" si="207"/>
        <v>0</v>
      </c>
      <c r="BN151" s="656">
        <f t="shared" si="208"/>
        <v>0</v>
      </c>
      <c r="BO151" s="657">
        <f t="shared" si="209"/>
        <v>0</v>
      </c>
    </row>
    <row r="152" spans="1:67" x14ac:dyDescent="0.25">
      <c r="A152" s="1529"/>
      <c r="B152" s="512" t="s">
        <v>1168</v>
      </c>
      <c r="C152" s="522" t="s">
        <v>852</v>
      </c>
      <c r="D152" s="651">
        <v>0</v>
      </c>
      <c r="E152" s="651">
        <v>0</v>
      </c>
      <c r="F152" s="970"/>
      <c r="G152" s="653">
        <f t="shared" si="194"/>
        <v>0</v>
      </c>
      <c r="H152" s="253">
        <v>0</v>
      </c>
      <c r="I152" s="253">
        <v>0</v>
      </c>
      <c r="J152" s="253">
        <v>0</v>
      </c>
      <c r="K152" s="253">
        <v>0</v>
      </c>
      <c r="L152" s="253">
        <v>0</v>
      </c>
      <c r="M152" s="253">
        <v>0</v>
      </c>
      <c r="N152" s="253">
        <v>0</v>
      </c>
      <c r="O152" s="253">
        <v>0</v>
      </c>
      <c r="P152" s="253">
        <v>0</v>
      </c>
      <c r="Q152" s="253">
        <v>0</v>
      </c>
      <c r="R152" s="253">
        <v>0</v>
      </c>
      <c r="S152" s="653">
        <f t="shared" si="195"/>
        <v>0</v>
      </c>
      <c r="T152" s="253">
        <v>0</v>
      </c>
      <c r="U152" s="253">
        <v>0</v>
      </c>
      <c r="V152" s="253">
        <v>0</v>
      </c>
      <c r="W152" s="253">
        <v>0</v>
      </c>
      <c r="X152" s="253">
        <v>0</v>
      </c>
      <c r="Y152" s="253">
        <v>0</v>
      </c>
      <c r="Z152" s="253">
        <v>0</v>
      </c>
      <c r="AA152" s="253">
        <v>0</v>
      </c>
      <c r="AB152" s="253">
        <v>0</v>
      </c>
      <c r="AC152" s="253">
        <v>0</v>
      </c>
      <c r="AD152" s="253">
        <v>0</v>
      </c>
      <c r="AE152" s="653">
        <f t="shared" si="196"/>
        <v>0</v>
      </c>
      <c r="AF152" s="253">
        <v>0</v>
      </c>
      <c r="AG152" s="253">
        <v>0</v>
      </c>
      <c r="AH152" s="253">
        <v>0</v>
      </c>
      <c r="AI152" s="253">
        <v>0</v>
      </c>
      <c r="AJ152" s="253">
        <v>0</v>
      </c>
      <c r="AK152" s="253">
        <v>0</v>
      </c>
      <c r="AL152" s="253">
        <v>0</v>
      </c>
      <c r="AM152" s="253">
        <v>0</v>
      </c>
      <c r="AN152" s="253">
        <v>0</v>
      </c>
      <c r="AO152" s="253">
        <v>0</v>
      </c>
      <c r="AP152" s="253">
        <v>0</v>
      </c>
      <c r="AQ152" s="653">
        <f t="shared" si="197"/>
        <v>0</v>
      </c>
      <c r="AR152" s="253">
        <v>0</v>
      </c>
      <c r="AS152" s="253">
        <v>0</v>
      </c>
      <c r="AT152" s="253">
        <v>0</v>
      </c>
      <c r="AU152" s="253">
        <v>0</v>
      </c>
      <c r="AV152" s="253">
        <v>0</v>
      </c>
      <c r="AW152" s="253">
        <v>0</v>
      </c>
      <c r="AX152" s="253">
        <v>0</v>
      </c>
      <c r="AY152" s="253">
        <v>0</v>
      </c>
      <c r="AZ152" s="253">
        <v>0</v>
      </c>
      <c r="BA152" s="253">
        <v>0</v>
      </c>
      <c r="BB152" s="253">
        <v>0</v>
      </c>
      <c r="BC152" s="892">
        <v>0</v>
      </c>
      <c r="BD152" s="653">
        <f t="shared" si="198"/>
        <v>0</v>
      </c>
      <c r="BE152" s="656">
        <f t="shared" si="199"/>
        <v>0</v>
      </c>
      <c r="BF152" s="656">
        <f t="shared" si="200"/>
        <v>0</v>
      </c>
      <c r="BG152" s="656">
        <f t="shared" si="201"/>
        <v>0</v>
      </c>
      <c r="BH152" s="656">
        <f t="shared" si="202"/>
        <v>0</v>
      </c>
      <c r="BI152" s="656">
        <f t="shared" si="203"/>
        <v>0</v>
      </c>
      <c r="BJ152" s="656">
        <f t="shared" si="204"/>
        <v>0</v>
      </c>
      <c r="BK152" s="656">
        <f t="shared" si="205"/>
        <v>0</v>
      </c>
      <c r="BL152" s="656">
        <f t="shared" si="206"/>
        <v>0</v>
      </c>
      <c r="BM152" s="656">
        <f t="shared" si="207"/>
        <v>0</v>
      </c>
      <c r="BN152" s="656">
        <f t="shared" si="208"/>
        <v>0</v>
      </c>
      <c r="BO152" s="657">
        <f t="shared" si="209"/>
        <v>0</v>
      </c>
    </row>
    <row r="153" spans="1:67" ht="15.75" thickBot="1" x14ac:dyDescent="0.3">
      <c r="A153" s="1536"/>
      <c r="B153" s="658" t="s">
        <v>1169</v>
      </c>
      <c r="C153" s="659" t="s">
        <v>36</v>
      </c>
      <c r="D153" s="660">
        <f>SUM(D149:D152)</f>
        <v>0</v>
      </c>
      <c r="E153" s="660">
        <f>SUM(E149:E152)</f>
        <v>0</v>
      </c>
      <c r="F153" s="971" t="str">
        <f t="shared" si="1"/>
        <v/>
      </c>
      <c r="G153" s="687">
        <f t="shared" si="194"/>
        <v>114016.96000000001</v>
      </c>
      <c r="H153" s="661">
        <f>SUM(H149:H152)</f>
        <v>91167.13</v>
      </c>
      <c r="I153" s="661">
        <f t="shared" ref="I153:R153" si="220">SUM(I149:I152)</f>
        <v>1672.1799999999998</v>
      </c>
      <c r="J153" s="661">
        <f t="shared" si="220"/>
        <v>17431.54</v>
      </c>
      <c r="K153" s="661">
        <f t="shared" si="220"/>
        <v>1457.9299999999998</v>
      </c>
      <c r="L153" s="661">
        <f t="shared" si="220"/>
        <v>0</v>
      </c>
      <c r="M153" s="661">
        <f t="shared" si="220"/>
        <v>0</v>
      </c>
      <c r="N153" s="661">
        <f t="shared" si="220"/>
        <v>0</v>
      </c>
      <c r="O153" s="661">
        <f t="shared" si="220"/>
        <v>53.1</v>
      </c>
      <c r="P153" s="661">
        <f t="shared" si="220"/>
        <v>2186.41</v>
      </c>
      <c r="Q153" s="661">
        <f t="shared" si="220"/>
        <v>0</v>
      </c>
      <c r="R153" s="888">
        <f t="shared" si="220"/>
        <v>48.67</v>
      </c>
      <c r="S153" s="687">
        <f t="shared" si="195"/>
        <v>151365.19999999998</v>
      </c>
      <c r="T153" s="661">
        <f>SUM(T149:T152)</f>
        <v>119969.17</v>
      </c>
      <c r="U153" s="661">
        <f t="shared" ref="U153:AD153" si="221">SUM(U149:U152)</f>
        <v>3436.98</v>
      </c>
      <c r="V153" s="661">
        <f t="shared" si="221"/>
        <v>23799.309999999998</v>
      </c>
      <c r="W153" s="661">
        <f t="shared" si="221"/>
        <v>715.44</v>
      </c>
      <c r="X153" s="661">
        <f t="shared" si="221"/>
        <v>0</v>
      </c>
      <c r="Y153" s="661">
        <f t="shared" si="221"/>
        <v>7.21</v>
      </c>
      <c r="Z153" s="661">
        <f t="shared" si="221"/>
        <v>0</v>
      </c>
      <c r="AA153" s="661">
        <f t="shared" si="221"/>
        <v>0</v>
      </c>
      <c r="AB153" s="661">
        <f t="shared" si="221"/>
        <v>3383.9900000000002</v>
      </c>
      <c r="AC153" s="661">
        <f t="shared" si="221"/>
        <v>0</v>
      </c>
      <c r="AD153" s="888">
        <f t="shared" si="221"/>
        <v>53.1</v>
      </c>
      <c r="AE153" s="687">
        <f t="shared" si="196"/>
        <v>241353.18000000002</v>
      </c>
      <c r="AF153" s="661">
        <f>SUM(AF149:AF152)</f>
        <v>189686.5</v>
      </c>
      <c r="AG153" s="661">
        <f t="shared" ref="AG153:AP153" si="222">SUM(AG149:AG152)</f>
        <v>8097.6999999999989</v>
      </c>
      <c r="AH153" s="661">
        <f t="shared" si="222"/>
        <v>35558.32</v>
      </c>
      <c r="AI153" s="661">
        <f t="shared" si="222"/>
        <v>2514.6999999999998</v>
      </c>
      <c r="AJ153" s="661">
        <f t="shared" si="222"/>
        <v>0</v>
      </c>
      <c r="AK153" s="661">
        <f t="shared" si="222"/>
        <v>1350.66</v>
      </c>
      <c r="AL153" s="661">
        <f t="shared" si="222"/>
        <v>0</v>
      </c>
      <c r="AM153" s="661">
        <f t="shared" si="222"/>
        <v>84.98</v>
      </c>
      <c r="AN153" s="661">
        <f t="shared" si="222"/>
        <v>3968.9600000000005</v>
      </c>
      <c r="AO153" s="661">
        <f t="shared" si="222"/>
        <v>0</v>
      </c>
      <c r="AP153" s="888">
        <f t="shared" si="222"/>
        <v>91.36</v>
      </c>
      <c r="AQ153" s="687">
        <f t="shared" si="197"/>
        <v>459154.87000000005</v>
      </c>
      <c r="AR153" s="661">
        <f>SUM(AR149:AR152)</f>
        <v>369622.82</v>
      </c>
      <c r="AS153" s="661">
        <f t="shared" ref="AS153:BB153" si="223">SUM(AS149:AS152)</f>
        <v>11624.77</v>
      </c>
      <c r="AT153" s="661">
        <f t="shared" si="223"/>
        <v>59622.78</v>
      </c>
      <c r="AU153" s="661">
        <f t="shared" si="223"/>
        <v>5819.59</v>
      </c>
      <c r="AV153" s="661">
        <f t="shared" si="223"/>
        <v>53.69</v>
      </c>
      <c r="AW153" s="661">
        <f t="shared" si="223"/>
        <v>0</v>
      </c>
      <c r="AX153" s="661">
        <f t="shared" si="223"/>
        <v>0</v>
      </c>
      <c r="AY153" s="661">
        <f t="shared" si="223"/>
        <v>1398.71</v>
      </c>
      <c r="AZ153" s="661">
        <f t="shared" si="223"/>
        <v>10625.07</v>
      </c>
      <c r="BA153" s="661">
        <f t="shared" si="223"/>
        <v>224.12</v>
      </c>
      <c r="BB153" s="888">
        <f t="shared" si="223"/>
        <v>163.32</v>
      </c>
      <c r="BC153" s="662">
        <f t="shared" ref="BC153" si="224">SUM(BC149:BC152)</f>
        <v>287807.51999999996</v>
      </c>
      <c r="BD153" s="653">
        <f t="shared" si="198"/>
        <v>1253697.73</v>
      </c>
      <c r="BE153" s="663">
        <f t="shared" si="199"/>
        <v>770445.62</v>
      </c>
      <c r="BF153" s="663">
        <f t="shared" si="200"/>
        <v>24831.629999999997</v>
      </c>
      <c r="BG153" s="663">
        <f t="shared" si="201"/>
        <v>136411.95000000001</v>
      </c>
      <c r="BH153" s="663">
        <f t="shared" si="202"/>
        <v>10507.66</v>
      </c>
      <c r="BI153" s="663">
        <f t="shared" si="203"/>
        <v>53.69</v>
      </c>
      <c r="BJ153" s="663">
        <f t="shared" si="204"/>
        <v>1357.8700000000001</v>
      </c>
      <c r="BK153" s="663">
        <f t="shared" si="205"/>
        <v>0</v>
      </c>
      <c r="BL153" s="663">
        <f t="shared" si="206"/>
        <v>1536.79</v>
      </c>
      <c r="BM153" s="663">
        <f t="shared" si="207"/>
        <v>20164.43</v>
      </c>
      <c r="BN153" s="663">
        <f t="shared" si="208"/>
        <v>224.12</v>
      </c>
      <c r="BO153" s="664">
        <f t="shared" si="209"/>
        <v>356.45</v>
      </c>
    </row>
    <row r="154" spans="1:67" x14ac:dyDescent="0.25">
      <c r="A154" s="1529" t="s">
        <v>1170</v>
      </c>
      <c r="B154" s="512" t="s">
        <v>1171</v>
      </c>
      <c r="C154" s="522" t="s">
        <v>849</v>
      </c>
      <c r="D154" s="651">
        <v>0</v>
      </c>
      <c r="E154" s="651">
        <v>0</v>
      </c>
      <c r="F154" s="970"/>
      <c r="G154" s="653">
        <f t="shared" si="194"/>
        <v>12718.76</v>
      </c>
      <c r="H154" s="253">
        <v>10056.91</v>
      </c>
      <c r="I154" s="253">
        <v>607.69000000000005</v>
      </c>
      <c r="J154" s="253">
        <v>1599.93</v>
      </c>
      <c r="K154" s="253">
        <v>454.23</v>
      </c>
      <c r="L154" s="253">
        <v>0</v>
      </c>
      <c r="M154" s="253">
        <v>0</v>
      </c>
      <c r="N154" s="253">
        <v>0</v>
      </c>
      <c r="O154" s="253">
        <v>0</v>
      </c>
      <c r="P154" s="253">
        <v>0</v>
      </c>
      <c r="Q154" s="253">
        <v>0</v>
      </c>
      <c r="R154" s="253">
        <v>0</v>
      </c>
      <c r="S154" s="653">
        <f t="shared" si="195"/>
        <v>14096.630000000001</v>
      </c>
      <c r="T154" s="253">
        <v>11659.58</v>
      </c>
      <c r="U154" s="253">
        <v>1100.95</v>
      </c>
      <c r="V154" s="253">
        <v>727.87</v>
      </c>
      <c r="W154" s="253">
        <v>608.23</v>
      </c>
      <c r="X154" s="253">
        <v>0</v>
      </c>
      <c r="Y154" s="253">
        <v>0</v>
      </c>
      <c r="Z154" s="253">
        <v>0</v>
      </c>
      <c r="AA154" s="253">
        <v>0</v>
      </c>
      <c r="AB154" s="253">
        <v>0</v>
      </c>
      <c r="AC154" s="253">
        <v>0</v>
      </c>
      <c r="AD154" s="253">
        <v>0</v>
      </c>
      <c r="AE154" s="653">
        <f t="shared" si="196"/>
        <v>14554.77</v>
      </c>
      <c r="AF154" s="253">
        <v>11902.53</v>
      </c>
      <c r="AG154" s="253">
        <v>1551.9</v>
      </c>
      <c r="AH154" s="253">
        <v>415.9</v>
      </c>
      <c r="AI154" s="253">
        <v>684.44</v>
      </c>
      <c r="AJ154" s="253">
        <v>0</v>
      </c>
      <c r="AK154" s="253">
        <v>0</v>
      </c>
      <c r="AL154" s="253">
        <v>0</v>
      </c>
      <c r="AM154" s="253">
        <v>0</v>
      </c>
      <c r="AN154" s="253">
        <v>0</v>
      </c>
      <c r="AO154" s="253">
        <v>0</v>
      </c>
      <c r="AP154" s="253">
        <v>0</v>
      </c>
      <c r="AQ154" s="653">
        <f t="shared" si="197"/>
        <v>25149.479999999996</v>
      </c>
      <c r="AR154" s="253">
        <v>20288.27</v>
      </c>
      <c r="AS154" s="253">
        <v>2544.58</v>
      </c>
      <c r="AT154" s="253">
        <v>1109.51</v>
      </c>
      <c r="AU154" s="253">
        <v>1207.1199999999999</v>
      </c>
      <c r="AV154" s="253">
        <v>0</v>
      </c>
      <c r="AW154" s="253">
        <v>0</v>
      </c>
      <c r="AX154" s="253">
        <v>0</v>
      </c>
      <c r="AY154" s="253">
        <v>0</v>
      </c>
      <c r="AZ154" s="253">
        <v>0</v>
      </c>
      <c r="BA154" s="253">
        <v>0</v>
      </c>
      <c r="BB154" s="253">
        <v>0</v>
      </c>
      <c r="BC154" s="892">
        <v>12483.79</v>
      </c>
      <c r="BD154" s="688">
        <f t="shared" si="198"/>
        <v>79003.429999999993</v>
      </c>
      <c r="BE154" s="654">
        <f t="shared" si="199"/>
        <v>53907.289999999994</v>
      </c>
      <c r="BF154" s="654">
        <f t="shared" si="200"/>
        <v>5805.12</v>
      </c>
      <c r="BG154" s="654">
        <f t="shared" si="201"/>
        <v>3853.21</v>
      </c>
      <c r="BH154" s="654">
        <f t="shared" si="202"/>
        <v>2954.02</v>
      </c>
      <c r="BI154" s="654">
        <f t="shared" si="203"/>
        <v>0</v>
      </c>
      <c r="BJ154" s="654">
        <f t="shared" si="204"/>
        <v>0</v>
      </c>
      <c r="BK154" s="654">
        <f t="shared" si="205"/>
        <v>0</v>
      </c>
      <c r="BL154" s="654">
        <f t="shared" si="206"/>
        <v>0</v>
      </c>
      <c r="BM154" s="654">
        <f t="shared" si="207"/>
        <v>0</v>
      </c>
      <c r="BN154" s="654">
        <f t="shared" si="208"/>
        <v>0</v>
      </c>
      <c r="BO154" s="655">
        <f t="shared" si="209"/>
        <v>0</v>
      </c>
    </row>
    <row r="155" spans="1:67" x14ac:dyDescent="0.25">
      <c r="A155" s="1529"/>
      <c r="B155" s="512" t="s">
        <v>1172</v>
      </c>
      <c r="C155" s="522" t="s">
        <v>850</v>
      </c>
      <c r="D155" s="651">
        <v>0</v>
      </c>
      <c r="E155" s="651">
        <v>0</v>
      </c>
      <c r="F155" s="970"/>
      <c r="G155" s="653">
        <f t="shared" si="194"/>
        <v>0</v>
      </c>
      <c r="H155" s="253">
        <v>0</v>
      </c>
      <c r="I155" s="253">
        <v>0</v>
      </c>
      <c r="J155" s="253">
        <v>0</v>
      </c>
      <c r="K155" s="253">
        <v>0</v>
      </c>
      <c r="L155" s="253">
        <v>0</v>
      </c>
      <c r="M155" s="253">
        <v>0</v>
      </c>
      <c r="N155" s="253">
        <v>0</v>
      </c>
      <c r="O155" s="253">
        <v>0</v>
      </c>
      <c r="P155" s="253">
        <v>0</v>
      </c>
      <c r="Q155" s="253">
        <v>0</v>
      </c>
      <c r="R155" s="253">
        <v>0</v>
      </c>
      <c r="S155" s="653">
        <f t="shared" si="195"/>
        <v>0</v>
      </c>
      <c r="T155" s="253">
        <v>0</v>
      </c>
      <c r="U155" s="253">
        <v>0</v>
      </c>
      <c r="V155" s="253">
        <v>0</v>
      </c>
      <c r="W155" s="253">
        <v>0</v>
      </c>
      <c r="X155" s="253">
        <v>0</v>
      </c>
      <c r="Y155" s="253">
        <v>0</v>
      </c>
      <c r="Z155" s="253">
        <v>0</v>
      </c>
      <c r="AA155" s="253">
        <v>0</v>
      </c>
      <c r="AB155" s="253">
        <v>0</v>
      </c>
      <c r="AC155" s="253">
        <v>0</v>
      </c>
      <c r="AD155" s="253">
        <v>0</v>
      </c>
      <c r="AE155" s="653">
        <f t="shared" si="196"/>
        <v>0</v>
      </c>
      <c r="AF155" s="253">
        <v>0</v>
      </c>
      <c r="AG155" s="253">
        <v>0</v>
      </c>
      <c r="AH155" s="253">
        <v>0</v>
      </c>
      <c r="AI155" s="253">
        <v>0</v>
      </c>
      <c r="AJ155" s="253">
        <v>0</v>
      </c>
      <c r="AK155" s="253">
        <v>0</v>
      </c>
      <c r="AL155" s="253">
        <v>0</v>
      </c>
      <c r="AM155" s="253">
        <v>0</v>
      </c>
      <c r="AN155" s="253">
        <v>0</v>
      </c>
      <c r="AO155" s="253">
        <v>0</v>
      </c>
      <c r="AP155" s="253">
        <v>0</v>
      </c>
      <c r="AQ155" s="653">
        <f t="shared" si="197"/>
        <v>0</v>
      </c>
      <c r="AR155" s="253">
        <v>0</v>
      </c>
      <c r="AS155" s="253">
        <v>0</v>
      </c>
      <c r="AT155" s="253">
        <v>0</v>
      </c>
      <c r="AU155" s="253">
        <v>0</v>
      </c>
      <c r="AV155" s="253">
        <v>0</v>
      </c>
      <c r="AW155" s="253">
        <v>0</v>
      </c>
      <c r="AX155" s="253">
        <v>0</v>
      </c>
      <c r="AY155" s="253">
        <v>0</v>
      </c>
      <c r="AZ155" s="253">
        <v>0</v>
      </c>
      <c r="BA155" s="253">
        <v>0</v>
      </c>
      <c r="BB155" s="253">
        <v>0</v>
      </c>
      <c r="BC155" s="892">
        <v>0</v>
      </c>
      <c r="BD155" s="653">
        <f t="shared" si="198"/>
        <v>0</v>
      </c>
      <c r="BE155" s="656">
        <f t="shared" si="199"/>
        <v>0</v>
      </c>
      <c r="BF155" s="656">
        <f t="shared" si="200"/>
        <v>0</v>
      </c>
      <c r="BG155" s="656">
        <f t="shared" si="201"/>
        <v>0</v>
      </c>
      <c r="BH155" s="656">
        <f t="shared" si="202"/>
        <v>0</v>
      </c>
      <c r="BI155" s="656">
        <f t="shared" si="203"/>
        <v>0</v>
      </c>
      <c r="BJ155" s="656">
        <f t="shared" si="204"/>
        <v>0</v>
      </c>
      <c r="BK155" s="656">
        <f t="shared" si="205"/>
        <v>0</v>
      </c>
      <c r="BL155" s="656">
        <f t="shared" si="206"/>
        <v>0</v>
      </c>
      <c r="BM155" s="656">
        <f t="shared" si="207"/>
        <v>0</v>
      </c>
      <c r="BN155" s="656">
        <f t="shared" si="208"/>
        <v>0</v>
      </c>
      <c r="BO155" s="657">
        <f t="shared" si="209"/>
        <v>0</v>
      </c>
    </row>
    <row r="156" spans="1:67" x14ac:dyDescent="0.25">
      <c r="A156" s="1529"/>
      <c r="B156" s="512" t="s">
        <v>1173</v>
      </c>
      <c r="C156" s="522" t="s">
        <v>851</v>
      </c>
      <c r="D156" s="651">
        <v>0</v>
      </c>
      <c r="E156" s="651">
        <v>0</v>
      </c>
      <c r="F156" s="970"/>
      <c r="G156" s="653">
        <f t="shared" si="194"/>
        <v>0</v>
      </c>
      <c r="H156" s="253">
        <v>0</v>
      </c>
      <c r="I156" s="253">
        <v>0</v>
      </c>
      <c r="J156" s="253">
        <v>0</v>
      </c>
      <c r="K156" s="253">
        <v>0</v>
      </c>
      <c r="L156" s="253">
        <v>0</v>
      </c>
      <c r="M156" s="253">
        <v>0</v>
      </c>
      <c r="N156" s="253">
        <v>0</v>
      </c>
      <c r="O156" s="253">
        <v>0</v>
      </c>
      <c r="P156" s="253">
        <v>0</v>
      </c>
      <c r="Q156" s="253">
        <v>0</v>
      </c>
      <c r="R156" s="253">
        <v>0</v>
      </c>
      <c r="S156" s="653">
        <f t="shared" si="195"/>
        <v>0</v>
      </c>
      <c r="T156" s="253">
        <v>0</v>
      </c>
      <c r="U156" s="253">
        <v>0</v>
      </c>
      <c r="V156" s="253">
        <v>0</v>
      </c>
      <c r="W156" s="253">
        <v>0</v>
      </c>
      <c r="X156" s="253">
        <v>0</v>
      </c>
      <c r="Y156" s="253">
        <v>0</v>
      </c>
      <c r="Z156" s="253">
        <v>0</v>
      </c>
      <c r="AA156" s="253">
        <v>0</v>
      </c>
      <c r="AB156" s="253">
        <v>0</v>
      </c>
      <c r="AC156" s="253">
        <v>0</v>
      </c>
      <c r="AD156" s="253">
        <v>0</v>
      </c>
      <c r="AE156" s="653">
        <f t="shared" si="196"/>
        <v>0</v>
      </c>
      <c r="AF156" s="253">
        <v>0</v>
      </c>
      <c r="AG156" s="253">
        <v>0</v>
      </c>
      <c r="AH156" s="253">
        <v>0</v>
      </c>
      <c r="AI156" s="253">
        <v>0</v>
      </c>
      <c r="AJ156" s="253">
        <v>0</v>
      </c>
      <c r="AK156" s="253">
        <v>0</v>
      </c>
      <c r="AL156" s="253">
        <v>0</v>
      </c>
      <c r="AM156" s="253">
        <v>0</v>
      </c>
      <c r="AN156" s="253">
        <v>0</v>
      </c>
      <c r="AO156" s="253">
        <v>0</v>
      </c>
      <c r="AP156" s="253">
        <v>0</v>
      </c>
      <c r="AQ156" s="653">
        <f t="shared" si="197"/>
        <v>0</v>
      </c>
      <c r="AR156" s="253">
        <v>0</v>
      </c>
      <c r="AS156" s="253">
        <v>0</v>
      </c>
      <c r="AT156" s="253">
        <v>0</v>
      </c>
      <c r="AU156" s="253">
        <v>0</v>
      </c>
      <c r="AV156" s="253">
        <v>0</v>
      </c>
      <c r="AW156" s="253">
        <v>0</v>
      </c>
      <c r="AX156" s="253">
        <v>0</v>
      </c>
      <c r="AY156" s="253">
        <v>0</v>
      </c>
      <c r="AZ156" s="253">
        <v>0</v>
      </c>
      <c r="BA156" s="253">
        <v>0</v>
      </c>
      <c r="BB156" s="253">
        <v>0</v>
      </c>
      <c r="BC156" s="892">
        <v>0</v>
      </c>
      <c r="BD156" s="653">
        <f t="shared" si="198"/>
        <v>0</v>
      </c>
      <c r="BE156" s="656">
        <f t="shared" si="199"/>
        <v>0</v>
      </c>
      <c r="BF156" s="656">
        <f t="shared" si="200"/>
        <v>0</v>
      </c>
      <c r="BG156" s="656">
        <f t="shared" si="201"/>
        <v>0</v>
      </c>
      <c r="BH156" s="656">
        <f t="shared" si="202"/>
        <v>0</v>
      </c>
      <c r="BI156" s="656">
        <f t="shared" si="203"/>
        <v>0</v>
      </c>
      <c r="BJ156" s="656">
        <f t="shared" si="204"/>
        <v>0</v>
      </c>
      <c r="BK156" s="656">
        <f t="shared" si="205"/>
        <v>0</v>
      </c>
      <c r="BL156" s="656">
        <f t="shared" si="206"/>
        <v>0</v>
      </c>
      <c r="BM156" s="656">
        <f t="shared" si="207"/>
        <v>0</v>
      </c>
      <c r="BN156" s="656">
        <f t="shared" si="208"/>
        <v>0</v>
      </c>
      <c r="BO156" s="657">
        <f t="shared" si="209"/>
        <v>0</v>
      </c>
    </row>
    <row r="157" spans="1:67" x14ac:dyDescent="0.25">
      <c r="A157" s="1529"/>
      <c r="B157" s="512" t="s">
        <v>1174</v>
      </c>
      <c r="C157" s="522" t="s">
        <v>852</v>
      </c>
      <c r="D157" s="651">
        <v>0</v>
      </c>
      <c r="E157" s="651">
        <v>0</v>
      </c>
      <c r="F157" s="970"/>
      <c r="G157" s="653">
        <f t="shared" si="194"/>
        <v>0</v>
      </c>
      <c r="H157" s="253">
        <v>0</v>
      </c>
      <c r="I157" s="253">
        <v>0</v>
      </c>
      <c r="J157" s="253">
        <v>0</v>
      </c>
      <c r="K157" s="253">
        <v>0</v>
      </c>
      <c r="L157" s="253">
        <v>0</v>
      </c>
      <c r="M157" s="253">
        <v>0</v>
      </c>
      <c r="N157" s="253">
        <v>0</v>
      </c>
      <c r="O157" s="253">
        <v>0</v>
      </c>
      <c r="P157" s="253">
        <v>0</v>
      </c>
      <c r="Q157" s="253">
        <v>0</v>
      </c>
      <c r="R157" s="253">
        <v>0</v>
      </c>
      <c r="S157" s="653">
        <f t="shared" si="195"/>
        <v>0</v>
      </c>
      <c r="T157" s="253">
        <v>0</v>
      </c>
      <c r="U157" s="253">
        <v>0</v>
      </c>
      <c r="V157" s="253">
        <v>0</v>
      </c>
      <c r="W157" s="253">
        <v>0</v>
      </c>
      <c r="X157" s="253">
        <v>0</v>
      </c>
      <c r="Y157" s="253">
        <v>0</v>
      </c>
      <c r="Z157" s="253">
        <v>0</v>
      </c>
      <c r="AA157" s="253">
        <v>0</v>
      </c>
      <c r="AB157" s="253">
        <v>0</v>
      </c>
      <c r="AC157" s="253">
        <v>0</v>
      </c>
      <c r="AD157" s="253">
        <v>0</v>
      </c>
      <c r="AE157" s="653">
        <f t="shared" si="196"/>
        <v>0</v>
      </c>
      <c r="AF157" s="253">
        <v>0</v>
      </c>
      <c r="AG157" s="253">
        <v>0</v>
      </c>
      <c r="AH157" s="253">
        <v>0</v>
      </c>
      <c r="AI157" s="253">
        <v>0</v>
      </c>
      <c r="AJ157" s="253">
        <v>0</v>
      </c>
      <c r="AK157" s="253">
        <v>0</v>
      </c>
      <c r="AL157" s="253">
        <v>0</v>
      </c>
      <c r="AM157" s="253">
        <v>0</v>
      </c>
      <c r="AN157" s="253">
        <v>0</v>
      </c>
      <c r="AO157" s="253">
        <v>0</v>
      </c>
      <c r="AP157" s="253">
        <v>0</v>
      </c>
      <c r="AQ157" s="653">
        <f t="shared" si="197"/>
        <v>0</v>
      </c>
      <c r="AR157" s="253">
        <v>0</v>
      </c>
      <c r="AS157" s="253">
        <v>0</v>
      </c>
      <c r="AT157" s="253">
        <v>0</v>
      </c>
      <c r="AU157" s="253">
        <v>0</v>
      </c>
      <c r="AV157" s="253">
        <v>0</v>
      </c>
      <c r="AW157" s="253">
        <v>0</v>
      </c>
      <c r="AX157" s="253">
        <v>0</v>
      </c>
      <c r="AY157" s="253">
        <v>0</v>
      </c>
      <c r="AZ157" s="253">
        <v>0</v>
      </c>
      <c r="BA157" s="253">
        <v>0</v>
      </c>
      <c r="BB157" s="253">
        <v>0</v>
      </c>
      <c r="BC157" s="892">
        <v>0</v>
      </c>
      <c r="BD157" s="653">
        <f t="shared" si="198"/>
        <v>0</v>
      </c>
      <c r="BE157" s="656">
        <f t="shared" si="199"/>
        <v>0</v>
      </c>
      <c r="BF157" s="656">
        <f t="shared" si="200"/>
        <v>0</v>
      </c>
      <c r="BG157" s="656">
        <f t="shared" si="201"/>
        <v>0</v>
      </c>
      <c r="BH157" s="656">
        <f t="shared" si="202"/>
        <v>0</v>
      </c>
      <c r="BI157" s="656">
        <f t="shared" si="203"/>
        <v>0</v>
      </c>
      <c r="BJ157" s="656">
        <f t="shared" si="204"/>
        <v>0</v>
      </c>
      <c r="BK157" s="656">
        <f t="shared" si="205"/>
        <v>0</v>
      </c>
      <c r="BL157" s="656">
        <f t="shared" si="206"/>
        <v>0</v>
      </c>
      <c r="BM157" s="656">
        <f t="shared" si="207"/>
        <v>0</v>
      </c>
      <c r="BN157" s="656">
        <f t="shared" si="208"/>
        <v>0</v>
      </c>
      <c r="BO157" s="657">
        <f t="shared" si="209"/>
        <v>0</v>
      </c>
    </row>
    <row r="158" spans="1:67" ht="15.75" thickBot="1" x14ac:dyDescent="0.3">
      <c r="A158" s="1536"/>
      <c r="B158" s="658" t="s">
        <v>1175</v>
      </c>
      <c r="C158" s="659" t="s">
        <v>36</v>
      </c>
      <c r="D158" s="660">
        <f>SUM(D154:D157)</f>
        <v>0</v>
      </c>
      <c r="E158" s="660">
        <f>SUM(E154:E157)</f>
        <v>0</v>
      </c>
      <c r="F158" s="971" t="str">
        <f t="shared" si="1"/>
        <v/>
      </c>
      <c r="G158" s="687">
        <f t="shared" si="194"/>
        <v>12718.76</v>
      </c>
      <c r="H158" s="661">
        <f>SUM(H154:H157)</f>
        <v>10056.91</v>
      </c>
      <c r="I158" s="661">
        <f t="shared" ref="I158:R158" si="225">SUM(I154:I157)</f>
        <v>607.69000000000005</v>
      </c>
      <c r="J158" s="661">
        <f t="shared" si="225"/>
        <v>1599.93</v>
      </c>
      <c r="K158" s="661">
        <f t="shared" si="225"/>
        <v>454.23</v>
      </c>
      <c r="L158" s="661">
        <f t="shared" si="225"/>
        <v>0</v>
      </c>
      <c r="M158" s="661">
        <f t="shared" si="225"/>
        <v>0</v>
      </c>
      <c r="N158" s="661">
        <f t="shared" si="225"/>
        <v>0</v>
      </c>
      <c r="O158" s="661">
        <f t="shared" si="225"/>
        <v>0</v>
      </c>
      <c r="P158" s="661">
        <f t="shared" si="225"/>
        <v>0</v>
      </c>
      <c r="Q158" s="661">
        <f t="shared" si="225"/>
        <v>0</v>
      </c>
      <c r="R158" s="888">
        <f t="shared" si="225"/>
        <v>0</v>
      </c>
      <c r="S158" s="687">
        <f t="shared" si="195"/>
        <v>14096.630000000001</v>
      </c>
      <c r="T158" s="661">
        <f>SUM(T154:T157)</f>
        <v>11659.58</v>
      </c>
      <c r="U158" s="661">
        <f t="shared" ref="U158:AD158" si="226">SUM(U154:U157)</f>
        <v>1100.95</v>
      </c>
      <c r="V158" s="661">
        <f t="shared" si="226"/>
        <v>727.87</v>
      </c>
      <c r="W158" s="661">
        <f t="shared" si="226"/>
        <v>608.23</v>
      </c>
      <c r="X158" s="661">
        <f t="shared" si="226"/>
        <v>0</v>
      </c>
      <c r="Y158" s="661">
        <f t="shared" si="226"/>
        <v>0</v>
      </c>
      <c r="Z158" s="661">
        <f t="shared" si="226"/>
        <v>0</v>
      </c>
      <c r="AA158" s="661">
        <f t="shared" si="226"/>
        <v>0</v>
      </c>
      <c r="AB158" s="661">
        <f t="shared" si="226"/>
        <v>0</v>
      </c>
      <c r="AC158" s="661">
        <f t="shared" si="226"/>
        <v>0</v>
      </c>
      <c r="AD158" s="888">
        <f t="shared" si="226"/>
        <v>0</v>
      </c>
      <c r="AE158" s="687">
        <f t="shared" si="196"/>
        <v>14554.77</v>
      </c>
      <c r="AF158" s="661">
        <f>SUM(AF154:AF157)</f>
        <v>11902.53</v>
      </c>
      <c r="AG158" s="661">
        <f t="shared" ref="AG158:AP158" si="227">SUM(AG154:AG157)</f>
        <v>1551.9</v>
      </c>
      <c r="AH158" s="661">
        <f t="shared" si="227"/>
        <v>415.9</v>
      </c>
      <c r="AI158" s="661">
        <f t="shared" si="227"/>
        <v>684.44</v>
      </c>
      <c r="AJ158" s="661">
        <f t="shared" si="227"/>
        <v>0</v>
      </c>
      <c r="AK158" s="661">
        <f t="shared" si="227"/>
        <v>0</v>
      </c>
      <c r="AL158" s="661">
        <f t="shared" si="227"/>
        <v>0</v>
      </c>
      <c r="AM158" s="661">
        <f t="shared" si="227"/>
        <v>0</v>
      </c>
      <c r="AN158" s="661">
        <f t="shared" si="227"/>
        <v>0</v>
      </c>
      <c r="AO158" s="661">
        <f t="shared" si="227"/>
        <v>0</v>
      </c>
      <c r="AP158" s="888">
        <f t="shared" si="227"/>
        <v>0</v>
      </c>
      <c r="AQ158" s="687">
        <f t="shared" si="197"/>
        <v>25149.479999999996</v>
      </c>
      <c r="AR158" s="661">
        <f>SUM(AR154:AR157)</f>
        <v>20288.27</v>
      </c>
      <c r="AS158" s="661">
        <f t="shared" ref="AS158:BB158" si="228">SUM(AS154:AS157)</f>
        <v>2544.58</v>
      </c>
      <c r="AT158" s="661">
        <f t="shared" si="228"/>
        <v>1109.51</v>
      </c>
      <c r="AU158" s="661">
        <f t="shared" si="228"/>
        <v>1207.1199999999999</v>
      </c>
      <c r="AV158" s="661">
        <f t="shared" si="228"/>
        <v>0</v>
      </c>
      <c r="AW158" s="661">
        <f t="shared" si="228"/>
        <v>0</v>
      </c>
      <c r="AX158" s="661">
        <f t="shared" si="228"/>
        <v>0</v>
      </c>
      <c r="AY158" s="661">
        <f t="shared" si="228"/>
        <v>0</v>
      </c>
      <c r="AZ158" s="661">
        <f t="shared" si="228"/>
        <v>0</v>
      </c>
      <c r="BA158" s="661">
        <f t="shared" si="228"/>
        <v>0</v>
      </c>
      <c r="BB158" s="888">
        <f t="shared" si="228"/>
        <v>0</v>
      </c>
      <c r="BC158" s="662">
        <f t="shared" ref="BC158" si="229">SUM(BC154:BC157)</f>
        <v>12483.79</v>
      </c>
      <c r="BD158" s="653">
        <f t="shared" si="198"/>
        <v>79003.429999999993</v>
      </c>
      <c r="BE158" s="663">
        <f t="shared" si="199"/>
        <v>53907.289999999994</v>
      </c>
      <c r="BF158" s="663">
        <f t="shared" si="200"/>
        <v>5805.12</v>
      </c>
      <c r="BG158" s="663">
        <f t="shared" si="201"/>
        <v>3853.21</v>
      </c>
      <c r="BH158" s="663">
        <f t="shared" si="202"/>
        <v>2954.02</v>
      </c>
      <c r="BI158" s="663">
        <f t="shared" si="203"/>
        <v>0</v>
      </c>
      <c r="BJ158" s="663">
        <f t="shared" si="204"/>
        <v>0</v>
      </c>
      <c r="BK158" s="663">
        <f t="shared" si="205"/>
        <v>0</v>
      </c>
      <c r="BL158" s="663">
        <f t="shared" si="206"/>
        <v>0</v>
      </c>
      <c r="BM158" s="663">
        <f t="shared" si="207"/>
        <v>0</v>
      </c>
      <c r="BN158" s="663">
        <f t="shared" si="208"/>
        <v>0</v>
      </c>
      <c r="BO158" s="664">
        <f t="shared" si="209"/>
        <v>0</v>
      </c>
    </row>
    <row r="159" spans="1:67" x14ac:dyDescent="0.25">
      <c r="A159" s="1529" t="s">
        <v>1176</v>
      </c>
      <c r="B159" s="512" t="s">
        <v>1177</v>
      </c>
      <c r="C159" s="522" t="s">
        <v>849</v>
      </c>
      <c r="D159" s="651">
        <v>0</v>
      </c>
      <c r="E159" s="651">
        <v>0</v>
      </c>
      <c r="F159" s="970"/>
      <c r="G159" s="653">
        <f t="shared" si="194"/>
        <v>1479.6499999999999</v>
      </c>
      <c r="H159" s="253">
        <v>940.56</v>
      </c>
      <c r="I159" s="253">
        <v>419.03</v>
      </c>
      <c r="J159" s="253">
        <v>0</v>
      </c>
      <c r="K159" s="253">
        <v>0</v>
      </c>
      <c r="L159" s="253">
        <v>0</v>
      </c>
      <c r="M159" s="253">
        <v>0</v>
      </c>
      <c r="N159" s="253">
        <v>0</v>
      </c>
      <c r="O159" s="253">
        <v>0</v>
      </c>
      <c r="P159" s="253">
        <v>120.06</v>
      </c>
      <c r="Q159" s="253">
        <v>0</v>
      </c>
      <c r="R159" s="253">
        <v>0</v>
      </c>
      <c r="S159" s="653">
        <f t="shared" si="195"/>
        <v>4602.51</v>
      </c>
      <c r="T159" s="253">
        <v>2910.83</v>
      </c>
      <c r="U159" s="253">
        <v>547.95000000000005</v>
      </c>
      <c r="V159" s="253">
        <v>1143.73</v>
      </c>
      <c r="W159" s="253">
        <v>0</v>
      </c>
      <c r="X159" s="253">
        <v>0</v>
      </c>
      <c r="Y159" s="253">
        <v>0</v>
      </c>
      <c r="Z159" s="253">
        <v>0</v>
      </c>
      <c r="AA159" s="253">
        <v>0</v>
      </c>
      <c r="AB159" s="253">
        <v>0</v>
      </c>
      <c r="AC159" s="253">
        <v>0</v>
      </c>
      <c r="AD159" s="253">
        <v>0</v>
      </c>
      <c r="AE159" s="653">
        <f t="shared" si="196"/>
        <v>13864.77</v>
      </c>
      <c r="AF159" s="253">
        <v>9424.5500000000011</v>
      </c>
      <c r="AG159" s="253">
        <v>0</v>
      </c>
      <c r="AH159" s="253">
        <v>4440.2199999999993</v>
      </c>
      <c r="AI159" s="253">
        <v>0</v>
      </c>
      <c r="AJ159" s="253">
        <v>0</v>
      </c>
      <c r="AK159" s="253">
        <v>0</v>
      </c>
      <c r="AL159" s="253">
        <v>0</v>
      </c>
      <c r="AM159" s="253">
        <v>0</v>
      </c>
      <c r="AN159" s="253">
        <v>0</v>
      </c>
      <c r="AO159" s="253">
        <v>0</v>
      </c>
      <c r="AP159" s="253">
        <v>0</v>
      </c>
      <c r="AQ159" s="653">
        <f t="shared" si="197"/>
        <v>23767.88</v>
      </c>
      <c r="AR159" s="253">
        <v>15109.26</v>
      </c>
      <c r="AS159" s="253">
        <v>787.51</v>
      </c>
      <c r="AT159" s="253">
        <v>6122.54</v>
      </c>
      <c r="AU159" s="253">
        <v>251.97</v>
      </c>
      <c r="AV159" s="253">
        <v>0</v>
      </c>
      <c r="AW159" s="253">
        <v>0</v>
      </c>
      <c r="AX159" s="253">
        <v>0</v>
      </c>
      <c r="AY159" s="253">
        <v>0</v>
      </c>
      <c r="AZ159" s="253">
        <v>1496.6</v>
      </c>
      <c r="BA159" s="253">
        <v>0</v>
      </c>
      <c r="BB159" s="253">
        <v>0</v>
      </c>
      <c r="BC159" s="892">
        <v>18013.68</v>
      </c>
      <c r="BD159" s="688">
        <f t="shared" si="198"/>
        <v>61728.49</v>
      </c>
      <c r="BE159" s="654">
        <f t="shared" si="199"/>
        <v>28385.200000000001</v>
      </c>
      <c r="BF159" s="654">
        <f t="shared" si="200"/>
        <v>1754.49</v>
      </c>
      <c r="BG159" s="654">
        <f t="shared" si="201"/>
        <v>11706.489999999998</v>
      </c>
      <c r="BH159" s="654">
        <f t="shared" si="202"/>
        <v>251.97</v>
      </c>
      <c r="BI159" s="654">
        <f t="shared" si="203"/>
        <v>0</v>
      </c>
      <c r="BJ159" s="654">
        <f t="shared" si="204"/>
        <v>0</v>
      </c>
      <c r="BK159" s="654">
        <f t="shared" si="205"/>
        <v>0</v>
      </c>
      <c r="BL159" s="654">
        <f t="shared" si="206"/>
        <v>0</v>
      </c>
      <c r="BM159" s="654">
        <f t="shared" si="207"/>
        <v>1616.6599999999999</v>
      </c>
      <c r="BN159" s="654">
        <f t="shared" si="208"/>
        <v>0</v>
      </c>
      <c r="BO159" s="655">
        <f t="shared" si="209"/>
        <v>0</v>
      </c>
    </row>
    <row r="160" spans="1:67" x14ac:dyDescent="0.25">
      <c r="A160" s="1529"/>
      <c r="B160" s="512" t="s">
        <v>1178</v>
      </c>
      <c r="C160" s="522" t="s">
        <v>850</v>
      </c>
      <c r="D160" s="651">
        <v>0</v>
      </c>
      <c r="E160" s="651">
        <v>0</v>
      </c>
      <c r="F160" s="970"/>
      <c r="G160" s="653">
        <f t="shared" si="194"/>
        <v>0</v>
      </c>
      <c r="H160" s="253">
        <v>0</v>
      </c>
      <c r="I160" s="253">
        <v>0</v>
      </c>
      <c r="J160" s="253">
        <v>0</v>
      </c>
      <c r="K160" s="253">
        <v>0</v>
      </c>
      <c r="L160" s="253">
        <v>0</v>
      </c>
      <c r="M160" s="253">
        <v>0</v>
      </c>
      <c r="N160" s="253">
        <v>0</v>
      </c>
      <c r="O160" s="253">
        <v>0</v>
      </c>
      <c r="P160" s="253">
        <v>0</v>
      </c>
      <c r="Q160" s="253">
        <v>0</v>
      </c>
      <c r="R160" s="253">
        <v>0</v>
      </c>
      <c r="S160" s="653">
        <f t="shared" si="195"/>
        <v>0</v>
      </c>
      <c r="T160" s="253">
        <v>0</v>
      </c>
      <c r="U160" s="253">
        <v>0</v>
      </c>
      <c r="V160" s="253">
        <v>0</v>
      </c>
      <c r="W160" s="253">
        <v>0</v>
      </c>
      <c r="X160" s="253">
        <v>0</v>
      </c>
      <c r="Y160" s="253">
        <v>0</v>
      </c>
      <c r="Z160" s="253">
        <v>0</v>
      </c>
      <c r="AA160" s="253">
        <v>0</v>
      </c>
      <c r="AB160" s="253">
        <v>0</v>
      </c>
      <c r="AC160" s="253">
        <v>0</v>
      </c>
      <c r="AD160" s="253">
        <v>0</v>
      </c>
      <c r="AE160" s="653">
        <f t="shared" si="196"/>
        <v>0</v>
      </c>
      <c r="AF160" s="253">
        <v>0</v>
      </c>
      <c r="AG160" s="253">
        <v>0</v>
      </c>
      <c r="AH160" s="253">
        <v>0</v>
      </c>
      <c r="AI160" s="253">
        <v>0</v>
      </c>
      <c r="AJ160" s="253">
        <v>0</v>
      </c>
      <c r="AK160" s="253">
        <v>0</v>
      </c>
      <c r="AL160" s="253">
        <v>0</v>
      </c>
      <c r="AM160" s="253">
        <v>0</v>
      </c>
      <c r="AN160" s="253">
        <v>0</v>
      </c>
      <c r="AO160" s="253">
        <v>0</v>
      </c>
      <c r="AP160" s="253">
        <v>0</v>
      </c>
      <c r="AQ160" s="653">
        <f t="shared" si="197"/>
        <v>0</v>
      </c>
      <c r="AR160" s="253">
        <v>0</v>
      </c>
      <c r="AS160" s="253">
        <v>0</v>
      </c>
      <c r="AT160" s="253">
        <v>0</v>
      </c>
      <c r="AU160" s="253">
        <v>0</v>
      </c>
      <c r="AV160" s="253">
        <v>0</v>
      </c>
      <c r="AW160" s="253">
        <v>0</v>
      </c>
      <c r="AX160" s="253">
        <v>0</v>
      </c>
      <c r="AY160" s="253">
        <v>0</v>
      </c>
      <c r="AZ160" s="253">
        <v>0</v>
      </c>
      <c r="BA160" s="253">
        <v>0</v>
      </c>
      <c r="BB160" s="253">
        <v>0</v>
      </c>
      <c r="BC160" s="892">
        <v>0</v>
      </c>
      <c r="BD160" s="653">
        <f t="shared" si="198"/>
        <v>0</v>
      </c>
      <c r="BE160" s="656">
        <f t="shared" si="199"/>
        <v>0</v>
      </c>
      <c r="BF160" s="656">
        <f t="shared" si="200"/>
        <v>0</v>
      </c>
      <c r="BG160" s="656">
        <f t="shared" si="201"/>
        <v>0</v>
      </c>
      <c r="BH160" s="656">
        <f t="shared" si="202"/>
        <v>0</v>
      </c>
      <c r="BI160" s="656">
        <f t="shared" si="203"/>
        <v>0</v>
      </c>
      <c r="BJ160" s="656">
        <f t="shared" si="204"/>
        <v>0</v>
      </c>
      <c r="BK160" s="656">
        <f t="shared" si="205"/>
        <v>0</v>
      </c>
      <c r="BL160" s="656">
        <f t="shared" si="206"/>
        <v>0</v>
      </c>
      <c r="BM160" s="656">
        <f t="shared" si="207"/>
        <v>0</v>
      </c>
      <c r="BN160" s="656">
        <f t="shared" si="208"/>
        <v>0</v>
      </c>
      <c r="BO160" s="657">
        <f t="shared" si="209"/>
        <v>0</v>
      </c>
    </row>
    <row r="161" spans="1:68" x14ac:dyDescent="0.25">
      <c r="A161" s="1529"/>
      <c r="B161" s="512" t="s">
        <v>1179</v>
      </c>
      <c r="C161" s="522" t="s">
        <v>851</v>
      </c>
      <c r="D161" s="651">
        <v>0</v>
      </c>
      <c r="E161" s="651">
        <v>0</v>
      </c>
      <c r="F161" s="970"/>
      <c r="G161" s="653">
        <f t="shared" si="194"/>
        <v>0</v>
      </c>
      <c r="H161" s="253">
        <v>0</v>
      </c>
      <c r="I161" s="253">
        <v>0</v>
      </c>
      <c r="J161" s="253">
        <v>0</v>
      </c>
      <c r="K161" s="253">
        <v>0</v>
      </c>
      <c r="L161" s="253">
        <v>0</v>
      </c>
      <c r="M161" s="253">
        <v>0</v>
      </c>
      <c r="N161" s="253">
        <v>0</v>
      </c>
      <c r="O161" s="253">
        <v>0</v>
      </c>
      <c r="P161" s="253">
        <v>0</v>
      </c>
      <c r="Q161" s="253">
        <v>0</v>
      </c>
      <c r="R161" s="253">
        <v>0</v>
      </c>
      <c r="S161" s="653">
        <f t="shared" si="195"/>
        <v>0</v>
      </c>
      <c r="T161" s="253">
        <v>0</v>
      </c>
      <c r="U161" s="253">
        <v>0</v>
      </c>
      <c r="V161" s="253">
        <v>0</v>
      </c>
      <c r="W161" s="253">
        <v>0</v>
      </c>
      <c r="X161" s="253">
        <v>0</v>
      </c>
      <c r="Y161" s="253">
        <v>0</v>
      </c>
      <c r="Z161" s="253">
        <v>0</v>
      </c>
      <c r="AA161" s="253">
        <v>0</v>
      </c>
      <c r="AB161" s="253">
        <v>0</v>
      </c>
      <c r="AC161" s="253">
        <v>0</v>
      </c>
      <c r="AD161" s="253">
        <v>0</v>
      </c>
      <c r="AE161" s="653">
        <f t="shared" si="196"/>
        <v>0</v>
      </c>
      <c r="AF161" s="253">
        <v>0</v>
      </c>
      <c r="AG161" s="253">
        <v>0</v>
      </c>
      <c r="AH161" s="253">
        <v>0</v>
      </c>
      <c r="AI161" s="253">
        <v>0</v>
      </c>
      <c r="AJ161" s="253">
        <v>0</v>
      </c>
      <c r="AK161" s="253">
        <v>0</v>
      </c>
      <c r="AL161" s="253">
        <v>0</v>
      </c>
      <c r="AM161" s="253">
        <v>0</v>
      </c>
      <c r="AN161" s="253">
        <v>0</v>
      </c>
      <c r="AO161" s="253">
        <v>0</v>
      </c>
      <c r="AP161" s="253">
        <v>0</v>
      </c>
      <c r="AQ161" s="653">
        <f t="shared" si="197"/>
        <v>0</v>
      </c>
      <c r="AR161" s="253">
        <v>0</v>
      </c>
      <c r="AS161" s="253">
        <v>0</v>
      </c>
      <c r="AT161" s="253">
        <v>0</v>
      </c>
      <c r="AU161" s="253">
        <v>0</v>
      </c>
      <c r="AV161" s="253">
        <v>0</v>
      </c>
      <c r="AW161" s="253">
        <v>0</v>
      </c>
      <c r="AX161" s="253">
        <v>0</v>
      </c>
      <c r="AY161" s="253">
        <v>0</v>
      </c>
      <c r="AZ161" s="253">
        <v>0</v>
      </c>
      <c r="BA161" s="253">
        <v>0</v>
      </c>
      <c r="BB161" s="253">
        <v>0</v>
      </c>
      <c r="BC161" s="892">
        <v>0</v>
      </c>
      <c r="BD161" s="653">
        <f t="shared" si="198"/>
        <v>0</v>
      </c>
      <c r="BE161" s="656">
        <f t="shared" si="199"/>
        <v>0</v>
      </c>
      <c r="BF161" s="656">
        <f t="shared" si="200"/>
        <v>0</v>
      </c>
      <c r="BG161" s="656">
        <f t="shared" si="201"/>
        <v>0</v>
      </c>
      <c r="BH161" s="656">
        <f t="shared" si="202"/>
        <v>0</v>
      </c>
      <c r="BI161" s="656">
        <f t="shared" si="203"/>
        <v>0</v>
      </c>
      <c r="BJ161" s="656">
        <f t="shared" si="204"/>
        <v>0</v>
      </c>
      <c r="BK161" s="656">
        <f t="shared" si="205"/>
        <v>0</v>
      </c>
      <c r="BL161" s="656">
        <f t="shared" si="206"/>
        <v>0</v>
      </c>
      <c r="BM161" s="656">
        <f t="shared" si="207"/>
        <v>0</v>
      </c>
      <c r="BN161" s="656">
        <f t="shared" si="208"/>
        <v>0</v>
      </c>
      <c r="BO161" s="657">
        <f t="shared" si="209"/>
        <v>0</v>
      </c>
    </row>
    <row r="162" spans="1:68" x14ac:dyDescent="0.25">
      <c r="A162" s="1529"/>
      <c r="B162" s="512" t="s">
        <v>1180</v>
      </c>
      <c r="C162" s="522" t="s">
        <v>852</v>
      </c>
      <c r="D162" s="651">
        <v>0</v>
      </c>
      <c r="E162" s="651">
        <v>0</v>
      </c>
      <c r="F162" s="970"/>
      <c r="G162" s="653">
        <f t="shared" si="194"/>
        <v>0</v>
      </c>
      <c r="H162" s="253">
        <v>0</v>
      </c>
      <c r="I162" s="253">
        <v>0</v>
      </c>
      <c r="J162" s="253">
        <v>0</v>
      </c>
      <c r="K162" s="253">
        <v>0</v>
      </c>
      <c r="L162" s="253">
        <v>0</v>
      </c>
      <c r="M162" s="253">
        <v>0</v>
      </c>
      <c r="N162" s="253">
        <v>0</v>
      </c>
      <c r="O162" s="253">
        <v>0</v>
      </c>
      <c r="P162" s="253">
        <v>0</v>
      </c>
      <c r="Q162" s="253">
        <v>0</v>
      </c>
      <c r="R162" s="253">
        <v>0</v>
      </c>
      <c r="S162" s="653">
        <f t="shared" si="195"/>
        <v>0</v>
      </c>
      <c r="T162" s="253">
        <v>0</v>
      </c>
      <c r="U162" s="253">
        <v>0</v>
      </c>
      <c r="V162" s="253">
        <v>0</v>
      </c>
      <c r="W162" s="253">
        <v>0</v>
      </c>
      <c r="X162" s="253">
        <v>0</v>
      </c>
      <c r="Y162" s="253">
        <v>0</v>
      </c>
      <c r="Z162" s="253">
        <v>0</v>
      </c>
      <c r="AA162" s="253">
        <v>0</v>
      </c>
      <c r="AB162" s="253">
        <v>0</v>
      </c>
      <c r="AC162" s="253">
        <v>0</v>
      </c>
      <c r="AD162" s="253">
        <v>0</v>
      </c>
      <c r="AE162" s="653">
        <f t="shared" si="196"/>
        <v>0</v>
      </c>
      <c r="AF162" s="253">
        <v>0</v>
      </c>
      <c r="AG162" s="253">
        <v>0</v>
      </c>
      <c r="AH162" s="253">
        <v>0</v>
      </c>
      <c r="AI162" s="253">
        <v>0</v>
      </c>
      <c r="AJ162" s="253">
        <v>0</v>
      </c>
      <c r="AK162" s="253">
        <v>0</v>
      </c>
      <c r="AL162" s="253">
        <v>0</v>
      </c>
      <c r="AM162" s="253">
        <v>0</v>
      </c>
      <c r="AN162" s="253">
        <v>0</v>
      </c>
      <c r="AO162" s="253">
        <v>0</v>
      </c>
      <c r="AP162" s="253">
        <v>0</v>
      </c>
      <c r="AQ162" s="653">
        <f t="shared" si="197"/>
        <v>0</v>
      </c>
      <c r="AR162" s="253">
        <v>0</v>
      </c>
      <c r="AS162" s="253">
        <v>0</v>
      </c>
      <c r="AT162" s="253">
        <v>0</v>
      </c>
      <c r="AU162" s="253">
        <v>0</v>
      </c>
      <c r="AV162" s="253">
        <v>0</v>
      </c>
      <c r="AW162" s="253">
        <v>0</v>
      </c>
      <c r="AX162" s="253">
        <v>0</v>
      </c>
      <c r="AY162" s="253">
        <v>0</v>
      </c>
      <c r="AZ162" s="253">
        <v>0</v>
      </c>
      <c r="BA162" s="253">
        <v>0</v>
      </c>
      <c r="BB162" s="253">
        <v>0</v>
      </c>
      <c r="BC162" s="892">
        <v>0</v>
      </c>
      <c r="BD162" s="653">
        <f t="shared" si="198"/>
        <v>0</v>
      </c>
      <c r="BE162" s="656">
        <f t="shared" si="199"/>
        <v>0</v>
      </c>
      <c r="BF162" s="656">
        <f t="shared" si="200"/>
        <v>0</v>
      </c>
      <c r="BG162" s="656">
        <f t="shared" si="201"/>
        <v>0</v>
      </c>
      <c r="BH162" s="656">
        <f t="shared" si="202"/>
        <v>0</v>
      </c>
      <c r="BI162" s="656">
        <f t="shared" si="203"/>
        <v>0</v>
      </c>
      <c r="BJ162" s="656">
        <f t="shared" si="204"/>
        <v>0</v>
      </c>
      <c r="BK162" s="656">
        <f t="shared" si="205"/>
        <v>0</v>
      </c>
      <c r="BL162" s="656">
        <f t="shared" si="206"/>
        <v>0</v>
      </c>
      <c r="BM162" s="656">
        <f t="shared" si="207"/>
        <v>0</v>
      </c>
      <c r="BN162" s="656">
        <f t="shared" si="208"/>
        <v>0</v>
      </c>
      <c r="BO162" s="657">
        <f t="shared" si="209"/>
        <v>0</v>
      </c>
    </row>
    <row r="163" spans="1:68" ht="15.75" thickBot="1" x14ac:dyDescent="0.3">
      <c r="A163" s="1536"/>
      <c r="B163" s="658" t="s">
        <v>1181</v>
      </c>
      <c r="C163" s="659" t="s">
        <v>36</v>
      </c>
      <c r="D163" s="660">
        <f>SUM(D159:D162)</f>
        <v>0</v>
      </c>
      <c r="E163" s="660">
        <f>SUM(E159:E162)</f>
        <v>0</v>
      </c>
      <c r="F163" s="971" t="str">
        <f t="shared" si="1"/>
        <v/>
      </c>
      <c r="G163" s="687">
        <f t="shared" si="194"/>
        <v>1479.6499999999999</v>
      </c>
      <c r="H163" s="661">
        <f>SUM(H159:H162)</f>
        <v>940.56</v>
      </c>
      <c r="I163" s="661">
        <f t="shared" ref="I163:R163" si="230">SUM(I159:I162)</f>
        <v>419.03</v>
      </c>
      <c r="J163" s="661">
        <f t="shared" si="230"/>
        <v>0</v>
      </c>
      <c r="K163" s="661">
        <f t="shared" si="230"/>
        <v>0</v>
      </c>
      <c r="L163" s="661">
        <f t="shared" si="230"/>
        <v>0</v>
      </c>
      <c r="M163" s="661">
        <f t="shared" si="230"/>
        <v>0</v>
      </c>
      <c r="N163" s="661">
        <f t="shared" si="230"/>
        <v>0</v>
      </c>
      <c r="O163" s="661">
        <f t="shared" si="230"/>
        <v>0</v>
      </c>
      <c r="P163" s="661">
        <f t="shared" si="230"/>
        <v>120.06</v>
      </c>
      <c r="Q163" s="661">
        <f t="shared" si="230"/>
        <v>0</v>
      </c>
      <c r="R163" s="888">
        <f t="shared" si="230"/>
        <v>0</v>
      </c>
      <c r="S163" s="687">
        <f t="shared" si="195"/>
        <v>4602.51</v>
      </c>
      <c r="T163" s="661">
        <f>SUM(T159:T162)</f>
        <v>2910.83</v>
      </c>
      <c r="U163" s="661">
        <f t="shared" ref="U163:AD163" si="231">SUM(U159:U162)</f>
        <v>547.95000000000005</v>
      </c>
      <c r="V163" s="661">
        <f t="shared" si="231"/>
        <v>1143.73</v>
      </c>
      <c r="W163" s="661">
        <f t="shared" si="231"/>
        <v>0</v>
      </c>
      <c r="X163" s="661">
        <f t="shared" si="231"/>
        <v>0</v>
      </c>
      <c r="Y163" s="661">
        <f t="shared" si="231"/>
        <v>0</v>
      </c>
      <c r="Z163" s="661">
        <f t="shared" si="231"/>
        <v>0</v>
      </c>
      <c r="AA163" s="661">
        <f t="shared" si="231"/>
        <v>0</v>
      </c>
      <c r="AB163" s="661">
        <f t="shared" si="231"/>
        <v>0</v>
      </c>
      <c r="AC163" s="661">
        <f t="shared" si="231"/>
        <v>0</v>
      </c>
      <c r="AD163" s="888">
        <f t="shared" si="231"/>
        <v>0</v>
      </c>
      <c r="AE163" s="687">
        <f t="shared" si="196"/>
        <v>13864.77</v>
      </c>
      <c r="AF163" s="661">
        <f>SUM(AF159:AF162)</f>
        <v>9424.5500000000011</v>
      </c>
      <c r="AG163" s="661">
        <f t="shared" ref="AG163:AP163" si="232">SUM(AG159:AG162)</f>
        <v>0</v>
      </c>
      <c r="AH163" s="661">
        <f t="shared" si="232"/>
        <v>4440.2199999999993</v>
      </c>
      <c r="AI163" s="661">
        <f t="shared" si="232"/>
        <v>0</v>
      </c>
      <c r="AJ163" s="661">
        <f t="shared" si="232"/>
        <v>0</v>
      </c>
      <c r="AK163" s="661">
        <f t="shared" si="232"/>
        <v>0</v>
      </c>
      <c r="AL163" s="661">
        <f t="shared" si="232"/>
        <v>0</v>
      </c>
      <c r="AM163" s="661">
        <f t="shared" si="232"/>
        <v>0</v>
      </c>
      <c r="AN163" s="661">
        <f t="shared" si="232"/>
        <v>0</v>
      </c>
      <c r="AO163" s="661">
        <f t="shared" si="232"/>
        <v>0</v>
      </c>
      <c r="AP163" s="888">
        <f t="shared" si="232"/>
        <v>0</v>
      </c>
      <c r="AQ163" s="687">
        <f t="shared" si="197"/>
        <v>23767.88</v>
      </c>
      <c r="AR163" s="661">
        <f>SUM(AR159:AR162)</f>
        <v>15109.26</v>
      </c>
      <c r="AS163" s="661">
        <f t="shared" ref="AS163:BB163" si="233">SUM(AS159:AS162)</f>
        <v>787.51</v>
      </c>
      <c r="AT163" s="661">
        <f t="shared" si="233"/>
        <v>6122.54</v>
      </c>
      <c r="AU163" s="661">
        <f t="shared" si="233"/>
        <v>251.97</v>
      </c>
      <c r="AV163" s="661">
        <f t="shared" si="233"/>
        <v>0</v>
      </c>
      <c r="AW163" s="661">
        <f t="shared" si="233"/>
        <v>0</v>
      </c>
      <c r="AX163" s="661">
        <f t="shared" si="233"/>
        <v>0</v>
      </c>
      <c r="AY163" s="661">
        <f t="shared" si="233"/>
        <v>0</v>
      </c>
      <c r="AZ163" s="661">
        <f t="shared" si="233"/>
        <v>1496.6</v>
      </c>
      <c r="BA163" s="661">
        <f t="shared" si="233"/>
        <v>0</v>
      </c>
      <c r="BB163" s="888">
        <f t="shared" si="233"/>
        <v>0</v>
      </c>
      <c r="BC163" s="662">
        <f t="shared" ref="BC163" si="234">SUM(BC159:BC162)</f>
        <v>18013.68</v>
      </c>
      <c r="BD163" s="653">
        <f t="shared" si="198"/>
        <v>61728.49</v>
      </c>
      <c r="BE163" s="663">
        <f t="shared" si="199"/>
        <v>28385.200000000001</v>
      </c>
      <c r="BF163" s="663">
        <f t="shared" si="200"/>
        <v>1754.49</v>
      </c>
      <c r="BG163" s="663">
        <f t="shared" si="201"/>
        <v>11706.489999999998</v>
      </c>
      <c r="BH163" s="663">
        <f t="shared" si="202"/>
        <v>251.97</v>
      </c>
      <c r="BI163" s="663">
        <f t="shared" si="203"/>
        <v>0</v>
      </c>
      <c r="BJ163" s="663">
        <f t="shared" si="204"/>
        <v>0</v>
      </c>
      <c r="BK163" s="663">
        <f t="shared" si="205"/>
        <v>0</v>
      </c>
      <c r="BL163" s="663">
        <f t="shared" si="206"/>
        <v>0</v>
      </c>
      <c r="BM163" s="663">
        <f t="shared" si="207"/>
        <v>1616.6599999999999</v>
      </c>
      <c r="BN163" s="663">
        <f t="shared" si="208"/>
        <v>0</v>
      </c>
      <c r="BO163" s="664">
        <f t="shared" si="209"/>
        <v>0</v>
      </c>
    </row>
    <row r="164" spans="1:68" x14ac:dyDescent="0.25">
      <c r="A164" s="1529" t="s">
        <v>852</v>
      </c>
      <c r="B164" s="512" t="s">
        <v>1182</v>
      </c>
      <c r="C164" s="522" t="s">
        <v>849</v>
      </c>
      <c r="D164" s="651">
        <v>0</v>
      </c>
      <c r="E164" s="651">
        <v>0</v>
      </c>
      <c r="F164" s="970"/>
      <c r="G164" s="653">
        <f t="shared" si="194"/>
        <v>2023216.3299999996</v>
      </c>
      <c r="H164" s="253">
        <v>1716404.79</v>
      </c>
      <c r="I164" s="253">
        <v>45105.13</v>
      </c>
      <c r="J164" s="253">
        <v>242570.03</v>
      </c>
      <c r="K164" s="253">
        <v>13281.5</v>
      </c>
      <c r="L164" s="253">
        <v>370.13</v>
      </c>
      <c r="M164" s="253">
        <v>0</v>
      </c>
      <c r="N164" s="253">
        <v>0</v>
      </c>
      <c r="O164" s="253">
        <v>1282.3800000000001</v>
      </c>
      <c r="P164" s="253">
        <v>3892.7</v>
      </c>
      <c r="Q164" s="253">
        <v>0</v>
      </c>
      <c r="R164" s="253">
        <v>309.67</v>
      </c>
      <c r="S164" s="653">
        <f t="shared" si="195"/>
        <v>2329341.5100000002</v>
      </c>
      <c r="T164" s="253">
        <v>2010004.81</v>
      </c>
      <c r="U164" s="253">
        <v>49709.15</v>
      </c>
      <c r="V164" s="253">
        <v>248710.44000000003</v>
      </c>
      <c r="W164" s="253">
        <v>14252.82</v>
      </c>
      <c r="X164" s="253">
        <v>362.90999999999997</v>
      </c>
      <c r="Y164" s="253">
        <v>7.58</v>
      </c>
      <c r="Z164" s="253">
        <v>0</v>
      </c>
      <c r="AA164" s="253">
        <v>1386.93</v>
      </c>
      <c r="AB164" s="253">
        <v>4855.13</v>
      </c>
      <c r="AC164" s="253">
        <v>0</v>
      </c>
      <c r="AD164" s="253">
        <v>51.74</v>
      </c>
      <c r="AE164" s="653">
        <f t="shared" si="196"/>
        <v>2509442.0399999996</v>
      </c>
      <c r="AF164" s="253">
        <v>2261334.58</v>
      </c>
      <c r="AG164" s="253">
        <v>58567.770000000004</v>
      </c>
      <c r="AH164" s="253">
        <v>166417.17000000001</v>
      </c>
      <c r="AI164" s="253">
        <v>14918.95</v>
      </c>
      <c r="AJ164" s="253">
        <v>607.01</v>
      </c>
      <c r="AK164" s="253">
        <v>1198.26</v>
      </c>
      <c r="AL164" s="253">
        <v>0</v>
      </c>
      <c r="AM164" s="253">
        <v>1960.59</v>
      </c>
      <c r="AN164" s="253">
        <v>4426.84</v>
      </c>
      <c r="AO164" s="253">
        <v>0</v>
      </c>
      <c r="AP164" s="253">
        <v>10.87</v>
      </c>
      <c r="AQ164" s="653">
        <f t="shared" si="197"/>
        <v>6122552.4199999999</v>
      </c>
      <c r="AR164" s="253">
        <v>5392265.4500000002</v>
      </c>
      <c r="AS164" s="253">
        <v>200029.36000000002</v>
      </c>
      <c r="AT164" s="253">
        <v>454547.04</v>
      </c>
      <c r="AU164" s="253">
        <v>48684.61</v>
      </c>
      <c r="AV164" s="253">
        <v>1400.75</v>
      </c>
      <c r="AW164" s="253">
        <v>0</v>
      </c>
      <c r="AX164" s="253">
        <v>0</v>
      </c>
      <c r="AY164" s="253">
        <v>5677.31</v>
      </c>
      <c r="AZ164" s="253">
        <v>19855.03</v>
      </c>
      <c r="BA164" s="253">
        <v>89.31</v>
      </c>
      <c r="BB164" s="253">
        <v>3.56</v>
      </c>
      <c r="BC164" s="892">
        <v>3999830.1699999995</v>
      </c>
      <c r="BD164" s="688">
        <f t="shared" si="198"/>
        <v>16984382.469999999</v>
      </c>
      <c r="BE164" s="654">
        <f t="shared" si="199"/>
        <v>11380009.629999999</v>
      </c>
      <c r="BF164" s="654">
        <f t="shared" si="200"/>
        <v>353411.41000000003</v>
      </c>
      <c r="BG164" s="654">
        <f t="shared" si="201"/>
        <v>1112244.68</v>
      </c>
      <c r="BH164" s="654">
        <f t="shared" si="202"/>
        <v>91137.88</v>
      </c>
      <c r="BI164" s="654">
        <f t="shared" si="203"/>
        <v>2740.8</v>
      </c>
      <c r="BJ164" s="654">
        <f t="shared" si="204"/>
        <v>1205.8399999999999</v>
      </c>
      <c r="BK164" s="654">
        <f t="shared" si="205"/>
        <v>0</v>
      </c>
      <c r="BL164" s="654">
        <f t="shared" si="206"/>
        <v>10307.210000000001</v>
      </c>
      <c r="BM164" s="654">
        <f t="shared" si="207"/>
        <v>33029.699999999997</v>
      </c>
      <c r="BN164" s="654">
        <f t="shared" si="208"/>
        <v>89.31</v>
      </c>
      <c r="BO164" s="655">
        <f t="shared" si="209"/>
        <v>375.84000000000003</v>
      </c>
    </row>
    <row r="165" spans="1:68" x14ac:dyDescent="0.25">
      <c r="A165" s="1529"/>
      <c r="B165" s="512" t="s">
        <v>1183</v>
      </c>
      <c r="C165" s="522" t="s">
        <v>850</v>
      </c>
      <c r="D165" s="651">
        <v>0</v>
      </c>
      <c r="E165" s="651">
        <v>0</v>
      </c>
      <c r="F165" s="970"/>
      <c r="G165" s="653">
        <f t="shared" si="194"/>
        <v>0</v>
      </c>
      <c r="H165" s="253">
        <v>0</v>
      </c>
      <c r="I165" s="253">
        <v>0</v>
      </c>
      <c r="J165" s="253">
        <v>0</v>
      </c>
      <c r="K165" s="253">
        <v>0</v>
      </c>
      <c r="L165" s="253">
        <v>0</v>
      </c>
      <c r="M165" s="253">
        <v>0</v>
      </c>
      <c r="N165" s="253">
        <v>0</v>
      </c>
      <c r="O165" s="253">
        <v>0</v>
      </c>
      <c r="P165" s="253">
        <v>0</v>
      </c>
      <c r="Q165" s="253">
        <v>0</v>
      </c>
      <c r="R165" s="253">
        <v>0</v>
      </c>
      <c r="S165" s="653">
        <f t="shared" si="195"/>
        <v>0</v>
      </c>
      <c r="T165" s="253">
        <v>0</v>
      </c>
      <c r="U165" s="253">
        <v>0</v>
      </c>
      <c r="V165" s="253">
        <v>0</v>
      </c>
      <c r="W165" s="253">
        <v>0</v>
      </c>
      <c r="X165" s="253">
        <v>0</v>
      </c>
      <c r="Y165" s="253">
        <v>0</v>
      </c>
      <c r="Z165" s="253">
        <v>0</v>
      </c>
      <c r="AA165" s="253">
        <v>0</v>
      </c>
      <c r="AB165" s="253">
        <v>0</v>
      </c>
      <c r="AC165" s="253">
        <v>0</v>
      </c>
      <c r="AD165" s="253">
        <v>0</v>
      </c>
      <c r="AE165" s="653">
        <f t="shared" si="196"/>
        <v>0</v>
      </c>
      <c r="AF165" s="253">
        <v>0</v>
      </c>
      <c r="AG165" s="253">
        <v>0</v>
      </c>
      <c r="AH165" s="253">
        <v>0</v>
      </c>
      <c r="AI165" s="253">
        <v>0</v>
      </c>
      <c r="AJ165" s="253">
        <v>0</v>
      </c>
      <c r="AK165" s="253">
        <v>0</v>
      </c>
      <c r="AL165" s="253">
        <v>0</v>
      </c>
      <c r="AM165" s="253">
        <v>0</v>
      </c>
      <c r="AN165" s="253">
        <v>0</v>
      </c>
      <c r="AO165" s="253">
        <v>0</v>
      </c>
      <c r="AP165" s="253">
        <v>0</v>
      </c>
      <c r="AQ165" s="653">
        <f t="shared" si="197"/>
        <v>0</v>
      </c>
      <c r="AR165" s="253">
        <v>0</v>
      </c>
      <c r="AS165" s="253">
        <v>0</v>
      </c>
      <c r="AT165" s="253">
        <v>0</v>
      </c>
      <c r="AU165" s="253">
        <v>0</v>
      </c>
      <c r="AV165" s="253">
        <v>0</v>
      </c>
      <c r="AW165" s="253">
        <v>0</v>
      </c>
      <c r="AX165" s="253">
        <v>0</v>
      </c>
      <c r="AY165" s="253">
        <v>0</v>
      </c>
      <c r="AZ165" s="253">
        <v>0</v>
      </c>
      <c r="BA165" s="253">
        <v>0</v>
      </c>
      <c r="BB165" s="253">
        <v>0</v>
      </c>
      <c r="BC165" s="892">
        <v>0</v>
      </c>
      <c r="BD165" s="653">
        <f t="shared" si="198"/>
        <v>0</v>
      </c>
      <c r="BE165" s="656">
        <f t="shared" si="199"/>
        <v>0</v>
      </c>
      <c r="BF165" s="656">
        <f t="shared" si="200"/>
        <v>0</v>
      </c>
      <c r="BG165" s="656">
        <f t="shared" si="201"/>
        <v>0</v>
      </c>
      <c r="BH165" s="656">
        <f t="shared" si="202"/>
        <v>0</v>
      </c>
      <c r="BI165" s="656">
        <f t="shared" si="203"/>
        <v>0</v>
      </c>
      <c r="BJ165" s="656">
        <f t="shared" si="204"/>
        <v>0</v>
      </c>
      <c r="BK165" s="656">
        <f t="shared" si="205"/>
        <v>0</v>
      </c>
      <c r="BL165" s="656">
        <f t="shared" si="206"/>
        <v>0</v>
      </c>
      <c r="BM165" s="656">
        <f t="shared" si="207"/>
        <v>0</v>
      </c>
      <c r="BN165" s="656">
        <f t="shared" si="208"/>
        <v>0</v>
      </c>
      <c r="BO165" s="657">
        <f t="shared" si="209"/>
        <v>0</v>
      </c>
    </row>
    <row r="166" spans="1:68" x14ac:dyDescent="0.25">
      <c r="A166" s="1529"/>
      <c r="B166" s="512" t="s">
        <v>1184</v>
      </c>
      <c r="C166" s="522" t="s">
        <v>851</v>
      </c>
      <c r="D166" s="651">
        <v>0</v>
      </c>
      <c r="E166" s="651">
        <v>0</v>
      </c>
      <c r="F166" s="970"/>
      <c r="G166" s="653">
        <f t="shared" si="194"/>
        <v>0</v>
      </c>
      <c r="H166" s="253">
        <v>0</v>
      </c>
      <c r="I166" s="253">
        <v>0</v>
      </c>
      <c r="J166" s="253">
        <v>0</v>
      </c>
      <c r="K166" s="253">
        <v>0</v>
      </c>
      <c r="L166" s="253">
        <v>0</v>
      </c>
      <c r="M166" s="253">
        <v>0</v>
      </c>
      <c r="N166" s="253">
        <v>0</v>
      </c>
      <c r="O166" s="253">
        <v>0</v>
      </c>
      <c r="P166" s="253">
        <v>0</v>
      </c>
      <c r="Q166" s="253">
        <v>0</v>
      </c>
      <c r="R166" s="253">
        <v>0</v>
      </c>
      <c r="S166" s="653">
        <f t="shared" si="195"/>
        <v>0</v>
      </c>
      <c r="T166" s="253">
        <v>0</v>
      </c>
      <c r="U166" s="253">
        <v>0</v>
      </c>
      <c r="V166" s="253">
        <v>0</v>
      </c>
      <c r="W166" s="253">
        <v>0</v>
      </c>
      <c r="X166" s="253">
        <v>0</v>
      </c>
      <c r="Y166" s="253">
        <v>0</v>
      </c>
      <c r="Z166" s="253">
        <v>0</v>
      </c>
      <c r="AA166" s="253">
        <v>0</v>
      </c>
      <c r="AB166" s="253">
        <v>0</v>
      </c>
      <c r="AC166" s="253">
        <v>0</v>
      </c>
      <c r="AD166" s="253">
        <v>0</v>
      </c>
      <c r="AE166" s="653">
        <f t="shared" si="196"/>
        <v>0</v>
      </c>
      <c r="AF166" s="253">
        <v>0</v>
      </c>
      <c r="AG166" s="253">
        <v>0</v>
      </c>
      <c r="AH166" s="253">
        <v>0</v>
      </c>
      <c r="AI166" s="253">
        <v>0</v>
      </c>
      <c r="AJ166" s="253">
        <v>0</v>
      </c>
      <c r="AK166" s="253">
        <v>0</v>
      </c>
      <c r="AL166" s="253">
        <v>0</v>
      </c>
      <c r="AM166" s="253">
        <v>0</v>
      </c>
      <c r="AN166" s="253">
        <v>0</v>
      </c>
      <c r="AO166" s="253">
        <v>0</v>
      </c>
      <c r="AP166" s="253">
        <v>0</v>
      </c>
      <c r="AQ166" s="653">
        <f t="shared" si="197"/>
        <v>0</v>
      </c>
      <c r="AR166" s="253">
        <v>0</v>
      </c>
      <c r="AS166" s="253">
        <v>0</v>
      </c>
      <c r="AT166" s="253">
        <v>0</v>
      </c>
      <c r="AU166" s="253">
        <v>0</v>
      </c>
      <c r="AV166" s="253">
        <v>0</v>
      </c>
      <c r="AW166" s="253">
        <v>0</v>
      </c>
      <c r="AX166" s="253">
        <v>0</v>
      </c>
      <c r="AY166" s="253">
        <v>0</v>
      </c>
      <c r="AZ166" s="253">
        <v>0</v>
      </c>
      <c r="BA166" s="253">
        <v>0</v>
      </c>
      <c r="BB166" s="253">
        <v>0</v>
      </c>
      <c r="BC166" s="892">
        <v>0</v>
      </c>
      <c r="BD166" s="653">
        <f t="shared" si="198"/>
        <v>0</v>
      </c>
      <c r="BE166" s="656">
        <f t="shared" si="199"/>
        <v>0</v>
      </c>
      <c r="BF166" s="656">
        <f t="shared" si="200"/>
        <v>0</v>
      </c>
      <c r="BG166" s="656">
        <f t="shared" si="201"/>
        <v>0</v>
      </c>
      <c r="BH166" s="656">
        <f t="shared" si="202"/>
        <v>0</v>
      </c>
      <c r="BI166" s="656">
        <f t="shared" si="203"/>
        <v>0</v>
      </c>
      <c r="BJ166" s="656">
        <f t="shared" si="204"/>
        <v>0</v>
      </c>
      <c r="BK166" s="656">
        <f t="shared" si="205"/>
        <v>0</v>
      </c>
      <c r="BL166" s="656">
        <f t="shared" si="206"/>
        <v>0</v>
      </c>
      <c r="BM166" s="656">
        <f t="shared" si="207"/>
        <v>0</v>
      </c>
      <c r="BN166" s="656">
        <f t="shared" si="208"/>
        <v>0</v>
      </c>
      <c r="BO166" s="657">
        <f t="shared" si="209"/>
        <v>0</v>
      </c>
    </row>
    <row r="167" spans="1:68" x14ac:dyDescent="0.25">
      <c r="A167" s="1529"/>
      <c r="B167" s="512" t="s">
        <v>1185</v>
      </c>
      <c r="C167" s="522" t="s">
        <v>852</v>
      </c>
      <c r="D167" s="651">
        <v>0</v>
      </c>
      <c r="E167" s="651">
        <v>0</v>
      </c>
      <c r="F167" s="970"/>
      <c r="G167" s="653">
        <f t="shared" si="194"/>
        <v>0</v>
      </c>
      <c r="H167" s="253">
        <v>0</v>
      </c>
      <c r="I167" s="253">
        <v>0</v>
      </c>
      <c r="J167" s="253">
        <v>0</v>
      </c>
      <c r="K167" s="253">
        <v>0</v>
      </c>
      <c r="L167" s="253">
        <v>0</v>
      </c>
      <c r="M167" s="253">
        <v>0</v>
      </c>
      <c r="N167" s="253">
        <v>0</v>
      </c>
      <c r="O167" s="253">
        <v>0</v>
      </c>
      <c r="P167" s="253">
        <v>0</v>
      </c>
      <c r="Q167" s="253">
        <v>0</v>
      </c>
      <c r="R167" s="253">
        <v>0</v>
      </c>
      <c r="S167" s="653">
        <f t="shared" si="195"/>
        <v>0</v>
      </c>
      <c r="T167" s="253">
        <v>0</v>
      </c>
      <c r="U167" s="253">
        <v>0</v>
      </c>
      <c r="V167" s="253">
        <v>0</v>
      </c>
      <c r="W167" s="253">
        <v>0</v>
      </c>
      <c r="X167" s="253">
        <v>0</v>
      </c>
      <c r="Y167" s="253">
        <v>0</v>
      </c>
      <c r="Z167" s="253">
        <v>0</v>
      </c>
      <c r="AA167" s="253">
        <v>0</v>
      </c>
      <c r="AB167" s="253">
        <v>0</v>
      </c>
      <c r="AC167" s="253">
        <v>0</v>
      </c>
      <c r="AD167" s="253">
        <v>0</v>
      </c>
      <c r="AE167" s="653">
        <f t="shared" si="196"/>
        <v>0</v>
      </c>
      <c r="AF167" s="253">
        <v>0</v>
      </c>
      <c r="AG167" s="253">
        <v>0</v>
      </c>
      <c r="AH167" s="253">
        <v>0</v>
      </c>
      <c r="AI167" s="253">
        <v>0</v>
      </c>
      <c r="AJ167" s="253">
        <v>0</v>
      </c>
      <c r="AK167" s="253">
        <v>0</v>
      </c>
      <c r="AL167" s="253">
        <v>0</v>
      </c>
      <c r="AM167" s="253">
        <v>0</v>
      </c>
      <c r="AN167" s="253">
        <v>0</v>
      </c>
      <c r="AO167" s="253">
        <v>0</v>
      </c>
      <c r="AP167" s="253">
        <v>0</v>
      </c>
      <c r="AQ167" s="653">
        <f t="shared" si="197"/>
        <v>0</v>
      </c>
      <c r="AR167" s="253">
        <v>0</v>
      </c>
      <c r="AS167" s="253">
        <v>0</v>
      </c>
      <c r="AT167" s="253">
        <v>0</v>
      </c>
      <c r="AU167" s="253">
        <v>0</v>
      </c>
      <c r="AV167" s="253">
        <v>0</v>
      </c>
      <c r="AW167" s="253">
        <v>0</v>
      </c>
      <c r="AX167" s="253">
        <v>0</v>
      </c>
      <c r="AY167" s="253">
        <v>0</v>
      </c>
      <c r="AZ167" s="253">
        <v>0</v>
      </c>
      <c r="BA167" s="253">
        <v>0</v>
      </c>
      <c r="BB167" s="253">
        <v>0</v>
      </c>
      <c r="BC167" s="892">
        <v>0</v>
      </c>
      <c r="BD167" s="653">
        <f t="shared" si="198"/>
        <v>0</v>
      </c>
      <c r="BE167" s="656">
        <f t="shared" si="199"/>
        <v>0</v>
      </c>
      <c r="BF167" s="656">
        <f t="shared" si="200"/>
        <v>0</v>
      </c>
      <c r="BG167" s="656">
        <f t="shared" si="201"/>
        <v>0</v>
      </c>
      <c r="BH167" s="656">
        <f t="shared" si="202"/>
        <v>0</v>
      </c>
      <c r="BI167" s="656">
        <f t="shared" si="203"/>
        <v>0</v>
      </c>
      <c r="BJ167" s="656">
        <f t="shared" si="204"/>
        <v>0</v>
      </c>
      <c r="BK167" s="656">
        <f t="shared" si="205"/>
        <v>0</v>
      </c>
      <c r="BL167" s="656">
        <f t="shared" si="206"/>
        <v>0</v>
      </c>
      <c r="BM167" s="656">
        <f t="shared" si="207"/>
        <v>0</v>
      </c>
      <c r="BN167" s="656">
        <f t="shared" si="208"/>
        <v>0</v>
      </c>
      <c r="BO167" s="657">
        <f t="shared" si="209"/>
        <v>0</v>
      </c>
    </row>
    <row r="168" spans="1:68" ht="15.75" thickBot="1" x14ac:dyDescent="0.3">
      <c r="A168" s="1536"/>
      <c r="B168" s="658" t="s">
        <v>1186</v>
      </c>
      <c r="C168" s="659" t="s">
        <v>36</v>
      </c>
      <c r="D168" s="660">
        <f>SUM(D164:D167)</f>
        <v>0</v>
      </c>
      <c r="E168" s="660">
        <f>SUM(E164:E167)</f>
        <v>0</v>
      </c>
      <c r="F168" s="971" t="str">
        <f t="shared" si="1"/>
        <v/>
      </c>
      <c r="G168" s="653">
        <f t="shared" si="194"/>
        <v>2023216.3299999996</v>
      </c>
      <c r="H168" s="661">
        <f t="shared" ref="H168:R168" si="235">SUM(H164:H167)</f>
        <v>1716404.79</v>
      </c>
      <c r="I168" s="661">
        <f t="shared" si="235"/>
        <v>45105.13</v>
      </c>
      <c r="J168" s="661">
        <f t="shared" si="235"/>
        <v>242570.03</v>
      </c>
      <c r="K168" s="661">
        <f t="shared" si="235"/>
        <v>13281.5</v>
      </c>
      <c r="L168" s="661">
        <f t="shared" si="235"/>
        <v>370.13</v>
      </c>
      <c r="M168" s="661">
        <f t="shared" si="235"/>
        <v>0</v>
      </c>
      <c r="N168" s="661">
        <f t="shared" si="235"/>
        <v>0</v>
      </c>
      <c r="O168" s="661">
        <f>SUM(O164:O167)</f>
        <v>1282.3800000000001</v>
      </c>
      <c r="P168" s="661">
        <f t="shared" si="235"/>
        <v>3892.7</v>
      </c>
      <c r="Q168" s="661">
        <f t="shared" si="235"/>
        <v>0</v>
      </c>
      <c r="R168" s="888">
        <f t="shared" si="235"/>
        <v>309.67</v>
      </c>
      <c r="S168" s="653">
        <f t="shared" si="195"/>
        <v>2329341.5100000002</v>
      </c>
      <c r="T168" s="661">
        <f t="shared" ref="T168:AD168" si="236">SUM(T164:T167)</f>
        <v>2010004.81</v>
      </c>
      <c r="U168" s="661">
        <f t="shared" si="236"/>
        <v>49709.15</v>
      </c>
      <c r="V168" s="661">
        <f t="shared" si="236"/>
        <v>248710.44000000003</v>
      </c>
      <c r="W168" s="661">
        <f t="shared" si="236"/>
        <v>14252.82</v>
      </c>
      <c r="X168" s="661">
        <f t="shared" si="236"/>
        <v>362.90999999999997</v>
      </c>
      <c r="Y168" s="661">
        <f t="shared" si="236"/>
        <v>7.58</v>
      </c>
      <c r="Z168" s="661">
        <f t="shared" si="236"/>
        <v>0</v>
      </c>
      <c r="AA168" s="661">
        <f t="shared" si="236"/>
        <v>1386.93</v>
      </c>
      <c r="AB168" s="661">
        <f>SUM(AB164:AB167)</f>
        <v>4855.13</v>
      </c>
      <c r="AC168" s="661">
        <f t="shared" si="236"/>
        <v>0</v>
      </c>
      <c r="AD168" s="888">
        <f t="shared" si="236"/>
        <v>51.74</v>
      </c>
      <c r="AE168" s="653">
        <f t="shared" si="196"/>
        <v>2509442.0399999996</v>
      </c>
      <c r="AF168" s="661">
        <f t="shared" ref="AF168:AP168" si="237">SUM(AF164:AF167)</f>
        <v>2261334.58</v>
      </c>
      <c r="AG168" s="661">
        <f t="shared" si="237"/>
        <v>58567.770000000004</v>
      </c>
      <c r="AH168" s="661">
        <f t="shared" si="237"/>
        <v>166417.17000000001</v>
      </c>
      <c r="AI168" s="661">
        <f t="shared" si="237"/>
        <v>14918.95</v>
      </c>
      <c r="AJ168" s="661">
        <f t="shared" si="237"/>
        <v>607.01</v>
      </c>
      <c r="AK168" s="661">
        <f t="shared" si="237"/>
        <v>1198.26</v>
      </c>
      <c r="AL168" s="661">
        <f t="shared" si="237"/>
        <v>0</v>
      </c>
      <c r="AM168" s="661">
        <f t="shared" si="237"/>
        <v>1960.59</v>
      </c>
      <c r="AN168" s="661">
        <f>SUM(AN164:AN167)</f>
        <v>4426.84</v>
      </c>
      <c r="AO168" s="661">
        <f t="shared" si="237"/>
        <v>0</v>
      </c>
      <c r="AP168" s="888">
        <f t="shared" si="237"/>
        <v>10.87</v>
      </c>
      <c r="AQ168" s="653">
        <f t="shared" si="197"/>
        <v>6122552.4199999999</v>
      </c>
      <c r="AR168" s="661">
        <f t="shared" ref="AR168:BB168" si="238">SUM(AR164:AR167)</f>
        <v>5392265.4500000002</v>
      </c>
      <c r="AS168" s="661">
        <f t="shared" si="238"/>
        <v>200029.36000000002</v>
      </c>
      <c r="AT168" s="661">
        <f t="shared" si="238"/>
        <v>454547.04</v>
      </c>
      <c r="AU168" s="661">
        <f t="shared" si="238"/>
        <v>48684.61</v>
      </c>
      <c r="AV168" s="661">
        <f t="shared" si="238"/>
        <v>1400.75</v>
      </c>
      <c r="AW168" s="661">
        <f t="shared" si="238"/>
        <v>0</v>
      </c>
      <c r="AX168" s="661">
        <f t="shared" si="238"/>
        <v>0</v>
      </c>
      <c r="AY168" s="661">
        <f t="shared" si="238"/>
        <v>5677.31</v>
      </c>
      <c r="AZ168" s="661">
        <f>SUM(AZ164:AZ167)</f>
        <v>19855.03</v>
      </c>
      <c r="BA168" s="661">
        <f t="shared" si="238"/>
        <v>89.31</v>
      </c>
      <c r="BB168" s="888">
        <f t="shared" si="238"/>
        <v>3.56</v>
      </c>
      <c r="BC168" s="662">
        <f t="shared" ref="BC168" si="239">SUM(BC164:BC167)</f>
        <v>3999830.1699999995</v>
      </c>
      <c r="BD168" s="653">
        <f t="shared" si="198"/>
        <v>16984382.469999999</v>
      </c>
      <c r="BE168" s="663">
        <f t="shared" si="199"/>
        <v>11380009.629999999</v>
      </c>
      <c r="BF168" s="663">
        <f t="shared" si="200"/>
        <v>353411.41000000003</v>
      </c>
      <c r="BG168" s="663">
        <f t="shared" si="201"/>
        <v>1112244.68</v>
      </c>
      <c r="BH168" s="663">
        <f t="shared" si="202"/>
        <v>91137.88</v>
      </c>
      <c r="BI168" s="663">
        <f t="shared" si="203"/>
        <v>2740.8</v>
      </c>
      <c r="BJ168" s="663">
        <f t="shared" si="204"/>
        <v>1205.8399999999999</v>
      </c>
      <c r="BK168" s="663">
        <f t="shared" si="205"/>
        <v>0</v>
      </c>
      <c r="BL168" s="663">
        <f t="shared" si="206"/>
        <v>10307.210000000001</v>
      </c>
      <c r="BM168" s="663">
        <f t="shared" si="207"/>
        <v>33029.699999999997</v>
      </c>
      <c r="BN168" s="663">
        <f t="shared" si="208"/>
        <v>89.31</v>
      </c>
      <c r="BO168" s="664">
        <f t="shared" si="209"/>
        <v>375.84000000000003</v>
      </c>
    </row>
    <row r="169" spans="1:68" ht="15.75" thickBot="1" x14ac:dyDescent="0.3">
      <c r="A169" s="665"/>
      <c r="B169" s="666">
        <v>32</v>
      </c>
      <c r="C169" s="667" t="s">
        <v>1065</v>
      </c>
      <c r="D169" s="1214"/>
      <c r="E169" s="1215"/>
      <c r="F169" s="1216"/>
      <c r="G169" s="670">
        <f t="shared" si="194"/>
        <v>0</v>
      </c>
      <c r="H169" s="1217">
        <v>0</v>
      </c>
      <c r="I169" s="1217">
        <v>0</v>
      </c>
      <c r="J169" s="1217">
        <v>0</v>
      </c>
      <c r="K169" s="1217">
        <v>0</v>
      </c>
      <c r="L169" s="1217">
        <v>0</v>
      </c>
      <c r="M169" s="1217">
        <v>0</v>
      </c>
      <c r="N169" s="1217">
        <v>0</v>
      </c>
      <c r="O169" s="1217">
        <v>0</v>
      </c>
      <c r="P169" s="1217">
        <v>0</v>
      </c>
      <c r="Q169" s="1217">
        <v>0</v>
      </c>
      <c r="R169" s="1217">
        <v>0</v>
      </c>
      <c r="S169" s="670">
        <f t="shared" si="195"/>
        <v>0</v>
      </c>
      <c r="T169" s="1217">
        <v>0</v>
      </c>
      <c r="U169" s="1217">
        <v>0</v>
      </c>
      <c r="V169" s="1217">
        <v>0</v>
      </c>
      <c r="W169" s="1217">
        <v>0</v>
      </c>
      <c r="X169" s="1217">
        <v>0</v>
      </c>
      <c r="Y169" s="1217">
        <v>0</v>
      </c>
      <c r="Z169" s="1217">
        <v>0</v>
      </c>
      <c r="AA169" s="1217">
        <v>0</v>
      </c>
      <c r="AB169" s="1217">
        <v>0</v>
      </c>
      <c r="AC169" s="1217">
        <v>0</v>
      </c>
      <c r="AD169" s="1218">
        <v>0</v>
      </c>
      <c r="AE169" s="670">
        <f t="shared" si="196"/>
        <v>0</v>
      </c>
      <c r="AF169" s="1217">
        <v>0</v>
      </c>
      <c r="AG169" s="1217">
        <v>0</v>
      </c>
      <c r="AH169" s="1217">
        <v>0</v>
      </c>
      <c r="AI169" s="1217">
        <v>0</v>
      </c>
      <c r="AJ169" s="1217">
        <v>0</v>
      </c>
      <c r="AK169" s="1217">
        <v>0</v>
      </c>
      <c r="AL169" s="1217">
        <v>0</v>
      </c>
      <c r="AM169" s="1217">
        <v>0</v>
      </c>
      <c r="AN169" s="1217">
        <v>0</v>
      </c>
      <c r="AO169" s="1217">
        <v>0</v>
      </c>
      <c r="AP169" s="1218">
        <v>0</v>
      </c>
      <c r="AQ169" s="670">
        <f t="shared" si="197"/>
        <v>0</v>
      </c>
      <c r="AR169" s="1217">
        <v>0</v>
      </c>
      <c r="AS169" s="1217">
        <v>0</v>
      </c>
      <c r="AT169" s="1217">
        <v>0</v>
      </c>
      <c r="AU169" s="1217">
        <v>0</v>
      </c>
      <c r="AV169" s="1217">
        <v>0</v>
      </c>
      <c r="AW169" s="1217">
        <v>0</v>
      </c>
      <c r="AX169" s="1217">
        <v>0</v>
      </c>
      <c r="AY169" s="1217">
        <v>0</v>
      </c>
      <c r="AZ169" s="1217">
        <v>0</v>
      </c>
      <c r="BA169" s="1217">
        <v>0</v>
      </c>
      <c r="BB169" s="1218">
        <v>0</v>
      </c>
      <c r="BC169" s="1219">
        <v>0</v>
      </c>
      <c r="BD169" s="670">
        <f>SUM(BE169:BO169,BC169)</f>
        <v>0</v>
      </c>
      <c r="BE169" s="663">
        <f t="shared" si="199"/>
        <v>0</v>
      </c>
      <c r="BF169" s="663">
        <f t="shared" si="200"/>
        <v>0</v>
      </c>
      <c r="BG169" s="663">
        <f t="shared" si="201"/>
        <v>0</v>
      </c>
      <c r="BH169" s="663">
        <f t="shared" si="202"/>
        <v>0</v>
      </c>
      <c r="BI169" s="663">
        <f t="shared" si="203"/>
        <v>0</v>
      </c>
      <c r="BJ169" s="663">
        <f t="shared" si="204"/>
        <v>0</v>
      </c>
      <c r="BK169" s="663">
        <f t="shared" si="205"/>
        <v>0</v>
      </c>
      <c r="BL169" s="663">
        <f t="shared" si="206"/>
        <v>0</v>
      </c>
      <c r="BM169" s="663">
        <f t="shared" si="207"/>
        <v>0</v>
      </c>
      <c r="BN169" s="663">
        <f t="shared" si="208"/>
        <v>0</v>
      </c>
      <c r="BO169" s="664">
        <f t="shared" si="209"/>
        <v>0</v>
      </c>
      <c r="BP169" s="268"/>
    </row>
    <row r="170" spans="1:68" ht="15.75" thickBot="1" x14ac:dyDescent="0.3">
      <c r="A170" s="665"/>
      <c r="B170" s="666">
        <v>33</v>
      </c>
      <c r="C170" s="667" t="s">
        <v>105</v>
      </c>
      <c r="D170" s="668">
        <f>SUMIF(C14:C168,"Total",D14:D168)</f>
        <v>2540</v>
      </c>
      <c r="E170" s="972">
        <f>SUMIF(C14:C168,"Total",E14:E168)+E169</f>
        <v>1453</v>
      </c>
      <c r="F170" s="669">
        <f>IFERROR(E170/D170, "")</f>
        <v>0.57204724409448815</v>
      </c>
      <c r="G170" s="670">
        <f>SUMIF($C$14:$C$168,"Total",G14:G168)+G169</f>
        <v>8501625.5999999996</v>
      </c>
      <c r="H170" s="671">
        <f>SUMIF($C$14:$C$168,"Total",H14:H168)+H169</f>
        <v>7447931.0599999996</v>
      </c>
      <c r="I170" s="671">
        <f t="shared" ref="I170:R170" si="240">SUMIF($C$14:$C$168,"Total",I14:I168)+I169</f>
        <v>294053.82999999996</v>
      </c>
      <c r="J170" s="671">
        <f t="shared" si="240"/>
        <v>640220.62999999989</v>
      </c>
      <c r="K170" s="671">
        <f t="shared" si="240"/>
        <v>62460.72</v>
      </c>
      <c r="L170" s="671">
        <f t="shared" si="240"/>
        <v>8476.41</v>
      </c>
      <c r="M170" s="671">
        <f t="shared" si="240"/>
        <v>852.9</v>
      </c>
      <c r="N170" s="671">
        <f t="shared" si="240"/>
        <v>91.41</v>
      </c>
      <c r="O170" s="671">
        <f>SUMIF($C$14:$C$168,"Total",O14:O168)+O169</f>
        <v>10139.310000000001</v>
      </c>
      <c r="P170" s="671">
        <f>SUMIF($C$14:$C$168,"Total",P14:P168)+P169</f>
        <v>32610.720000000005</v>
      </c>
      <c r="Q170" s="671">
        <f t="shared" si="240"/>
        <v>852.65</v>
      </c>
      <c r="R170" s="889">
        <f t="shared" si="240"/>
        <v>3935.96</v>
      </c>
      <c r="S170" s="670">
        <f>SUMIF($C$14:$C$168,"Total",S14:S168)+S169</f>
        <v>9865987.4799999986</v>
      </c>
      <c r="T170" s="671">
        <f t="shared" ref="T170:AD170" si="241">SUMIF($C$14:$C$168,"Total",T14:T168)+T169</f>
        <v>8635486.4899999984</v>
      </c>
      <c r="U170" s="671">
        <f t="shared" si="241"/>
        <v>340268.76000000007</v>
      </c>
      <c r="V170" s="671">
        <f t="shared" si="241"/>
        <v>754308.35000000009</v>
      </c>
      <c r="W170" s="671">
        <f t="shared" si="241"/>
        <v>69699.199999999997</v>
      </c>
      <c r="X170" s="671">
        <f t="shared" si="241"/>
        <v>7458.05</v>
      </c>
      <c r="Y170" s="671">
        <f t="shared" si="241"/>
        <v>3424.0299999999997</v>
      </c>
      <c r="Z170" s="671">
        <f t="shared" si="241"/>
        <v>66.28</v>
      </c>
      <c r="AA170" s="671">
        <f t="shared" si="241"/>
        <v>11234.55</v>
      </c>
      <c r="AB170" s="671">
        <f>SUMIF($C$14:$C$168,"Total",AB14:AB168)+AB169</f>
        <v>43207.779999999992</v>
      </c>
      <c r="AC170" s="671">
        <f t="shared" si="241"/>
        <v>628.68000000000006</v>
      </c>
      <c r="AD170" s="889">
        <f t="shared" si="241"/>
        <v>205.31</v>
      </c>
      <c r="AE170" s="670">
        <f>SUMIF($C$14:$C$168,"Total",AE14:AE168)+AE169</f>
        <v>14613686.429999998</v>
      </c>
      <c r="AF170" s="671">
        <f t="shared" ref="AF170:AP170" si="242">SUMIF($C$14:$C$168,"Total",AF14:AF168)+AF169</f>
        <v>12938526.460000001</v>
      </c>
      <c r="AG170" s="671">
        <f t="shared" si="242"/>
        <v>562490.42999999993</v>
      </c>
      <c r="AH170" s="671">
        <f t="shared" si="242"/>
        <v>840735.86</v>
      </c>
      <c r="AI170" s="671">
        <f t="shared" si="242"/>
        <v>112516.57</v>
      </c>
      <c r="AJ170" s="671">
        <f t="shared" si="242"/>
        <v>8772.92</v>
      </c>
      <c r="AK170" s="671">
        <f t="shared" si="242"/>
        <v>71491.839999999982</v>
      </c>
      <c r="AL170" s="671">
        <f t="shared" si="242"/>
        <v>0</v>
      </c>
      <c r="AM170" s="671">
        <f t="shared" si="242"/>
        <v>18520.78</v>
      </c>
      <c r="AN170" s="671">
        <f>SUMIF($C$14:$C$168,"Total",AN14:AN168)+AN169</f>
        <v>60000.28</v>
      </c>
      <c r="AO170" s="671">
        <f t="shared" si="242"/>
        <v>143.47</v>
      </c>
      <c r="AP170" s="889">
        <f t="shared" si="242"/>
        <v>487.82000000000005</v>
      </c>
      <c r="AQ170" s="670">
        <f>SUMIF($C$14:$C$168,"Total",AQ14:AQ168)+AQ169</f>
        <v>25294203.090000004</v>
      </c>
      <c r="AR170" s="671">
        <f t="shared" ref="AR170:BB170" si="243">SUMIF($C$14:$C$168,"Total",AR14:AR168)+AR169</f>
        <v>22305309.669999998</v>
      </c>
      <c r="AS170" s="671">
        <f t="shared" si="243"/>
        <v>1026230.6</v>
      </c>
      <c r="AT170" s="671">
        <f t="shared" si="243"/>
        <v>1511670.3199999998</v>
      </c>
      <c r="AU170" s="671">
        <f t="shared" si="243"/>
        <v>204014.39</v>
      </c>
      <c r="AV170" s="671">
        <f t="shared" si="243"/>
        <v>44650.869999999995</v>
      </c>
      <c r="AW170" s="671">
        <f t="shared" si="243"/>
        <v>0</v>
      </c>
      <c r="AX170" s="671">
        <f t="shared" si="243"/>
        <v>86.65</v>
      </c>
      <c r="AY170" s="671">
        <f t="shared" si="243"/>
        <v>37441.770000000004</v>
      </c>
      <c r="AZ170" s="671">
        <f>SUMIF($C$14:$C$168,"Total",AZ14:AZ168)+AZ169</f>
        <v>162308.47</v>
      </c>
      <c r="BA170" s="671">
        <f t="shared" si="243"/>
        <v>1591.8600000000001</v>
      </c>
      <c r="BB170" s="889">
        <f t="shared" si="243"/>
        <v>898.49</v>
      </c>
      <c r="BC170" s="671">
        <f>SUMIF($C$14:$C$168,"Total",BC14:BC168)+BC169</f>
        <v>16972643.960000001</v>
      </c>
      <c r="BD170" s="670">
        <f>SUMIF($C$14:$C$168,"Total",BD14:BD168)+BD169</f>
        <v>75248146.559999973</v>
      </c>
      <c r="BE170" s="671">
        <f>SUMIF($C$14:$C$168,"Total",BE14:BE168)+BE169</f>
        <v>51327253.680000007</v>
      </c>
      <c r="BF170" s="671">
        <f t="shared" ref="BF170:BO170" si="244">SUMIF($C$14:$C$168,"Total",BF14:BF168)+BF169</f>
        <v>2223043.62</v>
      </c>
      <c r="BG170" s="671">
        <f t="shared" si="244"/>
        <v>3746935.16</v>
      </c>
      <c r="BH170" s="671">
        <f t="shared" si="244"/>
        <v>448690.88</v>
      </c>
      <c r="BI170" s="671">
        <f t="shared" si="244"/>
        <v>69358.250000000015</v>
      </c>
      <c r="BJ170" s="671">
        <f t="shared" si="244"/>
        <v>75768.76999999999</v>
      </c>
      <c r="BK170" s="671">
        <f t="shared" si="244"/>
        <v>244.34</v>
      </c>
      <c r="BL170" s="671">
        <f t="shared" si="244"/>
        <v>77336.409999999989</v>
      </c>
      <c r="BM170" s="671">
        <f>SUMIF($C$14:$C$168,"Total",BM14:BM168)+BM169</f>
        <v>298127.25</v>
      </c>
      <c r="BN170" s="671">
        <f t="shared" si="244"/>
        <v>3216.66</v>
      </c>
      <c r="BO170" s="889">
        <f t="shared" si="244"/>
        <v>5527.58</v>
      </c>
      <c r="BP170" s="268"/>
    </row>
    <row r="173" spans="1:68" x14ac:dyDescent="0.25">
      <c r="A173" s="509"/>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821</v>
      </c>
      <c r="B6" s="185" t="s">
        <v>814</v>
      </c>
    </row>
    <row r="7" spans="1:2" x14ac:dyDescent="0.25">
      <c r="A7" s="186" t="s">
        <v>201</v>
      </c>
      <c r="B7" s="185" t="s">
        <v>815</v>
      </c>
    </row>
    <row r="8" spans="1:2" x14ac:dyDescent="0.25">
      <c r="A8" s="186" t="s">
        <v>203</v>
      </c>
      <c r="B8" s="185" t="s">
        <v>816</v>
      </c>
    </row>
    <row r="9" spans="1:2" x14ac:dyDescent="0.25">
      <c r="A9" s="186" t="s">
        <v>202</v>
      </c>
      <c r="B9" s="185" t="s">
        <v>817</v>
      </c>
    </row>
    <row r="10" spans="1:2" x14ac:dyDescent="0.25">
      <c r="A10" s="187" t="s">
        <v>813</v>
      </c>
      <c r="B10" s="38" t="s">
        <v>818</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1018</v>
      </c>
      <c r="B17" s="188"/>
    </row>
    <row r="19" spans="1:4" ht="18.75" x14ac:dyDescent="0.3">
      <c r="A19" s="1570" t="s">
        <v>51</v>
      </c>
      <c r="B19" s="1571"/>
      <c r="C19" s="1572"/>
      <c r="D19" s="189" t="s">
        <v>148</v>
      </c>
    </row>
    <row r="20" spans="1:4" x14ac:dyDescent="0.25">
      <c r="A20" s="1562" t="s">
        <v>11</v>
      </c>
      <c r="B20" s="1563"/>
      <c r="C20" s="1564"/>
      <c r="D20" s="1560"/>
    </row>
    <row r="21" spans="1:4" x14ac:dyDescent="0.25">
      <c r="A21" s="1565"/>
      <c r="B21" s="1566"/>
      <c r="C21" s="1567"/>
      <c r="D21" s="1561"/>
    </row>
    <row r="22" spans="1:4" ht="24.75" x14ac:dyDescent="0.25">
      <c r="A22" s="1568" t="s">
        <v>186</v>
      </c>
      <c r="B22" s="124">
        <v>1.1000000000000001</v>
      </c>
      <c r="C22" s="152" t="s">
        <v>12</v>
      </c>
      <c r="D22" s="190" t="s">
        <v>1308</v>
      </c>
    </row>
    <row r="23" spans="1:4" ht="36.75" x14ac:dyDescent="0.25">
      <c r="A23" s="1569"/>
      <c r="B23" s="126">
        <v>1.2</v>
      </c>
      <c r="C23" s="153" t="s">
        <v>225</v>
      </c>
      <c r="D23" s="191" t="s">
        <v>1309</v>
      </c>
    </row>
    <row r="24" spans="1:4" ht="14.25" customHeight="1" x14ac:dyDescent="0.25">
      <c r="A24" s="1569"/>
      <c r="B24" s="114" t="s">
        <v>1322</v>
      </c>
      <c r="C24" s="144" t="s">
        <v>1326</v>
      </c>
      <c r="D24" s="7" t="s">
        <v>1332</v>
      </c>
    </row>
    <row r="25" spans="1:4" ht="36.75" x14ac:dyDescent="0.25">
      <c r="A25" s="1569"/>
      <c r="B25" s="114" t="s">
        <v>1327</v>
      </c>
      <c r="C25" s="144" t="s">
        <v>1328</v>
      </c>
      <c r="D25" s="191" t="s">
        <v>1329</v>
      </c>
    </row>
    <row r="26" spans="1:4" ht="24.75" x14ac:dyDescent="0.25">
      <c r="A26" s="1569"/>
      <c r="B26" s="126" t="s">
        <v>63</v>
      </c>
      <c r="C26" s="153" t="s">
        <v>13</v>
      </c>
      <c r="D26" s="191" t="s">
        <v>994</v>
      </c>
    </row>
    <row r="27" spans="1:4" x14ac:dyDescent="0.25">
      <c r="A27" s="1569"/>
      <c r="B27" s="128" t="s">
        <v>64</v>
      </c>
      <c r="C27" s="202" t="s">
        <v>14</v>
      </c>
      <c r="D27" s="192" t="s">
        <v>252</v>
      </c>
    </row>
    <row r="28" spans="1:4" x14ac:dyDescent="0.25">
      <c r="A28" s="1562" t="s">
        <v>10</v>
      </c>
      <c r="B28" s="1563"/>
      <c r="C28" s="1564"/>
      <c r="D28" s="1560"/>
    </row>
    <row r="29" spans="1:4" x14ac:dyDescent="0.25">
      <c r="A29" s="1565"/>
      <c r="B29" s="1566"/>
      <c r="C29" s="1567"/>
      <c r="D29" s="1561"/>
    </row>
    <row r="30" spans="1:4" ht="14.85" customHeight="1" x14ac:dyDescent="0.25">
      <c r="A30" s="1581" t="s">
        <v>786</v>
      </c>
      <c r="B30" s="383">
        <v>2.1</v>
      </c>
      <c r="C30" s="585" t="s">
        <v>734</v>
      </c>
      <c r="D30" s="193" t="s">
        <v>789</v>
      </c>
    </row>
    <row r="31" spans="1:4" ht="24" x14ac:dyDescent="0.25">
      <c r="A31" s="1582"/>
      <c r="B31" s="383">
        <v>2.2000000000000002</v>
      </c>
      <c r="C31" s="585" t="s">
        <v>735</v>
      </c>
      <c r="D31" s="194" t="s">
        <v>790</v>
      </c>
    </row>
    <row r="32" spans="1:4" x14ac:dyDescent="0.25">
      <c r="A32" s="1582"/>
      <c r="B32" s="383">
        <v>2.2999999999999998</v>
      </c>
      <c r="C32" s="585" t="s">
        <v>736</v>
      </c>
      <c r="D32" s="194" t="s">
        <v>787</v>
      </c>
    </row>
    <row r="33" spans="1:5" ht="24" x14ac:dyDescent="0.25">
      <c r="A33" s="1582"/>
      <c r="B33" s="383">
        <v>2.4</v>
      </c>
      <c r="C33" s="585" t="s">
        <v>737</v>
      </c>
      <c r="D33" s="194" t="s">
        <v>788</v>
      </c>
    </row>
    <row r="34" spans="1:5" x14ac:dyDescent="0.25">
      <c r="A34" s="1582"/>
      <c r="B34" s="383">
        <v>2.5</v>
      </c>
      <c r="C34" s="585" t="s">
        <v>779</v>
      </c>
      <c r="D34" s="194" t="s">
        <v>791</v>
      </c>
    </row>
    <row r="35" spans="1:5" x14ac:dyDescent="0.25">
      <c r="A35" s="1582"/>
      <c r="B35" s="383">
        <v>2.6</v>
      </c>
      <c r="C35" s="585" t="s">
        <v>189</v>
      </c>
      <c r="D35" s="194" t="s">
        <v>771</v>
      </c>
    </row>
    <row r="36" spans="1:5" ht="24.75" x14ac:dyDescent="0.25">
      <c r="A36" s="1582"/>
      <c r="B36" s="383">
        <v>2.7</v>
      </c>
      <c r="C36" s="585" t="s">
        <v>780</v>
      </c>
      <c r="D36" s="191" t="s">
        <v>877</v>
      </c>
    </row>
    <row r="37" spans="1:5" x14ac:dyDescent="0.25">
      <c r="A37" s="1582"/>
      <c r="B37" s="383">
        <v>2.8</v>
      </c>
      <c r="C37" s="585" t="s">
        <v>781</v>
      </c>
      <c r="D37" s="195" t="s">
        <v>792</v>
      </c>
    </row>
    <row r="38" spans="1:5" ht="24.75" x14ac:dyDescent="0.25">
      <c r="A38" s="1582"/>
      <c r="B38" s="383">
        <v>2.9</v>
      </c>
      <c r="C38" s="585" t="s">
        <v>948</v>
      </c>
      <c r="D38" s="191" t="s">
        <v>985</v>
      </c>
    </row>
    <row r="39" spans="1:5" x14ac:dyDescent="0.25">
      <c r="A39" s="1583"/>
      <c r="B39" s="592">
        <v>2.1</v>
      </c>
      <c r="C39" s="146" t="s">
        <v>783</v>
      </c>
      <c r="D39" s="195" t="s">
        <v>793</v>
      </c>
    </row>
    <row r="40" spans="1:5" ht="14.85" customHeight="1" x14ac:dyDescent="0.25">
      <c r="A40" s="1584" t="s">
        <v>739</v>
      </c>
      <c r="B40" s="578">
        <v>2.11</v>
      </c>
      <c r="C40" s="144" t="s">
        <v>231</v>
      </c>
      <c r="D40" s="193" t="s">
        <v>772</v>
      </c>
    </row>
    <row r="41" spans="1:5" x14ac:dyDescent="0.25">
      <c r="A41" s="1585"/>
      <c r="B41" s="388">
        <v>2.12</v>
      </c>
      <c r="C41" s="144" t="s">
        <v>557</v>
      </c>
      <c r="D41" s="194" t="s">
        <v>773</v>
      </c>
    </row>
    <row r="42" spans="1:5" x14ac:dyDescent="0.25">
      <c r="A42" s="1585"/>
      <c r="B42" s="388">
        <v>2.13</v>
      </c>
      <c r="C42" s="144" t="s">
        <v>232</v>
      </c>
      <c r="D42" s="194" t="s">
        <v>774</v>
      </c>
    </row>
    <row r="43" spans="1:5" x14ac:dyDescent="0.25">
      <c r="A43" s="1585"/>
      <c r="B43" s="388">
        <v>2.14</v>
      </c>
      <c r="C43" s="144" t="s">
        <v>559</v>
      </c>
      <c r="D43" s="194" t="s">
        <v>775</v>
      </c>
    </row>
    <row r="44" spans="1:5" x14ac:dyDescent="0.25">
      <c r="A44" s="1585"/>
      <c r="B44" s="388">
        <v>2.15</v>
      </c>
      <c r="C44" s="144" t="s">
        <v>558</v>
      </c>
      <c r="D44" s="194" t="s">
        <v>776</v>
      </c>
    </row>
    <row r="45" spans="1:5" ht="24.75" x14ac:dyDescent="0.25">
      <c r="A45" s="1585"/>
      <c r="B45" s="388">
        <v>2.16</v>
      </c>
      <c r="C45" s="144" t="s">
        <v>784</v>
      </c>
      <c r="D45" s="594" t="s">
        <v>795</v>
      </c>
      <c r="E45" s="596"/>
    </row>
    <row r="46" spans="1:5" x14ac:dyDescent="0.25">
      <c r="A46" s="1585"/>
      <c r="B46" s="388">
        <v>2.17</v>
      </c>
      <c r="C46" s="144" t="s">
        <v>785</v>
      </c>
      <c r="D46" s="182" t="s">
        <v>796</v>
      </c>
      <c r="E46" s="596"/>
    </row>
    <row r="47" spans="1:5" x14ac:dyDescent="0.25">
      <c r="A47" s="1585"/>
      <c r="B47" s="388">
        <v>2.1800000000000002</v>
      </c>
      <c r="C47" s="144" t="s">
        <v>654</v>
      </c>
      <c r="D47" s="194" t="s">
        <v>794</v>
      </c>
    </row>
    <row r="48" spans="1:5" x14ac:dyDescent="0.25">
      <c r="A48" s="1585"/>
      <c r="B48" s="388">
        <v>2.19</v>
      </c>
      <c r="C48" s="387" t="s">
        <v>747</v>
      </c>
      <c r="D48" s="195" t="s">
        <v>797</v>
      </c>
    </row>
    <row r="49" spans="1:5" ht="36.75" x14ac:dyDescent="0.25">
      <c r="A49" s="1585"/>
      <c r="B49" s="388">
        <v>2.2000000000000002</v>
      </c>
      <c r="C49" s="145" t="s">
        <v>740</v>
      </c>
      <c r="D49" s="191" t="s">
        <v>878</v>
      </c>
    </row>
    <row r="50" spans="1:5" ht="24.75" x14ac:dyDescent="0.25">
      <c r="A50" s="1585"/>
      <c r="B50" s="388">
        <v>2.21</v>
      </c>
      <c r="C50" s="145" t="s">
        <v>949</v>
      </c>
      <c r="D50" s="191" t="s">
        <v>986</v>
      </c>
    </row>
    <row r="51" spans="1:5" x14ac:dyDescent="0.25">
      <c r="A51" s="1586"/>
      <c r="B51" s="389">
        <v>2.2200000000000002</v>
      </c>
      <c r="C51" s="146" t="s">
        <v>738</v>
      </c>
      <c r="D51" s="595" t="s">
        <v>798</v>
      </c>
      <c r="E51" s="596"/>
    </row>
    <row r="52" spans="1:5" x14ac:dyDescent="0.25">
      <c r="A52" s="1573" t="s">
        <v>6</v>
      </c>
      <c r="B52" s="114" t="s">
        <v>70</v>
      </c>
      <c r="C52" s="144" t="s">
        <v>191</v>
      </c>
      <c r="D52" s="190" t="s">
        <v>1302</v>
      </c>
    </row>
    <row r="53" spans="1:5" x14ac:dyDescent="0.25">
      <c r="A53" s="1574"/>
      <c r="B53" s="114" t="s">
        <v>71</v>
      </c>
      <c r="C53" s="115" t="s">
        <v>234</v>
      </c>
      <c r="D53" s="191" t="s">
        <v>762</v>
      </c>
    </row>
    <row r="54" spans="1:5" ht="24.75" x14ac:dyDescent="0.25">
      <c r="A54" s="1574"/>
      <c r="B54" s="114" t="s">
        <v>72</v>
      </c>
      <c r="C54" s="147" t="s">
        <v>167</v>
      </c>
      <c r="D54" s="191" t="s">
        <v>876</v>
      </c>
    </row>
    <row r="55" spans="1:5" ht="24.75" x14ac:dyDescent="0.25">
      <c r="A55" s="1574"/>
      <c r="B55" s="114">
        <v>3.4</v>
      </c>
      <c r="C55" s="147" t="s">
        <v>987</v>
      </c>
      <c r="D55" s="191" t="s">
        <v>988</v>
      </c>
    </row>
    <row r="56" spans="1:5" x14ac:dyDescent="0.25">
      <c r="A56" s="1575"/>
      <c r="B56" s="148">
        <v>3.5</v>
      </c>
      <c r="C56" s="146" t="s">
        <v>8</v>
      </c>
      <c r="D56" s="192" t="s">
        <v>471</v>
      </c>
    </row>
    <row r="57" spans="1:5" x14ac:dyDescent="0.25">
      <c r="A57" s="1573" t="s">
        <v>235</v>
      </c>
      <c r="B57" s="150" t="s">
        <v>74</v>
      </c>
      <c r="C57" s="143" t="s">
        <v>174</v>
      </c>
      <c r="D57" s="196" t="s">
        <v>879</v>
      </c>
    </row>
    <row r="58" spans="1:5" x14ac:dyDescent="0.25">
      <c r="A58" s="1576"/>
      <c r="B58" s="114" t="s">
        <v>75</v>
      </c>
      <c r="C58" s="144" t="s">
        <v>175</v>
      </c>
      <c r="D58" s="195" t="s">
        <v>880</v>
      </c>
    </row>
    <row r="59" spans="1:5" x14ac:dyDescent="0.25">
      <c r="A59" s="1576"/>
      <c r="B59" s="114" t="s">
        <v>76</v>
      </c>
      <c r="C59" s="144" t="s">
        <v>176</v>
      </c>
      <c r="D59" s="195" t="s">
        <v>881</v>
      </c>
    </row>
    <row r="60" spans="1:5" x14ac:dyDescent="0.25">
      <c r="A60" s="1576"/>
      <c r="B60" s="114">
        <v>4.4000000000000004</v>
      </c>
      <c r="C60" s="144" t="s">
        <v>468</v>
      </c>
      <c r="D60" s="191" t="s">
        <v>882</v>
      </c>
    </row>
    <row r="61" spans="1:5" ht="24.75" x14ac:dyDescent="0.25">
      <c r="A61" s="1576"/>
      <c r="B61" s="114">
        <v>4.5</v>
      </c>
      <c r="C61" s="144" t="s">
        <v>32</v>
      </c>
      <c r="D61" s="191" t="s">
        <v>324</v>
      </c>
    </row>
    <row r="62" spans="1:5" x14ac:dyDescent="0.25">
      <c r="A62" s="1576"/>
      <c r="B62" s="114" t="s">
        <v>947</v>
      </c>
      <c r="C62" s="145" t="s">
        <v>938</v>
      </c>
      <c r="D62" s="7" t="s">
        <v>956</v>
      </c>
    </row>
    <row r="63" spans="1:5" x14ac:dyDescent="0.25">
      <c r="A63" s="1576"/>
      <c r="B63" s="149" t="s">
        <v>197</v>
      </c>
      <c r="C63" s="151" t="s">
        <v>331</v>
      </c>
      <c r="D63" s="197" t="s">
        <v>989</v>
      </c>
    </row>
    <row r="64" spans="1:5" x14ac:dyDescent="0.25">
      <c r="A64" s="1576"/>
      <c r="B64" s="126" t="s">
        <v>196</v>
      </c>
      <c r="C64" s="127" t="s">
        <v>40</v>
      </c>
      <c r="D64" s="191" t="s">
        <v>777</v>
      </c>
    </row>
    <row r="65" spans="1:4" ht="24.75" x14ac:dyDescent="0.25">
      <c r="A65" s="1576"/>
      <c r="B65" s="126" t="s">
        <v>195</v>
      </c>
      <c r="C65" s="127" t="s">
        <v>332</v>
      </c>
      <c r="D65" s="191" t="s">
        <v>317</v>
      </c>
    </row>
    <row r="66" spans="1:4" x14ac:dyDescent="0.25">
      <c r="A66" s="1576"/>
      <c r="B66" s="126" t="s">
        <v>194</v>
      </c>
      <c r="C66" s="127" t="s">
        <v>316</v>
      </c>
      <c r="D66" s="191" t="s">
        <v>325</v>
      </c>
    </row>
    <row r="67" spans="1:4" ht="24.75" x14ac:dyDescent="0.25">
      <c r="A67" s="1577"/>
      <c r="B67" s="203" t="s">
        <v>193</v>
      </c>
      <c r="C67" s="130" t="s">
        <v>333</v>
      </c>
      <c r="D67" s="192" t="s">
        <v>236</v>
      </c>
    </row>
    <row r="68" spans="1:4" ht="39" customHeight="1" x14ac:dyDescent="0.3">
      <c r="A68" s="1578" t="s">
        <v>178</v>
      </c>
      <c r="B68" s="1579"/>
      <c r="C68" s="1580"/>
      <c r="D68" s="198"/>
    </row>
    <row r="69" spans="1:4" ht="24.75" x14ac:dyDescent="0.25">
      <c r="A69" s="1573" t="s">
        <v>9</v>
      </c>
      <c r="B69" s="124" t="s">
        <v>79</v>
      </c>
      <c r="C69" s="125" t="s">
        <v>27</v>
      </c>
      <c r="D69" s="125" t="s">
        <v>741</v>
      </c>
    </row>
    <row r="70" spans="1:4" ht="36.75" x14ac:dyDescent="0.25">
      <c r="A70" s="1574"/>
      <c r="B70" s="126" t="s">
        <v>80</v>
      </c>
      <c r="C70" s="127" t="s">
        <v>100</v>
      </c>
      <c r="D70" s="127" t="s">
        <v>742</v>
      </c>
    </row>
    <row r="71" spans="1:4" ht="24.75" x14ac:dyDescent="0.25">
      <c r="A71" s="1574"/>
      <c r="B71" s="126" t="s">
        <v>81</v>
      </c>
      <c r="C71" s="127" t="s">
        <v>101</v>
      </c>
      <c r="D71" s="127" t="s">
        <v>743</v>
      </c>
    </row>
    <row r="72" spans="1:4" ht="24.75" x14ac:dyDescent="0.25">
      <c r="A72" s="1574"/>
      <c r="B72" s="132" t="s">
        <v>82</v>
      </c>
      <c r="C72" s="127" t="s">
        <v>102</v>
      </c>
      <c r="D72" s="127" t="s">
        <v>744</v>
      </c>
    </row>
    <row r="73" spans="1:4" ht="36.75" x14ac:dyDescent="0.25">
      <c r="A73" s="1574"/>
      <c r="B73" s="132" t="s">
        <v>219</v>
      </c>
      <c r="C73" s="127" t="s">
        <v>103</v>
      </c>
      <c r="D73" s="127" t="s">
        <v>745</v>
      </c>
    </row>
    <row r="74" spans="1:4" ht="36.75" x14ac:dyDescent="0.25">
      <c r="A74" s="1574"/>
      <c r="B74" s="126" t="s">
        <v>218</v>
      </c>
      <c r="C74" s="127" t="s">
        <v>28</v>
      </c>
      <c r="D74" s="127" t="s">
        <v>746</v>
      </c>
    </row>
    <row r="75" spans="1:4" x14ac:dyDescent="0.25">
      <c r="A75" s="1575"/>
      <c r="B75" s="129" t="s">
        <v>217</v>
      </c>
      <c r="C75" s="130" t="s">
        <v>108</v>
      </c>
      <c r="D75" s="137" t="s">
        <v>237</v>
      </c>
    </row>
    <row r="76" spans="1:4" ht="14.85" customHeight="1" x14ac:dyDescent="0.25">
      <c r="A76" s="1573" t="s">
        <v>179</v>
      </c>
      <c r="B76" s="124" t="s">
        <v>84</v>
      </c>
      <c r="C76" s="125" t="s">
        <v>330</v>
      </c>
      <c r="D76" s="125" t="s">
        <v>238</v>
      </c>
    </row>
    <row r="77" spans="1:4" x14ac:dyDescent="0.25">
      <c r="A77" s="1574"/>
      <c r="B77" s="126" t="s">
        <v>85</v>
      </c>
      <c r="C77" s="127" t="s">
        <v>328</v>
      </c>
      <c r="D77" s="127" t="s">
        <v>239</v>
      </c>
    </row>
    <row r="78" spans="1:4" ht="24.75" x14ac:dyDescent="0.25">
      <c r="A78" s="1574"/>
      <c r="B78" s="126" t="s">
        <v>86</v>
      </c>
      <c r="C78" s="127" t="s">
        <v>497</v>
      </c>
      <c r="D78" s="127" t="s">
        <v>500</v>
      </c>
    </row>
    <row r="79" spans="1:4" ht="24.75" x14ac:dyDescent="0.25">
      <c r="A79" s="1574"/>
      <c r="B79" s="126" t="s">
        <v>87</v>
      </c>
      <c r="C79" s="127" t="s">
        <v>498</v>
      </c>
      <c r="D79" s="127" t="s">
        <v>500</v>
      </c>
    </row>
    <row r="80" spans="1:4" ht="24.75" x14ac:dyDescent="0.25">
      <c r="A80" s="1574"/>
      <c r="B80" s="126" t="s">
        <v>216</v>
      </c>
      <c r="C80" s="127" t="s">
        <v>499</v>
      </c>
      <c r="D80" s="127" t="s">
        <v>500</v>
      </c>
    </row>
    <row r="81" spans="1:5" x14ac:dyDescent="0.25">
      <c r="A81" s="1575"/>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59" zoomScaleNormal="100" workbookViewId="0">
      <pane xSplit="3" topLeftCell="P1" activePane="topRight" state="frozen"/>
      <selection pane="topRight" activeCell="Q80" sqref="Q80"/>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C3" s="110" t="s">
        <v>1672</v>
      </c>
      <c r="L3" s="355"/>
      <c r="M3" s="355"/>
      <c r="N3" s="355"/>
    </row>
    <row r="4" spans="1:24" x14ac:dyDescent="0.25">
      <c r="A4" s="246" t="s">
        <v>15</v>
      </c>
      <c r="C4" s="452" t="s">
        <v>1673</v>
      </c>
    </row>
    <row r="5" spans="1:24" x14ac:dyDescent="0.25">
      <c r="A5" s="246" t="s">
        <v>16</v>
      </c>
      <c r="C5" s="453">
        <v>44651</v>
      </c>
      <c r="D5" s="162"/>
      <c r="E5" s="162"/>
      <c r="F5" s="162"/>
      <c r="G5" s="162"/>
      <c r="K5" s="477"/>
      <c r="O5" s="477"/>
      <c r="S5" s="477"/>
      <c r="T5" s="477"/>
      <c r="X5" s="477"/>
    </row>
    <row r="6" spans="1:24" ht="15.75" thickBot="1" x14ac:dyDescent="0.3">
      <c r="A6" s="245" t="s">
        <v>382</v>
      </c>
      <c r="C6" s="162"/>
      <c r="D6" s="162"/>
      <c r="E6" s="162"/>
      <c r="F6" s="162"/>
      <c r="G6" s="162"/>
      <c r="K6" s="477"/>
      <c r="O6" s="477"/>
      <c r="S6" s="477"/>
      <c r="T6" s="477"/>
      <c r="X6" s="477"/>
    </row>
    <row r="7" spans="1:24" ht="18" customHeight="1" x14ac:dyDescent="0.3">
      <c r="A7" s="893"/>
      <c r="B7" s="357"/>
      <c r="C7" s="358"/>
      <c r="D7" s="1587" t="s">
        <v>247</v>
      </c>
      <c r="E7" s="1588"/>
      <c r="F7" s="1588"/>
      <c r="G7" s="1589"/>
      <c r="H7" s="1587" t="s">
        <v>248</v>
      </c>
      <c r="I7" s="1588"/>
      <c r="J7" s="1588"/>
      <c r="K7" s="1589"/>
      <c r="L7" s="1587" t="s">
        <v>249</v>
      </c>
      <c r="M7" s="1588"/>
      <c r="N7" s="1588"/>
      <c r="O7" s="1589"/>
      <c r="P7" s="1587" t="s">
        <v>250</v>
      </c>
      <c r="Q7" s="1588"/>
      <c r="R7" s="1588"/>
      <c r="S7" s="1591"/>
      <c r="T7" s="607"/>
      <c r="U7" s="1592" t="s">
        <v>829</v>
      </c>
      <c r="V7" s="1593"/>
      <c r="W7" s="1593"/>
      <c r="X7" s="1594"/>
    </row>
    <row r="8" spans="1:24" ht="30.75" x14ac:dyDescent="0.3">
      <c r="A8" s="356"/>
      <c r="B8" s="359"/>
      <c r="C8" s="360"/>
      <c r="D8" s="846" t="s">
        <v>36</v>
      </c>
      <c r="E8" s="367" t="s">
        <v>424</v>
      </c>
      <c r="F8" s="367" t="s">
        <v>413</v>
      </c>
      <c r="G8" s="367" t="s">
        <v>550</v>
      </c>
      <c r="H8" s="846"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 customHeight="1" x14ac:dyDescent="0.3">
      <c r="A9" s="361" t="s">
        <v>51</v>
      </c>
      <c r="B9" s="362"/>
      <c r="C9" s="363"/>
      <c r="D9" s="822">
        <f>SUM(E9:G9)</f>
        <v>100608</v>
      </c>
      <c r="E9" s="739">
        <f>SUM('LTC Rev-Exp Region 1:LTC Rev-Exp Region 11'!E9)</f>
        <v>46718.224196878007</v>
      </c>
      <c r="F9" s="739">
        <f>SUM('LTC Rev-Exp Region 1:LTC Rev-Exp Region 11'!F9)</f>
        <v>53889.775803121993</v>
      </c>
      <c r="G9" s="739">
        <f>SUM('LTC Rev-Exp Region 1:LTC Rev-Exp Region 11'!G9)</f>
        <v>0</v>
      </c>
      <c r="H9" s="805">
        <f>SUM(I9:K9)</f>
        <v>97329</v>
      </c>
      <c r="I9" s="739">
        <f>SUM('LTC Rev-Exp Region 1:LTC Rev-Exp Region 11'!I9)</f>
        <v>44877.73973028169</v>
      </c>
      <c r="J9" s="739">
        <f>SUM('LTC Rev-Exp Region 1:LTC Rev-Exp Region 11'!J9)</f>
        <v>52451.26026971831</v>
      </c>
      <c r="K9" s="739">
        <f>SUM('LTC Rev-Exp Region 1:LTC Rev-Exp Region 11'!K9)</f>
        <v>0</v>
      </c>
      <c r="L9" s="805">
        <f>SUM(M9:O9)</f>
        <v>94969</v>
      </c>
      <c r="M9" s="739">
        <f>SUM('LTC Rev-Exp Region 1:LTC Rev-Exp Region 11'!M9)</f>
        <v>43624.699348659327</v>
      </c>
      <c r="N9" s="739">
        <f>SUM('LTC Rev-Exp Region 1:LTC Rev-Exp Region 11'!N9)</f>
        <v>51344.300651340673</v>
      </c>
      <c r="O9" s="898">
        <f>SUM('LTC Rev-Exp Region 1:LTC Rev-Exp Region 11'!O9)</f>
        <v>0</v>
      </c>
      <c r="P9" s="805">
        <f>SUM(Q9:S9)</f>
        <v>124290</v>
      </c>
      <c r="Q9" s="739">
        <f>SUM('LTC Rev-Exp Region 1:LTC Rev-Exp Region 11'!Q9)</f>
        <v>55517.773396120363</v>
      </c>
      <c r="R9" s="739">
        <f>SUM('LTC Rev-Exp Region 1:LTC Rev-Exp Region 11'!R9)</f>
        <v>68772.226603879637</v>
      </c>
      <c r="S9" s="739">
        <f>SUM('LTC Rev-Exp Region 1:LTC Rev-Exp Region 11'!S9)</f>
        <v>0</v>
      </c>
      <c r="T9" s="813">
        <v>0</v>
      </c>
      <c r="U9" s="814">
        <f>SUM(V9:X9)+T9</f>
        <v>417196</v>
      </c>
      <c r="V9" s="739">
        <f>SUM('LTC Rev-Exp Region 1:LTC Rev-Exp Region 11'!V9)</f>
        <v>190738.43667193939</v>
      </c>
      <c r="W9" s="739">
        <f>SUM('LTC Rev-Exp Region 1:LTC Rev-Exp Region 11'!W9)</f>
        <v>226457.56332806061</v>
      </c>
      <c r="X9" s="741">
        <f>G9+K9+O9+S9</f>
        <v>0</v>
      </c>
    </row>
    <row r="10" spans="1:24" ht="18" customHeight="1" x14ac:dyDescent="0.3">
      <c r="A10" s="1598" t="s">
        <v>11</v>
      </c>
      <c r="B10" s="1599"/>
      <c r="C10" s="1600"/>
      <c r="D10" s="368"/>
      <c r="E10" s="369"/>
      <c r="F10" s="369"/>
      <c r="G10" s="369"/>
      <c r="H10" s="368"/>
      <c r="I10" s="369"/>
      <c r="J10" s="369"/>
      <c r="K10" s="478"/>
      <c r="L10" s="369"/>
      <c r="M10" s="369"/>
      <c r="N10" s="369"/>
      <c r="O10" s="478"/>
      <c r="P10" s="369"/>
      <c r="Q10" s="369"/>
      <c r="R10" s="369"/>
      <c r="S10" s="369"/>
      <c r="T10" s="608"/>
      <c r="U10" s="370"/>
      <c r="V10" s="371"/>
      <c r="W10" s="371"/>
      <c r="X10" s="480"/>
    </row>
    <row r="11" spans="1:24" ht="14.85" customHeight="1" x14ac:dyDescent="0.25">
      <c r="A11" s="1601" t="s">
        <v>186</v>
      </c>
      <c r="B11" s="381">
        <v>1.1000000000000001</v>
      </c>
      <c r="C11" s="143" t="s">
        <v>12</v>
      </c>
      <c r="D11" s="372">
        <f>SUM('LTC Rev-Exp Region 1:LTC Rev-Exp Region 11'!D11)</f>
        <v>373171624.82499999</v>
      </c>
      <c r="E11" s="461"/>
      <c r="F11" s="461"/>
      <c r="G11" s="471"/>
      <c r="H11" s="372">
        <f>SUM('LTC Rev-Exp Region 1:LTC Rev-Exp Region 11'!H11)</f>
        <v>357367930.83499998</v>
      </c>
      <c r="I11" s="461"/>
      <c r="J11" s="461"/>
      <c r="K11" s="471"/>
      <c r="L11" s="372">
        <f>SUM('LTC Rev-Exp Region 1:LTC Rev-Exp Region 11'!L11)</f>
        <v>346483277.75999999</v>
      </c>
      <c r="M11" s="461"/>
      <c r="N11" s="461"/>
      <c r="O11" s="471"/>
      <c r="P11" s="372">
        <f>SUM('LTC Rev-Exp Region 1:LTC Rev-Exp Region 11'!P11)</f>
        <v>485077875.0338847</v>
      </c>
      <c r="Q11" s="461"/>
      <c r="R11" s="461"/>
      <c r="S11" s="461"/>
      <c r="T11" s="612">
        <f>SUM('LTC Rev-Exp Region 1:LTC Rev-Exp Region 11'!T11)</f>
        <v>2713126.3674104712</v>
      </c>
      <c r="U11" s="321">
        <f>SUM('LTC Rev-Exp Region 1:LTC Rev-Exp Region 11'!U11)</f>
        <v>1564813834.8212953</v>
      </c>
      <c r="V11" s="461"/>
      <c r="W11" s="461"/>
      <c r="X11" s="467"/>
    </row>
    <row r="12" spans="1:24" x14ac:dyDescent="0.25">
      <c r="A12" s="1602"/>
      <c r="B12" s="114">
        <v>1.2</v>
      </c>
      <c r="C12" s="144" t="s">
        <v>225</v>
      </c>
      <c r="D12" s="270">
        <f>SUM('LTC Rev-Exp Region 1:LTC Rev-Exp Region 11'!D12)</f>
        <v>-22594.400000000445</v>
      </c>
      <c r="E12" s="462"/>
      <c r="F12" s="462"/>
      <c r="G12" s="463"/>
      <c r="H12" s="270">
        <f>SUM('LTC Rev-Exp Region 1:LTC Rev-Exp Region 11'!H12)</f>
        <v>-25014.750000000447</v>
      </c>
      <c r="I12" s="462"/>
      <c r="J12" s="462"/>
      <c r="K12" s="463"/>
      <c r="L12" s="270">
        <f>SUM('LTC Rev-Exp Region 1:LTC Rev-Exp Region 11'!L12)</f>
        <v>-459865.1654684114</v>
      </c>
      <c r="M12" s="462"/>
      <c r="N12" s="462"/>
      <c r="O12" s="463"/>
      <c r="P12" s="270">
        <f>SUM('LTC Rev-Exp Region 1:LTC Rev-Exp Region 11'!P12)</f>
        <v>0</v>
      </c>
      <c r="Q12" s="462"/>
      <c r="R12" s="462"/>
      <c r="S12" s="462"/>
      <c r="T12" s="613">
        <f>SUM('LTC Rev-Exp Region 1:LTC Rev-Exp Region 11'!T12)</f>
        <v>1012149.7803764525</v>
      </c>
      <c r="U12" s="290">
        <f>SUM('LTC Rev-Exp Region 1:LTC Rev-Exp Region 11'!U12)</f>
        <v>504675.46490804007</v>
      </c>
      <c r="V12" s="462"/>
      <c r="W12" s="462"/>
      <c r="X12" s="468"/>
    </row>
    <row r="13" spans="1:24" x14ac:dyDescent="0.25">
      <c r="A13" s="1602"/>
      <c r="B13" s="114" t="s">
        <v>1322</v>
      </c>
      <c r="C13" s="144" t="s">
        <v>1326</v>
      </c>
      <c r="D13" s="270">
        <f>SUM('LTC Rev-Exp Region 1:LTC Rev-Exp Region 11'!D13)</f>
        <v>2101869.8199999998</v>
      </c>
      <c r="E13" s="462"/>
      <c r="F13" s="462"/>
      <c r="G13" s="463"/>
      <c r="H13" s="270">
        <f>SUM('LTC Rev-Exp Region 1:LTC Rev-Exp Region 11'!H13)</f>
        <v>2038281.63</v>
      </c>
      <c r="I13" s="462"/>
      <c r="J13" s="462"/>
      <c r="K13" s="463"/>
      <c r="L13" s="270">
        <f>SUM('LTC Rev-Exp Region 1:LTC Rev-Exp Region 11'!L13)</f>
        <v>2005946.4</v>
      </c>
      <c r="M13" s="462"/>
      <c r="N13" s="462"/>
      <c r="O13" s="463"/>
      <c r="P13" s="270">
        <f>SUM('LTC Rev-Exp Region 1:LTC Rev-Exp Region 11'!P13)</f>
        <v>4109223.0999999996</v>
      </c>
      <c r="Q13" s="462"/>
      <c r="R13" s="462"/>
      <c r="S13" s="462"/>
      <c r="T13" s="613">
        <f>SUM('LTC Rev-Exp Region 1:LTC Rev-Exp Region 11'!T13)</f>
        <v>89567.66</v>
      </c>
      <c r="U13" s="290">
        <f>SUM('LTC Rev-Exp Region 1:LTC Rev-Exp Region 11'!U13)</f>
        <v>10344888.609999999</v>
      </c>
      <c r="V13" s="462"/>
      <c r="W13" s="462"/>
      <c r="X13" s="468"/>
    </row>
    <row r="14" spans="1:24" x14ac:dyDescent="0.25">
      <c r="A14" s="1602"/>
      <c r="B14" s="114" t="s">
        <v>1327</v>
      </c>
      <c r="C14" s="144" t="s">
        <v>1328</v>
      </c>
      <c r="D14" s="270">
        <f>SUM('LTC Rev-Exp Region 1:LTC Rev-Exp Region 11'!D14)</f>
        <v>-1662306.4738253602</v>
      </c>
      <c r="E14" s="462"/>
      <c r="F14" s="462"/>
      <c r="G14" s="463"/>
      <c r="H14" s="270">
        <f>SUM('LTC Rev-Exp Region 1:LTC Rev-Exp Region 11'!H14)</f>
        <v>-1852850.2828253605</v>
      </c>
      <c r="I14" s="462"/>
      <c r="J14" s="462"/>
      <c r="K14" s="463"/>
      <c r="L14" s="270">
        <f>SUM('LTC Rev-Exp Region 1:LTC Rev-Exp Region 11'!L14)</f>
        <v>-1794174.8950253604</v>
      </c>
      <c r="M14" s="462"/>
      <c r="N14" s="462"/>
      <c r="O14" s="463"/>
      <c r="P14" s="270">
        <f>SUM('LTC Rev-Exp Region 1:LTC Rev-Exp Region 11'!P14)</f>
        <v>-1156412.2756391095</v>
      </c>
      <c r="Q14" s="462"/>
      <c r="R14" s="462"/>
      <c r="S14" s="462"/>
      <c r="T14" s="613">
        <f>SUM('LTC Rev-Exp Region 1:LTC Rev-Exp Region 11'!T14)</f>
        <v>5684359.2705999985</v>
      </c>
      <c r="U14" s="290">
        <f>SUM('LTC Rev-Exp Region 1:LTC Rev-Exp Region 11'!U14)</f>
        <v>-781384.65671519167</v>
      </c>
      <c r="V14" s="462"/>
      <c r="W14" s="462"/>
      <c r="X14" s="468"/>
    </row>
    <row r="15" spans="1:24" x14ac:dyDescent="0.25">
      <c r="A15" s="1602"/>
      <c r="B15" s="114" t="s">
        <v>63</v>
      </c>
      <c r="C15" s="144" t="s">
        <v>13</v>
      </c>
      <c r="D15" s="271">
        <f>SUM('LTC Rev-Exp Region 1:LTC Rev-Exp Region 11'!D15)</f>
        <v>0</v>
      </c>
      <c r="E15" s="462"/>
      <c r="F15" s="462"/>
      <c r="G15" s="463"/>
      <c r="H15" s="271">
        <f>SUM('LTC Rev-Exp Region 1:LTC Rev-Exp Region 11'!H15)</f>
        <v>9944.4384999999984</v>
      </c>
      <c r="I15" s="462"/>
      <c r="J15" s="462"/>
      <c r="K15" s="463"/>
      <c r="L15" s="271">
        <f>SUM('LTC Rev-Exp Region 1:LTC Rev-Exp Region 11'!L15)</f>
        <v>5947.0189999999993</v>
      </c>
      <c r="M15" s="462"/>
      <c r="N15" s="462"/>
      <c r="O15" s="463"/>
      <c r="P15" s="271">
        <f>SUM('LTC Rev-Exp Region 1:LTC Rev-Exp Region 11'!P15)</f>
        <v>0</v>
      </c>
      <c r="Q15" s="462"/>
      <c r="R15" s="462"/>
      <c r="S15" s="462"/>
      <c r="T15" s="613">
        <f>SUM('LTC Rev-Exp Region 1:LTC Rev-Exp Region 11'!T15)</f>
        <v>0</v>
      </c>
      <c r="U15" s="290">
        <f>SUM('LTC Rev-Exp Region 1:LTC Rev-Exp Region 11'!U15)</f>
        <v>15891.457499999999</v>
      </c>
      <c r="V15" s="462"/>
      <c r="W15" s="462"/>
      <c r="X15" s="468"/>
    </row>
    <row r="16" spans="1:24" x14ac:dyDescent="0.25">
      <c r="A16" s="1603"/>
      <c r="B16" s="384" t="s">
        <v>64</v>
      </c>
      <c r="C16" s="391" t="s">
        <v>14</v>
      </c>
      <c r="D16" s="288">
        <f>SUM(D11:D15)</f>
        <v>373588593.77117467</v>
      </c>
      <c r="E16" s="464"/>
      <c r="F16" s="466"/>
      <c r="G16" s="465"/>
      <c r="H16" s="280">
        <f>SUM(H11:H15)</f>
        <v>357538291.87067461</v>
      </c>
      <c r="I16" s="464"/>
      <c r="J16" s="466"/>
      <c r="K16" s="465"/>
      <c r="L16" s="280">
        <f>SUM(L11:L15)</f>
        <v>346241131.11850619</v>
      </c>
      <c r="M16" s="466"/>
      <c r="N16" s="466"/>
      <c r="O16" s="465"/>
      <c r="P16" s="280">
        <f>SUM(P11:P15)</f>
        <v>488030685.85824561</v>
      </c>
      <c r="Q16" s="466"/>
      <c r="R16" s="466"/>
      <c r="S16" s="466"/>
      <c r="T16" s="604">
        <f>SUM(T11:T15)</f>
        <v>9499203.0783869214</v>
      </c>
      <c r="U16" s="292">
        <f>SUM(U11:U15)</f>
        <v>1574897905.6969881</v>
      </c>
      <c r="V16" s="464"/>
      <c r="W16" s="464"/>
      <c r="X16" s="472"/>
    </row>
    <row r="17" spans="1:24" ht="15" customHeight="1" x14ac:dyDescent="0.25">
      <c r="A17" s="1606" t="s">
        <v>10</v>
      </c>
      <c r="B17" s="1607"/>
      <c r="C17" s="1608"/>
      <c r="D17" s="1587" t="s">
        <v>247</v>
      </c>
      <c r="E17" s="1588"/>
      <c r="F17" s="1588"/>
      <c r="G17" s="1589"/>
      <c r="H17" s="1587" t="s">
        <v>248</v>
      </c>
      <c r="I17" s="1588"/>
      <c r="J17" s="1588"/>
      <c r="K17" s="1589"/>
      <c r="L17" s="1587" t="s">
        <v>249</v>
      </c>
      <c r="M17" s="1588"/>
      <c r="N17" s="1588"/>
      <c r="O17" s="1589"/>
      <c r="P17" s="1587" t="s">
        <v>250</v>
      </c>
      <c r="Q17" s="1588"/>
      <c r="R17" s="1588"/>
      <c r="S17" s="1588"/>
      <c r="T17" s="609"/>
      <c r="U17" s="1590" t="s">
        <v>829</v>
      </c>
      <c r="V17" s="1588"/>
      <c r="W17" s="1588"/>
      <c r="X17" s="1591"/>
    </row>
    <row r="18" spans="1:24" ht="30" x14ac:dyDescent="0.25">
      <c r="A18" s="1598"/>
      <c r="B18" s="1599"/>
      <c r="C18" s="1600"/>
      <c r="D18" s="846" t="s">
        <v>36</v>
      </c>
      <c r="E18" s="367" t="s">
        <v>424</v>
      </c>
      <c r="F18" s="367" t="s">
        <v>413</v>
      </c>
      <c r="G18" s="476" t="s">
        <v>550</v>
      </c>
      <c r="H18" s="367" t="s">
        <v>36</v>
      </c>
      <c r="I18" s="367" t="s">
        <v>424</v>
      </c>
      <c r="J18" s="367" t="s">
        <v>413</v>
      </c>
      <c r="K18" s="476" t="s">
        <v>550</v>
      </c>
      <c r="L18" s="367" t="s">
        <v>36</v>
      </c>
      <c r="M18" s="367" t="s">
        <v>424</v>
      </c>
      <c r="N18" s="367" t="s">
        <v>413</v>
      </c>
      <c r="O18" s="476" t="s">
        <v>550</v>
      </c>
      <c r="P18" s="367" t="s">
        <v>36</v>
      </c>
      <c r="Q18" s="367" t="s">
        <v>424</v>
      </c>
      <c r="R18" s="367" t="s">
        <v>413</v>
      </c>
      <c r="S18" s="367" t="s">
        <v>550</v>
      </c>
      <c r="T18" s="601" t="s">
        <v>911</v>
      </c>
      <c r="U18" s="847" t="s">
        <v>36</v>
      </c>
      <c r="V18" s="367" t="s">
        <v>424</v>
      </c>
      <c r="W18" s="367" t="s">
        <v>413</v>
      </c>
      <c r="X18" s="479" t="s">
        <v>550</v>
      </c>
    </row>
    <row r="19" spans="1:24" ht="14.85" customHeight="1" x14ac:dyDescent="0.25">
      <c r="A19" s="1581" t="s">
        <v>786</v>
      </c>
      <c r="B19" s="383">
        <v>2.1</v>
      </c>
      <c r="C19" s="585" t="s">
        <v>734</v>
      </c>
      <c r="D19" s="334">
        <f>SUM(E19:G19)</f>
        <v>1168520</v>
      </c>
      <c r="E19" s="372">
        <f>SUM('LTC Rev-Exp Region 1:LTC Rev-Exp Region 11'!E19)</f>
        <v>1124081</v>
      </c>
      <c r="F19" s="372">
        <f>SUM('LTC Rev-Exp Region 1:LTC Rev-Exp Region 11'!F19)</f>
        <v>44439</v>
      </c>
      <c r="G19" s="461"/>
      <c r="H19" s="334">
        <f>SUM(I19:K19)</f>
        <v>1167757</v>
      </c>
      <c r="I19" s="372">
        <f>SUM('LTC Rev-Exp Region 1:LTC Rev-Exp Region 11'!I19)</f>
        <v>1110020</v>
      </c>
      <c r="J19" s="372">
        <f>SUM('LTC Rev-Exp Region 1:LTC Rev-Exp Region 11'!J19)</f>
        <v>57737</v>
      </c>
      <c r="K19" s="471"/>
      <c r="L19" s="372">
        <f>SUM(M19:O19)</f>
        <v>1221624</v>
      </c>
      <c r="M19" s="372">
        <f>SUM('LTC Rev-Exp Region 1:LTC Rev-Exp Region 11'!M19)</f>
        <v>1147111.6030500706</v>
      </c>
      <c r="N19" s="372">
        <f>SUM('LTC Rev-Exp Region 1:LTC Rev-Exp Region 11'!N19)</f>
        <v>74512.396949929476</v>
      </c>
      <c r="O19" s="471"/>
      <c r="P19" s="372">
        <f>SUM(Q19:S19)</f>
        <v>1335008</v>
      </c>
      <c r="Q19" s="372">
        <f>SUM('LTC Rev-Exp Region 1:LTC Rev-Exp Region 11'!Q19)</f>
        <v>1251372</v>
      </c>
      <c r="R19" s="372">
        <f>SUM('LTC Rev-Exp Region 1:LTC Rev-Exp Region 11'!R19)</f>
        <v>83636</v>
      </c>
      <c r="S19" s="461"/>
      <c r="T19" s="612">
        <f>SUM('LTC Rev-Exp Region 1:LTC Rev-Exp Region 11'!T19)</f>
        <v>9024</v>
      </c>
      <c r="U19" s="321">
        <f>SUM(V19:X19)+T19</f>
        <v>4901933</v>
      </c>
      <c r="V19" s="271">
        <f>SUM('LTC Rev-Exp Region 1:LTC Rev-Exp Region 11'!V19)</f>
        <v>4632584.6030500708</v>
      </c>
      <c r="W19" s="271">
        <f>SUM('LTC Rev-Exp Region 1:LTC Rev-Exp Region 11'!W19)</f>
        <v>260324.39694992945</v>
      </c>
      <c r="X19" s="468"/>
    </row>
    <row r="20" spans="1:24" ht="14.85" customHeight="1" x14ac:dyDescent="0.25">
      <c r="A20" s="1582"/>
      <c r="B20" s="383">
        <v>2.2000000000000002</v>
      </c>
      <c r="C20" s="585" t="s">
        <v>735</v>
      </c>
      <c r="D20" s="270">
        <f t="shared" ref="D20:D27" si="0">SUM(E20:G20)</f>
        <v>3583</v>
      </c>
      <c r="E20" s="271">
        <f>SUM('LTC Rev-Exp Region 1:LTC Rev-Exp Region 11'!E20)</f>
        <v>2970</v>
      </c>
      <c r="F20" s="271">
        <f>SUM('LTC Rev-Exp Region 1:LTC Rev-Exp Region 11'!F20)</f>
        <v>613</v>
      </c>
      <c r="G20" s="462"/>
      <c r="H20" s="270">
        <f t="shared" ref="H20:H27" si="1">SUM(I20:K20)</f>
        <v>2644</v>
      </c>
      <c r="I20" s="271">
        <f>SUM('LTC Rev-Exp Region 1:LTC Rev-Exp Region 11'!I20)</f>
        <v>2142</v>
      </c>
      <c r="J20" s="271">
        <f>SUM('LTC Rev-Exp Region 1:LTC Rev-Exp Region 11'!J20)</f>
        <v>502</v>
      </c>
      <c r="K20" s="463"/>
      <c r="L20" s="271">
        <f t="shared" ref="L20:L27" si="2">SUM(M20:O20)</f>
        <v>5383</v>
      </c>
      <c r="M20" s="271">
        <f>SUM('LTC Rev-Exp Region 1:LTC Rev-Exp Region 11'!M20)</f>
        <v>4620</v>
      </c>
      <c r="N20" s="271">
        <f>SUM('LTC Rev-Exp Region 1:LTC Rev-Exp Region 11'!N20)</f>
        <v>763</v>
      </c>
      <c r="O20" s="463"/>
      <c r="P20" s="271">
        <f t="shared" ref="P20:P27" si="3">SUM(Q20:S20)</f>
        <v>5856</v>
      </c>
      <c r="Q20" s="271">
        <f>SUM('LTC Rev-Exp Region 1:LTC Rev-Exp Region 11'!Q20)</f>
        <v>4878</v>
      </c>
      <c r="R20" s="271">
        <f>SUM('LTC Rev-Exp Region 1:LTC Rev-Exp Region 11'!R20)</f>
        <v>978</v>
      </c>
      <c r="S20" s="462"/>
      <c r="T20" s="613">
        <f>SUM('LTC Rev-Exp Region 1:LTC Rev-Exp Region 11'!T20)</f>
        <v>0</v>
      </c>
      <c r="U20" s="290">
        <f t="shared" ref="U20:U27" si="4">SUM(V20:X20)+T20</f>
        <v>17466</v>
      </c>
      <c r="V20" s="271">
        <f>SUM('LTC Rev-Exp Region 1:LTC Rev-Exp Region 11'!V20)</f>
        <v>14610</v>
      </c>
      <c r="W20" s="271">
        <f>SUM('LTC Rev-Exp Region 1:LTC Rev-Exp Region 11'!W20)</f>
        <v>2856</v>
      </c>
      <c r="X20" s="468"/>
    </row>
    <row r="21" spans="1:24" x14ac:dyDescent="0.25">
      <c r="A21" s="1582"/>
      <c r="B21" s="383">
        <v>2.2999999999999998</v>
      </c>
      <c r="C21" s="585" t="s">
        <v>736</v>
      </c>
      <c r="D21" s="270">
        <f t="shared" si="0"/>
        <v>242336951.12449974</v>
      </c>
      <c r="E21" s="271">
        <f>SUM('LTC Rev-Exp Region 1:LTC Rev-Exp Region 11'!E21)</f>
        <v>232869812.78882164</v>
      </c>
      <c r="F21" s="271">
        <f>SUM('LTC Rev-Exp Region 1:LTC Rev-Exp Region 11'!F21)</f>
        <v>9467138.3356780857</v>
      </c>
      <c r="G21" s="462"/>
      <c r="H21" s="270">
        <f t="shared" si="1"/>
        <v>242972967.99443349</v>
      </c>
      <c r="I21" s="271">
        <f>SUM('LTC Rev-Exp Region 1:LTC Rev-Exp Region 11'!I21)</f>
        <v>230739148.29599848</v>
      </c>
      <c r="J21" s="271">
        <f>SUM('LTC Rev-Exp Region 1:LTC Rev-Exp Region 11'!J21)</f>
        <v>12233819.698435016</v>
      </c>
      <c r="K21" s="463"/>
      <c r="L21" s="271">
        <f t="shared" si="2"/>
        <v>252926352.04927269</v>
      </c>
      <c r="M21" s="271">
        <f>SUM('LTC Rev-Exp Region 1:LTC Rev-Exp Region 11'!M21)</f>
        <v>236960469.10335508</v>
      </c>
      <c r="N21" s="271">
        <f>SUM('LTC Rev-Exp Region 1:LTC Rev-Exp Region 11'!N21)</f>
        <v>15965882.945917601</v>
      </c>
      <c r="O21" s="463"/>
      <c r="P21" s="271">
        <f t="shared" si="3"/>
        <v>307118136.32551211</v>
      </c>
      <c r="Q21" s="271">
        <f>SUM('LTC Rev-Exp Region 1:LTC Rev-Exp Region 11'!Q21)</f>
        <v>287467859.78453726</v>
      </c>
      <c r="R21" s="271">
        <f>SUM('LTC Rev-Exp Region 1:LTC Rev-Exp Region 11'!R21)</f>
        <v>19650276.540974852</v>
      </c>
      <c r="S21" s="462"/>
      <c r="T21" s="613">
        <f>SUM('LTC Rev-Exp Region 1:LTC Rev-Exp Region 11'!T21)</f>
        <v>14287681.668150691</v>
      </c>
      <c r="U21" s="290">
        <f t="shared" si="4"/>
        <v>1059642089.1618686</v>
      </c>
      <c r="V21" s="271">
        <f>SUM('LTC Rev-Exp Region 1:LTC Rev-Exp Region 11'!V21)</f>
        <v>988037289.9727124</v>
      </c>
      <c r="W21" s="271">
        <f>SUM('LTC Rev-Exp Region 1:LTC Rev-Exp Region 11'!W21)</f>
        <v>57317117.521005563</v>
      </c>
      <c r="X21" s="468"/>
    </row>
    <row r="22" spans="1:24" x14ac:dyDescent="0.25">
      <c r="A22" s="1582"/>
      <c r="B22" s="383">
        <v>2.4</v>
      </c>
      <c r="C22" s="585" t="s">
        <v>737</v>
      </c>
      <c r="D22" s="270">
        <f t="shared" si="0"/>
        <v>581128.61210092902</v>
      </c>
      <c r="E22" s="271">
        <f>SUM('LTC Rev-Exp Region 1:LTC Rev-Exp Region 11'!E22)</f>
        <v>485100.80389484082</v>
      </c>
      <c r="F22" s="271">
        <f>SUM('LTC Rev-Exp Region 1:LTC Rev-Exp Region 11'!F22)</f>
        <v>96027.80820608823</v>
      </c>
      <c r="G22" s="462"/>
      <c r="H22" s="270">
        <f t="shared" si="1"/>
        <v>431806.79566910036</v>
      </c>
      <c r="I22" s="271">
        <f>SUM('LTC Rev-Exp Region 1:LTC Rev-Exp Region 11'!I22)</f>
        <v>347354.04137660697</v>
      </c>
      <c r="J22" s="271">
        <f>SUM('LTC Rev-Exp Region 1:LTC Rev-Exp Region 11'!J22)</f>
        <v>84452.754292493424</v>
      </c>
      <c r="K22" s="463"/>
      <c r="L22" s="271">
        <f t="shared" si="2"/>
        <v>954160.49345614691</v>
      </c>
      <c r="M22" s="271">
        <f>SUM('LTC Rev-Exp Region 1:LTC Rev-Exp Region 11'!M22)</f>
        <v>832476.39844833128</v>
      </c>
      <c r="N22" s="271">
        <f>SUM('LTC Rev-Exp Region 1:LTC Rev-Exp Region 11'!N22)</f>
        <v>121684.09500781567</v>
      </c>
      <c r="O22" s="463"/>
      <c r="P22" s="271">
        <f t="shared" si="3"/>
        <v>1158851.8015130975</v>
      </c>
      <c r="Q22" s="271">
        <f>SUM('LTC Rev-Exp Region 1:LTC Rev-Exp Region 11'!Q22)</f>
        <v>992825.12758511247</v>
      </c>
      <c r="R22" s="271">
        <f>SUM('LTC Rev-Exp Region 1:LTC Rev-Exp Region 11'!R22)</f>
        <v>166026.67392798507</v>
      </c>
      <c r="S22" s="462"/>
      <c r="T22" s="613">
        <f>SUM('LTC Rev-Exp Region 1:LTC Rev-Exp Region 11'!T22)</f>
        <v>-1119697.2578631733</v>
      </c>
      <c r="U22" s="290">
        <f t="shared" si="4"/>
        <v>2006250.4448761004</v>
      </c>
      <c r="V22" s="271">
        <f>SUM('LTC Rev-Exp Region 1:LTC Rev-Exp Region 11'!V22)</f>
        <v>2657756.3713048911</v>
      </c>
      <c r="W22" s="271">
        <f>SUM('LTC Rev-Exp Region 1:LTC Rev-Exp Region 11'!W22)</f>
        <v>468191.33143438242</v>
      </c>
      <c r="X22" s="468"/>
    </row>
    <row r="23" spans="1:24" x14ac:dyDescent="0.25">
      <c r="A23" s="1582"/>
      <c r="B23" s="383">
        <v>2.5</v>
      </c>
      <c r="C23" s="585" t="s">
        <v>779</v>
      </c>
      <c r="D23" s="270">
        <f t="shared" si="0"/>
        <v>85313</v>
      </c>
      <c r="E23" s="271">
        <f>SUM('LTC Rev-Exp Region 1:LTC Rev-Exp Region 11'!E23)</f>
        <v>82094</v>
      </c>
      <c r="F23" s="271">
        <f>SUM('LTC Rev-Exp Region 1:LTC Rev-Exp Region 11'!F23)</f>
        <v>3219</v>
      </c>
      <c r="G23" s="462"/>
      <c r="H23" s="270">
        <f t="shared" si="1"/>
        <v>77424</v>
      </c>
      <c r="I23" s="271">
        <f>SUM('LTC Rev-Exp Region 1:LTC Rev-Exp Region 11'!I23)</f>
        <v>74154</v>
      </c>
      <c r="J23" s="271">
        <f>SUM('LTC Rev-Exp Region 1:LTC Rev-Exp Region 11'!J23)</f>
        <v>3270</v>
      </c>
      <c r="K23" s="463"/>
      <c r="L23" s="271">
        <f t="shared" si="2"/>
        <v>91900</v>
      </c>
      <c r="M23" s="271">
        <f>SUM('LTC Rev-Exp Region 1:LTC Rev-Exp Region 11'!M23)</f>
        <v>83942.936927772127</v>
      </c>
      <c r="N23" s="271">
        <f>SUM('LTC Rev-Exp Region 1:LTC Rev-Exp Region 11'!N23)</f>
        <v>7957.0630722278738</v>
      </c>
      <c r="O23" s="463"/>
      <c r="P23" s="271">
        <f t="shared" si="3"/>
        <v>109459</v>
      </c>
      <c r="Q23" s="271">
        <f>SUM('LTC Rev-Exp Region 1:LTC Rev-Exp Region 11'!Q23)</f>
        <v>104842</v>
      </c>
      <c r="R23" s="271">
        <f>SUM('LTC Rev-Exp Region 1:LTC Rev-Exp Region 11'!R23)</f>
        <v>4617</v>
      </c>
      <c r="S23" s="462"/>
      <c r="T23" s="613">
        <f>SUM('LTC Rev-Exp Region 1:LTC Rev-Exp Region 11'!T23)</f>
        <v>0</v>
      </c>
      <c r="U23" s="290">
        <f t="shared" si="4"/>
        <v>364095.99999999994</v>
      </c>
      <c r="V23" s="271">
        <f>SUM('LTC Rev-Exp Region 1:LTC Rev-Exp Region 11'!V23)</f>
        <v>345032.93692777207</v>
      </c>
      <c r="W23" s="271">
        <f>SUM('LTC Rev-Exp Region 1:LTC Rev-Exp Region 11'!W23)</f>
        <v>19063.063072227873</v>
      </c>
      <c r="X23" s="468"/>
    </row>
    <row r="24" spans="1:24" x14ac:dyDescent="0.25">
      <c r="A24" s="1582"/>
      <c r="B24" s="383">
        <v>2.6</v>
      </c>
      <c r="C24" s="585" t="s">
        <v>189</v>
      </c>
      <c r="D24" s="270">
        <f t="shared" si="0"/>
        <v>20503208.564865708</v>
      </c>
      <c r="E24" s="271">
        <f>SUM('LTC Rev-Exp Region 1:LTC Rev-Exp Region 11'!E24)</f>
        <v>19161381.843891729</v>
      </c>
      <c r="F24" s="271">
        <f>SUM('LTC Rev-Exp Region 1:LTC Rev-Exp Region 11'!F24)</f>
        <v>1341826.7209739794</v>
      </c>
      <c r="G24" s="462"/>
      <c r="H24" s="270">
        <f t="shared" si="1"/>
        <v>20710214.274861716</v>
      </c>
      <c r="I24" s="271">
        <f>SUM('LTC Rev-Exp Region 1:LTC Rev-Exp Region 11'!I24)</f>
        <v>19080727.438863147</v>
      </c>
      <c r="J24" s="271">
        <f>SUM('LTC Rev-Exp Region 1:LTC Rev-Exp Region 11'!J24)</f>
        <v>1629486.8359985678</v>
      </c>
      <c r="K24" s="463"/>
      <c r="L24" s="271">
        <f t="shared" si="2"/>
        <v>21732130.36842126</v>
      </c>
      <c r="M24" s="271">
        <f>SUM('LTC Rev-Exp Region 1:LTC Rev-Exp Region 11'!M24)</f>
        <v>19429643.236087106</v>
      </c>
      <c r="N24" s="271">
        <f>SUM('LTC Rev-Exp Region 1:LTC Rev-Exp Region 11'!N24)</f>
        <v>2302487.1323341546</v>
      </c>
      <c r="O24" s="463"/>
      <c r="P24" s="271">
        <f t="shared" si="3"/>
        <v>23834923.985994838</v>
      </c>
      <c r="Q24" s="271">
        <f>SUM('LTC Rev-Exp Region 1:LTC Rev-Exp Region 11'!Q24)</f>
        <v>20959165.031172521</v>
      </c>
      <c r="R24" s="271">
        <f>SUM('LTC Rev-Exp Region 1:LTC Rev-Exp Region 11'!R24)</f>
        <v>2875758.9548223163</v>
      </c>
      <c r="S24" s="462"/>
      <c r="T24" s="613">
        <f>SUM('LTC Rev-Exp Region 1:LTC Rev-Exp Region 11'!T24)</f>
        <v>891463.80679271091</v>
      </c>
      <c r="U24" s="290">
        <f t="shared" si="4"/>
        <v>87671941.00093624</v>
      </c>
      <c r="V24" s="271">
        <f>SUM('LTC Rev-Exp Region 1:LTC Rev-Exp Region 11'!V24)</f>
        <v>78630917.550014511</v>
      </c>
      <c r="W24" s="271">
        <f>SUM('LTC Rev-Exp Region 1:LTC Rev-Exp Region 11'!W24)</f>
        <v>8149559.6441290183</v>
      </c>
      <c r="X24" s="468"/>
    </row>
    <row r="25" spans="1:24" x14ac:dyDescent="0.25">
      <c r="A25" s="1582"/>
      <c r="B25" s="383">
        <v>2.7</v>
      </c>
      <c r="C25" s="585" t="s">
        <v>780</v>
      </c>
      <c r="D25" s="270">
        <f t="shared" si="0"/>
        <v>-2003928.6589209593</v>
      </c>
      <c r="E25" s="271">
        <f>SUM('LTC Rev-Exp Region 1:LTC Rev-Exp Region 11'!E25)</f>
        <v>-1856896.4894113487</v>
      </c>
      <c r="F25" s="271">
        <f>SUM('LTC Rev-Exp Region 1:LTC Rev-Exp Region 11'!F25)</f>
        <v>-147032.16950961069</v>
      </c>
      <c r="G25" s="462"/>
      <c r="H25" s="270">
        <f t="shared" si="1"/>
        <v>-4028166.6116264784</v>
      </c>
      <c r="I25" s="271">
        <f>SUM('LTC Rev-Exp Region 1:LTC Rev-Exp Region 11'!I25)</f>
        <v>-3761489.7231652192</v>
      </c>
      <c r="J25" s="271">
        <f>SUM('LTC Rev-Exp Region 1:LTC Rev-Exp Region 11'!J25)</f>
        <v>-266676.88846125919</v>
      </c>
      <c r="K25" s="463"/>
      <c r="L25" s="271">
        <f t="shared" si="2"/>
        <v>-29944296.259388309</v>
      </c>
      <c r="M25" s="271">
        <f>SUM('LTC Rev-Exp Region 1:LTC Rev-Exp Region 11'!M25)</f>
        <v>-28249976.2427141</v>
      </c>
      <c r="N25" s="271">
        <f>SUM('LTC Rev-Exp Region 1:LTC Rev-Exp Region 11'!N25)</f>
        <v>-1694320.016674211</v>
      </c>
      <c r="O25" s="463"/>
      <c r="P25" s="271">
        <f t="shared" si="3"/>
        <v>20234878.292164579</v>
      </c>
      <c r="Q25" s="271">
        <f>SUM('LTC Rev-Exp Region 1:LTC Rev-Exp Region 11'!Q25)</f>
        <v>18812182.782232791</v>
      </c>
      <c r="R25" s="271">
        <f>SUM('LTC Rev-Exp Region 1:LTC Rev-Exp Region 11'!R25)</f>
        <v>1422695.509931789</v>
      </c>
      <c r="S25" s="462"/>
      <c r="T25" s="613">
        <f>SUM('LTC Rev-Exp Region 1:LTC Rev-Exp Region 11'!T25)</f>
        <v>-7413670.8248656075</v>
      </c>
      <c r="U25" s="290">
        <f t="shared" si="4"/>
        <v>-23155184.06263677</v>
      </c>
      <c r="V25" s="271">
        <f>SUM('LTC Rev-Exp Region 1:LTC Rev-Exp Region 11'!V25)</f>
        <v>-15056179.673057871</v>
      </c>
      <c r="W25" s="271">
        <f>SUM('LTC Rev-Exp Region 1:LTC Rev-Exp Region 11'!W25)</f>
        <v>-685333.56471329159</v>
      </c>
      <c r="X25" s="468"/>
    </row>
    <row r="26" spans="1:24" x14ac:dyDescent="0.25">
      <c r="A26" s="1582"/>
      <c r="B26" s="383">
        <v>2.8</v>
      </c>
      <c r="C26" s="585" t="s">
        <v>781</v>
      </c>
      <c r="D26" s="270">
        <f t="shared" si="0"/>
        <v>0</v>
      </c>
      <c r="E26" s="271">
        <f>SUM('LTC Rev-Exp Region 1:LTC Rev-Exp Region 11'!E26)</f>
        <v>0</v>
      </c>
      <c r="F26" s="271">
        <f>SUM('LTC Rev-Exp Region 1:LTC Rev-Exp Region 11'!F26)</f>
        <v>0</v>
      </c>
      <c r="G26" s="462"/>
      <c r="H26" s="270">
        <f t="shared" si="1"/>
        <v>0</v>
      </c>
      <c r="I26" s="271">
        <f>SUM('LTC Rev-Exp Region 1:LTC Rev-Exp Region 11'!I26)</f>
        <v>0</v>
      </c>
      <c r="J26" s="271">
        <f>SUM('LTC Rev-Exp Region 1:LTC Rev-Exp Region 11'!J26)</f>
        <v>0</v>
      </c>
      <c r="K26" s="463"/>
      <c r="L26" s="271">
        <f t="shared" si="2"/>
        <v>0</v>
      </c>
      <c r="M26" s="271">
        <f>SUM('LTC Rev-Exp Region 1:LTC Rev-Exp Region 11'!M26)</f>
        <v>0</v>
      </c>
      <c r="N26" s="271">
        <f>SUM('LTC Rev-Exp Region 1:LTC Rev-Exp Region 11'!N26)</f>
        <v>0</v>
      </c>
      <c r="O26" s="463"/>
      <c r="P26" s="271">
        <f t="shared" si="3"/>
        <v>0</v>
      </c>
      <c r="Q26" s="271">
        <f>SUM('LTC Rev-Exp Region 1:LTC Rev-Exp Region 11'!Q26)</f>
        <v>0</v>
      </c>
      <c r="R26" s="271">
        <f>SUM('LTC Rev-Exp Region 1:LTC Rev-Exp Region 11'!R26)</f>
        <v>0</v>
      </c>
      <c r="S26" s="462"/>
      <c r="T26" s="613">
        <f>SUM('LTC Rev-Exp Region 1:LTC Rev-Exp Region 11'!T26)</f>
        <v>0</v>
      </c>
      <c r="U26" s="290">
        <f t="shared" si="4"/>
        <v>0</v>
      </c>
      <c r="V26" s="271">
        <f>SUM('LTC Rev-Exp Region 1:LTC Rev-Exp Region 11'!V26)</f>
        <v>0</v>
      </c>
      <c r="W26" s="271">
        <f>SUM('LTC Rev-Exp Region 1:LTC Rev-Exp Region 11'!W26)</f>
        <v>0</v>
      </c>
      <c r="X26" s="468"/>
    </row>
    <row r="27" spans="1:24" s="116" customFormat="1" x14ac:dyDescent="0.25">
      <c r="A27" s="1582"/>
      <c r="B27" s="383">
        <v>2.9</v>
      </c>
      <c r="C27" s="585" t="s">
        <v>948</v>
      </c>
      <c r="D27" s="270">
        <f t="shared" si="0"/>
        <v>0</v>
      </c>
      <c r="E27" s="271">
        <f>SUM('LTC Rev-Exp Region 1:LTC Rev-Exp Region 11'!E27)</f>
        <v>0</v>
      </c>
      <c r="F27" s="271">
        <f>SUM('LTC Rev-Exp Region 1:LTC Rev-Exp Region 11'!F27)</f>
        <v>0</v>
      </c>
      <c r="G27" s="462"/>
      <c r="H27" s="270">
        <f t="shared" si="1"/>
        <v>0</v>
      </c>
      <c r="I27" s="271">
        <f>SUM('LTC Rev-Exp Region 1:LTC Rev-Exp Region 11'!I27)</f>
        <v>0</v>
      </c>
      <c r="J27" s="271">
        <f>SUM('LTC Rev-Exp Region 1:LTC Rev-Exp Region 11'!J27)</f>
        <v>0</v>
      </c>
      <c r="K27" s="463"/>
      <c r="L27" s="271">
        <f t="shared" si="2"/>
        <v>0</v>
      </c>
      <c r="M27" s="271">
        <f>SUM('LTC Rev-Exp Region 1:LTC Rev-Exp Region 11'!M27)</f>
        <v>0</v>
      </c>
      <c r="N27" s="271">
        <f>SUM('LTC Rev-Exp Region 1:LTC Rev-Exp Region 11'!N27)</f>
        <v>0</v>
      </c>
      <c r="O27" s="463"/>
      <c r="P27" s="271">
        <f t="shared" si="3"/>
        <v>0</v>
      </c>
      <c r="Q27" s="271">
        <f>SUM('LTC Rev-Exp Region 1:LTC Rev-Exp Region 11'!Q27)</f>
        <v>0</v>
      </c>
      <c r="R27" s="271">
        <f>SUM('LTC Rev-Exp Region 1:LTC Rev-Exp Region 11'!R27)</f>
        <v>0</v>
      </c>
      <c r="S27" s="462"/>
      <c r="T27" s="613">
        <f>SUM('LTC Rev-Exp Region 1:LTC Rev-Exp Region 11'!T27)</f>
        <v>0</v>
      </c>
      <c r="U27" s="290">
        <f t="shared" si="4"/>
        <v>0</v>
      </c>
      <c r="V27" s="271">
        <f>SUM('LTC Rev-Exp Region 1:LTC Rev-Exp Region 11'!V27)</f>
        <v>0</v>
      </c>
      <c r="W27" s="271">
        <f>SUM('LTC Rev-Exp Region 1:LTC Rev-Exp Region 11'!W27)</f>
        <v>0</v>
      </c>
      <c r="X27" s="468"/>
    </row>
    <row r="28" spans="1:24" s="116" customFormat="1" x14ac:dyDescent="0.25">
      <c r="A28" s="1583"/>
      <c r="B28" s="592">
        <v>2.1</v>
      </c>
      <c r="C28" s="146" t="s">
        <v>783</v>
      </c>
      <c r="D28" s="288">
        <f>SUM(E28:G28)</f>
        <v>261417359.64254543</v>
      </c>
      <c r="E28" s="280">
        <f>SUM('LTC Rev-Exp Region 1:LTC Rev-Exp Region 11'!E28)</f>
        <v>250659398.9471969</v>
      </c>
      <c r="F28" s="280">
        <f>SUM('LTC Rev-Exp Region 1:LTC Rev-Exp Region 11'!F28)</f>
        <v>10757960.695348542</v>
      </c>
      <c r="G28" s="464"/>
      <c r="H28" s="288">
        <f>SUM(I28:K28)</f>
        <v>260086822.45333782</v>
      </c>
      <c r="I28" s="280">
        <f>SUM('LTC Rev-Exp Region 1:LTC Rev-Exp Region 11'!I28)</f>
        <v>246405740.05307299</v>
      </c>
      <c r="J28" s="280">
        <f>SUM('LTC Rev-Exp Region 1:LTC Rev-Exp Region 11'!J28)</f>
        <v>13681082.400264818</v>
      </c>
      <c r="K28" s="1104"/>
      <c r="L28" s="280">
        <f>SUM(M28:O28)</f>
        <v>245668346.65176177</v>
      </c>
      <c r="M28" s="280">
        <f>SUM('LTC Rev-Exp Region 1:LTC Rev-Exp Region 11'!M28)</f>
        <v>228972612.4951764</v>
      </c>
      <c r="N28" s="280">
        <f>SUM('LTC Rev-Exp Region 1:LTC Rev-Exp Region 11'!N28)</f>
        <v>16695734.156585358</v>
      </c>
      <c r="O28" s="1104"/>
      <c r="P28" s="280">
        <f>SUM(Q28:S28)</f>
        <v>352346790.40518463</v>
      </c>
      <c r="Q28" s="280">
        <f>SUM('LTC Rev-Exp Region 1:LTC Rev-Exp Region 11'!Q28)</f>
        <v>328232032.7255277</v>
      </c>
      <c r="R28" s="280">
        <f>SUM('LTC Rev-Exp Region 1:LTC Rev-Exp Region 11'!R28)</f>
        <v>24114757.679656949</v>
      </c>
      <c r="S28" s="464"/>
      <c r="T28" s="611">
        <f>SUM(T21:T22,T24:T27)</f>
        <v>6645777.3922146205</v>
      </c>
      <c r="U28" s="292">
        <f>SUM(V28:X28)+T28</f>
        <v>1126165096.5450442</v>
      </c>
      <c r="V28" s="280">
        <f>SUM('LTC Rev-Exp Region 1:LTC Rev-Exp Region 11'!V28)</f>
        <v>1054269784.220974</v>
      </c>
      <c r="W28" s="280">
        <f>SUM('LTC Rev-Exp Region 1:LTC Rev-Exp Region 11'!W28)</f>
        <v>65249534.931855671</v>
      </c>
      <c r="X28" s="1400"/>
    </row>
    <row r="29" spans="1:24" x14ac:dyDescent="0.25">
      <c r="A29" s="1585" t="s">
        <v>739</v>
      </c>
      <c r="B29" s="578">
        <v>2.11</v>
      </c>
      <c r="C29" s="144" t="s">
        <v>231</v>
      </c>
      <c r="D29" s="270">
        <f>SUM(E29:G29)</f>
        <v>13077563.587908886</v>
      </c>
      <c r="E29" s="271">
        <f>SUM('LTC Rev-Exp Region 1:LTC Rev-Exp Region 11'!E29)</f>
        <v>1035858.5421553045</v>
      </c>
      <c r="F29" s="271">
        <f>SUM('LTC Rev-Exp Region 1:LTC Rev-Exp Region 11'!F29)</f>
        <v>12041705.045753581</v>
      </c>
      <c r="G29" s="462"/>
      <c r="H29" s="270">
        <f>SUM(I29:K29)</f>
        <v>13498922.402714964</v>
      </c>
      <c r="I29" s="271">
        <f>SUM('LTC Rev-Exp Region 1:LTC Rev-Exp Region 11'!I29)</f>
        <v>1453001.0916796208</v>
      </c>
      <c r="J29" s="271">
        <f>SUM('LTC Rev-Exp Region 1:LTC Rev-Exp Region 11'!J29)</f>
        <v>12045921.311035343</v>
      </c>
      <c r="K29" s="462"/>
      <c r="L29" s="270">
        <f>SUM(M29:O29)</f>
        <v>13414704.269197965</v>
      </c>
      <c r="M29" s="271">
        <f>SUM('LTC Rev-Exp Region 1:LTC Rev-Exp Region 11'!M29)</f>
        <v>1838980.5114638715</v>
      </c>
      <c r="N29" s="271">
        <f>SUM('LTC Rev-Exp Region 1:LTC Rev-Exp Region 11'!N29)</f>
        <v>11575723.757734094</v>
      </c>
      <c r="O29" s="463"/>
      <c r="P29" s="270">
        <f>SUM(Q29:S29)</f>
        <v>14563818.992550442</v>
      </c>
      <c r="Q29" s="271">
        <f>SUM('LTC Rev-Exp Region 1:LTC Rev-Exp Region 11'!Q29)</f>
        <v>2689175.2549258932</v>
      </c>
      <c r="R29" s="271">
        <f>SUM('LTC Rev-Exp Region 1:LTC Rev-Exp Region 11'!R29)</f>
        <v>11874643.737624548</v>
      </c>
      <c r="S29" s="461"/>
      <c r="T29" s="612">
        <f>SUM('LTC Rev-Exp Region 1:LTC Rev-Exp Region 11'!T29)</f>
        <v>1479362.0035507688</v>
      </c>
      <c r="U29" s="321">
        <f>SUM(V29:X29)+T29</f>
        <v>56034371.255923025</v>
      </c>
      <c r="V29" s="271">
        <f>SUM('LTC Rev-Exp Region 1:LTC Rev-Exp Region 11'!V29)</f>
        <v>7017015.4002246885</v>
      </c>
      <c r="W29" s="271">
        <f>SUM('LTC Rev-Exp Region 1:LTC Rev-Exp Region 11'!W29)</f>
        <v>47537993.852147572</v>
      </c>
      <c r="X29" s="468"/>
    </row>
    <row r="30" spans="1:24" x14ac:dyDescent="0.25">
      <c r="A30" s="1585"/>
      <c r="B30" s="388">
        <v>2.12</v>
      </c>
      <c r="C30" s="144" t="s">
        <v>557</v>
      </c>
      <c r="D30" s="270">
        <f t="shared" ref="D30:D39" si="5">SUM(E30:G30)</f>
        <v>37862534.223848358</v>
      </c>
      <c r="E30" s="271">
        <f>SUM('LTC Rev-Exp Region 1:LTC Rev-Exp Region 11'!E30)</f>
        <v>314898.2860251189</v>
      </c>
      <c r="F30" s="271">
        <f>SUM('LTC Rev-Exp Region 1:LTC Rev-Exp Region 11'!F30)</f>
        <v>37547635.937823236</v>
      </c>
      <c r="G30" s="462"/>
      <c r="H30" s="270">
        <f t="shared" ref="H30:H39" si="6">SUM(I30:K30)</f>
        <v>37356001.041240193</v>
      </c>
      <c r="I30" s="271">
        <f>SUM('LTC Rev-Exp Region 1:LTC Rev-Exp Region 11'!I30)</f>
        <v>405104.03583349037</v>
      </c>
      <c r="J30" s="271">
        <f>SUM('LTC Rev-Exp Region 1:LTC Rev-Exp Region 11'!J30)</f>
        <v>36950897.0054067</v>
      </c>
      <c r="K30" s="462"/>
      <c r="L30" s="270">
        <f t="shared" ref="L30:L39" si="7">SUM(M30:O30)</f>
        <v>44511492.431933001</v>
      </c>
      <c r="M30" s="271">
        <f>SUM('LTC Rev-Exp Region 1:LTC Rev-Exp Region 11'!M30)</f>
        <v>591593.700135455</v>
      </c>
      <c r="N30" s="271">
        <f>SUM('LTC Rev-Exp Region 1:LTC Rev-Exp Region 11'!N30)</f>
        <v>43919898.731797546</v>
      </c>
      <c r="O30" s="463"/>
      <c r="P30" s="270">
        <f t="shared" ref="P30:P39" si="8">SUM(Q30:S30)</f>
        <v>55957706.027356356</v>
      </c>
      <c r="Q30" s="271">
        <f>SUM('LTC Rev-Exp Region 1:LTC Rev-Exp Region 11'!Q30)</f>
        <v>992418.07426064799</v>
      </c>
      <c r="R30" s="271">
        <f>SUM('LTC Rev-Exp Region 1:LTC Rev-Exp Region 11'!R30)</f>
        <v>54965287.953095712</v>
      </c>
      <c r="S30" s="462"/>
      <c r="T30" s="613">
        <f>SUM('LTC Rev-Exp Region 1:LTC Rev-Exp Region 11'!T30)</f>
        <v>1488017.4856351858</v>
      </c>
      <c r="U30" s="290">
        <f t="shared" ref="U30:U39" si="9">SUM(V30:X30)+T30</f>
        <v>177175751.21001306</v>
      </c>
      <c r="V30" s="271">
        <f>SUM('LTC Rev-Exp Region 1:LTC Rev-Exp Region 11'!V30)</f>
        <v>2304014.096254712</v>
      </c>
      <c r="W30" s="271">
        <f>SUM('LTC Rev-Exp Region 1:LTC Rev-Exp Region 11'!W30)</f>
        <v>173383719.62812316</v>
      </c>
      <c r="X30" s="468"/>
    </row>
    <row r="31" spans="1:24" x14ac:dyDescent="0.25">
      <c r="A31" s="1585"/>
      <c r="B31" s="388">
        <v>2.13</v>
      </c>
      <c r="C31" s="144" t="s">
        <v>232</v>
      </c>
      <c r="D31" s="270">
        <f t="shared" si="5"/>
        <v>3166505.1977970256</v>
      </c>
      <c r="E31" s="271">
        <f>SUM('LTC Rev-Exp Region 1:LTC Rev-Exp Region 11'!E31)</f>
        <v>195559.8048927208</v>
      </c>
      <c r="F31" s="271">
        <f>SUM('LTC Rev-Exp Region 1:LTC Rev-Exp Region 11'!F31)</f>
        <v>2970945.3929043049</v>
      </c>
      <c r="G31" s="462"/>
      <c r="H31" s="270">
        <f t="shared" si="6"/>
        <v>2922756.5654475936</v>
      </c>
      <c r="I31" s="271">
        <f>SUM('LTC Rev-Exp Region 1:LTC Rev-Exp Region 11'!I31)</f>
        <v>181356.57803674691</v>
      </c>
      <c r="J31" s="271">
        <f>SUM('LTC Rev-Exp Region 1:LTC Rev-Exp Region 11'!J31)</f>
        <v>2741399.9874108466</v>
      </c>
      <c r="K31" s="462"/>
      <c r="L31" s="270">
        <f t="shared" si="7"/>
        <v>3209825.8456358998</v>
      </c>
      <c r="M31" s="271">
        <f>SUM('LTC Rev-Exp Region 1:LTC Rev-Exp Region 11'!M31)</f>
        <v>228230.65117262155</v>
      </c>
      <c r="N31" s="271">
        <f>SUM('LTC Rev-Exp Region 1:LTC Rev-Exp Region 11'!N31)</f>
        <v>2981595.1944632782</v>
      </c>
      <c r="O31" s="463"/>
      <c r="P31" s="270">
        <f t="shared" si="8"/>
        <v>7850137.4797004825</v>
      </c>
      <c r="Q31" s="271">
        <f>SUM('LTC Rev-Exp Region 1:LTC Rev-Exp Region 11'!Q31)</f>
        <v>254712.71735563397</v>
      </c>
      <c r="R31" s="271">
        <f>SUM('LTC Rev-Exp Region 1:LTC Rev-Exp Region 11'!R31)</f>
        <v>7595424.7623448484</v>
      </c>
      <c r="S31" s="462"/>
      <c r="T31" s="613">
        <f>SUM('LTC Rev-Exp Region 1:LTC Rev-Exp Region 11'!T31)</f>
        <v>587740.19970591227</v>
      </c>
      <c r="U31" s="290">
        <f t="shared" si="9"/>
        <v>17736965.288286917</v>
      </c>
      <c r="V31" s="271">
        <f>SUM('LTC Rev-Exp Region 1:LTC Rev-Exp Region 11'!V31)</f>
        <v>859859.75145772309</v>
      </c>
      <c r="W31" s="271">
        <f>SUM('LTC Rev-Exp Region 1:LTC Rev-Exp Region 11'!W31)</f>
        <v>16289365.337123279</v>
      </c>
      <c r="X31" s="468"/>
    </row>
    <row r="32" spans="1:24" x14ac:dyDescent="0.25">
      <c r="A32" s="1585"/>
      <c r="B32" s="388">
        <v>2.14</v>
      </c>
      <c r="C32" s="144" t="s">
        <v>559</v>
      </c>
      <c r="D32" s="270">
        <f t="shared" si="5"/>
        <v>3264073.3808766156</v>
      </c>
      <c r="E32" s="271">
        <f>SUM('LTC Rev-Exp Region 1:LTC Rev-Exp Region 11'!E32)</f>
        <v>2906085.4301197263</v>
      </c>
      <c r="F32" s="271">
        <f>SUM('LTC Rev-Exp Region 1:LTC Rev-Exp Region 11'!F32)</f>
        <v>357987.95075688907</v>
      </c>
      <c r="G32" s="462"/>
      <c r="H32" s="270">
        <f t="shared" si="6"/>
        <v>2982378.1486480599</v>
      </c>
      <c r="I32" s="271">
        <f>SUM('LTC Rev-Exp Region 1:LTC Rev-Exp Region 11'!I32)</f>
        <v>2647173.6806261474</v>
      </c>
      <c r="J32" s="271">
        <f>SUM('LTC Rev-Exp Region 1:LTC Rev-Exp Region 11'!J32)</f>
        <v>335204.46802191238</v>
      </c>
      <c r="K32" s="462"/>
      <c r="L32" s="270">
        <f t="shared" si="7"/>
        <v>2531203.8522314234</v>
      </c>
      <c r="M32" s="271">
        <f>SUM('LTC Rev-Exp Region 1:LTC Rev-Exp Region 11'!M32)</f>
        <v>2205519.0378749315</v>
      </c>
      <c r="N32" s="271">
        <f>SUM('LTC Rev-Exp Region 1:LTC Rev-Exp Region 11'!N32)</f>
        <v>325684.81435649178</v>
      </c>
      <c r="O32" s="463"/>
      <c r="P32" s="270">
        <f t="shared" si="8"/>
        <v>3124416.9348104214</v>
      </c>
      <c r="Q32" s="271">
        <f>SUM('LTC Rev-Exp Region 1:LTC Rev-Exp Region 11'!Q32)</f>
        <v>2763024.9783963952</v>
      </c>
      <c r="R32" s="271">
        <f>SUM('LTC Rev-Exp Region 1:LTC Rev-Exp Region 11'!R32)</f>
        <v>361391.95641402644</v>
      </c>
      <c r="S32" s="462"/>
      <c r="T32" s="613">
        <f>SUM('LTC Rev-Exp Region 1:LTC Rev-Exp Region 11'!T32)</f>
        <v>279090.66249796568</v>
      </c>
      <c r="U32" s="290">
        <f t="shared" si="9"/>
        <v>12181162.979064485</v>
      </c>
      <c r="V32" s="271">
        <f>SUM('LTC Rev-Exp Region 1:LTC Rev-Exp Region 11'!V32)</f>
        <v>10521803.1270172</v>
      </c>
      <c r="W32" s="271">
        <f>SUM('LTC Rev-Exp Region 1:LTC Rev-Exp Region 11'!W32)</f>
        <v>1380269.1895493199</v>
      </c>
      <c r="X32" s="468"/>
    </row>
    <row r="33" spans="1:24" x14ac:dyDescent="0.25">
      <c r="A33" s="1585"/>
      <c r="B33" s="388">
        <v>2.15</v>
      </c>
      <c r="C33" s="144" t="s">
        <v>558</v>
      </c>
      <c r="D33" s="270">
        <f t="shared" si="5"/>
        <v>1131703.2679200182</v>
      </c>
      <c r="E33" s="271">
        <f>SUM('LTC Rev-Exp Region 1:LTC Rev-Exp Region 11'!E33)</f>
        <v>566591.65619969915</v>
      </c>
      <c r="F33" s="271">
        <f>SUM('LTC Rev-Exp Region 1:LTC Rev-Exp Region 11'!F33)</f>
        <v>565111.61172031914</v>
      </c>
      <c r="G33" s="462"/>
      <c r="H33" s="270">
        <f t="shared" si="6"/>
        <v>317147.14826309436</v>
      </c>
      <c r="I33" s="271">
        <f>SUM('LTC Rev-Exp Region 1:LTC Rev-Exp Region 11'!I33)</f>
        <v>163784.1356138697</v>
      </c>
      <c r="J33" s="271">
        <f>SUM('LTC Rev-Exp Region 1:LTC Rev-Exp Region 11'!J33)</f>
        <v>153363.01264922466</v>
      </c>
      <c r="K33" s="462"/>
      <c r="L33" s="270">
        <f t="shared" si="7"/>
        <v>469208.73983466165</v>
      </c>
      <c r="M33" s="271">
        <f>SUM('LTC Rev-Exp Region 1:LTC Rev-Exp Region 11'!M33)</f>
        <v>226076.49831457867</v>
      </c>
      <c r="N33" s="271">
        <f>SUM('LTC Rev-Exp Region 1:LTC Rev-Exp Region 11'!N33)</f>
        <v>243132.24152008299</v>
      </c>
      <c r="O33" s="463"/>
      <c r="P33" s="270">
        <f t="shared" si="8"/>
        <v>2394117.2256728886</v>
      </c>
      <c r="Q33" s="271">
        <f>SUM('LTC Rev-Exp Region 1:LTC Rev-Exp Region 11'!Q33)</f>
        <v>1177028.9580022031</v>
      </c>
      <c r="R33" s="271">
        <f>SUM('LTC Rev-Exp Region 1:LTC Rev-Exp Region 11'!R33)</f>
        <v>1217088.2676706852</v>
      </c>
      <c r="S33" s="462"/>
      <c r="T33" s="613">
        <f>SUM('LTC Rev-Exp Region 1:LTC Rev-Exp Region 11'!T33)</f>
        <v>5784.4699999999757</v>
      </c>
      <c r="U33" s="290">
        <f t="shared" si="9"/>
        <v>4317960.8516906621</v>
      </c>
      <c r="V33" s="271">
        <f>SUM('LTC Rev-Exp Region 1:LTC Rev-Exp Region 11'!V33)</f>
        <v>2133481.2481303508</v>
      </c>
      <c r="W33" s="271">
        <f>SUM('LTC Rev-Exp Region 1:LTC Rev-Exp Region 11'!W33)</f>
        <v>2178695.133560312</v>
      </c>
      <c r="X33" s="468"/>
    </row>
    <row r="34" spans="1:24" x14ac:dyDescent="0.25">
      <c r="A34" s="1585"/>
      <c r="B34" s="388">
        <v>2.16</v>
      </c>
      <c r="C34" s="144" t="s">
        <v>784</v>
      </c>
      <c r="D34" s="270">
        <f t="shared" si="5"/>
        <v>14608408.511059726</v>
      </c>
      <c r="E34" s="271">
        <f>SUM('LTC Rev-Exp Region 1:LTC Rev-Exp Region 11'!E34)</f>
        <v>6921252.1400352744</v>
      </c>
      <c r="F34" s="271">
        <f>SUM('LTC Rev-Exp Region 1:LTC Rev-Exp Region 11'!F34)</f>
        <v>7687156.3710244512</v>
      </c>
      <c r="G34" s="462"/>
      <c r="H34" s="270">
        <f t="shared" si="6"/>
        <v>13988045.294902124</v>
      </c>
      <c r="I34" s="271">
        <f>SUM('LTC Rev-Exp Region 1:LTC Rev-Exp Region 11'!I34)</f>
        <v>6627333.0430864645</v>
      </c>
      <c r="J34" s="271">
        <f>SUM('LTC Rev-Exp Region 1:LTC Rev-Exp Region 11'!J34)</f>
        <v>7360712.2518156581</v>
      </c>
      <c r="K34" s="462"/>
      <c r="L34" s="270">
        <f t="shared" si="7"/>
        <v>13553481.013617061</v>
      </c>
      <c r="M34" s="271">
        <f>SUM('LTC Rev-Exp Region 1:LTC Rev-Exp Region 11'!M34)</f>
        <v>6421442.7875155024</v>
      </c>
      <c r="N34" s="271">
        <f>SUM('LTC Rev-Exp Region 1:LTC Rev-Exp Region 11'!N34)</f>
        <v>7132038.2261015596</v>
      </c>
      <c r="O34" s="463"/>
      <c r="P34" s="270">
        <f t="shared" si="8"/>
        <v>19094409.770421095</v>
      </c>
      <c r="Q34" s="271">
        <f>SUM('LTC Rev-Exp Region 1:LTC Rev-Exp Region 11'!Q34)</f>
        <v>9046654.4925947227</v>
      </c>
      <c r="R34" s="271">
        <f>SUM('LTC Rev-Exp Region 1:LTC Rev-Exp Region 11'!R34)</f>
        <v>10047755.277826371</v>
      </c>
      <c r="S34" s="462"/>
      <c r="T34" s="613">
        <f>SUM('LTC Rev-Exp Region 1:LTC Rev-Exp Region 11'!T34)</f>
        <v>0</v>
      </c>
      <c r="U34" s="290">
        <f t="shared" si="9"/>
        <v>61244344.590000004</v>
      </c>
      <c r="V34" s="271">
        <f>SUM('LTC Rev-Exp Region 1:LTC Rev-Exp Region 11'!V34)</f>
        <v>29016682.463231966</v>
      </c>
      <c r="W34" s="271">
        <f>SUM('LTC Rev-Exp Region 1:LTC Rev-Exp Region 11'!W34)</f>
        <v>32227662.126768038</v>
      </c>
      <c r="X34" s="468"/>
    </row>
    <row r="35" spans="1:24" x14ac:dyDescent="0.25">
      <c r="A35" s="1585"/>
      <c r="B35" s="388">
        <v>2.17</v>
      </c>
      <c r="C35" s="144" t="s">
        <v>785</v>
      </c>
      <c r="D35" s="270">
        <f t="shared" si="5"/>
        <v>854732.15000002994</v>
      </c>
      <c r="E35" s="271">
        <f>SUM('LTC Rev-Exp Region 1:LTC Rev-Exp Region 11'!E35)</f>
        <v>15025.255533360491</v>
      </c>
      <c r="F35" s="271">
        <f>SUM('LTC Rev-Exp Region 1:LTC Rev-Exp Region 11'!F35)</f>
        <v>839706.89446666942</v>
      </c>
      <c r="G35" s="462"/>
      <c r="H35" s="270">
        <f t="shared" si="6"/>
        <v>829443.88000002829</v>
      </c>
      <c r="I35" s="271">
        <f>SUM('LTC Rev-Exp Region 1:LTC Rev-Exp Region 11'!I35)</f>
        <v>14580.715429485115</v>
      </c>
      <c r="J35" s="271">
        <f>SUM('LTC Rev-Exp Region 1:LTC Rev-Exp Region 11'!J35)</f>
        <v>814863.16457054322</v>
      </c>
      <c r="K35" s="462"/>
      <c r="L35" s="270">
        <f t="shared" si="7"/>
        <v>812023.55000002636</v>
      </c>
      <c r="M35" s="271">
        <f>SUM('LTC Rev-Exp Region 1:LTC Rev-Exp Region 11'!M35)</f>
        <v>14274.485097883004</v>
      </c>
      <c r="N35" s="271">
        <f>SUM('LTC Rev-Exp Region 1:LTC Rev-Exp Region 11'!N35)</f>
        <v>797749.06490214332</v>
      </c>
      <c r="O35" s="463"/>
      <c r="P35" s="270">
        <f t="shared" si="8"/>
        <v>903660.50000001711</v>
      </c>
      <c r="Q35" s="271">
        <f>SUM('LTC Rev-Exp Region 1:LTC Rev-Exp Region 11'!Q35)</f>
        <v>15885.362365162104</v>
      </c>
      <c r="R35" s="271">
        <f>SUM('LTC Rev-Exp Region 1:LTC Rev-Exp Region 11'!R35)</f>
        <v>887775.137634855</v>
      </c>
      <c r="S35" s="462"/>
      <c r="T35" s="613">
        <f>SUM('LTC Rev-Exp Region 1:LTC Rev-Exp Region 11'!T35)</f>
        <v>0</v>
      </c>
      <c r="U35" s="290">
        <f t="shared" si="9"/>
        <v>3399860.0800001011</v>
      </c>
      <c r="V35" s="271">
        <f>SUM('LTC Rev-Exp Region 1:LTC Rev-Exp Region 11'!V35)</f>
        <v>59765.818425890713</v>
      </c>
      <c r="W35" s="271">
        <f>SUM('LTC Rev-Exp Region 1:LTC Rev-Exp Region 11'!W35)</f>
        <v>3340094.2615742106</v>
      </c>
      <c r="X35" s="468"/>
    </row>
    <row r="36" spans="1:24" x14ac:dyDescent="0.25">
      <c r="A36" s="1585"/>
      <c r="B36" s="388">
        <v>2.1800000000000002</v>
      </c>
      <c r="C36" s="144" t="s">
        <v>654</v>
      </c>
      <c r="D36" s="270">
        <f t="shared" si="5"/>
        <v>9972241.0609312989</v>
      </c>
      <c r="E36" s="271">
        <f>SUM('LTC Rev-Exp Region 1:LTC Rev-Exp Region 11'!E36)</f>
        <v>1005273.0002722333</v>
      </c>
      <c r="F36" s="271">
        <f>SUM('LTC Rev-Exp Region 1:LTC Rev-Exp Region 11'!F36)</f>
        <v>8966968.0606590658</v>
      </c>
      <c r="G36" s="462"/>
      <c r="H36" s="270">
        <f t="shared" si="6"/>
        <v>9697024.2174768802</v>
      </c>
      <c r="I36" s="271">
        <f>SUM('LTC Rev-Exp Region 1:LTC Rev-Exp Region 11'!I36)</f>
        <v>928611.34879565111</v>
      </c>
      <c r="J36" s="271">
        <f>SUM('LTC Rev-Exp Region 1:LTC Rev-Exp Region 11'!J36)</f>
        <v>8768412.8686812297</v>
      </c>
      <c r="K36" s="462"/>
      <c r="L36" s="270">
        <f t="shared" si="7"/>
        <v>9833011.2994843256</v>
      </c>
      <c r="M36" s="271">
        <f>SUM('LTC Rev-Exp Region 1:LTC Rev-Exp Region 11'!M36)</f>
        <v>953194.99067710456</v>
      </c>
      <c r="N36" s="271">
        <f>SUM('LTC Rev-Exp Region 1:LTC Rev-Exp Region 11'!N36)</f>
        <v>8879816.3088072203</v>
      </c>
      <c r="O36" s="463"/>
      <c r="P36" s="270">
        <f t="shared" si="8"/>
        <v>13155061.866436543</v>
      </c>
      <c r="Q36" s="271">
        <f>SUM('LTC Rev-Exp Region 1:LTC Rev-Exp Region 11'!Q36)</f>
        <v>1217224.47215772</v>
      </c>
      <c r="R36" s="271">
        <f>SUM('LTC Rev-Exp Region 1:LTC Rev-Exp Region 11'!R36)</f>
        <v>11937837.394278822</v>
      </c>
      <c r="S36" s="462"/>
      <c r="T36" s="613">
        <f>SUM('LTC Rev-Exp Region 1:LTC Rev-Exp Region 11'!T36)</f>
        <v>361261.37046576699</v>
      </c>
      <c r="U36" s="290">
        <f t="shared" si="9"/>
        <v>43018599.814794816</v>
      </c>
      <c r="V36" s="271">
        <f>SUM('LTC Rev-Exp Region 1:LTC Rev-Exp Region 11'!V36)</f>
        <v>4104303.8119027093</v>
      </c>
      <c r="W36" s="271">
        <f>SUM('LTC Rev-Exp Region 1:LTC Rev-Exp Region 11'!W36)</f>
        <v>38553034.632426336</v>
      </c>
      <c r="X36" s="468"/>
    </row>
    <row r="37" spans="1:24" x14ac:dyDescent="0.25">
      <c r="A37" s="1585"/>
      <c r="B37" s="388">
        <v>2.19</v>
      </c>
      <c r="C37" s="387" t="s">
        <v>747</v>
      </c>
      <c r="D37" s="270">
        <f t="shared" si="5"/>
        <v>9068323.8899999708</v>
      </c>
      <c r="E37" s="271">
        <f>SUM('LTC Rev-Exp Region 1:LTC Rev-Exp Region 11'!E37)</f>
        <v>159411.2144666395</v>
      </c>
      <c r="F37" s="271">
        <f>SUM('LTC Rev-Exp Region 1:LTC Rev-Exp Region 11'!F37)</f>
        <v>8908912.6755333319</v>
      </c>
      <c r="G37" s="462"/>
      <c r="H37" s="270">
        <f t="shared" si="6"/>
        <v>8799698.9399999715</v>
      </c>
      <c r="I37" s="271">
        <f>SUM('LTC Rev-Exp Region 1:LTC Rev-Exp Region 11'!I37)</f>
        <v>154689.07457051487</v>
      </c>
      <c r="J37" s="271">
        <f>SUM('LTC Rev-Exp Region 1:LTC Rev-Exp Region 11'!J37)</f>
        <v>8645009.8654294573</v>
      </c>
      <c r="K37" s="462"/>
      <c r="L37" s="270">
        <f t="shared" si="7"/>
        <v>8607527.0599999744</v>
      </c>
      <c r="M37" s="271">
        <f>SUM('LTC Rev-Exp Region 1:LTC Rev-Exp Region 11'!M37)</f>
        <v>151310.90490211701</v>
      </c>
      <c r="N37" s="271">
        <f>SUM('LTC Rev-Exp Region 1:LTC Rev-Exp Region 11'!N37)</f>
        <v>8456216.1550978571</v>
      </c>
      <c r="O37" s="463"/>
      <c r="P37" s="270">
        <f t="shared" si="8"/>
        <v>9611586.8599999808</v>
      </c>
      <c r="Q37" s="271">
        <f>SUM('LTC Rev-Exp Region 1:LTC Rev-Exp Region 11'!Q37)</f>
        <v>168961.17763483789</v>
      </c>
      <c r="R37" s="271">
        <f>SUM('LTC Rev-Exp Region 1:LTC Rev-Exp Region 11'!R37)</f>
        <v>9442625.6823651437</v>
      </c>
      <c r="S37" s="462"/>
      <c r="T37" s="613">
        <f>SUM('LTC Rev-Exp Region 1:LTC Rev-Exp Region 11'!T37)</f>
        <v>-2200000.0000000009</v>
      </c>
      <c r="U37" s="290">
        <f t="shared" si="9"/>
        <v>33887136.749999903</v>
      </c>
      <c r="V37" s="271">
        <f>SUM('LTC Rev-Exp Region 1:LTC Rev-Exp Region 11'!V37)</f>
        <v>634372.3715741093</v>
      </c>
      <c r="W37" s="271">
        <f>SUM('LTC Rev-Exp Region 1:LTC Rev-Exp Region 11'!W37)</f>
        <v>35452764.378425792</v>
      </c>
      <c r="X37" s="468"/>
    </row>
    <row r="38" spans="1:24" ht="24.75" x14ac:dyDescent="0.25">
      <c r="A38" s="1585"/>
      <c r="B38" s="968" t="s">
        <v>707</v>
      </c>
      <c r="C38" s="145" t="s">
        <v>740</v>
      </c>
      <c r="D38" s="270">
        <f t="shared" si="5"/>
        <v>88153.316382162418</v>
      </c>
      <c r="E38" s="271">
        <f>SUM('LTC Rev-Exp Region 1:LTC Rev-Exp Region 11'!E38)</f>
        <v>-8923.5093387820161</v>
      </c>
      <c r="F38" s="271">
        <f>SUM('LTC Rev-Exp Region 1:LTC Rev-Exp Region 11'!F38)</f>
        <v>97076.825720944442</v>
      </c>
      <c r="G38" s="462"/>
      <c r="H38" s="270">
        <f t="shared" si="6"/>
        <v>-536340.01437675976</v>
      </c>
      <c r="I38" s="271">
        <f>SUM('LTC Rev-Exp Region 1:LTC Rev-Exp Region 11'!I38)</f>
        <v>-63351.442294100671</v>
      </c>
      <c r="J38" s="271">
        <f>SUM('LTC Rev-Exp Region 1:LTC Rev-Exp Region 11'!J38)</f>
        <v>-472988.57208265906</v>
      </c>
      <c r="K38" s="462"/>
      <c r="L38" s="270">
        <f t="shared" si="7"/>
        <v>-7469917.8201328488</v>
      </c>
      <c r="M38" s="271">
        <f>SUM('LTC Rev-Exp Region 1:LTC Rev-Exp Region 11'!M38)</f>
        <v>-614371.66815262835</v>
      </c>
      <c r="N38" s="271">
        <f>SUM('LTC Rev-Exp Region 1:LTC Rev-Exp Region 11'!N38)</f>
        <v>-6855546.1519802203</v>
      </c>
      <c r="O38" s="463"/>
      <c r="P38" s="270">
        <f t="shared" si="8"/>
        <v>6005641.4078354361</v>
      </c>
      <c r="Q38" s="271">
        <f>SUM('LTC Rev-Exp Region 1:LTC Rev-Exp Region 11'!Q38)</f>
        <v>546897.88932539744</v>
      </c>
      <c r="R38" s="271">
        <f>SUM('LTC Rev-Exp Region 1:LTC Rev-Exp Region 11'!R38)</f>
        <v>5458743.518510039</v>
      </c>
      <c r="S38" s="462"/>
      <c r="T38" s="613">
        <f>SUM('LTC Rev-Exp Region 1:LTC Rev-Exp Region 11'!T38)</f>
        <v>-1797743.5610663989</v>
      </c>
      <c r="U38" s="290">
        <f t="shared" si="9"/>
        <v>-3710206.6713584079</v>
      </c>
      <c r="V38" s="271">
        <f>SUM('LTC Rev-Exp Region 1:LTC Rev-Exp Region 11'!V38)</f>
        <v>-139748.73046011373</v>
      </c>
      <c r="W38" s="271">
        <f>SUM('LTC Rev-Exp Region 1:LTC Rev-Exp Region 11'!W38)</f>
        <v>-1772714.3798318955</v>
      </c>
      <c r="X38" s="468"/>
    </row>
    <row r="39" spans="1:24" x14ac:dyDescent="0.25">
      <c r="A39" s="1585"/>
      <c r="B39" s="388">
        <v>2.21</v>
      </c>
      <c r="C39" s="145" t="s">
        <v>949</v>
      </c>
      <c r="D39" s="270">
        <f t="shared" si="5"/>
        <v>353031.99999999994</v>
      </c>
      <c r="E39" s="271">
        <f>SUM('LTC Rev-Exp Region 1:LTC Rev-Exp Region 11'!E39)</f>
        <v>176351.1831789345</v>
      </c>
      <c r="F39" s="271">
        <f>SUM('LTC Rev-Exp Region 1:LTC Rev-Exp Region 11'!F39)</f>
        <v>176680.81682106544</v>
      </c>
      <c r="G39" s="462"/>
      <c r="H39" s="270">
        <f t="shared" si="6"/>
        <v>152168.00000000006</v>
      </c>
      <c r="I39" s="271">
        <f>SUM('LTC Rev-Exp Region 1:LTC Rev-Exp Region 11'!I39)</f>
        <v>75533.843544064235</v>
      </c>
      <c r="J39" s="271">
        <f>SUM('LTC Rev-Exp Region 1:LTC Rev-Exp Region 11'!J39)</f>
        <v>76634.156455935838</v>
      </c>
      <c r="K39" s="462"/>
      <c r="L39" s="270">
        <f t="shared" si="7"/>
        <v>117199.99999999987</v>
      </c>
      <c r="M39" s="271">
        <f>SUM('LTC Rev-Exp Region 1:LTC Rev-Exp Region 11'!M39)</f>
        <v>57646.56750837338</v>
      </c>
      <c r="N39" s="271">
        <f>SUM('LTC Rev-Exp Region 1:LTC Rev-Exp Region 11'!N39)</f>
        <v>59553.432491626489</v>
      </c>
      <c r="O39" s="463"/>
      <c r="P39" s="270">
        <f t="shared" si="8"/>
        <v>145800.00000000003</v>
      </c>
      <c r="Q39" s="271">
        <f>SUM('LTC Rev-Exp Region 1:LTC Rev-Exp Region 11'!Q39)</f>
        <v>72917.715086195691</v>
      </c>
      <c r="R39" s="271">
        <f>SUM('LTC Rev-Exp Region 1:LTC Rev-Exp Region 11'!R39)</f>
        <v>72882.284913804338</v>
      </c>
      <c r="S39" s="462"/>
      <c r="T39" s="613">
        <f>SUM('LTC Rev-Exp Region 1:LTC Rev-Exp Region 11'!T39)</f>
        <v>0</v>
      </c>
      <c r="U39" s="290">
        <f t="shared" si="9"/>
        <v>768200</v>
      </c>
      <c r="V39" s="271">
        <f>SUM('LTC Rev-Exp Region 1:LTC Rev-Exp Region 11'!V39)</f>
        <v>382449.30931756779</v>
      </c>
      <c r="W39" s="271">
        <f>SUM('LTC Rev-Exp Region 1:LTC Rev-Exp Region 11'!W39)</f>
        <v>385750.69068243215</v>
      </c>
      <c r="X39" s="468"/>
    </row>
    <row r="40" spans="1:24" s="116" customFormat="1" x14ac:dyDescent="0.25">
      <c r="A40" s="1586"/>
      <c r="B40" s="389">
        <v>2.2200000000000002</v>
      </c>
      <c r="C40" s="146" t="s">
        <v>738</v>
      </c>
      <c r="D40" s="593">
        <f>D28+SUM(D29:D39)</f>
        <v>354864630.2292695</v>
      </c>
      <c r="E40" s="280">
        <f>SUM('LTC Rev-Exp Region 1:LTC Rev-Exp Region 11'!E40)</f>
        <v>263946781.95073712</v>
      </c>
      <c r="F40" s="280">
        <f>SUM('LTC Rev-Exp Region 1:LTC Rev-Exp Region 11'!F40)</f>
        <v>90917848.278532416</v>
      </c>
      <c r="G40" s="464"/>
      <c r="H40" s="593">
        <f>H28+SUM(H29:H39)</f>
        <v>350094068.07765394</v>
      </c>
      <c r="I40" s="280">
        <f>SUM('LTC Rev-Exp Region 1:LTC Rev-Exp Region 11'!I40)</f>
        <v>258993556.15799499</v>
      </c>
      <c r="J40" s="280">
        <f>SUM('LTC Rev-Exp Region 1:LTC Rev-Exp Region 11'!J40)</f>
        <v>91100511.919659019</v>
      </c>
      <c r="K40" s="464"/>
      <c r="L40" s="593">
        <f>L28+SUM(L29:L39)</f>
        <v>335258106.89356327</v>
      </c>
      <c r="M40" s="280">
        <f>SUM('LTC Rev-Exp Region 1:LTC Rev-Exp Region 11'!M40)</f>
        <v>241046510.96168622</v>
      </c>
      <c r="N40" s="280">
        <f>SUM('LTC Rev-Exp Region 1:LTC Rev-Exp Region 11'!N40)</f>
        <v>94211595.931877047</v>
      </c>
      <c r="O40" s="1104"/>
      <c r="P40" s="593">
        <f>P28+SUM(P29:P39)</f>
        <v>485153147.46996832</v>
      </c>
      <c r="Q40" s="280">
        <f>SUM('LTC Rev-Exp Region 1:LTC Rev-Exp Region 11'!Q40)</f>
        <v>347176933.81763256</v>
      </c>
      <c r="R40" s="280">
        <f>SUM('LTC Rev-Exp Region 1:LTC Rev-Exp Region 11'!R40)</f>
        <v>137976213.65233579</v>
      </c>
      <c r="S40" s="464"/>
      <c r="T40" s="604">
        <f>SUM(T28:T39)</f>
        <v>6849290.0230038222</v>
      </c>
      <c r="U40" s="292">
        <f>U28+SUM(U29:U39)</f>
        <v>1532219242.6934588</v>
      </c>
      <c r="V40" s="280">
        <f>SUM('LTC Rev-Exp Region 1:LTC Rev-Exp Region 11'!V40)</f>
        <v>1111163782.8880508</v>
      </c>
      <c r="W40" s="280">
        <f>SUM('LTC Rev-Exp Region 1:LTC Rev-Exp Region 11'!W40)</f>
        <v>414206169.78240418</v>
      </c>
      <c r="X40" s="1400"/>
    </row>
    <row r="41" spans="1:24" ht="14.85" customHeight="1" x14ac:dyDescent="0.25">
      <c r="A41" s="1595" t="s">
        <v>6</v>
      </c>
      <c r="B41" s="114" t="s">
        <v>70</v>
      </c>
      <c r="C41" s="144" t="s">
        <v>191</v>
      </c>
      <c r="D41" s="334">
        <f>SUM(E41:G41)</f>
        <v>258832.47353429082</v>
      </c>
      <c r="E41" s="271">
        <f>SUM('LTC Rev-Exp Region 1:LTC Rev-Exp Region 11'!E41)</f>
        <v>149764.05585180348</v>
      </c>
      <c r="F41" s="271">
        <f>SUM('LTC Rev-Exp Region 1:LTC Rev-Exp Region 11'!F41)</f>
        <v>109068.41768248734</v>
      </c>
      <c r="G41" s="462"/>
      <c r="H41" s="334">
        <f>SUM(I41:K41)</f>
        <v>234965.07972827466</v>
      </c>
      <c r="I41" s="271">
        <f>SUM('LTC Rev-Exp Region 1:LTC Rev-Exp Region 11'!I41)</f>
        <v>137798.29506988899</v>
      </c>
      <c r="J41" s="271">
        <f>SUM('LTC Rev-Exp Region 1:LTC Rev-Exp Region 11'!J41)</f>
        <v>97166.784658385688</v>
      </c>
      <c r="K41" s="462"/>
      <c r="L41" s="334">
        <f>SUM(M41:O41)</f>
        <v>238619.32810467936</v>
      </c>
      <c r="M41" s="271">
        <f>SUM('LTC Rev-Exp Region 1:LTC Rev-Exp Region 11'!M41)</f>
        <v>137254.759679796</v>
      </c>
      <c r="N41" s="271">
        <f>SUM('LTC Rev-Exp Region 1:LTC Rev-Exp Region 11'!N41)</f>
        <v>101364.56842488337</v>
      </c>
      <c r="O41" s="463"/>
      <c r="P41" s="334">
        <f>SUM(Q41:S41)</f>
        <v>299585.54863275494</v>
      </c>
      <c r="Q41" s="271">
        <f>SUM('LTC Rev-Exp Region 1:LTC Rev-Exp Region 11'!Q41)</f>
        <v>162087.46451705814</v>
      </c>
      <c r="R41" s="271">
        <f>SUM('LTC Rev-Exp Region 1:LTC Rev-Exp Region 11'!R41)</f>
        <v>137498.08411569681</v>
      </c>
      <c r="S41" s="461"/>
      <c r="T41" s="612">
        <f>SUM('LTC Rev-Exp Region 1:LTC Rev-Exp Region 11'!T41)</f>
        <v>0</v>
      </c>
      <c r="U41" s="321">
        <f>SUM(V41:X41)+T41</f>
        <v>1032002.4299999999</v>
      </c>
      <c r="V41" s="271">
        <f>SUM('LTC Rev-Exp Region 1:LTC Rev-Exp Region 11'!V41)</f>
        <v>586904.57511854672</v>
      </c>
      <c r="W41" s="271">
        <f>SUM('LTC Rev-Exp Region 1:LTC Rev-Exp Region 11'!W41)</f>
        <v>445097.85488145321</v>
      </c>
      <c r="X41" s="468"/>
    </row>
    <row r="42" spans="1:24" s="116" customFormat="1" x14ac:dyDescent="0.25">
      <c r="A42" s="1595"/>
      <c r="B42" s="114" t="s">
        <v>71</v>
      </c>
      <c r="C42" s="115" t="s">
        <v>234</v>
      </c>
      <c r="D42" s="270">
        <f>SUM(E42:G42)</f>
        <v>120787.19999999998</v>
      </c>
      <c r="E42" s="271">
        <f>SUM('LTC Rev-Exp Region 1:LTC Rev-Exp Region 11'!E42)</f>
        <v>58770.848061613862</v>
      </c>
      <c r="F42" s="271">
        <f>SUM('LTC Rev-Exp Region 1:LTC Rev-Exp Region 11'!F42)</f>
        <v>62016.351938386128</v>
      </c>
      <c r="G42" s="462"/>
      <c r="H42" s="270">
        <f>SUM(I42:K42)</f>
        <v>116910</v>
      </c>
      <c r="I42" s="271">
        <f>SUM('LTC Rev-Exp Region 1:LTC Rev-Exp Region 11'!I42)</f>
        <v>56547.146668620546</v>
      </c>
      <c r="J42" s="271">
        <f>SUM('LTC Rev-Exp Region 1:LTC Rev-Exp Region 11'!J42)</f>
        <v>60362.853331379447</v>
      </c>
      <c r="K42" s="462"/>
      <c r="L42" s="270">
        <f>SUM(M42:O42)</f>
        <v>114164.4</v>
      </c>
      <c r="M42" s="271">
        <f>SUM('LTC Rev-Exp Region 1:LTC Rev-Exp Region 11'!M42)</f>
        <v>54722.81269880139</v>
      </c>
      <c r="N42" s="271">
        <f>SUM('LTC Rev-Exp Region 1:LTC Rev-Exp Region 11'!N42)</f>
        <v>59441.587301198597</v>
      </c>
      <c r="O42" s="463"/>
      <c r="P42" s="270">
        <f>SUM(Q42:S42)</f>
        <v>150157.20000000001</v>
      </c>
      <c r="Q42" s="271">
        <f>SUM('LTC Rev-Exp Region 1:LTC Rev-Exp Region 11'!Q42)</f>
        <v>72851.296784295235</v>
      </c>
      <c r="R42" s="271">
        <f>SUM('LTC Rev-Exp Region 1:LTC Rev-Exp Region 11'!R42)</f>
        <v>77305.903215704762</v>
      </c>
      <c r="S42" s="462"/>
      <c r="T42" s="613">
        <f>SUM('LTC Rev-Exp Region 1:LTC Rev-Exp Region 11'!T42)</f>
        <v>0</v>
      </c>
      <c r="U42" s="290">
        <f>SUM(V42:X42)+T42</f>
        <v>502018.8</v>
      </c>
      <c r="V42" s="271">
        <f>SUM('LTC Rev-Exp Region 1:LTC Rev-Exp Region 11'!V42)</f>
        <v>242892.10421333104</v>
      </c>
      <c r="W42" s="271">
        <f>SUM('LTC Rev-Exp Region 1:LTC Rev-Exp Region 11'!W42)</f>
        <v>259126.69578666895</v>
      </c>
      <c r="X42" s="468"/>
    </row>
    <row r="43" spans="1:24" x14ac:dyDescent="0.25">
      <c r="A43" s="1595"/>
      <c r="B43" s="114" t="s">
        <v>72</v>
      </c>
      <c r="C43" s="147" t="s">
        <v>167</v>
      </c>
      <c r="D43" s="270">
        <f>SUM(E43:G43)</f>
        <v>0</v>
      </c>
      <c r="E43" s="271">
        <f>SUM('LTC Rev-Exp Region 1:LTC Rev-Exp Region 11'!E43)</f>
        <v>0</v>
      </c>
      <c r="F43" s="271">
        <f>SUM('LTC Rev-Exp Region 1:LTC Rev-Exp Region 11'!F43)</f>
        <v>0</v>
      </c>
      <c r="G43" s="462"/>
      <c r="H43" s="270">
        <f>SUM(I43:K43)</f>
        <v>0</v>
      </c>
      <c r="I43" s="271">
        <f>SUM('LTC Rev-Exp Region 1:LTC Rev-Exp Region 11'!I43)</f>
        <v>0</v>
      </c>
      <c r="J43" s="271">
        <f>SUM('LTC Rev-Exp Region 1:LTC Rev-Exp Region 11'!J43)</f>
        <v>0</v>
      </c>
      <c r="K43" s="462"/>
      <c r="L43" s="270">
        <f>SUM(M43:O43)</f>
        <v>0</v>
      </c>
      <c r="M43" s="271">
        <f>SUM('LTC Rev-Exp Region 1:LTC Rev-Exp Region 11'!M43)</f>
        <v>0</v>
      </c>
      <c r="N43" s="271">
        <f>SUM('LTC Rev-Exp Region 1:LTC Rev-Exp Region 11'!N43)</f>
        <v>0</v>
      </c>
      <c r="O43" s="463"/>
      <c r="P43" s="270">
        <f>SUM(Q43:S43)</f>
        <v>0</v>
      </c>
      <c r="Q43" s="271">
        <f>SUM('LTC Rev-Exp Region 1:LTC Rev-Exp Region 11'!Q43)</f>
        <v>0</v>
      </c>
      <c r="R43" s="271">
        <f>SUM('LTC Rev-Exp Region 1:LTC Rev-Exp Region 11'!R43)</f>
        <v>0</v>
      </c>
      <c r="S43" s="462"/>
      <c r="T43" s="613">
        <f>SUM('LTC Rev-Exp Region 1:LTC Rev-Exp Region 11'!T43)</f>
        <v>0</v>
      </c>
      <c r="U43" s="290">
        <f>SUM(V43:X43)+T43</f>
        <v>0</v>
      </c>
      <c r="V43" s="271">
        <f>SUM('LTC Rev-Exp Region 1:LTC Rev-Exp Region 11'!V43)</f>
        <v>0</v>
      </c>
      <c r="W43" s="271">
        <f>SUM('LTC Rev-Exp Region 1:LTC Rev-Exp Region 11'!W43)</f>
        <v>0</v>
      </c>
      <c r="X43" s="468"/>
    </row>
    <row r="44" spans="1:24" x14ac:dyDescent="0.25">
      <c r="A44" s="1595"/>
      <c r="B44" s="114">
        <v>3.4</v>
      </c>
      <c r="C44" s="147" t="s">
        <v>467</v>
      </c>
      <c r="D44" s="270">
        <f>SUM(E44:G44)</f>
        <v>300819.08999999997</v>
      </c>
      <c r="E44" s="271">
        <f>SUM('LTC Rev-Exp Region 1:LTC Rev-Exp Region 11'!E44)</f>
        <v>146368.10053070978</v>
      </c>
      <c r="F44" s="271">
        <f>SUM('LTC Rev-Exp Region 1:LTC Rev-Exp Region 11'!F44)</f>
        <v>154450.98946929022</v>
      </c>
      <c r="G44" s="462"/>
      <c r="H44" s="270">
        <f>SUM(I44:K44)</f>
        <v>291033.57999999996</v>
      </c>
      <c r="I44" s="271">
        <f>SUM('LTC Rev-Exp Region 1:LTC Rev-Exp Region 11'!I44)</f>
        <v>140767.41539435214</v>
      </c>
      <c r="J44" s="271">
        <f>SUM('LTC Rev-Exp Region 1:LTC Rev-Exp Region 11'!J44)</f>
        <v>150266.16460564785</v>
      </c>
      <c r="K44" s="462"/>
      <c r="L44" s="270">
        <f>SUM(M44:O44)</f>
        <v>283974.87</v>
      </c>
      <c r="M44" s="271">
        <f>SUM('LTC Rev-Exp Region 1:LTC Rev-Exp Region 11'!M44)</f>
        <v>136118.64663744983</v>
      </c>
      <c r="N44" s="271">
        <f>SUM('LTC Rev-Exp Region 1:LTC Rev-Exp Region 11'!N44)</f>
        <v>147856.2233625502</v>
      </c>
      <c r="O44" s="463"/>
      <c r="P44" s="270">
        <f>SUM(Q44:S44)</f>
        <v>371004.82000000007</v>
      </c>
      <c r="Q44" s="271">
        <f>SUM('LTC Rev-Exp Region 1:LTC Rev-Exp Region 11'!Q44)</f>
        <v>179999.24246206001</v>
      </c>
      <c r="R44" s="271">
        <f>SUM('LTC Rev-Exp Region 1:LTC Rev-Exp Region 11'!R44)</f>
        <v>191005.57753794003</v>
      </c>
      <c r="S44" s="462"/>
      <c r="T44" s="613">
        <f>SUM('LTC Rev-Exp Region 1:LTC Rev-Exp Region 11'!T44)</f>
        <v>3374.9800000000114</v>
      </c>
      <c r="U44" s="290">
        <f>SUM(V44:X44)+T44</f>
        <v>1250207.3400000001</v>
      </c>
      <c r="V44" s="271">
        <f>SUM('LTC Rev-Exp Region 1:LTC Rev-Exp Region 11'!V44)</f>
        <v>603253.40502457181</v>
      </c>
      <c r="W44" s="271">
        <f>SUM('LTC Rev-Exp Region 1:LTC Rev-Exp Region 11'!W44)</f>
        <v>643578.95497542829</v>
      </c>
      <c r="X44" s="468"/>
    </row>
    <row r="45" spans="1:24" x14ac:dyDescent="0.25">
      <c r="A45" s="1596"/>
      <c r="B45" s="148">
        <v>3.5</v>
      </c>
      <c r="C45" s="146" t="s">
        <v>8</v>
      </c>
      <c r="D45" s="288">
        <f t="shared" ref="D45:W45" si="10">SUM(D41:D44)</f>
        <v>680438.76353429072</v>
      </c>
      <c r="E45" s="280">
        <f t="shared" si="10"/>
        <v>354903.00444412709</v>
      </c>
      <c r="F45" s="280">
        <f t="shared" si="10"/>
        <v>325535.75909016369</v>
      </c>
      <c r="G45" s="464"/>
      <c r="H45" s="288">
        <f t="shared" si="10"/>
        <v>642908.65972827468</v>
      </c>
      <c r="I45" s="280">
        <f t="shared" si="10"/>
        <v>335112.85713286168</v>
      </c>
      <c r="J45" s="280">
        <f t="shared" si="10"/>
        <v>307795.802595413</v>
      </c>
      <c r="K45" s="464"/>
      <c r="L45" s="288">
        <f t="shared" si="10"/>
        <v>636758.59810467937</v>
      </c>
      <c r="M45" s="280">
        <f t="shared" si="10"/>
        <v>328096.21901604719</v>
      </c>
      <c r="N45" s="280">
        <f t="shared" si="10"/>
        <v>308662.37908863218</v>
      </c>
      <c r="O45" s="1104"/>
      <c r="P45" s="288">
        <f t="shared" si="10"/>
        <v>820747.56863275496</v>
      </c>
      <c r="Q45" s="280">
        <f t="shared" si="10"/>
        <v>414938.00376341341</v>
      </c>
      <c r="R45" s="280">
        <f t="shared" si="10"/>
        <v>405809.56486934156</v>
      </c>
      <c r="S45" s="464"/>
      <c r="T45" s="604">
        <f>SUM(T41:T44)</f>
        <v>3374.9800000000114</v>
      </c>
      <c r="U45" s="292">
        <f t="shared" si="10"/>
        <v>2784228.5700000003</v>
      </c>
      <c r="V45" s="280">
        <f t="shared" si="10"/>
        <v>1433050.0843564495</v>
      </c>
      <c r="W45" s="280">
        <f t="shared" si="10"/>
        <v>1347803.5056435503</v>
      </c>
      <c r="X45" s="1400"/>
    </row>
    <row r="46" spans="1:24" ht="15" customHeight="1" x14ac:dyDescent="0.25">
      <c r="A46" s="1597" t="s">
        <v>235</v>
      </c>
      <c r="B46" s="150" t="s">
        <v>74</v>
      </c>
      <c r="C46" s="143" t="s">
        <v>174</v>
      </c>
      <c r="D46" s="334">
        <f t="shared" ref="D46:W46" si="11">D21+D22+D24+SUM(D29:D36)+D41</f>
        <v>347617882.15534264</v>
      </c>
      <c r="E46" s="372">
        <f t="shared" si="11"/>
        <v>265626603.60769349</v>
      </c>
      <c r="F46" s="372">
        <f t="shared" si="11"/>
        <v>81991278.54764916</v>
      </c>
      <c r="G46" s="461"/>
      <c r="H46" s="334">
        <f t="shared" si="11"/>
        <v>345941672.84338546</v>
      </c>
      <c r="I46" s="372">
        <f t="shared" si="11"/>
        <v>262725972.70040965</v>
      </c>
      <c r="J46" s="372">
        <f t="shared" si="11"/>
        <v>83215700.142975926</v>
      </c>
      <c r="K46" s="461"/>
      <c r="L46" s="334">
        <f t="shared" si="11"/>
        <v>364186213.24118912</v>
      </c>
      <c r="M46" s="372">
        <f t="shared" si="11"/>
        <v>269839156.15982223</v>
      </c>
      <c r="N46" s="372">
        <f t="shared" si="11"/>
        <v>94347057.081366867</v>
      </c>
      <c r="O46" s="471"/>
      <c r="P46" s="334">
        <f t="shared" si="11"/>
        <v>449454826.458601</v>
      </c>
      <c r="Q46" s="372">
        <f t="shared" si="11"/>
        <v>327738061.7178703</v>
      </c>
      <c r="R46" s="372">
        <f t="shared" si="11"/>
        <v>121716764.74073073</v>
      </c>
      <c r="S46" s="461"/>
      <c r="T46" s="612">
        <f>SUM(T21+T22+T24, T29:T36)+T41</f>
        <v>18260704.40893583</v>
      </c>
      <c r="U46" s="321">
        <f t="shared" si="11"/>
        <v>1525461299.1074541</v>
      </c>
      <c r="V46" s="372">
        <f t="shared" si="11"/>
        <v>1125929794.1857955</v>
      </c>
      <c r="W46" s="372">
        <f t="shared" si="11"/>
        <v>381270800.51272267</v>
      </c>
      <c r="X46" s="467"/>
    </row>
    <row r="47" spans="1:24" x14ac:dyDescent="0.25">
      <c r="A47" s="1604"/>
      <c r="B47" s="114" t="s">
        <v>75</v>
      </c>
      <c r="C47" s="144" t="s">
        <v>175</v>
      </c>
      <c r="D47" s="270">
        <f t="shared" ref="D47:W47" si="12">D25+D38+D43</f>
        <v>-1915775.3425387968</v>
      </c>
      <c r="E47" s="271">
        <f t="shared" si="12"/>
        <v>-1865819.9987501306</v>
      </c>
      <c r="F47" s="271">
        <f t="shared" si="12"/>
        <v>-49955.343788666243</v>
      </c>
      <c r="G47" s="462"/>
      <c r="H47" s="270">
        <f t="shared" si="12"/>
        <v>-4564506.6260032384</v>
      </c>
      <c r="I47" s="271">
        <f t="shared" si="12"/>
        <v>-3824841.1654593199</v>
      </c>
      <c r="J47" s="271">
        <f t="shared" si="12"/>
        <v>-739665.46054391819</v>
      </c>
      <c r="K47" s="462"/>
      <c r="L47" s="270">
        <f t="shared" si="12"/>
        <v>-37414214.079521157</v>
      </c>
      <c r="M47" s="271">
        <f t="shared" si="12"/>
        <v>-28864347.910866726</v>
      </c>
      <c r="N47" s="271">
        <f t="shared" si="12"/>
        <v>-8549866.1686544307</v>
      </c>
      <c r="O47" s="463"/>
      <c r="P47" s="270">
        <f t="shared" si="12"/>
        <v>26240519.700000014</v>
      </c>
      <c r="Q47" s="271">
        <f t="shared" si="12"/>
        <v>19359080.67155819</v>
      </c>
      <c r="R47" s="271">
        <f t="shared" si="12"/>
        <v>6881439.0284418277</v>
      </c>
      <c r="S47" s="462"/>
      <c r="T47" s="613">
        <f t="shared" si="12"/>
        <v>-9211414.3859320059</v>
      </c>
      <c r="U47" s="290">
        <f t="shared" si="12"/>
        <v>-26865390.733995177</v>
      </c>
      <c r="V47" s="271">
        <f t="shared" si="12"/>
        <v>-15195928.403517984</v>
      </c>
      <c r="W47" s="271">
        <f t="shared" si="12"/>
        <v>-2458047.9445451871</v>
      </c>
      <c r="X47" s="468"/>
    </row>
    <row r="48" spans="1:24" x14ac:dyDescent="0.25">
      <c r="A48" s="1604"/>
      <c r="B48" s="114" t="s">
        <v>76</v>
      </c>
      <c r="C48" s="144" t="s">
        <v>176</v>
      </c>
      <c r="D48" s="270">
        <f t="shared" ref="D48:W48" si="13">D26+D37+D42</f>
        <v>9189111.08999997</v>
      </c>
      <c r="E48" s="271">
        <f t="shared" si="13"/>
        <v>218182.06252825336</v>
      </c>
      <c r="F48" s="271">
        <f t="shared" si="13"/>
        <v>8970929.0274717174</v>
      </c>
      <c r="G48" s="462"/>
      <c r="H48" s="270">
        <f t="shared" si="13"/>
        <v>8916608.9399999715</v>
      </c>
      <c r="I48" s="271">
        <f t="shared" si="13"/>
        <v>211236.22123913543</v>
      </c>
      <c r="J48" s="271">
        <f t="shared" si="13"/>
        <v>8705372.7187608369</v>
      </c>
      <c r="K48" s="462"/>
      <c r="L48" s="270">
        <f t="shared" si="13"/>
        <v>8721691.4599999748</v>
      </c>
      <c r="M48" s="271">
        <f t="shared" si="13"/>
        <v>206033.7176009184</v>
      </c>
      <c r="N48" s="271">
        <f t="shared" si="13"/>
        <v>8515657.7423990555</v>
      </c>
      <c r="O48" s="463"/>
      <c r="P48" s="270">
        <f t="shared" si="13"/>
        <v>9761744.05999998</v>
      </c>
      <c r="Q48" s="271">
        <f t="shared" si="13"/>
        <v>241812.47441913313</v>
      </c>
      <c r="R48" s="271">
        <f t="shared" si="13"/>
        <v>9519931.5855808482</v>
      </c>
      <c r="S48" s="462"/>
      <c r="T48" s="614">
        <f t="shared" si="13"/>
        <v>-2200000.0000000009</v>
      </c>
      <c r="U48" s="290">
        <f t="shared" si="13"/>
        <v>34389155.5499999</v>
      </c>
      <c r="V48" s="271">
        <f t="shared" si="13"/>
        <v>877264.47578744031</v>
      </c>
      <c r="W48" s="271">
        <f t="shared" si="13"/>
        <v>35711891.074212462</v>
      </c>
      <c r="X48" s="468"/>
    </row>
    <row r="49" spans="1:24" x14ac:dyDescent="0.25">
      <c r="A49" s="1604"/>
      <c r="B49" s="114">
        <v>4.4000000000000004</v>
      </c>
      <c r="C49" s="144" t="s">
        <v>937</v>
      </c>
      <c r="D49" s="270">
        <f t="shared" ref="D49:W49" si="14">D27+D39+D44</f>
        <v>653851.08999999985</v>
      </c>
      <c r="E49" s="271">
        <f t="shared" si="14"/>
        <v>322719.28370964428</v>
      </c>
      <c r="F49" s="271">
        <f t="shared" si="14"/>
        <v>331131.80629035563</v>
      </c>
      <c r="G49" s="462"/>
      <c r="H49" s="270">
        <f t="shared" si="14"/>
        <v>443201.58</v>
      </c>
      <c r="I49" s="271">
        <f t="shared" si="14"/>
        <v>216301.25893841637</v>
      </c>
      <c r="J49" s="271">
        <f t="shared" si="14"/>
        <v>226900.3210615837</v>
      </c>
      <c r="K49" s="462"/>
      <c r="L49" s="270">
        <f t="shared" si="14"/>
        <v>401174.86999999988</v>
      </c>
      <c r="M49" s="271">
        <f t="shared" si="14"/>
        <v>193765.21414582321</v>
      </c>
      <c r="N49" s="271">
        <f t="shared" si="14"/>
        <v>207409.65585417667</v>
      </c>
      <c r="O49" s="463"/>
      <c r="P49" s="270">
        <f t="shared" si="14"/>
        <v>516804.82000000007</v>
      </c>
      <c r="Q49" s="271">
        <f t="shared" si="14"/>
        <v>252916.95754825568</v>
      </c>
      <c r="R49" s="271">
        <f t="shared" si="14"/>
        <v>263887.86245174438</v>
      </c>
      <c r="S49" s="462"/>
      <c r="T49" s="613">
        <f t="shared" si="14"/>
        <v>3374.9800000000114</v>
      </c>
      <c r="U49" s="290">
        <f t="shared" si="14"/>
        <v>2018407.34</v>
      </c>
      <c r="V49" s="271">
        <f t="shared" si="14"/>
        <v>985702.71434213966</v>
      </c>
      <c r="W49" s="271">
        <f t="shared" si="14"/>
        <v>1029329.6456578604</v>
      </c>
      <c r="X49" s="468"/>
    </row>
    <row r="50" spans="1:24" x14ac:dyDescent="0.25">
      <c r="A50" s="1604"/>
      <c r="B50" s="114">
        <v>4.5</v>
      </c>
      <c r="C50" s="144" t="s">
        <v>32</v>
      </c>
      <c r="D50" s="270">
        <f>SUM(E50:G50)</f>
        <v>0</v>
      </c>
      <c r="E50" s="271">
        <f>SUM('LTC Rev-Exp Region 1:LTC Rev-Exp Region 11'!E50)</f>
        <v>0</v>
      </c>
      <c r="F50" s="271">
        <f>SUM('LTC Rev-Exp Region 1:LTC Rev-Exp Region 11'!F50)</f>
        <v>0</v>
      </c>
      <c r="G50" s="462"/>
      <c r="H50" s="270">
        <f>SUM(I50:K50)</f>
        <v>0</v>
      </c>
      <c r="I50" s="271">
        <f>SUM('LTC Rev-Exp Region 1:LTC Rev-Exp Region 11'!I50)</f>
        <v>0</v>
      </c>
      <c r="J50" s="271">
        <f>SUM('LTC Rev-Exp Region 1:LTC Rev-Exp Region 11'!J50)</f>
        <v>0</v>
      </c>
      <c r="K50" s="462"/>
      <c r="L50" s="270">
        <f>SUM(M50:O50)</f>
        <v>0</v>
      </c>
      <c r="M50" s="271">
        <f>SUM('LTC Rev-Exp Region 1:LTC Rev-Exp Region 11'!M50)</f>
        <v>0</v>
      </c>
      <c r="N50" s="271">
        <f>SUM('LTC Rev-Exp Region 1:LTC Rev-Exp Region 11'!N50)</f>
        <v>0</v>
      </c>
      <c r="O50" s="463"/>
      <c r="P50" s="270">
        <f>SUM(Q50:S50)</f>
        <v>0</v>
      </c>
      <c r="Q50" s="271">
        <f>SUM('LTC Rev-Exp Region 1:LTC Rev-Exp Region 11'!Q50)</f>
        <v>0</v>
      </c>
      <c r="R50" s="271">
        <f>SUM('LTC Rev-Exp Region 1:LTC Rev-Exp Region 11'!R50)</f>
        <v>0</v>
      </c>
      <c r="S50" s="462"/>
      <c r="T50" s="613">
        <f>SUM('LTC Rev-Exp Region 1:LTC Rev-Exp Region 11'!T50)</f>
        <v>0</v>
      </c>
      <c r="U50" s="290">
        <f>SUM(V50:X50)+T50</f>
        <v>0</v>
      </c>
      <c r="V50" s="271">
        <f>SUM('LTC Rev-Exp Region 1:LTC Rev-Exp Region 11'!V50)</f>
        <v>0</v>
      </c>
      <c r="W50" s="271">
        <f>SUM('LTC Rev-Exp Region 1:LTC Rev-Exp Region 11'!W50)</f>
        <v>0</v>
      </c>
      <c r="X50" s="468"/>
    </row>
    <row r="51" spans="1:24" x14ac:dyDescent="0.25">
      <c r="A51" s="1604"/>
      <c r="B51" s="114" t="s">
        <v>947</v>
      </c>
      <c r="C51" s="145" t="s">
        <v>938</v>
      </c>
      <c r="D51" s="270">
        <f>SUM(E51:G51)</f>
        <v>0</v>
      </c>
      <c r="E51" s="271">
        <f>SUM('LTC Rev-Exp Region 1:LTC Rev-Exp Region 11'!E51)</f>
        <v>0</v>
      </c>
      <c r="F51" s="271">
        <f>SUM('LTC Rev-Exp Region 1:LTC Rev-Exp Region 11'!F51)</f>
        <v>0</v>
      </c>
      <c r="G51" s="462"/>
      <c r="H51" s="270">
        <f>SUM(I51:K51)</f>
        <v>0</v>
      </c>
      <c r="I51" s="271">
        <f>SUM('LTC Rev-Exp Region 1:LTC Rev-Exp Region 11'!I51)</f>
        <v>0</v>
      </c>
      <c r="J51" s="271">
        <f>SUM('LTC Rev-Exp Region 1:LTC Rev-Exp Region 11'!J51)</f>
        <v>0</v>
      </c>
      <c r="K51" s="462"/>
      <c r="L51" s="270">
        <f>SUM(M51:O51)</f>
        <v>0</v>
      </c>
      <c r="M51" s="271">
        <f>SUM('LTC Rev-Exp Region 1:LTC Rev-Exp Region 11'!M51)</f>
        <v>0</v>
      </c>
      <c r="N51" s="271">
        <f>SUM('LTC Rev-Exp Region 1:LTC Rev-Exp Region 11'!N51)</f>
        <v>0</v>
      </c>
      <c r="O51" s="463"/>
      <c r="P51" s="270">
        <f>SUM(Q51:S51)</f>
        <v>0</v>
      </c>
      <c r="Q51" s="271">
        <f>SUM('LTC Rev-Exp Region 1:LTC Rev-Exp Region 11'!Q51)</f>
        <v>0</v>
      </c>
      <c r="R51" s="271">
        <f>SUM('LTC Rev-Exp Region 1:LTC Rev-Exp Region 11'!R51)</f>
        <v>0</v>
      </c>
      <c r="S51" s="462"/>
      <c r="T51" s="613">
        <f>SUM('LTC Rev-Exp Region 1:LTC Rev-Exp Region 11'!T51)</f>
        <v>0</v>
      </c>
      <c r="U51" s="290">
        <f>SUM(V51:X51)+T51</f>
        <v>0</v>
      </c>
      <c r="V51" s="271">
        <f>SUM('LTC Rev-Exp Region 1:LTC Rev-Exp Region 11'!V51)</f>
        <v>0</v>
      </c>
      <c r="W51" s="271">
        <f>SUM('LTC Rev-Exp Region 1:LTC Rev-Exp Region 11'!W51)</f>
        <v>0</v>
      </c>
      <c r="X51" s="468"/>
    </row>
    <row r="52" spans="1:24" s="116" customFormat="1" x14ac:dyDescent="0.25">
      <c r="A52" s="1604"/>
      <c r="B52" s="384" t="s">
        <v>197</v>
      </c>
      <c r="C52" s="385" t="s">
        <v>331</v>
      </c>
      <c r="D52" s="288">
        <f t="shared" ref="D52:W52" si="15">SUM(D46:D51)</f>
        <v>355545068.99280381</v>
      </c>
      <c r="E52" s="280">
        <f t="shared" si="15"/>
        <v>264301684.95518127</v>
      </c>
      <c r="F52" s="280">
        <f t="shared" si="15"/>
        <v>91243384.037622571</v>
      </c>
      <c r="G52" s="1104"/>
      <c r="H52" s="288">
        <f t="shared" si="15"/>
        <v>350736976.73738217</v>
      </c>
      <c r="I52" s="280">
        <f t="shared" si="15"/>
        <v>259328669.01512787</v>
      </c>
      <c r="J52" s="280">
        <f t="shared" si="15"/>
        <v>91408307.722254425</v>
      </c>
      <c r="K52" s="1104"/>
      <c r="L52" s="288">
        <f t="shared" si="15"/>
        <v>335894865.49166793</v>
      </c>
      <c r="M52" s="280">
        <f t="shared" si="15"/>
        <v>241374607.18070221</v>
      </c>
      <c r="N52" s="280">
        <f t="shared" si="15"/>
        <v>94520258.310965672</v>
      </c>
      <c r="O52" s="1104"/>
      <c r="P52" s="288">
        <f t="shared" si="15"/>
        <v>485973895.03860098</v>
      </c>
      <c r="Q52" s="280">
        <f t="shared" si="15"/>
        <v>347591871.82139587</v>
      </c>
      <c r="R52" s="280">
        <f t="shared" si="15"/>
        <v>138382023.21720514</v>
      </c>
      <c r="S52" s="464"/>
      <c r="T52" s="604">
        <f>SUM(T46:T51)</f>
        <v>6852665.0030038236</v>
      </c>
      <c r="U52" s="292">
        <f t="shared" si="15"/>
        <v>1535003471.2634587</v>
      </c>
      <c r="V52" s="280">
        <f t="shared" si="15"/>
        <v>1112596832.9724071</v>
      </c>
      <c r="W52" s="280">
        <f t="shared" si="15"/>
        <v>415553973.28804773</v>
      </c>
      <c r="X52" s="1400"/>
    </row>
    <row r="53" spans="1:24" x14ac:dyDescent="0.25">
      <c r="A53" s="1604"/>
      <c r="B53" s="114" t="s">
        <v>196</v>
      </c>
      <c r="C53" s="145" t="s">
        <v>40</v>
      </c>
      <c r="D53" s="270">
        <f>SUM(E53:G53)</f>
        <v>8830.7528548800001</v>
      </c>
      <c r="E53" s="271">
        <f>SUM('LTC Rev-Exp Region 1:LTC Rev-Exp Region 11'!E53)</f>
        <v>3242.1389853600003</v>
      </c>
      <c r="F53" s="271">
        <f>SUM('LTC Rev-Exp Region 1:LTC Rev-Exp Region 11'!F53)</f>
        <v>5588.6138695200007</v>
      </c>
      <c r="G53" s="462"/>
      <c r="H53" s="270">
        <f>SUM(I53:K53)</f>
        <v>9172.6902379200001</v>
      </c>
      <c r="I53" s="271">
        <f>SUM('LTC Rev-Exp Region 1:LTC Rev-Exp Region 11'!I53)</f>
        <v>3331.7807925600005</v>
      </c>
      <c r="J53" s="271">
        <f>SUM('LTC Rev-Exp Region 1:LTC Rev-Exp Region 11'!J53)</f>
        <v>5840.9094453600001</v>
      </c>
      <c r="K53" s="462"/>
      <c r="L53" s="270">
        <f>SUM(M53:O53)</f>
        <v>9218.0283861600019</v>
      </c>
      <c r="M53" s="271">
        <f>SUM('LTC Rev-Exp Region 1:LTC Rev-Exp Region 11'!M53)</f>
        <v>3295.7249028000001</v>
      </c>
      <c r="N53" s="271">
        <f>SUM('LTC Rev-Exp Region 1:LTC Rev-Exp Region 11'!N53)</f>
        <v>5922.3034833600013</v>
      </c>
      <c r="O53" s="463"/>
      <c r="P53" s="270">
        <f>SUM(Q53:S53)</f>
        <v>0</v>
      </c>
      <c r="Q53" s="271">
        <f>SUM('LTC Rev-Exp Region 1:LTC Rev-Exp Region 11'!Q53)</f>
        <v>0</v>
      </c>
      <c r="R53" s="271">
        <f>SUM('LTC Rev-Exp Region 1:LTC Rev-Exp Region 11'!R53)</f>
        <v>0</v>
      </c>
      <c r="S53" s="461"/>
      <c r="T53" s="612">
        <f>SUM('LTC Rev-Exp Region 1:LTC Rev-Exp Region 11'!T53)</f>
        <v>0</v>
      </c>
      <c r="U53" s="321">
        <f>SUM(V53:X53)+T53</f>
        <v>27221.471478960004</v>
      </c>
      <c r="V53" s="271">
        <f>SUM('LTC Rev-Exp Region 1:LTC Rev-Exp Region 11'!V53)</f>
        <v>9869.6446807200009</v>
      </c>
      <c r="W53" s="271">
        <f>SUM('LTC Rev-Exp Region 1:LTC Rev-Exp Region 11'!W53)</f>
        <v>17351.826798240003</v>
      </c>
      <c r="X53" s="468"/>
    </row>
    <row r="54" spans="1:24" x14ac:dyDescent="0.25">
      <c r="A54" s="1604"/>
      <c r="B54" s="114" t="s">
        <v>195</v>
      </c>
      <c r="C54" s="145" t="s">
        <v>332</v>
      </c>
      <c r="D54" s="270">
        <f>SUM(E54:G54)</f>
        <v>0</v>
      </c>
      <c r="E54" s="271">
        <f>SUM('LTC Rev-Exp Region 1:LTC Rev-Exp Region 11'!E54)</f>
        <v>0</v>
      </c>
      <c r="F54" s="271">
        <f>SUM('LTC Rev-Exp Region 1:LTC Rev-Exp Region 11'!F54)</f>
        <v>0</v>
      </c>
      <c r="G54" s="462"/>
      <c r="H54" s="270">
        <f>SUM(I54:K54)</f>
        <v>0</v>
      </c>
      <c r="I54" s="271">
        <f>SUM('LTC Rev-Exp Region 1:LTC Rev-Exp Region 11'!I54)</f>
        <v>0</v>
      </c>
      <c r="J54" s="271">
        <f>SUM('LTC Rev-Exp Region 1:LTC Rev-Exp Region 11'!J54)</f>
        <v>0</v>
      </c>
      <c r="K54" s="462"/>
      <c r="L54" s="270">
        <f>SUM(M54:O54)</f>
        <v>0</v>
      </c>
      <c r="M54" s="271">
        <f>SUM('LTC Rev-Exp Region 1:LTC Rev-Exp Region 11'!M54)</f>
        <v>0</v>
      </c>
      <c r="N54" s="271">
        <f>SUM('LTC Rev-Exp Region 1:LTC Rev-Exp Region 11'!N54)</f>
        <v>0</v>
      </c>
      <c r="O54" s="463"/>
      <c r="P54" s="270">
        <f>SUM(Q54:S54)</f>
        <v>0</v>
      </c>
      <c r="Q54" s="271">
        <f>SUM('LTC Rev-Exp Region 1:LTC Rev-Exp Region 11'!Q54)</f>
        <v>0</v>
      </c>
      <c r="R54" s="271">
        <f>SUM('LTC Rev-Exp Region 1:LTC Rev-Exp Region 11'!R54)</f>
        <v>0</v>
      </c>
      <c r="S54" s="462"/>
      <c r="T54" s="613">
        <f>SUM('LTC Rev-Exp Region 1:LTC Rev-Exp Region 11'!T54)</f>
        <v>0</v>
      </c>
      <c r="U54" s="290">
        <f>SUM(V54:X54)+T54</f>
        <v>0</v>
      </c>
      <c r="V54" s="271">
        <f>SUM('LTC Rev-Exp Region 1:LTC Rev-Exp Region 11'!V54)</f>
        <v>0</v>
      </c>
      <c r="W54" s="271">
        <f>SUM('LTC Rev-Exp Region 1:LTC Rev-Exp Region 11'!W54)</f>
        <v>0</v>
      </c>
      <c r="X54" s="468"/>
    </row>
    <row r="55" spans="1:24" s="116" customFormat="1" x14ac:dyDescent="0.25">
      <c r="A55" s="1604"/>
      <c r="B55" s="114" t="s">
        <v>194</v>
      </c>
      <c r="C55" s="145" t="s">
        <v>316</v>
      </c>
      <c r="D55" s="270">
        <f>SUM(D53:D54)</f>
        <v>8830.7528548800001</v>
      </c>
      <c r="E55" s="271">
        <f>SUM('LTC Rev-Exp Region 1:LTC Rev-Exp Region 11'!E55)</f>
        <v>3242.1389853600003</v>
      </c>
      <c r="F55" s="271">
        <f>SUM('LTC Rev-Exp Region 1:LTC Rev-Exp Region 11'!F55)</f>
        <v>5588.6138695200007</v>
      </c>
      <c r="G55" s="462"/>
      <c r="H55" s="270">
        <f>SUM(H53:H54)</f>
        <v>9172.6902379200001</v>
      </c>
      <c r="I55" s="271">
        <f>SUM('LTC Rev-Exp Region 1:LTC Rev-Exp Region 11'!I55)</f>
        <v>3331.7807925600005</v>
      </c>
      <c r="J55" s="271">
        <f>SUM('LTC Rev-Exp Region 1:LTC Rev-Exp Region 11'!J55)</f>
        <v>5840.9094453600001</v>
      </c>
      <c r="K55" s="462"/>
      <c r="L55" s="270">
        <f>SUM(L53:L54)</f>
        <v>9218.0283861600019</v>
      </c>
      <c r="M55" s="271">
        <f>SUM('LTC Rev-Exp Region 1:LTC Rev-Exp Region 11'!M55)</f>
        <v>3295.7249028000001</v>
      </c>
      <c r="N55" s="271">
        <f>SUM('LTC Rev-Exp Region 1:LTC Rev-Exp Region 11'!N55)</f>
        <v>5922.3034833600013</v>
      </c>
      <c r="O55" s="463"/>
      <c r="P55" s="270">
        <f>SUM(P53:P54)</f>
        <v>0</v>
      </c>
      <c r="Q55" s="271">
        <f>SUM('LTC Rev-Exp Region 1:LTC Rev-Exp Region 11'!Q55)</f>
        <v>0</v>
      </c>
      <c r="R55" s="271">
        <f>SUM('LTC Rev-Exp Region 1:LTC Rev-Exp Region 11'!R55)</f>
        <v>0</v>
      </c>
      <c r="S55" s="462"/>
      <c r="T55" s="606">
        <f>SUM(T53:T54)</f>
        <v>0</v>
      </c>
      <c r="U55" s="290">
        <f>SUM(V55:X55)+T55</f>
        <v>27221.471478960004</v>
      </c>
      <c r="V55" s="271">
        <f>SUM('LTC Rev-Exp Region 1:LTC Rev-Exp Region 11'!V55)</f>
        <v>9869.6446807200009</v>
      </c>
      <c r="W55" s="271">
        <f>SUM('LTC Rev-Exp Region 1:LTC Rev-Exp Region 11'!W55)</f>
        <v>17351.826798240003</v>
      </c>
      <c r="X55" s="468"/>
    </row>
    <row r="56" spans="1:24" x14ac:dyDescent="0.25">
      <c r="A56" s="1605"/>
      <c r="B56" s="390" t="s">
        <v>193</v>
      </c>
      <c r="C56" s="385" t="s">
        <v>333</v>
      </c>
      <c r="D56" s="288">
        <f t="shared" ref="D56:W56" si="16">D52+D55</f>
        <v>355553899.7456587</v>
      </c>
      <c r="E56" s="280">
        <f t="shared" si="16"/>
        <v>264304927.09416664</v>
      </c>
      <c r="F56" s="280">
        <f t="shared" si="16"/>
        <v>91248972.651492089</v>
      </c>
      <c r="G56" s="1104"/>
      <c r="H56" s="288">
        <f t="shared" si="16"/>
        <v>350746149.42762011</v>
      </c>
      <c r="I56" s="280">
        <f t="shared" si="16"/>
        <v>259332000.79592043</v>
      </c>
      <c r="J56" s="280">
        <f t="shared" si="16"/>
        <v>91414148.631699786</v>
      </c>
      <c r="K56" s="1104"/>
      <c r="L56" s="288">
        <f t="shared" si="16"/>
        <v>335904083.5200541</v>
      </c>
      <c r="M56" s="280">
        <f t="shared" si="16"/>
        <v>241377902.90560502</v>
      </c>
      <c r="N56" s="280">
        <f t="shared" si="16"/>
        <v>94526180.614449039</v>
      </c>
      <c r="O56" s="1104"/>
      <c r="P56" s="288">
        <f t="shared" si="16"/>
        <v>485973895.03860098</v>
      </c>
      <c r="Q56" s="280">
        <f t="shared" si="16"/>
        <v>347591871.82139587</v>
      </c>
      <c r="R56" s="280">
        <f t="shared" si="16"/>
        <v>138382023.21720514</v>
      </c>
      <c r="S56" s="464"/>
      <c r="T56" s="604">
        <f t="shared" si="16"/>
        <v>6852665.0030038236</v>
      </c>
      <c r="U56" s="292">
        <f t="shared" si="16"/>
        <v>1535030692.7349377</v>
      </c>
      <c r="V56" s="280">
        <f t="shared" si="16"/>
        <v>1112606702.6170878</v>
      </c>
      <c r="W56" s="280">
        <f t="shared" si="16"/>
        <v>415571325.11484599</v>
      </c>
      <c r="X56" s="1400"/>
    </row>
    <row r="57" spans="1:24" ht="15" customHeight="1" x14ac:dyDescent="0.25">
      <c r="A57" s="1609" t="s">
        <v>178</v>
      </c>
      <c r="B57" s="1610"/>
      <c r="C57" s="1611"/>
      <c r="D57" s="1587" t="s">
        <v>247</v>
      </c>
      <c r="E57" s="1588"/>
      <c r="F57" s="1588"/>
      <c r="G57" s="1589"/>
      <c r="H57" s="1587" t="s">
        <v>248</v>
      </c>
      <c r="I57" s="1588"/>
      <c r="J57" s="1588"/>
      <c r="K57" s="1589"/>
      <c r="L57" s="1587" t="s">
        <v>249</v>
      </c>
      <c r="M57" s="1588"/>
      <c r="N57" s="1588"/>
      <c r="O57" s="1589"/>
      <c r="P57" s="1587" t="s">
        <v>250</v>
      </c>
      <c r="Q57" s="1588"/>
      <c r="R57" s="1588"/>
      <c r="S57" s="1588"/>
      <c r="T57" s="609"/>
      <c r="U57" s="1590" t="s">
        <v>829</v>
      </c>
      <c r="V57" s="1588"/>
      <c r="W57" s="1588"/>
      <c r="X57" s="1591"/>
    </row>
    <row r="58" spans="1:24" ht="30" x14ac:dyDescent="0.25">
      <c r="A58" s="1612"/>
      <c r="B58" s="1613"/>
      <c r="C58" s="1614"/>
      <c r="D58" s="846" t="s">
        <v>36</v>
      </c>
      <c r="E58" s="367" t="s">
        <v>424</v>
      </c>
      <c r="F58" s="367" t="s">
        <v>413</v>
      </c>
      <c r="G58" s="476" t="s">
        <v>550</v>
      </c>
      <c r="H58" s="367" t="s">
        <v>36</v>
      </c>
      <c r="I58" s="367" t="s">
        <v>424</v>
      </c>
      <c r="J58" s="367" t="s">
        <v>413</v>
      </c>
      <c r="K58" s="476" t="s">
        <v>550</v>
      </c>
      <c r="L58" s="367" t="s">
        <v>36</v>
      </c>
      <c r="M58" s="367" t="s">
        <v>424</v>
      </c>
      <c r="N58" s="367" t="s">
        <v>413</v>
      </c>
      <c r="O58" s="476" t="s">
        <v>550</v>
      </c>
      <c r="P58" s="367" t="s">
        <v>36</v>
      </c>
      <c r="Q58" s="367" t="s">
        <v>424</v>
      </c>
      <c r="R58" s="367" t="s">
        <v>413</v>
      </c>
      <c r="S58" s="367" t="s">
        <v>550</v>
      </c>
      <c r="T58" s="601" t="s">
        <v>911</v>
      </c>
      <c r="U58" s="847" t="s">
        <v>36</v>
      </c>
      <c r="V58" s="367" t="s">
        <v>424</v>
      </c>
      <c r="W58" s="367" t="s">
        <v>413</v>
      </c>
      <c r="X58" s="479" t="s">
        <v>550</v>
      </c>
    </row>
    <row r="59" spans="1:24" ht="14.85" customHeight="1" x14ac:dyDescent="0.25">
      <c r="A59" s="1597" t="s">
        <v>9</v>
      </c>
      <c r="B59" s="381" t="s">
        <v>79</v>
      </c>
      <c r="C59" s="382" t="s">
        <v>27</v>
      </c>
      <c r="D59" s="271">
        <f>SUM('LTC Rev-Exp Region 1:LTC Rev-Exp Region 11'!D59)</f>
        <v>11895353.265151266</v>
      </c>
      <c r="E59" s="271">
        <f>SUM('LTC Rev-Exp Region 1:LTC Rev-Exp Region 11'!E59)</f>
        <v>5635845.9020757033</v>
      </c>
      <c r="F59" s="271">
        <f>SUM('LTC Rev-Exp Region 1:LTC Rev-Exp Region 11'!F59)</f>
        <v>6259507.3630755628</v>
      </c>
      <c r="G59" s="471"/>
      <c r="H59" s="271">
        <f>SUM('LTC Rev-Exp Region 1:LTC Rev-Exp Region 11'!H59)</f>
        <v>11390203.124852739</v>
      </c>
      <c r="I59" s="271">
        <f>SUM('LTC Rev-Exp Region 1:LTC Rev-Exp Region 11'!I59)</f>
        <v>5396513.0899536051</v>
      </c>
      <c r="J59" s="271">
        <f>SUM('LTC Rev-Exp Region 1:LTC Rev-Exp Region 11'!J59)</f>
        <v>5993690.0348991305</v>
      </c>
      <c r="K59" s="471"/>
      <c r="L59" s="271">
        <f>SUM('LTC Rev-Exp Region 1:LTC Rev-Exp Region 11'!L59)</f>
        <v>11036345.575045802</v>
      </c>
      <c r="M59" s="271">
        <f>SUM('LTC Rev-Exp Region 1:LTC Rev-Exp Region 11'!M59)</f>
        <v>5228860.5135614071</v>
      </c>
      <c r="N59" s="271">
        <f>SUM('LTC Rev-Exp Region 1:LTC Rev-Exp Region 11'!N59)</f>
        <v>5807485.0614843955</v>
      </c>
      <c r="O59" s="471"/>
      <c r="P59" s="271">
        <f>SUM('LTC Rev-Exp Region 1:LTC Rev-Exp Region 11'!P59)</f>
        <v>15548220.015668083</v>
      </c>
      <c r="Q59" s="271">
        <f>SUM('LTC Rev-Exp Region 1:LTC Rev-Exp Region 11'!Q59)</f>
        <v>7366521.2042578291</v>
      </c>
      <c r="R59" s="271">
        <f>SUM('LTC Rev-Exp Region 1:LTC Rev-Exp Region 11'!R59)</f>
        <v>8181698.8114102539</v>
      </c>
      <c r="S59" s="461"/>
      <c r="T59" s="612">
        <f>SUM('LTC Rev-Exp Region 1:LTC Rev-Exp Region 11'!T59)</f>
        <v>0</v>
      </c>
      <c r="U59" s="321">
        <f t="shared" ref="U59:U64" si="17">SUM(V59:X59)+T59</f>
        <v>49870121.98071789</v>
      </c>
      <c r="V59" s="271">
        <f>SUM('LTC Rev-Exp Region 1:LTC Rev-Exp Region 11'!V59)</f>
        <v>23627740.709848545</v>
      </c>
      <c r="W59" s="271">
        <f>SUM('LTC Rev-Exp Region 1:LTC Rev-Exp Region 11'!W59)</f>
        <v>26242381.270869344</v>
      </c>
      <c r="X59" s="468"/>
    </row>
    <row r="60" spans="1:24" x14ac:dyDescent="0.25">
      <c r="A60" s="1595"/>
      <c r="B60" s="114" t="s">
        <v>80</v>
      </c>
      <c r="C60" s="145" t="s">
        <v>100</v>
      </c>
      <c r="D60" s="271">
        <f>SUM('LTC Rev-Exp Region 1:LTC Rev-Exp Region 11'!D60)</f>
        <v>1144243.178441823</v>
      </c>
      <c r="E60" s="271">
        <f>SUM('LTC Rev-Exp Region 1:LTC Rev-Exp Region 11'!E60)</f>
        <v>542125.82715738472</v>
      </c>
      <c r="F60" s="271">
        <f>SUM('LTC Rev-Exp Region 1:LTC Rev-Exp Region 11'!F60)</f>
        <v>602117.35128443828</v>
      </c>
      <c r="G60" s="463"/>
      <c r="H60" s="271">
        <f>SUM('LTC Rev-Exp Region 1:LTC Rev-Exp Region 11'!H60)</f>
        <v>1095651.548648122</v>
      </c>
      <c r="I60" s="271">
        <f>SUM('LTC Rev-Exp Region 1:LTC Rev-Exp Region 11'!I60)</f>
        <v>519103.81750843232</v>
      </c>
      <c r="J60" s="271">
        <f>SUM('LTC Rev-Exp Region 1:LTC Rev-Exp Region 11'!J60)</f>
        <v>576547.73113968968</v>
      </c>
      <c r="K60" s="463"/>
      <c r="L60" s="271">
        <f>SUM('LTC Rev-Exp Region 1:LTC Rev-Exp Region 11'!L60)</f>
        <v>1061613.1238547266</v>
      </c>
      <c r="M60" s="271">
        <f>SUM('LTC Rev-Exp Region 1:LTC Rev-Exp Region 11'!M60)</f>
        <v>502976.90537653514</v>
      </c>
      <c r="N60" s="271">
        <f>SUM('LTC Rev-Exp Region 1:LTC Rev-Exp Region 11'!N60)</f>
        <v>558636.21847819141</v>
      </c>
      <c r="O60" s="463"/>
      <c r="P60" s="271">
        <f>SUM('LTC Rev-Exp Region 1:LTC Rev-Exp Region 11'!P60)</f>
        <v>1495621.3820031162</v>
      </c>
      <c r="Q60" s="271">
        <f>SUM('LTC Rev-Exp Region 1:LTC Rev-Exp Region 11'!Q60)</f>
        <v>708603.72524732049</v>
      </c>
      <c r="R60" s="271">
        <f>SUM('LTC Rev-Exp Region 1:LTC Rev-Exp Region 11'!R60)</f>
        <v>787017.65675579594</v>
      </c>
      <c r="S60" s="462"/>
      <c r="T60" s="613">
        <f>SUM('LTC Rev-Exp Region 1:LTC Rev-Exp Region 11'!T60)</f>
        <v>0</v>
      </c>
      <c r="U60" s="290">
        <f t="shared" si="17"/>
        <v>4797129.2329477882</v>
      </c>
      <c r="V60" s="271">
        <f>SUM('LTC Rev-Exp Region 1:LTC Rev-Exp Region 11'!V60)</f>
        <v>2272810.2752896729</v>
      </c>
      <c r="W60" s="271">
        <f>SUM('LTC Rev-Exp Region 1:LTC Rev-Exp Region 11'!W60)</f>
        <v>2524318.9576581153</v>
      </c>
      <c r="X60" s="468"/>
    </row>
    <row r="61" spans="1:24" x14ac:dyDescent="0.25">
      <c r="A61" s="1595"/>
      <c r="B61" s="114" t="s">
        <v>81</v>
      </c>
      <c r="C61" s="145" t="s">
        <v>101</v>
      </c>
      <c r="D61" s="271">
        <f>SUM('LTC Rev-Exp Region 1:LTC Rev-Exp Region 11'!D61)</f>
        <v>1086855.9935563027</v>
      </c>
      <c r="E61" s="271">
        <f>SUM('LTC Rev-Exp Region 1:LTC Rev-Exp Region 11'!E61)</f>
        <v>514936.61103580636</v>
      </c>
      <c r="F61" s="271">
        <f>SUM('LTC Rev-Exp Region 1:LTC Rev-Exp Region 11'!F61)</f>
        <v>571919.38252049638</v>
      </c>
      <c r="G61" s="463"/>
      <c r="H61" s="271">
        <f>SUM('LTC Rev-Exp Region 1:LTC Rev-Exp Region 11'!H61)</f>
        <v>1040701.3779352857</v>
      </c>
      <c r="I61" s="271">
        <f>SUM('LTC Rev-Exp Region 1:LTC Rev-Exp Region 11'!I61)</f>
        <v>493069.22336673737</v>
      </c>
      <c r="J61" s="271">
        <f>SUM('LTC Rev-Exp Region 1:LTC Rev-Exp Region 11'!J61)</f>
        <v>547632.15456854831</v>
      </c>
      <c r="K61" s="463"/>
      <c r="L61" s="271">
        <f>SUM('LTC Rev-Exp Region 1:LTC Rev-Exp Region 11'!L61)</f>
        <v>1008370.0809741841</v>
      </c>
      <c r="M61" s="271">
        <f>SUM('LTC Rev-Exp Region 1:LTC Rev-Exp Region 11'!M61)</f>
        <v>477751.12364952831</v>
      </c>
      <c r="N61" s="271">
        <f>SUM('LTC Rev-Exp Region 1:LTC Rev-Exp Region 11'!N61)</f>
        <v>530618.95732465608</v>
      </c>
      <c r="O61" s="463"/>
      <c r="P61" s="271">
        <f>SUM('LTC Rev-Exp Region 1:LTC Rev-Exp Region 11'!P61)</f>
        <v>1420611.5393535593</v>
      </c>
      <c r="Q61" s="271">
        <f>SUM('LTC Rev-Exp Region 1:LTC Rev-Exp Region 11'!Q61)</f>
        <v>673065.14939431706</v>
      </c>
      <c r="R61" s="271">
        <f>SUM('LTC Rev-Exp Region 1:LTC Rev-Exp Region 11'!R61)</f>
        <v>747546.38995924219</v>
      </c>
      <c r="S61" s="462"/>
      <c r="T61" s="613">
        <f>SUM('LTC Rev-Exp Region 1:LTC Rev-Exp Region 11'!T61)</f>
        <v>0</v>
      </c>
      <c r="U61" s="290">
        <f t="shared" si="17"/>
        <v>4556538.9918193314</v>
      </c>
      <c r="V61" s="271">
        <f>SUM('LTC Rev-Exp Region 1:LTC Rev-Exp Region 11'!V61)</f>
        <v>2158822.1074463888</v>
      </c>
      <c r="W61" s="271">
        <f>SUM('LTC Rev-Exp Region 1:LTC Rev-Exp Region 11'!W61)</f>
        <v>2397716.8843729426</v>
      </c>
      <c r="X61" s="468"/>
    </row>
    <row r="62" spans="1:24" x14ac:dyDescent="0.25">
      <c r="A62" s="1595"/>
      <c r="B62" s="383" t="s">
        <v>82</v>
      </c>
      <c r="C62" s="145" t="s">
        <v>102</v>
      </c>
      <c r="D62" s="271">
        <f>SUM('LTC Rev-Exp Region 1:LTC Rev-Exp Region 11'!D62)</f>
        <v>736142.53490129218</v>
      </c>
      <c r="E62" s="271">
        <f>SUM('LTC Rev-Exp Region 1:LTC Rev-Exp Region 11'!E62)</f>
        <v>348773.65944409481</v>
      </c>
      <c r="F62" s="271">
        <f>SUM('LTC Rev-Exp Region 1:LTC Rev-Exp Region 11'!F62)</f>
        <v>387368.87545719737</v>
      </c>
      <c r="G62" s="463"/>
      <c r="H62" s="271">
        <f>SUM('LTC Rev-Exp Region 1:LTC Rev-Exp Region 11'!H62)</f>
        <v>704881.37800278154</v>
      </c>
      <c r="I62" s="271">
        <f>SUM('LTC Rev-Exp Region 1:LTC Rev-Exp Region 11'!I62)</f>
        <v>333962.57657220023</v>
      </c>
      <c r="J62" s="271">
        <f>SUM('LTC Rev-Exp Region 1:LTC Rev-Exp Region 11'!J62)</f>
        <v>370918.80143058137</v>
      </c>
      <c r="K62" s="463"/>
      <c r="L62" s="271">
        <f>SUM('LTC Rev-Exp Region 1:LTC Rev-Exp Region 11'!L62)</f>
        <v>682982.94523643656</v>
      </c>
      <c r="M62" s="271">
        <f>SUM('LTC Rev-Exp Region 1:LTC Rev-Exp Region 11'!M62)</f>
        <v>323587.41664066236</v>
      </c>
      <c r="N62" s="271">
        <f>SUM('LTC Rev-Exp Region 1:LTC Rev-Exp Region 11'!N62)</f>
        <v>359395.52859577432</v>
      </c>
      <c r="O62" s="463"/>
      <c r="P62" s="271">
        <f>SUM('LTC Rev-Exp Region 1:LTC Rev-Exp Region 11'!P62)</f>
        <v>962199.76325279521</v>
      </c>
      <c r="Q62" s="271">
        <f>SUM('LTC Rev-Exp Region 1:LTC Rev-Exp Region 11'!Q62)</f>
        <v>455876.29655297322</v>
      </c>
      <c r="R62" s="271">
        <f>SUM('LTC Rev-Exp Region 1:LTC Rev-Exp Region 11'!R62)</f>
        <v>506323.46669982182</v>
      </c>
      <c r="S62" s="462"/>
      <c r="T62" s="613">
        <f>SUM('LTC Rev-Exp Region 1:LTC Rev-Exp Region 11'!T62)</f>
        <v>0</v>
      </c>
      <c r="U62" s="290">
        <f t="shared" si="17"/>
        <v>3086206.6213933052</v>
      </c>
      <c r="V62" s="271">
        <f>SUM('LTC Rev-Exp Region 1:LTC Rev-Exp Region 11'!V62)</f>
        <v>1462199.9492099304</v>
      </c>
      <c r="W62" s="271">
        <f>SUM('LTC Rev-Exp Region 1:LTC Rev-Exp Region 11'!W62)</f>
        <v>1624006.6721833749</v>
      </c>
      <c r="X62" s="468"/>
    </row>
    <row r="63" spans="1:24" x14ac:dyDescent="0.25">
      <c r="A63" s="1595"/>
      <c r="B63" s="383" t="s">
        <v>219</v>
      </c>
      <c r="C63" s="145" t="s">
        <v>103</v>
      </c>
      <c r="D63" s="271">
        <f>SUM('LTC Rev-Exp Region 1:LTC Rev-Exp Region 11'!D63)</f>
        <v>2696010.7676374819</v>
      </c>
      <c r="E63" s="271">
        <f>SUM('LTC Rev-Exp Region 1:LTC Rev-Exp Region 11'!E63)</f>
        <v>1277330.8112887272</v>
      </c>
      <c r="F63" s="271">
        <f>SUM('LTC Rev-Exp Region 1:LTC Rev-Exp Region 11'!F63)</f>
        <v>1418679.9563487549</v>
      </c>
      <c r="G63" s="463"/>
      <c r="H63" s="271">
        <f>SUM('LTC Rev-Exp Region 1:LTC Rev-Exp Region 11'!H63)</f>
        <v>2581521.5055566137</v>
      </c>
      <c r="I63" s="271">
        <f>SUM('LTC Rev-Exp Region 1:LTC Rev-Exp Region 11'!I63)</f>
        <v>1223087.4589352962</v>
      </c>
      <c r="J63" s="271">
        <f>SUM('LTC Rev-Exp Region 1:LTC Rev-Exp Region 11'!J63)</f>
        <v>1358434.0466213173</v>
      </c>
      <c r="K63" s="463"/>
      <c r="L63" s="271">
        <f>SUM('LTC Rev-Exp Region 1:LTC Rev-Exp Region 11'!L63)</f>
        <v>2501321.8054531985</v>
      </c>
      <c r="M63" s="271">
        <f>SUM('LTC Rev-Exp Region 1:LTC Rev-Exp Region 11'!M63)</f>
        <v>1185090.0038702418</v>
      </c>
      <c r="N63" s="271">
        <f>SUM('LTC Rev-Exp Region 1:LTC Rev-Exp Region 11'!N63)</f>
        <v>1316231.8015829565</v>
      </c>
      <c r="O63" s="463"/>
      <c r="P63" s="271">
        <f>SUM('LTC Rev-Exp Region 1:LTC Rev-Exp Region 11'!P63)</f>
        <v>3523911.1983871567</v>
      </c>
      <c r="Q63" s="271">
        <f>SUM('LTC Rev-Exp Region 1:LTC Rev-Exp Region 11'!Q63)</f>
        <v>1669578.0313554555</v>
      </c>
      <c r="R63" s="271">
        <f>SUM('LTC Rev-Exp Region 1:LTC Rev-Exp Region 11'!R63)</f>
        <v>1854333.1670317012</v>
      </c>
      <c r="S63" s="462"/>
      <c r="T63" s="613">
        <f>SUM('LTC Rev-Exp Region 1:LTC Rev-Exp Region 11'!T63)</f>
        <v>0</v>
      </c>
      <c r="U63" s="290">
        <f t="shared" si="17"/>
        <v>11302765.27703445</v>
      </c>
      <c r="V63" s="271">
        <f>SUM('LTC Rev-Exp Region 1:LTC Rev-Exp Region 11'!V63)</f>
        <v>5355086.3054497205</v>
      </c>
      <c r="W63" s="271">
        <f>SUM('LTC Rev-Exp Region 1:LTC Rev-Exp Region 11'!W63)</f>
        <v>5947678.9715847299</v>
      </c>
      <c r="X63" s="468"/>
    </row>
    <row r="64" spans="1:24" x14ac:dyDescent="0.25">
      <c r="A64" s="1595"/>
      <c r="B64" s="114" t="s">
        <v>218</v>
      </c>
      <c r="C64" s="145" t="s">
        <v>28</v>
      </c>
      <c r="D64" s="271">
        <f>SUM('LTC Rev-Exp Region 1:LTC Rev-Exp Region 11'!D64)</f>
        <v>516334.6751869669</v>
      </c>
      <c r="E64" s="271">
        <f>SUM('LTC Rev-Exp Region 1:LTC Rev-Exp Region 11'!E64)</f>
        <v>244631.882583695</v>
      </c>
      <c r="F64" s="271">
        <f>SUM('LTC Rev-Exp Region 1:LTC Rev-Exp Region 11'!F64)</f>
        <v>271702.79260327201</v>
      </c>
      <c r="G64" s="463"/>
      <c r="H64" s="271">
        <f>SUM('LTC Rev-Exp Region 1:LTC Rev-Exp Region 11'!H64)</f>
        <v>494407.91708253865</v>
      </c>
      <c r="I64" s="271">
        <f>SUM('LTC Rev-Exp Region 1:LTC Rev-Exp Region 11'!I64)</f>
        <v>234243.30251767236</v>
      </c>
      <c r="J64" s="271">
        <f>SUM('LTC Rev-Exp Region 1:LTC Rev-Exp Region 11'!J64)</f>
        <v>260164.61456486629</v>
      </c>
      <c r="K64" s="463"/>
      <c r="L64" s="271">
        <f>SUM('LTC Rev-Exp Region 1:LTC Rev-Exp Region 11'!L64)</f>
        <v>479048.22838987206</v>
      </c>
      <c r="M64" s="271">
        <f>SUM('LTC Rev-Exp Region 1:LTC Rev-Exp Region 11'!M64)</f>
        <v>226966.10472067003</v>
      </c>
      <c r="N64" s="271">
        <f>SUM('LTC Rev-Exp Region 1:LTC Rev-Exp Region 11'!N64)</f>
        <v>252082.123669202</v>
      </c>
      <c r="O64" s="463"/>
      <c r="P64" s="271">
        <f>SUM('LTC Rev-Exp Region 1:LTC Rev-Exp Region 11'!P64)</f>
        <v>674892.53598248551</v>
      </c>
      <c r="Q64" s="271">
        <f>SUM('LTC Rev-Exp Region 1:LTC Rev-Exp Region 11'!Q64)</f>
        <v>319754.2980418583</v>
      </c>
      <c r="R64" s="271">
        <f>SUM('LTC Rev-Exp Region 1:LTC Rev-Exp Region 11'!R64)</f>
        <v>355138.23794062727</v>
      </c>
      <c r="S64" s="462"/>
      <c r="T64" s="613">
        <f>SUM('LTC Rev-Exp Region 1:LTC Rev-Exp Region 11'!T64)</f>
        <v>0</v>
      </c>
      <c r="U64" s="290">
        <f t="shared" si="17"/>
        <v>2164683.3566418635</v>
      </c>
      <c r="V64" s="271">
        <f>SUM('LTC Rev-Exp Region 1:LTC Rev-Exp Region 11'!V64)</f>
        <v>1025595.5878638958</v>
      </c>
      <c r="W64" s="271">
        <f>SUM('LTC Rev-Exp Region 1:LTC Rev-Exp Region 11'!W64)</f>
        <v>1139087.7687779674</v>
      </c>
      <c r="X64" s="468"/>
    </row>
    <row r="65" spans="1:24" x14ac:dyDescent="0.25">
      <c r="A65" s="1596"/>
      <c r="B65" s="384" t="s">
        <v>217</v>
      </c>
      <c r="C65" s="385" t="s">
        <v>108</v>
      </c>
      <c r="D65" s="288">
        <f t="shared" ref="D65:W65" si="18">SUM(D59:D64)</f>
        <v>18074940.414875131</v>
      </c>
      <c r="E65" s="280">
        <f t="shared" si="18"/>
        <v>8563644.6935854107</v>
      </c>
      <c r="F65" s="280">
        <f t="shared" si="18"/>
        <v>9511295.7212897204</v>
      </c>
      <c r="G65" s="1104"/>
      <c r="H65" s="288">
        <f t="shared" si="18"/>
        <v>17307366.85207808</v>
      </c>
      <c r="I65" s="280">
        <f t="shared" si="18"/>
        <v>8199979.468853943</v>
      </c>
      <c r="J65" s="280">
        <f t="shared" si="18"/>
        <v>9107387.3832241334</v>
      </c>
      <c r="K65" s="1104"/>
      <c r="L65" s="288">
        <f t="shared" si="18"/>
        <v>16769681.75895422</v>
      </c>
      <c r="M65" s="280">
        <f t="shared" si="18"/>
        <v>7945232.0678190449</v>
      </c>
      <c r="N65" s="280">
        <f t="shared" si="18"/>
        <v>8824449.6911351755</v>
      </c>
      <c r="O65" s="1104"/>
      <c r="P65" s="288">
        <f t="shared" si="18"/>
        <v>23625456.434647199</v>
      </c>
      <c r="Q65" s="280">
        <f t="shared" si="18"/>
        <v>11193398.704849754</v>
      </c>
      <c r="R65" s="280">
        <f t="shared" si="18"/>
        <v>12432057.729797443</v>
      </c>
      <c r="S65" s="464"/>
      <c r="T65" s="604">
        <f>SUM(T59:T64)</f>
        <v>0</v>
      </c>
      <c r="U65" s="292">
        <f t="shared" si="18"/>
        <v>75777445.46055463</v>
      </c>
      <c r="V65" s="280">
        <f t="shared" si="18"/>
        <v>35902254.935108155</v>
      </c>
      <c r="W65" s="280">
        <f t="shared" si="18"/>
        <v>39875190.525446475</v>
      </c>
      <c r="X65" s="1400"/>
    </row>
    <row r="66" spans="1:24" ht="14.85" customHeight="1" x14ac:dyDescent="0.25">
      <c r="A66" s="1597"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3">
        <f>SUM('LTC Rev-Exp Region 1:LTC Rev-Exp Region 11'!T66)</f>
        <v>0</v>
      </c>
      <c r="U66" s="290">
        <f>SUM('LTC Rev-Exp Region 1:LTC Rev-Exp Region 11'!U66)</f>
        <v>0</v>
      </c>
      <c r="V66" s="324"/>
      <c r="W66" s="324"/>
      <c r="X66" s="304"/>
    </row>
    <row r="67" spans="1:24" x14ac:dyDescent="0.25">
      <c r="A67" s="1595"/>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3">
        <f>SUM('LTC Rev-Exp Region 1:LTC Rev-Exp Region 11'!T67)</f>
        <v>0</v>
      </c>
      <c r="U67" s="290">
        <f>SUM('LTC Rev-Exp Region 1:LTC Rev-Exp Region 11'!U67)</f>
        <v>0</v>
      </c>
      <c r="V67" s="324"/>
      <c r="W67" s="324"/>
      <c r="X67" s="304"/>
    </row>
    <row r="68" spans="1:24" x14ac:dyDescent="0.25">
      <c r="A68" s="1595"/>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3">
        <f>SUM('LTC Rev-Exp Region 1:LTC Rev-Exp Region 11'!T68)</f>
        <v>0</v>
      </c>
      <c r="U68" s="290">
        <f>SUM('LTC Rev-Exp Region 1:LTC Rev-Exp Region 11'!U68)</f>
        <v>0</v>
      </c>
      <c r="V68" s="324"/>
      <c r="W68" s="324"/>
      <c r="X68" s="304"/>
    </row>
    <row r="69" spans="1:24" x14ac:dyDescent="0.25">
      <c r="A69" s="1595"/>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3">
        <f>SUM('LTC Rev-Exp Region 1:LTC Rev-Exp Region 11'!T69)</f>
        <v>0</v>
      </c>
      <c r="U69" s="290">
        <f>SUM('LTC Rev-Exp Region 1:LTC Rev-Exp Region 11'!U69)</f>
        <v>0</v>
      </c>
      <c r="V69" s="324"/>
      <c r="W69" s="324"/>
      <c r="X69" s="304"/>
    </row>
    <row r="70" spans="1:24" x14ac:dyDescent="0.25">
      <c r="A70" s="1595"/>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3">
        <f>SUM('LTC Rev-Exp Region 1:LTC Rev-Exp Region 11'!T70)</f>
        <v>0</v>
      </c>
      <c r="U70" s="290">
        <f>SUM('LTC Rev-Exp Region 1:LTC Rev-Exp Region 11'!U70)</f>
        <v>0</v>
      </c>
      <c r="V70" s="324"/>
      <c r="W70" s="324"/>
      <c r="X70" s="304"/>
    </row>
    <row r="71" spans="1:24" x14ac:dyDescent="0.25">
      <c r="A71" s="1596"/>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4">
        <f>SUM(T66:T70)</f>
        <v>0</v>
      </c>
      <c r="U71" s="292">
        <f>SUM(U66:U70)</f>
        <v>0</v>
      </c>
      <c r="V71" s="378"/>
      <c r="W71" s="378"/>
      <c r="X71" s="341"/>
    </row>
    <row r="72" spans="1:24" x14ac:dyDescent="0.25">
      <c r="A72" s="365"/>
      <c r="B72" s="409" t="s">
        <v>256</v>
      </c>
      <c r="C72" s="569" t="s">
        <v>31</v>
      </c>
      <c r="D72" s="270">
        <f>D56+D65+D71</f>
        <v>373628840.16053385</v>
      </c>
      <c r="E72" s="303"/>
      <c r="F72" s="303"/>
      <c r="G72" s="375"/>
      <c r="H72" s="270">
        <f>H56+H65+H71</f>
        <v>368053516.27969819</v>
      </c>
      <c r="I72" s="303"/>
      <c r="J72" s="303"/>
      <c r="K72" s="375"/>
      <c r="L72" s="270">
        <f>L56+L65+L71</f>
        <v>352673765.27900833</v>
      </c>
      <c r="M72" s="303"/>
      <c r="N72" s="303"/>
      <c r="O72" s="375"/>
      <c r="P72" s="270">
        <f>P56+P65+P71</f>
        <v>509599351.47324818</v>
      </c>
      <c r="Q72" s="303"/>
      <c r="R72" s="303"/>
      <c r="S72" s="303"/>
      <c r="T72" s="613">
        <f>T56+T65+T71</f>
        <v>6852665.0030038236</v>
      </c>
      <c r="U72" s="290">
        <f>U56+U65+U71</f>
        <v>1610808138.1954923</v>
      </c>
      <c r="V72" s="331"/>
      <c r="W72" s="331"/>
      <c r="X72" s="304"/>
    </row>
    <row r="73" spans="1:24" s="116" customFormat="1" ht="24.75" x14ac:dyDescent="0.25">
      <c r="A73" s="560"/>
      <c r="B73" s="561" t="s">
        <v>257</v>
      </c>
      <c r="C73" s="562" t="s">
        <v>184</v>
      </c>
      <c r="D73" s="563">
        <f>D16-D72</f>
        <v>-40246.389359176159</v>
      </c>
      <c r="E73" s="338"/>
      <c r="F73" s="338"/>
      <c r="G73" s="564"/>
      <c r="H73" s="563">
        <f>H16-H72</f>
        <v>-10515224.409023583</v>
      </c>
      <c r="I73" s="338"/>
      <c r="J73" s="338"/>
      <c r="K73" s="564"/>
      <c r="L73" s="563">
        <f>L16-L72</f>
        <v>-6432634.1605021358</v>
      </c>
      <c r="M73" s="338"/>
      <c r="N73" s="338"/>
      <c r="O73" s="564"/>
      <c r="P73" s="563">
        <f>P16-P72</f>
        <v>-21568665.615002573</v>
      </c>
      <c r="Q73" s="338"/>
      <c r="R73" s="338"/>
      <c r="S73" s="338"/>
      <c r="T73" s="616">
        <f>T16-T72</f>
        <v>2646538.0753830979</v>
      </c>
      <c r="U73" s="566">
        <f>U16-U72</f>
        <v>-35910232.498504162</v>
      </c>
      <c r="V73" s="330"/>
      <c r="W73" s="330"/>
      <c r="X73" s="339"/>
    </row>
    <row r="74" spans="1:24" x14ac:dyDescent="0.25">
      <c r="A74" s="366"/>
      <c r="B74" s="114" t="s">
        <v>207</v>
      </c>
      <c r="C74" s="145" t="s">
        <v>26</v>
      </c>
      <c r="D74" s="373">
        <f>SUM('LTC Rev-Exp Region 1:LTC Rev-Exp Region 11'!D74)</f>
        <v>-10826.278737620625</v>
      </c>
      <c r="E74" s="379"/>
      <c r="F74" s="379"/>
      <c r="G74" s="380"/>
      <c r="H74" s="373">
        <f>SUM('LTC Rev-Exp Region 1:LTC Rev-Exp Region 11'!H74)</f>
        <v>-2828595.366027344</v>
      </c>
      <c r="I74" s="340"/>
      <c r="J74" s="340"/>
      <c r="K74" s="377"/>
      <c r="L74" s="373">
        <f>SUM('LTC Rev-Exp Region 1:LTC Rev-Exp Region 11'!L74)</f>
        <v>-1730378.589175055</v>
      </c>
      <c r="M74" s="340"/>
      <c r="N74" s="340"/>
      <c r="O74" s="377"/>
      <c r="P74" s="373">
        <f>SUM('LTC Rev-Exp Region 1:LTC Rev-Exp Region 11'!P74)</f>
        <v>-5801971.0504357293</v>
      </c>
      <c r="Q74" s="340"/>
      <c r="R74" s="340"/>
      <c r="S74" s="340"/>
      <c r="T74" s="615">
        <v>711918.74227805436</v>
      </c>
      <c r="U74" s="374">
        <f>SUM('LTC Rev-Exp Region 1:LTC Rev-Exp Region 11'!U74)</f>
        <v>-9659852.5420976952</v>
      </c>
      <c r="V74" s="378"/>
      <c r="W74" s="378"/>
      <c r="X74" s="341"/>
    </row>
    <row r="75" spans="1:24" s="116" customFormat="1" ht="15.75" thickBot="1" x14ac:dyDescent="0.3">
      <c r="A75" s="567"/>
      <c r="B75" s="568" t="s">
        <v>267</v>
      </c>
      <c r="C75" s="386" t="s">
        <v>185</v>
      </c>
      <c r="D75" s="288">
        <f>D73-D74</f>
        <v>-29420.110621555534</v>
      </c>
      <c r="E75" s="335"/>
      <c r="F75" s="335"/>
      <c r="G75" s="376"/>
      <c r="H75" s="288">
        <f>H73-H74</f>
        <v>-7686629.0429962389</v>
      </c>
      <c r="I75" s="335"/>
      <c r="J75" s="335"/>
      <c r="K75" s="376"/>
      <c r="L75" s="288">
        <f>L73-L74</f>
        <v>-4702255.571327081</v>
      </c>
      <c r="M75" s="335"/>
      <c r="N75" s="335"/>
      <c r="O75" s="376"/>
      <c r="P75" s="288">
        <f>P73-P74</f>
        <v>-15766694.564566843</v>
      </c>
      <c r="Q75" s="342"/>
      <c r="R75" s="342"/>
      <c r="S75" s="335"/>
      <c r="T75" s="894">
        <f>T73-T74</f>
        <v>1934619.3331050435</v>
      </c>
      <c r="U75" s="895">
        <f>U73-U74</f>
        <v>-26250379.956406467</v>
      </c>
      <c r="V75" s="896"/>
      <c r="W75" s="896"/>
      <c r="X75" s="897"/>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topLeftCell="A61" zoomScaleNormal="100" workbookViewId="0">
      <pane xSplit="3" topLeftCell="M1" activePane="topRight" state="frozen"/>
      <selection activeCell="W68" sqref="W68"/>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383</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3612</v>
      </c>
      <c r="E9" s="812">
        <v>2154</v>
      </c>
      <c r="F9" s="812">
        <v>1458</v>
      </c>
      <c r="G9" s="1107"/>
      <c r="H9" s="805">
        <f>SUM(I9:J9)</f>
        <v>3478</v>
      </c>
      <c r="I9" s="812">
        <v>2067</v>
      </c>
      <c r="J9" s="812">
        <v>1411</v>
      </c>
      <c r="K9" s="1107"/>
      <c r="L9" s="805">
        <f>SUM(M9:N9)</f>
        <v>3406</v>
      </c>
      <c r="M9" s="812">
        <v>2024</v>
      </c>
      <c r="N9" s="812">
        <v>1382</v>
      </c>
      <c r="O9" s="1107"/>
      <c r="P9" s="805">
        <f>SUM(Q9:R9)</f>
        <v>4258</v>
      </c>
      <c r="Q9" s="812">
        <v>2592</v>
      </c>
      <c r="R9" s="812">
        <v>1666</v>
      </c>
      <c r="S9" s="1102"/>
      <c r="T9" s="813"/>
      <c r="U9" s="814">
        <f>SUM(V9:X9)+T9</f>
        <v>14754</v>
      </c>
      <c r="V9" s="815">
        <f>E9+I9+M9+Q9</f>
        <v>8837</v>
      </c>
      <c r="W9" s="815">
        <f>F9+J9+N9+R9</f>
        <v>5917</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15299290.437023727</v>
      </c>
      <c r="E11" s="461"/>
      <c r="F11" s="461"/>
      <c r="G11" s="471"/>
      <c r="H11" s="469">
        <v>14592608.226228207</v>
      </c>
      <c r="I11" s="461"/>
      <c r="J11" s="461"/>
      <c r="K11" s="471"/>
      <c r="L11" s="469">
        <v>14195610.87545087</v>
      </c>
      <c r="M11" s="461"/>
      <c r="N11" s="461"/>
      <c r="O11" s="471"/>
      <c r="P11" s="469">
        <v>19356511.357199993</v>
      </c>
      <c r="Q11" s="461"/>
      <c r="R11" s="461"/>
      <c r="S11" s="461"/>
      <c r="T11" s="617">
        <v>127532.56526082537</v>
      </c>
      <c r="U11" s="321">
        <f>D11+H11+L11+P11+T11</f>
        <v>63571553.461163625</v>
      </c>
      <c r="V11" s="462"/>
      <c r="W11" s="462"/>
      <c r="X11" s="302"/>
    </row>
    <row r="12" spans="1:24" x14ac:dyDescent="0.25">
      <c r="A12" s="1585"/>
      <c r="B12" s="114">
        <v>1.2</v>
      </c>
      <c r="C12" s="144" t="s">
        <v>225</v>
      </c>
      <c r="D12" s="470">
        <v>0</v>
      </c>
      <c r="E12" s="462"/>
      <c r="F12" s="462"/>
      <c r="G12" s="463"/>
      <c r="H12" s="470">
        <v>0</v>
      </c>
      <c r="I12" s="462"/>
      <c r="J12" s="462"/>
      <c r="K12" s="463"/>
      <c r="L12" s="470">
        <v>-58767.798544247424</v>
      </c>
      <c r="M12" s="462"/>
      <c r="N12" s="462"/>
      <c r="O12" s="463"/>
      <c r="P12" s="470">
        <v>0</v>
      </c>
      <c r="Q12" s="462"/>
      <c r="R12" s="462"/>
      <c r="S12" s="462"/>
      <c r="T12" s="603">
        <v>22300.191107360559</v>
      </c>
      <c r="U12" s="290">
        <f>D12+H12+L12+P12+T12</f>
        <v>-36467.607436886865</v>
      </c>
      <c r="V12" s="462"/>
      <c r="W12" s="462"/>
      <c r="X12" s="304"/>
    </row>
    <row r="13" spans="1:24" x14ac:dyDescent="0.25">
      <c r="A13" s="1585"/>
      <c r="B13" s="114" t="s">
        <v>1322</v>
      </c>
      <c r="C13" s="144" t="s">
        <v>1326</v>
      </c>
      <c r="D13" s="470">
        <v>138564.51999999999</v>
      </c>
      <c r="E13" s="462"/>
      <c r="F13" s="462"/>
      <c r="G13" s="463"/>
      <c r="H13" s="470">
        <v>134316.97</v>
      </c>
      <c r="I13" s="462"/>
      <c r="J13" s="462"/>
      <c r="K13" s="463"/>
      <c r="L13" s="470">
        <v>132712.34</v>
      </c>
      <c r="M13" s="462"/>
      <c r="N13" s="462"/>
      <c r="O13" s="463"/>
      <c r="P13" s="470">
        <v>301604.73</v>
      </c>
      <c r="Q13" s="462"/>
      <c r="R13" s="462"/>
      <c r="S13" s="462"/>
      <c r="T13" s="603">
        <v>3813.63</v>
      </c>
      <c r="U13" s="290">
        <f>D13+H13+L13+P13+T13</f>
        <v>711012.19</v>
      </c>
      <c r="V13" s="462"/>
      <c r="W13" s="462"/>
      <c r="X13" s="304"/>
    </row>
    <row r="14" spans="1:24" x14ac:dyDescent="0.25">
      <c r="A14" s="1585"/>
      <c r="B14" s="114" t="s">
        <v>1327</v>
      </c>
      <c r="C14" s="144" t="s">
        <v>1328</v>
      </c>
      <c r="D14" s="470">
        <v>53596.549060372323</v>
      </c>
      <c r="E14" s="462"/>
      <c r="F14" s="462"/>
      <c r="G14" s="463"/>
      <c r="H14" s="470">
        <v>49872.06856669188</v>
      </c>
      <c r="I14" s="462"/>
      <c r="J14" s="462"/>
      <c r="K14" s="463"/>
      <c r="L14" s="470">
        <v>51269.425806566665</v>
      </c>
      <c r="M14" s="462"/>
      <c r="N14" s="462"/>
      <c r="O14" s="463"/>
      <c r="P14" s="470">
        <v>-51207.051249233336</v>
      </c>
      <c r="Q14" s="462"/>
      <c r="R14" s="462"/>
      <c r="S14" s="462"/>
      <c r="T14" s="603">
        <v>234158.66093647302</v>
      </c>
      <c r="U14" s="290">
        <f>D14+H14+L14+P14+T14</f>
        <v>337689.65312087059</v>
      </c>
      <c r="V14" s="462"/>
      <c r="W14" s="462"/>
      <c r="X14" s="304"/>
    </row>
    <row r="15" spans="1:24" x14ac:dyDescent="0.25">
      <c r="A15" s="1585"/>
      <c r="B15" s="114" t="s">
        <v>63</v>
      </c>
      <c r="C15" s="144" t="s">
        <v>13</v>
      </c>
      <c r="D15" s="470">
        <v>0</v>
      </c>
      <c r="E15" s="462"/>
      <c r="F15" s="462"/>
      <c r="G15" s="463"/>
      <c r="H15" s="470">
        <v>405.98570531347224</v>
      </c>
      <c r="I15" s="462"/>
      <c r="J15" s="462"/>
      <c r="K15" s="463"/>
      <c r="L15" s="470">
        <v>243.63800727755037</v>
      </c>
      <c r="M15" s="462"/>
      <c r="N15" s="462"/>
      <c r="O15" s="463"/>
      <c r="P15" s="470">
        <v>0</v>
      </c>
      <c r="Q15" s="462"/>
      <c r="R15" s="462"/>
      <c r="S15" s="462"/>
      <c r="T15" s="603">
        <v>0</v>
      </c>
      <c r="U15" s="290">
        <f>D15+H15+L15+P15+T15</f>
        <v>649.62371259102258</v>
      </c>
      <c r="V15" s="462"/>
      <c r="W15" s="462"/>
      <c r="X15" s="304"/>
    </row>
    <row r="16" spans="1:24" s="401" customFormat="1" x14ac:dyDescent="0.25">
      <c r="A16" s="1586"/>
      <c r="B16" s="384" t="s">
        <v>64</v>
      </c>
      <c r="C16" s="391" t="s">
        <v>14</v>
      </c>
      <c r="D16" s="574">
        <f>SUM(D11:D15)</f>
        <v>15491451.506084099</v>
      </c>
      <c r="E16" s="464"/>
      <c r="F16" s="466"/>
      <c r="G16" s="465"/>
      <c r="H16" s="288">
        <f>SUM(H11:H15)</f>
        <v>14777203.250500213</v>
      </c>
      <c r="I16" s="464"/>
      <c r="J16" s="466"/>
      <c r="K16" s="465"/>
      <c r="L16" s="288">
        <f>SUM(L11:L15)</f>
        <v>14321068.480720468</v>
      </c>
      <c r="M16" s="464"/>
      <c r="N16" s="466"/>
      <c r="O16" s="465"/>
      <c r="P16" s="288">
        <f>SUM(P11:P15)</f>
        <v>19606909.035950761</v>
      </c>
      <c r="Q16" s="464"/>
      <c r="R16" s="466"/>
      <c r="S16" s="466"/>
      <c r="T16" s="604">
        <f>SUM(T11:T15)</f>
        <v>387805.04730465892</v>
      </c>
      <c r="U16" s="292">
        <f>SUM(U11:U15)</f>
        <v>64584437.320560195</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54908</v>
      </c>
      <c r="E19" s="598">
        <v>53250</v>
      </c>
      <c r="F19" s="598">
        <v>1658</v>
      </c>
      <c r="G19" s="465"/>
      <c r="H19" s="586">
        <f>SUM(I19:J19)</f>
        <v>54709</v>
      </c>
      <c r="I19" s="598">
        <v>52784</v>
      </c>
      <c r="J19" s="598">
        <v>1925</v>
      </c>
      <c r="K19" s="808"/>
      <c r="L19" s="586">
        <f>SUM(M19:N19)</f>
        <v>57035.904090267984</v>
      </c>
      <c r="M19" s="598">
        <v>54480.179063822288</v>
      </c>
      <c r="N19" s="598">
        <v>2555.7250264456979</v>
      </c>
      <c r="O19" s="808"/>
      <c r="P19" s="586">
        <f>SUM(Q19:R19)</f>
        <v>64641</v>
      </c>
      <c r="Q19" s="598">
        <v>61466</v>
      </c>
      <c r="R19" s="598">
        <v>3175</v>
      </c>
      <c r="S19" s="681"/>
      <c r="T19" s="610">
        <v>67</v>
      </c>
      <c r="U19" s="290">
        <f>SUM(V19:X19)+T19</f>
        <v>231360.90409026798</v>
      </c>
      <c r="V19" s="271">
        <f t="shared" ref="V19:V27" si="1">E19+I19+M19+Q19</f>
        <v>221980.17906382229</v>
      </c>
      <c r="W19" s="271">
        <f t="shared" ref="W19:W27" si="2">F19+J19+N19+R19</f>
        <v>9313.7250264456979</v>
      </c>
      <c r="X19" s="1398"/>
    </row>
    <row r="20" spans="1:24" x14ac:dyDescent="0.25">
      <c r="A20" s="1582"/>
      <c r="B20" s="383">
        <v>2.2000000000000002</v>
      </c>
      <c r="C20" s="585" t="s">
        <v>735</v>
      </c>
      <c r="D20" s="586">
        <f t="shared" si="0"/>
        <v>205</v>
      </c>
      <c r="E20" s="599">
        <v>205</v>
      </c>
      <c r="F20" s="599">
        <v>0</v>
      </c>
      <c r="G20" s="465"/>
      <c r="H20" s="586">
        <f>SUM(I20:J20)</f>
        <v>177</v>
      </c>
      <c r="I20" s="599">
        <v>147</v>
      </c>
      <c r="J20" s="599">
        <v>30</v>
      </c>
      <c r="K20" s="809"/>
      <c r="L20" s="586">
        <f>SUM(M20:N20)</f>
        <v>218</v>
      </c>
      <c r="M20" s="599">
        <v>218</v>
      </c>
      <c r="N20" s="599">
        <v>0</v>
      </c>
      <c r="O20" s="809"/>
      <c r="P20" s="586">
        <f>SUM(Q20:R20)</f>
        <v>378</v>
      </c>
      <c r="Q20" s="599">
        <v>310</v>
      </c>
      <c r="R20" s="599">
        <v>68</v>
      </c>
      <c r="S20" s="682"/>
      <c r="T20" s="610">
        <v>0</v>
      </c>
      <c r="U20" s="290">
        <f t="shared" ref="U20:U27" si="3">SUM(V20:X20)+T20</f>
        <v>978</v>
      </c>
      <c r="V20" s="271">
        <f t="shared" si="1"/>
        <v>880</v>
      </c>
      <c r="W20" s="271">
        <f t="shared" si="2"/>
        <v>98</v>
      </c>
      <c r="X20" s="1263"/>
    </row>
    <row r="21" spans="1:24" x14ac:dyDescent="0.25">
      <c r="A21" s="1582"/>
      <c r="B21" s="383">
        <v>2.2999999999999998</v>
      </c>
      <c r="C21" s="585" t="s">
        <v>736</v>
      </c>
      <c r="D21" s="586">
        <f t="shared" si="0"/>
        <v>10718114.363052992</v>
      </c>
      <c r="E21" s="599">
        <v>10349705.734068925</v>
      </c>
      <c r="F21" s="599">
        <v>368408.62898406707</v>
      </c>
      <c r="G21" s="465"/>
      <c r="H21" s="586">
        <f t="shared" ref="H21:H27" si="4">SUM(I21:J21)</f>
        <v>10823961.562638881</v>
      </c>
      <c r="I21" s="599">
        <v>10388996.514648261</v>
      </c>
      <c r="J21" s="599">
        <v>434965.04799062014</v>
      </c>
      <c r="K21" s="809"/>
      <c r="L21" s="586">
        <f t="shared" ref="L21:L27" si="5">SUM(M21:N21)</f>
        <v>11275015.807347681</v>
      </c>
      <c r="M21" s="599">
        <v>10697306.780325294</v>
      </c>
      <c r="N21" s="599">
        <v>577709.02702238807</v>
      </c>
      <c r="O21" s="809"/>
      <c r="P21" s="586">
        <f t="shared" ref="P21:P27" si="6">SUM(Q21:R21)</f>
        <v>14405499.333912432</v>
      </c>
      <c r="Q21" s="599">
        <v>13652900.358899768</v>
      </c>
      <c r="R21" s="599">
        <v>752598.97501266387</v>
      </c>
      <c r="S21" s="682"/>
      <c r="T21" s="610">
        <v>84920.66717698409</v>
      </c>
      <c r="U21" s="290">
        <f t="shared" si="3"/>
        <v>47307511.734128974</v>
      </c>
      <c r="V21" s="271">
        <f t="shared" si="1"/>
        <v>45088909.387942247</v>
      </c>
      <c r="W21" s="271">
        <f t="shared" si="2"/>
        <v>2133681.6790097393</v>
      </c>
      <c r="X21" s="1263"/>
    </row>
    <row r="22" spans="1:24" x14ac:dyDescent="0.25">
      <c r="A22" s="1582"/>
      <c r="B22" s="383">
        <v>2.4</v>
      </c>
      <c r="C22" s="585" t="s">
        <v>737</v>
      </c>
      <c r="D22" s="586">
        <f t="shared" si="0"/>
        <v>15493.751337550731</v>
      </c>
      <c r="E22" s="599">
        <v>15493.751337550731</v>
      </c>
      <c r="F22" s="599">
        <v>0</v>
      </c>
      <c r="G22" s="465"/>
      <c r="H22" s="586">
        <f t="shared" si="4"/>
        <v>24779.237503381042</v>
      </c>
      <c r="I22" s="599">
        <v>21600.587234496212</v>
      </c>
      <c r="J22" s="599">
        <v>3178.6502688848291</v>
      </c>
      <c r="K22" s="809"/>
      <c r="L22" s="586">
        <f t="shared" si="5"/>
        <v>28969.542625386934</v>
      </c>
      <c r="M22" s="599">
        <v>28969.542625386934</v>
      </c>
      <c r="N22" s="599">
        <v>0</v>
      </c>
      <c r="O22" s="809"/>
      <c r="P22" s="586">
        <f t="shared" si="6"/>
        <v>43409.958796663675</v>
      </c>
      <c r="Q22" s="599">
        <v>37395.319159742125</v>
      </c>
      <c r="R22" s="599">
        <v>6014.6396369215481</v>
      </c>
      <c r="S22" s="682"/>
      <c r="T22" s="610">
        <v>-25830.004590377132</v>
      </c>
      <c r="U22" s="290">
        <f t="shared" si="3"/>
        <v>86822.485672605253</v>
      </c>
      <c r="V22" s="271">
        <f t="shared" si="1"/>
        <v>103459.200357176</v>
      </c>
      <c r="W22" s="271">
        <f t="shared" si="2"/>
        <v>9193.2899058063776</v>
      </c>
      <c r="X22" s="1263"/>
    </row>
    <row r="23" spans="1:24" x14ac:dyDescent="0.25">
      <c r="A23" s="1582"/>
      <c r="B23" s="383">
        <v>2.5</v>
      </c>
      <c r="C23" s="585" t="s">
        <v>779</v>
      </c>
      <c r="D23" s="586">
        <f t="shared" si="0"/>
        <v>3591</v>
      </c>
      <c r="E23" s="599">
        <v>3591</v>
      </c>
      <c r="F23" s="599">
        <v>0</v>
      </c>
      <c r="G23" s="465"/>
      <c r="H23" s="586">
        <f t="shared" si="4"/>
        <v>3926</v>
      </c>
      <c r="I23" s="599">
        <v>3677</v>
      </c>
      <c r="J23" s="599">
        <v>249</v>
      </c>
      <c r="K23" s="809"/>
      <c r="L23" s="586">
        <f t="shared" si="5"/>
        <v>4690.3401152933193</v>
      </c>
      <c r="M23" s="599">
        <v>4338.1536113936927</v>
      </c>
      <c r="N23" s="599">
        <v>352.18650389962698</v>
      </c>
      <c r="O23" s="809"/>
      <c r="P23" s="586">
        <f t="shared" si="6"/>
        <v>5107</v>
      </c>
      <c r="Q23" s="599">
        <v>4677</v>
      </c>
      <c r="R23" s="599">
        <v>430</v>
      </c>
      <c r="S23" s="682"/>
      <c r="T23" s="610">
        <v>0</v>
      </c>
      <c r="U23" s="290">
        <f t="shared" si="3"/>
        <v>17314.340115293318</v>
      </c>
      <c r="V23" s="271">
        <f t="shared" si="1"/>
        <v>16283.153611393693</v>
      </c>
      <c r="W23" s="271">
        <f t="shared" si="2"/>
        <v>1031.186503899627</v>
      </c>
      <c r="X23" s="1263"/>
    </row>
    <row r="24" spans="1:24" x14ac:dyDescent="0.25">
      <c r="A24" s="1582"/>
      <c r="B24" s="383">
        <v>2.6</v>
      </c>
      <c r="C24" s="585" t="s">
        <v>189</v>
      </c>
      <c r="D24" s="586">
        <f t="shared" si="0"/>
        <v>798933.15670086944</v>
      </c>
      <c r="E24" s="599">
        <v>761476.15304501471</v>
      </c>
      <c r="F24" s="599">
        <v>37457.003655854729</v>
      </c>
      <c r="G24" s="465"/>
      <c r="H24" s="586">
        <f t="shared" si="4"/>
        <v>825512.71457557625</v>
      </c>
      <c r="I24" s="599">
        <v>768750.04653823946</v>
      </c>
      <c r="J24" s="599">
        <v>56762.668037336742</v>
      </c>
      <c r="K24" s="809"/>
      <c r="L24" s="586">
        <f t="shared" si="5"/>
        <v>963929.03095921967</v>
      </c>
      <c r="M24" s="599">
        <v>882651.21457720606</v>
      </c>
      <c r="N24" s="599">
        <v>81277.81638201364</v>
      </c>
      <c r="O24" s="809"/>
      <c r="P24" s="586">
        <f t="shared" si="6"/>
        <v>1043190.2318089694</v>
      </c>
      <c r="Q24" s="599">
        <v>917444.43704223668</v>
      </c>
      <c r="R24" s="599">
        <v>125745.7947667327</v>
      </c>
      <c r="S24" s="682"/>
      <c r="T24" s="610">
        <v>65371.608616737925</v>
      </c>
      <c r="U24" s="290">
        <f t="shared" si="3"/>
        <v>3696936.7426613732</v>
      </c>
      <c r="V24" s="271">
        <f t="shared" si="1"/>
        <v>3330321.851202697</v>
      </c>
      <c r="W24" s="271">
        <f t="shared" si="2"/>
        <v>301243.28284193785</v>
      </c>
      <c r="X24" s="1263"/>
    </row>
    <row r="25" spans="1:24" x14ac:dyDescent="0.25">
      <c r="A25" s="1582"/>
      <c r="B25" s="383">
        <v>2.7</v>
      </c>
      <c r="C25" s="585" t="s">
        <v>780</v>
      </c>
      <c r="D25" s="586">
        <f t="shared" si="0"/>
        <v>-148878.90337136426</v>
      </c>
      <c r="E25" s="599">
        <v>-141908.75817167587</v>
      </c>
      <c r="F25" s="599">
        <v>-6970.1451996883925</v>
      </c>
      <c r="G25" s="465"/>
      <c r="H25" s="586">
        <f t="shared" si="4"/>
        <v>-288486.87131568353</v>
      </c>
      <c r="I25" s="599">
        <v>-274899.81665162143</v>
      </c>
      <c r="J25" s="599">
        <v>-13587.0546640621</v>
      </c>
      <c r="K25" s="809"/>
      <c r="L25" s="586">
        <f t="shared" si="5"/>
        <v>-1503913.4929682666</v>
      </c>
      <c r="M25" s="599">
        <v>-1433188.1654400423</v>
      </c>
      <c r="N25" s="599">
        <v>-70725.327528224298</v>
      </c>
      <c r="O25" s="809"/>
      <c r="P25" s="586">
        <f t="shared" si="6"/>
        <v>1160640.1054412355</v>
      </c>
      <c r="Q25" s="599">
        <v>1094385.4963375134</v>
      </c>
      <c r="R25" s="599">
        <v>66254.609103722149</v>
      </c>
      <c r="S25" s="682"/>
      <c r="T25" s="610">
        <v>-602955.03810184938</v>
      </c>
      <c r="U25" s="290">
        <f t="shared" si="3"/>
        <v>-1383594.2003159281</v>
      </c>
      <c r="V25" s="271">
        <f t="shared" si="1"/>
        <v>-755611.24392582616</v>
      </c>
      <c r="W25" s="271">
        <f t="shared" si="2"/>
        <v>-25027.918288252637</v>
      </c>
      <c r="X25" s="1263"/>
    </row>
    <row r="26" spans="1:24" x14ac:dyDescent="0.25">
      <c r="A26" s="1582"/>
      <c r="B26" s="383">
        <v>2.8</v>
      </c>
      <c r="C26" s="585" t="s">
        <v>781</v>
      </c>
      <c r="D26" s="586">
        <f t="shared" si="0"/>
        <v>0</v>
      </c>
      <c r="E26" s="599">
        <v>0</v>
      </c>
      <c r="F26" s="599">
        <v>0</v>
      </c>
      <c r="G26" s="465"/>
      <c r="H26" s="586">
        <f t="shared" si="4"/>
        <v>0</v>
      </c>
      <c r="I26" s="599">
        <v>0</v>
      </c>
      <c r="J26" s="599">
        <v>0</v>
      </c>
      <c r="K26" s="809"/>
      <c r="L26" s="586">
        <f t="shared" si="5"/>
        <v>0</v>
      </c>
      <c r="M26" s="599">
        <v>0</v>
      </c>
      <c r="N26" s="599">
        <v>0</v>
      </c>
      <c r="O26" s="809"/>
      <c r="P26" s="586">
        <f t="shared" si="6"/>
        <v>0</v>
      </c>
      <c r="Q26" s="599">
        <v>0</v>
      </c>
      <c r="R26" s="599">
        <v>0</v>
      </c>
      <c r="S26" s="682"/>
      <c r="T26" s="610">
        <v>0</v>
      </c>
      <c r="U26" s="290">
        <f t="shared" si="3"/>
        <v>0</v>
      </c>
      <c r="V26" s="271">
        <f t="shared" si="1"/>
        <v>0</v>
      </c>
      <c r="W26" s="271">
        <f t="shared" si="2"/>
        <v>0</v>
      </c>
      <c r="X26" s="1263"/>
    </row>
    <row r="27" spans="1:24" x14ac:dyDescent="0.25">
      <c r="A27" s="1582"/>
      <c r="B27" s="383">
        <v>2.9</v>
      </c>
      <c r="C27" s="585" t="s">
        <v>948</v>
      </c>
      <c r="D27" s="586">
        <f t="shared" si="0"/>
        <v>0</v>
      </c>
      <c r="E27" s="599">
        <v>0</v>
      </c>
      <c r="F27" s="599">
        <v>0</v>
      </c>
      <c r="G27" s="465"/>
      <c r="H27" s="586">
        <f t="shared" si="4"/>
        <v>0</v>
      </c>
      <c r="I27" s="599">
        <v>0</v>
      </c>
      <c r="J27" s="599">
        <v>0</v>
      </c>
      <c r="K27" s="809"/>
      <c r="L27" s="586">
        <f t="shared" si="5"/>
        <v>0</v>
      </c>
      <c r="M27" s="599">
        <v>0</v>
      </c>
      <c r="N27" s="599">
        <v>0</v>
      </c>
      <c r="O27" s="809"/>
      <c r="P27" s="586">
        <f t="shared" si="6"/>
        <v>0</v>
      </c>
      <c r="Q27" s="599">
        <v>0</v>
      </c>
      <c r="R27" s="599">
        <v>0</v>
      </c>
      <c r="S27" s="682"/>
      <c r="T27" s="610">
        <v>0</v>
      </c>
      <c r="U27" s="290">
        <f t="shared" si="3"/>
        <v>0</v>
      </c>
      <c r="V27" s="271">
        <f t="shared" si="1"/>
        <v>0</v>
      </c>
      <c r="W27" s="271">
        <f t="shared" si="2"/>
        <v>0</v>
      </c>
      <c r="X27" s="1263"/>
    </row>
    <row r="28" spans="1:24" x14ac:dyDescent="0.25">
      <c r="A28" s="1583"/>
      <c r="B28" s="592">
        <v>2.1</v>
      </c>
      <c r="C28" s="146" t="s">
        <v>783</v>
      </c>
      <c r="D28" s="587">
        <f t="shared" ref="D28:W28" si="7">SUM(D21:D22,D24:D27)</f>
        <v>11383662.367720049</v>
      </c>
      <c r="E28" s="588">
        <f t="shared" si="7"/>
        <v>10984766.880279815</v>
      </c>
      <c r="F28" s="588">
        <f t="shared" si="7"/>
        <v>398895.48744023341</v>
      </c>
      <c r="G28" s="1104"/>
      <c r="H28" s="587">
        <f>SUM(H21:H22,H24:H27)</f>
        <v>11385766.643402154</v>
      </c>
      <c r="I28" s="588">
        <f t="shared" si="7"/>
        <v>10904447.331769375</v>
      </c>
      <c r="J28" s="588">
        <f>SUM(J21:J22,J24:J27)</f>
        <v>481319.3116327796</v>
      </c>
      <c r="K28" s="1105"/>
      <c r="L28" s="587">
        <f>SUM(L21:L22,L24:L27)</f>
        <v>10764000.88796402</v>
      </c>
      <c r="M28" s="588">
        <f>SUM(M21:M22,M24:M27)</f>
        <v>10175739.372087844</v>
      </c>
      <c r="N28" s="588">
        <f>SUM(N21:N22,N24:N27)</f>
        <v>588261.51587617735</v>
      </c>
      <c r="O28" s="1105"/>
      <c r="P28" s="587">
        <f>SUM(P21:P22,P24:P27)</f>
        <v>16652739.6299593</v>
      </c>
      <c r="Q28" s="588">
        <f>SUM(Q21:Q22,Q24:Q27)</f>
        <v>15702125.611439262</v>
      </c>
      <c r="R28" s="588">
        <f>SUM(R21:R22,R24:R27)</f>
        <v>950614.01852004032</v>
      </c>
      <c r="S28" s="1100"/>
      <c r="T28" s="611">
        <f t="shared" si="7"/>
        <v>-478492.76689850446</v>
      </c>
      <c r="U28" s="597">
        <f t="shared" si="7"/>
        <v>49707676.762147024</v>
      </c>
      <c r="V28" s="588">
        <f t="shared" si="7"/>
        <v>47767079.195576295</v>
      </c>
      <c r="W28" s="588">
        <f t="shared" si="7"/>
        <v>2419090.3334692311</v>
      </c>
      <c r="X28" s="1399"/>
    </row>
    <row r="29" spans="1:24" x14ac:dyDescent="0.25">
      <c r="A29" s="1585" t="s">
        <v>739</v>
      </c>
      <c r="B29" s="578">
        <v>2.11</v>
      </c>
      <c r="C29" s="144" t="s">
        <v>231</v>
      </c>
      <c r="D29" s="575">
        <f t="shared" ref="D29:D39" si="8">SUM(E29:G29)</f>
        <v>392202.3666333626</v>
      </c>
      <c r="E29" s="253">
        <v>14285.824887926896</v>
      </c>
      <c r="F29" s="253">
        <v>377916.54174543568</v>
      </c>
      <c r="G29" s="465"/>
      <c r="H29" s="586">
        <f>SUM(I29:J29)</f>
        <v>412355.05899024161</v>
      </c>
      <c r="I29" s="253">
        <v>24829.729008730279</v>
      </c>
      <c r="J29" s="253">
        <v>387525.32998151134</v>
      </c>
      <c r="K29" s="375"/>
      <c r="L29" s="586">
        <f>SUM(M29:N29)</f>
        <v>409610.68078366923</v>
      </c>
      <c r="M29" s="253">
        <v>39377.957189516332</v>
      </c>
      <c r="N29" s="253">
        <v>370232.72359415289</v>
      </c>
      <c r="O29" s="375"/>
      <c r="P29" s="586">
        <f>SUM(Q29:R29)</f>
        <v>429826.16160190781</v>
      </c>
      <c r="Q29" s="253">
        <v>76772.866988110385</v>
      </c>
      <c r="R29" s="253">
        <v>353053.29461379739</v>
      </c>
      <c r="S29" s="303"/>
      <c r="T29" s="605">
        <v>80851.808005170635</v>
      </c>
      <c r="U29" s="290">
        <f>SUM(V29:X29)+T29</f>
        <v>1724846.076014352</v>
      </c>
      <c r="V29" s="271">
        <f t="shared" ref="V29:V38" si="9">E29+I29+M29+Q29</f>
        <v>155266.37807428389</v>
      </c>
      <c r="W29" s="271">
        <f t="shared" ref="W29:W38" si="10">F29+J29+N29+R29</f>
        <v>1488727.8899348974</v>
      </c>
      <c r="X29" s="304"/>
    </row>
    <row r="30" spans="1:24" x14ac:dyDescent="0.25">
      <c r="A30" s="1585"/>
      <c r="B30" s="388">
        <v>2.12</v>
      </c>
      <c r="C30" s="144" t="s">
        <v>557</v>
      </c>
      <c r="D30" s="575">
        <f t="shared" si="8"/>
        <v>1299789.5696448893</v>
      </c>
      <c r="E30" s="253">
        <v>6613.2661172737389</v>
      </c>
      <c r="F30" s="253">
        <v>1293176.3035276155</v>
      </c>
      <c r="G30" s="465"/>
      <c r="H30" s="586">
        <f>SUM(I30:J30)</f>
        <v>1179551.5548879637</v>
      </c>
      <c r="I30" s="253">
        <v>5753.9943673382559</v>
      </c>
      <c r="J30" s="253">
        <v>1173797.5605206254</v>
      </c>
      <c r="K30" s="375"/>
      <c r="L30" s="586">
        <f>SUM(M30:N30)</f>
        <v>1232112.4753299556</v>
      </c>
      <c r="M30" s="253">
        <v>11368.638899325737</v>
      </c>
      <c r="N30" s="253">
        <v>1220743.8364306299</v>
      </c>
      <c r="O30" s="375"/>
      <c r="P30" s="586">
        <f>SUM(Q30:R30)</f>
        <v>1226140.522588907</v>
      </c>
      <c r="Q30" s="253">
        <v>31450.448975453728</v>
      </c>
      <c r="R30" s="253">
        <v>1194690.0736134534</v>
      </c>
      <c r="S30" s="303"/>
      <c r="T30" s="605">
        <v>36580.062345436148</v>
      </c>
      <c r="U30" s="290">
        <f t="shared" ref="U30:U39" si="11">SUM(V30:X30)+T30</f>
        <v>4974174.184797151</v>
      </c>
      <c r="V30" s="271">
        <f t="shared" si="9"/>
        <v>55186.348359391457</v>
      </c>
      <c r="W30" s="271">
        <f t="shared" si="10"/>
        <v>4882407.7740923241</v>
      </c>
      <c r="X30" s="304"/>
    </row>
    <row r="31" spans="1:24" x14ac:dyDescent="0.25">
      <c r="A31" s="1585"/>
      <c r="B31" s="388">
        <v>2.13</v>
      </c>
      <c r="C31" s="144" t="s">
        <v>232</v>
      </c>
      <c r="D31" s="575">
        <f t="shared" si="8"/>
        <v>123519.93840269528</v>
      </c>
      <c r="E31" s="253">
        <v>3275.33213183917</v>
      </c>
      <c r="F31" s="253">
        <v>120244.60627085611</v>
      </c>
      <c r="G31" s="465"/>
      <c r="H31" s="586">
        <f t="shared" ref="H31:H39" si="12">SUM(I31:J31)</f>
        <v>102493.28483186744</v>
      </c>
      <c r="I31" s="253">
        <v>9883.8945606560756</v>
      </c>
      <c r="J31" s="253">
        <v>92609.390271211363</v>
      </c>
      <c r="K31" s="375"/>
      <c r="L31" s="586">
        <f t="shared" ref="L31:L39" si="13">SUM(M31:N31)</f>
        <v>86116.623286301678</v>
      </c>
      <c r="M31" s="253">
        <v>13249.970460835881</v>
      </c>
      <c r="N31" s="253">
        <v>72866.65282546579</v>
      </c>
      <c r="O31" s="375"/>
      <c r="P31" s="586">
        <f t="shared" ref="P31:P39" si="14">SUM(Q31:R31)</f>
        <v>99972.631717077282</v>
      </c>
      <c r="Q31" s="253">
        <v>6783.4804476413501</v>
      </c>
      <c r="R31" s="253">
        <v>93189.151269435926</v>
      </c>
      <c r="S31" s="303"/>
      <c r="T31" s="605">
        <v>46623.517611940777</v>
      </c>
      <c r="U31" s="290">
        <f t="shared" si="11"/>
        <v>458725.99584988249</v>
      </c>
      <c r="V31" s="271">
        <f t="shared" si="9"/>
        <v>33192.677600972478</v>
      </c>
      <c r="W31" s="271">
        <f t="shared" si="10"/>
        <v>378909.80063696922</v>
      </c>
      <c r="X31" s="304"/>
    </row>
    <row r="32" spans="1:24" x14ac:dyDescent="0.25">
      <c r="A32" s="1585"/>
      <c r="B32" s="388">
        <v>2.14</v>
      </c>
      <c r="C32" s="144" t="s">
        <v>559</v>
      </c>
      <c r="D32" s="575">
        <f t="shared" si="8"/>
        <v>118730.52812701269</v>
      </c>
      <c r="E32" s="253">
        <v>111125.25263746252</v>
      </c>
      <c r="F32" s="253">
        <v>7605.2754895501712</v>
      </c>
      <c r="G32" s="465"/>
      <c r="H32" s="586">
        <f t="shared" si="12"/>
        <v>95872.703687008165</v>
      </c>
      <c r="I32" s="253">
        <v>88538.595544270342</v>
      </c>
      <c r="J32" s="253">
        <v>7334.1081427378285</v>
      </c>
      <c r="K32" s="375"/>
      <c r="L32" s="586">
        <f t="shared" si="13"/>
        <v>79813.061242479758</v>
      </c>
      <c r="M32" s="253">
        <v>73922.994927725493</v>
      </c>
      <c r="N32" s="253">
        <v>5890.0663147542618</v>
      </c>
      <c r="O32" s="375"/>
      <c r="P32" s="586">
        <f t="shared" si="14"/>
        <v>113975.7489674738</v>
      </c>
      <c r="Q32" s="253">
        <v>103887.85235352239</v>
      </c>
      <c r="R32" s="253">
        <v>10087.896613951414</v>
      </c>
      <c r="S32" s="303"/>
      <c r="T32" s="605">
        <v>-32418.18846018659</v>
      </c>
      <c r="U32" s="290">
        <f t="shared" si="11"/>
        <v>375973.85356378782</v>
      </c>
      <c r="V32" s="271">
        <f t="shared" si="9"/>
        <v>377474.69546298072</v>
      </c>
      <c r="W32" s="271">
        <f t="shared" si="10"/>
        <v>30917.346560993676</v>
      </c>
      <c r="X32" s="304"/>
    </row>
    <row r="33" spans="1:24" x14ac:dyDescent="0.25">
      <c r="A33" s="1585"/>
      <c r="B33" s="388">
        <v>2.15</v>
      </c>
      <c r="C33" s="144" t="s">
        <v>558</v>
      </c>
      <c r="D33" s="575">
        <f t="shared" si="8"/>
        <v>63120.327601806042</v>
      </c>
      <c r="E33" s="253">
        <v>29003.520895969898</v>
      </c>
      <c r="F33" s="253">
        <v>34116.806705836148</v>
      </c>
      <c r="G33" s="465"/>
      <c r="H33" s="586">
        <f t="shared" si="12"/>
        <v>13282.008971653031</v>
      </c>
      <c r="I33" s="253">
        <v>8813.2178592723048</v>
      </c>
      <c r="J33" s="253">
        <v>4468.7911123807271</v>
      </c>
      <c r="K33" s="375"/>
      <c r="L33" s="586">
        <f t="shared" si="13"/>
        <v>18883.157294992048</v>
      </c>
      <c r="M33" s="253">
        <v>12557.302057837707</v>
      </c>
      <c r="N33" s="253">
        <v>6325.8552371543419</v>
      </c>
      <c r="O33" s="375"/>
      <c r="P33" s="586">
        <f t="shared" si="14"/>
        <v>95598.604435948568</v>
      </c>
      <c r="Q33" s="253">
        <v>56931.04836109664</v>
      </c>
      <c r="R33" s="253">
        <v>38667.556074851935</v>
      </c>
      <c r="S33" s="303"/>
      <c r="T33" s="605">
        <v>3422.842908417957</v>
      </c>
      <c r="U33" s="290">
        <f t="shared" si="11"/>
        <v>194306.94121281765</v>
      </c>
      <c r="V33" s="271">
        <f t="shared" si="9"/>
        <v>107305.08917417654</v>
      </c>
      <c r="W33" s="271">
        <f t="shared" si="10"/>
        <v>83579.009130223159</v>
      </c>
      <c r="X33" s="304"/>
    </row>
    <row r="34" spans="1:24" x14ac:dyDescent="0.25">
      <c r="A34" s="1585"/>
      <c r="B34" s="388">
        <v>2.16</v>
      </c>
      <c r="C34" s="144" t="s">
        <v>784</v>
      </c>
      <c r="D34" s="575">
        <f t="shared" si="8"/>
        <v>586901.0804774533</v>
      </c>
      <c r="E34" s="253">
        <v>351528.04989692656</v>
      </c>
      <c r="F34" s="253">
        <v>235373.03058052668</v>
      </c>
      <c r="G34" s="465"/>
      <c r="H34" s="586">
        <f t="shared" si="12"/>
        <v>561977.63713482511</v>
      </c>
      <c r="I34" s="253">
        <v>336599.99860108778</v>
      </c>
      <c r="J34" s="253">
        <v>225377.63853373728</v>
      </c>
      <c r="K34" s="375"/>
      <c r="L34" s="586">
        <f t="shared" si="13"/>
        <v>544518.77116526919</v>
      </c>
      <c r="M34" s="253">
        <v>326142.90231716714</v>
      </c>
      <c r="N34" s="253">
        <v>218375.86884810208</v>
      </c>
      <c r="O34" s="375"/>
      <c r="P34" s="586">
        <f t="shared" si="14"/>
        <v>767128.720206253</v>
      </c>
      <c r="Q34" s="253">
        <v>459476.51487479039</v>
      </c>
      <c r="R34" s="253">
        <v>307652.20533146255</v>
      </c>
      <c r="S34" s="303"/>
      <c r="T34" s="605">
        <v>0</v>
      </c>
      <c r="U34" s="290">
        <f t="shared" si="11"/>
        <v>2460526.2089838004</v>
      </c>
      <c r="V34" s="271">
        <f t="shared" si="9"/>
        <v>1473747.4656899718</v>
      </c>
      <c r="W34" s="271">
        <f t="shared" si="10"/>
        <v>986778.74329382856</v>
      </c>
      <c r="X34" s="304"/>
    </row>
    <row r="35" spans="1:24" x14ac:dyDescent="0.25">
      <c r="A35" s="1585"/>
      <c r="B35" s="388">
        <v>2.17</v>
      </c>
      <c r="C35" s="144" t="s">
        <v>785</v>
      </c>
      <c r="D35" s="575">
        <f t="shared" si="8"/>
        <v>0</v>
      </c>
      <c r="E35" s="253">
        <v>0</v>
      </c>
      <c r="F35" s="253">
        <v>0</v>
      </c>
      <c r="G35" s="465"/>
      <c r="H35" s="586">
        <f t="shared" si="12"/>
        <v>0</v>
      </c>
      <c r="I35" s="253">
        <v>0</v>
      </c>
      <c r="J35" s="253">
        <v>0</v>
      </c>
      <c r="K35" s="375"/>
      <c r="L35" s="586">
        <f t="shared" si="13"/>
        <v>0</v>
      </c>
      <c r="M35" s="253">
        <v>0</v>
      </c>
      <c r="N35" s="253">
        <v>0</v>
      </c>
      <c r="O35" s="375"/>
      <c r="P35" s="586">
        <f t="shared" si="14"/>
        <v>0</v>
      </c>
      <c r="Q35" s="253">
        <v>0</v>
      </c>
      <c r="R35" s="253">
        <v>0</v>
      </c>
      <c r="S35" s="303"/>
      <c r="T35" s="605">
        <v>0</v>
      </c>
      <c r="U35" s="290">
        <f t="shared" si="11"/>
        <v>0</v>
      </c>
      <c r="V35" s="271">
        <f t="shared" si="9"/>
        <v>0</v>
      </c>
      <c r="W35" s="271">
        <f t="shared" si="10"/>
        <v>0</v>
      </c>
      <c r="X35" s="304"/>
    </row>
    <row r="36" spans="1:24" x14ac:dyDescent="0.25">
      <c r="A36" s="1585"/>
      <c r="B36" s="388">
        <v>2.1800000000000002</v>
      </c>
      <c r="C36" s="144" t="s">
        <v>654</v>
      </c>
      <c r="D36" s="575">
        <f t="shared" si="8"/>
        <v>205917.80857108606</v>
      </c>
      <c r="E36" s="253">
        <v>37352.487577878986</v>
      </c>
      <c r="F36" s="253">
        <v>168565.32099320707</v>
      </c>
      <c r="G36" s="465"/>
      <c r="H36" s="586">
        <f t="shared" si="12"/>
        <v>198908.25731222614</v>
      </c>
      <c r="I36" s="253">
        <v>39937.031042920942</v>
      </c>
      <c r="J36" s="253">
        <v>158971.22626930519</v>
      </c>
      <c r="K36" s="375"/>
      <c r="L36" s="586">
        <f t="shared" si="13"/>
        <v>179263.83558857322</v>
      </c>
      <c r="M36" s="253">
        <v>33308.541254905198</v>
      </c>
      <c r="N36" s="253">
        <v>145955.29433366802</v>
      </c>
      <c r="O36" s="375"/>
      <c r="P36" s="586">
        <f t="shared" si="14"/>
        <v>161135.98769203344</v>
      </c>
      <c r="Q36" s="253">
        <v>33761.778656482536</v>
      </c>
      <c r="R36" s="253">
        <v>127374.2090355509</v>
      </c>
      <c r="S36" s="303"/>
      <c r="T36" s="605">
        <v>6662.8788391265653</v>
      </c>
      <c r="U36" s="290">
        <f t="shared" si="11"/>
        <v>751888.76800304535</v>
      </c>
      <c r="V36" s="271">
        <f t="shared" si="9"/>
        <v>144359.83853218768</v>
      </c>
      <c r="W36" s="271">
        <f t="shared" si="10"/>
        <v>600866.05063173117</v>
      </c>
      <c r="X36" s="304"/>
    </row>
    <row r="37" spans="1:24" s="401" customFormat="1" x14ac:dyDescent="0.25">
      <c r="A37" s="1585"/>
      <c r="B37" s="388">
        <v>2.19</v>
      </c>
      <c r="C37" s="387" t="s">
        <v>747</v>
      </c>
      <c r="D37" s="575">
        <f t="shared" si="8"/>
        <v>0</v>
      </c>
      <c r="E37" s="249">
        <v>0</v>
      </c>
      <c r="F37" s="249">
        <v>0</v>
      </c>
      <c r="G37" s="465"/>
      <c r="H37" s="586">
        <f t="shared" si="12"/>
        <v>0</v>
      </c>
      <c r="I37" s="249">
        <v>0</v>
      </c>
      <c r="J37" s="249">
        <v>0</v>
      </c>
      <c r="K37" s="463"/>
      <c r="L37" s="586">
        <f t="shared" si="13"/>
        <v>0</v>
      </c>
      <c r="M37" s="249">
        <v>0</v>
      </c>
      <c r="N37" s="249">
        <v>0</v>
      </c>
      <c r="O37" s="463"/>
      <c r="P37" s="586">
        <f t="shared" si="14"/>
        <v>0</v>
      </c>
      <c r="Q37" s="249">
        <v>0</v>
      </c>
      <c r="R37" s="249">
        <v>0</v>
      </c>
      <c r="S37" s="462"/>
      <c r="T37" s="603">
        <v>0</v>
      </c>
      <c r="U37" s="290">
        <f t="shared" si="11"/>
        <v>0</v>
      </c>
      <c r="V37" s="271">
        <f t="shared" si="9"/>
        <v>0</v>
      </c>
      <c r="W37" s="271">
        <f t="shared" si="10"/>
        <v>0</v>
      </c>
      <c r="X37" s="468"/>
    </row>
    <row r="38" spans="1:24" ht="24.75" x14ac:dyDescent="0.25">
      <c r="A38" s="1585"/>
      <c r="B38" s="968" t="s">
        <v>707</v>
      </c>
      <c r="C38" s="145" t="s">
        <v>740</v>
      </c>
      <c r="D38" s="575">
        <f t="shared" si="8"/>
        <v>-6571.7798779165569</v>
      </c>
      <c r="E38" s="253">
        <v>-777.83966538983395</v>
      </c>
      <c r="F38" s="253">
        <v>-5793.9402125267225</v>
      </c>
      <c r="G38" s="465"/>
      <c r="H38" s="586">
        <f t="shared" si="12"/>
        <v>-33988.599041699272</v>
      </c>
      <c r="I38" s="253">
        <v>-2965.2857673365634</v>
      </c>
      <c r="J38" s="253">
        <v>-31023.313274362707</v>
      </c>
      <c r="K38" s="375"/>
      <c r="L38" s="586">
        <f t="shared" si="13"/>
        <v>-235080.92587272637</v>
      </c>
      <c r="M38" s="253">
        <v>-19799.479375672425</v>
      </c>
      <c r="N38" s="253">
        <v>-215281.44649705396</v>
      </c>
      <c r="O38" s="375"/>
      <c r="P38" s="586">
        <f t="shared" si="14"/>
        <v>166307.6156710989</v>
      </c>
      <c r="Q38" s="253">
        <v>19791.463894178461</v>
      </c>
      <c r="R38" s="253">
        <v>146516.15177692045</v>
      </c>
      <c r="S38" s="303"/>
      <c r="T38" s="605">
        <v>-100166.78544050617</v>
      </c>
      <c r="U38" s="290">
        <f t="shared" si="11"/>
        <v>-209500.47456174943</v>
      </c>
      <c r="V38" s="271">
        <f t="shared" si="9"/>
        <v>-3751.1409142203593</v>
      </c>
      <c r="W38" s="271">
        <f t="shared" si="10"/>
        <v>-105582.54820702292</v>
      </c>
      <c r="X38" s="304"/>
    </row>
    <row r="39" spans="1:24" x14ac:dyDescent="0.25">
      <c r="A39" s="1585"/>
      <c r="B39" s="388">
        <v>2.21</v>
      </c>
      <c r="C39" s="145" t="s">
        <v>949</v>
      </c>
      <c r="D39" s="575">
        <f t="shared" si="8"/>
        <v>14631.851647888772</v>
      </c>
      <c r="E39" s="253">
        <v>8928.1841173717767</v>
      </c>
      <c r="F39" s="253">
        <v>5703.6675305169965</v>
      </c>
      <c r="G39" s="465"/>
      <c r="H39" s="586">
        <f t="shared" si="12"/>
        <v>6281.3413845472132</v>
      </c>
      <c r="I39" s="253">
        <v>3808.8984991403313</v>
      </c>
      <c r="J39" s="253">
        <v>2472.4428854068815</v>
      </c>
      <c r="K39" s="375"/>
      <c r="L39" s="586">
        <f t="shared" si="13"/>
        <v>4846.9820727999804</v>
      </c>
      <c r="M39" s="253">
        <v>2916.234027203308</v>
      </c>
      <c r="N39" s="253">
        <v>1930.7480455966727</v>
      </c>
      <c r="O39" s="375"/>
      <c r="P39" s="586">
        <f t="shared" si="14"/>
        <v>5858.322821106538</v>
      </c>
      <c r="Q39" s="253">
        <v>3524.7170500433531</v>
      </c>
      <c r="R39" s="253">
        <v>2333.6057710631853</v>
      </c>
      <c r="S39" s="303"/>
      <c r="T39" s="605">
        <v>0</v>
      </c>
      <c r="U39" s="290">
        <f t="shared" si="11"/>
        <v>31618.497926342505</v>
      </c>
      <c r="V39" s="271">
        <f>E39+I39+M39+Q39</f>
        <v>19178.033693758767</v>
      </c>
      <c r="W39" s="271">
        <f>F39+J39+N39+R39</f>
        <v>12440.464232583736</v>
      </c>
      <c r="X39" s="304"/>
    </row>
    <row r="40" spans="1:24" s="403" customFormat="1" x14ac:dyDescent="0.25">
      <c r="A40" s="1586"/>
      <c r="B40" s="389">
        <v>2.2200000000000002</v>
      </c>
      <c r="C40" s="146" t="s">
        <v>738</v>
      </c>
      <c r="D40" s="576">
        <f>SUM(D28,D29:D39)</f>
        <v>14181904.058948327</v>
      </c>
      <c r="E40" s="280">
        <f t="shared" ref="E40:J40" si="15">SUM(E28:E39)</f>
        <v>11546100.958877072</v>
      </c>
      <c r="F40" s="280">
        <f t="shared" si="15"/>
        <v>2635803.1000712509</v>
      </c>
      <c r="G40" s="1104"/>
      <c r="H40" s="288">
        <f t="shared" si="15"/>
        <v>13922499.891560789</v>
      </c>
      <c r="I40" s="280">
        <f t="shared" si="15"/>
        <v>11419647.405485455</v>
      </c>
      <c r="J40" s="280">
        <f t="shared" si="15"/>
        <v>2502852.4860753329</v>
      </c>
      <c r="K40" s="1104"/>
      <c r="L40" s="288">
        <f>SUM(L28:L39)</f>
        <v>13084085.548855333</v>
      </c>
      <c r="M40" s="280">
        <f>SUM(M28:M39)</f>
        <v>10668784.43384669</v>
      </c>
      <c r="N40" s="280">
        <f>SUM(N28:N39)</f>
        <v>2415301.1150086476</v>
      </c>
      <c r="O40" s="1104"/>
      <c r="P40" s="288">
        <f>SUM(P28:P39)</f>
        <v>19718683.945661105</v>
      </c>
      <c r="Q40" s="280">
        <f>SUM(Q28:Q39)</f>
        <v>16494505.783040581</v>
      </c>
      <c r="R40" s="280">
        <f>SUM(R28:R39)</f>
        <v>3224178.1626205277</v>
      </c>
      <c r="S40" s="464"/>
      <c r="T40" s="604">
        <f>SUM(T28:T39)</f>
        <v>-436936.6310891051</v>
      </c>
      <c r="U40" s="292">
        <f>SUM(U28:U39)</f>
        <v>60470236.813936457</v>
      </c>
      <c r="V40" s="280">
        <f>SUM(V28:V39)</f>
        <v>50129038.581249796</v>
      </c>
      <c r="W40" s="280">
        <f>SUM(W28:W39)</f>
        <v>10778134.863775762</v>
      </c>
      <c r="X40" s="1400"/>
    </row>
    <row r="41" spans="1:24" ht="14.85" customHeight="1" x14ac:dyDescent="0.25">
      <c r="A41" s="1582" t="s">
        <v>6</v>
      </c>
      <c r="B41" s="114" t="s">
        <v>70</v>
      </c>
      <c r="C41" s="144" t="s">
        <v>191</v>
      </c>
      <c r="D41" s="572">
        <f>SUM(E41:G41)</f>
        <v>9195.1597581215101</v>
      </c>
      <c r="E41" s="251">
        <v>5674.2422278645518</v>
      </c>
      <c r="F41" s="253">
        <v>3520.9175302569579</v>
      </c>
      <c r="G41" s="465"/>
      <c r="H41" s="586">
        <f>SUM(I41:J41)</f>
        <v>10552.067228673999</v>
      </c>
      <c r="I41" s="251">
        <v>7443.7661328580925</v>
      </c>
      <c r="J41" s="253">
        <v>3108.3010958159061</v>
      </c>
      <c r="K41" s="375"/>
      <c r="L41" s="586">
        <f>SUM(M41:N41)</f>
        <v>7980.7697162406857</v>
      </c>
      <c r="M41" s="251">
        <v>4860.1102586917123</v>
      </c>
      <c r="N41" s="253">
        <v>3120.659457548973</v>
      </c>
      <c r="O41" s="375"/>
      <c r="P41" s="586">
        <f>SUM(Q41:R41)</f>
        <v>11258.609523606588</v>
      </c>
      <c r="Q41" s="251">
        <v>6856.0812139906056</v>
      </c>
      <c r="R41" s="253">
        <v>4402.5283096159819</v>
      </c>
      <c r="S41" s="303"/>
      <c r="T41" s="605">
        <v>0</v>
      </c>
      <c r="U41" s="321">
        <f>SUM(V41:X41)+T41</f>
        <v>38986.606226642776</v>
      </c>
      <c r="V41" s="271">
        <f t="shared" ref="V41:W44" si="16">E41+I41+M41+Q41</f>
        <v>24834.19983340496</v>
      </c>
      <c r="W41" s="271">
        <f t="shared" si="16"/>
        <v>14152.406393237819</v>
      </c>
      <c r="X41" s="304"/>
    </row>
    <row r="42" spans="1:24" s="401" customFormat="1" x14ac:dyDescent="0.25">
      <c r="A42" s="1582"/>
      <c r="B42" s="114" t="s">
        <v>71</v>
      </c>
      <c r="C42" s="115" t="s">
        <v>234</v>
      </c>
      <c r="D42" s="573">
        <f>SUM(E42:G42)</f>
        <v>4334.3999999999996</v>
      </c>
      <c r="E42" s="249">
        <v>2644.2099667774087</v>
      </c>
      <c r="F42" s="249">
        <v>1690.1900332225914</v>
      </c>
      <c r="G42" s="465"/>
      <c r="H42" s="586">
        <f>SUM(I42:J42)</f>
        <v>4173.6000000000004</v>
      </c>
      <c r="I42" s="249">
        <v>2530.2510638297872</v>
      </c>
      <c r="J42" s="249">
        <v>1643.3489361702127</v>
      </c>
      <c r="K42" s="463"/>
      <c r="L42" s="586">
        <f>SUM(M42:N42)</f>
        <v>4089.5999999999995</v>
      </c>
      <c r="M42" s="249">
        <v>2461.0058091286305</v>
      </c>
      <c r="N42" s="249">
        <v>1628.5941908713692</v>
      </c>
      <c r="O42" s="463"/>
      <c r="P42" s="586">
        <f>SUM(Q42:R42)</f>
        <v>5116.7999999999993</v>
      </c>
      <c r="Q42" s="249">
        <v>3078.5427385892112</v>
      </c>
      <c r="R42" s="249">
        <v>2038.257261410788</v>
      </c>
      <c r="S42" s="462"/>
      <c r="T42" s="603">
        <v>0</v>
      </c>
      <c r="U42" s="290">
        <f>SUM(V42:X42)+T42</f>
        <v>17714.399999999998</v>
      </c>
      <c r="V42" s="271">
        <f t="shared" si="16"/>
        <v>10714.009578325036</v>
      </c>
      <c r="W42" s="271">
        <f t="shared" si="16"/>
        <v>7000.3904216749615</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6"/>
        <v>0</v>
      </c>
      <c r="W43" s="271">
        <f t="shared" si="16"/>
        <v>0</v>
      </c>
      <c r="X43" s="304"/>
    </row>
    <row r="44" spans="1:24" x14ac:dyDescent="0.25">
      <c r="A44" s="1582"/>
      <c r="B44" s="114">
        <v>3.4</v>
      </c>
      <c r="C44" s="147" t="s">
        <v>467</v>
      </c>
      <c r="D44" s="573">
        <f>SUM(E44:G44)</f>
        <v>10794.771827610872</v>
      </c>
      <c r="E44" s="253">
        <v>6585.3735824235537</v>
      </c>
      <c r="F44" s="253">
        <v>4209.3982451873189</v>
      </c>
      <c r="G44" s="465"/>
      <c r="H44" s="586">
        <f>SUM(I44:J44)</f>
        <v>10389.682229817809</v>
      </c>
      <c r="I44" s="253">
        <v>6298.7599470121586</v>
      </c>
      <c r="J44" s="253">
        <v>4090.92228280565</v>
      </c>
      <c r="K44" s="375"/>
      <c r="L44" s="586">
        <f>SUM(M44:N44)</f>
        <v>10172.554915122404</v>
      </c>
      <c r="M44" s="253">
        <v>6121.5563233069843</v>
      </c>
      <c r="N44" s="253">
        <v>4050.9985918154198</v>
      </c>
      <c r="O44" s="375"/>
      <c r="P44" s="586">
        <f>SUM(Q44:R44)</f>
        <v>12642.467114304207</v>
      </c>
      <c r="Q44" s="253">
        <v>7606.389800772773</v>
      </c>
      <c r="R44" s="253">
        <v>5036.0773135314348</v>
      </c>
      <c r="S44" s="303"/>
      <c r="T44" s="605">
        <v>489.15237704239092</v>
      </c>
      <c r="U44" s="290">
        <f>SUM(V44:X44)+T44</f>
        <v>44488.628463897679</v>
      </c>
      <c r="V44" s="271">
        <f t="shared" si="16"/>
        <v>26612.07965351547</v>
      </c>
      <c r="W44" s="271">
        <f t="shared" si="16"/>
        <v>17387.396433339822</v>
      </c>
      <c r="X44" s="304"/>
    </row>
    <row r="45" spans="1:24" s="403" customFormat="1" x14ac:dyDescent="0.25">
      <c r="A45" s="1583"/>
      <c r="B45" s="390">
        <v>3.5</v>
      </c>
      <c r="C45" s="146" t="s">
        <v>8</v>
      </c>
      <c r="D45" s="574">
        <f t="shared" ref="D45:W45" si="17">SUM(D41:D44)</f>
        <v>24324.331585732383</v>
      </c>
      <c r="E45" s="280">
        <f t="shared" si="17"/>
        <v>14903.825777065515</v>
      </c>
      <c r="F45" s="280">
        <f t="shared" si="17"/>
        <v>9420.5058086668687</v>
      </c>
      <c r="G45" s="1104"/>
      <c r="H45" s="288">
        <f>SUM(H41:H44)</f>
        <v>25115.349458491808</v>
      </c>
      <c r="I45" s="280">
        <f t="shared" si="17"/>
        <v>16272.777143700039</v>
      </c>
      <c r="J45" s="280">
        <f t="shared" si="17"/>
        <v>8842.5723147917688</v>
      </c>
      <c r="K45" s="1104"/>
      <c r="L45" s="288">
        <f>SUM(L41:L44)</f>
        <v>22242.92463136309</v>
      </c>
      <c r="M45" s="280">
        <f>SUM(M41:M44)</f>
        <v>13442.672391127328</v>
      </c>
      <c r="N45" s="280">
        <f>SUM(N41:N44)</f>
        <v>8800.2522402357608</v>
      </c>
      <c r="O45" s="1104"/>
      <c r="P45" s="288">
        <f>SUM(P41:P44)</f>
        <v>29017.876637910795</v>
      </c>
      <c r="Q45" s="280">
        <f>SUM(Q41:Q44)</f>
        <v>17541.013753352592</v>
      </c>
      <c r="R45" s="280">
        <f>SUM(R41:R44)</f>
        <v>11476.862884558206</v>
      </c>
      <c r="S45" s="464"/>
      <c r="T45" s="604">
        <f t="shared" si="17"/>
        <v>489.15237704239092</v>
      </c>
      <c r="U45" s="292">
        <f t="shared" si="17"/>
        <v>101189.63469054045</v>
      </c>
      <c r="V45" s="280">
        <f t="shared" si="17"/>
        <v>62160.289065245466</v>
      </c>
      <c r="W45" s="280">
        <f t="shared" si="17"/>
        <v>38540.193248252603</v>
      </c>
      <c r="X45" s="1400"/>
    </row>
    <row r="46" spans="1:24" s="403" customFormat="1" x14ac:dyDescent="0.25">
      <c r="A46" s="1581" t="s">
        <v>235</v>
      </c>
      <c r="B46" s="150" t="s">
        <v>74</v>
      </c>
      <c r="C46" s="143" t="s">
        <v>174</v>
      </c>
      <c r="D46" s="334">
        <f t="shared" ref="D46:J46" si="18">SUM(D21+D22+D24, D29:D36)+D41</f>
        <v>14331918.050307838</v>
      </c>
      <c r="E46" s="372">
        <f t="shared" si="18"/>
        <v>11685533.614824632</v>
      </c>
      <c r="F46" s="372">
        <f t="shared" si="18"/>
        <v>2646384.4354832056</v>
      </c>
      <c r="G46" s="465"/>
      <c r="H46" s="334">
        <f t="shared" si="18"/>
        <v>14249246.0877623</v>
      </c>
      <c r="I46" s="372">
        <f t="shared" si="18"/>
        <v>11701147.375538131</v>
      </c>
      <c r="J46" s="372">
        <f t="shared" si="18"/>
        <v>2548098.7122241668</v>
      </c>
      <c r="K46" s="461"/>
      <c r="L46" s="334">
        <f>SUM(L21+L22+L24, L29:L36)+L41</f>
        <v>14826213.755339766</v>
      </c>
      <c r="M46" s="372">
        <f>SUM(M21+M22+M24, M29:M36)+M41</f>
        <v>12123715.954893891</v>
      </c>
      <c r="N46" s="372">
        <f>SUM(N21+N22+N24, N29:N36)+N41</f>
        <v>2702497.8004458779</v>
      </c>
      <c r="O46" s="461"/>
      <c r="P46" s="334">
        <f>SUM(P21+P22+P24, P29:P36)+P41</f>
        <v>18397136.511251271</v>
      </c>
      <c r="Q46" s="372">
        <f>SUM(Q21+Q22+Q24, Q29:Q36)+Q41</f>
        <v>15383660.186972834</v>
      </c>
      <c r="R46" s="372">
        <f>SUM(R21+R22+R24, R29:R36)+R41</f>
        <v>3013476.3242784371</v>
      </c>
      <c r="S46" s="461"/>
      <c r="T46" s="612">
        <f>SUM(T21+T22+T24, T29:T36)+T41</f>
        <v>266185.19245325041</v>
      </c>
      <c r="U46" s="321">
        <f>SUM(U21+U22+U24, U29:U36)+U41</f>
        <v>62070699.597114444</v>
      </c>
      <c r="V46" s="372">
        <f>SUM(V21+V22+V24, V29:V36)+V41</f>
        <v>50894057.132229485</v>
      </c>
      <c r="W46" s="372">
        <f>SUM(W21+W22+W24, W29:W36)+W41</f>
        <v>10910457.27243169</v>
      </c>
      <c r="X46" s="467"/>
    </row>
    <row r="47" spans="1:24" s="403" customFormat="1" x14ac:dyDescent="0.25">
      <c r="A47" s="1621"/>
      <c r="B47" s="114" t="s">
        <v>75</v>
      </c>
      <c r="C47" s="144" t="s">
        <v>175</v>
      </c>
      <c r="D47" s="270">
        <f t="shared" ref="D47:W47" si="19">D25+D38+D43</f>
        <v>-155450.68324928082</v>
      </c>
      <c r="E47" s="271">
        <f t="shared" si="19"/>
        <v>-142686.5978370657</v>
      </c>
      <c r="F47" s="271">
        <f t="shared" si="19"/>
        <v>-12764.085412215114</v>
      </c>
      <c r="G47" s="465"/>
      <c r="H47" s="270">
        <f t="shared" si="19"/>
        <v>-322475.47035738279</v>
      </c>
      <c r="I47" s="271">
        <f t="shared" si="19"/>
        <v>-277865.10241895798</v>
      </c>
      <c r="J47" s="271">
        <f t="shared" si="19"/>
        <v>-44610.36793842481</v>
      </c>
      <c r="K47" s="462"/>
      <c r="L47" s="270">
        <f>L25+L38+L43</f>
        <v>-1738994.418840993</v>
      </c>
      <c r="M47" s="271">
        <f>M25+M38+M43</f>
        <v>-1452987.6448157148</v>
      </c>
      <c r="N47" s="271">
        <f>N25+N38+N43</f>
        <v>-286006.77402527828</v>
      </c>
      <c r="O47" s="462"/>
      <c r="P47" s="270">
        <f>P25+P38+P43</f>
        <v>1326947.7211123344</v>
      </c>
      <c r="Q47" s="271">
        <f>Q25+Q38+Q43</f>
        <v>1114176.9602316918</v>
      </c>
      <c r="R47" s="271">
        <f>R25+R38+R43</f>
        <v>212770.7608806426</v>
      </c>
      <c r="S47" s="462"/>
      <c r="T47" s="613">
        <f>T25+T38+T43</f>
        <v>-703121.82354235556</v>
      </c>
      <c r="U47" s="290">
        <f t="shared" si="19"/>
        <v>-1593094.6748776776</v>
      </c>
      <c r="V47" s="271">
        <f t="shared" si="19"/>
        <v>-759362.38484004652</v>
      </c>
      <c r="W47" s="271">
        <f t="shared" si="19"/>
        <v>-130610.46649527556</v>
      </c>
      <c r="X47" s="468"/>
    </row>
    <row r="48" spans="1:24" s="403" customFormat="1" x14ac:dyDescent="0.25">
      <c r="A48" s="1621"/>
      <c r="B48" s="114" t="s">
        <v>76</v>
      </c>
      <c r="C48" s="144" t="s">
        <v>176</v>
      </c>
      <c r="D48" s="589">
        <f t="shared" ref="D48:W48" si="20">D26+D37+D42</f>
        <v>4334.3999999999996</v>
      </c>
      <c r="E48" s="590">
        <f t="shared" si="20"/>
        <v>2644.2099667774087</v>
      </c>
      <c r="F48" s="590">
        <f t="shared" si="20"/>
        <v>1690.1900332225914</v>
      </c>
      <c r="G48" s="465"/>
      <c r="H48" s="589">
        <f t="shared" si="20"/>
        <v>4173.6000000000004</v>
      </c>
      <c r="I48" s="590">
        <f t="shared" si="20"/>
        <v>2530.2510638297872</v>
      </c>
      <c r="J48" s="590">
        <f t="shared" si="20"/>
        <v>1643.3489361702127</v>
      </c>
      <c r="K48" s="1106"/>
      <c r="L48" s="589">
        <f>L26+L37+L42</f>
        <v>4089.5999999999995</v>
      </c>
      <c r="M48" s="590">
        <f>M26+M37+M42</f>
        <v>2461.0058091286305</v>
      </c>
      <c r="N48" s="590">
        <f>N26+N37+N42</f>
        <v>1628.5941908713692</v>
      </c>
      <c r="O48" s="1106"/>
      <c r="P48" s="589">
        <f>P26+P37+P42</f>
        <v>5116.7999999999993</v>
      </c>
      <c r="Q48" s="590">
        <f>Q26+Q37+Q42</f>
        <v>3078.5427385892112</v>
      </c>
      <c r="R48" s="590">
        <f>R26+R37+R42</f>
        <v>2038.257261410788</v>
      </c>
      <c r="S48" s="1101"/>
      <c r="T48" s="614">
        <f>T26+T37+T42</f>
        <v>0</v>
      </c>
      <c r="U48" s="591">
        <f t="shared" si="20"/>
        <v>17714.399999999998</v>
      </c>
      <c r="V48" s="590">
        <f t="shared" si="20"/>
        <v>10714.009578325036</v>
      </c>
      <c r="W48" s="590">
        <f t="shared" si="20"/>
        <v>7000.3904216749615</v>
      </c>
      <c r="X48" s="1401"/>
    </row>
    <row r="49" spans="1:24" s="403" customFormat="1" x14ac:dyDescent="0.25">
      <c r="A49" s="1621"/>
      <c r="B49" s="114">
        <v>4.4000000000000004</v>
      </c>
      <c r="C49" s="144" t="s">
        <v>937</v>
      </c>
      <c r="D49" s="270">
        <f t="shared" ref="D49:W49" si="21">D27+D39+D44</f>
        <v>25426.623475499644</v>
      </c>
      <c r="E49" s="271">
        <f t="shared" si="21"/>
        <v>15513.55769979533</v>
      </c>
      <c r="F49" s="271">
        <f t="shared" si="21"/>
        <v>9913.0657757043155</v>
      </c>
      <c r="G49" s="465"/>
      <c r="H49" s="270">
        <f t="shared" si="21"/>
        <v>16671.023614365022</v>
      </c>
      <c r="I49" s="271">
        <f t="shared" si="21"/>
        <v>10107.658446152491</v>
      </c>
      <c r="J49" s="271">
        <f t="shared" si="21"/>
        <v>6563.365168212531</v>
      </c>
      <c r="K49" s="463"/>
      <c r="L49" s="270">
        <f>L27+L39+L44</f>
        <v>15019.536987922384</v>
      </c>
      <c r="M49" s="271">
        <f>M27+M39+M44</f>
        <v>9037.7903505102913</v>
      </c>
      <c r="N49" s="271">
        <f>N27+N39+N44</f>
        <v>5981.7466374120922</v>
      </c>
      <c r="O49" s="463"/>
      <c r="P49" s="270">
        <f>P27+P39+P44</f>
        <v>18500.789935410743</v>
      </c>
      <c r="Q49" s="271">
        <f>Q27+Q39+Q44</f>
        <v>11131.106850816126</v>
      </c>
      <c r="R49" s="271">
        <f>R27+R39+R44</f>
        <v>7369.6830845946206</v>
      </c>
      <c r="S49" s="462"/>
      <c r="T49" s="613">
        <f>T27+T39+T44</f>
        <v>489.15237704239092</v>
      </c>
      <c r="U49" s="290">
        <f t="shared" si="21"/>
        <v>76107.126390240184</v>
      </c>
      <c r="V49" s="271">
        <f t="shared" si="21"/>
        <v>45790.113347274237</v>
      </c>
      <c r="W49" s="271">
        <f t="shared" si="21"/>
        <v>29827.860665923559</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2">E50+I50+M50+Q50</f>
        <v>0</v>
      </c>
      <c r="W50" s="271">
        <f t="shared" si="22"/>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2"/>
        <v>0</v>
      </c>
      <c r="W51" s="271">
        <f t="shared" si="22"/>
        <v>0</v>
      </c>
      <c r="X51" s="304"/>
    </row>
    <row r="52" spans="1:24" s="403" customFormat="1" x14ac:dyDescent="0.25">
      <c r="A52" s="1621"/>
      <c r="B52" s="384" t="s">
        <v>197</v>
      </c>
      <c r="C52" s="385" t="s">
        <v>331</v>
      </c>
      <c r="D52" s="288">
        <f t="shared" ref="D52:W52" si="23">SUM(D46:D51)</f>
        <v>14206228.390534056</v>
      </c>
      <c r="E52" s="280">
        <f t="shared" si="23"/>
        <v>11561004.784654139</v>
      </c>
      <c r="F52" s="280">
        <f t="shared" si="23"/>
        <v>2645223.6058799173</v>
      </c>
      <c r="G52" s="1104"/>
      <c r="H52" s="288">
        <f t="shared" si="23"/>
        <v>13947615.241019282</v>
      </c>
      <c r="I52" s="280">
        <f t="shared" si="23"/>
        <v>11435920.182629155</v>
      </c>
      <c r="J52" s="280">
        <f t="shared" si="23"/>
        <v>2511695.0583901247</v>
      </c>
      <c r="K52" s="1104"/>
      <c r="L52" s="288">
        <f>SUM(L46:L51)</f>
        <v>13106328.473486695</v>
      </c>
      <c r="M52" s="280">
        <f>SUM(M46:M51)</f>
        <v>10682227.106237814</v>
      </c>
      <c r="N52" s="280">
        <f>SUM(N46:N51)</f>
        <v>2424101.367248883</v>
      </c>
      <c r="O52" s="1104"/>
      <c r="P52" s="288">
        <f>SUM(P46:P51)</f>
        <v>19747701.822299015</v>
      </c>
      <c r="Q52" s="280">
        <f>SUM(Q46:Q51)</f>
        <v>16512046.79679393</v>
      </c>
      <c r="R52" s="280">
        <f>SUM(R46:R51)</f>
        <v>3235655.025505085</v>
      </c>
      <c r="S52" s="464"/>
      <c r="T52" s="604">
        <f t="shared" si="23"/>
        <v>-436447.47871206276</v>
      </c>
      <c r="U52" s="292">
        <f t="shared" si="23"/>
        <v>60571426.448627003</v>
      </c>
      <c r="V52" s="280">
        <f t="shared" si="23"/>
        <v>50191198.870315038</v>
      </c>
      <c r="W52" s="280">
        <f t="shared" si="23"/>
        <v>10816675.057024013</v>
      </c>
      <c r="X52" s="1400"/>
    </row>
    <row r="53" spans="1:24" x14ac:dyDescent="0.25">
      <c r="A53" s="1621"/>
      <c r="B53" s="114" t="s">
        <v>196</v>
      </c>
      <c r="C53" s="145" t="s">
        <v>40</v>
      </c>
      <c r="D53" s="270">
        <f>SUM(E53:G53)</f>
        <v>218.12513448000001</v>
      </c>
      <c r="E53" s="253">
        <v>133.91765112000002</v>
      </c>
      <c r="F53" s="253">
        <v>84.207483359999998</v>
      </c>
      <c r="G53" s="465"/>
      <c r="H53" s="270">
        <f>SUM(I53:J53)</f>
        <v>236.54399999999998</v>
      </c>
      <c r="I53" s="253">
        <v>144.672</v>
      </c>
      <c r="J53" s="253">
        <v>91.872</v>
      </c>
      <c r="K53" s="375"/>
      <c r="L53" s="270">
        <f>SUM(M53:N53)</f>
        <v>246.57599999999999</v>
      </c>
      <c r="M53" s="253">
        <v>152.85599999999999</v>
      </c>
      <c r="N53" s="253">
        <v>93.72</v>
      </c>
      <c r="O53" s="375"/>
      <c r="P53" s="270">
        <f>SUM(Q53:R53)</f>
        <v>0</v>
      </c>
      <c r="Q53" s="253">
        <v>0</v>
      </c>
      <c r="R53" s="253">
        <v>0</v>
      </c>
      <c r="S53" s="303"/>
      <c r="T53" s="605">
        <v>0</v>
      </c>
      <c r="U53" s="290">
        <f>SUM(V53:X53)+T53</f>
        <v>701.24513447999993</v>
      </c>
      <c r="V53" s="271">
        <f t="shared" ref="V53:W55" si="24">E53+I53+M53+Q53</f>
        <v>431.44565111999998</v>
      </c>
      <c r="W53" s="271">
        <f t="shared" si="24"/>
        <v>269.79948335999995</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4"/>
        <v>0</v>
      </c>
      <c r="W54" s="271">
        <f t="shared" si="24"/>
        <v>0</v>
      </c>
      <c r="X54" s="304"/>
    </row>
    <row r="55" spans="1:24" s="403" customFormat="1" x14ac:dyDescent="0.25">
      <c r="A55" s="1621"/>
      <c r="B55" s="114" t="s">
        <v>194</v>
      </c>
      <c r="C55" s="145" t="s">
        <v>316</v>
      </c>
      <c r="D55" s="270">
        <f t="shared" ref="D55:J55" si="25">SUM(D53:D54)</f>
        <v>218.12513448000001</v>
      </c>
      <c r="E55" s="274">
        <f t="shared" si="25"/>
        <v>133.91765112000002</v>
      </c>
      <c r="F55" s="274">
        <f t="shared" si="25"/>
        <v>84.207483359999998</v>
      </c>
      <c r="G55" s="465"/>
      <c r="H55" s="270">
        <f t="shared" si="25"/>
        <v>236.54399999999998</v>
      </c>
      <c r="I55" s="274">
        <f t="shared" si="25"/>
        <v>144.672</v>
      </c>
      <c r="J55" s="274">
        <f t="shared" si="25"/>
        <v>91.872</v>
      </c>
      <c r="K55" s="375"/>
      <c r="L55" s="270">
        <f>SUM(L53:L54)</f>
        <v>246.57599999999999</v>
      </c>
      <c r="M55" s="274">
        <f>SUM(M53:M54)</f>
        <v>152.85599999999999</v>
      </c>
      <c r="N55" s="274">
        <f>SUM(N53:N54)</f>
        <v>93.72</v>
      </c>
      <c r="O55" s="375"/>
      <c r="P55" s="270">
        <f>SUM(P53:P54)</f>
        <v>0</v>
      </c>
      <c r="Q55" s="274">
        <f>SUM(Q53:Q54)</f>
        <v>0</v>
      </c>
      <c r="R55" s="274">
        <f>SUM(R53:R54)</f>
        <v>0</v>
      </c>
      <c r="S55" s="303"/>
      <c r="T55" s="606">
        <f>SUM(T53:T54)</f>
        <v>0</v>
      </c>
      <c r="U55" s="290">
        <f>SUM(U53:U54)</f>
        <v>701.24513447999993</v>
      </c>
      <c r="V55" s="271">
        <f t="shared" si="24"/>
        <v>431.44565111999998</v>
      </c>
      <c r="W55" s="271">
        <f t="shared" si="24"/>
        <v>269.79948335999995</v>
      </c>
      <c r="X55" s="304"/>
    </row>
    <row r="56" spans="1:24" s="403" customFormat="1" x14ac:dyDescent="0.25">
      <c r="A56" s="1622"/>
      <c r="B56" s="390" t="s">
        <v>193</v>
      </c>
      <c r="C56" s="385" t="s">
        <v>333</v>
      </c>
      <c r="D56" s="288">
        <f t="shared" ref="D56:W56" si="26">D52+D55</f>
        <v>14206446.515668536</v>
      </c>
      <c r="E56" s="280">
        <f t="shared" si="26"/>
        <v>11561138.702305259</v>
      </c>
      <c r="F56" s="280">
        <f t="shared" si="26"/>
        <v>2645307.8133632774</v>
      </c>
      <c r="G56" s="465"/>
      <c r="H56" s="288">
        <f t="shared" si="26"/>
        <v>13947851.785019282</v>
      </c>
      <c r="I56" s="280">
        <f t="shared" si="26"/>
        <v>11436064.854629155</v>
      </c>
      <c r="J56" s="280">
        <f t="shared" si="26"/>
        <v>2511786.9303901247</v>
      </c>
      <c r="K56" s="1104"/>
      <c r="L56" s="288">
        <f>L52+L55</f>
        <v>13106575.049486695</v>
      </c>
      <c r="M56" s="280">
        <f>M52+M55</f>
        <v>10682379.962237814</v>
      </c>
      <c r="N56" s="280">
        <f>N52+N55</f>
        <v>2424195.0872488832</v>
      </c>
      <c r="O56" s="1104"/>
      <c r="P56" s="288">
        <f>P52+P55</f>
        <v>19747701.822299015</v>
      </c>
      <c r="Q56" s="280">
        <f>Q52+Q55</f>
        <v>16512046.79679393</v>
      </c>
      <c r="R56" s="280">
        <f>R52+R55</f>
        <v>3235655.025505085</v>
      </c>
      <c r="S56" s="464"/>
      <c r="T56" s="604">
        <f>T52+T55</f>
        <v>-436447.47871206276</v>
      </c>
      <c r="U56" s="292">
        <f t="shared" si="26"/>
        <v>60572127.693761483</v>
      </c>
      <c r="V56" s="280">
        <f t="shared" si="26"/>
        <v>50191630.315966159</v>
      </c>
      <c r="W56" s="280">
        <f t="shared" si="26"/>
        <v>10816944.856507374</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7">SUM(E59:G59)</f>
        <v>477902.5503491917</v>
      </c>
      <c r="E59" s="251">
        <v>286242.7028220013</v>
      </c>
      <c r="F59" s="253">
        <v>191659.8475271904</v>
      </c>
      <c r="G59" s="465"/>
      <c r="H59" s="270">
        <f t="shared" ref="H59:H64" si="28">SUM(I59:J59)</f>
        <v>457607.85754127277</v>
      </c>
      <c r="I59" s="251">
        <v>274087.07042783161</v>
      </c>
      <c r="J59" s="253">
        <v>183520.78711344118</v>
      </c>
      <c r="K59" s="375"/>
      <c r="L59" s="270">
        <f t="shared" ref="L59:L64" si="29">SUM(M59:N59)</f>
        <v>443391.43018989061</v>
      </c>
      <c r="M59" s="251">
        <v>265572.05290687701</v>
      </c>
      <c r="N59" s="253">
        <v>177819.3772830136</v>
      </c>
      <c r="O59" s="375"/>
      <c r="P59" s="270">
        <f t="shared" ref="P59:P64" si="30">SUM(Q59:R59)</f>
        <v>624658.53962039831</v>
      </c>
      <c r="Q59" s="253">
        <v>374143.11472315708</v>
      </c>
      <c r="R59" s="253">
        <v>250515.42489724117</v>
      </c>
      <c r="S59" s="303"/>
      <c r="T59" s="605"/>
      <c r="U59" s="290">
        <f t="shared" ref="U59:U64" si="31">D59+H59+L59+P59+T59</f>
        <v>2003560.3777007533</v>
      </c>
      <c r="V59" s="271">
        <f t="shared" ref="V59:V65" si="32">E59+I59+M59+Q59</f>
        <v>1200044.9408798669</v>
      </c>
      <c r="W59" s="271">
        <f t="shared" ref="W59:W65" si="33">F59+J59+N59+R59</f>
        <v>803515.43682088633</v>
      </c>
      <c r="X59" s="304"/>
    </row>
    <row r="60" spans="1:24" x14ac:dyDescent="0.25">
      <c r="A60" s="1582"/>
      <c r="B60" s="114" t="s">
        <v>80</v>
      </c>
      <c r="C60" s="145" t="s">
        <v>100</v>
      </c>
      <c r="D60" s="270">
        <f t="shared" si="27"/>
        <v>45970.617350140419</v>
      </c>
      <c r="E60" s="253">
        <v>27534.386981373926</v>
      </c>
      <c r="F60" s="253">
        <v>18436.230368766493</v>
      </c>
      <c r="G60" s="465"/>
      <c r="H60" s="270">
        <f t="shared" si="28"/>
        <v>44018.421119695959</v>
      </c>
      <c r="I60" s="253">
        <v>26365.106915734934</v>
      </c>
      <c r="J60" s="253">
        <v>17653.314203961025</v>
      </c>
      <c r="K60" s="375"/>
      <c r="L60" s="270">
        <f t="shared" si="29"/>
        <v>42650.908137438513</v>
      </c>
      <c r="M60" s="253">
        <v>25546.026515558096</v>
      </c>
      <c r="N60" s="253">
        <v>17104.881621880417</v>
      </c>
      <c r="O60" s="375"/>
      <c r="P60" s="270">
        <f t="shared" si="30"/>
        <v>60087.435562762374</v>
      </c>
      <c r="Q60" s="253">
        <v>35989.742989571037</v>
      </c>
      <c r="R60" s="253">
        <v>24097.692573191336</v>
      </c>
      <c r="S60" s="303"/>
      <c r="T60" s="605"/>
      <c r="U60" s="290">
        <f t="shared" si="31"/>
        <v>192727.38217003725</v>
      </c>
      <c r="V60" s="271">
        <f t="shared" si="32"/>
        <v>115435.26340223799</v>
      </c>
      <c r="W60" s="271">
        <f t="shared" si="33"/>
        <v>77292.118767799271</v>
      </c>
      <c r="X60" s="304"/>
    </row>
    <row r="61" spans="1:24" x14ac:dyDescent="0.25">
      <c r="A61" s="1582"/>
      <c r="B61" s="114" t="s">
        <v>81</v>
      </c>
      <c r="C61" s="145" t="s">
        <v>101</v>
      </c>
      <c r="D61" s="270">
        <f t="shared" si="27"/>
        <v>43665.054715485705</v>
      </c>
      <c r="E61" s="253">
        <v>26153.455911667832</v>
      </c>
      <c r="F61" s="253">
        <v>17511.598803817877</v>
      </c>
      <c r="G61" s="465"/>
      <c r="H61" s="270">
        <f t="shared" si="28"/>
        <v>41810.76690880995</v>
      </c>
      <c r="I61" s="253">
        <v>25042.818704971774</v>
      </c>
      <c r="J61" s="253">
        <v>16767.948203838179</v>
      </c>
      <c r="K61" s="375"/>
      <c r="L61" s="270">
        <f t="shared" si="29"/>
        <v>40511.838753471056</v>
      </c>
      <c r="M61" s="253">
        <v>24264.817613150582</v>
      </c>
      <c r="N61" s="253">
        <v>16247.021140320472</v>
      </c>
      <c r="O61" s="375"/>
      <c r="P61" s="270">
        <f t="shared" si="30"/>
        <v>57073.87267778832</v>
      </c>
      <c r="Q61" s="253">
        <v>34184.750769527949</v>
      </c>
      <c r="R61" s="253">
        <v>22889.121908260371</v>
      </c>
      <c r="S61" s="303"/>
      <c r="T61" s="605"/>
      <c r="U61" s="290">
        <f t="shared" si="31"/>
        <v>183061.53305555502</v>
      </c>
      <c r="V61" s="271">
        <f t="shared" si="32"/>
        <v>109645.84299931815</v>
      </c>
      <c r="W61" s="271">
        <f t="shared" si="33"/>
        <v>73415.690056236897</v>
      </c>
      <c r="X61" s="304"/>
    </row>
    <row r="62" spans="1:24" x14ac:dyDescent="0.25">
      <c r="A62" s="1582"/>
      <c r="B62" s="383" t="s">
        <v>82</v>
      </c>
      <c r="C62" s="145" t="s">
        <v>102</v>
      </c>
      <c r="D62" s="270">
        <f t="shared" si="27"/>
        <v>29574.943005727757</v>
      </c>
      <c r="E62" s="253">
        <v>17714.095929349071</v>
      </c>
      <c r="F62" s="253">
        <v>11860.847076378686</v>
      </c>
      <c r="G62" s="465"/>
      <c r="H62" s="270">
        <f t="shared" si="28"/>
        <v>28319.008333116377</v>
      </c>
      <c r="I62" s="253">
        <v>16961.846051223358</v>
      </c>
      <c r="J62" s="253">
        <v>11357.162281893019</v>
      </c>
      <c r="K62" s="375"/>
      <c r="L62" s="270">
        <f t="shared" si="29"/>
        <v>27439.226401936088</v>
      </c>
      <c r="M62" s="253">
        <v>16434.895195466259</v>
      </c>
      <c r="N62" s="253">
        <v>11004.331206469828</v>
      </c>
      <c r="O62" s="375"/>
      <c r="P62" s="270">
        <f t="shared" si="30"/>
        <v>38656.920106025245</v>
      </c>
      <c r="Q62" s="253">
        <v>23153.80256045446</v>
      </c>
      <c r="R62" s="253">
        <v>15503.117545570787</v>
      </c>
      <c r="S62" s="303"/>
      <c r="T62" s="605"/>
      <c r="U62" s="290">
        <f t="shared" si="31"/>
        <v>123990.09784680547</v>
      </c>
      <c r="V62" s="271">
        <f t="shared" si="32"/>
        <v>74264.639736493147</v>
      </c>
      <c r="W62" s="271">
        <f t="shared" si="33"/>
        <v>49725.45811031232</v>
      </c>
      <c r="X62" s="304"/>
    </row>
    <row r="63" spans="1:24" x14ac:dyDescent="0.25">
      <c r="A63" s="1582"/>
      <c r="B63" s="383" t="s">
        <v>219</v>
      </c>
      <c r="C63" s="145" t="s">
        <v>103</v>
      </c>
      <c r="D63" s="270">
        <f t="shared" si="27"/>
        <v>108313.75856633295</v>
      </c>
      <c r="E63" s="253">
        <v>64875.198891872329</v>
      </c>
      <c r="F63" s="253">
        <v>43438.55967446063</v>
      </c>
      <c r="G63" s="465"/>
      <c r="H63" s="270">
        <f t="shared" si="28"/>
        <v>103714.08765985076</v>
      </c>
      <c r="I63" s="253">
        <v>62120.197414267393</v>
      </c>
      <c r="J63" s="253">
        <v>41593.890245583367</v>
      </c>
      <c r="K63" s="375"/>
      <c r="L63" s="270">
        <f t="shared" si="29"/>
        <v>100492.01931414241</v>
      </c>
      <c r="M63" s="253">
        <v>60190.319552601082</v>
      </c>
      <c r="N63" s="253">
        <v>40301.69976154132</v>
      </c>
      <c r="O63" s="375"/>
      <c r="P63" s="270">
        <f t="shared" si="30"/>
        <v>141575.12697390941</v>
      </c>
      <c r="Q63" s="253">
        <v>84797.302227764492</v>
      </c>
      <c r="R63" s="253">
        <v>56777.824746144914</v>
      </c>
      <c r="S63" s="303"/>
      <c r="T63" s="605"/>
      <c r="U63" s="290">
        <f t="shared" si="31"/>
        <v>454094.99251423555</v>
      </c>
      <c r="V63" s="271">
        <f t="shared" si="32"/>
        <v>271983.0180865053</v>
      </c>
      <c r="W63" s="271">
        <f t="shared" si="33"/>
        <v>182111.97442773022</v>
      </c>
      <c r="X63" s="304"/>
    </row>
    <row r="64" spans="1:24" x14ac:dyDescent="0.25">
      <c r="A64" s="1582"/>
      <c r="B64" s="114" t="s">
        <v>218</v>
      </c>
      <c r="C64" s="145" t="s">
        <v>28</v>
      </c>
      <c r="D64" s="270">
        <f t="shared" si="27"/>
        <v>20744.037827651275</v>
      </c>
      <c r="E64" s="253">
        <v>12424.770386536147</v>
      </c>
      <c r="F64" s="253">
        <v>8319.2674411151274</v>
      </c>
      <c r="G64" s="465"/>
      <c r="H64" s="270">
        <f t="shared" si="28"/>
        <v>19863.117909980981</v>
      </c>
      <c r="I64" s="253">
        <v>11897.137926697977</v>
      </c>
      <c r="J64" s="253">
        <v>7965.9799832830067</v>
      </c>
      <c r="K64" s="375"/>
      <c r="L64" s="270">
        <f t="shared" si="29"/>
        <v>19246.033722973301</v>
      </c>
      <c r="M64" s="253">
        <v>11527.531517548805</v>
      </c>
      <c r="N64" s="253">
        <v>7718.5022054244973</v>
      </c>
      <c r="O64" s="375"/>
      <c r="P64" s="270">
        <f t="shared" si="30"/>
        <v>27114.189630883731</v>
      </c>
      <c r="Q64" s="253">
        <v>16240.212401255221</v>
      </c>
      <c r="R64" s="253">
        <v>10873.97722962851</v>
      </c>
      <c r="S64" s="303"/>
      <c r="T64" s="605"/>
      <c r="U64" s="290">
        <f t="shared" si="31"/>
        <v>86967.379091489289</v>
      </c>
      <c r="V64" s="271">
        <f t="shared" si="32"/>
        <v>52089.652232038155</v>
      </c>
      <c r="W64" s="271">
        <f t="shared" si="33"/>
        <v>34877.726859451141</v>
      </c>
      <c r="X64" s="304"/>
    </row>
    <row r="65" spans="1:24" s="403" customFormat="1" x14ac:dyDescent="0.25">
      <c r="A65" s="1583"/>
      <c r="B65" s="384" t="s">
        <v>217</v>
      </c>
      <c r="C65" s="385" t="s">
        <v>108</v>
      </c>
      <c r="D65" s="288">
        <f t="shared" ref="D65:U65" si="34">SUM(D59:D64)</f>
        <v>726170.96181452973</v>
      </c>
      <c r="E65" s="280">
        <f t="shared" si="34"/>
        <v>434944.61092280061</v>
      </c>
      <c r="F65" s="280">
        <f t="shared" si="34"/>
        <v>291226.35089172918</v>
      </c>
      <c r="G65" s="1104"/>
      <c r="H65" s="288">
        <f t="shared" si="34"/>
        <v>695333.25947272673</v>
      </c>
      <c r="I65" s="280">
        <f t="shared" si="34"/>
        <v>416474.17744072701</v>
      </c>
      <c r="J65" s="280">
        <f t="shared" si="34"/>
        <v>278859.08203199977</v>
      </c>
      <c r="K65" s="1104"/>
      <c r="L65" s="288">
        <f t="shared" si="34"/>
        <v>673731.45651985204</v>
      </c>
      <c r="M65" s="280">
        <f t="shared" si="34"/>
        <v>403535.64330120175</v>
      </c>
      <c r="N65" s="280">
        <f t="shared" si="34"/>
        <v>270195.81321865012</v>
      </c>
      <c r="O65" s="1104"/>
      <c r="P65" s="288">
        <f t="shared" si="34"/>
        <v>949166.0845717676</v>
      </c>
      <c r="Q65" s="280">
        <f t="shared" si="34"/>
        <v>568508.92567173031</v>
      </c>
      <c r="R65" s="280">
        <f t="shared" si="34"/>
        <v>380657.15890003718</v>
      </c>
      <c r="S65" s="464"/>
      <c r="T65" s="604">
        <f t="shared" si="34"/>
        <v>0</v>
      </c>
      <c r="U65" s="292">
        <f t="shared" si="34"/>
        <v>3044401.7623788756</v>
      </c>
      <c r="V65" s="280">
        <f t="shared" si="32"/>
        <v>1823463.3573364597</v>
      </c>
      <c r="W65" s="280">
        <f t="shared" si="33"/>
        <v>1220938.4050424162</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14932617.477483066</v>
      </c>
      <c r="E72" s="303"/>
      <c r="F72" s="303"/>
      <c r="G72" s="375"/>
      <c r="H72" s="270">
        <f>H56+H65+H71</f>
        <v>14643185.044492008</v>
      </c>
      <c r="I72" s="303"/>
      <c r="J72" s="303"/>
      <c r="K72" s="375"/>
      <c r="L72" s="270">
        <f>L56+L65+L71</f>
        <v>13780306.506006546</v>
      </c>
      <c r="M72" s="303"/>
      <c r="N72" s="303"/>
      <c r="O72" s="375"/>
      <c r="P72" s="271">
        <f>P56+P65+P71</f>
        <v>20696867.906870782</v>
      </c>
      <c r="Q72" s="303"/>
      <c r="R72" s="303"/>
      <c r="S72" s="303"/>
      <c r="T72" s="613">
        <f>T56+T65+T71</f>
        <v>-436447.47871206276</v>
      </c>
      <c r="U72" s="290">
        <f>U56+U65+U71</f>
        <v>63616529.456140362</v>
      </c>
      <c r="V72" s="346"/>
      <c r="W72" s="346"/>
      <c r="X72" s="304"/>
    </row>
    <row r="73" spans="1:24" s="403" customFormat="1" ht="24.75" x14ac:dyDescent="0.25">
      <c r="A73" s="571"/>
      <c r="B73" s="561" t="s">
        <v>257</v>
      </c>
      <c r="C73" s="562" t="s">
        <v>184</v>
      </c>
      <c r="D73" s="563">
        <f>D16-D72</f>
        <v>558834.02860103361</v>
      </c>
      <c r="E73" s="338"/>
      <c r="F73" s="338"/>
      <c r="G73" s="564"/>
      <c r="H73" s="563">
        <f>H16-H72</f>
        <v>134018.20600820519</v>
      </c>
      <c r="I73" s="338"/>
      <c r="J73" s="338"/>
      <c r="K73" s="564"/>
      <c r="L73" s="563">
        <f>L16-L72</f>
        <v>540761.97471392155</v>
      </c>
      <c r="M73" s="338"/>
      <c r="N73" s="338"/>
      <c r="O73" s="564"/>
      <c r="P73" s="565">
        <f>P16-P72</f>
        <v>-1089958.8709200211</v>
      </c>
      <c r="Q73" s="338"/>
      <c r="R73" s="338"/>
      <c r="S73" s="338"/>
      <c r="T73" s="616">
        <f>T16-T72</f>
        <v>824252.52601672173</v>
      </c>
      <c r="U73" s="566">
        <f>U16-U72</f>
        <v>967907.86441983283</v>
      </c>
      <c r="V73" s="337"/>
      <c r="W73" s="337"/>
      <c r="X73" s="339"/>
    </row>
    <row r="74" spans="1:24" x14ac:dyDescent="0.25">
      <c r="A74" s="408"/>
      <c r="B74" s="114" t="s">
        <v>207</v>
      </c>
      <c r="C74" s="145" t="s">
        <v>26</v>
      </c>
      <c r="D74" s="257">
        <v>150326.35369367804</v>
      </c>
      <c r="E74" s="379"/>
      <c r="F74" s="379"/>
      <c r="G74" s="380"/>
      <c r="H74" s="257">
        <v>36050.897416207197</v>
      </c>
      <c r="I74" s="379"/>
      <c r="J74" s="379"/>
      <c r="K74" s="380"/>
      <c r="L74" s="257">
        <v>145464.97119804489</v>
      </c>
      <c r="M74" s="379"/>
      <c r="N74" s="379"/>
      <c r="O74" s="380"/>
      <c r="P74" s="257">
        <v>-293198.93627748569</v>
      </c>
      <c r="Q74" s="340"/>
      <c r="R74" s="340"/>
      <c r="S74" s="340"/>
      <c r="T74" s="257">
        <v>221723.92949849815</v>
      </c>
      <c r="U74" s="374">
        <f>D74+H74+L74+P74+T74</f>
        <v>260367.21552894259</v>
      </c>
      <c r="V74" s="340"/>
      <c r="W74" s="340"/>
      <c r="X74" s="341"/>
    </row>
    <row r="75" spans="1:24" s="403" customFormat="1" ht="15.75" thickBot="1" x14ac:dyDescent="0.3">
      <c r="A75" s="570"/>
      <c r="B75" s="568" t="s">
        <v>267</v>
      </c>
      <c r="C75" s="386" t="s">
        <v>185</v>
      </c>
      <c r="D75" s="288">
        <f>D73-D74</f>
        <v>408507.67490735557</v>
      </c>
      <c r="E75" s="335"/>
      <c r="F75" s="335"/>
      <c r="G75" s="376"/>
      <c r="H75" s="288">
        <f>H73-H74</f>
        <v>97967.308591997993</v>
      </c>
      <c r="I75" s="335"/>
      <c r="J75" s="335"/>
      <c r="K75" s="376"/>
      <c r="L75" s="288">
        <f>L73-L74</f>
        <v>395297.00351587666</v>
      </c>
      <c r="M75" s="335"/>
      <c r="N75" s="335"/>
      <c r="O75" s="376"/>
      <c r="P75" s="280">
        <f>P73-P74</f>
        <v>-796759.9346425354</v>
      </c>
      <c r="Q75" s="342"/>
      <c r="R75" s="342"/>
      <c r="S75" s="337"/>
      <c r="T75" s="894">
        <f>T73-T74</f>
        <v>602528.59651822364</v>
      </c>
      <c r="U75" s="895">
        <f>U73-U74</f>
        <v>707540.64889089018</v>
      </c>
      <c r="V75" s="516"/>
      <c r="W75" s="516"/>
      <c r="X75" s="473"/>
    </row>
    <row r="76" spans="1:24" x14ac:dyDescent="0.25">
      <c r="S76" s="474"/>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384</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1478</v>
      </c>
      <c r="E9" s="812">
        <v>1114</v>
      </c>
      <c r="F9" s="812">
        <v>364</v>
      </c>
      <c r="G9" s="1107"/>
      <c r="H9" s="805">
        <f>SUM(I9:J9)</f>
        <v>1443</v>
      </c>
      <c r="I9" s="812">
        <v>1084</v>
      </c>
      <c r="J9" s="812">
        <v>359</v>
      </c>
      <c r="K9" s="1107"/>
      <c r="L9" s="805">
        <f>SUM(M9:N9)</f>
        <v>1445</v>
      </c>
      <c r="M9" s="812">
        <v>1084</v>
      </c>
      <c r="N9" s="812">
        <v>361</v>
      </c>
      <c r="O9" s="1107"/>
      <c r="P9" s="805">
        <f>SUM(Q9:R9)</f>
        <v>4568</v>
      </c>
      <c r="Q9" s="812">
        <v>2532.3369065849924</v>
      </c>
      <c r="R9" s="812">
        <v>2035.6630934150078</v>
      </c>
      <c r="S9" s="1102"/>
      <c r="T9" s="813"/>
      <c r="U9" s="814">
        <f>SUM(V9:X9)+T9</f>
        <v>8934</v>
      </c>
      <c r="V9" s="815">
        <f>E9+I9+M9+Q9</f>
        <v>5814.3369065849929</v>
      </c>
      <c r="W9" s="815">
        <f>F9+J9+N9+R9</f>
        <v>3119.663093415008</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7077587.9299999997</v>
      </c>
      <c r="E11" s="461"/>
      <c r="F11" s="461"/>
      <c r="G11" s="471"/>
      <c r="H11" s="469">
        <v>6854822.8699999992</v>
      </c>
      <c r="I11" s="461"/>
      <c r="J11" s="461"/>
      <c r="K11" s="471"/>
      <c r="L11" s="469">
        <v>6851625.1581879789</v>
      </c>
      <c r="M11" s="461"/>
      <c r="N11" s="461"/>
      <c r="O11" s="471"/>
      <c r="P11" s="469">
        <v>20022641.689375002</v>
      </c>
      <c r="Q11" s="461"/>
      <c r="R11" s="461"/>
      <c r="S11" s="461"/>
      <c r="T11" s="617">
        <v>54145.822890209871</v>
      </c>
      <c r="U11" s="321">
        <f>D11+H11+L11+P11+T11</f>
        <v>40860823.470453188</v>
      </c>
      <c r="V11" s="462"/>
      <c r="W11" s="462"/>
      <c r="X11" s="302"/>
    </row>
    <row r="12" spans="1:24" x14ac:dyDescent="0.25">
      <c r="A12" s="1585"/>
      <c r="B12" s="114">
        <v>1.2</v>
      </c>
      <c r="C12" s="144" t="s">
        <v>225</v>
      </c>
      <c r="D12" s="470">
        <v>0</v>
      </c>
      <c r="E12" s="462"/>
      <c r="F12" s="462"/>
      <c r="G12" s="463"/>
      <c r="H12" s="470">
        <v>0</v>
      </c>
      <c r="I12" s="462"/>
      <c r="J12" s="462"/>
      <c r="K12" s="463"/>
      <c r="L12" s="470">
        <v>5727.5221038091604</v>
      </c>
      <c r="M12" s="462"/>
      <c r="N12" s="462"/>
      <c r="O12" s="463"/>
      <c r="P12" s="470">
        <v>0</v>
      </c>
      <c r="Q12" s="462"/>
      <c r="R12" s="462"/>
      <c r="S12" s="462"/>
      <c r="T12" s="603">
        <v>1048.5161187687954</v>
      </c>
      <c r="U12" s="290">
        <f>D12+H12+L12+P12+T12</f>
        <v>6776.0382225779558</v>
      </c>
      <c r="V12" s="462"/>
      <c r="W12" s="462"/>
      <c r="X12" s="304"/>
    </row>
    <row r="13" spans="1:24" x14ac:dyDescent="0.25">
      <c r="A13" s="1585"/>
      <c r="B13" s="114" t="s">
        <v>1322</v>
      </c>
      <c r="C13" s="144" t="s">
        <v>1326</v>
      </c>
      <c r="D13" s="470">
        <v>11873.68</v>
      </c>
      <c r="E13" s="462"/>
      <c r="F13" s="462"/>
      <c r="G13" s="463"/>
      <c r="H13" s="470">
        <v>11677.96</v>
      </c>
      <c r="I13" s="462"/>
      <c r="J13" s="462"/>
      <c r="K13" s="463"/>
      <c r="L13" s="470">
        <v>11547.48</v>
      </c>
      <c r="M13" s="462"/>
      <c r="N13" s="462"/>
      <c r="O13" s="463"/>
      <c r="P13" s="470">
        <v>155555.46</v>
      </c>
      <c r="Q13" s="462"/>
      <c r="R13" s="462"/>
      <c r="S13" s="462"/>
      <c r="T13" s="603">
        <v>1615.19</v>
      </c>
      <c r="U13" s="290">
        <f>D13+H13+L13+P13+T13</f>
        <v>192269.77</v>
      </c>
      <c r="V13" s="462"/>
      <c r="W13" s="462"/>
      <c r="X13" s="304"/>
    </row>
    <row r="14" spans="1:24" x14ac:dyDescent="0.25">
      <c r="A14" s="1585"/>
      <c r="B14" s="114" t="s">
        <v>1327</v>
      </c>
      <c r="C14" s="144" t="s">
        <v>1328</v>
      </c>
      <c r="D14" s="470">
        <v>44795.646022252404</v>
      </c>
      <c r="E14" s="462"/>
      <c r="F14" s="462"/>
      <c r="G14" s="463"/>
      <c r="H14" s="470">
        <v>30067.533536401188</v>
      </c>
      <c r="I14" s="462"/>
      <c r="J14" s="462"/>
      <c r="K14" s="463"/>
      <c r="L14" s="470">
        <v>35249.027828689868</v>
      </c>
      <c r="M14" s="462"/>
      <c r="N14" s="462"/>
      <c r="O14" s="463"/>
      <c r="P14" s="470">
        <v>-54969.543507474096</v>
      </c>
      <c r="Q14" s="462"/>
      <c r="R14" s="462"/>
      <c r="S14" s="462"/>
      <c r="T14" s="603">
        <v>140461.82535355736</v>
      </c>
      <c r="U14" s="290">
        <f>D14+H14+L14+P14+T14</f>
        <v>195604.48923342672</v>
      </c>
      <c r="V14" s="462"/>
      <c r="W14" s="462"/>
      <c r="X14" s="304"/>
    </row>
    <row r="15" spans="1:24" x14ac:dyDescent="0.25">
      <c r="A15" s="1585"/>
      <c r="B15" s="114" t="s">
        <v>63</v>
      </c>
      <c r="C15" s="144" t="s">
        <v>13</v>
      </c>
      <c r="D15" s="470">
        <v>0</v>
      </c>
      <c r="E15" s="462"/>
      <c r="F15" s="462"/>
      <c r="G15" s="463"/>
      <c r="H15" s="470">
        <v>190.69659917271383</v>
      </c>
      <c r="I15" s="462"/>
      <c r="J15" s="462"/>
      <c r="K15" s="463"/>
      <c r="L15" s="470">
        <v>117.47464268878598</v>
      </c>
      <c r="M15" s="462"/>
      <c r="N15" s="462"/>
      <c r="O15" s="463"/>
      <c r="P15" s="470">
        <v>0</v>
      </c>
      <c r="Q15" s="462"/>
      <c r="R15" s="462"/>
      <c r="S15" s="462"/>
      <c r="T15" s="603">
        <v>0</v>
      </c>
      <c r="U15" s="290">
        <f>D15+H15+L15+P15+T15</f>
        <v>308.17124186149982</v>
      </c>
      <c r="V15" s="462"/>
      <c r="W15" s="462"/>
      <c r="X15" s="304"/>
    </row>
    <row r="16" spans="1:24" s="401" customFormat="1" x14ac:dyDescent="0.25">
      <c r="A16" s="1586"/>
      <c r="B16" s="384" t="s">
        <v>64</v>
      </c>
      <c r="C16" s="391" t="s">
        <v>14</v>
      </c>
      <c r="D16" s="574">
        <f>SUM(D11:D15)</f>
        <v>7134257.2560222521</v>
      </c>
      <c r="E16" s="464"/>
      <c r="F16" s="466"/>
      <c r="G16" s="465"/>
      <c r="H16" s="288">
        <f>SUM(H11:H15)</f>
        <v>6896759.0601355731</v>
      </c>
      <c r="I16" s="464"/>
      <c r="J16" s="466"/>
      <c r="K16" s="465"/>
      <c r="L16" s="288">
        <f>SUM(L11:L15)</f>
        <v>6904266.6627631662</v>
      </c>
      <c r="M16" s="464"/>
      <c r="N16" s="466"/>
      <c r="O16" s="465"/>
      <c r="P16" s="288">
        <f>SUM(P11:P15)</f>
        <v>20123227.605867527</v>
      </c>
      <c r="Q16" s="464"/>
      <c r="R16" s="466"/>
      <c r="S16" s="466"/>
      <c r="T16" s="604">
        <f>SUM(T11:T15)</f>
        <v>197271.35436253605</v>
      </c>
      <c r="U16" s="292">
        <f>SUM(U11:U15)</f>
        <v>41255781.939151064</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29804</v>
      </c>
      <c r="E19" s="598">
        <v>29416</v>
      </c>
      <c r="F19" s="598">
        <v>388</v>
      </c>
      <c r="G19" s="465"/>
      <c r="H19" s="586">
        <f>SUM(I19:J19)</f>
        <v>30570</v>
      </c>
      <c r="I19" s="598">
        <v>29654</v>
      </c>
      <c r="J19" s="598">
        <v>916</v>
      </c>
      <c r="K19" s="808"/>
      <c r="L19" s="586">
        <f>SUM(M19:N19)</f>
        <v>45316.353667136813</v>
      </c>
      <c r="M19" s="598">
        <v>43691.373616008466</v>
      </c>
      <c r="N19" s="598">
        <v>1624.9800511283497</v>
      </c>
      <c r="O19" s="808"/>
      <c r="P19" s="586">
        <f>SUM(Q19:R19)</f>
        <v>61170</v>
      </c>
      <c r="Q19" s="598">
        <v>58536</v>
      </c>
      <c r="R19" s="598">
        <v>2634</v>
      </c>
      <c r="S19" s="681"/>
      <c r="T19" s="610">
        <v>1794</v>
      </c>
      <c r="U19" s="290">
        <f>SUM(V19:X19)+T19</f>
        <v>168654.35366713681</v>
      </c>
      <c r="V19" s="271">
        <f t="shared" ref="V19:W27" si="1">E19+I19+M19+Q19</f>
        <v>161297.37361600847</v>
      </c>
      <c r="W19" s="271">
        <f t="shared" si="1"/>
        <v>5562.9800511283502</v>
      </c>
      <c r="X19" s="1398"/>
    </row>
    <row r="20" spans="1:24" x14ac:dyDescent="0.25">
      <c r="A20" s="1582"/>
      <c r="B20" s="383">
        <v>2.2000000000000002</v>
      </c>
      <c r="C20" s="585" t="s">
        <v>735</v>
      </c>
      <c r="D20" s="586">
        <f t="shared" si="0"/>
        <v>175</v>
      </c>
      <c r="E20" s="599">
        <v>175</v>
      </c>
      <c r="F20" s="599">
        <v>0</v>
      </c>
      <c r="G20" s="465"/>
      <c r="H20" s="586">
        <f>SUM(I20:J20)</f>
        <v>317</v>
      </c>
      <c r="I20" s="599">
        <v>317</v>
      </c>
      <c r="J20" s="599">
        <v>0</v>
      </c>
      <c r="K20" s="809"/>
      <c r="L20" s="586">
        <f>SUM(M20:N20)</f>
        <v>224</v>
      </c>
      <c r="M20" s="599">
        <v>193</v>
      </c>
      <c r="N20" s="599">
        <v>31</v>
      </c>
      <c r="O20" s="809"/>
      <c r="P20" s="586">
        <f>SUM(Q20:R20)</f>
        <v>285</v>
      </c>
      <c r="Q20" s="599">
        <v>254</v>
      </c>
      <c r="R20" s="599">
        <v>31</v>
      </c>
      <c r="S20" s="682"/>
      <c r="T20" s="610">
        <v>0</v>
      </c>
      <c r="U20" s="290">
        <f t="shared" ref="U20:U27" si="2">SUM(V20:X20)+T20</f>
        <v>1001</v>
      </c>
      <c r="V20" s="271">
        <f t="shared" si="1"/>
        <v>939</v>
      </c>
      <c r="W20" s="271">
        <f t="shared" si="1"/>
        <v>62</v>
      </c>
      <c r="X20" s="1263"/>
    </row>
    <row r="21" spans="1:24" x14ac:dyDescent="0.25">
      <c r="A21" s="1582"/>
      <c r="B21" s="383">
        <v>2.2999999999999998</v>
      </c>
      <c r="C21" s="585" t="s">
        <v>736</v>
      </c>
      <c r="D21" s="586">
        <f t="shared" si="0"/>
        <v>6053466.9670229582</v>
      </c>
      <c r="E21" s="599">
        <v>5963665.4863035353</v>
      </c>
      <c r="F21" s="599">
        <v>89801.480719423213</v>
      </c>
      <c r="G21" s="465"/>
      <c r="H21" s="586">
        <f t="shared" ref="H21:H27" si="3">SUM(I21:J21)</f>
        <v>6115571.9274924938</v>
      </c>
      <c r="I21" s="599">
        <v>5945514.0201277677</v>
      </c>
      <c r="J21" s="599">
        <v>170057.90736472572</v>
      </c>
      <c r="K21" s="809"/>
      <c r="L21" s="586">
        <f t="shared" ref="L21:L27" si="4">SUM(M21:N21)</f>
        <v>8537163.9405210689</v>
      </c>
      <c r="M21" s="599">
        <v>8185270.8794518765</v>
      </c>
      <c r="N21" s="599">
        <v>351893.0610691919</v>
      </c>
      <c r="O21" s="809"/>
      <c r="P21" s="586">
        <f t="shared" ref="P21:P27" si="5">SUM(Q21:R21)</f>
        <v>13566322.933305046</v>
      </c>
      <c r="Q21" s="599">
        <v>12961493.563790647</v>
      </c>
      <c r="R21" s="599">
        <v>604829.36951439874</v>
      </c>
      <c r="S21" s="682"/>
      <c r="T21" s="610">
        <v>792655.34276814805</v>
      </c>
      <c r="U21" s="290">
        <f t="shared" si="2"/>
        <v>35065181.111109719</v>
      </c>
      <c r="V21" s="271">
        <f t="shared" si="1"/>
        <v>33055943.949673831</v>
      </c>
      <c r="W21" s="271">
        <f t="shared" si="1"/>
        <v>1216581.8186677396</v>
      </c>
      <c r="X21" s="1263"/>
    </row>
    <row r="22" spans="1:24" x14ac:dyDescent="0.25">
      <c r="A22" s="1582"/>
      <c r="B22" s="383">
        <v>2.4</v>
      </c>
      <c r="C22" s="585" t="s">
        <v>737</v>
      </c>
      <c r="D22" s="586">
        <f t="shared" si="0"/>
        <v>18100.210269638341</v>
      </c>
      <c r="E22" s="599">
        <v>18100.210269638341</v>
      </c>
      <c r="F22" s="599">
        <v>0</v>
      </c>
      <c r="G22" s="465"/>
      <c r="H22" s="586">
        <f t="shared" si="3"/>
        <v>33782.22907129582</v>
      </c>
      <c r="I22" s="599">
        <v>33782.22907129582</v>
      </c>
      <c r="J22" s="599">
        <v>0</v>
      </c>
      <c r="K22" s="809"/>
      <c r="L22" s="586">
        <f t="shared" si="4"/>
        <v>34708.36126992292</v>
      </c>
      <c r="M22" s="599">
        <v>29774.214163120938</v>
      </c>
      <c r="N22" s="599">
        <v>4934.1471068019837</v>
      </c>
      <c r="O22" s="809"/>
      <c r="P22" s="586">
        <f t="shared" si="5"/>
        <v>57592.872315600471</v>
      </c>
      <c r="Q22" s="599">
        <v>54981.940364023045</v>
      </c>
      <c r="R22" s="599">
        <v>2610.9319515774241</v>
      </c>
      <c r="S22" s="682"/>
      <c r="T22" s="610">
        <v>-8369.0762147816695</v>
      </c>
      <c r="U22" s="290">
        <f t="shared" si="2"/>
        <v>135814.59671167587</v>
      </c>
      <c r="V22" s="271">
        <f t="shared" si="1"/>
        <v>136638.59386807814</v>
      </c>
      <c r="W22" s="271">
        <f t="shared" si="1"/>
        <v>7545.0790583794078</v>
      </c>
      <c r="X22" s="1263"/>
    </row>
    <row r="23" spans="1:24" x14ac:dyDescent="0.25">
      <c r="A23" s="1582"/>
      <c r="B23" s="383">
        <v>2.5</v>
      </c>
      <c r="C23" s="585" t="s">
        <v>779</v>
      </c>
      <c r="D23" s="586">
        <f t="shared" si="0"/>
        <v>1540</v>
      </c>
      <c r="E23" s="599">
        <v>1329</v>
      </c>
      <c r="F23" s="599">
        <v>211</v>
      </c>
      <c r="G23" s="465"/>
      <c r="H23" s="586">
        <f t="shared" si="3"/>
        <v>1946</v>
      </c>
      <c r="I23" s="599">
        <v>1685</v>
      </c>
      <c r="J23" s="599">
        <v>261</v>
      </c>
      <c r="K23" s="809"/>
      <c r="L23" s="586">
        <f t="shared" si="4"/>
        <v>2758.1566632756867</v>
      </c>
      <c r="M23" s="599">
        <v>2284.5445913869107</v>
      </c>
      <c r="N23" s="599">
        <v>473.61207188877586</v>
      </c>
      <c r="O23" s="809"/>
      <c r="P23" s="586">
        <f t="shared" si="5"/>
        <v>3276</v>
      </c>
      <c r="Q23" s="599">
        <v>3276</v>
      </c>
      <c r="R23" s="599">
        <v>0</v>
      </c>
      <c r="S23" s="682"/>
      <c r="T23" s="610">
        <v>0</v>
      </c>
      <c r="U23" s="290">
        <f t="shared" si="2"/>
        <v>9520.1566632756876</v>
      </c>
      <c r="V23" s="271">
        <f t="shared" si="1"/>
        <v>8574.5445913869116</v>
      </c>
      <c r="W23" s="271">
        <f t="shared" si="1"/>
        <v>945.61207188877586</v>
      </c>
      <c r="X23" s="1263"/>
    </row>
    <row r="24" spans="1:24" x14ac:dyDescent="0.25">
      <c r="A24" s="1582"/>
      <c r="B24" s="383">
        <v>2.6</v>
      </c>
      <c r="C24" s="585" t="s">
        <v>189</v>
      </c>
      <c r="D24" s="586">
        <f t="shared" si="0"/>
        <v>273780.10722535051</v>
      </c>
      <c r="E24" s="599">
        <v>234711.73682905897</v>
      </c>
      <c r="F24" s="599">
        <v>39068.370396291524</v>
      </c>
      <c r="G24" s="465"/>
      <c r="H24" s="586">
        <f t="shared" si="3"/>
        <v>345696.22163807886</v>
      </c>
      <c r="I24" s="599">
        <v>301297.59346525074</v>
      </c>
      <c r="J24" s="599">
        <v>44398.628172828096</v>
      </c>
      <c r="K24" s="809"/>
      <c r="L24" s="586">
        <f t="shared" si="4"/>
        <v>485853.51362581446</v>
      </c>
      <c r="M24" s="599">
        <v>405674.83865704172</v>
      </c>
      <c r="N24" s="599">
        <v>80178.674968772742</v>
      </c>
      <c r="O24" s="809"/>
      <c r="P24" s="586">
        <f t="shared" si="5"/>
        <v>821380.91003504023</v>
      </c>
      <c r="Q24" s="599">
        <v>656478.36934988119</v>
      </c>
      <c r="R24" s="599">
        <v>164902.54068515898</v>
      </c>
      <c r="S24" s="682"/>
      <c r="T24" s="610">
        <v>44050.28552786466</v>
      </c>
      <c r="U24" s="290">
        <f t="shared" si="2"/>
        <v>1970761.0380521489</v>
      </c>
      <c r="V24" s="271">
        <f t="shared" si="1"/>
        <v>1598162.5383012327</v>
      </c>
      <c r="W24" s="271">
        <f t="shared" si="1"/>
        <v>328548.21422305133</v>
      </c>
      <c r="X24" s="1263"/>
    </row>
    <row r="25" spans="1:24" x14ac:dyDescent="0.25">
      <c r="A25" s="1582"/>
      <c r="B25" s="383">
        <v>2.7</v>
      </c>
      <c r="C25" s="585" t="s">
        <v>780</v>
      </c>
      <c r="D25" s="586">
        <f t="shared" si="0"/>
        <v>-96115.197680064302</v>
      </c>
      <c r="E25" s="599">
        <v>-92416.308399267306</v>
      </c>
      <c r="F25" s="599">
        <v>-3698.8892807970014</v>
      </c>
      <c r="G25" s="465"/>
      <c r="H25" s="586">
        <f t="shared" si="3"/>
        <v>-187209.02471961899</v>
      </c>
      <c r="I25" s="599">
        <v>-179928.07378467338</v>
      </c>
      <c r="J25" s="599">
        <v>-7280.9509349455984</v>
      </c>
      <c r="K25" s="809"/>
      <c r="L25" s="586">
        <f t="shared" si="4"/>
        <v>-978966.56697910035</v>
      </c>
      <c r="M25" s="599">
        <v>-940832.58742490574</v>
      </c>
      <c r="N25" s="599">
        <v>-38133.979554194608</v>
      </c>
      <c r="O25" s="809"/>
      <c r="P25" s="586">
        <f t="shared" si="5"/>
        <v>1082215.5303517589</v>
      </c>
      <c r="Q25" s="599">
        <v>1024353.0000773825</v>
      </c>
      <c r="R25" s="599">
        <v>57862.53027437628</v>
      </c>
      <c r="S25" s="682"/>
      <c r="T25" s="610">
        <v>-251179.42386419905</v>
      </c>
      <c r="U25" s="290">
        <f t="shared" si="2"/>
        <v>-431254.68289122381</v>
      </c>
      <c r="V25" s="271">
        <f t="shared" si="1"/>
        <v>-188823.96953146381</v>
      </c>
      <c r="W25" s="271">
        <f t="shared" si="1"/>
        <v>8748.7105044390701</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6249232.0868378822</v>
      </c>
      <c r="E28" s="588">
        <f t="shared" si="6"/>
        <v>6124061.1250029653</v>
      </c>
      <c r="F28" s="588">
        <f t="shared" si="6"/>
        <v>125170.96183491773</v>
      </c>
      <c r="G28" s="1104"/>
      <c r="H28" s="587">
        <f>SUM(H21:H22,H24:H27)</f>
        <v>6307841.3534822492</v>
      </c>
      <c r="I28" s="588">
        <f t="shared" si="6"/>
        <v>6100665.7688796408</v>
      </c>
      <c r="J28" s="588">
        <f>SUM(J21:J22,J24:J27)</f>
        <v>207175.5846026082</v>
      </c>
      <c r="K28" s="1105"/>
      <c r="L28" s="587">
        <f>SUM(L21:L22,L24:L27)</f>
        <v>8078759.2484377054</v>
      </c>
      <c r="M28" s="588">
        <f>SUM(M21:M22,M24:M27)</f>
        <v>7679887.3448471334</v>
      </c>
      <c r="N28" s="588">
        <f>SUM(N21:N22,N24:N27)</f>
        <v>398871.90359057201</v>
      </c>
      <c r="O28" s="1105"/>
      <c r="P28" s="587">
        <f>SUM(P21:P22,P24:P27)</f>
        <v>15527512.246007446</v>
      </c>
      <c r="Q28" s="588">
        <f>SUM(Q21:Q22,Q24:Q27)</f>
        <v>14697306.873581935</v>
      </c>
      <c r="R28" s="588">
        <f>SUM(R21:R22,R24:R27)</f>
        <v>830205.37242551148</v>
      </c>
      <c r="S28" s="1100"/>
      <c r="T28" s="611">
        <f t="shared" si="6"/>
        <v>577157.12821703206</v>
      </c>
      <c r="U28" s="597">
        <f t="shared" si="6"/>
        <v>36740502.062982313</v>
      </c>
      <c r="V28" s="588">
        <f t="shared" si="6"/>
        <v>34601921.112311676</v>
      </c>
      <c r="W28" s="588">
        <f t="shared" si="6"/>
        <v>1561423.8224536094</v>
      </c>
      <c r="X28" s="1399"/>
    </row>
    <row r="29" spans="1:24" x14ac:dyDescent="0.25">
      <c r="A29" s="1585" t="s">
        <v>739</v>
      </c>
      <c r="B29" s="578">
        <v>2.11</v>
      </c>
      <c r="C29" s="144" t="s">
        <v>231</v>
      </c>
      <c r="D29" s="575">
        <f t="shared" ref="D29:D39" si="7">SUM(E29:G29)</f>
        <v>27542.077895666225</v>
      </c>
      <c r="E29" s="253">
        <v>8534.7704728302651</v>
      </c>
      <c r="F29" s="253">
        <v>19007.307422835958</v>
      </c>
      <c r="G29" s="465"/>
      <c r="H29" s="586">
        <f>SUM(I29:J29)</f>
        <v>30642.277982266693</v>
      </c>
      <c r="I29" s="253">
        <v>14315.593828141371</v>
      </c>
      <c r="J29" s="253">
        <v>16326.684154125322</v>
      </c>
      <c r="K29" s="375"/>
      <c r="L29" s="586">
        <f>SUM(M29:N29)</f>
        <v>42523.502931056697</v>
      </c>
      <c r="M29" s="253">
        <v>15745.426382491989</v>
      </c>
      <c r="N29" s="253">
        <v>26778.076548564706</v>
      </c>
      <c r="O29" s="375"/>
      <c r="P29" s="586">
        <f>SUM(Q29:R29)</f>
        <v>199032.41400348526</v>
      </c>
      <c r="Q29" s="253">
        <v>22672.827271392154</v>
      </c>
      <c r="R29" s="253">
        <v>176359.5867320931</v>
      </c>
      <c r="S29" s="303"/>
      <c r="T29" s="605">
        <v>393.87313074727285</v>
      </c>
      <c r="U29" s="290">
        <f>SUM(V29:X29)+T29</f>
        <v>300134.14594322216</v>
      </c>
      <c r="V29" s="271">
        <f t="shared" ref="V29:W38" si="8">E29+I29+M29+Q29</f>
        <v>61268.617954855777</v>
      </c>
      <c r="W29" s="271">
        <f t="shared" si="8"/>
        <v>238471.65485761908</v>
      </c>
      <c r="X29" s="304"/>
    </row>
    <row r="30" spans="1:24" x14ac:dyDescent="0.25">
      <c r="A30" s="1585"/>
      <c r="B30" s="388">
        <v>2.12</v>
      </c>
      <c r="C30" s="144" t="s">
        <v>557</v>
      </c>
      <c r="D30" s="575">
        <f t="shared" si="7"/>
        <v>157023.35697843361</v>
      </c>
      <c r="E30" s="253">
        <v>2593.721097753606</v>
      </c>
      <c r="F30" s="253">
        <v>154429.63588068</v>
      </c>
      <c r="G30" s="465"/>
      <c r="H30" s="586">
        <f>SUM(I30:J30)</f>
        <v>151152.68505660471</v>
      </c>
      <c r="I30" s="253">
        <v>1020.4152654861547</v>
      </c>
      <c r="J30" s="253">
        <v>150132.26979111854</v>
      </c>
      <c r="K30" s="375"/>
      <c r="L30" s="586">
        <f>SUM(M30:N30)</f>
        <v>608245.44848829659</v>
      </c>
      <c r="M30" s="253">
        <v>7573.7640390627612</v>
      </c>
      <c r="N30" s="253">
        <v>600671.68444923381</v>
      </c>
      <c r="O30" s="375"/>
      <c r="P30" s="586">
        <f>SUM(Q30:R30)</f>
        <v>1363786.314123088</v>
      </c>
      <c r="Q30" s="253">
        <v>18299.929800878581</v>
      </c>
      <c r="R30" s="253">
        <v>1345486.3843222095</v>
      </c>
      <c r="S30" s="303"/>
      <c r="T30" s="605">
        <v>35052.43995901983</v>
      </c>
      <c r="U30" s="290">
        <f t="shared" ref="U30:U39" si="9">SUM(V30:X30)+T30</f>
        <v>2315260.244605443</v>
      </c>
      <c r="V30" s="271">
        <f t="shared" si="8"/>
        <v>29487.830203181104</v>
      </c>
      <c r="W30" s="271">
        <f t="shared" si="8"/>
        <v>2250719.974443242</v>
      </c>
      <c r="X30" s="304"/>
    </row>
    <row r="31" spans="1:24" x14ac:dyDescent="0.25">
      <c r="A31" s="1585"/>
      <c r="B31" s="388">
        <v>2.13</v>
      </c>
      <c r="C31" s="144" t="s">
        <v>232</v>
      </c>
      <c r="D31" s="575">
        <f t="shared" si="7"/>
        <v>15993.263511096193</v>
      </c>
      <c r="E31" s="253">
        <v>3004.8636267288789</v>
      </c>
      <c r="F31" s="253">
        <v>12988.399884367314</v>
      </c>
      <c r="G31" s="465"/>
      <c r="H31" s="586">
        <f t="shared" ref="H31:H39" si="10">SUM(I31:J31)</f>
        <v>34683.675867415375</v>
      </c>
      <c r="I31" s="253">
        <v>1518.9932811102599</v>
      </c>
      <c r="J31" s="253">
        <v>33164.682586305113</v>
      </c>
      <c r="K31" s="375"/>
      <c r="L31" s="586">
        <f t="shared" ref="L31:L39" si="11">SUM(M31:N31)</f>
        <v>69456.055913467266</v>
      </c>
      <c r="M31" s="253">
        <v>7459.6160605626392</v>
      </c>
      <c r="N31" s="253">
        <v>61996.43985290463</v>
      </c>
      <c r="O31" s="375"/>
      <c r="P31" s="586">
        <f t="shared" ref="P31:P39" si="12">SUM(Q31:R31)</f>
        <v>152082.14186647194</v>
      </c>
      <c r="Q31" s="253">
        <v>8642.9216640215018</v>
      </c>
      <c r="R31" s="253">
        <v>143439.22020245044</v>
      </c>
      <c r="S31" s="303"/>
      <c r="T31" s="605">
        <v>7526.1967986133322</v>
      </c>
      <c r="U31" s="290">
        <f t="shared" si="9"/>
        <v>279741.33395706414</v>
      </c>
      <c r="V31" s="271">
        <f t="shared" si="8"/>
        <v>20626.394632423282</v>
      </c>
      <c r="W31" s="271">
        <f t="shared" si="8"/>
        <v>251588.74252602749</v>
      </c>
      <c r="X31" s="304"/>
    </row>
    <row r="32" spans="1:24" x14ac:dyDescent="0.25">
      <c r="A32" s="1585"/>
      <c r="B32" s="388">
        <v>2.14</v>
      </c>
      <c r="C32" s="144" t="s">
        <v>559</v>
      </c>
      <c r="D32" s="575">
        <f t="shared" si="7"/>
        <v>71560.268972567297</v>
      </c>
      <c r="E32" s="253">
        <v>71560.268972567297</v>
      </c>
      <c r="F32" s="253">
        <v>0</v>
      </c>
      <c r="G32" s="465"/>
      <c r="H32" s="586">
        <f t="shared" si="10"/>
        <v>59631.425569774612</v>
      </c>
      <c r="I32" s="253">
        <v>57083.574925513698</v>
      </c>
      <c r="J32" s="253">
        <v>2547.850644260915</v>
      </c>
      <c r="K32" s="375"/>
      <c r="L32" s="586">
        <f t="shared" si="11"/>
        <v>44204.505967075667</v>
      </c>
      <c r="M32" s="253">
        <v>43240.657866054469</v>
      </c>
      <c r="N32" s="253">
        <v>963.8481010211982</v>
      </c>
      <c r="O32" s="375"/>
      <c r="P32" s="586">
        <f t="shared" si="12"/>
        <v>99223.166321345838</v>
      </c>
      <c r="Q32" s="253">
        <v>96455.485067563422</v>
      </c>
      <c r="R32" s="253">
        <v>2767.6812537824158</v>
      </c>
      <c r="S32" s="303"/>
      <c r="T32" s="605">
        <v>10582.33075506169</v>
      </c>
      <c r="U32" s="290">
        <f t="shared" si="9"/>
        <v>285201.69758582517</v>
      </c>
      <c r="V32" s="271">
        <f t="shared" si="8"/>
        <v>268339.98683169892</v>
      </c>
      <c r="W32" s="271">
        <f t="shared" si="8"/>
        <v>6279.3799990645293</v>
      </c>
      <c r="X32" s="304"/>
    </row>
    <row r="33" spans="1:24" x14ac:dyDescent="0.25">
      <c r="A33" s="1585"/>
      <c r="B33" s="388">
        <v>2.15</v>
      </c>
      <c r="C33" s="144" t="s">
        <v>558</v>
      </c>
      <c r="D33" s="575">
        <f t="shared" si="7"/>
        <v>26984.466625178269</v>
      </c>
      <c r="E33" s="253">
        <v>20939.61042099772</v>
      </c>
      <c r="F33" s="253">
        <v>6044.8562041805508</v>
      </c>
      <c r="G33" s="465"/>
      <c r="H33" s="586">
        <f t="shared" si="10"/>
        <v>12509.988165934861</v>
      </c>
      <c r="I33" s="253">
        <v>8818.1364496517836</v>
      </c>
      <c r="J33" s="253">
        <v>3691.8517162830785</v>
      </c>
      <c r="K33" s="375"/>
      <c r="L33" s="586">
        <f t="shared" si="11"/>
        <v>26163.459603773204</v>
      </c>
      <c r="M33" s="253">
        <v>13944.606392209967</v>
      </c>
      <c r="N33" s="253">
        <v>12218.853211563239</v>
      </c>
      <c r="O33" s="375"/>
      <c r="P33" s="586">
        <f t="shared" si="12"/>
        <v>99424.964659699603</v>
      </c>
      <c r="Q33" s="253">
        <v>74393.91420617103</v>
      </c>
      <c r="R33" s="253">
        <v>25031.050453528569</v>
      </c>
      <c r="S33" s="303"/>
      <c r="T33" s="605">
        <v>18907.614191404846</v>
      </c>
      <c r="U33" s="290">
        <f t="shared" si="9"/>
        <v>183990.49324599077</v>
      </c>
      <c r="V33" s="271">
        <f t="shared" si="8"/>
        <v>118096.2674690305</v>
      </c>
      <c r="W33" s="271">
        <f t="shared" si="8"/>
        <v>46986.611585555438</v>
      </c>
      <c r="X33" s="304"/>
    </row>
    <row r="34" spans="1:24" x14ac:dyDescent="0.25">
      <c r="A34" s="1585"/>
      <c r="B34" s="388">
        <v>2.16</v>
      </c>
      <c r="C34" s="144" t="s">
        <v>784</v>
      </c>
      <c r="D34" s="575">
        <f t="shared" si="7"/>
        <v>602356.24100270984</v>
      </c>
      <c r="E34" s="253">
        <v>392019.48992319906</v>
      </c>
      <c r="F34" s="253">
        <v>210336.75107951084</v>
      </c>
      <c r="G34" s="465"/>
      <c r="H34" s="586">
        <f t="shared" si="10"/>
        <v>576776.47612564336</v>
      </c>
      <c r="I34" s="253">
        <v>375371.92209395184</v>
      </c>
      <c r="J34" s="253">
        <v>201404.55403169151</v>
      </c>
      <c r="K34" s="375"/>
      <c r="L34" s="586">
        <f t="shared" si="11"/>
        <v>558857.85708163609</v>
      </c>
      <c r="M34" s="253">
        <v>363710.30489867443</v>
      </c>
      <c r="N34" s="253">
        <v>195147.5521829616</v>
      </c>
      <c r="O34" s="375"/>
      <c r="P34" s="586">
        <f t="shared" si="12"/>
        <v>787329.90556559351</v>
      </c>
      <c r="Q34" s="253">
        <v>512402.20814731444</v>
      </c>
      <c r="R34" s="253">
        <v>274927.69741827907</v>
      </c>
      <c r="S34" s="303"/>
      <c r="T34" s="605">
        <v>0</v>
      </c>
      <c r="U34" s="290">
        <f t="shared" si="9"/>
        <v>2525320.4797755824</v>
      </c>
      <c r="V34" s="271">
        <f t="shared" si="8"/>
        <v>1643503.9250631398</v>
      </c>
      <c r="W34" s="271">
        <f t="shared" si="8"/>
        <v>881816.55471244291</v>
      </c>
      <c r="X34" s="304"/>
    </row>
    <row r="35" spans="1:24" x14ac:dyDescent="0.25">
      <c r="A35" s="1585"/>
      <c r="B35" s="388">
        <v>2.17</v>
      </c>
      <c r="C35" s="144" t="s">
        <v>785</v>
      </c>
      <c r="D35" s="575">
        <f t="shared" si="7"/>
        <v>0</v>
      </c>
      <c r="E35" s="253">
        <v>0</v>
      </c>
      <c r="F35" s="253">
        <v>0</v>
      </c>
      <c r="G35" s="465"/>
      <c r="H35" s="586">
        <f t="shared" si="10"/>
        <v>0</v>
      </c>
      <c r="I35" s="253">
        <v>0</v>
      </c>
      <c r="J35" s="253">
        <v>0</v>
      </c>
      <c r="K35" s="375"/>
      <c r="L35" s="586">
        <f t="shared" si="11"/>
        <v>0</v>
      </c>
      <c r="M35" s="253">
        <v>0</v>
      </c>
      <c r="N35" s="253">
        <v>0</v>
      </c>
      <c r="O35" s="375"/>
      <c r="P35" s="586">
        <f t="shared" si="12"/>
        <v>0</v>
      </c>
      <c r="Q35" s="253">
        <v>0</v>
      </c>
      <c r="R35" s="253">
        <v>0</v>
      </c>
      <c r="S35" s="303"/>
      <c r="T35" s="605">
        <v>0</v>
      </c>
      <c r="U35" s="290">
        <f t="shared" si="9"/>
        <v>0</v>
      </c>
      <c r="V35" s="271">
        <f t="shared" si="8"/>
        <v>0</v>
      </c>
      <c r="W35" s="271">
        <f t="shared" si="8"/>
        <v>0</v>
      </c>
      <c r="X35" s="304"/>
    </row>
    <row r="36" spans="1:24" x14ac:dyDescent="0.25">
      <c r="A36" s="1585"/>
      <c r="B36" s="388">
        <v>2.1800000000000002</v>
      </c>
      <c r="C36" s="144" t="s">
        <v>654</v>
      </c>
      <c r="D36" s="575">
        <f t="shared" si="7"/>
        <v>76347.564514177589</v>
      </c>
      <c r="E36" s="253">
        <v>17891.032331301965</v>
      </c>
      <c r="F36" s="253">
        <v>58456.53218287562</v>
      </c>
      <c r="G36" s="465"/>
      <c r="H36" s="586">
        <f t="shared" si="10"/>
        <v>58116.215972334132</v>
      </c>
      <c r="I36" s="253">
        <v>17677.758172602618</v>
      </c>
      <c r="J36" s="253">
        <v>40438.457799731514</v>
      </c>
      <c r="K36" s="375"/>
      <c r="L36" s="586">
        <f t="shared" si="11"/>
        <v>96579.423826104292</v>
      </c>
      <c r="M36" s="253">
        <v>18951.940393986824</v>
      </c>
      <c r="N36" s="253">
        <v>77627.483432117471</v>
      </c>
      <c r="O36" s="375"/>
      <c r="P36" s="586">
        <f t="shared" si="12"/>
        <v>374316.47588548361</v>
      </c>
      <c r="Q36" s="253">
        <v>32358.887194575065</v>
      </c>
      <c r="R36" s="253">
        <v>341957.58869090857</v>
      </c>
      <c r="S36" s="303"/>
      <c r="T36" s="605">
        <v>3873.0195697738613</v>
      </c>
      <c r="U36" s="290">
        <f t="shared" si="9"/>
        <v>609232.69976787351</v>
      </c>
      <c r="V36" s="271">
        <f t="shared" si="8"/>
        <v>86879.618092466466</v>
      </c>
      <c r="W36" s="271">
        <f t="shared" si="8"/>
        <v>518480.0621056332</v>
      </c>
      <c r="X36" s="304"/>
    </row>
    <row r="37" spans="1:24" s="401" customFormat="1" x14ac:dyDescent="0.25">
      <c r="A37" s="1585"/>
      <c r="B37" s="388">
        <v>2.19</v>
      </c>
      <c r="C37" s="387"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90">
        <f t="shared" si="9"/>
        <v>0</v>
      </c>
      <c r="V37" s="271">
        <f t="shared" si="8"/>
        <v>0</v>
      </c>
      <c r="W37" s="271">
        <f t="shared" si="8"/>
        <v>0</v>
      </c>
      <c r="X37" s="468"/>
    </row>
    <row r="38" spans="1:24" ht="24.75" x14ac:dyDescent="0.25">
      <c r="A38" s="1585"/>
      <c r="B38" s="968" t="s">
        <v>707</v>
      </c>
      <c r="C38" s="145" t="s">
        <v>740</v>
      </c>
      <c r="D38" s="575">
        <f t="shared" si="7"/>
        <v>-6289.5453456146388</v>
      </c>
      <c r="E38" s="253">
        <v>-447.69658496866816</v>
      </c>
      <c r="F38" s="253">
        <v>-5841.8487606459703</v>
      </c>
      <c r="G38" s="465"/>
      <c r="H38" s="586">
        <f t="shared" si="10"/>
        <v>-15844.502496178133</v>
      </c>
      <c r="I38" s="253">
        <v>-1806.0717457624285</v>
      </c>
      <c r="J38" s="253">
        <v>-14038.430750415704</v>
      </c>
      <c r="K38" s="375"/>
      <c r="L38" s="586">
        <f t="shared" si="11"/>
        <v>-92496.936971679272</v>
      </c>
      <c r="M38" s="253">
        <v>-11800.496343159766</v>
      </c>
      <c r="N38" s="253">
        <v>-80696.4406285195</v>
      </c>
      <c r="O38" s="375"/>
      <c r="P38" s="586">
        <f t="shared" si="12"/>
        <v>179358.823093032</v>
      </c>
      <c r="Q38" s="253">
        <v>13386.506557343553</v>
      </c>
      <c r="R38" s="253">
        <v>165972.31653568844</v>
      </c>
      <c r="S38" s="303"/>
      <c r="T38" s="605">
        <v>-15803.478148157328</v>
      </c>
      <c r="U38" s="290">
        <f t="shared" si="9"/>
        <v>48924.360131402631</v>
      </c>
      <c r="V38" s="271">
        <f t="shared" si="8"/>
        <v>-667.75811654730933</v>
      </c>
      <c r="W38" s="271">
        <f t="shared" si="8"/>
        <v>65395.59639610727</v>
      </c>
      <c r="X38" s="304"/>
    </row>
    <row r="39" spans="1:24" x14ac:dyDescent="0.25">
      <c r="A39" s="1585"/>
      <c r="B39" s="388">
        <v>2.21</v>
      </c>
      <c r="C39" s="145" t="s">
        <v>949</v>
      </c>
      <c r="D39" s="575">
        <f t="shared" si="7"/>
        <v>6743.3102279416644</v>
      </c>
      <c r="E39" s="253">
        <v>5153.1647755419071</v>
      </c>
      <c r="F39" s="253">
        <v>1590.1454523997575</v>
      </c>
      <c r="G39" s="465"/>
      <c r="H39" s="586">
        <f t="shared" si="10"/>
        <v>2935.5149839453447</v>
      </c>
      <c r="I39" s="253">
        <v>2229.0424981825645</v>
      </c>
      <c r="J39" s="253">
        <v>706.47248576278014</v>
      </c>
      <c r="K39" s="375"/>
      <c r="L39" s="586">
        <f t="shared" si="11"/>
        <v>2333.8890343889379</v>
      </c>
      <c r="M39" s="253">
        <v>1762.62330839834</v>
      </c>
      <c r="N39" s="253">
        <v>571.26572599059773</v>
      </c>
      <c r="O39" s="375"/>
      <c r="P39" s="586">
        <f t="shared" si="12"/>
        <v>6034.0431690338428</v>
      </c>
      <c r="Q39" s="253">
        <v>4557.0911799607056</v>
      </c>
      <c r="R39" s="253">
        <v>1476.9519890731367</v>
      </c>
      <c r="S39" s="303"/>
      <c r="T39" s="605">
        <v>0</v>
      </c>
      <c r="U39" s="290">
        <f t="shared" si="9"/>
        <v>18046.757415309788</v>
      </c>
      <c r="V39" s="271">
        <f>E39+I39+M39+Q39</f>
        <v>13701.921762083517</v>
      </c>
      <c r="W39" s="271">
        <f>F39+J39+N39+R39</f>
        <v>4344.8356532262715</v>
      </c>
      <c r="X39" s="304"/>
    </row>
    <row r="40" spans="1:24" s="403" customFormat="1" x14ac:dyDescent="0.25">
      <c r="A40" s="1586"/>
      <c r="B40" s="389">
        <v>2.2200000000000002</v>
      </c>
      <c r="C40" s="146" t="s">
        <v>738</v>
      </c>
      <c r="D40" s="576">
        <f>SUM(D28,D29:D39)</f>
        <v>7227493.091220038</v>
      </c>
      <c r="E40" s="280">
        <f t="shared" ref="E40:J40" si="13">SUM(E28:E39)</f>
        <v>6645310.3500389159</v>
      </c>
      <c r="F40" s="280">
        <f t="shared" si="13"/>
        <v>582182.74118112191</v>
      </c>
      <c r="G40" s="1104"/>
      <c r="H40" s="288">
        <f t="shared" si="13"/>
        <v>7218445.1107099894</v>
      </c>
      <c r="I40" s="280">
        <f t="shared" si="13"/>
        <v>6576895.1336485194</v>
      </c>
      <c r="J40" s="280">
        <f t="shared" si="13"/>
        <v>641549.97706147144</v>
      </c>
      <c r="K40" s="1104"/>
      <c r="L40" s="288">
        <f>SUM(L28:L39)</f>
        <v>9434626.4543118235</v>
      </c>
      <c r="M40" s="280">
        <f>SUM(M28:M39)</f>
        <v>8140475.787845416</v>
      </c>
      <c r="N40" s="280">
        <f>SUM(N28:N39)</f>
        <v>1294150.6664664098</v>
      </c>
      <c r="O40" s="1104"/>
      <c r="P40" s="288">
        <f>SUM(P28:P39)</f>
        <v>18788100.494694676</v>
      </c>
      <c r="Q40" s="280">
        <f>SUM(Q28:Q39)</f>
        <v>15480476.644671159</v>
      </c>
      <c r="R40" s="280">
        <f>SUM(R28:R39)</f>
        <v>3307623.8500235253</v>
      </c>
      <c r="S40" s="464"/>
      <c r="T40" s="604">
        <f>SUM(T28:T39)</f>
        <v>637689.12447349553</v>
      </c>
      <c r="U40" s="292">
        <f>SUM(U28:U39)</f>
        <v>43306354.275410034</v>
      </c>
      <c r="V40" s="280">
        <f>SUM(V28:V39)</f>
        <v>36843157.91620402</v>
      </c>
      <c r="W40" s="280">
        <f>SUM(W28:W39)</f>
        <v>5825507.2347325273</v>
      </c>
      <c r="X40" s="1400"/>
    </row>
    <row r="41" spans="1:24" ht="14.85" customHeight="1" x14ac:dyDescent="0.25">
      <c r="A41" s="1582" t="s">
        <v>6</v>
      </c>
      <c r="B41" s="114" t="s">
        <v>70</v>
      </c>
      <c r="C41" s="144" t="s">
        <v>191</v>
      </c>
      <c r="D41" s="572">
        <f>SUM(E41:G41)</f>
        <v>4247.7285074131541</v>
      </c>
      <c r="E41" s="251">
        <v>3266.1195743789385</v>
      </c>
      <c r="F41" s="253">
        <v>981.6089330342154</v>
      </c>
      <c r="G41" s="465"/>
      <c r="H41" s="586">
        <f>SUM(I41:J41)</f>
        <v>7396.0439987957525</v>
      </c>
      <c r="I41" s="251">
        <v>6505.8822480749222</v>
      </c>
      <c r="J41" s="253">
        <v>890.16175072083013</v>
      </c>
      <c r="K41" s="375"/>
      <c r="L41" s="586">
        <f>SUM(M41:N41)</f>
        <v>4367.9621275593645</v>
      </c>
      <c r="M41" s="251">
        <v>2937.8113934215221</v>
      </c>
      <c r="N41" s="253">
        <v>1430.1507341378424</v>
      </c>
      <c r="O41" s="375"/>
      <c r="P41" s="586">
        <f>SUM(Q41:R41)</f>
        <v>11596.311429609119</v>
      </c>
      <c r="Q41" s="251">
        <v>8809.9269320786407</v>
      </c>
      <c r="R41" s="253">
        <v>2786.3844975304787</v>
      </c>
      <c r="S41" s="303"/>
      <c r="T41" s="605">
        <v>0</v>
      </c>
      <c r="U41" s="321">
        <f>SUM(V41:X41)+T41</f>
        <v>27608.046063377391</v>
      </c>
      <c r="V41" s="271">
        <f t="shared" ref="V41:W44" si="14">E41+I41+M41+Q41</f>
        <v>21519.740147954024</v>
      </c>
      <c r="W41" s="271">
        <f t="shared" si="14"/>
        <v>6088.305915423367</v>
      </c>
      <c r="X41" s="304"/>
    </row>
    <row r="42" spans="1:24" s="401" customFormat="1" x14ac:dyDescent="0.25">
      <c r="A42" s="1582"/>
      <c r="B42" s="114" t="s">
        <v>71</v>
      </c>
      <c r="C42" s="115" t="s">
        <v>234</v>
      </c>
      <c r="D42" s="573">
        <f>SUM(E42:G42)</f>
        <v>1776</v>
      </c>
      <c r="E42" s="249">
        <v>1357.2</v>
      </c>
      <c r="F42" s="249">
        <v>418.8</v>
      </c>
      <c r="G42" s="465"/>
      <c r="H42" s="586">
        <f>SUM(I42:J42)</f>
        <v>1735.2</v>
      </c>
      <c r="I42" s="249">
        <v>1317.2663900414939</v>
      </c>
      <c r="J42" s="249">
        <v>417.93360995850622</v>
      </c>
      <c r="K42" s="463"/>
      <c r="L42" s="586">
        <f>SUM(M42:N42)</f>
        <v>1746</v>
      </c>
      <c r="M42" s="249">
        <v>1319.1690376569038</v>
      </c>
      <c r="N42" s="249">
        <v>426.83096234309625</v>
      </c>
      <c r="O42" s="463"/>
      <c r="P42" s="586">
        <f>SUM(Q42:R42)</f>
        <v>5536.8</v>
      </c>
      <c r="Q42" s="249">
        <v>4181.9949790794981</v>
      </c>
      <c r="R42" s="249">
        <v>1354.8050209205019</v>
      </c>
      <c r="S42" s="462"/>
      <c r="T42" s="603">
        <v>0</v>
      </c>
      <c r="U42" s="290">
        <f>SUM(V42:X42)+T42</f>
        <v>10794</v>
      </c>
      <c r="V42" s="271">
        <f t="shared" si="14"/>
        <v>8175.6304067778956</v>
      </c>
      <c r="W42" s="271">
        <f t="shared" si="14"/>
        <v>2618.3695932221044</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4423.1069504053403</v>
      </c>
      <c r="E44" s="253">
        <v>3380.0905141273242</v>
      </c>
      <c r="F44" s="253">
        <v>1043.016436278016</v>
      </c>
      <c r="G44" s="465"/>
      <c r="H44" s="586">
        <f>SUM(I44:J44)</f>
        <v>4319.5746130869902</v>
      </c>
      <c r="I44" s="253">
        <v>3279.1784561410686</v>
      </c>
      <c r="J44" s="253">
        <v>1040.396156945922</v>
      </c>
      <c r="K44" s="375"/>
      <c r="L44" s="586">
        <f>SUM(M44:N44)</f>
        <v>4343.0362093612384</v>
      </c>
      <c r="M44" s="253">
        <v>3281.3281195945888</v>
      </c>
      <c r="N44" s="253">
        <v>1061.7080897666494</v>
      </c>
      <c r="O44" s="375"/>
      <c r="P44" s="586">
        <f>SUM(Q44:R44)</f>
        <v>13680.193073498975</v>
      </c>
      <c r="Q44" s="253">
        <v>10332.773216697522</v>
      </c>
      <c r="R44" s="253">
        <v>3347.4198568014526</v>
      </c>
      <c r="S44" s="303"/>
      <c r="T44" s="605">
        <v>471.07919281369055</v>
      </c>
      <c r="U44" s="290">
        <f>SUM(V44:X44)+T44</f>
        <v>27236.990039166234</v>
      </c>
      <c r="V44" s="271">
        <f t="shared" si="14"/>
        <v>20273.370306560504</v>
      </c>
      <c r="W44" s="271">
        <f t="shared" si="14"/>
        <v>6492.5405397920404</v>
      </c>
      <c r="X44" s="304"/>
    </row>
    <row r="45" spans="1:24" s="403" customFormat="1" x14ac:dyDescent="0.25">
      <c r="A45" s="1583"/>
      <c r="B45" s="148">
        <v>3.5</v>
      </c>
      <c r="C45" s="146" t="s">
        <v>8</v>
      </c>
      <c r="D45" s="574">
        <f t="shared" ref="D45:W45" si="15">SUM(D41:D44)</f>
        <v>10446.835457818495</v>
      </c>
      <c r="E45" s="280">
        <f t="shared" si="15"/>
        <v>8003.4100885062626</v>
      </c>
      <c r="F45" s="280">
        <f t="shared" si="15"/>
        <v>2443.4253693122314</v>
      </c>
      <c r="G45" s="1104"/>
      <c r="H45" s="288">
        <f>SUM(H41:H44)</f>
        <v>13450.818611882743</v>
      </c>
      <c r="I45" s="280">
        <f t="shared" si="15"/>
        <v>11102.327094257485</v>
      </c>
      <c r="J45" s="280">
        <f t="shared" si="15"/>
        <v>2348.4915176252584</v>
      </c>
      <c r="K45" s="1104"/>
      <c r="L45" s="288">
        <f>SUM(L41:L44)</f>
        <v>10456.998336920602</v>
      </c>
      <c r="M45" s="280">
        <f>SUM(M41:M44)</f>
        <v>7538.3085506730149</v>
      </c>
      <c r="N45" s="280">
        <f>SUM(N41:N44)</f>
        <v>2918.689786247588</v>
      </c>
      <c r="O45" s="1104"/>
      <c r="P45" s="288">
        <f>SUM(P41:P44)</f>
        <v>30813.304503108091</v>
      </c>
      <c r="Q45" s="280">
        <f>SUM(Q41:Q44)</f>
        <v>23324.695127855659</v>
      </c>
      <c r="R45" s="280">
        <f>SUM(R41:R44)</f>
        <v>7488.609375252433</v>
      </c>
      <c r="S45" s="464"/>
      <c r="T45" s="604">
        <f t="shared" si="15"/>
        <v>471.07919281369055</v>
      </c>
      <c r="U45" s="292">
        <f t="shared" si="15"/>
        <v>65639.036102543629</v>
      </c>
      <c r="V45" s="280">
        <f t="shared" si="15"/>
        <v>49968.740861292419</v>
      </c>
      <c r="W45" s="280">
        <f t="shared" si="15"/>
        <v>15199.216048437513</v>
      </c>
      <c r="X45" s="1400"/>
    </row>
    <row r="46" spans="1:24" s="403" customFormat="1" x14ac:dyDescent="0.25">
      <c r="A46" s="1581" t="s">
        <v>235</v>
      </c>
      <c r="B46" s="150" t="s">
        <v>74</v>
      </c>
      <c r="C46" s="143" t="s">
        <v>174</v>
      </c>
      <c r="D46" s="334">
        <f t="shared" ref="D46:J46" si="16">SUM(D21+D22+D24, D29:D36)+D41</f>
        <v>7327402.252525189</v>
      </c>
      <c r="E46" s="372">
        <f t="shared" si="16"/>
        <v>6736287.3098219894</v>
      </c>
      <c r="F46" s="372">
        <f t="shared" si="16"/>
        <v>591114.94270319934</v>
      </c>
      <c r="G46" s="465"/>
      <c r="H46" s="334">
        <f t="shared" si="16"/>
        <v>7425959.1669406369</v>
      </c>
      <c r="I46" s="372">
        <f t="shared" si="16"/>
        <v>6762906.1189288478</v>
      </c>
      <c r="J46" s="372">
        <f t="shared" si="16"/>
        <v>663053.04801179073</v>
      </c>
      <c r="K46" s="461"/>
      <c r="L46" s="334">
        <f>SUM(L21+L22+L24, L29:L36)+L41</f>
        <v>10508124.031355774</v>
      </c>
      <c r="M46" s="372">
        <f>SUM(M21+M22+M24, M29:M36)+M41</f>
        <v>9094284.0596985016</v>
      </c>
      <c r="N46" s="372">
        <f>SUM(N21+N22+N24, N29:N36)+N41</f>
        <v>1413839.971657271</v>
      </c>
      <c r="O46" s="461"/>
      <c r="P46" s="334">
        <f>SUM(P21+P22+P24, P29:P36)+P41</f>
        <v>17532088.409510467</v>
      </c>
      <c r="Q46" s="372">
        <f>SUM(Q21+Q22+Q24, Q29:Q36)+Q41</f>
        <v>14446989.97378855</v>
      </c>
      <c r="R46" s="372">
        <f>SUM(R21+R22+R24, R29:R36)+R41</f>
        <v>3085098.4357219175</v>
      </c>
      <c r="S46" s="461"/>
      <c r="T46" s="612">
        <f>SUM(T21+T22+T24, T29:T36)+T41</f>
        <v>904672.02648585197</v>
      </c>
      <c r="U46" s="321">
        <f>SUM(U21+U22+U24, U29:U36)+U41</f>
        <v>43698245.886817925</v>
      </c>
      <c r="V46" s="372">
        <f>SUM(V21+V22+V24, V29:V36)+V41</f>
        <v>37040467.462237902</v>
      </c>
      <c r="W46" s="372">
        <f>SUM(W21+W22+W24, W29:W36)+W41</f>
        <v>5753106.3980941791</v>
      </c>
      <c r="X46" s="467"/>
    </row>
    <row r="47" spans="1:24" s="403" customFormat="1" x14ac:dyDescent="0.25">
      <c r="A47" s="1621"/>
      <c r="B47" s="114" t="s">
        <v>75</v>
      </c>
      <c r="C47" s="144" t="s">
        <v>175</v>
      </c>
      <c r="D47" s="270">
        <f t="shared" ref="D47:W47" si="17">D25+D38+D43</f>
        <v>-102404.74302567894</v>
      </c>
      <c r="E47" s="271">
        <f t="shared" si="17"/>
        <v>-92864.004984235973</v>
      </c>
      <c r="F47" s="271">
        <f t="shared" si="17"/>
        <v>-9540.7380414429717</v>
      </c>
      <c r="G47" s="465"/>
      <c r="H47" s="270">
        <f t="shared" si="17"/>
        <v>-203053.52721579713</v>
      </c>
      <c r="I47" s="271">
        <f t="shared" si="17"/>
        <v>-181734.14553043581</v>
      </c>
      <c r="J47" s="271">
        <f t="shared" si="17"/>
        <v>-21319.381685361303</v>
      </c>
      <c r="K47" s="462"/>
      <c r="L47" s="270">
        <f>L25+L38+L43</f>
        <v>-1071463.5039507796</v>
      </c>
      <c r="M47" s="271">
        <f>M25+M38+M43</f>
        <v>-952633.08376806555</v>
      </c>
      <c r="N47" s="271">
        <f>N25+N38+N43</f>
        <v>-118830.42018271411</v>
      </c>
      <c r="O47" s="462"/>
      <c r="P47" s="270">
        <f>P25+P38+P43</f>
        <v>1261574.3534447909</v>
      </c>
      <c r="Q47" s="271">
        <f>Q25+Q38+Q43</f>
        <v>1037739.5066347261</v>
      </c>
      <c r="R47" s="271">
        <f>R25+R38+R43</f>
        <v>223834.84681006472</v>
      </c>
      <c r="S47" s="462"/>
      <c r="T47" s="613">
        <f t="shared" si="17"/>
        <v>-266982.90201235638</v>
      </c>
      <c r="U47" s="290">
        <f t="shared" si="17"/>
        <v>-382330.3227598212</v>
      </c>
      <c r="V47" s="271">
        <f t="shared" si="17"/>
        <v>-189491.72764801112</v>
      </c>
      <c r="W47" s="271">
        <f t="shared" si="17"/>
        <v>74144.306900546333</v>
      </c>
      <c r="X47" s="468"/>
    </row>
    <row r="48" spans="1:24" s="403" customFormat="1" x14ac:dyDescent="0.25">
      <c r="A48" s="1621"/>
      <c r="B48" s="114" t="s">
        <v>76</v>
      </c>
      <c r="C48" s="144" t="s">
        <v>176</v>
      </c>
      <c r="D48" s="589">
        <f t="shared" ref="D48:W48" si="18">D26+D37+D42</f>
        <v>1776</v>
      </c>
      <c r="E48" s="590">
        <f t="shared" si="18"/>
        <v>1357.2</v>
      </c>
      <c r="F48" s="590">
        <f t="shared" si="18"/>
        <v>418.8</v>
      </c>
      <c r="G48" s="465"/>
      <c r="H48" s="589">
        <f t="shared" si="18"/>
        <v>1735.2</v>
      </c>
      <c r="I48" s="590">
        <f t="shared" si="18"/>
        <v>1317.2663900414939</v>
      </c>
      <c r="J48" s="590">
        <f t="shared" si="18"/>
        <v>417.93360995850622</v>
      </c>
      <c r="K48" s="1106"/>
      <c r="L48" s="589">
        <f>L26+L37+L42</f>
        <v>1746</v>
      </c>
      <c r="M48" s="590">
        <f>M26+M37+M42</f>
        <v>1319.1690376569038</v>
      </c>
      <c r="N48" s="590">
        <f>N26+N37+N42</f>
        <v>426.83096234309625</v>
      </c>
      <c r="O48" s="1106"/>
      <c r="P48" s="589">
        <f>P26+P37+P42</f>
        <v>5536.8</v>
      </c>
      <c r="Q48" s="590">
        <f>Q26+Q37+Q42</f>
        <v>4181.9949790794981</v>
      </c>
      <c r="R48" s="590">
        <f>R26+R37+R42</f>
        <v>1354.8050209205019</v>
      </c>
      <c r="S48" s="1101"/>
      <c r="T48" s="614">
        <f t="shared" si="18"/>
        <v>0</v>
      </c>
      <c r="U48" s="591">
        <f t="shared" si="18"/>
        <v>10794</v>
      </c>
      <c r="V48" s="590">
        <f t="shared" si="18"/>
        <v>8175.6304067778956</v>
      </c>
      <c r="W48" s="590">
        <f t="shared" si="18"/>
        <v>2618.3695932221044</v>
      </c>
      <c r="X48" s="1401"/>
    </row>
    <row r="49" spans="1:24" s="403" customFormat="1" x14ac:dyDescent="0.25">
      <c r="A49" s="1621"/>
      <c r="B49" s="114">
        <v>4.4000000000000004</v>
      </c>
      <c r="C49" s="144" t="s">
        <v>937</v>
      </c>
      <c r="D49" s="270">
        <f t="shared" ref="D49:W49" si="19">D27+D39+D44</f>
        <v>11166.417178347005</v>
      </c>
      <c r="E49" s="271">
        <f t="shared" si="19"/>
        <v>8533.2552896692323</v>
      </c>
      <c r="F49" s="271">
        <f t="shared" si="19"/>
        <v>2633.1618886777733</v>
      </c>
      <c r="G49" s="465"/>
      <c r="H49" s="270">
        <f t="shared" si="19"/>
        <v>7255.0895970323345</v>
      </c>
      <c r="I49" s="271">
        <f t="shared" si="19"/>
        <v>5508.2209543236331</v>
      </c>
      <c r="J49" s="271">
        <f t="shared" si="19"/>
        <v>1746.8686427087023</v>
      </c>
      <c r="K49" s="463"/>
      <c r="L49" s="270">
        <f>L27+L39+L44</f>
        <v>6676.9252437501764</v>
      </c>
      <c r="M49" s="271">
        <f>M27+M39+M44</f>
        <v>5043.951427992929</v>
      </c>
      <c r="N49" s="271">
        <f>N27+N39+N44</f>
        <v>1632.9738157572472</v>
      </c>
      <c r="O49" s="463"/>
      <c r="P49" s="270">
        <f>P27+P39+P44</f>
        <v>19714.236242532817</v>
      </c>
      <c r="Q49" s="271">
        <f>Q27+Q39+Q44</f>
        <v>14889.864396658228</v>
      </c>
      <c r="R49" s="271">
        <f>R27+R39+R44</f>
        <v>4824.3718458745898</v>
      </c>
      <c r="S49" s="462"/>
      <c r="T49" s="613">
        <f t="shared" si="19"/>
        <v>471.07919281369055</v>
      </c>
      <c r="U49" s="290">
        <f t="shared" si="19"/>
        <v>45283.747454476019</v>
      </c>
      <c r="V49" s="271">
        <f t="shared" si="19"/>
        <v>33975.292068644019</v>
      </c>
      <c r="W49" s="271">
        <f t="shared" si="19"/>
        <v>10837.376193018312</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7237939.9266778566</v>
      </c>
      <c r="E52" s="280">
        <f t="shared" si="21"/>
        <v>6653313.7601274224</v>
      </c>
      <c r="F52" s="280">
        <f t="shared" si="21"/>
        <v>584626.16655043419</v>
      </c>
      <c r="G52" s="1104"/>
      <c r="H52" s="288">
        <f t="shared" si="21"/>
        <v>7231895.9293218721</v>
      </c>
      <c r="I52" s="280">
        <f t="shared" si="21"/>
        <v>6587997.4607427763</v>
      </c>
      <c r="J52" s="280">
        <f t="shared" si="21"/>
        <v>643898.46857909672</v>
      </c>
      <c r="K52" s="1104"/>
      <c r="L52" s="288">
        <f>SUM(L46:L51)</f>
        <v>9445083.452648744</v>
      </c>
      <c r="M52" s="280">
        <f>SUM(M46:M51)</f>
        <v>8148014.0963960858</v>
      </c>
      <c r="N52" s="280">
        <f>SUM(N46:N51)</f>
        <v>1297069.3562526575</v>
      </c>
      <c r="O52" s="1104"/>
      <c r="P52" s="288">
        <f>SUM(P46:P51)</f>
        <v>18818913.799197793</v>
      </c>
      <c r="Q52" s="280">
        <f>SUM(Q46:Q51)</f>
        <v>15503801.339799013</v>
      </c>
      <c r="R52" s="280">
        <f>SUM(R46:R51)</f>
        <v>3315112.4593987772</v>
      </c>
      <c r="S52" s="464"/>
      <c r="T52" s="604">
        <f t="shared" si="21"/>
        <v>638160.20366630936</v>
      </c>
      <c r="U52" s="292">
        <f t="shared" si="21"/>
        <v>43371993.311512582</v>
      </c>
      <c r="V52" s="280">
        <f t="shared" si="21"/>
        <v>36893126.65706531</v>
      </c>
      <c r="W52" s="280">
        <f t="shared" si="21"/>
        <v>5840706.4507809654</v>
      </c>
      <c r="X52" s="1400"/>
    </row>
    <row r="53" spans="1:24" x14ac:dyDescent="0.25">
      <c r="A53" s="1621"/>
      <c r="B53" s="114" t="s">
        <v>196</v>
      </c>
      <c r="C53" s="145" t="s">
        <v>40</v>
      </c>
      <c r="D53" s="270">
        <f>SUM(E53:G53)</f>
        <v>861.43291080000006</v>
      </c>
      <c r="E53" s="253">
        <v>401.29794408000004</v>
      </c>
      <c r="F53" s="253">
        <v>460.13496672000002</v>
      </c>
      <c r="G53" s="465"/>
      <c r="H53" s="270">
        <f>SUM(I53:J53)</f>
        <v>866.95868424000014</v>
      </c>
      <c r="I53" s="253">
        <v>399.43171752000001</v>
      </c>
      <c r="J53" s="253">
        <v>467.52696672000008</v>
      </c>
      <c r="K53" s="375"/>
      <c r="L53" s="270">
        <f>SUM(M53:N53)</f>
        <v>859.58400000000006</v>
      </c>
      <c r="M53" s="253">
        <v>390.98400000000004</v>
      </c>
      <c r="N53" s="253">
        <v>468.6</v>
      </c>
      <c r="O53" s="375"/>
      <c r="P53" s="270">
        <f>SUM(Q53:R53)</f>
        <v>0</v>
      </c>
      <c r="Q53" s="253">
        <v>0</v>
      </c>
      <c r="R53" s="253">
        <v>0</v>
      </c>
      <c r="S53" s="303"/>
      <c r="T53" s="605">
        <v>0</v>
      </c>
      <c r="U53" s="290">
        <f>SUM(V53:X53)+T53</f>
        <v>2587.9755950400004</v>
      </c>
      <c r="V53" s="271">
        <f t="shared" ref="V53:W55" si="22">E53+I53+M53+Q53</f>
        <v>1191.7136616000003</v>
      </c>
      <c r="W53" s="271">
        <f t="shared" si="22"/>
        <v>1396.2619334400001</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861.43291080000006</v>
      </c>
      <c r="E55" s="274">
        <f t="shared" si="23"/>
        <v>401.29794408000004</v>
      </c>
      <c r="F55" s="274">
        <f t="shared" si="23"/>
        <v>460.13496672000002</v>
      </c>
      <c r="G55" s="465"/>
      <c r="H55" s="270">
        <f t="shared" si="23"/>
        <v>866.95868424000014</v>
      </c>
      <c r="I55" s="274">
        <f t="shared" si="23"/>
        <v>399.43171752000001</v>
      </c>
      <c r="J55" s="274">
        <f t="shared" si="23"/>
        <v>467.52696672000008</v>
      </c>
      <c r="K55" s="375"/>
      <c r="L55" s="270">
        <f>SUM(L53:L54)</f>
        <v>859.58400000000006</v>
      </c>
      <c r="M55" s="274">
        <f>SUM(M53:M54)</f>
        <v>390.98400000000004</v>
      </c>
      <c r="N55" s="274">
        <f>SUM(N53:N54)</f>
        <v>468.6</v>
      </c>
      <c r="O55" s="375"/>
      <c r="P55" s="270">
        <f>SUM(P53:P54)</f>
        <v>0</v>
      </c>
      <c r="Q55" s="274">
        <f>SUM(Q53:Q54)</f>
        <v>0</v>
      </c>
      <c r="R55" s="274">
        <f>SUM(R53:R54)</f>
        <v>0</v>
      </c>
      <c r="S55" s="303"/>
      <c r="T55" s="606">
        <f>SUM(T53:T54)</f>
        <v>0</v>
      </c>
      <c r="U55" s="290">
        <f>SUM(U53:U54)</f>
        <v>2587.9755950400004</v>
      </c>
      <c r="V55" s="271">
        <f t="shared" si="22"/>
        <v>1191.7136616000003</v>
      </c>
      <c r="W55" s="271">
        <f t="shared" si="22"/>
        <v>1396.2619334400001</v>
      </c>
      <c r="X55" s="304"/>
    </row>
    <row r="56" spans="1:24" s="403" customFormat="1" x14ac:dyDescent="0.25">
      <c r="A56" s="1622"/>
      <c r="B56" s="390" t="s">
        <v>193</v>
      </c>
      <c r="C56" s="385" t="s">
        <v>333</v>
      </c>
      <c r="D56" s="288">
        <f t="shared" ref="D56:W56" si="24">D52+D55</f>
        <v>7238801.3595886566</v>
      </c>
      <c r="E56" s="280">
        <f t="shared" si="24"/>
        <v>6653715.0580715025</v>
      </c>
      <c r="F56" s="280">
        <f t="shared" si="24"/>
        <v>585086.30151715421</v>
      </c>
      <c r="G56" s="465"/>
      <c r="H56" s="288">
        <f t="shared" si="24"/>
        <v>7232762.8880061116</v>
      </c>
      <c r="I56" s="280">
        <f t="shared" si="24"/>
        <v>6588396.8924602959</v>
      </c>
      <c r="J56" s="280">
        <f t="shared" si="24"/>
        <v>644365.99554581672</v>
      </c>
      <c r="K56" s="1104"/>
      <c r="L56" s="288">
        <f>L52+L55</f>
        <v>9445943.0366487447</v>
      </c>
      <c r="M56" s="280">
        <f>M52+M55</f>
        <v>8148405.080396086</v>
      </c>
      <c r="N56" s="280">
        <f>N52+N55</f>
        <v>1297537.9562526576</v>
      </c>
      <c r="O56" s="1104"/>
      <c r="P56" s="288">
        <f>P52+P55</f>
        <v>18818913.799197793</v>
      </c>
      <c r="Q56" s="280">
        <f>Q52+Q55</f>
        <v>15503801.339799013</v>
      </c>
      <c r="R56" s="280">
        <f>R52+R55</f>
        <v>3315112.4593987772</v>
      </c>
      <c r="S56" s="464"/>
      <c r="T56" s="604">
        <f t="shared" si="24"/>
        <v>638160.20366630936</v>
      </c>
      <c r="U56" s="292">
        <f t="shared" si="24"/>
        <v>43374581.287107624</v>
      </c>
      <c r="V56" s="280">
        <f t="shared" si="24"/>
        <v>36894318.370726913</v>
      </c>
      <c r="W56" s="280">
        <f t="shared" si="24"/>
        <v>5842102.7127144057</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490487.39790998946</v>
      </c>
      <c r="E59" s="251">
        <v>319214.12355975941</v>
      </c>
      <c r="F59" s="253">
        <v>171273.27435023009</v>
      </c>
      <c r="G59" s="465"/>
      <c r="H59" s="270">
        <f t="shared" ref="H59:H64" si="26">SUM(I59:J59)</f>
        <v>469658.27477711363</v>
      </c>
      <c r="I59" s="251">
        <v>305658.32107897999</v>
      </c>
      <c r="J59" s="253">
        <v>163999.95369813364</v>
      </c>
      <c r="K59" s="375"/>
      <c r="L59" s="270">
        <f t="shared" ref="L59:L64" si="27">SUM(M59:N59)</f>
        <v>455067.47911372816</v>
      </c>
      <c r="M59" s="251">
        <v>296162.48475459422</v>
      </c>
      <c r="N59" s="253">
        <v>158904.99435913394</v>
      </c>
      <c r="O59" s="375"/>
      <c r="P59" s="270">
        <f t="shared" ref="P59:P64" si="28">SUM(Q59:R59)</f>
        <v>641107.98625534354</v>
      </c>
      <c r="Q59" s="253">
        <v>417239.51484114933</v>
      </c>
      <c r="R59" s="253">
        <v>223868.47141419424</v>
      </c>
      <c r="S59" s="303"/>
      <c r="T59" s="605"/>
      <c r="U59" s="290">
        <f t="shared" ref="U59:U64" si="29">D59+H59+L59+P59+T59</f>
        <v>2056321.1380561749</v>
      </c>
      <c r="V59" s="271">
        <f t="shared" ref="V59:W65" si="30">E59+I59+M59+Q59</f>
        <v>1338274.4442344829</v>
      </c>
      <c r="W59" s="271">
        <f t="shared" si="30"/>
        <v>718046.69382169191</v>
      </c>
      <c r="X59" s="304"/>
    </row>
    <row r="60" spans="1:24" x14ac:dyDescent="0.25">
      <c r="A60" s="1582"/>
      <c r="B60" s="114" t="s">
        <v>80</v>
      </c>
      <c r="C60" s="145" t="s">
        <v>100</v>
      </c>
      <c r="D60" s="270">
        <f t="shared" si="25"/>
        <v>47181.184674387943</v>
      </c>
      <c r="E60" s="253">
        <v>30705.988733903745</v>
      </c>
      <c r="F60" s="253">
        <v>16475.195940484198</v>
      </c>
      <c r="G60" s="465"/>
      <c r="H60" s="270">
        <f t="shared" si="26"/>
        <v>45177.580281440569</v>
      </c>
      <c r="I60" s="253">
        <v>29402.022876716623</v>
      </c>
      <c r="J60" s="253">
        <v>15775.557404723946</v>
      </c>
      <c r="K60" s="375"/>
      <c r="L60" s="270">
        <f t="shared" si="27"/>
        <v>43774.055893915363</v>
      </c>
      <c r="M60" s="253">
        <v>28488.595112481129</v>
      </c>
      <c r="N60" s="253">
        <v>15285.460781434234</v>
      </c>
      <c r="O60" s="375"/>
      <c r="P60" s="270">
        <f t="shared" si="28"/>
        <v>61669.7481416011</v>
      </c>
      <c r="Q60" s="253">
        <v>40135.291318503754</v>
      </c>
      <c r="R60" s="253">
        <v>21534.456823097345</v>
      </c>
      <c r="S60" s="303"/>
      <c r="T60" s="605"/>
      <c r="U60" s="290">
        <f t="shared" si="29"/>
        <v>197802.56899134498</v>
      </c>
      <c r="V60" s="271">
        <f t="shared" si="30"/>
        <v>128731.89804160525</v>
      </c>
      <c r="W60" s="271">
        <f t="shared" si="30"/>
        <v>69070.670949739724</v>
      </c>
      <c r="X60" s="304"/>
    </row>
    <row r="61" spans="1:24" x14ac:dyDescent="0.25">
      <c r="A61" s="1582"/>
      <c r="B61" s="114" t="s">
        <v>81</v>
      </c>
      <c r="C61" s="145" t="s">
        <v>101</v>
      </c>
      <c r="D61" s="270">
        <f t="shared" si="25"/>
        <v>44814.908502469618</v>
      </c>
      <c r="E61" s="253">
        <v>29165.992441363182</v>
      </c>
      <c r="F61" s="253">
        <v>15648.916061106434</v>
      </c>
      <c r="G61" s="465"/>
      <c r="H61" s="270">
        <f t="shared" si="26"/>
        <v>42911.790804922151</v>
      </c>
      <c r="I61" s="253">
        <v>27927.424334532505</v>
      </c>
      <c r="J61" s="253">
        <v>14984.366470389648</v>
      </c>
      <c r="K61" s="375"/>
      <c r="L61" s="270">
        <f t="shared" si="27"/>
        <v>41578.657322962958</v>
      </c>
      <c r="M61" s="253">
        <v>27059.807678436744</v>
      </c>
      <c r="N61" s="253">
        <v>14518.84964452621</v>
      </c>
      <c r="O61" s="375"/>
      <c r="P61" s="270">
        <f t="shared" si="28"/>
        <v>58576.827593658782</v>
      </c>
      <c r="Q61" s="253">
        <v>38122.38756978693</v>
      </c>
      <c r="R61" s="253">
        <v>20454.440023871852</v>
      </c>
      <c r="S61" s="303"/>
      <c r="T61" s="605"/>
      <c r="U61" s="290">
        <f t="shared" si="29"/>
        <v>187882.1842240135</v>
      </c>
      <c r="V61" s="271">
        <f t="shared" si="30"/>
        <v>122275.61202411936</v>
      </c>
      <c r="W61" s="271">
        <f t="shared" si="30"/>
        <v>65606.572199894144</v>
      </c>
      <c r="X61" s="304"/>
    </row>
    <row r="62" spans="1:24" x14ac:dyDescent="0.25">
      <c r="A62" s="1582"/>
      <c r="B62" s="383" t="s">
        <v>82</v>
      </c>
      <c r="C62" s="145" t="s">
        <v>102</v>
      </c>
      <c r="D62" s="270">
        <f t="shared" si="25"/>
        <v>30353.754813855616</v>
      </c>
      <c r="E62" s="253">
        <v>19754.528415897985</v>
      </c>
      <c r="F62" s="253">
        <v>10599.226397957633</v>
      </c>
      <c r="G62" s="465"/>
      <c r="H62" s="270">
        <f t="shared" si="26"/>
        <v>29064.746983568926</v>
      </c>
      <c r="I62" s="253">
        <v>18915.629176977796</v>
      </c>
      <c r="J62" s="253">
        <v>10149.117806591128</v>
      </c>
      <c r="K62" s="375"/>
      <c r="L62" s="270">
        <f t="shared" si="27"/>
        <v>28161.797313521041</v>
      </c>
      <c r="M62" s="253">
        <v>18327.980465163586</v>
      </c>
      <c r="N62" s="253">
        <v>9833.8168483574536</v>
      </c>
      <c r="O62" s="375"/>
      <c r="P62" s="270">
        <f t="shared" si="28"/>
        <v>39674.892172399042</v>
      </c>
      <c r="Q62" s="253">
        <v>25820.818202681865</v>
      </c>
      <c r="R62" s="253">
        <v>13854.073969717178</v>
      </c>
      <c r="S62" s="303"/>
      <c r="T62" s="605"/>
      <c r="U62" s="290">
        <f t="shared" si="29"/>
        <v>127255.19128334461</v>
      </c>
      <c r="V62" s="271">
        <f t="shared" si="30"/>
        <v>82818.956260721228</v>
      </c>
      <c r="W62" s="271">
        <f t="shared" si="30"/>
        <v>44436.235022623398</v>
      </c>
      <c r="X62" s="304"/>
    </row>
    <row r="63" spans="1:24" x14ac:dyDescent="0.25">
      <c r="A63" s="1582"/>
      <c r="B63" s="383" t="s">
        <v>219</v>
      </c>
      <c r="C63" s="145" t="s">
        <v>103</v>
      </c>
      <c r="D63" s="270">
        <f t="shared" si="25"/>
        <v>111166.03909778937</v>
      </c>
      <c r="E63" s="253">
        <v>72347.974466660729</v>
      </c>
      <c r="F63" s="253">
        <v>38818.06463112864</v>
      </c>
      <c r="G63" s="465"/>
      <c r="H63" s="270">
        <f t="shared" si="26"/>
        <v>106445.24275026146</v>
      </c>
      <c r="I63" s="253">
        <v>69275.632802019682</v>
      </c>
      <c r="J63" s="253">
        <v>37169.609948241778</v>
      </c>
      <c r="K63" s="375"/>
      <c r="L63" s="270">
        <f t="shared" si="27"/>
        <v>103138.32606270688</v>
      </c>
      <c r="M63" s="253">
        <v>67123.458216900981</v>
      </c>
      <c r="N63" s="253">
        <v>36014.867845805893</v>
      </c>
      <c r="O63" s="375"/>
      <c r="P63" s="270">
        <f t="shared" si="28"/>
        <v>145303.29580260767</v>
      </c>
      <c r="Q63" s="253">
        <v>94564.843903462941</v>
      </c>
      <c r="R63" s="253">
        <v>50738.451899144711</v>
      </c>
      <c r="S63" s="303"/>
      <c r="T63" s="605"/>
      <c r="U63" s="290">
        <f t="shared" si="29"/>
        <v>466052.90371336538</v>
      </c>
      <c r="V63" s="271">
        <f t="shared" si="30"/>
        <v>303311.90938904433</v>
      </c>
      <c r="W63" s="271">
        <f t="shared" si="30"/>
        <v>162740.99432432101</v>
      </c>
      <c r="X63" s="304"/>
    </row>
    <row r="64" spans="1:24" x14ac:dyDescent="0.25">
      <c r="A64" s="1582"/>
      <c r="B64" s="114" t="s">
        <v>218</v>
      </c>
      <c r="C64" s="145" t="s">
        <v>28</v>
      </c>
      <c r="D64" s="270">
        <f t="shared" si="25"/>
        <v>21290.300980391654</v>
      </c>
      <c r="E64" s="253">
        <v>13855.941654644486</v>
      </c>
      <c r="F64" s="253">
        <v>7434.3593257471684</v>
      </c>
      <c r="G64" s="465"/>
      <c r="H64" s="270">
        <f t="shared" si="26"/>
        <v>20386.183356684745</v>
      </c>
      <c r="I64" s="253">
        <v>13267.532826861521</v>
      </c>
      <c r="J64" s="253">
        <v>7118.6505298232232</v>
      </c>
      <c r="K64" s="375"/>
      <c r="L64" s="270">
        <f t="shared" si="27"/>
        <v>19752.84918226855</v>
      </c>
      <c r="M64" s="253">
        <v>12855.352586822388</v>
      </c>
      <c r="N64" s="253">
        <v>6897.4965954461613</v>
      </c>
      <c r="O64" s="375"/>
      <c r="P64" s="270">
        <f t="shared" si="28"/>
        <v>27828.201186147271</v>
      </c>
      <c r="Q64" s="253">
        <v>18110.872755819157</v>
      </c>
      <c r="R64" s="253">
        <v>9717.3284303281162</v>
      </c>
      <c r="S64" s="303"/>
      <c r="T64" s="605"/>
      <c r="U64" s="290">
        <f t="shared" si="29"/>
        <v>89257.534705492217</v>
      </c>
      <c r="V64" s="271">
        <f t="shared" si="30"/>
        <v>58089.699824147552</v>
      </c>
      <c r="W64" s="271">
        <f t="shared" si="30"/>
        <v>31167.834881344672</v>
      </c>
      <c r="X64" s="304"/>
    </row>
    <row r="65" spans="1:24" s="403" customFormat="1" x14ac:dyDescent="0.25">
      <c r="A65" s="1583"/>
      <c r="B65" s="384" t="s">
        <v>217</v>
      </c>
      <c r="C65" s="385" t="s">
        <v>108</v>
      </c>
      <c r="D65" s="288">
        <f t="shared" ref="D65:U65" si="31">SUM(D59:D64)</f>
        <v>745293.58597888367</v>
      </c>
      <c r="E65" s="280">
        <f t="shared" si="31"/>
        <v>485044.54927222949</v>
      </c>
      <c r="F65" s="280">
        <f t="shared" si="31"/>
        <v>260249.03670665418</v>
      </c>
      <c r="G65" s="1104"/>
      <c r="H65" s="288">
        <f t="shared" si="31"/>
        <v>713643.8189539914</v>
      </c>
      <c r="I65" s="280">
        <f t="shared" si="31"/>
        <v>464446.56309608818</v>
      </c>
      <c r="J65" s="280">
        <f t="shared" si="31"/>
        <v>249197.25585790336</v>
      </c>
      <c r="K65" s="1104"/>
      <c r="L65" s="288">
        <f t="shared" si="31"/>
        <v>691473.16488910303</v>
      </c>
      <c r="M65" s="280">
        <f t="shared" si="31"/>
        <v>450017.67881439911</v>
      </c>
      <c r="N65" s="280">
        <f t="shared" si="31"/>
        <v>241455.48607470386</v>
      </c>
      <c r="O65" s="1104"/>
      <c r="P65" s="288">
        <f t="shared" si="31"/>
        <v>974160.9511517575</v>
      </c>
      <c r="Q65" s="280">
        <f t="shared" si="31"/>
        <v>633993.72859140392</v>
      </c>
      <c r="R65" s="280">
        <f t="shared" si="31"/>
        <v>340167.2225603534</v>
      </c>
      <c r="S65" s="464"/>
      <c r="T65" s="604">
        <f t="shared" si="31"/>
        <v>0</v>
      </c>
      <c r="U65" s="292">
        <f t="shared" si="31"/>
        <v>3124571.520973736</v>
      </c>
      <c r="V65" s="280">
        <f t="shared" si="30"/>
        <v>2033502.5197741208</v>
      </c>
      <c r="W65" s="280">
        <f t="shared" si="30"/>
        <v>1091069.0011996147</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7984094.9455675399</v>
      </c>
      <c r="E72" s="303"/>
      <c r="F72" s="303"/>
      <c r="G72" s="375"/>
      <c r="H72" s="270">
        <f>H56+H65+H71</f>
        <v>7946406.7069601025</v>
      </c>
      <c r="I72" s="303"/>
      <c r="J72" s="303"/>
      <c r="K72" s="375"/>
      <c r="L72" s="270">
        <f>L56+L65+L71</f>
        <v>10137416.201537848</v>
      </c>
      <c r="M72" s="303"/>
      <c r="N72" s="303"/>
      <c r="O72" s="375"/>
      <c r="P72" s="271">
        <f>P56+P65+P71</f>
        <v>19793074.750349551</v>
      </c>
      <c r="Q72" s="303"/>
      <c r="R72" s="303"/>
      <c r="S72" s="303"/>
      <c r="T72" s="613">
        <f>T56+T65+T71</f>
        <v>638160.20366630936</v>
      </c>
      <c r="U72" s="290">
        <f>U56+U65+U71</f>
        <v>46499152.808081359</v>
      </c>
      <c r="V72" s="346"/>
      <c r="W72" s="346"/>
      <c r="X72" s="304"/>
    </row>
    <row r="73" spans="1:24" s="403" customFormat="1" ht="24.75" x14ac:dyDescent="0.25">
      <c r="A73" s="571"/>
      <c r="B73" s="561" t="s">
        <v>257</v>
      </c>
      <c r="C73" s="562" t="s">
        <v>184</v>
      </c>
      <c r="D73" s="563">
        <f>D16-D72</f>
        <v>-849837.68954528775</v>
      </c>
      <c r="E73" s="338"/>
      <c r="F73" s="338"/>
      <c r="G73" s="564"/>
      <c r="H73" s="563">
        <f>H16-H72</f>
        <v>-1049647.6468245294</v>
      </c>
      <c r="I73" s="338"/>
      <c r="J73" s="338"/>
      <c r="K73" s="564"/>
      <c r="L73" s="563">
        <f>L16-L72</f>
        <v>-3233149.5387746813</v>
      </c>
      <c r="M73" s="338"/>
      <c r="N73" s="338"/>
      <c r="O73" s="564"/>
      <c r="P73" s="565">
        <f>P16-P72</f>
        <v>330152.85551797599</v>
      </c>
      <c r="Q73" s="338"/>
      <c r="R73" s="338"/>
      <c r="S73" s="338"/>
      <c r="T73" s="616">
        <f>T16-T72</f>
        <v>-440888.84930377331</v>
      </c>
      <c r="U73" s="566">
        <f>U16-U72</f>
        <v>-5243370.8689302951</v>
      </c>
      <c r="V73" s="337"/>
      <c r="W73" s="337"/>
      <c r="X73" s="339"/>
    </row>
    <row r="74" spans="1:24" x14ac:dyDescent="0.25">
      <c r="A74" s="408"/>
      <c r="B74" s="114" t="s">
        <v>207</v>
      </c>
      <c r="C74" s="145" t="s">
        <v>26</v>
      </c>
      <c r="D74" s="257">
        <v>-228606.33848768243</v>
      </c>
      <c r="E74" s="379"/>
      <c r="F74" s="379"/>
      <c r="G74" s="380"/>
      <c r="H74" s="257">
        <v>-282355.2169957984</v>
      </c>
      <c r="I74" s="379"/>
      <c r="J74" s="379"/>
      <c r="K74" s="380"/>
      <c r="L74" s="257">
        <v>-869717.22593038937</v>
      </c>
      <c r="M74" s="379"/>
      <c r="N74" s="379"/>
      <c r="O74" s="380"/>
      <c r="P74" s="257">
        <v>88811.118134335542</v>
      </c>
      <c r="Q74" s="340"/>
      <c r="R74" s="340"/>
      <c r="S74" s="340"/>
      <c r="T74" s="257">
        <v>-118599.10046271503</v>
      </c>
      <c r="U74" s="374">
        <f>D74+H74+L74+P74+T74</f>
        <v>-1410466.7637422495</v>
      </c>
      <c r="V74" s="340"/>
      <c r="W74" s="340"/>
      <c r="X74" s="341"/>
    </row>
    <row r="75" spans="1:24" s="403" customFormat="1" ht="15.75" thickBot="1" x14ac:dyDescent="0.3">
      <c r="A75" s="836"/>
      <c r="B75" s="838" t="s">
        <v>267</v>
      </c>
      <c r="C75" s="839" t="s">
        <v>185</v>
      </c>
      <c r="D75" s="841">
        <f>D73-D74</f>
        <v>-621231.35105760535</v>
      </c>
      <c r="E75" s="516"/>
      <c r="F75" s="516"/>
      <c r="G75" s="1117"/>
      <c r="H75" s="841">
        <f>H73-H74</f>
        <v>-767292.42982873099</v>
      </c>
      <c r="I75" s="516"/>
      <c r="J75" s="516"/>
      <c r="K75" s="1117"/>
      <c r="L75" s="841">
        <f>L73-L74</f>
        <v>-2363432.3128442918</v>
      </c>
      <c r="M75" s="516"/>
      <c r="N75" s="516"/>
      <c r="O75" s="1117"/>
      <c r="P75" s="842">
        <f>P73-P74</f>
        <v>241341.73738364043</v>
      </c>
      <c r="Q75" s="516"/>
      <c r="R75" s="516"/>
      <c r="S75" s="516"/>
      <c r="T75" s="843">
        <f>T73-T74</f>
        <v>-322289.74884105829</v>
      </c>
      <c r="U75" s="844">
        <f>U73-U74</f>
        <v>-3832904.1051880457</v>
      </c>
      <c r="V75" s="516"/>
      <c r="W75" s="516"/>
      <c r="X75" s="473"/>
    </row>
    <row r="76" spans="1:24" x14ac:dyDescent="0.25">
      <c r="A76" s="837"/>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385</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7841</v>
      </c>
      <c r="E9" s="812">
        <v>4127</v>
      </c>
      <c r="F9" s="812">
        <v>3714</v>
      </c>
      <c r="G9" s="1107"/>
      <c r="H9" s="805">
        <f>SUM(I9:J9)</f>
        <v>7549</v>
      </c>
      <c r="I9" s="812">
        <v>3908.9999999999995</v>
      </c>
      <c r="J9" s="812">
        <v>3640</v>
      </c>
      <c r="K9" s="1107"/>
      <c r="L9" s="805">
        <f>SUM(M9:N9)</f>
        <v>7320</v>
      </c>
      <c r="M9" s="812">
        <v>3737</v>
      </c>
      <c r="N9" s="812">
        <v>3583</v>
      </c>
      <c r="O9" s="1107"/>
      <c r="P9" s="805">
        <f>SUM(Q9:R9)</f>
        <v>9704</v>
      </c>
      <c r="Q9" s="812">
        <v>4947</v>
      </c>
      <c r="R9" s="812">
        <v>4757</v>
      </c>
      <c r="S9" s="1102"/>
      <c r="T9" s="813"/>
      <c r="U9" s="814">
        <f>SUM(V9:X9)+T9</f>
        <v>32414</v>
      </c>
      <c r="V9" s="815">
        <f>E9+I9+M9+Q9</f>
        <v>16720</v>
      </c>
      <c r="W9" s="815">
        <f>F9+J9+N9+R9</f>
        <v>15694</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29904339.920000002</v>
      </c>
      <c r="E11" s="461"/>
      <c r="F11" s="461"/>
      <c r="G11" s="471"/>
      <c r="H11" s="469">
        <v>28301350.84</v>
      </c>
      <c r="I11" s="461"/>
      <c r="J11" s="461"/>
      <c r="K11" s="471"/>
      <c r="L11" s="469">
        <v>27116660.558036797</v>
      </c>
      <c r="M11" s="461"/>
      <c r="N11" s="461"/>
      <c r="O11" s="471"/>
      <c r="P11" s="469">
        <v>39648947.929099999</v>
      </c>
      <c r="Q11" s="461"/>
      <c r="R11" s="461"/>
      <c r="S11" s="461"/>
      <c r="T11" s="617">
        <v>253072.10164709712</v>
      </c>
      <c r="U11" s="321">
        <f>D11+H11+L11+P11+T11</f>
        <v>125224371.3487839</v>
      </c>
      <c r="V11" s="462"/>
      <c r="W11" s="462"/>
      <c r="X11" s="302"/>
    </row>
    <row r="12" spans="1:24" x14ac:dyDescent="0.25">
      <c r="A12" s="1585"/>
      <c r="B12" s="114">
        <v>1.2</v>
      </c>
      <c r="C12" s="144" t="s">
        <v>225</v>
      </c>
      <c r="D12" s="470">
        <v>0</v>
      </c>
      <c r="E12" s="462"/>
      <c r="F12" s="462"/>
      <c r="G12" s="463"/>
      <c r="H12" s="470">
        <v>1.4999999999990905</v>
      </c>
      <c r="I12" s="462"/>
      <c r="J12" s="462"/>
      <c r="K12" s="463"/>
      <c r="L12" s="470">
        <v>-18485.022373634685</v>
      </c>
      <c r="M12" s="462"/>
      <c r="N12" s="462"/>
      <c r="O12" s="463"/>
      <c r="P12" s="470">
        <v>0</v>
      </c>
      <c r="Q12" s="462"/>
      <c r="R12" s="462"/>
      <c r="S12" s="462"/>
      <c r="T12" s="603">
        <v>28253.126336825946</v>
      </c>
      <c r="U12" s="290">
        <f>D12+H12+L12+P12+T12</f>
        <v>9769.6039631912608</v>
      </c>
      <c r="V12" s="462"/>
      <c r="W12" s="462"/>
      <c r="X12" s="304"/>
    </row>
    <row r="13" spans="1:24" x14ac:dyDescent="0.25">
      <c r="A13" s="1585"/>
      <c r="B13" s="114" t="s">
        <v>1322</v>
      </c>
      <c r="C13" s="144" t="s">
        <v>1326</v>
      </c>
      <c r="D13" s="470">
        <v>81871.95</v>
      </c>
      <c r="E13" s="462"/>
      <c r="F13" s="462"/>
      <c r="G13" s="463"/>
      <c r="H13" s="470">
        <v>80058.399999999994</v>
      </c>
      <c r="I13" s="462"/>
      <c r="J13" s="462"/>
      <c r="K13" s="463"/>
      <c r="L13" s="470">
        <v>78922.2</v>
      </c>
      <c r="M13" s="462"/>
      <c r="N13" s="462"/>
      <c r="O13" s="463"/>
      <c r="P13" s="470">
        <v>163153.76</v>
      </c>
      <c r="Q13" s="462"/>
      <c r="R13" s="462"/>
      <c r="S13" s="462"/>
      <c r="T13" s="603">
        <v>7522.45</v>
      </c>
      <c r="U13" s="290">
        <f>D13+H13+L13+P13+T13</f>
        <v>411528.76</v>
      </c>
      <c r="V13" s="462"/>
      <c r="W13" s="462"/>
      <c r="X13" s="304"/>
    </row>
    <row r="14" spans="1:24" x14ac:dyDescent="0.25">
      <c r="A14" s="1585"/>
      <c r="B14" s="114" t="s">
        <v>1327</v>
      </c>
      <c r="C14" s="144" t="s">
        <v>1328</v>
      </c>
      <c r="D14" s="470">
        <v>420500.043749201</v>
      </c>
      <c r="E14" s="462"/>
      <c r="F14" s="462"/>
      <c r="G14" s="463"/>
      <c r="H14" s="470">
        <v>394365.91945057432</v>
      </c>
      <c r="I14" s="462"/>
      <c r="J14" s="462"/>
      <c r="K14" s="463"/>
      <c r="L14" s="470">
        <v>402284.94273284962</v>
      </c>
      <c r="M14" s="462"/>
      <c r="N14" s="462"/>
      <c r="O14" s="463"/>
      <c r="P14" s="470">
        <v>587934.01068527857</v>
      </c>
      <c r="Q14" s="462"/>
      <c r="R14" s="462"/>
      <c r="S14" s="462"/>
      <c r="T14" s="603">
        <v>473316.59302492795</v>
      </c>
      <c r="U14" s="290">
        <f>D14+H14+L14+P14+T14</f>
        <v>2278401.5096428315</v>
      </c>
      <c r="V14" s="462"/>
      <c r="W14" s="462"/>
      <c r="X14" s="304"/>
    </row>
    <row r="15" spans="1:24" x14ac:dyDescent="0.25">
      <c r="A15" s="1585"/>
      <c r="B15" s="114" t="s">
        <v>63</v>
      </c>
      <c r="C15" s="144" t="s">
        <v>13</v>
      </c>
      <c r="D15" s="470">
        <v>0</v>
      </c>
      <c r="E15" s="462"/>
      <c r="F15" s="462"/>
      <c r="G15" s="463"/>
      <c r="H15" s="470">
        <v>787.32469963615983</v>
      </c>
      <c r="I15" s="462"/>
      <c r="J15" s="462"/>
      <c r="K15" s="463"/>
      <c r="L15" s="470">
        <v>465.41289663408526</v>
      </c>
      <c r="M15" s="462"/>
      <c r="N15" s="462"/>
      <c r="O15" s="463"/>
      <c r="P15" s="470">
        <v>0</v>
      </c>
      <c r="Q15" s="462"/>
      <c r="R15" s="462"/>
      <c r="S15" s="462"/>
      <c r="T15" s="603">
        <v>0</v>
      </c>
      <c r="U15" s="290">
        <f>D15+H15+L15+P15+T15</f>
        <v>1252.7375962702451</v>
      </c>
      <c r="V15" s="462"/>
      <c r="W15" s="462"/>
      <c r="X15" s="304"/>
    </row>
    <row r="16" spans="1:24" s="401" customFormat="1" x14ac:dyDescent="0.25">
      <c r="A16" s="1586"/>
      <c r="B16" s="384" t="s">
        <v>64</v>
      </c>
      <c r="C16" s="391" t="s">
        <v>14</v>
      </c>
      <c r="D16" s="574">
        <f>SUM(D11:D15)</f>
        <v>30406711.913749203</v>
      </c>
      <c r="E16" s="464"/>
      <c r="F16" s="466"/>
      <c r="G16" s="465"/>
      <c r="H16" s="288">
        <f>SUM(H11:H15)</f>
        <v>28776563.984150209</v>
      </c>
      <c r="I16" s="464"/>
      <c r="J16" s="466"/>
      <c r="K16" s="465"/>
      <c r="L16" s="288">
        <f>SUM(L11:L15)</f>
        <v>27579848.091292642</v>
      </c>
      <c r="M16" s="464"/>
      <c r="N16" s="466"/>
      <c r="O16" s="465"/>
      <c r="P16" s="288">
        <f>SUM(P11:P15)</f>
        <v>40400035.699785277</v>
      </c>
      <c r="Q16" s="464"/>
      <c r="R16" s="466"/>
      <c r="S16" s="466"/>
      <c r="T16" s="604">
        <f>SUM(T11:T15)</f>
        <v>762164.27100885101</v>
      </c>
      <c r="U16" s="292">
        <f>SUM(U11:U15)</f>
        <v>127925323.95998619</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100041</v>
      </c>
      <c r="E19" s="598">
        <v>95484</v>
      </c>
      <c r="F19" s="598">
        <v>4557</v>
      </c>
      <c r="G19" s="465"/>
      <c r="H19" s="586">
        <f>SUM(I19:J19)</f>
        <v>104225</v>
      </c>
      <c r="I19" s="598">
        <v>97827</v>
      </c>
      <c r="J19" s="598">
        <v>6398</v>
      </c>
      <c r="K19" s="808"/>
      <c r="L19" s="586">
        <f>SUM(M19:N19)</f>
        <v>109759.57172073342</v>
      </c>
      <c r="M19" s="598">
        <v>102035.6459890691</v>
      </c>
      <c r="N19" s="598">
        <v>7723.9257316643161</v>
      </c>
      <c r="O19" s="808"/>
      <c r="P19" s="586">
        <f>SUM(Q19:R19)</f>
        <v>123647</v>
      </c>
      <c r="Q19" s="598">
        <v>114797</v>
      </c>
      <c r="R19" s="598">
        <v>8850</v>
      </c>
      <c r="S19" s="681"/>
      <c r="T19" s="610">
        <v>657</v>
      </c>
      <c r="U19" s="290">
        <f>SUM(V19:X19)+T19</f>
        <v>438329.57172073342</v>
      </c>
      <c r="V19" s="271">
        <f t="shared" ref="V19:W27" si="1">E19+I19+M19+Q19</f>
        <v>410143.64598906913</v>
      </c>
      <c r="W19" s="271">
        <f t="shared" si="1"/>
        <v>27528.925731664316</v>
      </c>
      <c r="X19" s="1398"/>
    </row>
    <row r="20" spans="1:24" x14ac:dyDescent="0.25">
      <c r="A20" s="1582"/>
      <c r="B20" s="383">
        <v>2.2000000000000002</v>
      </c>
      <c r="C20" s="585" t="s">
        <v>735</v>
      </c>
      <c r="D20" s="586">
        <f t="shared" si="0"/>
        <v>246</v>
      </c>
      <c r="E20" s="599">
        <v>208</v>
      </c>
      <c r="F20" s="599">
        <v>38</v>
      </c>
      <c r="G20" s="465"/>
      <c r="H20" s="586">
        <f>SUM(I20:J20)</f>
        <v>262</v>
      </c>
      <c r="I20" s="599">
        <v>256</v>
      </c>
      <c r="J20" s="599">
        <v>6</v>
      </c>
      <c r="K20" s="809"/>
      <c r="L20" s="586">
        <f>SUM(M20:N20)</f>
        <v>416</v>
      </c>
      <c r="M20" s="599">
        <v>403</v>
      </c>
      <c r="N20" s="599">
        <v>13</v>
      </c>
      <c r="O20" s="809"/>
      <c r="P20" s="586">
        <f>SUM(Q20:R20)</f>
        <v>451</v>
      </c>
      <c r="Q20" s="599">
        <v>326</v>
      </c>
      <c r="R20" s="599">
        <v>125</v>
      </c>
      <c r="S20" s="682"/>
      <c r="T20" s="610">
        <v>0</v>
      </c>
      <c r="U20" s="290">
        <f t="shared" ref="U20:U27" si="2">SUM(V20:X20)+T20</f>
        <v>1375</v>
      </c>
      <c r="V20" s="271">
        <f t="shared" si="1"/>
        <v>1193</v>
      </c>
      <c r="W20" s="271">
        <f t="shared" si="1"/>
        <v>182</v>
      </c>
      <c r="X20" s="1263"/>
    </row>
    <row r="21" spans="1:24" x14ac:dyDescent="0.25">
      <c r="A21" s="1582"/>
      <c r="B21" s="383">
        <v>2.2999999999999998</v>
      </c>
      <c r="C21" s="585" t="s">
        <v>736</v>
      </c>
      <c r="D21" s="586">
        <f t="shared" si="0"/>
        <v>20233718.467060231</v>
      </c>
      <c r="E21" s="599">
        <v>19233777.488600131</v>
      </c>
      <c r="F21" s="599">
        <v>999940.97846009908</v>
      </c>
      <c r="G21" s="465"/>
      <c r="H21" s="586">
        <f t="shared" ref="H21:H27" si="3">SUM(I21:J21)</f>
        <v>21205003.129889585</v>
      </c>
      <c r="I21" s="599">
        <v>19830440.035789389</v>
      </c>
      <c r="J21" s="599">
        <v>1374563.0941001966</v>
      </c>
      <c r="K21" s="809"/>
      <c r="L21" s="586">
        <f t="shared" ref="L21:L27" si="4">SUM(M21:N21)</f>
        <v>22277955.948922459</v>
      </c>
      <c r="M21" s="599">
        <v>20610647.809768714</v>
      </c>
      <c r="N21" s="599">
        <v>1667308.139153745</v>
      </c>
      <c r="O21" s="809"/>
      <c r="P21" s="586">
        <f t="shared" ref="P21:P27" si="5">SUM(Q21:R21)</f>
        <v>28265195.08333258</v>
      </c>
      <c r="Q21" s="599">
        <v>26170436.738163475</v>
      </c>
      <c r="R21" s="599">
        <v>2094758.3451691042</v>
      </c>
      <c r="S21" s="682"/>
      <c r="T21" s="610">
        <v>1983919.2011415402</v>
      </c>
      <c r="U21" s="290">
        <f t="shared" si="2"/>
        <v>93965791.830346391</v>
      </c>
      <c r="V21" s="271">
        <f t="shared" si="1"/>
        <v>85845302.072321713</v>
      </c>
      <c r="W21" s="271">
        <f t="shared" si="1"/>
        <v>6136570.5568831451</v>
      </c>
      <c r="X21" s="1263"/>
    </row>
    <row r="22" spans="1:24" x14ac:dyDescent="0.25">
      <c r="A22" s="1582"/>
      <c r="B22" s="383">
        <v>2.4</v>
      </c>
      <c r="C22" s="585" t="s">
        <v>737</v>
      </c>
      <c r="D22" s="586">
        <f t="shared" si="0"/>
        <v>46569.967377949899</v>
      </c>
      <c r="E22" s="599">
        <v>38052.127469774408</v>
      </c>
      <c r="F22" s="599">
        <v>8517.8399081754942</v>
      </c>
      <c r="G22" s="465"/>
      <c r="H22" s="586">
        <f t="shared" si="3"/>
        <v>40613.766658418586</v>
      </c>
      <c r="I22" s="599">
        <v>39816.298176184639</v>
      </c>
      <c r="J22" s="599">
        <v>797.46848223394659</v>
      </c>
      <c r="K22" s="809"/>
      <c r="L22" s="586">
        <f t="shared" si="4"/>
        <v>81048.781155297722</v>
      </c>
      <c r="M22" s="599">
        <v>78815.145980665489</v>
      </c>
      <c r="N22" s="599">
        <v>2233.6351746322357</v>
      </c>
      <c r="O22" s="809"/>
      <c r="P22" s="586">
        <f t="shared" si="5"/>
        <v>98195.092036041839</v>
      </c>
      <c r="Q22" s="599">
        <v>74594.359978049659</v>
      </c>
      <c r="R22" s="599">
        <v>23600.732057992183</v>
      </c>
      <c r="S22" s="682"/>
      <c r="T22" s="610">
        <v>-95672.384966692727</v>
      </c>
      <c r="U22" s="290">
        <f t="shared" si="2"/>
        <v>170755.22226101533</v>
      </c>
      <c r="V22" s="271">
        <f t="shared" si="1"/>
        <v>231277.9316046742</v>
      </c>
      <c r="W22" s="271">
        <f t="shared" si="1"/>
        <v>35149.675623033858</v>
      </c>
      <c r="X22" s="1263"/>
    </row>
    <row r="23" spans="1:24" x14ac:dyDescent="0.25">
      <c r="A23" s="1582"/>
      <c r="B23" s="383">
        <v>2.5</v>
      </c>
      <c r="C23" s="585" t="s">
        <v>779</v>
      </c>
      <c r="D23" s="586">
        <f t="shared" si="0"/>
        <v>8400</v>
      </c>
      <c r="E23" s="599">
        <v>7719</v>
      </c>
      <c r="F23" s="599">
        <v>681</v>
      </c>
      <c r="G23" s="465"/>
      <c r="H23" s="586">
        <f t="shared" si="3"/>
        <v>8688</v>
      </c>
      <c r="I23" s="599">
        <v>7773</v>
      </c>
      <c r="J23" s="599">
        <v>915</v>
      </c>
      <c r="K23" s="809"/>
      <c r="L23" s="586">
        <f t="shared" si="4"/>
        <v>8968.5144116649717</v>
      </c>
      <c r="M23" s="599">
        <v>7770.2923024754155</v>
      </c>
      <c r="N23" s="599">
        <v>1198.2221091895558</v>
      </c>
      <c r="O23" s="809"/>
      <c r="P23" s="586">
        <f t="shared" si="5"/>
        <v>8694</v>
      </c>
      <c r="Q23" s="599">
        <v>8694</v>
      </c>
      <c r="R23" s="599">
        <v>0</v>
      </c>
      <c r="S23" s="682"/>
      <c r="T23" s="610">
        <v>0</v>
      </c>
      <c r="U23" s="290">
        <f t="shared" si="2"/>
        <v>34750.514411664975</v>
      </c>
      <c r="V23" s="271">
        <f t="shared" si="1"/>
        <v>31956.292302475416</v>
      </c>
      <c r="W23" s="271">
        <f t="shared" si="1"/>
        <v>2794.2221091895558</v>
      </c>
      <c r="X23" s="1263"/>
    </row>
    <row r="24" spans="1:24" x14ac:dyDescent="0.25">
      <c r="A24" s="1582"/>
      <c r="B24" s="383">
        <v>2.6</v>
      </c>
      <c r="C24" s="585" t="s">
        <v>189</v>
      </c>
      <c r="D24" s="586">
        <f t="shared" si="0"/>
        <v>1534610.6706834426</v>
      </c>
      <c r="E24" s="599">
        <v>1406760.3505387935</v>
      </c>
      <c r="F24" s="599">
        <v>127850.32014464925</v>
      </c>
      <c r="G24" s="465"/>
      <c r="H24" s="586">
        <f t="shared" si="3"/>
        <v>1590221.9074380205</v>
      </c>
      <c r="I24" s="599">
        <v>1415370.2534068373</v>
      </c>
      <c r="J24" s="599">
        <v>174851.65403118313</v>
      </c>
      <c r="K24" s="809"/>
      <c r="L24" s="586">
        <f t="shared" si="4"/>
        <v>1666897.5550918572</v>
      </c>
      <c r="M24" s="599">
        <v>1451961.306080017</v>
      </c>
      <c r="N24" s="599">
        <v>214936.24901184021</v>
      </c>
      <c r="O24" s="809"/>
      <c r="P24" s="586">
        <f t="shared" si="5"/>
        <v>1898320.8000800544</v>
      </c>
      <c r="Q24" s="599">
        <v>1725090.4027308314</v>
      </c>
      <c r="R24" s="599">
        <v>173230.39734922303</v>
      </c>
      <c r="S24" s="682"/>
      <c r="T24" s="610">
        <v>113959.01200184872</v>
      </c>
      <c r="U24" s="290">
        <f t="shared" si="2"/>
        <v>6804009.945295223</v>
      </c>
      <c r="V24" s="271">
        <f t="shared" si="1"/>
        <v>5999182.3127564788</v>
      </c>
      <c r="W24" s="271">
        <f t="shared" si="1"/>
        <v>690868.62053689559</v>
      </c>
      <c r="X24" s="1263"/>
    </row>
    <row r="25" spans="1:24" x14ac:dyDescent="0.25">
      <c r="A25" s="1582"/>
      <c r="B25" s="383">
        <v>2.7</v>
      </c>
      <c r="C25" s="585" t="s">
        <v>780</v>
      </c>
      <c r="D25" s="586">
        <f t="shared" si="0"/>
        <v>-243891.30656165216</v>
      </c>
      <c r="E25" s="599">
        <v>-227091.54378400993</v>
      </c>
      <c r="F25" s="599">
        <v>-16799.762777642241</v>
      </c>
      <c r="G25" s="465"/>
      <c r="H25" s="586">
        <f t="shared" si="3"/>
        <v>-400552.61424944556</v>
      </c>
      <c r="I25" s="599">
        <v>-373601.29753024795</v>
      </c>
      <c r="J25" s="599">
        <v>-26951.316719197617</v>
      </c>
      <c r="K25" s="809"/>
      <c r="L25" s="586">
        <f t="shared" si="4"/>
        <v>-2700578.5822408898</v>
      </c>
      <c r="M25" s="599">
        <v>-2523428.9673873731</v>
      </c>
      <c r="N25" s="599">
        <v>-177149.61485351669</v>
      </c>
      <c r="O25" s="809"/>
      <c r="P25" s="586">
        <f t="shared" si="5"/>
        <v>1345051.6816181163</v>
      </c>
      <c r="Q25" s="599">
        <v>1243196.691367964</v>
      </c>
      <c r="R25" s="599">
        <v>101854.99025015238</v>
      </c>
      <c r="S25" s="682"/>
      <c r="T25" s="610">
        <v>-1213622.0493818368</v>
      </c>
      <c r="U25" s="290">
        <f t="shared" si="2"/>
        <v>-3213592.8708157074</v>
      </c>
      <c r="V25" s="271">
        <f t="shared" si="1"/>
        <v>-1880925.1173336667</v>
      </c>
      <c r="W25" s="271">
        <f t="shared" si="1"/>
        <v>-119045.70410020415</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21571007.798559971</v>
      </c>
      <c r="E28" s="588">
        <f t="shared" si="6"/>
        <v>20451498.422824688</v>
      </c>
      <c r="F28" s="588">
        <f t="shared" si="6"/>
        <v>1119509.3757352815</v>
      </c>
      <c r="G28" s="1104"/>
      <c r="H28" s="587">
        <f>SUM(H21:H22,H24:H27)</f>
        <v>22435286.189736579</v>
      </c>
      <c r="I28" s="588">
        <f t="shared" si="6"/>
        <v>20912025.289842162</v>
      </c>
      <c r="J28" s="588">
        <f>SUM(J21:J22,J24:J27)</f>
        <v>1523260.8998944161</v>
      </c>
      <c r="K28" s="1105"/>
      <c r="L28" s="587">
        <f>SUM(L21:L22,L24:L27)</f>
        <v>21325323.702928726</v>
      </c>
      <c r="M28" s="588">
        <f>SUM(M21:M22,M24:M27)</f>
        <v>19617995.294442024</v>
      </c>
      <c r="N28" s="588">
        <f>SUM(N21:N22,N24:N27)</f>
        <v>1707328.4084867008</v>
      </c>
      <c r="O28" s="1105"/>
      <c r="P28" s="587">
        <f>SUM(P21:P22,P24:P27)</f>
        <v>31606762.657066792</v>
      </c>
      <c r="Q28" s="588">
        <f>SUM(Q21:Q22,Q24:Q27)</f>
        <v>29213318.19224032</v>
      </c>
      <c r="R28" s="588">
        <f>SUM(R21:R22,R24:R27)</f>
        <v>2393444.4648264721</v>
      </c>
      <c r="S28" s="1100"/>
      <c r="T28" s="611">
        <f t="shared" si="6"/>
        <v>788583.77879485954</v>
      </c>
      <c r="U28" s="597">
        <f t="shared" si="6"/>
        <v>97726964.127086923</v>
      </c>
      <c r="V28" s="588">
        <f t="shared" si="6"/>
        <v>90194837.199349195</v>
      </c>
      <c r="W28" s="588">
        <f t="shared" si="6"/>
        <v>6743543.148942871</v>
      </c>
      <c r="X28" s="1399"/>
    </row>
    <row r="29" spans="1:24" x14ac:dyDescent="0.25">
      <c r="A29" s="1585" t="s">
        <v>739</v>
      </c>
      <c r="B29" s="578">
        <v>2.11</v>
      </c>
      <c r="C29" s="144" t="s">
        <v>231</v>
      </c>
      <c r="D29" s="575">
        <f t="shared" ref="D29:D39" si="7">SUM(E29:G29)</f>
        <v>1035784.4496235126</v>
      </c>
      <c r="E29" s="253">
        <v>77031.026266876783</v>
      </c>
      <c r="F29" s="253">
        <v>958753.42335663585</v>
      </c>
      <c r="G29" s="465"/>
      <c r="H29" s="586">
        <f>SUM(I29:J29)</f>
        <v>1091856.0680785056</v>
      </c>
      <c r="I29" s="253">
        <v>78761.869793909398</v>
      </c>
      <c r="J29" s="253">
        <v>1013094.1982845962</v>
      </c>
      <c r="K29" s="375"/>
      <c r="L29" s="586">
        <f>SUM(M29:N29)</f>
        <v>1072922.2438429338</v>
      </c>
      <c r="M29" s="253">
        <v>106185.57328891481</v>
      </c>
      <c r="N29" s="253">
        <v>966736.67055401893</v>
      </c>
      <c r="O29" s="375"/>
      <c r="P29" s="586">
        <f>SUM(Q29:R29)</f>
        <v>1171118.1552519011</v>
      </c>
      <c r="Q29" s="253">
        <v>174758.68059737788</v>
      </c>
      <c r="R29" s="253">
        <v>996359.47465452319</v>
      </c>
      <c r="S29" s="303"/>
      <c r="T29" s="605">
        <v>-98389.365807018039</v>
      </c>
      <c r="U29" s="290">
        <f>SUM(V29:X29)+T29</f>
        <v>4273291.5509898355</v>
      </c>
      <c r="V29" s="271">
        <f t="shared" ref="V29:W38" si="8">E29+I29+M29+Q29</f>
        <v>436737.1499470789</v>
      </c>
      <c r="W29" s="271">
        <f t="shared" si="8"/>
        <v>3934943.7668497744</v>
      </c>
      <c r="X29" s="304"/>
    </row>
    <row r="30" spans="1:24" x14ac:dyDescent="0.25">
      <c r="A30" s="1585"/>
      <c r="B30" s="388">
        <v>2.12</v>
      </c>
      <c r="C30" s="144" t="s">
        <v>557</v>
      </c>
      <c r="D30" s="575">
        <f t="shared" si="7"/>
        <v>1602452.5148858463</v>
      </c>
      <c r="E30" s="253">
        <v>11314.655454059812</v>
      </c>
      <c r="F30" s="253">
        <v>1591137.8594317865</v>
      </c>
      <c r="G30" s="465"/>
      <c r="H30" s="586">
        <f>SUM(I30:J30)</f>
        <v>1543225.2873406897</v>
      </c>
      <c r="I30" s="253">
        <v>34998.714195432156</v>
      </c>
      <c r="J30" s="253">
        <v>1508226.5731452575</v>
      </c>
      <c r="K30" s="375"/>
      <c r="L30" s="586">
        <f>SUM(M30:N30)</f>
        <v>1884096.1264195058</v>
      </c>
      <c r="M30" s="253">
        <v>44904.420648290732</v>
      </c>
      <c r="N30" s="253">
        <v>1839191.705771215</v>
      </c>
      <c r="O30" s="375"/>
      <c r="P30" s="586">
        <f>SUM(Q30:R30)</f>
        <v>2191057.9589141328</v>
      </c>
      <c r="Q30" s="253">
        <v>64085.392296040234</v>
      </c>
      <c r="R30" s="253">
        <v>2126972.5666180924</v>
      </c>
      <c r="S30" s="303"/>
      <c r="T30" s="605">
        <v>32039.816283824537</v>
      </c>
      <c r="U30" s="290">
        <f t="shared" ref="U30:U39" si="9">SUM(V30:X30)+T30</f>
        <v>7252871.7038439987</v>
      </c>
      <c r="V30" s="271">
        <f t="shared" si="8"/>
        <v>155303.18259382294</v>
      </c>
      <c r="W30" s="271">
        <f t="shared" si="8"/>
        <v>7065528.7049663514</v>
      </c>
      <c r="X30" s="304"/>
    </row>
    <row r="31" spans="1:24" x14ac:dyDescent="0.25">
      <c r="A31" s="1585"/>
      <c r="B31" s="388">
        <v>2.13</v>
      </c>
      <c r="C31" s="144" t="s">
        <v>232</v>
      </c>
      <c r="D31" s="575">
        <f t="shared" si="7"/>
        <v>183302.15943697866</v>
      </c>
      <c r="E31" s="253">
        <v>8977.9794654954294</v>
      </c>
      <c r="F31" s="253">
        <v>174324.17997148325</v>
      </c>
      <c r="G31" s="465"/>
      <c r="H31" s="586">
        <f t="shared" ref="H31:H39" si="10">SUM(I31:J31)</f>
        <v>142065.2925800184</v>
      </c>
      <c r="I31" s="253">
        <v>12925.192384045669</v>
      </c>
      <c r="J31" s="253">
        <v>129140.10019597274</v>
      </c>
      <c r="K31" s="375"/>
      <c r="L31" s="586">
        <f t="shared" ref="L31:L39" si="11">SUM(M31:N31)</f>
        <v>216370.37868913493</v>
      </c>
      <c r="M31" s="253">
        <v>13360.453769554759</v>
      </c>
      <c r="N31" s="253">
        <v>203009.92491958017</v>
      </c>
      <c r="O31" s="375"/>
      <c r="P31" s="586">
        <f t="shared" ref="P31:P39" si="12">SUM(Q31:R31)</f>
        <v>330530.66172821104</v>
      </c>
      <c r="Q31" s="253">
        <v>27657.227604960033</v>
      </c>
      <c r="R31" s="253">
        <v>302873.43412325101</v>
      </c>
      <c r="S31" s="303"/>
      <c r="T31" s="605">
        <v>52616.372253668014</v>
      </c>
      <c r="U31" s="290">
        <f t="shared" si="9"/>
        <v>924884.86468801112</v>
      </c>
      <c r="V31" s="271">
        <f t="shared" si="8"/>
        <v>62920.853224055885</v>
      </c>
      <c r="W31" s="271">
        <f t="shared" si="8"/>
        <v>809347.63921028725</v>
      </c>
      <c r="X31" s="304"/>
    </row>
    <row r="32" spans="1:24" x14ac:dyDescent="0.25">
      <c r="A32" s="1585"/>
      <c r="B32" s="388">
        <v>2.14</v>
      </c>
      <c r="C32" s="144" t="s">
        <v>559</v>
      </c>
      <c r="D32" s="575">
        <f t="shared" si="7"/>
        <v>254606.02151836004</v>
      </c>
      <c r="E32" s="253">
        <v>243988.68184861401</v>
      </c>
      <c r="F32" s="253">
        <v>10617.339669746019</v>
      </c>
      <c r="G32" s="465"/>
      <c r="H32" s="586">
        <f t="shared" si="10"/>
        <v>242280.79972820048</v>
      </c>
      <c r="I32" s="253">
        <v>231117.56786295792</v>
      </c>
      <c r="J32" s="253">
        <v>11163.23186524256</v>
      </c>
      <c r="K32" s="375"/>
      <c r="L32" s="586">
        <f t="shared" si="11"/>
        <v>197338.55432979087</v>
      </c>
      <c r="M32" s="253">
        <v>184893.4055768465</v>
      </c>
      <c r="N32" s="253">
        <v>12445.148752944375</v>
      </c>
      <c r="O32" s="375"/>
      <c r="P32" s="586">
        <f t="shared" si="12"/>
        <v>249812.51327700258</v>
      </c>
      <c r="Q32" s="253">
        <v>230028.9175584676</v>
      </c>
      <c r="R32" s="253">
        <v>19783.595718534987</v>
      </c>
      <c r="S32" s="303"/>
      <c r="T32" s="605">
        <v>319.8851168849078</v>
      </c>
      <c r="U32" s="290">
        <f t="shared" si="9"/>
        <v>944357.77397023898</v>
      </c>
      <c r="V32" s="271">
        <f t="shared" si="8"/>
        <v>890028.57284688612</v>
      </c>
      <c r="W32" s="271">
        <f t="shared" si="8"/>
        <v>54009.31600646794</v>
      </c>
      <c r="X32" s="304"/>
    </row>
    <row r="33" spans="1:24" x14ac:dyDescent="0.25">
      <c r="A33" s="1585"/>
      <c r="B33" s="388">
        <v>2.15</v>
      </c>
      <c r="C33" s="144" t="s">
        <v>558</v>
      </c>
      <c r="D33" s="575">
        <f t="shared" si="7"/>
        <v>89979.515652495116</v>
      </c>
      <c r="E33" s="253">
        <v>51758.312664965655</v>
      </c>
      <c r="F33" s="253">
        <v>38221.202987529461</v>
      </c>
      <c r="G33" s="465"/>
      <c r="H33" s="586">
        <f t="shared" si="10"/>
        <v>27488.638106291946</v>
      </c>
      <c r="I33" s="253">
        <v>16777.039926967664</v>
      </c>
      <c r="J33" s="253">
        <v>10711.598179324285</v>
      </c>
      <c r="K33" s="375"/>
      <c r="L33" s="586">
        <f t="shared" si="11"/>
        <v>40551.717479909981</v>
      </c>
      <c r="M33" s="253">
        <v>20961.380108155427</v>
      </c>
      <c r="N33" s="253">
        <v>19590.337371754555</v>
      </c>
      <c r="O33" s="375"/>
      <c r="P33" s="586">
        <f t="shared" si="12"/>
        <v>194034.45653712624</v>
      </c>
      <c r="Q33" s="253">
        <v>104207.02315091947</v>
      </c>
      <c r="R33" s="253">
        <v>89827.433386206772</v>
      </c>
      <c r="S33" s="303"/>
      <c r="T33" s="605">
        <v>9758.6470983228428</v>
      </c>
      <c r="U33" s="290">
        <f t="shared" si="9"/>
        <v>361812.97487414617</v>
      </c>
      <c r="V33" s="271">
        <f t="shared" si="8"/>
        <v>193703.75585100823</v>
      </c>
      <c r="W33" s="271">
        <f t="shared" si="8"/>
        <v>158350.57192481507</v>
      </c>
      <c r="X33" s="304"/>
    </row>
    <row r="34" spans="1:24" x14ac:dyDescent="0.25">
      <c r="A34" s="1585"/>
      <c r="B34" s="388">
        <v>2.16</v>
      </c>
      <c r="C34" s="144" t="s">
        <v>784</v>
      </c>
      <c r="D34" s="575">
        <f t="shared" si="7"/>
        <v>1209309.6652846229</v>
      </c>
      <c r="E34" s="253">
        <v>623793.9656802275</v>
      </c>
      <c r="F34" s="253">
        <v>585515.69960439543</v>
      </c>
      <c r="G34" s="465"/>
      <c r="H34" s="586">
        <f t="shared" si="10"/>
        <v>1157954.9107459285</v>
      </c>
      <c r="I34" s="253">
        <v>597303.82265909563</v>
      </c>
      <c r="J34" s="253">
        <v>560651.08808683301</v>
      </c>
      <c r="K34" s="375"/>
      <c r="L34" s="586">
        <f t="shared" si="11"/>
        <v>1121980.9177440472</v>
      </c>
      <c r="M34" s="253">
        <v>578747.48394769139</v>
      </c>
      <c r="N34" s="253">
        <v>543233.43379635585</v>
      </c>
      <c r="O34" s="375"/>
      <c r="P34" s="586">
        <f t="shared" si="12"/>
        <v>1580668.7135558678</v>
      </c>
      <c r="Q34" s="253">
        <v>815350.80183421075</v>
      </c>
      <c r="R34" s="253">
        <v>765317.91172165691</v>
      </c>
      <c r="S34" s="303"/>
      <c r="T34" s="605">
        <v>0</v>
      </c>
      <c r="U34" s="290">
        <f t="shared" si="9"/>
        <v>5069914.2073304672</v>
      </c>
      <c r="V34" s="271">
        <f t="shared" si="8"/>
        <v>2615196.0741212252</v>
      </c>
      <c r="W34" s="271">
        <f t="shared" si="8"/>
        <v>2454718.1332092416</v>
      </c>
      <c r="X34" s="304"/>
    </row>
    <row r="35" spans="1:24" x14ac:dyDescent="0.25">
      <c r="A35" s="1585"/>
      <c r="B35" s="388">
        <v>2.17</v>
      </c>
      <c r="C35" s="144" t="s">
        <v>785</v>
      </c>
      <c r="D35" s="575">
        <f t="shared" si="7"/>
        <v>0</v>
      </c>
      <c r="E35" s="253">
        <v>0</v>
      </c>
      <c r="F35" s="253">
        <v>0</v>
      </c>
      <c r="G35" s="465"/>
      <c r="H35" s="586">
        <f t="shared" si="10"/>
        <v>0</v>
      </c>
      <c r="I35" s="253">
        <v>0</v>
      </c>
      <c r="J35" s="253">
        <v>0</v>
      </c>
      <c r="K35" s="375"/>
      <c r="L35" s="586">
        <f t="shared" si="11"/>
        <v>0</v>
      </c>
      <c r="M35" s="253">
        <v>0</v>
      </c>
      <c r="N35" s="253">
        <v>0</v>
      </c>
      <c r="O35" s="375"/>
      <c r="P35" s="586">
        <f t="shared" si="12"/>
        <v>0</v>
      </c>
      <c r="Q35" s="253">
        <v>0</v>
      </c>
      <c r="R35" s="253">
        <v>0</v>
      </c>
      <c r="S35" s="303"/>
      <c r="T35" s="605">
        <v>0</v>
      </c>
      <c r="U35" s="290">
        <f t="shared" si="9"/>
        <v>0</v>
      </c>
      <c r="V35" s="271">
        <f t="shared" si="8"/>
        <v>0</v>
      </c>
      <c r="W35" s="271">
        <f t="shared" si="8"/>
        <v>0</v>
      </c>
      <c r="X35" s="304"/>
    </row>
    <row r="36" spans="1:24" x14ac:dyDescent="0.25">
      <c r="A36" s="1585"/>
      <c r="B36" s="388">
        <v>2.1800000000000002</v>
      </c>
      <c r="C36" s="144" t="s">
        <v>654</v>
      </c>
      <c r="D36" s="575">
        <f t="shared" si="7"/>
        <v>682500.15155897627</v>
      </c>
      <c r="E36" s="253">
        <v>62116.344561318489</v>
      </c>
      <c r="F36" s="253">
        <v>620383.80699765775</v>
      </c>
      <c r="G36" s="465"/>
      <c r="H36" s="586">
        <f t="shared" si="10"/>
        <v>628136.26818253298</v>
      </c>
      <c r="I36" s="253">
        <v>68367.141823968646</v>
      </c>
      <c r="J36" s="253">
        <v>559769.12635856436</v>
      </c>
      <c r="K36" s="375"/>
      <c r="L36" s="586">
        <f t="shared" si="11"/>
        <v>630369.16214909824</v>
      </c>
      <c r="M36" s="253">
        <v>69512.80303738048</v>
      </c>
      <c r="N36" s="253">
        <v>560856.35911171779</v>
      </c>
      <c r="O36" s="375"/>
      <c r="P36" s="586">
        <f t="shared" si="12"/>
        <v>784299.41115650488</v>
      </c>
      <c r="Q36" s="253">
        <v>87114.921251278516</v>
      </c>
      <c r="R36" s="253">
        <v>697184.48990522639</v>
      </c>
      <c r="S36" s="303"/>
      <c r="T36" s="605">
        <v>36104.993710764786</v>
      </c>
      <c r="U36" s="290">
        <f t="shared" si="9"/>
        <v>2761409.9867578773</v>
      </c>
      <c r="V36" s="271">
        <f t="shared" si="8"/>
        <v>287111.21067394613</v>
      </c>
      <c r="W36" s="271">
        <f t="shared" si="8"/>
        <v>2438193.7823731666</v>
      </c>
      <c r="X36" s="304"/>
    </row>
    <row r="37" spans="1:24" s="401" customFormat="1" x14ac:dyDescent="0.25">
      <c r="A37" s="1585"/>
      <c r="B37" s="388">
        <v>2.19</v>
      </c>
      <c r="C37" s="387"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90">
        <f t="shared" si="9"/>
        <v>0</v>
      </c>
      <c r="V37" s="271">
        <f t="shared" si="8"/>
        <v>0</v>
      </c>
      <c r="W37" s="271">
        <f t="shared" si="8"/>
        <v>0</v>
      </c>
      <c r="X37" s="468"/>
    </row>
    <row r="38" spans="1:24" ht="24.75" x14ac:dyDescent="0.25">
      <c r="A38" s="1585"/>
      <c r="B38" s="968" t="s">
        <v>707</v>
      </c>
      <c r="C38" s="145" t="s">
        <v>740</v>
      </c>
      <c r="D38" s="575">
        <f t="shared" si="7"/>
        <v>-2823.6453032175759</v>
      </c>
      <c r="E38" s="253">
        <v>-777.9735735981867</v>
      </c>
      <c r="F38" s="253">
        <v>-2045.6717296193892</v>
      </c>
      <c r="G38" s="465"/>
      <c r="H38" s="586">
        <f t="shared" si="10"/>
        <v>-38502.000866558745</v>
      </c>
      <c r="I38" s="253">
        <v>-4291.1212084318568</v>
      </c>
      <c r="J38" s="253">
        <v>-34210.879658126891</v>
      </c>
      <c r="K38" s="375"/>
      <c r="L38" s="586">
        <f t="shared" si="11"/>
        <v>-423459.50112049427</v>
      </c>
      <c r="M38" s="253">
        <v>-46036.3869916228</v>
      </c>
      <c r="N38" s="253">
        <v>-377423.11412887147</v>
      </c>
      <c r="O38" s="375"/>
      <c r="P38" s="586">
        <f t="shared" si="12"/>
        <v>257802.60953158612</v>
      </c>
      <c r="Q38" s="253">
        <v>30766.462746253292</v>
      </c>
      <c r="R38" s="253">
        <v>227036.14678533282</v>
      </c>
      <c r="S38" s="303"/>
      <c r="T38" s="605">
        <v>-207604.5275894737</v>
      </c>
      <c r="U38" s="290">
        <f t="shared" si="9"/>
        <v>-414587.06534815818</v>
      </c>
      <c r="V38" s="271">
        <f t="shared" si="8"/>
        <v>-20339.01902739955</v>
      </c>
      <c r="W38" s="271">
        <f t="shared" si="8"/>
        <v>-186643.51873128494</v>
      </c>
      <c r="X38" s="304"/>
    </row>
    <row r="39" spans="1:24" x14ac:dyDescent="0.25">
      <c r="A39" s="1585"/>
      <c r="B39" s="388">
        <v>2.21</v>
      </c>
      <c r="C39" s="145" t="s">
        <v>949</v>
      </c>
      <c r="D39" s="575">
        <f t="shared" si="7"/>
        <v>28799.532176937384</v>
      </c>
      <c r="E39" s="253">
        <v>15900.659138974221</v>
      </c>
      <c r="F39" s="253">
        <v>12898.873037963165</v>
      </c>
      <c r="G39" s="465"/>
      <c r="H39" s="586">
        <f t="shared" si="10"/>
        <v>12280.155554250106</v>
      </c>
      <c r="I39" s="253">
        <v>6692.5060502720544</v>
      </c>
      <c r="J39" s="253">
        <v>5587.6495039780521</v>
      </c>
      <c r="K39" s="375"/>
      <c r="L39" s="586">
        <f t="shared" si="11"/>
        <v>9359.4199782743199</v>
      </c>
      <c r="M39" s="253">
        <v>5026.236116921873</v>
      </c>
      <c r="N39" s="253">
        <v>4333.1838613524469</v>
      </c>
      <c r="O39" s="375"/>
      <c r="P39" s="586">
        <f t="shared" si="12"/>
        <v>12051.388637898446</v>
      </c>
      <c r="Q39" s="253">
        <v>6471.8887464686122</v>
      </c>
      <c r="R39" s="253">
        <v>5579.499891429834</v>
      </c>
      <c r="S39" s="303"/>
      <c r="T39" s="605">
        <v>0</v>
      </c>
      <c r="U39" s="290">
        <f t="shared" si="9"/>
        <v>62490.496347360255</v>
      </c>
      <c r="V39" s="271">
        <f>E39+I39+M39+Q39</f>
        <v>34091.290052636759</v>
      </c>
      <c r="W39" s="271">
        <f>F39+J39+N39+R39</f>
        <v>28399.206294723495</v>
      </c>
      <c r="X39" s="304"/>
    </row>
    <row r="40" spans="1:24" s="403" customFormat="1" x14ac:dyDescent="0.25">
      <c r="A40" s="1586"/>
      <c r="B40" s="389">
        <v>2.2200000000000002</v>
      </c>
      <c r="C40" s="146" t="s">
        <v>738</v>
      </c>
      <c r="D40" s="576">
        <f>SUM(D28,D29:D39)</f>
        <v>26654918.163394488</v>
      </c>
      <c r="E40" s="280">
        <f t="shared" ref="E40:J40" si="13">SUM(E28:E39)</f>
        <v>21545602.074331623</v>
      </c>
      <c r="F40" s="280">
        <f t="shared" si="13"/>
        <v>5109316.0890628593</v>
      </c>
      <c r="G40" s="1104"/>
      <c r="H40" s="288">
        <f t="shared" si="13"/>
        <v>27242071.609186441</v>
      </c>
      <c r="I40" s="280">
        <f t="shared" si="13"/>
        <v>21954678.023330383</v>
      </c>
      <c r="J40" s="280">
        <f t="shared" si="13"/>
        <v>5287393.5858560577</v>
      </c>
      <c r="K40" s="1104"/>
      <c r="L40" s="288">
        <f>SUM(L28:L39)</f>
        <v>26074852.722440932</v>
      </c>
      <c r="M40" s="280">
        <f>SUM(M28:M39)</f>
        <v>20595550.663944155</v>
      </c>
      <c r="N40" s="280">
        <f>SUM(N28:N39)</f>
        <v>5479302.0584967677</v>
      </c>
      <c r="O40" s="1104"/>
      <c r="P40" s="288">
        <f>SUM(P28:P39)</f>
        <v>38378138.525657028</v>
      </c>
      <c r="Q40" s="280">
        <f>SUM(Q28:Q39)</f>
        <v>30753759.508026298</v>
      </c>
      <c r="R40" s="280">
        <f>SUM(R28:R39)</f>
        <v>7624379.0176307261</v>
      </c>
      <c r="S40" s="464"/>
      <c r="T40" s="604">
        <f>SUM(T28:T39)</f>
        <v>613429.59986183303</v>
      </c>
      <c r="U40" s="292">
        <f>SUM(U28:U39)</f>
        <v>118963410.62054068</v>
      </c>
      <c r="V40" s="280">
        <f>SUM(V28:V39)</f>
        <v>94849590.269632459</v>
      </c>
      <c r="W40" s="280">
        <f>SUM(W28:W39)</f>
        <v>23500390.751046415</v>
      </c>
      <c r="X40" s="1400"/>
    </row>
    <row r="41" spans="1:24" ht="14.85" customHeight="1" x14ac:dyDescent="0.25">
      <c r="A41" s="1582" t="s">
        <v>6</v>
      </c>
      <c r="B41" s="114" t="s">
        <v>70</v>
      </c>
      <c r="C41" s="144" t="s">
        <v>191</v>
      </c>
      <c r="D41" s="572">
        <f>SUM(E41:G41)</f>
        <v>18098.618390811156</v>
      </c>
      <c r="E41" s="251">
        <v>10136.045545018596</v>
      </c>
      <c r="F41" s="253">
        <v>7962.5728457925579</v>
      </c>
      <c r="G41" s="465"/>
      <c r="H41" s="586">
        <f>SUM(I41:J41)</f>
        <v>17545.962114119997</v>
      </c>
      <c r="I41" s="251">
        <v>10521.291421517941</v>
      </c>
      <c r="J41" s="253">
        <v>7024.6706926020552</v>
      </c>
      <c r="K41" s="375"/>
      <c r="L41" s="586">
        <f>SUM(M41:N41)</f>
        <v>15929.111835625765</v>
      </c>
      <c r="M41" s="251">
        <v>8404.3832931922989</v>
      </c>
      <c r="N41" s="253">
        <v>7524.7285424334668</v>
      </c>
      <c r="O41" s="375"/>
      <c r="P41" s="586">
        <f>SUM(Q41:R41)</f>
        <v>23160.532977542476</v>
      </c>
      <c r="Q41" s="251">
        <v>12634.373619302682</v>
      </c>
      <c r="R41" s="253">
        <v>10526.159358239795</v>
      </c>
      <c r="S41" s="303"/>
      <c r="T41" s="605">
        <v>0</v>
      </c>
      <c r="U41" s="321">
        <f>SUM(V41:X41)+T41</f>
        <v>74734.225318099401</v>
      </c>
      <c r="V41" s="271">
        <f t="shared" ref="V41:W44" si="14">E41+I41+M41+Q41</f>
        <v>41696.093879031519</v>
      </c>
      <c r="W41" s="271">
        <f t="shared" si="14"/>
        <v>33038.131439067874</v>
      </c>
      <c r="X41" s="304"/>
    </row>
    <row r="42" spans="1:24" s="401" customFormat="1" x14ac:dyDescent="0.25">
      <c r="A42" s="1582"/>
      <c r="B42" s="114" t="s">
        <v>71</v>
      </c>
      <c r="C42" s="115" t="s">
        <v>234</v>
      </c>
      <c r="D42" s="573">
        <f>SUM(E42:G42)</f>
        <v>9414</v>
      </c>
      <c r="E42" s="249">
        <v>5197.8996941896021</v>
      </c>
      <c r="F42" s="249">
        <v>4216.100305810397</v>
      </c>
      <c r="G42" s="465"/>
      <c r="H42" s="586">
        <f>SUM(I42:J42)</f>
        <v>9068.4</v>
      </c>
      <c r="I42" s="249">
        <v>4941.8221222545644</v>
      </c>
      <c r="J42" s="249">
        <v>4126.5778777454352</v>
      </c>
      <c r="K42" s="463"/>
      <c r="L42" s="586">
        <f>SUM(M42:N42)</f>
        <v>8796</v>
      </c>
      <c r="M42" s="249">
        <v>4723.9548839126246</v>
      </c>
      <c r="N42" s="249">
        <v>4072.0451160873745</v>
      </c>
      <c r="O42" s="463"/>
      <c r="P42" s="586">
        <f>SUM(Q42:R42)</f>
        <v>11689.199999999999</v>
      </c>
      <c r="Q42" s="249">
        <v>6277.340623712048</v>
      </c>
      <c r="R42" s="249">
        <v>5411.8593762879509</v>
      </c>
      <c r="S42" s="462"/>
      <c r="T42" s="603">
        <v>0</v>
      </c>
      <c r="U42" s="290">
        <f>SUM(V42:X42)+T42</f>
        <v>38967.599999999991</v>
      </c>
      <c r="V42" s="271">
        <f t="shared" si="14"/>
        <v>21141.017324068838</v>
      </c>
      <c r="W42" s="271">
        <f t="shared" si="14"/>
        <v>17826.582675931157</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23445.455422925603</v>
      </c>
      <c r="E44" s="253">
        <v>12945.307581576477</v>
      </c>
      <c r="F44" s="253">
        <v>10500.147841349128</v>
      </c>
      <c r="G44" s="465"/>
      <c r="H44" s="586">
        <f>SUM(I44:J44)</f>
        <v>22574.706328560431</v>
      </c>
      <c r="I44" s="253">
        <v>12302.080095483223</v>
      </c>
      <c r="J44" s="253">
        <v>10272.62623307721</v>
      </c>
      <c r="K44" s="375"/>
      <c r="L44" s="586">
        <f>SUM(M44:N44)</f>
        <v>21879.350800424654</v>
      </c>
      <c r="M44" s="253">
        <v>11750.462263586136</v>
      </c>
      <c r="N44" s="253">
        <v>10128.888536838518</v>
      </c>
      <c r="O44" s="375"/>
      <c r="P44" s="586">
        <f>SUM(Q44:R44)</f>
        <v>28881.395910046274</v>
      </c>
      <c r="Q44" s="253">
        <v>15509.903142699626</v>
      </c>
      <c r="R44" s="253">
        <v>13371.492767346646</v>
      </c>
      <c r="S44" s="303"/>
      <c r="T44" s="605">
        <v>464.02647395415227</v>
      </c>
      <c r="U44" s="290">
        <f>SUM(V44:X44)+T44</f>
        <v>97244.934935911107</v>
      </c>
      <c r="V44" s="271">
        <f t="shared" si="14"/>
        <v>52507.753083345466</v>
      </c>
      <c r="W44" s="271">
        <f t="shared" si="14"/>
        <v>44273.155378611496</v>
      </c>
      <c r="X44" s="304"/>
    </row>
    <row r="45" spans="1:24" s="403" customFormat="1" x14ac:dyDescent="0.25">
      <c r="A45" s="1583"/>
      <c r="B45" s="148">
        <v>3.5</v>
      </c>
      <c r="C45" s="146" t="s">
        <v>8</v>
      </c>
      <c r="D45" s="574">
        <f t="shared" ref="D45:W45" si="15">SUM(D41:D44)</f>
        <v>50958.073813736759</v>
      </c>
      <c r="E45" s="280">
        <f t="shared" si="15"/>
        <v>28279.252820784677</v>
      </c>
      <c r="F45" s="280">
        <f t="shared" si="15"/>
        <v>22678.820992952082</v>
      </c>
      <c r="G45" s="1104"/>
      <c r="H45" s="288">
        <f>SUM(H41:H44)</f>
        <v>49189.068442680429</v>
      </c>
      <c r="I45" s="280">
        <f t="shared" si="15"/>
        <v>27765.193639255729</v>
      </c>
      <c r="J45" s="280">
        <f t="shared" si="15"/>
        <v>21423.8748034247</v>
      </c>
      <c r="K45" s="1104"/>
      <c r="L45" s="288">
        <f>SUM(L41:L44)</f>
        <v>46604.462636050419</v>
      </c>
      <c r="M45" s="280">
        <f>SUM(M41:M44)</f>
        <v>24878.800440691062</v>
      </c>
      <c r="N45" s="280">
        <f>SUM(N41:N44)</f>
        <v>21725.662195359357</v>
      </c>
      <c r="O45" s="1104"/>
      <c r="P45" s="288">
        <f>SUM(P41:P44)</f>
        <v>63731.128887588748</v>
      </c>
      <c r="Q45" s="280">
        <f>SUM(Q41:Q44)</f>
        <v>34421.617385714359</v>
      </c>
      <c r="R45" s="280">
        <f>SUM(R41:R44)</f>
        <v>29309.511501874389</v>
      </c>
      <c r="S45" s="464"/>
      <c r="T45" s="604">
        <f t="shared" si="15"/>
        <v>464.02647395415227</v>
      </c>
      <c r="U45" s="292">
        <f t="shared" si="15"/>
        <v>210946.7602540105</v>
      </c>
      <c r="V45" s="280">
        <f t="shared" si="15"/>
        <v>115344.86428644582</v>
      </c>
      <c r="W45" s="280">
        <f t="shared" si="15"/>
        <v>95137.869493610531</v>
      </c>
      <c r="X45" s="1400"/>
    </row>
    <row r="46" spans="1:24" s="403" customFormat="1" x14ac:dyDescent="0.25">
      <c r="A46" s="1581" t="s">
        <v>235</v>
      </c>
      <c r="B46" s="150" t="s">
        <v>74</v>
      </c>
      <c r="C46" s="143" t="s">
        <v>174</v>
      </c>
      <c r="D46" s="334">
        <f t="shared" ref="D46:J46" si="16">SUM(D21+D22+D24, D29:D36)+D41</f>
        <v>26890932.201473229</v>
      </c>
      <c r="E46" s="372">
        <f t="shared" si="16"/>
        <v>21767706.978095278</v>
      </c>
      <c r="F46" s="372">
        <f t="shared" si="16"/>
        <v>5123225.2233779505</v>
      </c>
      <c r="G46" s="465"/>
      <c r="H46" s="334">
        <f t="shared" si="16"/>
        <v>27686392.030862316</v>
      </c>
      <c r="I46" s="372">
        <f t="shared" si="16"/>
        <v>22336399.227440309</v>
      </c>
      <c r="J46" s="372">
        <f t="shared" si="16"/>
        <v>5349992.8034220068</v>
      </c>
      <c r="K46" s="461"/>
      <c r="L46" s="334">
        <f>SUM(L21+L22+L24, L29:L36)+L41</f>
        <v>29205460.497659665</v>
      </c>
      <c r="M46" s="372">
        <f>SUM(M21+M22+M24, M29:M36)+M41</f>
        <v>23168394.165499423</v>
      </c>
      <c r="N46" s="372">
        <f>SUM(N21+N22+N24, N29:N36)+N41</f>
        <v>6037066.3321602372</v>
      </c>
      <c r="O46" s="461"/>
      <c r="P46" s="334">
        <f>SUM(P21+P22+P24, P29:P36)+P41</f>
        <v>36786393.378846966</v>
      </c>
      <c r="Q46" s="372">
        <f>SUM(Q21+Q22+Q24, Q29:Q36)+Q41</f>
        <v>29485958.838784911</v>
      </c>
      <c r="R46" s="372">
        <f>SUM(R21+R22+R24, R29:R36)+R41</f>
        <v>7300434.5400620494</v>
      </c>
      <c r="S46" s="461"/>
      <c r="T46" s="612">
        <f>SUM(T21+T22+T24, T29:T36)+T41</f>
        <v>2034656.1768331435</v>
      </c>
      <c r="U46" s="321">
        <f>SUM(U21+U22+U24, U29:U36)+U41</f>
        <v>122603834.2856753</v>
      </c>
      <c r="V46" s="372">
        <f>SUM(V21+V22+V24, V29:V36)+V41</f>
        <v>96758459.209819913</v>
      </c>
      <c r="W46" s="372">
        <f>SUM(W21+W22+W24, W29:W36)+W41</f>
        <v>23810718.899022251</v>
      </c>
      <c r="X46" s="467"/>
    </row>
    <row r="47" spans="1:24" s="403" customFormat="1" x14ac:dyDescent="0.25">
      <c r="A47" s="1621"/>
      <c r="B47" s="114" t="s">
        <v>75</v>
      </c>
      <c r="C47" s="144" t="s">
        <v>175</v>
      </c>
      <c r="D47" s="270">
        <f t="shared" ref="D47:W47" si="17">D25+D38+D43</f>
        <v>-246714.95186486974</v>
      </c>
      <c r="E47" s="271">
        <f t="shared" si="17"/>
        <v>-227869.51735760813</v>
      </c>
      <c r="F47" s="271">
        <f t="shared" si="17"/>
        <v>-18845.434507261631</v>
      </c>
      <c r="G47" s="465"/>
      <c r="H47" s="270">
        <f t="shared" si="17"/>
        <v>-439054.61511600431</v>
      </c>
      <c r="I47" s="271">
        <f t="shared" si="17"/>
        <v>-377892.41873867979</v>
      </c>
      <c r="J47" s="271">
        <f t="shared" si="17"/>
        <v>-61162.196377324508</v>
      </c>
      <c r="K47" s="462"/>
      <c r="L47" s="270">
        <f>L25+L38+L43</f>
        <v>-3124038.083361384</v>
      </c>
      <c r="M47" s="271">
        <f>M25+M38+M43</f>
        <v>-2569465.354378996</v>
      </c>
      <c r="N47" s="271">
        <f>N25+N38+N43</f>
        <v>-554572.72898238816</v>
      </c>
      <c r="O47" s="462"/>
      <c r="P47" s="270">
        <f>P25+P38+P43</f>
        <v>1602854.2911497024</v>
      </c>
      <c r="Q47" s="271">
        <f>Q25+Q38+Q43</f>
        <v>1273963.1541142173</v>
      </c>
      <c r="R47" s="271">
        <f>R25+R38+R43</f>
        <v>328891.13703548518</v>
      </c>
      <c r="S47" s="462"/>
      <c r="T47" s="613">
        <f t="shared" si="17"/>
        <v>-1421226.5769713104</v>
      </c>
      <c r="U47" s="290">
        <f t="shared" si="17"/>
        <v>-3628179.9361638655</v>
      </c>
      <c r="V47" s="271">
        <f t="shared" si="17"/>
        <v>-1901264.1363610663</v>
      </c>
      <c r="W47" s="271">
        <f t="shared" si="17"/>
        <v>-305689.22283148911</v>
      </c>
      <c r="X47" s="468"/>
    </row>
    <row r="48" spans="1:24" s="403" customFormat="1" x14ac:dyDescent="0.25">
      <c r="A48" s="1621"/>
      <c r="B48" s="114" t="s">
        <v>76</v>
      </c>
      <c r="C48" s="144" t="s">
        <v>176</v>
      </c>
      <c r="D48" s="589">
        <f t="shared" ref="D48:W48" si="18">D26+D37+D42</f>
        <v>9414</v>
      </c>
      <c r="E48" s="590">
        <f t="shared" si="18"/>
        <v>5197.8996941896021</v>
      </c>
      <c r="F48" s="590">
        <f t="shared" si="18"/>
        <v>4216.100305810397</v>
      </c>
      <c r="G48" s="465"/>
      <c r="H48" s="589">
        <f t="shared" si="18"/>
        <v>9068.4</v>
      </c>
      <c r="I48" s="590">
        <f t="shared" si="18"/>
        <v>4941.8221222545644</v>
      </c>
      <c r="J48" s="590">
        <f t="shared" si="18"/>
        <v>4126.5778777454352</v>
      </c>
      <c r="K48" s="1106"/>
      <c r="L48" s="589">
        <f>L26+L37+L42</f>
        <v>8796</v>
      </c>
      <c r="M48" s="590">
        <f>M26+M37+M42</f>
        <v>4723.9548839126246</v>
      </c>
      <c r="N48" s="590">
        <f>N26+N37+N42</f>
        <v>4072.0451160873745</v>
      </c>
      <c r="O48" s="1106"/>
      <c r="P48" s="589">
        <f>P26+P37+P42</f>
        <v>11689.199999999999</v>
      </c>
      <c r="Q48" s="590">
        <f>Q26+Q37+Q42</f>
        <v>6277.340623712048</v>
      </c>
      <c r="R48" s="590">
        <f>R26+R37+R42</f>
        <v>5411.8593762879509</v>
      </c>
      <c r="S48" s="1101"/>
      <c r="T48" s="614">
        <f t="shared" si="18"/>
        <v>0</v>
      </c>
      <c r="U48" s="591">
        <f t="shared" si="18"/>
        <v>38967.599999999991</v>
      </c>
      <c r="V48" s="590">
        <f t="shared" si="18"/>
        <v>21141.017324068838</v>
      </c>
      <c r="W48" s="590">
        <f t="shared" si="18"/>
        <v>17826.582675931157</v>
      </c>
      <c r="X48" s="1401"/>
    </row>
    <row r="49" spans="1:24" s="403" customFormat="1" x14ac:dyDescent="0.25">
      <c r="A49" s="1621"/>
      <c r="B49" s="114">
        <v>4.4000000000000004</v>
      </c>
      <c r="C49" s="144" t="s">
        <v>937</v>
      </c>
      <c r="D49" s="270">
        <f t="shared" ref="D49:W49" si="19">D27+D39+D44</f>
        <v>52244.987599862987</v>
      </c>
      <c r="E49" s="271">
        <f t="shared" si="19"/>
        <v>28845.966720550699</v>
      </c>
      <c r="F49" s="271">
        <f t="shared" si="19"/>
        <v>23399.020879312295</v>
      </c>
      <c r="G49" s="465"/>
      <c r="H49" s="270">
        <f t="shared" si="19"/>
        <v>34854.861882810539</v>
      </c>
      <c r="I49" s="271">
        <f t="shared" si="19"/>
        <v>18994.586145755278</v>
      </c>
      <c r="J49" s="271">
        <f t="shared" si="19"/>
        <v>15860.275737055261</v>
      </c>
      <c r="K49" s="463"/>
      <c r="L49" s="270">
        <f>L27+L39+L44</f>
        <v>31238.770778698974</v>
      </c>
      <c r="M49" s="271">
        <f>M27+M39+M44</f>
        <v>16776.698380508009</v>
      </c>
      <c r="N49" s="271">
        <f>N27+N39+N44</f>
        <v>14462.072398190965</v>
      </c>
      <c r="O49" s="463"/>
      <c r="P49" s="270">
        <f>P27+P39+P44</f>
        <v>40932.784547944721</v>
      </c>
      <c r="Q49" s="271">
        <f>Q27+Q39+Q44</f>
        <v>21981.791889168238</v>
      </c>
      <c r="R49" s="271">
        <f>R27+R39+R44</f>
        <v>18950.992658776478</v>
      </c>
      <c r="S49" s="462"/>
      <c r="T49" s="613">
        <f t="shared" si="19"/>
        <v>464.02647395415227</v>
      </c>
      <c r="U49" s="290">
        <f t="shared" si="19"/>
        <v>159735.43128327135</v>
      </c>
      <c r="V49" s="271">
        <f t="shared" si="19"/>
        <v>86599.043135982225</v>
      </c>
      <c r="W49" s="271">
        <f t="shared" si="19"/>
        <v>72672.361673334992</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26705876.237208225</v>
      </c>
      <c r="E52" s="280">
        <f t="shared" si="21"/>
        <v>21573881.327152412</v>
      </c>
      <c r="F52" s="280">
        <f t="shared" si="21"/>
        <v>5131994.9100558115</v>
      </c>
      <c r="G52" s="1104"/>
      <c r="H52" s="288">
        <f t="shared" si="21"/>
        <v>27291260.677629121</v>
      </c>
      <c r="I52" s="280">
        <f t="shared" si="21"/>
        <v>21982443.216969639</v>
      </c>
      <c r="J52" s="280">
        <f t="shared" si="21"/>
        <v>5308817.4606594825</v>
      </c>
      <c r="K52" s="1104"/>
      <c r="L52" s="288">
        <f>SUM(L46:L51)</f>
        <v>26121457.185076982</v>
      </c>
      <c r="M52" s="280">
        <f>SUM(M46:M51)</f>
        <v>20620429.46438485</v>
      </c>
      <c r="N52" s="280">
        <f>SUM(N46:N51)</f>
        <v>5501027.7206921279</v>
      </c>
      <c r="O52" s="1104"/>
      <c r="P52" s="288">
        <f>SUM(P46:P51)</f>
        <v>38441869.654544622</v>
      </c>
      <c r="Q52" s="280">
        <f>SUM(Q46:Q51)</f>
        <v>30788181.125412006</v>
      </c>
      <c r="R52" s="280">
        <f>SUM(R46:R51)</f>
        <v>7653688.529132599</v>
      </c>
      <c r="S52" s="464"/>
      <c r="T52" s="604">
        <f t="shared" si="21"/>
        <v>613893.62633578724</v>
      </c>
      <c r="U52" s="292">
        <f t="shared" si="21"/>
        <v>119174357.38079469</v>
      </c>
      <c r="V52" s="280">
        <f t="shared" si="21"/>
        <v>94964935.133918911</v>
      </c>
      <c r="W52" s="280">
        <f t="shared" si="21"/>
        <v>23595528.62054003</v>
      </c>
      <c r="X52" s="1400"/>
    </row>
    <row r="53" spans="1:24" x14ac:dyDescent="0.25">
      <c r="A53" s="1621"/>
      <c r="B53" s="114" t="s">
        <v>196</v>
      </c>
      <c r="C53" s="145" t="s">
        <v>40</v>
      </c>
      <c r="D53" s="270">
        <f>SUM(E53:G53)</f>
        <v>723.14588016000005</v>
      </c>
      <c r="E53" s="253">
        <v>351.97982424000003</v>
      </c>
      <c r="F53" s="253">
        <v>371.16605592000002</v>
      </c>
      <c r="G53" s="465"/>
      <c r="H53" s="270">
        <f>SUM(I53:J53)</f>
        <v>741.93282768000006</v>
      </c>
      <c r="I53" s="253">
        <v>355.84560264000004</v>
      </c>
      <c r="J53" s="253">
        <v>386.08722504000002</v>
      </c>
      <c r="K53" s="375"/>
      <c r="L53" s="270">
        <f>SUM(M53:N53)</f>
        <v>727.32</v>
      </c>
      <c r="M53" s="253">
        <v>340.03200000000004</v>
      </c>
      <c r="N53" s="253">
        <v>387.28800000000001</v>
      </c>
      <c r="O53" s="375"/>
      <c r="P53" s="270">
        <f>SUM(Q53:R53)</f>
        <v>0</v>
      </c>
      <c r="Q53" s="253">
        <v>0</v>
      </c>
      <c r="R53" s="253">
        <v>0</v>
      </c>
      <c r="S53" s="303"/>
      <c r="T53" s="605">
        <v>0</v>
      </c>
      <c r="U53" s="290">
        <f>SUM(V53:X53)+T53</f>
        <v>2192.3987078400005</v>
      </c>
      <c r="V53" s="271">
        <f t="shared" ref="V53:W55" si="22">E53+I53+M53+Q53</f>
        <v>1047.8574268800003</v>
      </c>
      <c r="W53" s="271">
        <f t="shared" si="22"/>
        <v>1144.54128096</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723.14588016000005</v>
      </c>
      <c r="E55" s="274">
        <f t="shared" si="23"/>
        <v>351.97982424000003</v>
      </c>
      <c r="F55" s="274">
        <f t="shared" si="23"/>
        <v>371.16605592000002</v>
      </c>
      <c r="G55" s="465"/>
      <c r="H55" s="270">
        <f t="shared" si="23"/>
        <v>741.93282768000006</v>
      </c>
      <c r="I55" s="274">
        <f t="shared" si="23"/>
        <v>355.84560264000004</v>
      </c>
      <c r="J55" s="274">
        <f t="shared" si="23"/>
        <v>386.08722504000002</v>
      </c>
      <c r="K55" s="375"/>
      <c r="L55" s="270">
        <f>SUM(L53:L54)</f>
        <v>727.32</v>
      </c>
      <c r="M55" s="274">
        <f>SUM(M53:M54)</f>
        <v>340.03200000000004</v>
      </c>
      <c r="N55" s="274">
        <f>SUM(N53:N54)</f>
        <v>387.28800000000001</v>
      </c>
      <c r="O55" s="375"/>
      <c r="P55" s="270">
        <f>SUM(P53:P54)</f>
        <v>0</v>
      </c>
      <c r="Q55" s="274">
        <f>SUM(Q53:Q54)</f>
        <v>0</v>
      </c>
      <c r="R55" s="274">
        <f>SUM(R53:R54)</f>
        <v>0</v>
      </c>
      <c r="S55" s="303"/>
      <c r="T55" s="606">
        <f>SUM(T53:T54)</f>
        <v>0</v>
      </c>
      <c r="U55" s="290">
        <f>SUM(U53:U54)</f>
        <v>2192.3987078400005</v>
      </c>
      <c r="V55" s="271">
        <f t="shared" si="22"/>
        <v>1047.8574268800003</v>
      </c>
      <c r="W55" s="271">
        <f t="shared" si="22"/>
        <v>1144.54128096</v>
      </c>
      <c r="X55" s="304"/>
    </row>
    <row r="56" spans="1:24" s="403" customFormat="1" x14ac:dyDescent="0.25">
      <c r="A56" s="1622"/>
      <c r="B56" s="390" t="s">
        <v>193</v>
      </c>
      <c r="C56" s="385" t="s">
        <v>333</v>
      </c>
      <c r="D56" s="288">
        <f t="shared" ref="D56:W56" si="24">D52+D55</f>
        <v>26706599.383088384</v>
      </c>
      <c r="E56" s="280">
        <f t="shared" si="24"/>
        <v>21574233.306976654</v>
      </c>
      <c r="F56" s="280">
        <f t="shared" si="24"/>
        <v>5132366.0761117311</v>
      </c>
      <c r="G56" s="465"/>
      <c r="H56" s="288">
        <f t="shared" si="24"/>
        <v>27292002.610456802</v>
      </c>
      <c r="I56" s="280">
        <f t="shared" si="24"/>
        <v>21982799.062572278</v>
      </c>
      <c r="J56" s="280">
        <f t="shared" si="24"/>
        <v>5309203.5478845229</v>
      </c>
      <c r="K56" s="1104"/>
      <c r="L56" s="288">
        <f>L52+L55</f>
        <v>26122184.505076982</v>
      </c>
      <c r="M56" s="280">
        <f>M52+M55</f>
        <v>20620769.496384852</v>
      </c>
      <c r="N56" s="280">
        <f>N52+N55</f>
        <v>5501415.0086921277</v>
      </c>
      <c r="O56" s="1104"/>
      <c r="P56" s="288">
        <f>P52+P55</f>
        <v>38441869.654544622</v>
      </c>
      <c r="Q56" s="280">
        <f>Q52+Q55</f>
        <v>30788181.125412006</v>
      </c>
      <c r="R56" s="280">
        <f>R52+R55</f>
        <v>7653688.529132599</v>
      </c>
      <c r="S56" s="464"/>
      <c r="T56" s="604">
        <f t="shared" si="24"/>
        <v>613893.62633578724</v>
      </c>
      <c r="U56" s="292">
        <f t="shared" si="24"/>
        <v>119176549.77950253</v>
      </c>
      <c r="V56" s="280">
        <f t="shared" si="24"/>
        <v>94965982.991345793</v>
      </c>
      <c r="W56" s="280">
        <f t="shared" si="24"/>
        <v>23596673.161820989</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984718.19600552041</v>
      </c>
      <c r="E59" s="251">
        <v>507943.73533696245</v>
      </c>
      <c r="F59" s="253">
        <v>476774.46066855802</v>
      </c>
      <c r="G59" s="465"/>
      <c r="H59" s="270">
        <f t="shared" ref="H59:H64" si="26">SUM(I59:J59)</f>
        <v>942900.98185653146</v>
      </c>
      <c r="I59" s="251">
        <v>486373.30834334565</v>
      </c>
      <c r="J59" s="253">
        <v>456527.67351318587</v>
      </c>
      <c r="K59" s="375"/>
      <c r="L59" s="270">
        <f t="shared" ref="L59:L64" si="27">SUM(M59:N59)</f>
        <v>913608.03356640879</v>
      </c>
      <c r="M59" s="251">
        <v>471263.2295067056</v>
      </c>
      <c r="N59" s="253">
        <v>442344.80405970325</v>
      </c>
      <c r="O59" s="375"/>
      <c r="P59" s="270">
        <f t="shared" ref="P59:P64" si="28">SUM(Q59:R59)</f>
        <v>1287108.9091384714</v>
      </c>
      <c r="Q59" s="253">
        <v>663924.87692957488</v>
      </c>
      <c r="R59" s="253">
        <v>623184.03220889647</v>
      </c>
      <c r="S59" s="303"/>
      <c r="T59" s="605"/>
      <c r="U59" s="290">
        <f t="shared" ref="U59:U64" si="29">D59+H59+L59+P59+T59</f>
        <v>4128336.120566932</v>
      </c>
      <c r="V59" s="271">
        <f t="shared" ref="V59:W65" si="30">E59+I59+M59+Q59</f>
        <v>2129505.1501165889</v>
      </c>
      <c r="W59" s="271">
        <f t="shared" si="30"/>
        <v>1998830.9704503438</v>
      </c>
      <c r="X59" s="304"/>
    </row>
    <row r="60" spans="1:24" x14ac:dyDescent="0.25">
      <c r="A60" s="1582"/>
      <c r="B60" s="114" t="s">
        <v>80</v>
      </c>
      <c r="C60" s="145" t="s">
        <v>100</v>
      </c>
      <c r="D60" s="270">
        <f t="shared" si="25"/>
        <v>94722.456185291478</v>
      </c>
      <c r="E60" s="253">
        <v>48860.352545754096</v>
      </c>
      <c r="F60" s="253">
        <v>45862.103639537381</v>
      </c>
      <c r="G60" s="465"/>
      <c r="H60" s="270">
        <f t="shared" si="26"/>
        <v>90699.955889180012</v>
      </c>
      <c r="I60" s="253">
        <v>46785.440317982648</v>
      </c>
      <c r="J60" s="253">
        <v>43914.515571197357</v>
      </c>
      <c r="K60" s="375"/>
      <c r="L60" s="270">
        <f t="shared" si="27"/>
        <v>87882.195414960443</v>
      </c>
      <c r="M60" s="253">
        <v>45331.964809592719</v>
      </c>
      <c r="N60" s="253">
        <v>42550.230605367724</v>
      </c>
      <c r="O60" s="375"/>
      <c r="P60" s="270">
        <f t="shared" si="28"/>
        <v>123810.15984687224</v>
      </c>
      <c r="Q60" s="253">
        <v>63864.560765092356</v>
      </c>
      <c r="R60" s="253">
        <v>59945.599081779881</v>
      </c>
      <c r="S60" s="303"/>
      <c r="T60" s="605"/>
      <c r="U60" s="290">
        <f t="shared" si="29"/>
        <v>397114.76733630418</v>
      </c>
      <c r="V60" s="271">
        <f t="shared" si="30"/>
        <v>204842.31843842182</v>
      </c>
      <c r="W60" s="271">
        <f t="shared" si="30"/>
        <v>192272.44889788234</v>
      </c>
      <c r="X60" s="304"/>
    </row>
    <row r="61" spans="1:24" x14ac:dyDescent="0.25">
      <c r="A61" s="1582"/>
      <c r="B61" s="114" t="s">
        <v>81</v>
      </c>
      <c r="C61" s="145" t="s">
        <v>101</v>
      </c>
      <c r="D61" s="270">
        <f t="shared" si="25"/>
        <v>89971.844419951347</v>
      </c>
      <c r="E61" s="253">
        <v>46409.861131041725</v>
      </c>
      <c r="F61" s="253">
        <v>43561.983288909621</v>
      </c>
      <c r="G61" s="465"/>
      <c r="H61" s="270">
        <f t="shared" si="26"/>
        <v>86151.084429173701</v>
      </c>
      <c r="I61" s="253">
        <v>44439.011897815275</v>
      </c>
      <c r="J61" s="253">
        <v>41712.072531358433</v>
      </c>
      <c r="K61" s="375"/>
      <c r="L61" s="270">
        <f t="shared" si="27"/>
        <v>83474.642989529777</v>
      </c>
      <c r="M61" s="253">
        <v>43058.432491668347</v>
      </c>
      <c r="N61" s="253">
        <v>40416.21049786143</v>
      </c>
      <c r="O61" s="375"/>
      <c r="P61" s="270">
        <f t="shared" si="28"/>
        <v>117600.71357906605</v>
      </c>
      <c r="Q61" s="253">
        <v>60661.563862589755</v>
      </c>
      <c r="R61" s="253">
        <v>56939.149716476299</v>
      </c>
      <c r="S61" s="303"/>
      <c r="T61" s="605"/>
      <c r="U61" s="290">
        <f t="shared" si="29"/>
        <v>377198.28541772085</v>
      </c>
      <c r="V61" s="271">
        <f t="shared" si="30"/>
        <v>194568.86938311509</v>
      </c>
      <c r="W61" s="271">
        <f t="shared" si="30"/>
        <v>182629.41603460579</v>
      </c>
      <c r="X61" s="304"/>
    </row>
    <row r="62" spans="1:24" x14ac:dyDescent="0.25">
      <c r="A62" s="1582"/>
      <c r="B62" s="383" t="s">
        <v>82</v>
      </c>
      <c r="C62" s="145" t="s">
        <v>102</v>
      </c>
      <c r="D62" s="270">
        <f t="shared" si="25"/>
        <v>60939.169507019527</v>
      </c>
      <c r="E62" s="253">
        <v>31434.038198228125</v>
      </c>
      <c r="F62" s="253">
        <v>29505.131308791406</v>
      </c>
      <c r="G62" s="465"/>
      <c r="H62" s="270">
        <f t="shared" si="26"/>
        <v>58351.316137726972</v>
      </c>
      <c r="I62" s="253">
        <v>30099.154865884953</v>
      </c>
      <c r="J62" s="253">
        <v>28252.161271842018</v>
      </c>
      <c r="K62" s="375"/>
      <c r="L62" s="270">
        <f t="shared" si="27"/>
        <v>56538.525485078033</v>
      </c>
      <c r="M62" s="253">
        <v>29164.069417859708</v>
      </c>
      <c r="N62" s="253">
        <v>27374.456067218322</v>
      </c>
      <c r="O62" s="375"/>
      <c r="P62" s="270">
        <f t="shared" si="28"/>
        <v>79652.583151357336</v>
      </c>
      <c r="Q62" s="253">
        <v>41086.912762716558</v>
      </c>
      <c r="R62" s="253">
        <v>38565.670388640778</v>
      </c>
      <c r="S62" s="303"/>
      <c r="T62" s="605"/>
      <c r="U62" s="290">
        <f t="shared" si="29"/>
        <v>255481.59428118187</v>
      </c>
      <c r="V62" s="271">
        <f t="shared" si="30"/>
        <v>131784.17524468934</v>
      </c>
      <c r="W62" s="271">
        <f t="shared" si="30"/>
        <v>123697.41903649253</v>
      </c>
      <c r="X62" s="304"/>
    </row>
    <row r="63" spans="1:24" x14ac:dyDescent="0.25">
      <c r="A63" s="1582"/>
      <c r="B63" s="383" t="s">
        <v>219</v>
      </c>
      <c r="C63" s="145" t="s">
        <v>103</v>
      </c>
      <c r="D63" s="270">
        <f t="shared" si="25"/>
        <v>223180.49748862843</v>
      </c>
      <c r="E63" s="253">
        <v>115122.41371042967</v>
      </c>
      <c r="F63" s="253">
        <v>108058.08377819876</v>
      </c>
      <c r="G63" s="465"/>
      <c r="H63" s="270">
        <f t="shared" si="26"/>
        <v>213702.87567233821</v>
      </c>
      <c r="I63" s="253">
        <v>110233.60527060821</v>
      </c>
      <c r="J63" s="253">
        <v>103469.27040173</v>
      </c>
      <c r="K63" s="375"/>
      <c r="L63" s="270">
        <f t="shared" si="27"/>
        <v>207063.80390661085</v>
      </c>
      <c r="M63" s="253">
        <v>106808.99615346866</v>
      </c>
      <c r="N63" s="253">
        <v>100254.80775314219</v>
      </c>
      <c r="O63" s="375"/>
      <c r="P63" s="270">
        <f t="shared" si="28"/>
        <v>291715.54646681831</v>
      </c>
      <c r="Q63" s="253">
        <v>150474.60779062138</v>
      </c>
      <c r="R63" s="253">
        <v>141240.93867619691</v>
      </c>
      <c r="S63" s="303"/>
      <c r="T63" s="605"/>
      <c r="U63" s="290">
        <f t="shared" si="29"/>
        <v>935662.7235343958</v>
      </c>
      <c r="V63" s="271">
        <f t="shared" si="30"/>
        <v>482639.62292512797</v>
      </c>
      <c r="W63" s="271">
        <f t="shared" si="30"/>
        <v>453023.10060926789</v>
      </c>
      <c r="X63" s="304"/>
    </row>
    <row r="64" spans="1:24" x14ac:dyDescent="0.25">
      <c r="A64" s="1582"/>
      <c r="B64" s="114" t="s">
        <v>218</v>
      </c>
      <c r="C64" s="145" t="s">
        <v>28</v>
      </c>
      <c r="D64" s="270">
        <f t="shared" si="25"/>
        <v>42743.089553695638</v>
      </c>
      <c r="E64" s="253">
        <v>22048.018058178288</v>
      </c>
      <c r="F64" s="253">
        <v>20695.07149551735</v>
      </c>
      <c r="G64" s="465"/>
      <c r="H64" s="270">
        <f t="shared" si="26"/>
        <v>40927.954079905452</v>
      </c>
      <c r="I64" s="253">
        <v>21111.723089282998</v>
      </c>
      <c r="J64" s="253">
        <v>19816.230990622451</v>
      </c>
      <c r="K64" s="375"/>
      <c r="L64" s="270">
        <f t="shared" si="27"/>
        <v>39656.452124183015</v>
      </c>
      <c r="M64" s="253">
        <v>20455.848692427346</v>
      </c>
      <c r="N64" s="253">
        <v>19200.60343175567</v>
      </c>
      <c r="O64" s="375"/>
      <c r="P64" s="270">
        <f t="shared" si="28"/>
        <v>55868.787224438332</v>
      </c>
      <c r="Q64" s="253">
        <v>28818.60067849105</v>
      </c>
      <c r="R64" s="253">
        <v>27050.186545947283</v>
      </c>
      <c r="S64" s="303"/>
      <c r="T64" s="605"/>
      <c r="U64" s="290">
        <f t="shared" si="29"/>
        <v>179196.28298222244</v>
      </c>
      <c r="V64" s="271">
        <f t="shared" si="30"/>
        <v>92434.190518379677</v>
      </c>
      <c r="W64" s="271">
        <f t="shared" si="30"/>
        <v>86762.092463842753</v>
      </c>
      <c r="X64" s="304"/>
    </row>
    <row r="65" spans="1:24" s="403" customFormat="1" x14ac:dyDescent="0.25">
      <c r="A65" s="1583"/>
      <c r="B65" s="384" t="s">
        <v>217</v>
      </c>
      <c r="C65" s="385" t="s">
        <v>108</v>
      </c>
      <c r="D65" s="288">
        <f t="shared" ref="D65:U65" si="31">SUM(D59:D64)</f>
        <v>1496275.2531601067</v>
      </c>
      <c r="E65" s="280">
        <f t="shared" si="31"/>
        <v>771818.41898059438</v>
      </c>
      <c r="F65" s="280">
        <f t="shared" si="31"/>
        <v>724456.83417951269</v>
      </c>
      <c r="G65" s="1104"/>
      <c r="H65" s="288">
        <f t="shared" si="31"/>
        <v>1432734.168064856</v>
      </c>
      <c r="I65" s="280">
        <f t="shared" si="31"/>
        <v>739042.24378491973</v>
      </c>
      <c r="J65" s="280">
        <f t="shared" si="31"/>
        <v>693691.92427993601</v>
      </c>
      <c r="K65" s="1104"/>
      <c r="L65" s="288">
        <f t="shared" si="31"/>
        <v>1388223.653486771</v>
      </c>
      <c r="M65" s="280">
        <f t="shared" si="31"/>
        <v>716082.54107172228</v>
      </c>
      <c r="N65" s="280">
        <f t="shared" si="31"/>
        <v>672141.11241504864</v>
      </c>
      <c r="O65" s="1104"/>
      <c r="P65" s="288">
        <f t="shared" si="31"/>
        <v>1955756.6994070236</v>
      </c>
      <c r="Q65" s="280">
        <f t="shared" si="31"/>
        <v>1008831.122789086</v>
      </c>
      <c r="R65" s="280">
        <f t="shared" si="31"/>
        <v>946925.57661793754</v>
      </c>
      <c r="S65" s="464"/>
      <c r="T65" s="604">
        <f t="shared" si="31"/>
        <v>0</v>
      </c>
      <c r="U65" s="292">
        <f t="shared" si="31"/>
        <v>6272989.7741187569</v>
      </c>
      <c r="V65" s="280">
        <f t="shared" si="30"/>
        <v>3235774.3266263222</v>
      </c>
      <c r="W65" s="280">
        <f t="shared" si="30"/>
        <v>3037215.4474924351</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28202874.636248492</v>
      </c>
      <c r="E72" s="303"/>
      <c r="F72" s="303"/>
      <c r="G72" s="375"/>
      <c r="H72" s="270">
        <f>H56+H65+H71</f>
        <v>28724736.778521657</v>
      </c>
      <c r="I72" s="303"/>
      <c r="J72" s="303"/>
      <c r="K72" s="375"/>
      <c r="L72" s="270">
        <f>L56+L65+L71</f>
        <v>27510408.158563752</v>
      </c>
      <c r="M72" s="303"/>
      <c r="N72" s="303"/>
      <c r="O72" s="375"/>
      <c r="P72" s="271">
        <f>P56+P65+P71</f>
        <v>40397626.353951648</v>
      </c>
      <c r="Q72" s="303"/>
      <c r="R72" s="303"/>
      <c r="S72" s="303"/>
      <c r="T72" s="613">
        <f>T56+T65+T71</f>
        <v>613893.62633578724</v>
      </c>
      <c r="U72" s="290">
        <f>U56+U65+U71</f>
        <v>125449539.55362128</v>
      </c>
      <c r="V72" s="346"/>
      <c r="W72" s="346"/>
      <c r="X72" s="304"/>
    </row>
    <row r="73" spans="1:24" s="403" customFormat="1" ht="24.75" x14ac:dyDescent="0.25">
      <c r="A73" s="571"/>
      <c r="B73" s="561" t="s">
        <v>257</v>
      </c>
      <c r="C73" s="562" t="s">
        <v>184</v>
      </c>
      <c r="D73" s="563">
        <f>D16-D72</f>
        <v>2203837.2775007114</v>
      </c>
      <c r="E73" s="338"/>
      <c r="F73" s="338"/>
      <c r="G73" s="564"/>
      <c r="H73" s="563">
        <f>H16-H72</f>
        <v>51827.205628551543</v>
      </c>
      <c r="I73" s="338"/>
      <c r="J73" s="338"/>
      <c r="K73" s="564"/>
      <c r="L73" s="563">
        <f>L16-L72</f>
        <v>69439.93272889033</v>
      </c>
      <c r="M73" s="338"/>
      <c r="N73" s="338"/>
      <c r="O73" s="564"/>
      <c r="P73" s="565">
        <f>P16-P72</f>
        <v>2409.3458336293697</v>
      </c>
      <c r="Q73" s="338"/>
      <c r="R73" s="338"/>
      <c r="S73" s="338"/>
      <c r="T73" s="616">
        <f>T16-T72</f>
        <v>148270.64467306377</v>
      </c>
      <c r="U73" s="566">
        <f>U16-U72</f>
        <v>2475784.4063649178</v>
      </c>
      <c r="V73" s="337"/>
      <c r="W73" s="337"/>
      <c r="X73" s="339"/>
    </row>
    <row r="74" spans="1:24" x14ac:dyDescent="0.25">
      <c r="A74" s="408"/>
      <c r="B74" s="114" t="s">
        <v>207</v>
      </c>
      <c r="C74" s="145" t="s">
        <v>26</v>
      </c>
      <c r="D74" s="257">
        <v>592832.22764769138</v>
      </c>
      <c r="E74" s="379"/>
      <c r="F74" s="379"/>
      <c r="G74" s="380"/>
      <c r="H74" s="257">
        <v>13941.518314080366</v>
      </c>
      <c r="I74" s="379"/>
      <c r="J74" s="379"/>
      <c r="K74" s="380"/>
      <c r="L74" s="257">
        <v>18679.341904071502</v>
      </c>
      <c r="M74" s="379"/>
      <c r="N74" s="379"/>
      <c r="O74" s="380"/>
      <c r="P74" s="257">
        <v>648.11402924630045</v>
      </c>
      <c r="Q74" s="340"/>
      <c r="R74" s="340"/>
      <c r="S74" s="340"/>
      <c r="T74" s="257">
        <v>39884.803417054158</v>
      </c>
      <c r="U74" s="374">
        <f>D74+H74+L74+P74+T74</f>
        <v>665986.00531214359</v>
      </c>
      <c r="V74" s="340"/>
      <c r="W74" s="340"/>
      <c r="X74" s="341"/>
    </row>
    <row r="75" spans="1:24" s="403" customFormat="1" ht="15.75" thickBot="1" x14ac:dyDescent="0.3">
      <c r="A75" s="570"/>
      <c r="B75" s="568" t="s">
        <v>267</v>
      </c>
      <c r="C75" s="839" t="s">
        <v>185</v>
      </c>
      <c r="D75" s="288">
        <f>D73-D74</f>
        <v>1611005.0498530199</v>
      </c>
      <c r="E75" s="335"/>
      <c r="F75" s="335"/>
      <c r="G75" s="376"/>
      <c r="H75" s="288">
        <f>H73-H74</f>
        <v>37885.687314471179</v>
      </c>
      <c r="I75" s="335"/>
      <c r="J75" s="335"/>
      <c r="K75" s="376"/>
      <c r="L75" s="288">
        <f>L73-L74</f>
        <v>50760.590824818828</v>
      </c>
      <c r="M75" s="335"/>
      <c r="N75" s="335"/>
      <c r="O75" s="376"/>
      <c r="P75" s="280">
        <f>P73-P74</f>
        <v>1761.2318043830692</v>
      </c>
      <c r="Q75" s="342"/>
      <c r="R75" s="342"/>
      <c r="S75" s="343"/>
      <c r="T75" s="894">
        <f>T73-T74</f>
        <v>108385.84125600962</v>
      </c>
      <c r="U75" s="895">
        <f>U73-U74</f>
        <v>1809798.4010527742</v>
      </c>
      <c r="V75" s="516"/>
      <c r="W75" s="516"/>
      <c r="X75" s="473"/>
    </row>
    <row r="76" spans="1:24" x14ac:dyDescent="0.25">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386</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7440</v>
      </c>
      <c r="E9" s="812">
        <v>4509</v>
      </c>
      <c r="F9" s="812">
        <v>2931</v>
      </c>
      <c r="G9" s="1107"/>
      <c r="H9" s="805">
        <f>SUM(I9:J9)</f>
        <v>7192</v>
      </c>
      <c r="I9" s="812">
        <v>4365.9647075170205</v>
      </c>
      <c r="J9" s="812">
        <v>2826.035292482979</v>
      </c>
      <c r="K9" s="1107"/>
      <c r="L9" s="805">
        <f>SUM(M9:N9)</f>
        <v>6970</v>
      </c>
      <c r="M9" s="812">
        <v>4207.3781536697243</v>
      </c>
      <c r="N9" s="812">
        <v>2762.6218463302753</v>
      </c>
      <c r="O9" s="1107"/>
      <c r="P9" s="805">
        <f>SUM(Q9:R9)</f>
        <v>9180</v>
      </c>
      <c r="Q9" s="812">
        <v>5417.4591770084917</v>
      </c>
      <c r="R9" s="812">
        <v>3762.5408229915088</v>
      </c>
      <c r="S9" s="1102"/>
      <c r="T9" s="813"/>
      <c r="U9" s="814">
        <f>SUM(V9:X9)+T9</f>
        <v>30782</v>
      </c>
      <c r="V9" s="815">
        <f>E9+I9+M9+Q9</f>
        <v>18499.802038195237</v>
      </c>
      <c r="W9" s="815">
        <f>F9+J9+N9+R9</f>
        <v>12282.197961804763</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31241783.520000003</v>
      </c>
      <c r="E11" s="461"/>
      <c r="F11" s="461"/>
      <c r="G11" s="471"/>
      <c r="H11" s="469">
        <v>29964196.521344092</v>
      </c>
      <c r="I11" s="461"/>
      <c r="J11" s="461"/>
      <c r="K11" s="471"/>
      <c r="L11" s="469">
        <v>28811554.447272081</v>
      </c>
      <c r="M11" s="461"/>
      <c r="N11" s="461"/>
      <c r="O11" s="471"/>
      <c r="P11" s="469">
        <v>41063676.670587517</v>
      </c>
      <c r="Q11" s="461"/>
      <c r="R11" s="461"/>
      <c r="S11" s="461"/>
      <c r="T11" s="617">
        <v>260968.51378876192</v>
      </c>
      <c r="U11" s="321">
        <f>D11+H11+L11+P11+T11</f>
        <v>131342179.67299244</v>
      </c>
      <c r="V11" s="462"/>
      <c r="W11" s="462"/>
      <c r="X11" s="302"/>
    </row>
    <row r="12" spans="1:24" x14ac:dyDescent="0.25">
      <c r="A12" s="1585"/>
      <c r="B12" s="114">
        <v>1.2</v>
      </c>
      <c r="C12" s="144" t="s">
        <v>225</v>
      </c>
      <c r="D12" s="470">
        <v>0</v>
      </c>
      <c r="E12" s="462"/>
      <c r="F12" s="462"/>
      <c r="G12" s="463"/>
      <c r="H12" s="470">
        <v>0</v>
      </c>
      <c r="I12" s="462"/>
      <c r="J12" s="462"/>
      <c r="K12" s="463"/>
      <c r="L12" s="470">
        <v>-14724.041532793652</v>
      </c>
      <c r="M12" s="462"/>
      <c r="N12" s="462"/>
      <c r="O12" s="463"/>
      <c r="P12" s="470">
        <v>0</v>
      </c>
      <c r="Q12" s="462"/>
      <c r="R12" s="462"/>
      <c r="S12" s="462"/>
      <c r="T12" s="603">
        <v>2353.9300198134438</v>
      </c>
      <c r="U12" s="290">
        <f>D12+H12+L12+P12+T12</f>
        <v>-12370.111512980207</v>
      </c>
      <c r="V12" s="462"/>
      <c r="W12" s="462"/>
      <c r="X12" s="304"/>
    </row>
    <row r="13" spans="1:24" x14ac:dyDescent="0.25">
      <c r="A13" s="1585"/>
      <c r="B13" s="114" t="s">
        <v>1322</v>
      </c>
      <c r="C13" s="144" t="s">
        <v>1326</v>
      </c>
      <c r="D13" s="470">
        <v>263970.8</v>
      </c>
      <c r="E13" s="462"/>
      <c r="F13" s="462"/>
      <c r="G13" s="463"/>
      <c r="H13" s="470">
        <v>255576.59999999998</v>
      </c>
      <c r="I13" s="462"/>
      <c r="J13" s="462"/>
      <c r="K13" s="463"/>
      <c r="L13" s="470">
        <v>251022.3</v>
      </c>
      <c r="M13" s="462"/>
      <c r="N13" s="462"/>
      <c r="O13" s="463"/>
      <c r="P13" s="470">
        <v>462999.6</v>
      </c>
      <c r="Q13" s="462"/>
      <c r="R13" s="462"/>
      <c r="S13" s="462"/>
      <c r="T13" s="603">
        <v>7757.17</v>
      </c>
      <c r="U13" s="290">
        <f>D13+H13+L13+P13+T13</f>
        <v>1241326.4699999997</v>
      </c>
      <c r="V13" s="462"/>
      <c r="W13" s="462"/>
      <c r="X13" s="304"/>
    </row>
    <row r="14" spans="1:24" x14ac:dyDescent="0.25">
      <c r="A14" s="1585"/>
      <c r="B14" s="114" t="s">
        <v>1327</v>
      </c>
      <c r="C14" s="144" t="s">
        <v>1328</v>
      </c>
      <c r="D14" s="470">
        <v>396541.10921748122</v>
      </c>
      <c r="E14" s="462"/>
      <c r="F14" s="462"/>
      <c r="G14" s="463"/>
      <c r="H14" s="470">
        <v>374963.2384690817</v>
      </c>
      <c r="I14" s="462"/>
      <c r="J14" s="462"/>
      <c r="K14" s="463"/>
      <c r="L14" s="470">
        <v>381916.56858875917</v>
      </c>
      <c r="M14" s="462"/>
      <c r="N14" s="462"/>
      <c r="O14" s="463"/>
      <c r="P14" s="470">
        <v>556564.39141578972</v>
      </c>
      <c r="Q14" s="462"/>
      <c r="R14" s="462"/>
      <c r="S14" s="462"/>
      <c r="T14" s="603">
        <v>484169.36400445865</v>
      </c>
      <c r="U14" s="290">
        <f>D14+H14+L14+P14+T14</f>
        <v>2194154.6716955705</v>
      </c>
      <c r="V14" s="462"/>
      <c r="W14" s="462"/>
      <c r="X14" s="304"/>
    </row>
    <row r="15" spans="1:24" x14ac:dyDescent="0.25">
      <c r="A15" s="1585"/>
      <c r="B15" s="114" t="s">
        <v>63</v>
      </c>
      <c r="C15" s="144" t="s">
        <v>13</v>
      </c>
      <c r="D15" s="470">
        <v>0</v>
      </c>
      <c r="E15" s="462"/>
      <c r="F15" s="462"/>
      <c r="G15" s="463"/>
      <c r="H15" s="470">
        <v>833.85592642577819</v>
      </c>
      <c r="I15" s="462"/>
      <c r="J15" s="462"/>
      <c r="K15" s="463"/>
      <c r="L15" s="470">
        <v>494.46653924355121</v>
      </c>
      <c r="M15" s="462"/>
      <c r="N15" s="462"/>
      <c r="O15" s="463"/>
      <c r="P15" s="470">
        <v>0</v>
      </c>
      <c r="Q15" s="462"/>
      <c r="R15" s="462"/>
      <c r="S15" s="462"/>
      <c r="T15" s="603">
        <v>0</v>
      </c>
      <c r="U15" s="290">
        <f>D15+H15+L15+P15+T15</f>
        <v>1328.3224656693294</v>
      </c>
      <c r="V15" s="462"/>
      <c r="W15" s="462"/>
      <c r="X15" s="304"/>
    </row>
    <row r="16" spans="1:24" s="401" customFormat="1" x14ac:dyDescent="0.25">
      <c r="A16" s="1586"/>
      <c r="B16" s="384" t="s">
        <v>64</v>
      </c>
      <c r="C16" s="391" t="s">
        <v>14</v>
      </c>
      <c r="D16" s="574">
        <f>SUM(D11:D15)</f>
        <v>31902295.429217484</v>
      </c>
      <c r="E16" s="464"/>
      <c r="F16" s="466"/>
      <c r="G16" s="465"/>
      <c r="H16" s="288">
        <f>SUM(H11:H15)</f>
        <v>30595570.2157396</v>
      </c>
      <c r="I16" s="464"/>
      <c r="J16" s="466"/>
      <c r="K16" s="465"/>
      <c r="L16" s="288">
        <f>SUM(L11:L15)</f>
        <v>29430263.740867294</v>
      </c>
      <c r="M16" s="464"/>
      <c r="N16" s="466"/>
      <c r="O16" s="465"/>
      <c r="P16" s="288">
        <f>SUM(P11:P15)</f>
        <v>42083240.662003309</v>
      </c>
      <c r="Q16" s="464"/>
      <c r="R16" s="466"/>
      <c r="S16" s="466"/>
      <c r="T16" s="604">
        <f>SUM(T11:T15)</f>
        <v>755248.97781303397</v>
      </c>
      <c r="U16" s="292">
        <f>SUM(U11:U15)</f>
        <v>134766619.0256407</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111943</v>
      </c>
      <c r="E19" s="598">
        <v>108895</v>
      </c>
      <c r="F19" s="598">
        <v>3048</v>
      </c>
      <c r="G19" s="465"/>
      <c r="H19" s="586">
        <f>SUM(I19:J19)</f>
        <v>112192</v>
      </c>
      <c r="I19" s="598">
        <v>107863</v>
      </c>
      <c r="J19" s="598">
        <v>4329</v>
      </c>
      <c r="K19" s="808"/>
      <c r="L19" s="586">
        <f>SUM(M19:N19)</f>
        <v>115406.14468441467</v>
      </c>
      <c r="M19" s="598">
        <v>109595.92848201693</v>
      </c>
      <c r="N19" s="598">
        <v>5810.2162023977435</v>
      </c>
      <c r="O19" s="808"/>
      <c r="P19" s="586">
        <f>SUM(Q19:R19)</f>
        <v>123780</v>
      </c>
      <c r="Q19" s="598">
        <v>117159</v>
      </c>
      <c r="R19" s="598">
        <v>6621</v>
      </c>
      <c r="S19" s="681"/>
      <c r="T19" s="610">
        <v>775</v>
      </c>
      <c r="U19" s="290">
        <f>SUM(V19:X19)+T19</f>
        <v>464096.14468441461</v>
      </c>
      <c r="V19" s="271">
        <f t="shared" ref="V19:W27" si="1">E19+I19+M19+Q19</f>
        <v>443512.9284820169</v>
      </c>
      <c r="W19" s="271">
        <f t="shared" si="1"/>
        <v>19808.216202397743</v>
      </c>
      <c r="X19" s="1398"/>
    </row>
    <row r="20" spans="1:24" x14ac:dyDescent="0.25">
      <c r="A20" s="1582"/>
      <c r="B20" s="383">
        <v>2.2000000000000002</v>
      </c>
      <c r="C20" s="585" t="s">
        <v>735</v>
      </c>
      <c r="D20" s="586">
        <f t="shared" si="0"/>
        <v>532</v>
      </c>
      <c r="E20" s="599">
        <v>432</v>
      </c>
      <c r="F20" s="599">
        <v>100</v>
      </c>
      <c r="G20" s="465"/>
      <c r="H20" s="586">
        <f>SUM(I20:J20)</f>
        <v>299</v>
      </c>
      <c r="I20" s="599">
        <v>175</v>
      </c>
      <c r="J20" s="599">
        <v>124</v>
      </c>
      <c r="K20" s="809"/>
      <c r="L20" s="586">
        <f>SUM(M20:N20)</f>
        <v>549</v>
      </c>
      <c r="M20" s="599">
        <v>418</v>
      </c>
      <c r="N20" s="599">
        <v>131</v>
      </c>
      <c r="O20" s="809"/>
      <c r="P20" s="586">
        <f>SUM(Q20:R20)</f>
        <v>799</v>
      </c>
      <c r="Q20" s="599">
        <v>724</v>
      </c>
      <c r="R20" s="599">
        <v>75</v>
      </c>
      <c r="S20" s="682"/>
      <c r="T20" s="610">
        <v>0</v>
      </c>
      <c r="U20" s="290">
        <f t="shared" ref="U20:U27" si="2">SUM(V20:X20)+T20</f>
        <v>2179</v>
      </c>
      <c r="V20" s="271">
        <f t="shared" si="1"/>
        <v>1749</v>
      </c>
      <c r="W20" s="271">
        <f t="shared" si="1"/>
        <v>430</v>
      </c>
      <c r="X20" s="1263"/>
    </row>
    <row r="21" spans="1:24" x14ac:dyDescent="0.25">
      <c r="A21" s="1582"/>
      <c r="B21" s="383">
        <v>2.2999999999999998</v>
      </c>
      <c r="C21" s="585" t="s">
        <v>736</v>
      </c>
      <c r="D21" s="586">
        <f t="shared" si="0"/>
        <v>22970477.271234598</v>
      </c>
      <c r="E21" s="599">
        <v>22323044.054165859</v>
      </c>
      <c r="F21" s="599">
        <v>647433.21706873993</v>
      </c>
      <c r="G21" s="465"/>
      <c r="H21" s="586">
        <f t="shared" ref="H21:H27" si="3">SUM(I21:J21)</f>
        <v>23172457.136479009</v>
      </c>
      <c r="I21" s="599">
        <v>22270819.628917396</v>
      </c>
      <c r="J21" s="599">
        <v>901637.5075616145</v>
      </c>
      <c r="K21" s="809"/>
      <c r="L21" s="586">
        <f t="shared" ref="L21:L27" si="4">SUM(M21:N21)</f>
        <v>23477013.369215209</v>
      </c>
      <c r="M21" s="599">
        <v>22291198.114193544</v>
      </c>
      <c r="N21" s="599">
        <v>1185815.2550216641</v>
      </c>
      <c r="O21" s="809"/>
      <c r="P21" s="586">
        <f t="shared" ref="P21:P27" si="5">SUM(Q21:R21)</f>
        <v>27934968.731353372</v>
      </c>
      <c r="Q21" s="599">
        <v>26382057.983847711</v>
      </c>
      <c r="R21" s="599">
        <v>1552910.7475056625</v>
      </c>
      <c r="S21" s="682"/>
      <c r="T21" s="610">
        <v>2128376.2561268704</v>
      </c>
      <c r="U21" s="290">
        <f t="shared" si="2"/>
        <v>99683292.76440905</v>
      </c>
      <c r="V21" s="271">
        <f t="shared" si="1"/>
        <v>93267119.781124502</v>
      </c>
      <c r="W21" s="271">
        <f t="shared" si="1"/>
        <v>4287796.7271576803</v>
      </c>
      <c r="X21" s="1263"/>
    </row>
    <row r="22" spans="1:24" x14ac:dyDescent="0.25">
      <c r="A22" s="1582"/>
      <c r="B22" s="383">
        <v>2.4</v>
      </c>
      <c r="C22" s="585" t="s">
        <v>737</v>
      </c>
      <c r="D22" s="586">
        <f t="shared" si="0"/>
        <v>84413.859876908551</v>
      </c>
      <c r="E22" s="599">
        <v>72857.377695290124</v>
      </c>
      <c r="F22" s="599">
        <v>11556.48218161843</v>
      </c>
      <c r="G22" s="465"/>
      <c r="H22" s="586">
        <f t="shared" si="3"/>
        <v>52345.414551575166</v>
      </c>
      <c r="I22" s="599">
        <v>27189.012187548411</v>
      </c>
      <c r="J22" s="599">
        <v>25156.402364026755</v>
      </c>
      <c r="K22" s="809"/>
      <c r="L22" s="586">
        <f t="shared" si="4"/>
        <v>100804.49135988198</v>
      </c>
      <c r="M22" s="599">
        <v>77157.589279672931</v>
      </c>
      <c r="N22" s="599">
        <v>23646.902080209056</v>
      </c>
      <c r="O22" s="809"/>
      <c r="P22" s="586">
        <f t="shared" si="5"/>
        <v>150129.86427704</v>
      </c>
      <c r="Q22" s="599">
        <v>143186.32214934807</v>
      </c>
      <c r="R22" s="599">
        <v>6943.5421276919315</v>
      </c>
      <c r="S22" s="682"/>
      <c r="T22" s="610">
        <v>-225354.27242392043</v>
      </c>
      <c r="U22" s="290">
        <f t="shared" si="2"/>
        <v>162339.35764148526</v>
      </c>
      <c r="V22" s="271">
        <f t="shared" si="1"/>
        <v>320390.30131185951</v>
      </c>
      <c r="W22" s="271">
        <f t="shared" si="1"/>
        <v>67303.328753546171</v>
      </c>
      <c r="X22" s="1263"/>
    </row>
    <row r="23" spans="1:24" x14ac:dyDescent="0.25">
      <c r="A23" s="1582"/>
      <c r="B23" s="383">
        <v>2.5</v>
      </c>
      <c r="C23" s="585" t="s">
        <v>779</v>
      </c>
      <c r="D23" s="586">
        <f t="shared" si="0"/>
        <v>11310</v>
      </c>
      <c r="E23" s="599">
        <v>11310</v>
      </c>
      <c r="F23" s="599">
        <v>0</v>
      </c>
      <c r="G23" s="465"/>
      <c r="H23" s="586">
        <f t="shared" si="3"/>
        <v>11001</v>
      </c>
      <c r="I23" s="599">
        <v>10940</v>
      </c>
      <c r="J23" s="599">
        <v>61</v>
      </c>
      <c r="K23" s="809"/>
      <c r="L23" s="586">
        <f t="shared" si="4"/>
        <v>12790.668023058663</v>
      </c>
      <c r="M23" s="599">
        <v>12160.666666666666</v>
      </c>
      <c r="N23" s="599">
        <v>630.00135639199732</v>
      </c>
      <c r="O23" s="809"/>
      <c r="P23" s="586">
        <f t="shared" si="5"/>
        <v>13876</v>
      </c>
      <c r="Q23" s="599">
        <v>13448</v>
      </c>
      <c r="R23" s="599">
        <v>428</v>
      </c>
      <c r="S23" s="682"/>
      <c r="T23" s="610">
        <v>0</v>
      </c>
      <c r="U23" s="290">
        <f t="shared" si="2"/>
        <v>48977.668023058664</v>
      </c>
      <c r="V23" s="271">
        <f t="shared" si="1"/>
        <v>47858.666666666664</v>
      </c>
      <c r="W23" s="271">
        <f t="shared" si="1"/>
        <v>1119.0013563919974</v>
      </c>
      <c r="X23" s="1263"/>
    </row>
    <row r="24" spans="1:24" x14ac:dyDescent="0.25">
      <c r="A24" s="1582"/>
      <c r="B24" s="383">
        <v>2.6</v>
      </c>
      <c r="C24" s="585" t="s">
        <v>189</v>
      </c>
      <c r="D24" s="586">
        <f t="shared" si="0"/>
        <v>2256329.6348608527</v>
      </c>
      <c r="E24" s="599">
        <v>2116170.0301920511</v>
      </c>
      <c r="F24" s="599">
        <v>140159.60466880183</v>
      </c>
      <c r="G24" s="465"/>
      <c r="H24" s="586">
        <f t="shared" si="3"/>
        <v>2156821.0308957654</v>
      </c>
      <c r="I24" s="599">
        <v>2059892.5092009022</v>
      </c>
      <c r="J24" s="599">
        <v>96928.521694863404</v>
      </c>
      <c r="K24" s="809"/>
      <c r="L24" s="586">
        <f t="shared" si="4"/>
        <v>2465525.2141681961</v>
      </c>
      <c r="M24" s="599">
        <v>2327615.6080016489</v>
      </c>
      <c r="N24" s="599">
        <v>137909.60616654716</v>
      </c>
      <c r="O24" s="809"/>
      <c r="P24" s="586">
        <f t="shared" si="5"/>
        <v>2832824.1626138268</v>
      </c>
      <c r="Q24" s="599">
        <v>2691142.5778942131</v>
      </c>
      <c r="R24" s="599">
        <v>141681.58471961369</v>
      </c>
      <c r="S24" s="682"/>
      <c r="T24" s="610">
        <v>104507.05673044859</v>
      </c>
      <c r="U24" s="290">
        <f t="shared" si="2"/>
        <v>9816007.0992690902</v>
      </c>
      <c r="V24" s="271">
        <f t="shared" si="1"/>
        <v>9194820.7252888158</v>
      </c>
      <c r="W24" s="271">
        <f t="shared" si="1"/>
        <v>516679.31724982604</v>
      </c>
      <c r="X24" s="1263"/>
    </row>
    <row r="25" spans="1:24" x14ac:dyDescent="0.25">
      <c r="A25" s="1582"/>
      <c r="B25" s="383">
        <v>2.7</v>
      </c>
      <c r="C25" s="585" t="s">
        <v>780</v>
      </c>
      <c r="D25" s="586">
        <f t="shared" si="0"/>
        <v>-263567.28670902667</v>
      </c>
      <c r="E25" s="599">
        <v>-251680.7886683548</v>
      </c>
      <c r="F25" s="599">
        <v>-11886.498040671895</v>
      </c>
      <c r="G25" s="465"/>
      <c r="H25" s="586">
        <f t="shared" si="3"/>
        <v>-433897.89596723154</v>
      </c>
      <c r="I25" s="599">
        <v>-414342.92734911101</v>
      </c>
      <c r="J25" s="599">
        <v>-19554.968618120532</v>
      </c>
      <c r="K25" s="809"/>
      <c r="L25" s="586">
        <f t="shared" si="4"/>
        <v>-2943975.0596608515</v>
      </c>
      <c r="M25" s="599">
        <v>-2817693.1495026001</v>
      </c>
      <c r="N25" s="599">
        <v>-126281.91015825157</v>
      </c>
      <c r="O25" s="809"/>
      <c r="P25" s="586">
        <f t="shared" si="5"/>
        <v>1374218.5308641118</v>
      </c>
      <c r="Q25" s="599">
        <v>1298589.8365385069</v>
      </c>
      <c r="R25" s="599">
        <v>75628.694325604927</v>
      </c>
      <c r="S25" s="682"/>
      <c r="T25" s="610">
        <v>-1292280.257164178</v>
      </c>
      <c r="U25" s="290">
        <f t="shared" si="2"/>
        <v>-3559501.9686371759</v>
      </c>
      <c r="V25" s="271">
        <f t="shared" si="1"/>
        <v>-2185127.028981559</v>
      </c>
      <c r="W25" s="271">
        <f t="shared" si="1"/>
        <v>-82094.68249143906</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25047653.479263335</v>
      </c>
      <c r="E28" s="588">
        <f t="shared" si="6"/>
        <v>24260390.673384845</v>
      </c>
      <c r="F28" s="588">
        <f t="shared" si="6"/>
        <v>787262.80587848835</v>
      </c>
      <c r="G28" s="1104"/>
      <c r="H28" s="587">
        <f>SUM(H21:H22,H24:H27)</f>
        <v>24947725.685959119</v>
      </c>
      <c r="I28" s="588">
        <f t="shared" si="6"/>
        <v>23943558.222956736</v>
      </c>
      <c r="J28" s="588">
        <f>SUM(J21:J22,J24:J27)</f>
        <v>1004167.4630023842</v>
      </c>
      <c r="K28" s="1105"/>
      <c r="L28" s="587">
        <f>SUM(L21:L22,L24:L27)</f>
        <v>23099368.015082434</v>
      </c>
      <c r="M28" s="588">
        <f>SUM(M21:M22,M24:M27)</f>
        <v>21878278.161972266</v>
      </c>
      <c r="N28" s="588">
        <f>SUM(N21:N22,N24:N27)</f>
        <v>1221089.8531101686</v>
      </c>
      <c r="O28" s="1105"/>
      <c r="P28" s="587">
        <f>SUM(P21:P22,P24:P27)</f>
        <v>32292141.289108351</v>
      </c>
      <c r="Q28" s="588">
        <f>SUM(Q21:Q22,Q24:Q27)</f>
        <v>30514976.720429782</v>
      </c>
      <c r="R28" s="588">
        <f>SUM(R21:R22,R24:R27)</f>
        <v>1777164.568678573</v>
      </c>
      <c r="S28" s="1100"/>
      <c r="T28" s="611">
        <f t="shared" si="6"/>
        <v>715248.7832692205</v>
      </c>
      <c r="U28" s="597">
        <f t="shared" si="6"/>
        <v>106102137.25268245</v>
      </c>
      <c r="V28" s="588">
        <f t="shared" si="6"/>
        <v>100597203.77874362</v>
      </c>
      <c r="W28" s="588">
        <f t="shared" si="6"/>
        <v>4789684.690669613</v>
      </c>
      <c r="X28" s="1399"/>
    </row>
    <row r="29" spans="1:24" x14ac:dyDescent="0.25">
      <c r="A29" s="1585" t="s">
        <v>739</v>
      </c>
      <c r="B29" s="578">
        <v>2.11</v>
      </c>
      <c r="C29" s="144" t="s">
        <v>231</v>
      </c>
      <c r="D29" s="575">
        <f t="shared" ref="D29:D39" si="7">SUM(E29:G29)</f>
        <v>413510.81414908171</v>
      </c>
      <c r="E29" s="253">
        <v>54528.130906630227</v>
      </c>
      <c r="F29" s="253">
        <v>358982.68324245146</v>
      </c>
      <c r="G29" s="465"/>
      <c r="H29" s="586">
        <f>SUM(I29:J29)</f>
        <v>415359.92441841372</v>
      </c>
      <c r="I29" s="253">
        <v>72527.371061977276</v>
      </c>
      <c r="J29" s="253">
        <v>342832.55335643643</v>
      </c>
      <c r="K29" s="375"/>
      <c r="L29" s="586">
        <f>SUM(M29:N29)</f>
        <v>441142.02781473461</v>
      </c>
      <c r="M29" s="253">
        <v>100424.99825380834</v>
      </c>
      <c r="N29" s="253">
        <v>340717.02956092625</v>
      </c>
      <c r="O29" s="375"/>
      <c r="P29" s="586">
        <f>SUM(Q29:R29)</f>
        <v>548830.82846303086</v>
      </c>
      <c r="Q29" s="253">
        <v>170206.49568745092</v>
      </c>
      <c r="R29" s="253">
        <v>378624.33277557994</v>
      </c>
      <c r="S29" s="303"/>
      <c r="T29" s="605">
        <v>30249.901504404486</v>
      </c>
      <c r="U29" s="290">
        <f>SUM(V29:X29)+T29</f>
        <v>1849093.4963496653</v>
      </c>
      <c r="V29" s="271">
        <f t="shared" ref="V29:W38" si="8">E29+I29+M29+Q29</f>
        <v>397686.99590986676</v>
      </c>
      <c r="W29" s="271">
        <f t="shared" si="8"/>
        <v>1421156.5989353941</v>
      </c>
      <c r="X29" s="304"/>
    </row>
    <row r="30" spans="1:24" x14ac:dyDescent="0.25">
      <c r="A30" s="1585"/>
      <c r="B30" s="388">
        <v>2.12</v>
      </c>
      <c r="C30" s="144" t="s">
        <v>557</v>
      </c>
      <c r="D30" s="575">
        <f t="shared" si="7"/>
        <v>2648685.4242832186</v>
      </c>
      <c r="E30" s="253">
        <v>25045.323435554958</v>
      </c>
      <c r="F30" s="253">
        <v>2623640.1008476638</v>
      </c>
      <c r="G30" s="465"/>
      <c r="H30" s="586">
        <f>SUM(I30:J30)</f>
        <v>2406894.4786252645</v>
      </c>
      <c r="I30" s="253">
        <v>21225.567432479154</v>
      </c>
      <c r="J30" s="253">
        <v>2385668.9111927855</v>
      </c>
      <c r="K30" s="375"/>
      <c r="L30" s="586">
        <f>SUM(M30:N30)</f>
        <v>2694317.92699832</v>
      </c>
      <c r="M30" s="253">
        <v>35450.352718034439</v>
      </c>
      <c r="N30" s="253">
        <v>2658867.5742802857</v>
      </c>
      <c r="O30" s="375"/>
      <c r="P30" s="586">
        <f>SUM(Q30:R30)</f>
        <v>3641233.7411432886</v>
      </c>
      <c r="Q30" s="253">
        <v>56627.79307161289</v>
      </c>
      <c r="R30" s="253">
        <v>3584605.9480716758</v>
      </c>
      <c r="S30" s="303"/>
      <c r="T30" s="605">
        <v>99754.921896822882</v>
      </c>
      <c r="U30" s="290">
        <f t="shared" ref="U30:U39" si="9">SUM(V30:X30)+T30</f>
        <v>11490886.492946915</v>
      </c>
      <c r="V30" s="271">
        <f t="shared" si="8"/>
        <v>138349.03665768146</v>
      </c>
      <c r="W30" s="271">
        <f t="shared" si="8"/>
        <v>11252782.534392411</v>
      </c>
      <c r="X30" s="304"/>
    </row>
    <row r="31" spans="1:24" x14ac:dyDescent="0.25">
      <c r="A31" s="1585"/>
      <c r="B31" s="388">
        <v>2.13</v>
      </c>
      <c r="C31" s="144" t="s">
        <v>232</v>
      </c>
      <c r="D31" s="575">
        <f t="shared" si="7"/>
        <v>240008.84555920184</v>
      </c>
      <c r="E31" s="253">
        <v>12828.445752628644</v>
      </c>
      <c r="F31" s="253">
        <v>227180.3998065732</v>
      </c>
      <c r="G31" s="465"/>
      <c r="H31" s="586">
        <f t="shared" ref="H31:H39" si="10">SUM(I31:J31)</f>
        <v>245428.95248860074</v>
      </c>
      <c r="I31" s="253">
        <v>14088.184675583407</v>
      </c>
      <c r="J31" s="253">
        <v>231340.76781301733</v>
      </c>
      <c r="K31" s="375"/>
      <c r="L31" s="586">
        <f t="shared" ref="L31:L39" si="11">SUM(M31:N31)</f>
        <v>210442.73267962056</v>
      </c>
      <c r="M31" s="253">
        <v>14058.790028936721</v>
      </c>
      <c r="N31" s="253">
        <v>196383.94265068384</v>
      </c>
      <c r="O31" s="375"/>
      <c r="P31" s="586">
        <f t="shared" ref="P31:P39" si="12">SUM(Q31:R31)</f>
        <v>449971.42508219765</v>
      </c>
      <c r="Q31" s="253">
        <v>24623.408763734533</v>
      </c>
      <c r="R31" s="253">
        <v>425348.01631846314</v>
      </c>
      <c r="S31" s="303"/>
      <c r="T31" s="605">
        <v>85926.674881998508</v>
      </c>
      <c r="U31" s="290">
        <f t="shared" si="9"/>
        <v>1231778.6306916194</v>
      </c>
      <c r="V31" s="271">
        <f t="shared" si="8"/>
        <v>65598.829220883301</v>
      </c>
      <c r="W31" s="271">
        <f t="shared" si="8"/>
        <v>1080253.1265887376</v>
      </c>
      <c r="X31" s="304"/>
    </row>
    <row r="32" spans="1:24" x14ac:dyDescent="0.25">
      <c r="A32" s="1585"/>
      <c r="B32" s="388">
        <v>2.14</v>
      </c>
      <c r="C32" s="144" t="s">
        <v>559</v>
      </c>
      <c r="D32" s="575">
        <f t="shared" si="7"/>
        <v>298310.62302058312</v>
      </c>
      <c r="E32" s="253">
        <v>274676.58236898208</v>
      </c>
      <c r="F32" s="253">
        <v>23634.040651601023</v>
      </c>
      <c r="G32" s="465"/>
      <c r="H32" s="586">
        <f t="shared" si="10"/>
        <v>285206.06534045306</v>
      </c>
      <c r="I32" s="253">
        <v>263581.48078954848</v>
      </c>
      <c r="J32" s="253">
        <v>21624.584550904547</v>
      </c>
      <c r="K32" s="375"/>
      <c r="L32" s="586">
        <f t="shared" si="11"/>
        <v>223242.2961280632</v>
      </c>
      <c r="M32" s="253">
        <v>206937.22581273789</v>
      </c>
      <c r="N32" s="253">
        <v>16305.070315325303</v>
      </c>
      <c r="O32" s="375"/>
      <c r="P32" s="586">
        <f t="shared" si="12"/>
        <v>286511.3451324593</v>
      </c>
      <c r="Q32" s="253">
        <v>274719.86864762113</v>
      </c>
      <c r="R32" s="253">
        <v>11791.476484838195</v>
      </c>
      <c r="S32" s="303"/>
      <c r="T32" s="605">
        <v>114086.68736563937</v>
      </c>
      <c r="U32" s="290">
        <f t="shared" si="9"/>
        <v>1207357.016987198</v>
      </c>
      <c r="V32" s="271">
        <f t="shared" si="8"/>
        <v>1019915.1576188895</v>
      </c>
      <c r="W32" s="271">
        <f t="shared" si="8"/>
        <v>73355.172002669075</v>
      </c>
      <c r="X32" s="304"/>
    </row>
    <row r="33" spans="1:24" x14ac:dyDescent="0.25">
      <c r="A33" s="1585"/>
      <c r="B33" s="388">
        <v>2.15</v>
      </c>
      <c r="C33" s="144" t="s">
        <v>558</v>
      </c>
      <c r="D33" s="575">
        <f t="shared" si="7"/>
        <v>96981.308142160124</v>
      </c>
      <c r="E33" s="253">
        <v>62291.691680715012</v>
      </c>
      <c r="F33" s="253">
        <v>34689.616461445105</v>
      </c>
      <c r="G33" s="465"/>
      <c r="H33" s="586">
        <f t="shared" si="10"/>
        <v>23934.487294393155</v>
      </c>
      <c r="I33" s="253">
        <v>15468.087945420271</v>
      </c>
      <c r="J33" s="253">
        <v>8466.3993489728855</v>
      </c>
      <c r="K33" s="375"/>
      <c r="L33" s="586">
        <f t="shared" si="11"/>
        <v>33547.140918338555</v>
      </c>
      <c r="M33" s="253">
        <v>21832.622387680356</v>
      </c>
      <c r="N33" s="253">
        <v>11714.518530658201</v>
      </c>
      <c r="O33" s="375"/>
      <c r="P33" s="586">
        <f t="shared" si="12"/>
        <v>202614.64365656328</v>
      </c>
      <c r="Q33" s="253">
        <v>127008.73861855776</v>
      </c>
      <c r="R33" s="253">
        <v>75605.905038005512</v>
      </c>
      <c r="S33" s="303"/>
      <c r="T33" s="605">
        <v>5573.9875650682734</v>
      </c>
      <c r="U33" s="290">
        <f t="shared" si="9"/>
        <v>362651.5675765234</v>
      </c>
      <c r="V33" s="271">
        <f t="shared" si="8"/>
        <v>226601.1406323734</v>
      </c>
      <c r="W33" s="271">
        <f t="shared" si="8"/>
        <v>130476.4393790817</v>
      </c>
      <c r="X33" s="304"/>
    </row>
    <row r="34" spans="1:24" x14ac:dyDescent="0.25">
      <c r="A34" s="1585"/>
      <c r="B34" s="388">
        <v>2.16</v>
      </c>
      <c r="C34" s="144" t="s">
        <v>784</v>
      </c>
      <c r="D34" s="575">
        <f t="shared" si="7"/>
        <v>1259693.6808976617</v>
      </c>
      <c r="E34" s="253">
        <v>757068.53763148014</v>
      </c>
      <c r="F34" s="253">
        <v>502625.14326618152</v>
      </c>
      <c r="G34" s="465"/>
      <c r="H34" s="586">
        <f t="shared" si="10"/>
        <v>1206199.3099904237</v>
      </c>
      <c r="I34" s="253">
        <v>724918.73346210539</v>
      </c>
      <c r="J34" s="253">
        <v>481280.57652831823</v>
      </c>
      <c r="K34" s="375"/>
      <c r="L34" s="586">
        <f t="shared" si="11"/>
        <v>1168726.5162453565</v>
      </c>
      <c r="M34" s="253">
        <v>702397.80349972926</v>
      </c>
      <c r="N34" s="253">
        <v>466328.71274562727</v>
      </c>
      <c r="O34" s="375"/>
      <c r="P34" s="586">
        <f t="shared" si="12"/>
        <v>1646524.8291803938</v>
      </c>
      <c r="Q34" s="253">
        <v>989551.79620591621</v>
      </c>
      <c r="R34" s="253">
        <v>656973.03297447751</v>
      </c>
      <c r="S34" s="303"/>
      <c r="T34" s="605">
        <v>0</v>
      </c>
      <c r="U34" s="290">
        <f t="shared" si="9"/>
        <v>5281144.3363138363</v>
      </c>
      <c r="V34" s="271">
        <f t="shared" si="8"/>
        <v>3173936.8707992313</v>
      </c>
      <c r="W34" s="271">
        <f t="shared" si="8"/>
        <v>2107207.4655146045</v>
      </c>
      <c r="X34" s="304"/>
    </row>
    <row r="35" spans="1:24" x14ac:dyDescent="0.25">
      <c r="A35" s="1585"/>
      <c r="B35" s="388">
        <v>2.17</v>
      </c>
      <c r="C35" s="144" t="s">
        <v>785</v>
      </c>
      <c r="D35" s="575">
        <f t="shared" si="7"/>
        <v>0</v>
      </c>
      <c r="E35" s="253">
        <v>0</v>
      </c>
      <c r="F35" s="253">
        <v>0</v>
      </c>
      <c r="G35" s="465"/>
      <c r="H35" s="586">
        <f t="shared" si="10"/>
        <v>0</v>
      </c>
      <c r="I35" s="253">
        <v>0</v>
      </c>
      <c r="J35" s="253">
        <v>0</v>
      </c>
      <c r="K35" s="375"/>
      <c r="L35" s="586">
        <f t="shared" si="11"/>
        <v>0</v>
      </c>
      <c r="M35" s="253">
        <v>0</v>
      </c>
      <c r="N35" s="253">
        <v>0</v>
      </c>
      <c r="O35" s="375"/>
      <c r="P35" s="586">
        <f t="shared" si="12"/>
        <v>0</v>
      </c>
      <c r="Q35" s="253">
        <v>0</v>
      </c>
      <c r="R35" s="253">
        <v>0</v>
      </c>
      <c r="S35" s="303"/>
      <c r="T35" s="605">
        <v>0</v>
      </c>
      <c r="U35" s="290">
        <f t="shared" si="9"/>
        <v>0</v>
      </c>
      <c r="V35" s="271">
        <f t="shared" si="8"/>
        <v>0</v>
      </c>
      <c r="W35" s="271">
        <f t="shared" si="8"/>
        <v>0</v>
      </c>
      <c r="X35" s="304"/>
    </row>
    <row r="36" spans="1:24" x14ac:dyDescent="0.25">
      <c r="A36" s="1585"/>
      <c r="B36" s="388">
        <v>2.1800000000000002</v>
      </c>
      <c r="C36" s="144" t="s">
        <v>654</v>
      </c>
      <c r="D36" s="575">
        <f t="shared" si="7"/>
        <v>481685.51259316551</v>
      </c>
      <c r="E36" s="253">
        <v>66307.491796259157</v>
      </c>
      <c r="F36" s="253">
        <v>415378.02079690638</v>
      </c>
      <c r="G36" s="465"/>
      <c r="H36" s="586">
        <f t="shared" si="10"/>
        <v>554946.70219821634</v>
      </c>
      <c r="I36" s="253">
        <v>73570.554749226634</v>
      </c>
      <c r="J36" s="253">
        <v>481376.14744898974</v>
      </c>
      <c r="K36" s="375"/>
      <c r="L36" s="586">
        <f t="shared" si="11"/>
        <v>603106.94621013512</v>
      </c>
      <c r="M36" s="253">
        <v>68588.278222540059</v>
      </c>
      <c r="N36" s="253">
        <v>534518.66798759508</v>
      </c>
      <c r="O36" s="375"/>
      <c r="P36" s="586">
        <f t="shared" si="12"/>
        <v>517195.71893155092</v>
      </c>
      <c r="Q36" s="253">
        <v>55240.721557742414</v>
      </c>
      <c r="R36" s="253">
        <v>461954.99737380852</v>
      </c>
      <c r="S36" s="303"/>
      <c r="T36" s="605">
        <v>3884.4822754110373</v>
      </c>
      <c r="U36" s="290">
        <f t="shared" si="9"/>
        <v>2160819.3622084791</v>
      </c>
      <c r="V36" s="271">
        <f t="shared" si="8"/>
        <v>263707.04632576823</v>
      </c>
      <c r="W36" s="271">
        <f t="shared" si="8"/>
        <v>1893227.8336072997</v>
      </c>
      <c r="X36" s="304"/>
    </row>
    <row r="37" spans="1:24" s="401" customFormat="1" x14ac:dyDescent="0.25">
      <c r="A37" s="1585"/>
      <c r="B37" s="388">
        <v>2.19</v>
      </c>
      <c r="C37" s="387"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90">
        <f t="shared" si="9"/>
        <v>0</v>
      </c>
      <c r="V37" s="271">
        <f t="shared" si="8"/>
        <v>0</v>
      </c>
      <c r="W37" s="271">
        <f t="shared" si="8"/>
        <v>0</v>
      </c>
      <c r="X37" s="468"/>
    </row>
    <row r="38" spans="1:24" ht="24.75" x14ac:dyDescent="0.25">
      <c r="A38" s="1585"/>
      <c r="B38" s="968" t="s">
        <v>707</v>
      </c>
      <c r="C38" s="145" t="s">
        <v>740</v>
      </c>
      <c r="D38" s="575">
        <f t="shared" si="7"/>
        <v>-3671.2150063142226</v>
      </c>
      <c r="E38" s="253">
        <v>-562.9478317491421</v>
      </c>
      <c r="F38" s="253">
        <v>-3108.2671745650805</v>
      </c>
      <c r="G38" s="465"/>
      <c r="H38" s="586">
        <f t="shared" si="10"/>
        <v>-43558.775407322304</v>
      </c>
      <c r="I38" s="253">
        <v>-4210.4149836931647</v>
      </c>
      <c r="J38" s="253">
        <v>-39348.360423629143</v>
      </c>
      <c r="K38" s="375"/>
      <c r="L38" s="586">
        <f t="shared" si="11"/>
        <v>-467332.5357384684</v>
      </c>
      <c r="M38" s="253">
        <v>-46788.330355018872</v>
      </c>
      <c r="N38" s="253">
        <v>-420544.2053834495</v>
      </c>
      <c r="O38" s="375"/>
      <c r="P38" s="586">
        <f t="shared" si="12"/>
        <v>297161.52798619086</v>
      </c>
      <c r="Q38" s="253">
        <v>30331.63119115846</v>
      </c>
      <c r="R38" s="253">
        <v>266829.89679503243</v>
      </c>
      <c r="S38" s="303"/>
      <c r="T38" s="605">
        <v>-216897.46118014815</v>
      </c>
      <c r="U38" s="290">
        <f t="shared" si="9"/>
        <v>-434298.45934606215</v>
      </c>
      <c r="V38" s="271">
        <f t="shared" si="8"/>
        <v>-21230.061979302718</v>
      </c>
      <c r="W38" s="271">
        <f t="shared" si="8"/>
        <v>-196170.9361866113</v>
      </c>
      <c r="X38" s="304"/>
    </row>
    <row r="39" spans="1:24" x14ac:dyDescent="0.25">
      <c r="A39" s="1585"/>
      <c r="B39" s="388">
        <v>2.21</v>
      </c>
      <c r="C39" s="145" t="s">
        <v>949</v>
      </c>
      <c r="D39" s="575">
        <f t="shared" si="7"/>
        <v>30190.444467016983</v>
      </c>
      <c r="E39" s="253">
        <v>19011.502514699529</v>
      </c>
      <c r="F39" s="253">
        <v>11178.941952317453</v>
      </c>
      <c r="G39" s="465"/>
      <c r="H39" s="586">
        <f t="shared" si="10"/>
        <v>13042.359169580192</v>
      </c>
      <c r="I39" s="253">
        <v>8242.0464196652592</v>
      </c>
      <c r="J39" s="253">
        <v>4800.3127499149332</v>
      </c>
      <c r="K39" s="375"/>
      <c r="L39" s="586">
        <f t="shared" si="11"/>
        <v>9970.2090754287292</v>
      </c>
      <c r="M39" s="253">
        <v>6247.4024222461112</v>
      </c>
      <c r="N39" s="253">
        <v>3722.8066531826175</v>
      </c>
      <c r="O39" s="375"/>
      <c r="P39" s="586">
        <f t="shared" si="12"/>
        <v>12601.950118696077</v>
      </c>
      <c r="Q39" s="253">
        <v>7896.4696829269951</v>
      </c>
      <c r="R39" s="253">
        <v>4705.4804357690828</v>
      </c>
      <c r="S39" s="303"/>
      <c r="T39" s="605">
        <v>0</v>
      </c>
      <c r="U39" s="290">
        <f t="shared" si="9"/>
        <v>65804.962830721983</v>
      </c>
      <c r="V39" s="271">
        <f>E39+I39+M39+Q39</f>
        <v>41397.42103953789</v>
      </c>
      <c r="W39" s="271">
        <f>F39+J39+N39+R39</f>
        <v>24407.541791184085</v>
      </c>
      <c r="X39" s="304"/>
    </row>
    <row r="40" spans="1:24" s="403" customFormat="1" x14ac:dyDescent="0.25">
      <c r="A40" s="1586"/>
      <c r="B40" s="389">
        <v>2.2200000000000002</v>
      </c>
      <c r="C40" s="146" t="s">
        <v>738</v>
      </c>
      <c r="D40" s="576">
        <f>SUM(D28,D29:D39)</f>
        <v>30513048.917369105</v>
      </c>
      <c r="E40" s="280">
        <f t="shared" ref="E40:J40" si="13">SUM(E28:E39)</f>
        <v>25531585.431640048</v>
      </c>
      <c r="F40" s="280">
        <f t="shared" si="13"/>
        <v>4981463.485729062</v>
      </c>
      <c r="G40" s="1104"/>
      <c r="H40" s="288">
        <f t="shared" si="13"/>
        <v>30055179.190077141</v>
      </c>
      <c r="I40" s="280">
        <f t="shared" si="13"/>
        <v>25132969.834509049</v>
      </c>
      <c r="J40" s="280">
        <f t="shared" si="13"/>
        <v>4922209.3555680942</v>
      </c>
      <c r="K40" s="1104"/>
      <c r="L40" s="288">
        <f>SUM(L28:L39)</f>
        <v>28016531.275413964</v>
      </c>
      <c r="M40" s="280">
        <f>SUM(M28:M39)</f>
        <v>22987427.304962955</v>
      </c>
      <c r="N40" s="280">
        <f>SUM(N28:N39)</f>
        <v>5029103.9704510048</v>
      </c>
      <c r="O40" s="1104"/>
      <c r="P40" s="288">
        <f>SUM(P28:P39)</f>
        <v>39894787.298802733</v>
      </c>
      <c r="Q40" s="280">
        <f>SUM(Q28:Q39)</f>
        <v>32251183.643856499</v>
      </c>
      <c r="R40" s="280">
        <f>SUM(R28:R39)</f>
        <v>7643603.6549462229</v>
      </c>
      <c r="S40" s="464"/>
      <c r="T40" s="604">
        <f>SUM(T28:T39)</f>
        <v>837827.9775784167</v>
      </c>
      <c r="U40" s="292">
        <f>SUM(U28:U39)</f>
        <v>129317374.65924138</v>
      </c>
      <c r="V40" s="280">
        <f>SUM(V28:V39)</f>
        <v>105903166.21496855</v>
      </c>
      <c r="W40" s="280">
        <f>SUM(W28:W39)</f>
        <v>22576380.466694385</v>
      </c>
      <c r="X40" s="1400"/>
    </row>
    <row r="41" spans="1:24" ht="14.85" customHeight="1" x14ac:dyDescent="0.25">
      <c r="A41" s="1582" t="s">
        <v>6</v>
      </c>
      <c r="B41" s="114" t="s">
        <v>70</v>
      </c>
      <c r="C41" s="144" t="s">
        <v>191</v>
      </c>
      <c r="D41" s="572">
        <f>SUM(E41:G41)</f>
        <v>20779.715601785949</v>
      </c>
      <c r="E41" s="251">
        <v>13878.869351711524</v>
      </c>
      <c r="F41" s="253">
        <v>6900.8462500744236</v>
      </c>
      <c r="G41" s="465"/>
      <c r="H41" s="586">
        <f>SUM(I41:J41)</f>
        <v>23066.572834663017</v>
      </c>
      <c r="I41" s="251">
        <v>17028.724681491549</v>
      </c>
      <c r="J41" s="253">
        <v>6037.8481531714669</v>
      </c>
      <c r="K41" s="375"/>
      <c r="L41" s="586">
        <f>SUM(M41:N41)</f>
        <v>25507.456931699511</v>
      </c>
      <c r="M41" s="251">
        <v>18952.013809004457</v>
      </c>
      <c r="N41" s="253">
        <v>6555.4431226950555</v>
      </c>
      <c r="O41" s="375"/>
      <c r="P41" s="586">
        <f>SUM(Q41:R41)</f>
        <v>27318.609993835744</v>
      </c>
      <c r="Q41" s="251">
        <v>18441.356138151557</v>
      </c>
      <c r="R41" s="253">
        <v>8877.2538556841882</v>
      </c>
      <c r="S41" s="303"/>
      <c r="T41" s="605">
        <v>0</v>
      </c>
      <c r="U41" s="321">
        <f>SUM(V41:X41)+T41</f>
        <v>96672.355361984228</v>
      </c>
      <c r="V41" s="271">
        <f t="shared" ref="V41:W44" si="14">E41+I41+M41+Q41</f>
        <v>68300.963980359084</v>
      </c>
      <c r="W41" s="271">
        <f t="shared" si="14"/>
        <v>28371.391381625137</v>
      </c>
      <c r="X41" s="304"/>
    </row>
    <row r="42" spans="1:24" s="401" customFormat="1" x14ac:dyDescent="0.25">
      <c r="A42" s="1582"/>
      <c r="B42" s="114" t="s">
        <v>71</v>
      </c>
      <c r="C42" s="115" t="s">
        <v>234</v>
      </c>
      <c r="D42" s="573">
        <f>SUM(E42:G42)</f>
        <v>8931.6</v>
      </c>
      <c r="E42" s="249">
        <v>5624.9320435308346</v>
      </c>
      <c r="F42" s="249">
        <v>3306.6679564691653</v>
      </c>
      <c r="G42" s="465"/>
      <c r="H42" s="586">
        <f>SUM(I42:J42)</f>
        <v>8640</v>
      </c>
      <c r="I42" s="249">
        <v>5460.3083333333334</v>
      </c>
      <c r="J42" s="249">
        <v>3179.6916666666666</v>
      </c>
      <c r="K42" s="463"/>
      <c r="L42" s="586">
        <f>SUM(M42:N42)</f>
        <v>8379.6</v>
      </c>
      <c r="M42" s="249">
        <v>5250.9732774808608</v>
      </c>
      <c r="N42" s="249">
        <v>3128.6267225191391</v>
      </c>
      <c r="O42" s="463"/>
      <c r="P42" s="586">
        <f>SUM(Q42:R42)</f>
        <v>11094</v>
      </c>
      <c r="Q42" s="249">
        <v>6951.0215802397806</v>
      </c>
      <c r="R42" s="249">
        <v>4142.9784197602194</v>
      </c>
      <c r="S42" s="462"/>
      <c r="T42" s="603">
        <v>0</v>
      </c>
      <c r="U42" s="290">
        <f>SUM(V42:X42)+T42</f>
        <v>37045.199999999997</v>
      </c>
      <c r="V42" s="271">
        <f t="shared" si="14"/>
        <v>23287.235234584808</v>
      </c>
      <c r="W42" s="271">
        <f t="shared" si="14"/>
        <v>13757.964765415189</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22244.043940450643</v>
      </c>
      <c r="E44" s="253">
        <v>14008.826586316978</v>
      </c>
      <c r="F44" s="253">
        <v>8235.2173541336651</v>
      </c>
      <c r="G44" s="465"/>
      <c r="H44" s="586">
        <f>SUM(I44:J44)</f>
        <v>21508.255334872978</v>
      </c>
      <c r="I44" s="253">
        <v>13592.79002783195</v>
      </c>
      <c r="J44" s="253">
        <v>7915.4653070410295</v>
      </c>
      <c r="K44" s="375"/>
      <c r="L44" s="586">
        <f>SUM(M44:N44)</f>
        <v>20843.588900322698</v>
      </c>
      <c r="M44" s="253">
        <v>13061.378624563366</v>
      </c>
      <c r="N44" s="253">
        <v>7782.2102757593329</v>
      </c>
      <c r="O44" s="375"/>
      <c r="P44" s="586">
        <f>SUM(Q44:R44)</f>
        <v>27410.789979301691</v>
      </c>
      <c r="Q44" s="253">
        <v>17174.417944613881</v>
      </c>
      <c r="R44" s="253">
        <v>10236.372034687813</v>
      </c>
      <c r="S44" s="303"/>
      <c r="T44" s="605">
        <v>425.2381832822179</v>
      </c>
      <c r="U44" s="290">
        <f>SUM(V44:X44)+T44</f>
        <v>92431.916338230236</v>
      </c>
      <c r="V44" s="271">
        <f t="shared" si="14"/>
        <v>57837.413183326178</v>
      </c>
      <c r="W44" s="271">
        <f t="shared" si="14"/>
        <v>34169.264971621837</v>
      </c>
      <c r="X44" s="304"/>
    </row>
    <row r="45" spans="1:24" s="403" customFormat="1" x14ac:dyDescent="0.25">
      <c r="A45" s="1583"/>
      <c r="B45" s="148">
        <v>3.5</v>
      </c>
      <c r="C45" s="146" t="s">
        <v>8</v>
      </c>
      <c r="D45" s="574">
        <f t="shared" ref="D45:W45" si="15">SUM(D41:D44)</f>
        <v>51955.359542236591</v>
      </c>
      <c r="E45" s="280">
        <f t="shared" si="15"/>
        <v>33512.627981559337</v>
      </c>
      <c r="F45" s="280">
        <f t="shared" si="15"/>
        <v>18442.731560677254</v>
      </c>
      <c r="G45" s="1104"/>
      <c r="H45" s="288">
        <f>SUM(H41:H44)</f>
        <v>53214.828169535991</v>
      </c>
      <c r="I45" s="280">
        <f t="shared" si="15"/>
        <v>36081.823042656833</v>
      </c>
      <c r="J45" s="280">
        <f t="shared" si="15"/>
        <v>17133.005126879165</v>
      </c>
      <c r="K45" s="1104"/>
      <c r="L45" s="288">
        <f>SUM(L41:L44)</f>
        <v>54730.645832022208</v>
      </c>
      <c r="M45" s="280">
        <f>SUM(M41:M44)</f>
        <v>37264.365711048682</v>
      </c>
      <c r="N45" s="280">
        <f>SUM(N41:N44)</f>
        <v>17466.280120973526</v>
      </c>
      <c r="O45" s="1104"/>
      <c r="P45" s="288">
        <f>SUM(P41:P44)</f>
        <v>65823.399973137435</v>
      </c>
      <c r="Q45" s="280">
        <f>SUM(Q41:Q44)</f>
        <v>42566.795663005221</v>
      </c>
      <c r="R45" s="280">
        <f>SUM(R41:R44)</f>
        <v>23256.604310132221</v>
      </c>
      <c r="S45" s="464"/>
      <c r="T45" s="604">
        <f t="shared" si="15"/>
        <v>425.2381832822179</v>
      </c>
      <c r="U45" s="292">
        <f t="shared" si="15"/>
        <v>226149.47170021449</v>
      </c>
      <c r="V45" s="280">
        <f t="shared" si="15"/>
        <v>149425.61239827005</v>
      </c>
      <c r="W45" s="280">
        <f t="shared" si="15"/>
        <v>76298.621118662151</v>
      </c>
      <c r="X45" s="1400"/>
    </row>
    <row r="46" spans="1:24" s="403" customFormat="1" x14ac:dyDescent="0.25">
      <c r="A46" s="1581" t="s">
        <v>235</v>
      </c>
      <c r="B46" s="150" t="s">
        <v>74</v>
      </c>
      <c r="C46" s="143" t="s">
        <v>174</v>
      </c>
      <c r="D46" s="334">
        <f t="shared" ref="D46:J46" si="16">SUM(D21+D22+D24, D29:D36)+D41</f>
        <v>30770876.690219216</v>
      </c>
      <c r="E46" s="372">
        <f t="shared" si="16"/>
        <v>25778696.53497716</v>
      </c>
      <c r="F46" s="372">
        <f t="shared" si="16"/>
        <v>4992180.1552420566</v>
      </c>
      <c r="G46" s="465"/>
      <c r="H46" s="334">
        <f t="shared" si="16"/>
        <v>30542660.075116776</v>
      </c>
      <c r="I46" s="372">
        <f t="shared" si="16"/>
        <v>25560309.855103679</v>
      </c>
      <c r="J46" s="372">
        <f t="shared" si="16"/>
        <v>4982350.2200131007</v>
      </c>
      <c r="K46" s="461"/>
      <c r="L46" s="334">
        <f>SUM(L21+L22+L24, L29:L36)+L41</f>
        <v>31443376.118669555</v>
      </c>
      <c r="M46" s="372">
        <f>SUM(M21+M22+M24, M29:M36)+M41</f>
        <v>25864613.396207333</v>
      </c>
      <c r="N46" s="372">
        <f>SUM(N21+N22+N24, N29:N36)+N41</f>
        <v>5578762.7224622183</v>
      </c>
      <c r="O46" s="461"/>
      <c r="P46" s="334">
        <f>SUM(P21+P22+P24, P29:P36)+P41</f>
        <v>38238123.89982757</v>
      </c>
      <c r="Q46" s="372">
        <f>SUM(Q21+Q22+Q24, Q29:Q36)+Q41</f>
        <v>30932807.062582057</v>
      </c>
      <c r="R46" s="372">
        <f>SUM(R21+R22+R24, R29:R36)+R41</f>
        <v>7305316.8372455006</v>
      </c>
      <c r="S46" s="461"/>
      <c r="T46" s="612">
        <f>SUM(T21+T22+T24, T29:T36)+T41</f>
        <v>2347005.6959227426</v>
      </c>
      <c r="U46" s="321">
        <f>SUM(U21+U22+U24, U29:U36)+U41</f>
        <v>133342042.47975586</v>
      </c>
      <c r="V46" s="372">
        <f>SUM(V21+V22+V24, V29:V36)+V41</f>
        <v>108136426.84887025</v>
      </c>
      <c r="W46" s="372">
        <f>SUM(W21+W22+W24, W29:W36)+W41</f>
        <v>22858609.93496288</v>
      </c>
      <c r="X46" s="467"/>
    </row>
    <row r="47" spans="1:24" s="403" customFormat="1" x14ac:dyDescent="0.25">
      <c r="A47" s="1621"/>
      <c r="B47" s="114" t="s">
        <v>75</v>
      </c>
      <c r="C47" s="144" t="s">
        <v>175</v>
      </c>
      <c r="D47" s="270">
        <f t="shared" ref="D47:W47" si="17">D25+D38+D43</f>
        <v>-267238.50171534088</v>
      </c>
      <c r="E47" s="271">
        <f t="shared" si="17"/>
        <v>-252243.73650010393</v>
      </c>
      <c r="F47" s="271">
        <f t="shared" si="17"/>
        <v>-14994.765215236976</v>
      </c>
      <c r="G47" s="465"/>
      <c r="H47" s="270">
        <f t="shared" si="17"/>
        <v>-477456.67137455381</v>
      </c>
      <c r="I47" s="271">
        <f t="shared" si="17"/>
        <v>-418553.34233280417</v>
      </c>
      <c r="J47" s="271">
        <f t="shared" si="17"/>
        <v>-58903.329041749676</v>
      </c>
      <c r="K47" s="462"/>
      <c r="L47" s="270">
        <f>L25+L38+L43</f>
        <v>-3411307.5953993201</v>
      </c>
      <c r="M47" s="271">
        <f>M25+M38+M43</f>
        <v>-2864481.4798576189</v>
      </c>
      <c r="N47" s="271">
        <f>N25+N38+N43</f>
        <v>-546826.11554170109</v>
      </c>
      <c r="O47" s="462"/>
      <c r="P47" s="270">
        <f>P25+P38+P43</f>
        <v>1671380.0588503028</v>
      </c>
      <c r="Q47" s="271">
        <f>Q25+Q38+Q43</f>
        <v>1328921.4677296653</v>
      </c>
      <c r="R47" s="271">
        <f>R25+R38+R43</f>
        <v>342458.59112063737</v>
      </c>
      <c r="S47" s="462"/>
      <c r="T47" s="613">
        <f t="shared" si="17"/>
        <v>-1509177.7183443261</v>
      </c>
      <c r="U47" s="290">
        <f t="shared" si="17"/>
        <v>-3993800.4279832379</v>
      </c>
      <c r="V47" s="271">
        <f t="shared" si="17"/>
        <v>-2206357.0909608616</v>
      </c>
      <c r="W47" s="271">
        <f t="shared" si="17"/>
        <v>-278265.61867805035</v>
      </c>
      <c r="X47" s="468"/>
    </row>
    <row r="48" spans="1:24" s="403" customFormat="1" x14ac:dyDescent="0.25">
      <c r="A48" s="1621"/>
      <c r="B48" s="114" t="s">
        <v>76</v>
      </c>
      <c r="C48" s="144" t="s">
        <v>176</v>
      </c>
      <c r="D48" s="589">
        <f t="shared" ref="D48:W48" si="18">D26+D37+D42</f>
        <v>8931.6</v>
      </c>
      <c r="E48" s="590">
        <f t="shared" si="18"/>
        <v>5624.9320435308346</v>
      </c>
      <c r="F48" s="590">
        <f t="shared" si="18"/>
        <v>3306.6679564691653</v>
      </c>
      <c r="G48" s="465"/>
      <c r="H48" s="589">
        <f t="shared" si="18"/>
        <v>8640</v>
      </c>
      <c r="I48" s="590">
        <f t="shared" si="18"/>
        <v>5460.3083333333334</v>
      </c>
      <c r="J48" s="590">
        <f t="shared" si="18"/>
        <v>3179.6916666666666</v>
      </c>
      <c r="K48" s="1106"/>
      <c r="L48" s="589">
        <f>L26+L37+L42</f>
        <v>8379.6</v>
      </c>
      <c r="M48" s="590">
        <f>M26+M37+M42</f>
        <v>5250.9732774808608</v>
      </c>
      <c r="N48" s="590">
        <f>N26+N37+N42</f>
        <v>3128.6267225191391</v>
      </c>
      <c r="O48" s="1106"/>
      <c r="P48" s="589">
        <f>P26+P37+P42</f>
        <v>11094</v>
      </c>
      <c r="Q48" s="590">
        <f>Q26+Q37+Q42</f>
        <v>6951.0215802397806</v>
      </c>
      <c r="R48" s="590">
        <f>R26+R37+R42</f>
        <v>4142.9784197602194</v>
      </c>
      <c r="S48" s="1101"/>
      <c r="T48" s="614">
        <f t="shared" si="18"/>
        <v>0</v>
      </c>
      <c r="U48" s="591">
        <f t="shared" si="18"/>
        <v>37045.199999999997</v>
      </c>
      <c r="V48" s="590">
        <f t="shared" si="18"/>
        <v>23287.235234584808</v>
      </c>
      <c r="W48" s="590">
        <f t="shared" si="18"/>
        <v>13757.964765415189</v>
      </c>
      <c r="X48" s="1401"/>
    </row>
    <row r="49" spans="1:24" s="403" customFormat="1" x14ac:dyDescent="0.25">
      <c r="A49" s="1621"/>
      <c r="B49" s="114">
        <v>4.4000000000000004</v>
      </c>
      <c r="C49" s="144" t="s">
        <v>937</v>
      </c>
      <c r="D49" s="270">
        <f t="shared" ref="D49:W49" si="19">D27+D39+D44</f>
        <v>52434.488407467623</v>
      </c>
      <c r="E49" s="271">
        <f t="shared" si="19"/>
        <v>33020.329101016505</v>
      </c>
      <c r="F49" s="271">
        <f t="shared" si="19"/>
        <v>19414.159306451118</v>
      </c>
      <c r="G49" s="465"/>
      <c r="H49" s="270">
        <f t="shared" si="19"/>
        <v>34550.614504453173</v>
      </c>
      <c r="I49" s="271">
        <f t="shared" si="19"/>
        <v>21834.836447497211</v>
      </c>
      <c r="J49" s="271">
        <f t="shared" si="19"/>
        <v>12715.778056955962</v>
      </c>
      <c r="K49" s="463"/>
      <c r="L49" s="270">
        <f>L27+L39+L44</f>
        <v>30813.797975751426</v>
      </c>
      <c r="M49" s="271">
        <f>M27+M39+M44</f>
        <v>19308.781046809476</v>
      </c>
      <c r="N49" s="271">
        <f>N27+N39+N44</f>
        <v>11505.01692894195</v>
      </c>
      <c r="O49" s="463"/>
      <c r="P49" s="270">
        <f>P27+P39+P44</f>
        <v>40012.740097997768</v>
      </c>
      <c r="Q49" s="271">
        <f>Q27+Q39+Q44</f>
        <v>25070.887627540877</v>
      </c>
      <c r="R49" s="271">
        <f>R27+R39+R44</f>
        <v>14941.852470456895</v>
      </c>
      <c r="S49" s="462"/>
      <c r="T49" s="613">
        <f t="shared" si="19"/>
        <v>425.2381832822179</v>
      </c>
      <c r="U49" s="290">
        <f t="shared" si="19"/>
        <v>158236.87916895223</v>
      </c>
      <c r="V49" s="271">
        <f t="shared" si="19"/>
        <v>99234.834222864069</v>
      </c>
      <c r="W49" s="271">
        <f t="shared" si="19"/>
        <v>58576.806762805922</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30565004.276911344</v>
      </c>
      <c r="E52" s="280">
        <f t="shared" si="21"/>
        <v>25565098.059621602</v>
      </c>
      <c r="F52" s="280">
        <f t="shared" si="21"/>
        <v>4999906.2172897402</v>
      </c>
      <c r="G52" s="1104"/>
      <c r="H52" s="288">
        <f t="shared" si="21"/>
        <v>30108394.018246677</v>
      </c>
      <c r="I52" s="280">
        <f t="shared" si="21"/>
        <v>25169051.657551706</v>
      </c>
      <c r="J52" s="280">
        <f t="shared" si="21"/>
        <v>4939342.3606949737</v>
      </c>
      <c r="K52" s="1104"/>
      <c r="L52" s="288">
        <f>SUM(L46:L51)</f>
        <v>28071261.921245988</v>
      </c>
      <c r="M52" s="280">
        <f>SUM(M46:M51)</f>
        <v>23024691.670674</v>
      </c>
      <c r="N52" s="280">
        <f>SUM(N46:N51)</f>
        <v>5046570.2505719783</v>
      </c>
      <c r="O52" s="1104"/>
      <c r="P52" s="288">
        <f>SUM(P46:P51)</f>
        <v>39960610.698775873</v>
      </c>
      <c r="Q52" s="280">
        <f>SUM(Q46:Q51)</f>
        <v>32293750.439519506</v>
      </c>
      <c r="R52" s="280">
        <f>SUM(R46:R51)</f>
        <v>7666860.2592563545</v>
      </c>
      <c r="S52" s="464"/>
      <c r="T52" s="604">
        <f t="shared" si="21"/>
        <v>838253.21576169867</v>
      </c>
      <c r="U52" s="292">
        <f t="shared" si="21"/>
        <v>129543524.13094158</v>
      </c>
      <c r="V52" s="280">
        <f t="shared" si="21"/>
        <v>106052591.82736684</v>
      </c>
      <c r="W52" s="280">
        <f t="shared" si="21"/>
        <v>22652679.08781305</v>
      </c>
      <c r="X52" s="1400"/>
    </row>
    <row r="53" spans="1:24" x14ac:dyDescent="0.25">
      <c r="A53" s="1621"/>
      <c r="B53" s="114" t="s">
        <v>196</v>
      </c>
      <c r="C53" s="145" t="s">
        <v>40</v>
      </c>
      <c r="D53" s="270">
        <f>SUM(E53:G53)</f>
        <v>609.83148335999999</v>
      </c>
      <c r="E53" s="253">
        <v>304.11948336</v>
      </c>
      <c r="F53" s="253">
        <v>305.71199999999999</v>
      </c>
      <c r="G53" s="465"/>
      <c r="H53" s="270">
        <f>SUM(I53:J53)</f>
        <v>636.92924063999999</v>
      </c>
      <c r="I53" s="253">
        <v>311.41724064000005</v>
      </c>
      <c r="J53" s="253">
        <v>325.512</v>
      </c>
      <c r="K53" s="375"/>
      <c r="L53" s="270">
        <f>SUM(M53:N53)</f>
        <v>642.83148335999999</v>
      </c>
      <c r="M53" s="253">
        <v>313.09548336</v>
      </c>
      <c r="N53" s="253">
        <v>329.73599999999999</v>
      </c>
      <c r="O53" s="375"/>
      <c r="P53" s="270">
        <f>SUM(Q53:R53)</f>
        <v>0</v>
      </c>
      <c r="Q53" s="253">
        <v>0</v>
      </c>
      <c r="R53" s="253">
        <v>0</v>
      </c>
      <c r="S53" s="303"/>
      <c r="T53" s="605">
        <v>0</v>
      </c>
      <c r="U53" s="290">
        <f>SUM(V53:X53)+T53</f>
        <v>1889.59220736</v>
      </c>
      <c r="V53" s="271">
        <f t="shared" ref="V53:W55" si="22">E53+I53+M53+Q53</f>
        <v>928.63220736000005</v>
      </c>
      <c r="W53" s="271">
        <f t="shared" si="22"/>
        <v>960.95999999999992</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609.83148335999999</v>
      </c>
      <c r="E55" s="274">
        <f t="shared" si="23"/>
        <v>304.11948336</v>
      </c>
      <c r="F55" s="274">
        <f t="shared" si="23"/>
        <v>305.71199999999999</v>
      </c>
      <c r="G55" s="465"/>
      <c r="H55" s="270">
        <f t="shared" si="23"/>
        <v>636.92924063999999</v>
      </c>
      <c r="I55" s="274">
        <f t="shared" si="23"/>
        <v>311.41724064000005</v>
      </c>
      <c r="J55" s="274">
        <f t="shared" si="23"/>
        <v>325.512</v>
      </c>
      <c r="K55" s="375"/>
      <c r="L55" s="270">
        <f>SUM(L53:L54)</f>
        <v>642.83148335999999</v>
      </c>
      <c r="M55" s="274">
        <f>SUM(M53:M54)</f>
        <v>313.09548336</v>
      </c>
      <c r="N55" s="274">
        <f>SUM(N53:N54)</f>
        <v>329.73599999999999</v>
      </c>
      <c r="O55" s="375"/>
      <c r="P55" s="270">
        <f>SUM(P53:P54)</f>
        <v>0</v>
      </c>
      <c r="Q55" s="274">
        <f>SUM(Q53:Q54)</f>
        <v>0</v>
      </c>
      <c r="R55" s="274">
        <f>SUM(R53:R54)</f>
        <v>0</v>
      </c>
      <c r="S55" s="303"/>
      <c r="T55" s="606">
        <f>SUM(T53:T54)</f>
        <v>0</v>
      </c>
      <c r="U55" s="290">
        <f>SUM(U53:U54)</f>
        <v>1889.59220736</v>
      </c>
      <c r="V55" s="271">
        <f t="shared" si="22"/>
        <v>928.63220736000005</v>
      </c>
      <c r="W55" s="271">
        <f t="shared" si="22"/>
        <v>960.95999999999992</v>
      </c>
      <c r="X55" s="304"/>
    </row>
    <row r="56" spans="1:24" s="403" customFormat="1" x14ac:dyDescent="0.25">
      <c r="A56" s="1622"/>
      <c r="B56" s="390" t="s">
        <v>193</v>
      </c>
      <c r="C56" s="385" t="s">
        <v>333</v>
      </c>
      <c r="D56" s="288">
        <f t="shared" ref="D56:W56" si="24">D52+D55</f>
        <v>30565614.108394705</v>
      </c>
      <c r="E56" s="280">
        <f t="shared" si="24"/>
        <v>25565402.179104961</v>
      </c>
      <c r="F56" s="280">
        <f t="shared" si="24"/>
        <v>5000211.9292897405</v>
      </c>
      <c r="G56" s="465"/>
      <c r="H56" s="288">
        <f t="shared" si="24"/>
        <v>30109030.947487317</v>
      </c>
      <c r="I56" s="280">
        <f t="shared" si="24"/>
        <v>25169363.074792344</v>
      </c>
      <c r="J56" s="280">
        <f t="shared" si="24"/>
        <v>4939667.8726949738</v>
      </c>
      <c r="K56" s="1104"/>
      <c r="L56" s="288">
        <f>L52+L55</f>
        <v>28071904.752729349</v>
      </c>
      <c r="M56" s="280">
        <f>M52+M55</f>
        <v>23025004.766157359</v>
      </c>
      <c r="N56" s="280">
        <f>N52+N55</f>
        <v>5046899.9865719778</v>
      </c>
      <c r="O56" s="1104"/>
      <c r="P56" s="288">
        <f>P52+P55</f>
        <v>39960610.698775873</v>
      </c>
      <c r="Q56" s="280">
        <f>Q52+Q55</f>
        <v>32293750.439519506</v>
      </c>
      <c r="R56" s="280">
        <f>R52+R55</f>
        <v>7666860.2592563545</v>
      </c>
      <c r="S56" s="464"/>
      <c r="T56" s="604">
        <f t="shared" si="24"/>
        <v>838253.21576169867</v>
      </c>
      <c r="U56" s="292">
        <f t="shared" si="24"/>
        <v>129545413.72314894</v>
      </c>
      <c r="V56" s="280">
        <f t="shared" si="24"/>
        <v>106053520.45957421</v>
      </c>
      <c r="W56" s="280">
        <f t="shared" si="24"/>
        <v>22653640.04781305</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1025744.9556405791</v>
      </c>
      <c r="E59" s="251">
        <v>616466.72149399226</v>
      </c>
      <c r="F59" s="253">
        <v>409278.23414658691</v>
      </c>
      <c r="G59" s="465"/>
      <c r="H59" s="270">
        <f t="shared" ref="H59:H64" si="26">SUM(I59:J59)</f>
        <v>982185.49198258575</v>
      </c>
      <c r="I59" s="251">
        <v>590287.73849864316</v>
      </c>
      <c r="J59" s="253">
        <v>391897.75348394265</v>
      </c>
      <c r="K59" s="375"/>
      <c r="L59" s="270">
        <f t="shared" ref="L59:L64" si="27">SUM(M59:N59)</f>
        <v>951672.09833725786</v>
      </c>
      <c r="M59" s="251">
        <v>571949.36730924377</v>
      </c>
      <c r="N59" s="253">
        <v>379722.7310280141</v>
      </c>
      <c r="O59" s="375"/>
      <c r="P59" s="270">
        <f t="shared" ref="P59:P64" si="28">SUM(Q59:R59)</f>
        <v>1340734.3098404917</v>
      </c>
      <c r="Q59" s="253">
        <v>805773.48183566413</v>
      </c>
      <c r="R59" s="253">
        <v>534960.82800482761</v>
      </c>
      <c r="S59" s="303"/>
      <c r="T59" s="605"/>
      <c r="U59" s="290">
        <f t="shared" ref="U59:U64" si="29">D59+H59+L59+P59+T59</f>
        <v>4300336.8558009146</v>
      </c>
      <c r="V59" s="271">
        <f t="shared" ref="V59:W65" si="30">E59+I59+M59+Q59</f>
        <v>2584477.3091375437</v>
      </c>
      <c r="W59" s="271">
        <f t="shared" si="30"/>
        <v>1715859.5466633714</v>
      </c>
      <c r="X59" s="304"/>
    </row>
    <row r="60" spans="1:24" x14ac:dyDescent="0.25">
      <c r="A60" s="1582"/>
      <c r="B60" s="114" t="s">
        <v>80</v>
      </c>
      <c r="C60" s="145" t="s">
        <v>100</v>
      </c>
      <c r="D60" s="270">
        <f t="shared" si="25"/>
        <v>98668.92072481192</v>
      </c>
      <c r="E60" s="253">
        <v>59299.444504301209</v>
      </c>
      <c r="F60" s="253">
        <v>39369.476220510711</v>
      </c>
      <c r="G60" s="465"/>
      <c r="H60" s="270">
        <f t="shared" si="26"/>
        <v>94478.829179295339</v>
      </c>
      <c r="I60" s="253">
        <v>56781.223982113814</v>
      </c>
      <c r="J60" s="253">
        <v>37697.605197181518</v>
      </c>
      <c r="K60" s="375"/>
      <c r="L60" s="270">
        <f t="shared" si="27"/>
        <v>91543.671075831255</v>
      </c>
      <c r="M60" s="253">
        <v>55017.211121841909</v>
      </c>
      <c r="N60" s="253">
        <v>36526.459953989353</v>
      </c>
      <c r="O60" s="375"/>
      <c r="P60" s="270">
        <f t="shared" si="28"/>
        <v>128968.51854179712</v>
      </c>
      <c r="Q60" s="253">
        <v>77509.325650788072</v>
      </c>
      <c r="R60" s="253">
        <v>51459.192891009043</v>
      </c>
      <c r="S60" s="303"/>
      <c r="T60" s="605"/>
      <c r="U60" s="290">
        <f t="shared" si="29"/>
        <v>413659.93952173559</v>
      </c>
      <c r="V60" s="271">
        <f t="shared" si="30"/>
        <v>248607.205259045</v>
      </c>
      <c r="W60" s="271">
        <f t="shared" si="30"/>
        <v>165052.73426269062</v>
      </c>
      <c r="X60" s="304"/>
    </row>
    <row r="61" spans="1:24" x14ac:dyDescent="0.25">
      <c r="A61" s="1582"/>
      <c r="B61" s="114" t="s">
        <v>81</v>
      </c>
      <c r="C61" s="145" t="s">
        <v>101</v>
      </c>
      <c r="D61" s="270">
        <f t="shared" si="25"/>
        <v>93720.382072564753</v>
      </c>
      <c r="E61" s="253">
        <v>56325.401705102653</v>
      </c>
      <c r="F61" s="253">
        <v>37394.9803674621</v>
      </c>
      <c r="G61" s="465"/>
      <c r="H61" s="270">
        <f t="shared" si="26"/>
        <v>89740.436029979857</v>
      </c>
      <c r="I61" s="253">
        <v>53933.477401596734</v>
      </c>
      <c r="J61" s="253">
        <v>35806.958628383123</v>
      </c>
      <c r="K61" s="375"/>
      <c r="L61" s="270">
        <f t="shared" si="27"/>
        <v>86952.484799954254</v>
      </c>
      <c r="M61" s="253">
        <v>52257.935011641035</v>
      </c>
      <c r="N61" s="253">
        <v>34694.549788313227</v>
      </c>
      <c r="O61" s="375"/>
      <c r="P61" s="270">
        <f t="shared" si="28"/>
        <v>122500.36530530741</v>
      </c>
      <c r="Q61" s="253">
        <v>73622.003370631777</v>
      </c>
      <c r="R61" s="253">
        <v>48878.361934675639</v>
      </c>
      <c r="S61" s="303"/>
      <c r="T61" s="605"/>
      <c r="U61" s="290">
        <f t="shared" si="29"/>
        <v>392913.6682078063</v>
      </c>
      <c r="V61" s="271">
        <f t="shared" si="30"/>
        <v>236138.81748897221</v>
      </c>
      <c r="W61" s="271">
        <f t="shared" si="30"/>
        <v>156774.85071883409</v>
      </c>
      <c r="X61" s="304"/>
    </row>
    <row r="62" spans="1:24" x14ac:dyDescent="0.25">
      <c r="A62" s="1582"/>
      <c r="B62" s="383" t="s">
        <v>82</v>
      </c>
      <c r="C62" s="145" t="s">
        <v>102</v>
      </c>
      <c r="D62" s="270">
        <f t="shared" si="25"/>
        <v>63478.105691875578</v>
      </c>
      <c r="E62" s="253">
        <v>38149.970406709523</v>
      </c>
      <c r="F62" s="253">
        <v>25328.135285166056</v>
      </c>
      <c r="G62" s="465"/>
      <c r="H62" s="270">
        <f t="shared" si="26"/>
        <v>60782.433417049011</v>
      </c>
      <c r="I62" s="253">
        <v>36529.887129334988</v>
      </c>
      <c r="J62" s="253">
        <v>24252.546287714023</v>
      </c>
      <c r="K62" s="375"/>
      <c r="L62" s="270">
        <f t="shared" si="27"/>
        <v>58894.115647427308</v>
      </c>
      <c r="M62" s="253">
        <v>35395.019189525752</v>
      </c>
      <c r="N62" s="253">
        <v>23499.096457901556</v>
      </c>
      <c r="O62" s="375"/>
      <c r="P62" s="270">
        <f t="shared" si="28"/>
        <v>82971.184753844573</v>
      </c>
      <c r="Q62" s="253">
        <v>49865.196959932662</v>
      </c>
      <c r="R62" s="253">
        <v>33105.987793911903</v>
      </c>
      <c r="S62" s="303"/>
      <c r="T62" s="605"/>
      <c r="U62" s="290">
        <f t="shared" si="29"/>
        <v>266125.83951019647</v>
      </c>
      <c r="V62" s="271">
        <f t="shared" si="30"/>
        <v>159940.07368550292</v>
      </c>
      <c r="W62" s="271">
        <f t="shared" si="30"/>
        <v>106185.76582469353</v>
      </c>
      <c r="X62" s="304"/>
    </row>
    <row r="63" spans="1:24" x14ac:dyDescent="0.25">
      <c r="A63" s="1582"/>
      <c r="B63" s="383" t="s">
        <v>219</v>
      </c>
      <c r="C63" s="145" t="s">
        <v>103</v>
      </c>
      <c r="D63" s="270">
        <f t="shared" si="25"/>
        <v>232478.96751065232</v>
      </c>
      <c r="E63" s="253">
        <v>139718.50032457573</v>
      </c>
      <c r="F63" s="253">
        <v>92760.467186076581</v>
      </c>
      <c r="G63" s="465"/>
      <c r="H63" s="270">
        <f t="shared" si="26"/>
        <v>222606.47524945083</v>
      </c>
      <c r="I63" s="253">
        <v>133785.19019346527</v>
      </c>
      <c r="J63" s="253">
        <v>88821.285055985543</v>
      </c>
      <c r="K63" s="375"/>
      <c r="L63" s="270">
        <f t="shared" si="27"/>
        <v>215690.79683357998</v>
      </c>
      <c r="M63" s="253">
        <v>129628.90789688188</v>
      </c>
      <c r="N63" s="253">
        <v>86061.888936698102</v>
      </c>
      <c r="O63" s="375"/>
      <c r="P63" s="270">
        <f t="shared" si="28"/>
        <v>303869.42323608318</v>
      </c>
      <c r="Q63" s="253">
        <v>182623.74684322343</v>
      </c>
      <c r="R63" s="253">
        <v>121245.67639285976</v>
      </c>
      <c r="S63" s="303"/>
      <c r="T63" s="605"/>
      <c r="U63" s="290">
        <f t="shared" si="29"/>
        <v>974645.66282976628</v>
      </c>
      <c r="V63" s="271">
        <f t="shared" si="30"/>
        <v>585756.34525814629</v>
      </c>
      <c r="W63" s="271">
        <f t="shared" si="30"/>
        <v>388889.31757161999</v>
      </c>
      <c r="X63" s="304"/>
    </row>
    <row r="64" spans="1:24" x14ac:dyDescent="0.25">
      <c r="A64" s="1582"/>
      <c r="B64" s="114" t="s">
        <v>218</v>
      </c>
      <c r="C64" s="145" t="s">
        <v>28</v>
      </c>
      <c r="D64" s="270">
        <f t="shared" si="25"/>
        <v>44523.914228503854</v>
      </c>
      <c r="E64" s="253">
        <v>26758.612149727294</v>
      </c>
      <c r="F64" s="253">
        <v>17765.302078776564</v>
      </c>
      <c r="G64" s="465"/>
      <c r="H64" s="270">
        <f t="shared" si="26"/>
        <v>42633.153944397025</v>
      </c>
      <c r="I64" s="253">
        <v>25622.276272992251</v>
      </c>
      <c r="J64" s="253">
        <v>17010.877671404778</v>
      </c>
      <c r="K64" s="375"/>
      <c r="L64" s="270">
        <f t="shared" si="27"/>
        <v>41308.676827532516</v>
      </c>
      <c r="M64" s="253">
        <v>24826.273269090194</v>
      </c>
      <c r="N64" s="253">
        <v>16482.403558442318</v>
      </c>
      <c r="O64" s="375"/>
      <c r="P64" s="270">
        <f t="shared" si="28"/>
        <v>58196.47377868012</v>
      </c>
      <c r="Q64" s="253">
        <v>34975.740505054971</v>
      </c>
      <c r="R64" s="253">
        <v>23220.733273625148</v>
      </c>
      <c r="S64" s="303"/>
      <c r="T64" s="605"/>
      <c r="U64" s="290">
        <f t="shared" si="29"/>
        <v>186662.21877911352</v>
      </c>
      <c r="V64" s="271">
        <f t="shared" si="30"/>
        <v>112182.90219686471</v>
      </c>
      <c r="W64" s="271">
        <f t="shared" si="30"/>
        <v>74479.316582248808</v>
      </c>
      <c r="X64" s="304"/>
    </row>
    <row r="65" spans="1:24" s="403" customFormat="1" x14ac:dyDescent="0.25">
      <c r="A65" s="1583"/>
      <c r="B65" s="384" t="s">
        <v>217</v>
      </c>
      <c r="C65" s="385" t="s">
        <v>108</v>
      </c>
      <c r="D65" s="288">
        <f t="shared" ref="D65:U65" si="31">SUM(D59:D64)</f>
        <v>1558615.2458689874</v>
      </c>
      <c r="E65" s="280">
        <f t="shared" si="31"/>
        <v>936718.65058440855</v>
      </c>
      <c r="F65" s="280">
        <f t="shared" si="31"/>
        <v>621896.59528457886</v>
      </c>
      <c r="G65" s="1104"/>
      <c r="H65" s="288">
        <f t="shared" si="31"/>
        <v>1492426.8198027581</v>
      </c>
      <c r="I65" s="280">
        <f t="shared" si="31"/>
        <v>896939.79347814608</v>
      </c>
      <c r="J65" s="280">
        <f t="shared" si="31"/>
        <v>595487.02632461162</v>
      </c>
      <c r="K65" s="1104"/>
      <c r="L65" s="288">
        <f t="shared" si="31"/>
        <v>1446061.8435215831</v>
      </c>
      <c r="M65" s="280">
        <f t="shared" si="31"/>
        <v>869074.71379822458</v>
      </c>
      <c r="N65" s="280">
        <f t="shared" si="31"/>
        <v>576987.12972335867</v>
      </c>
      <c r="O65" s="1104"/>
      <c r="P65" s="288">
        <f t="shared" si="31"/>
        <v>2037240.2754562041</v>
      </c>
      <c r="Q65" s="280">
        <f t="shared" si="31"/>
        <v>1224369.495165295</v>
      </c>
      <c r="R65" s="280">
        <f t="shared" si="31"/>
        <v>812870.78029090911</v>
      </c>
      <c r="S65" s="464"/>
      <c r="T65" s="604">
        <f t="shared" si="31"/>
        <v>0</v>
      </c>
      <c r="U65" s="292">
        <f t="shared" si="31"/>
        <v>6534344.1846495327</v>
      </c>
      <c r="V65" s="280">
        <f t="shared" si="30"/>
        <v>3927102.6530260742</v>
      </c>
      <c r="W65" s="280">
        <f t="shared" si="30"/>
        <v>2607241.5316234585</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32124229.354263693</v>
      </c>
      <c r="E72" s="303"/>
      <c r="F72" s="303"/>
      <c r="G72" s="375"/>
      <c r="H72" s="270">
        <f>H56+H65+H71</f>
        <v>31601457.767290074</v>
      </c>
      <c r="I72" s="303"/>
      <c r="J72" s="303"/>
      <c r="K72" s="375"/>
      <c r="L72" s="270">
        <f>L56+L65+L71</f>
        <v>29517966.596250933</v>
      </c>
      <c r="M72" s="303"/>
      <c r="N72" s="303"/>
      <c r="O72" s="375"/>
      <c r="P72" s="271">
        <f>P56+P65+P71</f>
        <v>41997850.974232078</v>
      </c>
      <c r="Q72" s="303"/>
      <c r="R72" s="303"/>
      <c r="S72" s="303"/>
      <c r="T72" s="613">
        <f>T56+T65+T71</f>
        <v>838253.21576169867</v>
      </c>
      <c r="U72" s="290">
        <f>U56+U65+U71</f>
        <v>136079757.90779847</v>
      </c>
      <c r="V72" s="346"/>
      <c r="W72" s="346"/>
      <c r="X72" s="304"/>
    </row>
    <row r="73" spans="1:24" s="403" customFormat="1" ht="24.75" x14ac:dyDescent="0.25">
      <c r="A73" s="571"/>
      <c r="B73" s="561" t="s">
        <v>257</v>
      </c>
      <c r="C73" s="562" t="s">
        <v>184</v>
      </c>
      <c r="D73" s="563">
        <f>D16-D72</f>
        <v>-221933.92504620925</v>
      </c>
      <c r="E73" s="338"/>
      <c r="F73" s="338"/>
      <c r="G73" s="564"/>
      <c r="H73" s="563">
        <f>H16-H72</f>
        <v>-1005887.551550474</v>
      </c>
      <c r="I73" s="338"/>
      <c r="J73" s="338"/>
      <c r="K73" s="564"/>
      <c r="L73" s="563">
        <f>L16-L72</f>
        <v>-87702.855383638293</v>
      </c>
      <c r="M73" s="338"/>
      <c r="N73" s="338"/>
      <c r="O73" s="564"/>
      <c r="P73" s="565">
        <f>P16-P72</f>
        <v>85389.687771230936</v>
      </c>
      <c r="Q73" s="338"/>
      <c r="R73" s="338"/>
      <c r="S73" s="338"/>
      <c r="T73" s="616">
        <f>T16-T72</f>
        <v>-83004.237948664697</v>
      </c>
      <c r="U73" s="566">
        <f>U16-U72</f>
        <v>-1313138.8821577728</v>
      </c>
      <c r="V73" s="337"/>
      <c r="W73" s="337"/>
      <c r="X73" s="339"/>
    </row>
    <row r="74" spans="1:24" x14ac:dyDescent="0.25">
      <c r="A74" s="408"/>
      <c r="B74" s="114" t="s">
        <v>207</v>
      </c>
      <c r="C74" s="145" t="s">
        <v>26</v>
      </c>
      <c r="D74" s="257">
        <v>-59700.225837430291</v>
      </c>
      <c r="E74" s="379"/>
      <c r="F74" s="379"/>
      <c r="G74" s="380"/>
      <c r="H74" s="257">
        <v>-270583.75136707752</v>
      </c>
      <c r="I74" s="379"/>
      <c r="J74" s="379"/>
      <c r="K74" s="380"/>
      <c r="L74" s="257">
        <v>-23592.068098198703</v>
      </c>
      <c r="M74" s="379"/>
      <c r="N74" s="379"/>
      <c r="O74" s="380"/>
      <c r="P74" s="257">
        <v>22969.826010461122</v>
      </c>
      <c r="Q74" s="340"/>
      <c r="R74" s="340"/>
      <c r="S74" s="340"/>
      <c r="T74" s="257">
        <v>-22328.140008190803</v>
      </c>
      <c r="U74" s="374">
        <f>D74+H74+L74+P74+T74</f>
        <v>-353234.35930043616</v>
      </c>
      <c r="V74" s="340"/>
      <c r="W74" s="340"/>
      <c r="X74" s="341"/>
    </row>
    <row r="75" spans="1:24" s="403" customFormat="1" ht="15.75" thickBot="1" x14ac:dyDescent="0.3">
      <c r="A75" s="570"/>
      <c r="B75" s="568" t="s">
        <v>267</v>
      </c>
      <c r="C75" s="386" t="s">
        <v>185</v>
      </c>
      <c r="D75" s="288">
        <f>D73-D74</f>
        <v>-162233.69920877897</v>
      </c>
      <c r="E75" s="335"/>
      <c r="F75" s="335"/>
      <c r="G75" s="376"/>
      <c r="H75" s="288">
        <f>H73-H74</f>
        <v>-735303.80018339655</v>
      </c>
      <c r="I75" s="335"/>
      <c r="J75" s="335"/>
      <c r="K75" s="376"/>
      <c r="L75" s="288">
        <f>L73-L74</f>
        <v>-64110.78728543959</v>
      </c>
      <c r="M75" s="335"/>
      <c r="N75" s="335"/>
      <c r="O75" s="376"/>
      <c r="P75" s="280">
        <f>P73-P74</f>
        <v>62419.861760769811</v>
      </c>
      <c r="Q75" s="342"/>
      <c r="R75" s="342"/>
      <c r="S75" s="337"/>
      <c r="T75" s="894">
        <f>T73-T74</f>
        <v>-60676.09794047389</v>
      </c>
      <c r="U75" s="895">
        <f>U73-U74</f>
        <v>-959904.52285733656</v>
      </c>
      <c r="V75" s="516"/>
      <c r="W75" s="516"/>
      <c r="X75" s="473"/>
    </row>
    <row r="76" spans="1:24" x14ac:dyDescent="0.25">
      <c r="S76" s="47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387</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16">
        <f>SUM(E9:G9)</f>
        <v>13050</v>
      </c>
      <c r="E9" s="817">
        <v>7318.4392000612979</v>
      </c>
      <c r="F9" s="817">
        <v>5731.5607999387021</v>
      </c>
      <c r="G9" s="1108"/>
      <c r="H9" s="816">
        <f>SUM(I9:J9)</f>
        <v>12491</v>
      </c>
      <c r="I9" s="817">
        <v>6990.3211141347847</v>
      </c>
      <c r="J9" s="817">
        <v>5500.6788858652153</v>
      </c>
      <c r="K9" s="1108"/>
      <c r="L9" s="816">
        <f>SUM(M9:N9)</f>
        <v>12050</v>
      </c>
      <c r="M9" s="817">
        <v>6723.3261428689957</v>
      </c>
      <c r="N9" s="817">
        <v>5326.6738571310052</v>
      </c>
      <c r="O9" s="1108"/>
      <c r="P9" s="816">
        <f>SUM(Q9:R9)</f>
        <v>15198</v>
      </c>
      <c r="Q9" s="817">
        <v>8588.304716794948</v>
      </c>
      <c r="R9" s="817">
        <v>6609.695283205052</v>
      </c>
      <c r="S9" s="1103"/>
      <c r="T9" s="818"/>
      <c r="U9" s="819">
        <f>SUM(V9:X9)+T9</f>
        <v>52789</v>
      </c>
      <c r="V9" s="820">
        <f>E9+I9+M9+Q9</f>
        <v>29620.391173860025</v>
      </c>
      <c r="W9" s="820">
        <f>F9+J9+N9+R9</f>
        <v>23168.608826139975</v>
      </c>
      <c r="X9" s="82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50847383.296084635</v>
      </c>
      <c r="E11" s="461"/>
      <c r="F11" s="461"/>
      <c r="G11" s="471"/>
      <c r="H11" s="469">
        <v>48175731.955669492</v>
      </c>
      <c r="I11" s="461"/>
      <c r="J11" s="461"/>
      <c r="K11" s="471"/>
      <c r="L11" s="469">
        <v>46064509.432129838</v>
      </c>
      <c r="M11" s="461"/>
      <c r="N11" s="461"/>
      <c r="O11" s="471"/>
      <c r="P11" s="469">
        <v>62661096.636750095</v>
      </c>
      <c r="Q11" s="461"/>
      <c r="R11" s="461"/>
      <c r="S11" s="461"/>
      <c r="T11" s="617">
        <v>335796.84465716465</v>
      </c>
      <c r="U11" s="321">
        <f>D11+H11+L11+P11+T11</f>
        <v>208084518.16529122</v>
      </c>
      <c r="V11" s="462"/>
      <c r="W11" s="462"/>
      <c r="X11" s="302"/>
    </row>
    <row r="12" spans="1:24" x14ac:dyDescent="0.25">
      <c r="A12" s="1585"/>
      <c r="B12" s="114">
        <v>1.2</v>
      </c>
      <c r="C12" s="144" t="s">
        <v>225</v>
      </c>
      <c r="D12" s="470">
        <v>-102.700000000008</v>
      </c>
      <c r="E12" s="462"/>
      <c r="F12" s="462"/>
      <c r="G12" s="463"/>
      <c r="H12" s="470">
        <v>4.5499999999974534</v>
      </c>
      <c r="I12" s="462"/>
      <c r="J12" s="462"/>
      <c r="K12" s="463"/>
      <c r="L12" s="470">
        <v>-42649.218099941121</v>
      </c>
      <c r="M12" s="462"/>
      <c r="N12" s="462"/>
      <c r="O12" s="463"/>
      <c r="P12" s="470">
        <v>0</v>
      </c>
      <c r="Q12" s="462"/>
      <c r="R12" s="462"/>
      <c r="S12" s="462"/>
      <c r="T12" s="603">
        <v>-34557.766467018671</v>
      </c>
      <c r="U12" s="290">
        <f>D12+H12+L12+P12+T12</f>
        <v>-77305.134566959809</v>
      </c>
      <c r="V12" s="462"/>
      <c r="W12" s="462"/>
      <c r="X12" s="304"/>
    </row>
    <row r="13" spans="1:24" x14ac:dyDescent="0.25">
      <c r="A13" s="1585"/>
      <c r="B13" s="114" t="s">
        <v>1322</v>
      </c>
      <c r="C13" s="144" t="s">
        <v>1326</v>
      </c>
      <c r="D13" s="470">
        <v>358736.16</v>
      </c>
      <c r="E13" s="462"/>
      <c r="F13" s="462"/>
      <c r="G13" s="463"/>
      <c r="H13" s="470">
        <v>345305.52</v>
      </c>
      <c r="I13" s="462"/>
      <c r="J13" s="462"/>
      <c r="K13" s="463"/>
      <c r="L13" s="470">
        <v>339217.80000000005</v>
      </c>
      <c r="M13" s="462"/>
      <c r="N13" s="462"/>
      <c r="O13" s="463"/>
      <c r="P13" s="470">
        <v>420987.2</v>
      </c>
      <c r="Q13" s="462"/>
      <c r="R13" s="462"/>
      <c r="S13" s="462"/>
      <c r="T13" s="603">
        <v>12190.88</v>
      </c>
      <c r="U13" s="290">
        <f>D13+H13+L13+P13+T13</f>
        <v>1476437.5599999998</v>
      </c>
      <c r="V13" s="462"/>
      <c r="W13" s="462"/>
      <c r="X13" s="304"/>
    </row>
    <row r="14" spans="1:24" x14ac:dyDescent="0.25">
      <c r="A14" s="1585"/>
      <c r="B14" s="114" t="s">
        <v>1327</v>
      </c>
      <c r="C14" s="144" t="s">
        <v>1328</v>
      </c>
      <c r="D14" s="470">
        <v>-1018453.7817377344</v>
      </c>
      <c r="E14" s="462"/>
      <c r="F14" s="462"/>
      <c r="G14" s="463"/>
      <c r="H14" s="470">
        <v>-1024982.6801912317</v>
      </c>
      <c r="I14" s="462"/>
      <c r="J14" s="462"/>
      <c r="K14" s="463"/>
      <c r="L14" s="470">
        <v>-1014604.2544895713</v>
      </c>
      <c r="M14" s="462"/>
      <c r="N14" s="462"/>
      <c r="O14" s="463"/>
      <c r="P14" s="470">
        <v>-614450.67462949979</v>
      </c>
      <c r="Q14" s="462"/>
      <c r="R14" s="462"/>
      <c r="S14" s="462"/>
      <c r="T14" s="603">
        <v>776537.56919933681</v>
      </c>
      <c r="U14" s="290">
        <f>D14+H14+L14+P14+T14</f>
        <v>-2895953.8218487003</v>
      </c>
      <c r="V14" s="462"/>
      <c r="W14" s="462"/>
      <c r="X14" s="304"/>
    </row>
    <row r="15" spans="1:24" x14ac:dyDescent="0.25">
      <c r="A15" s="1585"/>
      <c r="B15" s="114" t="s">
        <v>63</v>
      </c>
      <c r="C15" s="144" t="s">
        <v>13</v>
      </c>
      <c r="D15" s="470">
        <v>0</v>
      </c>
      <c r="E15" s="462"/>
      <c r="F15" s="462"/>
      <c r="G15" s="463"/>
      <c r="H15" s="470">
        <v>1341.0575770856467</v>
      </c>
      <c r="I15" s="462"/>
      <c r="J15" s="462"/>
      <c r="K15" s="463"/>
      <c r="L15" s="470">
        <v>790.55068439954084</v>
      </c>
      <c r="M15" s="462"/>
      <c r="N15" s="462"/>
      <c r="O15" s="463"/>
      <c r="P15" s="470">
        <v>0</v>
      </c>
      <c r="Q15" s="462"/>
      <c r="R15" s="462"/>
      <c r="S15" s="462"/>
      <c r="T15" s="603">
        <v>0</v>
      </c>
      <c r="U15" s="290">
        <f>D15+H15+L15+P15+T15</f>
        <v>2131.6082614851875</v>
      </c>
      <c r="V15" s="462"/>
      <c r="W15" s="462"/>
      <c r="X15" s="304"/>
    </row>
    <row r="16" spans="1:24" s="401" customFormat="1" x14ac:dyDescent="0.25">
      <c r="A16" s="1586"/>
      <c r="B16" s="384" t="s">
        <v>64</v>
      </c>
      <c r="C16" s="391" t="s">
        <v>14</v>
      </c>
      <c r="D16" s="574">
        <f>SUM(D11:D15)</f>
        <v>50187562.974346891</v>
      </c>
      <c r="E16" s="464"/>
      <c r="F16" s="466"/>
      <c r="G16" s="465"/>
      <c r="H16" s="288">
        <f>SUM(H11:H15)</f>
        <v>47497400.403055348</v>
      </c>
      <c r="I16" s="464"/>
      <c r="J16" s="466"/>
      <c r="K16" s="465"/>
      <c r="L16" s="288">
        <f>SUM(L11:L15)</f>
        <v>45347264.310224719</v>
      </c>
      <c r="M16" s="464"/>
      <c r="N16" s="466"/>
      <c r="O16" s="465"/>
      <c r="P16" s="288">
        <f>SUM(P11:P15)</f>
        <v>62467633.162120596</v>
      </c>
      <c r="Q16" s="464"/>
      <c r="R16" s="466"/>
      <c r="S16" s="466"/>
      <c r="T16" s="604">
        <f>SUM(T11:T15)</f>
        <v>1089967.5273894828</v>
      </c>
      <c r="U16" s="292">
        <f>SUM(U11:U15)</f>
        <v>206589828.37713706</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189727</v>
      </c>
      <c r="E19" s="598">
        <v>183031</v>
      </c>
      <c r="F19" s="598">
        <v>6696</v>
      </c>
      <c r="G19" s="465"/>
      <c r="H19" s="586">
        <f>SUM(I19:J19)</f>
        <v>187413</v>
      </c>
      <c r="I19" s="598">
        <v>178996</v>
      </c>
      <c r="J19" s="598">
        <v>8417</v>
      </c>
      <c r="K19" s="808"/>
      <c r="L19" s="586">
        <f>SUM(M19:N19)</f>
        <v>193525.02866713682</v>
      </c>
      <c r="M19" s="598">
        <v>182631.38205218618</v>
      </c>
      <c r="N19" s="598">
        <v>10893.646614950634</v>
      </c>
      <c r="O19" s="808"/>
      <c r="P19" s="586">
        <f>SUM(Q19:R19)</f>
        <v>206389</v>
      </c>
      <c r="Q19" s="598">
        <v>195726</v>
      </c>
      <c r="R19" s="598">
        <v>10663</v>
      </c>
      <c r="S19" s="681"/>
      <c r="T19" s="610">
        <v>1903</v>
      </c>
      <c r="U19" s="290">
        <f>SUM(V19:X19)+T19</f>
        <v>778957.02866713679</v>
      </c>
      <c r="V19" s="271">
        <f t="shared" ref="V19:W27" si="1">E19+I19+M19+Q19</f>
        <v>740384.38205218618</v>
      </c>
      <c r="W19" s="271">
        <f t="shared" si="1"/>
        <v>36669.64661495063</v>
      </c>
      <c r="X19" s="1398"/>
    </row>
    <row r="20" spans="1:24" x14ac:dyDescent="0.25">
      <c r="A20" s="1582"/>
      <c r="B20" s="383">
        <v>2.2000000000000002</v>
      </c>
      <c r="C20" s="585" t="s">
        <v>735</v>
      </c>
      <c r="D20" s="586">
        <f t="shared" si="0"/>
        <v>626</v>
      </c>
      <c r="E20" s="599">
        <v>443</v>
      </c>
      <c r="F20" s="599">
        <v>183</v>
      </c>
      <c r="G20" s="465"/>
      <c r="H20" s="586">
        <f>SUM(I20:J20)</f>
        <v>412</v>
      </c>
      <c r="I20" s="599">
        <v>350</v>
      </c>
      <c r="J20" s="599">
        <v>62</v>
      </c>
      <c r="K20" s="809"/>
      <c r="L20" s="586">
        <f>SUM(M20:N20)</f>
        <v>998</v>
      </c>
      <c r="M20" s="599">
        <v>881</v>
      </c>
      <c r="N20" s="599">
        <v>117</v>
      </c>
      <c r="O20" s="809"/>
      <c r="P20" s="586">
        <f>SUM(Q20:R20)</f>
        <v>1023</v>
      </c>
      <c r="Q20" s="599">
        <v>813</v>
      </c>
      <c r="R20" s="599">
        <v>210</v>
      </c>
      <c r="S20" s="682"/>
      <c r="T20" s="610">
        <v>0</v>
      </c>
      <c r="U20" s="290">
        <f t="shared" ref="U20:U27" si="2">SUM(V20:X20)+T20</f>
        <v>3059</v>
      </c>
      <c r="V20" s="271">
        <f t="shared" si="1"/>
        <v>2487</v>
      </c>
      <c r="W20" s="271">
        <f t="shared" si="1"/>
        <v>572</v>
      </c>
      <c r="X20" s="1263"/>
    </row>
    <row r="21" spans="1:24" x14ac:dyDescent="0.25">
      <c r="A21" s="1582"/>
      <c r="B21" s="383">
        <v>2.2999999999999998</v>
      </c>
      <c r="C21" s="585" t="s">
        <v>736</v>
      </c>
      <c r="D21" s="586">
        <f t="shared" si="0"/>
        <v>37810906.074963391</v>
      </c>
      <c r="E21" s="599">
        <v>36502119.748009495</v>
      </c>
      <c r="F21" s="599">
        <v>1308786.3269538935</v>
      </c>
      <c r="G21" s="465"/>
      <c r="H21" s="586">
        <f t="shared" ref="H21:H27" si="3">SUM(I21:J21)</f>
        <v>37344454.67177067</v>
      </c>
      <c r="I21" s="599">
        <v>35716465.124565735</v>
      </c>
      <c r="J21" s="599">
        <v>1627989.5472049369</v>
      </c>
      <c r="K21" s="809"/>
      <c r="L21" s="586">
        <f t="shared" ref="L21:L27" si="4">SUM(M21:N21)</f>
        <v>38696936.296985872</v>
      </c>
      <c r="M21" s="599">
        <v>36470936.503871232</v>
      </c>
      <c r="N21" s="599">
        <v>2225999.7931146407</v>
      </c>
      <c r="O21" s="809"/>
      <c r="P21" s="586">
        <f t="shared" ref="P21:P27" si="5">SUM(Q21:R21)</f>
        <v>46166947.455311522</v>
      </c>
      <c r="Q21" s="599">
        <v>43790729.440535732</v>
      </c>
      <c r="R21" s="599">
        <v>2376218.0147757884</v>
      </c>
      <c r="S21" s="682"/>
      <c r="T21" s="610">
        <v>2103051.9751088633</v>
      </c>
      <c r="U21" s="290">
        <f t="shared" si="2"/>
        <v>162122296.47414029</v>
      </c>
      <c r="V21" s="271">
        <f t="shared" si="1"/>
        <v>152480250.81698218</v>
      </c>
      <c r="W21" s="271">
        <f t="shared" si="1"/>
        <v>7538993.6820492595</v>
      </c>
      <c r="X21" s="1263"/>
    </row>
    <row r="22" spans="1:24" x14ac:dyDescent="0.25">
      <c r="A22" s="1582"/>
      <c r="B22" s="383">
        <v>2.4</v>
      </c>
      <c r="C22" s="585" t="s">
        <v>737</v>
      </c>
      <c r="D22" s="586">
        <f t="shared" si="0"/>
        <v>83595.675624243217</v>
      </c>
      <c r="E22" s="599">
        <v>64774.2851562344</v>
      </c>
      <c r="F22" s="599">
        <v>18821.390468008824</v>
      </c>
      <c r="G22" s="465"/>
      <c r="H22" s="586">
        <f t="shared" si="3"/>
        <v>64686.641869419313</v>
      </c>
      <c r="I22" s="599">
        <v>53316.146415235744</v>
      </c>
      <c r="J22" s="599">
        <v>11370.495454183565</v>
      </c>
      <c r="K22" s="809"/>
      <c r="L22" s="586">
        <f t="shared" si="4"/>
        <v>185299.9030269066</v>
      </c>
      <c r="M22" s="599">
        <v>165708.39459850849</v>
      </c>
      <c r="N22" s="599">
        <v>19591.508428398101</v>
      </c>
      <c r="O22" s="809"/>
      <c r="P22" s="586">
        <f t="shared" si="5"/>
        <v>203872.89551047891</v>
      </c>
      <c r="Q22" s="599">
        <v>160760.08294687304</v>
      </c>
      <c r="R22" s="599">
        <v>43112.812563605868</v>
      </c>
      <c r="S22" s="682"/>
      <c r="T22" s="610">
        <v>-148086.26459973326</v>
      </c>
      <c r="U22" s="290">
        <f t="shared" si="2"/>
        <v>389368.85143131472</v>
      </c>
      <c r="V22" s="271">
        <f t="shared" si="1"/>
        <v>444558.90911685163</v>
      </c>
      <c r="W22" s="271">
        <f t="shared" si="1"/>
        <v>92896.206914196358</v>
      </c>
      <c r="X22" s="1263"/>
    </row>
    <row r="23" spans="1:24" x14ac:dyDescent="0.25">
      <c r="A23" s="1582"/>
      <c r="B23" s="383">
        <v>2.5</v>
      </c>
      <c r="C23" s="585" t="s">
        <v>779</v>
      </c>
      <c r="D23" s="586">
        <f t="shared" si="0"/>
        <v>10880</v>
      </c>
      <c r="E23" s="599">
        <v>10857</v>
      </c>
      <c r="F23" s="599">
        <v>23</v>
      </c>
      <c r="G23" s="465"/>
      <c r="H23" s="586">
        <f t="shared" si="3"/>
        <v>609</v>
      </c>
      <c r="I23" s="599">
        <v>30</v>
      </c>
      <c r="J23" s="599">
        <v>579</v>
      </c>
      <c r="K23" s="809"/>
      <c r="L23" s="586">
        <f t="shared" si="4"/>
        <v>11474.818243472364</v>
      </c>
      <c r="M23" s="599">
        <v>10290.258731773483</v>
      </c>
      <c r="N23" s="599">
        <v>1184.5595116988809</v>
      </c>
      <c r="O23" s="809"/>
      <c r="P23" s="586">
        <f t="shared" si="5"/>
        <v>13457</v>
      </c>
      <c r="Q23" s="599">
        <v>11801</v>
      </c>
      <c r="R23" s="599">
        <v>1656</v>
      </c>
      <c r="S23" s="682"/>
      <c r="T23" s="610">
        <v>0</v>
      </c>
      <c r="U23" s="290">
        <f t="shared" si="2"/>
        <v>36420.818243472371</v>
      </c>
      <c r="V23" s="271">
        <f t="shared" si="1"/>
        <v>32978.258731773487</v>
      </c>
      <c r="W23" s="271">
        <f t="shared" si="1"/>
        <v>3442.5595116988807</v>
      </c>
      <c r="X23" s="1263"/>
    </row>
    <row r="24" spans="1:24" x14ac:dyDescent="0.25">
      <c r="A24" s="1582"/>
      <c r="B24" s="383">
        <v>2.6</v>
      </c>
      <c r="C24" s="585" t="s">
        <v>189</v>
      </c>
      <c r="D24" s="586">
        <f t="shared" si="0"/>
        <v>2127310.1163359247</v>
      </c>
      <c r="E24" s="599">
        <v>1997590.1179911303</v>
      </c>
      <c r="F24" s="599">
        <v>129719.99834479438</v>
      </c>
      <c r="G24" s="465"/>
      <c r="H24" s="586">
        <f t="shared" si="3"/>
        <v>2125796.9523848896</v>
      </c>
      <c r="I24" s="599">
        <v>1987750.287574592</v>
      </c>
      <c r="J24" s="599">
        <v>138046.66481029746</v>
      </c>
      <c r="K24" s="809"/>
      <c r="L24" s="586">
        <f t="shared" si="4"/>
        <v>2146387.1946217436</v>
      </c>
      <c r="M24" s="599">
        <v>1881333.4084577691</v>
      </c>
      <c r="N24" s="599">
        <v>265053.78616397467</v>
      </c>
      <c r="O24" s="809"/>
      <c r="P24" s="586">
        <f t="shared" si="5"/>
        <v>2583529.0487425304</v>
      </c>
      <c r="Q24" s="599">
        <v>2204281.5499421447</v>
      </c>
      <c r="R24" s="599">
        <v>379247.49880038569</v>
      </c>
      <c r="S24" s="682"/>
      <c r="T24" s="610">
        <v>60193.759222342014</v>
      </c>
      <c r="U24" s="290">
        <f t="shared" si="2"/>
        <v>9043217.07130743</v>
      </c>
      <c r="V24" s="271">
        <f t="shared" si="1"/>
        <v>8070955.3639656361</v>
      </c>
      <c r="W24" s="271">
        <f t="shared" si="1"/>
        <v>912067.94811945222</v>
      </c>
      <c r="X24" s="1263"/>
    </row>
    <row r="25" spans="1:24" x14ac:dyDescent="0.25">
      <c r="A25" s="1582"/>
      <c r="B25" s="383">
        <v>2.7</v>
      </c>
      <c r="C25" s="585" t="s">
        <v>780</v>
      </c>
      <c r="D25" s="586">
        <f t="shared" si="0"/>
        <v>-451139.97598161461</v>
      </c>
      <c r="E25" s="599">
        <v>-428469.4456247965</v>
      </c>
      <c r="F25" s="599">
        <v>-22670.530356818137</v>
      </c>
      <c r="G25" s="465"/>
      <c r="H25" s="586">
        <f t="shared" si="3"/>
        <v>-833382.61083441589</v>
      </c>
      <c r="I25" s="599">
        <v>-791615.25994356768</v>
      </c>
      <c r="J25" s="599">
        <v>-41767.350890848174</v>
      </c>
      <c r="K25" s="809"/>
      <c r="L25" s="586">
        <f t="shared" si="4"/>
        <v>-4722549.0232324181</v>
      </c>
      <c r="M25" s="599">
        <v>-4491797.8302348498</v>
      </c>
      <c r="N25" s="599">
        <v>-230751.19299756846</v>
      </c>
      <c r="O25" s="809"/>
      <c r="P25" s="586">
        <f t="shared" si="5"/>
        <v>3920696.9477248373</v>
      </c>
      <c r="Q25" s="599">
        <v>3696562.0621458511</v>
      </c>
      <c r="R25" s="599">
        <v>224134.88557898643</v>
      </c>
      <c r="S25" s="682"/>
      <c r="T25" s="610">
        <v>-79934.741751289796</v>
      </c>
      <c r="U25" s="290">
        <f t="shared" si="2"/>
        <v>-2166309.4040749008</v>
      </c>
      <c r="V25" s="271">
        <f t="shared" si="1"/>
        <v>-2015320.4736573626</v>
      </c>
      <c r="W25" s="271">
        <f t="shared" si="1"/>
        <v>-71054.188666248345</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39570671.89094194</v>
      </c>
      <c r="E28" s="588">
        <f t="shared" si="6"/>
        <v>38136014.705532059</v>
      </c>
      <c r="F28" s="588">
        <f t="shared" si="6"/>
        <v>1434657.1854098786</v>
      </c>
      <c r="G28" s="1104"/>
      <c r="H28" s="587">
        <f>SUM(H21:H22,H24:H27)</f>
        <v>38701555.655190565</v>
      </c>
      <c r="I28" s="588">
        <f t="shared" si="6"/>
        <v>36965916.298611991</v>
      </c>
      <c r="J28" s="588">
        <f>SUM(J21:J22,J24:J27)</f>
        <v>1735639.3565785699</v>
      </c>
      <c r="K28" s="1105"/>
      <c r="L28" s="587">
        <f>SUM(L21:L22,L24:L27)</f>
        <v>36306074.371402107</v>
      </c>
      <c r="M28" s="588">
        <f>SUM(M21:M22,M24:M27)</f>
        <v>34026180.476692662</v>
      </c>
      <c r="N28" s="588">
        <f>SUM(N21:N22,N24:N27)</f>
        <v>2279893.8947094451</v>
      </c>
      <c r="O28" s="1105"/>
      <c r="P28" s="587">
        <f>SUM(P21:P22,P24:P27)</f>
        <v>52875046.347289369</v>
      </c>
      <c r="Q28" s="588">
        <f>SUM(Q21:Q22,Q24:Q27)</f>
        <v>49852333.135570601</v>
      </c>
      <c r="R28" s="588">
        <f>SUM(R21:R22,R24:R27)</f>
        <v>3022713.2117187665</v>
      </c>
      <c r="S28" s="1100"/>
      <c r="T28" s="611">
        <f t="shared" si="6"/>
        <v>1935224.7279801823</v>
      </c>
      <c r="U28" s="597">
        <f t="shared" si="6"/>
        <v>169388572.99280411</v>
      </c>
      <c r="V28" s="588">
        <f t="shared" si="6"/>
        <v>158980444.61640731</v>
      </c>
      <c r="W28" s="588">
        <f t="shared" si="6"/>
        <v>8472903.6484166589</v>
      </c>
      <c r="X28" s="1399"/>
    </row>
    <row r="29" spans="1:24" x14ac:dyDescent="0.25">
      <c r="A29" s="1585" t="s">
        <v>739</v>
      </c>
      <c r="B29" s="578">
        <v>2.11</v>
      </c>
      <c r="C29" s="144" t="s">
        <v>231</v>
      </c>
      <c r="D29" s="575">
        <f t="shared" ref="D29:D39" si="7">SUM(E29:G29)</f>
        <v>3239238.8954637623</v>
      </c>
      <c r="E29" s="253">
        <v>217616.06510853246</v>
      </c>
      <c r="F29" s="253">
        <v>3021622.8303552298</v>
      </c>
      <c r="G29" s="465"/>
      <c r="H29" s="586">
        <f>SUM(I29:J29)</f>
        <v>3341572.3926727884</v>
      </c>
      <c r="I29" s="253">
        <v>311169.16794472554</v>
      </c>
      <c r="J29" s="253">
        <v>3030403.2247280627</v>
      </c>
      <c r="K29" s="375"/>
      <c r="L29" s="586">
        <f>SUM(M29:N29)</f>
        <v>3292390.907993936</v>
      </c>
      <c r="M29" s="253">
        <v>389460.14506509597</v>
      </c>
      <c r="N29" s="253">
        <v>2902930.7629288402</v>
      </c>
      <c r="O29" s="375"/>
      <c r="P29" s="586">
        <f>SUM(Q29:R29)</f>
        <v>3836580.7656430118</v>
      </c>
      <c r="Q29" s="253">
        <v>660051.50715743564</v>
      </c>
      <c r="R29" s="253">
        <v>3176529.2584855761</v>
      </c>
      <c r="S29" s="303"/>
      <c r="T29" s="605">
        <v>439441.37190475658</v>
      </c>
      <c r="U29" s="290">
        <f>SUM(V29:X29)+T29</f>
        <v>14149224.333678257</v>
      </c>
      <c r="V29" s="271">
        <f t="shared" ref="V29:W38" si="8">E29+I29+M29+Q29</f>
        <v>1578296.8852757895</v>
      </c>
      <c r="W29" s="271">
        <f t="shared" si="8"/>
        <v>12131486.076497709</v>
      </c>
      <c r="X29" s="304"/>
    </row>
    <row r="30" spans="1:24" x14ac:dyDescent="0.25">
      <c r="A30" s="1585"/>
      <c r="B30" s="388">
        <v>2.12</v>
      </c>
      <c r="C30" s="144" t="s">
        <v>557</v>
      </c>
      <c r="D30" s="575">
        <f t="shared" si="7"/>
        <v>2173432.5681134029</v>
      </c>
      <c r="E30" s="253">
        <v>42829.540343539753</v>
      </c>
      <c r="F30" s="253">
        <v>2130603.0277698631</v>
      </c>
      <c r="G30" s="465"/>
      <c r="H30" s="586">
        <f>SUM(I30:J30)</f>
        <v>2052760.8324022596</v>
      </c>
      <c r="I30" s="253">
        <v>38521.107759477629</v>
      </c>
      <c r="J30" s="253">
        <v>2014239.724642782</v>
      </c>
      <c r="K30" s="375"/>
      <c r="L30" s="586">
        <f>SUM(M30:N30)</f>
        <v>2396791.3403576599</v>
      </c>
      <c r="M30" s="253">
        <v>50540.27143806086</v>
      </c>
      <c r="N30" s="253">
        <v>2346251.0689195991</v>
      </c>
      <c r="O30" s="375"/>
      <c r="P30" s="586">
        <f>SUM(Q30:R30)</f>
        <v>3381533.7899742424</v>
      </c>
      <c r="Q30" s="253">
        <v>54313.877651551113</v>
      </c>
      <c r="R30" s="253">
        <v>3327219.9123226912</v>
      </c>
      <c r="S30" s="303"/>
      <c r="T30" s="605">
        <v>63704.812852522802</v>
      </c>
      <c r="U30" s="290">
        <f t="shared" ref="U30:U39" si="9">SUM(V30:X30)+T30</f>
        <v>10068223.343700087</v>
      </c>
      <c r="V30" s="271">
        <f t="shared" si="8"/>
        <v>186204.79719262937</v>
      </c>
      <c r="W30" s="271">
        <f t="shared" si="8"/>
        <v>9818313.7336549349</v>
      </c>
      <c r="X30" s="304"/>
    </row>
    <row r="31" spans="1:24" x14ac:dyDescent="0.25">
      <c r="A31" s="1585"/>
      <c r="B31" s="388">
        <v>2.13</v>
      </c>
      <c r="C31" s="144" t="s">
        <v>232</v>
      </c>
      <c r="D31" s="575">
        <f t="shared" si="7"/>
        <v>216405.41621806251</v>
      </c>
      <c r="E31" s="253">
        <v>24653.472094768294</v>
      </c>
      <c r="F31" s="253">
        <v>191751.94412329423</v>
      </c>
      <c r="G31" s="465"/>
      <c r="H31" s="586">
        <f t="shared" ref="H31:H39" si="10">SUM(I31:J31)</f>
        <v>200347.92152724409</v>
      </c>
      <c r="I31" s="253">
        <v>16788.560232227625</v>
      </c>
      <c r="J31" s="253">
        <v>183559.36129501648</v>
      </c>
      <c r="K31" s="375"/>
      <c r="L31" s="586">
        <f t="shared" ref="L31:L39" si="11">SUM(M31:N31)</f>
        <v>236003.97331885333</v>
      </c>
      <c r="M31" s="253">
        <v>21963.781719909613</v>
      </c>
      <c r="N31" s="253">
        <v>214040.19159894373</v>
      </c>
      <c r="O31" s="375"/>
      <c r="P31" s="586">
        <f t="shared" ref="P31:P39" si="12">SUM(Q31:R31)</f>
        <v>329345.84811774374</v>
      </c>
      <c r="Q31" s="253">
        <v>19801.634209935062</v>
      </c>
      <c r="R31" s="253">
        <v>309544.21390780865</v>
      </c>
      <c r="S31" s="303"/>
      <c r="T31" s="605">
        <v>66692.228685466209</v>
      </c>
      <c r="U31" s="290">
        <f t="shared" si="9"/>
        <v>1048795.3878673697</v>
      </c>
      <c r="V31" s="271">
        <f t="shared" si="8"/>
        <v>83207.448256840595</v>
      </c>
      <c r="W31" s="271">
        <f t="shared" si="8"/>
        <v>898895.710925063</v>
      </c>
      <c r="X31" s="304"/>
    </row>
    <row r="32" spans="1:24" x14ac:dyDescent="0.25">
      <c r="A32" s="1585"/>
      <c r="B32" s="388">
        <v>2.14</v>
      </c>
      <c r="C32" s="144" t="s">
        <v>559</v>
      </c>
      <c r="D32" s="575">
        <f t="shared" si="7"/>
        <v>613509.71786572633</v>
      </c>
      <c r="E32" s="253">
        <v>561771.37973719672</v>
      </c>
      <c r="F32" s="253">
        <v>51738.338128529562</v>
      </c>
      <c r="G32" s="465"/>
      <c r="H32" s="586">
        <f t="shared" si="10"/>
        <v>565809.50709828571</v>
      </c>
      <c r="I32" s="253">
        <v>519221.14960997307</v>
      </c>
      <c r="J32" s="253">
        <v>46588.357488312686</v>
      </c>
      <c r="K32" s="375"/>
      <c r="L32" s="586">
        <f t="shared" si="11"/>
        <v>482355.93797944498</v>
      </c>
      <c r="M32" s="253">
        <v>435360.31592221878</v>
      </c>
      <c r="N32" s="253">
        <v>46995.622057226195</v>
      </c>
      <c r="O32" s="375"/>
      <c r="P32" s="586">
        <f t="shared" si="12"/>
        <v>595250.96051208256</v>
      </c>
      <c r="Q32" s="253">
        <v>544429.24699761951</v>
      </c>
      <c r="R32" s="253">
        <v>50821.713514463037</v>
      </c>
      <c r="S32" s="303"/>
      <c r="T32" s="605">
        <v>25814.089306051734</v>
      </c>
      <c r="U32" s="290">
        <f t="shared" si="9"/>
        <v>2282740.2127615912</v>
      </c>
      <c r="V32" s="271">
        <f t="shared" si="8"/>
        <v>2060782.092267008</v>
      </c>
      <c r="W32" s="271">
        <f t="shared" si="8"/>
        <v>196144.03118853149</v>
      </c>
      <c r="X32" s="304"/>
    </row>
    <row r="33" spans="1:24" x14ac:dyDescent="0.25">
      <c r="A33" s="1585"/>
      <c r="B33" s="388">
        <v>2.15</v>
      </c>
      <c r="C33" s="144" t="s">
        <v>558</v>
      </c>
      <c r="D33" s="575">
        <f t="shared" si="7"/>
        <v>155427.46137167973</v>
      </c>
      <c r="E33" s="253">
        <v>97039.94185553136</v>
      </c>
      <c r="F33" s="253">
        <v>58387.519516148379</v>
      </c>
      <c r="G33" s="465"/>
      <c r="H33" s="586">
        <f t="shared" si="10"/>
        <v>43715.225748957018</v>
      </c>
      <c r="I33" s="253">
        <v>28893.155333232542</v>
      </c>
      <c r="J33" s="253">
        <v>14822.070415724478</v>
      </c>
      <c r="K33" s="375"/>
      <c r="L33" s="586">
        <f t="shared" si="11"/>
        <v>65214.113752952573</v>
      </c>
      <c r="M33" s="253">
        <v>40761.016736138619</v>
      </c>
      <c r="N33" s="253">
        <v>24453.097016813957</v>
      </c>
      <c r="O33" s="375"/>
      <c r="P33" s="586">
        <f t="shared" si="12"/>
        <v>300679.47566126788</v>
      </c>
      <c r="Q33" s="253">
        <v>176442.86864729226</v>
      </c>
      <c r="R33" s="253">
        <v>124236.60701397559</v>
      </c>
      <c r="S33" s="303"/>
      <c r="T33" s="605">
        <v>24090.131871530968</v>
      </c>
      <c r="U33" s="290">
        <f t="shared" si="9"/>
        <v>589126.40840638825</v>
      </c>
      <c r="V33" s="271">
        <f t="shared" si="8"/>
        <v>343136.98257219477</v>
      </c>
      <c r="W33" s="271">
        <f t="shared" si="8"/>
        <v>221899.2939626624</v>
      </c>
      <c r="X33" s="304"/>
    </row>
    <row r="34" spans="1:24" x14ac:dyDescent="0.25">
      <c r="A34" s="1585"/>
      <c r="B34" s="388">
        <v>2.16</v>
      </c>
      <c r="C34" s="144" t="s">
        <v>784</v>
      </c>
      <c r="D34" s="575">
        <f t="shared" si="7"/>
        <v>1869867.4702113732</v>
      </c>
      <c r="E34" s="253">
        <v>1049199.7558380901</v>
      </c>
      <c r="F34" s="253">
        <v>820667.7143732832</v>
      </c>
      <c r="G34" s="465"/>
      <c r="H34" s="586">
        <f t="shared" si="10"/>
        <v>1790461.3530610623</v>
      </c>
      <c r="I34" s="253">
        <v>1004644.2565562404</v>
      </c>
      <c r="J34" s="253">
        <v>785817.09650482202</v>
      </c>
      <c r="K34" s="375"/>
      <c r="L34" s="586">
        <f t="shared" si="11"/>
        <v>1734837.3874062458</v>
      </c>
      <c r="M34" s="253">
        <v>973433.14019985881</v>
      </c>
      <c r="N34" s="253">
        <v>761404.24720638688</v>
      </c>
      <c r="O34" s="375"/>
      <c r="P34" s="586">
        <f t="shared" si="12"/>
        <v>2444072.9231774868</v>
      </c>
      <c r="Q34" s="253">
        <v>1371391.6922456706</v>
      </c>
      <c r="R34" s="253">
        <v>1072681.2309318162</v>
      </c>
      <c r="S34" s="303"/>
      <c r="T34" s="605">
        <v>0</v>
      </c>
      <c r="U34" s="290">
        <f t="shared" si="9"/>
        <v>7839239.133856168</v>
      </c>
      <c r="V34" s="271">
        <f t="shared" si="8"/>
        <v>4398668.8448398598</v>
      </c>
      <c r="W34" s="271">
        <f t="shared" si="8"/>
        <v>3440570.2890163083</v>
      </c>
      <c r="X34" s="304"/>
    </row>
    <row r="35" spans="1:24" x14ac:dyDescent="0.25">
      <c r="A35" s="1585"/>
      <c r="B35" s="388">
        <v>2.17</v>
      </c>
      <c r="C35" s="144" t="s">
        <v>785</v>
      </c>
      <c r="D35" s="575">
        <f t="shared" si="7"/>
        <v>0</v>
      </c>
      <c r="E35" s="253">
        <v>0</v>
      </c>
      <c r="F35" s="253">
        <v>0</v>
      </c>
      <c r="G35" s="465"/>
      <c r="H35" s="586">
        <f t="shared" si="10"/>
        <v>0</v>
      </c>
      <c r="I35" s="253">
        <v>0</v>
      </c>
      <c r="J35" s="253">
        <v>0</v>
      </c>
      <c r="K35" s="375"/>
      <c r="L35" s="586">
        <f t="shared" si="11"/>
        <v>0</v>
      </c>
      <c r="M35" s="253">
        <v>0</v>
      </c>
      <c r="N35" s="253">
        <v>0</v>
      </c>
      <c r="O35" s="375"/>
      <c r="P35" s="586">
        <f t="shared" si="12"/>
        <v>0</v>
      </c>
      <c r="Q35" s="253">
        <v>0</v>
      </c>
      <c r="R35" s="253">
        <v>0</v>
      </c>
      <c r="S35" s="303"/>
      <c r="T35" s="605">
        <v>0</v>
      </c>
      <c r="U35" s="290">
        <f t="shared" si="9"/>
        <v>0</v>
      </c>
      <c r="V35" s="271">
        <f t="shared" si="8"/>
        <v>0</v>
      </c>
      <c r="W35" s="271">
        <f t="shared" si="8"/>
        <v>0</v>
      </c>
      <c r="X35" s="304"/>
    </row>
    <row r="36" spans="1:24" x14ac:dyDescent="0.25">
      <c r="A36" s="1585"/>
      <c r="B36" s="388">
        <v>2.1800000000000002</v>
      </c>
      <c r="C36" s="144" t="s">
        <v>654</v>
      </c>
      <c r="D36" s="575">
        <f t="shared" si="7"/>
        <v>620106.88203464099</v>
      </c>
      <c r="E36" s="253">
        <v>303080.08184816519</v>
      </c>
      <c r="F36" s="253">
        <v>317026.8001864758</v>
      </c>
      <c r="G36" s="465"/>
      <c r="H36" s="586">
        <f t="shared" si="10"/>
        <v>569263.6178565931</v>
      </c>
      <c r="I36" s="253">
        <v>262897.09607759729</v>
      </c>
      <c r="J36" s="253">
        <v>306366.52177899581</v>
      </c>
      <c r="K36" s="375"/>
      <c r="L36" s="586">
        <f t="shared" si="11"/>
        <v>589585.28115624539</v>
      </c>
      <c r="M36" s="253">
        <v>253165.41980435996</v>
      </c>
      <c r="N36" s="253">
        <v>336419.86135188537</v>
      </c>
      <c r="O36" s="375"/>
      <c r="P36" s="586">
        <f t="shared" si="12"/>
        <v>846875.59446860896</v>
      </c>
      <c r="Q36" s="253">
        <v>400895.20628651994</v>
      </c>
      <c r="R36" s="253">
        <v>445980.38818208902</v>
      </c>
      <c r="S36" s="303"/>
      <c r="T36" s="605">
        <v>-28973.136085605409</v>
      </c>
      <c r="U36" s="290">
        <f t="shared" si="9"/>
        <v>2596858.2394304834</v>
      </c>
      <c r="V36" s="271">
        <f t="shared" si="8"/>
        <v>1220037.8040166425</v>
      </c>
      <c r="W36" s="271">
        <f t="shared" si="8"/>
        <v>1405793.5714994459</v>
      </c>
      <c r="X36" s="304"/>
    </row>
    <row r="37" spans="1:24" s="401" customFormat="1" x14ac:dyDescent="0.25">
      <c r="A37" s="1585"/>
      <c r="B37" s="388">
        <v>2.19</v>
      </c>
      <c r="C37" s="387"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90">
        <f t="shared" si="9"/>
        <v>0</v>
      </c>
      <c r="V37" s="271">
        <f t="shared" si="8"/>
        <v>0</v>
      </c>
      <c r="W37" s="271">
        <f t="shared" si="8"/>
        <v>0</v>
      </c>
      <c r="X37" s="468"/>
    </row>
    <row r="38" spans="1:24" ht="24.75" x14ac:dyDescent="0.25">
      <c r="A38" s="1585"/>
      <c r="B38" s="968" t="s">
        <v>707</v>
      </c>
      <c r="C38" s="145" t="s">
        <v>740</v>
      </c>
      <c r="D38" s="575">
        <f t="shared" si="7"/>
        <v>-28113.171175513315</v>
      </c>
      <c r="E38" s="253">
        <v>-5393.6052334992492</v>
      </c>
      <c r="F38" s="253">
        <v>-22719.565942014066</v>
      </c>
      <c r="G38" s="465"/>
      <c r="H38" s="586">
        <f t="shared" si="10"/>
        <v>-109404.57905599494</v>
      </c>
      <c r="I38" s="253">
        <v>-18956.934242972391</v>
      </c>
      <c r="J38" s="253">
        <v>-90447.644813022547</v>
      </c>
      <c r="K38" s="375"/>
      <c r="L38" s="586">
        <f t="shared" si="11"/>
        <v>-807767.23029776942</v>
      </c>
      <c r="M38" s="253">
        <v>-137831.92022914972</v>
      </c>
      <c r="N38" s="253">
        <v>-669935.31006861967</v>
      </c>
      <c r="O38" s="375"/>
      <c r="P38" s="586">
        <f t="shared" si="12"/>
        <v>786260.99430981721</v>
      </c>
      <c r="Q38" s="253">
        <v>144393.52799595168</v>
      </c>
      <c r="R38" s="253">
        <v>641867.4663138655</v>
      </c>
      <c r="S38" s="303"/>
      <c r="T38" s="605">
        <v>-14569.529337638429</v>
      </c>
      <c r="U38" s="290">
        <f t="shared" si="9"/>
        <v>-173593.51555709896</v>
      </c>
      <c r="V38" s="271">
        <f t="shared" si="8"/>
        <v>-17788.931709669676</v>
      </c>
      <c r="W38" s="271">
        <f t="shared" si="8"/>
        <v>-141235.05450979085</v>
      </c>
      <c r="X38" s="304"/>
    </row>
    <row r="39" spans="1:24" x14ac:dyDescent="0.25">
      <c r="A39" s="1585"/>
      <c r="B39" s="388">
        <v>2.21</v>
      </c>
      <c r="C39" s="145" t="s">
        <v>949</v>
      </c>
      <c r="D39" s="575">
        <f t="shared" si="7"/>
        <v>47602.823728847943</v>
      </c>
      <c r="E39" s="253">
        <v>28198.408570050065</v>
      </c>
      <c r="F39" s="253">
        <v>19404.415158797874</v>
      </c>
      <c r="G39" s="465"/>
      <c r="H39" s="586">
        <f t="shared" si="10"/>
        <v>20288.86499201737</v>
      </c>
      <c r="I39" s="253">
        <v>12000.309395326487</v>
      </c>
      <c r="J39" s="253">
        <v>8288.5555966908814</v>
      </c>
      <c r="K39" s="375"/>
      <c r="L39" s="586">
        <f t="shared" si="11"/>
        <v>15393.762579811701</v>
      </c>
      <c r="M39" s="253">
        <v>9046.4679158136005</v>
      </c>
      <c r="N39" s="253">
        <v>6347.294663998101</v>
      </c>
      <c r="O39" s="375"/>
      <c r="P39" s="586">
        <f t="shared" si="12"/>
        <v>18555.425051251019</v>
      </c>
      <c r="Q39" s="253">
        <v>10904.485275781066</v>
      </c>
      <c r="R39" s="253">
        <v>7650.9397754699512</v>
      </c>
      <c r="S39" s="303"/>
      <c r="T39" s="605">
        <v>0</v>
      </c>
      <c r="U39" s="290">
        <f t="shared" si="9"/>
        <v>101840.87635192802</v>
      </c>
      <c r="V39" s="271">
        <f>E39+I39+M39+Q39</f>
        <v>60149.671156971213</v>
      </c>
      <c r="W39" s="271">
        <f>F39+J39+N39+R39</f>
        <v>41691.205194956812</v>
      </c>
      <c r="X39" s="304"/>
    </row>
    <row r="40" spans="1:24" s="403" customFormat="1" x14ac:dyDescent="0.25">
      <c r="A40" s="1586"/>
      <c r="B40" s="389">
        <v>2.2200000000000002</v>
      </c>
      <c r="C40" s="146" t="s">
        <v>738</v>
      </c>
      <c r="D40" s="576">
        <f>SUM(D28,D29:D39)</f>
        <v>48478149.954773933</v>
      </c>
      <c r="E40" s="280">
        <f t="shared" ref="E40:J40" si="13">SUM(E28:E39)</f>
        <v>40455009.745694436</v>
      </c>
      <c r="F40" s="280">
        <f t="shared" si="13"/>
        <v>8023140.2090794872</v>
      </c>
      <c r="G40" s="1104"/>
      <c r="H40" s="288">
        <f t="shared" si="13"/>
        <v>47176370.791493773</v>
      </c>
      <c r="I40" s="280">
        <f t="shared" si="13"/>
        <v>39141094.167277828</v>
      </c>
      <c r="J40" s="280">
        <f t="shared" si="13"/>
        <v>8035276.624215954</v>
      </c>
      <c r="K40" s="1104"/>
      <c r="L40" s="288">
        <f>SUM(L28:L39)</f>
        <v>44310879.845649488</v>
      </c>
      <c r="M40" s="280">
        <f>SUM(M28:M39)</f>
        <v>36062079.115264967</v>
      </c>
      <c r="N40" s="280">
        <f>SUM(N28:N39)</f>
        <v>8248800.7303845193</v>
      </c>
      <c r="O40" s="1104"/>
      <c r="P40" s="288">
        <f>SUM(P28:P39)</f>
        <v>65414202.124204889</v>
      </c>
      <c r="Q40" s="280">
        <f>SUM(Q28:Q39)</f>
        <v>53234957.182038359</v>
      </c>
      <c r="R40" s="280">
        <f>SUM(R28:R39)</f>
        <v>12179244.94216652</v>
      </c>
      <c r="S40" s="464"/>
      <c r="T40" s="604">
        <f>SUM(T28:T39)</f>
        <v>2511424.6971772667</v>
      </c>
      <c r="U40" s="292">
        <f>SUM(U28:U39)</f>
        <v>207891027.41329923</v>
      </c>
      <c r="V40" s="280">
        <f>SUM(V28:V39)</f>
        <v>168893140.21027559</v>
      </c>
      <c r="W40" s="280">
        <f>SUM(W28:W39)</f>
        <v>36486462.505846478</v>
      </c>
      <c r="X40" s="1400"/>
    </row>
    <row r="41" spans="1:24" ht="14.85" customHeight="1" x14ac:dyDescent="0.25">
      <c r="A41" s="1582" t="s">
        <v>6</v>
      </c>
      <c r="B41" s="114" t="s">
        <v>70</v>
      </c>
      <c r="C41" s="144" t="s">
        <v>191</v>
      </c>
      <c r="D41" s="572">
        <f>SUM(E41:G41)</f>
        <v>33920.254723595572</v>
      </c>
      <c r="E41" s="251">
        <v>21939.761038357501</v>
      </c>
      <c r="F41" s="253">
        <v>11980.493685238074</v>
      </c>
      <c r="G41" s="465"/>
      <c r="H41" s="586">
        <f>SUM(I41:J41)</f>
        <v>27647.346769866017</v>
      </c>
      <c r="I41" s="251">
        <v>17300.156036244458</v>
      </c>
      <c r="J41" s="253">
        <v>10347.190733621557</v>
      </c>
      <c r="K41" s="375"/>
      <c r="L41" s="586">
        <f>SUM(M41:N41)</f>
        <v>25923.453206272134</v>
      </c>
      <c r="M41" s="251">
        <v>15083.499059372389</v>
      </c>
      <c r="N41" s="253">
        <v>10839.954146899747</v>
      </c>
      <c r="O41" s="375"/>
      <c r="P41" s="586">
        <f>SUM(Q41:R41)</f>
        <v>36660.084221361452</v>
      </c>
      <c r="Q41" s="251">
        <v>22225.992836111192</v>
      </c>
      <c r="R41" s="253">
        <v>14434.091385250256</v>
      </c>
      <c r="S41" s="303"/>
      <c r="T41" s="605">
        <v>0</v>
      </c>
      <c r="U41" s="321">
        <f>SUM(V41:X41)+T41</f>
        <v>124151.13892109517</v>
      </c>
      <c r="V41" s="271">
        <f t="shared" ref="V41:W44" si="14">E41+I41+M41+Q41</f>
        <v>76549.40897008554</v>
      </c>
      <c r="W41" s="271">
        <f t="shared" si="14"/>
        <v>47601.729951009635</v>
      </c>
      <c r="X41" s="304"/>
    </row>
    <row r="42" spans="1:24" s="401" customFormat="1" x14ac:dyDescent="0.25">
      <c r="A42" s="1582"/>
      <c r="B42" s="114" t="s">
        <v>71</v>
      </c>
      <c r="C42" s="115" t="s">
        <v>234</v>
      </c>
      <c r="D42" s="573">
        <f>SUM(E42:G42)</f>
        <v>15661.2</v>
      </c>
      <c r="E42" s="249">
        <v>9276.6265267029339</v>
      </c>
      <c r="F42" s="249">
        <v>6384.5734732970659</v>
      </c>
      <c r="G42" s="465"/>
      <c r="H42" s="586">
        <f>SUM(I42:J42)</f>
        <v>14996.400000000001</v>
      </c>
      <c r="I42" s="249">
        <v>8870.1144228461726</v>
      </c>
      <c r="J42" s="249">
        <v>6126.2855771538279</v>
      </c>
      <c r="K42" s="463"/>
      <c r="L42" s="586">
        <f>SUM(M42:N42)</f>
        <v>14473.2</v>
      </c>
      <c r="M42" s="249">
        <v>8505.9862862862865</v>
      </c>
      <c r="N42" s="249">
        <v>5967.2137137137133</v>
      </c>
      <c r="O42" s="463"/>
      <c r="P42" s="586">
        <f>SUM(Q42:R42)</f>
        <v>18320.400000000001</v>
      </c>
      <c r="Q42" s="249">
        <v>10766.698298298299</v>
      </c>
      <c r="R42" s="249">
        <v>7553.7017017017006</v>
      </c>
      <c r="S42" s="462"/>
      <c r="T42" s="603">
        <v>0</v>
      </c>
      <c r="U42" s="290">
        <f>SUM(V42:X42)+T42</f>
        <v>63451.200000000004</v>
      </c>
      <c r="V42" s="271">
        <f t="shared" si="14"/>
        <v>37419.425534133698</v>
      </c>
      <c r="W42" s="271">
        <f t="shared" si="14"/>
        <v>26031.774465866307</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39004.032979554126</v>
      </c>
      <c r="E44" s="253">
        <v>23103.328415863911</v>
      </c>
      <c r="F44" s="253">
        <v>15900.704563690213</v>
      </c>
      <c r="G44" s="465"/>
      <c r="H44" s="586">
        <f>SUM(I44:J44)</f>
        <v>37331.759294431613</v>
      </c>
      <c r="I44" s="253">
        <v>22081.097900013305</v>
      </c>
      <c r="J44" s="253">
        <v>15250.661394418312</v>
      </c>
      <c r="K44" s="375"/>
      <c r="L44" s="586">
        <f>SUM(M44:N44)</f>
        <v>36000.934516223977</v>
      </c>
      <c r="M44" s="253">
        <v>21157.964740934403</v>
      </c>
      <c r="N44" s="253">
        <v>14842.969775289575</v>
      </c>
      <c r="O44" s="375"/>
      <c r="P44" s="586">
        <f>SUM(Q44:R44)</f>
        <v>45265.60634007561</v>
      </c>
      <c r="Q44" s="253">
        <v>26602.100759433895</v>
      </c>
      <c r="R44" s="253">
        <v>18663.505580641711</v>
      </c>
      <c r="S44" s="303"/>
      <c r="T44" s="605">
        <v>388.69053343641451</v>
      </c>
      <c r="U44" s="290">
        <f>SUM(V44:X44)+T44</f>
        <v>157991.02366372175</v>
      </c>
      <c r="V44" s="271">
        <f t="shared" si="14"/>
        <v>92944.491816245514</v>
      </c>
      <c r="W44" s="271">
        <f t="shared" si="14"/>
        <v>64657.841314039804</v>
      </c>
      <c r="X44" s="304"/>
    </row>
    <row r="45" spans="1:24" s="403" customFormat="1" x14ac:dyDescent="0.25">
      <c r="A45" s="1583"/>
      <c r="B45" s="148">
        <v>3.5</v>
      </c>
      <c r="C45" s="146" t="s">
        <v>8</v>
      </c>
      <c r="D45" s="574">
        <f t="shared" ref="D45:W45" si="15">SUM(D41:D44)</f>
        <v>88585.487703149702</v>
      </c>
      <c r="E45" s="280">
        <f t="shared" si="15"/>
        <v>54319.715980924346</v>
      </c>
      <c r="F45" s="280">
        <f t="shared" si="15"/>
        <v>34265.771722225356</v>
      </c>
      <c r="G45" s="1104"/>
      <c r="H45" s="288">
        <f>SUM(H41:H44)</f>
        <v>79975.506064297631</v>
      </c>
      <c r="I45" s="280">
        <f t="shared" si="15"/>
        <v>48251.36835910393</v>
      </c>
      <c r="J45" s="280">
        <f t="shared" si="15"/>
        <v>31724.137705193698</v>
      </c>
      <c r="K45" s="1104"/>
      <c r="L45" s="288">
        <f>SUM(L41:L44)</f>
        <v>76397.587722496115</v>
      </c>
      <c r="M45" s="280">
        <f>SUM(M41:M44)</f>
        <v>44747.450086593075</v>
      </c>
      <c r="N45" s="280">
        <f>SUM(N41:N44)</f>
        <v>31650.137635903033</v>
      </c>
      <c r="O45" s="1104"/>
      <c r="P45" s="288">
        <f>SUM(P41:P44)</f>
        <v>100246.09056143707</v>
      </c>
      <c r="Q45" s="280">
        <f>SUM(Q41:Q44)</f>
        <v>59594.791893843387</v>
      </c>
      <c r="R45" s="280">
        <f>SUM(R41:R44)</f>
        <v>40651.29866759367</v>
      </c>
      <c r="S45" s="464"/>
      <c r="T45" s="604">
        <f t="shared" si="15"/>
        <v>388.69053343641451</v>
      </c>
      <c r="U45" s="292">
        <f t="shared" si="15"/>
        <v>345593.36258481693</v>
      </c>
      <c r="V45" s="280">
        <f t="shared" si="15"/>
        <v>206913.32632046475</v>
      </c>
      <c r="W45" s="280">
        <f t="shared" si="15"/>
        <v>138291.34573091575</v>
      </c>
      <c r="X45" s="1400"/>
    </row>
    <row r="46" spans="1:24" s="403" customFormat="1" x14ac:dyDescent="0.25">
      <c r="A46" s="1581" t="s">
        <v>235</v>
      </c>
      <c r="B46" s="150" t="s">
        <v>74</v>
      </c>
      <c r="C46" s="143" t="s">
        <v>174</v>
      </c>
      <c r="D46" s="334">
        <f t="shared" ref="D46:J46" si="16">SUM(D21+D22+D24, D29:D36)+D41</f>
        <v>48943720.532925807</v>
      </c>
      <c r="E46" s="372">
        <f t="shared" si="16"/>
        <v>40882614.149021037</v>
      </c>
      <c r="F46" s="372">
        <f t="shared" si="16"/>
        <v>8061106.3839047598</v>
      </c>
      <c r="G46" s="465"/>
      <c r="H46" s="334">
        <f t="shared" si="16"/>
        <v>48126516.463162042</v>
      </c>
      <c r="I46" s="372">
        <f t="shared" si="16"/>
        <v>39956966.208105281</v>
      </c>
      <c r="J46" s="372">
        <f t="shared" si="16"/>
        <v>8169550.2550567565</v>
      </c>
      <c r="K46" s="461"/>
      <c r="L46" s="334">
        <f>SUM(L21+L22+L24, L29:L36)+L41</f>
        <v>49851725.789806128</v>
      </c>
      <c r="M46" s="372">
        <f>SUM(M21+M22+M24, M29:M36)+M41</f>
        <v>40697745.896872528</v>
      </c>
      <c r="N46" s="372">
        <f>SUM(N21+N22+N24, N29:N36)+N41</f>
        <v>9153979.8929336071</v>
      </c>
      <c r="O46" s="461"/>
      <c r="P46" s="334">
        <f>SUM(P21+P22+P24, P29:P36)+P41</f>
        <v>60725348.841340348</v>
      </c>
      <c r="Q46" s="372">
        <f>SUM(Q21+Q22+Q24, Q29:Q36)+Q41</f>
        <v>49405323.099456884</v>
      </c>
      <c r="R46" s="372">
        <f>SUM(R21+R22+R24, R29:R36)+R41</f>
        <v>11320025.741883449</v>
      </c>
      <c r="S46" s="461"/>
      <c r="T46" s="612">
        <f>SUM(T21+T22+T24, T29:T36)+T41</f>
        <v>2605928.9682661947</v>
      </c>
      <c r="U46" s="321">
        <f>SUM(U21+U22+U24, U29:U36)+U41</f>
        <v>210253240.59550041</v>
      </c>
      <c r="V46" s="372">
        <f>SUM(V21+V22+V24, V29:V36)+V41</f>
        <v>170942649.35345575</v>
      </c>
      <c r="W46" s="372">
        <f>SUM(W21+W22+W24, W29:W36)+W41</f>
        <v>36704662.273778573</v>
      </c>
      <c r="X46" s="467"/>
    </row>
    <row r="47" spans="1:24" s="403" customFormat="1" x14ac:dyDescent="0.25">
      <c r="A47" s="1621"/>
      <c r="B47" s="114" t="s">
        <v>75</v>
      </c>
      <c r="C47" s="144" t="s">
        <v>175</v>
      </c>
      <c r="D47" s="270">
        <f t="shared" ref="D47:W47" si="17">D25+D38+D43</f>
        <v>-479253.14715712791</v>
      </c>
      <c r="E47" s="271">
        <f t="shared" si="17"/>
        <v>-433863.05085829576</v>
      </c>
      <c r="F47" s="271">
        <f t="shared" si="17"/>
        <v>-45390.096298832199</v>
      </c>
      <c r="G47" s="465"/>
      <c r="H47" s="270">
        <f t="shared" si="17"/>
        <v>-942787.18989041087</v>
      </c>
      <c r="I47" s="271">
        <f t="shared" si="17"/>
        <v>-810572.19418654009</v>
      </c>
      <c r="J47" s="271">
        <f t="shared" si="17"/>
        <v>-132214.99570387072</v>
      </c>
      <c r="K47" s="462"/>
      <c r="L47" s="270">
        <f>L25+L38+L43</f>
        <v>-5530316.2535301875</v>
      </c>
      <c r="M47" s="271">
        <f>M25+M38+M43</f>
        <v>-4629629.7504639998</v>
      </c>
      <c r="N47" s="271">
        <f>N25+N38+N43</f>
        <v>-900686.50306618819</v>
      </c>
      <c r="O47" s="462"/>
      <c r="P47" s="270">
        <f>P25+P38+P43</f>
        <v>4706957.9420346543</v>
      </c>
      <c r="Q47" s="271">
        <f>Q25+Q38+Q43</f>
        <v>3840955.5901418026</v>
      </c>
      <c r="R47" s="271">
        <f>R25+R38+R43</f>
        <v>866002.35189285199</v>
      </c>
      <c r="S47" s="462"/>
      <c r="T47" s="613">
        <f t="shared" si="17"/>
        <v>-94504.271088928217</v>
      </c>
      <c r="U47" s="290">
        <f t="shared" si="17"/>
        <v>-2339902.9196319999</v>
      </c>
      <c r="V47" s="271">
        <f t="shared" si="17"/>
        <v>-2033109.4053670324</v>
      </c>
      <c r="W47" s="271">
        <f t="shared" si="17"/>
        <v>-212289.24317603919</v>
      </c>
      <c r="X47" s="468"/>
    </row>
    <row r="48" spans="1:24" s="403" customFormat="1" x14ac:dyDescent="0.25">
      <c r="A48" s="1621"/>
      <c r="B48" s="114" t="s">
        <v>76</v>
      </c>
      <c r="C48" s="144" t="s">
        <v>176</v>
      </c>
      <c r="D48" s="589">
        <f t="shared" ref="D48:W48" si="18">D26+D37+D42</f>
        <v>15661.2</v>
      </c>
      <c r="E48" s="590">
        <f t="shared" si="18"/>
        <v>9276.6265267029339</v>
      </c>
      <c r="F48" s="590">
        <f t="shared" si="18"/>
        <v>6384.5734732970659</v>
      </c>
      <c r="G48" s="465"/>
      <c r="H48" s="589">
        <f t="shared" si="18"/>
        <v>14996.400000000001</v>
      </c>
      <c r="I48" s="590">
        <f t="shared" si="18"/>
        <v>8870.1144228461726</v>
      </c>
      <c r="J48" s="590">
        <f t="shared" si="18"/>
        <v>6126.2855771538279</v>
      </c>
      <c r="K48" s="1106"/>
      <c r="L48" s="589">
        <f>L26+L37+L42</f>
        <v>14473.2</v>
      </c>
      <c r="M48" s="590">
        <f>M26+M37+M42</f>
        <v>8505.9862862862865</v>
      </c>
      <c r="N48" s="590">
        <f>N26+N37+N42</f>
        <v>5967.2137137137133</v>
      </c>
      <c r="O48" s="1106"/>
      <c r="P48" s="589">
        <f>P26+P37+P42</f>
        <v>18320.400000000001</v>
      </c>
      <c r="Q48" s="590">
        <f>Q26+Q37+Q42</f>
        <v>10766.698298298299</v>
      </c>
      <c r="R48" s="590">
        <f>R26+R37+R42</f>
        <v>7553.7017017017006</v>
      </c>
      <c r="S48" s="1101"/>
      <c r="T48" s="614">
        <f t="shared" si="18"/>
        <v>0</v>
      </c>
      <c r="U48" s="591">
        <f t="shared" si="18"/>
        <v>63451.200000000004</v>
      </c>
      <c r="V48" s="590">
        <f t="shared" si="18"/>
        <v>37419.425534133698</v>
      </c>
      <c r="W48" s="590">
        <f t="shared" si="18"/>
        <v>26031.774465866307</v>
      </c>
      <c r="X48" s="1401"/>
    </row>
    <row r="49" spans="1:24" s="403" customFormat="1" x14ac:dyDescent="0.25">
      <c r="A49" s="1621"/>
      <c r="B49" s="114">
        <v>4.4000000000000004</v>
      </c>
      <c r="C49" s="144" t="s">
        <v>937</v>
      </c>
      <c r="D49" s="270">
        <f t="shared" ref="D49:W49" si="19">D27+D39+D44</f>
        <v>86606.856708402076</v>
      </c>
      <c r="E49" s="271">
        <f t="shared" si="19"/>
        <v>51301.736985913973</v>
      </c>
      <c r="F49" s="271">
        <f t="shared" si="19"/>
        <v>35305.119722488089</v>
      </c>
      <c r="G49" s="465"/>
      <c r="H49" s="270">
        <f t="shared" si="19"/>
        <v>57620.624286448983</v>
      </c>
      <c r="I49" s="271">
        <f t="shared" si="19"/>
        <v>34081.407295339792</v>
      </c>
      <c r="J49" s="271">
        <f t="shared" si="19"/>
        <v>23539.216991109191</v>
      </c>
      <c r="K49" s="463"/>
      <c r="L49" s="270">
        <f>L27+L39+L44</f>
        <v>51394.697096035678</v>
      </c>
      <c r="M49" s="271">
        <f>M27+M39+M44</f>
        <v>30204.432656748002</v>
      </c>
      <c r="N49" s="271">
        <f>N27+N39+N44</f>
        <v>21190.264439287675</v>
      </c>
      <c r="O49" s="463"/>
      <c r="P49" s="270">
        <f>P27+P39+P44</f>
        <v>63821.031391326629</v>
      </c>
      <c r="Q49" s="271">
        <f>Q27+Q39+Q44</f>
        <v>37506.586035214961</v>
      </c>
      <c r="R49" s="271">
        <f>R27+R39+R44</f>
        <v>26314.445356111661</v>
      </c>
      <c r="S49" s="462"/>
      <c r="T49" s="613">
        <f t="shared" si="19"/>
        <v>388.69053343641451</v>
      </c>
      <c r="U49" s="290">
        <f t="shared" si="19"/>
        <v>259831.90001564976</v>
      </c>
      <c r="V49" s="271">
        <f t="shared" si="19"/>
        <v>153094.16297321673</v>
      </c>
      <c r="W49" s="271">
        <f t="shared" si="19"/>
        <v>106349.04650899662</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48566735.442477085</v>
      </c>
      <c r="E52" s="280">
        <f t="shared" si="21"/>
        <v>40509329.461675361</v>
      </c>
      <c r="F52" s="280">
        <f t="shared" si="21"/>
        <v>8057405.9808017127</v>
      </c>
      <c r="G52" s="1104"/>
      <c r="H52" s="288">
        <f t="shared" si="21"/>
        <v>47256346.297558077</v>
      </c>
      <c r="I52" s="280">
        <f t="shared" si="21"/>
        <v>39189345.535636924</v>
      </c>
      <c r="J52" s="280">
        <f t="shared" si="21"/>
        <v>8067000.7619211487</v>
      </c>
      <c r="K52" s="1104"/>
      <c r="L52" s="288">
        <f>SUM(L46:L51)</f>
        <v>44387277.433371976</v>
      </c>
      <c r="M52" s="280">
        <f>SUM(M46:M51)</f>
        <v>36106826.565351568</v>
      </c>
      <c r="N52" s="280">
        <f>SUM(N46:N51)</f>
        <v>8280450.8680204209</v>
      </c>
      <c r="O52" s="1104"/>
      <c r="P52" s="288">
        <f>SUM(P46:P51)</f>
        <v>65514448.214766331</v>
      </c>
      <c r="Q52" s="280">
        <f>SUM(Q46:Q51)</f>
        <v>53294551.973932199</v>
      </c>
      <c r="R52" s="280">
        <f>SUM(R46:R51)</f>
        <v>12219896.240834115</v>
      </c>
      <c r="S52" s="464"/>
      <c r="T52" s="604">
        <f t="shared" si="21"/>
        <v>2511813.3877107031</v>
      </c>
      <c r="U52" s="292">
        <f t="shared" si="21"/>
        <v>208236620.77588406</v>
      </c>
      <c r="V52" s="280">
        <f t="shared" si="21"/>
        <v>169100053.53659606</v>
      </c>
      <c r="W52" s="280">
        <f t="shared" si="21"/>
        <v>36624753.851577401</v>
      </c>
      <c r="X52" s="1400"/>
    </row>
    <row r="53" spans="1:24" x14ac:dyDescent="0.25">
      <c r="A53" s="1621"/>
      <c r="B53" s="114" t="s">
        <v>196</v>
      </c>
      <c r="C53" s="145" t="s">
        <v>40</v>
      </c>
      <c r="D53" s="270">
        <f>SUM(E53:G53)</f>
        <v>1049.8078588800001</v>
      </c>
      <c r="E53" s="253">
        <v>566.7048921600001</v>
      </c>
      <c r="F53" s="253">
        <v>483.10296672000004</v>
      </c>
      <c r="G53" s="465"/>
      <c r="H53" s="270">
        <f>SUM(I53:J53)</f>
        <v>1077.45497112</v>
      </c>
      <c r="I53" s="253">
        <v>586.55548776000001</v>
      </c>
      <c r="J53" s="253">
        <v>490.89948336000003</v>
      </c>
      <c r="K53" s="375"/>
      <c r="L53" s="270">
        <f>SUM(M53:N53)</f>
        <v>1053.8880000000001</v>
      </c>
      <c r="M53" s="253">
        <v>568.39200000000005</v>
      </c>
      <c r="N53" s="253">
        <v>485.49600000000004</v>
      </c>
      <c r="O53" s="375"/>
      <c r="P53" s="270">
        <f>SUM(Q53:R53)</f>
        <v>0</v>
      </c>
      <c r="Q53" s="253">
        <v>0</v>
      </c>
      <c r="R53" s="253">
        <v>0</v>
      </c>
      <c r="S53" s="303"/>
      <c r="T53" s="605">
        <v>0</v>
      </c>
      <c r="U53" s="290">
        <f>SUM(V53:X53)+T53</f>
        <v>3181.1508300000005</v>
      </c>
      <c r="V53" s="271">
        <f t="shared" ref="V53:W55" si="22">E53+I53+M53+Q53</f>
        <v>1721.6523799200002</v>
      </c>
      <c r="W53" s="271">
        <f t="shared" si="22"/>
        <v>1459.4984500800001</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1049.8078588800001</v>
      </c>
      <c r="E55" s="274">
        <f t="shared" si="23"/>
        <v>566.7048921600001</v>
      </c>
      <c r="F55" s="274">
        <f t="shared" si="23"/>
        <v>483.10296672000004</v>
      </c>
      <c r="G55" s="465"/>
      <c r="H55" s="270">
        <f t="shared" si="23"/>
        <v>1077.45497112</v>
      </c>
      <c r="I55" s="274">
        <f t="shared" si="23"/>
        <v>586.55548776000001</v>
      </c>
      <c r="J55" s="274">
        <f t="shared" si="23"/>
        <v>490.89948336000003</v>
      </c>
      <c r="K55" s="375"/>
      <c r="L55" s="270">
        <f>SUM(L53:L54)</f>
        <v>1053.8880000000001</v>
      </c>
      <c r="M55" s="274">
        <f>SUM(M53:M54)</f>
        <v>568.39200000000005</v>
      </c>
      <c r="N55" s="274">
        <f>SUM(N53:N54)</f>
        <v>485.49600000000004</v>
      </c>
      <c r="O55" s="375"/>
      <c r="P55" s="270">
        <f>SUM(P53:P54)</f>
        <v>0</v>
      </c>
      <c r="Q55" s="274">
        <f>SUM(Q53:Q54)</f>
        <v>0</v>
      </c>
      <c r="R55" s="274">
        <f>SUM(R53:R54)</f>
        <v>0</v>
      </c>
      <c r="S55" s="303"/>
      <c r="T55" s="606">
        <f>SUM(T53:T54)</f>
        <v>0</v>
      </c>
      <c r="U55" s="290">
        <f>SUM(U53:U54)</f>
        <v>3181.1508300000005</v>
      </c>
      <c r="V55" s="271">
        <f t="shared" si="22"/>
        <v>1721.6523799200002</v>
      </c>
      <c r="W55" s="271">
        <f t="shared" si="22"/>
        <v>1459.4984500800001</v>
      </c>
      <c r="X55" s="304"/>
    </row>
    <row r="56" spans="1:24" s="403" customFormat="1" x14ac:dyDescent="0.25">
      <c r="A56" s="1622"/>
      <c r="B56" s="390" t="s">
        <v>193</v>
      </c>
      <c r="C56" s="385" t="s">
        <v>333</v>
      </c>
      <c r="D56" s="288">
        <f t="shared" ref="D56:W56" si="24">D52+D55</f>
        <v>48567785.250335962</v>
      </c>
      <c r="E56" s="280">
        <f t="shared" si="24"/>
        <v>40509896.166567519</v>
      </c>
      <c r="F56" s="280">
        <f t="shared" si="24"/>
        <v>8057889.083768433</v>
      </c>
      <c r="G56" s="465"/>
      <c r="H56" s="288">
        <f t="shared" si="24"/>
        <v>47257423.752529196</v>
      </c>
      <c r="I56" s="280">
        <f t="shared" si="24"/>
        <v>39189932.091124684</v>
      </c>
      <c r="J56" s="280">
        <f t="shared" si="24"/>
        <v>8067491.6614045091</v>
      </c>
      <c r="K56" s="1104"/>
      <c r="L56" s="288">
        <f>L52+L55</f>
        <v>44388331.321371973</v>
      </c>
      <c r="M56" s="280">
        <f>M52+M55</f>
        <v>36107394.957351565</v>
      </c>
      <c r="N56" s="280">
        <f>N52+N55</f>
        <v>8280936.3640204212</v>
      </c>
      <c r="O56" s="1104"/>
      <c r="P56" s="288">
        <f>P52+P55</f>
        <v>65514448.214766331</v>
      </c>
      <c r="Q56" s="280">
        <f>Q52+Q55</f>
        <v>53294551.973932199</v>
      </c>
      <c r="R56" s="280">
        <f>R52+R55</f>
        <v>12219896.240834115</v>
      </c>
      <c r="S56" s="464"/>
      <c r="T56" s="604">
        <f t="shared" si="24"/>
        <v>2511813.3877107031</v>
      </c>
      <c r="U56" s="292">
        <f t="shared" si="24"/>
        <v>208239801.92671406</v>
      </c>
      <c r="V56" s="280">
        <f t="shared" si="24"/>
        <v>169101775.18897599</v>
      </c>
      <c r="W56" s="280">
        <f t="shared" si="24"/>
        <v>36626213.350027479</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1522598.03662661</v>
      </c>
      <c r="E59" s="251">
        <v>854343.69746408239</v>
      </c>
      <c r="F59" s="253">
        <v>668254.3391625277</v>
      </c>
      <c r="G59" s="465"/>
      <c r="H59" s="270">
        <f t="shared" ref="H59:H64" si="26">SUM(I59:J59)</f>
        <v>1457939.1236312743</v>
      </c>
      <c r="I59" s="251">
        <v>818062.9894416075</v>
      </c>
      <c r="J59" s="253">
        <v>639876.13418966671</v>
      </c>
      <c r="K59" s="375"/>
      <c r="L59" s="270">
        <f t="shared" ref="L59:L64" si="27">SUM(M59:N59)</f>
        <v>1412645.5708824068</v>
      </c>
      <c r="M59" s="251">
        <v>792648.36233983783</v>
      </c>
      <c r="N59" s="253">
        <v>619997.20854256896</v>
      </c>
      <c r="O59" s="375"/>
      <c r="P59" s="270">
        <f t="shared" ref="P59:P64" si="28">SUM(Q59:R59)</f>
        <v>1990162.7754300863</v>
      </c>
      <c r="Q59" s="253">
        <v>1116698.5528783288</v>
      </c>
      <c r="R59" s="253">
        <v>873464.22255175747</v>
      </c>
      <c r="S59" s="303"/>
      <c r="T59" s="605"/>
      <c r="U59" s="290">
        <f t="shared" ref="U59:U64" si="29">D59+H59+L59+P59+T59</f>
        <v>6383345.5065703774</v>
      </c>
      <c r="V59" s="271">
        <f t="shared" ref="V59:W65" si="30">E59+I59+M59+Q59</f>
        <v>3581753.6021238565</v>
      </c>
      <c r="W59" s="271">
        <f t="shared" si="30"/>
        <v>2801591.9044465208</v>
      </c>
      <c r="X59" s="304"/>
    </row>
    <row r="60" spans="1:24" x14ac:dyDescent="0.25">
      <c r="A60" s="1582"/>
      <c r="B60" s="114" t="s">
        <v>80</v>
      </c>
      <c r="C60" s="145" t="s">
        <v>100</v>
      </c>
      <c r="D60" s="270">
        <f t="shared" si="25"/>
        <v>146462.43605248295</v>
      </c>
      <c r="E60" s="253">
        <v>82181.413706473031</v>
      </c>
      <c r="F60" s="253">
        <v>64281.022346009922</v>
      </c>
      <c r="G60" s="465"/>
      <c r="H60" s="270">
        <f t="shared" si="26"/>
        <v>140242.73677401553</v>
      </c>
      <c r="I60" s="253">
        <v>78691.483501089708</v>
      </c>
      <c r="J60" s="253">
        <v>61551.253272925824</v>
      </c>
      <c r="K60" s="375"/>
      <c r="L60" s="270">
        <f t="shared" si="27"/>
        <v>135885.83894970972</v>
      </c>
      <c r="M60" s="253">
        <v>76246.788245250849</v>
      </c>
      <c r="N60" s="253">
        <v>59639.050704458881</v>
      </c>
      <c r="O60" s="375"/>
      <c r="P60" s="270">
        <f t="shared" si="28"/>
        <v>191438.63397870798</v>
      </c>
      <c r="Q60" s="253">
        <v>107417.97011193131</v>
      </c>
      <c r="R60" s="253">
        <v>84020.663866776667</v>
      </c>
      <c r="S60" s="303"/>
      <c r="T60" s="605"/>
      <c r="U60" s="290">
        <f t="shared" si="29"/>
        <v>614029.64575491624</v>
      </c>
      <c r="V60" s="271">
        <f t="shared" si="30"/>
        <v>344537.6555647449</v>
      </c>
      <c r="W60" s="271">
        <f t="shared" si="30"/>
        <v>269491.99019017129</v>
      </c>
      <c r="X60" s="304"/>
    </row>
    <row r="61" spans="1:24" x14ac:dyDescent="0.25">
      <c r="A61" s="1582"/>
      <c r="B61" s="114" t="s">
        <v>81</v>
      </c>
      <c r="C61" s="145" t="s">
        <v>101</v>
      </c>
      <c r="D61" s="270">
        <f t="shared" si="25"/>
        <v>139116.91103220434</v>
      </c>
      <c r="E61" s="253">
        <v>78059.772370626</v>
      </c>
      <c r="F61" s="253">
        <v>61057.138661578341</v>
      </c>
      <c r="G61" s="465"/>
      <c r="H61" s="270">
        <f t="shared" si="26"/>
        <v>133209.148096597</v>
      </c>
      <c r="I61" s="253">
        <v>74744.872502942948</v>
      </c>
      <c r="J61" s="253">
        <v>58464.275593654063</v>
      </c>
      <c r="K61" s="375"/>
      <c r="L61" s="270">
        <f t="shared" si="27"/>
        <v>129070.76160421912</v>
      </c>
      <c r="M61" s="253">
        <v>72422.785955881031</v>
      </c>
      <c r="N61" s="253">
        <v>56647.975648338099</v>
      </c>
      <c r="O61" s="375"/>
      <c r="P61" s="270">
        <f t="shared" si="28"/>
        <v>181837.41940356151</v>
      </c>
      <c r="Q61" s="253">
        <v>102030.64071641321</v>
      </c>
      <c r="R61" s="253">
        <v>79806.778687148297</v>
      </c>
      <c r="S61" s="303"/>
      <c r="T61" s="605"/>
      <c r="U61" s="290">
        <f t="shared" si="29"/>
        <v>583234.24013658194</v>
      </c>
      <c r="V61" s="271">
        <f t="shared" si="30"/>
        <v>327258.07154586317</v>
      </c>
      <c r="W61" s="271">
        <f t="shared" si="30"/>
        <v>255976.16859071879</v>
      </c>
      <c r="X61" s="304"/>
    </row>
    <row r="62" spans="1:24" x14ac:dyDescent="0.25">
      <c r="A62" s="1582"/>
      <c r="B62" s="383" t="s">
        <v>82</v>
      </c>
      <c r="C62" s="145" t="s">
        <v>102</v>
      </c>
      <c r="D62" s="270">
        <f t="shared" si="25"/>
        <v>94225.800052672086</v>
      </c>
      <c r="E62" s="253">
        <v>52870.959029912818</v>
      </c>
      <c r="F62" s="253">
        <v>41354.841022759269</v>
      </c>
      <c r="G62" s="465"/>
      <c r="H62" s="270">
        <f t="shared" si="26"/>
        <v>90224.390842254375</v>
      </c>
      <c r="I62" s="253">
        <v>50625.731689761291</v>
      </c>
      <c r="J62" s="253">
        <v>39598.659152493085</v>
      </c>
      <c r="K62" s="375"/>
      <c r="L62" s="270">
        <f t="shared" si="27"/>
        <v>87421.404668408068</v>
      </c>
      <c r="M62" s="253">
        <v>49052.950486778682</v>
      </c>
      <c r="N62" s="253">
        <v>38368.454181629379</v>
      </c>
      <c r="O62" s="375"/>
      <c r="P62" s="270">
        <f t="shared" si="28"/>
        <v>123160.98880924364</v>
      </c>
      <c r="Q62" s="253">
        <v>69106.758337706604</v>
      </c>
      <c r="R62" s="253">
        <v>54054.230471537041</v>
      </c>
      <c r="S62" s="303"/>
      <c r="T62" s="605"/>
      <c r="U62" s="290">
        <f t="shared" si="29"/>
        <v>395032.58437257819</v>
      </c>
      <c r="V62" s="271">
        <f t="shared" si="30"/>
        <v>221656.39954415942</v>
      </c>
      <c r="W62" s="271">
        <f t="shared" si="30"/>
        <v>173376.18482841877</v>
      </c>
      <c r="X62" s="304"/>
    </row>
    <row r="63" spans="1:24" x14ac:dyDescent="0.25">
      <c r="A63" s="1582"/>
      <c r="B63" s="383" t="s">
        <v>219</v>
      </c>
      <c r="C63" s="145" t="s">
        <v>103</v>
      </c>
      <c r="D63" s="270">
        <f t="shared" si="25"/>
        <v>345087.75065595587</v>
      </c>
      <c r="E63" s="253">
        <v>193631.89610973661</v>
      </c>
      <c r="F63" s="253">
        <v>151455.85454621929</v>
      </c>
      <c r="G63" s="465"/>
      <c r="H63" s="270">
        <f t="shared" si="26"/>
        <v>330433.19422761898</v>
      </c>
      <c r="I63" s="253">
        <v>185409.09033795187</v>
      </c>
      <c r="J63" s="253">
        <v>145024.10388966711</v>
      </c>
      <c r="K63" s="375"/>
      <c r="L63" s="270">
        <f t="shared" si="27"/>
        <v>320167.68103153398</v>
      </c>
      <c r="M63" s="253">
        <v>179649.01690469004</v>
      </c>
      <c r="N63" s="253">
        <v>140518.66412684397</v>
      </c>
      <c r="O63" s="375"/>
      <c r="P63" s="270">
        <f t="shared" si="28"/>
        <v>451058.5059823005</v>
      </c>
      <c r="Q63" s="253">
        <v>253093.05706667341</v>
      </c>
      <c r="R63" s="253">
        <v>197965.44891562706</v>
      </c>
      <c r="S63" s="303"/>
      <c r="T63" s="605"/>
      <c r="U63" s="290">
        <f t="shared" si="29"/>
        <v>1446747.1318974094</v>
      </c>
      <c r="V63" s="271">
        <f t="shared" si="30"/>
        <v>811783.06041905191</v>
      </c>
      <c r="W63" s="271">
        <f t="shared" si="30"/>
        <v>634964.07147835742</v>
      </c>
      <c r="X63" s="304"/>
    </row>
    <row r="64" spans="1:24" x14ac:dyDescent="0.25">
      <c r="A64" s="1582"/>
      <c r="B64" s="114" t="s">
        <v>218</v>
      </c>
      <c r="C64" s="145" t="s">
        <v>28</v>
      </c>
      <c r="D64" s="270">
        <f t="shared" si="25"/>
        <v>66090.526708869205</v>
      </c>
      <c r="E64" s="253">
        <v>37083.999583306177</v>
      </c>
      <c r="F64" s="253">
        <v>29006.527125563032</v>
      </c>
      <c r="G64" s="465"/>
      <c r="H64" s="270">
        <f t="shared" si="26"/>
        <v>63283.914908848441</v>
      </c>
      <c r="I64" s="253">
        <v>35509.184008285119</v>
      </c>
      <c r="J64" s="253">
        <v>27774.730900563321</v>
      </c>
      <c r="K64" s="375"/>
      <c r="L64" s="270">
        <f t="shared" si="27"/>
        <v>61317.884028944783</v>
      </c>
      <c r="M64" s="253">
        <v>34406.026082909862</v>
      </c>
      <c r="N64" s="253">
        <v>26911.857946034921</v>
      </c>
      <c r="O64" s="375"/>
      <c r="P64" s="270">
        <f t="shared" si="28"/>
        <v>86385.837168142229</v>
      </c>
      <c r="Q64" s="253">
        <v>48471.884081944147</v>
      </c>
      <c r="R64" s="253">
        <v>37913.953086198082</v>
      </c>
      <c r="S64" s="303"/>
      <c r="T64" s="605"/>
      <c r="U64" s="290">
        <f t="shared" si="29"/>
        <v>277078.1628148047</v>
      </c>
      <c r="V64" s="271">
        <f t="shared" si="30"/>
        <v>155471.09375644531</v>
      </c>
      <c r="W64" s="271">
        <f t="shared" si="30"/>
        <v>121607.06905835934</v>
      </c>
      <c r="X64" s="304"/>
    </row>
    <row r="65" spans="1:24" s="403" customFormat="1" x14ac:dyDescent="0.25">
      <c r="A65" s="1583"/>
      <c r="B65" s="384" t="s">
        <v>217</v>
      </c>
      <c r="C65" s="385" t="s">
        <v>108</v>
      </c>
      <c r="D65" s="288">
        <f t="shared" ref="D65:U65" si="31">SUM(D59:D64)</f>
        <v>2313581.4611287946</v>
      </c>
      <c r="E65" s="280">
        <f t="shared" si="31"/>
        <v>1298171.7382641369</v>
      </c>
      <c r="F65" s="280">
        <f t="shared" si="31"/>
        <v>1015409.7228646576</v>
      </c>
      <c r="G65" s="1104"/>
      <c r="H65" s="288">
        <f t="shared" si="31"/>
        <v>2215332.5084806085</v>
      </c>
      <c r="I65" s="280">
        <f t="shared" si="31"/>
        <v>1243043.3514816384</v>
      </c>
      <c r="J65" s="280">
        <f t="shared" si="31"/>
        <v>972289.15699897008</v>
      </c>
      <c r="K65" s="1104"/>
      <c r="L65" s="288">
        <f t="shared" si="31"/>
        <v>2146509.1411652225</v>
      </c>
      <c r="M65" s="280">
        <f t="shared" si="31"/>
        <v>1204425.9300153481</v>
      </c>
      <c r="N65" s="280">
        <f t="shared" si="31"/>
        <v>942083.21114987403</v>
      </c>
      <c r="O65" s="1104"/>
      <c r="P65" s="288">
        <f t="shared" si="31"/>
        <v>3024044.1607720423</v>
      </c>
      <c r="Q65" s="280">
        <f t="shared" si="31"/>
        <v>1696818.8631929974</v>
      </c>
      <c r="R65" s="280">
        <f t="shared" si="31"/>
        <v>1327225.2975790445</v>
      </c>
      <c r="S65" s="464"/>
      <c r="T65" s="604">
        <f t="shared" si="31"/>
        <v>0</v>
      </c>
      <c r="U65" s="292">
        <f t="shared" si="31"/>
        <v>9699467.2715466674</v>
      </c>
      <c r="V65" s="280">
        <f t="shared" si="30"/>
        <v>5442459.8829541206</v>
      </c>
      <c r="W65" s="280">
        <f t="shared" si="30"/>
        <v>4257007.3885925468</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50881366.711464755</v>
      </c>
      <c r="E72" s="303"/>
      <c r="F72" s="303"/>
      <c r="G72" s="375"/>
      <c r="H72" s="270">
        <f>H56+H65+H71</f>
        <v>49472756.261009805</v>
      </c>
      <c r="I72" s="303"/>
      <c r="J72" s="303"/>
      <c r="K72" s="375"/>
      <c r="L72" s="270">
        <f>L56+L65+L71</f>
        <v>46534840.462537192</v>
      </c>
      <c r="M72" s="303"/>
      <c r="N72" s="303"/>
      <c r="O72" s="375"/>
      <c r="P72" s="271">
        <f>P56+P65+P71</f>
        <v>68538492.375538379</v>
      </c>
      <c r="Q72" s="303"/>
      <c r="R72" s="303"/>
      <c r="S72" s="303"/>
      <c r="T72" s="613">
        <f>T56+T65+T71</f>
        <v>2511813.3877107031</v>
      </c>
      <c r="U72" s="290">
        <f>U56+U65+U71</f>
        <v>217939269.19826072</v>
      </c>
      <c r="V72" s="346"/>
      <c r="W72" s="346"/>
      <c r="X72" s="304"/>
    </row>
    <row r="73" spans="1:24" s="403" customFormat="1" ht="24.75" x14ac:dyDescent="0.25">
      <c r="A73" s="571"/>
      <c r="B73" s="561" t="s">
        <v>257</v>
      </c>
      <c r="C73" s="562" t="s">
        <v>184</v>
      </c>
      <c r="D73" s="563">
        <f>D16-D72</f>
        <v>-693803.73711786419</v>
      </c>
      <c r="E73" s="338"/>
      <c r="F73" s="338"/>
      <c r="G73" s="564"/>
      <c r="H73" s="563">
        <f>H16-H72</f>
        <v>-1975355.8579544574</v>
      </c>
      <c r="I73" s="338"/>
      <c r="J73" s="338"/>
      <c r="K73" s="564"/>
      <c r="L73" s="563">
        <f>L16-L72</f>
        <v>-1187576.1523124725</v>
      </c>
      <c r="M73" s="338"/>
      <c r="N73" s="338"/>
      <c r="O73" s="564"/>
      <c r="P73" s="565">
        <f>P16-P72</f>
        <v>-6070859.2134177834</v>
      </c>
      <c r="Q73" s="338"/>
      <c r="R73" s="338"/>
      <c r="S73" s="338"/>
      <c r="T73" s="616">
        <f>T16-T72</f>
        <v>-1421845.8603212202</v>
      </c>
      <c r="U73" s="566">
        <f>U16-U72</f>
        <v>-11349440.82112366</v>
      </c>
      <c r="V73" s="337"/>
      <c r="W73" s="337"/>
      <c r="X73" s="339"/>
    </row>
    <row r="74" spans="1:24" x14ac:dyDescent="0.25">
      <c r="A74" s="408"/>
      <c r="B74" s="114" t="s">
        <v>207</v>
      </c>
      <c r="C74" s="145" t="s">
        <v>26</v>
      </c>
      <c r="D74" s="257">
        <v>-186633.20528470547</v>
      </c>
      <c r="E74" s="379"/>
      <c r="F74" s="379"/>
      <c r="G74" s="380"/>
      <c r="H74" s="257">
        <v>-531370.72578974906</v>
      </c>
      <c r="I74" s="379"/>
      <c r="J74" s="379"/>
      <c r="K74" s="380"/>
      <c r="L74" s="257">
        <v>-319457.98497205513</v>
      </c>
      <c r="M74" s="379"/>
      <c r="N74" s="379"/>
      <c r="O74" s="380"/>
      <c r="P74" s="257">
        <v>-1633061.1284093838</v>
      </c>
      <c r="Q74" s="340"/>
      <c r="R74" s="340"/>
      <c r="S74" s="340"/>
      <c r="T74" s="257">
        <v>-382476.53642640827</v>
      </c>
      <c r="U74" s="374">
        <f>D74+H74+L74+P74+T74</f>
        <v>-3052999.5808823016</v>
      </c>
      <c r="V74" s="340"/>
      <c r="W74" s="340"/>
      <c r="X74" s="341"/>
    </row>
    <row r="75" spans="1:24" s="403" customFormat="1" ht="15.75" thickBot="1" x14ac:dyDescent="0.3">
      <c r="A75" s="570"/>
      <c r="B75" s="568" t="s">
        <v>267</v>
      </c>
      <c r="C75" s="386" t="s">
        <v>185</v>
      </c>
      <c r="D75" s="288">
        <f>D73-D74</f>
        <v>-507170.53183315869</v>
      </c>
      <c r="E75" s="335"/>
      <c r="F75" s="335"/>
      <c r="G75" s="376"/>
      <c r="H75" s="288">
        <f>H73-H74</f>
        <v>-1443985.1321647083</v>
      </c>
      <c r="I75" s="335"/>
      <c r="J75" s="335"/>
      <c r="K75" s="376"/>
      <c r="L75" s="288">
        <f>L73-L74</f>
        <v>-868118.16734041739</v>
      </c>
      <c r="M75" s="335"/>
      <c r="N75" s="335"/>
      <c r="O75" s="376"/>
      <c r="P75" s="280">
        <f>P73-P74</f>
        <v>-4437798.0850083996</v>
      </c>
      <c r="Q75" s="342"/>
      <c r="R75" s="342"/>
      <c r="S75" s="337"/>
      <c r="T75" s="894">
        <f>T73-T74</f>
        <v>-1039369.323894812</v>
      </c>
      <c r="U75" s="895">
        <f>U73-U74</f>
        <v>-8296441.2402413581</v>
      </c>
      <c r="V75" s="516"/>
      <c r="W75" s="516"/>
      <c r="X75" s="473"/>
    </row>
    <row r="76" spans="1:24" x14ac:dyDescent="0.25">
      <c r="S76" s="47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3" t="s">
        <v>571</v>
      </c>
      <c r="C4" s="494" t="s">
        <v>573</v>
      </c>
    </row>
    <row r="5" spans="1:3" x14ac:dyDescent="0.25">
      <c r="A5" s="484" t="s">
        <v>512</v>
      </c>
      <c r="B5" s="36" t="s">
        <v>656</v>
      </c>
      <c r="C5" s="486" t="s">
        <v>823</v>
      </c>
    </row>
    <row r="6" spans="1:3" ht="24.75" x14ac:dyDescent="0.25">
      <c r="A6" s="99" t="s">
        <v>512</v>
      </c>
      <c r="B6" s="16" t="s">
        <v>508</v>
      </c>
      <c r="C6" s="8" t="s">
        <v>824</v>
      </c>
    </row>
    <row r="7" spans="1:3" x14ac:dyDescent="0.25">
      <c r="A7" s="99" t="s">
        <v>512</v>
      </c>
      <c r="B7" s="16" t="s">
        <v>572</v>
      </c>
      <c r="C7" s="8" t="s">
        <v>574</v>
      </c>
    </row>
    <row r="8" spans="1:3" x14ac:dyDescent="0.25">
      <c r="A8" s="99" t="s">
        <v>512</v>
      </c>
      <c r="B8" s="16" t="s">
        <v>556</v>
      </c>
      <c r="C8" s="485" t="s">
        <v>825</v>
      </c>
    </row>
    <row r="9" spans="1:3" x14ac:dyDescent="0.25">
      <c r="A9" s="12" t="s">
        <v>512</v>
      </c>
      <c r="B9" s="17" t="s">
        <v>513</v>
      </c>
      <c r="C9" s="492" t="s">
        <v>575</v>
      </c>
    </row>
    <row r="10" spans="1:3" x14ac:dyDescent="0.25">
      <c r="A10" s="484" t="s">
        <v>423</v>
      </c>
      <c r="B10" s="36" t="s">
        <v>515</v>
      </c>
      <c r="C10" s="486" t="s">
        <v>577</v>
      </c>
    </row>
    <row r="11" spans="1:3" x14ac:dyDescent="0.25">
      <c r="A11" s="99" t="s">
        <v>423</v>
      </c>
      <c r="B11" s="16" t="s">
        <v>590</v>
      </c>
      <c r="C11" s="485" t="s">
        <v>639</v>
      </c>
    </row>
    <row r="12" spans="1:3" x14ac:dyDescent="0.25">
      <c r="A12" s="99" t="s">
        <v>423</v>
      </c>
      <c r="B12" s="16" t="s">
        <v>591</v>
      </c>
      <c r="C12" s="485" t="s">
        <v>578</v>
      </c>
    </row>
    <row r="13" spans="1:3" x14ac:dyDescent="0.25">
      <c r="A13" s="99" t="s">
        <v>423</v>
      </c>
      <c r="B13" s="16" t="s">
        <v>592</v>
      </c>
      <c r="C13" s="485" t="s">
        <v>579</v>
      </c>
    </row>
    <row r="14" spans="1:3" x14ac:dyDescent="0.25">
      <c r="A14" s="99" t="s">
        <v>423</v>
      </c>
      <c r="B14" s="16" t="s">
        <v>593</v>
      </c>
      <c r="C14" s="485" t="s">
        <v>580</v>
      </c>
    </row>
    <row r="15" spans="1:3" x14ac:dyDescent="0.25">
      <c r="A15" s="99" t="s">
        <v>423</v>
      </c>
      <c r="B15" s="16" t="s">
        <v>594</v>
      </c>
      <c r="C15" s="485" t="s">
        <v>581</v>
      </c>
    </row>
    <row r="16" spans="1:3" x14ac:dyDescent="0.25">
      <c r="A16" s="99" t="s">
        <v>423</v>
      </c>
      <c r="B16" s="16" t="s">
        <v>595</v>
      </c>
      <c r="C16" s="485" t="s">
        <v>582</v>
      </c>
    </row>
    <row r="17" spans="1:3" x14ac:dyDescent="0.25">
      <c r="A17" s="99" t="s">
        <v>423</v>
      </c>
      <c r="B17" s="16" t="s">
        <v>596</v>
      </c>
      <c r="C17" s="485" t="s">
        <v>583</v>
      </c>
    </row>
    <row r="18" spans="1:3" x14ac:dyDescent="0.25">
      <c r="A18" s="99" t="s">
        <v>423</v>
      </c>
      <c r="B18" s="16" t="s">
        <v>597</v>
      </c>
      <c r="C18" s="485" t="s">
        <v>584</v>
      </c>
    </row>
    <row r="19" spans="1:3" x14ac:dyDescent="0.25">
      <c r="A19" s="99" t="s">
        <v>423</v>
      </c>
      <c r="B19" s="16" t="s">
        <v>598</v>
      </c>
      <c r="C19" s="485" t="s">
        <v>585</v>
      </c>
    </row>
    <row r="20" spans="1:3" x14ac:dyDescent="0.25">
      <c r="A20" s="99" t="s">
        <v>423</v>
      </c>
      <c r="B20" s="16" t="s">
        <v>599</v>
      </c>
      <c r="C20" s="485" t="s">
        <v>586</v>
      </c>
    </row>
    <row r="21" spans="1:3" x14ac:dyDescent="0.25">
      <c r="A21" s="99" t="s">
        <v>423</v>
      </c>
      <c r="B21" s="16" t="s">
        <v>600</v>
      </c>
      <c r="C21" s="485" t="s">
        <v>587</v>
      </c>
    </row>
    <row r="22" spans="1:3" x14ac:dyDescent="0.25">
      <c r="A22" s="99" t="s">
        <v>423</v>
      </c>
      <c r="B22" s="16" t="s">
        <v>601</v>
      </c>
      <c r="C22" s="485" t="s">
        <v>588</v>
      </c>
    </row>
    <row r="23" spans="1:3" x14ac:dyDescent="0.25">
      <c r="A23" s="99" t="s">
        <v>423</v>
      </c>
      <c r="B23" s="16" t="s">
        <v>589</v>
      </c>
      <c r="C23" s="485" t="s">
        <v>1030</v>
      </c>
    </row>
    <row r="24" spans="1:3" x14ac:dyDescent="0.25">
      <c r="A24" s="99" t="s">
        <v>423</v>
      </c>
      <c r="B24" s="16" t="s">
        <v>1007</v>
      </c>
      <c r="C24" s="485" t="s">
        <v>1028</v>
      </c>
    </row>
    <row r="25" spans="1:3" x14ac:dyDescent="0.25">
      <c r="A25" s="99" t="s">
        <v>423</v>
      </c>
      <c r="B25" s="16" t="s">
        <v>603</v>
      </c>
      <c r="C25" s="485" t="s">
        <v>602</v>
      </c>
    </row>
    <row r="26" spans="1:3" x14ac:dyDescent="0.25">
      <c r="A26" s="99" t="s">
        <v>423</v>
      </c>
      <c r="B26" s="16" t="s">
        <v>859</v>
      </c>
      <c r="C26" s="485" t="s">
        <v>861</v>
      </c>
    </row>
    <row r="27" spans="1:3" x14ac:dyDescent="0.25">
      <c r="A27" s="484" t="s">
        <v>440</v>
      </c>
      <c r="B27" s="36" t="s">
        <v>554</v>
      </c>
      <c r="C27" s="486" t="s">
        <v>604</v>
      </c>
    </row>
    <row r="28" spans="1:3" x14ac:dyDescent="0.25">
      <c r="A28" s="99" t="s">
        <v>440</v>
      </c>
      <c r="B28" s="16" t="s">
        <v>627</v>
      </c>
      <c r="C28" s="485" t="s">
        <v>640</v>
      </c>
    </row>
    <row r="29" spans="1:3" x14ac:dyDescent="0.25">
      <c r="A29" s="99" t="s">
        <v>440</v>
      </c>
      <c r="B29" s="16" t="s">
        <v>605</v>
      </c>
      <c r="C29" s="485" t="s">
        <v>606</v>
      </c>
    </row>
    <row r="30" spans="1:3" x14ac:dyDescent="0.25">
      <c r="A30" s="99" t="s">
        <v>440</v>
      </c>
      <c r="B30" s="16" t="s">
        <v>607</v>
      </c>
      <c r="C30" s="485" t="s">
        <v>608</v>
      </c>
    </row>
    <row r="31" spans="1:3" x14ac:dyDescent="0.25">
      <c r="A31" s="99" t="s">
        <v>440</v>
      </c>
      <c r="B31" s="16" t="s">
        <v>609</v>
      </c>
      <c r="C31" s="485" t="s">
        <v>610</v>
      </c>
    </row>
    <row r="32" spans="1:3" x14ac:dyDescent="0.25">
      <c r="A32" s="99" t="s">
        <v>440</v>
      </c>
      <c r="B32" s="16" t="s">
        <v>611</v>
      </c>
      <c r="C32" s="485" t="s">
        <v>612</v>
      </c>
    </row>
    <row r="33" spans="1:3" x14ac:dyDescent="0.25">
      <c r="A33" s="99" t="s">
        <v>440</v>
      </c>
      <c r="B33" s="16" t="s">
        <v>613</v>
      </c>
      <c r="C33" s="485" t="s">
        <v>614</v>
      </c>
    </row>
    <row r="34" spans="1:3" x14ac:dyDescent="0.25">
      <c r="A34" s="99" t="s">
        <v>440</v>
      </c>
      <c r="B34" s="16" t="s">
        <v>615</v>
      </c>
      <c r="C34" s="485" t="s">
        <v>616</v>
      </c>
    </row>
    <row r="35" spans="1:3" x14ac:dyDescent="0.25">
      <c r="A35" s="99" t="s">
        <v>440</v>
      </c>
      <c r="B35" s="16" t="s">
        <v>617</v>
      </c>
      <c r="C35" s="485" t="s">
        <v>618</v>
      </c>
    </row>
    <row r="36" spans="1:3" x14ac:dyDescent="0.25">
      <c r="A36" s="99" t="s">
        <v>440</v>
      </c>
      <c r="B36" s="16" t="s">
        <v>619</v>
      </c>
      <c r="C36" s="485" t="s">
        <v>620</v>
      </c>
    </row>
    <row r="37" spans="1:3" x14ac:dyDescent="0.25">
      <c r="A37" s="99" t="s">
        <v>440</v>
      </c>
      <c r="B37" s="16" t="s">
        <v>621</v>
      </c>
      <c r="C37" s="485" t="s">
        <v>622</v>
      </c>
    </row>
    <row r="38" spans="1:3" x14ac:dyDescent="0.25">
      <c r="A38" s="99" t="s">
        <v>440</v>
      </c>
      <c r="B38" s="16" t="s">
        <v>623</v>
      </c>
      <c r="C38" s="485" t="s">
        <v>624</v>
      </c>
    </row>
    <row r="39" spans="1:3" x14ac:dyDescent="0.25">
      <c r="A39" s="99" t="s">
        <v>440</v>
      </c>
      <c r="B39" s="16" t="s">
        <v>625</v>
      </c>
      <c r="C39" s="485" t="s">
        <v>626</v>
      </c>
    </row>
    <row r="40" spans="1:3" x14ac:dyDescent="0.25">
      <c r="A40" s="99" t="s">
        <v>440</v>
      </c>
      <c r="B40" s="16" t="s">
        <v>628</v>
      </c>
      <c r="C40" s="485" t="s">
        <v>1029</v>
      </c>
    </row>
    <row r="41" spans="1:3" x14ac:dyDescent="0.25">
      <c r="A41" s="99" t="s">
        <v>440</v>
      </c>
      <c r="B41" s="16" t="s">
        <v>1015</v>
      </c>
      <c r="C41" s="485" t="s">
        <v>1031</v>
      </c>
    </row>
    <row r="42" spans="1:3" x14ac:dyDescent="0.25">
      <c r="A42" s="99" t="s">
        <v>440</v>
      </c>
      <c r="B42" s="16" t="s">
        <v>629</v>
      </c>
      <c r="C42" s="485" t="s">
        <v>630</v>
      </c>
    </row>
    <row r="43" spans="1:3" x14ac:dyDescent="0.25">
      <c r="A43" s="484" t="s">
        <v>631</v>
      </c>
      <c r="B43" s="36" t="s">
        <v>632</v>
      </c>
      <c r="C43" s="486" t="s">
        <v>635</v>
      </c>
    </row>
    <row r="44" spans="1:3" x14ac:dyDescent="0.25">
      <c r="A44" s="99" t="s">
        <v>631</v>
      </c>
      <c r="B44" s="16" t="s">
        <v>539</v>
      </c>
      <c r="C44" s="485" t="s">
        <v>636</v>
      </c>
    </row>
    <row r="45" spans="1:3" x14ac:dyDescent="0.25">
      <c r="A45" s="12" t="s">
        <v>631</v>
      </c>
      <c r="B45" s="17" t="s">
        <v>633</v>
      </c>
      <c r="C45" s="485" t="s">
        <v>637</v>
      </c>
    </row>
    <row r="46" spans="1:3" x14ac:dyDescent="0.25">
      <c r="A46" s="99" t="s">
        <v>631</v>
      </c>
      <c r="B46" s="16" t="s">
        <v>1484</v>
      </c>
      <c r="C46" s="486" t="s">
        <v>1490</v>
      </c>
    </row>
    <row r="47" spans="1:3" x14ac:dyDescent="0.25">
      <c r="A47" s="99" t="s">
        <v>631</v>
      </c>
      <c r="B47" s="16" t="s">
        <v>1486</v>
      </c>
      <c r="C47" s="485" t="s">
        <v>1489</v>
      </c>
    </row>
    <row r="48" spans="1:3" x14ac:dyDescent="0.25">
      <c r="A48" s="13" t="s">
        <v>634</v>
      </c>
      <c r="B48" s="483" t="s">
        <v>634</v>
      </c>
      <c r="C48" s="70" t="s">
        <v>638</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388</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12430</v>
      </c>
      <c r="E9" s="812">
        <v>4857</v>
      </c>
      <c r="F9" s="812">
        <v>7573</v>
      </c>
      <c r="G9" s="1107"/>
      <c r="H9" s="805">
        <f>SUM(I9:J9)</f>
        <v>12032</v>
      </c>
      <c r="I9" s="812">
        <v>4725</v>
      </c>
      <c r="J9" s="812">
        <v>7307</v>
      </c>
      <c r="K9" s="1107"/>
      <c r="L9" s="805">
        <f>SUM(M9:N9)</f>
        <v>11653</v>
      </c>
      <c r="M9" s="812">
        <v>4591.3940096120841</v>
      </c>
      <c r="N9" s="812">
        <v>7061.6059903879168</v>
      </c>
      <c r="O9" s="1107"/>
      <c r="P9" s="805">
        <f>SUM(Q9:R9)</f>
        <v>15268</v>
      </c>
      <c r="Q9" s="812">
        <v>5633</v>
      </c>
      <c r="R9" s="812">
        <v>9635</v>
      </c>
      <c r="S9" s="1102"/>
      <c r="T9" s="813"/>
      <c r="U9" s="814">
        <f>SUM(V9:X9)+T9</f>
        <v>51383</v>
      </c>
      <c r="V9" s="815">
        <f>E9+I9+M9+Q9</f>
        <v>19806.394009612086</v>
      </c>
      <c r="W9" s="815">
        <f>F9+J9+N9+R9</f>
        <v>31576.605990387918</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39717588.705692694</v>
      </c>
      <c r="E11" s="461"/>
      <c r="F11" s="461"/>
      <c r="G11" s="471"/>
      <c r="H11" s="469">
        <v>38215026.868910775</v>
      </c>
      <c r="I11" s="461"/>
      <c r="J11" s="461"/>
      <c r="K11" s="471"/>
      <c r="L11" s="469">
        <v>36799321.289250173</v>
      </c>
      <c r="M11" s="461"/>
      <c r="N11" s="461"/>
      <c r="O11" s="471"/>
      <c r="P11" s="469">
        <v>50818336.375858292</v>
      </c>
      <c r="Q11" s="461"/>
      <c r="R11" s="461"/>
      <c r="S11" s="461"/>
      <c r="T11" s="617">
        <v>204500.0008995033</v>
      </c>
      <c r="U11" s="321">
        <f>D11+H11+L11+P11+T11</f>
        <v>165754773.24061143</v>
      </c>
      <c r="V11" s="462"/>
      <c r="W11" s="462"/>
      <c r="X11" s="302"/>
    </row>
    <row r="12" spans="1:24" x14ac:dyDescent="0.25">
      <c r="A12" s="1585"/>
      <c r="B12" s="114">
        <v>1.2</v>
      </c>
      <c r="C12" s="144" t="s">
        <v>225</v>
      </c>
      <c r="D12" s="470">
        <v>11.749999999992724</v>
      </c>
      <c r="E12" s="462"/>
      <c r="F12" s="462"/>
      <c r="G12" s="463"/>
      <c r="H12" s="470">
        <v>24.249999999986358</v>
      </c>
      <c r="I12" s="462"/>
      <c r="J12" s="462"/>
      <c r="K12" s="463"/>
      <c r="L12" s="470">
        <v>-26451.79283293472</v>
      </c>
      <c r="M12" s="462"/>
      <c r="N12" s="462"/>
      <c r="O12" s="463"/>
      <c r="P12" s="470">
        <v>0</v>
      </c>
      <c r="Q12" s="462"/>
      <c r="R12" s="462"/>
      <c r="S12" s="462"/>
      <c r="T12" s="603">
        <v>-15413.960285688976</v>
      </c>
      <c r="U12" s="290">
        <f>D12+H12+L12+P12+T12</f>
        <v>-41829.753118623717</v>
      </c>
      <c r="V12" s="462"/>
      <c r="W12" s="462"/>
      <c r="X12" s="304"/>
    </row>
    <row r="13" spans="1:24" x14ac:dyDescent="0.25">
      <c r="A13" s="1585"/>
      <c r="B13" s="114" t="s">
        <v>1322</v>
      </c>
      <c r="C13" s="144" t="s">
        <v>1326</v>
      </c>
      <c r="D13" s="470">
        <v>176932.5</v>
      </c>
      <c r="E13" s="462"/>
      <c r="F13" s="462"/>
      <c r="G13" s="463"/>
      <c r="H13" s="470">
        <v>170538.75</v>
      </c>
      <c r="I13" s="462"/>
      <c r="J13" s="462"/>
      <c r="K13" s="463"/>
      <c r="L13" s="470">
        <v>166609.5</v>
      </c>
      <c r="M13" s="462"/>
      <c r="N13" s="462"/>
      <c r="O13" s="463"/>
      <c r="P13" s="470">
        <v>452850.47</v>
      </c>
      <c r="Q13" s="462"/>
      <c r="R13" s="462"/>
      <c r="S13" s="462"/>
      <c r="T13" s="603">
        <v>9504.01</v>
      </c>
      <c r="U13" s="290">
        <f>D13+H13+L13+P13+T13</f>
        <v>976435.23</v>
      </c>
      <c r="V13" s="462"/>
      <c r="W13" s="462"/>
      <c r="X13" s="304"/>
    </row>
    <row r="14" spans="1:24" x14ac:dyDescent="0.25">
      <c r="A14" s="1585"/>
      <c r="B14" s="114" t="s">
        <v>1327</v>
      </c>
      <c r="C14" s="144" t="s">
        <v>1328</v>
      </c>
      <c r="D14" s="470">
        <v>-939652.7807042551</v>
      </c>
      <c r="E14" s="462"/>
      <c r="F14" s="462"/>
      <c r="G14" s="463"/>
      <c r="H14" s="470">
        <v>-974688.75771772081</v>
      </c>
      <c r="I14" s="462"/>
      <c r="J14" s="462"/>
      <c r="K14" s="463"/>
      <c r="L14" s="470">
        <v>-963009.66482459207</v>
      </c>
      <c r="M14" s="462"/>
      <c r="N14" s="462"/>
      <c r="O14" s="463"/>
      <c r="P14" s="470">
        <v>-617168.46626046894</v>
      </c>
      <c r="Q14" s="462"/>
      <c r="R14" s="462"/>
      <c r="S14" s="462"/>
      <c r="T14" s="603">
        <v>605417.75332134543</v>
      </c>
      <c r="U14" s="290">
        <f>D14+H14+L14+P14+T14</f>
        <v>-2889101.9161856915</v>
      </c>
      <c r="V14" s="462"/>
      <c r="W14" s="462"/>
      <c r="X14" s="304"/>
    </row>
    <row r="15" spans="1:24" x14ac:dyDescent="0.25">
      <c r="A15" s="1585"/>
      <c r="B15" s="114" t="s">
        <v>63</v>
      </c>
      <c r="C15" s="144" t="s">
        <v>13</v>
      </c>
      <c r="D15" s="470">
        <v>0</v>
      </c>
      <c r="E15" s="462"/>
      <c r="F15" s="462"/>
      <c r="G15" s="463"/>
      <c r="H15" s="470">
        <v>1063.9083541468153</v>
      </c>
      <c r="I15" s="462"/>
      <c r="J15" s="462"/>
      <c r="K15" s="463"/>
      <c r="L15" s="470">
        <v>631.70479275277614</v>
      </c>
      <c r="M15" s="462"/>
      <c r="N15" s="462"/>
      <c r="O15" s="463"/>
      <c r="P15" s="470">
        <v>0</v>
      </c>
      <c r="Q15" s="462"/>
      <c r="R15" s="462"/>
      <c r="S15" s="462"/>
      <c r="T15" s="603">
        <v>0</v>
      </c>
      <c r="U15" s="290">
        <f>D15+H15+L15+P15+T15</f>
        <v>1695.6131468995914</v>
      </c>
      <c r="V15" s="462"/>
      <c r="W15" s="462"/>
      <c r="X15" s="304"/>
    </row>
    <row r="16" spans="1:24" s="401" customFormat="1" x14ac:dyDescent="0.25">
      <c r="A16" s="1586"/>
      <c r="B16" s="384" t="s">
        <v>64</v>
      </c>
      <c r="C16" s="391" t="s">
        <v>14</v>
      </c>
      <c r="D16" s="574">
        <f>SUM(D11:D15)</f>
        <v>38954880.174988441</v>
      </c>
      <c r="E16" s="464"/>
      <c r="F16" s="466"/>
      <c r="G16" s="465"/>
      <c r="H16" s="288">
        <f>SUM(H11:H15)</f>
        <v>37411965.019547202</v>
      </c>
      <c r="I16" s="464"/>
      <c r="J16" s="466"/>
      <c r="K16" s="465"/>
      <c r="L16" s="288">
        <f>SUM(L11:L15)</f>
        <v>35977101.036385402</v>
      </c>
      <c r="M16" s="464"/>
      <c r="N16" s="466"/>
      <c r="O16" s="465"/>
      <c r="P16" s="288">
        <f>SUM(P11:P15)</f>
        <v>50654018.37959782</v>
      </c>
      <c r="Q16" s="464"/>
      <c r="R16" s="466"/>
      <c r="S16" s="466"/>
      <c r="T16" s="604">
        <f>SUM(T11:T15)</f>
        <v>804007.8039351597</v>
      </c>
      <c r="U16" s="292">
        <f>SUM(U11:U15)</f>
        <v>163801972.41445401</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124291</v>
      </c>
      <c r="E19" s="598">
        <v>118174</v>
      </c>
      <c r="F19" s="598">
        <v>6117</v>
      </c>
      <c r="G19" s="465"/>
      <c r="H19" s="586">
        <f>SUM(I19:J19)</f>
        <v>124134</v>
      </c>
      <c r="I19" s="598">
        <v>116648</v>
      </c>
      <c r="J19" s="598">
        <v>7486</v>
      </c>
      <c r="K19" s="808"/>
      <c r="L19" s="586">
        <f>SUM(M19:N19)</f>
        <v>128216.89042665726</v>
      </c>
      <c r="M19" s="598">
        <v>118580.14575987306</v>
      </c>
      <c r="N19" s="598">
        <v>9636.7446667842032</v>
      </c>
      <c r="O19" s="808"/>
      <c r="P19" s="586">
        <f>SUM(Q19:R19)</f>
        <v>136158</v>
      </c>
      <c r="Q19" s="598">
        <v>125627</v>
      </c>
      <c r="R19" s="598">
        <v>10531</v>
      </c>
      <c r="S19" s="681"/>
      <c r="T19" s="610">
        <v>795</v>
      </c>
      <c r="U19" s="290">
        <f>SUM(V19:X19)+T19</f>
        <v>513594.89042665728</v>
      </c>
      <c r="V19" s="271">
        <f t="shared" ref="V19:W27" si="1">E19+I19+M19+Q19</f>
        <v>479029.14575987309</v>
      </c>
      <c r="W19" s="271">
        <f t="shared" si="1"/>
        <v>33770.744666784201</v>
      </c>
      <c r="X19" s="1398"/>
    </row>
    <row r="20" spans="1:24" x14ac:dyDescent="0.25">
      <c r="A20" s="1582"/>
      <c r="B20" s="383">
        <v>2.2000000000000002</v>
      </c>
      <c r="C20" s="585" t="s">
        <v>735</v>
      </c>
      <c r="D20" s="586">
        <f t="shared" si="0"/>
        <v>147</v>
      </c>
      <c r="E20" s="599">
        <v>88</v>
      </c>
      <c r="F20" s="599">
        <v>59</v>
      </c>
      <c r="G20" s="465"/>
      <c r="H20" s="586">
        <f>SUM(I20:J20)</f>
        <v>256</v>
      </c>
      <c r="I20" s="599">
        <v>216</v>
      </c>
      <c r="J20" s="599">
        <v>40</v>
      </c>
      <c r="K20" s="809"/>
      <c r="L20" s="586">
        <f>SUM(M20:N20)</f>
        <v>581</v>
      </c>
      <c r="M20" s="599">
        <v>404</v>
      </c>
      <c r="N20" s="599">
        <v>177</v>
      </c>
      <c r="O20" s="809"/>
      <c r="P20" s="586">
        <f>SUM(Q20:R20)</f>
        <v>603</v>
      </c>
      <c r="Q20" s="599">
        <v>472</v>
      </c>
      <c r="R20" s="599">
        <v>131</v>
      </c>
      <c r="S20" s="682"/>
      <c r="T20" s="610">
        <v>0</v>
      </c>
      <c r="U20" s="290">
        <f t="shared" ref="U20:U27" si="2">SUM(V20:X20)+T20</f>
        <v>1587</v>
      </c>
      <c r="V20" s="271">
        <f t="shared" si="1"/>
        <v>1180</v>
      </c>
      <c r="W20" s="271">
        <f t="shared" si="1"/>
        <v>407</v>
      </c>
      <c r="X20" s="1263"/>
    </row>
    <row r="21" spans="1:24" x14ac:dyDescent="0.25">
      <c r="A21" s="1582"/>
      <c r="B21" s="383">
        <v>2.2999999999999998</v>
      </c>
      <c r="C21" s="585" t="s">
        <v>736</v>
      </c>
      <c r="D21" s="586">
        <f t="shared" si="0"/>
        <v>24554332.074409377</v>
      </c>
      <c r="E21" s="599">
        <v>23319173.026360422</v>
      </c>
      <c r="F21" s="599">
        <v>1235159.0480489556</v>
      </c>
      <c r="G21" s="465"/>
      <c r="H21" s="586">
        <f t="shared" ref="H21:H27" si="3">SUM(I21:J21)</f>
        <v>24662382.570320923</v>
      </c>
      <c r="I21" s="599">
        <v>23095195.731571712</v>
      </c>
      <c r="J21" s="599">
        <v>1567186.8387492117</v>
      </c>
      <c r="K21" s="809"/>
      <c r="L21" s="586">
        <f t="shared" ref="L21:L27" si="4">SUM(M21:N21)</f>
        <v>25411412.124323294</v>
      </c>
      <c r="M21" s="599">
        <v>23324154.389489196</v>
      </c>
      <c r="N21" s="599">
        <v>2087257.7348340976</v>
      </c>
      <c r="O21" s="809"/>
      <c r="P21" s="586">
        <f t="shared" ref="P21:P27" si="5">SUM(Q21:R21)</f>
        <v>30578545.064532831</v>
      </c>
      <c r="Q21" s="599">
        <v>28141121.839837033</v>
      </c>
      <c r="R21" s="599">
        <v>2437423.2246957966</v>
      </c>
      <c r="S21" s="682"/>
      <c r="T21" s="610">
        <v>465099.87051254255</v>
      </c>
      <c r="U21" s="290">
        <f t="shared" si="2"/>
        <v>105671771.70409897</v>
      </c>
      <c r="V21" s="271">
        <f t="shared" si="1"/>
        <v>97879644.98725836</v>
      </c>
      <c r="W21" s="271">
        <f t="shared" si="1"/>
        <v>7327026.8463280611</v>
      </c>
      <c r="X21" s="1263"/>
    </row>
    <row r="22" spans="1:24" x14ac:dyDescent="0.25">
      <c r="A22" s="1582"/>
      <c r="B22" s="383">
        <v>2.4</v>
      </c>
      <c r="C22" s="585" t="s">
        <v>737</v>
      </c>
      <c r="D22" s="586">
        <f t="shared" si="0"/>
        <v>30270.27327437581</v>
      </c>
      <c r="E22" s="599">
        <v>19291.266015177778</v>
      </c>
      <c r="F22" s="599">
        <v>10979.007259198033</v>
      </c>
      <c r="G22" s="465"/>
      <c r="H22" s="586">
        <f t="shared" si="3"/>
        <v>40519.328288603152</v>
      </c>
      <c r="I22" s="599">
        <v>33806.113019884258</v>
      </c>
      <c r="J22" s="599">
        <v>6713.2152687188927</v>
      </c>
      <c r="K22" s="809"/>
      <c r="L22" s="586">
        <f t="shared" si="4"/>
        <v>94274.025143935636</v>
      </c>
      <c r="M22" s="599">
        <v>68181.381868959143</v>
      </c>
      <c r="N22" s="599">
        <v>26092.643274976494</v>
      </c>
      <c r="O22" s="809"/>
      <c r="P22" s="586">
        <f t="shared" si="5"/>
        <v>133059.57493500289</v>
      </c>
      <c r="Q22" s="599">
        <v>103590.89568425693</v>
      </c>
      <c r="R22" s="599">
        <v>29468.679250745947</v>
      </c>
      <c r="S22" s="682"/>
      <c r="T22" s="610">
        <v>-134966.61180347318</v>
      </c>
      <c r="U22" s="290">
        <f t="shared" si="2"/>
        <v>163156.58983844428</v>
      </c>
      <c r="V22" s="271">
        <f t="shared" si="1"/>
        <v>224869.65658827813</v>
      </c>
      <c r="W22" s="271">
        <f t="shared" si="1"/>
        <v>73253.545053639362</v>
      </c>
      <c r="X22" s="1263"/>
    </row>
    <row r="23" spans="1:24" x14ac:dyDescent="0.25">
      <c r="A23" s="1582"/>
      <c r="B23" s="383">
        <v>2.5</v>
      </c>
      <c r="C23" s="585" t="s">
        <v>779</v>
      </c>
      <c r="D23" s="586">
        <f t="shared" si="0"/>
        <v>7916</v>
      </c>
      <c r="E23" s="599">
        <v>7916</v>
      </c>
      <c r="F23" s="599">
        <v>0</v>
      </c>
      <c r="G23" s="465"/>
      <c r="H23" s="586">
        <f t="shared" si="3"/>
        <v>7791</v>
      </c>
      <c r="I23" s="599">
        <v>7791</v>
      </c>
      <c r="J23" s="599">
        <v>0</v>
      </c>
      <c r="K23" s="809"/>
      <c r="L23" s="586">
        <f t="shared" si="4"/>
        <v>9500.2431332655142</v>
      </c>
      <c r="M23" s="599">
        <v>8031.8507968802987</v>
      </c>
      <c r="N23" s="599">
        <v>1468.3923363852155</v>
      </c>
      <c r="O23" s="809"/>
      <c r="P23" s="586">
        <f t="shared" si="5"/>
        <v>8271</v>
      </c>
      <c r="Q23" s="599">
        <v>8271</v>
      </c>
      <c r="R23" s="599">
        <v>0</v>
      </c>
      <c r="S23" s="682"/>
      <c r="T23" s="610">
        <v>0</v>
      </c>
      <c r="U23" s="290">
        <f t="shared" si="2"/>
        <v>33478.243133265511</v>
      </c>
      <c r="V23" s="271">
        <f t="shared" si="1"/>
        <v>32009.850796880299</v>
      </c>
      <c r="W23" s="271">
        <f t="shared" si="1"/>
        <v>1468.3923363852155</v>
      </c>
      <c r="X23" s="1263"/>
    </row>
    <row r="24" spans="1:24" x14ac:dyDescent="0.25">
      <c r="A24" s="1582"/>
      <c r="B24" s="383">
        <v>2.6</v>
      </c>
      <c r="C24" s="585" t="s">
        <v>189</v>
      </c>
      <c r="D24" s="586">
        <f t="shared" si="0"/>
        <v>1674175.8502881182</v>
      </c>
      <c r="E24" s="599">
        <v>1466449.9736698747</v>
      </c>
      <c r="F24" s="599">
        <v>207725.87661824352</v>
      </c>
      <c r="G24" s="465"/>
      <c r="H24" s="586">
        <f t="shared" si="3"/>
        <v>1647565.1183245687</v>
      </c>
      <c r="I24" s="599">
        <v>1420149.4128440178</v>
      </c>
      <c r="J24" s="599">
        <v>227415.70548055094</v>
      </c>
      <c r="K24" s="809"/>
      <c r="L24" s="586">
        <f t="shared" si="4"/>
        <v>1880135.2456292245</v>
      </c>
      <c r="M24" s="599">
        <v>1542311.2720820997</v>
      </c>
      <c r="N24" s="599">
        <v>337823.97354712483</v>
      </c>
      <c r="O24" s="809"/>
      <c r="P24" s="586">
        <f t="shared" si="5"/>
        <v>1988267.2830942837</v>
      </c>
      <c r="Q24" s="599">
        <v>1605018.7311676769</v>
      </c>
      <c r="R24" s="599">
        <v>383248.5519266068</v>
      </c>
      <c r="S24" s="682"/>
      <c r="T24" s="610">
        <v>145308.84888265099</v>
      </c>
      <c r="U24" s="290">
        <f t="shared" si="2"/>
        <v>7335452.3462188467</v>
      </c>
      <c r="V24" s="271">
        <f t="shared" si="1"/>
        <v>6033929.3897636691</v>
      </c>
      <c r="W24" s="271">
        <f t="shared" si="1"/>
        <v>1156214.1075725262</v>
      </c>
      <c r="X24" s="1263"/>
    </row>
    <row r="25" spans="1:24" x14ac:dyDescent="0.25">
      <c r="A25" s="1582"/>
      <c r="B25" s="383">
        <v>2.7</v>
      </c>
      <c r="C25" s="585" t="s">
        <v>780</v>
      </c>
      <c r="D25" s="586">
        <f t="shared" si="0"/>
        <v>-302521.59074132383</v>
      </c>
      <c r="E25" s="599">
        <v>-279762.7269064798</v>
      </c>
      <c r="F25" s="599">
        <v>-22758.863834844022</v>
      </c>
      <c r="G25" s="465"/>
      <c r="H25" s="586">
        <f t="shared" si="3"/>
        <v>-558369.80637245358</v>
      </c>
      <c r="I25" s="599">
        <v>-516418.62006824056</v>
      </c>
      <c r="J25" s="599">
        <v>-41951.186304212963</v>
      </c>
      <c r="K25" s="809"/>
      <c r="L25" s="586">
        <f t="shared" si="4"/>
        <v>-3159323.8004297065</v>
      </c>
      <c r="M25" s="599">
        <v>-2927290.9885020675</v>
      </c>
      <c r="N25" s="599">
        <v>-232032.81192763906</v>
      </c>
      <c r="O25" s="809"/>
      <c r="P25" s="586">
        <f t="shared" si="5"/>
        <v>2618894.7378580184</v>
      </c>
      <c r="Q25" s="599">
        <v>2390630.301235185</v>
      </c>
      <c r="R25" s="599">
        <v>228264.43662283322</v>
      </c>
      <c r="S25" s="682"/>
      <c r="T25" s="610">
        <v>-53399.405818338608</v>
      </c>
      <c r="U25" s="290">
        <f t="shared" si="2"/>
        <v>-1454719.8655038041</v>
      </c>
      <c r="V25" s="271">
        <f t="shared" si="1"/>
        <v>-1332842.0342416028</v>
      </c>
      <c r="W25" s="271">
        <f t="shared" si="1"/>
        <v>-68478.425443862827</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25956256.607230548</v>
      </c>
      <c r="E28" s="588">
        <f t="shared" si="6"/>
        <v>24525151.539138999</v>
      </c>
      <c r="F28" s="588">
        <f t="shared" si="6"/>
        <v>1431105.0680915532</v>
      </c>
      <c r="G28" s="1104"/>
      <c r="H28" s="587">
        <f>SUM(H21:H22,H24:H27)</f>
        <v>25792097.210561644</v>
      </c>
      <c r="I28" s="588">
        <f t="shared" si="6"/>
        <v>24032732.637367371</v>
      </c>
      <c r="J28" s="588">
        <f>SUM(J21:J22,J24:J27)</f>
        <v>1759364.5731942684</v>
      </c>
      <c r="K28" s="1105"/>
      <c r="L28" s="587">
        <f>SUM(L21:L22,L24:L27)</f>
        <v>24226497.594666749</v>
      </c>
      <c r="M28" s="588">
        <f>SUM(M21:M22,M24:M27)</f>
        <v>22007356.054938186</v>
      </c>
      <c r="N28" s="588">
        <f>SUM(N21:N22,N24:N27)</f>
        <v>2219141.53972856</v>
      </c>
      <c r="O28" s="1105"/>
      <c r="P28" s="587">
        <f>SUM(P21:P22,P24:P27)</f>
        <v>35318766.660420135</v>
      </c>
      <c r="Q28" s="588">
        <f>SUM(Q21:Q22,Q24:Q27)</f>
        <v>32240361.767924152</v>
      </c>
      <c r="R28" s="588">
        <f>SUM(R21:R22,R24:R27)</f>
        <v>3078404.8924959828</v>
      </c>
      <c r="S28" s="1100"/>
      <c r="T28" s="611">
        <f t="shared" si="6"/>
        <v>422042.70177338168</v>
      </c>
      <c r="U28" s="597">
        <f t="shared" si="6"/>
        <v>111715660.77465247</v>
      </c>
      <c r="V28" s="588">
        <f t="shared" si="6"/>
        <v>102805601.9993687</v>
      </c>
      <c r="W28" s="588">
        <f t="shared" si="6"/>
        <v>8488016.0735103637</v>
      </c>
      <c r="X28" s="1399"/>
    </row>
    <row r="29" spans="1:24" x14ac:dyDescent="0.25">
      <c r="A29" s="1585" t="s">
        <v>739</v>
      </c>
      <c r="B29" s="578">
        <v>2.11</v>
      </c>
      <c r="C29" s="144" t="s">
        <v>231</v>
      </c>
      <c r="D29" s="575">
        <f t="shared" ref="D29:D39" si="7">SUM(E29:G29)</f>
        <v>2981721.0266770376</v>
      </c>
      <c r="E29" s="253">
        <v>204190.08233106352</v>
      </c>
      <c r="F29" s="253">
        <v>2777530.9443459739</v>
      </c>
      <c r="G29" s="465"/>
      <c r="H29" s="586">
        <f>SUM(I29:J29)</f>
        <v>2976197.4815559061</v>
      </c>
      <c r="I29" s="253">
        <v>279429.14084299176</v>
      </c>
      <c r="J29" s="253">
        <v>2696768.3407129142</v>
      </c>
      <c r="K29" s="375"/>
      <c r="L29" s="586">
        <f>SUM(M29:N29)</f>
        <v>2869687.9502022262</v>
      </c>
      <c r="M29" s="253">
        <v>302113.42435782292</v>
      </c>
      <c r="N29" s="253">
        <v>2567574.5258444031</v>
      </c>
      <c r="O29" s="375"/>
      <c r="P29" s="586">
        <f>SUM(Q29:R29)</f>
        <v>3096528.8484374825</v>
      </c>
      <c r="Q29" s="253">
        <v>445381.87615109078</v>
      </c>
      <c r="R29" s="253">
        <v>2651146.9722863915</v>
      </c>
      <c r="S29" s="303"/>
      <c r="T29" s="605">
        <v>7999.4032028901593</v>
      </c>
      <c r="U29" s="290">
        <f>SUM(V29:X29)+T29</f>
        <v>11932134.71007554</v>
      </c>
      <c r="V29" s="271">
        <f t="shared" ref="V29:W38" si="8">E29+I29+M29+Q29</f>
        <v>1231114.5236829689</v>
      </c>
      <c r="W29" s="271">
        <f t="shared" si="8"/>
        <v>10693020.783189682</v>
      </c>
      <c r="X29" s="304"/>
    </row>
    <row r="30" spans="1:24" x14ac:dyDescent="0.25">
      <c r="A30" s="1585"/>
      <c r="B30" s="388">
        <v>2.12</v>
      </c>
      <c r="C30" s="144" t="s">
        <v>557</v>
      </c>
      <c r="D30" s="575">
        <f t="shared" si="7"/>
        <v>5341191.9537102981</v>
      </c>
      <c r="E30" s="253">
        <v>35122.946539036981</v>
      </c>
      <c r="F30" s="253">
        <v>5306069.0071712611</v>
      </c>
      <c r="G30" s="465"/>
      <c r="H30" s="586">
        <f>SUM(I30:J30)</f>
        <v>5411688.1651453935</v>
      </c>
      <c r="I30" s="253">
        <v>39009.920157057823</v>
      </c>
      <c r="J30" s="253">
        <v>5372678.2449883353</v>
      </c>
      <c r="K30" s="375"/>
      <c r="L30" s="586">
        <f>SUM(M30:N30)</f>
        <v>6143946.4557388276</v>
      </c>
      <c r="M30" s="253">
        <v>37481.87568522348</v>
      </c>
      <c r="N30" s="253">
        <v>6106464.5800536042</v>
      </c>
      <c r="O30" s="375"/>
      <c r="P30" s="586">
        <f>SUM(Q30:R30)</f>
        <v>7773079.0897328993</v>
      </c>
      <c r="Q30" s="253">
        <v>112653.22225037194</v>
      </c>
      <c r="R30" s="253">
        <v>7660425.8674825272</v>
      </c>
      <c r="S30" s="303"/>
      <c r="T30" s="605">
        <v>170619.89246571215</v>
      </c>
      <c r="U30" s="290">
        <f t="shared" ref="U30:U39" si="9">SUM(V30:X30)+T30</f>
        <v>24840525.556793131</v>
      </c>
      <c r="V30" s="271">
        <f t="shared" si="8"/>
        <v>224267.96463169024</v>
      </c>
      <c r="W30" s="271">
        <f t="shared" si="8"/>
        <v>24445637.699695729</v>
      </c>
      <c r="X30" s="304"/>
    </row>
    <row r="31" spans="1:24" x14ac:dyDescent="0.25">
      <c r="A31" s="1585"/>
      <c r="B31" s="388">
        <v>2.13</v>
      </c>
      <c r="C31" s="144" t="s">
        <v>232</v>
      </c>
      <c r="D31" s="575">
        <f t="shared" si="7"/>
        <v>502248.4066422506</v>
      </c>
      <c r="E31" s="253">
        <v>14549.39097929385</v>
      </c>
      <c r="F31" s="253">
        <v>487699.01566295675</v>
      </c>
      <c r="G31" s="465"/>
      <c r="H31" s="586">
        <f t="shared" ref="H31:H39" si="10">SUM(I31:J31)</f>
        <v>450499.97708272067</v>
      </c>
      <c r="I31" s="253">
        <v>15837.944860700731</v>
      </c>
      <c r="J31" s="253">
        <v>434662.03222201992</v>
      </c>
      <c r="K31" s="375"/>
      <c r="L31" s="586">
        <f t="shared" ref="L31:L39" si="11">SUM(M31:N31)</f>
        <v>525511.76046519086</v>
      </c>
      <c r="M31" s="253">
        <v>12577.968060101019</v>
      </c>
      <c r="N31" s="253">
        <v>512933.79240508989</v>
      </c>
      <c r="O31" s="375"/>
      <c r="P31" s="586">
        <f t="shared" ref="P31:P39" si="12">SUM(Q31:R31)</f>
        <v>1090685.3202622901</v>
      </c>
      <c r="Q31" s="253">
        <v>22781.177944293064</v>
      </c>
      <c r="R31" s="253">
        <v>1067904.1423179971</v>
      </c>
      <c r="S31" s="303"/>
      <c r="T31" s="605">
        <v>68105.927164815919</v>
      </c>
      <c r="U31" s="290">
        <f t="shared" si="9"/>
        <v>2637051.3916172683</v>
      </c>
      <c r="V31" s="271">
        <f t="shared" si="8"/>
        <v>65746.481844388662</v>
      </c>
      <c r="W31" s="271">
        <f t="shared" si="8"/>
        <v>2503198.9826080636</v>
      </c>
      <c r="X31" s="304"/>
    </row>
    <row r="32" spans="1:24" x14ac:dyDescent="0.25">
      <c r="A32" s="1585"/>
      <c r="B32" s="388">
        <v>2.14</v>
      </c>
      <c r="C32" s="144" t="s">
        <v>559</v>
      </c>
      <c r="D32" s="575">
        <f t="shared" si="7"/>
        <v>406932.27713938797</v>
      </c>
      <c r="E32" s="253">
        <v>379739.64530005527</v>
      </c>
      <c r="F32" s="253">
        <v>27192.631839332709</v>
      </c>
      <c r="G32" s="465"/>
      <c r="H32" s="586">
        <f t="shared" si="10"/>
        <v>367425.0631728716</v>
      </c>
      <c r="I32" s="253">
        <v>344197.57903656934</v>
      </c>
      <c r="J32" s="253">
        <v>23227.484136302268</v>
      </c>
      <c r="K32" s="375"/>
      <c r="L32" s="586">
        <f t="shared" si="11"/>
        <v>324856.66309673799</v>
      </c>
      <c r="M32" s="253">
        <v>291500.71764719055</v>
      </c>
      <c r="N32" s="253">
        <v>33355.945449547435</v>
      </c>
      <c r="O32" s="375"/>
      <c r="P32" s="586">
        <f t="shared" si="12"/>
        <v>365136.31023425597</v>
      </c>
      <c r="Q32" s="253">
        <v>337075.5013153443</v>
      </c>
      <c r="R32" s="253">
        <v>28060.808918911662</v>
      </c>
      <c r="S32" s="303"/>
      <c r="T32" s="605">
        <v>25011.185118053181</v>
      </c>
      <c r="U32" s="290">
        <f t="shared" si="9"/>
        <v>1489361.4987613065</v>
      </c>
      <c r="V32" s="271">
        <f t="shared" si="8"/>
        <v>1352513.4432991594</v>
      </c>
      <c r="W32" s="271">
        <f t="shared" si="8"/>
        <v>111836.87034409407</v>
      </c>
      <c r="X32" s="304"/>
    </row>
    <row r="33" spans="1:24" x14ac:dyDescent="0.25">
      <c r="A33" s="1585"/>
      <c r="B33" s="388">
        <v>2.15</v>
      </c>
      <c r="C33" s="144" t="s">
        <v>558</v>
      </c>
      <c r="D33" s="575">
        <f t="shared" si="7"/>
        <v>113765.64270669436</v>
      </c>
      <c r="E33" s="253">
        <v>49610.779314737672</v>
      </c>
      <c r="F33" s="253">
        <v>64154.863391956686</v>
      </c>
      <c r="G33" s="465"/>
      <c r="H33" s="586">
        <f t="shared" si="10"/>
        <v>31025.117565396504</v>
      </c>
      <c r="I33" s="253">
        <v>13361.206137543262</v>
      </c>
      <c r="J33" s="253">
        <v>17663.91142785324</v>
      </c>
      <c r="K33" s="375"/>
      <c r="L33" s="586">
        <f t="shared" si="11"/>
        <v>47794.086643133589</v>
      </c>
      <c r="M33" s="253">
        <v>18681.211751287028</v>
      </c>
      <c r="N33" s="253">
        <v>29112.874891846564</v>
      </c>
      <c r="O33" s="375"/>
      <c r="P33" s="586">
        <f t="shared" si="12"/>
        <v>247255.70256385347</v>
      </c>
      <c r="Q33" s="253">
        <v>103276.14469532807</v>
      </c>
      <c r="R33" s="253">
        <v>143979.55786852539</v>
      </c>
      <c r="S33" s="303"/>
      <c r="T33" s="605">
        <v>-4721.3015761395145</v>
      </c>
      <c r="U33" s="290">
        <f t="shared" si="9"/>
        <v>435119.2479029384</v>
      </c>
      <c r="V33" s="271">
        <f t="shared" si="8"/>
        <v>184929.34189889603</v>
      </c>
      <c r="W33" s="271">
        <f t="shared" si="8"/>
        <v>254911.20758018189</v>
      </c>
      <c r="X33" s="304"/>
    </row>
    <row r="34" spans="1:24" x14ac:dyDescent="0.25">
      <c r="A34" s="1585"/>
      <c r="B34" s="388">
        <v>2.16</v>
      </c>
      <c r="C34" s="144" t="s">
        <v>784</v>
      </c>
      <c r="D34" s="575">
        <f t="shared" si="7"/>
        <v>1516246.0366904614</v>
      </c>
      <c r="E34" s="253">
        <v>584461.13341385324</v>
      </c>
      <c r="F34" s="253">
        <v>931784.90327660809</v>
      </c>
      <c r="G34" s="465"/>
      <c r="H34" s="586">
        <f t="shared" si="10"/>
        <v>1451856.868828994</v>
      </c>
      <c r="I34" s="253">
        <v>559641.30528752203</v>
      </c>
      <c r="J34" s="253">
        <v>892215.56354147196</v>
      </c>
      <c r="K34" s="375"/>
      <c r="L34" s="586">
        <f t="shared" si="11"/>
        <v>1406752.2724804687</v>
      </c>
      <c r="M34" s="253">
        <v>542255.02175165608</v>
      </c>
      <c r="N34" s="253">
        <v>864497.25072881253</v>
      </c>
      <c r="O34" s="375"/>
      <c r="P34" s="586">
        <f t="shared" si="12"/>
        <v>1981860.1811022586</v>
      </c>
      <c r="Q34" s="253">
        <v>763939.50565113954</v>
      </c>
      <c r="R34" s="253">
        <v>1217920.6754511192</v>
      </c>
      <c r="S34" s="303"/>
      <c r="T34" s="605">
        <v>0</v>
      </c>
      <c r="U34" s="290">
        <f t="shared" si="9"/>
        <v>6356715.359102183</v>
      </c>
      <c r="V34" s="271">
        <f t="shared" si="8"/>
        <v>2450296.9661041712</v>
      </c>
      <c r="W34" s="271">
        <f t="shared" si="8"/>
        <v>3906418.3929980118</v>
      </c>
      <c r="X34" s="304"/>
    </row>
    <row r="35" spans="1:24" x14ac:dyDescent="0.25">
      <c r="A35" s="1585"/>
      <c r="B35" s="388">
        <v>2.17</v>
      </c>
      <c r="C35" s="144" t="s">
        <v>785</v>
      </c>
      <c r="D35" s="575">
        <f t="shared" si="7"/>
        <v>0</v>
      </c>
      <c r="E35" s="253">
        <v>0</v>
      </c>
      <c r="F35" s="253">
        <v>0</v>
      </c>
      <c r="G35" s="465"/>
      <c r="H35" s="586">
        <f t="shared" si="10"/>
        <v>0</v>
      </c>
      <c r="I35" s="253">
        <v>0</v>
      </c>
      <c r="J35" s="253">
        <v>0</v>
      </c>
      <c r="K35" s="375"/>
      <c r="L35" s="586">
        <f t="shared" si="11"/>
        <v>0</v>
      </c>
      <c r="M35" s="253">
        <v>0</v>
      </c>
      <c r="N35" s="253">
        <v>0</v>
      </c>
      <c r="O35" s="375"/>
      <c r="P35" s="586">
        <f t="shared" si="12"/>
        <v>0</v>
      </c>
      <c r="Q35" s="253">
        <v>0</v>
      </c>
      <c r="R35" s="253">
        <v>0</v>
      </c>
      <c r="S35" s="303"/>
      <c r="T35" s="605">
        <v>0</v>
      </c>
      <c r="U35" s="290">
        <f t="shared" si="9"/>
        <v>0</v>
      </c>
      <c r="V35" s="271">
        <f t="shared" si="8"/>
        <v>0</v>
      </c>
      <c r="W35" s="271">
        <f t="shared" si="8"/>
        <v>0</v>
      </c>
      <c r="X35" s="304"/>
    </row>
    <row r="36" spans="1:24" x14ac:dyDescent="0.25">
      <c r="A36" s="1585"/>
      <c r="B36" s="388">
        <v>2.1800000000000002</v>
      </c>
      <c r="C36" s="144" t="s">
        <v>654</v>
      </c>
      <c r="D36" s="575">
        <f t="shared" si="7"/>
        <v>1152367.0799181671</v>
      </c>
      <c r="E36" s="253">
        <v>79421.022206303634</v>
      </c>
      <c r="F36" s="253">
        <v>1072946.0577118634</v>
      </c>
      <c r="G36" s="465"/>
      <c r="H36" s="586">
        <f t="shared" si="10"/>
        <v>1105109.5235121776</v>
      </c>
      <c r="I36" s="253">
        <v>74479.914472150529</v>
      </c>
      <c r="J36" s="253">
        <v>1030629.609040027</v>
      </c>
      <c r="K36" s="375"/>
      <c r="L36" s="586">
        <f t="shared" si="11"/>
        <v>1104471.9084630483</v>
      </c>
      <c r="M36" s="253">
        <v>78891.94472166874</v>
      </c>
      <c r="N36" s="253">
        <v>1025579.9637413796</v>
      </c>
      <c r="O36" s="375"/>
      <c r="P36" s="586">
        <f t="shared" si="12"/>
        <v>1571400.3739475636</v>
      </c>
      <c r="Q36" s="253">
        <v>107497.21041767708</v>
      </c>
      <c r="R36" s="253">
        <v>1463903.1635298864</v>
      </c>
      <c r="S36" s="303"/>
      <c r="T36" s="605">
        <v>-36205.920506569913</v>
      </c>
      <c r="U36" s="290">
        <f t="shared" si="9"/>
        <v>4897142.9653343866</v>
      </c>
      <c r="V36" s="271">
        <f t="shared" si="8"/>
        <v>340290.09181779996</v>
      </c>
      <c r="W36" s="271">
        <f t="shared" si="8"/>
        <v>4593058.7940231562</v>
      </c>
      <c r="X36" s="304"/>
    </row>
    <row r="37" spans="1:24" s="401" customFormat="1" x14ac:dyDescent="0.25">
      <c r="A37" s="1585"/>
      <c r="B37" s="388">
        <v>2.19</v>
      </c>
      <c r="C37" s="387"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90">
        <f t="shared" si="9"/>
        <v>0</v>
      </c>
      <c r="V37" s="271">
        <f t="shared" si="8"/>
        <v>0</v>
      </c>
      <c r="W37" s="271">
        <f t="shared" si="8"/>
        <v>0</v>
      </c>
      <c r="X37" s="468"/>
    </row>
    <row r="38" spans="1:24" ht="24.75" x14ac:dyDescent="0.25">
      <c r="A38" s="1585"/>
      <c r="B38" s="968" t="s">
        <v>707</v>
      </c>
      <c r="C38" s="145" t="s">
        <v>740</v>
      </c>
      <c r="D38" s="575">
        <f t="shared" si="7"/>
        <v>-44354.176232238366</v>
      </c>
      <c r="E38" s="253">
        <v>-3417.0573863593809</v>
      </c>
      <c r="F38" s="253">
        <v>-40937.118845878984</v>
      </c>
      <c r="G38" s="465"/>
      <c r="H38" s="586">
        <f t="shared" si="10"/>
        <v>-169162.14884326915</v>
      </c>
      <c r="I38" s="253">
        <v>-11701.013688877189</v>
      </c>
      <c r="J38" s="253">
        <v>-157461.13515439196</v>
      </c>
      <c r="K38" s="375"/>
      <c r="L38" s="586">
        <f t="shared" si="11"/>
        <v>-1251130.0742584353</v>
      </c>
      <c r="M38" s="253">
        <v>-86592.550306669393</v>
      </c>
      <c r="N38" s="253">
        <v>-1164537.5239517658</v>
      </c>
      <c r="O38" s="375"/>
      <c r="P38" s="586">
        <f t="shared" si="12"/>
        <v>1220130.2879742852</v>
      </c>
      <c r="Q38" s="253">
        <v>88240.683697767614</v>
      </c>
      <c r="R38" s="253">
        <v>1131889.6042765176</v>
      </c>
      <c r="S38" s="303"/>
      <c r="T38" s="605">
        <v>-22238.626580188353</v>
      </c>
      <c r="U38" s="290">
        <f t="shared" si="9"/>
        <v>-266754.73793984589</v>
      </c>
      <c r="V38" s="271">
        <f t="shared" si="8"/>
        <v>-13469.937684138349</v>
      </c>
      <c r="W38" s="271">
        <f t="shared" si="8"/>
        <v>-231046.17367551918</v>
      </c>
      <c r="X38" s="304"/>
    </row>
    <row r="39" spans="1:24" x14ac:dyDescent="0.25">
      <c r="A39" s="1585"/>
      <c r="B39" s="388">
        <v>2.21</v>
      </c>
      <c r="C39" s="145" t="s">
        <v>949</v>
      </c>
      <c r="D39" s="575">
        <f t="shared" si="7"/>
        <v>36918.474390924806</v>
      </c>
      <c r="E39" s="253">
        <v>15509.618835399373</v>
      </c>
      <c r="F39" s="253">
        <v>21408.855555525435</v>
      </c>
      <c r="G39" s="465"/>
      <c r="H39" s="586">
        <f t="shared" si="10"/>
        <v>15972.56237426</v>
      </c>
      <c r="I39" s="253">
        <v>6751.3986451572327</v>
      </c>
      <c r="J39" s="253">
        <v>9221.1637291027673</v>
      </c>
      <c r="K39" s="375"/>
      <c r="L39" s="586">
        <f t="shared" si="11"/>
        <v>12212.305932351122</v>
      </c>
      <c r="M39" s="253">
        <v>5149.108667308913</v>
      </c>
      <c r="N39" s="253">
        <v>7063.1972650422094</v>
      </c>
      <c r="O39" s="375"/>
      <c r="P39" s="586">
        <f t="shared" si="12"/>
        <v>15149.84225660039</v>
      </c>
      <c r="Q39" s="253">
        <v>6387.6703141849384</v>
      </c>
      <c r="R39" s="253">
        <v>8762.1719424154508</v>
      </c>
      <c r="S39" s="303"/>
      <c r="T39" s="605">
        <v>0</v>
      </c>
      <c r="U39" s="290">
        <f t="shared" si="9"/>
        <v>80253.184954136319</v>
      </c>
      <c r="V39" s="271">
        <f>E39+I39+M39+Q39</f>
        <v>33797.796462050457</v>
      </c>
      <c r="W39" s="271">
        <f>F39+J39+N39+R39</f>
        <v>46455.388492085862</v>
      </c>
      <c r="X39" s="304"/>
    </row>
    <row r="40" spans="1:24" s="403" customFormat="1" x14ac:dyDescent="0.25">
      <c r="A40" s="1586"/>
      <c r="B40" s="389">
        <v>2.2200000000000002</v>
      </c>
      <c r="C40" s="146" t="s">
        <v>738</v>
      </c>
      <c r="D40" s="576">
        <f>SUM(D28,D29:D39)</f>
        <v>37963293.328873523</v>
      </c>
      <c r="E40" s="280">
        <f t="shared" ref="E40:J40" si="13">SUM(E28:E39)</f>
        <v>25884339.100672387</v>
      </c>
      <c r="F40" s="280">
        <f t="shared" si="13"/>
        <v>12078954.228201153</v>
      </c>
      <c r="G40" s="1104"/>
      <c r="H40" s="288">
        <f t="shared" si="13"/>
        <v>37432709.820956089</v>
      </c>
      <c r="I40" s="280">
        <f t="shared" si="13"/>
        <v>25353740.033118188</v>
      </c>
      <c r="J40" s="280">
        <f t="shared" si="13"/>
        <v>12078969.787837904</v>
      </c>
      <c r="K40" s="1104"/>
      <c r="L40" s="288">
        <f>SUM(L28:L39)</f>
        <v>35410600.923430301</v>
      </c>
      <c r="M40" s="280">
        <f>SUM(M28:M39)</f>
        <v>23209414.777273778</v>
      </c>
      <c r="N40" s="280">
        <f>SUM(N28:N39)</f>
        <v>12201186.14615652</v>
      </c>
      <c r="O40" s="1104"/>
      <c r="P40" s="288">
        <f>SUM(P28:P39)</f>
        <v>52679992.616931617</v>
      </c>
      <c r="Q40" s="280">
        <f>SUM(Q28:Q39)</f>
        <v>34227594.760361351</v>
      </c>
      <c r="R40" s="280">
        <f>SUM(R28:R39)</f>
        <v>18452397.856570277</v>
      </c>
      <c r="S40" s="464"/>
      <c r="T40" s="604">
        <f>SUM(T28:T39)</f>
        <v>630613.26106195536</v>
      </c>
      <c r="U40" s="292">
        <f>SUM(U28:U39)</f>
        <v>164117209.9512535</v>
      </c>
      <c r="V40" s="280">
        <f>SUM(V28:V39)</f>
        <v>108675088.67142569</v>
      </c>
      <c r="W40" s="280">
        <f>SUM(W28:W39)</f>
        <v>54811508.018765844</v>
      </c>
      <c r="X40" s="1400"/>
    </row>
    <row r="41" spans="1:24" ht="14.85" customHeight="1" x14ac:dyDescent="0.25">
      <c r="A41" s="1582" t="s">
        <v>6</v>
      </c>
      <c r="B41" s="114" t="s">
        <v>70</v>
      </c>
      <c r="C41" s="144" t="s">
        <v>191</v>
      </c>
      <c r="D41" s="572">
        <f>SUM(E41:G41)</f>
        <v>26450.841439617354</v>
      </c>
      <c r="E41" s="251">
        <v>13234.991387895281</v>
      </c>
      <c r="F41" s="253">
        <v>13215.850051722075</v>
      </c>
      <c r="G41" s="465"/>
      <c r="H41" s="586">
        <f>SUM(I41:J41)</f>
        <v>27056.267650335049</v>
      </c>
      <c r="I41" s="251">
        <v>15463.622379117312</v>
      </c>
      <c r="J41" s="253">
        <v>11592.645271217736</v>
      </c>
      <c r="K41" s="375"/>
      <c r="L41" s="586">
        <f>SUM(M41:N41)</f>
        <v>21332.982819414523</v>
      </c>
      <c r="M41" s="251">
        <v>9491.4016515181011</v>
      </c>
      <c r="N41" s="253">
        <v>11841.58116789642</v>
      </c>
      <c r="O41" s="375"/>
      <c r="P41" s="586">
        <f>SUM(Q41:R41)</f>
        <v>29115.185953354747</v>
      </c>
      <c r="Q41" s="251">
        <v>12584.668884641864</v>
      </c>
      <c r="R41" s="253">
        <v>16530.517068712885</v>
      </c>
      <c r="S41" s="303"/>
      <c r="T41" s="605">
        <v>0</v>
      </c>
      <c r="U41" s="321">
        <f>SUM(V41:X41)+T41</f>
        <v>103955.27786272168</v>
      </c>
      <c r="V41" s="271">
        <f t="shared" ref="V41:W44" si="14">E41+I41+M41+Q41</f>
        <v>50774.684303172558</v>
      </c>
      <c r="W41" s="271">
        <f t="shared" si="14"/>
        <v>53180.593559549117</v>
      </c>
      <c r="X41" s="304"/>
    </row>
    <row r="42" spans="1:24" s="401" customFormat="1" x14ac:dyDescent="0.25">
      <c r="A42" s="1582"/>
      <c r="B42" s="114" t="s">
        <v>71</v>
      </c>
      <c r="C42" s="115" t="s">
        <v>234</v>
      </c>
      <c r="D42" s="573">
        <f>SUM(E42:G42)</f>
        <v>14922</v>
      </c>
      <c r="E42" s="249">
        <v>6268.3174909529553</v>
      </c>
      <c r="F42" s="249">
        <v>8653.6825090470447</v>
      </c>
      <c r="G42" s="465"/>
      <c r="H42" s="586">
        <f>SUM(I42:J42)</f>
        <v>14450.400000000001</v>
      </c>
      <c r="I42" s="249">
        <v>6107.826606875934</v>
      </c>
      <c r="J42" s="249">
        <v>8342.5733931240666</v>
      </c>
      <c r="K42" s="463"/>
      <c r="L42" s="586">
        <f>SUM(M42:N42)</f>
        <v>14005.199999999999</v>
      </c>
      <c r="M42" s="249">
        <v>5904.908577333792</v>
      </c>
      <c r="N42" s="249">
        <v>8100.2914226662069</v>
      </c>
      <c r="O42" s="463"/>
      <c r="P42" s="586">
        <f>SUM(Q42:R42)</f>
        <v>18417.599999999999</v>
      </c>
      <c r="Q42" s="249">
        <v>7765.917189114708</v>
      </c>
      <c r="R42" s="249">
        <v>10651.682810885291</v>
      </c>
      <c r="S42" s="462"/>
      <c r="T42" s="603">
        <v>0</v>
      </c>
      <c r="U42" s="290">
        <f>SUM(V42:X42)+T42</f>
        <v>61795.199999999997</v>
      </c>
      <c r="V42" s="271">
        <f t="shared" si="14"/>
        <v>26046.969864277391</v>
      </c>
      <c r="W42" s="271">
        <f t="shared" si="14"/>
        <v>35748.23013572261</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37163.064140736766</v>
      </c>
      <c r="E44" s="253">
        <v>15611.170417557085</v>
      </c>
      <c r="F44" s="253">
        <v>21551.893723179677</v>
      </c>
      <c r="G44" s="465"/>
      <c r="H44" s="586">
        <f>SUM(I44:J44)</f>
        <v>35972.557047575065</v>
      </c>
      <c r="I44" s="253">
        <v>15204.709977062323</v>
      </c>
      <c r="J44" s="253">
        <v>20767.847070512744</v>
      </c>
      <c r="K44" s="375"/>
      <c r="L44" s="586">
        <f>SUM(M44:N44)</f>
        <v>34836.821717838495</v>
      </c>
      <c r="M44" s="253">
        <v>14687.990701219022</v>
      </c>
      <c r="N44" s="253">
        <v>20148.831016619471</v>
      </c>
      <c r="O44" s="375"/>
      <c r="P44" s="586">
        <f>SUM(Q44:R44)</f>
        <v>45505.765776346394</v>
      </c>
      <c r="Q44" s="253">
        <v>19187.842533574203</v>
      </c>
      <c r="R44" s="253">
        <v>26317.923242772187</v>
      </c>
      <c r="S44" s="303"/>
      <c r="T44" s="605">
        <v>324.08518124469379</v>
      </c>
      <c r="U44" s="290">
        <f>SUM(V44:X44)+T44</f>
        <v>153802.29386374142</v>
      </c>
      <c r="V44" s="271">
        <f t="shared" si="14"/>
        <v>64691.713629412639</v>
      </c>
      <c r="W44" s="271">
        <f t="shared" si="14"/>
        <v>88786.495053084072</v>
      </c>
      <c r="X44" s="304"/>
    </row>
    <row r="45" spans="1:24" s="403" customFormat="1" x14ac:dyDescent="0.25">
      <c r="A45" s="1583"/>
      <c r="B45" s="148">
        <v>3.5</v>
      </c>
      <c r="C45" s="146" t="s">
        <v>8</v>
      </c>
      <c r="D45" s="574">
        <f t="shared" ref="D45:W45" si="15">SUM(D41:D44)</f>
        <v>78535.905580354127</v>
      </c>
      <c r="E45" s="280">
        <f t="shared" si="15"/>
        <v>35114.479296405319</v>
      </c>
      <c r="F45" s="280">
        <f t="shared" si="15"/>
        <v>43421.426283948793</v>
      </c>
      <c r="G45" s="1104"/>
      <c r="H45" s="288">
        <f>SUM(H41:H44)</f>
        <v>77479.224697910104</v>
      </c>
      <c r="I45" s="280">
        <f t="shared" si="15"/>
        <v>36776.158963055568</v>
      </c>
      <c r="J45" s="280">
        <f t="shared" si="15"/>
        <v>40703.06573485455</v>
      </c>
      <c r="K45" s="1104"/>
      <c r="L45" s="288">
        <f>SUM(L41:L44)</f>
        <v>70175.004537253015</v>
      </c>
      <c r="M45" s="280">
        <f>SUM(M41:M44)</f>
        <v>30084.300930070916</v>
      </c>
      <c r="N45" s="280">
        <f>SUM(N41:N44)</f>
        <v>40090.703607182098</v>
      </c>
      <c r="O45" s="1104"/>
      <c r="P45" s="288">
        <f>SUM(P41:P44)</f>
        <v>93038.551729701139</v>
      </c>
      <c r="Q45" s="280">
        <f>SUM(Q41:Q44)</f>
        <v>39538.428607330774</v>
      </c>
      <c r="R45" s="280">
        <f>SUM(R41:R44)</f>
        <v>53500.123122370365</v>
      </c>
      <c r="S45" s="464"/>
      <c r="T45" s="604">
        <f t="shared" si="15"/>
        <v>324.08518124469379</v>
      </c>
      <c r="U45" s="292">
        <f t="shared" si="15"/>
        <v>319552.77172646311</v>
      </c>
      <c r="V45" s="280">
        <f t="shared" si="15"/>
        <v>141513.36779686259</v>
      </c>
      <c r="W45" s="280">
        <f t="shared" si="15"/>
        <v>177715.31874835578</v>
      </c>
      <c r="X45" s="1400"/>
    </row>
    <row r="46" spans="1:24" s="403" customFormat="1" x14ac:dyDescent="0.25">
      <c r="A46" s="1581" t="s">
        <v>235</v>
      </c>
      <c r="B46" s="150" t="s">
        <v>74</v>
      </c>
      <c r="C46" s="143" t="s">
        <v>174</v>
      </c>
      <c r="D46" s="334">
        <f t="shared" ref="D46:J46" si="16">SUM(D21+D22+D24, D29:D36)+D41</f>
        <v>38299701.462895788</v>
      </c>
      <c r="E46" s="372">
        <f t="shared" si="16"/>
        <v>26165244.257517722</v>
      </c>
      <c r="F46" s="372">
        <f t="shared" si="16"/>
        <v>12134457.20537807</v>
      </c>
      <c r="G46" s="465"/>
      <c r="H46" s="334">
        <f t="shared" si="16"/>
        <v>38171325.48144789</v>
      </c>
      <c r="I46" s="372">
        <f t="shared" si="16"/>
        <v>25890571.890609264</v>
      </c>
      <c r="J46" s="372">
        <f t="shared" si="16"/>
        <v>12280753.590838622</v>
      </c>
      <c r="K46" s="461"/>
      <c r="L46" s="334">
        <f>SUM(L21+L22+L24, L29:L36)+L41</f>
        <v>39830175.4750055</v>
      </c>
      <c r="M46" s="372">
        <f>SUM(M21+M22+M24, M29:M36)+M41</f>
        <v>26227640.609066721</v>
      </c>
      <c r="N46" s="372">
        <f>SUM(N21+N22+N24, N29:N36)+N41</f>
        <v>13602534.865938779</v>
      </c>
      <c r="O46" s="461"/>
      <c r="P46" s="334">
        <f>SUM(P21+P22+P24, P29:P36)+P41</f>
        <v>48854932.93479608</v>
      </c>
      <c r="Q46" s="372">
        <f>SUM(Q21+Q22+Q24, Q29:Q36)+Q41</f>
        <v>31754920.773998853</v>
      </c>
      <c r="R46" s="372">
        <f>SUM(R21+R22+R24, R29:R36)+R41</f>
        <v>17100012.16079722</v>
      </c>
      <c r="S46" s="461"/>
      <c r="T46" s="612">
        <f>SUM(T21+T22+T24, T29:T36)+T41</f>
        <v>706251.29346048238</v>
      </c>
      <c r="U46" s="321">
        <f>SUM(U21+U22+U24, U29:U36)+U41</f>
        <v>165862386.64760575</v>
      </c>
      <c r="V46" s="372">
        <f>SUM(V21+V22+V24, V29:V36)+V41</f>
        <v>110038377.53119256</v>
      </c>
      <c r="W46" s="372">
        <f>SUM(W21+W22+W24, W29:W36)+W41</f>
        <v>55117757.822952695</v>
      </c>
      <c r="X46" s="467"/>
    </row>
    <row r="47" spans="1:24" s="403" customFormat="1" x14ac:dyDescent="0.25">
      <c r="A47" s="1621"/>
      <c r="B47" s="114" t="s">
        <v>75</v>
      </c>
      <c r="C47" s="144" t="s">
        <v>175</v>
      </c>
      <c r="D47" s="270">
        <f t="shared" ref="D47:W47" si="17">D25+D38+D43</f>
        <v>-346875.76697356219</v>
      </c>
      <c r="E47" s="271">
        <f t="shared" si="17"/>
        <v>-283179.78429283918</v>
      </c>
      <c r="F47" s="271">
        <f t="shared" si="17"/>
        <v>-63695.982680723006</v>
      </c>
      <c r="G47" s="465"/>
      <c r="H47" s="270">
        <f t="shared" si="17"/>
        <v>-727531.95521572279</v>
      </c>
      <c r="I47" s="271">
        <f t="shared" si="17"/>
        <v>-528119.63375711779</v>
      </c>
      <c r="J47" s="271">
        <f t="shared" si="17"/>
        <v>-199412.32145860491</v>
      </c>
      <c r="K47" s="462"/>
      <c r="L47" s="270">
        <f>L25+L38+L43</f>
        <v>-4410453.874688142</v>
      </c>
      <c r="M47" s="271">
        <f>M25+M38+M43</f>
        <v>-3013883.538808737</v>
      </c>
      <c r="N47" s="271">
        <f>N25+N38+N43</f>
        <v>-1396570.335879405</v>
      </c>
      <c r="O47" s="462"/>
      <c r="P47" s="270">
        <f>P25+P38+P43</f>
        <v>3839025.0258323038</v>
      </c>
      <c r="Q47" s="271">
        <f>Q25+Q38+Q43</f>
        <v>2478870.9849329526</v>
      </c>
      <c r="R47" s="271">
        <f>R25+R38+R43</f>
        <v>1360154.0408993508</v>
      </c>
      <c r="S47" s="462"/>
      <c r="T47" s="613">
        <f t="shared" si="17"/>
        <v>-75638.032398526964</v>
      </c>
      <c r="U47" s="290">
        <f t="shared" si="17"/>
        <v>-1721474.6034436501</v>
      </c>
      <c r="V47" s="271">
        <f t="shared" si="17"/>
        <v>-1346311.9719257411</v>
      </c>
      <c r="W47" s="271">
        <f t="shared" si="17"/>
        <v>-299524.59911938198</v>
      </c>
      <c r="X47" s="468"/>
    </row>
    <row r="48" spans="1:24" s="403" customFormat="1" x14ac:dyDescent="0.25">
      <c r="A48" s="1621"/>
      <c r="B48" s="114" t="s">
        <v>76</v>
      </c>
      <c r="C48" s="144" t="s">
        <v>176</v>
      </c>
      <c r="D48" s="589">
        <f t="shared" ref="D48:W48" si="18">D26+D37+D42</f>
        <v>14922</v>
      </c>
      <c r="E48" s="590">
        <f t="shared" si="18"/>
        <v>6268.3174909529553</v>
      </c>
      <c r="F48" s="590">
        <f t="shared" si="18"/>
        <v>8653.6825090470447</v>
      </c>
      <c r="G48" s="465"/>
      <c r="H48" s="589">
        <f t="shared" si="18"/>
        <v>14450.400000000001</v>
      </c>
      <c r="I48" s="590">
        <f t="shared" si="18"/>
        <v>6107.826606875934</v>
      </c>
      <c r="J48" s="590">
        <f t="shared" si="18"/>
        <v>8342.5733931240666</v>
      </c>
      <c r="K48" s="1106"/>
      <c r="L48" s="589">
        <f>L26+L37+L42</f>
        <v>14005.199999999999</v>
      </c>
      <c r="M48" s="590">
        <f>M26+M37+M42</f>
        <v>5904.908577333792</v>
      </c>
      <c r="N48" s="590">
        <f>N26+N37+N42</f>
        <v>8100.2914226662069</v>
      </c>
      <c r="O48" s="1106"/>
      <c r="P48" s="589">
        <f>P26+P37+P42</f>
        <v>18417.599999999999</v>
      </c>
      <c r="Q48" s="590">
        <f>Q26+Q37+Q42</f>
        <v>7765.917189114708</v>
      </c>
      <c r="R48" s="590">
        <f>R26+R37+R42</f>
        <v>10651.682810885291</v>
      </c>
      <c r="S48" s="1101"/>
      <c r="T48" s="614">
        <f t="shared" si="18"/>
        <v>0</v>
      </c>
      <c r="U48" s="591">
        <f t="shared" si="18"/>
        <v>61795.199999999997</v>
      </c>
      <c r="V48" s="590">
        <f t="shared" si="18"/>
        <v>26046.969864277391</v>
      </c>
      <c r="W48" s="590">
        <f t="shared" si="18"/>
        <v>35748.23013572261</v>
      </c>
      <c r="X48" s="1401"/>
    </row>
    <row r="49" spans="1:24" s="403" customFormat="1" x14ac:dyDescent="0.25">
      <c r="A49" s="1621"/>
      <c r="B49" s="114">
        <v>4.4000000000000004</v>
      </c>
      <c r="C49" s="144" t="s">
        <v>937</v>
      </c>
      <c r="D49" s="270">
        <f t="shared" ref="D49:W49" si="19">D27+D39+D44</f>
        <v>74081.538531661572</v>
      </c>
      <c r="E49" s="271">
        <f t="shared" si="19"/>
        <v>31120.789252956456</v>
      </c>
      <c r="F49" s="271">
        <f t="shared" si="19"/>
        <v>42960.749278705116</v>
      </c>
      <c r="G49" s="465"/>
      <c r="H49" s="270">
        <f t="shared" si="19"/>
        <v>51945.119421835065</v>
      </c>
      <c r="I49" s="271">
        <f t="shared" si="19"/>
        <v>21956.108622219555</v>
      </c>
      <c r="J49" s="271">
        <f t="shared" si="19"/>
        <v>29989.010799615513</v>
      </c>
      <c r="K49" s="463"/>
      <c r="L49" s="270">
        <f>L27+L39+L44</f>
        <v>47049.127650189621</v>
      </c>
      <c r="M49" s="271">
        <f>M27+M39+M44</f>
        <v>19837.099368527935</v>
      </c>
      <c r="N49" s="271">
        <f>N27+N39+N44</f>
        <v>27212.028281661682</v>
      </c>
      <c r="O49" s="463"/>
      <c r="P49" s="270">
        <f>P27+P39+P44</f>
        <v>60655.60803294678</v>
      </c>
      <c r="Q49" s="271">
        <f>Q27+Q39+Q44</f>
        <v>25575.512847759142</v>
      </c>
      <c r="R49" s="271">
        <f>R27+R39+R44</f>
        <v>35080.095185187638</v>
      </c>
      <c r="S49" s="462"/>
      <c r="T49" s="613">
        <f t="shared" si="19"/>
        <v>324.08518124469379</v>
      </c>
      <c r="U49" s="290">
        <f t="shared" si="19"/>
        <v>234055.47881787774</v>
      </c>
      <c r="V49" s="271">
        <f t="shared" si="19"/>
        <v>98489.510091463104</v>
      </c>
      <c r="W49" s="271">
        <f t="shared" si="19"/>
        <v>135241.88354516993</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38041829.234453887</v>
      </c>
      <c r="E52" s="280">
        <f t="shared" si="21"/>
        <v>25919453.579968791</v>
      </c>
      <c r="F52" s="280">
        <f t="shared" si="21"/>
        <v>12122375.654485101</v>
      </c>
      <c r="G52" s="1104"/>
      <c r="H52" s="288">
        <f t="shared" si="21"/>
        <v>37510189.045653999</v>
      </c>
      <c r="I52" s="280">
        <f t="shared" si="21"/>
        <v>25390516.192081243</v>
      </c>
      <c r="J52" s="280">
        <f t="shared" si="21"/>
        <v>12119672.853572756</v>
      </c>
      <c r="K52" s="1104"/>
      <c r="L52" s="288">
        <f>SUM(L46:L51)</f>
        <v>35480775.927967548</v>
      </c>
      <c r="M52" s="280">
        <f>SUM(M46:M51)</f>
        <v>23239499.078203846</v>
      </c>
      <c r="N52" s="280">
        <f>SUM(N46:N51)</f>
        <v>12241276.849763703</v>
      </c>
      <c r="O52" s="1104"/>
      <c r="P52" s="288">
        <f>SUM(P46:P51)</f>
        <v>52773031.168661334</v>
      </c>
      <c r="Q52" s="280">
        <f>SUM(Q46:Q51)</f>
        <v>34267133.188968681</v>
      </c>
      <c r="R52" s="280">
        <f>SUM(R46:R51)</f>
        <v>18505897.979692642</v>
      </c>
      <c r="S52" s="464"/>
      <c r="T52" s="604">
        <f t="shared" si="21"/>
        <v>630937.34624320013</v>
      </c>
      <c r="U52" s="292">
        <f t="shared" si="21"/>
        <v>164436762.72297996</v>
      </c>
      <c r="V52" s="280">
        <f t="shared" si="21"/>
        <v>108816602.03922257</v>
      </c>
      <c r="W52" s="280">
        <f t="shared" si="21"/>
        <v>54989223.337514207</v>
      </c>
      <c r="X52" s="1400"/>
    </row>
    <row r="53" spans="1:24" x14ac:dyDescent="0.25">
      <c r="A53" s="1621"/>
      <c r="B53" s="114" t="s">
        <v>196</v>
      </c>
      <c r="C53" s="145" t="s">
        <v>40</v>
      </c>
      <c r="D53" s="270">
        <f>SUM(E53:G53)</f>
        <v>1053.5966284799999</v>
      </c>
      <c r="E53" s="253">
        <v>275.08800000000002</v>
      </c>
      <c r="F53" s="253">
        <v>778.50862847999997</v>
      </c>
      <c r="G53" s="465"/>
      <c r="H53" s="270">
        <f>SUM(I53:J53)</f>
        <v>1091.3416536</v>
      </c>
      <c r="I53" s="253">
        <v>278.775486</v>
      </c>
      <c r="J53" s="253">
        <v>812.56616759999997</v>
      </c>
      <c r="K53" s="375"/>
      <c r="L53" s="270">
        <f>SUM(M53:N53)</f>
        <v>1111.4314833600001</v>
      </c>
      <c r="M53" s="253">
        <v>287.49600000000004</v>
      </c>
      <c r="N53" s="253">
        <v>823.93548336000003</v>
      </c>
      <c r="O53" s="375"/>
      <c r="P53" s="270">
        <f>SUM(Q53:R53)</f>
        <v>0</v>
      </c>
      <c r="Q53" s="253">
        <v>0</v>
      </c>
      <c r="R53" s="253">
        <v>0</v>
      </c>
      <c r="S53" s="303"/>
      <c r="T53" s="605">
        <v>0</v>
      </c>
      <c r="U53" s="290">
        <f>SUM(V53:X53)+T53</f>
        <v>3256.3697654400003</v>
      </c>
      <c r="V53" s="271">
        <f t="shared" ref="V53:W55" si="22">E53+I53+M53+Q53</f>
        <v>841.35948600000006</v>
      </c>
      <c r="W53" s="271">
        <f t="shared" si="22"/>
        <v>2415.01027944</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1053.5966284799999</v>
      </c>
      <c r="E55" s="274">
        <f t="shared" si="23"/>
        <v>275.08800000000002</v>
      </c>
      <c r="F55" s="274">
        <f t="shared" si="23"/>
        <v>778.50862847999997</v>
      </c>
      <c r="G55" s="465"/>
      <c r="H55" s="270">
        <f t="shared" si="23"/>
        <v>1091.3416536</v>
      </c>
      <c r="I55" s="274">
        <f t="shared" si="23"/>
        <v>278.775486</v>
      </c>
      <c r="J55" s="274">
        <f t="shared" si="23"/>
        <v>812.56616759999997</v>
      </c>
      <c r="K55" s="375"/>
      <c r="L55" s="270">
        <f>SUM(L53:L54)</f>
        <v>1111.4314833600001</v>
      </c>
      <c r="M55" s="274">
        <f>SUM(M53:M54)</f>
        <v>287.49600000000004</v>
      </c>
      <c r="N55" s="274">
        <f>SUM(N53:N54)</f>
        <v>823.93548336000003</v>
      </c>
      <c r="O55" s="375"/>
      <c r="P55" s="270">
        <f>SUM(P53:P54)</f>
        <v>0</v>
      </c>
      <c r="Q55" s="274">
        <f>SUM(Q53:Q54)</f>
        <v>0</v>
      </c>
      <c r="R55" s="274">
        <f>SUM(R53:R54)</f>
        <v>0</v>
      </c>
      <c r="S55" s="303"/>
      <c r="T55" s="606">
        <f>SUM(T53:T54)</f>
        <v>0</v>
      </c>
      <c r="U55" s="290">
        <f>SUM(U53:U54)</f>
        <v>3256.3697654400003</v>
      </c>
      <c r="V55" s="271">
        <f t="shared" si="22"/>
        <v>841.35948600000006</v>
      </c>
      <c r="W55" s="271">
        <f t="shared" si="22"/>
        <v>2415.01027944</v>
      </c>
      <c r="X55" s="304"/>
    </row>
    <row r="56" spans="1:24" s="403" customFormat="1" x14ac:dyDescent="0.25">
      <c r="A56" s="1622"/>
      <c r="B56" s="390" t="s">
        <v>193</v>
      </c>
      <c r="C56" s="385" t="s">
        <v>333</v>
      </c>
      <c r="D56" s="288">
        <f t="shared" ref="D56:W56" si="24">D52+D55</f>
        <v>38042882.831082366</v>
      </c>
      <c r="E56" s="280">
        <f t="shared" si="24"/>
        <v>25919728.667968791</v>
      </c>
      <c r="F56" s="280">
        <f t="shared" si="24"/>
        <v>12123154.163113581</v>
      </c>
      <c r="G56" s="465"/>
      <c r="H56" s="288">
        <f t="shared" si="24"/>
        <v>37511280.387307599</v>
      </c>
      <c r="I56" s="280">
        <f t="shared" si="24"/>
        <v>25390794.967567243</v>
      </c>
      <c r="J56" s="280">
        <f t="shared" si="24"/>
        <v>12120485.419740357</v>
      </c>
      <c r="K56" s="1104"/>
      <c r="L56" s="288">
        <f>L52+L55</f>
        <v>35481887.359450907</v>
      </c>
      <c r="M56" s="280">
        <f>M52+M55</f>
        <v>23239786.574203845</v>
      </c>
      <c r="N56" s="280">
        <f>N52+N55</f>
        <v>12242100.785247063</v>
      </c>
      <c r="O56" s="1104"/>
      <c r="P56" s="288">
        <f>P52+P55</f>
        <v>52773031.168661334</v>
      </c>
      <c r="Q56" s="280">
        <f>Q52+Q55</f>
        <v>34267133.188968681</v>
      </c>
      <c r="R56" s="280">
        <f>R52+R55</f>
        <v>18505897.979692642</v>
      </c>
      <c r="S56" s="464"/>
      <c r="T56" s="604">
        <f t="shared" si="24"/>
        <v>630937.34624320013</v>
      </c>
      <c r="U56" s="292">
        <f t="shared" si="24"/>
        <v>164440019.09274539</v>
      </c>
      <c r="V56" s="280">
        <f t="shared" si="24"/>
        <v>108817443.39870857</v>
      </c>
      <c r="W56" s="280">
        <f t="shared" si="24"/>
        <v>54991638.347793646</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1234650.7307530215</v>
      </c>
      <c r="E59" s="251">
        <v>475915.7471838902</v>
      </c>
      <c r="F59" s="253">
        <v>758734.98356913135</v>
      </c>
      <c r="G59" s="465"/>
      <c r="H59" s="270">
        <f t="shared" ref="H59:H64" si="26">SUM(I59:J59)</f>
        <v>1182219.8381214659</v>
      </c>
      <c r="I59" s="251">
        <v>455705.42630468385</v>
      </c>
      <c r="J59" s="253">
        <v>726514.41181678197</v>
      </c>
      <c r="K59" s="375"/>
      <c r="L59" s="270">
        <f t="shared" ref="L59:L64" si="27">SUM(M59:N59)</f>
        <v>1145492.0106485714</v>
      </c>
      <c r="M59" s="251">
        <v>441548.10146874201</v>
      </c>
      <c r="N59" s="253">
        <v>703943.90917982953</v>
      </c>
      <c r="O59" s="375"/>
      <c r="P59" s="270">
        <f t="shared" ref="P59:P64" si="28">SUM(Q59:R59)</f>
        <v>1613791.6021789743</v>
      </c>
      <c r="Q59" s="253">
        <v>622061.62197925244</v>
      </c>
      <c r="R59" s="253">
        <v>991729.98019972187</v>
      </c>
      <c r="S59" s="303"/>
      <c r="T59" s="605"/>
      <c r="U59" s="290">
        <f t="shared" ref="U59:U64" si="29">D59+H59+L59+P59+T59</f>
        <v>5176154.1817020336</v>
      </c>
      <c r="V59" s="271">
        <f t="shared" ref="V59:W65" si="30">E59+I59+M59+Q59</f>
        <v>1995230.8969365684</v>
      </c>
      <c r="W59" s="271">
        <f t="shared" si="30"/>
        <v>3180923.2847654643</v>
      </c>
      <c r="X59" s="304"/>
    </row>
    <row r="60" spans="1:24" x14ac:dyDescent="0.25">
      <c r="A60" s="1582"/>
      <c r="B60" s="114" t="s">
        <v>80</v>
      </c>
      <c r="C60" s="145" t="s">
        <v>100</v>
      </c>
      <c r="D60" s="270">
        <f t="shared" si="25"/>
        <v>118764.07912669012</v>
      </c>
      <c r="E60" s="253">
        <v>45779.501885292237</v>
      </c>
      <c r="F60" s="253">
        <v>72984.577241397885</v>
      </c>
      <c r="G60" s="465"/>
      <c r="H60" s="270">
        <f t="shared" si="26"/>
        <v>113720.6230900349</v>
      </c>
      <c r="I60" s="253">
        <v>43835.421597412009</v>
      </c>
      <c r="J60" s="253">
        <v>69885.201492622902</v>
      </c>
      <c r="K60" s="375"/>
      <c r="L60" s="270">
        <f t="shared" si="27"/>
        <v>110187.68336911331</v>
      </c>
      <c r="M60" s="253">
        <v>42473.593830937061</v>
      </c>
      <c r="N60" s="253">
        <v>67714.089538176253</v>
      </c>
      <c r="O60" s="375"/>
      <c r="P60" s="270">
        <f t="shared" si="28"/>
        <v>155234.56857979321</v>
      </c>
      <c r="Q60" s="253">
        <v>59837.631691484203</v>
      </c>
      <c r="R60" s="253">
        <v>95396.936888309006</v>
      </c>
      <c r="S60" s="303"/>
      <c r="T60" s="605"/>
      <c r="U60" s="290">
        <f t="shared" si="29"/>
        <v>497906.95416563156</v>
      </c>
      <c r="V60" s="271">
        <f t="shared" si="30"/>
        <v>191926.14900512551</v>
      </c>
      <c r="W60" s="271">
        <f t="shared" si="30"/>
        <v>305980.80516050605</v>
      </c>
      <c r="X60" s="304"/>
    </row>
    <row r="61" spans="1:24" x14ac:dyDescent="0.25">
      <c r="A61" s="1582"/>
      <c r="B61" s="114" t="s">
        <v>81</v>
      </c>
      <c r="C61" s="145" t="s">
        <v>101</v>
      </c>
      <c r="D61" s="270">
        <f t="shared" si="25"/>
        <v>112807.70875454336</v>
      </c>
      <c r="E61" s="253">
        <v>43483.524257323479</v>
      </c>
      <c r="F61" s="253">
        <v>69324.184497219874</v>
      </c>
      <c r="G61" s="465"/>
      <c r="H61" s="270">
        <f t="shared" si="26"/>
        <v>108017.19697789382</v>
      </c>
      <c r="I61" s="253">
        <v>41636.945354651245</v>
      </c>
      <c r="J61" s="253">
        <v>66380.251623242584</v>
      </c>
      <c r="K61" s="375"/>
      <c r="L61" s="270">
        <f t="shared" si="27"/>
        <v>104661.44464927987</v>
      </c>
      <c r="M61" s="253">
        <v>40343.41728468256</v>
      </c>
      <c r="N61" s="253">
        <v>64318.027364597321</v>
      </c>
      <c r="O61" s="375"/>
      <c r="P61" s="270">
        <f t="shared" si="28"/>
        <v>147449.09512838605</v>
      </c>
      <c r="Q61" s="253">
        <v>56836.597210625841</v>
      </c>
      <c r="R61" s="253">
        <v>90612.497917760193</v>
      </c>
      <c r="S61" s="303"/>
      <c r="T61" s="605"/>
      <c r="U61" s="290">
        <f t="shared" si="29"/>
        <v>472935.44551010313</v>
      </c>
      <c r="V61" s="271">
        <f t="shared" si="30"/>
        <v>182300.48410728312</v>
      </c>
      <c r="W61" s="271">
        <f t="shared" si="30"/>
        <v>290634.96140281996</v>
      </c>
      <c r="X61" s="304"/>
    </row>
    <row r="62" spans="1:24" x14ac:dyDescent="0.25">
      <c r="A62" s="1582"/>
      <c r="B62" s="383" t="s">
        <v>82</v>
      </c>
      <c r="C62" s="145" t="s">
        <v>102</v>
      </c>
      <c r="D62" s="270">
        <f t="shared" si="25"/>
        <v>76406.214964369472</v>
      </c>
      <c r="E62" s="253">
        <v>29451.989925995385</v>
      </c>
      <c r="F62" s="253">
        <v>46954.225038374083</v>
      </c>
      <c r="G62" s="465"/>
      <c r="H62" s="270">
        <f t="shared" si="26"/>
        <v>73161.53535304562</v>
      </c>
      <c r="I62" s="253">
        <v>28201.276600248828</v>
      </c>
      <c r="J62" s="253">
        <v>44960.258752796784</v>
      </c>
      <c r="K62" s="375"/>
      <c r="L62" s="270">
        <f t="shared" si="27"/>
        <v>70888.638078399614</v>
      </c>
      <c r="M62" s="253">
        <v>27325.15222127111</v>
      </c>
      <c r="N62" s="253">
        <v>43563.485857128508</v>
      </c>
      <c r="O62" s="375"/>
      <c r="P62" s="270">
        <f t="shared" si="28"/>
        <v>99869.303109371831</v>
      </c>
      <c r="Q62" s="253">
        <v>38496.210163859563</v>
      </c>
      <c r="R62" s="253">
        <v>61373.09294551226</v>
      </c>
      <c r="S62" s="303"/>
      <c r="T62" s="605"/>
      <c r="U62" s="290">
        <f t="shared" si="29"/>
        <v>320325.69150518655</v>
      </c>
      <c r="V62" s="271">
        <f t="shared" si="30"/>
        <v>123474.62891137489</v>
      </c>
      <c r="W62" s="271">
        <f t="shared" si="30"/>
        <v>196851.06259381166</v>
      </c>
      <c r="X62" s="304"/>
    </row>
    <row r="63" spans="1:24" x14ac:dyDescent="0.25">
      <c r="A63" s="1582"/>
      <c r="B63" s="383" t="s">
        <v>219</v>
      </c>
      <c r="C63" s="145" t="s">
        <v>103</v>
      </c>
      <c r="D63" s="270">
        <f t="shared" si="25"/>
        <v>279826.21366388677</v>
      </c>
      <c r="E63" s="253">
        <v>107863.46149591965</v>
      </c>
      <c r="F63" s="253">
        <v>171962.75216796715</v>
      </c>
      <c r="G63" s="465"/>
      <c r="H63" s="270">
        <f t="shared" si="26"/>
        <v>267943.06501409999</v>
      </c>
      <c r="I63" s="253">
        <v>103282.91298313397</v>
      </c>
      <c r="J63" s="253">
        <v>164660.15203096604</v>
      </c>
      <c r="K63" s="375"/>
      <c r="L63" s="270">
        <f t="shared" si="27"/>
        <v>259618.92228948328</v>
      </c>
      <c r="M63" s="253">
        <v>100074.23986953599</v>
      </c>
      <c r="N63" s="253">
        <v>159544.68241994729</v>
      </c>
      <c r="O63" s="375"/>
      <c r="P63" s="270">
        <f t="shared" si="28"/>
        <v>365756.22759717441</v>
      </c>
      <c r="Q63" s="253">
        <v>140986.5511017066</v>
      </c>
      <c r="R63" s="253">
        <v>224769.67649546781</v>
      </c>
      <c r="S63" s="303"/>
      <c r="T63" s="605"/>
      <c r="U63" s="290">
        <f t="shared" si="29"/>
        <v>1173144.4285646444</v>
      </c>
      <c r="V63" s="271">
        <f t="shared" si="30"/>
        <v>452207.16545029613</v>
      </c>
      <c r="W63" s="271">
        <f t="shared" si="30"/>
        <v>720937.26311434829</v>
      </c>
      <c r="X63" s="304"/>
    </row>
    <row r="64" spans="1:24" x14ac:dyDescent="0.25">
      <c r="A64" s="1582"/>
      <c r="B64" s="114" t="s">
        <v>218</v>
      </c>
      <c r="C64" s="145" t="s">
        <v>28</v>
      </c>
      <c r="D64" s="270">
        <f t="shared" si="25"/>
        <v>53591.765609880444</v>
      </c>
      <c r="E64" s="253">
        <v>20657.797819124437</v>
      </c>
      <c r="F64" s="253">
        <v>32933.967790756004</v>
      </c>
      <c r="G64" s="465"/>
      <c r="H64" s="270">
        <f t="shared" si="26"/>
        <v>51315.928372159455</v>
      </c>
      <c r="I64" s="253">
        <v>19780.540184652938</v>
      </c>
      <c r="J64" s="253">
        <v>31535.388187506516</v>
      </c>
      <c r="K64" s="375"/>
      <c r="L64" s="270">
        <f t="shared" si="27"/>
        <v>49721.704943411314</v>
      </c>
      <c r="M64" s="253">
        <v>19166.021426130854</v>
      </c>
      <c r="N64" s="253">
        <v>30555.683517280464</v>
      </c>
      <c r="O64" s="375"/>
      <c r="P64" s="270">
        <f t="shared" si="28"/>
        <v>70048.912727262272</v>
      </c>
      <c r="Q64" s="253">
        <v>27001.466738436593</v>
      </c>
      <c r="R64" s="253">
        <v>43047.445988825682</v>
      </c>
      <c r="S64" s="303"/>
      <c r="T64" s="605"/>
      <c r="U64" s="290">
        <f t="shared" si="29"/>
        <v>224678.31165271348</v>
      </c>
      <c r="V64" s="271">
        <f t="shared" si="30"/>
        <v>86605.826168344822</v>
      </c>
      <c r="W64" s="271">
        <f t="shared" si="30"/>
        <v>138072.48548436869</v>
      </c>
      <c r="X64" s="304"/>
    </row>
    <row r="65" spans="1:24" s="403" customFormat="1" x14ac:dyDescent="0.25">
      <c r="A65" s="1583"/>
      <c r="B65" s="384" t="s">
        <v>217</v>
      </c>
      <c r="C65" s="385" t="s">
        <v>108</v>
      </c>
      <c r="D65" s="288">
        <f t="shared" ref="D65:U65" si="31">SUM(D59:D64)</f>
        <v>1876046.7128723918</v>
      </c>
      <c r="E65" s="280">
        <f t="shared" si="31"/>
        <v>723152.0225675453</v>
      </c>
      <c r="F65" s="280">
        <f t="shared" si="31"/>
        <v>1152894.6903048463</v>
      </c>
      <c r="G65" s="1104"/>
      <c r="H65" s="288">
        <f t="shared" si="31"/>
        <v>1796378.1869286995</v>
      </c>
      <c r="I65" s="280">
        <f t="shared" si="31"/>
        <v>692442.52302478277</v>
      </c>
      <c r="J65" s="280">
        <f t="shared" si="31"/>
        <v>1103935.6639039167</v>
      </c>
      <c r="K65" s="1104"/>
      <c r="L65" s="288">
        <f t="shared" si="31"/>
        <v>1740570.4039782588</v>
      </c>
      <c r="M65" s="280">
        <f t="shared" si="31"/>
        <v>670930.52610129956</v>
      </c>
      <c r="N65" s="280">
        <f t="shared" si="31"/>
        <v>1069639.8778769595</v>
      </c>
      <c r="O65" s="1104"/>
      <c r="P65" s="288">
        <f t="shared" si="31"/>
        <v>2452149.709320962</v>
      </c>
      <c r="Q65" s="280">
        <f t="shared" si="31"/>
        <v>945220.07888536528</v>
      </c>
      <c r="R65" s="280">
        <f t="shared" si="31"/>
        <v>1506929.6304355967</v>
      </c>
      <c r="S65" s="464"/>
      <c r="T65" s="604">
        <f t="shared" si="31"/>
        <v>0</v>
      </c>
      <c r="U65" s="292">
        <f t="shared" si="31"/>
        <v>7865145.013100313</v>
      </c>
      <c r="V65" s="280">
        <f t="shared" si="30"/>
        <v>3031745.1505789929</v>
      </c>
      <c r="W65" s="280">
        <f t="shared" si="30"/>
        <v>4833399.8625213187</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39918929.54395476</v>
      </c>
      <c r="E72" s="303"/>
      <c r="F72" s="303"/>
      <c r="G72" s="375"/>
      <c r="H72" s="270">
        <f>H56+H65+H71</f>
        <v>39307658.574236296</v>
      </c>
      <c r="I72" s="303"/>
      <c r="J72" s="303"/>
      <c r="K72" s="375"/>
      <c r="L72" s="270">
        <f>L56+L65+L71</f>
        <v>37222457.763429165</v>
      </c>
      <c r="M72" s="303"/>
      <c r="N72" s="303"/>
      <c r="O72" s="375"/>
      <c r="P72" s="271">
        <f>P56+P65+P71</f>
        <v>55225180.877982296</v>
      </c>
      <c r="Q72" s="303"/>
      <c r="R72" s="303"/>
      <c r="S72" s="303"/>
      <c r="T72" s="613">
        <f>T56+T65+T71</f>
        <v>630937.34624320013</v>
      </c>
      <c r="U72" s="290">
        <f>U56+U65+U71</f>
        <v>172305164.10584572</v>
      </c>
      <c r="V72" s="346"/>
      <c r="W72" s="346"/>
      <c r="X72" s="304"/>
    </row>
    <row r="73" spans="1:24" s="403" customFormat="1" ht="24.75" x14ac:dyDescent="0.25">
      <c r="A73" s="571"/>
      <c r="B73" s="561" t="s">
        <v>257</v>
      </c>
      <c r="C73" s="562" t="s">
        <v>184</v>
      </c>
      <c r="D73" s="563">
        <f>D16-D72</f>
        <v>-964049.36896631867</v>
      </c>
      <c r="E73" s="338"/>
      <c r="F73" s="338"/>
      <c r="G73" s="564"/>
      <c r="H73" s="563">
        <f>H16-H72</f>
        <v>-1895693.5546890944</v>
      </c>
      <c r="I73" s="338"/>
      <c r="J73" s="338"/>
      <c r="K73" s="564"/>
      <c r="L73" s="563">
        <f>L16-L72</f>
        <v>-1245356.7270437628</v>
      </c>
      <c r="M73" s="338"/>
      <c r="N73" s="338"/>
      <c r="O73" s="564"/>
      <c r="P73" s="565">
        <f>P16-P72</f>
        <v>-4571162.4983844757</v>
      </c>
      <c r="Q73" s="338"/>
      <c r="R73" s="338"/>
      <c r="S73" s="338"/>
      <c r="T73" s="616">
        <f>T16-T72</f>
        <v>173070.45769195957</v>
      </c>
      <c r="U73" s="566">
        <f>U16-U72</f>
        <v>-8503191.6913917065</v>
      </c>
      <c r="V73" s="337"/>
      <c r="W73" s="337"/>
      <c r="X73" s="339"/>
    </row>
    <row r="74" spans="1:24" x14ac:dyDescent="0.25">
      <c r="A74" s="408"/>
      <c r="B74" s="114" t="s">
        <v>207</v>
      </c>
      <c r="C74" s="145" t="s">
        <v>26</v>
      </c>
      <c r="D74" s="257">
        <v>-259329.28025193975</v>
      </c>
      <c r="E74" s="379"/>
      <c r="F74" s="379"/>
      <c r="G74" s="380"/>
      <c r="H74" s="257">
        <v>-509941.56621136644</v>
      </c>
      <c r="I74" s="379"/>
      <c r="J74" s="379"/>
      <c r="K74" s="380"/>
      <c r="L74" s="257">
        <v>-335000.95957477222</v>
      </c>
      <c r="M74" s="379"/>
      <c r="N74" s="379"/>
      <c r="O74" s="380"/>
      <c r="P74" s="257">
        <v>-1229642.7120654241</v>
      </c>
      <c r="Q74" s="340"/>
      <c r="R74" s="340"/>
      <c r="S74" s="340"/>
      <c r="T74" s="257">
        <v>46555.953119137128</v>
      </c>
      <c r="U74" s="374">
        <f>D74+H74+L74+P74+T74</f>
        <v>-2287358.5649843654</v>
      </c>
      <c r="V74" s="340"/>
      <c r="W74" s="340"/>
      <c r="X74" s="341"/>
    </row>
    <row r="75" spans="1:24" s="403" customFormat="1" ht="15.75" thickBot="1" x14ac:dyDescent="0.3">
      <c r="A75" s="570"/>
      <c r="B75" s="568" t="s">
        <v>267</v>
      </c>
      <c r="C75" s="386" t="s">
        <v>185</v>
      </c>
      <c r="D75" s="288">
        <f>D73-D74</f>
        <v>-704720.08871437889</v>
      </c>
      <c r="E75" s="335"/>
      <c r="F75" s="335"/>
      <c r="G75" s="376"/>
      <c r="H75" s="288">
        <f>H73-H74</f>
        <v>-1385751.9884777279</v>
      </c>
      <c r="I75" s="335"/>
      <c r="J75" s="335"/>
      <c r="K75" s="376"/>
      <c r="L75" s="288">
        <f>L73-L74</f>
        <v>-910355.76746899053</v>
      </c>
      <c r="M75" s="335"/>
      <c r="N75" s="335"/>
      <c r="O75" s="376"/>
      <c r="P75" s="280">
        <f>P73-P74</f>
        <v>-3341519.7863190519</v>
      </c>
      <c r="Q75" s="342"/>
      <c r="R75" s="342"/>
      <c r="S75" s="337"/>
      <c r="T75" s="894">
        <f>T73-T74</f>
        <v>126514.50457282245</v>
      </c>
      <c r="U75" s="895">
        <f>U73-U74</f>
        <v>-6215833.1264073411</v>
      </c>
      <c r="V75" s="516"/>
      <c r="W75" s="516"/>
      <c r="X75" s="473"/>
    </row>
    <row r="76" spans="1:24" x14ac:dyDescent="0.25">
      <c r="S76" s="47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1032</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389</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10214</v>
      </c>
      <c r="E9" s="812">
        <v>5532.4583455702405</v>
      </c>
      <c r="F9" s="812">
        <v>4681.5416544297595</v>
      </c>
      <c r="G9" s="1107"/>
      <c r="H9" s="805">
        <f>SUM(I9:J9)</f>
        <v>9800</v>
      </c>
      <c r="I9" s="812">
        <v>5259.0000000000009</v>
      </c>
      <c r="J9" s="812">
        <v>4541</v>
      </c>
      <c r="K9" s="1107"/>
      <c r="L9" s="805">
        <f>SUM(M9:N9)</f>
        <v>9502</v>
      </c>
      <c r="M9" s="812">
        <v>5076.4657476586344</v>
      </c>
      <c r="N9" s="812">
        <v>4425.5342523413656</v>
      </c>
      <c r="O9" s="1107"/>
      <c r="P9" s="805">
        <f>SUM(Q9:R9)</f>
        <v>12830</v>
      </c>
      <c r="Q9" s="812">
        <v>6830.3381379041684</v>
      </c>
      <c r="R9" s="812">
        <v>5999.6618620958316</v>
      </c>
      <c r="S9" s="1102"/>
      <c r="T9" s="813"/>
      <c r="U9" s="814">
        <f>SUM(V9:X9)+T9</f>
        <v>42346</v>
      </c>
      <c r="V9" s="815">
        <f>E9+I9+M9+Q9</f>
        <v>22698.262231133045</v>
      </c>
      <c r="W9" s="815">
        <f>F9+J9+N9+R9</f>
        <v>19647.737768866955</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40715199.644714974</v>
      </c>
      <c r="E11" s="461"/>
      <c r="F11" s="461"/>
      <c r="G11" s="471"/>
      <c r="H11" s="469">
        <v>38649313.267534316</v>
      </c>
      <c r="I11" s="461"/>
      <c r="J11" s="461"/>
      <c r="K11" s="471"/>
      <c r="L11" s="469">
        <v>37185293.157503046</v>
      </c>
      <c r="M11" s="461"/>
      <c r="N11" s="461"/>
      <c r="O11" s="471"/>
      <c r="P11" s="469">
        <v>55811866.552449994</v>
      </c>
      <c r="Q11" s="461"/>
      <c r="R11" s="461"/>
      <c r="S11" s="461"/>
      <c r="T11" s="617">
        <v>297299.0245918791</v>
      </c>
      <c r="U11" s="321">
        <f>D11+H11+L11+P11+T11</f>
        <v>172658971.64679423</v>
      </c>
      <c r="V11" s="462"/>
      <c r="W11" s="462"/>
      <c r="X11" s="302"/>
    </row>
    <row r="12" spans="1:24" x14ac:dyDescent="0.25">
      <c r="A12" s="1585"/>
      <c r="B12" s="114">
        <v>1.2</v>
      </c>
      <c r="C12" s="144" t="s">
        <v>225</v>
      </c>
      <c r="D12" s="470">
        <v>1.5499999999992724</v>
      </c>
      <c r="E12" s="462"/>
      <c r="F12" s="462"/>
      <c r="G12" s="463"/>
      <c r="H12" s="470">
        <v>1.4999999999990905</v>
      </c>
      <c r="I12" s="462"/>
      <c r="J12" s="462"/>
      <c r="K12" s="463"/>
      <c r="L12" s="470">
        <v>-29503.464248290296</v>
      </c>
      <c r="M12" s="462"/>
      <c r="N12" s="462"/>
      <c r="O12" s="463"/>
      <c r="P12" s="470">
        <v>0</v>
      </c>
      <c r="Q12" s="462"/>
      <c r="R12" s="462"/>
      <c r="S12" s="462"/>
      <c r="T12" s="603">
        <v>119603.54941730964</v>
      </c>
      <c r="U12" s="290">
        <f>D12+H12+L12+P12+T12</f>
        <v>90103.135169019341</v>
      </c>
      <c r="V12" s="462"/>
      <c r="W12" s="462"/>
      <c r="X12" s="304"/>
    </row>
    <row r="13" spans="1:24" x14ac:dyDescent="0.25">
      <c r="A13" s="1585"/>
      <c r="B13" s="114" t="s">
        <v>1322</v>
      </c>
      <c r="C13" s="144" t="s">
        <v>1326</v>
      </c>
      <c r="D13" s="470">
        <v>354441.72</v>
      </c>
      <c r="E13" s="462"/>
      <c r="F13" s="462"/>
      <c r="G13" s="463"/>
      <c r="H13" s="470">
        <v>342737.04000000004</v>
      </c>
      <c r="I13" s="462"/>
      <c r="J13" s="462"/>
      <c r="K13" s="463"/>
      <c r="L13" s="470">
        <v>336209.43</v>
      </c>
      <c r="M13" s="462"/>
      <c r="N13" s="462"/>
      <c r="O13" s="463"/>
      <c r="P13" s="470">
        <v>805602.78</v>
      </c>
      <c r="Q13" s="462"/>
      <c r="R13" s="462"/>
      <c r="S13" s="462"/>
      <c r="T13" s="603">
        <v>10014.34</v>
      </c>
      <c r="U13" s="290">
        <f>D13+H13+L13+P13+T13</f>
        <v>1849005.31</v>
      </c>
      <c r="V13" s="462"/>
      <c r="W13" s="462"/>
      <c r="X13" s="304"/>
    </row>
    <row r="14" spans="1:24" x14ac:dyDescent="0.25">
      <c r="A14" s="1585"/>
      <c r="B14" s="114" t="s">
        <v>1327</v>
      </c>
      <c r="C14" s="144" t="s">
        <v>1328</v>
      </c>
      <c r="D14" s="470">
        <v>195900.629682978</v>
      </c>
      <c r="E14" s="462"/>
      <c r="F14" s="462"/>
      <c r="G14" s="463"/>
      <c r="H14" s="470">
        <v>158576.64703971078</v>
      </c>
      <c r="I14" s="462"/>
      <c r="J14" s="462"/>
      <c r="K14" s="463"/>
      <c r="L14" s="470">
        <v>169147.62939628039</v>
      </c>
      <c r="M14" s="462"/>
      <c r="N14" s="462"/>
      <c r="O14" s="463"/>
      <c r="P14" s="470">
        <v>-154348.30408940493</v>
      </c>
      <c r="Q14" s="462"/>
      <c r="R14" s="462"/>
      <c r="S14" s="462"/>
      <c r="T14" s="603">
        <v>636466.4751304267</v>
      </c>
      <c r="U14" s="290">
        <f>D14+H14+L14+P14+T14</f>
        <v>1005743.077159991</v>
      </c>
      <c r="V14" s="462"/>
      <c r="W14" s="462"/>
      <c r="X14" s="304"/>
    </row>
    <row r="15" spans="1:24" x14ac:dyDescent="0.25">
      <c r="A15" s="1585"/>
      <c r="B15" s="114" t="s">
        <v>63</v>
      </c>
      <c r="C15" s="144" t="s">
        <v>13</v>
      </c>
      <c r="D15" s="470">
        <v>0</v>
      </c>
      <c r="E15" s="462"/>
      <c r="F15" s="462"/>
      <c r="G15" s="463"/>
      <c r="H15" s="470">
        <v>1075.606470135996</v>
      </c>
      <c r="I15" s="462"/>
      <c r="J15" s="462"/>
      <c r="K15" s="463"/>
      <c r="L15" s="470">
        <v>638.32096989236231</v>
      </c>
      <c r="M15" s="462"/>
      <c r="N15" s="462"/>
      <c r="O15" s="463"/>
      <c r="P15" s="470">
        <v>0</v>
      </c>
      <c r="Q15" s="462"/>
      <c r="R15" s="462"/>
      <c r="S15" s="462"/>
      <c r="T15" s="603">
        <v>0</v>
      </c>
      <c r="U15" s="290">
        <f>D15+H15+L15+P15+T15</f>
        <v>1713.9274400283584</v>
      </c>
      <c r="V15" s="462"/>
      <c r="W15" s="462"/>
      <c r="X15" s="304"/>
    </row>
    <row r="16" spans="1:24" s="401" customFormat="1" x14ac:dyDescent="0.25">
      <c r="A16" s="1586"/>
      <c r="B16" s="384" t="s">
        <v>64</v>
      </c>
      <c r="C16" s="391" t="s">
        <v>14</v>
      </c>
      <c r="D16" s="574">
        <f>SUM(D11:D15)</f>
        <v>41265543.54439795</v>
      </c>
      <c r="E16" s="464"/>
      <c r="F16" s="466"/>
      <c r="G16" s="465"/>
      <c r="H16" s="288">
        <f>SUM(H11:H15)</f>
        <v>39151704.061044164</v>
      </c>
      <c r="I16" s="464"/>
      <c r="J16" s="466"/>
      <c r="K16" s="465"/>
      <c r="L16" s="288">
        <f>SUM(L11:L15)</f>
        <v>37661785.07362093</v>
      </c>
      <c r="M16" s="464"/>
      <c r="N16" s="466"/>
      <c r="O16" s="465"/>
      <c r="P16" s="288">
        <f>SUM(P11:P15)</f>
        <v>56463121.02836059</v>
      </c>
      <c r="Q16" s="464"/>
      <c r="R16" s="466"/>
      <c r="S16" s="466"/>
      <c r="T16" s="604">
        <f>SUM(T11:T15)</f>
        <v>1063383.3891396155</v>
      </c>
      <c r="U16" s="292">
        <f>SUM(U11:U15)</f>
        <v>175605537.09656328</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135012</v>
      </c>
      <c r="E19" s="598">
        <v>128706</v>
      </c>
      <c r="F19" s="598">
        <v>6306</v>
      </c>
      <c r="G19" s="465"/>
      <c r="H19" s="586">
        <f>SUM(I19:J19)</f>
        <v>133744</v>
      </c>
      <c r="I19" s="598">
        <v>125459</v>
      </c>
      <c r="J19" s="598">
        <v>8285</v>
      </c>
      <c r="K19" s="808"/>
      <c r="L19" s="586">
        <f>SUM(M19:N19)</f>
        <v>141176.91742771509</v>
      </c>
      <c r="M19" s="598">
        <v>130485.85022038082</v>
      </c>
      <c r="N19" s="598">
        <v>10691.067207334274</v>
      </c>
      <c r="O19" s="808"/>
      <c r="P19" s="586">
        <f>SUM(Q19:R19)</f>
        <v>164623</v>
      </c>
      <c r="Q19" s="598">
        <v>152287</v>
      </c>
      <c r="R19" s="598">
        <v>12336</v>
      </c>
      <c r="S19" s="681"/>
      <c r="T19" s="610">
        <v>772</v>
      </c>
      <c r="U19" s="290">
        <f>SUM(V19:X19)+T19</f>
        <v>575327.91742771515</v>
      </c>
      <c r="V19" s="271">
        <f t="shared" ref="V19:W27" si="1">E19+I19+M19+Q19</f>
        <v>536937.85022038082</v>
      </c>
      <c r="W19" s="271">
        <f t="shared" si="1"/>
        <v>37618.067207334272</v>
      </c>
      <c r="X19" s="1398"/>
    </row>
    <row r="20" spans="1:24" x14ac:dyDescent="0.25">
      <c r="A20" s="1582"/>
      <c r="B20" s="383">
        <v>2.2000000000000002</v>
      </c>
      <c r="C20" s="585" t="s">
        <v>735</v>
      </c>
      <c r="D20" s="586">
        <f t="shared" si="0"/>
        <v>373</v>
      </c>
      <c r="E20" s="599">
        <v>265</v>
      </c>
      <c r="F20" s="599">
        <v>108</v>
      </c>
      <c r="G20" s="465"/>
      <c r="H20" s="586">
        <f>SUM(I20:J20)</f>
        <v>187</v>
      </c>
      <c r="I20" s="599">
        <v>147</v>
      </c>
      <c r="J20" s="599">
        <v>40</v>
      </c>
      <c r="K20" s="809"/>
      <c r="L20" s="586">
        <f>SUM(M20:N20)</f>
        <v>715</v>
      </c>
      <c r="M20" s="599">
        <v>628</v>
      </c>
      <c r="N20" s="599">
        <v>87</v>
      </c>
      <c r="O20" s="809"/>
      <c r="P20" s="586">
        <f>SUM(Q20:R20)</f>
        <v>610</v>
      </c>
      <c r="Q20" s="599">
        <v>583</v>
      </c>
      <c r="R20" s="599">
        <v>27</v>
      </c>
      <c r="S20" s="682"/>
      <c r="T20" s="610">
        <v>0</v>
      </c>
      <c r="U20" s="290">
        <f t="shared" ref="U20:U27" si="2">SUM(V20:X20)+T20</f>
        <v>1885</v>
      </c>
      <c r="V20" s="271">
        <f t="shared" si="1"/>
        <v>1623</v>
      </c>
      <c r="W20" s="271">
        <f t="shared" si="1"/>
        <v>262</v>
      </c>
      <c r="X20" s="1263"/>
    </row>
    <row r="21" spans="1:24" x14ac:dyDescent="0.25">
      <c r="A21" s="1582"/>
      <c r="B21" s="383">
        <v>2.2999999999999998</v>
      </c>
      <c r="C21" s="585" t="s">
        <v>736</v>
      </c>
      <c r="D21" s="586">
        <f t="shared" si="0"/>
        <v>27157228.248084225</v>
      </c>
      <c r="E21" s="599">
        <v>25745619.819219582</v>
      </c>
      <c r="F21" s="599">
        <v>1411608.4288646434</v>
      </c>
      <c r="G21" s="465"/>
      <c r="H21" s="586">
        <f t="shared" ref="H21:H27" si="3">SUM(I21:J21)</f>
        <v>27050535.84362933</v>
      </c>
      <c r="I21" s="599">
        <v>25215931.685255621</v>
      </c>
      <c r="J21" s="599">
        <v>1834604.1583737114</v>
      </c>
      <c r="K21" s="809"/>
      <c r="L21" s="586">
        <f t="shared" ref="L21:L27" si="4">SUM(M21:N21)</f>
        <v>28463830.115230061</v>
      </c>
      <c r="M21" s="599">
        <v>26177093.633951005</v>
      </c>
      <c r="N21" s="599">
        <v>2286736.4812790556</v>
      </c>
      <c r="O21" s="809"/>
      <c r="P21" s="586">
        <f t="shared" ref="P21:P27" si="5">SUM(Q21:R21)</f>
        <v>37279395.722624399</v>
      </c>
      <c r="Q21" s="599">
        <v>34405677.04289934</v>
      </c>
      <c r="R21" s="599">
        <v>2873718.6797250588</v>
      </c>
      <c r="S21" s="682"/>
      <c r="T21" s="610">
        <v>2235319.0896179848</v>
      </c>
      <c r="U21" s="290">
        <f t="shared" si="2"/>
        <v>122186309.019186</v>
      </c>
      <c r="V21" s="271">
        <f t="shared" si="1"/>
        <v>111544322.18132555</v>
      </c>
      <c r="W21" s="271">
        <f t="shared" si="1"/>
        <v>8406667.7482424695</v>
      </c>
      <c r="X21" s="1263"/>
    </row>
    <row r="22" spans="1:24" x14ac:dyDescent="0.25">
      <c r="A22" s="1582"/>
      <c r="B22" s="383">
        <v>2.4</v>
      </c>
      <c r="C22" s="585" t="s">
        <v>737</v>
      </c>
      <c r="D22" s="586">
        <f t="shared" si="0"/>
        <v>68061.039517125464</v>
      </c>
      <c r="E22" s="599">
        <v>49227.876470275958</v>
      </c>
      <c r="F22" s="599">
        <v>18833.163046849499</v>
      </c>
      <c r="G22" s="465"/>
      <c r="H22" s="586">
        <f t="shared" si="3"/>
        <v>28584.956153459512</v>
      </c>
      <c r="I22" s="599">
        <v>25806.666309325705</v>
      </c>
      <c r="J22" s="599">
        <v>2778.2898441338061</v>
      </c>
      <c r="K22" s="809"/>
      <c r="L22" s="586">
        <f t="shared" si="4"/>
        <v>126459.21998480847</v>
      </c>
      <c r="M22" s="599">
        <v>109285.1992272987</v>
      </c>
      <c r="N22" s="599">
        <v>17174.020757509781</v>
      </c>
      <c r="O22" s="809"/>
      <c r="P22" s="586">
        <f t="shared" si="5"/>
        <v>133239.26145608444</v>
      </c>
      <c r="Q22" s="599">
        <v>126567.09486272995</v>
      </c>
      <c r="R22" s="599">
        <v>6672.1665933544755</v>
      </c>
      <c r="S22" s="682"/>
      <c r="T22" s="610">
        <v>-130503.19242400225</v>
      </c>
      <c r="U22" s="290">
        <f t="shared" si="2"/>
        <v>225841.28468747562</v>
      </c>
      <c r="V22" s="271">
        <f t="shared" si="1"/>
        <v>310886.83686963032</v>
      </c>
      <c r="W22" s="271">
        <f t="shared" si="1"/>
        <v>45457.640241847563</v>
      </c>
      <c r="X22" s="1263"/>
    </row>
    <row r="23" spans="1:24" x14ac:dyDescent="0.25">
      <c r="A23" s="1582"/>
      <c r="B23" s="383">
        <v>2.5</v>
      </c>
      <c r="C23" s="585" t="s">
        <v>779</v>
      </c>
      <c r="D23" s="586">
        <f t="shared" si="0"/>
        <v>1086</v>
      </c>
      <c r="E23" s="599">
        <v>0</v>
      </c>
      <c r="F23" s="599">
        <v>1086</v>
      </c>
      <c r="G23" s="465"/>
      <c r="H23" s="586">
        <f t="shared" si="3"/>
        <v>16256</v>
      </c>
      <c r="I23" s="599">
        <v>16256</v>
      </c>
      <c r="J23" s="599">
        <v>0</v>
      </c>
      <c r="K23" s="809"/>
      <c r="L23" s="586">
        <f t="shared" si="4"/>
        <v>1206.0067819599865</v>
      </c>
      <c r="M23" s="599">
        <v>1052.4465920651069</v>
      </c>
      <c r="N23" s="599">
        <v>153.56018989487961</v>
      </c>
      <c r="O23" s="809"/>
      <c r="P23" s="586">
        <f t="shared" si="5"/>
        <v>16391</v>
      </c>
      <c r="Q23" s="599">
        <v>16391</v>
      </c>
      <c r="R23" s="599">
        <v>0</v>
      </c>
      <c r="S23" s="682"/>
      <c r="T23" s="610">
        <v>0</v>
      </c>
      <c r="U23" s="290">
        <f t="shared" si="2"/>
        <v>34939.006781959986</v>
      </c>
      <c r="V23" s="271">
        <f t="shared" si="1"/>
        <v>33699.446592065106</v>
      </c>
      <c r="W23" s="271">
        <f t="shared" si="1"/>
        <v>1239.5601898948796</v>
      </c>
      <c r="X23" s="1263"/>
    </row>
    <row r="24" spans="1:24" x14ac:dyDescent="0.25">
      <c r="A24" s="1582"/>
      <c r="B24" s="383">
        <v>2.6</v>
      </c>
      <c r="C24" s="585" t="s">
        <v>189</v>
      </c>
      <c r="D24" s="586">
        <f t="shared" si="0"/>
        <v>3324212.0951811527</v>
      </c>
      <c r="E24" s="599">
        <v>3048583.0653620944</v>
      </c>
      <c r="F24" s="599">
        <v>275629.02981905808</v>
      </c>
      <c r="G24" s="465"/>
      <c r="H24" s="586">
        <f t="shared" si="3"/>
        <v>3474969.3493360351</v>
      </c>
      <c r="I24" s="599">
        <v>3084799.2840925404</v>
      </c>
      <c r="J24" s="599">
        <v>390170.06524349481</v>
      </c>
      <c r="K24" s="809"/>
      <c r="L24" s="586">
        <f t="shared" si="4"/>
        <v>3519412.0366542502</v>
      </c>
      <c r="M24" s="599">
        <v>3077475.8220780925</v>
      </c>
      <c r="N24" s="599">
        <v>441936.21457615774</v>
      </c>
      <c r="O24" s="809"/>
      <c r="P24" s="586">
        <f t="shared" si="5"/>
        <v>3664307.8450319991</v>
      </c>
      <c r="Q24" s="599">
        <v>3182141.8532729694</v>
      </c>
      <c r="R24" s="599">
        <v>482165.99175902974</v>
      </c>
      <c r="S24" s="682"/>
      <c r="T24" s="610">
        <v>115259.4047851131</v>
      </c>
      <c r="U24" s="290">
        <f t="shared" si="2"/>
        <v>14098160.730988551</v>
      </c>
      <c r="V24" s="271">
        <f t="shared" si="1"/>
        <v>12393000.024805697</v>
      </c>
      <c r="W24" s="271">
        <f t="shared" si="1"/>
        <v>1589901.3013977404</v>
      </c>
      <c r="X24" s="1263"/>
    </row>
    <row r="25" spans="1:24" x14ac:dyDescent="0.25">
      <c r="A25" s="1582"/>
      <c r="B25" s="383">
        <v>2.7</v>
      </c>
      <c r="C25" s="585" t="s">
        <v>780</v>
      </c>
      <c r="D25" s="586">
        <f t="shared" si="0"/>
        <v>-389605.53742334415</v>
      </c>
      <c r="E25" s="599">
        <v>-361768.31557561824</v>
      </c>
      <c r="F25" s="599">
        <v>-27837.221847725927</v>
      </c>
      <c r="G25" s="465"/>
      <c r="H25" s="586">
        <f t="shared" si="3"/>
        <v>-754880.29140092863</v>
      </c>
      <c r="I25" s="599">
        <v>-700593.19725513551</v>
      </c>
      <c r="J25" s="599">
        <v>-54287.094145793075</v>
      </c>
      <c r="K25" s="809"/>
      <c r="L25" s="586">
        <f t="shared" si="4"/>
        <v>-3936710.0739559922</v>
      </c>
      <c r="M25" s="599">
        <v>-3654363.2443239754</v>
      </c>
      <c r="N25" s="599">
        <v>-282346.82963201706</v>
      </c>
      <c r="O25" s="809"/>
      <c r="P25" s="586">
        <f t="shared" si="5"/>
        <v>3077410.3394399551</v>
      </c>
      <c r="Q25" s="599">
        <v>2825493.6565577001</v>
      </c>
      <c r="R25" s="599">
        <v>251916.68288225497</v>
      </c>
      <c r="S25" s="682"/>
      <c r="T25" s="610">
        <v>-1480638.9347178196</v>
      </c>
      <c r="U25" s="290">
        <f t="shared" si="2"/>
        <v>-3484424.49805813</v>
      </c>
      <c r="V25" s="271">
        <f t="shared" si="1"/>
        <v>-1891231.1005970291</v>
      </c>
      <c r="W25" s="271">
        <f t="shared" si="1"/>
        <v>-112554.46274328112</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30159895.845359161</v>
      </c>
      <c r="E28" s="588">
        <f t="shared" si="6"/>
        <v>28481662.445476335</v>
      </c>
      <c r="F28" s="588">
        <f t="shared" si="6"/>
        <v>1678233.3998828249</v>
      </c>
      <c r="G28" s="1104"/>
      <c r="H28" s="587">
        <f>SUM(H21:H22,H24:H27)</f>
        <v>29799209.857717898</v>
      </c>
      <c r="I28" s="588">
        <f t="shared" si="6"/>
        <v>27625944.438402355</v>
      </c>
      <c r="J28" s="588">
        <f>SUM(J21:J22,J24:J27)</f>
        <v>2173265.4193155472</v>
      </c>
      <c r="K28" s="1105"/>
      <c r="L28" s="587">
        <f>SUM(L21:L22,L24:L27)</f>
        <v>28172991.297913127</v>
      </c>
      <c r="M28" s="588">
        <f>SUM(M21:M22,M24:M27)</f>
        <v>25709491.410932422</v>
      </c>
      <c r="N28" s="588">
        <f>SUM(N21:N22,N24:N27)</f>
        <v>2463499.8869807059</v>
      </c>
      <c r="O28" s="1105"/>
      <c r="P28" s="587">
        <f>SUM(P21:P22,P24:P27)</f>
        <v>44154353.168552443</v>
      </c>
      <c r="Q28" s="588">
        <f>SUM(Q21:Q22,Q24:Q27)</f>
        <v>40539879.647592738</v>
      </c>
      <c r="R28" s="588">
        <f>SUM(R21:R22,R24:R27)</f>
        <v>3614473.5209596981</v>
      </c>
      <c r="S28" s="1100"/>
      <c r="T28" s="611">
        <f t="shared" si="6"/>
        <v>739436.36726127611</v>
      </c>
      <c r="U28" s="597">
        <f t="shared" si="6"/>
        <v>133025886.53680392</v>
      </c>
      <c r="V28" s="588">
        <f t="shared" si="6"/>
        <v>122356977.94240385</v>
      </c>
      <c r="W28" s="588">
        <f t="shared" si="6"/>
        <v>9929472.2271387782</v>
      </c>
      <c r="X28" s="1399"/>
    </row>
    <row r="29" spans="1:24" x14ac:dyDescent="0.25">
      <c r="A29" s="1585" t="s">
        <v>739</v>
      </c>
      <c r="B29" s="578">
        <v>2.11</v>
      </c>
      <c r="C29" s="144" t="s">
        <v>231</v>
      </c>
      <c r="D29" s="575">
        <f t="shared" ref="D29:D39" si="7">SUM(E29:G29)</f>
        <v>1295099.5824922372</v>
      </c>
      <c r="E29" s="253">
        <v>142475.25097323957</v>
      </c>
      <c r="F29" s="253">
        <v>1152624.3315189977</v>
      </c>
      <c r="G29" s="465"/>
      <c r="H29" s="586">
        <f>SUM(I29:J29)</f>
        <v>1297841.8143447479</v>
      </c>
      <c r="I29" s="253">
        <v>192747.20632869803</v>
      </c>
      <c r="J29" s="253">
        <v>1105094.60801605</v>
      </c>
      <c r="K29" s="375"/>
      <c r="L29" s="586">
        <f>SUM(M29:N29)</f>
        <v>1306616.6869997915</v>
      </c>
      <c r="M29" s="253">
        <v>246252.2434772354</v>
      </c>
      <c r="N29" s="253">
        <v>1060364.4435225562</v>
      </c>
      <c r="O29" s="375"/>
      <c r="P29" s="586">
        <f>SUM(Q29:R29)</f>
        <v>1316812.6558003214</v>
      </c>
      <c r="Q29" s="253">
        <v>289041.25352836185</v>
      </c>
      <c r="R29" s="253">
        <v>1027771.4022719595</v>
      </c>
      <c r="S29" s="303"/>
      <c r="T29" s="605">
        <v>50665.74462997917</v>
      </c>
      <c r="U29" s="290">
        <f>SUM(V29:X29)+T29</f>
        <v>5267036.4842670774</v>
      </c>
      <c r="V29" s="271">
        <f t="shared" ref="V29:W38" si="8">E29+I29+M29+Q29</f>
        <v>870515.95430753496</v>
      </c>
      <c r="W29" s="271">
        <f t="shared" si="8"/>
        <v>4345854.7853295635</v>
      </c>
      <c r="X29" s="304"/>
    </row>
    <row r="30" spans="1:24" x14ac:dyDescent="0.25">
      <c r="A30" s="1585"/>
      <c r="B30" s="388">
        <v>2.12</v>
      </c>
      <c r="C30" s="144" t="s">
        <v>557</v>
      </c>
      <c r="D30" s="575">
        <f t="shared" si="7"/>
        <v>3813960.0260498808</v>
      </c>
      <c r="E30" s="253">
        <v>42305.687020053199</v>
      </c>
      <c r="F30" s="253">
        <v>3771654.3390298276</v>
      </c>
      <c r="G30" s="465"/>
      <c r="H30" s="586">
        <f>SUM(I30:J30)</f>
        <v>3576157.3258332559</v>
      </c>
      <c r="I30" s="253">
        <v>49125.664185641086</v>
      </c>
      <c r="J30" s="253">
        <v>3527031.661647615</v>
      </c>
      <c r="K30" s="375"/>
      <c r="L30" s="586">
        <f>SUM(M30:N30)</f>
        <v>4205227.0185735142</v>
      </c>
      <c r="M30" s="253">
        <v>88549.241044421986</v>
      </c>
      <c r="N30" s="253">
        <v>4116677.7775290925</v>
      </c>
      <c r="O30" s="375"/>
      <c r="P30" s="586">
        <f>SUM(Q30:R30)</f>
        <v>5855804.9035285469</v>
      </c>
      <c r="Q30" s="253">
        <v>153714.30607284448</v>
      </c>
      <c r="R30" s="253">
        <v>5702090.5974557027</v>
      </c>
      <c r="S30" s="303"/>
      <c r="T30" s="605">
        <v>125943.64380363541</v>
      </c>
      <c r="U30" s="290">
        <f t="shared" ref="U30:U39" si="9">SUM(V30:X30)+T30</f>
        <v>17577092.917788833</v>
      </c>
      <c r="V30" s="271">
        <f t="shared" si="8"/>
        <v>333694.89832296077</v>
      </c>
      <c r="W30" s="271">
        <f t="shared" si="8"/>
        <v>17117454.375662237</v>
      </c>
      <c r="X30" s="304"/>
    </row>
    <row r="31" spans="1:24" x14ac:dyDescent="0.25">
      <c r="A31" s="1585"/>
      <c r="B31" s="388">
        <v>2.13</v>
      </c>
      <c r="C31" s="144" t="s">
        <v>232</v>
      </c>
      <c r="D31" s="575">
        <f t="shared" si="7"/>
        <v>320234.88602760219</v>
      </c>
      <c r="E31" s="253">
        <v>27132.949771857577</v>
      </c>
      <c r="F31" s="253">
        <v>293101.9362557446</v>
      </c>
      <c r="G31" s="465"/>
      <c r="H31" s="586">
        <f t="shared" ref="H31:H39" si="10">SUM(I31:J31)</f>
        <v>319834.39154371561</v>
      </c>
      <c r="I31" s="253">
        <v>41146.83497317943</v>
      </c>
      <c r="J31" s="253">
        <v>278687.55657053617</v>
      </c>
      <c r="K31" s="375"/>
      <c r="L31" s="586">
        <f t="shared" ref="L31:L39" si="11">SUM(M31:N31)</f>
        <v>383845.72321324109</v>
      </c>
      <c r="M31" s="253">
        <v>37845.011622155696</v>
      </c>
      <c r="N31" s="253">
        <v>346000.71159108536</v>
      </c>
      <c r="O31" s="375"/>
      <c r="P31" s="586">
        <f t="shared" ref="P31:P39" si="12">SUM(Q31:R31)</f>
        <v>675341.75258096983</v>
      </c>
      <c r="Q31" s="253">
        <v>46880.54259254691</v>
      </c>
      <c r="R31" s="253">
        <v>628461.20998842292</v>
      </c>
      <c r="S31" s="303"/>
      <c r="T31" s="605">
        <v>94780.122318514215</v>
      </c>
      <c r="U31" s="290">
        <f t="shared" si="9"/>
        <v>1794036.8756840427</v>
      </c>
      <c r="V31" s="271">
        <f t="shared" si="8"/>
        <v>153005.3389597396</v>
      </c>
      <c r="W31" s="271">
        <f t="shared" si="8"/>
        <v>1546251.414405789</v>
      </c>
      <c r="X31" s="304"/>
    </row>
    <row r="32" spans="1:24" x14ac:dyDescent="0.25">
      <c r="A32" s="1585"/>
      <c r="B32" s="388">
        <v>2.14</v>
      </c>
      <c r="C32" s="144" t="s">
        <v>559</v>
      </c>
      <c r="D32" s="575">
        <f t="shared" si="7"/>
        <v>407409.59676594695</v>
      </c>
      <c r="E32" s="253">
        <v>342554.84761122504</v>
      </c>
      <c r="F32" s="253">
        <v>64854.749154721925</v>
      </c>
      <c r="G32" s="465"/>
      <c r="H32" s="586">
        <f t="shared" si="10"/>
        <v>405646.30809757905</v>
      </c>
      <c r="I32" s="253">
        <v>350508.12928900693</v>
      </c>
      <c r="J32" s="253">
        <v>55138.178808572127</v>
      </c>
      <c r="K32" s="375"/>
      <c r="L32" s="586">
        <f t="shared" si="11"/>
        <v>304228.51464620099</v>
      </c>
      <c r="M32" s="253">
        <v>250458.23187520663</v>
      </c>
      <c r="N32" s="253">
        <v>53770.282770994367</v>
      </c>
      <c r="O32" s="375"/>
      <c r="P32" s="586">
        <f t="shared" si="12"/>
        <v>473708.85258857068</v>
      </c>
      <c r="Q32" s="253">
        <v>410365.85196569405</v>
      </c>
      <c r="R32" s="253">
        <v>63343.000622876614</v>
      </c>
      <c r="S32" s="303"/>
      <c r="T32" s="605">
        <v>62318.544593396786</v>
      </c>
      <c r="U32" s="290">
        <f t="shared" si="9"/>
        <v>1653311.8166916945</v>
      </c>
      <c r="V32" s="271">
        <f t="shared" si="8"/>
        <v>1353887.0607411326</v>
      </c>
      <c r="W32" s="271">
        <f t="shared" si="8"/>
        <v>237106.21135716507</v>
      </c>
      <c r="X32" s="304"/>
    </row>
    <row r="33" spans="1:24" x14ac:dyDescent="0.25">
      <c r="A33" s="1585"/>
      <c r="B33" s="388">
        <v>2.15</v>
      </c>
      <c r="C33" s="144" t="s">
        <v>558</v>
      </c>
      <c r="D33" s="575">
        <f t="shared" si="7"/>
        <v>124930.00488866854</v>
      </c>
      <c r="E33" s="253">
        <v>70413.353321419476</v>
      </c>
      <c r="F33" s="253">
        <v>54516.651567249064</v>
      </c>
      <c r="G33" s="465"/>
      <c r="H33" s="586">
        <f t="shared" si="10"/>
        <v>42035.107747666094</v>
      </c>
      <c r="I33" s="253">
        <v>23105.989298194942</v>
      </c>
      <c r="J33" s="253">
        <v>18929.118449471152</v>
      </c>
      <c r="K33" s="375"/>
      <c r="L33" s="586">
        <f t="shared" si="11"/>
        <v>57313.874833295173</v>
      </c>
      <c r="M33" s="253">
        <v>29849.012400699474</v>
      </c>
      <c r="N33" s="253">
        <v>27464.862432595699</v>
      </c>
      <c r="O33" s="375"/>
      <c r="P33" s="586">
        <f t="shared" si="12"/>
        <v>278411.97670997574</v>
      </c>
      <c r="Q33" s="253">
        <v>154311.79398352571</v>
      </c>
      <c r="R33" s="253">
        <v>124100.18272645</v>
      </c>
      <c r="S33" s="303"/>
      <c r="T33" s="605">
        <v>-2201.7531524343649</v>
      </c>
      <c r="U33" s="290">
        <f t="shared" si="9"/>
        <v>500489.21102717111</v>
      </c>
      <c r="V33" s="271">
        <f t="shared" si="8"/>
        <v>277680.14900383959</v>
      </c>
      <c r="W33" s="271">
        <f t="shared" si="8"/>
        <v>225010.81517576592</v>
      </c>
      <c r="X33" s="304"/>
    </row>
    <row r="34" spans="1:24" x14ac:dyDescent="0.25">
      <c r="A34" s="1585"/>
      <c r="B34" s="388">
        <v>2.16</v>
      </c>
      <c r="C34" s="144" t="s">
        <v>784</v>
      </c>
      <c r="D34" s="575">
        <f t="shared" si="7"/>
        <v>1690132.1201578742</v>
      </c>
      <c r="E34" s="253">
        <v>905942.99505512428</v>
      </c>
      <c r="F34" s="253">
        <v>784189.12510274991</v>
      </c>
      <c r="G34" s="465"/>
      <c r="H34" s="586">
        <f t="shared" si="10"/>
        <v>1618358.675637986</v>
      </c>
      <c r="I34" s="253">
        <v>867471.06228829629</v>
      </c>
      <c r="J34" s="253">
        <v>750887.61334968975</v>
      </c>
      <c r="K34" s="375"/>
      <c r="L34" s="586">
        <f t="shared" si="11"/>
        <v>1568081.3952951515</v>
      </c>
      <c r="M34" s="253">
        <v>840521.48278870119</v>
      </c>
      <c r="N34" s="253">
        <v>727559.9125064502</v>
      </c>
      <c r="O34" s="375"/>
      <c r="P34" s="586">
        <f t="shared" si="12"/>
        <v>2209143.8122101054</v>
      </c>
      <c r="Q34" s="253">
        <v>1184143.1435278398</v>
      </c>
      <c r="R34" s="253">
        <v>1025000.6686822654</v>
      </c>
      <c r="S34" s="303"/>
      <c r="T34" s="605">
        <v>0</v>
      </c>
      <c r="U34" s="290">
        <f t="shared" si="9"/>
        <v>7085716.0033011176</v>
      </c>
      <c r="V34" s="271">
        <f t="shared" si="8"/>
        <v>3798078.6836599614</v>
      </c>
      <c r="W34" s="271">
        <f t="shared" si="8"/>
        <v>3287637.3196411557</v>
      </c>
      <c r="X34" s="304"/>
    </row>
    <row r="35" spans="1:24" x14ac:dyDescent="0.25">
      <c r="A35" s="1585"/>
      <c r="B35" s="388">
        <v>2.17</v>
      </c>
      <c r="C35" s="144" t="s">
        <v>785</v>
      </c>
      <c r="D35" s="575">
        <f t="shared" si="7"/>
        <v>0</v>
      </c>
      <c r="E35" s="253">
        <v>0</v>
      </c>
      <c r="F35" s="253">
        <v>0</v>
      </c>
      <c r="G35" s="465"/>
      <c r="H35" s="586">
        <f t="shared" si="10"/>
        <v>0</v>
      </c>
      <c r="I35" s="253">
        <v>0</v>
      </c>
      <c r="J35" s="253">
        <v>0</v>
      </c>
      <c r="K35" s="375"/>
      <c r="L35" s="586">
        <f t="shared" si="11"/>
        <v>0</v>
      </c>
      <c r="M35" s="253">
        <v>0</v>
      </c>
      <c r="N35" s="253">
        <v>0</v>
      </c>
      <c r="O35" s="375"/>
      <c r="P35" s="586">
        <f t="shared" si="12"/>
        <v>0</v>
      </c>
      <c r="Q35" s="253">
        <v>0</v>
      </c>
      <c r="R35" s="253">
        <v>0</v>
      </c>
      <c r="S35" s="303"/>
      <c r="T35" s="605">
        <v>0</v>
      </c>
      <c r="U35" s="290">
        <f t="shared" si="9"/>
        <v>0</v>
      </c>
      <c r="V35" s="271">
        <f t="shared" si="8"/>
        <v>0</v>
      </c>
      <c r="W35" s="271">
        <f t="shared" si="8"/>
        <v>0</v>
      </c>
      <c r="X35" s="304"/>
    </row>
    <row r="36" spans="1:24" x14ac:dyDescent="0.25">
      <c r="A36" s="1585"/>
      <c r="B36" s="388">
        <v>2.1800000000000002</v>
      </c>
      <c r="C36" s="144" t="s">
        <v>654</v>
      </c>
      <c r="D36" s="575">
        <f t="shared" si="7"/>
        <v>964711.3351233264</v>
      </c>
      <c r="E36" s="253">
        <v>88462.55648302706</v>
      </c>
      <c r="F36" s="253">
        <v>876248.77864029934</v>
      </c>
      <c r="G36" s="465"/>
      <c r="H36" s="586">
        <f t="shared" si="10"/>
        <v>941648.79139470949</v>
      </c>
      <c r="I36" s="253">
        <v>87725.05855945732</v>
      </c>
      <c r="J36" s="253">
        <v>853923.73283525219</v>
      </c>
      <c r="K36" s="375"/>
      <c r="L36" s="586">
        <f t="shared" si="11"/>
        <v>909761.82692444453</v>
      </c>
      <c r="M36" s="253">
        <v>101222.67329514732</v>
      </c>
      <c r="N36" s="253">
        <v>808539.15362929716</v>
      </c>
      <c r="O36" s="375"/>
      <c r="P36" s="586">
        <f t="shared" si="12"/>
        <v>1240743.0261891759</v>
      </c>
      <c r="Q36" s="253">
        <v>118978.84819777183</v>
      </c>
      <c r="R36" s="253">
        <v>1121764.177991404</v>
      </c>
      <c r="S36" s="303"/>
      <c r="T36" s="605">
        <v>12448.05236988262</v>
      </c>
      <c r="U36" s="290">
        <f t="shared" si="9"/>
        <v>4069313.0320015387</v>
      </c>
      <c r="V36" s="271">
        <f t="shared" si="8"/>
        <v>396389.13653540349</v>
      </c>
      <c r="W36" s="271">
        <f t="shared" si="8"/>
        <v>3660475.8430962525</v>
      </c>
      <c r="X36" s="304"/>
    </row>
    <row r="37" spans="1:24" s="401" customFormat="1" x14ac:dyDescent="0.25">
      <c r="A37" s="1585"/>
      <c r="B37" s="388">
        <v>2.19</v>
      </c>
      <c r="C37" s="387"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90">
        <f t="shared" si="9"/>
        <v>0</v>
      </c>
      <c r="V37" s="271">
        <f t="shared" si="8"/>
        <v>0</v>
      </c>
      <c r="W37" s="271">
        <f t="shared" si="8"/>
        <v>0</v>
      </c>
      <c r="X37" s="468"/>
    </row>
    <row r="38" spans="1:24" ht="24.75" x14ac:dyDescent="0.25">
      <c r="A38" s="1585"/>
      <c r="B38" s="968" t="s">
        <v>707</v>
      </c>
      <c r="C38" s="145" t="s">
        <v>740</v>
      </c>
      <c r="D38" s="575">
        <f t="shared" si="7"/>
        <v>-30762.417451520731</v>
      </c>
      <c r="E38" s="253">
        <v>-3697.0809438331089</v>
      </c>
      <c r="F38" s="253">
        <v>-27065.336507687622</v>
      </c>
      <c r="G38" s="465"/>
      <c r="H38" s="586">
        <f t="shared" si="10"/>
        <v>-126060.49139055362</v>
      </c>
      <c r="I38" s="253">
        <v>-12474.908600422183</v>
      </c>
      <c r="J38" s="253">
        <v>-113585.58279013145</v>
      </c>
      <c r="K38" s="375"/>
      <c r="L38" s="586">
        <f t="shared" si="11"/>
        <v>-851483.68400336755</v>
      </c>
      <c r="M38" s="253">
        <v>-84343.275172712587</v>
      </c>
      <c r="N38" s="253">
        <v>-767140.40883065492</v>
      </c>
      <c r="O38" s="375"/>
      <c r="P38" s="586">
        <f t="shared" si="12"/>
        <v>786501.6060029238</v>
      </c>
      <c r="Q38" s="253">
        <v>81340.891265890386</v>
      </c>
      <c r="R38" s="253">
        <v>705160.71473703347</v>
      </c>
      <c r="S38" s="303"/>
      <c r="T38" s="605">
        <v>-336389.06166034407</v>
      </c>
      <c r="U38" s="290">
        <f t="shared" si="9"/>
        <v>-558194.04850286222</v>
      </c>
      <c r="V38" s="271">
        <f t="shared" si="8"/>
        <v>-19174.373451077496</v>
      </c>
      <c r="W38" s="271">
        <f t="shared" si="8"/>
        <v>-202630.61339144059</v>
      </c>
      <c r="X38" s="304"/>
    </row>
    <row r="39" spans="1:24" x14ac:dyDescent="0.25">
      <c r="A39" s="1585"/>
      <c r="B39" s="388">
        <v>2.21</v>
      </c>
      <c r="C39" s="145" t="s">
        <v>949</v>
      </c>
      <c r="D39" s="575">
        <f t="shared" si="7"/>
        <v>38991.483419814831</v>
      </c>
      <c r="E39" s="253">
        <v>22342.406000654777</v>
      </c>
      <c r="F39" s="253">
        <v>16649.077419160054</v>
      </c>
      <c r="G39" s="465"/>
      <c r="H39" s="586">
        <f t="shared" si="10"/>
        <v>16661.863957494144</v>
      </c>
      <c r="I39" s="253">
        <v>9485.9078800483621</v>
      </c>
      <c r="J39" s="253">
        <v>7175.9560774457823</v>
      </c>
      <c r="K39" s="375"/>
      <c r="L39" s="586">
        <f t="shared" si="11"/>
        <v>12740.121322692918</v>
      </c>
      <c r="M39" s="253">
        <v>7195.5472063744301</v>
      </c>
      <c r="N39" s="253">
        <v>5544.5741163184875</v>
      </c>
      <c r="O39" s="375"/>
      <c r="P39" s="586">
        <f t="shared" si="12"/>
        <v>16870.222853839376</v>
      </c>
      <c r="Q39" s="253">
        <v>9528.2047833120105</v>
      </c>
      <c r="R39" s="253">
        <v>7342.0180705273669</v>
      </c>
      <c r="S39" s="303"/>
      <c r="T39" s="605">
        <v>0</v>
      </c>
      <c r="U39" s="290">
        <f t="shared" si="9"/>
        <v>85263.691553841258</v>
      </c>
      <c r="V39" s="271">
        <f>E39+I39+M39+Q39</f>
        <v>48552.065870389575</v>
      </c>
      <c r="W39" s="271">
        <f>F39+J39+N39+R39</f>
        <v>36711.62568345169</v>
      </c>
      <c r="X39" s="304"/>
    </row>
    <row r="40" spans="1:24" s="403" customFormat="1" x14ac:dyDescent="0.25">
      <c r="A40" s="1586"/>
      <c r="B40" s="389">
        <v>2.2200000000000002</v>
      </c>
      <c r="C40" s="146" t="s">
        <v>738</v>
      </c>
      <c r="D40" s="576">
        <f>SUM(D28,D29:D39)</f>
        <v>38784602.462832987</v>
      </c>
      <c r="E40" s="280">
        <f t="shared" ref="E40:J40" si="13">SUM(E28:E39)</f>
        <v>30119595.410769101</v>
      </c>
      <c r="F40" s="280">
        <f t="shared" si="13"/>
        <v>8665007.0520638879</v>
      </c>
      <c r="G40" s="1104"/>
      <c r="H40" s="288">
        <f t="shared" si="13"/>
        <v>37891333.644884497</v>
      </c>
      <c r="I40" s="280">
        <f t="shared" si="13"/>
        <v>29234785.382604454</v>
      </c>
      <c r="J40" s="280">
        <f t="shared" si="13"/>
        <v>8656548.2622800488</v>
      </c>
      <c r="K40" s="1104"/>
      <c r="L40" s="288">
        <f>SUM(L28:L39)</f>
        <v>36069322.775718085</v>
      </c>
      <c r="M40" s="280">
        <f>SUM(M28:M39)</f>
        <v>27227041.579469651</v>
      </c>
      <c r="N40" s="280">
        <f>SUM(N28:N39)</f>
        <v>8842281.1962484419</v>
      </c>
      <c r="O40" s="1104"/>
      <c r="P40" s="288">
        <f>SUM(P28:P39)</f>
        <v>57007691.977016881</v>
      </c>
      <c r="Q40" s="280">
        <f>SUM(Q28:Q39)</f>
        <v>42988184.483510539</v>
      </c>
      <c r="R40" s="280">
        <f>SUM(R28:R39)</f>
        <v>14019507.49350634</v>
      </c>
      <c r="S40" s="464"/>
      <c r="T40" s="604">
        <f>SUM(T28:T39)</f>
        <v>747001.66016390594</v>
      </c>
      <c r="U40" s="292">
        <f>SUM(U28:U39)</f>
        <v>170499952.52061635</v>
      </c>
      <c r="V40" s="280">
        <f>SUM(V28:V39)</f>
        <v>129569606.85635372</v>
      </c>
      <c r="W40" s="280">
        <f>SUM(W28:W39)</f>
        <v>40183344.004098706</v>
      </c>
      <c r="X40" s="1400"/>
    </row>
    <row r="41" spans="1:24" ht="14.85" customHeight="1" x14ac:dyDescent="0.25">
      <c r="A41" s="1582" t="s">
        <v>6</v>
      </c>
      <c r="B41" s="114" t="s">
        <v>70</v>
      </c>
      <c r="C41" s="144" t="s">
        <v>191</v>
      </c>
      <c r="D41" s="572">
        <f>SUM(E41:G41)</f>
        <v>27506.591744868194</v>
      </c>
      <c r="E41" s="251">
        <v>17228.989091122279</v>
      </c>
      <c r="F41" s="253">
        <v>10277.602653745917</v>
      </c>
      <c r="G41" s="465"/>
      <c r="H41" s="586">
        <f>SUM(I41:J41)</f>
        <v>29768.885073627331</v>
      </c>
      <c r="I41" s="251">
        <v>20741.430110722948</v>
      </c>
      <c r="J41" s="253">
        <v>9027.4549629043813</v>
      </c>
      <c r="K41" s="375"/>
      <c r="L41" s="586">
        <f>SUM(M41:N41)</f>
        <v>23058.400760195545</v>
      </c>
      <c r="M41" s="251">
        <v>13540.217230492724</v>
      </c>
      <c r="N41" s="253">
        <v>9518.183529702821</v>
      </c>
      <c r="O41" s="375"/>
      <c r="P41" s="586">
        <f>SUM(Q41:R41)</f>
        <v>36206.438266136036</v>
      </c>
      <c r="Q41" s="251">
        <v>22355.151640939544</v>
      </c>
      <c r="R41" s="253">
        <v>13851.28662519649</v>
      </c>
      <c r="S41" s="303"/>
      <c r="T41" s="605">
        <v>0</v>
      </c>
      <c r="U41" s="321">
        <f>SUM(V41:X41)+T41</f>
        <v>116540.3158448271</v>
      </c>
      <c r="V41" s="271">
        <f t="shared" ref="V41:W44" si="14">E41+I41+M41+Q41</f>
        <v>73865.788073277494</v>
      </c>
      <c r="W41" s="271">
        <f t="shared" si="14"/>
        <v>42674.527771549605</v>
      </c>
      <c r="X41" s="304"/>
    </row>
    <row r="42" spans="1:24" s="401" customFormat="1" x14ac:dyDescent="0.25">
      <c r="A42" s="1582"/>
      <c r="B42" s="114" t="s">
        <v>71</v>
      </c>
      <c r="C42" s="115" t="s">
        <v>234</v>
      </c>
      <c r="D42" s="573">
        <f>SUM(E42:G42)</f>
        <v>12266.400000000001</v>
      </c>
      <c r="E42" s="249">
        <v>7028.1849975550131</v>
      </c>
      <c r="F42" s="249">
        <v>5238.2150024449884</v>
      </c>
      <c r="G42" s="465"/>
      <c r="H42" s="586">
        <f>SUM(I42:J42)</f>
        <v>11776.8</v>
      </c>
      <c r="I42" s="249">
        <v>6704.4708974228379</v>
      </c>
      <c r="J42" s="249">
        <v>5072.3291025771623</v>
      </c>
      <c r="K42" s="463"/>
      <c r="L42" s="586">
        <f>SUM(M42:N42)</f>
        <v>11425.199999999997</v>
      </c>
      <c r="M42" s="249">
        <v>6453.1101237702305</v>
      </c>
      <c r="N42" s="249">
        <v>4972.0898762297675</v>
      </c>
      <c r="O42" s="463"/>
      <c r="P42" s="586">
        <f>SUM(Q42:R42)</f>
        <v>15505.199999999999</v>
      </c>
      <c r="Q42" s="249">
        <v>8757.182989527133</v>
      </c>
      <c r="R42" s="249">
        <v>6748.0170104728659</v>
      </c>
      <c r="S42" s="462"/>
      <c r="T42" s="603">
        <v>0</v>
      </c>
      <c r="U42" s="290">
        <f>SUM(V42:X42)+T42</f>
        <v>50973.599999999999</v>
      </c>
      <c r="V42" s="271">
        <f t="shared" si="14"/>
        <v>28942.949008275216</v>
      </c>
      <c r="W42" s="271">
        <f t="shared" si="14"/>
        <v>22030.650991724782</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30549.32381556986</v>
      </c>
      <c r="E44" s="253">
        <v>17503.611436610427</v>
      </c>
      <c r="F44" s="253">
        <v>13045.712378959433</v>
      </c>
      <c r="G44" s="465"/>
      <c r="H44" s="586">
        <f>SUM(I44:J44)</f>
        <v>29316.946924506032</v>
      </c>
      <c r="I44" s="253">
        <v>16689.985179050393</v>
      </c>
      <c r="J44" s="253">
        <v>12626.961745455639</v>
      </c>
      <c r="K44" s="375"/>
      <c r="L44" s="586">
        <f>SUM(M44:N44)</f>
        <v>28419.276803662091</v>
      </c>
      <c r="M44" s="253">
        <v>16051.598471093752</v>
      </c>
      <c r="N44" s="253">
        <v>12367.678332568337</v>
      </c>
      <c r="O44" s="375"/>
      <c r="P44" s="586">
        <f>SUM(Q44:R44)</f>
        <v>38309.877482158699</v>
      </c>
      <c r="Q44" s="253">
        <v>21637.038375359796</v>
      </c>
      <c r="R44" s="253">
        <v>16672.8391067989</v>
      </c>
      <c r="S44" s="303"/>
      <c r="T44" s="605">
        <v>262.46758321173638</v>
      </c>
      <c r="U44" s="290">
        <f>SUM(V44:X44)+T44</f>
        <v>126857.89260910841</v>
      </c>
      <c r="V44" s="271">
        <f t="shared" si="14"/>
        <v>71882.233462114367</v>
      </c>
      <c r="W44" s="271">
        <f t="shared" si="14"/>
        <v>54713.191563782311</v>
      </c>
      <c r="X44" s="304"/>
    </row>
    <row r="45" spans="1:24" s="403" customFormat="1" x14ac:dyDescent="0.25">
      <c r="A45" s="1583"/>
      <c r="B45" s="148">
        <v>3.5</v>
      </c>
      <c r="C45" s="146" t="s">
        <v>8</v>
      </c>
      <c r="D45" s="574">
        <f t="shared" ref="D45:W45" si="15">SUM(D41:D44)</f>
        <v>70322.315560438059</v>
      </c>
      <c r="E45" s="280">
        <f t="shared" si="15"/>
        <v>41760.78552528772</v>
      </c>
      <c r="F45" s="280">
        <f t="shared" si="15"/>
        <v>28561.530035150339</v>
      </c>
      <c r="G45" s="1104"/>
      <c r="H45" s="288">
        <f>SUM(H41:H44)</f>
        <v>70862.631998133365</v>
      </c>
      <c r="I45" s="280">
        <f t="shared" si="15"/>
        <v>44135.886187196178</v>
      </c>
      <c r="J45" s="280">
        <f t="shared" si="15"/>
        <v>26726.745810937184</v>
      </c>
      <c r="K45" s="1104"/>
      <c r="L45" s="288">
        <f>SUM(L41:L44)</f>
        <v>62902.877563857634</v>
      </c>
      <c r="M45" s="280">
        <f>SUM(M41:M44)</f>
        <v>36044.92582535671</v>
      </c>
      <c r="N45" s="280">
        <f>SUM(N41:N44)</f>
        <v>26857.951738500924</v>
      </c>
      <c r="O45" s="1104"/>
      <c r="P45" s="288">
        <f>SUM(P41:P44)</f>
        <v>90021.51574829474</v>
      </c>
      <c r="Q45" s="280">
        <f>SUM(Q41:Q44)</f>
        <v>52749.373005826477</v>
      </c>
      <c r="R45" s="280">
        <f>SUM(R41:R44)</f>
        <v>37272.142742468255</v>
      </c>
      <c r="S45" s="464"/>
      <c r="T45" s="604">
        <f t="shared" si="15"/>
        <v>262.46758321173638</v>
      </c>
      <c r="U45" s="292">
        <f t="shared" si="15"/>
        <v>294371.80845393555</v>
      </c>
      <c r="V45" s="280">
        <f t="shared" si="15"/>
        <v>174690.97054366709</v>
      </c>
      <c r="W45" s="280">
        <f t="shared" si="15"/>
        <v>119418.37032705671</v>
      </c>
      <c r="X45" s="1400"/>
    </row>
    <row r="46" spans="1:24" s="403" customFormat="1" x14ac:dyDescent="0.25">
      <c r="A46" s="1581" t="s">
        <v>235</v>
      </c>
      <c r="B46" s="150" t="s">
        <v>74</v>
      </c>
      <c r="C46" s="143" t="s">
        <v>174</v>
      </c>
      <c r="D46" s="334">
        <f t="shared" ref="D46:J46" si="16">SUM(D21+D22+D24, D29:D36)+D41</f>
        <v>39193485.52603291</v>
      </c>
      <c r="E46" s="372">
        <f t="shared" si="16"/>
        <v>30479947.390379019</v>
      </c>
      <c r="F46" s="372">
        <f t="shared" si="16"/>
        <v>8713538.1356538869</v>
      </c>
      <c r="G46" s="465"/>
      <c r="H46" s="334">
        <f t="shared" si="16"/>
        <v>38785381.448792107</v>
      </c>
      <c r="I46" s="372">
        <f t="shared" si="16"/>
        <v>29959109.010690685</v>
      </c>
      <c r="J46" s="372">
        <f t="shared" si="16"/>
        <v>8826272.4381014314</v>
      </c>
      <c r="K46" s="461"/>
      <c r="L46" s="334">
        <f>SUM(L21+L22+L24, L29:L36)+L41</f>
        <v>40867834.813114949</v>
      </c>
      <c r="M46" s="372">
        <f>SUM(M21+M22+M24, M29:M36)+M41</f>
        <v>30972092.768990457</v>
      </c>
      <c r="N46" s="372">
        <f>SUM(N21+N22+N24, N29:N36)+N41</f>
        <v>9895742.0441244971</v>
      </c>
      <c r="O46" s="461"/>
      <c r="P46" s="334">
        <f>SUM(P21+P22+P24, P29:P36)+P41</f>
        <v>53163116.246986292</v>
      </c>
      <c r="Q46" s="372">
        <f>SUM(Q21+Q22+Q24, Q29:Q36)+Q41</f>
        <v>40094176.88254457</v>
      </c>
      <c r="R46" s="372">
        <f>SUM(R21+R22+R24, R29:R36)+R41</f>
        <v>13068939.364441721</v>
      </c>
      <c r="S46" s="461"/>
      <c r="T46" s="612">
        <f>SUM(T21+T22+T24, T29:T36)+T41</f>
        <v>2564029.6565420697</v>
      </c>
      <c r="U46" s="321">
        <f>SUM(U21+U22+U24, U29:U36)+U41</f>
        <v>174573847.69146836</v>
      </c>
      <c r="V46" s="372">
        <f>SUM(V21+V22+V24, V29:V36)+V41</f>
        <v>131505326.05260471</v>
      </c>
      <c r="W46" s="372">
        <f>SUM(W21+W22+W24, W29:W36)+W41</f>
        <v>40504491.982321531</v>
      </c>
      <c r="X46" s="467"/>
    </row>
    <row r="47" spans="1:24" s="403" customFormat="1" x14ac:dyDescent="0.25">
      <c r="A47" s="1621"/>
      <c r="B47" s="114" t="s">
        <v>75</v>
      </c>
      <c r="C47" s="144" t="s">
        <v>175</v>
      </c>
      <c r="D47" s="270">
        <f t="shared" ref="D47:W47" si="17">D25+D38+D43</f>
        <v>-420367.9548748649</v>
      </c>
      <c r="E47" s="271">
        <f t="shared" si="17"/>
        <v>-365465.39651945134</v>
      </c>
      <c r="F47" s="271">
        <f t="shared" si="17"/>
        <v>-54902.558355413552</v>
      </c>
      <c r="G47" s="465"/>
      <c r="H47" s="270">
        <f t="shared" si="17"/>
        <v>-880940.78279148228</v>
      </c>
      <c r="I47" s="271">
        <f t="shared" si="17"/>
        <v>-713068.10585555772</v>
      </c>
      <c r="J47" s="271">
        <f t="shared" si="17"/>
        <v>-167872.67693592451</v>
      </c>
      <c r="K47" s="462"/>
      <c r="L47" s="270">
        <f>L25+L38+L43</f>
        <v>-4788193.7579593603</v>
      </c>
      <c r="M47" s="271">
        <f>M25+M38+M43</f>
        <v>-3738706.5194966882</v>
      </c>
      <c r="N47" s="271">
        <f>N25+N38+N43</f>
        <v>-1049487.2384626721</v>
      </c>
      <c r="O47" s="462"/>
      <c r="P47" s="270">
        <f>P25+P38+P43</f>
        <v>3863911.9454428786</v>
      </c>
      <c r="Q47" s="271">
        <f>Q25+Q38+Q43</f>
        <v>2906834.5478235907</v>
      </c>
      <c r="R47" s="271">
        <f>R25+R38+R43</f>
        <v>957077.39761928841</v>
      </c>
      <c r="S47" s="462"/>
      <c r="T47" s="613">
        <f t="shared" si="17"/>
        <v>-1817027.9963781636</v>
      </c>
      <c r="U47" s="290">
        <f t="shared" si="17"/>
        <v>-4042618.5465609925</v>
      </c>
      <c r="V47" s="271">
        <f t="shared" si="17"/>
        <v>-1910405.4740481065</v>
      </c>
      <c r="W47" s="271">
        <f t="shared" si="17"/>
        <v>-315185.07613472175</v>
      </c>
      <c r="X47" s="468"/>
    </row>
    <row r="48" spans="1:24" s="403" customFormat="1" x14ac:dyDescent="0.25">
      <c r="A48" s="1621"/>
      <c r="B48" s="114" t="s">
        <v>76</v>
      </c>
      <c r="C48" s="144" t="s">
        <v>176</v>
      </c>
      <c r="D48" s="589">
        <f t="shared" ref="D48:W48" si="18">D26+D37+D42</f>
        <v>12266.400000000001</v>
      </c>
      <c r="E48" s="590">
        <f t="shared" si="18"/>
        <v>7028.1849975550131</v>
      </c>
      <c r="F48" s="590">
        <f t="shared" si="18"/>
        <v>5238.2150024449884</v>
      </c>
      <c r="G48" s="465"/>
      <c r="H48" s="589">
        <f t="shared" si="18"/>
        <v>11776.8</v>
      </c>
      <c r="I48" s="590">
        <f t="shared" si="18"/>
        <v>6704.4708974228379</v>
      </c>
      <c r="J48" s="590">
        <f t="shared" si="18"/>
        <v>5072.3291025771623</v>
      </c>
      <c r="K48" s="1106"/>
      <c r="L48" s="589">
        <f>L26+L37+L42</f>
        <v>11425.199999999997</v>
      </c>
      <c r="M48" s="590">
        <f>M26+M37+M42</f>
        <v>6453.1101237702305</v>
      </c>
      <c r="N48" s="590">
        <f>N26+N37+N42</f>
        <v>4972.0898762297675</v>
      </c>
      <c r="O48" s="1106"/>
      <c r="P48" s="589">
        <f>P26+P37+P42</f>
        <v>15505.199999999999</v>
      </c>
      <c r="Q48" s="590">
        <f>Q26+Q37+Q42</f>
        <v>8757.182989527133</v>
      </c>
      <c r="R48" s="590">
        <f>R26+R37+R42</f>
        <v>6748.0170104728659</v>
      </c>
      <c r="S48" s="1101"/>
      <c r="T48" s="614">
        <f t="shared" si="18"/>
        <v>0</v>
      </c>
      <c r="U48" s="591">
        <f t="shared" si="18"/>
        <v>50973.599999999999</v>
      </c>
      <c r="V48" s="590">
        <f t="shared" si="18"/>
        <v>28942.949008275216</v>
      </c>
      <c r="W48" s="590">
        <f t="shared" si="18"/>
        <v>22030.650991724782</v>
      </c>
      <c r="X48" s="1401"/>
    </row>
    <row r="49" spans="1:24" s="403" customFormat="1" x14ac:dyDescent="0.25">
      <c r="A49" s="1621"/>
      <c r="B49" s="114">
        <v>4.4000000000000004</v>
      </c>
      <c r="C49" s="144" t="s">
        <v>937</v>
      </c>
      <c r="D49" s="270">
        <f t="shared" ref="D49:W49" si="19">D27+D39+D44</f>
        <v>69540.807235384695</v>
      </c>
      <c r="E49" s="271">
        <f t="shared" si="19"/>
        <v>39846.017437265204</v>
      </c>
      <c r="F49" s="271">
        <f t="shared" si="19"/>
        <v>29694.789798119487</v>
      </c>
      <c r="G49" s="465"/>
      <c r="H49" s="270">
        <f t="shared" si="19"/>
        <v>45978.81088200018</v>
      </c>
      <c r="I49" s="271">
        <f t="shared" si="19"/>
        <v>26175.893059098755</v>
      </c>
      <c r="J49" s="271">
        <f t="shared" si="19"/>
        <v>19802.917822901421</v>
      </c>
      <c r="K49" s="463"/>
      <c r="L49" s="270">
        <f>L27+L39+L44</f>
        <v>41159.398126355009</v>
      </c>
      <c r="M49" s="271">
        <f>M27+M39+M44</f>
        <v>23247.145677468183</v>
      </c>
      <c r="N49" s="271">
        <f>N27+N39+N44</f>
        <v>17912.252448886826</v>
      </c>
      <c r="O49" s="463"/>
      <c r="P49" s="270">
        <f>P27+P39+P44</f>
        <v>55180.100335998075</v>
      </c>
      <c r="Q49" s="271">
        <f>Q27+Q39+Q44</f>
        <v>31165.243158671808</v>
      </c>
      <c r="R49" s="271">
        <f>R27+R39+R44</f>
        <v>24014.857177326267</v>
      </c>
      <c r="S49" s="462"/>
      <c r="T49" s="613">
        <f t="shared" si="19"/>
        <v>262.46758321173638</v>
      </c>
      <c r="U49" s="290">
        <f t="shared" si="19"/>
        <v>212121.58416294967</v>
      </c>
      <c r="V49" s="271">
        <f t="shared" si="19"/>
        <v>120434.29933250394</v>
      </c>
      <c r="W49" s="271">
        <f t="shared" si="19"/>
        <v>91424.817247233994</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38854924.778393425</v>
      </c>
      <c r="E52" s="280">
        <f t="shared" si="21"/>
        <v>30161356.196294386</v>
      </c>
      <c r="F52" s="280">
        <f t="shared" si="21"/>
        <v>8693568.5820990391</v>
      </c>
      <c r="G52" s="1104"/>
      <c r="H52" s="288">
        <f t="shared" si="21"/>
        <v>37962196.276882626</v>
      </c>
      <c r="I52" s="280">
        <f t="shared" si="21"/>
        <v>29278921.268791646</v>
      </c>
      <c r="J52" s="280">
        <f t="shared" si="21"/>
        <v>8683275.0080909859</v>
      </c>
      <c r="K52" s="1104"/>
      <c r="L52" s="288">
        <f>SUM(L46:L51)</f>
        <v>36132225.653281949</v>
      </c>
      <c r="M52" s="280">
        <f>SUM(M46:M51)</f>
        <v>27263086.505295008</v>
      </c>
      <c r="N52" s="280">
        <f>SUM(N46:N51)</f>
        <v>8869139.147986941</v>
      </c>
      <c r="O52" s="1104"/>
      <c r="P52" s="288">
        <f>SUM(P46:P51)</f>
        <v>57097713.492765173</v>
      </c>
      <c r="Q52" s="280">
        <f>SUM(Q46:Q51)</f>
        <v>43040933.856516361</v>
      </c>
      <c r="R52" s="280">
        <f>SUM(R46:R51)</f>
        <v>14056779.636248808</v>
      </c>
      <c r="S52" s="464"/>
      <c r="T52" s="604">
        <f t="shared" si="21"/>
        <v>747264.12774711789</v>
      </c>
      <c r="U52" s="292">
        <f t="shared" si="21"/>
        <v>170794324.3290703</v>
      </c>
      <c r="V52" s="280">
        <f t="shared" si="21"/>
        <v>129744297.82689737</v>
      </c>
      <c r="W52" s="280">
        <f t="shared" si="21"/>
        <v>40302762.374425769</v>
      </c>
      <c r="X52" s="1400"/>
    </row>
    <row r="53" spans="1:24" x14ac:dyDescent="0.25">
      <c r="A53" s="1621"/>
      <c r="B53" s="114" t="s">
        <v>196</v>
      </c>
      <c r="C53" s="145" t="s">
        <v>40</v>
      </c>
      <c r="D53" s="270">
        <f>SUM(E53:G53)</f>
        <v>945.06707856000003</v>
      </c>
      <c r="E53" s="253">
        <v>449.28359519999998</v>
      </c>
      <c r="F53" s="253">
        <v>495.78348336000005</v>
      </c>
      <c r="G53" s="465"/>
      <c r="H53" s="270">
        <f>SUM(I53:J53)</f>
        <v>983.52348600000005</v>
      </c>
      <c r="I53" s="253">
        <v>459.21948600000002</v>
      </c>
      <c r="J53" s="253">
        <v>524.30399999999997</v>
      </c>
      <c r="K53" s="375"/>
      <c r="L53" s="270">
        <f>SUM(M53:N53)</f>
        <v>990</v>
      </c>
      <c r="M53" s="253">
        <v>455.13600000000002</v>
      </c>
      <c r="N53" s="253">
        <v>534.86400000000003</v>
      </c>
      <c r="O53" s="375"/>
      <c r="P53" s="270">
        <f>SUM(Q53:R53)</f>
        <v>0</v>
      </c>
      <c r="Q53" s="253">
        <v>0</v>
      </c>
      <c r="R53" s="253">
        <v>0</v>
      </c>
      <c r="S53" s="303"/>
      <c r="T53" s="605">
        <v>0</v>
      </c>
      <c r="U53" s="290">
        <f>SUM(V53:X53)+T53</f>
        <v>2918.5905645600001</v>
      </c>
      <c r="V53" s="271">
        <f t="shared" ref="V53:W55" si="22">E53+I53+M53+Q53</f>
        <v>1363.6390812</v>
      </c>
      <c r="W53" s="271">
        <f t="shared" si="22"/>
        <v>1554.9514833600001</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945.06707856000003</v>
      </c>
      <c r="E55" s="274">
        <f t="shared" si="23"/>
        <v>449.28359519999998</v>
      </c>
      <c r="F55" s="274">
        <f t="shared" si="23"/>
        <v>495.78348336000005</v>
      </c>
      <c r="G55" s="465"/>
      <c r="H55" s="270">
        <f t="shared" si="23"/>
        <v>983.52348600000005</v>
      </c>
      <c r="I55" s="274">
        <f t="shared" si="23"/>
        <v>459.21948600000002</v>
      </c>
      <c r="J55" s="274">
        <f t="shared" si="23"/>
        <v>524.30399999999997</v>
      </c>
      <c r="K55" s="375"/>
      <c r="L55" s="270">
        <f>SUM(L53:L54)</f>
        <v>990</v>
      </c>
      <c r="M55" s="274">
        <f>SUM(M53:M54)</f>
        <v>455.13600000000002</v>
      </c>
      <c r="N55" s="274">
        <f>SUM(N53:N54)</f>
        <v>534.86400000000003</v>
      </c>
      <c r="O55" s="375"/>
      <c r="P55" s="270">
        <f>SUM(P53:P54)</f>
        <v>0</v>
      </c>
      <c r="Q55" s="274">
        <f>SUM(Q53:Q54)</f>
        <v>0</v>
      </c>
      <c r="R55" s="274">
        <f>SUM(R53:R54)</f>
        <v>0</v>
      </c>
      <c r="S55" s="303"/>
      <c r="T55" s="606">
        <f>SUM(T53:T54)</f>
        <v>0</v>
      </c>
      <c r="U55" s="290">
        <f>SUM(U53:U54)</f>
        <v>2918.5905645600001</v>
      </c>
      <c r="V55" s="271">
        <f t="shared" si="22"/>
        <v>1363.6390812</v>
      </c>
      <c r="W55" s="271">
        <f t="shared" si="22"/>
        <v>1554.9514833600001</v>
      </c>
      <c r="X55" s="304"/>
    </row>
    <row r="56" spans="1:24" s="403" customFormat="1" x14ac:dyDescent="0.25">
      <c r="A56" s="1622"/>
      <c r="B56" s="390" t="s">
        <v>193</v>
      </c>
      <c r="C56" s="385" t="s">
        <v>333</v>
      </c>
      <c r="D56" s="288">
        <f t="shared" ref="D56:W56" si="24">D52+D55</f>
        <v>38855869.845471986</v>
      </c>
      <c r="E56" s="280">
        <f t="shared" si="24"/>
        <v>30161805.479889587</v>
      </c>
      <c r="F56" s="280">
        <f t="shared" si="24"/>
        <v>8694064.3655823991</v>
      </c>
      <c r="G56" s="465"/>
      <c r="H56" s="288">
        <f t="shared" si="24"/>
        <v>37963179.800368629</v>
      </c>
      <c r="I56" s="280">
        <f t="shared" si="24"/>
        <v>29279380.488277644</v>
      </c>
      <c r="J56" s="280">
        <f t="shared" si="24"/>
        <v>8683799.3120909855</v>
      </c>
      <c r="K56" s="1104"/>
      <c r="L56" s="288">
        <f>L52+L55</f>
        <v>36133215.653281949</v>
      </c>
      <c r="M56" s="280">
        <f>M52+M55</f>
        <v>27263541.641295008</v>
      </c>
      <c r="N56" s="280">
        <f>N52+N55</f>
        <v>8869674.0119869411</v>
      </c>
      <c r="O56" s="1104"/>
      <c r="P56" s="288">
        <f>P52+P55</f>
        <v>57097713.492765173</v>
      </c>
      <c r="Q56" s="280">
        <f>Q52+Q55</f>
        <v>43040933.856516361</v>
      </c>
      <c r="R56" s="280">
        <f>R52+R55</f>
        <v>14056779.636248808</v>
      </c>
      <c r="S56" s="464"/>
      <c r="T56" s="604">
        <f t="shared" si="24"/>
        <v>747264.12774711789</v>
      </c>
      <c r="U56" s="292">
        <f t="shared" si="24"/>
        <v>170797242.91963485</v>
      </c>
      <c r="V56" s="280">
        <f t="shared" si="24"/>
        <v>129745661.46597856</v>
      </c>
      <c r="W56" s="280">
        <f t="shared" si="24"/>
        <v>40304317.32590913</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1376242.9096116894</v>
      </c>
      <c r="E59" s="251">
        <v>737692.40202389029</v>
      </c>
      <c r="F59" s="253">
        <v>638550.5075877991</v>
      </c>
      <c r="G59" s="465"/>
      <c r="H59" s="270">
        <f t="shared" ref="H59:H64" si="26">SUM(I59:J59)</f>
        <v>1317799.1388905714</v>
      </c>
      <c r="I59" s="251">
        <v>706365.42819863756</v>
      </c>
      <c r="J59" s="253">
        <v>611433.71069193375</v>
      </c>
      <c r="K59" s="375"/>
      <c r="L59" s="270">
        <f t="shared" ref="L59:L64" si="27">SUM(M59:N59)</f>
        <v>1276859.2917856467</v>
      </c>
      <c r="M59" s="251">
        <v>684420.89069119713</v>
      </c>
      <c r="N59" s="253">
        <v>592438.40109444957</v>
      </c>
      <c r="O59" s="375"/>
      <c r="P59" s="270">
        <f t="shared" ref="P59:P64" si="28">SUM(Q59:R59)</f>
        <v>1798864.4033241028</v>
      </c>
      <c r="Q59" s="253">
        <v>964225.56900064147</v>
      </c>
      <c r="R59" s="253">
        <v>834638.83432346128</v>
      </c>
      <c r="S59" s="303"/>
      <c r="T59" s="605"/>
      <c r="U59" s="290">
        <f t="shared" ref="U59:U64" si="29">D59+H59+L59+P59+T59</f>
        <v>5769765.74361201</v>
      </c>
      <c r="V59" s="271">
        <f t="shared" ref="V59:W65" si="30">E59+I59+M59+Q59</f>
        <v>3092704.2899143663</v>
      </c>
      <c r="W59" s="271">
        <f t="shared" si="30"/>
        <v>2677061.4536976437</v>
      </c>
      <c r="X59" s="304"/>
    </row>
    <row r="60" spans="1:24" x14ac:dyDescent="0.25">
      <c r="A60" s="1582"/>
      <c r="B60" s="114" t="s">
        <v>80</v>
      </c>
      <c r="C60" s="145" t="s">
        <v>100</v>
      </c>
      <c r="D60" s="270">
        <f t="shared" si="25"/>
        <v>132384.1777625489</v>
      </c>
      <c r="E60" s="253">
        <v>70960.439760715701</v>
      </c>
      <c r="F60" s="253">
        <v>61423.738001833204</v>
      </c>
      <c r="G60" s="465"/>
      <c r="H60" s="270">
        <f t="shared" si="26"/>
        <v>126762.32824875838</v>
      </c>
      <c r="I60" s="253">
        <v>67947.021386182445</v>
      </c>
      <c r="J60" s="253">
        <v>58815.306862575933</v>
      </c>
      <c r="K60" s="375"/>
      <c r="L60" s="270">
        <f t="shared" si="27"/>
        <v>122824.22403847828</v>
      </c>
      <c r="M60" s="253">
        <v>65836.122551381835</v>
      </c>
      <c r="N60" s="253">
        <v>56988.10148709645</v>
      </c>
      <c r="O60" s="375"/>
      <c r="P60" s="270">
        <f t="shared" si="28"/>
        <v>173037.17481645133</v>
      </c>
      <c r="Q60" s="253">
        <v>92751.220179431897</v>
      </c>
      <c r="R60" s="253">
        <v>80285.954637019415</v>
      </c>
      <c r="S60" s="303"/>
      <c r="T60" s="605"/>
      <c r="U60" s="290">
        <f t="shared" si="29"/>
        <v>555007.90486623696</v>
      </c>
      <c r="V60" s="271">
        <f t="shared" si="30"/>
        <v>297494.80387771188</v>
      </c>
      <c r="W60" s="271">
        <f t="shared" si="30"/>
        <v>257513.10098852502</v>
      </c>
      <c r="X60" s="304"/>
    </row>
    <row r="61" spans="1:24" x14ac:dyDescent="0.25">
      <c r="A61" s="1582"/>
      <c r="B61" s="114" t="s">
        <v>81</v>
      </c>
      <c r="C61" s="145" t="s">
        <v>101</v>
      </c>
      <c r="D61" s="270">
        <f t="shared" si="25"/>
        <v>125744.71909824433</v>
      </c>
      <c r="E61" s="253">
        <v>67401.563507110783</v>
      </c>
      <c r="F61" s="253">
        <v>58343.155591133538</v>
      </c>
      <c r="G61" s="465"/>
      <c r="H61" s="270">
        <f t="shared" si="26"/>
        <v>120404.82199065978</v>
      </c>
      <c r="I61" s="253">
        <v>64539.27699043334</v>
      </c>
      <c r="J61" s="253">
        <v>55865.545000226433</v>
      </c>
      <c r="K61" s="375"/>
      <c r="L61" s="270">
        <f t="shared" si="27"/>
        <v>116664.22537201029</v>
      </c>
      <c r="M61" s="253">
        <v>62534.245985120077</v>
      </c>
      <c r="N61" s="253">
        <v>54129.97938689022</v>
      </c>
      <c r="O61" s="375"/>
      <c r="P61" s="270">
        <f t="shared" si="28"/>
        <v>164358.84792724741</v>
      </c>
      <c r="Q61" s="253">
        <v>88099.471738997294</v>
      </c>
      <c r="R61" s="253">
        <v>76259.376188250113</v>
      </c>
      <c r="S61" s="303"/>
      <c r="T61" s="605"/>
      <c r="U61" s="290">
        <f t="shared" si="29"/>
        <v>527172.6143881618</v>
      </c>
      <c r="V61" s="271">
        <f t="shared" si="30"/>
        <v>282574.55822166149</v>
      </c>
      <c r="W61" s="271">
        <f t="shared" si="30"/>
        <v>244598.05616650029</v>
      </c>
      <c r="X61" s="304"/>
    </row>
    <row r="62" spans="1:24" x14ac:dyDescent="0.25">
      <c r="A62" s="1582"/>
      <c r="B62" s="383" t="s">
        <v>82</v>
      </c>
      <c r="C62" s="145" t="s">
        <v>102</v>
      </c>
      <c r="D62" s="270">
        <f t="shared" si="25"/>
        <v>85168.630265861691</v>
      </c>
      <c r="E62" s="253">
        <v>45652.007359395058</v>
      </c>
      <c r="F62" s="253">
        <v>39516.622906466633</v>
      </c>
      <c r="G62" s="465"/>
      <c r="H62" s="270">
        <f t="shared" si="26"/>
        <v>81551.844402605813</v>
      </c>
      <c r="I62" s="253">
        <v>43713.341276222229</v>
      </c>
      <c r="J62" s="253">
        <v>37838.503126383584</v>
      </c>
      <c r="K62" s="375"/>
      <c r="L62" s="270">
        <f t="shared" si="27"/>
        <v>79018.286789434133</v>
      </c>
      <c r="M62" s="253">
        <v>42355.306158821426</v>
      </c>
      <c r="N62" s="253">
        <v>36662.980630612707</v>
      </c>
      <c r="O62" s="375"/>
      <c r="P62" s="270">
        <f t="shared" si="28"/>
        <v>111322.51159670507</v>
      </c>
      <c r="Q62" s="253">
        <v>59670.985699956567</v>
      </c>
      <c r="R62" s="253">
        <v>51651.525896748492</v>
      </c>
      <c r="S62" s="303"/>
      <c r="T62" s="605"/>
      <c r="U62" s="290">
        <f t="shared" si="29"/>
        <v>357061.27305460669</v>
      </c>
      <c r="V62" s="271">
        <f t="shared" si="30"/>
        <v>191391.64049439528</v>
      </c>
      <c r="W62" s="271">
        <f t="shared" si="30"/>
        <v>165669.63256021141</v>
      </c>
      <c r="X62" s="304"/>
    </row>
    <row r="63" spans="1:24" x14ac:dyDescent="0.25">
      <c r="A63" s="1582"/>
      <c r="B63" s="383" t="s">
        <v>219</v>
      </c>
      <c r="C63" s="145" t="s">
        <v>103</v>
      </c>
      <c r="D63" s="270">
        <f t="shared" si="25"/>
        <v>311917.23528445116</v>
      </c>
      <c r="E63" s="253">
        <v>167193.57674624518</v>
      </c>
      <c r="F63" s="253">
        <v>144723.65853820601</v>
      </c>
      <c r="G63" s="465"/>
      <c r="H63" s="270">
        <f t="shared" si="26"/>
        <v>298671.30373006233</v>
      </c>
      <c r="I63" s="253">
        <v>160093.50524203797</v>
      </c>
      <c r="J63" s="253">
        <v>138577.79848802433</v>
      </c>
      <c r="K63" s="375"/>
      <c r="L63" s="270">
        <f t="shared" si="27"/>
        <v>289392.53191387234</v>
      </c>
      <c r="M63" s="253">
        <v>155119.9068887879</v>
      </c>
      <c r="N63" s="253">
        <v>134272.62502508442</v>
      </c>
      <c r="O63" s="375"/>
      <c r="P63" s="270">
        <f t="shared" si="28"/>
        <v>407701.87255299505</v>
      </c>
      <c r="Q63" s="253">
        <v>218535.96597864889</v>
      </c>
      <c r="R63" s="253">
        <v>189165.90657434615</v>
      </c>
      <c r="S63" s="303"/>
      <c r="T63" s="605"/>
      <c r="U63" s="290">
        <f t="shared" si="29"/>
        <v>1307682.9434813808</v>
      </c>
      <c r="V63" s="271">
        <f t="shared" si="30"/>
        <v>700942.95485571993</v>
      </c>
      <c r="W63" s="271">
        <f t="shared" si="30"/>
        <v>606739.98862566089</v>
      </c>
      <c r="X63" s="304"/>
    </row>
    <row r="64" spans="1:24" x14ac:dyDescent="0.25">
      <c r="A64" s="1582"/>
      <c r="B64" s="114" t="s">
        <v>218</v>
      </c>
      <c r="C64" s="145" t="s">
        <v>28</v>
      </c>
      <c r="D64" s="270">
        <f t="shared" si="25"/>
        <v>59737.774900263263</v>
      </c>
      <c r="E64" s="253">
        <v>32020.584701992473</v>
      </c>
      <c r="F64" s="253">
        <v>27717.190198270786</v>
      </c>
      <c r="G64" s="465"/>
      <c r="H64" s="270">
        <f t="shared" si="26"/>
        <v>57200.940163257546</v>
      </c>
      <c r="I64" s="253">
        <v>30660.79298382303</v>
      </c>
      <c r="J64" s="253">
        <v>26540.147179434513</v>
      </c>
      <c r="K64" s="375"/>
      <c r="L64" s="270">
        <f t="shared" si="27"/>
        <v>55423.888050055219</v>
      </c>
      <c r="M64" s="253">
        <v>29708.259217614755</v>
      </c>
      <c r="N64" s="253">
        <v>25715.62883244046</v>
      </c>
      <c r="O64" s="375"/>
      <c r="P64" s="270">
        <f t="shared" si="28"/>
        <v>78082.260080229433</v>
      </c>
      <c r="Q64" s="253">
        <v>41853.578021550544</v>
      </c>
      <c r="R64" s="253">
        <v>36228.682058678889</v>
      </c>
      <c r="S64" s="303"/>
      <c r="T64" s="605"/>
      <c r="U64" s="290">
        <f t="shared" si="29"/>
        <v>250444.86319380545</v>
      </c>
      <c r="V64" s="271">
        <f t="shared" si="30"/>
        <v>134243.2149249808</v>
      </c>
      <c r="W64" s="271">
        <f t="shared" si="30"/>
        <v>116201.64826882465</v>
      </c>
      <c r="X64" s="304"/>
    </row>
    <row r="65" spans="1:24" s="403" customFormat="1" x14ac:dyDescent="0.25">
      <c r="A65" s="1583"/>
      <c r="B65" s="384" t="s">
        <v>217</v>
      </c>
      <c r="C65" s="385" t="s">
        <v>108</v>
      </c>
      <c r="D65" s="288">
        <f t="shared" ref="D65:U65" si="31">SUM(D59:D64)</f>
        <v>2091195.4469230587</v>
      </c>
      <c r="E65" s="280">
        <f t="shared" si="31"/>
        <v>1120920.5740993496</v>
      </c>
      <c r="F65" s="280">
        <f t="shared" si="31"/>
        <v>970274.87282370927</v>
      </c>
      <c r="G65" s="1104"/>
      <c r="H65" s="288">
        <f t="shared" si="31"/>
        <v>2002390.3774259151</v>
      </c>
      <c r="I65" s="280">
        <f t="shared" si="31"/>
        <v>1073319.3660773365</v>
      </c>
      <c r="J65" s="280">
        <f t="shared" si="31"/>
        <v>929071.01134857861</v>
      </c>
      <c r="K65" s="1104"/>
      <c r="L65" s="288">
        <f t="shared" si="31"/>
        <v>1940182.4479494968</v>
      </c>
      <c r="M65" s="280">
        <f t="shared" si="31"/>
        <v>1039974.7314929231</v>
      </c>
      <c r="N65" s="280">
        <f t="shared" si="31"/>
        <v>900207.71645657381</v>
      </c>
      <c r="O65" s="1104"/>
      <c r="P65" s="288">
        <f t="shared" si="31"/>
        <v>2733367.0702977306</v>
      </c>
      <c r="Q65" s="280">
        <f t="shared" si="31"/>
        <v>1465136.7906192269</v>
      </c>
      <c r="R65" s="280">
        <f t="shared" si="31"/>
        <v>1268230.2796785044</v>
      </c>
      <c r="S65" s="464"/>
      <c r="T65" s="604">
        <f t="shared" si="31"/>
        <v>0</v>
      </c>
      <c r="U65" s="292">
        <f t="shared" si="31"/>
        <v>8767135.3425962031</v>
      </c>
      <c r="V65" s="280">
        <f t="shared" si="30"/>
        <v>4699351.462288836</v>
      </c>
      <c r="W65" s="280">
        <f t="shared" si="30"/>
        <v>4067783.8803073661</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40947065.292395048</v>
      </c>
      <c r="E72" s="303"/>
      <c r="F72" s="303"/>
      <c r="G72" s="375"/>
      <c r="H72" s="270">
        <f>H56+H65+H71</f>
        <v>39965570.177794546</v>
      </c>
      <c r="I72" s="303"/>
      <c r="J72" s="303"/>
      <c r="K72" s="375"/>
      <c r="L72" s="270">
        <f>L56+L65+L71</f>
        <v>38073398.101231448</v>
      </c>
      <c r="M72" s="303"/>
      <c r="N72" s="303"/>
      <c r="O72" s="375"/>
      <c r="P72" s="271">
        <f>P56+P65+P71</f>
        <v>59831080.563062906</v>
      </c>
      <c r="Q72" s="303"/>
      <c r="R72" s="303"/>
      <c r="S72" s="303"/>
      <c r="T72" s="613">
        <f>T56+T65+T71</f>
        <v>747264.12774711789</v>
      </c>
      <c r="U72" s="290">
        <f>U56+U65+U71</f>
        <v>179564378.26223105</v>
      </c>
      <c r="V72" s="346"/>
      <c r="W72" s="346"/>
      <c r="X72" s="304"/>
    </row>
    <row r="73" spans="1:24" s="403" customFormat="1" ht="24.75" x14ac:dyDescent="0.25">
      <c r="A73" s="571"/>
      <c r="B73" s="561" t="s">
        <v>257</v>
      </c>
      <c r="C73" s="562" t="s">
        <v>184</v>
      </c>
      <c r="D73" s="563">
        <f>D16-D72</f>
        <v>318478.25200290233</v>
      </c>
      <c r="E73" s="338"/>
      <c r="F73" s="338"/>
      <c r="G73" s="564"/>
      <c r="H73" s="563">
        <f>H16-H72</f>
        <v>-813866.11675038189</v>
      </c>
      <c r="I73" s="338"/>
      <c r="J73" s="338"/>
      <c r="K73" s="564"/>
      <c r="L73" s="563">
        <f>L16-L72</f>
        <v>-411613.02761051804</v>
      </c>
      <c r="M73" s="338"/>
      <c r="N73" s="338"/>
      <c r="O73" s="564"/>
      <c r="P73" s="565">
        <f>P16-P72</f>
        <v>-3367959.5347023159</v>
      </c>
      <c r="Q73" s="338"/>
      <c r="R73" s="338"/>
      <c r="S73" s="338"/>
      <c r="T73" s="616">
        <f>T16-T72</f>
        <v>316119.26139249757</v>
      </c>
      <c r="U73" s="566">
        <f>U16-U72</f>
        <v>-3958841.1656677723</v>
      </c>
      <c r="V73" s="337"/>
      <c r="W73" s="337"/>
      <c r="X73" s="339"/>
    </row>
    <row r="74" spans="1:24" x14ac:dyDescent="0.25">
      <c r="A74" s="408"/>
      <c r="B74" s="114" t="s">
        <v>207</v>
      </c>
      <c r="C74" s="145" t="s">
        <v>26</v>
      </c>
      <c r="D74" s="257">
        <v>85670.649788780735</v>
      </c>
      <c r="E74" s="379"/>
      <c r="F74" s="379"/>
      <c r="G74" s="380"/>
      <c r="H74" s="257">
        <v>-218929.98540585273</v>
      </c>
      <c r="I74" s="379"/>
      <c r="J74" s="379"/>
      <c r="K74" s="380"/>
      <c r="L74" s="257">
        <v>-110723.90442722935</v>
      </c>
      <c r="M74" s="379"/>
      <c r="N74" s="379"/>
      <c r="O74" s="380"/>
      <c r="P74" s="257">
        <v>-905981.11483492306</v>
      </c>
      <c r="Q74" s="340"/>
      <c r="R74" s="340"/>
      <c r="S74" s="340"/>
      <c r="T74" s="257">
        <v>85036.081314581854</v>
      </c>
      <c r="U74" s="374">
        <f>D74+H74+L74+P74+T74</f>
        <v>-1064928.2735646425</v>
      </c>
      <c r="V74" s="340"/>
      <c r="W74" s="340"/>
      <c r="X74" s="341"/>
    </row>
    <row r="75" spans="1:24" s="403" customFormat="1" ht="15.75" thickBot="1" x14ac:dyDescent="0.3">
      <c r="A75" s="570"/>
      <c r="B75" s="568" t="s">
        <v>267</v>
      </c>
      <c r="C75" s="386" t="s">
        <v>185</v>
      </c>
      <c r="D75" s="288">
        <f>D73-D74</f>
        <v>232807.60221412161</v>
      </c>
      <c r="E75" s="335"/>
      <c r="F75" s="335"/>
      <c r="G75" s="376"/>
      <c r="H75" s="288">
        <f>H73-H74</f>
        <v>-594936.1313445291</v>
      </c>
      <c r="I75" s="335"/>
      <c r="J75" s="335"/>
      <c r="K75" s="376"/>
      <c r="L75" s="288">
        <f>L73-L74</f>
        <v>-300889.12318328867</v>
      </c>
      <c r="M75" s="335"/>
      <c r="N75" s="335"/>
      <c r="O75" s="376"/>
      <c r="P75" s="280">
        <f>P73-P74</f>
        <v>-2461978.4198673926</v>
      </c>
      <c r="Q75" s="342"/>
      <c r="R75" s="342"/>
      <c r="S75" s="337"/>
      <c r="T75" s="894">
        <f>T73-T74</f>
        <v>231083.18007791572</v>
      </c>
      <c r="U75" s="895">
        <f>U73-U74</f>
        <v>-2893912.89210313</v>
      </c>
      <c r="V75" s="516"/>
      <c r="W75" s="516"/>
      <c r="X75" s="473"/>
    </row>
    <row r="76" spans="1:24" x14ac:dyDescent="0.25">
      <c r="S76" s="47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390</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10163</v>
      </c>
      <c r="E9" s="812">
        <v>5407.0000000000009</v>
      </c>
      <c r="F9" s="812">
        <v>4756</v>
      </c>
      <c r="G9" s="1107"/>
      <c r="H9" s="805">
        <f>SUM(I9:J9)</f>
        <v>9832</v>
      </c>
      <c r="I9" s="812">
        <v>5173.9999999999991</v>
      </c>
      <c r="J9" s="812">
        <v>4658</v>
      </c>
      <c r="K9" s="1107"/>
      <c r="L9" s="805">
        <f>SUM(M9:N9)</f>
        <v>9641</v>
      </c>
      <c r="M9" s="812">
        <v>5105</v>
      </c>
      <c r="N9" s="812">
        <v>4536</v>
      </c>
      <c r="O9" s="1107"/>
      <c r="P9" s="805">
        <f>SUM(Q9:R9)</f>
        <v>11560</v>
      </c>
      <c r="Q9" s="812">
        <v>5862.4785955201933</v>
      </c>
      <c r="R9" s="812">
        <v>5697.5214044798067</v>
      </c>
      <c r="S9" s="1102"/>
      <c r="T9" s="813"/>
      <c r="U9" s="814">
        <f>SUM(V9:X9)+T9</f>
        <v>41196</v>
      </c>
      <c r="V9" s="815">
        <f>E9+I9+M9+Q9</f>
        <v>21548.478595520195</v>
      </c>
      <c r="W9" s="815">
        <f>F9+J9+N9+R9</f>
        <v>19647.521404479805</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41404937.581483968</v>
      </c>
      <c r="E11" s="461"/>
      <c r="F11" s="461"/>
      <c r="G11" s="471"/>
      <c r="H11" s="469">
        <v>39627738.445313103</v>
      </c>
      <c r="I11" s="461"/>
      <c r="J11" s="461"/>
      <c r="K11" s="471"/>
      <c r="L11" s="469">
        <v>38817161.361349501</v>
      </c>
      <c r="M11" s="461"/>
      <c r="N11" s="461"/>
      <c r="O11" s="471"/>
      <c r="P11" s="469">
        <v>48388860.071749993</v>
      </c>
      <c r="Q11" s="461"/>
      <c r="R11" s="461"/>
      <c r="S11" s="461"/>
      <c r="T11" s="617">
        <v>278096.97488406231</v>
      </c>
      <c r="U11" s="321">
        <f>D11+H11+L11+P11+T11</f>
        <v>168516794.43478063</v>
      </c>
      <c r="V11" s="462"/>
      <c r="W11" s="462"/>
      <c r="X11" s="302"/>
    </row>
    <row r="12" spans="1:24" x14ac:dyDescent="0.25">
      <c r="A12" s="1585"/>
      <c r="B12" s="114">
        <v>1.2</v>
      </c>
      <c r="C12" s="144" t="s">
        <v>225</v>
      </c>
      <c r="D12" s="470">
        <v>292.39999999982541</v>
      </c>
      <c r="E12" s="462"/>
      <c r="F12" s="462"/>
      <c r="G12" s="463"/>
      <c r="H12" s="470">
        <v>324.59999999982006</v>
      </c>
      <c r="I12" s="462"/>
      <c r="J12" s="462"/>
      <c r="K12" s="463"/>
      <c r="L12" s="470">
        <v>-170133.74172099834</v>
      </c>
      <c r="M12" s="462"/>
      <c r="N12" s="462"/>
      <c r="O12" s="463"/>
      <c r="P12" s="470">
        <v>0</v>
      </c>
      <c r="Q12" s="462"/>
      <c r="R12" s="462"/>
      <c r="S12" s="462"/>
      <c r="T12" s="603">
        <v>5379.2531464807362</v>
      </c>
      <c r="U12" s="290">
        <f>D12+H12+L12+P12+T12</f>
        <v>-164137.48857451795</v>
      </c>
      <c r="V12" s="462"/>
      <c r="W12" s="462"/>
      <c r="X12" s="304"/>
    </row>
    <row r="13" spans="1:24" x14ac:dyDescent="0.25">
      <c r="A13" s="1585"/>
      <c r="B13" s="114" t="s">
        <v>1322</v>
      </c>
      <c r="C13" s="144" t="s">
        <v>1326</v>
      </c>
      <c r="D13" s="470">
        <v>225533.28</v>
      </c>
      <c r="E13" s="462"/>
      <c r="F13" s="462"/>
      <c r="G13" s="463"/>
      <c r="H13" s="470">
        <v>219398.55000000002</v>
      </c>
      <c r="I13" s="462"/>
      <c r="J13" s="462"/>
      <c r="K13" s="463"/>
      <c r="L13" s="470">
        <v>214621.89</v>
      </c>
      <c r="M13" s="462"/>
      <c r="N13" s="462"/>
      <c r="O13" s="463"/>
      <c r="P13" s="470">
        <v>536177.82999999996</v>
      </c>
      <c r="Q13" s="462"/>
      <c r="R13" s="462"/>
      <c r="S13" s="462"/>
      <c r="T13" s="603">
        <v>9951.73</v>
      </c>
      <c r="U13" s="290">
        <f>D13+H13+L13+P13+T13</f>
        <v>1205683.2799999998</v>
      </c>
      <c r="V13" s="462"/>
      <c r="W13" s="462"/>
      <c r="X13" s="304"/>
    </row>
    <row r="14" spans="1:24" x14ac:dyDescent="0.25">
      <c r="A14" s="1585"/>
      <c r="B14" s="114" t="s">
        <v>1327</v>
      </c>
      <c r="C14" s="144" t="s">
        <v>1328</v>
      </c>
      <c r="D14" s="470">
        <v>-775508.42994006723</v>
      </c>
      <c r="E14" s="462"/>
      <c r="F14" s="462"/>
      <c r="G14" s="463"/>
      <c r="H14" s="470">
        <v>-799525.60837878368</v>
      </c>
      <c r="I14" s="462"/>
      <c r="J14" s="462"/>
      <c r="K14" s="463"/>
      <c r="L14" s="470">
        <v>-801614.4132521709</v>
      </c>
      <c r="M14" s="462"/>
      <c r="N14" s="462"/>
      <c r="O14" s="463"/>
      <c r="P14" s="470">
        <v>-467419.18393573229</v>
      </c>
      <c r="Q14" s="462"/>
      <c r="R14" s="462"/>
      <c r="S14" s="462"/>
      <c r="T14" s="603">
        <v>616800.36040068138</v>
      </c>
      <c r="U14" s="290">
        <f>D14+H14+L14+P14+T14</f>
        <v>-2227267.2751060729</v>
      </c>
      <c r="V14" s="462"/>
      <c r="W14" s="462"/>
      <c r="X14" s="304"/>
    </row>
    <row r="15" spans="1:24" x14ac:dyDescent="0.25">
      <c r="A15" s="1585"/>
      <c r="B15" s="114" t="s">
        <v>63</v>
      </c>
      <c r="C15" s="144" t="s">
        <v>13</v>
      </c>
      <c r="D15" s="470">
        <v>0</v>
      </c>
      <c r="E15" s="462"/>
      <c r="F15" s="462"/>
      <c r="G15" s="463"/>
      <c r="H15" s="470">
        <v>1102.7762594159642</v>
      </c>
      <c r="I15" s="462"/>
      <c r="J15" s="462"/>
      <c r="K15" s="463"/>
      <c r="L15" s="470">
        <v>666.29765839780521</v>
      </c>
      <c r="M15" s="462"/>
      <c r="N15" s="462"/>
      <c r="O15" s="463"/>
      <c r="P15" s="470">
        <v>0</v>
      </c>
      <c r="Q15" s="462"/>
      <c r="R15" s="462"/>
      <c r="S15" s="462"/>
      <c r="T15" s="603">
        <v>0</v>
      </c>
      <c r="U15" s="290">
        <f>D15+H15+L15+P15+T15</f>
        <v>1769.0739178137694</v>
      </c>
      <c r="V15" s="462"/>
      <c r="W15" s="462"/>
      <c r="X15" s="304"/>
    </row>
    <row r="16" spans="1:24" s="401" customFormat="1" x14ac:dyDescent="0.25">
      <c r="A16" s="1586"/>
      <c r="B16" s="384" t="s">
        <v>64</v>
      </c>
      <c r="C16" s="391" t="s">
        <v>14</v>
      </c>
      <c r="D16" s="574">
        <f>SUM(D11:D15)</f>
        <v>40855254.8315439</v>
      </c>
      <c r="E16" s="464"/>
      <c r="F16" s="466"/>
      <c r="G16" s="465"/>
      <c r="H16" s="288">
        <f>SUM(H11:H15)</f>
        <v>39049038.763193734</v>
      </c>
      <c r="I16" s="464"/>
      <c r="J16" s="466"/>
      <c r="K16" s="465"/>
      <c r="L16" s="288">
        <f>SUM(L11:L15)</f>
        <v>38060701.394034736</v>
      </c>
      <c r="M16" s="464"/>
      <c r="N16" s="466"/>
      <c r="O16" s="465"/>
      <c r="P16" s="288">
        <f>SUM(P11:P15)</f>
        <v>48457618.717814259</v>
      </c>
      <c r="Q16" s="464"/>
      <c r="R16" s="466"/>
      <c r="S16" s="466"/>
      <c r="T16" s="604">
        <f>SUM(T11:T15)</f>
        <v>910228.31843122444</v>
      </c>
      <c r="U16" s="292">
        <f>SUM(U11:U15)</f>
        <v>167332842.02501786</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139154</v>
      </c>
      <c r="E19" s="598">
        <v>130269</v>
      </c>
      <c r="F19" s="598">
        <v>8885</v>
      </c>
      <c r="G19" s="465"/>
      <c r="H19" s="586">
        <f>SUM(I19:J19)</f>
        <v>137126</v>
      </c>
      <c r="I19" s="598">
        <v>126199</v>
      </c>
      <c r="J19" s="598">
        <v>10927</v>
      </c>
      <c r="K19" s="808"/>
      <c r="L19" s="586">
        <f>SUM(M19:N19)</f>
        <v>137848.89058533145</v>
      </c>
      <c r="M19" s="598">
        <v>126586.97467383639</v>
      </c>
      <c r="N19" s="598">
        <v>11261.915911495063</v>
      </c>
      <c r="O19" s="808"/>
      <c r="P19" s="586">
        <f>SUM(Q19:R19)</f>
        <v>144838</v>
      </c>
      <c r="Q19" s="598">
        <v>132405</v>
      </c>
      <c r="R19" s="598">
        <v>12433</v>
      </c>
      <c r="S19" s="681"/>
      <c r="T19" s="610">
        <v>1024</v>
      </c>
      <c r="U19" s="290">
        <f>SUM(V19:X19)+T19</f>
        <v>559990.89058533148</v>
      </c>
      <c r="V19" s="271">
        <f t="shared" ref="V19:W27" si="1">E19+I19+M19+Q19</f>
        <v>515459.97467383638</v>
      </c>
      <c r="W19" s="271">
        <f t="shared" si="1"/>
        <v>43506.91591149506</v>
      </c>
      <c r="X19" s="1398"/>
    </row>
    <row r="20" spans="1:24" x14ac:dyDescent="0.25">
      <c r="A20" s="1582"/>
      <c r="B20" s="383">
        <v>2.2000000000000002</v>
      </c>
      <c r="C20" s="585" t="s">
        <v>735</v>
      </c>
      <c r="D20" s="586">
        <f t="shared" si="0"/>
        <v>303</v>
      </c>
      <c r="E20" s="599">
        <v>303</v>
      </c>
      <c r="F20" s="599">
        <v>0</v>
      </c>
      <c r="G20" s="465"/>
      <c r="H20" s="586">
        <f>SUM(I20:J20)</f>
        <v>143</v>
      </c>
      <c r="I20" s="599">
        <v>130</v>
      </c>
      <c r="J20" s="599">
        <v>13</v>
      </c>
      <c r="K20" s="809"/>
      <c r="L20" s="586">
        <f>SUM(M20:N20)</f>
        <v>599</v>
      </c>
      <c r="M20" s="599">
        <v>483</v>
      </c>
      <c r="N20" s="599">
        <v>116</v>
      </c>
      <c r="O20" s="809"/>
      <c r="P20" s="586">
        <f>SUM(Q20:R20)</f>
        <v>573</v>
      </c>
      <c r="Q20" s="599">
        <v>439</v>
      </c>
      <c r="R20" s="599">
        <v>134</v>
      </c>
      <c r="S20" s="682"/>
      <c r="T20" s="610">
        <v>0</v>
      </c>
      <c r="U20" s="290">
        <f t="shared" ref="U20:U27" si="2">SUM(V20:X20)+T20</f>
        <v>1618</v>
      </c>
      <c r="V20" s="271">
        <f t="shared" si="1"/>
        <v>1355</v>
      </c>
      <c r="W20" s="271">
        <f t="shared" si="1"/>
        <v>263</v>
      </c>
      <c r="X20" s="1263"/>
    </row>
    <row r="21" spans="1:24" x14ac:dyDescent="0.25">
      <c r="A21" s="1582"/>
      <c r="B21" s="383">
        <v>2.2999999999999998</v>
      </c>
      <c r="C21" s="585" t="s">
        <v>736</v>
      </c>
      <c r="D21" s="586">
        <f t="shared" si="0"/>
        <v>29011453.617053717</v>
      </c>
      <c r="E21" s="599">
        <v>27168005.65716555</v>
      </c>
      <c r="F21" s="599">
        <v>1843447.9598881693</v>
      </c>
      <c r="G21" s="465"/>
      <c r="H21" s="586">
        <f t="shared" ref="H21:H27" si="3">SUM(I21:J21)</f>
        <v>28753164.183199123</v>
      </c>
      <c r="I21" s="599">
        <v>26513518.993856743</v>
      </c>
      <c r="J21" s="599">
        <v>2239645.1893423805</v>
      </c>
      <c r="K21" s="809"/>
      <c r="L21" s="586">
        <f t="shared" ref="L21:L27" si="4">SUM(M21:N21)</f>
        <v>28761848.871603977</v>
      </c>
      <c r="M21" s="599">
        <v>26434550.388390612</v>
      </c>
      <c r="N21" s="599">
        <v>2327298.4832133646</v>
      </c>
      <c r="O21" s="809"/>
      <c r="P21" s="586">
        <f t="shared" ref="P21:P27" si="5">SUM(Q21:R21)</f>
        <v>32922588.436784066</v>
      </c>
      <c r="Q21" s="599">
        <v>30043496.331915334</v>
      </c>
      <c r="R21" s="599">
        <v>2879092.1048687315</v>
      </c>
      <c r="S21" s="682"/>
      <c r="T21" s="610">
        <v>3531302.2733204816</v>
      </c>
      <c r="U21" s="290">
        <f t="shared" si="2"/>
        <v>122980357.38196136</v>
      </c>
      <c r="V21" s="271">
        <f t="shared" si="1"/>
        <v>110159571.37132823</v>
      </c>
      <c r="W21" s="271">
        <f t="shared" si="1"/>
        <v>9289483.7373126447</v>
      </c>
      <c r="X21" s="1263"/>
    </row>
    <row r="22" spans="1:24" x14ac:dyDescent="0.25">
      <c r="A22" s="1582"/>
      <c r="B22" s="383">
        <v>2.4</v>
      </c>
      <c r="C22" s="585" t="s">
        <v>737</v>
      </c>
      <c r="D22" s="586">
        <f t="shared" si="0"/>
        <v>55958.808515386081</v>
      </c>
      <c r="E22" s="599">
        <v>55958.808515386081</v>
      </c>
      <c r="F22" s="599">
        <v>0</v>
      </c>
      <c r="G22" s="465"/>
      <c r="H22" s="586">
        <f t="shared" si="3"/>
        <v>25355.964028026123</v>
      </c>
      <c r="I22" s="599">
        <v>23548.70534515426</v>
      </c>
      <c r="J22" s="599">
        <v>1807.2586828718622</v>
      </c>
      <c r="K22" s="809"/>
      <c r="L22" s="586">
        <f t="shared" si="4"/>
        <v>102539.95233759667</v>
      </c>
      <c r="M22" s="599">
        <v>87319.127326600777</v>
      </c>
      <c r="N22" s="599">
        <v>15220.825010995884</v>
      </c>
      <c r="O22" s="809"/>
      <c r="P22" s="586">
        <f t="shared" si="5"/>
        <v>118491.77707826698</v>
      </c>
      <c r="Q22" s="599">
        <v>94132.211182383704</v>
      </c>
      <c r="R22" s="599">
        <v>24359.565895883286</v>
      </c>
      <c r="S22" s="682"/>
      <c r="T22" s="610">
        <v>-95976.670459260626</v>
      </c>
      <c r="U22" s="290">
        <f t="shared" si="2"/>
        <v>206369.83150001522</v>
      </c>
      <c r="V22" s="271">
        <f t="shared" si="1"/>
        <v>260958.85236952483</v>
      </c>
      <c r="W22" s="271">
        <f t="shared" si="1"/>
        <v>41387.649589751032</v>
      </c>
      <c r="X22" s="1263"/>
    </row>
    <row r="23" spans="1:24" x14ac:dyDescent="0.25">
      <c r="A23" s="1582"/>
      <c r="B23" s="383">
        <v>2.5</v>
      </c>
      <c r="C23" s="585" t="s">
        <v>779</v>
      </c>
      <c r="D23" s="586">
        <f t="shared" si="0"/>
        <v>11737</v>
      </c>
      <c r="E23" s="599">
        <v>11186</v>
      </c>
      <c r="F23" s="599">
        <v>551</v>
      </c>
      <c r="G23" s="465"/>
      <c r="H23" s="586">
        <f t="shared" si="3"/>
        <v>12001</v>
      </c>
      <c r="I23" s="599">
        <v>11234</v>
      </c>
      <c r="J23" s="599">
        <v>767</v>
      </c>
      <c r="K23" s="809"/>
      <c r="L23" s="586">
        <f t="shared" si="4"/>
        <v>12022.054255679892</v>
      </c>
      <c r="M23" s="599">
        <v>10822.8501186843</v>
      </c>
      <c r="N23" s="599">
        <v>1199.2041369955919</v>
      </c>
      <c r="O23" s="809"/>
      <c r="P23" s="586">
        <f t="shared" si="5"/>
        <v>12294</v>
      </c>
      <c r="Q23" s="599">
        <v>11346</v>
      </c>
      <c r="R23" s="599">
        <v>948</v>
      </c>
      <c r="S23" s="682"/>
      <c r="T23" s="610">
        <v>0</v>
      </c>
      <c r="U23" s="290">
        <f t="shared" si="2"/>
        <v>48054.05425567989</v>
      </c>
      <c r="V23" s="271">
        <f t="shared" si="1"/>
        <v>44588.850118684299</v>
      </c>
      <c r="W23" s="271">
        <f t="shared" si="1"/>
        <v>3465.2041369955919</v>
      </c>
      <c r="X23" s="1263"/>
    </row>
    <row r="24" spans="1:24" x14ac:dyDescent="0.25">
      <c r="A24" s="1582"/>
      <c r="B24" s="383">
        <v>2.6</v>
      </c>
      <c r="C24" s="585" t="s">
        <v>189</v>
      </c>
      <c r="D24" s="586">
        <f t="shared" si="0"/>
        <v>2290658.1361327493</v>
      </c>
      <c r="E24" s="599">
        <v>2184968.5145717477</v>
      </c>
      <c r="F24" s="599">
        <v>105689.62156100149</v>
      </c>
      <c r="G24" s="465"/>
      <c r="H24" s="586">
        <f t="shared" si="3"/>
        <v>2327754.0346580148</v>
      </c>
      <c r="I24" s="599">
        <v>2160377.5898229145</v>
      </c>
      <c r="J24" s="599">
        <v>167376.44483510015</v>
      </c>
      <c r="K24" s="809"/>
      <c r="L24" s="586">
        <f t="shared" si="4"/>
        <v>2323029.7459625793</v>
      </c>
      <c r="M24" s="599">
        <v>2062699.966482305</v>
      </c>
      <c r="N24" s="599">
        <v>260329.77948027418</v>
      </c>
      <c r="O24" s="809"/>
      <c r="P24" s="586">
        <f t="shared" si="5"/>
        <v>2492694.7287411834</v>
      </c>
      <c r="Q24" s="599">
        <v>2273921.6103214468</v>
      </c>
      <c r="R24" s="599">
        <v>218773.11841973654</v>
      </c>
      <c r="S24" s="682"/>
      <c r="T24" s="610">
        <v>13508.265952353127</v>
      </c>
      <c r="U24" s="290">
        <f t="shared" si="2"/>
        <v>9447644.9114468787</v>
      </c>
      <c r="V24" s="271">
        <f t="shared" si="1"/>
        <v>8681967.6811984144</v>
      </c>
      <c r="W24" s="271">
        <f t="shared" si="1"/>
        <v>752168.9642961123</v>
      </c>
      <c r="X24" s="1263"/>
    </row>
    <row r="25" spans="1:24" x14ac:dyDescent="0.25">
      <c r="A25" s="1582"/>
      <c r="B25" s="383">
        <v>2.7</v>
      </c>
      <c r="C25" s="585" t="s">
        <v>780</v>
      </c>
      <c r="D25" s="586">
        <f t="shared" si="0"/>
        <v>-350326.61155199975</v>
      </c>
      <c r="E25" s="599">
        <v>-323006.48010337772</v>
      </c>
      <c r="F25" s="599">
        <v>-27320.131448622036</v>
      </c>
      <c r="G25" s="465"/>
      <c r="H25" s="586">
        <f t="shared" si="3"/>
        <v>-645830.82940282836</v>
      </c>
      <c r="I25" s="599">
        <v>-596035.29710032686</v>
      </c>
      <c r="J25" s="599">
        <v>-49795.532302501553</v>
      </c>
      <c r="K25" s="809"/>
      <c r="L25" s="586">
        <f t="shared" si="4"/>
        <v>-3661201.3068285356</v>
      </c>
      <c r="M25" s="599">
        <v>-3380499.9707466317</v>
      </c>
      <c r="N25" s="599">
        <v>-280701.33608190372</v>
      </c>
      <c r="O25" s="809"/>
      <c r="P25" s="586">
        <f t="shared" si="5"/>
        <v>2845858.7371165468</v>
      </c>
      <c r="Q25" s="599">
        <v>2595803.3824604638</v>
      </c>
      <c r="R25" s="599">
        <v>250055.35465608293</v>
      </c>
      <c r="S25" s="682"/>
      <c r="T25" s="610">
        <v>-61461.764724743283</v>
      </c>
      <c r="U25" s="290">
        <f t="shared" si="2"/>
        <v>-1872961.7753915598</v>
      </c>
      <c r="V25" s="271">
        <f t="shared" si="1"/>
        <v>-1703738.3654898722</v>
      </c>
      <c r="W25" s="271">
        <f t="shared" si="1"/>
        <v>-107761.64517694438</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31007743.950149853</v>
      </c>
      <c r="E28" s="588">
        <f t="shared" si="6"/>
        <v>29085926.500149306</v>
      </c>
      <c r="F28" s="588">
        <f t="shared" si="6"/>
        <v>1921817.4500005487</v>
      </c>
      <c r="G28" s="1104"/>
      <c r="H28" s="587">
        <f>SUM(H21:H22,H24:H27)</f>
        <v>30460443.352482338</v>
      </c>
      <c r="I28" s="588">
        <f t="shared" si="6"/>
        <v>28101409.991924483</v>
      </c>
      <c r="J28" s="588">
        <f>SUM(J21:J22,J24:J27)</f>
        <v>2359033.3605578509</v>
      </c>
      <c r="K28" s="1105"/>
      <c r="L28" s="587">
        <f>SUM(L21:L22,L24:L27)</f>
        <v>27526217.263075616</v>
      </c>
      <c r="M28" s="588">
        <f>SUM(M21:M22,M24:M27)</f>
        <v>25204069.511452883</v>
      </c>
      <c r="N28" s="588">
        <f>SUM(N21:N22,N24:N27)</f>
        <v>2322147.7516227309</v>
      </c>
      <c r="O28" s="1105"/>
      <c r="P28" s="587">
        <f>SUM(P21:P22,P24:P27)</f>
        <v>38379633.679720059</v>
      </c>
      <c r="Q28" s="588">
        <f>SUM(Q21:Q22,Q24:Q27)</f>
        <v>35007353.535879627</v>
      </c>
      <c r="R28" s="588">
        <f>SUM(R21:R22,R24:R27)</f>
        <v>3372280.1438404345</v>
      </c>
      <c r="S28" s="1100"/>
      <c r="T28" s="611">
        <f t="shared" si="6"/>
        <v>3387372.1040888308</v>
      </c>
      <c r="U28" s="597">
        <f t="shared" si="6"/>
        <v>130761410.34951669</v>
      </c>
      <c r="V28" s="588">
        <f t="shared" si="6"/>
        <v>117398759.53940631</v>
      </c>
      <c r="W28" s="588">
        <f t="shared" si="6"/>
        <v>9975278.7060215622</v>
      </c>
      <c r="X28" s="1399"/>
    </row>
    <row r="29" spans="1:24" x14ac:dyDescent="0.25">
      <c r="A29" s="1585" t="s">
        <v>739</v>
      </c>
      <c r="B29" s="578">
        <v>2.11</v>
      </c>
      <c r="C29" s="144" t="s">
        <v>231</v>
      </c>
      <c r="D29" s="575">
        <f t="shared" ref="D29:D39" si="7">SUM(E29:G29)</f>
        <v>1329372.8518288184</v>
      </c>
      <c r="E29" s="253">
        <v>139660.78653585594</v>
      </c>
      <c r="F29" s="253">
        <v>1189712.0652929626</v>
      </c>
      <c r="G29" s="465"/>
      <c r="H29" s="586">
        <f>SUM(I29:J29)</f>
        <v>1394918.4426332221</v>
      </c>
      <c r="I29" s="253">
        <v>214462.28487230069</v>
      </c>
      <c r="J29" s="253">
        <v>1180456.1577609214</v>
      </c>
      <c r="K29" s="375"/>
      <c r="L29" s="586">
        <f>SUM(M29:N29)</f>
        <v>1437698.5525375181</v>
      </c>
      <c r="M29" s="253">
        <v>285903.89516576024</v>
      </c>
      <c r="N29" s="253">
        <v>1151794.6573717578</v>
      </c>
      <c r="O29" s="375"/>
      <c r="P29" s="586">
        <f>SUM(Q29:R29)</f>
        <v>1448187.6172207163</v>
      </c>
      <c r="Q29" s="253">
        <v>355285.5778786405</v>
      </c>
      <c r="R29" s="253">
        <v>1092902.0393420758</v>
      </c>
      <c r="S29" s="303"/>
      <c r="T29" s="605">
        <v>457014.98008370987</v>
      </c>
      <c r="U29" s="290">
        <f>SUM(V29:X29)+T29</f>
        <v>6067192.4443039838</v>
      </c>
      <c r="V29" s="271">
        <f t="shared" ref="V29:W38" si="8">E29+I29+M29+Q29</f>
        <v>995312.54445255734</v>
      </c>
      <c r="W29" s="271">
        <f t="shared" si="8"/>
        <v>4614864.9197677169</v>
      </c>
      <c r="X29" s="304"/>
    </row>
    <row r="30" spans="1:24" x14ac:dyDescent="0.25">
      <c r="A30" s="1585"/>
      <c r="B30" s="388">
        <v>2.12</v>
      </c>
      <c r="C30" s="144" t="s">
        <v>557</v>
      </c>
      <c r="D30" s="575">
        <f t="shared" si="7"/>
        <v>3216853.8635237073</v>
      </c>
      <c r="E30" s="253">
        <v>21825.610862540703</v>
      </c>
      <c r="F30" s="253">
        <v>3195028.2526611667</v>
      </c>
      <c r="G30" s="465"/>
      <c r="H30" s="586">
        <f>SUM(I30:J30)</f>
        <v>3218076.9462146605</v>
      </c>
      <c r="I30" s="253">
        <v>43228.040086374305</v>
      </c>
      <c r="J30" s="253">
        <v>3174848.9061282864</v>
      </c>
      <c r="K30" s="375"/>
      <c r="L30" s="586">
        <f>SUM(M30:N30)</f>
        <v>3857040.0305780959</v>
      </c>
      <c r="M30" s="253">
        <v>55508.001231113478</v>
      </c>
      <c r="N30" s="253">
        <v>3801532.0293469825</v>
      </c>
      <c r="O30" s="375"/>
      <c r="P30" s="586">
        <f>SUM(Q30:R30)</f>
        <v>4973917.0667452915</v>
      </c>
      <c r="Q30" s="253">
        <v>86832.46871179044</v>
      </c>
      <c r="R30" s="253">
        <v>4887084.5980335008</v>
      </c>
      <c r="S30" s="303"/>
      <c r="T30" s="605">
        <v>202239.43256692888</v>
      </c>
      <c r="U30" s="290">
        <f t="shared" ref="U30:U39" si="9">SUM(V30:X30)+T30</f>
        <v>15468127.339628685</v>
      </c>
      <c r="V30" s="271">
        <f t="shared" si="8"/>
        <v>207394.12089181892</v>
      </c>
      <c r="W30" s="271">
        <f t="shared" si="8"/>
        <v>15058493.786169937</v>
      </c>
      <c r="X30" s="304"/>
    </row>
    <row r="31" spans="1:24" x14ac:dyDescent="0.25">
      <c r="A31" s="1585"/>
      <c r="B31" s="388">
        <v>2.13</v>
      </c>
      <c r="C31" s="144" t="s">
        <v>232</v>
      </c>
      <c r="D31" s="575">
        <f t="shared" si="7"/>
        <v>296678.10535617836</v>
      </c>
      <c r="E31" s="253">
        <v>17561.495066536616</v>
      </c>
      <c r="F31" s="253">
        <v>279116.61028964177</v>
      </c>
      <c r="G31" s="465"/>
      <c r="H31" s="586">
        <f t="shared" ref="H31:H39" si="10">SUM(I31:J31)</f>
        <v>272409.62103912275</v>
      </c>
      <c r="I31" s="253">
        <v>11094.701641595448</v>
      </c>
      <c r="J31" s="253">
        <v>261314.91939752732</v>
      </c>
      <c r="K31" s="375"/>
      <c r="L31" s="586">
        <f t="shared" ref="L31:L39" si="11">SUM(M31:N31)</f>
        <v>262970.23369817185</v>
      </c>
      <c r="M31" s="253">
        <v>22586.460995530113</v>
      </c>
      <c r="N31" s="253">
        <v>240383.77270264176</v>
      </c>
      <c r="O31" s="375"/>
      <c r="P31" s="586">
        <f t="shared" ref="P31:P39" si="12">SUM(Q31:R31)</f>
        <v>419871.25895386509</v>
      </c>
      <c r="Q31" s="253">
        <v>18069.041101774266</v>
      </c>
      <c r="R31" s="253">
        <v>401802.21785209083</v>
      </c>
      <c r="S31" s="303"/>
      <c r="T31" s="605">
        <v>7288.3142930295417</v>
      </c>
      <c r="U31" s="290">
        <f t="shared" si="9"/>
        <v>1259217.5333403677</v>
      </c>
      <c r="V31" s="271">
        <f t="shared" si="8"/>
        <v>69311.698805436434</v>
      </c>
      <c r="W31" s="271">
        <f t="shared" si="8"/>
        <v>1182617.5202419017</v>
      </c>
      <c r="X31" s="304"/>
    </row>
    <row r="32" spans="1:24" x14ac:dyDescent="0.25">
      <c r="A32" s="1585"/>
      <c r="B32" s="388">
        <v>2.14</v>
      </c>
      <c r="C32" s="144" t="s">
        <v>559</v>
      </c>
      <c r="D32" s="575">
        <f t="shared" si="7"/>
        <v>368803.30865077372</v>
      </c>
      <c r="E32" s="253">
        <v>349456.08297905582</v>
      </c>
      <c r="F32" s="253">
        <v>19347.225671717912</v>
      </c>
      <c r="G32" s="465"/>
      <c r="H32" s="586">
        <f t="shared" si="10"/>
        <v>301071.39856989088</v>
      </c>
      <c r="I32" s="253">
        <v>285683.9601717632</v>
      </c>
      <c r="J32" s="253">
        <v>15387.438398127688</v>
      </c>
      <c r="K32" s="375"/>
      <c r="L32" s="586">
        <f t="shared" si="11"/>
        <v>258394.35413533016</v>
      </c>
      <c r="M32" s="253">
        <v>234862.8114625809</v>
      </c>
      <c r="N32" s="253">
        <v>23531.54267274927</v>
      </c>
      <c r="O32" s="375"/>
      <c r="P32" s="586">
        <f t="shared" si="12"/>
        <v>312852.65082192526</v>
      </c>
      <c r="Q32" s="253">
        <v>283417.10532667692</v>
      </c>
      <c r="R32" s="253">
        <v>29435.545495248352</v>
      </c>
      <c r="S32" s="303"/>
      <c r="T32" s="605">
        <v>25666.922153388092</v>
      </c>
      <c r="U32" s="290">
        <f t="shared" si="9"/>
        <v>1266788.6343313083</v>
      </c>
      <c r="V32" s="271">
        <f t="shared" si="8"/>
        <v>1153419.9599400768</v>
      </c>
      <c r="W32" s="271">
        <f t="shared" si="8"/>
        <v>87701.752237843233</v>
      </c>
      <c r="X32" s="304"/>
    </row>
    <row r="33" spans="1:24" x14ac:dyDescent="0.25">
      <c r="A33" s="1585"/>
      <c r="B33" s="388">
        <v>2.15</v>
      </c>
      <c r="C33" s="144" t="s">
        <v>558</v>
      </c>
      <c r="D33" s="575">
        <f t="shared" si="7"/>
        <v>112267.85842168587</v>
      </c>
      <c r="E33" s="253">
        <v>65099.202585817358</v>
      </c>
      <c r="F33" s="253">
        <v>47168.655835868522</v>
      </c>
      <c r="G33" s="465"/>
      <c r="H33" s="586">
        <f t="shared" si="10"/>
        <v>27814.869342850769</v>
      </c>
      <c r="I33" s="253">
        <v>15794.044190469169</v>
      </c>
      <c r="J33" s="253">
        <v>12020.825152381602</v>
      </c>
      <c r="K33" s="375"/>
      <c r="L33" s="586">
        <f t="shared" si="11"/>
        <v>40464.661866659153</v>
      </c>
      <c r="M33" s="253">
        <v>22084.835884190587</v>
      </c>
      <c r="N33" s="253">
        <v>18379.825982468563</v>
      </c>
      <c r="O33" s="375"/>
      <c r="P33" s="586">
        <f t="shared" si="12"/>
        <v>234112.28466336025</v>
      </c>
      <c r="Q33" s="253">
        <v>131900.86212649019</v>
      </c>
      <c r="R33" s="253">
        <v>102211.42253687006</v>
      </c>
      <c r="S33" s="303"/>
      <c r="T33" s="605">
        <v>-17624.221589127468</v>
      </c>
      <c r="U33" s="290">
        <f t="shared" si="9"/>
        <v>397035.45270542859</v>
      </c>
      <c r="V33" s="271">
        <f t="shared" si="8"/>
        <v>234878.9447869673</v>
      </c>
      <c r="W33" s="271">
        <f t="shared" si="8"/>
        <v>179780.72950758872</v>
      </c>
      <c r="X33" s="304"/>
    </row>
    <row r="34" spans="1:24" x14ac:dyDescent="0.25">
      <c r="A34" s="1585"/>
      <c r="B34" s="388">
        <v>2.16</v>
      </c>
      <c r="C34" s="144" t="s">
        <v>784</v>
      </c>
      <c r="D34" s="575">
        <f t="shared" si="7"/>
        <v>1450500.3685539141</v>
      </c>
      <c r="E34" s="253">
        <v>758716.28664380463</v>
      </c>
      <c r="F34" s="253">
        <v>691784.08191010961</v>
      </c>
      <c r="G34" s="465"/>
      <c r="H34" s="586">
        <f t="shared" si="10"/>
        <v>1388903.1676683663</v>
      </c>
      <c r="I34" s="253">
        <v>726496.50887833745</v>
      </c>
      <c r="J34" s="253">
        <v>662406.65879002889</v>
      </c>
      <c r="K34" s="375"/>
      <c r="L34" s="586">
        <f t="shared" si="11"/>
        <v>1345754.343504041</v>
      </c>
      <c r="M34" s="253">
        <v>703926.5624290019</v>
      </c>
      <c r="N34" s="253">
        <v>641827.78107503918</v>
      </c>
      <c r="O34" s="375"/>
      <c r="P34" s="586">
        <f t="shared" si="12"/>
        <v>1895925.1028848793</v>
      </c>
      <c r="Q34" s="253">
        <v>991705.54175706988</v>
      </c>
      <c r="R34" s="253">
        <v>904219.56112780957</v>
      </c>
      <c r="S34" s="303"/>
      <c r="T34" s="605">
        <v>0</v>
      </c>
      <c r="U34" s="290">
        <f t="shared" si="9"/>
        <v>6081082.9826112017</v>
      </c>
      <c r="V34" s="271">
        <f t="shared" si="8"/>
        <v>3180844.8997082142</v>
      </c>
      <c r="W34" s="271">
        <f t="shared" si="8"/>
        <v>2900238.0829029875</v>
      </c>
      <c r="X34" s="304"/>
    </row>
    <row r="35" spans="1:24" x14ac:dyDescent="0.25">
      <c r="A35" s="1585"/>
      <c r="B35" s="388">
        <v>2.17</v>
      </c>
      <c r="C35" s="144" t="s">
        <v>785</v>
      </c>
      <c r="D35" s="575">
        <f t="shared" si="7"/>
        <v>0</v>
      </c>
      <c r="E35" s="253">
        <v>0</v>
      </c>
      <c r="F35" s="253">
        <v>0</v>
      </c>
      <c r="G35" s="465"/>
      <c r="H35" s="586">
        <f t="shared" si="10"/>
        <v>0</v>
      </c>
      <c r="I35" s="253">
        <v>0</v>
      </c>
      <c r="J35" s="253">
        <v>0</v>
      </c>
      <c r="K35" s="375"/>
      <c r="L35" s="586">
        <f t="shared" si="11"/>
        <v>0</v>
      </c>
      <c r="M35" s="253">
        <v>0</v>
      </c>
      <c r="N35" s="253">
        <v>0</v>
      </c>
      <c r="O35" s="375"/>
      <c r="P35" s="586">
        <f t="shared" si="12"/>
        <v>0</v>
      </c>
      <c r="Q35" s="253">
        <v>0</v>
      </c>
      <c r="R35" s="253">
        <v>0</v>
      </c>
      <c r="S35" s="303"/>
      <c r="T35" s="605">
        <v>0</v>
      </c>
      <c r="U35" s="290">
        <f t="shared" si="9"/>
        <v>0</v>
      </c>
      <c r="V35" s="271">
        <f t="shared" si="8"/>
        <v>0</v>
      </c>
      <c r="W35" s="271">
        <f t="shared" si="8"/>
        <v>0</v>
      </c>
      <c r="X35" s="304"/>
    </row>
    <row r="36" spans="1:24" x14ac:dyDescent="0.25">
      <c r="A36" s="1585"/>
      <c r="B36" s="388">
        <v>2.1800000000000002</v>
      </c>
      <c r="C36" s="144" t="s">
        <v>654</v>
      </c>
      <c r="D36" s="575">
        <f t="shared" si="7"/>
        <v>1163201.8558959411</v>
      </c>
      <c r="E36" s="253">
        <v>107172.34510589539</v>
      </c>
      <c r="F36" s="253">
        <v>1056029.5107900458</v>
      </c>
      <c r="G36" s="465"/>
      <c r="H36" s="586">
        <f t="shared" si="10"/>
        <v>1084215.5983364228</v>
      </c>
      <c r="I36" s="253">
        <v>103659.63502933297</v>
      </c>
      <c r="J36" s="253">
        <v>980555.96330708975</v>
      </c>
      <c r="K36" s="375"/>
      <c r="L36" s="586">
        <f t="shared" si="11"/>
        <v>1038830.2306279946</v>
      </c>
      <c r="M36" s="253">
        <v>95451.235004632865</v>
      </c>
      <c r="N36" s="253">
        <v>943378.99562336178</v>
      </c>
      <c r="O36" s="375"/>
      <c r="P36" s="586">
        <f t="shared" si="12"/>
        <v>1145492.329157176</v>
      </c>
      <c r="Q36" s="253">
        <v>77952.245395262958</v>
      </c>
      <c r="R36" s="253">
        <v>1067540.083761913</v>
      </c>
      <c r="S36" s="303"/>
      <c r="T36" s="605">
        <v>-3599.8431669728925</v>
      </c>
      <c r="U36" s="290">
        <f t="shared" si="9"/>
        <v>4428140.1708505619</v>
      </c>
      <c r="V36" s="271">
        <f t="shared" si="8"/>
        <v>384235.46053512418</v>
      </c>
      <c r="W36" s="271">
        <f t="shared" si="8"/>
        <v>4047504.5534824105</v>
      </c>
      <c r="X36" s="304"/>
    </row>
    <row r="37" spans="1:24" s="401" customFormat="1" x14ac:dyDescent="0.25">
      <c r="A37" s="1585"/>
      <c r="B37" s="388">
        <v>2.19</v>
      </c>
      <c r="C37" s="387" t="s">
        <v>747</v>
      </c>
      <c r="D37" s="575">
        <f t="shared" si="7"/>
        <v>0</v>
      </c>
      <c r="E37" s="249">
        <v>0</v>
      </c>
      <c r="F37" s="249">
        <v>0</v>
      </c>
      <c r="G37" s="465"/>
      <c r="H37" s="586">
        <f t="shared" si="10"/>
        <v>0</v>
      </c>
      <c r="I37" s="249">
        <v>0</v>
      </c>
      <c r="J37" s="249">
        <v>0</v>
      </c>
      <c r="K37" s="463"/>
      <c r="L37" s="586">
        <f t="shared" si="11"/>
        <v>0</v>
      </c>
      <c r="M37" s="249">
        <v>0</v>
      </c>
      <c r="N37" s="249">
        <v>0</v>
      </c>
      <c r="O37" s="463"/>
      <c r="P37" s="586">
        <f t="shared" si="12"/>
        <v>0</v>
      </c>
      <c r="Q37" s="249">
        <v>0</v>
      </c>
      <c r="R37" s="249">
        <v>0</v>
      </c>
      <c r="S37" s="462"/>
      <c r="T37" s="603">
        <v>0</v>
      </c>
      <c r="U37" s="290">
        <f t="shared" si="9"/>
        <v>0</v>
      </c>
      <c r="V37" s="271">
        <f t="shared" si="8"/>
        <v>0</v>
      </c>
      <c r="W37" s="271">
        <f t="shared" si="8"/>
        <v>0</v>
      </c>
      <c r="X37" s="468"/>
    </row>
    <row r="38" spans="1:24" ht="24.75" x14ac:dyDescent="0.25">
      <c r="A38" s="1585"/>
      <c r="B38" s="968" t="s">
        <v>707</v>
      </c>
      <c r="C38" s="145" t="s">
        <v>740</v>
      </c>
      <c r="D38" s="575">
        <f t="shared" si="7"/>
        <v>-26475.910929155558</v>
      </c>
      <c r="E38" s="253">
        <v>-2838.203434323711</v>
      </c>
      <c r="F38" s="253">
        <v>-23637.707494831848</v>
      </c>
      <c r="G38" s="465"/>
      <c r="H38" s="586">
        <f t="shared" si="10"/>
        <v>-102406.0411075399</v>
      </c>
      <c r="I38" s="253">
        <v>-9907.849912895339</v>
      </c>
      <c r="J38" s="253">
        <v>-92498.191194644562</v>
      </c>
      <c r="K38" s="375"/>
      <c r="L38" s="586">
        <f t="shared" si="11"/>
        <v>-755418.09860928205</v>
      </c>
      <c r="M38" s="253">
        <v>-72774.074687875996</v>
      </c>
      <c r="N38" s="253">
        <v>-682644.02392140601</v>
      </c>
      <c r="O38" s="375"/>
      <c r="P38" s="586">
        <f t="shared" si="12"/>
        <v>726840.54501650622</v>
      </c>
      <c r="Q38" s="253">
        <v>69591.591328848794</v>
      </c>
      <c r="R38" s="253">
        <v>657248.95368765737</v>
      </c>
      <c r="S38" s="303"/>
      <c r="T38" s="605">
        <v>-13899.808768647046</v>
      </c>
      <c r="U38" s="290">
        <f t="shared" si="9"/>
        <v>-171359.31439811838</v>
      </c>
      <c r="V38" s="271">
        <f t="shared" si="8"/>
        <v>-15928.536706246261</v>
      </c>
      <c r="W38" s="271">
        <f t="shared" si="8"/>
        <v>-141530.96892322507</v>
      </c>
      <c r="X38" s="304"/>
    </row>
    <row r="39" spans="1:24" x14ac:dyDescent="0.25">
      <c r="A39" s="1585"/>
      <c r="B39" s="388">
        <v>2.21</v>
      </c>
      <c r="C39" s="145" t="s">
        <v>949</v>
      </c>
      <c r="D39" s="575">
        <f t="shared" si="7"/>
        <v>37880.288335045669</v>
      </c>
      <c r="E39" s="253">
        <v>21841.827181281868</v>
      </c>
      <c r="F39" s="253">
        <v>16038.461153763801</v>
      </c>
      <c r="G39" s="465"/>
      <c r="H39" s="586">
        <f t="shared" si="10"/>
        <v>16317.370040764621</v>
      </c>
      <c r="I39" s="253">
        <v>9327.0565123166361</v>
      </c>
      <c r="J39" s="253">
        <v>6990.313528447984</v>
      </c>
      <c r="K39" s="375"/>
      <c r="L39" s="586">
        <f t="shared" si="11"/>
        <v>12687.428857781835</v>
      </c>
      <c r="M39" s="253">
        <v>7198.5694387686644</v>
      </c>
      <c r="N39" s="253">
        <v>5488.8594190131707</v>
      </c>
      <c r="O39" s="375"/>
      <c r="P39" s="586">
        <f t="shared" si="12"/>
        <v>14464.162368929283</v>
      </c>
      <c r="Q39" s="253">
        <v>8206.6491448737706</v>
      </c>
      <c r="R39" s="253">
        <v>6257.5132240555113</v>
      </c>
      <c r="S39" s="303"/>
      <c r="T39" s="605">
        <v>0</v>
      </c>
      <c r="U39" s="290">
        <f t="shared" si="9"/>
        <v>81349.249602521406</v>
      </c>
      <c r="V39" s="271">
        <f>E39+I39+M39+Q39</f>
        <v>46574.102277240941</v>
      </c>
      <c r="W39" s="271">
        <f>F39+J39+N39+R39</f>
        <v>34775.147325280464</v>
      </c>
      <c r="X39" s="304"/>
    </row>
    <row r="40" spans="1:24" s="403" customFormat="1" x14ac:dyDescent="0.25">
      <c r="A40" s="1586"/>
      <c r="B40" s="389">
        <v>2.2200000000000002</v>
      </c>
      <c r="C40" s="146" t="s">
        <v>738</v>
      </c>
      <c r="D40" s="576">
        <f>SUM(D28,D29:D39)</f>
        <v>38956826.539786763</v>
      </c>
      <c r="E40" s="280">
        <f t="shared" ref="E40:J40" si="13">SUM(E28:E39)</f>
        <v>30564421.933675773</v>
      </c>
      <c r="F40" s="280">
        <f t="shared" si="13"/>
        <v>8392404.6061109938</v>
      </c>
      <c r="G40" s="1104"/>
      <c r="H40" s="288">
        <f t="shared" si="13"/>
        <v>38061764.725220092</v>
      </c>
      <c r="I40" s="280">
        <f t="shared" si="13"/>
        <v>29501248.37339408</v>
      </c>
      <c r="J40" s="280">
        <f t="shared" si="13"/>
        <v>8560516.3518260177</v>
      </c>
      <c r="K40" s="1104"/>
      <c r="L40" s="288">
        <f>SUM(L28:L39)</f>
        <v>35024639.000271916</v>
      </c>
      <c r="M40" s="280">
        <f>SUM(M28:M39)</f>
        <v>26558817.808376592</v>
      </c>
      <c r="N40" s="280">
        <f>SUM(N28:N39)</f>
        <v>8465821.1918953378</v>
      </c>
      <c r="O40" s="1104"/>
      <c r="P40" s="288">
        <f>SUM(P28:P39)</f>
        <v>49551296.697552696</v>
      </c>
      <c r="Q40" s="280">
        <f>SUM(Q28:Q39)</f>
        <v>37030314.618651062</v>
      </c>
      <c r="R40" s="280">
        <f>SUM(R28:R39)</f>
        <v>12520982.078901656</v>
      </c>
      <c r="S40" s="464"/>
      <c r="T40" s="604">
        <f>SUM(T28:T39)</f>
        <v>4044457.8796611396</v>
      </c>
      <c r="U40" s="292">
        <f>SUM(U28:U39)</f>
        <v>165638984.8424927</v>
      </c>
      <c r="V40" s="280">
        <f>SUM(V28:V39)</f>
        <v>123654802.73409751</v>
      </c>
      <c r="W40" s="280">
        <f>SUM(W28:W39)</f>
        <v>37939724.228734002</v>
      </c>
      <c r="X40" s="1400"/>
    </row>
    <row r="41" spans="1:24" ht="14.85" customHeight="1" x14ac:dyDescent="0.25">
      <c r="A41" s="1582" t="s">
        <v>6</v>
      </c>
      <c r="B41" s="114" t="s">
        <v>70</v>
      </c>
      <c r="C41" s="144" t="s">
        <v>191</v>
      </c>
      <c r="D41" s="572">
        <f>SUM(E41:G41)</f>
        <v>27405.27846417237</v>
      </c>
      <c r="E41" s="251">
        <v>17504.613894841557</v>
      </c>
      <c r="F41" s="253">
        <v>9900.6645693308146</v>
      </c>
      <c r="G41" s="465"/>
      <c r="H41" s="586">
        <f>SUM(I41:J41)</f>
        <v>25717.277460291833</v>
      </c>
      <c r="I41" s="251">
        <v>16929.20824792824</v>
      </c>
      <c r="J41" s="253">
        <v>8788.0692123635927</v>
      </c>
      <c r="K41" s="375"/>
      <c r="L41" s="586">
        <f>SUM(M41:N41)</f>
        <v>37740.705520325544</v>
      </c>
      <c r="M41" s="251">
        <v>28832.457981327007</v>
      </c>
      <c r="N41" s="253">
        <v>8908.2475389985393</v>
      </c>
      <c r="O41" s="375"/>
      <c r="P41" s="586">
        <f>SUM(Q41:R41)</f>
        <v>27797.436428581837</v>
      </c>
      <c r="Q41" s="251">
        <v>15992.152323482307</v>
      </c>
      <c r="R41" s="253">
        <v>11805.284105099532</v>
      </c>
      <c r="S41" s="303"/>
      <c r="T41" s="605">
        <v>0</v>
      </c>
      <c r="U41" s="321">
        <f>SUM(V41:X41)+T41</f>
        <v>118660.6978733716</v>
      </c>
      <c r="V41" s="271">
        <f t="shared" ref="V41:W44" si="14">E41+I41+M41+Q41</f>
        <v>79258.432447579122</v>
      </c>
      <c r="W41" s="271">
        <f t="shared" si="14"/>
        <v>39402.265425792481</v>
      </c>
      <c r="X41" s="304"/>
    </row>
    <row r="42" spans="1:24" s="401" customFormat="1" x14ac:dyDescent="0.25">
      <c r="A42" s="1582"/>
      <c r="B42" s="114" t="s">
        <v>71</v>
      </c>
      <c r="C42" s="115" t="s">
        <v>234</v>
      </c>
      <c r="D42" s="573">
        <f>SUM(E42:G42)</f>
        <v>12195.599999999999</v>
      </c>
      <c r="E42" s="249">
        <v>7031.4484699399773</v>
      </c>
      <c r="F42" s="249">
        <v>5164.1515300600213</v>
      </c>
      <c r="G42" s="465"/>
      <c r="H42" s="586">
        <f>SUM(I42:J42)</f>
        <v>11798.399999999998</v>
      </c>
      <c r="I42" s="249">
        <v>6743.484458909682</v>
      </c>
      <c r="J42" s="249">
        <v>5054.9155410903168</v>
      </c>
      <c r="K42" s="463"/>
      <c r="L42" s="586">
        <f>SUM(M42:N42)</f>
        <v>11569.199999999999</v>
      </c>
      <c r="M42" s="249">
        <v>6563.6257376020085</v>
      </c>
      <c r="N42" s="249">
        <v>5005.5742623979904</v>
      </c>
      <c r="O42" s="463"/>
      <c r="P42" s="586">
        <f>SUM(Q42:R42)</f>
        <v>13941.599999999999</v>
      </c>
      <c r="Q42" s="249">
        <v>7909.7500313873188</v>
      </c>
      <c r="R42" s="249">
        <v>6031.8499686126806</v>
      </c>
      <c r="S42" s="462"/>
      <c r="T42" s="603">
        <v>0</v>
      </c>
      <c r="U42" s="290">
        <f>SUM(V42:X42)+T42</f>
        <v>49504.799999999988</v>
      </c>
      <c r="V42" s="271">
        <f t="shared" si="14"/>
        <v>28248.308697838984</v>
      </c>
      <c r="W42" s="271">
        <f t="shared" si="14"/>
        <v>21256.491302161008</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30372.997254709102</v>
      </c>
      <c r="E44" s="253">
        <v>17511.739075905694</v>
      </c>
      <c r="F44" s="253">
        <v>12861.258178803409</v>
      </c>
      <c r="G44" s="465"/>
      <c r="H44" s="586">
        <f>SUM(I44:J44)</f>
        <v>29370.717562843212</v>
      </c>
      <c r="I44" s="253">
        <v>16787.104813539027</v>
      </c>
      <c r="J44" s="253">
        <v>12583.612749304186</v>
      </c>
      <c r="K44" s="375"/>
      <c r="L44" s="586">
        <f>SUM(M44:N44)</f>
        <v>28777.465357011475</v>
      </c>
      <c r="M44" s="253">
        <v>16326.497275544609</v>
      </c>
      <c r="N44" s="253">
        <v>12450.968081466865</v>
      </c>
      <c r="O44" s="375"/>
      <c r="P44" s="586">
        <f>SUM(Q44:R44)</f>
        <v>34446.571982642192</v>
      </c>
      <c r="Q44" s="253">
        <v>19543.221281695762</v>
      </c>
      <c r="R44" s="253">
        <v>14903.35070094643</v>
      </c>
      <c r="S44" s="303"/>
      <c r="T44" s="605">
        <v>211.86338198965353</v>
      </c>
      <c r="U44" s="290">
        <f>SUM(V44:X44)+T44</f>
        <v>123179.61553919563</v>
      </c>
      <c r="V44" s="271">
        <f t="shared" si="14"/>
        <v>70168.562446685086</v>
      </c>
      <c r="W44" s="271">
        <f t="shared" si="14"/>
        <v>52799.189710520885</v>
      </c>
      <c r="X44" s="304"/>
    </row>
    <row r="45" spans="1:24" s="403" customFormat="1" x14ac:dyDescent="0.25">
      <c r="A45" s="1583"/>
      <c r="B45" s="148">
        <v>3.5</v>
      </c>
      <c r="C45" s="146" t="s">
        <v>8</v>
      </c>
      <c r="D45" s="574">
        <f t="shared" ref="D45:W45" si="15">SUM(D41:D44)</f>
        <v>69973.875718881463</v>
      </c>
      <c r="E45" s="280">
        <f t="shared" si="15"/>
        <v>42047.801440687224</v>
      </c>
      <c r="F45" s="280">
        <f t="shared" si="15"/>
        <v>27926.074278194246</v>
      </c>
      <c r="G45" s="1104"/>
      <c r="H45" s="288">
        <f>SUM(H41:H44)</f>
        <v>66886.395023135046</v>
      </c>
      <c r="I45" s="280">
        <f t="shared" si="15"/>
        <v>40459.797520376946</v>
      </c>
      <c r="J45" s="280">
        <f t="shared" si="15"/>
        <v>26426.597502758093</v>
      </c>
      <c r="K45" s="1104"/>
      <c r="L45" s="288">
        <f>SUM(L41:L44)</f>
        <v>78087.370877337016</v>
      </c>
      <c r="M45" s="280">
        <f>SUM(M41:M44)</f>
        <v>51722.580994473625</v>
      </c>
      <c r="N45" s="280">
        <f>SUM(N41:N44)</f>
        <v>26364.789882863395</v>
      </c>
      <c r="O45" s="1104"/>
      <c r="P45" s="288">
        <f>SUM(P41:P44)</f>
        <v>76185.608411224035</v>
      </c>
      <c r="Q45" s="280">
        <f>SUM(Q41:Q44)</f>
        <v>43445.123636565389</v>
      </c>
      <c r="R45" s="280">
        <f>SUM(R41:R44)</f>
        <v>32740.484774658642</v>
      </c>
      <c r="S45" s="464"/>
      <c r="T45" s="604">
        <f t="shared" si="15"/>
        <v>211.86338198965353</v>
      </c>
      <c r="U45" s="292">
        <f t="shared" si="15"/>
        <v>291345.11341256718</v>
      </c>
      <c r="V45" s="280">
        <f t="shared" si="15"/>
        <v>177675.30359210318</v>
      </c>
      <c r="W45" s="280">
        <f t="shared" si="15"/>
        <v>113457.94643847438</v>
      </c>
      <c r="X45" s="1400"/>
    </row>
    <row r="46" spans="1:24" s="403" customFormat="1" x14ac:dyDescent="0.25">
      <c r="A46" s="1581" t="s">
        <v>235</v>
      </c>
      <c r="B46" s="150" t="s">
        <v>74</v>
      </c>
      <c r="C46" s="143" t="s">
        <v>174</v>
      </c>
      <c r="D46" s="334">
        <f t="shared" ref="D46:J46" si="16">SUM(D21+D22+D24, D29:D36)+D41</f>
        <v>39323154.05239705</v>
      </c>
      <c r="E46" s="372">
        <f t="shared" si="16"/>
        <v>30885929.403927032</v>
      </c>
      <c r="F46" s="372">
        <f t="shared" si="16"/>
        <v>8437224.6484700162</v>
      </c>
      <c r="G46" s="465"/>
      <c r="H46" s="334">
        <f t="shared" si="16"/>
        <v>38819401.503149986</v>
      </c>
      <c r="I46" s="372">
        <f t="shared" si="16"/>
        <v>30114793.672142919</v>
      </c>
      <c r="J46" s="372">
        <f t="shared" si="16"/>
        <v>8704607.8310070783</v>
      </c>
      <c r="K46" s="461"/>
      <c r="L46" s="334">
        <f>SUM(L21+L22+L24, L29:L36)+L41</f>
        <v>39466311.682372287</v>
      </c>
      <c r="M46" s="372">
        <f>SUM(M21+M22+M24, M29:M36)+M41</f>
        <v>30033725.742353655</v>
      </c>
      <c r="N46" s="372">
        <f>SUM(N21+N22+N24, N29:N36)+N41</f>
        <v>9432585.9400186352</v>
      </c>
      <c r="O46" s="461"/>
      <c r="P46" s="334">
        <f>SUM(P21+P22+P24, P29:P36)+P41</f>
        <v>45991930.689479299</v>
      </c>
      <c r="Q46" s="372">
        <f>SUM(Q21+Q22+Q24, Q29:Q36)+Q41</f>
        <v>34372705.148040362</v>
      </c>
      <c r="R46" s="372">
        <f>SUM(R21+R22+R24, R29:R36)+R41</f>
        <v>11619225.541438961</v>
      </c>
      <c r="S46" s="461"/>
      <c r="T46" s="612">
        <f>SUM(T21+T22+T24, T29:T36)+T41</f>
        <v>4119819.4531545299</v>
      </c>
      <c r="U46" s="321">
        <f>SUM(U21+U22+U24, U29:U36)+U41</f>
        <v>167720617.38055322</v>
      </c>
      <c r="V46" s="372">
        <f>SUM(V21+V22+V24, V29:V36)+V41</f>
        <v>125407153.96646397</v>
      </c>
      <c r="W46" s="372">
        <f>SUM(W21+W22+W24, W29:W36)+W41</f>
        <v>38193643.960934691</v>
      </c>
      <c r="X46" s="467"/>
    </row>
    <row r="47" spans="1:24" s="403" customFormat="1" x14ac:dyDescent="0.25">
      <c r="A47" s="1621"/>
      <c r="B47" s="114" t="s">
        <v>75</v>
      </c>
      <c r="C47" s="144" t="s">
        <v>175</v>
      </c>
      <c r="D47" s="270">
        <f t="shared" ref="D47:W47" si="17">D25+D38+D43</f>
        <v>-376802.52248115529</v>
      </c>
      <c r="E47" s="271">
        <f t="shared" si="17"/>
        <v>-325844.68353770144</v>
      </c>
      <c r="F47" s="271">
        <f t="shared" si="17"/>
        <v>-50957.838943453884</v>
      </c>
      <c r="G47" s="465"/>
      <c r="H47" s="270">
        <f t="shared" si="17"/>
        <v>-748236.87051036826</v>
      </c>
      <c r="I47" s="271">
        <f t="shared" si="17"/>
        <v>-605943.14701322222</v>
      </c>
      <c r="J47" s="271">
        <f t="shared" si="17"/>
        <v>-142293.7234971461</v>
      </c>
      <c r="K47" s="462"/>
      <c r="L47" s="270">
        <f>L25+L38+L43</f>
        <v>-4416619.4054378178</v>
      </c>
      <c r="M47" s="271">
        <f>M25+M38+M43</f>
        <v>-3453274.0454345075</v>
      </c>
      <c r="N47" s="271">
        <f>N25+N38+N43</f>
        <v>-963345.36000330979</v>
      </c>
      <c r="O47" s="462"/>
      <c r="P47" s="270">
        <f>P25+P38+P43</f>
        <v>3572699.2821330531</v>
      </c>
      <c r="Q47" s="271">
        <f>Q25+Q38+Q43</f>
        <v>2665394.9737893124</v>
      </c>
      <c r="R47" s="271">
        <f>R25+R38+R43</f>
        <v>907304.3083437403</v>
      </c>
      <c r="S47" s="462"/>
      <c r="T47" s="613">
        <f t="shared" si="17"/>
        <v>-75361.57349339033</v>
      </c>
      <c r="U47" s="290">
        <f t="shared" si="17"/>
        <v>-2044321.0897896781</v>
      </c>
      <c r="V47" s="271">
        <f t="shared" si="17"/>
        <v>-1719666.9021961184</v>
      </c>
      <c r="W47" s="271">
        <f t="shared" si="17"/>
        <v>-249292.61410016945</v>
      </c>
      <c r="X47" s="468"/>
    </row>
    <row r="48" spans="1:24" s="403" customFormat="1" x14ac:dyDescent="0.25">
      <c r="A48" s="1621"/>
      <c r="B48" s="114" t="s">
        <v>76</v>
      </c>
      <c r="C48" s="144" t="s">
        <v>176</v>
      </c>
      <c r="D48" s="589">
        <f t="shared" ref="D48:W48" si="18">D26+D37+D42</f>
        <v>12195.599999999999</v>
      </c>
      <c r="E48" s="590">
        <f t="shared" si="18"/>
        <v>7031.4484699399773</v>
      </c>
      <c r="F48" s="590">
        <f t="shared" si="18"/>
        <v>5164.1515300600213</v>
      </c>
      <c r="G48" s="465"/>
      <c r="H48" s="589">
        <f t="shared" si="18"/>
        <v>11798.399999999998</v>
      </c>
      <c r="I48" s="590">
        <f t="shared" si="18"/>
        <v>6743.484458909682</v>
      </c>
      <c r="J48" s="590">
        <f t="shared" si="18"/>
        <v>5054.9155410903168</v>
      </c>
      <c r="K48" s="1106"/>
      <c r="L48" s="589">
        <f>L26+L37+L42</f>
        <v>11569.199999999999</v>
      </c>
      <c r="M48" s="590">
        <f>M26+M37+M42</f>
        <v>6563.6257376020085</v>
      </c>
      <c r="N48" s="590">
        <f>N26+N37+N42</f>
        <v>5005.5742623979904</v>
      </c>
      <c r="O48" s="1106"/>
      <c r="P48" s="589">
        <f>P26+P37+P42</f>
        <v>13941.599999999999</v>
      </c>
      <c r="Q48" s="590">
        <f>Q26+Q37+Q42</f>
        <v>7909.7500313873188</v>
      </c>
      <c r="R48" s="590">
        <f>R26+R37+R42</f>
        <v>6031.8499686126806</v>
      </c>
      <c r="S48" s="1101"/>
      <c r="T48" s="614">
        <f t="shared" si="18"/>
        <v>0</v>
      </c>
      <c r="U48" s="591">
        <f t="shared" si="18"/>
        <v>49504.799999999988</v>
      </c>
      <c r="V48" s="590">
        <f t="shared" si="18"/>
        <v>28248.308697838984</v>
      </c>
      <c r="W48" s="590">
        <f t="shared" si="18"/>
        <v>21256.491302161008</v>
      </c>
      <c r="X48" s="1401"/>
    </row>
    <row r="49" spans="1:24" s="403" customFormat="1" x14ac:dyDescent="0.25">
      <c r="A49" s="1621"/>
      <c r="B49" s="114">
        <v>4.4000000000000004</v>
      </c>
      <c r="C49" s="144" t="s">
        <v>937</v>
      </c>
      <c r="D49" s="270">
        <f t="shared" ref="D49:W49" si="19">D27+D39+D44</f>
        <v>68253.285589754771</v>
      </c>
      <c r="E49" s="271">
        <f t="shared" si="19"/>
        <v>39353.566257187558</v>
      </c>
      <c r="F49" s="271">
        <f t="shared" si="19"/>
        <v>28899.719332567212</v>
      </c>
      <c r="G49" s="465"/>
      <c r="H49" s="270">
        <f t="shared" si="19"/>
        <v>45688.087603607833</v>
      </c>
      <c r="I49" s="271">
        <f t="shared" si="19"/>
        <v>26114.161325855661</v>
      </c>
      <c r="J49" s="271">
        <f t="shared" si="19"/>
        <v>19573.926277752169</v>
      </c>
      <c r="K49" s="463"/>
      <c r="L49" s="270">
        <f>L27+L39+L44</f>
        <v>41464.894214793312</v>
      </c>
      <c r="M49" s="271">
        <f>M27+M39+M44</f>
        <v>23525.066714313274</v>
      </c>
      <c r="N49" s="271">
        <f>N27+N39+N44</f>
        <v>17939.827500480034</v>
      </c>
      <c r="O49" s="463"/>
      <c r="P49" s="270">
        <f>P27+P39+P44</f>
        <v>48910.734351571475</v>
      </c>
      <c r="Q49" s="271">
        <f>Q27+Q39+Q44</f>
        <v>27749.870426569534</v>
      </c>
      <c r="R49" s="271">
        <f>R27+R39+R44</f>
        <v>21160.863925001941</v>
      </c>
      <c r="S49" s="462"/>
      <c r="T49" s="613">
        <f t="shared" si="19"/>
        <v>211.86338198965353</v>
      </c>
      <c r="U49" s="290">
        <f t="shared" si="19"/>
        <v>204528.86514171702</v>
      </c>
      <c r="V49" s="271">
        <f t="shared" si="19"/>
        <v>116742.66472392602</v>
      </c>
      <c r="W49" s="271">
        <f t="shared" si="19"/>
        <v>87574.337035801349</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39026800.415505648</v>
      </c>
      <c r="E52" s="280">
        <f t="shared" si="21"/>
        <v>30606469.735116456</v>
      </c>
      <c r="F52" s="280">
        <f t="shared" si="21"/>
        <v>8420330.6803891901</v>
      </c>
      <c r="G52" s="1104"/>
      <c r="H52" s="288">
        <f t="shared" si="21"/>
        <v>38128651.120243222</v>
      </c>
      <c r="I52" s="280">
        <f t="shared" si="21"/>
        <v>29541708.170914464</v>
      </c>
      <c r="J52" s="280">
        <f t="shared" si="21"/>
        <v>8586942.9493287746</v>
      </c>
      <c r="K52" s="1104"/>
      <c r="L52" s="288">
        <f>SUM(L46:L51)</f>
        <v>35102726.371149264</v>
      </c>
      <c r="M52" s="280">
        <f>SUM(M46:M51)</f>
        <v>26610540.389371064</v>
      </c>
      <c r="N52" s="280">
        <f>SUM(N46:N51)</f>
        <v>8492185.9817782026</v>
      </c>
      <c r="O52" s="1104"/>
      <c r="P52" s="288">
        <f>SUM(P46:P51)</f>
        <v>49627482.305963919</v>
      </c>
      <c r="Q52" s="280">
        <f>SUM(Q46:Q51)</f>
        <v>37073759.742287636</v>
      </c>
      <c r="R52" s="280">
        <f>SUM(R46:R51)</f>
        <v>12553722.563676316</v>
      </c>
      <c r="S52" s="464"/>
      <c r="T52" s="604">
        <f t="shared" si="21"/>
        <v>4044669.7430431293</v>
      </c>
      <c r="U52" s="292">
        <f t="shared" si="21"/>
        <v>165930329.95590526</v>
      </c>
      <c r="V52" s="280">
        <f t="shared" si="21"/>
        <v>123832478.03768961</v>
      </c>
      <c r="W52" s="280">
        <f t="shared" si="21"/>
        <v>38053182.175172485</v>
      </c>
      <c r="X52" s="1400"/>
    </row>
    <row r="53" spans="1:24" x14ac:dyDescent="0.25">
      <c r="A53" s="1621"/>
      <c r="B53" s="114" t="s">
        <v>196</v>
      </c>
      <c r="C53" s="145" t="s">
        <v>40</v>
      </c>
      <c r="D53" s="270">
        <f>SUM(E53:G53)</f>
        <v>591.99080160000005</v>
      </c>
      <c r="E53" s="253">
        <v>188.24994408000003</v>
      </c>
      <c r="F53" s="253">
        <v>403.74085752000002</v>
      </c>
      <c r="G53" s="465"/>
      <c r="H53" s="270">
        <f>SUM(I53:J53)</f>
        <v>606.12668424000003</v>
      </c>
      <c r="I53" s="253">
        <v>199.83068424000004</v>
      </c>
      <c r="J53" s="253">
        <v>406.29599999999999</v>
      </c>
      <c r="K53" s="375"/>
      <c r="L53" s="270">
        <f>SUM(M53:N53)</f>
        <v>607.72800000000007</v>
      </c>
      <c r="M53" s="253">
        <v>195.88800000000001</v>
      </c>
      <c r="N53" s="253">
        <v>411.84000000000003</v>
      </c>
      <c r="O53" s="375"/>
      <c r="P53" s="270">
        <f>SUM(Q53:R53)</f>
        <v>0</v>
      </c>
      <c r="Q53" s="253">
        <v>0</v>
      </c>
      <c r="R53" s="253">
        <v>0</v>
      </c>
      <c r="S53" s="303"/>
      <c r="T53" s="605">
        <v>0</v>
      </c>
      <c r="U53" s="290">
        <f>SUM(V53:X53)+T53</f>
        <v>1805.8454858400003</v>
      </c>
      <c r="V53" s="271">
        <f t="shared" ref="V53:W55" si="22">E53+I53+M53+Q53</f>
        <v>583.96862832000011</v>
      </c>
      <c r="W53" s="271">
        <f t="shared" si="22"/>
        <v>1221.8768575200002</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591.99080160000005</v>
      </c>
      <c r="E55" s="274">
        <f t="shared" si="23"/>
        <v>188.24994408000003</v>
      </c>
      <c r="F55" s="274">
        <f t="shared" si="23"/>
        <v>403.74085752000002</v>
      </c>
      <c r="G55" s="465"/>
      <c r="H55" s="270">
        <f t="shared" si="23"/>
        <v>606.12668424000003</v>
      </c>
      <c r="I55" s="274">
        <f t="shared" si="23"/>
        <v>199.83068424000004</v>
      </c>
      <c r="J55" s="274">
        <f t="shared" si="23"/>
        <v>406.29599999999999</v>
      </c>
      <c r="K55" s="375"/>
      <c r="L55" s="270">
        <f>SUM(L53:L54)</f>
        <v>607.72800000000007</v>
      </c>
      <c r="M55" s="274">
        <f>SUM(M53:M54)</f>
        <v>195.88800000000001</v>
      </c>
      <c r="N55" s="274">
        <f>SUM(N53:N54)</f>
        <v>411.84000000000003</v>
      </c>
      <c r="O55" s="375"/>
      <c r="P55" s="270">
        <f>SUM(P53:P54)</f>
        <v>0</v>
      </c>
      <c r="Q55" s="274">
        <f>SUM(Q53:Q54)</f>
        <v>0</v>
      </c>
      <c r="R55" s="274">
        <f>SUM(R53:R54)</f>
        <v>0</v>
      </c>
      <c r="S55" s="303"/>
      <c r="T55" s="606">
        <f>SUM(T53:T54)</f>
        <v>0</v>
      </c>
      <c r="U55" s="290">
        <f>SUM(U53:U54)</f>
        <v>1805.8454858400003</v>
      </c>
      <c r="V55" s="271">
        <f t="shared" si="22"/>
        <v>583.96862832000011</v>
      </c>
      <c r="W55" s="271">
        <f t="shared" si="22"/>
        <v>1221.8768575200002</v>
      </c>
      <c r="X55" s="304"/>
    </row>
    <row r="56" spans="1:24" s="403" customFormat="1" x14ac:dyDescent="0.25">
      <c r="A56" s="1622"/>
      <c r="B56" s="390" t="s">
        <v>193</v>
      </c>
      <c r="C56" s="385" t="s">
        <v>333</v>
      </c>
      <c r="D56" s="288">
        <f t="shared" ref="D56:W56" si="24">D52+D55</f>
        <v>39027392.40630725</v>
      </c>
      <c r="E56" s="280">
        <f t="shared" si="24"/>
        <v>30606657.985060535</v>
      </c>
      <c r="F56" s="280">
        <f t="shared" si="24"/>
        <v>8420734.4212467093</v>
      </c>
      <c r="G56" s="465"/>
      <c r="H56" s="288">
        <f t="shared" si="24"/>
        <v>38129257.246927463</v>
      </c>
      <c r="I56" s="280">
        <f t="shared" si="24"/>
        <v>29541908.001598705</v>
      </c>
      <c r="J56" s="280">
        <f t="shared" si="24"/>
        <v>8587349.2453287747</v>
      </c>
      <c r="K56" s="1104"/>
      <c r="L56" s="288">
        <f>L52+L55</f>
        <v>35103334.099149264</v>
      </c>
      <c r="M56" s="280">
        <f>M52+M55</f>
        <v>26610736.277371064</v>
      </c>
      <c r="N56" s="280">
        <f>N52+N55</f>
        <v>8492597.8217782024</v>
      </c>
      <c r="O56" s="1104"/>
      <c r="P56" s="288">
        <f>P52+P55</f>
        <v>49627482.305963919</v>
      </c>
      <c r="Q56" s="280">
        <f>Q52+Q55</f>
        <v>37073759.742287636</v>
      </c>
      <c r="R56" s="280">
        <f>R52+R55</f>
        <v>12553722.563676316</v>
      </c>
      <c r="S56" s="464"/>
      <c r="T56" s="604">
        <f t="shared" si="24"/>
        <v>4044669.7430431293</v>
      </c>
      <c r="U56" s="292">
        <f t="shared" si="24"/>
        <v>165932135.80139109</v>
      </c>
      <c r="V56" s="280">
        <f t="shared" si="24"/>
        <v>123833062.00631793</v>
      </c>
      <c r="W56" s="280">
        <f t="shared" si="24"/>
        <v>38054404.052030005</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1181115.2653704961</v>
      </c>
      <c r="E59" s="251">
        <v>617808.45263322385</v>
      </c>
      <c r="F59" s="253">
        <v>563306.81273727224</v>
      </c>
      <c r="G59" s="465"/>
      <c r="H59" s="270">
        <f t="shared" ref="H59:H64" si="26">SUM(I59:J59)</f>
        <v>1130957.8191214162</v>
      </c>
      <c r="I59" s="251">
        <v>591572.49144999601</v>
      </c>
      <c r="J59" s="253">
        <v>539385.32767142006</v>
      </c>
      <c r="K59" s="375"/>
      <c r="L59" s="270">
        <f t="shared" ref="L59:L64" si="27">SUM(M59:N59)</f>
        <v>1095822.5402837552</v>
      </c>
      <c r="M59" s="251">
        <v>573194.20705391455</v>
      </c>
      <c r="N59" s="253">
        <v>522628.33322984056</v>
      </c>
      <c r="O59" s="375"/>
      <c r="P59" s="270">
        <f t="shared" ref="P59:P64" si="28">SUM(Q59:R59)</f>
        <v>1543816.2785501047</v>
      </c>
      <c r="Q59" s="253">
        <v>807527.23647326382</v>
      </c>
      <c r="R59" s="253">
        <v>736289.042076841</v>
      </c>
      <c r="S59" s="303"/>
      <c r="T59" s="605"/>
      <c r="U59" s="290">
        <f t="shared" ref="U59:U64" si="29">D59+H59+L59+P59+T59</f>
        <v>4951711.9033257719</v>
      </c>
      <c r="V59" s="271">
        <f t="shared" ref="V59:W65" si="30">E59+I59+M59+Q59</f>
        <v>2590102.3876103982</v>
      </c>
      <c r="W59" s="271">
        <f t="shared" si="30"/>
        <v>2361609.5157153737</v>
      </c>
      <c r="X59" s="304"/>
    </row>
    <row r="60" spans="1:24" x14ac:dyDescent="0.25">
      <c r="A60" s="1582"/>
      <c r="B60" s="114" t="s">
        <v>80</v>
      </c>
      <c r="C60" s="145" t="s">
        <v>100</v>
      </c>
      <c r="D60" s="270">
        <f t="shared" si="25"/>
        <v>113614.37153052114</v>
      </c>
      <c r="E60" s="253">
        <v>59428.508910304728</v>
      </c>
      <c r="F60" s="253">
        <v>54185.862620216401</v>
      </c>
      <c r="G60" s="465"/>
      <c r="H60" s="270">
        <f t="shared" si="26"/>
        <v>108789.60387215245</v>
      </c>
      <c r="I60" s="253">
        <v>56904.807516608358</v>
      </c>
      <c r="J60" s="253">
        <v>51884.796355544087</v>
      </c>
      <c r="K60" s="375"/>
      <c r="L60" s="270">
        <f t="shared" si="27"/>
        <v>105409.85530676726</v>
      </c>
      <c r="M60" s="253">
        <v>55136.955307184078</v>
      </c>
      <c r="N60" s="253">
        <v>50272.899999583184</v>
      </c>
      <c r="O60" s="375"/>
      <c r="P60" s="270">
        <f t="shared" si="28"/>
        <v>148503.47073538008</v>
      </c>
      <c r="Q60" s="253">
        <v>77678.023606704461</v>
      </c>
      <c r="R60" s="253">
        <v>70825.447128675602</v>
      </c>
      <c r="S60" s="303"/>
      <c r="T60" s="605"/>
      <c r="U60" s="290">
        <f t="shared" si="29"/>
        <v>476317.30144482094</v>
      </c>
      <c r="V60" s="271">
        <f t="shared" si="30"/>
        <v>249148.29534080162</v>
      </c>
      <c r="W60" s="271">
        <f t="shared" si="30"/>
        <v>227169.00610401924</v>
      </c>
      <c r="X60" s="304"/>
    </row>
    <row r="61" spans="1:24" x14ac:dyDescent="0.25">
      <c r="A61" s="1582"/>
      <c r="B61" s="114" t="s">
        <v>81</v>
      </c>
      <c r="C61" s="145" t="s">
        <v>101</v>
      </c>
      <c r="D61" s="270">
        <f t="shared" si="25"/>
        <v>107916.27424882892</v>
      </c>
      <c r="E61" s="253">
        <v>56447.993148829431</v>
      </c>
      <c r="F61" s="253">
        <v>51468.281099999491</v>
      </c>
      <c r="G61" s="465"/>
      <c r="H61" s="270">
        <f t="shared" si="26"/>
        <v>103333.48298049431</v>
      </c>
      <c r="I61" s="253">
        <v>54050.862855756197</v>
      </c>
      <c r="J61" s="253">
        <v>49282.620124738118</v>
      </c>
      <c r="K61" s="375"/>
      <c r="L61" s="270">
        <f t="shared" si="27"/>
        <v>100123.23881718252</v>
      </c>
      <c r="M61" s="253">
        <v>52371.673671381068</v>
      </c>
      <c r="N61" s="253">
        <v>47751.565145801454</v>
      </c>
      <c r="O61" s="375"/>
      <c r="P61" s="270">
        <f t="shared" si="28"/>
        <v>141055.58177978423</v>
      </c>
      <c r="Q61" s="253">
        <v>73782.240624340455</v>
      </c>
      <c r="R61" s="253">
        <v>67273.341155443792</v>
      </c>
      <c r="S61" s="303"/>
      <c r="T61" s="605"/>
      <c r="U61" s="290">
        <f t="shared" si="29"/>
        <v>452428.57782628998</v>
      </c>
      <c r="V61" s="271">
        <f t="shared" si="30"/>
        <v>236652.77030030717</v>
      </c>
      <c r="W61" s="271">
        <f t="shared" si="30"/>
        <v>215775.80752598285</v>
      </c>
      <c r="X61" s="304"/>
    </row>
    <row r="62" spans="1:24" x14ac:dyDescent="0.25">
      <c r="A62" s="1582"/>
      <c r="B62" s="383" t="s">
        <v>82</v>
      </c>
      <c r="C62" s="145" t="s">
        <v>102</v>
      </c>
      <c r="D62" s="270">
        <f t="shared" si="25"/>
        <v>73093.178998529955</v>
      </c>
      <c r="E62" s="253">
        <v>38233.003280132754</v>
      </c>
      <c r="F62" s="253">
        <v>34860.1757183972</v>
      </c>
      <c r="G62" s="465"/>
      <c r="H62" s="270">
        <f t="shared" si="26"/>
        <v>69989.191348651322</v>
      </c>
      <c r="I62" s="253">
        <v>36609.393914316446</v>
      </c>
      <c r="J62" s="253">
        <v>33379.797434334876</v>
      </c>
      <c r="K62" s="375"/>
      <c r="L62" s="270">
        <f t="shared" si="27"/>
        <v>67814.848758608816</v>
      </c>
      <c r="M62" s="253">
        <v>35472.055950415612</v>
      </c>
      <c r="N62" s="253">
        <v>32342.792808193208</v>
      </c>
      <c r="O62" s="375"/>
      <c r="P62" s="270">
        <f t="shared" si="28"/>
        <v>95538.888453457097</v>
      </c>
      <c r="Q62" s="253">
        <v>49973.72785899388</v>
      </c>
      <c r="R62" s="253">
        <v>45565.160594463217</v>
      </c>
      <c r="S62" s="303"/>
      <c r="T62" s="605"/>
      <c r="U62" s="290">
        <f t="shared" si="29"/>
        <v>306436.10755924718</v>
      </c>
      <c r="V62" s="271">
        <f t="shared" si="30"/>
        <v>160288.18100385868</v>
      </c>
      <c r="W62" s="271">
        <f t="shared" si="30"/>
        <v>146147.92655538849</v>
      </c>
      <c r="X62" s="304"/>
    </row>
    <row r="63" spans="1:24" x14ac:dyDescent="0.25">
      <c r="A63" s="1582"/>
      <c r="B63" s="383" t="s">
        <v>219</v>
      </c>
      <c r="C63" s="145" t="s">
        <v>103</v>
      </c>
      <c r="D63" s="270">
        <f t="shared" si="25"/>
        <v>267692.72019760957</v>
      </c>
      <c r="E63" s="253">
        <v>140022.5956732393</v>
      </c>
      <c r="F63" s="253">
        <v>127670.12452437027</v>
      </c>
      <c r="G63" s="465"/>
      <c r="H63" s="270">
        <f t="shared" si="26"/>
        <v>256324.8345913137</v>
      </c>
      <c r="I63" s="253">
        <v>134076.3717761719</v>
      </c>
      <c r="J63" s="253">
        <v>122248.4628151418</v>
      </c>
      <c r="K63" s="375"/>
      <c r="L63" s="270">
        <f t="shared" si="27"/>
        <v>248361.63350271829</v>
      </c>
      <c r="M63" s="253">
        <v>129911.04338969212</v>
      </c>
      <c r="N63" s="253">
        <v>118450.59011302618</v>
      </c>
      <c r="O63" s="375"/>
      <c r="P63" s="270">
        <f t="shared" si="28"/>
        <v>349896.73845320486</v>
      </c>
      <c r="Q63" s="253">
        <v>183021.22485681163</v>
      </c>
      <c r="R63" s="253">
        <v>166875.5135963932</v>
      </c>
      <c r="S63" s="303"/>
      <c r="T63" s="605"/>
      <c r="U63" s="290">
        <f t="shared" si="29"/>
        <v>1122275.9267448464</v>
      </c>
      <c r="V63" s="271">
        <f t="shared" si="30"/>
        <v>587031.23569591483</v>
      </c>
      <c r="W63" s="271">
        <f t="shared" si="30"/>
        <v>535244.69104893145</v>
      </c>
      <c r="X63" s="304"/>
    </row>
    <row r="64" spans="1:24" x14ac:dyDescent="0.25">
      <c r="A64" s="1582"/>
      <c r="B64" s="114" t="s">
        <v>218</v>
      </c>
      <c r="C64" s="145" t="s">
        <v>28</v>
      </c>
      <c r="D64" s="270">
        <f t="shared" si="25"/>
        <v>51267.982825702842</v>
      </c>
      <c r="E64" s="253">
        <v>26816.851892299124</v>
      </c>
      <c r="F64" s="253">
        <v>24451.130933403721</v>
      </c>
      <c r="G64" s="465"/>
      <c r="H64" s="270">
        <f t="shared" si="26"/>
        <v>49090.827751788594</v>
      </c>
      <c r="I64" s="253">
        <v>25678.042796528433</v>
      </c>
      <c r="J64" s="253">
        <v>23412.784955260162</v>
      </c>
      <c r="K64" s="375"/>
      <c r="L64" s="270">
        <f t="shared" si="27"/>
        <v>47565.731154666522</v>
      </c>
      <c r="M64" s="253">
        <v>24880.307303296428</v>
      </c>
      <c r="N64" s="253">
        <v>22685.423851370095</v>
      </c>
      <c r="O64" s="375"/>
      <c r="P64" s="270">
        <f t="shared" si="28"/>
        <v>67011.534585424</v>
      </c>
      <c r="Q64" s="253">
        <v>35051.864711791692</v>
      </c>
      <c r="R64" s="253">
        <v>31959.669873632316</v>
      </c>
      <c r="S64" s="303"/>
      <c r="T64" s="605"/>
      <c r="U64" s="290">
        <f t="shared" si="29"/>
        <v>214936.07631758196</v>
      </c>
      <c r="V64" s="271">
        <f t="shared" si="30"/>
        <v>112427.06670391568</v>
      </c>
      <c r="W64" s="271">
        <f t="shared" si="30"/>
        <v>102509.00961366629</v>
      </c>
      <c r="X64" s="304"/>
    </row>
    <row r="65" spans="1:24" s="403" customFormat="1" x14ac:dyDescent="0.25">
      <c r="A65" s="1583"/>
      <c r="B65" s="384" t="s">
        <v>217</v>
      </c>
      <c r="C65" s="385" t="s">
        <v>108</v>
      </c>
      <c r="D65" s="288">
        <f t="shared" ref="D65:U65" si="31">SUM(D59:D64)</f>
        <v>1794699.7931716884</v>
      </c>
      <c r="E65" s="280">
        <f t="shared" si="31"/>
        <v>938757.40553802927</v>
      </c>
      <c r="F65" s="280">
        <f t="shared" si="31"/>
        <v>855942.38763365941</v>
      </c>
      <c r="G65" s="1104"/>
      <c r="H65" s="288">
        <f t="shared" si="31"/>
        <v>1718485.7596658168</v>
      </c>
      <c r="I65" s="280">
        <f t="shared" si="31"/>
        <v>898891.97030937742</v>
      </c>
      <c r="J65" s="280">
        <f t="shared" si="31"/>
        <v>819593.78935643903</v>
      </c>
      <c r="K65" s="1104"/>
      <c r="L65" s="288">
        <f t="shared" si="31"/>
        <v>1665097.8478236985</v>
      </c>
      <c r="M65" s="280">
        <f t="shared" si="31"/>
        <v>870966.24267588381</v>
      </c>
      <c r="N65" s="280">
        <f t="shared" si="31"/>
        <v>794131.60514781473</v>
      </c>
      <c r="O65" s="1104"/>
      <c r="P65" s="288">
        <f t="shared" si="31"/>
        <v>2345822.4925573552</v>
      </c>
      <c r="Q65" s="280">
        <f t="shared" si="31"/>
        <v>1227034.318131906</v>
      </c>
      <c r="R65" s="280">
        <f t="shared" si="31"/>
        <v>1118788.1744254492</v>
      </c>
      <c r="S65" s="464"/>
      <c r="T65" s="604">
        <f t="shared" si="31"/>
        <v>0</v>
      </c>
      <c r="U65" s="292">
        <f t="shared" si="31"/>
        <v>7524105.8932185592</v>
      </c>
      <c r="V65" s="280">
        <f t="shared" si="30"/>
        <v>3935649.9366551964</v>
      </c>
      <c r="W65" s="280">
        <f t="shared" si="30"/>
        <v>3588455.9565633624</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40822092.199478939</v>
      </c>
      <c r="E72" s="303"/>
      <c r="F72" s="303"/>
      <c r="G72" s="375"/>
      <c r="H72" s="270">
        <f>H56+H65+H71</f>
        <v>39847743.00659328</v>
      </c>
      <c r="I72" s="303"/>
      <c r="J72" s="303"/>
      <c r="K72" s="375"/>
      <c r="L72" s="270">
        <f>L56+L65+L71</f>
        <v>36768431.946972966</v>
      </c>
      <c r="M72" s="303"/>
      <c r="N72" s="303"/>
      <c r="O72" s="375"/>
      <c r="P72" s="271">
        <f>P56+P65+P71</f>
        <v>51973304.798521273</v>
      </c>
      <c r="Q72" s="303"/>
      <c r="R72" s="303"/>
      <c r="S72" s="303"/>
      <c r="T72" s="613">
        <f>T56+T65+T71</f>
        <v>4044669.7430431293</v>
      </c>
      <c r="U72" s="290">
        <f>U56+U65+U71</f>
        <v>173456241.69460964</v>
      </c>
      <c r="V72" s="346"/>
      <c r="W72" s="346"/>
      <c r="X72" s="304"/>
    </row>
    <row r="73" spans="1:24" s="403" customFormat="1" ht="24.75" x14ac:dyDescent="0.25">
      <c r="A73" s="571"/>
      <c r="B73" s="561" t="s">
        <v>257</v>
      </c>
      <c r="C73" s="562" t="s">
        <v>184</v>
      </c>
      <c r="D73" s="563">
        <f>D16-D72</f>
        <v>33162.632064960897</v>
      </c>
      <c r="E73" s="338"/>
      <c r="F73" s="338"/>
      <c r="G73" s="564"/>
      <c r="H73" s="563">
        <f>H16-H72</f>
        <v>-798704.24339954555</v>
      </c>
      <c r="I73" s="338"/>
      <c r="J73" s="338"/>
      <c r="K73" s="564"/>
      <c r="L73" s="563">
        <f>L16-L72</f>
        <v>1292269.4470617697</v>
      </c>
      <c r="M73" s="338"/>
      <c r="N73" s="338"/>
      <c r="O73" s="564"/>
      <c r="P73" s="565">
        <f>P16-P72</f>
        <v>-3515686.0807070136</v>
      </c>
      <c r="Q73" s="338"/>
      <c r="R73" s="338"/>
      <c r="S73" s="338"/>
      <c r="T73" s="616">
        <f>T16-T72</f>
        <v>-3134441.4246119047</v>
      </c>
      <c r="U73" s="566">
        <f>U16-U72</f>
        <v>-6123399.6695917845</v>
      </c>
      <c r="V73" s="337"/>
      <c r="W73" s="337"/>
      <c r="X73" s="339"/>
    </row>
    <row r="74" spans="1:24" x14ac:dyDescent="0.25">
      <c r="A74" s="408"/>
      <c r="B74" s="114" t="s">
        <v>207</v>
      </c>
      <c r="C74" s="145" t="s">
        <v>26</v>
      </c>
      <c r="D74" s="257">
        <v>8920.7480254744823</v>
      </c>
      <c r="E74" s="379"/>
      <c r="F74" s="379"/>
      <c r="G74" s="380"/>
      <c r="H74" s="257">
        <v>-214851.44147447776</v>
      </c>
      <c r="I74" s="379"/>
      <c r="J74" s="379"/>
      <c r="K74" s="380"/>
      <c r="L74" s="257">
        <v>347620.48125961603</v>
      </c>
      <c r="M74" s="379"/>
      <c r="N74" s="379"/>
      <c r="O74" s="380"/>
      <c r="P74" s="257">
        <v>-945719.55571018672</v>
      </c>
      <c r="Q74" s="340"/>
      <c r="R74" s="340"/>
      <c r="S74" s="340"/>
      <c r="T74" s="257">
        <v>-843164.7432206024</v>
      </c>
      <c r="U74" s="374">
        <f>D74+H74+L74+P74+T74</f>
        <v>-1647194.5111201764</v>
      </c>
      <c r="V74" s="340"/>
      <c r="W74" s="340"/>
      <c r="X74" s="341"/>
    </row>
    <row r="75" spans="1:24" s="403" customFormat="1" ht="15.75" thickBot="1" x14ac:dyDescent="0.3">
      <c r="A75" s="570"/>
      <c r="B75" s="568" t="s">
        <v>267</v>
      </c>
      <c r="C75" s="386" t="s">
        <v>185</v>
      </c>
      <c r="D75" s="288">
        <f>D73-D74</f>
        <v>24241.884039486416</v>
      </c>
      <c r="E75" s="335"/>
      <c r="F75" s="335"/>
      <c r="G75" s="376"/>
      <c r="H75" s="288">
        <f>H73-H74</f>
        <v>-583852.80192506779</v>
      </c>
      <c r="I75" s="335"/>
      <c r="J75" s="335"/>
      <c r="K75" s="376"/>
      <c r="L75" s="288">
        <f>L73-L74</f>
        <v>944648.96580215357</v>
      </c>
      <c r="M75" s="335"/>
      <c r="N75" s="335"/>
      <c r="O75" s="376"/>
      <c r="P75" s="280">
        <f>P73-P74</f>
        <v>-2569966.5249968269</v>
      </c>
      <c r="Q75" s="342"/>
      <c r="R75" s="342"/>
      <c r="S75" s="337"/>
      <c r="T75" s="894">
        <f>T73-T74</f>
        <v>-2291276.6813913025</v>
      </c>
      <c r="U75" s="895">
        <f>U73-U74</f>
        <v>-4476205.1584716085</v>
      </c>
      <c r="V75" s="516"/>
      <c r="W75" s="516"/>
      <c r="X75" s="473"/>
    </row>
    <row r="76" spans="1:24" x14ac:dyDescent="0.25">
      <c r="S76" s="47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391</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11676</v>
      </c>
      <c r="E9" s="812">
        <v>5163.3266512464661</v>
      </c>
      <c r="F9" s="812">
        <v>6512.6733487535339</v>
      </c>
      <c r="G9" s="1107"/>
      <c r="H9" s="805">
        <f>SUM(I9:J9)</f>
        <v>11217</v>
      </c>
      <c r="I9" s="812">
        <v>4914.1238078260094</v>
      </c>
      <c r="J9" s="812">
        <v>6302.8761921739897</v>
      </c>
      <c r="K9" s="1107"/>
      <c r="L9" s="805">
        <f>SUM(M9:N9)</f>
        <v>11121</v>
      </c>
      <c r="M9" s="812">
        <v>4891.1203811921241</v>
      </c>
      <c r="N9" s="812">
        <v>6229.8796188078759</v>
      </c>
      <c r="O9" s="1107"/>
      <c r="P9" s="805">
        <f>SUM(Q9:R9)</f>
        <v>14643</v>
      </c>
      <c r="Q9" s="812">
        <v>6280.852814738997</v>
      </c>
      <c r="R9" s="812">
        <v>8362.147185261003</v>
      </c>
      <c r="S9" s="1102"/>
      <c r="T9" s="813"/>
      <c r="U9" s="814">
        <f>SUM(V9:X9)+T9</f>
        <v>48657</v>
      </c>
      <c r="V9" s="815">
        <f>E9+I9+M9+Q9</f>
        <v>21249.423655003597</v>
      </c>
      <c r="W9" s="815">
        <f>F9+J9+N9+R9</f>
        <v>27407.576344996407</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43968722.849999994</v>
      </c>
      <c r="E11" s="461"/>
      <c r="F11" s="461"/>
      <c r="G11" s="471"/>
      <c r="H11" s="469">
        <v>41660846.600000001</v>
      </c>
      <c r="I11" s="461"/>
      <c r="J11" s="461"/>
      <c r="K11" s="471"/>
      <c r="L11" s="469">
        <v>41113189.582257889</v>
      </c>
      <c r="M11" s="461"/>
      <c r="N11" s="461"/>
      <c r="O11" s="471"/>
      <c r="P11" s="469">
        <v>58398829.226249985</v>
      </c>
      <c r="Q11" s="461"/>
      <c r="R11" s="461"/>
      <c r="S11" s="461"/>
      <c r="T11" s="617">
        <v>346414.99820447707</v>
      </c>
      <c r="U11" s="321">
        <f>D11+H11+L11+P11+T11</f>
        <v>185488003.25671235</v>
      </c>
      <c r="V11" s="462"/>
      <c r="W11" s="462"/>
      <c r="X11" s="302"/>
    </row>
    <row r="12" spans="1:24" x14ac:dyDescent="0.25">
      <c r="A12" s="1585"/>
      <c r="B12" s="114">
        <v>1.2</v>
      </c>
      <c r="C12" s="144" t="s">
        <v>225</v>
      </c>
      <c r="D12" s="470">
        <v>-54.250000000000455</v>
      </c>
      <c r="E12" s="462"/>
      <c r="F12" s="462"/>
      <c r="G12" s="463"/>
      <c r="H12" s="470">
        <v>-328.50000000000273</v>
      </c>
      <c r="I12" s="462"/>
      <c r="J12" s="462"/>
      <c r="K12" s="463"/>
      <c r="L12" s="470">
        <v>-57541.237171209461</v>
      </c>
      <c r="M12" s="462"/>
      <c r="N12" s="462"/>
      <c r="O12" s="463"/>
      <c r="P12" s="470">
        <v>0</v>
      </c>
      <c r="Q12" s="462"/>
      <c r="R12" s="462"/>
      <c r="S12" s="462"/>
      <c r="T12" s="603">
        <v>168406.58815429802</v>
      </c>
      <c r="U12" s="290">
        <f>D12+H12+L12+P12+T12</f>
        <v>110482.60098308856</v>
      </c>
      <c r="V12" s="462"/>
      <c r="W12" s="462"/>
      <c r="X12" s="304"/>
    </row>
    <row r="13" spans="1:24" x14ac:dyDescent="0.25">
      <c r="A13" s="1585"/>
      <c r="B13" s="114" t="s">
        <v>1322</v>
      </c>
      <c r="C13" s="144" t="s">
        <v>1326</v>
      </c>
      <c r="D13" s="470">
        <v>201381.56000000003</v>
      </c>
      <c r="E13" s="462"/>
      <c r="F13" s="462"/>
      <c r="G13" s="463"/>
      <c r="H13" s="470">
        <v>195184.73</v>
      </c>
      <c r="I13" s="462"/>
      <c r="J13" s="462"/>
      <c r="K13" s="463"/>
      <c r="L13" s="470">
        <v>194136.51</v>
      </c>
      <c r="M13" s="462"/>
      <c r="N13" s="462"/>
      <c r="O13" s="463"/>
      <c r="P13" s="470">
        <v>232025.84000000003</v>
      </c>
      <c r="Q13" s="462"/>
      <c r="R13" s="462"/>
      <c r="S13" s="462"/>
      <c r="T13" s="603">
        <v>10692.24</v>
      </c>
      <c r="U13" s="290">
        <f>D13+H13+L13+P13+T13</f>
        <v>833420.88000000012</v>
      </c>
      <c r="V13" s="462"/>
      <c r="W13" s="462"/>
      <c r="X13" s="304"/>
    </row>
    <row r="14" spans="1:24" x14ac:dyDescent="0.25">
      <c r="A14" s="1585"/>
      <c r="B14" s="114" t="s">
        <v>1327</v>
      </c>
      <c r="C14" s="144" t="s">
        <v>1328</v>
      </c>
      <c r="D14" s="470">
        <v>-13835.51558673038</v>
      </c>
      <c r="E14" s="462"/>
      <c r="F14" s="462"/>
      <c r="G14" s="463"/>
      <c r="H14" s="470">
        <v>-20514.083487256517</v>
      </c>
      <c r="I14" s="462"/>
      <c r="J14" s="462"/>
      <c r="K14" s="463"/>
      <c r="L14" s="470">
        <v>-18345.288525885273</v>
      </c>
      <c r="M14" s="462"/>
      <c r="N14" s="462"/>
      <c r="O14" s="463"/>
      <c r="P14" s="470">
        <v>-119886.99204329908</v>
      </c>
      <c r="Q14" s="462"/>
      <c r="R14" s="462"/>
      <c r="S14" s="462"/>
      <c r="T14" s="603">
        <v>682163.05406827223</v>
      </c>
      <c r="U14" s="290">
        <f>D14+H14+L14+P14+T14</f>
        <v>509581.17442510097</v>
      </c>
      <c r="V14" s="462"/>
      <c r="W14" s="462"/>
      <c r="X14" s="304"/>
    </row>
    <row r="15" spans="1:24" x14ac:dyDescent="0.25">
      <c r="A15" s="1585"/>
      <c r="B15" s="114" t="s">
        <v>63</v>
      </c>
      <c r="C15" s="144" t="s">
        <v>13</v>
      </c>
      <c r="D15" s="470">
        <v>0</v>
      </c>
      <c r="E15" s="462"/>
      <c r="F15" s="462"/>
      <c r="G15" s="463"/>
      <c r="H15" s="470">
        <v>1158.9769591341926</v>
      </c>
      <c r="I15" s="462"/>
      <c r="J15" s="462"/>
      <c r="K15" s="463"/>
      <c r="L15" s="470">
        <v>705.59187284940697</v>
      </c>
      <c r="M15" s="462"/>
      <c r="N15" s="462"/>
      <c r="O15" s="463"/>
      <c r="P15" s="470">
        <v>0</v>
      </c>
      <c r="Q15" s="462"/>
      <c r="R15" s="462"/>
      <c r="S15" s="462"/>
      <c r="T15" s="603">
        <v>0</v>
      </c>
      <c r="U15" s="290">
        <f>D15+H15+L15+P15+T15</f>
        <v>1864.5688319835995</v>
      </c>
      <c r="V15" s="462"/>
      <c r="W15" s="462"/>
      <c r="X15" s="304"/>
    </row>
    <row r="16" spans="1:24" s="401" customFormat="1" x14ac:dyDescent="0.25">
      <c r="A16" s="1586"/>
      <c r="B16" s="384" t="s">
        <v>64</v>
      </c>
      <c r="C16" s="391" t="s">
        <v>14</v>
      </c>
      <c r="D16" s="574">
        <f>SUM(D11:D15)</f>
        <v>44156214.644413263</v>
      </c>
      <c r="E16" s="464"/>
      <c r="F16" s="466"/>
      <c r="G16" s="465"/>
      <c r="H16" s="288">
        <f>SUM(H11:H15)</f>
        <v>41836347.723471873</v>
      </c>
      <c r="I16" s="464"/>
      <c r="J16" s="466"/>
      <c r="K16" s="465"/>
      <c r="L16" s="288">
        <f>SUM(L11:L15)</f>
        <v>41232145.158433639</v>
      </c>
      <c r="M16" s="464"/>
      <c r="N16" s="466"/>
      <c r="O16" s="465"/>
      <c r="P16" s="288">
        <f>SUM(P11:P15)</f>
        <v>58510968.074206688</v>
      </c>
      <c r="Q16" s="464"/>
      <c r="R16" s="466"/>
      <c r="S16" s="466"/>
      <c r="T16" s="604">
        <f>SUM(T11:T15)</f>
        <v>1207676.8804270474</v>
      </c>
      <c r="U16" s="292">
        <f>SUM(U11:U15)</f>
        <v>186943352.4809525</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123104</v>
      </c>
      <c r="E19" s="598">
        <v>120235</v>
      </c>
      <c r="F19" s="598">
        <v>2869</v>
      </c>
      <c r="G19" s="465"/>
      <c r="H19" s="586">
        <f>SUM(I19:J19)</f>
        <v>123854</v>
      </c>
      <c r="I19" s="598">
        <v>119383</v>
      </c>
      <c r="J19" s="598">
        <v>4471</v>
      </c>
      <c r="K19" s="808"/>
      <c r="L19" s="586">
        <f>SUM(M19:N19)</f>
        <v>133676.28063293372</v>
      </c>
      <c r="M19" s="598">
        <v>126519.14928596615</v>
      </c>
      <c r="N19" s="598">
        <v>7157.1313469675597</v>
      </c>
      <c r="O19" s="808"/>
      <c r="P19" s="586">
        <f>SUM(Q19:R19)</f>
        <v>146596</v>
      </c>
      <c r="Q19" s="598">
        <v>139021</v>
      </c>
      <c r="R19" s="598">
        <v>7575</v>
      </c>
      <c r="S19" s="681"/>
      <c r="T19" s="610">
        <v>950</v>
      </c>
      <c r="U19" s="290">
        <f>SUM(V19:X19)+T19</f>
        <v>528180.28063293372</v>
      </c>
      <c r="V19" s="271">
        <f t="shared" ref="V19:W27" si="1">E19+I19+M19+Q19</f>
        <v>505158.14928596618</v>
      </c>
      <c r="W19" s="271">
        <f t="shared" si="1"/>
        <v>22072.131346967559</v>
      </c>
      <c r="X19" s="1398"/>
    </row>
    <row r="20" spans="1:24" x14ac:dyDescent="0.25">
      <c r="A20" s="1582"/>
      <c r="B20" s="383">
        <v>2.2000000000000002</v>
      </c>
      <c r="C20" s="585" t="s">
        <v>735</v>
      </c>
      <c r="D20" s="586">
        <f t="shared" si="0"/>
        <v>604</v>
      </c>
      <c r="E20" s="599">
        <v>541</v>
      </c>
      <c r="F20" s="599">
        <v>63</v>
      </c>
      <c r="G20" s="465"/>
      <c r="H20" s="586">
        <f>SUM(I20:J20)</f>
        <v>304</v>
      </c>
      <c r="I20" s="599">
        <v>192</v>
      </c>
      <c r="J20" s="599">
        <v>112</v>
      </c>
      <c r="K20" s="809"/>
      <c r="L20" s="586">
        <f>SUM(M20:N20)</f>
        <v>505</v>
      </c>
      <c r="M20" s="599">
        <v>462</v>
      </c>
      <c r="N20" s="599">
        <v>43</v>
      </c>
      <c r="O20" s="809"/>
      <c r="P20" s="586">
        <f>SUM(Q20:R20)</f>
        <v>568</v>
      </c>
      <c r="Q20" s="599">
        <v>503</v>
      </c>
      <c r="R20" s="599">
        <v>65</v>
      </c>
      <c r="S20" s="682"/>
      <c r="T20" s="610">
        <v>0</v>
      </c>
      <c r="U20" s="290">
        <f t="shared" ref="U20:U27" si="2">SUM(V20:X20)+T20</f>
        <v>1981</v>
      </c>
      <c r="V20" s="271">
        <f t="shared" si="1"/>
        <v>1698</v>
      </c>
      <c r="W20" s="271">
        <f t="shared" si="1"/>
        <v>283</v>
      </c>
      <c r="X20" s="1263"/>
    </row>
    <row r="21" spans="1:24" x14ac:dyDescent="0.25">
      <c r="A21" s="1582"/>
      <c r="B21" s="383">
        <v>2.2999999999999998</v>
      </c>
      <c r="C21" s="585" t="s">
        <v>736</v>
      </c>
      <c r="D21" s="586">
        <f t="shared" si="0"/>
        <v>26590155.80460979</v>
      </c>
      <c r="E21" s="599">
        <v>25930912.96859673</v>
      </c>
      <c r="F21" s="599">
        <v>659242.83601306018</v>
      </c>
      <c r="G21" s="465"/>
      <c r="H21" s="586">
        <f t="shared" ref="H21:H27" si="3">SUM(I21:J21)</f>
        <v>26739892.189023774</v>
      </c>
      <c r="I21" s="599">
        <v>25749145.877776071</v>
      </c>
      <c r="J21" s="599">
        <v>990746.31124770385</v>
      </c>
      <c r="K21" s="809"/>
      <c r="L21" s="586">
        <f t="shared" ref="L21:L27" si="4">SUM(M21:N21)</f>
        <v>28884803.557145022</v>
      </c>
      <c r="M21" s="599">
        <v>27318378.135664608</v>
      </c>
      <c r="N21" s="599">
        <v>1566425.4214804149</v>
      </c>
      <c r="O21" s="809"/>
      <c r="P21" s="586">
        <f t="shared" ref="P21:P27" si="5">SUM(Q21:R21)</f>
        <v>34864472.063893773</v>
      </c>
      <c r="Q21" s="599">
        <v>33047907.772880226</v>
      </c>
      <c r="R21" s="599">
        <v>1816564.2910135449</v>
      </c>
      <c r="S21" s="682"/>
      <c r="T21" s="610">
        <v>776528.46240874834</v>
      </c>
      <c r="U21" s="290">
        <f t="shared" si="2"/>
        <v>117855852.07708111</v>
      </c>
      <c r="V21" s="271">
        <f t="shared" si="1"/>
        <v>112046344.75491764</v>
      </c>
      <c r="W21" s="271">
        <f t="shared" si="1"/>
        <v>5032978.8597547244</v>
      </c>
      <c r="X21" s="1263"/>
    </row>
    <row r="22" spans="1:24" x14ac:dyDescent="0.25">
      <c r="A22" s="1582"/>
      <c r="B22" s="383">
        <v>2.4</v>
      </c>
      <c r="C22" s="585" t="s">
        <v>737</v>
      </c>
      <c r="D22" s="586">
        <f t="shared" si="0"/>
        <v>115119.42924229923</v>
      </c>
      <c r="E22" s="599">
        <v>100920.76134484026</v>
      </c>
      <c r="F22" s="599">
        <v>14198.667897458969</v>
      </c>
      <c r="G22" s="465"/>
      <c r="H22" s="586">
        <f t="shared" si="3"/>
        <v>59088.340095522275</v>
      </c>
      <c r="I22" s="599">
        <v>45424.097660631458</v>
      </c>
      <c r="J22" s="599">
        <v>13664.242434890815</v>
      </c>
      <c r="K22" s="809"/>
      <c r="L22" s="586">
        <f t="shared" si="4"/>
        <v>85865.123742188356</v>
      </c>
      <c r="M22" s="599">
        <v>78113.069365389005</v>
      </c>
      <c r="N22" s="599">
        <v>7752.0543767993504</v>
      </c>
      <c r="O22" s="809"/>
      <c r="P22" s="586">
        <f t="shared" si="5"/>
        <v>111680.83981185735</v>
      </c>
      <c r="Q22" s="599">
        <v>99941.014471918606</v>
      </c>
      <c r="R22" s="599">
        <v>11739.825339938749</v>
      </c>
      <c r="S22" s="682"/>
      <c r="T22" s="610">
        <v>-138718.79207262682</v>
      </c>
      <c r="U22" s="290">
        <f t="shared" si="2"/>
        <v>233034.94081924041</v>
      </c>
      <c r="V22" s="271">
        <f t="shared" si="1"/>
        <v>324398.94284277933</v>
      </c>
      <c r="W22" s="271">
        <f t="shared" si="1"/>
        <v>47354.790049087882</v>
      </c>
      <c r="X22" s="1263"/>
    </row>
    <row r="23" spans="1:24" x14ac:dyDescent="0.25">
      <c r="A23" s="1582"/>
      <c r="B23" s="383">
        <v>2.5</v>
      </c>
      <c r="C23" s="585" t="s">
        <v>779</v>
      </c>
      <c r="D23" s="586">
        <f t="shared" si="0"/>
        <v>14154</v>
      </c>
      <c r="E23" s="599">
        <v>13806</v>
      </c>
      <c r="F23" s="599">
        <v>348</v>
      </c>
      <c r="G23" s="465"/>
      <c r="H23" s="586">
        <f t="shared" si="3"/>
        <v>31</v>
      </c>
      <c r="I23" s="599">
        <v>31</v>
      </c>
      <c r="J23" s="599">
        <v>0</v>
      </c>
      <c r="K23" s="809"/>
      <c r="L23" s="586">
        <f t="shared" si="4"/>
        <v>13853.517124448967</v>
      </c>
      <c r="M23" s="599">
        <v>13244.956595456088</v>
      </c>
      <c r="N23" s="599">
        <v>608.56052899287897</v>
      </c>
      <c r="O23" s="809"/>
      <c r="P23" s="586">
        <f t="shared" si="5"/>
        <v>14067</v>
      </c>
      <c r="Q23" s="599">
        <v>13225</v>
      </c>
      <c r="R23" s="599">
        <v>842</v>
      </c>
      <c r="S23" s="682"/>
      <c r="T23" s="610">
        <v>0</v>
      </c>
      <c r="U23" s="290">
        <f t="shared" si="2"/>
        <v>42105.517124448968</v>
      </c>
      <c r="V23" s="271">
        <f t="shared" si="1"/>
        <v>40306.956595456089</v>
      </c>
      <c r="W23" s="271">
        <f t="shared" si="1"/>
        <v>1798.560528992879</v>
      </c>
      <c r="X23" s="1263"/>
    </row>
    <row r="24" spans="1:24" x14ac:dyDescent="0.25">
      <c r="A24" s="1582"/>
      <c r="B24" s="383">
        <v>2.6</v>
      </c>
      <c r="C24" s="585" t="s">
        <v>189</v>
      </c>
      <c r="D24" s="586">
        <f t="shared" si="0"/>
        <v>2835823.7832969935</v>
      </c>
      <c r="E24" s="599">
        <v>2759540.332541645</v>
      </c>
      <c r="F24" s="599">
        <v>76283.450755348618</v>
      </c>
      <c r="G24" s="465"/>
      <c r="H24" s="586">
        <f t="shared" si="3"/>
        <v>2732199.793810538</v>
      </c>
      <c r="I24" s="599">
        <v>2657552.7971357373</v>
      </c>
      <c r="J24" s="599">
        <v>74646.996674800641</v>
      </c>
      <c r="K24" s="809"/>
      <c r="L24" s="586">
        <f t="shared" si="4"/>
        <v>2875779.7012887332</v>
      </c>
      <c r="M24" s="599">
        <v>2721229.7413989734</v>
      </c>
      <c r="N24" s="599">
        <v>154549.95988975983</v>
      </c>
      <c r="O24" s="809"/>
      <c r="P24" s="586">
        <f t="shared" si="5"/>
        <v>2877341.672810006</v>
      </c>
      <c r="Q24" s="599">
        <v>2646148.0054719369</v>
      </c>
      <c r="R24" s="599">
        <v>231193.66733806898</v>
      </c>
      <c r="S24" s="682"/>
      <c r="T24" s="610">
        <v>57308.54130124212</v>
      </c>
      <c r="U24" s="290">
        <f t="shared" si="2"/>
        <v>11378453.492507514</v>
      </c>
      <c r="V24" s="271">
        <f t="shared" si="1"/>
        <v>10784470.876548292</v>
      </c>
      <c r="W24" s="271">
        <f t="shared" si="1"/>
        <v>536674.07465797802</v>
      </c>
      <c r="X24" s="1263"/>
    </row>
    <row r="25" spans="1:24" x14ac:dyDescent="0.25">
      <c r="A25" s="1582"/>
      <c r="B25" s="383">
        <v>2.7</v>
      </c>
      <c r="C25" s="585" t="s">
        <v>780</v>
      </c>
      <c r="D25" s="586">
        <f t="shared" si="0"/>
        <v>91831.163767708043</v>
      </c>
      <c r="E25" s="599">
        <v>95764.768479346822</v>
      </c>
      <c r="F25" s="599">
        <v>-3933.6047116387799</v>
      </c>
      <c r="G25" s="465"/>
      <c r="H25" s="586">
        <f t="shared" si="3"/>
        <v>12049.667986341276</v>
      </c>
      <c r="I25" s="599">
        <v>16003.153836607467</v>
      </c>
      <c r="J25" s="599">
        <v>-3953.4858502661918</v>
      </c>
      <c r="K25" s="809"/>
      <c r="L25" s="586">
        <f t="shared" si="4"/>
        <v>-2756677.3933964167</v>
      </c>
      <c r="M25" s="599">
        <v>-2649204.7277317364</v>
      </c>
      <c r="N25" s="599">
        <v>-107472.66566468023</v>
      </c>
      <c r="O25" s="809"/>
      <c r="P25" s="586">
        <f t="shared" si="5"/>
        <v>1285679.8351410073</v>
      </c>
      <c r="Q25" s="599">
        <v>1215729.7605010676</v>
      </c>
      <c r="R25" s="599">
        <v>69950.074639939805</v>
      </c>
      <c r="S25" s="682"/>
      <c r="T25" s="610">
        <v>-1042084.5910013583</v>
      </c>
      <c r="U25" s="290">
        <f t="shared" si="2"/>
        <v>-2409201.3175027184</v>
      </c>
      <c r="V25" s="271">
        <f t="shared" si="1"/>
        <v>-1321707.0449147145</v>
      </c>
      <c r="W25" s="271">
        <f t="shared" si="1"/>
        <v>-45409.681586645398</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29632930.18091679</v>
      </c>
      <c r="E28" s="588">
        <f t="shared" si="6"/>
        <v>28887138.830962561</v>
      </c>
      <c r="F28" s="588">
        <f t="shared" si="6"/>
        <v>745791.34995422908</v>
      </c>
      <c r="G28" s="1104"/>
      <c r="H28" s="587">
        <f>SUM(H21:H22,H24:H27)</f>
        <v>29543229.990916178</v>
      </c>
      <c r="I28" s="588">
        <f t="shared" si="6"/>
        <v>28468125.926409047</v>
      </c>
      <c r="J28" s="588">
        <f>SUM(J21:J22,J24:J27)</f>
        <v>1075104.0645071291</v>
      </c>
      <c r="K28" s="1105"/>
      <c r="L28" s="587">
        <f>SUM(L21:L22,L24:L27)</f>
        <v>29089770.98877953</v>
      </c>
      <c r="M28" s="588">
        <f>SUM(M21:M22,M24:M27)</f>
        <v>27468516.218697235</v>
      </c>
      <c r="N28" s="588">
        <f>SUM(N21:N22,N24:N27)</f>
        <v>1621254.7700822938</v>
      </c>
      <c r="O28" s="1105"/>
      <c r="P28" s="587">
        <f>SUM(P21:P22,P24:P27)</f>
        <v>39139174.41165664</v>
      </c>
      <c r="Q28" s="588">
        <f>SUM(Q21:Q22,Q24:Q27)</f>
        <v>37009726.553325146</v>
      </c>
      <c r="R28" s="588">
        <f>SUM(R21:R22,R24:R27)</f>
        <v>2129447.8583314926</v>
      </c>
      <c r="S28" s="1100"/>
      <c r="T28" s="611">
        <f t="shared" si="6"/>
        <v>-346966.37936399481</v>
      </c>
      <c r="U28" s="597">
        <f t="shared" si="6"/>
        <v>127058139.19290514</v>
      </c>
      <c r="V28" s="588">
        <f t="shared" si="6"/>
        <v>121833507.529394</v>
      </c>
      <c r="W28" s="588">
        <f t="shared" si="6"/>
        <v>5571598.0428751446</v>
      </c>
      <c r="X28" s="1399"/>
    </row>
    <row r="29" spans="1:24" x14ac:dyDescent="0.25">
      <c r="A29" s="1585" t="s">
        <v>739</v>
      </c>
      <c r="B29" s="578">
        <v>2.11</v>
      </c>
      <c r="C29" s="144" t="s">
        <v>231</v>
      </c>
      <c r="D29" s="575">
        <f t="shared" ref="D29:D39" si="7">SUM(E29:G29)</f>
        <v>1547461.8801814667</v>
      </c>
      <c r="E29" s="253">
        <v>110902.18222195515</v>
      </c>
      <c r="F29" s="253">
        <v>1436559.6979595115</v>
      </c>
      <c r="G29" s="465"/>
      <c r="H29" s="586">
        <f>SUM(I29:J29)</f>
        <v>1600075.6548685567</v>
      </c>
      <c r="I29" s="253">
        <v>169417.34738965737</v>
      </c>
      <c r="J29" s="253">
        <v>1430658.3074788994</v>
      </c>
      <c r="K29" s="375"/>
      <c r="L29" s="586">
        <f>SUM(M29:N29)</f>
        <v>1553420.1488811241</v>
      </c>
      <c r="M29" s="253">
        <v>223401.661171871</v>
      </c>
      <c r="N29" s="253">
        <v>1330018.4877092531</v>
      </c>
      <c r="O29" s="375"/>
      <c r="P29" s="586">
        <f>SUM(Q29:R29)</f>
        <v>1554711.5636249923</v>
      </c>
      <c r="Q29" s="253">
        <v>334591.00841327646</v>
      </c>
      <c r="R29" s="253">
        <v>1220120.5552117159</v>
      </c>
      <c r="S29" s="303"/>
      <c r="T29" s="605">
        <v>208835.3472095528</v>
      </c>
      <c r="U29" s="290">
        <f>SUM(V29:X29)+T29</f>
        <v>6464504.594765692</v>
      </c>
      <c r="V29" s="271">
        <f t="shared" ref="V29:W38" si="8">E29+I29+M29+Q29</f>
        <v>838312.19919676008</v>
      </c>
      <c r="W29" s="271">
        <f t="shared" si="8"/>
        <v>5417357.0483593792</v>
      </c>
      <c r="X29" s="304"/>
    </row>
    <row r="30" spans="1:24" x14ac:dyDescent="0.25">
      <c r="A30" s="1585"/>
      <c r="B30" s="388">
        <v>2.12</v>
      </c>
      <c r="C30" s="144" t="s">
        <v>557</v>
      </c>
      <c r="D30" s="575">
        <f t="shared" si="7"/>
        <v>5115852.1873552334</v>
      </c>
      <c r="E30" s="253">
        <v>36728.052731631607</v>
      </c>
      <c r="F30" s="253">
        <v>5079124.134623602</v>
      </c>
      <c r="G30" s="465"/>
      <c r="H30" s="586">
        <f>SUM(I30:J30)</f>
        <v>4964884.0345810819</v>
      </c>
      <c r="I30" s="253">
        <v>61686.825671219027</v>
      </c>
      <c r="J30" s="253">
        <v>4903197.2089098627</v>
      </c>
      <c r="K30" s="375"/>
      <c r="L30" s="586">
        <f>SUM(M30:N30)</f>
        <v>5763340.5359631553</v>
      </c>
      <c r="M30" s="253">
        <v>125947.2558247055</v>
      </c>
      <c r="N30" s="253">
        <v>5637393.2801384497</v>
      </c>
      <c r="O30" s="375"/>
      <c r="P30" s="586">
        <f>SUM(Q30:R30)</f>
        <v>7512319.5068956418</v>
      </c>
      <c r="Q30" s="253">
        <v>177291.92132520949</v>
      </c>
      <c r="R30" s="253">
        <v>7335027.5855704322</v>
      </c>
      <c r="S30" s="303"/>
      <c r="T30" s="605">
        <v>-1004.256267169254</v>
      </c>
      <c r="U30" s="290">
        <f t="shared" ref="U30:U39" si="9">SUM(V30:X30)+T30</f>
        <v>23355392.008527942</v>
      </c>
      <c r="V30" s="271">
        <f t="shared" si="8"/>
        <v>401654.05555276561</v>
      </c>
      <c r="W30" s="271">
        <f t="shared" si="8"/>
        <v>22954742.209242344</v>
      </c>
      <c r="X30" s="304"/>
    </row>
    <row r="31" spans="1:24" x14ac:dyDescent="0.25">
      <c r="A31" s="1585"/>
      <c r="B31" s="388">
        <v>2.13</v>
      </c>
      <c r="C31" s="144" t="s">
        <v>232</v>
      </c>
      <c r="D31" s="575">
        <f t="shared" si="7"/>
        <v>368294.40834357013</v>
      </c>
      <c r="E31" s="253">
        <v>30194.722003690964</v>
      </c>
      <c r="F31" s="253">
        <v>338099.68633987918</v>
      </c>
      <c r="G31" s="465"/>
      <c r="H31" s="586">
        <f t="shared" ref="H31:H39" si="10">SUM(I31:J31)</f>
        <v>363531.25018749014</v>
      </c>
      <c r="I31" s="253">
        <v>17336.43841487775</v>
      </c>
      <c r="J31" s="253">
        <v>346194.81177261239</v>
      </c>
      <c r="K31" s="375"/>
      <c r="L31" s="586">
        <f t="shared" ref="L31:L39" si="11">SUM(M31:N31)</f>
        <v>330884.2260650206</v>
      </c>
      <c r="M31" s="253">
        <v>29326.16547743414</v>
      </c>
      <c r="N31" s="253">
        <v>301558.06058758649</v>
      </c>
      <c r="O31" s="375"/>
      <c r="P31" s="586">
        <f t="shared" ref="P31:P39" si="12">SUM(Q31:R31)</f>
        <v>650849.72150238801</v>
      </c>
      <c r="Q31" s="253">
        <v>29736.562820487154</v>
      </c>
      <c r="R31" s="253">
        <v>621113.15868190082</v>
      </c>
      <c r="S31" s="303"/>
      <c r="T31" s="605">
        <v>18214.200563568935</v>
      </c>
      <c r="U31" s="290">
        <f t="shared" si="9"/>
        <v>1731773.8066620377</v>
      </c>
      <c r="V31" s="271">
        <f t="shared" si="8"/>
        <v>106593.88871649001</v>
      </c>
      <c r="W31" s="271">
        <f t="shared" si="8"/>
        <v>1606965.7173819789</v>
      </c>
      <c r="X31" s="304"/>
    </row>
    <row r="32" spans="1:24" x14ac:dyDescent="0.25">
      <c r="A32" s="1585"/>
      <c r="B32" s="388">
        <v>2.14</v>
      </c>
      <c r="C32" s="144" t="s">
        <v>559</v>
      </c>
      <c r="D32" s="575">
        <f t="shared" si="7"/>
        <v>261149.94914161455</v>
      </c>
      <c r="E32" s="253">
        <v>240997.95796175735</v>
      </c>
      <c r="F32" s="253">
        <v>20151.991179857203</v>
      </c>
      <c r="G32" s="465"/>
      <c r="H32" s="586">
        <f t="shared" si="10"/>
        <v>232275.13873432396</v>
      </c>
      <c r="I32" s="253">
        <v>212347.18862984458</v>
      </c>
      <c r="J32" s="253">
        <v>19927.950104479383</v>
      </c>
      <c r="K32" s="375"/>
      <c r="L32" s="586">
        <f t="shared" si="11"/>
        <v>221256.72295436641</v>
      </c>
      <c r="M32" s="253">
        <v>205274.61742962949</v>
      </c>
      <c r="N32" s="253">
        <v>15982.105524736928</v>
      </c>
      <c r="O32" s="375"/>
      <c r="P32" s="586">
        <f t="shared" si="12"/>
        <v>246756.92453077991</v>
      </c>
      <c r="Q32" s="253">
        <v>223765.20107541615</v>
      </c>
      <c r="R32" s="253">
        <v>22991.723455363768</v>
      </c>
      <c r="S32" s="303"/>
      <c r="T32" s="605">
        <v>-21016.017831577374</v>
      </c>
      <c r="U32" s="290">
        <f t="shared" si="9"/>
        <v>940422.71752950747</v>
      </c>
      <c r="V32" s="271">
        <f t="shared" si="8"/>
        <v>882384.9650966475</v>
      </c>
      <c r="W32" s="271">
        <f t="shared" si="8"/>
        <v>79053.770264437277</v>
      </c>
      <c r="X32" s="304"/>
    </row>
    <row r="33" spans="1:24" x14ac:dyDescent="0.25">
      <c r="A33" s="1585"/>
      <c r="B33" s="388">
        <v>2.15</v>
      </c>
      <c r="C33" s="144" t="s">
        <v>558</v>
      </c>
      <c r="D33" s="575">
        <f t="shared" si="7"/>
        <v>134015.77872568811</v>
      </c>
      <c r="E33" s="253">
        <v>59808.633409232993</v>
      </c>
      <c r="F33" s="253">
        <v>74207.145316455135</v>
      </c>
      <c r="G33" s="465"/>
      <c r="H33" s="586">
        <f t="shared" si="10"/>
        <v>40660.207201855104</v>
      </c>
      <c r="I33" s="253">
        <v>16137.303928390858</v>
      </c>
      <c r="J33" s="253">
        <v>24522.903273464246</v>
      </c>
      <c r="K33" s="375"/>
      <c r="L33" s="586">
        <f t="shared" si="11"/>
        <v>54793.137833395231</v>
      </c>
      <c r="M33" s="253">
        <v>22641.702797794806</v>
      </c>
      <c r="N33" s="253">
        <v>32151.435035600429</v>
      </c>
      <c r="O33" s="375"/>
      <c r="P33" s="586">
        <f t="shared" si="12"/>
        <v>310819.47597314388</v>
      </c>
      <c r="Q33" s="253">
        <v>127734.24630123454</v>
      </c>
      <c r="R33" s="253">
        <v>183085.22967190936</v>
      </c>
      <c r="S33" s="303"/>
      <c r="T33" s="605">
        <v>683.81651268099085</v>
      </c>
      <c r="U33" s="290">
        <f t="shared" si="9"/>
        <v>540972.41624676331</v>
      </c>
      <c r="V33" s="271">
        <f t="shared" si="8"/>
        <v>226321.88643665321</v>
      </c>
      <c r="W33" s="271">
        <f t="shared" si="8"/>
        <v>313966.71329742915</v>
      </c>
      <c r="X33" s="304"/>
    </row>
    <row r="34" spans="1:24" x14ac:dyDescent="0.25">
      <c r="A34" s="1585"/>
      <c r="B34" s="388">
        <v>2.16</v>
      </c>
      <c r="C34" s="144" t="s">
        <v>784</v>
      </c>
      <c r="D34" s="575">
        <f t="shared" si="7"/>
        <v>1751431.1062273202</v>
      </c>
      <c r="E34" s="253">
        <v>764882.78313040128</v>
      </c>
      <c r="F34" s="253">
        <v>986548.32309691899</v>
      </c>
      <c r="G34" s="465"/>
      <c r="H34" s="586">
        <f t="shared" si="10"/>
        <v>1677054.5283054293</v>
      </c>
      <c r="I34" s="253">
        <v>732401.13785281219</v>
      </c>
      <c r="J34" s="253">
        <v>944653.39045261708</v>
      </c>
      <c r="K34" s="375"/>
      <c r="L34" s="586">
        <f t="shared" si="11"/>
        <v>1624953.753650767</v>
      </c>
      <c r="M34" s="253">
        <v>709647.75327524287</v>
      </c>
      <c r="N34" s="253">
        <v>915306.00037552416</v>
      </c>
      <c r="O34" s="375"/>
      <c r="P34" s="586">
        <f t="shared" si="12"/>
        <v>2289266.7056543296</v>
      </c>
      <c r="Q34" s="253">
        <v>999765.66758623149</v>
      </c>
      <c r="R34" s="253">
        <v>1289501.0380680982</v>
      </c>
      <c r="S34" s="303"/>
      <c r="T34" s="605">
        <v>0</v>
      </c>
      <c r="U34" s="290">
        <f t="shared" si="9"/>
        <v>7342706.093837847</v>
      </c>
      <c r="V34" s="271">
        <f t="shared" si="8"/>
        <v>3206697.3418446882</v>
      </c>
      <c r="W34" s="271">
        <f t="shared" si="8"/>
        <v>4136008.7519931588</v>
      </c>
      <c r="X34" s="304"/>
    </row>
    <row r="35" spans="1:24" x14ac:dyDescent="0.25">
      <c r="A35" s="1585"/>
      <c r="B35" s="388">
        <v>2.17</v>
      </c>
      <c r="C35" s="144" t="s">
        <v>785</v>
      </c>
      <c r="D35" s="575">
        <f t="shared" si="7"/>
        <v>37468.269999999975</v>
      </c>
      <c r="E35" s="253">
        <v>658.65117059528507</v>
      </c>
      <c r="F35" s="253">
        <v>36809.618829404688</v>
      </c>
      <c r="G35" s="465"/>
      <c r="H35" s="586">
        <f t="shared" si="10"/>
        <v>34203.39999999998</v>
      </c>
      <c r="I35" s="253">
        <v>601.25833000399484</v>
      </c>
      <c r="J35" s="253">
        <v>33602.141669995988</v>
      </c>
      <c r="K35" s="375"/>
      <c r="L35" s="586">
        <f t="shared" si="11"/>
        <v>34980.749999999971</v>
      </c>
      <c r="M35" s="253">
        <v>614.92329204954001</v>
      </c>
      <c r="N35" s="253">
        <v>34365.826707950429</v>
      </c>
      <c r="O35" s="375"/>
      <c r="P35" s="586">
        <f t="shared" si="12"/>
        <v>43932.529999999955</v>
      </c>
      <c r="Q35" s="253">
        <v>772.28578505792962</v>
      </c>
      <c r="R35" s="253">
        <v>43160.244214942024</v>
      </c>
      <c r="S35" s="303"/>
      <c r="T35" s="605">
        <v>0</v>
      </c>
      <c r="U35" s="290">
        <f t="shared" si="9"/>
        <v>150584.94999999987</v>
      </c>
      <c r="V35" s="271">
        <f t="shared" si="8"/>
        <v>2647.1185777067494</v>
      </c>
      <c r="W35" s="271">
        <f t="shared" si="8"/>
        <v>147937.83142229312</v>
      </c>
      <c r="X35" s="304"/>
    </row>
    <row r="36" spans="1:24" x14ac:dyDescent="0.25">
      <c r="A36" s="1585"/>
      <c r="B36" s="388">
        <v>2.1800000000000002</v>
      </c>
      <c r="C36" s="144" t="s">
        <v>654</v>
      </c>
      <c r="D36" s="575">
        <f t="shared" si="7"/>
        <v>1959516.8909056843</v>
      </c>
      <c r="E36" s="253">
        <v>122554.91578466102</v>
      </c>
      <c r="F36" s="253">
        <v>1836961.9751210234</v>
      </c>
      <c r="G36" s="465"/>
      <c r="H36" s="586">
        <f t="shared" si="10"/>
        <v>1972789.1368447763</v>
      </c>
      <c r="I36" s="253">
        <v>116436.68577283049</v>
      </c>
      <c r="J36" s="253">
        <v>1856352.451071946</v>
      </c>
      <c r="K36" s="375"/>
      <c r="L36" s="586">
        <f t="shared" si="11"/>
        <v>1969114.298085653</v>
      </c>
      <c r="M36" s="253">
        <v>141454.95043661029</v>
      </c>
      <c r="N36" s="253">
        <v>1827659.3476490427</v>
      </c>
      <c r="O36" s="375"/>
      <c r="P36" s="586">
        <f t="shared" si="12"/>
        <v>2783566.8339612354</v>
      </c>
      <c r="Q36" s="253">
        <v>182161.47121849447</v>
      </c>
      <c r="R36" s="253">
        <v>2601405.3627427411</v>
      </c>
      <c r="S36" s="303"/>
      <c r="T36" s="605">
        <v>-96315.441465516895</v>
      </c>
      <c r="U36" s="290">
        <f t="shared" si="9"/>
        <v>8588671.7183318324</v>
      </c>
      <c r="V36" s="271">
        <f t="shared" si="8"/>
        <v>562608.02321259631</v>
      </c>
      <c r="W36" s="271">
        <f t="shared" si="8"/>
        <v>8122379.1365847532</v>
      </c>
      <c r="X36" s="304"/>
    </row>
    <row r="37" spans="1:24" s="401" customFormat="1" x14ac:dyDescent="0.25">
      <c r="A37" s="1585"/>
      <c r="B37" s="388">
        <v>2.19</v>
      </c>
      <c r="C37" s="387" t="s">
        <v>747</v>
      </c>
      <c r="D37" s="575">
        <f t="shared" si="7"/>
        <v>380153.4</v>
      </c>
      <c r="E37" s="249">
        <v>6682.6788294047146</v>
      </c>
      <c r="F37" s="249">
        <v>373470.72117059532</v>
      </c>
      <c r="G37" s="465"/>
      <c r="H37" s="586">
        <f t="shared" si="10"/>
        <v>347028.00000000006</v>
      </c>
      <c r="I37" s="249">
        <v>6100.371669996005</v>
      </c>
      <c r="J37" s="249">
        <v>340927.62833000405</v>
      </c>
      <c r="K37" s="463"/>
      <c r="L37" s="586">
        <f t="shared" si="11"/>
        <v>354915</v>
      </c>
      <c r="M37" s="249">
        <v>6239.0167079504599</v>
      </c>
      <c r="N37" s="249">
        <v>348675.98329204955</v>
      </c>
      <c r="O37" s="463"/>
      <c r="P37" s="586">
        <f t="shared" si="12"/>
        <v>446153.7</v>
      </c>
      <c r="Q37" s="249">
        <v>7842.8942149420709</v>
      </c>
      <c r="R37" s="249">
        <v>438310.80578505795</v>
      </c>
      <c r="S37" s="462"/>
      <c r="T37" s="603">
        <v>-68736.84809802995</v>
      </c>
      <c r="U37" s="290">
        <f t="shared" si="9"/>
        <v>1459513.25190197</v>
      </c>
      <c r="V37" s="271">
        <f t="shared" si="8"/>
        <v>26864.961422293251</v>
      </c>
      <c r="W37" s="271">
        <f t="shared" si="8"/>
        <v>1501385.1385777066</v>
      </c>
      <c r="X37" s="468"/>
    </row>
    <row r="38" spans="1:24" ht="24.75" x14ac:dyDescent="0.25">
      <c r="A38" s="1585"/>
      <c r="B38" s="968" t="s">
        <v>707</v>
      </c>
      <c r="C38" s="145" t="s">
        <v>740</v>
      </c>
      <c r="D38" s="575">
        <f t="shared" si="7"/>
        <v>86595.302167437476</v>
      </c>
      <c r="E38" s="253">
        <v>3191.6391713303856</v>
      </c>
      <c r="F38" s="253">
        <v>83403.662996107087</v>
      </c>
      <c r="G38" s="465"/>
      <c r="H38" s="586">
        <f t="shared" si="10"/>
        <v>39363.030644844526</v>
      </c>
      <c r="I38" s="253">
        <v>673.30471856997792</v>
      </c>
      <c r="J38" s="253">
        <v>38689.72592627455</v>
      </c>
      <c r="K38" s="375"/>
      <c r="L38" s="586">
        <f t="shared" si="11"/>
        <v>-867625.6405705933</v>
      </c>
      <c r="M38" s="253">
        <v>-53125.627651745963</v>
      </c>
      <c r="N38" s="253">
        <v>-814500.01291884738</v>
      </c>
      <c r="O38" s="375"/>
      <c r="P38" s="586">
        <f t="shared" si="12"/>
        <v>511730.88167122344</v>
      </c>
      <c r="Q38" s="253">
        <v>36906.810241207058</v>
      </c>
      <c r="R38" s="253">
        <v>474824.07143001637</v>
      </c>
      <c r="S38" s="303"/>
      <c r="T38" s="605">
        <v>-299823.05709561193</v>
      </c>
      <c r="U38" s="290">
        <f t="shared" si="9"/>
        <v>-529759.48318269977</v>
      </c>
      <c r="V38" s="271">
        <f t="shared" si="8"/>
        <v>-12353.873520638539</v>
      </c>
      <c r="W38" s="271">
        <f t="shared" si="8"/>
        <v>-217582.55256644933</v>
      </c>
      <c r="X38" s="304"/>
    </row>
    <row r="39" spans="1:24" x14ac:dyDescent="0.25">
      <c r="A39" s="1585"/>
      <c r="B39" s="388">
        <v>2.21</v>
      </c>
      <c r="C39" s="145" t="s">
        <v>949</v>
      </c>
      <c r="D39" s="575">
        <f t="shared" si="7"/>
        <v>41855.121091176101</v>
      </c>
      <c r="E39" s="253">
        <v>19232.086181940871</v>
      </c>
      <c r="F39" s="253">
        <v>22623.034909235233</v>
      </c>
      <c r="G39" s="465"/>
      <c r="H39" s="586">
        <f t="shared" si="10"/>
        <v>17853.308740152803</v>
      </c>
      <c r="I39" s="253">
        <v>8133.4739275160246</v>
      </c>
      <c r="J39" s="253">
        <v>9719.83481263678</v>
      </c>
      <c r="K39" s="375"/>
      <c r="L39" s="586">
        <f t="shared" si="11"/>
        <v>13989.324855018178</v>
      </c>
      <c r="M39" s="253">
        <v>6339.6650583690416</v>
      </c>
      <c r="N39" s="253">
        <v>7649.6597966491354</v>
      </c>
      <c r="O39" s="375"/>
      <c r="P39" s="586">
        <f t="shared" si="12"/>
        <v>17523.838142952663</v>
      </c>
      <c r="Q39" s="253">
        <v>7941.4314496771549</v>
      </c>
      <c r="R39" s="253">
        <v>9582.4066932755104</v>
      </c>
      <c r="S39" s="303"/>
      <c r="T39" s="605">
        <v>0</v>
      </c>
      <c r="U39" s="290">
        <f t="shared" si="9"/>
        <v>91221.592829299741</v>
      </c>
      <c r="V39" s="271">
        <f>E39+I39+M39+Q39</f>
        <v>41646.656617503089</v>
      </c>
      <c r="W39" s="271">
        <f>F39+J39+N39+R39</f>
        <v>49574.936211796652</v>
      </c>
      <c r="X39" s="304"/>
    </row>
    <row r="40" spans="1:24" s="403" customFormat="1" x14ac:dyDescent="0.25">
      <c r="A40" s="1586"/>
      <c r="B40" s="389">
        <v>2.2200000000000002</v>
      </c>
      <c r="C40" s="146" t="s">
        <v>738</v>
      </c>
      <c r="D40" s="576">
        <f>SUM(D28,D29:D39)</f>
        <v>41316724.475055993</v>
      </c>
      <c r="E40" s="280">
        <f t="shared" ref="E40:J40" si="13">SUM(E28:E39)</f>
        <v>30282973.133559167</v>
      </c>
      <c r="F40" s="280">
        <f t="shared" si="13"/>
        <v>11033751.34149682</v>
      </c>
      <c r="G40" s="1104"/>
      <c r="H40" s="288">
        <f t="shared" si="13"/>
        <v>40832947.681024678</v>
      </c>
      <c r="I40" s="280">
        <f t="shared" si="13"/>
        <v>29809397.262714759</v>
      </c>
      <c r="J40" s="280">
        <f t="shared" si="13"/>
        <v>11023550.418309923</v>
      </c>
      <c r="K40" s="1104"/>
      <c r="L40" s="288">
        <f>SUM(L28:L39)</f>
        <v>40143793.24649743</v>
      </c>
      <c r="M40" s="280">
        <f>SUM(M28:M39)</f>
        <v>28886278.302517142</v>
      </c>
      <c r="N40" s="280">
        <f>SUM(N28:N39)</f>
        <v>11257514.943980291</v>
      </c>
      <c r="O40" s="1104"/>
      <c r="P40" s="288">
        <f>SUM(P28:P39)</f>
        <v>55506806.093613327</v>
      </c>
      <c r="Q40" s="280">
        <f>SUM(Q28:Q39)</f>
        <v>39138236.053756379</v>
      </c>
      <c r="R40" s="280">
        <f>SUM(R28:R39)</f>
        <v>16368570.039856948</v>
      </c>
      <c r="S40" s="464"/>
      <c r="T40" s="604">
        <f>SUM(T28:T39)</f>
        <v>-606128.63583609741</v>
      </c>
      <c r="U40" s="292">
        <f>SUM(U28:U39)</f>
        <v>177194142.86035535</v>
      </c>
      <c r="V40" s="280">
        <f>SUM(V28:V39)</f>
        <v>128116884.75254747</v>
      </c>
      <c r="W40" s="280">
        <f>SUM(W28:W39)</f>
        <v>49683386.743643962</v>
      </c>
      <c r="X40" s="1400"/>
    </row>
    <row r="41" spans="1:24" ht="14.85" customHeight="1" x14ac:dyDescent="0.25">
      <c r="A41" s="1582" t="s">
        <v>6</v>
      </c>
      <c r="B41" s="114" t="s">
        <v>70</v>
      </c>
      <c r="C41" s="144" t="s">
        <v>191</v>
      </c>
      <c r="D41" s="572">
        <f>SUM(E41:G41)</f>
        <v>44803.200332434848</v>
      </c>
      <c r="E41" s="251">
        <v>30837.828091966723</v>
      </c>
      <c r="F41" s="253">
        <v>13965.372240468128</v>
      </c>
      <c r="G41" s="465"/>
      <c r="H41" s="586">
        <f>SUM(I41:J41)</f>
        <v>25386.201119977188</v>
      </c>
      <c r="I41" s="251">
        <v>13166.637474001769</v>
      </c>
      <c r="J41" s="253">
        <v>12219.563645975419</v>
      </c>
      <c r="K41" s="375"/>
      <c r="L41" s="586">
        <f>SUM(M41:N41)</f>
        <v>30865.753092603827</v>
      </c>
      <c r="M41" s="251">
        <v>18297.490145176729</v>
      </c>
      <c r="N41" s="253">
        <v>12568.262947427098</v>
      </c>
      <c r="O41" s="375"/>
      <c r="P41" s="586">
        <f>SUM(Q41:R41)</f>
        <v>44677.565581666204</v>
      </c>
      <c r="Q41" s="251">
        <v>26599.612028192227</v>
      </c>
      <c r="R41" s="253">
        <v>18077.953553473981</v>
      </c>
      <c r="S41" s="303"/>
      <c r="T41" s="605">
        <v>0</v>
      </c>
      <c r="U41" s="321">
        <f>SUM(V41:X41)+T41</f>
        <v>145732.72012668208</v>
      </c>
      <c r="V41" s="271">
        <f t="shared" ref="V41:W44" si="14">E41+I41+M41+Q41</f>
        <v>88901.56773933745</v>
      </c>
      <c r="W41" s="271">
        <f t="shared" si="14"/>
        <v>56831.152387344628</v>
      </c>
      <c r="X41" s="304"/>
    </row>
    <row r="42" spans="1:24" s="401" customFormat="1" x14ac:dyDescent="0.25">
      <c r="A42" s="1582"/>
      <c r="B42" s="114" t="s">
        <v>71</v>
      </c>
      <c r="C42" s="115" t="s">
        <v>234</v>
      </c>
      <c r="D42" s="573">
        <f>SUM(E42:G42)</f>
        <v>14030.4</v>
      </c>
      <c r="E42" s="249">
        <v>6447.1777568654288</v>
      </c>
      <c r="F42" s="249">
        <v>7583.2222431345708</v>
      </c>
      <c r="G42" s="465"/>
      <c r="H42" s="586">
        <f>SUM(I42:J42)</f>
        <v>13491.599999999999</v>
      </c>
      <c r="I42" s="249">
        <v>6146.5861424886589</v>
      </c>
      <c r="J42" s="249">
        <v>7345.0138575113406</v>
      </c>
      <c r="K42" s="463"/>
      <c r="L42" s="586">
        <f>SUM(M42:N42)</f>
        <v>13394.4</v>
      </c>
      <c r="M42" s="249">
        <v>6070.0175330556058</v>
      </c>
      <c r="N42" s="249">
        <v>7324.3824669443939</v>
      </c>
      <c r="O42" s="463"/>
      <c r="P42" s="586">
        <f>SUM(Q42:R42)</f>
        <v>17744.400000000001</v>
      </c>
      <c r="Q42" s="249">
        <v>8041.0400289802565</v>
      </c>
      <c r="R42" s="249">
        <v>9703.3599710197432</v>
      </c>
      <c r="S42" s="462"/>
      <c r="T42" s="603">
        <v>0</v>
      </c>
      <c r="U42" s="290">
        <f>SUM(V42:X42)+T42</f>
        <v>58660.800000000003</v>
      </c>
      <c r="V42" s="271">
        <f t="shared" si="14"/>
        <v>26704.821461389951</v>
      </c>
      <c r="W42" s="271">
        <f t="shared" si="14"/>
        <v>31955.978538610048</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34942.544908202188</v>
      </c>
      <c r="E44" s="253">
        <v>16056.619789915649</v>
      </c>
      <c r="F44" s="253">
        <v>18885.925118286541</v>
      </c>
      <c r="G44" s="465"/>
      <c r="H44" s="586">
        <f>SUM(I44:J44)</f>
        <v>33585.738156941239</v>
      </c>
      <c r="I44" s="253">
        <v>15301.197244263662</v>
      </c>
      <c r="J44" s="253">
        <v>18284.540912677574</v>
      </c>
      <c r="K44" s="375"/>
      <c r="L44" s="586">
        <f>SUM(M44:N44)</f>
        <v>33317.505270714872</v>
      </c>
      <c r="M44" s="253">
        <v>15098.686103962238</v>
      </c>
      <c r="N44" s="253">
        <v>18218.81916675263</v>
      </c>
      <c r="O44" s="375"/>
      <c r="P44" s="586">
        <f>SUM(Q44:R44)</f>
        <v>43842.439310322778</v>
      </c>
      <c r="Q44" s="253">
        <v>19867.609469040544</v>
      </c>
      <c r="R44" s="253">
        <v>23974.829841282237</v>
      </c>
      <c r="S44" s="303"/>
      <c r="T44" s="605">
        <v>162.2681337000212</v>
      </c>
      <c r="U44" s="290">
        <f>SUM(V44:X44)+T44</f>
        <v>145850.49577988108</v>
      </c>
      <c r="V44" s="271">
        <f t="shared" si="14"/>
        <v>66324.112607182091</v>
      </c>
      <c r="W44" s="271">
        <f t="shared" si="14"/>
        <v>79364.115038998978</v>
      </c>
      <c r="X44" s="304"/>
    </row>
    <row r="45" spans="1:24" s="403" customFormat="1" x14ac:dyDescent="0.25">
      <c r="A45" s="1583"/>
      <c r="B45" s="148">
        <v>3.5</v>
      </c>
      <c r="C45" s="146" t="s">
        <v>8</v>
      </c>
      <c r="D45" s="574">
        <f t="shared" ref="D45:W45" si="15">SUM(D41:D44)</f>
        <v>93776.145240637037</v>
      </c>
      <c r="E45" s="280">
        <f t="shared" si="15"/>
        <v>53341.625638747799</v>
      </c>
      <c r="F45" s="280">
        <f t="shared" si="15"/>
        <v>40434.519601889238</v>
      </c>
      <c r="G45" s="1104"/>
      <c r="H45" s="288">
        <f>SUM(H41:H44)</f>
        <v>72463.539276918425</v>
      </c>
      <c r="I45" s="280">
        <f t="shared" si="15"/>
        <v>34614.420860754093</v>
      </c>
      <c r="J45" s="280">
        <f t="shared" si="15"/>
        <v>37849.118416164332</v>
      </c>
      <c r="K45" s="1104"/>
      <c r="L45" s="288">
        <f>SUM(L41:L44)</f>
        <v>77577.658363318697</v>
      </c>
      <c r="M45" s="280">
        <f>SUM(M41:M44)</f>
        <v>39466.193782194576</v>
      </c>
      <c r="N45" s="280">
        <f>SUM(N41:N44)</f>
        <v>38111.464581124121</v>
      </c>
      <c r="O45" s="1104"/>
      <c r="P45" s="288">
        <f>SUM(P41:P44)</f>
        <v>106264.40489198899</v>
      </c>
      <c r="Q45" s="280">
        <f>SUM(Q41:Q44)</f>
        <v>54508.261526213028</v>
      </c>
      <c r="R45" s="280">
        <f>SUM(R41:R44)</f>
        <v>51756.143365775963</v>
      </c>
      <c r="S45" s="464"/>
      <c r="T45" s="604">
        <f t="shared" si="15"/>
        <v>162.2681337000212</v>
      </c>
      <c r="U45" s="292">
        <f t="shared" si="15"/>
        <v>350244.01590656315</v>
      </c>
      <c r="V45" s="280">
        <f t="shared" si="15"/>
        <v>181930.50180790949</v>
      </c>
      <c r="W45" s="280">
        <f t="shared" si="15"/>
        <v>168151.24596495365</v>
      </c>
      <c r="X45" s="1400"/>
    </row>
    <row r="46" spans="1:24" s="403" customFormat="1" x14ac:dyDescent="0.25">
      <c r="A46" s="1581" t="s">
        <v>235</v>
      </c>
      <c r="B46" s="150" t="s">
        <v>74</v>
      </c>
      <c r="C46" s="143" t="s">
        <v>174</v>
      </c>
      <c r="D46" s="334">
        <f t="shared" ref="D46:J46" si="16">SUM(D21+D22+D24, D29:D36)+D41</f>
        <v>40761092.688362099</v>
      </c>
      <c r="E46" s="372">
        <f t="shared" si="16"/>
        <v>30188939.788989108</v>
      </c>
      <c r="F46" s="372">
        <f t="shared" si="16"/>
        <v>10572152.899372989</v>
      </c>
      <c r="G46" s="465"/>
      <c r="H46" s="334">
        <f t="shared" si="16"/>
        <v>40442039.874773324</v>
      </c>
      <c r="I46" s="372">
        <f t="shared" si="16"/>
        <v>29791653.596036069</v>
      </c>
      <c r="J46" s="372">
        <f t="shared" si="16"/>
        <v>10650386.278737249</v>
      </c>
      <c r="K46" s="461"/>
      <c r="L46" s="334">
        <f>SUM(L21+L22+L24, L29:L36)+L41</f>
        <v>43430057.708702028</v>
      </c>
      <c r="M46" s="372">
        <f>SUM(M21+M22+M24, M29:M36)+M41</f>
        <v>31594327.466279481</v>
      </c>
      <c r="N46" s="372">
        <f>SUM(N21+N22+N24, N29:N36)+N41</f>
        <v>11835730.242422547</v>
      </c>
      <c r="O46" s="461"/>
      <c r="P46" s="334">
        <f>SUM(P21+P22+P24, P29:P36)+P41</f>
        <v>53290395.404239804</v>
      </c>
      <c r="Q46" s="372">
        <f>SUM(Q21+Q22+Q24, Q29:Q36)+Q41</f>
        <v>37896414.769377679</v>
      </c>
      <c r="R46" s="372">
        <f>SUM(R21+R22+R24, R29:R36)+R41</f>
        <v>15393980.634862131</v>
      </c>
      <c r="S46" s="461"/>
      <c r="T46" s="612">
        <f>SUM(T21+T22+T24, T29:T36)+T41</f>
        <v>804515.86035890272</v>
      </c>
      <c r="U46" s="321">
        <f>SUM(U21+U22+U24, U29:U36)+U41</f>
        <v>178728101.53643617</v>
      </c>
      <c r="V46" s="372">
        <f>SUM(V21+V22+V24, V29:V36)+V41</f>
        <v>129471335.62068236</v>
      </c>
      <c r="W46" s="372">
        <f>SUM(W21+W22+W24, W29:W36)+W41</f>
        <v>48452250.055394903</v>
      </c>
      <c r="X46" s="467"/>
    </row>
    <row r="47" spans="1:24" s="403" customFormat="1" x14ac:dyDescent="0.25">
      <c r="A47" s="1621"/>
      <c r="B47" s="114" t="s">
        <v>75</v>
      </c>
      <c r="C47" s="144" t="s">
        <v>175</v>
      </c>
      <c r="D47" s="270">
        <f t="shared" ref="D47:W47" si="17">D25+D38+D43</f>
        <v>178426.4659351455</v>
      </c>
      <c r="E47" s="271">
        <f t="shared" si="17"/>
        <v>98956.407650677211</v>
      </c>
      <c r="F47" s="271">
        <f t="shared" si="17"/>
        <v>79470.058284468309</v>
      </c>
      <c r="G47" s="465"/>
      <c r="H47" s="270">
        <f t="shared" si="17"/>
        <v>51412.698631185805</v>
      </c>
      <c r="I47" s="271">
        <f t="shared" si="17"/>
        <v>16676.458555177443</v>
      </c>
      <c r="J47" s="271">
        <f t="shared" si="17"/>
        <v>34736.240076008355</v>
      </c>
      <c r="K47" s="462"/>
      <c r="L47" s="270">
        <f>L25+L38+L43</f>
        <v>-3624303.0339670097</v>
      </c>
      <c r="M47" s="271">
        <f>M25+M38+M43</f>
        <v>-2702330.3553834823</v>
      </c>
      <c r="N47" s="271">
        <f>N25+N38+N43</f>
        <v>-921972.67858352757</v>
      </c>
      <c r="O47" s="462"/>
      <c r="P47" s="270">
        <f>P25+P38+P43</f>
        <v>1797410.7168122306</v>
      </c>
      <c r="Q47" s="271">
        <f>Q25+Q38+Q43</f>
        <v>1252636.5707422746</v>
      </c>
      <c r="R47" s="271">
        <f>R25+R38+R43</f>
        <v>544774.14606995613</v>
      </c>
      <c r="S47" s="462"/>
      <c r="T47" s="613">
        <f t="shared" si="17"/>
        <v>-1341907.6480969703</v>
      </c>
      <c r="U47" s="290">
        <f t="shared" si="17"/>
        <v>-2938960.8006854183</v>
      </c>
      <c r="V47" s="271">
        <f t="shared" si="17"/>
        <v>-1334060.9184353531</v>
      </c>
      <c r="W47" s="271">
        <f t="shared" si="17"/>
        <v>-262992.2341530947</v>
      </c>
      <c r="X47" s="468"/>
    </row>
    <row r="48" spans="1:24" s="403" customFormat="1" x14ac:dyDescent="0.25">
      <c r="A48" s="1621"/>
      <c r="B48" s="114" t="s">
        <v>76</v>
      </c>
      <c r="C48" s="144" t="s">
        <v>176</v>
      </c>
      <c r="D48" s="589">
        <f t="shared" ref="D48:W48" si="18">D26+D37+D42</f>
        <v>394183.80000000005</v>
      </c>
      <c r="E48" s="590">
        <f t="shared" si="18"/>
        <v>13129.856586270143</v>
      </c>
      <c r="F48" s="590">
        <f t="shared" si="18"/>
        <v>381053.9434137299</v>
      </c>
      <c r="G48" s="465"/>
      <c r="H48" s="589">
        <f t="shared" si="18"/>
        <v>360519.60000000003</v>
      </c>
      <c r="I48" s="590">
        <f t="shared" si="18"/>
        <v>12246.957812484663</v>
      </c>
      <c r="J48" s="590">
        <f t="shared" si="18"/>
        <v>348272.64218751539</v>
      </c>
      <c r="K48" s="1106"/>
      <c r="L48" s="589">
        <f>L26+L37+L42</f>
        <v>368309.4</v>
      </c>
      <c r="M48" s="590">
        <f>M26+M37+M42</f>
        <v>12309.034241006066</v>
      </c>
      <c r="N48" s="590">
        <f>N26+N37+N42</f>
        <v>356000.36575899395</v>
      </c>
      <c r="O48" s="1106"/>
      <c r="P48" s="589">
        <f>P26+P37+P42</f>
        <v>463898.10000000003</v>
      </c>
      <c r="Q48" s="590">
        <f>Q26+Q37+Q42</f>
        <v>15883.934243922327</v>
      </c>
      <c r="R48" s="590">
        <f>R26+R37+R42</f>
        <v>448014.16575607768</v>
      </c>
      <c r="S48" s="1101"/>
      <c r="T48" s="614">
        <f t="shared" si="18"/>
        <v>-68736.84809802995</v>
      </c>
      <c r="U48" s="591">
        <f t="shared" si="18"/>
        <v>1518174.0519019701</v>
      </c>
      <c r="V48" s="590">
        <f t="shared" si="18"/>
        <v>53569.782883683205</v>
      </c>
      <c r="W48" s="590">
        <f t="shared" si="18"/>
        <v>1533341.1171163167</v>
      </c>
      <c r="X48" s="1401"/>
    </row>
    <row r="49" spans="1:24" s="403" customFormat="1" x14ac:dyDescent="0.25">
      <c r="A49" s="1621"/>
      <c r="B49" s="114">
        <v>4.4000000000000004</v>
      </c>
      <c r="C49" s="144" t="s">
        <v>937</v>
      </c>
      <c r="D49" s="270">
        <f t="shared" ref="D49:W49" si="19">D27+D39+D44</f>
        <v>76797.665999378281</v>
      </c>
      <c r="E49" s="271">
        <f t="shared" si="19"/>
        <v>35288.705971856522</v>
      </c>
      <c r="F49" s="271">
        <f t="shared" si="19"/>
        <v>41508.960027521774</v>
      </c>
      <c r="G49" s="465"/>
      <c r="H49" s="270">
        <f t="shared" si="19"/>
        <v>51439.046897094042</v>
      </c>
      <c r="I49" s="271">
        <f t="shared" si="19"/>
        <v>23434.671171779686</v>
      </c>
      <c r="J49" s="271">
        <f t="shared" si="19"/>
        <v>28004.375725314356</v>
      </c>
      <c r="K49" s="463"/>
      <c r="L49" s="270">
        <f>L27+L39+L44</f>
        <v>47306.830125733046</v>
      </c>
      <c r="M49" s="271">
        <f>M27+M39+M44</f>
        <v>21438.351162331281</v>
      </c>
      <c r="N49" s="271">
        <f>N27+N39+N44</f>
        <v>25868.478963401765</v>
      </c>
      <c r="O49" s="463"/>
      <c r="P49" s="270">
        <f>P27+P39+P44</f>
        <v>61366.277453275441</v>
      </c>
      <c r="Q49" s="271">
        <f>Q27+Q39+Q44</f>
        <v>27809.040918717699</v>
      </c>
      <c r="R49" s="271">
        <f>R27+R39+R44</f>
        <v>33557.236534557749</v>
      </c>
      <c r="S49" s="462"/>
      <c r="T49" s="613">
        <f t="shared" si="19"/>
        <v>162.2681337000212</v>
      </c>
      <c r="U49" s="290">
        <f t="shared" si="19"/>
        <v>237072.08860918082</v>
      </c>
      <c r="V49" s="271">
        <f t="shared" si="19"/>
        <v>107970.76922468518</v>
      </c>
      <c r="W49" s="271">
        <f t="shared" si="19"/>
        <v>128939.05125079563</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41410500.62029662</v>
      </c>
      <c r="E52" s="280">
        <f t="shared" si="21"/>
        <v>30336314.759197909</v>
      </c>
      <c r="F52" s="280">
        <f t="shared" si="21"/>
        <v>11074185.86109871</v>
      </c>
      <c r="G52" s="1104"/>
      <c r="H52" s="288">
        <f t="shared" si="21"/>
        <v>40905411.220301598</v>
      </c>
      <c r="I52" s="280">
        <f t="shared" si="21"/>
        <v>29844011.683575511</v>
      </c>
      <c r="J52" s="280">
        <f t="shared" si="21"/>
        <v>11061399.536726087</v>
      </c>
      <c r="K52" s="1104"/>
      <c r="L52" s="288">
        <f>SUM(L46:L51)</f>
        <v>40221370.90486075</v>
      </c>
      <c r="M52" s="280">
        <f>SUM(M46:M51)</f>
        <v>28925744.496299338</v>
      </c>
      <c r="N52" s="280">
        <f>SUM(N46:N51)</f>
        <v>11295626.408561416</v>
      </c>
      <c r="O52" s="1104"/>
      <c r="P52" s="288">
        <f>SUM(P46:P51)</f>
        <v>55613070.498505309</v>
      </c>
      <c r="Q52" s="280">
        <f>SUM(Q46:Q51)</f>
        <v>39192744.315282591</v>
      </c>
      <c r="R52" s="280">
        <f>SUM(R46:R51)</f>
        <v>16420326.183222724</v>
      </c>
      <c r="S52" s="464"/>
      <c r="T52" s="604">
        <f t="shared" si="21"/>
        <v>-605966.36770239752</v>
      </c>
      <c r="U52" s="292">
        <f t="shared" si="21"/>
        <v>177544386.87626192</v>
      </c>
      <c r="V52" s="280">
        <f t="shared" si="21"/>
        <v>128298815.25435539</v>
      </c>
      <c r="W52" s="280">
        <f t="shared" si="21"/>
        <v>49851537.989608921</v>
      </c>
      <c r="X52" s="1400"/>
    </row>
    <row r="53" spans="1:24" x14ac:dyDescent="0.25">
      <c r="A53" s="1621"/>
      <c r="B53" s="114" t="s">
        <v>196</v>
      </c>
      <c r="C53" s="145" t="s">
        <v>40</v>
      </c>
      <c r="D53" s="270">
        <f>SUM(E53:G53)</f>
        <v>1032.2314833600001</v>
      </c>
      <c r="E53" s="253">
        <v>390.70205592000002</v>
      </c>
      <c r="F53" s="253">
        <v>641.52942744000006</v>
      </c>
      <c r="G53" s="465"/>
      <c r="H53" s="270">
        <f>SUM(I53:J53)</f>
        <v>1067.07012192</v>
      </c>
      <c r="I53" s="253">
        <v>399.44051927999999</v>
      </c>
      <c r="J53" s="253">
        <v>667.62960264000014</v>
      </c>
      <c r="K53" s="375"/>
      <c r="L53" s="270">
        <f>SUM(M53:N53)</f>
        <v>1071.2694194400001</v>
      </c>
      <c r="M53" s="253">
        <v>391.99741944000004</v>
      </c>
      <c r="N53" s="253">
        <v>679.27200000000005</v>
      </c>
      <c r="O53" s="375"/>
      <c r="P53" s="270">
        <f>SUM(Q53:R53)</f>
        <v>0</v>
      </c>
      <c r="Q53" s="253">
        <v>0</v>
      </c>
      <c r="R53" s="253">
        <v>0</v>
      </c>
      <c r="S53" s="303"/>
      <c r="T53" s="605">
        <v>0</v>
      </c>
      <c r="U53" s="290">
        <f>SUM(V53:X53)+T53</f>
        <v>3170.5710247200004</v>
      </c>
      <c r="V53" s="271">
        <f t="shared" ref="V53:W55" si="22">E53+I53+M53+Q53</f>
        <v>1182.1399946400002</v>
      </c>
      <c r="W53" s="271">
        <f t="shared" si="22"/>
        <v>1988.4310300800003</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1032.2314833600001</v>
      </c>
      <c r="E55" s="274">
        <f t="shared" si="23"/>
        <v>390.70205592000002</v>
      </c>
      <c r="F55" s="274">
        <f t="shared" si="23"/>
        <v>641.52942744000006</v>
      </c>
      <c r="G55" s="465"/>
      <c r="H55" s="270">
        <f t="shared" si="23"/>
        <v>1067.07012192</v>
      </c>
      <c r="I55" s="274">
        <f t="shared" si="23"/>
        <v>399.44051927999999</v>
      </c>
      <c r="J55" s="274">
        <f t="shared" si="23"/>
        <v>667.62960264000014</v>
      </c>
      <c r="K55" s="375"/>
      <c r="L55" s="270">
        <f>SUM(L53:L54)</f>
        <v>1071.2694194400001</v>
      </c>
      <c r="M55" s="274">
        <f>SUM(M53:M54)</f>
        <v>391.99741944000004</v>
      </c>
      <c r="N55" s="274">
        <f>SUM(N53:N54)</f>
        <v>679.27200000000005</v>
      </c>
      <c r="O55" s="375"/>
      <c r="P55" s="270">
        <f>SUM(P53:P54)</f>
        <v>0</v>
      </c>
      <c r="Q55" s="274">
        <f>SUM(Q53:Q54)</f>
        <v>0</v>
      </c>
      <c r="R55" s="274">
        <f>SUM(R53:R54)</f>
        <v>0</v>
      </c>
      <c r="S55" s="303"/>
      <c r="T55" s="606">
        <f>SUM(T53:T54)</f>
        <v>0</v>
      </c>
      <c r="U55" s="290">
        <f>SUM(U53:U54)</f>
        <v>3170.5710247200004</v>
      </c>
      <c r="V55" s="271">
        <f t="shared" si="22"/>
        <v>1182.1399946400002</v>
      </c>
      <c r="W55" s="271">
        <f t="shared" si="22"/>
        <v>1988.4310300800003</v>
      </c>
      <c r="X55" s="304"/>
    </row>
    <row r="56" spans="1:24" s="403" customFormat="1" x14ac:dyDescent="0.25">
      <c r="A56" s="1622"/>
      <c r="B56" s="390" t="s">
        <v>193</v>
      </c>
      <c r="C56" s="385" t="s">
        <v>333</v>
      </c>
      <c r="D56" s="288">
        <f t="shared" ref="D56:W56" si="24">D52+D55</f>
        <v>41411532.851779982</v>
      </c>
      <c r="E56" s="280">
        <f t="shared" si="24"/>
        <v>30336705.461253829</v>
      </c>
      <c r="F56" s="280">
        <f t="shared" si="24"/>
        <v>11074827.390526151</v>
      </c>
      <c r="G56" s="465"/>
      <c r="H56" s="288">
        <f t="shared" si="24"/>
        <v>40906478.29042352</v>
      </c>
      <c r="I56" s="280">
        <f t="shared" si="24"/>
        <v>29844411.124094792</v>
      </c>
      <c r="J56" s="280">
        <f t="shared" si="24"/>
        <v>11062067.166328728</v>
      </c>
      <c r="K56" s="1104"/>
      <c r="L56" s="288">
        <f>L52+L55</f>
        <v>40222442.174280189</v>
      </c>
      <c r="M56" s="280">
        <f>M52+M55</f>
        <v>28926136.493718777</v>
      </c>
      <c r="N56" s="280">
        <f>N52+N55</f>
        <v>11296305.680561416</v>
      </c>
      <c r="O56" s="1104"/>
      <c r="P56" s="288">
        <f>P52+P55</f>
        <v>55613070.498505309</v>
      </c>
      <c r="Q56" s="280">
        <f>Q52+Q55</f>
        <v>39192744.315282591</v>
      </c>
      <c r="R56" s="280">
        <f>R52+R55</f>
        <v>16420326.183222724</v>
      </c>
      <c r="S56" s="464"/>
      <c r="T56" s="604">
        <f t="shared" si="24"/>
        <v>-605966.36770239752</v>
      </c>
      <c r="U56" s="292">
        <f t="shared" si="24"/>
        <v>177547557.44728664</v>
      </c>
      <c r="V56" s="280">
        <f t="shared" si="24"/>
        <v>128299997.39435002</v>
      </c>
      <c r="W56" s="280">
        <f t="shared" si="24"/>
        <v>49853526.420639001</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1426157.5251250495</v>
      </c>
      <c r="E59" s="251">
        <v>622829.71515205642</v>
      </c>
      <c r="F59" s="253">
        <v>803327.8099729931</v>
      </c>
      <c r="G59" s="465"/>
      <c r="H59" s="270">
        <f t="shared" ref="H59:H64" si="26">SUM(I59:J59)</f>
        <v>1365594.0716616469</v>
      </c>
      <c r="I59" s="251">
        <v>596380.52016153221</v>
      </c>
      <c r="J59" s="253">
        <v>769213.55150011461</v>
      </c>
      <c r="K59" s="375"/>
      <c r="L59" s="270">
        <f t="shared" ref="L59:L64" si="27">SUM(M59:N59)</f>
        <v>1323169.3873138588</v>
      </c>
      <c r="M59" s="251">
        <v>577852.8655355596</v>
      </c>
      <c r="N59" s="253">
        <v>745316.52177829924</v>
      </c>
      <c r="O59" s="375"/>
      <c r="P59" s="270">
        <f t="shared" ref="P59:P64" si="28">SUM(Q59:R59)</f>
        <v>1864106.9738220149</v>
      </c>
      <c r="Q59" s="253">
        <v>814090.44587604434</v>
      </c>
      <c r="R59" s="253">
        <v>1050016.5279459707</v>
      </c>
      <c r="S59" s="303"/>
      <c r="T59" s="605"/>
      <c r="U59" s="290">
        <f t="shared" ref="U59:U64" si="29">D59+H59+L59+P59+T59</f>
        <v>5979027.9579225704</v>
      </c>
      <c r="V59" s="271">
        <f t="shared" ref="V59:W65" si="30">E59+I59+M59+Q59</f>
        <v>2611153.5467251926</v>
      </c>
      <c r="W59" s="271">
        <f t="shared" si="30"/>
        <v>3367874.4111973778</v>
      </c>
      <c r="X59" s="304"/>
    </row>
    <row r="60" spans="1:24" x14ac:dyDescent="0.25">
      <c r="A60" s="1582"/>
      <c r="B60" s="114" t="s">
        <v>80</v>
      </c>
      <c r="C60" s="145" t="s">
        <v>100</v>
      </c>
      <c r="D60" s="270">
        <f t="shared" si="25"/>
        <v>137185.58693742662</v>
      </c>
      <c r="E60" s="253">
        <v>59911.51645587902</v>
      </c>
      <c r="F60" s="253">
        <v>77274.070481547606</v>
      </c>
      <c r="G60" s="465"/>
      <c r="H60" s="270">
        <f t="shared" si="26"/>
        <v>131359.83994667543</v>
      </c>
      <c r="I60" s="253">
        <v>57367.303579759769</v>
      </c>
      <c r="J60" s="253">
        <v>73992.536366915665</v>
      </c>
      <c r="K60" s="375"/>
      <c r="L60" s="270">
        <f t="shared" si="27"/>
        <v>127278.90560362239</v>
      </c>
      <c r="M60" s="253">
        <v>55585.083081911813</v>
      </c>
      <c r="N60" s="253">
        <v>71693.822521710579</v>
      </c>
      <c r="O60" s="375"/>
      <c r="P60" s="270">
        <f t="shared" si="28"/>
        <v>179313.01754026103</v>
      </c>
      <c r="Q60" s="253">
        <v>78309.354801366659</v>
      </c>
      <c r="R60" s="253">
        <v>101003.66273889439</v>
      </c>
      <c r="S60" s="303"/>
      <c r="T60" s="605"/>
      <c r="U60" s="290">
        <f t="shared" si="29"/>
        <v>575137.35002798541</v>
      </c>
      <c r="V60" s="271">
        <f t="shared" si="30"/>
        <v>251173.25791891725</v>
      </c>
      <c r="W60" s="271">
        <f t="shared" si="30"/>
        <v>323964.09210906824</v>
      </c>
      <c r="X60" s="304"/>
    </row>
    <row r="61" spans="1:24" x14ac:dyDescent="0.25">
      <c r="A61" s="1582"/>
      <c r="B61" s="114" t="s">
        <v>81</v>
      </c>
      <c r="C61" s="145" t="s">
        <v>101</v>
      </c>
      <c r="D61" s="270">
        <f t="shared" si="25"/>
        <v>130305.32338022771</v>
      </c>
      <c r="E61" s="253">
        <v>56906.776435224194</v>
      </c>
      <c r="F61" s="253">
        <v>73398.546945003516</v>
      </c>
      <c r="G61" s="465"/>
      <c r="H61" s="270">
        <f t="shared" si="26"/>
        <v>124771.75485813888</v>
      </c>
      <c r="I61" s="253">
        <v>54490.163371330869</v>
      </c>
      <c r="J61" s="253">
        <v>70281.591486808014</v>
      </c>
      <c r="K61" s="375"/>
      <c r="L61" s="270">
        <f t="shared" si="27"/>
        <v>120895.49146096763</v>
      </c>
      <c r="M61" s="253">
        <v>52797.326510758379</v>
      </c>
      <c r="N61" s="253">
        <v>68098.164950209248</v>
      </c>
      <c r="O61" s="375"/>
      <c r="P61" s="270">
        <f t="shared" si="28"/>
        <v>170319.93854810455</v>
      </c>
      <c r="Q61" s="253">
        <v>74381.908689455813</v>
      </c>
      <c r="R61" s="253">
        <v>95938.029858648748</v>
      </c>
      <c r="S61" s="303"/>
      <c r="T61" s="605"/>
      <c r="U61" s="290">
        <f t="shared" si="29"/>
        <v>546292.50824743882</v>
      </c>
      <c r="V61" s="271">
        <f t="shared" si="30"/>
        <v>238576.17500676925</v>
      </c>
      <c r="W61" s="271">
        <f t="shared" si="30"/>
        <v>307716.33324066957</v>
      </c>
      <c r="X61" s="304"/>
    </row>
    <row r="62" spans="1:24" x14ac:dyDescent="0.25">
      <c r="A62" s="1582"/>
      <c r="B62" s="383" t="s">
        <v>82</v>
      </c>
      <c r="C62" s="145" t="s">
        <v>102</v>
      </c>
      <c r="D62" s="270">
        <f t="shared" si="25"/>
        <v>88257.590364278833</v>
      </c>
      <c r="E62" s="253">
        <v>38543.74351933584</v>
      </c>
      <c r="F62" s="253">
        <v>49713.846844942993</v>
      </c>
      <c r="G62" s="465"/>
      <c r="H62" s="270">
        <f t="shared" si="26"/>
        <v>84509.62818432934</v>
      </c>
      <c r="I62" s="253">
        <v>36906.938204485406</v>
      </c>
      <c r="J62" s="253">
        <v>47602.689979843934</v>
      </c>
      <c r="K62" s="375"/>
      <c r="L62" s="270">
        <f t="shared" si="27"/>
        <v>81884.181593376779</v>
      </c>
      <c r="M62" s="253">
        <v>35760.356481511611</v>
      </c>
      <c r="N62" s="253">
        <v>46123.825111865168</v>
      </c>
      <c r="O62" s="375"/>
      <c r="P62" s="270">
        <f t="shared" si="28"/>
        <v>115360.04038288347</v>
      </c>
      <c r="Q62" s="253">
        <v>50379.891299385781</v>
      </c>
      <c r="R62" s="253">
        <v>64980.149083497687</v>
      </c>
      <c r="S62" s="303"/>
      <c r="T62" s="605"/>
      <c r="U62" s="290">
        <f t="shared" si="29"/>
        <v>370011.44052486843</v>
      </c>
      <c r="V62" s="271">
        <f t="shared" si="30"/>
        <v>161590.92950471863</v>
      </c>
      <c r="W62" s="271">
        <f t="shared" si="30"/>
        <v>208420.5110201498</v>
      </c>
      <c r="X62" s="304"/>
    </row>
    <row r="63" spans="1:24" x14ac:dyDescent="0.25">
      <c r="A63" s="1582"/>
      <c r="B63" s="383" t="s">
        <v>219</v>
      </c>
      <c r="C63" s="145" t="s">
        <v>103</v>
      </c>
      <c r="D63" s="270">
        <f t="shared" si="25"/>
        <v>323230.08475490304</v>
      </c>
      <c r="E63" s="253">
        <v>141160.63483156901</v>
      </c>
      <c r="F63" s="253">
        <v>182069.44992333403</v>
      </c>
      <c r="G63" s="465"/>
      <c r="H63" s="270">
        <f t="shared" si="26"/>
        <v>309503.73976765573</v>
      </c>
      <c r="I63" s="253">
        <v>135166.08276570481</v>
      </c>
      <c r="J63" s="253">
        <v>174337.65700195089</v>
      </c>
      <c r="K63" s="375"/>
      <c r="L63" s="270">
        <f t="shared" si="27"/>
        <v>299888.4384591743</v>
      </c>
      <c r="M63" s="253">
        <v>130966.90050879559</v>
      </c>
      <c r="N63" s="253">
        <v>168921.5379503787</v>
      </c>
      <c r="O63" s="375"/>
      <c r="P63" s="270">
        <f t="shared" si="28"/>
        <v>422488.7114681555</v>
      </c>
      <c r="Q63" s="253">
        <v>184508.7370664737</v>
      </c>
      <c r="R63" s="253">
        <v>237979.97440168177</v>
      </c>
      <c r="S63" s="303"/>
      <c r="T63" s="605"/>
      <c r="U63" s="290">
        <f t="shared" si="29"/>
        <v>1355110.9744498886</v>
      </c>
      <c r="V63" s="271">
        <f t="shared" si="30"/>
        <v>591802.35517254309</v>
      </c>
      <c r="W63" s="271">
        <f t="shared" si="30"/>
        <v>763308.61927734548</v>
      </c>
      <c r="X63" s="304"/>
    </row>
    <row r="64" spans="1:24" x14ac:dyDescent="0.25">
      <c r="A64" s="1582"/>
      <c r="B64" s="114" t="s">
        <v>218</v>
      </c>
      <c r="C64" s="145" t="s">
        <v>28</v>
      </c>
      <c r="D64" s="270">
        <f t="shared" si="25"/>
        <v>61904.389561777934</v>
      </c>
      <c r="E64" s="253">
        <v>27034.806911700303</v>
      </c>
      <c r="F64" s="253">
        <v>34869.582650077631</v>
      </c>
      <c r="G64" s="465"/>
      <c r="H64" s="270">
        <f t="shared" si="26"/>
        <v>59275.546989793213</v>
      </c>
      <c r="I64" s="253">
        <v>25886.742100174466</v>
      </c>
      <c r="J64" s="253">
        <v>33388.804889618747</v>
      </c>
      <c r="K64" s="375"/>
      <c r="L64" s="270">
        <f t="shared" si="27"/>
        <v>57434.043410677259</v>
      </c>
      <c r="M64" s="253">
        <v>25082.522980318325</v>
      </c>
      <c r="N64" s="253">
        <v>32351.520430358938</v>
      </c>
      <c r="O64" s="375"/>
      <c r="P64" s="270">
        <f t="shared" si="28"/>
        <v>80914.20636173182</v>
      </c>
      <c r="Q64" s="253">
        <v>35336.750122054924</v>
      </c>
      <c r="R64" s="253">
        <v>45577.456239676896</v>
      </c>
      <c r="S64" s="303"/>
      <c r="T64" s="605"/>
      <c r="U64" s="290">
        <f t="shared" si="29"/>
        <v>259528.18632398022</v>
      </c>
      <c r="V64" s="271">
        <f t="shared" si="30"/>
        <v>113340.822114248</v>
      </c>
      <c r="W64" s="271">
        <f t="shared" si="30"/>
        <v>146187.36420973222</v>
      </c>
      <c r="X64" s="304"/>
    </row>
    <row r="65" spans="1:24" s="403" customFormat="1" x14ac:dyDescent="0.25">
      <c r="A65" s="1583"/>
      <c r="B65" s="384" t="s">
        <v>217</v>
      </c>
      <c r="C65" s="385" t="s">
        <v>108</v>
      </c>
      <c r="D65" s="288">
        <f t="shared" ref="D65:U65" si="31">SUM(D59:D64)</f>
        <v>2167040.5001236633</v>
      </c>
      <c r="E65" s="280">
        <f t="shared" si="31"/>
        <v>946387.19330576481</v>
      </c>
      <c r="F65" s="280">
        <f t="shared" si="31"/>
        <v>1220653.3068178988</v>
      </c>
      <c r="G65" s="1104"/>
      <c r="H65" s="288">
        <f t="shared" si="31"/>
        <v>2075014.5814082394</v>
      </c>
      <c r="I65" s="280">
        <f t="shared" si="31"/>
        <v>906197.75018298754</v>
      </c>
      <c r="J65" s="280">
        <f t="shared" si="31"/>
        <v>1168816.8312252518</v>
      </c>
      <c r="K65" s="1104"/>
      <c r="L65" s="288">
        <f t="shared" si="31"/>
        <v>2010550.4478416769</v>
      </c>
      <c r="M65" s="280">
        <f t="shared" si="31"/>
        <v>878045.05509885529</v>
      </c>
      <c r="N65" s="280">
        <f t="shared" si="31"/>
        <v>1132505.3927428217</v>
      </c>
      <c r="O65" s="1104"/>
      <c r="P65" s="288">
        <f t="shared" si="31"/>
        <v>2832502.8881231514</v>
      </c>
      <c r="Q65" s="280">
        <f t="shared" si="31"/>
        <v>1237007.0878547812</v>
      </c>
      <c r="R65" s="280">
        <f t="shared" si="31"/>
        <v>1595495.80026837</v>
      </c>
      <c r="S65" s="464"/>
      <c r="T65" s="604">
        <f t="shared" si="31"/>
        <v>0</v>
      </c>
      <c r="U65" s="292">
        <f t="shared" si="31"/>
        <v>9085108.4174967315</v>
      </c>
      <c r="V65" s="280">
        <f t="shared" si="30"/>
        <v>3967637.0864423891</v>
      </c>
      <c r="W65" s="280">
        <f t="shared" si="30"/>
        <v>5117471.331054342</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43578573.351903647</v>
      </c>
      <c r="E72" s="303"/>
      <c r="F72" s="303"/>
      <c r="G72" s="375"/>
      <c r="H72" s="270">
        <f>H56+H65+H71</f>
        <v>42981492.87183176</v>
      </c>
      <c r="I72" s="303"/>
      <c r="J72" s="303"/>
      <c r="K72" s="375"/>
      <c r="L72" s="270">
        <f>L56+L65+L71</f>
        <v>42232992.622121863</v>
      </c>
      <c r="M72" s="303"/>
      <c r="N72" s="303"/>
      <c r="O72" s="375"/>
      <c r="P72" s="271">
        <f>P56+P65+P71</f>
        <v>58445573.386628464</v>
      </c>
      <c r="Q72" s="303"/>
      <c r="R72" s="303"/>
      <c r="S72" s="303"/>
      <c r="T72" s="613">
        <f>T56+T65+T71</f>
        <v>-605966.36770239752</v>
      </c>
      <c r="U72" s="290">
        <f>U56+U65+U71</f>
        <v>186632665.86478338</v>
      </c>
      <c r="V72" s="346"/>
      <c r="W72" s="346"/>
      <c r="X72" s="304"/>
    </row>
    <row r="73" spans="1:24" s="403" customFormat="1" ht="24.75" x14ac:dyDescent="0.25">
      <c r="A73" s="571"/>
      <c r="B73" s="561" t="s">
        <v>257</v>
      </c>
      <c r="C73" s="562" t="s">
        <v>184</v>
      </c>
      <c r="D73" s="563">
        <f>D16-D72</f>
        <v>577641.29250961542</v>
      </c>
      <c r="E73" s="338"/>
      <c r="F73" s="338"/>
      <c r="G73" s="564"/>
      <c r="H73" s="563">
        <f>H16-H72</f>
        <v>-1145145.1483598873</v>
      </c>
      <c r="I73" s="338"/>
      <c r="J73" s="338"/>
      <c r="K73" s="564"/>
      <c r="L73" s="563">
        <f>L16-L72</f>
        <v>-1000847.4636882246</v>
      </c>
      <c r="M73" s="338"/>
      <c r="N73" s="338"/>
      <c r="O73" s="564"/>
      <c r="P73" s="565">
        <f>P16-P72</f>
        <v>65394.687578223646</v>
      </c>
      <c r="Q73" s="338"/>
      <c r="R73" s="338"/>
      <c r="S73" s="338"/>
      <c r="T73" s="616">
        <f>T16-T72</f>
        <v>1813643.2481294449</v>
      </c>
      <c r="U73" s="566">
        <f>U16-U72</f>
        <v>310686.61616912484</v>
      </c>
      <c r="V73" s="337"/>
      <c r="W73" s="337"/>
      <c r="X73" s="339"/>
    </row>
    <row r="74" spans="1:24" x14ac:dyDescent="0.25">
      <c r="A74" s="408"/>
      <c r="B74" s="114" t="s">
        <v>207</v>
      </c>
      <c r="C74" s="145" t="s">
        <v>26</v>
      </c>
      <c r="D74" s="257">
        <v>155385.50768508654</v>
      </c>
      <c r="E74" s="379"/>
      <c r="F74" s="379"/>
      <c r="G74" s="380"/>
      <c r="H74" s="257">
        <v>-308044.04490880971</v>
      </c>
      <c r="I74" s="379"/>
      <c r="J74" s="379"/>
      <c r="K74" s="380"/>
      <c r="L74" s="257">
        <v>-269227.96773213241</v>
      </c>
      <c r="M74" s="379"/>
      <c r="N74" s="379"/>
      <c r="O74" s="380"/>
      <c r="P74" s="257">
        <v>17591.170958542163</v>
      </c>
      <c r="Q74" s="340"/>
      <c r="R74" s="340"/>
      <c r="S74" s="340"/>
      <c r="T74" s="257">
        <v>487870.0337468207</v>
      </c>
      <c r="U74" s="374">
        <f>D74+H74+L74+P74+T74</f>
        <v>83574.699749507301</v>
      </c>
      <c r="V74" s="340"/>
      <c r="W74" s="340"/>
      <c r="X74" s="341"/>
    </row>
    <row r="75" spans="1:24" s="403" customFormat="1" ht="15.75" thickBot="1" x14ac:dyDescent="0.3">
      <c r="A75" s="570"/>
      <c r="B75" s="568" t="s">
        <v>267</v>
      </c>
      <c r="C75" s="386" t="s">
        <v>185</v>
      </c>
      <c r="D75" s="288">
        <f>D73-D74</f>
        <v>422255.78482452885</v>
      </c>
      <c r="E75" s="335"/>
      <c r="F75" s="335"/>
      <c r="G75" s="376"/>
      <c r="H75" s="288">
        <f>H73-H74</f>
        <v>-837101.10345107759</v>
      </c>
      <c r="I75" s="335"/>
      <c r="J75" s="335"/>
      <c r="K75" s="376"/>
      <c r="L75" s="288">
        <f>L73-L74</f>
        <v>-731619.49595609214</v>
      </c>
      <c r="M75" s="335"/>
      <c r="N75" s="335"/>
      <c r="O75" s="376"/>
      <c r="P75" s="280">
        <f>P73-P74</f>
        <v>47803.516619681483</v>
      </c>
      <c r="Q75" s="342"/>
      <c r="R75" s="342"/>
      <c r="S75" s="337"/>
      <c r="T75" s="894">
        <f>T73-T74</f>
        <v>1325773.2143826243</v>
      </c>
      <c r="U75" s="895">
        <f>U73-U74</f>
        <v>227111.91641961754</v>
      </c>
      <c r="V75" s="516"/>
      <c r="W75" s="516"/>
      <c r="X75" s="473"/>
    </row>
    <row r="76" spans="1:24" x14ac:dyDescent="0.25">
      <c r="S76" s="47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392</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8011</v>
      </c>
      <c r="E9" s="812">
        <v>2696</v>
      </c>
      <c r="F9" s="812">
        <v>5315</v>
      </c>
      <c r="G9" s="1107"/>
      <c r="H9" s="805">
        <f>SUM(I9:J9)</f>
        <v>7835</v>
      </c>
      <c r="I9" s="812">
        <v>2624.3301008038788</v>
      </c>
      <c r="J9" s="812">
        <v>5210.6698991961212</v>
      </c>
      <c r="K9" s="1107"/>
      <c r="L9" s="805">
        <f>SUM(M9:N9)</f>
        <v>7641</v>
      </c>
      <c r="M9" s="812">
        <v>2509.0149136577711</v>
      </c>
      <c r="N9" s="812">
        <v>5131.9850863422289</v>
      </c>
      <c r="O9" s="1107"/>
      <c r="P9" s="805">
        <f>SUM(Q9:R9)</f>
        <v>7544</v>
      </c>
      <c r="Q9" s="812">
        <v>2507.0030475685703</v>
      </c>
      <c r="R9" s="812">
        <v>5036.9969524314301</v>
      </c>
      <c r="S9" s="1102"/>
      <c r="T9" s="813"/>
      <c r="U9" s="814">
        <f>SUM(V9:X9)+T9</f>
        <v>31031</v>
      </c>
      <c r="V9" s="815">
        <f>E9+I9+M9+Q9</f>
        <v>10336.34806203022</v>
      </c>
      <c r="W9" s="815">
        <f>F9+J9+N9+R9</f>
        <v>20694.651937969778</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27132304.07</v>
      </c>
      <c r="E11" s="461"/>
      <c r="F11" s="461"/>
      <c r="G11" s="471"/>
      <c r="H11" s="469">
        <v>26407388.690000001</v>
      </c>
      <c r="I11" s="461"/>
      <c r="J11" s="461"/>
      <c r="K11" s="471"/>
      <c r="L11" s="469">
        <v>25570850.859999999</v>
      </c>
      <c r="M11" s="461"/>
      <c r="N11" s="461"/>
      <c r="O11" s="471"/>
      <c r="P11" s="469">
        <v>27609853.744563892</v>
      </c>
      <c r="Q11" s="461"/>
      <c r="R11" s="461"/>
      <c r="S11" s="461"/>
      <c r="T11" s="617">
        <v>199431.21449555244</v>
      </c>
      <c r="U11" s="321">
        <f>D11+H11+L11+P11+T11</f>
        <v>106919828.57905945</v>
      </c>
      <c r="V11" s="462"/>
      <c r="W11" s="462"/>
      <c r="X11" s="302"/>
    </row>
    <row r="12" spans="1:24" x14ac:dyDescent="0.25">
      <c r="A12" s="1585"/>
      <c r="B12" s="114">
        <v>1.2</v>
      </c>
      <c r="C12" s="144" t="s">
        <v>225</v>
      </c>
      <c r="D12" s="470">
        <v>-328.50000000000364</v>
      </c>
      <c r="E12" s="462"/>
      <c r="F12" s="462"/>
      <c r="G12" s="463"/>
      <c r="H12" s="470">
        <v>-332.15000000000327</v>
      </c>
      <c r="I12" s="462"/>
      <c r="J12" s="462"/>
      <c r="K12" s="463"/>
      <c r="L12" s="470">
        <v>33652.116440631828</v>
      </c>
      <c r="M12" s="462"/>
      <c r="N12" s="462"/>
      <c r="O12" s="463"/>
      <c r="P12" s="470">
        <v>0</v>
      </c>
      <c r="Q12" s="462"/>
      <c r="R12" s="462"/>
      <c r="S12" s="462"/>
      <c r="T12" s="603">
        <v>15567.878296400613</v>
      </c>
      <c r="U12" s="290">
        <f>D12+H12+L12+P12+T12</f>
        <v>48559.344737032428</v>
      </c>
      <c r="V12" s="462"/>
      <c r="W12" s="462"/>
      <c r="X12" s="304"/>
    </row>
    <row r="13" spans="1:24" x14ac:dyDescent="0.25">
      <c r="A13" s="1585"/>
      <c r="B13" s="114" t="s">
        <v>1322</v>
      </c>
      <c r="C13" s="144" t="s">
        <v>1326</v>
      </c>
      <c r="D13" s="470">
        <v>185653.16</v>
      </c>
      <c r="E13" s="462"/>
      <c r="F13" s="462"/>
      <c r="G13" s="463"/>
      <c r="H13" s="470">
        <v>182072.88</v>
      </c>
      <c r="I13" s="462"/>
      <c r="J13" s="462"/>
      <c r="K13" s="463"/>
      <c r="L13" s="470">
        <v>179987.28</v>
      </c>
      <c r="M13" s="462"/>
      <c r="N13" s="462"/>
      <c r="O13" s="463"/>
      <c r="P13" s="470">
        <v>248683.77999999997</v>
      </c>
      <c r="Q13" s="462"/>
      <c r="R13" s="462"/>
      <c r="S13" s="462"/>
      <c r="T13" s="603">
        <v>5928</v>
      </c>
      <c r="U13" s="290">
        <f>D13+H13+L13+P13+T13</f>
        <v>802325.10000000009</v>
      </c>
      <c r="V13" s="462"/>
      <c r="W13" s="462"/>
      <c r="X13" s="304"/>
    </row>
    <row r="14" spans="1:24" x14ac:dyDescent="0.25">
      <c r="A14" s="1585"/>
      <c r="B14" s="114" t="s">
        <v>1327</v>
      </c>
      <c r="C14" s="144" t="s">
        <v>1328</v>
      </c>
      <c r="D14" s="470">
        <v>-17832.593628389481</v>
      </c>
      <c r="E14" s="462"/>
      <c r="F14" s="462"/>
      <c r="G14" s="463"/>
      <c r="H14" s="470">
        <v>-17894.968182200453</v>
      </c>
      <c r="I14" s="462"/>
      <c r="J14" s="462"/>
      <c r="K14" s="463"/>
      <c r="L14" s="470">
        <v>-17733.805442453759</v>
      </c>
      <c r="M14" s="462"/>
      <c r="N14" s="462"/>
      <c r="O14" s="463"/>
      <c r="P14" s="470">
        <v>-61734.188384364999</v>
      </c>
      <c r="Q14" s="462"/>
      <c r="R14" s="462"/>
      <c r="S14" s="462"/>
      <c r="T14" s="603">
        <v>353308.64</v>
      </c>
      <c r="U14" s="290">
        <f>D14+H14+L14+P14+T14</f>
        <v>238113.08436259133</v>
      </c>
      <c r="V14" s="462"/>
      <c r="W14" s="462"/>
      <c r="X14" s="304"/>
    </row>
    <row r="15" spans="1:24" x14ac:dyDescent="0.25">
      <c r="A15" s="1585"/>
      <c r="B15" s="114" t="s">
        <v>63</v>
      </c>
      <c r="C15" s="144" t="s">
        <v>13</v>
      </c>
      <c r="D15" s="470">
        <v>0</v>
      </c>
      <c r="E15" s="462"/>
      <c r="F15" s="462"/>
      <c r="G15" s="463"/>
      <c r="H15" s="470">
        <v>734.63593614563922</v>
      </c>
      <c r="I15" s="462"/>
      <c r="J15" s="462"/>
      <c r="K15" s="463"/>
      <c r="L15" s="470">
        <v>439.01428233527025</v>
      </c>
      <c r="M15" s="462"/>
      <c r="N15" s="462"/>
      <c r="O15" s="463"/>
      <c r="P15" s="470">
        <v>0</v>
      </c>
      <c r="Q15" s="462"/>
      <c r="R15" s="462"/>
      <c r="S15" s="462"/>
      <c r="T15" s="603">
        <v>0</v>
      </c>
      <c r="U15" s="290">
        <f>D15+H15+L15+P15+T15</f>
        <v>1173.6502184809094</v>
      </c>
      <c r="V15" s="462"/>
      <c r="W15" s="462"/>
      <c r="X15" s="304"/>
    </row>
    <row r="16" spans="1:24" s="401" customFormat="1" x14ac:dyDescent="0.25">
      <c r="A16" s="1586"/>
      <c r="B16" s="384" t="s">
        <v>64</v>
      </c>
      <c r="C16" s="391" t="s">
        <v>14</v>
      </c>
      <c r="D16" s="574">
        <f>SUM(D11:D15)</f>
        <v>27299796.136371613</v>
      </c>
      <c r="E16" s="464"/>
      <c r="F16" s="466"/>
      <c r="G16" s="465"/>
      <c r="H16" s="288">
        <f>SUM(H11:H15)</f>
        <v>26571969.087753948</v>
      </c>
      <c r="I16" s="464"/>
      <c r="J16" s="466"/>
      <c r="K16" s="465"/>
      <c r="L16" s="288">
        <f>SUM(L11:L15)</f>
        <v>25767195.465280514</v>
      </c>
      <c r="M16" s="464"/>
      <c r="N16" s="466"/>
      <c r="O16" s="465"/>
      <c r="P16" s="288">
        <f>SUM(P11:P15)</f>
        <v>27796803.336179528</v>
      </c>
      <c r="Q16" s="464"/>
      <c r="R16" s="466"/>
      <c r="S16" s="466"/>
      <c r="T16" s="604">
        <f>SUM(T11:T15)</f>
        <v>574235.73279195302</v>
      </c>
      <c r="U16" s="292">
        <f>SUM(U11:U15)</f>
        <v>108009999.75837757</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65479</v>
      </c>
      <c r="E19" s="598">
        <v>63179</v>
      </c>
      <c r="F19" s="598">
        <v>2300</v>
      </c>
      <c r="G19" s="465"/>
      <c r="H19" s="586">
        <f>SUM(I19:J19)</f>
        <v>64320</v>
      </c>
      <c r="I19" s="598">
        <v>61834</v>
      </c>
      <c r="J19" s="598">
        <v>2486</v>
      </c>
      <c r="K19" s="808"/>
      <c r="L19" s="586">
        <f>SUM(M19:N19)</f>
        <v>60085</v>
      </c>
      <c r="M19" s="598">
        <v>57083</v>
      </c>
      <c r="N19" s="598">
        <v>3002</v>
      </c>
      <c r="O19" s="808"/>
      <c r="P19" s="586">
        <f>SUM(Q19:R19)</f>
        <v>58631</v>
      </c>
      <c r="Q19" s="598">
        <v>56208</v>
      </c>
      <c r="R19" s="598">
        <v>2423</v>
      </c>
      <c r="S19" s="681"/>
      <c r="T19" s="610">
        <v>0</v>
      </c>
      <c r="U19" s="290">
        <f>SUM(V19:X19)+T19</f>
        <v>248515</v>
      </c>
      <c r="V19" s="271">
        <f t="shared" ref="V19:W27" si="1">E19+I19+M19+Q19</f>
        <v>238304</v>
      </c>
      <c r="W19" s="271">
        <f t="shared" si="1"/>
        <v>10211</v>
      </c>
      <c r="X19" s="1398"/>
    </row>
    <row r="20" spans="1:24" x14ac:dyDescent="0.25">
      <c r="A20" s="1582"/>
      <c r="B20" s="383">
        <v>2.2000000000000002</v>
      </c>
      <c r="C20" s="585" t="s">
        <v>735</v>
      </c>
      <c r="D20" s="586">
        <f t="shared" si="0"/>
        <v>246</v>
      </c>
      <c r="E20" s="599">
        <v>211</v>
      </c>
      <c r="F20" s="599">
        <v>35</v>
      </c>
      <c r="G20" s="465"/>
      <c r="H20" s="586">
        <f>SUM(I20:J20)</f>
        <v>152</v>
      </c>
      <c r="I20" s="599">
        <v>114</v>
      </c>
      <c r="J20" s="599">
        <v>38</v>
      </c>
      <c r="K20" s="809"/>
      <c r="L20" s="586">
        <f>SUM(M20:N20)</f>
        <v>295</v>
      </c>
      <c r="M20" s="599">
        <v>251</v>
      </c>
      <c r="N20" s="599">
        <v>44</v>
      </c>
      <c r="O20" s="809"/>
      <c r="P20" s="586">
        <f>SUM(Q20:R20)</f>
        <v>417</v>
      </c>
      <c r="Q20" s="599">
        <v>340</v>
      </c>
      <c r="R20" s="599">
        <v>77</v>
      </c>
      <c r="S20" s="682"/>
      <c r="T20" s="610">
        <v>0</v>
      </c>
      <c r="U20" s="290">
        <f t="shared" ref="U20:U27" si="2">SUM(V20:X20)+T20</f>
        <v>1110</v>
      </c>
      <c r="V20" s="271">
        <f t="shared" si="1"/>
        <v>916</v>
      </c>
      <c r="W20" s="271">
        <f t="shared" si="1"/>
        <v>194</v>
      </c>
      <c r="X20" s="1263"/>
    </row>
    <row r="21" spans="1:24" x14ac:dyDescent="0.25">
      <c r="A21" s="1582"/>
      <c r="B21" s="383">
        <v>2.2999999999999998</v>
      </c>
      <c r="C21" s="585" t="s">
        <v>736</v>
      </c>
      <c r="D21" s="586">
        <f t="shared" si="0"/>
        <v>14687498.294237584</v>
      </c>
      <c r="E21" s="599">
        <v>14173453.567679718</v>
      </c>
      <c r="F21" s="599">
        <v>514044.72655786504</v>
      </c>
      <c r="G21" s="465"/>
      <c r="H21" s="586">
        <f t="shared" ref="H21:H27" si="3">SUM(I21:J21)</f>
        <v>14482486.300965967</v>
      </c>
      <c r="I21" s="599">
        <v>13924247.000069939</v>
      </c>
      <c r="J21" s="599">
        <v>558239.30089602759</v>
      </c>
      <c r="K21" s="809"/>
      <c r="L21" s="586">
        <f t="shared" ref="L21:L27" si="4">SUM(M21:N21)</f>
        <v>13633854.924040765</v>
      </c>
      <c r="M21" s="599">
        <v>12958917.769550109</v>
      </c>
      <c r="N21" s="599">
        <v>674937.15449065575</v>
      </c>
      <c r="O21" s="809"/>
      <c r="P21" s="586">
        <f t="shared" ref="P21:P27" si="5">SUM(Q21:R21)</f>
        <v>14773677.833725899</v>
      </c>
      <c r="Q21" s="599">
        <v>14149123.274095099</v>
      </c>
      <c r="R21" s="599">
        <v>624554.55963080097</v>
      </c>
      <c r="S21" s="682"/>
      <c r="T21" s="610">
        <v>45596.514303416829</v>
      </c>
      <c r="U21" s="290">
        <f t="shared" si="2"/>
        <v>57623113.867273629</v>
      </c>
      <c r="V21" s="271">
        <f t="shared" si="1"/>
        <v>55205741.611394867</v>
      </c>
      <c r="W21" s="271">
        <f t="shared" si="1"/>
        <v>2371775.7415753491</v>
      </c>
      <c r="X21" s="1263"/>
    </row>
    <row r="22" spans="1:24" x14ac:dyDescent="0.25">
      <c r="A22" s="1582"/>
      <c r="B22" s="383">
        <v>2.4</v>
      </c>
      <c r="C22" s="585" t="s">
        <v>737</v>
      </c>
      <c r="D22" s="586">
        <f t="shared" si="0"/>
        <v>43343.951542467352</v>
      </c>
      <c r="E22" s="599">
        <v>36891.580661603439</v>
      </c>
      <c r="F22" s="599">
        <v>6452.3708808639112</v>
      </c>
      <c r="G22" s="465"/>
      <c r="H22" s="586">
        <f t="shared" si="3"/>
        <v>30866.551651551585</v>
      </c>
      <c r="I22" s="599">
        <v>21471.959102018885</v>
      </c>
      <c r="J22" s="599">
        <v>9394.592549532701</v>
      </c>
      <c r="K22" s="809"/>
      <c r="L22" s="586">
        <f t="shared" si="4"/>
        <v>51212.940178346515</v>
      </c>
      <c r="M22" s="599">
        <v>47131.428733532513</v>
      </c>
      <c r="N22" s="599">
        <v>4081.5114448140012</v>
      </c>
      <c r="O22" s="809"/>
      <c r="P22" s="586">
        <f t="shared" si="5"/>
        <v>75473.676571553238</v>
      </c>
      <c r="Q22" s="599">
        <v>69391.711857215909</v>
      </c>
      <c r="R22" s="599">
        <v>6081.9647143373249</v>
      </c>
      <c r="S22" s="682"/>
      <c r="T22" s="610">
        <v>-87242.631521836665</v>
      </c>
      <c r="U22" s="290">
        <f t="shared" si="2"/>
        <v>113654.48842208199</v>
      </c>
      <c r="V22" s="271">
        <f t="shared" si="1"/>
        <v>174886.68035437074</v>
      </c>
      <c r="W22" s="271">
        <f t="shared" si="1"/>
        <v>26010.439589547939</v>
      </c>
      <c r="X22" s="1263"/>
    </row>
    <row r="23" spans="1:24" x14ac:dyDescent="0.25">
      <c r="A23" s="1582"/>
      <c r="B23" s="383">
        <v>2.5</v>
      </c>
      <c r="C23" s="585" t="s">
        <v>779</v>
      </c>
      <c r="D23" s="586">
        <f t="shared" si="0"/>
        <v>6441</v>
      </c>
      <c r="E23" s="599">
        <v>6441</v>
      </c>
      <c r="F23" s="599">
        <v>0</v>
      </c>
      <c r="G23" s="465"/>
      <c r="H23" s="586">
        <f t="shared" si="3"/>
        <v>7114</v>
      </c>
      <c r="I23" s="599">
        <v>7114</v>
      </c>
      <c r="J23" s="599">
        <v>0</v>
      </c>
      <c r="K23" s="809"/>
      <c r="L23" s="586">
        <f t="shared" si="4"/>
        <v>6884</v>
      </c>
      <c r="M23" s="599">
        <v>6884</v>
      </c>
      <c r="N23" s="599">
        <v>0</v>
      </c>
      <c r="O23" s="809"/>
      <c r="P23" s="586">
        <f t="shared" si="5"/>
        <v>6658</v>
      </c>
      <c r="Q23" s="599">
        <v>6337</v>
      </c>
      <c r="R23" s="599">
        <v>321</v>
      </c>
      <c r="S23" s="682"/>
      <c r="T23" s="610">
        <v>0</v>
      </c>
      <c r="U23" s="290">
        <f t="shared" si="2"/>
        <v>27097</v>
      </c>
      <c r="V23" s="271">
        <f t="shared" si="1"/>
        <v>26776</v>
      </c>
      <c r="W23" s="271">
        <f t="shared" si="1"/>
        <v>321</v>
      </c>
      <c r="X23" s="1263"/>
    </row>
    <row r="24" spans="1:24" x14ac:dyDescent="0.25">
      <c r="A24" s="1582"/>
      <c r="B24" s="383">
        <v>2.6</v>
      </c>
      <c r="C24" s="585" t="s">
        <v>189</v>
      </c>
      <c r="D24" s="586">
        <f t="shared" si="0"/>
        <v>1401263.8205224301</v>
      </c>
      <c r="E24" s="599">
        <v>1302212.0558361646</v>
      </c>
      <c r="F24" s="599">
        <v>99051.764686265524</v>
      </c>
      <c r="G24" s="465"/>
      <c r="H24" s="586">
        <f t="shared" si="3"/>
        <v>1560070.0010765793</v>
      </c>
      <c r="I24" s="599">
        <v>1457144.7784067784</v>
      </c>
      <c r="J24" s="599">
        <v>102925.22266980087</v>
      </c>
      <c r="K24" s="809"/>
      <c r="L24" s="586">
        <f t="shared" si="4"/>
        <v>1542728.2122764408</v>
      </c>
      <c r="M24" s="599">
        <v>1426164.3025028133</v>
      </c>
      <c r="N24" s="599">
        <v>116563.90977362744</v>
      </c>
      <c r="O24" s="809"/>
      <c r="P24" s="586">
        <f t="shared" si="5"/>
        <v>1470424.9166906218</v>
      </c>
      <c r="Q24" s="599">
        <v>1344442.8955074733</v>
      </c>
      <c r="R24" s="599">
        <v>125982.02118314846</v>
      </c>
      <c r="S24" s="682"/>
      <c r="T24" s="610">
        <v>38223.225787155941</v>
      </c>
      <c r="U24" s="290">
        <f t="shared" si="2"/>
        <v>6012710.1763532273</v>
      </c>
      <c r="V24" s="271">
        <f t="shared" si="1"/>
        <v>5529964.0322532291</v>
      </c>
      <c r="W24" s="271">
        <f t="shared" si="1"/>
        <v>444522.91831284238</v>
      </c>
      <c r="X24" s="1263"/>
    </row>
    <row r="25" spans="1:24" x14ac:dyDescent="0.25">
      <c r="A25" s="1582"/>
      <c r="B25" s="383">
        <v>2.7</v>
      </c>
      <c r="C25" s="585" t="s">
        <v>780</v>
      </c>
      <c r="D25" s="586">
        <f t="shared" si="0"/>
        <v>65018.517549793753</v>
      </c>
      <c r="E25" s="599">
        <v>63670.827882528858</v>
      </c>
      <c r="F25" s="599">
        <v>1347.6896672648927</v>
      </c>
      <c r="G25" s="465"/>
      <c r="H25" s="586">
        <f t="shared" si="3"/>
        <v>35078.120557359827</v>
      </c>
      <c r="I25" s="599">
        <v>34673.358202803647</v>
      </c>
      <c r="J25" s="599">
        <v>404.76235455617643</v>
      </c>
      <c r="K25" s="809"/>
      <c r="L25" s="586">
        <f t="shared" si="4"/>
        <v>-1378297.4537671751</v>
      </c>
      <c r="M25" s="599">
        <v>-1321306.9015505826</v>
      </c>
      <c r="N25" s="599">
        <v>-56990.552216592543</v>
      </c>
      <c r="O25" s="809"/>
      <c r="P25" s="586">
        <f t="shared" si="5"/>
        <v>554288.33097058896</v>
      </c>
      <c r="Q25" s="599">
        <v>528590.06406650913</v>
      </c>
      <c r="R25" s="599">
        <v>25698.266904079814</v>
      </c>
      <c r="S25" s="682"/>
      <c r="T25" s="610">
        <v>-524553.80277294654</v>
      </c>
      <c r="U25" s="290">
        <f t="shared" si="2"/>
        <v>-1248466.2874623793</v>
      </c>
      <c r="V25" s="271">
        <f t="shared" si="1"/>
        <v>-694372.65139874106</v>
      </c>
      <c r="W25" s="271">
        <f t="shared" si="1"/>
        <v>-29539.833290691662</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16197124.583852274</v>
      </c>
      <c r="E28" s="588">
        <f t="shared" si="6"/>
        <v>15576228.032060016</v>
      </c>
      <c r="F28" s="588">
        <f t="shared" si="6"/>
        <v>620896.55179225944</v>
      </c>
      <c r="G28" s="1104"/>
      <c r="H28" s="587">
        <f>SUM(H21:H22,H24:H27)</f>
        <v>16108500.974251458</v>
      </c>
      <c r="I28" s="588">
        <f t="shared" si="6"/>
        <v>15437537.09578154</v>
      </c>
      <c r="J28" s="588">
        <f>SUM(J21:J22,J24:J27)</f>
        <v>670963.87846991722</v>
      </c>
      <c r="K28" s="1105"/>
      <c r="L28" s="587">
        <f>SUM(L21:L22,L24:L27)</f>
        <v>13849498.622728376</v>
      </c>
      <c r="M28" s="588">
        <f>SUM(M21:M22,M24:M27)</f>
        <v>13110906.599235874</v>
      </c>
      <c r="N28" s="588">
        <f>SUM(N21:N22,N24:N27)</f>
        <v>738592.02349250461</v>
      </c>
      <c r="O28" s="1105"/>
      <c r="P28" s="587">
        <f>SUM(P21:P22,P24:P27)</f>
        <v>16873864.757958662</v>
      </c>
      <c r="Q28" s="588">
        <f>SUM(Q21:Q22,Q24:Q27)</f>
        <v>16091547.945526298</v>
      </c>
      <c r="R28" s="588">
        <f>SUM(R21:R22,R24:R27)</f>
        <v>782316.81243236666</v>
      </c>
      <c r="S28" s="1100"/>
      <c r="T28" s="611">
        <f t="shared" si="6"/>
        <v>-527976.69420421042</v>
      </c>
      <c r="U28" s="597">
        <f t="shared" si="6"/>
        <v>62501012.244586565</v>
      </c>
      <c r="V28" s="588">
        <f t="shared" si="6"/>
        <v>60216219.672603726</v>
      </c>
      <c r="W28" s="588">
        <f t="shared" si="6"/>
        <v>2812769.2661870481</v>
      </c>
      <c r="X28" s="1399"/>
    </row>
    <row r="29" spans="1:24" x14ac:dyDescent="0.25">
      <c r="A29" s="1585" t="s">
        <v>739</v>
      </c>
      <c r="B29" s="578">
        <v>2.11</v>
      </c>
      <c r="C29" s="144" t="s">
        <v>231</v>
      </c>
      <c r="D29" s="575">
        <f t="shared" ref="D29:D39" si="7">SUM(E29:G29)</f>
        <v>494746.17750662466</v>
      </c>
      <c r="E29" s="253">
        <v>53849.910644266485</v>
      </c>
      <c r="F29" s="253">
        <v>440896.2668623582</v>
      </c>
      <c r="G29" s="465"/>
      <c r="H29" s="586">
        <f>SUM(I29:J29)</f>
        <v>540038.68453003431</v>
      </c>
      <c r="I29" s="253">
        <v>54381.665829246689</v>
      </c>
      <c r="J29" s="253">
        <v>485657.01870078762</v>
      </c>
      <c r="K29" s="375"/>
      <c r="L29" s="586">
        <f>SUM(M29:N29)</f>
        <v>565367.64357551967</v>
      </c>
      <c r="M29" s="253">
        <v>67755.692781166988</v>
      </c>
      <c r="N29" s="253">
        <v>497611.95079435268</v>
      </c>
      <c r="O29" s="375"/>
      <c r="P29" s="586">
        <f>SUM(Q29:R29)</f>
        <v>537828.2965279452</v>
      </c>
      <c r="Q29" s="253">
        <v>91008.868345951953</v>
      </c>
      <c r="R29" s="253">
        <v>446819.42818199331</v>
      </c>
      <c r="S29" s="303"/>
      <c r="T29" s="605">
        <v>255661.62386723858</v>
      </c>
      <c r="U29" s="290">
        <f>SUM(V29:X29)+T29</f>
        <v>2393642.4260073625</v>
      </c>
      <c r="V29" s="271">
        <f t="shared" ref="V29:W38" si="8">E29+I29+M29+Q29</f>
        <v>266996.13760063215</v>
      </c>
      <c r="W29" s="271">
        <f t="shared" si="8"/>
        <v>1870984.6645394918</v>
      </c>
      <c r="X29" s="304"/>
    </row>
    <row r="30" spans="1:24" x14ac:dyDescent="0.25">
      <c r="A30" s="1585"/>
      <c r="B30" s="388">
        <v>2.12</v>
      </c>
      <c r="C30" s="144" t="s">
        <v>557</v>
      </c>
      <c r="D30" s="575">
        <f t="shared" si="7"/>
        <v>5970417.4858988868</v>
      </c>
      <c r="E30" s="253">
        <v>62819.827556685712</v>
      </c>
      <c r="F30" s="253">
        <v>5907597.6583422013</v>
      </c>
      <c r="G30" s="465"/>
      <c r="H30" s="586">
        <f>SUM(I30:J30)</f>
        <v>5877965.2630516002</v>
      </c>
      <c r="I30" s="253">
        <v>85640.167642951128</v>
      </c>
      <c r="J30" s="253">
        <v>5792325.0954086492</v>
      </c>
      <c r="K30" s="375"/>
      <c r="L30" s="586">
        <f>SUM(M30:N30)</f>
        <v>5678301.3029756239</v>
      </c>
      <c r="M30" s="253">
        <v>73209.331473443846</v>
      </c>
      <c r="N30" s="253">
        <v>5605091.9715021802</v>
      </c>
      <c r="O30" s="375"/>
      <c r="P30" s="586">
        <f>SUM(Q30:R30)</f>
        <v>5306270.2147274138</v>
      </c>
      <c r="Q30" s="253">
        <v>68080.289587530147</v>
      </c>
      <c r="R30" s="253">
        <v>5238189.9251398835</v>
      </c>
      <c r="S30" s="303"/>
      <c r="T30" s="605">
        <v>374139.74809840164</v>
      </c>
      <c r="U30" s="290">
        <f t="shared" ref="U30:U39" si="9">SUM(V30:X30)+T30</f>
        <v>23207094.014751926</v>
      </c>
      <c r="V30" s="271">
        <f t="shared" si="8"/>
        <v>289749.61626061081</v>
      </c>
      <c r="W30" s="271">
        <f t="shared" si="8"/>
        <v>22543204.650392912</v>
      </c>
      <c r="X30" s="304"/>
    </row>
    <row r="31" spans="1:24" x14ac:dyDescent="0.25">
      <c r="A31" s="1585"/>
      <c r="B31" s="388">
        <v>2.13</v>
      </c>
      <c r="C31" s="144" t="s">
        <v>232</v>
      </c>
      <c r="D31" s="575">
        <f t="shared" si="7"/>
        <v>424273.54516750999</v>
      </c>
      <c r="E31" s="253">
        <v>28597.559426065014</v>
      </c>
      <c r="F31" s="253">
        <v>395675.98574144498</v>
      </c>
      <c r="G31" s="465"/>
      <c r="H31" s="586">
        <f t="shared" ref="H31:H39" si="10">SUM(I31:J31)</f>
        <v>382774.15661816567</v>
      </c>
      <c r="I31" s="253">
        <v>37827.964444490673</v>
      </c>
      <c r="J31" s="253">
        <v>344946.19217367499</v>
      </c>
      <c r="K31" s="375"/>
      <c r="L31" s="586">
        <f t="shared" ref="L31:L39" si="11">SUM(M31:N31)</f>
        <v>351402.21023138775</v>
      </c>
      <c r="M31" s="253">
        <v>34881.195790070728</v>
      </c>
      <c r="N31" s="253">
        <v>316521.01444131701</v>
      </c>
      <c r="O31" s="375"/>
      <c r="P31" s="586">
        <f t="shared" ref="P31:P39" si="12">SUM(Q31:R31)</f>
        <v>315852.89691781817</v>
      </c>
      <c r="Q31" s="253">
        <v>13079.801902980154</v>
      </c>
      <c r="R31" s="253">
        <v>302773.09501483804</v>
      </c>
      <c r="S31" s="303"/>
      <c r="T31" s="605">
        <v>91474.599689029361</v>
      </c>
      <c r="U31" s="290">
        <f t="shared" si="9"/>
        <v>1565777.408623911</v>
      </c>
      <c r="V31" s="271">
        <f t="shared" si="8"/>
        <v>114386.52156360655</v>
      </c>
      <c r="W31" s="271">
        <f t="shared" si="8"/>
        <v>1359916.287371275</v>
      </c>
      <c r="X31" s="304"/>
    </row>
    <row r="32" spans="1:24" x14ac:dyDescent="0.25">
      <c r="A32" s="1585"/>
      <c r="B32" s="388">
        <v>2.14</v>
      </c>
      <c r="C32" s="144" t="s">
        <v>559</v>
      </c>
      <c r="D32" s="575">
        <f t="shared" si="7"/>
        <v>200845.23328662218</v>
      </c>
      <c r="E32" s="253">
        <v>171319.20648373521</v>
      </c>
      <c r="F32" s="253">
        <v>29526.02680288698</v>
      </c>
      <c r="G32" s="465"/>
      <c r="H32" s="586">
        <f t="shared" si="10"/>
        <v>188451.21825442027</v>
      </c>
      <c r="I32" s="253">
        <v>154214.7352369554</v>
      </c>
      <c r="J32" s="253">
        <v>34236.48301746486</v>
      </c>
      <c r="K32" s="375"/>
      <c r="L32" s="586">
        <f t="shared" si="11"/>
        <v>153473.85029494</v>
      </c>
      <c r="M32" s="253">
        <v>135578.68104503152</v>
      </c>
      <c r="N32" s="253">
        <v>17895.169249908467</v>
      </c>
      <c r="O32" s="375"/>
      <c r="P32" s="586">
        <f t="shared" si="12"/>
        <v>136847.38874889325</v>
      </c>
      <c r="Q32" s="253">
        <v>117917.47860372534</v>
      </c>
      <c r="R32" s="253">
        <v>18929.910145167916</v>
      </c>
      <c r="S32" s="303"/>
      <c r="T32" s="605">
        <v>35061.625403163322</v>
      </c>
      <c r="U32" s="290">
        <f t="shared" si="9"/>
        <v>714679.31598803902</v>
      </c>
      <c r="V32" s="271">
        <f t="shared" si="8"/>
        <v>579030.10136944742</v>
      </c>
      <c r="W32" s="271">
        <f t="shared" si="8"/>
        <v>100587.58921542823</v>
      </c>
      <c r="X32" s="304"/>
    </row>
    <row r="33" spans="1:24" x14ac:dyDescent="0.25">
      <c r="A33" s="1585"/>
      <c r="B33" s="388">
        <v>2.15</v>
      </c>
      <c r="C33" s="144" t="s">
        <v>558</v>
      </c>
      <c r="D33" s="575">
        <f t="shared" si="7"/>
        <v>76284.398492257751</v>
      </c>
      <c r="E33" s="253">
        <v>26512.295642083653</v>
      </c>
      <c r="F33" s="253">
        <v>49772.102850174095</v>
      </c>
      <c r="G33" s="465"/>
      <c r="H33" s="586">
        <f t="shared" si="10"/>
        <v>17964.016943420327</v>
      </c>
      <c r="I33" s="253">
        <v>6411.8341586514853</v>
      </c>
      <c r="J33" s="253">
        <v>11552.182784768844</v>
      </c>
      <c r="K33" s="375"/>
      <c r="L33" s="586">
        <f t="shared" si="11"/>
        <v>23058.667308690518</v>
      </c>
      <c r="M33" s="253">
        <v>7636.9257278344912</v>
      </c>
      <c r="N33" s="253">
        <v>15421.741580856025</v>
      </c>
      <c r="O33" s="375"/>
      <c r="P33" s="586">
        <f t="shared" si="12"/>
        <v>133641.09192600165</v>
      </c>
      <c r="Q33" s="253">
        <v>45409.294418521509</v>
      </c>
      <c r="R33" s="253">
        <v>88231.797507480151</v>
      </c>
      <c r="S33" s="303"/>
      <c r="T33" s="605">
        <v>-13733.490139815256</v>
      </c>
      <c r="U33" s="290">
        <f t="shared" si="9"/>
        <v>237214.68453055498</v>
      </c>
      <c r="V33" s="271">
        <f t="shared" si="8"/>
        <v>85970.349947091134</v>
      </c>
      <c r="W33" s="271">
        <f t="shared" si="8"/>
        <v>164977.8247232791</v>
      </c>
      <c r="X33" s="304"/>
    </row>
    <row r="34" spans="1:24" x14ac:dyDescent="0.25">
      <c r="A34" s="1585"/>
      <c r="B34" s="388">
        <v>2.16</v>
      </c>
      <c r="C34" s="144" t="s">
        <v>784</v>
      </c>
      <c r="D34" s="575">
        <f t="shared" si="7"/>
        <v>832052.30778141145</v>
      </c>
      <c r="E34" s="253">
        <v>277154.53124437388</v>
      </c>
      <c r="F34" s="253">
        <v>554897.77653703757</v>
      </c>
      <c r="G34" s="465"/>
      <c r="H34" s="586">
        <f t="shared" si="10"/>
        <v>796718.22978955857</v>
      </c>
      <c r="I34" s="253">
        <v>265384.83872480592</v>
      </c>
      <c r="J34" s="253">
        <v>531333.39106475271</v>
      </c>
      <c r="K34" s="375"/>
      <c r="L34" s="586">
        <f t="shared" si="11"/>
        <v>771966.71679285809</v>
      </c>
      <c r="M34" s="253">
        <v>257140.1719916758</v>
      </c>
      <c r="N34" s="253">
        <v>514826.54480118229</v>
      </c>
      <c r="O34" s="375"/>
      <c r="P34" s="586">
        <f t="shared" si="12"/>
        <v>1087561.8451643563</v>
      </c>
      <c r="Q34" s="253">
        <v>362264.115581277</v>
      </c>
      <c r="R34" s="253">
        <v>725297.72958307934</v>
      </c>
      <c r="S34" s="303"/>
      <c r="T34" s="605">
        <v>0</v>
      </c>
      <c r="U34" s="290">
        <f t="shared" si="9"/>
        <v>3488299.0995281846</v>
      </c>
      <c r="V34" s="271">
        <f t="shared" si="8"/>
        <v>1161943.6575421328</v>
      </c>
      <c r="W34" s="271">
        <f t="shared" si="8"/>
        <v>2326355.4419860519</v>
      </c>
      <c r="X34" s="304"/>
    </row>
    <row r="35" spans="1:24" x14ac:dyDescent="0.25">
      <c r="A35" s="1585"/>
      <c r="B35" s="388">
        <v>2.17</v>
      </c>
      <c r="C35" s="144" t="s">
        <v>785</v>
      </c>
      <c r="D35" s="575">
        <f t="shared" si="7"/>
        <v>34048.560000000012</v>
      </c>
      <c r="E35" s="253">
        <v>598.53641230523385</v>
      </c>
      <c r="F35" s="253">
        <v>33450.023587694777</v>
      </c>
      <c r="G35" s="465"/>
      <c r="H35" s="586">
        <f t="shared" si="10"/>
        <v>34048.560000000005</v>
      </c>
      <c r="I35" s="253">
        <v>598.53641230523374</v>
      </c>
      <c r="J35" s="253">
        <v>33450.02358769477</v>
      </c>
      <c r="K35" s="375"/>
      <c r="L35" s="586">
        <f t="shared" si="11"/>
        <v>34859.240000000013</v>
      </c>
      <c r="M35" s="253">
        <v>612.78727926488216</v>
      </c>
      <c r="N35" s="253">
        <v>34246.452720735128</v>
      </c>
      <c r="O35" s="375"/>
      <c r="P35" s="586">
        <f t="shared" si="12"/>
        <v>52766.950000000077</v>
      </c>
      <c r="Q35" s="253">
        <v>927.58521773871485</v>
      </c>
      <c r="R35" s="253">
        <v>51839.364782261364</v>
      </c>
      <c r="S35" s="303"/>
      <c r="T35" s="605">
        <v>0</v>
      </c>
      <c r="U35" s="290">
        <f t="shared" si="9"/>
        <v>155723.31000000011</v>
      </c>
      <c r="V35" s="271">
        <f t="shared" si="8"/>
        <v>2737.4453216140646</v>
      </c>
      <c r="W35" s="271">
        <f t="shared" si="8"/>
        <v>152985.86467838605</v>
      </c>
      <c r="X35" s="304"/>
    </row>
    <row r="36" spans="1:24" x14ac:dyDescent="0.25">
      <c r="A36" s="1585"/>
      <c r="B36" s="388">
        <v>2.1800000000000002</v>
      </c>
      <c r="C36" s="144" t="s">
        <v>654</v>
      </c>
      <c r="D36" s="575">
        <f t="shared" si="7"/>
        <v>1552447.2996979111</v>
      </c>
      <c r="E36" s="253">
        <v>84123.108759268012</v>
      </c>
      <c r="F36" s="253">
        <v>1468324.1909386432</v>
      </c>
      <c r="G36" s="465"/>
      <c r="H36" s="586">
        <f t="shared" si="10"/>
        <v>1469281.3811348509</v>
      </c>
      <c r="I36" s="253">
        <v>42509.757959084222</v>
      </c>
      <c r="J36" s="253">
        <v>1426771.6231757668</v>
      </c>
      <c r="K36" s="375"/>
      <c r="L36" s="586">
        <f t="shared" si="11"/>
        <v>1411756.2672500073</v>
      </c>
      <c r="M36" s="253">
        <v>45842.480956356318</v>
      </c>
      <c r="N36" s="253">
        <v>1365913.786293651</v>
      </c>
      <c r="O36" s="375"/>
      <c r="P36" s="586">
        <f t="shared" si="12"/>
        <v>1430180.975889714</v>
      </c>
      <c r="Q36" s="253">
        <v>42644.008733942959</v>
      </c>
      <c r="R36" s="253">
        <v>1387536.9671557711</v>
      </c>
      <c r="S36" s="303"/>
      <c r="T36" s="605">
        <v>4734.4801834574391</v>
      </c>
      <c r="U36" s="290">
        <f t="shared" si="9"/>
        <v>5868400.4041559407</v>
      </c>
      <c r="V36" s="271">
        <f t="shared" si="8"/>
        <v>215119.35640865151</v>
      </c>
      <c r="W36" s="271">
        <f t="shared" si="8"/>
        <v>5648546.5675638318</v>
      </c>
      <c r="X36" s="304"/>
    </row>
    <row r="37" spans="1:24" s="401" customFormat="1" x14ac:dyDescent="0.25">
      <c r="A37" s="1585"/>
      <c r="B37" s="388">
        <v>2.19</v>
      </c>
      <c r="C37" s="387" t="s">
        <v>747</v>
      </c>
      <c r="D37" s="575">
        <f t="shared" si="7"/>
        <v>256655.28</v>
      </c>
      <c r="E37" s="249">
        <v>4511.7235876947661</v>
      </c>
      <c r="F37" s="249">
        <v>252143.55641230525</v>
      </c>
      <c r="G37" s="465"/>
      <c r="H37" s="586">
        <f t="shared" si="10"/>
        <v>256655.28</v>
      </c>
      <c r="I37" s="249">
        <v>4511.7235876947661</v>
      </c>
      <c r="J37" s="249">
        <v>252143.55641230525</v>
      </c>
      <c r="K37" s="463"/>
      <c r="L37" s="586">
        <f t="shared" si="11"/>
        <v>262766.12</v>
      </c>
      <c r="M37" s="249">
        <v>4619.142720735118</v>
      </c>
      <c r="N37" s="249">
        <v>258146.97727926486</v>
      </c>
      <c r="O37" s="463"/>
      <c r="P37" s="586">
        <f t="shared" si="12"/>
        <v>400486.56999999995</v>
      </c>
      <c r="Q37" s="249">
        <v>7040.1147822612847</v>
      </c>
      <c r="R37" s="249">
        <v>393446.45521773864</v>
      </c>
      <c r="S37" s="462"/>
      <c r="T37" s="603">
        <v>-64699.554156811173</v>
      </c>
      <c r="U37" s="290">
        <f t="shared" si="9"/>
        <v>1111863.6958431888</v>
      </c>
      <c r="V37" s="271">
        <f t="shared" si="8"/>
        <v>20682.704678385933</v>
      </c>
      <c r="W37" s="271">
        <f t="shared" si="8"/>
        <v>1155880.545321614</v>
      </c>
      <c r="X37" s="468"/>
    </row>
    <row r="38" spans="1:24" ht="24.75" x14ac:dyDescent="0.25">
      <c r="A38" s="1585"/>
      <c r="B38" s="968" t="s">
        <v>707</v>
      </c>
      <c r="C38" s="145" t="s">
        <v>740</v>
      </c>
      <c r="D38" s="575">
        <f t="shared" si="7"/>
        <v>94214.639064464107</v>
      </c>
      <c r="E38" s="253">
        <v>4277.4300419463416</v>
      </c>
      <c r="F38" s="253">
        <v>89937.209022517767</v>
      </c>
      <c r="G38" s="465"/>
      <c r="H38" s="586">
        <f t="shared" si="10"/>
        <v>60945.942590755352</v>
      </c>
      <c r="I38" s="253">
        <v>2449.1655259885292</v>
      </c>
      <c r="J38" s="253">
        <v>58496.777064766822</v>
      </c>
      <c r="K38" s="375"/>
      <c r="L38" s="586">
        <f t="shared" si="11"/>
        <v>-683869.05395157589</v>
      </c>
      <c r="M38" s="253">
        <v>-29105.904299212889</v>
      </c>
      <c r="N38" s="253">
        <v>-654763.14965236303</v>
      </c>
      <c r="O38" s="375"/>
      <c r="P38" s="586">
        <f t="shared" si="12"/>
        <v>309818.61487920966</v>
      </c>
      <c r="Q38" s="253">
        <v>12954.403327113818</v>
      </c>
      <c r="R38" s="253">
        <v>296864.21155209583</v>
      </c>
      <c r="S38" s="303"/>
      <c r="T38" s="605">
        <v>-281969.96353207412</v>
      </c>
      <c r="U38" s="290">
        <f t="shared" si="9"/>
        <v>-500859.82094922091</v>
      </c>
      <c r="V38" s="271">
        <f t="shared" si="8"/>
        <v>-9424.9054041642012</v>
      </c>
      <c r="W38" s="271">
        <f t="shared" si="8"/>
        <v>-209464.95201298263</v>
      </c>
      <c r="X38" s="304"/>
    </row>
    <row r="39" spans="1:24" x14ac:dyDescent="0.25">
      <c r="A39" s="1585"/>
      <c r="B39" s="388">
        <v>2.21</v>
      </c>
      <c r="C39" s="145" t="s">
        <v>949</v>
      </c>
      <c r="D39" s="575">
        <f t="shared" si="7"/>
        <v>25870.999331536805</v>
      </c>
      <c r="E39" s="253">
        <v>9022.7409418706375</v>
      </c>
      <c r="F39" s="253">
        <v>16848.258389666167</v>
      </c>
      <c r="G39" s="465"/>
      <c r="H39" s="586">
        <f t="shared" si="10"/>
        <v>11334.708603370271</v>
      </c>
      <c r="I39" s="253">
        <v>3930.8873451147729</v>
      </c>
      <c r="J39" s="253">
        <v>7403.8212582554979</v>
      </c>
      <c r="K39" s="375"/>
      <c r="L39" s="586">
        <f t="shared" si="11"/>
        <v>8738.4088569171254</v>
      </c>
      <c r="M39" s="253">
        <v>2964.8788299859475</v>
      </c>
      <c r="N39" s="253">
        <v>5773.5300269311783</v>
      </c>
      <c r="O39" s="375"/>
      <c r="P39" s="586">
        <f t="shared" si="12"/>
        <v>8320.6814325352207</v>
      </c>
      <c r="Q39" s="253">
        <v>2823.1469406301308</v>
      </c>
      <c r="R39" s="253">
        <v>5497.5344919050895</v>
      </c>
      <c r="S39" s="303"/>
      <c r="T39" s="605">
        <v>0</v>
      </c>
      <c r="U39" s="290">
        <f t="shared" si="9"/>
        <v>54264.798224359423</v>
      </c>
      <c r="V39" s="271">
        <f>E39+I39+M39+Q39</f>
        <v>18741.654057601489</v>
      </c>
      <c r="W39" s="271">
        <f>F39+J39+N39+R39</f>
        <v>35523.144166757935</v>
      </c>
      <c r="X39" s="304"/>
    </row>
    <row r="40" spans="1:24" s="403" customFormat="1" x14ac:dyDescent="0.25">
      <c r="A40" s="1586"/>
      <c r="B40" s="389">
        <v>2.2200000000000002</v>
      </c>
      <c r="C40" s="146" t="s">
        <v>738</v>
      </c>
      <c r="D40" s="576">
        <f>SUM(D28,D29:D39)</f>
        <v>26158980.510079499</v>
      </c>
      <c r="E40" s="280">
        <f t="shared" ref="E40:J40" si="13">SUM(E28:E39)</f>
        <v>16299014.902800312</v>
      </c>
      <c r="F40" s="280">
        <f t="shared" si="13"/>
        <v>9859965.6072791908</v>
      </c>
      <c r="G40" s="1104"/>
      <c r="H40" s="288">
        <f t="shared" si="13"/>
        <v>25744678.41576764</v>
      </c>
      <c r="I40" s="280">
        <f t="shared" si="13"/>
        <v>16095398.37264883</v>
      </c>
      <c r="J40" s="280">
        <f t="shared" si="13"/>
        <v>9649280.0431188047</v>
      </c>
      <c r="K40" s="1104"/>
      <c r="L40" s="288">
        <f>SUM(L28:L39)</f>
        <v>22427319.996062744</v>
      </c>
      <c r="M40" s="280">
        <f>SUM(M28:M39)</f>
        <v>13712041.983532228</v>
      </c>
      <c r="N40" s="280">
        <f>SUM(N28:N39)</f>
        <v>8715278.0125305187</v>
      </c>
      <c r="O40" s="1104"/>
      <c r="P40" s="288">
        <f>SUM(P28:P39)</f>
        <v>26593440.284172542</v>
      </c>
      <c r="Q40" s="280">
        <f>SUM(Q28:Q39)</f>
        <v>16855697.052967973</v>
      </c>
      <c r="R40" s="280">
        <f>SUM(R28:R39)</f>
        <v>9737743.2312045842</v>
      </c>
      <c r="S40" s="464"/>
      <c r="T40" s="604">
        <f>SUM(T28:T39)</f>
        <v>-127307.62479162065</v>
      </c>
      <c r="U40" s="292">
        <f>SUM(U28:U39)</f>
        <v>100797111.5812908</v>
      </c>
      <c r="V40" s="280">
        <f>SUM(V28:V39)</f>
        <v>62962152.31194932</v>
      </c>
      <c r="W40" s="280">
        <f>SUM(W28:W39)</f>
        <v>37962266.894133091</v>
      </c>
      <c r="X40" s="1400"/>
    </row>
    <row r="41" spans="1:24" ht="14.85" customHeight="1" x14ac:dyDescent="0.25">
      <c r="A41" s="1582" t="s">
        <v>6</v>
      </c>
      <c r="B41" s="114" t="s">
        <v>70</v>
      </c>
      <c r="C41" s="144" t="s">
        <v>191</v>
      </c>
      <c r="D41" s="572">
        <f>SUM(E41:G41)</f>
        <v>19058.227439728078</v>
      </c>
      <c r="E41" s="251">
        <v>8657.6688515774422</v>
      </c>
      <c r="F41" s="253">
        <v>10400.558588150636</v>
      </c>
      <c r="G41" s="465"/>
      <c r="H41" s="586">
        <f>SUM(I41:J41)</f>
        <v>15329.991303497029</v>
      </c>
      <c r="I41" s="251">
        <v>6022.0692212146532</v>
      </c>
      <c r="J41" s="253">
        <v>9307.9220822823754</v>
      </c>
      <c r="K41" s="375"/>
      <c r="L41" s="586">
        <f>SUM(M41:N41)</f>
        <v>16877.358379626879</v>
      </c>
      <c r="M41" s="251">
        <v>7557.5887686121105</v>
      </c>
      <c r="N41" s="253">
        <v>9319.7696110147699</v>
      </c>
      <c r="O41" s="375"/>
      <c r="P41" s="586">
        <f>SUM(Q41:R41)</f>
        <v>15990.805914915951</v>
      </c>
      <c r="Q41" s="251">
        <v>5619.2806411009078</v>
      </c>
      <c r="R41" s="253">
        <v>10371.525273815043</v>
      </c>
      <c r="S41" s="303"/>
      <c r="T41" s="605">
        <v>0</v>
      </c>
      <c r="U41" s="321">
        <f>SUM(V41:X41)+T41</f>
        <v>67256.383037767941</v>
      </c>
      <c r="V41" s="271">
        <f t="shared" ref="V41:W44" si="14">E41+I41+M41+Q41</f>
        <v>27856.607482505115</v>
      </c>
      <c r="W41" s="271">
        <f t="shared" si="14"/>
        <v>39399.775555262822</v>
      </c>
      <c r="X41" s="304"/>
    </row>
    <row r="42" spans="1:24" s="401" customFormat="1" x14ac:dyDescent="0.25">
      <c r="A42" s="1582"/>
      <c r="B42" s="114" t="s">
        <v>71</v>
      </c>
      <c r="C42" s="115" t="s">
        <v>234</v>
      </c>
      <c r="D42" s="573">
        <f>SUM(E42:G42)</f>
        <v>9616.7999999999993</v>
      </c>
      <c r="E42" s="249">
        <v>3353.777872021953</v>
      </c>
      <c r="F42" s="249">
        <v>6263.0221279780462</v>
      </c>
      <c r="G42" s="465"/>
      <c r="H42" s="586">
        <f>SUM(I42:J42)</f>
        <v>9411.5999999999985</v>
      </c>
      <c r="I42" s="249">
        <v>3263.7575834820291</v>
      </c>
      <c r="J42" s="249">
        <v>6147.8424165179704</v>
      </c>
      <c r="K42" s="463"/>
      <c r="L42" s="586">
        <f>SUM(M42:N42)</f>
        <v>9195.5999999999985</v>
      </c>
      <c r="M42" s="249">
        <v>3120.2145392401731</v>
      </c>
      <c r="N42" s="249">
        <v>6075.385460759825</v>
      </c>
      <c r="O42" s="463"/>
      <c r="P42" s="586">
        <f>SUM(Q42:R42)</f>
        <v>9142.7999999999993</v>
      </c>
      <c r="Q42" s="249">
        <v>3101.9351649796236</v>
      </c>
      <c r="R42" s="249">
        <v>6040.8648350203748</v>
      </c>
      <c r="S42" s="462"/>
      <c r="T42" s="603">
        <v>0</v>
      </c>
      <c r="U42" s="290">
        <f>SUM(V42:X42)+T42</f>
        <v>37366.800000000003</v>
      </c>
      <c r="V42" s="271">
        <f t="shared" si="14"/>
        <v>12839.68515972378</v>
      </c>
      <c r="W42" s="271">
        <f t="shared" si="14"/>
        <v>24527.114840276219</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23950.526419289461</v>
      </c>
      <c r="E44" s="253">
        <v>8352.5440404594228</v>
      </c>
      <c r="F44" s="253">
        <v>15597.982378830036</v>
      </c>
      <c r="G44" s="465"/>
      <c r="H44" s="586">
        <f>SUM(I44:J44)</f>
        <v>23429.06202658455</v>
      </c>
      <c r="I44" s="253">
        <v>8124.7374371133683</v>
      </c>
      <c r="J44" s="253">
        <v>15304.324589471184</v>
      </c>
      <c r="K44" s="375"/>
      <c r="L44" s="586">
        <f>SUM(M44:N44)</f>
        <v>22873.324035969184</v>
      </c>
      <c r="M44" s="253">
        <v>7761.2856385426485</v>
      </c>
      <c r="N44" s="253">
        <v>15112.038397426535</v>
      </c>
      <c r="O44" s="375"/>
      <c r="P44" s="586">
        <f>SUM(Q44:R44)</f>
        <v>22589.811666014015</v>
      </c>
      <c r="Q44" s="253">
        <v>7664.1872486629718</v>
      </c>
      <c r="R44" s="253">
        <v>14925.624417351042</v>
      </c>
      <c r="S44" s="303"/>
      <c r="T44" s="605">
        <v>106.12781468989436</v>
      </c>
      <c r="U44" s="290">
        <f>SUM(V44:X44)+T44</f>
        <v>92948.851962547109</v>
      </c>
      <c r="V44" s="271">
        <f t="shared" si="14"/>
        <v>31902.754364778411</v>
      </c>
      <c r="W44" s="271">
        <f t="shared" si="14"/>
        <v>60939.969783078799</v>
      </c>
      <c r="X44" s="304"/>
    </row>
    <row r="45" spans="1:24" s="403" customFormat="1" x14ac:dyDescent="0.25">
      <c r="A45" s="1583"/>
      <c r="B45" s="148">
        <v>3.5</v>
      </c>
      <c r="C45" s="146" t="s">
        <v>8</v>
      </c>
      <c r="D45" s="574">
        <f t="shared" ref="D45:W45" si="15">SUM(D41:D44)</f>
        <v>52625.553859017542</v>
      </c>
      <c r="E45" s="280">
        <f t="shared" si="15"/>
        <v>20363.990764058817</v>
      </c>
      <c r="F45" s="280">
        <f t="shared" si="15"/>
        <v>32261.563094958721</v>
      </c>
      <c r="G45" s="1104"/>
      <c r="H45" s="288">
        <f>SUM(H41:H44)</f>
        <v>48170.653330081579</v>
      </c>
      <c r="I45" s="280">
        <f t="shared" si="15"/>
        <v>17410.564241810051</v>
      </c>
      <c r="J45" s="280">
        <f t="shared" si="15"/>
        <v>30760.089088271528</v>
      </c>
      <c r="K45" s="1104"/>
      <c r="L45" s="288">
        <f>SUM(L41:L44)</f>
        <v>48946.282415596062</v>
      </c>
      <c r="M45" s="280">
        <f>SUM(M41:M44)</f>
        <v>18439.088946394932</v>
      </c>
      <c r="N45" s="280">
        <f>SUM(N41:N44)</f>
        <v>30507.193469201131</v>
      </c>
      <c r="O45" s="1104"/>
      <c r="P45" s="288">
        <f>SUM(P41:P44)</f>
        <v>47723.417580929963</v>
      </c>
      <c r="Q45" s="280">
        <f>SUM(Q41:Q44)</f>
        <v>16385.403054743503</v>
      </c>
      <c r="R45" s="280">
        <f>SUM(R41:R44)</f>
        <v>31338.01452618646</v>
      </c>
      <c r="S45" s="464"/>
      <c r="T45" s="604">
        <f t="shared" si="15"/>
        <v>106.12781468989436</v>
      </c>
      <c r="U45" s="292">
        <f t="shared" si="15"/>
        <v>197572.03500031505</v>
      </c>
      <c r="V45" s="280">
        <f t="shared" si="15"/>
        <v>72599.047007007306</v>
      </c>
      <c r="W45" s="280">
        <f t="shared" si="15"/>
        <v>124866.86017861785</v>
      </c>
      <c r="X45" s="1400"/>
    </row>
    <row r="46" spans="1:24" s="403" customFormat="1" x14ac:dyDescent="0.25">
      <c r="A46" s="1581" t="s">
        <v>235</v>
      </c>
      <c r="B46" s="150" t="s">
        <v>74</v>
      </c>
      <c r="C46" s="143" t="s">
        <v>174</v>
      </c>
      <c r="D46" s="334">
        <f t="shared" ref="D46:J46" si="16">SUM(D21+D22+D24, D29:D36)+D41</f>
        <v>25736279.301573429</v>
      </c>
      <c r="E46" s="372">
        <f t="shared" si="16"/>
        <v>16226189.849197848</v>
      </c>
      <c r="F46" s="372">
        <f t="shared" si="16"/>
        <v>9510089.4523755871</v>
      </c>
      <c r="G46" s="465"/>
      <c r="H46" s="334">
        <f t="shared" si="16"/>
        <v>25395994.355319649</v>
      </c>
      <c r="I46" s="372">
        <f t="shared" si="16"/>
        <v>16055855.307208443</v>
      </c>
      <c r="J46" s="372">
        <f t="shared" si="16"/>
        <v>9340139.0481112022</v>
      </c>
      <c r="K46" s="461"/>
      <c r="L46" s="334">
        <f>SUM(L21+L22+L24, L29:L36)+L41</f>
        <v>24234859.333304208</v>
      </c>
      <c r="M46" s="372">
        <f>SUM(M21+M22+M24, M29:M36)+M41</f>
        <v>15062428.356599914</v>
      </c>
      <c r="N46" s="372">
        <f>SUM(N21+N22+N24, N29:N36)+N41</f>
        <v>9172430.9767042939</v>
      </c>
      <c r="O46" s="461"/>
      <c r="P46" s="334">
        <f>SUM(P21+P22+P24, P29:P36)+P41</f>
        <v>25336516.892805129</v>
      </c>
      <c r="Q46" s="372">
        <f>SUM(Q21+Q22+Q24, Q29:Q36)+Q41</f>
        <v>16309908.604492558</v>
      </c>
      <c r="R46" s="372">
        <f>SUM(R21+R22+R24, R29:R36)+R41</f>
        <v>9026608.2883125767</v>
      </c>
      <c r="S46" s="461"/>
      <c r="T46" s="612">
        <f>SUM(T21+T22+T24, T29:T36)+T41</f>
        <v>743915.69567021134</v>
      </c>
      <c r="U46" s="321">
        <f>SUM(U21+U22+U24, U29:U36)+U41</f>
        <v>101447565.5786726</v>
      </c>
      <c r="V46" s="372">
        <f>SUM(V21+V22+V24, V29:V36)+V41</f>
        <v>63654382.117498748</v>
      </c>
      <c r="W46" s="372">
        <f>SUM(W21+W22+W24, W29:W36)+W41</f>
        <v>37049267.765503652</v>
      </c>
      <c r="X46" s="467"/>
    </row>
    <row r="47" spans="1:24" s="403" customFormat="1" x14ac:dyDescent="0.25">
      <c r="A47" s="1621"/>
      <c r="B47" s="114" t="s">
        <v>75</v>
      </c>
      <c r="C47" s="144" t="s">
        <v>175</v>
      </c>
      <c r="D47" s="270">
        <f t="shared" ref="D47:W47" si="17">D25+D38+D43</f>
        <v>159233.15661425787</v>
      </c>
      <c r="E47" s="271">
        <f t="shared" si="17"/>
        <v>67948.257924475198</v>
      </c>
      <c r="F47" s="271">
        <f t="shared" si="17"/>
        <v>91284.898689782654</v>
      </c>
      <c r="G47" s="465"/>
      <c r="H47" s="270">
        <f t="shared" si="17"/>
        <v>96024.06314811518</v>
      </c>
      <c r="I47" s="271">
        <f t="shared" si="17"/>
        <v>37122.523728792177</v>
      </c>
      <c r="J47" s="271">
        <f t="shared" si="17"/>
        <v>58901.539419323002</v>
      </c>
      <c r="K47" s="462"/>
      <c r="L47" s="270">
        <f>L25+L38+L43</f>
        <v>-2062166.507718751</v>
      </c>
      <c r="M47" s="271">
        <f>M25+M38+M43</f>
        <v>-1350412.8058497955</v>
      </c>
      <c r="N47" s="271">
        <f>N25+N38+N43</f>
        <v>-711753.70186895563</v>
      </c>
      <c r="O47" s="462"/>
      <c r="P47" s="270">
        <f>P25+P38+P43</f>
        <v>864106.94584979862</v>
      </c>
      <c r="Q47" s="271">
        <f>Q25+Q38+Q43</f>
        <v>541544.46739362297</v>
      </c>
      <c r="R47" s="271">
        <f>R25+R38+R43</f>
        <v>322562.47845617565</v>
      </c>
      <c r="S47" s="462"/>
      <c r="T47" s="613">
        <f t="shared" si="17"/>
        <v>-806523.76630502066</v>
      </c>
      <c r="U47" s="290">
        <f t="shared" si="17"/>
        <v>-1749326.1084116003</v>
      </c>
      <c r="V47" s="271">
        <f t="shared" si="17"/>
        <v>-703797.55680290528</v>
      </c>
      <c r="W47" s="271">
        <f t="shared" si="17"/>
        <v>-239004.78530367429</v>
      </c>
      <c r="X47" s="468"/>
    </row>
    <row r="48" spans="1:24" s="403" customFormat="1" x14ac:dyDescent="0.25">
      <c r="A48" s="1621"/>
      <c r="B48" s="114" t="s">
        <v>76</v>
      </c>
      <c r="C48" s="144" t="s">
        <v>176</v>
      </c>
      <c r="D48" s="589">
        <f t="shared" ref="D48:W48" si="18">D26+D37+D42</f>
        <v>266272.08</v>
      </c>
      <c r="E48" s="590">
        <f t="shared" si="18"/>
        <v>7865.5014597167192</v>
      </c>
      <c r="F48" s="590">
        <f t="shared" si="18"/>
        <v>258406.57854028328</v>
      </c>
      <c r="G48" s="465"/>
      <c r="H48" s="589">
        <f t="shared" si="18"/>
        <v>266066.88</v>
      </c>
      <c r="I48" s="590">
        <f t="shared" si="18"/>
        <v>7775.4811711767952</v>
      </c>
      <c r="J48" s="590">
        <f t="shared" si="18"/>
        <v>258291.39882882321</v>
      </c>
      <c r="K48" s="1106"/>
      <c r="L48" s="589">
        <f>L26+L37+L42</f>
        <v>271961.71999999997</v>
      </c>
      <c r="M48" s="590">
        <f>M26+M37+M42</f>
        <v>7739.3572599752915</v>
      </c>
      <c r="N48" s="590">
        <f>N26+N37+N42</f>
        <v>264222.36274002469</v>
      </c>
      <c r="O48" s="1106"/>
      <c r="P48" s="589">
        <f>P26+P37+P42</f>
        <v>409629.36999999994</v>
      </c>
      <c r="Q48" s="590">
        <f>Q26+Q37+Q42</f>
        <v>10142.049947240908</v>
      </c>
      <c r="R48" s="590">
        <f>R26+R37+R42</f>
        <v>399487.32005275902</v>
      </c>
      <c r="S48" s="1101"/>
      <c r="T48" s="614">
        <f t="shared" si="18"/>
        <v>-64699.554156811173</v>
      </c>
      <c r="U48" s="591">
        <f t="shared" si="18"/>
        <v>1149230.4958431888</v>
      </c>
      <c r="V48" s="590">
        <f t="shared" si="18"/>
        <v>33522.38983810971</v>
      </c>
      <c r="W48" s="590">
        <f t="shared" si="18"/>
        <v>1180407.6601618903</v>
      </c>
      <c r="X48" s="1401"/>
    </row>
    <row r="49" spans="1:24" s="403" customFormat="1" x14ac:dyDescent="0.25">
      <c r="A49" s="1621"/>
      <c r="B49" s="114">
        <v>4.4000000000000004</v>
      </c>
      <c r="C49" s="144" t="s">
        <v>937</v>
      </c>
      <c r="D49" s="270">
        <f t="shared" ref="D49:W49" si="19">D27+D39+D44</f>
        <v>49821.525750826266</v>
      </c>
      <c r="E49" s="271">
        <f t="shared" si="19"/>
        <v>17375.28498233006</v>
      </c>
      <c r="F49" s="271">
        <f t="shared" si="19"/>
        <v>32446.240768496202</v>
      </c>
      <c r="G49" s="465"/>
      <c r="H49" s="270">
        <f t="shared" si="19"/>
        <v>34763.770629954823</v>
      </c>
      <c r="I49" s="271">
        <f t="shared" si="19"/>
        <v>12055.62478222814</v>
      </c>
      <c r="J49" s="271">
        <f t="shared" si="19"/>
        <v>22708.145847726682</v>
      </c>
      <c r="K49" s="463"/>
      <c r="L49" s="270">
        <f>L27+L39+L44</f>
        <v>31611.73289288631</v>
      </c>
      <c r="M49" s="271">
        <f>M27+M39+M44</f>
        <v>10726.164468528596</v>
      </c>
      <c r="N49" s="271">
        <f>N27+N39+N44</f>
        <v>20885.568424357713</v>
      </c>
      <c r="O49" s="463"/>
      <c r="P49" s="270">
        <f>P27+P39+P44</f>
        <v>30910.493098549236</v>
      </c>
      <c r="Q49" s="271">
        <f>Q27+Q39+Q44</f>
        <v>10487.334189293102</v>
      </c>
      <c r="R49" s="271">
        <f>R27+R39+R44</f>
        <v>20423.158909256133</v>
      </c>
      <c r="S49" s="462"/>
      <c r="T49" s="613">
        <f t="shared" si="19"/>
        <v>106.12781468989436</v>
      </c>
      <c r="U49" s="290">
        <f t="shared" si="19"/>
        <v>147213.65018690654</v>
      </c>
      <c r="V49" s="271">
        <f t="shared" si="19"/>
        <v>50644.4084223799</v>
      </c>
      <c r="W49" s="271">
        <f t="shared" si="19"/>
        <v>96463.113949836727</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26211606.063938513</v>
      </c>
      <c r="E52" s="280">
        <f t="shared" si="21"/>
        <v>16319378.893564368</v>
      </c>
      <c r="F52" s="280">
        <f t="shared" si="21"/>
        <v>9892227.1703741495</v>
      </c>
      <c r="G52" s="1104"/>
      <c r="H52" s="288">
        <f t="shared" si="21"/>
        <v>25792849.069097716</v>
      </c>
      <c r="I52" s="280">
        <f t="shared" si="21"/>
        <v>16112808.936890641</v>
      </c>
      <c r="J52" s="280">
        <f t="shared" si="21"/>
        <v>9680040.1322070751</v>
      </c>
      <c r="K52" s="1104"/>
      <c r="L52" s="288">
        <f>SUM(L46:L51)</f>
        <v>22476266.278478343</v>
      </c>
      <c r="M52" s="280">
        <f>SUM(M46:M51)</f>
        <v>13730481.072478622</v>
      </c>
      <c r="N52" s="280">
        <f>SUM(N46:N51)</f>
        <v>8745785.2059997208</v>
      </c>
      <c r="O52" s="1104"/>
      <c r="P52" s="288">
        <f>SUM(P46:P51)</f>
        <v>26641163.701753478</v>
      </c>
      <c r="Q52" s="280">
        <f>SUM(Q46:Q51)</f>
        <v>16872082.456022713</v>
      </c>
      <c r="R52" s="280">
        <f>SUM(R46:R51)</f>
        <v>9769081.245730767</v>
      </c>
      <c r="S52" s="464"/>
      <c r="T52" s="604">
        <f t="shared" si="21"/>
        <v>-127201.4969769306</v>
      </c>
      <c r="U52" s="292">
        <f t="shared" si="21"/>
        <v>100994683.61629111</v>
      </c>
      <c r="V52" s="280">
        <f t="shared" si="21"/>
        <v>63034751.35895633</v>
      </c>
      <c r="W52" s="280">
        <f t="shared" si="21"/>
        <v>38087133.754311703</v>
      </c>
      <c r="X52" s="1400"/>
    </row>
    <row r="53" spans="1:24" x14ac:dyDescent="0.25">
      <c r="A53" s="1621"/>
      <c r="B53" s="114" t="s">
        <v>196</v>
      </c>
      <c r="C53" s="145" t="s">
        <v>40</v>
      </c>
      <c r="D53" s="270">
        <f>SUM(E53:G53)</f>
        <v>0</v>
      </c>
      <c r="E53" s="253">
        <v>0</v>
      </c>
      <c r="F53" s="253">
        <v>0</v>
      </c>
      <c r="G53" s="465"/>
      <c r="H53" s="270">
        <f>SUM(I53:J53)</f>
        <v>0</v>
      </c>
      <c r="I53" s="253">
        <v>0</v>
      </c>
      <c r="J53" s="253">
        <v>0</v>
      </c>
      <c r="K53" s="375"/>
      <c r="L53" s="270">
        <f>SUM(M53:N53)</f>
        <v>0</v>
      </c>
      <c r="M53" s="253">
        <v>0</v>
      </c>
      <c r="N53" s="253">
        <v>0</v>
      </c>
      <c r="O53" s="375"/>
      <c r="P53" s="270">
        <f>SUM(Q53:R53)</f>
        <v>0</v>
      </c>
      <c r="Q53" s="253">
        <v>0</v>
      </c>
      <c r="R53" s="253">
        <v>0</v>
      </c>
      <c r="S53" s="303"/>
      <c r="T53" s="605">
        <v>0</v>
      </c>
      <c r="U53" s="290">
        <f>SUM(V53:X53)+T53</f>
        <v>0</v>
      </c>
      <c r="V53" s="271">
        <f t="shared" ref="V53:W55" si="22">E53+I53+M53+Q53</f>
        <v>0</v>
      </c>
      <c r="W53" s="271">
        <f t="shared" si="22"/>
        <v>0</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0</v>
      </c>
      <c r="E55" s="274">
        <f t="shared" si="23"/>
        <v>0</v>
      </c>
      <c r="F55" s="274">
        <f t="shared" si="23"/>
        <v>0</v>
      </c>
      <c r="G55" s="465"/>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2"/>
        <v>0</v>
      </c>
      <c r="W55" s="271">
        <f t="shared" si="22"/>
        <v>0</v>
      </c>
      <c r="X55" s="304"/>
    </row>
    <row r="56" spans="1:24" s="403" customFormat="1" x14ac:dyDescent="0.25">
      <c r="A56" s="1622"/>
      <c r="B56" s="390" t="s">
        <v>193</v>
      </c>
      <c r="C56" s="385" t="s">
        <v>333</v>
      </c>
      <c r="D56" s="288">
        <f t="shared" ref="D56:W56" si="24">D52+D55</f>
        <v>26211606.063938513</v>
      </c>
      <c r="E56" s="280">
        <f t="shared" si="24"/>
        <v>16319378.893564368</v>
      </c>
      <c r="F56" s="280">
        <f t="shared" si="24"/>
        <v>9892227.1703741495</v>
      </c>
      <c r="G56" s="465"/>
      <c r="H56" s="288">
        <f t="shared" si="24"/>
        <v>25792849.069097716</v>
      </c>
      <c r="I56" s="280">
        <f t="shared" si="24"/>
        <v>16112808.936890641</v>
      </c>
      <c r="J56" s="280">
        <f t="shared" si="24"/>
        <v>9680040.1322070751</v>
      </c>
      <c r="K56" s="1104"/>
      <c r="L56" s="288">
        <f>L52+L55</f>
        <v>22476266.278478343</v>
      </c>
      <c r="M56" s="280">
        <f>M52+M55</f>
        <v>13730481.072478622</v>
      </c>
      <c r="N56" s="280">
        <f>N52+N55</f>
        <v>8745785.2059997208</v>
      </c>
      <c r="O56" s="1104"/>
      <c r="P56" s="288">
        <f>P52+P55</f>
        <v>26641163.701753478</v>
      </c>
      <c r="Q56" s="280">
        <f>Q52+Q55</f>
        <v>16872082.456022713</v>
      </c>
      <c r="R56" s="280">
        <f>R52+R55</f>
        <v>9769081.245730767</v>
      </c>
      <c r="S56" s="464"/>
      <c r="T56" s="604">
        <f t="shared" si="24"/>
        <v>-127201.4969769306</v>
      </c>
      <c r="U56" s="292">
        <f t="shared" si="24"/>
        <v>100994683.61629111</v>
      </c>
      <c r="V56" s="280">
        <f t="shared" si="24"/>
        <v>63034751.35895633</v>
      </c>
      <c r="W56" s="280">
        <f t="shared" si="24"/>
        <v>38087133.754311703</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677524.60020891554</v>
      </c>
      <c r="E59" s="251">
        <v>225681.7404642849</v>
      </c>
      <c r="F59" s="253">
        <v>451842.8597446307</v>
      </c>
      <c r="G59" s="465"/>
      <c r="H59" s="270">
        <f t="shared" ref="H59:H64" si="26">SUM(I59:J59)</f>
        <v>648752.7227184081</v>
      </c>
      <c r="I59" s="251">
        <v>216097.90042883719</v>
      </c>
      <c r="J59" s="253">
        <v>432654.82228957093</v>
      </c>
      <c r="K59" s="375"/>
      <c r="L59" s="270">
        <f t="shared" ref="L59:L64" si="27">SUM(M59:N59)</f>
        <v>628598.02956892306</v>
      </c>
      <c r="M59" s="251">
        <v>209384.42282655259</v>
      </c>
      <c r="N59" s="253">
        <v>419213.60674237047</v>
      </c>
      <c r="O59" s="375"/>
      <c r="P59" s="270">
        <f t="shared" ref="P59:P64" si="28">SUM(Q59:R59)</f>
        <v>885581.2278343311</v>
      </c>
      <c r="Q59" s="253">
        <v>294984.87989738426</v>
      </c>
      <c r="R59" s="253">
        <v>590596.34793694678</v>
      </c>
      <c r="S59" s="303"/>
      <c r="T59" s="605"/>
      <c r="U59" s="290">
        <f t="shared" ref="U59:U64" si="29">D59+H59+L59+P59+T59</f>
        <v>2840456.5803305777</v>
      </c>
      <c r="V59" s="271">
        <f t="shared" ref="V59:W65" si="30">E59+I59+M59+Q59</f>
        <v>946148.94361705892</v>
      </c>
      <c r="W59" s="271">
        <f t="shared" si="30"/>
        <v>1894307.6367135188</v>
      </c>
      <c r="X59" s="304"/>
    </row>
    <row r="60" spans="1:24" x14ac:dyDescent="0.25">
      <c r="A60" s="1582"/>
      <c r="B60" s="114" t="s">
        <v>80</v>
      </c>
      <c r="C60" s="145" t="s">
        <v>100</v>
      </c>
      <c r="D60" s="270">
        <f t="shared" si="25"/>
        <v>65172.751471514741</v>
      </c>
      <c r="E60" s="253">
        <v>21708.879616182807</v>
      </c>
      <c r="F60" s="253">
        <v>43463.871855331934</v>
      </c>
      <c r="G60" s="465"/>
      <c r="H60" s="270">
        <f t="shared" si="26"/>
        <v>62405.114074319848</v>
      </c>
      <c r="I60" s="253">
        <v>20786.986559339719</v>
      </c>
      <c r="J60" s="253">
        <v>41618.127514980129</v>
      </c>
      <c r="K60" s="375"/>
      <c r="L60" s="270">
        <f t="shared" si="27"/>
        <v>60466.384754069339</v>
      </c>
      <c r="M60" s="253">
        <v>20141.200698356428</v>
      </c>
      <c r="N60" s="253">
        <v>40325.184055712911</v>
      </c>
      <c r="O60" s="375"/>
      <c r="P60" s="270">
        <f t="shared" si="28"/>
        <v>85186.22829590099</v>
      </c>
      <c r="Q60" s="253">
        <v>28375.318415713326</v>
      </c>
      <c r="R60" s="253">
        <v>56810.909880187661</v>
      </c>
      <c r="S60" s="303"/>
      <c r="T60" s="605"/>
      <c r="U60" s="290">
        <f t="shared" si="29"/>
        <v>273230.47859580489</v>
      </c>
      <c r="V60" s="271">
        <f t="shared" si="30"/>
        <v>91012.385289592276</v>
      </c>
      <c r="W60" s="271">
        <f t="shared" si="30"/>
        <v>182218.09330621263</v>
      </c>
      <c r="X60" s="304"/>
    </row>
    <row r="61" spans="1:24" x14ac:dyDescent="0.25">
      <c r="A61" s="1582"/>
      <c r="B61" s="114" t="s">
        <v>81</v>
      </c>
      <c r="C61" s="145" t="s">
        <v>101</v>
      </c>
      <c r="D61" s="270">
        <f t="shared" si="25"/>
        <v>61904.144929951668</v>
      </c>
      <c r="E61" s="253">
        <v>20620.114997207431</v>
      </c>
      <c r="F61" s="253">
        <v>41284.029932744234</v>
      </c>
      <c r="G61" s="465"/>
      <c r="H61" s="270">
        <f t="shared" si="26"/>
        <v>59275.312746544616</v>
      </c>
      <c r="I61" s="253">
        <v>19744.457608004308</v>
      </c>
      <c r="J61" s="253">
        <v>39530.855138540312</v>
      </c>
      <c r="K61" s="375"/>
      <c r="L61" s="270">
        <f t="shared" si="27"/>
        <v>57433.816444624783</v>
      </c>
      <c r="M61" s="253">
        <v>19131.059820901577</v>
      </c>
      <c r="N61" s="253">
        <v>38302.756623723209</v>
      </c>
      <c r="O61" s="375"/>
      <c r="P61" s="270">
        <f t="shared" si="28"/>
        <v>80913.886607507389</v>
      </c>
      <c r="Q61" s="253">
        <v>26952.212143561017</v>
      </c>
      <c r="R61" s="253">
        <v>53961.674463946365</v>
      </c>
      <c r="S61" s="303"/>
      <c r="T61" s="605"/>
      <c r="U61" s="290">
        <f t="shared" si="29"/>
        <v>259527.16072862846</v>
      </c>
      <c r="V61" s="271">
        <f t="shared" si="30"/>
        <v>86447.844569674329</v>
      </c>
      <c r="W61" s="271">
        <f t="shared" si="30"/>
        <v>173079.31615895411</v>
      </c>
      <c r="X61" s="304"/>
    </row>
    <row r="62" spans="1:24" x14ac:dyDescent="0.25">
      <c r="A62" s="1582"/>
      <c r="B62" s="383" t="s">
        <v>82</v>
      </c>
      <c r="C62" s="145" t="s">
        <v>102</v>
      </c>
      <c r="D62" s="270">
        <f t="shared" si="25"/>
        <v>41928.530035079479</v>
      </c>
      <c r="E62" s="253">
        <v>13966.287911181389</v>
      </c>
      <c r="F62" s="253">
        <v>27962.24212389809</v>
      </c>
      <c r="G62" s="465"/>
      <c r="H62" s="270">
        <f t="shared" si="26"/>
        <v>40147.985787454541</v>
      </c>
      <c r="I62" s="253">
        <v>13373.193100079681</v>
      </c>
      <c r="J62" s="253">
        <v>26774.792687374862</v>
      </c>
      <c r="K62" s="375"/>
      <c r="L62" s="270">
        <f t="shared" si="27"/>
        <v>38900.714977205847</v>
      </c>
      <c r="M62" s="253">
        <v>12957.73032987115</v>
      </c>
      <c r="N62" s="253">
        <v>25942.984647334699</v>
      </c>
      <c r="O62" s="375"/>
      <c r="P62" s="270">
        <f t="shared" si="28"/>
        <v>54804.08991541397</v>
      </c>
      <c r="Q62" s="253">
        <v>18255.104527360352</v>
      </c>
      <c r="R62" s="253">
        <v>36548.985388053617</v>
      </c>
      <c r="S62" s="303"/>
      <c r="T62" s="605"/>
      <c r="U62" s="290">
        <f t="shared" si="29"/>
        <v>175781.32071515382</v>
      </c>
      <c r="V62" s="271">
        <f t="shared" si="30"/>
        <v>58552.315868492573</v>
      </c>
      <c r="W62" s="271">
        <f t="shared" si="30"/>
        <v>117229.00484666126</v>
      </c>
      <c r="X62" s="304"/>
    </row>
    <row r="63" spans="1:24" x14ac:dyDescent="0.25">
      <c r="A63" s="1582"/>
      <c r="B63" s="383" t="s">
        <v>219</v>
      </c>
      <c r="C63" s="145" t="s">
        <v>103</v>
      </c>
      <c r="D63" s="270">
        <f t="shared" si="25"/>
        <v>153556.90384192124</v>
      </c>
      <c r="E63" s="253">
        <v>51149.418498849656</v>
      </c>
      <c r="F63" s="253">
        <v>102407.48534307157</v>
      </c>
      <c r="G63" s="465"/>
      <c r="H63" s="270">
        <f t="shared" si="26"/>
        <v>147035.92966061615</v>
      </c>
      <c r="I63" s="253">
        <v>48977.298398257277</v>
      </c>
      <c r="J63" s="253">
        <v>98058.63126235886</v>
      </c>
      <c r="K63" s="375"/>
      <c r="L63" s="270">
        <f t="shared" si="27"/>
        <v>142467.98884051217</v>
      </c>
      <c r="M63" s="253">
        <v>47455.728798716489</v>
      </c>
      <c r="N63" s="253">
        <v>95012.2600417957</v>
      </c>
      <c r="O63" s="375"/>
      <c r="P63" s="270">
        <f t="shared" si="28"/>
        <v>200711.69578910508</v>
      </c>
      <c r="Q63" s="253">
        <v>66856.561109745599</v>
      </c>
      <c r="R63" s="253">
        <v>133855.13467935947</v>
      </c>
      <c r="S63" s="303"/>
      <c r="T63" s="605"/>
      <c r="U63" s="290">
        <f t="shared" si="29"/>
        <v>643772.5181321546</v>
      </c>
      <c r="V63" s="271">
        <f t="shared" si="30"/>
        <v>214439.00680556899</v>
      </c>
      <c r="W63" s="271">
        <f t="shared" si="30"/>
        <v>429333.51132658566</v>
      </c>
      <c r="X63" s="304"/>
    </row>
    <row r="64" spans="1:24" x14ac:dyDescent="0.25">
      <c r="A64" s="1582"/>
      <c r="B64" s="114" t="s">
        <v>218</v>
      </c>
      <c r="C64" s="145" t="s">
        <v>28</v>
      </c>
      <c r="D64" s="270">
        <f t="shared" si="25"/>
        <v>29408.915950811945</v>
      </c>
      <c r="E64" s="253">
        <v>9796.0359445259492</v>
      </c>
      <c r="F64" s="253">
        <v>19612.880006285995</v>
      </c>
      <c r="G64" s="465"/>
      <c r="H64" s="270">
        <f t="shared" si="26"/>
        <v>28160.031811985871</v>
      </c>
      <c r="I64" s="253">
        <v>9380.0357786255536</v>
      </c>
      <c r="J64" s="253">
        <v>18779.996033360316</v>
      </c>
      <c r="K64" s="375"/>
      <c r="L64" s="270">
        <f t="shared" si="27"/>
        <v>27285.188777998846</v>
      </c>
      <c r="M64" s="253">
        <v>9088.6277640938788</v>
      </c>
      <c r="N64" s="253">
        <v>18196.561013904968</v>
      </c>
      <c r="O64" s="375"/>
      <c r="P64" s="270">
        <f t="shared" si="28"/>
        <v>38439.908881487092</v>
      </c>
      <c r="Q64" s="253">
        <v>12804.236978240386</v>
      </c>
      <c r="R64" s="253">
        <v>25635.671903246704</v>
      </c>
      <c r="S64" s="303"/>
      <c r="T64" s="605"/>
      <c r="U64" s="290">
        <f t="shared" si="29"/>
        <v>123294.04542228376</v>
      </c>
      <c r="V64" s="271">
        <f t="shared" si="30"/>
        <v>41068.936465485764</v>
      </c>
      <c r="W64" s="271">
        <f t="shared" si="30"/>
        <v>82225.10895679798</v>
      </c>
      <c r="X64" s="304"/>
    </row>
    <row r="65" spans="1:24" s="403" customFormat="1" x14ac:dyDescent="0.25">
      <c r="A65" s="1583"/>
      <c r="B65" s="384" t="s">
        <v>217</v>
      </c>
      <c r="C65" s="385" t="s">
        <v>108</v>
      </c>
      <c r="D65" s="288">
        <f t="shared" ref="D65:U65" si="31">SUM(D59:D64)</f>
        <v>1029495.8464381945</v>
      </c>
      <c r="E65" s="280">
        <f t="shared" si="31"/>
        <v>342922.47743223218</v>
      </c>
      <c r="F65" s="280">
        <f t="shared" si="31"/>
        <v>686573.36900596262</v>
      </c>
      <c r="G65" s="1104"/>
      <c r="H65" s="288">
        <f t="shared" si="31"/>
        <v>985777.09679932916</v>
      </c>
      <c r="I65" s="280">
        <f t="shared" si="31"/>
        <v>328359.87187314377</v>
      </c>
      <c r="J65" s="280">
        <f t="shared" si="31"/>
        <v>657417.22492618544</v>
      </c>
      <c r="K65" s="1104"/>
      <c r="L65" s="288">
        <f t="shared" si="31"/>
        <v>955152.12336333399</v>
      </c>
      <c r="M65" s="280">
        <f t="shared" si="31"/>
        <v>318158.77023849211</v>
      </c>
      <c r="N65" s="280">
        <f t="shared" si="31"/>
        <v>636993.35312484193</v>
      </c>
      <c r="O65" s="1104"/>
      <c r="P65" s="288">
        <f t="shared" si="31"/>
        <v>1345637.0373237454</v>
      </c>
      <c r="Q65" s="280">
        <f t="shared" si="31"/>
        <v>448228.31307200488</v>
      </c>
      <c r="R65" s="280">
        <f t="shared" si="31"/>
        <v>897408.72425174061</v>
      </c>
      <c r="S65" s="464"/>
      <c r="T65" s="604">
        <f t="shared" si="31"/>
        <v>0</v>
      </c>
      <c r="U65" s="292">
        <f t="shared" si="31"/>
        <v>4316062.1039246032</v>
      </c>
      <c r="V65" s="280">
        <f t="shared" si="30"/>
        <v>1437669.4326158729</v>
      </c>
      <c r="W65" s="280">
        <f t="shared" si="30"/>
        <v>2878392.6713087307</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27241101.910376709</v>
      </c>
      <c r="E72" s="303"/>
      <c r="F72" s="303"/>
      <c r="G72" s="375"/>
      <c r="H72" s="270">
        <f>H56+H65+H71</f>
        <v>26778626.165897045</v>
      </c>
      <c r="I72" s="303"/>
      <c r="J72" s="303"/>
      <c r="K72" s="375"/>
      <c r="L72" s="270">
        <f>L56+L65+L71</f>
        <v>23431418.401841678</v>
      </c>
      <c r="M72" s="303"/>
      <c r="N72" s="303"/>
      <c r="O72" s="375"/>
      <c r="P72" s="271">
        <f>P56+P65+P71</f>
        <v>27986800.739077225</v>
      </c>
      <c r="Q72" s="303"/>
      <c r="R72" s="303"/>
      <c r="S72" s="303"/>
      <c r="T72" s="613">
        <f>T56+T65+T71</f>
        <v>-127201.4969769306</v>
      </c>
      <c r="U72" s="290">
        <f>U56+U65+U71</f>
        <v>105310745.72021571</v>
      </c>
      <c r="V72" s="346"/>
      <c r="W72" s="346"/>
      <c r="X72" s="304"/>
    </row>
    <row r="73" spans="1:24" s="403" customFormat="1" ht="24.75" x14ac:dyDescent="0.25">
      <c r="A73" s="571"/>
      <c r="B73" s="561" t="s">
        <v>257</v>
      </c>
      <c r="C73" s="562" t="s">
        <v>184</v>
      </c>
      <c r="D73" s="563">
        <f>D16-D72</f>
        <v>58694.225994903594</v>
      </c>
      <c r="E73" s="338"/>
      <c r="F73" s="338"/>
      <c r="G73" s="564"/>
      <c r="H73" s="563">
        <f>H16-H72</f>
        <v>-206657.07814309746</v>
      </c>
      <c r="I73" s="338"/>
      <c r="J73" s="338"/>
      <c r="K73" s="564"/>
      <c r="L73" s="563">
        <f>L16-L72</f>
        <v>2335777.0634388365</v>
      </c>
      <c r="M73" s="338"/>
      <c r="N73" s="338"/>
      <c r="O73" s="564"/>
      <c r="P73" s="565">
        <f>P16-P72</f>
        <v>-189997.40289769694</v>
      </c>
      <c r="Q73" s="338"/>
      <c r="R73" s="338"/>
      <c r="S73" s="338"/>
      <c r="T73" s="616">
        <f>T16-T72</f>
        <v>701437.22976888367</v>
      </c>
      <c r="U73" s="566">
        <f>U16-U72</f>
        <v>2699254.0381618589</v>
      </c>
      <c r="V73" s="337"/>
      <c r="W73" s="337"/>
      <c r="X73" s="339"/>
    </row>
    <row r="74" spans="1:24" x14ac:dyDescent="0.25">
      <c r="A74" s="408"/>
      <c r="B74" s="114" t="s">
        <v>207</v>
      </c>
      <c r="C74" s="145" t="s">
        <v>26</v>
      </c>
      <c r="D74" s="257">
        <v>15788.746792629068</v>
      </c>
      <c r="E74" s="379"/>
      <c r="F74" s="379"/>
      <c r="G74" s="380"/>
      <c r="H74" s="257">
        <v>-55590.754020493223</v>
      </c>
      <c r="I74" s="379"/>
      <c r="J74" s="379"/>
      <c r="K74" s="380"/>
      <c r="L74" s="257">
        <v>628324.03006504709</v>
      </c>
      <c r="M74" s="379"/>
      <c r="N74" s="379"/>
      <c r="O74" s="380"/>
      <c r="P74" s="257">
        <v>-51109.301379480479</v>
      </c>
      <c r="Q74" s="340"/>
      <c r="R74" s="340"/>
      <c r="S74" s="340"/>
      <c r="T74" s="257">
        <v>188686.61480782973</v>
      </c>
      <c r="U74" s="374">
        <f>D74+H74+L74+P74+T74</f>
        <v>726099.33626553218</v>
      </c>
      <c r="V74" s="340"/>
      <c r="W74" s="340"/>
      <c r="X74" s="341"/>
    </row>
    <row r="75" spans="1:24" s="403" customFormat="1" ht="15.75" thickBot="1" x14ac:dyDescent="0.3">
      <c r="A75" s="570"/>
      <c r="B75" s="568" t="s">
        <v>267</v>
      </c>
      <c r="C75" s="386" t="s">
        <v>185</v>
      </c>
      <c r="D75" s="288">
        <f>D73-D74</f>
        <v>42905.479202274524</v>
      </c>
      <c r="E75" s="335"/>
      <c r="F75" s="335"/>
      <c r="G75" s="376"/>
      <c r="H75" s="288">
        <f>H73-H74</f>
        <v>-151066.32412260424</v>
      </c>
      <c r="I75" s="335"/>
      <c r="J75" s="335"/>
      <c r="K75" s="376"/>
      <c r="L75" s="288">
        <f>L73-L74</f>
        <v>1707453.0333737894</v>
      </c>
      <c r="M75" s="335"/>
      <c r="N75" s="335"/>
      <c r="O75" s="376"/>
      <c r="P75" s="280">
        <f>P73-P74</f>
        <v>-138888.10151821646</v>
      </c>
      <c r="Q75" s="342"/>
      <c r="R75" s="342"/>
      <c r="S75" s="337"/>
      <c r="T75" s="894">
        <f>T73-T74</f>
        <v>512750.61496105394</v>
      </c>
      <c r="U75" s="895">
        <f>U73-U74</f>
        <v>1973154.7018963266</v>
      </c>
      <c r="V75" s="516"/>
      <c r="W75" s="516"/>
      <c r="X75" s="473"/>
    </row>
    <row r="76" spans="1:24" x14ac:dyDescent="0.25">
      <c r="S76" s="47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workbookViewId="0">
      <pane xSplit="3" topLeftCell="D1" activePane="topRight" state="frozen"/>
      <selection activeCell="N79" sqref="N79"/>
      <selection pane="topRight" activeCell="N79" sqref="N79"/>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4" t="s">
        <v>374</v>
      </c>
      <c r="B3" s="455"/>
      <c r="C3" s="630" t="s">
        <v>1672</v>
      </c>
      <c r="L3" s="396"/>
      <c r="M3" s="396"/>
      <c r="N3" s="396"/>
      <c r="O3" s="396"/>
    </row>
    <row r="4" spans="1:24" x14ac:dyDescent="0.25">
      <c r="A4" s="454" t="s">
        <v>15</v>
      </c>
      <c r="B4" s="455"/>
      <c r="C4" s="449" t="s">
        <v>1673</v>
      </c>
    </row>
    <row r="5" spans="1:24" x14ac:dyDescent="0.25">
      <c r="A5" s="454" t="s">
        <v>16</v>
      </c>
      <c r="B5" s="455"/>
      <c r="C5" s="449">
        <v>44651</v>
      </c>
      <c r="D5" s="397"/>
      <c r="E5" s="397"/>
      <c r="F5" s="397"/>
      <c r="G5" s="397"/>
    </row>
    <row r="6" spans="1:24" ht="15.75" thickBot="1" x14ac:dyDescent="0.3">
      <c r="A6" s="456" t="s">
        <v>393</v>
      </c>
      <c r="B6" s="455"/>
      <c r="C6" s="457"/>
      <c r="D6" s="397"/>
      <c r="E6" s="397"/>
      <c r="F6" s="397"/>
      <c r="G6" s="397"/>
    </row>
    <row r="7" spans="1:24" s="1113" customFormat="1" ht="18.75" customHeight="1" x14ac:dyDescent="0.3">
      <c r="A7" s="1109"/>
      <c r="B7" s="1110"/>
      <c r="C7" s="1111"/>
      <c r="D7" s="1587" t="s">
        <v>247</v>
      </c>
      <c r="E7" s="1588"/>
      <c r="F7" s="1588"/>
      <c r="G7" s="1589"/>
      <c r="H7" s="1587" t="s">
        <v>248</v>
      </c>
      <c r="I7" s="1588"/>
      <c r="J7" s="1588"/>
      <c r="K7" s="1589"/>
      <c r="L7" s="1587" t="s">
        <v>249</v>
      </c>
      <c r="M7" s="1588"/>
      <c r="N7" s="1588"/>
      <c r="O7" s="1589"/>
      <c r="P7" s="1587" t="s">
        <v>250</v>
      </c>
      <c r="Q7" s="1588"/>
      <c r="R7" s="1588"/>
      <c r="S7" s="1588"/>
      <c r="T7" s="1112"/>
      <c r="U7" s="1592" t="s">
        <v>829</v>
      </c>
      <c r="V7" s="1593"/>
      <c r="W7" s="1593"/>
      <c r="X7" s="1594"/>
    </row>
    <row r="8" spans="1:24" s="1113" customFormat="1" ht="30.75" x14ac:dyDescent="0.3">
      <c r="A8" s="1109"/>
      <c r="B8" s="1114"/>
      <c r="C8" s="1115"/>
      <c r="D8" s="846" t="s">
        <v>36</v>
      </c>
      <c r="E8" s="367" t="s">
        <v>424</v>
      </c>
      <c r="F8" s="367" t="s">
        <v>413</v>
      </c>
      <c r="G8" s="476" t="s">
        <v>550</v>
      </c>
      <c r="H8" s="367" t="s">
        <v>36</v>
      </c>
      <c r="I8" s="367" t="s">
        <v>424</v>
      </c>
      <c r="J8" s="367" t="s">
        <v>413</v>
      </c>
      <c r="K8" s="476" t="s">
        <v>550</v>
      </c>
      <c r="L8" s="367" t="s">
        <v>36</v>
      </c>
      <c r="M8" s="367" t="s">
        <v>424</v>
      </c>
      <c r="N8" s="367" t="s">
        <v>413</v>
      </c>
      <c r="O8" s="476" t="s">
        <v>550</v>
      </c>
      <c r="P8" s="367" t="s">
        <v>36</v>
      </c>
      <c r="Q8" s="367" t="s">
        <v>424</v>
      </c>
      <c r="R8" s="367" t="s">
        <v>413</v>
      </c>
      <c r="S8" s="367" t="s">
        <v>550</v>
      </c>
      <c r="T8" s="601" t="s">
        <v>911</v>
      </c>
      <c r="U8" s="847" t="s">
        <v>36</v>
      </c>
      <c r="V8" s="367" t="s">
        <v>424</v>
      </c>
      <c r="W8" s="367" t="s">
        <v>413</v>
      </c>
      <c r="X8" s="479" t="s">
        <v>550</v>
      </c>
    </row>
    <row r="9" spans="1:24" s="364" customFormat="1" ht="18.75" x14ac:dyDescent="0.3">
      <c r="A9" s="404" t="s">
        <v>51</v>
      </c>
      <c r="B9" s="405"/>
      <c r="C9" s="406"/>
      <c r="D9" s="805">
        <f>SUM(E9:G9)</f>
        <v>14693</v>
      </c>
      <c r="E9" s="812">
        <v>3840</v>
      </c>
      <c r="F9" s="812">
        <v>10853</v>
      </c>
      <c r="G9" s="1107"/>
      <c r="H9" s="805">
        <f>SUM(I9:J9)</f>
        <v>14460</v>
      </c>
      <c r="I9" s="812">
        <v>3765.0000000000005</v>
      </c>
      <c r="J9" s="812">
        <v>10695</v>
      </c>
      <c r="K9" s="1107"/>
      <c r="L9" s="805">
        <f>SUM(M9:N9)</f>
        <v>14220</v>
      </c>
      <c r="M9" s="812">
        <v>3675.9999999999995</v>
      </c>
      <c r="N9" s="812">
        <v>10544</v>
      </c>
      <c r="O9" s="1107"/>
      <c r="P9" s="805">
        <f>SUM(Q9:R9)</f>
        <v>19537</v>
      </c>
      <c r="Q9" s="812">
        <v>4327</v>
      </c>
      <c r="R9" s="812">
        <v>15209.999999999998</v>
      </c>
      <c r="S9" s="1102"/>
      <c r="T9" s="813"/>
      <c r="U9" s="814">
        <f>SUM(V9:X9)+T9</f>
        <v>62910</v>
      </c>
      <c r="V9" s="815">
        <f>E9+I9+M9+Q9</f>
        <v>15608</v>
      </c>
      <c r="W9" s="815">
        <f>F9+J9+N9+R9</f>
        <v>47302</v>
      </c>
      <c r="X9" s="741">
        <f>G9+K9+O9+S9</f>
        <v>0</v>
      </c>
    </row>
    <row r="10" spans="1:24" ht="18.75" x14ac:dyDescent="0.3">
      <c r="A10" s="1623" t="s">
        <v>11</v>
      </c>
      <c r="B10" s="1624"/>
      <c r="C10" s="1625"/>
      <c r="D10" s="398"/>
      <c r="E10" s="399"/>
      <c r="F10" s="399"/>
      <c r="G10" s="400"/>
      <c r="H10" s="398"/>
      <c r="I10" s="399"/>
      <c r="J10" s="399"/>
      <c r="K10" s="400"/>
      <c r="L10" s="398"/>
      <c r="M10" s="399"/>
      <c r="N10" s="399"/>
      <c r="O10" s="400"/>
      <c r="P10" s="398"/>
      <c r="Q10" s="399"/>
      <c r="R10" s="399"/>
      <c r="S10" s="399"/>
      <c r="T10" s="608"/>
      <c r="U10" s="370"/>
      <c r="V10" s="410"/>
      <c r="W10" s="410"/>
      <c r="X10" s="475"/>
    </row>
    <row r="11" spans="1:24" ht="14.85" customHeight="1" x14ac:dyDescent="0.25">
      <c r="A11" s="1584" t="s">
        <v>186</v>
      </c>
      <c r="B11" s="381">
        <v>1.1000000000000001</v>
      </c>
      <c r="C11" s="143" t="s">
        <v>12</v>
      </c>
      <c r="D11" s="469">
        <v>45862486.870000012</v>
      </c>
      <c r="E11" s="461"/>
      <c r="F11" s="461"/>
      <c r="G11" s="471"/>
      <c r="H11" s="469">
        <v>44918906.550000012</v>
      </c>
      <c r="I11" s="461"/>
      <c r="J11" s="461"/>
      <c r="K11" s="471"/>
      <c r="L11" s="469">
        <v>43957501.038561843</v>
      </c>
      <c r="M11" s="461"/>
      <c r="N11" s="461"/>
      <c r="O11" s="471"/>
      <c r="P11" s="469">
        <v>61297254.779999994</v>
      </c>
      <c r="Q11" s="461"/>
      <c r="R11" s="461"/>
      <c r="S11" s="461"/>
      <c r="T11" s="617">
        <v>355868.30609093839</v>
      </c>
      <c r="U11" s="321">
        <f>D11+H11+L11+P11+T11</f>
        <v>196392017.54465282</v>
      </c>
      <c r="V11" s="462"/>
      <c r="W11" s="462"/>
      <c r="X11" s="302"/>
    </row>
    <row r="12" spans="1:24" x14ac:dyDescent="0.25">
      <c r="A12" s="1585"/>
      <c r="B12" s="114">
        <v>1.2</v>
      </c>
      <c r="C12" s="144" t="s">
        <v>225</v>
      </c>
      <c r="D12" s="470">
        <v>-22414.650000000249</v>
      </c>
      <c r="E12" s="462"/>
      <c r="F12" s="462"/>
      <c r="G12" s="463"/>
      <c r="H12" s="470">
        <v>-24710.500000000244</v>
      </c>
      <c r="I12" s="462"/>
      <c r="J12" s="462"/>
      <c r="K12" s="463"/>
      <c r="L12" s="470">
        <v>-80988.48748880277</v>
      </c>
      <c r="M12" s="462"/>
      <c r="N12" s="462"/>
      <c r="O12" s="463"/>
      <c r="P12" s="470">
        <v>0</v>
      </c>
      <c r="Q12" s="462"/>
      <c r="R12" s="462"/>
      <c r="S12" s="462"/>
      <c r="T12" s="603">
        <v>699208.47453190235</v>
      </c>
      <c r="U12" s="290">
        <f>D12+H12+L12+P12+T12</f>
        <v>571094.83704309911</v>
      </c>
      <c r="V12" s="462"/>
      <c r="W12" s="462"/>
      <c r="X12" s="304"/>
    </row>
    <row r="13" spans="1:24" x14ac:dyDescent="0.25">
      <c r="A13" s="1585"/>
      <c r="B13" s="114" t="s">
        <v>1322</v>
      </c>
      <c r="C13" s="144" t="s">
        <v>1326</v>
      </c>
      <c r="D13" s="470">
        <v>102910.48999999999</v>
      </c>
      <c r="E13" s="462"/>
      <c r="F13" s="462"/>
      <c r="G13" s="463"/>
      <c r="H13" s="470">
        <v>101414.23</v>
      </c>
      <c r="I13" s="462"/>
      <c r="J13" s="462"/>
      <c r="K13" s="463"/>
      <c r="L13" s="470">
        <v>100959.66999999998</v>
      </c>
      <c r="M13" s="462"/>
      <c r="N13" s="462"/>
      <c r="O13" s="463"/>
      <c r="P13" s="470">
        <v>329581.65000000002</v>
      </c>
      <c r="Q13" s="462"/>
      <c r="R13" s="462"/>
      <c r="S13" s="462"/>
      <c r="T13" s="603">
        <v>10578.02</v>
      </c>
      <c r="U13" s="290">
        <f>D13+H13+L13+P13+T13</f>
        <v>645444.06000000006</v>
      </c>
      <c r="V13" s="462"/>
      <c r="W13" s="462"/>
      <c r="X13" s="304"/>
    </row>
    <row r="14" spans="1:24" x14ac:dyDescent="0.25">
      <c r="A14" s="1585"/>
      <c r="B14" s="114" t="s">
        <v>1327</v>
      </c>
      <c r="C14" s="144" t="s">
        <v>1328</v>
      </c>
      <c r="D14" s="470">
        <v>-8357.3499604686294</v>
      </c>
      <c r="E14" s="462"/>
      <c r="F14" s="462"/>
      <c r="G14" s="463"/>
      <c r="H14" s="470">
        <v>-23089.591930627386</v>
      </c>
      <c r="I14" s="462"/>
      <c r="J14" s="462"/>
      <c r="K14" s="463"/>
      <c r="L14" s="470">
        <v>-18735.06284383293</v>
      </c>
      <c r="M14" s="462"/>
      <c r="N14" s="462"/>
      <c r="O14" s="463"/>
      <c r="P14" s="470">
        <v>-159726.27364070044</v>
      </c>
      <c r="Q14" s="462"/>
      <c r="R14" s="462"/>
      <c r="S14" s="462"/>
      <c r="T14" s="603">
        <v>681558.97516051913</v>
      </c>
      <c r="U14" s="290">
        <f>D14+H14+L14+P14+T14</f>
        <v>471650.69678488973</v>
      </c>
      <c r="V14" s="462"/>
      <c r="W14" s="462"/>
      <c r="X14" s="304"/>
    </row>
    <row r="15" spans="1:24" x14ac:dyDescent="0.25">
      <c r="A15" s="1585"/>
      <c r="B15" s="114" t="s">
        <v>63</v>
      </c>
      <c r="C15" s="144" t="s">
        <v>13</v>
      </c>
      <c r="D15" s="470">
        <v>0</v>
      </c>
      <c r="E15" s="462"/>
      <c r="F15" s="462"/>
      <c r="G15" s="463"/>
      <c r="H15" s="470">
        <v>1249.6140133876199</v>
      </c>
      <c r="I15" s="462"/>
      <c r="J15" s="462"/>
      <c r="K15" s="463"/>
      <c r="L15" s="470">
        <v>754.54665352886479</v>
      </c>
      <c r="M15" s="462"/>
      <c r="N15" s="462"/>
      <c r="O15" s="463"/>
      <c r="P15" s="470">
        <v>0</v>
      </c>
      <c r="Q15" s="462"/>
      <c r="R15" s="462"/>
      <c r="S15" s="462"/>
      <c r="T15" s="603">
        <v>0</v>
      </c>
      <c r="U15" s="290">
        <f>D15+H15+L15+P15+T15</f>
        <v>2004.1606669164848</v>
      </c>
      <c r="V15" s="462"/>
      <c r="W15" s="462"/>
      <c r="X15" s="304"/>
    </row>
    <row r="16" spans="1:24" s="401" customFormat="1" x14ac:dyDescent="0.25">
      <c r="A16" s="1586"/>
      <c r="B16" s="384" t="s">
        <v>64</v>
      </c>
      <c r="C16" s="391" t="s">
        <v>14</v>
      </c>
      <c r="D16" s="574">
        <f>SUM(D11:D15)</f>
        <v>45934625.360039547</v>
      </c>
      <c r="E16" s="464"/>
      <c r="F16" s="466"/>
      <c r="G16" s="465"/>
      <c r="H16" s="288">
        <f>SUM(H11:H15)</f>
        <v>44973770.30208277</v>
      </c>
      <c r="I16" s="464"/>
      <c r="J16" s="466"/>
      <c r="K16" s="465"/>
      <c r="L16" s="288">
        <f>SUM(L11:L15)</f>
        <v>43959491.704882741</v>
      </c>
      <c r="M16" s="464"/>
      <c r="N16" s="466"/>
      <c r="O16" s="465"/>
      <c r="P16" s="288">
        <f>SUM(P11:P15)</f>
        <v>61467110.156359293</v>
      </c>
      <c r="Q16" s="464"/>
      <c r="R16" s="466"/>
      <c r="S16" s="466"/>
      <c r="T16" s="604">
        <f>SUM(T11:T15)</f>
        <v>1747213.77578336</v>
      </c>
      <c r="U16" s="292">
        <f>SUM(U11:U15)</f>
        <v>198082211.29914773</v>
      </c>
      <c r="V16" s="464"/>
      <c r="W16" s="464"/>
      <c r="X16" s="472"/>
    </row>
    <row r="17" spans="1:24" s="1113" customFormat="1" ht="15" customHeight="1" x14ac:dyDescent="0.25">
      <c r="A17" s="1626" t="s">
        <v>10</v>
      </c>
      <c r="B17" s="1627"/>
      <c r="C17" s="1628"/>
      <c r="D17" s="1587" t="s">
        <v>247</v>
      </c>
      <c r="E17" s="1588"/>
      <c r="F17" s="1588"/>
      <c r="G17" s="1589"/>
      <c r="H17" s="1587" t="s">
        <v>248</v>
      </c>
      <c r="I17" s="1588"/>
      <c r="J17" s="1588"/>
      <c r="K17" s="1589"/>
      <c r="L17" s="1587" t="s">
        <v>249</v>
      </c>
      <c r="M17" s="1588"/>
      <c r="N17" s="1588"/>
      <c r="O17" s="1589"/>
      <c r="P17" s="1587" t="s">
        <v>250</v>
      </c>
      <c r="Q17" s="1588"/>
      <c r="R17" s="1588"/>
      <c r="S17" s="1588"/>
      <c r="T17" s="1116"/>
      <c r="U17" s="1590" t="s">
        <v>829</v>
      </c>
      <c r="V17" s="1588"/>
      <c r="W17" s="1588"/>
      <c r="X17" s="1591"/>
    </row>
    <row r="18" spans="1:24" s="1113" customFormat="1" ht="45" x14ac:dyDescent="0.25">
      <c r="A18" s="1623"/>
      <c r="B18" s="1624"/>
      <c r="C18" s="1625"/>
      <c r="D18" s="846" t="s">
        <v>36</v>
      </c>
      <c r="E18" s="367" t="s">
        <v>424</v>
      </c>
      <c r="F18" s="367" t="s">
        <v>413</v>
      </c>
      <c r="G18" s="476" t="s">
        <v>550</v>
      </c>
      <c r="H18" s="846" t="s">
        <v>36</v>
      </c>
      <c r="I18" s="367" t="s">
        <v>424</v>
      </c>
      <c r="J18" s="367" t="s">
        <v>413</v>
      </c>
      <c r="K18" s="476" t="s">
        <v>550</v>
      </c>
      <c r="L18" s="846" t="s">
        <v>36</v>
      </c>
      <c r="M18" s="367" t="s">
        <v>424</v>
      </c>
      <c r="N18" s="367" t="s">
        <v>413</v>
      </c>
      <c r="O18" s="476" t="s">
        <v>550</v>
      </c>
      <c r="P18" s="367" t="s">
        <v>36</v>
      </c>
      <c r="Q18" s="367" t="s">
        <v>424</v>
      </c>
      <c r="R18" s="367" t="s">
        <v>413</v>
      </c>
      <c r="S18" s="367" t="s">
        <v>550</v>
      </c>
      <c r="T18" s="601" t="s">
        <v>830</v>
      </c>
      <c r="U18" s="847" t="s">
        <v>36</v>
      </c>
      <c r="V18" s="367" t="s">
        <v>424</v>
      </c>
      <c r="W18" s="367" t="s">
        <v>413</v>
      </c>
      <c r="X18" s="479" t="s">
        <v>550</v>
      </c>
    </row>
    <row r="19" spans="1:24" x14ac:dyDescent="0.25">
      <c r="A19" s="1581" t="s">
        <v>786</v>
      </c>
      <c r="B19" s="383">
        <v>2.1</v>
      </c>
      <c r="C19" s="585" t="s">
        <v>734</v>
      </c>
      <c r="D19" s="586">
        <f t="shared" ref="D19:D27" si="0">SUM(E19:G19)</f>
        <v>95057</v>
      </c>
      <c r="E19" s="598">
        <v>93442</v>
      </c>
      <c r="F19" s="598">
        <v>1615</v>
      </c>
      <c r="G19" s="465"/>
      <c r="H19" s="586">
        <f>SUM(I19:J19)</f>
        <v>95470</v>
      </c>
      <c r="I19" s="598">
        <v>93373</v>
      </c>
      <c r="J19" s="598">
        <v>2097</v>
      </c>
      <c r="K19" s="808"/>
      <c r="L19" s="586">
        <f>SUM(M19:N19)</f>
        <v>99577.018097672772</v>
      </c>
      <c r="M19" s="598">
        <v>95421.973906911138</v>
      </c>
      <c r="N19" s="598">
        <v>4155.0441907616359</v>
      </c>
      <c r="O19" s="808"/>
      <c r="P19" s="586">
        <f>SUM(Q19:R19)</f>
        <v>104535</v>
      </c>
      <c r="Q19" s="598">
        <v>98140</v>
      </c>
      <c r="R19" s="598">
        <v>6395</v>
      </c>
      <c r="S19" s="681"/>
      <c r="T19" s="610">
        <v>287</v>
      </c>
      <c r="U19" s="290">
        <f>SUM(V19:X19)+T19</f>
        <v>394926.01809767279</v>
      </c>
      <c r="V19" s="271">
        <f t="shared" ref="V19:W27" si="1">E19+I19+M19+Q19</f>
        <v>380376.97390691115</v>
      </c>
      <c r="W19" s="271">
        <f t="shared" si="1"/>
        <v>14262.044190761637</v>
      </c>
      <c r="X19" s="1398"/>
    </row>
    <row r="20" spans="1:24" x14ac:dyDescent="0.25">
      <c r="A20" s="1582"/>
      <c r="B20" s="383">
        <v>2.2000000000000002</v>
      </c>
      <c r="C20" s="585" t="s">
        <v>735</v>
      </c>
      <c r="D20" s="586">
        <f t="shared" si="0"/>
        <v>126</v>
      </c>
      <c r="E20" s="599">
        <v>99</v>
      </c>
      <c r="F20" s="599">
        <v>27</v>
      </c>
      <c r="G20" s="465"/>
      <c r="H20" s="586">
        <f>SUM(I20:J20)</f>
        <v>135</v>
      </c>
      <c r="I20" s="599">
        <v>98</v>
      </c>
      <c r="J20" s="599">
        <v>37</v>
      </c>
      <c r="K20" s="809"/>
      <c r="L20" s="586">
        <f>SUM(M20:N20)</f>
        <v>283</v>
      </c>
      <c r="M20" s="599">
        <v>279</v>
      </c>
      <c r="N20" s="599">
        <v>4</v>
      </c>
      <c r="O20" s="809"/>
      <c r="P20" s="586">
        <f>SUM(Q20:R20)</f>
        <v>149</v>
      </c>
      <c r="Q20" s="599">
        <v>114</v>
      </c>
      <c r="R20" s="599">
        <v>35</v>
      </c>
      <c r="S20" s="682"/>
      <c r="T20" s="610">
        <v>0</v>
      </c>
      <c r="U20" s="290">
        <f t="shared" ref="U20:U27" si="2">SUM(V20:X20)+T20</f>
        <v>693</v>
      </c>
      <c r="V20" s="271">
        <f t="shared" si="1"/>
        <v>590</v>
      </c>
      <c r="W20" s="271">
        <f t="shared" si="1"/>
        <v>103</v>
      </c>
      <c r="X20" s="1263"/>
    </row>
    <row r="21" spans="1:24" x14ac:dyDescent="0.25">
      <c r="A21" s="1582"/>
      <c r="B21" s="383">
        <v>2.2999999999999998</v>
      </c>
      <c r="C21" s="585" t="s">
        <v>736</v>
      </c>
      <c r="D21" s="586">
        <f t="shared" si="0"/>
        <v>22549599.942770854</v>
      </c>
      <c r="E21" s="599">
        <v>22160335.238651685</v>
      </c>
      <c r="F21" s="599">
        <v>389264.70411916869</v>
      </c>
      <c r="G21" s="465"/>
      <c r="H21" s="586">
        <f t="shared" ref="H21:H27" si="3">SUM(I21:J21)</f>
        <v>22623058.479023714</v>
      </c>
      <c r="I21" s="599">
        <v>22088873.683419827</v>
      </c>
      <c r="J21" s="599">
        <v>534184.79560388671</v>
      </c>
      <c r="K21" s="809"/>
      <c r="L21" s="586">
        <f t="shared" ref="L21:L27" si="4">SUM(M21:N21)</f>
        <v>23506517.093937274</v>
      </c>
      <c r="M21" s="599">
        <v>22492014.698698889</v>
      </c>
      <c r="N21" s="599">
        <v>1014502.3952383831</v>
      </c>
      <c r="O21" s="809"/>
      <c r="P21" s="586">
        <f t="shared" ref="P21:P27" si="5">SUM(Q21:R21)</f>
        <v>26360523.666736234</v>
      </c>
      <c r="Q21" s="599">
        <v>24722915.437672932</v>
      </c>
      <c r="R21" s="599">
        <v>1637608.2290633037</v>
      </c>
      <c r="S21" s="682"/>
      <c r="T21" s="610">
        <v>140912.01566511186</v>
      </c>
      <c r="U21" s="290">
        <f t="shared" si="2"/>
        <v>95180611.1981332</v>
      </c>
      <c r="V21" s="271">
        <f t="shared" si="1"/>
        <v>91464139.058443338</v>
      </c>
      <c r="W21" s="271">
        <f t="shared" si="1"/>
        <v>3575560.1240247423</v>
      </c>
      <c r="X21" s="1263"/>
    </row>
    <row r="22" spans="1:24" x14ac:dyDescent="0.25">
      <c r="A22" s="1582"/>
      <c r="B22" s="383">
        <v>2.4</v>
      </c>
      <c r="C22" s="585" t="s">
        <v>737</v>
      </c>
      <c r="D22" s="586">
        <f t="shared" si="0"/>
        <v>20201.64552298436</v>
      </c>
      <c r="E22" s="599">
        <v>13532.758959069288</v>
      </c>
      <c r="F22" s="599">
        <v>6668.8865639150727</v>
      </c>
      <c r="G22" s="465"/>
      <c r="H22" s="586">
        <f t="shared" si="3"/>
        <v>31184.365797847837</v>
      </c>
      <c r="I22" s="599">
        <v>21592.226854831584</v>
      </c>
      <c r="J22" s="599">
        <v>9592.1389430162544</v>
      </c>
      <c r="K22" s="809"/>
      <c r="L22" s="586">
        <f t="shared" si="4"/>
        <v>62978.152631875069</v>
      </c>
      <c r="M22" s="599">
        <v>62021.305279196276</v>
      </c>
      <c r="N22" s="599">
        <v>956.84735267879114</v>
      </c>
      <c r="O22" s="809"/>
      <c r="P22" s="586">
        <f t="shared" si="5"/>
        <v>33705.988724507828</v>
      </c>
      <c r="Q22" s="599">
        <v>28284.174928571472</v>
      </c>
      <c r="R22" s="599">
        <v>5421.8137959363539</v>
      </c>
      <c r="S22" s="682"/>
      <c r="T22" s="610">
        <v>-28977.356786468554</v>
      </c>
      <c r="U22" s="290">
        <f t="shared" si="2"/>
        <v>119092.79589074655</v>
      </c>
      <c r="V22" s="271">
        <f t="shared" si="1"/>
        <v>125430.46602166863</v>
      </c>
      <c r="W22" s="271">
        <f t="shared" si="1"/>
        <v>22639.686655546473</v>
      </c>
      <c r="X22" s="1263"/>
    </row>
    <row r="23" spans="1:24" x14ac:dyDescent="0.25">
      <c r="A23" s="1582"/>
      <c r="B23" s="383">
        <v>2.5</v>
      </c>
      <c r="C23" s="585" t="s">
        <v>779</v>
      </c>
      <c r="D23" s="586">
        <f t="shared" si="0"/>
        <v>8258</v>
      </c>
      <c r="E23" s="599">
        <v>7939</v>
      </c>
      <c r="F23" s="599">
        <v>319</v>
      </c>
      <c r="G23" s="465"/>
      <c r="H23" s="586">
        <f t="shared" si="3"/>
        <v>8061</v>
      </c>
      <c r="I23" s="599">
        <v>7623</v>
      </c>
      <c r="J23" s="599">
        <v>438</v>
      </c>
      <c r="K23" s="809"/>
      <c r="L23" s="586">
        <f t="shared" si="4"/>
        <v>7751.6812478806378</v>
      </c>
      <c r="M23" s="599">
        <v>7062.9169209901665</v>
      </c>
      <c r="N23" s="599">
        <v>688.76432689047135</v>
      </c>
      <c r="O23" s="809"/>
      <c r="P23" s="586">
        <f t="shared" si="5"/>
        <v>7368</v>
      </c>
      <c r="Q23" s="599">
        <v>7376</v>
      </c>
      <c r="R23" s="599">
        <v>-8</v>
      </c>
      <c r="S23" s="682"/>
      <c r="T23" s="610">
        <v>0</v>
      </c>
      <c r="U23" s="290">
        <f t="shared" si="2"/>
        <v>31438.681247880639</v>
      </c>
      <c r="V23" s="271">
        <f t="shared" si="1"/>
        <v>30000.916920990167</v>
      </c>
      <c r="W23" s="271">
        <f t="shared" si="1"/>
        <v>1437.7643268904712</v>
      </c>
      <c r="X23" s="1263"/>
    </row>
    <row r="24" spans="1:24" x14ac:dyDescent="0.25">
      <c r="A24" s="1582"/>
      <c r="B24" s="383">
        <v>2.6</v>
      </c>
      <c r="C24" s="585" t="s">
        <v>189</v>
      </c>
      <c r="D24" s="586">
        <f t="shared" si="0"/>
        <v>1986111.193637826</v>
      </c>
      <c r="E24" s="599">
        <v>1882919.5133141556</v>
      </c>
      <c r="F24" s="599">
        <v>103191.68032367034</v>
      </c>
      <c r="G24" s="465"/>
      <c r="H24" s="586">
        <f t="shared" si="3"/>
        <v>1923607.1507236504</v>
      </c>
      <c r="I24" s="599">
        <v>1767642.8863753388</v>
      </c>
      <c r="J24" s="599">
        <v>155964.2643483115</v>
      </c>
      <c r="K24" s="809"/>
      <c r="L24" s="586">
        <f t="shared" si="4"/>
        <v>1862452.918143203</v>
      </c>
      <c r="M24" s="599">
        <v>1650525.755769141</v>
      </c>
      <c r="N24" s="599">
        <v>211927.16237406211</v>
      </c>
      <c r="O24" s="809"/>
      <c r="P24" s="586">
        <f t="shared" si="5"/>
        <v>2162642.3863463253</v>
      </c>
      <c r="Q24" s="599">
        <v>1713054.5984717137</v>
      </c>
      <c r="R24" s="599">
        <v>449587.78787461144</v>
      </c>
      <c r="S24" s="682"/>
      <c r="T24" s="610">
        <v>133773.7979849538</v>
      </c>
      <c r="U24" s="290">
        <f t="shared" si="2"/>
        <v>8068587.4468359584</v>
      </c>
      <c r="V24" s="271">
        <f t="shared" si="1"/>
        <v>7014142.7539303489</v>
      </c>
      <c r="W24" s="271">
        <f t="shared" si="1"/>
        <v>920670.89492065541</v>
      </c>
      <c r="X24" s="1263"/>
    </row>
    <row r="25" spans="1:24" x14ac:dyDescent="0.25">
      <c r="A25" s="1582"/>
      <c r="B25" s="383">
        <v>2.7</v>
      </c>
      <c r="C25" s="585" t="s">
        <v>780</v>
      </c>
      <c r="D25" s="586">
        <f t="shared" si="0"/>
        <v>85268.069781928556</v>
      </c>
      <c r="E25" s="599">
        <v>89772.281460355676</v>
      </c>
      <c r="F25" s="599">
        <v>-4504.2116784271157</v>
      </c>
      <c r="G25" s="465"/>
      <c r="H25" s="586">
        <f t="shared" si="3"/>
        <v>27315.544092426393</v>
      </c>
      <c r="I25" s="599">
        <v>35268.254478293937</v>
      </c>
      <c r="J25" s="599">
        <v>-7952.7103858675437</v>
      </c>
      <c r="K25" s="809"/>
      <c r="L25" s="586">
        <f t="shared" si="4"/>
        <v>-2202103.5059289555</v>
      </c>
      <c r="M25" s="599">
        <v>-2110369.7098693326</v>
      </c>
      <c r="N25" s="599">
        <v>-91733.796059622691</v>
      </c>
      <c r="O25" s="809"/>
      <c r="P25" s="586">
        <f t="shared" si="5"/>
        <v>969923.51563840522</v>
      </c>
      <c r="Q25" s="599">
        <v>898848.53094464913</v>
      </c>
      <c r="R25" s="599">
        <v>71074.984693756152</v>
      </c>
      <c r="S25" s="682"/>
      <c r="T25" s="610">
        <v>-811560.81556704862</v>
      </c>
      <c r="U25" s="290">
        <f t="shared" si="2"/>
        <v>-1931157.1919832435</v>
      </c>
      <c r="V25" s="271">
        <f t="shared" si="1"/>
        <v>-1086480.6429860338</v>
      </c>
      <c r="W25" s="271">
        <f t="shared" si="1"/>
        <v>-33115.733430161199</v>
      </c>
      <c r="X25" s="1263"/>
    </row>
    <row r="26" spans="1:24" x14ac:dyDescent="0.25">
      <c r="A26" s="1582"/>
      <c r="B26" s="383">
        <v>2.8</v>
      </c>
      <c r="C26" s="585" t="s">
        <v>781</v>
      </c>
      <c r="D26" s="586">
        <f t="shared" si="0"/>
        <v>0</v>
      </c>
      <c r="E26" s="599">
        <v>0</v>
      </c>
      <c r="F26" s="599">
        <v>0</v>
      </c>
      <c r="G26" s="465"/>
      <c r="H26" s="586">
        <f t="shared" si="3"/>
        <v>0</v>
      </c>
      <c r="I26" s="599">
        <v>0</v>
      </c>
      <c r="J26" s="599">
        <v>0</v>
      </c>
      <c r="K26" s="809"/>
      <c r="L26" s="586">
        <f t="shared" si="4"/>
        <v>0</v>
      </c>
      <c r="M26" s="599">
        <v>0</v>
      </c>
      <c r="N26" s="599">
        <v>0</v>
      </c>
      <c r="O26" s="809"/>
      <c r="P26" s="586">
        <f t="shared" si="5"/>
        <v>0</v>
      </c>
      <c r="Q26" s="599">
        <v>0</v>
      </c>
      <c r="R26" s="599">
        <v>0</v>
      </c>
      <c r="S26" s="682"/>
      <c r="T26" s="610">
        <v>0</v>
      </c>
      <c r="U26" s="290">
        <f t="shared" si="2"/>
        <v>0</v>
      </c>
      <c r="V26" s="271">
        <f t="shared" si="1"/>
        <v>0</v>
      </c>
      <c r="W26" s="271">
        <f t="shared" si="1"/>
        <v>0</v>
      </c>
      <c r="X26" s="1263"/>
    </row>
    <row r="27" spans="1:24" x14ac:dyDescent="0.25">
      <c r="A27" s="1582"/>
      <c r="B27" s="383">
        <v>2.9</v>
      </c>
      <c r="C27" s="585" t="s">
        <v>948</v>
      </c>
      <c r="D27" s="586">
        <f t="shared" si="0"/>
        <v>0</v>
      </c>
      <c r="E27" s="599">
        <v>0</v>
      </c>
      <c r="F27" s="599">
        <v>0</v>
      </c>
      <c r="G27" s="465"/>
      <c r="H27" s="586">
        <f t="shared" si="3"/>
        <v>0</v>
      </c>
      <c r="I27" s="599">
        <v>0</v>
      </c>
      <c r="J27" s="599">
        <v>0</v>
      </c>
      <c r="K27" s="809"/>
      <c r="L27" s="586">
        <f t="shared" si="4"/>
        <v>0</v>
      </c>
      <c r="M27" s="599">
        <v>0</v>
      </c>
      <c r="N27" s="599">
        <v>0</v>
      </c>
      <c r="O27" s="809"/>
      <c r="P27" s="586">
        <f t="shared" si="5"/>
        <v>0</v>
      </c>
      <c r="Q27" s="599">
        <v>0</v>
      </c>
      <c r="R27" s="599">
        <v>0</v>
      </c>
      <c r="S27" s="682"/>
      <c r="T27" s="610">
        <v>0</v>
      </c>
      <c r="U27" s="290">
        <f t="shared" si="2"/>
        <v>0</v>
      </c>
      <c r="V27" s="271">
        <f t="shared" si="1"/>
        <v>0</v>
      </c>
      <c r="W27" s="271">
        <f t="shared" si="1"/>
        <v>0</v>
      </c>
      <c r="X27" s="1263"/>
    </row>
    <row r="28" spans="1:24" x14ac:dyDescent="0.25">
      <c r="A28" s="1583"/>
      <c r="B28" s="592">
        <v>2.1</v>
      </c>
      <c r="C28" s="146" t="s">
        <v>783</v>
      </c>
      <c r="D28" s="587">
        <f t="shared" ref="D28:W28" si="6">SUM(D21:D22,D24:D27)</f>
        <v>24641180.851713594</v>
      </c>
      <c r="E28" s="588">
        <f t="shared" si="6"/>
        <v>24146559.792385265</v>
      </c>
      <c r="F28" s="588">
        <f t="shared" si="6"/>
        <v>494621.05932832696</v>
      </c>
      <c r="G28" s="1104"/>
      <c r="H28" s="587">
        <f>SUM(H21:H22,H24:H27)</f>
        <v>24605165.53963764</v>
      </c>
      <c r="I28" s="588">
        <f t="shared" si="6"/>
        <v>23913377.051128291</v>
      </c>
      <c r="J28" s="588">
        <f>SUM(J21:J22,J24:J27)</f>
        <v>691788.48850934696</v>
      </c>
      <c r="K28" s="1105"/>
      <c r="L28" s="587">
        <f>SUM(L21:L22,L24:L27)</f>
        <v>23229844.658783395</v>
      </c>
      <c r="M28" s="588">
        <f>SUM(M21:M22,M24:M27)</f>
        <v>22094192.049877893</v>
      </c>
      <c r="N28" s="588">
        <f>SUM(N21:N22,N24:N27)</f>
        <v>1135652.6089055014</v>
      </c>
      <c r="O28" s="1105"/>
      <c r="P28" s="587">
        <f>SUM(P21:P22,P24:P27)</f>
        <v>29526795.55744547</v>
      </c>
      <c r="Q28" s="588">
        <f>SUM(Q21:Q22,Q24:Q27)</f>
        <v>27363102.742017865</v>
      </c>
      <c r="R28" s="588">
        <f>SUM(R21:R22,R24:R27)</f>
        <v>2163692.8154276079</v>
      </c>
      <c r="S28" s="1100"/>
      <c r="T28" s="611">
        <f t="shared" si="6"/>
        <v>-565852.35870345146</v>
      </c>
      <c r="U28" s="597">
        <f t="shared" si="6"/>
        <v>101437134.24887668</v>
      </c>
      <c r="V28" s="588">
        <f t="shared" si="6"/>
        <v>97517231.635409325</v>
      </c>
      <c r="W28" s="588">
        <f t="shared" si="6"/>
        <v>4485754.9721707832</v>
      </c>
      <c r="X28" s="1399"/>
    </row>
    <row r="29" spans="1:24" x14ac:dyDescent="0.25">
      <c r="A29" s="1585" t="s">
        <v>739</v>
      </c>
      <c r="B29" s="578">
        <v>2.11</v>
      </c>
      <c r="C29" s="144" t="s">
        <v>231</v>
      </c>
      <c r="D29" s="575">
        <f t="shared" ref="D29:D39" si="7">SUM(E29:G29)</f>
        <v>320883.46545731439</v>
      </c>
      <c r="E29" s="253">
        <v>12784.511806126975</v>
      </c>
      <c r="F29" s="253">
        <v>308098.95365118742</v>
      </c>
      <c r="G29" s="465"/>
      <c r="H29" s="586">
        <f>SUM(I29:J29)</f>
        <v>398064.60264027969</v>
      </c>
      <c r="I29" s="253">
        <v>40959.71477924256</v>
      </c>
      <c r="J29" s="253">
        <v>357104.8878610371</v>
      </c>
      <c r="K29" s="375"/>
      <c r="L29" s="586">
        <f>SUM(M29:N29)</f>
        <v>423323.92363545625</v>
      </c>
      <c r="M29" s="253">
        <v>62359.494330187663</v>
      </c>
      <c r="N29" s="253">
        <v>360964.42930526857</v>
      </c>
      <c r="O29" s="375"/>
      <c r="P29" s="586">
        <f>SUM(Q29:R29)</f>
        <v>424361.68597564689</v>
      </c>
      <c r="Q29" s="253">
        <v>69404.292906804112</v>
      </c>
      <c r="R29" s="253">
        <v>354957.39306884276</v>
      </c>
      <c r="S29" s="303"/>
      <c r="T29" s="605">
        <v>46637.315819337309</v>
      </c>
      <c r="U29" s="290">
        <f>SUM(V29:X29)+T29</f>
        <v>1613270.9935280345</v>
      </c>
      <c r="V29" s="271">
        <f t="shared" ref="V29:W38" si="8">E29+I29+M29+Q29</f>
        <v>185508.0138223613</v>
      </c>
      <c r="W29" s="271">
        <f t="shared" si="8"/>
        <v>1381125.6638863359</v>
      </c>
      <c r="X29" s="304"/>
    </row>
    <row r="30" spans="1:24" x14ac:dyDescent="0.25">
      <c r="A30" s="1585"/>
      <c r="B30" s="388">
        <v>2.12</v>
      </c>
      <c r="C30" s="144" t="s">
        <v>557</v>
      </c>
      <c r="D30" s="575">
        <f t="shared" si="7"/>
        <v>6522875.2734045638</v>
      </c>
      <c r="E30" s="253">
        <v>27699.654866988854</v>
      </c>
      <c r="F30" s="253">
        <v>6495175.618537575</v>
      </c>
      <c r="G30" s="465"/>
      <c r="H30" s="586">
        <f>SUM(I30:J30)</f>
        <v>6973644.4681014195</v>
      </c>
      <c r="I30" s="253">
        <v>24893.619070033677</v>
      </c>
      <c r="J30" s="253">
        <v>6948750.849031386</v>
      </c>
      <c r="K30" s="375"/>
      <c r="L30" s="586">
        <f>SUM(M30:N30)</f>
        <v>10048073.770510042</v>
      </c>
      <c r="M30" s="253">
        <v>61060.547133772183</v>
      </c>
      <c r="N30" s="253">
        <v>9987013.2233762704</v>
      </c>
      <c r="O30" s="375"/>
      <c r="P30" s="586">
        <f>SUM(Q30:R30)</f>
        <v>12732562.918982912</v>
      </c>
      <c r="Q30" s="253">
        <v>169068.42451736491</v>
      </c>
      <c r="R30" s="253">
        <v>12563494.494465547</v>
      </c>
      <c r="S30" s="303"/>
      <c r="T30" s="605">
        <v>348946.9716300508</v>
      </c>
      <c r="U30" s="290">
        <f t="shared" ref="U30:U39" si="9">SUM(V30:X30)+T30</f>
        <v>36626103.402628988</v>
      </c>
      <c r="V30" s="271">
        <f t="shared" si="8"/>
        <v>282722.24558815965</v>
      </c>
      <c r="W30" s="271">
        <f t="shared" si="8"/>
        <v>35994434.185410775</v>
      </c>
      <c r="X30" s="304"/>
    </row>
    <row r="31" spans="1:24" x14ac:dyDescent="0.25">
      <c r="A31" s="1585"/>
      <c r="B31" s="388">
        <v>2.13</v>
      </c>
      <c r="C31" s="144" t="s">
        <v>232</v>
      </c>
      <c r="D31" s="575">
        <f t="shared" si="7"/>
        <v>475546.22313188046</v>
      </c>
      <c r="E31" s="253">
        <v>24783.594573816361</v>
      </c>
      <c r="F31" s="253">
        <v>450762.62855806411</v>
      </c>
      <c r="G31" s="465"/>
      <c r="H31" s="586">
        <f t="shared" ref="H31:H39" si="10">SUM(I31:J31)</f>
        <v>408688.0416812324</v>
      </c>
      <c r="I31" s="253">
        <v>2907.8685682798405</v>
      </c>
      <c r="J31" s="253">
        <v>405780.17311295256</v>
      </c>
      <c r="K31" s="375"/>
      <c r="L31" s="586">
        <f t="shared" ref="L31:L39" si="11">SUM(M31:N31)</f>
        <v>536821.92807550996</v>
      </c>
      <c r="M31" s="253">
        <v>20921.237187530231</v>
      </c>
      <c r="N31" s="253">
        <v>515900.6908879797</v>
      </c>
      <c r="O31" s="375"/>
      <c r="P31" s="586">
        <f t="shared" ref="P31:P39" si="12">SUM(Q31:R31)</f>
        <v>3335633.8209714498</v>
      </c>
      <c r="Q31" s="253">
        <v>36656.918303259954</v>
      </c>
      <c r="R31" s="253">
        <v>3298976.9026681897</v>
      </c>
      <c r="S31" s="303"/>
      <c r="T31" s="605">
        <v>48492.045445267417</v>
      </c>
      <c r="U31" s="290">
        <f t="shared" si="9"/>
        <v>4805182.0593053401</v>
      </c>
      <c r="V31" s="271">
        <f t="shared" si="8"/>
        <v>85269.618632886384</v>
      </c>
      <c r="W31" s="271">
        <f t="shared" si="8"/>
        <v>4671420.3952271864</v>
      </c>
      <c r="X31" s="304"/>
    </row>
    <row r="32" spans="1:24" x14ac:dyDescent="0.25">
      <c r="A32" s="1585"/>
      <c r="B32" s="388">
        <v>2.14</v>
      </c>
      <c r="C32" s="144" t="s">
        <v>559</v>
      </c>
      <c r="D32" s="575">
        <f t="shared" si="7"/>
        <v>262215.85638802056</v>
      </c>
      <c r="E32" s="253">
        <v>158895.52421907501</v>
      </c>
      <c r="F32" s="253">
        <v>103320.33216894558</v>
      </c>
      <c r="G32" s="465"/>
      <c r="H32" s="586">
        <f t="shared" si="10"/>
        <v>238708.52039525218</v>
      </c>
      <c r="I32" s="253">
        <v>140679.71952974467</v>
      </c>
      <c r="J32" s="253">
        <v>98028.80086550751</v>
      </c>
      <c r="K32" s="375"/>
      <c r="L32" s="586">
        <f t="shared" si="11"/>
        <v>242039.39145699283</v>
      </c>
      <c r="M32" s="253">
        <v>143489.37830970882</v>
      </c>
      <c r="N32" s="253">
        <v>98550.013147284015</v>
      </c>
      <c r="O32" s="375"/>
      <c r="P32" s="586">
        <f t="shared" si="12"/>
        <v>244341.07367563271</v>
      </c>
      <c r="Q32" s="253">
        <v>140962.46948474456</v>
      </c>
      <c r="R32" s="253">
        <v>103378.60419088813</v>
      </c>
      <c r="S32" s="303"/>
      <c r="T32" s="605">
        <v>33663.598978090587</v>
      </c>
      <c r="U32" s="290">
        <f t="shared" si="9"/>
        <v>1020968.4408939888</v>
      </c>
      <c r="V32" s="271">
        <f t="shared" si="8"/>
        <v>584027.09154327307</v>
      </c>
      <c r="W32" s="271">
        <f t="shared" si="8"/>
        <v>403277.75037262519</v>
      </c>
      <c r="X32" s="304"/>
    </row>
    <row r="33" spans="1:24" x14ac:dyDescent="0.25">
      <c r="A33" s="1585"/>
      <c r="B33" s="388">
        <v>2.15</v>
      </c>
      <c r="C33" s="144" t="s">
        <v>558</v>
      </c>
      <c r="D33" s="575">
        <f t="shared" si="7"/>
        <v>137946.50529170441</v>
      </c>
      <c r="E33" s="253">
        <v>34114.314408228369</v>
      </c>
      <c r="F33" s="253">
        <v>103832.19088347604</v>
      </c>
      <c r="G33" s="465"/>
      <c r="H33" s="586">
        <f t="shared" si="10"/>
        <v>36717.481174675559</v>
      </c>
      <c r="I33" s="253">
        <v>10204.120386075421</v>
      </c>
      <c r="J33" s="253">
        <v>26513.360788600137</v>
      </c>
      <c r="K33" s="375"/>
      <c r="L33" s="586">
        <f t="shared" si="11"/>
        <v>61424.722299521673</v>
      </c>
      <c r="M33" s="253">
        <v>15125.88207075022</v>
      </c>
      <c r="N33" s="253">
        <v>46298.840228771456</v>
      </c>
      <c r="O33" s="375"/>
      <c r="P33" s="586">
        <f t="shared" si="12"/>
        <v>297524.54888594768</v>
      </c>
      <c r="Q33" s="253">
        <v>75413.023493065877</v>
      </c>
      <c r="R33" s="253">
        <v>222111.52539288177</v>
      </c>
      <c r="S33" s="303"/>
      <c r="T33" s="605">
        <v>-18371.803689909295</v>
      </c>
      <c r="U33" s="290">
        <f t="shared" si="9"/>
        <v>515241.4539619399</v>
      </c>
      <c r="V33" s="271">
        <f t="shared" si="8"/>
        <v>134857.34035811987</v>
      </c>
      <c r="W33" s="271">
        <f t="shared" si="8"/>
        <v>398755.91729372938</v>
      </c>
      <c r="X33" s="304"/>
    </row>
    <row r="34" spans="1:24" x14ac:dyDescent="0.25">
      <c r="A34" s="1585"/>
      <c r="B34" s="388">
        <v>2.16</v>
      </c>
      <c r="C34" s="144" t="s">
        <v>784</v>
      </c>
      <c r="D34" s="575">
        <f t="shared" si="7"/>
        <v>1839918.433774923</v>
      </c>
      <c r="E34" s="253">
        <v>456484.61157779361</v>
      </c>
      <c r="F34" s="253">
        <v>1383433.8221971293</v>
      </c>
      <c r="G34" s="465"/>
      <c r="H34" s="586">
        <f t="shared" si="10"/>
        <v>1761784.1376139054</v>
      </c>
      <c r="I34" s="253">
        <v>437099.45668221003</v>
      </c>
      <c r="J34" s="253">
        <v>1324684.6809316953</v>
      </c>
      <c r="K34" s="375"/>
      <c r="L34" s="586">
        <f t="shared" si="11"/>
        <v>1707051.0822512216</v>
      </c>
      <c r="M34" s="253">
        <v>423520.16041610343</v>
      </c>
      <c r="N34" s="253">
        <v>1283530.9218351182</v>
      </c>
      <c r="O34" s="375"/>
      <c r="P34" s="586">
        <f t="shared" si="12"/>
        <v>2404927.03171957</v>
      </c>
      <c r="Q34" s="253">
        <v>596663.50518326252</v>
      </c>
      <c r="R34" s="253">
        <v>1808263.5265363073</v>
      </c>
      <c r="S34" s="303"/>
      <c r="T34" s="605">
        <v>0</v>
      </c>
      <c r="U34" s="290">
        <f t="shared" si="9"/>
        <v>7713680.6853596196</v>
      </c>
      <c r="V34" s="271">
        <f t="shared" si="8"/>
        <v>1913767.7338593695</v>
      </c>
      <c r="W34" s="271">
        <f t="shared" si="8"/>
        <v>5799912.95150025</v>
      </c>
      <c r="X34" s="304"/>
    </row>
    <row r="35" spans="1:24" x14ac:dyDescent="0.25">
      <c r="A35" s="1585"/>
      <c r="B35" s="388">
        <v>2.17</v>
      </c>
      <c r="C35" s="144" t="s">
        <v>785</v>
      </c>
      <c r="D35" s="575">
        <f t="shared" si="7"/>
        <v>783215.32000002998</v>
      </c>
      <c r="E35" s="253">
        <v>13768.067950459972</v>
      </c>
      <c r="F35" s="253">
        <v>769447.25204956997</v>
      </c>
      <c r="G35" s="465"/>
      <c r="H35" s="586">
        <f t="shared" si="10"/>
        <v>761191.92000002845</v>
      </c>
      <c r="I35" s="253">
        <v>13380.920687175887</v>
      </c>
      <c r="J35" s="253">
        <v>747810.99931285251</v>
      </c>
      <c r="K35" s="375"/>
      <c r="L35" s="586">
        <f t="shared" si="11"/>
        <v>742183.56000002637</v>
      </c>
      <c r="M35" s="253">
        <v>13046.774526568581</v>
      </c>
      <c r="N35" s="253">
        <v>729136.78547345777</v>
      </c>
      <c r="O35" s="375"/>
      <c r="P35" s="586">
        <f t="shared" si="12"/>
        <v>806961.02000001702</v>
      </c>
      <c r="Q35" s="253">
        <v>14185.491362365459</v>
      </c>
      <c r="R35" s="253">
        <v>792775.52863765159</v>
      </c>
      <c r="S35" s="303"/>
      <c r="T35" s="605">
        <v>0</v>
      </c>
      <c r="U35" s="290">
        <f t="shared" si="9"/>
        <v>3093551.8200001013</v>
      </c>
      <c r="V35" s="271">
        <f t="shared" si="8"/>
        <v>54381.254526569901</v>
      </c>
      <c r="W35" s="271">
        <f t="shared" si="8"/>
        <v>3039170.5654735314</v>
      </c>
      <c r="X35" s="304"/>
    </row>
    <row r="36" spans="1:24" x14ac:dyDescent="0.25">
      <c r="A36" s="1585"/>
      <c r="B36" s="388">
        <v>2.1800000000000002</v>
      </c>
      <c r="C36" s="144" t="s">
        <v>654</v>
      </c>
      <c r="D36" s="575">
        <f t="shared" si="7"/>
        <v>1113438.6801182227</v>
      </c>
      <c r="E36" s="253">
        <v>36791.613818154408</v>
      </c>
      <c r="F36" s="253">
        <v>1076647.0663000683</v>
      </c>
      <c r="G36" s="465"/>
      <c r="H36" s="586">
        <f t="shared" si="10"/>
        <v>1114608.7247320404</v>
      </c>
      <c r="I36" s="253">
        <v>41350.715136479492</v>
      </c>
      <c r="J36" s="253">
        <v>1073258.0095955608</v>
      </c>
      <c r="K36" s="375"/>
      <c r="L36" s="586">
        <f t="shared" si="11"/>
        <v>1300172.1192030215</v>
      </c>
      <c r="M36" s="253">
        <v>46804.723549516653</v>
      </c>
      <c r="N36" s="253">
        <v>1253367.3956535049</v>
      </c>
      <c r="O36" s="375"/>
      <c r="P36" s="586">
        <f t="shared" si="12"/>
        <v>2299855.1391574964</v>
      </c>
      <c r="Q36" s="253">
        <v>78619.173247972169</v>
      </c>
      <c r="R36" s="253">
        <v>2221235.9659095244</v>
      </c>
      <c r="S36" s="303"/>
      <c r="T36" s="605">
        <v>458647.80474201578</v>
      </c>
      <c r="U36" s="290">
        <f t="shared" si="9"/>
        <v>6286722.4679527972</v>
      </c>
      <c r="V36" s="271">
        <f t="shared" si="8"/>
        <v>203566.22575212273</v>
      </c>
      <c r="W36" s="271">
        <f t="shared" si="8"/>
        <v>5624508.4374586586</v>
      </c>
      <c r="X36" s="304"/>
    </row>
    <row r="37" spans="1:24" s="401" customFormat="1" x14ac:dyDescent="0.25">
      <c r="A37" s="1585"/>
      <c r="B37" s="388">
        <v>2.19</v>
      </c>
      <c r="C37" s="387" t="s">
        <v>747</v>
      </c>
      <c r="D37" s="575">
        <f t="shared" si="7"/>
        <v>8431515.2099999711</v>
      </c>
      <c r="E37" s="249">
        <v>148216.81204954002</v>
      </c>
      <c r="F37" s="249">
        <v>8283298.3979504304</v>
      </c>
      <c r="G37" s="465"/>
      <c r="H37" s="586">
        <f t="shared" si="10"/>
        <v>8196015.6599999713</v>
      </c>
      <c r="I37" s="249">
        <v>144076.97931282411</v>
      </c>
      <c r="J37" s="249">
        <v>8051938.6806871472</v>
      </c>
      <c r="K37" s="463"/>
      <c r="L37" s="586">
        <f t="shared" si="11"/>
        <v>7989845.9399999743</v>
      </c>
      <c r="M37" s="249">
        <v>140452.74547343142</v>
      </c>
      <c r="N37" s="249">
        <v>7849393.1945265429</v>
      </c>
      <c r="O37" s="463"/>
      <c r="P37" s="586">
        <f t="shared" si="12"/>
        <v>8764946.5899999831</v>
      </c>
      <c r="Q37" s="249">
        <v>154078.16863763455</v>
      </c>
      <c r="R37" s="249">
        <v>8610868.4213623479</v>
      </c>
      <c r="S37" s="462"/>
      <c r="T37" s="603">
        <v>-2066563.5977451596</v>
      </c>
      <c r="U37" s="290">
        <f t="shared" si="9"/>
        <v>31315759.802254736</v>
      </c>
      <c r="V37" s="271">
        <f t="shared" si="8"/>
        <v>586824.70547343011</v>
      </c>
      <c r="W37" s="271">
        <f t="shared" si="8"/>
        <v>32795498.694526467</v>
      </c>
      <c r="X37" s="468"/>
    </row>
    <row r="38" spans="1:24" ht="24.75" x14ac:dyDescent="0.25">
      <c r="A38" s="1585"/>
      <c r="B38" s="968" t="s">
        <v>707</v>
      </c>
      <c r="C38" s="145" t="s">
        <v>740</v>
      </c>
      <c r="D38" s="575">
        <f t="shared" si="7"/>
        <v>56405.236471751829</v>
      </c>
      <c r="E38" s="253">
        <v>1519.8261016625379</v>
      </c>
      <c r="F38" s="253">
        <v>54885.410370089288</v>
      </c>
      <c r="G38" s="465"/>
      <c r="H38" s="586">
        <f t="shared" si="10"/>
        <v>2278.1505967564217</v>
      </c>
      <c r="I38" s="253">
        <v>-160.31238826807476</v>
      </c>
      <c r="J38" s="253">
        <v>2438.4629850244964</v>
      </c>
      <c r="K38" s="375"/>
      <c r="L38" s="586">
        <f t="shared" si="11"/>
        <v>-1034254.1387384571</v>
      </c>
      <c r="M38" s="253">
        <v>-26173.622739788058</v>
      </c>
      <c r="N38" s="253">
        <v>-1008080.5159986691</v>
      </c>
      <c r="O38" s="375"/>
      <c r="P38" s="586">
        <f t="shared" si="12"/>
        <v>763727.90169956372</v>
      </c>
      <c r="Q38" s="253">
        <v>19193.917079684325</v>
      </c>
      <c r="R38" s="253">
        <v>744533.9846198794</v>
      </c>
      <c r="S38" s="303"/>
      <c r="T38" s="605">
        <v>-288381.26173360954</v>
      </c>
      <c r="U38" s="290">
        <f t="shared" si="9"/>
        <v>-500224.11170399468</v>
      </c>
      <c r="V38" s="271">
        <f t="shared" si="8"/>
        <v>-5620.1919467092703</v>
      </c>
      <c r="W38" s="271">
        <f t="shared" si="8"/>
        <v>-206222.6580236759</v>
      </c>
      <c r="X38" s="304"/>
    </row>
    <row r="39" spans="1:24" x14ac:dyDescent="0.25">
      <c r="A39" s="1585"/>
      <c r="B39" s="388">
        <v>2.21</v>
      </c>
      <c r="C39" s="145" t="s">
        <v>949</v>
      </c>
      <c r="D39" s="575">
        <f t="shared" si="7"/>
        <v>43547.671182869024</v>
      </c>
      <c r="E39" s="253">
        <v>11210.584921149491</v>
      </c>
      <c r="F39" s="253">
        <v>32337.086261719531</v>
      </c>
      <c r="G39" s="465"/>
      <c r="H39" s="586">
        <f t="shared" si="10"/>
        <v>19199.950199618019</v>
      </c>
      <c r="I39" s="253">
        <v>4932.3163713245212</v>
      </c>
      <c r="J39" s="253">
        <v>14267.633828293498</v>
      </c>
      <c r="K39" s="375"/>
      <c r="L39" s="586">
        <f t="shared" si="11"/>
        <v>14928.147434535031</v>
      </c>
      <c r="M39" s="253">
        <v>3799.8345169831518</v>
      </c>
      <c r="N39" s="253">
        <v>11128.312917551879</v>
      </c>
      <c r="O39" s="375"/>
      <c r="P39" s="586">
        <f t="shared" si="12"/>
        <v>18370.123147157177</v>
      </c>
      <c r="Q39" s="253">
        <v>4675.9605183369613</v>
      </c>
      <c r="R39" s="253">
        <v>13694.162628820215</v>
      </c>
      <c r="S39" s="303"/>
      <c r="T39" s="605">
        <v>0</v>
      </c>
      <c r="U39" s="290">
        <f t="shared" si="9"/>
        <v>96045.891964179245</v>
      </c>
      <c r="V39" s="271">
        <f>E39+I39+M39+Q39</f>
        <v>24618.696327794125</v>
      </c>
      <c r="W39" s="271">
        <f>F39+J39+N39+R39</f>
        <v>71427.19563638512</v>
      </c>
      <c r="X39" s="304"/>
    </row>
    <row r="40" spans="1:24" s="403" customFormat="1" x14ac:dyDescent="0.25">
      <c r="A40" s="1586"/>
      <c r="B40" s="389">
        <v>2.2200000000000002</v>
      </c>
      <c r="C40" s="146" t="s">
        <v>738</v>
      </c>
      <c r="D40" s="576">
        <f>SUM(D28,D29:D39)</f>
        <v>44628688.72693485</v>
      </c>
      <c r="E40" s="280">
        <f t="shared" ref="E40:J40" si="13">SUM(E28:E39)</f>
        <v>25072828.90867826</v>
      </c>
      <c r="F40" s="280">
        <f t="shared" si="13"/>
        <v>19555859.818256583</v>
      </c>
      <c r="G40" s="1104"/>
      <c r="H40" s="288">
        <f t="shared" si="13"/>
        <v>44516067.196772821</v>
      </c>
      <c r="I40" s="280">
        <f t="shared" si="13"/>
        <v>24773702.169263415</v>
      </c>
      <c r="J40" s="280">
        <f t="shared" si="13"/>
        <v>19742365.027509406</v>
      </c>
      <c r="K40" s="1104"/>
      <c r="L40" s="288">
        <f>SUM(L28:L39)</f>
        <v>45261455.104911238</v>
      </c>
      <c r="M40" s="280">
        <f>SUM(M28:M39)</f>
        <v>22998599.20465266</v>
      </c>
      <c r="N40" s="280">
        <f>SUM(N28:N39)</f>
        <v>22262855.900258586</v>
      </c>
      <c r="O40" s="1104"/>
      <c r="P40" s="288">
        <f>SUM(P28:P39)</f>
        <v>61620007.411660857</v>
      </c>
      <c r="Q40" s="280">
        <f>SUM(Q28:Q39)</f>
        <v>28722024.086752355</v>
      </c>
      <c r="R40" s="280">
        <f>SUM(R28:R39)</f>
        <v>32897983.324908491</v>
      </c>
      <c r="S40" s="464"/>
      <c r="T40" s="604">
        <f>SUM(T28:T39)</f>
        <v>-2002781.2852573681</v>
      </c>
      <c r="U40" s="292">
        <f>SUM(U28:U39)</f>
        <v>194023437.15502241</v>
      </c>
      <c r="V40" s="280">
        <f>SUM(V28:V39)</f>
        <v>101567154.36934669</v>
      </c>
      <c r="W40" s="280">
        <f>SUM(W28:W39)</f>
        <v>94459064.070933059</v>
      </c>
      <c r="X40" s="1400"/>
    </row>
    <row r="41" spans="1:24" ht="14.85" customHeight="1" x14ac:dyDescent="0.25">
      <c r="A41" s="1582" t="s">
        <v>6</v>
      </c>
      <c r="B41" s="114" t="s">
        <v>70</v>
      </c>
      <c r="C41" s="144" t="s">
        <v>191</v>
      </c>
      <c r="D41" s="572">
        <f>SUM(E41:G41)</f>
        <v>27366.857131742632</v>
      </c>
      <c r="E41" s="251">
        <v>7404.9267970690908</v>
      </c>
      <c r="F41" s="253">
        <v>19961.93033467354</v>
      </c>
      <c r="G41" s="465"/>
      <c r="H41" s="586">
        <f>SUM(I41:J41)</f>
        <v>25498.464174427492</v>
      </c>
      <c r="I41" s="251">
        <v>6675.5071167171163</v>
      </c>
      <c r="J41" s="253">
        <v>18822.957057710377</v>
      </c>
      <c r="K41" s="375"/>
      <c r="L41" s="586">
        <f>SUM(M41:N41)</f>
        <v>29035.373715115613</v>
      </c>
      <c r="M41" s="251">
        <v>9297.7860889869626</v>
      </c>
      <c r="N41" s="253">
        <v>19737.58762612865</v>
      </c>
      <c r="O41" s="375"/>
      <c r="P41" s="586">
        <f>SUM(Q41:R41)</f>
        <v>35803.968342144792</v>
      </c>
      <c r="Q41" s="251">
        <v>9968.8682590666158</v>
      </c>
      <c r="R41" s="253">
        <v>25835.100083078178</v>
      </c>
      <c r="S41" s="303"/>
      <c r="T41" s="605">
        <v>0</v>
      </c>
      <c r="U41" s="321">
        <f>SUM(V41:X41)+T41</f>
        <v>117704.66336343053</v>
      </c>
      <c r="V41" s="271">
        <f t="shared" ref="V41:W44" si="14">E41+I41+M41+Q41</f>
        <v>33347.088261839788</v>
      </c>
      <c r="W41" s="271">
        <f t="shared" si="14"/>
        <v>84357.575101590744</v>
      </c>
      <c r="X41" s="304"/>
    </row>
    <row r="42" spans="1:24" s="401" customFormat="1" x14ac:dyDescent="0.25">
      <c r="A42" s="1582"/>
      <c r="B42" s="114" t="s">
        <v>71</v>
      </c>
      <c r="C42" s="115" t="s">
        <v>234</v>
      </c>
      <c r="D42" s="573">
        <f>SUM(E42:G42)</f>
        <v>17638.8</v>
      </c>
      <c r="E42" s="249">
        <v>4541.0732430777598</v>
      </c>
      <c r="F42" s="249">
        <v>13097.72675692224</v>
      </c>
      <c r="G42" s="465"/>
      <c r="H42" s="586">
        <f>SUM(I42:J42)</f>
        <v>17367.599999999999</v>
      </c>
      <c r="I42" s="249">
        <v>4461.2586471360464</v>
      </c>
      <c r="J42" s="249">
        <v>12906.341352863952</v>
      </c>
      <c r="K42" s="463"/>
      <c r="L42" s="586">
        <f>SUM(M42:N42)</f>
        <v>17090.399999999998</v>
      </c>
      <c r="M42" s="249">
        <v>4349.8468933342756</v>
      </c>
      <c r="N42" s="249">
        <v>12740.553106665722</v>
      </c>
      <c r="O42" s="463"/>
      <c r="P42" s="586">
        <f>SUM(Q42:R42)</f>
        <v>23648.400000000001</v>
      </c>
      <c r="Q42" s="249">
        <v>6019.8731603873621</v>
      </c>
      <c r="R42" s="249">
        <v>17628.526839612638</v>
      </c>
      <c r="S42" s="462"/>
      <c r="T42" s="603">
        <v>0</v>
      </c>
      <c r="U42" s="290">
        <f>SUM(V42:X42)+T42</f>
        <v>75745.2</v>
      </c>
      <c r="V42" s="271">
        <f t="shared" si="14"/>
        <v>19372.051943935443</v>
      </c>
      <c r="W42" s="271">
        <f t="shared" si="14"/>
        <v>56373.148056064558</v>
      </c>
      <c r="X42" s="468"/>
    </row>
    <row r="43" spans="1:24" x14ac:dyDescent="0.25">
      <c r="A43" s="1582"/>
      <c r="B43" s="114" t="s">
        <v>72</v>
      </c>
      <c r="C43" s="147" t="s">
        <v>167</v>
      </c>
      <c r="D43" s="573">
        <f>SUM(E43:G43)</f>
        <v>0</v>
      </c>
      <c r="E43" s="253">
        <v>0</v>
      </c>
      <c r="F43" s="253">
        <v>0</v>
      </c>
      <c r="G43" s="465"/>
      <c r="H43" s="586">
        <f>SUM(I43:J43)</f>
        <v>0</v>
      </c>
      <c r="I43" s="253">
        <v>0</v>
      </c>
      <c r="J43" s="253">
        <v>0</v>
      </c>
      <c r="K43" s="375"/>
      <c r="L43" s="586">
        <f>SUM(M43:N43)</f>
        <v>0</v>
      </c>
      <c r="M43" s="253">
        <v>0</v>
      </c>
      <c r="N43" s="253">
        <v>0</v>
      </c>
      <c r="O43" s="375"/>
      <c r="P43" s="586">
        <f>SUM(Q43:R43)</f>
        <v>0</v>
      </c>
      <c r="Q43" s="253">
        <v>0</v>
      </c>
      <c r="R43" s="253">
        <v>0</v>
      </c>
      <c r="S43" s="303"/>
      <c r="T43" s="605">
        <v>0</v>
      </c>
      <c r="U43" s="290">
        <f>SUM(V43:X43)+T43</f>
        <v>0</v>
      </c>
      <c r="V43" s="271">
        <f t="shared" si="14"/>
        <v>0</v>
      </c>
      <c r="W43" s="271">
        <f t="shared" si="14"/>
        <v>0</v>
      </c>
      <c r="X43" s="304"/>
    </row>
    <row r="44" spans="1:24" x14ac:dyDescent="0.25">
      <c r="A44" s="1582"/>
      <c r="B44" s="114">
        <v>3.4</v>
      </c>
      <c r="C44" s="147" t="s">
        <v>467</v>
      </c>
      <c r="D44" s="573">
        <f>SUM(E44:G44)</f>
        <v>43929.22234054601</v>
      </c>
      <c r="E44" s="253">
        <v>11309.489089953244</v>
      </c>
      <c r="F44" s="253">
        <v>32619.73325059277</v>
      </c>
      <c r="G44" s="465"/>
      <c r="H44" s="586">
        <f>SUM(I44:J44)</f>
        <v>43234.580480780089</v>
      </c>
      <c r="I44" s="253">
        <v>11105.774316841676</v>
      </c>
      <c r="J44" s="253">
        <v>32128.80616393841</v>
      </c>
      <c r="K44" s="375"/>
      <c r="L44" s="586">
        <f>SUM(M44:N44)</f>
        <v>42511.011473348968</v>
      </c>
      <c r="M44" s="253">
        <v>10819.898375102091</v>
      </c>
      <c r="N44" s="253">
        <v>31691.113098246875</v>
      </c>
      <c r="O44" s="375"/>
      <c r="P44" s="586">
        <f>SUM(Q44:R44)</f>
        <v>58429.901365289188</v>
      </c>
      <c r="Q44" s="253">
        <v>14873.758689509024</v>
      </c>
      <c r="R44" s="253">
        <v>43556.14267578016</v>
      </c>
      <c r="S44" s="303"/>
      <c r="T44" s="605">
        <v>69.981144635145895</v>
      </c>
      <c r="U44" s="290">
        <f>SUM(V44:X44)+T44</f>
        <v>188174.6968045994</v>
      </c>
      <c r="V44" s="271">
        <f t="shared" si="14"/>
        <v>48108.920471406032</v>
      </c>
      <c r="W44" s="271">
        <f t="shared" si="14"/>
        <v>139995.79518855823</v>
      </c>
      <c r="X44" s="304"/>
    </row>
    <row r="45" spans="1:24" s="403" customFormat="1" x14ac:dyDescent="0.25">
      <c r="A45" s="1583"/>
      <c r="B45" s="148">
        <v>3.5</v>
      </c>
      <c r="C45" s="146" t="s">
        <v>8</v>
      </c>
      <c r="D45" s="574">
        <f t="shared" ref="D45:W45" si="15">SUM(D41:D44)</f>
        <v>88934.879472288638</v>
      </c>
      <c r="E45" s="280">
        <f t="shared" si="15"/>
        <v>23255.489130100093</v>
      </c>
      <c r="F45" s="280">
        <f t="shared" si="15"/>
        <v>65679.390342188548</v>
      </c>
      <c r="G45" s="1104"/>
      <c r="H45" s="288">
        <f>SUM(H41:H44)</f>
        <v>86100.644655207579</v>
      </c>
      <c r="I45" s="280">
        <f t="shared" si="15"/>
        <v>22242.540080694838</v>
      </c>
      <c r="J45" s="280">
        <f t="shared" si="15"/>
        <v>63858.104574512741</v>
      </c>
      <c r="K45" s="1104"/>
      <c r="L45" s="288">
        <f>SUM(L41:L44)</f>
        <v>88636.785188464579</v>
      </c>
      <c r="M45" s="280">
        <f>SUM(M41:M44)</f>
        <v>24467.53135742333</v>
      </c>
      <c r="N45" s="280">
        <f>SUM(N41:N44)</f>
        <v>64169.253831041249</v>
      </c>
      <c r="O45" s="1104"/>
      <c r="P45" s="288">
        <f>SUM(P41:P44)</f>
        <v>117882.26970743398</v>
      </c>
      <c r="Q45" s="280">
        <f>SUM(Q41:Q44)</f>
        <v>30862.500108963002</v>
      </c>
      <c r="R45" s="280">
        <f>SUM(R41:R44)</f>
        <v>87019.769598470972</v>
      </c>
      <c r="S45" s="464"/>
      <c r="T45" s="604">
        <f t="shared" si="15"/>
        <v>69.981144635145895</v>
      </c>
      <c r="U45" s="292">
        <f t="shared" si="15"/>
        <v>381624.56016802997</v>
      </c>
      <c r="V45" s="280">
        <f t="shared" si="15"/>
        <v>100828.06067718126</v>
      </c>
      <c r="W45" s="280">
        <f t="shared" si="15"/>
        <v>280726.5183462135</v>
      </c>
      <c r="X45" s="1400"/>
    </row>
    <row r="46" spans="1:24" s="403" customFormat="1" x14ac:dyDescent="0.25">
      <c r="A46" s="1581" t="s">
        <v>235</v>
      </c>
      <c r="B46" s="150" t="s">
        <v>74</v>
      </c>
      <c r="C46" s="143" t="s">
        <v>174</v>
      </c>
      <c r="D46" s="334">
        <f t="shared" ref="D46:J46" si="16">SUM(D21+D22+D24, D29:D36)+D41</f>
        <v>36039319.396630071</v>
      </c>
      <c r="E46" s="372">
        <f t="shared" si="16"/>
        <v>24829514.330942623</v>
      </c>
      <c r="F46" s="372">
        <f t="shared" si="16"/>
        <v>11209805.065687446</v>
      </c>
      <c r="G46" s="465"/>
      <c r="H46" s="334">
        <f t="shared" si="16"/>
        <v>36296756.356058478</v>
      </c>
      <c r="I46" s="372">
        <f t="shared" si="16"/>
        <v>24596260.438605953</v>
      </c>
      <c r="J46" s="372">
        <f t="shared" si="16"/>
        <v>11700495.917452518</v>
      </c>
      <c r="K46" s="461"/>
      <c r="L46" s="334">
        <f>SUM(L21+L22+L24, L29:L36)+L41</f>
        <v>40522074.035859257</v>
      </c>
      <c r="M46" s="372">
        <f>SUM(M21+M22+M24, M29:M36)+M41</f>
        <v>25000187.743360352</v>
      </c>
      <c r="N46" s="372">
        <f>SUM(N21+N22+N24, N29:N36)+N41</f>
        <v>15521886.292498909</v>
      </c>
      <c r="O46" s="461"/>
      <c r="P46" s="334">
        <f>SUM(P21+P22+P24, P29:P36)+P41</f>
        <v>51138843.249517895</v>
      </c>
      <c r="Q46" s="372">
        <f>SUM(Q21+Q22+Q24, Q29:Q36)+Q41</f>
        <v>27655196.377831116</v>
      </c>
      <c r="R46" s="372">
        <f>SUM(R21+R22+R24, R29:R36)+R41</f>
        <v>23483646.871686768</v>
      </c>
      <c r="S46" s="461"/>
      <c r="T46" s="612">
        <f>SUM(T21+T22+T24, T29:T36)+T41</f>
        <v>1163724.3897884497</v>
      </c>
      <c r="U46" s="321">
        <f>SUM(U21+U22+U24, U29:U36)+U41</f>
        <v>165160717.42785415</v>
      </c>
      <c r="V46" s="372">
        <f>SUM(V21+V22+V24, V29:V36)+V41</f>
        <v>102081158.89074007</v>
      </c>
      <c r="W46" s="372">
        <f>SUM(W21+W22+W24, W29:W36)+W41</f>
        <v>61915834.147325628</v>
      </c>
      <c r="X46" s="467"/>
    </row>
    <row r="47" spans="1:24" s="403" customFormat="1" x14ac:dyDescent="0.25">
      <c r="A47" s="1621"/>
      <c r="B47" s="114" t="s">
        <v>75</v>
      </c>
      <c r="C47" s="144" t="s">
        <v>175</v>
      </c>
      <c r="D47" s="270">
        <f t="shared" ref="D47:W47" si="17">D25+D38+D43</f>
        <v>141673.30625368038</v>
      </c>
      <c r="E47" s="271">
        <f t="shared" si="17"/>
        <v>91292.107562018209</v>
      </c>
      <c r="F47" s="271">
        <f t="shared" si="17"/>
        <v>50381.198691662175</v>
      </c>
      <c r="G47" s="465"/>
      <c r="H47" s="270">
        <f t="shared" si="17"/>
        <v>29593.694689182816</v>
      </c>
      <c r="I47" s="271">
        <f t="shared" si="17"/>
        <v>35107.942090025863</v>
      </c>
      <c r="J47" s="271">
        <f t="shared" si="17"/>
        <v>-5514.2474008430472</v>
      </c>
      <c r="K47" s="462"/>
      <c r="L47" s="270">
        <f>L25+L38+L43</f>
        <v>-3236357.6446674126</v>
      </c>
      <c r="M47" s="271">
        <f>M25+M38+M43</f>
        <v>-2136543.3326091208</v>
      </c>
      <c r="N47" s="271">
        <f>N25+N38+N43</f>
        <v>-1099814.3120582919</v>
      </c>
      <c r="O47" s="462"/>
      <c r="P47" s="270">
        <f>P25+P38+P43</f>
        <v>1733651.4173379689</v>
      </c>
      <c r="Q47" s="271">
        <f>Q25+Q38+Q43</f>
        <v>918042.44802433345</v>
      </c>
      <c r="R47" s="271">
        <f>R25+R38+R43</f>
        <v>815608.96931363549</v>
      </c>
      <c r="S47" s="462"/>
      <c r="T47" s="613">
        <f t="shared" si="17"/>
        <v>-1099942.0773006582</v>
      </c>
      <c r="U47" s="290">
        <f t="shared" si="17"/>
        <v>-2431381.3036872381</v>
      </c>
      <c r="V47" s="271">
        <f t="shared" si="17"/>
        <v>-1092100.8349327431</v>
      </c>
      <c r="W47" s="271">
        <f t="shared" si="17"/>
        <v>-239338.3914538371</v>
      </c>
      <c r="X47" s="468"/>
    </row>
    <row r="48" spans="1:24" s="403" customFormat="1" x14ac:dyDescent="0.25">
      <c r="A48" s="1621"/>
      <c r="B48" s="114" t="s">
        <v>76</v>
      </c>
      <c r="C48" s="144" t="s">
        <v>176</v>
      </c>
      <c r="D48" s="589">
        <f t="shared" ref="D48:W48" si="18">D26+D37+D42</f>
        <v>8449154.0099999718</v>
      </c>
      <c r="E48" s="590">
        <f t="shared" si="18"/>
        <v>152757.88529261778</v>
      </c>
      <c r="F48" s="590">
        <f t="shared" si="18"/>
        <v>8296396.1247073524</v>
      </c>
      <c r="G48" s="465"/>
      <c r="H48" s="589">
        <f t="shared" si="18"/>
        <v>8213383.2599999709</v>
      </c>
      <c r="I48" s="590">
        <f t="shared" si="18"/>
        <v>148538.23795996016</v>
      </c>
      <c r="J48" s="590">
        <f t="shared" si="18"/>
        <v>8064845.0220400114</v>
      </c>
      <c r="K48" s="1106"/>
      <c r="L48" s="589">
        <f>L26+L37+L42</f>
        <v>8006936.3399999747</v>
      </c>
      <c r="M48" s="590">
        <f>M26+M37+M42</f>
        <v>144802.59236676569</v>
      </c>
      <c r="N48" s="590">
        <f>N26+N37+N42</f>
        <v>7862133.7476332085</v>
      </c>
      <c r="O48" s="1106"/>
      <c r="P48" s="589">
        <f>P26+P37+P42</f>
        <v>8788594.9899999835</v>
      </c>
      <c r="Q48" s="590">
        <f>Q26+Q37+Q42</f>
        <v>160098.04179802191</v>
      </c>
      <c r="R48" s="590">
        <f>R26+R37+R42</f>
        <v>8628496.94820196</v>
      </c>
      <c r="S48" s="1101"/>
      <c r="T48" s="614">
        <f t="shared" si="18"/>
        <v>-2066563.5977451596</v>
      </c>
      <c r="U48" s="591">
        <f t="shared" si="18"/>
        <v>31391505.002254736</v>
      </c>
      <c r="V48" s="590">
        <f t="shared" si="18"/>
        <v>606196.75741736556</v>
      </c>
      <c r="W48" s="590">
        <f t="shared" si="18"/>
        <v>32851871.842582531</v>
      </c>
      <c r="X48" s="1401"/>
    </row>
    <row r="49" spans="1:24" s="403" customFormat="1" x14ac:dyDescent="0.25">
      <c r="A49" s="1621"/>
      <c r="B49" s="114">
        <v>4.4000000000000004</v>
      </c>
      <c r="C49" s="144" t="s">
        <v>937</v>
      </c>
      <c r="D49" s="270">
        <f t="shared" ref="D49:W49" si="19">D27+D39+D44</f>
        <v>87476.893523415027</v>
      </c>
      <c r="E49" s="271">
        <f t="shared" si="19"/>
        <v>22520.074011102733</v>
      </c>
      <c r="F49" s="271">
        <f t="shared" si="19"/>
        <v>64956.819512312301</v>
      </c>
      <c r="G49" s="465"/>
      <c r="H49" s="270">
        <f t="shared" si="19"/>
        <v>62434.530680398108</v>
      </c>
      <c r="I49" s="271">
        <f t="shared" si="19"/>
        <v>16038.090688166198</v>
      </c>
      <c r="J49" s="271">
        <f t="shared" si="19"/>
        <v>46396.439992231906</v>
      </c>
      <c r="K49" s="463"/>
      <c r="L49" s="270">
        <f>L27+L39+L44</f>
        <v>57439.158907883997</v>
      </c>
      <c r="M49" s="271">
        <f>M27+M39+M44</f>
        <v>14619.732892085243</v>
      </c>
      <c r="N49" s="271">
        <f>N27+N39+N44</f>
        <v>42819.426015798752</v>
      </c>
      <c r="O49" s="463"/>
      <c r="P49" s="270">
        <f>P27+P39+P44</f>
        <v>76800.024512446369</v>
      </c>
      <c r="Q49" s="271">
        <f>Q27+Q39+Q44</f>
        <v>19549.719207845985</v>
      </c>
      <c r="R49" s="271">
        <f>R27+R39+R44</f>
        <v>57250.305304600377</v>
      </c>
      <c r="S49" s="462"/>
      <c r="T49" s="613">
        <f t="shared" si="19"/>
        <v>69.981144635145895</v>
      </c>
      <c r="U49" s="290">
        <f t="shared" si="19"/>
        <v>284220.58876877866</v>
      </c>
      <c r="V49" s="271">
        <f t="shared" si="19"/>
        <v>72727.616799200157</v>
      </c>
      <c r="W49" s="271">
        <f t="shared" si="19"/>
        <v>211422.99082494335</v>
      </c>
      <c r="X49" s="468"/>
    </row>
    <row r="50" spans="1:24" x14ac:dyDescent="0.25">
      <c r="A50" s="1621"/>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0</v>
      </c>
      <c r="V50" s="271">
        <f t="shared" ref="V50:W51" si="20">E50+I50+M50+Q50</f>
        <v>0</v>
      </c>
      <c r="W50" s="271">
        <f t="shared" si="20"/>
        <v>0</v>
      </c>
      <c r="X50" s="304"/>
    </row>
    <row r="51" spans="1:24" x14ac:dyDescent="0.25">
      <c r="A51" s="1621"/>
      <c r="B51" s="114" t="s">
        <v>947</v>
      </c>
      <c r="C51" s="145" t="s">
        <v>938</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1"/>
      <c r="B52" s="384" t="s">
        <v>197</v>
      </c>
      <c r="C52" s="385" t="s">
        <v>331</v>
      </c>
      <c r="D52" s="288">
        <f t="shared" ref="D52:W52" si="21">SUM(D46:D51)</f>
        <v>44717623.606407143</v>
      </c>
      <c r="E52" s="280">
        <f t="shared" si="21"/>
        <v>25096084.397808362</v>
      </c>
      <c r="F52" s="280">
        <f t="shared" si="21"/>
        <v>19621539.208598774</v>
      </c>
      <c r="G52" s="1104"/>
      <c r="H52" s="288">
        <f t="shared" si="21"/>
        <v>44602167.841428027</v>
      </c>
      <c r="I52" s="280">
        <f t="shared" si="21"/>
        <v>24795944.709344104</v>
      </c>
      <c r="J52" s="280">
        <f t="shared" si="21"/>
        <v>19806223.132083919</v>
      </c>
      <c r="K52" s="1104"/>
      <c r="L52" s="288">
        <f>SUM(L46:L51)</f>
        <v>45350091.890099704</v>
      </c>
      <c r="M52" s="280">
        <f>SUM(M46:M51)</f>
        <v>23023066.736010082</v>
      </c>
      <c r="N52" s="280">
        <f>SUM(N46:N51)</f>
        <v>22327025.154089622</v>
      </c>
      <c r="O52" s="1104"/>
      <c r="P52" s="288">
        <f>SUM(P46:P51)</f>
        <v>61737889.681368299</v>
      </c>
      <c r="Q52" s="280">
        <f>SUM(Q46:Q51)</f>
        <v>28752886.586861316</v>
      </c>
      <c r="R52" s="280">
        <f>SUM(R46:R51)</f>
        <v>32985003.094506964</v>
      </c>
      <c r="S52" s="464"/>
      <c r="T52" s="604">
        <f t="shared" si="21"/>
        <v>-2002711.3041127329</v>
      </c>
      <c r="U52" s="292">
        <f t="shared" si="21"/>
        <v>194405061.71519041</v>
      </c>
      <c r="V52" s="280">
        <f t="shared" si="21"/>
        <v>101667982.43002389</v>
      </c>
      <c r="W52" s="280">
        <f t="shared" si="21"/>
        <v>94739790.589279264</v>
      </c>
      <c r="X52" s="1400"/>
    </row>
    <row r="53" spans="1:24" x14ac:dyDescent="0.25">
      <c r="A53" s="1621"/>
      <c r="B53" s="114" t="s">
        <v>196</v>
      </c>
      <c r="C53" s="145" t="s">
        <v>40</v>
      </c>
      <c r="D53" s="270">
        <f>SUM(E53:G53)</f>
        <v>1745.5235952</v>
      </c>
      <c r="E53" s="253">
        <v>180.79559520000001</v>
      </c>
      <c r="F53" s="253">
        <v>1564.7280000000001</v>
      </c>
      <c r="G53" s="465"/>
      <c r="H53" s="270">
        <f>SUM(I53:J53)</f>
        <v>1864.8085684800001</v>
      </c>
      <c r="I53" s="253">
        <v>196.59256848000001</v>
      </c>
      <c r="J53" s="253">
        <v>1668.2160000000001</v>
      </c>
      <c r="K53" s="375"/>
      <c r="L53" s="270">
        <f>SUM(M53:N53)</f>
        <v>1907.4</v>
      </c>
      <c r="M53" s="253">
        <v>199.84800000000001</v>
      </c>
      <c r="N53" s="253">
        <v>1707.5520000000001</v>
      </c>
      <c r="O53" s="375"/>
      <c r="P53" s="270">
        <f>SUM(Q53:R53)</f>
        <v>0</v>
      </c>
      <c r="Q53" s="253">
        <v>0</v>
      </c>
      <c r="R53" s="253">
        <v>0</v>
      </c>
      <c r="S53" s="303"/>
      <c r="T53" s="605">
        <v>0</v>
      </c>
      <c r="U53" s="290">
        <f>SUM(V53:X53)+T53</f>
        <v>5517.7321636800007</v>
      </c>
      <c r="V53" s="271">
        <f t="shared" ref="V53:W55" si="22">E53+I53+M53+Q53</f>
        <v>577.23616368000012</v>
      </c>
      <c r="W53" s="271">
        <f t="shared" si="22"/>
        <v>4940.496000000001</v>
      </c>
      <c r="X53" s="304"/>
    </row>
    <row r="54" spans="1:24" x14ac:dyDescent="0.25">
      <c r="A54" s="1621"/>
      <c r="B54" s="114" t="s">
        <v>195</v>
      </c>
      <c r="C54" s="145" t="s">
        <v>332</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1"/>
      <c r="B55" s="114" t="s">
        <v>194</v>
      </c>
      <c r="C55" s="145" t="s">
        <v>316</v>
      </c>
      <c r="D55" s="270">
        <f t="shared" ref="D55:J55" si="23">SUM(D53:D54)</f>
        <v>1745.5235952</v>
      </c>
      <c r="E55" s="274">
        <f t="shared" si="23"/>
        <v>180.79559520000001</v>
      </c>
      <c r="F55" s="274">
        <f t="shared" si="23"/>
        <v>1564.7280000000001</v>
      </c>
      <c r="G55" s="465"/>
      <c r="H55" s="270">
        <f t="shared" si="23"/>
        <v>1864.8085684800001</v>
      </c>
      <c r="I55" s="274">
        <f t="shared" si="23"/>
        <v>196.59256848000001</v>
      </c>
      <c r="J55" s="274">
        <f t="shared" si="23"/>
        <v>1668.2160000000001</v>
      </c>
      <c r="K55" s="375"/>
      <c r="L55" s="270">
        <f>SUM(L53:L54)</f>
        <v>1907.4</v>
      </c>
      <c r="M55" s="274">
        <f>SUM(M53:M54)</f>
        <v>199.84800000000001</v>
      </c>
      <c r="N55" s="274">
        <f>SUM(N53:N54)</f>
        <v>1707.5520000000001</v>
      </c>
      <c r="O55" s="375"/>
      <c r="P55" s="270">
        <f>SUM(P53:P54)</f>
        <v>0</v>
      </c>
      <c r="Q55" s="274">
        <f>SUM(Q53:Q54)</f>
        <v>0</v>
      </c>
      <c r="R55" s="274">
        <f>SUM(R53:R54)</f>
        <v>0</v>
      </c>
      <c r="S55" s="303"/>
      <c r="T55" s="606">
        <f>SUM(T53:T54)</f>
        <v>0</v>
      </c>
      <c r="U55" s="290">
        <f>SUM(U53:U54)</f>
        <v>5517.7321636800007</v>
      </c>
      <c r="V55" s="271">
        <f t="shared" si="22"/>
        <v>577.23616368000012</v>
      </c>
      <c r="W55" s="271">
        <f t="shared" si="22"/>
        <v>4940.496000000001</v>
      </c>
      <c r="X55" s="304"/>
    </row>
    <row r="56" spans="1:24" s="403" customFormat="1" x14ac:dyDescent="0.25">
      <c r="A56" s="1622"/>
      <c r="B56" s="390" t="s">
        <v>193</v>
      </c>
      <c r="C56" s="385" t="s">
        <v>333</v>
      </c>
      <c r="D56" s="288">
        <f t="shared" ref="D56:W56" si="24">D52+D55</f>
        <v>44719369.130002342</v>
      </c>
      <c r="E56" s="280">
        <f t="shared" si="24"/>
        <v>25096265.193403561</v>
      </c>
      <c r="F56" s="280">
        <f t="shared" si="24"/>
        <v>19623103.936598774</v>
      </c>
      <c r="G56" s="465"/>
      <c r="H56" s="288">
        <f t="shared" si="24"/>
        <v>44604032.649996504</v>
      </c>
      <c r="I56" s="280">
        <f t="shared" si="24"/>
        <v>24796141.301912583</v>
      </c>
      <c r="J56" s="280">
        <f t="shared" si="24"/>
        <v>19807891.348083917</v>
      </c>
      <c r="K56" s="1104"/>
      <c r="L56" s="288">
        <f>L52+L55</f>
        <v>45351999.290099703</v>
      </c>
      <c r="M56" s="280">
        <f>M52+M55</f>
        <v>23023266.584010083</v>
      </c>
      <c r="N56" s="280">
        <f>N52+N55</f>
        <v>22328732.706089623</v>
      </c>
      <c r="O56" s="1104"/>
      <c r="P56" s="288">
        <f>P52+P55</f>
        <v>61737889.681368299</v>
      </c>
      <c r="Q56" s="280">
        <f>Q52+Q55</f>
        <v>28752886.586861316</v>
      </c>
      <c r="R56" s="280">
        <f>R52+R55</f>
        <v>32985003.094506964</v>
      </c>
      <c r="S56" s="464"/>
      <c r="T56" s="604">
        <f t="shared" si="24"/>
        <v>-2002711.3041127329</v>
      </c>
      <c r="U56" s="292">
        <f t="shared" si="24"/>
        <v>194410579.44735408</v>
      </c>
      <c r="V56" s="280">
        <f t="shared" si="24"/>
        <v>101668559.66618757</v>
      </c>
      <c r="W56" s="280">
        <f t="shared" si="24"/>
        <v>94744731.085279271</v>
      </c>
      <c r="X56" s="1400"/>
    </row>
    <row r="57" spans="1:24" s="1113" customFormat="1" ht="15" customHeight="1" x14ac:dyDescent="0.25">
      <c r="A57" s="1615" t="s">
        <v>178</v>
      </c>
      <c r="B57" s="1616"/>
      <c r="C57" s="1617"/>
      <c r="D57" s="1587" t="s">
        <v>247</v>
      </c>
      <c r="E57" s="1588"/>
      <c r="F57" s="1588"/>
      <c r="G57" s="1589"/>
      <c r="H57" s="1587" t="s">
        <v>248</v>
      </c>
      <c r="I57" s="1588"/>
      <c r="J57" s="1588"/>
      <c r="K57" s="1589"/>
      <c r="L57" s="1587" t="s">
        <v>249</v>
      </c>
      <c r="M57" s="1588"/>
      <c r="N57" s="1588"/>
      <c r="O57" s="1589"/>
      <c r="P57" s="1587" t="s">
        <v>250</v>
      </c>
      <c r="Q57" s="1588"/>
      <c r="R57" s="1588"/>
      <c r="S57" s="1588"/>
      <c r="T57" s="1116"/>
      <c r="U57" s="1590" t="s">
        <v>829</v>
      </c>
      <c r="V57" s="1588"/>
      <c r="W57" s="1588"/>
      <c r="X57" s="1591"/>
    </row>
    <row r="58" spans="1:24" s="1113" customFormat="1" ht="45" x14ac:dyDescent="0.25">
      <c r="A58" s="1618"/>
      <c r="B58" s="1619"/>
      <c r="C58" s="1620"/>
      <c r="D58" s="846" t="s">
        <v>36</v>
      </c>
      <c r="E58" s="367" t="s">
        <v>424</v>
      </c>
      <c r="F58" s="367" t="s">
        <v>413</v>
      </c>
      <c r="G58" s="476" t="s">
        <v>550</v>
      </c>
      <c r="H58" s="846" t="s">
        <v>36</v>
      </c>
      <c r="I58" s="367" t="s">
        <v>424</v>
      </c>
      <c r="J58" s="367" t="s">
        <v>413</v>
      </c>
      <c r="K58" s="476" t="s">
        <v>550</v>
      </c>
      <c r="L58" s="846" t="s">
        <v>36</v>
      </c>
      <c r="M58" s="367" t="s">
        <v>424</v>
      </c>
      <c r="N58" s="367" t="s">
        <v>413</v>
      </c>
      <c r="O58" s="476" t="s">
        <v>550</v>
      </c>
      <c r="P58" s="367" t="s">
        <v>36</v>
      </c>
      <c r="Q58" s="367" t="s">
        <v>424</v>
      </c>
      <c r="R58" s="367" t="s">
        <v>413</v>
      </c>
      <c r="S58" s="367" t="s">
        <v>550</v>
      </c>
      <c r="T58" s="601" t="s">
        <v>830</v>
      </c>
      <c r="U58" s="847" t="s">
        <v>36</v>
      </c>
      <c r="V58" s="367" t="s">
        <v>424</v>
      </c>
      <c r="W58" s="367" t="s">
        <v>413</v>
      </c>
      <c r="X58" s="479" t="s">
        <v>550</v>
      </c>
    </row>
    <row r="59" spans="1:24" ht="14.85" customHeight="1" x14ac:dyDescent="0.25">
      <c r="A59" s="1581" t="s">
        <v>9</v>
      </c>
      <c r="B59" s="381" t="s">
        <v>79</v>
      </c>
      <c r="C59" s="382" t="s">
        <v>27</v>
      </c>
      <c r="D59" s="270">
        <f t="shared" ref="D59:D64" si="25">SUM(E59:G59)</f>
        <v>1498211.097550204</v>
      </c>
      <c r="E59" s="251">
        <v>371706.86394156073</v>
      </c>
      <c r="F59" s="253">
        <v>1126504.2336086433</v>
      </c>
      <c r="G59" s="465"/>
      <c r="H59" s="270">
        <f t="shared" ref="H59:H64" si="26">SUM(I59:J59)</f>
        <v>1434587.8045504498</v>
      </c>
      <c r="I59" s="251">
        <v>355921.89561951073</v>
      </c>
      <c r="J59" s="253">
        <v>1078665.9089309392</v>
      </c>
      <c r="K59" s="375"/>
      <c r="L59" s="270">
        <f t="shared" ref="L59:L64" si="27">SUM(M59:N59)</f>
        <v>1390019.7033553543</v>
      </c>
      <c r="M59" s="251">
        <v>344864.52916818263</v>
      </c>
      <c r="N59" s="253">
        <v>1045155.1741871716</v>
      </c>
      <c r="O59" s="375"/>
      <c r="P59" s="270">
        <f t="shared" ref="P59:P64" si="28">SUM(Q59:R59)</f>
        <v>1958287.0096737649</v>
      </c>
      <c r="Q59" s="253">
        <v>485851.90982336865</v>
      </c>
      <c r="R59" s="253">
        <v>1472435.0998503962</v>
      </c>
      <c r="S59" s="303"/>
      <c r="T59" s="605"/>
      <c r="U59" s="290">
        <f t="shared" ref="U59:U64" si="29">D59+H59+L59+P59+T59</f>
        <v>6281105.6151297726</v>
      </c>
      <c r="V59" s="271">
        <f t="shared" ref="V59:W65" si="30">E59+I59+M59+Q59</f>
        <v>1558345.1985526229</v>
      </c>
      <c r="W59" s="271">
        <f t="shared" si="30"/>
        <v>4722760.4165771501</v>
      </c>
      <c r="X59" s="304"/>
    </row>
    <row r="60" spans="1:24" x14ac:dyDescent="0.25">
      <c r="A60" s="1582"/>
      <c r="B60" s="114" t="s">
        <v>80</v>
      </c>
      <c r="C60" s="145" t="s">
        <v>100</v>
      </c>
      <c r="D60" s="270">
        <f t="shared" si="25"/>
        <v>144116.59662600677</v>
      </c>
      <c r="E60" s="253">
        <v>35755.394057204154</v>
      </c>
      <c r="F60" s="253">
        <v>108361.20256880262</v>
      </c>
      <c r="G60" s="465"/>
      <c r="H60" s="270">
        <f t="shared" si="26"/>
        <v>137996.51617255347</v>
      </c>
      <c r="I60" s="253">
        <v>34236.999275492199</v>
      </c>
      <c r="J60" s="253">
        <v>103759.51689706127</v>
      </c>
      <c r="K60" s="375"/>
      <c r="L60" s="270">
        <f t="shared" si="27"/>
        <v>133709.40131082057</v>
      </c>
      <c r="M60" s="253">
        <v>33173.364102039217</v>
      </c>
      <c r="N60" s="253">
        <v>100536.03720878134</v>
      </c>
      <c r="O60" s="375"/>
      <c r="P60" s="270">
        <f t="shared" si="28"/>
        <v>188372.42596358884</v>
      </c>
      <c r="Q60" s="253">
        <v>46735.285716733342</v>
      </c>
      <c r="R60" s="253">
        <v>141637.1402468555</v>
      </c>
      <c r="S60" s="303"/>
      <c r="T60" s="605"/>
      <c r="U60" s="290">
        <f t="shared" si="29"/>
        <v>604194.94007296965</v>
      </c>
      <c r="V60" s="271">
        <f t="shared" si="30"/>
        <v>149901.04315146891</v>
      </c>
      <c r="W60" s="271">
        <f t="shared" si="30"/>
        <v>454293.89692150074</v>
      </c>
      <c r="X60" s="304"/>
    </row>
    <row r="61" spans="1:24" x14ac:dyDescent="0.25">
      <c r="A61" s="1582"/>
      <c r="B61" s="114" t="s">
        <v>81</v>
      </c>
      <c r="C61" s="145" t="s">
        <v>101</v>
      </c>
      <c r="D61" s="270">
        <f t="shared" si="25"/>
        <v>136888.72240183101</v>
      </c>
      <c r="E61" s="253">
        <v>33962.15513030962</v>
      </c>
      <c r="F61" s="253">
        <v>102926.56727152137</v>
      </c>
      <c r="G61" s="465"/>
      <c r="H61" s="270">
        <f t="shared" si="26"/>
        <v>131075.58211207163</v>
      </c>
      <c r="I61" s="253">
        <v>32519.912344702174</v>
      </c>
      <c r="J61" s="253">
        <v>98555.669767369443</v>
      </c>
      <c r="K61" s="375"/>
      <c r="L61" s="270">
        <f t="shared" si="27"/>
        <v>127003.47875998192</v>
      </c>
      <c r="M61" s="253">
        <v>31509.621625906821</v>
      </c>
      <c r="N61" s="253">
        <v>95493.857134075108</v>
      </c>
      <c r="O61" s="375"/>
      <c r="P61" s="270">
        <f t="shared" si="28"/>
        <v>178924.99080314746</v>
      </c>
      <c r="Q61" s="253">
        <v>44391.372698386993</v>
      </c>
      <c r="R61" s="253">
        <v>134533.61810476048</v>
      </c>
      <c r="S61" s="303"/>
      <c r="T61" s="605"/>
      <c r="U61" s="290">
        <f t="shared" si="29"/>
        <v>573892.77407703199</v>
      </c>
      <c r="V61" s="271">
        <f t="shared" si="30"/>
        <v>142383.06179930561</v>
      </c>
      <c r="W61" s="271">
        <f t="shared" si="30"/>
        <v>431509.71227772644</v>
      </c>
      <c r="X61" s="304"/>
    </row>
    <row r="62" spans="1:24" x14ac:dyDescent="0.25">
      <c r="A62" s="1582"/>
      <c r="B62" s="383" t="s">
        <v>82</v>
      </c>
      <c r="C62" s="145" t="s">
        <v>102</v>
      </c>
      <c r="D62" s="270">
        <f t="shared" si="25"/>
        <v>92716.617202022142</v>
      </c>
      <c r="E62" s="253">
        <v>23003.03546795679</v>
      </c>
      <c r="F62" s="253">
        <v>69713.581734065359</v>
      </c>
      <c r="G62" s="465"/>
      <c r="H62" s="270">
        <f t="shared" si="26"/>
        <v>88779.297212979262</v>
      </c>
      <c r="I62" s="253">
        <v>22026.18456366524</v>
      </c>
      <c r="J62" s="253">
        <v>66753.112649314018</v>
      </c>
      <c r="K62" s="375"/>
      <c r="L62" s="270">
        <f t="shared" si="27"/>
        <v>86021.205523040888</v>
      </c>
      <c r="M62" s="253">
        <v>21341.900743977461</v>
      </c>
      <c r="N62" s="253">
        <v>64679.304779063423</v>
      </c>
      <c r="O62" s="375"/>
      <c r="P62" s="270">
        <f t="shared" si="28"/>
        <v>121188.36080209383</v>
      </c>
      <c r="Q62" s="253">
        <v>30066.888179924976</v>
      </c>
      <c r="R62" s="253">
        <v>91121.472622168847</v>
      </c>
      <c r="S62" s="303"/>
      <c r="T62" s="605"/>
      <c r="U62" s="290">
        <f t="shared" si="29"/>
        <v>388705.48074013612</v>
      </c>
      <c r="V62" s="271">
        <f t="shared" si="30"/>
        <v>96438.008955524463</v>
      </c>
      <c r="W62" s="271">
        <f t="shared" si="30"/>
        <v>292267.47178461164</v>
      </c>
      <c r="X62" s="304"/>
    </row>
    <row r="63" spans="1:24" x14ac:dyDescent="0.25">
      <c r="A63" s="1582"/>
      <c r="B63" s="383" t="s">
        <v>219</v>
      </c>
      <c r="C63" s="145" t="s">
        <v>103</v>
      </c>
      <c r="D63" s="270">
        <f t="shared" si="25"/>
        <v>339560.59657535161</v>
      </c>
      <c r="E63" s="253">
        <v>84245.140539629429</v>
      </c>
      <c r="F63" s="253">
        <v>255315.45603572216</v>
      </c>
      <c r="G63" s="465"/>
      <c r="H63" s="270">
        <f t="shared" si="26"/>
        <v>325140.7572333453</v>
      </c>
      <c r="I63" s="253">
        <v>80667.571751677839</v>
      </c>
      <c r="J63" s="253">
        <v>244473.18548166743</v>
      </c>
      <c r="K63" s="375"/>
      <c r="L63" s="270">
        <f t="shared" si="27"/>
        <v>315039.66329886374</v>
      </c>
      <c r="M63" s="253">
        <v>78161.485690171117</v>
      </c>
      <c r="N63" s="253">
        <v>236878.17760869261</v>
      </c>
      <c r="O63" s="375"/>
      <c r="P63" s="270">
        <f t="shared" si="28"/>
        <v>443834.05406480294</v>
      </c>
      <c r="Q63" s="253">
        <v>110115.43341032339</v>
      </c>
      <c r="R63" s="253">
        <v>333718.62065447954</v>
      </c>
      <c r="S63" s="303"/>
      <c r="T63" s="605"/>
      <c r="U63" s="290">
        <f t="shared" si="29"/>
        <v>1423575.0711723636</v>
      </c>
      <c r="V63" s="271">
        <f t="shared" si="30"/>
        <v>353189.63139180181</v>
      </c>
      <c r="W63" s="271">
        <f t="shared" si="30"/>
        <v>1070385.4397805617</v>
      </c>
      <c r="X63" s="304"/>
    </row>
    <row r="64" spans="1:24" x14ac:dyDescent="0.25">
      <c r="A64" s="1582"/>
      <c r="B64" s="114" t="s">
        <v>218</v>
      </c>
      <c r="C64" s="145" t="s">
        <v>28</v>
      </c>
      <c r="D64" s="270">
        <f t="shared" si="25"/>
        <v>65031.977039418911</v>
      </c>
      <c r="E64" s="253">
        <v>16134.463481660312</v>
      </c>
      <c r="F64" s="253">
        <v>48897.513557758597</v>
      </c>
      <c r="G64" s="465"/>
      <c r="H64" s="270">
        <f t="shared" si="26"/>
        <v>62270.317793737348</v>
      </c>
      <c r="I64" s="253">
        <v>15449.294549748092</v>
      </c>
      <c r="J64" s="253">
        <v>46821.023243989257</v>
      </c>
      <c r="K64" s="375"/>
      <c r="L64" s="270">
        <f t="shared" si="27"/>
        <v>60335.7761671607</v>
      </c>
      <c r="M64" s="253">
        <v>14969.333880417171</v>
      </c>
      <c r="N64" s="253">
        <v>45366.442286743528</v>
      </c>
      <c r="O64" s="375"/>
      <c r="P64" s="270">
        <f t="shared" si="28"/>
        <v>85002.224358059219</v>
      </c>
      <c r="Q64" s="253">
        <v>21089.091047219652</v>
      </c>
      <c r="R64" s="253">
        <v>63913.13331083957</v>
      </c>
      <c r="S64" s="303"/>
      <c r="T64" s="605"/>
      <c r="U64" s="290">
        <f t="shared" si="29"/>
        <v>272640.29535837617</v>
      </c>
      <c r="V64" s="271">
        <f t="shared" si="30"/>
        <v>67642.182959045225</v>
      </c>
      <c r="W64" s="271">
        <f t="shared" si="30"/>
        <v>204998.11239933094</v>
      </c>
      <c r="X64" s="304"/>
    </row>
    <row r="65" spans="1:24" s="403" customFormat="1" x14ac:dyDescent="0.25">
      <c r="A65" s="1583"/>
      <c r="B65" s="384" t="s">
        <v>217</v>
      </c>
      <c r="C65" s="385" t="s">
        <v>108</v>
      </c>
      <c r="D65" s="288">
        <f t="shared" ref="D65:U65" si="31">SUM(D59:D64)</f>
        <v>2276525.6073948345</v>
      </c>
      <c r="E65" s="280">
        <f t="shared" si="31"/>
        <v>564807.05261832103</v>
      </c>
      <c r="F65" s="280">
        <f t="shared" si="31"/>
        <v>1711718.5547765135</v>
      </c>
      <c r="G65" s="1104"/>
      <c r="H65" s="288">
        <f t="shared" si="31"/>
        <v>2179850.2750751367</v>
      </c>
      <c r="I65" s="280">
        <f t="shared" si="31"/>
        <v>540821.85810479627</v>
      </c>
      <c r="J65" s="280">
        <f t="shared" si="31"/>
        <v>1639028.416970341</v>
      </c>
      <c r="K65" s="1104"/>
      <c r="L65" s="288">
        <f t="shared" si="31"/>
        <v>2112129.2284152219</v>
      </c>
      <c r="M65" s="280">
        <f t="shared" si="31"/>
        <v>524020.23521069443</v>
      </c>
      <c r="N65" s="280">
        <f t="shared" si="31"/>
        <v>1588108.9932045275</v>
      </c>
      <c r="O65" s="1104"/>
      <c r="P65" s="288">
        <f t="shared" si="31"/>
        <v>2975609.0656654574</v>
      </c>
      <c r="Q65" s="280">
        <f t="shared" si="31"/>
        <v>738249.98087595694</v>
      </c>
      <c r="R65" s="280">
        <f t="shared" si="31"/>
        <v>2237359.0847895001</v>
      </c>
      <c r="S65" s="464"/>
      <c r="T65" s="604">
        <f t="shared" si="31"/>
        <v>0</v>
      </c>
      <c r="U65" s="292">
        <f t="shared" si="31"/>
        <v>9544114.176550651</v>
      </c>
      <c r="V65" s="280">
        <f t="shared" si="30"/>
        <v>2367899.1268097684</v>
      </c>
      <c r="W65" s="280">
        <f t="shared" si="30"/>
        <v>7176215.0497408826</v>
      </c>
      <c r="X65" s="1400"/>
    </row>
    <row r="66" spans="1:24" ht="14.85" customHeight="1" x14ac:dyDescent="0.25">
      <c r="A66" s="1581" t="s">
        <v>179</v>
      </c>
      <c r="B66" s="381" t="s">
        <v>84</v>
      </c>
      <c r="C66" s="382" t="s">
        <v>330</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2"/>
      <c r="B67" s="114" t="s">
        <v>85</v>
      </c>
      <c r="C67" s="145" t="s">
        <v>328</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2"/>
      <c r="B68" s="114" t="s">
        <v>86</v>
      </c>
      <c r="C68" s="402" t="s">
        <v>497</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2"/>
      <c r="B69" s="114" t="s">
        <v>87</v>
      </c>
      <c r="C69" s="402" t="s">
        <v>498</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2"/>
      <c r="B70" s="114" t="s">
        <v>216</v>
      </c>
      <c r="C70" s="402" t="s">
        <v>499</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3"/>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7"/>
      <c r="B72" s="409" t="s">
        <v>256</v>
      </c>
      <c r="C72" s="569" t="s">
        <v>31</v>
      </c>
      <c r="D72" s="270">
        <f>D56+D65+D71</f>
        <v>46995894.737397179</v>
      </c>
      <c r="E72" s="303"/>
      <c r="F72" s="303"/>
      <c r="G72" s="375"/>
      <c r="H72" s="270">
        <f>H56+H65+H71</f>
        <v>46783882.925071642</v>
      </c>
      <c r="I72" s="303"/>
      <c r="J72" s="303"/>
      <c r="K72" s="375"/>
      <c r="L72" s="270">
        <f>L56+L65+L71</f>
        <v>47464128.518514924</v>
      </c>
      <c r="M72" s="303"/>
      <c r="N72" s="303"/>
      <c r="O72" s="375"/>
      <c r="P72" s="271">
        <f>P56+P65+P71</f>
        <v>64713498.74703376</v>
      </c>
      <c r="Q72" s="303"/>
      <c r="R72" s="303"/>
      <c r="S72" s="303"/>
      <c r="T72" s="613">
        <f>T56+T65+T71</f>
        <v>-2002711.3041127329</v>
      </c>
      <c r="U72" s="290">
        <f>U56+U65+U71</f>
        <v>203954693.62390473</v>
      </c>
      <c r="V72" s="346"/>
      <c r="W72" s="346"/>
      <c r="X72" s="304"/>
    </row>
    <row r="73" spans="1:24" s="403" customFormat="1" ht="24.75" x14ac:dyDescent="0.25">
      <c r="A73" s="571"/>
      <c r="B73" s="561" t="s">
        <v>257</v>
      </c>
      <c r="C73" s="562" t="s">
        <v>184</v>
      </c>
      <c r="D73" s="563">
        <f>D16-D72</f>
        <v>-1061269.3773576319</v>
      </c>
      <c r="E73" s="338"/>
      <c r="F73" s="338"/>
      <c r="G73" s="564"/>
      <c r="H73" s="563">
        <f>H16-H72</f>
        <v>-1810112.6229888722</v>
      </c>
      <c r="I73" s="338"/>
      <c r="J73" s="338"/>
      <c r="K73" s="564"/>
      <c r="L73" s="563">
        <f>L16-L72</f>
        <v>-3504636.8136321828</v>
      </c>
      <c r="M73" s="338"/>
      <c r="N73" s="338"/>
      <c r="O73" s="564"/>
      <c r="P73" s="565">
        <f>P16-P72</f>
        <v>-3246388.5906744674</v>
      </c>
      <c r="Q73" s="338"/>
      <c r="R73" s="338"/>
      <c r="S73" s="338"/>
      <c r="T73" s="616">
        <f>T16-T72</f>
        <v>3749925.0798960929</v>
      </c>
      <c r="U73" s="566">
        <f>U16-U72</f>
        <v>-5872482.3247570097</v>
      </c>
      <c r="V73" s="337"/>
      <c r="W73" s="337"/>
      <c r="X73" s="339"/>
    </row>
    <row r="74" spans="1:24" x14ac:dyDescent="0.25">
      <c r="A74" s="408"/>
      <c r="B74" s="114" t="s">
        <v>207</v>
      </c>
      <c r="C74" s="145" t="s">
        <v>26</v>
      </c>
      <c r="D74" s="257">
        <v>-285481.462509203</v>
      </c>
      <c r="E74" s="379"/>
      <c r="F74" s="379"/>
      <c r="G74" s="380"/>
      <c r="H74" s="257">
        <v>-486920.29558400664</v>
      </c>
      <c r="I74" s="379"/>
      <c r="J74" s="379"/>
      <c r="K74" s="380"/>
      <c r="L74" s="257">
        <v>-942747.30286705727</v>
      </c>
      <c r="M74" s="379"/>
      <c r="N74" s="379"/>
      <c r="O74" s="380"/>
      <c r="P74" s="257">
        <v>-873278.53089143173</v>
      </c>
      <c r="Q74" s="340"/>
      <c r="R74" s="340"/>
      <c r="S74" s="340"/>
      <c r="T74" s="257">
        <v>1008729.8464920491</v>
      </c>
      <c r="U74" s="374">
        <f>D74+H74+L74+P74+T74</f>
        <v>-1579697.7453596496</v>
      </c>
      <c r="V74" s="340"/>
      <c r="W74" s="340"/>
      <c r="X74" s="341"/>
    </row>
    <row r="75" spans="1:24" s="403" customFormat="1" ht="15.75" thickBot="1" x14ac:dyDescent="0.3">
      <c r="A75" s="570"/>
      <c r="B75" s="568" t="s">
        <v>267</v>
      </c>
      <c r="C75" s="386" t="s">
        <v>185</v>
      </c>
      <c r="D75" s="288">
        <f>D73-D74</f>
        <v>-775787.91484842892</v>
      </c>
      <c r="E75" s="335"/>
      <c r="F75" s="335"/>
      <c r="G75" s="376"/>
      <c r="H75" s="288">
        <f>H73-H74</f>
        <v>-1323192.3274048655</v>
      </c>
      <c r="I75" s="335"/>
      <c r="J75" s="335"/>
      <c r="K75" s="376"/>
      <c r="L75" s="288">
        <f>L73-L74</f>
        <v>-2561889.5107651255</v>
      </c>
      <c r="M75" s="335"/>
      <c r="N75" s="335"/>
      <c r="O75" s="376"/>
      <c r="P75" s="280">
        <f>P73-P74</f>
        <v>-2373110.0597830359</v>
      </c>
      <c r="Q75" s="342"/>
      <c r="R75" s="342"/>
      <c r="S75" s="337"/>
      <c r="T75" s="894">
        <f>T73-T74</f>
        <v>2741195.2334040441</v>
      </c>
      <c r="U75" s="895">
        <f>U73-U74</f>
        <v>-4292784.5793973599</v>
      </c>
      <c r="V75" s="516"/>
      <c r="W75" s="516"/>
      <c r="X75" s="473"/>
    </row>
    <row r="76" spans="1:24" x14ac:dyDescent="0.25">
      <c r="S76" s="47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election activeCell="M18" sqref="M18"/>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726</v>
      </c>
    </row>
    <row r="2" spans="1:15" x14ac:dyDescent="0.25">
      <c r="D2" s="110"/>
      <c r="E2" s="110"/>
      <c r="F2" s="110"/>
      <c r="G2" s="110"/>
      <c r="H2" s="110"/>
      <c r="I2" s="110"/>
      <c r="J2" s="110"/>
      <c r="K2" s="110"/>
      <c r="L2" s="110"/>
      <c r="M2" s="110"/>
      <c r="N2" s="110"/>
      <c r="O2" s="110"/>
    </row>
    <row r="3" spans="1:15" x14ac:dyDescent="0.25">
      <c r="A3" s="108" t="s">
        <v>374</v>
      </c>
      <c r="C3" s="451" t="str">
        <f>'LTC Rev-Exp Summary'!C3</f>
        <v>Sunshine State Health Plan</v>
      </c>
      <c r="D3" s="630"/>
      <c r="E3" s="110"/>
      <c r="F3" s="110"/>
      <c r="G3" s="110"/>
      <c r="H3" s="110"/>
      <c r="I3" s="110"/>
      <c r="J3" s="110"/>
      <c r="K3" s="110"/>
      <c r="L3" s="110"/>
      <c r="M3" s="110"/>
      <c r="N3" s="110"/>
      <c r="O3" s="110"/>
    </row>
    <row r="4" spans="1:15" x14ac:dyDescent="0.25">
      <c r="A4" s="108" t="s">
        <v>15</v>
      </c>
      <c r="C4" s="458" t="str">
        <f>IF('LTC Rev-Exp Summary'!C4=0,"",'LTC Rev-Exp Summary'!C4)</f>
        <v>1/1/2021 - 12/31/2021</v>
      </c>
      <c r="D4" s="449"/>
      <c r="E4" s="110"/>
      <c r="F4" s="110"/>
      <c r="G4" s="110"/>
      <c r="H4" s="110"/>
      <c r="I4" s="110"/>
      <c r="J4" s="110"/>
      <c r="K4" s="110"/>
      <c r="L4" s="110"/>
      <c r="M4" s="110"/>
      <c r="N4" s="110"/>
      <c r="O4" s="110"/>
    </row>
    <row r="5" spans="1:15" x14ac:dyDescent="0.25">
      <c r="A5" s="108" t="s">
        <v>16</v>
      </c>
      <c r="C5" s="458">
        <f>IF('LTC Rev-Exp Summary'!C5=0,"",'LTC Rev-Exp Summary'!C5)</f>
        <v>44651</v>
      </c>
      <c r="D5" s="449"/>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642"/>
      <c r="B8" s="1643"/>
      <c r="C8" s="1643"/>
      <c r="D8" s="707"/>
      <c r="E8" s="1630" t="s">
        <v>247</v>
      </c>
      <c r="F8" s="1646"/>
      <c r="G8" s="1630" t="s">
        <v>248</v>
      </c>
      <c r="H8" s="1648"/>
      <c r="I8" s="1629" t="s">
        <v>249</v>
      </c>
      <c r="J8" s="1629"/>
      <c r="K8" s="1630" t="s">
        <v>250</v>
      </c>
      <c r="L8" s="1631"/>
      <c r="M8" s="1634" t="s">
        <v>911</v>
      </c>
      <c r="N8" s="1636" t="s">
        <v>829</v>
      </c>
      <c r="O8" s="1631"/>
    </row>
    <row r="9" spans="1:15" ht="15" customHeight="1" x14ac:dyDescent="0.3">
      <c r="A9" s="1644"/>
      <c r="B9" s="1645"/>
      <c r="C9" s="1645"/>
      <c r="D9" s="692"/>
      <c r="E9" s="1632"/>
      <c r="F9" s="1647"/>
      <c r="G9" s="1632"/>
      <c r="H9" s="1649"/>
      <c r="I9" s="1629"/>
      <c r="J9" s="1629"/>
      <c r="K9" s="1632"/>
      <c r="L9" s="1633"/>
      <c r="M9" s="1635"/>
      <c r="N9" s="1637"/>
      <c r="O9" s="1638"/>
    </row>
    <row r="10" spans="1:15" ht="18.75" x14ac:dyDescent="0.3">
      <c r="A10" s="708" t="s">
        <v>10</v>
      </c>
      <c r="B10" s="692"/>
      <c r="C10" s="692"/>
      <c r="D10" s="692"/>
      <c r="E10" s="714" t="s">
        <v>146</v>
      </c>
      <c r="F10" s="155" t="s">
        <v>147</v>
      </c>
      <c r="G10" s="683" t="s">
        <v>146</v>
      </c>
      <c r="H10" s="899" t="s">
        <v>147</v>
      </c>
      <c r="I10" s="683" t="s">
        <v>146</v>
      </c>
      <c r="J10" s="691" t="s">
        <v>147</v>
      </c>
      <c r="K10" s="683" t="s">
        <v>146</v>
      </c>
      <c r="L10" s="691" t="s">
        <v>147</v>
      </c>
      <c r="M10" s="716" t="s">
        <v>147</v>
      </c>
      <c r="N10" s="698" t="s">
        <v>146</v>
      </c>
      <c r="O10" s="717" t="s">
        <v>147</v>
      </c>
    </row>
    <row r="11" spans="1:15" ht="18.75" x14ac:dyDescent="0.3">
      <c r="A11" s="709"/>
      <c r="B11" s="156"/>
      <c r="C11" s="481" t="s">
        <v>141</v>
      </c>
      <c r="D11" s="481" t="s">
        <v>560</v>
      </c>
      <c r="E11" s="158"/>
      <c r="F11" s="157"/>
      <c r="G11" s="158"/>
      <c r="H11" s="900"/>
      <c r="I11" s="158"/>
      <c r="J11" s="157"/>
      <c r="K11" s="158"/>
      <c r="L11" s="157"/>
      <c r="M11" s="715"/>
      <c r="N11" s="703"/>
      <c r="O11" s="159"/>
    </row>
    <row r="12" spans="1:15" ht="14.85" customHeight="1" x14ac:dyDescent="0.25">
      <c r="A12" s="1639" t="s">
        <v>226</v>
      </c>
      <c r="B12" s="124" t="s">
        <v>61</v>
      </c>
      <c r="C12" s="525" t="s">
        <v>1714</v>
      </c>
      <c r="D12" s="525" t="s">
        <v>1715</v>
      </c>
      <c r="E12" s="831">
        <v>5872</v>
      </c>
      <c r="F12" s="792">
        <v>9068323.8899999708</v>
      </c>
      <c r="G12" s="831">
        <v>5684</v>
      </c>
      <c r="H12" s="901">
        <v>8799698.9399999715</v>
      </c>
      <c r="I12" s="831">
        <v>5567</v>
      </c>
      <c r="J12" s="792">
        <v>8607527.0599999744</v>
      </c>
      <c r="K12" s="831">
        <v>5517</v>
      </c>
      <c r="L12" s="792">
        <v>9611586.8599999826</v>
      </c>
      <c r="M12" s="798">
        <v>-2200000.0000000009</v>
      </c>
      <c r="N12" s="833">
        <f t="shared" ref="N12:N22" si="0">E12+G12+I12+K12</f>
        <v>22640</v>
      </c>
      <c r="O12" s="787">
        <f t="shared" ref="O12:O22" si="1">F12+H12+J12+L12+M12</f>
        <v>33887136.749999903</v>
      </c>
    </row>
    <row r="13" spans="1:15" x14ac:dyDescent="0.25">
      <c r="A13" s="1640"/>
      <c r="B13" s="126" t="s">
        <v>62</v>
      </c>
      <c r="C13" s="246" t="s">
        <v>58</v>
      </c>
      <c r="D13" s="246"/>
      <c r="E13" s="832"/>
      <c r="F13" s="793"/>
      <c r="G13" s="832"/>
      <c r="H13" s="902"/>
      <c r="I13" s="832"/>
      <c r="J13" s="793"/>
      <c r="K13" s="832"/>
      <c r="L13" s="793"/>
      <c r="M13" s="799"/>
      <c r="N13" s="834">
        <f t="shared" si="0"/>
        <v>0</v>
      </c>
      <c r="O13" s="788">
        <f t="shared" si="1"/>
        <v>0</v>
      </c>
    </row>
    <row r="14" spans="1:15" x14ac:dyDescent="0.25">
      <c r="A14" s="1640"/>
      <c r="B14" s="126" t="s">
        <v>63</v>
      </c>
      <c r="C14" s="246" t="s">
        <v>59</v>
      </c>
      <c r="D14" s="246"/>
      <c r="E14" s="832"/>
      <c r="F14" s="793"/>
      <c r="G14" s="832"/>
      <c r="H14" s="902"/>
      <c r="I14" s="832"/>
      <c r="J14" s="793"/>
      <c r="K14" s="832"/>
      <c r="L14" s="793"/>
      <c r="M14" s="799"/>
      <c r="N14" s="834">
        <f t="shared" si="0"/>
        <v>0</v>
      </c>
      <c r="O14" s="788">
        <f t="shared" si="1"/>
        <v>0</v>
      </c>
    </row>
    <row r="15" spans="1:15" x14ac:dyDescent="0.25">
      <c r="A15" s="1640"/>
      <c r="B15" s="126" t="s">
        <v>64</v>
      </c>
      <c r="C15" s="246" t="s">
        <v>142</v>
      </c>
      <c r="D15" s="246"/>
      <c r="E15" s="832"/>
      <c r="F15" s="793"/>
      <c r="G15" s="832"/>
      <c r="H15" s="902"/>
      <c r="I15" s="832"/>
      <c r="J15" s="793"/>
      <c r="K15" s="832"/>
      <c r="L15" s="793"/>
      <c r="M15" s="799"/>
      <c r="N15" s="834">
        <f t="shared" si="0"/>
        <v>0</v>
      </c>
      <c r="O15" s="788">
        <f t="shared" si="1"/>
        <v>0</v>
      </c>
    </row>
    <row r="16" spans="1:15" x14ac:dyDescent="0.25">
      <c r="A16" s="1640"/>
      <c r="B16" s="126" t="s">
        <v>97</v>
      </c>
      <c r="C16" s="246" t="s">
        <v>143</v>
      </c>
      <c r="D16" s="246"/>
      <c r="E16" s="832"/>
      <c r="F16" s="793"/>
      <c r="G16" s="832"/>
      <c r="H16" s="902"/>
      <c r="I16" s="832"/>
      <c r="J16" s="793"/>
      <c r="K16" s="832"/>
      <c r="L16" s="793"/>
      <c r="M16" s="799"/>
      <c r="N16" s="834">
        <f t="shared" si="0"/>
        <v>0</v>
      </c>
      <c r="O16" s="788">
        <f t="shared" si="1"/>
        <v>0</v>
      </c>
    </row>
    <row r="17" spans="1:15" x14ac:dyDescent="0.25">
      <c r="A17" s="1640"/>
      <c r="B17" s="126" t="s">
        <v>35</v>
      </c>
      <c r="C17" s="246" t="s">
        <v>711</v>
      </c>
      <c r="D17" s="246"/>
      <c r="E17" s="832"/>
      <c r="F17" s="793"/>
      <c r="G17" s="832"/>
      <c r="H17" s="902"/>
      <c r="I17" s="832"/>
      <c r="J17" s="793"/>
      <c r="K17" s="832"/>
      <c r="L17" s="793"/>
      <c r="M17" s="799"/>
      <c r="N17" s="834">
        <f t="shared" si="0"/>
        <v>0</v>
      </c>
      <c r="O17" s="788">
        <f t="shared" si="1"/>
        <v>0</v>
      </c>
    </row>
    <row r="18" spans="1:15" x14ac:dyDescent="0.25">
      <c r="A18" s="1640"/>
      <c r="B18" s="126" t="s">
        <v>204</v>
      </c>
      <c r="C18" s="246" t="s">
        <v>712</v>
      </c>
      <c r="D18" s="246"/>
      <c r="E18" s="832"/>
      <c r="F18" s="793"/>
      <c r="G18" s="832"/>
      <c r="H18" s="902"/>
      <c r="I18" s="832"/>
      <c r="J18" s="793"/>
      <c r="K18" s="832"/>
      <c r="L18" s="793"/>
      <c r="M18" s="799"/>
      <c r="N18" s="834">
        <f t="shared" si="0"/>
        <v>0</v>
      </c>
      <c r="O18" s="788">
        <f t="shared" si="1"/>
        <v>0</v>
      </c>
    </row>
    <row r="19" spans="1:15" x14ac:dyDescent="0.25">
      <c r="A19" s="1640"/>
      <c r="B19" s="126" t="s">
        <v>713</v>
      </c>
      <c r="C19" s="246" t="s">
        <v>714</v>
      </c>
      <c r="D19" s="246"/>
      <c r="E19" s="832"/>
      <c r="F19" s="793"/>
      <c r="G19" s="832"/>
      <c r="H19" s="902"/>
      <c r="I19" s="832"/>
      <c r="J19" s="793"/>
      <c r="K19" s="832"/>
      <c r="L19" s="793"/>
      <c r="M19" s="799"/>
      <c r="N19" s="834">
        <f t="shared" si="0"/>
        <v>0</v>
      </c>
      <c r="O19" s="788">
        <f t="shared" si="1"/>
        <v>0</v>
      </c>
    </row>
    <row r="20" spans="1:15" x14ac:dyDescent="0.25">
      <c r="A20" s="1640"/>
      <c r="B20" s="126" t="s">
        <v>715</v>
      </c>
      <c r="C20" s="246" t="s">
        <v>716</v>
      </c>
      <c r="D20" s="246"/>
      <c r="E20" s="832"/>
      <c r="F20" s="793"/>
      <c r="G20" s="832"/>
      <c r="H20" s="902"/>
      <c r="I20" s="832"/>
      <c r="J20" s="793"/>
      <c r="K20" s="832"/>
      <c r="L20" s="793"/>
      <c r="M20" s="799"/>
      <c r="N20" s="834">
        <f t="shared" si="0"/>
        <v>0</v>
      </c>
      <c r="O20" s="788">
        <f t="shared" si="1"/>
        <v>0</v>
      </c>
    </row>
    <row r="21" spans="1:15" x14ac:dyDescent="0.25">
      <c r="A21" s="1640"/>
      <c r="B21" s="126" t="s">
        <v>717</v>
      </c>
      <c r="C21" s="246" t="s">
        <v>718</v>
      </c>
      <c r="D21" s="246"/>
      <c r="E21" s="832"/>
      <c r="F21" s="793"/>
      <c r="G21" s="832"/>
      <c r="H21" s="902"/>
      <c r="I21" s="832"/>
      <c r="J21" s="793"/>
      <c r="K21" s="832"/>
      <c r="L21" s="793"/>
      <c r="M21" s="799"/>
      <c r="N21" s="834">
        <f t="shared" si="0"/>
        <v>0</v>
      </c>
      <c r="O21" s="788">
        <f t="shared" si="1"/>
        <v>0</v>
      </c>
    </row>
    <row r="22" spans="1:15" x14ac:dyDescent="0.25">
      <c r="A22" s="1640"/>
      <c r="B22" s="126" t="s">
        <v>719</v>
      </c>
      <c r="C22" s="246" t="s">
        <v>686</v>
      </c>
      <c r="D22" s="246"/>
      <c r="E22" s="832"/>
      <c r="F22" s="793"/>
      <c r="G22" s="832"/>
      <c r="H22" s="902"/>
      <c r="I22" s="832"/>
      <c r="J22" s="793"/>
      <c r="K22" s="832"/>
      <c r="L22" s="793"/>
      <c r="M22" s="799"/>
      <c r="N22" s="834">
        <f t="shared" si="0"/>
        <v>0</v>
      </c>
      <c r="O22" s="788">
        <f t="shared" si="1"/>
        <v>0</v>
      </c>
    </row>
    <row r="23" spans="1:15" s="117" customFormat="1" x14ac:dyDescent="0.25">
      <c r="A23" s="1641"/>
      <c r="B23" s="129" t="s">
        <v>720</v>
      </c>
      <c r="C23" s="517" t="s">
        <v>227</v>
      </c>
      <c r="D23" s="517"/>
      <c r="E23" s="518"/>
      <c r="F23" s="794">
        <f>SUM(F12:F22)</f>
        <v>9068323.8899999708</v>
      </c>
      <c r="G23" s="518"/>
      <c r="H23" s="903">
        <f>SUM(H12:H22)</f>
        <v>8799698.9399999715</v>
      </c>
      <c r="I23" s="518"/>
      <c r="J23" s="794">
        <f>SUM(J12:J22)</f>
        <v>8607527.0599999744</v>
      </c>
      <c r="K23" s="518"/>
      <c r="L23" s="794">
        <f>SUM(L12:L22)</f>
        <v>9611586.8599999826</v>
      </c>
      <c r="M23" s="800">
        <f>SUM(M12:M22)</f>
        <v>-2200000.0000000009</v>
      </c>
      <c r="N23" s="704"/>
      <c r="O23" s="789">
        <f>SUM(O12:O22)</f>
        <v>33887136.749999903</v>
      </c>
    </row>
    <row r="24" spans="1:15" x14ac:dyDescent="0.25">
      <c r="A24" s="1639" t="s">
        <v>6</v>
      </c>
      <c r="B24" s="124" t="s">
        <v>65</v>
      </c>
      <c r="C24" s="525" t="s">
        <v>1704</v>
      </c>
      <c r="D24" s="525" t="s">
        <v>1716</v>
      </c>
      <c r="E24" s="831">
        <v>100656</v>
      </c>
      <c r="F24" s="792">
        <v>120787.19999999998</v>
      </c>
      <c r="G24" s="831">
        <v>97425</v>
      </c>
      <c r="H24" s="901">
        <v>116910</v>
      </c>
      <c r="I24" s="831">
        <v>95137</v>
      </c>
      <c r="J24" s="792">
        <v>114164.4</v>
      </c>
      <c r="K24" s="831">
        <v>125131</v>
      </c>
      <c r="L24" s="792">
        <v>150157.20000000001</v>
      </c>
      <c r="M24" s="798"/>
      <c r="N24" s="833">
        <f t="shared" ref="N24:N29" si="2">E24+G24+I24+K24</f>
        <v>418349</v>
      </c>
      <c r="O24" s="787">
        <f t="shared" ref="O24:O29" si="3">F24+H24+J24+L24+M24</f>
        <v>502018.8</v>
      </c>
    </row>
    <row r="25" spans="1:15" x14ac:dyDescent="0.25">
      <c r="A25" s="1640"/>
      <c r="B25" s="126" t="s">
        <v>66</v>
      </c>
      <c r="C25" s="246" t="s">
        <v>58</v>
      </c>
      <c r="D25" s="246"/>
      <c r="E25" s="832"/>
      <c r="F25" s="793"/>
      <c r="G25" s="832"/>
      <c r="H25" s="902"/>
      <c r="I25" s="832"/>
      <c r="J25" s="793"/>
      <c r="K25" s="832"/>
      <c r="L25" s="793"/>
      <c r="M25" s="799"/>
      <c r="N25" s="834">
        <f t="shared" si="2"/>
        <v>0</v>
      </c>
      <c r="O25" s="788">
        <f t="shared" si="3"/>
        <v>0</v>
      </c>
    </row>
    <row r="26" spans="1:15" x14ac:dyDescent="0.25">
      <c r="A26" s="1640"/>
      <c r="B26" s="126" t="s">
        <v>67</v>
      </c>
      <c r="C26" s="246" t="s">
        <v>59</v>
      </c>
      <c r="D26" s="246"/>
      <c r="E26" s="832"/>
      <c r="F26" s="793"/>
      <c r="G26" s="832"/>
      <c r="H26" s="902"/>
      <c r="I26" s="832"/>
      <c r="J26" s="793"/>
      <c r="K26" s="832"/>
      <c r="L26" s="793"/>
      <c r="M26" s="799"/>
      <c r="N26" s="834">
        <f t="shared" si="2"/>
        <v>0</v>
      </c>
      <c r="O26" s="788">
        <f t="shared" si="3"/>
        <v>0</v>
      </c>
    </row>
    <row r="27" spans="1:15" x14ac:dyDescent="0.25">
      <c r="A27" s="1640"/>
      <c r="B27" s="126" t="s">
        <v>69</v>
      </c>
      <c r="C27" s="246" t="s">
        <v>142</v>
      </c>
      <c r="D27" s="246"/>
      <c r="E27" s="832"/>
      <c r="F27" s="793"/>
      <c r="G27" s="832"/>
      <c r="H27" s="902"/>
      <c r="I27" s="832"/>
      <c r="J27" s="793"/>
      <c r="K27" s="832"/>
      <c r="L27" s="793"/>
      <c r="M27" s="799"/>
      <c r="N27" s="834">
        <f t="shared" si="2"/>
        <v>0</v>
      </c>
      <c r="O27" s="788">
        <f t="shared" si="3"/>
        <v>0</v>
      </c>
    </row>
    <row r="28" spans="1:15" x14ac:dyDescent="0.25">
      <c r="A28" s="1640"/>
      <c r="B28" s="126" t="s">
        <v>98</v>
      </c>
      <c r="C28" s="246" t="s">
        <v>143</v>
      </c>
      <c r="D28" s="246"/>
      <c r="E28" s="832"/>
      <c r="F28" s="793"/>
      <c r="G28" s="832"/>
      <c r="H28" s="902"/>
      <c r="I28" s="832"/>
      <c r="J28" s="793"/>
      <c r="K28" s="832"/>
      <c r="L28" s="793"/>
      <c r="M28" s="799"/>
      <c r="N28" s="834">
        <f t="shared" si="2"/>
        <v>0</v>
      </c>
      <c r="O28" s="788">
        <f t="shared" si="3"/>
        <v>0</v>
      </c>
    </row>
    <row r="29" spans="1:15" x14ac:dyDescent="0.25">
      <c r="A29" s="1640"/>
      <c r="B29" s="126" t="s">
        <v>99</v>
      </c>
      <c r="C29" s="246" t="s">
        <v>686</v>
      </c>
      <c r="D29" s="246"/>
      <c r="E29" s="832"/>
      <c r="F29" s="795"/>
      <c r="G29" s="832"/>
      <c r="H29" s="904"/>
      <c r="I29" s="832"/>
      <c r="J29" s="795"/>
      <c r="K29" s="832"/>
      <c r="L29" s="795"/>
      <c r="M29" s="801"/>
      <c r="N29" s="834">
        <f t="shared" si="2"/>
        <v>0</v>
      </c>
      <c r="O29" s="788">
        <f t="shared" si="3"/>
        <v>0</v>
      </c>
    </row>
    <row r="30" spans="1:15" s="122" customFormat="1" ht="12.75" x14ac:dyDescent="0.2">
      <c r="A30" s="710"/>
      <c r="B30" s="519">
        <v>2.7</v>
      </c>
      <c r="C30" s="526" t="s">
        <v>227</v>
      </c>
      <c r="D30" s="526"/>
      <c r="E30" s="520"/>
      <c r="F30" s="796">
        <f>SUM(F24:F29)</f>
        <v>120787.19999999998</v>
      </c>
      <c r="G30" s="520"/>
      <c r="H30" s="905">
        <f>SUM(H24:H29)</f>
        <v>116910</v>
      </c>
      <c r="I30" s="520"/>
      <c r="J30" s="796">
        <f>SUM(J24:J29)</f>
        <v>114164.4</v>
      </c>
      <c r="K30" s="520"/>
      <c r="L30" s="796">
        <f>SUM(L24:L29)</f>
        <v>150157.20000000001</v>
      </c>
      <c r="M30" s="802">
        <f>SUM(M24:M29)</f>
        <v>0</v>
      </c>
      <c r="N30" s="705"/>
      <c r="O30" s="790">
        <f>SUM(O24:O29)</f>
        <v>502018.8</v>
      </c>
    </row>
    <row r="31" spans="1:15" s="117" customFormat="1" ht="15.75" thickBot="1" x14ac:dyDescent="0.3">
      <c r="A31" s="711"/>
      <c r="B31" s="712">
        <v>3</v>
      </c>
      <c r="C31" s="713" t="s">
        <v>96</v>
      </c>
      <c r="D31" s="713"/>
      <c r="E31" s="508"/>
      <c r="F31" s="797">
        <f>F23+F30</f>
        <v>9189111.08999997</v>
      </c>
      <c r="G31" s="508"/>
      <c r="H31" s="906">
        <f>H23+H30</f>
        <v>8916608.9399999715</v>
      </c>
      <c r="I31" s="508"/>
      <c r="J31" s="797">
        <f>J23+J30</f>
        <v>8721691.4599999748</v>
      </c>
      <c r="K31" s="508"/>
      <c r="L31" s="797">
        <f>L23+L30</f>
        <v>9761744.0599999819</v>
      </c>
      <c r="M31" s="803">
        <f>M23+M30</f>
        <v>-2200000.0000000009</v>
      </c>
      <c r="N31" s="706"/>
      <c r="O31" s="791">
        <f>O23+O30</f>
        <v>34389155.5499999</v>
      </c>
    </row>
    <row r="33" spans="1:1" x14ac:dyDescent="0.25">
      <c r="A33" s="509"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AZ80"/>
  <sheetViews>
    <sheetView workbookViewId="0">
      <pane xSplit="3" topLeftCell="I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52" ht="18.75" x14ac:dyDescent="0.3">
      <c r="A1" s="348" t="s">
        <v>974</v>
      </c>
    </row>
    <row r="3" spans="1:52" x14ac:dyDescent="0.25">
      <c r="A3" s="205" t="s">
        <v>374</v>
      </c>
      <c r="C3" s="451" t="str">
        <f>'LTC Rev-Exp Summary'!C3</f>
        <v>Sunshine State Health Plan</v>
      </c>
    </row>
    <row r="4" spans="1:52" x14ac:dyDescent="0.25">
      <c r="A4" s="205" t="s">
        <v>15</v>
      </c>
      <c r="C4" s="458" t="str">
        <f>IF('LTC Rev-Exp Summary'!C4=0,"",'LTC Rev-Exp Summary'!C4)</f>
        <v>1/1/2021 - 12/31/2021</v>
      </c>
    </row>
    <row r="5" spans="1:52" x14ac:dyDescent="0.25">
      <c r="A5" s="205" t="s">
        <v>16</v>
      </c>
      <c r="C5" s="458">
        <f>IF('LTC Rev-Exp Summary'!C5=0,"",'LTC Rev-Exp Summary'!C5)</f>
        <v>44651</v>
      </c>
    </row>
    <row r="6" spans="1:52" x14ac:dyDescent="0.25">
      <c r="A6" s="350"/>
      <c r="C6" s="351"/>
    </row>
    <row r="7" spans="1:52" ht="15.75" thickBot="1" x14ac:dyDescent="0.3">
      <c r="A7" s="350"/>
      <c r="C7" s="351"/>
    </row>
    <row r="8" spans="1:52" s="352" customFormat="1" ht="18.75" x14ac:dyDescent="0.3">
      <c r="A8" s="1543"/>
      <c r="B8" s="1544"/>
      <c r="C8" s="1544"/>
      <c r="D8" s="1537" t="s">
        <v>247</v>
      </c>
      <c r="E8" s="1538"/>
      <c r="F8" s="1538"/>
      <c r="G8" s="1539"/>
      <c r="H8" s="1538" t="s">
        <v>248</v>
      </c>
      <c r="I8" s="1538"/>
      <c r="J8" s="1538"/>
      <c r="K8" s="1538"/>
      <c r="L8" s="1537" t="s">
        <v>249</v>
      </c>
      <c r="M8" s="1538"/>
      <c r="N8" s="1538"/>
      <c r="O8" s="1538"/>
      <c r="P8" s="1462" t="s">
        <v>250</v>
      </c>
      <c r="Q8" s="1462"/>
      <c r="R8" s="1462"/>
      <c r="S8" s="1462"/>
      <c r="T8" s="600"/>
      <c r="U8" s="1461" t="s">
        <v>829</v>
      </c>
      <c r="V8" s="1462"/>
      <c r="W8" s="1462"/>
      <c r="X8" s="1463"/>
    </row>
    <row r="9" spans="1:52" s="352" customFormat="1" ht="45" x14ac:dyDescent="0.25">
      <c r="A9" s="634"/>
      <c r="B9" s="635"/>
      <c r="C9" s="732"/>
      <c r="D9" s="699" t="s">
        <v>36</v>
      </c>
      <c r="E9" s="215" t="s">
        <v>424</v>
      </c>
      <c r="F9" s="215" t="s">
        <v>413</v>
      </c>
      <c r="G9" s="216" t="s">
        <v>975</v>
      </c>
      <c r="H9" s="699" t="s">
        <v>36</v>
      </c>
      <c r="I9" s="215" t="s">
        <v>424</v>
      </c>
      <c r="J9" s="215" t="s">
        <v>413</v>
      </c>
      <c r="K9" s="216" t="s">
        <v>975</v>
      </c>
      <c r="L9" s="699" t="s">
        <v>36</v>
      </c>
      <c r="M9" s="215" t="s">
        <v>424</v>
      </c>
      <c r="N9" s="215" t="s">
        <v>413</v>
      </c>
      <c r="O9" s="216" t="s">
        <v>975</v>
      </c>
      <c r="P9" s="699" t="s">
        <v>36</v>
      </c>
      <c r="Q9" s="215" t="s">
        <v>424</v>
      </c>
      <c r="R9" s="215" t="s">
        <v>413</v>
      </c>
      <c r="S9" s="216" t="s">
        <v>975</v>
      </c>
      <c r="T9" s="601" t="s">
        <v>911</v>
      </c>
      <c r="U9" s="699" t="s">
        <v>36</v>
      </c>
      <c r="V9" s="215" t="s">
        <v>424</v>
      </c>
      <c r="W9" s="215" t="s">
        <v>413</v>
      </c>
      <c r="X9" s="217" t="s">
        <v>975</v>
      </c>
    </row>
    <row r="10" spans="1:52" s="352" customFormat="1" ht="15.75" x14ac:dyDescent="0.25">
      <c r="A10" s="733" t="s">
        <v>51</v>
      </c>
      <c r="B10" s="635"/>
      <c r="C10" s="732"/>
      <c r="D10" s="734">
        <f>SUM(E10:G10)</f>
        <v>100608</v>
      </c>
      <c r="E10" s="735">
        <v>46718.224196878007</v>
      </c>
      <c r="F10" s="735">
        <v>53889.775803121993</v>
      </c>
      <c r="G10" s="735"/>
      <c r="H10" s="734">
        <f>SUM(I10:K10)</f>
        <v>97329</v>
      </c>
      <c r="I10" s="735">
        <v>44877.73973028169</v>
      </c>
      <c r="J10" s="735">
        <v>52451.26026971831</v>
      </c>
      <c r="K10" s="735"/>
      <c r="L10" s="734">
        <f>SUM(M10:O10)</f>
        <v>94969</v>
      </c>
      <c r="M10" s="735">
        <v>43624.699348659327</v>
      </c>
      <c r="N10" s="735">
        <v>51344.300651340673</v>
      </c>
      <c r="O10" s="735"/>
      <c r="P10" s="734">
        <f>SUM(Q10:S10)</f>
        <v>124290</v>
      </c>
      <c r="Q10" s="735">
        <v>55517.773396120363</v>
      </c>
      <c r="R10" s="735">
        <v>68772.226603879637</v>
      </c>
      <c r="S10" s="735"/>
      <c r="T10" s="737"/>
      <c r="U10" s="738">
        <f>SUM(V10:X10)+T10</f>
        <v>417196</v>
      </c>
      <c r="V10" s="739">
        <f>E10+I10+M10+Q10</f>
        <v>190738.43667193939</v>
      </c>
      <c r="W10" s="739">
        <f>R10+N10+J10+F10</f>
        <v>226457.56332806061</v>
      </c>
      <c r="X10" s="741">
        <f>S10+O10+K10+G10</f>
        <v>0</v>
      </c>
    </row>
    <row r="11" spans="1:52" s="352" customFormat="1" ht="15.75" x14ac:dyDescent="0.25">
      <c r="A11" s="1541" t="s">
        <v>958</v>
      </c>
      <c r="B11" s="1542"/>
      <c r="C11" s="1650"/>
      <c r="D11" s="269"/>
      <c r="E11" s="646"/>
      <c r="F11" s="646"/>
      <c r="G11" s="646"/>
      <c r="H11" s="683"/>
      <c r="I11" s="247"/>
      <c r="J11" s="247"/>
      <c r="K11" s="247"/>
      <c r="L11" s="683"/>
      <c r="M11" s="247"/>
      <c r="N11" s="247"/>
      <c r="O11" s="247"/>
      <c r="P11" s="683"/>
      <c r="Q11" s="247"/>
      <c r="R11" s="247"/>
      <c r="S11" s="247"/>
      <c r="T11" s="602"/>
      <c r="U11" s="698"/>
      <c r="V11" s="318"/>
      <c r="W11" s="318"/>
      <c r="X11" s="650"/>
    </row>
    <row r="12" spans="1:52" x14ac:dyDescent="0.25">
      <c r="A12" s="1529" t="s">
        <v>959</v>
      </c>
      <c r="B12" s="510" t="s">
        <v>61</v>
      </c>
      <c r="C12" s="1073" t="s">
        <v>1205</v>
      </c>
      <c r="D12" s="750">
        <f t="shared" ref="D12:D74" si="0">SUM(E12:G12)</f>
        <v>84362</v>
      </c>
      <c r="E12" s="744">
        <v>42141.61468462144</v>
      </c>
      <c r="F12" s="744">
        <v>42220.385315378568</v>
      </c>
      <c r="G12" s="744">
        <v>0</v>
      </c>
      <c r="H12" s="1074">
        <f t="shared" ref="H12:H74" si="1">SUM(I12:K12)</f>
        <v>78043</v>
      </c>
      <c r="I12" s="744">
        <v>38739.339096980984</v>
      </c>
      <c r="J12" s="744">
        <v>39303.660903019016</v>
      </c>
      <c r="K12" s="744">
        <v>0</v>
      </c>
      <c r="L12" s="1074">
        <f t="shared" ref="L12:L74" si="2">SUM(M12:O12)</f>
        <v>81366</v>
      </c>
      <c r="M12" s="744">
        <v>40021.080306197218</v>
      </c>
      <c r="N12" s="744">
        <v>41344.919693802782</v>
      </c>
      <c r="O12" s="744">
        <v>0</v>
      </c>
      <c r="P12" s="1074">
        <f t="shared" ref="P12:P74" si="3">SUM(Q12:S12)</f>
        <v>102178.99999999999</v>
      </c>
      <c r="Q12" s="744">
        <v>51101.915019152177</v>
      </c>
      <c r="R12" s="744">
        <v>51077.084980847809</v>
      </c>
      <c r="S12" s="744">
        <v>0</v>
      </c>
      <c r="T12" s="746">
        <v>0</v>
      </c>
      <c r="U12" s="747">
        <f t="shared" ref="U12:U74" si="4">SUM(V12:X12)+T12</f>
        <v>345950</v>
      </c>
      <c r="V12" s="748">
        <f>E12+I12+M12+Q12</f>
        <v>172003.94910695183</v>
      </c>
      <c r="W12" s="748">
        <f>F12+J12+N12+R12</f>
        <v>173946.05089304817</v>
      </c>
      <c r="X12" s="749">
        <f>G12+K12+O12+S12</f>
        <v>0</v>
      </c>
      <c r="Y12" s="205">
        <v>0</v>
      </c>
      <c r="Z12" s="205">
        <v>0</v>
      </c>
      <c r="AA12" s="205">
        <v>0</v>
      </c>
      <c r="AB12" s="205">
        <v>0</v>
      </c>
      <c r="AC12" s="205">
        <v>0</v>
      </c>
      <c r="AD12" s="205">
        <v>0</v>
      </c>
      <c r="AE12" s="205">
        <v>0</v>
      </c>
      <c r="AF12" s="205">
        <v>0</v>
      </c>
      <c r="AG12" s="205">
        <v>0</v>
      </c>
      <c r="AH12" s="205">
        <v>0</v>
      </c>
      <c r="AI12" s="205">
        <v>0</v>
      </c>
      <c r="AJ12" s="205">
        <v>0</v>
      </c>
      <c r="AK12" s="205">
        <v>0</v>
      </c>
      <c r="AL12" s="205">
        <v>0</v>
      </c>
      <c r="AM12" s="205">
        <v>0</v>
      </c>
      <c r="AN12" s="205">
        <v>0</v>
      </c>
      <c r="AO12" s="205">
        <v>0</v>
      </c>
      <c r="AP12" s="205">
        <v>0</v>
      </c>
      <c r="AQ12" s="205">
        <v>0</v>
      </c>
      <c r="AR12" s="205">
        <v>0</v>
      </c>
      <c r="AS12" s="205">
        <v>0</v>
      </c>
      <c r="AT12" s="205">
        <v>0</v>
      </c>
      <c r="AU12" s="205">
        <v>0</v>
      </c>
      <c r="AV12" s="205">
        <v>0</v>
      </c>
      <c r="AW12" s="205">
        <v>0</v>
      </c>
      <c r="AX12" s="205">
        <v>0</v>
      </c>
      <c r="AY12" s="205">
        <v>0</v>
      </c>
      <c r="AZ12" s="205">
        <v>0</v>
      </c>
    </row>
    <row r="13" spans="1:52" x14ac:dyDescent="0.25">
      <c r="A13" s="1529"/>
      <c r="B13" s="512" t="s">
        <v>62</v>
      </c>
      <c r="C13" s="1073" t="s">
        <v>1206</v>
      </c>
      <c r="D13" s="750">
        <f t="shared" si="0"/>
        <v>0</v>
      </c>
      <c r="E13" s="744">
        <v>0</v>
      </c>
      <c r="F13" s="744">
        <v>0</v>
      </c>
      <c r="G13" s="744">
        <v>0</v>
      </c>
      <c r="H13" s="743">
        <f t="shared" si="1"/>
        <v>0</v>
      </c>
      <c r="I13" s="744">
        <v>0</v>
      </c>
      <c r="J13" s="744">
        <v>0</v>
      </c>
      <c r="K13" s="744">
        <v>0</v>
      </c>
      <c r="L13" s="743">
        <f t="shared" si="2"/>
        <v>0</v>
      </c>
      <c r="M13" s="744">
        <v>0</v>
      </c>
      <c r="N13" s="744">
        <v>0</v>
      </c>
      <c r="O13" s="744">
        <v>0</v>
      </c>
      <c r="P13" s="743">
        <f t="shared" si="3"/>
        <v>0</v>
      </c>
      <c r="Q13" s="744">
        <v>0</v>
      </c>
      <c r="R13" s="744">
        <v>0</v>
      </c>
      <c r="S13" s="744">
        <v>0</v>
      </c>
      <c r="T13" s="746">
        <v>0</v>
      </c>
      <c r="U13" s="747">
        <f t="shared" si="4"/>
        <v>0</v>
      </c>
      <c r="V13" s="750">
        <f t="shared" ref="V13:V67" si="5">E13+I13+M13+Q13</f>
        <v>0</v>
      </c>
      <c r="W13" s="750">
        <f t="shared" ref="W13:W67" si="6">F13+J13+N13+R13</f>
        <v>0</v>
      </c>
      <c r="X13" s="751">
        <f t="shared" ref="X13:X67" si="7">G13+K13+O13+S13</f>
        <v>0</v>
      </c>
      <c r="Y13" s="205">
        <v>0</v>
      </c>
      <c r="Z13" s="205">
        <v>0</v>
      </c>
      <c r="AA13" s="205">
        <v>0</v>
      </c>
      <c r="AB13" s="205">
        <v>0</v>
      </c>
      <c r="AC13" s="205">
        <v>0</v>
      </c>
      <c r="AD13" s="205">
        <v>0</v>
      </c>
      <c r="AE13" s="205">
        <v>0</v>
      </c>
      <c r="AF13" s="205">
        <v>0</v>
      </c>
      <c r="AG13" s="205">
        <v>0</v>
      </c>
      <c r="AH13" s="205">
        <v>0</v>
      </c>
      <c r="AI13" s="205">
        <v>0</v>
      </c>
      <c r="AJ13" s="205">
        <v>0</v>
      </c>
      <c r="AK13" s="205">
        <v>0</v>
      </c>
      <c r="AL13" s="205">
        <v>0</v>
      </c>
      <c r="AM13" s="205">
        <v>0</v>
      </c>
      <c r="AN13" s="205">
        <v>0</v>
      </c>
      <c r="AO13" s="205">
        <v>0</v>
      </c>
      <c r="AP13" s="205">
        <v>0</v>
      </c>
      <c r="AQ13" s="205">
        <v>0</v>
      </c>
      <c r="AR13" s="205">
        <v>0</v>
      </c>
      <c r="AS13" s="205">
        <v>0</v>
      </c>
      <c r="AT13" s="205">
        <v>0</v>
      </c>
      <c r="AU13" s="205">
        <v>0</v>
      </c>
      <c r="AV13" s="205">
        <v>0</v>
      </c>
      <c r="AW13" s="205">
        <v>0</v>
      </c>
      <c r="AX13" s="205">
        <v>0</v>
      </c>
      <c r="AY13" s="205">
        <v>0</v>
      </c>
      <c r="AZ13" s="205">
        <v>0</v>
      </c>
    </row>
    <row r="14" spans="1:52" x14ac:dyDescent="0.25">
      <c r="A14" s="1529"/>
      <c r="B14" s="512" t="s">
        <v>63</v>
      </c>
      <c r="C14" s="1073" t="s">
        <v>1207</v>
      </c>
      <c r="D14" s="750">
        <f t="shared" si="0"/>
        <v>0</v>
      </c>
      <c r="E14" s="744">
        <v>0</v>
      </c>
      <c r="F14" s="744">
        <v>0</v>
      </c>
      <c r="G14" s="744">
        <v>0</v>
      </c>
      <c r="H14" s="743">
        <f t="shared" si="1"/>
        <v>0</v>
      </c>
      <c r="I14" s="744">
        <v>0</v>
      </c>
      <c r="J14" s="744">
        <v>0</v>
      </c>
      <c r="K14" s="744">
        <v>0</v>
      </c>
      <c r="L14" s="743">
        <f t="shared" si="2"/>
        <v>0</v>
      </c>
      <c r="M14" s="744">
        <v>0</v>
      </c>
      <c r="N14" s="744">
        <v>0</v>
      </c>
      <c r="O14" s="744">
        <v>0</v>
      </c>
      <c r="P14" s="743">
        <f t="shared" si="3"/>
        <v>0</v>
      </c>
      <c r="Q14" s="744">
        <v>0</v>
      </c>
      <c r="R14" s="744">
        <v>0</v>
      </c>
      <c r="S14" s="744">
        <v>0</v>
      </c>
      <c r="T14" s="746">
        <v>0</v>
      </c>
      <c r="U14" s="747">
        <f t="shared" si="4"/>
        <v>0</v>
      </c>
      <c r="V14" s="750">
        <f t="shared" si="5"/>
        <v>0</v>
      </c>
      <c r="W14" s="750">
        <f t="shared" si="6"/>
        <v>0</v>
      </c>
      <c r="X14" s="751">
        <f t="shared" si="7"/>
        <v>0</v>
      </c>
      <c r="Y14" s="205">
        <v>0</v>
      </c>
      <c r="Z14" s="205">
        <v>0</v>
      </c>
      <c r="AA14" s="205">
        <v>0</v>
      </c>
      <c r="AB14" s="205">
        <v>0</v>
      </c>
      <c r="AC14" s="205">
        <v>0</v>
      </c>
      <c r="AD14" s="205">
        <v>0</v>
      </c>
      <c r="AE14" s="205">
        <v>0</v>
      </c>
      <c r="AF14" s="205">
        <v>0</v>
      </c>
      <c r="AG14" s="205">
        <v>0</v>
      </c>
      <c r="AH14" s="205">
        <v>0</v>
      </c>
      <c r="AI14" s="205">
        <v>0</v>
      </c>
      <c r="AJ14" s="205">
        <v>0</v>
      </c>
      <c r="AK14" s="205">
        <v>0</v>
      </c>
      <c r="AL14" s="205">
        <v>0</v>
      </c>
      <c r="AM14" s="205">
        <v>0</v>
      </c>
      <c r="AN14" s="205">
        <v>0</v>
      </c>
      <c r="AO14" s="205">
        <v>0</v>
      </c>
      <c r="AP14" s="205">
        <v>0</v>
      </c>
      <c r="AQ14" s="205">
        <v>0</v>
      </c>
      <c r="AR14" s="205">
        <v>0</v>
      </c>
      <c r="AS14" s="205">
        <v>0</v>
      </c>
      <c r="AT14" s="205">
        <v>0</v>
      </c>
      <c r="AU14" s="205">
        <v>0</v>
      </c>
      <c r="AV14" s="205">
        <v>0</v>
      </c>
      <c r="AW14" s="205">
        <v>0</v>
      </c>
      <c r="AX14" s="205">
        <v>0</v>
      </c>
      <c r="AY14" s="205">
        <v>0</v>
      </c>
      <c r="AZ14" s="205">
        <v>0</v>
      </c>
    </row>
    <row r="15" spans="1:52" x14ac:dyDescent="0.25">
      <c r="A15" s="1529"/>
      <c r="B15" s="512" t="s">
        <v>64</v>
      </c>
      <c r="C15" s="1073" t="s">
        <v>1208</v>
      </c>
      <c r="D15" s="750">
        <f t="shared" si="0"/>
        <v>0</v>
      </c>
      <c r="E15" s="744">
        <v>0</v>
      </c>
      <c r="F15" s="744">
        <v>0</v>
      </c>
      <c r="G15" s="744">
        <v>0</v>
      </c>
      <c r="H15" s="743">
        <f t="shared" si="1"/>
        <v>0</v>
      </c>
      <c r="I15" s="744">
        <v>0</v>
      </c>
      <c r="J15" s="744">
        <v>0</v>
      </c>
      <c r="K15" s="744">
        <v>0</v>
      </c>
      <c r="L15" s="743">
        <f t="shared" si="2"/>
        <v>0</v>
      </c>
      <c r="M15" s="744">
        <v>0</v>
      </c>
      <c r="N15" s="744">
        <v>0</v>
      </c>
      <c r="O15" s="744">
        <v>0</v>
      </c>
      <c r="P15" s="743">
        <f t="shared" si="3"/>
        <v>0</v>
      </c>
      <c r="Q15" s="744">
        <v>0</v>
      </c>
      <c r="R15" s="744">
        <v>0</v>
      </c>
      <c r="S15" s="744">
        <v>0</v>
      </c>
      <c r="T15" s="746">
        <v>0</v>
      </c>
      <c r="U15" s="747">
        <f t="shared" si="4"/>
        <v>0</v>
      </c>
      <c r="V15" s="750">
        <f t="shared" si="5"/>
        <v>0</v>
      </c>
      <c r="W15" s="750">
        <f t="shared" si="6"/>
        <v>0</v>
      </c>
      <c r="X15" s="751">
        <f t="shared" si="7"/>
        <v>0</v>
      </c>
      <c r="Y15" s="205">
        <v>0</v>
      </c>
      <c r="Z15" s="205">
        <v>0</v>
      </c>
      <c r="AA15" s="205">
        <v>0</v>
      </c>
      <c r="AB15" s="205">
        <v>0</v>
      </c>
      <c r="AC15" s="205">
        <v>0</v>
      </c>
      <c r="AD15" s="205">
        <v>0</v>
      </c>
      <c r="AE15" s="205">
        <v>0</v>
      </c>
      <c r="AF15" s="205">
        <v>0</v>
      </c>
      <c r="AG15" s="205">
        <v>0</v>
      </c>
      <c r="AH15" s="205">
        <v>0</v>
      </c>
      <c r="AI15" s="205">
        <v>0</v>
      </c>
      <c r="AJ15" s="205">
        <v>0</v>
      </c>
      <c r="AK15" s="205">
        <v>0</v>
      </c>
      <c r="AL15" s="205">
        <v>0</v>
      </c>
      <c r="AM15" s="205">
        <v>0</v>
      </c>
      <c r="AN15" s="205">
        <v>0</v>
      </c>
      <c r="AO15" s="205">
        <v>0</v>
      </c>
      <c r="AP15" s="205">
        <v>0</v>
      </c>
      <c r="AQ15" s="205">
        <v>0</v>
      </c>
      <c r="AR15" s="205">
        <v>0</v>
      </c>
      <c r="AS15" s="205">
        <v>0</v>
      </c>
      <c r="AT15" s="205">
        <v>0</v>
      </c>
      <c r="AU15" s="205">
        <v>0</v>
      </c>
      <c r="AV15" s="205">
        <v>0</v>
      </c>
      <c r="AW15" s="205">
        <v>0</v>
      </c>
      <c r="AX15" s="205">
        <v>0</v>
      </c>
      <c r="AY15" s="205">
        <v>0</v>
      </c>
      <c r="AZ15" s="205">
        <v>0</v>
      </c>
    </row>
    <row r="16" spans="1:52" x14ac:dyDescent="0.25">
      <c r="A16" s="1529"/>
      <c r="B16" s="512" t="s">
        <v>97</v>
      </c>
      <c r="C16" s="1073" t="s">
        <v>1209</v>
      </c>
      <c r="D16" s="750">
        <f t="shared" si="0"/>
        <v>254354.59000000005</v>
      </c>
      <c r="E16" s="744">
        <v>125492.16569450512</v>
      </c>
      <c r="F16" s="744">
        <v>128862.42430549493</v>
      </c>
      <c r="G16" s="744">
        <v>0</v>
      </c>
      <c r="H16" s="743">
        <f t="shared" si="1"/>
        <v>230169.27999999997</v>
      </c>
      <c r="I16" s="744">
        <v>112767.30291325384</v>
      </c>
      <c r="J16" s="744">
        <v>117401.97708674613</v>
      </c>
      <c r="K16" s="744">
        <v>0</v>
      </c>
      <c r="L16" s="743">
        <f t="shared" si="2"/>
        <v>221985.43000000005</v>
      </c>
      <c r="M16" s="744">
        <v>107756.19396772087</v>
      </c>
      <c r="N16" s="744">
        <v>114229.23603227919</v>
      </c>
      <c r="O16" s="744">
        <v>0</v>
      </c>
      <c r="P16" s="743">
        <f t="shared" si="3"/>
        <v>323041.2099999999</v>
      </c>
      <c r="Q16" s="744">
        <v>159314.30764944613</v>
      </c>
      <c r="R16" s="744">
        <v>163726.90235055378</v>
      </c>
      <c r="S16" s="744">
        <v>0</v>
      </c>
      <c r="T16" s="746">
        <v>0</v>
      </c>
      <c r="U16" s="747">
        <f t="shared" si="4"/>
        <v>1029550.51</v>
      </c>
      <c r="V16" s="750">
        <f t="shared" si="5"/>
        <v>505329.97022492596</v>
      </c>
      <c r="W16" s="750">
        <f t="shared" si="6"/>
        <v>524220.53977507405</v>
      </c>
      <c r="X16" s="751">
        <f t="shared" si="7"/>
        <v>0</v>
      </c>
      <c r="Y16" s="205">
        <v>0</v>
      </c>
      <c r="Z16" s="205">
        <v>0</v>
      </c>
      <c r="AA16" s="205">
        <v>0</v>
      </c>
      <c r="AB16" s="205">
        <v>0</v>
      </c>
      <c r="AC16" s="205">
        <v>0</v>
      </c>
      <c r="AD16" s="205">
        <v>0</v>
      </c>
      <c r="AE16" s="205">
        <v>0</v>
      </c>
      <c r="AF16" s="205">
        <v>0</v>
      </c>
      <c r="AG16" s="205">
        <v>0</v>
      </c>
      <c r="AH16" s="205">
        <v>0</v>
      </c>
      <c r="AI16" s="205">
        <v>0</v>
      </c>
      <c r="AJ16" s="205">
        <v>0</v>
      </c>
      <c r="AK16" s="205">
        <v>0</v>
      </c>
      <c r="AL16" s="205">
        <v>0</v>
      </c>
      <c r="AM16" s="205">
        <v>0</v>
      </c>
      <c r="AN16" s="205">
        <v>0</v>
      </c>
      <c r="AO16" s="205">
        <v>0</v>
      </c>
      <c r="AP16" s="205">
        <v>0</v>
      </c>
      <c r="AQ16" s="205">
        <v>0</v>
      </c>
      <c r="AR16" s="205">
        <v>0</v>
      </c>
      <c r="AS16" s="205">
        <v>0</v>
      </c>
      <c r="AT16" s="205">
        <v>0</v>
      </c>
      <c r="AU16" s="205">
        <v>0</v>
      </c>
      <c r="AV16" s="205">
        <v>0</v>
      </c>
      <c r="AW16" s="205">
        <v>0</v>
      </c>
      <c r="AX16" s="205">
        <v>0</v>
      </c>
      <c r="AY16" s="205">
        <v>0</v>
      </c>
      <c r="AZ16" s="205">
        <v>0</v>
      </c>
    </row>
    <row r="17" spans="1:52" x14ac:dyDescent="0.25">
      <c r="A17" s="1529"/>
      <c r="B17" s="512" t="s">
        <v>35</v>
      </c>
      <c r="C17" s="1073" t="s">
        <v>1202</v>
      </c>
      <c r="D17" s="750">
        <f t="shared" si="0"/>
        <v>0</v>
      </c>
      <c r="E17" s="744">
        <v>0</v>
      </c>
      <c r="F17" s="744">
        <v>0</v>
      </c>
      <c r="G17" s="744">
        <v>0</v>
      </c>
      <c r="H17" s="743">
        <f t="shared" si="1"/>
        <v>0</v>
      </c>
      <c r="I17" s="744">
        <v>0</v>
      </c>
      <c r="J17" s="744">
        <v>0</v>
      </c>
      <c r="K17" s="744">
        <v>0</v>
      </c>
      <c r="L17" s="743">
        <f t="shared" si="2"/>
        <v>0</v>
      </c>
      <c r="M17" s="744">
        <v>0</v>
      </c>
      <c r="N17" s="744">
        <v>0</v>
      </c>
      <c r="O17" s="744">
        <v>0</v>
      </c>
      <c r="P17" s="743">
        <f t="shared" si="3"/>
        <v>0</v>
      </c>
      <c r="Q17" s="744">
        <v>0</v>
      </c>
      <c r="R17" s="744">
        <v>0</v>
      </c>
      <c r="S17" s="744">
        <v>0</v>
      </c>
      <c r="T17" s="746">
        <v>0</v>
      </c>
      <c r="U17" s="747">
        <f t="shared" si="4"/>
        <v>0</v>
      </c>
      <c r="V17" s="750">
        <f t="shared" si="5"/>
        <v>0</v>
      </c>
      <c r="W17" s="750">
        <f t="shared" si="6"/>
        <v>0</v>
      </c>
      <c r="X17" s="751">
        <f t="shared" si="7"/>
        <v>0</v>
      </c>
      <c r="Y17" s="205">
        <v>0</v>
      </c>
      <c r="Z17" s="205">
        <v>0</v>
      </c>
      <c r="AA17" s="205">
        <v>0</v>
      </c>
      <c r="AB17" s="205">
        <v>0</v>
      </c>
      <c r="AC17" s="205">
        <v>0</v>
      </c>
      <c r="AD17" s="205">
        <v>0</v>
      </c>
      <c r="AE17" s="205">
        <v>0</v>
      </c>
      <c r="AF17" s="205">
        <v>0</v>
      </c>
      <c r="AG17" s="205">
        <v>0</v>
      </c>
      <c r="AH17" s="205">
        <v>0</v>
      </c>
      <c r="AI17" s="205">
        <v>0</v>
      </c>
      <c r="AJ17" s="205">
        <v>0</v>
      </c>
      <c r="AK17" s="205">
        <v>0</v>
      </c>
      <c r="AL17" s="205">
        <v>0</v>
      </c>
      <c r="AM17" s="205">
        <v>0</v>
      </c>
      <c r="AN17" s="205">
        <v>0</v>
      </c>
      <c r="AO17" s="205">
        <v>0</v>
      </c>
      <c r="AP17" s="205">
        <v>0</v>
      </c>
      <c r="AQ17" s="205">
        <v>0</v>
      </c>
      <c r="AR17" s="205">
        <v>0</v>
      </c>
      <c r="AS17" s="205">
        <v>0</v>
      </c>
      <c r="AT17" s="205">
        <v>0</v>
      </c>
      <c r="AU17" s="205">
        <v>0</v>
      </c>
      <c r="AV17" s="205">
        <v>0</v>
      </c>
      <c r="AW17" s="205">
        <v>0</v>
      </c>
      <c r="AX17" s="205">
        <v>0</v>
      </c>
      <c r="AY17" s="205">
        <v>0</v>
      </c>
      <c r="AZ17" s="205">
        <v>0</v>
      </c>
    </row>
    <row r="18" spans="1:52" x14ac:dyDescent="0.25">
      <c r="A18" s="1529"/>
      <c r="B18" s="512" t="s">
        <v>204</v>
      </c>
      <c r="C18" s="1073" t="s">
        <v>1210</v>
      </c>
      <c r="D18" s="750">
        <f t="shared" si="0"/>
        <v>0</v>
      </c>
      <c r="E18" s="744">
        <v>0</v>
      </c>
      <c r="F18" s="744">
        <v>0</v>
      </c>
      <c r="G18" s="744">
        <v>0</v>
      </c>
      <c r="H18" s="743">
        <f t="shared" si="1"/>
        <v>0</v>
      </c>
      <c r="I18" s="744">
        <v>0</v>
      </c>
      <c r="J18" s="744">
        <v>0</v>
      </c>
      <c r="K18" s="744">
        <v>0</v>
      </c>
      <c r="L18" s="743">
        <f t="shared" si="2"/>
        <v>0</v>
      </c>
      <c r="M18" s="744">
        <v>0</v>
      </c>
      <c r="N18" s="744">
        <v>0</v>
      </c>
      <c r="O18" s="744">
        <v>0</v>
      </c>
      <c r="P18" s="743">
        <f t="shared" si="3"/>
        <v>0</v>
      </c>
      <c r="Q18" s="744">
        <v>0</v>
      </c>
      <c r="R18" s="744">
        <v>0</v>
      </c>
      <c r="S18" s="744">
        <v>0</v>
      </c>
      <c r="T18" s="746">
        <v>0</v>
      </c>
      <c r="U18" s="747">
        <f t="shared" si="4"/>
        <v>0</v>
      </c>
      <c r="V18" s="750">
        <f t="shared" si="5"/>
        <v>0</v>
      </c>
      <c r="W18" s="750">
        <f t="shared" si="6"/>
        <v>0</v>
      </c>
      <c r="X18" s="751">
        <f t="shared" si="7"/>
        <v>0</v>
      </c>
      <c r="Y18" s="205">
        <v>0</v>
      </c>
      <c r="Z18" s="205">
        <v>0</v>
      </c>
      <c r="AA18" s="205">
        <v>0</v>
      </c>
      <c r="AB18" s="205">
        <v>0</v>
      </c>
      <c r="AC18" s="205">
        <v>0</v>
      </c>
      <c r="AD18" s="205">
        <v>0</v>
      </c>
      <c r="AE18" s="205">
        <v>0</v>
      </c>
      <c r="AF18" s="205">
        <v>0</v>
      </c>
      <c r="AG18" s="205">
        <v>0</v>
      </c>
      <c r="AH18" s="205">
        <v>0</v>
      </c>
      <c r="AI18" s="205">
        <v>0</v>
      </c>
      <c r="AJ18" s="205">
        <v>0</v>
      </c>
      <c r="AK18" s="205">
        <v>0</v>
      </c>
      <c r="AL18" s="205">
        <v>0</v>
      </c>
      <c r="AM18" s="205">
        <v>0</v>
      </c>
      <c r="AN18" s="205">
        <v>0</v>
      </c>
      <c r="AO18" s="205">
        <v>0</v>
      </c>
      <c r="AP18" s="205">
        <v>0</v>
      </c>
      <c r="AQ18" s="205">
        <v>0</v>
      </c>
      <c r="AR18" s="205">
        <v>0</v>
      </c>
      <c r="AS18" s="205">
        <v>0</v>
      </c>
      <c r="AT18" s="205">
        <v>0</v>
      </c>
      <c r="AU18" s="205">
        <v>0</v>
      </c>
      <c r="AV18" s="205">
        <v>0</v>
      </c>
      <c r="AW18" s="205">
        <v>0</v>
      </c>
      <c r="AX18" s="205">
        <v>0</v>
      </c>
      <c r="AY18" s="205">
        <v>0</v>
      </c>
      <c r="AZ18" s="205">
        <v>0</v>
      </c>
    </row>
    <row r="19" spans="1:52" x14ac:dyDescent="0.25">
      <c r="A19" s="1529"/>
      <c r="B19" s="512" t="s">
        <v>713</v>
      </c>
      <c r="C19" s="1073" t="s">
        <v>1211</v>
      </c>
      <c r="D19" s="750">
        <f t="shared" si="0"/>
        <v>0</v>
      </c>
      <c r="E19" s="744">
        <v>0</v>
      </c>
      <c r="F19" s="744">
        <v>0</v>
      </c>
      <c r="G19" s="744">
        <v>0</v>
      </c>
      <c r="H19" s="743">
        <f t="shared" si="1"/>
        <v>0</v>
      </c>
      <c r="I19" s="744">
        <v>0</v>
      </c>
      <c r="J19" s="744">
        <v>0</v>
      </c>
      <c r="K19" s="744">
        <v>0</v>
      </c>
      <c r="L19" s="743">
        <f t="shared" si="2"/>
        <v>0</v>
      </c>
      <c r="M19" s="744">
        <v>0</v>
      </c>
      <c r="N19" s="744">
        <v>0</v>
      </c>
      <c r="O19" s="744">
        <v>0</v>
      </c>
      <c r="P19" s="743">
        <f t="shared" si="3"/>
        <v>0</v>
      </c>
      <c r="Q19" s="744">
        <v>0</v>
      </c>
      <c r="R19" s="744">
        <v>0</v>
      </c>
      <c r="S19" s="744">
        <v>0</v>
      </c>
      <c r="T19" s="746">
        <v>0</v>
      </c>
      <c r="U19" s="747">
        <f t="shared" si="4"/>
        <v>0</v>
      </c>
      <c r="V19" s="750">
        <f t="shared" si="5"/>
        <v>0</v>
      </c>
      <c r="W19" s="750">
        <f t="shared" si="6"/>
        <v>0</v>
      </c>
      <c r="X19" s="751">
        <f t="shared" si="7"/>
        <v>0</v>
      </c>
      <c r="Y19" s="205">
        <v>0</v>
      </c>
      <c r="Z19" s="205">
        <v>0</v>
      </c>
      <c r="AA19" s="205">
        <v>0</v>
      </c>
      <c r="AB19" s="205">
        <v>0</v>
      </c>
      <c r="AC19" s="205">
        <v>0</v>
      </c>
      <c r="AD19" s="205">
        <v>0</v>
      </c>
      <c r="AE19" s="205">
        <v>0</v>
      </c>
      <c r="AF19" s="205">
        <v>0</v>
      </c>
      <c r="AG19" s="205">
        <v>0</v>
      </c>
      <c r="AH19" s="205">
        <v>0</v>
      </c>
      <c r="AI19" s="205">
        <v>0</v>
      </c>
      <c r="AJ19" s="205">
        <v>0</v>
      </c>
      <c r="AK19" s="205">
        <v>0</v>
      </c>
      <c r="AL19" s="205">
        <v>0</v>
      </c>
      <c r="AM19" s="205">
        <v>0</v>
      </c>
      <c r="AN19" s="205">
        <v>0</v>
      </c>
      <c r="AO19" s="205">
        <v>0</v>
      </c>
      <c r="AP19" s="205">
        <v>0</v>
      </c>
      <c r="AQ19" s="205">
        <v>0</v>
      </c>
      <c r="AR19" s="205">
        <v>0</v>
      </c>
      <c r="AS19" s="205">
        <v>0</v>
      </c>
      <c r="AT19" s="205">
        <v>0</v>
      </c>
      <c r="AU19" s="205">
        <v>0</v>
      </c>
      <c r="AV19" s="205">
        <v>0</v>
      </c>
      <c r="AW19" s="205">
        <v>0</v>
      </c>
      <c r="AX19" s="205">
        <v>0</v>
      </c>
      <c r="AY19" s="205">
        <v>0</v>
      </c>
      <c r="AZ19" s="205">
        <v>0</v>
      </c>
    </row>
    <row r="20" spans="1:52" x14ac:dyDescent="0.25">
      <c r="A20" s="1529"/>
      <c r="B20" s="512" t="s">
        <v>715</v>
      </c>
      <c r="C20" s="1081" t="s">
        <v>1212</v>
      </c>
      <c r="D20" s="750">
        <f t="shared" si="0"/>
        <v>0</v>
      </c>
      <c r="E20" s="744">
        <v>0</v>
      </c>
      <c r="F20" s="744">
        <v>0</v>
      </c>
      <c r="G20" s="744">
        <v>0</v>
      </c>
      <c r="H20" s="743">
        <f t="shared" si="1"/>
        <v>0</v>
      </c>
      <c r="I20" s="744">
        <v>0</v>
      </c>
      <c r="J20" s="744">
        <v>0</v>
      </c>
      <c r="K20" s="744">
        <v>0</v>
      </c>
      <c r="L20" s="743">
        <f t="shared" si="2"/>
        <v>0</v>
      </c>
      <c r="M20" s="744">
        <v>0</v>
      </c>
      <c r="N20" s="744">
        <v>0</v>
      </c>
      <c r="O20" s="744">
        <v>0</v>
      </c>
      <c r="P20" s="743">
        <f t="shared" si="3"/>
        <v>0</v>
      </c>
      <c r="Q20" s="744">
        <v>0</v>
      </c>
      <c r="R20" s="744">
        <v>0</v>
      </c>
      <c r="S20" s="744">
        <v>0</v>
      </c>
      <c r="T20" s="746">
        <v>0</v>
      </c>
      <c r="U20" s="747">
        <f t="shared" si="4"/>
        <v>0</v>
      </c>
      <c r="V20" s="750">
        <f t="shared" si="5"/>
        <v>0</v>
      </c>
      <c r="W20" s="750">
        <f t="shared" si="6"/>
        <v>0</v>
      </c>
      <c r="X20" s="751">
        <f t="shared" si="7"/>
        <v>0</v>
      </c>
      <c r="Y20" s="205">
        <v>0</v>
      </c>
      <c r="Z20" s="205">
        <v>0</v>
      </c>
      <c r="AA20" s="205">
        <v>0</v>
      </c>
      <c r="AB20" s="205">
        <v>0</v>
      </c>
      <c r="AC20" s="205">
        <v>0</v>
      </c>
      <c r="AD20" s="205">
        <v>0</v>
      </c>
      <c r="AE20" s="205">
        <v>0</v>
      </c>
      <c r="AF20" s="205">
        <v>0</v>
      </c>
      <c r="AG20" s="205">
        <v>0</v>
      </c>
      <c r="AH20" s="205">
        <v>0</v>
      </c>
      <c r="AI20" s="205">
        <v>0</v>
      </c>
      <c r="AJ20" s="205">
        <v>0</v>
      </c>
      <c r="AK20" s="205">
        <v>0</v>
      </c>
      <c r="AL20" s="205">
        <v>0</v>
      </c>
      <c r="AM20" s="205">
        <v>0</v>
      </c>
      <c r="AN20" s="205">
        <v>0</v>
      </c>
      <c r="AO20" s="205">
        <v>0</v>
      </c>
      <c r="AP20" s="205">
        <v>0</v>
      </c>
      <c r="AQ20" s="205">
        <v>0</v>
      </c>
      <c r="AR20" s="205">
        <v>0</v>
      </c>
      <c r="AS20" s="205">
        <v>0</v>
      </c>
      <c r="AT20" s="205">
        <v>0</v>
      </c>
      <c r="AU20" s="205">
        <v>0</v>
      </c>
      <c r="AV20" s="205">
        <v>0</v>
      </c>
      <c r="AW20" s="205">
        <v>0</v>
      </c>
      <c r="AX20" s="205">
        <v>0</v>
      </c>
      <c r="AY20" s="205">
        <v>0</v>
      </c>
      <c r="AZ20" s="205">
        <v>0</v>
      </c>
    </row>
    <row r="21" spans="1:52" x14ac:dyDescent="0.25">
      <c r="A21" s="1529"/>
      <c r="B21" s="512" t="s">
        <v>717</v>
      </c>
      <c r="C21" s="1073" t="s">
        <v>1203</v>
      </c>
      <c r="D21" s="750">
        <f t="shared" si="0"/>
        <v>0</v>
      </c>
      <c r="E21" s="744">
        <v>0</v>
      </c>
      <c r="F21" s="744">
        <v>0</v>
      </c>
      <c r="G21" s="744">
        <v>0</v>
      </c>
      <c r="H21" s="743">
        <f t="shared" si="1"/>
        <v>0</v>
      </c>
      <c r="I21" s="744">
        <v>0</v>
      </c>
      <c r="J21" s="744">
        <v>0</v>
      </c>
      <c r="K21" s="744">
        <v>0</v>
      </c>
      <c r="L21" s="743">
        <f t="shared" si="2"/>
        <v>0</v>
      </c>
      <c r="M21" s="744">
        <v>0</v>
      </c>
      <c r="N21" s="744">
        <v>0</v>
      </c>
      <c r="O21" s="744">
        <v>0</v>
      </c>
      <c r="P21" s="743">
        <f t="shared" si="3"/>
        <v>0</v>
      </c>
      <c r="Q21" s="744">
        <v>0</v>
      </c>
      <c r="R21" s="744">
        <v>0</v>
      </c>
      <c r="S21" s="744">
        <v>0</v>
      </c>
      <c r="T21" s="746">
        <v>0</v>
      </c>
      <c r="U21" s="747">
        <f t="shared" si="4"/>
        <v>0</v>
      </c>
      <c r="V21" s="750">
        <f t="shared" si="5"/>
        <v>0</v>
      </c>
      <c r="W21" s="750">
        <f t="shared" si="6"/>
        <v>0</v>
      </c>
      <c r="X21" s="751">
        <f t="shared" si="7"/>
        <v>0</v>
      </c>
      <c r="Y21" s="205">
        <v>0</v>
      </c>
      <c r="Z21" s="205">
        <v>0</v>
      </c>
      <c r="AA21" s="205">
        <v>0</v>
      </c>
      <c r="AB21" s="205">
        <v>0</v>
      </c>
      <c r="AC21" s="205">
        <v>0</v>
      </c>
      <c r="AD21" s="205">
        <v>0</v>
      </c>
      <c r="AE21" s="205">
        <v>0</v>
      </c>
      <c r="AF21" s="205">
        <v>0</v>
      </c>
      <c r="AG21" s="205">
        <v>0</v>
      </c>
      <c r="AH21" s="205">
        <v>0</v>
      </c>
      <c r="AI21" s="205">
        <v>0</v>
      </c>
      <c r="AJ21" s="205">
        <v>0</v>
      </c>
      <c r="AK21" s="205">
        <v>0</v>
      </c>
      <c r="AL21" s="205">
        <v>0</v>
      </c>
      <c r="AM21" s="205">
        <v>0</v>
      </c>
      <c r="AN21" s="205">
        <v>0</v>
      </c>
      <c r="AO21" s="205">
        <v>0</v>
      </c>
      <c r="AP21" s="205">
        <v>0</v>
      </c>
      <c r="AQ21" s="205">
        <v>0</v>
      </c>
      <c r="AR21" s="205">
        <v>0</v>
      </c>
      <c r="AS21" s="205">
        <v>0</v>
      </c>
      <c r="AT21" s="205">
        <v>0</v>
      </c>
      <c r="AU21" s="205">
        <v>0</v>
      </c>
      <c r="AV21" s="205">
        <v>0</v>
      </c>
      <c r="AW21" s="205">
        <v>0</v>
      </c>
      <c r="AX21" s="205">
        <v>0</v>
      </c>
      <c r="AY21" s="205">
        <v>0</v>
      </c>
      <c r="AZ21" s="205">
        <v>0</v>
      </c>
    </row>
    <row r="22" spans="1:52" x14ac:dyDescent="0.25">
      <c r="A22" s="1529"/>
      <c r="B22" s="512" t="s">
        <v>719</v>
      </c>
      <c r="C22" s="1073" t="s">
        <v>976</v>
      </c>
      <c r="D22" s="750">
        <f t="shared" si="0"/>
        <v>0</v>
      </c>
      <c r="E22" s="744">
        <v>0</v>
      </c>
      <c r="F22" s="744">
        <v>0</v>
      </c>
      <c r="G22" s="744">
        <v>0</v>
      </c>
      <c r="H22" s="743">
        <f t="shared" si="1"/>
        <v>0</v>
      </c>
      <c r="I22" s="744">
        <v>0</v>
      </c>
      <c r="J22" s="744">
        <v>0</v>
      </c>
      <c r="K22" s="744">
        <v>0</v>
      </c>
      <c r="L22" s="743">
        <f t="shared" si="2"/>
        <v>0</v>
      </c>
      <c r="M22" s="744">
        <v>0</v>
      </c>
      <c r="N22" s="744">
        <v>0</v>
      </c>
      <c r="O22" s="744">
        <v>0</v>
      </c>
      <c r="P22" s="743">
        <f t="shared" si="3"/>
        <v>0</v>
      </c>
      <c r="Q22" s="744">
        <v>0</v>
      </c>
      <c r="R22" s="744">
        <v>0</v>
      </c>
      <c r="S22" s="744">
        <v>0</v>
      </c>
      <c r="T22" s="746">
        <v>0</v>
      </c>
      <c r="U22" s="747">
        <f t="shared" si="4"/>
        <v>0</v>
      </c>
      <c r="V22" s="750">
        <f t="shared" si="5"/>
        <v>0</v>
      </c>
      <c r="W22" s="750">
        <f t="shared" si="6"/>
        <v>0</v>
      </c>
      <c r="X22" s="751">
        <f t="shared" si="7"/>
        <v>0</v>
      </c>
      <c r="Y22" s="205">
        <v>0</v>
      </c>
      <c r="Z22" s="205">
        <v>0</v>
      </c>
      <c r="AA22" s="205">
        <v>0</v>
      </c>
      <c r="AB22" s="205">
        <v>0</v>
      </c>
      <c r="AC22" s="205">
        <v>0</v>
      </c>
      <c r="AD22" s="205">
        <v>0</v>
      </c>
      <c r="AE22" s="205">
        <v>0</v>
      </c>
      <c r="AF22" s="205">
        <v>0</v>
      </c>
      <c r="AG22" s="205">
        <v>0</v>
      </c>
      <c r="AH22" s="205">
        <v>0</v>
      </c>
      <c r="AI22" s="205">
        <v>0</v>
      </c>
      <c r="AJ22" s="205">
        <v>0</v>
      </c>
      <c r="AK22" s="205">
        <v>0</v>
      </c>
      <c r="AL22" s="205">
        <v>0</v>
      </c>
      <c r="AM22" s="205">
        <v>0</v>
      </c>
      <c r="AN22" s="205">
        <v>0</v>
      </c>
      <c r="AO22" s="205">
        <v>0</v>
      </c>
      <c r="AP22" s="205">
        <v>0</v>
      </c>
      <c r="AQ22" s="205">
        <v>0</v>
      </c>
      <c r="AR22" s="205">
        <v>0</v>
      </c>
      <c r="AS22" s="205">
        <v>0</v>
      </c>
      <c r="AT22" s="205">
        <v>0</v>
      </c>
      <c r="AU22" s="205">
        <v>0</v>
      </c>
      <c r="AV22" s="205">
        <v>0</v>
      </c>
      <c r="AW22" s="205">
        <v>0</v>
      </c>
      <c r="AX22" s="205">
        <v>0</v>
      </c>
      <c r="AY22" s="205">
        <v>0</v>
      </c>
      <c r="AZ22" s="205">
        <v>0</v>
      </c>
    </row>
    <row r="23" spans="1:52" x14ac:dyDescent="0.25">
      <c r="A23" s="1529"/>
      <c r="B23" s="512" t="s">
        <v>720</v>
      </c>
      <c r="C23" s="1073" t="s">
        <v>1213</v>
      </c>
      <c r="D23" s="750">
        <f t="shared" si="0"/>
        <v>0</v>
      </c>
      <c r="E23" s="744">
        <v>0</v>
      </c>
      <c r="F23" s="744">
        <v>0</v>
      </c>
      <c r="G23" s="744">
        <v>0</v>
      </c>
      <c r="H23" s="743">
        <f t="shared" si="1"/>
        <v>0</v>
      </c>
      <c r="I23" s="744">
        <v>0</v>
      </c>
      <c r="J23" s="744">
        <v>0</v>
      </c>
      <c r="K23" s="744">
        <v>0</v>
      </c>
      <c r="L23" s="743">
        <f t="shared" si="2"/>
        <v>0</v>
      </c>
      <c r="M23" s="744">
        <v>0</v>
      </c>
      <c r="N23" s="744">
        <v>0</v>
      </c>
      <c r="O23" s="744">
        <v>0</v>
      </c>
      <c r="P23" s="743">
        <f t="shared" si="3"/>
        <v>0</v>
      </c>
      <c r="Q23" s="744">
        <v>0</v>
      </c>
      <c r="R23" s="744">
        <v>0</v>
      </c>
      <c r="S23" s="744">
        <v>0</v>
      </c>
      <c r="T23" s="746">
        <v>0</v>
      </c>
      <c r="U23" s="747">
        <f t="shared" si="4"/>
        <v>0</v>
      </c>
      <c r="V23" s="750">
        <f t="shared" si="5"/>
        <v>0</v>
      </c>
      <c r="W23" s="750">
        <f t="shared" si="6"/>
        <v>0</v>
      </c>
      <c r="X23" s="751">
        <f t="shared" si="7"/>
        <v>0</v>
      </c>
      <c r="Y23" s="205">
        <v>0</v>
      </c>
      <c r="Z23" s="205">
        <v>0</v>
      </c>
      <c r="AA23" s="205">
        <v>0</v>
      </c>
      <c r="AB23" s="205">
        <v>0</v>
      </c>
      <c r="AC23" s="205">
        <v>0</v>
      </c>
      <c r="AD23" s="205">
        <v>0</v>
      </c>
      <c r="AE23" s="205">
        <v>0</v>
      </c>
      <c r="AF23" s="205">
        <v>0</v>
      </c>
      <c r="AG23" s="205">
        <v>0</v>
      </c>
      <c r="AH23" s="205">
        <v>0</v>
      </c>
      <c r="AI23" s="205">
        <v>0</v>
      </c>
      <c r="AJ23" s="205">
        <v>0</v>
      </c>
      <c r="AK23" s="205">
        <v>0</v>
      </c>
      <c r="AL23" s="205">
        <v>0</v>
      </c>
      <c r="AM23" s="205">
        <v>0</v>
      </c>
      <c r="AN23" s="205">
        <v>0</v>
      </c>
      <c r="AO23" s="205">
        <v>0</v>
      </c>
      <c r="AP23" s="205">
        <v>0</v>
      </c>
      <c r="AQ23" s="205">
        <v>0</v>
      </c>
      <c r="AR23" s="205">
        <v>0</v>
      </c>
      <c r="AS23" s="205">
        <v>0</v>
      </c>
      <c r="AT23" s="205">
        <v>0</v>
      </c>
      <c r="AU23" s="205">
        <v>0</v>
      </c>
      <c r="AV23" s="205">
        <v>0</v>
      </c>
      <c r="AW23" s="205">
        <v>0</v>
      </c>
      <c r="AX23" s="205">
        <v>0</v>
      </c>
      <c r="AY23" s="205">
        <v>0</v>
      </c>
      <c r="AZ23" s="205">
        <v>0</v>
      </c>
    </row>
    <row r="24" spans="1:52" x14ac:dyDescent="0.25">
      <c r="A24" s="1529"/>
      <c r="B24" s="512" t="s">
        <v>961</v>
      </c>
      <c r="C24" s="1073" t="s">
        <v>1214</v>
      </c>
      <c r="D24" s="750">
        <f t="shared" si="0"/>
        <v>0</v>
      </c>
      <c r="E24" s="744">
        <v>0</v>
      </c>
      <c r="F24" s="744">
        <v>0</v>
      </c>
      <c r="G24" s="744">
        <v>0</v>
      </c>
      <c r="H24" s="743">
        <f t="shared" si="1"/>
        <v>0</v>
      </c>
      <c r="I24" s="744">
        <v>0</v>
      </c>
      <c r="J24" s="744">
        <v>0</v>
      </c>
      <c r="K24" s="744">
        <v>0</v>
      </c>
      <c r="L24" s="743">
        <f t="shared" si="2"/>
        <v>0</v>
      </c>
      <c r="M24" s="744">
        <v>0</v>
      </c>
      <c r="N24" s="744">
        <v>0</v>
      </c>
      <c r="O24" s="744">
        <v>0</v>
      </c>
      <c r="P24" s="743">
        <f t="shared" si="3"/>
        <v>0</v>
      </c>
      <c r="Q24" s="744">
        <v>0</v>
      </c>
      <c r="R24" s="744">
        <v>0</v>
      </c>
      <c r="S24" s="744">
        <v>0</v>
      </c>
      <c r="T24" s="746">
        <v>0</v>
      </c>
      <c r="U24" s="747">
        <f t="shared" si="4"/>
        <v>0</v>
      </c>
      <c r="V24" s="750">
        <f t="shared" si="5"/>
        <v>0</v>
      </c>
      <c r="W24" s="750">
        <f t="shared" si="6"/>
        <v>0</v>
      </c>
      <c r="X24" s="751">
        <f t="shared" si="7"/>
        <v>0</v>
      </c>
      <c r="Y24" s="205">
        <v>0</v>
      </c>
      <c r="Z24" s="205">
        <v>0</v>
      </c>
      <c r="AA24" s="205">
        <v>0</v>
      </c>
      <c r="AB24" s="205">
        <v>0</v>
      </c>
      <c r="AC24" s="205">
        <v>0</v>
      </c>
      <c r="AD24" s="205">
        <v>0</v>
      </c>
      <c r="AE24" s="205">
        <v>0</v>
      </c>
      <c r="AF24" s="205">
        <v>0</v>
      </c>
      <c r="AG24" s="205">
        <v>0</v>
      </c>
      <c r="AH24" s="205">
        <v>0</v>
      </c>
      <c r="AI24" s="205">
        <v>0</v>
      </c>
      <c r="AJ24" s="205">
        <v>0</v>
      </c>
      <c r="AK24" s="205">
        <v>0</v>
      </c>
      <c r="AL24" s="205">
        <v>0</v>
      </c>
      <c r="AM24" s="205">
        <v>0</v>
      </c>
      <c r="AN24" s="205">
        <v>0</v>
      </c>
      <c r="AO24" s="205">
        <v>0</v>
      </c>
      <c r="AP24" s="205">
        <v>0</v>
      </c>
      <c r="AQ24" s="205">
        <v>0</v>
      </c>
      <c r="AR24" s="205">
        <v>0</v>
      </c>
      <c r="AS24" s="205">
        <v>0</v>
      </c>
      <c r="AT24" s="205">
        <v>0</v>
      </c>
      <c r="AU24" s="205">
        <v>0</v>
      </c>
      <c r="AV24" s="205">
        <v>0</v>
      </c>
      <c r="AW24" s="205">
        <v>0</v>
      </c>
      <c r="AX24" s="205">
        <v>0</v>
      </c>
      <c r="AY24" s="205">
        <v>0</v>
      </c>
      <c r="AZ24" s="205">
        <v>0</v>
      </c>
    </row>
    <row r="25" spans="1:52" x14ac:dyDescent="0.25">
      <c r="A25" s="1529"/>
      <c r="B25" s="512" t="s">
        <v>962</v>
      </c>
      <c r="C25" s="1073" t="s">
        <v>1215</v>
      </c>
      <c r="D25" s="750">
        <f t="shared" si="0"/>
        <v>0</v>
      </c>
      <c r="E25" s="744">
        <v>0</v>
      </c>
      <c r="F25" s="744">
        <v>0</v>
      </c>
      <c r="G25" s="744">
        <v>0</v>
      </c>
      <c r="H25" s="743">
        <f t="shared" si="1"/>
        <v>0</v>
      </c>
      <c r="I25" s="744">
        <v>0</v>
      </c>
      <c r="J25" s="744">
        <v>0</v>
      </c>
      <c r="K25" s="744">
        <v>0</v>
      </c>
      <c r="L25" s="743">
        <f t="shared" si="2"/>
        <v>0</v>
      </c>
      <c r="M25" s="744">
        <v>0</v>
      </c>
      <c r="N25" s="744">
        <v>0</v>
      </c>
      <c r="O25" s="744">
        <v>0</v>
      </c>
      <c r="P25" s="743">
        <f t="shared" si="3"/>
        <v>0</v>
      </c>
      <c r="Q25" s="744">
        <v>0</v>
      </c>
      <c r="R25" s="744">
        <v>0</v>
      </c>
      <c r="S25" s="744">
        <v>0</v>
      </c>
      <c r="T25" s="746">
        <v>0</v>
      </c>
      <c r="U25" s="747">
        <f t="shared" si="4"/>
        <v>0</v>
      </c>
      <c r="V25" s="750">
        <f t="shared" si="5"/>
        <v>0</v>
      </c>
      <c r="W25" s="750">
        <f t="shared" si="6"/>
        <v>0</v>
      </c>
      <c r="X25" s="751">
        <f t="shared" si="7"/>
        <v>0</v>
      </c>
      <c r="Y25" s="205">
        <v>0</v>
      </c>
      <c r="Z25" s="205">
        <v>0</v>
      </c>
      <c r="AA25" s="205">
        <v>0</v>
      </c>
      <c r="AB25" s="205">
        <v>0</v>
      </c>
      <c r="AC25" s="205">
        <v>0</v>
      </c>
      <c r="AD25" s="205">
        <v>0</v>
      </c>
      <c r="AE25" s="205">
        <v>0</v>
      </c>
      <c r="AF25" s="205">
        <v>0</v>
      </c>
      <c r="AG25" s="205">
        <v>0</v>
      </c>
      <c r="AH25" s="205">
        <v>0</v>
      </c>
      <c r="AI25" s="205">
        <v>0</v>
      </c>
      <c r="AJ25" s="205">
        <v>0</v>
      </c>
      <c r="AK25" s="205">
        <v>0</v>
      </c>
      <c r="AL25" s="205">
        <v>0</v>
      </c>
      <c r="AM25" s="205">
        <v>0</v>
      </c>
      <c r="AN25" s="205">
        <v>0</v>
      </c>
      <c r="AO25" s="205">
        <v>0</v>
      </c>
      <c r="AP25" s="205">
        <v>0</v>
      </c>
      <c r="AQ25" s="205">
        <v>0</v>
      </c>
      <c r="AR25" s="205">
        <v>0</v>
      </c>
      <c r="AS25" s="205">
        <v>0</v>
      </c>
      <c r="AT25" s="205">
        <v>0</v>
      </c>
      <c r="AU25" s="205">
        <v>0</v>
      </c>
      <c r="AV25" s="205">
        <v>0</v>
      </c>
      <c r="AW25" s="205">
        <v>0</v>
      </c>
      <c r="AX25" s="205">
        <v>0</v>
      </c>
      <c r="AY25" s="205">
        <v>0</v>
      </c>
      <c r="AZ25" s="205">
        <v>0</v>
      </c>
    </row>
    <row r="26" spans="1:52" x14ac:dyDescent="0.25">
      <c r="A26" s="1529"/>
      <c r="B26" s="512" t="s">
        <v>963</v>
      </c>
      <c r="C26" s="1073" t="s">
        <v>1216</v>
      </c>
      <c r="D26" s="750">
        <f t="shared" si="0"/>
        <v>0</v>
      </c>
      <c r="E26" s="744">
        <v>0</v>
      </c>
      <c r="F26" s="744">
        <v>0</v>
      </c>
      <c r="G26" s="744">
        <v>0</v>
      </c>
      <c r="H26" s="743">
        <f t="shared" si="1"/>
        <v>0</v>
      </c>
      <c r="I26" s="744">
        <v>0</v>
      </c>
      <c r="J26" s="744">
        <v>0</v>
      </c>
      <c r="K26" s="744">
        <v>0</v>
      </c>
      <c r="L26" s="743">
        <f t="shared" si="2"/>
        <v>0</v>
      </c>
      <c r="M26" s="744">
        <v>0</v>
      </c>
      <c r="N26" s="744">
        <v>0</v>
      </c>
      <c r="O26" s="744">
        <v>0</v>
      </c>
      <c r="P26" s="743">
        <f t="shared" si="3"/>
        <v>0</v>
      </c>
      <c r="Q26" s="744">
        <v>0</v>
      </c>
      <c r="R26" s="744">
        <v>0</v>
      </c>
      <c r="S26" s="744">
        <v>0</v>
      </c>
      <c r="T26" s="746">
        <v>0</v>
      </c>
      <c r="U26" s="747">
        <f t="shared" si="4"/>
        <v>0</v>
      </c>
      <c r="V26" s="750">
        <f t="shared" si="5"/>
        <v>0</v>
      </c>
      <c r="W26" s="750">
        <f t="shared" si="6"/>
        <v>0</v>
      </c>
      <c r="X26" s="751">
        <f t="shared" si="7"/>
        <v>0</v>
      </c>
      <c r="Y26" s="205">
        <v>0</v>
      </c>
      <c r="Z26" s="205">
        <v>0</v>
      </c>
      <c r="AA26" s="205">
        <v>0</v>
      </c>
      <c r="AB26" s="205">
        <v>0</v>
      </c>
      <c r="AC26" s="205">
        <v>0</v>
      </c>
      <c r="AD26" s="205">
        <v>0</v>
      </c>
      <c r="AE26" s="205">
        <v>0</v>
      </c>
      <c r="AF26" s="205">
        <v>0</v>
      </c>
      <c r="AG26" s="205">
        <v>0</v>
      </c>
      <c r="AH26" s="205">
        <v>0</v>
      </c>
      <c r="AI26" s="205">
        <v>0</v>
      </c>
      <c r="AJ26" s="205">
        <v>0</v>
      </c>
      <c r="AK26" s="205">
        <v>0</v>
      </c>
      <c r="AL26" s="205">
        <v>0</v>
      </c>
      <c r="AM26" s="205">
        <v>0</v>
      </c>
      <c r="AN26" s="205">
        <v>0</v>
      </c>
      <c r="AO26" s="205">
        <v>0</v>
      </c>
      <c r="AP26" s="205">
        <v>0</v>
      </c>
      <c r="AQ26" s="205">
        <v>0</v>
      </c>
      <c r="AR26" s="205">
        <v>0</v>
      </c>
      <c r="AS26" s="205">
        <v>0</v>
      </c>
      <c r="AT26" s="205">
        <v>0</v>
      </c>
      <c r="AU26" s="205">
        <v>0</v>
      </c>
      <c r="AV26" s="205">
        <v>0</v>
      </c>
      <c r="AW26" s="205">
        <v>0</v>
      </c>
      <c r="AX26" s="205">
        <v>0</v>
      </c>
      <c r="AY26" s="205">
        <v>0</v>
      </c>
      <c r="AZ26" s="205">
        <v>0</v>
      </c>
    </row>
    <row r="27" spans="1:52" x14ac:dyDescent="0.25">
      <c r="A27" s="1529"/>
      <c r="B27" s="512" t="s">
        <v>964</v>
      </c>
      <c r="C27" s="1073" t="s">
        <v>1217</v>
      </c>
      <c r="D27" s="750">
        <f t="shared" si="0"/>
        <v>0</v>
      </c>
      <c r="E27" s="744">
        <v>0</v>
      </c>
      <c r="F27" s="744">
        <v>0</v>
      </c>
      <c r="G27" s="744">
        <v>0</v>
      </c>
      <c r="H27" s="743">
        <f t="shared" si="1"/>
        <v>0</v>
      </c>
      <c r="I27" s="744">
        <v>0</v>
      </c>
      <c r="J27" s="744">
        <v>0</v>
      </c>
      <c r="K27" s="744">
        <v>0</v>
      </c>
      <c r="L27" s="743">
        <f t="shared" si="2"/>
        <v>0</v>
      </c>
      <c r="M27" s="744">
        <v>0</v>
      </c>
      <c r="N27" s="744">
        <v>0</v>
      </c>
      <c r="O27" s="744">
        <v>0</v>
      </c>
      <c r="P27" s="743">
        <f t="shared" si="3"/>
        <v>0</v>
      </c>
      <c r="Q27" s="744">
        <v>0</v>
      </c>
      <c r="R27" s="744">
        <v>0</v>
      </c>
      <c r="S27" s="744">
        <v>0</v>
      </c>
      <c r="T27" s="746">
        <v>0</v>
      </c>
      <c r="U27" s="747">
        <f t="shared" si="4"/>
        <v>0</v>
      </c>
      <c r="V27" s="750">
        <f t="shared" si="5"/>
        <v>0</v>
      </c>
      <c r="W27" s="750">
        <f t="shared" si="6"/>
        <v>0</v>
      </c>
      <c r="X27" s="751">
        <f t="shared" si="7"/>
        <v>0</v>
      </c>
      <c r="Y27" s="205">
        <v>0</v>
      </c>
      <c r="Z27" s="205">
        <v>0</v>
      </c>
      <c r="AA27" s="205">
        <v>0</v>
      </c>
      <c r="AB27" s="205">
        <v>0</v>
      </c>
      <c r="AC27" s="205">
        <v>0</v>
      </c>
      <c r="AD27" s="205">
        <v>0</v>
      </c>
      <c r="AE27" s="205">
        <v>0</v>
      </c>
      <c r="AF27" s="205">
        <v>0</v>
      </c>
      <c r="AG27" s="205">
        <v>0</v>
      </c>
      <c r="AH27" s="205">
        <v>0</v>
      </c>
      <c r="AI27" s="205">
        <v>0</v>
      </c>
      <c r="AJ27" s="205">
        <v>0</v>
      </c>
      <c r="AK27" s="205">
        <v>0</v>
      </c>
      <c r="AL27" s="205">
        <v>0</v>
      </c>
      <c r="AM27" s="205">
        <v>0</v>
      </c>
      <c r="AN27" s="205">
        <v>0</v>
      </c>
      <c r="AO27" s="205">
        <v>0</v>
      </c>
      <c r="AP27" s="205">
        <v>0</v>
      </c>
      <c r="AQ27" s="205">
        <v>0</v>
      </c>
      <c r="AR27" s="205">
        <v>0</v>
      </c>
      <c r="AS27" s="205">
        <v>0</v>
      </c>
      <c r="AT27" s="205">
        <v>0</v>
      </c>
      <c r="AU27" s="205">
        <v>0</v>
      </c>
      <c r="AV27" s="205">
        <v>0</v>
      </c>
      <c r="AW27" s="205">
        <v>0</v>
      </c>
      <c r="AX27" s="205">
        <v>0</v>
      </c>
      <c r="AY27" s="205">
        <v>0</v>
      </c>
      <c r="AZ27" s="205">
        <v>0</v>
      </c>
    </row>
    <row r="28" spans="1:52" ht="25.5" x14ac:dyDescent="0.25">
      <c r="A28" s="1529"/>
      <c r="B28" s="512" t="s">
        <v>965</v>
      </c>
      <c r="C28" s="1073" t="s">
        <v>1218</v>
      </c>
      <c r="D28" s="750">
        <f t="shared" si="0"/>
        <v>0</v>
      </c>
      <c r="E28" s="744">
        <v>0</v>
      </c>
      <c r="F28" s="744">
        <v>0</v>
      </c>
      <c r="G28" s="744">
        <v>0</v>
      </c>
      <c r="H28" s="743">
        <f t="shared" si="1"/>
        <v>0</v>
      </c>
      <c r="I28" s="744">
        <v>0</v>
      </c>
      <c r="J28" s="744">
        <v>0</v>
      </c>
      <c r="K28" s="744">
        <v>0</v>
      </c>
      <c r="L28" s="743">
        <f t="shared" si="2"/>
        <v>0</v>
      </c>
      <c r="M28" s="744">
        <v>0</v>
      </c>
      <c r="N28" s="744">
        <v>0</v>
      </c>
      <c r="O28" s="744">
        <v>0</v>
      </c>
      <c r="P28" s="743">
        <f t="shared" si="3"/>
        <v>0</v>
      </c>
      <c r="Q28" s="744">
        <v>0</v>
      </c>
      <c r="R28" s="744">
        <v>0</v>
      </c>
      <c r="S28" s="744">
        <v>0</v>
      </c>
      <c r="T28" s="746">
        <v>0</v>
      </c>
      <c r="U28" s="747">
        <f t="shared" si="4"/>
        <v>0</v>
      </c>
      <c r="V28" s="750">
        <f t="shared" si="5"/>
        <v>0</v>
      </c>
      <c r="W28" s="750">
        <f t="shared" si="6"/>
        <v>0</v>
      </c>
      <c r="X28" s="751">
        <f t="shared" si="7"/>
        <v>0</v>
      </c>
      <c r="Y28" s="205">
        <v>0</v>
      </c>
      <c r="Z28" s="205">
        <v>0</v>
      </c>
      <c r="AA28" s="205">
        <v>0</v>
      </c>
      <c r="AB28" s="205">
        <v>0</v>
      </c>
      <c r="AC28" s="205">
        <v>0</v>
      </c>
      <c r="AD28" s="205">
        <v>0</v>
      </c>
      <c r="AE28" s="205">
        <v>0</v>
      </c>
      <c r="AF28" s="205">
        <v>0</v>
      </c>
      <c r="AG28" s="205">
        <v>0</v>
      </c>
      <c r="AH28" s="205">
        <v>0</v>
      </c>
      <c r="AI28" s="205">
        <v>0</v>
      </c>
      <c r="AJ28" s="205">
        <v>0</v>
      </c>
      <c r="AK28" s="205">
        <v>0</v>
      </c>
      <c r="AL28" s="205">
        <v>0</v>
      </c>
      <c r="AM28" s="205">
        <v>0</v>
      </c>
      <c r="AN28" s="205">
        <v>0</v>
      </c>
      <c r="AO28" s="205">
        <v>0</v>
      </c>
      <c r="AP28" s="205">
        <v>0</v>
      </c>
      <c r="AQ28" s="205">
        <v>0</v>
      </c>
      <c r="AR28" s="205">
        <v>0</v>
      </c>
      <c r="AS28" s="205">
        <v>0</v>
      </c>
      <c r="AT28" s="205">
        <v>0</v>
      </c>
      <c r="AU28" s="205">
        <v>0</v>
      </c>
      <c r="AV28" s="205">
        <v>0</v>
      </c>
      <c r="AW28" s="205">
        <v>0</v>
      </c>
      <c r="AX28" s="205">
        <v>0</v>
      </c>
      <c r="AY28" s="205">
        <v>0</v>
      </c>
      <c r="AZ28" s="205">
        <v>0</v>
      </c>
    </row>
    <row r="29" spans="1:52" x14ac:dyDescent="0.25">
      <c r="A29" s="1529"/>
      <c r="B29" s="512" t="s">
        <v>966</v>
      </c>
      <c r="C29" s="1073" t="s">
        <v>1219</v>
      </c>
      <c r="D29" s="750">
        <f t="shared" si="0"/>
        <v>0</v>
      </c>
      <c r="E29" s="744">
        <v>0</v>
      </c>
      <c r="F29" s="744">
        <v>0</v>
      </c>
      <c r="G29" s="744">
        <v>0</v>
      </c>
      <c r="H29" s="743">
        <f t="shared" si="1"/>
        <v>0</v>
      </c>
      <c r="I29" s="744">
        <v>0</v>
      </c>
      <c r="J29" s="744">
        <v>0</v>
      </c>
      <c r="K29" s="744">
        <v>0</v>
      </c>
      <c r="L29" s="743">
        <f t="shared" si="2"/>
        <v>0</v>
      </c>
      <c r="M29" s="744">
        <v>0</v>
      </c>
      <c r="N29" s="744">
        <v>0</v>
      </c>
      <c r="O29" s="744">
        <v>0</v>
      </c>
      <c r="P29" s="743">
        <f t="shared" si="3"/>
        <v>0</v>
      </c>
      <c r="Q29" s="744">
        <v>0</v>
      </c>
      <c r="R29" s="744">
        <v>0</v>
      </c>
      <c r="S29" s="744">
        <v>0</v>
      </c>
      <c r="T29" s="746">
        <v>0</v>
      </c>
      <c r="U29" s="747">
        <f t="shared" si="4"/>
        <v>0</v>
      </c>
      <c r="V29" s="750">
        <f t="shared" si="5"/>
        <v>0</v>
      </c>
      <c r="W29" s="750">
        <f t="shared" si="6"/>
        <v>0</v>
      </c>
      <c r="X29" s="751">
        <f t="shared" si="7"/>
        <v>0</v>
      </c>
      <c r="Y29" s="205">
        <v>0</v>
      </c>
      <c r="Z29" s="205">
        <v>0</v>
      </c>
      <c r="AA29" s="205">
        <v>0</v>
      </c>
      <c r="AB29" s="205">
        <v>0</v>
      </c>
      <c r="AC29" s="205">
        <v>0</v>
      </c>
      <c r="AD29" s="205">
        <v>0</v>
      </c>
      <c r="AE29" s="205">
        <v>0</v>
      </c>
      <c r="AF29" s="205">
        <v>0</v>
      </c>
      <c r="AG29" s="205">
        <v>0</v>
      </c>
      <c r="AH29" s="205">
        <v>0</v>
      </c>
      <c r="AI29" s="205">
        <v>0</v>
      </c>
      <c r="AJ29" s="205">
        <v>0</v>
      </c>
      <c r="AK29" s="205">
        <v>0</v>
      </c>
      <c r="AL29" s="205">
        <v>0</v>
      </c>
      <c r="AM29" s="205">
        <v>0</v>
      </c>
      <c r="AN29" s="205">
        <v>0</v>
      </c>
      <c r="AO29" s="205">
        <v>0</v>
      </c>
      <c r="AP29" s="205">
        <v>0</v>
      </c>
      <c r="AQ29" s="205">
        <v>0</v>
      </c>
      <c r="AR29" s="205">
        <v>0</v>
      </c>
      <c r="AS29" s="205">
        <v>0</v>
      </c>
      <c r="AT29" s="205">
        <v>0</v>
      </c>
      <c r="AU29" s="205">
        <v>0</v>
      </c>
      <c r="AV29" s="205">
        <v>0</v>
      </c>
      <c r="AW29" s="205">
        <v>0</v>
      </c>
      <c r="AX29" s="205">
        <v>0</v>
      </c>
      <c r="AY29" s="205">
        <v>0</v>
      </c>
      <c r="AZ29" s="205">
        <v>0</v>
      </c>
    </row>
    <row r="30" spans="1:52" x14ac:dyDescent="0.25">
      <c r="A30" s="1529"/>
      <c r="B30" s="512" t="s">
        <v>967</v>
      </c>
      <c r="C30" s="1073" t="s">
        <v>1220</v>
      </c>
      <c r="D30" s="750">
        <f t="shared" si="0"/>
        <v>0</v>
      </c>
      <c r="E30" s="744">
        <v>0</v>
      </c>
      <c r="F30" s="744">
        <v>0</v>
      </c>
      <c r="G30" s="744">
        <v>0</v>
      </c>
      <c r="H30" s="743">
        <f t="shared" si="1"/>
        <v>0</v>
      </c>
      <c r="I30" s="744">
        <v>0</v>
      </c>
      <c r="J30" s="744">
        <v>0</v>
      </c>
      <c r="K30" s="744">
        <v>0</v>
      </c>
      <c r="L30" s="743">
        <f t="shared" si="2"/>
        <v>0</v>
      </c>
      <c r="M30" s="744">
        <v>0</v>
      </c>
      <c r="N30" s="744">
        <v>0</v>
      </c>
      <c r="O30" s="744">
        <v>0</v>
      </c>
      <c r="P30" s="743">
        <f t="shared" si="3"/>
        <v>0</v>
      </c>
      <c r="Q30" s="744">
        <v>0</v>
      </c>
      <c r="R30" s="744">
        <v>0</v>
      </c>
      <c r="S30" s="744">
        <v>0</v>
      </c>
      <c r="T30" s="746">
        <v>0</v>
      </c>
      <c r="U30" s="747">
        <f t="shared" si="4"/>
        <v>0</v>
      </c>
      <c r="V30" s="750">
        <f t="shared" si="5"/>
        <v>0</v>
      </c>
      <c r="W30" s="750">
        <f t="shared" si="6"/>
        <v>0</v>
      </c>
      <c r="X30" s="751">
        <f t="shared" si="7"/>
        <v>0</v>
      </c>
      <c r="Y30" s="205">
        <v>0</v>
      </c>
      <c r="Z30" s="205">
        <v>0</v>
      </c>
      <c r="AA30" s="205">
        <v>0</v>
      </c>
      <c r="AB30" s="205">
        <v>0</v>
      </c>
      <c r="AC30" s="205">
        <v>0</v>
      </c>
      <c r="AD30" s="205">
        <v>0</v>
      </c>
      <c r="AE30" s="205">
        <v>0</v>
      </c>
      <c r="AF30" s="205">
        <v>0</v>
      </c>
      <c r="AG30" s="205">
        <v>0</v>
      </c>
      <c r="AH30" s="205">
        <v>0</v>
      </c>
      <c r="AI30" s="205">
        <v>0</v>
      </c>
      <c r="AJ30" s="205">
        <v>0</v>
      </c>
      <c r="AK30" s="205">
        <v>0</v>
      </c>
      <c r="AL30" s="205">
        <v>0</v>
      </c>
      <c r="AM30" s="205">
        <v>0</v>
      </c>
      <c r="AN30" s="205">
        <v>0</v>
      </c>
      <c r="AO30" s="205">
        <v>0</v>
      </c>
      <c r="AP30" s="205">
        <v>0</v>
      </c>
      <c r="AQ30" s="205">
        <v>0</v>
      </c>
      <c r="AR30" s="205">
        <v>0</v>
      </c>
      <c r="AS30" s="205">
        <v>0</v>
      </c>
      <c r="AT30" s="205">
        <v>0</v>
      </c>
      <c r="AU30" s="205">
        <v>0</v>
      </c>
      <c r="AV30" s="205">
        <v>0</v>
      </c>
      <c r="AW30" s="205">
        <v>0</v>
      </c>
      <c r="AX30" s="205">
        <v>0</v>
      </c>
      <c r="AY30" s="205">
        <v>0</v>
      </c>
      <c r="AZ30" s="205">
        <v>0</v>
      </c>
    </row>
    <row r="31" spans="1:52" x14ac:dyDescent="0.25">
      <c r="A31" s="1529"/>
      <c r="B31" s="512" t="s">
        <v>968</v>
      </c>
      <c r="C31" s="1073" t="s">
        <v>1221</v>
      </c>
      <c r="D31" s="750">
        <f t="shared" si="0"/>
        <v>0</v>
      </c>
      <c r="E31" s="744">
        <v>0</v>
      </c>
      <c r="F31" s="744">
        <v>0</v>
      </c>
      <c r="G31" s="744">
        <v>0</v>
      </c>
      <c r="H31" s="743">
        <f t="shared" si="1"/>
        <v>0</v>
      </c>
      <c r="I31" s="744">
        <v>0</v>
      </c>
      <c r="J31" s="744">
        <v>0</v>
      </c>
      <c r="K31" s="744">
        <v>0</v>
      </c>
      <c r="L31" s="743">
        <f t="shared" si="2"/>
        <v>0</v>
      </c>
      <c r="M31" s="744">
        <v>0</v>
      </c>
      <c r="N31" s="744">
        <v>0</v>
      </c>
      <c r="O31" s="744">
        <v>0</v>
      </c>
      <c r="P31" s="743">
        <f t="shared" si="3"/>
        <v>0</v>
      </c>
      <c r="Q31" s="744">
        <v>0</v>
      </c>
      <c r="R31" s="744">
        <v>0</v>
      </c>
      <c r="S31" s="744">
        <v>0</v>
      </c>
      <c r="T31" s="746">
        <v>0</v>
      </c>
      <c r="U31" s="747">
        <f t="shared" si="4"/>
        <v>0</v>
      </c>
      <c r="V31" s="750">
        <f t="shared" si="5"/>
        <v>0</v>
      </c>
      <c r="W31" s="750">
        <f t="shared" si="6"/>
        <v>0</v>
      </c>
      <c r="X31" s="751">
        <f t="shared" si="7"/>
        <v>0</v>
      </c>
      <c r="Y31" s="205">
        <v>0</v>
      </c>
      <c r="Z31" s="205">
        <v>0</v>
      </c>
      <c r="AA31" s="205">
        <v>0</v>
      </c>
      <c r="AB31" s="205">
        <v>0</v>
      </c>
      <c r="AC31" s="205">
        <v>0</v>
      </c>
      <c r="AD31" s="205">
        <v>0</v>
      </c>
      <c r="AE31" s="205">
        <v>0</v>
      </c>
      <c r="AF31" s="205">
        <v>0</v>
      </c>
      <c r="AG31" s="205">
        <v>0</v>
      </c>
      <c r="AH31" s="205">
        <v>0</v>
      </c>
      <c r="AI31" s="205">
        <v>0</v>
      </c>
      <c r="AJ31" s="205">
        <v>0</v>
      </c>
      <c r="AK31" s="205">
        <v>0</v>
      </c>
      <c r="AL31" s="205">
        <v>0</v>
      </c>
      <c r="AM31" s="205">
        <v>0</v>
      </c>
      <c r="AN31" s="205">
        <v>0</v>
      </c>
      <c r="AO31" s="205">
        <v>0</v>
      </c>
      <c r="AP31" s="205">
        <v>0</v>
      </c>
      <c r="AQ31" s="205">
        <v>0</v>
      </c>
      <c r="AR31" s="205">
        <v>0</v>
      </c>
      <c r="AS31" s="205">
        <v>0</v>
      </c>
      <c r="AT31" s="205">
        <v>0</v>
      </c>
      <c r="AU31" s="205">
        <v>0</v>
      </c>
      <c r="AV31" s="205">
        <v>0</v>
      </c>
      <c r="AW31" s="205">
        <v>0</v>
      </c>
      <c r="AX31" s="205">
        <v>0</v>
      </c>
      <c r="AY31" s="205">
        <v>0</v>
      </c>
      <c r="AZ31" s="205">
        <v>0</v>
      </c>
    </row>
    <row r="32" spans="1:52" x14ac:dyDescent="0.25">
      <c r="A32" s="1529"/>
      <c r="B32" s="512" t="s">
        <v>969</v>
      </c>
      <c r="C32" s="1073" t="s">
        <v>1222</v>
      </c>
      <c r="D32" s="750">
        <f t="shared" si="0"/>
        <v>0</v>
      </c>
      <c r="E32" s="744">
        <v>0</v>
      </c>
      <c r="F32" s="744">
        <v>0</v>
      </c>
      <c r="G32" s="744">
        <v>0</v>
      </c>
      <c r="H32" s="743">
        <f t="shared" si="1"/>
        <v>0</v>
      </c>
      <c r="I32" s="744">
        <v>0</v>
      </c>
      <c r="J32" s="744">
        <v>0</v>
      </c>
      <c r="K32" s="744">
        <v>0</v>
      </c>
      <c r="L32" s="743">
        <f t="shared" si="2"/>
        <v>0</v>
      </c>
      <c r="M32" s="744">
        <v>0</v>
      </c>
      <c r="N32" s="744">
        <v>0</v>
      </c>
      <c r="O32" s="744">
        <v>0</v>
      </c>
      <c r="P32" s="743">
        <f t="shared" si="3"/>
        <v>0</v>
      </c>
      <c r="Q32" s="744">
        <v>0</v>
      </c>
      <c r="R32" s="744">
        <v>0</v>
      </c>
      <c r="S32" s="744">
        <v>0</v>
      </c>
      <c r="T32" s="746">
        <v>0</v>
      </c>
      <c r="U32" s="747">
        <f t="shared" si="4"/>
        <v>0</v>
      </c>
      <c r="V32" s="750">
        <f t="shared" si="5"/>
        <v>0</v>
      </c>
      <c r="W32" s="750">
        <f t="shared" si="6"/>
        <v>0</v>
      </c>
      <c r="X32" s="751">
        <f t="shared" si="7"/>
        <v>0</v>
      </c>
      <c r="Y32" s="205">
        <v>0</v>
      </c>
      <c r="Z32" s="205">
        <v>0</v>
      </c>
      <c r="AA32" s="205">
        <v>0</v>
      </c>
      <c r="AB32" s="205">
        <v>0</v>
      </c>
      <c r="AC32" s="205">
        <v>0</v>
      </c>
      <c r="AD32" s="205">
        <v>0</v>
      </c>
      <c r="AE32" s="205">
        <v>0</v>
      </c>
      <c r="AF32" s="205">
        <v>0</v>
      </c>
      <c r="AG32" s="205">
        <v>0</v>
      </c>
      <c r="AH32" s="205">
        <v>0</v>
      </c>
      <c r="AI32" s="205">
        <v>0</v>
      </c>
      <c r="AJ32" s="205">
        <v>0</v>
      </c>
      <c r="AK32" s="205">
        <v>0</v>
      </c>
      <c r="AL32" s="205">
        <v>0</v>
      </c>
      <c r="AM32" s="205">
        <v>0</v>
      </c>
      <c r="AN32" s="205">
        <v>0</v>
      </c>
      <c r="AO32" s="205">
        <v>0</v>
      </c>
      <c r="AP32" s="205">
        <v>0</v>
      </c>
      <c r="AQ32" s="205">
        <v>0</v>
      </c>
      <c r="AR32" s="205">
        <v>0</v>
      </c>
      <c r="AS32" s="205">
        <v>0</v>
      </c>
      <c r="AT32" s="205">
        <v>0</v>
      </c>
      <c r="AU32" s="205">
        <v>0</v>
      </c>
      <c r="AV32" s="205">
        <v>0</v>
      </c>
      <c r="AW32" s="205">
        <v>0</v>
      </c>
      <c r="AX32" s="205">
        <v>0</v>
      </c>
      <c r="AY32" s="205">
        <v>0</v>
      </c>
      <c r="AZ32" s="205">
        <v>0</v>
      </c>
    </row>
    <row r="33" spans="1:52" x14ac:dyDescent="0.25">
      <c r="A33" s="1529"/>
      <c r="B33" s="512" t="s">
        <v>970</v>
      </c>
      <c r="C33" s="1073" t="s">
        <v>1223</v>
      </c>
      <c r="D33" s="750">
        <f t="shared" si="0"/>
        <v>0</v>
      </c>
      <c r="E33" s="744">
        <v>0</v>
      </c>
      <c r="F33" s="744">
        <v>0</v>
      </c>
      <c r="G33" s="744">
        <v>0</v>
      </c>
      <c r="H33" s="743">
        <f t="shared" si="1"/>
        <v>0</v>
      </c>
      <c r="I33" s="744">
        <v>0</v>
      </c>
      <c r="J33" s="744">
        <v>0</v>
      </c>
      <c r="K33" s="744">
        <v>0</v>
      </c>
      <c r="L33" s="743">
        <f t="shared" si="2"/>
        <v>0</v>
      </c>
      <c r="M33" s="744">
        <v>0</v>
      </c>
      <c r="N33" s="744">
        <v>0</v>
      </c>
      <c r="O33" s="744">
        <v>0</v>
      </c>
      <c r="P33" s="743">
        <f t="shared" si="3"/>
        <v>0</v>
      </c>
      <c r="Q33" s="744">
        <v>0</v>
      </c>
      <c r="R33" s="744">
        <v>0</v>
      </c>
      <c r="S33" s="744">
        <v>0</v>
      </c>
      <c r="T33" s="746">
        <v>0</v>
      </c>
      <c r="U33" s="747">
        <f t="shared" si="4"/>
        <v>0</v>
      </c>
      <c r="V33" s="750">
        <f t="shared" si="5"/>
        <v>0</v>
      </c>
      <c r="W33" s="750">
        <f t="shared" si="6"/>
        <v>0</v>
      </c>
      <c r="X33" s="751">
        <f t="shared" si="7"/>
        <v>0</v>
      </c>
      <c r="Y33" s="205">
        <v>0</v>
      </c>
      <c r="Z33" s="205">
        <v>0</v>
      </c>
      <c r="AA33" s="205">
        <v>0</v>
      </c>
      <c r="AB33" s="205">
        <v>0</v>
      </c>
      <c r="AC33" s="205">
        <v>0</v>
      </c>
      <c r="AD33" s="205">
        <v>0</v>
      </c>
      <c r="AE33" s="205">
        <v>0</v>
      </c>
      <c r="AF33" s="205">
        <v>0</v>
      </c>
      <c r="AG33" s="205">
        <v>0</v>
      </c>
      <c r="AH33" s="205">
        <v>0</v>
      </c>
      <c r="AI33" s="205">
        <v>0</v>
      </c>
      <c r="AJ33" s="205">
        <v>0</v>
      </c>
      <c r="AK33" s="205">
        <v>0</v>
      </c>
      <c r="AL33" s="205">
        <v>0</v>
      </c>
      <c r="AM33" s="205">
        <v>0</v>
      </c>
      <c r="AN33" s="205">
        <v>0</v>
      </c>
      <c r="AO33" s="205">
        <v>0</v>
      </c>
      <c r="AP33" s="205">
        <v>0</v>
      </c>
      <c r="AQ33" s="205">
        <v>0</v>
      </c>
      <c r="AR33" s="205">
        <v>0</v>
      </c>
      <c r="AS33" s="205">
        <v>0</v>
      </c>
      <c r="AT33" s="205">
        <v>0</v>
      </c>
      <c r="AU33" s="205">
        <v>0</v>
      </c>
      <c r="AV33" s="205">
        <v>0</v>
      </c>
      <c r="AW33" s="205">
        <v>0</v>
      </c>
      <c r="AX33" s="205">
        <v>0</v>
      </c>
      <c r="AY33" s="205">
        <v>0</v>
      </c>
      <c r="AZ33" s="205">
        <v>0</v>
      </c>
    </row>
    <row r="34" spans="1:52" x14ac:dyDescent="0.25">
      <c r="A34" s="1529"/>
      <c r="B34" s="512" t="s">
        <v>971</v>
      </c>
      <c r="C34" s="1073" t="s">
        <v>1224</v>
      </c>
      <c r="D34" s="750">
        <f t="shared" si="0"/>
        <v>0</v>
      </c>
      <c r="E34" s="744">
        <v>0</v>
      </c>
      <c r="F34" s="744">
        <v>0</v>
      </c>
      <c r="G34" s="744">
        <v>0</v>
      </c>
      <c r="H34" s="743">
        <f t="shared" si="1"/>
        <v>0</v>
      </c>
      <c r="I34" s="744">
        <v>0</v>
      </c>
      <c r="J34" s="744">
        <v>0</v>
      </c>
      <c r="K34" s="744">
        <v>0</v>
      </c>
      <c r="L34" s="743">
        <f t="shared" si="2"/>
        <v>0</v>
      </c>
      <c r="M34" s="744">
        <v>0</v>
      </c>
      <c r="N34" s="744">
        <v>0</v>
      </c>
      <c r="O34" s="744">
        <v>0</v>
      </c>
      <c r="P34" s="743">
        <f t="shared" si="3"/>
        <v>0</v>
      </c>
      <c r="Q34" s="744">
        <v>0</v>
      </c>
      <c r="R34" s="744">
        <v>0</v>
      </c>
      <c r="S34" s="744">
        <v>0</v>
      </c>
      <c r="T34" s="746">
        <v>0</v>
      </c>
      <c r="U34" s="747">
        <f t="shared" si="4"/>
        <v>0</v>
      </c>
      <c r="V34" s="750">
        <f t="shared" si="5"/>
        <v>0</v>
      </c>
      <c r="W34" s="750">
        <f t="shared" si="6"/>
        <v>0</v>
      </c>
      <c r="X34" s="751">
        <f t="shared" si="7"/>
        <v>0</v>
      </c>
      <c r="Y34" s="205">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v>0</v>
      </c>
      <c r="AO34" s="205">
        <v>0</v>
      </c>
      <c r="AP34" s="205">
        <v>0</v>
      </c>
      <c r="AQ34" s="205">
        <v>0</v>
      </c>
      <c r="AR34" s="205">
        <v>0</v>
      </c>
      <c r="AS34" s="205">
        <v>0</v>
      </c>
      <c r="AT34" s="205">
        <v>0</v>
      </c>
      <c r="AU34" s="205">
        <v>0</v>
      </c>
      <c r="AV34" s="205">
        <v>0</v>
      </c>
      <c r="AW34" s="205">
        <v>0</v>
      </c>
      <c r="AX34" s="205">
        <v>0</v>
      </c>
      <c r="AY34" s="205">
        <v>0</v>
      </c>
      <c r="AZ34" s="205">
        <v>0</v>
      </c>
    </row>
    <row r="35" spans="1:52" x14ac:dyDescent="0.25">
      <c r="A35" s="1529"/>
      <c r="B35" s="512" t="s">
        <v>973</v>
      </c>
      <c r="C35" s="1073" t="s">
        <v>960</v>
      </c>
      <c r="D35" s="750">
        <f t="shared" si="0"/>
        <v>0</v>
      </c>
      <c r="E35" s="744">
        <v>0</v>
      </c>
      <c r="F35" s="744">
        <v>0</v>
      </c>
      <c r="G35" s="744">
        <v>0</v>
      </c>
      <c r="H35" s="743">
        <f t="shared" si="1"/>
        <v>0</v>
      </c>
      <c r="I35" s="744">
        <v>0</v>
      </c>
      <c r="J35" s="744">
        <v>0</v>
      </c>
      <c r="K35" s="744">
        <v>0</v>
      </c>
      <c r="L35" s="743">
        <f t="shared" si="2"/>
        <v>0</v>
      </c>
      <c r="M35" s="744">
        <v>0</v>
      </c>
      <c r="N35" s="744">
        <v>0</v>
      </c>
      <c r="O35" s="744">
        <v>0</v>
      </c>
      <c r="P35" s="743">
        <f t="shared" si="3"/>
        <v>0</v>
      </c>
      <c r="Q35" s="744">
        <v>0</v>
      </c>
      <c r="R35" s="744">
        <v>0</v>
      </c>
      <c r="S35" s="744">
        <v>0</v>
      </c>
      <c r="T35" s="746">
        <v>0</v>
      </c>
      <c r="U35" s="747">
        <f t="shared" si="4"/>
        <v>0</v>
      </c>
      <c r="V35" s="750">
        <f t="shared" si="5"/>
        <v>0</v>
      </c>
      <c r="W35" s="750">
        <f t="shared" si="6"/>
        <v>0</v>
      </c>
      <c r="X35" s="751">
        <f t="shared" si="7"/>
        <v>0</v>
      </c>
      <c r="Y35" s="205">
        <v>0</v>
      </c>
      <c r="Z35" s="205">
        <v>0</v>
      </c>
      <c r="AA35" s="205">
        <v>0</v>
      </c>
      <c r="AB35" s="205">
        <v>0</v>
      </c>
      <c r="AC35" s="205">
        <v>0</v>
      </c>
      <c r="AD35" s="205">
        <v>0</v>
      </c>
      <c r="AE35" s="205">
        <v>0</v>
      </c>
      <c r="AF35" s="205">
        <v>0</v>
      </c>
      <c r="AG35" s="205">
        <v>0</v>
      </c>
      <c r="AH35" s="205">
        <v>0</v>
      </c>
      <c r="AI35" s="205">
        <v>0</v>
      </c>
      <c r="AJ35" s="205">
        <v>0</v>
      </c>
      <c r="AK35" s="205">
        <v>0</v>
      </c>
      <c r="AL35" s="205">
        <v>0</v>
      </c>
      <c r="AM35" s="205">
        <v>0</v>
      </c>
      <c r="AN35" s="205">
        <v>0</v>
      </c>
      <c r="AO35" s="205">
        <v>0</v>
      </c>
      <c r="AP35" s="205">
        <v>0</v>
      </c>
      <c r="AQ35" s="205">
        <v>0</v>
      </c>
      <c r="AR35" s="205">
        <v>0</v>
      </c>
      <c r="AS35" s="205">
        <v>0</v>
      </c>
      <c r="AT35" s="205">
        <v>0</v>
      </c>
      <c r="AU35" s="205">
        <v>0</v>
      </c>
      <c r="AV35" s="205">
        <v>0</v>
      </c>
      <c r="AW35" s="205">
        <v>0</v>
      </c>
      <c r="AX35" s="205">
        <v>0</v>
      </c>
      <c r="AY35" s="205">
        <v>0</v>
      </c>
      <c r="AZ35" s="205">
        <v>0</v>
      </c>
    </row>
    <row r="36" spans="1:52" x14ac:dyDescent="0.25">
      <c r="A36" s="1529"/>
      <c r="B36" s="512" t="s">
        <v>1262</v>
      </c>
      <c r="C36" s="1073" t="s">
        <v>1225</v>
      </c>
      <c r="D36" s="750">
        <f t="shared" si="0"/>
        <v>0</v>
      </c>
      <c r="E36" s="744">
        <v>0</v>
      </c>
      <c r="F36" s="744">
        <v>0</v>
      </c>
      <c r="G36" s="744">
        <v>0</v>
      </c>
      <c r="H36" s="743">
        <f t="shared" si="1"/>
        <v>0</v>
      </c>
      <c r="I36" s="744">
        <v>0</v>
      </c>
      <c r="J36" s="744">
        <v>0</v>
      </c>
      <c r="K36" s="744">
        <v>0</v>
      </c>
      <c r="L36" s="743">
        <f t="shared" si="2"/>
        <v>0</v>
      </c>
      <c r="M36" s="744">
        <v>0</v>
      </c>
      <c r="N36" s="744">
        <v>0</v>
      </c>
      <c r="O36" s="744">
        <v>0</v>
      </c>
      <c r="P36" s="743">
        <f t="shared" si="3"/>
        <v>0</v>
      </c>
      <c r="Q36" s="744">
        <v>0</v>
      </c>
      <c r="R36" s="744">
        <v>0</v>
      </c>
      <c r="S36" s="744">
        <v>0</v>
      </c>
      <c r="T36" s="746">
        <v>0</v>
      </c>
      <c r="U36" s="747">
        <f t="shared" si="4"/>
        <v>0</v>
      </c>
      <c r="V36" s="750">
        <f t="shared" si="5"/>
        <v>0</v>
      </c>
      <c r="W36" s="750">
        <f t="shared" si="6"/>
        <v>0</v>
      </c>
      <c r="X36" s="751">
        <f t="shared" si="7"/>
        <v>0</v>
      </c>
      <c r="Y36" s="205">
        <v>0</v>
      </c>
      <c r="Z36" s="205">
        <v>0</v>
      </c>
      <c r="AA36" s="205">
        <v>0</v>
      </c>
      <c r="AB36" s="205">
        <v>0</v>
      </c>
      <c r="AC36" s="205">
        <v>0</v>
      </c>
      <c r="AD36" s="205">
        <v>0</v>
      </c>
      <c r="AE36" s="205">
        <v>0</v>
      </c>
      <c r="AF36" s="205">
        <v>0</v>
      </c>
      <c r="AG36" s="205">
        <v>0</v>
      </c>
      <c r="AH36" s="205">
        <v>0</v>
      </c>
      <c r="AI36" s="205">
        <v>0</v>
      </c>
      <c r="AJ36" s="205">
        <v>0</v>
      </c>
      <c r="AK36" s="205">
        <v>0</v>
      </c>
      <c r="AL36" s="205">
        <v>0</v>
      </c>
      <c r="AM36" s="205">
        <v>0</v>
      </c>
      <c r="AN36" s="205">
        <v>0</v>
      </c>
      <c r="AO36" s="205">
        <v>0</v>
      </c>
      <c r="AP36" s="205">
        <v>0</v>
      </c>
      <c r="AQ36" s="205">
        <v>0</v>
      </c>
      <c r="AR36" s="205">
        <v>0</v>
      </c>
      <c r="AS36" s="205">
        <v>0</v>
      </c>
      <c r="AT36" s="205">
        <v>0</v>
      </c>
      <c r="AU36" s="205">
        <v>0</v>
      </c>
      <c r="AV36" s="205">
        <v>0</v>
      </c>
      <c r="AW36" s="205">
        <v>0</v>
      </c>
      <c r="AX36" s="205">
        <v>0</v>
      </c>
      <c r="AY36" s="205">
        <v>0</v>
      </c>
      <c r="AZ36" s="205">
        <v>0</v>
      </c>
    </row>
    <row r="37" spans="1:52" x14ac:dyDescent="0.25">
      <c r="A37" s="1529"/>
      <c r="B37" s="512" t="s">
        <v>1263</v>
      </c>
      <c r="C37" s="1073" t="s">
        <v>1226</v>
      </c>
      <c r="D37" s="750">
        <f t="shared" si="0"/>
        <v>0</v>
      </c>
      <c r="E37" s="744">
        <v>0</v>
      </c>
      <c r="F37" s="744">
        <v>0</v>
      </c>
      <c r="G37" s="744">
        <v>0</v>
      </c>
      <c r="H37" s="743">
        <f t="shared" si="1"/>
        <v>0</v>
      </c>
      <c r="I37" s="744">
        <v>0</v>
      </c>
      <c r="J37" s="744">
        <v>0</v>
      </c>
      <c r="K37" s="744">
        <v>0</v>
      </c>
      <c r="L37" s="743">
        <f t="shared" si="2"/>
        <v>0</v>
      </c>
      <c r="M37" s="744">
        <v>0</v>
      </c>
      <c r="N37" s="744">
        <v>0</v>
      </c>
      <c r="O37" s="744">
        <v>0</v>
      </c>
      <c r="P37" s="743">
        <f t="shared" si="3"/>
        <v>0</v>
      </c>
      <c r="Q37" s="744">
        <v>0</v>
      </c>
      <c r="R37" s="744">
        <v>0</v>
      </c>
      <c r="S37" s="744">
        <v>0</v>
      </c>
      <c r="T37" s="746">
        <v>0</v>
      </c>
      <c r="U37" s="747">
        <f t="shared" si="4"/>
        <v>0</v>
      </c>
      <c r="V37" s="750">
        <f t="shared" si="5"/>
        <v>0</v>
      </c>
      <c r="W37" s="750">
        <f t="shared" si="6"/>
        <v>0</v>
      </c>
      <c r="X37" s="751">
        <f t="shared" si="7"/>
        <v>0</v>
      </c>
      <c r="Y37" s="205">
        <v>0</v>
      </c>
      <c r="Z37" s="205">
        <v>0</v>
      </c>
      <c r="AA37" s="205">
        <v>0</v>
      </c>
      <c r="AB37" s="205">
        <v>0</v>
      </c>
      <c r="AC37" s="205">
        <v>0</v>
      </c>
      <c r="AD37" s="205">
        <v>0</v>
      </c>
      <c r="AE37" s="205">
        <v>0</v>
      </c>
      <c r="AF37" s="205">
        <v>0</v>
      </c>
      <c r="AG37" s="205">
        <v>0</v>
      </c>
      <c r="AH37" s="205">
        <v>0</v>
      </c>
      <c r="AI37" s="205">
        <v>0</v>
      </c>
      <c r="AJ37" s="205">
        <v>0</v>
      </c>
      <c r="AK37" s="205">
        <v>0</v>
      </c>
      <c r="AL37" s="205">
        <v>0</v>
      </c>
      <c r="AM37" s="205">
        <v>0</v>
      </c>
      <c r="AN37" s="205">
        <v>0</v>
      </c>
      <c r="AO37" s="205">
        <v>0</v>
      </c>
      <c r="AP37" s="205">
        <v>0</v>
      </c>
      <c r="AQ37" s="205">
        <v>0</v>
      </c>
      <c r="AR37" s="205">
        <v>0</v>
      </c>
      <c r="AS37" s="205">
        <v>0</v>
      </c>
      <c r="AT37" s="205">
        <v>0</v>
      </c>
      <c r="AU37" s="205">
        <v>0</v>
      </c>
      <c r="AV37" s="205">
        <v>0</v>
      </c>
      <c r="AW37" s="205">
        <v>0</v>
      </c>
      <c r="AX37" s="205">
        <v>0</v>
      </c>
      <c r="AY37" s="205">
        <v>0</v>
      </c>
      <c r="AZ37" s="205">
        <v>0</v>
      </c>
    </row>
    <row r="38" spans="1:52" x14ac:dyDescent="0.25">
      <c r="A38" s="1529"/>
      <c r="B38" s="512" t="s">
        <v>1264</v>
      </c>
      <c r="C38" s="1073" t="s">
        <v>1227</v>
      </c>
      <c r="D38" s="750">
        <f t="shared" si="0"/>
        <v>0</v>
      </c>
      <c r="E38" s="744">
        <v>0</v>
      </c>
      <c r="F38" s="744">
        <v>0</v>
      </c>
      <c r="G38" s="744">
        <v>0</v>
      </c>
      <c r="H38" s="743">
        <f t="shared" si="1"/>
        <v>0</v>
      </c>
      <c r="I38" s="744">
        <v>0</v>
      </c>
      <c r="J38" s="744">
        <v>0</v>
      </c>
      <c r="K38" s="744">
        <v>0</v>
      </c>
      <c r="L38" s="743">
        <f t="shared" si="2"/>
        <v>0</v>
      </c>
      <c r="M38" s="744">
        <v>0</v>
      </c>
      <c r="N38" s="744">
        <v>0</v>
      </c>
      <c r="O38" s="744">
        <v>0</v>
      </c>
      <c r="P38" s="743">
        <f t="shared" si="3"/>
        <v>0</v>
      </c>
      <c r="Q38" s="744">
        <v>0</v>
      </c>
      <c r="R38" s="744">
        <v>0</v>
      </c>
      <c r="S38" s="744">
        <v>0</v>
      </c>
      <c r="T38" s="746">
        <v>0</v>
      </c>
      <c r="U38" s="747">
        <f t="shared" si="4"/>
        <v>0</v>
      </c>
      <c r="V38" s="750">
        <f t="shared" si="5"/>
        <v>0</v>
      </c>
      <c r="W38" s="750">
        <f t="shared" si="6"/>
        <v>0</v>
      </c>
      <c r="X38" s="751">
        <f t="shared" si="7"/>
        <v>0</v>
      </c>
      <c r="Y38" s="205">
        <v>0</v>
      </c>
      <c r="Z38" s="205">
        <v>0</v>
      </c>
      <c r="AA38" s="205">
        <v>0</v>
      </c>
      <c r="AB38" s="205">
        <v>0</v>
      </c>
      <c r="AC38" s="205">
        <v>0</v>
      </c>
      <c r="AD38" s="205">
        <v>0</v>
      </c>
      <c r="AE38" s="205">
        <v>0</v>
      </c>
      <c r="AF38" s="205">
        <v>0</v>
      </c>
      <c r="AG38" s="205">
        <v>0</v>
      </c>
      <c r="AH38" s="205">
        <v>0</v>
      </c>
      <c r="AI38" s="205">
        <v>0</v>
      </c>
      <c r="AJ38" s="205">
        <v>0</v>
      </c>
      <c r="AK38" s="205">
        <v>0</v>
      </c>
      <c r="AL38" s="205">
        <v>0</v>
      </c>
      <c r="AM38" s="205">
        <v>0</v>
      </c>
      <c r="AN38" s="205">
        <v>0</v>
      </c>
      <c r="AO38" s="205">
        <v>0</v>
      </c>
      <c r="AP38" s="205">
        <v>0</v>
      </c>
      <c r="AQ38" s="205">
        <v>0</v>
      </c>
      <c r="AR38" s="205">
        <v>0</v>
      </c>
      <c r="AS38" s="205">
        <v>0</v>
      </c>
      <c r="AT38" s="205">
        <v>0</v>
      </c>
      <c r="AU38" s="205">
        <v>0</v>
      </c>
      <c r="AV38" s="205">
        <v>0</v>
      </c>
      <c r="AW38" s="205">
        <v>0</v>
      </c>
      <c r="AX38" s="205">
        <v>0</v>
      </c>
      <c r="AY38" s="205">
        <v>0</v>
      </c>
      <c r="AZ38" s="205">
        <v>0</v>
      </c>
    </row>
    <row r="39" spans="1:52" x14ac:dyDescent="0.25">
      <c r="A39" s="1529"/>
      <c r="B39" s="512" t="s">
        <v>1265</v>
      </c>
      <c r="C39" s="1073" t="s">
        <v>1228</v>
      </c>
      <c r="D39" s="750">
        <f t="shared" si="0"/>
        <v>0</v>
      </c>
      <c r="E39" s="744">
        <v>0</v>
      </c>
      <c r="F39" s="744">
        <v>0</v>
      </c>
      <c r="G39" s="744">
        <v>0</v>
      </c>
      <c r="H39" s="743">
        <f t="shared" si="1"/>
        <v>0</v>
      </c>
      <c r="I39" s="744">
        <v>0</v>
      </c>
      <c r="J39" s="744">
        <v>0</v>
      </c>
      <c r="K39" s="744">
        <v>0</v>
      </c>
      <c r="L39" s="743">
        <f t="shared" si="2"/>
        <v>0</v>
      </c>
      <c r="M39" s="744">
        <v>0</v>
      </c>
      <c r="N39" s="744">
        <v>0</v>
      </c>
      <c r="O39" s="744">
        <v>0</v>
      </c>
      <c r="P39" s="743">
        <f t="shared" si="3"/>
        <v>0</v>
      </c>
      <c r="Q39" s="744">
        <v>0</v>
      </c>
      <c r="R39" s="744">
        <v>0</v>
      </c>
      <c r="S39" s="744">
        <v>0</v>
      </c>
      <c r="T39" s="746">
        <v>0</v>
      </c>
      <c r="U39" s="747">
        <f t="shared" si="4"/>
        <v>0</v>
      </c>
      <c r="V39" s="750">
        <f t="shared" si="5"/>
        <v>0</v>
      </c>
      <c r="W39" s="750">
        <f t="shared" si="6"/>
        <v>0</v>
      </c>
      <c r="X39" s="751">
        <f t="shared" si="7"/>
        <v>0</v>
      </c>
      <c r="Y39" s="205">
        <v>0</v>
      </c>
      <c r="Z39" s="205">
        <v>0</v>
      </c>
      <c r="AA39" s="205">
        <v>0</v>
      </c>
      <c r="AB39" s="205">
        <v>0</v>
      </c>
      <c r="AC39" s="205">
        <v>0</v>
      </c>
      <c r="AD39" s="205">
        <v>0</v>
      </c>
      <c r="AE39" s="205">
        <v>0</v>
      </c>
      <c r="AF39" s="205">
        <v>0</v>
      </c>
      <c r="AG39" s="205">
        <v>0</v>
      </c>
      <c r="AH39" s="205">
        <v>0</v>
      </c>
      <c r="AI39" s="205">
        <v>0</v>
      </c>
      <c r="AJ39" s="205">
        <v>0</v>
      </c>
      <c r="AK39" s="205">
        <v>0</v>
      </c>
      <c r="AL39" s="205">
        <v>0</v>
      </c>
      <c r="AM39" s="205">
        <v>0</v>
      </c>
      <c r="AN39" s="205">
        <v>0</v>
      </c>
      <c r="AO39" s="205">
        <v>0</v>
      </c>
      <c r="AP39" s="205">
        <v>0</v>
      </c>
      <c r="AQ39" s="205">
        <v>0</v>
      </c>
      <c r="AR39" s="205">
        <v>0</v>
      </c>
      <c r="AS39" s="205">
        <v>0</v>
      </c>
      <c r="AT39" s="205">
        <v>0</v>
      </c>
      <c r="AU39" s="205">
        <v>0</v>
      </c>
      <c r="AV39" s="205">
        <v>0</v>
      </c>
      <c r="AW39" s="205">
        <v>0</v>
      </c>
      <c r="AX39" s="205">
        <v>0</v>
      </c>
      <c r="AY39" s="205">
        <v>0</v>
      </c>
      <c r="AZ39" s="205">
        <v>0</v>
      </c>
    </row>
    <row r="40" spans="1:52" x14ac:dyDescent="0.25">
      <c r="A40" s="1529"/>
      <c r="B40" s="512" t="s">
        <v>1266</v>
      </c>
      <c r="C40" s="1073" t="s">
        <v>1229</v>
      </c>
      <c r="D40" s="750">
        <f t="shared" si="0"/>
        <v>0</v>
      </c>
      <c r="E40" s="744">
        <v>0</v>
      </c>
      <c r="F40" s="744">
        <v>0</v>
      </c>
      <c r="G40" s="744">
        <v>0</v>
      </c>
      <c r="H40" s="743">
        <f t="shared" si="1"/>
        <v>0</v>
      </c>
      <c r="I40" s="744">
        <v>0</v>
      </c>
      <c r="J40" s="744">
        <v>0</v>
      </c>
      <c r="K40" s="744">
        <v>0</v>
      </c>
      <c r="L40" s="743">
        <f t="shared" si="2"/>
        <v>0</v>
      </c>
      <c r="M40" s="744">
        <v>0</v>
      </c>
      <c r="N40" s="744">
        <v>0</v>
      </c>
      <c r="O40" s="744">
        <v>0</v>
      </c>
      <c r="P40" s="743">
        <f t="shared" si="3"/>
        <v>0</v>
      </c>
      <c r="Q40" s="744">
        <v>0</v>
      </c>
      <c r="R40" s="744">
        <v>0</v>
      </c>
      <c r="S40" s="744">
        <v>0</v>
      </c>
      <c r="T40" s="746">
        <v>0</v>
      </c>
      <c r="U40" s="747">
        <f t="shared" si="4"/>
        <v>0</v>
      </c>
      <c r="V40" s="750">
        <f t="shared" si="5"/>
        <v>0</v>
      </c>
      <c r="W40" s="750">
        <f t="shared" si="6"/>
        <v>0</v>
      </c>
      <c r="X40" s="751">
        <f t="shared" si="7"/>
        <v>0</v>
      </c>
      <c r="Y40" s="205">
        <v>0</v>
      </c>
      <c r="Z40" s="205">
        <v>0</v>
      </c>
      <c r="AA40" s="205">
        <v>0</v>
      </c>
      <c r="AB40" s="205">
        <v>0</v>
      </c>
      <c r="AC40" s="205">
        <v>0</v>
      </c>
      <c r="AD40" s="205">
        <v>0</v>
      </c>
      <c r="AE40" s="205">
        <v>0</v>
      </c>
      <c r="AF40" s="205">
        <v>0</v>
      </c>
      <c r="AG40" s="205">
        <v>0</v>
      </c>
      <c r="AH40" s="205">
        <v>0</v>
      </c>
      <c r="AI40" s="205">
        <v>0</v>
      </c>
      <c r="AJ40" s="205">
        <v>0</v>
      </c>
      <c r="AK40" s="205">
        <v>0</v>
      </c>
      <c r="AL40" s="205">
        <v>0</v>
      </c>
      <c r="AM40" s="205">
        <v>0</v>
      </c>
      <c r="AN40" s="205">
        <v>0</v>
      </c>
      <c r="AO40" s="205">
        <v>0</v>
      </c>
      <c r="AP40" s="205">
        <v>0</v>
      </c>
      <c r="AQ40" s="205">
        <v>0</v>
      </c>
      <c r="AR40" s="205">
        <v>0</v>
      </c>
      <c r="AS40" s="205">
        <v>0</v>
      </c>
      <c r="AT40" s="205">
        <v>0</v>
      </c>
      <c r="AU40" s="205">
        <v>0</v>
      </c>
      <c r="AV40" s="205">
        <v>0</v>
      </c>
      <c r="AW40" s="205">
        <v>0</v>
      </c>
      <c r="AX40" s="205">
        <v>0</v>
      </c>
      <c r="AY40" s="205">
        <v>0</v>
      </c>
      <c r="AZ40" s="205">
        <v>0</v>
      </c>
    </row>
    <row r="41" spans="1:52" x14ac:dyDescent="0.25">
      <c r="A41" s="1529"/>
      <c r="B41" s="512" t="s">
        <v>1267</v>
      </c>
      <c r="C41" s="1073" t="s">
        <v>1230</v>
      </c>
      <c r="D41" s="750">
        <f t="shared" si="0"/>
        <v>0</v>
      </c>
      <c r="E41" s="744">
        <v>0</v>
      </c>
      <c r="F41" s="744">
        <v>0</v>
      </c>
      <c r="G41" s="744">
        <v>0</v>
      </c>
      <c r="H41" s="743">
        <f t="shared" si="1"/>
        <v>0</v>
      </c>
      <c r="I41" s="744">
        <v>0</v>
      </c>
      <c r="J41" s="744">
        <v>0</v>
      </c>
      <c r="K41" s="744">
        <v>0</v>
      </c>
      <c r="L41" s="743">
        <f t="shared" si="2"/>
        <v>0</v>
      </c>
      <c r="M41" s="744">
        <v>0</v>
      </c>
      <c r="N41" s="744">
        <v>0</v>
      </c>
      <c r="O41" s="744">
        <v>0</v>
      </c>
      <c r="P41" s="743">
        <f t="shared" si="3"/>
        <v>0</v>
      </c>
      <c r="Q41" s="744">
        <v>0</v>
      </c>
      <c r="R41" s="744">
        <v>0</v>
      </c>
      <c r="S41" s="744">
        <v>0</v>
      </c>
      <c r="T41" s="746">
        <v>0</v>
      </c>
      <c r="U41" s="747">
        <f t="shared" si="4"/>
        <v>0</v>
      </c>
      <c r="V41" s="750">
        <f t="shared" si="5"/>
        <v>0</v>
      </c>
      <c r="W41" s="750">
        <f t="shared" si="6"/>
        <v>0</v>
      </c>
      <c r="X41" s="751">
        <f t="shared" si="7"/>
        <v>0</v>
      </c>
      <c r="Y41" s="205">
        <v>0</v>
      </c>
      <c r="Z41" s="205">
        <v>0</v>
      </c>
      <c r="AA41" s="205">
        <v>0</v>
      </c>
      <c r="AB41" s="205">
        <v>0</v>
      </c>
      <c r="AC41" s="205">
        <v>0</v>
      </c>
      <c r="AD41" s="205">
        <v>0</v>
      </c>
      <c r="AE41" s="205">
        <v>0</v>
      </c>
      <c r="AF41" s="205">
        <v>0</v>
      </c>
      <c r="AG41" s="205">
        <v>0</v>
      </c>
      <c r="AH41" s="205">
        <v>0</v>
      </c>
      <c r="AI41" s="205">
        <v>0</v>
      </c>
      <c r="AJ41" s="205">
        <v>0</v>
      </c>
      <c r="AK41" s="205">
        <v>0</v>
      </c>
      <c r="AL41" s="205">
        <v>0</v>
      </c>
      <c r="AM41" s="205">
        <v>0</v>
      </c>
      <c r="AN41" s="205">
        <v>0</v>
      </c>
      <c r="AO41" s="205">
        <v>0</v>
      </c>
      <c r="AP41" s="205">
        <v>0</v>
      </c>
      <c r="AQ41" s="205">
        <v>0</v>
      </c>
      <c r="AR41" s="205">
        <v>0</v>
      </c>
      <c r="AS41" s="205">
        <v>0</v>
      </c>
      <c r="AT41" s="205">
        <v>0</v>
      </c>
      <c r="AU41" s="205">
        <v>0</v>
      </c>
      <c r="AV41" s="205">
        <v>0</v>
      </c>
      <c r="AW41" s="205">
        <v>0</v>
      </c>
      <c r="AX41" s="205">
        <v>0</v>
      </c>
      <c r="AY41" s="205">
        <v>0</v>
      </c>
      <c r="AZ41" s="205">
        <v>0</v>
      </c>
    </row>
    <row r="42" spans="1:52" x14ac:dyDescent="0.25">
      <c r="A42" s="1529"/>
      <c r="B42" s="512" t="s">
        <v>1268</v>
      </c>
      <c r="C42" s="1073" t="s">
        <v>1231</v>
      </c>
      <c r="D42" s="750">
        <f t="shared" si="0"/>
        <v>0</v>
      </c>
      <c r="E42" s="744">
        <v>0</v>
      </c>
      <c r="F42" s="744">
        <v>0</v>
      </c>
      <c r="G42" s="744">
        <v>0</v>
      </c>
      <c r="H42" s="743">
        <f t="shared" si="1"/>
        <v>0</v>
      </c>
      <c r="I42" s="744">
        <v>0</v>
      </c>
      <c r="J42" s="744">
        <v>0</v>
      </c>
      <c r="K42" s="744">
        <v>0</v>
      </c>
      <c r="L42" s="743">
        <f t="shared" si="2"/>
        <v>0</v>
      </c>
      <c r="M42" s="744">
        <v>0</v>
      </c>
      <c r="N42" s="744">
        <v>0</v>
      </c>
      <c r="O42" s="744">
        <v>0</v>
      </c>
      <c r="P42" s="743">
        <f t="shared" si="3"/>
        <v>0</v>
      </c>
      <c r="Q42" s="744">
        <v>0</v>
      </c>
      <c r="R42" s="744">
        <v>0</v>
      </c>
      <c r="S42" s="744">
        <v>0</v>
      </c>
      <c r="T42" s="746">
        <v>0</v>
      </c>
      <c r="U42" s="747">
        <f t="shared" si="4"/>
        <v>0</v>
      </c>
      <c r="V42" s="750">
        <f t="shared" si="5"/>
        <v>0</v>
      </c>
      <c r="W42" s="750">
        <f t="shared" si="6"/>
        <v>0</v>
      </c>
      <c r="X42" s="751">
        <f t="shared" si="7"/>
        <v>0</v>
      </c>
      <c r="Y42" s="205">
        <v>0</v>
      </c>
      <c r="Z42" s="205">
        <v>0</v>
      </c>
      <c r="AA42" s="205">
        <v>0</v>
      </c>
      <c r="AB42" s="205">
        <v>0</v>
      </c>
      <c r="AC42" s="205">
        <v>0</v>
      </c>
      <c r="AD42" s="205">
        <v>0</v>
      </c>
      <c r="AE42" s="205">
        <v>0</v>
      </c>
      <c r="AF42" s="205">
        <v>0</v>
      </c>
      <c r="AG42" s="205">
        <v>0</v>
      </c>
      <c r="AH42" s="205">
        <v>0</v>
      </c>
      <c r="AI42" s="205">
        <v>0</v>
      </c>
      <c r="AJ42" s="205">
        <v>0</v>
      </c>
      <c r="AK42" s="205">
        <v>0</v>
      </c>
      <c r="AL42" s="205">
        <v>0</v>
      </c>
      <c r="AM42" s="205">
        <v>0</v>
      </c>
      <c r="AN42" s="205">
        <v>0</v>
      </c>
      <c r="AO42" s="205">
        <v>0</v>
      </c>
      <c r="AP42" s="205">
        <v>0</v>
      </c>
      <c r="AQ42" s="205">
        <v>0</v>
      </c>
      <c r="AR42" s="205">
        <v>0</v>
      </c>
      <c r="AS42" s="205">
        <v>0</v>
      </c>
      <c r="AT42" s="205">
        <v>0</v>
      </c>
      <c r="AU42" s="205">
        <v>0</v>
      </c>
      <c r="AV42" s="205">
        <v>0</v>
      </c>
      <c r="AW42" s="205">
        <v>0</v>
      </c>
      <c r="AX42" s="205">
        <v>0</v>
      </c>
      <c r="AY42" s="205">
        <v>0</v>
      </c>
      <c r="AZ42" s="205">
        <v>0</v>
      </c>
    </row>
    <row r="43" spans="1:52" x14ac:dyDescent="0.25">
      <c r="A43" s="1529"/>
      <c r="B43" s="512" t="s">
        <v>1269</v>
      </c>
      <c r="C43" s="1073" t="s">
        <v>1232</v>
      </c>
      <c r="D43" s="750">
        <f t="shared" si="0"/>
        <v>0</v>
      </c>
      <c r="E43" s="744">
        <v>0</v>
      </c>
      <c r="F43" s="744">
        <v>0</v>
      </c>
      <c r="G43" s="744">
        <v>0</v>
      </c>
      <c r="H43" s="743">
        <f t="shared" si="1"/>
        <v>0</v>
      </c>
      <c r="I43" s="744">
        <v>0</v>
      </c>
      <c r="J43" s="744">
        <v>0</v>
      </c>
      <c r="K43" s="744">
        <v>0</v>
      </c>
      <c r="L43" s="743">
        <f t="shared" si="2"/>
        <v>0</v>
      </c>
      <c r="M43" s="744">
        <v>0</v>
      </c>
      <c r="N43" s="744">
        <v>0</v>
      </c>
      <c r="O43" s="744">
        <v>0</v>
      </c>
      <c r="P43" s="743">
        <f t="shared" si="3"/>
        <v>0</v>
      </c>
      <c r="Q43" s="744">
        <v>0</v>
      </c>
      <c r="R43" s="744">
        <v>0</v>
      </c>
      <c r="S43" s="744">
        <v>0</v>
      </c>
      <c r="T43" s="746">
        <v>0</v>
      </c>
      <c r="U43" s="747">
        <f t="shared" si="4"/>
        <v>0</v>
      </c>
      <c r="V43" s="750">
        <f t="shared" si="5"/>
        <v>0</v>
      </c>
      <c r="W43" s="750">
        <f t="shared" si="6"/>
        <v>0</v>
      </c>
      <c r="X43" s="751">
        <f t="shared" si="7"/>
        <v>0</v>
      </c>
      <c r="Y43" s="205">
        <v>0</v>
      </c>
      <c r="Z43" s="205">
        <v>0</v>
      </c>
      <c r="AA43" s="205">
        <v>0</v>
      </c>
      <c r="AB43" s="205">
        <v>0</v>
      </c>
      <c r="AC43" s="205">
        <v>0</v>
      </c>
      <c r="AD43" s="205">
        <v>0</v>
      </c>
      <c r="AE43" s="205">
        <v>0</v>
      </c>
      <c r="AF43" s="205">
        <v>0</v>
      </c>
      <c r="AG43" s="205">
        <v>0</v>
      </c>
      <c r="AH43" s="205">
        <v>0</v>
      </c>
      <c r="AI43" s="205">
        <v>0</v>
      </c>
      <c r="AJ43" s="205">
        <v>0</v>
      </c>
      <c r="AK43" s="205">
        <v>0</v>
      </c>
      <c r="AL43" s="205">
        <v>0</v>
      </c>
      <c r="AM43" s="205">
        <v>0</v>
      </c>
      <c r="AN43" s="205">
        <v>0</v>
      </c>
      <c r="AO43" s="205">
        <v>0</v>
      </c>
      <c r="AP43" s="205">
        <v>0</v>
      </c>
      <c r="AQ43" s="205">
        <v>0</v>
      </c>
      <c r="AR43" s="205">
        <v>0</v>
      </c>
      <c r="AS43" s="205">
        <v>0</v>
      </c>
      <c r="AT43" s="205">
        <v>0</v>
      </c>
      <c r="AU43" s="205">
        <v>0</v>
      </c>
      <c r="AV43" s="205">
        <v>0</v>
      </c>
      <c r="AW43" s="205">
        <v>0</v>
      </c>
      <c r="AX43" s="205">
        <v>0</v>
      </c>
      <c r="AY43" s="205">
        <v>0</v>
      </c>
      <c r="AZ43" s="205">
        <v>0</v>
      </c>
    </row>
    <row r="44" spans="1:52" x14ac:dyDescent="0.25">
      <c r="A44" s="1529"/>
      <c r="B44" s="512" t="s">
        <v>1270</v>
      </c>
      <c r="C44" s="1073" t="s">
        <v>1233</v>
      </c>
      <c r="D44" s="750">
        <f t="shared" si="0"/>
        <v>0</v>
      </c>
      <c r="E44" s="744">
        <v>0</v>
      </c>
      <c r="F44" s="744">
        <v>0</v>
      </c>
      <c r="G44" s="744">
        <v>0</v>
      </c>
      <c r="H44" s="743">
        <f t="shared" si="1"/>
        <v>0</v>
      </c>
      <c r="I44" s="744">
        <v>0</v>
      </c>
      <c r="J44" s="744">
        <v>0</v>
      </c>
      <c r="K44" s="744">
        <v>0</v>
      </c>
      <c r="L44" s="743">
        <f t="shared" si="2"/>
        <v>0</v>
      </c>
      <c r="M44" s="744">
        <v>0</v>
      </c>
      <c r="N44" s="744">
        <v>0</v>
      </c>
      <c r="O44" s="744">
        <v>0</v>
      </c>
      <c r="P44" s="743">
        <f t="shared" si="3"/>
        <v>0</v>
      </c>
      <c r="Q44" s="744">
        <v>0</v>
      </c>
      <c r="R44" s="744">
        <v>0</v>
      </c>
      <c r="S44" s="744">
        <v>0</v>
      </c>
      <c r="T44" s="746">
        <v>0</v>
      </c>
      <c r="U44" s="747">
        <f t="shared" si="4"/>
        <v>0</v>
      </c>
      <c r="V44" s="750">
        <f t="shared" si="5"/>
        <v>0</v>
      </c>
      <c r="W44" s="750">
        <f t="shared" si="6"/>
        <v>0</v>
      </c>
      <c r="X44" s="751">
        <f t="shared" si="7"/>
        <v>0</v>
      </c>
      <c r="Y44" s="205">
        <v>0</v>
      </c>
      <c r="Z44" s="205">
        <v>0</v>
      </c>
      <c r="AA44" s="205">
        <v>0</v>
      </c>
      <c r="AB44" s="205">
        <v>0</v>
      </c>
      <c r="AC44" s="205">
        <v>0</v>
      </c>
      <c r="AD44" s="205">
        <v>0</v>
      </c>
      <c r="AE44" s="205">
        <v>0</v>
      </c>
      <c r="AF44" s="205">
        <v>0</v>
      </c>
      <c r="AG44" s="205">
        <v>0</v>
      </c>
      <c r="AH44" s="205">
        <v>0</v>
      </c>
      <c r="AI44" s="205">
        <v>0</v>
      </c>
      <c r="AJ44" s="205">
        <v>0</v>
      </c>
      <c r="AK44" s="205">
        <v>0</v>
      </c>
      <c r="AL44" s="205">
        <v>0</v>
      </c>
      <c r="AM44" s="205">
        <v>0</v>
      </c>
      <c r="AN44" s="205">
        <v>0</v>
      </c>
      <c r="AO44" s="205">
        <v>0</v>
      </c>
      <c r="AP44" s="205">
        <v>0</v>
      </c>
      <c r="AQ44" s="205">
        <v>0</v>
      </c>
      <c r="AR44" s="205">
        <v>0</v>
      </c>
      <c r="AS44" s="205">
        <v>0</v>
      </c>
      <c r="AT44" s="205">
        <v>0</v>
      </c>
      <c r="AU44" s="205">
        <v>0</v>
      </c>
      <c r="AV44" s="205">
        <v>0</v>
      </c>
      <c r="AW44" s="205">
        <v>0</v>
      </c>
      <c r="AX44" s="205">
        <v>0</v>
      </c>
      <c r="AY44" s="205">
        <v>0</v>
      </c>
      <c r="AZ44" s="205">
        <v>0</v>
      </c>
    </row>
    <row r="45" spans="1:52" x14ac:dyDescent="0.25">
      <c r="A45" s="1529"/>
      <c r="B45" s="512" t="s">
        <v>1271</v>
      </c>
      <c r="C45" s="1073" t="s">
        <v>1204</v>
      </c>
      <c r="D45" s="750">
        <f t="shared" si="0"/>
        <v>18</v>
      </c>
      <c r="E45" s="744">
        <v>16</v>
      </c>
      <c r="F45" s="744">
        <v>2</v>
      </c>
      <c r="G45" s="744">
        <v>0</v>
      </c>
      <c r="H45" s="743">
        <f t="shared" si="1"/>
        <v>27</v>
      </c>
      <c r="I45" s="744">
        <v>10</v>
      </c>
      <c r="J45" s="744">
        <v>17</v>
      </c>
      <c r="K45" s="744">
        <v>0</v>
      </c>
      <c r="L45" s="743">
        <f t="shared" si="2"/>
        <v>186</v>
      </c>
      <c r="M45" s="744">
        <v>26</v>
      </c>
      <c r="N45" s="744">
        <v>160</v>
      </c>
      <c r="O45" s="744">
        <v>0</v>
      </c>
      <c r="P45" s="743">
        <f t="shared" si="3"/>
        <v>0</v>
      </c>
      <c r="Q45" s="744">
        <v>0</v>
      </c>
      <c r="R45" s="744">
        <v>0</v>
      </c>
      <c r="S45" s="744">
        <v>0</v>
      </c>
      <c r="T45" s="746">
        <v>0</v>
      </c>
      <c r="U45" s="747">
        <f t="shared" si="4"/>
        <v>231</v>
      </c>
      <c r="V45" s="750">
        <f t="shared" si="5"/>
        <v>52</v>
      </c>
      <c r="W45" s="750">
        <f t="shared" si="6"/>
        <v>179</v>
      </c>
      <c r="X45" s="751">
        <f t="shared" si="7"/>
        <v>0</v>
      </c>
      <c r="Y45" s="205">
        <v>0</v>
      </c>
      <c r="Z45" s="205">
        <v>0</v>
      </c>
      <c r="AA45" s="205">
        <v>0</v>
      </c>
      <c r="AB45" s="205">
        <v>0</v>
      </c>
      <c r="AC45" s="205">
        <v>0</v>
      </c>
      <c r="AD45" s="205">
        <v>0</v>
      </c>
      <c r="AE45" s="205">
        <v>0</v>
      </c>
      <c r="AF45" s="205">
        <v>0</v>
      </c>
      <c r="AG45" s="205">
        <v>0</v>
      </c>
      <c r="AH45" s="205">
        <v>0</v>
      </c>
      <c r="AI45" s="205">
        <v>0</v>
      </c>
      <c r="AJ45" s="205">
        <v>0</v>
      </c>
      <c r="AK45" s="205">
        <v>0</v>
      </c>
      <c r="AL45" s="205">
        <v>0</v>
      </c>
      <c r="AM45" s="205">
        <v>0</v>
      </c>
      <c r="AN45" s="205">
        <v>0</v>
      </c>
      <c r="AO45" s="205">
        <v>0</v>
      </c>
      <c r="AP45" s="205">
        <v>0</v>
      </c>
      <c r="AQ45" s="205">
        <v>0</v>
      </c>
      <c r="AR45" s="205">
        <v>0</v>
      </c>
      <c r="AS45" s="205">
        <v>0</v>
      </c>
      <c r="AT45" s="205">
        <v>0</v>
      </c>
      <c r="AU45" s="205">
        <v>0</v>
      </c>
      <c r="AV45" s="205">
        <v>0</v>
      </c>
      <c r="AW45" s="205">
        <v>0</v>
      </c>
      <c r="AX45" s="205">
        <v>0</v>
      </c>
      <c r="AY45" s="205">
        <v>0</v>
      </c>
      <c r="AZ45" s="205">
        <v>0</v>
      </c>
    </row>
    <row r="46" spans="1:52" x14ac:dyDescent="0.25">
      <c r="A46" s="1529"/>
      <c r="B46" s="512" t="s">
        <v>1272</v>
      </c>
      <c r="C46" s="1073" t="s">
        <v>1234</v>
      </c>
      <c r="D46" s="750">
        <f t="shared" si="0"/>
        <v>0</v>
      </c>
      <c r="E46" s="744">
        <v>0</v>
      </c>
      <c r="F46" s="744">
        <v>0</v>
      </c>
      <c r="G46" s="744">
        <v>0</v>
      </c>
      <c r="H46" s="743">
        <f t="shared" si="1"/>
        <v>0</v>
      </c>
      <c r="I46" s="744">
        <v>0</v>
      </c>
      <c r="J46" s="744">
        <v>0</v>
      </c>
      <c r="K46" s="744">
        <v>0</v>
      </c>
      <c r="L46" s="743">
        <f t="shared" si="2"/>
        <v>0</v>
      </c>
      <c r="M46" s="744">
        <v>0</v>
      </c>
      <c r="N46" s="744">
        <v>0</v>
      </c>
      <c r="O46" s="744">
        <v>0</v>
      </c>
      <c r="P46" s="743">
        <f t="shared" si="3"/>
        <v>0</v>
      </c>
      <c r="Q46" s="744">
        <v>0</v>
      </c>
      <c r="R46" s="744">
        <v>0</v>
      </c>
      <c r="S46" s="744">
        <v>0</v>
      </c>
      <c r="T46" s="746">
        <v>0</v>
      </c>
      <c r="U46" s="747">
        <f t="shared" si="4"/>
        <v>0</v>
      </c>
      <c r="V46" s="750">
        <f t="shared" si="5"/>
        <v>0</v>
      </c>
      <c r="W46" s="750">
        <f t="shared" si="6"/>
        <v>0</v>
      </c>
      <c r="X46" s="751">
        <f t="shared" si="7"/>
        <v>0</v>
      </c>
      <c r="Y46" s="205">
        <v>0</v>
      </c>
      <c r="Z46" s="205">
        <v>0</v>
      </c>
      <c r="AA46" s="205">
        <v>0</v>
      </c>
      <c r="AB46" s="205">
        <v>0</v>
      </c>
      <c r="AC46" s="205">
        <v>0</v>
      </c>
      <c r="AD46" s="205">
        <v>0</v>
      </c>
      <c r="AE46" s="205">
        <v>0</v>
      </c>
      <c r="AF46" s="205">
        <v>0</v>
      </c>
      <c r="AG46" s="205">
        <v>0</v>
      </c>
      <c r="AH46" s="205">
        <v>0</v>
      </c>
      <c r="AI46" s="205">
        <v>0</v>
      </c>
      <c r="AJ46" s="205">
        <v>0</v>
      </c>
      <c r="AK46" s="205">
        <v>0</v>
      </c>
      <c r="AL46" s="205">
        <v>0</v>
      </c>
      <c r="AM46" s="205">
        <v>0</v>
      </c>
      <c r="AN46" s="205">
        <v>0</v>
      </c>
      <c r="AO46" s="205">
        <v>0</v>
      </c>
      <c r="AP46" s="205">
        <v>0</v>
      </c>
      <c r="AQ46" s="205">
        <v>0</v>
      </c>
      <c r="AR46" s="205">
        <v>0</v>
      </c>
      <c r="AS46" s="205">
        <v>0</v>
      </c>
      <c r="AT46" s="205">
        <v>0</v>
      </c>
      <c r="AU46" s="205">
        <v>0</v>
      </c>
      <c r="AV46" s="205">
        <v>0</v>
      </c>
      <c r="AW46" s="205">
        <v>0</v>
      </c>
      <c r="AX46" s="205">
        <v>0</v>
      </c>
      <c r="AY46" s="205">
        <v>0</v>
      </c>
      <c r="AZ46" s="205">
        <v>0</v>
      </c>
    </row>
    <row r="47" spans="1:52" x14ac:dyDescent="0.25">
      <c r="A47" s="1529"/>
      <c r="B47" s="512" t="s">
        <v>1273</v>
      </c>
      <c r="C47" s="1073" t="s">
        <v>1235</v>
      </c>
      <c r="D47" s="750">
        <f t="shared" si="0"/>
        <v>0</v>
      </c>
      <c r="E47" s="744">
        <v>0</v>
      </c>
      <c r="F47" s="744">
        <v>0</v>
      </c>
      <c r="G47" s="744">
        <v>0</v>
      </c>
      <c r="H47" s="743">
        <f t="shared" si="1"/>
        <v>0</v>
      </c>
      <c r="I47" s="744">
        <v>0</v>
      </c>
      <c r="J47" s="744">
        <v>0</v>
      </c>
      <c r="K47" s="744">
        <v>0</v>
      </c>
      <c r="L47" s="743">
        <f t="shared" si="2"/>
        <v>0</v>
      </c>
      <c r="M47" s="744">
        <v>0</v>
      </c>
      <c r="N47" s="744">
        <v>0</v>
      </c>
      <c r="O47" s="744">
        <v>0</v>
      </c>
      <c r="P47" s="743">
        <f t="shared" si="3"/>
        <v>0</v>
      </c>
      <c r="Q47" s="744">
        <v>0</v>
      </c>
      <c r="R47" s="744">
        <v>0</v>
      </c>
      <c r="S47" s="744">
        <v>0</v>
      </c>
      <c r="T47" s="746">
        <v>0</v>
      </c>
      <c r="U47" s="747">
        <f t="shared" si="4"/>
        <v>0</v>
      </c>
      <c r="V47" s="750">
        <f t="shared" si="5"/>
        <v>0</v>
      </c>
      <c r="W47" s="750">
        <f t="shared" si="6"/>
        <v>0</v>
      </c>
      <c r="X47" s="751">
        <f t="shared" si="7"/>
        <v>0</v>
      </c>
      <c r="Y47" s="205">
        <v>0</v>
      </c>
      <c r="Z47" s="205">
        <v>0</v>
      </c>
      <c r="AA47" s="205">
        <v>0</v>
      </c>
      <c r="AB47" s="205">
        <v>0</v>
      </c>
      <c r="AC47" s="205">
        <v>0</v>
      </c>
      <c r="AD47" s="205">
        <v>0</v>
      </c>
      <c r="AE47" s="205">
        <v>0</v>
      </c>
      <c r="AF47" s="205">
        <v>0</v>
      </c>
      <c r="AG47" s="205">
        <v>0</v>
      </c>
      <c r="AH47" s="205">
        <v>0</v>
      </c>
      <c r="AI47" s="205">
        <v>0</v>
      </c>
      <c r="AJ47" s="205">
        <v>0</v>
      </c>
      <c r="AK47" s="205">
        <v>0</v>
      </c>
      <c r="AL47" s="205">
        <v>0</v>
      </c>
      <c r="AM47" s="205">
        <v>0</v>
      </c>
      <c r="AN47" s="205">
        <v>0</v>
      </c>
      <c r="AO47" s="205">
        <v>0</v>
      </c>
      <c r="AP47" s="205">
        <v>0</v>
      </c>
      <c r="AQ47" s="205">
        <v>0</v>
      </c>
      <c r="AR47" s="205">
        <v>0</v>
      </c>
      <c r="AS47" s="205">
        <v>0</v>
      </c>
      <c r="AT47" s="205">
        <v>0</v>
      </c>
      <c r="AU47" s="205">
        <v>0</v>
      </c>
      <c r="AV47" s="205">
        <v>0</v>
      </c>
      <c r="AW47" s="205">
        <v>0</v>
      </c>
      <c r="AX47" s="205">
        <v>0</v>
      </c>
      <c r="AY47" s="205">
        <v>0</v>
      </c>
      <c r="AZ47" s="205">
        <v>0</v>
      </c>
    </row>
    <row r="48" spans="1:52" x14ac:dyDescent="0.25">
      <c r="A48" s="1529"/>
      <c r="B48" s="512" t="s">
        <v>1274</v>
      </c>
      <c r="C48" s="1073" t="s">
        <v>1236</v>
      </c>
      <c r="D48" s="750">
        <f t="shared" si="0"/>
        <v>0</v>
      </c>
      <c r="E48" s="744">
        <v>0</v>
      </c>
      <c r="F48" s="744">
        <v>0</v>
      </c>
      <c r="G48" s="744">
        <v>0</v>
      </c>
      <c r="H48" s="743">
        <f t="shared" si="1"/>
        <v>0</v>
      </c>
      <c r="I48" s="744">
        <v>0</v>
      </c>
      <c r="J48" s="744">
        <v>0</v>
      </c>
      <c r="K48" s="744">
        <v>0</v>
      </c>
      <c r="L48" s="743">
        <f t="shared" si="2"/>
        <v>0</v>
      </c>
      <c r="M48" s="744">
        <v>0</v>
      </c>
      <c r="N48" s="744">
        <v>0</v>
      </c>
      <c r="O48" s="744">
        <v>0</v>
      </c>
      <c r="P48" s="743">
        <f t="shared" si="3"/>
        <v>0</v>
      </c>
      <c r="Q48" s="744">
        <v>0</v>
      </c>
      <c r="R48" s="744">
        <v>0</v>
      </c>
      <c r="S48" s="744">
        <v>0</v>
      </c>
      <c r="T48" s="746">
        <v>0</v>
      </c>
      <c r="U48" s="747">
        <f t="shared" si="4"/>
        <v>0</v>
      </c>
      <c r="V48" s="750">
        <f t="shared" si="5"/>
        <v>0</v>
      </c>
      <c r="W48" s="750">
        <f t="shared" si="6"/>
        <v>0</v>
      </c>
      <c r="X48" s="751">
        <f t="shared" si="7"/>
        <v>0</v>
      </c>
      <c r="Y48" s="205">
        <v>0</v>
      </c>
      <c r="Z48" s="205">
        <v>0</v>
      </c>
      <c r="AA48" s="205">
        <v>0</v>
      </c>
      <c r="AB48" s="205">
        <v>0</v>
      </c>
      <c r="AC48" s="205">
        <v>0</v>
      </c>
      <c r="AD48" s="205">
        <v>0</v>
      </c>
      <c r="AE48" s="205">
        <v>0</v>
      </c>
      <c r="AF48" s="205">
        <v>0</v>
      </c>
      <c r="AG48" s="205">
        <v>0</v>
      </c>
      <c r="AH48" s="205">
        <v>0</v>
      </c>
      <c r="AI48" s="205">
        <v>0</v>
      </c>
      <c r="AJ48" s="205">
        <v>0</v>
      </c>
      <c r="AK48" s="205">
        <v>0</v>
      </c>
      <c r="AL48" s="205">
        <v>0</v>
      </c>
      <c r="AM48" s="205">
        <v>0</v>
      </c>
      <c r="AN48" s="205">
        <v>0</v>
      </c>
      <c r="AO48" s="205">
        <v>0</v>
      </c>
      <c r="AP48" s="205">
        <v>0</v>
      </c>
      <c r="AQ48" s="205">
        <v>0</v>
      </c>
      <c r="AR48" s="205">
        <v>0</v>
      </c>
      <c r="AS48" s="205">
        <v>0</v>
      </c>
      <c r="AT48" s="205">
        <v>0</v>
      </c>
      <c r="AU48" s="205">
        <v>0</v>
      </c>
      <c r="AV48" s="205">
        <v>0</v>
      </c>
      <c r="AW48" s="205">
        <v>0</v>
      </c>
      <c r="AX48" s="205">
        <v>0</v>
      </c>
      <c r="AY48" s="205">
        <v>0</v>
      </c>
      <c r="AZ48" s="205">
        <v>0</v>
      </c>
    </row>
    <row r="49" spans="1:52" x14ac:dyDescent="0.25">
      <c r="A49" s="1529"/>
      <c r="B49" s="512" t="s">
        <v>1275</v>
      </c>
      <c r="C49" s="1073" t="s">
        <v>1237</v>
      </c>
      <c r="D49" s="750">
        <f t="shared" si="0"/>
        <v>0</v>
      </c>
      <c r="E49" s="744">
        <v>0</v>
      </c>
      <c r="F49" s="744">
        <v>0</v>
      </c>
      <c r="G49" s="744">
        <v>0</v>
      </c>
      <c r="H49" s="743">
        <f t="shared" si="1"/>
        <v>0</v>
      </c>
      <c r="I49" s="744">
        <v>0</v>
      </c>
      <c r="J49" s="744">
        <v>0</v>
      </c>
      <c r="K49" s="744">
        <v>0</v>
      </c>
      <c r="L49" s="743">
        <f t="shared" si="2"/>
        <v>0</v>
      </c>
      <c r="M49" s="744">
        <v>0</v>
      </c>
      <c r="N49" s="744">
        <v>0</v>
      </c>
      <c r="O49" s="744">
        <v>0</v>
      </c>
      <c r="P49" s="743">
        <f t="shared" si="3"/>
        <v>0</v>
      </c>
      <c r="Q49" s="744">
        <v>0</v>
      </c>
      <c r="R49" s="744">
        <v>0</v>
      </c>
      <c r="S49" s="744">
        <v>0</v>
      </c>
      <c r="T49" s="746">
        <v>0</v>
      </c>
      <c r="U49" s="747">
        <f t="shared" si="4"/>
        <v>0</v>
      </c>
      <c r="V49" s="750">
        <f t="shared" si="5"/>
        <v>0</v>
      </c>
      <c r="W49" s="750">
        <f t="shared" si="6"/>
        <v>0</v>
      </c>
      <c r="X49" s="751">
        <f t="shared" si="7"/>
        <v>0</v>
      </c>
      <c r="Y49" s="205">
        <v>0</v>
      </c>
      <c r="Z49" s="205">
        <v>0</v>
      </c>
      <c r="AA49" s="205">
        <v>0</v>
      </c>
      <c r="AB49" s="205">
        <v>0</v>
      </c>
      <c r="AC49" s="205">
        <v>0</v>
      </c>
      <c r="AD49" s="205">
        <v>0</v>
      </c>
      <c r="AE49" s="205">
        <v>0</v>
      </c>
      <c r="AF49" s="205">
        <v>0</v>
      </c>
      <c r="AG49" s="205">
        <v>0</v>
      </c>
      <c r="AH49" s="205">
        <v>0</v>
      </c>
      <c r="AI49" s="205">
        <v>0</v>
      </c>
      <c r="AJ49" s="205">
        <v>0</v>
      </c>
      <c r="AK49" s="205">
        <v>0</v>
      </c>
      <c r="AL49" s="205">
        <v>0</v>
      </c>
      <c r="AM49" s="205">
        <v>0</v>
      </c>
      <c r="AN49" s="205">
        <v>0</v>
      </c>
      <c r="AO49" s="205">
        <v>0</v>
      </c>
      <c r="AP49" s="205">
        <v>0</v>
      </c>
      <c r="AQ49" s="205">
        <v>0</v>
      </c>
      <c r="AR49" s="205">
        <v>0</v>
      </c>
      <c r="AS49" s="205">
        <v>0</v>
      </c>
      <c r="AT49" s="205">
        <v>0</v>
      </c>
      <c r="AU49" s="205">
        <v>0</v>
      </c>
      <c r="AV49" s="205">
        <v>0</v>
      </c>
      <c r="AW49" s="205">
        <v>0</v>
      </c>
      <c r="AX49" s="205">
        <v>0</v>
      </c>
      <c r="AY49" s="205">
        <v>0</v>
      </c>
      <c r="AZ49" s="205">
        <v>0</v>
      </c>
    </row>
    <row r="50" spans="1:52" x14ac:dyDescent="0.25">
      <c r="A50" s="1529"/>
      <c r="B50" s="512" t="s">
        <v>1276</v>
      </c>
      <c r="C50" s="1073" t="s">
        <v>1238</v>
      </c>
      <c r="D50" s="750">
        <f t="shared" si="0"/>
        <v>0</v>
      </c>
      <c r="E50" s="744">
        <v>0</v>
      </c>
      <c r="F50" s="744">
        <v>0</v>
      </c>
      <c r="G50" s="744">
        <v>0</v>
      </c>
      <c r="H50" s="743">
        <f t="shared" si="1"/>
        <v>0</v>
      </c>
      <c r="I50" s="744">
        <v>0</v>
      </c>
      <c r="J50" s="744">
        <v>0</v>
      </c>
      <c r="K50" s="744">
        <v>0</v>
      </c>
      <c r="L50" s="743">
        <f t="shared" si="2"/>
        <v>0</v>
      </c>
      <c r="M50" s="744">
        <v>0</v>
      </c>
      <c r="N50" s="744">
        <v>0</v>
      </c>
      <c r="O50" s="744">
        <v>0</v>
      </c>
      <c r="P50" s="743">
        <f t="shared" si="3"/>
        <v>0</v>
      </c>
      <c r="Q50" s="744">
        <v>0</v>
      </c>
      <c r="R50" s="744">
        <v>0</v>
      </c>
      <c r="S50" s="744">
        <v>0</v>
      </c>
      <c r="T50" s="746">
        <v>0</v>
      </c>
      <c r="U50" s="747">
        <f t="shared" si="4"/>
        <v>0</v>
      </c>
      <c r="V50" s="750">
        <f t="shared" si="5"/>
        <v>0</v>
      </c>
      <c r="W50" s="750">
        <f t="shared" si="6"/>
        <v>0</v>
      </c>
      <c r="X50" s="751">
        <f t="shared" si="7"/>
        <v>0</v>
      </c>
      <c r="Y50" s="205">
        <v>0</v>
      </c>
      <c r="Z50" s="205">
        <v>0</v>
      </c>
      <c r="AA50" s="205">
        <v>0</v>
      </c>
      <c r="AB50" s="205">
        <v>0</v>
      </c>
      <c r="AC50" s="205">
        <v>0</v>
      </c>
      <c r="AD50" s="205">
        <v>0</v>
      </c>
      <c r="AE50" s="205">
        <v>0</v>
      </c>
      <c r="AF50" s="205">
        <v>0</v>
      </c>
      <c r="AG50" s="205">
        <v>0</v>
      </c>
      <c r="AH50" s="205">
        <v>0</v>
      </c>
      <c r="AI50" s="205">
        <v>0</v>
      </c>
      <c r="AJ50" s="205">
        <v>0</v>
      </c>
      <c r="AK50" s="205">
        <v>0</v>
      </c>
      <c r="AL50" s="205">
        <v>0</v>
      </c>
      <c r="AM50" s="205">
        <v>0</v>
      </c>
      <c r="AN50" s="205">
        <v>0</v>
      </c>
      <c r="AO50" s="205">
        <v>0</v>
      </c>
      <c r="AP50" s="205">
        <v>0</v>
      </c>
      <c r="AQ50" s="205">
        <v>0</v>
      </c>
      <c r="AR50" s="205">
        <v>0</v>
      </c>
      <c r="AS50" s="205">
        <v>0</v>
      </c>
      <c r="AT50" s="205">
        <v>0</v>
      </c>
      <c r="AU50" s="205">
        <v>0</v>
      </c>
      <c r="AV50" s="205">
        <v>0</v>
      </c>
      <c r="AW50" s="205">
        <v>0</v>
      </c>
      <c r="AX50" s="205">
        <v>0</v>
      </c>
      <c r="AY50" s="205">
        <v>0</v>
      </c>
      <c r="AZ50" s="205">
        <v>0</v>
      </c>
    </row>
    <row r="51" spans="1:52" ht="25.5" x14ac:dyDescent="0.25">
      <c r="A51" s="1529"/>
      <c r="B51" s="512" t="s">
        <v>1277</v>
      </c>
      <c r="C51" s="1073" t="s">
        <v>1239</v>
      </c>
      <c r="D51" s="750">
        <f t="shared" si="0"/>
        <v>0</v>
      </c>
      <c r="E51" s="744">
        <v>0</v>
      </c>
      <c r="F51" s="744">
        <v>0</v>
      </c>
      <c r="G51" s="744">
        <v>0</v>
      </c>
      <c r="H51" s="743">
        <f t="shared" si="1"/>
        <v>0</v>
      </c>
      <c r="I51" s="744">
        <v>0</v>
      </c>
      <c r="J51" s="744">
        <v>0</v>
      </c>
      <c r="K51" s="744">
        <v>0</v>
      </c>
      <c r="L51" s="743">
        <f t="shared" si="2"/>
        <v>0</v>
      </c>
      <c r="M51" s="744">
        <v>0</v>
      </c>
      <c r="N51" s="744">
        <v>0</v>
      </c>
      <c r="O51" s="744">
        <v>0</v>
      </c>
      <c r="P51" s="743">
        <f t="shared" si="3"/>
        <v>0</v>
      </c>
      <c r="Q51" s="744">
        <v>0</v>
      </c>
      <c r="R51" s="744">
        <v>0</v>
      </c>
      <c r="S51" s="744">
        <v>0</v>
      </c>
      <c r="T51" s="746">
        <v>0</v>
      </c>
      <c r="U51" s="747">
        <f t="shared" si="4"/>
        <v>0</v>
      </c>
      <c r="V51" s="750">
        <f t="shared" si="5"/>
        <v>0</v>
      </c>
      <c r="W51" s="750">
        <f t="shared" si="6"/>
        <v>0</v>
      </c>
      <c r="X51" s="751">
        <f t="shared" si="7"/>
        <v>0</v>
      </c>
      <c r="Y51" s="205">
        <v>0</v>
      </c>
      <c r="Z51" s="205">
        <v>0</v>
      </c>
      <c r="AA51" s="205">
        <v>0</v>
      </c>
      <c r="AB51" s="205">
        <v>0</v>
      </c>
      <c r="AC51" s="205">
        <v>0</v>
      </c>
      <c r="AD51" s="205">
        <v>0</v>
      </c>
      <c r="AE51" s="205">
        <v>0</v>
      </c>
      <c r="AF51" s="205">
        <v>0</v>
      </c>
      <c r="AG51" s="205">
        <v>0</v>
      </c>
      <c r="AH51" s="205">
        <v>0</v>
      </c>
      <c r="AI51" s="205">
        <v>0</v>
      </c>
      <c r="AJ51" s="205">
        <v>0</v>
      </c>
      <c r="AK51" s="205">
        <v>0</v>
      </c>
      <c r="AL51" s="205">
        <v>0</v>
      </c>
      <c r="AM51" s="205">
        <v>0</v>
      </c>
      <c r="AN51" s="205">
        <v>0</v>
      </c>
      <c r="AO51" s="205">
        <v>0</v>
      </c>
      <c r="AP51" s="205">
        <v>0</v>
      </c>
      <c r="AQ51" s="205">
        <v>0</v>
      </c>
      <c r="AR51" s="205">
        <v>0</v>
      </c>
      <c r="AS51" s="205">
        <v>0</v>
      </c>
      <c r="AT51" s="205">
        <v>0</v>
      </c>
      <c r="AU51" s="205">
        <v>0</v>
      </c>
      <c r="AV51" s="205">
        <v>0</v>
      </c>
      <c r="AW51" s="205">
        <v>0</v>
      </c>
      <c r="AX51" s="205">
        <v>0</v>
      </c>
      <c r="AY51" s="205">
        <v>0</v>
      </c>
      <c r="AZ51" s="205">
        <v>0</v>
      </c>
    </row>
    <row r="52" spans="1:52" x14ac:dyDescent="0.25">
      <c r="A52" s="1529"/>
      <c r="B52" s="512" t="s">
        <v>1278</v>
      </c>
      <c r="C52" s="1073" t="s">
        <v>1240</v>
      </c>
      <c r="D52" s="750">
        <f t="shared" si="0"/>
        <v>0</v>
      </c>
      <c r="E52" s="744">
        <v>0</v>
      </c>
      <c r="F52" s="744">
        <v>0</v>
      </c>
      <c r="G52" s="744">
        <v>0</v>
      </c>
      <c r="H52" s="743">
        <f t="shared" si="1"/>
        <v>0</v>
      </c>
      <c r="I52" s="744">
        <v>0</v>
      </c>
      <c r="J52" s="744">
        <v>0</v>
      </c>
      <c r="K52" s="744">
        <v>0</v>
      </c>
      <c r="L52" s="743">
        <f t="shared" si="2"/>
        <v>0</v>
      </c>
      <c r="M52" s="744">
        <v>0</v>
      </c>
      <c r="N52" s="744">
        <v>0</v>
      </c>
      <c r="O52" s="744">
        <v>0</v>
      </c>
      <c r="P52" s="743">
        <f t="shared" si="3"/>
        <v>0</v>
      </c>
      <c r="Q52" s="744">
        <v>0</v>
      </c>
      <c r="R52" s="744">
        <v>0</v>
      </c>
      <c r="S52" s="744">
        <v>0</v>
      </c>
      <c r="T52" s="746">
        <v>0</v>
      </c>
      <c r="U52" s="747">
        <f t="shared" si="4"/>
        <v>0</v>
      </c>
      <c r="V52" s="750">
        <f t="shared" si="5"/>
        <v>0</v>
      </c>
      <c r="W52" s="750">
        <f t="shared" si="6"/>
        <v>0</v>
      </c>
      <c r="X52" s="751">
        <f t="shared" si="7"/>
        <v>0</v>
      </c>
      <c r="Y52" s="205">
        <v>0</v>
      </c>
      <c r="Z52" s="205">
        <v>0</v>
      </c>
      <c r="AA52" s="205">
        <v>0</v>
      </c>
      <c r="AB52" s="205">
        <v>0</v>
      </c>
      <c r="AC52" s="205">
        <v>0</v>
      </c>
      <c r="AD52" s="205">
        <v>0</v>
      </c>
      <c r="AE52" s="205">
        <v>0</v>
      </c>
      <c r="AF52" s="205">
        <v>0</v>
      </c>
      <c r="AG52" s="205">
        <v>0</v>
      </c>
      <c r="AH52" s="205">
        <v>0</v>
      </c>
      <c r="AI52" s="205">
        <v>0</v>
      </c>
      <c r="AJ52" s="205">
        <v>0</v>
      </c>
      <c r="AK52" s="205">
        <v>0</v>
      </c>
      <c r="AL52" s="205">
        <v>0</v>
      </c>
      <c r="AM52" s="205">
        <v>0</v>
      </c>
      <c r="AN52" s="205">
        <v>0</v>
      </c>
      <c r="AO52" s="205">
        <v>0</v>
      </c>
      <c r="AP52" s="205">
        <v>0</v>
      </c>
      <c r="AQ52" s="205">
        <v>0</v>
      </c>
      <c r="AR52" s="205">
        <v>0</v>
      </c>
      <c r="AS52" s="205">
        <v>0</v>
      </c>
      <c r="AT52" s="205">
        <v>0</v>
      </c>
      <c r="AU52" s="205">
        <v>0</v>
      </c>
      <c r="AV52" s="205">
        <v>0</v>
      </c>
      <c r="AW52" s="205">
        <v>0</v>
      </c>
      <c r="AX52" s="205">
        <v>0</v>
      </c>
      <c r="AY52" s="205">
        <v>0</v>
      </c>
      <c r="AZ52" s="205">
        <v>0</v>
      </c>
    </row>
    <row r="53" spans="1:52" x14ac:dyDescent="0.25">
      <c r="A53" s="1529"/>
      <c r="B53" s="512" t="s">
        <v>1279</v>
      </c>
      <c r="C53" s="1073" t="s">
        <v>1241</v>
      </c>
      <c r="D53" s="750">
        <f t="shared" si="0"/>
        <v>0</v>
      </c>
      <c r="E53" s="744">
        <v>0</v>
      </c>
      <c r="F53" s="744">
        <v>0</v>
      </c>
      <c r="G53" s="744">
        <v>0</v>
      </c>
      <c r="H53" s="743">
        <f t="shared" si="1"/>
        <v>0</v>
      </c>
      <c r="I53" s="744">
        <v>0</v>
      </c>
      <c r="J53" s="744">
        <v>0</v>
      </c>
      <c r="K53" s="744">
        <v>0</v>
      </c>
      <c r="L53" s="743">
        <f t="shared" si="2"/>
        <v>0</v>
      </c>
      <c r="M53" s="744">
        <v>0</v>
      </c>
      <c r="N53" s="744">
        <v>0</v>
      </c>
      <c r="O53" s="744">
        <v>0</v>
      </c>
      <c r="P53" s="743">
        <f t="shared" si="3"/>
        <v>0</v>
      </c>
      <c r="Q53" s="744">
        <v>0</v>
      </c>
      <c r="R53" s="744">
        <v>0</v>
      </c>
      <c r="S53" s="744">
        <v>0</v>
      </c>
      <c r="T53" s="746">
        <v>0</v>
      </c>
      <c r="U53" s="747">
        <f t="shared" si="4"/>
        <v>0</v>
      </c>
      <c r="V53" s="750">
        <f t="shared" si="5"/>
        <v>0</v>
      </c>
      <c r="W53" s="750">
        <f t="shared" si="6"/>
        <v>0</v>
      </c>
      <c r="X53" s="751">
        <f t="shared" si="7"/>
        <v>0</v>
      </c>
      <c r="Y53" s="205">
        <v>0</v>
      </c>
      <c r="Z53" s="205">
        <v>0</v>
      </c>
      <c r="AA53" s="205">
        <v>0</v>
      </c>
      <c r="AB53" s="205">
        <v>0</v>
      </c>
      <c r="AC53" s="205">
        <v>0</v>
      </c>
      <c r="AD53" s="205">
        <v>0</v>
      </c>
      <c r="AE53" s="205">
        <v>0</v>
      </c>
      <c r="AF53" s="205">
        <v>0</v>
      </c>
      <c r="AG53" s="205">
        <v>0</v>
      </c>
      <c r="AH53" s="205">
        <v>0</v>
      </c>
      <c r="AI53" s="205">
        <v>0</v>
      </c>
      <c r="AJ53" s="205">
        <v>0</v>
      </c>
      <c r="AK53" s="205">
        <v>0</v>
      </c>
      <c r="AL53" s="205">
        <v>0</v>
      </c>
      <c r="AM53" s="205">
        <v>0</v>
      </c>
      <c r="AN53" s="205">
        <v>0</v>
      </c>
      <c r="AO53" s="205">
        <v>0</v>
      </c>
      <c r="AP53" s="205">
        <v>0</v>
      </c>
      <c r="AQ53" s="205">
        <v>0</v>
      </c>
      <c r="AR53" s="205">
        <v>0</v>
      </c>
      <c r="AS53" s="205">
        <v>0</v>
      </c>
      <c r="AT53" s="205">
        <v>0</v>
      </c>
      <c r="AU53" s="205">
        <v>0</v>
      </c>
      <c r="AV53" s="205">
        <v>0</v>
      </c>
      <c r="AW53" s="205">
        <v>0</v>
      </c>
      <c r="AX53" s="205">
        <v>0</v>
      </c>
      <c r="AY53" s="205">
        <v>0</v>
      </c>
      <c r="AZ53" s="205">
        <v>0</v>
      </c>
    </row>
    <row r="54" spans="1:52" x14ac:dyDescent="0.25">
      <c r="A54" s="1529"/>
      <c r="B54" s="512" t="s">
        <v>1280</v>
      </c>
      <c r="C54" s="1073" t="s">
        <v>1242</v>
      </c>
      <c r="D54" s="750">
        <f t="shared" si="0"/>
        <v>0</v>
      </c>
      <c r="E54" s="744">
        <v>0</v>
      </c>
      <c r="F54" s="744">
        <v>0</v>
      </c>
      <c r="G54" s="744">
        <v>0</v>
      </c>
      <c r="H54" s="743">
        <f t="shared" si="1"/>
        <v>0</v>
      </c>
      <c r="I54" s="744">
        <v>0</v>
      </c>
      <c r="J54" s="744">
        <v>0</v>
      </c>
      <c r="K54" s="744">
        <v>0</v>
      </c>
      <c r="L54" s="743">
        <f t="shared" si="2"/>
        <v>0</v>
      </c>
      <c r="M54" s="744">
        <v>0</v>
      </c>
      <c r="N54" s="744">
        <v>0</v>
      </c>
      <c r="O54" s="744">
        <v>0</v>
      </c>
      <c r="P54" s="743">
        <f t="shared" si="3"/>
        <v>0</v>
      </c>
      <c r="Q54" s="744">
        <v>0</v>
      </c>
      <c r="R54" s="744">
        <v>0</v>
      </c>
      <c r="S54" s="744">
        <v>0</v>
      </c>
      <c r="T54" s="746">
        <v>0</v>
      </c>
      <c r="U54" s="747">
        <f t="shared" si="4"/>
        <v>0</v>
      </c>
      <c r="V54" s="750">
        <f t="shared" si="5"/>
        <v>0</v>
      </c>
      <c r="W54" s="750">
        <f t="shared" si="6"/>
        <v>0</v>
      </c>
      <c r="X54" s="751">
        <f t="shared" si="7"/>
        <v>0</v>
      </c>
      <c r="Y54" s="205">
        <v>0</v>
      </c>
      <c r="Z54" s="205">
        <v>0</v>
      </c>
      <c r="AA54" s="205">
        <v>0</v>
      </c>
      <c r="AB54" s="205">
        <v>0</v>
      </c>
      <c r="AC54" s="205">
        <v>0</v>
      </c>
      <c r="AD54" s="205">
        <v>0</v>
      </c>
      <c r="AE54" s="205">
        <v>0</v>
      </c>
      <c r="AF54" s="205">
        <v>0</v>
      </c>
      <c r="AG54" s="205">
        <v>0</v>
      </c>
      <c r="AH54" s="205">
        <v>0</v>
      </c>
      <c r="AI54" s="205">
        <v>0</v>
      </c>
      <c r="AJ54" s="205">
        <v>0</v>
      </c>
      <c r="AK54" s="205">
        <v>0</v>
      </c>
      <c r="AL54" s="205">
        <v>0</v>
      </c>
      <c r="AM54" s="205">
        <v>0</v>
      </c>
      <c r="AN54" s="205">
        <v>0</v>
      </c>
      <c r="AO54" s="205">
        <v>0</v>
      </c>
      <c r="AP54" s="205">
        <v>0</v>
      </c>
      <c r="AQ54" s="205">
        <v>0</v>
      </c>
      <c r="AR54" s="205">
        <v>0</v>
      </c>
      <c r="AS54" s="205">
        <v>0</v>
      </c>
      <c r="AT54" s="205">
        <v>0</v>
      </c>
      <c r="AU54" s="205">
        <v>0</v>
      </c>
      <c r="AV54" s="205">
        <v>0</v>
      </c>
      <c r="AW54" s="205">
        <v>0</v>
      </c>
      <c r="AX54" s="205">
        <v>0</v>
      </c>
      <c r="AY54" s="205">
        <v>0</v>
      </c>
      <c r="AZ54" s="205">
        <v>0</v>
      </c>
    </row>
    <row r="55" spans="1:52" x14ac:dyDescent="0.25">
      <c r="A55" s="1529"/>
      <c r="B55" s="512" t="s">
        <v>1281</v>
      </c>
      <c r="C55" s="1073" t="s">
        <v>1243</v>
      </c>
      <c r="D55" s="750">
        <f t="shared" si="0"/>
        <v>0</v>
      </c>
      <c r="E55" s="744">
        <v>0</v>
      </c>
      <c r="F55" s="744">
        <v>0</v>
      </c>
      <c r="G55" s="744">
        <v>0</v>
      </c>
      <c r="H55" s="743">
        <f t="shared" si="1"/>
        <v>0</v>
      </c>
      <c r="I55" s="744">
        <v>0</v>
      </c>
      <c r="J55" s="744">
        <v>0</v>
      </c>
      <c r="K55" s="744">
        <v>0</v>
      </c>
      <c r="L55" s="743">
        <f t="shared" si="2"/>
        <v>0</v>
      </c>
      <c r="M55" s="744">
        <v>0</v>
      </c>
      <c r="N55" s="744">
        <v>0</v>
      </c>
      <c r="O55" s="744">
        <v>0</v>
      </c>
      <c r="P55" s="743">
        <f t="shared" si="3"/>
        <v>0</v>
      </c>
      <c r="Q55" s="744">
        <v>0</v>
      </c>
      <c r="R55" s="744">
        <v>0</v>
      </c>
      <c r="S55" s="744">
        <v>0</v>
      </c>
      <c r="T55" s="746">
        <v>0</v>
      </c>
      <c r="U55" s="747">
        <f t="shared" si="4"/>
        <v>0</v>
      </c>
      <c r="V55" s="750">
        <f t="shared" si="5"/>
        <v>0</v>
      </c>
      <c r="W55" s="750">
        <f t="shared" si="6"/>
        <v>0</v>
      </c>
      <c r="X55" s="751">
        <f t="shared" si="7"/>
        <v>0</v>
      </c>
      <c r="Y55" s="205">
        <v>0</v>
      </c>
      <c r="Z55" s="205">
        <v>0</v>
      </c>
      <c r="AA55" s="205">
        <v>0</v>
      </c>
      <c r="AB55" s="205">
        <v>0</v>
      </c>
      <c r="AC55" s="205">
        <v>0</v>
      </c>
      <c r="AD55" s="205">
        <v>0</v>
      </c>
      <c r="AE55" s="205">
        <v>0</v>
      </c>
      <c r="AF55" s="205">
        <v>0</v>
      </c>
      <c r="AG55" s="205">
        <v>0</v>
      </c>
      <c r="AH55" s="205">
        <v>0</v>
      </c>
      <c r="AI55" s="205">
        <v>0</v>
      </c>
      <c r="AJ55" s="205">
        <v>0</v>
      </c>
      <c r="AK55" s="205">
        <v>0</v>
      </c>
      <c r="AL55" s="205">
        <v>0</v>
      </c>
      <c r="AM55" s="205">
        <v>0</v>
      </c>
      <c r="AN55" s="205">
        <v>0</v>
      </c>
      <c r="AO55" s="205">
        <v>0</v>
      </c>
      <c r="AP55" s="205">
        <v>0</v>
      </c>
      <c r="AQ55" s="205">
        <v>0</v>
      </c>
      <c r="AR55" s="205">
        <v>0</v>
      </c>
      <c r="AS55" s="205">
        <v>0</v>
      </c>
      <c r="AT55" s="205">
        <v>0</v>
      </c>
      <c r="AU55" s="205">
        <v>0</v>
      </c>
      <c r="AV55" s="205">
        <v>0</v>
      </c>
      <c r="AW55" s="205">
        <v>0</v>
      </c>
      <c r="AX55" s="205">
        <v>0</v>
      </c>
      <c r="AY55" s="205">
        <v>0</v>
      </c>
      <c r="AZ55" s="205">
        <v>0</v>
      </c>
    </row>
    <row r="56" spans="1:52" ht="25.5" x14ac:dyDescent="0.25">
      <c r="A56" s="1529"/>
      <c r="B56" s="512" t="s">
        <v>1282</v>
      </c>
      <c r="C56" s="1073" t="s">
        <v>1244</v>
      </c>
      <c r="D56" s="750">
        <f t="shared" si="0"/>
        <v>0</v>
      </c>
      <c r="E56" s="744">
        <v>0</v>
      </c>
      <c r="F56" s="744">
        <v>0</v>
      </c>
      <c r="G56" s="744">
        <v>0</v>
      </c>
      <c r="H56" s="743">
        <f t="shared" si="1"/>
        <v>0</v>
      </c>
      <c r="I56" s="744">
        <v>0</v>
      </c>
      <c r="J56" s="744">
        <v>0</v>
      </c>
      <c r="K56" s="744">
        <v>0</v>
      </c>
      <c r="L56" s="743">
        <f t="shared" si="2"/>
        <v>0</v>
      </c>
      <c r="M56" s="744">
        <v>0</v>
      </c>
      <c r="N56" s="744">
        <v>0</v>
      </c>
      <c r="O56" s="744">
        <v>0</v>
      </c>
      <c r="P56" s="743">
        <f t="shared" si="3"/>
        <v>0</v>
      </c>
      <c r="Q56" s="744">
        <v>0</v>
      </c>
      <c r="R56" s="744">
        <v>0</v>
      </c>
      <c r="S56" s="744">
        <v>0</v>
      </c>
      <c r="T56" s="746">
        <v>0</v>
      </c>
      <c r="U56" s="747">
        <f t="shared" si="4"/>
        <v>0</v>
      </c>
      <c r="V56" s="750">
        <f t="shared" si="5"/>
        <v>0</v>
      </c>
      <c r="W56" s="750">
        <f t="shared" si="6"/>
        <v>0</v>
      </c>
      <c r="X56" s="751">
        <f t="shared" si="7"/>
        <v>0</v>
      </c>
      <c r="Y56" s="205">
        <v>0</v>
      </c>
      <c r="Z56" s="205">
        <v>0</v>
      </c>
      <c r="AA56" s="205">
        <v>0</v>
      </c>
      <c r="AB56" s="205">
        <v>0</v>
      </c>
      <c r="AC56" s="205">
        <v>0</v>
      </c>
      <c r="AD56" s="205">
        <v>0</v>
      </c>
      <c r="AE56" s="205">
        <v>0</v>
      </c>
      <c r="AF56" s="205">
        <v>0</v>
      </c>
      <c r="AG56" s="205">
        <v>0</v>
      </c>
      <c r="AH56" s="205">
        <v>0</v>
      </c>
      <c r="AI56" s="205">
        <v>0</v>
      </c>
      <c r="AJ56" s="205">
        <v>0</v>
      </c>
      <c r="AK56" s="205">
        <v>0</v>
      </c>
      <c r="AL56" s="205">
        <v>0</v>
      </c>
      <c r="AM56" s="205">
        <v>0</v>
      </c>
      <c r="AN56" s="205">
        <v>0</v>
      </c>
      <c r="AO56" s="205">
        <v>0</v>
      </c>
      <c r="AP56" s="205">
        <v>0</v>
      </c>
      <c r="AQ56" s="205">
        <v>0</v>
      </c>
      <c r="AR56" s="205">
        <v>0</v>
      </c>
      <c r="AS56" s="205">
        <v>0</v>
      </c>
      <c r="AT56" s="205">
        <v>0</v>
      </c>
      <c r="AU56" s="205">
        <v>0</v>
      </c>
      <c r="AV56" s="205">
        <v>0</v>
      </c>
      <c r="AW56" s="205">
        <v>0</v>
      </c>
      <c r="AX56" s="205">
        <v>0</v>
      </c>
      <c r="AY56" s="205">
        <v>0</v>
      </c>
      <c r="AZ56" s="205">
        <v>0</v>
      </c>
    </row>
    <row r="57" spans="1:52" x14ac:dyDescent="0.25">
      <c r="A57" s="1529"/>
      <c r="B57" s="512" t="s">
        <v>1283</v>
      </c>
      <c r="C57" s="1073" t="s">
        <v>1245</v>
      </c>
      <c r="D57" s="750">
        <f t="shared" si="0"/>
        <v>0</v>
      </c>
      <c r="E57" s="744">
        <v>0</v>
      </c>
      <c r="F57" s="744">
        <v>0</v>
      </c>
      <c r="G57" s="744">
        <v>0</v>
      </c>
      <c r="H57" s="743">
        <f t="shared" si="1"/>
        <v>0</v>
      </c>
      <c r="I57" s="744">
        <v>0</v>
      </c>
      <c r="J57" s="744">
        <v>0</v>
      </c>
      <c r="K57" s="744">
        <v>0</v>
      </c>
      <c r="L57" s="743">
        <f t="shared" si="2"/>
        <v>0</v>
      </c>
      <c r="M57" s="744">
        <v>0</v>
      </c>
      <c r="N57" s="744">
        <v>0</v>
      </c>
      <c r="O57" s="744">
        <v>0</v>
      </c>
      <c r="P57" s="743">
        <f t="shared" si="3"/>
        <v>0</v>
      </c>
      <c r="Q57" s="744">
        <v>0</v>
      </c>
      <c r="R57" s="744">
        <v>0</v>
      </c>
      <c r="S57" s="744">
        <v>0</v>
      </c>
      <c r="T57" s="746">
        <v>0</v>
      </c>
      <c r="U57" s="747">
        <f t="shared" si="4"/>
        <v>0</v>
      </c>
      <c r="V57" s="750">
        <f t="shared" si="5"/>
        <v>0</v>
      </c>
      <c r="W57" s="750">
        <f t="shared" si="6"/>
        <v>0</v>
      </c>
      <c r="X57" s="751">
        <f t="shared" si="7"/>
        <v>0</v>
      </c>
      <c r="Y57" s="205">
        <v>0</v>
      </c>
      <c r="Z57" s="205">
        <v>0</v>
      </c>
      <c r="AA57" s="205">
        <v>0</v>
      </c>
      <c r="AB57" s="205">
        <v>0</v>
      </c>
      <c r="AC57" s="205">
        <v>0</v>
      </c>
      <c r="AD57" s="205">
        <v>0</v>
      </c>
      <c r="AE57" s="205">
        <v>0</v>
      </c>
      <c r="AF57" s="205">
        <v>0</v>
      </c>
      <c r="AG57" s="205">
        <v>0</v>
      </c>
      <c r="AH57" s="205">
        <v>0</v>
      </c>
      <c r="AI57" s="205">
        <v>0</v>
      </c>
      <c r="AJ57" s="205">
        <v>0</v>
      </c>
      <c r="AK57" s="205">
        <v>0</v>
      </c>
      <c r="AL57" s="205">
        <v>0</v>
      </c>
      <c r="AM57" s="205">
        <v>0</v>
      </c>
      <c r="AN57" s="205">
        <v>0</v>
      </c>
      <c r="AO57" s="205">
        <v>0</v>
      </c>
      <c r="AP57" s="205">
        <v>0</v>
      </c>
      <c r="AQ57" s="205">
        <v>0</v>
      </c>
      <c r="AR57" s="205">
        <v>0</v>
      </c>
      <c r="AS57" s="205">
        <v>0</v>
      </c>
      <c r="AT57" s="205">
        <v>0</v>
      </c>
      <c r="AU57" s="205">
        <v>0</v>
      </c>
      <c r="AV57" s="205">
        <v>0</v>
      </c>
      <c r="AW57" s="205">
        <v>0</v>
      </c>
      <c r="AX57" s="205">
        <v>0</v>
      </c>
      <c r="AY57" s="205">
        <v>0</v>
      </c>
      <c r="AZ57" s="205">
        <v>0</v>
      </c>
    </row>
    <row r="58" spans="1:52" x14ac:dyDescent="0.25">
      <c r="A58" s="1529"/>
      <c r="B58" s="512" t="s">
        <v>1284</v>
      </c>
      <c r="C58" s="1073" t="s">
        <v>1246</v>
      </c>
      <c r="D58" s="750">
        <f t="shared" si="0"/>
        <v>0</v>
      </c>
      <c r="E58" s="744">
        <v>0</v>
      </c>
      <c r="F58" s="744">
        <v>0</v>
      </c>
      <c r="G58" s="744">
        <v>0</v>
      </c>
      <c r="H58" s="743">
        <f t="shared" si="1"/>
        <v>0</v>
      </c>
      <c r="I58" s="744">
        <v>0</v>
      </c>
      <c r="J58" s="744">
        <v>0</v>
      </c>
      <c r="K58" s="744">
        <v>0</v>
      </c>
      <c r="L58" s="743">
        <f t="shared" si="2"/>
        <v>0</v>
      </c>
      <c r="M58" s="744">
        <v>0</v>
      </c>
      <c r="N58" s="744">
        <v>0</v>
      </c>
      <c r="O58" s="744">
        <v>0</v>
      </c>
      <c r="P58" s="743">
        <f t="shared" si="3"/>
        <v>0</v>
      </c>
      <c r="Q58" s="744">
        <v>0</v>
      </c>
      <c r="R58" s="744">
        <v>0</v>
      </c>
      <c r="S58" s="744">
        <v>0</v>
      </c>
      <c r="T58" s="746">
        <v>0</v>
      </c>
      <c r="U58" s="747">
        <f t="shared" si="4"/>
        <v>0</v>
      </c>
      <c r="V58" s="750">
        <f t="shared" si="5"/>
        <v>0</v>
      </c>
      <c r="W58" s="750">
        <f t="shared" si="6"/>
        <v>0</v>
      </c>
      <c r="X58" s="751">
        <f t="shared" si="7"/>
        <v>0</v>
      </c>
      <c r="Y58" s="205">
        <v>0</v>
      </c>
      <c r="Z58" s="205">
        <v>0</v>
      </c>
      <c r="AA58" s="205">
        <v>0</v>
      </c>
      <c r="AB58" s="205">
        <v>0</v>
      </c>
      <c r="AC58" s="205">
        <v>0</v>
      </c>
      <c r="AD58" s="205">
        <v>0</v>
      </c>
      <c r="AE58" s="205">
        <v>0</v>
      </c>
      <c r="AF58" s="205">
        <v>0</v>
      </c>
      <c r="AG58" s="205">
        <v>0</v>
      </c>
      <c r="AH58" s="205">
        <v>0</v>
      </c>
      <c r="AI58" s="205">
        <v>0</v>
      </c>
      <c r="AJ58" s="205">
        <v>0</v>
      </c>
      <c r="AK58" s="205">
        <v>0</v>
      </c>
      <c r="AL58" s="205">
        <v>0</v>
      </c>
      <c r="AM58" s="205">
        <v>0</v>
      </c>
      <c r="AN58" s="205">
        <v>0</v>
      </c>
      <c r="AO58" s="205">
        <v>0</v>
      </c>
      <c r="AP58" s="205">
        <v>0</v>
      </c>
      <c r="AQ58" s="205">
        <v>0</v>
      </c>
      <c r="AR58" s="205">
        <v>0</v>
      </c>
      <c r="AS58" s="205">
        <v>0</v>
      </c>
      <c r="AT58" s="205">
        <v>0</v>
      </c>
      <c r="AU58" s="205">
        <v>0</v>
      </c>
      <c r="AV58" s="205">
        <v>0</v>
      </c>
      <c r="AW58" s="205">
        <v>0</v>
      </c>
      <c r="AX58" s="205">
        <v>0</v>
      </c>
      <c r="AY58" s="205">
        <v>0</v>
      </c>
      <c r="AZ58" s="205">
        <v>0</v>
      </c>
    </row>
    <row r="59" spans="1:52" x14ac:dyDescent="0.25">
      <c r="A59" s="1529"/>
      <c r="B59" s="512" t="s">
        <v>1285</v>
      </c>
      <c r="C59" s="1073" t="s">
        <v>1247</v>
      </c>
      <c r="D59" s="750">
        <f t="shared" si="0"/>
        <v>0</v>
      </c>
      <c r="E59" s="744">
        <v>0</v>
      </c>
      <c r="F59" s="744">
        <v>0</v>
      </c>
      <c r="G59" s="744">
        <v>0</v>
      </c>
      <c r="H59" s="743">
        <f t="shared" si="1"/>
        <v>0</v>
      </c>
      <c r="I59" s="744">
        <v>0</v>
      </c>
      <c r="J59" s="744">
        <v>0</v>
      </c>
      <c r="K59" s="744">
        <v>0</v>
      </c>
      <c r="L59" s="743">
        <f t="shared" si="2"/>
        <v>0</v>
      </c>
      <c r="M59" s="744">
        <v>0</v>
      </c>
      <c r="N59" s="744">
        <v>0</v>
      </c>
      <c r="O59" s="744">
        <v>0</v>
      </c>
      <c r="P59" s="743">
        <f t="shared" si="3"/>
        <v>0</v>
      </c>
      <c r="Q59" s="744">
        <v>0</v>
      </c>
      <c r="R59" s="744">
        <v>0</v>
      </c>
      <c r="S59" s="744">
        <v>0</v>
      </c>
      <c r="T59" s="746">
        <v>0</v>
      </c>
      <c r="U59" s="747">
        <f t="shared" si="4"/>
        <v>0</v>
      </c>
      <c r="V59" s="750">
        <f t="shared" si="5"/>
        <v>0</v>
      </c>
      <c r="W59" s="750">
        <f t="shared" si="6"/>
        <v>0</v>
      </c>
      <c r="X59" s="751">
        <f t="shared" si="7"/>
        <v>0</v>
      </c>
      <c r="Y59" s="205">
        <v>0</v>
      </c>
      <c r="Z59" s="205">
        <v>0</v>
      </c>
      <c r="AA59" s="205">
        <v>0</v>
      </c>
      <c r="AB59" s="205">
        <v>0</v>
      </c>
      <c r="AC59" s="205">
        <v>0</v>
      </c>
      <c r="AD59" s="205">
        <v>0</v>
      </c>
      <c r="AE59" s="205">
        <v>0</v>
      </c>
      <c r="AF59" s="205">
        <v>0</v>
      </c>
      <c r="AG59" s="205">
        <v>0</v>
      </c>
      <c r="AH59" s="205">
        <v>0</v>
      </c>
      <c r="AI59" s="205">
        <v>0</v>
      </c>
      <c r="AJ59" s="205">
        <v>0</v>
      </c>
      <c r="AK59" s="205">
        <v>0</v>
      </c>
      <c r="AL59" s="205">
        <v>0</v>
      </c>
      <c r="AM59" s="205">
        <v>0</v>
      </c>
      <c r="AN59" s="205">
        <v>0</v>
      </c>
      <c r="AO59" s="205">
        <v>0</v>
      </c>
      <c r="AP59" s="205">
        <v>0</v>
      </c>
      <c r="AQ59" s="205">
        <v>0</v>
      </c>
      <c r="AR59" s="205">
        <v>0</v>
      </c>
      <c r="AS59" s="205">
        <v>0</v>
      </c>
      <c r="AT59" s="205">
        <v>0</v>
      </c>
      <c r="AU59" s="205">
        <v>0</v>
      </c>
      <c r="AV59" s="205">
        <v>0</v>
      </c>
      <c r="AW59" s="205">
        <v>0</v>
      </c>
      <c r="AX59" s="205">
        <v>0</v>
      </c>
      <c r="AY59" s="205">
        <v>0</v>
      </c>
      <c r="AZ59" s="205">
        <v>0</v>
      </c>
    </row>
    <row r="60" spans="1:52" x14ac:dyDescent="0.25">
      <c r="A60" s="1529"/>
      <c r="B60" s="512" t="s">
        <v>1286</v>
      </c>
      <c r="C60" s="1073" t="s">
        <v>1248</v>
      </c>
      <c r="D60" s="750">
        <f t="shared" si="0"/>
        <v>0</v>
      </c>
      <c r="E60" s="744">
        <v>0</v>
      </c>
      <c r="F60" s="744">
        <v>0</v>
      </c>
      <c r="G60" s="744">
        <v>0</v>
      </c>
      <c r="H60" s="743">
        <f t="shared" si="1"/>
        <v>0</v>
      </c>
      <c r="I60" s="744">
        <v>0</v>
      </c>
      <c r="J60" s="744">
        <v>0</v>
      </c>
      <c r="K60" s="744">
        <v>0</v>
      </c>
      <c r="L60" s="743">
        <f t="shared" si="2"/>
        <v>0</v>
      </c>
      <c r="M60" s="744">
        <v>0</v>
      </c>
      <c r="N60" s="744">
        <v>0</v>
      </c>
      <c r="O60" s="744">
        <v>0</v>
      </c>
      <c r="P60" s="743">
        <f t="shared" si="3"/>
        <v>0</v>
      </c>
      <c r="Q60" s="744">
        <v>0</v>
      </c>
      <c r="R60" s="744">
        <v>0</v>
      </c>
      <c r="S60" s="744">
        <v>0</v>
      </c>
      <c r="T60" s="746">
        <v>0</v>
      </c>
      <c r="U60" s="747">
        <f t="shared" si="4"/>
        <v>0</v>
      </c>
      <c r="V60" s="750">
        <f t="shared" si="5"/>
        <v>0</v>
      </c>
      <c r="W60" s="750">
        <f t="shared" si="6"/>
        <v>0</v>
      </c>
      <c r="X60" s="751">
        <f t="shared" si="7"/>
        <v>0</v>
      </c>
      <c r="Y60" s="205">
        <v>0</v>
      </c>
      <c r="Z60" s="205">
        <v>0</v>
      </c>
      <c r="AA60" s="205">
        <v>0</v>
      </c>
      <c r="AB60" s="205">
        <v>0</v>
      </c>
      <c r="AC60" s="205">
        <v>0</v>
      </c>
      <c r="AD60" s="205">
        <v>0</v>
      </c>
      <c r="AE60" s="205">
        <v>0</v>
      </c>
      <c r="AF60" s="205">
        <v>0</v>
      </c>
      <c r="AG60" s="205">
        <v>0</v>
      </c>
      <c r="AH60" s="205">
        <v>0</v>
      </c>
      <c r="AI60" s="205">
        <v>0</v>
      </c>
      <c r="AJ60" s="205">
        <v>0</v>
      </c>
      <c r="AK60" s="205">
        <v>0</v>
      </c>
      <c r="AL60" s="205">
        <v>0</v>
      </c>
      <c r="AM60" s="205">
        <v>0</v>
      </c>
      <c r="AN60" s="205">
        <v>0</v>
      </c>
      <c r="AO60" s="205">
        <v>0</v>
      </c>
      <c r="AP60" s="205">
        <v>0</v>
      </c>
      <c r="AQ60" s="205">
        <v>0</v>
      </c>
      <c r="AR60" s="205">
        <v>0</v>
      </c>
      <c r="AS60" s="205">
        <v>0</v>
      </c>
      <c r="AT60" s="205">
        <v>0</v>
      </c>
      <c r="AU60" s="205">
        <v>0</v>
      </c>
      <c r="AV60" s="205">
        <v>0</v>
      </c>
      <c r="AW60" s="205">
        <v>0</v>
      </c>
      <c r="AX60" s="205">
        <v>0</v>
      </c>
      <c r="AY60" s="205">
        <v>0</v>
      </c>
      <c r="AZ60" s="205">
        <v>0</v>
      </c>
    </row>
    <row r="61" spans="1:52" x14ac:dyDescent="0.25">
      <c r="A61" s="1529"/>
      <c r="B61" s="512" t="s">
        <v>1287</v>
      </c>
      <c r="C61" s="1073" t="s">
        <v>1249</v>
      </c>
      <c r="D61" s="750">
        <f t="shared" si="0"/>
        <v>0</v>
      </c>
      <c r="E61" s="744">
        <v>0</v>
      </c>
      <c r="F61" s="744">
        <v>0</v>
      </c>
      <c r="G61" s="744">
        <v>0</v>
      </c>
      <c r="H61" s="743">
        <f t="shared" si="1"/>
        <v>0</v>
      </c>
      <c r="I61" s="744">
        <v>0</v>
      </c>
      <c r="J61" s="744">
        <v>0</v>
      </c>
      <c r="K61" s="744">
        <v>0</v>
      </c>
      <c r="L61" s="743">
        <f t="shared" si="2"/>
        <v>0</v>
      </c>
      <c r="M61" s="744">
        <v>0</v>
      </c>
      <c r="N61" s="744">
        <v>0</v>
      </c>
      <c r="O61" s="744">
        <v>0</v>
      </c>
      <c r="P61" s="743">
        <f t="shared" si="3"/>
        <v>0</v>
      </c>
      <c r="Q61" s="744">
        <v>0</v>
      </c>
      <c r="R61" s="744">
        <v>0</v>
      </c>
      <c r="S61" s="744">
        <v>0</v>
      </c>
      <c r="T61" s="746">
        <v>0</v>
      </c>
      <c r="U61" s="747">
        <f t="shared" si="4"/>
        <v>0</v>
      </c>
      <c r="V61" s="750">
        <f t="shared" si="5"/>
        <v>0</v>
      </c>
      <c r="W61" s="750">
        <f t="shared" si="6"/>
        <v>0</v>
      </c>
      <c r="X61" s="751">
        <f t="shared" si="7"/>
        <v>0</v>
      </c>
      <c r="Y61" s="205">
        <v>0</v>
      </c>
      <c r="Z61" s="205">
        <v>0</v>
      </c>
      <c r="AA61" s="205">
        <v>0</v>
      </c>
      <c r="AB61" s="205">
        <v>0</v>
      </c>
      <c r="AC61" s="205">
        <v>0</v>
      </c>
      <c r="AD61" s="205">
        <v>0</v>
      </c>
      <c r="AE61" s="205">
        <v>0</v>
      </c>
      <c r="AF61" s="205">
        <v>0</v>
      </c>
      <c r="AG61" s="205">
        <v>0</v>
      </c>
      <c r="AH61" s="205">
        <v>0</v>
      </c>
      <c r="AI61" s="205">
        <v>0</v>
      </c>
      <c r="AJ61" s="205">
        <v>0</v>
      </c>
      <c r="AK61" s="205">
        <v>0</v>
      </c>
      <c r="AL61" s="205">
        <v>0</v>
      </c>
      <c r="AM61" s="205">
        <v>0</v>
      </c>
      <c r="AN61" s="205">
        <v>0</v>
      </c>
      <c r="AO61" s="205">
        <v>0</v>
      </c>
      <c r="AP61" s="205">
        <v>0</v>
      </c>
      <c r="AQ61" s="205">
        <v>0</v>
      </c>
      <c r="AR61" s="205">
        <v>0</v>
      </c>
      <c r="AS61" s="205">
        <v>0</v>
      </c>
      <c r="AT61" s="205">
        <v>0</v>
      </c>
      <c r="AU61" s="205">
        <v>0</v>
      </c>
      <c r="AV61" s="205">
        <v>0</v>
      </c>
      <c r="AW61" s="205">
        <v>0</v>
      </c>
      <c r="AX61" s="205">
        <v>0</v>
      </c>
      <c r="AY61" s="205">
        <v>0</v>
      </c>
      <c r="AZ61" s="205">
        <v>0</v>
      </c>
    </row>
    <row r="62" spans="1:52" x14ac:dyDescent="0.25">
      <c r="A62" s="1529"/>
      <c r="B62" s="512" t="s">
        <v>1288</v>
      </c>
      <c r="C62" s="1073" t="s">
        <v>1250</v>
      </c>
      <c r="D62" s="750">
        <f t="shared" si="0"/>
        <v>0</v>
      </c>
      <c r="E62" s="744">
        <v>0</v>
      </c>
      <c r="F62" s="744">
        <v>0</v>
      </c>
      <c r="G62" s="744">
        <v>0</v>
      </c>
      <c r="H62" s="743">
        <f t="shared" si="1"/>
        <v>0</v>
      </c>
      <c r="I62" s="744">
        <v>0</v>
      </c>
      <c r="J62" s="744">
        <v>0</v>
      </c>
      <c r="K62" s="744">
        <v>0</v>
      </c>
      <c r="L62" s="743">
        <f t="shared" si="2"/>
        <v>0</v>
      </c>
      <c r="M62" s="744">
        <v>0</v>
      </c>
      <c r="N62" s="744">
        <v>0</v>
      </c>
      <c r="O62" s="744">
        <v>0</v>
      </c>
      <c r="P62" s="743">
        <f t="shared" si="3"/>
        <v>0</v>
      </c>
      <c r="Q62" s="744">
        <v>0</v>
      </c>
      <c r="R62" s="744">
        <v>0</v>
      </c>
      <c r="S62" s="744">
        <v>0</v>
      </c>
      <c r="T62" s="746">
        <v>0</v>
      </c>
      <c r="U62" s="747">
        <f t="shared" si="4"/>
        <v>0</v>
      </c>
      <c r="V62" s="750">
        <f t="shared" si="5"/>
        <v>0</v>
      </c>
      <c r="W62" s="750">
        <f t="shared" si="6"/>
        <v>0</v>
      </c>
      <c r="X62" s="751">
        <f t="shared" si="7"/>
        <v>0</v>
      </c>
      <c r="Y62" s="205">
        <v>0</v>
      </c>
      <c r="Z62" s="205">
        <v>0</v>
      </c>
      <c r="AA62" s="205">
        <v>0</v>
      </c>
      <c r="AB62" s="205">
        <v>0</v>
      </c>
      <c r="AC62" s="205">
        <v>0</v>
      </c>
      <c r="AD62" s="205">
        <v>0</v>
      </c>
      <c r="AE62" s="205">
        <v>0</v>
      </c>
      <c r="AF62" s="205">
        <v>0</v>
      </c>
      <c r="AG62" s="205">
        <v>0</v>
      </c>
      <c r="AH62" s="205">
        <v>0</v>
      </c>
      <c r="AI62" s="205">
        <v>0</v>
      </c>
      <c r="AJ62" s="205">
        <v>0</v>
      </c>
      <c r="AK62" s="205">
        <v>0</v>
      </c>
      <c r="AL62" s="205">
        <v>0</v>
      </c>
      <c r="AM62" s="205">
        <v>0</v>
      </c>
      <c r="AN62" s="205">
        <v>0</v>
      </c>
      <c r="AO62" s="205">
        <v>0</v>
      </c>
      <c r="AP62" s="205">
        <v>0</v>
      </c>
      <c r="AQ62" s="205">
        <v>0</v>
      </c>
      <c r="AR62" s="205">
        <v>0</v>
      </c>
      <c r="AS62" s="205">
        <v>0</v>
      </c>
      <c r="AT62" s="205">
        <v>0</v>
      </c>
      <c r="AU62" s="205">
        <v>0</v>
      </c>
      <c r="AV62" s="205">
        <v>0</v>
      </c>
      <c r="AW62" s="205">
        <v>0</v>
      </c>
      <c r="AX62" s="205">
        <v>0</v>
      </c>
      <c r="AY62" s="205">
        <v>0</v>
      </c>
      <c r="AZ62" s="205">
        <v>0</v>
      </c>
    </row>
    <row r="63" spans="1:52" x14ac:dyDescent="0.25">
      <c r="A63" s="1529"/>
      <c r="B63" s="512" t="s">
        <v>1289</v>
      </c>
      <c r="C63" s="1073" t="s">
        <v>1251</v>
      </c>
      <c r="D63" s="750">
        <f t="shared" si="0"/>
        <v>0</v>
      </c>
      <c r="E63" s="744">
        <v>0</v>
      </c>
      <c r="F63" s="744">
        <v>0</v>
      </c>
      <c r="G63" s="744">
        <v>0</v>
      </c>
      <c r="H63" s="743">
        <f t="shared" si="1"/>
        <v>0</v>
      </c>
      <c r="I63" s="744">
        <v>0</v>
      </c>
      <c r="J63" s="744">
        <v>0</v>
      </c>
      <c r="K63" s="744">
        <v>0</v>
      </c>
      <c r="L63" s="743">
        <f t="shared" si="2"/>
        <v>0</v>
      </c>
      <c r="M63" s="744">
        <v>0</v>
      </c>
      <c r="N63" s="744">
        <v>0</v>
      </c>
      <c r="O63" s="744">
        <v>0</v>
      </c>
      <c r="P63" s="743">
        <f t="shared" si="3"/>
        <v>0</v>
      </c>
      <c r="Q63" s="744">
        <v>0</v>
      </c>
      <c r="R63" s="744">
        <v>0</v>
      </c>
      <c r="S63" s="744">
        <v>0</v>
      </c>
      <c r="T63" s="746">
        <v>0</v>
      </c>
      <c r="U63" s="747">
        <f t="shared" si="4"/>
        <v>0</v>
      </c>
      <c r="V63" s="750">
        <f t="shared" si="5"/>
        <v>0</v>
      </c>
      <c r="W63" s="750">
        <f t="shared" si="6"/>
        <v>0</v>
      </c>
      <c r="X63" s="751">
        <f t="shared" si="7"/>
        <v>0</v>
      </c>
      <c r="Y63" s="205">
        <v>0</v>
      </c>
      <c r="Z63" s="205">
        <v>0</v>
      </c>
      <c r="AA63" s="205">
        <v>0</v>
      </c>
      <c r="AB63" s="205">
        <v>0</v>
      </c>
      <c r="AC63" s="205">
        <v>0</v>
      </c>
      <c r="AD63" s="205">
        <v>0</v>
      </c>
      <c r="AE63" s="205">
        <v>0</v>
      </c>
      <c r="AF63" s="205">
        <v>0</v>
      </c>
      <c r="AG63" s="205">
        <v>0</v>
      </c>
      <c r="AH63" s="205">
        <v>0</v>
      </c>
      <c r="AI63" s="205">
        <v>0</v>
      </c>
      <c r="AJ63" s="205">
        <v>0</v>
      </c>
      <c r="AK63" s="205">
        <v>0</v>
      </c>
      <c r="AL63" s="205">
        <v>0</v>
      </c>
      <c r="AM63" s="205">
        <v>0</v>
      </c>
      <c r="AN63" s="205">
        <v>0</v>
      </c>
      <c r="AO63" s="205">
        <v>0</v>
      </c>
      <c r="AP63" s="205">
        <v>0</v>
      </c>
      <c r="AQ63" s="205">
        <v>0</v>
      </c>
      <c r="AR63" s="205">
        <v>0</v>
      </c>
      <c r="AS63" s="205">
        <v>0</v>
      </c>
      <c r="AT63" s="205">
        <v>0</v>
      </c>
      <c r="AU63" s="205">
        <v>0</v>
      </c>
      <c r="AV63" s="205">
        <v>0</v>
      </c>
      <c r="AW63" s="205">
        <v>0</v>
      </c>
      <c r="AX63" s="205">
        <v>0</v>
      </c>
      <c r="AY63" s="205">
        <v>0</v>
      </c>
      <c r="AZ63" s="205">
        <v>0</v>
      </c>
    </row>
    <row r="64" spans="1:52" ht="25.5" x14ac:dyDescent="0.25">
      <c r="A64" s="1529"/>
      <c r="B64" s="512" t="s">
        <v>1290</v>
      </c>
      <c r="C64" s="1073" t="s">
        <v>1252</v>
      </c>
      <c r="D64" s="750">
        <f t="shared" si="0"/>
        <v>0</v>
      </c>
      <c r="E64" s="744">
        <v>0</v>
      </c>
      <c r="F64" s="744">
        <v>0</v>
      </c>
      <c r="G64" s="744">
        <v>0</v>
      </c>
      <c r="H64" s="743">
        <f t="shared" si="1"/>
        <v>0</v>
      </c>
      <c r="I64" s="744">
        <v>0</v>
      </c>
      <c r="J64" s="744">
        <v>0</v>
      </c>
      <c r="K64" s="744">
        <v>0</v>
      </c>
      <c r="L64" s="743">
        <f t="shared" si="2"/>
        <v>0</v>
      </c>
      <c r="M64" s="744">
        <v>0</v>
      </c>
      <c r="N64" s="744">
        <v>0</v>
      </c>
      <c r="O64" s="744">
        <v>0</v>
      </c>
      <c r="P64" s="743">
        <f t="shared" si="3"/>
        <v>0</v>
      </c>
      <c r="Q64" s="744">
        <v>0</v>
      </c>
      <c r="R64" s="744">
        <v>0</v>
      </c>
      <c r="S64" s="744">
        <v>0</v>
      </c>
      <c r="T64" s="746">
        <v>0</v>
      </c>
      <c r="U64" s="747">
        <f t="shared" si="4"/>
        <v>0</v>
      </c>
      <c r="V64" s="750">
        <f t="shared" si="5"/>
        <v>0</v>
      </c>
      <c r="W64" s="750">
        <f t="shared" si="6"/>
        <v>0</v>
      </c>
      <c r="X64" s="751">
        <f t="shared" si="7"/>
        <v>0</v>
      </c>
      <c r="Y64" s="205">
        <v>0</v>
      </c>
      <c r="Z64" s="205">
        <v>0</v>
      </c>
      <c r="AA64" s="205">
        <v>0</v>
      </c>
      <c r="AB64" s="205">
        <v>0</v>
      </c>
      <c r="AC64" s="205">
        <v>0</v>
      </c>
      <c r="AD64" s="205">
        <v>0</v>
      </c>
      <c r="AE64" s="205">
        <v>0</v>
      </c>
      <c r="AF64" s="205">
        <v>0</v>
      </c>
      <c r="AG64" s="205">
        <v>0</v>
      </c>
      <c r="AH64" s="205">
        <v>0</v>
      </c>
      <c r="AI64" s="205">
        <v>0</v>
      </c>
      <c r="AJ64" s="205">
        <v>0</v>
      </c>
      <c r="AK64" s="205">
        <v>0</v>
      </c>
      <c r="AL64" s="205">
        <v>0</v>
      </c>
      <c r="AM64" s="205">
        <v>0</v>
      </c>
      <c r="AN64" s="205">
        <v>0</v>
      </c>
      <c r="AO64" s="205">
        <v>0</v>
      </c>
      <c r="AP64" s="205">
        <v>0</v>
      </c>
      <c r="AQ64" s="205">
        <v>0</v>
      </c>
      <c r="AR64" s="205">
        <v>0</v>
      </c>
      <c r="AS64" s="205">
        <v>0</v>
      </c>
      <c r="AT64" s="205">
        <v>0</v>
      </c>
      <c r="AU64" s="205">
        <v>0</v>
      </c>
      <c r="AV64" s="205">
        <v>0</v>
      </c>
      <c r="AW64" s="205">
        <v>0</v>
      </c>
      <c r="AX64" s="205">
        <v>0</v>
      </c>
      <c r="AY64" s="205">
        <v>0</v>
      </c>
      <c r="AZ64" s="205">
        <v>0</v>
      </c>
    </row>
    <row r="65" spans="1:52" ht="25.5" x14ac:dyDescent="0.25">
      <c r="A65" s="1529"/>
      <c r="B65" s="512" t="s">
        <v>1291</v>
      </c>
      <c r="C65" s="1073" t="s">
        <v>1253</v>
      </c>
      <c r="D65" s="750">
        <f t="shared" si="0"/>
        <v>40885.123534290789</v>
      </c>
      <c r="E65" s="744">
        <v>40885.123534290789</v>
      </c>
      <c r="F65" s="744">
        <v>0</v>
      </c>
      <c r="G65" s="744">
        <v>0</v>
      </c>
      <c r="H65" s="743">
        <f t="shared" si="1"/>
        <v>42828.799728274731</v>
      </c>
      <c r="I65" s="744">
        <v>42828.799728274731</v>
      </c>
      <c r="J65" s="744">
        <v>0</v>
      </c>
      <c r="K65" s="744">
        <v>0</v>
      </c>
      <c r="L65" s="743">
        <f t="shared" si="2"/>
        <v>44129.298104679328</v>
      </c>
      <c r="M65" s="744">
        <v>44129.298104679328</v>
      </c>
      <c r="N65" s="744">
        <v>0</v>
      </c>
      <c r="O65" s="744">
        <v>0</v>
      </c>
      <c r="P65" s="743">
        <f t="shared" si="3"/>
        <v>24522.538632755117</v>
      </c>
      <c r="Q65" s="744">
        <v>24522.538632755117</v>
      </c>
      <c r="R65" s="744">
        <v>0</v>
      </c>
      <c r="S65" s="744">
        <v>0</v>
      </c>
      <c r="T65" s="746">
        <v>0</v>
      </c>
      <c r="U65" s="747">
        <f t="shared" si="4"/>
        <v>152365.75999999995</v>
      </c>
      <c r="V65" s="750">
        <f t="shared" si="5"/>
        <v>152365.75999999995</v>
      </c>
      <c r="W65" s="750">
        <f t="shared" si="6"/>
        <v>0</v>
      </c>
      <c r="X65" s="751">
        <f t="shared" si="7"/>
        <v>0</v>
      </c>
      <c r="Y65" s="205">
        <v>0</v>
      </c>
      <c r="Z65" s="205">
        <v>0</v>
      </c>
      <c r="AA65" s="205">
        <v>0</v>
      </c>
      <c r="AB65" s="205">
        <v>0</v>
      </c>
      <c r="AC65" s="205">
        <v>0</v>
      </c>
      <c r="AD65" s="205">
        <v>0</v>
      </c>
      <c r="AE65" s="205">
        <v>0</v>
      </c>
      <c r="AF65" s="205">
        <v>0</v>
      </c>
      <c r="AG65" s="205">
        <v>0</v>
      </c>
      <c r="AH65" s="205">
        <v>0</v>
      </c>
      <c r="AI65" s="205">
        <v>0</v>
      </c>
      <c r="AJ65" s="205">
        <v>0</v>
      </c>
      <c r="AK65" s="205">
        <v>0</v>
      </c>
      <c r="AL65" s="205">
        <v>0</v>
      </c>
      <c r="AM65" s="205">
        <v>0</v>
      </c>
      <c r="AN65" s="205">
        <v>0</v>
      </c>
      <c r="AO65" s="205">
        <v>0</v>
      </c>
      <c r="AP65" s="205">
        <v>0</v>
      </c>
      <c r="AQ65" s="205">
        <v>0</v>
      </c>
      <c r="AR65" s="205">
        <v>0</v>
      </c>
      <c r="AS65" s="205">
        <v>0</v>
      </c>
      <c r="AT65" s="205">
        <v>0</v>
      </c>
      <c r="AU65" s="205">
        <v>0</v>
      </c>
      <c r="AV65" s="205">
        <v>0</v>
      </c>
      <c r="AW65" s="205">
        <v>0</v>
      </c>
      <c r="AX65" s="205">
        <v>0</v>
      </c>
      <c r="AY65" s="205">
        <v>0</v>
      </c>
      <c r="AZ65" s="205">
        <v>0</v>
      </c>
    </row>
    <row r="66" spans="1:52" x14ac:dyDescent="0.25">
      <c r="A66" s="1529"/>
      <c r="B66" s="512" t="s">
        <v>1292</v>
      </c>
      <c r="C66" s="1073" t="s">
        <v>1254</v>
      </c>
      <c r="D66" s="750">
        <f t="shared" si="0"/>
        <v>0</v>
      </c>
      <c r="E66" s="744">
        <v>0</v>
      </c>
      <c r="F66" s="744">
        <v>0</v>
      </c>
      <c r="G66" s="744">
        <v>0</v>
      </c>
      <c r="H66" s="743">
        <f t="shared" si="1"/>
        <v>0</v>
      </c>
      <c r="I66" s="744">
        <v>0</v>
      </c>
      <c r="J66" s="744">
        <v>0</v>
      </c>
      <c r="K66" s="744">
        <v>0</v>
      </c>
      <c r="L66" s="743">
        <f t="shared" si="2"/>
        <v>0</v>
      </c>
      <c r="M66" s="744">
        <v>0</v>
      </c>
      <c r="N66" s="744">
        <v>0</v>
      </c>
      <c r="O66" s="744">
        <v>0</v>
      </c>
      <c r="P66" s="743">
        <f t="shared" si="3"/>
        <v>0</v>
      </c>
      <c r="Q66" s="744">
        <v>0</v>
      </c>
      <c r="R66" s="744">
        <v>0</v>
      </c>
      <c r="S66" s="744">
        <v>0</v>
      </c>
      <c r="T66" s="746">
        <v>0</v>
      </c>
      <c r="U66" s="747">
        <f t="shared" si="4"/>
        <v>0</v>
      </c>
      <c r="V66" s="750">
        <f t="shared" si="5"/>
        <v>0</v>
      </c>
      <c r="W66" s="750">
        <f t="shared" si="6"/>
        <v>0</v>
      </c>
      <c r="X66" s="751">
        <f t="shared" si="7"/>
        <v>0</v>
      </c>
      <c r="Y66" s="205">
        <v>0</v>
      </c>
      <c r="Z66" s="205">
        <v>0</v>
      </c>
      <c r="AA66" s="205">
        <v>0</v>
      </c>
      <c r="AB66" s="205">
        <v>0</v>
      </c>
      <c r="AC66" s="205">
        <v>0</v>
      </c>
      <c r="AD66" s="205">
        <v>0</v>
      </c>
      <c r="AE66" s="205">
        <v>0</v>
      </c>
      <c r="AF66" s="205">
        <v>0</v>
      </c>
      <c r="AG66" s="205">
        <v>0</v>
      </c>
      <c r="AH66" s="205">
        <v>0</v>
      </c>
      <c r="AI66" s="205">
        <v>0</v>
      </c>
      <c r="AJ66" s="205">
        <v>0</v>
      </c>
      <c r="AK66" s="205">
        <v>0</v>
      </c>
      <c r="AL66" s="205">
        <v>0</v>
      </c>
      <c r="AM66" s="205">
        <v>0</v>
      </c>
      <c r="AN66" s="205">
        <v>0</v>
      </c>
      <c r="AO66" s="205">
        <v>0</v>
      </c>
      <c r="AP66" s="205">
        <v>0</v>
      </c>
      <c r="AQ66" s="205">
        <v>0</v>
      </c>
      <c r="AR66" s="205">
        <v>0</v>
      </c>
      <c r="AS66" s="205">
        <v>0</v>
      </c>
      <c r="AT66" s="205">
        <v>0</v>
      </c>
      <c r="AU66" s="205">
        <v>0</v>
      </c>
      <c r="AV66" s="205">
        <v>0</v>
      </c>
      <c r="AW66" s="205">
        <v>0</v>
      </c>
      <c r="AX66" s="205">
        <v>0</v>
      </c>
      <c r="AY66" s="205">
        <v>0</v>
      </c>
      <c r="AZ66" s="205">
        <v>0</v>
      </c>
    </row>
    <row r="67" spans="1:52" x14ac:dyDescent="0.25">
      <c r="A67" s="1529"/>
      <c r="B67" s="512" t="s">
        <v>1293</v>
      </c>
      <c r="C67" s="1073" t="s">
        <v>1255</v>
      </c>
      <c r="D67" s="750">
        <f t="shared" si="0"/>
        <v>0</v>
      </c>
      <c r="E67" s="744">
        <v>0</v>
      </c>
      <c r="F67" s="744">
        <v>0</v>
      </c>
      <c r="G67" s="744">
        <v>0</v>
      </c>
      <c r="H67" s="743">
        <f t="shared" si="1"/>
        <v>0</v>
      </c>
      <c r="I67" s="744">
        <v>0</v>
      </c>
      <c r="J67" s="744">
        <v>0</v>
      </c>
      <c r="K67" s="744">
        <v>0</v>
      </c>
      <c r="L67" s="743">
        <f t="shared" si="2"/>
        <v>0</v>
      </c>
      <c r="M67" s="744">
        <v>0</v>
      </c>
      <c r="N67" s="744">
        <v>0</v>
      </c>
      <c r="O67" s="744">
        <v>0</v>
      </c>
      <c r="P67" s="743">
        <f t="shared" si="3"/>
        <v>0</v>
      </c>
      <c r="Q67" s="744">
        <v>0</v>
      </c>
      <c r="R67" s="744">
        <v>0</v>
      </c>
      <c r="S67" s="744">
        <v>0</v>
      </c>
      <c r="T67" s="746">
        <v>0</v>
      </c>
      <c r="U67" s="747">
        <f t="shared" si="4"/>
        <v>0</v>
      </c>
      <c r="V67" s="750">
        <f t="shared" si="5"/>
        <v>0</v>
      </c>
      <c r="W67" s="750">
        <f t="shared" si="6"/>
        <v>0</v>
      </c>
      <c r="X67" s="751">
        <f t="shared" si="7"/>
        <v>0</v>
      </c>
      <c r="Y67" s="205">
        <v>0</v>
      </c>
      <c r="Z67" s="205">
        <v>0</v>
      </c>
      <c r="AA67" s="205">
        <v>0</v>
      </c>
      <c r="AB67" s="205">
        <v>0</v>
      </c>
      <c r="AC67" s="205">
        <v>0</v>
      </c>
      <c r="AD67" s="205">
        <v>0</v>
      </c>
      <c r="AE67" s="205">
        <v>0</v>
      </c>
      <c r="AF67" s="205">
        <v>0</v>
      </c>
      <c r="AG67" s="205">
        <v>0</v>
      </c>
      <c r="AH67" s="205">
        <v>0</v>
      </c>
      <c r="AI67" s="205">
        <v>0</v>
      </c>
      <c r="AJ67" s="205">
        <v>0</v>
      </c>
      <c r="AK67" s="205">
        <v>0</v>
      </c>
      <c r="AL67" s="205">
        <v>0</v>
      </c>
      <c r="AM67" s="205">
        <v>0</v>
      </c>
      <c r="AN67" s="205">
        <v>0</v>
      </c>
      <c r="AO67" s="205">
        <v>0</v>
      </c>
      <c r="AP67" s="205">
        <v>0</v>
      </c>
      <c r="AQ67" s="205">
        <v>0</v>
      </c>
      <c r="AR67" s="205">
        <v>0</v>
      </c>
      <c r="AS67" s="205">
        <v>0</v>
      </c>
      <c r="AT67" s="205">
        <v>0</v>
      </c>
      <c r="AU67" s="205">
        <v>0</v>
      </c>
      <c r="AV67" s="205">
        <v>0</v>
      </c>
      <c r="AW67" s="205">
        <v>0</v>
      </c>
      <c r="AX67" s="205">
        <v>0</v>
      </c>
      <c r="AY67" s="205">
        <v>0</v>
      </c>
      <c r="AZ67" s="205">
        <v>0</v>
      </c>
    </row>
    <row r="68" spans="1:52" x14ac:dyDescent="0.25">
      <c r="A68" s="1529"/>
      <c r="B68" s="512" t="s">
        <v>1294</v>
      </c>
      <c r="C68" s="754" t="s">
        <v>1256</v>
      </c>
      <c r="D68" s="750">
        <f t="shared" si="0"/>
        <v>0</v>
      </c>
      <c r="E68" s="744">
        <v>0</v>
      </c>
      <c r="F68" s="744">
        <v>0</v>
      </c>
      <c r="G68" s="744">
        <v>0</v>
      </c>
      <c r="H68" s="743">
        <f t="shared" si="1"/>
        <v>0</v>
      </c>
      <c r="I68" s="744">
        <v>0</v>
      </c>
      <c r="J68" s="744">
        <v>0</v>
      </c>
      <c r="K68" s="744">
        <v>0</v>
      </c>
      <c r="L68" s="743">
        <f t="shared" si="2"/>
        <v>0</v>
      </c>
      <c r="M68" s="744">
        <v>0</v>
      </c>
      <c r="N68" s="744">
        <v>0</v>
      </c>
      <c r="O68" s="744">
        <v>0</v>
      </c>
      <c r="P68" s="743">
        <f t="shared" si="3"/>
        <v>0</v>
      </c>
      <c r="Q68" s="744">
        <v>0</v>
      </c>
      <c r="R68" s="744">
        <v>0</v>
      </c>
      <c r="S68" s="744">
        <v>0</v>
      </c>
      <c r="T68" s="746">
        <v>0</v>
      </c>
      <c r="U68" s="747">
        <f t="shared" si="4"/>
        <v>0</v>
      </c>
      <c r="V68" s="750">
        <f t="shared" ref="V68:V76" si="8">E68+I68+M68+Q68</f>
        <v>0</v>
      </c>
      <c r="W68" s="750">
        <f t="shared" ref="W68:W76" si="9">F68+J68+N68+R68</f>
        <v>0</v>
      </c>
      <c r="X68" s="751">
        <f t="shared" ref="X68:X76" si="10">G68+K68+O68+S68</f>
        <v>0</v>
      </c>
      <c r="Y68" s="205">
        <v>0</v>
      </c>
      <c r="Z68" s="205">
        <v>0</v>
      </c>
      <c r="AA68" s="205">
        <v>0</v>
      </c>
      <c r="AB68" s="205">
        <v>0</v>
      </c>
      <c r="AC68" s="205">
        <v>0</v>
      </c>
      <c r="AD68" s="205">
        <v>0</v>
      </c>
      <c r="AE68" s="205">
        <v>0</v>
      </c>
      <c r="AF68" s="205">
        <v>0</v>
      </c>
      <c r="AG68" s="205">
        <v>0</v>
      </c>
      <c r="AH68" s="205">
        <v>0</v>
      </c>
      <c r="AI68" s="205">
        <v>0</v>
      </c>
      <c r="AJ68" s="205">
        <v>0</v>
      </c>
      <c r="AK68" s="205">
        <v>0</v>
      </c>
      <c r="AL68" s="205">
        <v>0</v>
      </c>
      <c r="AM68" s="205">
        <v>0</v>
      </c>
      <c r="AN68" s="205">
        <v>0</v>
      </c>
      <c r="AO68" s="205">
        <v>0</v>
      </c>
      <c r="AP68" s="205">
        <v>0</v>
      </c>
      <c r="AQ68" s="205">
        <v>0</v>
      </c>
      <c r="AR68" s="205">
        <v>0</v>
      </c>
      <c r="AS68" s="205">
        <v>0</v>
      </c>
      <c r="AT68" s="205">
        <v>0</v>
      </c>
      <c r="AU68" s="205">
        <v>0</v>
      </c>
      <c r="AV68" s="205">
        <v>0</v>
      </c>
      <c r="AW68" s="205">
        <v>0</v>
      </c>
      <c r="AX68" s="205">
        <v>0</v>
      </c>
      <c r="AY68" s="205">
        <v>0</v>
      </c>
      <c r="AZ68" s="205">
        <v>0</v>
      </c>
    </row>
    <row r="69" spans="1:52" x14ac:dyDescent="0.25">
      <c r="A69" s="1529"/>
      <c r="B69" s="512" t="s">
        <v>1295</v>
      </c>
      <c r="C69" s="754" t="s">
        <v>1257</v>
      </c>
      <c r="D69" s="750">
        <f t="shared" si="0"/>
        <v>0</v>
      </c>
      <c r="E69" s="744">
        <v>0</v>
      </c>
      <c r="F69" s="744">
        <v>0</v>
      </c>
      <c r="G69" s="744">
        <v>0</v>
      </c>
      <c r="H69" s="743">
        <f t="shared" si="1"/>
        <v>0</v>
      </c>
      <c r="I69" s="744">
        <v>0</v>
      </c>
      <c r="J69" s="744">
        <v>0</v>
      </c>
      <c r="K69" s="744">
        <v>0</v>
      </c>
      <c r="L69" s="743">
        <f t="shared" si="2"/>
        <v>0</v>
      </c>
      <c r="M69" s="744">
        <v>0</v>
      </c>
      <c r="N69" s="744">
        <v>0</v>
      </c>
      <c r="O69" s="744">
        <v>0</v>
      </c>
      <c r="P69" s="743">
        <f t="shared" si="3"/>
        <v>0</v>
      </c>
      <c r="Q69" s="744">
        <v>0</v>
      </c>
      <c r="R69" s="744">
        <v>0</v>
      </c>
      <c r="S69" s="744">
        <v>0</v>
      </c>
      <c r="T69" s="746">
        <v>0</v>
      </c>
      <c r="U69" s="747">
        <f t="shared" si="4"/>
        <v>0</v>
      </c>
      <c r="V69" s="750">
        <f t="shared" si="8"/>
        <v>0</v>
      </c>
      <c r="W69" s="750">
        <f t="shared" si="9"/>
        <v>0</v>
      </c>
      <c r="X69" s="751">
        <f t="shared" si="10"/>
        <v>0</v>
      </c>
      <c r="Y69" s="205">
        <v>0</v>
      </c>
      <c r="Z69" s="205">
        <v>0</v>
      </c>
      <c r="AA69" s="205">
        <v>0</v>
      </c>
      <c r="AB69" s="205">
        <v>0</v>
      </c>
      <c r="AC69" s="205">
        <v>0</v>
      </c>
      <c r="AD69" s="205">
        <v>0</v>
      </c>
      <c r="AE69" s="205">
        <v>0</v>
      </c>
      <c r="AF69" s="205">
        <v>0</v>
      </c>
      <c r="AG69" s="205">
        <v>0</v>
      </c>
      <c r="AH69" s="205">
        <v>0</v>
      </c>
      <c r="AI69" s="205">
        <v>0</v>
      </c>
      <c r="AJ69" s="205">
        <v>0</v>
      </c>
      <c r="AK69" s="205">
        <v>0</v>
      </c>
      <c r="AL69" s="205">
        <v>0</v>
      </c>
      <c r="AM69" s="205">
        <v>0</v>
      </c>
      <c r="AN69" s="205">
        <v>0</v>
      </c>
      <c r="AO69" s="205">
        <v>0</v>
      </c>
      <c r="AP69" s="205">
        <v>0</v>
      </c>
      <c r="AQ69" s="205">
        <v>0</v>
      </c>
      <c r="AR69" s="205">
        <v>0</v>
      </c>
      <c r="AS69" s="205">
        <v>0</v>
      </c>
      <c r="AT69" s="205">
        <v>0</v>
      </c>
      <c r="AU69" s="205">
        <v>0</v>
      </c>
      <c r="AV69" s="205">
        <v>0</v>
      </c>
      <c r="AW69" s="205">
        <v>0</v>
      </c>
      <c r="AX69" s="205">
        <v>0</v>
      </c>
      <c r="AY69" s="205">
        <v>0</v>
      </c>
      <c r="AZ69" s="205">
        <v>0</v>
      </c>
    </row>
    <row r="70" spans="1:52" x14ac:dyDescent="0.25">
      <c r="A70" s="1529"/>
      <c r="B70" s="512" t="s">
        <v>1296</v>
      </c>
      <c r="C70" s="754" t="s">
        <v>1258</v>
      </c>
      <c r="D70" s="750">
        <f t="shared" si="0"/>
        <v>0</v>
      </c>
      <c r="E70" s="744">
        <v>0</v>
      </c>
      <c r="F70" s="744">
        <v>0</v>
      </c>
      <c r="G70" s="744">
        <v>0</v>
      </c>
      <c r="H70" s="743">
        <f t="shared" si="1"/>
        <v>0</v>
      </c>
      <c r="I70" s="744">
        <v>0</v>
      </c>
      <c r="J70" s="744">
        <v>0</v>
      </c>
      <c r="K70" s="744">
        <v>0</v>
      </c>
      <c r="L70" s="743">
        <f t="shared" si="2"/>
        <v>0</v>
      </c>
      <c r="M70" s="744">
        <v>0</v>
      </c>
      <c r="N70" s="744">
        <v>0</v>
      </c>
      <c r="O70" s="744">
        <v>0</v>
      </c>
      <c r="P70" s="743">
        <f t="shared" si="3"/>
        <v>0</v>
      </c>
      <c r="Q70" s="744">
        <v>0</v>
      </c>
      <c r="R70" s="744">
        <v>0</v>
      </c>
      <c r="S70" s="744">
        <v>0</v>
      </c>
      <c r="T70" s="746">
        <v>0</v>
      </c>
      <c r="U70" s="747">
        <f t="shared" si="4"/>
        <v>0</v>
      </c>
      <c r="V70" s="750">
        <f t="shared" si="8"/>
        <v>0</v>
      </c>
      <c r="W70" s="750">
        <f t="shared" si="9"/>
        <v>0</v>
      </c>
      <c r="X70" s="751">
        <f t="shared" si="10"/>
        <v>0</v>
      </c>
      <c r="Y70" s="205">
        <v>0</v>
      </c>
      <c r="Z70" s="205">
        <v>0</v>
      </c>
      <c r="AA70" s="205">
        <v>0</v>
      </c>
      <c r="AB70" s="205">
        <v>0</v>
      </c>
      <c r="AC70" s="205">
        <v>0</v>
      </c>
      <c r="AD70" s="205">
        <v>0</v>
      </c>
      <c r="AE70" s="205">
        <v>0</v>
      </c>
      <c r="AF70" s="205">
        <v>0</v>
      </c>
      <c r="AG70" s="205">
        <v>0</v>
      </c>
      <c r="AH70" s="205">
        <v>0</v>
      </c>
      <c r="AI70" s="205">
        <v>0</v>
      </c>
      <c r="AJ70" s="205">
        <v>0</v>
      </c>
      <c r="AK70" s="205">
        <v>0</v>
      </c>
      <c r="AL70" s="205">
        <v>0</v>
      </c>
      <c r="AM70" s="205">
        <v>0</v>
      </c>
      <c r="AN70" s="205">
        <v>0</v>
      </c>
      <c r="AO70" s="205">
        <v>0</v>
      </c>
      <c r="AP70" s="205">
        <v>0</v>
      </c>
      <c r="AQ70" s="205">
        <v>0</v>
      </c>
      <c r="AR70" s="205">
        <v>0</v>
      </c>
      <c r="AS70" s="205">
        <v>0</v>
      </c>
      <c r="AT70" s="205">
        <v>0</v>
      </c>
      <c r="AU70" s="205">
        <v>0</v>
      </c>
      <c r="AV70" s="205">
        <v>0</v>
      </c>
      <c r="AW70" s="205">
        <v>0</v>
      </c>
      <c r="AX70" s="205">
        <v>0</v>
      </c>
      <c r="AY70" s="205">
        <v>0</v>
      </c>
      <c r="AZ70" s="205">
        <v>0</v>
      </c>
    </row>
    <row r="71" spans="1:52" x14ac:dyDescent="0.25">
      <c r="A71" s="1529"/>
      <c r="B71" s="512" t="s">
        <v>1297</v>
      </c>
      <c r="C71" s="754" t="s">
        <v>1259</v>
      </c>
      <c r="D71" s="750">
        <f t="shared" si="0"/>
        <v>0</v>
      </c>
      <c r="E71" s="744">
        <v>0</v>
      </c>
      <c r="F71" s="744">
        <v>0</v>
      </c>
      <c r="G71" s="744">
        <v>0</v>
      </c>
      <c r="H71" s="743">
        <f t="shared" si="1"/>
        <v>0</v>
      </c>
      <c r="I71" s="744">
        <v>0</v>
      </c>
      <c r="J71" s="744">
        <v>0</v>
      </c>
      <c r="K71" s="744">
        <v>0</v>
      </c>
      <c r="L71" s="743">
        <f t="shared" si="2"/>
        <v>0</v>
      </c>
      <c r="M71" s="744">
        <v>0</v>
      </c>
      <c r="N71" s="744">
        <v>0</v>
      </c>
      <c r="O71" s="744">
        <v>0</v>
      </c>
      <c r="P71" s="743">
        <f t="shared" si="3"/>
        <v>0</v>
      </c>
      <c r="Q71" s="744">
        <v>0</v>
      </c>
      <c r="R71" s="744">
        <v>0</v>
      </c>
      <c r="S71" s="744">
        <v>0</v>
      </c>
      <c r="T71" s="746">
        <v>0</v>
      </c>
      <c r="U71" s="747">
        <f>SUM(V71:X71)+T71</f>
        <v>0</v>
      </c>
      <c r="V71" s="750">
        <f t="shared" si="8"/>
        <v>0</v>
      </c>
      <c r="W71" s="750">
        <f t="shared" si="9"/>
        <v>0</v>
      </c>
      <c r="X71" s="751">
        <f t="shared" si="10"/>
        <v>0</v>
      </c>
      <c r="Y71" s="205">
        <v>0</v>
      </c>
      <c r="Z71" s="205">
        <v>0</v>
      </c>
      <c r="AA71" s="205">
        <v>0</v>
      </c>
      <c r="AB71" s="205">
        <v>0</v>
      </c>
      <c r="AC71" s="205">
        <v>0</v>
      </c>
      <c r="AD71" s="205">
        <v>0</v>
      </c>
      <c r="AE71" s="205">
        <v>0</v>
      </c>
      <c r="AF71" s="205">
        <v>0</v>
      </c>
      <c r="AG71" s="205">
        <v>0</v>
      </c>
      <c r="AH71" s="205">
        <v>0</v>
      </c>
      <c r="AI71" s="205">
        <v>0</v>
      </c>
      <c r="AJ71" s="205">
        <v>0</v>
      </c>
      <c r="AK71" s="205">
        <v>0</v>
      </c>
      <c r="AL71" s="205">
        <v>0</v>
      </c>
      <c r="AM71" s="205">
        <v>0</v>
      </c>
      <c r="AN71" s="205">
        <v>0</v>
      </c>
      <c r="AO71" s="205">
        <v>0</v>
      </c>
      <c r="AP71" s="205">
        <v>0</v>
      </c>
      <c r="AQ71" s="205">
        <v>0</v>
      </c>
      <c r="AR71" s="205">
        <v>0</v>
      </c>
      <c r="AS71" s="205">
        <v>0</v>
      </c>
      <c r="AT71" s="205">
        <v>0</v>
      </c>
      <c r="AU71" s="205">
        <v>0</v>
      </c>
      <c r="AV71" s="205">
        <v>0</v>
      </c>
      <c r="AW71" s="205">
        <v>0</v>
      </c>
      <c r="AX71" s="205">
        <v>0</v>
      </c>
      <c r="AY71" s="205">
        <v>0</v>
      </c>
      <c r="AZ71" s="205">
        <v>0</v>
      </c>
    </row>
    <row r="72" spans="1:52" x14ac:dyDescent="0.25">
      <c r="A72" s="1529"/>
      <c r="B72" s="512" t="s">
        <v>1298</v>
      </c>
      <c r="C72" s="755" t="s">
        <v>1260</v>
      </c>
      <c r="D72" s="750">
        <f t="shared" si="0"/>
        <v>0</v>
      </c>
      <c r="E72" s="744">
        <v>0</v>
      </c>
      <c r="F72" s="744">
        <v>0</v>
      </c>
      <c r="G72" s="744">
        <v>0</v>
      </c>
      <c r="H72" s="743">
        <f t="shared" si="1"/>
        <v>0</v>
      </c>
      <c r="I72" s="744">
        <v>0</v>
      </c>
      <c r="J72" s="744">
        <v>0</v>
      </c>
      <c r="K72" s="744">
        <v>0</v>
      </c>
      <c r="L72" s="743">
        <f t="shared" si="2"/>
        <v>0</v>
      </c>
      <c r="M72" s="744">
        <v>0</v>
      </c>
      <c r="N72" s="744">
        <v>0</v>
      </c>
      <c r="O72" s="744">
        <v>0</v>
      </c>
      <c r="P72" s="743">
        <f t="shared" si="3"/>
        <v>0</v>
      </c>
      <c r="Q72" s="744">
        <v>0</v>
      </c>
      <c r="R72" s="744">
        <v>0</v>
      </c>
      <c r="S72" s="744">
        <v>0</v>
      </c>
      <c r="T72" s="746">
        <v>0</v>
      </c>
      <c r="U72" s="747">
        <f t="shared" si="4"/>
        <v>0</v>
      </c>
      <c r="V72" s="750">
        <f t="shared" si="8"/>
        <v>0</v>
      </c>
      <c r="W72" s="750">
        <f t="shared" si="9"/>
        <v>0</v>
      </c>
      <c r="X72" s="751">
        <f t="shared" si="10"/>
        <v>0</v>
      </c>
      <c r="Y72" s="205">
        <v>0</v>
      </c>
      <c r="Z72" s="205">
        <v>0</v>
      </c>
      <c r="AA72" s="205">
        <v>0</v>
      </c>
      <c r="AB72" s="205">
        <v>0</v>
      </c>
      <c r="AC72" s="205">
        <v>0</v>
      </c>
      <c r="AD72" s="205">
        <v>0</v>
      </c>
      <c r="AE72" s="205">
        <v>0</v>
      </c>
      <c r="AF72" s="205">
        <v>0</v>
      </c>
      <c r="AG72" s="205">
        <v>0</v>
      </c>
      <c r="AH72" s="205">
        <v>0</v>
      </c>
      <c r="AI72" s="205">
        <v>0</v>
      </c>
      <c r="AJ72" s="205">
        <v>0</v>
      </c>
      <c r="AK72" s="205">
        <v>0</v>
      </c>
      <c r="AL72" s="205">
        <v>0</v>
      </c>
      <c r="AM72" s="205">
        <v>0</v>
      </c>
      <c r="AN72" s="205">
        <v>0</v>
      </c>
      <c r="AO72" s="205">
        <v>0</v>
      </c>
      <c r="AP72" s="205">
        <v>0</v>
      </c>
      <c r="AQ72" s="205">
        <v>0</v>
      </c>
      <c r="AR72" s="205">
        <v>0</v>
      </c>
      <c r="AS72" s="205">
        <v>0</v>
      </c>
      <c r="AT72" s="205">
        <v>0</v>
      </c>
      <c r="AU72" s="205">
        <v>0</v>
      </c>
      <c r="AV72" s="205">
        <v>0</v>
      </c>
      <c r="AW72" s="205">
        <v>0</v>
      </c>
      <c r="AX72" s="205">
        <v>0</v>
      </c>
      <c r="AY72" s="205">
        <v>0</v>
      </c>
      <c r="AZ72" s="205">
        <v>0</v>
      </c>
    </row>
    <row r="73" spans="1:52" x14ac:dyDescent="0.25">
      <c r="A73" s="1529"/>
      <c r="B73" s="512" t="s">
        <v>1299</v>
      </c>
      <c r="C73" s="754" t="s">
        <v>1261</v>
      </c>
      <c r="D73" s="750">
        <f t="shared" si="0"/>
        <v>0</v>
      </c>
      <c r="E73" s="744">
        <v>0</v>
      </c>
      <c r="F73" s="744">
        <v>0</v>
      </c>
      <c r="G73" s="744">
        <v>0</v>
      </c>
      <c r="H73" s="743">
        <f t="shared" si="1"/>
        <v>0</v>
      </c>
      <c r="I73" s="744">
        <v>0</v>
      </c>
      <c r="J73" s="744">
        <v>0</v>
      </c>
      <c r="K73" s="744">
        <v>0</v>
      </c>
      <c r="L73" s="743">
        <f t="shared" si="2"/>
        <v>0</v>
      </c>
      <c r="M73" s="744">
        <v>0</v>
      </c>
      <c r="N73" s="744">
        <v>0</v>
      </c>
      <c r="O73" s="744">
        <v>0</v>
      </c>
      <c r="P73" s="743">
        <f t="shared" si="3"/>
        <v>0</v>
      </c>
      <c r="Q73" s="744">
        <v>0</v>
      </c>
      <c r="R73" s="744">
        <v>0</v>
      </c>
      <c r="S73" s="744">
        <v>0</v>
      </c>
      <c r="T73" s="746">
        <v>0</v>
      </c>
      <c r="U73" s="747">
        <f t="shared" si="4"/>
        <v>0</v>
      </c>
      <c r="V73" s="750">
        <f t="shared" si="8"/>
        <v>0</v>
      </c>
      <c r="W73" s="750">
        <f t="shared" si="9"/>
        <v>0</v>
      </c>
      <c r="X73" s="751">
        <f t="shared" si="10"/>
        <v>0</v>
      </c>
      <c r="Y73" s="205">
        <v>0</v>
      </c>
      <c r="Z73" s="205">
        <v>0</v>
      </c>
      <c r="AA73" s="205">
        <v>0</v>
      </c>
      <c r="AB73" s="205">
        <v>0</v>
      </c>
      <c r="AC73" s="205">
        <v>0</v>
      </c>
      <c r="AD73" s="205">
        <v>0</v>
      </c>
      <c r="AE73" s="205">
        <v>0</v>
      </c>
      <c r="AF73" s="205">
        <v>0</v>
      </c>
      <c r="AG73" s="205">
        <v>0</v>
      </c>
      <c r="AH73" s="205">
        <v>0</v>
      </c>
      <c r="AI73" s="205">
        <v>0</v>
      </c>
      <c r="AJ73" s="205">
        <v>0</v>
      </c>
      <c r="AK73" s="205">
        <v>0</v>
      </c>
      <c r="AL73" s="205">
        <v>0</v>
      </c>
      <c r="AM73" s="205">
        <v>0</v>
      </c>
      <c r="AN73" s="205">
        <v>0</v>
      </c>
      <c r="AO73" s="205">
        <v>0</v>
      </c>
      <c r="AP73" s="205">
        <v>0</v>
      </c>
      <c r="AQ73" s="205">
        <v>0</v>
      </c>
      <c r="AR73" s="205">
        <v>0</v>
      </c>
      <c r="AS73" s="205">
        <v>0</v>
      </c>
      <c r="AT73" s="205">
        <v>0</v>
      </c>
      <c r="AU73" s="205">
        <v>0</v>
      </c>
      <c r="AV73" s="205">
        <v>0</v>
      </c>
      <c r="AW73" s="205">
        <v>0</v>
      </c>
      <c r="AX73" s="205">
        <v>0</v>
      </c>
      <c r="AY73" s="205">
        <v>0</v>
      </c>
      <c r="AZ73" s="205">
        <v>0</v>
      </c>
    </row>
    <row r="74" spans="1:52" x14ac:dyDescent="0.25">
      <c r="A74" s="1529"/>
      <c r="B74" s="512" t="s">
        <v>1300</v>
      </c>
      <c r="C74" s="206" t="s">
        <v>972</v>
      </c>
      <c r="D74" s="750">
        <f t="shared" si="0"/>
        <v>0</v>
      </c>
      <c r="E74" s="744">
        <v>0</v>
      </c>
      <c r="F74" s="744">
        <v>0</v>
      </c>
      <c r="G74" s="744">
        <v>0</v>
      </c>
      <c r="H74" s="743">
        <f t="shared" si="1"/>
        <v>807</v>
      </c>
      <c r="I74" s="744">
        <v>0</v>
      </c>
      <c r="J74" s="744">
        <v>807</v>
      </c>
      <c r="K74" s="744">
        <v>0</v>
      </c>
      <c r="L74" s="743">
        <f t="shared" si="2"/>
        <v>5117</v>
      </c>
      <c r="M74" s="744">
        <v>45</v>
      </c>
      <c r="N74" s="744">
        <v>5072</v>
      </c>
      <c r="O74" s="744">
        <v>0</v>
      </c>
      <c r="P74" s="743">
        <f t="shared" si="3"/>
        <v>0</v>
      </c>
      <c r="Q74" s="744">
        <v>0</v>
      </c>
      <c r="R74" s="744">
        <v>0</v>
      </c>
      <c r="S74" s="744">
        <v>0</v>
      </c>
      <c r="T74" s="746">
        <v>0</v>
      </c>
      <c r="U74" s="747">
        <f t="shared" si="4"/>
        <v>5924</v>
      </c>
      <c r="V74" s="750">
        <f t="shared" si="8"/>
        <v>45</v>
      </c>
      <c r="W74" s="750">
        <f t="shared" si="9"/>
        <v>5879</v>
      </c>
      <c r="X74" s="751">
        <f t="shared" si="10"/>
        <v>0</v>
      </c>
      <c r="Y74" s="205">
        <v>0</v>
      </c>
      <c r="Z74" s="205">
        <v>0</v>
      </c>
      <c r="AA74" s="205">
        <v>0</v>
      </c>
      <c r="AB74" s="205">
        <v>0</v>
      </c>
      <c r="AC74" s="205">
        <v>0</v>
      </c>
      <c r="AD74" s="205">
        <v>0</v>
      </c>
      <c r="AE74" s="205">
        <v>0</v>
      </c>
      <c r="AF74" s="205">
        <v>0</v>
      </c>
      <c r="AG74" s="205">
        <v>0</v>
      </c>
      <c r="AH74" s="205">
        <v>0</v>
      </c>
      <c r="AI74" s="205">
        <v>0</v>
      </c>
      <c r="AJ74" s="205">
        <v>0</v>
      </c>
      <c r="AK74" s="205">
        <v>0</v>
      </c>
      <c r="AL74" s="205">
        <v>0</v>
      </c>
      <c r="AM74" s="205">
        <v>0</v>
      </c>
      <c r="AN74" s="205">
        <v>0</v>
      </c>
      <c r="AO74" s="205">
        <v>0</v>
      </c>
      <c r="AP74" s="205">
        <v>0</v>
      </c>
      <c r="AQ74" s="205">
        <v>0</v>
      </c>
      <c r="AR74" s="205">
        <v>0</v>
      </c>
      <c r="AS74" s="205">
        <v>0</v>
      </c>
      <c r="AT74" s="205">
        <v>0</v>
      </c>
      <c r="AU74" s="205">
        <v>0</v>
      </c>
      <c r="AV74" s="205">
        <v>0</v>
      </c>
      <c r="AW74" s="205">
        <v>0</v>
      </c>
      <c r="AX74" s="205">
        <v>0</v>
      </c>
      <c r="AY74" s="205">
        <v>0</v>
      </c>
      <c r="AZ74" s="205">
        <v>0</v>
      </c>
    </row>
    <row r="75" spans="1:52" x14ac:dyDescent="0.25">
      <c r="A75" s="1529"/>
      <c r="B75" s="512" t="s">
        <v>1301</v>
      </c>
      <c r="C75" s="1126" t="s">
        <v>167</v>
      </c>
      <c r="D75" s="750">
        <f>SUM(E75:G75)</f>
        <v>0</v>
      </c>
      <c r="E75" s="1125">
        <f>+'LTC Rev-Exp Summary'!E43</f>
        <v>0</v>
      </c>
      <c r="F75" s="1125">
        <f>+'LTC Rev-Exp Summary'!F43</f>
        <v>0</v>
      </c>
      <c r="G75" s="1125">
        <f>+'LTC Rev-Exp Summary'!G43</f>
        <v>0</v>
      </c>
      <c r="H75" s="743">
        <f>SUM(I75:K75)</f>
        <v>0</v>
      </c>
      <c r="I75" s="744">
        <v>0</v>
      </c>
      <c r="J75" s="744">
        <v>0</v>
      </c>
      <c r="K75" s="744">
        <v>0</v>
      </c>
      <c r="L75" s="743">
        <f>SUM(M75:O75)</f>
        <v>0</v>
      </c>
      <c r="M75" s="744">
        <v>0</v>
      </c>
      <c r="N75" s="744">
        <v>0</v>
      </c>
      <c r="O75" s="744">
        <v>0</v>
      </c>
      <c r="P75" s="743">
        <f>SUM(Q75:S75)</f>
        <v>0</v>
      </c>
      <c r="Q75" s="744">
        <v>0</v>
      </c>
      <c r="R75" s="744">
        <v>0</v>
      </c>
      <c r="S75" s="744">
        <v>0</v>
      </c>
      <c r="T75" s="746">
        <v>0</v>
      </c>
      <c r="U75" s="747">
        <f>SUM(V75:X75)+T75</f>
        <v>0</v>
      </c>
      <c r="V75" s="750">
        <f t="shared" si="8"/>
        <v>0</v>
      </c>
      <c r="W75" s="750">
        <f t="shared" si="9"/>
        <v>0</v>
      </c>
      <c r="X75" s="751">
        <f t="shared" si="10"/>
        <v>0</v>
      </c>
    </row>
    <row r="76" spans="1:52" x14ac:dyDescent="0.25">
      <c r="A76" s="1529"/>
      <c r="B76" s="512" t="s">
        <v>1409</v>
      </c>
      <c r="C76" s="230" t="s">
        <v>936</v>
      </c>
      <c r="D76" s="750">
        <f>SUM(E76:G76)</f>
        <v>300819.08999999997</v>
      </c>
      <c r="E76" s="1125">
        <f>+'LTC Rev-Exp Summary'!E44</f>
        <v>146368.10053070978</v>
      </c>
      <c r="F76" s="1125">
        <f>+'LTC Rev-Exp Summary'!F44</f>
        <v>154450.98946929022</v>
      </c>
      <c r="G76" s="1125">
        <f>+'LTC Rev-Exp Summary'!G44</f>
        <v>0</v>
      </c>
      <c r="H76" s="743">
        <f>SUM(I76:K76)</f>
        <v>291033.57999999996</v>
      </c>
      <c r="I76" s="744">
        <v>140767.41539435214</v>
      </c>
      <c r="J76" s="744">
        <v>150266.16460564785</v>
      </c>
      <c r="K76" s="744">
        <v>0</v>
      </c>
      <c r="L76" s="743">
        <f>SUM(M76:O76)</f>
        <v>283974.87</v>
      </c>
      <c r="M76" s="744">
        <v>136118.64663744983</v>
      </c>
      <c r="N76" s="744">
        <v>147856.2233625502</v>
      </c>
      <c r="O76" s="744">
        <v>0</v>
      </c>
      <c r="P76" s="752">
        <f>SUM(Q76:S76)</f>
        <v>371004.82000000007</v>
      </c>
      <c r="Q76" s="744">
        <v>179999.24246206001</v>
      </c>
      <c r="R76" s="744">
        <v>191005.57753794003</v>
      </c>
      <c r="S76" s="744">
        <v>0</v>
      </c>
      <c r="T76" s="746">
        <v>3374.9800000000114</v>
      </c>
      <c r="U76" s="747">
        <f>SUM(V76:X76)+T76</f>
        <v>1250207.3400000001</v>
      </c>
      <c r="V76" s="750">
        <f t="shared" si="8"/>
        <v>603253.40502457181</v>
      </c>
      <c r="W76" s="750">
        <f t="shared" si="9"/>
        <v>643578.95497542829</v>
      </c>
      <c r="X76" s="751">
        <f t="shared" si="10"/>
        <v>0</v>
      </c>
    </row>
    <row r="77" spans="1:52" s="209" customFormat="1" ht="15.75" thickBot="1" x14ac:dyDescent="0.3">
      <c r="A77" s="1536"/>
      <c r="B77" s="1069" t="s">
        <v>1410</v>
      </c>
      <c r="C77" s="1080" t="s">
        <v>36</v>
      </c>
      <c r="D77" s="1070">
        <f t="shared" ref="D77:T77" si="11">SUM(D12:D76)</f>
        <v>680438.80353429087</v>
      </c>
      <c r="E77" s="786">
        <f t="shared" si="11"/>
        <v>354903.00444412709</v>
      </c>
      <c r="F77" s="786">
        <f t="shared" si="11"/>
        <v>325535.79909016372</v>
      </c>
      <c r="G77" s="786">
        <f t="shared" si="11"/>
        <v>0</v>
      </c>
      <c r="H77" s="1070">
        <f t="shared" si="11"/>
        <v>642908.65972827468</v>
      </c>
      <c r="I77" s="786">
        <f t="shared" si="11"/>
        <v>335112.85713286168</v>
      </c>
      <c r="J77" s="786">
        <f t="shared" si="11"/>
        <v>307795.802595413</v>
      </c>
      <c r="K77" s="786">
        <f t="shared" si="11"/>
        <v>0</v>
      </c>
      <c r="L77" s="1070">
        <f t="shared" si="11"/>
        <v>636758.59810467937</v>
      </c>
      <c r="M77" s="786">
        <f t="shared" si="11"/>
        <v>328096.21901604725</v>
      </c>
      <c r="N77" s="786">
        <f t="shared" si="11"/>
        <v>308662.37908863218</v>
      </c>
      <c r="O77" s="786">
        <f t="shared" si="11"/>
        <v>0</v>
      </c>
      <c r="P77" s="1070">
        <f t="shared" si="11"/>
        <v>820747.56863275508</v>
      </c>
      <c r="Q77" s="786">
        <f t="shared" si="11"/>
        <v>414938.00376341341</v>
      </c>
      <c r="R77" s="786">
        <f t="shared" si="11"/>
        <v>405809.56486934162</v>
      </c>
      <c r="S77" s="786">
        <f t="shared" si="11"/>
        <v>0</v>
      </c>
      <c r="T77" s="753">
        <f t="shared" si="11"/>
        <v>3374.9800000000114</v>
      </c>
      <c r="U77" s="1071">
        <f>SUM(V77:X77)+T77</f>
        <v>2784228.61</v>
      </c>
      <c r="V77" s="786">
        <f>SUM(V12:V76)</f>
        <v>1433050.0843564495</v>
      </c>
      <c r="W77" s="786">
        <f>SUM(W12:W76)</f>
        <v>1347803.5456435506</v>
      </c>
      <c r="X77" s="772">
        <f>SUM(X12:X76)</f>
        <v>0</v>
      </c>
    </row>
    <row r="80" spans="1:52" x14ac:dyDescent="0.25">
      <c r="A80" s="509"/>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election activeCell="M34" sqref="M34"/>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727</v>
      </c>
    </row>
    <row r="3" spans="1:16" x14ac:dyDescent="0.25">
      <c r="A3" t="s">
        <v>374</v>
      </c>
      <c r="C3" s="451" t="str">
        <f>'LTC Rev-Exp Summary'!C3</f>
        <v>Sunshine State Health Plan</v>
      </c>
    </row>
    <row r="4" spans="1:16" x14ac:dyDescent="0.25">
      <c r="A4" t="s">
        <v>15</v>
      </c>
      <c r="C4" s="458" t="str">
        <f>IF('LTC Rev-Exp Summary'!C4=0,"",'LTC Rev-Exp Summary'!C4)</f>
        <v>1/1/2021 - 12/31/2021</v>
      </c>
    </row>
    <row r="5" spans="1:16" x14ac:dyDescent="0.25">
      <c r="A5" t="s">
        <v>16</v>
      </c>
      <c r="C5" s="458">
        <f>IF('LTC Rev-Exp Summary'!C5=0,"",'LTC Rev-Exp Summary'!C5)</f>
        <v>44651</v>
      </c>
      <c r="D5" s="208"/>
      <c r="E5" s="208"/>
      <c r="F5" s="208"/>
      <c r="G5" s="349"/>
      <c r="H5" s="349"/>
    </row>
    <row r="6" spans="1:16" x14ac:dyDescent="0.25">
      <c r="A6" s="973" t="s">
        <v>382</v>
      </c>
      <c r="C6" s="351"/>
      <c r="D6" s="351"/>
      <c r="E6" s="351"/>
      <c r="F6" s="351"/>
    </row>
    <row r="7" spans="1:16" ht="15.75" thickBot="1" x14ac:dyDescent="0.3"/>
    <row r="8" spans="1:16" ht="40.35" customHeight="1" x14ac:dyDescent="0.3">
      <c r="A8" s="1658"/>
      <c r="B8" s="1659"/>
      <c r="C8" s="1660"/>
      <c r="D8" s="974"/>
      <c r="E8" s="975"/>
      <c r="F8" s="1656" t="s">
        <v>247</v>
      </c>
      <c r="G8" s="1657"/>
      <c r="H8" s="1651" t="s">
        <v>248</v>
      </c>
      <c r="I8" s="1652"/>
      <c r="J8" s="1651" t="s">
        <v>249</v>
      </c>
      <c r="K8" s="1652"/>
      <c r="L8" s="1651" t="s">
        <v>250</v>
      </c>
      <c r="M8" s="1653"/>
      <c r="N8" s="976" t="s">
        <v>911</v>
      </c>
      <c r="O8" s="1654" t="s">
        <v>829</v>
      </c>
      <c r="P8" s="1655"/>
    </row>
    <row r="9" spans="1:16" ht="15.75" x14ac:dyDescent="0.25">
      <c r="A9" s="977" t="s">
        <v>10</v>
      </c>
      <c r="B9" s="978"/>
      <c r="C9" s="979" t="s">
        <v>141</v>
      </c>
      <c r="D9" s="980" t="s">
        <v>144</v>
      </c>
      <c r="E9" s="981" t="s">
        <v>145</v>
      </c>
      <c r="F9" s="982" t="s">
        <v>146</v>
      </c>
      <c r="G9" s="983" t="s">
        <v>147</v>
      </c>
      <c r="H9" s="982" t="s">
        <v>146</v>
      </c>
      <c r="I9" s="984" t="s">
        <v>147</v>
      </c>
      <c r="J9" s="982" t="s">
        <v>146</v>
      </c>
      <c r="K9" s="984" t="s">
        <v>147</v>
      </c>
      <c r="L9" s="982" t="s">
        <v>146</v>
      </c>
      <c r="M9" s="984" t="s">
        <v>147</v>
      </c>
      <c r="N9" s="985" t="s">
        <v>147</v>
      </c>
      <c r="O9" s="986" t="s">
        <v>146</v>
      </c>
      <c r="P9" s="987" t="s">
        <v>147</v>
      </c>
    </row>
    <row r="10" spans="1:16" x14ac:dyDescent="0.25">
      <c r="A10" s="1531" t="s">
        <v>786</v>
      </c>
      <c r="B10" s="510" t="s">
        <v>61</v>
      </c>
      <c r="C10" s="521" t="s">
        <v>57</v>
      </c>
      <c r="D10" s="527"/>
      <c r="E10" s="528"/>
      <c r="F10" s="1021"/>
      <c r="G10" s="1022"/>
      <c r="H10" s="831"/>
      <c r="I10" s="1023"/>
      <c r="J10" s="831"/>
      <c r="K10" s="1023"/>
      <c r="L10" s="831"/>
      <c r="M10" s="1023"/>
      <c r="N10" s="1024"/>
      <c r="O10" s="833">
        <f>F10+H10+J10+L10</f>
        <v>0</v>
      </c>
      <c r="P10" s="988">
        <f>G10+I10+K10+M10+N10</f>
        <v>0</v>
      </c>
    </row>
    <row r="11" spans="1:16" x14ac:dyDescent="0.25">
      <c r="A11" s="1529"/>
      <c r="B11" s="512" t="s">
        <v>62</v>
      </c>
      <c r="C11" s="522" t="s">
        <v>58</v>
      </c>
      <c r="D11" s="523"/>
      <c r="F11" s="1025"/>
      <c r="G11" s="1026"/>
      <c r="H11" s="832"/>
      <c r="I11" s="795"/>
      <c r="J11" s="832"/>
      <c r="K11" s="795"/>
      <c r="L11" s="832"/>
      <c r="M11" s="795"/>
      <c r="N11" s="1027"/>
      <c r="O11" s="834">
        <f>F11+H11+J11+L11</f>
        <v>0</v>
      </c>
      <c r="P11" s="989">
        <f>G11+I11+K11+M11+N11</f>
        <v>0</v>
      </c>
    </row>
    <row r="12" spans="1:16" x14ac:dyDescent="0.25">
      <c r="A12" s="1529"/>
      <c r="B12" s="512" t="s">
        <v>63</v>
      </c>
      <c r="C12" s="522" t="s">
        <v>59</v>
      </c>
      <c r="D12" s="523"/>
      <c r="F12" s="1025"/>
      <c r="G12" s="1026"/>
      <c r="H12" s="832"/>
      <c r="I12" s="795"/>
      <c r="J12" s="832"/>
      <c r="K12" s="795"/>
      <c r="L12" s="832"/>
      <c r="M12" s="795"/>
      <c r="N12" s="1027"/>
      <c r="O12" s="834">
        <f>F12+H12+J12+L12</f>
        <v>0</v>
      </c>
      <c r="P12" s="989">
        <f>G12+I12+K12+M12+N12</f>
        <v>0</v>
      </c>
    </row>
    <row r="13" spans="1:16" x14ac:dyDescent="0.25">
      <c r="A13" s="1529"/>
      <c r="B13" s="512" t="s">
        <v>64</v>
      </c>
      <c r="C13" s="522" t="s">
        <v>142</v>
      </c>
      <c r="D13" s="523"/>
      <c r="F13" s="1025"/>
      <c r="G13" s="1026"/>
      <c r="H13" s="832"/>
      <c r="I13" s="795"/>
      <c r="J13" s="832"/>
      <c r="K13" s="795"/>
      <c r="L13" s="832"/>
      <c r="M13" s="795"/>
      <c r="N13" s="1027"/>
      <c r="O13" s="834">
        <f>F13+H13+J13+L13</f>
        <v>0</v>
      </c>
      <c r="P13" s="989">
        <f>G13+I13+K13+M13+N13</f>
        <v>0</v>
      </c>
    </row>
    <row r="14" spans="1:16" x14ac:dyDescent="0.25">
      <c r="A14" s="1529"/>
      <c r="B14" s="512" t="s">
        <v>97</v>
      </c>
      <c r="C14" s="522" t="s">
        <v>143</v>
      </c>
      <c r="D14" s="523"/>
      <c r="F14" s="1025"/>
      <c r="G14" s="1026"/>
      <c r="H14" s="832"/>
      <c r="I14" s="795"/>
      <c r="J14" s="832"/>
      <c r="K14" s="795"/>
      <c r="L14" s="832"/>
      <c r="M14" s="795"/>
      <c r="N14" s="1027"/>
      <c r="O14" s="834">
        <f>F14+H14+J14+L14</f>
        <v>0</v>
      </c>
      <c r="P14" s="989">
        <f>G14+I14+K14+M14+N14</f>
        <v>0</v>
      </c>
    </row>
    <row r="15" spans="1:16" s="209" customFormat="1" x14ac:dyDescent="0.25">
      <c r="A15" s="1530"/>
      <c r="B15" s="514" t="s">
        <v>35</v>
      </c>
      <c r="C15" s="990" t="s">
        <v>914</v>
      </c>
      <c r="D15" s="991"/>
      <c r="E15" s="120"/>
      <c r="F15" s="992"/>
      <c r="G15" s="778">
        <f>SUM(G10:G14)</f>
        <v>0</v>
      </c>
      <c r="H15" s="993"/>
      <c r="I15" s="778">
        <f>SUM(I10:I14)</f>
        <v>0</v>
      </c>
      <c r="J15" s="993"/>
      <c r="K15" s="778">
        <f>SUM(K10:K14)</f>
        <v>0</v>
      </c>
      <c r="L15" s="993"/>
      <c r="M15" s="778">
        <f>SUM(M10:M14)</f>
        <v>0</v>
      </c>
      <c r="N15" s="778">
        <f>SUM(N10:N14)</f>
        <v>0</v>
      </c>
      <c r="O15" s="994"/>
      <c r="P15" s="771">
        <f>SUM(P10:P14)</f>
        <v>0</v>
      </c>
    </row>
    <row r="16" spans="1:16" x14ac:dyDescent="0.25">
      <c r="A16" s="1531" t="s">
        <v>739</v>
      </c>
      <c r="B16" s="510" t="s">
        <v>65</v>
      </c>
      <c r="C16" s="521" t="s">
        <v>1710</v>
      </c>
      <c r="D16" s="523" t="s">
        <v>1707</v>
      </c>
      <c r="E16" s="528" t="s">
        <v>915</v>
      </c>
      <c r="F16" s="1025"/>
      <c r="G16" s="1028">
        <v>84362</v>
      </c>
      <c r="H16" s="831"/>
      <c r="I16" s="1028">
        <v>78043</v>
      </c>
      <c r="J16" s="831"/>
      <c r="K16" s="1028">
        <v>81366</v>
      </c>
      <c r="L16" s="831"/>
      <c r="M16" s="1028">
        <v>102179</v>
      </c>
      <c r="N16" s="1029"/>
      <c r="O16" s="833">
        <f>F16+H16+J16+L16</f>
        <v>0</v>
      </c>
      <c r="P16" s="988">
        <f>G16+I16+K16+M16+N16</f>
        <v>345950</v>
      </c>
    </row>
    <row r="17" spans="1:16" x14ac:dyDescent="0.25">
      <c r="A17" s="1529"/>
      <c r="B17" s="512" t="s">
        <v>66</v>
      </c>
      <c r="C17" s="522" t="s">
        <v>1704</v>
      </c>
      <c r="D17" s="523" t="s">
        <v>1707</v>
      </c>
      <c r="E17" s="205" t="s">
        <v>850</v>
      </c>
      <c r="F17" s="1025">
        <v>100656</v>
      </c>
      <c r="G17" s="745">
        <v>120787.19999999998</v>
      </c>
      <c r="H17" s="832">
        <v>97425</v>
      </c>
      <c r="I17" s="745">
        <v>116910</v>
      </c>
      <c r="J17" s="832">
        <v>95137</v>
      </c>
      <c r="K17" s="745">
        <v>114164.4</v>
      </c>
      <c r="L17" s="832">
        <v>125131</v>
      </c>
      <c r="M17" s="745">
        <v>150157.20000000001</v>
      </c>
      <c r="N17" s="744"/>
      <c r="O17" s="834">
        <f>F17+H17+J17+L17</f>
        <v>418349</v>
      </c>
      <c r="P17" s="989">
        <f>G17+I17+K17+M17+N17</f>
        <v>502018.8</v>
      </c>
    </row>
    <row r="18" spans="1:16" x14ac:dyDescent="0.25">
      <c r="A18" s="1529"/>
      <c r="B18" s="512" t="s">
        <v>67</v>
      </c>
      <c r="C18" s="522" t="s">
        <v>1712</v>
      </c>
      <c r="D18" s="523" t="s">
        <v>1707</v>
      </c>
      <c r="E18" s="205" t="s">
        <v>1033</v>
      </c>
      <c r="F18" s="1025"/>
      <c r="G18" s="745">
        <v>14615630.227823481</v>
      </c>
      <c r="H18" s="832"/>
      <c r="I18" s="745">
        <v>13997135.929035803</v>
      </c>
      <c r="J18" s="832"/>
      <c r="K18" s="745">
        <v>13563797.025400128</v>
      </c>
      <c r="L18" s="832"/>
      <c r="M18" s="745">
        <v>19067781.407740593</v>
      </c>
      <c r="N18" s="744"/>
      <c r="O18" s="834">
        <f>F18+H18+J18+L18</f>
        <v>0</v>
      </c>
      <c r="P18" s="989">
        <f>G18+I18+K18+M18+N18</f>
        <v>61244344.590000004</v>
      </c>
    </row>
    <row r="19" spans="1:16" x14ac:dyDescent="0.25">
      <c r="A19" s="1529"/>
      <c r="B19" s="512" t="s">
        <v>69</v>
      </c>
      <c r="C19" s="522" t="s">
        <v>142</v>
      </c>
      <c r="D19" s="523"/>
      <c r="F19" s="1025"/>
      <c r="G19" s="745"/>
      <c r="H19" s="832"/>
      <c r="I19" s="745"/>
      <c r="J19" s="832"/>
      <c r="K19" s="745"/>
      <c r="L19" s="832"/>
      <c r="M19" s="745"/>
      <c r="N19" s="744"/>
      <c r="O19" s="834">
        <f>F19+H19+J19+L19</f>
        <v>0</v>
      </c>
      <c r="P19" s="989">
        <f>G19+I19+K19+M19+N19</f>
        <v>0</v>
      </c>
    </row>
    <row r="20" spans="1:16" x14ac:dyDescent="0.25">
      <c r="A20" s="1529"/>
      <c r="B20" s="512" t="s">
        <v>98</v>
      </c>
      <c r="C20" s="522" t="s">
        <v>143</v>
      </c>
      <c r="D20" s="523"/>
      <c r="F20" s="1025"/>
      <c r="G20" s="745"/>
      <c r="H20" s="832"/>
      <c r="I20" s="745"/>
      <c r="J20" s="832"/>
      <c r="K20" s="745"/>
      <c r="L20" s="832"/>
      <c r="M20" s="745"/>
      <c r="N20" s="744"/>
      <c r="O20" s="834">
        <f>F20+H20+J20+L20</f>
        <v>0</v>
      </c>
      <c r="P20" s="989">
        <f>G20+I20+K20+M20+N20</f>
        <v>0</v>
      </c>
    </row>
    <row r="21" spans="1:16" s="209" customFormat="1" x14ac:dyDescent="0.25">
      <c r="A21" s="1530"/>
      <c r="B21" s="514" t="s">
        <v>99</v>
      </c>
      <c r="C21" s="990" t="s">
        <v>913</v>
      </c>
      <c r="D21" s="991"/>
      <c r="E21" s="120"/>
      <c r="F21" s="992"/>
      <c r="G21" s="778">
        <f>SUM(G16:G20)</f>
        <v>14820779.42782348</v>
      </c>
      <c r="H21" s="993"/>
      <c r="I21" s="778">
        <f>SUM(I16:I20)</f>
        <v>14192088.929035803</v>
      </c>
      <c r="J21" s="993"/>
      <c r="K21" s="778">
        <f>SUM(K16:K20)</f>
        <v>13759327.425400129</v>
      </c>
      <c r="L21" s="993"/>
      <c r="M21" s="778">
        <f>SUM(M16:M20)</f>
        <v>19320117.607740592</v>
      </c>
      <c r="N21" s="778">
        <f>SUM(N16:N20)</f>
        <v>0</v>
      </c>
      <c r="O21" s="994"/>
      <c r="P21" s="771">
        <f>SUM(P16:P20)</f>
        <v>62092313.390000001</v>
      </c>
    </row>
    <row r="22" spans="1:16" x14ac:dyDescent="0.25">
      <c r="A22" s="1531" t="s">
        <v>9</v>
      </c>
      <c r="B22" s="510" t="s">
        <v>70</v>
      </c>
      <c r="C22" s="521" t="s">
        <v>1712</v>
      </c>
      <c r="D22" s="523" t="s">
        <v>1707</v>
      </c>
      <c r="E22" s="528" t="s">
        <v>1033</v>
      </c>
      <c r="F22" s="1025"/>
      <c r="G22" s="1022">
        <v>16251013.113926245</v>
      </c>
      <c r="H22" s="831"/>
      <c r="I22" s="1022">
        <v>15560894.765062839</v>
      </c>
      <c r="J22" s="831"/>
      <c r="K22" s="1022">
        <v>15077467.03036738</v>
      </c>
      <c r="L22" s="831"/>
      <c r="M22" s="1022">
        <v>21241431.148839395</v>
      </c>
      <c r="N22" s="1030"/>
      <c r="O22" s="833">
        <f>F22+H22+J22+L22</f>
        <v>0</v>
      </c>
      <c r="P22" s="988">
        <f>G22+I22+K22+M22+N22</f>
        <v>68130806.058195859</v>
      </c>
    </row>
    <row r="23" spans="1:16" x14ac:dyDescent="0.25">
      <c r="A23" s="1529"/>
      <c r="B23" s="512" t="s">
        <v>71</v>
      </c>
      <c r="C23" s="522" t="s">
        <v>1713</v>
      </c>
      <c r="D23" s="523" t="s">
        <v>1707</v>
      </c>
      <c r="E23" s="205" t="s">
        <v>850</v>
      </c>
      <c r="F23" s="1025">
        <v>100656</v>
      </c>
      <c r="G23" s="1026">
        <v>10065.6</v>
      </c>
      <c r="H23" s="832">
        <v>97425</v>
      </c>
      <c r="I23" s="1026">
        <v>9742.5</v>
      </c>
      <c r="J23" s="832">
        <v>95137</v>
      </c>
      <c r="K23" s="1026">
        <v>9513.7000000000007</v>
      </c>
      <c r="L23" s="832">
        <v>125131</v>
      </c>
      <c r="M23" s="1026">
        <v>12513.1</v>
      </c>
      <c r="N23" s="1031"/>
      <c r="O23" s="834">
        <f>F23+H23+J23+L23</f>
        <v>418349</v>
      </c>
      <c r="P23" s="989">
        <f>G23+I23+K23+M23+N23</f>
        <v>41834.9</v>
      </c>
    </row>
    <row r="24" spans="1:16" x14ac:dyDescent="0.25">
      <c r="A24" s="1529"/>
      <c r="B24" s="512" t="s">
        <v>72</v>
      </c>
      <c r="C24" s="522" t="s">
        <v>1717</v>
      </c>
      <c r="D24" s="523" t="s">
        <v>1707</v>
      </c>
      <c r="E24" s="205" t="s">
        <v>850</v>
      </c>
      <c r="F24" s="1025">
        <v>100656</v>
      </c>
      <c r="G24" s="1026">
        <v>26271.720000000008</v>
      </c>
      <c r="H24" s="832">
        <v>97425</v>
      </c>
      <c r="I24" s="1026">
        <v>28253.25</v>
      </c>
      <c r="J24" s="832">
        <v>95137</v>
      </c>
      <c r="K24" s="1026">
        <v>27589.73</v>
      </c>
      <c r="L24" s="832">
        <v>125131</v>
      </c>
      <c r="M24" s="1026">
        <v>36287.990000000005</v>
      </c>
      <c r="N24" s="1031"/>
      <c r="O24" s="834">
        <f>F24+H24+J24+L24</f>
        <v>418349</v>
      </c>
      <c r="P24" s="989">
        <f>G24+I24+K24+M24+N24</f>
        <v>118402.69000000002</v>
      </c>
    </row>
    <row r="25" spans="1:16" x14ac:dyDescent="0.25">
      <c r="A25" s="1529"/>
      <c r="B25" s="760" t="s">
        <v>44</v>
      </c>
      <c r="C25" s="522" t="s">
        <v>142</v>
      </c>
      <c r="D25" s="523"/>
      <c r="F25" s="1025"/>
      <c r="G25" s="1026"/>
      <c r="H25" s="832"/>
      <c r="I25" s="1026"/>
      <c r="J25" s="832"/>
      <c r="K25" s="1026"/>
      <c r="L25" s="832"/>
      <c r="M25" s="1026"/>
      <c r="N25" s="1031"/>
      <c r="O25" s="834">
        <f>F25+H25+J25+L25</f>
        <v>0</v>
      </c>
      <c r="P25" s="989">
        <f>G25+I25+K25+M25+N25</f>
        <v>0</v>
      </c>
    </row>
    <row r="26" spans="1:16" x14ac:dyDescent="0.25">
      <c r="A26" s="1529"/>
      <c r="B26" s="760" t="s">
        <v>41</v>
      </c>
      <c r="C26" s="522" t="s">
        <v>143</v>
      </c>
      <c r="D26" s="523"/>
      <c r="F26" s="1025"/>
      <c r="G26" s="1026"/>
      <c r="H26" s="832"/>
      <c r="I26" s="1026"/>
      <c r="J26" s="832"/>
      <c r="K26" s="1026"/>
      <c r="L26" s="832"/>
      <c r="M26" s="1026"/>
      <c r="N26" s="1031"/>
      <c r="O26" s="834">
        <f>F26+H26+J26+L26</f>
        <v>0</v>
      </c>
      <c r="P26" s="989">
        <f>G26+I26+K26+M26+N26</f>
        <v>0</v>
      </c>
    </row>
    <row r="27" spans="1:16" s="209" customFormat="1" x14ac:dyDescent="0.25">
      <c r="A27" s="1529"/>
      <c r="B27" s="514" t="s">
        <v>42</v>
      </c>
      <c r="C27" s="990" t="s">
        <v>104</v>
      </c>
      <c r="D27" s="991"/>
      <c r="E27" s="120"/>
      <c r="F27" s="992"/>
      <c r="G27" s="778">
        <f>SUM(G22:G26)</f>
        <v>16287350.433926245</v>
      </c>
      <c r="H27" s="993"/>
      <c r="I27" s="778">
        <f>SUM(I22:I26)</f>
        <v>15598890.515062839</v>
      </c>
      <c r="J27" s="993"/>
      <c r="K27" s="778">
        <f>SUM(K22:K26)</f>
        <v>15114570.46036738</v>
      </c>
      <c r="L27" s="993"/>
      <c r="M27" s="778">
        <f>SUM(M22:M26)</f>
        <v>21290232.238839395</v>
      </c>
      <c r="N27" s="778">
        <f>SUM(N22:N26)</f>
        <v>0</v>
      </c>
      <c r="O27" s="994"/>
      <c r="P27" s="771">
        <f>SUM(P22:P26)</f>
        <v>68291043.648195863</v>
      </c>
    </row>
    <row r="28" spans="1:16" s="209" customFormat="1" ht="15.75" thickBot="1" x14ac:dyDescent="0.3">
      <c r="A28" s="765"/>
      <c r="B28" s="766">
        <v>4</v>
      </c>
      <c r="C28" s="995" t="s">
        <v>105</v>
      </c>
      <c r="D28" s="996"/>
      <c r="E28" s="997"/>
      <c r="F28" s="998"/>
      <c r="G28" s="780">
        <f>G15+G21+G27</f>
        <v>31108129.861749724</v>
      </c>
      <c r="H28" s="999"/>
      <c r="I28" s="780">
        <f>I15+I21+I27</f>
        <v>29790979.444098644</v>
      </c>
      <c r="J28" s="1000"/>
      <c r="K28" s="780">
        <f>K15+K21+K27</f>
        <v>28873897.885767508</v>
      </c>
      <c r="L28" s="999"/>
      <c r="M28" s="780">
        <f>M15+M21+M27</f>
        <v>40610349.846579984</v>
      </c>
      <c r="N28" s="786">
        <f>N15+N21+N27</f>
        <v>0</v>
      </c>
      <c r="O28" s="1001"/>
      <c r="P28" s="772">
        <f>P15+P21+P27</f>
        <v>130383357.03819586</v>
      </c>
    </row>
    <row r="30" spans="1:16" x14ac:dyDescent="0.25">
      <c r="A30" s="459"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C3:C5 O22:P28 O15:O21 G21:N21 G27:N28"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election activeCell="A20" sqref="A20:XFD20"/>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1517</v>
      </c>
      <c r="D5"/>
    </row>
    <row r="6" spans="1:4" x14ac:dyDescent="0.25">
      <c r="A6" s="33" t="s">
        <v>821</v>
      </c>
      <c r="B6" s="37" t="s">
        <v>814</v>
      </c>
      <c r="D6"/>
    </row>
    <row r="7" spans="1:4" x14ac:dyDescent="0.25">
      <c r="A7" s="34" t="s">
        <v>201</v>
      </c>
      <c r="B7" s="37" t="s">
        <v>815</v>
      </c>
      <c r="C7" s="32"/>
      <c r="D7"/>
    </row>
    <row r="8" spans="1:4" x14ac:dyDescent="0.25">
      <c r="A8" s="34" t="s">
        <v>203</v>
      </c>
      <c r="B8" s="37" t="s">
        <v>816</v>
      </c>
      <c r="C8" s="32"/>
      <c r="D8"/>
    </row>
    <row r="9" spans="1:4" x14ac:dyDescent="0.25">
      <c r="A9" s="34" t="s">
        <v>202</v>
      </c>
      <c r="B9" s="37" t="s">
        <v>817</v>
      </c>
      <c r="C9" s="32"/>
      <c r="D9"/>
    </row>
    <row r="10" spans="1:4" x14ac:dyDescent="0.25">
      <c r="A10" s="35" t="s">
        <v>813</v>
      </c>
      <c r="B10" s="38" t="s">
        <v>818</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838</v>
      </c>
      <c r="C17" s="32"/>
      <c r="D17"/>
    </row>
    <row r="18" spans="1:4" x14ac:dyDescent="0.25">
      <c r="C18" s="32"/>
      <c r="D18"/>
    </row>
    <row r="19" spans="1:4" ht="18.75" x14ac:dyDescent="0.3">
      <c r="A19" s="1435" t="s">
        <v>11</v>
      </c>
      <c r="B19" s="1436"/>
      <c r="C19" s="30"/>
    </row>
    <row r="20" spans="1:4" ht="30" customHeight="1" x14ac:dyDescent="0.25">
      <c r="A20" s="39">
        <v>1.1000000000000001</v>
      </c>
      <c r="B20" s="49" t="s">
        <v>569</v>
      </c>
      <c r="C20" s="50" t="s">
        <v>1664</v>
      </c>
      <c r="D20" s="113"/>
    </row>
    <row r="21" spans="1:4" ht="36" customHeight="1" x14ac:dyDescent="0.25">
      <c r="A21" s="40">
        <v>1.2</v>
      </c>
      <c r="B21" s="44" t="s">
        <v>1554</v>
      </c>
      <c r="C21" s="46" t="s">
        <v>1553</v>
      </c>
    </row>
    <row r="22" spans="1:4" ht="30" customHeight="1" x14ac:dyDescent="0.25">
      <c r="A22" s="40">
        <v>1.3</v>
      </c>
      <c r="B22" s="44" t="s">
        <v>335</v>
      </c>
      <c r="C22" s="46" t="s">
        <v>1525</v>
      </c>
    </row>
    <row r="23" spans="1:4" ht="30" customHeight="1" x14ac:dyDescent="0.25">
      <c r="A23" s="40">
        <v>1.4</v>
      </c>
      <c r="B23" s="44" t="s">
        <v>336</v>
      </c>
      <c r="C23" s="46" t="s">
        <v>867</v>
      </c>
    </row>
    <row r="24" spans="1:4" ht="30" customHeight="1" x14ac:dyDescent="0.25">
      <c r="A24" s="40" t="s">
        <v>97</v>
      </c>
      <c r="B24" s="44" t="s">
        <v>198</v>
      </c>
      <c r="C24" s="47" t="s">
        <v>326</v>
      </c>
    </row>
    <row r="25" spans="1:4" ht="30" customHeight="1" x14ac:dyDescent="0.25">
      <c r="A25" s="40" t="s">
        <v>35</v>
      </c>
      <c r="B25" s="51" t="s">
        <v>253</v>
      </c>
      <c r="C25" s="48" t="s">
        <v>1526</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868</v>
      </c>
    </row>
    <row r="29" spans="1:4" ht="32.25" customHeight="1" x14ac:dyDescent="0.25">
      <c r="A29" s="43" t="s">
        <v>66</v>
      </c>
      <c r="B29" s="45" t="s">
        <v>950</v>
      </c>
      <c r="C29" s="47" t="s">
        <v>866</v>
      </c>
    </row>
    <row r="30" spans="1:4" ht="36" x14ac:dyDescent="0.25">
      <c r="A30" s="43" t="s">
        <v>67</v>
      </c>
      <c r="B30" s="45" t="s">
        <v>939</v>
      </c>
      <c r="C30" s="46" t="s">
        <v>944</v>
      </c>
    </row>
    <row r="31" spans="1:4" ht="32.25" customHeight="1" x14ac:dyDescent="0.25">
      <c r="A31" s="43" t="s">
        <v>69</v>
      </c>
      <c r="B31" s="57" t="s">
        <v>303</v>
      </c>
      <c r="C31" s="48" t="s">
        <v>1643</v>
      </c>
    </row>
    <row r="32" spans="1:4" ht="36" x14ac:dyDescent="0.25">
      <c r="A32" s="1375">
        <v>2.5</v>
      </c>
      <c r="B32" s="45" t="s">
        <v>316</v>
      </c>
      <c r="C32" s="47" t="s">
        <v>255</v>
      </c>
    </row>
    <row r="33" spans="1:4" ht="32.25" customHeight="1" x14ac:dyDescent="0.25">
      <c r="A33" s="1188" t="s">
        <v>99</v>
      </c>
      <c r="B33" s="51" t="s">
        <v>304</v>
      </c>
      <c r="C33" s="48" t="s">
        <v>1644</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1454</v>
      </c>
    </row>
    <row r="37" spans="1:4" ht="30" customHeight="1" x14ac:dyDescent="0.25">
      <c r="A37" s="67" t="s">
        <v>72</v>
      </c>
      <c r="B37" s="20" t="s">
        <v>206</v>
      </c>
      <c r="C37" s="46" t="s">
        <v>1450</v>
      </c>
    </row>
    <row r="38" spans="1:4" ht="37.35" customHeight="1" x14ac:dyDescent="0.25">
      <c r="A38" s="67" t="s">
        <v>44</v>
      </c>
      <c r="B38" s="20" t="s">
        <v>339</v>
      </c>
      <c r="C38" s="46" t="s">
        <v>1451</v>
      </c>
    </row>
    <row r="39" spans="1:4" ht="30" customHeight="1" x14ac:dyDescent="0.25">
      <c r="A39" s="67" t="s">
        <v>41</v>
      </c>
      <c r="B39" s="20" t="s">
        <v>340</v>
      </c>
      <c r="C39" s="46" t="s">
        <v>1514</v>
      </c>
    </row>
    <row r="40" spans="1:4" ht="30" customHeight="1" x14ac:dyDescent="0.25">
      <c r="A40" s="68" t="s">
        <v>42</v>
      </c>
      <c r="B40" s="27" t="s">
        <v>341</v>
      </c>
      <c r="C40" s="58" t="s">
        <v>1452</v>
      </c>
    </row>
    <row r="41" spans="1:4" ht="39" customHeight="1" x14ac:dyDescent="0.25">
      <c r="A41" s="68" t="s">
        <v>1449</v>
      </c>
      <c r="B41" s="57" t="s">
        <v>210</v>
      </c>
      <c r="C41" s="50" t="s">
        <v>1427</v>
      </c>
    </row>
    <row r="42" spans="1:4" ht="30" customHeight="1" x14ac:dyDescent="0.25">
      <c r="A42" s="67" t="s">
        <v>261</v>
      </c>
      <c r="B42" s="44" t="s">
        <v>192</v>
      </c>
      <c r="C42" s="50" t="s">
        <v>1453</v>
      </c>
    </row>
    <row r="43" spans="1:4" ht="30" customHeight="1" x14ac:dyDescent="0.25">
      <c r="A43" s="1376" t="s">
        <v>263</v>
      </c>
      <c r="B43" s="59" t="s">
        <v>342</v>
      </c>
      <c r="C43" s="56" t="s">
        <v>1645</v>
      </c>
    </row>
    <row r="44" spans="1:4" ht="15" customHeight="1" x14ac:dyDescent="0.25">
      <c r="A44" s="69" t="s">
        <v>259</v>
      </c>
      <c r="B44" s="49"/>
      <c r="C44" s="60"/>
    </row>
    <row r="45" spans="1:4" ht="30" customHeight="1" x14ac:dyDescent="0.25">
      <c r="A45" s="67" t="s">
        <v>88</v>
      </c>
      <c r="B45" s="20" t="s">
        <v>260</v>
      </c>
      <c r="C45" s="47" t="s">
        <v>1533</v>
      </c>
    </row>
    <row r="46" spans="1:4" ht="30" customHeight="1" x14ac:dyDescent="0.25">
      <c r="A46" s="67" t="s">
        <v>89</v>
      </c>
      <c r="B46" s="44" t="s">
        <v>344</v>
      </c>
      <c r="C46" s="47" t="s">
        <v>1534</v>
      </c>
      <c r="D46" s="31"/>
    </row>
    <row r="47" spans="1:4" ht="49.35" customHeight="1" x14ac:dyDescent="0.25">
      <c r="A47" s="67" t="s">
        <v>90</v>
      </c>
      <c r="B47" s="44" t="s">
        <v>258</v>
      </c>
      <c r="C47" s="48" t="s">
        <v>1535</v>
      </c>
      <c r="D47" s="31"/>
    </row>
    <row r="48" spans="1:4" ht="35.25" customHeight="1" x14ac:dyDescent="0.25">
      <c r="A48" s="1661"/>
      <c r="B48" s="1661"/>
      <c r="C48" s="1661"/>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1010</v>
      </c>
    </row>
    <row r="3" spans="1:5" x14ac:dyDescent="0.25">
      <c r="A3" s="107" t="s">
        <v>505</v>
      </c>
      <c r="C3" s="957" t="s">
        <v>1668</v>
      </c>
    </row>
    <row r="4" spans="1:5" x14ac:dyDescent="0.25">
      <c r="A4" t="s">
        <v>506</v>
      </c>
      <c r="C4" s="957" t="s">
        <v>1656</v>
      </c>
    </row>
    <row r="6" spans="1:5" x14ac:dyDescent="0.25">
      <c r="A6" s="757"/>
      <c r="B6" t="s">
        <v>1009</v>
      </c>
    </row>
    <row r="7" spans="1:5" x14ac:dyDescent="0.25">
      <c r="B7" s="459"/>
      <c r="C7" s="11"/>
    </row>
    <row r="8" spans="1:5" x14ac:dyDescent="0.25">
      <c r="A8" s="495" t="s">
        <v>570</v>
      </c>
      <c r="B8" s="494" t="s">
        <v>523</v>
      </c>
      <c r="C8" s="493" t="s">
        <v>530</v>
      </c>
      <c r="D8" s="495" t="s">
        <v>511</v>
      </c>
      <c r="E8" s="460" t="s">
        <v>507</v>
      </c>
    </row>
    <row r="9" spans="1:5" x14ac:dyDescent="0.25">
      <c r="A9" s="496" t="s">
        <v>542</v>
      </c>
      <c r="B9" s="1359">
        <v>1</v>
      </c>
      <c r="C9" s="1360" t="s">
        <v>553</v>
      </c>
      <c r="D9" s="496" t="s">
        <v>542</v>
      </c>
      <c r="E9" s="485" t="s">
        <v>543</v>
      </c>
    </row>
    <row r="10" spans="1:5" x14ac:dyDescent="0.25">
      <c r="A10" s="1361" t="s">
        <v>512</v>
      </c>
      <c r="B10" s="1362">
        <v>1</v>
      </c>
      <c r="C10" s="1363" t="s">
        <v>553</v>
      </c>
      <c r="D10" s="1361" t="s">
        <v>508</v>
      </c>
      <c r="E10" s="486" t="s">
        <v>509</v>
      </c>
    </row>
    <row r="11" spans="1:5" x14ac:dyDescent="0.25">
      <c r="A11" s="496" t="s">
        <v>512</v>
      </c>
      <c r="B11" s="1359">
        <f>1+B10</f>
        <v>2</v>
      </c>
      <c r="C11" s="1360" t="s">
        <v>553</v>
      </c>
      <c r="D11" s="496" t="s">
        <v>508</v>
      </c>
      <c r="E11" s="485" t="s">
        <v>549</v>
      </c>
    </row>
    <row r="12" spans="1:5" x14ac:dyDescent="0.25">
      <c r="A12" s="496" t="s">
        <v>512</v>
      </c>
      <c r="B12" s="1359">
        <f>1+B11</f>
        <v>3</v>
      </c>
      <c r="C12" s="1360" t="s">
        <v>553</v>
      </c>
      <c r="D12" s="496" t="s">
        <v>513</v>
      </c>
      <c r="E12" s="485" t="s">
        <v>510</v>
      </c>
    </row>
    <row r="13" spans="1:5" x14ac:dyDescent="0.25">
      <c r="A13" s="496" t="s">
        <v>514</v>
      </c>
      <c r="B13" s="1359">
        <f>B12+1</f>
        <v>4</v>
      </c>
      <c r="C13" s="1360" t="s">
        <v>553</v>
      </c>
      <c r="D13" s="496" t="s">
        <v>556</v>
      </c>
      <c r="E13" s="485" t="s">
        <v>547</v>
      </c>
    </row>
    <row r="14" spans="1:5" x14ac:dyDescent="0.25">
      <c r="A14" s="496" t="s">
        <v>512</v>
      </c>
      <c r="B14" s="1359">
        <v>6</v>
      </c>
      <c r="C14" s="1360" t="s">
        <v>655</v>
      </c>
      <c r="D14" s="496" t="s">
        <v>656</v>
      </c>
      <c r="E14" s="8" t="s">
        <v>657</v>
      </c>
    </row>
    <row r="15" spans="1:5" x14ac:dyDescent="0.25">
      <c r="A15" s="496" t="s">
        <v>512</v>
      </c>
      <c r="B15" s="1364">
        <v>7</v>
      </c>
      <c r="C15" s="1360" t="s">
        <v>655</v>
      </c>
      <c r="D15" s="496" t="s">
        <v>572</v>
      </c>
      <c r="E15" s="485" t="s">
        <v>643</v>
      </c>
    </row>
    <row r="16" spans="1:5" x14ac:dyDescent="0.25">
      <c r="A16" s="496" t="s">
        <v>512</v>
      </c>
      <c r="B16" s="1364">
        <v>8</v>
      </c>
      <c r="C16" s="1360" t="s">
        <v>672</v>
      </c>
      <c r="D16" s="496" t="s">
        <v>508</v>
      </c>
      <c r="E16" s="496" t="s">
        <v>679</v>
      </c>
    </row>
    <row r="17" spans="1:5" x14ac:dyDescent="0.25">
      <c r="A17" s="496" t="s">
        <v>512</v>
      </c>
      <c r="B17" s="1359">
        <v>9</v>
      </c>
      <c r="C17" s="1360" t="s">
        <v>721</v>
      </c>
      <c r="D17" s="496" t="s">
        <v>508</v>
      </c>
      <c r="E17" s="496" t="s">
        <v>731</v>
      </c>
    </row>
    <row r="18" spans="1:5" x14ac:dyDescent="0.25">
      <c r="A18" s="496" t="s">
        <v>512</v>
      </c>
      <c r="B18" s="1364">
        <v>10</v>
      </c>
      <c r="C18" s="1360" t="s">
        <v>807</v>
      </c>
      <c r="D18" s="496" t="s">
        <v>508</v>
      </c>
      <c r="E18" s="7" t="s">
        <v>822</v>
      </c>
    </row>
    <row r="19" spans="1:5" x14ac:dyDescent="0.25">
      <c r="A19" s="496" t="s">
        <v>512</v>
      </c>
      <c r="B19" s="1359">
        <v>11</v>
      </c>
      <c r="C19" s="1360" t="s">
        <v>837</v>
      </c>
      <c r="D19" s="496" t="s">
        <v>508</v>
      </c>
      <c r="E19" s="7" t="s">
        <v>890</v>
      </c>
    </row>
    <row r="20" spans="1:5" x14ac:dyDescent="0.25">
      <c r="A20" s="1365" t="s">
        <v>512</v>
      </c>
      <c r="B20" s="1364">
        <v>12</v>
      </c>
      <c r="C20" s="1360" t="s">
        <v>997</v>
      </c>
      <c r="D20" s="496" t="s">
        <v>508</v>
      </c>
      <c r="E20" s="7" t="s">
        <v>998</v>
      </c>
    </row>
    <row r="21" spans="1:5" x14ac:dyDescent="0.25">
      <c r="A21" s="1365" t="s">
        <v>512</v>
      </c>
      <c r="B21" s="1364">
        <v>13</v>
      </c>
      <c r="C21" s="1360" t="s">
        <v>1402</v>
      </c>
      <c r="D21" s="496" t="s">
        <v>656</v>
      </c>
      <c r="E21" s="7" t="s">
        <v>1406</v>
      </c>
    </row>
    <row r="22" spans="1:5" x14ac:dyDescent="0.25">
      <c r="A22" s="1365" t="s">
        <v>512</v>
      </c>
      <c r="B22" s="1364">
        <v>14</v>
      </c>
      <c r="C22" s="1360" t="s">
        <v>1405</v>
      </c>
      <c r="D22" s="496" t="s">
        <v>656</v>
      </c>
      <c r="E22" s="7" t="s">
        <v>1407</v>
      </c>
    </row>
    <row r="23" spans="1:5" x14ac:dyDescent="0.25">
      <c r="A23" s="1365" t="s">
        <v>512</v>
      </c>
      <c r="B23" s="1364">
        <v>15</v>
      </c>
      <c r="C23" s="1360" t="s">
        <v>1405</v>
      </c>
      <c r="D23" s="496" t="s">
        <v>508</v>
      </c>
      <c r="E23" s="7" t="s">
        <v>1416</v>
      </c>
    </row>
    <row r="24" spans="1:5" ht="24.75" x14ac:dyDescent="0.25">
      <c r="A24" s="2" t="s">
        <v>512</v>
      </c>
      <c r="B24" s="1364">
        <f>16</f>
        <v>16</v>
      </c>
      <c r="C24" s="1360" t="s">
        <v>1405</v>
      </c>
      <c r="D24" s="496" t="s">
        <v>508</v>
      </c>
      <c r="E24" s="7" t="s">
        <v>1414</v>
      </c>
    </row>
    <row r="25" spans="1:5" x14ac:dyDescent="0.25">
      <c r="A25" s="2" t="s">
        <v>512</v>
      </c>
      <c r="B25" s="1364">
        <v>17</v>
      </c>
      <c r="C25" s="1360" t="s">
        <v>1524</v>
      </c>
      <c r="D25" s="496" t="s">
        <v>508</v>
      </c>
      <c r="E25" s="496" t="s">
        <v>1523</v>
      </c>
    </row>
    <row r="26" spans="1:5" x14ac:dyDescent="0.25">
      <c r="A26" s="1366" t="s">
        <v>512</v>
      </c>
      <c r="B26" s="1367">
        <v>18</v>
      </c>
      <c r="C26" s="1368" t="s">
        <v>1524</v>
      </c>
      <c r="D26" s="1221" t="s">
        <v>508</v>
      </c>
      <c r="E26" s="1221" t="s">
        <v>1496</v>
      </c>
    </row>
    <row r="27" spans="1:5" x14ac:dyDescent="0.25">
      <c r="A27" s="496" t="s">
        <v>423</v>
      </c>
      <c r="B27" s="1359">
        <v>1</v>
      </c>
      <c r="C27" s="1360" t="s">
        <v>553</v>
      </c>
      <c r="D27" s="496" t="s">
        <v>515</v>
      </c>
      <c r="E27" s="485" t="s">
        <v>516</v>
      </c>
    </row>
    <row r="28" spans="1:5" x14ac:dyDescent="0.25">
      <c r="A28" s="496" t="s">
        <v>423</v>
      </c>
      <c r="B28" s="1359">
        <f t="shared" ref="B28:B42" si="0">B27+1</f>
        <v>2</v>
      </c>
      <c r="C28" s="1360" t="s">
        <v>553</v>
      </c>
      <c r="D28" s="496" t="s">
        <v>515</v>
      </c>
      <c r="E28" s="485" t="s">
        <v>517</v>
      </c>
    </row>
    <row r="29" spans="1:5" x14ac:dyDescent="0.25">
      <c r="A29" s="496" t="s">
        <v>423</v>
      </c>
      <c r="B29" s="1359">
        <f t="shared" si="0"/>
        <v>3</v>
      </c>
      <c r="C29" s="1360" t="s">
        <v>553</v>
      </c>
      <c r="D29" s="496" t="s">
        <v>518</v>
      </c>
      <c r="E29" s="485" t="s">
        <v>519</v>
      </c>
    </row>
    <row r="30" spans="1:5" x14ac:dyDescent="0.25">
      <c r="A30" s="496" t="s">
        <v>423</v>
      </c>
      <c r="B30" s="1359">
        <f t="shared" si="0"/>
        <v>4</v>
      </c>
      <c r="C30" s="1360" t="s">
        <v>553</v>
      </c>
      <c r="D30" s="496" t="s">
        <v>518</v>
      </c>
      <c r="E30" s="485" t="s">
        <v>546</v>
      </c>
    </row>
    <row r="31" spans="1:5" x14ac:dyDescent="0.25">
      <c r="A31" s="496" t="s">
        <v>423</v>
      </c>
      <c r="B31" s="1359">
        <f t="shared" si="0"/>
        <v>5</v>
      </c>
      <c r="C31" s="1360" t="s">
        <v>553</v>
      </c>
      <c r="D31" s="496" t="s">
        <v>518</v>
      </c>
      <c r="E31" s="485" t="s">
        <v>544</v>
      </c>
    </row>
    <row r="32" spans="1:5" x14ac:dyDescent="0.25">
      <c r="A32" s="496" t="s">
        <v>423</v>
      </c>
      <c r="B32" s="1359">
        <f t="shared" si="0"/>
        <v>6</v>
      </c>
      <c r="C32" s="1360" t="s">
        <v>553</v>
      </c>
      <c r="D32" s="496" t="s">
        <v>518</v>
      </c>
      <c r="E32" s="8" t="s">
        <v>545</v>
      </c>
    </row>
    <row r="33" spans="1:5" x14ac:dyDescent="0.25">
      <c r="A33" s="496" t="s">
        <v>423</v>
      </c>
      <c r="B33" s="1359">
        <f t="shared" si="0"/>
        <v>7</v>
      </c>
      <c r="C33" s="1360" t="s">
        <v>553</v>
      </c>
      <c r="D33" s="496" t="s">
        <v>518</v>
      </c>
      <c r="E33" s="8" t="s">
        <v>520</v>
      </c>
    </row>
    <row r="34" spans="1:5" x14ac:dyDescent="0.25">
      <c r="A34" s="496" t="s">
        <v>423</v>
      </c>
      <c r="B34" s="1359">
        <f t="shared" si="0"/>
        <v>8</v>
      </c>
      <c r="C34" s="1360" t="s">
        <v>553</v>
      </c>
      <c r="D34" s="496" t="s">
        <v>521</v>
      </c>
      <c r="E34" s="485" t="s">
        <v>522</v>
      </c>
    </row>
    <row r="35" spans="1:5" x14ac:dyDescent="0.25">
      <c r="A35" s="496" t="s">
        <v>423</v>
      </c>
      <c r="B35" s="1359">
        <f t="shared" si="0"/>
        <v>9</v>
      </c>
      <c r="C35" s="1360" t="s">
        <v>553</v>
      </c>
      <c r="D35" s="496" t="s">
        <v>521</v>
      </c>
      <c r="E35" s="485" t="s">
        <v>548</v>
      </c>
    </row>
    <row r="36" spans="1:5" x14ac:dyDescent="0.25">
      <c r="A36" s="496" t="s">
        <v>423</v>
      </c>
      <c r="B36" s="1359">
        <f t="shared" si="0"/>
        <v>10</v>
      </c>
      <c r="C36" s="1360" t="s">
        <v>553</v>
      </c>
      <c r="D36" s="496" t="s">
        <v>521</v>
      </c>
      <c r="E36" s="485" t="s">
        <v>524</v>
      </c>
    </row>
    <row r="37" spans="1:5" x14ac:dyDescent="0.25">
      <c r="A37" s="496" t="s">
        <v>423</v>
      </c>
      <c r="B37" s="1359">
        <f t="shared" si="0"/>
        <v>11</v>
      </c>
      <c r="C37" s="1360" t="s">
        <v>553</v>
      </c>
      <c r="D37" s="496" t="s">
        <v>525</v>
      </c>
      <c r="E37" s="485" t="s">
        <v>526</v>
      </c>
    </row>
    <row r="38" spans="1:5" x14ac:dyDescent="0.25">
      <c r="A38" s="496" t="s">
        <v>423</v>
      </c>
      <c r="B38" s="1359">
        <f t="shared" si="0"/>
        <v>12</v>
      </c>
      <c r="C38" s="1360" t="s">
        <v>553</v>
      </c>
      <c r="D38" s="496" t="s">
        <v>525</v>
      </c>
      <c r="E38" s="485" t="s">
        <v>528</v>
      </c>
    </row>
    <row r="39" spans="1:5" x14ac:dyDescent="0.25">
      <c r="A39" s="496"/>
      <c r="B39" s="1359">
        <f t="shared" si="0"/>
        <v>13</v>
      </c>
      <c r="C39" s="1360" t="s">
        <v>553</v>
      </c>
      <c r="D39" s="496" t="s">
        <v>525</v>
      </c>
      <c r="E39" s="485" t="s">
        <v>529</v>
      </c>
    </row>
    <row r="40" spans="1:5" x14ac:dyDescent="0.25">
      <c r="A40" s="496" t="s">
        <v>423</v>
      </c>
      <c r="B40" s="1359">
        <f t="shared" si="0"/>
        <v>14</v>
      </c>
      <c r="C40" s="1360" t="s">
        <v>553</v>
      </c>
      <c r="D40" s="496" t="s">
        <v>527</v>
      </c>
      <c r="E40" s="485" t="s">
        <v>526</v>
      </c>
    </row>
    <row r="41" spans="1:5" x14ac:dyDescent="0.25">
      <c r="A41" s="496" t="s">
        <v>423</v>
      </c>
      <c r="B41" s="1359">
        <f t="shared" si="0"/>
        <v>15</v>
      </c>
      <c r="C41" s="1360" t="s">
        <v>553</v>
      </c>
      <c r="D41" s="496" t="s">
        <v>527</v>
      </c>
      <c r="E41" s="485" t="s">
        <v>528</v>
      </c>
    </row>
    <row r="42" spans="1:5" x14ac:dyDescent="0.25">
      <c r="A42" s="496" t="s">
        <v>423</v>
      </c>
      <c r="B42" s="1364">
        <f t="shared" si="0"/>
        <v>16</v>
      </c>
      <c r="C42" s="1360" t="s">
        <v>553</v>
      </c>
      <c r="D42" s="496" t="s">
        <v>527</v>
      </c>
      <c r="E42" s="496" t="s">
        <v>529</v>
      </c>
    </row>
    <row r="43" spans="1:5" ht="24.75" x14ac:dyDescent="0.25">
      <c r="A43" s="496" t="s">
        <v>423</v>
      </c>
      <c r="B43" s="1359">
        <v>17</v>
      </c>
      <c r="C43" s="1360" t="s">
        <v>655</v>
      </c>
      <c r="D43" s="496" t="s">
        <v>644</v>
      </c>
      <c r="E43" s="8" t="s">
        <v>658</v>
      </c>
    </row>
    <row r="44" spans="1:5" ht="24.75" x14ac:dyDescent="0.25">
      <c r="A44" s="496" t="s">
        <v>423</v>
      </c>
      <c r="B44" s="1364">
        <v>18</v>
      </c>
      <c r="C44" s="1360" t="s">
        <v>655</v>
      </c>
      <c r="D44" s="496" t="s">
        <v>645</v>
      </c>
      <c r="E44" s="8" t="s">
        <v>658</v>
      </c>
    </row>
    <row r="45" spans="1:5" x14ac:dyDescent="0.25">
      <c r="A45" s="496" t="s">
        <v>423</v>
      </c>
      <c r="B45" s="1359">
        <v>19</v>
      </c>
      <c r="C45" s="1360" t="s">
        <v>721</v>
      </c>
      <c r="D45" s="496" t="s">
        <v>525</v>
      </c>
      <c r="E45" s="8" t="s">
        <v>728</v>
      </c>
    </row>
    <row r="46" spans="1:5" x14ac:dyDescent="0.25">
      <c r="A46" s="496" t="s">
        <v>423</v>
      </c>
      <c r="B46" s="1364">
        <v>20</v>
      </c>
      <c r="C46" s="1360" t="s">
        <v>721</v>
      </c>
      <c r="D46" s="496" t="s">
        <v>527</v>
      </c>
      <c r="E46" s="8" t="s">
        <v>722</v>
      </c>
    </row>
    <row r="47" spans="1:5" x14ac:dyDescent="0.25">
      <c r="A47" s="496" t="s">
        <v>423</v>
      </c>
      <c r="B47" s="1364">
        <v>21</v>
      </c>
      <c r="C47" s="1360" t="s">
        <v>721</v>
      </c>
      <c r="D47" s="496" t="s">
        <v>515</v>
      </c>
      <c r="E47" s="8" t="s">
        <v>733</v>
      </c>
    </row>
    <row r="48" spans="1:5" x14ac:dyDescent="0.25">
      <c r="A48" s="496" t="s">
        <v>423</v>
      </c>
      <c r="B48" s="1364">
        <v>22</v>
      </c>
      <c r="C48" s="1360" t="s">
        <v>807</v>
      </c>
      <c r="D48" s="496" t="s">
        <v>515</v>
      </c>
      <c r="E48" s="8" t="s">
        <v>778</v>
      </c>
    </row>
    <row r="49" spans="1:5" x14ac:dyDescent="0.25">
      <c r="A49" s="496" t="s">
        <v>423</v>
      </c>
      <c r="B49" s="1364">
        <v>23</v>
      </c>
      <c r="C49" s="1369" t="s">
        <v>831</v>
      </c>
      <c r="D49" s="496" t="s">
        <v>832</v>
      </c>
      <c r="E49" s="8" t="s">
        <v>833</v>
      </c>
    </row>
    <row r="50" spans="1:5" x14ac:dyDescent="0.25">
      <c r="A50" s="496" t="s">
        <v>423</v>
      </c>
      <c r="B50" s="1364">
        <v>24</v>
      </c>
      <c r="C50" s="1369" t="s">
        <v>834</v>
      </c>
      <c r="D50" s="496" t="s">
        <v>832</v>
      </c>
      <c r="E50" s="8" t="s">
        <v>835</v>
      </c>
    </row>
    <row r="51" spans="1:5" x14ac:dyDescent="0.25">
      <c r="A51" s="496" t="s">
        <v>423</v>
      </c>
      <c r="B51" s="1364">
        <v>25</v>
      </c>
      <c r="C51" s="1369" t="s">
        <v>837</v>
      </c>
      <c r="D51" s="496" t="s">
        <v>515</v>
      </c>
      <c r="E51" s="8" t="s">
        <v>888</v>
      </c>
    </row>
    <row r="52" spans="1:5" x14ac:dyDescent="0.25">
      <c r="A52" s="496" t="s">
        <v>423</v>
      </c>
      <c r="B52" s="1364">
        <v>26</v>
      </c>
      <c r="C52" s="1369" t="s">
        <v>837</v>
      </c>
      <c r="D52" s="496" t="s">
        <v>889</v>
      </c>
      <c r="E52" s="8" t="s">
        <v>864</v>
      </c>
    </row>
    <row r="53" spans="1:5" x14ac:dyDescent="0.25">
      <c r="A53" s="496" t="s">
        <v>423</v>
      </c>
      <c r="B53" s="1364">
        <v>27</v>
      </c>
      <c r="C53" s="1369" t="s">
        <v>837</v>
      </c>
      <c r="D53" s="496" t="s">
        <v>859</v>
      </c>
      <c r="E53" s="8" t="s">
        <v>860</v>
      </c>
    </row>
    <row r="54" spans="1:5" ht="24.75" x14ac:dyDescent="0.25">
      <c r="A54" s="496" t="s">
        <v>423</v>
      </c>
      <c r="B54" s="1364">
        <v>28</v>
      </c>
      <c r="C54" s="1369" t="s">
        <v>997</v>
      </c>
      <c r="D54" s="7" t="s">
        <v>1011</v>
      </c>
      <c r="E54" s="8" t="s">
        <v>1008</v>
      </c>
    </row>
    <row r="55" spans="1:5" x14ac:dyDescent="0.25">
      <c r="A55" s="496" t="s">
        <v>423</v>
      </c>
      <c r="B55" s="1364">
        <f>B54+1</f>
        <v>29</v>
      </c>
      <c r="C55" s="1369" t="s">
        <v>997</v>
      </c>
      <c r="D55" s="496" t="s">
        <v>832</v>
      </c>
      <c r="E55" s="8" t="s">
        <v>999</v>
      </c>
    </row>
    <row r="56" spans="1:5" x14ac:dyDescent="0.25">
      <c r="A56" s="496" t="s">
        <v>423</v>
      </c>
      <c r="B56" s="1364">
        <f t="shared" ref="B56:B64" si="1">B55+1</f>
        <v>30</v>
      </c>
      <c r="C56" s="1369" t="s">
        <v>997</v>
      </c>
      <c r="D56" s="496" t="s">
        <v>832</v>
      </c>
      <c r="E56" s="8" t="s">
        <v>1000</v>
      </c>
    </row>
    <row r="57" spans="1:5" ht="24.75" x14ac:dyDescent="0.25">
      <c r="A57" s="496" t="s">
        <v>423</v>
      </c>
      <c r="B57" s="1364">
        <f t="shared" si="1"/>
        <v>31</v>
      </c>
      <c r="C57" s="1369" t="s">
        <v>997</v>
      </c>
      <c r="D57" s="496" t="s">
        <v>832</v>
      </c>
      <c r="E57" s="8" t="s">
        <v>1001</v>
      </c>
    </row>
    <row r="58" spans="1:5" x14ac:dyDescent="0.25">
      <c r="A58" s="496" t="s">
        <v>423</v>
      </c>
      <c r="B58" s="1364">
        <f t="shared" si="1"/>
        <v>32</v>
      </c>
      <c r="C58" s="1369" t="s">
        <v>997</v>
      </c>
      <c r="D58" s="496" t="s">
        <v>832</v>
      </c>
      <c r="E58" s="8" t="s">
        <v>1002</v>
      </c>
    </row>
    <row r="59" spans="1:5" ht="24.75" x14ac:dyDescent="0.25">
      <c r="A59" s="496" t="s">
        <v>423</v>
      </c>
      <c r="B59" s="1364">
        <f t="shared" si="1"/>
        <v>33</v>
      </c>
      <c r="C59" s="1369" t="s">
        <v>997</v>
      </c>
      <c r="D59" s="496" t="s">
        <v>832</v>
      </c>
      <c r="E59" s="8" t="s">
        <v>1003</v>
      </c>
    </row>
    <row r="60" spans="1:5" x14ac:dyDescent="0.25">
      <c r="A60" s="496" t="s">
        <v>423</v>
      </c>
      <c r="B60" s="1364">
        <f t="shared" si="1"/>
        <v>34</v>
      </c>
      <c r="C60" s="1369" t="s">
        <v>997</v>
      </c>
      <c r="D60" s="496" t="s">
        <v>832</v>
      </c>
      <c r="E60" s="8" t="s">
        <v>1004</v>
      </c>
    </row>
    <row r="61" spans="1:5" x14ac:dyDescent="0.25">
      <c r="A61" s="496" t="s">
        <v>423</v>
      </c>
      <c r="B61" s="1364">
        <f>B60+1</f>
        <v>35</v>
      </c>
      <c r="C61" s="1369" t="s">
        <v>997</v>
      </c>
      <c r="D61" s="496" t="s">
        <v>644</v>
      </c>
      <c r="E61" s="8" t="s">
        <v>1005</v>
      </c>
    </row>
    <row r="62" spans="1:5" x14ac:dyDescent="0.25">
      <c r="A62" s="496" t="s">
        <v>423</v>
      </c>
      <c r="B62" s="1364">
        <f t="shared" si="1"/>
        <v>36</v>
      </c>
      <c r="C62" s="1369" t="s">
        <v>997</v>
      </c>
      <c r="D62" s="496" t="s">
        <v>645</v>
      </c>
      <c r="E62" s="8" t="s">
        <v>1006</v>
      </c>
    </row>
    <row r="63" spans="1:5" x14ac:dyDescent="0.25">
      <c r="A63" s="496" t="s">
        <v>423</v>
      </c>
      <c r="B63" s="1364">
        <f t="shared" si="1"/>
        <v>37</v>
      </c>
      <c r="C63" s="1369" t="s">
        <v>997</v>
      </c>
      <c r="D63" s="496" t="s">
        <v>1007</v>
      </c>
      <c r="E63" s="8" t="s">
        <v>1012</v>
      </c>
    </row>
    <row r="64" spans="1:5" ht="24.75" x14ac:dyDescent="0.25">
      <c r="A64" s="496" t="s">
        <v>423</v>
      </c>
      <c r="B64" s="1364">
        <f t="shared" si="1"/>
        <v>38</v>
      </c>
      <c r="C64" s="1369" t="s">
        <v>997</v>
      </c>
      <c r="D64" s="496" t="s">
        <v>515</v>
      </c>
      <c r="E64" s="8" t="s">
        <v>1071</v>
      </c>
    </row>
    <row r="65" spans="1:5" ht="24.75" x14ac:dyDescent="0.25">
      <c r="A65" s="496" t="s">
        <v>423</v>
      </c>
      <c r="B65" s="1364">
        <v>39</v>
      </c>
      <c r="C65" s="1369" t="s">
        <v>1073</v>
      </c>
      <c r="D65" s="496" t="s">
        <v>1068</v>
      </c>
      <c r="E65" s="8" t="s">
        <v>1072</v>
      </c>
    </row>
    <row r="66" spans="1:5" ht="24.75" x14ac:dyDescent="0.25">
      <c r="A66" s="496" t="s">
        <v>423</v>
      </c>
      <c r="B66" s="1364">
        <v>40</v>
      </c>
      <c r="C66" s="1369" t="s">
        <v>1073</v>
      </c>
      <c r="D66" s="496" t="s">
        <v>889</v>
      </c>
      <c r="E66" s="8" t="s">
        <v>1070</v>
      </c>
    </row>
    <row r="67" spans="1:5" ht="24.75" x14ac:dyDescent="0.25">
      <c r="A67" s="496" t="s">
        <v>423</v>
      </c>
      <c r="B67" s="1364">
        <v>41</v>
      </c>
      <c r="C67" s="1369" t="s">
        <v>1073</v>
      </c>
      <c r="D67" s="496" t="s">
        <v>889</v>
      </c>
      <c r="E67" s="8" t="s">
        <v>1074</v>
      </c>
    </row>
    <row r="68" spans="1:5" x14ac:dyDescent="0.25">
      <c r="A68" s="496" t="s">
        <v>423</v>
      </c>
      <c r="B68" s="1359">
        <f t="shared" ref="B68:B74" si="2">B67+1</f>
        <v>42</v>
      </c>
      <c r="C68" s="1364" t="s">
        <v>1073</v>
      </c>
      <c r="D68" s="496" t="s">
        <v>518</v>
      </c>
      <c r="E68" s="485" t="s">
        <v>1320</v>
      </c>
    </row>
    <row r="69" spans="1:5" x14ac:dyDescent="0.25">
      <c r="A69" s="496" t="s">
        <v>423</v>
      </c>
      <c r="B69" s="1359">
        <f t="shared" si="2"/>
        <v>43</v>
      </c>
      <c r="C69" s="1369" t="s">
        <v>1405</v>
      </c>
      <c r="D69" s="496" t="s">
        <v>889</v>
      </c>
      <c r="E69" s="485" t="s">
        <v>1334</v>
      </c>
    </row>
    <row r="70" spans="1:5" x14ac:dyDescent="0.25">
      <c r="A70" s="496" t="s">
        <v>423</v>
      </c>
      <c r="B70" s="1359">
        <f t="shared" si="2"/>
        <v>44</v>
      </c>
      <c r="C70" s="1369" t="s">
        <v>1405</v>
      </c>
      <c r="D70" s="496" t="s">
        <v>889</v>
      </c>
      <c r="E70" s="8" t="s">
        <v>1335</v>
      </c>
    </row>
    <row r="71" spans="1:5" x14ac:dyDescent="0.25">
      <c r="A71" s="496" t="s">
        <v>423</v>
      </c>
      <c r="B71" s="1359">
        <f t="shared" si="2"/>
        <v>45</v>
      </c>
      <c r="C71" s="1369" t="s">
        <v>1405</v>
      </c>
      <c r="D71" s="496" t="s">
        <v>889</v>
      </c>
      <c r="E71" s="485" t="s">
        <v>1336</v>
      </c>
    </row>
    <row r="72" spans="1:5" x14ac:dyDescent="0.25">
      <c r="A72" s="496" t="s">
        <v>423</v>
      </c>
      <c r="B72" s="1359">
        <f t="shared" si="2"/>
        <v>46</v>
      </c>
      <c r="C72" s="1369" t="s">
        <v>1405</v>
      </c>
      <c r="D72" s="496" t="s">
        <v>515</v>
      </c>
      <c r="E72" s="485" t="s">
        <v>1338</v>
      </c>
    </row>
    <row r="73" spans="1:5" x14ac:dyDescent="0.25">
      <c r="A73" s="496" t="s">
        <v>423</v>
      </c>
      <c r="B73" s="1359">
        <f t="shared" si="2"/>
        <v>47</v>
      </c>
      <c r="C73" s="1369" t="s">
        <v>1405</v>
      </c>
      <c r="D73" s="496" t="s">
        <v>1007</v>
      </c>
      <c r="E73" s="485" t="s">
        <v>1337</v>
      </c>
    </row>
    <row r="74" spans="1:5" x14ac:dyDescent="0.25">
      <c r="A74" s="496" t="s">
        <v>423</v>
      </c>
      <c r="B74" s="1359">
        <f t="shared" si="2"/>
        <v>48</v>
      </c>
      <c r="C74" s="1369" t="s">
        <v>1405</v>
      </c>
      <c r="D74" s="496" t="s">
        <v>515</v>
      </c>
      <c r="E74" s="485" t="s">
        <v>1404</v>
      </c>
    </row>
    <row r="75" spans="1:5" x14ac:dyDescent="0.25">
      <c r="A75" s="496" t="s">
        <v>423</v>
      </c>
      <c r="B75" s="1359">
        <f>+B74+1</f>
        <v>49</v>
      </c>
      <c r="C75" s="1360" t="s">
        <v>1405</v>
      </c>
      <c r="D75" s="496" t="s">
        <v>1007</v>
      </c>
      <c r="E75" s="8" t="s">
        <v>1411</v>
      </c>
    </row>
    <row r="76" spans="1:5" x14ac:dyDescent="0.25">
      <c r="A76" s="496" t="s">
        <v>423</v>
      </c>
      <c r="B76" s="1359">
        <v>50</v>
      </c>
      <c r="C76" s="1360" t="s">
        <v>1549</v>
      </c>
      <c r="D76" s="496" t="s">
        <v>832</v>
      </c>
      <c r="E76" s="8" t="s">
        <v>1547</v>
      </c>
    </row>
    <row r="77" spans="1:5" x14ac:dyDescent="0.25">
      <c r="A77" s="496" t="s">
        <v>423</v>
      </c>
      <c r="B77" s="1359">
        <v>51</v>
      </c>
      <c r="C77" s="1360" t="s">
        <v>1549</v>
      </c>
      <c r="D77" s="496" t="s">
        <v>518</v>
      </c>
      <c r="E77" s="8" t="s">
        <v>1546</v>
      </c>
    </row>
    <row r="78" spans="1:5" x14ac:dyDescent="0.25">
      <c r="A78" s="496" t="s">
        <v>423</v>
      </c>
      <c r="B78" s="1359">
        <v>52</v>
      </c>
      <c r="C78" s="1360" t="s">
        <v>1549</v>
      </c>
      <c r="D78" s="496" t="s">
        <v>1007</v>
      </c>
      <c r="E78" s="8" t="s">
        <v>1548</v>
      </c>
    </row>
    <row r="79" spans="1:5" x14ac:dyDescent="0.25">
      <c r="A79" s="496" t="s">
        <v>423</v>
      </c>
      <c r="B79" s="1359">
        <v>53</v>
      </c>
      <c r="C79" s="1360" t="s">
        <v>1549</v>
      </c>
      <c r="D79" s="496" t="s">
        <v>1068</v>
      </c>
      <c r="E79" s="8" t="s">
        <v>1548</v>
      </c>
    </row>
    <row r="80" spans="1:5" x14ac:dyDescent="0.25">
      <c r="A80" s="496" t="s">
        <v>423</v>
      </c>
      <c r="B80" s="1359">
        <v>54</v>
      </c>
      <c r="C80" s="1360" t="s">
        <v>1555</v>
      </c>
      <c r="D80" s="496" t="s">
        <v>1556</v>
      </c>
      <c r="E80" s="8" t="s">
        <v>1562</v>
      </c>
    </row>
    <row r="81" spans="1:5" x14ac:dyDescent="0.25">
      <c r="A81" s="496" t="s">
        <v>423</v>
      </c>
      <c r="B81" s="1359">
        <v>55</v>
      </c>
      <c r="C81" s="1370" t="s">
        <v>1555</v>
      </c>
      <c r="D81" s="496" t="s">
        <v>1557</v>
      </c>
      <c r="E81" s="8" t="s">
        <v>1560</v>
      </c>
    </row>
    <row r="82" spans="1:5" x14ac:dyDescent="0.25">
      <c r="A82" s="496" t="s">
        <v>423</v>
      </c>
      <c r="B82" s="1359">
        <v>56</v>
      </c>
      <c r="C82" s="1370" t="s">
        <v>1555</v>
      </c>
      <c r="D82" s="496" t="s">
        <v>1558</v>
      </c>
      <c r="E82" s="8" t="s">
        <v>1559</v>
      </c>
    </row>
    <row r="83" spans="1:5" x14ac:dyDescent="0.25">
      <c r="A83" s="496" t="s">
        <v>423</v>
      </c>
      <c r="B83" s="1359">
        <v>57</v>
      </c>
      <c r="C83" s="1370" t="s">
        <v>1555</v>
      </c>
      <c r="D83" s="496" t="s">
        <v>518</v>
      </c>
      <c r="E83" s="8" t="s">
        <v>1561</v>
      </c>
    </row>
    <row r="84" spans="1:5" x14ac:dyDescent="0.25">
      <c r="A84" s="496" t="s">
        <v>423</v>
      </c>
      <c r="B84" s="1359">
        <v>58</v>
      </c>
      <c r="C84" s="1370" t="s">
        <v>1599</v>
      </c>
      <c r="D84" s="496" t="s">
        <v>1598</v>
      </c>
      <c r="E84" s="8" t="s">
        <v>1600</v>
      </c>
    </row>
    <row r="85" spans="1:5" x14ac:dyDescent="0.25">
      <c r="A85" s="496" t="s">
        <v>423</v>
      </c>
      <c r="B85" s="1359">
        <v>59</v>
      </c>
      <c r="C85" s="1370" t="s">
        <v>1636</v>
      </c>
      <c r="D85" s="496" t="s">
        <v>518</v>
      </c>
      <c r="E85" s="8" t="s">
        <v>1641</v>
      </c>
    </row>
    <row r="86" spans="1:5" x14ac:dyDescent="0.25">
      <c r="A86" s="1371" t="s">
        <v>440</v>
      </c>
      <c r="B86" s="1372">
        <v>1</v>
      </c>
      <c r="C86" s="1363" t="s">
        <v>553</v>
      </c>
      <c r="D86" s="486" t="s">
        <v>554</v>
      </c>
      <c r="E86" s="486" t="s">
        <v>555</v>
      </c>
    </row>
    <row r="87" spans="1:5" x14ac:dyDescent="0.25">
      <c r="A87" s="1365" t="s">
        <v>440</v>
      </c>
      <c r="B87" s="1373">
        <f t="shared" ref="B87:B102" si="3">B86+1</f>
        <v>2</v>
      </c>
      <c r="C87" s="1360" t="s">
        <v>553</v>
      </c>
      <c r="D87" s="485" t="s">
        <v>531</v>
      </c>
      <c r="E87" s="485" t="s">
        <v>551</v>
      </c>
    </row>
    <row r="88" spans="1:5" x14ac:dyDescent="0.25">
      <c r="A88" s="1365" t="s">
        <v>440</v>
      </c>
      <c r="B88" s="1373">
        <f t="shared" si="3"/>
        <v>3</v>
      </c>
      <c r="C88" s="1360" t="s">
        <v>553</v>
      </c>
      <c r="D88" s="485" t="s">
        <v>531</v>
      </c>
      <c r="E88" s="8" t="s">
        <v>545</v>
      </c>
    </row>
    <row r="89" spans="1:5" x14ac:dyDescent="0.25">
      <c r="A89" s="1365" t="s">
        <v>440</v>
      </c>
      <c r="B89" s="1373">
        <f t="shared" si="3"/>
        <v>4</v>
      </c>
      <c r="C89" s="1360" t="s">
        <v>553</v>
      </c>
      <c r="D89" s="485" t="s">
        <v>531</v>
      </c>
      <c r="E89" s="8" t="s">
        <v>520</v>
      </c>
    </row>
    <row r="90" spans="1:5" x14ac:dyDescent="0.25">
      <c r="A90" s="1365" t="s">
        <v>440</v>
      </c>
      <c r="B90" s="1373">
        <f t="shared" si="3"/>
        <v>5</v>
      </c>
      <c r="C90" s="1360" t="s">
        <v>553</v>
      </c>
      <c r="D90" s="485" t="s">
        <v>532</v>
      </c>
      <c r="E90" s="485" t="s">
        <v>551</v>
      </c>
    </row>
    <row r="91" spans="1:5" x14ac:dyDescent="0.25">
      <c r="A91" s="1365" t="s">
        <v>440</v>
      </c>
      <c r="B91" s="1373">
        <f t="shared" si="3"/>
        <v>6</v>
      </c>
      <c r="C91" s="1360" t="s">
        <v>553</v>
      </c>
      <c r="D91" s="485" t="s">
        <v>532</v>
      </c>
      <c r="E91" s="485" t="s">
        <v>522</v>
      </c>
    </row>
    <row r="92" spans="1:5" x14ac:dyDescent="0.25">
      <c r="A92" s="1365" t="s">
        <v>440</v>
      </c>
      <c r="B92" s="1373">
        <f t="shared" si="3"/>
        <v>7</v>
      </c>
      <c r="C92" s="1360" t="s">
        <v>553</v>
      </c>
      <c r="D92" s="485" t="s">
        <v>532</v>
      </c>
      <c r="E92" s="485" t="s">
        <v>524</v>
      </c>
    </row>
    <row r="93" spans="1:5" x14ac:dyDescent="0.25">
      <c r="A93" s="1365" t="s">
        <v>440</v>
      </c>
      <c r="B93" s="1373">
        <f t="shared" si="3"/>
        <v>8</v>
      </c>
      <c r="C93" s="1360" t="s">
        <v>553</v>
      </c>
      <c r="D93" s="485" t="s">
        <v>533</v>
      </c>
      <c r="E93" s="485" t="s">
        <v>552</v>
      </c>
    </row>
    <row r="94" spans="1:5" x14ac:dyDescent="0.25">
      <c r="A94" s="1365" t="s">
        <v>440</v>
      </c>
      <c r="B94" s="1373">
        <f t="shared" si="3"/>
        <v>9</v>
      </c>
      <c r="C94" s="1360" t="s">
        <v>553</v>
      </c>
      <c r="D94" s="485" t="s">
        <v>533</v>
      </c>
      <c r="E94" s="485" t="s">
        <v>526</v>
      </c>
    </row>
    <row r="95" spans="1:5" x14ac:dyDescent="0.25">
      <c r="A95" s="1365" t="s">
        <v>440</v>
      </c>
      <c r="B95" s="1373">
        <f t="shared" si="3"/>
        <v>10</v>
      </c>
      <c r="C95" s="1360" t="s">
        <v>553</v>
      </c>
      <c r="D95" s="485" t="s">
        <v>533</v>
      </c>
      <c r="E95" s="485" t="s">
        <v>528</v>
      </c>
    </row>
    <row r="96" spans="1:5" x14ac:dyDescent="0.25">
      <c r="A96" s="1365" t="s">
        <v>440</v>
      </c>
      <c r="B96" s="1373">
        <f t="shared" si="3"/>
        <v>11</v>
      </c>
      <c r="C96" s="1360" t="s">
        <v>553</v>
      </c>
      <c r="D96" s="485" t="s">
        <v>533</v>
      </c>
      <c r="E96" s="485" t="s">
        <v>529</v>
      </c>
    </row>
    <row r="97" spans="1:5" x14ac:dyDescent="0.25">
      <c r="A97" s="1365" t="s">
        <v>440</v>
      </c>
      <c r="B97" s="1373">
        <f t="shared" si="3"/>
        <v>12</v>
      </c>
      <c r="C97" s="1360" t="s">
        <v>553</v>
      </c>
      <c r="D97" s="485" t="s">
        <v>534</v>
      </c>
      <c r="E97" s="485" t="s">
        <v>526</v>
      </c>
    </row>
    <row r="98" spans="1:5" x14ac:dyDescent="0.25">
      <c r="A98" s="1365" t="s">
        <v>440</v>
      </c>
      <c r="B98" s="1373">
        <f t="shared" si="3"/>
        <v>13</v>
      </c>
      <c r="C98" s="1360" t="s">
        <v>553</v>
      </c>
      <c r="D98" s="485" t="s">
        <v>534</v>
      </c>
      <c r="E98" s="485" t="s">
        <v>528</v>
      </c>
    </row>
    <row r="99" spans="1:5" x14ac:dyDescent="0.25">
      <c r="A99" s="1365" t="s">
        <v>440</v>
      </c>
      <c r="B99" s="1373">
        <f t="shared" si="3"/>
        <v>14</v>
      </c>
      <c r="C99" s="1360" t="s">
        <v>553</v>
      </c>
      <c r="D99" s="485" t="s">
        <v>534</v>
      </c>
      <c r="E99" s="485" t="s">
        <v>529</v>
      </c>
    </row>
    <row r="100" spans="1:5" x14ac:dyDescent="0.25">
      <c r="A100" s="1365" t="s">
        <v>440</v>
      </c>
      <c r="B100" s="1373">
        <f t="shared" si="3"/>
        <v>15</v>
      </c>
      <c r="C100" s="1360" t="s">
        <v>655</v>
      </c>
      <c r="D100" s="485" t="s">
        <v>554</v>
      </c>
      <c r="E100" s="485" t="s">
        <v>648</v>
      </c>
    </row>
    <row r="101" spans="1:5" x14ac:dyDescent="0.25">
      <c r="A101" s="1365" t="s">
        <v>440</v>
      </c>
      <c r="B101" s="1373">
        <f t="shared" si="3"/>
        <v>16</v>
      </c>
      <c r="C101" s="1360" t="s">
        <v>655</v>
      </c>
      <c r="D101" s="485" t="s">
        <v>646</v>
      </c>
      <c r="E101" s="485" t="s">
        <v>647</v>
      </c>
    </row>
    <row r="102" spans="1:5" ht="24.75" x14ac:dyDescent="0.25">
      <c r="A102" s="1365" t="s">
        <v>440</v>
      </c>
      <c r="B102" s="1373">
        <f t="shared" si="3"/>
        <v>17</v>
      </c>
      <c r="C102" s="1360" t="s">
        <v>655</v>
      </c>
      <c r="D102" s="485" t="s">
        <v>649</v>
      </c>
      <c r="E102" s="8" t="s">
        <v>658</v>
      </c>
    </row>
    <row r="103" spans="1:5" ht="24.75" x14ac:dyDescent="0.25">
      <c r="A103" s="1365" t="s">
        <v>440</v>
      </c>
      <c r="B103" s="1373">
        <v>18</v>
      </c>
      <c r="C103" s="1360" t="s">
        <v>655</v>
      </c>
      <c r="D103" s="485" t="s">
        <v>650</v>
      </c>
      <c r="E103" s="8" t="s">
        <v>658</v>
      </c>
    </row>
    <row r="104" spans="1:5" x14ac:dyDescent="0.25">
      <c r="A104" s="1365" t="s">
        <v>440</v>
      </c>
      <c r="B104" s="1373">
        <v>19</v>
      </c>
      <c r="C104" s="1360" t="s">
        <v>672</v>
      </c>
      <c r="D104" s="485" t="s">
        <v>554</v>
      </c>
      <c r="E104" s="8" t="s">
        <v>673</v>
      </c>
    </row>
    <row r="105" spans="1:5" x14ac:dyDescent="0.25">
      <c r="A105" s="1365" t="s">
        <v>440</v>
      </c>
      <c r="B105" s="1373">
        <v>20</v>
      </c>
      <c r="C105" s="1360" t="s">
        <v>721</v>
      </c>
      <c r="D105" s="485" t="s">
        <v>533</v>
      </c>
      <c r="E105" s="8" t="s">
        <v>729</v>
      </c>
    </row>
    <row r="106" spans="1:5" x14ac:dyDescent="0.25">
      <c r="A106" s="1365" t="s">
        <v>440</v>
      </c>
      <c r="B106" s="1373">
        <v>21</v>
      </c>
      <c r="C106" s="1360" t="s">
        <v>721</v>
      </c>
      <c r="D106" s="485" t="s">
        <v>534</v>
      </c>
      <c r="E106" s="8" t="s">
        <v>723</v>
      </c>
    </row>
    <row r="107" spans="1:5" x14ac:dyDescent="0.25">
      <c r="A107" s="1365" t="s">
        <v>440</v>
      </c>
      <c r="B107" s="1373">
        <v>22</v>
      </c>
      <c r="C107" s="1360" t="s">
        <v>721</v>
      </c>
      <c r="D107" s="485" t="s">
        <v>554</v>
      </c>
      <c r="E107" s="8" t="s">
        <v>733</v>
      </c>
    </row>
    <row r="108" spans="1:5" x14ac:dyDescent="0.25">
      <c r="A108" s="1365" t="s">
        <v>440</v>
      </c>
      <c r="B108" s="1373">
        <v>23</v>
      </c>
      <c r="C108" s="1360" t="s">
        <v>807</v>
      </c>
      <c r="D108" s="485" t="s">
        <v>554</v>
      </c>
      <c r="E108" s="8" t="s">
        <v>778</v>
      </c>
    </row>
    <row r="109" spans="1:5" ht="24.75" x14ac:dyDescent="0.25">
      <c r="A109" s="1365" t="s">
        <v>440</v>
      </c>
      <c r="B109" s="1373">
        <v>24</v>
      </c>
      <c r="C109" s="1360" t="s">
        <v>807</v>
      </c>
      <c r="D109" s="485" t="s">
        <v>646</v>
      </c>
      <c r="E109" s="8" t="s">
        <v>819</v>
      </c>
    </row>
    <row r="110" spans="1:5" x14ac:dyDescent="0.25">
      <c r="A110" s="1365" t="s">
        <v>440</v>
      </c>
      <c r="B110" s="1373">
        <v>25</v>
      </c>
      <c r="C110" s="1360" t="s">
        <v>807</v>
      </c>
      <c r="D110" s="485" t="s">
        <v>646</v>
      </c>
      <c r="E110" s="8" t="s">
        <v>804</v>
      </c>
    </row>
    <row r="111" spans="1:5" x14ac:dyDescent="0.25">
      <c r="A111" s="1365" t="s">
        <v>440</v>
      </c>
      <c r="B111" s="1373">
        <v>26</v>
      </c>
      <c r="C111" s="1360" t="s">
        <v>807</v>
      </c>
      <c r="D111" s="485" t="s">
        <v>646</v>
      </c>
      <c r="E111" s="8" t="s">
        <v>805</v>
      </c>
    </row>
    <row r="112" spans="1:5" x14ac:dyDescent="0.25">
      <c r="A112" s="1365" t="s">
        <v>440</v>
      </c>
      <c r="B112" s="1373">
        <v>27</v>
      </c>
      <c r="C112" s="1360" t="s">
        <v>807</v>
      </c>
      <c r="D112" s="485" t="s">
        <v>554</v>
      </c>
      <c r="E112" s="8" t="s">
        <v>806</v>
      </c>
    </row>
    <row r="113" spans="1:5" x14ac:dyDescent="0.25">
      <c r="A113" s="1365" t="s">
        <v>440</v>
      </c>
      <c r="B113" s="1373">
        <v>28</v>
      </c>
      <c r="C113" s="1360" t="s">
        <v>831</v>
      </c>
      <c r="D113" s="485" t="s">
        <v>646</v>
      </c>
      <c r="E113" s="8" t="s">
        <v>833</v>
      </c>
    </row>
    <row r="114" spans="1:5" x14ac:dyDescent="0.25">
      <c r="A114" s="1365" t="s">
        <v>440</v>
      </c>
      <c r="B114" s="1373">
        <v>29</v>
      </c>
      <c r="C114" s="1360" t="s">
        <v>834</v>
      </c>
      <c r="D114" s="485" t="s">
        <v>646</v>
      </c>
      <c r="E114" s="8" t="s">
        <v>835</v>
      </c>
    </row>
    <row r="115" spans="1:5" x14ac:dyDescent="0.25">
      <c r="A115" s="1365" t="s">
        <v>440</v>
      </c>
      <c r="B115" s="1373">
        <v>30</v>
      </c>
      <c r="C115" s="1360" t="s">
        <v>837</v>
      </c>
      <c r="D115" s="485" t="s">
        <v>554</v>
      </c>
      <c r="E115" s="8" t="s">
        <v>888</v>
      </c>
    </row>
    <row r="116" spans="1:5" x14ac:dyDescent="0.25">
      <c r="A116" s="1365" t="s">
        <v>440</v>
      </c>
      <c r="B116" s="1373">
        <v>31</v>
      </c>
      <c r="C116" s="1360" t="s">
        <v>997</v>
      </c>
      <c r="D116" s="485" t="s">
        <v>646</v>
      </c>
      <c r="E116" s="8" t="s">
        <v>1002</v>
      </c>
    </row>
    <row r="117" spans="1:5" ht="24.75" x14ac:dyDescent="0.25">
      <c r="A117" s="1365" t="s">
        <v>440</v>
      </c>
      <c r="B117" s="1373">
        <v>32</v>
      </c>
      <c r="C117" s="1360" t="s">
        <v>997</v>
      </c>
      <c r="D117" s="485" t="s">
        <v>646</v>
      </c>
      <c r="E117" s="8" t="s">
        <v>1013</v>
      </c>
    </row>
    <row r="118" spans="1:5" x14ac:dyDescent="0.25">
      <c r="A118" s="1365" t="s">
        <v>440</v>
      </c>
      <c r="B118" s="1373"/>
      <c r="C118" s="1360" t="s">
        <v>997</v>
      </c>
      <c r="D118" s="485" t="s">
        <v>646</v>
      </c>
      <c r="E118" s="8" t="s">
        <v>1004</v>
      </c>
    </row>
    <row r="119" spans="1:5" x14ac:dyDescent="0.25">
      <c r="A119" s="1365" t="s">
        <v>440</v>
      </c>
      <c r="B119" s="1373">
        <v>33</v>
      </c>
      <c r="C119" s="1360" t="s">
        <v>997</v>
      </c>
      <c r="D119" s="485" t="s">
        <v>533</v>
      </c>
      <c r="E119" s="8" t="s">
        <v>1014</v>
      </c>
    </row>
    <row r="120" spans="1:5" x14ac:dyDescent="0.25">
      <c r="A120" s="1365" t="s">
        <v>440</v>
      </c>
      <c r="B120" s="1373">
        <v>34</v>
      </c>
      <c r="C120" s="1360" t="s">
        <v>997</v>
      </c>
      <c r="D120" s="485" t="s">
        <v>1015</v>
      </c>
      <c r="E120" s="8" t="s">
        <v>1016</v>
      </c>
    </row>
    <row r="121" spans="1:5" ht="24.75" x14ac:dyDescent="0.25">
      <c r="A121" s="1365" t="s">
        <v>440</v>
      </c>
      <c r="B121" s="1373">
        <v>35</v>
      </c>
      <c r="C121" s="1360" t="s">
        <v>837</v>
      </c>
      <c r="D121" s="485" t="s">
        <v>554</v>
      </c>
      <c r="E121" s="8" t="s">
        <v>1017</v>
      </c>
    </row>
    <row r="122" spans="1:5" ht="17.25" customHeight="1" x14ac:dyDescent="0.25">
      <c r="A122" s="1365" t="s">
        <v>440</v>
      </c>
      <c r="B122" s="1373">
        <f t="shared" ref="B122:B128" si="4">+B121+1</f>
        <v>36</v>
      </c>
      <c r="C122" s="1360" t="s">
        <v>1073</v>
      </c>
      <c r="D122" s="485" t="s">
        <v>554</v>
      </c>
      <c r="E122" s="8" t="s">
        <v>1488</v>
      </c>
    </row>
    <row r="123" spans="1:5" x14ac:dyDescent="0.25">
      <c r="A123" s="1365" t="s">
        <v>440</v>
      </c>
      <c r="B123" s="1373">
        <f t="shared" si="4"/>
        <v>37</v>
      </c>
      <c r="C123" s="1360" t="s">
        <v>1405</v>
      </c>
      <c r="D123" s="485" t="s">
        <v>1339</v>
      </c>
      <c r="E123" s="8" t="s">
        <v>1340</v>
      </c>
    </row>
    <row r="124" spans="1:5" x14ac:dyDescent="0.25">
      <c r="A124" s="1365" t="s">
        <v>440</v>
      </c>
      <c r="B124" s="1373">
        <f t="shared" si="4"/>
        <v>38</v>
      </c>
      <c r="C124" s="1360" t="s">
        <v>1405</v>
      </c>
      <c r="D124" s="485" t="s">
        <v>1339</v>
      </c>
      <c r="E124" s="8" t="s">
        <v>1341</v>
      </c>
    </row>
    <row r="125" spans="1:5" x14ac:dyDescent="0.25">
      <c r="A125" s="1365" t="s">
        <v>440</v>
      </c>
      <c r="B125" s="1373">
        <f t="shared" si="4"/>
        <v>39</v>
      </c>
      <c r="C125" s="1360" t="s">
        <v>1405</v>
      </c>
      <c r="D125" s="485" t="s">
        <v>554</v>
      </c>
      <c r="E125" s="485" t="s">
        <v>1338</v>
      </c>
    </row>
    <row r="126" spans="1:5" x14ac:dyDescent="0.25">
      <c r="A126" s="1365" t="s">
        <v>440</v>
      </c>
      <c r="B126" s="1373">
        <f t="shared" si="4"/>
        <v>40</v>
      </c>
      <c r="C126" s="1360" t="s">
        <v>1405</v>
      </c>
      <c r="D126" s="485" t="s">
        <v>1015</v>
      </c>
      <c r="E126" s="485" t="s">
        <v>1342</v>
      </c>
    </row>
    <row r="127" spans="1:5" x14ac:dyDescent="0.25">
      <c r="A127" s="1365" t="s">
        <v>440</v>
      </c>
      <c r="B127" s="1373">
        <f t="shared" si="4"/>
        <v>41</v>
      </c>
      <c r="C127" s="1360" t="s">
        <v>1405</v>
      </c>
      <c r="D127" s="485" t="s">
        <v>1015</v>
      </c>
      <c r="E127" s="8" t="s">
        <v>1412</v>
      </c>
    </row>
    <row r="128" spans="1:5" x14ac:dyDescent="0.25">
      <c r="A128" s="1374" t="s">
        <v>440</v>
      </c>
      <c r="B128" s="1367">
        <f t="shared" si="4"/>
        <v>42</v>
      </c>
      <c r="C128" s="1368" t="s">
        <v>1511</v>
      </c>
      <c r="D128" s="492" t="s">
        <v>1512</v>
      </c>
      <c r="E128" s="9" t="s">
        <v>1513</v>
      </c>
    </row>
    <row r="129" spans="1:5" x14ac:dyDescent="0.25">
      <c r="A129" s="1365" t="s">
        <v>535</v>
      </c>
      <c r="B129" s="1373">
        <v>1</v>
      </c>
      <c r="C129" s="1360" t="s">
        <v>553</v>
      </c>
      <c r="D129" s="485" t="s">
        <v>536</v>
      </c>
      <c r="E129" s="485" t="s">
        <v>537</v>
      </c>
    </row>
    <row r="130" spans="1:5" x14ac:dyDescent="0.25">
      <c r="A130" s="1365" t="s">
        <v>535</v>
      </c>
      <c r="B130" s="1373">
        <f>B129+1</f>
        <v>2</v>
      </c>
      <c r="C130" s="1360" t="s">
        <v>553</v>
      </c>
      <c r="D130" s="485" t="s">
        <v>539</v>
      </c>
      <c r="E130" s="485" t="s">
        <v>538</v>
      </c>
    </row>
    <row r="131" spans="1:5" x14ac:dyDescent="0.25">
      <c r="A131" s="1365" t="s">
        <v>535</v>
      </c>
      <c r="B131" s="1373">
        <f>B130+1</f>
        <v>3</v>
      </c>
      <c r="C131" s="1360" t="s">
        <v>553</v>
      </c>
      <c r="D131" s="485" t="s">
        <v>539</v>
      </c>
      <c r="E131" s="485" t="s">
        <v>540</v>
      </c>
    </row>
    <row r="132" spans="1:5" x14ac:dyDescent="0.25">
      <c r="A132" s="1365" t="s">
        <v>535</v>
      </c>
      <c r="B132" s="1373">
        <f>B131+1</f>
        <v>4</v>
      </c>
      <c r="C132" s="1360" t="s">
        <v>553</v>
      </c>
      <c r="D132" s="485" t="s">
        <v>539</v>
      </c>
      <c r="E132" s="485" t="s">
        <v>541</v>
      </c>
    </row>
    <row r="133" spans="1:5" x14ac:dyDescent="0.25">
      <c r="A133" s="1365" t="s">
        <v>535</v>
      </c>
      <c r="B133" s="1373">
        <v>5</v>
      </c>
      <c r="C133" s="1360" t="s">
        <v>655</v>
      </c>
      <c r="D133" s="485" t="s">
        <v>633</v>
      </c>
      <c r="E133" s="8" t="s">
        <v>641</v>
      </c>
    </row>
    <row r="134" spans="1:5" x14ac:dyDescent="0.25">
      <c r="A134" s="1365" t="s">
        <v>631</v>
      </c>
      <c r="B134" s="1373">
        <v>6</v>
      </c>
      <c r="C134" s="1360" t="s">
        <v>655</v>
      </c>
      <c r="D134" s="485" t="s">
        <v>536</v>
      </c>
      <c r="E134" s="485" t="s">
        <v>642</v>
      </c>
    </row>
    <row r="135" spans="1:5" x14ac:dyDescent="0.25">
      <c r="A135" s="1365" t="s">
        <v>631</v>
      </c>
      <c r="B135" s="1373">
        <v>7</v>
      </c>
      <c r="C135" s="1360" t="s">
        <v>655</v>
      </c>
      <c r="D135" s="485" t="s">
        <v>536</v>
      </c>
      <c r="E135" s="8" t="s">
        <v>669</v>
      </c>
    </row>
    <row r="136" spans="1:5" x14ac:dyDescent="0.25">
      <c r="A136" s="1365" t="s">
        <v>631</v>
      </c>
      <c r="B136" s="1373">
        <v>8</v>
      </c>
      <c r="C136" s="1360" t="s">
        <v>672</v>
      </c>
      <c r="D136" s="485" t="s">
        <v>539</v>
      </c>
      <c r="E136" s="8" t="s">
        <v>671</v>
      </c>
    </row>
    <row r="137" spans="1:5" x14ac:dyDescent="0.25">
      <c r="A137" s="1365" t="s">
        <v>631</v>
      </c>
      <c r="B137" s="1373">
        <v>9</v>
      </c>
      <c r="C137" s="1360" t="s">
        <v>807</v>
      </c>
      <c r="D137" s="485" t="s">
        <v>536</v>
      </c>
      <c r="E137" s="8" t="s">
        <v>1447</v>
      </c>
    </row>
    <row r="138" spans="1:5" x14ac:dyDescent="0.25">
      <c r="A138" s="1365" t="s">
        <v>535</v>
      </c>
      <c r="B138" s="1373">
        <v>10</v>
      </c>
      <c r="C138" s="1360" t="s">
        <v>834</v>
      </c>
      <c r="D138" s="485" t="s">
        <v>539</v>
      </c>
      <c r="E138" s="8" t="s">
        <v>833</v>
      </c>
    </row>
    <row r="139" spans="1:5" x14ac:dyDescent="0.25">
      <c r="A139" s="1365" t="s">
        <v>535</v>
      </c>
      <c r="B139" s="1364">
        <v>11</v>
      </c>
      <c r="C139" s="1360" t="s">
        <v>837</v>
      </c>
      <c r="D139" s="485" t="s">
        <v>539</v>
      </c>
      <c r="E139" s="8" t="s">
        <v>898</v>
      </c>
    </row>
    <row r="140" spans="1:5" x14ac:dyDescent="0.25">
      <c r="A140" s="1365" t="s">
        <v>535</v>
      </c>
      <c r="B140" s="1373">
        <v>12</v>
      </c>
      <c r="C140" s="1360" t="s">
        <v>837</v>
      </c>
      <c r="D140" s="485" t="s">
        <v>632</v>
      </c>
      <c r="E140" s="8" t="s">
        <v>899</v>
      </c>
    </row>
    <row r="141" spans="1:5" x14ac:dyDescent="0.25">
      <c r="A141" s="1365" t="s">
        <v>535</v>
      </c>
      <c r="B141" s="1373">
        <v>13</v>
      </c>
      <c r="C141" s="1360" t="s">
        <v>837</v>
      </c>
      <c r="D141" s="485" t="s">
        <v>633</v>
      </c>
      <c r="E141" s="8" t="s">
        <v>897</v>
      </c>
    </row>
    <row r="142" spans="1:5" ht="24.75" x14ac:dyDescent="0.25">
      <c r="A142" s="1365" t="s">
        <v>535</v>
      </c>
      <c r="B142" s="1373">
        <v>14</v>
      </c>
      <c r="C142" s="1360" t="s">
        <v>997</v>
      </c>
      <c r="D142" s="485" t="s">
        <v>539</v>
      </c>
      <c r="E142" s="8" t="s">
        <v>1020</v>
      </c>
    </row>
    <row r="143" spans="1:5" x14ac:dyDescent="0.25">
      <c r="A143" s="1365" t="s">
        <v>631</v>
      </c>
      <c r="B143" s="1373">
        <v>15</v>
      </c>
      <c r="C143" s="1360" t="s">
        <v>997</v>
      </c>
      <c r="D143" s="485" t="s">
        <v>632</v>
      </c>
      <c r="E143" s="8" t="s">
        <v>1019</v>
      </c>
    </row>
    <row r="144" spans="1:5" x14ac:dyDescent="0.25">
      <c r="A144" s="1365" t="s">
        <v>535</v>
      </c>
      <c r="B144" s="1373">
        <v>16</v>
      </c>
      <c r="C144" s="1360" t="s">
        <v>1073</v>
      </c>
      <c r="D144" s="485" t="s">
        <v>634</v>
      </c>
      <c r="E144" s="8" t="s">
        <v>1321</v>
      </c>
    </row>
    <row r="145" spans="1:5" x14ac:dyDescent="0.25">
      <c r="A145" s="1365" t="s">
        <v>535</v>
      </c>
      <c r="B145" s="1373">
        <v>17</v>
      </c>
      <c r="C145" s="1360" t="s">
        <v>1333</v>
      </c>
      <c r="D145" s="485" t="s">
        <v>634</v>
      </c>
      <c r="E145" s="8" t="s">
        <v>1343</v>
      </c>
    </row>
    <row r="146" spans="1:5" x14ac:dyDescent="0.25">
      <c r="A146" s="1365" t="s">
        <v>535</v>
      </c>
      <c r="B146" s="1373">
        <v>18</v>
      </c>
      <c r="C146" s="1360" t="s">
        <v>1428</v>
      </c>
      <c r="D146" s="485" t="s">
        <v>632</v>
      </c>
      <c r="E146" s="485" t="s">
        <v>642</v>
      </c>
    </row>
    <row r="147" spans="1:5" x14ac:dyDescent="0.25">
      <c r="A147" s="1365" t="s">
        <v>535</v>
      </c>
      <c r="B147" s="1373">
        <v>19</v>
      </c>
      <c r="C147" s="1360" t="s">
        <v>1428</v>
      </c>
      <c r="D147" s="485" t="s">
        <v>633</v>
      </c>
      <c r="E147" s="485" t="s">
        <v>1429</v>
      </c>
    </row>
    <row r="148" spans="1:5" x14ac:dyDescent="0.25">
      <c r="A148" s="1365" t="s">
        <v>535</v>
      </c>
      <c r="B148" s="1373">
        <v>20</v>
      </c>
      <c r="C148" s="1360" t="s">
        <v>1428</v>
      </c>
      <c r="D148" s="485" t="s">
        <v>633</v>
      </c>
      <c r="E148" s="485" t="s">
        <v>1442</v>
      </c>
    </row>
    <row r="149" spans="1:5" x14ac:dyDescent="0.25">
      <c r="A149" s="1365" t="s">
        <v>535</v>
      </c>
      <c r="B149" s="1373">
        <v>21</v>
      </c>
      <c r="C149" s="1360" t="s">
        <v>1428</v>
      </c>
      <c r="D149" s="485" t="s">
        <v>633</v>
      </c>
      <c r="E149" s="485" t="s">
        <v>1445</v>
      </c>
    </row>
    <row r="150" spans="1:5" x14ac:dyDescent="0.25">
      <c r="A150" s="1365" t="s">
        <v>535</v>
      </c>
      <c r="B150" s="1364">
        <v>22</v>
      </c>
      <c r="C150" s="1360" t="s">
        <v>1428</v>
      </c>
      <c r="D150" s="485" t="s">
        <v>633</v>
      </c>
      <c r="E150" s="485" t="s">
        <v>1446</v>
      </c>
    </row>
    <row r="151" spans="1:5" x14ac:dyDescent="0.25">
      <c r="A151" s="1365" t="s">
        <v>535</v>
      </c>
      <c r="B151" s="1373">
        <v>23</v>
      </c>
      <c r="C151" s="1360" t="s">
        <v>1524</v>
      </c>
      <c r="D151" s="485" t="s">
        <v>539</v>
      </c>
      <c r="E151" s="485" t="s">
        <v>1497</v>
      </c>
    </row>
    <row r="152" spans="1:5" x14ac:dyDescent="0.25">
      <c r="A152" s="1365" t="s">
        <v>535</v>
      </c>
      <c r="B152" s="1373">
        <v>24</v>
      </c>
      <c r="C152" s="1360" t="s">
        <v>1524</v>
      </c>
      <c r="D152" s="485" t="s">
        <v>539</v>
      </c>
      <c r="E152" s="485" t="s">
        <v>1498</v>
      </c>
    </row>
    <row r="153" spans="1:5" x14ac:dyDescent="0.25">
      <c r="A153" s="1365" t="s">
        <v>535</v>
      </c>
      <c r="B153" s="1373">
        <v>25</v>
      </c>
      <c r="C153" s="1360" t="s">
        <v>1524</v>
      </c>
      <c r="D153" s="485" t="s">
        <v>539</v>
      </c>
      <c r="E153" s="485" t="s">
        <v>1499</v>
      </c>
    </row>
    <row r="154" spans="1:5" x14ac:dyDescent="0.25">
      <c r="A154" s="1365" t="s">
        <v>535</v>
      </c>
      <c r="B154" s="1373">
        <v>26</v>
      </c>
      <c r="C154" s="1360" t="s">
        <v>1524</v>
      </c>
      <c r="D154" s="485" t="s">
        <v>539</v>
      </c>
      <c r="E154" s="485" t="s">
        <v>1500</v>
      </c>
    </row>
    <row r="155" spans="1:5" x14ac:dyDescent="0.25">
      <c r="A155" s="1365" t="s">
        <v>535</v>
      </c>
      <c r="B155" s="1373">
        <v>27</v>
      </c>
      <c r="C155" s="1360" t="s">
        <v>1524</v>
      </c>
      <c r="D155" s="485" t="s">
        <v>539</v>
      </c>
      <c r="E155" s="485" t="s">
        <v>1501</v>
      </c>
    </row>
    <row r="156" spans="1:5" x14ac:dyDescent="0.25">
      <c r="A156" s="1365" t="s">
        <v>535</v>
      </c>
      <c r="B156" s="1373">
        <v>28</v>
      </c>
      <c r="C156" s="1360" t="s">
        <v>1524</v>
      </c>
      <c r="D156" s="485" t="s">
        <v>539</v>
      </c>
      <c r="E156" s="485" t="s">
        <v>1502</v>
      </c>
    </row>
    <row r="157" spans="1:5" x14ac:dyDescent="0.25">
      <c r="A157" s="1365" t="s">
        <v>535</v>
      </c>
      <c r="B157" s="1373">
        <v>29</v>
      </c>
      <c r="C157" s="1360" t="s">
        <v>1524</v>
      </c>
      <c r="D157" s="485" t="s">
        <v>539</v>
      </c>
      <c r="E157" s="485" t="s">
        <v>1503</v>
      </c>
    </row>
    <row r="158" spans="1:5" x14ac:dyDescent="0.25">
      <c r="A158" s="1365" t="s">
        <v>535</v>
      </c>
      <c r="B158" s="1373">
        <v>30</v>
      </c>
      <c r="C158" s="1360" t="s">
        <v>1524</v>
      </c>
      <c r="D158" s="485" t="s">
        <v>539</v>
      </c>
      <c r="E158" s="485" t="s">
        <v>1504</v>
      </c>
    </row>
    <row r="159" spans="1:5" x14ac:dyDescent="0.25">
      <c r="A159" s="1365" t="s">
        <v>535</v>
      </c>
      <c r="B159" s="1373">
        <v>31</v>
      </c>
      <c r="C159" s="1360" t="s">
        <v>1524</v>
      </c>
      <c r="D159" s="485" t="s">
        <v>539</v>
      </c>
      <c r="E159" s="485" t="s">
        <v>1505</v>
      </c>
    </row>
    <row r="160" spans="1:5" x14ac:dyDescent="0.25">
      <c r="A160" s="1365" t="s">
        <v>535</v>
      </c>
      <c r="B160" s="1373">
        <v>32</v>
      </c>
      <c r="C160" s="1360" t="s">
        <v>1524</v>
      </c>
      <c r="D160" s="485" t="s">
        <v>539</v>
      </c>
      <c r="E160" s="485" t="s">
        <v>1506</v>
      </c>
    </row>
    <row r="161" spans="1:5" x14ac:dyDescent="0.25">
      <c r="A161" s="1365" t="s">
        <v>535</v>
      </c>
      <c r="B161" s="1364">
        <v>33</v>
      </c>
      <c r="C161" s="1360" t="s">
        <v>1524</v>
      </c>
      <c r="D161" s="485" t="s">
        <v>539</v>
      </c>
      <c r="E161" s="485" t="s">
        <v>1507</v>
      </c>
    </row>
    <row r="162" spans="1:5" x14ac:dyDescent="0.25">
      <c r="A162" s="1365" t="s">
        <v>535</v>
      </c>
      <c r="B162" s="1373">
        <v>34</v>
      </c>
      <c r="C162" s="1360" t="s">
        <v>1524</v>
      </c>
      <c r="D162" s="485" t="s">
        <v>539</v>
      </c>
      <c r="E162" s="485" t="s">
        <v>1508</v>
      </c>
    </row>
    <row r="163" spans="1:5" x14ac:dyDescent="0.25">
      <c r="A163" s="1365" t="s">
        <v>535</v>
      </c>
      <c r="B163" s="1373">
        <v>35</v>
      </c>
      <c r="C163" s="1360" t="s">
        <v>1524</v>
      </c>
      <c r="D163" s="485" t="s">
        <v>539</v>
      </c>
      <c r="E163" s="485" t="s">
        <v>1528</v>
      </c>
    </row>
    <row r="164" spans="1:5" x14ac:dyDescent="0.25">
      <c r="A164" s="1365" t="s">
        <v>535</v>
      </c>
      <c r="B164" s="1373">
        <v>36</v>
      </c>
      <c r="C164" s="1360" t="s">
        <v>1524</v>
      </c>
      <c r="D164" s="485" t="s">
        <v>632</v>
      </c>
      <c r="E164" s="8" t="s">
        <v>1448</v>
      </c>
    </row>
    <row r="165" spans="1:5" x14ac:dyDescent="0.25">
      <c r="A165" s="1365" t="s">
        <v>535</v>
      </c>
      <c r="B165" s="1373">
        <v>37</v>
      </c>
      <c r="C165" s="1360" t="s">
        <v>1524</v>
      </c>
      <c r="D165" s="485" t="s">
        <v>632</v>
      </c>
      <c r="E165" s="8" t="s">
        <v>1529</v>
      </c>
    </row>
    <row r="166" spans="1:5" x14ac:dyDescent="0.25">
      <c r="A166" s="1365" t="s">
        <v>535</v>
      </c>
      <c r="B166" s="1373">
        <v>38</v>
      </c>
      <c r="C166" s="1360" t="s">
        <v>1524</v>
      </c>
      <c r="D166" s="485" t="s">
        <v>632</v>
      </c>
      <c r="E166" s="8" t="s">
        <v>1531</v>
      </c>
    </row>
    <row r="167" spans="1:5" x14ac:dyDescent="0.25">
      <c r="A167" s="1365" t="s">
        <v>535</v>
      </c>
      <c r="B167" s="1373">
        <v>39</v>
      </c>
      <c r="C167" s="1360" t="s">
        <v>1524</v>
      </c>
      <c r="D167" s="485" t="s">
        <v>632</v>
      </c>
      <c r="E167" s="8" t="s">
        <v>1532</v>
      </c>
    </row>
    <row r="168" spans="1:5" x14ac:dyDescent="0.25">
      <c r="A168" s="1365" t="s">
        <v>535</v>
      </c>
      <c r="B168" s="1373">
        <v>40</v>
      </c>
      <c r="C168" s="1360" t="s">
        <v>1524</v>
      </c>
      <c r="D168" s="485" t="s">
        <v>632</v>
      </c>
      <c r="E168" s="8" t="s">
        <v>1530</v>
      </c>
    </row>
    <row r="169" spans="1:5" x14ac:dyDescent="0.25">
      <c r="A169" s="1365" t="s">
        <v>535</v>
      </c>
      <c r="B169" s="1373">
        <v>41</v>
      </c>
      <c r="C169" s="1360" t="s">
        <v>1524</v>
      </c>
      <c r="D169" s="485" t="s">
        <v>1485</v>
      </c>
      <c r="E169" s="485" t="s">
        <v>1509</v>
      </c>
    </row>
    <row r="170" spans="1:5" x14ac:dyDescent="0.25">
      <c r="A170" s="1365" t="s">
        <v>535</v>
      </c>
      <c r="B170" s="1373">
        <v>42</v>
      </c>
      <c r="C170" s="1360" t="s">
        <v>1524</v>
      </c>
      <c r="D170" s="485" t="s">
        <v>1486</v>
      </c>
      <c r="E170" s="485" t="s">
        <v>1516</v>
      </c>
    </row>
    <row r="171" spans="1:5" x14ac:dyDescent="0.25">
      <c r="A171" s="1365" t="s">
        <v>535</v>
      </c>
      <c r="B171" s="1373">
        <v>43</v>
      </c>
      <c r="C171" s="1360" t="s">
        <v>1549</v>
      </c>
      <c r="D171" s="485" t="s">
        <v>634</v>
      </c>
      <c r="E171" s="485" t="s">
        <v>1536</v>
      </c>
    </row>
    <row r="172" spans="1:5" x14ac:dyDescent="0.25">
      <c r="A172" s="1365" t="s">
        <v>535</v>
      </c>
      <c r="B172" s="1364">
        <v>44</v>
      </c>
      <c r="C172" s="1360" t="s">
        <v>1549</v>
      </c>
      <c r="D172" s="485" t="s">
        <v>1485</v>
      </c>
      <c r="E172" s="485" t="s">
        <v>1543</v>
      </c>
    </row>
    <row r="173" spans="1:5" x14ac:dyDescent="0.25">
      <c r="A173" s="1365" t="s">
        <v>535</v>
      </c>
      <c r="B173" s="1373">
        <v>45</v>
      </c>
      <c r="C173" s="1360" t="s">
        <v>1549</v>
      </c>
      <c r="D173" s="485" t="s">
        <v>1541</v>
      </c>
      <c r="E173" s="485" t="s">
        <v>1544</v>
      </c>
    </row>
    <row r="174" spans="1:5" x14ac:dyDescent="0.25">
      <c r="A174" s="485" t="s">
        <v>535</v>
      </c>
      <c r="B174" s="1364">
        <v>46</v>
      </c>
      <c r="C174" s="1360" t="s">
        <v>1570</v>
      </c>
      <c r="D174" s="485" t="s">
        <v>633</v>
      </c>
      <c r="E174" s="485" t="s">
        <v>1569</v>
      </c>
    </row>
    <row r="175" spans="1:5" x14ac:dyDescent="0.25">
      <c r="A175" s="485" t="s">
        <v>535</v>
      </c>
      <c r="B175" s="1364">
        <v>47</v>
      </c>
      <c r="C175" s="1360" t="s">
        <v>1570</v>
      </c>
      <c r="D175" s="485" t="s">
        <v>633</v>
      </c>
      <c r="E175" s="485" t="s">
        <v>1566</v>
      </c>
    </row>
    <row r="176" spans="1:5" x14ac:dyDescent="0.25">
      <c r="A176" s="485" t="s">
        <v>535</v>
      </c>
      <c r="B176" s="1364">
        <v>48</v>
      </c>
      <c r="C176" s="1360" t="s">
        <v>1570</v>
      </c>
      <c r="D176" s="485" t="s">
        <v>633</v>
      </c>
      <c r="E176" s="485" t="s">
        <v>1567</v>
      </c>
    </row>
    <row r="177" spans="1:5" x14ac:dyDescent="0.25">
      <c r="A177" s="485" t="s">
        <v>535</v>
      </c>
      <c r="B177" s="1364">
        <v>49</v>
      </c>
      <c r="C177" s="1360" t="s">
        <v>1570</v>
      </c>
      <c r="D177" s="485" t="s">
        <v>1571</v>
      </c>
      <c r="E177" s="485" t="s">
        <v>1572</v>
      </c>
    </row>
    <row r="178" spans="1:5" x14ac:dyDescent="0.25">
      <c r="A178" s="9" t="s">
        <v>535</v>
      </c>
      <c r="B178" s="1367">
        <v>50</v>
      </c>
      <c r="C178" s="1368" t="s">
        <v>1570</v>
      </c>
      <c r="D178" s="9" t="s">
        <v>1564</v>
      </c>
      <c r="E178" s="9" t="s">
        <v>1568</v>
      </c>
    </row>
    <row r="179" spans="1:5" x14ac:dyDescent="0.25">
      <c r="A179" s="485" t="s">
        <v>535</v>
      </c>
      <c r="B179" s="1364">
        <v>51</v>
      </c>
      <c r="C179" s="1360" t="s">
        <v>1597</v>
      </c>
      <c r="D179" s="485" t="s">
        <v>633</v>
      </c>
      <c r="E179" s="485" t="s">
        <v>1596</v>
      </c>
    </row>
    <row r="180" spans="1:5" x14ac:dyDescent="0.25">
      <c r="A180" s="9" t="s">
        <v>535</v>
      </c>
      <c r="B180" s="1367">
        <v>52</v>
      </c>
      <c r="C180" s="1368" t="s">
        <v>1597</v>
      </c>
      <c r="D180" s="9" t="s">
        <v>1571</v>
      </c>
      <c r="E180" s="9" t="s">
        <v>1592</v>
      </c>
    </row>
    <row r="181" spans="1:5" x14ac:dyDescent="0.25">
      <c r="A181" s="485" t="s">
        <v>535</v>
      </c>
      <c r="B181" s="1364">
        <v>53</v>
      </c>
      <c r="C181" s="1360" t="s">
        <v>1636</v>
      </c>
      <c r="D181" s="485" t="s">
        <v>1637</v>
      </c>
      <c r="E181" s="485" t="s">
        <v>1638</v>
      </c>
    </row>
    <row r="182" spans="1:5" x14ac:dyDescent="0.25">
      <c r="A182" s="9" t="s">
        <v>535</v>
      </c>
      <c r="B182" s="1367">
        <v>54</v>
      </c>
      <c r="C182" s="1368" t="s">
        <v>1636</v>
      </c>
      <c r="D182" s="9" t="s">
        <v>1639</v>
      </c>
      <c r="E182" s="9" t="s">
        <v>1640</v>
      </c>
    </row>
    <row r="183" spans="1:5" x14ac:dyDescent="0.25">
      <c r="A183" s="9" t="s">
        <v>631</v>
      </c>
      <c r="B183" s="1367">
        <v>55</v>
      </c>
      <c r="C183" s="1368" t="s">
        <v>1654</v>
      </c>
      <c r="D183" s="9" t="s">
        <v>1649</v>
      </c>
      <c r="E183" s="9" t="s">
        <v>1650</v>
      </c>
    </row>
    <row r="184" spans="1:5" x14ac:dyDescent="0.25">
      <c r="A184" s="9" t="s">
        <v>535</v>
      </c>
      <c r="B184" s="1367">
        <v>56</v>
      </c>
      <c r="C184" s="1368" t="s">
        <v>1654</v>
      </c>
      <c r="D184" s="9" t="s">
        <v>1486</v>
      </c>
      <c r="E184" s="9" t="s">
        <v>1650</v>
      </c>
    </row>
    <row r="185" spans="1:5" x14ac:dyDescent="0.25">
      <c r="A185" s="9" t="s">
        <v>535</v>
      </c>
      <c r="B185" s="1367">
        <v>57</v>
      </c>
      <c r="C185" s="1368" t="s">
        <v>1654</v>
      </c>
      <c r="D185" s="9" t="s">
        <v>1639</v>
      </c>
      <c r="E185" s="9" t="s">
        <v>1651</v>
      </c>
    </row>
    <row r="186" spans="1:5" x14ac:dyDescent="0.25">
      <c r="A186" s="9" t="s">
        <v>535</v>
      </c>
      <c r="B186" s="1367">
        <v>58</v>
      </c>
      <c r="C186" s="1368" t="s">
        <v>1654</v>
      </c>
      <c r="D186" s="9" t="s">
        <v>1652</v>
      </c>
      <c r="E186" s="9" t="s">
        <v>1653</v>
      </c>
    </row>
    <row r="187" spans="1:5" x14ac:dyDescent="0.25">
      <c r="A187" s="9" t="s">
        <v>535</v>
      </c>
      <c r="B187" s="1367">
        <v>59</v>
      </c>
      <c r="C187" s="1368" t="s">
        <v>1654</v>
      </c>
      <c r="D187" s="9" t="s">
        <v>832</v>
      </c>
      <c r="E187" s="9" t="s">
        <v>1655</v>
      </c>
    </row>
    <row r="188" spans="1:5" x14ac:dyDescent="0.25">
      <c r="A188" s="9" t="s">
        <v>535</v>
      </c>
      <c r="B188" s="1367">
        <v>60</v>
      </c>
      <c r="C188" s="1368" t="s">
        <v>1654</v>
      </c>
      <c r="D188" s="9" t="s">
        <v>646</v>
      </c>
      <c r="E188" s="9" t="s">
        <v>1655</v>
      </c>
    </row>
    <row r="189" spans="1:5" x14ac:dyDescent="0.25">
      <c r="A189" s="1377" t="s">
        <v>535</v>
      </c>
      <c r="B189" s="1378">
        <v>61</v>
      </c>
      <c r="C189" s="1379" t="s">
        <v>1667</v>
      </c>
      <c r="D189" s="1377" t="s">
        <v>656</v>
      </c>
      <c r="E189" s="1377" t="s">
        <v>1658</v>
      </c>
    </row>
    <row r="190" spans="1:5" x14ac:dyDescent="0.25">
      <c r="A190" s="1377" t="s">
        <v>535</v>
      </c>
      <c r="B190" s="1378">
        <v>62</v>
      </c>
      <c r="C190" s="1379" t="s">
        <v>1667</v>
      </c>
      <c r="D190" s="1377" t="s">
        <v>1659</v>
      </c>
      <c r="E190" s="1377" t="s">
        <v>1662</v>
      </c>
    </row>
    <row r="191" spans="1:5" x14ac:dyDescent="0.25">
      <c r="A191" s="1377" t="s">
        <v>535</v>
      </c>
      <c r="B191" s="1378">
        <v>63</v>
      </c>
      <c r="C191" s="1379" t="s">
        <v>1667</v>
      </c>
      <c r="D191" s="1377" t="s">
        <v>1661</v>
      </c>
      <c r="E191" s="1377" t="s">
        <v>1663</v>
      </c>
    </row>
    <row r="192" spans="1:5" x14ac:dyDescent="0.25">
      <c r="A192" s="1377" t="s">
        <v>535</v>
      </c>
      <c r="B192" s="1378">
        <v>64</v>
      </c>
      <c r="C192" s="1379" t="s">
        <v>1667</v>
      </c>
      <c r="D192" s="1377" t="s">
        <v>1660</v>
      </c>
      <c r="E192" s="1377" t="s">
        <v>1663</v>
      </c>
    </row>
    <row r="193" spans="1:5" x14ac:dyDescent="0.25">
      <c r="A193" s="1377" t="s">
        <v>423</v>
      </c>
      <c r="B193" s="1378">
        <v>65</v>
      </c>
      <c r="C193" s="1379" t="s">
        <v>1667</v>
      </c>
      <c r="D193" s="1377" t="s">
        <v>515</v>
      </c>
      <c r="E193" s="1377" t="s">
        <v>1666</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N7" activePane="bottomRight" state="frozen"/>
      <selection pane="topRight"/>
      <selection pane="bottomLeft"/>
      <selection pane="bottomRight" activeCell="B4" sqref="B4"/>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200</v>
      </c>
    </row>
    <row r="2" spans="1:20" x14ac:dyDescent="0.25">
      <c r="A2" s="161" t="s">
        <v>374</v>
      </c>
      <c r="B2" s="110" t="s">
        <v>1672</v>
      </c>
    </row>
    <row r="3" spans="1:20" x14ac:dyDescent="0.25">
      <c r="A3" s="161" t="s">
        <v>15</v>
      </c>
      <c r="B3" s="452" t="s">
        <v>1673</v>
      </c>
    </row>
    <row r="4" spans="1:20" ht="15.75" thickBot="1" x14ac:dyDescent="0.3">
      <c r="A4" s="161" t="s">
        <v>16</v>
      </c>
      <c r="B4" s="453">
        <v>44651</v>
      </c>
    </row>
    <row r="5" spans="1:20" ht="15" customHeight="1" x14ac:dyDescent="0.25">
      <c r="A5" s="161" t="s">
        <v>199</v>
      </c>
      <c r="B5" s="162" t="s">
        <v>1676</v>
      </c>
      <c r="C5" s="1662" t="s">
        <v>247</v>
      </c>
      <c r="D5" s="1663"/>
      <c r="E5" s="1664"/>
      <c r="F5" s="1662" t="s">
        <v>248</v>
      </c>
      <c r="G5" s="1663"/>
      <c r="H5" s="1664"/>
      <c r="I5" s="1662" t="s">
        <v>249</v>
      </c>
      <c r="J5" s="1663"/>
      <c r="K5" s="1664"/>
      <c r="L5" s="1662" t="s">
        <v>250</v>
      </c>
      <c r="M5" s="1663"/>
      <c r="N5" s="1664"/>
      <c r="O5" s="1662" t="s">
        <v>911</v>
      </c>
      <c r="P5" s="1663"/>
      <c r="Q5" s="1664"/>
      <c r="R5" s="1662" t="s">
        <v>829</v>
      </c>
      <c r="S5" s="1663"/>
      <c r="T5" s="1664"/>
    </row>
    <row r="6" spans="1:20" ht="15" customHeight="1" x14ac:dyDescent="0.25">
      <c r="C6" s="413"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0" t="s">
        <v>836</v>
      </c>
      <c r="Q6" s="482" t="s">
        <v>440</v>
      </c>
      <c r="R6" s="111" t="s">
        <v>36</v>
      </c>
      <c r="S6" s="163" t="s">
        <v>423</v>
      </c>
      <c r="T6" s="164" t="s">
        <v>440</v>
      </c>
    </row>
    <row r="7" spans="1:20" ht="18.75" customHeight="1" x14ac:dyDescent="0.3">
      <c r="A7" s="423" t="s">
        <v>11</v>
      </c>
      <c r="B7" s="424"/>
      <c r="C7" s="414"/>
      <c r="D7" s="165"/>
      <c r="E7" s="166"/>
      <c r="F7" s="112"/>
      <c r="G7" s="165"/>
      <c r="H7" s="166"/>
      <c r="I7" s="112"/>
      <c r="J7" s="165"/>
      <c r="K7" s="166"/>
      <c r="L7" s="112"/>
      <c r="M7" s="165"/>
      <c r="N7" s="166"/>
      <c r="O7" s="618"/>
      <c r="P7" s="621"/>
      <c r="Q7" s="623"/>
      <c r="R7" s="112"/>
      <c r="S7" s="165"/>
      <c r="T7" s="166"/>
    </row>
    <row r="8" spans="1:20" s="116" customFormat="1" x14ac:dyDescent="0.25">
      <c r="A8" s="425">
        <v>1.1000000000000001</v>
      </c>
      <c r="B8" s="426" t="s">
        <v>569</v>
      </c>
      <c r="C8" s="415">
        <f>SUM(D8:E8)</f>
        <v>837682612.81472695</v>
      </c>
      <c r="D8" s="169">
        <v>464094019.04355228</v>
      </c>
      <c r="E8" s="170">
        <v>373588593.77117467</v>
      </c>
      <c r="F8" s="415">
        <f>SUM(G8:H8)</f>
        <v>836080454.69278646</v>
      </c>
      <c r="G8" s="169">
        <v>478542162.8221119</v>
      </c>
      <c r="H8" s="170">
        <v>357538291.87067461</v>
      </c>
      <c r="I8" s="415">
        <f>SUM(J8:K8)</f>
        <v>847519216.24159861</v>
      </c>
      <c r="J8" s="169">
        <v>501278085.12309241</v>
      </c>
      <c r="K8" s="170">
        <v>346241131.11850619</v>
      </c>
      <c r="L8" s="415">
        <f>SUM(M8:N8)</f>
        <v>1849285318.0807796</v>
      </c>
      <c r="M8" s="169">
        <v>1361254632.2225339</v>
      </c>
      <c r="N8" s="170">
        <v>488030685.85824561</v>
      </c>
      <c r="O8" s="415">
        <f>SUM(P8:Q8)</f>
        <v>2682006.0707304301</v>
      </c>
      <c r="P8" s="169">
        <v>-6817197.0076564914</v>
      </c>
      <c r="Q8" s="524">
        <v>9499203.0783869214</v>
      </c>
      <c r="R8" s="415">
        <f>SUM(S8:T8)</f>
        <v>4373249607.9006214</v>
      </c>
      <c r="S8" s="421">
        <f t="shared" ref="S8:T12" si="0">D8+G8+J8+M8+P8</f>
        <v>2798351702.2036338</v>
      </c>
      <c r="T8" s="422">
        <f t="shared" si="0"/>
        <v>1574897905.6969881</v>
      </c>
    </row>
    <row r="9" spans="1:20" x14ac:dyDescent="0.25">
      <c r="A9" s="427">
        <v>1.2</v>
      </c>
      <c r="B9" s="428" t="s">
        <v>1527</v>
      </c>
      <c r="C9" s="415">
        <f>SUM(D9:E9)</f>
        <v>0</v>
      </c>
      <c r="D9" s="169">
        <v>0</v>
      </c>
      <c r="E9" s="170"/>
      <c r="F9" s="415">
        <f>SUM(G9:H9)</f>
        <v>0</v>
      </c>
      <c r="G9" s="169">
        <v>0</v>
      </c>
      <c r="H9" s="170"/>
      <c r="I9" s="415">
        <f>SUM(J9:K9)</f>
        <v>0</v>
      </c>
      <c r="J9" s="169">
        <v>0</v>
      </c>
      <c r="K9" s="170"/>
      <c r="L9" s="415">
        <f>SUM(M9:N9)</f>
        <v>0</v>
      </c>
      <c r="M9" s="169">
        <v>0</v>
      </c>
      <c r="N9" s="170"/>
      <c r="O9" s="415">
        <f>SUM(P9:Q9)</f>
        <v>0</v>
      </c>
      <c r="P9" s="169"/>
      <c r="Q9" s="524"/>
      <c r="R9" s="415">
        <f>SUM(S9:T9)</f>
        <v>0</v>
      </c>
      <c r="S9" s="421">
        <f t="shared" si="0"/>
        <v>0</v>
      </c>
      <c r="T9" s="422">
        <f t="shared" si="0"/>
        <v>0</v>
      </c>
    </row>
    <row r="10" spans="1:20" x14ac:dyDescent="0.25">
      <c r="A10" s="427">
        <v>1.3</v>
      </c>
      <c r="B10" s="428" t="s">
        <v>335</v>
      </c>
      <c r="C10" s="415">
        <f>SUM(D10:E10)</f>
        <v>0</v>
      </c>
      <c r="D10" s="169"/>
      <c r="E10" s="170"/>
      <c r="F10" s="415">
        <f>SUM(G10:H10)</f>
        <v>0</v>
      </c>
      <c r="G10" s="169"/>
      <c r="H10" s="170"/>
      <c r="I10" s="415">
        <f>SUM(J10:K10)</f>
        <v>0</v>
      </c>
      <c r="J10" s="169"/>
      <c r="K10" s="170"/>
      <c r="L10" s="415">
        <f>SUM(M10:N10)</f>
        <v>0</v>
      </c>
      <c r="M10" s="169"/>
      <c r="N10" s="170"/>
      <c r="O10" s="415">
        <f>SUM(P10:Q10)</f>
        <v>0</v>
      </c>
      <c r="P10" s="169"/>
      <c r="Q10" s="524"/>
      <c r="R10" s="415">
        <f>SUM(S10:T10)</f>
        <v>0</v>
      </c>
      <c r="S10" s="421">
        <f t="shared" si="0"/>
        <v>0</v>
      </c>
      <c r="T10" s="422">
        <f t="shared" si="0"/>
        <v>0</v>
      </c>
    </row>
    <row r="11" spans="1:20" x14ac:dyDescent="0.25">
      <c r="A11" s="427">
        <v>1.4</v>
      </c>
      <c r="B11" s="428" t="s">
        <v>336</v>
      </c>
      <c r="C11" s="415">
        <f>SUM(D11:E11)</f>
        <v>0</v>
      </c>
      <c r="D11" s="169"/>
      <c r="E11" s="170"/>
      <c r="F11" s="415">
        <f>SUM(G11:H11)</f>
        <v>0</v>
      </c>
      <c r="G11" s="169"/>
      <c r="H11" s="170"/>
      <c r="I11" s="415">
        <f>SUM(J11:K11)</f>
        <v>0</v>
      </c>
      <c r="J11" s="169"/>
      <c r="K11" s="170"/>
      <c r="L11" s="415">
        <f>SUM(M11:N11)</f>
        <v>0</v>
      </c>
      <c r="M11" s="169"/>
      <c r="N11" s="170"/>
      <c r="O11" s="415">
        <f>SUM(P11:Q11)</f>
        <v>0</v>
      </c>
      <c r="P11" s="169"/>
      <c r="Q11" s="524"/>
      <c r="R11" s="415">
        <f>SUM(S11:T11)</f>
        <v>0</v>
      </c>
      <c r="S11" s="421">
        <f t="shared" si="0"/>
        <v>0</v>
      </c>
      <c r="T11" s="422">
        <f t="shared" si="0"/>
        <v>0</v>
      </c>
    </row>
    <row r="12" spans="1:20" x14ac:dyDescent="0.25">
      <c r="A12" s="427" t="s">
        <v>97</v>
      </c>
      <c r="B12" s="428" t="s">
        <v>198</v>
      </c>
      <c r="C12" s="415">
        <f>SUM(D12:E12)</f>
        <v>0</v>
      </c>
      <c r="D12" s="171"/>
      <c r="E12" s="172"/>
      <c r="F12" s="415">
        <f>SUM(G12:H12)</f>
        <v>0</v>
      </c>
      <c r="G12" s="171"/>
      <c r="H12" s="172"/>
      <c r="I12" s="415">
        <f>SUM(J12:K12)</f>
        <v>0</v>
      </c>
      <c r="J12" s="171"/>
      <c r="K12" s="172"/>
      <c r="L12" s="415">
        <f>SUM(M12:N12)</f>
        <v>0</v>
      </c>
      <c r="M12" s="171"/>
      <c r="N12" s="172"/>
      <c r="O12" s="415">
        <f>SUM(P12:Q12)</f>
        <v>0</v>
      </c>
      <c r="P12" s="171"/>
      <c r="Q12" s="619"/>
      <c r="R12" s="415">
        <f>SUM(S12:T12)</f>
        <v>0</v>
      </c>
      <c r="S12" s="421">
        <f t="shared" si="0"/>
        <v>0</v>
      </c>
      <c r="T12" s="422">
        <f t="shared" si="0"/>
        <v>0</v>
      </c>
    </row>
    <row r="13" spans="1:20" x14ac:dyDescent="0.25">
      <c r="A13" s="427" t="s">
        <v>35</v>
      </c>
      <c r="B13" s="428" t="s">
        <v>253</v>
      </c>
      <c r="C13" s="415">
        <f t="shared" ref="C13:T13" si="1">SUM(C8:C12)</f>
        <v>837682612.81472695</v>
      </c>
      <c r="D13" s="171">
        <v>464094019.04355228</v>
      </c>
      <c r="E13" s="172">
        <v>373588593.77117467</v>
      </c>
      <c r="F13" s="415">
        <f t="shared" si="1"/>
        <v>836080454.69278646</v>
      </c>
      <c r="G13" s="171">
        <v>478542162.8221119</v>
      </c>
      <c r="H13" s="172">
        <v>357538291.87067461</v>
      </c>
      <c r="I13" s="415">
        <f t="shared" si="1"/>
        <v>847519216.24159861</v>
      </c>
      <c r="J13" s="171">
        <v>501278085.12309241</v>
      </c>
      <c r="K13" s="172">
        <v>346241131.11850619</v>
      </c>
      <c r="L13" s="415">
        <f t="shared" si="1"/>
        <v>1849285318.0807796</v>
      </c>
      <c r="M13" s="171">
        <v>1361254632.2225339</v>
      </c>
      <c r="N13" s="172">
        <v>488030685.85824561</v>
      </c>
      <c r="O13" s="415">
        <f t="shared" si="1"/>
        <v>2682006.0707304301</v>
      </c>
      <c r="P13" s="171">
        <v>-6817197.0076564914</v>
      </c>
      <c r="Q13" s="619">
        <v>9499203.0783869214</v>
      </c>
      <c r="R13" s="415">
        <f t="shared" si="1"/>
        <v>4373249607.9006214</v>
      </c>
      <c r="S13" s="421">
        <f t="shared" si="1"/>
        <v>2798351702.2036338</v>
      </c>
      <c r="T13" s="422">
        <f t="shared" si="1"/>
        <v>1574897905.6969881</v>
      </c>
    </row>
    <row r="14" spans="1:20" ht="18.75" customHeight="1" x14ac:dyDescent="0.3">
      <c r="A14" s="430" t="s">
        <v>10</v>
      </c>
      <c r="B14" s="431"/>
      <c r="C14" s="175"/>
      <c r="D14" s="176"/>
      <c r="E14" s="177"/>
      <c r="F14" s="175"/>
      <c r="G14" s="176"/>
      <c r="H14" s="177"/>
      <c r="I14" s="175"/>
      <c r="J14" s="176"/>
      <c r="K14" s="177"/>
      <c r="L14" s="175"/>
      <c r="M14" s="176"/>
      <c r="N14" s="177"/>
      <c r="O14" s="175"/>
      <c r="P14" s="622"/>
      <c r="Q14" s="624"/>
      <c r="R14" s="178"/>
      <c r="S14" s="176"/>
      <c r="T14" s="177"/>
    </row>
    <row r="15" spans="1:20" ht="14.85" customHeight="1" x14ac:dyDescent="0.25">
      <c r="A15" s="432" t="s">
        <v>268</v>
      </c>
      <c r="B15" s="108"/>
      <c r="C15" s="168"/>
      <c r="D15" s="169"/>
      <c r="E15" s="170"/>
      <c r="F15" s="168"/>
      <c r="G15" s="169"/>
      <c r="H15" s="170"/>
      <c r="I15" s="168"/>
      <c r="J15" s="169"/>
      <c r="K15" s="170"/>
      <c r="L15" s="168"/>
      <c r="M15" s="169"/>
      <c r="N15" s="170"/>
      <c r="O15" s="168"/>
      <c r="P15" s="254"/>
      <c r="Q15" s="524"/>
      <c r="R15" s="173"/>
      <c r="S15" s="169"/>
      <c r="T15" s="170"/>
    </row>
    <row r="16" spans="1:20" s="116" customFormat="1" x14ac:dyDescent="0.25">
      <c r="A16" s="433" t="s">
        <v>65</v>
      </c>
      <c r="B16" s="428" t="s">
        <v>337</v>
      </c>
      <c r="C16" s="415">
        <f>SUM(D16:E16)</f>
        <v>730564300.60880399</v>
      </c>
      <c r="D16" s="169">
        <v>373757307.36346143</v>
      </c>
      <c r="E16" s="170">
        <v>356806993.24534261</v>
      </c>
      <c r="F16" s="415">
        <f>SUM(G16:H16)</f>
        <v>756135082.89850163</v>
      </c>
      <c r="G16" s="169">
        <v>401276801.11511612</v>
      </c>
      <c r="H16" s="170">
        <v>354858281.78338546</v>
      </c>
      <c r="I16" s="415">
        <f>SUM(J16:K16)</f>
        <v>910908931.75062513</v>
      </c>
      <c r="J16" s="169">
        <v>538001027.04943609</v>
      </c>
      <c r="K16" s="170">
        <v>372907904.7011891</v>
      </c>
      <c r="L16" s="415">
        <f>SUM(M16:N16)</f>
        <v>1484548345.2105863</v>
      </c>
      <c r="M16" s="169">
        <v>1025331774.6919852</v>
      </c>
      <c r="N16" s="170">
        <v>459216570.518601</v>
      </c>
      <c r="O16" s="415">
        <f>SUM(P16:Q16)</f>
        <v>50361424.520764612</v>
      </c>
      <c r="P16" s="169">
        <v>34300720.111828782</v>
      </c>
      <c r="Q16" s="524">
        <v>16060704.40893583</v>
      </c>
      <c r="R16" s="415">
        <f>SUM(S16:T16)</f>
        <v>3932518084.9892817</v>
      </c>
      <c r="S16" s="421">
        <f t="shared" ref="S16:T18" si="2">D16+G16+J16+M16+P16</f>
        <v>2372667630.3318276</v>
      </c>
      <c r="T16" s="422">
        <f t="shared" si="2"/>
        <v>1559850454.6574538</v>
      </c>
    </row>
    <row r="17" spans="1:20" x14ac:dyDescent="0.25">
      <c r="A17" s="433" t="s">
        <v>66</v>
      </c>
      <c r="B17" s="434" t="s">
        <v>865</v>
      </c>
      <c r="C17" s="415">
        <f>SUM(D17:E17)</f>
        <v>-17081764.464094035</v>
      </c>
      <c r="D17" s="169">
        <v>-15165989.121555237</v>
      </c>
      <c r="E17" s="170">
        <v>-1915775.3425387968</v>
      </c>
      <c r="F17" s="415">
        <f>SUM(G17:H17)</f>
        <v>-27794117.289339978</v>
      </c>
      <c r="G17" s="169">
        <v>-23229610.663336739</v>
      </c>
      <c r="H17" s="170">
        <v>-4564506.6260032384</v>
      </c>
      <c r="I17" s="415">
        <f>SUM(J17:K17)</f>
        <v>-176959768.42489907</v>
      </c>
      <c r="J17" s="169">
        <v>-139545554.34537792</v>
      </c>
      <c r="K17" s="170">
        <v>-37414214.079521157</v>
      </c>
      <c r="L17" s="415">
        <f>SUM(M17:N17)</f>
        <v>139840137.71800297</v>
      </c>
      <c r="M17" s="169">
        <v>113599618.01800297</v>
      </c>
      <c r="N17" s="170">
        <v>26240519.700000014</v>
      </c>
      <c r="O17" s="415">
        <f>SUM(P17:Q17)</f>
        <v>-68532069.878382266</v>
      </c>
      <c r="P17" s="169">
        <v>-59320655.49245026</v>
      </c>
      <c r="Q17" s="170">
        <v>-9211414.3859320059</v>
      </c>
      <c r="R17" s="415">
        <f>SUM(S17:T17)</f>
        <v>-150527582.33871233</v>
      </c>
      <c r="S17" s="421">
        <f t="shared" si="2"/>
        <v>-123662191.60471717</v>
      </c>
      <c r="T17" s="422">
        <f t="shared" si="2"/>
        <v>-26865390.733995181</v>
      </c>
    </row>
    <row r="18" spans="1:20" s="116" customFormat="1" x14ac:dyDescent="0.25">
      <c r="A18" s="433" t="s">
        <v>67</v>
      </c>
      <c r="B18" s="434" t="s">
        <v>939</v>
      </c>
      <c r="C18" s="415">
        <f>SUM(D18:E18)</f>
        <v>9922776.815359287</v>
      </c>
      <c r="D18" s="169">
        <v>9268925.7253592871</v>
      </c>
      <c r="E18" s="170">
        <v>653851.08999999985</v>
      </c>
      <c r="F18" s="415">
        <f>SUM(G18:H18)</f>
        <v>12825783.198428024</v>
      </c>
      <c r="G18" s="169">
        <v>12382581.618428024</v>
      </c>
      <c r="H18" s="170">
        <v>443201.58</v>
      </c>
      <c r="I18" s="415">
        <f>SUM(J18:K18)</f>
        <v>14045321.029762188</v>
      </c>
      <c r="J18" s="169">
        <v>13644146.159762189</v>
      </c>
      <c r="K18" s="170">
        <v>401174.86999999988</v>
      </c>
      <c r="L18" s="415">
        <f>SUM(M18:N18)</f>
        <v>11476751.369841004</v>
      </c>
      <c r="M18" s="169">
        <v>10959946.549841003</v>
      </c>
      <c r="N18" s="170">
        <v>516804.82000000007</v>
      </c>
      <c r="O18" s="415">
        <f>SUM(P18:Q18)</f>
        <v>-1174563.2903908517</v>
      </c>
      <c r="P18" s="169">
        <v>-1177938.2703908517</v>
      </c>
      <c r="Q18" s="170">
        <v>3374.9800000000114</v>
      </c>
      <c r="R18" s="415">
        <f>SUM(S18:T18)</f>
        <v>47096069.122999653</v>
      </c>
      <c r="S18" s="421">
        <f t="shared" si="2"/>
        <v>45077661.78299965</v>
      </c>
      <c r="T18" s="422">
        <f t="shared" si="2"/>
        <v>2018407.3399999999</v>
      </c>
    </row>
    <row r="19" spans="1:20" s="116" customFormat="1" x14ac:dyDescent="0.25">
      <c r="A19" s="433" t="s">
        <v>69</v>
      </c>
      <c r="B19" s="435" t="s">
        <v>303</v>
      </c>
      <c r="C19" s="416">
        <f t="shared" ref="C19:T19" si="3">SUM(C16:C18)</f>
        <v>723405312.96006918</v>
      </c>
      <c r="D19" s="419">
        <f t="shared" si="3"/>
        <v>367860243.96726549</v>
      </c>
      <c r="E19" s="420">
        <f t="shared" si="3"/>
        <v>355545068.99280381</v>
      </c>
      <c r="F19" s="416">
        <f t="shared" si="3"/>
        <v>741166748.80758965</v>
      </c>
      <c r="G19" s="419">
        <f t="shared" si="3"/>
        <v>390429772.07020742</v>
      </c>
      <c r="H19" s="420">
        <f t="shared" si="3"/>
        <v>350736976.73738217</v>
      </c>
      <c r="I19" s="416">
        <f t="shared" si="3"/>
        <v>747994484.35548818</v>
      </c>
      <c r="J19" s="419">
        <f t="shared" si="3"/>
        <v>412099618.86382037</v>
      </c>
      <c r="K19" s="420">
        <f t="shared" si="3"/>
        <v>335894865.49166793</v>
      </c>
      <c r="L19" s="416">
        <f t="shared" si="3"/>
        <v>1635865234.2984304</v>
      </c>
      <c r="M19" s="419">
        <f t="shared" si="3"/>
        <v>1149891339.259829</v>
      </c>
      <c r="N19" s="420">
        <f t="shared" si="3"/>
        <v>485973895.03860098</v>
      </c>
      <c r="O19" s="416">
        <f t="shared" si="3"/>
        <v>-19345208.648008507</v>
      </c>
      <c r="P19" s="419">
        <f t="shared" si="3"/>
        <v>-26197873.651012331</v>
      </c>
      <c r="Q19" s="420">
        <f t="shared" si="3"/>
        <v>6852665.0030038245</v>
      </c>
      <c r="R19" s="416">
        <f t="shared" si="3"/>
        <v>3829086571.7735691</v>
      </c>
      <c r="S19" s="419">
        <f t="shared" si="3"/>
        <v>2294083100.5101099</v>
      </c>
      <c r="T19" s="420">
        <f t="shared" si="3"/>
        <v>1535003471.2634585</v>
      </c>
    </row>
    <row r="20" spans="1:20" s="116" customFormat="1" x14ac:dyDescent="0.25">
      <c r="A20" s="436">
        <v>2.5</v>
      </c>
      <c r="B20" s="434" t="s">
        <v>316</v>
      </c>
      <c r="C20" s="415">
        <f>SUM(D20:E20)</f>
        <v>151805.73285488001</v>
      </c>
      <c r="D20" s="169">
        <v>142974.98000000001</v>
      </c>
      <c r="E20" s="170">
        <v>8830.7528548800001</v>
      </c>
      <c r="F20" s="415">
        <f>SUM(G20:H20)</f>
        <v>186844.18023791999</v>
      </c>
      <c r="G20" s="169">
        <v>177671.49</v>
      </c>
      <c r="H20" s="170">
        <v>9172.6902379200001</v>
      </c>
      <c r="I20" s="415">
        <f>SUM(J20:K20)</f>
        <v>176313.31838616007</v>
      </c>
      <c r="J20" s="169">
        <v>167095.29000000007</v>
      </c>
      <c r="K20" s="170">
        <v>9218.0283861600019</v>
      </c>
      <c r="L20" s="415">
        <f>SUM(M20:N20)</f>
        <v>428275.54000000004</v>
      </c>
      <c r="M20" s="169">
        <v>428275.54000000004</v>
      </c>
      <c r="N20" s="170">
        <v>0</v>
      </c>
      <c r="O20" s="415">
        <f>SUM(P20:Q20)</f>
        <v>0</v>
      </c>
      <c r="P20" s="169">
        <v>0</v>
      </c>
      <c r="Q20" s="170">
        <v>0</v>
      </c>
      <c r="R20" s="415">
        <f>SUM(S20:T20)</f>
        <v>943238.77147896006</v>
      </c>
      <c r="S20" s="421">
        <f>D20+G20+J20+M20+P20</f>
        <v>916017.3</v>
      </c>
      <c r="T20" s="422">
        <f>E20+H20+K20+N20+Q20</f>
        <v>27221.471478960004</v>
      </c>
    </row>
    <row r="21" spans="1:20" s="116" customFormat="1" x14ac:dyDescent="0.25">
      <c r="A21" s="437" t="s">
        <v>99</v>
      </c>
      <c r="B21" s="429" t="s">
        <v>304</v>
      </c>
      <c r="C21" s="174">
        <f t="shared" ref="C21:T21" si="4">SUM(C19:C20)</f>
        <v>723557118.69292402</v>
      </c>
      <c r="D21" s="417">
        <f t="shared" si="4"/>
        <v>368003218.94726551</v>
      </c>
      <c r="E21" s="418">
        <f t="shared" si="4"/>
        <v>355553899.7456587</v>
      </c>
      <c r="F21" s="174">
        <f t="shared" si="4"/>
        <v>741353592.98782754</v>
      </c>
      <c r="G21" s="417">
        <f t="shared" si="4"/>
        <v>390607443.56020743</v>
      </c>
      <c r="H21" s="418">
        <f t="shared" si="4"/>
        <v>350746149.42762011</v>
      </c>
      <c r="I21" s="174">
        <f t="shared" si="4"/>
        <v>748170797.67387438</v>
      </c>
      <c r="J21" s="417">
        <f t="shared" si="4"/>
        <v>412266714.1538204</v>
      </c>
      <c r="K21" s="418">
        <f t="shared" si="4"/>
        <v>335904083.5200541</v>
      </c>
      <c r="L21" s="174">
        <f t="shared" si="4"/>
        <v>1636293509.8384304</v>
      </c>
      <c r="M21" s="417">
        <f t="shared" si="4"/>
        <v>1150319614.799829</v>
      </c>
      <c r="N21" s="418">
        <f t="shared" si="4"/>
        <v>485973895.03860098</v>
      </c>
      <c r="O21" s="174">
        <f>SUM(O19:O20)</f>
        <v>-19345208.648008507</v>
      </c>
      <c r="P21" s="417">
        <f>SUM(P19:P20)</f>
        <v>-26197873.651012331</v>
      </c>
      <c r="Q21" s="418">
        <f>SUM(Q19:Q20)</f>
        <v>6852665.0030038245</v>
      </c>
      <c r="R21" s="174">
        <f t="shared" si="4"/>
        <v>3830029810.5450482</v>
      </c>
      <c r="S21" s="417">
        <f t="shared" si="4"/>
        <v>2294999117.8101101</v>
      </c>
      <c r="T21" s="418">
        <f t="shared" si="4"/>
        <v>1535030692.7349374</v>
      </c>
    </row>
    <row r="22" spans="1:20" ht="14.85" customHeight="1" x14ac:dyDescent="0.25">
      <c r="A22" s="443" t="s">
        <v>9</v>
      </c>
      <c r="B22" s="108"/>
      <c r="C22" s="415"/>
      <c r="D22" s="169"/>
      <c r="E22" s="170"/>
      <c r="F22" s="168"/>
      <c r="G22" s="169"/>
      <c r="H22" s="170"/>
      <c r="I22" s="168"/>
      <c r="J22" s="169"/>
      <c r="K22" s="170"/>
      <c r="L22" s="168"/>
      <c r="M22" s="169"/>
      <c r="N22" s="170"/>
      <c r="O22" s="168"/>
      <c r="P22" s="169"/>
      <c r="Q22" s="524"/>
      <c r="R22" s="173"/>
      <c r="S22" s="169"/>
      <c r="T22" s="170"/>
    </row>
    <row r="23" spans="1:20" s="116" customFormat="1" x14ac:dyDescent="0.25">
      <c r="A23" s="433" t="s">
        <v>70</v>
      </c>
      <c r="B23" s="428" t="s">
        <v>338</v>
      </c>
      <c r="C23" s="415">
        <f>SUM(D23:E23)</f>
        <v>61874620.252981707</v>
      </c>
      <c r="D23" s="169">
        <v>43799679.838106573</v>
      </c>
      <c r="E23" s="170">
        <v>18074940.414875131</v>
      </c>
      <c r="F23" s="415">
        <f>SUM(G23:H23)</f>
        <v>62421535.754301392</v>
      </c>
      <c r="G23" s="169">
        <v>45114168.902223311</v>
      </c>
      <c r="H23" s="170">
        <v>17307366.85207808</v>
      </c>
      <c r="I23" s="415">
        <f>SUM(J23:K23)</f>
        <v>63603337.752689563</v>
      </c>
      <c r="J23" s="169">
        <v>46833655.993735343</v>
      </c>
      <c r="K23" s="170">
        <v>16769681.75895422</v>
      </c>
      <c r="L23" s="415">
        <f>SUM(M23:N23)</f>
        <v>152140003.61955848</v>
      </c>
      <c r="M23" s="169">
        <v>128514547.18491128</v>
      </c>
      <c r="N23" s="170">
        <v>23625456.434647199</v>
      </c>
      <c r="O23" s="415">
        <f>SUM(P23:Q23)</f>
        <v>0</v>
      </c>
      <c r="P23" s="169">
        <v>0</v>
      </c>
      <c r="Q23" s="524">
        <v>0</v>
      </c>
      <c r="R23" s="415">
        <f>SUM(S23:T23)</f>
        <v>340039497.37953115</v>
      </c>
      <c r="S23" s="421">
        <f t="shared" ref="S23:T27" si="5">D23+G23+J23+M23+P23</f>
        <v>264262051.91897652</v>
      </c>
      <c r="T23" s="422">
        <f t="shared" si="5"/>
        <v>75777445.46055463</v>
      </c>
    </row>
    <row r="24" spans="1:20" s="116" customFormat="1" x14ac:dyDescent="0.25">
      <c r="A24" s="433" t="s">
        <v>71</v>
      </c>
      <c r="B24" s="428" t="s">
        <v>205</v>
      </c>
      <c r="C24" s="415">
        <f>SUM(D24:E24)</f>
        <v>-1254482.5640072408</v>
      </c>
      <c r="D24" s="169">
        <v>-738147.88882027392</v>
      </c>
      <c r="E24" s="170">
        <v>-516334.6751869669</v>
      </c>
      <c r="F24" s="415">
        <f>SUM(G24:H24)</f>
        <v>-1254708.6465432355</v>
      </c>
      <c r="G24" s="169">
        <v>-760300.72946069681</v>
      </c>
      <c r="H24" s="170">
        <v>-494407.91708253865</v>
      </c>
      <c r="I24" s="415">
        <f>SUM(J24:K24)</f>
        <v>-1268327.1552059993</v>
      </c>
      <c r="J24" s="169">
        <v>-789278.92681612726</v>
      </c>
      <c r="K24" s="170">
        <v>-479048.22838987206</v>
      </c>
      <c r="L24" s="415">
        <f>SUM(M24:N24)</f>
        <v>-2840724.3876734045</v>
      </c>
      <c r="M24" s="169">
        <v>-2165831.8516909191</v>
      </c>
      <c r="N24" s="170">
        <v>-674892.53598248551</v>
      </c>
      <c r="O24" s="415">
        <f>SUM(P24:Q24)</f>
        <v>0</v>
      </c>
      <c r="P24" s="169">
        <v>0</v>
      </c>
      <c r="Q24" s="524">
        <v>0</v>
      </c>
      <c r="R24" s="415">
        <f>SUM(S24:T24)</f>
        <v>-6618242.7534298804</v>
      </c>
      <c r="S24" s="421">
        <f t="shared" si="5"/>
        <v>-4453559.3967880169</v>
      </c>
      <c r="T24" s="422">
        <f t="shared" si="5"/>
        <v>-2164683.356641863</v>
      </c>
    </row>
    <row r="25" spans="1:20" x14ac:dyDescent="0.25">
      <c r="A25" s="433" t="s">
        <v>72</v>
      </c>
      <c r="B25" s="428" t="s">
        <v>206</v>
      </c>
      <c r="C25" s="415">
        <f>SUM(D25:E25)</f>
        <v>-123786.06430257071</v>
      </c>
      <c r="D25" s="169">
        <v>-81473.193012493852</v>
      </c>
      <c r="E25" s="170">
        <v>-42312.871290076859</v>
      </c>
      <c r="F25" s="415">
        <f>SUM(G25:H25)</f>
        <v>-124436.67492447482</v>
      </c>
      <c r="G25" s="169">
        <v>-83920.669384592591</v>
      </c>
      <c r="H25" s="170">
        <v>-40516.005539882237</v>
      </c>
      <c r="I25" s="415">
        <f>SUM(J25:K25)</f>
        <v>-127100.01602726616</v>
      </c>
      <c r="J25" s="169">
        <v>-87842.714506193253</v>
      </c>
      <c r="K25" s="170">
        <v>-39257.301521072899</v>
      </c>
      <c r="L25" s="415">
        <f>SUM(M25:N25)</f>
        <v>-293826.30465262698</v>
      </c>
      <c r="M25" s="169">
        <v>-238519.84862326967</v>
      </c>
      <c r="N25" s="170">
        <v>-55306.456029357309</v>
      </c>
      <c r="O25" s="415">
        <f>SUM(P25:Q25)</f>
        <v>0</v>
      </c>
      <c r="P25" s="169"/>
      <c r="Q25" s="524"/>
      <c r="R25" s="415">
        <f>SUM(S25:T25)</f>
        <v>-669149.05990693858</v>
      </c>
      <c r="S25" s="421">
        <f t="shared" si="5"/>
        <v>-491756.42552654934</v>
      </c>
      <c r="T25" s="422">
        <f t="shared" si="5"/>
        <v>-177392.6343803893</v>
      </c>
    </row>
    <row r="26" spans="1:20" x14ac:dyDescent="0.25">
      <c r="A26" s="433" t="s">
        <v>44</v>
      </c>
      <c r="B26" s="428" t="s">
        <v>339</v>
      </c>
      <c r="C26" s="415">
        <f>SUM(D26:E26)</f>
        <v>-146028.99012411924</v>
      </c>
      <c r="D26" s="169">
        <v>-80316.783539881872</v>
      </c>
      <c r="E26" s="170">
        <v>-65712.20658423737</v>
      </c>
      <c r="F26" s="415">
        <f>SUM(G26:H26)</f>
        <v>-145651.18165648918</v>
      </c>
      <c r="G26" s="169">
        <v>-82729.521064072032</v>
      </c>
      <c r="H26" s="170">
        <v>-62921.660592417138</v>
      </c>
      <c r="I26" s="415">
        <f>SUM(J26:K26)</f>
        <v>-147562.78149676495</v>
      </c>
      <c r="J26" s="169">
        <v>-86595.8976895339</v>
      </c>
      <c r="K26" s="170">
        <v>-60966.883807231046</v>
      </c>
      <c r="L26" s="415">
        <f>SUM(M26:N26)</f>
        <v>-321025.70063052583</v>
      </c>
      <c r="M26" s="169">
        <v>-235134.35945615647</v>
      </c>
      <c r="N26" s="170">
        <v>-85891.341174369329</v>
      </c>
      <c r="O26" s="415">
        <f>SUM(P26:Q26)</f>
        <v>0</v>
      </c>
      <c r="P26" s="169"/>
      <c r="Q26" s="524"/>
      <c r="R26" s="415">
        <f>SUM(S26:T26)</f>
        <v>-760268.65390789905</v>
      </c>
      <c r="S26" s="421">
        <f t="shared" si="5"/>
        <v>-484776.56174964423</v>
      </c>
      <c r="T26" s="422">
        <f t="shared" si="5"/>
        <v>-275492.09215825488</v>
      </c>
    </row>
    <row r="27" spans="1:20" x14ac:dyDescent="0.25">
      <c r="A27" s="433" t="s">
        <v>41</v>
      </c>
      <c r="B27" s="428" t="s">
        <v>340</v>
      </c>
      <c r="C27" s="415">
        <f>SUM(D27:E27)</f>
        <v>-325543.03437598271</v>
      </c>
      <c r="D27" s="169">
        <v>-214972.98174847174</v>
      </c>
      <c r="E27" s="170">
        <v>-110570.05262751099</v>
      </c>
      <c r="F27" s="415">
        <f>SUM(G27:H27)</f>
        <v>-327305.39280093735</v>
      </c>
      <c r="G27" s="169">
        <v>-221430.82725586847</v>
      </c>
      <c r="H27" s="170">
        <v>-105874.56554506889</v>
      </c>
      <c r="I27" s="415">
        <f>SUM(J27:K27)</f>
        <v>-334364.80830524705</v>
      </c>
      <c r="J27" s="169">
        <v>-231779.43031372639</v>
      </c>
      <c r="K27" s="170">
        <v>-102585.37799152067</v>
      </c>
      <c r="L27" s="415">
        <f>SUM(M27:N27)</f>
        <v>-773876.36654068623</v>
      </c>
      <c r="M27" s="169">
        <v>-629352.07482141233</v>
      </c>
      <c r="N27" s="170">
        <v>-144524.29171927396</v>
      </c>
      <c r="O27" s="415">
        <f>SUM(P27:Q27)</f>
        <v>0</v>
      </c>
      <c r="P27" s="169"/>
      <c r="Q27" s="524"/>
      <c r="R27" s="415">
        <f>SUM(S27:T27)</f>
        <v>-1761089.6020228532</v>
      </c>
      <c r="S27" s="421">
        <f t="shared" si="5"/>
        <v>-1297535.3141394788</v>
      </c>
      <c r="T27" s="422">
        <f t="shared" si="5"/>
        <v>-463554.28788337449</v>
      </c>
    </row>
    <row r="28" spans="1:20" s="116" customFormat="1" x14ac:dyDescent="0.25">
      <c r="A28" s="437" t="s">
        <v>42</v>
      </c>
      <c r="B28" s="439" t="s">
        <v>341</v>
      </c>
      <c r="C28" s="174">
        <f>SUM(C23:C27)</f>
        <v>60024779.600171797</v>
      </c>
      <c r="D28" s="417">
        <f>SUM(D23:D27)</f>
        <v>42684768.990985453</v>
      </c>
      <c r="E28" s="418">
        <f t="shared" ref="E28:T28" si="6">SUM(E23:E27)</f>
        <v>17340010.60918634</v>
      </c>
      <c r="F28" s="174">
        <f t="shared" si="6"/>
        <v>60569433.858376257</v>
      </c>
      <c r="G28" s="417">
        <f t="shared" si="6"/>
        <v>43965787.155058086</v>
      </c>
      <c r="H28" s="418">
        <f t="shared" si="6"/>
        <v>16603646.703318175</v>
      </c>
      <c r="I28" s="174">
        <f t="shared" si="6"/>
        <v>61725982.991654284</v>
      </c>
      <c r="J28" s="417">
        <f t="shared" si="6"/>
        <v>45638159.024409756</v>
      </c>
      <c r="K28" s="418">
        <f t="shared" si="6"/>
        <v>16087823.967244525</v>
      </c>
      <c r="L28" s="174">
        <f t="shared" si="6"/>
        <v>147910550.86006123</v>
      </c>
      <c r="M28" s="417">
        <f t="shared" si="6"/>
        <v>125245709.05031952</v>
      </c>
      <c r="N28" s="418">
        <f t="shared" si="6"/>
        <v>22664841.809741717</v>
      </c>
      <c r="O28" s="174">
        <f t="shared" si="6"/>
        <v>0</v>
      </c>
      <c r="P28" s="417">
        <f t="shared" si="6"/>
        <v>0</v>
      </c>
      <c r="Q28" s="417">
        <f t="shared" si="6"/>
        <v>0</v>
      </c>
      <c r="R28" s="174">
        <f t="shared" si="6"/>
        <v>330230747.31026357</v>
      </c>
      <c r="S28" s="417">
        <f t="shared" si="6"/>
        <v>257534424.2207728</v>
      </c>
      <c r="T28" s="418">
        <f t="shared" si="6"/>
        <v>72696323.089490756</v>
      </c>
    </row>
    <row r="29" spans="1:20" x14ac:dyDescent="0.25">
      <c r="A29" s="444" t="s">
        <v>1449</v>
      </c>
      <c r="B29" s="445" t="s">
        <v>210</v>
      </c>
      <c r="C29" s="499"/>
      <c r="D29" s="500"/>
      <c r="E29" s="501"/>
      <c r="F29" s="499"/>
      <c r="G29" s="500"/>
      <c r="H29" s="501"/>
      <c r="I29" s="499"/>
      <c r="J29" s="500"/>
      <c r="K29" s="501"/>
      <c r="L29" s="499"/>
      <c r="M29" s="500"/>
      <c r="N29" s="501"/>
      <c r="O29" s="499"/>
      <c r="P29" s="500"/>
      <c r="Q29" s="626"/>
      <c r="R29" s="489">
        <f>S29+T29</f>
        <v>435981498.85010004</v>
      </c>
      <c r="S29" s="487">
        <f>'ASR Admin Max'!E30+'ASR Admin Max -Period 2'!E30</f>
        <v>334324479.13010001</v>
      </c>
      <c r="T29" s="488">
        <f>'ASR Admin Max'!E37+'ASR Admin Max -Period 2'!E37</f>
        <v>101657019.72</v>
      </c>
    </row>
    <row r="30" spans="1:20" s="116" customFormat="1" x14ac:dyDescent="0.25">
      <c r="A30" s="442" t="s">
        <v>261</v>
      </c>
      <c r="B30" s="446" t="s">
        <v>192</v>
      </c>
      <c r="C30" s="502"/>
      <c r="D30" s="533"/>
      <c r="E30" s="532"/>
      <c r="F30" s="502"/>
      <c r="G30" s="533"/>
      <c r="H30" s="532"/>
      <c r="I30" s="502"/>
      <c r="J30" s="533"/>
      <c r="K30" s="532"/>
      <c r="L30" s="502"/>
      <c r="M30" s="533"/>
      <c r="N30" s="532"/>
      <c r="O30" s="502"/>
      <c r="P30" s="533"/>
      <c r="Q30" s="343"/>
      <c r="R30" s="551">
        <f>MIN(R28:R29)</f>
        <v>330230747.31026357</v>
      </c>
      <c r="S30" s="548">
        <f>MIN(S28:S29)</f>
        <v>257534424.2207728</v>
      </c>
      <c r="T30" s="577">
        <f>MIN(T28:T29)</f>
        <v>72696323.089490756</v>
      </c>
    </row>
    <row r="31" spans="1:20" x14ac:dyDescent="0.25">
      <c r="A31" s="440" t="s">
        <v>263</v>
      </c>
      <c r="B31" s="441" t="s">
        <v>270</v>
      </c>
      <c r="C31" s="503"/>
      <c r="D31" s="534"/>
      <c r="E31" s="531"/>
      <c r="F31" s="503"/>
      <c r="G31" s="534"/>
      <c r="H31" s="531"/>
      <c r="I31" s="503"/>
      <c r="J31" s="534"/>
      <c r="K31" s="531"/>
      <c r="L31" s="503"/>
      <c r="M31" s="534"/>
      <c r="N31" s="531"/>
      <c r="O31" s="503"/>
      <c r="P31" s="534"/>
      <c r="Q31" s="625"/>
      <c r="R31" s="551">
        <f>R21+R30</f>
        <v>4160260557.8553119</v>
      </c>
      <c r="S31" s="548">
        <f>S21+S30</f>
        <v>2552533542.0308828</v>
      </c>
      <c r="T31" s="577">
        <f>T21+T30</f>
        <v>1607727015.8244281</v>
      </c>
    </row>
    <row r="32" spans="1:20" x14ac:dyDescent="0.25">
      <c r="A32" s="447" t="s">
        <v>259</v>
      </c>
      <c r="B32" s="438"/>
      <c r="C32" s="535"/>
      <c r="D32" s="536"/>
      <c r="E32" s="529"/>
      <c r="F32" s="535"/>
      <c r="G32" s="536"/>
      <c r="H32" s="529"/>
      <c r="I32" s="535"/>
      <c r="J32" s="536"/>
      <c r="K32" s="529"/>
      <c r="L32" s="535"/>
      <c r="M32" s="536"/>
      <c r="N32" s="529"/>
      <c r="O32" s="535"/>
      <c r="P32" s="536"/>
      <c r="Q32" s="302"/>
      <c r="R32" s="1195"/>
      <c r="S32" s="285"/>
      <c r="T32" s="298"/>
    </row>
    <row r="33" spans="1:20" s="116" customFormat="1" x14ac:dyDescent="0.25">
      <c r="A33" s="433" t="s">
        <v>88</v>
      </c>
      <c r="B33" s="182" t="s">
        <v>312</v>
      </c>
      <c r="C33" s="504"/>
      <c r="D33" s="537"/>
      <c r="E33" s="530"/>
      <c r="F33" s="504"/>
      <c r="G33" s="537"/>
      <c r="H33" s="530"/>
      <c r="I33" s="504"/>
      <c r="J33" s="537"/>
      <c r="K33" s="530"/>
      <c r="L33" s="504"/>
      <c r="M33" s="537"/>
      <c r="N33" s="530"/>
      <c r="O33" s="504"/>
      <c r="P33" s="537"/>
      <c r="Q33" s="304"/>
      <c r="R33" s="415">
        <f>R13-R31</f>
        <v>212989050.04530954</v>
      </c>
      <c r="S33" s="282">
        <f>S13-S31</f>
        <v>245818160.17275095</v>
      </c>
      <c r="T33" s="300">
        <f>T13-T31</f>
        <v>-32829110.127439976</v>
      </c>
    </row>
    <row r="34" spans="1:20" s="116" customFormat="1" x14ac:dyDescent="0.25">
      <c r="A34" s="433" t="s">
        <v>89</v>
      </c>
      <c r="B34" s="182" t="s">
        <v>343</v>
      </c>
      <c r="C34" s="505"/>
      <c r="D34" s="537"/>
      <c r="E34" s="530"/>
      <c r="F34" s="505"/>
      <c r="G34" s="537"/>
      <c r="H34" s="530"/>
      <c r="I34" s="505"/>
      <c r="J34" s="537"/>
      <c r="K34" s="530"/>
      <c r="L34" s="505"/>
      <c r="M34" s="537"/>
      <c r="N34" s="530"/>
      <c r="O34" s="504"/>
      <c r="P34" s="537"/>
      <c r="Q34" s="304"/>
      <c r="R34" s="1269">
        <f>IFERROR(R33/R13, 0)</f>
        <v>4.8702696882548843E-2</v>
      </c>
      <c r="S34" s="1268">
        <f>IFERROR(S33/S13, 0)</f>
        <v>8.7843911821082088E-2</v>
      </c>
      <c r="T34" s="1270">
        <f>IFERROR(T33/T13, 0)</f>
        <v>-2.0845230670943776E-2</v>
      </c>
    </row>
    <row r="35" spans="1:20" s="116" customFormat="1" ht="15.75" thickBot="1" x14ac:dyDescent="0.3">
      <c r="A35" s="579" t="s">
        <v>90</v>
      </c>
      <c r="B35" s="580" t="s">
        <v>258</v>
      </c>
      <c r="C35" s="581"/>
      <c r="D35" s="582"/>
      <c r="E35" s="583"/>
      <c r="F35" s="581"/>
      <c r="G35" s="584"/>
      <c r="H35" s="583"/>
      <c r="I35" s="505"/>
      <c r="J35" s="582"/>
      <c r="K35" s="583"/>
      <c r="L35" s="505"/>
      <c r="M35" s="582"/>
      <c r="N35" s="583"/>
      <c r="O35" s="627"/>
      <c r="P35" s="582"/>
      <c r="Q35" s="628"/>
      <c r="R35" s="1267"/>
      <c r="S35" s="1266"/>
      <c r="T35" s="1271"/>
    </row>
    <row r="36" spans="1:20" x14ac:dyDescent="0.25">
      <c r="I36" s="491"/>
      <c r="L36" s="491"/>
      <c r="R36" s="490"/>
      <c r="T36" s="491"/>
    </row>
    <row r="37" spans="1:20" x14ac:dyDescent="0.25">
      <c r="A37" s="411"/>
    </row>
    <row r="40" spans="1:20" x14ac:dyDescent="0.25">
      <c r="A40" s="411"/>
    </row>
    <row r="43" spans="1:20" x14ac:dyDescent="0.25">
      <c r="A43" s="411"/>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I32" sqref="I32"/>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4" t="s">
        <v>1579</v>
      </c>
      <c r="B2" s="1275"/>
    </row>
    <row r="3" spans="1:8" ht="18.75" x14ac:dyDescent="0.3">
      <c r="A3" s="141"/>
    </row>
    <row r="4" spans="1:8" x14ac:dyDescent="0.25">
      <c r="A4" s="167" t="s">
        <v>374</v>
      </c>
      <c r="B4" s="205" t="s">
        <v>1672</v>
      </c>
    </row>
    <row r="5" spans="1:8" x14ac:dyDescent="0.25">
      <c r="A5" s="167" t="s">
        <v>15</v>
      </c>
      <c r="B5" s="448"/>
    </row>
    <row r="6" spans="1:8" x14ac:dyDescent="0.25">
      <c r="A6" s="167" t="s">
        <v>16</v>
      </c>
      <c r="B6" s="448"/>
    </row>
    <row r="7" spans="1:8" x14ac:dyDescent="0.25">
      <c r="A7" s="167" t="s">
        <v>199</v>
      </c>
      <c r="B7" s="205" t="s">
        <v>1676</v>
      </c>
    </row>
    <row r="8" spans="1:8" x14ac:dyDescent="0.25">
      <c r="A8" s="161"/>
    </row>
    <row r="9" spans="1:8" ht="15.75" thickBot="1" x14ac:dyDescent="0.3">
      <c r="A9" s="161"/>
    </row>
    <row r="10" spans="1:8" x14ac:dyDescent="0.25">
      <c r="A10" s="1129"/>
      <c r="B10" s="1130"/>
      <c r="C10" s="1665" t="s">
        <v>1578</v>
      </c>
      <c r="D10" s="1665"/>
      <c r="E10" s="1666"/>
    </row>
    <row r="11" spans="1:8" ht="18.75" x14ac:dyDescent="0.3">
      <c r="A11" s="1137" t="s">
        <v>564</v>
      </c>
      <c r="B11" s="486"/>
      <c r="C11" s="1667" t="s">
        <v>423</v>
      </c>
      <c r="D11" s="1668"/>
      <c r="E11" s="1669"/>
    </row>
    <row r="12" spans="1:8" x14ac:dyDescent="0.25">
      <c r="A12" s="1138" t="s">
        <v>563</v>
      </c>
      <c r="B12" s="55" t="s">
        <v>1435</v>
      </c>
      <c r="C12" s="1273" t="s">
        <v>1431</v>
      </c>
      <c r="D12" s="1168"/>
      <c r="E12" s="1139"/>
    </row>
    <row r="13" spans="1:8" ht="16.5" customHeight="1" x14ac:dyDescent="0.25">
      <c r="A13" s="1138" t="s">
        <v>61</v>
      </c>
      <c r="B13" s="1155" t="s">
        <v>659</v>
      </c>
      <c r="C13" s="1159"/>
      <c r="D13" s="1168"/>
      <c r="E13" s="1139"/>
    </row>
    <row r="14" spans="1:8" x14ac:dyDescent="0.25">
      <c r="A14" s="497" t="s">
        <v>62</v>
      </c>
      <c r="B14" s="1154" t="s">
        <v>1417</v>
      </c>
      <c r="C14" s="1033" t="s">
        <v>1422</v>
      </c>
      <c r="D14" s="1127" t="s">
        <v>435</v>
      </c>
      <c r="E14" s="1034" t="s">
        <v>1423</v>
      </c>
    </row>
    <row r="15" spans="1:8" x14ac:dyDescent="0.25">
      <c r="A15" s="1152"/>
      <c r="B15" s="1153"/>
      <c r="C15" s="1140" t="s">
        <v>1424</v>
      </c>
      <c r="D15" s="1145"/>
      <c r="E15" s="1141"/>
      <c r="H15" s="1160"/>
    </row>
    <row r="16" spans="1:8" x14ac:dyDescent="0.25">
      <c r="A16" s="1035"/>
      <c r="B16" s="1128" t="s">
        <v>1418</v>
      </c>
      <c r="C16" s="1264">
        <v>28.15</v>
      </c>
      <c r="D16" s="1157">
        <v>4403506.78</v>
      </c>
      <c r="E16" s="1131">
        <f>C16*D16</f>
        <v>123958715.85700001</v>
      </c>
      <c r="G16" s="205" t="s">
        <v>940</v>
      </c>
    </row>
    <row r="17" spans="1:8" x14ac:dyDescent="0.25">
      <c r="A17" s="1132"/>
      <c r="B17" s="1128" t="s">
        <v>941</v>
      </c>
      <c r="C17" s="1264">
        <v>80.260000000000005</v>
      </c>
      <c r="D17" s="1157">
        <v>140481.69</v>
      </c>
      <c r="E17" s="1131">
        <f>C17*D17</f>
        <v>11275060.4394</v>
      </c>
      <c r="G17" s="205" t="s">
        <v>941</v>
      </c>
      <c r="H17" s="1149"/>
    </row>
    <row r="18" spans="1:8" x14ac:dyDescent="0.25">
      <c r="A18" s="1132"/>
      <c r="B18" s="1128" t="s">
        <v>942</v>
      </c>
      <c r="C18" s="1264">
        <v>70.209999999999994</v>
      </c>
      <c r="D18" s="1157">
        <v>279197.13</v>
      </c>
      <c r="E18" s="1131">
        <f t="shared" ref="E18:E29" si="0">C18*D18</f>
        <v>19602430.497299999</v>
      </c>
      <c r="G18" s="205" t="s">
        <v>942</v>
      </c>
    </row>
    <row r="19" spans="1:8" x14ac:dyDescent="0.25">
      <c r="A19" s="1132"/>
      <c r="B19" s="1128" t="s">
        <v>943</v>
      </c>
      <c r="C19" s="1264">
        <v>100.35</v>
      </c>
      <c r="D19" s="1157">
        <v>68261.64</v>
      </c>
      <c r="E19" s="1131">
        <f t="shared" si="0"/>
        <v>6850055.5739999991</v>
      </c>
      <c r="G19" s="205" t="s">
        <v>943</v>
      </c>
    </row>
    <row r="20" spans="1:8" x14ac:dyDescent="0.25">
      <c r="A20" s="1132"/>
      <c r="B20" s="1128" t="s">
        <v>1419</v>
      </c>
      <c r="C20" s="1264">
        <v>26.06</v>
      </c>
      <c r="D20" s="1157">
        <v>109032.31</v>
      </c>
      <c r="E20" s="1131">
        <f t="shared" si="0"/>
        <v>2841381.9985999996</v>
      </c>
      <c r="G20" s="205" t="s">
        <v>47</v>
      </c>
    </row>
    <row r="21" spans="1:8" x14ac:dyDescent="0.25">
      <c r="A21" s="1132"/>
      <c r="B21" s="1128" t="s">
        <v>48</v>
      </c>
      <c r="C21" s="1264">
        <v>67.63</v>
      </c>
      <c r="D21" s="1157">
        <v>47814.879999999997</v>
      </c>
      <c r="E21" s="1131">
        <f t="shared" si="0"/>
        <v>3233720.3343999996</v>
      </c>
      <c r="G21" s="205" t="s">
        <v>48</v>
      </c>
    </row>
    <row r="22" spans="1:8" x14ac:dyDescent="0.25">
      <c r="A22" s="1132"/>
      <c r="B22" s="1128" t="s">
        <v>1420</v>
      </c>
      <c r="C22" s="1264">
        <v>185.74</v>
      </c>
      <c r="D22" s="1157">
        <v>12867.760000000002</v>
      </c>
      <c r="E22" s="1131">
        <f t="shared" si="0"/>
        <v>2390057.7424000003</v>
      </c>
      <c r="G22" s="205" t="s">
        <v>49</v>
      </c>
    </row>
    <row r="23" spans="1:8" x14ac:dyDescent="0.25">
      <c r="A23" s="1132"/>
      <c r="B23" s="1128" t="s">
        <v>1421</v>
      </c>
      <c r="C23" s="1264">
        <v>208.61</v>
      </c>
      <c r="D23" s="1157">
        <v>0</v>
      </c>
      <c r="E23" s="1131">
        <f t="shared" si="0"/>
        <v>0</v>
      </c>
    </row>
    <row r="24" spans="1:8" x14ac:dyDescent="0.25">
      <c r="A24" s="1132"/>
      <c r="B24" s="1128" t="s">
        <v>50</v>
      </c>
      <c r="C24" s="1264">
        <v>23.07</v>
      </c>
      <c r="D24" s="1157">
        <v>3642.88</v>
      </c>
      <c r="E24" s="1131">
        <f t="shared" si="0"/>
        <v>84041.241600000008</v>
      </c>
      <c r="G24" s="205" t="s">
        <v>50</v>
      </c>
    </row>
    <row r="25" spans="1:8" x14ac:dyDescent="0.25">
      <c r="A25" s="1132"/>
      <c r="B25" s="127" t="s">
        <v>140</v>
      </c>
      <c r="C25" s="1264">
        <v>187.81</v>
      </c>
      <c r="D25" s="1157">
        <v>23007.32</v>
      </c>
      <c r="E25" s="1131">
        <f t="shared" si="0"/>
        <v>4321004.7692</v>
      </c>
      <c r="G25" s="205" t="s">
        <v>140</v>
      </c>
    </row>
    <row r="26" spans="1:8" x14ac:dyDescent="0.25">
      <c r="A26" s="1132"/>
      <c r="B26" s="127" t="s">
        <v>139</v>
      </c>
      <c r="C26" s="1264">
        <v>12.21</v>
      </c>
      <c r="D26" s="1157">
        <v>215648.87999999998</v>
      </c>
      <c r="E26" s="1131">
        <f t="shared" si="0"/>
        <v>2633072.8248000001</v>
      </c>
      <c r="G26" s="205" t="s">
        <v>139</v>
      </c>
    </row>
    <row r="27" spans="1:8" x14ac:dyDescent="0.25">
      <c r="A27" s="1132"/>
      <c r="B27" s="127" t="s">
        <v>1426</v>
      </c>
      <c r="C27" s="1264">
        <v>438.18</v>
      </c>
      <c r="D27" s="1157"/>
      <c r="E27" s="1131">
        <f t="shared" si="0"/>
        <v>0</v>
      </c>
    </row>
    <row r="28" spans="1:8" x14ac:dyDescent="0.25">
      <c r="A28" s="1132"/>
      <c r="B28" s="127" t="s">
        <v>1545</v>
      </c>
      <c r="C28" s="1264">
        <v>408.42</v>
      </c>
      <c r="D28" s="1157">
        <v>1067.8699999999999</v>
      </c>
      <c r="E28" s="1131">
        <f t="shared" si="0"/>
        <v>436139.46539999999</v>
      </c>
      <c r="G28" s="205" t="s">
        <v>1545</v>
      </c>
    </row>
    <row r="29" spans="1:8" x14ac:dyDescent="0.25">
      <c r="A29" s="1132"/>
      <c r="B29" s="127" t="s">
        <v>1565</v>
      </c>
      <c r="C29" s="1264">
        <v>5.24</v>
      </c>
      <c r="D29" s="1157"/>
      <c r="E29" s="1131">
        <f t="shared" si="0"/>
        <v>0</v>
      </c>
    </row>
    <row r="30" spans="1:8" x14ac:dyDescent="0.25">
      <c r="A30" s="1152" t="s">
        <v>63</v>
      </c>
      <c r="B30" s="130" t="s">
        <v>566</v>
      </c>
      <c r="C30" s="1265"/>
      <c r="D30" s="1161"/>
      <c r="E30" s="1133">
        <f>SUM(E16:E29)</f>
        <v>177625680.74410003</v>
      </c>
    </row>
    <row r="31" spans="1:8" x14ac:dyDescent="0.25">
      <c r="A31" s="1158"/>
      <c r="B31" s="1036"/>
      <c r="C31" s="1162"/>
      <c r="D31" s="1162"/>
      <c r="E31" s="1134"/>
    </row>
    <row r="32" spans="1:8" ht="18.75" x14ac:dyDescent="0.3">
      <c r="A32" s="498" t="s">
        <v>567</v>
      </c>
      <c r="B32" s="1150"/>
      <c r="C32" s="1163"/>
      <c r="D32" s="1164" t="s">
        <v>440</v>
      </c>
      <c r="E32" s="1151"/>
    </row>
    <row r="33" spans="1:5" x14ac:dyDescent="0.25">
      <c r="A33" s="440" t="s">
        <v>562</v>
      </c>
      <c r="B33" s="1155" t="s">
        <v>1435</v>
      </c>
      <c r="C33" s="1276" t="s">
        <v>1433</v>
      </c>
      <c r="D33" s="1168"/>
      <c r="E33" s="1139"/>
    </row>
    <row r="34" spans="1:5" x14ac:dyDescent="0.25">
      <c r="A34" s="1180"/>
      <c r="B34" s="1181"/>
      <c r="C34" s="1142" t="s">
        <v>1422</v>
      </c>
      <c r="D34" s="1146" t="s">
        <v>435</v>
      </c>
      <c r="E34" s="1143" t="s">
        <v>1423</v>
      </c>
    </row>
    <row r="35" spans="1:5" x14ac:dyDescent="0.25">
      <c r="A35" s="1182"/>
      <c r="B35" s="1183"/>
      <c r="C35" s="1178" t="s">
        <v>1424</v>
      </c>
      <c r="D35" s="1147"/>
      <c r="E35" s="1144"/>
    </row>
    <row r="36" spans="1:5" x14ac:dyDescent="0.25">
      <c r="A36" s="497" t="s">
        <v>65</v>
      </c>
      <c r="B36" s="486" t="s">
        <v>1425</v>
      </c>
      <c r="C36" s="1264">
        <v>144.68</v>
      </c>
      <c r="D36" s="1165">
        <v>292906</v>
      </c>
      <c r="E36" s="1148">
        <f>C36*D36</f>
        <v>42377640.080000006</v>
      </c>
    </row>
    <row r="37" spans="1:5" ht="15.75" thickBot="1" x14ac:dyDescent="0.3">
      <c r="A37" s="1156">
        <v>2.2000000000000002</v>
      </c>
      <c r="B37" s="1135" t="s">
        <v>565</v>
      </c>
      <c r="C37" s="1179"/>
      <c r="D37" s="1166"/>
      <c r="E37" s="1136">
        <f>E36</f>
        <v>42377640.080000006</v>
      </c>
    </row>
    <row r="39" spans="1:5" x14ac:dyDescent="0.25">
      <c r="A39" s="509" t="s">
        <v>274</v>
      </c>
    </row>
    <row r="40" spans="1:5" x14ac:dyDescent="0.25">
      <c r="A40" s="1167" t="s">
        <v>662</v>
      </c>
      <c r="B40" s="1167" t="s">
        <v>1580</v>
      </c>
    </row>
    <row r="41" spans="1:5" x14ac:dyDescent="0.25">
      <c r="A41" s="1167"/>
      <c r="B41" s="1167" t="s">
        <v>1587</v>
      </c>
    </row>
    <row r="42" spans="1:5" x14ac:dyDescent="0.25">
      <c r="A42" s="1167" t="s">
        <v>663</v>
      </c>
      <c r="B42" s="1167" t="s">
        <v>1576</v>
      </c>
    </row>
    <row r="43" spans="1:5" x14ac:dyDescent="0.25">
      <c r="A43" s="1167"/>
      <c r="B43" s="1167" t="s">
        <v>1577</v>
      </c>
    </row>
    <row r="44" spans="1:5" x14ac:dyDescent="0.25">
      <c r="A44" s="1167" t="s">
        <v>660</v>
      </c>
      <c r="B44" s="1167" t="s">
        <v>1593</v>
      </c>
    </row>
    <row r="45" spans="1:5" x14ac:dyDescent="0.25">
      <c r="A45" s="1167" t="s">
        <v>670</v>
      </c>
      <c r="B45" s="1167" t="s">
        <v>1595</v>
      </c>
    </row>
    <row r="46" spans="1:5" x14ac:dyDescent="0.25">
      <c r="A46" s="1167" t="s">
        <v>1440</v>
      </c>
      <c r="B46" s="1167" t="s">
        <v>1590</v>
      </c>
    </row>
    <row r="47" spans="1:5" x14ac:dyDescent="0.25">
      <c r="A47" s="1167"/>
      <c r="B47" s="1167" t="s">
        <v>1589</v>
      </c>
    </row>
    <row r="48" spans="1:5" x14ac:dyDescent="0.25">
      <c r="A48" s="1167" t="s">
        <v>661</v>
      </c>
      <c r="B48" s="1167" t="s">
        <v>1594</v>
      </c>
    </row>
    <row r="49" spans="1:2" x14ac:dyDescent="0.25">
      <c r="A49" s="1167" t="s">
        <v>1441</v>
      </c>
      <c r="B49" s="1167" t="s">
        <v>1575</v>
      </c>
    </row>
    <row r="50" spans="1:2" x14ac:dyDescent="0.25">
      <c r="A50" s="1167"/>
      <c r="B50" s="1167" t="s">
        <v>1588</v>
      </c>
    </row>
    <row r="51" spans="1:2" x14ac:dyDescent="0.25">
      <c r="A51" s="1167" t="s">
        <v>1426</v>
      </c>
      <c r="B51" s="1167" t="s">
        <v>1586</v>
      </c>
    </row>
    <row r="52" spans="1:2" x14ac:dyDescent="0.25">
      <c r="A52" s="1167" t="s">
        <v>1563</v>
      </c>
      <c r="B52" s="1167" t="s">
        <v>1585</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E32" sqref="E32"/>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74" t="s">
        <v>1581</v>
      </c>
      <c r="B2" s="1275"/>
    </row>
    <row r="3" spans="1:8" ht="18.75" x14ac:dyDescent="0.3">
      <c r="A3" s="141"/>
    </row>
    <row r="4" spans="1:8" x14ac:dyDescent="0.25">
      <c r="A4" s="167" t="s">
        <v>374</v>
      </c>
      <c r="B4" s="205" t="s">
        <v>1672</v>
      </c>
    </row>
    <row r="5" spans="1:8" x14ac:dyDescent="0.25">
      <c r="A5" s="167" t="s">
        <v>15</v>
      </c>
      <c r="B5" s="448"/>
    </row>
    <row r="6" spans="1:8" x14ac:dyDescent="0.25">
      <c r="A6" s="167" t="s">
        <v>16</v>
      </c>
      <c r="B6" s="1272"/>
    </row>
    <row r="7" spans="1:8" x14ac:dyDescent="0.25">
      <c r="A7" s="167" t="s">
        <v>199</v>
      </c>
      <c r="B7" s="205" t="s">
        <v>1676</v>
      </c>
    </row>
    <row r="8" spans="1:8" x14ac:dyDescent="0.25">
      <c r="A8" s="161"/>
    </row>
    <row r="9" spans="1:8" ht="15.75" thickBot="1" x14ac:dyDescent="0.3">
      <c r="A9" s="161"/>
    </row>
    <row r="10" spans="1:8" x14ac:dyDescent="0.25">
      <c r="A10" s="1129"/>
      <c r="B10" s="1130"/>
      <c r="C10" s="1665" t="s">
        <v>1582</v>
      </c>
      <c r="D10" s="1665"/>
      <c r="E10" s="1666"/>
    </row>
    <row r="11" spans="1:8" ht="18.75" x14ac:dyDescent="0.3">
      <c r="A11" s="1137" t="s">
        <v>564</v>
      </c>
      <c r="B11" s="486"/>
      <c r="C11" s="1667" t="s">
        <v>423</v>
      </c>
      <c r="D11" s="1668"/>
      <c r="E11" s="1669"/>
    </row>
    <row r="12" spans="1:8" x14ac:dyDescent="0.25">
      <c r="A12" s="1138" t="s">
        <v>563</v>
      </c>
      <c r="B12" s="55" t="s">
        <v>1435</v>
      </c>
      <c r="C12" s="1273" t="s">
        <v>1431</v>
      </c>
      <c r="D12" s="1168"/>
      <c r="E12" s="1139"/>
    </row>
    <row r="13" spans="1:8" ht="16.5" customHeight="1" x14ac:dyDescent="0.25">
      <c r="A13" s="1138" t="s">
        <v>61</v>
      </c>
      <c r="B13" s="1155" t="s">
        <v>659</v>
      </c>
      <c r="C13" s="1159"/>
      <c r="D13" s="1168"/>
      <c r="E13" s="1139"/>
    </row>
    <row r="14" spans="1:8" x14ac:dyDescent="0.25">
      <c r="A14" s="497" t="s">
        <v>62</v>
      </c>
      <c r="B14" s="1154" t="s">
        <v>1417</v>
      </c>
      <c r="C14" s="1033" t="s">
        <v>1422</v>
      </c>
      <c r="D14" s="1127" t="s">
        <v>435</v>
      </c>
      <c r="E14" s="1034" t="s">
        <v>1423</v>
      </c>
    </row>
    <row r="15" spans="1:8" x14ac:dyDescent="0.25">
      <c r="A15" s="1152"/>
      <c r="B15" s="1153"/>
      <c r="C15" s="1140" t="s">
        <v>1424</v>
      </c>
      <c r="D15" s="1145"/>
      <c r="E15" s="1141"/>
      <c r="H15" s="1160"/>
    </row>
    <row r="16" spans="1:8" x14ac:dyDescent="0.25">
      <c r="A16" s="1035"/>
      <c r="B16" s="1128" t="s">
        <v>1418</v>
      </c>
      <c r="C16" s="1264">
        <v>26.89</v>
      </c>
      <c r="D16" s="1157">
        <v>3827916.23</v>
      </c>
      <c r="E16" s="1131">
        <f>C16*D16</f>
        <v>102932667.42470001</v>
      </c>
      <c r="G16" s="205" t="s">
        <v>940</v>
      </c>
    </row>
    <row r="17" spans="1:8" x14ac:dyDescent="0.25">
      <c r="A17" s="1132"/>
      <c r="B17" s="1128" t="s">
        <v>941</v>
      </c>
      <c r="C17" s="1264">
        <v>75.16</v>
      </c>
      <c r="D17" s="1157">
        <v>164298</v>
      </c>
      <c r="E17" s="1131">
        <f>C17*D17</f>
        <v>12348637.68</v>
      </c>
      <c r="G17" s="205" t="s">
        <v>941</v>
      </c>
      <c r="H17" s="1149"/>
    </row>
    <row r="18" spans="1:8" x14ac:dyDescent="0.25">
      <c r="A18" s="1132"/>
      <c r="B18" s="1128" t="s">
        <v>942</v>
      </c>
      <c r="C18" s="1264">
        <v>81.569999999999993</v>
      </c>
      <c r="D18" s="1157">
        <v>256347.07</v>
      </c>
      <c r="E18" s="1131">
        <f t="shared" ref="E18:E28" si="0">C18*D18</f>
        <v>20910230.499899998</v>
      </c>
      <c r="G18" s="205" t="s">
        <v>942</v>
      </c>
    </row>
    <row r="19" spans="1:8" x14ac:dyDescent="0.25">
      <c r="A19" s="1132"/>
      <c r="B19" s="1128" t="s">
        <v>943</v>
      </c>
      <c r="C19" s="1264">
        <v>105.86</v>
      </c>
      <c r="D19" s="1157">
        <v>81442.02</v>
      </c>
      <c r="E19" s="1131">
        <f t="shared" si="0"/>
        <v>8621452.2372000013</v>
      </c>
      <c r="G19" s="205" t="s">
        <v>943</v>
      </c>
    </row>
    <row r="20" spans="1:8" x14ac:dyDescent="0.25">
      <c r="A20" s="1132"/>
      <c r="B20" s="1128" t="s">
        <v>1419</v>
      </c>
      <c r="C20" s="1264">
        <v>25.89</v>
      </c>
      <c r="D20" s="1157">
        <v>83671.53</v>
      </c>
      <c r="E20" s="1131">
        <f t="shared" si="0"/>
        <v>2166255.9117000001</v>
      </c>
      <c r="G20" s="205" t="s">
        <v>47</v>
      </c>
    </row>
    <row r="21" spans="1:8" x14ac:dyDescent="0.25">
      <c r="A21" s="1132"/>
      <c r="B21" s="1128" t="s">
        <v>48</v>
      </c>
      <c r="C21" s="1264">
        <v>69.400000000000006</v>
      </c>
      <c r="D21" s="1157">
        <v>44714.62</v>
      </c>
      <c r="E21" s="1131">
        <f t="shared" si="0"/>
        <v>3103194.6280000005</v>
      </c>
      <c r="G21" s="205" t="s">
        <v>48</v>
      </c>
    </row>
    <row r="22" spans="1:8" x14ac:dyDescent="0.25">
      <c r="A22" s="1132"/>
      <c r="B22" s="1128" t="s">
        <v>1420</v>
      </c>
      <c r="C22" s="1264">
        <v>129.75</v>
      </c>
      <c r="D22" s="1157">
        <v>12316.84</v>
      </c>
      <c r="E22" s="1131">
        <f t="shared" si="0"/>
        <v>1598109.99</v>
      </c>
      <c r="G22" s="205" t="s">
        <v>49</v>
      </c>
    </row>
    <row r="23" spans="1:8" x14ac:dyDescent="0.25">
      <c r="A23" s="1132"/>
      <c r="B23" s="1128" t="s">
        <v>1421</v>
      </c>
      <c r="C23" s="1264">
        <v>146.34</v>
      </c>
      <c r="D23" s="1157">
        <v>0</v>
      </c>
      <c r="E23" s="1131">
        <f t="shared" si="0"/>
        <v>0</v>
      </c>
    </row>
    <row r="24" spans="1:8" x14ac:dyDescent="0.25">
      <c r="A24" s="1132"/>
      <c r="B24" s="1128" t="s">
        <v>50</v>
      </c>
      <c r="C24" s="1264">
        <v>21.97</v>
      </c>
      <c r="D24" s="1157">
        <v>2098.1</v>
      </c>
      <c r="E24" s="1131">
        <f t="shared" si="0"/>
        <v>46095.256999999998</v>
      </c>
      <c r="G24" s="205" t="s">
        <v>50</v>
      </c>
    </row>
    <row r="25" spans="1:8" x14ac:dyDescent="0.25">
      <c r="A25" s="1132"/>
      <c r="B25" s="127" t="s">
        <v>140</v>
      </c>
      <c r="C25" s="1264">
        <v>184.45</v>
      </c>
      <c r="D25" s="1157">
        <v>13193</v>
      </c>
      <c r="E25" s="1131">
        <f t="shared" si="0"/>
        <v>2433448.8499999996</v>
      </c>
      <c r="G25" s="205" t="s">
        <v>140</v>
      </c>
    </row>
    <row r="26" spans="1:8" x14ac:dyDescent="0.25">
      <c r="A26" s="1132"/>
      <c r="B26" s="127" t="s">
        <v>139</v>
      </c>
      <c r="C26" s="1264">
        <v>20.67</v>
      </c>
      <c r="D26" s="1157">
        <v>83943.02</v>
      </c>
      <c r="E26" s="1131">
        <f t="shared" si="0"/>
        <v>1735102.2234000002</v>
      </c>
      <c r="G26" s="205" t="s">
        <v>139</v>
      </c>
    </row>
    <row r="27" spans="1:8" x14ac:dyDescent="0.25">
      <c r="A27" s="1132"/>
      <c r="B27" s="127" t="s">
        <v>1426</v>
      </c>
      <c r="C27" s="1264">
        <v>239.62</v>
      </c>
      <c r="D27" s="1157"/>
      <c r="E27" s="1131">
        <f t="shared" si="0"/>
        <v>0</v>
      </c>
    </row>
    <row r="28" spans="1:8" x14ac:dyDescent="0.25">
      <c r="A28" s="1132"/>
      <c r="B28" s="127" t="s">
        <v>1545</v>
      </c>
      <c r="C28" s="1264">
        <v>465.59</v>
      </c>
      <c r="D28" s="1157">
        <v>1725.99</v>
      </c>
      <c r="E28" s="1131">
        <f t="shared" si="0"/>
        <v>803603.68409999995</v>
      </c>
      <c r="G28" s="205" t="s">
        <v>1545</v>
      </c>
    </row>
    <row r="29" spans="1:8" x14ac:dyDescent="0.25">
      <c r="A29" s="1132"/>
      <c r="B29" s="127" t="s">
        <v>1565</v>
      </c>
      <c r="C29" s="1264"/>
      <c r="D29" s="1157"/>
      <c r="E29" s="1131">
        <f t="shared" ref="E29" si="1">C29*D29</f>
        <v>0</v>
      </c>
    </row>
    <row r="30" spans="1:8" x14ac:dyDescent="0.25">
      <c r="A30" s="1152" t="s">
        <v>63</v>
      </c>
      <c r="B30" s="130" t="s">
        <v>566</v>
      </c>
      <c r="C30" s="1265"/>
      <c r="D30" s="1161"/>
      <c r="E30" s="1133">
        <f>SUM(E16:E29)</f>
        <v>156698798.38600001</v>
      </c>
    </row>
    <row r="31" spans="1:8" x14ac:dyDescent="0.25">
      <c r="A31" s="1158"/>
      <c r="B31" s="1036"/>
      <c r="C31" s="1162"/>
      <c r="D31" s="1162"/>
      <c r="E31" s="1134"/>
    </row>
    <row r="32" spans="1:8" ht="18.75" x14ac:dyDescent="0.3">
      <c r="A32" s="498" t="s">
        <v>567</v>
      </c>
      <c r="B32" s="1150"/>
      <c r="C32" s="1163"/>
      <c r="D32" s="1164" t="s">
        <v>440</v>
      </c>
      <c r="E32" s="1151"/>
    </row>
    <row r="33" spans="1:5" x14ac:dyDescent="0.25">
      <c r="A33" s="440" t="s">
        <v>562</v>
      </c>
      <c r="B33" s="1155" t="s">
        <v>1435</v>
      </c>
      <c r="C33" s="1276" t="s">
        <v>1433</v>
      </c>
      <c r="D33" s="1168"/>
      <c r="E33" s="1139"/>
    </row>
    <row r="34" spans="1:5" x14ac:dyDescent="0.25">
      <c r="A34" s="1180"/>
      <c r="B34" s="1181"/>
      <c r="C34" s="1142" t="s">
        <v>1422</v>
      </c>
      <c r="D34" s="1146" t="s">
        <v>435</v>
      </c>
      <c r="E34" s="1143" t="s">
        <v>1423</v>
      </c>
    </row>
    <row r="35" spans="1:5" x14ac:dyDescent="0.25">
      <c r="A35" s="1182"/>
      <c r="B35" s="1183"/>
      <c r="C35" s="1178" t="s">
        <v>1424</v>
      </c>
      <c r="D35" s="1147"/>
      <c r="E35" s="1144"/>
    </row>
    <row r="36" spans="1:5" x14ac:dyDescent="0.25">
      <c r="A36" s="497" t="s">
        <v>65</v>
      </c>
      <c r="B36" s="486" t="s">
        <v>1425</v>
      </c>
      <c r="C36" s="1264">
        <v>142.09</v>
      </c>
      <c r="D36" s="1165">
        <v>417196</v>
      </c>
      <c r="E36" s="1148">
        <f>C36*D36</f>
        <v>59279379.640000001</v>
      </c>
    </row>
    <row r="37" spans="1:5" ht="15.75" thickBot="1" x14ac:dyDescent="0.3">
      <c r="A37" s="1156">
        <v>2.2000000000000002</v>
      </c>
      <c r="B37" s="1135" t="s">
        <v>565</v>
      </c>
      <c r="C37" s="1179"/>
      <c r="D37" s="1166"/>
      <c r="E37" s="1136">
        <f>E36</f>
        <v>59279379.640000001</v>
      </c>
    </row>
    <row r="39" spans="1:5" x14ac:dyDescent="0.25">
      <c r="A39" s="509" t="s">
        <v>274</v>
      </c>
    </row>
    <row r="40" spans="1:5" x14ac:dyDescent="0.25">
      <c r="A40" s="1167" t="s">
        <v>662</v>
      </c>
      <c r="B40" s="2" t="s">
        <v>1573</v>
      </c>
    </row>
    <row r="41" spans="1:5" x14ac:dyDescent="0.25">
      <c r="A41" s="1167" t="s">
        <v>663</v>
      </c>
      <c r="B41" s="1167" t="s">
        <v>1574</v>
      </c>
    </row>
    <row r="42" spans="1:5" x14ac:dyDescent="0.25">
      <c r="A42" s="1167"/>
      <c r="B42" s="1167" t="s">
        <v>1577</v>
      </c>
    </row>
    <row r="43" spans="1:5" x14ac:dyDescent="0.25">
      <c r="A43" s="1167" t="s">
        <v>660</v>
      </c>
      <c r="B43" s="1167" t="s">
        <v>1593</v>
      </c>
    </row>
    <row r="44" spans="1:5" x14ac:dyDescent="0.25">
      <c r="A44" s="1167" t="s">
        <v>670</v>
      </c>
      <c r="B44" s="1167" t="s">
        <v>1595</v>
      </c>
    </row>
    <row r="45" spans="1:5" x14ac:dyDescent="0.25">
      <c r="A45" s="1167" t="s">
        <v>1440</v>
      </c>
      <c r="B45" s="1167" t="s">
        <v>1591</v>
      </c>
    </row>
    <row r="46" spans="1:5" x14ac:dyDescent="0.25">
      <c r="A46" s="1167" t="s">
        <v>661</v>
      </c>
      <c r="B46" s="1167" t="s">
        <v>1594</v>
      </c>
    </row>
    <row r="47" spans="1:5" x14ac:dyDescent="0.25">
      <c r="A47" s="1167" t="s">
        <v>1441</v>
      </c>
      <c r="B47" s="1167" t="s">
        <v>1583</v>
      </c>
    </row>
    <row r="48" spans="1:5" x14ac:dyDescent="0.25">
      <c r="A48" s="1167" t="s">
        <v>1426</v>
      </c>
      <c r="B48" s="1167" t="s">
        <v>1584</v>
      </c>
    </row>
    <row r="49" spans="1:2" x14ac:dyDescent="0.25">
      <c r="A49" s="1167" t="s">
        <v>1565</v>
      </c>
      <c r="B49" s="1167" t="s">
        <v>1584</v>
      </c>
    </row>
    <row r="50" spans="1:2" x14ac:dyDescent="0.25">
      <c r="A50" s="1167" t="s">
        <v>1563</v>
      </c>
      <c r="B50" s="1167" t="s">
        <v>1585</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4"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1455</v>
      </c>
      <c r="D1"/>
    </row>
    <row r="2" spans="1:4" ht="15.75" x14ac:dyDescent="0.25">
      <c r="A2" s="41" t="s">
        <v>211</v>
      </c>
      <c r="D2"/>
    </row>
    <row r="3" spans="1:4" x14ac:dyDescent="0.25">
      <c r="A3" s="3"/>
      <c r="D3"/>
    </row>
    <row r="4" spans="1:4" x14ac:dyDescent="0.25">
      <c r="A4" s="1" t="s">
        <v>208</v>
      </c>
      <c r="B4" s="1185" t="s">
        <v>209</v>
      </c>
      <c r="D4"/>
    </row>
    <row r="5" spans="1:4" x14ac:dyDescent="0.25">
      <c r="A5" s="1" t="s">
        <v>15</v>
      </c>
      <c r="B5" s="1" t="s">
        <v>1517</v>
      </c>
      <c r="D5"/>
    </row>
    <row r="6" spans="1:4" x14ac:dyDescent="0.25">
      <c r="A6" s="1" t="s">
        <v>821</v>
      </c>
      <c r="B6" s="1" t="s">
        <v>814</v>
      </c>
      <c r="C6" s="1"/>
      <c r="D6"/>
    </row>
    <row r="7" spans="1:4" x14ac:dyDescent="0.25">
      <c r="A7" s="1" t="s">
        <v>201</v>
      </c>
      <c r="B7" s="1" t="s">
        <v>815</v>
      </c>
      <c r="C7" s="1"/>
      <c r="D7"/>
    </row>
    <row r="8" spans="1:4" x14ac:dyDescent="0.25">
      <c r="A8" s="1" t="s">
        <v>203</v>
      </c>
      <c r="B8" s="1" t="s">
        <v>816</v>
      </c>
      <c r="C8" s="1"/>
      <c r="D8"/>
    </row>
    <row r="9" spans="1:4" x14ac:dyDescent="0.25">
      <c r="A9" s="1" t="s">
        <v>202</v>
      </c>
      <c r="B9" s="1" t="s">
        <v>817</v>
      </c>
      <c r="C9" s="1"/>
      <c r="D9"/>
    </row>
    <row r="10" spans="1:4" x14ac:dyDescent="0.25">
      <c r="A10" s="1186" t="s">
        <v>813</v>
      </c>
      <c r="B10" s="1186" t="s">
        <v>818</v>
      </c>
      <c r="C10" s="1186"/>
      <c r="D10"/>
    </row>
    <row r="11" spans="1:4" x14ac:dyDescent="0.25">
      <c r="A11" s="1"/>
      <c r="B11" s="1185"/>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6" t="s">
        <v>1456</v>
      </c>
      <c r="C17" s="32"/>
      <c r="D17"/>
    </row>
    <row r="18" spans="1:4" x14ac:dyDescent="0.25">
      <c r="C18" s="32"/>
      <c r="D18"/>
    </row>
    <row r="19" spans="1:4" ht="18.75" x14ac:dyDescent="0.3">
      <c r="A19" s="1435" t="s">
        <v>11</v>
      </c>
      <c r="B19" s="1436"/>
      <c r="C19" s="30"/>
    </row>
    <row r="20" spans="1:4" ht="30" customHeight="1" x14ac:dyDescent="0.25">
      <c r="A20" s="39">
        <v>1.1000000000000001</v>
      </c>
      <c r="B20" s="49" t="s">
        <v>569</v>
      </c>
      <c r="C20" s="50" t="s">
        <v>1518</v>
      </c>
      <c r="D20" s="113"/>
    </row>
    <row r="21" spans="1:4" ht="36" customHeight="1" x14ac:dyDescent="0.25">
      <c r="A21" s="40">
        <v>1.2</v>
      </c>
      <c r="B21" s="44" t="s">
        <v>334</v>
      </c>
      <c r="C21" s="46" t="s">
        <v>1491</v>
      </c>
    </row>
    <row r="22" spans="1:4" ht="30" customHeight="1" x14ac:dyDescent="0.25">
      <c r="A22" s="40">
        <v>1.3</v>
      </c>
      <c r="B22" s="44" t="s">
        <v>335</v>
      </c>
      <c r="C22" s="46" t="s">
        <v>1492</v>
      </c>
    </row>
    <row r="23" spans="1:4" ht="30" customHeight="1" x14ac:dyDescent="0.25">
      <c r="A23" s="40">
        <v>1.4</v>
      </c>
      <c r="B23" s="44" t="s">
        <v>336</v>
      </c>
      <c r="C23" s="46" t="s">
        <v>867</v>
      </c>
    </row>
    <row r="24" spans="1:4" ht="30" customHeight="1" x14ac:dyDescent="0.25">
      <c r="A24" s="40" t="s">
        <v>97</v>
      </c>
      <c r="B24" s="44" t="s">
        <v>1457</v>
      </c>
      <c r="C24" s="1187" t="s">
        <v>1458</v>
      </c>
    </row>
    <row r="25" spans="1:4" ht="18.75" x14ac:dyDescent="0.3">
      <c r="A25" s="52" t="s">
        <v>10</v>
      </c>
      <c r="B25" s="53"/>
      <c r="C25" s="54"/>
    </row>
    <row r="26" spans="1:4" x14ac:dyDescent="0.25">
      <c r="A26" s="61" t="s">
        <v>268</v>
      </c>
      <c r="B26" s="55"/>
      <c r="C26" s="30"/>
    </row>
    <row r="27" spans="1:4" ht="150.75" customHeight="1" x14ac:dyDescent="0.25">
      <c r="A27" s="43" t="s">
        <v>65</v>
      </c>
      <c r="B27" s="44" t="s">
        <v>1459</v>
      </c>
      <c r="C27" s="47" t="s">
        <v>1550</v>
      </c>
    </row>
    <row r="28" spans="1:4" ht="183" customHeight="1" x14ac:dyDescent="0.25">
      <c r="A28" s="43" t="s">
        <v>66</v>
      </c>
      <c r="B28" s="44" t="s">
        <v>1460</v>
      </c>
      <c r="C28" s="47" t="s">
        <v>1551</v>
      </c>
    </row>
    <row r="29" spans="1:4" ht="32.25" customHeight="1" x14ac:dyDescent="0.25">
      <c r="A29" s="43" t="s">
        <v>67</v>
      </c>
      <c r="B29" s="45" t="s">
        <v>950</v>
      </c>
      <c r="C29" s="47" t="s">
        <v>1537</v>
      </c>
    </row>
    <row r="30" spans="1:4" ht="32.25" customHeight="1" x14ac:dyDescent="0.25">
      <c r="A30" s="43" t="s">
        <v>69</v>
      </c>
      <c r="B30" s="45" t="s">
        <v>1539</v>
      </c>
      <c r="C30" s="47" t="s">
        <v>1542</v>
      </c>
    </row>
    <row r="31" spans="1:4" ht="36" x14ac:dyDescent="0.25">
      <c r="A31" s="43" t="s">
        <v>98</v>
      </c>
      <c r="B31" s="45" t="s">
        <v>939</v>
      </c>
      <c r="C31" s="46" t="s">
        <v>1540</v>
      </c>
    </row>
    <row r="32" spans="1:4" ht="32.25" customHeight="1" x14ac:dyDescent="0.25">
      <c r="A32" s="43" t="s">
        <v>99</v>
      </c>
      <c r="B32" s="45" t="s">
        <v>303</v>
      </c>
      <c r="C32" s="46" t="s">
        <v>1646</v>
      </c>
    </row>
    <row r="33" spans="1:3" ht="36" x14ac:dyDescent="0.25">
      <c r="A33" s="43" t="s">
        <v>155</v>
      </c>
      <c r="B33" s="45" t="s">
        <v>316</v>
      </c>
      <c r="C33" s="47" t="s">
        <v>1519</v>
      </c>
    </row>
    <row r="34" spans="1:3" ht="32.25" customHeight="1" x14ac:dyDescent="0.25">
      <c r="A34" s="1220">
        <v>2.8</v>
      </c>
      <c r="B34" s="51" t="s">
        <v>304</v>
      </c>
      <c r="C34" s="48" t="s">
        <v>1647</v>
      </c>
    </row>
    <row r="35" spans="1:3" ht="15" customHeight="1" x14ac:dyDescent="0.25">
      <c r="A35" s="61" t="s">
        <v>1493</v>
      </c>
      <c r="B35" s="1036"/>
      <c r="C35" s="60"/>
    </row>
    <row r="36" spans="1:3" ht="42" customHeight="1" x14ac:dyDescent="0.25">
      <c r="A36" s="43" t="s">
        <v>70</v>
      </c>
      <c r="B36" s="44" t="s">
        <v>1461</v>
      </c>
      <c r="C36" s="47" t="s">
        <v>1462</v>
      </c>
    </row>
    <row r="37" spans="1:3" ht="32.25" customHeight="1" x14ac:dyDescent="0.25">
      <c r="A37" s="43" t="s">
        <v>71</v>
      </c>
      <c r="B37" s="44" t="s">
        <v>1463</v>
      </c>
      <c r="C37" s="47" t="s">
        <v>1464</v>
      </c>
    </row>
    <row r="38" spans="1:3" ht="32.25" customHeight="1" x14ac:dyDescent="0.25">
      <c r="A38" s="1188" t="s">
        <v>72</v>
      </c>
      <c r="B38" s="57" t="s">
        <v>1465</v>
      </c>
      <c r="C38" s="48" t="s">
        <v>1466</v>
      </c>
    </row>
    <row r="39" spans="1:3" x14ac:dyDescent="0.25">
      <c r="A39" s="61" t="s">
        <v>1494</v>
      </c>
      <c r="B39" s="1036"/>
      <c r="C39" s="54"/>
    </row>
    <row r="40" spans="1:3" ht="30" customHeight="1" x14ac:dyDescent="0.25">
      <c r="A40" s="43" t="s">
        <v>74</v>
      </c>
      <c r="B40" s="44" t="s">
        <v>1467</v>
      </c>
      <c r="C40" s="47" t="s">
        <v>1468</v>
      </c>
    </row>
    <row r="41" spans="1:3" ht="30" customHeight="1" x14ac:dyDescent="0.25">
      <c r="A41" s="43" t="s">
        <v>75</v>
      </c>
      <c r="B41" s="44" t="s">
        <v>1469</v>
      </c>
      <c r="C41" s="47" t="s">
        <v>1470</v>
      </c>
    </row>
    <row r="42" spans="1:3" ht="30" customHeight="1" x14ac:dyDescent="0.25">
      <c r="A42" s="43" t="s">
        <v>76</v>
      </c>
      <c r="B42" s="44" t="s">
        <v>1471</v>
      </c>
      <c r="C42" s="47" t="s">
        <v>1472</v>
      </c>
    </row>
    <row r="43" spans="1:3" ht="30" customHeight="1" x14ac:dyDescent="0.25">
      <c r="A43" s="43" t="s">
        <v>77</v>
      </c>
      <c r="B43" s="44" t="s">
        <v>1473</v>
      </c>
      <c r="C43" s="47" t="s">
        <v>1474</v>
      </c>
    </row>
    <row r="44" spans="1:3" ht="30" customHeight="1" x14ac:dyDescent="0.25">
      <c r="A44" s="43" t="s">
        <v>106</v>
      </c>
      <c r="B44" s="44" t="s">
        <v>1475</v>
      </c>
      <c r="C44" s="47" t="s">
        <v>1510</v>
      </c>
    </row>
    <row r="45" spans="1:3" ht="30" customHeight="1" x14ac:dyDescent="0.25">
      <c r="A45" s="1188" t="s">
        <v>107</v>
      </c>
      <c r="B45" s="57" t="s">
        <v>1476</v>
      </c>
      <c r="C45" s="48" t="s">
        <v>1477</v>
      </c>
    </row>
    <row r="46" spans="1:3" ht="24" x14ac:dyDescent="0.25">
      <c r="A46" s="1189" t="s">
        <v>261</v>
      </c>
      <c r="B46" s="59" t="s">
        <v>1478</v>
      </c>
      <c r="C46" s="56" t="s">
        <v>1515</v>
      </c>
    </row>
    <row r="47" spans="1:3" ht="30" customHeight="1" x14ac:dyDescent="0.25">
      <c r="A47" s="1189" t="s">
        <v>263</v>
      </c>
      <c r="B47" s="59" t="s">
        <v>1479</v>
      </c>
      <c r="C47" s="56" t="s">
        <v>1648</v>
      </c>
    </row>
    <row r="48" spans="1:3" ht="38.25" customHeight="1" x14ac:dyDescent="0.25">
      <c r="A48" s="1661" t="s">
        <v>1480</v>
      </c>
      <c r="B48" s="1661"/>
      <c r="C48" s="1661"/>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90" zoomScaleNormal="90" workbookViewId="0">
      <pane xSplit="2" ySplit="9" topLeftCell="J10" activePane="bottomRight" state="frozen"/>
      <selection pane="topRight"/>
      <selection pane="bottomLeft"/>
      <selection pane="bottomRight" activeCell="N19" sqref="N19"/>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1520</v>
      </c>
    </row>
    <row r="2" spans="1:21" x14ac:dyDescent="0.25">
      <c r="A2" s="161" t="s">
        <v>374</v>
      </c>
      <c r="B2" s="110" t="s">
        <v>1672</v>
      </c>
    </row>
    <row r="3" spans="1:21" x14ac:dyDescent="0.25">
      <c r="A3" s="161" t="s">
        <v>349</v>
      </c>
      <c r="B3" s="453">
        <v>44197</v>
      </c>
    </row>
    <row r="4" spans="1:21" x14ac:dyDescent="0.25">
      <c r="A4" s="161" t="s">
        <v>15</v>
      </c>
      <c r="B4" s="452" t="s">
        <v>1673</v>
      </c>
    </row>
    <row r="5" spans="1:21" x14ac:dyDescent="0.25">
      <c r="A5" s="161" t="s">
        <v>16</v>
      </c>
      <c r="B5" s="452">
        <v>44651</v>
      </c>
    </row>
    <row r="6" spans="1:21" x14ac:dyDescent="0.25">
      <c r="A6" s="161" t="s">
        <v>199</v>
      </c>
      <c r="B6" s="452" t="s">
        <v>1676</v>
      </c>
    </row>
    <row r="7" spans="1:21" ht="15.75" thickBot="1" x14ac:dyDescent="0.3">
      <c r="B7" s="453"/>
    </row>
    <row r="8" spans="1:21" ht="15" customHeight="1" x14ac:dyDescent="0.25">
      <c r="B8" s="162"/>
      <c r="C8" s="1662" t="s">
        <v>247</v>
      </c>
      <c r="D8" s="1663"/>
      <c r="E8" s="1664"/>
      <c r="F8" s="1662" t="s">
        <v>248</v>
      </c>
      <c r="G8" s="1663"/>
      <c r="H8" s="1664"/>
      <c r="I8" s="1662" t="s">
        <v>249</v>
      </c>
      <c r="J8" s="1663"/>
      <c r="K8" s="1664"/>
      <c r="L8" s="1662" t="s">
        <v>250</v>
      </c>
      <c r="M8" s="1663"/>
      <c r="N8" s="1664"/>
      <c r="O8" s="1662" t="s">
        <v>911</v>
      </c>
      <c r="P8" s="1663"/>
      <c r="Q8" s="1664"/>
      <c r="R8" s="1662" t="s">
        <v>829</v>
      </c>
      <c r="S8" s="1663"/>
      <c r="T8" s="1664"/>
    </row>
    <row r="9" spans="1:21" ht="15" customHeight="1" x14ac:dyDescent="0.25">
      <c r="C9" s="413"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0" t="s">
        <v>836</v>
      </c>
      <c r="Q9" s="482" t="s">
        <v>440</v>
      </c>
      <c r="R9" s="111" t="s">
        <v>36</v>
      </c>
      <c r="S9" s="163" t="s">
        <v>423</v>
      </c>
      <c r="T9" s="164" t="s">
        <v>440</v>
      </c>
    </row>
    <row r="10" spans="1:21" ht="18.75" customHeight="1" x14ac:dyDescent="0.3">
      <c r="A10" s="423" t="s">
        <v>11</v>
      </c>
      <c r="B10" s="424"/>
      <c r="C10" s="414"/>
      <c r="D10" s="165"/>
      <c r="E10" s="166"/>
      <c r="F10" s="112"/>
      <c r="G10" s="165"/>
      <c r="H10" s="166"/>
      <c r="I10" s="112"/>
      <c r="J10" s="165"/>
      <c r="K10" s="166"/>
      <c r="L10" s="112"/>
      <c r="M10" s="165"/>
      <c r="N10" s="166"/>
      <c r="O10" s="618"/>
      <c r="P10" s="621"/>
      <c r="Q10" s="623"/>
      <c r="R10" s="112"/>
      <c r="S10" s="165"/>
      <c r="T10" s="166"/>
    </row>
    <row r="11" spans="1:21" s="116" customFormat="1" x14ac:dyDescent="0.25">
      <c r="A11" s="425">
        <v>1.1000000000000001</v>
      </c>
      <c r="B11" s="426" t="s">
        <v>569</v>
      </c>
      <c r="C11" s="415">
        <f>SUM(D11:E11)</f>
        <v>837682612.81472695</v>
      </c>
      <c r="D11" s="169">
        <v>464094019.04355228</v>
      </c>
      <c r="E11" s="170">
        <v>373588593.77117467</v>
      </c>
      <c r="F11" s="415">
        <f>SUM(G11:H11)</f>
        <v>836080454.69278646</v>
      </c>
      <c r="G11" s="169">
        <v>478542162.8221119</v>
      </c>
      <c r="H11" s="170">
        <v>357538291.87067461</v>
      </c>
      <c r="I11" s="415">
        <f>SUM(J11:K11)</f>
        <v>847519216.24159861</v>
      </c>
      <c r="J11" s="169">
        <v>501278085.12309241</v>
      </c>
      <c r="K11" s="170">
        <v>346241131.11850619</v>
      </c>
      <c r="L11" s="415">
        <f>SUM(M11:N11)</f>
        <v>1849285318.0807796</v>
      </c>
      <c r="M11" s="169">
        <v>1361254632.2225339</v>
      </c>
      <c r="N11" s="170">
        <v>488030685.85824561</v>
      </c>
      <c r="O11" s="415">
        <f>SUM(P11:Q11)</f>
        <v>2682006.0707304301</v>
      </c>
      <c r="P11" s="169">
        <v>-6817197.0076564914</v>
      </c>
      <c r="Q11" s="524">
        <v>9499203.0783869214</v>
      </c>
      <c r="R11" s="415">
        <f>SUM(S11:T11)</f>
        <v>4373249607.9006214</v>
      </c>
      <c r="S11" s="421">
        <f>D11+G11+J11+M11+P11</f>
        <v>2798351702.2036338</v>
      </c>
      <c r="T11" s="422">
        <f>E11+H11+K11+N11+Q11</f>
        <v>1574897905.6969881</v>
      </c>
      <c r="U11" s="412"/>
    </row>
    <row r="12" spans="1:21" x14ac:dyDescent="0.25">
      <c r="A12" s="427">
        <v>1.2</v>
      </c>
      <c r="B12" s="428" t="s">
        <v>334</v>
      </c>
      <c r="C12" s="415">
        <f>SUM(D12:E12)</f>
        <v>-14055485.070712838</v>
      </c>
      <c r="D12" s="169">
        <v>-14066311.34945046</v>
      </c>
      <c r="E12" s="170">
        <v>10826.278737620625</v>
      </c>
      <c r="F12" s="415">
        <f>SUM(G12:H12)</f>
        <v>-8690132.6807268709</v>
      </c>
      <c r="G12" s="169">
        <v>-11518728.046754215</v>
      </c>
      <c r="H12" s="170">
        <v>2828595.366027344</v>
      </c>
      <c r="I12" s="415">
        <f>SUM(J12:K12)</f>
        <v>-9615426.7392443381</v>
      </c>
      <c r="J12" s="169">
        <v>-11345805.328419393</v>
      </c>
      <c r="K12" s="170">
        <v>1730378.589175055</v>
      </c>
      <c r="L12" s="415">
        <f>SUM(M12:N12)</f>
        <v>-16369135.443530649</v>
      </c>
      <c r="M12" s="169">
        <v>-22171106.493966378</v>
      </c>
      <c r="N12" s="170">
        <v>5801971.0504357293</v>
      </c>
      <c r="O12" s="415">
        <f>SUM(P12:Q12)</f>
        <v>-5925320.7593407771</v>
      </c>
      <c r="P12" s="169">
        <v>-5213402.0170627227</v>
      </c>
      <c r="Q12" s="524">
        <v>-711918.74227805436</v>
      </c>
      <c r="R12" s="415">
        <f>SUM(S12:T12)</f>
        <v>-54655500.693555474</v>
      </c>
      <c r="S12" s="421">
        <f t="shared" ref="S12:T15" si="0">D12+G12+J12+M12+P12</f>
        <v>-64315353.235653169</v>
      </c>
      <c r="T12" s="422">
        <f t="shared" si="0"/>
        <v>9659852.5420976952</v>
      </c>
    </row>
    <row r="13" spans="1:21" x14ac:dyDescent="0.25">
      <c r="A13" s="427">
        <v>1.3</v>
      </c>
      <c r="B13" s="428" t="s">
        <v>335</v>
      </c>
      <c r="C13" s="415">
        <f>SUM(D13:E13)</f>
        <v>0</v>
      </c>
      <c r="D13" s="169"/>
      <c r="E13" s="170"/>
      <c r="F13" s="415">
        <f>SUM(G13:H13)</f>
        <v>0</v>
      </c>
      <c r="G13" s="169"/>
      <c r="H13" s="170"/>
      <c r="I13" s="415">
        <f>SUM(J13:K13)</f>
        <v>0</v>
      </c>
      <c r="J13" s="169"/>
      <c r="K13" s="170"/>
      <c r="L13" s="415">
        <f>SUM(M13:N13)</f>
        <v>0</v>
      </c>
      <c r="M13" s="169"/>
      <c r="N13" s="170"/>
      <c r="O13" s="415">
        <f>SUM(P13:Q13)</f>
        <v>0</v>
      </c>
      <c r="P13" s="169"/>
      <c r="Q13" s="524"/>
      <c r="R13" s="415">
        <f>SUM(S13:T13)</f>
        <v>0</v>
      </c>
      <c r="S13" s="421">
        <f t="shared" si="0"/>
        <v>0</v>
      </c>
      <c r="T13" s="422">
        <f t="shared" si="0"/>
        <v>0</v>
      </c>
    </row>
    <row r="14" spans="1:21" x14ac:dyDescent="0.25">
      <c r="A14" s="427">
        <v>1.4</v>
      </c>
      <c r="B14" s="428" t="s">
        <v>336</v>
      </c>
      <c r="C14" s="415">
        <f>SUM(D14:E14)</f>
        <v>0</v>
      </c>
      <c r="D14" s="169"/>
      <c r="E14" s="170"/>
      <c r="F14" s="415">
        <f>SUM(G14:H14)</f>
        <v>0</v>
      </c>
      <c r="G14" s="169"/>
      <c r="H14" s="170"/>
      <c r="I14" s="415">
        <f>SUM(J14:K14)</f>
        <v>0</v>
      </c>
      <c r="J14" s="169"/>
      <c r="K14" s="170"/>
      <c r="L14" s="415">
        <f>SUM(M14:N14)</f>
        <v>0</v>
      </c>
      <c r="M14" s="169"/>
      <c r="N14" s="170"/>
      <c r="O14" s="415">
        <f>SUM(P14:Q14)</f>
        <v>0</v>
      </c>
      <c r="P14" s="169"/>
      <c r="Q14" s="524"/>
      <c r="R14" s="415">
        <f>SUM(S14:T14)</f>
        <v>0</v>
      </c>
      <c r="S14" s="421">
        <f t="shared" si="0"/>
        <v>0</v>
      </c>
      <c r="T14" s="422">
        <f t="shared" si="0"/>
        <v>0</v>
      </c>
    </row>
    <row r="15" spans="1:21" s="116" customFormat="1" x14ac:dyDescent="0.25">
      <c r="A15" s="427" t="s">
        <v>97</v>
      </c>
      <c r="B15" s="428" t="s">
        <v>1457</v>
      </c>
      <c r="C15" s="1190">
        <f>SUM(C11:C14)</f>
        <v>823627127.74401414</v>
      </c>
      <c r="D15" s="1191">
        <f>SUM(D11:D14)</f>
        <v>450027707.69410181</v>
      </c>
      <c r="E15" s="1192">
        <f>SUM(E11:E14)</f>
        <v>373599420.04991227</v>
      </c>
      <c r="F15" s="415">
        <f>SUM(G15:H15)</f>
        <v>827390322.01205969</v>
      </c>
      <c r="G15" s="1191">
        <f t="shared" ref="G15:R15" si="1">SUM(G11:G14)</f>
        <v>467023434.77535766</v>
      </c>
      <c r="H15" s="1192">
        <f t="shared" si="1"/>
        <v>360366887.23670197</v>
      </c>
      <c r="I15" s="1190">
        <f t="shared" si="1"/>
        <v>837903789.50235426</v>
      </c>
      <c r="J15" s="1191">
        <f t="shared" si="1"/>
        <v>489932279.79467303</v>
      </c>
      <c r="K15" s="1192">
        <f t="shared" si="1"/>
        <v>347971509.70768124</v>
      </c>
      <c r="L15" s="1190">
        <f t="shared" si="1"/>
        <v>1832916182.637249</v>
      </c>
      <c r="M15" s="1191">
        <f t="shared" si="1"/>
        <v>1339083525.7285676</v>
      </c>
      <c r="N15" s="1192">
        <f t="shared" si="1"/>
        <v>493832656.90868133</v>
      </c>
      <c r="O15" s="1190">
        <f t="shared" si="1"/>
        <v>-3243314.688610347</v>
      </c>
      <c r="P15" s="1191">
        <f t="shared" si="1"/>
        <v>-12030599.024719214</v>
      </c>
      <c r="Q15" s="1193">
        <f t="shared" si="1"/>
        <v>8787284.3361088671</v>
      </c>
      <c r="R15" s="1190">
        <f t="shared" si="1"/>
        <v>4318594107.2070656</v>
      </c>
      <c r="S15" s="421">
        <f t="shared" si="0"/>
        <v>2734036348.9679809</v>
      </c>
      <c r="T15" s="422">
        <f t="shared" si="0"/>
        <v>1584557758.2390857</v>
      </c>
    </row>
    <row r="16" spans="1:21" ht="18.75" customHeight="1" x14ac:dyDescent="0.3">
      <c r="A16" s="430" t="s">
        <v>10</v>
      </c>
      <c r="B16" s="431"/>
      <c r="C16" s="175"/>
      <c r="D16" s="176"/>
      <c r="E16" s="177"/>
      <c r="F16" s="175"/>
      <c r="G16" s="176"/>
      <c r="H16" s="177"/>
      <c r="I16" s="175"/>
      <c r="J16" s="176"/>
      <c r="K16" s="177"/>
      <c r="L16" s="175"/>
      <c r="M16" s="176"/>
      <c r="N16" s="177"/>
      <c r="O16" s="175"/>
      <c r="P16" s="622"/>
      <c r="Q16" s="624"/>
      <c r="R16" s="178"/>
      <c r="S16" s="176"/>
      <c r="T16" s="177"/>
    </row>
    <row r="17" spans="1:21" ht="14.85" customHeight="1" x14ac:dyDescent="0.25">
      <c r="A17" s="432" t="s">
        <v>268</v>
      </c>
      <c r="B17" s="108"/>
      <c r="C17" s="168"/>
      <c r="D17" s="169"/>
      <c r="E17" s="170"/>
      <c r="F17" s="168"/>
      <c r="G17" s="169"/>
      <c r="H17" s="170"/>
      <c r="I17" s="168"/>
      <c r="J17" s="169"/>
      <c r="K17" s="170"/>
      <c r="L17" s="168"/>
      <c r="M17" s="169"/>
      <c r="N17" s="170"/>
      <c r="O17" s="415"/>
      <c r="P17" s="254"/>
      <c r="Q17" s="524"/>
      <c r="R17" s="173"/>
      <c r="S17" s="169"/>
      <c r="T17" s="170"/>
    </row>
    <row r="18" spans="1:21" s="116" customFormat="1" x14ac:dyDescent="0.25">
      <c r="A18" s="433" t="s">
        <v>65</v>
      </c>
      <c r="B18" s="428" t="s">
        <v>1481</v>
      </c>
      <c r="C18" s="415">
        <f t="shared" ref="C18:C22" si="2">SUM(D18:E18)</f>
        <v>698011650.00240409</v>
      </c>
      <c r="D18" s="169">
        <v>350393767.84706146</v>
      </c>
      <c r="E18" s="170">
        <v>347617882.15534264</v>
      </c>
      <c r="F18" s="415">
        <f t="shared" ref="F18:F22" si="3">SUM(G18:H18)</f>
        <v>723632643.79260254</v>
      </c>
      <c r="G18" s="169">
        <v>377690970.94921714</v>
      </c>
      <c r="H18" s="170">
        <v>345941672.84338546</v>
      </c>
      <c r="I18" s="415">
        <f t="shared" ref="I18:I22" si="4">SUM(J18:K18)</f>
        <v>877342402.52872634</v>
      </c>
      <c r="J18" s="169">
        <v>513156189.28753722</v>
      </c>
      <c r="K18" s="170">
        <v>364186213.24118912</v>
      </c>
      <c r="L18" s="415">
        <f t="shared" ref="L18:L22" si="5">SUM(M18:N18)</f>
        <v>1411808911.2093883</v>
      </c>
      <c r="M18" s="169">
        <v>962354084.75078726</v>
      </c>
      <c r="N18" s="170">
        <v>449454826.458601</v>
      </c>
      <c r="O18" s="415">
        <f t="shared" ref="O18:O22" si="6">SUM(P18:Q18)</f>
        <v>52561424.520764612</v>
      </c>
      <c r="P18" s="169">
        <v>34300720.111828782</v>
      </c>
      <c r="Q18" s="524">
        <v>18260704.40893583</v>
      </c>
      <c r="R18" s="415">
        <f t="shared" ref="R18:R22" si="7">SUM(S18:T18)</f>
        <v>3763357032.0538864</v>
      </c>
      <c r="S18" s="421">
        <f>D18+G18+J18+M18+P18</f>
        <v>2237895732.9464321</v>
      </c>
      <c r="T18" s="422">
        <f>E18+H18+K18+N18+Q18</f>
        <v>1525461299.1074541</v>
      </c>
    </row>
    <row r="19" spans="1:21" s="116" customFormat="1" x14ac:dyDescent="0.25">
      <c r="A19" s="433" t="s">
        <v>66</v>
      </c>
      <c r="B19" s="428" t="s">
        <v>1460</v>
      </c>
      <c r="C19" s="415">
        <f t="shared" si="2"/>
        <v>31469280.066399995</v>
      </c>
      <c r="D19" s="169">
        <v>23820576.826399997</v>
      </c>
      <c r="E19" s="170">
        <v>7648703.2399999993</v>
      </c>
      <c r="F19" s="415">
        <f t="shared" si="3"/>
        <v>31750703.18589896</v>
      </c>
      <c r="G19" s="169">
        <v>24042161.045898959</v>
      </c>
      <c r="H19" s="170">
        <v>7708542.1400000006</v>
      </c>
      <c r="I19" s="415">
        <f t="shared" si="4"/>
        <v>32924827.211898882</v>
      </c>
      <c r="J19" s="169">
        <v>25209759.841898881</v>
      </c>
      <c r="K19" s="170">
        <v>7715067.3700000001</v>
      </c>
      <c r="L19" s="415">
        <f t="shared" si="5"/>
        <v>77272565.291198015</v>
      </c>
      <c r="M19" s="169">
        <v>71790434.941198021</v>
      </c>
      <c r="N19" s="170">
        <v>5482130.3499999987</v>
      </c>
      <c r="O19" s="415">
        <f t="shared" si="6"/>
        <v>-2200000.0000000009</v>
      </c>
      <c r="P19" s="169">
        <v>0</v>
      </c>
      <c r="Q19" s="524">
        <v>-2200000.0000000009</v>
      </c>
      <c r="R19" s="415">
        <f t="shared" si="7"/>
        <v>171217375.75539586</v>
      </c>
      <c r="S19" s="421">
        <f>D19+G19+J19+M19+P19</f>
        <v>144862932.65539587</v>
      </c>
      <c r="T19" s="422">
        <f>E19+H19+K19+N19+Q19</f>
        <v>26354443.099999998</v>
      </c>
    </row>
    <row r="20" spans="1:21" x14ac:dyDescent="0.25">
      <c r="A20" s="433" t="s">
        <v>67</v>
      </c>
      <c r="B20" s="434" t="s">
        <v>865</v>
      </c>
      <c r="C20" s="415">
        <f t="shared" si="2"/>
        <v>-17081764.464094035</v>
      </c>
      <c r="D20" s="169">
        <v>-15165989.121555237</v>
      </c>
      <c r="E20" s="170">
        <v>-1915775.3425387968</v>
      </c>
      <c r="F20" s="415">
        <f t="shared" si="3"/>
        <v>-27794117.289339978</v>
      </c>
      <c r="G20" s="169">
        <v>-23229610.663336739</v>
      </c>
      <c r="H20" s="170">
        <v>-4564506.6260032384</v>
      </c>
      <c r="I20" s="415">
        <f t="shared" si="4"/>
        <v>-176959768.42489907</v>
      </c>
      <c r="J20" s="169">
        <v>-139545554.34537792</v>
      </c>
      <c r="K20" s="170">
        <v>-37414214.079521157</v>
      </c>
      <c r="L20" s="415">
        <f t="shared" si="5"/>
        <v>139840137.71800297</v>
      </c>
      <c r="M20" s="169">
        <v>113599618.01800297</v>
      </c>
      <c r="N20" s="170">
        <v>26240519.700000014</v>
      </c>
      <c r="O20" s="415">
        <f t="shared" si="6"/>
        <v>-68532069.878382266</v>
      </c>
      <c r="P20" s="169">
        <v>-59320655.49245026</v>
      </c>
      <c r="Q20" s="170">
        <v>-9211414.3859320059</v>
      </c>
      <c r="R20" s="415">
        <f t="shared" si="7"/>
        <v>-150527582.33871233</v>
      </c>
      <c r="S20" s="421">
        <f>D20+G20+J20+M20+P20</f>
        <v>-123662191.60471717</v>
      </c>
      <c r="T20" s="422">
        <f t="shared" ref="S20:T22" si="8">E20+H20+K20+N20+Q20</f>
        <v>-26865390.733995181</v>
      </c>
    </row>
    <row r="21" spans="1:21" x14ac:dyDescent="0.25">
      <c r="A21" s="433" t="s">
        <v>69</v>
      </c>
      <c r="B21" s="434" t="s">
        <v>1538</v>
      </c>
      <c r="C21" s="415">
        <f t="shared" si="2"/>
        <v>1726321.2799998624</v>
      </c>
      <c r="D21" s="169">
        <v>0</v>
      </c>
      <c r="E21" s="170">
        <v>1726321.2799998624</v>
      </c>
      <c r="F21" s="415">
        <f t="shared" si="3"/>
        <v>1943937.0799997458</v>
      </c>
      <c r="G21" s="169">
        <v>0</v>
      </c>
      <c r="H21" s="170">
        <v>1943937.0799997458</v>
      </c>
      <c r="I21" s="415">
        <f t="shared" si="4"/>
        <v>2174978.5674997284</v>
      </c>
      <c r="J21" s="169">
        <v>10232.877499999999</v>
      </c>
      <c r="K21" s="170">
        <v>2164745.6899997285</v>
      </c>
      <c r="L21" s="415">
        <f t="shared" si="5"/>
        <v>4929566.5058999602</v>
      </c>
      <c r="M21" s="169">
        <v>243599.30589999998</v>
      </c>
      <c r="N21" s="170">
        <v>4685967.1999999601</v>
      </c>
      <c r="O21" s="415">
        <f t="shared" si="6"/>
        <v>0</v>
      </c>
      <c r="P21" s="169"/>
      <c r="Q21" s="170"/>
      <c r="R21" s="415">
        <f t="shared" si="7"/>
        <v>10774803.433399295</v>
      </c>
      <c r="S21" s="421">
        <f>D21+G21+J21+M21+P21</f>
        <v>253832.18339999998</v>
      </c>
      <c r="T21" s="422">
        <f t="shared" si="8"/>
        <v>10520971.249999296</v>
      </c>
    </row>
    <row r="22" spans="1:21" s="116" customFormat="1" x14ac:dyDescent="0.25">
      <c r="A22" s="433" t="s">
        <v>98</v>
      </c>
      <c r="B22" s="434" t="s">
        <v>939</v>
      </c>
      <c r="C22" s="415">
        <f t="shared" si="2"/>
        <v>9922776.815359287</v>
      </c>
      <c r="D22" s="169">
        <v>9268925.7253592871</v>
      </c>
      <c r="E22" s="170">
        <v>653851.08999999985</v>
      </c>
      <c r="F22" s="415">
        <f t="shared" si="3"/>
        <v>12825783.198428024</v>
      </c>
      <c r="G22" s="169">
        <v>12382581.618428024</v>
      </c>
      <c r="H22" s="170">
        <v>443201.58</v>
      </c>
      <c r="I22" s="415">
        <f t="shared" si="4"/>
        <v>14045321.029762188</v>
      </c>
      <c r="J22" s="169">
        <v>13644146.159762189</v>
      </c>
      <c r="K22" s="170">
        <v>401174.86999999988</v>
      </c>
      <c r="L22" s="415">
        <f t="shared" si="5"/>
        <v>11476751.369841004</v>
      </c>
      <c r="M22" s="169">
        <v>10959946.549841003</v>
      </c>
      <c r="N22" s="170">
        <v>516804.82000000007</v>
      </c>
      <c r="O22" s="415">
        <f t="shared" si="6"/>
        <v>-1174563.2903908517</v>
      </c>
      <c r="P22" s="169">
        <v>-1177938.2703908517</v>
      </c>
      <c r="Q22" s="170">
        <v>3374.9800000000114</v>
      </c>
      <c r="R22" s="415">
        <f t="shared" si="7"/>
        <v>47096069.122999653</v>
      </c>
      <c r="S22" s="421">
        <f t="shared" si="8"/>
        <v>45077661.78299965</v>
      </c>
      <c r="T22" s="422">
        <f t="shared" si="8"/>
        <v>2018407.3399999999</v>
      </c>
    </row>
    <row r="23" spans="1:21" s="116" customFormat="1" x14ac:dyDescent="0.25">
      <c r="A23" s="436">
        <v>2.6</v>
      </c>
      <c r="B23" s="435" t="s">
        <v>303</v>
      </c>
      <c r="C23" s="416">
        <f t="shared" ref="C23:T23" si="9">SUM(C18:C22)</f>
        <v>724048263.70006919</v>
      </c>
      <c r="D23" s="419">
        <f t="shared" si="9"/>
        <v>368317281.27726549</v>
      </c>
      <c r="E23" s="420">
        <f t="shared" si="9"/>
        <v>355730982.4228037</v>
      </c>
      <c r="F23" s="416">
        <f t="shared" si="9"/>
        <v>742358949.96758938</v>
      </c>
      <c r="G23" s="419">
        <f t="shared" si="9"/>
        <v>390886102.95020741</v>
      </c>
      <c r="H23" s="307">
        <f t="shared" si="9"/>
        <v>351472847.01738191</v>
      </c>
      <c r="I23" s="416">
        <f t="shared" si="9"/>
        <v>749527760.91298807</v>
      </c>
      <c r="J23" s="419">
        <f t="shared" si="9"/>
        <v>412474773.82132041</v>
      </c>
      <c r="K23" s="420">
        <f t="shared" si="9"/>
        <v>337052987.09166765</v>
      </c>
      <c r="L23" s="416">
        <f t="shared" si="9"/>
        <v>1645327932.0943303</v>
      </c>
      <c r="M23" s="419">
        <f t="shared" si="9"/>
        <v>1158947683.5657291</v>
      </c>
      <c r="N23" s="420">
        <f t="shared" si="9"/>
        <v>486380248.52860099</v>
      </c>
      <c r="O23" s="416">
        <f t="shared" si="9"/>
        <v>-19345208.648008507</v>
      </c>
      <c r="P23" s="419">
        <f t="shared" si="9"/>
        <v>-26197873.651012331</v>
      </c>
      <c r="Q23" s="420">
        <f t="shared" si="9"/>
        <v>6852665.0030038245</v>
      </c>
      <c r="R23" s="416">
        <f t="shared" si="9"/>
        <v>3841917698.026969</v>
      </c>
      <c r="S23" s="419">
        <f t="shared" si="9"/>
        <v>2304427967.9635105</v>
      </c>
      <c r="T23" s="420">
        <f t="shared" si="9"/>
        <v>1537489730.063458</v>
      </c>
    </row>
    <row r="24" spans="1:21" s="116" customFormat="1" x14ac:dyDescent="0.25">
      <c r="A24" s="436">
        <v>2.7</v>
      </c>
      <c r="B24" s="434" t="s">
        <v>316</v>
      </c>
      <c r="C24" s="415">
        <f>SUM(D24:E24)</f>
        <v>151805.73285488001</v>
      </c>
      <c r="D24" s="169">
        <v>142974.98000000001</v>
      </c>
      <c r="E24" s="170">
        <v>8830.7528548800001</v>
      </c>
      <c r="F24" s="415">
        <f>SUM(G24:H24)</f>
        <v>186844.18023791999</v>
      </c>
      <c r="G24" s="169">
        <v>177671.49</v>
      </c>
      <c r="H24" s="170">
        <v>9172.6902379200001</v>
      </c>
      <c r="I24" s="415">
        <f>SUM(J24:K24)</f>
        <v>176313.31838616007</v>
      </c>
      <c r="J24" s="169">
        <v>167095.29000000007</v>
      </c>
      <c r="K24" s="170">
        <v>9218.0283861600019</v>
      </c>
      <c r="L24" s="415">
        <f>SUM(M24:N24)</f>
        <v>428275.54000000004</v>
      </c>
      <c r="M24" s="169">
        <v>428275.54000000004</v>
      </c>
      <c r="N24" s="170">
        <v>0</v>
      </c>
      <c r="O24" s="415">
        <f>SUM(P24:Q24)</f>
        <v>0</v>
      </c>
      <c r="P24" s="169">
        <v>0</v>
      </c>
      <c r="Q24" s="170">
        <v>0</v>
      </c>
      <c r="R24" s="415">
        <f>SUM(S24:T24)</f>
        <v>943238.77147896006</v>
      </c>
      <c r="S24" s="421">
        <f>D24+G24+J24+M24+P24</f>
        <v>916017.3</v>
      </c>
      <c r="T24" s="422">
        <f>E24+H24+K24+N24+Q24</f>
        <v>27221.471478960004</v>
      </c>
      <c r="U24" s="412"/>
    </row>
    <row r="25" spans="1:21" s="116" customFormat="1" x14ac:dyDescent="0.25">
      <c r="A25" s="437" t="s">
        <v>224</v>
      </c>
      <c r="B25" s="429" t="s">
        <v>304</v>
      </c>
      <c r="C25" s="174">
        <f>SUM(C23:C24)</f>
        <v>724200069.43292403</v>
      </c>
      <c r="D25" s="417">
        <f t="shared" ref="D25:T25" si="10">SUM(D23:D24)</f>
        <v>368460256.25726551</v>
      </c>
      <c r="E25" s="418">
        <f t="shared" si="10"/>
        <v>355739813.17565858</v>
      </c>
      <c r="F25" s="174">
        <f t="shared" si="10"/>
        <v>742545794.14782727</v>
      </c>
      <c r="G25" s="417">
        <f t="shared" si="10"/>
        <v>391063774.44020742</v>
      </c>
      <c r="H25" s="418">
        <f t="shared" si="10"/>
        <v>351482019.70761985</v>
      </c>
      <c r="I25" s="174">
        <f>SUM(I23:I24)</f>
        <v>749704074.23137426</v>
      </c>
      <c r="J25" s="417">
        <f>SUM(J23:J24)</f>
        <v>412641869.11132044</v>
      </c>
      <c r="K25" s="418">
        <f>SUM(K23:K24)</f>
        <v>337062205.12005383</v>
      </c>
      <c r="L25" s="174">
        <f>SUM(L23:L24)</f>
        <v>1645756207.6343303</v>
      </c>
      <c r="M25" s="417">
        <f t="shared" si="10"/>
        <v>1159375959.1057291</v>
      </c>
      <c r="N25" s="418">
        <f t="shared" si="10"/>
        <v>486380248.52860099</v>
      </c>
      <c r="O25" s="174">
        <f>SUM(O23:O24)</f>
        <v>-19345208.648008507</v>
      </c>
      <c r="P25" s="417">
        <f>SUM(P23:P24)</f>
        <v>-26197873.651012331</v>
      </c>
      <c r="Q25" s="418">
        <f>SUM(Q23:Q24)</f>
        <v>6852665.0030038245</v>
      </c>
      <c r="R25" s="174">
        <f>SUM(R23:R24)</f>
        <v>3842860936.7984481</v>
      </c>
      <c r="S25" s="417">
        <f t="shared" si="10"/>
        <v>2305343985.2635107</v>
      </c>
      <c r="T25" s="418">
        <f t="shared" si="10"/>
        <v>1537516951.5349369</v>
      </c>
    </row>
    <row r="26" spans="1:21" x14ac:dyDescent="0.25">
      <c r="A26" s="1194" t="s">
        <v>1493</v>
      </c>
      <c r="B26" s="438"/>
      <c r="C26" s="1195"/>
      <c r="D26" s="1196"/>
      <c r="E26" s="529"/>
      <c r="F26" s="1197"/>
      <c r="G26" s="1196"/>
      <c r="H26" s="529"/>
      <c r="I26" s="1197"/>
      <c r="J26" s="1196"/>
      <c r="K26" s="529"/>
      <c r="L26" s="1197"/>
      <c r="M26" s="1196"/>
      <c r="N26" s="529"/>
      <c r="O26" s="1197"/>
      <c r="P26" s="1196"/>
      <c r="Q26" s="302"/>
      <c r="R26" s="179"/>
      <c r="S26" s="1196"/>
      <c r="T26" s="529"/>
    </row>
    <row r="27" spans="1:21" x14ac:dyDescent="0.25">
      <c r="A27" s="433" t="s">
        <v>70</v>
      </c>
      <c r="B27" s="428" t="s">
        <v>1461</v>
      </c>
      <c r="C27" s="415">
        <f>D27</f>
        <v>0</v>
      </c>
      <c r="D27" s="169"/>
      <c r="E27" s="530"/>
      <c r="F27" s="415">
        <f>G27</f>
        <v>0</v>
      </c>
      <c r="G27" s="169"/>
      <c r="H27" s="530"/>
      <c r="I27" s="415">
        <f>J27</f>
        <v>0</v>
      </c>
      <c r="J27" s="169"/>
      <c r="K27" s="530"/>
      <c r="L27" s="415">
        <f>M27</f>
        <v>0</v>
      </c>
      <c r="M27" s="169"/>
      <c r="N27" s="530"/>
      <c r="O27" s="415">
        <f>P27</f>
        <v>0</v>
      </c>
      <c r="P27" s="169"/>
      <c r="Q27" s="304"/>
      <c r="R27" s="1198">
        <f>S27</f>
        <v>0</v>
      </c>
      <c r="S27" s="421">
        <f>D27+G27+J27+M27+P27</f>
        <v>0</v>
      </c>
      <c r="T27" s="530"/>
    </row>
    <row r="28" spans="1:21" x14ac:dyDescent="0.25">
      <c r="A28" s="433" t="s">
        <v>71</v>
      </c>
      <c r="B28" s="428" t="s">
        <v>1463</v>
      </c>
      <c r="C28" s="415">
        <f>D28</f>
        <v>0</v>
      </c>
      <c r="D28" s="169"/>
      <c r="E28" s="530"/>
      <c r="F28" s="415">
        <f>G28</f>
        <v>0</v>
      </c>
      <c r="G28" s="169"/>
      <c r="H28" s="530"/>
      <c r="I28" s="415">
        <f>J28</f>
        <v>0</v>
      </c>
      <c r="J28" s="169"/>
      <c r="K28" s="530"/>
      <c r="L28" s="415">
        <f>M28</f>
        <v>0</v>
      </c>
      <c r="M28" s="169"/>
      <c r="N28" s="530"/>
      <c r="O28" s="415">
        <f>P28</f>
        <v>0</v>
      </c>
      <c r="P28" s="169"/>
      <c r="Q28" s="304"/>
      <c r="R28" s="1198">
        <f>S28</f>
        <v>0</v>
      </c>
      <c r="S28" s="421">
        <f>D28+G28+J28+M28+P28</f>
        <v>0</v>
      </c>
      <c r="T28" s="530"/>
    </row>
    <row r="29" spans="1:21" s="116" customFormat="1" x14ac:dyDescent="0.25">
      <c r="A29" s="437" t="s">
        <v>72</v>
      </c>
      <c r="B29" s="439" t="s">
        <v>1465</v>
      </c>
      <c r="C29" s="174">
        <f>SUM(C27:C28)</f>
        <v>0</v>
      </c>
      <c r="D29" s="417">
        <f>SUM(D27:D28)</f>
        <v>0</v>
      </c>
      <c r="E29" s="1199"/>
      <c r="F29" s="174">
        <f>SUM(F27:F28)</f>
        <v>0</v>
      </c>
      <c r="G29" s="417">
        <f>SUM(G27:G28)</f>
        <v>0</v>
      </c>
      <c r="H29" s="1199"/>
      <c r="I29" s="174">
        <f>SUM(I27:I28)</f>
        <v>0</v>
      </c>
      <c r="J29" s="417">
        <f>SUM(J27:J28)</f>
        <v>0</v>
      </c>
      <c r="K29" s="1199"/>
      <c r="L29" s="174">
        <f>SUM(L27:L28)</f>
        <v>0</v>
      </c>
      <c r="M29" s="417">
        <f>SUM(M27:M28)</f>
        <v>0</v>
      </c>
      <c r="N29" s="1199"/>
      <c r="O29" s="174">
        <f>SUM(O27:O28)</f>
        <v>0</v>
      </c>
      <c r="P29" s="417">
        <f>SUM(P27:P28)</f>
        <v>0</v>
      </c>
      <c r="Q29" s="336"/>
      <c r="R29" s="174">
        <f>SUM(R27:R28)</f>
        <v>0</v>
      </c>
      <c r="S29" s="417">
        <f>SUM(S27:S28)</f>
        <v>0</v>
      </c>
      <c r="T29" s="1199"/>
    </row>
    <row r="30" spans="1:21" x14ac:dyDescent="0.25">
      <c r="A30" s="432" t="s">
        <v>1494</v>
      </c>
      <c r="B30" s="182"/>
      <c r="C30" s="415"/>
      <c r="D30" s="169"/>
      <c r="E30" s="530"/>
      <c r="F30" s="168"/>
      <c r="G30" s="169"/>
      <c r="H30" s="530"/>
      <c r="I30" s="168"/>
      <c r="J30" s="169"/>
      <c r="K30" s="530"/>
      <c r="L30" s="168"/>
      <c r="M30" s="169"/>
      <c r="N30" s="530"/>
      <c r="O30" s="168"/>
      <c r="P30" s="169"/>
      <c r="Q30" s="304"/>
      <c r="R30" s="173"/>
      <c r="S30" s="169"/>
      <c r="T30" s="530"/>
    </row>
    <row r="31" spans="1:21" x14ac:dyDescent="0.25">
      <c r="A31" s="1200" t="s">
        <v>74</v>
      </c>
      <c r="B31" s="428" t="s">
        <v>1467</v>
      </c>
      <c r="C31" s="415">
        <f>D31</f>
        <v>2893682.0006785397</v>
      </c>
      <c r="D31" s="169">
        <v>2893682.0006785397</v>
      </c>
      <c r="E31" s="530"/>
      <c r="F31" s="415">
        <f>G31</f>
        <v>3168133.2902607694</v>
      </c>
      <c r="G31" s="169">
        <v>3168133.2902607694</v>
      </c>
      <c r="H31" s="530"/>
      <c r="I31" s="415">
        <f>J31</f>
        <v>2861209.4024726921</v>
      </c>
      <c r="J31" s="169">
        <v>2861209.4024726921</v>
      </c>
      <c r="K31" s="530"/>
      <c r="L31" s="415">
        <f>M31</f>
        <v>28808432.401128642</v>
      </c>
      <c r="M31" s="169">
        <v>28808432.401128642</v>
      </c>
      <c r="N31" s="530"/>
      <c r="O31" s="415">
        <f>P31</f>
        <v>0</v>
      </c>
      <c r="P31" s="169"/>
      <c r="Q31" s="304"/>
      <c r="R31" s="415">
        <f>S31</f>
        <v>37731457.094540641</v>
      </c>
      <c r="S31" s="421">
        <f>D31+G31+J31+M31+P31</f>
        <v>37731457.094540641</v>
      </c>
      <c r="T31" s="530"/>
    </row>
    <row r="32" spans="1:21" x14ac:dyDescent="0.25">
      <c r="A32" s="1200" t="s">
        <v>75</v>
      </c>
      <c r="B32" s="428" t="s">
        <v>1469</v>
      </c>
      <c r="C32" s="415">
        <f>D32</f>
        <v>56474</v>
      </c>
      <c r="D32" s="169">
        <v>56474</v>
      </c>
      <c r="E32" s="530"/>
      <c r="F32" s="415">
        <f>G32</f>
        <v>61868</v>
      </c>
      <c r="G32" s="169">
        <v>61868</v>
      </c>
      <c r="H32" s="530"/>
      <c r="I32" s="415">
        <f>J32</f>
        <v>55544</v>
      </c>
      <c r="J32" s="169">
        <v>55544</v>
      </c>
      <c r="K32" s="530"/>
      <c r="L32" s="415">
        <f>M32</f>
        <v>613848.35587409709</v>
      </c>
      <c r="M32" s="169">
        <v>613848.35587409709</v>
      </c>
      <c r="N32" s="530"/>
      <c r="O32" s="415">
        <f>P32</f>
        <v>0</v>
      </c>
      <c r="P32" s="169"/>
      <c r="Q32" s="304"/>
      <c r="R32" s="415">
        <f>S32</f>
        <v>787734.35587409709</v>
      </c>
      <c r="S32" s="421">
        <f>D32+G32+J32+M32+P32</f>
        <v>787734.35587409709</v>
      </c>
      <c r="T32" s="530"/>
    </row>
    <row r="33" spans="1:20" x14ac:dyDescent="0.25">
      <c r="A33" s="1200" t="s">
        <v>76</v>
      </c>
      <c r="B33" s="428" t="s">
        <v>1471</v>
      </c>
      <c r="C33" s="415">
        <f>D33</f>
        <v>87147.175159999999</v>
      </c>
      <c r="D33" s="169">
        <v>87147.175159999999</v>
      </c>
      <c r="E33" s="530"/>
      <c r="F33" s="415">
        <f>G33</f>
        <v>95247.627779999995</v>
      </c>
      <c r="G33" s="169">
        <v>95247.627779999995</v>
      </c>
      <c r="H33" s="530"/>
      <c r="I33" s="415">
        <f>J33</f>
        <v>88962.446400000001</v>
      </c>
      <c r="J33" s="169">
        <v>88962.446400000001</v>
      </c>
      <c r="K33" s="530"/>
      <c r="L33" s="415">
        <f>M33</f>
        <v>812563.98532814567</v>
      </c>
      <c r="M33" s="169">
        <v>812563.98532814567</v>
      </c>
      <c r="N33" s="530"/>
      <c r="O33" s="415">
        <f>P33</f>
        <v>0</v>
      </c>
      <c r="P33" s="169"/>
      <c r="Q33" s="304"/>
      <c r="R33" s="415">
        <f>S33</f>
        <v>1083921.2346681457</v>
      </c>
      <c r="S33" s="421">
        <f>D33+G33+J33+M33+P33</f>
        <v>1083921.2346681457</v>
      </c>
      <c r="T33" s="530"/>
    </row>
    <row r="34" spans="1:20" x14ac:dyDescent="0.25">
      <c r="A34" s="1200" t="s">
        <v>77</v>
      </c>
      <c r="B34" s="428" t="s">
        <v>1473</v>
      </c>
      <c r="C34" s="415">
        <f>D34</f>
        <v>144565</v>
      </c>
      <c r="D34" s="169">
        <v>144565</v>
      </c>
      <c r="E34" s="530"/>
      <c r="F34" s="415">
        <f>G34</f>
        <v>158375</v>
      </c>
      <c r="G34" s="169">
        <v>158375</v>
      </c>
      <c r="H34" s="530"/>
      <c r="I34" s="415">
        <f>J34</f>
        <v>142186</v>
      </c>
      <c r="J34" s="169">
        <v>142186</v>
      </c>
      <c r="K34" s="530"/>
      <c r="L34" s="415">
        <f>M34</f>
        <v>1463445.8011889046</v>
      </c>
      <c r="M34" s="169">
        <v>1463445.8011889046</v>
      </c>
      <c r="N34" s="530"/>
      <c r="O34" s="415">
        <f>P34</f>
        <v>0</v>
      </c>
      <c r="P34" s="169"/>
      <c r="Q34" s="304"/>
      <c r="R34" s="415">
        <f>S34</f>
        <v>1908571.8011889046</v>
      </c>
      <c r="S34" s="421">
        <f>D34+G34+J34+M34+P34</f>
        <v>1908571.8011889046</v>
      </c>
      <c r="T34" s="530"/>
    </row>
    <row r="35" spans="1:20" x14ac:dyDescent="0.25">
      <c r="A35" s="1200" t="s">
        <v>106</v>
      </c>
      <c r="B35" s="428" t="s">
        <v>1475</v>
      </c>
      <c r="C35" s="415">
        <f>D35</f>
        <v>241779.79970443563</v>
      </c>
      <c r="D35" s="169">
        <v>241779.79970443563</v>
      </c>
      <c r="E35" s="304"/>
      <c r="F35" s="415">
        <f>G35</f>
        <v>261116.61967476434</v>
      </c>
      <c r="G35" s="169">
        <v>261116.61967476434</v>
      </c>
      <c r="H35" s="530"/>
      <c r="I35" s="415">
        <f>J35</f>
        <v>238328.52654521482</v>
      </c>
      <c r="J35" s="169">
        <v>238328.52654521482</v>
      </c>
      <c r="K35" s="530"/>
      <c r="L35" s="415">
        <f>M35</f>
        <v>2451540.4213254061</v>
      </c>
      <c r="M35" s="169">
        <v>2451540.4213254061</v>
      </c>
      <c r="N35" s="530"/>
      <c r="O35" s="415">
        <f>P35</f>
        <v>0</v>
      </c>
      <c r="P35" s="169"/>
      <c r="Q35" s="304"/>
      <c r="R35" s="415">
        <f>S35</f>
        <v>3192765.3672498208</v>
      </c>
      <c r="S35" s="421">
        <f>D35+G35+J35+M35+P35</f>
        <v>3192765.3672498208</v>
      </c>
      <c r="T35" s="530"/>
    </row>
    <row r="36" spans="1:20" s="116" customFormat="1" x14ac:dyDescent="0.25">
      <c r="A36" s="1201" t="s">
        <v>107</v>
      </c>
      <c r="B36" s="439" t="s">
        <v>1476</v>
      </c>
      <c r="C36" s="308">
        <f>SUM(C31:C35)</f>
        <v>3423647.9755429756</v>
      </c>
      <c r="D36" s="417">
        <f>SUM(D31:D35)</f>
        <v>3423647.9755429756</v>
      </c>
      <c r="E36" s="1202"/>
      <c r="F36" s="174">
        <f>SUM(F31:F35)</f>
        <v>3744740.5377155337</v>
      </c>
      <c r="G36" s="417">
        <f>SUM(G31:G35)</f>
        <v>3744740.5377155337</v>
      </c>
      <c r="H36" s="1202"/>
      <c r="I36" s="174">
        <f>SUM(I31:I35)</f>
        <v>3386230.3754179068</v>
      </c>
      <c r="J36" s="417">
        <f>SUM(J31:J35)</f>
        <v>3386230.3754179068</v>
      </c>
      <c r="K36" s="1202"/>
      <c r="L36" s="174">
        <f>SUM(L31:L35)</f>
        <v>34149830.964845195</v>
      </c>
      <c r="M36" s="417">
        <f>SUM(M31:M35)</f>
        <v>34149830.964845195</v>
      </c>
      <c r="N36" s="1202"/>
      <c r="O36" s="1198">
        <f>SUM(O31:O35)</f>
        <v>0</v>
      </c>
      <c r="P36" s="1203">
        <f>SUM(P31:P35)</f>
        <v>0</v>
      </c>
      <c r="Q36" s="1202"/>
      <c r="R36" s="1198">
        <f>SUM(R31:R35)</f>
        <v>44704449.853521608</v>
      </c>
      <c r="S36" s="1203">
        <f>SUM(S31:S35)</f>
        <v>44704449.853521608</v>
      </c>
      <c r="T36" s="1204"/>
    </row>
    <row r="37" spans="1:20" x14ac:dyDescent="0.25">
      <c r="A37" s="440" t="s">
        <v>261</v>
      </c>
      <c r="B37" s="441" t="s">
        <v>1495</v>
      </c>
      <c r="C37" s="1205">
        <f>D37</f>
        <v>0</v>
      </c>
      <c r="D37" s="1206"/>
      <c r="E37" s="531"/>
      <c r="F37" s="1205">
        <f>G37</f>
        <v>0</v>
      </c>
      <c r="G37" s="1206"/>
      <c r="H37" s="531"/>
      <c r="I37" s="1205">
        <f>J37</f>
        <v>0</v>
      </c>
      <c r="J37" s="1206"/>
      <c r="K37" s="531"/>
      <c r="L37" s="1205">
        <f>M37</f>
        <v>0</v>
      </c>
      <c r="M37" s="1206"/>
      <c r="N37" s="531"/>
      <c r="O37" s="1205">
        <f>P37</f>
        <v>0</v>
      </c>
      <c r="P37" s="176"/>
      <c r="Q37" s="625"/>
      <c r="R37" s="1205">
        <f>S37</f>
        <v>0</v>
      </c>
      <c r="S37" s="1207">
        <f>D37+G37+J37+M37+P37</f>
        <v>0</v>
      </c>
      <c r="T37" s="531"/>
    </row>
    <row r="38" spans="1:20" s="116" customFormat="1" ht="15.75" thickBot="1" x14ac:dyDescent="0.3">
      <c r="A38" s="442" t="s">
        <v>263</v>
      </c>
      <c r="B38" s="446" t="s">
        <v>1479</v>
      </c>
      <c r="C38" s="1210">
        <f>IFERROR((C25+C29+C36+C37)/C15,0)</f>
        <v>0.88343826095370515</v>
      </c>
      <c r="D38" s="1211">
        <f>IFERROR((D25+D29+D36+D37)/D15,0)</f>
        <v>0.82635779503067808</v>
      </c>
      <c r="E38" s="1208"/>
      <c r="F38" s="1212">
        <f>IFERROR((F25+F29+F36+F37)/F15,0)</f>
        <v>0.90198122316768559</v>
      </c>
      <c r="G38" s="1213">
        <f>IFERROR((G25+G29+G36+G37)/G15,0)</f>
        <v>0.84537195690796396</v>
      </c>
      <c r="H38" s="1208"/>
      <c r="I38" s="1210">
        <f>IFERROR((I25+I29+I36+I37)/I15,0)</f>
        <v>0.8987789696643641</v>
      </c>
      <c r="J38" s="1211">
        <f>IFERROR((J25+J29+J36+J37)/J15,0)</f>
        <v>0.84915429467332226</v>
      </c>
      <c r="K38" s="1208"/>
      <c r="L38" s="1210">
        <f>IFERROR((L25+L29+L36+L37)/L15,0)</f>
        <v>0.91652092687734443</v>
      </c>
      <c r="M38" s="1211">
        <f>IFERROR((M25+M29+M36+M37)/M15,0)</f>
        <v>0.89130048061878864</v>
      </c>
      <c r="N38" s="1208"/>
      <c r="O38" s="1210">
        <f>IFERROR((O25+O29+O36+O37)/O15,0)</f>
        <v>5.9646412714571611</v>
      </c>
      <c r="P38" s="1211">
        <f>IFERROR((P25+P29+P36+P37)/P15,0)</f>
        <v>2.177603425829727</v>
      </c>
      <c r="Q38" s="473"/>
      <c r="R38" s="1210">
        <f>IFERROR((R25+R29+R36+R37)/R15,0)</f>
        <v>0.90019235198886249</v>
      </c>
      <c r="S38" s="1211">
        <f>IFERROR((S25+S29+S36+S37)/S15,0)</f>
        <v>0.85955274003731053</v>
      </c>
      <c r="T38" s="1208"/>
    </row>
    <row r="40" spans="1:20" x14ac:dyDescent="0.25">
      <c r="A40" s="411"/>
    </row>
    <row r="43" spans="1:20" x14ac:dyDescent="0.25">
      <c r="A43" s="411"/>
    </row>
    <row r="46" spans="1:20" x14ac:dyDescent="0.25">
      <c r="A46" s="411"/>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62"/>
  <sheetViews>
    <sheetView workbookViewId="0">
      <selection activeCell="K12" sqref="K12"/>
    </sheetView>
  </sheetViews>
  <sheetFormatPr defaultColWidth="9" defaultRowHeight="15" x14ac:dyDescent="0.25"/>
  <cols>
    <col min="1" max="1" width="44.28515625" style="205" customWidth="1"/>
    <col min="2" max="6" width="17" style="205" customWidth="1"/>
    <col min="7" max="7" width="18.7109375" style="205" customWidth="1"/>
    <col min="8" max="8" width="14.7109375" style="205" customWidth="1"/>
  </cols>
  <sheetData>
    <row r="1" spans="1:8" s="1082" customFormat="1" ht="15.75" x14ac:dyDescent="0.25">
      <c r="A1" s="1223" t="s">
        <v>1310</v>
      </c>
      <c r="B1" s="1223"/>
      <c r="C1" s="1224"/>
      <c r="D1" s="1224"/>
      <c r="E1" s="1224"/>
      <c r="F1" s="1224"/>
      <c r="G1" s="1224"/>
      <c r="H1" s="1224"/>
    </row>
    <row r="2" spans="1:8" x14ac:dyDescent="0.25">
      <c r="A2" s="1225"/>
      <c r="B2" s="1225"/>
    </row>
    <row r="3" spans="1:8" x14ac:dyDescent="0.25">
      <c r="A3" s="1226" t="s">
        <v>1311</v>
      </c>
    </row>
    <row r="4" spans="1:8" x14ac:dyDescent="0.25">
      <c r="A4" s="209"/>
    </row>
    <row r="5" spans="1:8" x14ac:dyDescent="0.25">
      <c r="A5" s="1227" t="s">
        <v>1312</v>
      </c>
      <c r="B5" s="1227"/>
    </row>
    <row r="6" spans="1:8" x14ac:dyDescent="0.25">
      <c r="A6" s="1228" t="s">
        <v>990</v>
      </c>
      <c r="B6" s="1229" t="s">
        <v>1313</v>
      </c>
      <c r="C6" s="1229" t="s">
        <v>441</v>
      </c>
      <c r="D6" s="1230" t="s">
        <v>442</v>
      </c>
      <c r="E6" s="1230" t="s">
        <v>443</v>
      </c>
      <c r="F6" s="1230" t="s">
        <v>444</v>
      </c>
      <c r="G6" s="1230" t="s">
        <v>991</v>
      </c>
      <c r="H6" s="1229" t="s">
        <v>992</v>
      </c>
    </row>
    <row r="7" spans="1:8" x14ac:dyDescent="0.25">
      <c r="A7" s="523" t="s">
        <v>1677</v>
      </c>
      <c r="B7" s="1240">
        <v>1.1000000000000001</v>
      </c>
      <c r="C7" s="1231">
        <v>-63976.86</v>
      </c>
      <c r="D7" s="1232">
        <v>-75669.949999999983</v>
      </c>
      <c r="E7" s="1232">
        <v>-81993.03</v>
      </c>
      <c r="F7" s="1232">
        <v>-117073.21000000002</v>
      </c>
      <c r="G7" s="1232">
        <v>26064.45999999973</v>
      </c>
      <c r="H7" s="1248">
        <f>SUM(C7:G7)</f>
        <v>-312648.59000000032</v>
      </c>
    </row>
    <row r="8" spans="1:8" x14ac:dyDescent="0.25">
      <c r="A8" s="523" t="s">
        <v>1678</v>
      </c>
      <c r="B8" s="1240">
        <v>1.1000000000000001</v>
      </c>
      <c r="C8" s="1232">
        <v>-363103.63550000003</v>
      </c>
      <c r="D8" s="1232">
        <v>-273029.79360000003</v>
      </c>
      <c r="E8" s="1232">
        <v>-4196885.184799999</v>
      </c>
      <c r="F8" s="1232">
        <v>12745296.960000001</v>
      </c>
      <c r="G8" s="1232">
        <v>-166650.04860000691</v>
      </c>
      <c r="H8" s="1248">
        <f t="shared" ref="H8:H13" si="0">SUM(C8:G8)</f>
        <v>7745628.2974999947</v>
      </c>
    </row>
    <row r="9" spans="1:8" x14ac:dyDescent="0.25">
      <c r="A9" s="523" t="s">
        <v>1679</v>
      </c>
      <c r="B9" s="1240" t="s">
        <v>918</v>
      </c>
      <c r="C9" s="1232">
        <v>-36192.250000026339</v>
      </c>
      <c r="D9" s="1232">
        <v>-482124.52300000167</v>
      </c>
      <c r="E9" s="1232">
        <v>-11167657.539700031</v>
      </c>
      <c r="F9" s="1232">
        <v>9300424.6627002377</v>
      </c>
      <c r="G9" s="1232">
        <v>-548831.47570839815</v>
      </c>
      <c r="H9" s="1248">
        <f t="shared" si="0"/>
        <v>-2934381.1257082196</v>
      </c>
    </row>
    <row r="10" spans="1:8" x14ac:dyDescent="0.25">
      <c r="A10" s="523" t="s">
        <v>1331</v>
      </c>
      <c r="B10" s="1240" t="s">
        <v>1322</v>
      </c>
      <c r="C10" s="1232">
        <v>2238052.4750950895</v>
      </c>
      <c r="D10" s="1232">
        <v>2268578.6190806841</v>
      </c>
      <c r="E10" s="1232">
        <v>2376153.4345032461</v>
      </c>
      <c r="F10" s="1232">
        <v>12012737.12297513</v>
      </c>
      <c r="G10" s="1232">
        <v>-22274054.369799994</v>
      </c>
      <c r="H10" s="1248">
        <f t="shared" si="0"/>
        <v>-3378532.7181458436</v>
      </c>
    </row>
    <row r="11" spans="1:8" x14ac:dyDescent="0.25">
      <c r="A11" s="523" t="s">
        <v>1680</v>
      </c>
      <c r="B11" s="1240">
        <v>1.1000000000000001</v>
      </c>
      <c r="C11" s="1232">
        <v>507871.20999999985</v>
      </c>
      <c r="D11" s="1232">
        <v>611677.62</v>
      </c>
      <c r="E11" s="1232">
        <v>531203.58154149074</v>
      </c>
      <c r="F11" s="1232">
        <v>0</v>
      </c>
      <c r="G11" s="1232">
        <v>-921093.96002051141</v>
      </c>
      <c r="H11" s="1248">
        <f t="shared" si="0"/>
        <v>729658.45152097917</v>
      </c>
    </row>
    <row r="12" spans="1:8" x14ac:dyDescent="0.25">
      <c r="A12" s="523" t="s">
        <v>1681</v>
      </c>
      <c r="B12" s="1240">
        <v>1.1000000000000001</v>
      </c>
      <c r="C12" s="1232">
        <v>63123.105599999966</v>
      </c>
      <c r="D12" s="1232">
        <v>61093.288799999995</v>
      </c>
      <c r="E12" s="1232">
        <v>63311.42879999998</v>
      </c>
      <c r="F12" s="1232">
        <v>0</v>
      </c>
      <c r="G12" s="1232"/>
      <c r="H12" s="1248">
        <f t="shared" si="0"/>
        <v>187527.82319999993</v>
      </c>
    </row>
    <row r="13" spans="1:8" x14ac:dyDescent="0.25">
      <c r="A13" s="523"/>
      <c r="B13" s="523"/>
      <c r="C13" s="1232"/>
      <c r="D13" s="1232"/>
      <c r="E13" s="1232"/>
      <c r="F13" s="1232"/>
      <c r="G13" s="1232"/>
      <c r="H13" s="1248">
        <f t="shared" si="0"/>
        <v>0</v>
      </c>
    </row>
    <row r="14" spans="1:8" x14ac:dyDescent="0.25">
      <c r="A14" s="1228" t="s">
        <v>1314</v>
      </c>
      <c r="B14" s="1234"/>
      <c r="C14" s="1403">
        <f t="shared" ref="C14:H14" si="1">SUM(C7:C13)</f>
        <v>2345774.0451950631</v>
      </c>
      <c r="D14" s="1403">
        <f t="shared" si="1"/>
        <v>2110525.2612806829</v>
      </c>
      <c r="E14" s="1403">
        <f t="shared" si="1"/>
        <v>-12475867.309655296</v>
      </c>
      <c r="F14" s="1403">
        <f t="shared" si="1"/>
        <v>33941385.535675362</v>
      </c>
      <c r="G14" s="1403">
        <f t="shared" si="1"/>
        <v>-23884565.394128911</v>
      </c>
      <c r="H14" s="1404">
        <f t="shared" si="1"/>
        <v>2037252.1383669099</v>
      </c>
    </row>
    <row r="15" spans="1:8" x14ac:dyDescent="0.25">
      <c r="C15" s="1405"/>
      <c r="D15" s="1405"/>
      <c r="E15" s="1405"/>
      <c r="F15" s="1405"/>
      <c r="G15" s="1405"/>
      <c r="H15" s="1405"/>
    </row>
    <row r="16" spans="1:8" x14ac:dyDescent="0.25">
      <c r="A16" s="1227" t="s">
        <v>1315</v>
      </c>
      <c r="C16" s="85"/>
      <c r="D16" s="85"/>
      <c r="E16" s="85"/>
      <c r="F16" s="85"/>
      <c r="G16" s="85"/>
      <c r="H16" s="85"/>
    </row>
    <row r="17" spans="1:8" x14ac:dyDescent="0.25">
      <c r="A17" s="1235" t="s">
        <v>990</v>
      </c>
      <c r="B17" s="1236" t="s">
        <v>1316</v>
      </c>
      <c r="C17" s="1230" t="s">
        <v>441</v>
      </c>
      <c r="D17" s="1230" t="s">
        <v>442</v>
      </c>
      <c r="E17" s="1230" t="s">
        <v>443</v>
      </c>
      <c r="F17" s="1230" t="s">
        <v>444</v>
      </c>
      <c r="G17" s="1230" t="s">
        <v>991</v>
      </c>
      <c r="H17" s="1230" t="s">
        <v>992</v>
      </c>
    </row>
    <row r="18" spans="1:8" x14ac:dyDescent="0.25">
      <c r="A18" s="1237" t="s">
        <v>1682</v>
      </c>
      <c r="B18" s="1238">
        <v>1.6</v>
      </c>
      <c r="C18" s="1233"/>
      <c r="D18" s="1232">
        <v>3089396.1865000008</v>
      </c>
      <c r="E18" s="1232">
        <v>4330886.4340000013</v>
      </c>
      <c r="F18" s="1232">
        <v>2345485.4819999989</v>
      </c>
      <c r="G18" s="1232"/>
      <c r="H18" s="1248">
        <f>SUM(C18:G18)</f>
        <v>9765768.102500001</v>
      </c>
    </row>
    <row r="19" spans="1:8" x14ac:dyDescent="0.25">
      <c r="A19" s="1239"/>
      <c r="B19" s="1240">
        <v>1.6</v>
      </c>
      <c r="C19" s="1233"/>
      <c r="D19" s="1232"/>
      <c r="E19" s="1232"/>
      <c r="F19" s="1232"/>
      <c r="G19" s="1232"/>
      <c r="H19" s="1248">
        <f>SUM(C19:G19)</f>
        <v>0</v>
      </c>
    </row>
    <row r="20" spans="1:8" x14ac:dyDescent="0.25">
      <c r="A20" s="1239"/>
      <c r="B20" s="1240">
        <v>1.6</v>
      </c>
      <c r="C20" s="1233"/>
      <c r="D20" s="1232"/>
      <c r="E20" s="1232"/>
      <c r="F20" s="1232"/>
      <c r="G20" s="1232"/>
      <c r="H20" s="1248">
        <f>SUM(C20:G20)</f>
        <v>0</v>
      </c>
    </row>
    <row r="21" spans="1:8" x14ac:dyDescent="0.25">
      <c r="A21" s="1241"/>
      <c r="B21" s="1242">
        <v>1.6</v>
      </c>
      <c r="C21" s="1233"/>
      <c r="D21" s="1232"/>
      <c r="E21" s="1232"/>
      <c r="F21" s="1232"/>
      <c r="G21" s="1232"/>
      <c r="H21" s="1248">
        <f>SUM(C21:G21)</f>
        <v>0</v>
      </c>
    </row>
    <row r="22" spans="1:8" x14ac:dyDescent="0.25">
      <c r="A22" s="1243" t="s">
        <v>1317</v>
      </c>
      <c r="B22" s="1244"/>
      <c r="C22" s="1246">
        <f>SUM(C18:C21)</f>
        <v>0</v>
      </c>
      <c r="D22" s="1246">
        <f>SUM(D18:D21)</f>
        <v>3089396.1865000008</v>
      </c>
      <c r="E22" s="1246">
        <f>SUM(E18:E21)</f>
        <v>4330886.4340000013</v>
      </c>
      <c r="F22" s="1246">
        <f>SUM(F18:F21)</f>
        <v>2345485.4819999989</v>
      </c>
      <c r="G22" s="1246">
        <f>SUM(G18:G21)</f>
        <v>0</v>
      </c>
      <c r="H22" s="1247">
        <f>SUM(C22:G22)</f>
        <v>9765768.102500001</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45" t="s">
        <v>1318</v>
      </c>
      <c r="C25" s="85"/>
      <c r="D25" s="85"/>
      <c r="E25" s="85"/>
      <c r="F25" s="85"/>
      <c r="G25" s="85"/>
      <c r="H25" s="85"/>
    </row>
    <row r="26" spans="1:8" x14ac:dyDescent="0.25">
      <c r="C26" s="85"/>
      <c r="D26" s="85"/>
      <c r="E26" s="85"/>
      <c r="F26" s="85"/>
      <c r="G26" s="85"/>
      <c r="H26" s="85"/>
    </row>
    <row r="27" spans="1:8" x14ac:dyDescent="0.25">
      <c r="A27" s="1227" t="s">
        <v>1330</v>
      </c>
      <c r="B27" s="1227"/>
      <c r="C27" s="85"/>
      <c r="D27" s="85"/>
      <c r="E27" s="85"/>
      <c r="F27" s="85"/>
      <c r="G27" s="85"/>
      <c r="H27" s="85"/>
    </row>
    <row r="28" spans="1:8" x14ac:dyDescent="0.25">
      <c r="A28" s="1228" t="s">
        <v>990</v>
      </c>
      <c r="B28" s="1229" t="s">
        <v>1316</v>
      </c>
      <c r="C28" s="1230" t="s">
        <v>441</v>
      </c>
      <c r="D28" s="1230" t="s">
        <v>442</v>
      </c>
      <c r="E28" s="1230" t="s">
        <v>443</v>
      </c>
      <c r="F28" s="1230" t="s">
        <v>444</v>
      </c>
      <c r="G28" s="1230" t="s">
        <v>991</v>
      </c>
      <c r="H28" s="1229" t="s">
        <v>992</v>
      </c>
    </row>
    <row r="29" spans="1:8" x14ac:dyDescent="0.25">
      <c r="A29" s="523" t="s">
        <v>1677</v>
      </c>
      <c r="B29" s="1240">
        <v>1.1000000000000001</v>
      </c>
      <c r="C29" s="1232">
        <v>-341864.06</v>
      </c>
      <c r="D29" s="1232">
        <v>-379544.20999999996</v>
      </c>
      <c r="E29" s="1232">
        <v>-410456.30999999994</v>
      </c>
      <c r="F29" s="1232">
        <v>-609334.53</v>
      </c>
      <c r="G29" s="1232">
        <v>588059.40999999922</v>
      </c>
      <c r="H29" s="1248">
        <f>SUM(C29:G29)</f>
        <v>-1153139.7000000009</v>
      </c>
    </row>
    <row r="30" spans="1:8" x14ac:dyDescent="0.25">
      <c r="A30" s="523" t="s">
        <v>1678</v>
      </c>
      <c r="B30" s="1240">
        <v>1.1000000000000001</v>
      </c>
      <c r="C30" s="1232">
        <v>-70551.315000000002</v>
      </c>
      <c r="D30" s="1232">
        <v>-180954.155</v>
      </c>
      <c r="E30" s="1232">
        <v>445709.65999999992</v>
      </c>
      <c r="F30" s="1232">
        <v>-2237634.4700000002</v>
      </c>
      <c r="G30" s="1232">
        <v>18218.610000000088</v>
      </c>
      <c r="H30" s="1248">
        <f t="shared" ref="H30:H35" si="2">SUM(C30:G30)</f>
        <v>-2025211.6700000002</v>
      </c>
    </row>
    <row r="31" spans="1:8" x14ac:dyDescent="0.25">
      <c r="A31" s="523" t="s">
        <v>1683</v>
      </c>
      <c r="B31" s="1240" t="s">
        <v>1322</v>
      </c>
      <c r="C31" s="1232">
        <v>2101869.8200000003</v>
      </c>
      <c r="D31" s="1232">
        <v>2038281.63</v>
      </c>
      <c r="E31" s="1232">
        <v>2005946.4</v>
      </c>
      <c r="F31" s="1232">
        <v>4109223.0999999996</v>
      </c>
      <c r="G31" s="1232">
        <v>89567.66</v>
      </c>
      <c r="H31" s="1248">
        <f t="shared" si="2"/>
        <v>10344888.609999999</v>
      </c>
    </row>
    <row r="32" spans="1:8" x14ac:dyDescent="0.25">
      <c r="A32" s="523" t="s">
        <v>1684</v>
      </c>
      <c r="B32" s="1240" t="s">
        <v>1327</v>
      </c>
      <c r="C32" s="1232">
        <v>-2018470.6189185311</v>
      </c>
      <c r="D32" s="1232">
        <v>-1914521.4554185311</v>
      </c>
      <c r="E32" s="1232">
        <v>-2052031.8779185312</v>
      </c>
      <c r="F32" s="1232">
        <v>-1051678.3599968553</v>
      </c>
      <c r="G32" s="1232">
        <v>4709905.4642000003</v>
      </c>
      <c r="H32" s="1248">
        <f t="shared" si="2"/>
        <v>-2326796.8480524486</v>
      </c>
    </row>
    <row r="33" spans="1:8" x14ac:dyDescent="0.25">
      <c r="A33" s="523" t="s">
        <v>1685</v>
      </c>
      <c r="B33" s="1240">
        <v>1.1000000000000001</v>
      </c>
      <c r="C33" s="1232">
        <v>-10159.27</v>
      </c>
      <c r="D33" s="1232">
        <v>-10110.65</v>
      </c>
      <c r="E33" s="1232">
        <v>-55268.41</v>
      </c>
      <c r="F33" s="1232">
        <v>-104271.18000000002</v>
      </c>
      <c r="G33" s="1232">
        <v>-215697.00000000006</v>
      </c>
      <c r="H33" s="1248">
        <f t="shared" si="2"/>
        <v>-395506.51000000007</v>
      </c>
    </row>
    <row r="34" spans="1:8" x14ac:dyDescent="0.25">
      <c r="A34" s="523" t="s">
        <v>1686</v>
      </c>
      <c r="B34" s="1240">
        <v>1.1000000000000001</v>
      </c>
      <c r="C34" s="1232">
        <v>0</v>
      </c>
      <c r="D34" s="1232">
        <v>0</v>
      </c>
      <c r="E34" s="1232">
        <v>0</v>
      </c>
      <c r="F34" s="1232">
        <v>-8083917.1826218152</v>
      </c>
      <c r="G34" s="1232"/>
      <c r="H34" s="1248">
        <f t="shared" si="2"/>
        <v>-8083917.1826218152</v>
      </c>
    </row>
    <row r="35" spans="1:8" x14ac:dyDescent="0.25">
      <c r="A35" s="523" t="s">
        <v>225</v>
      </c>
      <c r="B35" s="1240">
        <v>1.2</v>
      </c>
      <c r="C35" s="1232">
        <v>-932925.38000000012</v>
      </c>
      <c r="D35" s="1232">
        <v>-858974.86</v>
      </c>
      <c r="E35" s="1232">
        <v>-1128463.6191133733</v>
      </c>
      <c r="F35" s="1232">
        <v>0</v>
      </c>
      <c r="G35" s="1232">
        <v>-348987.55932356848</v>
      </c>
      <c r="H35" s="1248">
        <f t="shared" si="2"/>
        <v>-3269351.4184369422</v>
      </c>
    </row>
    <row r="36" spans="1:8" x14ac:dyDescent="0.25">
      <c r="A36" s="1228" t="s">
        <v>1314</v>
      </c>
      <c r="B36" s="1234"/>
      <c r="C36" s="1403">
        <f t="shared" ref="C36:H36" si="3">SUM(C29:C35)</f>
        <v>-1272100.823918531</v>
      </c>
      <c r="D36" s="1403">
        <f t="shared" si="3"/>
        <v>-1305823.7004185312</v>
      </c>
      <c r="E36" s="1403">
        <f t="shared" si="3"/>
        <v>-1194564.1570319044</v>
      </c>
      <c r="F36" s="1403">
        <f t="shared" si="3"/>
        <v>-7977612.6226186706</v>
      </c>
      <c r="G36" s="1403">
        <f t="shared" si="3"/>
        <v>4841066.5848764312</v>
      </c>
      <c r="H36" s="1404">
        <f t="shared" si="3"/>
        <v>-6909034.7191112079</v>
      </c>
    </row>
    <row r="38" spans="1:8" x14ac:dyDescent="0.25">
      <c r="A38" s="1227" t="s">
        <v>1319</v>
      </c>
      <c r="C38" s="85"/>
      <c r="D38" s="85"/>
      <c r="E38" s="85"/>
      <c r="F38" s="85"/>
      <c r="G38" s="85"/>
      <c r="H38" s="85"/>
    </row>
    <row r="39" spans="1:8" x14ac:dyDescent="0.25">
      <c r="A39" s="1235" t="s">
        <v>990</v>
      </c>
      <c r="B39" s="1230" t="s">
        <v>1316</v>
      </c>
      <c r="C39" s="1230" t="s">
        <v>441</v>
      </c>
      <c r="D39" s="1230" t="s">
        <v>442</v>
      </c>
      <c r="E39" s="1230" t="s">
        <v>443</v>
      </c>
      <c r="F39" s="1230" t="s">
        <v>444</v>
      </c>
      <c r="G39" s="1230" t="s">
        <v>991</v>
      </c>
      <c r="H39" s="1230" t="s">
        <v>992</v>
      </c>
    </row>
    <row r="40" spans="1:8" x14ac:dyDescent="0.25">
      <c r="A40" s="1237" t="s">
        <v>1682</v>
      </c>
      <c r="B40" s="1238">
        <v>1.3</v>
      </c>
      <c r="C40" s="1233"/>
      <c r="D40" s="1232">
        <v>9944.4384999999984</v>
      </c>
      <c r="E40" s="1232">
        <v>5947.0189999999993</v>
      </c>
      <c r="F40" s="1232"/>
      <c r="G40" s="1232"/>
      <c r="H40" s="1248">
        <f>SUM(C40:G40)</f>
        <v>15891.457499999997</v>
      </c>
    </row>
    <row r="41" spans="1:8" x14ac:dyDescent="0.25">
      <c r="A41" s="1239"/>
      <c r="B41" s="1240">
        <v>1.3</v>
      </c>
      <c r="C41" s="1233"/>
      <c r="D41" s="1232"/>
      <c r="E41" s="1232"/>
      <c r="F41" s="1232"/>
      <c r="G41" s="1232"/>
      <c r="H41" s="1248">
        <f>SUM(C41:G41)</f>
        <v>0</v>
      </c>
    </row>
    <row r="42" spans="1:8" x14ac:dyDescent="0.25">
      <c r="A42" s="1239"/>
      <c r="B42" s="1240">
        <v>1.3</v>
      </c>
      <c r="C42" s="1233"/>
      <c r="D42" s="1232"/>
      <c r="E42" s="1232"/>
      <c r="F42" s="1232"/>
      <c r="G42" s="1232"/>
      <c r="H42" s="1248">
        <f>SUM(C42:G42)</f>
        <v>0</v>
      </c>
    </row>
    <row r="43" spans="1:8" x14ac:dyDescent="0.25">
      <c r="A43" s="1241"/>
      <c r="B43" s="1242">
        <v>1.3</v>
      </c>
      <c r="C43" s="1233"/>
      <c r="D43" s="1232"/>
      <c r="E43" s="1232"/>
      <c r="F43" s="1232"/>
      <c r="G43" s="1232"/>
      <c r="H43" s="1248">
        <f>SUM(C43:G43)</f>
        <v>0</v>
      </c>
    </row>
    <row r="44" spans="1:8" x14ac:dyDescent="0.25">
      <c r="A44" s="1243" t="s">
        <v>1317</v>
      </c>
      <c r="B44" s="1234"/>
      <c r="C44" s="1246">
        <f t="shared" ref="C44:H44" si="4">SUM(C40:C43)</f>
        <v>0</v>
      </c>
      <c r="D44" s="1246">
        <f t="shared" si="4"/>
        <v>9944.4384999999984</v>
      </c>
      <c r="E44" s="1246">
        <f t="shared" si="4"/>
        <v>5947.0189999999993</v>
      </c>
      <c r="F44" s="1246">
        <f t="shared" si="4"/>
        <v>0</v>
      </c>
      <c r="G44" s="1246">
        <f t="shared" si="4"/>
        <v>0</v>
      </c>
      <c r="H44" s="1247">
        <f t="shared" si="4"/>
        <v>15891.457499999997</v>
      </c>
    </row>
    <row r="47" spans="1:8" x14ac:dyDescent="0.25">
      <c r="A47" s="1225" t="s">
        <v>993</v>
      </c>
    </row>
    <row r="49" spans="1:1" x14ac:dyDescent="0.25">
      <c r="A49" s="205" t="s">
        <v>1687</v>
      </c>
    </row>
    <row r="51" spans="1:1" x14ac:dyDescent="0.25">
      <c r="A51" s="205" t="s">
        <v>1688</v>
      </c>
    </row>
    <row r="52" spans="1:1" x14ac:dyDescent="0.25">
      <c r="A52" s="205" t="s">
        <v>1689</v>
      </c>
    </row>
    <row r="53" spans="1:1" x14ac:dyDescent="0.25">
      <c r="A53" s="205" t="s">
        <v>1690</v>
      </c>
    </row>
    <row r="55" spans="1:1" x14ac:dyDescent="0.25">
      <c r="A55" s="205" t="s">
        <v>1691</v>
      </c>
    </row>
    <row r="57" spans="1:1" x14ac:dyDescent="0.25">
      <c r="A57" s="205" t="s">
        <v>1692</v>
      </c>
    </row>
    <row r="60" spans="1:1" x14ac:dyDescent="0.25">
      <c r="A60" s="205" t="s">
        <v>1693</v>
      </c>
    </row>
    <row r="61" spans="1:1" x14ac:dyDescent="0.25">
      <c r="A61" s="205" t="s">
        <v>1694</v>
      </c>
    </row>
    <row r="62" spans="1:1" x14ac:dyDescent="0.25">
      <c r="A62" s="205" t="s">
        <v>1695</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1601</v>
      </c>
    </row>
    <row r="3" spans="1:15" x14ac:dyDescent="0.25">
      <c r="A3" t="s">
        <v>1602</v>
      </c>
    </row>
    <row r="6" spans="1:15" ht="15.75" thickBot="1" x14ac:dyDescent="0.3"/>
    <row r="7" spans="1:15" ht="18.75" customHeight="1" x14ac:dyDescent="0.3">
      <c r="A7" s="1670" t="s">
        <v>268</v>
      </c>
      <c r="B7" s="1671"/>
      <c r="C7" s="1550" t="s">
        <v>829</v>
      </c>
      <c r="D7" s="1672"/>
      <c r="E7" s="1672"/>
      <c r="F7" s="1672"/>
      <c r="G7" s="1672"/>
      <c r="H7" s="1672"/>
      <c r="I7" s="1672"/>
      <c r="J7" s="1672"/>
      <c r="K7" s="1672"/>
      <c r="L7" s="1672"/>
      <c r="M7" s="1672"/>
      <c r="N7" s="1672"/>
      <c r="O7" s="1673"/>
    </row>
    <row r="8" spans="1:15" ht="63" thickBot="1" x14ac:dyDescent="0.3">
      <c r="A8" s="1674" t="s">
        <v>1603</v>
      </c>
      <c r="B8" s="1675"/>
      <c r="C8" s="1277" t="s">
        <v>1604</v>
      </c>
      <c r="D8" s="1278" t="s">
        <v>1605</v>
      </c>
      <c r="E8" s="1279" t="s">
        <v>1606</v>
      </c>
      <c r="F8" s="1279" t="s">
        <v>1607</v>
      </c>
      <c r="G8" s="1279" t="s">
        <v>1718</v>
      </c>
      <c r="H8" s="1279" t="s">
        <v>1608</v>
      </c>
      <c r="I8" s="1279" t="s">
        <v>1719</v>
      </c>
      <c r="J8" s="1279" t="s">
        <v>1609</v>
      </c>
      <c r="K8" s="1277" t="s">
        <v>1610</v>
      </c>
      <c r="L8" s="1279" t="s">
        <v>1720</v>
      </c>
      <c r="M8" s="1279" t="s">
        <v>1611</v>
      </c>
      <c r="N8" s="1280" t="s">
        <v>1721</v>
      </c>
      <c r="O8" s="1281" t="s">
        <v>1612</v>
      </c>
    </row>
    <row r="11" spans="1:15" x14ac:dyDescent="0.25">
      <c r="A11" s="459" t="s">
        <v>274</v>
      </c>
    </row>
    <row r="12" spans="1:15" ht="17.25" x14ac:dyDescent="0.25">
      <c r="A12" t="s">
        <v>1613</v>
      </c>
    </row>
    <row r="13" spans="1:15" x14ac:dyDescent="0.25">
      <c r="A13" t="s">
        <v>1614</v>
      </c>
    </row>
    <row r="14" spans="1:15" ht="17.25" x14ac:dyDescent="0.25">
      <c r="A14" t="s">
        <v>1615</v>
      </c>
    </row>
    <row r="15" spans="1:15" ht="17.25" x14ac:dyDescent="0.25">
      <c r="A15" t="s">
        <v>1616</v>
      </c>
    </row>
    <row r="16" spans="1:15" ht="17.25" x14ac:dyDescent="0.25">
      <c r="A16" t="s">
        <v>1617</v>
      </c>
    </row>
    <row r="17" spans="1:2" ht="17.25" x14ac:dyDescent="0.25">
      <c r="A17" t="s">
        <v>1618</v>
      </c>
    </row>
    <row r="18" spans="1:2" ht="17.25" x14ac:dyDescent="0.25">
      <c r="A18" t="s">
        <v>1619</v>
      </c>
    </row>
    <row r="19" spans="1:2" ht="17.25" x14ac:dyDescent="0.25">
      <c r="A19" t="s">
        <v>1620</v>
      </c>
    </row>
    <row r="22" spans="1:2" x14ac:dyDescent="0.25">
      <c r="A22" s="1282"/>
      <c r="B22" t="s">
        <v>1621</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103" zoomScaleNormal="103" workbookViewId="0">
      <selection activeCell="D6" sqref="D6"/>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1601</v>
      </c>
    </row>
    <row r="3" spans="1:15" x14ac:dyDescent="0.25">
      <c r="A3" t="s">
        <v>374</v>
      </c>
      <c r="B3" s="451"/>
      <c r="C3" s="205" t="s">
        <v>1672</v>
      </c>
    </row>
    <row r="4" spans="1:15" x14ac:dyDescent="0.25">
      <c r="A4" t="s">
        <v>15</v>
      </c>
      <c r="B4" s="458"/>
      <c r="C4" s="205" t="s">
        <v>1673</v>
      </c>
    </row>
    <row r="5" spans="1:15" x14ac:dyDescent="0.25">
      <c r="A5" t="s">
        <v>16</v>
      </c>
      <c r="B5" s="458"/>
      <c r="C5" s="349" t="s">
        <v>1674</v>
      </c>
      <c r="D5" s="349"/>
      <c r="E5" s="349"/>
      <c r="F5" s="349"/>
      <c r="G5" s="349"/>
      <c r="H5" s="349"/>
      <c r="I5" s="349"/>
      <c r="J5" s="349"/>
      <c r="K5" s="349"/>
      <c r="L5" s="1283"/>
      <c r="M5" s="1283"/>
      <c r="N5" s="1283"/>
      <c r="O5" s="1283"/>
    </row>
    <row r="6" spans="1:15" x14ac:dyDescent="0.25">
      <c r="A6" s="973" t="s">
        <v>382</v>
      </c>
      <c r="B6" s="351"/>
    </row>
    <row r="7" spans="1:15" x14ac:dyDescent="0.25">
      <c r="A7" s="973"/>
      <c r="B7" s="351"/>
    </row>
    <row r="8" spans="1:15" ht="18.75" x14ac:dyDescent="0.3">
      <c r="A8" s="1678" t="s">
        <v>1622</v>
      </c>
      <c r="B8" s="1678"/>
      <c r="C8" s="1678"/>
      <c r="D8" s="1678"/>
      <c r="E8" s="1678"/>
      <c r="F8" s="1678"/>
      <c r="G8" s="1678"/>
      <c r="H8" s="1678"/>
      <c r="I8" s="1678"/>
      <c r="J8" s="1678"/>
      <c r="K8" s="1678"/>
      <c r="L8" s="1678"/>
      <c r="M8" s="1678"/>
      <c r="N8" s="1678"/>
      <c r="O8" s="1678"/>
    </row>
    <row r="9" spans="1:15" ht="15.75" thickBot="1" x14ac:dyDescent="0.3"/>
    <row r="10" spans="1:15" s="352" customFormat="1" ht="18.75" customHeight="1" x14ac:dyDescent="0.3">
      <c r="A10" s="1670" t="s">
        <v>268</v>
      </c>
      <c r="B10" s="1671"/>
      <c r="C10" s="1550" t="s">
        <v>829</v>
      </c>
      <c r="D10" s="1672"/>
      <c r="E10" s="1672"/>
      <c r="F10" s="1672"/>
      <c r="G10" s="1672"/>
      <c r="H10" s="1672"/>
      <c r="I10" s="1672"/>
      <c r="J10" s="1672"/>
      <c r="K10" s="1672"/>
      <c r="L10" s="1672"/>
      <c r="M10" s="1672"/>
      <c r="N10" s="1672"/>
      <c r="O10" s="1673"/>
    </row>
    <row r="11" spans="1:15" s="352" customFormat="1" ht="59.25" customHeight="1" x14ac:dyDescent="0.25">
      <c r="A11" s="1676" t="s">
        <v>1603</v>
      </c>
      <c r="B11" s="1677"/>
      <c r="C11" s="1284" t="s">
        <v>1642</v>
      </c>
      <c r="D11" s="649" t="s">
        <v>1623</v>
      </c>
      <c r="E11" s="1285" t="s">
        <v>1606</v>
      </c>
      <c r="F11" s="1285" t="s">
        <v>1607</v>
      </c>
      <c r="G11" s="1285" t="s">
        <v>1624</v>
      </c>
      <c r="H11" s="1285" t="s">
        <v>1608</v>
      </c>
      <c r="I11" s="1285" t="s">
        <v>1625</v>
      </c>
      <c r="J11" s="1286" t="s">
        <v>1609</v>
      </c>
      <c r="K11" s="649" t="s">
        <v>1626</v>
      </c>
      <c r="L11" s="1285" t="s">
        <v>1627</v>
      </c>
      <c r="M11" s="1285" t="s">
        <v>1611</v>
      </c>
      <c r="N11" s="640" t="s">
        <v>1628</v>
      </c>
      <c r="O11" s="689" t="s">
        <v>1612</v>
      </c>
    </row>
    <row r="12" spans="1:15" ht="15" customHeight="1" x14ac:dyDescent="0.25">
      <c r="A12" s="1287" t="s">
        <v>65</v>
      </c>
      <c r="B12" s="220" t="s">
        <v>150</v>
      </c>
      <c r="C12" s="1334">
        <v>422065825.38661104</v>
      </c>
      <c r="D12" s="1288">
        <v>396227686.32000017</v>
      </c>
      <c r="E12" s="1335">
        <v>25838139.066610873</v>
      </c>
      <c r="F12" s="1320">
        <v>6.5210332237469026E-2</v>
      </c>
      <c r="G12" s="1288">
        <v>385446791.7100001</v>
      </c>
      <c r="H12" s="1320">
        <v>0.97279116280306255</v>
      </c>
      <c r="I12" s="1288">
        <v>10780894.609999999</v>
      </c>
      <c r="J12" s="1315">
        <v>2.7208837196937233E-2</v>
      </c>
      <c r="K12" s="1289">
        <v>1277970</v>
      </c>
      <c r="L12" s="1290">
        <v>1227543</v>
      </c>
      <c r="M12" s="1320">
        <v>0.96054132726120334</v>
      </c>
      <c r="N12" s="1288">
        <v>50427</v>
      </c>
      <c r="O12" s="1329">
        <v>3.9458672738796684E-2</v>
      </c>
    </row>
    <row r="13" spans="1:15" x14ac:dyDescent="0.25">
      <c r="A13" s="1291">
        <v>2.2999999999999998</v>
      </c>
      <c r="B13" s="222" t="s">
        <v>152</v>
      </c>
      <c r="C13" s="1336">
        <v>140962310.77269101</v>
      </c>
      <c r="D13" s="1292">
        <v>136298292.16</v>
      </c>
      <c r="E13" s="1337">
        <v>4664018.612691015</v>
      </c>
      <c r="F13" s="1326">
        <v>3.4219200686799088E-2</v>
      </c>
      <c r="G13" s="1292">
        <v>134927444.93000001</v>
      </c>
      <c r="H13" s="1321">
        <v>0.98994230075611833</v>
      </c>
      <c r="I13" s="1292">
        <v>1370847.2299999997</v>
      </c>
      <c r="J13" s="1316">
        <v>1.0057699243881706E-2</v>
      </c>
      <c r="K13" s="1293">
        <v>3593568</v>
      </c>
      <c r="L13" s="249">
        <v>3494498</v>
      </c>
      <c r="M13" s="1326">
        <v>0.97243129947728835</v>
      </c>
      <c r="N13" s="1292">
        <v>99070</v>
      </c>
      <c r="O13" s="1330">
        <v>2.7568700522711688E-2</v>
      </c>
    </row>
    <row r="14" spans="1:15" x14ac:dyDescent="0.25">
      <c r="A14" s="1294">
        <v>2.4</v>
      </c>
      <c r="B14" s="1295" t="s">
        <v>153</v>
      </c>
      <c r="C14" s="1338">
        <v>143599691.34311852</v>
      </c>
      <c r="D14" s="1296">
        <v>137945244.61999997</v>
      </c>
      <c r="E14" s="1339">
        <v>5654446.7231185436</v>
      </c>
      <c r="F14" s="1322">
        <v>4.0990515756414374E-2</v>
      </c>
      <c r="G14" s="1296">
        <v>136133198.48999998</v>
      </c>
      <c r="H14" s="1322">
        <v>0.98686401887218611</v>
      </c>
      <c r="I14" s="1296">
        <v>1812046.1300000001</v>
      </c>
      <c r="J14" s="1317">
        <v>1.3135981127813962E-2</v>
      </c>
      <c r="K14" s="1297">
        <v>1776163</v>
      </c>
      <c r="L14" s="1298">
        <v>1716397</v>
      </c>
      <c r="M14" s="1322">
        <v>0.96635106124832015</v>
      </c>
      <c r="N14" s="1296">
        <v>59766</v>
      </c>
      <c r="O14" s="1331">
        <v>3.3648938751679888E-2</v>
      </c>
    </row>
    <row r="15" spans="1:15" s="209" customFormat="1" x14ac:dyDescent="0.25">
      <c r="A15" s="1299"/>
      <c r="B15" s="1300" t="s">
        <v>1629</v>
      </c>
      <c r="C15" s="1340">
        <f>SUM(C12:C14)</f>
        <v>706627827.50242054</v>
      </c>
      <c r="D15" s="1301">
        <f>SUM(D12:D14)</f>
        <v>670471223.10000014</v>
      </c>
      <c r="E15" s="1341">
        <f t="shared" ref="E15" si="0">SUM(E12:E14)</f>
        <v>36156604.402420431</v>
      </c>
      <c r="F15" s="1342">
        <f t="shared" ref="F15" si="1">IFERROR((C15-D15)/D15,0)</f>
        <v>5.3927153256848548E-2</v>
      </c>
      <c r="G15" s="1301">
        <f>SUM(G12:G14)</f>
        <v>656507435.13000011</v>
      </c>
      <c r="H15" s="1323">
        <f t="shared" ref="H15" si="2">IFERROR(G15/D15,0)</f>
        <v>0.97917317330125386</v>
      </c>
      <c r="I15" s="1301">
        <f>SUM(I12:I14)</f>
        <v>13963787.970000001</v>
      </c>
      <c r="J15" s="1358">
        <f t="shared" ref="J15" si="3">IFERROR(I15/D15,0)</f>
        <v>2.0826826698746047E-2</v>
      </c>
      <c r="K15" s="1302">
        <f>SUM(K12:K14)</f>
        <v>6647701</v>
      </c>
      <c r="L15" s="1303">
        <f>SUM(L12:L14)</f>
        <v>6438438</v>
      </c>
      <c r="M15" s="1342">
        <f t="shared" ref="M15" si="4">IFERROR(L15/K15,0)</f>
        <v>0.96852099695819649</v>
      </c>
      <c r="N15" s="1301">
        <f>SUM(N12:N14)</f>
        <v>209263</v>
      </c>
      <c r="O15" s="1357">
        <f t="shared" ref="O15" si="5">IFERROR(N15/K15,0)</f>
        <v>3.1479003041803476E-2</v>
      </c>
    </row>
    <row r="16" spans="1:15" ht="14.65" customHeight="1" x14ac:dyDescent="0.25">
      <c r="A16" s="1291">
        <v>3.1</v>
      </c>
      <c r="B16" s="229" t="s">
        <v>33</v>
      </c>
      <c r="C16" s="1336">
        <v>206014956.15423545</v>
      </c>
      <c r="D16" s="1292">
        <v>196258878.03000006</v>
      </c>
      <c r="E16" s="1337">
        <v>9756078.1242353916</v>
      </c>
      <c r="F16" s="1326">
        <v>4.9710251185396466E-2</v>
      </c>
      <c r="G16" s="1292">
        <v>190188816.47000009</v>
      </c>
      <c r="H16" s="1321">
        <v>0.96907114918351822</v>
      </c>
      <c r="I16" s="1292">
        <v>6070061.5599999996</v>
      </c>
      <c r="J16" s="1316">
        <v>3.0928850816481952E-2</v>
      </c>
      <c r="K16" s="1293">
        <v>4273601</v>
      </c>
      <c r="L16" s="249">
        <v>4111351</v>
      </c>
      <c r="M16" s="1326">
        <v>0.96203435931431125</v>
      </c>
      <c r="N16" s="1292">
        <v>162250</v>
      </c>
      <c r="O16" s="1330">
        <v>3.7965640685688723E-2</v>
      </c>
    </row>
    <row r="17" spans="1:15" x14ac:dyDescent="0.25">
      <c r="A17" s="1291">
        <v>3.2</v>
      </c>
      <c r="B17" s="229" t="s">
        <v>34</v>
      </c>
      <c r="C17" s="1336">
        <v>244826497.3177745</v>
      </c>
      <c r="D17" s="1292">
        <v>236916895.47000003</v>
      </c>
      <c r="E17" s="1337">
        <v>7909601.8477744758</v>
      </c>
      <c r="F17" s="1326">
        <v>3.3385554171150453E-2</v>
      </c>
      <c r="G17" s="1292">
        <v>232800336.23000002</v>
      </c>
      <c r="H17" s="1321">
        <v>0.98262445896130157</v>
      </c>
      <c r="I17" s="1292">
        <v>4116559.2399999998</v>
      </c>
      <c r="J17" s="1316">
        <v>1.7375541038698379E-2</v>
      </c>
      <c r="K17" s="1293">
        <v>3066216</v>
      </c>
      <c r="L17" s="249">
        <v>2959591</v>
      </c>
      <c r="M17" s="1326">
        <v>0.96522586797538068</v>
      </c>
      <c r="N17" s="1292">
        <v>106625</v>
      </c>
      <c r="O17" s="1330">
        <v>3.4774132024619271E-2</v>
      </c>
    </row>
    <row r="18" spans="1:15" ht="16.5" customHeight="1" x14ac:dyDescent="0.25">
      <c r="A18" s="1294">
        <v>3.3</v>
      </c>
      <c r="B18" s="1304" t="s">
        <v>54</v>
      </c>
      <c r="C18" s="1338">
        <v>38802.43</v>
      </c>
      <c r="D18" s="1296">
        <v>34114.199999999997</v>
      </c>
      <c r="E18" s="1339">
        <v>4688.2300000000032</v>
      </c>
      <c r="F18" s="1322">
        <v>0.13742752284972251</v>
      </c>
      <c r="G18" s="1296">
        <v>25042.91</v>
      </c>
      <c r="H18" s="1322">
        <v>0.73409049603977239</v>
      </c>
      <c r="I18" s="1296">
        <v>9071.2899999999991</v>
      </c>
      <c r="J18" s="1317">
        <v>0.26590950396022772</v>
      </c>
      <c r="K18" s="1297">
        <v>5088</v>
      </c>
      <c r="L18" s="1298">
        <v>4524</v>
      </c>
      <c r="M18" s="1322">
        <v>0.88915094339622647</v>
      </c>
      <c r="N18" s="1296">
        <v>564</v>
      </c>
      <c r="O18" s="1331">
        <v>0.11084905660377359</v>
      </c>
    </row>
    <row r="19" spans="1:15" s="209" customFormat="1" x14ac:dyDescent="0.25">
      <c r="A19" s="1299"/>
      <c r="B19" s="1300" t="s">
        <v>1630</v>
      </c>
      <c r="C19" s="1340">
        <f>SUM(C16:C18)</f>
        <v>450880255.90200996</v>
      </c>
      <c r="D19" s="1301">
        <f>SUM(D16:D18)</f>
        <v>433209887.70000011</v>
      </c>
      <c r="E19" s="1341">
        <f t="shared" ref="E19" si="6">C19-D19</f>
        <v>17670368.202009857</v>
      </c>
      <c r="F19" s="1342">
        <f t="shared" ref="F19" si="7">IFERROR((C19-D19)/D19,0)</f>
        <v>4.0789392633269417E-2</v>
      </c>
      <c r="G19" s="1301">
        <f t="shared" ref="G19:N19" si="8">SUM(G16:G18)</f>
        <v>423014195.61000013</v>
      </c>
      <c r="H19" s="1322">
        <v>0.97646477520600694</v>
      </c>
      <c r="I19" s="1301">
        <f t="shared" si="8"/>
        <v>10195692.089999998</v>
      </c>
      <c r="J19" s="1317">
        <v>2.3535224793993073E-2</v>
      </c>
      <c r="K19" s="1302">
        <f t="shared" si="8"/>
        <v>7344905</v>
      </c>
      <c r="L19" s="1303">
        <f t="shared" si="8"/>
        <v>7075466</v>
      </c>
      <c r="M19" s="1322">
        <v>0.96331620354517855</v>
      </c>
      <c r="N19" s="1301">
        <f t="shared" si="8"/>
        <v>269439</v>
      </c>
      <c r="O19" s="1357">
        <f t="shared" ref="O19" si="9">IFERROR(N19/K19,0)</f>
        <v>3.66837964548214E-2</v>
      </c>
    </row>
    <row r="20" spans="1:15" ht="15" customHeight="1" x14ac:dyDescent="0.25">
      <c r="A20" s="1291" t="s">
        <v>924</v>
      </c>
      <c r="B20" s="229" t="s">
        <v>923</v>
      </c>
      <c r="C20" s="1336">
        <v>64832529.252005771</v>
      </c>
      <c r="D20" s="1292">
        <v>63255492.780000009</v>
      </c>
      <c r="E20" s="1337">
        <v>1577036.4720057622</v>
      </c>
      <c r="F20" s="1326">
        <v>2.4931217870527541E-2</v>
      </c>
      <c r="G20" s="1292">
        <v>62266481.040000007</v>
      </c>
      <c r="H20" s="1321">
        <v>0.98436480854809327</v>
      </c>
      <c r="I20" s="1292">
        <v>989011.73999999987</v>
      </c>
      <c r="J20" s="1316">
        <v>1.5635191451906665E-2</v>
      </c>
      <c r="K20" s="1293">
        <v>297659</v>
      </c>
      <c r="L20" s="249">
        <v>292884</v>
      </c>
      <c r="M20" s="1326">
        <v>0.98395815345747983</v>
      </c>
      <c r="N20" s="1292">
        <v>4775</v>
      </c>
      <c r="O20" s="1330">
        <v>1.6041846542520131E-2</v>
      </c>
    </row>
    <row r="21" spans="1:15" s="209" customFormat="1" ht="22.5" customHeight="1" x14ac:dyDescent="0.25">
      <c r="A21" s="1291">
        <v>5.0999999999999996</v>
      </c>
      <c r="B21" s="229" t="s">
        <v>37</v>
      </c>
      <c r="C21" s="1343">
        <v>128858006.7507918</v>
      </c>
      <c r="D21" s="1305">
        <v>124039449.60000005</v>
      </c>
      <c r="E21" s="1344">
        <v>4818557.1507917494</v>
      </c>
      <c r="F21" s="1327">
        <v>3.8846973010042661E-2</v>
      </c>
      <c r="G21" s="1305">
        <v>118289853.22000006</v>
      </c>
      <c r="H21" s="1324">
        <v>0.95364703408035767</v>
      </c>
      <c r="I21" s="1305">
        <v>5749596.3800000008</v>
      </c>
      <c r="J21" s="1318">
        <v>4.6352965919642379E-2</v>
      </c>
      <c r="K21" s="1306">
        <v>1476283</v>
      </c>
      <c r="L21" s="1307">
        <v>1420971</v>
      </c>
      <c r="M21" s="1327">
        <v>0.96253292898448328</v>
      </c>
      <c r="N21" s="1305">
        <v>55312</v>
      </c>
      <c r="O21" s="1332">
        <v>3.7467071015516676E-2</v>
      </c>
    </row>
    <row r="22" spans="1:15" s="209" customFormat="1" ht="15" customHeight="1" x14ac:dyDescent="0.25">
      <c r="A22" s="1291">
        <v>7.1</v>
      </c>
      <c r="B22" s="229" t="s">
        <v>20</v>
      </c>
      <c r="C22" s="1343">
        <v>27633019.723482501</v>
      </c>
      <c r="D22" s="1305">
        <v>11682923.440000001</v>
      </c>
      <c r="E22" s="1344">
        <v>15950096.283482499</v>
      </c>
      <c r="F22" s="1327">
        <v>1.3652487209556257</v>
      </c>
      <c r="G22" s="1305">
        <v>11364534.58</v>
      </c>
      <c r="H22" s="1324">
        <v>0.97274750094570495</v>
      </c>
      <c r="I22" s="1305">
        <v>318388.86</v>
      </c>
      <c r="J22" s="1318">
        <v>2.7252499054294919E-2</v>
      </c>
      <c r="K22" s="1306">
        <v>118125</v>
      </c>
      <c r="L22" s="1307">
        <v>115241</v>
      </c>
      <c r="M22" s="1327">
        <v>0.97558518518518522</v>
      </c>
      <c r="N22" s="1305">
        <v>2884</v>
      </c>
      <c r="O22" s="1332">
        <v>2.4414814814814816E-2</v>
      </c>
    </row>
    <row r="23" spans="1:15" s="209" customFormat="1" ht="15" customHeight="1" x14ac:dyDescent="0.25">
      <c r="A23" s="1291">
        <v>8.1</v>
      </c>
      <c r="B23" s="229" t="s">
        <v>22</v>
      </c>
      <c r="C23" s="1343">
        <v>527427393.02864635</v>
      </c>
      <c r="D23" s="1305">
        <v>-1145858.4600000426</v>
      </c>
      <c r="E23" s="1344">
        <v>528573251.48864639</v>
      </c>
      <c r="F23" s="1327">
        <v>-461.29017670177757</v>
      </c>
      <c r="G23" s="1305">
        <v>151054.50999995708</v>
      </c>
      <c r="H23" s="1324">
        <v>-0.13182649975805169</v>
      </c>
      <c r="I23" s="1305">
        <v>-1296912.9699999997</v>
      </c>
      <c r="J23" s="1318">
        <v>1.1318264997580518</v>
      </c>
      <c r="K23" s="1306">
        <v>73657</v>
      </c>
      <c r="L23" s="1307">
        <v>76629</v>
      </c>
      <c r="M23" s="1327">
        <v>1.0403491860922927</v>
      </c>
      <c r="N23" s="1305">
        <v>-2972</v>
      </c>
      <c r="O23" s="1332">
        <v>-4.0349186092292655E-2</v>
      </c>
    </row>
    <row r="24" spans="1:15" s="209" customFormat="1" x14ac:dyDescent="0.25">
      <c r="A24" s="1291" t="s">
        <v>115</v>
      </c>
      <c r="B24" s="229" t="s">
        <v>446</v>
      </c>
      <c r="C24" s="1343">
        <v>7184867.96</v>
      </c>
      <c r="D24" s="1305">
        <v>0</v>
      </c>
      <c r="E24" s="1344">
        <v>7184867.96</v>
      </c>
      <c r="F24" s="1327">
        <v>0</v>
      </c>
      <c r="G24" s="1305">
        <v>0</v>
      </c>
      <c r="H24" s="1324">
        <v>0</v>
      </c>
      <c r="I24" s="1305">
        <v>0</v>
      </c>
      <c r="J24" s="1318">
        <v>0</v>
      </c>
      <c r="K24" s="1306">
        <v>2</v>
      </c>
      <c r="L24" s="1307">
        <v>2</v>
      </c>
      <c r="M24" s="1327">
        <v>1</v>
      </c>
      <c r="N24" s="1305">
        <v>0</v>
      </c>
      <c r="O24" s="1332">
        <v>0</v>
      </c>
    </row>
    <row r="25" spans="1:15" s="209" customFormat="1" ht="25.5" customHeight="1" x14ac:dyDescent="0.25">
      <c r="A25" s="1291">
        <v>9.1</v>
      </c>
      <c r="B25" s="229" t="s">
        <v>188</v>
      </c>
      <c r="C25" s="1343">
        <v>63429859.933068171</v>
      </c>
      <c r="D25" s="1305">
        <v>58223784.850000009</v>
      </c>
      <c r="E25" s="1344">
        <v>5206075.0830681622</v>
      </c>
      <c r="F25" s="1327">
        <v>8.9414920319597899E-2</v>
      </c>
      <c r="G25" s="1305">
        <v>57464656.980000004</v>
      </c>
      <c r="H25" s="1324">
        <v>0.98696189414762847</v>
      </c>
      <c r="I25" s="1305">
        <v>759127.87</v>
      </c>
      <c r="J25" s="1318">
        <v>1.3038105852371428E-2</v>
      </c>
      <c r="K25" s="1306">
        <v>238939</v>
      </c>
      <c r="L25" s="1307">
        <v>234065</v>
      </c>
      <c r="M25" s="1327">
        <v>0.97960148824595394</v>
      </c>
      <c r="N25" s="1305">
        <v>4874</v>
      </c>
      <c r="O25" s="1332">
        <v>2.0398511754046011E-2</v>
      </c>
    </row>
    <row r="26" spans="1:15" s="209" customFormat="1" x14ac:dyDescent="0.25">
      <c r="A26" s="1291" t="s">
        <v>109</v>
      </c>
      <c r="B26" s="229" t="s">
        <v>189</v>
      </c>
      <c r="C26" s="1343">
        <v>12735336.811384417</v>
      </c>
      <c r="D26" s="1305">
        <v>12351453.760000002</v>
      </c>
      <c r="E26" s="1344">
        <v>383883.05138441548</v>
      </c>
      <c r="F26" s="1327">
        <v>3.1079989355391913E-2</v>
      </c>
      <c r="G26" s="1305">
        <v>11899149.210000003</v>
      </c>
      <c r="H26" s="1324">
        <v>0.96338046040662995</v>
      </c>
      <c r="I26" s="1305">
        <v>452304.55000000005</v>
      </c>
      <c r="J26" s="1318">
        <v>3.6619539593370103E-2</v>
      </c>
      <c r="K26" s="1306">
        <v>22794</v>
      </c>
      <c r="L26" s="1307">
        <v>22386</v>
      </c>
      <c r="M26" s="1327">
        <v>0.98210055277704655</v>
      </c>
      <c r="N26" s="1305">
        <v>408</v>
      </c>
      <c r="O26" s="1332">
        <v>1.7899447222953408E-2</v>
      </c>
    </row>
    <row r="27" spans="1:15" s="209" customFormat="1" x14ac:dyDescent="0.25">
      <c r="A27" s="1291" t="s">
        <v>1324</v>
      </c>
      <c r="B27" s="229" t="s">
        <v>1325</v>
      </c>
      <c r="C27" s="1343">
        <v>13500135.454984726</v>
      </c>
      <c r="D27" s="1305">
        <v>12997653.350000001</v>
      </c>
      <c r="E27" s="1344">
        <v>502482.10498472489</v>
      </c>
      <c r="F27" s="1327">
        <v>3.865944809066052E-2</v>
      </c>
      <c r="G27" s="1305">
        <v>12360487.51</v>
      </c>
      <c r="H27" s="1324">
        <v>0.95097839411142615</v>
      </c>
      <c r="I27" s="1305">
        <v>637165.84000000008</v>
      </c>
      <c r="J27" s="1318">
        <v>4.9021605888573724E-2</v>
      </c>
      <c r="K27" s="1306">
        <v>4212</v>
      </c>
      <c r="L27" s="1307">
        <v>3991</v>
      </c>
      <c r="M27" s="1327">
        <v>0.94753086419753085</v>
      </c>
      <c r="N27" s="1305">
        <v>221</v>
      </c>
      <c r="O27" s="1332">
        <v>5.2469135802469133E-2</v>
      </c>
    </row>
    <row r="28" spans="1:15" s="209" customFormat="1" x14ac:dyDescent="0.25">
      <c r="A28" s="1291" t="s">
        <v>110</v>
      </c>
      <c r="B28" s="229" t="s">
        <v>190</v>
      </c>
      <c r="C28" s="1343">
        <v>30853035.323110178</v>
      </c>
      <c r="D28" s="1305">
        <v>28471967.359999992</v>
      </c>
      <c r="E28" s="1344">
        <v>2381067.9631101862</v>
      </c>
      <c r="F28" s="1327">
        <v>8.3628501431036575E-2</v>
      </c>
      <c r="G28" s="1305">
        <v>27970355.519999992</v>
      </c>
      <c r="H28" s="1324">
        <v>0.98238225572340643</v>
      </c>
      <c r="I28" s="1305">
        <v>501611.83999999997</v>
      </c>
      <c r="J28" s="1318">
        <v>1.761774427659361E-2</v>
      </c>
      <c r="K28" s="1306">
        <v>305731</v>
      </c>
      <c r="L28" s="1307">
        <v>298431</v>
      </c>
      <c r="M28" s="1327">
        <v>0.97612280076276203</v>
      </c>
      <c r="N28" s="1305">
        <v>7300</v>
      </c>
      <c r="O28" s="1332">
        <v>2.3877199237237964E-2</v>
      </c>
    </row>
    <row r="29" spans="1:15" s="209" customFormat="1" x14ac:dyDescent="0.25">
      <c r="A29" s="1291" t="s">
        <v>111</v>
      </c>
      <c r="B29" s="229" t="s">
        <v>163</v>
      </c>
      <c r="C29" s="1343">
        <v>136835389.9926987</v>
      </c>
      <c r="D29" s="1305">
        <v>124509738.21000001</v>
      </c>
      <c r="E29" s="1344">
        <v>12325651.782698691</v>
      </c>
      <c r="F29" s="1327">
        <v>9.899347601157156E-2</v>
      </c>
      <c r="G29" s="1305">
        <v>121776096.45000002</v>
      </c>
      <c r="H29" s="1324">
        <v>0.97804475537978086</v>
      </c>
      <c r="I29" s="1305">
        <v>2733641.76</v>
      </c>
      <c r="J29" s="1318">
        <v>2.195524462021917E-2</v>
      </c>
      <c r="K29" s="1306">
        <v>7855908</v>
      </c>
      <c r="L29" s="1307">
        <v>7689593</v>
      </c>
      <c r="M29" s="1327">
        <v>0.97882930910087029</v>
      </c>
      <c r="N29" s="1305">
        <v>166315</v>
      </c>
      <c r="O29" s="1332">
        <v>2.1170690899129672E-2</v>
      </c>
    </row>
    <row r="30" spans="1:15" s="209" customFormat="1" x14ac:dyDescent="0.25">
      <c r="A30" s="1299"/>
      <c r="B30" s="1300" t="s">
        <v>1631</v>
      </c>
      <c r="C30" s="1340">
        <f>SUM(C20:C29)</f>
        <v>1013289574.2301728</v>
      </c>
      <c r="D30" s="1301">
        <f>SUM(D20:D29)</f>
        <v>434386604.8900001</v>
      </c>
      <c r="E30" s="1341">
        <f t="shared" ref="E30" si="10">C30-D30</f>
        <v>578902969.34017265</v>
      </c>
      <c r="F30" s="1342">
        <f t="shared" ref="F30" si="11">IFERROR((C30-D30)/D30,0)</f>
        <v>1.3326906557967377</v>
      </c>
      <c r="G30" s="1301">
        <f>SUM(G20:G29)</f>
        <v>423542669.0200001</v>
      </c>
      <c r="H30" s="1380">
        <v>0.97503621026079745</v>
      </c>
      <c r="I30" s="1301">
        <f>SUM(I20:I29)</f>
        <v>10843935.870000001</v>
      </c>
      <c r="J30" s="1358">
        <f t="shared" ref="J30" si="12">IFERROR(I30/D30,0)</f>
        <v>2.4963789739202515E-2</v>
      </c>
      <c r="K30" s="1351">
        <f>SUM(K20:K29)</f>
        <v>10393310</v>
      </c>
      <c r="L30" s="1303">
        <f>SUM(L20:L29)</f>
        <v>10154193</v>
      </c>
      <c r="M30" s="1342">
        <f t="shared" ref="M30" si="13">IFERROR(L30/K30,0)</f>
        <v>0.97699318119059275</v>
      </c>
      <c r="N30" s="1301">
        <f>SUM(N20:N29)</f>
        <v>239117</v>
      </c>
      <c r="O30" s="1357">
        <f t="shared" ref="O30" si="14">IFERROR(N30/K30,0)</f>
        <v>2.3006818809407206E-2</v>
      </c>
    </row>
    <row r="31" spans="1:15" s="209" customFormat="1" ht="15" customHeight="1" x14ac:dyDescent="0.25">
      <c r="A31" s="1291" t="s">
        <v>120</v>
      </c>
      <c r="B31" s="229" t="s">
        <v>191</v>
      </c>
      <c r="C31" s="1343">
        <v>25001638.929999996</v>
      </c>
      <c r="D31" s="1305">
        <v>5408049.3599999994</v>
      </c>
      <c r="E31" s="1344">
        <v>19593589.569999997</v>
      </c>
      <c r="F31" s="1327">
        <v>3.6230419261557922</v>
      </c>
      <c r="G31" s="1305">
        <v>5233411.4399999995</v>
      </c>
      <c r="H31" s="1324">
        <v>0.96770777994526291</v>
      </c>
      <c r="I31" s="1305">
        <v>174637.91999999998</v>
      </c>
      <c r="J31" s="1318">
        <v>3.2292220054737072E-2</v>
      </c>
      <c r="K31" s="1306">
        <v>285540</v>
      </c>
      <c r="L31" s="1307">
        <v>259518</v>
      </c>
      <c r="M31" s="1327">
        <v>0.90886740911956299</v>
      </c>
      <c r="N31" s="1305">
        <v>26022</v>
      </c>
      <c r="O31" s="1332">
        <v>9.113259088043707E-2</v>
      </c>
    </row>
    <row r="32" spans="1:15" ht="15.75" thickBot="1" x14ac:dyDescent="0.3">
      <c r="A32" s="1308">
        <v>11.1</v>
      </c>
      <c r="B32" s="1309" t="s">
        <v>1632</v>
      </c>
      <c r="C32" s="1381">
        <f>C15+C19+C30+C31</f>
        <v>2195799296.5646029</v>
      </c>
      <c r="D32" s="1310">
        <f>SUM(D15,D19,D30,D31)</f>
        <v>1543475765.0500002</v>
      </c>
      <c r="E32" s="1345">
        <f>C32-D32</f>
        <v>652323531.51460266</v>
      </c>
      <c r="F32" s="1328">
        <f t="shared" ref="F32" si="15">IFERROR((C32-D32)/D32,0)</f>
        <v>0.42263283057992879</v>
      </c>
      <c r="G32" s="1310">
        <f>SUM(G15,G19,G30,G31)</f>
        <v>1508297711.2000003</v>
      </c>
      <c r="H32" s="1325">
        <f t="shared" ref="H32" si="16">IFERROR(G32/D32,0)</f>
        <v>0.97720854797557488</v>
      </c>
      <c r="I32" s="1310">
        <f>SUM(I15,I19,I30,I31)</f>
        <v>35178053.850000001</v>
      </c>
      <c r="J32" s="1319">
        <f t="shared" ref="J32" si="17">IFERROR(I32/D32,0)</f>
        <v>2.279145202442516E-2</v>
      </c>
      <c r="K32" s="1311">
        <f>SUM(K15,K19,K30,K31)</f>
        <v>24671456</v>
      </c>
      <c r="L32" s="1312">
        <f>SUM(L15,L19,L30,L31)</f>
        <v>23927615</v>
      </c>
      <c r="M32" s="1328">
        <f t="shared" ref="M32" si="18">IFERROR(L32/K32,0)</f>
        <v>0.96985013774622786</v>
      </c>
      <c r="N32" s="1310">
        <f>SUM(N15,N19,N30,N31)</f>
        <v>743841</v>
      </c>
      <c r="O32" s="1333">
        <f t="shared" ref="O32" si="19">IFERROR(N32/K32,0)</f>
        <v>3.0149862253772131E-2</v>
      </c>
    </row>
    <row r="35" spans="1:15" ht="18.75" x14ac:dyDescent="0.3">
      <c r="A35" s="1678" t="s">
        <v>1633</v>
      </c>
      <c r="B35" s="1678"/>
      <c r="C35" s="1678"/>
      <c r="D35" s="1678"/>
      <c r="E35" s="1678"/>
      <c r="F35" s="1678"/>
      <c r="G35" s="1678"/>
      <c r="H35" s="1678"/>
      <c r="I35" s="1678"/>
      <c r="J35" s="1678"/>
      <c r="K35" s="1678"/>
      <c r="L35" s="1678"/>
      <c r="M35" s="1678"/>
      <c r="N35" s="1678"/>
      <c r="O35" s="1678"/>
    </row>
    <row r="36" spans="1:15" ht="15.75" thickBot="1" x14ac:dyDescent="0.3"/>
    <row r="37" spans="1:15" ht="18.75" x14ac:dyDescent="0.3">
      <c r="A37" s="1670" t="s">
        <v>268</v>
      </c>
      <c r="B37" s="1671"/>
      <c r="C37" s="1550" t="s">
        <v>829</v>
      </c>
      <c r="D37" s="1672"/>
      <c r="E37" s="1672"/>
      <c r="F37" s="1672"/>
      <c r="G37" s="1672"/>
      <c r="H37" s="1672"/>
      <c r="I37" s="1672"/>
      <c r="J37" s="1672"/>
      <c r="K37" s="1672"/>
      <c r="L37" s="1672"/>
      <c r="M37" s="1672"/>
      <c r="N37" s="1672"/>
      <c r="O37" s="1673"/>
    </row>
    <row r="38" spans="1:15" ht="60" x14ac:dyDescent="0.25">
      <c r="A38" s="1676" t="s">
        <v>1603</v>
      </c>
      <c r="B38" s="1677"/>
      <c r="C38" s="1284" t="s">
        <v>1642</v>
      </c>
      <c r="D38" s="649" t="s">
        <v>1623</v>
      </c>
      <c r="E38" s="1285" t="s">
        <v>1606</v>
      </c>
      <c r="F38" s="1285" t="s">
        <v>1607</v>
      </c>
      <c r="G38" s="1285" t="s">
        <v>1624</v>
      </c>
      <c r="H38" s="1285" t="s">
        <v>1608</v>
      </c>
      <c r="I38" s="1285" t="s">
        <v>1625</v>
      </c>
      <c r="J38" s="1286" t="s">
        <v>1609</v>
      </c>
      <c r="K38" s="649" t="s">
        <v>1626</v>
      </c>
      <c r="L38" s="1285" t="s">
        <v>1627</v>
      </c>
      <c r="M38" s="1285" t="s">
        <v>1611</v>
      </c>
      <c r="N38" s="640" t="s">
        <v>1628</v>
      </c>
      <c r="O38" s="689" t="s">
        <v>1612</v>
      </c>
    </row>
    <row r="39" spans="1:15" x14ac:dyDescent="0.25">
      <c r="A39" s="1287" t="s">
        <v>67</v>
      </c>
      <c r="B39" s="220" t="s">
        <v>736</v>
      </c>
      <c r="C39" s="1334">
        <v>1045354407.4937179</v>
      </c>
      <c r="D39" s="1288">
        <v>936995793.35000014</v>
      </c>
      <c r="E39" s="1335">
        <v>108358614.14371777</v>
      </c>
      <c r="F39" s="1320">
        <v>0.11564471784479197</v>
      </c>
      <c r="G39" s="1346">
        <v>932026459.59000015</v>
      </c>
      <c r="H39" s="1320">
        <v>0.99469652500548233</v>
      </c>
      <c r="I39" s="1346">
        <v>4969333.7600000007</v>
      </c>
      <c r="J39" s="1315">
        <v>5.3034749945177007E-3</v>
      </c>
      <c r="K39" s="1289">
        <v>446894</v>
      </c>
      <c r="L39" s="1290">
        <v>442655</v>
      </c>
      <c r="M39" s="1320">
        <v>0.99051452917246596</v>
      </c>
      <c r="N39" s="1288">
        <v>4239</v>
      </c>
      <c r="O39" s="1329">
        <v>9.4854708275340458E-3</v>
      </c>
    </row>
    <row r="40" spans="1:15" x14ac:dyDescent="0.25">
      <c r="A40" s="1291" t="s">
        <v>69</v>
      </c>
      <c r="B40" s="222" t="s">
        <v>737</v>
      </c>
      <c r="C40" s="1347">
        <v>3125947.7027392737</v>
      </c>
      <c r="D40" s="1292">
        <v>2024973.1000000003</v>
      </c>
      <c r="E40" s="1337">
        <v>1100974.6027392733</v>
      </c>
      <c r="F40" s="1326">
        <v>0.54369838430904249</v>
      </c>
      <c r="G40" s="1348">
        <v>1986921.4300000004</v>
      </c>
      <c r="H40" s="1326">
        <v>0.98120880223050866</v>
      </c>
      <c r="I40" s="1348">
        <v>38051.670000000006</v>
      </c>
      <c r="J40" s="1316">
        <v>1.8791197769491359E-2</v>
      </c>
      <c r="K40" s="1293">
        <v>2948</v>
      </c>
      <c r="L40" s="249">
        <v>2887</v>
      </c>
      <c r="M40" s="1326">
        <v>0.97930800542740837</v>
      </c>
      <c r="N40" s="1292">
        <v>61</v>
      </c>
      <c r="O40" s="1330">
        <v>2.0691994572591587E-2</v>
      </c>
    </row>
    <row r="41" spans="1:15" x14ac:dyDescent="0.25">
      <c r="A41" s="1294" t="s">
        <v>99</v>
      </c>
      <c r="B41" s="1295" t="s">
        <v>189</v>
      </c>
      <c r="C41" s="1349">
        <v>86780477.194143534</v>
      </c>
      <c r="D41" s="1296">
        <v>73957845.969999999</v>
      </c>
      <c r="E41" s="1339">
        <v>12822631.224143535</v>
      </c>
      <c r="F41" s="1322">
        <v>0.17337756469198498</v>
      </c>
      <c r="G41" s="1350">
        <v>73182426.319999993</v>
      </c>
      <c r="H41" s="1322">
        <v>0.9895153835292263</v>
      </c>
      <c r="I41" s="1350">
        <v>775419.64999999991</v>
      </c>
      <c r="J41" s="1317">
        <v>1.0484616470773613E-2</v>
      </c>
      <c r="K41" s="1297">
        <v>178405</v>
      </c>
      <c r="L41" s="1298">
        <v>173974</v>
      </c>
      <c r="M41" s="1322">
        <v>0.97516325215100474</v>
      </c>
      <c r="N41" s="1296">
        <v>4431</v>
      </c>
      <c r="O41" s="1331">
        <v>2.4836747848995262E-2</v>
      </c>
    </row>
    <row r="42" spans="1:15" x14ac:dyDescent="0.25">
      <c r="A42" s="1299"/>
      <c r="B42" s="1300" t="s">
        <v>1634</v>
      </c>
      <c r="C42" s="1340">
        <f>SUM(C39:C41)</f>
        <v>1135260832.3906007</v>
      </c>
      <c r="D42" s="1301">
        <f>SUM(D39:D41)</f>
        <v>1012978612.4200002</v>
      </c>
      <c r="E42" s="1341">
        <f t="shared" ref="E42" si="20">C42-D42</f>
        <v>122282219.97060049</v>
      </c>
      <c r="F42" s="1342">
        <f t="shared" ref="F42" si="21">IFERROR((C42-D42)/D42,0)</f>
        <v>0.12071550027938789</v>
      </c>
      <c r="G42" s="1351">
        <f>SUM(G39:G41)</f>
        <v>1007195807.3400002</v>
      </c>
      <c r="H42" s="1342">
        <f t="shared" ref="H42" si="22">IFERROR(G42/D42,0)</f>
        <v>0.99429128610505901</v>
      </c>
      <c r="I42" s="1351">
        <f>SUM(I39:I41)</f>
        <v>5782805.0800000001</v>
      </c>
      <c r="J42" s="1356">
        <f t="shared" ref="J42" si="23">IFERROR(I42/D42,0)</f>
        <v>5.7087138949408929E-3</v>
      </c>
      <c r="K42" s="1351">
        <f>SUM(K39:K41)</f>
        <v>628247</v>
      </c>
      <c r="L42" s="1303">
        <f>SUM(L39:L41)</f>
        <v>619516</v>
      </c>
      <c r="M42" s="1342">
        <f t="shared" ref="M42" si="24">IFERROR(L42/K42,0)</f>
        <v>0.98610259977365589</v>
      </c>
      <c r="N42" s="1301">
        <f>SUM(N39:N41)</f>
        <v>8731</v>
      </c>
      <c r="O42" s="1357">
        <f t="shared" ref="O42" si="25">IFERROR(N42/K42,0)</f>
        <v>1.3897400226344097E-2</v>
      </c>
    </row>
    <row r="43" spans="1:15" x14ac:dyDescent="0.25">
      <c r="A43" s="1313">
        <v>2.11</v>
      </c>
      <c r="B43" s="144" t="s">
        <v>231</v>
      </c>
      <c r="C43" s="1347">
        <v>54555009.252372257</v>
      </c>
      <c r="D43" s="1292">
        <v>51224480.380000018</v>
      </c>
      <c r="E43" s="1337">
        <v>3330528.8723722398</v>
      </c>
      <c r="F43" s="1326">
        <v>6.5018304679037894E-2</v>
      </c>
      <c r="G43" s="1348">
        <v>49476365.890000008</v>
      </c>
      <c r="H43" s="1326">
        <v>0.96587345587438034</v>
      </c>
      <c r="I43" s="1348">
        <v>1748114.49</v>
      </c>
      <c r="J43" s="1316">
        <v>3.4126544125619482E-2</v>
      </c>
      <c r="K43" s="1293">
        <v>47865</v>
      </c>
      <c r="L43" s="249">
        <v>45759</v>
      </c>
      <c r="M43" s="1326">
        <v>0.95600125352554055</v>
      </c>
      <c r="N43" s="1292">
        <v>2106</v>
      </c>
      <c r="O43" s="1330">
        <v>4.3998746474459415E-2</v>
      </c>
    </row>
    <row r="44" spans="1:15" x14ac:dyDescent="0.25">
      <c r="A44" s="1314">
        <v>2.12</v>
      </c>
      <c r="B44" s="144" t="s">
        <v>557</v>
      </c>
      <c r="C44" s="1352">
        <v>175687733.72437787</v>
      </c>
      <c r="D44" s="1305">
        <v>153130122.82999998</v>
      </c>
      <c r="E44" s="1344">
        <v>22557610.894377887</v>
      </c>
      <c r="F44" s="1327">
        <v>0.14731008163181977</v>
      </c>
      <c r="G44" s="1353">
        <v>151409453.96999997</v>
      </c>
      <c r="H44" s="1327">
        <v>0.98876335479786537</v>
      </c>
      <c r="I44" s="1353">
        <v>1720668.86</v>
      </c>
      <c r="J44" s="1318">
        <v>1.1236645202134592E-2</v>
      </c>
      <c r="K44" s="1306">
        <v>3119883</v>
      </c>
      <c r="L44" s="1307">
        <v>3088629</v>
      </c>
      <c r="M44" s="1327">
        <v>0.98998231664456648</v>
      </c>
      <c r="N44" s="1305">
        <v>31254</v>
      </c>
      <c r="O44" s="1332">
        <v>1.0017683355433521E-2</v>
      </c>
    </row>
    <row r="45" spans="1:15" x14ac:dyDescent="0.25">
      <c r="A45" s="1314">
        <v>2.13</v>
      </c>
      <c r="B45" s="144" t="s">
        <v>232</v>
      </c>
      <c r="C45" s="1352">
        <v>17149225.088581003</v>
      </c>
      <c r="D45" s="1305">
        <v>15198568.139999995</v>
      </c>
      <c r="E45" s="1344">
        <v>1950656.9485810082</v>
      </c>
      <c r="F45" s="1327">
        <v>0.12834478423314216</v>
      </c>
      <c r="G45" s="1353">
        <v>14117744.669999994</v>
      </c>
      <c r="H45" s="1327">
        <v>0.92888649377730126</v>
      </c>
      <c r="I45" s="1353">
        <v>1080823.4700000002</v>
      </c>
      <c r="J45" s="1318">
        <v>7.1113506222698727E-2</v>
      </c>
      <c r="K45" s="1306">
        <v>346460</v>
      </c>
      <c r="L45" s="1307">
        <v>309145</v>
      </c>
      <c r="M45" s="1327">
        <v>0.89229636898920506</v>
      </c>
      <c r="N45" s="1305">
        <v>37315</v>
      </c>
      <c r="O45" s="1332">
        <v>0.1077036310107949</v>
      </c>
    </row>
    <row r="46" spans="1:15" x14ac:dyDescent="0.25">
      <c r="A46" s="1314">
        <v>2.14</v>
      </c>
      <c r="B46" s="144" t="s">
        <v>559</v>
      </c>
      <c r="C46" s="1352">
        <v>11902072.316566519</v>
      </c>
      <c r="D46" s="1305">
        <v>10138919.249999998</v>
      </c>
      <c r="E46" s="1344">
        <v>1763153.0665665213</v>
      </c>
      <c r="F46" s="1327">
        <v>0.17389950773762416</v>
      </c>
      <c r="G46" s="1353">
        <v>9785400.9499999974</v>
      </c>
      <c r="H46" s="1327">
        <v>0.96513254605514287</v>
      </c>
      <c r="I46" s="1353">
        <v>353518.29999999981</v>
      </c>
      <c r="J46" s="1318">
        <v>3.4867453944857081E-2</v>
      </c>
      <c r="K46" s="1306">
        <v>315926</v>
      </c>
      <c r="L46" s="1307">
        <v>305863</v>
      </c>
      <c r="M46" s="1327">
        <v>0.96814760418579038</v>
      </c>
      <c r="N46" s="1305">
        <v>10063</v>
      </c>
      <c r="O46" s="1332">
        <v>3.1852395814209657E-2</v>
      </c>
    </row>
    <row r="47" spans="1:15" x14ac:dyDescent="0.25">
      <c r="A47" s="1314">
        <v>2.15</v>
      </c>
      <c r="B47" s="144" t="s">
        <v>558</v>
      </c>
      <c r="C47" s="1352">
        <v>4312176.3816906624</v>
      </c>
      <c r="D47" s="1305">
        <v>199845.1</v>
      </c>
      <c r="E47" s="1344">
        <v>4112331.2816906623</v>
      </c>
      <c r="F47" s="1327">
        <v>20.577593754816416</v>
      </c>
      <c r="G47" s="1353">
        <v>194191.71000000002</v>
      </c>
      <c r="H47" s="1327">
        <v>0.97171114027814554</v>
      </c>
      <c r="I47" s="1353">
        <v>5653.3899999999994</v>
      </c>
      <c r="J47" s="1318">
        <v>2.8288859721854572E-2</v>
      </c>
      <c r="K47" s="1306">
        <v>7661</v>
      </c>
      <c r="L47" s="1307">
        <v>7490</v>
      </c>
      <c r="M47" s="1327">
        <v>0.97767915415742068</v>
      </c>
      <c r="N47" s="1305">
        <v>171</v>
      </c>
      <c r="O47" s="1332">
        <v>2.2320845842579297E-2</v>
      </c>
    </row>
    <row r="48" spans="1:15" x14ac:dyDescent="0.25">
      <c r="A48" s="1314">
        <v>2.16</v>
      </c>
      <c r="B48" s="144" t="s">
        <v>784</v>
      </c>
      <c r="C48" s="1352">
        <v>61244344.590000004</v>
      </c>
      <c r="D48" s="1305">
        <v>0</v>
      </c>
      <c r="E48" s="1344">
        <v>61244344.590000004</v>
      </c>
      <c r="F48" s="1327">
        <v>0</v>
      </c>
      <c r="G48" s="1353">
        <v>0</v>
      </c>
      <c r="H48" s="1327">
        <v>0</v>
      </c>
      <c r="I48" s="1353">
        <v>0</v>
      </c>
      <c r="J48" s="1318">
        <v>0</v>
      </c>
      <c r="K48" s="1306">
        <v>0</v>
      </c>
      <c r="L48" s="1307">
        <v>0</v>
      </c>
      <c r="M48" s="1327">
        <v>0</v>
      </c>
      <c r="N48" s="1305">
        <v>0</v>
      </c>
      <c r="O48" s="1332">
        <v>0</v>
      </c>
    </row>
    <row r="49" spans="1:15" x14ac:dyDescent="0.25">
      <c r="A49" s="1314">
        <v>2.17</v>
      </c>
      <c r="B49" s="144" t="s">
        <v>785</v>
      </c>
      <c r="C49" s="1352">
        <v>3399860.0800001011</v>
      </c>
      <c r="D49" s="1305">
        <v>0</v>
      </c>
      <c r="E49" s="1344">
        <v>3399860.0800001011</v>
      </c>
      <c r="F49" s="1327">
        <v>0</v>
      </c>
      <c r="G49" s="1353">
        <v>0</v>
      </c>
      <c r="H49" s="1327">
        <v>0</v>
      </c>
      <c r="I49" s="1353">
        <v>0</v>
      </c>
      <c r="J49" s="1318">
        <v>0</v>
      </c>
      <c r="K49" s="1306">
        <v>0</v>
      </c>
      <c r="L49" s="1307">
        <v>0</v>
      </c>
      <c r="M49" s="1327">
        <v>0</v>
      </c>
      <c r="N49" s="1305">
        <v>0</v>
      </c>
      <c r="O49" s="1332">
        <v>0</v>
      </c>
    </row>
    <row r="50" spans="1:15" x14ac:dyDescent="0.25">
      <c r="A50" s="1314">
        <v>2.1800000000000002</v>
      </c>
      <c r="B50" s="144" t="s">
        <v>654</v>
      </c>
      <c r="C50" s="1352">
        <v>42657338.444329046</v>
      </c>
      <c r="D50" s="1305">
        <v>38213062.859999985</v>
      </c>
      <c r="E50" s="1344">
        <v>4444275.5843290612</v>
      </c>
      <c r="F50" s="1327">
        <v>0.11630252200959175</v>
      </c>
      <c r="G50" s="1353">
        <v>37817712.149999991</v>
      </c>
      <c r="H50" s="1327">
        <v>0.98965404287407088</v>
      </c>
      <c r="I50" s="1353">
        <v>395350.70999999996</v>
      </c>
      <c r="J50" s="1318">
        <v>1.034595712592927E-2</v>
      </c>
      <c r="K50" s="1306">
        <v>1268833</v>
      </c>
      <c r="L50" s="1307">
        <v>1256995</v>
      </c>
      <c r="M50" s="1327">
        <v>0.99067016699597188</v>
      </c>
      <c r="N50" s="1305">
        <v>11838</v>
      </c>
      <c r="O50" s="1332">
        <v>9.3298330040281104E-3</v>
      </c>
    </row>
    <row r="51" spans="1:15" x14ac:dyDescent="0.25">
      <c r="A51" s="1299"/>
      <c r="B51" s="1300" t="s">
        <v>1635</v>
      </c>
      <c r="C51" s="1340">
        <f>SUM(C43:C50)</f>
        <v>370907759.87791747</v>
      </c>
      <c r="D51" s="1301">
        <f>SUM(D43:D50)</f>
        <v>268104998.55999997</v>
      </c>
      <c r="E51" s="1341">
        <f t="shared" ref="E51" si="26">C51-D51</f>
        <v>102802761.3179175</v>
      </c>
      <c r="F51" s="1342">
        <f t="shared" ref="F51" si="27">IFERROR((C51-D51)/D51,0)</f>
        <v>0.3834421658308283</v>
      </c>
      <c r="G51" s="1351">
        <f>SUM(G43:G50)</f>
        <v>262800869.33999997</v>
      </c>
      <c r="H51" s="1342">
        <f t="shared" ref="H51" si="28">IFERROR(G51/D51,0)</f>
        <v>0.98021622405964592</v>
      </c>
      <c r="I51" s="1351">
        <f>SUM(I43:I50)</f>
        <v>5304129.22</v>
      </c>
      <c r="J51" s="1356">
        <f t="shared" ref="J51" si="29">IFERROR(I51/D51,0)</f>
        <v>1.9783775940354107E-2</v>
      </c>
      <c r="K51" s="1302">
        <f t="shared" ref="K51:L51" si="30">SUM(K43:K50)</f>
        <v>5106628</v>
      </c>
      <c r="L51" s="1303">
        <f t="shared" si="30"/>
        <v>5013881</v>
      </c>
      <c r="M51" s="1342">
        <f t="shared" ref="M51" si="31">IFERROR(L51/K51,0)</f>
        <v>0.98183791731060099</v>
      </c>
      <c r="N51" s="1301">
        <f>SUM(N43:N50)</f>
        <v>92747</v>
      </c>
      <c r="O51" s="1357">
        <f t="shared" ref="O51" si="32">IFERROR(N51/K51,0)</f>
        <v>1.8162082689398954E-2</v>
      </c>
    </row>
    <row r="52" spans="1:15" x14ac:dyDescent="0.25">
      <c r="A52" s="1291" t="s">
        <v>70</v>
      </c>
      <c r="B52" s="229" t="s">
        <v>191</v>
      </c>
      <c r="C52" s="1352">
        <v>1032002.4299999999</v>
      </c>
      <c r="D52" s="1305">
        <v>5056.9699999999993</v>
      </c>
      <c r="E52" s="1344">
        <v>1026945.46</v>
      </c>
      <c r="F52" s="1327">
        <v>203.07525257219245</v>
      </c>
      <c r="G52" s="1353">
        <v>4910.329999999999</v>
      </c>
      <c r="H52" s="1327">
        <v>0.97100239866955895</v>
      </c>
      <c r="I52" s="1353">
        <v>146.63999999999999</v>
      </c>
      <c r="J52" s="1318">
        <v>2.8997601330440957E-2</v>
      </c>
      <c r="K52" s="1306">
        <v>194</v>
      </c>
      <c r="L52" s="1307">
        <v>187</v>
      </c>
      <c r="M52" s="1327">
        <v>0.96391752577319589</v>
      </c>
      <c r="N52" s="1305">
        <v>7</v>
      </c>
      <c r="O52" s="1332">
        <v>3.608247422680412E-2</v>
      </c>
    </row>
    <row r="53" spans="1:15" ht="15.75" thickBot="1" x14ac:dyDescent="0.3">
      <c r="A53" s="1308">
        <v>4.0999999999999996</v>
      </c>
      <c r="B53" s="1309" t="s">
        <v>1632</v>
      </c>
      <c r="C53" s="1381">
        <f>C42+C51+C52</f>
        <v>1507200594.6985183</v>
      </c>
      <c r="D53" s="1310">
        <f>SUM(D42,D51,D52)</f>
        <v>1281088667.9500003</v>
      </c>
      <c r="E53" s="1345">
        <f t="shared" ref="E53" si="33">C53-D53</f>
        <v>226111926.74851799</v>
      </c>
      <c r="F53" s="1328">
        <f t="shared" ref="F53" si="34">IFERROR((C53-D53)/D53,0)</f>
        <v>0.17649982581638365</v>
      </c>
      <c r="G53" s="1354">
        <f>SUM(G42,G51,G52)</f>
        <v>1270001587.01</v>
      </c>
      <c r="H53" s="1328">
        <f t="shared" ref="H53" si="35">IFERROR(G53/D53,0)</f>
        <v>0.99134557878984142</v>
      </c>
      <c r="I53" s="1354">
        <f>SUM(I42,I51,I52)</f>
        <v>11087080.940000001</v>
      </c>
      <c r="J53" s="1355">
        <f t="shared" ref="J53" si="36">IFERROR(I53/D53,0)</f>
        <v>8.6544212101583584E-3</v>
      </c>
      <c r="K53" s="1311">
        <f t="shared" ref="K53" si="37">SUM(K42,K51,K52)</f>
        <v>5735069</v>
      </c>
      <c r="L53" s="1312">
        <f>SUM(L42,L51,L52)</f>
        <v>5633584</v>
      </c>
      <c r="M53" s="1328">
        <f t="shared" ref="M53" si="38">IFERROR(L53/K53,0)</f>
        <v>0.98230448491552591</v>
      </c>
      <c r="N53" s="1310">
        <f>SUM(N42,N51,N52)</f>
        <v>101485</v>
      </c>
      <c r="O53" s="1333">
        <f t="shared" ref="O53" si="39">IFERROR(N53/K53,0)</f>
        <v>1.7695515084474138E-2</v>
      </c>
    </row>
    <row r="54" spans="1:15" x14ac:dyDescent="0.25">
      <c r="A54" s="1167"/>
      <c r="B54" s="1167"/>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79" t="s">
        <v>1191</v>
      </c>
      <c r="B3" s="1679"/>
      <c r="C3" s="1679"/>
      <c r="D3" s="1679"/>
      <c r="E3" s="1679"/>
      <c r="F3" s="1679"/>
      <c r="G3" s="1679"/>
      <c r="H3" s="1679"/>
      <c r="I3" s="1679"/>
    </row>
    <row r="4" spans="1:10" ht="39.75" customHeight="1" thickBot="1" x14ac:dyDescent="0.4">
      <c r="A4" s="1683"/>
      <c r="B4" s="1684"/>
      <c r="C4" s="1684"/>
      <c r="D4" s="1384"/>
      <c r="E4" s="1384"/>
      <c r="F4" s="1037" t="s">
        <v>247</v>
      </c>
      <c r="G4" s="1038" t="s">
        <v>248</v>
      </c>
      <c r="H4" s="1039" t="s">
        <v>249</v>
      </c>
      <c r="I4" s="1037" t="s">
        <v>250</v>
      </c>
      <c r="J4" s="1040" t="s">
        <v>911</v>
      </c>
    </row>
    <row r="5" spans="1:10" ht="19.5" customHeight="1" thickBot="1" x14ac:dyDescent="0.4">
      <c r="A5" s="1383"/>
      <c r="B5" s="1685" t="s">
        <v>1192</v>
      </c>
      <c r="C5" s="1687"/>
      <c r="D5" s="1685" t="s">
        <v>1193</v>
      </c>
      <c r="E5" s="1687"/>
      <c r="F5" s="1386"/>
      <c r="G5" s="1386"/>
      <c r="H5" s="1386"/>
      <c r="I5" s="1386"/>
      <c r="J5" s="1387"/>
    </row>
    <row r="6" spans="1:10" ht="15" customHeight="1" x14ac:dyDescent="0.25">
      <c r="A6" s="1692" t="s">
        <v>423</v>
      </c>
      <c r="B6" s="1041" t="s">
        <v>99</v>
      </c>
      <c r="C6" s="1042" t="s">
        <v>7</v>
      </c>
      <c r="D6" s="1041" t="s">
        <v>204</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694"/>
      <c r="B7" s="925" t="s">
        <v>41</v>
      </c>
      <c r="C7" s="1046" t="s">
        <v>52</v>
      </c>
      <c r="D7" s="925" t="s">
        <v>903</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694"/>
      <c r="B8" s="925">
        <v>5.2</v>
      </c>
      <c r="C8" s="1046" t="s">
        <v>306</v>
      </c>
      <c r="D8" s="925" t="s">
        <v>43</v>
      </c>
      <c r="E8" t="s">
        <v>315</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694"/>
      <c r="B9" s="925">
        <v>6.2</v>
      </c>
      <c r="C9" s="1046" t="s">
        <v>19</v>
      </c>
      <c r="D9" s="925" t="s">
        <v>197</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694"/>
      <c r="B10" s="925">
        <v>7.2</v>
      </c>
      <c r="C10" s="1046" t="s">
        <v>21</v>
      </c>
      <c r="D10" s="925" t="s">
        <v>217</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694"/>
      <c r="B11" s="925" t="s">
        <v>162</v>
      </c>
      <c r="C11" s="1046" t="s">
        <v>23</v>
      </c>
      <c r="D11" s="925" t="s">
        <v>501</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694"/>
      <c r="B12" s="925" t="s">
        <v>112</v>
      </c>
      <c r="C12" s="1046" t="s">
        <v>137</v>
      </c>
      <c r="D12" s="925" t="s">
        <v>266</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693"/>
      <c r="B13" s="930" t="s">
        <v>45</v>
      </c>
      <c r="C13" s="1050" t="s">
        <v>234</v>
      </c>
      <c r="D13" s="930" t="s">
        <v>445</v>
      </c>
      <c r="E13" s="1059" t="s">
        <v>395</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692" t="s">
        <v>440</v>
      </c>
      <c r="B14" s="1041">
        <v>2.19</v>
      </c>
      <c r="C14" s="1042" t="s">
        <v>747</v>
      </c>
      <c r="D14" s="1041" t="s">
        <v>720</v>
      </c>
      <c r="E14" s="1058" t="s">
        <v>227</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0</v>
      </c>
    </row>
    <row r="15" spans="1:10" ht="15.75" thickBot="1" x14ac:dyDescent="0.3">
      <c r="A15" s="1693"/>
      <c r="B15" s="930" t="s">
        <v>71</v>
      </c>
      <c r="C15" s="1050" t="s">
        <v>234</v>
      </c>
      <c r="D15" s="930">
        <v>2.7</v>
      </c>
      <c r="E15" s="1059" t="s">
        <v>227</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6"/>
    </row>
    <row r="17" spans="1:13" x14ac:dyDescent="0.25">
      <c r="A17" s="1055"/>
    </row>
    <row r="18" spans="1:13" ht="31.5" customHeight="1" thickBot="1" x14ac:dyDescent="0.3">
      <c r="A18" s="1679" t="s">
        <v>1194</v>
      </c>
      <c r="B18" s="1679"/>
      <c r="C18" s="1679"/>
      <c r="D18" s="1679"/>
      <c r="E18" s="1679"/>
      <c r="F18" s="1679"/>
      <c r="G18" s="1679"/>
      <c r="H18" s="1679"/>
      <c r="I18" s="1679"/>
    </row>
    <row r="19" spans="1:13" ht="39.75" customHeight="1" thickBot="1" x14ac:dyDescent="0.4">
      <c r="A19" s="1683"/>
      <c r="B19" s="1684"/>
      <c r="C19" s="1684"/>
      <c r="D19" s="1384"/>
      <c r="E19" s="1384"/>
      <c r="F19" s="1056"/>
      <c r="G19" s="1056"/>
      <c r="H19" s="1037" t="s">
        <v>247</v>
      </c>
      <c r="I19" s="1038" t="s">
        <v>248</v>
      </c>
      <c r="J19" s="1039" t="s">
        <v>249</v>
      </c>
      <c r="K19" s="1037" t="s">
        <v>250</v>
      </c>
      <c r="L19" s="1040" t="s">
        <v>911</v>
      </c>
    </row>
    <row r="20" spans="1:13" ht="19.5" customHeight="1" thickBot="1" x14ac:dyDescent="0.4">
      <c r="A20" s="1383"/>
      <c r="B20" s="1685" t="s">
        <v>1192</v>
      </c>
      <c r="C20" s="1686"/>
      <c r="D20" s="1686"/>
      <c r="E20" s="1687"/>
      <c r="F20" s="1685" t="s">
        <v>1195</v>
      </c>
      <c r="G20" s="1687"/>
      <c r="H20" s="1390"/>
      <c r="I20" s="1386"/>
      <c r="J20" s="1391"/>
      <c r="K20" s="1392"/>
      <c r="L20" s="1393"/>
    </row>
    <row r="21" spans="1:13" ht="17.25" customHeight="1" thickBot="1" x14ac:dyDescent="0.3">
      <c r="A21" s="1382" t="s">
        <v>423</v>
      </c>
      <c r="B21" s="1688" t="s">
        <v>463</v>
      </c>
      <c r="C21" s="1689"/>
      <c r="D21" s="1690" t="s">
        <v>8</v>
      </c>
      <c r="E21" s="1691"/>
      <c r="F21" s="1388" t="s">
        <v>1410</v>
      </c>
      <c r="G21" s="1056" t="s">
        <v>36</v>
      </c>
      <c r="H21" s="1043"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4"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4"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4"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5"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2" t="s">
        <v>440</v>
      </c>
      <c r="B22" s="1688" t="s">
        <v>41</v>
      </c>
      <c r="C22" s="1691"/>
      <c r="D22" s="1690" t="s">
        <v>8</v>
      </c>
      <c r="E22" s="1691"/>
      <c r="F22" s="1388" t="s">
        <v>1410</v>
      </c>
      <c r="G22" s="1056" t="s">
        <v>36</v>
      </c>
      <c r="H22" s="1051"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2"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2"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2"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3"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679" t="s">
        <v>1196</v>
      </c>
      <c r="B25" s="1679"/>
      <c r="C25" s="1679"/>
      <c r="D25" s="1679"/>
      <c r="E25" s="1679"/>
      <c r="F25" s="1679"/>
      <c r="G25" s="1679"/>
      <c r="H25" s="1679"/>
      <c r="I25" s="1679"/>
    </row>
    <row r="26" spans="1:13" ht="39.75" customHeight="1" thickBot="1" x14ac:dyDescent="0.3">
      <c r="A26" s="1057" t="s">
        <v>431</v>
      </c>
      <c r="B26" s="1680" t="s">
        <v>518</v>
      </c>
      <c r="C26" s="1682"/>
      <c r="D26" s="1386" t="s">
        <v>247</v>
      </c>
      <c r="E26" s="1386" t="s">
        <v>248</v>
      </c>
      <c r="F26" s="1386" t="s">
        <v>249</v>
      </c>
      <c r="G26" s="1389" t="s">
        <v>250</v>
      </c>
      <c r="H26" s="1680" t="s">
        <v>531</v>
      </c>
      <c r="I26" s="1682"/>
      <c r="J26" s="1386" t="s">
        <v>247</v>
      </c>
      <c r="K26" s="1386" t="s">
        <v>248</v>
      </c>
      <c r="L26" s="1386" t="s">
        <v>249</v>
      </c>
      <c r="M26" s="1389" t="s">
        <v>250</v>
      </c>
    </row>
    <row r="27" spans="1:13" ht="15" customHeight="1" x14ac:dyDescent="0.25">
      <c r="A27" s="1394">
        <v>1</v>
      </c>
      <c r="B27" s="1041" t="s">
        <v>123</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94">
        <f>A27+1</f>
        <v>2</v>
      </c>
      <c r="B28" s="925" t="s">
        <v>123</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94">
        <f t="shared" ref="A29:A36" si="4">A28+1</f>
        <v>3</v>
      </c>
      <c r="B29" s="925" t="s">
        <v>123</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94">
        <f t="shared" si="4"/>
        <v>4</v>
      </c>
      <c r="B30" s="925" t="s">
        <v>123</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94">
        <f t="shared" si="4"/>
        <v>5</v>
      </c>
      <c r="B31" s="925" t="s">
        <v>123</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94">
        <f t="shared" si="4"/>
        <v>6</v>
      </c>
      <c r="B32" s="925" t="s">
        <v>123</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94">
        <f t="shared" si="4"/>
        <v>7</v>
      </c>
      <c r="B33" s="925" t="s">
        <v>123</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94">
        <f t="shared" si="4"/>
        <v>8</v>
      </c>
      <c r="B34" s="925" t="s">
        <v>123</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94">
        <f t="shared" si="4"/>
        <v>9</v>
      </c>
      <c r="B35" s="925" t="s">
        <v>123</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94">
        <f t="shared" si="4"/>
        <v>10</v>
      </c>
      <c r="B36" s="925" t="s">
        <v>123</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95">
        <f>A36+1</f>
        <v>11</v>
      </c>
      <c r="B37" s="930" t="s">
        <v>123</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6"/>
      <c r="I39" s="1385"/>
      <c r="J39" s="932"/>
      <c r="K39" s="756"/>
    </row>
    <row r="40" spans="1:13" ht="31.5" customHeight="1" thickBot="1" x14ac:dyDescent="0.3">
      <c r="A40" s="1679" t="s">
        <v>1197</v>
      </c>
      <c r="B40" s="1679"/>
      <c r="C40" s="1679"/>
      <c r="D40" s="1679"/>
      <c r="E40" s="1679"/>
      <c r="F40" s="1679"/>
      <c r="G40" s="1679"/>
      <c r="H40" s="1679"/>
      <c r="I40" s="1679"/>
    </row>
    <row r="41" spans="1:13" ht="39.75" customHeight="1" thickBot="1" x14ac:dyDescent="0.3">
      <c r="A41" s="1057" t="s">
        <v>431</v>
      </c>
      <c r="B41" s="1680" t="s">
        <v>518</v>
      </c>
      <c r="C41" s="1681"/>
      <c r="D41" s="1392" t="s">
        <v>247</v>
      </c>
      <c r="E41" s="1386" t="s">
        <v>248</v>
      </c>
      <c r="F41" s="1391" t="s">
        <v>249</v>
      </c>
      <c r="G41" s="1396" t="s">
        <v>250</v>
      </c>
      <c r="H41" s="1680" t="s">
        <v>531</v>
      </c>
      <c r="I41" s="1682"/>
      <c r="J41" s="1386" t="s">
        <v>247</v>
      </c>
      <c r="K41" s="1386" t="s">
        <v>248</v>
      </c>
      <c r="L41" s="1386" t="s">
        <v>249</v>
      </c>
      <c r="M41" s="1389" t="s">
        <v>250</v>
      </c>
    </row>
    <row r="42" spans="1:13" x14ac:dyDescent="0.25">
      <c r="A42" s="1394">
        <v>1</v>
      </c>
      <c r="B42" s="1041" t="s">
        <v>1198</v>
      </c>
      <c r="C42" s="1058" t="s">
        <v>1199</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1657</v>
      </c>
      <c r="I42" s="1058" t="s">
        <v>1200</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4">
        <f>A42+1</f>
        <v>2</v>
      </c>
      <c r="B43" s="925" t="s">
        <v>1198</v>
      </c>
      <c r="C43" t="s">
        <v>1199</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1657</v>
      </c>
      <c r="I43" t="s">
        <v>1200</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4">
        <f t="shared" ref="A44:A51" si="5">A43+1</f>
        <v>3</v>
      </c>
      <c r="B44" s="925" t="s">
        <v>1198</v>
      </c>
      <c r="C44" t="s">
        <v>1199</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1657</v>
      </c>
      <c r="I44" t="s">
        <v>1200</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4">
        <f t="shared" si="5"/>
        <v>4</v>
      </c>
      <c r="B45" s="925" t="s">
        <v>1198</v>
      </c>
      <c r="C45" t="s">
        <v>1199</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1657</v>
      </c>
      <c r="I45" t="s">
        <v>1200</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4">
        <f t="shared" si="5"/>
        <v>5</v>
      </c>
      <c r="B46" s="925" t="s">
        <v>1198</v>
      </c>
      <c r="C46" t="s">
        <v>1199</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1657</v>
      </c>
      <c r="I46" t="s">
        <v>1200</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4">
        <f t="shared" si="5"/>
        <v>6</v>
      </c>
      <c r="B47" s="925" t="s">
        <v>1198</v>
      </c>
      <c r="C47" t="s">
        <v>1199</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1657</v>
      </c>
      <c r="I47" t="s">
        <v>1200</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4">
        <f t="shared" si="5"/>
        <v>7</v>
      </c>
      <c r="B48" s="925" t="s">
        <v>1198</v>
      </c>
      <c r="C48" t="s">
        <v>1199</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1657</v>
      </c>
      <c r="I48" t="s">
        <v>1200</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4">
        <f t="shared" si="5"/>
        <v>8</v>
      </c>
      <c r="B49" s="925" t="s">
        <v>1198</v>
      </c>
      <c r="C49" t="s">
        <v>1199</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1657</v>
      </c>
      <c r="I49" t="s">
        <v>1200</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4">
        <f t="shared" si="5"/>
        <v>9</v>
      </c>
      <c r="B50" s="925" t="s">
        <v>1198</v>
      </c>
      <c r="C50" t="s">
        <v>1199</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1657</v>
      </c>
      <c r="I50" t="s">
        <v>1200</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4">
        <f t="shared" si="5"/>
        <v>10</v>
      </c>
      <c r="B51" s="925" t="s">
        <v>1198</v>
      </c>
      <c r="C51" t="s">
        <v>1199</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1657</v>
      </c>
      <c r="I51" t="s">
        <v>1200</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5">
        <f>A51+1</f>
        <v>11</v>
      </c>
      <c r="B52" s="930" t="s">
        <v>1198</v>
      </c>
      <c r="C52" s="1059" t="s">
        <v>1199</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1657</v>
      </c>
      <c r="I52" s="1059" t="s">
        <v>1200</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5"/>
      <c r="B53" s="1385"/>
      <c r="C53" s="1385"/>
      <c r="D53" s="1385"/>
      <c r="E53" s="1385"/>
      <c r="F53" s="1385"/>
      <c r="G53" s="1385"/>
    </row>
    <row r="54" spans="1:13" x14ac:dyDescent="0.25">
      <c r="D54" s="15"/>
      <c r="E54" s="15"/>
      <c r="F54" s="15"/>
      <c r="G54" s="15"/>
    </row>
    <row r="55" spans="1:13" ht="31.5" customHeight="1" thickBot="1" x14ac:dyDescent="0.3">
      <c r="A55" s="1679" t="s">
        <v>1201</v>
      </c>
      <c r="B55" s="1679"/>
      <c r="C55" s="1679"/>
      <c r="D55" s="1679"/>
      <c r="E55" s="1679"/>
      <c r="F55" s="1679"/>
      <c r="G55" s="1679"/>
    </row>
    <row r="56" spans="1:13" ht="39.75" customHeight="1" thickBot="1" x14ac:dyDescent="0.3">
      <c r="A56" s="1057" t="s">
        <v>431</v>
      </c>
      <c r="B56" s="1680" t="s">
        <v>518</v>
      </c>
      <c r="C56" s="1682"/>
      <c r="D56" s="1386" t="s">
        <v>247</v>
      </c>
      <c r="E56" s="1386" t="s">
        <v>248</v>
      </c>
      <c r="F56" s="1386" t="s">
        <v>249</v>
      </c>
      <c r="G56" s="1389" t="s">
        <v>250</v>
      </c>
    </row>
    <row r="57" spans="1:13" x14ac:dyDescent="0.25">
      <c r="A57" s="1397">
        <v>1</v>
      </c>
      <c r="B57" s="1041" t="s">
        <v>118</v>
      </c>
      <c r="C57" s="1058" t="s">
        <v>116</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94">
        <f>A57+1</f>
        <v>2</v>
      </c>
      <c r="B58" s="925" t="s">
        <v>118</v>
      </c>
      <c r="C58" t="s">
        <v>116</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94">
        <f t="shared" ref="A59:A66" si="8">A58+1</f>
        <v>3</v>
      </c>
      <c r="B59" s="925" t="s">
        <v>118</v>
      </c>
      <c r="C59" t="s">
        <v>116</v>
      </c>
      <c r="D59" s="1048" t="b">
        <f t="shared" ca="1" si="7"/>
        <v>1</v>
      </c>
      <c r="E59" s="1048" t="b">
        <f t="shared" ca="1" si="6"/>
        <v>1</v>
      </c>
      <c r="F59" s="1048" t="b">
        <f t="shared" ca="1" si="6"/>
        <v>1</v>
      </c>
      <c r="G59" s="1049" t="b">
        <f t="shared" ca="1" si="6"/>
        <v>1</v>
      </c>
    </row>
    <row r="60" spans="1:13" x14ac:dyDescent="0.25">
      <c r="A60" s="1394">
        <f t="shared" si="8"/>
        <v>4</v>
      </c>
      <c r="B60" s="925" t="s">
        <v>118</v>
      </c>
      <c r="C60" t="s">
        <v>116</v>
      </c>
      <c r="D60" s="1048" t="b">
        <f t="shared" ca="1" si="7"/>
        <v>1</v>
      </c>
      <c r="E60" s="1048" t="b">
        <f t="shared" ca="1" si="6"/>
        <v>1</v>
      </c>
      <c r="F60" s="1048" t="b">
        <f t="shared" ca="1" si="6"/>
        <v>1</v>
      </c>
      <c r="G60" s="1049" t="b">
        <f t="shared" ca="1" si="6"/>
        <v>1</v>
      </c>
    </row>
    <row r="61" spans="1:13" x14ac:dyDescent="0.25">
      <c r="A61" s="1394">
        <f t="shared" si="8"/>
        <v>5</v>
      </c>
      <c r="B61" s="925" t="s">
        <v>118</v>
      </c>
      <c r="C61" t="s">
        <v>116</v>
      </c>
      <c r="D61" s="1048" t="b">
        <f t="shared" ca="1" si="7"/>
        <v>1</v>
      </c>
      <c r="E61" s="1048" t="b">
        <f t="shared" ca="1" si="6"/>
        <v>1</v>
      </c>
      <c r="F61" s="1048" t="b">
        <f t="shared" ca="1" si="6"/>
        <v>1</v>
      </c>
      <c r="G61" s="1049" t="b">
        <f t="shared" ca="1" si="6"/>
        <v>1</v>
      </c>
    </row>
    <row r="62" spans="1:13" x14ac:dyDescent="0.25">
      <c r="A62" s="1394">
        <f t="shared" si="8"/>
        <v>6</v>
      </c>
      <c r="B62" s="925" t="s">
        <v>118</v>
      </c>
      <c r="C62" t="s">
        <v>116</v>
      </c>
      <c r="D62" s="1048" t="b">
        <f t="shared" ca="1" si="7"/>
        <v>1</v>
      </c>
      <c r="E62" s="1048" t="b">
        <f t="shared" ca="1" si="6"/>
        <v>1</v>
      </c>
      <c r="F62" s="1048" t="b">
        <f t="shared" ca="1" si="6"/>
        <v>1</v>
      </c>
      <c r="G62" s="1049" t="b">
        <f t="shared" ca="1" si="6"/>
        <v>1</v>
      </c>
    </row>
    <row r="63" spans="1:13" x14ac:dyDescent="0.25">
      <c r="A63" s="1394">
        <f t="shared" si="8"/>
        <v>7</v>
      </c>
      <c r="B63" s="925" t="s">
        <v>118</v>
      </c>
      <c r="C63" t="s">
        <v>116</v>
      </c>
      <c r="D63" s="1048" t="b">
        <f t="shared" ca="1" si="7"/>
        <v>1</v>
      </c>
      <c r="E63" s="1048" t="b">
        <f t="shared" ca="1" si="6"/>
        <v>1</v>
      </c>
      <c r="F63" s="1048" t="b">
        <f t="shared" ca="1" si="6"/>
        <v>1</v>
      </c>
      <c r="G63" s="1049" t="b">
        <f t="shared" ca="1" si="6"/>
        <v>1</v>
      </c>
    </row>
    <row r="64" spans="1:13" x14ac:dyDescent="0.25">
      <c r="A64" s="1394">
        <f t="shared" si="8"/>
        <v>8</v>
      </c>
      <c r="B64" s="925" t="s">
        <v>118</v>
      </c>
      <c r="C64" t="s">
        <v>116</v>
      </c>
      <c r="D64" s="1048" t="b">
        <f t="shared" ca="1" si="7"/>
        <v>1</v>
      </c>
      <c r="E64" s="1048" t="b">
        <f t="shared" ca="1" si="6"/>
        <v>1</v>
      </c>
      <c r="F64" s="1048" t="b">
        <f t="shared" ca="1" si="6"/>
        <v>1</v>
      </c>
      <c r="G64" s="1049" t="b">
        <f t="shared" ca="1" si="6"/>
        <v>1</v>
      </c>
    </row>
    <row r="65" spans="1:9" x14ac:dyDescent="0.25">
      <c r="A65" s="1394">
        <f t="shared" si="8"/>
        <v>9</v>
      </c>
      <c r="B65" s="925" t="s">
        <v>118</v>
      </c>
      <c r="C65" t="s">
        <v>116</v>
      </c>
      <c r="D65" s="1048" t="b">
        <f t="shared" ca="1" si="7"/>
        <v>1</v>
      </c>
      <c r="E65" s="1048" t="b">
        <f t="shared" ca="1" si="6"/>
        <v>1</v>
      </c>
      <c r="F65" s="1048" t="b">
        <f t="shared" ca="1" si="6"/>
        <v>1</v>
      </c>
      <c r="G65" s="1049" t="b">
        <f t="shared" ca="1" si="6"/>
        <v>0</v>
      </c>
    </row>
    <row r="66" spans="1:9" x14ac:dyDescent="0.25">
      <c r="A66" s="1394">
        <f t="shared" si="8"/>
        <v>10</v>
      </c>
      <c r="B66" s="925" t="s">
        <v>118</v>
      </c>
      <c r="C66" t="s">
        <v>116</v>
      </c>
      <c r="D66" s="1048" t="b">
        <f t="shared" ca="1" si="7"/>
        <v>1</v>
      </c>
      <c r="E66" s="1048" t="b">
        <f t="shared" ca="1" si="6"/>
        <v>1</v>
      </c>
      <c r="F66" s="1048" t="b">
        <f t="shared" ca="1" si="6"/>
        <v>1</v>
      </c>
      <c r="G66" s="1049" t="b">
        <f t="shared" ca="1" si="6"/>
        <v>0</v>
      </c>
    </row>
    <row r="67" spans="1:9" ht="15" customHeight="1" thickBot="1" x14ac:dyDescent="0.3">
      <c r="A67" s="1395">
        <f>A66+1</f>
        <v>11</v>
      </c>
      <c r="B67" s="930" t="s">
        <v>118</v>
      </c>
      <c r="C67" s="1059" t="s">
        <v>116</v>
      </c>
      <c r="D67" s="1052" t="b">
        <f t="shared" ca="1" si="7"/>
        <v>1</v>
      </c>
      <c r="E67" s="1052" t="b">
        <f t="shared" ca="1" si="6"/>
        <v>1</v>
      </c>
      <c r="F67" s="1052" t="b">
        <f t="shared" ca="1" si="6"/>
        <v>1</v>
      </c>
      <c r="G67" s="1053" t="b">
        <f t="shared" ca="1" si="6"/>
        <v>0</v>
      </c>
      <c r="H67" s="1385"/>
      <c r="I67" s="1385"/>
    </row>
    <row r="68" spans="1:9" x14ac:dyDescent="0.25">
      <c r="A68" s="932"/>
      <c r="B68" s="756"/>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696" t="s">
        <v>1390</v>
      </c>
      <c r="D2" s="1696"/>
      <c r="N2" s="1695" t="s">
        <v>1350</v>
      </c>
      <c r="O2" s="1695"/>
    </row>
    <row r="3" spans="3:15" ht="15" customHeight="1" x14ac:dyDescent="0.25">
      <c r="C3" s="1699" t="s">
        <v>1043</v>
      </c>
      <c r="D3" s="1700"/>
      <c r="N3" s="1703" t="s">
        <v>1043</v>
      </c>
      <c r="O3" s="1704"/>
    </row>
    <row r="4" spans="3:15" ht="15" customHeight="1" thickBot="1" x14ac:dyDescent="0.3">
      <c r="C4" s="1701"/>
      <c r="D4" s="1702"/>
      <c r="N4" s="1705"/>
      <c r="O4" s="1706"/>
    </row>
    <row r="5" spans="3:15" ht="15.75" customHeight="1" x14ac:dyDescent="0.25">
      <c r="C5" s="923" t="s">
        <v>1044</v>
      </c>
      <c r="D5" s="924" t="s">
        <v>1043</v>
      </c>
      <c r="N5" s="1085" t="s">
        <v>1044</v>
      </c>
      <c r="O5" s="1086" t="s">
        <v>1043</v>
      </c>
    </row>
    <row r="6" spans="3:15" x14ac:dyDescent="0.25">
      <c r="C6" s="925" t="s">
        <v>900</v>
      </c>
      <c r="D6" s="926" t="str">
        <f>CurrentFileName()</f>
        <v>ASR_COMP</v>
      </c>
      <c r="E6" s="1094" t="s">
        <v>1347</v>
      </c>
      <c r="N6" s="1087" t="s">
        <v>900</v>
      </c>
      <c r="O6" s="1088" t="s">
        <v>1056</v>
      </c>
    </row>
    <row r="7" spans="3:15" x14ac:dyDescent="0.25">
      <c r="C7" s="925" t="s">
        <v>901</v>
      </c>
      <c r="D7" s="927">
        <f>CurrentDate()</f>
        <v>44682</v>
      </c>
      <c r="E7" s="1094" t="s">
        <v>1352</v>
      </c>
      <c r="N7" s="1087" t="s">
        <v>901</v>
      </c>
      <c r="O7" s="1089">
        <v>43236</v>
      </c>
    </row>
    <row r="8" spans="3:15" x14ac:dyDescent="0.25">
      <c r="C8" s="925" t="s">
        <v>902</v>
      </c>
      <c r="D8" s="1083" t="s">
        <v>1345</v>
      </c>
      <c r="E8" s="1094" t="s">
        <v>1357</v>
      </c>
      <c r="N8" s="1087" t="s">
        <v>902</v>
      </c>
      <c r="O8" s="1088" t="s">
        <v>1345</v>
      </c>
    </row>
    <row r="9" spans="3:15" ht="15" customHeight="1" x14ac:dyDescent="0.25">
      <c r="C9" s="925" t="s">
        <v>1045</v>
      </c>
      <c r="D9" s="926" t="s">
        <v>423</v>
      </c>
      <c r="E9" s="1094" t="s">
        <v>1348</v>
      </c>
      <c r="N9" s="1087" t="s">
        <v>1045</v>
      </c>
      <c r="O9" s="1088" t="s">
        <v>423</v>
      </c>
    </row>
    <row r="10" spans="3:15" ht="15" customHeight="1" x14ac:dyDescent="0.25">
      <c r="C10" s="925" t="s">
        <v>1046</v>
      </c>
      <c r="D10" s="926" t="s">
        <v>440</v>
      </c>
      <c r="E10" s="1094" t="s">
        <v>1348</v>
      </c>
      <c r="N10" s="1087" t="s">
        <v>1046</v>
      </c>
      <c r="O10" s="1088" t="s">
        <v>440</v>
      </c>
    </row>
    <row r="11" spans="3:15" ht="15" customHeight="1" x14ac:dyDescent="0.25">
      <c r="C11" s="925" t="s">
        <v>1386</v>
      </c>
      <c r="D11" s="1083" t="s">
        <v>1388</v>
      </c>
      <c r="E11" s="1094" t="s">
        <v>1349</v>
      </c>
      <c r="N11" s="1087" t="s">
        <v>426</v>
      </c>
      <c r="O11" s="1088" t="s">
        <v>1346</v>
      </c>
    </row>
    <row r="12" spans="3:15" ht="15" customHeight="1" x14ac:dyDescent="0.25">
      <c r="C12" s="925" t="s">
        <v>427</v>
      </c>
      <c r="D12" s="926" t="str">
        <f>IFERROR(VLOOKUP(plan_id,$C$27:$D$46,2,FALSE),"")</f>
        <v>Default</v>
      </c>
      <c r="E12" s="1094" t="s">
        <v>1359</v>
      </c>
      <c r="N12" s="1087" t="s">
        <v>427</v>
      </c>
      <c r="O12" s="1088" t="s">
        <v>1351</v>
      </c>
    </row>
    <row r="13" spans="3:15" x14ac:dyDescent="0.25">
      <c r="C13" s="925" t="s">
        <v>428</v>
      </c>
      <c r="D13" s="928">
        <f>IFERROR(YEAR(reporting_quarter),"")</f>
        <v>1900</v>
      </c>
      <c r="E13" s="1094" t="s">
        <v>1385</v>
      </c>
      <c r="N13" s="1087" t="s">
        <v>428</v>
      </c>
      <c r="O13" s="1090">
        <v>2018</v>
      </c>
    </row>
    <row r="14" spans="3:15" x14ac:dyDescent="0.25">
      <c r="C14" s="925" t="s">
        <v>430</v>
      </c>
      <c r="D14" s="1084">
        <v>1</v>
      </c>
      <c r="E14" s="1094" t="s">
        <v>1358</v>
      </c>
      <c r="N14" s="1087" t="s">
        <v>430</v>
      </c>
      <c r="O14" s="1089">
        <v>43190</v>
      </c>
    </row>
    <row r="15" spans="3:15" x14ac:dyDescent="0.25">
      <c r="C15" s="925" t="s">
        <v>1047</v>
      </c>
      <c r="D15" s="929">
        <v>11</v>
      </c>
      <c r="E15" s="1094" t="s">
        <v>1353</v>
      </c>
      <c r="N15" s="1087" t="s">
        <v>1047</v>
      </c>
      <c r="O15" s="1091">
        <v>10</v>
      </c>
    </row>
    <row r="16" spans="3:15" x14ac:dyDescent="0.25">
      <c r="C16" s="925" t="s">
        <v>1048</v>
      </c>
      <c r="D16" s="929">
        <v>3</v>
      </c>
      <c r="E16" s="1094" t="s">
        <v>1354</v>
      </c>
      <c r="N16" s="1087" t="s">
        <v>1048</v>
      </c>
      <c r="O16" s="1091">
        <v>3</v>
      </c>
    </row>
    <row r="17" spans="3:15" x14ac:dyDescent="0.25">
      <c r="C17" s="925" t="s">
        <v>1049</v>
      </c>
      <c r="D17" s="929">
        <v>5</v>
      </c>
      <c r="E17" s="1094" t="s">
        <v>1355</v>
      </c>
      <c r="N17" s="1087" t="s">
        <v>1049</v>
      </c>
      <c r="O17" s="1091">
        <v>5</v>
      </c>
    </row>
    <row r="18" spans="3:15" ht="15.75" thickBot="1" x14ac:dyDescent="0.3">
      <c r="C18" s="930" t="s">
        <v>1050</v>
      </c>
      <c r="D18" s="931">
        <v>11</v>
      </c>
      <c r="E18" s="1094" t="s">
        <v>1356</v>
      </c>
      <c r="N18" s="1092" t="s">
        <v>1050</v>
      </c>
      <c r="O18" s="1093">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697" t="s">
        <v>1384</v>
      </c>
      <c r="D26" s="1698"/>
    </row>
    <row r="27" spans="3:15" x14ac:dyDescent="0.25">
      <c r="C27" s="1097" t="s">
        <v>1386</v>
      </c>
      <c r="D27" s="1098" t="s">
        <v>427</v>
      </c>
    </row>
    <row r="28" spans="3:15" x14ac:dyDescent="0.25">
      <c r="C28" s="925" t="s">
        <v>1388</v>
      </c>
      <c r="D28" s="1096" t="s">
        <v>1389</v>
      </c>
    </row>
    <row r="29" spans="3:15" x14ac:dyDescent="0.25">
      <c r="C29" s="925" t="s">
        <v>1391</v>
      </c>
      <c r="D29" s="1096" t="s">
        <v>1395</v>
      </c>
    </row>
    <row r="30" spans="3:15" x14ac:dyDescent="0.25">
      <c r="C30" s="925" t="s">
        <v>1360</v>
      </c>
      <c r="D30" s="1096" t="s">
        <v>1372</v>
      </c>
    </row>
    <row r="31" spans="3:15" x14ac:dyDescent="0.25">
      <c r="C31" s="925" t="s">
        <v>1361</v>
      </c>
      <c r="D31" s="1095" t="s">
        <v>1373</v>
      </c>
    </row>
    <row r="32" spans="3:15" x14ac:dyDescent="0.25">
      <c r="C32" s="925" t="s">
        <v>1362</v>
      </c>
      <c r="D32" s="1095" t="s">
        <v>1374</v>
      </c>
    </row>
    <row r="33" spans="3:4" x14ac:dyDescent="0.25">
      <c r="C33" s="925" t="s">
        <v>1394</v>
      </c>
      <c r="D33" s="1096" t="s">
        <v>1396</v>
      </c>
    </row>
    <row r="34" spans="3:4" x14ac:dyDescent="0.25">
      <c r="C34" s="925" t="s">
        <v>1363</v>
      </c>
      <c r="D34" s="1096" t="s">
        <v>1375</v>
      </c>
    </row>
    <row r="35" spans="3:4" x14ac:dyDescent="0.25">
      <c r="C35" s="925" t="s">
        <v>1392</v>
      </c>
      <c r="D35" s="1096" t="s">
        <v>1397</v>
      </c>
    </row>
    <row r="36" spans="3:4" x14ac:dyDescent="0.25">
      <c r="C36" s="925" t="s">
        <v>1364</v>
      </c>
      <c r="D36" s="1096" t="s">
        <v>1376</v>
      </c>
    </row>
    <row r="37" spans="3:4" x14ac:dyDescent="0.25">
      <c r="C37" s="925" t="s">
        <v>1393</v>
      </c>
      <c r="D37" s="1096" t="s">
        <v>1444</v>
      </c>
    </row>
    <row r="38" spans="3:4" x14ac:dyDescent="0.25">
      <c r="C38" s="925" t="s">
        <v>1365</v>
      </c>
      <c r="D38" s="1096" t="s">
        <v>1377</v>
      </c>
    </row>
    <row r="39" spans="3:4" x14ac:dyDescent="0.25">
      <c r="C39" s="925" t="s">
        <v>1366</v>
      </c>
      <c r="D39" s="1096" t="s">
        <v>1378</v>
      </c>
    </row>
    <row r="40" spans="3:4" x14ac:dyDescent="0.25">
      <c r="C40" s="925" t="s">
        <v>1367</v>
      </c>
      <c r="D40" s="1096" t="s">
        <v>1379</v>
      </c>
    </row>
    <row r="41" spans="3:4" x14ac:dyDescent="0.25">
      <c r="C41" s="925" t="s">
        <v>1368</v>
      </c>
      <c r="D41" s="1096" t="s">
        <v>1380</v>
      </c>
    </row>
    <row r="42" spans="3:4" x14ac:dyDescent="0.25">
      <c r="C42" s="925" t="s">
        <v>1369</v>
      </c>
      <c r="D42" s="1096" t="s">
        <v>1381</v>
      </c>
    </row>
    <row r="43" spans="3:4" x14ac:dyDescent="0.25">
      <c r="C43" s="925" t="s">
        <v>1400</v>
      </c>
      <c r="D43" s="1096" t="s">
        <v>1398</v>
      </c>
    </row>
    <row r="44" spans="3:4" x14ac:dyDescent="0.25">
      <c r="C44" s="925" t="s">
        <v>1370</v>
      </c>
      <c r="D44" s="1096" t="s">
        <v>1382</v>
      </c>
    </row>
    <row r="45" spans="3:4" x14ac:dyDescent="0.25">
      <c r="C45" s="925" t="s">
        <v>1401</v>
      </c>
      <c r="D45" s="1096" t="s">
        <v>1399</v>
      </c>
    </row>
    <row r="46" spans="3:4" ht="15.75" thickBot="1" x14ac:dyDescent="0.3">
      <c r="C46" s="930" t="s">
        <v>1371</v>
      </c>
      <c r="D46" s="1099" t="s">
        <v>1383</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410" t="s">
        <v>348</v>
      </c>
      <c r="D1" s="1410"/>
      <c r="E1" s="1410"/>
      <c r="F1" s="1410"/>
      <c r="G1" s="1411" t="s">
        <v>349</v>
      </c>
      <c r="H1" s="1411"/>
      <c r="I1" s="75"/>
    </row>
    <row r="2" spans="1:9" x14ac:dyDescent="0.25">
      <c r="A2" s="76"/>
      <c r="B2" s="74" t="s">
        <v>350</v>
      </c>
      <c r="C2" s="1412"/>
      <c r="D2" s="1412"/>
      <c r="E2" s="1412"/>
      <c r="F2" s="1412"/>
      <c r="G2" s="1412"/>
      <c r="H2" s="77"/>
    </row>
    <row r="3" spans="1:9" ht="18.75" x14ac:dyDescent="0.3">
      <c r="A3" s="76"/>
      <c r="B3" s="74" t="s">
        <v>351</v>
      </c>
      <c r="C3" s="1410" t="s">
        <v>352</v>
      </c>
      <c r="D3" s="1410"/>
      <c r="E3" s="1410"/>
      <c r="F3" s="1410"/>
      <c r="G3" s="78"/>
      <c r="H3" s="78"/>
    </row>
    <row r="4" spans="1:9" x14ac:dyDescent="0.25">
      <c r="A4" s="74" t="s">
        <v>353</v>
      </c>
      <c r="C4" s="1413"/>
      <c r="D4" s="1413"/>
      <c r="E4" s="1413"/>
      <c r="F4" s="1413"/>
      <c r="G4" s="1413"/>
      <c r="H4" s="1414" t="s">
        <v>354</v>
      </c>
      <c r="I4" s="1414"/>
    </row>
    <row r="5" spans="1:9" ht="18.75" x14ac:dyDescent="0.3">
      <c r="A5" s="76"/>
      <c r="B5" s="74" t="s">
        <v>350</v>
      </c>
      <c r="C5" s="1410" t="s">
        <v>355</v>
      </c>
      <c r="D5" s="1410"/>
      <c r="E5" s="1410"/>
      <c r="F5" s="1410"/>
      <c r="G5" s="78"/>
      <c r="H5" s="78"/>
    </row>
    <row r="6" spans="1:9" x14ac:dyDescent="0.25">
      <c r="A6" s="76"/>
      <c r="B6" s="74" t="s">
        <v>351</v>
      </c>
      <c r="C6" s="1417"/>
      <c r="D6" s="1417"/>
      <c r="E6" s="1417"/>
      <c r="F6" s="1417"/>
      <c r="G6" s="1417"/>
      <c r="H6" s="79"/>
      <c r="I6" s="80"/>
    </row>
    <row r="8" spans="1:9" x14ac:dyDescent="0.25">
      <c r="B8" s="81" t="s">
        <v>356</v>
      </c>
      <c r="C8" s="1418"/>
      <c r="D8" s="1418"/>
      <c r="E8" s="1418"/>
    </row>
    <row r="9" spans="1:9" x14ac:dyDescent="0.25">
      <c r="B9" s="81" t="s">
        <v>357</v>
      </c>
      <c r="C9" s="82"/>
      <c r="D9" s="15"/>
      <c r="E9" s="15"/>
    </row>
    <row r="10" spans="1:9" x14ac:dyDescent="0.25">
      <c r="B10" s="81" t="s">
        <v>358</v>
      </c>
      <c r="C10" s="82"/>
      <c r="D10" s="15"/>
      <c r="E10" s="15"/>
    </row>
    <row r="11" spans="1:9" x14ac:dyDescent="0.25">
      <c r="B11" s="81" t="s">
        <v>359</v>
      </c>
      <c r="C11" s="1419"/>
      <c r="D11" s="1419"/>
      <c r="E11" s="1419"/>
    </row>
    <row r="12" spans="1:9" ht="18.75" x14ac:dyDescent="0.3">
      <c r="C12" s="1410" t="s">
        <v>360</v>
      </c>
      <c r="D12" s="1410"/>
      <c r="E12" s="1410"/>
      <c r="F12" s="1410"/>
      <c r="G12" s="1410"/>
    </row>
    <row r="13" spans="1:9" x14ac:dyDescent="0.25">
      <c r="C13" s="1412"/>
      <c r="D13" s="1412"/>
      <c r="E13" s="1412"/>
      <c r="F13" s="1412"/>
      <c r="G13" s="1412"/>
    </row>
    <row r="14" spans="1:9" ht="18.75" x14ac:dyDescent="0.3">
      <c r="C14" s="1410" t="s">
        <v>361</v>
      </c>
      <c r="D14" s="1410"/>
      <c r="E14" s="1410"/>
      <c r="F14" s="1410"/>
      <c r="G14" s="83"/>
    </row>
    <row r="15" spans="1:9" ht="18.75" x14ac:dyDescent="0.3">
      <c r="B15" t="s">
        <v>362</v>
      </c>
      <c r="C15" s="78"/>
      <c r="D15" s="78"/>
      <c r="E15" t="s">
        <v>363</v>
      </c>
      <c r="F15" s="78"/>
      <c r="G15" s="83"/>
    </row>
    <row r="16" spans="1:9" x14ac:dyDescent="0.25">
      <c r="A16" s="84" t="s">
        <v>279</v>
      </c>
      <c r="B16" s="1420"/>
      <c r="C16" s="1420"/>
      <c r="E16" s="1418"/>
      <c r="F16" s="1418"/>
      <c r="G16" s="1418"/>
      <c r="H16" s="1418"/>
    </row>
    <row r="17" spans="1:9" x14ac:dyDescent="0.25">
      <c r="A17" s="84" t="s">
        <v>280</v>
      </c>
      <c r="B17" s="1415"/>
      <c r="C17" s="1415"/>
      <c r="E17" s="1416"/>
      <c r="F17" s="1416"/>
      <c r="G17" s="1416"/>
      <c r="H17" s="1416"/>
    </row>
    <row r="18" spans="1:9" x14ac:dyDescent="0.25">
      <c r="A18" s="84" t="s">
        <v>281</v>
      </c>
      <c r="B18" s="1415"/>
      <c r="C18" s="1415"/>
      <c r="E18" s="1416"/>
      <c r="F18" s="1416"/>
      <c r="G18" s="1416"/>
      <c r="H18" s="1416"/>
    </row>
    <row r="19" spans="1:9" x14ac:dyDescent="0.25">
      <c r="A19" s="84" t="s">
        <v>282</v>
      </c>
      <c r="B19" s="1415"/>
      <c r="C19" s="1415"/>
      <c r="E19" s="1416"/>
      <c r="F19" s="1416"/>
      <c r="G19" s="1416"/>
      <c r="H19" s="1416"/>
    </row>
    <row r="20" spans="1:9" x14ac:dyDescent="0.25">
      <c r="A20" s="84" t="s">
        <v>292</v>
      </c>
      <c r="B20" s="1416"/>
      <c r="C20" s="1416"/>
      <c r="E20" s="1416"/>
      <c r="F20" s="1416"/>
      <c r="G20" s="1416"/>
      <c r="H20" s="1416"/>
    </row>
    <row r="21" spans="1:9" x14ac:dyDescent="0.25">
      <c r="A21" s="84" t="s">
        <v>293</v>
      </c>
      <c r="B21" s="1416"/>
      <c r="C21" s="1416"/>
      <c r="E21" s="1416"/>
      <c r="F21" s="1416"/>
      <c r="G21" s="1416"/>
      <c r="H21" s="1416"/>
    </row>
    <row r="22" spans="1:9" x14ac:dyDescent="0.25">
      <c r="A22" s="84" t="s">
        <v>296</v>
      </c>
      <c r="B22" s="1416"/>
      <c r="C22" s="1416"/>
      <c r="E22" s="1416"/>
      <c r="F22" s="1416"/>
      <c r="G22" s="1416"/>
      <c r="H22" s="1416"/>
    </row>
    <row r="23" spans="1:9" x14ac:dyDescent="0.25">
      <c r="A23" s="84" t="s">
        <v>364</v>
      </c>
      <c r="B23" s="1416"/>
      <c r="C23" s="1416"/>
      <c r="E23" s="1416"/>
      <c r="F23" s="1416"/>
      <c r="G23" s="1416"/>
      <c r="H23" s="1416"/>
    </row>
    <row r="24" spans="1:9" x14ac:dyDescent="0.25">
      <c r="A24" s="84" t="s">
        <v>365</v>
      </c>
      <c r="B24" s="1416"/>
      <c r="C24" s="1416"/>
      <c r="E24" s="1416"/>
      <c r="F24" s="1416"/>
      <c r="G24" s="1416"/>
      <c r="H24" s="1416"/>
    </row>
    <row r="25" spans="1:9" x14ac:dyDescent="0.25">
      <c r="A25" s="84" t="s">
        <v>366</v>
      </c>
      <c r="B25" s="1416"/>
      <c r="C25" s="1416"/>
      <c r="E25" s="1416"/>
      <c r="F25" s="1416"/>
      <c r="G25" s="1416"/>
      <c r="H25" s="1416"/>
    </row>
    <row r="26" spans="1:9" x14ac:dyDescent="0.25">
      <c r="A26" s="84"/>
      <c r="B26" s="85"/>
      <c r="C26" s="85"/>
    </row>
    <row r="28" spans="1:9" x14ac:dyDescent="0.25">
      <c r="C28" s="1422" t="s">
        <v>367</v>
      </c>
      <c r="D28" s="1422"/>
      <c r="E28" s="1422"/>
      <c r="F28" s="1422"/>
      <c r="G28" s="1422"/>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421"/>
      <c r="E33" s="1421"/>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1051</v>
      </c>
      <c r="B1" s="756">
        <f>COUNTA($C$7:$C180)</f>
        <v>73</v>
      </c>
    </row>
    <row r="2" spans="1:24" x14ac:dyDescent="0.25">
      <c r="A2" s="932" t="s">
        <v>1052</v>
      </c>
      <c r="B2" s="756">
        <f>COUNTA($I$7:$I187)</f>
        <v>46</v>
      </c>
    </row>
    <row r="3" spans="1:24" ht="15.75" thickBot="1" x14ac:dyDescent="0.3"/>
    <row r="4" spans="1:24" ht="15" customHeight="1" x14ac:dyDescent="0.25">
      <c r="C4" s="1707" t="s">
        <v>1053</v>
      </c>
      <c r="D4" s="1708"/>
      <c r="E4" s="1708"/>
      <c r="F4" s="1708"/>
      <c r="G4" s="1709"/>
      <c r="I4" s="1707" t="s">
        <v>1054</v>
      </c>
      <c r="J4" s="1708"/>
      <c r="K4" s="1708"/>
      <c r="L4" s="1708"/>
      <c r="M4" s="1709"/>
      <c r="O4" s="1713" t="s">
        <v>1437</v>
      </c>
      <c r="P4" s="1714"/>
      <c r="Q4" s="1714"/>
      <c r="R4" s="1714"/>
      <c r="S4" s="1715"/>
      <c r="U4" s="1713" t="s">
        <v>1438</v>
      </c>
      <c r="V4" s="1714"/>
      <c r="W4" s="1714"/>
      <c r="X4" s="1715"/>
    </row>
    <row r="5" spans="1:24" ht="15" customHeight="1" thickBot="1" x14ac:dyDescent="0.3">
      <c r="C5" s="1710"/>
      <c r="D5" s="1711"/>
      <c r="E5" s="1711"/>
      <c r="F5" s="1711"/>
      <c r="G5" s="1712"/>
      <c r="I5" s="1710"/>
      <c r="J5" s="1711"/>
      <c r="K5" s="1711"/>
      <c r="L5" s="1711"/>
      <c r="M5" s="1712"/>
      <c r="O5" s="1716"/>
      <c r="P5" s="1717"/>
      <c r="Q5" s="1717"/>
      <c r="R5" s="1717"/>
      <c r="S5" s="1718"/>
      <c r="U5" s="1716"/>
      <c r="V5" s="1717"/>
      <c r="W5" s="1717"/>
      <c r="X5" s="1718"/>
    </row>
    <row r="6" spans="1:24" ht="15.75" customHeight="1" x14ac:dyDescent="0.25">
      <c r="C6" s="933" t="s">
        <v>432</v>
      </c>
      <c r="D6" s="934" t="s">
        <v>433</v>
      </c>
      <c r="E6" s="934" t="s">
        <v>488</v>
      </c>
      <c r="F6" s="934" t="s">
        <v>434</v>
      </c>
      <c r="G6" s="935" t="s">
        <v>489</v>
      </c>
      <c r="I6" s="933" t="s">
        <v>432</v>
      </c>
      <c r="J6" s="934" t="s">
        <v>433</v>
      </c>
      <c r="K6" s="934" t="s">
        <v>488</v>
      </c>
      <c r="L6" s="934" t="s">
        <v>434</v>
      </c>
      <c r="M6" s="935" t="s">
        <v>489</v>
      </c>
      <c r="O6" s="933" t="s">
        <v>1436</v>
      </c>
      <c r="P6" s="934" t="s">
        <v>1439</v>
      </c>
      <c r="Q6" s="934" t="s">
        <v>1430</v>
      </c>
      <c r="R6" s="934" t="s">
        <v>1431</v>
      </c>
      <c r="S6" s="935" t="s">
        <v>1443</v>
      </c>
      <c r="U6" s="933" t="s">
        <v>1436</v>
      </c>
      <c r="V6" s="934" t="s">
        <v>1439</v>
      </c>
      <c r="W6" s="934" t="s">
        <v>1432</v>
      </c>
      <c r="X6" s="935" t="s">
        <v>1433</v>
      </c>
    </row>
    <row r="7" spans="1:24" ht="15.75" customHeight="1" thickBot="1" x14ac:dyDescent="0.3">
      <c r="C7" s="936" t="s">
        <v>435</v>
      </c>
      <c r="D7" s="937" t="s">
        <v>435</v>
      </c>
      <c r="E7" s="937" t="s">
        <v>435</v>
      </c>
      <c r="F7" s="937"/>
      <c r="G7" s="938" t="s">
        <v>435</v>
      </c>
      <c r="I7" s="939" t="s">
        <v>435</v>
      </c>
      <c r="J7" s="940" t="s">
        <v>435</v>
      </c>
      <c r="K7" s="940" t="s">
        <v>435</v>
      </c>
      <c r="L7" s="940"/>
      <c r="M7" s="941" t="s">
        <v>435</v>
      </c>
      <c r="O7" s="1169" t="s">
        <v>1418</v>
      </c>
      <c r="P7" s="1170">
        <v>0</v>
      </c>
      <c r="Q7" s="1170">
        <v>28.76</v>
      </c>
      <c r="R7" s="1170">
        <v>26.55</v>
      </c>
      <c r="S7" s="1171">
        <v>115.05</v>
      </c>
      <c r="U7" s="1173" t="s">
        <v>1425</v>
      </c>
      <c r="V7" s="1174">
        <v>0</v>
      </c>
      <c r="W7" s="1174">
        <v>148.1</v>
      </c>
      <c r="X7" s="1175">
        <v>135.76</v>
      </c>
    </row>
    <row r="8" spans="1:24" x14ac:dyDescent="0.25">
      <c r="C8" s="936" t="s">
        <v>490</v>
      </c>
      <c r="D8" s="937" t="s">
        <v>12</v>
      </c>
      <c r="E8" s="937" t="s">
        <v>12</v>
      </c>
      <c r="F8" s="937">
        <v>1.1000000000000001</v>
      </c>
      <c r="G8" s="942" t="s">
        <v>12</v>
      </c>
      <c r="I8" s="939" t="s">
        <v>490</v>
      </c>
      <c r="J8" s="940" t="s">
        <v>12</v>
      </c>
      <c r="K8" s="940" t="s">
        <v>12</v>
      </c>
      <c r="L8" s="114">
        <v>1.1000000000000001</v>
      </c>
      <c r="M8" s="941" t="s">
        <v>12</v>
      </c>
      <c r="O8" s="1169" t="s">
        <v>941</v>
      </c>
      <c r="P8" s="1170">
        <v>0</v>
      </c>
      <c r="Q8" s="1170">
        <v>82.02</v>
      </c>
      <c r="R8" s="1170">
        <v>75.709999999999994</v>
      </c>
      <c r="S8" s="1171">
        <v>115.05</v>
      </c>
    </row>
    <row r="9" spans="1:24" ht="30" x14ac:dyDescent="0.25">
      <c r="C9" s="936" t="s">
        <v>490</v>
      </c>
      <c r="D9" s="937" t="s">
        <v>12</v>
      </c>
      <c r="E9" s="937" t="s">
        <v>1331</v>
      </c>
      <c r="F9" s="937" t="s">
        <v>1322</v>
      </c>
      <c r="G9" s="942" t="s">
        <v>1331</v>
      </c>
      <c r="I9" s="939" t="s">
        <v>490</v>
      </c>
      <c r="J9" s="940" t="s">
        <v>12</v>
      </c>
      <c r="K9" s="940" t="s">
        <v>225</v>
      </c>
      <c r="L9" s="114">
        <v>1.2</v>
      </c>
      <c r="M9" s="941" t="s">
        <v>225</v>
      </c>
      <c r="O9" s="1169" t="s">
        <v>942</v>
      </c>
      <c r="P9" s="1170">
        <v>0</v>
      </c>
      <c r="Q9" s="1170">
        <v>71.75</v>
      </c>
      <c r="R9" s="1170">
        <v>66.23</v>
      </c>
      <c r="S9" s="1171">
        <v>115.05</v>
      </c>
    </row>
    <row r="10" spans="1:24" ht="30" x14ac:dyDescent="0.25">
      <c r="C10" s="936" t="s">
        <v>490</v>
      </c>
      <c r="D10" s="937" t="s">
        <v>493</v>
      </c>
      <c r="E10" s="937" t="s">
        <v>494</v>
      </c>
      <c r="F10" s="937" t="s">
        <v>63</v>
      </c>
      <c r="G10" s="942" t="s">
        <v>346</v>
      </c>
      <c r="I10" s="939" t="s">
        <v>490</v>
      </c>
      <c r="J10" s="940" t="s">
        <v>12</v>
      </c>
      <c r="K10" s="940" t="s">
        <v>1326</v>
      </c>
      <c r="L10" s="114" t="s">
        <v>1322</v>
      </c>
      <c r="M10" s="941" t="s">
        <v>1326</v>
      </c>
      <c r="O10" s="1169" t="s">
        <v>943</v>
      </c>
      <c r="P10" s="1170">
        <v>0</v>
      </c>
      <c r="Q10" s="1170">
        <v>102.54</v>
      </c>
      <c r="R10" s="1170">
        <v>94.66</v>
      </c>
      <c r="S10" s="1171">
        <v>115.05</v>
      </c>
    </row>
    <row r="11" spans="1:24" ht="45" x14ac:dyDescent="0.25">
      <c r="C11" s="936" t="s">
        <v>490</v>
      </c>
      <c r="D11" s="937" t="s">
        <v>493</v>
      </c>
      <c r="E11" s="937" t="s">
        <v>1022</v>
      </c>
      <c r="F11" s="943" t="s">
        <v>918</v>
      </c>
      <c r="G11" s="944" t="s">
        <v>919</v>
      </c>
      <c r="I11" s="939" t="s">
        <v>490</v>
      </c>
      <c r="J11" s="940" t="s">
        <v>12</v>
      </c>
      <c r="K11" s="940" t="s">
        <v>1328</v>
      </c>
      <c r="L11" s="114" t="s">
        <v>1327</v>
      </c>
      <c r="M11" s="941" t="s">
        <v>1328</v>
      </c>
      <c r="O11" s="1169" t="s">
        <v>1419</v>
      </c>
      <c r="P11" s="1170">
        <v>0</v>
      </c>
      <c r="Q11" s="1170">
        <v>26.63</v>
      </c>
      <c r="R11" s="1170">
        <v>24.58</v>
      </c>
      <c r="S11" s="1171">
        <v>115.05</v>
      </c>
    </row>
    <row r="12" spans="1:24" ht="30" x14ac:dyDescent="0.25">
      <c r="C12" s="936" t="s">
        <v>490</v>
      </c>
      <c r="D12" s="937" t="s">
        <v>13</v>
      </c>
      <c r="E12" s="937" t="s">
        <v>495</v>
      </c>
      <c r="F12" s="937" t="s">
        <v>97</v>
      </c>
      <c r="G12" s="942" t="s">
        <v>149</v>
      </c>
      <c r="I12" s="939" t="s">
        <v>490</v>
      </c>
      <c r="J12" s="940" t="s">
        <v>13</v>
      </c>
      <c r="K12" s="940" t="s">
        <v>13</v>
      </c>
      <c r="L12" s="114" t="s">
        <v>63</v>
      </c>
      <c r="M12" s="941" t="s">
        <v>13</v>
      </c>
      <c r="O12" s="1169" t="s">
        <v>48</v>
      </c>
      <c r="P12" s="1170">
        <v>0</v>
      </c>
      <c r="Q12" s="1170">
        <v>69.11</v>
      </c>
      <c r="R12" s="1170">
        <v>63.79</v>
      </c>
      <c r="S12" s="1171">
        <v>115.05</v>
      </c>
    </row>
    <row r="13" spans="1:24" ht="30" x14ac:dyDescent="0.25">
      <c r="C13" s="936" t="s">
        <v>490</v>
      </c>
      <c r="D13" s="937" t="s">
        <v>13</v>
      </c>
      <c r="E13" s="937" t="s">
        <v>13</v>
      </c>
      <c r="F13" s="937" t="s">
        <v>35</v>
      </c>
      <c r="G13" s="942" t="s">
        <v>13</v>
      </c>
      <c r="I13" s="939" t="s">
        <v>491</v>
      </c>
      <c r="J13" s="940" t="s">
        <v>436</v>
      </c>
      <c r="K13" s="940" t="s">
        <v>799</v>
      </c>
      <c r="L13" s="383">
        <v>2.1</v>
      </c>
      <c r="M13" s="941" t="s">
        <v>734</v>
      </c>
      <c r="O13" s="1169" t="s">
        <v>1420</v>
      </c>
      <c r="P13" s="1170">
        <v>0</v>
      </c>
      <c r="Q13" s="1170">
        <v>189.81</v>
      </c>
      <c r="R13" s="1170">
        <v>175.21</v>
      </c>
      <c r="S13" s="1171">
        <v>115.05</v>
      </c>
    </row>
    <row r="14" spans="1:24" ht="30" x14ac:dyDescent="0.25">
      <c r="C14" s="936" t="s">
        <v>491</v>
      </c>
      <c r="D14" s="937" t="s">
        <v>447</v>
      </c>
      <c r="E14" s="937" t="s">
        <v>0</v>
      </c>
      <c r="F14" s="937">
        <v>2.1</v>
      </c>
      <c r="G14" s="942" t="s">
        <v>150</v>
      </c>
      <c r="I14" s="939" t="s">
        <v>491</v>
      </c>
      <c r="J14" s="940" t="s">
        <v>436</v>
      </c>
      <c r="K14" s="940" t="s">
        <v>799</v>
      </c>
      <c r="L14" s="383">
        <v>2.2000000000000002</v>
      </c>
      <c r="M14" s="941" t="s">
        <v>735</v>
      </c>
      <c r="O14" s="1169" t="s">
        <v>1421</v>
      </c>
      <c r="P14" s="1170">
        <v>0</v>
      </c>
      <c r="Q14" s="1170">
        <v>213.17</v>
      </c>
      <c r="R14" s="1170">
        <v>196.78</v>
      </c>
      <c r="S14" s="1171">
        <v>115.05</v>
      </c>
    </row>
    <row r="15" spans="1:24" ht="30" x14ac:dyDescent="0.25">
      <c r="C15" s="936" t="s">
        <v>491</v>
      </c>
      <c r="D15" s="937" t="s">
        <v>447</v>
      </c>
      <c r="E15" s="937" t="s">
        <v>0</v>
      </c>
      <c r="F15" s="937">
        <v>2.2000000000000002</v>
      </c>
      <c r="G15" s="942" t="s">
        <v>151</v>
      </c>
      <c r="I15" s="939" t="s">
        <v>491</v>
      </c>
      <c r="J15" s="940" t="s">
        <v>436</v>
      </c>
      <c r="K15" s="940" t="s">
        <v>799</v>
      </c>
      <c r="L15" s="383">
        <v>2.2999999999999998</v>
      </c>
      <c r="M15" s="941" t="s">
        <v>736</v>
      </c>
      <c r="O15" s="1169" t="s">
        <v>50</v>
      </c>
      <c r="P15" s="1170">
        <v>0</v>
      </c>
      <c r="Q15" s="1170">
        <v>23.58</v>
      </c>
      <c r="R15" s="1170">
        <v>21.76</v>
      </c>
      <c r="S15" s="1171">
        <v>115.05</v>
      </c>
    </row>
    <row r="16" spans="1:24" ht="30" x14ac:dyDescent="0.25">
      <c r="C16" s="936" t="s">
        <v>491</v>
      </c>
      <c r="D16" s="937" t="s">
        <v>447</v>
      </c>
      <c r="E16" s="937" t="s">
        <v>0</v>
      </c>
      <c r="F16" s="937">
        <v>2.2999999999999998</v>
      </c>
      <c r="G16" s="942" t="s">
        <v>152</v>
      </c>
      <c r="I16" s="939" t="s">
        <v>491</v>
      </c>
      <c r="J16" s="940" t="s">
        <v>436</v>
      </c>
      <c r="K16" s="940" t="s">
        <v>799</v>
      </c>
      <c r="L16" s="383">
        <v>2.4</v>
      </c>
      <c r="M16" s="941" t="s">
        <v>737</v>
      </c>
      <c r="O16" s="1169" t="s">
        <v>140</v>
      </c>
      <c r="P16" s="1170">
        <v>0</v>
      </c>
      <c r="Q16" s="1170">
        <v>191.92</v>
      </c>
      <c r="R16" s="1170">
        <v>177.16</v>
      </c>
      <c r="S16" s="1171">
        <v>115.05</v>
      </c>
    </row>
    <row r="17" spans="3:19" ht="30" x14ac:dyDescent="0.25">
      <c r="C17" s="936" t="s">
        <v>491</v>
      </c>
      <c r="D17" s="937" t="s">
        <v>447</v>
      </c>
      <c r="E17" s="937" t="s">
        <v>0</v>
      </c>
      <c r="F17" s="937">
        <v>2.4</v>
      </c>
      <c r="G17" s="942" t="s">
        <v>153</v>
      </c>
      <c r="I17" s="939" t="s">
        <v>491</v>
      </c>
      <c r="J17" s="940" t="s">
        <v>436</v>
      </c>
      <c r="K17" s="940" t="s">
        <v>799</v>
      </c>
      <c r="L17" s="383">
        <v>2.5</v>
      </c>
      <c r="M17" s="941" t="s">
        <v>779</v>
      </c>
      <c r="O17" s="1169" t="s">
        <v>139</v>
      </c>
      <c r="P17" s="1170">
        <v>0</v>
      </c>
      <c r="Q17" s="1170">
        <v>12.47</v>
      </c>
      <c r="R17" s="1170">
        <v>11.51</v>
      </c>
      <c r="S17" s="1171">
        <v>115.05</v>
      </c>
    </row>
    <row r="18" spans="3:19" ht="45.75" thickBot="1" x14ac:dyDescent="0.3">
      <c r="C18" s="936" t="s">
        <v>491</v>
      </c>
      <c r="D18" s="937" t="s">
        <v>447</v>
      </c>
      <c r="E18" s="937" t="s">
        <v>0</v>
      </c>
      <c r="F18" s="937">
        <v>2.5</v>
      </c>
      <c r="G18" s="942" t="s">
        <v>154</v>
      </c>
      <c r="I18" s="939" t="s">
        <v>491</v>
      </c>
      <c r="J18" s="940" t="s">
        <v>436</v>
      </c>
      <c r="K18" s="940" t="s">
        <v>799</v>
      </c>
      <c r="L18" s="383">
        <v>2.6</v>
      </c>
      <c r="M18" s="941" t="s">
        <v>189</v>
      </c>
      <c r="O18" s="1172" t="s">
        <v>1426</v>
      </c>
      <c r="P18" s="1176">
        <v>0</v>
      </c>
      <c r="Q18" s="1176">
        <v>447.77</v>
      </c>
      <c r="R18" s="1176">
        <v>413.33</v>
      </c>
      <c r="S18" s="1177">
        <v>0</v>
      </c>
    </row>
    <row r="19" spans="3:19" ht="30" x14ac:dyDescent="0.25">
      <c r="C19" s="936" t="s">
        <v>491</v>
      </c>
      <c r="D19" s="937" t="s">
        <v>447</v>
      </c>
      <c r="E19" s="937" t="s">
        <v>0</v>
      </c>
      <c r="F19" s="937" t="s">
        <v>99</v>
      </c>
      <c r="G19" s="942" t="s">
        <v>7</v>
      </c>
      <c r="I19" s="939" t="s">
        <v>491</v>
      </c>
      <c r="J19" s="940" t="s">
        <v>436</v>
      </c>
      <c r="K19" s="940" t="s">
        <v>799</v>
      </c>
      <c r="L19" s="383">
        <v>2.7</v>
      </c>
      <c r="M19" s="941" t="s">
        <v>800</v>
      </c>
    </row>
    <row r="20" spans="3:19" ht="30" x14ac:dyDescent="0.25">
      <c r="C20" s="936" t="s">
        <v>491</v>
      </c>
      <c r="D20" s="937" t="s">
        <v>447</v>
      </c>
      <c r="E20" s="937" t="s">
        <v>0</v>
      </c>
      <c r="F20" s="945" t="s">
        <v>155</v>
      </c>
      <c r="G20" s="946" t="s">
        <v>454</v>
      </c>
      <c r="I20" s="939" t="s">
        <v>491</v>
      </c>
      <c r="J20" s="940" t="s">
        <v>436</v>
      </c>
      <c r="K20" s="940" t="s">
        <v>799</v>
      </c>
      <c r="L20" s="383">
        <v>2.8</v>
      </c>
      <c r="M20" s="941" t="s">
        <v>801</v>
      </c>
    </row>
    <row r="21" spans="3:19" ht="30" x14ac:dyDescent="0.25">
      <c r="C21" s="936" t="s">
        <v>491</v>
      </c>
      <c r="D21" s="937" t="s">
        <v>447</v>
      </c>
      <c r="E21" s="937" t="s">
        <v>0</v>
      </c>
      <c r="F21" s="947" t="s">
        <v>920</v>
      </c>
      <c r="G21" s="948" t="s">
        <v>24</v>
      </c>
      <c r="I21" s="939" t="s">
        <v>491</v>
      </c>
      <c r="J21" s="940" t="s">
        <v>436</v>
      </c>
      <c r="K21" s="940" t="s">
        <v>799</v>
      </c>
      <c r="L21" s="383">
        <v>2.9</v>
      </c>
      <c r="M21" s="941" t="s">
        <v>782</v>
      </c>
    </row>
    <row r="22" spans="3:19" x14ac:dyDescent="0.25">
      <c r="C22" s="936" t="s">
        <v>491</v>
      </c>
      <c r="D22" s="937" t="s">
        <v>447</v>
      </c>
      <c r="E22" s="937" t="s">
        <v>53</v>
      </c>
      <c r="F22" s="937">
        <v>3.1</v>
      </c>
      <c r="G22" s="942" t="s">
        <v>33</v>
      </c>
      <c r="I22" s="939" t="s">
        <v>491</v>
      </c>
      <c r="J22" s="940" t="s">
        <v>436</v>
      </c>
      <c r="K22" s="940" t="s">
        <v>226</v>
      </c>
      <c r="L22" s="388">
        <v>2.11</v>
      </c>
      <c r="M22" s="941" t="s">
        <v>231</v>
      </c>
    </row>
    <row r="23" spans="3:19" x14ac:dyDescent="0.25">
      <c r="C23" s="936" t="s">
        <v>491</v>
      </c>
      <c r="D23" s="937" t="s">
        <v>447</v>
      </c>
      <c r="E23" s="937" t="s">
        <v>53</v>
      </c>
      <c r="F23" s="937">
        <v>3.2</v>
      </c>
      <c r="G23" s="942" t="s">
        <v>34</v>
      </c>
      <c r="I23" s="939" t="s">
        <v>491</v>
      </c>
      <c r="J23" s="940" t="s">
        <v>436</v>
      </c>
      <c r="K23" s="940" t="s">
        <v>226</v>
      </c>
      <c r="L23" s="388">
        <v>2.12</v>
      </c>
      <c r="M23" s="941" t="s">
        <v>557</v>
      </c>
    </row>
    <row r="24" spans="3:19" ht="45" x14ac:dyDescent="0.25">
      <c r="C24" s="936" t="s">
        <v>491</v>
      </c>
      <c r="D24" s="937" t="s">
        <v>447</v>
      </c>
      <c r="E24" s="937" t="s">
        <v>53</v>
      </c>
      <c r="F24" s="937">
        <v>3.3</v>
      </c>
      <c r="G24" s="942" t="s">
        <v>54</v>
      </c>
      <c r="I24" s="939" t="s">
        <v>491</v>
      </c>
      <c r="J24" s="940" t="s">
        <v>436</v>
      </c>
      <c r="K24" s="940" t="s">
        <v>226</v>
      </c>
      <c r="L24" s="388">
        <v>2.13</v>
      </c>
      <c r="M24" s="941" t="s">
        <v>232</v>
      </c>
    </row>
    <row r="25" spans="3:19" ht="30" x14ac:dyDescent="0.25">
      <c r="C25" s="936" t="s">
        <v>491</v>
      </c>
      <c r="D25" s="937" t="s">
        <v>447</v>
      </c>
      <c r="E25" s="937" t="s">
        <v>53</v>
      </c>
      <c r="F25" s="937" t="s">
        <v>44</v>
      </c>
      <c r="G25" s="942" t="s">
        <v>156</v>
      </c>
      <c r="I25" s="939" t="s">
        <v>491</v>
      </c>
      <c r="J25" s="940" t="s">
        <v>436</v>
      </c>
      <c r="K25" s="940" t="s">
        <v>226</v>
      </c>
      <c r="L25" s="388">
        <v>2.14</v>
      </c>
      <c r="M25" s="941" t="s">
        <v>561</v>
      </c>
    </row>
    <row r="26" spans="3:19" ht="30" x14ac:dyDescent="0.25">
      <c r="C26" s="936" t="s">
        <v>491</v>
      </c>
      <c r="D26" s="937" t="s">
        <v>447</v>
      </c>
      <c r="E26" s="937" t="s">
        <v>53</v>
      </c>
      <c r="F26" s="937" t="s">
        <v>41</v>
      </c>
      <c r="G26" s="942" t="s">
        <v>52</v>
      </c>
      <c r="I26" s="939" t="s">
        <v>491</v>
      </c>
      <c r="J26" s="940" t="s">
        <v>436</v>
      </c>
      <c r="K26" s="940" t="s">
        <v>226</v>
      </c>
      <c r="L26" s="388">
        <v>2.15</v>
      </c>
      <c r="M26" s="941" t="s">
        <v>20</v>
      </c>
    </row>
    <row r="27" spans="3:19" ht="30" x14ac:dyDescent="0.25">
      <c r="C27" s="936" t="s">
        <v>491</v>
      </c>
      <c r="D27" s="937" t="s">
        <v>447</v>
      </c>
      <c r="E27" s="937" t="s">
        <v>53</v>
      </c>
      <c r="F27" s="937" t="s">
        <v>42</v>
      </c>
      <c r="G27" s="942" t="s">
        <v>157</v>
      </c>
      <c r="I27" s="939" t="s">
        <v>491</v>
      </c>
      <c r="J27" s="940" t="s">
        <v>436</v>
      </c>
      <c r="K27" s="940" t="s">
        <v>226</v>
      </c>
      <c r="L27" s="388">
        <v>2.16</v>
      </c>
      <c r="M27" s="941" t="s">
        <v>802</v>
      </c>
    </row>
    <row r="28" spans="3:19" ht="45" x14ac:dyDescent="0.25">
      <c r="C28" s="936" t="s">
        <v>491</v>
      </c>
      <c r="D28" s="937" t="s">
        <v>447</v>
      </c>
      <c r="E28" s="937" t="s">
        <v>53</v>
      </c>
      <c r="F28" s="945" t="s">
        <v>43</v>
      </c>
      <c r="G28" s="946" t="s">
        <v>465</v>
      </c>
      <c r="I28" s="939" t="s">
        <v>491</v>
      </c>
      <c r="J28" s="940" t="s">
        <v>436</v>
      </c>
      <c r="K28" s="940" t="s">
        <v>226</v>
      </c>
      <c r="L28" s="388">
        <v>2.17</v>
      </c>
      <c r="M28" s="941" t="s">
        <v>1055</v>
      </c>
    </row>
    <row r="29" spans="3:19" x14ac:dyDescent="0.25">
      <c r="C29" s="936" t="s">
        <v>491</v>
      </c>
      <c r="D29" s="937" t="s">
        <v>447</v>
      </c>
      <c r="E29" s="937" t="s">
        <v>923</v>
      </c>
      <c r="F29" s="943" t="s">
        <v>924</v>
      </c>
      <c r="G29" s="944" t="s">
        <v>923</v>
      </c>
      <c r="I29" s="939" t="s">
        <v>491</v>
      </c>
      <c r="J29" s="940" t="s">
        <v>436</v>
      </c>
      <c r="K29" s="940" t="s">
        <v>226</v>
      </c>
      <c r="L29" s="388">
        <v>2.1800000000000002</v>
      </c>
      <c r="M29" s="941" t="s">
        <v>653</v>
      </c>
    </row>
    <row r="30" spans="3:19" ht="30" x14ac:dyDescent="0.25">
      <c r="C30" s="936" t="s">
        <v>491</v>
      </c>
      <c r="D30" s="937" t="s">
        <v>447</v>
      </c>
      <c r="E30" s="937" t="s">
        <v>923</v>
      </c>
      <c r="F30" s="943" t="s">
        <v>925</v>
      </c>
      <c r="G30" s="944" t="s">
        <v>928</v>
      </c>
      <c r="I30" s="939" t="s">
        <v>491</v>
      </c>
      <c r="J30" s="940" t="s">
        <v>436</v>
      </c>
      <c r="K30" s="940" t="s">
        <v>226</v>
      </c>
      <c r="L30" s="388">
        <v>2.19</v>
      </c>
      <c r="M30" s="941" t="s">
        <v>221</v>
      </c>
    </row>
    <row r="31" spans="3:19" ht="30" x14ac:dyDescent="0.25">
      <c r="C31" s="936" t="s">
        <v>491</v>
      </c>
      <c r="D31" s="937" t="s">
        <v>447</v>
      </c>
      <c r="E31" s="937" t="s">
        <v>923</v>
      </c>
      <c r="F31" s="947" t="s">
        <v>926</v>
      </c>
      <c r="G31" s="948" t="s">
        <v>929</v>
      </c>
      <c r="I31" s="939" t="s">
        <v>491</v>
      </c>
      <c r="J31" s="940" t="s">
        <v>436</v>
      </c>
      <c r="K31" s="940" t="s">
        <v>226</v>
      </c>
      <c r="L31" s="969" t="s">
        <v>707</v>
      </c>
      <c r="M31" s="941" t="s">
        <v>233</v>
      </c>
    </row>
    <row r="32" spans="3:19" ht="30" x14ac:dyDescent="0.25">
      <c r="C32" s="936" t="s">
        <v>491</v>
      </c>
      <c r="D32" s="937" t="s">
        <v>447</v>
      </c>
      <c r="E32" s="937" t="s">
        <v>448</v>
      </c>
      <c r="F32" s="937">
        <v>5.0999999999999996</v>
      </c>
      <c r="G32" s="942" t="s">
        <v>37</v>
      </c>
      <c r="I32" s="939" t="s">
        <v>491</v>
      </c>
      <c r="J32" s="940" t="s">
        <v>436</v>
      </c>
      <c r="K32" s="940" t="s">
        <v>226</v>
      </c>
      <c r="L32" s="388">
        <v>2.21</v>
      </c>
      <c r="M32" s="941" t="s">
        <v>469</v>
      </c>
    </row>
    <row r="33" spans="3:13" ht="45" x14ac:dyDescent="0.25">
      <c r="C33" s="936" t="s">
        <v>491</v>
      </c>
      <c r="D33" s="937" t="s">
        <v>447</v>
      </c>
      <c r="E33" s="937" t="s">
        <v>448</v>
      </c>
      <c r="F33" s="937">
        <v>5.2</v>
      </c>
      <c r="G33" s="942" t="s">
        <v>306</v>
      </c>
      <c r="I33" s="939" t="s">
        <v>491</v>
      </c>
      <c r="J33" s="940" t="s">
        <v>436</v>
      </c>
      <c r="K33" s="940" t="s">
        <v>6</v>
      </c>
      <c r="L33" s="114" t="s">
        <v>70</v>
      </c>
      <c r="M33" s="941" t="s">
        <v>191</v>
      </c>
    </row>
    <row r="34" spans="3:13" ht="30" x14ac:dyDescent="0.25">
      <c r="C34" s="936" t="s">
        <v>491</v>
      </c>
      <c r="D34" s="937" t="s">
        <v>447</v>
      </c>
      <c r="E34" s="937" t="s">
        <v>448</v>
      </c>
      <c r="F34" s="937">
        <v>5.3</v>
      </c>
      <c r="G34" s="942" t="s">
        <v>307</v>
      </c>
      <c r="I34" s="939" t="s">
        <v>491</v>
      </c>
      <c r="J34" s="940" t="s">
        <v>436</v>
      </c>
      <c r="K34" s="940" t="s">
        <v>6</v>
      </c>
      <c r="L34" s="114" t="s">
        <v>71</v>
      </c>
      <c r="M34" s="941" t="s">
        <v>234</v>
      </c>
    </row>
    <row r="35" spans="3:13" ht="30" x14ac:dyDescent="0.25">
      <c r="C35" s="936" t="s">
        <v>491</v>
      </c>
      <c r="D35" s="937" t="s">
        <v>447</v>
      </c>
      <c r="E35" s="937" t="s">
        <v>448</v>
      </c>
      <c r="F35" s="945" t="s">
        <v>82</v>
      </c>
      <c r="G35" s="946" t="s">
        <v>456</v>
      </c>
      <c r="I35" s="939" t="s">
        <v>491</v>
      </c>
      <c r="J35" s="940" t="s">
        <v>436</v>
      </c>
      <c r="K35" s="940" t="s">
        <v>6</v>
      </c>
      <c r="L35" s="114" t="s">
        <v>72</v>
      </c>
      <c r="M35" s="941" t="s">
        <v>167</v>
      </c>
    </row>
    <row r="36" spans="3:13" ht="30" x14ac:dyDescent="0.25">
      <c r="C36" s="936" t="s">
        <v>491</v>
      </c>
      <c r="D36" s="937" t="s">
        <v>447</v>
      </c>
      <c r="E36" s="937" t="s">
        <v>449</v>
      </c>
      <c r="F36" s="937">
        <v>6.1</v>
      </c>
      <c r="G36" s="942" t="s">
        <v>18</v>
      </c>
      <c r="I36" s="939" t="s">
        <v>491</v>
      </c>
      <c r="J36" s="940" t="s">
        <v>436</v>
      </c>
      <c r="K36" s="940" t="s">
        <v>6</v>
      </c>
      <c r="L36" s="114">
        <v>3.4</v>
      </c>
      <c r="M36" s="941" t="s">
        <v>464</v>
      </c>
    </row>
    <row r="37" spans="3:13" ht="30" x14ac:dyDescent="0.25">
      <c r="C37" s="936" t="s">
        <v>491</v>
      </c>
      <c r="D37" s="937" t="s">
        <v>447</v>
      </c>
      <c r="E37" s="937" t="s">
        <v>449</v>
      </c>
      <c r="F37" s="937">
        <v>6.2</v>
      </c>
      <c r="G37" s="942" t="s">
        <v>19</v>
      </c>
      <c r="I37" s="939" t="s">
        <v>491</v>
      </c>
      <c r="J37" s="940" t="s">
        <v>436</v>
      </c>
      <c r="K37" s="940" t="s">
        <v>437</v>
      </c>
      <c r="L37" s="114">
        <v>4.5</v>
      </c>
      <c r="M37" s="941" t="s">
        <v>32</v>
      </c>
    </row>
    <row r="38" spans="3:13" ht="30" x14ac:dyDescent="0.25">
      <c r="C38" s="936" t="s">
        <v>491</v>
      </c>
      <c r="D38" s="937" t="s">
        <v>447</v>
      </c>
      <c r="E38" s="937" t="s">
        <v>449</v>
      </c>
      <c r="F38" s="937">
        <v>6.3</v>
      </c>
      <c r="G38" s="942" t="s">
        <v>187</v>
      </c>
      <c r="I38" s="939" t="s">
        <v>491</v>
      </c>
      <c r="J38" s="940" t="s">
        <v>436</v>
      </c>
      <c r="K38" s="940" t="s">
        <v>437</v>
      </c>
      <c r="L38" s="114" t="s">
        <v>947</v>
      </c>
      <c r="M38" s="941" t="s">
        <v>938</v>
      </c>
    </row>
    <row r="39" spans="3:13" ht="30" x14ac:dyDescent="0.25">
      <c r="C39" s="936" t="s">
        <v>491</v>
      </c>
      <c r="D39" s="937" t="s">
        <v>447</v>
      </c>
      <c r="E39" s="937" t="s">
        <v>449</v>
      </c>
      <c r="F39" s="945" t="s">
        <v>87</v>
      </c>
      <c r="G39" s="946" t="s">
        <v>457</v>
      </c>
      <c r="I39" s="939" t="s">
        <v>491</v>
      </c>
      <c r="J39" s="940" t="s">
        <v>436</v>
      </c>
      <c r="K39" s="940" t="s">
        <v>437</v>
      </c>
      <c r="L39" s="114" t="s">
        <v>196</v>
      </c>
      <c r="M39" s="941" t="s">
        <v>40</v>
      </c>
    </row>
    <row r="40" spans="3:13" ht="30" x14ac:dyDescent="0.25">
      <c r="C40" s="936" t="s">
        <v>491</v>
      </c>
      <c r="D40" s="937" t="s">
        <v>447</v>
      </c>
      <c r="E40" s="937" t="s">
        <v>450</v>
      </c>
      <c r="F40" s="937">
        <v>7.1</v>
      </c>
      <c r="G40" s="942" t="s">
        <v>20</v>
      </c>
      <c r="I40" s="939" t="s">
        <v>491</v>
      </c>
      <c r="J40" s="940" t="s">
        <v>436</v>
      </c>
      <c r="K40" s="940" t="s">
        <v>437</v>
      </c>
      <c r="L40" s="114" t="s">
        <v>195</v>
      </c>
      <c r="M40" s="941" t="s">
        <v>332</v>
      </c>
    </row>
    <row r="41" spans="3:13" ht="30" x14ac:dyDescent="0.25">
      <c r="C41" s="936" t="s">
        <v>491</v>
      </c>
      <c r="D41" s="937" t="s">
        <v>447</v>
      </c>
      <c r="E41" s="937" t="s">
        <v>450</v>
      </c>
      <c r="F41" s="937">
        <v>7.2</v>
      </c>
      <c r="G41" s="942" t="s">
        <v>21</v>
      </c>
      <c r="I41" s="939" t="s">
        <v>491</v>
      </c>
      <c r="J41" s="940" t="s">
        <v>453</v>
      </c>
      <c r="K41" s="940" t="s">
        <v>438</v>
      </c>
      <c r="L41" s="114" t="s">
        <v>79</v>
      </c>
      <c r="M41" s="941" t="s">
        <v>27</v>
      </c>
    </row>
    <row r="42" spans="3:13" ht="30" x14ac:dyDescent="0.25">
      <c r="C42" s="936" t="s">
        <v>491</v>
      </c>
      <c r="D42" s="937" t="s">
        <v>447</v>
      </c>
      <c r="E42" s="937" t="s">
        <v>450</v>
      </c>
      <c r="F42" s="937">
        <v>7.3</v>
      </c>
      <c r="G42" s="942" t="s">
        <v>158</v>
      </c>
      <c r="I42" s="939" t="s">
        <v>491</v>
      </c>
      <c r="J42" s="940" t="s">
        <v>453</v>
      </c>
      <c r="K42" s="940" t="s">
        <v>438</v>
      </c>
      <c r="L42" s="114" t="s">
        <v>80</v>
      </c>
      <c r="M42" s="941" t="s">
        <v>100</v>
      </c>
    </row>
    <row r="43" spans="3:13" ht="30" x14ac:dyDescent="0.25">
      <c r="C43" s="936" t="s">
        <v>491</v>
      </c>
      <c r="D43" s="937" t="s">
        <v>447</v>
      </c>
      <c r="E43" s="937" t="s">
        <v>450</v>
      </c>
      <c r="F43" s="945" t="s">
        <v>91</v>
      </c>
      <c r="G43" s="946" t="s">
        <v>458</v>
      </c>
      <c r="I43" s="939" t="s">
        <v>491</v>
      </c>
      <c r="J43" s="940" t="s">
        <v>453</v>
      </c>
      <c r="K43" s="940" t="s">
        <v>438</v>
      </c>
      <c r="L43" s="114" t="s">
        <v>81</v>
      </c>
      <c r="M43" s="941" t="s">
        <v>101</v>
      </c>
    </row>
    <row r="44" spans="3:13" ht="30" x14ac:dyDescent="0.25">
      <c r="C44" s="936" t="s">
        <v>491</v>
      </c>
      <c r="D44" s="937" t="s">
        <v>447</v>
      </c>
      <c r="E44" s="937" t="s">
        <v>451</v>
      </c>
      <c r="F44" s="937">
        <v>8.1</v>
      </c>
      <c r="G44" s="942" t="s">
        <v>22</v>
      </c>
      <c r="I44" s="939" t="s">
        <v>491</v>
      </c>
      <c r="J44" s="940" t="s">
        <v>453</v>
      </c>
      <c r="K44" s="940" t="s">
        <v>438</v>
      </c>
      <c r="L44" s="383" t="s">
        <v>82</v>
      </c>
      <c r="M44" s="941" t="s">
        <v>102</v>
      </c>
    </row>
    <row r="45" spans="3:13" ht="30" x14ac:dyDescent="0.25">
      <c r="C45" s="936" t="s">
        <v>491</v>
      </c>
      <c r="D45" s="937" t="s">
        <v>447</v>
      </c>
      <c r="E45" s="937" t="s">
        <v>451</v>
      </c>
      <c r="F45" s="937" t="s">
        <v>115</v>
      </c>
      <c r="G45" s="942" t="s">
        <v>446</v>
      </c>
      <c r="I45" s="939" t="s">
        <v>491</v>
      </c>
      <c r="J45" s="940" t="s">
        <v>453</v>
      </c>
      <c r="K45" s="940" t="s">
        <v>438</v>
      </c>
      <c r="L45" s="383" t="s">
        <v>219</v>
      </c>
      <c r="M45" s="941" t="s">
        <v>103</v>
      </c>
    </row>
    <row r="46" spans="3:13" ht="30" x14ac:dyDescent="0.25">
      <c r="C46" s="936" t="s">
        <v>491</v>
      </c>
      <c r="D46" s="937" t="s">
        <v>447</v>
      </c>
      <c r="E46" s="937" t="s">
        <v>451</v>
      </c>
      <c r="F46" s="937" t="s">
        <v>117</v>
      </c>
      <c r="G46" s="942" t="s">
        <v>160</v>
      </c>
      <c r="I46" s="939" t="s">
        <v>491</v>
      </c>
      <c r="J46" s="940" t="s">
        <v>453</v>
      </c>
      <c r="K46" s="940" t="s">
        <v>438</v>
      </c>
      <c r="L46" s="114" t="s">
        <v>218</v>
      </c>
      <c r="M46" s="941" t="s">
        <v>28</v>
      </c>
    </row>
    <row r="47" spans="3:13" x14ac:dyDescent="0.25">
      <c r="C47" s="936" t="s">
        <v>491</v>
      </c>
      <c r="D47" s="937" t="s">
        <v>447</v>
      </c>
      <c r="E47" s="937" t="s">
        <v>451</v>
      </c>
      <c r="F47" s="937" t="s">
        <v>118</v>
      </c>
      <c r="G47" s="942" t="s">
        <v>116</v>
      </c>
      <c r="I47" s="939" t="s">
        <v>491</v>
      </c>
      <c r="J47" s="940" t="s">
        <v>439</v>
      </c>
      <c r="K47" s="940" t="s">
        <v>439</v>
      </c>
      <c r="L47" s="114" t="s">
        <v>84</v>
      </c>
      <c r="M47" s="941" t="s">
        <v>330</v>
      </c>
    </row>
    <row r="48" spans="3:13" ht="45" x14ac:dyDescent="0.25">
      <c r="C48" s="936" t="s">
        <v>491</v>
      </c>
      <c r="D48" s="937" t="s">
        <v>447</v>
      </c>
      <c r="E48" s="937" t="s">
        <v>451</v>
      </c>
      <c r="F48" s="937" t="s">
        <v>119</v>
      </c>
      <c r="G48" s="942" t="s">
        <v>161</v>
      </c>
      <c r="I48" s="939" t="s">
        <v>491</v>
      </c>
      <c r="J48" s="940" t="s">
        <v>439</v>
      </c>
      <c r="K48" s="940" t="s">
        <v>439</v>
      </c>
      <c r="L48" s="114" t="s">
        <v>85</v>
      </c>
      <c r="M48" s="941" t="s">
        <v>328</v>
      </c>
    </row>
    <row r="49" spans="3:13" ht="30" x14ac:dyDescent="0.25">
      <c r="C49" s="936" t="s">
        <v>491</v>
      </c>
      <c r="D49" s="937" t="s">
        <v>447</v>
      </c>
      <c r="E49" s="937" t="s">
        <v>451</v>
      </c>
      <c r="F49" s="937" t="s">
        <v>162</v>
      </c>
      <c r="G49" s="942" t="s">
        <v>23</v>
      </c>
      <c r="I49" s="939" t="s">
        <v>491</v>
      </c>
      <c r="J49" s="940" t="s">
        <v>439</v>
      </c>
      <c r="K49" s="940" t="s">
        <v>439</v>
      </c>
      <c r="L49" s="114" t="s">
        <v>86</v>
      </c>
      <c r="M49" s="941" t="s">
        <v>497</v>
      </c>
    </row>
    <row r="50" spans="3:13" ht="30" x14ac:dyDescent="0.25">
      <c r="C50" s="936" t="s">
        <v>491</v>
      </c>
      <c r="D50" s="937" t="s">
        <v>447</v>
      </c>
      <c r="E50" s="937" t="s">
        <v>451</v>
      </c>
      <c r="F50" s="945" t="s">
        <v>445</v>
      </c>
      <c r="G50" s="946" t="s">
        <v>459</v>
      </c>
      <c r="I50" s="939" t="s">
        <v>491</v>
      </c>
      <c r="J50" s="940" t="s">
        <v>439</v>
      </c>
      <c r="K50" s="940" t="s">
        <v>439</v>
      </c>
      <c r="L50" s="114" t="s">
        <v>87</v>
      </c>
      <c r="M50" s="941" t="s">
        <v>498</v>
      </c>
    </row>
    <row r="51" spans="3:13" ht="30" x14ac:dyDescent="0.25">
      <c r="C51" s="936" t="s">
        <v>491</v>
      </c>
      <c r="D51" s="937" t="s">
        <v>447</v>
      </c>
      <c r="E51" s="937" t="s">
        <v>452</v>
      </c>
      <c r="F51" s="937">
        <v>9.1</v>
      </c>
      <c r="G51" s="942" t="s">
        <v>188</v>
      </c>
      <c r="I51" s="939" t="s">
        <v>491</v>
      </c>
      <c r="J51" s="940" t="s">
        <v>439</v>
      </c>
      <c r="K51" s="940" t="s">
        <v>439</v>
      </c>
      <c r="L51" s="114" t="s">
        <v>216</v>
      </c>
      <c r="M51" s="941" t="s">
        <v>499</v>
      </c>
    </row>
    <row r="52" spans="3:13" ht="15.75" thickBot="1" x14ac:dyDescent="0.3">
      <c r="C52" s="936" t="s">
        <v>491</v>
      </c>
      <c r="D52" s="937" t="s">
        <v>447</v>
      </c>
      <c r="E52" s="937" t="s">
        <v>452</v>
      </c>
      <c r="F52" s="937" t="s">
        <v>109</v>
      </c>
      <c r="G52" s="942" t="s">
        <v>189</v>
      </c>
      <c r="I52" s="949" t="s">
        <v>492</v>
      </c>
      <c r="J52" s="950" t="s">
        <v>26</v>
      </c>
      <c r="K52" s="950" t="s">
        <v>26</v>
      </c>
      <c r="L52" s="951" t="s">
        <v>207</v>
      </c>
      <c r="M52" s="952" t="s">
        <v>26</v>
      </c>
    </row>
    <row r="53" spans="3:13" x14ac:dyDescent="0.25">
      <c r="C53" s="936" t="s">
        <v>491</v>
      </c>
      <c r="D53" s="937" t="s">
        <v>447</v>
      </c>
      <c r="E53" s="937" t="s">
        <v>452</v>
      </c>
      <c r="F53" s="937" t="s">
        <v>1324</v>
      </c>
      <c r="G53" s="942" t="s">
        <v>1325</v>
      </c>
    </row>
    <row r="54" spans="3:13" x14ac:dyDescent="0.25">
      <c r="C54" s="936" t="s">
        <v>491</v>
      </c>
      <c r="D54" s="937" t="s">
        <v>447</v>
      </c>
      <c r="E54" s="937" t="s">
        <v>452</v>
      </c>
      <c r="F54" s="937" t="s">
        <v>110</v>
      </c>
      <c r="G54" s="942" t="s">
        <v>190</v>
      </c>
    </row>
    <row r="55" spans="3:13" ht="30" x14ac:dyDescent="0.25">
      <c r="C55" s="936" t="s">
        <v>491</v>
      </c>
      <c r="D55" s="937" t="s">
        <v>447</v>
      </c>
      <c r="E55" s="937" t="s">
        <v>452</v>
      </c>
      <c r="F55" s="937" t="s">
        <v>111</v>
      </c>
      <c r="G55" s="942" t="s">
        <v>163</v>
      </c>
    </row>
    <row r="56" spans="3:13" ht="30" x14ac:dyDescent="0.25">
      <c r="C56" s="936" t="s">
        <v>491</v>
      </c>
      <c r="D56" s="937" t="s">
        <v>447</v>
      </c>
      <c r="E56" s="937" t="s">
        <v>452</v>
      </c>
      <c r="F56" s="937" t="s">
        <v>112</v>
      </c>
      <c r="G56" s="942" t="s">
        <v>137</v>
      </c>
    </row>
    <row r="57" spans="3:13" ht="30" x14ac:dyDescent="0.25">
      <c r="C57" s="936" t="s">
        <v>491</v>
      </c>
      <c r="D57" s="937" t="s">
        <v>447</v>
      </c>
      <c r="E57" s="937" t="s">
        <v>452</v>
      </c>
      <c r="F57" s="937" t="s">
        <v>113</v>
      </c>
      <c r="G57" s="942" t="s">
        <v>165</v>
      </c>
    </row>
    <row r="58" spans="3:13" ht="30" x14ac:dyDescent="0.25">
      <c r="C58" s="936" t="s">
        <v>491</v>
      </c>
      <c r="D58" s="937" t="s">
        <v>447</v>
      </c>
      <c r="E58" s="937" t="s">
        <v>452</v>
      </c>
      <c r="F58" s="945" t="s">
        <v>114</v>
      </c>
      <c r="G58" s="946" t="s">
        <v>466</v>
      </c>
    </row>
    <row r="59" spans="3:13" x14ac:dyDescent="0.25">
      <c r="C59" s="936" t="s">
        <v>491</v>
      </c>
      <c r="D59" s="937" t="s">
        <v>447</v>
      </c>
      <c r="E59" s="937" t="s">
        <v>6</v>
      </c>
      <c r="F59" s="937" t="s">
        <v>120</v>
      </c>
      <c r="G59" s="942" t="s">
        <v>191</v>
      </c>
    </row>
    <row r="60" spans="3:13" ht="30" x14ac:dyDescent="0.25">
      <c r="C60" s="936" t="s">
        <v>491</v>
      </c>
      <c r="D60" s="937" t="s">
        <v>447</v>
      </c>
      <c r="E60" s="937" t="s">
        <v>6</v>
      </c>
      <c r="F60" s="937" t="s">
        <v>45</v>
      </c>
      <c r="G60" s="942" t="s">
        <v>166</v>
      </c>
    </row>
    <row r="61" spans="3:13" ht="30" x14ac:dyDescent="0.25">
      <c r="C61" s="936" t="s">
        <v>491</v>
      </c>
      <c r="D61" s="937" t="s">
        <v>447</v>
      </c>
      <c r="E61" s="937" t="s">
        <v>6</v>
      </c>
      <c r="F61" s="937" t="s">
        <v>46</v>
      </c>
      <c r="G61" s="942" t="s">
        <v>167</v>
      </c>
    </row>
    <row r="62" spans="3:13" ht="30" x14ac:dyDescent="0.25">
      <c r="C62" s="936" t="s">
        <v>491</v>
      </c>
      <c r="D62" s="937" t="s">
        <v>447</v>
      </c>
      <c r="E62" s="937" t="s">
        <v>6</v>
      </c>
      <c r="F62" s="945" t="s">
        <v>168</v>
      </c>
      <c r="G62" s="946" t="s">
        <v>464</v>
      </c>
    </row>
    <row r="63" spans="3:13" ht="30" x14ac:dyDescent="0.25">
      <c r="C63" s="936" t="s">
        <v>491</v>
      </c>
      <c r="D63" s="937" t="s">
        <v>447</v>
      </c>
      <c r="E63" s="937" t="s">
        <v>437</v>
      </c>
      <c r="F63" s="937" t="s">
        <v>123</v>
      </c>
      <c r="G63" s="942" t="s">
        <v>32</v>
      </c>
    </row>
    <row r="64" spans="3:13" ht="30" x14ac:dyDescent="0.25">
      <c r="C64" s="936" t="s">
        <v>491</v>
      </c>
      <c r="D64" s="937" t="s">
        <v>447</v>
      </c>
      <c r="E64" s="937" t="s">
        <v>437</v>
      </c>
      <c r="F64" s="943" t="s">
        <v>946</v>
      </c>
      <c r="G64" s="944" t="s">
        <v>938</v>
      </c>
    </row>
    <row r="65" spans="3:7" x14ac:dyDescent="0.25">
      <c r="C65" s="936" t="s">
        <v>491</v>
      </c>
      <c r="D65" s="937" t="s">
        <v>447</v>
      </c>
      <c r="E65" s="937" t="s">
        <v>437</v>
      </c>
      <c r="F65" s="937" t="s">
        <v>170</v>
      </c>
      <c r="G65" s="942" t="s">
        <v>40</v>
      </c>
    </row>
    <row r="66" spans="3:7" x14ac:dyDescent="0.25">
      <c r="C66" s="936" t="s">
        <v>491</v>
      </c>
      <c r="D66" s="937" t="s">
        <v>447</v>
      </c>
      <c r="E66" s="937" t="s">
        <v>437</v>
      </c>
      <c r="F66" s="937" t="s">
        <v>171</v>
      </c>
      <c r="G66" s="942" t="s">
        <v>332</v>
      </c>
    </row>
    <row r="67" spans="3:7" x14ac:dyDescent="0.25">
      <c r="C67" s="936" t="s">
        <v>491</v>
      </c>
      <c r="D67" s="937" t="s">
        <v>453</v>
      </c>
      <c r="E67" s="937" t="s">
        <v>438</v>
      </c>
      <c r="F67" s="937" t="s">
        <v>124</v>
      </c>
      <c r="G67" s="942" t="s">
        <v>27</v>
      </c>
    </row>
    <row r="68" spans="3:7" x14ac:dyDescent="0.25">
      <c r="C68" s="936" t="s">
        <v>491</v>
      </c>
      <c r="D68" s="937" t="s">
        <v>453</v>
      </c>
      <c r="E68" s="937" t="s">
        <v>438</v>
      </c>
      <c r="F68" s="937" t="s">
        <v>125</v>
      </c>
      <c r="G68" s="942" t="s">
        <v>100</v>
      </c>
    </row>
    <row r="69" spans="3:7" x14ac:dyDescent="0.25">
      <c r="C69" s="936" t="s">
        <v>491</v>
      </c>
      <c r="D69" s="937" t="s">
        <v>453</v>
      </c>
      <c r="E69" s="937" t="s">
        <v>438</v>
      </c>
      <c r="F69" s="937" t="s">
        <v>126</v>
      </c>
      <c r="G69" s="942" t="s">
        <v>101</v>
      </c>
    </row>
    <row r="70" spans="3:7" x14ac:dyDescent="0.25">
      <c r="C70" s="936" t="s">
        <v>491</v>
      </c>
      <c r="D70" s="937" t="s">
        <v>453</v>
      </c>
      <c r="E70" s="937" t="s">
        <v>438</v>
      </c>
      <c r="F70" s="953" t="s">
        <v>127</v>
      </c>
      <c r="G70" s="942" t="s">
        <v>102</v>
      </c>
    </row>
    <row r="71" spans="3:7" x14ac:dyDescent="0.25">
      <c r="C71" s="936" t="s">
        <v>491</v>
      </c>
      <c r="D71" s="937" t="s">
        <v>453</v>
      </c>
      <c r="E71" s="937" t="s">
        <v>438</v>
      </c>
      <c r="F71" s="953" t="s">
        <v>128</v>
      </c>
      <c r="G71" s="942" t="s">
        <v>103</v>
      </c>
    </row>
    <row r="72" spans="3:7" x14ac:dyDescent="0.25">
      <c r="C72" s="936" t="s">
        <v>491</v>
      </c>
      <c r="D72" s="937" t="s">
        <v>453</v>
      </c>
      <c r="E72" s="937" t="s">
        <v>438</v>
      </c>
      <c r="F72" s="937" t="s">
        <v>129</v>
      </c>
      <c r="G72" s="942" t="s">
        <v>28</v>
      </c>
    </row>
    <row r="73" spans="3:7" x14ac:dyDescent="0.25">
      <c r="C73" s="936" t="s">
        <v>491</v>
      </c>
      <c r="D73" s="937" t="s">
        <v>439</v>
      </c>
      <c r="E73" s="937" t="s">
        <v>439</v>
      </c>
      <c r="F73" s="937" t="s">
        <v>131</v>
      </c>
      <c r="G73" s="942" t="s">
        <v>329</v>
      </c>
    </row>
    <row r="74" spans="3:7" ht="30" x14ac:dyDescent="0.25">
      <c r="C74" s="936" t="s">
        <v>491</v>
      </c>
      <c r="D74" s="937" t="s">
        <v>439</v>
      </c>
      <c r="E74" s="937" t="s">
        <v>439</v>
      </c>
      <c r="F74" s="937" t="s">
        <v>132</v>
      </c>
      <c r="G74" s="942" t="s">
        <v>328</v>
      </c>
    </row>
    <row r="75" spans="3:7" ht="30" x14ac:dyDescent="0.25">
      <c r="C75" s="936" t="s">
        <v>491</v>
      </c>
      <c r="D75" s="937" t="s">
        <v>439</v>
      </c>
      <c r="E75" s="937" t="s">
        <v>439</v>
      </c>
      <c r="F75" s="937" t="s">
        <v>133</v>
      </c>
      <c r="G75" s="942" t="s">
        <v>182</v>
      </c>
    </row>
    <row r="76" spans="3:7" x14ac:dyDescent="0.25">
      <c r="C76" s="936" t="s">
        <v>491</v>
      </c>
      <c r="D76" s="937" t="s">
        <v>439</v>
      </c>
      <c r="E76" s="937" t="s">
        <v>439</v>
      </c>
      <c r="F76" s="937" t="s">
        <v>134</v>
      </c>
      <c r="G76" s="942" t="s">
        <v>497</v>
      </c>
    </row>
    <row r="77" spans="3:7" x14ac:dyDescent="0.25">
      <c r="C77" s="936" t="s">
        <v>491</v>
      </c>
      <c r="D77" s="937" t="s">
        <v>439</v>
      </c>
      <c r="E77" s="937" t="s">
        <v>439</v>
      </c>
      <c r="F77" s="937" t="s">
        <v>135</v>
      </c>
      <c r="G77" s="942" t="s">
        <v>498</v>
      </c>
    </row>
    <row r="78" spans="3:7" x14ac:dyDescent="0.25">
      <c r="C78" s="936" t="s">
        <v>491</v>
      </c>
      <c r="D78" s="937" t="s">
        <v>439</v>
      </c>
      <c r="E78" s="937" t="s">
        <v>439</v>
      </c>
      <c r="F78" s="937" t="s">
        <v>136</v>
      </c>
      <c r="G78" s="942" t="s">
        <v>499</v>
      </c>
    </row>
    <row r="79" spans="3:7" ht="15.75" thickBot="1" x14ac:dyDescent="0.3">
      <c r="C79" s="954" t="s">
        <v>492</v>
      </c>
      <c r="D79" s="955" t="s">
        <v>26</v>
      </c>
      <c r="E79" s="955" t="s">
        <v>26</v>
      </c>
      <c r="F79" s="955" t="s">
        <v>272</v>
      </c>
      <c r="G79" s="956"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7" customWidth="1"/>
    <col min="15" max="16" width="16" style="677" bestFit="1" customWidth="1"/>
    <col min="17" max="17" width="14.85546875" style="677" bestFit="1" customWidth="1"/>
    <col min="18" max="18" width="16" style="677" bestFit="1" customWidth="1"/>
    <col min="19" max="21" width="14.85546875" style="677" bestFit="1" customWidth="1"/>
    <col min="22" max="23" width="14" style="677" customWidth="1"/>
    <col min="24" max="24" width="15" style="677" bestFit="1" customWidth="1"/>
    <col min="25" max="25" width="13.5703125" style="677" bestFit="1" customWidth="1"/>
    <col min="26" max="26" width="15.5703125" style="677"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5" t="s">
        <v>36</v>
      </c>
      <c r="O1" s="758" t="s">
        <v>940</v>
      </c>
      <c r="P1" s="758" t="s">
        <v>941</v>
      </c>
      <c r="Q1" s="758" t="s">
        <v>942</v>
      </c>
      <c r="R1" s="758" t="s">
        <v>943</v>
      </c>
      <c r="S1" s="676" t="s">
        <v>47</v>
      </c>
      <c r="T1" s="676" t="s">
        <v>48</v>
      </c>
      <c r="U1" s="676" t="s">
        <v>50</v>
      </c>
      <c r="V1" s="676" t="s">
        <v>49</v>
      </c>
      <c r="W1" s="676" t="s">
        <v>1545</v>
      </c>
      <c r="X1" s="676" t="s">
        <v>139</v>
      </c>
      <c r="Y1" s="676" t="s">
        <v>140</v>
      </c>
      <c r="Z1" s="676" t="s">
        <v>1023</v>
      </c>
      <c r="AA1" s="678" t="s">
        <v>900</v>
      </c>
      <c r="AB1" s="678" t="s">
        <v>901</v>
      </c>
      <c r="AC1" s="678" t="s">
        <v>902</v>
      </c>
    </row>
    <row r="2" spans="1:29" x14ac:dyDescent="0.25">
      <c r="A2" t="s">
        <v>423</v>
      </c>
      <c r="B2" t="s">
        <v>1388</v>
      </c>
      <c r="C2" t="s">
        <v>1389</v>
      </c>
      <c r="D2">
        <v>1900</v>
      </c>
      <c r="E2" s="957">
        <v>1</v>
      </c>
      <c r="F2" t="s">
        <v>441</v>
      </c>
      <c r="G2" s="957">
        <v>91</v>
      </c>
      <c r="H2" t="s">
        <v>382</v>
      </c>
      <c r="I2" t="s">
        <v>435</v>
      </c>
      <c r="J2" t="s">
        <v>435</v>
      </c>
      <c r="K2" t="s">
        <v>435</v>
      </c>
      <c r="M2" t="s">
        <v>435</v>
      </c>
      <c r="N2" s="677">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1715317.95</v>
      </c>
      <c r="O2" s="677">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1417788.9</v>
      </c>
      <c r="P2" s="677">
        <f t="shared" ca="1" si="0"/>
        <v>42929.040000000008</v>
      </c>
      <c r="Q2" s="677">
        <f t="shared" ca="1" si="0"/>
        <v>91594.669999999984</v>
      </c>
      <c r="R2" s="677">
        <f t="shared" ca="1" si="0"/>
        <v>22263.200000000004</v>
      </c>
      <c r="S2" s="677">
        <f t="shared" ca="1" si="0"/>
        <v>36624.61</v>
      </c>
      <c r="T2" s="677">
        <f t="shared" ca="1" si="0"/>
        <v>15844.34</v>
      </c>
      <c r="U2" s="677">
        <f t="shared" ca="1" si="0"/>
        <v>1206.8800000000001</v>
      </c>
      <c r="V2" s="677">
        <f t="shared" ca="1" si="0"/>
        <v>4078.8100000000004</v>
      </c>
      <c r="W2" s="677">
        <f t="shared" ca="1" si="0"/>
        <v>360</v>
      </c>
      <c r="X2" s="677">
        <f t="shared" ca="1" si="0"/>
        <v>74884.44</v>
      </c>
      <c r="Y2" s="677">
        <f t="shared" ca="1" si="0"/>
        <v>7743.0599999999995</v>
      </c>
      <c r="Z2" s="677">
        <f t="shared" ca="1" si="0"/>
        <v>0</v>
      </c>
      <c r="AA2" t="str">
        <f t="shared" ref="AA2:AA65" si="1">file_name</f>
        <v>ASR_COMP</v>
      </c>
      <c r="AB2" s="957">
        <f t="shared" ref="AB2:AB65" si="2">file_date</f>
        <v>44682</v>
      </c>
      <c r="AC2" t="str">
        <f t="shared" ref="AC2:AC65" si="3">status</f>
        <v>Unaudited</v>
      </c>
    </row>
    <row r="3" spans="1:29" x14ac:dyDescent="0.25">
      <c r="A3" t="s">
        <v>423</v>
      </c>
      <c r="B3" t="s">
        <v>1388</v>
      </c>
      <c r="C3" t="s">
        <v>1389</v>
      </c>
      <c r="D3">
        <v>1900</v>
      </c>
      <c r="E3" s="957">
        <v>1</v>
      </c>
      <c r="F3" t="s">
        <v>441</v>
      </c>
      <c r="G3" s="957">
        <v>91</v>
      </c>
      <c r="H3" t="s">
        <v>382</v>
      </c>
      <c r="I3" t="s">
        <v>490</v>
      </c>
      <c r="J3" t="s">
        <v>12</v>
      </c>
      <c r="K3" t="s">
        <v>12</v>
      </c>
      <c r="L3" s="15">
        <v>1.1000000000000001</v>
      </c>
      <c r="M3" t="s">
        <v>12</v>
      </c>
      <c r="N3" s="677">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448382690.0387001</v>
      </c>
      <c r="O3" s="677">
        <f t="shared" ca="1" si="0"/>
        <v>249598244.49232462</v>
      </c>
      <c r="P3" s="677">
        <f t="shared" ca="1" si="0"/>
        <v>20370769.170525763</v>
      </c>
      <c r="Q3" s="677">
        <f t="shared" ca="1" si="0"/>
        <v>83741099.280975133</v>
      </c>
      <c r="R3" s="677">
        <f t="shared" ca="1" si="0"/>
        <v>31133334.612850703</v>
      </c>
      <c r="S3" s="677">
        <f t="shared" ca="1" si="0"/>
        <v>8806017.5561286714</v>
      </c>
      <c r="T3" s="677">
        <f t="shared" ca="1" si="0"/>
        <v>6418334.7317700787</v>
      </c>
      <c r="U3" s="677">
        <f t="shared" ca="1" si="0"/>
        <v>268741.81754101918</v>
      </c>
      <c r="V3" s="677">
        <f t="shared" ca="1" si="0"/>
        <v>12560265.394771785</v>
      </c>
      <c r="W3" s="677">
        <f t="shared" ca="1" si="0"/>
        <v>8668298.1475288011</v>
      </c>
      <c r="X3" s="677">
        <f t="shared" ca="1" si="0"/>
        <v>9180202.6902690455</v>
      </c>
      <c r="Y3" s="677">
        <f t="shared" ca="1" si="0"/>
        <v>17637382.144014459</v>
      </c>
      <c r="Z3" s="677">
        <f t="shared" ca="1" si="0"/>
        <v>0</v>
      </c>
      <c r="AA3" t="str">
        <f t="shared" si="1"/>
        <v>ASR_COMP</v>
      </c>
      <c r="AB3" s="957">
        <f t="shared" si="2"/>
        <v>44682</v>
      </c>
      <c r="AC3" t="str">
        <f t="shared" si="3"/>
        <v>Unaudited</v>
      </c>
    </row>
    <row r="4" spans="1:29" x14ac:dyDescent="0.25">
      <c r="A4" t="s">
        <v>423</v>
      </c>
      <c r="B4" t="s">
        <v>1388</v>
      </c>
      <c r="C4" t="s">
        <v>1389</v>
      </c>
      <c r="D4">
        <v>1900</v>
      </c>
      <c r="E4" s="957">
        <v>1</v>
      </c>
      <c r="F4" t="s">
        <v>441</v>
      </c>
      <c r="G4" s="957">
        <v>91</v>
      </c>
      <c r="H4" t="s">
        <v>382</v>
      </c>
      <c r="I4" t="s">
        <v>490</v>
      </c>
      <c r="J4" t="s">
        <v>12</v>
      </c>
      <c r="K4" t="s">
        <v>1331</v>
      </c>
      <c r="L4" s="15" t="s">
        <v>1322</v>
      </c>
      <c r="M4" t="s">
        <v>1331</v>
      </c>
      <c r="N4" s="677">
        <f t="shared" ca="1" si="4"/>
        <v>2228072.2358521614</v>
      </c>
      <c r="O4" s="677">
        <f t="shared" ca="1" si="0"/>
        <v>-110381.04156535682</v>
      </c>
      <c r="P4" s="677">
        <f t="shared" ca="1" si="0"/>
        <v>-16579.244625491359</v>
      </c>
      <c r="Q4" s="677">
        <f t="shared" ca="1" si="0"/>
        <v>865418.62700786954</v>
      </c>
      <c r="R4" s="677">
        <f t="shared" ca="1" si="0"/>
        <v>363850.53864630708</v>
      </c>
      <c r="S4" s="677">
        <f t="shared" ca="1" si="0"/>
        <v>327980.22733482416</v>
      </c>
      <c r="T4" s="677">
        <f t="shared" ca="1" si="0"/>
        <v>-6394.5802791573769</v>
      </c>
      <c r="U4" s="677">
        <f t="shared" ca="1" si="0"/>
        <v>10259.919681780035</v>
      </c>
      <c r="V4" s="677">
        <f t="shared" ca="1" si="0"/>
        <v>192981.03051173233</v>
      </c>
      <c r="W4" s="677">
        <f t="shared" ca="1" si="0"/>
        <v>128035.20100584306</v>
      </c>
      <c r="X4" s="677">
        <f t="shared" ca="1" si="0"/>
        <v>317941.28431189613</v>
      </c>
      <c r="Y4" s="677">
        <f t="shared" ca="1" si="0"/>
        <v>154960.27382191439</v>
      </c>
      <c r="Z4" s="677">
        <f t="shared" ca="1" si="0"/>
        <v>0</v>
      </c>
      <c r="AA4" t="str">
        <f t="shared" si="1"/>
        <v>ASR_COMP</v>
      </c>
      <c r="AB4" s="957">
        <f t="shared" si="2"/>
        <v>44682</v>
      </c>
      <c r="AC4" t="str">
        <f t="shared" si="3"/>
        <v>Unaudited</v>
      </c>
    </row>
    <row r="5" spans="1:29" x14ac:dyDescent="0.25">
      <c r="A5" t="s">
        <v>423</v>
      </c>
      <c r="B5" t="s">
        <v>1388</v>
      </c>
      <c r="C5" t="s">
        <v>1389</v>
      </c>
      <c r="D5">
        <v>1900</v>
      </c>
      <c r="E5" s="957">
        <v>1</v>
      </c>
      <c r="F5" t="s">
        <v>441</v>
      </c>
      <c r="G5" s="957">
        <v>91</v>
      </c>
      <c r="H5" t="s">
        <v>382</v>
      </c>
      <c r="I5" t="s">
        <v>490</v>
      </c>
      <c r="J5" t="s">
        <v>493</v>
      </c>
      <c r="K5" t="s">
        <v>494</v>
      </c>
      <c r="L5" s="15" t="s">
        <v>63</v>
      </c>
      <c r="M5" t="s">
        <v>346</v>
      </c>
      <c r="N5" s="677">
        <f t="shared" ca="1" si="4"/>
        <v>0</v>
      </c>
      <c r="O5" s="677">
        <f t="shared" ca="1" si="0"/>
        <v>0</v>
      </c>
      <c r="P5" s="677">
        <f t="shared" ca="1" si="0"/>
        <v>0</v>
      </c>
      <c r="Q5" s="677">
        <f t="shared" ca="1" si="0"/>
        <v>0</v>
      </c>
      <c r="R5" s="677">
        <f t="shared" ca="1" si="0"/>
        <v>0</v>
      </c>
      <c r="S5" s="677">
        <f t="shared" ca="1" si="0"/>
        <v>0</v>
      </c>
      <c r="T5" s="677">
        <f t="shared" ca="1" si="0"/>
        <v>0</v>
      </c>
      <c r="U5" s="677">
        <f t="shared" ca="1" si="0"/>
        <v>0</v>
      </c>
      <c r="V5" s="677">
        <f t="shared" ca="1" si="0"/>
        <v>0</v>
      </c>
      <c r="W5" s="677">
        <f t="shared" ca="1" si="0"/>
        <v>0</v>
      </c>
      <c r="X5" s="677">
        <f t="shared" ca="1" si="0"/>
        <v>0</v>
      </c>
      <c r="Y5" s="677">
        <f t="shared" ca="1" si="0"/>
        <v>0</v>
      </c>
      <c r="Z5" s="677">
        <f t="shared" ca="1" si="0"/>
        <v>0</v>
      </c>
      <c r="AA5" t="str">
        <f t="shared" si="1"/>
        <v>ASR_COMP</v>
      </c>
      <c r="AB5" s="957">
        <f t="shared" si="2"/>
        <v>44682</v>
      </c>
      <c r="AC5" t="str">
        <f t="shared" si="3"/>
        <v>Unaudited</v>
      </c>
    </row>
    <row r="6" spans="1:29" x14ac:dyDescent="0.25">
      <c r="A6" t="s">
        <v>423</v>
      </c>
      <c r="B6" t="s">
        <v>1388</v>
      </c>
      <c r="C6" t="s">
        <v>1389</v>
      </c>
      <c r="D6">
        <v>1900</v>
      </c>
      <c r="E6" s="957">
        <v>1</v>
      </c>
      <c r="F6" t="s">
        <v>441</v>
      </c>
      <c r="G6" s="957">
        <v>91</v>
      </c>
      <c r="H6" t="s">
        <v>382</v>
      </c>
      <c r="I6" t="s">
        <v>490</v>
      </c>
      <c r="J6" t="s">
        <v>493</v>
      </c>
      <c r="K6" t="s">
        <v>1022</v>
      </c>
      <c r="L6" s="15" t="s">
        <v>918</v>
      </c>
      <c r="M6" t="s">
        <v>919</v>
      </c>
      <c r="N6" s="677">
        <f t="shared" ca="1" si="4"/>
        <v>13483256.768999988</v>
      </c>
      <c r="O6" s="677">
        <f t="shared" ca="1" si="0"/>
        <v>12512696.29787999</v>
      </c>
      <c r="P6" s="677">
        <f t="shared" ca="1" si="0"/>
        <v>798275.16111999983</v>
      </c>
      <c r="Q6" s="677">
        <f t="shared" ca="1" si="0"/>
        <v>54292.51</v>
      </c>
      <c r="R6" s="677">
        <f t="shared" ca="1" si="0"/>
        <v>55180.270000000004</v>
      </c>
      <c r="S6" s="677">
        <f t="shared" ca="1" si="0"/>
        <v>0</v>
      </c>
      <c r="T6" s="677">
        <f t="shared" ca="1" si="0"/>
        <v>11861.619999999999</v>
      </c>
      <c r="U6" s="677">
        <f t="shared" ca="1" si="0"/>
        <v>0</v>
      </c>
      <c r="V6" s="677">
        <f t="shared" ca="1" si="0"/>
        <v>50950.909999999989</v>
      </c>
      <c r="W6" s="677">
        <f t="shared" ca="1" si="0"/>
        <v>0</v>
      </c>
      <c r="X6" s="677">
        <f t="shared" ca="1" si="0"/>
        <v>0</v>
      </c>
      <c r="Y6" s="677">
        <f t="shared" ca="1" si="0"/>
        <v>0</v>
      </c>
      <c r="Z6" s="677">
        <f t="shared" ca="1" si="0"/>
        <v>0</v>
      </c>
      <c r="AA6" t="str">
        <f t="shared" si="1"/>
        <v>ASR_COMP</v>
      </c>
      <c r="AB6" s="957">
        <f t="shared" si="2"/>
        <v>44682</v>
      </c>
      <c r="AC6" t="str">
        <f t="shared" si="3"/>
        <v>Unaudited</v>
      </c>
    </row>
    <row r="7" spans="1:29" x14ac:dyDescent="0.25">
      <c r="A7" t="s">
        <v>423</v>
      </c>
      <c r="B7" t="s">
        <v>1388</v>
      </c>
      <c r="C7" t="s">
        <v>1389</v>
      </c>
      <c r="D7">
        <v>1900</v>
      </c>
      <c r="E7" s="957">
        <v>1</v>
      </c>
      <c r="F7" t="s">
        <v>441</v>
      </c>
      <c r="G7" s="957">
        <v>91</v>
      </c>
      <c r="H7" t="s">
        <v>382</v>
      </c>
      <c r="I7" t="s">
        <v>490</v>
      </c>
      <c r="J7" t="s">
        <v>13</v>
      </c>
      <c r="K7" t="s">
        <v>495</v>
      </c>
      <c r="L7" s="15" t="s">
        <v>97</v>
      </c>
      <c r="M7" t="s">
        <v>149</v>
      </c>
      <c r="N7" s="677">
        <f t="shared" ca="1" si="4"/>
        <v>0</v>
      </c>
      <c r="O7" s="677">
        <f t="shared" ca="1" si="0"/>
        <v>0</v>
      </c>
      <c r="P7" s="677">
        <f t="shared" ca="1" si="0"/>
        <v>0</v>
      </c>
      <c r="Q7" s="677">
        <f t="shared" ca="1" si="0"/>
        <v>0</v>
      </c>
      <c r="R7" s="677">
        <f t="shared" ca="1" si="0"/>
        <v>0</v>
      </c>
      <c r="S7" s="677">
        <f t="shared" ca="1" si="0"/>
        <v>0</v>
      </c>
      <c r="T7" s="677">
        <f t="shared" ca="1" si="0"/>
        <v>0</v>
      </c>
      <c r="U7" s="677">
        <f t="shared" ca="1" si="0"/>
        <v>0</v>
      </c>
      <c r="V7" s="677">
        <f t="shared" ca="1" si="0"/>
        <v>0</v>
      </c>
      <c r="W7" s="677">
        <f t="shared" ca="1" si="0"/>
        <v>0</v>
      </c>
      <c r="X7" s="677">
        <f t="shared" ca="1" si="0"/>
        <v>0</v>
      </c>
      <c r="Y7" s="677">
        <f t="shared" ca="1" si="0"/>
        <v>0</v>
      </c>
      <c r="Z7" s="677">
        <f t="shared" ca="1" si="0"/>
        <v>0</v>
      </c>
      <c r="AA7" t="str">
        <f t="shared" si="1"/>
        <v>ASR_COMP</v>
      </c>
      <c r="AB7" s="957">
        <f t="shared" si="2"/>
        <v>44682</v>
      </c>
      <c r="AC7" t="str">
        <f t="shared" si="3"/>
        <v>Unaudited</v>
      </c>
    </row>
    <row r="8" spans="1:29" x14ac:dyDescent="0.25">
      <c r="A8" t="s">
        <v>423</v>
      </c>
      <c r="B8" t="s">
        <v>1388</v>
      </c>
      <c r="C8" t="s">
        <v>1389</v>
      </c>
      <c r="D8">
        <v>1900</v>
      </c>
      <c r="E8" s="957">
        <v>1</v>
      </c>
      <c r="F8" t="s">
        <v>441</v>
      </c>
      <c r="G8" s="957">
        <v>91</v>
      </c>
      <c r="H8" t="s">
        <v>382</v>
      </c>
      <c r="I8" t="s">
        <v>490</v>
      </c>
      <c r="J8" t="s">
        <v>13</v>
      </c>
      <c r="K8" t="s">
        <v>13</v>
      </c>
      <c r="L8" s="15" t="s">
        <v>35</v>
      </c>
      <c r="M8" t="s">
        <v>13</v>
      </c>
      <c r="N8" s="677">
        <f t="shared" ca="1" si="4"/>
        <v>0</v>
      </c>
      <c r="O8" s="677">
        <f t="shared" ca="1" si="0"/>
        <v>0</v>
      </c>
      <c r="P8" s="677">
        <f t="shared" ca="1" si="0"/>
        <v>0</v>
      </c>
      <c r="Q8" s="677">
        <f t="shared" ca="1" si="0"/>
        <v>0</v>
      </c>
      <c r="R8" s="677">
        <f t="shared" ca="1" si="0"/>
        <v>0</v>
      </c>
      <c r="S8" s="677">
        <f t="shared" ca="1" si="0"/>
        <v>0</v>
      </c>
      <c r="T8" s="677">
        <f t="shared" ca="1" si="0"/>
        <v>0</v>
      </c>
      <c r="U8" s="677">
        <f t="shared" ca="1" si="0"/>
        <v>0</v>
      </c>
      <c r="V8" s="677">
        <f t="shared" ca="1" si="0"/>
        <v>0</v>
      </c>
      <c r="W8" s="677">
        <f t="shared" ca="1" si="0"/>
        <v>0</v>
      </c>
      <c r="X8" s="677">
        <f t="shared" ca="1" si="0"/>
        <v>0</v>
      </c>
      <c r="Y8" s="677">
        <f t="shared" ca="1" si="0"/>
        <v>0</v>
      </c>
      <c r="Z8" s="677">
        <f t="shared" ca="1" si="0"/>
        <v>0</v>
      </c>
      <c r="AA8" t="str">
        <f t="shared" si="1"/>
        <v>ASR_COMP</v>
      </c>
      <c r="AB8" s="957">
        <f t="shared" si="2"/>
        <v>44682</v>
      </c>
      <c r="AC8" t="str">
        <f t="shared" si="3"/>
        <v>Unaudited</v>
      </c>
    </row>
    <row r="9" spans="1:29" x14ac:dyDescent="0.25">
      <c r="A9" t="s">
        <v>423</v>
      </c>
      <c r="B9" t="s">
        <v>1388</v>
      </c>
      <c r="C9" t="s">
        <v>1389</v>
      </c>
      <c r="D9">
        <v>1900</v>
      </c>
      <c r="E9" s="957">
        <v>1</v>
      </c>
      <c r="F9" t="s">
        <v>441</v>
      </c>
      <c r="G9" s="957">
        <v>91</v>
      </c>
      <c r="H9" t="s">
        <v>382</v>
      </c>
      <c r="I9" t="s">
        <v>491</v>
      </c>
      <c r="J9" t="s">
        <v>447</v>
      </c>
      <c r="K9" t="s">
        <v>0</v>
      </c>
      <c r="L9" s="15">
        <v>2.1</v>
      </c>
      <c r="M9" t="s">
        <v>150</v>
      </c>
      <c r="N9" s="677">
        <f t="shared" ca="1" si="4"/>
        <v>69696298.167685911</v>
      </c>
      <c r="O9" s="677">
        <f t="shared" ca="1" si="0"/>
        <v>39856321.295831859</v>
      </c>
      <c r="P9" s="677">
        <f t="shared" ca="1" si="0"/>
        <v>1629991.0201218745</v>
      </c>
      <c r="Q9" s="677">
        <f t="shared" ca="1" si="0"/>
        <v>15400528.341850599</v>
      </c>
      <c r="R9" s="677">
        <f t="shared" ca="1" si="0"/>
        <v>5036484.6162533108</v>
      </c>
      <c r="S9" s="677">
        <f t="shared" ca="1" si="0"/>
        <v>428958.64092471695</v>
      </c>
      <c r="T9" s="677">
        <f t="shared" ca="1" si="0"/>
        <v>421272.50813334086</v>
      </c>
      <c r="U9" s="677">
        <f t="shared" ca="1" si="0"/>
        <v>20621.025867453303</v>
      </c>
      <c r="V9" s="677">
        <f t="shared" ca="1" si="0"/>
        <v>886127.52783688309</v>
      </c>
      <c r="W9" s="677">
        <f t="shared" ca="1" si="0"/>
        <v>634217.72558863927</v>
      </c>
      <c r="X9" s="677">
        <f t="shared" ca="1" si="0"/>
        <v>727302.27390158351</v>
      </c>
      <c r="Y9" s="677">
        <f t="shared" ca="1" si="0"/>
        <v>4654473.1913756551</v>
      </c>
      <c r="Z9" s="677">
        <f t="shared" ca="1" si="0"/>
        <v>0</v>
      </c>
      <c r="AA9" t="str">
        <f t="shared" si="1"/>
        <v>ASR_COMP</v>
      </c>
      <c r="AB9" s="957">
        <f t="shared" si="2"/>
        <v>44682</v>
      </c>
      <c r="AC9" t="str">
        <f t="shared" si="3"/>
        <v>Unaudited</v>
      </c>
    </row>
    <row r="10" spans="1:29" x14ac:dyDescent="0.25">
      <c r="A10" t="s">
        <v>423</v>
      </c>
      <c r="B10" t="s">
        <v>1388</v>
      </c>
      <c r="C10" t="s">
        <v>1389</v>
      </c>
      <c r="D10">
        <v>1900</v>
      </c>
      <c r="E10" s="957">
        <v>1</v>
      </c>
      <c r="F10" t="s">
        <v>441</v>
      </c>
      <c r="G10" s="957">
        <v>91</v>
      </c>
      <c r="H10" t="s">
        <v>382</v>
      </c>
      <c r="I10" t="s">
        <v>491</v>
      </c>
      <c r="J10" t="s">
        <v>447</v>
      </c>
      <c r="K10" t="s">
        <v>0</v>
      </c>
      <c r="L10" s="15">
        <v>2.2000000000000002</v>
      </c>
      <c r="M10" t="s">
        <v>151</v>
      </c>
      <c r="N10" s="677">
        <f t="shared" ca="1" si="4"/>
        <v>-10424581.195694469</v>
      </c>
      <c r="O10" s="677">
        <f t="shared" ca="1" si="0"/>
        <v>-6539269.1661373517</v>
      </c>
      <c r="P10" s="677">
        <f t="shared" ca="1" si="0"/>
        <v>-415488.39062073291</v>
      </c>
      <c r="Q10" s="677">
        <f t="shared" ca="1" si="0"/>
        <v>-1881241.2422705882</v>
      </c>
      <c r="R10" s="677">
        <f t="shared" ca="1" si="0"/>
        <v>-689664.89149663644</v>
      </c>
      <c r="S10" s="677">
        <f t="shared" ca="1" si="0"/>
        <v>-76933.236721241308</v>
      </c>
      <c r="T10" s="677">
        <f t="shared" ca="1" si="0"/>
        <v>-80450.17177511577</v>
      </c>
      <c r="U10" s="677">
        <f t="shared" ca="1" si="0"/>
        <v>-2502.9212314748243</v>
      </c>
      <c r="V10" s="677">
        <f t="shared" ca="1" si="0"/>
        <v>-99440.325853630042</v>
      </c>
      <c r="W10" s="677">
        <f t="shared" ca="1" si="0"/>
        <v>-66910.644022977329</v>
      </c>
      <c r="X10" s="677">
        <f t="shared" ca="1" si="0"/>
        <v>-97443.428365698259</v>
      </c>
      <c r="Y10" s="677">
        <f t="shared" ca="1" si="0"/>
        <v>-475236.77719902335</v>
      </c>
      <c r="Z10" s="677">
        <f t="shared" ca="1" si="0"/>
        <v>0</v>
      </c>
      <c r="AA10" t="str">
        <f t="shared" si="1"/>
        <v>ASR_COMP</v>
      </c>
      <c r="AB10" s="957">
        <f t="shared" si="2"/>
        <v>44682</v>
      </c>
      <c r="AC10" t="str">
        <f t="shared" si="3"/>
        <v>Unaudited</v>
      </c>
    </row>
    <row r="11" spans="1:29" x14ac:dyDescent="0.25">
      <c r="A11" t="s">
        <v>423</v>
      </c>
      <c r="B11" t="s">
        <v>1388</v>
      </c>
      <c r="C11" t="s">
        <v>1389</v>
      </c>
      <c r="D11">
        <v>1900</v>
      </c>
      <c r="E11" s="957">
        <v>1</v>
      </c>
      <c r="F11" t="s">
        <v>441</v>
      </c>
      <c r="G11" s="957">
        <v>91</v>
      </c>
      <c r="H11" t="s">
        <v>382</v>
      </c>
      <c r="I11" t="s">
        <v>491</v>
      </c>
      <c r="J11" t="s">
        <v>447</v>
      </c>
      <c r="K11" t="s">
        <v>0</v>
      </c>
      <c r="L11" s="15">
        <v>2.2999999999999998</v>
      </c>
      <c r="M11" t="s">
        <v>152</v>
      </c>
      <c r="N11" s="677">
        <f t="shared" ca="1" si="4"/>
        <v>20129597.655716121</v>
      </c>
      <c r="O11" s="677">
        <f t="shared" ca="1" si="0"/>
        <v>15138966.496449752</v>
      </c>
      <c r="P11" s="677">
        <f t="shared" ca="1" si="0"/>
        <v>1357686.1083512078</v>
      </c>
      <c r="Q11" s="677">
        <f t="shared" ca="1" si="0"/>
        <v>1865614.0464496263</v>
      </c>
      <c r="R11" s="677">
        <f t="shared" ca="1" si="0"/>
        <v>889334.39914668619</v>
      </c>
      <c r="S11" s="677">
        <f t="shared" ca="1" si="0"/>
        <v>78463.256690405498</v>
      </c>
      <c r="T11" s="677">
        <f t="shared" ca="1" si="0"/>
        <v>150733.58413264688</v>
      </c>
      <c r="U11" s="677">
        <f t="shared" ca="1" si="0"/>
        <v>1848.518746982525</v>
      </c>
      <c r="V11" s="677">
        <f t="shared" ca="1" si="0"/>
        <v>184400.32025361035</v>
      </c>
      <c r="W11" s="677">
        <f t="shared" ca="1" si="0"/>
        <v>60709.9554214034</v>
      </c>
      <c r="X11" s="677">
        <f t="shared" ca="1" si="0"/>
        <v>90431.091059725237</v>
      </c>
      <c r="Y11" s="677">
        <f t="shared" ca="1" si="0"/>
        <v>311409.87901407399</v>
      </c>
      <c r="Z11" s="677">
        <f t="shared" ca="1" si="0"/>
        <v>0</v>
      </c>
      <c r="AA11" t="str">
        <f t="shared" si="1"/>
        <v>ASR_COMP</v>
      </c>
      <c r="AB11" s="957">
        <f t="shared" si="2"/>
        <v>44682</v>
      </c>
      <c r="AC11" t="str">
        <f t="shared" si="3"/>
        <v>Unaudited</v>
      </c>
    </row>
    <row r="12" spans="1:29" x14ac:dyDescent="0.25">
      <c r="A12" t="s">
        <v>423</v>
      </c>
      <c r="B12" t="s">
        <v>1388</v>
      </c>
      <c r="C12" t="s">
        <v>1389</v>
      </c>
      <c r="D12">
        <v>1900</v>
      </c>
      <c r="E12" s="957">
        <v>1</v>
      </c>
      <c r="F12" t="s">
        <v>441</v>
      </c>
      <c r="G12" s="957">
        <v>91</v>
      </c>
      <c r="H12" t="s">
        <v>382</v>
      </c>
      <c r="I12" t="s">
        <v>491</v>
      </c>
      <c r="J12" t="s">
        <v>447</v>
      </c>
      <c r="K12" t="s">
        <v>0</v>
      </c>
      <c r="L12" s="15">
        <v>2.4</v>
      </c>
      <c r="M12" t="s">
        <v>153</v>
      </c>
      <c r="N12" s="677">
        <f t="shared" ca="1" si="4"/>
        <v>21707098.42040281</v>
      </c>
      <c r="O12" s="677">
        <f t="shared" ca="1" si="0"/>
        <v>13109802.078815561</v>
      </c>
      <c r="P12" s="677">
        <f t="shared" ca="1" si="0"/>
        <v>923471.69936510921</v>
      </c>
      <c r="Q12" s="677">
        <f t="shared" ca="1" si="0"/>
        <v>5192026.3575517628</v>
      </c>
      <c r="R12" s="677">
        <f t="shared" ca="1" si="0"/>
        <v>1203202.0239674535</v>
      </c>
      <c r="S12" s="677">
        <f t="shared" ca="1" si="0"/>
        <v>152527.72397792357</v>
      </c>
      <c r="T12" s="677">
        <f t="shared" ca="1" si="0"/>
        <v>275423.58816331928</v>
      </c>
      <c r="U12" s="677">
        <f t="shared" ca="1" si="0"/>
        <v>6630.1906904616326</v>
      </c>
      <c r="V12" s="677">
        <f t="shared" ca="1" si="0"/>
        <v>159424.02549022887</v>
      </c>
      <c r="W12" s="677">
        <f t="shared" ca="1" si="0"/>
        <v>106144.3140316331</v>
      </c>
      <c r="X12" s="677">
        <f t="shared" ca="1" si="0"/>
        <v>172035.0900901937</v>
      </c>
      <c r="Y12" s="677">
        <f t="shared" ca="1" si="0"/>
        <v>406411.32825916336</v>
      </c>
      <c r="Z12" s="677">
        <f t="shared" ca="1" si="0"/>
        <v>0</v>
      </c>
      <c r="AA12" t="str">
        <f t="shared" si="1"/>
        <v>ASR_COMP</v>
      </c>
      <c r="AB12" s="957">
        <f t="shared" si="2"/>
        <v>44682</v>
      </c>
      <c r="AC12" t="str">
        <f t="shared" si="3"/>
        <v>Unaudited</v>
      </c>
    </row>
    <row r="13" spans="1:29" x14ac:dyDescent="0.25">
      <c r="A13" t="s">
        <v>423</v>
      </c>
      <c r="B13" t="s">
        <v>1388</v>
      </c>
      <c r="C13" t="s">
        <v>1389</v>
      </c>
      <c r="D13">
        <v>1900</v>
      </c>
      <c r="E13" s="957">
        <v>1</v>
      </c>
      <c r="F13" t="s">
        <v>441</v>
      </c>
      <c r="G13" s="957">
        <v>91</v>
      </c>
      <c r="H13" t="s">
        <v>382</v>
      </c>
      <c r="I13" t="s">
        <v>491</v>
      </c>
      <c r="J13" t="s">
        <v>447</v>
      </c>
      <c r="K13" t="s">
        <v>0</v>
      </c>
      <c r="L13" s="15">
        <v>2.5</v>
      </c>
      <c r="M13" t="s">
        <v>154</v>
      </c>
      <c r="N13" s="677">
        <f t="shared" ca="1" si="4"/>
        <v>-158126.05357244881</v>
      </c>
      <c r="O13" s="677">
        <f t="shared" ca="1" si="0"/>
        <v>-109184.48797982579</v>
      </c>
      <c r="P13" s="677">
        <f t="shared" ca="1" si="0"/>
        <v>-9414.172077433117</v>
      </c>
      <c r="Q13" s="677">
        <f t="shared" ca="1" si="0"/>
        <v>-23161.636978667389</v>
      </c>
      <c r="R13" s="677">
        <f t="shared" ca="1" si="0"/>
        <v>-8176.7231602917609</v>
      </c>
      <c r="S13" s="677">
        <f t="shared" ca="1" si="0"/>
        <v>-1581.2086781966586</v>
      </c>
      <c r="T13" s="677">
        <f t="shared" ca="1" si="0"/>
        <v>-2069.0745267016155</v>
      </c>
      <c r="U13" s="677">
        <f t="shared" ca="1" si="0"/>
        <v>-42.559240899793245</v>
      </c>
      <c r="V13" s="677">
        <f t="shared" ca="1" si="0"/>
        <v>-1262.4545616234029</v>
      </c>
      <c r="W13" s="677">
        <f t="shared" ca="1" si="0"/>
        <v>-415.15876789695807</v>
      </c>
      <c r="X13" s="677">
        <f t="shared" ca="1" si="0"/>
        <v>-759.55382234452884</v>
      </c>
      <c r="Y13" s="677">
        <f t="shared" ca="1" si="0"/>
        <v>-2059.0237785677764</v>
      </c>
      <c r="Z13" s="677">
        <f t="shared" ca="1" si="0"/>
        <v>0</v>
      </c>
      <c r="AA13" t="str">
        <f t="shared" si="1"/>
        <v>ASR_COMP</v>
      </c>
      <c r="AB13" s="957">
        <f t="shared" si="2"/>
        <v>44682</v>
      </c>
      <c r="AC13" t="str">
        <f t="shared" si="3"/>
        <v>Unaudited</v>
      </c>
    </row>
    <row r="14" spans="1:29" x14ac:dyDescent="0.25">
      <c r="A14" t="s">
        <v>423</v>
      </c>
      <c r="B14" t="s">
        <v>1388</v>
      </c>
      <c r="C14" t="s">
        <v>1389</v>
      </c>
      <c r="D14">
        <v>1900</v>
      </c>
      <c r="E14" s="957">
        <v>1</v>
      </c>
      <c r="F14" t="s">
        <v>441</v>
      </c>
      <c r="G14" s="957">
        <v>91</v>
      </c>
      <c r="H14" t="s">
        <v>382</v>
      </c>
      <c r="I14" t="s">
        <v>491</v>
      </c>
      <c r="J14" t="s">
        <v>447</v>
      </c>
      <c r="K14" t="s">
        <v>0</v>
      </c>
      <c r="L14" s="15" t="s">
        <v>99</v>
      </c>
      <c r="M14" t="s">
        <v>7</v>
      </c>
      <c r="N14" s="677">
        <f t="shared" ca="1" si="4"/>
        <v>0</v>
      </c>
      <c r="O14" s="677">
        <f t="shared" ca="1" si="0"/>
        <v>0</v>
      </c>
      <c r="P14" s="677">
        <f t="shared" ca="1" si="0"/>
        <v>0</v>
      </c>
      <c r="Q14" s="677">
        <f t="shared" ca="1" si="0"/>
        <v>0</v>
      </c>
      <c r="R14" s="677">
        <f t="shared" ca="1" si="0"/>
        <v>0</v>
      </c>
      <c r="S14" s="677">
        <f t="shared" ca="1" si="0"/>
        <v>0</v>
      </c>
      <c r="T14" s="677">
        <f t="shared" ca="1" si="0"/>
        <v>0</v>
      </c>
      <c r="U14" s="677">
        <f t="shared" ca="1" si="0"/>
        <v>0</v>
      </c>
      <c r="V14" s="677">
        <f t="shared" ca="1" si="0"/>
        <v>0</v>
      </c>
      <c r="W14" s="677">
        <f t="shared" ca="1" si="0"/>
        <v>0</v>
      </c>
      <c r="X14" s="677">
        <f t="shared" ca="1" si="0"/>
        <v>0</v>
      </c>
      <c r="Y14" s="677">
        <f t="shared" ca="1" si="0"/>
        <v>0</v>
      </c>
      <c r="Z14" s="677">
        <f t="shared" ca="1" si="0"/>
        <v>0</v>
      </c>
      <c r="AA14" t="str">
        <f t="shared" si="1"/>
        <v>ASR_COMP</v>
      </c>
      <c r="AB14" s="957">
        <f t="shared" si="2"/>
        <v>44682</v>
      </c>
      <c r="AC14" t="str">
        <f t="shared" si="3"/>
        <v>Unaudited</v>
      </c>
    </row>
    <row r="15" spans="1:29" x14ac:dyDescent="0.25">
      <c r="A15" t="s">
        <v>423</v>
      </c>
      <c r="B15" t="s">
        <v>1388</v>
      </c>
      <c r="C15" t="s">
        <v>1389</v>
      </c>
      <c r="D15">
        <v>1900</v>
      </c>
      <c r="E15" s="957">
        <v>1</v>
      </c>
      <c r="F15" t="s">
        <v>441</v>
      </c>
      <c r="G15" s="957">
        <v>91</v>
      </c>
      <c r="H15" t="s">
        <v>382</v>
      </c>
      <c r="I15" t="s">
        <v>491</v>
      </c>
      <c r="J15" t="s">
        <v>447</v>
      </c>
      <c r="K15" t="s">
        <v>0</v>
      </c>
      <c r="L15" s="15" t="s">
        <v>155</v>
      </c>
      <c r="M15" t="s">
        <v>454</v>
      </c>
      <c r="N15" s="677">
        <f t="shared" ca="1" si="4"/>
        <v>0</v>
      </c>
      <c r="O15" s="677">
        <f t="shared" ca="1" si="0"/>
        <v>0</v>
      </c>
      <c r="P15" s="677">
        <f t="shared" ca="1" si="0"/>
        <v>0</v>
      </c>
      <c r="Q15" s="677">
        <f t="shared" ca="1" si="0"/>
        <v>0</v>
      </c>
      <c r="R15" s="677">
        <f t="shared" ca="1" si="0"/>
        <v>0</v>
      </c>
      <c r="S15" s="677">
        <f t="shared" ca="1" si="0"/>
        <v>0</v>
      </c>
      <c r="T15" s="677">
        <f t="shared" ca="1" si="0"/>
        <v>0</v>
      </c>
      <c r="U15" s="677">
        <f t="shared" ca="1" si="0"/>
        <v>0</v>
      </c>
      <c r="V15" s="677">
        <f t="shared" ca="1" si="0"/>
        <v>0</v>
      </c>
      <c r="W15" s="677">
        <f t="shared" ca="1" si="0"/>
        <v>0</v>
      </c>
      <c r="X15" s="677">
        <f t="shared" ca="1" si="0"/>
        <v>0</v>
      </c>
      <c r="Y15" s="677">
        <f t="shared" ca="1" si="0"/>
        <v>0</v>
      </c>
      <c r="Z15" s="677">
        <f t="shared" ca="1" si="0"/>
        <v>0</v>
      </c>
      <c r="AA15" t="str">
        <f t="shared" si="1"/>
        <v>ASR_COMP</v>
      </c>
      <c r="AB15" s="957">
        <f t="shared" si="2"/>
        <v>44682</v>
      </c>
      <c r="AC15" t="str">
        <f t="shared" si="3"/>
        <v>Unaudited</v>
      </c>
    </row>
    <row r="16" spans="1:29" x14ac:dyDescent="0.25">
      <c r="A16" t="s">
        <v>423</v>
      </c>
      <c r="B16" t="s">
        <v>1388</v>
      </c>
      <c r="C16" t="s">
        <v>1389</v>
      </c>
      <c r="D16">
        <v>1900</v>
      </c>
      <c r="E16" s="957">
        <v>1</v>
      </c>
      <c r="F16" t="s">
        <v>441</v>
      </c>
      <c r="G16" s="957">
        <v>91</v>
      </c>
      <c r="H16" t="s">
        <v>382</v>
      </c>
      <c r="I16" t="s">
        <v>491</v>
      </c>
      <c r="J16" t="s">
        <v>447</v>
      </c>
      <c r="K16" t="s">
        <v>0</v>
      </c>
      <c r="L16" s="15" t="s">
        <v>920</v>
      </c>
      <c r="M16" t="s">
        <v>24</v>
      </c>
      <c r="N16" s="677">
        <f t="shared" ca="1" si="4"/>
        <v>1967668.3799999997</v>
      </c>
      <c r="O16" s="677">
        <f t="shared" ca="1" si="0"/>
        <v>1453682.14</v>
      </c>
      <c r="P16" s="677">
        <f t="shared" ca="1" si="0"/>
        <v>-55035.7</v>
      </c>
      <c r="Q16" s="677">
        <f t="shared" ca="1" si="0"/>
        <v>460984.67</v>
      </c>
      <c r="R16" s="677">
        <f t="shared" ca="1" si="0"/>
        <v>-108085.54</v>
      </c>
      <c r="S16" s="677">
        <f t="shared" ca="1" si="0"/>
        <v>66463.460000000006</v>
      </c>
      <c r="T16" s="677">
        <f t="shared" ca="1" si="0"/>
        <v>115008.45</v>
      </c>
      <c r="U16" s="677">
        <f t="shared" ca="1" si="0"/>
        <v>0</v>
      </c>
      <c r="V16" s="677">
        <f t="shared" ca="1" si="0"/>
        <v>0</v>
      </c>
      <c r="W16" s="677">
        <f t="shared" ca="1" si="0"/>
        <v>0</v>
      </c>
      <c r="X16" s="677">
        <f t="shared" ca="1" si="0"/>
        <v>0</v>
      </c>
      <c r="Y16" s="677">
        <f t="shared" ca="1" si="0"/>
        <v>34650.9</v>
      </c>
      <c r="Z16" s="677">
        <f t="shared" ca="1" si="0"/>
        <v>0</v>
      </c>
      <c r="AA16" t="str">
        <f t="shared" si="1"/>
        <v>ASR_COMP</v>
      </c>
      <c r="AB16" s="957">
        <f t="shared" si="2"/>
        <v>44682</v>
      </c>
      <c r="AC16" t="str">
        <f t="shared" si="3"/>
        <v>Unaudited</v>
      </c>
    </row>
    <row r="17" spans="1:29" x14ac:dyDescent="0.25">
      <c r="A17" t="s">
        <v>423</v>
      </c>
      <c r="B17" t="s">
        <v>1388</v>
      </c>
      <c r="C17" t="s">
        <v>1389</v>
      </c>
      <c r="D17">
        <v>1900</v>
      </c>
      <c r="E17" s="957">
        <v>1</v>
      </c>
      <c r="F17" t="s">
        <v>441</v>
      </c>
      <c r="G17" s="957">
        <v>91</v>
      </c>
      <c r="H17" t="s">
        <v>382</v>
      </c>
      <c r="I17" t="s">
        <v>491</v>
      </c>
      <c r="J17" t="s">
        <v>447</v>
      </c>
      <c r="K17" t="s">
        <v>53</v>
      </c>
      <c r="L17" s="15">
        <v>3.1</v>
      </c>
      <c r="M17" t="s">
        <v>33</v>
      </c>
      <c r="N17" s="677">
        <f t="shared" ca="1" si="4"/>
        <v>28394498.263258249</v>
      </c>
      <c r="O17" s="677">
        <f t="shared" ca="1" si="0"/>
        <v>21960063.808231257</v>
      </c>
      <c r="P17" s="677">
        <f t="shared" ca="1" si="0"/>
        <v>882256.52590444824</v>
      </c>
      <c r="Q17" s="677">
        <f t="shared" ca="1" si="0"/>
        <v>2519917.004199768</v>
      </c>
      <c r="R17" s="677">
        <f t="shared" ca="1" si="0"/>
        <v>911209.22104316391</v>
      </c>
      <c r="S17" s="677">
        <f t="shared" ca="1" si="0"/>
        <v>163451.64024562467</v>
      </c>
      <c r="T17" s="677">
        <f t="shared" ca="1" si="0"/>
        <v>324257.06806288095</v>
      </c>
      <c r="U17" s="677">
        <f t="shared" ca="1" si="0"/>
        <v>6855.4886884260986</v>
      </c>
      <c r="V17" s="677">
        <f t="shared" ca="1" si="0"/>
        <v>140450.23930795671</v>
      </c>
      <c r="W17" s="677">
        <f t="shared" ca="1" si="0"/>
        <v>49405.213153119272</v>
      </c>
      <c r="X17" s="677">
        <f t="shared" ca="1" si="0"/>
        <v>795558.25254027219</v>
      </c>
      <c r="Y17" s="677">
        <f t="shared" ca="1" si="0"/>
        <v>641073.80188133114</v>
      </c>
      <c r="Z17" s="677">
        <f t="shared" ca="1" si="0"/>
        <v>0</v>
      </c>
      <c r="AA17" t="str">
        <f t="shared" si="1"/>
        <v>ASR_COMP</v>
      </c>
      <c r="AB17" s="957">
        <f t="shared" si="2"/>
        <v>44682</v>
      </c>
      <c r="AC17" t="str">
        <f t="shared" si="3"/>
        <v>Unaudited</v>
      </c>
    </row>
    <row r="18" spans="1:29" x14ac:dyDescent="0.25">
      <c r="A18" t="s">
        <v>423</v>
      </c>
      <c r="B18" t="s">
        <v>1388</v>
      </c>
      <c r="C18" t="s">
        <v>1389</v>
      </c>
      <c r="D18">
        <v>1900</v>
      </c>
      <c r="E18" s="957">
        <v>1</v>
      </c>
      <c r="F18" t="s">
        <v>441</v>
      </c>
      <c r="G18" s="957">
        <v>91</v>
      </c>
      <c r="H18" t="s">
        <v>382</v>
      </c>
      <c r="I18" t="s">
        <v>491</v>
      </c>
      <c r="J18" t="s">
        <v>447</v>
      </c>
      <c r="K18" t="s">
        <v>53</v>
      </c>
      <c r="L18" s="15">
        <v>3.2</v>
      </c>
      <c r="M18" t="s">
        <v>34</v>
      </c>
      <c r="N18" s="677">
        <f t="shared" ca="1" si="4"/>
        <v>42717001.718833283</v>
      </c>
      <c r="O18" s="677">
        <f t="shared" ca="1" si="4"/>
        <v>25371694.190821726</v>
      </c>
      <c r="P18" s="677">
        <f t="shared" ca="1" si="4"/>
        <v>1683684.2090529471</v>
      </c>
      <c r="Q18" s="677">
        <f t="shared" ca="1" si="4"/>
        <v>9054282.2905996814</v>
      </c>
      <c r="R18" s="677">
        <f t="shared" ca="1" si="4"/>
        <v>2520905.1848554267</v>
      </c>
      <c r="S18" s="677">
        <f t="shared" ca="1" si="4"/>
        <v>611505.66149976547</v>
      </c>
      <c r="T18" s="677">
        <f t="shared" ca="1" si="4"/>
        <v>328448.81898664869</v>
      </c>
      <c r="U18" s="677">
        <f t="shared" ca="1" si="4"/>
        <v>19040.891327943067</v>
      </c>
      <c r="V18" s="677">
        <f t="shared" ca="1" si="4"/>
        <v>366083.18761918298</v>
      </c>
      <c r="W18" s="677">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251635.07953029277</v>
      </c>
      <c r="X18" s="677">
        <f t="shared" ca="1" si="4"/>
        <v>981225.32554995979</v>
      </c>
      <c r="Y18" s="677">
        <f t="shared" ca="1" si="4"/>
        <v>1528496.8789897198</v>
      </c>
      <c r="Z18" s="677">
        <f t="shared" ca="1" si="4"/>
        <v>0</v>
      </c>
      <c r="AA18" t="str">
        <f t="shared" si="1"/>
        <v>ASR_COMP</v>
      </c>
      <c r="AB18" s="957">
        <f t="shared" si="2"/>
        <v>44682</v>
      </c>
      <c r="AC18" t="str">
        <f t="shared" si="3"/>
        <v>Unaudited</v>
      </c>
    </row>
    <row r="19" spans="1:29" x14ac:dyDescent="0.25">
      <c r="A19" t="s">
        <v>423</v>
      </c>
      <c r="B19" t="s">
        <v>1388</v>
      </c>
      <c r="C19" t="s">
        <v>1389</v>
      </c>
      <c r="D19">
        <v>1900</v>
      </c>
      <c r="E19" s="957">
        <v>1</v>
      </c>
      <c r="F19" t="s">
        <v>441</v>
      </c>
      <c r="G19" s="957">
        <v>91</v>
      </c>
      <c r="H19" t="s">
        <v>382</v>
      </c>
      <c r="I19" t="s">
        <v>491</v>
      </c>
      <c r="J19" t="s">
        <v>447</v>
      </c>
      <c r="K19" t="s">
        <v>53</v>
      </c>
      <c r="L19" s="15">
        <v>3.3</v>
      </c>
      <c r="M19" t="s">
        <v>54</v>
      </c>
      <c r="N19" s="677">
        <f t="shared" ca="1" si="4"/>
        <v>5970.3099999999995</v>
      </c>
      <c r="O19" s="677">
        <f t="shared" ca="1" si="4"/>
        <v>53.97</v>
      </c>
      <c r="P19" s="677">
        <f t="shared" ca="1" si="4"/>
        <v>0</v>
      </c>
      <c r="Q19" s="677">
        <f t="shared" ca="1" si="4"/>
        <v>0</v>
      </c>
      <c r="R19" s="677">
        <f t="shared" ca="1" si="4"/>
        <v>0</v>
      </c>
      <c r="S19" s="677">
        <f t="shared" ca="1" si="4"/>
        <v>1097.49</v>
      </c>
      <c r="T19" s="677">
        <f t="shared" ca="1" si="4"/>
        <v>0</v>
      </c>
      <c r="U19" s="677">
        <f t="shared" ca="1" si="4"/>
        <v>-19.89</v>
      </c>
      <c r="V19" s="677">
        <f t="shared" ca="1" si="4"/>
        <v>0</v>
      </c>
      <c r="W19" s="677">
        <f t="shared" ca="1" si="5"/>
        <v>0</v>
      </c>
      <c r="X19" s="677">
        <f t="shared" ca="1" si="4"/>
        <v>4838.74</v>
      </c>
      <c r="Y19" s="677">
        <f t="shared" ca="1" si="4"/>
        <v>0</v>
      </c>
      <c r="Z19" s="677">
        <f t="shared" ca="1" si="4"/>
        <v>0</v>
      </c>
      <c r="AA19" t="str">
        <f t="shared" si="1"/>
        <v>ASR_COMP</v>
      </c>
      <c r="AB19" s="957">
        <f t="shared" si="2"/>
        <v>44682</v>
      </c>
      <c r="AC19" t="str">
        <f t="shared" si="3"/>
        <v>Unaudited</v>
      </c>
    </row>
    <row r="20" spans="1:29" x14ac:dyDescent="0.25">
      <c r="A20" t="s">
        <v>423</v>
      </c>
      <c r="B20" t="s">
        <v>1388</v>
      </c>
      <c r="C20" t="s">
        <v>1389</v>
      </c>
      <c r="D20">
        <v>1900</v>
      </c>
      <c r="E20" s="957">
        <v>1</v>
      </c>
      <c r="F20" t="s">
        <v>441</v>
      </c>
      <c r="G20" s="957">
        <v>91</v>
      </c>
      <c r="H20" t="s">
        <v>382</v>
      </c>
      <c r="I20" t="s">
        <v>491</v>
      </c>
      <c r="J20" t="s">
        <v>447</v>
      </c>
      <c r="K20" t="s">
        <v>53</v>
      </c>
      <c r="L20" s="15" t="s">
        <v>44</v>
      </c>
      <c r="M20" t="s">
        <v>156</v>
      </c>
      <c r="N20" s="677">
        <f t="shared" ca="1" si="4"/>
        <v>0</v>
      </c>
      <c r="O20" s="677">
        <f t="shared" ca="1" si="4"/>
        <v>0</v>
      </c>
      <c r="P20" s="677">
        <f t="shared" ca="1" si="4"/>
        <v>0</v>
      </c>
      <c r="Q20" s="677">
        <f t="shared" ca="1" si="4"/>
        <v>0</v>
      </c>
      <c r="R20" s="677">
        <f t="shared" ca="1" si="4"/>
        <v>0</v>
      </c>
      <c r="S20" s="677">
        <f t="shared" ca="1" si="4"/>
        <v>0</v>
      </c>
      <c r="T20" s="677">
        <f t="shared" ca="1" si="4"/>
        <v>0</v>
      </c>
      <c r="U20" s="677">
        <f t="shared" ca="1" si="4"/>
        <v>0</v>
      </c>
      <c r="V20" s="677">
        <f t="shared" ca="1" si="4"/>
        <v>0</v>
      </c>
      <c r="W20" s="677">
        <f t="shared" ca="1" si="5"/>
        <v>0</v>
      </c>
      <c r="X20" s="677">
        <f t="shared" ca="1" si="4"/>
        <v>0</v>
      </c>
      <c r="Y20" s="677">
        <f t="shared" ca="1" si="4"/>
        <v>0</v>
      </c>
      <c r="Z20" s="677">
        <f t="shared" ca="1" si="4"/>
        <v>0</v>
      </c>
      <c r="AA20" t="str">
        <f t="shared" si="1"/>
        <v>ASR_COMP</v>
      </c>
      <c r="AB20" s="957">
        <f t="shared" si="2"/>
        <v>44682</v>
      </c>
      <c r="AC20" t="str">
        <f t="shared" si="3"/>
        <v>Unaudited</v>
      </c>
    </row>
    <row r="21" spans="1:29" x14ac:dyDescent="0.25">
      <c r="A21" t="s">
        <v>423</v>
      </c>
      <c r="B21" t="s">
        <v>1388</v>
      </c>
      <c r="C21" t="s">
        <v>1389</v>
      </c>
      <c r="D21">
        <v>1900</v>
      </c>
      <c r="E21" s="957">
        <v>1</v>
      </c>
      <c r="F21" t="s">
        <v>441</v>
      </c>
      <c r="G21" s="957">
        <v>91</v>
      </c>
      <c r="H21" t="s">
        <v>382</v>
      </c>
      <c r="I21" t="s">
        <v>491</v>
      </c>
      <c r="J21" t="s">
        <v>447</v>
      </c>
      <c r="K21" t="s">
        <v>53</v>
      </c>
      <c r="L21" s="15" t="s">
        <v>41</v>
      </c>
      <c r="M21" t="s">
        <v>52</v>
      </c>
      <c r="N21" s="677">
        <f t="shared" ca="1" si="4"/>
        <v>17332129.109999992</v>
      </c>
      <c r="O21" s="677">
        <f t="shared" ca="1" si="4"/>
        <v>13825325.434178537</v>
      </c>
      <c r="P21" s="677">
        <f t="shared" ca="1" si="4"/>
        <v>429833.68896984612</v>
      </c>
      <c r="Q21" s="677">
        <f t="shared" ca="1" si="4"/>
        <v>1326397.823558683</v>
      </c>
      <c r="R21" s="677">
        <f t="shared" ca="1" si="4"/>
        <v>340833.46389249066</v>
      </c>
      <c r="S21" s="677">
        <f t="shared" ca="1" si="4"/>
        <v>359698.29259021487</v>
      </c>
      <c r="T21" s="677">
        <f t="shared" ca="1" si="4"/>
        <v>129707.45540850691</v>
      </c>
      <c r="U21" s="677">
        <f t="shared" ca="1" si="4"/>
        <v>15811.272140358315</v>
      </c>
      <c r="V21" s="677">
        <f t="shared" ca="1" si="4"/>
        <v>75843.812327638094</v>
      </c>
      <c r="W21" s="677">
        <f t="shared" ca="1" si="5"/>
        <v>6182.617375050756</v>
      </c>
      <c r="X21" s="677">
        <f t="shared" ca="1" si="4"/>
        <v>706397.20613011229</v>
      </c>
      <c r="Y21" s="677">
        <f t="shared" ca="1" si="4"/>
        <v>116098.04342855624</v>
      </c>
      <c r="Z21" s="677">
        <f t="shared" ca="1" si="4"/>
        <v>0</v>
      </c>
      <c r="AA21" t="str">
        <f t="shared" si="1"/>
        <v>ASR_COMP</v>
      </c>
      <c r="AB21" s="957">
        <f t="shared" si="2"/>
        <v>44682</v>
      </c>
      <c r="AC21" t="str">
        <f t="shared" si="3"/>
        <v>Unaudited</v>
      </c>
    </row>
    <row r="22" spans="1:29" x14ac:dyDescent="0.25">
      <c r="A22" t="s">
        <v>423</v>
      </c>
      <c r="B22" t="s">
        <v>1388</v>
      </c>
      <c r="C22" t="s">
        <v>1389</v>
      </c>
      <c r="D22">
        <v>1900</v>
      </c>
      <c r="E22" s="957">
        <v>1</v>
      </c>
      <c r="F22" t="s">
        <v>441</v>
      </c>
      <c r="G22" s="957">
        <v>91</v>
      </c>
      <c r="H22" t="s">
        <v>382</v>
      </c>
      <c r="I22" t="s">
        <v>491</v>
      </c>
      <c r="J22" t="s">
        <v>447</v>
      </c>
      <c r="K22" t="s">
        <v>53</v>
      </c>
      <c r="L22" s="15" t="s">
        <v>42</v>
      </c>
      <c r="M22" t="s">
        <v>157</v>
      </c>
      <c r="N22" s="677">
        <f t="shared" ca="1" si="4"/>
        <v>-1160386.1385748163</v>
      </c>
      <c r="O22" s="677">
        <f t="shared" ca="1" si="4"/>
        <v>-820445.16311132675</v>
      </c>
      <c r="P22" s="677">
        <f t="shared" ca="1" si="4"/>
        <v>-49483.108066924295</v>
      </c>
      <c r="Q22" s="677">
        <f t="shared" ca="1" si="4"/>
        <v>-164721.2770514368</v>
      </c>
      <c r="R22" s="677">
        <f t="shared" ca="1" si="4"/>
        <v>-57123.47587659752</v>
      </c>
      <c r="S22" s="677">
        <f t="shared" ca="1" si="4"/>
        <v>-7752.3513528781605</v>
      </c>
      <c r="T22" s="677">
        <f t="shared" ca="1" si="4"/>
        <v>-12033.085135170264</v>
      </c>
      <c r="U22" s="677">
        <f t="shared" ca="1" si="4"/>
        <v>-180.45203683297979</v>
      </c>
      <c r="V22" s="677">
        <f t="shared" ca="1" si="4"/>
        <v>-7836.8477951388568</v>
      </c>
      <c r="W22" s="677">
        <f t="shared" ca="1" si="5"/>
        <v>-4021.9142904663149</v>
      </c>
      <c r="X22" s="677">
        <f t="shared" ca="1" si="4"/>
        <v>-10286.407874597597</v>
      </c>
      <c r="Y22" s="677">
        <f t="shared" ca="1" si="4"/>
        <v>-26502.055983446739</v>
      </c>
      <c r="Z22" s="677">
        <f t="shared" ca="1" si="4"/>
        <v>0</v>
      </c>
      <c r="AA22" t="str">
        <f t="shared" si="1"/>
        <v>ASR_COMP</v>
      </c>
      <c r="AB22" s="957">
        <f t="shared" si="2"/>
        <v>44682</v>
      </c>
      <c r="AC22" t="str">
        <f t="shared" si="3"/>
        <v>Unaudited</v>
      </c>
    </row>
    <row r="23" spans="1:29" x14ac:dyDescent="0.25">
      <c r="A23" t="s">
        <v>423</v>
      </c>
      <c r="B23" t="s">
        <v>1388</v>
      </c>
      <c r="C23" t="s">
        <v>1389</v>
      </c>
      <c r="D23">
        <v>1900</v>
      </c>
      <c r="E23" s="957">
        <v>1</v>
      </c>
      <c r="F23" t="s">
        <v>441</v>
      </c>
      <c r="G23" s="957">
        <v>91</v>
      </c>
      <c r="H23" t="s">
        <v>382</v>
      </c>
      <c r="I23" t="s">
        <v>491</v>
      </c>
      <c r="J23" t="s">
        <v>447</v>
      </c>
      <c r="K23" t="s">
        <v>53</v>
      </c>
      <c r="L23" s="15" t="s">
        <v>43</v>
      </c>
      <c r="M23" t="s">
        <v>465</v>
      </c>
      <c r="N23" s="677">
        <f t="shared" ca="1" si="4"/>
        <v>10240961.315359287</v>
      </c>
      <c r="O23" s="677">
        <f t="shared" ca="1" si="4"/>
        <v>6310105.2848833073</v>
      </c>
      <c r="P23" s="677">
        <f t="shared" ca="1" si="4"/>
        <v>564334.85786675883</v>
      </c>
      <c r="Q23" s="677">
        <f t="shared" ca="1" si="4"/>
        <v>1616690.2916203658</v>
      </c>
      <c r="R23" s="677">
        <f t="shared" ca="1" si="4"/>
        <v>668749.91308482294</v>
      </c>
      <c r="S23" s="677">
        <f t="shared" ca="1" si="4"/>
        <v>174404.83835091005</v>
      </c>
      <c r="T23" s="677">
        <f t="shared" ca="1" si="4"/>
        <v>18456.385116983351</v>
      </c>
      <c r="U23" s="677">
        <f t="shared" ca="1" si="4"/>
        <v>4536.9923490961519</v>
      </c>
      <c r="V23" s="677">
        <f t="shared" ca="1" si="4"/>
        <v>91184.247777581331</v>
      </c>
      <c r="W23" s="677">
        <f t="shared" ca="1" si="5"/>
        <v>329200.78959650476</v>
      </c>
      <c r="X23" s="677">
        <f t="shared" ca="1" si="4"/>
        <v>159223.31898219383</v>
      </c>
      <c r="Y23" s="677">
        <f t="shared" ca="1" si="4"/>
        <v>304074.39573076268</v>
      </c>
      <c r="Z23" s="677">
        <f t="shared" ca="1" si="4"/>
        <v>0</v>
      </c>
      <c r="AA23" t="str">
        <f t="shared" si="1"/>
        <v>ASR_COMP</v>
      </c>
      <c r="AB23" s="957">
        <f t="shared" si="2"/>
        <v>44682</v>
      </c>
      <c r="AC23" t="str">
        <f t="shared" si="3"/>
        <v>Unaudited</v>
      </c>
    </row>
    <row r="24" spans="1:29" x14ac:dyDescent="0.25">
      <c r="A24" t="s">
        <v>423</v>
      </c>
      <c r="B24" t="s">
        <v>1388</v>
      </c>
      <c r="C24" t="s">
        <v>1389</v>
      </c>
      <c r="D24">
        <v>1900</v>
      </c>
      <c r="E24" s="957">
        <v>1</v>
      </c>
      <c r="F24" t="s">
        <v>441</v>
      </c>
      <c r="G24" s="957">
        <v>91</v>
      </c>
      <c r="H24" t="s">
        <v>382</v>
      </c>
      <c r="I24" t="s">
        <v>491</v>
      </c>
      <c r="J24" t="s">
        <v>447</v>
      </c>
      <c r="K24" t="s">
        <v>923</v>
      </c>
      <c r="L24" s="15" t="s">
        <v>924</v>
      </c>
      <c r="M24" t="s">
        <v>923</v>
      </c>
      <c r="N24" s="677">
        <f t="shared" ca="1" si="4"/>
        <v>11312166.343165383</v>
      </c>
      <c r="O24" s="677">
        <f t="shared" ca="1" si="4"/>
        <v>10274766.572878733</v>
      </c>
      <c r="P24" s="677">
        <f t="shared" ca="1" si="4"/>
        <v>706237.64060132951</v>
      </c>
      <c r="Q24" s="677">
        <f t="shared" ca="1" si="4"/>
        <v>126227.34209263146</v>
      </c>
      <c r="R24" s="677">
        <f t="shared" ca="1" si="4"/>
        <v>87064.442067455646</v>
      </c>
      <c r="S24" s="677">
        <f t="shared" ca="1" si="4"/>
        <v>12248.423888716241</v>
      </c>
      <c r="T24" s="677">
        <f t="shared" ca="1" si="4"/>
        <v>18418.37529011978</v>
      </c>
      <c r="U24" s="677">
        <f t="shared" ca="1" si="4"/>
        <v>232.08517021552507</v>
      </c>
      <c r="V24" s="677">
        <f t="shared" ca="1" si="4"/>
        <v>46275.538939296603</v>
      </c>
      <c r="W24" s="677">
        <f t="shared" ca="1" si="5"/>
        <v>16788.896479801624</v>
      </c>
      <c r="X24" s="677">
        <f t="shared" ca="1" si="4"/>
        <v>8467.1620004025008</v>
      </c>
      <c r="Y24" s="677">
        <f t="shared" ca="1" si="4"/>
        <v>15439.863756678951</v>
      </c>
      <c r="Z24" s="677">
        <f t="shared" ca="1" si="4"/>
        <v>0</v>
      </c>
      <c r="AA24" t="str">
        <f t="shared" si="1"/>
        <v>ASR_COMP</v>
      </c>
      <c r="AB24" s="957">
        <f t="shared" si="2"/>
        <v>44682</v>
      </c>
      <c r="AC24" t="str">
        <f t="shared" si="3"/>
        <v>Unaudited</v>
      </c>
    </row>
    <row r="25" spans="1:29" x14ac:dyDescent="0.25">
      <c r="A25" t="s">
        <v>423</v>
      </c>
      <c r="B25" t="s">
        <v>1388</v>
      </c>
      <c r="C25" t="s">
        <v>1389</v>
      </c>
      <c r="D25">
        <v>1900</v>
      </c>
      <c r="E25" s="957">
        <v>1</v>
      </c>
      <c r="F25" t="s">
        <v>441</v>
      </c>
      <c r="G25" s="957">
        <v>91</v>
      </c>
      <c r="H25" t="s">
        <v>382</v>
      </c>
      <c r="I25" t="s">
        <v>491</v>
      </c>
      <c r="J25" t="s">
        <v>447</v>
      </c>
      <c r="K25" t="s">
        <v>923</v>
      </c>
      <c r="L25" s="15" t="s">
        <v>925</v>
      </c>
      <c r="M25" t="s">
        <v>928</v>
      </c>
      <c r="N25" s="677">
        <f t="shared" ca="1" si="4"/>
        <v>-1839631.9757107887</v>
      </c>
      <c r="O25" s="677">
        <f t="shared" ca="1" si="4"/>
        <v>-1153988.6763771796</v>
      </c>
      <c r="P25" s="677">
        <f t="shared" ca="1" si="4"/>
        <v>-73321.48069777638</v>
      </c>
      <c r="Q25" s="677">
        <f t="shared" ca="1" si="4"/>
        <v>-331983.74863598606</v>
      </c>
      <c r="R25" s="677">
        <f t="shared" ca="1" si="4"/>
        <v>-121705.56908764174</v>
      </c>
      <c r="S25" s="677">
        <f t="shared" ca="1" si="4"/>
        <v>-13576.453539042581</v>
      </c>
      <c r="T25" s="677">
        <f t="shared" ca="1" si="4"/>
        <v>-14197.089136785136</v>
      </c>
      <c r="U25" s="677">
        <f t="shared" ca="1" si="4"/>
        <v>-441.69198202496892</v>
      </c>
      <c r="V25" s="677">
        <f t="shared" ca="1" si="4"/>
        <v>-17548.292797699418</v>
      </c>
      <c r="W25" s="677">
        <f t="shared" ca="1" si="5"/>
        <v>-11807.760709937173</v>
      </c>
      <c r="X25" s="677">
        <f t="shared" ca="1" si="4"/>
        <v>-17195.899123358511</v>
      </c>
      <c r="Y25" s="677">
        <f t="shared" ca="1" si="4"/>
        <v>-83865.313623357055</v>
      </c>
      <c r="Z25" s="677">
        <f t="shared" ca="1" si="4"/>
        <v>0</v>
      </c>
      <c r="AA25" t="str">
        <f t="shared" si="1"/>
        <v>ASR_COMP</v>
      </c>
      <c r="AB25" s="957">
        <f t="shared" si="2"/>
        <v>44682</v>
      </c>
      <c r="AC25" t="str">
        <f t="shared" si="3"/>
        <v>Unaudited</v>
      </c>
    </row>
    <row r="26" spans="1:29" x14ac:dyDescent="0.25">
      <c r="A26" t="s">
        <v>423</v>
      </c>
      <c r="B26" t="s">
        <v>1388</v>
      </c>
      <c r="C26" t="s">
        <v>1389</v>
      </c>
      <c r="D26">
        <v>1900</v>
      </c>
      <c r="E26" s="957">
        <v>1</v>
      </c>
      <c r="F26" t="s">
        <v>441</v>
      </c>
      <c r="G26" s="957">
        <v>91</v>
      </c>
      <c r="H26" t="s">
        <v>382</v>
      </c>
      <c r="I26" t="s">
        <v>491</v>
      </c>
      <c r="J26" t="s">
        <v>447</v>
      </c>
      <c r="K26" t="s">
        <v>923</v>
      </c>
      <c r="L26" s="15" t="s">
        <v>926</v>
      </c>
      <c r="M26" t="s">
        <v>929</v>
      </c>
      <c r="N26" s="677">
        <f t="shared" ca="1" si="4"/>
        <v>0</v>
      </c>
      <c r="O26" s="677">
        <f t="shared" ca="1" si="4"/>
        <v>0</v>
      </c>
      <c r="P26" s="677">
        <f t="shared" ca="1" si="4"/>
        <v>0</v>
      </c>
      <c r="Q26" s="677">
        <f t="shared" ca="1" si="4"/>
        <v>0</v>
      </c>
      <c r="R26" s="677">
        <f t="shared" ca="1" si="4"/>
        <v>0</v>
      </c>
      <c r="S26" s="677">
        <f t="shared" ca="1" si="4"/>
        <v>0</v>
      </c>
      <c r="T26" s="677">
        <f t="shared" ca="1" si="4"/>
        <v>0</v>
      </c>
      <c r="U26" s="677">
        <f t="shared" ca="1" si="4"/>
        <v>0</v>
      </c>
      <c r="V26" s="677">
        <f t="shared" ca="1" si="4"/>
        <v>0</v>
      </c>
      <c r="W26" s="677">
        <f t="shared" ca="1" si="5"/>
        <v>0</v>
      </c>
      <c r="X26" s="677">
        <f t="shared" ca="1" si="4"/>
        <v>0</v>
      </c>
      <c r="Y26" s="677">
        <f t="shared" ca="1" si="4"/>
        <v>0</v>
      </c>
      <c r="Z26" s="677">
        <f t="shared" ca="1" si="4"/>
        <v>0</v>
      </c>
      <c r="AA26" t="str">
        <f t="shared" si="1"/>
        <v>ASR_COMP</v>
      </c>
      <c r="AB26" s="957">
        <f t="shared" si="2"/>
        <v>44682</v>
      </c>
      <c r="AC26" t="str">
        <f t="shared" si="3"/>
        <v>Unaudited</v>
      </c>
    </row>
    <row r="27" spans="1:29" x14ac:dyDescent="0.25">
      <c r="A27" t="s">
        <v>423</v>
      </c>
      <c r="B27" t="s">
        <v>1388</v>
      </c>
      <c r="C27" t="s">
        <v>1389</v>
      </c>
      <c r="D27">
        <v>1900</v>
      </c>
      <c r="E27" s="957">
        <v>1</v>
      </c>
      <c r="F27" t="s">
        <v>441</v>
      </c>
      <c r="G27" s="957">
        <v>91</v>
      </c>
      <c r="H27" t="s">
        <v>382</v>
      </c>
      <c r="I27" t="s">
        <v>491</v>
      </c>
      <c r="J27" t="s">
        <v>447</v>
      </c>
      <c r="K27" t="s">
        <v>448</v>
      </c>
      <c r="L27" s="15">
        <v>5.0999999999999996</v>
      </c>
      <c r="M27" t="s">
        <v>37</v>
      </c>
      <c r="N27" s="677">
        <f t="shared" ca="1" si="4"/>
        <v>26109854.386728127</v>
      </c>
      <c r="O27" s="677">
        <f t="shared" ca="1" si="4"/>
        <v>11543300.92451909</v>
      </c>
      <c r="P27" s="677">
        <f t="shared" ca="1" si="4"/>
        <v>4093165.5972006414</v>
      </c>
      <c r="Q27" s="677">
        <f t="shared" ca="1" si="4"/>
        <v>1874924.9644756808</v>
      </c>
      <c r="R27" s="677">
        <f t="shared" ca="1" si="4"/>
        <v>4049977.7511238321</v>
      </c>
      <c r="S27" s="677">
        <f t="shared" ca="1" si="4"/>
        <v>450460.94421398692</v>
      </c>
      <c r="T27" s="677">
        <f t="shared" ca="1" si="4"/>
        <v>2557347.0353849949</v>
      </c>
      <c r="U27" s="677">
        <f t="shared" ca="1" si="4"/>
        <v>26393.263880388909</v>
      </c>
      <c r="V27" s="677">
        <f t="shared" ca="1" si="4"/>
        <v>264417.91374913603</v>
      </c>
      <c r="W27" s="677">
        <f t="shared" ca="1" si="5"/>
        <v>37195.966565007417</v>
      </c>
      <c r="X27" s="677">
        <f t="shared" ca="1" si="4"/>
        <v>781267.30509282544</v>
      </c>
      <c r="Y27" s="677">
        <f t="shared" ca="1" si="4"/>
        <v>431402.7205225412</v>
      </c>
      <c r="Z27" s="677">
        <f t="shared" ca="1" si="4"/>
        <v>0</v>
      </c>
      <c r="AA27" t="str">
        <f t="shared" si="1"/>
        <v>ASR_COMP</v>
      </c>
      <c r="AB27" s="957">
        <f t="shared" si="2"/>
        <v>44682</v>
      </c>
      <c r="AC27" t="str">
        <f t="shared" si="3"/>
        <v>Unaudited</v>
      </c>
    </row>
    <row r="28" spans="1:29" x14ac:dyDescent="0.25">
      <c r="A28" t="s">
        <v>423</v>
      </c>
      <c r="B28" t="s">
        <v>1388</v>
      </c>
      <c r="C28" t="s">
        <v>1389</v>
      </c>
      <c r="D28">
        <v>1900</v>
      </c>
      <c r="E28" s="957">
        <v>1</v>
      </c>
      <c r="F28" t="s">
        <v>441</v>
      </c>
      <c r="G28" s="957">
        <v>91</v>
      </c>
      <c r="H28" t="s">
        <v>382</v>
      </c>
      <c r="I28" t="s">
        <v>491</v>
      </c>
      <c r="J28" t="s">
        <v>447</v>
      </c>
      <c r="K28" t="s">
        <v>448</v>
      </c>
      <c r="L28" s="15">
        <v>5.2</v>
      </c>
      <c r="M28" t="s">
        <v>306</v>
      </c>
      <c r="N28" s="677">
        <f t="shared" ca="1" si="4"/>
        <v>0</v>
      </c>
      <c r="O28" s="677">
        <f t="shared" ca="1" si="4"/>
        <v>0</v>
      </c>
      <c r="P28" s="677">
        <f t="shared" ca="1" si="4"/>
        <v>0</v>
      </c>
      <c r="Q28" s="677">
        <f t="shared" ca="1" si="4"/>
        <v>0</v>
      </c>
      <c r="R28" s="677">
        <f t="shared" ca="1" si="4"/>
        <v>0</v>
      </c>
      <c r="S28" s="677">
        <f t="shared" ca="1" si="4"/>
        <v>0</v>
      </c>
      <c r="T28" s="677">
        <f t="shared" ca="1" si="4"/>
        <v>0</v>
      </c>
      <c r="U28" s="677">
        <f t="shared" ca="1" si="4"/>
        <v>0</v>
      </c>
      <c r="V28" s="677">
        <f t="shared" ca="1" si="4"/>
        <v>0</v>
      </c>
      <c r="W28" s="677">
        <f t="shared" ca="1" si="5"/>
        <v>0</v>
      </c>
      <c r="X28" s="677">
        <f t="shared" ca="1" si="4"/>
        <v>0</v>
      </c>
      <c r="Y28" s="677">
        <f t="shared" ca="1" si="4"/>
        <v>0</v>
      </c>
      <c r="Z28" s="677">
        <f t="shared" ca="1" si="4"/>
        <v>0</v>
      </c>
      <c r="AA28" t="str">
        <f t="shared" si="1"/>
        <v>ASR_COMP</v>
      </c>
      <c r="AB28" s="957">
        <f t="shared" si="2"/>
        <v>44682</v>
      </c>
      <c r="AC28" t="str">
        <f t="shared" si="3"/>
        <v>Unaudited</v>
      </c>
    </row>
    <row r="29" spans="1:29" x14ac:dyDescent="0.25">
      <c r="A29" t="s">
        <v>423</v>
      </c>
      <c r="B29" t="s">
        <v>1388</v>
      </c>
      <c r="C29" t="s">
        <v>1389</v>
      </c>
      <c r="D29">
        <v>1900</v>
      </c>
      <c r="E29" s="957">
        <v>1</v>
      </c>
      <c r="F29" t="s">
        <v>441</v>
      </c>
      <c r="G29" s="957">
        <v>91</v>
      </c>
      <c r="H29" t="s">
        <v>382</v>
      </c>
      <c r="I29" t="s">
        <v>491</v>
      </c>
      <c r="J29" t="s">
        <v>447</v>
      </c>
      <c r="K29" t="s">
        <v>448</v>
      </c>
      <c r="L29" s="15">
        <v>5.3</v>
      </c>
      <c r="M29" t="s">
        <v>307</v>
      </c>
      <c r="N29" s="677">
        <f t="shared" ca="1" si="4"/>
        <v>-1250001.1695502088</v>
      </c>
      <c r="O29" s="677">
        <f t="shared" ca="1" si="4"/>
        <v>-602288.37628119159</v>
      </c>
      <c r="P29" s="677">
        <f t="shared" ca="1" si="4"/>
        <v>-224274.6662937598</v>
      </c>
      <c r="Q29" s="677">
        <f t="shared" ca="1" si="4"/>
        <v>-70974.924214785657</v>
      </c>
      <c r="R29" s="677">
        <f t="shared" ca="1" si="4"/>
        <v>-164149.43160436896</v>
      </c>
      <c r="S29" s="677">
        <f t="shared" ca="1" si="4"/>
        <v>-28404.742642325189</v>
      </c>
      <c r="T29" s="677">
        <f t="shared" ca="1" si="4"/>
        <v>-103898.79873912371</v>
      </c>
      <c r="U29" s="677">
        <f t="shared" ca="1" si="4"/>
        <v>-1208.7152997727976</v>
      </c>
      <c r="V29" s="677">
        <f t="shared" ca="1" si="4"/>
        <v>-14993.210473364234</v>
      </c>
      <c r="W29" s="677">
        <f t="shared" ca="1" si="5"/>
        <v>-269.8768330250636</v>
      </c>
      <c r="X29" s="677">
        <f t="shared" ca="1" si="4"/>
        <v>-20964.195836619234</v>
      </c>
      <c r="Y29" s="677">
        <f t="shared" ca="1" si="4"/>
        <v>-18574.231331872714</v>
      </c>
      <c r="Z29" s="677">
        <f t="shared" ca="1" si="4"/>
        <v>0</v>
      </c>
      <c r="AA29" t="str">
        <f t="shared" si="1"/>
        <v>ASR_COMP</v>
      </c>
      <c r="AB29" s="957">
        <f t="shared" si="2"/>
        <v>44682</v>
      </c>
      <c r="AC29" t="str">
        <f t="shared" si="3"/>
        <v>Unaudited</v>
      </c>
    </row>
    <row r="30" spans="1:29" x14ac:dyDescent="0.25">
      <c r="A30" t="s">
        <v>423</v>
      </c>
      <c r="B30" t="s">
        <v>1388</v>
      </c>
      <c r="C30" t="s">
        <v>1389</v>
      </c>
      <c r="D30">
        <v>1900</v>
      </c>
      <c r="E30" s="957">
        <v>1</v>
      </c>
      <c r="F30" t="s">
        <v>441</v>
      </c>
      <c r="G30" s="957">
        <v>91</v>
      </c>
      <c r="H30" t="s">
        <v>382</v>
      </c>
      <c r="I30" t="s">
        <v>491</v>
      </c>
      <c r="J30" t="s">
        <v>447</v>
      </c>
      <c r="K30" t="s">
        <v>448</v>
      </c>
      <c r="L30" s="15" t="s">
        <v>82</v>
      </c>
      <c r="M30" t="s">
        <v>456</v>
      </c>
      <c r="N30" s="677">
        <f t="shared" ca="1" si="4"/>
        <v>0</v>
      </c>
      <c r="O30" s="677">
        <f t="shared" ca="1" si="4"/>
        <v>0</v>
      </c>
      <c r="P30" s="677">
        <f t="shared" ca="1" si="4"/>
        <v>0</v>
      </c>
      <c r="Q30" s="677">
        <f t="shared" ca="1" si="4"/>
        <v>0</v>
      </c>
      <c r="R30" s="677">
        <f t="shared" ca="1" si="4"/>
        <v>0</v>
      </c>
      <c r="S30" s="677">
        <f t="shared" ca="1" si="4"/>
        <v>0</v>
      </c>
      <c r="T30" s="677">
        <f t="shared" ca="1" si="4"/>
        <v>0</v>
      </c>
      <c r="U30" s="677">
        <f t="shared" ca="1" si="4"/>
        <v>0</v>
      </c>
      <c r="V30" s="677">
        <f t="shared" ca="1" si="4"/>
        <v>0</v>
      </c>
      <c r="W30" s="677">
        <f t="shared" ca="1" si="5"/>
        <v>0</v>
      </c>
      <c r="X30" s="677">
        <f t="shared" ca="1" si="4"/>
        <v>0</v>
      </c>
      <c r="Y30" s="677">
        <f t="shared" ca="1" si="4"/>
        <v>0</v>
      </c>
      <c r="Z30" s="677">
        <f t="shared" ca="1" si="4"/>
        <v>0</v>
      </c>
      <c r="AA30" t="str">
        <f t="shared" si="1"/>
        <v>ASR_COMP</v>
      </c>
      <c r="AB30" s="957">
        <f t="shared" si="2"/>
        <v>44682</v>
      </c>
      <c r="AC30" t="str">
        <f t="shared" si="3"/>
        <v>Unaudited</v>
      </c>
    </row>
    <row r="31" spans="1:29" x14ac:dyDescent="0.25">
      <c r="A31" t="s">
        <v>423</v>
      </c>
      <c r="B31" t="s">
        <v>1388</v>
      </c>
      <c r="C31" t="s">
        <v>1389</v>
      </c>
      <c r="D31">
        <v>1900</v>
      </c>
      <c r="E31" s="957">
        <v>1</v>
      </c>
      <c r="F31" t="s">
        <v>441</v>
      </c>
      <c r="G31" s="957">
        <v>91</v>
      </c>
      <c r="H31" t="s">
        <v>382</v>
      </c>
      <c r="I31" t="s">
        <v>491</v>
      </c>
      <c r="J31" t="s">
        <v>447</v>
      </c>
      <c r="K31" t="s">
        <v>449</v>
      </c>
      <c r="L31" s="15">
        <v>6.1</v>
      </c>
      <c r="M31" t="s">
        <v>18</v>
      </c>
      <c r="N31" s="677">
        <f t="shared" ca="1" si="4"/>
        <v>0</v>
      </c>
      <c r="O31" s="677">
        <f t="shared" ca="1" si="4"/>
        <v>0</v>
      </c>
      <c r="P31" s="677">
        <f t="shared" ca="1" si="4"/>
        <v>0</v>
      </c>
      <c r="Q31" s="677">
        <f t="shared" ca="1" si="4"/>
        <v>0</v>
      </c>
      <c r="R31" s="677">
        <f t="shared" ca="1" si="4"/>
        <v>0</v>
      </c>
      <c r="S31" s="677">
        <f t="shared" ca="1" si="4"/>
        <v>0</v>
      </c>
      <c r="T31" s="677">
        <f t="shared" ca="1" si="4"/>
        <v>0</v>
      </c>
      <c r="U31" s="677">
        <f t="shared" ca="1" si="4"/>
        <v>0</v>
      </c>
      <c r="V31" s="677">
        <f t="shared" ca="1" si="4"/>
        <v>0</v>
      </c>
      <c r="W31" s="677">
        <f t="shared" ca="1" si="5"/>
        <v>0</v>
      </c>
      <c r="X31" s="677">
        <f t="shared" ca="1" si="4"/>
        <v>0</v>
      </c>
      <c r="Y31" s="677">
        <f t="shared" ca="1" si="4"/>
        <v>0</v>
      </c>
      <c r="Z31" s="677">
        <f t="shared" ca="1" si="4"/>
        <v>0</v>
      </c>
      <c r="AA31" t="str">
        <f t="shared" si="1"/>
        <v>ASR_COMP</v>
      </c>
      <c r="AB31" s="957">
        <f t="shared" si="2"/>
        <v>44682</v>
      </c>
      <c r="AC31" t="str">
        <f t="shared" si="3"/>
        <v>Unaudited</v>
      </c>
    </row>
    <row r="32" spans="1:29" x14ac:dyDescent="0.25">
      <c r="A32" t="s">
        <v>423</v>
      </c>
      <c r="B32" t="s">
        <v>1388</v>
      </c>
      <c r="C32" t="s">
        <v>1389</v>
      </c>
      <c r="D32">
        <v>1900</v>
      </c>
      <c r="E32" s="957">
        <v>1</v>
      </c>
      <c r="F32" t="s">
        <v>441</v>
      </c>
      <c r="G32" s="957">
        <v>91</v>
      </c>
      <c r="H32" t="s">
        <v>382</v>
      </c>
      <c r="I32" t="s">
        <v>491</v>
      </c>
      <c r="J32" t="s">
        <v>447</v>
      </c>
      <c r="K32" t="s">
        <v>449</v>
      </c>
      <c r="L32" s="15">
        <v>6.2</v>
      </c>
      <c r="M32" t="s">
        <v>19</v>
      </c>
      <c r="N32" s="677">
        <f t="shared" ca="1" si="4"/>
        <v>0</v>
      </c>
      <c r="O32" s="677">
        <f t="shared" ca="1" si="4"/>
        <v>0</v>
      </c>
      <c r="P32" s="677">
        <f t="shared" ca="1" si="4"/>
        <v>0</v>
      </c>
      <c r="Q32" s="677">
        <f t="shared" ca="1" si="4"/>
        <v>0</v>
      </c>
      <c r="R32" s="677">
        <f t="shared" ca="1" si="4"/>
        <v>0</v>
      </c>
      <c r="S32" s="677">
        <f t="shared" ca="1" si="4"/>
        <v>0</v>
      </c>
      <c r="T32" s="677">
        <f t="shared" ca="1" si="4"/>
        <v>0</v>
      </c>
      <c r="U32" s="677">
        <f t="shared" ca="1" si="4"/>
        <v>0</v>
      </c>
      <c r="V32" s="677">
        <f t="shared" ca="1" si="4"/>
        <v>0</v>
      </c>
      <c r="W32" s="677">
        <f t="shared" ca="1" si="5"/>
        <v>0</v>
      </c>
      <c r="X32" s="677">
        <f t="shared" ca="1" si="4"/>
        <v>0</v>
      </c>
      <c r="Y32" s="677">
        <f t="shared" ca="1" si="4"/>
        <v>0</v>
      </c>
      <c r="Z32" s="677">
        <f t="shared" ca="1" si="4"/>
        <v>0</v>
      </c>
      <c r="AA32" t="str">
        <f t="shared" si="1"/>
        <v>ASR_COMP</v>
      </c>
      <c r="AB32" s="957">
        <f t="shared" si="2"/>
        <v>44682</v>
      </c>
      <c r="AC32" t="str">
        <f t="shared" si="3"/>
        <v>Unaudited</v>
      </c>
    </row>
    <row r="33" spans="1:29" x14ac:dyDescent="0.25">
      <c r="A33" t="s">
        <v>423</v>
      </c>
      <c r="B33" t="s">
        <v>1388</v>
      </c>
      <c r="C33" t="s">
        <v>1389</v>
      </c>
      <c r="D33">
        <v>1900</v>
      </c>
      <c r="E33" s="957">
        <v>1</v>
      </c>
      <c r="F33" t="s">
        <v>441</v>
      </c>
      <c r="G33" s="957">
        <v>91</v>
      </c>
      <c r="H33" t="s">
        <v>382</v>
      </c>
      <c r="I33" t="s">
        <v>491</v>
      </c>
      <c r="J33" t="s">
        <v>447</v>
      </c>
      <c r="K33" t="s">
        <v>449</v>
      </c>
      <c r="L33" s="15">
        <v>6.3</v>
      </c>
      <c r="M33" t="s">
        <v>187</v>
      </c>
      <c r="N33" s="677">
        <f t="shared" ca="1" si="4"/>
        <v>0</v>
      </c>
      <c r="O33" s="677">
        <f t="shared" ca="1" si="4"/>
        <v>0</v>
      </c>
      <c r="P33" s="677">
        <f t="shared" ca="1" si="4"/>
        <v>0</v>
      </c>
      <c r="Q33" s="677">
        <f t="shared" ca="1" si="4"/>
        <v>0</v>
      </c>
      <c r="R33" s="677">
        <f t="shared" ca="1" si="4"/>
        <v>0</v>
      </c>
      <c r="S33" s="677">
        <f t="shared" ca="1" si="4"/>
        <v>0</v>
      </c>
      <c r="T33" s="677">
        <f t="shared" ca="1" si="4"/>
        <v>0</v>
      </c>
      <c r="U33" s="677">
        <f t="shared" ca="1" si="4"/>
        <v>0</v>
      </c>
      <c r="V33" s="677">
        <f t="shared" ca="1" si="4"/>
        <v>0</v>
      </c>
      <c r="W33" s="677">
        <f t="shared" ca="1" si="5"/>
        <v>0</v>
      </c>
      <c r="X33" s="677">
        <f t="shared" ca="1" si="4"/>
        <v>0</v>
      </c>
      <c r="Y33" s="677">
        <f t="shared" ca="1" si="4"/>
        <v>0</v>
      </c>
      <c r="Z33" s="677">
        <f t="shared" ca="1" si="4"/>
        <v>0</v>
      </c>
      <c r="AA33" t="str">
        <f t="shared" si="1"/>
        <v>ASR_COMP</v>
      </c>
      <c r="AB33" s="957">
        <f t="shared" si="2"/>
        <v>44682</v>
      </c>
      <c r="AC33" t="str">
        <f t="shared" si="3"/>
        <v>Unaudited</v>
      </c>
    </row>
    <row r="34" spans="1:29" x14ac:dyDescent="0.25">
      <c r="A34" t="s">
        <v>423</v>
      </c>
      <c r="B34" t="s">
        <v>1388</v>
      </c>
      <c r="C34" t="s">
        <v>1389</v>
      </c>
      <c r="D34">
        <v>1900</v>
      </c>
      <c r="E34" s="957">
        <v>1</v>
      </c>
      <c r="F34" t="s">
        <v>441</v>
      </c>
      <c r="G34" s="957">
        <v>91</v>
      </c>
      <c r="H34" t="s">
        <v>382</v>
      </c>
      <c r="I34" t="s">
        <v>491</v>
      </c>
      <c r="J34" t="s">
        <v>447</v>
      </c>
      <c r="K34" t="s">
        <v>449</v>
      </c>
      <c r="L34" s="15" t="s">
        <v>87</v>
      </c>
      <c r="M34" t="s">
        <v>457</v>
      </c>
      <c r="N34" s="677">
        <f t="shared" ca="1" si="4"/>
        <v>0</v>
      </c>
      <c r="O34" s="677">
        <f t="shared" ca="1" si="4"/>
        <v>0</v>
      </c>
      <c r="P34" s="677">
        <f t="shared" ca="1" si="4"/>
        <v>0</v>
      </c>
      <c r="Q34" s="677">
        <f t="shared" ca="1" si="4"/>
        <v>0</v>
      </c>
      <c r="R34" s="677">
        <f t="shared" ca="1" si="4"/>
        <v>0</v>
      </c>
      <c r="S34" s="677">
        <f t="shared" ca="1" si="4"/>
        <v>0</v>
      </c>
      <c r="T34" s="677">
        <f t="shared" ca="1" si="4"/>
        <v>0</v>
      </c>
      <c r="U34" s="677">
        <f t="shared" ca="1" si="4"/>
        <v>0</v>
      </c>
      <c r="V34" s="677">
        <f t="shared" ca="1" si="4"/>
        <v>0</v>
      </c>
      <c r="W34" s="677">
        <f t="shared" ca="1" si="5"/>
        <v>0</v>
      </c>
      <c r="X34" s="677">
        <f t="shared" ca="1" si="4"/>
        <v>0</v>
      </c>
      <c r="Y34" s="677">
        <f t="shared" ca="1" si="4"/>
        <v>0</v>
      </c>
      <c r="Z34" s="677">
        <f t="shared" ca="1" si="4"/>
        <v>0</v>
      </c>
      <c r="AA34" t="str">
        <f t="shared" si="1"/>
        <v>ASR_COMP</v>
      </c>
      <c r="AB34" s="957">
        <f t="shared" si="2"/>
        <v>44682</v>
      </c>
      <c r="AC34" t="str">
        <f t="shared" si="3"/>
        <v>Unaudited</v>
      </c>
    </row>
    <row r="35" spans="1:29" x14ac:dyDescent="0.25">
      <c r="A35" t="s">
        <v>423</v>
      </c>
      <c r="B35" t="s">
        <v>1388</v>
      </c>
      <c r="C35" t="s">
        <v>1389</v>
      </c>
      <c r="D35">
        <v>1900</v>
      </c>
      <c r="E35" s="957">
        <v>1</v>
      </c>
      <c r="F35" t="s">
        <v>441</v>
      </c>
      <c r="G35" s="957">
        <v>91</v>
      </c>
      <c r="H35" t="s">
        <v>382</v>
      </c>
      <c r="I35" t="s">
        <v>491</v>
      </c>
      <c r="J35" t="s">
        <v>447</v>
      </c>
      <c r="K35" t="s">
        <v>450</v>
      </c>
      <c r="L35" s="15">
        <v>7.1</v>
      </c>
      <c r="M35" t="s">
        <v>20</v>
      </c>
      <c r="N35" s="677">
        <f t="shared" ca="1" si="4"/>
        <v>4735733.7225747574</v>
      </c>
      <c r="O35" s="677">
        <f t="shared" ca="1" si="4"/>
        <v>2139854.8470083624</v>
      </c>
      <c r="P35" s="677">
        <f t="shared" ca="1" si="4"/>
        <v>231909.53473515192</v>
      </c>
      <c r="Q35" s="677">
        <f t="shared" ca="1" si="4"/>
        <v>706397.58363692334</v>
      </c>
      <c r="R35" s="677">
        <f t="shared" ca="1" si="4"/>
        <v>371614.37772494479</v>
      </c>
      <c r="S35" s="677">
        <f t="shared" ca="1" si="4"/>
        <v>205071.19249886548</v>
      </c>
      <c r="T35" s="677">
        <f t="shared" ca="1" si="4"/>
        <v>13903.636149755321</v>
      </c>
      <c r="U35" s="677">
        <f t="shared" ca="1" si="4"/>
        <v>7914.536321135286</v>
      </c>
      <c r="V35" s="677">
        <f t="shared" ca="1" si="4"/>
        <v>47618.954517100821</v>
      </c>
      <c r="W35" s="677">
        <f t="shared" ca="1" si="5"/>
        <v>87145.761293613192</v>
      </c>
      <c r="X35" s="677">
        <f t="shared" ca="1" si="4"/>
        <v>695380.5915728258</v>
      </c>
      <c r="Y35" s="677">
        <f t="shared" ca="1" si="4"/>
        <v>228922.70711607841</v>
      </c>
      <c r="Z35" s="677">
        <f t="shared" ca="1" si="4"/>
        <v>0</v>
      </c>
      <c r="AA35" t="str">
        <f t="shared" si="1"/>
        <v>ASR_COMP</v>
      </c>
      <c r="AB35" s="957">
        <f t="shared" si="2"/>
        <v>44682</v>
      </c>
      <c r="AC35" t="str">
        <f t="shared" si="3"/>
        <v>Unaudited</v>
      </c>
    </row>
    <row r="36" spans="1:29" x14ac:dyDescent="0.25">
      <c r="A36" t="s">
        <v>423</v>
      </c>
      <c r="B36" t="s">
        <v>1388</v>
      </c>
      <c r="C36" t="s">
        <v>1389</v>
      </c>
      <c r="D36">
        <v>1900</v>
      </c>
      <c r="E36" s="957">
        <v>1</v>
      </c>
      <c r="F36" t="s">
        <v>441</v>
      </c>
      <c r="G36" s="957">
        <v>91</v>
      </c>
      <c r="H36" t="s">
        <v>382</v>
      </c>
      <c r="I36" t="s">
        <v>491</v>
      </c>
      <c r="J36" t="s">
        <v>447</v>
      </c>
      <c r="K36" t="s">
        <v>450</v>
      </c>
      <c r="L36" s="15">
        <v>7.2</v>
      </c>
      <c r="M36" t="s">
        <v>21</v>
      </c>
      <c r="N36" s="677">
        <f t="shared" ca="1" si="4"/>
        <v>2289711.7259999998</v>
      </c>
      <c r="O36" s="677">
        <f t="shared" ca="1" si="4"/>
        <v>1887754.2884999998</v>
      </c>
      <c r="P36" s="677">
        <f t="shared" ca="1" si="4"/>
        <v>56306.785500000005</v>
      </c>
      <c r="Q36" s="677">
        <f t="shared" ca="1" si="4"/>
        <v>123306.2595</v>
      </c>
      <c r="R36" s="677">
        <f t="shared" ca="1" si="4"/>
        <v>29936.425499999998</v>
      </c>
      <c r="S36" s="677">
        <f t="shared" ca="1" si="4"/>
        <v>49408.825499999999</v>
      </c>
      <c r="T36" s="677">
        <f t="shared" ca="1" si="4"/>
        <v>21217.423499999997</v>
      </c>
      <c r="U36" s="677">
        <f t="shared" ca="1" si="4"/>
        <v>1640.0069999999998</v>
      </c>
      <c r="V36" s="677">
        <f t="shared" ca="1" si="4"/>
        <v>5413.2705000000005</v>
      </c>
      <c r="W36" s="677">
        <f t="shared" ca="1" si="5"/>
        <v>477.9</v>
      </c>
      <c r="X36" s="677">
        <f t="shared" ca="1" si="4"/>
        <v>103623.34049999999</v>
      </c>
      <c r="Y36" s="677">
        <f t="shared" ca="1" si="4"/>
        <v>10627.2</v>
      </c>
      <c r="Z36" s="677">
        <f t="shared" ca="1" si="4"/>
        <v>0</v>
      </c>
      <c r="AA36" t="str">
        <f t="shared" si="1"/>
        <v>ASR_COMP</v>
      </c>
      <c r="AB36" s="957">
        <f t="shared" si="2"/>
        <v>44682</v>
      </c>
      <c r="AC36" t="str">
        <f t="shared" si="3"/>
        <v>Unaudited</v>
      </c>
    </row>
    <row r="37" spans="1:29" x14ac:dyDescent="0.25">
      <c r="A37" t="s">
        <v>423</v>
      </c>
      <c r="B37" t="s">
        <v>1388</v>
      </c>
      <c r="C37" t="s">
        <v>1389</v>
      </c>
      <c r="D37">
        <v>1900</v>
      </c>
      <c r="E37" s="957">
        <v>1</v>
      </c>
      <c r="F37" t="s">
        <v>441</v>
      </c>
      <c r="G37" s="957">
        <v>91</v>
      </c>
      <c r="H37" t="s">
        <v>382</v>
      </c>
      <c r="I37" t="s">
        <v>491</v>
      </c>
      <c r="J37" t="s">
        <v>447</v>
      </c>
      <c r="K37" t="s">
        <v>450</v>
      </c>
      <c r="L37" s="15">
        <v>7.3</v>
      </c>
      <c r="M37" t="s">
        <v>158</v>
      </c>
      <c r="N37" s="677">
        <f t="shared" ca="1" si="4"/>
        <v>-24641.531024400458</v>
      </c>
      <c r="O37" s="677">
        <f t="shared" ca="1" si="4"/>
        <v>-21902.881171900848</v>
      </c>
      <c r="P37" s="677">
        <f t="shared" ca="1" si="4"/>
        <v>-1964.1200496806634</v>
      </c>
      <c r="Q37" s="677">
        <f t="shared" ca="1" si="4"/>
        <v>71.750646498565928</v>
      </c>
      <c r="R37" s="677">
        <f t="shared" ca="1" si="4"/>
        <v>30.495107170024369</v>
      </c>
      <c r="S37" s="677">
        <f t="shared" ca="1" si="4"/>
        <v>-566.26500996774382</v>
      </c>
      <c r="T37" s="677">
        <f t="shared" ca="1" si="4"/>
        <v>120.84258342045335</v>
      </c>
      <c r="U37" s="677">
        <f t="shared" ca="1" si="4"/>
        <v>-18.991362080243231</v>
      </c>
      <c r="V37" s="677">
        <f t="shared" ca="1" si="4"/>
        <v>0.30436897532919849</v>
      </c>
      <c r="W37" s="677">
        <f t="shared" ca="1" si="5"/>
        <v>18.676386278522983</v>
      </c>
      <c r="X37" s="677">
        <f t="shared" ca="1" si="4"/>
        <v>-447.75969223013431</v>
      </c>
      <c r="Y37" s="677">
        <f t="shared" ca="1" si="4"/>
        <v>16.417169116280618</v>
      </c>
      <c r="Z37" s="677">
        <f t="shared" ca="1" si="4"/>
        <v>0</v>
      </c>
      <c r="AA37" t="str">
        <f t="shared" si="1"/>
        <v>ASR_COMP</v>
      </c>
      <c r="AB37" s="957">
        <f t="shared" si="2"/>
        <v>44682</v>
      </c>
      <c r="AC37" t="str">
        <f t="shared" si="3"/>
        <v>Unaudited</v>
      </c>
    </row>
    <row r="38" spans="1:29" x14ac:dyDescent="0.25">
      <c r="A38" t="s">
        <v>423</v>
      </c>
      <c r="B38" t="s">
        <v>1388</v>
      </c>
      <c r="C38" t="s">
        <v>1389</v>
      </c>
      <c r="D38">
        <v>1900</v>
      </c>
      <c r="E38" s="957">
        <v>1</v>
      </c>
      <c r="F38" t="s">
        <v>441</v>
      </c>
      <c r="G38" s="957">
        <v>91</v>
      </c>
      <c r="H38" t="s">
        <v>382</v>
      </c>
      <c r="I38" t="s">
        <v>491</v>
      </c>
      <c r="J38" t="s">
        <v>447</v>
      </c>
      <c r="K38" t="s">
        <v>450</v>
      </c>
      <c r="L38" s="15" t="s">
        <v>91</v>
      </c>
      <c r="M38" t="s">
        <v>458</v>
      </c>
      <c r="N38" s="677">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7">
        <f t="shared" ca="1" si="6"/>
        <v>0</v>
      </c>
      <c r="P38" s="677">
        <f t="shared" ca="1" si="6"/>
        <v>0</v>
      </c>
      <c r="Q38" s="677">
        <f t="shared" ca="1" si="6"/>
        <v>0</v>
      </c>
      <c r="R38" s="677">
        <f t="shared" ca="1" si="6"/>
        <v>0</v>
      </c>
      <c r="S38" s="677">
        <f t="shared" ca="1" si="6"/>
        <v>0</v>
      </c>
      <c r="T38" s="677">
        <f t="shared" ca="1" si="6"/>
        <v>0</v>
      </c>
      <c r="U38" s="677">
        <f t="shared" ca="1" si="6"/>
        <v>0</v>
      </c>
      <c r="V38" s="677">
        <f t="shared" ca="1" si="6"/>
        <v>0</v>
      </c>
      <c r="W38" s="677">
        <f t="shared" ca="1" si="5"/>
        <v>0</v>
      </c>
      <c r="X38" s="677">
        <f t="shared" ca="1" si="6"/>
        <v>0</v>
      </c>
      <c r="Y38" s="677">
        <f t="shared" ca="1" si="6"/>
        <v>0</v>
      </c>
      <c r="Z38" s="677">
        <f t="shared" ca="1" si="6"/>
        <v>0</v>
      </c>
      <c r="AA38" t="str">
        <f t="shared" si="1"/>
        <v>ASR_COMP</v>
      </c>
      <c r="AB38" s="957">
        <f t="shared" si="2"/>
        <v>44682</v>
      </c>
      <c r="AC38" t="str">
        <f t="shared" si="3"/>
        <v>Unaudited</v>
      </c>
    </row>
    <row r="39" spans="1:29" x14ac:dyDescent="0.25">
      <c r="A39" t="s">
        <v>423</v>
      </c>
      <c r="B39" t="s">
        <v>1388</v>
      </c>
      <c r="C39" t="s">
        <v>1389</v>
      </c>
      <c r="D39">
        <v>1900</v>
      </c>
      <c r="E39" s="957">
        <v>1</v>
      </c>
      <c r="F39" t="s">
        <v>441</v>
      </c>
      <c r="G39" s="957">
        <v>91</v>
      </c>
      <c r="H39" t="s">
        <v>382</v>
      </c>
      <c r="I39" t="s">
        <v>491</v>
      </c>
      <c r="J39" t="s">
        <v>447</v>
      </c>
      <c r="K39" t="s">
        <v>451</v>
      </c>
      <c r="L39" s="15">
        <v>8.1</v>
      </c>
      <c r="M39" t="s">
        <v>22</v>
      </c>
      <c r="N39" s="677">
        <f t="shared" ca="1" si="6"/>
        <v>79818296.320636302</v>
      </c>
      <c r="O39" s="677">
        <f t="shared" ca="1" si="6"/>
        <v>28796611.173105843</v>
      </c>
      <c r="P39" s="677">
        <f t="shared" ca="1" si="6"/>
        <v>4330121.6060443297</v>
      </c>
      <c r="Q39" s="677">
        <f t="shared" ca="1" si="6"/>
        <v>20800645.002319954</v>
      </c>
      <c r="R39" s="677">
        <f t="shared" ca="1" si="6"/>
        <v>10526962.652773783</v>
      </c>
      <c r="S39" s="677">
        <f t="shared" ca="1" si="6"/>
        <v>71501.063938994295</v>
      </c>
      <c r="T39" s="677">
        <f t="shared" ca="1" si="6"/>
        <v>791986.03203108278</v>
      </c>
      <c r="U39" s="677">
        <f t="shared" ca="1" si="6"/>
        <v>209.47611230370543</v>
      </c>
      <c r="V39" s="677">
        <f t="shared" ca="1" si="6"/>
        <v>7164981.9835309461</v>
      </c>
      <c r="W39" s="677">
        <f t="shared" ca="1" si="5"/>
        <v>694123.69634634093</v>
      </c>
      <c r="X39" s="677">
        <f t="shared" ca="1" si="6"/>
        <v>119190.0137561241</v>
      </c>
      <c r="Y39" s="677">
        <f t="shared" ca="1" si="6"/>
        <v>6521963.6206765855</v>
      </c>
      <c r="Z39" s="677">
        <f t="shared" ca="1" si="6"/>
        <v>0</v>
      </c>
      <c r="AA39" t="str">
        <f t="shared" si="1"/>
        <v>ASR_COMP</v>
      </c>
      <c r="AB39" s="957">
        <f t="shared" si="2"/>
        <v>44682</v>
      </c>
      <c r="AC39" t="str">
        <f t="shared" si="3"/>
        <v>Unaudited</v>
      </c>
    </row>
    <row r="40" spans="1:29" x14ac:dyDescent="0.25">
      <c r="A40" t="s">
        <v>423</v>
      </c>
      <c r="B40" t="s">
        <v>1388</v>
      </c>
      <c r="C40" t="s">
        <v>1389</v>
      </c>
      <c r="D40">
        <v>1900</v>
      </c>
      <c r="E40" s="957">
        <v>1</v>
      </c>
      <c r="F40" t="s">
        <v>441</v>
      </c>
      <c r="G40" s="957">
        <v>91</v>
      </c>
      <c r="H40" t="s">
        <v>382</v>
      </c>
      <c r="I40" t="s">
        <v>491</v>
      </c>
      <c r="J40" t="s">
        <v>447</v>
      </c>
      <c r="K40" t="s">
        <v>451</v>
      </c>
      <c r="L40" s="15" t="s">
        <v>115</v>
      </c>
      <c r="M40" t="s">
        <v>446</v>
      </c>
      <c r="N40" s="677">
        <f t="shared" ca="1" si="6"/>
        <v>1198254.72</v>
      </c>
      <c r="O40" s="677">
        <f t="shared" ca="1" si="6"/>
        <v>423673.32</v>
      </c>
      <c r="P40" s="677">
        <f t="shared" ca="1" si="6"/>
        <v>73752</v>
      </c>
      <c r="Q40" s="677">
        <f t="shared" ca="1" si="6"/>
        <v>329401.32</v>
      </c>
      <c r="R40" s="677">
        <f t="shared" ca="1" si="6"/>
        <v>71505.600000000006</v>
      </c>
      <c r="S40" s="677">
        <f t="shared" ca="1" si="6"/>
        <v>0</v>
      </c>
      <c r="T40" s="677">
        <f t="shared" ca="1" si="6"/>
        <v>189378</v>
      </c>
      <c r="U40" s="677">
        <f t="shared" ca="1" si="6"/>
        <v>0</v>
      </c>
      <c r="V40" s="677">
        <f t="shared" ca="1" si="6"/>
        <v>57955.68</v>
      </c>
      <c r="W40" s="677">
        <f t="shared" ca="1" si="5"/>
        <v>0</v>
      </c>
      <c r="X40" s="677">
        <f t="shared" ca="1" si="6"/>
        <v>0</v>
      </c>
      <c r="Y40" s="677">
        <f t="shared" ca="1" si="6"/>
        <v>52588.800000000003</v>
      </c>
      <c r="Z40" s="677">
        <f t="shared" ca="1" si="6"/>
        <v>0</v>
      </c>
      <c r="AA40" t="str">
        <f t="shared" si="1"/>
        <v>ASR_COMP</v>
      </c>
      <c r="AB40" s="957">
        <f t="shared" si="2"/>
        <v>44682</v>
      </c>
      <c r="AC40" t="str">
        <f t="shared" si="3"/>
        <v>Unaudited</v>
      </c>
    </row>
    <row r="41" spans="1:29" x14ac:dyDescent="0.25">
      <c r="A41" t="s">
        <v>423</v>
      </c>
      <c r="B41" t="s">
        <v>1388</v>
      </c>
      <c r="C41" t="s">
        <v>1389</v>
      </c>
      <c r="D41">
        <v>1900</v>
      </c>
      <c r="E41" s="957">
        <v>1</v>
      </c>
      <c r="F41" t="s">
        <v>441</v>
      </c>
      <c r="G41" s="957">
        <v>91</v>
      </c>
      <c r="H41" t="s">
        <v>382</v>
      </c>
      <c r="I41" t="s">
        <v>491</v>
      </c>
      <c r="J41" t="s">
        <v>447</v>
      </c>
      <c r="K41" t="s">
        <v>451</v>
      </c>
      <c r="L41" s="15" t="s">
        <v>117</v>
      </c>
      <c r="M41" t="s">
        <v>160</v>
      </c>
      <c r="N41" s="677">
        <f t="shared" ca="1" si="6"/>
        <v>0</v>
      </c>
      <c r="O41" s="677">
        <f t="shared" ca="1" si="6"/>
        <v>0</v>
      </c>
      <c r="P41" s="677">
        <f t="shared" ca="1" si="6"/>
        <v>0</v>
      </c>
      <c r="Q41" s="677">
        <f t="shared" ca="1" si="6"/>
        <v>0</v>
      </c>
      <c r="R41" s="677">
        <f t="shared" ca="1" si="6"/>
        <v>0</v>
      </c>
      <c r="S41" s="677">
        <f t="shared" ca="1" si="6"/>
        <v>0</v>
      </c>
      <c r="T41" s="677">
        <f t="shared" ca="1" si="6"/>
        <v>0</v>
      </c>
      <c r="U41" s="677">
        <f t="shared" ca="1" si="6"/>
        <v>0</v>
      </c>
      <c r="V41" s="677">
        <f t="shared" ca="1" si="6"/>
        <v>0</v>
      </c>
      <c r="W41" s="677">
        <f t="shared" ca="1" si="5"/>
        <v>0</v>
      </c>
      <c r="X41" s="677">
        <f t="shared" ca="1" si="6"/>
        <v>0</v>
      </c>
      <c r="Y41" s="677">
        <f t="shared" ca="1" si="6"/>
        <v>0</v>
      </c>
      <c r="Z41" s="677">
        <f t="shared" ca="1" si="6"/>
        <v>0</v>
      </c>
      <c r="AA41" t="str">
        <f t="shared" si="1"/>
        <v>ASR_COMP</v>
      </c>
      <c r="AB41" s="957">
        <f t="shared" si="2"/>
        <v>44682</v>
      </c>
      <c r="AC41" t="str">
        <f t="shared" si="3"/>
        <v>Unaudited</v>
      </c>
    </row>
    <row r="42" spans="1:29" x14ac:dyDescent="0.25">
      <c r="A42" t="s">
        <v>423</v>
      </c>
      <c r="B42" t="s">
        <v>1388</v>
      </c>
      <c r="C42" t="s">
        <v>1389</v>
      </c>
      <c r="D42">
        <v>1900</v>
      </c>
      <c r="E42" s="957">
        <v>1</v>
      </c>
      <c r="F42" t="s">
        <v>441</v>
      </c>
      <c r="G42" s="957">
        <v>91</v>
      </c>
      <c r="H42" t="s">
        <v>382</v>
      </c>
      <c r="I42" t="s">
        <v>491</v>
      </c>
      <c r="J42" t="s">
        <v>447</v>
      </c>
      <c r="K42" t="s">
        <v>451</v>
      </c>
      <c r="L42" s="15" t="s">
        <v>118</v>
      </c>
      <c r="M42" t="s">
        <v>116</v>
      </c>
      <c r="N42" s="677">
        <f t="shared" ca="1" si="6"/>
        <v>-240728.74999999997</v>
      </c>
      <c r="O42" s="677">
        <f t="shared" ca="1" si="6"/>
        <v>-89486.940430840754</v>
      </c>
      <c r="P42" s="677">
        <f t="shared" ca="1" si="6"/>
        <v>-13644.849569159232</v>
      </c>
      <c r="Q42" s="677">
        <f t="shared" ca="1" si="6"/>
        <v>-56925.410282676465</v>
      </c>
      <c r="R42" s="677">
        <f t="shared" ca="1" si="6"/>
        <v>-28974.72165088687</v>
      </c>
      <c r="S42" s="677">
        <f t="shared" ca="1" si="6"/>
        <v>-5817.2214294592595</v>
      </c>
      <c r="T42" s="677">
        <f t="shared" ca="1" si="6"/>
        <v>0</v>
      </c>
      <c r="U42" s="677">
        <f t="shared" ca="1" si="6"/>
        <v>-5.5684950635165347</v>
      </c>
      <c r="V42" s="677">
        <f t="shared" ca="1" si="6"/>
        <v>-19554.4366256147</v>
      </c>
      <c r="W42" s="677">
        <f t="shared" ca="1" si="5"/>
        <v>-1952.5609606771461</v>
      </c>
      <c r="X42" s="677">
        <f t="shared" ca="1" si="6"/>
        <v>-6347.2100754772227</v>
      </c>
      <c r="Y42" s="677">
        <f t="shared" ca="1" si="6"/>
        <v>-18019.830480144825</v>
      </c>
      <c r="Z42" s="677">
        <f t="shared" ca="1" si="6"/>
        <v>0</v>
      </c>
      <c r="AA42" t="str">
        <f t="shared" si="1"/>
        <v>ASR_COMP</v>
      </c>
      <c r="AB42" s="957">
        <f t="shared" si="2"/>
        <v>44682</v>
      </c>
      <c r="AC42" t="str">
        <f t="shared" si="3"/>
        <v>Unaudited</v>
      </c>
    </row>
    <row r="43" spans="1:29" x14ac:dyDescent="0.25">
      <c r="A43" t="s">
        <v>423</v>
      </c>
      <c r="B43" t="s">
        <v>1388</v>
      </c>
      <c r="C43" t="s">
        <v>1389</v>
      </c>
      <c r="D43">
        <v>1900</v>
      </c>
      <c r="E43" s="957">
        <v>1</v>
      </c>
      <c r="F43" t="s">
        <v>441</v>
      </c>
      <c r="G43" s="957">
        <v>91</v>
      </c>
      <c r="H43" t="s">
        <v>382</v>
      </c>
      <c r="I43" t="s">
        <v>491</v>
      </c>
      <c r="J43" t="s">
        <v>447</v>
      </c>
      <c r="K43" t="s">
        <v>451</v>
      </c>
      <c r="L43" s="15" t="s">
        <v>119</v>
      </c>
      <c r="M43" t="s">
        <v>161</v>
      </c>
      <c r="N43" s="677">
        <f t="shared" ca="1" si="6"/>
        <v>0</v>
      </c>
      <c r="O43" s="677">
        <f t="shared" ca="1" si="6"/>
        <v>0</v>
      </c>
      <c r="P43" s="677">
        <f t="shared" ca="1" si="6"/>
        <v>0</v>
      </c>
      <c r="Q43" s="677">
        <f t="shared" ca="1" si="6"/>
        <v>0</v>
      </c>
      <c r="R43" s="677">
        <f t="shared" ca="1" si="6"/>
        <v>0</v>
      </c>
      <c r="S43" s="677">
        <f t="shared" ca="1" si="6"/>
        <v>0</v>
      </c>
      <c r="T43" s="677">
        <f t="shared" ca="1" si="6"/>
        <v>0</v>
      </c>
      <c r="U43" s="677">
        <f t="shared" ca="1" si="6"/>
        <v>0</v>
      </c>
      <c r="V43" s="677">
        <f t="shared" ca="1" si="6"/>
        <v>0</v>
      </c>
      <c r="W43" s="677">
        <f t="shared" ca="1" si="5"/>
        <v>0</v>
      </c>
      <c r="X43" s="677">
        <f t="shared" ca="1" si="6"/>
        <v>0</v>
      </c>
      <c r="Y43" s="677">
        <f t="shared" ca="1" si="6"/>
        <v>0</v>
      </c>
      <c r="Z43" s="677">
        <f t="shared" ca="1" si="6"/>
        <v>0</v>
      </c>
      <c r="AA43" t="str">
        <f t="shared" si="1"/>
        <v>ASR_COMP</v>
      </c>
      <c r="AB43" s="957">
        <f t="shared" si="2"/>
        <v>44682</v>
      </c>
      <c r="AC43" t="str">
        <f t="shared" si="3"/>
        <v>Unaudited</v>
      </c>
    </row>
    <row r="44" spans="1:29" x14ac:dyDescent="0.25">
      <c r="A44" t="s">
        <v>423</v>
      </c>
      <c r="B44" t="s">
        <v>1388</v>
      </c>
      <c r="C44" t="s">
        <v>1389</v>
      </c>
      <c r="D44">
        <v>1900</v>
      </c>
      <c r="E44" s="957">
        <v>1</v>
      </c>
      <c r="F44" t="s">
        <v>441</v>
      </c>
      <c r="G44" s="957">
        <v>91</v>
      </c>
      <c r="H44" t="s">
        <v>382</v>
      </c>
      <c r="I44" t="s">
        <v>491</v>
      </c>
      <c r="J44" t="s">
        <v>447</v>
      </c>
      <c r="K44" t="s">
        <v>451</v>
      </c>
      <c r="L44" s="15" t="s">
        <v>162</v>
      </c>
      <c r="M44" t="s">
        <v>23</v>
      </c>
      <c r="N44" s="677">
        <f t="shared" ca="1" si="6"/>
        <v>0</v>
      </c>
      <c r="O44" s="677">
        <f t="shared" ca="1" si="6"/>
        <v>0</v>
      </c>
      <c r="P44" s="677">
        <f t="shared" ca="1" si="6"/>
        <v>0</v>
      </c>
      <c r="Q44" s="677">
        <f t="shared" ca="1" si="6"/>
        <v>0</v>
      </c>
      <c r="R44" s="677">
        <f t="shared" ca="1" si="6"/>
        <v>0</v>
      </c>
      <c r="S44" s="677">
        <f t="shared" ca="1" si="6"/>
        <v>0</v>
      </c>
      <c r="T44" s="677">
        <f t="shared" ca="1" si="6"/>
        <v>0</v>
      </c>
      <c r="U44" s="677">
        <f t="shared" ca="1" si="6"/>
        <v>0</v>
      </c>
      <c r="V44" s="677">
        <f t="shared" ca="1" si="6"/>
        <v>0</v>
      </c>
      <c r="W44" s="677">
        <f t="shared" ca="1" si="5"/>
        <v>0</v>
      </c>
      <c r="X44" s="677">
        <f t="shared" ca="1" si="6"/>
        <v>0</v>
      </c>
      <c r="Y44" s="677">
        <f t="shared" ca="1" si="6"/>
        <v>0</v>
      </c>
      <c r="Z44" s="677">
        <f t="shared" ca="1" si="6"/>
        <v>0</v>
      </c>
      <c r="AA44" t="str">
        <f t="shared" si="1"/>
        <v>ASR_COMP</v>
      </c>
      <c r="AB44" s="957">
        <f t="shared" si="2"/>
        <v>44682</v>
      </c>
      <c r="AC44" t="str">
        <f t="shared" si="3"/>
        <v>Unaudited</v>
      </c>
    </row>
    <row r="45" spans="1:29" x14ac:dyDescent="0.25">
      <c r="A45" t="s">
        <v>423</v>
      </c>
      <c r="B45" t="s">
        <v>1388</v>
      </c>
      <c r="C45" t="s">
        <v>1389</v>
      </c>
      <c r="D45">
        <v>1900</v>
      </c>
      <c r="E45" s="957">
        <v>1</v>
      </c>
      <c r="F45" t="s">
        <v>441</v>
      </c>
      <c r="G45" s="957">
        <v>91</v>
      </c>
      <c r="H45" t="s">
        <v>382</v>
      </c>
      <c r="I45" t="s">
        <v>491</v>
      </c>
      <c r="J45" t="s">
        <v>447</v>
      </c>
      <c r="K45" t="s">
        <v>451</v>
      </c>
      <c r="L45" s="15" t="s">
        <v>445</v>
      </c>
      <c r="M45" t="s">
        <v>459</v>
      </c>
      <c r="N45" s="677">
        <f t="shared" ca="1" si="6"/>
        <v>0</v>
      </c>
      <c r="O45" s="677">
        <f t="shared" ca="1" si="6"/>
        <v>0</v>
      </c>
      <c r="P45" s="677">
        <f t="shared" ca="1" si="6"/>
        <v>0</v>
      </c>
      <c r="Q45" s="677">
        <f t="shared" ca="1" si="6"/>
        <v>0</v>
      </c>
      <c r="R45" s="677">
        <f t="shared" ca="1" si="6"/>
        <v>0</v>
      </c>
      <c r="S45" s="677">
        <f t="shared" ca="1" si="6"/>
        <v>0</v>
      </c>
      <c r="T45" s="677">
        <f t="shared" ca="1" si="6"/>
        <v>0</v>
      </c>
      <c r="U45" s="677">
        <f t="shared" ca="1" si="6"/>
        <v>0</v>
      </c>
      <c r="V45" s="677">
        <f t="shared" ca="1" si="6"/>
        <v>0</v>
      </c>
      <c r="W45" s="677">
        <f t="shared" ca="1" si="5"/>
        <v>0</v>
      </c>
      <c r="X45" s="677">
        <f t="shared" ca="1" si="6"/>
        <v>0</v>
      </c>
      <c r="Y45" s="677">
        <f t="shared" ca="1" si="6"/>
        <v>0</v>
      </c>
      <c r="Z45" s="677">
        <f t="shared" ca="1" si="6"/>
        <v>0</v>
      </c>
      <c r="AA45" t="str">
        <f t="shared" si="1"/>
        <v>ASR_COMP</v>
      </c>
      <c r="AB45" s="957">
        <f t="shared" si="2"/>
        <v>44682</v>
      </c>
      <c r="AC45" t="str">
        <f t="shared" si="3"/>
        <v>Unaudited</v>
      </c>
    </row>
    <row r="46" spans="1:29" x14ac:dyDescent="0.25">
      <c r="A46" t="s">
        <v>423</v>
      </c>
      <c r="B46" t="s">
        <v>1388</v>
      </c>
      <c r="C46" t="s">
        <v>1389</v>
      </c>
      <c r="D46">
        <v>1900</v>
      </c>
      <c r="E46" s="957">
        <v>1</v>
      </c>
      <c r="F46" t="s">
        <v>441</v>
      </c>
      <c r="G46" s="957">
        <v>91</v>
      </c>
      <c r="H46" t="s">
        <v>382</v>
      </c>
      <c r="I46" t="s">
        <v>491</v>
      </c>
      <c r="J46" t="s">
        <v>447</v>
      </c>
      <c r="K46" t="s">
        <v>452</v>
      </c>
      <c r="L46" s="15">
        <v>9.1</v>
      </c>
      <c r="M46" t="s">
        <v>188</v>
      </c>
      <c r="N46" s="677">
        <f t="shared" ca="1" si="6"/>
        <v>6784010.484352326</v>
      </c>
      <c r="O46" s="677">
        <f t="shared" ca="1" si="6"/>
        <v>768072.60752230301</v>
      </c>
      <c r="P46" s="677">
        <f t="shared" ca="1" si="6"/>
        <v>49133.777260815026</v>
      </c>
      <c r="Q46" s="677">
        <f t="shared" ca="1" si="6"/>
        <v>508889.86792479747</v>
      </c>
      <c r="R46" s="677">
        <f t="shared" ca="1" si="6"/>
        <v>344344.59186438285</v>
      </c>
      <c r="S46" s="677">
        <f t="shared" ca="1" si="6"/>
        <v>358923.44066567544</v>
      </c>
      <c r="T46" s="677">
        <f t="shared" ca="1" si="6"/>
        <v>33261.404965058304</v>
      </c>
      <c r="U46" s="677">
        <f t="shared" ca="1" si="6"/>
        <v>3495.6044117331357</v>
      </c>
      <c r="V46" s="677">
        <f t="shared" ca="1" si="6"/>
        <v>13371.289250539176</v>
      </c>
      <c r="W46" s="677">
        <f t="shared" ca="1" si="5"/>
        <v>4704517.9004870225</v>
      </c>
      <c r="X46" s="677">
        <f t="shared" ca="1" si="6"/>
        <v>0</v>
      </c>
      <c r="Y46" s="677">
        <f t="shared" ca="1" si="6"/>
        <v>0</v>
      </c>
      <c r="Z46" s="677">
        <f t="shared" ca="1" si="6"/>
        <v>0</v>
      </c>
      <c r="AA46" t="str">
        <f t="shared" si="1"/>
        <v>ASR_COMP</v>
      </c>
      <c r="AB46" s="957">
        <f t="shared" si="2"/>
        <v>44682</v>
      </c>
      <c r="AC46" t="str">
        <f t="shared" si="3"/>
        <v>Unaudited</v>
      </c>
    </row>
    <row r="47" spans="1:29" x14ac:dyDescent="0.25">
      <c r="A47" t="s">
        <v>423</v>
      </c>
      <c r="B47" t="s">
        <v>1388</v>
      </c>
      <c r="C47" t="s">
        <v>1389</v>
      </c>
      <c r="D47">
        <v>1900</v>
      </c>
      <c r="E47" s="957">
        <v>1</v>
      </c>
      <c r="F47" t="s">
        <v>441</v>
      </c>
      <c r="G47" s="957">
        <v>91</v>
      </c>
      <c r="H47" t="s">
        <v>382</v>
      </c>
      <c r="I47" t="s">
        <v>491</v>
      </c>
      <c r="J47" t="s">
        <v>447</v>
      </c>
      <c r="K47" t="s">
        <v>452</v>
      </c>
      <c r="L47" s="15" t="s">
        <v>109</v>
      </c>
      <c r="M47" t="s">
        <v>189</v>
      </c>
      <c r="N47" s="677">
        <f t="shared" ca="1" si="6"/>
        <v>2227908.7565318793</v>
      </c>
      <c r="O47" s="677">
        <f t="shared" ca="1" si="6"/>
        <v>129347.24747881456</v>
      </c>
      <c r="P47" s="677">
        <f t="shared" ca="1" si="6"/>
        <v>4513.9696901485149</v>
      </c>
      <c r="Q47" s="677">
        <f t="shared" ca="1" si="6"/>
        <v>1168500.7722069414</v>
      </c>
      <c r="R47" s="677">
        <f t="shared" ca="1" si="6"/>
        <v>274251.34295385703</v>
      </c>
      <c r="S47" s="677">
        <f t="shared" ca="1" si="6"/>
        <v>571529.8739624914</v>
      </c>
      <c r="T47" s="677">
        <f t="shared" ca="1" si="6"/>
        <v>1049.7031808575703</v>
      </c>
      <c r="U47" s="677">
        <f t="shared" ca="1" si="6"/>
        <v>43.689541438334906</v>
      </c>
      <c r="V47" s="677">
        <f t="shared" ca="1" si="6"/>
        <v>49454.883335473132</v>
      </c>
      <c r="W47" s="677">
        <f t="shared" ca="1" si="5"/>
        <v>29217.274181857669</v>
      </c>
      <c r="X47" s="677">
        <f t="shared" ca="1" si="6"/>
        <v>0</v>
      </c>
      <c r="Y47" s="677">
        <f t="shared" ca="1" si="6"/>
        <v>0</v>
      </c>
      <c r="Z47" s="677">
        <f t="shared" ca="1" si="6"/>
        <v>0</v>
      </c>
      <c r="AA47" t="str">
        <f t="shared" si="1"/>
        <v>ASR_COMP</v>
      </c>
      <c r="AB47" s="957">
        <f t="shared" si="2"/>
        <v>44682</v>
      </c>
      <c r="AC47" t="str">
        <f t="shared" si="3"/>
        <v>Unaudited</v>
      </c>
    </row>
    <row r="48" spans="1:29" x14ac:dyDescent="0.25">
      <c r="A48" t="s">
        <v>423</v>
      </c>
      <c r="B48" t="s">
        <v>1388</v>
      </c>
      <c r="C48" t="s">
        <v>1389</v>
      </c>
      <c r="D48">
        <v>1900</v>
      </c>
      <c r="E48" s="957">
        <v>1</v>
      </c>
      <c r="F48" t="s">
        <v>441</v>
      </c>
      <c r="G48" s="957">
        <v>91</v>
      </c>
      <c r="H48" t="s">
        <v>382</v>
      </c>
      <c r="I48" t="s">
        <v>491</v>
      </c>
      <c r="J48" t="s">
        <v>447</v>
      </c>
      <c r="K48" t="s">
        <v>452</v>
      </c>
      <c r="L48" s="15" t="s">
        <v>1324</v>
      </c>
      <c r="M48" t="s">
        <v>1325</v>
      </c>
      <c r="N48" s="677">
        <f t="shared" ca="1" si="6"/>
        <v>2490583.1679697563</v>
      </c>
      <c r="O48" s="677">
        <f t="shared" ca="1" si="6"/>
        <v>151588.01860964688</v>
      </c>
      <c r="P48" s="677">
        <f t="shared" ca="1" si="6"/>
        <v>7873.812242760232</v>
      </c>
      <c r="Q48" s="677">
        <f t="shared" ca="1" si="6"/>
        <v>977857.26199676841</v>
      </c>
      <c r="R48" s="677">
        <f t="shared" ca="1" si="6"/>
        <v>105617.22883053552</v>
      </c>
      <c r="S48" s="677">
        <f t="shared" ca="1" si="6"/>
        <v>1173853.6546980659</v>
      </c>
      <c r="T48" s="677">
        <f t="shared" ca="1" si="6"/>
        <v>69279.031653543323</v>
      </c>
      <c r="U48" s="677">
        <f t="shared" ca="1" si="6"/>
        <v>46.197134243617292</v>
      </c>
      <c r="V48" s="677">
        <f t="shared" ca="1" si="6"/>
        <v>1126.0909225921393</v>
      </c>
      <c r="W48" s="677">
        <f t="shared" ca="1" si="5"/>
        <v>3341.8718815998986</v>
      </c>
      <c r="X48" s="677">
        <f t="shared" ca="1" si="6"/>
        <v>0</v>
      </c>
      <c r="Y48" s="677">
        <f t="shared" ca="1" si="6"/>
        <v>0</v>
      </c>
      <c r="Z48" s="677">
        <f t="shared" ca="1" si="6"/>
        <v>0</v>
      </c>
      <c r="AA48" t="str">
        <f t="shared" si="1"/>
        <v>ASR_COMP</v>
      </c>
      <c r="AB48" s="957">
        <f t="shared" si="2"/>
        <v>44682</v>
      </c>
      <c r="AC48" t="str">
        <f t="shared" si="3"/>
        <v>Unaudited</v>
      </c>
    </row>
    <row r="49" spans="1:29" x14ac:dyDescent="0.25">
      <c r="A49" t="s">
        <v>423</v>
      </c>
      <c r="B49" t="s">
        <v>1388</v>
      </c>
      <c r="C49" t="s">
        <v>1389</v>
      </c>
      <c r="D49">
        <v>1900</v>
      </c>
      <c r="E49" s="957">
        <v>1</v>
      </c>
      <c r="F49" t="s">
        <v>441</v>
      </c>
      <c r="G49" s="957">
        <v>91</v>
      </c>
      <c r="H49" t="s">
        <v>382</v>
      </c>
      <c r="I49" t="s">
        <v>491</v>
      </c>
      <c r="J49" t="s">
        <v>447</v>
      </c>
      <c r="K49" t="s">
        <v>452</v>
      </c>
      <c r="L49" s="15" t="s">
        <v>110</v>
      </c>
      <c r="M49" t="s">
        <v>190</v>
      </c>
      <c r="N49" s="677">
        <f t="shared" ca="1" si="6"/>
        <v>4447065.5298915422</v>
      </c>
      <c r="O49" s="677">
        <f t="shared" ca="1" si="6"/>
        <v>1886144.6523076072</v>
      </c>
      <c r="P49" s="677">
        <f t="shared" ca="1" si="6"/>
        <v>102651.60274644672</v>
      </c>
      <c r="Q49" s="677">
        <f t="shared" ca="1" si="6"/>
        <v>1455343.5468849889</v>
      </c>
      <c r="R49" s="677">
        <f t="shared" ca="1" si="6"/>
        <v>358110.3783531753</v>
      </c>
      <c r="S49" s="677">
        <f t="shared" ca="1" si="6"/>
        <v>73822.752688776425</v>
      </c>
      <c r="T49" s="677">
        <f t="shared" ca="1" si="6"/>
        <v>90911.021374714299</v>
      </c>
      <c r="U49" s="677">
        <f t="shared" ca="1" si="6"/>
        <v>4292.7619207802418</v>
      </c>
      <c r="V49" s="677">
        <f t="shared" ca="1" si="6"/>
        <v>20588.192910353064</v>
      </c>
      <c r="W49" s="677">
        <f t="shared" ca="1" si="5"/>
        <v>455200.62070469995</v>
      </c>
      <c r="X49" s="677">
        <f t="shared" ca="1" si="6"/>
        <v>0</v>
      </c>
      <c r="Y49" s="677">
        <f t="shared" ca="1" si="6"/>
        <v>0</v>
      </c>
      <c r="Z49" s="677">
        <f t="shared" ca="1" si="6"/>
        <v>0</v>
      </c>
      <c r="AA49" t="str">
        <f t="shared" si="1"/>
        <v>ASR_COMP</v>
      </c>
      <c r="AB49" s="957">
        <f t="shared" si="2"/>
        <v>44682</v>
      </c>
      <c r="AC49" t="str">
        <f t="shared" si="3"/>
        <v>Unaudited</v>
      </c>
    </row>
    <row r="50" spans="1:29" x14ac:dyDescent="0.25">
      <c r="A50" t="s">
        <v>423</v>
      </c>
      <c r="B50" t="s">
        <v>1388</v>
      </c>
      <c r="C50" t="s">
        <v>1389</v>
      </c>
      <c r="D50">
        <v>1900</v>
      </c>
      <c r="E50" s="957">
        <v>1</v>
      </c>
      <c r="F50" t="s">
        <v>441</v>
      </c>
      <c r="G50" s="957">
        <v>91</v>
      </c>
      <c r="H50" t="s">
        <v>382</v>
      </c>
      <c r="I50" t="s">
        <v>491</v>
      </c>
      <c r="J50" t="s">
        <v>447</v>
      </c>
      <c r="K50" t="s">
        <v>452</v>
      </c>
      <c r="L50" s="15" t="s">
        <v>111</v>
      </c>
      <c r="M50" t="s">
        <v>163</v>
      </c>
      <c r="N50" s="677">
        <f t="shared" ca="1" si="6"/>
        <v>23252397.259314939</v>
      </c>
      <c r="O50" s="677">
        <f t="shared" ca="1" si="6"/>
        <v>12947030.965260828</v>
      </c>
      <c r="P50" s="677">
        <f t="shared" ca="1" si="6"/>
        <v>992112.81885679811</v>
      </c>
      <c r="Q50" s="677">
        <f t="shared" ca="1" si="6"/>
        <v>3886088.9933816595</v>
      </c>
      <c r="R50" s="677">
        <f t="shared" ca="1" si="6"/>
        <v>1213020.2995017134</v>
      </c>
      <c r="S50" s="677">
        <f t="shared" ca="1" si="6"/>
        <v>807949.29315187992</v>
      </c>
      <c r="T50" s="677">
        <f t="shared" ca="1" si="6"/>
        <v>126330.42738416351</v>
      </c>
      <c r="U50" s="677">
        <f t="shared" ca="1" si="6"/>
        <v>42086.042072352633</v>
      </c>
      <c r="V50" s="677">
        <f t="shared" ca="1" si="6"/>
        <v>321362.29420008243</v>
      </c>
      <c r="W50" s="677">
        <f t="shared" ca="1" si="5"/>
        <v>172779.75069867197</v>
      </c>
      <c r="X50" s="677">
        <f t="shared" ca="1" si="6"/>
        <v>1460126.7190495762</v>
      </c>
      <c r="Y50" s="677">
        <f t="shared" ca="1" si="6"/>
        <v>1283509.6557572158</v>
      </c>
      <c r="Z50" s="677">
        <f t="shared" ca="1" si="6"/>
        <v>0</v>
      </c>
      <c r="AA50" t="str">
        <f t="shared" si="1"/>
        <v>ASR_COMP</v>
      </c>
      <c r="AB50" s="957">
        <f t="shared" si="2"/>
        <v>44682</v>
      </c>
      <c r="AC50" t="str">
        <f t="shared" si="3"/>
        <v>Unaudited</v>
      </c>
    </row>
    <row r="51" spans="1:29" x14ac:dyDescent="0.25">
      <c r="A51" t="s">
        <v>423</v>
      </c>
      <c r="B51" t="s">
        <v>1388</v>
      </c>
      <c r="C51" t="s">
        <v>1389</v>
      </c>
      <c r="D51">
        <v>1900</v>
      </c>
      <c r="E51" s="957">
        <v>1</v>
      </c>
      <c r="F51" t="s">
        <v>441</v>
      </c>
      <c r="G51" s="957">
        <v>91</v>
      </c>
      <c r="H51" t="s">
        <v>382</v>
      </c>
      <c r="I51" t="s">
        <v>491</v>
      </c>
      <c r="J51" t="s">
        <v>447</v>
      </c>
      <c r="K51" t="s">
        <v>452</v>
      </c>
      <c r="L51" s="15" t="s">
        <v>112</v>
      </c>
      <c r="M51" t="s">
        <v>137</v>
      </c>
      <c r="N51" s="677">
        <f t="shared" ca="1" si="6"/>
        <v>0</v>
      </c>
      <c r="O51" s="677">
        <f t="shared" ca="1" si="6"/>
        <v>0</v>
      </c>
      <c r="P51" s="677">
        <f t="shared" ca="1" si="6"/>
        <v>0</v>
      </c>
      <c r="Q51" s="677">
        <f t="shared" ca="1" si="6"/>
        <v>0</v>
      </c>
      <c r="R51" s="677">
        <f t="shared" ca="1" si="6"/>
        <v>0</v>
      </c>
      <c r="S51" s="677">
        <f t="shared" ca="1" si="6"/>
        <v>0</v>
      </c>
      <c r="T51" s="677">
        <f t="shared" ca="1" si="6"/>
        <v>0</v>
      </c>
      <c r="U51" s="677">
        <f t="shared" ca="1" si="6"/>
        <v>0</v>
      </c>
      <c r="V51" s="677">
        <f t="shared" ca="1" si="6"/>
        <v>0</v>
      </c>
      <c r="W51" s="677">
        <f t="shared" ca="1" si="5"/>
        <v>0</v>
      </c>
      <c r="X51" s="677">
        <f t="shared" ca="1" si="6"/>
        <v>0</v>
      </c>
      <c r="Y51" s="677">
        <f t="shared" ca="1" si="6"/>
        <v>0</v>
      </c>
      <c r="Z51" s="677">
        <f t="shared" ca="1" si="6"/>
        <v>0</v>
      </c>
      <c r="AA51" t="str">
        <f t="shared" si="1"/>
        <v>ASR_COMP</v>
      </c>
      <c r="AB51" s="957">
        <f t="shared" si="2"/>
        <v>44682</v>
      </c>
      <c r="AC51" t="str">
        <f t="shared" si="3"/>
        <v>Unaudited</v>
      </c>
    </row>
    <row r="52" spans="1:29" x14ac:dyDescent="0.25">
      <c r="A52" t="s">
        <v>423</v>
      </c>
      <c r="B52" t="s">
        <v>1388</v>
      </c>
      <c r="C52" t="s">
        <v>1389</v>
      </c>
      <c r="D52">
        <v>1900</v>
      </c>
      <c r="E52" s="957">
        <v>1</v>
      </c>
      <c r="F52" t="s">
        <v>441</v>
      </c>
      <c r="G52" s="957">
        <v>91</v>
      </c>
      <c r="H52" t="s">
        <v>382</v>
      </c>
      <c r="I52" t="s">
        <v>491</v>
      </c>
      <c r="J52" t="s">
        <v>447</v>
      </c>
      <c r="K52" t="s">
        <v>452</v>
      </c>
      <c r="L52" s="15" t="s">
        <v>113</v>
      </c>
      <c r="M52" t="s">
        <v>165</v>
      </c>
      <c r="N52" s="677">
        <f t="shared" ca="1" si="6"/>
        <v>-305471.12274479802</v>
      </c>
      <c r="O52" s="677">
        <f t="shared" ca="1" si="6"/>
        <v>-113885.55466422411</v>
      </c>
      <c r="P52" s="677">
        <f t="shared" ca="1" si="6"/>
        <v>-9590.1604121732016</v>
      </c>
      <c r="Q52" s="677">
        <f t="shared" ca="1" si="6"/>
        <v>-62930.482848152664</v>
      </c>
      <c r="R52" s="677">
        <f t="shared" ca="1" si="6"/>
        <v>-18277.754228416834</v>
      </c>
      <c r="S52" s="677">
        <f t="shared" ca="1" si="6"/>
        <v>-12540.438525962099</v>
      </c>
      <c r="T52" s="677">
        <f t="shared" ca="1" si="6"/>
        <v>-2660.3162219972096</v>
      </c>
      <c r="U52" s="677">
        <f t="shared" ca="1" si="6"/>
        <v>-264.69257259487989</v>
      </c>
      <c r="V52" s="677">
        <f t="shared" ca="1" si="6"/>
        <v>-2761.1881966506717</v>
      </c>
      <c r="W52" s="677">
        <f t="shared" ca="1" si="5"/>
        <v>-62598.097939985317</v>
      </c>
      <c r="X52" s="677">
        <f t="shared" ca="1" si="6"/>
        <v>-9499.4436994331354</v>
      </c>
      <c r="Y52" s="677">
        <f t="shared" ca="1" si="6"/>
        <v>-10462.993435207942</v>
      </c>
      <c r="Z52" s="677">
        <f t="shared" ca="1" si="6"/>
        <v>0</v>
      </c>
      <c r="AA52" t="str">
        <f t="shared" si="1"/>
        <v>ASR_COMP</v>
      </c>
      <c r="AB52" s="957">
        <f t="shared" si="2"/>
        <v>44682</v>
      </c>
      <c r="AC52" t="str">
        <f t="shared" si="3"/>
        <v>Unaudited</v>
      </c>
    </row>
    <row r="53" spans="1:29" x14ac:dyDescent="0.25">
      <c r="A53" t="s">
        <v>423</v>
      </c>
      <c r="B53" t="s">
        <v>1388</v>
      </c>
      <c r="C53" t="s">
        <v>1389</v>
      </c>
      <c r="D53">
        <v>1900</v>
      </c>
      <c r="E53" s="957">
        <v>1</v>
      </c>
      <c r="F53" t="s">
        <v>441</v>
      </c>
      <c r="G53" s="957">
        <v>91</v>
      </c>
      <c r="H53" t="s">
        <v>382</v>
      </c>
      <c r="I53" t="s">
        <v>491</v>
      </c>
      <c r="J53" t="s">
        <v>447</v>
      </c>
      <c r="K53" t="s">
        <v>452</v>
      </c>
      <c r="L53" s="15" t="s">
        <v>114</v>
      </c>
      <c r="M53" t="s">
        <v>466</v>
      </c>
      <c r="N53" s="677">
        <f t="shared" ca="1" si="6"/>
        <v>0</v>
      </c>
      <c r="O53" s="677">
        <f t="shared" ca="1" si="6"/>
        <v>0</v>
      </c>
      <c r="P53" s="677">
        <f t="shared" ca="1" si="6"/>
        <v>0</v>
      </c>
      <c r="Q53" s="677">
        <f t="shared" ca="1" si="6"/>
        <v>0</v>
      </c>
      <c r="R53" s="677">
        <f t="shared" ca="1" si="6"/>
        <v>0</v>
      </c>
      <c r="S53" s="677">
        <f t="shared" ca="1" si="6"/>
        <v>0</v>
      </c>
      <c r="T53" s="677">
        <f t="shared" ca="1" si="6"/>
        <v>0</v>
      </c>
      <c r="U53" s="677">
        <f t="shared" ca="1" si="6"/>
        <v>0</v>
      </c>
      <c r="V53" s="677">
        <f t="shared" ca="1" si="6"/>
        <v>0</v>
      </c>
      <c r="W53" s="677">
        <f t="shared" ca="1" si="5"/>
        <v>0</v>
      </c>
      <c r="X53" s="677">
        <f t="shared" ca="1" si="6"/>
        <v>0</v>
      </c>
      <c r="Y53" s="677">
        <f t="shared" ca="1" si="6"/>
        <v>0</v>
      </c>
      <c r="Z53" s="677">
        <f t="shared" ca="1" si="6"/>
        <v>0</v>
      </c>
      <c r="AA53" t="str">
        <f t="shared" si="1"/>
        <v>ASR_COMP</v>
      </c>
      <c r="AB53" s="957">
        <f t="shared" si="2"/>
        <v>44682</v>
      </c>
      <c r="AC53" t="str">
        <f t="shared" si="3"/>
        <v>Unaudited</v>
      </c>
    </row>
    <row r="54" spans="1:29" x14ac:dyDescent="0.25">
      <c r="A54" t="s">
        <v>423</v>
      </c>
      <c r="B54" t="s">
        <v>1388</v>
      </c>
      <c r="C54" t="s">
        <v>1389</v>
      </c>
      <c r="D54">
        <v>1900</v>
      </c>
      <c r="E54" s="957">
        <v>1</v>
      </c>
      <c r="F54" t="s">
        <v>441</v>
      </c>
      <c r="G54" s="957">
        <v>91</v>
      </c>
      <c r="H54" t="s">
        <v>382</v>
      </c>
      <c r="I54" t="s">
        <v>491</v>
      </c>
      <c r="J54" t="s">
        <v>447</v>
      </c>
      <c r="K54" t="s">
        <v>6</v>
      </c>
      <c r="L54" s="15" t="s">
        <v>120</v>
      </c>
      <c r="M54" t="s">
        <v>191</v>
      </c>
      <c r="N54" s="677">
        <f t="shared" ca="1" si="6"/>
        <v>3640092.9899999998</v>
      </c>
      <c r="O54" s="677">
        <f t="shared" ca="1" si="6"/>
        <v>1922614.295459223</v>
      </c>
      <c r="P54" s="677">
        <f t="shared" ca="1" si="6"/>
        <v>252558.62454077674</v>
      </c>
      <c r="Q54" s="677">
        <f t="shared" ca="1" si="6"/>
        <v>396437.81281947746</v>
      </c>
      <c r="R54" s="677">
        <f t="shared" ca="1" si="6"/>
        <v>200929.60602422705</v>
      </c>
      <c r="S54" s="677">
        <f t="shared" ca="1" si="6"/>
        <v>248217.54167946626</v>
      </c>
      <c r="T54" s="677">
        <f t="shared" ca="1" si="6"/>
        <v>-28.24</v>
      </c>
      <c r="U54" s="677">
        <f t="shared" ca="1" si="6"/>
        <v>3798.2095453520333</v>
      </c>
      <c r="V54" s="677">
        <f t="shared" ca="1" si="6"/>
        <v>63330.934031575671</v>
      </c>
      <c r="W54" s="677">
        <f t="shared" ca="1" si="5"/>
        <v>25065.639861933552</v>
      </c>
      <c r="X54" s="677">
        <f t="shared" ca="1" si="6"/>
        <v>426940.05877518177</v>
      </c>
      <c r="Y54" s="677">
        <f t="shared" ca="1" si="6"/>
        <v>100228.50726278636</v>
      </c>
      <c r="Z54" s="677">
        <f t="shared" ca="1" si="6"/>
        <v>0</v>
      </c>
      <c r="AA54" t="str">
        <f t="shared" si="1"/>
        <v>ASR_COMP</v>
      </c>
      <c r="AB54" s="957">
        <f t="shared" si="2"/>
        <v>44682</v>
      </c>
      <c r="AC54" t="str">
        <f t="shared" si="3"/>
        <v>Unaudited</v>
      </c>
    </row>
    <row r="55" spans="1:29" x14ac:dyDescent="0.25">
      <c r="A55" t="s">
        <v>423</v>
      </c>
      <c r="B55" t="s">
        <v>1388</v>
      </c>
      <c r="C55" t="s">
        <v>1389</v>
      </c>
      <c r="D55">
        <v>1900</v>
      </c>
      <c r="E55" s="957">
        <v>1</v>
      </c>
      <c r="F55" t="s">
        <v>441</v>
      </c>
      <c r="G55" s="957">
        <v>91</v>
      </c>
      <c r="H55" t="s">
        <v>382</v>
      </c>
      <c r="I55" t="s">
        <v>491</v>
      </c>
      <c r="J55" t="s">
        <v>447</v>
      </c>
      <c r="K55" t="s">
        <v>6</v>
      </c>
      <c r="L55" s="15" t="s">
        <v>45</v>
      </c>
      <c r="M55" t="s">
        <v>166</v>
      </c>
      <c r="N55" s="677">
        <f t="shared" ca="1" si="6"/>
        <v>3741698.6804000004</v>
      </c>
      <c r="O55" s="677">
        <f t="shared" ca="1" si="6"/>
        <v>3216444.9302045298</v>
      </c>
      <c r="P55" s="677">
        <f t="shared" ca="1" si="6"/>
        <v>97446.565137113386</v>
      </c>
      <c r="Q55" s="677">
        <f t="shared" ca="1" si="6"/>
        <v>149061.91894355664</v>
      </c>
      <c r="R55" s="677">
        <f t="shared" ca="1" si="6"/>
        <v>36256.57579404542</v>
      </c>
      <c r="S55" s="677">
        <f t="shared" ca="1" si="6"/>
        <v>59432.174318645833</v>
      </c>
      <c r="T55" s="677">
        <f t="shared" ca="1" si="6"/>
        <v>39272.652234284986</v>
      </c>
      <c r="U55" s="677">
        <f t="shared" ca="1" si="6"/>
        <v>1975.1974412155148</v>
      </c>
      <c r="V55" s="677">
        <f t="shared" ca="1" si="6"/>
        <v>6635.9210846417918</v>
      </c>
      <c r="W55" s="677">
        <f t="shared" ca="1" si="5"/>
        <v>586.2445673348841</v>
      </c>
      <c r="X55" s="677">
        <f t="shared" ca="1" si="6"/>
        <v>121880.60697314721</v>
      </c>
      <c r="Y55" s="677">
        <f t="shared" ca="1" si="6"/>
        <v>12705.893701485153</v>
      </c>
      <c r="Z55" s="677">
        <f t="shared" ca="1" si="6"/>
        <v>0</v>
      </c>
      <c r="AA55" t="str">
        <f t="shared" si="1"/>
        <v>ASR_COMP</v>
      </c>
      <c r="AB55" s="957">
        <f t="shared" si="2"/>
        <v>44682</v>
      </c>
      <c r="AC55" t="str">
        <f t="shared" si="3"/>
        <v>Unaudited</v>
      </c>
    </row>
    <row r="56" spans="1:29" x14ac:dyDescent="0.25">
      <c r="A56" t="s">
        <v>423</v>
      </c>
      <c r="B56" t="s">
        <v>1388</v>
      </c>
      <c r="C56" t="s">
        <v>1389</v>
      </c>
      <c r="D56">
        <v>1900</v>
      </c>
      <c r="E56" s="957">
        <v>1</v>
      </c>
      <c r="F56" t="s">
        <v>441</v>
      </c>
      <c r="G56" s="957">
        <v>91</v>
      </c>
      <c r="H56" t="s">
        <v>382</v>
      </c>
      <c r="I56" t="s">
        <v>491</v>
      </c>
      <c r="J56" t="s">
        <v>447</v>
      </c>
      <c r="K56" t="s">
        <v>6</v>
      </c>
      <c r="L56" s="15" t="s">
        <v>46</v>
      </c>
      <c r="M56" t="s">
        <v>167</v>
      </c>
      <c r="N56" s="677">
        <f t="shared" ca="1" si="6"/>
        <v>-3149.9346833075592</v>
      </c>
      <c r="O56" s="677">
        <f t="shared" ca="1" si="6"/>
        <v>-1442.3290586546304</v>
      </c>
      <c r="P56" s="677">
        <f t="shared" ca="1" si="6"/>
        <v>-255.47069031982684</v>
      </c>
      <c r="Q56" s="677">
        <f t="shared" ca="1" si="6"/>
        <v>-603.4829216661235</v>
      </c>
      <c r="R56" s="677">
        <f t="shared" ca="1" si="6"/>
        <v>-441.64641587428184</v>
      </c>
      <c r="S56" s="677">
        <f t="shared" ca="1" si="6"/>
        <v>-58.899985499972907</v>
      </c>
      <c r="T56" s="677">
        <f t="shared" ca="1" si="6"/>
        <v>-0.61360017868778072</v>
      </c>
      <c r="U56" s="677">
        <f t="shared" ca="1" si="6"/>
        <v>-0.75433051151685127</v>
      </c>
      <c r="V56" s="677">
        <f t="shared" ca="1" si="6"/>
        <v>-44.792652417815191</v>
      </c>
      <c r="W56" s="677">
        <f t="shared" ca="1" si="5"/>
        <v>-0.2522204015476443</v>
      </c>
      <c r="X56" s="677">
        <f t="shared" ca="1" si="6"/>
        <v>-157.55067852795301</v>
      </c>
      <c r="Y56" s="677">
        <f t="shared" ca="1" si="6"/>
        <v>-144.14212925520297</v>
      </c>
      <c r="Z56" s="677">
        <f t="shared" ca="1" si="6"/>
        <v>0</v>
      </c>
      <c r="AA56" t="str">
        <f t="shared" si="1"/>
        <v>ASR_COMP</v>
      </c>
      <c r="AB56" s="957">
        <f t="shared" si="2"/>
        <v>44682</v>
      </c>
      <c r="AC56" t="str">
        <f t="shared" si="3"/>
        <v>Unaudited</v>
      </c>
    </row>
    <row r="57" spans="1:29" x14ac:dyDescent="0.25">
      <c r="A57" t="s">
        <v>423</v>
      </c>
      <c r="B57" t="s">
        <v>1388</v>
      </c>
      <c r="C57" t="s">
        <v>1389</v>
      </c>
      <c r="D57">
        <v>1900</v>
      </c>
      <c r="E57" s="957">
        <v>1</v>
      </c>
      <c r="F57" t="s">
        <v>441</v>
      </c>
      <c r="G57" s="957">
        <v>91</v>
      </c>
      <c r="H57" t="s">
        <v>382</v>
      </c>
      <c r="I57" t="s">
        <v>491</v>
      </c>
      <c r="J57" t="s">
        <v>447</v>
      </c>
      <c r="K57" t="s">
        <v>6</v>
      </c>
      <c r="L57" s="15" t="s">
        <v>168</v>
      </c>
      <c r="M57" t="s">
        <v>464</v>
      </c>
      <c r="N57" s="677">
        <f t="shared" ca="1" si="6"/>
        <v>-972035.58999999985</v>
      </c>
      <c r="O57" s="677">
        <f t="shared" ca="1" si="6"/>
        <v>-619964.22916718037</v>
      </c>
      <c r="P57" s="677">
        <f t="shared" ca="1" si="6"/>
        <v>-50584.650832819592</v>
      </c>
      <c r="Q57" s="677">
        <f t="shared" ca="1" si="6"/>
        <v>-78812.923718045291</v>
      </c>
      <c r="R57" s="677">
        <f t="shared" ca="1" si="6"/>
        <v>-29493.107407778305</v>
      </c>
      <c r="S57" s="677">
        <f t="shared" ca="1" si="6"/>
        <v>-73985.083819585212</v>
      </c>
      <c r="T57" s="677">
        <f t="shared" ca="1" si="6"/>
        <v>0</v>
      </c>
      <c r="U57" s="677">
        <f t="shared" ca="1" si="6"/>
        <v>-2291.4547160403363</v>
      </c>
      <c r="V57" s="677">
        <f t="shared" ca="1" si="6"/>
        <v>-12042.638275571911</v>
      </c>
      <c r="W57" s="677">
        <f t="shared" ca="1" si="5"/>
        <v>-8191.0605010017025</v>
      </c>
      <c r="X57" s="677">
        <f t="shared" ca="1" si="6"/>
        <v>-80066.611464374466</v>
      </c>
      <c r="Y57" s="677">
        <f t="shared" ca="1" si="6"/>
        <v>-16603.830097602768</v>
      </c>
      <c r="Z57" s="677">
        <f t="shared" ca="1" si="6"/>
        <v>0</v>
      </c>
      <c r="AA57" t="str">
        <f t="shared" si="1"/>
        <v>ASR_COMP</v>
      </c>
      <c r="AB57" s="957">
        <f t="shared" si="2"/>
        <v>44682</v>
      </c>
      <c r="AC57" t="str">
        <f t="shared" si="3"/>
        <v>Unaudited</v>
      </c>
    </row>
    <row r="58" spans="1:29" x14ac:dyDescent="0.25">
      <c r="A58" t="s">
        <v>423</v>
      </c>
      <c r="B58" t="s">
        <v>1388</v>
      </c>
      <c r="C58" t="s">
        <v>1389</v>
      </c>
      <c r="D58">
        <v>1900</v>
      </c>
      <c r="E58" s="957">
        <v>1</v>
      </c>
      <c r="F58" t="s">
        <v>441</v>
      </c>
      <c r="G58" s="957">
        <v>91</v>
      </c>
      <c r="H58" t="s">
        <v>382</v>
      </c>
      <c r="I58" t="s">
        <v>491</v>
      </c>
      <c r="J58" t="s">
        <v>447</v>
      </c>
      <c r="K58" t="s">
        <v>437</v>
      </c>
      <c r="L58" s="15" t="s">
        <v>123</v>
      </c>
      <c r="M58" t="s">
        <v>32</v>
      </c>
      <c r="N58" s="677">
        <f t="shared" ca="1" si="6"/>
        <v>0</v>
      </c>
      <c r="O58" s="677">
        <f t="shared" ca="1" si="6"/>
        <v>0</v>
      </c>
      <c r="P58" s="677">
        <f t="shared" ca="1" si="6"/>
        <v>0</v>
      </c>
      <c r="Q58" s="677">
        <f t="shared" ca="1" si="6"/>
        <v>0</v>
      </c>
      <c r="R58" s="677">
        <f t="shared" ca="1" si="6"/>
        <v>0</v>
      </c>
      <c r="S58" s="677">
        <f t="shared" ca="1" si="6"/>
        <v>0</v>
      </c>
      <c r="T58" s="677">
        <f t="shared" ca="1" si="6"/>
        <v>0</v>
      </c>
      <c r="U58" s="677">
        <f t="shared" ca="1" si="6"/>
        <v>0</v>
      </c>
      <c r="V58" s="677">
        <f t="shared" ca="1" si="6"/>
        <v>0</v>
      </c>
      <c r="W58" s="677">
        <f t="shared" ca="1" si="5"/>
        <v>0</v>
      </c>
      <c r="X58" s="677">
        <f t="shared" ca="1" si="6"/>
        <v>0</v>
      </c>
      <c r="Y58" s="677">
        <f t="shared" ca="1" si="6"/>
        <v>0</v>
      </c>
      <c r="Z58" s="677">
        <f t="shared" ca="1" si="6"/>
        <v>0</v>
      </c>
      <c r="AA58" t="str">
        <f t="shared" si="1"/>
        <v>ASR_COMP</v>
      </c>
      <c r="AB58" s="957">
        <f t="shared" si="2"/>
        <v>44682</v>
      </c>
      <c r="AC58" t="str">
        <f t="shared" si="3"/>
        <v>Unaudited</v>
      </c>
    </row>
    <row r="59" spans="1:29" x14ac:dyDescent="0.25">
      <c r="A59" t="s">
        <v>423</v>
      </c>
      <c r="B59" t="s">
        <v>1388</v>
      </c>
      <c r="C59" t="s">
        <v>1389</v>
      </c>
      <c r="D59">
        <v>1900</v>
      </c>
      <c r="E59" s="957">
        <v>1</v>
      </c>
      <c r="F59" t="s">
        <v>441</v>
      </c>
      <c r="G59" s="957">
        <v>91</v>
      </c>
      <c r="H59" t="s">
        <v>382</v>
      </c>
      <c r="I59" t="s">
        <v>491</v>
      </c>
      <c r="J59" t="s">
        <v>447</v>
      </c>
      <c r="K59" t="s">
        <v>437</v>
      </c>
      <c r="L59" s="15" t="s">
        <v>946</v>
      </c>
      <c r="M59" t="s">
        <v>938</v>
      </c>
      <c r="N59" s="677">
        <f t="shared" ca="1" si="6"/>
        <v>0</v>
      </c>
      <c r="O59" s="677">
        <f t="shared" ca="1" si="6"/>
        <v>0</v>
      </c>
      <c r="P59" s="677">
        <f t="shared" ca="1" si="6"/>
        <v>0</v>
      </c>
      <c r="Q59" s="677">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7">
        <f t="shared" ca="1" si="7"/>
        <v>0</v>
      </c>
      <c r="S59" s="677">
        <f t="shared" ca="1" si="7"/>
        <v>0</v>
      </c>
      <c r="T59" s="677">
        <f t="shared" ca="1" si="7"/>
        <v>0</v>
      </c>
      <c r="U59" s="677">
        <f t="shared" ca="1" si="7"/>
        <v>0</v>
      </c>
      <c r="V59" s="677">
        <f t="shared" ca="1" si="7"/>
        <v>0</v>
      </c>
      <c r="W59" s="677">
        <f t="shared" ca="1" si="5"/>
        <v>0</v>
      </c>
      <c r="X59" s="677">
        <f t="shared" ca="1" si="7"/>
        <v>0</v>
      </c>
      <c r="Y59" s="677">
        <f t="shared" ca="1" si="7"/>
        <v>0</v>
      </c>
      <c r="Z59" s="677">
        <f t="shared" ca="1" si="7"/>
        <v>0</v>
      </c>
      <c r="AA59" t="str">
        <f t="shared" si="1"/>
        <v>ASR_COMP</v>
      </c>
      <c r="AB59" s="957">
        <f t="shared" si="2"/>
        <v>44682</v>
      </c>
      <c r="AC59" t="str">
        <f t="shared" si="3"/>
        <v>Unaudited</v>
      </c>
    </row>
    <row r="60" spans="1:29" x14ac:dyDescent="0.25">
      <c r="A60" t="s">
        <v>423</v>
      </c>
      <c r="B60" t="s">
        <v>1388</v>
      </c>
      <c r="C60" t="s">
        <v>1389</v>
      </c>
      <c r="D60">
        <v>1900</v>
      </c>
      <c r="E60" s="957">
        <v>1</v>
      </c>
      <c r="F60" t="s">
        <v>441</v>
      </c>
      <c r="G60" s="957">
        <v>91</v>
      </c>
      <c r="H60" t="s">
        <v>382</v>
      </c>
      <c r="I60" t="s">
        <v>491</v>
      </c>
      <c r="J60" t="s">
        <v>447</v>
      </c>
      <c r="K60" t="s">
        <v>437</v>
      </c>
      <c r="L60" s="15" t="s">
        <v>170</v>
      </c>
      <c r="M60" t="s">
        <v>40</v>
      </c>
      <c r="N60" s="677">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142974.98000000001</v>
      </c>
      <c r="O60" s="677">
        <f t="shared" ca="1" si="7"/>
        <v>116001.77831638297</v>
      </c>
      <c r="P60" s="677">
        <f t="shared" ca="1" si="7"/>
        <v>3514.5216836170334</v>
      </c>
      <c r="Q60" s="677">
        <f t="shared" ca="1" si="7"/>
        <v>8158.8515390234497</v>
      </c>
      <c r="R60" s="677">
        <f t="shared" ca="1" si="7"/>
        <v>1988.3658131721763</v>
      </c>
      <c r="S60" s="677">
        <f t="shared" ca="1" si="7"/>
        <v>3946.7471827077534</v>
      </c>
      <c r="T60" s="677">
        <f t="shared" ca="1" si="7"/>
        <v>0</v>
      </c>
      <c r="U60" s="677">
        <f t="shared" ca="1" si="7"/>
        <v>128.49372282324336</v>
      </c>
      <c r="V60" s="677">
        <f t="shared" ca="1" si="7"/>
        <v>364.74440081093724</v>
      </c>
      <c r="W60" s="677">
        <f t="shared" ca="1" si="5"/>
        <v>32.237294242249291</v>
      </c>
      <c r="X60" s="677">
        <f t="shared" ca="1" si="7"/>
        <v>8141.2990944690027</v>
      </c>
      <c r="Y60" s="677">
        <f t="shared" ca="1" si="7"/>
        <v>697.94095275118696</v>
      </c>
      <c r="Z60" s="677">
        <f t="shared" ca="1" si="7"/>
        <v>0</v>
      </c>
      <c r="AA60" t="str">
        <f t="shared" si="1"/>
        <v>ASR_COMP</v>
      </c>
      <c r="AB60" s="957">
        <f t="shared" si="2"/>
        <v>44682</v>
      </c>
      <c r="AC60" t="str">
        <f t="shared" si="3"/>
        <v>Unaudited</v>
      </c>
    </row>
    <row r="61" spans="1:29" x14ac:dyDescent="0.25">
      <c r="A61" t="s">
        <v>423</v>
      </c>
      <c r="B61" t="s">
        <v>1388</v>
      </c>
      <c r="C61" t="s">
        <v>1389</v>
      </c>
      <c r="D61">
        <v>1900</v>
      </c>
      <c r="E61" s="957">
        <v>1</v>
      </c>
      <c r="F61" t="s">
        <v>441</v>
      </c>
      <c r="G61" s="957">
        <v>91</v>
      </c>
      <c r="H61" t="s">
        <v>382</v>
      </c>
      <c r="I61" t="s">
        <v>491</v>
      </c>
      <c r="J61" t="s">
        <v>447</v>
      </c>
      <c r="K61" t="s">
        <v>437</v>
      </c>
      <c r="L61" s="15" t="s">
        <v>171</v>
      </c>
      <c r="M61" t="s">
        <v>332</v>
      </c>
      <c r="N61" s="677">
        <f t="shared" ca="1" si="8"/>
        <v>0</v>
      </c>
      <c r="O61" s="677">
        <f t="shared" ca="1" si="7"/>
        <v>0</v>
      </c>
      <c r="P61" s="677">
        <f t="shared" ca="1" si="7"/>
        <v>0</v>
      </c>
      <c r="Q61" s="677">
        <f t="shared" ca="1" si="7"/>
        <v>0</v>
      </c>
      <c r="R61" s="677">
        <f t="shared" ca="1" si="7"/>
        <v>0</v>
      </c>
      <c r="S61" s="677">
        <f t="shared" ca="1" si="7"/>
        <v>0</v>
      </c>
      <c r="T61" s="677">
        <f t="shared" ca="1" si="7"/>
        <v>0</v>
      </c>
      <c r="U61" s="677">
        <f t="shared" ca="1" si="7"/>
        <v>0</v>
      </c>
      <c r="V61" s="677">
        <f t="shared" ca="1" si="7"/>
        <v>0</v>
      </c>
      <c r="W61" s="677">
        <f t="shared" ca="1" si="5"/>
        <v>0</v>
      </c>
      <c r="X61" s="677">
        <f t="shared" ca="1" si="7"/>
        <v>0</v>
      </c>
      <c r="Y61" s="677">
        <f t="shared" ca="1" si="7"/>
        <v>0</v>
      </c>
      <c r="Z61" s="677">
        <f t="shared" ca="1" si="7"/>
        <v>0</v>
      </c>
      <c r="AA61" t="str">
        <f t="shared" si="1"/>
        <v>ASR_COMP</v>
      </c>
      <c r="AB61" s="957">
        <f t="shared" si="2"/>
        <v>44682</v>
      </c>
      <c r="AC61" t="str">
        <f t="shared" si="3"/>
        <v>Unaudited</v>
      </c>
    </row>
    <row r="62" spans="1:29" x14ac:dyDescent="0.25">
      <c r="A62" t="s">
        <v>423</v>
      </c>
      <c r="B62" t="s">
        <v>1388</v>
      </c>
      <c r="C62" t="s">
        <v>1389</v>
      </c>
      <c r="D62">
        <v>1900</v>
      </c>
      <c r="E62" s="957">
        <v>1</v>
      </c>
      <c r="F62" t="s">
        <v>441</v>
      </c>
      <c r="G62" s="957">
        <v>91</v>
      </c>
      <c r="H62" t="s">
        <v>382</v>
      </c>
      <c r="I62" t="s">
        <v>491</v>
      </c>
      <c r="J62" t="s">
        <v>453</v>
      </c>
      <c r="K62" t="s">
        <v>438</v>
      </c>
      <c r="L62" s="15" t="s">
        <v>124</v>
      </c>
      <c r="M62" t="s">
        <v>27</v>
      </c>
      <c r="N62" s="677">
        <f t="shared" ca="1" si="8"/>
        <v>32284436.140718933</v>
      </c>
      <c r="O62" s="677">
        <f t="shared" ca="1" si="7"/>
        <v>-33366.860143263417</v>
      </c>
      <c r="P62" s="677">
        <f t="shared" ca="1" si="7"/>
        <v>32317803.000862196</v>
      </c>
      <c r="Q62" s="677">
        <f t="shared" ca="1" si="7"/>
        <v>0</v>
      </c>
      <c r="R62" s="677">
        <f t="shared" ca="1" si="7"/>
        <v>0</v>
      </c>
      <c r="S62" s="677">
        <f t="shared" ca="1" si="7"/>
        <v>0</v>
      </c>
      <c r="T62" s="677">
        <f t="shared" ca="1" si="7"/>
        <v>0</v>
      </c>
      <c r="U62" s="677">
        <f t="shared" ca="1" si="7"/>
        <v>0</v>
      </c>
      <c r="V62" s="677">
        <f t="shared" ca="1" si="7"/>
        <v>0</v>
      </c>
      <c r="W62" s="677">
        <f t="shared" ca="1" si="5"/>
        <v>0</v>
      </c>
      <c r="X62" s="677">
        <f t="shared" ca="1" si="7"/>
        <v>0</v>
      </c>
      <c r="Y62" s="677">
        <f t="shared" ca="1" si="7"/>
        <v>0</v>
      </c>
      <c r="Z62" s="677">
        <f t="shared" ca="1" si="7"/>
        <v>0</v>
      </c>
      <c r="AA62" t="str">
        <f t="shared" si="1"/>
        <v>ASR_COMP</v>
      </c>
      <c r="AB62" s="957">
        <f t="shared" si="2"/>
        <v>44682</v>
      </c>
      <c r="AC62" t="str">
        <f t="shared" si="3"/>
        <v>Unaudited</v>
      </c>
    </row>
    <row r="63" spans="1:29" x14ac:dyDescent="0.25">
      <c r="A63" t="s">
        <v>423</v>
      </c>
      <c r="B63" t="s">
        <v>1388</v>
      </c>
      <c r="C63" t="s">
        <v>1389</v>
      </c>
      <c r="D63">
        <v>1900</v>
      </c>
      <c r="E63" s="957">
        <v>1</v>
      </c>
      <c r="F63" t="s">
        <v>441</v>
      </c>
      <c r="G63" s="957">
        <v>91</v>
      </c>
      <c r="H63" t="s">
        <v>382</v>
      </c>
      <c r="I63" t="s">
        <v>491</v>
      </c>
      <c r="J63" t="s">
        <v>453</v>
      </c>
      <c r="K63" t="s">
        <v>438</v>
      </c>
      <c r="L63" s="15" t="s">
        <v>125</v>
      </c>
      <c r="M63" t="s">
        <v>100</v>
      </c>
      <c r="N63" s="677">
        <f t="shared" ca="1" si="8"/>
        <v>1618416.0692145543</v>
      </c>
      <c r="O63" s="677">
        <f t="shared" ca="1" si="7"/>
        <v>719695.71794639842</v>
      </c>
      <c r="P63" s="677">
        <f t="shared" ca="1" si="7"/>
        <v>898720.35126815585</v>
      </c>
      <c r="Q63" s="677">
        <f t="shared" ca="1" si="7"/>
        <v>0</v>
      </c>
      <c r="R63" s="677">
        <f t="shared" ca="1" si="7"/>
        <v>0</v>
      </c>
      <c r="S63" s="677">
        <f t="shared" ca="1" si="7"/>
        <v>0</v>
      </c>
      <c r="T63" s="677">
        <f t="shared" ca="1" si="7"/>
        <v>0</v>
      </c>
      <c r="U63" s="677">
        <f t="shared" ca="1" si="7"/>
        <v>0</v>
      </c>
      <c r="V63" s="677">
        <f t="shared" ca="1" si="7"/>
        <v>0</v>
      </c>
      <c r="W63" s="677">
        <f t="shared" ca="1" si="5"/>
        <v>0</v>
      </c>
      <c r="X63" s="677">
        <f t="shared" ca="1" si="7"/>
        <v>0</v>
      </c>
      <c r="Y63" s="677">
        <f t="shared" ca="1" si="7"/>
        <v>0</v>
      </c>
      <c r="Z63" s="677">
        <f t="shared" ca="1" si="7"/>
        <v>0</v>
      </c>
      <c r="AA63" t="str">
        <f t="shared" si="1"/>
        <v>ASR_COMP</v>
      </c>
      <c r="AB63" s="957">
        <f t="shared" si="2"/>
        <v>44682</v>
      </c>
      <c r="AC63" t="str">
        <f t="shared" si="3"/>
        <v>Unaudited</v>
      </c>
    </row>
    <row r="64" spans="1:29" x14ac:dyDescent="0.25">
      <c r="A64" t="s">
        <v>423</v>
      </c>
      <c r="B64" t="s">
        <v>1388</v>
      </c>
      <c r="C64" t="s">
        <v>1389</v>
      </c>
      <c r="D64">
        <v>1900</v>
      </c>
      <c r="E64" s="957">
        <v>1</v>
      </c>
      <c r="F64" t="s">
        <v>441</v>
      </c>
      <c r="G64" s="957">
        <v>91</v>
      </c>
      <c r="H64" t="s">
        <v>382</v>
      </c>
      <c r="I64" t="s">
        <v>491</v>
      </c>
      <c r="J64" t="s">
        <v>453</v>
      </c>
      <c r="K64" t="s">
        <v>438</v>
      </c>
      <c r="L64" s="15" t="s">
        <v>126</v>
      </c>
      <c r="M64" t="s">
        <v>101</v>
      </c>
      <c r="N64" s="677">
        <f t="shared" ca="1" si="8"/>
        <v>4430232.3782444792</v>
      </c>
      <c r="O64" s="677">
        <f t="shared" ca="1" si="7"/>
        <v>3301252.8754267381</v>
      </c>
      <c r="P64" s="677">
        <f t="shared" ca="1" si="7"/>
        <v>1128979.5028177411</v>
      </c>
      <c r="Q64" s="677">
        <f t="shared" ca="1" si="7"/>
        <v>0</v>
      </c>
      <c r="R64" s="677">
        <f t="shared" ca="1" si="7"/>
        <v>0</v>
      </c>
      <c r="S64" s="677">
        <f t="shared" ca="1" si="7"/>
        <v>0</v>
      </c>
      <c r="T64" s="677">
        <f t="shared" ca="1" si="7"/>
        <v>0</v>
      </c>
      <c r="U64" s="677">
        <f t="shared" ca="1" si="7"/>
        <v>0</v>
      </c>
      <c r="V64" s="677">
        <f t="shared" ca="1" si="7"/>
        <v>0</v>
      </c>
      <c r="W64" s="677">
        <f t="shared" ca="1" si="5"/>
        <v>0</v>
      </c>
      <c r="X64" s="677">
        <f t="shared" ca="1" si="7"/>
        <v>0</v>
      </c>
      <c r="Y64" s="677">
        <f t="shared" ca="1" si="7"/>
        <v>0</v>
      </c>
      <c r="Z64" s="677">
        <f t="shared" ca="1" si="7"/>
        <v>0</v>
      </c>
      <c r="AA64" t="str">
        <f t="shared" si="1"/>
        <v>ASR_COMP</v>
      </c>
      <c r="AB64" s="957">
        <f t="shared" si="2"/>
        <v>44682</v>
      </c>
      <c r="AC64" t="str">
        <f t="shared" si="3"/>
        <v>Unaudited</v>
      </c>
    </row>
    <row r="65" spans="1:29" x14ac:dyDescent="0.25">
      <c r="A65" t="s">
        <v>423</v>
      </c>
      <c r="B65" t="s">
        <v>1388</v>
      </c>
      <c r="C65" t="s">
        <v>1389</v>
      </c>
      <c r="D65">
        <v>1900</v>
      </c>
      <c r="E65" s="957">
        <v>1</v>
      </c>
      <c r="F65" t="s">
        <v>441</v>
      </c>
      <c r="G65" s="957">
        <v>91</v>
      </c>
      <c r="H65" t="s">
        <v>382</v>
      </c>
      <c r="I65" t="s">
        <v>491</v>
      </c>
      <c r="J65" t="s">
        <v>453</v>
      </c>
      <c r="K65" t="s">
        <v>438</v>
      </c>
      <c r="L65" s="15" t="s">
        <v>127</v>
      </c>
      <c r="M65" t="s">
        <v>102</v>
      </c>
      <c r="N65" s="677">
        <f t="shared" ca="1" si="8"/>
        <v>1057241.2034659758</v>
      </c>
      <c r="O65" s="677">
        <f t="shared" ca="1" si="7"/>
        <v>634401.75151557208</v>
      </c>
      <c r="P65" s="677">
        <f t="shared" ca="1" si="7"/>
        <v>422839.45195040369</v>
      </c>
      <c r="Q65" s="677">
        <f t="shared" ca="1" si="7"/>
        <v>0</v>
      </c>
      <c r="R65" s="677">
        <f t="shared" ca="1" si="7"/>
        <v>0</v>
      </c>
      <c r="S65" s="677">
        <f t="shared" ca="1" si="7"/>
        <v>0</v>
      </c>
      <c r="T65" s="677">
        <f t="shared" ca="1" si="7"/>
        <v>0</v>
      </c>
      <c r="U65" s="677">
        <f t="shared" ca="1" si="7"/>
        <v>0</v>
      </c>
      <c r="V65" s="677">
        <f t="shared" ca="1" si="7"/>
        <v>0</v>
      </c>
      <c r="W65" s="677">
        <f t="shared" ca="1" si="5"/>
        <v>0</v>
      </c>
      <c r="X65" s="677">
        <f t="shared" ca="1" si="7"/>
        <v>0</v>
      </c>
      <c r="Y65" s="677">
        <f t="shared" ca="1" si="7"/>
        <v>0</v>
      </c>
      <c r="Z65" s="677">
        <f t="shared" ca="1" si="7"/>
        <v>0</v>
      </c>
      <c r="AA65" t="str">
        <f t="shared" si="1"/>
        <v>ASR_COMP</v>
      </c>
      <c r="AB65" s="957">
        <f t="shared" si="2"/>
        <v>44682</v>
      </c>
      <c r="AC65" t="str">
        <f t="shared" si="3"/>
        <v>Unaudited</v>
      </c>
    </row>
    <row r="66" spans="1:29" x14ac:dyDescent="0.25">
      <c r="A66" t="s">
        <v>423</v>
      </c>
      <c r="B66" t="s">
        <v>1388</v>
      </c>
      <c r="C66" t="s">
        <v>1389</v>
      </c>
      <c r="D66">
        <v>1900</v>
      </c>
      <c r="E66" s="957">
        <v>1</v>
      </c>
      <c r="F66" t="s">
        <v>441</v>
      </c>
      <c r="G66" s="957">
        <v>91</v>
      </c>
      <c r="H66" t="s">
        <v>382</v>
      </c>
      <c r="I66" t="s">
        <v>491</v>
      </c>
      <c r="J66" t="s">
        <v>453</v>
      </c>
      <c r="K66" t="s">
        <v>438</v>
      </c>
      <c r="L66" s="15" t="s">
        <v>128</v>
      </c>
      <c r="M66" t="s">
        <v>103</v>
      </c>
      <c r="N66" s="677">
        <f t="shared" ca="1" si="8"/>
        <v>3671206.1576423468</v>
      </c>
      <c r="O66" s="677">
        <f t="shared" ca="1" si="7"/>
        <v>706709.80736425717</v>
      </c>
      <c r="P66" s="677">
        <f t="shared" ca="1" si="7"/>
        <v>2964496.3502780898</v>
      </c>
      <c r="Q66" s="677">
        <f t="shared" ca="1" si="7"/>
        <v>0</v>
      </c>
      <c r="R66" s="677">
        <f t="shared" ca="1" si="7"/>
        <v>0</v>
      </c>
      <c r="S66" s="677">
        <f t="shared" ca="1" si="7"/>
        <v>0</v>
      </c>
      <c r="T66" s="677">
        <f t="shared" ca="1" si="7"/>
        <v>0</v>
      </c>
      <c r="U66" s="677">
        <f t="shared" ca="1" si="7"/>
        <v>0</v>
      </c>
      <c r="V66" s="677">
        <f t="shared" ca="1" si="7"/>
        <v>0</v>
      </c>
      <c r="W66" s="677">
        <f t="shared" ca="1" si="5"/>
        <v>0</v>
      </c>
      <c r="X66" s="677">
        <f t="shared" ca="1" si="7"/>
        <v>0</v>
      </c>
      <c r="Y66" s="677">
        <f t="shared" ca="1" si="7"/>
        <v>0</v>
      </c>
      <c r="Z66" s="677">
        <f t="shared" ca="1" si="7"/>
        <v>0</v>
      </c>
      <c r="AA66" t="str">
        <f t="shared" ref="AA66:AA129" si="9">file_name</f>
        <v>ASR_COMP</v>
      </c>
      <c r="AB66" s="957">
        <f t="shared" ref="AB66:AB129" si="10">file_date</f>
        <v>44682</v>
      </c>
      <c r="AC66" t="str">
        <f t="shared" ref="AC66:AC129" si="11">status</f>
        <v>Unaudited</v>
      </c>
    </row>
    <row r="67" spans="1:29" x14ac:dyDescent="0.25">
      <c r="A67" t="s">
        <v>423</v>
      </c>
      <c r="B67" t="s">
        <v>1388</v>
      </c>
      <c r="C67" t="s">
        <v>1389</v>
      </c>
      <c r="D67">
        <v>1900</v>
      </c>
      <c r="E67" s="957">
        <v>1</v>
      </c>
      <c r="F67" t="s">
        <v>441</v>
      </c>
      <c r="G67" s="957">
        <v>91</v>
      </c>
      <c r="H67" t="s">
        <v>382</v>
      </c>
      <c r="I67" t="s">
        <v>491</v>
      </c>
      <c r="J67" t="s">
        <v>453</v>
      </c>
      <c r="K67" t="s">
        <v>438</v>
      </c>
      <c r="L67" s="15" t="s">
        <v>129</v>
      </c>
      <c r="M67" t="s">
        <v>28</v>
      </c>
      <c r="N67" s="677">
        <f t="shared" ca="1" si="8"/>
        <v>738147.88882027392</v>
      </c>
      <c r="O67" s="677">
        <f t="shared" ca="1" si="7"/>
        <v>738147.88882027392</v>
      </c>
      <c r="P67" s="677">
        <f t="shared" ca="1" si="7"/>
        <v>0</v>
      </c>
      <c r="Q67" s="677">
        <f t="shared" ca="1" si="7"/>
        <v>0</v>
      </c>
      <c r="R67" s="677">
        <f t="shared" ca="1" si="7"/>
        <v>0</v>
      </c>
      <c r="S67" s="677">
        <f t="shared" ca="1" si="7"/>
        <v>0</v>
      </c>
      <c r="T67" s="677">
        <f t="shared" ca="1" si="7"/>
        <v>0</v>
      </c>
      <c r="U67" s="677">
        <f t="shared" ca="1" si="7"/>
        <v>0</v>
      </c>
      <c r="V67" s="677">
        <f t="shared" ca="1" si="7"/>
        <v>0</v>
      </c>
      <c r="W67" s="677">
        <f t="shared" ca="1" si="5"/>
        <v>0</v>
      </c>
      <c r="X67" s="677">
        <f t="shared" ca="1" si="7"/>
        <v>0</v>
      </c>
      <c r="Y67" s="677">
        <f t="shared" ca="1" si="7"/>
        <v>0</v>
      </c>
      <c r="Z67" s="677">
        <f t="shared" ca="1" si="7"/>
        <v>0</v>
      </c>
      <c r="AA67" t="str">
        <f t="shared" si="9"/>
        <v>ASR_COMP</v>
      </c>
      <c r="AB67" s="957">
        <f t="shared" si="10"/>
        <v>44682</v>
      </c>
      <c r="AC67" t="str">
        <f t="shared" si="11"/>
        <v>Unaudited</v>
      </c>
    </row>
    <row r="68" spans="1:29" x14ac:dyDescent="0.25">
      <c r="A68" t="s">
        <v>423</v>
      </c>
      <c r="B68" t="s">
        <v>1388</v>
      </c>
      <c r="C68" t="s">
        <v>1389</v>
      </c>
      <c r="D68">
        <v>1900</v>
      </c>
      <c r="E68" s="957">
        <v>1</v>
      </c>
      <c r="F68" t="s">
        <v>441</v>
      </c>
      <c r="G68" s="957">
        <v>91</v>
      </c>
      <c r="H68" t="s">
        <v>382</v>
      </c>
      <c r="I68" t="s">
        <v>491</v>
      </c>
      <c r="J68" t="s">
        <v>439</v>
      </c>
      <c r="K68" t="s">
        <v>439</v>
      </c>
      <c r="L68" s="15" t="s">
        <v>131</v>
      </c>
      <c r="M68" t="s">
        <v>329</v>
      </c>
      <c r="N68" s="677">
        <f t="shared" ca="1" si="8"/>
        <v>0</v>
      </c>
      <c r="O68" s="677">
        <f t="shared" ca="1" si="7"/>
        <v>0</v>
      </c>
      <c r="P68" s="677">
        <f t="shared" ca="1" si="7"/>
        <v>0</v>
      </c>
      <c r="Q68" s="677">
        <f t="shared" ca="1" si="7"/>
        <v>0</v>
      </c>
      <c r="R68" s="677">
        <f t="shared" ca="1" si="7"/>
        <v>0</v>
      </c>
      <c r="S68" s="677">
        <f t="shared" ca="1" si="7"/>
        <v>0</v>
      </c>
      <c r="T68" s="677">
        <f t="shared" ca="1" si="7"/>
        <v>0</v>
      </c>
      <c r="U68" s="677">
        <f t="shared" ca="1" si="7"/>
        <v>0</v>
      </c>
      <c r="V68" s="677">
        <f t="shared" ca="1" si="7"/>
        <v>0</v>
      </c>
      <c r="W68" s="677">
        <f t="shared" ca="1" si="5"/>
        <v>0</v>
      </c>
      <c r="X68" s="677">
        <f t="shared" ca="1" si="7"/>
        <v>0</v>
      </c>
      <c r="Y68" s="677">
        <f t="shared" ca="1" si="7"/>
        <v>0</v>
      </c>
      <c r="Z68" s="677">
        <f t="shared" ca="1" si="7"/>
        <v>0</v>
      </c>
      <c r="AA68" t="str">
        <f t="shared" si="9"/>
        <v>ASR_COMP</v>
      </c>
      <c r="AB68" s="957">
        <f t="shared" si="10"/>
        <v>44682</v>
      </c>
      <c r="AC68" t="str">
        <f t="shared" si="11"/>
        <v>Unaudited</v>
      </c>
    </row>
    <row r="69" spans="1:29" x14ac:dyDescent="0.25">
      <c r="A69" t="s">
        <v>423</v>
      </c>
      <c r="B69" t="s">
        <v>1388</v>
      </c>
      <c r="C69" t="s">
        <v>1389</v>
      </c>
      <c r="D69">
        <v>1900</v>
      </c>
      <c r="E69" s="957">
        <v>1</v>
      </c>
      <c r="F69" t="s">
        <v>441</v>
      </c>
      <c r="G69" s="957">
        <v>91</v>
      </c>
      <c r="H69" t="s">
        <v>382</v>
      </c>
      <c r="I69" t="s">
        <v>491</v>
      </c>
      <c r="J69" t="s">
        <v>439</v>
      </c>
      <c r="K69" t="s">
        <v>439</v>
      </c>
      <c r="L69" s="15" t="s">
        <v>132</v>
      </c>
      <c r="M69" t="s">
        <v>328</v>
      </c>
      <c r="N69" s="677">
        <f t="shared" ca="1" si="8"/>
        <v>0</v>
      </c>
      <c r="O69" s="677">
        <f t="shared" ca="1" si="7"/>
        <v>0</v>
      </c>
      <c r="P69" s="677">
        <f t="shared" ca="1" si="7"/>
        <v>0</v>
      </c>
      <c r="Q69" s="677">
        <f t="shared" ca="1" si="7"/>
        <v>0</v>
      </c>
      <c r="R69" s="677">
        <f t="shared" ca="1" si="7"/>
        <v>0</v>
      </c>
      <c r="S69" s="677">
        <f t="shared" ca="1" si="7"/>
        <v>0</v>
      </c>
      <c r="T69" s="677">
        <f t="shared" ca="1" si="7"/>
        <v>0</v>
      </c>
      <c r="U69" s="677">
        <f t="shared" ca="1" si="7"/>
        <v>0</v>
      </c>
      <c r="V69" s="677">
        <f t="shared" ca="1" si="7"/>
        <v>0</v>
      </c>
      <c r="W69" s="677">
        <f t="shared" ca="1" si="5"/>
        <v>0</v>
      </c>
      <c r="X69" s="677">
        <f t="shared" ca="1" si="7"/>
        <v>0</v>
      </c>
      <c r="Y69" s="677">
        <f t="shared" ca="1" si="7"/>
        <v>0</v>
      </c>
      <c r="Z69" s="677">
        <f t="shared" ca="1" si="7"/>
        <v>0</v>
      </c>
      <c r="AA69" t="str">
        <f t="shared" si="9"/>
        <v>ASR_COMP</v>
      </c>
      <c r="AB69" s="957">
        <f t="shared" si="10"/>
        <v>44682</v>
      </c>
      <c r="AC69" t="str">
        <f t="shared" si="11"/>
        <v>Unaudited</v>
      </c>
    </row>
    <row r="70" spans="1:29" x14ac:dyDescent="0.25">
      <c r="A70" t="s">
        <v>423</v>
      </c>
      <c r="B70" t="s">
        <v>1388</v>
      </c>
      <c r="C70" t="s">
        <v>1389</v>
      </c>
      <c r="D70">
        <v>1900</v>
      </c>
      <c r="E70" s="957">
        <v>1</v>
      </c>
      <c r="F70" t="s">
        <v>441</v>
      </c>
      <c r="G70" s="957">
        <v>91</v>
      </c>
      <c r="H70" t="s">
        <v>382</v>
      </c>
      <c r="I70" t="s">
        <v>491</v>
      </c>
      <c r="J70" t="s">
        <v>439</v>
      </c>
      <c r="K70" t="s">
        <v>439</v>
      </c>
      <c r="L70" s="15" t="s">
        <v>133</v>
      </c>
      <c r="M70" t="s">
        <v>182</v>
      </c>
      <c r="N70" s="677">
        <f t="shared" ca="1" si="8"/>
        <v>0</v>
      </c>
      <c r="O70" s="677">
        <f t="shared" ca="1" si="7"/>
        <v>0</v>
      </c>
      <c r="P70" s="677">
        <f t="shared" ca="1" si="7"/>
        <v>0</v>
      </c>
      <c r="Q70" s="677">
        <f t="shared" ca="1" si="7"/>
        <v>0</v>
      </c>
      <c r="R70" s="677">
        <f t="shared" ca="1" si="7"/>
        <v>0</v>
      </c>
      <c r="S70" s="677">
        <f t="shared" ca="1" si="7"/>
        <v>0</v>
      </c>
      <c r="T70" s="677">
        <f t="shared" ca="1" si="7"/>
        <v>0</v>
      </c>
      <c r="U70" s="677">
        <f t="shared" ca="1" si="7"/>
        <v>0</v>
      </c>
      <c r="V70" s="677">
        <f t="shared" ca="1" si="7"/>
        <v>0</v>
      </c>
      <c r="W70" s="677">
        <f t="shared" ca="1" si="5"/>
        <v>0</v>
      </c>
      <c r="X70" s="677">
        <f t="shared" ca="1" si="7"/>
        <v>0</v>
      </c>
      <c r="Y70" s="677">
        <f t="shared" ca="1" si="7"/>
        <v>0</v>
      </c>
      <c r="Z70" s="677">
        <f t="shared" ca="1" si="7"/>
        <v>0</v>
      </c>
      <c r="AA70" t="str">
        <f t="shared" si="9"/>
        <v>ASR_COMP</v>
      </c>
      <c r="AB70" s="957">
        <f t="shared" si="10"/>
        <v>44682</v>
      </c>
      <c r="AC70" t="str">
        <f t="shared" si="11"/>
        <v>Unaudited</v>
      </c>
    </row>
    <row r="71" spans="1:29" x14ac:dyDescent="0.25">
      <c r="A71" t="s">
        <v>423</v>
      </c>
      <c r="B71" t="s">
        <v>1388</v>
      </c>
      <c r="C71" t="s">
        <v>1389</v>
      </c>
      <c r="D71">
        <v>1900</v>
      </c>
      <c r="E71" s="957">
        <v>1</v>
      </c>
      <c r="F71" t="s">
        <v>441</v>
      </c>
      <c r="G71" s="957">
        <v>91</v>
      </c>
      <c r="H71" t="s">
        <v>382</v>
      </c>
      <c r="I71" t="s">
        <v>491</v>
      </c>
      <c r="J71" t="s">
        <v>439</v>
      </c>
      <c r="K71" t="s">
        <v>439</v>
      </c>
      <c r="L71" s="15" t="s">
        <v>134</v>
      </c>
      <c r="M71" t="s">
        <v>497</v>
      </c>
      <c r="N71" s="677">
        <f t="shared" ca="1" si="8"/>
        <v>0</v>
      </c>
      <c r="O71" s="677">
        <f t="shared" ca="1" si="7"/>
        <v>0</v>
      </c>
      <c r="P71" s="677">
        <f t="shared" ca="1" si="7"/>
        <v>0</v>
      </c>
      <c r="Q71" s="677">
        <f t="shared" ca="1" si="7"/>
        <v>0</v>
      </c>
      <c r="R71" s="677">
        <f t="shared" ca="1" si="7"/>
        <v>0</v>
      </c>
      <c r="S71" s="677">
        <f t="shared" ca="1" si="7"/>
        <v>0</v>
      </c>
      <c r="T71" s="677">
        <f t="shared" ca="1" si="7"/>
        <v>0</v>
      </c>
      <c r="U71" s="677">
        <f t="shared" ca="1" si="7"/>
        <v>0</v>
      </c>
      <c r="V71" s="677">
        <f t="shared" ca="1" si="7"/>
        <v>0</v>
      </c>
      <c r="W71" s="677">
        <f t="shared" ca="1" si="5"/>
        <v>0</v>
      </c>
      <c r="X71" s="677">
        <f t="shared" ca="1" si="7"/>
        <v>0</v>
      </c>
      <c r="Y71" s="677">
        <f t="shared" ca="1" si="7"/>
        <v>0</v>
      </c>
      <c r="Z71" s="677">
        <f t="shared" ca="1" si="7"/>
        <v>0</v>
      </c>
      <c r="AA71" t="str">
        <f t="shared" si="9"/>
        <v>ASR_COMP</v>
      </c>
      <c r="AB71" s="957">
        <f t="shared" si="10"/>
        <v>44682</v>
      </c>
      <c r="AC71" t="str">
        <f t="shared" si="11"/>
        <v>Unaudited</v>
      </c>
    </row>
    <row r="72" spans="1:29" x14ac:dyDescent="0.25">
      <c r="A72" t="s">
        <v>423</v>
      </c>
      <c r="B72" t="s">
        <v>1388</v>
      </c>
      <c r="C72" t="s">
        <v>1389</v>
      </c>
      <c r="D72">
        <v>1900</v>
      </c>
      <c r="E72" s="957">
        <v>1</v>
      </c>
      <c r="F72" t="s">
        <v>441</v>
      </c>
      <c r="G72" s="957">
        <v>91</v>
      </c>
      <c r="H72" t="s">
        <v>382</v>
      </c>
      <c r="I72" t="s">
        <v>491</v>
      </c>
      <c r="J72" t="s">
        <v>439</v>
      </c>
      <c r="K72" t="s">
        <v>439</v>
      </c>
      <c r="L72" s="15" t="s">
        <v>135</v>
      </c>
      <c r="M72" t="s">
        <v>498</v>
      </c>
      <c r="N72" s="677">
        <f t="shared" ca="1" si="8"/>
        <v>0</v>
      </c>
      <c r="O72" s="677">
        <f t="shared" ca="1" si="7"/>
        <v>0</v>
      </c>
      <c r="P72" s="677">
        <f t="shared" ca="1" si="7"/>
        <v>0</v>
      </c>
      <c r="Q72" s="677">
        <f t="shared" ca="1" si="7"/>
        <v>0</v>
      </c>
      <c r="R72" s="677">
        <f t="shared" ca="1" si="7"/>
        <v>0</v>
      </c>
      <c r="S72" s="677">
        <f t="shared" ca="1" si="7"/>
        <v>0</v>
      </c>
      <c r="T72" s="677">
        <f t="shared" ca="1" si="7"/>
        <v>0</v>
      </c>
      <c r="U72" s="677">
        <f t="shared" ca="1" si="7"/>
        <v>0</v>
      </c>
      <c r="V72" s="677">
        <f t="shared" ca="1" si="7"/>
        <v>0</v>
      </c>
      <c r="W72" s="677">
        <f t="shared" ca="1" si="5"/>
        <v>0</v>
      </c>
      <c r="X72" s="677">
        <f t="shared" ca="1" si="7"/>
        <v>0</v>
      </c>
      <c r="Y72" s="677">
        <f t="shared" ca="1" si="7"/>
        <v>0</v>
      </c>
      <c r="Z72" s="677">
        <f t="shared" ca="1" si="7"/>
        <v>0</v>
      </c>
      <c r="AA72" t="str">
        <f t="shared" si="9"/>
        <v>ASR_COMP</v>
      </c>
      <c r="AB72" s="957">
        <f t="shared" si="10"/>
        <v>44682</v>
      </c>
      <c r="AC72" t="str">
        <f t="shared" si="11"/>
        <v>Unaudited</v>
      </c>
    </row>
    <row r="73" spans="1:29" x14ac:dyDescent="0.25">
      <c r="A73" t="s">
        <v>423</v>
      </c>
      <c r="B73" t="s">
        <v>1388</v>
      </c>
      <c r="C73" t="s">
        <v>1389</v>
      </c>
      <c r="D73">
        <v>1900</v>
      </c>
      <c r="E73" s="957">
        <v>1</v>
      </c>
      <c r="F73" t="s">
        <v>441</v>
      </c>
      <c r="G73" s="957">
        <v>91</v>
      </c>
      <c r="H73" t="s">
        <v>382</v>
      </c>
      <c r="I73" t="s">
        <v>491</v>
      </c>
      <c r="J73" t="s">
        <v>439</v>
      </c>
      <c r="K73" t="s">
        <v>439</v>
      </c>
      <c r="L73" s="15" t="s">
        <v>136</v>
      </c>
      <c r="M73" t="s">
        <v>499</v>
      </c>
      <c r="N73" s="677">
        <f t="shared" ca="1" si="8"/>
        <v>0</v>
      </c>
      <c r="O73" s="677">
        <f t="shared" ca="1" si="7"/>
        <v>0</v>
      </c>
      <c r="P73" s="677">
        <f t="shared" ca="1" si="7"/>
        <v>0</v>
      </c>
      <c r="Q73" s="677">
        <f t="shared" ca="1" si="7"/>
        <v>0</v>
      </c>
      <c r="R73" s="677">
        <f t="shared" ca="1" si="7"/>
        <v>0</v>
      </c>
      <c r="S73" s="677">
        <f t="shared" ca="1" si="7"/>
        <v>0</v>
      </c>
      <c r="T73" s="677">
        <f t="shared" ca="1" si="7"/>
        <v>0</v>
      </c>
      <c r="U73" s="677">
        <f t="shared" ca="1" si="7"/>
        <v>0</v>
      </c>
      <c r="V73" s="677">
        <f t="shared" ca="1" si="7"/>
        <v>0</v>
      </c>
      <c r="W73" s="677">
        <f t="shared" ca="1" si="5"/>
        <v>0</v>
      </c>
      <c r="X73" s="677">
        <f t="shared" ca="1" si="7"/>
        <v>0</v>
      </c>
      <c r="Y73" s="677">
        <f t="shared" ca="1" si="7"/>
        <v>0</v>
      </c>
      <c r="Z73" s="677">
        <f t="shared" ca="1" si="7"/>
        <v>0</v>
      </c>
      <c r="AA73" t="str">
        <f t="shared" si="9"/>
        <v>ASR_COMP</v>
      </c>
      <c r="AB73" s="957">
        <f t="shared" si="10"/>
        <v>44682</v>
      </c>
      <c r="AC73" t="str">
        <f t="shared" si="11"/>
        <v>Unaudited</v>
      </c>
    </row>
    <row r="74" spans="1:29" x14ac:dyDescent="0.25">
      <c r="A74" t="s">
        <v>423</v>
      </c>
      <c r="B74" t="s">
        <v>1388</v>
      </c>
      <c r="C74" t="s">
        <v>1389</v>
      </c>
      <c r="D74">
        <v>1900</v>
      </c>
      <c r="E74" s="957">
        <v>1</v>
      </c>
      <c r="F74" t="s">
        <v>441</v>
      </c>
      <c r="G74" s="957">
        <v>91</v>
      </c>
      <c r="H74" t="s">
        <v>382</v>
      </c>
      <c r="I74" t="s">
        <v>492</v>
      </c>
      <c r="J74" t="s">
        <v>26</v>
      </c>
      <c r="K74" t="s">
        <v>26</v>
      </c>
      <c r="L74" s="15" t="s">
        <v>272</v>
      </c>
      <c r="M74" t="s">
        <v>26</v>
      </c>
      <c r="N74" s="677">
        <f t="shared" ca="1" si="8"/>
        <v>14066311.34945046</v>
      </c>
      <c r="O74" s="677">
        <f t="shared" ca="1" si="7"/>
        <v>0</v>
      </c>
      <c r="P74" s="677">
        <f t="shared" ca="1" si="7"/>
        <v>0</v>
      </c>
      <c r="Q74" s="677">
        <f t="shared" ca="1" si="7"/>
        <v>0</v>
      </c>
      <c r="R74" s="677">
        <f t="shared" ca="1" si="7"/>
        <v>0</v>
      </c>
      <c r="S74" s="677">
        <f t="shared" ca="1" si="7"/>
        <v>0</v>
      </c>
      <c r="T74" s="677">
        <f t="shared" ca="1" si="7"/>
        <v>0</v>
      </c>
      <c r="U74" s="677">
        <f t="shared" ca="1" si="7"/>
        <v>0</v>
      </c>
      <c r="V74" s="677">
        <f t="shared" ca="1" si="7"/>
        <v>0</v>
      </c>
      <c r="W74" s="677">
        <f t="shared" ca="1" si="5"/>
        <v>0</v>
      </c>
      <c r="X74" s="677">
        <f t="shared" ca="1" si="7"/>
        <v>0</v>
      </c>
      <c r="Y74" s="677">
        <f t="shared" ca="1" si="7"/>
        <v>0</v>
      </c>
      <c r="Z74" s="677">
        <f t="shared" ca="1" si="7"/>
        <v>0</v>
      </c>
      <c r="AA74" t="str">
        <f t="shared" si="9"/>
        <v>ASR_COMP</v>
      </c>
      <c r="AB74" s="957">
        <f t="shared" si="10"/>
        <v>44682</v>
      </c>
      <c r="AC74" t="str">
        <f t="shared" si="11"/>
        <v>Unaudited</v>
      </c>
    </row>
    <row r="75" spans="1:29" x14ac:dyDescent="0.25">
      <c r="A75" t="s">
        <v>423</v>
      </c>
      <c r="B75" t="s">
        <v>1388</v>
      </c>
      <c r="C75" t="s">
        <v>1389</v>
      </c>
      <c r="D75">
        <v>1900</v>
      </c>
      <c r="E75" s="957">
        <v>1</v>
      </c>
      <c r="F75" t="s">
        <v>442</v>
      </c>
      <c r="G75" s="957">
        <v>182</v>
      </c>
      <c r="H75" t="s">
        <v>382</v>
      </c>
      <c r="I75" t="s">
        <v>435</v>
      </c>
      <c r="J75" t="s">
        <v>435</v>
      </c>
      <c r="K75" t="s">
        <v>435</v>
      </c>
      <c r="M75" t="s">
        <v>435</v>
      </c>
      <c r="N75" s="677">
        <f t="shared" ca="1" si="8"/>
        <v>1768608.1200000003</v>
      </c>
      <c r="O75" s="677">
        <f t="shared" ca="1" si="7"/>
        <v>1469230.5999999999</v>
      </c>
      <c r="P75" s="677">
        <f t="shared" ca="1" si="7"/>
        <v>46494.6</v>
      </c>
      <c r="Q75" s="677">
        <f t="shared" ca="1" si="7"/>
        <v>93018.599999999991</v>
      </c>
      <c r="R75" s="677">
        <f t="shared" ca="1" si="7"/>
        <v>22731.55</v>
      </c>
      <c r="S75" s="677">
        <f t="shared" ca="1" si="7"/>
        <v>36101.649999999994</v>
      </c>
      <c r="T75" s="677">
        <f t="shared" ca="1" si="7"/>
        <v>15975.730000000001</v>
      </c>
      <c r="U75" s="677">
        <f t="shared" ca="1" si="7"/>
        <v>1223.27</v>
      </c>
      <c r="V75" s="677">
        <f t="shared" ca="1" si="7"/>
        <v>4278.3600000000006</v>
      </c>
      <c r="W75" s="677">
        <f t="shared" ca="1" si="5"/>
        <v>348.87</v>
      </c>
      <c r="X75" s="677">
        <f t="shared" ca="1" si="7"/>
        <v>71582.359999999986</v>
      </c>
      <c r="Y75" s="677">
        <f t="shared" ca="1" si="7"/>
        <v>7622.5300000000007</v>
      </c>
      <c r="Z75" s="677">
        <f t="shared" ca="1" si="7"/>
        <v>0</v>
      </c>
      <c r="AA75" t="str">
        <f t="shared" si="9"/>
        <v>ASR_COMP</v>
      </c>
      <c r="AB75" s="957">
        <f t="shared" si="10"/>
        <v>44682</v>
      </c>
      <c r="AC75" t="str">
        <f t="shared" si="11"/>
        <v>Unaudited</v>
      </c>
    </row>
    <row r="76" spans="1:29" x14ac:dyDescent="0.25">
      <c r="A76" t="s">
        <v>423</v>
      </c>
      <c r="B76" t="s">
        <v>1388</v>
      </c>
      <c r="C76" t="s">
        <v>1389</v>
      </c>
      <c r="D76">
        <v>1900</v>
      </c>
      <c r="E76" s="957">
        <v>1</v>
      </c>
      <c r="F76" t="s">
        <v>442</v>
      </c>
      <c r="G76" s="957">
        <v>182</v>
      </c>
      <c r="H76" t="s">
        <v>382</v>
      </c>
      <c r="I76" t="s">
        <v>490</v>
      </c>
      <c r="J76" t="s">
        <v>12</v>
      </c>
      <c r="K76" t="s">
        <v>12</v>
      </c>
      <c r="L76" s="15">
        <v>1.1000000000000001</v>
      </c>
      <c r="M76" t="s">
        <v>12</v>
      </c>
      <c r="N76" s="677">
        <f t="shared" ca="1" si="8"/>
        <v>460237554.18280005</v>
      </c>
      <c r="O76" s="677">
        <f t="shared" ca="1" si="7"/>
        <v>258033280.35786116</v>
      </c>
      <c r="P76" s="677">
        <f t="shared" ca="1" si="7"/>
        <v>22035738.041926689</v>
      </c>
      <c r="Q76" s="677">
        <f t="shared" ca="1" si="7"/>
        <v>85384267.210976377</v>
      </c>
      <c r="R76" s="677">
        <f t="shared" ca="1" si="7"/>
        <v>31624523.515252352</v>
      </c>
      <c r="S76" s="677">
        <f t="shared" ca="1" si="7"/>
        <v>8810739.1345671471</v>
      </c>
      <c r="T76" s="677">
        <f t="shared" ca="1" si="7"/>
        <v>6469134.0453297207</v>
      </c>
      <c r="U76" s="677">
        <f t="shared" ca="1" si="7"/>
        <v>271438.15747119649</v>
      </c>
      <c r="V76" s="677">
        <f t="shared" ca="1" si="7"/>
        <v>13135459.748543615</v>
      </c>
      <c r="W76" s="677">
        <f t="shared" ca="1" si="5"/>
        <v>8390514.8093230482</v>
      </c>
      <c r="X76" s="677">
        <f t="shared" ca="1" si="7"/>
        <v>8764157.0483481195</v>
      </c>
      <c r="Y76" s="677">
        <f t="shared" ca="1" si="7"/>
        <v>17318302.113200575</v>
      </c>
      <c r="Z76" s="677">
        <f t="shared" ca="1" si="7"/>
        <v>0</v>
      </c>
      <c r="AA76" t="str">
        <f t="shared" si="9"/>
        <v>ASR_COMP</v>
      </c>
      <c r="AB76" s="957">
        <f t="shared" si="10"/>
        <v>44682</v>
      </c>
      <c r="AC76" t="str">
        <f t="shared" si="11"/>
        <v>Unaudited</v>
      </c>
    </row>
    <row r="77" spans="1:29" x14ac:dyDescent="0.25">
      <c r="A77" t="s">
        <v>423</v>
      </c>
      <c r="B77" t="s">
        <v>1388</v>
      </c>
      <c r="C77" t="s">
        <v>1389</v>
      </c>
      <c r="D77">
        <v>1900</v>
      </c>
      <c r="E77" s="957">
        <v>1</v>
      </c>
      <c r="F77" t="s">
        <v>442</v>
      </c>
      <c r="G77" s="957">
        <v>182</v>
      </c>
      <c r="H77" t="s">
        <v>382</v>
      </c>
      <c r="I77" t="s">
        <v>490</v>
      </c>
      <c r="J77" t="s">
        <v>12</v>
      </c>
      <c r="K77" t="s">
        <v>1331</v>
      </c>
      <c r="L77" s="15" t="s">
        <v>1322</v>
      </c>
      <c r="M77" t="s">
        <v>1331</v>
      </c>
      <c r="N77" s="677">
        <f t="shared" ca="1" si="8"/>
        <v>2267587.4236118416</v>
      </c>
      <c r="O77" s="677">
        <f t="shared" ca="1" si="7"/>
        <v>-115057.84013343097</v>
      </c>
      <c r="P77" s="677">
        <f t="shared" ca="1" si="7"/>
        <v>-17018.761218604843</v>
      </c>
      <c r="Q77" s="677">
        <f t="shared" ca="1" si="7"/>
        <v>881777.93178312015</v>
      </c>
      <c r="R77" s="677">
        <f t="shared" ca="1" si="7"/>
        <v>370739.45566666021</v>
      </c>
      <c r="S77" s="677">
        <f t="shared" ca="1" si="7"/>
        <v>334197.52183536184</v>
      </c>
      <c r="T77" s="677">
        <f t="shared" ca="1" si="7"/>
        <v>-6549.4332210131379</v>
      </c>
      <c r="U77" s="677">
        <f t="shared" ca="1" si="7"/>
        <v>10455.13839631627</v>
      </c>
      <c r="V77" s="677">
        <f t="shared" ca="1" si="7"/>
        <v>196661.54226271689</v>
      </c>
      <c r="W77" s="677">
        <f t="shared" ca="1" si="5"/>
        <v>130481.0468224143</v>
      </c>
      <c r="X77" s="677">
        <f t="shared" ca="1" si="7"/>
        <v>323985.95365222753</v>
      </c>
      <c r="Y77" s="677">
        <f t="shared" ca="1" si="7"/>
        <v>157914.86776607326</v>
      </c>
      <c r="Z77" s="677">
        <f t="shared" ca="1" si="7"/>
        <v>0</v>
      </c>
      <c r="AA77" t="str">
        <f t="shared" si="9"/>
        <v>ASR_COMP</v>
      </c>
      <c r="AB77" s="957">
        <f t="shared" si="10"/>
        <v>44682</v>
      </c>
      <c r="AC77" t="str">
        <f t="shared" si="11"/>
        <v>Unaudited</v>
      </c>
    </row>
    <row r="78" spans="1:29" x14ac:dyDescent="0.25">
      <c r="A78" t="s">
        <v>423</v>
      </c>
      <c r="B78" t="s">
        <v>1388</v>
      </c>
      <c r="C78" t="s">
        <v>1389</v>
      </c>
      <c r="D78">
        <v>1900</v>
      </c>
      <c r="E78" s="957">
        <v>1</v>
      </c>
      <c r="F78" t="s">
        <v>442</v>
      </c>
      <c r="G78" s="957">
        <v>182</v>
      </c>
      <c r="H78" t="s">
        <v>382</v>
      </c>
      <c r="I78" t="s">
        <v>490</v>
      </c>
      <c r="J78" t="s">
        <v>493</v>
      </c>
      <c r="K78" t="s">
        <v>494</v>
      </c>
      <c r="L78" s="15" t="s">
        <v>63</v>
      </c>
      <c r="M78" t="s">
        <v>346</v>
      </c>
      <c r="N78" s="677">
        <f t="shared" ca="1" si="8"/>
        <v>0</v>
      </c>
      <c r="O78" s="677">
        <f t="shared" ca="1" si="7"/>
        <v>0</v>
      </c>
      <c r="P78" s="677">
        <f t="shared" ca="1" si="7"/>
        <v>0</v>
      </c>
      <c r="Q78" s="677">
        <f t="shared" ca="1" si="7"/>
        <v>0</v>
      </c>
      <c r="R78" s="677">
        <f t="shared" ca="1" si="7"/>
        <v>0</v>
      </c>
      <c r="S78" s="677">
        <f t="shared" ca="1" si="7"/>
        <v>0</v>
      </c>
      <c r="T78" s="677">
        <f t="shared" ca="1" si="7"/>
        <v>0</v>
      </c>
      <c r="U78" s="677">
        <f t="shared" ca="1" si="7"/>
        <v>0</v>
      </c>
      <c r="V78" s="677">
        <f t="shared" ca="1" si="7"/>
        <v>0</v>
      </c>
      <c r="W78" s="677">
        <f t="shared" ca="1" si="5"/>
        <v>0</v>
      </c>
      <c r="X78" s="677">
        <f t="shared" ca="1" si="7"/>
        <v>0</v>
      </c>
      <c r="Y78" s="677">
        <f t="shared" ca="1" si="7"/>
        <v>0</v>
      </c>
      <c r="Z78" s="677">
        <f t="shared" ca="1" si="7"/>
        <v>0</v>
      </c>
      <c r="AA78" t="str">
        <f t="shared" si="9"/>
        <v>ASR_COMP</v>
      </c>
      <c r="AB78" s="957">
        <f t="shared" si="10"/>
        <v>44682</v>
      </c>
      <c r="AC78" t="str">
        <f t="shared" si="11"/>
        <v>Unaudited</v>
      </c>
    </row>
    <row r="79" spans="1:29" x14ac:dyDescent="0.25">
      <c r="A79" t="s">
        <v>423</v>
      </c>
      <c r="B79" t="s">
        <v>1388</v>
      </c>
      <c r="C79" t="s">
        <v>1389</v>
      </c>
      <c r="D79">
        <v>1900</v>
      </c>
      <c r="E79" s="957">
        <v>1</v>
      </c>
      <c r="F79" t="s">
        <v>442</v>
      </c>
      <c r="G79" s="957">
        <v>182</v>
      </c>
      <c r="H79" t="s">
        <v>382</v>
      </c>
      <c r="I79" t="s">
        <v>490</v>
      </c>
      <c r="J79" t="s">
        <v>493</v>
      </c>
      <c r="K79" t="s">
        <v>1022</v>
      </c>
      <c r="L79" s="15" t="s">
        <v>918</v>
      </c>
      <c r="M79" t="s">
        <v>919</v>
      </c>
      <c r="N79" s="677">
        <f t="shared" ca="1" si="8"/>
        <v>12947625.029199993</v>
      </c>
      <c r="O79" s="677">
        <f t="shared" ca="1" si="7"/>
        <v>12132005.832863994</v>
      </c>
      <c r="P79" s="677">
        <f t="shared" ca="1" si="7"/>
        <v>672210.08633599989</v>
      </c>
      <c r="Q79" s="677">
        <f t="shared" ca="1" si="7"/>
        <v>70292.759999999995</v>
      </c>
      <c r="R79" s="677">
        <f t="shared" ca="1" si="7"/>
        <v>14784.26</v>
      </c>
      <c r="S79" s="677">
        <f t="shared" ca="1" si="7"/>
        <v>0</v>
      </c>
      <c r="T79" s="677">
        <f t="shared" ca="1" si="7"/>
        <v>18396.27</v>
      </c>
      <c r="U79" s="677">
        <f t="shared" ca="1" si="7"/>
        <v>0</v>
      </c>
      <c r="V79" s="677">
        <f t="shared" ca="1" si="7"/>
        <v>39935.819999999992</v>
      </c>
      <c r="W79" s="677">
        <f t="shared" ca="1" si="5"/>
        <v>0</v>
      </c>
      <c r="X79" s="677">
        <f t="shared" ca="1" si="7"/>
        <v>0</v>
      </c>
      <c r="Y79" s="677">
        <f t="shared" ca="1" si="7"/>
        <v>0</v>
      </c>
      <c r="Z79" s="677">
        <f t="shared" ca="1" si="7"/>
        <v>0</v>
      </c>
      <c r="AA79" t="str">
        <f t="shared" si="9"/>
        <v>ASR_COMP</v>
      </c>
      <c r="AB79" s="957">
        <f t="shared" si="10"/>
        <v>44682</v>
      </c>
      <c r="AC79" t="str">
        <f t="shared" si="11"/>
        <v>Unaudited</v>
      </c>
    </row>
    <row r="80" spans="1:29" x14ac:dyDescent="0.25">
      <c r="A80" t="s">
        <v>423</v>
      </c>
      <c r="B80" t="s">
        <v>1388</v>
      </c>
      <c r="C80" t="s">
        <v>1389</v>
      </c>
      <c r="D80">
        <v>1900</v>
      </c>
      <c r="E80" s="957">
        <v>1</v>
      </c>
      <c r="F80" t="s">
        <v>442</v>
      </c>
      <c r="G80" s="957">
        <v>182</v>
      </c>
      <c r="H80" t="s">
        <v>382</v>
      </c>
      <c r="I80" t="s">
        <v>490</v>
      </c>
      <c r="J80" t="s">
        <v>13</v>
      </c>
      <c r="K80" t="s">
        <v>495</v>
      </c>
      <c r="L80" s="15" t="s">
        <v>97</v>
      </c>
      <c r="M80" t="s">
        <v>149</v>
      </c>
      <c r="N80" s="677">
        <f t="shared" ca="1" si="8"/>
        <v>0</v>
      </c>
      <c r="O80" s="677">
        <f t="shared" ca="1" si="7"/>
        <v>0</v>
      </c>
      <c r="P80" s="677">
        <f t="shared" ca="1" si="7"/>
        <v>0</v>
      </c>
      <c r="Q80" s="677">
        <f t="shared" ca="1" si="7"/>
        <v>0</v>
      </c>
      <c r="R80" s="677">
        <f t="shared" ca="1" si="7"/>
        <v>0</v>
      </c>
      <c r="S80" s="677">
        <f t="shared" ca="1" si="7"/>
        <v>0</v>
      </c>
      <c r="T80" s="677">
        <f t="shared" ca="1" si="7"/>
        <v>0</v>
      </c>
      <c r="U80" s="677">
        <f t="shared" ca="1" si="7"/>
        <v>0</v>
      </c>
      <c r="V80" s="677">
        <f t="shared" ca="1" si="7"/>
        <v>0</v>
      </c>
      <c r="W80" s="677">
        <f t="shared" ca="1" si="5"/>
        <v>0</v>
      </c>
      <c r="X80" s="677">
        <f t="shared" ca="1" si="7"/>
        <v>0</v>
      </c>
      <c r="Y80" s="677">
        <f t="shared" ca="1" si="7"/>
        <v>0</v>
      </c>
      <c r="Z80" s="677">
        <f t="shared" ca="1" si="7"/>
        <v>0</v>
      </c>
      <c r="AA80" t="str">
        <f t="shared" si="9"/>
        <v>ASR_COMP</v>
      </c>
      <c r="AB80" s="957">
        <f t="shared" si="10"/>
        <v>44682</v>
      </c>
      <c r="AC80" t="str">
        <f t="shared" si="11"/>
        <v>Unaudited</v>
      </c>
    </row>
    <row r="81" spans="1:29" x14ac:dyDescent="0.25">
      <c r="A81" t="s">
        <v>423</v>
      </c>
      <c r="B81" t="s">
        <v>1388</v>
      </c>
      <c r="C81" t="s">
        <v>1389</v>
      </c>
      <c r="D81">
        <v>1900</v>
      </c>
      <c r="E81" s="957">
        <v>1</v>
      </c>
      <c r="F81" t="s">
        <v>442</v>
      </c>
      <c r="G81" s="957">
        <v>182</v>
      </c>
      <c r="H81" t="s">
        <v>382</v>
      </c>
      <c r="I81" t="s">
        <v>490</v>
      </c>
      <c r="J81" t="s">
        <v>13</v>
      </c>
      <c r="K81" t="s">
        <v>13</v>
      </c>
      <c r="L81" s="15" t="s">
        <v>35</v>
      </c>
      <c r="M81" t="s">
        <v>13</v>
      </c>
      <c r="N81" s="677">
        <f t="shared" ca="1" si="8"/>
        <v>3089396.1865000008</v>
      </c>
      <c r="O81" s="677">
        <f t="shared" ca="1" si="7"/>
        <v>1880870.3428295907</v>
      </c>
      <c r="P81" s="677">
        <f t="shared" ca="1" si="7"/>
        <v>192953.45191857516</v>
      </c>
      <c r="Q81" s="677">
        <f t="shared" ca="1" si="7"/>
        <v>473128.15889380459</v>
      </c>
      <c r="R81" s="677">
        <f t="shared" ca="1" si="7"/>
        <v>201783.28648823235</v>
      </c>
      <c r="S81" s="677">
        <f t="shared" ca="1" si="7"/>
        <v>38814.094344855883</v>
      </c>
      <c r="T81" s="677">
        <f t="shared" ca="1" si="7"/>
        <v>47188.672124805795</v>
      </c>
      <c r="U81" s="677">
        <f t="shared" ca="1" si="7"/>
        <v>958.95405640713523</v>
      </c>
      <c r="V81" s="677">
        <f t="shared" ca="1" si="7"/>
        <v>76211.635026469739</v>
      </c>
      <c r="W81" s="677">
        <f t="shared" ca="1" si="5"/>
        <v>66049.534714280366</v>
      </c>
      <c r="X81" s="677">
        <f t="shared" ca="1" si="7"/>
        <v>31417.213996101276</v>
      </c>
      <c r="Y81" s="677">
        <f t="shared" ca="1" si="7"/>
        <v>80020.842106877899</v>
      </c>
      <c r="Z81" s="677">
        <f t="shared" ca="1" si="7"/>
        <v>0</v>
      </c>
      <c r="AA81" t="str">
        <f t="shared" si="9"/>
        <v>ASR_COMP</v>
      </c>
      <c r="AB81" s="957">
        <f t="shared" si="10"/>
        <v>44682</v>
      </c>
      <c r="AC81" t="str">
        <f t="shared" si="11"/>
        <v>Unaudited</v>
      </c>
    </row>
    <row r="82" spans="1:29" x14ac:dyDescent="0.25">
      <c r="A82" t="s">
        <v>423</v>
      </c>
      <c r="B82" t="s">
        <v>1388</v>
      </c>
      <c r="C82" t="s">
        <v>1389</v>
      </c>
      <c r="D82">
        <v>1900</v>
      </c>
      <c r="E82" s="957">
        <v>1</v>
      </c>
      <c r="F82" t="s">
        <v>442</v>
      </c>
      <c r="G82" s="957">
        <v>182</v>
      </c>
      <c r="H82" t="s">
        <v>382</v>
      </c>
      <c r="I82" t="s">
        <v>491</v>
      </c>
      <c r="J82" t="s">
        <v>447</v>
      </c>
      <c r="K82" t="s">
        <v>0</v>
      </c>
      <c r="L82" s="15">
        <v>2.1</v>
      </c>
      <c r="M82" t="s">
        <v>150</v>
      </c>
      <c r="N82" s="677">
        <f t="shared" ca="1" si="8"/>
        <v>79217497.925568283</v>
      </c>
      <c r="O82" s="677">
        <f t="shared" ca="1" si="7"/>
        <v>44719969.013522454</v>
      </c>
      <c r="P82" s="677">
        <f t="shared" ca="1" si="7"/>
        <v>2067296.811754216</v>
      </c>
      <c r="Q82" s="677">
        <f t="shared" ca="1" si="7"/>
        <v>17311299.815086763</v>
      </c>
      <c r="R82" s="677">
        <f t="shared" ca="1" si="7"/>
        <v>5544543.8690056074</v>
      </c>
      <c r="S82" s="677">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445271.42407051701</v>
      </c>
      <c r="T82" s="677">
        <f t="shared" ca="1" si="12"/>
        <v>893053.01813334087</v>
      </c>
      <c r="U82" s="677">
        <f t="shared" ca="1" si="12"/>
        <v>39173.286559588909</v>
      </c>
      <c r="V82" s="677">
        <f t="shared" ca="1" si="12"/>
        <v>729063.87932757742</v>
      </c>
      <c r="W82" s="677">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2068303.1726982943</v>
      </c>
      <c r="X82" s="677">
        <f t="shared" ca="1" si="12"/>
        <v>686107.72683517926</v>
      </c>
      <c r="Y82" s="677">
        <f t="shared" ca="1" si="12"/>
        <v>4713415.9085747516</v>
      </c>
      <c r="Z82" s="677">
        <f t="shared" ca="1" si="12"/>
        <v>0</v>
      </c>
      <c r="AA82" t="str">
        <f t="shared" si="9"/>
        <v>ASR_COMP</v>
      </c>
      <c r="AB82" s="957">
        <f t="shared" si="10"/>
        <v>44682</v>
      </c>
      <c r="AC82" t="str">
        <f t="shared" si="11"/>
        <v>Unaudited</v>
      </c>
    </row>
    <row r="83" spans="1:29" x14ac:dyDescent="0.25">
      <c r="A83" t="s">
        <v>423</v>
      </c>
      <c r="B83" t="s">
        <v>1388</v>
      </c>
      <c r="C83" t="s">
        <v>1389</v>
      </c>
      <c r="D83">
        <v>1900</v>
      </c>
      <c r="E83" s="957">
        <v>1</v>
      </c>
      <c r="F83" t="s">
        <v>442</v>
      </c>
      <c r="G83" s="957">
        <v>182</v>
      </c>
      <c r="H83" t="s">
        <v>382</v>
      </c>
      <c r="I83" t="s">
        <v>491</v>
      </c>
      <c r="J83" t="s">
        <v>447</v>
      </c>
      <c r="K83" t="s">
        <v>0</v>
      </c>
      <c r="L83" s="15">
        <v>2.2000000000000002</v>
      </c>
      <c r="M83" t="s">
        <v>151</v>
      </c>
      <c r="N83" s="677">
        <f t="shared" ca="1" si="8"/>
        <v>-10775896.185330583</v>
      </c>
      <c r="O83" s="677">
        <f t="shared" ca="1" si="12"/>
        <v>-5990848.6884757485</v>
      </c>
      <c r="P83" s="677">
        <f t="shared" ca="1" si="12"/>
        <v>-384756.36829925433</v>
      </c>
      <c r="Q83" s="677">
        <f t="shared" ca="1" si="12"/>
        <v>-2382654.1749273334</v>
      </c>
      <c r="R83" s="677">
        <f t="shared" ca="1" si="12"/>
        <v>-875117.68315992155</v>
      </c>
      <c r="S83" s="677">
        <f t="shared" ca="1" si="12"/>
        <v>-98119.996108707535</v>
      </c>
      <c r="T83" s="677">
        <f t="shared" ca="1" si="12"/>
        <v>-102605.4651791316</v>
      </c>
      <c r="U83" s="677">
        <f t="shared" ca="1" si="12"/>
        <v>-3192.2044614158895</v>
      </c>
      <c r="V83" s="677">
        <f t="shared" ca="1" si="12"/>
        <v>-126099.75041453412</v>
      </c>
      <c r="W83" s="677">
        <f t="shared" ca="1" si="13"/>
        <v>-84809.743943270747</v>
      </c>
      <c r="X83" s="677">
        <f t="shared" ca="1" si="12"/>
        <v>-124278.52017594362</v>
      </c>
      <c r="Y83" s="677">
        <f t="shared" ca="1" si="12"/>
        <v>-603413.59018532315</v>
      </c>
      <c r="Z83" s="677">
        <f t="shared" ca="1" si="12"/>
        <v>0</v>
      </c>
      <c r="AA83" t="str">
        <f t="shared" si="9"/>
        <v>ASR_COMP</v>
      </c>
      <c r="AB83" s="957">
        <f t="shared" si="10"/>
        <v>44682</v>
      </c>
      <c r="AC83" t="str">
        <f t="shared" si="11"/>
        <v>Unaudited</v>
      </c>
    </row>
    <row r="84" spans="1:29" x14ac:dyDescent="0.25">
      <c r="A84" t="s">
        <v>423</v>
      </c>
      <c r="B84" t="s">
        <v>1388</v>
      </c>
      <c r="C84" t="s">
        <v>1389</v>
      </c>
      <c r="D84">
        <v>1900</v>
      </c>
      <c r="E84" s="957">
        <v>1</v>
      </c>
      <c r="F84" t="s">
        <v>442</v>
      </c>
      <c r="G84" s="957">
        <v>182</v>
      </c>
      <c r="H84" t="s">
        <v>382</v>
      </c>
      <c r="I84" t="s">
        <v>491</v>
      </c>
      <c r="J84" t="s">
        <v>447</v>
      </c>
      <c r="K84" t="s">
        <v>0</v>
      </c>
      <c r="L84" s="15">
        <v>2.2999999999999998</v>
      </c>
      <c r="M84" t="s">
        <v>152</v>
      </c>
      <c r="N84" s="677">
        <f t="shared" ca="1" si="8"/>
        <v>24173207.52733421</v>
      </c>
      <c r="O84" s="677">
        <f t="shared" ca="1" si="12"/>
        <v>18553165.749633152</v>
      </c>
      <c r="P84" s="677">
        <f t="shared" ca="1" si="12"/>
        <v>1583975.0458104098</v>
      </c>
      <c r="Q84" s="677">
        <f t="shared" ca="1" si="12"/>
        <v>2012021.0793979601</v>
      </c>
      <c r="R84" s="677">
        <f t="shared" ca="1" si="12"/>
        <v>1036012.5790351855</v>
      </c>
      <c r="S84" s="677">
        <f t="shared" ca="1" si="12"/>
        <v>81713.128824976593</v>
      </c>
      <c r="T84" s="677">
        <f t="shared" ca="1" si="12"/>
        <v>166851.45413264688</v>
      </c>
      <c r="U84" s="677">
        <f t="shared" ca="1" si="12"/>
        <v>3999.1037823423485</v>
      </c>
      <c r="V84" s="677">
        <f t="shared" ca="1" si="12"/>
        <v>218935.64276246753</v>
      </c>
      <c r="W84" s="677">
        <f t="shared" ca="1" si="13"/>
        <v>56425.423477607677</v>
      </c>
      <c r="X84" s="677">
        <f t="shared" ca="1" si="12"/>
        <v>133939.00955786431</v>
      </c>
      <c r="Y84" s="677">
        <f t="shared" ca="1" si="12"/>
        <v>326169.3109195978</v>
      </c>
      <c r="Z84" s="677">
        <f t="shared" ca="1" si="12"/>
        <v>0</v>
      </c>
      <c r="AA84" t="str">
        <f t="shared" si="9"/>
        <v>ASR_COMP</v>
      </c>
      <c r="AB84" s="957">
        <f t="shared" si="10"/>
        <v>44682</v>
      </c>
      <c r="AC84" t="str">
        <f t="shared" si="11"/>
        <v>Unaudited</v>
      </c>
    </row>
    <row r="85" spans="1:29" x14ac:dyDescent="0.25">
      <c r="A85" t="s">
        <v>423</v>
      </c>
      <c r="B85" t="s">
        <v>1388</v>
      </c>
      <c r="C85" t="s">
        <v>1389</v>
      </c>
      <c r="D85">
        <v>1900</v>
      </c>
      <c r="E85" s="957">
        <v>1</v>
      </c>
      <c r="F85" t="s">
        <v>442</v>
      </c>
      <c r="G85" s="957">
        <v>182</v>
      </c>
      <c r="H85" t="s">
        <v>382</v>
      </c>
      <c r="I85" t="s">
        <v>491</v>
      </c>
      <c r="J85" t="s">
        <v>447</v>
      </c>
      <c r="K85" t="s">
        <v>0</v>
      </c>
      <c r="L85" s="15">
        <v>2.4</v>
      </c>
      <c r="M85" t="s">
        <v>153</v>
      </c>
      <c r="N85" s="677">
        <f t="shared" ca="1" si="8"/>
        <v>23211799.664482847</v>
      </c>
      <c r="O85" s="677">
        <f t="shared" ca="1" si="12"/>
        <v>14119294.445574021</v>
      </c>
      <c r="P85" s="677">
        <f t="shared" ca="1" si="12"/>
        <v>967661.11223232932</v>
      </c>
      <c r="Q85" s="677">
        <f t="shared" ca="1" si="12"/>
        <v>5391482.2043477306</v>
      </c>
      <c r="R85" s="677">
        <f t="shared" ca="1" si="12"/>
        <v>1259641.4239774086</v>
      </c>
      <c r="S85" s="677">
        <f t="shared" ca="1" si="12"/>
        <v>231917.83395185543</v>
      </c>
      <c r="T85" s="677">
        <f t="shared" ca="1" si="12"/>
        <v>345232.09816331929</v>
      </c>
      <c r="U85" s="677">
        <f t="shared" ca="1" si="12"/>
        <v>8819.0060640989468</v>
      </c>
      <c r="V85" s="677">
        <f t="shared" ca="1" si="12"/>
        <v>134036.07489654486</v>
      </c>
      <c r="W85" s="677">
        <f t="shared" ca="1" si="13"/>
        <v>113488.50782739652</v>
      </c>
      <c r="X85" s="677">
        <f t="shared" ca="1" si="12"/>
        <v>218573.02701283272</v>
      </c>
      <c r="Y85" s="677">
        <f t="shared" ca="1" si="12"/>
        <v>421653.93043531</v>
      </c>
      <c r="Z85" s="677">
        <f t="shared" ca="1" si="12"/>
        <v>0</v>
      </c>
      <c r="AA85" t="str">
        <f t="shared" si="9"/>
        <v>ASR_COMP</v>
      </c>
      <c r="AB85" s="957">
        <f t="shared" si="10"/>
        <v>44682</v>
      </c>
      <c r="AC85" t="str">
        <f t="shared" si="11"/>
        <v>Unaudited</v>
      </c>
    </row>
    <row r="86" spans="1:29" x14ac:dyDescent="0.25">
      <c r="A86" t="s">
        <v>423</v>
      </c>
      <c r="B86" t="s">
        <v>1388</v>
      </c>
      <c r="C86" t="s">
        <v>1389</v>
      </c>
      <c r="D86">
        <v>1900</v>
      </c>
      <c r="E86" s="957">
        <v>1</v>
      </c>
      <c r="F86" t="s">
        <v>442</v>
      </c>
      <c r="G86" s="957">
        <v>182</v>
      </c>
      <c r="H86" t="s">
        <v>382</v>
      </c>
      <c r="I86" t="s">
        <v>491</v>
      </c>
      <c r="J86" t="s">
        <v>447</v>
      </c>
      <c r="K86" t="s">
        <v>0</v>
      </c>
      <c r="L86" s="15">
        <v>2.5</v>
      </c>
      <c r="M86" t="s">
        <v>154</v>
      </c>
      <c r="N86" s="677">
        <f t="shared" ca="1" si="8"/>
        <v>-2151541.1397228511</v>
      </c>
      <c r="O86" s="677">
        <f t="shared" ca="1" si="12"/>
        <v>-1493619.5482740046</v>
      </c>
      <c r="P86" s="677">
        <f t="shared" ca="1" si="12"/>
        <v>-127625.06964856331</v>
      </c>
      <c r="Q86" s="677">
        <f t="shared" ca="1" si="12"/>
        <v>-319809.9465708955</v>
      </c>
      <c r="R86" s="677">
        <f t="shared" ca="1" si="12"/>
        <v>-113359.69642983345</v>
      </c>
      <c r="S86" s="677">
        <f t="shared" ca="1" si="12"/>
        <v>-15050.353012734464</v>
      </c>
      <c r="T86" s="677">
        <f t="shared" ca="1" si="12"/>
        <v>-22441.422295780812</v>
      </c>
      <c r="U86" s="677">
        <f t="shared" ca="1" si="12"/>
        <v>-376.75871976113206</v>
      </c>
      <c r="V86" s="677">
        <f t="shared" ca="1" si="12"/>
        <v>-17624.754478141051</v>
      </c>
      <c r="W86" s="677">
        <f t="shared" ca="1" si="13"/>
        <v>-5780.9376705736686</v>
      </c>
      <c r="X86" s="677">
        <f t="shared" ca="1" si="12"/>
        <v>-7016.3310534000475</v>
      </c>
      <c r="Y86" s="677">
        <f t="shared" ca="1" si="12"/>
        <v>-28836.321569163072</v>
      </c>
      <c r="Z86" s="677">
        <f t="shared" ca="1" si="12"/>
        <v>0</v>
      </c>
      <c r="AA86" t="str">
        <f t="shared" si="9"/>
        <v>ASR_COMP</v>
      </c>
      <c r="AB86" s="957">
        <f t="shared" si="10"/>
        <v>44682</v>
      </c>
      <c r="AC86" t="str">
        <f t="shared" si="11"/>
        <v>Unaudited</v>
      </c>
    </row>
    <row r="87" spans="1:29" x14ac:dyDescent="0.25">
      <c r="A87" t="s">
        <v>423</v>
      </c>
      <c r="B87" t="s">
        <v>1388</v>
      </c>
      <c r="C87" t="s">
        <v>1389</v>
      </c>
      <c r="D87">
        <v>1900</v>
      </c>
      <c r="E87" s="957">
        <v>1</v>
      </c>
      <c r="F87" t="s">
        <v>442</v>
      </c>
      <c r="G87" s="957">
        <v>182</v>
      </c>
      <c r="H87" t="s">
        <v>382</v>
      </c>
      <c r="I87" t="s">
        <v>491</v>
      </c>
      <c r="J87" t="s">
        <v>447</v>
      </c>
      <c r="K87" t="s">
        <v>0</v>
      </c>
      <c r="L87" s="15" t="s">
        <v>99</v>
      </c>
      <c r="M87" t="s">
        <v>7</v>
      </c>
      <c r="N87" s="677">
        <f t="shared" ca="1" si="8"/>
        <v>0</v>
      </c>
      <c r="O87" s="677">
        <f t="shared" ca="1" si="12"/>
        <v>0</v>
      </c>
      <c r="P87" s="677">
        <f t="shared" ca="1" si="12"/>
        <v>0</v>
      </c>
      <c r="Q87" s="677">
        <f t="shared" ca="1" si="12"/>
        <v>0</v>
      </c>
      <c r="R87" s="677">
        <f t="shared" ca="1" si="12"/>
        <v>0</v>
      </c>
      <c r="S87" s="677">
        <f t="shared" ca="1" si="12"/>
        <v>0</v>
      </c>
      <c r="T87" s="677">
        <f t="shared" ca="1" si="12"/>
        <v>0</v>
      </c>
      <c r="U87" s="677">
        <f t="shared" ca="1" si="12"/>
        <v>0</v>
      </c>
      <c r="V87" s="677">
        <f t="shared" ca="1" si="12"/>
        <v>0</v>
      </c>
      <c r="W87" s="677">
        <f t="shared" ca="1" si="13"/>
        <v>0</v>
      </c>
      <c r="X87" s="677">
        <f t="shared" ca="1" si="12"/>
        <v>0</v>
      </c>
      <c r="Y87" s="677">
        <f t="shared" ca="1" si="12"/>
        <v>0</v>
      </c>
      <c r="Z87" s="677">
        <f t="shared" ca="1" si="12"/>
        <v>0</v>
      </c>
      <c r="AA87" t="str">
        <f t="shared" si="9"/>
        <v>ASR_COMP</v>
      </c>
      <c r="AB87" s="957">
        <f t="shared" si="10"/>
        <v>44682</v>
      </c>
      <c r="AC87" t="str">
        <f t="shared" si="11"/>
        <v>Unaudited</v>
      </c>
    </row>
    <row r="88" spans="1:29" x14ac:dyDescent="0.25">
      <c r="A88" t="s">
        <v>423</v>
      </c>
      <c r="B88" t="s">
        <v>1388</v>
      </c>
      <c r="C88" t="s">
        <v>1389</v>
      </c>
      <c r="D88">
        <v>1900</v>
      </c>
      <c r="E88" s="957">
        <v>1</v>
      </c>
      <c r="F88" t="s">
        <v>442</v>
      </c>
      <c r="G88" s="957">
        <v>182</v>
      </c>
      <c r="H88" t="s">
        <v>382</v>
      </c>
      <c r="I88" t="s">
        <v>491</v>
      </c>
      <c r="J88" t="s">
        <v>447</v>
      </c>
      <c r="K88" t="s">
        <v>0</v>
      </c>
      <c r="L88" s="15" t="s">
        <v>155</v>
      </c>
      <c r="M88" t="s">
        <v>454</v>
      </c>
      <c r="N88" s="677">
        <f t="shared" ca="1" si="8"/>
        <v>0</v>
      </c>
      <c r="O88" s="677">
        <f t="shared" ca="1" si="12"/>
        <v>0</v>
      </c>
      <c r="P88" s="677">
        <f t="shared" ca="1" si="12"/>
        <v>0</v>
      </c>
      <c r="Q88" s="677">
        <f t="shared" ca="1" si="12"/>
        <v>0</v>
      </c>
      <c r="R88" s="677">
        <f t="shared" ca="1" si="12"/>
        <v>0</v>
      </c>
      <c r="S88" s="677">
        <f t="shared" ca="1" si="12"/>
        <v>0</v>
      </c>
      <c r="T88" s="677">
        <f t="shared" ca="1" si="12"/>
        <v>0</v>
      </c>
      <c r="U88" s="677">
        <f t="shared" ca="1" si="12"/>
        <v>0</v>
      </c>
      <c r="V88" s="677">
        <f t="shared" ca="1" si="12"/>
        <v>0</v>
      </c>
      <c r="W88" s="677">
        <f t="shared" ca="1" si="13"/>
        <v>0</v>
      </c>
      <c r="X88" s="677">
        <f t="shared" ca="1" si="12"/>
        <v>0</v>
      </c>
      <c r="Y88" s="677">
        <f t="shared" ca="1" si="12"/>
        <v>0</v>
      </c>
      <c r="Z88" s="677">
        <f t="shared" ca="1" si="12"/>
        <v>0</v>
      </c>
      <c r="AA88" t="str">
        <f t="shared" si="9"/>
        <v>ASR_COMP</v>
      </c>
      <c r="AB88" s="957">
        <f t="shared" si="10"/>
        <v>44682</v>
      </c>
      <c r="AC88" t="str">
        <f t="shared" si="11"/>
        <v>Unaudited</v>
      </c>
    </row>
    <row r="89" spans="1:29" x14ac:dyDescent="0.25">
      <c r="A89" t="s">
        <v>423</v>
      </c>
      <c r="B89" t="s">
        <v>1388</v>
      </c>
      <c r="C89" t="s">
        <v>1389</v>
      </c>
      <c r="D89">
        <v>1900</v>
      </c>
      <c r="E89" s="957">
        <v>1</v>
      </c>
      <c r="F89" t="s">
        <v>442</v>
      </c>
      <c r="G89" s="957">
        <v>182</v>
      </c>
      <c r="H89" t="s">
        <v>382</v>
      </c>
      <c r="I89" t="s">
        <v>491</v>
      </c>
      <c r="J89" t="s">
        <v>447</v>
      </c>
      <c r="K89" t="s">
        <v>0</v>
      </c>
      <c r="L89" s="15" t="s">
        <v>920</v>
      </c>
      <c r="M89" t="s">
        <v>24</v>
      </c>
      <c r="N89" s="677">
        <f t="shared" ca="1" si="8"/>
        <v>1530113.08</v>
      </c>
      <c r="O89" s="677">
        <f t="shared" ca="1" si="12"/>
        <v>949605.59</v>
      </c>
      <c r="P89" s="677">
        <f t="shared" ca="1" si="12"/>
        <v>0</v>
      </c>
      <c r="Q89" s="677">
        <f t="shared" ca="1" si="12"/>
        <v>329608.25000000006</v>
      </c>
      <c r="R89" s="677">
        <f t="shared" ca="1" si="12"/>
        <v>139237.04999999999</v>
      </c>
      <c r="S89" s="677">
        <f t="shared" ca="1" si="12"/>
        <v>4669.21</v>
      </c>
      <c r="T89" s="677">
        <f t="shared" ca="1" si="12"/>
        <v>109269.53</v>
      </c>
      <c r="U89" s="677">
        <f t="shared" ca="1" si="12"/>
        <v>0</v>
      </c>
      <c r="V89" s="677">
        <f t="shared" ca="1" si="12"/>
        <v>0</v>
      </c>
      <c r="W89" s="677">
        <f t="shared" ca="1" si="13"/>
        <v>-792.55</v>
      </c>
      <c r="X89" s="677">
        <f t="shared" ca="1" si="12"/>
        <v>-1484</v>
      </c>
      <c r="Y89" s="677">
        <f t="shared" ca="1" si="12"/>
        <v>0</v>
      </c>
      <c r="Z89" s="677">
        <f t="shared" ca="1" si="12"/>
        <v>0</v>
      </c>
      <c r="AA89" t="str">
        <f t="shared" si="9"/>
        <v>ASR_COMP</v>
      </c>
      <c r="AB89" s="957">
        <f t="shared" si="10"/>
        <v>44682</v>
      </c>
      <c r="AC89" t="str">
        <f t="shared" si="11"/>
        <v>Unaudited</v>
      </c>
    </row>
    <row r="90" spans="1:29" x14ac:dyDescent="0.25">
      <c r="A90" t="s">
        <v>423</v>
      </c>
      <c r="B90" t="s">
        <v>1388</v>
      </c>
      <c r="C90" t="s">
        <v>1389</v>
      </c>
      <c r="D90">
        <v>1900</v>
      </c>
      <c r="E90" s="957">
        <v>1</v>
      </c>
      <c r="F90" t="s">
        <v>442</v>
      </c>
      <c r="G90" s="957">
        <v>182</v>
      </c>
      <c r="H90" t="s">
        <v>382</v>
      </c>
      <c r="I90" t="s">
        <v>491</v>
      </c>
      <c r="J90" t="s">
        <v>447</v>
      </c>
      <c r="K90" t="s">
        <v>53</v>
      </c>
      <c r="L90" s="15">
        <v>3.1</v>
      </c>
      <c r="M90" t="s">
        <v>33</v>
      </c>
      <c r="N90" s="677">
        <f t="shared" ca="1" si="8"/>
        <v>32346507.656693067</v>
      </c>
      <c r="O90" s="677">
        <f t="shared" ca="1" si="12"/>
        <v>26124664.386225697</v>
      </c>
      <c r="P90" s="677">
        <f t="shared" ca="1" si="12"/>
        <v>1076851.31396341</v>
      </c>
      <c r="Q90" s="677">
        <f t="shared" ca="1" si="12"/>
        <v>2900559.4821067145</v>
      </c>
      <c r="R90" s="677">
        <f t="shared" ca="1" si="12"/>
        <v>979918.72531353019</v>
      </c>
      <c r="S90" s="677">
        <f t="shared" ca="1" si="12"/>
        <v>111434.44745396814</v>
      </c>
      <c r="T90" s="677">
        <f t="shared" ca="1" si="12"/>
        <v>19875.418062880777</v>
      </c>
      <c r="U90" s="677">
        <f t="shared" ca="1" si="12"/>
        <v>2258.6330677794208</v>
      </c>
      <c r="V90" s="677">
        <f t="shared" ca="1" si="12"/>
        <v>157314.10640402877</v>
      </c>
      <c r="W90" s="677">
        <f t="shared" ca="1" si="13"/>
        <v>144461.59492229385</v>
      </c>
      <c r="X90" s="677">
        <f t="shared" ca="1" si="12"/>
        <v>151785.11743657434</v>
      </c>
      <c r="Y90" s="677">
        <f t="shared" ca="1" si="12"/>
        <v>677384.43173619208</v>
      </c>
      <c r="Z90" s="677">
        <f t="shared" ca="1" si="12"/>
        <v>0</v>
      </c>
      <c r="AA90" t="str">
        <f t="shared" si="9"/>
        <v>ASR_COMP</v>
      </c>
      <c r="AB90" s="957">
        <f t="shared" si="10"/>
        <v>44682</v>
      </c>
      <c r="AC90" t="str">
        <f t="shared" si="11"/>
        <v>Unaudited</v>
      </c>
    </row>
    <row r="91" spans="1:29" x14ac:dyDescent="0.25">
      <c r="A91" t="s">
        <v>423</v>
      </c>
      <c r="B91" t="s">
        <v>1388</v>
      </c>
      <c r="C91" t="s">
        <v>1389</v>
      </c>
      <c r="D91">
        <v>1900</v>
      </c>
      <c r="E91" s="957">
        <v>1</v>
      </c>
      <c r="F91" t="s">
        <v>442</v>
      </c>
      <c r="G91" s="957">
        <v>182</v>
      </c>
      <c r="H91" t="s">
        <v>382</v>
      </c>
      <c r="I91" t="s">
        <v>491</v>
      </c>
      <c r="J91" t="s">
        <v>447</v>
      </c>
      <c r="K91" t="s">
        <v>53</v>
      </c>
      <c r="L91" s="15">
        <v>3.2</v>
      </c>
      <c r="M91" t="s">
        <v>34</v>
      </c>
      <c r="N91" s="677">
        <f t="shared" ca="1" si="8"/>
        <v>44387322.434902675</v>
      </c>
      <c r="O91" s="677">
        <f t="shared" ca="1" si="12"/>
        <v>26801452.867071621</v>
      </c>
      <c r="P91" s="677">
        <f t="shared" ca="1" si="12"/>
        <v>1839523.3490804562</v>
      </c>
      <c r="Q91" s="677">
        <f t="shared" ca="1" si="12"/>
        <v>9241629.7440247871</v>
      </c>
      <c r="R91" s="677">
        <f t="shared" ca="1" si="12"/>
        <v>2828830.9743775087</v>
      </c>
      <c r="S91" s="677">
        <f t="shared" ca="1" si="12"/>
        <v>466378.16184155765</v>
      </c>
      <c r="T91" s="677">
        <f t="shared" ca="1" si="12"/>
        <v>360699.94898664876</v>
      </c>
      <c r="U91" s="677">
        <f t="shared" ca="1" si="12"/>
        <v>9686.4103926957632</v>
      </c>
      <c r="V91" s="677">
        <f t="shared" ca="1" si="12"/>
        <v>442853.34405079536</v>
      </c>
      <c r="W91" s="677">
        <f t="shared" ca="1" si="13"/>
        <v>272989.88158492546</v>
      </c>
      <c r="X91" s="677">
        <f t="shared" ca="1" si="12"/>
        <v>632414.86764085339</v>
      </c>
      <c r="Y91" s="677">
        <f t="shared" ca="1" si="12"/>
        <v>1490862.885850833</v>
      </c>
      <c r="Z91" s="677">
        <f t="shared" ca="1" si="12"/>
        <v>0</v>
      </c>
      <c r="AA91" t="str">
        <f t="shared" si="9"/>
        <v>ASR_COMP</v>
      </c>
      <c r="AB91" s="957">
        <f t="shared" si="10"/>
        <v>44682</v>
      </c>
      <c r="AC91" t="str">
        <f t="shared" si="11"/>
        <v>Unaudited</v>
      </c>
    </row>
    <row r="92" spans="1:29" x14ac:dyDescent="0.25">
      <c r="A92" t="s">
        <v>423</v>
      </c>
      <c r="B92" t="s">
        <v>1388</v>
      </c>
      <c r="C92" t="s">
        <v>1389</v>
      </c>
      <c r="D92">
        <v>1900</v>
      </c>
      <c r="E92" s="957">
        <v>1</v>
      </c>
      <c r="F92" t="s">
        <v>442</v>
      </c>
      <c r="G92" s="957">
        <v>182</v>
      </c>
      <c r="H92" t="s">
        <v>382</v>
      </c>
      <c r="I92" t="s">
        <v>491</v>
      </c>
      <c r="J92" t="s">
        <v>447</v>
      </c>
      <c r="K92" t="s">
        <v>53</v>
      </c>
      <c r="L92" s="15">
        <v>3.3</v>
      </c>
      <c r="M92" t="s">
        <v>54</v>
      </c>
      <c r="N92" s="677">
        <f t="shared" ca="1" si="8"/>
        <v>5824.17</v>
      </c>
      <c r="O92" s="677">
        <f t="shared" ca="1" si="12"/>
        <v>34.97</v>
      </c>
      <c r="P92" s="677">
        <f t="shared" ca="1" si="12"/>
        <v>110</v>
      </c>
      <c r="Q92" s="677">
        <f t="shared" ca="1" si="12"/>
        <v>0</v>
      </c>
      <c r="R92" s="677">
        <f t="shared" ca="1" si="12"/>
        <v>0</v>
      </c>
      <c r="S92" s="677">
        <f t="shared" ca="1" si="12"/>
        <v>761.77</v>
      </c>
      <c r="T92" s="677">
        <f t="shared" ca="1" si="12"/>
        <v>0</v>
      </c>
      <c r="U92" s="677">
        <f t="shared" ca="1" si="12"/>
        <v>-34.97</v>
      </c>
      <c r="V92" s="677">
        <f t="shared" ca="1" si="12"/>
        <v>0</v>
      </c>
      <c r="W92" s="677">
        <f t="shared" ca="1" si="13"/>
        <v>0</v>
      </c>
      <c r="X92" s="677">
        <f t="shared" ca="1" si="12"/>
        <v>4952.4000000000005</v>
      </c>
      <c r="Y92" s="677">
        <f t="shared" ca="1" si="12"/>
        <v>0</v>
      </c>
      <c r="Z92" s="677">
        <f t="shared" ca="1" si="12"/>
        <v>0</v>
      </c>
      <c r="AA92" t="str">
        <f t="shared" si="9"/>
        <v>ASR_COMP</v>
      </c>
      <c r="AB92" s="957">
        <f t="shared" si="10"/>
        <v>44682</v>
      </c>
      <c r="AC92" t="str">
        <f t="shared" si="11"/>
        <v>Unaudited</v>
      </c>
    </row>
    <row r="93" spans="1:29" x14ac:dyDescent="0.25">
      <c r="A93" t="s">
        <v>423</v>
      </c>
      <c r="B93" t="s">
        <v>1388</v>
      </c>
      <c r="C93" t="s">
        <v>1389</v>
      </c>
      <c r="D93">
        <v>1900</v>
      </c>
      <c r="E93" s="957">
        <v>1</v>
      </c>
      <c r="F93" t="s">
        <v>442</v>
      </c>
      <c r="G93" s="957">
        <v>182</v>
      </c>
      <c r="H93" t="s">
        <v>382</v>
      </c>
      <c r="I93" t="s">
        <v>491</v>
      </c>
      <c r="J93" t="s">
        <v>447</v>
      </c>
      <c r="K93" t="s">
        <v>53</v>
      </c>
      <c r="L93" s="15" t="s">
        <v>44</v>
      </c>
      <c r="M93" t="s">
        <v>156</v>
      </c>
      <c r="N93" s="677">
        <f t="shared" ca="1" si="8"/>
        <v>0</v>
      </c>
      <c r="O93" s="677">
        <f t="shared" ca="1" si="12"/>
        <v>0</v>
      </c>
      <c r="P93" s="677">
        <f t="shared" ca="1" si="12"/>
        <v>0</v>
      </c>
      <c r="Q93" s="677">
        <f t="shared" ca="1" si="12"/>
        <v>0</v>
      </c>
      <c r="R93" s="677">
        <f t="shared" ca="1" si="12"/>
        <v>0</v>
      </c>
      <c r="S93" s="677">
        <f t="shared" ca="1" si="12"/>
        <v>0</v>
      </c>
      <c r="T93" s="677">
        <f t="shared" ca="1" si="12"/>
        <v>0</v>
      </c>
      <c r="U93" s="677">
        <f t="shared" ca="1" si="12"/>
        <v>0</v>
      </c>
      <c r="V93" s="677">
        <f t="shared" ca="1" si="12"/>
        <v>0</v>
      </c>
      <c r="W93" s="677">
        <f t="shared" ca="1" si="13"/>
        <v>0</v>
      </c>
      <c r="X93" s="677">
        <f t="shared" ca="1" si="12"/>
        <v>0</v>
      </c>
      <c r="Y93" s="677">
        <f t="shared" ca="1" si="12"/>
        <v>0</v>
      </c>
      <c r="Z93" s="677">
        <f t="shared" ca="1" si="12"/>
        <v>0</v>
      </c>
      <c r="AA93" t="str">
        <f t="shared" si="9"/>
        <v>ASR_COMP</v>
      </c>
      <c r="AB93" s="957">
        <f t="shared" si="10"/>
        <v>44682</v>
      </c>
      <c r="AC93" t="str">
        <f t="shared" si="11"/>
        <v>Unaudited</v>
      </c>
    </row>
    <row r="94" spans="1:29" x14ac:dyDescent="0.25">
      <c r="A94" t="s">
        <v>423</v>
      </c>
      <c r="B94" t="s">
        <v>1388</v>
      </c>
      <c r="C94" t="s">
        <v>1389</v>
      </c>
      <c r="D94">
        <v>1900</v>
      </c>
      <c r="E94" s="957">
        <v>1</v>
      </c>
      <c r="F94" t="s">
        <v>442</v>
      </c>
      <c r="G94" s="957">
        <v>182</v>
      </c>
      <c r="H94" t="s">
        <v>382</v>
      </c>
      <c r="I94" t="s">
        <v>491</v>
      </c>
      <c r="J94" t="s">
        <v>447</v>
      </c>
      <c r="K94" t="s">
        <v>53</v>
      </c>
      <c r="L94" s="15" t="s">
        <v>41</v>
      </c>
      <c r="M94" t="s">
        <v>52</v>
      </c>
      <c r="N94" s="677">
        <f t="shared" ca="1" si="8"/>
        <v>19720495.649998955</v>
      </c>
      <c r="O94" s="677">
        <f t="shared" ca="1" si="12"/>
        <v>15712033.982822267</v>
      </c>
      <c r="P94" s="677">
        <f t="shared" ca="1" si="12"/>
        <v>508107.1601341482</v>
      </c>
      <c r="Q94" s="677">
        <f t="shared" ca="1" si="12"/>
        <v>1615971.2130912575</v>
      </c>
      <c r="R94" s="677">
        <f t="shared" ca="1" si="12"/>
        <v>413758.12439607305</v>
      </c>
      <c r="S94" s="677">
        <f t="shared" ca="1" si="12"/>
        <v>370907.8921298887</v>
      </c>
      <c r="T94" s="677">
        <f t="shared" ca="1" si="12"/>
        <v>136002.17691778933</v>
      </c>
      <c r="U94" s="677">
        <f t="shared" ca="1" si="12"/>
        <v>16409.247269735919</v>
      </c>
      <c r="V94" s="677">
        <f t="shared" ca="1" si="12"/>
        <v>92333.313961694919</v>
      </c>
      <c r="W94" s="677">
        <f t="shared" ca="1" si="13"/>
        <v>7000.4497566839455</v>
      </c>
      <c r="X94" s="677">
        <f t="shared" ca="1" si="12"/>
        <v>710727.01848663809</v>
      </c>
      <c r="Y94" s="677">
        <f t="shared" ca="1" si="12"/>
        <v>137245.0710327813</v>
      </c>
      <c r="Z94" s="677">
        <f t="shared" ca="1" si="12"/>
        <v>0</v>
      </c>
      <c r="AA94" t="str">
        <f t="shared" si="9"/>
        <v>ASR_COMP</v>
      </c>
      <c r="AB94" s="957">
        <f t="shared" si="10"/>
        <v>44682</v>
      </c>
      <c r="AC94" t="str">
        <f t="shared" si="11"/>
        <v>Unaudited</v>
      </c>
    </row>
    <row r="95" spans="1:29" x14ac:dyDescent="0.25">
      <c r="A95" t="s">
        <v>423</v>
      </c>
      <c r="B95" t="s">
        <v>1388</v>
      </c>
      <c r="C95" t="s">
        <v>1389</v>
      </c>
      <c r="D95">
        <v>1900</v>
      </c>
      <c r="E95" s="957">
        <v>1</v>
      </c>
      <c r="F95" t="s">
        <v>442</v>
      </c>
      <c r="G95" s="957">
        <v>182</v>
      </c>
      <c r="H95" t="s">
        <v>382</v>
      </c>
      <c r="I95" s="937" t="s">
        <v>491</v>
      </c>
      <c r="J95" s="937" t="s">
        <v>447</v>
      </c>
      <c r="K95" s="937" t="s">
        <v>53</v>
      </c>
      <c r="L95" s="937" t="s">
        <v>42</v>
      </c>
      <c r="M95" s="937" t="s">
        <v>157</v>
      </c>
      <c r="N95" s="677">
        <f t="shared" ca="1" si="8"/>
        <v>-4574699.6802797755</v>
      </c>
      <c r="O95" s="677">
        <f t="shared" ca="1" si="12"/>
        <v>-3206545.6966196601</v>
      </c>
      <c r="P95" s="677">
        <f t="shared" ca="1" si="12"/>
        <v>-193375.28339295895</v>
      </c>
      <c r="Q95" s="677">
        <f t="shared" ca="1" si="12"/>
        <v>-669417.46170704963</v>
      </c>
      <c r="R95" s="677">
        <f t="shared" ca="1" si="12"/>
        <v>-232150.8258063792</v>
      </c>
      <c r="S95" s="677">
        <f t="shared" ca="1" si="12"/>
        <v>-29324.596951534739</v>
      </c>
      <c r="T95" s="677">
        <f t="shared" ca="1" si="12"/>
        <v>-48179.945081145583</v>
      </c>
      <c r="U95" s="677">
        <f t="shared" ca="1" si="12"/>
        <v>-679.9185262569282</v>
      </c>
      <c r="V95" s="677">
        <f t="shared" ca="1" si="12"/>
        <v>-31951.262775401843</v>
      </c>
      <c r="W95" s="677">
        <f t="shared" ca="1" si="13"/>
        <v>-16364.478870627368</v>
      </c>
      <c r="X95" s="677">
        <f t="shared" ca="1" si="12"/>
        <v>-38899.660876931615</v>
      </c>
      <c r="Y95" s="677">
        <f t="shared" ca="1" si="12"/>
        <v>-107810.54967182943</v>
      </c>
      <c r="Z95" s="677">
        <f t="shared" ca="1" si="12"/>
        <v>0</v>
      </c>
      <c r="AA95" t="str">
        <f t="shared" si="9"/>
        <v>ASR_COMP</v>
      </c>
      <c r="AB95" s="957">
        <f t="shared" si="10"/>
        <v>44682</v>
      </c>
      <c r="AC95" t="str">
        <f t="shared" si="11"/>
        <v>Unaudited</v>
      </c>
    </row>
    <row r="96" spans="1:29" x14ac:dyDescent="0.25">
      <c r="A96" t="s">
        <v>423</v>
      </c>
      <c r="B96" t="s">
        <v>1388</v>
      </c>
      <c r="C96" t="s">
        <v>1389</v>
      </c>
      <c r="D96">
        <v>1900</v>
      </c>
      <c r="E96" s="957">
        <v>1</v>
      </c>
      <c r="F96" t="s">
        <v>442</v>
      </c>
      <c r="G96" s="957">
        <v>182</v>
      </c>
      <c r="H96" t="s">
        <v>382</v>
      </c>
      <c r="I96" s="937" t="s">
        <v>491</v>
      </c>
      <c r="J96" s="937" t="s">
        <v>447</v>
      </c>
      <c r="K96" s="937" t="s">
        <v>53</v>
      </c>
      <c r="L96" s="937" t="s">
        <v>43</v>
      </c>
      <c r="M96" s="958" t="s">
        <v>465</v>
      </c>
      <c r="N96" s="677">
        <f t="shared" ca="1" si="8"/>
        <v>13375848.058428023</v>
      </c>
      <c r="O96" s="677">
        <f t="shared" ca="1" si="12"/>
        <v>8338958.7182608536</v>
      </c>
      <c r="P96" s="677">
        <f t="shared" ca="1" si="12"/>
        <v>745910.89685502043</v>
      </c>
      <c r="Q96" s="677">
        <f t="shared" ca="1" si="12"/>
        <v>2058463.0729609295</v>
      </c>
      <c r="R96" s="677">
        <f t="shared" ca="1" si="12"/>
        <v>851009.13102854078</v>
      </c>
      <c r="S96" s="677">
        <f t="shared" ca="1" si="12"/>
        <v>214821.20245930157</v>
      </c>
      <c r="T96" s="677">
        <f t="shared" ca="1" si="12"/>
        <v>43427.535355918561</v>
      </c>
      <c r="U96" s="677">
        <f t="shared" ca="1" si="12"/>
        <v>5579.0359680840756</v>
      </c>
      <c r="V96" s="677">
        <f t="shared" ca="1" si="12"/>
        <v>115955.58711499455</v>
      </c>
      <c r="W96" s="677">
        <f t="shared" ca="1" si="13"/>
        <v>419283.22515387711</v>
      </c>
      <c r="X96" s="677">
        <f t="shared" ca="1" si="12"/>
        <v>195790.51088602992</v>
      </c>
      <c r="Y96" s="677">
        <f t="shared" ca="1" si="12"/>
        <v>386649.14238447341</v>
      </c>
      <c r="Z96" s="677">
        <f t="shared" ca="1" si="12"/>
        <v>0</v>
      </c>
      <c r="AA96" t="str">
        <f t="shared" si="9"/>
        <v>ASR_COMP</v>
      </c>
      <c r="AB96" s="957">
        <f t="shared" si="10"/>
        <v>44682</v>
      </c>
      <c r="AC96" t="str">
        <f t="shared" si="11"/>
        <v>Unaudited</v>
      </c>
    </row>
    <row r="97" spans="1:29" x14ac:dyDescent="0.25">
      <c r="A97" t="s">
        <v>423</v>
      </c>
      <c r="B97" t="s">
        <v>1388</v>
      </c>
      <c r="C97" t="s">
        <v>1389</v>
      </c>
      <c r="D97">
        <v>1900</v>
      </c>
      <c r="E97" s="957">
        <v>1</v>
      </c>
      <c r="F97" t="s">
        <v>442</v>
      </c>
      <c r="G97" s="957">
        <v>182</v>
      </c>
      <c r="H97" t="s">
        <v>382</v>
      </c>
      <c r="I97" s="937" t="s">
        <v>491</v>
      </c>
      <c r="J97" s="937" t="s">
        <v>447</v>
      </c>
      <c r="K97" s="937" t="s">
        <v>923</v>
      </c>
      <c r="L97" s="937" t="s">
        <v>924</v>
      </c>
      <c r="M97" s="958" t="s">
        <v>923</v>
      </c>
      <c r="N97" s="677">
        <f t="shared" ca="1" si="8"/>
        <v>11937342.709519176</v>
      </c>
      <c r="O97" s="677">
        <f t="shared" ca="1" si="12"/>
        <v>11003551.45346692</v>
      </c>
      <c r="P97" s="677">
        <f t="shared" ca="1" si="12"/>
        <v>621868.74714722682</v>
      </c>
      <c r="Q97" s="677">
        <f t="shared" ca="1" si="12"/>
        <v>141102.38935931007</v>
      </c>
      <c r="R97" s="677">
        <f t="shared" ca="1" si="12"/>
        <v>53629.533742831423</v>
      </c>
      <c r="S97" s="677">
        <f t="shared" ca="1" si="12"/>
        <v>18465.210942279176</v>
      </c>
      <c r="T97" s="677">
        <f t="shared" ca="1" si="12"/>
        <v>20443.005290119778</v>
      </c>
      <c r="U97" s="677">
        <f t="shared" ca="1" si="12"/>
        <v>233.22891188725669</v>
      </c>
      <c r="V97" s="677">
        <f t="shared" ca="1" si="12"/>
        <v>37510.689968817336</v>
      </c>
      <c r="W97" s="677">
        <f t="shared" ca="1" si="13"/>
        <v>16890.527051378456</v>
      </c>
      <c r="X97" s="677">
        <f t="shared" ca="1" si="12"/>
        <v>8116.9414448150992</v>
      </c>
      <c r="Y97" s="677">
        <f t="shared" ca="1" si="12"/>
        <v>15530.98219359169</v>
      </c>
      <c r="Z97" s="677">
        <f t="shared" ca="1" si="12"/>
        <v>0</v>
      </c>
      <c r="AA97" t="str">
        <f t="shared" si="9"/>
        <v>ASR_COMP</v>
      </c>
      <c r="AB97" s="957">
        <f t="shared" si="10"/>
        <v>44682</v>
      </c>
      <c r="AC97" t="str">
        <f t="shared" si="11"/>
        <v>Unaudited</v>
      </c>
    </row>
    <row r="98" spans="1:29" x14ac:dyDescent="0.25">
      <c r="A98" t="s">
        <v>423</v>
      </c>
      <c r="B98" t="s">
        <v>1388</v>
      </c>
      <c r="C98" t="s">
        <v>1389</v>
      </c>
      <c r="D98">
        <v>1900</v>
      </c>
      <c r="E98" s="957">
        <v>1</v>
      </c>
      <c r="F98" t="s">
        <v>442</v>
      </c>
      <c r="G98" s="957">
        <v>182</v>
      </c>
      <c r="H98" t="s">
        <v>382</v>
      </c>
      <c r="I98" s="937" t="s">
        <v>491</v>
      </c>
      <c r="J98" s="937" t="s">
        <v>447</v>
      </c>
      <c r="K98" s="937" t="s">
        <v>923</v>
      </c>
      <c r="L98" s="937" t="s">
        <v>925</v>
      </c>
      <c r="M98" s="958" t="s">
        <v>928</v>
      </c>
      <c r="N98" s="677">
        <f t="shared" ca="1" si="8"/>
        <v>-1901628.7385877506</v>
      </c>
      <c r="O98" s="677">
        <f t="shared" ca="1" si="12"/>
        <v>-1057208.5920839556</v>
      </c>
      <c r="P98" s="677">
        <f t="shared" ca="1" si="12"/>
        <v>-67898.182641044899</v>
      </c>
      <c r="Q98" s="677">
        <f t="shared" ca="1" si="12"/>
        <v>-420468.38381070609</v>
      </c>
      <c r="R98" s="677">
        <f t="shared" ca="1" si="12"/>
        <v>-154432.5323223391</v>
      </c>
      <c r="S98" s="677">
        <f t="shared" ca="1" si="12"/>
        <v>-17315.293430948394</v>
      </c>
      <c r="T98" s="677">
        <f t="shared" ca="1" si="12"/>
        <v>-18106.846796317339</v>
      </c>
      <c r="U98" s="677">
        <f t="shared" ca="1" si="12"/>
        <v>-563.33019907339235</v>
      </c>
      <c r="V98" s="677">
        <f t="shared" ca="1" si="12"/>
        <v>-22252.897131976613</v>
      </c>
      <c r="W98" s="677">
        <f t="shared" ca="1" si="13"/>
        <v>-14966.425401753666</v>
      </c>
      <c r="X98" s="677">
        <f t="shared" ca="1" si="12"/>
        <v>-21931.503560460642</v>
      </c>
      <c r="Y98" s="677">
        <f t="shared" ca="1" si="12"/>
        <v>-106484.7512091747</v>
      </c>
      <c r="Z98" s="677">
        <f t="shared" ca="1" si="12"/>
        <v>0</v>
      </c>
      <c r="AA98" t="str">
        <f t="shared" si="9"/>
        <v>ASR_COMP</v>
      </c>
      <c r="AB98" s="957">
        <f t="shared" si="10"/>
        <v>44682</v>
      </c>
      <c r="AC98" t="str">
        <f t="shared" si="11"/>
        <v>Unaudited</v>
      </c>
    </row>
    <row r="99" spans="1:29" x14ac:dyDescent="0.25">
      <c r="A99" t="s">
        <v>423</v>
      </c>
      <c r="B99" t="s">
        <v>1388</v>
      </c>
      <c r="C99" t="s">
        <v>1389</v>
      </c>
      <c r="D99">
        <v>1900</v>
      </c>
      <c r="E99" s="957">
        <v>1</v>
      </c>
      <c r="F99" t="s">
        <v>442</v>
      </c>
      <c r="G99" s="957">
        <v>182</v>
      </c>
      <c r="H99" t="s">
        <v>382</v>
      </c>
      <c r="I99" s="937" t="s">
        <v>491</v>
      </c>
      <c r="J99" s="937" t="s">
        <v>447</v>
      </c>
      <c r="K99" s="937" t="s">
        <v>923</v>
      </c>
      <c r="L99" s="943" t="s">
        <v>926</v>
      </c>
      <c r="M99" s="959" t="s">
        <v>929</v>
      </c>
      <c r="N99" s="677">
        <f t="shared" ca="1" si="8"/>
        <v>0</v>
      </c>
      <c r="O99" s="677">
        <f t="shared" ca="1" si="12"/>
        <v>0</v>
      </c>
      <c r="P99" s="677">
        <f t="shared" ca="1" si="12"/>
        <v>0</v>
      </c>
      <c r="Q99" s="677">
        <f t="shared" ca="1" si="12"/>
        <v>0</v>
      </c>
      <c r="R99" s="677">
        <f t="shared" ca="1" si="12"/>
        <v>0</v>
      </c>
      <c r="S99" s="677">
        <f t="shared" ca="1" si="12"/>
        <v>0</v>
      </c>
      <c r="T99" s="677">
        <f t="shared" ca="1" si="12"/>
        <v>0</v>
      </c>
      <c r="U99" s="677">
        <f t="shared" ca="1" si="12"/>
        <v>0</v>
      </c>
      <c r="V99" s="677">
        <f t="shared" ca="1" si="12"/>
        <v>0</v>
      </c>
      <c r="W99" s="677">
        <f t="shared" ca="1" si="13"/>
        <v>0</v>
      </c>
      <c r="X99" s="677">
        <f t="shared" ca="1" si="12"/>
        <v>0</v>
      </c>
      <c r="Y99" s="677">
        <f t="shared" ca="1" si="12"/>
        <v>0</v>
      </c>
      <c r="Z99" s="677">
        <f t="shared" ca="1" si="12"/>
        <v>0</v>
      </c>
      <c r="AA99" t="str">
        <f t="shared" si="9"/>
        <v>ASR_COMP</v>
      </c>
      <c r="AB99" s="957">
        <f t="shared" si="10"/>
        <v>44682</v>
      </c>
      <c r="AC99" t="str">
        <f t="shared" si="11"/>
        <v>Unaudited</v>
      </c>
    </row>
    <row r="100" spans="1:29" x14ac:dyDescent="0.25">
      <c r="A100" t="s">
        <v>423</v>
      </c>
      <c r="B100" t="s">
        <v>1388</v>
      </c>
      <c r="C100" t="s">
        <v>1389</v>
      </c>
      <c r="D100">
        <v>1900</v>
      </c>
      <c r="E100" s="957">
        <v>1</v>
      </c>
      <c r="F100" t="s">
        <v>442</v>
      </c>
      <c r="G100" s="957">
        <v>182</v>
      </c>
      <c r="H100" t="s">
        <v>382</v>
      </c>
      <c r="I100" s="937" t="s">
        <v>491</v>
      </c>
      <c r="J100" s="937" t="s">
        <v>447</v>
      </c>
      <c r="K100" s="937" t="s">
        <v>448</v>
      </c>
      <c r="L100" s="937">
        <v>5.0999999999999996</v>
      </c>
      <c r="M100" s="958" t="s">
        <v>37</v>
      </c>
      <c r="N100" s="677">
        <f t="shared" ca="1" si="8"/>
        <v>25481519.909605794</v>
      </c>
      <c r="O100" s="677">
        <f t="shared" ca="1" si="12"/>
        <v>12136031.162473202</v>
      </c>
      <c r="P100" s="677">
        <f t="shared" ca="1" si="12"/>
        <v>3826667.5046920916</v>
      </c>
      <c r="Q100" s="677">
        <f t="shared" ca="1" si="12"/>
        <v>1758219.4952354692</v>
      </c>
      <c r="R100" s="677">
        <f t="shared" ca="1" si="12"/>
        <v>3545775.3235998945</v>
      </c>
      <c r="S100" s="677">
        <f t="shared" ca="1" si="12"/>
        <v>556661.1382852518</v>
      </c>
      <c r="T100" s="677">
        <f t="shared" ca="1" si="12"/>
        <v>2233925.2853849954</v>
      </c>
      <c r="U100" s="677">
        <f t="shared" ca="1" si="12"/>
        <v>22147.594026090046</v>
      </c>
      <c r="V100" s="677">
        <f t="shared" ca="1" si="12"/>
        <v>330776.00917951047</v>
      </c>
      <c r="W100" s="677">
        <f t="shared" ca="1" si="13"/>
        <v>38122.689960784577</v>
      </c>
      <c r="X100" s="677">
        <f t="shared" ca="1" si="12"/>
        <v>464880.8139490803</v>
      </c>
      <c r="Y100" s="677">
        <f t="shared" ca="1" si="12"/>
        <v>568312.89281942265</v>
      </c>
      <c r="Z100" s="677">
        <f t="shared" ca="1" si="12"/>
        <v>0</v>
      </c>
      <c r="AA100" t="str">
        <f t="shared" si="9"/>
        <v>ASR_COMP</v>
      </c>
      <c r="AB100" s="957">
        <f t="shared" si="10"/>
        <v>44682</v>
      </c>
      <c r="AC100" t="str">
        <f t="shared" si="11"/>
        <v>Unaudited</v>
      </c>
    </row>
    <row r="101" spans="1:29" ht="30" x14ac:dyDescent="0.25">
      <c r="A101" t="s">
        <v>423</v>
      </c>
      <c r="B101" t="s">
        <v>1388</v>
      </c>
      <c r="C101" t="s">
        <v>1389</v>
      </c>
      <c r="D101">
        <v>1900</v>
      </c>
      <c r="E101" s="957">
        <v>1</v>
      </c>
      <c r="F101" t="s">
        <v>442</v>
      </c>
      <c r="G101" s="957">
        <v>182</v>
      </c>
      <c r="H101" t="s">
        <v>382</v>
      </c>
      <c r="I101" s="937" t="s">
        <v>491</v>
      </c>
      <c r="J101" s="937" t="s">
        <v>447</v>
      </c>
      <c r="K101" s="937" t="s">
        <v>448</v>
      </c>
      <c r="L101" s="937">
        <v>5.2</v>
      </c>
      <c r="M101" s="958" t="s">
        <v>306</v>
      </c>
      <c r="N101" s="677">
        <f t="shared" ca="1" si="8"/>
        <v>0</v>
      </c>
      <c r="O101" s="677">
        <f t="shared" ca="1" si="12"/>
        <v>0</v>
      </c>
      <c r="P101" s="677">
        <f t="shared" ca="1" si="12"/>
        <v>0</v>
      </c>
      <c r="Q101" s="677">
        <f t="shared" ca="1" si="12"/>
        <v>0</v>
      </c>
      <c r="R101" s="677">
        <f t="shared" ca="1" si="12"/>
        <v>0</v>
      </c>
      <c r="S101" s="677">
        <f t="shared" ca="1" si="12"/>
        <v>0</v>
      </c>
      <c r="T101" s="677">
        <f t="shared" ca="1" si="12"/>
        <v>0</v>
      </c>
      <c r="U101" s="677">
        <f t="shared" ca="1" si="12"/>
        <v>0</v>
      </c>
      <c r="V101" s="677">
        <f t="shared" ca="1" si="12"/>
        <v>0</v>
      </c>
      <c r="W101" s="677">
        <f t="shared" ca="1" si="13"/>
        <v>0</v>
      </c>
      <c r="X101" s="677">
        <f t="shared" ca="1" si="12"/>
        <v>0</v>
      </c>
      <c r="Y101" s="677">
        <f t="shared" ca="1" si="12"/>
        <v>0</v>
      </c>
      <c r="Z101" s="677">
        <f t="shared" ca="1" si="12"/>
        <v>0</v>
      </c>
      <c r="AA101" t="str">
        <f t="shared" si="9"/>
        <v>ASR_COMP</v>
      </c>
      <c r="AB101" s="957">
        <f t="shared" si="10"/>
        <v>44682</v>
      </c>
      <c r="AC101" t="str">
        <f t="shared" si="11"/>
        <v>Unaudited</v>
      </c>
    </row>
    <row r="102" spans="1:29" ht="30" x14ac:dyDescent="0.25">
      <c r="A102" t="s">
        <v>423</v>
      </c>
      <c r="B102" t="s">
        <v>1388</v>
      </c>
      <c r="C102" t="s">
        <v>1389</v>
      </c>
      <c r="D102">
        <v>1900</v>
      </c>
      <c r="E102" s="957">
        <v>1</v>
      </c>
      <c r="F102" t="s">
        <v>442</v>
      </c>
      <c r="G102" s="957">
        <v>182</v>
      </c>
      <c r="H102" t="s">
        <v>382</v>
      </c>
      <c r="I102" s="937" t="s">
        <v>491</v>
      </c>
      <c r="J102" s="937" t="s">
        <v>447</v>
      </c>
      <c r="K102" s="937" t="s">
        <v>448</v>
      </c>
      <c r="L102" s="937">
        <v>5.3</v>
      </c>
      <c r="M102" s="958" t="s">
        <v>307</v>
      </c>
      <c r="N102" s="677">
        <f t="shared" ca="1" si="8"/>
        <v>-2060018.3217904437</v>
      </c>
      <c r="O102" s="677">
        <f t="shared" ca="1" si="12"/>
        <v>-914487.62625339045</v>
      </c>
      <c r="P102" s="677">
        <f t="shared" ca="1" si="12"/>
        <v>-341017.00924531597</v>
      </c>
      <c r="Q102" s="677">
        <f t="shared" ca="1" si="12"/>
        <v>-137606.29616795259</v>
      </c>
      <c r="R102" s="677">
        <f t="shared" ca="1" si="12"/>
        <v>-319171.93459858652</v>
      </c>
      <c r="S102" s="677">
        <f t="shared" ca="1" si="12"/>
        <v>-50834.466521975912</v>
      </c>
      <c r="T102" s="677">
        <f t="shared" ca="1" si="12"/>
        <v>-191155.94736648904</v>
      </c>
      <c r="U102" s="677">
        <f t="shared" ca="1" si="12"/>
        <v>-2174.8709555877786</v>
      </c>
      <c r="V102" s="677">
        <f t="shared" ca="1" si="12"/>
        <v>-29142.201435377541</v>
      </c>
      <c r="W102" s="677">
        <f t="shared" ca="1" si="13"/>
        <v>-524.95628943991846</v>
      </c>
      <c r="X102" s="677">
        <f t="shared" ca="1" si="12"/>
        <v>-37542.826361465122</v>
      </c>
      <c r="Y102" s="677">
        <f t="shared" ca="1" si="12"/>
        <v>-36360.186594862607</v>
      </c>
      <c r="Z102" s="677">
        <f t="shared" ca="1" si="12"/>
        <v>0</v>
      </c>
      <c r="AA102" t="str">
        <f t="shared" si="9"/>
        <v>ASR_COMP</v>
      </c>
      <c r="AB102" s="957">
        <f t="shared" si="10"/>
        <v>44682</v>
      </c>
      <c r="AC102" t="str">
        <f t="shared" si="11"/>
        <v>Unaudited</v>
      </c>
    </row>
    <row r="103" spans="1:29" x14ac:dyDescent="0.25">
      <c r="A103" t="s">
        <v>423</v>
      </c>
      <c r="B103" t="s">
        <v>1388</v>
      </c>
      <c r="C103" t="s">
        <v>1389</v>
      </c>
      <c r="D103">
        <v>1900</v>
      </c>
      <c r="E103" s="957">
        <v>1</v>
      </c>
      <c r="F103" t="s">
        <v>442</v>
      </c>
      <c r="G103" s="957">
        <v>182</v>
      </c>
      <c r="H103" t="s">
        <v>382</v>
      </c>
      <c r="I103" s="937" t="s">
        <v>491</v>
      </c>
      <c r="J103" s="937" t="s">
        <v>447</v>
      </c>
      <c r="K103" s="937" t="s">
        <v>448</v>
      </c>
      <c r="L103" s="937" t="s">
        <v>82</v>
      </c>
      <c r="M103" s="958" t="s">
        <v>456</v>
      </c>
      <c r="N103" s="677">
        <f t="shared" ca="1" si="8"/>
        <v>0</v>
      </c>
      <c r="O103" s="677">
        <f t="shared" ca="1" si="12"/>
        <v>0</v>
      </c>
      <c r="P103" s="677">
        <f t="shared" ca="1" si="12"/>
        <v>0</v>
      </c>
      <c r="Q103" s="677">
        <f t="shared" ca="1" si="12"/>
        <v>0</v>
      </c>
      <c r="R103" s="677">
        <f t="shared" ca="1" si="12"/>
        <v>0</v>
      </c>
      <c r="S103" s="677">
        <f t="shared" ca="1" si="12"/>
        <v>0</v>
      </c>
      <c r="T103" s="677">
        <f t="shared" ca="1" si="12"/>
        <v>0</v>
      </c>
      <c r="U103" s="677">
        <f t="shared" ca="1" si="12"/>
        <v>0</v>
      </c>
      <c r="V103" s="677">
        <f t="shared" ca="1" si="12"/>
        <v>0</v>
      </c>
      <c r="W103" s="677">
        <f t="shared" ca="1" si="13"/>
        <v>0</v>
      </c>
      <c r="X103" s="677">
        <f t="shared" ca="1" si="12"/>
        <v>0</v>
      </c>
      <c r="Y103" s="677">
        <f t="shared" ca="1" si="12"/>
        <v>0</v>
      </c>
      <c r="Z103" s="677">
        <f t="shared" ca="1" si="12"/>
        <v>0</v>
      </c>
      <c r="AA103" t="str">
        <f t="shared" si="9"/>
        <v>ASR_COMP</v>
      </c>
      <c r="AB103" s="957">
        <f t="shared" si="10"/>
        <v>44682</v>
      </c>
      <c r="AC103" t="str">
        <f t="shared" si="11"/>
        <v>Unaudited</v>
      </c>
    </row>
    <row r="104" spans="1:29" x14ac:dyDescent="0.25">
      <c r="A104" t="s">
        <v>423</v>
      </c>
      <c r="B104" t="s">
        <v>1388</v>
      </c>
      <c r="C104" t="s">
        <v>1389</v>
      </c>
      <c r="D104">
        <v>1900</v>
      </c>
      <c r="E104" s="957">
        <v>1</v>
      </c>
      <c r="F104" t="s">
        <v>442</v>
      </c>
      <c r="G104" s="957">
        <v>182</v>
      </c>
      <c r="H104" t="s">
        <v>382</v>
      </c>
      <c r="I104" s="937" t="s">
        <v>491</v>
      </c>
      <c r="J104" s="937" t="s">
        <v>447</v>
      </c>
      <c r="K104" s="937" t="s">
        <v>449</v>
      </c>
      <c r="L104" s="937">
        <v>6.1</v>
      </c>
      <c r="M104" s="958" t="s">
        <v>18</v>
      </c>
      <c r="N104" s="677">
        <f t="shared" ca="1" si="8"/>
        <v>0</v>
      </c>
      <c r="O104" s="677">
        <f t="shared" ca="1" si="12"/>
        <v>0</v>
      </c>
      <c r="P104" s="677">
        <f t="shared" ca="1" si="12"/>
        <v>0</v>
      </c>
      <c r="Q104" s="677">
        <f t="shared" ca="1" si="12"/>
        <v>0</v>
      </c>
      <c r="R104" s="677">
        <f t="shared" ca="1" si="12"/>
        <v>0</v>
      </c>
      <c r="S104" s="677">
        <f t="shared" ca="1" si="12"/>
        <v>0</v>
      </c>
      <c r="T104" s="677">
        <f t="shared" ca="1" si="12"/>
        <v>0</v>
      </c>
      <c r="U104" s="677">
        <f t="shared" ca="1" si="12"/>
        <v>0</v>
      </c>
      <c r="V104" s="677">
        <f t="shared" ca="1" si="12"/>
        <v>0</v>
      </c>
      <c r="W104" s="677">
        <f t="shared" ca="1" si="13"/>
        <v>0</v>
      </c>
      <c r="X104" s="677">
        <f t="shared" ca="1" si="12"/>
        <v>0</v>
      </c>
      <c r="Y104" s="677">
        <f t="shared" ca="1" si="12"/>
        <v>0</v>
      </c>
      <c r="Z104" s="677">
        <f t="shared" ca="1" si="12"/>
        <v>0</v>
      </c>
      <c r="AA104" t="str">
        <f t="shared" si="9"/>
        <v>ASR_COMP</v>
      </c>
      <c r="AB104" s="957">
        <f t="shared" si="10"/>
        <v>44682</v>
      </c>
      <c r="AC104" t="str">
        <f t="shared" si="11"/>
        <v>Unaudited</v>
      </c>
    </row>
    <row r="105" spans="1:29" x14ac:dyDescent="0.25">
      <c r="A105" t="s">
        <v>423</v>
      </c>
      <c r="B105" t="s">
        <v>1388</v>
      </c>
      <c r="C105" t="s">
        <v>1389</v>
      </c>
      <c r="D105">
        <v>1900</v>
      </c>
      <c r="E105" s="957">
        <v>1</v>
      </c>
      <c r="F105" t="s">
        <v>442</v>
      </c>
      <c r="G105" s="957">
        <v>182</v>
      </c>
      <c r="H105" t="s">
        <v>382</v>
      </c>
      <c r="I105" s="937" t="s">
        <v>491</v>
      </c>
      <c r="J105" s="937" t="s">
        <v>447</v>
      </c>
      <c r="K105" s="937" t="s">
        <v>449</v>
      </c>
      <c r="L105" s="937">
        <v>6.2</v>
      </c>
      <c r="M105" s="958" t="s">
        <v>19</v>
      </c>
      <c r="N105" s="677">
        <f t="shared" ca="1" si="8"/>
        <v>0</v>
      </c>
      <c r="O105" s="677">
        <f t="shared" ca="1" si="12"/>
        <v>0</v>
      </c>
      <c r="P105" s="677">
        <f t="shared" ca="1" si="12"/>
        <v>0</v>
      </c>
      <c r="Q105" s="677">
        <f t="shared" ca="1" si="12"/>
        <v>0</v>
      </c>
      <c r="R105" s="677">
        <f t="shared" ca="1" si="12"/>
        <v>0</v>
      </c>
      <c r="S105" s="677">
        <f t="shared" ca="1" si="12"/>
        <v>0</v>
      </c>
      <c r="T105" s="677">
        <f t="shared" ca="1" si="12"/>
        <v>0</v>
      </c>
      <c r="U105" s="677">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7">
        <f t="shared" ca="1" si="14"/>
        <v>0</v>
      </c>
      <c r="W105" s="677">
        <f t="shared" ca="1" si="13"/>
        <v>0</v>
      </c>
      <c r="X105" s="677">
        <f t="shared" ca="1" si="14"/>
        <v>0</v>
      </c>
      <c r="Y105" s="677">
        <f t="shared" ca="1" si="14"/>
        <v>0</v>
      </c>
      <c r="Z105" s="677">
        <f t="shared" ca="1" si="14"/>
        <v>0</v>
      </c>
      <c r="AA105" t="str">
        <f t="shared" si="9"/>
        <v>ASR_COMP</v>
      </c>
      <c r="AB105" s="957">
        <f t="shared" si="10"/>
        <v>44682</v>
      </c>
      <c r="AC105" t="str">
        <f t="shared" si="11"/>
        <v>Unaudited</v>
      </c>
    </row>
    <row r="106" spans="1:29" x14ac:dyDescent="0.25">
      <c r="A106" t="s">
        <v>423</v>
      </c>
      <c r="B106" t="s">
        <v>1388</v>
      </c>
      <c r="C106" t="s">
        <v>1389</v>
      </c>
      <c r="D106">
        <v>1900</v>
      </c>
      <c r="E106" s="957">
        <v>1</v>
      </c>
      <c r="F106" t="s">
        <v>442</v>
      </c>
      <c r="G106" s="957">
        <v>182</v>
      </c>
      <c r="H106" t="s">
        <v>382</v>
      </c>
      <c r="I106" s="937" t="s">
        <v>491</v>
      </c>
      <c r="J106" s="937" t="s">
        <v>447</v>
      </c>
      <c r="K106" s="937" t="s">
        <v>449</v>
      </c>
      <c r="L106" s="937">
        <v>6.3</v>
      </c>
      <c r="M106" s="958" t="s">
        <v>187</v>
      </c>
      <c r="N106" s="677">
        <f t="shared" ca="1" si="8"/>
        <v>0</v>
      </c>
      <c r="O106" s="677">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7">
        <f t="shared" ca="1" si="15"/>
        <v>0</v>
      </c>
      <c r="Q106" s="677">
        <f t="shared" ca="1" si="15"/>
        <v>0</v>
      </c>
      <c r="R106" s="677">
        <f t="shared" ca="1" si="15"/>
        <v>0</v>
      </c>
      <c r="S106" s="677">
        <f t="shared" ca="1" si="15"/>
        <v>0</v>
      </c>
      <c r="T106" s="677">
        <f t="shared" ca="1" si="15"/>
        <v>0</v>
      </c>
      <c r="U106" s="677">
        <f t="shared" ca="1" si="15"/>
        <v>0</v>
      </c>
      <c r="V106" s="677">
        <f t="shared" ca="1" si="15"/>
        <v>0</v>
      </c>
      <c r="W106" s="677">
        <f t="shared" ca="1" si="13"/>
        <v>0</v>
      </c>
      <c r="X106" s="677">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7">
        <f t="shared" ca="1" si="16"/>
        <v>0</v>
      </c>
      <c r="Z106" s="677">
        <f t="shared" ca="1" si="16"/>
        <v>0</v>
      </c>
      <c r="AA106" t="str">
        <f t="shared" si="9"/>
        <v>ASR_COMP</v>
      </c>
      <c r="AB106" s="957">
        <f t="shared" si="10"/>
        <v>44682</v>
      </c>
      <c r="AC106" t="str">
        <f t="shared" si="11"/>
        <v>Unaudited</v>
      </c>
    </row>
    <row r="107" spans="1:29" x14ac:dyDescent="0.25">
      <c r="A107" t="s">
        <v>423</v>
      </c>
      <c r="B107" t="s">
        <v>1388</v>
      </c>
      <c r="C107" t="s">
        <v>1389</v>
      </c>
      <c r="D107">
        <v>1900</v>
      </c>
      <c r="E107" s="957">
        <v>1</v>
      </c>
      <c r="F107" t="s">
        <v>442</v>
      </c>
      <c r="G107" s="957">
        <v>182</v>
      </c>
      <c r="H107" t="s">
        <v>382</v>
      </c>
      <c r="I107" s="937" t="s">
        <v>491</v>
      </c>
      <c r="J107" s="937" t="s">
        <v>447</v>
      </c>
      <c r="K107" s="937" t="s">
        <v>449</v>
      </c>
      <c r="L107" s="937" t="s">
        <v>87</v>
      </c>
      <c r="M107" s="958" t="s">
        <v>457</v>
      </c>
      <c r="N107" s="677">
        <f t="shared" ca="1" si="8"/>
        <v>0</v>
      </c>
      <c r="O107" s="677">
        <f t="shared" ca="1" si="15"/>
        <v>0</v>
      </c>
      <c r="P107" s="677">
        <f t="shared" ca="1" si="15"/>
        <v>0</v>
      </c>
      <c r="Q107" s="677">
        <f t="shared" ca="1" si="15"/>
        <v>0</v>
      </c>
      <c r="R107" s="677">
        <f t="shared" ca="1" si="15"/>
        <v>0</v>
      </c>
      <c r="S107" s="677">
        <f t="shared" ca="1" si="15"/>
        <v>0</v>
      </c>
      <c r="T107" s="677">
        <f t="shared" ca="1" si="15"/>
        <v>0</v>
      </c>
      <c r="U107" s="677">
        <f t="shared" ca="1" si="15"/>
        <v>0</v>
      </c>
      <c r="V107" s="677">
        <f t="shared" ca="1" si="15"/>
        <v>0</v>
      </c>
      <c r="W107" s="677">
        <f t="shared" ca="1" si="13"/>
        <v>0</v>
      </c>
      <c r="X107" s="677">
        <f t="shared" ca="1" si="16"/>
        <v>0</v>
      </c>
      <c r="Y107" s="677">
        <f t="shared" ca="1" si="16"/>
        <v>0</v>
      </c>
      <c r="Z107" s="677">
        <f t="shared" ca="1" si="16"/>
        <v>0</v>
      </c>
      <c r="AA107" t="str">
        <f t="shared" si="9"/>
        <v>ASR_COMP</v>
      </c>
      <c r="AB107" s="957">
        <f t="shared" si="10"/>
        <v>44682</v>
      </c>
      <c r="AC107" t="str">
        <f t="shared" si="11"/>
        <v>Unaudited</v>
      </c>
    </row>
    <row r="108" spans="1:29" x14ac:dyDescent="0.25">
      <c r="A108" t="s">
        <v>423</v>
      </c>
      <c r="B108" t="s">
        <v>1388</v>
      </c>
      <c r="C108" t="s">
        <v>1389</v>
      </c>
      <c r="D108">
        <v>1900</v>
      </c>
      <c r="E108" s="957">
        <v>1</v>
      </c>
      <c r="F108" t="s">
        <v>442</v>
      </c>
      <c r="G108" s="957">
        <v>182</v>
      </c>
      <c r="H108" t="s">
        <v>382</v>
      </c>
      <c r="I108" s="937" t="s">
        <v>491</v>
      </c>
      <c r="J108" s="937" t="s">
        <v>447</v>
      </c>
      <c r="K108" s="937" t="s">
        <v>450</v>
      </c>
      <c r="L108" s="937">
        <v>7.1</v>
      </c>
      <c r="M108" s="958" t="s">
        <v>20</v>
      </c>
      <c r="N108" s="677">
        <f t="shared" ca="1" si="8"/>
        <v>2987316.6335406783</v>
      </c>
      <c r="O108" s="677">
        <f t="shared" ca="1" si="15"/>
        <v>1399224.7592826257</v>
      </c>
      <c r="P108" s="677">
        <f t="shared" ca="1" si="15"/>
        <v>162238.44501322191</v>
      </c>
      <c r="Q108" s="677">
        <f t="shared" ca="1" si="15"/>
        <v>367970.39544311457</v>
      </c>
      <c r="R108" s="677">
        <f t="shared" ca="1" si="15"/>
        <v>214800.53117066706</v>
      </c>
      <c r="S108" s="677">
        <f t="shared" ca="1" si="15"/>
        <v>98781.044057785693</v>
      </c>
      <c r="T108" s="677">
        <f t="shared" ca="1" si="15"/>
        <v>25774.181939805323</v>
      </c>
      <c r="U108" s="677">
        <f t="shared" ca="1" si="15"/>
        <v>3712.2344430329049</v>
      </c>
      <c r="V108" s="677">
        <f t="shared" ca="1" si="15"/>
        <v>38606.709292056068</v>
      </c>
      <c r="W108" s="677">
        <f t="shared" ca="1" si="13"/>
        <v>11879.313460115736</v>
      </c>
      <c r="X108" s="677">
        <f t="shared" ca="1" si="16"/>
        <v>504752.23049984081</v>
      </c>
      <c r="Y108" s="677">
        <f t="shared" ca="1" si="16"/>
        <v>159576.78893841241</v>
      </c>
      <c r="Z108" s="677">
        <f t="shared" ca="1" si="16"/>
        <v>0</v>
      </c>
      <c r="AA108" t="str">
        <f t="shared" si="9"/>
        <v>ASR_COMP</v>
      </c>
      <c r="AB108" s="957">
        <f t="shared" si="10"/>
        <v>44682</v>
      </c>
      <c r="AC108" t="str">
        <f t="shared" si="11"/>
        <v>Unaudited</v>
      </c>
    </row>
    <row r="109" spans="1:29" x14ac:dyDescent="0.25">
      <c r="A109" t="s">
        <v>423</v>
      </c>
      <c r="B109" t="s">
        <v>1388</v>
      </c>
      <c r="C109" t="s">
        <v>1389</v>
      </c>
      <c r="D109">
        <v>1900</v>
      </c>
      <c r="E109" s="957">
        <v>1</v>
      </c>
      <c r="F109" t="s">
        <v>442</v>
      </c>
      <c r="G109" s="957">
        <v>182</v>
      </c>
      <c r="H109" t="s">
        <v>382</v>
      </c>
      <c r="I109" s="937" t="s">
        <v>491</v>
      </c>
      <c r="J109" s="937" t="s">
        <v>447</v>
      </c>
      <c r="K109" s="937" t="s">
        <v>450</v>
      </c>
      <c r="L109" s="945">
        <v>7.2</v>
      </c>
      <c r="M109" s="960" t="s">
        <v>21</v>
      </c>
      <c r="N109" s="677">
        <f t="shared" ca="1" si="8"/>
        <v>0</v>
      </c>
      <c r="O109" s="677">
        <f t="shared" ca="1" si="15"/>
        <v>0</v>
      </c>
      <c r="P109" s="677">
        <f t="shared" ca="1" si="15"/>
        <v>0</v>
      </c>
      <c r="Q109" s="677">
        <f t="shared" ca="1" si="15"/>
        <v>0</v>
      </c>
      <c r="R109" s="677">
        <f t="shared" ca="1" si="15"/>
        <v>0</v>
      </c>
      <c r="S109" s="677">
        <f t="shared" ca="1" si="15"/>
        <v>0</v>
      </c>
      <c r="T109" s="677">
        <f t="shared" ca="1" si="15"/>
        <v>0</v>
      </c>
      <c r="U109" s="677">
        <f t="shared" ca="1" si="15"/>
        <v>0</v>
      </c>
      <c r="V109" s="677">
        <f t="shared" ca="1" si="15"/>
        <v>0</v>
      </c>
      <c r="W109" s="677">
        <f t="shared" ca="1" si="13"/>
        <v>0</v>
      </c>
      <c r="X109" s="677">
        <f t="shared" ca="1" si="16"/>
        <v>0</v>
      </c>
      <c r="Y109" s="677">
        <f t="shared" ca="1" si="16"/>
        <v>0</v>
      </c>
      <c r="Z109" s="677">
        <f t="shared" ca="1" si="16"/>
        <v>0</v>
      </c>
      <c r="AA109" t="str">
        <f t="shared" si="9"/>
        <v>ASR_COMP</v>
      </c>
      <c r="AB109" s="957">
        <f t="shared" si="10"/>
        <v>44682</v>
      </c>
      <c r="AC109" t="str">
        <f t="shared" si="11"/>
        <v>Unaudited</v>
      </c>
    </row>
    <row r="110" spans="1:29" x14ac:dyDescent="0.25">
      <c r="A110" t="s">
        <v>423</v>
      </c>
      <c r="B110" t="s">
        <v>1388</v>
      </c>
      <c r="C110" t="s">
        <v>1389</v>
      </c>
      <c r="D110">
        <v>1900</v>
      </c>
      <c r="E110" s="957">
        <v>1</v>
      </c>
      <c r="F110" t="s">
        <v>442</v>
      </c>
      <c r="G110" s="957">
        <v>182</v>
      </c>
      <c r="H110" t="s">
        <v>382</v>
      </c>
      <c r="I110" s="937" t="s">
        <v>491</v>
      </c>
      <c r="J110" s="937" t="s">
        <v>447</v>
      </c>
      <c r="K110" s="937" t="s">
        <v>450</v>
      </c>
      <c r="L110" s="947">
        <v>7.3</v>
      </c>
      <c r="M110" s="961" t="s">
        <v>158</v>
      </c>
      <c r="N110" s="677">
        <f t="shared" ca="1" si="8"/>
        <v>1721687.1724482817</v>
      </c>
      <c r="O110" s="677">
        <f t="shared" ca="1" si="15"/>
        <v>1396614.9757770463</v>
      </c>
      <c r="P110" s="677">
        <f t="shared" ca="1" si="15"/>
        <v>125188.46316907356</v>
      </c>
      <c r="Q110" s="677">
        <f t="shared" ca="1" si="15"/>
        <v>69997.192756812452</v>
      </c>
      <c r="R110" s="677">
        <f t="shared" ca="1" si="15"/>
        <v>28959.966744913072</v>
      </c>
      <c r="S110" s="677">
        <f t="shared" ca="1" si="15"/>
        <v>37547.611549936977</v>
      </c>
      <c r="T110" s="677">
        <f t="shared" ca="1" si="15"/>
        <v>196.64516671965146</v>
      </c>
      <c r="U110" s="677">
        <f t="shared" ca="1" si="15"/>
        <v>1198.2963467533268</v>
      </c>
      <c r="V110" s="677">
        <f t="shared" ca="1" si="15"/>
        <v>4151.0823312236525</v>
      </c>
      <c r="W110" s="677">
        <f t="shared" ca="1" si="13"/>
        <v>14064.622715602749</v>
      </c>
      <c r="X110" s="677">
        <f t="shared" ca="1" si="16"/>
        <v>30694.784934068506</v>
      </c>
      <c r="Y110" s="677">
        <f t="shared" ca="1" si="16"/>
        <v>13073.530956131446</v>
      </c>
      <c r="Z110" s="677">
        <f t="shared" ca="1" si="16"/>
        <v>0</v>
      </c>
      <c r="AA110" t="str">
        <f t="shared" si="9"/>
        <v>ASR_COMP</v>
      </c>
      <c r="AB110" s="957">
        <f t="shared" si="10"/>
        <v>44682</v>
      </c>
      <c r="AC110" t="str">
        <f t="shared" si="11"/>
        <v>Unaudited</v>
      </c>
    </row>
    <row r="111" spans="1:29" x14ac:dyDescent="0.25">
      <c r="A111" t="s">
        <v>423</v>
      </c>
      <c r="B111" t="s">
        <v>1388</v>
      </c>
      <c r="C111" t="s">
        <v>1389</v>
      </c>
      <c r="D111">
        <v>1900</v>
      </c>
      <c r="E111" s="957">
        <v>1</v>
      </c>
      <c r="F111" t="s">
        <v>442</v>
      </c>
      <c r="G111" s="957">
        <v>182</v>
      </c>
      <c r="H111" t="s">
        <v>382</v>
      </c>
      <c r="I111" s="958" t="s">
        <v>491</v>
      </c>
      <c r="J111" s="958" t="s">
        <v>447</v>
      </c>
      <c r="K111" s="958" t="s">
        <v>450</v>
      </c>
      <c r="L111" s="937" t="s">
        <v>91</v>
      </c>
      <c r="M111" s="958" t="s">
        <v>458</v>
      </c>
      <c r="N111" s="677">
        <f t="shared" ca="1" si="8"/>
        <v>0</v>
      </c>
      <c r="O111" s="677">
        <f t="shared" ca="1" si="15"/>
        <v>0</v>
      </c>
      <c r="P111" s="677">
        <f t="shared" ca="1" si="15"/>
        <v>0</v>
      </c>
      <c r="Q111" s="677">
        <f t="shared" ca="1" si="15"/>
        <v>0</v>
      </c>
      <c r="R111" s="677">
        <f t="shared" ca="1" si="15"/>
        <v>0</v>
      </c>
      <c r="S111" s="677">
        <f t="shared" ca="1" si="15"/>
        <v>0</v>
      </c>
      <c r="T111" s="677">
        <f t="shared" ca="1" si="15"/>
        <v>0</v>
      </c>
      <c r="U111" s="677">
        <f t="shared" ca="1" si="15"/>
        <v>0</v>
      </c>
      <c r="V111" s="677">
        <f t="shared" ca="1" si="15"/>
        <v>0</v>
      </c>
      <c r="W111" s="677">
        <f t="shared" ca="1" si="13"/>
        <v>0</v>
      </c>
      <c r="X111" s="677">
        <f t="shared" ca="1" si="16"/>
        <v>0</v>
      </c>
      <c r="Y111" s="677">
        <f t="shared" ca="1" si="16"/>
        <v>0</v>
      </c>
      <c r="Z111" s="677">
        <f t="shared" ca="1" si="16"/>
        <v>0</v>
      </c>
      <c r="AA111" t="str">
        <f t="shared" si="9"/>
        <v>ASR_COMP</v>
      </c>
      <c r="AB111" s="957">
        <f t="shared" si="10"/>
        <v>44682</v>
      </c>
      <c r="AC111" t="str">
        <f t="shared" si="11"/>
        <v>Unaudited</v>
      </c>
    </row>
    <row r="112" spans="1:29" x14ac:dyDescent="0.25">
      <c r="A112" t="s">
        <v>423</v>
      </c>
      <c r="B112" t="s">
        <v>1388</v>
      </c>
      <c r="C112" t="s">
        <v>1389</v>
      </c>
      <c r="D112">
        <v>1900</v>
      </c>
      <c r="E112" s="957">
        <v>1</v>
      </c>
      <c r="F112" t="s">
        <v>442</v>
      </c>
      <c r="G112" s="957">
        <v>182</v>
      </c>
      <c r="H112" t="s">
        <v>382</v>
      </c>
      <c r="I112" s="937" t="s">
        <v>491</v>
      </c>
      <c r="J112" s="937" t="s">
        <v>447</v>
      </c>
      <c r="K112" s="937" t="s">
        <v>451</v>
      </c>
      <c r="L112" s="937">
        <v>8.1</v>
      </c>
      <c r="M112" s="962" t="s">
        <v>22</v>
      </c>
      <c r="N112" s="677">
        <f t="shared" ca="1" si="8"/>
        <v>87144230.937942386</v>
      </c>
      <c r="O112" s="677">
        <f t="shared" ca="1" si="15"/>
        <v>32270821.666224126</v>
      </c>
      <c r="P112" s="677">
        <f t="shared" ca="1" si="15"/>
        <v>5225610.5714764548</v>
      </c>
      <c r="Q112" s="677">
        <f t="shared" ca="1" si="15"/>
        <v>22672147.087872621</v>
      </c>
      <c r="R112" s="677">
        <f t="shared" ca="1" si="15"/>
        <v>11178865.433892762</v>
      </c>
      <c r="S112" s="677">
        <f t="shared" ca="1" si="15"/>
        <v>107565.19495113604</v>
      </c>
      <c r="T112" s="677">
        <f t="shared" ca="1" si="15"/>
        <v>860645.45473355823</v>
      </c>
      <c r="U112" s="677">
        <f t="shared" ca="1" si="15"/>
        <v>4542.0672157250992</v>
      </c>
      <c r="V112" s="677">
        <f t="shared" ca="1" si="15"/>
        <v>7162033.410032562</v>
      </c>
      <c r="W112" s="677">
        <f t="shared" ca="1" si="13"/>
        <v>758398.37948986713</v>
      </c>
      <c r="X112" s="677">
        <f t="shared" ca="1" si="16"/>
        <v>62929.587945239065</v>
      </c>
      <c r="Y112" s="677">
        <f t="shared" ca="1" si="16"/>
        <v>6840672.0841083396</v>
      </c>
      <c r="Z112" s="677">
        <f t="shared" ca="1" si="16"/>
        <v>0</v>
      </c>
      <c r="AA112" t="str">
        <f t="shared" si="9"/>
        <v>ASR_COMP</v>
      </c>
      <c r="AB112" s="957">
        <f t="shared" si="10"/>
        <v>44682</v>
      </c>
      <c r="AC112" t="str">
        <f t="shared" si="11"/>
        <v>Unaudited</v>
      </c>
    </row>
    <row r="113" spans="1:29" x14ac:dyDescent="0.25">
      <c r="A113" t="s">
        <v>423</v>
      </c>
      <c r="B113" t="s">
        <v>1388</v>
      </c>
      <c r="C113" t="s">
        <v>1389</v>
      </c>
      <c r="D113">
        <v>1900</v>
      </c>
      <c r="E113" s="957">
        <v>1</v>
      </c>
      <c r="F113" t="s">
        <v>442</v>
      </c>
      <c r="G113" s="957">
        <v>182</v>
      </c>
      <c r="H113" t="s">
        <v>382</v>
      </c>
      <c r="I113" s="937" t="s">
        <v>491</v>
      </c>
      <c r="J113" s="937" t="s">
        <v>447</v>
      </c>
      <c r="K113" s="937" t="s">
        <v>451</v>
      </c>
      <c r="L113" s="937" t="s">
        <v>115</v>
      </c>
      <c r="M113" s="962" t="s">
        <v>446</v>
      </c>
      <c r="N113" s="677">
        <f t="shared" ca="1" si="8"/>
        <v>1312780.4400000002</v>
      </c>
      <c r="O113" s="677">
        <f t="shared" ca="1" si="15"/>
        <v>621352.68000000005</v>
      </c>
      <c r="P113" s="677">
        <f t="shared" ca="1" si="15"/>
        <v>121209.60000000001</v>
      </c>
      <c r="Q113" s="677">
        <f t="shared" ca="1" si="15"/>
        <v>285364.8</v>
      </c>
      <c r="R113" s="677">
        <f t="shared" ca="1" si="15"/>
        <v>106973.52</v>
      </c>
      <c r="S113" s="677">
        <f t="shared" ca="1" si="15"/>
        <v>0</v>
      </c>
      <c r="T113" s="677">
        <f t="shared" ca="1" si="15"/>
        <v>63126</v>
      </c>
      <c r="U113" s="677">
        <f t="shared" ca="1" si="15"/>
        <v>0</v>
      </c>
      <c r="V113" s="677">
        <f t="shared" ca="1" si="15"/>
        <v>16032</v>
      </c>
      <c r="W113" s="677">
        <f t="shared" ca="1" si="13"/>
        <v>0</v>
      </c>
      <c r="X113" s="677">
        <f t="shared" ca="1" si="16"/>
        <v>0</v>
      </c>
      <c r="Y113" s="677">
        <f t="shared" ca="1" si="16"/>
        <v>98721.84</v>
      </c>
      <c r="Z113" s="677">
        <f t="shared" ca="1" si="16"/>
        <v>0</v>
      </c>
      <c r="AA113" t="str">
        <f t="shared" si="9"/>
        <v>ASR_COMP</v>
      </c>
      <c r="AB113" s="957">
        <f t="shared" si="10"/>
        <v>44682</v>
      </c>
      <c r="AC113" t="str">
        <f t="shared" si="11"/>
        <v>Unaudited</v>
      </c>
    </row>
    <row r="114" spans="1:29" x14ac:dyDescent="0.25">
      <c r="A114" t="s">
        <v>423</v>
      </c>
      <c r="B114" t="s">
        <v>1388</v>
      </c>
      <c r="C114" t="s">
        <v>1389</v>
      </c>
      <c r="D114">
        <v>1900</v>
      </c>
      <c r="E114" s="957">
        <v>1</v>
      </c>
      <c r="F114" t="s">
        <v>442</v>
      </c>
      <c r="G114" s="957">
        <v>182</v>
      </c>
      <c r="H114" t="s">
        <v>382</v>
      </c>
      <c r="I114" s="937" t="s">
        <v>491</v>
      </c>
      <c r="J114" s="937" t="s">
        <v>447</v>
      </c>
      <c r="K114" s="937" t="s">
        <v>451</v>
      </c>
      <c r="L114" s="937" t="s">
        <v>117</v>
      </c>
      <c r="M114" s="962" t="s">
        <v>160</v>
      </c>
      <c r="N114" s="677">
        <f t="shared" ca="1" si="8"/>
        <v>0</v>
      </c>
      <c r="O114" s="677">
        <f t="shared" ca="1" si="15"/>
        <v>0</v>
      </c>
      <c r="P114" s="677">
        <f t="shared" ca="1" si="15"/>
        <v>0</v>
      </c>
      <c r="Q114" s="677">
        <f t="shared" ca="1" si="15"/>
        <v>0</v>
      </c>
      <c r="R114" s="677">
        <f t="shared" ca="1" si="15"/>
        <v>0</v>
      </c>
      <c r="S114" s="677">
        <f t="shared" ca="1" si="15"/>
        <v>0</v>
      </c>
      <c r="T114" s="677">
        <f t="shared" ca="1" si="15"/>
        <v>0</v>
      </c>
      <c r="U114" s="677">
        <f t="shared" ca="1" si="15"/>
        <v>0</v>
      </c>
      <c r="V114" s="677">
        <f t="shared" ca="1" si="15"/>
        <v>0</v>
      </c>
      <c r="W114" s="677">
        <f t="shared" ca="1" si="13"/>
        <v>0</v>
      </c>
      <c r="X114" s="677">
        <f t="shared" ca="1" si="16"/>
        <v>0</v>
      </c>
      <c r="Y114" s="677">
        <f t="shared" ca="1" si="16"/>
        <v>0</v>
      </c>
      <c r="Z114" s="677">
        <f t="shared" ca="1" si="16"/>
        <v>0</v>
      </c>
      <c r="AA114" t="str">
        <f t="shared" si="9"/>
        <v>ASR_COMP</v>
      </c>
      <c r="AB114" s="957">
        <f t="shared" si="10"/>
        <v>44682</v>
      </c>
      <c r="AC114" t="str">
        <f t="shared" si="11"/>
        <v>Unaudited</v>
      </c>
    </row>
    <row r="115" spans="1:29" x14ac:dyDescent="0.25">
      <c r="A115" t="s">
        <v>423</v>
      </c>
      <c r="B115" t="s">
        <v>1388</v>
      </c>
      <c r="C115" t="s">
        <v>1389</v>
      </c>
      <c r="D115">
        <v>1900</v>
      </c>
      <c r="E115" s="957">
        <v>1</v>
      </c>
      <c r="F115" t="s">
        <v>442</v>
      </c>
      <c r="G115" s="957">
        <v>182</v>
      </c>
      <c r="H115" t="s">
        <v>382</v>
      </c>
      <c r="I115" s="937" t="s">
        <v>491</v>
      </c>
      <c r="J115" s="937" t="s">
        <v>447</v>
      </c>
      <c r="K115" s="937" t="s">
        <v>451</v>
      </c>
      <c r="L115" s="937" t="s">
        <v>118</v>
      </c>
      <c r="M115" s="962" t="s">
        <v>116</v>
      </c>
      <c r="N115" s="677">
        <f t="shared" ca="1" si="8"/>
        <v>-227858.74000000002</v>
      </c>
      <c r="O115" s="677">
        <f t="shared" ca="1" si="15"/>
        <v>-84536.075842935403</v>
      </c>
      <c r="P115" s="677">
        <f t="shared" ca="1" si="15"/>
        <v>-13934.354157064585</v>
      </c>
      <c r="Q115" s="677">
        <f t="shared" ca="1" si="15"/>
        <v>-54950.448279631368</v>
      </c>
      <c r="R115" s="677">
        <f t="shared" ca="1" si="15"/>
        <v>-27157.355117704581</v>
      </c>
      <c r="S115" s="677">
        <f t="shared" ca="1" si="15"/>
        <v>-6721.7120190325113</v>
      </c>
      <c r="T115" s="677">
        <f t="shared" ca="1" si="15"/>
        <v>0</v>
      </c>
      <c r="U115" s="677">
        <f t="shared" ca="1" si="15"/>
        <v>-113.52475339246247</v>
      </c>
      <c r="V115" s="677">
        <f t="shared" ca="1" si="15"/>
        <v>-17454.802435629637</v>
      </c>
      <c r="W115" s="677">
        <f t="shared" ca="1" si="13"/>
        <v>-1927.6478491732364</v>
      </c>
      <c r="X115" s="677">
        <f t="shared" ca="1" si="16"/>
        <v>-4475.7232275750266</v>
      </c>
      <c r="Y115" s="677">
        <f t="shared" ca="1" si="16"/>
        <v>-16587.096317861204</v>
      </c>
      <c r="Z115" s="677">
        <f t="shared" ca="1" si="16"/>
        <v>0</v>
      </c>
      <c r="AA115" t="str">
        <f t="shared" si="9"/>
        <v>ASR_COMP</v>
      </c>
      <c r="AB115" s="957">
        <f t="shared" si="10"/>
        <v>44682</v>
      </c>
      <c r="AC115" t="str">
        <f t="shared" si="11"/>
        <v>Unaudited</v>
      </c>
    </row>
    <row r="116" spans="1:29" x14ac:dyDescent="0.25">
      <c r="A116" t="s">
        <v>423</v>
      </c>
      <c r="B116" t="s">
        <v>1388</v>
      </c>
      <c r="C116" t="s">
        <v>1389</v>
      </c>
      <c r="D116">
        <v>1900</v>
      </c>
      <c r="E116" s="957">
        <v>1</v>
      </c>
      <c r="F116" t="s">
        <v>442</v>
      </c>
      <c r="G116" s="957">
        <v>182</v>
      </c>
      <c r="H116" t="s">
        <v>382</v>
      </c>
      <c r="I116" s="937" t="s">
        <v>491</v>
      </c>
      <c r="J116" s="937" t="s">
        <v>447</v>
      </c>
      <c r="K116" s="937" t="s">
        <v>451</v>
      </c>
      <c r="L116" s="937" t="s">
        <v>119</v>
      </c>
      <c r="M116" s="962" t="s">
        <v>161</v>
      </c>
      <c r="N116" s="677">
        <f t="shared" ca="1" si="8"/>
        <v>0</v>
      </c>
      <c r="O116" s="677">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7">
        <f t="shared" ca="1" si="17"/>
        <v>0</v>
      </c>
      <c r="Q116" s="677">
        <f t="shared" ca="1" si="17"/>
        <v>0</v>
      </c>
      <c r="R116" s="677">
        <f t="shared" ca="1" si="17"/>
        <v>0</v>
      </c>
      <c r="S116" s="677">
        <f t="shared" ca="1" si="17"/>
        <v>0</v>
      </c>
      <c r="T116" s="677">
        <f t="shared" ca="1" si="17"/>
        <v>0</v>
      </c>
      <c r="U116" s="677">
        <f t="shared" ca="1" si="17"/>
        <v>0</v>
      </c>
      <c r="V116" s="677">
        <f t="shared" ca="1" si="17"/>
        <v>0</v>
      </c>
      <c r="W116" s="677">
        <f t="shared" ca="1" si="13"/>
        <v>0</v>
      </c>
      <c r="X116" s="677">
        <f t="shared" ca="1" si="16"/>
        <v>0</v>
      </c>
      <c r="Y116" s="677">
        <f t="shared" ca="1" si="16"/>
        <v>0</v>
      </c>
      <c r="Z116" s="677">
        <f t="shared" ca="1" si="16"/>
        <v>0</v>
      </c>
      <c r="AA116" t="str">
        <f t="shared" si="9"/>
        <v>ASR_COMP</v>
      </c>
      <c r="AB116" s="957">
        <f t="shared" si="10"/>
        <v>44682</v>
      </c>
      <c r="AC116" t="str">
        <f t="shared" si="11"/>
        <v>Unaudited</v>
      </c>
    </row>
    <row r="117" spans="1:29" x14ac:dyDescent="0.25">
      <c r="A117" t="s">
        <v>423</v>
      </c>
      <c r="B117" t="s">
        <v>1388</v>
      </c>
      <c r="C117" t="s">
        <v>1389</v>
      </c>
      <c r="D117">
        <v>1900</v>
      </c>
      <c r="E117" s="957">
        <v>1</v>
      </c>
      <c r="F117" t="s">
        <v>442</v>
      </c>
      <c r="G117" s="957">
        <v>182</v>
      </c>
      <c r="H117" t="s">
        <v>382</v>
      </c>
      <c r="I117" s="937" t="s">
        <v>491</v>
      </c>
      <c r="J117" s="937" t="s">
        <v>447</v>
      </c>
      <c r="K117" s="937" t="s">
        <v>451</v>
      </c>
      <c r="L117" s="937" t="s">
        <v>162</v>
      </c>
      <c r="M117" s="962" t="s">
        <v>23</v>
      </c>
      <c r="N117" s="677">
        <f t="shared" ca="1" si="8"/>
        <v>0</v>
      </c>
      <c r="O117" s="677">
        <f t="shared" ca="1" si="17"/>
        <v>0</v>
      </c>
      <c r="P117" s="677">
        <f t="shared" ca="1" si="17"/>
        <v>0</v>
      </c>
      <c r="Q117" s="677">
        <f t="shared" ca="1" si="17"/>
        <v>0</v>
      </c>
      <c r="R117" s="677">
        <f t="shared" ca="1" si="17"/>
        <v>0</v>
      </c>
      <c r="S117" s="677">
        <f t="shared" ca="1" si="17"/>
        <v>0</v>
      </c>
      <c r="T117" s="677">
        <f t="shared" ca="1" si="17"/>
        <v>0</v>
      </c>
      <c r="U117" s="677">
        <f t="shared" ca="1" si="17"/>
        <v>0</v>
      </c>
      <c r="V117" s="677">
        <f t="shared" ca="1" si="17"/>
        <v>0</v>
      </c>
      <c r="W117" s="677">
        <f t="shared" ca="1" si="13"/>
        <v>0</v>
      </c>
      <c r="X117" s="677">
        <f t="shared" ca="1" si="16"/>
        <v>0</v>
      </c>
      <c r="Y117" s="677">
        <f t="shared" ca="1" si="16"/>
        <v>0</v>
      </c>
      <c r="Z117" s="677">
        <f t="shared" ca="1" si="16"/>
        <v>0</v>
      </c>
      <c r="AA117" t="str">
        <f t="shared" si="9"/>
        <v>ASR_COMP</v>
      </c>
      <c r="AB117" s="957">
        <f t="shared" si="10"/>
        <v>44682</v>
      </c>
      <c r="AC117" t="str">
        <f t="shared" si="11"/>
        <v>Unaudited</v>
      </c>
    </row>
    <row r="118" spans="1:29" x14ac:dyDescent="0.25">
      <c r="A118" t="s">
        <v>423</v>
      </c>
      <c r="B118" t="s">
        <v>1388</v>
      </c>
      <c r="C118" t="s">
        <v>1389</v>
      </c>
      <c r="D118">
        <v>1900</v>
      </c>
      <c r="E118" s="957">
        <v>1</v>
      </c>
      <c r="F118" t="s">
        <v>442</v>
      </c>
      <c r="G118" s="957">
        <v>182</v>
      </c>
      <c r="H118" t="s">
        <v>382</v>
      </c>
      <c r="I118" s="937" t="s">
        <v>491</v>
      </c>
      <c r="J118" s="937" t="s">
        <v>447</v>
      </c>
      <c r="K118" s="937" t="s">
        <v>451</v>
      </c>
      <c r="L118" s="945" t="s">
        <v>445</v>
      </c>
      <c r="M118" s="960" t="s">
        <v>459</v>
      </c>
      <c r="N118" s="677">
        <f t="shared" ca="1" si="8"/>
        <v>0</v>
      </c>
      <c r="O118" s="677">
        <f t="shared" ca="1" si="17"/>
        <v>0</v>
      </c>
      <c r="P118" s="677">
        <f t="shared" ca="1" si="17"/>
        <v>0</v>
      </c>
      <c r="Q118" s="677">
        <f t="shared" ca="1" si="17"/>
        <v>0</v>
      </c>
      <c r="R118" s="677">
        <f t="shared" ca="1" si="17"/>
        <v>0</v>
      </c>
      <c r="S118" s="677">
        <f t="shared" ca="1" si="17"/>
        <v>0</v>
      </c>
      <c r="T118" s="677">
        <f t="shared" ca="1" si="17"/>
        <v>0</v>
      </c>
      <c r="U118" s="677">
        <f t="shared" ca="1" si="17"/>
        <v>0</v>
      </c>
      <c r="V118" s="677">
        <f t="shared" ca="1" si="17"/>
        <v>0</v>
      </c>
      <c r="W118" s="677">
        <f t="shared" ca="1" si="13"/>
        <v>0</v>
      </c>
      <c r="X118" s="677">
        <f t="shared" ca="1" si="16"/>
        <v>0</v>
      </c>
      <c r="Y118" s="677">
        <f t="shared" ca="1" si="16"/>
        <v>0</v>
      </c>
      <c r="Z118" s="677">
        <f t="shared" ca="1" si="16"/>
        <v>0</v>
      </c>
      <c r="AA118" t="str">
        <f t="shared" si="9"/>
        <v>ASR_COMP</v>
      </c>
      <c r="AB118" s="957">
        <f t="shared" si="10"/>
        <v>44682</v>
      </c>
      <c r="AC118" t="str">
        <f t="shared" si="11"/>
        <v>Unaudited</v>
      </c>
    </row>
    <row r="119" spans="1:29" ht="30" x14ac:dyDescent="0.25">
      <c r="A119" t="s">
        <v>423</v>
      </c>
      <c r="B119" t="s">
        <v>1388</v>
      </c>
      <c r="C119" t="s">
        <v>1389</v>
      </c>
      <c r="D119">
        <v>1900</v>
      </c>
      <c r="E119" s="957">
        <v>1</v>
      </c>
      <c r="F119" t="s">
        <v>442</v>
      </c>
      <c r="G119" s="957">
        <v>182</v>
      </c>
      <c r="H119" t="s">
        <v>382</v>
      </c>
      <c r="I119" s="962" t="s">
        <v>491</v>
      </c>
      <c r="J119" s="962" t="s">
        <v>447</v>
      </c>
      <c r="K119" s="962" t="s">
        <v>452</v>
      </c>
      <c r="L119" s="937">
        <v>9.1</v>
      </c>
      <c r="M119" s="962" t="s">
        <v>188</v>
      </c>
      <c r="N119" s="677">
        <f t="shared" ca="1" si="8"/>
        <v>7308469.655071415</v>
      </c>
      <c r="O119" s="677">
        <f t="shared" ca="1" si="17"/>
        <v>823628.98337417829</v>
      </c>
      <c r="P119" s="677">
        <f t="shared" ca="1" si="17"/>
        <v>86653.354751203253</v>
      </c>
      <c r="Q119" s="677">
        <f t="shared" ca="1" si="17"/>
        <v>733100.130522458</v>
      </c>
      <c r="R119" s="677">
        <f t="shared" ca="1" si="17"/>
        <v>366431.82628948963</v>
      </c>
      <c r="S119" s="677">
        <f t="shared" ca="1" si="17"/>
        <v>310703.84727888514</v>
      </c>
      <c r="T119" s="677">
        <f t="shared" ca="1" si="17"/>
        <v>94207.824965058302</v>
      </c>
      <c r="U119" s="677">
        <f t="shared" ca="1" si="17"/>
        <v>2724.5105405168101</v>
      </c>
      <c r="V119" s="677">
        <f t="shared" ca="1" si="17"/>
        <v>11744.168613012705</v>
      </c>
      <c r="W119" s="677">
        <f t="shared" ca="1" si="13"/>
        <v>4879275.0087366123</v>
      </c>
      <c r="X119" s="677">
        <f t="shared" ca="1" si="16"/>
        <v>0</v>
      </c>
      <c r="Y119" s="677">
        <f t="shared" ca="1" si="16"/>
        <v>0</v>
      </c>
      <c r="Z119" s="677">
        <f t="shared" ca="1" si="16"/>
        <v>0</v>
      </c>
      <c r="AA119" t="str">
        <f t="shared" si="9"/>
        <v>ASR_COMP</v>
      </c>
      <c r="AB119" s="957">
        <f t="shared" si="10"/>
        <v>44682</v>
      </c>
      <c r="AC119" t="str">
        <f t="shared" si="11"/>
        <v>Unaudited</v>
      </c>
    </row>
    <row r="120" spans="1:29" x14ac:dyDescent="0.25">
      <c r="A120" t="s">
        <v>423</v>
      </c>
      <c r="B120" t="s">
        <v>1388</v>
      </c>
      <c r="C120" t="s">
        <v>1389</v>
      </c>
      <c r="D120">
        <v>1900</v>
      </c>
      <c r="E120" s="957">
        <v>1</v>
      </c>
      <c r="F120" t="s">
        <v>442</v>
      </c>
      <c r="G120" s="957">
        <v>182</v>
      </c>
      <c r="H120" t="s">
        <v>382</v>
      </c>
      <c r="I120" s="937" t="s">
        <v>491</v>
      </c>
      <c r="J120" s="937" t="s">
        <v>447</v>
      </c>
      <c r="K120" s="937" t="s">
        <v>452</v>
      </c>
      <c r="L120" s="943" t="s">
        <v>109</v>
      </c>
      <c r="M120" s="963" t="s">
        <v>189</v>
      </c>
      <c r="N120" s="677">
        <f t="shared" ca="1" si="8"/>
        <v>2371455.9454235858</v>
      </c>
      <c r="O120" s="677">
        <f t="shared" ca="1" si="17"/>
        <v>117988.04417735722</v>
      </c>
      <c r="P120" s="677">
        <f t="shared" ca="1" si="17"/>
        <v>9629.3417957331603</v>
      </c>
      <c r="Q120" s="677">
        <f t="shared" ca="1" si="17"/>
        <v>1279654.8343719558</v>
      </c>
      <c r="R120" s="677">
        <f t="shared" ca="1" si="17"/>
        <v>295282.92380267318</v>
      </c>
      <c r="S120" s="677">
        <f t="shared" ca="1" si="17"/>
        <v>609837.8685667424</v>
      </c>
      <c r="T120" s="677">
        <f t="shared" ca="1" si="17"/>
        <v>1049.7031808575703</v>
      </c>
      <c r="U120" s="677">
        <f t="shared" ca="1" si="17"/>
        <v>43.904848384123234</v>
      </c>
      <c r="V120" s="677">
        <f t="shared" ca="1" si="17"/>
        <v>41037.51875831018</v>
      </c>
      <c r="W120" s="677">
        <f t="shared" ca="1" si="13"/>
        <v>16931.805921572806</v>
      </c>
      <c r="X120" s="677">
        <f t="shared" ca="1" si="16"/>
        <v>0</v>
      </c>
      <c r="Y120" s="677">
        <f t="shared" ca="1" si="16"/>
        <v>0</v>
      </c>
      <c r="Z120" s="677">
        <f t="shared" ca="1" si="16"/>
        <v>0</v>
      </c>
      <c r="AA120" t="str">
        <f t="shared" si="9"/>
        <v>ASR_COMP</v>
      </c>
      <c r="AB120" s="957">
        <f t="shared" si="10"/>
        <v>44682</v>
      </c>
      <c r="AC120" t="str">
        <f t="shared" si="11"/>
        <v>Unaudited</v>
      </c>
    </row>
    <row r="121" spans="1:29" x14ac:dyDescent="0.25">
      <c r="A121" t="s">
        <v>423</v>
      </c>
      <c r="B121" t="s">
        <v>1388</v>
      </c>
      <c r="C121" t="s">
        <v>1389</v>
      </c>
      <c r="D121">
        <v>1900</v>
      </c>
      <c r="E121" s="957">
        <v>1</v>
      </c>
      <c r="F121" t="s">
        <v>442</v>
      </c>
      <c r="G121" s="957">
        <v>182</v>
      </c>
      <c r="H121" t="s">
        <v>382</v>
      </c>
      <c r="I121" s="937" t="s">
        <v>491</v>
      </c>
      <c r="J121" s="937" t="s">
        <v>447</v>
      </c>
      <c r="K121" s="937" t="s">
        <v>452</v>
      </c>
      <c r="L121" s="943" t="s">
        <v>1324</v>
      </c>
      <c r="M121" s="963" t="s">
        <v>1325</v>
      </c>
      <c r="N121" s="677">
        <f t="shared" ca="1" si="8"/>
        <v>2419382.7553542317</v>
      </c>
      <c r="O121" s="677">
        <f t="shared" ca="1" si="17"/>
        <v>113873.10999494078</v>
      </c>
      <c r="P121" s="677">
        <f t="shared" ca="1" si="17"/>
        <v>4790.5860902787936</v>
      </c>
      <c r="Q121" s="677">
        <f t="shared" ca="1" si="17"/>
        <v>1113310.8740528552</v>
      </c>
      <c r="R121" s="677">
        <f t="shared" ca="1" si="17"/>
        <v>162919.20445200318</v>
      </c>
      <c r="S121" s="677">
        <f t="shared" ca="1" si="17"/>
        <v>963261.96915209619</v>
      </c>
      <c r="T121" s="677">
        <f t="shared" ca="1" si="17"/>
        <v>38659.221653543325</v>
      </c>
      <c r="U121" s="677">
        <f t="shared" ca="1" si="17"/>
        <v>18313.564798887164</v>
      </c>
      <c r="V121" s="677">
        <f t="shared" ca="1" si="17"/>
        <v>892.12345828443756</v>
      </c>
      <c r="W121" s="677">
        <f t="shared" ca="1" si="13"/>
        <v>3362.1017013424971</v>
      </c>
      <c r="X121" s="677">
        <f t="shared" ca="1" si="16"/>
        <v>0</v>
      </c>
      <c r="Y121" s="677">
        <f t="shared" ca="1" si="16"/>
        <v>0</v>
      </c>
      <c r="Z121" s="677">
        <f t="shared" ca="1" si="16"/>
        <v>0</v>
      </c>
      <c r="AA121" t="str">
        <f t="shared" si="9"/>
        <v>ASR_COMP</v>
      </c>
      <c r="AB121" s="957">
        <f t="shared" si="10"/>
        <v>44682</v>
      </c>
      <c r="AC121" t="str">
        <f t="shared" si="11"/>
        <v>Unaudited</v>
      </c>
    </row>
    <row r="122" spans="1:29" x14ac:dyDescent="0.25">
      <c r="A122" t="s">
        <v>423</v>
      </c>
      <c r="B122" t="s">
        <v>1388</v>
      </c>
      <c r="C122" t="s">
        <v>1389</v>
      </c>
      <c r="D122">
        <v>1900</v>
      </c>
      <c r="E122" s="957">
        <v>1</v>
      </c>
      <c r="F122" t="s">
        <v>442</v>
      </c>
      <c r="G122" s="957">
        <v>182</v>
      </c>
      <c r="H122" t="s">
        <v>382</v>
      </c>
      <c r="I122" s="937" t="s">
        <v>491</v>
      </c>
      <c r="J122" s="937" t="s">
        <v>447</v>
      </c>
      <c r="K122" s="937" t="s">
        <v>452</v>
      </c>
      <c r="L122" s="947" t="s">
        <v>110</v>
      </c>
      <c r="M122" s="964" t="s">
        <v>190</v>
      </c>
      <c r="N122" s="677">
        <f t="shared" ca="1" si="8"/>
        <v>4879524.3003418799</v>
      </c>
      <c r="O122" s="677">
        <f t="shared" ca="1" si="17"/>
        <v>1966343.5764155844</v>
      </c>
      <c r="P122" s="677">
        <f t="shared" ca="1" si="17"/>
        <v>164914.49722138754</v>
      </c>
      <c r="Q122" s="677">
        <f t="shared" ca="1" si="17"/>
        <v>1494679.5073850257</v>
      </c>
      <c r="R122" s="677">
        <f t="shared" ca="1" si="17"/>
        <v>412567.25026881567</v>
      </c>
      <c r="S122" s="677">
        <f t="shared" ca="1" si="17"/>
        <v>64565.153121058916</v>
      </c>
      <c r="T122" s="677">
        <f t="shared" ca="1" si="17"/>
        <v>129072.91137471431</v>
      </c>
      <c r="U122" s="677">
        <f t="shared" ca="1" si="17"/>
        <v>5154.225382083092</v>
      </c>
      <c r="V122" s="677">
        <f t="shared" ca="1" si="17"/>
        <v>34954.200495231518</v>
      </c>
      <c r="W122" s="677">
        <f t="shared" ca="1" si="13"/>
        <v>607272.97867797874</v>
      </c>
      <c r="X122" s="677">
        <f t="shared" ca="1" si="16"/>
        <v>0</v>
      </c>
      <c r="Y122" s="677">
        <f t="shared" ca="1" si="16"/>
        <v>0</v>
      </c>
      <c r="Z122" s="677">
        <f t="shared" ca="1" si="16"/>
        <v>0</v>
      </c>
      <c r="AA122" t="str">
        <f t="shared" si="9"/>
        <v>ASR_COMP</v>
      </c>
      <c r="AB122" s="957">
        <f t="shared" si="10"/>
        <v>44682</v>
      </c>
      <c r="AC122" t="str">
        <f t="shared" si="11"/>
        <v>Unaudited</v>
      </c>
    </row>
    <row r="123" spans="1:29" x14ac:dyDescent="0.25">
      <c r="A123" t="s">
        <v>423</v>
      </c>
      <c r="B123" t="s">
        <v>1388</v>
      </c>
      <c r="C123" t="s">
        <v>1389</v>
      </c>
      <c r="D123">
        <v>1900</v>
      </c>
      <c r="E123" s="957">
        <v>1</v>
      </c>
      <c r="F123" t="s">
        <v>442</v>
      </c>
      <c r="G123" s="957">
        <v>182</v>
      </c>
      <c r="H123" t="s">
        <v>382</v>
      </c>
      <c r="I123" s="963" t="s">
        <v>491</v>
      </c>
      <c r="J123" s="963" t="s">
        <v>447</v>
      </c>
      <c r="K123" s="963" t="s">
        <v>452</v>
      </c>
      <c r="L123" s="943" t="s">
        <v>111</v>
      </c>
      <c r="M123" s="963" t="s">
        <v>163</v>
      </c>
      <c r="N123" s="677">
        <f t="shared" ca="1" si="8"/>
        <v>23544187.763436928</v>
      </c>
      <c r="O123" s="677">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12840368.282667411</v>
      </c>
      <c r="P123" s="677">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1039554.4288645922</v>
      </c>
      <c r="Q123" s="677">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4366977.7900193119</v>
      </c>
      <c r="R123" s="677">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1290909.6419542807</v>
      </c>
      <c r="S123" s="677">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881154.73438643978</v>
      </c>
      <c r="T123" s="677">
        <f t="shared" ca="1" si="18"/>
        <v>139560.33703599332</v>
      </c>
      <c r="U123" s="677">
        <f t="shared" ca="1" si="18"/>
        <v>35863.481235666324</v>
      </c>
      <c r="V123" s="677">
        <f t="shared" ca="1" si="18"/>
        <v>358839.36056505702</v>
      </c>
      <c r="W123" s="677">
        <f t="shared" ca="1" si="13"/>
        <v>161283.20222251417</v>
      </c>
      <c r="X123" s="677">
        <f t="shared" ca="1" si="18"/>
        <v>1291510.5557501097</v>
      </c>
      <c r="Y123" s="677">
        <f t="shared" ca="1" si="18"/>
        <v>1138165.9487355461</v>
      </c>
      <c r="Z123" s="677">
        <f t="shared" ca="1" si="18"/>
        <v>0</v>
      </c>
      <c r="AA123" t="str">
        <f t="shared" si="9"/>
        <v>ASR_COMP</v>
      </c>
      <c r="AB123" s="957">
        <f t="shared" si="10"/>
        <v>44682</v>
      </c>
      <c r="AC123" t="str">
        <f t="shared" si="11"/>
        <v>Unaudited</v>
      </c>
    </row>
    <row r="124" spans="1:29" x14ac:dyDescent="0.25">
      <c r="A124" t="s">
        <v>423</v>
      </c>
      <c r="B124" t="s">
        <v>1388</v>
      </c>
      <c r="C124" t="s">
        <v>1389</v>
      </c>
      <c r="D124">
        <v>1900</v>
      </c>
      <c r="E124" s="957">
        <v>1</v>
      </c>
      <c r="F124" t="s">
        <v>442</v>
      </c>
      <c r="G124" s="957">
        <v>182</v>
      </c>
      <c r="H124" t="s">
        <v>382</v>
      </c>
      <c r="I124" s="937" t="s">
        <v>491</v>
      </c>
      <c r="J124" s="937" t="s">
        <v>447</v>
      </c>
      <c r="K124" s="937" t="s">
        <v>452</v>
      </c>
      <c r="L124" s="937" t="s">
        <v>112</v>
      </c>
      <c r="M124" s="962" t="s">
        <v>137</v>
      </c>
      <c r="N124" s="677">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7">
        <f t="shared" ca="1" si="18"/>
        <v>0</v>
      </c>
      <c r="P124" s="677">
        <f t="shared" ca="1" si="18"/>
        <v>0</v>
      </c>
      <c r="Q124" s="677">
        <f t="shared" ca="1" si="18"/>
        <v>0</v>
      </c>
      <c r="R124" s="677">
        <f t="shared" ca="1" si="18"/>
        <v>0</v>
      </c>
      <c r="S124" s="677">
        <f t="shared" ca="1" si="18"/>
        <v>0</v>
      </c>
      <c r="T124" s="677">
        <f t="shared" ca="1" si="18"/>
        <v>0</v>
      </c>
      <c r="U124" s="677">
        <f t="shared" ca="1" si="18"/>
        <v>0</v>
      </c>
      <c r="V124" s="677">
        <f t="shared" ca="1" si="18"/>
        <v>0</v>
      </c>
      <c r="W124" s="677">
        <f t="shared" ca="1" si="13"/>
        <v>0</v>
      </c>
      <c r="X124" s="677">
        <f t="shared" ca="1" si="18"/>
        <v>0</v>
      </c>
      <c r="Y124" s="677">
        <f t="shared" ca="1" si="18"/>
        <v>0</v>
      </c>
      <c r="Z124" s="677">
        <f t="shared" ca="1" si="18"/>
        <v>0</v>
      </c>
      <c r="AA124" t="str">
        <f t="shared" si="9"/>
        <v>ASR_COMP</v>
      </c>
      <c r="AB124" s="957">
        <f t="shared" si="10"/>
        <v>44682</v>
      </c>
      <c r="AC124" t="str">
        <f t="shared" si="11"/>
        <v>Unaudited</v>
      </c>
    </row>
    <row r="125" spans="1:29" x14ac:dyDescent="0.25">
      <c r="A125" t="s">
        <v>423</v>
      </c>
      <c r="B125" t="s">
        <v>1388</v>
      </c>
      <c r="C125" t="s">
        <v>1389</v>
      </c>
      <c r="D125">
        <v>1900</v>
      </c>
      <c r="E125" s="957">
        <v>1</v>
      </c>
      <c r="F125" t="s">
        <v>442</v>
      </c>
      <c r="G125" s="957">
        <v>182</v>
      </c>
      <c r="H125" t="s">
        <v>382</v>
      </c>
      <c r="I125" s="937" t="s">
        <v>491</v>
      </c>
      <c r="J125" s="937" t="s">
        <v>447</v>
      </c>
      <c r="K125" s="937" t="s">
        <v>452</v>
      </c>
      <c r="L125" s="937" t="s">
        <v>113</v>
      </c>
      <c r="M125" s="962" t="s">
        <v>165</v>
      </c>
      <c r="N125" s="677">
        <f t="shared" ca="1" si="19"/>
        <v>-3444654.2038891488</v>
      </c>
      <c r="O125" s="677">
        <f t="shared" ca="1" si="18"/>
        <v>-1231731.2694198517</v>
      </c>
      <c r="P125" s="677">
        <f t="shared" ca="1" si="18"/>
        <v>-103791.83683959523</v>
      </c>
      <c r="Q125" s="677">
        <f t="shared" ca="1" si="18"/>
        <v>-674835.41240757273</v>
      </c>
      <c r="R125" s="677">
        <f t="shared" ca="1" si="18"/>
        <v>-196048.72953840805</v>
      </c>
      <c r="S125" s="677">
        <f t="shared" ca="1" si="18"/>
        <v>-223677.69210888667</v>
      </c>
      <c r="T125" s="677">
        <f t="shared" ca="1" si="18"/>
        <v>-28756.650840271319</v>
      </c>
      <c r="U125" s="677">
        <f t="shared" ca="1" si="18"/>
        <v>-5046.0608840632558</v>
      </c>
      <c r="V125" s="677">
        <f t="shared" ca="1" si="18"/>
        <v>-29575.587214400435</v>
      </c>
      <c r="W125" s="677">
        <f t="shared" ca="1" si="13"/>
        <v>-671470.19873590895</v>
      </c>
      <c r="X125" s="677">
        <f t="shared" ca="1" si="18"/>
        <v>-167475.91208085883</v>
      </c>
      <c r="Y125" s="677">
        <f t="shared" ca="1" si="18"/>
        <v>-112244.85381933124</v>
      </c>
      <c r="Z125" s="677">
        <f t="shared" ca="1" si="18"/>
        <v>0</v>
      </c>
      <c r="AA125" t="str">
        <f t="shared" si="9"/>
        <v>ASR_COMP</v>
      </c>
      <c r="AB125" s="957">
        <f t="shared" si="10"/>
        <v>44682</v>
      </c>
      <c r="AC125" t="str">
        <f t="shared" si="11"/>
        <v>Unaudited</v>
      </c>
    </row>
    <row r="126" spans="1:29" x14ac:dyDescent="0.25">
      <c r="A126" t="s">
        <v>423</v>
      </c>
      <c r="B126" t="s">
        <v>1388</v>
      </c>
      <c r="C126" t="s">
        <v>1389</v>
      </c>
      <c r="D126">
        <v>1900</v>
      </c>
      <c r="E126" s="957">
        <v>1</v>
      </c>
      <c r="F126" t="s">
        <v>442</v>
      </c>
      <c r="G126" s="957">
        <v>182</v>
      </c>
      <c r="H126" t="s">
        <v>382</v>
      </c>
      <c r="I126" s="937" t="s">
        <v>491</v>
      </c>
      <c r="J126" s="937" t="s">
        <v>447</v>
      </c>
      <c r="K126" s="937" t="s">
        <v>452</v>
      </c>
      <c r="L126" s="937" t="s">
        <v>114</v>
      </c>
      <c r="M126" s="962" t="s">
        <v>466</v>
      </c>
      <c r="N126" s="677">
        <f t="shared" ca="1" si="19"/>
        <v>0</v>
      </c>
      <c r="O126" s="677">
        <f t="shared" ca="1" si="18"/>
        <v>0</v>
      </c>
      <c r="P126" s="677">
        <f t="shared" ca="1" si="18"/>
        <v>0</v>
      </c>
      <c r="Q126" s="677">
        <f t="shared" ca="1" si="18"/>
        <v>0</v>
      </c>
      <c r="R126" s="677">
        <f t="shared" ca="1" si="18"/>
        <v>0</v>
      </c>
      <c r="S126" s="677">
        <f t="shared" ca="1" si="18"/>
        <v>0</v>
      </c>
      <c r="T126" s="677">
        <f t="shared" ca="1" si="18"/>
        <v>0</v>
      </c>
      <c r="U126" s="677">
        <f t="shared" ca="1" si="18"/>
        <v>0</v>
      </c>
      <c r="V126" s="677">
        <f t="shared" ca="1" si="18"/>
        <v>0</v>
      </c>
      <c r="W126" s="677">
        <f t="shared" ca="1" si="13"/>
        <v>0</v>
      </c>
      <c r="X126" s="677">
        <f t="shared" ca="1" si="18"/>
        <v>0</v>
      </c>
      <c r="Y126" s="677">
        <f t="shared" ca="1" si="18"/>
        <v>0</v>
      </c>
      <c r="Z126" s="677">
        <f t="shared" ca="1" si="18"/>
        <v>0</v>
      </c>
      <c r="AA126" t="str">
        <f t="shared" si="9"/>
        <v>ASR_COMP</v>
      </c>
      <c r="AB126" s="957">
        <f t="shared" si="10"/>
        <v>44682</v>
      </c>
      <c r="AC126" t="str">
        <f t="shared" si="11"/>
        <v>Unaudited</v>
      </c>
    </row>
    <row r="127" spans="1:29" x14ac:dyDescent="0.25">
      <c r="A127" t="s">
        <v>423</v>
      </c>
      <c r="B127" t="s">
        <v>1388</v>
      </c>
      <c r="C127" t="s">
        <v>1389</v>
      </c>
      <c r="D127">
        <v>1900</v>
      </c>
      <c r="E127" s="957">
        <v>1</v>
      </c>
      <c r="F127" t="s">
        <v>442</v>
      </c>
      <c r="G127" s="957">
        <v>182</v>
      </c>
      <c r="H127" t="s">
        <v>382</v>
      </c>
      <c r="I127" s="937" t="s">
        <v>491</v>
      </c>
      <c r="J127" s="937" t="s">
        <v>447</v>
      </c>
      <c r="K127" s="937" t="s">
        <v>6</v>
      </c>
      <c r="L127" s="945" t="s">
        <v>120</v>
      </c>
      <c r="M127" s="960" t="s">
        <v>191</v>
      </c>
      <c r="N127" s="677">
        <f t="shared" ca="1" si="19"/>
        <v>3660346.1800000006</v>
      </c>
      <c r="O127" s="677">
        <f t="shared" ca="1" si="18"/>
        <v>2038776.858822163</v>
      </c>
      <c r="P127" s="677">
        <f t="shared" ca="1" si="18"/>
        <v>270350.61117783707</v>
      </c>
      <c r="Q127" s="677">
        <f t="shared" ca="1" si="18"/>
        <v>422960.69344605441</v>
      </c>
      <c r="R127" s="677">
        <f t="shared" ca="1" si="18"/>
        <v>218450.53349190817</v>
      </c>
      <c r="S127" s="677">
        <f t="shared" ca="1" si="18"/>
        <v>285262.5565789715</v>
      </c>
      <c r="T127" s="677">
        <f t="shared" ca="1" si="18"/>
        <v>976</v>
      </c>
      <c r="U127" s="677">
        <f t="shared" ca="1" si="18"/>
        <v>6595.0564527570777</v>
      </c>
      <c r="V127" s="677">
        <f t="shared" ca="1" si="18"/>
        <v>58898.043568387482</v>
      </c>
      <c r="W127" s="677">
        <f t="shared" ca="1" si="13"/>
        <v>29741.309633900688</v>
      </c>
      <c r="X127" s="677">
        <f t="shared" ca="1" si="18"/>
        <v>235321.79696827143</v>
      </c>
      <c r="Y127" s="677">
        <f t="shared" ca="1" si="18"/>
        <v>93012.719859749312</v>
      </c>
      <c r="Z127" s="677">
        <f t="shared" ca="1" si="18"/>
        <v>0</v>
      </c>
      <c r="AA127" t="str">
        <f t="shared" si="9"/>
        <v>ASR_COMP</v>
      </c>
      <c r="AB127" s="957">
        <f t="shared" si="10"/>
        <v>44682</v>
      </c>
      <c r="AC127" t="str">
        <f t="shared" si="11"/>
        <v>Unaudited</v>
      </c>
    </row>
    <row r="128" spans="1:29" x14ac:dyDescent="0.25">
      <c r="A128" t="s">
        <v>423</v>
      </c>
      <c r="B128" t="s">
        <v>1388</v>
      </c>
      <c r="C128" t="s">
        <v>1389</v>
      </c>
      <c r="D128">
        <v>1900</v>
      </c>
      <c r="E128" s="957">
        <v>1</v>
      </c>
      <c r="F128" t="s">
        <v>442</v>
      </c>
      <c r="G128" s="957">
        <v>182</v>
      </c>
      <c r="H128" t="s">
        <v>382</v>
      </c>
      <c r="I128" s="962" t="s">
        <v>491</v>
      </c>
      <c r="J128" s="962" t="s">
        <v>447</v>
      </c>
      <c r="K128" s="962" t="s">
        <v>6</v>
      </c>
      <c r="L128" s="937" t="s">
        <v>45</v>
      </c>
      <c r="M128" s="962" t="s">
        <v>166</v>
      </c>
      <c r="N128" s="677">
        <f t="shared" ca="1" si="19"/>
        <v>3865334.5159</v>
      </c>
      <c r="O128" s="677">
        <f t="shared" ca="1" si="18"/>
        <v>3334899.0472414116</v>
      </c>
      <c r="P128" s="677">
        <f t="shared" ca="1" si="18"/>
        <v>105605.10904451134</v>
      </c>
      <c r="Q128" s="677">
        <f t="shared" ca="1" si="18"/>
        <v>151083.93549322226</v>
      </c>
      <c r="R128" s="677">
        <f t="shared" ca="1" si="18"/>
        <v>37008.030568959337</v>
      </c>
      <c r="S128" s="677">
        <f t="shared" ca="1" si="18"/>
        <v>58486.206054522154</v>
      </c>
      <c r="T128" s="677">
        <f t="shared" ca="1" si="18"/>
        <v>39604.716275411876</v>
      </c>
      <c r="U128" s="677">
        <f t="shared" ca="1" si="18"/>
        <v>2002.7715998201834</v>
      </c>
      <c r="V128" s="677">
        <f t="shared" ca="1" si="18"/>
        <v>6960.7501346432064</v>
      </c>
      <c r="W128" s="677">
        <f t="shared" ca="1" si="13"/>
        <v>568.38112506879327</v>
      </c>
      <c r="X128" s="677">
        <f t="shared" ca="1" si="18"/>
        <v>116564.70854404558</v>
      </c>
      <c r="Y128" s="677">
        <f t="shared" ca="1" si="18"/>
        <v>12550.859818383702</v>
      </c>
      <c r="Z128" s="677">
        <f t="shared" ca="1" si="18"/>
        <v>0</v>
      </c>
      <c r="AA128" t="str">
        <f t="shared" si="9"/>
        <v>ASR_COMP</v>
      </c>
      <c r="AB128" s="957">
        <f t="shared" si="10"/>
        <v>44682</v>
      </c>
      <c r="AC128" t="str">
        <f t="shared" si="11"/>
        <v>Unaudited</v>
      </c>
    </row>
    <row r="129" spans="1:29" x14ac:dyDescent="0.25">
      <c r="A129" t="s">
        <v>423</v>
      </c>
      <c r="B129" t="s">
        <v>1388</v>
      </c>
      <c r="C129" t="s">
        <v>1389</v>
      </c>
      <c r="D129">
        <v>1900</v>
      </c>
      <c r="E129" s="957">
        <v>1</v>
      </c>
      <c r="F129" t="s">
        <v>442</v>
      </c>
      <c r="G129" s="957">
        <v>182</v>
      </c>
      <c r="H129" t="s">
        <v>382</v>
      </c>
      <c r="I129" s="937" t="s">
        <v>491</v>
      </c>
      <c r="J129" s="937" t="s">
        <v>447</v>
      </c>
      <c r="K129" s="937" t="s">
        <v>6</v>
      </c>
      <c r="L129" s="937" t="s">
        <v>46</v>
      </c>
      <c r="M129" s="962" t="s">
        <v>167</v>
      </c>
      <c r="N129" s="677">
        <f t="shared" ca="1" si="19"/>
        <v>-42859.566184461561</v>
      </c>
      <c r="O129" s="677">
        <f t="shared" ca="1" si="18"/>
        <v>-21214.567698718081</v>
      </c>
      <c r="P129" s="677">
        <f t="shared" ca="1" si="18"/>
        <v>-3871.5033285976324</v>
      </c>
      <c r="Q129" s="677">
        <f t="shared" ca="1" si="18"/>
        <v>-7573.1051599982466</v>
      </c>
      <c r="R129" s="677">
        <f t="shared" ca="1" si="18"/>
        <v>-5520.5297178466244</v>
      </c>
      <c r="S129" s="677">
        <f t="shared" ca="1" si="18"/>
        <v>-620.35879372710144</v>
      </c>
      <c r="T129" s="677">
        <f t="shared" ca="1" si="18"/>
        <v>-6.6551787057426086</v>
      </c>
      <c r="U129" s="677">
        <f t="shared" ca="1" si="18"/>
        <v>-7.7376317933978171</v>
      </c>
      <c r="V129" s="677">
        <f t="shared" ca="1" si="18"/>
        <v>-572.93735055458876</v>
      </c>
      <c r="W129" s="677">
        <f t="shared" ca="1" si="13"/>
        <v>-3.1536734753271558</v>
      </c>
      <c r="X129" s="677">
        <f t="shared" ca="1" si="18"/>
        <v>-1659.8784477108989</v>
      </c>
      <c r="Y129" s="677">
        <f t="shared" ca="1" si="18"/>
        <v>-1809.1392033339309</v>
      </c>
      <c r="Z129" s="677">
        <f t="shared" ca="1" si="18"/>
        <v>0</v>
      </c>
      <c r="AA129" t="str">
        <f t="shared" si="9"/>
        <v>ASR_COMP</v>
      </c>
      <c r="AB129" s="957">
        <f t="shared" si="10"/>
        <v>44682</v>
      </c>
      <c r="AC129" t="str">
        <f t="shared" si="11"/>
        <v>Unaudited</v>
      </c>
    </row>
    <row r="130" spans="1:29" x14ac:dyDescent="0.25">
      <c r="A130" t="s">
        <v>423</v>
      </c>
      <c r="B130" t="s">
        <v>1388</v>
      </c>
      <c r="C130" t="s">
        <v>1389</v>
      </c>
      <c r="D130">
        <v>1900</v>
      </c>
      <c r="E130" s="957">
        <v>1</v>
      </c>
      <c r="F130" t="s">
        <v>442</v>
      </c>
      <c r="G130" s="957">
        <v>182</v>
      </c>
      <c r="H130" t="s">
        <v>382</v>
      </c>
      <c r="I130" s="937" t="s">
        <v>491</v>
      </c>
      <c r="J130" s="937" t="s">
        <v>447</v>
      </c>
      <c r="K130" s="937" t="s">
        <v>6</v>
      </c>
      <c r="L130" s="937" t="s">
        <v>168</v>
      </c>
      <c r="M130" s="962" t="s">
        <v>464</v>
      </c>
      <c r="N130" s="677">
        <f t="shared" ca="1" si="19"/>
        <v>-993266.44000000006</v>
      </c>
      <c r="O130" s="677">
        <f t="shared" ca="1" si="18"/>
        <v>-640629.79481904348</v>
      </c>
      <c r="P130" s="677">
        <f t="shared" ca="1" si="18"/>
        <v>-54798.72518095652</v>
      </c>
      <c r="Q130" s="677">
        <f t="shared" ca="1" si="18"/>
        <v>-79932.623533239734</v>
      </c>
      <c r="R130" s="677">
        <f t="shared" ca="1" si="18"/>
        <v>-30142.879926159439</v>
      </c>
      <c r="S130" s="677">
        <f t="shared" ca="1" si="18"/>
        <v>-72801.425593586537</v>
      </c>
      <c r="T130" s="677">
        <f t="shared" ca="1" si="18"/>
        <v>0</v>
      </c>
      <c r="U130" s="677">
        <f t="shared" ca="1" si="18"/>
        <v>-2285.9329035470564</v>
      </c>
      <c r="V130" s="677">
        <f t="shared" ca="1" si="18"/>
        <v>-12695.170658038216</v>
      </c>
      <c r="W130" s="677">
        <f t="shared" ca="1" si="13"/>
        <v>-8006.4508982865982</v>
      </c>
      <c r="X130" s="677">
        <f t="shared" ca="1" si="18"/>
        <v>-75436.03150286639</v>
      </c>
      <c r="Y130" s="677">
        <f t="shared" ca="1" si="18"/>
        <v>-16537.404984276029</v>
      </c>
      <c r="Z130" s="677">
        <f t="shared" ca="1" si="18"/>
        <v>0</v>
      </c>
      <c r="AA130" t="str">
        <f t="shared" ref="AA130:AA193" si="20">file_name</f>
        <v>ASR_COMP</v>
      </c>
      <c r="AB130" s="957">
        <f t="shared" ref="AB130:AB193" si="21">file_date</f>
        <v>44682</v>
      </c>
      <c r="AC130" t="str">
        <f t="shared" ref="AC130:AC193" si="22">status</f>
        <v>Unaudited</v>
      </c>
    </row>
    <row r="131" spans="1:29" x14ac:dyDescent="0.25">
      <c r="A131" t="s">
        <v>423</v>
      </c>
      <c r="B131" t="s">
        <v>1388</v>
      </c>
      <c r="C131" t="s">
        <v>1389</v>
      </c>
      <c r="D131">
        <v>1900</v>
      </c>
      <c r="E131" s="957">
        <v>1</v>
      </c>
      <c r="F131" t="s">
        <v>442</v>
      </c>
      <c r="G131" s="957">
        <v>182</v>
      </c>
      <c r="H131" t="s">
        <v>382</v>
      </c>
      <c r="I131" s="937" t="s">
        <v>491</v>
      </c>
      <c r="J131" s="937" t="s">
        <v>447</v>
      </c>
      <c r="K131" s="937" t="s">
        <v>437</v>
      </c>
      <c r="L131" s="937" t="s">
        <v>123</v>
      </c>
      <c r="M131" s="962" t="s">
        <v>32</v>
      </c>
      <c r="N131" s="677">
        <f t="shared" ca="1" si="19"/>
        <v>0</v>
      </c>
      <c r="O131" s="677">
        <f t="shared" ca="1" si="18"/>
        <v>0</v>
      </c>
      <c r="P131" s="677">
        <f t="shared" ca="1" si="18"/>
        <v>0</v>
      </c>
      <c r="Q131" s="677">
        <f t="shared" ca="1" si="18"/>
        <v>0</v>
      </c>
      <c r="R131" s="677">
        <f t="shared" ca="1" si="18"/>
        <v>0</v>
      </c>
      <c r="S131" s="677">
        <f t="shared" ca="1" si="18"/>
        <v>0</v>
      </c>
      <c r="T131" s="677">
        <f t="shared" ca="1" si="18"/>
        <v>0</v>
      </c>
      <c r="U131" s="677">
        <f t="shared" ca="1" si="18"/>
        <v>0</v>
      </c>
      <c r="V131" s="677">
        <f t="shared" ca="1" si="18"/>
        <v>0</v>
      </c>
      <c r="W131" s="677">
        <f t="shared" ca="1" si="13"/>
        <v>0</v>
      </c>
      <c r="X131" s="677">
        <f t="shared" ca="1" si="18"/>
        <v>0</v>
      </c>
      <c r="Y131" s="677">
        <f t="shared" ca="1" si="18"/>
        <v>0</v>
      </c>
      <c r="Z131" s="677">
        <f t="shared" ca="1" si="18"/>
        <v>0</v>
      </c>
      <c r="AA131" t="str">
        <f t="shared" si="20"/>
        <v>ASR_COMP</v>
      </c>
      <c r="AB131" s="957">
        <f t="shared" si="21"/>
        <v>44682</v>
      </c>
      <c r="AC131" t="str">
        <f t="shared" si="22"/>
        <v>Unaudited</v>
      </c>
    </row>
    <row r="132" spans="1:29" x14ac:dyDescent="0.25">
      <c r="A132" t="s">
        <v>423</v>
      </c>
      <c r="B132" t="s">
        <v>1388</v>
      </c>
      <c r="C132" t="s">
        <v>1389</v>
      </c>
      <c r="D132">
        <v>1900</v>
      </c>
      <c r="E132" s="957">
        <v>1</v>
      </c>
      <c r="F132" t="s">
        <v>442</v>
      </c>
      <c r="G132" s="957">
        <v>182</v>
      </c>
      <c r="H132" t="s">
        <v>382</v>
      </c>
      <c r="I132" s="937" t="s">
        <v>491</v>
      </c>
      <c r="J132" s="937" t="s">
        <v>447</v>
      </c>
      <c r="K132" s="937" t="s">
        <v>437</v>
      </c>
      <c r="L132" s="945" t="s">
        <v>946</v>
      </c>
      <c r="M132" s="960" t="s">
        <v>938</v>
      </c>
      <c r="N132" s="677">
        <f t="shared" ca="1" si="19"/>
        <v>0</v>
      </c>
      <c r="O132" s="677">
        <f t="shared" ca="1" si="18"/>
        <v>0</v>
      </c>
      <c r="P132" s="677">
        <f t="shared" ca="1" si="18"/>
        <v>0</v>
      </c>
      <c r="Q132" s="677">
        <f t="shared" ca="1" si="18"/>
        <v>0</v>
      </c>
      <c r="R132" s="677">
        <f t="shared" ca="1" si="18"/>
        <v>0</v>
      </c>
      <c r="S132" s="677">
        <f t="shared" ca="1" si="18"/>
        <v>0</v>
      </c>
      <c r="T132" s="677">
        <f t="shared" ca="1" si="18"/>
        <v>0</v>
      </c>
      <c r="U132" s="677">
        <f t="shared" ca="1" si="18"/>
        <v>0</v>
      </c>
      <c r="V132" s="677">
        <f t="shared" ca="1" si="18"/>
        <v>0</v>
      </c>
      <c r="W132" s="677">
        <f t="shared" ca="1" si="13"/>
        <v>0</v>
      </c>
      <c r="X132" s="677">
        <f t="shared" ca="1" si="18"/>
        <v>0</v>
      </c>
      <c r="Y132" s="677">
        <f t="shared" ca="1" si="18"/>
        <v>0</v>
      </c>
      <c r="Z132" s="677">
        <f t="shared" ca="1" si="18"/>
        <v>0</v>
      </c>
      <c r="AA132" t="str">
        <f t="shared" si="20"/>
        <v>ASR_COMP</v>
      </c>
      <c r="AB132" s="957">
        <f t="shared" si="21"/>
        <v>44682</v>
      </c>
      <c r="AC132" t="str">
        <f t="shared" si="22"/>
        <v>Unaudited</v>
      </c>
    </row>
    <row r="133" spans="1:29" x14ac:dyDescent="0.25">
      <c r="A133" t="s">
        <v>423</v>
      </c>
      <c r="B133" t="s">
        <v>1388</v>
      </c>
      <c r="C133" t="s">
        <v>1389</v>
      </c>
      <c r="D133">
        <v>1900</v>
      </c>
      <c r="E133" s="957">
        <v>1</v>
      </c>
      <c r="F133" t="s">
        <v>442</v>
      </c>
      <c r="G133" s="957">
        <v>182</v>
      </c>
      <c r="H133" t="s">
        <v>382</v>
      </c>
      <c r="I133" s="962" t="s">
        <v>491</v>
      </c>
      <c r="J133" s="962" t="s">
        <v>447</v>
      </c>
      <c r="K133" s="962" t="s">
        <v>437</v>
      </c>
      <c r="L133" s="937" t="s">
        <v>170</v>
      </c>
      <c r="M133" s="962" t="s">
        <v>40</v>
      </c>
      <c r="N133" s="677">
        <f t="shared" ca="1" si="19"/>
        <v>177671.49</v>
      </c>
      <c r="O133" s="677">
        <f t="shared" ca="1" si="18"/>
        <v>150172.8748276702</v>
      </c>
      <c r="P133" s="677">
        <f t="shared" ca="1" si="18"/>
        <v>4755.2651723298131</v>
      </c>
      <c r="Q133" s="677">
        <f t="shared" ca="1" si="18"/>
        <v>9056.4399757045394</v>
      </c>
      <c r="R133" s="677">
        <f t="shared" ca="1" si="18"/>
        <v>2218.369505563162</v>
      </c>
      <c r="S133" s="677">
        <f t="shared" ca="1" si="18"/>
        <v>3399.7389310285439</v>
      </c>
      <c r="T133" s="677">
        <f t="shared" ca="1" si="18"/>
        <v>0</v>
      </c>
      <c r="U133" s="677">
        <f t="shared" ca="1" si="18"/>
        <v>117.1550066585248</v>
      </c>
      <c r="V133" s="677">
        <f t="shared" ca="1" si="18"/>
        <v>418.29448394712472</v>
      </c>
      <c r="W133" s="677">
        <f t="shared" ca="1" si="13"/>
        <v>34.102925078632552</v>
      </c>
      <c r="X133" s="677">
        <f t="shared" ca="1" si="18"/>
        <v>6748.1260623129338</v>
      </c>
      <c r="Y133" s="677">
        <f t="shared" ca="1" si="18"/>
        <v>751.12310970654141</v>
      </c>
      <c r="Z133" s="677">
        <f t="shared" ca="1" si="18"/>
        <v>0</v>
      </c>
      <c r="AA133" t="str">
        <f t="shared" si="20"/>
        <v>ASR_COMP</v>
      </c>
      <c r="AB133" s="957">
        <f t="shared" si="21"/>
        <v>44682</v>
      </c>
      <c r="AC133" t="str">
        <f t="shared" si="22"/>
        <v>Unaudited</v>
      </c>
    </row>
    <row r="134" spans="1:29" x14ac:dyDescent="0.25">
      <c r="A134" t="s">
        <v>423</v>
      </c>
      <c r="B134" t="s">
        <v>1388</v>
      </c>
      <c r="C134" t="s">
        <v>1389</v>
      </c>
      <c r="D134">
        <v>1900</v>
      </c>
      <c r="E134" s="957">
        <v>1</v>
      </c>
      <c r="F134" t="s">
        <v>442</v>
      </c>
      <c r="G134" s="957">
        <v>182</v>
      </c>
      <c r="H134" t="s">
        <v>382</v>
      </c>
      <c r="I134" s="937" t="s">
        <v>491</v>
      </c>
      <c r="J134" s="937" t="s">
        <v>447</v>
      </c>
      <c r="K134" s="937" t="s">
        <v>437</v>
      </c>
      <c r="L134" s="937" t="s">
        <v>171</v>
      </c>
      <c r="M134" s="962" t="s">
        <v>332</v>
      </c>
      <c r="N134" s="677">
        <f t="shared" ca="1" si="19"/>
        <v>0</v>
      </c>
      <c r="O134" s="677">
        <f t="shared" ca="1" si="18"/>
        <v>0</v>
      </c>
      <c r="P134" s="677">
        <f t="shared" ca="1" si="18"/>
        <v>0</v>
      </c>
      <c r="Q134" s="677">
        <f t="shared" ca="1" si="18"/>
        <v>0</v>
      </c>
      <c r="R134" s="677">
        <f t="shared" ca="1" si="18"/>
        <v>0</v>
      </c>
      <c r="S134" s="677">
        <f t="shared" ca="1" si="18"/>
        <v>0</v>
      </c>
      <c r="T134" s="677">
        <f t="shared" ca="1" si="18"/>
        <v>0</v>
      </c>
      <c r="U134" s="677">
        <f t="shared" ca="1" si="18"/>
        <v>0</v>
      </c>
      <c r="V134" s="677">
        <f t="shared" ca="1" si="18"/>
        <v>0</v>
      </c>
      <c r="W134" s="677">
        <f t="shared" ca="1" si="13"/>
        <v>0</v>
      </c>
      <c r="X134" s="677">
        <f t="shared" ca="1" si="18"/>
        <v>0</v>
      </c>
      <c r="Y134" s="677">
        <f t="shared" ca="1" si="18"/>
        <v>0</v>
      </c>
      <c r="Z134" s="677">
        <f t="shared" ca="1" si="18"/>
        <v>0</v>
      </c>
      <c r="AA134" t="str">
        <f t="shared" si="20"/>
        <v>ASR_COMP</v>
      </c>
      <c r="AB134" s="957">
        <f t="shared" si="21"/>
        <v>44682</v>
      </c>
      <c r="AC134" t="str">
        <f t="shared" si="22"/>
        <v>Unaudited</v>
      </c>
    </row>
    <row r="135" spans="1:29" x14ac:dyDescent="0.25">
      <c r="A135" t="s">
        <v>423</v>
      </c>
      <c r="B135" t="s">
        <v>1388</v>
      </c>
      <c r="C135" t="s">
        <v>1389</v>
      </c>
      <c r="D135">
        <v>1900</v>
      </c>
      <c r="E135" s="957">
        <v>1</v>
      </c>
      <c r="F135" t="s">
        <v>442</v>
      </c>
      <c r="G135" s="957">
        <v>182</v>
      </c>
      <c r="H135" t="s">
        <v>382</v>
      </c>
      <c r="I135" s="937" t="s">
        <v>491</v>
      </c>
      <c r="J135" s="937" t="s">
        <v>453</v>
      </c>
      <c r="K135" s="937" t="s">
        <v>438</v>
      </c>
      <c r="L135" s="937" t="s">
        <v>124</v>
      </c>
      <c r="M135" s="962" t="s">
        <v>27</v>
      </c>
      <c r="N135" s="677">
        <f t="shared" ca="1" si="19"/>
        <v>33253336.790335763</v>
      </c>
      <c r="O135" s="677">
        <f t="shared" ca="1" si="18"/>
        <v>-34368.245836591559</v>
      </c>
      <c r="P135" s="677">
        <f t="shared" ca="1" si="18"/>
        <v>33287705.036172356</v>
      </c>
      <c r="Q135" s="677">
        <f t="shared" ca="1" si="18"/>
        <v>0</v>
      </c>
      <c r="R135" s="677">
        <f t="shared" ca="1" si="18"/>
        <v>0</v>
      </c>
      <c r="S135" s="677">
        <f t="shared" ca="1" si="18"/>
        <v>0</v>
      </c>
      <c r="T135" s="677">
        <f t="shared" ca="1" si="18"/>
        <v>0</v>
      </c>
      <c r="U135" s="677">
        <f t="shared" ca="1" si="18"/>
        <v>0</v>
      </c>
      <c r="V135" s="677">
        <f t="shared" ca="1" si="18"/>
        <v>0</v>
      </c>
      <c r="W135" s="677">
        <f t="shared" ca="1" si="13"/>
        <v>0</v>
      </c>
      <c r="X135" s="677">
        <f t="shared" ca="1" si="18"/>
        <v>0</v>
      </c>
      <c r="Y135" s="677">
        <f t="shared" ca="1" si="18"/>
        <v>0</v>
      </c>
      <c r="Z135" s="677">
        <f t="shared" ca="1" si="18"/>
        <v>0</v>
      </c>
      <c r="AA135" t="str">
        <f t="shared" si="20"/>
        <v>ASR_COMP</v>
      </c>
      <c r="AB135" s="957">
        <f t="shared" si="21"/>
        <v>44682</v>
      </c>
      <c r="AC135" t="str">
        <f t="shared" si="22"/>
        <v>Unaudited</v>
      </c>
    </row>
    <row r="136" spans="1:29" x14ac:dyDescent="0.25">
      <c r="A136" t="s">
        <v>423</v>
      </c>
      <c r="B136" t="s">
        <v>1388</v>
      </c>
      <c r="C136" t="s">
        <v>1389</v>
      </c>
      <c r="D136">
        <v>1900</v>
      </c>
      <c r="E136" s="957">
        <v>1</v>
      </c>
      <c r="F136" t="s">
        <v>442</v>
      </c>
      <c r="G136" s="957">
        <v>182</v>
      </c>
      <c r="H136" t="s">
        <v>382</v>
      </c>
      <c r="I136" s="937" t="s">
        <v>491</v>
      </c>
      <c r="J136" s="937" t="s">
        <v>453</v>
      </c>
      <c r="K136" s="937" t="s">
        <v>438</v>
      </c>
      <c r="L136" s="937" t="s">
        <v>125</v>
      </c>
      <c r="M136" s="962" t="s">
        <v>100</v>
      </c>
      <c r="N136" s="677">
        <f t="shared" ca="1" si="19"/>
        <v>1666986.97731335</v>
      </c>
      <c r="O136" s="677">
        <f t="shared" ca="1" si="18"/>
        <v>741294.78337858757</v>
      </c>
      <c r="P136" s="677">
        <f t="shared" ca="1" si="18"/>
        <v>925692.1939347625</v>
      </c>
      <c r="Q136" s="677">
        <f t="shared" ca="1" si="18"/>
        <v>0</v>
      </c>
      <c r="R136" s="677">
        <f t="shared" ca="1" si="18"/>
        <v>0</v>
      </c>
      <c r="S136" s="677">
        <f t="shared" ca="1" si="18"/>
        <v>0</v>
      </c>
      <c r="T136" s="677">
        <f t="shared" ca="1" si="18"/>
        <v>0</v>
      </c>
      <c r="U136" s="677">
        <f t="shared" ca="1" si="18"/>
        <v>0</v>
      </c>
      <c r="V136" s="677">
        <f t="shared" ca="1" si="18"/>
        <v>0</v>
      </c>
      <c r="W136" s="677">
        <f t="shared" ca="1" si="13"/>
        <v>0</v>
      </c>
      <c r="X136" s="677">
        <f t="shared" ca="1" si="18"/>
        <v>0</v>
      </c>
      <c r="Y136" s="677">
        <f t="shared" ca="1" si="18"/>
        <v>0</v>
      </c>
      <c r="Z136" s="677">
        <f t="shared" ca="1" si="18"/>
        <v>0</v>
      </c>
      <c r="AA136" t="str">
        <f t="shared" si="20"/>
        <v>ASR_COMP</v>
      </c>
      <c r="AB136" s="957">
        <f t="shared" si="21"/>
        <v>44682</v>
      </c>
      <c r="AC136" t="str">
        <f t="shared" si="22"/>
        <v>Unaudited</v>
      </c>
    </row>
    <row r="137" spans="1:29" x14ac:dyDescent="0.25">
      <c r="A137" t="s">
        <v>423</v>
      </c>
      <c r="B137" t="s">
        <v>1388</v>
      </c>
      <c r="C137" t="s">
        <v>1389</v>
      </c>
      <c r="D137">
        <v>1900</v>
      </c>
      <c r="E137" s="957">
        <v>1</v>
      </c>
      <c r="F137" t="s">
        <v>442</v>
      </c>
      <c r="G137" s="957">
        <v>182</v>
      </c>
      <c r="H137" t="s">
        <v>382</v>
      </c>
      <c r="I137" s="937" t="s">
        <v>491</v>
      </c>
      <c r="J137" s="937" t="s">
        <v>453</v>
      </c>
      <c r="K137" s="937" t="s">
        <v>438</v>
      </c>
      <c r="L137" s="945" t="s">
        <v>126</v>
      </c>
      <c r="M137" s="960" t="s">
        <v>101</v>
      </c>
      <c r="N137" s="677">
        <f t="shared" ca="1" si="19"/>
        <v>4563189.788760338</v>
      </c>
      <c r="O137" s="677">
        <f t="shared" ca="1" si="18"/>
        <v>3400328.0471784961</v>
      </c>
      <c r="P137" s="677">
        <f t="shared" ca="1" si="18"/>
        <v>1162861.7415818414</v>
      </c>
      <c r="Q137" s="677">
        <f t="shared" ca="1" si="18"/>
        <v>0</v>
      </c>
      <c r="R137" s="677">
        <f t="shared" ca="1" si="18"/>
        <v>0</v>
      </c>
      <c r="S137" s="677">
        <f t="shared" ca="1" si="18"/>
        <v>0</v>
      </c>
      <c r="T137" s="677">
        <f t="shared" ca="1" si="18"/>
        <v>0</v>
      </c>
      <c r="U137" s="677">
        <f t="shared" ca="1" si="18"/>
        <v>0</v>
      </c>
      <c r="V137" s="677">
        <f t="shared" ca="1" si="18"/>
        <v>0</v>
      </c>
      <c r="W137" s="677">
        <f t="shared" ca="1" si="13"/>
        <v>0</v>
      </c>
      <c r="X137" s="677">
        <f t="shared" ca="1" si="18"/>
        <v>0</v>
      </c>
      <c r="Y137" s="677">
        <f t="shared" ca="1" si="18"/>
        <v>0</v>
      </c>
      <c r="Z137" s="677">
        <f t="shared" ca="1" si="18"/>
        <v>0</v>
      </c>
      <c r="AA137" t="str">
        <f t="shared" si="20"/>
        <v>ASR_COMP</v>
      </c>
      <c r="AB137" s="957">
        <f t="shared" si="21"/>
        <v>44682</v>
      </c>
      <c r="AC137" t="str">
        <f t="shared" si="22"/>
        <v>Unaudited</v>
      </c>
    </row>
    <row r="138" spans="1:29" x14ac:dyDescent="0.25">
      <c r="A138" t="s">
        <v>423</v>
      </c>
      <c r="B138" t="s">
        <v>1388</v>
      </c>
      <c r="C138" t="s">
        <v>1389</v>
      </c>
      <c r="D138">
        <v>1900</v>
      </c>
      <c r="E138" s="957">
        <v>1</v>
      </c>
      <c r="F138" t="s">
        <v>442</v>
      </c>
      <c r="G138" s="957">
        <v>182</v>
      </c>
      <c r="H138" t="s">
        <v>382</v>
      </c>
      <c r="I138" s="962" t="s">
        <v>491</v>
      </c>
      <c r="J138" s="962" t="s">
        <v>453</v>
      </c>
      <c r="K138" s="962" t="s">
        <v>438</v>
      </c>
      <c r="L138" s="937" t="s">
        <v>127</v>
      </c>
      <c r="M138" s="962" t="s">
        <v>102</v>
      </c>
      <c r="N138" s="677">
        <f t="shared" ca="1" si="19"/>
        <v>1088970.476493231</v>
      </c>
      <c r="O138" s="677">
        <f t="shared" ca="1" si="18"/>
        <v>653441.02686429746</v>
      </c>
      <c r="P138" s="677">
        <f t="shared" ca="1" si="18"/>
        <v>435529.44962893357</v>
      </c>
      <c r="Q138" s="677">
        <f t="shared" ca="1" si="18"/>
        <v>0</v>
      </c>
      <c r="R138" s="677">
        <f t="shared" ca="1" si="18"/>
        <v>0</v>
      </c>
      <c r="S138" s="677">
        <f t="shared" ca="1" si="18"/>
        <v>0</v>
      </c>
      <c r="T138" s="677">
        <f t="shared" ca="1" si="18"/>
        <v>0</v>
      </c>
      <c r="U138" s="677">
        <f t="shared" ca="1" si="18"/>
        <v>0</v>
      </c>
      <c r="V138" s="677">
        <f t="shared" ca="1" si="18"/>
        <v>0</v>
      </c>
      <c r="W138" s="677">
        <f t="shared" ca="1" si="13"/>
        <v>0</v>
      </c>
      <c r="X138" s="677">
        <f t="shared" ca="1" si="18"/>
        <v>0</v>
      </c>
      <c r="Y138" s="677">
        <f t="shared" ca="1" si="18"/>
        <v>0</v>
      </c>
      <c r="Z138" s="677">
        <f t="shared" ca="1" si="18"/>
        <v>0</v>
      </c>
      <c r="AA138" t="str">
        <f t="shared" si="20"/>
        <v>ASR_COMP</v>
      </c>
      <c r="AB138" s="957">
        <f t="shared" si="21"/>
        <v>44682</v>
      </c>
      <c r="AC138" t="str">
        <f t="shared" si="22"/>
        <v>Unaudited</v>
      </c>
    </row>
    <row r="139" spans="1:29" x14ac:dyDescent="0.25">
      <c r="A139" t="s">
        <v>423</v>
      </c>
      <c r="B139" t="s">
        <v>1388</v>
      </c>
      <c r="C139" t="s">
        <v>1389</v>
      </c>
      <c r="D139">
        <v>1900</v>
      </c>
      <c r="E139" s="957">
        <v>1</v>
      </c>
      <c r="F139" t="s">
        <v>442</v>
      </c>
      <c r="G139" s="957">
        <v>182</v>
      </c>
      <c r="H139" t="s">
        <v>382</v>
      </c>
      <c r="I139" s="937" t="s">
        <v>491</v>
      </c>
      <c r="J139" s="937" t="s">
        <v>453</v>
      </c>
      <c r="K139" s="937" t="s">
        <v>438</v>
      </c>
      <c r="L139" s="937" t="s">
        <v>128</v>
      </c>
      <c r="M139" s="962" t="s">
        <v>103</v>
      </c>
      <c r="N139" s="677">
        <f t="shared" ca="1" si="19"/>
        <v>3781384.1398599334</v>
      </c>
      <c r="O139" s="677">
        <f t="shared" ca="1" si="18"/>
        <v>727919.1476315381</v>
      </c>
      <c r="P139" s="677">
        <f t="shared" ca="1" si="18"/>
        <v>3053464.9922283953</v>
      </c>
      <c r="Q139" s="677">
        <f t="shared" ca="1" si="18"/>
        <v>0</v>
      </c>
      <c r="R139" s="677">
        <f t="shared" ca="1" si="18"/>
        <v>0</v>
      </c>
      <c r="S139" s="677">
        <f t="shared" ca="1" si="18"/>
        <v>0</v>
      </c>
      <c r="T139" s="677">
        <f t="shared" ca="1" si="18"/>
        <v>0</v>
      </c>
      <c r="U139" s="677">
        <f t="shared" ca="1" si="18"/>
        <v>0</v>
      </c>
      <c r="V139" s="677">
        <f t="shared" ca="1" si="18"/>
        <v>0</v>
      </c>
      <c r="W139" s="677">
        <f t="shared" ca="1" si="13"/>
        <v>0</v>
      </c>
      <c r="X139" s="677">
        <f t="shared" ca="1" si="18"/>
        <v>0</v>
      </c>
      <c r="Y139" s="677">
        <f t="shared" ca="1" si="18"/>
        <v>0</v>
      </c>
      <c r="Z139" s="677">
        <f t="shared" ca="1" si="18"/>
        <v>0</v>
      </c>
      <c r="AA139" t="str">
        <f t="shared" si="20"/>
        <v>ASR_COMP</v>
      </c>
      <c r="AB139" s="957">
        <f t="shared" si="21"/>
        <v>44682</v>
      </c>
      <c r="AC139" t="str">
        <f t="shared" si="22"/>
        <v>Unaudited</v>
      </c>
    </row>
    <row r="140" spans="1:29" x14ac:dyDescent="0.25">
      <c r="A140" t="s">
        <v>423</v>
      </c>
      <c r="B140" t="s">
        <v>1388</v>
      </c>
      <c r="C140" t="s">
        <v>1389</v>
      </c>
      <c r="D140">
        <v>1900</v>
      </c>
      <c r="E140" s="957">
        <v>1</v>
      </c>
      <c r="F140" t="s">
        <v>442</v>
      </c>
      <c r="G140" s="957">
        <v>182</v>
      </c>
      <c r="H140" t="s">
        <v>382</v>
      </c>
      <c r="I140" s="937" t="s">
        <v>491</v>
      </c>
      <c r="J140" s="937" t="s">
        <v>453</v>
      </c>
      <c r="K140" s="937" t="s">
        <v>438</v>
      </c>
      <c r="L140" s="937" t="s">
        <v>129</v>
      </c>
      <c r="M140" s="962" t="s">
        <v>28</v>
      </c>
      <c r="N140" s="677">
        <f t="shared" ca="1" si="19"/>
        <v>760300.72946069681</v>
      </c>
      <c r="O140" s="677">
        <f t="shared" ca="1" si="18"/>
        <v>760300.72946069681</v>
      </c>
      <c r="P140" s="677">
        <f t="shared" ca="1" si="18"/>
        <v>0</v>
      </c>
      <c r="Q140" s="677">
        <f t="shared" ca="1" si="18"/>
        <v>0</v>
      </c>
      <c r="R140" s="677">
        <f t="shared" ca="1" si="18"/>
        <v>0</v>
      </c>
      <c r="S140" s="677">
        <f t="shared" ca="1" si="18"/>
        <v>0</v>
      </c>
      <c r="T140" s="677">
        <f t="shared" ca="1" si="18"/>
        <v>0</v>
      </c>
      <c r="U140" s="677">
        <f t="shared" ca="1" si="18"/>
        <v>0</v>
      </c>
      <c r="V140" s="677">
        <f t="shared" ca="1" si="18"/>
        <v>0</v>
      </c>
      <c r="W140" s="677">
        <f t="shared" ca="1" si="13"/>
        <v>0</v>
      </c>
      <c r="X140" s="677">
        <f t="shared" ca="1" si="18"/>
        <v>0</v>
      </c>
      <c r="Y140" s="677">
        <f t="shared" ca="1" si="18"/>
        <v>0</v>
      </c>
      <c r="Z140" s="677">
        <f t="shared" ca="1" si="18"/>
        <v>0</v>
      </c>
      <c r="AA140" t="str">
        <f t="shared" si="20"/>
        <v>ASR_COMP</v>
      </c>
      <c r="AB140" s="957">
        <f t="shared" si="21"/>
        <v>44682</v>
      </c>
      <c r="AC140" t="str">
        <f t="shared" si="22"/>
        <v>Unaudited</v>
      </c>
    </row>
    <row r="141" spans="1:29" x14ac:dyDescent="0.25">
      <c r="A141" t="s">
        <v>423</v>
      </c>
      <c r="B141" t="s">
        <v>1388</v>
      </c>
      <c r="C141" t="s">
        <v>1389</v>
      </c>
      <c r="D141">
        <v>1900</v>
      </c>
      <c r="E141" s="957">
        <v>1</v>
      </c>
      <c r="F141" t="s">
        <v>442</v>
      </c>
      <c r="G141" s="957">
        <v>182</v>
      </c>
      <c r="H141" t="s">
        <v>382</v>
      </c>
      <c r="I141" s="937" t="s">
        <v>491</v>
      </c>
      <c r="J141" s="937" t="s">
        <v>439</v>
      </c>
      <c r="K141" s="937" t="s">
        <v>439</v>
      </c>
      <c r="L141" s="937" t="s">
        <v>131</v>
      </c>
      <c r="M141" s="962" t="s">
        <v>329</v>
      </c>
      <c r="N141" s="677">
        <f t="shared" ca="1" si="19"/>
        <v>0</v>
      </c>
      <c r="O141" s="677">
        <f t="shared" ca="1" si="18"/>
        <v>0</v>
      </c>
      <c r="P141" s="677">
        <f t="shared" ca="1" si="18"/>
        <v>0</v>
      </c>
      <c r="Q141" s="677">
        <f t="shared" ca="1" si="18"/>
        <v>0</v>
      </c>
      <c r="R141" s="677">
        <f t="shared" ca="1" si="18"/>
        <v>0</v>
      </c>
      <c r="S141" s="677">
        <f t="shared" ca="1" si="18"/>
        <v>0</v>
      </c>
      <c r="T141" s="677">
        <f t="shared" ca="1" si="18"/>
        <v>0</v>
      </c>
      <c r="U141" s="677">
        <f t="shared" ca="1" si="18"/>
        <v>0</v>
      </c>
      <c r="V141" s="677">
        <f t="shared" ca="1" si="18"/>
        <v>0</v>
      </c>
      <c r="W141" s="677">
        <f t="shared" ca="1" si="13"/>
        <v>0</v>
      </c>
      <c r="X141" s="677">
        <f t="shared" ca="1" si="18"/>
        <v>0</v>
      </c>
      <c r="Y141" s="677">
        <f t="shared" ca="1" si="18"/>
        <v>0</v>
      </c>
      <c r="Z141" s="677">
        <f t="shared" ca="1" si="18"/>
        <v>0</v>
      </c>
      <c r="AA141" t="str">
        <f t="shared" si="20"/>
        <v>ASR_COMP</v>
      </c>
      <c r="AB141" s="957">
        <f t="shared" si="21"/>
        <v>44682</v>
      </c>
      <c r="AC141" t="str">
        <f t="shared" si="22"/>
        <v>Unaudited</v>
      </c>
    </row>
    <row r="142" spans="1:29" x14ac:dyDescent="0.25">
      <c r="A142" t="s">
        <v>423</v>
      </c>
      <c r="B142" t="s">
        <v>1388</v>
      </c>
      <c r="C142" t="s">
        <v>1389</v>
      </c>
      <c r="D142">
        <v>1900</v>
      </c>
      <c r="E142" s="957">
        <v>1</v>
      </c>
      <c r="F142" t="s">
        <v>442</v>
      </c>
      <c r="G142" s="957">
        <v>182</v>
      </c>
      <c r="H142" t="s">
        <v>382</v>
      </c>
      <c r="I142" s="937" t="s">
        <v>491</v>
      </c>
      <c r="J142" s="937" t="s">
        <v>439</v>
      </c>
      <c r="K142" s="937" t="s">
        <v>439</v>
      </c>
      <c r="L142" s="937" t="s">
        <v>132</v>
      </c>
      <c r="M142" s="962" t="s">
        <v>328</v>
      </c>
      <c r="N142" s="677">
        <f t="shared" ca="1" si="19"/>
        <v>0</v>
      </c>
      <c r="O142" s="677">
        <f t="shared" ca="1" si="18"/>
        <v>0</v>
      </c>
      <c r="P142" s="677">
        <f t="shared" ca="1" si="18"/>
        <v>0</v>
      </c>
      <c r="Q142" s="677">
        <f t="shared" ca="1" si="18"/>
        <v>0</v>
      </c>
      <c r="R142" s="677">
        <f t="shared" ca="1" si="18"/>
        <v>0</v>
      </c>
      <c r="S142" s="677">
        <f t="shared" ca="1" si="18"/>
        <v>0</v>
      </c>
      <c r="T142" s="677">
        <f t="shared" ca="1" si="18"/>
        <v>0</v>
      </c>
      <c r="U142" s="677">
        <f t="shared" ca="1" si="18"/>
        <v>0</v>
      </c>
      <c r="V142" s="677">
        <f t="shared" ca="1" si="18"/>
        <v>0</v>
      </c>
      <c r="W142" s="677">
        <f t="shared" ca="1" si="13"/>
        <v>0</v>
      </c>
      <c r="X142" s="677">
        <f t="shared" ca="1" si="18"/>
        <v>0</v>
      </c>
      <c r="Y142" s="677">
        <f t="shared" ca="1" si="18"/>
        <v>0</v>
      </c>
      <c r="Z142" s="677">
        <f t="shared" ca="1" si="18"/>
        <v>0</v>
      </c>
      <c r="AA142" t="str">
        <f t="shared" si="20"/>
        <v>ASR_COMP</v>
      </c>
      <c r="AB142" s="957">
        <f t="shared" si="21"/>
        <v>44682</v>
      </c>
      <c r="AC142" t="str">
        <f t="shared" si="22"/>
        <v>Unaudited</v>
      </c>
    </row>
    <row r="143" spans="1:29" ht="30" x14ac:dyDescent="0.25">
      <c r="A143" t="s">
        <v>423</v>
      </c>
      <c r="B143" t="s">
        <v>1388</v>
      </c>
      <c r="C143" t="s">
        <v>1389</v>
      </c>
      <c r="D143">
        <v>1900</v>
      </c>
      <c r="E143" s="957">
        <v>1</v>
      </c>
      <c r="F143" t="s">
        <v>442</v>
      </c>
      <c r="G143" s="957">
        <v>182</v>
      </c>
      <c r="H143" t="s">
        <v>382</v>
      </c>
      <c r="I143" s="937" t="s">
        <v>491</v>
      </c>
      <c r="J143" s="937" t="s">
        <v>439</v>
      </c>
      <c r="K143" s="937" t="s">
        <v>439</v>
      </c>
      <c r="L143" s="937" t="s">
        <v>133</v>
      </c>
      <c r="M143" s="962" t="s">
        <v>182</v>
      </c>
      <c r="N143" s="677">
        <f t="shared" ca="1" si="19"/>
        <v>0</v>
      </c>
      <c r="O143" s="677">
        <f t="shared" ca="1" si="18"/>
        <v>0</v>
      </c>
      <c r="P143" s="677">
        <f t="shared" ca="1" si="18"/>
        <v>0</v>
      </c>
      <c r="Q143" s="677">
        <f t="shared" ca="1" si="18"/>
        <v>0</v>
      </c>
      <c r="R143" s="677">
        <f t="shared" ca="1" si="18"/>
        <v>0</v>
      </c>
      <c r="S143" s="677">
        <f t="shared" ca="1" si="18"/>
        <v>0</v>
      </c>
      <c r="T143" s="677">
        <f t="shared" ca="1" si="18"/>
        <v>0</v>
      </c>
      <c r="U143" s="677">
        <f t="shared" ca="1" si="18"/>
        <v>0</v>
      </c>
      <c r="V143" s="677">
        <f t="shared" ca="1" si="18"/>
        <v>0</v>
      </c>
      <c r="W143" s="677">
        <f t="shared" ca="1" si="13"/>
        <v>0</v>
      </c>
      <c r="X143" s="677">
        <f t="shared" ca="1" si="18"/>
        <v>0</v>
      </c>
      <c r="Y143" s="677">
        <f t="shared" ca="1" si="18"/>
        <v>0</v>
      </c>
      <c r="Z143" s="677">
        <f t="shared" ca="1" si="18"/>
        <v>0</v>
      </c>
      <c r="AA143" t="str">
        <f t="shared" si="20"/>
        <v>ASR_COMP</v>
      </c>
      <c r="AB143" s="957">
        <f t="shared" si="21"/>
        <v>44682</v>
      </c>
      <c r="AC143" t="str">
        <f t="shared" si="22"/>
        <v>Unaudited</v>
      </c>
    </row>
    <row r="144" spans="1:29" x14ac:dyDescent="0.25">
      <c r="A144" t="s">
        <v>423</v>
      </c>
      <c r="B144" t="s">
        <v>1388</v>
      </c>
      <c r="C144" t="s">
        <v>1389</v>
      </c>
      <c r="D144">
        <v>1900</v>
      </c>
      <c r="E144" s="957">
        <v>1</v>
      </c>
      <c r="F144" t="s">
        <v>442</v>
      </c>
      <c r="G144" s="957">
        <v>182</v>
      </c>
      <c r="H144" t="s">
        <v>382</v>
      </c>
      <c r="I144" s="937" t="s">
        <v>491</v>
      </c>
      <c r="J144" s="937" t="s">
        <v>439</v>
      </c>
      <c r="K144" s="937" t="s">
        <v>439</v>
      </c>
      <c r="L144" s="937" t="s">
        <v>134</v>
      </c>
      <c r="M144" s="962" t="s">
        <v>497</v>
      </c>
      <c r="N144" s="677">
        <f t="shared" ca="1" si="19"/>
        <v>0</v>
      </c>
      <c r="O144" s="677">
        <f t="shared" ca="1" si="18"/>
        <v>0</v>
      </c>
      <c r="P144" s="677">
        <f t="shared" ca="1" si="18"/>
        <v>0</v>
      </c>
      <c r="Q144" s="677">
        <f t="shared" ca="1" si="18"/>
        <v>0</v>
      </c>
      <c r="R144" s="677">
        <f t="shared" ca="1" si="18"/>
        <v>0</v>
      </c>
      <c r="S144" s="677">
        <f t="shared" ca="1" si="18"/>
        <v>0</v>
      </c>
      <c r="T144" s="677">
        <f t="shared" ca="1" si="18"/>
        <v>0</v>
      </c>
      <c r="U144" s="677">
        <f t="shared" ca="1" si="18"/>
        <v>0</v>
      </c>
      <c r="V144" s="677">
        <f t="shared" ca="1" si="18"/>
        <v>0</v>
      </c>
      <c r="W144" s="677">
        <f t="shared" ca="1" si="13"/>
        <v>0</v>
      </c>
      <c r="X144" s="677">
        <f t="shared" ca="1" si="18"/>
        <v>0</v>
      </c>
      <c r="Y144" s="677">
        <f t="shared" ca="1" si="18"/>
        <v>0</v>
      </c>
      <c r="Z144" s="677">
        <f t="shared" ca="1" si="18"/>
        <v>0</v>
      </c>
      <c r="AA144" t="str">
        <f t="shared" si="20"/>
        <v>ASR_COMP</v>
      </c>
      <c r="AB144" s="957">
        <f t="shared" si="21"/>
        <v>44682</v>
      </c>
      <c r="AC144" t="str">
        <f t="shared" si="22"/>
        <v>Unaudited</v>
      </c>
    </row>
    <row r="145" spans="1:29" x14ac:dyDescent="0.25">
      <c r="A145" t="s">
        <v>423</v>
      </c>
      <c r="B145" t="s">
        <v>1388</v>
      </c>
      <c r="C145" t="s">
        <v>1389</v>
      </c>
      <c r="D145">
        <v>1900</v>
      </c>
      <c r="E145" s="957">
        <v>1</v>
      </c>
      <c r="F145" t="s">
        <v>442</v>
      </c>
      <c r="G145" s="957">
        <v>182</v>
      </c>
      <c r="H145" t="s">
        <v>382</v>
      </c>
      <c r="I145" s="937" t="s">
        <v>491</v>
      </c>
      <c r="J145" s="937" t="s">
        <v>439</v>
      </c>
      <c r="K145" s="937" t="s">
        <v>439</v>
      </c>
      <c r="L145" s="945" t="s">
        <v>135</v>
      </c>
      <c r="M145" s="960" t="s">
        <v>498</v>
      </c>
      <c r="N145" s="677">
        <f t="shared" ca="1" si="19"/>
        <v>0</v>
      </c>
      <c r="O145" s="677">
        <f t="shared" ca="1" si="18"/>
        <v>0</v>
      </c>
      <c r="P145" s="677">
        <f t="shared" ca="1" si="18"/>
        <v>0</v>
      </c>
      <c r="Q145" s="677">
        <f t="shared" ca="1" si="18"/>
        <v>0</v>
      </c>
      <c r="R145" s="677">
        <f t="shared" ca="1" si="18"/>
        <v>0</v>
      </c>
      <c r="S145" s="677">
        <f t="shared" ca="1" si="18"/>
        <v>0</v>
      </c>
      <c r="T145" s="677">
        <f t="shared" ca="1" si="18"/>
        <v>0</v>
      </c>
      <c r="U145" s="677">
        <f t="shared" ca="1" si="18"/>
        <v>0</v>
      </c>
      <c r="V145" s="677">
        <f t="shared" ca="1" si="18"/>
        <v>0</v>
      </c>
      <c r="W145" s="677">
        <f t="shared" ca="1" si="13"/>
        <v>0</v>
      </c>
      <c r="X145" s="677">
        <f t="shared" ca="1" si="18"/>
        <v>0</v>
      </c>
      <c r="Y145" s="677">
        <f t="shared" ca="1" si="18"/>
        <v>0</v>
      </c>
      <c r="Z145" s="677">
        <f t="shared" ca="1" si="18"/>
        <v>0</v>
      </c>
      <c r="AA145" t="str">
        <f t="shared" si="20"/>
        <v>ASR_COMP</v>
      </c>
      <c r="AB145" s="957">
        <f t="shared" si="21"/>
        <v>44682</v>
      </c>
      <c r="AC145" t="str">
        <f t="shared" si="22"/>
        <v>Unaudited</v>
      </c>
    </row>
    <row r="146" spans="1:29" x14ac:dyDescent="0.25">
      <c r="A146" t="s">
        <v>423</v>
      </c>
      <c r="B146" t="s">
        <v>1388</v>
      </c>
      <c r="C146" t="s">
        <v>1389</v>
      </c>
      <c r="D146">
        <v>1900</v>
      </c>
      <c r="E146" s="957">
        <v>1</v>
      </c>
      <c r="F146" t="s">
        <v>442</v>
      </c>
      <c r="G146" s="957">
        <v>182</v>
      </c>
      <c r="H146" t="s">
        <v>382</v>
      </c>
      <c r="I146" s="962" t="s">
        <v>491</v>
      </c>
      <c r="J146" s="962" t="s">
        <v>439</v>
      </c>
      <c r="K146" s="962" t="s">
        <v>439</v>
      </c>
      <c r="L146" s="937" t="s">
        <v>136</v>
      </c>
      <c r="M146" s="962" t="s">
        <v>499</v>
      </c>
      <c r="N146" s="677">
        <f t="shared" ca="1" si="19"/>
        <v>0</v>
      </c>
      <c r="O146" s="677">
        <f t="shared" ca="1" si="18"/>
        <v>0</v>
      </c>
      <c r="P146" s="677">
        <f t="shared" ca="1" si="18"/>
        <v>0</v>
      </c>
      <c r="Q146" s="677">
        <f t="shared" ca="1" si="18"/>
        <v>0</v>
      </c>
      <c r="R146" s="677">
        <f t="shared" ca="1" si="18"/>
        <v>0</v>
      </c>
      <c r="S146" s="677">
        <f t="shared" ca="1" si="18"/>
        <v>0</v>
      </c>
      <c r="T146" s="677">
        <f t="shared" ca="1" si="18"/>
        <v>0</v>
      </c>
      <c r="U146" s="677">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7">
        <f t="shared" ca="1" si="23"/>
        <v>0</v>
      </c>
      <c r="W146" s="677">
        <f t="shared" ca="1" si="23"/>
        <v>0</v>
      </c>
      <c r="X146" s="677">
        <f t="shared" ca="1" si="23"/>
        <v>0</v>
      </c>
      <c r="Y146" s="677">
        <f t="shared" ca="1" si="23"/>
        <v>0</v>
      </c>
      <c r="Z146" s="677">
        <f t="shared" ca="1" si="23"/>
        <v>0</v>
      </c>
      <c r="AA146" t="str">
        <f t="shared" si="20"/>
        <v>ASR_COMP</v>
      </c>
      <c r="AB146" s="957">
        <f t="shared" si="21"/>
        <v>44682</v>
      </c>
      <c r="AC146" t="str">
        <f t="shared" si="22"/>
        <v>Unaudited</v>
      </c>
    </row>
    <row r="147" spans="1:29" x14ac:dyDescent="0.25">
      <c r="A147" t="s">
        <v>423</v>
      </c>
      <c r="B147" t="s">
        <v>1388</v>
      </c>
      <c r="C147" t="s">
        <v>1389</v>
      </c>
      <c r="D147">
        <v>1900</v>
      </c>
      <c r="E147" s="957">
        <v>1</v>
      </c>
      <c r="F147" t="s">
        <v>442</v>
      </c>
      <c r="G147" s="957">
        <v>182</v>
      </c>
      <c r="H147" t="s">
        <v>382</v>
      </c>
      <c r="I147" s="937" t="s">
        <v>492</v>
      </c>
      <c r="J147" s="937" t="s">
        <v>26</v>
      </c>
      <c r="K147" s="937" t="s">
        <v>26</v>
      </c>
      <c r="L147" s="937" t="s">
        <v>272</v>
      </c>
      <c r="M147" s="962" t="s">
        <v>26</v>
      </c>
      <c r="N147" s="677">
        <f t="shared" ca="1" si="19"/>
        <v>11518728.046754215</v>
      </c>
      <c r="O147" s="677">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7">
        <f t="shared" ca="1" si="24"/>
        <v>0</v>
      </c>
      <c r="Q147" s="677">
        <f t="shared" ca="1" si="24"/>
        <v>0</v>
      </c>
      <c r="R147" s="677">
        <f t="shared" ca="1" si="24"/>
        <v>0</v>
      </c>
      <c r="S147" s="677">
        <f t="shared" ca="1" si="24"/>
        <v>0</v>
      </c>
      <c r="T147" s="677">
        <f t="shared" ca="1" si="24"/>
        <v>0</v>
      </c>
      <c r="U147" s="677">
        <f t="shared" ca="1" si="23"/>
        <v>0</v>
      </c>
      <c r="V147" s="677">
        <f t="shared" ca="1" si="23"/>
        <v>0</v>
      </c>
      <c r="W147" s="677">
        <f t="shared" ca="1" si="23"/>
        <v>0</v>
      </c>
      <c r="X147" s="677">
        <f t="shared" ca="1" si="23"/>
        <v>0</v>
      </c>
      <c r="Y147" s="677">
        <f t="shared" ca="1" si="23"/>
        <v>0</v>
      </c>
      <c r="Z147" s="677">
        <f t="shared" ca="1" si="23"/>
        <v>0</v>
      </c>
      <c r="AA147" t="str">
        <f t="shared" si="20"/>
        <v>ASR_COMP</v>
      </c>
      <c r="AB147" s="957">
        <f t="shared" si="21"/>
        <v>44682</v>
      </c>
      <c r="AC147" t="str">
        <f t="shared" si="22"/>
        <v>Unaudited</v>
      </c>
    </row>
    <row r="148" spans="1:29" x14ac:dyDescent="0.25">
      <c r="A148" t="s">
        <v>423</v>
      </c>
      <c r="B148" t="s">
        <v>1388</v>
      </c>
      <c r="C148" t="s">
        <v>1389</v>
      </c>
      <c r="D148">
        <v>1900</v>
      </c>
      <c r="E148" s="957">
        <v>1</v>
      </c>
      <c r="F148" t="s">
        <v>443</v>
      </c>
      <c r="G148" s="957">
        <v>274</v>
      </c>
      <c r="H148" t="s">
        <v>382</v>
      </c>
      <c r="I148" s="937" t="s">
        <v>435</v>
      </c>
      <c r="J148" s="937" t="s">
        <v>435</v>
      </c>
      <c r="K148" s="937" t="s">
        <v>435</v>
      </c>
      <c r="L148" s="937"/>
      <c r="M148" s="962" t="s">
        <v>435</v>
      </c>
      <c r="N148" s="677">
        <f t="shared" ca="1" si="19"/>
        <v>1820603.0700000003</v>
      </c>
      <c r="O148" s="677">
        <f t="shared" ca="1" si="24"/>
        <v>1516487.28</v>
      </c>
      <c r="P148" s="677">
        <f t="shared" ca="1" si="24"/>
        <v>51058.05</v>
      </c>
      <c r="Q148" s="677">
        <f t="shared" ca="1" si="24"/>
        <v>94583.860000000015</v>
      </c>
      <c r="R148" s="677">
        <f t="shared" ca="1" si="24"/>
        <v>23266.890000000003</v>
      </c>
      <c r="S148" s="677">
        <f t="shared" ca="1" si="24"/>
        <v>36306.050000000003</v>
      </c>
      <c r="T148" s="677">
        <f t="shared" ca="1" si="24"/>
        <v>15994.81</v>
      </c>
      <c r="U148" s="677">
        <f t="shared" ca="1" si="23"/>
        <v>1212.73</v>
      </c>
      <c r="V148" s="677">
        <f t="shared" ca="1" si="23"/>
        <v>4510.59</v>
      </c>
      <c r="W148" s="677">
        <f t="shared" ca="1" si="23"/>
        <v>359</v>
      </c>
      <c r="X148" s="677">
        <f t="shared" ca="1" si="23"/>
        <v>69182.079999999987</v>
      </c>
      <c r="Y148" s="677">
        <f t="shared" ca="1" si="23"/>
        <v>7641.7300000000005</v>
      </c>
      <c r="Z148" s="677">
        <f t="shared" ca="1" si="23"/>
        <v>0</v>
      </c>
      <c r="AA148" t="str">
        <f t="shared" si="20"/>
        <v>ASR_COMP</v>
      </c>
      <c r="AB148" s="957">
        <f t="shared" si="21"/>
        <v>44682</v>
      </c>
      <c r="AC148" t="str">
        <f t="shared" si="22"/>
        <v>Unaudited</v>
      </c>
    </row>
    <row r="149" spans="1:29" x14ac:dyDescent="0.25">
      <c r="A149" t="s">
        <v>423</v>
      </c>
      <c r="B149" t="s">
        <v>1388</v>
      </c>
      <c r="C149" t="s">
        <v>1389</v>
      </c>
      <c r="D149">
        <v>1900</v>
      </c>
      <c r="E149" s="957">
        <v>1</v>
      </c>
      <c r="F149" t="s">
        <v>443</v>
      </c>
      <c r="G149" s="957">
        <v>274</v>
      </c>
      <c r="H149" t="s">
        <v>382</v>
      </c>
      <c r="I149" s="937" t="s">
        <v>490</v>
      </c>
      <c r="J149" s="937" t="s">
        <v>12</v>
      </c>
      <c r="K149" s="937" t="s">
        <v>12</v>
      </c>
      <c r="L149" s="937">
        <v>1.1000000000000001</v>
      </c>
      <c r="M149" s="962" t="s">
        <v>12</v>
      </c>
      <c r="N149" s="677">
        <f t="shared" ca="1" si="19"/>
        <v>480081530.39670002</v>
      </c>
      <c r="O149" s="677">
        <f t="shared" ca="1" si="24"/>
        <v>273402452.82080054</v>
      </c>
      <c r="P149" s="677">
        <f t="shared" ca="1" si="24"/>
        <v>24136418.149428073</v>
      </c>
      <c r="Q149" s="677">
        <f t="shared" ca="1" si="24"/>
        <v>87075032.361912638</v>
      </c>
      <c r="R149" s="677">
        <f t="shared" ca="1" si="24"/>
        <v>31709860.990272254</v>
      </c>
      <c r="S149" s="677">
        <f t="shared" ca="1" si="24"/>
        <v>9098742.1172402408</v>
      </c>
      <c r="T149" s="677">
        <f t="shared" ca="1" si="24"/>
        <v>6400983.6856464427</v>
      </c>
      <c r="U149" s="677">
        <f t="shared" ca="1" si="23"/>
        <v>267826.66957105906</v>
      </c>
      <c r="V149" s="677">
        <f t="shared" ca="1" si="23"/>
        <v>13770015.266744563</v>
      </c>
      <c r="W149" s="677">
        <f t="shared" ca="1" si="23"/>
        <v>8568880.4507950526</v>
      </c>
      <c r="X149" s="677">
        <f t="shared" ca="1" si="23"/>
        <v>8404808.3399010058</v>
      </c>
      <c r="Y149" s="677">
        <f t="shared" ca="1" si="23"/>
        <v>17246509.544388123</v>
      </c>
      <c r="Z149" s="677">
        <f t="shared" ca="1" si="23"/>
        <v>0</v>
      </c>
      <c r="AA149" t="str">
        <f t="shared" si="20"/>
        <v>ASR_COMP</v>
      </c>
      <c r="AB149" s="957">
        <f t="shared" si="21"/>
        <v>44682</v>
      </c>
      <c r="AC149" t="str">
        <f t="shared" si="22"/>
        <v>Unaudited</v>
      </c>
    </row>
    <row r="150" spans="1:29" x14ac:dyDescent="0.25">
      <c r="A150" t="s">
        <v>423</v>
      </c>
      <c r="B150" t="s">
        <v>1388</v>
      </c>
      <c r="C150" t="s">
        <v>1389</v>
      </c>
      <c r="D150">
        <v>1900</v>
      </c>
      <c r="E150" s="957">
        <v>1</v>
      </c>
      <c r="F150" t="s">
        <v>443</v>
      </c>
      <c r="G150" s="957">
        <v>274</v>
      </c>
      <c r="H150" t="s">
        <v>382</v>
      </c>
      <c r="I150" s="937" t="s">
        <v>490</v>
      </c>
      <c r="J150" s="937" t="s">
        <v>12</v>
      </c>
      <c r="K150" s="937" t="s">
        <v>1331</v>
      </c>
      <c r="L150" s="937" t="s">
        <v>1322</v>
      </c>
      <c r="M150" s="962" t="s">
        <v>1331</v>
      </c>
      <c r="N150" s="677">
        <f t="shared" ca="1" si="19"/>
        <v>2346059.282392364</v>
      </c>
      <c r="O150" s="677">
        <f t="shared" ca="1" si="24"/>
        <v>-106804.34925593207</v>
      </c>
      <c r="P150" s="677">
        <f t="shared" ca="1" si="24"/>
        <v>-16973.211586632635</v>
      </c>
      <c r="Q150" s="677">
        <f t="shared" ca="1" si="24"/>
        <v>907758.86427369807</v>
      </c>
      <c r="R150" s="677">
        <f t="shared" ca="1" si="24"/>
        <v>381607.84473006788</v>
      </c>
      <c r="S150" s="677">
        <f t="shared" ca="1" si="24"/>
        <v>343973.32946338679</v>
      </c>
      <c r="T150" s="677">
        <f t="shared" ca="1" si="24"/>
        <v>-6581.0658402830259</v>
      </c>
      <c r="U150" s="677">
        <f t="shared" ca="1" si="23"/>
        <v>10757.669081312761</v>
      </c>
      <c r="V150" s="677">
        <f t="shared" ca="1" si="23"/>
        <v>202302.75176949523</v>
      </c>
      <c r="W150" s="677">
        <f t="shared" ca="1" si="23"/>
        <v>134206.66174748883</v>
      </c>
      <c r="X150" s="677">
        <f t="shared" ca="1" si="23"/>
        <v>333365.24869576987</v>
      </c>
      <c r="Y150" s="677">
        <f t="shared" ca="1" si="23"/>
        <v>162445.5393139919</v>
      </c>
      <c r="Z150" s="677">
        <f t="shared" ca="1" si="23"/>
        <v>0</v>
      </c>
      <c r="AA150" t="str">
        <f t="shared" si="20"/>
        <v>ASR_COMP</v>
      </c>
      <c r="AB150" s="957">
        <f t="shared" si="21"/>
        <v>44682</v>
      </c>
      <c r="AC150" t="str">
        <f t="shared" si="22"/>
        <v>Unaudited</v>
      </c>
    </row>
    <row r="151" spans="1:29" x14ac:dyDescent="0.25">
      <c r="A151" t="s">
        <v>423</v>
      </c>
      <c r="B151" t="s">
        <v>1388</v>
      </c>
      <c r="C151" t="s">
        <v>1389</v>
      </c>
      <c r="D151">
        <v>1900</v>
      </c>
      <c r="E151" s="957">
        <v>1</v>
      </c>
      <c r="F151" t="s">
        <v>443</v>
      </c>
      <c r="G151" s="957">
        <v>274</v>
      </c>
      <c r="H151" t="s">
        <v>382</v>
      </c>
      <c r="I151" s="937" t="s">
        <v>490</v>
      </c>
      <c r="J151" s="937" t="s">
        <v>493</v>
      </c>
      <c r="K151" s="937" t="s">
        <v>494</v>
      </c>
      <c r="L151" s="937" t="s">
        <v>63</v>
      </c>
      <c r="M151" s="962" t="s">
        <v>346</v>
      </c>
      <c r="N151" s="677">
        <f t="shared" ca="1" si="19"/>
        <v>0</v>
      </c>
      <c r="O151" s="677">
        <f t="shared" ca="1" si="24"/>
        <v>0</v>
      </c>
      <c r="P151" s="677">
        <f t="shared" ca="1" si="24"/>
        <v>0</v>
      </c>
      <c r="Q151" s="677">
        <f t="shared" ca="1" si="24"/>
        <v>0</v>
      </c>
      <c r="R151" s="677">
        <f t="shared" ca="1" si="24"/>
        <v>0</v>
      </c>
      <c r="S151" s="677">
        <f t="shared" ca="1" si="24"/>
        <v>0</v>
      </c>
      <c r="T151" s="677">
        <f t="shared" ca="1" si="24"/>
        <v>0</v>
      </c>
      <c r="U151" s="677">
        <f t="shared" ca="1" si="23"/>
        <v>0</v>
      </c>
      <c r="V151" s="677">
        <f t="shared" ca="1" si="23"/>
        <v>0</v>
      </c>
      <c r="W151" s="677">
        <f t="shared" ca="1" si="23"/>
        <v>0</v>
      </c>
      <c r="X151" s="677">
        <f t="shared" ca="1" si="23"/>
        <v>0</v>
      </c>
      <c r="Y151" s="677">
        <f t="shared" ca="1" si="23"/>
        <v>0</v>
      </c>
      <c r="Z151" s="677">
        <f t="shared" ca="1" si="23"/>
        <v>0</v>
      </c>
      <c r="AA151" t="str">
        <f t="shared" si="20"/>
        <v>ASR_COMP</v>
      </c>
      <c r="AB151" s="957">
        <f t="shared" si="21"/>
        <v>44682</v>
      </c>
      <c r="AC151" t="str">
        <f t="shared" si="22"/>
        <v>Unaudited</v>
      </c>
    </row>
    <row r="152" spans="1:29" x14ac:dyDescent="0.25">
      <c r="A152" t="s">
        <v>423</v>
      </c>
      <c r="B152" t="s">
        <v>1388</v>
      </c>
      <c r="C152" t="s">
        <v>1389</v>
      </c>
      <c r="D152">
        <v>1900</v>
      </c>
      <c r="E152" s="957">
        <v>1</v>
      </c>
      <c r="F152" t="s">
        <v>443</v>
      </c>
      <c r="G152" s="957">
        <v>274</v>
      </c>
      <c r="H152" t="s">
        <v>382</v>
      </c>
      <c r="I152" s="937" t="s">
        <v>490</v>
      </c>
      <c r="J152" s="937" t="s">
        <v>493</v>
      </c>
      <c r="K152" s="937" t="s">
        <v>1022</v>
      </c>
      <c r="L152" s="937" t="s">
        <v>918</v>
      </c>
      <c r="M152" s="962" t="s">
        <v>919</v>
      </c>
      <c r="N152" s="677">
        <f t="shared" ca="1" si="19"/>
        <v>14519609.009999994</v>
      </c>
      <c r="O152" s="677">
        <f t="shared" ca="1" si="24"/>
        <v>13209230.341999995</v>
      </c>
      <c r="P152" s="677">
        <f t="shared" ca="1" si="24"/>
        <v>921505.89800000004</v>
      </c>
      <c r="Q152" s="677">
        <f t="shared" ca="1" si="24"/>
        <v>169254.91000000003</v>
      </c>
      <c r="R152" s="677">
        <f t="shared" ca="1" si="24"/>
        <v>97732.6</v>
      </c>
      <c r="S152" s="677">
        <f t="shared" ca="1" si="24"/>
        <v>0</v>
      </c>
      <c r="T152" s="677">
        <f t="shared" ca="1" si="24"/>
        <v>20444.809999999998</v>
      </c>
      <c r="U152" s="677">
        <f t="shared" ca="1" si="23"/>
        <v>0</v>
      </c>
      <c r="V152" s="677">
        <f t="shared" ca="1" si="23"/>
        <v>101440.45000000001</v>
      </c>
      <c r="W152" s="677">
        <f t="shared" ca="1" si="23"/>
        <v>0</v>
      </c>
      <c r="X152" s="677">
        <f t="shared" ca="1" si="23"/>
        <v>0</v>
      </c>
      <c r="Y152" s="677">
        <f t="shared" ca="1" si="23"/>
        <v>0</v>
      </c>
      <c r="Z152" s="677">
        <f t="shared" ca="1" si="23"/>
        <v>0</v>
      </c>
      <c r="AA152" t="str">
        <f t="shared" si="20"/>
        <v>ASR_COMP</v>
      </c>
      <c r="AB152" s="957">
        <f t="shared" si="21"/>
        <v>44682</v>
      </c>
      <c r="AC152" t="str">
        <f t="shared" si="22"/>
        <v>Unaudited</v>
      </c>
    </row>
    <row r="153" spans="1:29" x14ac:dyDescent="0.25">
      <c r="A153" t="s">
        <v>423</v>
      </c>
      <c r="B153" t="s">
        <v>1388</v>
      </c>
      <c r="C153" t="s">
        <v>1389</v>
      </c>
      <c r="D153">
        <v>1900</v>
      </c>
      <c r="E153" s="957">
        <v>1</v>
      </c>
      <c r="F153" t="s">
        <v>443</v>
      </c>
      <c r="G153" s="957">
        <v>274</v>
      </c>
      <c r="H153" t="s">
        <v>382</v>
      </c>
      <c r="I153" s="937" t="s">
        <v>490</v>
      </c>
      <c r="J153" s="937" t="s">
        <v>13</v>
      </c>
      <c r="K153" s="937" t="s">
        <v>495</v>
      </c>
      <c r="L153" s="945" t="s">
        <v>97</v>
      </c>
      <c r="M153" s="960" t="s">
        <v>149</v>
      </c>
      <c r="N153" s="677">
        <f t="shared" ca="1" si="19"/>
        <v>0</v>
      </c>
      <c r="O153" s="677">
        <f t="shared" ca="1" si="24"/>
        <v>0</v>
      </c>
      <c r="P153" s="677">
        <f t="shared" ca="1" si="24"/>
        <v>0</v>
      </c>
      <c r="Q153" s="677">
        <f t="shared" ca="1" si="24"/>
        <v>0</v>
      </c>
      <c r="R153" s="677">
        <f t="shared" ca="1" si="24"/>
        <v>0</v>
      </c>
      <c r="S153" s="677">
        <f t="shared" ca="1" si="24"/>
        <v>0</v>
      </c>
      <c r="T153" s="677">
        <f t="shared" ca="1" si="24"/>
        <v>0</v>
      </c>
      <c r="U153" s="677">
        <f t="shared" ca="1" si="23"/>
        <v>0</v>
      </c>
      <c r="V153" s="677">
        <f t="shared" ca="1" si="23"/>
        <v>0</v>
      </c>
      <c r="W153" s="677">
        <f t="shared" ca="1" si="23"/>
        <v>0</v>
      </c>
      <c r="X153" s="677">
        <f t="shared" ca="1" si="23"/>
        <v>0</v>
      </c>
      <c r="Y153" s="677">
        <f t="shared" ca="1" si="23"/>
        <v>0</v>
      </c>
      <c r="Z153" s="677">
        <f t="shared" ca="1" si="23"/>
        <v>0</v>
      </c>
      <c r="AA153" t="str">
        <f t="shared" si="20"/>
        <v>ASR_COMP</v>
      </c>
      <c r="AB153" s="957">
        <f t="shared" si="21"/>
        <v>44682</v>
      </c>
      <c r="AC153" t="str">
        <f t="shared" si="22"/>
        <v>Unaudited</v>
      </c>
    </row>
    <row r="154" spans="1:29" x14ac:dyDescent="0.25">
      <c r="A154" t="s">
        <v>423</v>
      </c>
      <c r="B154" t="s">
        <v>1388</v>
      </c>
      <c r="C154" t="s">
        <v>1389</v>
      </c>
      <c r="D154">
        <v>1900</v>
      </c>
      <c r="E154" s="957">
        <v>1</v>
      </c>
      <c r="F154" t="s">
        <v>443</v>
      </c>
      <c r="G154" s="957">
        <v>274</v>
      </c>
      <c r="H154" t="s">
        <v>382</v>
      </c>
      <c r="I154" s="937" t="s">
        <v>490</v>
      </c>
      <c r="J154" s="937" t="s">
        <v>13</v>
      </c>
      <c r="K154" s="937" t="s">
        <v>13</v>
      </c>
      <c r="L154" s="937" t="s">
        <v>35</v>
      </c>
      <c r="M154" s="962" t="s">
        <v>13</v>
      </c>
      <c r="N154" s="677">
        <f t="shared" ca="1" si="19"/>
        <v>4330886.4340000013</v>
      </c>
      <c r="O154" s="677">
        <f t="shared" ca="1" si="24"/>
        <v>2825460.5241255797</v>
      </c>
      <c r="P154" s="677">
        <f t="shared" ca="1" si="24"/>
        <v>289939.74590968812</v>
      </c>
      <c r="Q154" s="677">
        <f t="shared" ca="1" si="24"/>
        <v>559291.84142134804</v>
      </c>
      <c r="R154" s="677">
        <f t="shared" ca="1" si="24"/>
        <v>238704.85276990067</v>
      </c>
      <c r="S154" s="677">
        <f t="shared" ca="1" si="24"/>
        <v>45157.453034640115</v>
      </c>
      <c r="T154" s="677">
        <f t="shared" ca="1" si="24"/>
        <v>70918.9849822166</v>
      </c>
      <c r="U154" s="677">
        <f t="shared" ca="1" si="23"/>
        <v>1131.3941672668464</v>
      </c>
      <c r="V154" s="677">
        <f t="shared" ca="1" si="23"/>
        <v>90375.483068516245</v>
      </c>
      <c r="W154" s="677">
        <f t="shared" ca="1" si="23"/>
        <v>78108.604300933875</v>
      </c>
      <c r="X154" s="677">
        <f t="shared" ca="1" si="23"/>
        <v>36849.475526790571</v>
      </c>
      <c r="Y154" s="677">
        <f t="shared" ca="1" si="23"/>
        <v>94948.074693120871</v>
      </c>
      <c r="Z154" s="677">
        <f t="shared" ca="1" si="23"/>
        <v>0</v>
      </c>
      <c r="AA154" t="str">
        <f t="shared" si="20"/>
        <v>ASR_COMP</v>
      </c>
      <c r="AB154" s="957">
        <f t="shared" si="21"/>
        <v>44682</v>
      </c>
      <c r="AC154" t="str">
        <f t="shared" si="22"/>
        <v>Unaudited</v>
      </c>
    </row>
    <row r="155" spans="1:29" x14ac:dyDescent="0.25">
      <c r="A155" t="s">
        <v>423</v>
      </c>
      <c r="B155" t="s">
        <v>1388</v>
      </c>
      <c r="C155" t="s">
        <v>1389</v>
      </c>
      <c r="D155">
        <v>1900</v>
      </c>
      <c r="E155" s="957">
        <v>1</v>
      </c>
      <c r="F155" t="s">
        <v>443</v>
      </c>
      <c r="G155" s="957">
        <v>274</v>
      </c>
      <c r="H155" t="s">
        <v>382</v>
      </c>
      <c r="I155" s="937" t="s">
        <v>491</v>
      </c>
      <c r="J155" s="937" t="s">
        <v>447</v>
      </c>
      <c r="K155" s="937" t="s">
        <v>0</v>
      </c>
      <c r="L155" s="937">
        <v>2.1</v>
      </c>
      <c r="M155" s="962" t="s">
        <v>150</v>
      </c>
      <c r="N155" s="677">
        <f t="shared" ca="1" si="19"/>
        <v>124450124.73021914</v>
      </c>
      <c r="O155" s="677">
        <f t="shared" ca="1" si="24"/>
        <v>72129345.045315102</v>
      </c>
      <c r="P155" s="677">
        <f t="shared" ca="1" si="24"/>
        <v>4708884.4593855683</v>
      </c>
      <c r="Q155" s="677">
        <f t="shared" ca="1" si="24"/>
        <v>26899270.402140889</v>
      </c>
      <c r="R155" s="677">
        <f t="shared" ca="1" si="24"/>
        <v>9146882.8602279518</v>
      </c>
      <c r="S155" s="677">
        <f t="shared" ca="1" si="24"/>
        <v>574676.48002560576</v>
      </c>
      <c r="T155" s="677">
        <f t="shared" ca="1" si="24"/>
        <v>1128695.5381333409</v>
      </c>
      <c r="U155" s="677">
        <f t="shared" ca="1" si="23"/>
        <v>9872.3191486478263</v>
      </c>
      <c r="V155" s="677">
        <f t="shared" ca="1" si="23"/>
        <v>924522.15369596414</v>
      </c>
      <c r="W155" s="677">
        <f t="shared" ca="1" si="23"/>
        <v>1919318.8614461331</v>
      </c>
      <c r="X155" s="677">
        <f t="shared" ca="1" si="23"/>
        <v>775043.08390822716</v>
      </c>
      <c r="Y155" s="677">
        <f t="shared" ca="1" si="23"/>
        <v>6233613.5267917011</v>
      </c>
      <c r="Z155" s="677">
        <f t="shared" ca="1" si="23"/>
        <v>0</v>
      </c>
      <c r="AA155" t="str">
        <f t="shared" si="20"/>
        <v>ASR_COMP</v>
      </c>
      <c r="AB155" s="957">
        <f t="shared" si="21"/>
        <v>44682</v>
      </c>
      <c r="AC155" t="str">
        <f t="shared" si="22"/>
        <v>Unaudited</v>
      </c>
    </row>
    <row r="156" spans="1:29" ht="30" x14ac:dyDescent="0.25">
      <c r="A156" t="s">
        <v>423</v>
      </c>
      <c r="B156" t="s">
        <v>1388</v>
      </c>
      <c r="C156" t="s">
        <v>1389</v>
      </c>
      <c r="D156">
        <v>1900</v>
      </c>
      <c r="E156" s="957">
        <v>1</v>
      </c>
      <c r="F156" t="s">
        <v>443</v>
      </c>
      <c r="G156" s="957">
        <v>274</v>
      </c>
      <c r="H156" t="s">
        <v>382</v>
      </c>
      <c r="I156" s="937" t="s">
        <v>491</v>
      </c>
      <c r="J156" s="937" t="s">
        <v>447</v>
      </c>
      <c r="K156" s="937" t="s">
        <v>0</v>
      </c>
      <c r="L156" s="937">
        <v>2.2000000000000002</v>
      </c>
      <c r="M156" s="962" t="s">
        <v>151</v>
      </c>
      <c r="N156" s="677">
        <f t="shared" ca="1" si="19"/>
        <v>-41404067.881011851</v>
      </c>
      <c r="O156" s="677">
        <f t="shared" ca="1" si="24"/>
        <v>-25031508.992164791</v>
      </c>
      <c r="P156" s="677">
        <f t="shared" ca="1" si="24"/>
        <v>-1589894.3942138222</v>
      </c>
      <c r="Q156" s="677">
        <f t="shared" ca="1" si="24"/>
        <v>-8049716.0049746828</v>
      </c>
      <c r="R156" s="677">
        <f t="shared" ca="1" si="24"/>
        <v>-2960829.3415638693</v>
      </c>
      <c r="S156" s="677">
        <f t="shared" ca="1" si="24"/>
        <v>-301318.0867872262</v>
      </c>
      <c r="T156" s="677">
        <f t="shared" ca="1" si="24"/>
        <v>-315092.57733190636</v>
      </c>
      <c r="U156" s="677">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-9802.9859263531289</v>
      </c>
      <c r="V156" s="677">
        <f t="shared" ca="1" si="25"/>
        <v>-429297.49391034635</v>
      </c>
      <c r="W156" s="677">
        <f t="shared" ca="1" si="25"/>
        <v>-288369.99071558914</v>
      </c>
      <c r="X156" s="677">
        <f t="shared" ca="1" si="25"/>
        <v>-381648.66911200166</v>
      </c>
      <c r="Y156" s="677">
        <f t="shared" ca="1" si="25"/>
        <v>-2046589.3443112636</v>
      </c>
      <c r="Z156" s="677">
        <f t="shared" ca="1" si="25"/>
        <v>0</v>
      </c>
      <c r="AA156" t="str">
        <f t="shared" si="20"/>
        <v>ASR_COMP</v>
      </c>
      <c r="AB156" s="957">
        <f t="shared" si="21"/>
        <v>44682</v>
      </c>
      <c r="AC156" t="str">
        <f t="shared" si="22"/>
        <v>Unaudited</v>
      </c>
    </row>
    <row r="157" spans="1:29" x14ac:dyDescent="0.25">
      <c r="A157" t="s">
        <v>423</v>
      </c>
      <c r="B157" t="s">
        <v>1388</v>
      </c>
      <c r="C157" t="s">
        <v>1389</v>
      </c>
      <c r="D157">
        <v>1900</v>
      </c>
      <c r="E157" s="957">
        <v>1</v>
      </c>
      <c r="F157" t="s">
        <v>443</v>
      </c>
      <c r="G157" s="957">
        <v>274</v>
      </c>
      <c r="H157" t="s">
        <v>382</v>
      </c>
      <c r="I157" s="937" t="s">
        <v>491</v>
      </c>
      <c r="J157" s="937" t="s">
        <v>447</v>
      </c>
      <c r="K157" s="937" t="s">
        <v>0</v>
      </c>
      <c r="L157" s="937">
        <v>2.2999999999999998</v>
      </c>
      <c r="M157" s="962" t="s">
        <v>152</v>
      </c>
      <c r="N157" s="677">
        <f t="shared" ca="1" si="19"/>
        <v>33575375.62895631</v>
      </c>
      <c r="O157" s="677">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25676870.691958666</v>
      </c>
      <c r="P157" s="677">
        <f t="shared" ca="1" si="26"/>
        <v>2238043.7628879547</v>
      </c>
      <c r="Q157" s="677">
        <f t="shared" ca="1" si="26"/>
        <v>2820816.5368378139</v>
      </c>
      <c r="R157" s="677">
        <f t="shared" ca="1" si="26"/>
        <v>1497014.3814469778</v>
      </c>
      <c r="S157" s="677">
        <f t="shared" ca="1" si="26"/>
        <v>114460.49958575782</v>
      </c>
      <c r="T157" s="677">
        <f t="shared" ca="1" si="26"/>
        <v>260231.31413264689</v>
      </c>
      <c r="U157" s="677">
        <f t="shared" ca="1" si="25"/>
        <v>3305.7654058676826</v>
      </c>
      <c r="V157" s="677">
        <f t="shared" ca="1" si="25"/>
        <v>323657.94417494047</v>
      </c>
      <c r="W157" s="677">
        <f t="shared" ca="1" si="25"/>
        <v>65193.148737498304</v>
      </c>
      <c r="X157" s="677">
        <f t="shared" ca="1" si="25"/>
        <v>110631.9515879785</v>
      </c>
      <c r="Y157" s="677">
        <f t="shared" ca="1" si="25"/>
        <v>465149.6322002135</v>
      </c>
      <c r="Z157" s="677">
        <f t="shared" ca="1" si="25"/>
        <v>0</v>
      </c>
      <c r="AA157" t="str">
        <f t="shared" si="20"/>
        <v>ASR_COMP</v>
      </c>
      <c r="AB157" s="957">
        <f t="shared" si="21"/>
        <v>44682</v>
      </c>
      <c r="AC157" t="str">
        <f t="shared" si="22"/>
        <v>Unaudited</v>
      </c>
    </row>
    <row r="158" spans="1:29" x14ac:dyDescent="0.25">
      <c r="A158" t="s">
        <v>423</v>
      </c>
      <c r="B158" t="s">
        <v>1388</v>
      </c>
      <c r="C158" t="s">
        <v>1389</v>
      </c>
      <c r="D158">
        <v>1900</v>
      </c>
      <c r="E158" s="957">
        <v>1</v>
      </c>
      <c r="F158" t="s">
        <v>443</v>
      </c>
      <c r="G158" s="957">
        <v>274</v>
      </c>
      <c r="H158" t="s">
        <v>382</v>
      </c>
      <c r="I158" s="937" t="s">
        <v>491</v>
      </c>
      <c r="J158" s="937" t="s">
        <v>447</v>
      </c>
      <c r="K158" s="937" t="s">
        <v>0</v>
      </c>
      <c r="L158" s="945">
        <v>2.4</v>
      </c>
      <c r="M158" s="960" t="s">
        <v>153</v>
      </c>
      <c r="N158" s="677">
        <f t="shared" ca="1" si="19"/>
        <v>35226109.056536607</v>
      </c>
      <c r="O158" s="677">
        <f t="shared" ca="1" si="26"/>
        <v>21163472.620910473</v>
      </c>
      <c r="P158" s="677">
        <f t="shared" ca="1" si="26"/>
        <v>1645402.6933670654</v>
      </c>
      <c r="Q158" s="677">
        <f t="shared" ca="1" si="26"/>
        <v>7801736.2933847019</v>
      </c>
      <c r="R158" s="677">
        <f t="shared" ca="1" si="26"/>
        <v>2348821.0480609038</v>
      </c>
      <c r="S158" s="677">
        <f t="shared" ca="1" si="26"/>
        <v>363707.85650310374</v>
      </c>
      <c r="T158" s="677">
        <f t="shared" ca="1" si="26"/>
        <v>410847.70816331933</v>
      </c>
      <c r="U158" s="677">
        <f t="shared" ca="1" si="25"/>
        <v>19502.635813590594</v>
      </c>
      <c r="V158" s="677">
        <f t="shared" ca="1" si="25"/>
        <v>279472.4591671619</v>
      </c>
      <c r="W158" s="677">
        <f t="shared" ca="1" si="25"/>
        <v>191815.16076670773</v>
      </c>
      <c r="X158" s="677">
        <f t="shared" ca="1" si="25"/>
        <v>347717.71467954566</v>
      </c>
      <c r="Y158" s="677">
        <f t="shared" ca="1" si="25"/>
        <v>653612.86572003155</v>
      </c>
      <c r="Z158" s="677">
        <f t="shared" ca="1" si="25"/>
        <v>0</v>
      </c>
      <c r="AA158" t="str">
        <f t="shared" si="20"/>
        <v>ASR_COMP</v>
      </c>
      <c r="AB158" s="957">
        <f t="shared" si="21"/>
        <v>44682</v>
      </c>
      <c r="AC158" t="str">
        <f t="shared" si="22"/>
        <v>Unaudited</v>
      </c>
    </row>
    <row r="159" spans="1:29" ht="30" x14ac:dyDescent="0.25">
      <c r="A159" t="s">
        <v>423</v>
      </c>
      <c r="B159" t="s">
        <v>1388</v>
      </c>
      <c r="C159" t="s">
        <v>1389</v>
      </c>
      <c r="D159">
        <v>1900</v>
      </c>
      <c r="E159" s="957">
        <v>1</v>
      </c>
      <c r="F159" t="s">
        <v>443</v>
      </c>
      <c r="G159" s="957">
        <v>274</v>
      </c>
      <c r="H159" t="s">
        <v>382</v>
      </c>
      <c r="I159" s="962" t="s">
        <v>491</v>
      </c>
      <c r="J159" s="962" t="s">
        <v>447</v>
      </c>
      <c r="K159" s="962" t="s">
        <v>0</v>
      </c>
      <c r="L159" s="953">
        <v>2.5</v>
      </c>
      <c r="M159" s="962" t="s">
        <v>154</v>
      </c>
      <c r="N159" s="677">
        <f t="shared" ca="1" si="19"/>
        <v>-25052357.300803669</v>
      </c>
      <c r="O159" s="677">
        <f t="shared" ca="1" si="26"/>
        <v>-17380153.467279408</v>
      </c>
      <c r="P159" s="677">
        <f t="shared" ca="1" si="26"/>
        <v>-1484566.0128776026</v>
      </c>
      <c r="Q159" s="677">
        <f t="shared" ca="1" si="26"/>
        <v>-3725282.9392599976</v>
      </c>
      <c r="R159" s="677">
        <f t="shared" ca="1" si="26"/>
        <v>-1319859.414545659</v>
      </c>
      <c r="S159" s="677">
        <f t="shared" ca="1" si="26"/>
        <v>-192866.04623255707</v>
      </c>
      <c r="T159" s="677">
        <f t="shared" ca="1" si="26"/>
        <v>-243760.71242991454</v>
      </c>
      <c r="U159" s="677">
        <f t="shared" ca="1" si="25"/>
        <v>-5177.1046060756471</v>
      </c>
      <c r="V159" s="677">
        <f t="shared" ca="1" si="25"/>
        <v>-205234.22515657317</v>
      </c>
      <c r="W159" s="677">
        <f t="shared" ca="1" si="25"/>
        <v>-67280.297683450728</v>
      </c>
      <c r="X159" s="677">
        <f t="shared" ca="1" si="25"/>
        <v>-92796.339986121078</v>
      </c>
      <c r="Y159" s="677">
        <f t="shared" ca="1" si="25"/>
        <v>-335380.74074630678</v>
      </c>
      <c r="Z159" s="677">
        <f t="shared" ca="1" si="25"/>
        <v>0</v>
      </c>
      <c r="AA159" t="str">
        <f t="shared" si="20"/>
        <v>ASR_COMP</v>
      </c>
      <c r="AB159" s="957">
        <f t="shared" si="21"/>
        <v>44682</v>
      </c>
      <c r="AC159" t="str">
        <f t="shared" si="22"/>
        <v>Unaudited</v>
      </c>
    </row>
    <row r="160" spans="1:29" x14ac:dyDescent="0.25">
      <c r="A160" t="s">
        <v>423</v>
      </c>
      <c r="B160" t="s">
        <v>1388</v>
      </c>
      <c r="C160" t="s">
        <v>1389</v>
      </c>
      <c r="D160">
        <v>1900</v>
      </c>
      <c r="E160" s="957">
        <v>1</v>
      </c>
      <c r="F160" t="s">
        <v>443</v>
      </c>
      <c r="G160" s="957">
        <v>274</v>
      </c>
      <c r="H160" t="s">
        <v>382</v>
      </c>
      <c r="I160" s="958" t="s">
        <v>491</v>
      </c>
      <c r="J160" s="958" t="s">
        <v>447</v>
      </c>
      <c r="K160" s="958" t="s">
        <v>0</v>
      </c>
      <c r="L160" s="953" t="s">
        <v>99</v>
      </c>
      <c r="M160" s="958" t="s">
        <v>7</v>
      </c>
      <c r="N160" s="677">
        <f t="shared" ca="1" si="19"/>
        <v>0</v>
      </c>
      <c r="O160" s="677">
        <f t="shared" ca="1" si="26"/>
        <v>0</v>
      </c>
      <c r="P160" s="677">
        <f t="shared" ca="1" si="26"/>
        <v>0</v>
      </c>
      <c r="Q160" s="677">
        <f t="shared" ca="1" si="26"/>
        <v>0</v>
      </c>
      <c r="R160" s="677">
        <f t="shared" ca="1" si="26"/>
        <v>0</v>
      </c>
      <c r="S160" s="677">
        <f t="shared" ca="1" si="26"/>
        <v>0</v>
      </c>
      <c r="T160" s="677">
        <f t="shared" ca="1" si="26"/>
        <v>0</v>
      </c>
      <c r="U160" s="677">
        <f t="shared" ca="1" si="25"/>
        <v>0</v>
      </c>
      <c r="V160" s="677">
        <f t="shared" ca="1" si="25"/>
        <v>0</v>
      </c>
      <c r="W160" s="677">
        <f t="shared" ca="1" si="25"/>
        <v>0</v>
      </c>
      <c r="X160" s="677">
        <f t="shared" ca="1" si="25"/>
        <v>0</v>
      </c>
      <c r="Y160" s="677">
        <f t="shared" ca="1" si="25"/>
        <v>0</v>
      </c>
      <c r="Z160" s="677">
        <f t="shared" ca="1" si="25"/>
        <v>0</v>
      </c>
      <c r="AA160" t="str">
        <f t="shared" si="20"/>
        <v>ASR_COMP</v>
      </c>
      <c r="AB160" s="957">
        <f t="shared" si="21"/>
        <v>44682</v>
      </c>
      <c r="AC160" t="str">
        <f t="shared" si="22"/>
        <v>Unaudited</v>
      </c>
    </row>
    <row r="161" spans="1:29" x14ac:dyDescent="0.25">
      <c r="A161" t="s">
        <v>423</v>
      </c>
      <c r="B161" t="s">
        <v>1388</v>
      </c>
      <c r="C161" t="s">
        <v>1389</v>
      </c>
      <c r="D161">
        <v>1900</v>
      </c>
      <c r="E161" s="957">
        <v>1</v>
      </c>
      <c r="F161" t="s">
        <v>443</v>
      </c>
      <c r="G161" s="957">
        <v>274</v>
      </c>
      <c r="H161" t="s">
        <v>382</v>
      </c>
      <c r="I161" s="958" t="s">
        <v>491</v>
      </c>
      <c r="J161" s="958" t="s">
        <v>447</v>
      </c>
      <c r="K161" s="958" t="s">
        <v>0</v>
      </c>
      <c r="L161" s="937" t="s">
        <v>155</v>
      </c>
      <c r="M161" s="958" t="s">
        <v>454</v>
      </c>
      <c r="N161" s="677">
        <f t="shared" ca="1" si="19"/>
        <v>0</v>
      </c>
      <c r="O161" s="677">
        <f t="shared" ca="1" si="26"/>
        <v>0</v>
      </c>
      <c r="P161" s="677">
        <f t="shared" ca="1" si="26"/>
        <v>0</v>
      </c>
      <c r="Q161" s="677">
        <f t="shared" ca="1" si="26"/>
        <v>0</v>
      </c>
      <c r="R161" s="677">
        <f t="shared" ca="1" si="26"/>
        <v>0</v>
      </c>
      <c r="S161" s="677">
        <f t="shared" ca="1" si="26"/>
        <v>0</v>
      </c>
      <c r="T161" s="677">
        <f t="shared" ca="1" si="26"/>
        <v>0</v>
      </c>
      <c r="U161" s="677">
        <f t="shared" ca="1" si="25"/>
        <v>0</v>
      </c>
      <c r="V161" s="677">
        <f t="shared" ca="1" si="25"/>
        <v>0</v>
      </c>
      <c r="W161" s="677">
        <f t="shared" ca="1" si="25"/>
        <v>0</v>
      </c>
      <c r="X161" s="677">
        <f t="shared" ca="1" si="25"/>
        <v>0</v>
      </c>
      <c r="Y161" s="677">
        <f t="shared" ca="1" si="25"/>
        <v>0</v>
      </c>
      <c r="Z161" s="677">
        <f t="shared" ca="1" si="25"/>
        <v>0</v>
      </c>
      <c r="AA161" t="str">
        <f t="shared" si="20"/>
        <v>ASR_COMP</v>
      </c>
      <c r="AB161" s="957">
        <f t="shared" si="21"/>
        <v>44682</v>
      </c>
      <c r="AC161" t="str">
        <f t="shared" si="22"/>
        <v>Unaudited</v>
      </c>
    </row>
    <row r="162" spans="1:29" x14ac:dyDescent="0.25">
      <c r="A162" t="s">
        <v>423</v>
      </c>
      <c r="B162" t="s">
        <v>1388</v>
      </c>
      <c r="C162" t="s">
        <v>1389</v>
      </c>
      <c r="D162">
        <v>1900</v>
      </c>
      <c r="E162" s="957">
        <v>1</v>
      </c>
      <c r="F162" t="s">
        <v>443</v>
      </c>
      <c r="G162" s="957">
        <v>274</v>
      </c>
      <c r="H162" t="s">
        <v>382</v>
      </c>
      <c r="I162" s="958" t="s">
        <v>491</v>
      </c>
      <c r="J162" s="958" t="s">
        <v>447</v>
      </c>
      <c r="K162" s="958" t="s">
        <v>0</v>
      </c>
      <c r="L162" s="937" t="s">
        <v>920</v>
      </c>
      <c r="M162" s="958" t="s">
        <v>24</v>
      </c>
      <c r="N162" s="677">
        <f t="shared" ca="1" si="19"/>
        <v>3847040.71</v>
      </c>
      <c r="O162" s="677">
        <f t="shared" ca="1" si="26"/>
        <v>881352.68999999983</v>
      </c>
      <c r="P162" s="677">
        <f t="shared" ca="1" si="26"/>
        <v>0</v>
      </c>
      <c r="Q162" s="677">
        <f t="shared" ca="1" si="26"/>
        <v>2277564.9700000002</v>
      </c>
      <c r="R162" s="677">
        <f t="shared" ca="1" si="26"/>
        <v>686639.05</v>
      </c>
      <c r="S162" s="677">
        <f t="shared" ca="1" si="26"/>
        <v>1484</v>
      </c>
      <c r="T162" s="677">
        <f t="shared" ca="1" si="26"/>
        <v>0</v>
      </c>
      <c r="U162" s="677">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7">
        <f t="shared" ca="1" si="27"/>
        <v>0</v>
      </c>
      <c r="W162" s="677">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7">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7">
        <f t="shared" ca="1" si="29"/>
        <v>0</v>
      </c>
      <c r="Z162" s="677">
        <f t="shared" ca="1" si="29"/>
        <v>0</v>
      </c>
      <c r="AA162" t="str">
        <f t="shared" si="20"/>
        <v>ASR_COMP</v>
      </c>
      <c r="AB162" s="957">
        <f t="shared" si="21"/>
        <v>44682</v>
      </c>
      <c r="AC162" t="str">
        <f t="shared" si="22"/>
        <v>Unaudited</v>
      </c>
    </row>
    <row r="163" spans="1:29" x14ac:dyDescent="0.25">
      <c r="A163" t="s">
        <v>423</v>
      </c>
      <c r="B163" t="s">
        <v>1388</v>
      </c>
      <c r="C163" t="s">
        <v>1389</v>
      </c>
      <c r="D163">
        <v>1900</v>
      </c>
      <c r="E163" s="957">
        <v>1</v>
      </c>
      <c r="F163" t="s">
        <v>443</v>
      </c>
      <c r="G163" s="957">
        <v>274</v>
      </c>
      <c r="H163" t="s">
        <v>382</v>
      </c>
      <c r="I163" s="965" t="s">
        <v>491</v>
      </c>
      <c r="J163" s="965" t="s">
        <v>447</v>
      </c>
      <c r="K163" s="965" t="s">
        <v>53</v>
      </c>
      <c r="L163" s="945">
        <v>3.1</v>
      </c>
      <c r="M163" s="965" t="s">
        <v>33</v>
      </c>
      <c r="N163" s="677">
        <f t="shared" ca="1" si="19"/>
        <v>65146014.403620228</v>
      </c>
      <c r="O163" s="677">
        <f t="shared" ca="1" si="26"/>
        <v>48431341.392966203</v>
      </c>
      <c r="P163" s="677">
        <f t="shared" ca="1" si="26"/>
        <v>2791681.2081275666</v>
      </c>
      <c r="Q163" s="677">
        <f t="shared" ca="1" si="26"/>
        <v>7535642.7947526397</v>
      </c>
      <c r="R163" s="677">
        <f t="shared" ca="1" si="26"/>
        <v>3269401.6225836994</v>
      </c>
      <c r="S163" s="677">
        <f t="shared" ca="1" si="26"/>
        <v>303176.04466430232</v>
      </c>
      <c r="T163" s="677">
        <f t="shared" ca="1" si="26"/>
        <v>646835.22806288081</v>
      </c>
      <c r="U163" s="677">
        <f t="shared" ca="1" si="27"/>
        <v>7240.4853217457721</v>
      </c>
      <c r="V163" s="677">
        <f t="shared" ca="1" si="27"/>
        <v>354917.06453646981</v>
      </c>
      <c r="W163" s="677">
        <f t="shared" ca="1" si="28"/>
        <v>343220.62482183229</v>
      </c>
      <c r="X163" s="677">
        <f t="shared" ca="1" si="29"/>
        <v>225152.18399848999</v>
      </c>
      <c r="Y163" s="677">
        <f t="shared" ca="1" si="29"/>
        <v>1237405.7537843946</v>
      </c>
      <c r="Z163" s="677">
        <f t="shared" ca="1" si="29"/>
        <v>0</v>
      </c>
      <c r="AA163" t="str">
        <f t="shared" si="20"/>
        <v>ASR_COMP</v>
      </c>
      <c r="AB163" s="957">
        <f t="shared" si="21"/>
        <v>44682</v>
      </c>
      <c r="AC163" t="str">
        <f t="shared" si="22"/>
        <v>Unaudited</v>
      </c>
    </row>
    <row r="164" spans="1:29" x14ac:dyDescent="0.25">
      <c r="A164" t="s">
        <v>423</v>
      </c>
      <c r="B164" t="s">
        <v>1388</v>
      </c>
      <c r="C164" t="s">
        <v>1389</v>
      </c>
      <c r="D164">
        <v>1900</v>
      </c>
      <c r="E164" s="957">
        <v>1</v>
      </c>
      <c r="F164" t="s">
        <v>443</v>
      </c>
      <c r="G164" s="957">
        <v>274</v>
      </c>
      <c r="H164" t="s">
        <v>382</v>
      </c>
      <c r="I164" s="937" t="s">
        <v>491</v>
      </c>
      <c r="J164" s="937" t="s">
        <v>447</v>
      </c>
      <c r="K164" s="937" t="s">
        <v>53</v>
      </c>
      <c r="L164" s="937">
        <v>3.2</v>
      </c>
      <c r="M164" s="958" t="s">
        <v>34</v>
      </c>
      <c r="N164" s="677">
        <f t="shared" ca="1" si="19"/>
        <v>47104612.240108259</v>
      </c>
      <c r="O164" s="677">
        <f t="shared" ca="1" si="26"/>
        <v>29612786.557439037</v>
      </c>
      <c r="P164" s="677">
        <f t="shared" ca="1" si="26"/>
        <v>1862159.0263277369</v>
      </c>
      <c r="Q164" s="677">
        <f t="shared" ca="1" si="26"/>
        <v>9392959.4631658606</v>
      </c>
      <c r="R164" s="677">
        <f t="shared" ca="1" si="26"/>
        <v>2507838.8002104051</v>
      </c>
      <c r="S164" s="677">
        <f t="shared" ca="1" si="26"/>
        <v>411491.00544482667</v>
      </c>
      <c r="T164" s="677">
        <f t="shared" ca="1" si="26"/>
        <v>415646.76898664876</v>
      </c>
      <c r="U164" s="677">
        <f t="shared" ca="1" si="27"/>
        <v>11223.439512218998</v>
      </c>
      <c r="V164" s="677">
        <f t="shared" ca="1" si="27"/>
        <v>409842.03826342383</v>
      </c>
      <c r="W164" s="677">
        <f t="shared" ca="1" si="28"/>
        <v>272289.03292767814</v>
      </c>
      <c r="X164" s="677">
        <f t="shared" ca="1" si="29"/>
        <v>625334.10527415341</v>
      </c>
      <c r="Y164" s="677">
        <f t="shared" ca="1" si="29"/>
        <v>1583042.0025562746</v>
      </c>
      <c r="Z164" s="677">
        <f t="shared" ca="1" si="29"/>
        <v>0</v>
      </c>
      <c r="AA164" t="str">
        <f t="shared" si="20"/>
        <v>ASR_COMP</v>
      </c>
      <c r="AB164" s="957">
        <f t="shared" si="21"/>
        <v>44682</v>
      </c>
      <c r="AC164" t="str">
        <f t="shared" si="22"/>
        <v>Unaudited</v>
      </c>
    </row>
    <row r="165" spans="1:29" x14ac:dyDescent="0.25">
      <c r="A165" t="s">
        <v>423</v>
      </c>
      <c r="B165" t="s">
        <v>1388</v>
      </c>
      <c r="C165" t="s">
        <v>1389</v>
      </c>
      <c r="D165">
        <v>1900</v>
      </c>
      <c r="E165" s="957">
        <v>1</v>
      </c>
      <c r="F165" t="s">
        <v>443</v>
      </c>
      <c r="G165" s="957">
        <v>274</v>
      </c>
      <c r="H165" t="s">
        <v>382</v>
      </c>
      <c r="I165" s="937" t="s">
        <v>491</v>
      </c>
      <c r="J165" s="937" t="s">
        <v>447</v>
      </c>
      <c r="K165" s="937" t="s">
        <v>53</v>
      </c>
      <c r="L165" s="943">
        <v>3.3</v>
      </c>
      <c r="M165" s="959" t="s">
        <v>54</v>
      </c>
      <c r="N165" s="677">
        <f t="shared" ca="1" si="19"/>
        <v>27007.949999999997</v>
      </c>
      <c r="O165" s="677">
        <f t="shared" ca="1" si="26"/>
        <v>252.42</v>
      </c>
      <c r="P165" s="677">
        <f t="shared" ca="1" si="26"/>
        <v>48.57</v>
      </c>
      <c r="Q165" s="677">
        <f t="shared" ca="1" si="26"/>
        <v>34.97</v>
      </c>
      <c r="R165" s="677">
        <f t="shared" ca="1" si="26"/>
        <v>0</v>
      </c>
      <c r="S165" s="677">
        <f t="shared" ca="1" si="26"/>
        <v>8764.59</v>
      </c>
      <c r="T165" s="677">
        <f t="shared" ca="1" si="26"/>
        <v>0</v>
      </c>
      <c r="U165" s="677">
        <f t="shared" ca="1" si="27"/>
        <v>197.38</v>
      </c>
      <c r="V165" s="677">
        <f t="shared" ca="1" si="27"/>
        <v>0</v>
      </c>
      <c r="W165" s="677">
        <f t="shared" ca="1" si="28"/>
        <v>0</v>
      </c>
      <c r="X165" s="677">
        <f t="shared" ca="1" si="29"/>
        <v>17635.27</v>
      </c>
      <c r="Y165" s="677">
        <f t="shared" ca="1" si="29"/>
        <v>74.75</v>
      </c>
      <c r="Z165" s="677">
        <f t="shared" ca="1" si="29"/>
        <v>0</v>
      </c>
      <c r="AA165" t="str">
        <f t="shared" si="20"/>
        <v>ASR_COMP</v>
      </c>
      <c r="AB165" s="957">
        <f t="shared" si="21"/>
        <v>44682</v>
      </c>
      <c r="AC165" t="str">
        <f t="shared" si="22"/>
        <v>Unaudited</v>
      </c>
    </row>
    <row r="166" spans="1:29" x14ac:dyDescent="0.25">
      <c r="A166" t="s">
        <v>423</v>
      </c>
      <c r="B166" t="s">
        <v>1388</v>
      </c>
      <c r="C166" t="s">
        <v>1389</v>
      </c>
      <c r="D166">
        <v>1900</v>
      </c>
      <c r="E166" s="957">
        <v>1</v>
      </c>
      <c r="F166" t="s">
        <v>443</v>
      </c>
      <c r="G166" s="957">
        <v>274</v>
      </c>
      <c r="H166" t="s">
        <v>382</v>
      </c>
      <c r="I166" s="958" t="s">
        <v>491</v>
      </c>
      <c r="J166" s="958" t="s">
        <v>447</v>
      </c>
      <c r="K166" s="958" t="s">
        <v>53</v>
      </c>
      <c r="L166" s="937" t="s">
        <v>44</v>
      </c>
      <c r="M166" s="958" t="s">
        <v>156</v>
      </c>
      <c r="N166" s="677">
        <f t="shared" ca="1" si="19"/>
        <v>0</v>
      </c>
      <c r="O166" s="677">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7">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7">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7">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7">
        <f t="shared" ca="1" si="30"/>
        <v>0</v>
      </c>
      <c r="T166" s="677">
        <f t="shared" ca="1" si="30"/>
        <v>0</v>
      </c>
      <c r="U166" s="677">
        <f t="shared" ca="1" si="30"/>
        <v>0</v>
      </c>
      <c r="V166" s="677">
        <f t="shared" ca="1" si="30"/>
        <v>0</v>
      </c>
      <c r="W166" s="677">
        <f t="shared" ca="1" si="28"/>
        <v>0</v>
      </c>
      <c r="X166" s="677">
        <f t="shared" ca="1" si="30"/>
        <v>0</v>
      </c>
      <c r="Y166" s="677">
        <f t="shared" ca="1" si="30"/>
        <v>0</v>
      </c>
      <c r="Z166" s="677">
        <f t="shared" ca="1" si="30"/>
        <v>0</v>
      </c>
      <c r="AA166" t="str">
        <f t="shared" si="20"/>
        <v>ASR_COMP</v>
      </c>
      <c r="AB166" s="957">
        <f t="shared" si="21"/>
        <v>44682</v>
      </c>
      <c r="AC166" t="str">
        <f t="shared" si="22"/>
        <v>Unaudited</v>
      </c>
    </row>
    <row r="167" spans="1:29" x14ac:dyDescent="0.25">
      <c r="A167" t="s">
        <v>423</v>
      </c>
      <c r="B167" t="s">
        <v>1388</v>
      </c>
      <c r="C167" t="s">
        <v>1389</v>
      </c>
      <c r="D167">
        <v>1900</v>
      </c>
      <c r="E167" s="957">
        <v>1</v>
      </c>
      <c r="F167" t="s">
        <v>443</v>
      </c>
      <c r="G167" s="957">
        <v>274</v>
      </c>
      <c r="H167" t="s">
        <v>382</v>
      </c>
      <c r="I167" s="937" t="s">
        <v>491</v>
      </c>
      <c r="J167" s="937" t="s">
        <v>447</v>
      </c>
      <c r="K167" s="937" t="s">
        <v>53</v>
      </c>
      <c r="L167" s="937" t="s">
        <v>41</v>
      </c>
      <c r="M167" s="958" t="s">
        <v>52</v>
      </c>
      <c r="N167" s="677">
        <f t="shared" ca="1" si="19"/>
        <v>20862714.479998879</v>
      </c>
      <c r="O167" s="677">
        <f t="shared" ca="1" si="30"/>
        <v>16689686.083375433</v>
      </c>
      <c r="P167" s="677">
        <f t="shared" ca="1" si="30"/>
        <v>570767.51211865467</v>
      </c>
      <c r="Q167" s="677">
        <f t="shared" ca="1" si="30"/>
        <v>1674830.0126248866</v>
      </c>
      <c r="R167" s="677">
        <f t="shared" ca="1" si="30"/>
        <v>430741.05308144551</v>
      </c>
      <c r="S167" s="677">
        <f t="shared" ca="1" si="30"/>
        <v>383009.81874197535</v>
      </c>
      <c r="T167" s="677">
        <f t="shared" ca="1" si="30"/>
        <v>141107.1694118123</v>
      </c>
      <c r="U167" s="677">
        <f t="shared" ca="1" si="30"/>
        <v>16526.594812942658</v>
      </c>
      <c r="V167" s="677">
        <f t="shared" ca="1" si="30"/>
        <v>98593.753055723122</v>
      </c>
      <c r="W167" s="677">
        <f t="shared" ca="1" si="28"/>
        <v>7183.8991510819287</v>
      </c>
      <c r="X167" s="677">
        <f t="shared" ca="1" si="30"/>
        <v>710231.7344117543</v>
      </c>
      <c r="Y167" s="677">
        <f t="shared" ca="1" si="30"/>
        <v>140036.84921317329</v>
      </c>
      <c r="Z167" s="677">
        <f t="shared" ca="1" si="30"/>
        <v>0</v>
      </c>
      <c r="AA167" t="str">
        <f t="shared" si="20"/>
        <v>ASR_COMP</v>
      </c>
      <c r="AB167" s="957">
        <f t="shared" si="21"/>
        <v>44682</v>
      </c>
      <c r="AC167" t="str">
        <f t="shared" si="22"/>
        <v>Unaudited</v>
      </c>
    </row>
    <row r="168" spans="1:29" x14ac:dyDescent="0.25">
      <c r="A168" t="s">
        <v>423</v>
      </c>
      <c r="B168" t="s">
        <v>1388</v>
      </c>
      <c r="C168" t="s">
        <v>1389</v>
      </c>
      <c r="D168">
        <v>1900</v>
      </c>
      <c r="E168" s="957">
        <v>1</v>
      </c>
      <c r="F168" t="s">
        <v>443</v>
      </c>
      <c r="G168" s="957">
        <v>274</v>
      </c>
      <c r="H168" t="s">
        <v>382</v>
      </c>
      <c r="I168" s="937" t="s">
        <v>491</v>
      </c>
      <c r="J168" s="937" t="s">
        <v>447</v>
      </c>
      <c r="K168" s="937" t="s">
        <v>53</v>
      </c>
      <c r="L168" s="937" t="s">
        <v>42</v>
      </c>
      <c r="M168" s="958" t="s">
        <v>157</v>
      </c>
      <c r="N168" s="677">
        <f t="shared" ca="1" si="19"/>
        <v>-35929433.155966789</v>
      </c>
      <c r="O168" s="677">
        <f t="shared" ca="1" si="30"/>
        <v>-25139079.822371837</v>
      </c>
      <c r="P168" s="677">
        <f t="shared" ca="1" si="30"/>
        <v>-1516024.8151716946</v>
      </c>
      <c r="Q168" s="677">
        <f t="shared" ca="1" si="30"/>
        <v>-5253873.142758036</v>
      </c>
      <c r="R168" s="677">
        <f t="shared" ca="1" si="30"/>
        <v>-1821915.3126650807</v>
      </c>
      <c r="S168" s="677">
        <f t="shared" ca="1" si="30"/>
        <v>-256854.01012779001</v>
      </c>
      <c r="T168" s="677">
        <f t="shared" ca="1" si="30"/>
        <v>-367165.61767556326</v>
      </c>
      <c r="U168" s="677">
        <f t="shared" ca="1" si="30"/>
        <v>-5993.0773747248813</v>
      </c>
      <c r="V168" s="677">
        <f t="shared" ca="1" si="30"/>
        <v>-251779.76455219515</v>
      </c>
      <c r="W168" s="677">
        <f t="shared" ca="1" si="28"/>
        <v>-128701.60189431676</v>
      </c>
      <c r="X168" s="677">
        <f t="shared" ca="1" si="30"/>
        <v>-341291.86747217807</v>
      </c>
      <c r="Y168" s="677">
        <f t="shared" ca="1" si="30"/>
        <v>-846754.12390335405</v>
      </c>
      <c r="Z168" s="677">
        <f t="shared" ca="1" si="30"/>
        <v>0</v>
      </c>
      <c r="AA168" t="str">
        <f t="shared" si="20"/>
        <v>ASR_COMP</v>
      </c>
      <c r="AB168" s="957">
        <f t="shared" si="21"/>
        <v>44682</v>
      </c>
      <c r="AC168" t="str">
        <f t="shared" si="22"/>
        <v>Unaudited</v>
      </c>
    </row>
    <row r="169" spans="1:29" x14ac:dyDescent="0.25">
      <c r="A169" t="s">
        <v>423</v>
      </c>
      <c r="B169" t="s">
        <v>1388</v>
      </c>
      <c r="C169" t="s">
        <v>1389</v>
      </c>
      <c r="D169">
        <v>1900</v>
      </c>
      <c r="E169" s="957">
        <v>1</v>
      </c>
      <c r="F169" t="s">
        <v>443</v>
      </c>
      <c r="G169" s="957">
        <v>274</v>
      </c>
      <c r="H169" t="s">
        <v>382</v>
      </c>
      <c r="I169" s="958" t="s">
        <v>491</v>
      </c>
      <c r="J169" s="958" t="s">
        <v>447</v>
      </c>
      <c r="K169" s="958" t="s">
        <v>53</v>
      </c>
      <c r="L169" s="937" t="s">
        <v>43</v>
      </c>
      <c r="M169" s="958" t="s">
        <v>465</v>
      </c>
      <c r="N169" s="677">
        <f t="shared" ca="1" si="19"/>
        <v>14662577.519762188</v>
      </c>
      <c r="O169" s="677">
        <f t="shared" ca="1" si="30"/>
        <v>9373171.1891787499</v>
      </c>
      <c r="P169" s="677">
        <f t="shared" ca="1" si="30"/>
        <v>838469.28672354342</v>
      </c>
      <c r="Q169" s="677">
        <f t="shared" ca="1" si="30"/>
        <v>2131197.2957869419</v>
      </c>
      <c r="R169" s="677">
        <f t="shared" ca="1" si="30"/>
        <v>881331.54047580657</v>
      </c>
      <c r="S169" s="677">
        <f t="shared" ca="1" si="30"/>
        <v>222099.2942913365</v>
      </c>
      <c r="T169" s="677">
        <f t="shared" ca="1" si="30"/>
        <v>53195.307113130591</v>
      </c>
      <c r="U169" s="677">
        <f t="shared" ca="1" si="30"/>
        <v>5784.922157015586</v>
      </c>
      <c r="V169" s="677">
        <f t="shared" ca="1" si="30"/>
        <v>120113.87267740641</v>
      </c>
      <c r="W169" s="677">
        <f t="shared" ca="1" si="28"/>
        <v>434110.53611922066</v>
      </c>
      <c r="X169" s="677">
        <f t="shared" ca="1" si="30"/>
        <v>202502.16428711513</v>
      </c>
      <c r="Y169" s="677">
        <f t="shared" ca="1" si="30"/>
        <v>400602.1109519226</v>
      </c>
      <c r="Z169" s="677">
        <f t="shared" ca="1" si="30"/>
        <v>0</v>
      </c>
      <c r="AA169" t="str">
        <f t="shared" si="20"/>
        <v>ASR_COMP</v>
      </c>
      <c r="AB169" s="957">
        <f t="shared" si="21"/>
        <v>44682</v>
      </c>
      <c r="AC169" t="str">
        <f t="shared" si="22"/>
        <v>Unaudited</v>
      </c>
    </row>
    <row r="170" spans="1:29" x14ac:dyDescent="0.25">
      <c r="A170" t="s">
        <v>423</v>
      </c>
      <c r="B170" t="s">
        <v>1388</v>
      </c>
      <c r="C170" t="s">
        <v>1389</v>
      </c>
      <c r="D170">
        <v>1900</v>
      </c>
      <c r="E170" s="957">
        <v>1</v>
      </c>
      <c r="F170" t="s">
        <v>443</v>
      </c>
      <c r="G170" s="957">
        <v>274</v>
      </c>
      <c r="H170" t="s">
        <v>382</v>
      </c>
      <c r="I170" s="958" t="s">
        <v>491</v>
      </c>
      <c r="J170" s="958" t="s">
        <v>447</v>
      </c>
      <c r="K170" s="958" t="s">
        <v>923</v>
      </c>
      <c r="L170" s="953" t="s">
        <v>924</v>
      </c>
      <c r="M170" s="958" t="s">
        <v>923</v>
      </c>
      <c r="N170" s="677">
        <f t="shared" ca="1" si="19"/>
        <v>16474334.598916683</v>
      </c>
      <c r="O170" s="677">
        <f t="shared" ca="1" si="30"/>
        <v>14923442.378780382</v>
      </c>
      <c r="P170" s="677">
        <f t="shared" ca="1" si="30"/>
        <v>1126782.0438798317</v>
      </c>
      <c r="Q170" s="677">
        <f t="shared" ca="1" si="30"/>
        <v>174014.58945071412</v>
      </c>
      <c r="R170" s="677">
        <f t="shared" ca="1" si="30"/>
        <v>92781.450440503817</v>
      </c>
      <c r="S170" s="677">
        <f t="shared" ca="1" si="30"/>
        <v>17553.222478669704</v>
      </c>
      <c r="T170" s="677">
        <f t="shared" ca="1" si="30"/>
        <v>20733.315290119783</v>
      </c>
      <c r="U170" s="677">
        <f t="shared" ca="1" si="30"/>
        <v>478.07669598304346</v>
      </c>
      <c r="V170" s="677">
        <f t="shared" ca="1" si="30"/>
        <v>76921.345880102148</v>
      </c>
      <c r="W170" s="677">
        <f t="shared" ca="1" si="28"/>
        <v>17151.572604061796</v>
      </c>
      <c r="X170" s="677">
        <f t="shared" ca="1" si="30"/>
        <v>8711.5768564066002</v>
      </c>
      <c r="Y170" s="677">
        <f t="shared" ca="1" si="30"/>
        <v>15765.026559912561</v>
      </c>
      <c r="Z170" s="677">
        <f t="shared" ca="1" si="30"/>
        <v>0</v>
      </c>
      <c r="AA170" t="str">
        <f t="shared" si="20"/>
        <v>ASR_COMP</v>
      </c>
      <c r="AB170" s="957">
        <f t="shared" si="21"/>
        <v>44682</v>
      </c>
      <c r="AC170" t="str">
        <f t="shared" si="22"/>
        <v>Unaudited</v>
      </c>
    </row>
    <row r="171" spans="1:29" x14ac:dyDescent="0.25">
      <c r="A171" t="s">
        <v>423</v>
      </c>
      <c r="B171" t="s">
        <v>1388</v>
      </c>
      <c r="C171" t="s">
        <v>1389</v>
      </c>
      <c r="D171">
        <v>1900</v>
      </c>
      <c r="E171" s="957">
        <v>1</v>
      </c>
      <c r="F171" t="s">
        <v>443</v>
      </c>
      <c r="G171" s="957">
        <v>274</v>
      </c>
      <c r="H171" t="s">
        <v>382</v>
      </c>
      <c r="I171" s="937" t="s">
        <v>491</v>
      </c>
      <c r="J171" s="937" t="s">
        <v>447</v>
      </c>
      <c r="K171" s="937" t="s">
        <v>923</v>
      </c>
      <c r="L171" s="937" t="s">
        <v>925</v>
      </c>
      <c r="M171" s="958" t="s">
        <v>928</v>
      </c>
      <c r="N171" s="677">
        <f t="shared" ca="1" si="19"/>
        <v>-7306600.2142962068</v>
      </c>
      <c r="O171" s="677">
        <f t="shared" ca="1" si="30"/>
        <v>-4417325.116264374</v>
      </c>
      <c r="P171" s="677">
        <f t="shared" ca="1" si="30"/>
        <v>-280569.59897890978</v>
      </c>
      <c r="Q171" s="677">
        <f t="shared" ca="1" si="30"/>
        <v>-1420538.1185249439</v>
      </c>
      <c r="R171" s="677">
        <f t="shared" ca="1" si="30"/>
        <v>-522499.2955700946</v>
      </c>
      <c r="S171" s="677">
        <f t="shared" ca="1" si="30"/>
        <v>-53173.780021275197</v>
      </c>
      <c r="T171" s="677">
        <f t="shared" ca="1" si="30"/>
        <v>-55604.572470336418</v>
      </c>
      <c r="U171" s="677">
        <f t="shared" ca="1" si="30"/>
        <v>-1729.9386928858457</v>
      </c>
      <c r="V171" s="677">
        <f t="shared" ca="1" si="30"/>
        <v>-75758.381278296409</v>
      </c>
      <c r="W171" s="677">
        <f t="shared" ca="1" si="28"/>
        <v>-50888.821890986314</v>
      </c>
      <c r="X171" s="677">
        <f t="shared" ca="1" si="30"/>
        <v>-67349.765137412061</v>
      </c>
      <c r="Y171" s="677">
        <f t="shared" ca="1" si="30"/>
        <v>-361162.82546669361</v>
      </c>
      <c r="Z171" s="677">
        <f t="shared" ca="1" si="30"/>
        <v>0</v>
      </c>
      <c r="AA171" t="str">
        <f t="shared" si="20"/>
        <v>ASR_COMP</v>
      </c>
      <c r="AB171" s="957">
        <f t="shared" si="21"/>
        <v>44682</v>
      </c>
      <c r="AC171" t="str">
        <f t="shared" si="22"/>
        <v>Unaudited</v>
      </c>
    </row>
    <row r="172" spans="1:29" x14ac:dyDescent="0.25">
      <c r="A172" t="s">
        <v>423</v>
      </c>
      <c r="B172" t="s">
        <v>1388</v>
      </c>
      <c r="C172" t="s">
        <v>1389</v>
      </c>
      <c r="D172">
        <v>1900</v>
      </c>
      <c r="E172" s="957">
        <v>1</v>
      </c>
      <c r="F172" t="s">
        <v>443</v>
      </c>
      <c r="G172" s="957">
        <v>274</v>
      </c>
      <c r="H172" t="s">
        <v>382</v>
      </c>
      <c r="I172" s="937" t="s">
        <v>491</v>
      </c>
      <c r="J172" s="937" t="s">
        <v>447</v>
      </c>
      <c r="K172" s="937" t="s">
        <v>923</v>
      </c>
      <c r="L172" s="937" t="s">
        <v>926</v>
      </c>
      <c r="M172" s="958" t="s">
        <v>929</v>
      </c>
      <c r="N172" s="677">
        <f t="shared" ca="1" si="19"/>
        <v>0</v>
      </c>
      <c r="O172" s="677">
        <f t="shared" ca="1" si="30"/>
        <v>0</v>
      </c>
      <c r="P172" s="677">
        <f t="shared" ca="1" si="30"/>
        <v>0</v>
      </c>
      <c r="Q172" s="677">
        <f t="shared" ca="1" si="30"/>
        <v>0</v>
      </c>
      <c r="R172" s="677">
        <f t="shared" ca="1" si="30"/>
        <v>0</v>
      </c>
      <c r="S172" s="677">
        <f t="shared" ca="1" si="30"/>
        <v>0</v>
      </c>
      <c r="T172" s="677">
        <f t="shared" ca="1" si="30"/>
        <v>0</v>
      </c>
      <c r="U172" s="677">
        <f t="shared" ca="1" si="30"/>
        <v>0</v>
      </c>
      <c r="V172" s="677">
        <f t="shared" ca="1" si="30"/>
        <v>0</v>
      </c>
      <c r="W172" s="677">
        <f t="shared" ca="1" si="28"/>
        <v>0</v>
      </c>
      <c r="X172" s="677">
        <f t="shared" ca="1" si="30"/>
        <v>0</v>
      </c>
      <c r="Y172" s="677">
        <f t="shared" ca="1" si="30"/>
        <v>0</v>
      </c>
      <c r="Z172" s="677">
        <f t="shared" ca="1" si="30"/>
        <v>0</v>
      </c>
      <c r="AA172" t="str">
        <f t="shared" si="20"/>
        <v>ASR_COMP</v>
      </c>
      <c r="AB172" s="957">
        <f t="shared" si="21"/>
        <v>44682</v>
      </c>
      <c r="AC172" t="str">
        <f t="shared" si="22"/>
        <v>Unaudited</v>
      </c>
    </row>
    <row r="173" spans="1:29" x14ac:dyDescent="0.25">
      <c r="A173" t="s">
        <v>423</v>
      </c>
      <c r="B173" t="s">
        <v>1388</v>
      </c>
      <c r="C173" t="s">
        <v>1389</v>
      </c>
      <c r="D173">
        <v>1900</v>
      </c>
      <c r="E173" s="957">
        <v>1</v>
      </c>
      <c r="F173" t="s">
        <v>443</v>
      </c>
      <c r="G173" s="957">
        <v>274</v>
      </c>
      <c r="H173" t="s">
        <v>382</v>
      </c>
      <c r="I173" s="937" t="s">
        <v>491</v>
      </c>
      <c r="J173" s="937" t="s">
        <v>447</v>
      </c>
      <c r="K173" s="937" t="s">
        <v>448</v>
      </c>
      <c r="L173" s="937">
        <v>5.0999999999999996</v>
      </c>
      <c r="M173" s="958" t="s">
        <v>37</v>
      </c>
      <c r="N173" s="677">
        <f t="shared" ca="1" si="19"/>
        <v>28130715.80232415</v>
      </c>
      <c r="O173" s="677">
        <f t="shared" ca="1" si="30"/>
        <v>12816579.097169336</v>
      </c>
      <c r="P173" s="677">
        <f t="shared" ca="1" si="30"/>
        <v>4673811.0719676027</v>
      </c>
      <c r="Q173" s="677">
        <f t="shared" ca="1" si="30"/>
        <v>2028426.1816986168</v>
      </c>
      <c r="R173" s="677">
        <f t="shared" ca="1" si="30"/>
        <v>4653745.7892232444</v>
      </c>
      <c r="S173" s="677">
        <f t="shared" ca="1" si="30"/>
        <v>544099.93977772712</v>
      </c>
      <c r="T173" s="677">
        <f t="shared" ca="1" si="30"/>
        <v>1904656.4253849951</v>
      </c>
      <c r="U173" s="677">
        <f t="shared" ca="1" si="30"/>
        <v>25717.343689817782</v>
      </c>
      <c r="V173" s="677">
        <f t="shared" ca="1" si="30"/>
        <v>459220.13323176722</v>
      </c>
      <c r="W173" s="677">
        <f t="shared" ca="1" si="28"/>
        <v>40375.449189474479</v>
      </c>
      <c r="X173" s="677">
        <f t="shared" ca="1" si="30"/>
        <v>407352.8498578376</v>
      </c>
      <c r="Y173" s="677">
        <f t="shared" ca="1" si="30"/>
        <v>576731.52113373077</v>
      </c>
      <c r="Z173" s="677">
        <f t="shared" ca="1" si="30"/>
        <v>0</v>
      </c>
      <c r="AA173" t="str">
        <f t="shared" si="20"/>
        <v>ASR_COMP</v>
      </c>
      <c r="AB173" s="957">
        <f t="shared" si="21"/>
        <v>44682</v>
      </c>
      <c r="AC173" t="str">
        <f t="shared" si="22"/>
        <v>Unaudited</v>
      </c>
    </row>
    <row r="174" spans="1:29" ht="30" x14ac:dyDescent="0.25">
      <c r="A174" t="s">
        <v>423</v>
      </c>
      <c r="B174" t="s">
        <v>1388</v>
      </c>
      <c r="C174" t="s">
        <v>1389</v>
      </c>
      <c r="D174">
        <v>1900</v>
      </c>
      <c r="E174" s="957">
        <v>1</v>
      </c>
      <c r="F174" t="s">
        <v>443</v>
      </c>
      <c r="G174" s="957">
        <v>274</v>
      </c>
      <c r="H174" t="s">
        <v>382</v>
      </c>
      <c r="I174" s="937" t="s">
        <v>491</v>
      </c>
      <c r="J174" s="937" t="s">
        <v>447</v>
      </c>
      <c r="K174" s="937" t="s">
        <v>448</v>
      </c>
      <c r="L174" s="953">
        <v>5.2</v>
      </c>
      <c r="M174" s="958" t="s">
        <v>306</v>
      </c>
      <c r="N174" s="677">
        <f t="shared" ca="1" si="19"/>
        <v>0</v>
      </c>
      <c r="O174" s="677">
        <f t="shared" ca="1" si="30"/>
        <v>0</v>
      </c>
      <c r="P174" s="677">
        <f t="shared" ca="1" si="30"/>
        <v>0</v>
      </c>
      <c r="Q174" s="677">
        <f t="shared" ca="1" si="30"/>
        <v>0</v>
      </c>
      <c r="R174" s="677">
        <f t="shared" ca="1" si="30"/>
        <v>0</v>
      </c>
      <c r="S174" s="677">
        <f t="shared" ca="1" si="30"/>
        <v>0</v>
      </c>
      <c r="T174" s="677">
        <f t="shared" ca="1" si="30"/>
        <v>0</v>
      </c>
      <c r="U174" s="677">
        <f t="shared" ca="1" si="30"/>
        <v>0</v>
      </c>
      <c r="V174" s="677">
        <f t="shared" ca="1" si="30"/>
        <v>0</v>
      </c>
      <c r="W174" s="677">
        <f t="shared" ca="1" si="28"/>
        <v>0</v>
      </c>
      <c r="X174" s="677">
        <f t="shared" ca="1" si="30"/>
        <v>0</v>
      </c>
      <c r="Y174" s="677">
        <f t="shared" ca="1" si="30"/>
        <v>0</v>
      </c>
      <c r="Z174" s="677">
        <f t="shared" ca="1" si="30"/>
        <v>0</v>
      </c>
      <c r="AA174" t="str">
        <f t="shared" si="20"/>
        <v>ASR_COMP</v>
      </c>
      <c r="AB174" s="957">
        <f t="shared" si="21"/>
        <v>44682</v>
      </c>
      <c r="AC174" t="str">
        <f t="shared" si="22"/>
        <v>Unaudited</v>
      </c>
    </row>
    <row r="175" spans="1:29" ht="30" x14ac:dyDescent="0.25">
      <c r="A175" t="s">
        <v>423</v>
      </c>
      <c r="B175" t="s">
        <v>1388</v>
      </c>
      <c r="C175" t="s">
        <v>1389</v>
      </c>
      <c r="D175">
        <v>1900</v>
      </c>
      <c r="E175" s="957">
        <v>1</v>
      </c>
      <c r="F175" t="s">
        <v>443</v>
      </c>
      <c r="G175" s="957">
        <v>274</v>
      </c>
      <c r="H175" t="s">
        <v>382</v>
      </c>
      <c r="I175" s="937" t="s">
        <v>491</v>
      </c>
      <c r="J175" s="937" t="s">
        <v>447</v>
      </c>
      <c r="K175" s="937" t="s">
        <v>448</v>
      </c>
      <c r="L175" s="953">
        <v>5.3</v>
      </c>
      <c r="M175" s="958" t="s">
        <v>307</v>
      </c>
      <c r="N175" s="677">
        <f t="shared" ca="1" si="19"/>
        <v>-11607649.958853232</v>
      </c>
      <c r="O175" s="677">
        <f t="shared" ca="1" si="30"/>
        <v>-5390626.9754159916</v>
      </c>
      <c r="P175" s="677">
        <f t="shared" ca="1" si="30"/>
        <v>-2006008.9290539352</v>
      </c>
      <c r="Q175" s="677">
        <f t="shared" ca="1" si="30"/>
        <v>-746414.41823547904</v>
      </c>
      <c r="R175" s="677">
        <f t="shared" ca="1" si="30"/>
        <v>-1732411.1185185043</v>
      </c>
      <c r="S175" s="677">
        <f t="shared" ca="1" si="30"/>
        <v>-253119.96522772929</v>
      </c>
      <c r="T175" s="677">
        <f t="shared" ca="1" si="30"/>
        <v>-922809.79321439657</v>
      </c>
      <c r="U175" s="677">
        <f t="shared" ca="1" si="30"/>
        <v>-10752.003428970494</v>
      </c>
      <c r="V175" s="677">
        <f t="shared" ca="1" si="30"/>
        <v>-157879.82023950265</v>
      </c>
      <c r="W175" s="677">
        <f t="shared" ca="1" si="28"/>
        <v>-2852.6075649071831</v>
      </c>
      <c r="X175" s="677">
        <f t="shared" ca="1" si="30"/>
        <v>-187054.07050612319</v>
      </c>
      <c r="Y175" s="677">
        <f t="shared" ca="1" si="30"/>
        <v>-197720.25744769233</v>
      </c>
      <c r="Z175" s="677">
        <f t="shared" ca="1" si="30"/>
        <v>0</v>
      </c>
      <c r="AA175" t="str">
        <f t="shared" si="20"/>
        <v>ASR_COMP</v>
      </c>
      <c r="AB175" s="957">
        <f t="shared" si="21"/>
        <v>44682</v>
      </c>
      <c r="AC175" t="str">
        <f t="shared" si="22"/>
        <v>Unaudited</v>
      </c>
    </row>
    <row r="176" spans="1:29" x14ac:dyDescent="0.25">
      <c r="A176" t="s">
        <v>423</v>
      </c>
      <c r="B176" t="s">
        <v>1388</v>
      </c>
      <c r="C176" t="s">
        <v>1389</v>
      </c>
      <c r="D176">
        <v>1900</v>
      </c>
      <c r="E176" s="957">
        <v>1</v>
      </c>
      <c r="F176" t="s">
        <v>443</v>
      </c>
      <c r="G176" s="957">
        <v>274</v>
      </c>
      <c r="H176" t="s">
        <v>382</v>
      </c>
      <c r="I176" s="937" t="s">
        <v>491</v>
      </c>
      <c r="J176" s="937" t="s">
        <v>447</v>
      </c>
      <c r="K176" s="937" t="s">
        <v>448</v>
      </c>
      <c r="L176" s="937" t="s">
        <v>82</v>
      </c>
      <c r="M176" s="958" t="s">
        <v>456</v>
      </c>
      <c r="N176" s="677">
        <f t="shared" ca="1" si="19"/>
        <v>0</v>
      </c>
      <c r="O176" s="677">
        <f t="shared" ca="1" si="30"/>
        <v>0</v>
      </c>
      <c r="P176" s="677">
        <f t="shared" ca="1" si="30"/>
        <v>0</v>
      </c>
      <c r="Q176" s="677">
        <f t="shared" ca="1" si="30"/>
        <v>0</v>
      </c>
      <c r="R176" s="677">
        <f t="shared" ca="1" si="30"/>
        <v>0</v>
      </c>
      <c r="S176" s="677">
        <f t="shared" ca="1" si="30"/>
        <v>0</v>
      </c>
      <c r="T176" s="677">
        <f t="shared" ca="1" si="30"/>
        <v>0</v>
      </c>
      <c r="U176" s="677">
        <f t="shared" ca="1" si="30"/>
        <v>0</v>
      </c>
      <c r="V176" s="677">
        <f t="shared" ca="1" si="30"/>
        <v>0</v>
      </c>
      <c r="W176" s="677">
        <f t="shared" ca="1" si="28"/>
        <v>0</v>
      </c>
      <c r="X176" s="677">
        <f t="shared" ca="1" si="30"/>
        <v>0</v>
      </c>
      <c r="Y176" s="677">
        <f t="shared" ca="1" si="30"/>
        <v>0</v>
      </c>
      <c r="Z176" s="677">
        <f t="shared" ca="1" si="30"/>
        <v>0</v>
      </c>
      <c r="AA176" t="str">
        <f t="shared" si="20"/>
        <v>ASR_COMP</v>
      </c>
      <c r="AB176" s="957">
        <f t="shared" si="21"/>
        <v>44682</v>
      </c>
      <c r="AC176" t="str">
        <f t="shared" si="22"/>
        <v>Unaudited</v>
      </c>
    </row>
    <row r="177" spans="1:29" x14ac:dyDescent="0.25">
      <c r="A177" t="s">
        <v>423</v>
      </c>
      <c r="B177" t="s">
        <v>1388</v>
      </c>
      <c r="C177" t="s">
        <v>1389</v>
      </c>
      <c r="D177">
        <v>1900</v>
      </c>
      <c r="E177" s="957">
        <v>1</v>
      </c>
      <c r="F177" t="s">
        <v>443</v>
      </c>
      <c r="G177" s="957">
        <v>274</v>
      </c>
      <c r="H177" t="s">
        <v>382</v>
      </c>
      <c r="I177" s="958" t="s">
        <v>491</v>
      </c>
      <c r="J177" s="958" t="s">
        <v>447</v>
      </c>
      <c r="K177" s="958" t="s">
        <v>449</v>
      </c>
      <c r="L177" s="937">
        <v>6.1</v>
      </c>
      <c r="M177" s="958" t="s">
        <v>18</v>
      </c>
      <c r="N177" s="677">
        <f t="shared" ca="1" si="19"/>
        <v>0</v>
      </c>
      <c r="O177" s="677">
        <f t="shared" ca="1" si="30"/>
        <v>0</v>
      </c>
      <c r="P177" s="677">
        <f t="shared" ca="1" si="30"/>
        <v>0</v>
      </c>
      <c r="Q177" s="677">
        <f t="shared" ca="1" si="30"/>
        <v>0</v>
      </c>
      <c r="R177" s="677">
        <f t="shared" ca="1" si="30"/>
        <v>0</v>
      </c>
      <c r="S177" s="677">
        <f t="shared" ca="1" si="30"/>
        <v>0</v>
      </c>
      <c r="T177" s="677">
        <f t="shared" ca="1" si="30"/>
        <v>0</v>
      </c>
      <c r="U177" s="677">
        <f t="shared" ca="1" si="30"/>
        <v>0</v>
      </c>
      <c r="V177" s="677">
        <f t="shared" ca="1" si="30"/>
        <v>0</v>
      </c>
      <c r="W177" s="677">
        <f t="shared" ca="1" si="28"/>
        <v>0</v>
      </c>
      <c r="X177" s="677">
        <f t="shared" ca="1" si="30"/>
        <v>0</v>
      </c>
      <c r="Y177" s="677">
        <f t="shared" ca="1" si="30"/>
        <v>0</v>
      </c>
      <c r="Z177" s="677">
        <f t="shared" ca="1" si="30"/>
        <v>0</v>
      </c>
      <c r="AA177" t="str">
        <f t="shared" si="20"/>
        <v>ASR_COMP</v>
      </c>
      <c r="AB177" s="957">
        <f t="shared" si="21"/>
        <v>44682</v>
      </c>
      <c r="AC177" t="str">
        <f t="shared" si="22"/>
        <v>Unaudited</v>
      </c>
    </row>
    <row r="178" spans="1:29" x14ac:dyDescent="0.25">
      <c r="A178" t="s">
        <v>423</v>
      </c>
      <c r="B178" t="s">
        <v>1388</v>
      </c>
      <c r="C178" t="s">
        <v>1389</v>
      </c>
      <c r="D178">
        <v>1900</v>
      </c>
      <c r="E178" s="957">
        <v>1</v>
      </c>
      <c r="F178" t="s">
        <v>443</v>
      </c>
      <c r="G178" s="957">
        <v>274</v>
      </c>
      <c r="H178" t="s">
        <v>382</v>
      </c>
      <c r="I178" s="937" t="s">
        <v>491</v>
      </c>
      <c r="J178" s="937" t="s">
        <v>447</v>
      </c>
      <c r="K178" s="937" t="s">
        <v>449</v>
      </c>
      <c r="L178" s="937">
        <v>6.2</v>
      </c>
      <c r="M178" s="958" t="s">
        <v>19</v>
      </c>
      <c r="N178" s="677">
        <f t="shared" ca="1" si="19"/>
        <v>0</v>
      </c>
      <c r="O178" s="677">
        <f t="shared" ca="1" si="30"/>
        <v>0</v>
      </c>
      <c r="P178" s="677">
        <f t="shared" ca="1" si="30"/>
        <v>0</v>
      </c>
      <c r="Q178" s="677">
        <f t="shared" ca="1" si="30"/>
        <v>0</v>
      </c>
      <c r="R178" s="677">
        <f t="shared" ca="1" si="30"/>
        <v>0</v>
      </c>
      <c r="S178" s="677">
        <f t="shared" ca="1" si="30"/>
        <v>0</v>
      </c>
      <c r="T178" s="677">
        <f t="shared" ca="1" si="30"/>
        <v>0</v>
      </c>
      <c r="U178" s="677">
        <f t="shared" ca="1" si="30"/>
        <v>0</v>
      </c>
      <c r="V178" s="677">
        <f t="shared" ca="1" si="30"/>
        <v>0</v>
      </c>
      <c r="W178" s="677">
        <f t="shared" ca="1" si="28"/>
        <v>0</v>
      </c>
      <c r="X178" s="677">
        <f t="shared" ca="1" si="30"/>
        <v>0</v>
      </c>
      <c r="Y178" s="677">
        <f t="shared" ca="1" si="30"/>
        <v>0</v>
      </c>
      <c r="Z178" s="677">
        <f t="shared" ca="1" si="30"/>
        <v>0</v>
      </c>
      <c r="AA178" t="str">
        <f t="shared" si="20"/>
        <v>ASR_COMP</v>
      </c>
      <c r="AB178" s="957">
        <f t="shared" si="21"/>
        <v>44682</v>
      </c>
      <c r="AC178" t="str">
        <f t="shared" si="22"/>
        <v>Unaudited</v>
      </c>
    </row>
    <row r="179" spans="1:29" x14ac:dyDescent="0.25">
      <c r="A179" t="s">
        <v>423</v>
      </c>
      <c r="B179" t="s">
        <v>1388</v>
      </c>
      <c r="C179" t="s">
        <v>1389</v>
      </c>
      <c r="D179">
        <v>1900</v>
      </c>
      <c r="E179" s="957">
        <v>1</v>
      </c>
      <c r="F179" t="s">
        <v>443</v>
      </c>
      <c r="G179" s="957">
        <v>274</v>
      </c>
      <c r="H179" t="s">
        <v>382</v>
      </c>
      <c r="I179" s="937" t="s">
        <v>491</v>
      </c>
      <c r="J179" s="937" t="s">
        <v>447</v>
      </c>
      <c r="K179" s="937" t="s">
        <v>449</v>
      </c>
      <c r="L179" s="937">
        <v>6.3</v>
      </c>
      <c r="M179" s="958" t="s">
        <v>187</v>
      </c>
      <c r="N179" s="677">
        <f t="shared" ca="1" si="19"/>
        <v>0</v>
      </c>
      <c r="O179" s="677">
        <f t="shared" ca="1" si="30"/>
        <v>0</v>
      </c>
      <c r="P179" s="677">
        <f t="shared" ca="1" si="30"/>
        <v>0</v>
      </c>
      <c r="Q179" s="677">
        <f t="shared" ca="1" si="30"/>
        <v>0</v>
      </c>
      <c r="R179" s="677">
        <f t="shared" ca="1" si="30"/>
        <v>0</v>
      </c>
      <c r="S179" s="677">
        <f t="shared" ca="1" si="30"/>
        <v>0</v>
      </c>
      <c r="T179" s="677">
        <f t="shared" ca="1" si="30"/>
        <v>0</v>
      </c>
      <c r="U179" s="677">
        <f t="shared" ca="1" si="30"/>
        <v>0</v>
      </c>
      <c r="V179" s="677">
        <f t="shared" ca="1" si="30"/>
        <v>0</v>
      </c>
      <c r="W179" s="677">
        <f t="shared" ca="1" si="28"/>
        <v>0</v>
      </c>
      <c r="X179" s="677">
        <f t="shared" ca="1" si="30"/>
        <v>0</v>
      </c>
      <c r="Y179" s="677">
        <f t="shared" ca="1" si="30"/>
        <v>0</v>
      </c>
      <c r="Z179" s="677">
        <f t="shared" ca="1" si="30"/>
        <v>0</v>
      </c>
      <c r="AA179" t="str">
        <f t="shared" si="20"/>
        <v>ASR_COMP</v>
      </c>
      <c r="AB179" s="957">
        <f t="shared" si="21"/>
        <v>44682</v>
      </c>
      <c r="AC179" t="str">
        <f t="shared" si="22"/>
        <v>Unaudited</v>
      </c>
    </row>
    <row r="180" spans="1:29" x14ac:dyDescent="0.25">
      <c r="A180" t="s">
        <v>423</v>
      </c>
      <c r="B180" t="s">
        <v>1388</v>
      </c>
      <c r="C180" t="s">
        <v>1389</v>
      </c>
      <c r="D180">
        <v>1900</v>
      </c>
      <c r="E180" s="957">
        <v>1</v>
      </c>
      <c r="F180" t="s">
        <v>443</v>
      </c>
      <c r="G180" s="957">
        <v>274</v>
      </c>
      <c r="H180" t="s">
        <v>382</v>
      </c>
      <c r="I180" s="937" t="s">
        <v>491</v>
      </c>
      <c r="J180" s="937" t="s">
        <v>447</v>
      </c>
      <c r="K180" s="937" t="s">
        <v>449</v>
      </c>
      <c r="L180" s="937" t="s">
        <v>87</v>
      </c>
      <c r="M180" s="958" t="s">
        <v>457</v>
      </c>
      <c r="N180" s="677">
        <f t="shared" ca="1" si="19"/>
        <v>0</v>
      </c>
      <c r="O180" s="677">
        <f t="shared" ca="1" si="30"/>
        <v>0</v>
      </c>
      <c r="P180" s="677">
        <f t="shared" ca="1" si="30"/>
        <v>0</v>
      </c>
      <c r="Q180" s="677">
        <f t="shared" ca="1" si="30"/>
        <v>0</v>
      </c>
      <c r="R180" s="677">
        <f t="shared" ca="1" si="30"/>
        <v>0</v>
      </c>
      <c r="S180" s="677">
        <f t="shared" ca="1" si="30"/>
        <v>0</v>
      </c>
      <c r="T180" s="677">
        <f t="shared" ca="1" si="30"/>
        <v>0</v>
      </c>
      <c r="U180" s="677">
        <f t="shared" ca="1" si="30"/>
        <v>0</v>
      </c>
      <c r="V180" s="677">
        <f t="shared" ca="1" si="30"/>
        <v>0</v>
      </c>
      <c r="W180" s="677">
        <f t="shared" ca="1" si="28"/>
        <v>0</v>
      </c>
      <c r="X180" s="677">
        <f t="shared" ca="1" si="30"/>
        <v>0</v>
      </c>
      <c r="Y180" s="677">
        <f t="shared" ca="1" si="30"/>
        <v>0</v>
      </c>
      <c r="Z180" s="677">
        <f t="shared" ca="1" si="30"/>
        <v>0</v>
      </c>
      <c r="AA180" t="str">
        <f t="shared" si="20"/>
        <v>ASR_COMP</v>
      </c>
      <c r="AB180" s="957">
        <f t="shared" si="21"/>
        <v>44682</v>
      </c>
      <c r="AC180" t="str">
        <f t="shared" si="22"/>
        <v>Unaudited</v>
      </c>
    </row>
    <row r="181" spans="1:29" x14ac:dyDescent="0.25">
      <c r="A181" t="s">
        <v>423</v>
      </c>
      <c r="B181" t="s">
        <v>1388</v>
      </c>
      <c r="C181" t="s">
        <v>1389</v>
      </c>
      <c r="D181">
        <v>1900</v>
      </c>
      <c r="E181" s="957">
        <v>1</v>
      </c>
      <c r="F181" t="s">
        <v>443</v>
      </c>
      <c r="G181" s="957">
        <v>274</v>
      </c>
      <c r="H181" t="s">
        <v>382</v>
      </c>
      <c r="I181" s="958" t="s">
        <v>491</v>
      </c>
      <c r="J181" s="958" t="s">
        <v>447</v>
      </c>
      <c r="K181" s="958" t="s">
        <v>450</v>
      </c>
      <c r="L181" s="937">
        <v>7.1</v>
      </c>
      <c r="M181" s="958" t="s">
        <v>20</v>
      </c>
      <c r="N181" s="677">
        <f t="shared" ca="1" si="19"/>
        <v>4402098.7737588156</v>
      </c>
      <c r="O181" s="677">
        <f t="shared" ca="1" si="30"/>
        <v>2158755.764062867</v>
      </c>
      <c r="P181" s="677">
        <f t="shared" ca="1" si="30"/>
        <v>280721.16173671966</v>
      </c>
      <c r="Q181" s="677">
        <f t="shared" ca="1" si="30"/>
        <v>538484.27282019565</v>
      </c>
      <c r="R181" s="677">
        <f t="shared" ca="1" si="30"/>
        <v>358027.45773179369</v>
      </c>
      <c r="S181" s="677">
        <f t="shared" ca="1" si="30"/>
        <v>166815.39102279497</v>
      </c>
      <c r="T181" s="677">
        <f t="shared" ca="1" si="30"/>
        <v>40036.421939805325</v>
      </c>
      <c r="U181" s="677">
        <f t="shared" ca="1" si="30"/>
        <v>5305.3384083987639</v>
      </c>
      <c r="V181" s="677">
        <f t="shared" ca="1" si="30"/>
        <v>58641.646232677958</v>
      </c>
      <c r="W181" s="677">
        <f t="shared" ca="1" si="28"/>
        <v>35243.382082371179</v>
      </c>
      <c r="X181" s="677">
        <f t="shared" ca="1" si="30"/>
        <v>582740.03324007872</v>
      </c>
      <c r="Y181" s="677">
        <f t="shared" ca="1" si="30"/>
        <v>177327.90448111281</v>
      </c>
      <c r="Z181" s="677">
        <f t="shared" ca="1" si="30"/>
        <v>0</v>
      </c>
      <c r="AA181" t="str">
        <f t="shared" si="20"/>
        <v>ASR_COMP</v>
      </c>
      <c r="AB181" s="957">
        <f t="shared" si="21"/>
        <v>44682</v>
      </c>
      <c r="AC181" t="str">
        <f t="shared" si="22"/>
        <v>Unaudited</v>
      </c>
    </row>
    <row r="182" spans="1:29" x14ac:dyDescent="0.25">
      <c r="A182" t="s">
        <v>423</v>
      </c>
      <c r="B182" t="s">
        <v>1388</v>
      </c>
      <c r="C182" t="s">
        <v>1389</v>
      </c>
      <c r="D182">
        <v>1900</v>
      </c>
      <c r="E182" s="957">
        <v>1</v>
      </c>
      <c r="F182" t="s">
        <v>443</v>
      </c>
      <c r="G182" s="957">
        <v>274</v>
      </c>
      <c r="H182" t="s">
        <v>382</v>
      </c>
      <c r="I182" s="958" t="s">
        <v>491</v>
      </c>
      <c r="J182" s="958" t="s">
        <v>447</v>
      </c>
      <c r="K182" s="958" t="s">
        <v>450</v>
      </c>
      <c r="L182" s="937">
        <v>7.2</v>
      </c>
      <c r="M182" s="958" t="s">
        <v>21</v>
      </c>
      <c r="N182" s="677">
        <f t="shared" ca="1" si="19"/>
        <v>0</v>
      </c>
      <c r="O182" s="677">
        <f t="shared" ca="1" si="30"/>
        <v>0</v>
      </c>
      <c r="P182" s="677">
        <f t="shared" ca="1" si="30"/>
        <v>0</v>
      </c>
      <c r="Q182" s="677">
        <f t="shared" ca="1" si="30"/>
        <v>0</v>
      </c>
      <c r="R182" s="677">
        <f t="shared" ca="1" si="30"/>
        <v>0</v>
      </c>
      <c r="S182" s="677">
        <f t="shared" ca="1" si="30"/>
        <v>0</v>
      </c>
      <c r="T182" s="677">
        <f t="shared" ca="1" si="30"/>
        <v>0</v>
      </c>
      <c r="U182" s="677">
        <f t="shared" ca="1" si="30"/>
        <v>0</v>
      </c>
      <c r="V182" s="677">
        <f t="shared" ca="1" si="30"/>
        <v>0</v>
      </c>
      <c r="W182" s="677">
        <f t="shared" ca="1" si="28"/>
        <v>0</v>
      </c>
      <c r="X182" s="677">
        <f t="shared" ca="1" si="30"/>
        <v>0</v>
      </c>
      <c r="Y182" s="677">
        <f t="shared" ca="1" si="30"/>
        <v>0</v>
      </c>
      <c r="Z182" s="677">
        <f t="shared" ca="1" si="30"/>
        <v>0</v>
      </c>
      <c r="AA182" t="str">
        <f t="shared" si="20"/>
        <v>ASR_COMP</v>
      </c>
      <c r="AB182" s="957">
        <f t="shared" si="21"/>
        <v>44682</v>
      </c>
      <c r="AC182" t="str">
        <f t="shared" si="22"/>
        <v>Unaudited</v>
      </c>
    </row>
    <row r="183" spans="1:29" x14ac:dyDescent="0.25">
      <c r="A183" t="s">
        <v>423</v>
      </c>
      <c r="B183" t="s">
        <v>1388</v>
      </c>
      <c r="C183" t="s">
        <v>1389</v>
      </c>
      <c r="D183">
        <v>1900</v>
      </c>
      <c r="E183" s="957">
        <v>1</v>
      </c>
      <c r="F183" t="s">
        <v>443</v>
      </c>
      <c r="G183" s="957">
        <v>274</v>
      </c>
      <c r="H183" t="s">
        <v>382</v>
      </c>
      <c r="I183" s="958" t="s">
        <v>491</v>
      </c>
      <c r="J183" s="958" t="s">
        <v>447</v>
      </c>
      <c r="K183" s="958" t="s">
        <v>450</v>
      </c>
      <c r="L183" s="937">
        <v>7.3</v>
      </c>
      <c r="M183" s="958" t="s">
        <v>158</v>
      </c>
      <c r="N183" s="677">
        <f t="shared" ca="1" si="19"/>
        <v>1061299.4623667691</v>
      </c>
      <c r="O183" s="677">
        <f t="shared" ca="1" si="30"/>
        <v>859674.0453396528</v>
      </c>
      <c r="P183" s="677">
        <f t="shared" ca="1" si="30"/>
        <v>77058.130360195864</v>
      </c>
      <c r="Q183" s="677">
        <f t="shared" ca="1" si="30"/>
        <v>43844.592749790361</v>
      </c>
      <c r="R183" s="677">
        <f t="shared" ca="1" si="30"/>
        <v>18140.366079938616</v>
      </c>
      <c r="S183" s="677">
        <f t="shared" ca="1" si="30"/>
        <v>23126.743554891669</v>
      </c>
      <c r="T183" s="677">
        <f t="shared" ca="1" si="30"/>
        <v>201.41206360743226</v>
      </c>
      <c r="U183" s="677">
        <f t="shared" ca="1" si="30"/>
        <v>737.47173854533935</v>
      </c>
      <c r="V183" s="677">
        <f t="shared" ca="1" si="30"/>
        <v>2597.578071690813</v>
      </c>
      <c r="W183" s="677">
        <f t="shared" ca="1" si="28"/>
        <v>8812.5105037456087</v>
      </c>
      <c r="X183" s="677">
        <f t="shared" ca="1" si="30"/>
        <v>18915.704107026795</v>
      </c>
      <c r="Y183" s="677">
        <f t="shared" ca="1" si="30"/>
        <v>8190.907797683717</v>
      </c>
      <c r="Z183" s="677">
        <f t="shared" ca="1" si="30"/>
        <v>0</v>
      </c>
      <c r="AA183" t="str">
        <f t="shared" si="20"/>
        <v>ASR_COMP</v>
      </c>
      <c r="AB183" s="957">
        <f t="shared" si="21"/>
        <v>44682</v>
      </c>
      <c r="AC183" t="str">
        <f t="shared" si="22"/>
        <v>Unaudited</v>
      </c>
    </row>
    <row r="184" spans="1:29" x14ac:dyDescent="0.25">
      <c r="A184" t="s">
        <v>423</v>
      </c>
      <c r="B184" t="s">
        <v>1388</v>
      </c>
      <c r="C184" t="s">
        <v>1389</v>
      </c>
      <c r="D184">
        <v>1900</v>
      </c>
      <c r="E184" s="957">
        <v>1</v>
      </c>
      <c r="F184" t="s">
        <v>443</v>
      </c>
      <c r="G184" s="957">
        <v>274</v>
      </c>
      <c r="H184" t="s">
        <v>382</v>
      </c>
      <c r="I184" s="958" t="s">
        <v>491</v>
      </c>
      <c r="J184" s="958" t="s">
        <v>447</v>
      </c>
      <c r="K184" s="958" t="s">
        <v>450</v>
      </c>
      <c r="L184" s="937" t="s">
        <v>91</v>
      </c>
      <c r="M184" s="958" t="s">
        <v>458</v>
      </c>
      <c r="N184" s="677">
        <f t="shared" ca="1" si="19"/>
        <v>0</v>
      </c>
      <c r="O184" s="677">
        <f t="shared" ca="1" si="30"/>
        <v>0</v>
      </c>
      <c r="P184" s="677">
        <f t="shared" ca="1" si="30"/>
        <v>0</v>
      </c>
      <c r="Q184" s="677">
        <f t="shared" ca="1" si="30"/>
        <v>0</v>
      </c>
      <c r="R184" s="677">
        <f t="shared" ca="1" si="30"/>
        <v>0</v>
      </c>
      <c r="S184" s="677">
        <f t="shared" ca="1" si="30"/>
        <v>0</v>
      </c>
      <c r="T184" s="677">
        <f t="shared" ca="1" si="30"/>
        <v>0</v>
      </c>
      <c r="U184" s="677">
        <f t="shared" ca="1" si="30"/>
        <v>0</v>
      </c>
      <c r="V184" s="677">
        <f t="shared" ca="1" si="30"/>
        <v>0</v>
      </c>
      <c r="W184" s="677">
        <f t="shared" ca="1" si="28"/>
        <v>0</v>
      </c>
      <c r="X184" s="677">
        <f t="shared" ca="1" si="30"/>
        <v>0</v>
      </c>
      <c r="Y184" s="677">
        <f t="shared" ca="1" si="30"/>
        <v>0</v>
      </c>
      <c r="Z184" s="677">
        <f t="shared" ca="1" si="30"/>
        <v>0</v>
      </c>
      <c r="AA184" t="str">
        <f t="shared" si="20"/>
        <v>ASR_COMP</v>
      </c>
      <c r="AB184" s="957">
        <f t="shared" si="21"/>
        <v>44682</v>
      </c>
      <c r="AC184" t="str">
        <f t="shared" si="22"/>
        <v>Unaudited</v>
      </c>
    </row>
    <row r="185" spans="1:29" x14ac:dyDescent="0.25">
      <c r="A185" t="s">
        <v>423</v>
      </c>
      <c r="B185" t="s">
        <v>1388</v>
      </c>
      <c r="C185" t="s">
        <v>1389</v>
      </c>
      <c r="D185">
        <v>1900</v>
      </c>
      <c r="E185" s="957">
        <v>1</v>
      </c>
      <c r="F185" t="s">
        <v>443</v>
      </c>
      <c r="G185" s="957">
        <v>274</v>
      </c>
      <c r="H185" t="s">
        <v>382</v>
      </c>
      <c r="I185" s="958" t="s">
        <v>491</v>
      </c>
      <c r="J185" s="958" t="s">
        <v>447</v>
      </c>
      <c r="K185" s="958" t="s">
        <v>451</v>
      </c>
      <c r="L185" s="953">
        <v>8.1</v>
      </c>
      <c r="M185" s="958" t="s">
        <v>22</v>
      </c>
      <c r="N185" s="677">
        <f t="shared" ca="1" si="19"/>
        <v>86911252.041549712</v>
      </c>
      <c r="O185" s="677">
        <f t="shared" ca="1" si="30"/>
        <v>33672914.342118345</v>
      </c>
      <c r="P185" s="677">
        <f t="shared" ca="1" si="30"/>
        <v>5218251.4239210812</v>
      </c>
      <c r="Q185" s="677">
        <f t="shared" ca="1" si="30"/>
        <v>22128462.557106495</v>
      </c>
      <c r="R185" s="677">
        <f t="shared" ca="1" si="30"/>
        <v>10758046.501498539</v>
      </c>
      <c r="S185" s="677">
        <f t="shared" ca="1" si="30"/>
        <v>55080.199964917068</v>
      </c>
      <c r="T185" s="677">
        <f t="shared" ca="1" si="30"/>
        <v>880845.63321999018</v>
      </c>
      <c r="U185" s="677">
        <f t="shared" ca="1" si="30"/>
        <v>6462.3599156600631</v>
      </c>
      <c r="V185" s="677">
        <f t="shared" ca="1" si="30"/>
        <v>7085071.1783007765</v>
      </c>
      <c r="W185" s="677">
        <f t="shared" ca="1" si="28"/>
        <v>629629.92478910135</v>
      </c>
      <c r="X185" s="677">
        <f t="shared" ca="1" si="30"/>
        <v>47465.436894711886</v>
      </c>
      <c r="Y185" s="677">
        <f t="shared" ca="1" si="30"/>
        <v>6429022.4838201003</v>
      </c>
      <c r="Z185" s="677">
        <f t="shared" ca="1" si="30"/>
        <v>0</v>
      </c>
      <c r="AA185" t="str">
        <f t="shared" si="20"/>
        <v>ASR_COMP</v>
      </c>
      <c r="AB185" s="957">
        <f t="shared" si="21"/>
        <v>44682</v>
      </c>
      <c r="AC185" t="str">
        <f t="shared" si="22"/>
        <v>Unaudited</v>
      </c>
    </row>
    <row r="186" spans="1:29" x14ac:dyDescent="0.25">
      <c r="A186" t="s">
        <v>423</v>
      </c>
      <c r="B186" t="s">
        <v>1388</v>
      </c>
      <c r="C186" t="s">
        <v>1389</v>
      </c>
      <c r="D186">
        <v>1900</v>
      </c>
      <c r="E186" s="957">
        <v>1</v>
      </c>
      <c r="F186" t="s">
        <v>443</v>
      </c>
      <c r="G186" s="957">
        <v>274</v>
      </c>
      <c r="H186" t="s">
        <v>382</v>
      </c>
      <c r="I186" s="958" t="s">
        <v>491</v>
      </c>
      <c r="J186" s="958" t="s">
        <v>447</v>
      </c>
      <c r="K186" s="958" t="s">
        <v>451</v>
      </c>
      <c r="L186" s="937" t="s">
        <v>115</v>
      </c>
      <c r="M186" s="958" t="s">
        <v>446</v>
      </c>
      <c r="N186" s="677">
        <f t="shared" ca="1" si="19"/>
        <v>1242143.95</v>
      </c>
      <c r="O186" s="677">
        <f t="shared" ca="1" si="30"/>
        <v>714576.39</v>
      </c>
      <c r="P186" s="677">
        <f t="shared" ca="1" si="30"/>
        <v>83798.239999999991</v>
      </c>
      <c r="Q186" s="677">
        <f t="shared" ca="1" si="30"/>
        <v>244458.36</v>
      </c>
      <c r="R186" s="677">
        <f t="shared" ca="1" si="30"/>
        <v>96048.16</v>
      </c>
      <c r="S186" s="677">
        <f t="shared" ca="1" si="30"/>
        <v>0</v>
      </c>
      <c r="T186" s="677">
        <f t="shared" ca="1" si="30"/>
        <v>0</v>
      </c>
      <c r="U186" s="677">
        <f t="shared" ca="1" si="30"/>
        <v>0</v>
      </c>
      <c r="V186" s="677">
        <f t="shared" ca="1" si="30"/>
        <v>40080</v>
      </c>
      <c r="W186" s="677">
        <f t="shared" ca="1" si="28"/>
        <v>0</v>
      </c>
      <c r="X186" s="677">
        <f t="shared" ca="1" si="30"/>
        <v>0</v>
      </c>
      <c r="Y186" s="677">
        <f t="shared" ca="1" si="30"/>
        <v>63182.8</v>
      </c>
      <c r="Z186" s="677">
        <f t="shared" ca="1" si="30"/>
        <v>0</v>
      </c>
      <c r="AA186" t="str">
        <f t="shared" si="20"/>
        <v>ASR_COMP</v>
      </c>
      <c r="AB186" s="957">
        <f t="shared" si="21"/>
        <v>44682</v>
      </c>
      <c r="AC186" t="str">
        <f t="shared" si="22"/>
        <v>Unaudited</v>
      </c>
    </row>
    <row r="187" spans="1:29" x14ac:dyDescent="0.25">
      <c r="A187" t="s">
        <v>423</v>
      </c>
      <c r="B187" t="s">
        <v>1388</v>
      </c>
      <c r="C187" t="s">
        <v>1389</v>
      </c>
      <c r="D187">
        <v>1900</v>
      </c>
      <c r="E187" s="957">
        <v>1</v>
      </c>
      <c r="F187" t="s">
        <v>443</v>
      </c>
      <c r="G187" s="957">
        <v>274</v>
      </c>
      <c r="H187" t="s">
        <v>382</v>
      </c>
      <c r="I187" s="937" t="s">
        <v>491</v>
      </c>
      <c r="J187" s="937" t="s">
        <v>447</v>
      </c>
      <c r="K187" s="937" t="s">
        <v>451</v>
      </c>
      <c r="L187" s="937" t="s">
        <v>117</v>
      </c>
      <c r="M187" s="958" t="s">
        <v>160</v>
      </c>
      <c r="N187" s="677">
        <f t="shared" ca="1" si="19"/>
        <v>0</v>
      </c>
      <c r="O187" s="677">
        <f t="shared" ca="1" si="30"/>
        <v>0</v>
      </c>
      <c r="P187" s="677">
        <f t="shared" ca="1" si="30"/>
        <v>0</v>
      </c>
      <c r="Q187" s="677">
        <f t="shared" ca="1" si="30"/>
        <v>0</v>
      </c>
      <c r="R187" s="677">
        <f t="shared" ca="1" si="30"/>
        <v>0</v>
      </c>
      <c r="S187" s="677">
        <f t="shared" ca="1" si="30"/>
        <v>0</v>
      </c>
      <c r="T187" s="677">
        <f t="shared" ca="1" si="30"/>
        <v>0</v>
      </c>
      <c r="U187" s="677">
        <f t="shared" ca="1" si="30"/>
        <v>0</v>
      </c>
      <c r="V187" s="677">
        <f t="shared" ca="1" si="30"/>
        <v>0</v>
      </c>
      <c r="W187" s="677">
        <f t="shared" ca="1" si="28"/>
        <v>0</v>
      </c>
      <c r="X187" s="677">
        <f t="shared" ca="1" si="30"/>
        <v>0</v>
      </c>
      <c r="Y187" s="677">
        <f t="shared" ca="1" si="30"/>
        <v>0</v>
      </c>
      <c r="Z187" s="677">
        <f t="shared" ca="1" si="30"/>
        <v>0</v>
      </c>
      <c r="AA187" t="str">
        <f t="shared" si="20"/>
        <v>ASR_COMP</v>
      </c>
      <c r="AB187" s="957">
        <f t="shared" si="21"/>
        <v>44682</v>
      </c>
      <c r="AC187" t="str">
        <f t="shared" si="22"/>
        <v>Unaudited</v>
      </c>
    </row>
    <row r="188" spans="1:29" x14ac:dyDescent="0.25">
      <c r="A188" t="s">
        <v>423</v>
      </c>
      <c r="B188" t="s">
        <v>1388</v>
      </c>
      <c r="C188" t="s">
        <v>1389</v>
      </c>
      <c r="D188">
        <v>1900</v>
      </c>
      <c r="E188" s="957">
        <v>1</v>
      </c>
      <c r="F188" t="s">
        <v>443</v>
      </c>
      <c r="G188" s="957">
        <v>274</v>
      </c>
      <c r="H188" t="s">
        <v>382</v>
      </c>
      <c r="I188" s="958" t="s">
        <v>491</v>
      </c>
      <c r="J188" s="958" t="s">
        <v>447</v>
      </c>
      <c r="K188" s="958" t="s">
        <v>451</v>
      </c>
      <c r="L188" s="937" t="s">
        <v>118</v>
      </c>
      <c r="M188" s="958" t="s">
        <v>116</v>
      </c>
      <c r="N188" s="677">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-320260.97999999992</v>
      </c>
      <c r="O188" s="677">
        <f t="shared" ca="1" si="30"/>
        <v>-115595.49398900151</v>
      </c>
      <c r="P188" s="677">
        <f t="shared" ca="1" si="30"/>
        <v>-18020.566010998496</v>
      </c>
      <c r="Q188" s="677">
        <f t="shared" ca="1" si="30"/>
        <v>-79890.680296788021</v>
      </c>
      <c r="R188" s="677">
        <f t="shared" ca="1" si="30"/>
        <v>-38965.336214761548</v>
      </c>
      <c r="S188" s="677">
        <f t="shared" ca="1" si="30"/>
        <v>-8062.1883754168175</v>
      </c>
      <c r="T188" s="677">
        <f t="shared" ca="1" si="30"/>
        <v>0</v>
      </c>
      <c r="U188" s="677">
        <f t="shared" ca="1" si="30"/>
        <v>-688.90781113531739</v>
      </c>
      <c r="V188" s="677">
        <f t="shared" ca="1" si="30"/>
        <v>-25322.258942462133</v>
      </c>
      <c r="W188" s="677">
        <f t="shared" ca="1" si="28"/>
        <v>-2340.7036191346738</v>
      </c>
      <c r="X188" s="677">
        <f t="shared" ca="1" si="30"/>
        <v>-7981.6938134478623</v>
      </c>
      <c r="Y188" s="677">
        <f t="shared" ca="1" si="30"/>
        <v>-23393.150926853614</v>
      </c>
      <c r="Z188" s="677">
        <f t="shared" ca="1" si="30"/>
        <v>0</v>
      </c>
      <c r="AA188" t="str">
        <f t="shared" si="20"/>
        <v>ASR_COMP</v>
      </c>
      <c r="AB188" s="957">
        <f t="shared" si="21"/>
        <v>44682</v>
      </c>
      <c r="AC188" t="str">
        <f t="shared" si="22"/>
        <v>Unaudited</v>
      </c>
    </row>
    <row r="189" spans="1:29" x14ac:dyDescent="0.25">
      <c r="A189" t="s">
        <v>423</v>
      </c>
      <c r="B189" t="s">
        <v>1388</v>
      </c>
      <c r="C189" t="s">
        <v>1389</v>
      </c>
      <c r="D189">
        <v>1900</v>
      </c>
      <c r="E189" s="957">
        <v>1</v>
      </c>
      <c r="F189" t="s">
        <v>443</v>
      </c>
      <c r="G189" s="957">
        <v>274</v>
      </c>
      <c r="H189" t="s">
        <v>382</v>
      </c>
      <c r="I189" s="937" t="s">
        <v>491</v>
      </c>
      <c r="J189" s="937" t="s">
        <v>447</v>
      </c>
      <c r="K189" s="937" t="s">
        <v>451</v>
      </c>
      <c r="L189" s="937" t="s">
        <v>119</v>
      </c>
      <c r="M189" s="937" t="s">
        <v>161</v>
      </c>
      <c r="N189" s="677">
        <f t="shared" ca="1" si="31"/>
        <v>0</v>
      </c>
      <c r="O189" s="677">
        <f t="shared" ca="1" si="30"/>
        <v>0</v>
      </c>
      <c r="P189" s="677">
        <f t="shared" ca="1" si="30"/>
        <v>0</v>
      </c>
      <c r="Q189" s="677">
        <f t="shared" ca="1" si="30"/>
        <v>0</v>
      </c>
      <c r="R189" s="677">
        <f t="shared" ca="1" si="30"/>
        <v>0</v>
      </c>
      <c r="S189" s="677">
        <f t="shared" ca="1" si="30"/>
        <v>0</v>
      </c>
      <c r="T189" s="677">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7">
        <f t="shared" ca="1" si="32"/>
        <v>0</v>
      </c>
      <c r="V189" s="677">
        <f t="shared" ca="1" si="32"/>
        <v>0</v>
      </c>
      <c r="W189" s="677">
        <f t="shared" ca="1" si="28"/>
        <v>0</v>
      </c>
      <c r="X189" s="677">
        <f t="shared" ca="1" si="32"/>
        <v>0</v>
      </c>
      <c r="Y189" s="677">
        <f t="shared" ca="1" si="32"/>
        <v>0</v>
      </c>
      <c r="Z189" s="677">
        <f t="shared" ca="1" si="32"/>
        <v>0</v>
      </c>
      <c r="AA189" t="str">
        <f t="shared" si="20"/>
        <v>ASR_COMP</v>
      </c>
      <c r="AB189" s="957">
        <f t="shared" si="21"/>
        <v>44682</v>
      </c>
      <c r="AC189" t="str">
        <f t="shared" si="22"/>
        <v>Unaudited</v>
      </c>
    </row>
    <row r="190" spans="1:29" x14ac:dyDescent="0.25">
      <c r="A190" t="s">
        <v>423</v>
      </c>
      <c r="B190" t="s">
        <v>1388</v>
      </c>
      <c r="C190" t="s">
        <v>1389</v>
      </c>
      <c r="D190">
        <v>1900</v>
      </c>
      <c r="E190" s="957">
        <v>1</v>
      </c>
      <c r="F190" t="s">
        <v>443</v>
      </c>
      <c r="G190" s="957">
        <v>274</v>
      </c>
      <c r="H190" t="s">
        <v>382</v>
      </c>
      <c r="I190" s="937" t="s">
        <v>491</v>
      </c>
      <c r="J190" s="937" t="s">
        <v>447</v>
      </c>
      <c r="K190" s="937" t="s">
        <v>451</v>
      </c>
      <c r="L190" s="937" t="s">
        <v>162</v>
      </c>
      <c r="M190" s="958" t="s">
        <v>23</v>
      </c>
      <c r="N190" s="677">
        <f t="shared" ca="1" si="31"/>
        <v>0</v>
      </c>
      <c r="O190" s="677">
        <f t="shared" ca="1" si="32"/>
        <v>0</v>
      </c>
      <c r="P190" s="677">
        <f t="shared" ca="1" si="32"/>
        <v>0</v>
      </c>
      <c r="Q190" s="677">
        <f t="shared" ca="1" si="32"/>
        <v>0</v>
      </c>
      <c r="R190" s="677">
        <f t="shared" ca="1" si="32"/>
        <v>0</v>
      </c>
      <c r="S190" s="677">
        <f t="shared" ca="1" si="32"/>
        <v>0</v>
      </c>
      <c r="T190" s="677">
        <f t="shared" ca="1" si="32"/>
        <v>0</v>
      </c>
      <c r="U190" s="677">
        <f t="shared" ca="1" si="32"/>
        <v>0</v>
      </c>
      <c r="V190" s="677">
        <f t="shared" ca="1" si="32"/>
        <v>0</v>
      </c>
      <c r="W190" s="677">
        <f t="shared" ca="1" si="28"/>
        <v>0</v>
      </c>
      <c r="X190" s="677">
        <f t="shared" ca="1" si="32"/>
        <v>0</v>
      </c>
      <c r="Y190" s="677">
        <f t="shared" ca="1" si="32"/>
        <v>0</v>
      </c>
      <c r="Z190" s="677">
        <f t="shared" ca="1" si="32"/>
        <v>0</v>
      </c>
      <c r="AA190" t="str">
        <f t="shared" si="20"/>
        <v>ASR_COMP</v>
      </c>
      <c r="AB190" s="957">
        <f t="shared" si="21"/>
        <v>44682</v>
      </c>
      <c r="AC190" t="str">
        <f t="shared" si="22"/>
        <v>Unaudited</v>
      </c>
    </row>
    <row r="191" spans="1:29" x14ac:dyDescent="0.25">
      <c r="A191" t="s">
        <v>423</v>
      </c>
      <c r="B191" t="s">
        <v>1388</v>
      </c>
      <c r="C191" t="s">
        <v>1389</v>
      </c>
      <c r="D191">
        <v>1900</v>
      </c>
      <c r="E191" s="957">
        <v>1</v>
      </c>
      <c r="F191" t="s">
        <v>443</v>
      </c>
      <c r="G191" s="957">
        <v>274</v>
      </c>
      <c r="H191" t="s">
        <v>382</v>
      </c>
      <c r="I191" s="937" t="s">
        <v>491</v>
      </c>
      <c r="J191" s="937" t="s">
        <v>447</v>
      </c>
      <c r="K191" s="937" t="s">
        <v>451</v>
      </c>
      <c r="L191" s="937" t="s">
        <v>445</v>
      </c>
      <c r="M191" s="958" t="s">
        <v>459</v>
      </c>
      <c r="N191" s="677">
        <f t="shared" ca="1" si="31"/>
        <v>0</v>
      </c>
      <c r="O191" s="677">
        <f t="shared" ca="1" si="32"/>
        <v>0</v>
      </c>
      <c r="P191" s="677">
        <f t="shared" ca="1" si="32"/>
        <v>0</v>
      </c>
      <c r="Q191" s="677">
        <f t="shared" ca="1" si="32"/>
        <v>0</v>
      </c>
      <c r="R191" s="677">
        <f t="shared" ca="1" si="32"/>
        <v>0</v>
      </c>
      <c r="S191" s="677">
        <f t="shared" ca="1" si="32"/>
        <v>0</v>
      </c>
      <c r="T191" s="677">
        <f t="shared" ca="1" si="32"/>
        <v>0</v>
      </c>
      <c r="U191" s="677">
        <f t="shared" ca="1" si="32"/>
        <v>0</v>
      </c>
      <c r="V191" s="677">
        <f t="shared" ca="1" si="32"/>
        <v>0</v>
      </c>
      <c r="W191" s="677">
        <f t="shared" ca="1" si="28"/>
        <v>0</v>
      </c>
      <c r="X191" s="677">
        <f t="shared" ca="1" si="32"/>
        <v>0</v>
      </c>
      <c r="Y191" s="677">
        <f t="shared" ca="1" si="32"/>
        <v>0</v>
      </c>
      <c r="Z191" s="677">
        <f t="shared" ca="1" si="32"/>
        <v>0</v>
      </c>
      <c r="AA191" t="str">
        <f t="shared" si="20"/>
        <v>ASR_COMP</v>
      </c>
      <c r="AB191" s="957">
        <f t="shared" si="21"/>
        <v>44682</v>
      </c>
      <c r="AC191" t="str">
        <f t="shared" si="22"/>
        <v>Unaudited</v>
      </c>
    </row>
    <row r="192" spans="1:29" ht="30" x14ac:dyDescent="0.25">
      <c r="A192" t="s">
        <v>423</v>
      </c>
      <c r="B192" t="s">
        <v>1388</v>
      </c>
      <c r="C192" t="s">
        <v>1389</v>
      </c>
      <c r="D192">
        <v>1900</v>
      </c>
      <c r="E192" s="957">
        <v>1</v>
      </c>
      <c r="F192" t="s">
        <v>443</v>
      </c>
      <c r="G192" s="957">
        <v>274</v>
      </c>
      <c r="H192" t="s">
        <v>382</v>
      </c>
      <c r="I192" s="937" t="s">
        <v>491</v>
      </c>
      <c r="J192" s="937" t="s">
        <v>447</v>
      </c>
      <c r="K192" s="937" t="s">
        <v>452</v>
      </c>
      <c r="L192" s="937">
        <v>9.1</v>
      </c>
      <c r="M192" s="958" t="s">
        <v>188</v>
      </c>
      <c r="N192" s="677">
        <f t="shared" ca="1" si="31"/>
        <v>15687565.849812899</v>
      </c>
      <c r="O192" s="677">
        <f t="shared" ca="1" si="32"/>
        <v>1551678.9315500476</v>
      </c>
      <c r="P192" s="677">
        <f t="shared" ca="1" si="32"/>
        <v>104342.62582974095</v>
      </c>
      <c r="Q192" s="677">
        <f t="shared" ca="1" si="32"/>
        <v>1663310.1059213909</v>
      </c>
      <c r="R192" s="677">
        <f t="shared" ca="1" si="32"/>
        <v>476320.71645482001</v>
      </c>
      <c r="S192" s="677">
        <f t="shared" ca="1" si="32"/>
        <v>464911.834929545</v>
      </c>
      <c r="T192" s="677">
        <f t="shared" ca="1" si="32"/>
        <v>191837.9149650583</v>
      </c>
      <c r="U192" s="677">
        <f t="shared" ca="1" si="32"/>
        <v>3988.092112925433</v>
      </c>
      <c r="V192" s="677">
        <f t="shared" ca="1" si="32"/>
        <v>15421.551807846154</v>
      </c>
      <c r="W192" s="677">
        <f t="shared" ca="1" si="28"/>
        <v>11215754.076241523</v>
      </c>
      <c r="X192" s="677">
        <f t="shared" ca="1" si="32"/>
        <v>0</v>
      </c>
      <c r="Y192" s="677">
        <f t="shared" ca="1" si="32"/>
        <v>0</v>
      </c>
      <c r="Z192" s="677">
        <f t="shared" ca="1" si="32"/>
        <v>0</v>
      </c>
      <c r="AA192" t="str">
        <f t="shared" si="20"/>
        <v>ASR_COMP</v>
      </c>
      <c r="AB192" s="957">
        <f t="shared" si="21"/>
        <v>44682</v>
      </c>
      <c r="AC192" t="str">
        <f t="shared" si="22"/>
        <v>Unaudited</v>
      </c>
    </row>
    <row r="193" spans="1:29" x14ac:dyDescent="0.25">
      <c r="A193" t="s">
        <v>423</v>
      </c>
      <c r="B193" t="s">
        <v>1388</v>
      </c>
      <c r="C193" t="s">
        <v>1389</v>
      </c>
      <c r="D193">
        <v>1900</v>
      </c>
      <c r="E193" s="957">
        <v>1</v>
      </c>
      <c r="F193" t="s">
        <v>443</v>
      </c>
      <c r="G193" s="957">
        <v>274</v>
      </c>
      <c r="H193" t="s">
        <v>382</v>
      </c>
      <c r="I193" s="937" t="s">
        <v>491</v>
      </c>
      <c r="J193" s="937" t="s">
        <v>447</v>
      </c>
      <c r="K193" s="937" t="s">
        <v>452</v>
      </c>
      <c r="L193" s="943" t="s">
        <v>109</v>
      </c>
      <c r="M193" s="959" t="s">
        <v>189</v>
      </c>
      <c r="N193" s="677">
        <f t="shared" ca="1" si="31"/>
        <v>3184257.0073900642</v>
      </c>
      <c r="O193" s="677">
        <f t="shared" ca="1" si="32"/>
        <v>197553.0502669258</v>
      </c>
      <c r="P193" s="677">
        <f t="shared" ca="1" si="32"/>
        <v>14662.994146143434</v>
      </c>
      <c r="Q193" s="677">
        <f t="shared" ca="1" si="32"/>
        <v>1630800.0376313792</v>
      </c>
      <c r="R193" s="677">
        <f t="shared" ca="1" si="32"/>
        <v>424667.59921782522</v>
      </c>
      <c r="S193" s="677">
        <f t="shared" ca="1" si="32"/>
        <v>787698.39032167383</v>
      </c>
      <c r="T193" s="677">
        <f t="shared" ca="1" si="32"/>
        <v>1238.8531808575704</v>
      </c>
      <c r="U193" s="677">
        <f t="shared" ca="1" si="32"/>
        <v>12740.587880014151</v>
      </c>
      <c r="V193" s="677">
        <f t="shared" ca="1" si="32"/>
        <v>63507.547551610187</v>
      </c>
      <c r="W193" s="677">
        <f t="shared" ca="1" si="28"/>
        <v>51387.94719363538</v>
      </c>
      <c r="X193" s="677">
        <f t="shared" ca="1" si="32"/>
        <v>0</v>
      </c>
      <c r="Y193" s="677">
        <f t="shared" ca="1" si="32"/>
        <v>0</v>
      </c>
      <c r="Z193" s="677">
        <f t="shared" ca="1" si="32"/>
        <v>0</v>
      </c>
      <c r="AA193" t="str">
        <f t="shared" si="20"/>
        <v>ASR_COMP</v>
      </c>
      <c r="AB193" s="957">
        <f t="shared" si="21"/>
        <v>44682</v>
      </c>
      <c r="AC193" t="str">
        <f t="shared" si="22"/>
        <v>Unaudited</v>
      </c>
    </row>
    <row r="194" spans="1:29" x14ac:dyDescent="0.25">
      <c r="A194" t="s">
        <v>423</v>
      </c>
      <c r="B194" t="s">
        <v>1388</v>
      </c>
      <c r="C194" t="s">
        <v>1389</v>
      </c>
      <c r="D194">
        <v>1900</v>
      </c>
      <c r="E194" s="957">
        <v>1</v>
      </c>
      <c r="F194" t="s">
        <v>443</v>
      </c>
      <c r="G194" s="957">
        <v>274</v>
      </c>
      <c r="H194" t="s">
        <v>382</v>
      </c>
      <c r="I194" s="937" t="s">
        <v>491</v>
      </c>
      <c r="J194" s="937" t="s">
        <v>447</v>
      </c>
      <c r="K194" s="937" t="s">
        <v>452</v>
      </c>
      <c r="L194" s="937" t="s">
        <v>1324</v>
      </c>
      <c r="M194" s="958" t="s">
        <v>1325</v>
      </c>
      <c r="N194" s="677">
        <f t="shared" ca="1" si="31"/>
        <v>3432483.8191701882</v>
      </c>
      <c r="O194" s="677">
        <f t="shared" ca="1" si="32"/>
        <v>216941.02185498393</v>
      </c>
      <c r="P194" s="677">
        <f t="shared" ca="1" si="32"/>
        <v>4706.0630594223521</v>
      </c>
      <c r="Q194" s="677">
        <f t="shared" ca="1" si="32"/>
        <v>1537583.557527134</v>
      </c>
      <c r="R194" s="677">
        <f t="shared" ca="1" si="32"/>
        <v>372944.57592969487</v>
      </c>
      <c r="S194" s="677">
        <f t="shared" ca="1" si="32"/>
        <v>1247841.1091219948</v>
      </c>
      <c r="T194" s="677">
        <f t="shared" ca="1" si="32"/>
        <v>22109.951653543321</v>
      </c>
      <c r="U194" s="677">
        <f t="shared" ca="1" si="32"/>
        <v>24945.359572167268</v>
      </c>
      <c r="V194" s="677">
        <f t="shared" ca="1" si="32"/>
        <v>1998.1169790180893</v>
      </c>
      <c r="W194" s="677">
        <f t="shared" ca="1" si="28"/>
        <v>3414.0634722295058</v>
      </c>
      <c r="X194" s="677">
        <f t="shared" ca="1" si="32"/>
        <v>0</v>
      </c>
      <c r="Y194" s="677">
        <f t="shared" ca="1" si="32"/>
        <v>0</v>
      </c>
      <c r="Z194" s="677">
        <f t="shared" ca="1" si="32"/>
        <v>0</v>
      </c>
      <c r="AA194" t="str">
        <f t="shared" ref="AA194:AA257" si="33">file_name</f>
        <v>ASR_COMP</v>
      </c>
      <c r="AB194" s="957">
        <f t="shared" ref="AB194:AB257" si="34">file_date</f>
        <v>44682</v>
      </c>
      <c r="AC194" t="str">
        <f t="shared" ref="AC194:AC257" si="35">status</f>
        <v>Unaudited</v>
      </c>
    </row>
    <row r="195" spans="1:29" x14ac:dyDescent="0.25">
      <c r="A195" t="s">
        <v>423</v>
      </c>
      <c r="B195" t="s">
        <v>1388</v>
      </c>
      <c r="C195" t="s">
        <v>1389</v>
      </c>
      <c r="D195">
        <v>1900</v>
      </c>
      <c r="E195" s="957">
        <v>1</v>
      </c>
      <c r="F195" t="s">
        <v>443</v>
      </c>
      <c r="G195" s="957">
        <v>274</v>
      </c>
      <c r="H195" t="s">
        <v>382</v>
      </c>
      <c r="I195" s="937" t="s">
        <v>491</v>
      </c>
      <c r="J195" s="937" t="s">
        <v>447</v>
      </c>
      <c r="K195" s="937" t="s">
        <v>452</v>
      </c>
      <c r="L195" s="937" t="s">
        <v>110</v>
      </c>
      <c r="M195" s="958" t="s">
        <v>190</v>
      </c>
      <c r="N195" s="677">
        <f t="shared" ca="1" si="31"/>
        <v>7275391.6274754424</v>
      </c>
      <c r="O195" s="677">
        <f t="shared" ca="1" si="32"/>
        <v>2760714.3235404738</v>
      </c>
      <c r="P195" s="677">
        <f t="shared" ca="1" si="32"/>
        <v>213000.58449354745</v>
      </c>
      <c r="Q195" s="677">
        <f t="shared" ca="1" si="32"/>
        <v>2367270.4080831045</v>
      </c>
      <c r="R195" s="677">
        <f t="shared" ca="1" si="32"/>
        <v>644196.1400776183</v>
      </c>
      <c r="S195" s="677">
        <f t="shared" ca="1" si="32"/>
        <v>139311.21552131986</v>
      </c>
      <c r="T195" s="677">
        <f t="shared" ca="1" si="32"/>
        <v>130034.1513747143</v>
      </c>
      <c r="U195" s="677">
        <f t="shared" ca="1" si="32"/>
        <v>4448.1128735133971</v>
      </c>
      <c r="V195" s="677">
        <f t="shared" ca="1" si="32"/>
        <v>53210.706108350496</v>
      </c>
      <c r="W195" s="677">
        <f t="shared" ca="1" si="28"/>
        <v>963205.98540280154</v>
      </c>
      <c r="X195" s="677">
        <f t="shared" ca="1" si="32"/>
        <v>0</v>
      </c>
      <c r="Y195" s="677">
        <f t="shared" ca="1" si="32"/>
        <v>0</v>
      </c>
      <c r="Z195" s="677">
        <f t="shared" ca="1" si="32"/>
        <v>0</v>
      </c>
      <c r="AA195" t="str">
        <f t="shared" si="33"/>
        <v>ASR_COMP</v>
      </c>
      <c r="AB195" s="957">
        <f t="shared" si="34"/>
        <v>44682</v>
      </c>
      <c r="AC195" t="str">
        <f t="shared" si="35"/>
        <v>Unaudited</v>
      </c>
    </row>
    <row r="196" spans="1:29" x14ac:dyDescent="0.25">
      <c r="A196" t="s">
        <v>423</v>
      </c>
      <c r="B196" t="s">
        <v>1388</v>
      </c>
      <c r="C196" t="s">
        <v>1389</v>
      </c>
      <c r="D196">
        <v>1900</v>
      </c>
      <c r="E196" s="957">
        <v>1</v>
      </c>
      <c r="F196" t="s">
        <v>443</v>
      </c>
      <c r="G196" s="957">
        <v>274</v>
      </c>
      <c r="H196" t="s">
        <v>382</v>
      </c>
      <c r="I196" s="937" t="s">
        <v>491</v>
      </c>
      <c r="J196" s="937" t="s">
        <v>447</v>
      </c>
      <c r="K196" s="937" t="s">
        <v>452</v>
      </c>
      <c r="L196" s="937" t="s">
        <v>111</v>
      </c>
      <c r="M196" s="958" t="s">
        <v>163</v>
      </c>
      <c r="N196" s="677">
        <f t="shared" ca="1" si="31"/>
        <v>32638072.527698647</v>
      </c>
      <c r="O196" s="677">
        <f t="shared" ca="1" si="32"/>
        <v>18361348.920325324</v>
      </c>
      <c r="P196" s="677">
        <f t="shared" ca="1" si="32"/>
        <v>1415562.5911181413</v>
      </c>
      <c r="Q196" s="677">
        <f t="shared" ca="1" si="32"/>
        <v>5824373.51137798</v>
      </c>
      <c r="R196" s="677">
        <f t="shared" ca="1" si="32"/>
        <v>1781034.6835819362</v>
      </c>
      <c r="S196" s="677">
        <f t="shared" ca="1" si="32"/>
        <v>1418676.7455754953</v>
      </c>
      <c r="T196" s="677">
        <f t="shared" ca="1" si="32"/>
        <v>193661.56708551577</v>
      </c>
      <c r="U196" s="677">
        <f t="shared" ca="1" si="32"/>
        <v>92610.615277195378</v>
      </c>
      <c r="V196" s="677">
        <f t="shared" ca="1" si="32"/>
        <v>443766.55527732871</v>
      </c>
      <c r="W196" s="677">
        <f t="shared" ca="1" si="28"/>
        <v>210363.34177377776</v>
      </c>
      <c r="X196" s="677">
        <f t="shared" ca="1" si="32"/>
        <v>1491256.9039806365</v>
      </c>
      <c r="Y196" s="677">
        <f t="shared" ca="1" si="32"/>
        <v>1405417.0923253156</v>
      </c>
      <c r="Z196" s="677">
        <f t="shared" ca="1" si="32"/>
        <v>0</v>
      </c>
      <c r="AA196" t="str">
        <f t="shared" si="33"/>
        <v>ASR_COMP</v>
      </c>
      <c r="AB196" s="957">
        <f t="shared" si="34"/>
        <v>44682</v>
      </c>
      <c r="AC196" t="str">
        <f t="shared" si="35"/>
        <v>Unaudited</v>
      </c>
    </row>
    <row r="197" spans="1:29" x14ac:dyDescent="0.25">
      <c r="A197" t="s">
        <v>423</v>
      </c>
      <c r="B197" t="s">
        <v>1388</v>
      </c>
      <c r="C197" t="s">
        <v>1389</v>
      </c>
      <c r="D197">
        <v>1900</v>
      </c>
      <c r="E197" s="957">
        <v>1</v>
      </c>
      <c r="F197" t="s">
        <v>443</v>
      </c>
      <c r="G197" s="957">
        <v>274</v>
      </c>
      <c r="H197" t="s">
        <v>382</v>
      </c>
      <c r="I197" s="937" t="s">
        <v>491</v>
      </c>
      <c r="J197" s="937" t="s">
        <v>447</v>
      </c>
      <c r="K197" s="937" t="s">
        <v>452</v>
      </c>
      <c r="L197" s="937" t="s">
        <v>112</v>
      </c>
      <c r="M197" s="958" t="s">
        <v>137</v>
      </c>
      <c r="N197" s="677">
        <f t="shared" ca="1" si="31"/>
        <v>0</v>
      </c>
      <c r="O197" s="677">
        <f t="shared" ca="1" si="32"/>
        <v>0</v>
      </c>
      <c r="P197" s="677">
        <f t="shared" ca="1" si="32"/>
        <v>0</v>
      </c>
      <c r="Q197" s="677">
        <f t="shared" ca="1" si="32"/>
        <v>0</v>
      </c>
      <c r="R197" s="677">
        <f t="shared" ca="1" si="32"/>
        <v>0</v>
      </c>
      <c r="S197" s="677">
        <f t="shared" ca="1" si="32"/>
        <v>0</v>
      </c>
      <c r="T197" s="677">
        <f t="shared" ca="1" si="32"/>
        <v>0</v>
      </c>
      <c r="U197" s="677">
        <f t="shared" ca="1" si="32"/>
        <v>0</v>
      </c>
      <c r="V197" s="677">
        <f t="shared" ca="1" si="32"/>
        <v>0</v>
      </c>
      <c r="W197" s="677">
        <f t="shared" ca="1" si="28"/>
        <v>0</v>
      </c>
      <c r="X197" s="677">
        <f t="shared" ca="1" si="32"/>
        <v>0</v>
      </c>
      <c r="Y197" s="677">
        <f t="shared" ca="1" si="32"/>
        <v>0</v>
      </c>
      <c r="Z197" s="677">
        <f t="shared" ca="1" si="32"/>
        <v>0</v>
      </c>
      <c r="AA197" t="str">
        <f t="shared" si="33"/>
        <v>ASR_COMP</v>
      </c>
      <c r="AB197" s="957">
        <f t="shared" si="34"/>
        <v>44682</v>
      </c>
      <c r="AC197" t="str">
        <f t="shared" si="35"/>
        <v>Unaudited</v>
      </c>
    </row>
    <row r="198" spans="1:29" x14ac:dyDescent="0.25">
      <c r="A198" t="s">
        <v>423</v>
      </c>
      <c r="B198" t="s">
        <v>1388</v>
      </c>
      <c r="C198" t="s">
        <v>1389</v>
      </c>
      <c r="D198">
        <v>1900</v>
      </c>
      <c r="E198" s="957">
        <v>1</v>
      </c>
      <c r="F198" t="s">
        <v>443</v>
      </c>
      <c r="G198" s="957">
        <v>274</v>
      </c>
      <c r="H198" t="s">
        <v>382</v>
      </c>
      <c r="I198" s="937" t="s">
        <v>491</v>
      </c>
      <c r="J198" s="937" t="s">
        <v>447</v>
      </c>
      <c r="K198" s="937" t="s">
        <v>452</v>
      </c>
      <c r="L198" s="937" t="s">
        <v>113</v>
      </c>
      <c r="M198" s="958" t="s">
        <v>165</v>
      </c>
      <c r="N198" s="677">
        <f t="shared" ca="1" si="31"/>
        <v>-18807692.247820891</v>
      </c>
      <c r="O198" s="677">
        <f t="shared" ca="1" si="32"/>
        <v>-6648314.4511694005</v>
      </c>
      <c r="P198" s="677">
        <f t="shared" ca="1" si="32"/>
        <v>-560072.04129153071</v>
      </c>
      <c r="Q198" s="677">
        <f t="shared" ca="1" si="32"/>
        <v>-3671768.5737058031</v>
      </c>
      <c r="R198" s="677">
        <f t="shared" ca="1" si="32"/>
        <v>-1066426.9138895746</v>
      </c>
      <c r="S198" s="677">
        <f t="shared" ca="1" si="32"/>
        <v>-1289361.1474949508</v>
      </c>
      <c r="T198" s="677">
        <f t="shared" ca="1" si="32"/>
        <v>-154662.7130568414</v>
      </c>
      <c r="U198" s="677">
        <f t="shared" ca="1" si="32"/>
        <v>-29105.908429783376</v>
      </c>
      <c r="V198" s="677">
        <f t="shared" ca="1" si="32"/>
        <v>-161179.79144841575</v>
      </c>
      <c r="W198" s="677">
        <f t="shared" ca="1" si="28"/>
        <v>-3651199.5551182311</v>
      </c>
      <c r="X198" s="677">
        <f t="shared" ca="1" si="32"/>
        <v>-965155.60638109362</v>
      </c>
      <c r="Y198" s="677">
        <f t="shared" ca="1" si="32"/>
        <v>-610445.5458352674</v>
      </c>
      <c r="Z198" s="677">
        <f t="shared" ca="1" si="32"/>
        <v>0</v>
      </c>
      <c r="AA198" t="str">
        <f t="shared" si="33"/>
        <v>ASR_COMP</v>
      </c>
      <c r="AB198" s="957">
        <f t="shared" si="34"/>
        <v>44682</v>
      </c>
      <c r="AC198" t="str">
        <f t="shared" si="35"/>
        <v>Unaudited</v>
      </c>
    </row>
    <row r="199" spans="1:29" x14ac:dyDescent="0.25">
      <c r="A199" t="s">
        <v>423</v>
      </c>
      <c r="B199" t="s">
        <v>1388</v>
      </c>
      <c r="C199" t="s">
        <v>1389</v>
      </c>
      <c r="D199">
        <v>1900</v>
      </c>
      <c r="E199" s="957">
        <v>1</v>
      </c>
      <c r="F199" t="s">
        <v>443</v>
      </c>
      <c r="G199" s="957">
        <v>274</v>
      </c>
      <c r="H199" t="s">
        <v>382</v>
      </c>
      <c r="I199" s="937" t="s">
        <v>491</v>
      </c>
      <c r="J199" s="937" t="s">
        <v>447</v>
      </c>
      <c r="K199" s="937" t="s">
        <v>452</v>
      </c>
      <c r="L199" s="937" t="s">
        <v>114</v>
      </c>
      <c r="M199" s="958" t="s">
        <v>466</v>
      </c>
      <c r="N199" s="677">
        <f t="shared" ca="1" si="31"/>
        <v>0</v>
      </c>
      <c r="O199" s="677">
        <f t="shared" ca="1" si="32"/>
        <v>0</v>
      </c>
      <c r="P199" s="677">
        <f t="shared" ca="1" si="32"/>
        <v>0</v>
      </c>
      <c r="Q199" s="677">
        <f t="shared" ca="1" si="32"/>
        <v>0</v>
      </c>
      <c r="R199" s="677">
        <f t="shared" ca="1" si="32"/>
        <v>0</v>
      </c>
      <c r="S199" s="677">
        <f t="shared" ca="1" si="32"/>
        <v>0</v>
      </c>
      <c r="T199" s="677">
        <f t="shared" ca="1" si="32"/>
        <v>0</v>
      </c>
      <c r="U199" s="677">
        <f t="shared" ca="1" si="32"/>
        <v>0</v>
      </c>
      <c r="V199" s="677">
        <f t="shared" ca="1" si="32"/>
        <v>0</v>
      </c>
      <c r="W199" s="677">
        <f t="shared" ca="1" si="28"/>
        <v>0</v>
      </c>
      <c r="X199" s="677">
        <f t="shared" ca="1" si="32"/>
        <v>0</v>
      </c>
      <c r="Y199" s="677">
        <f t="shared" ca="1" si="32"/>
        <v>0</v>
      </c>
      <c r="Z199" s="677">
        <f t="shared" ca="1" si="32"/>
        <v>0</v>
      </c>
      <c r="AA199" t="str">
        <f t="shared" si="33"/>
        <v>ASR_COMP</v>
      </c>
      <c r="AB199" s="957">
        <f t="shared" si="34"/>
        <v>44682</v>
      </c>
      <c r="AC199" t="str">
        <f t="shared" si="35"/>
        <v>Unaudited</v>
      </c>
    </row>
    <row r="200" spans="1:29" x14ac:dyDescent="0.25">
      <c r="A200" t="s">
        <v>423</v>
      </c>
      <c r="B200" t="s">
        <v>1388</v>
      </c>
      <c r="C200" t="s">
        <v>1389</v>
      </c>
      <c r="D200">
        <v>1900</v>
      </c>
      <c r="E200" s="957">
        <v>1</v>
      </c>
      <c r="F200" t="s">
        <v>443</v>
      </c>
      <c r="G200" s="957">
        <v>274</v>
      </c>
      <c r="H200" t="s">
        <v>382</v>
      </c>
      <c r="I200" s="937" t="s">
        <v>491</v>
      </c>
      <c r="J200" s="937" t="s">
        <v>447</v>
      </c>
      <c r="K200" s="937" t="s">
        <v>6</v>
      </c>
      <c r="L200" s="937" t="s">
        <v>120</v>
      </c>
      <c r="M200" s="958" t="s">
        <v>191</v>
      </c>
      <c r="N200" s="677">
        <f t="shared" ca="1" si="31"/>
        <v>4721849.5499999989</v>
      </c>
      <c r="O200" s="677">
        <f t="shared" ca="1" si="32"/>
        <v>2608076.244866075</v>
      </c>
      <c r="P200" s="677">
        <f t="shared" ca="1" si="32"/>
        <v>362560.76513392472</v>
      </c>
      <c r="Q200" s="677">
        <f t="shared" ca="1" si="32"/>
        <v>583515.13783277816</v>
      </c>
      <c r="R200" s="677">
        <f t="shared" ca="1" si="32"/>
        <v>390621.29127330339</v>
      </c>
      <c r="S200" s="677">
        <f t="shared" ca="1" si="32"/>
        <v>294926.74930258363</v>
      </c>
      <c r="T200" s="677">
        <f t="shared" ca="1" si="32"/>
        <v>4256.3599999999997</v>
      </c>
      <c r="U200" s="677">
        <f t="shared" ca="1" si="32"/>
        <v>17614.183667162702</v>
      </c>
      <c r="V200" s="677">
        <f t="shared" ca="1" si="32"/>
        <v>72410.562781221466</v>
      </c>
      <c r="W200" s="677">
        <f t="shared" ca="1" si="28"/>
        <v>34839.834548970895</v>
      </c>
      <c r="X200" s="677">
        <f t="shared" ca="1" si="32"/>
        <v>236576.7170302537</v>
      </c>
      <c r="Y200" s="677">
        <f t="shared" ca="1" si="32"/>
        <v>116451.70356372613</v>
      </c>
      <c r="Z200" s="677">
        <f t="shared" ca="1" si="32"/>
        <v>0</v>
      </c>
      <c r="AA200" t="str">
        <f t="shared" si="33"/>
        <v>ASR_COMP</v>
      </c>
      <c r="AB200" s="957">
        <f t="shared" si="34"/>
        <v>44682</v>
      </c>
      <c r="AC200" t="str">
        <f t="shared" si="35"/>
        <v>Unaudited</v>
      </c>
    </row>
    <row r="201" spans="1:29" x14ac:dyDescent="0.25">
      <c r="A201" t="s">
        <v>423</v>
      </c>
      <c r="B201" t="s">
        <v>1388</v>
      </c>
      <c r="C201" t="s">
        <v>1389</v>
      </c>
      <c r="D201">
        <v>1900</v>
      </c>
      <c r="E201" s="957">
        <v>1</v>
      </c>
      <c r="F201" t="s">
        <v>443</v>
      </c>
      <c r="G201" s="957">
        <v>274</v>
      </c>
      <c r="H201" t="s">
        <v>382</v>
      </c>
      <c r="I201" s="937" t="s">
        <v>491</v>
      </c>
      <c r="J201" s="937" t="s">
        <v>447</v>
      </c>
      <c r="K201" s="937" t="s">
        <v>6</v>
      </c>
      <c r="L201" s="937" t="s">
        <v>45</v>
      </c>
      <c r="M201" s="958" t="s">
        <v>166</v>
      </c>
      <c r="N201" s="677">
        <f t="shared" ca="1" si="31"/>
        <v>3982123.2819000008</v>
      </c>
      <c r="O201" s="677">
        <f t="shared" ca="1" si="32"/>
        <v>3441478.3521194966</v>
      </c>
      <c r="P201" s="677">
        <f t="shared" ca="1" si="32"/>
        <v>115951.45613432331</v>
      </c>
      <c r="Q201" s="677">
        <f t="shared" ca="1" si="32"/>
        <v>153382.09023394657</v>
      </c>
      <c r="R201" s="677">
        <f t="shared" ca="1" si="32"/>
        <v>37867.206230683485</v>
      </c>
      <c r="S201" s="677">
        <f t="shared" ca="1" si="32"/>
        <v>58691.889957248801</v>
      </c>
      <c r="T201" s="677">
        <f t="shared" ca="1" si="32"/>
        <v>39640.463645533069</v>
      </c>
      <c r="U201" s="677">
        <f t="shared" ca="1" si="32"/>
        <v>1979.9321747201402</v>
      </c>
      <c r="V201" s="677">
        <f t="shared" ca="1" si="32"/>
        <v>7342.6960923180777</v>
      </c>
      <c r="W201" s="677">
        <f t="shared" ca="1" si="28"/>
        <v>584.62882939248436</v>
      </c>
      <c r="X201" s="677">
        <f t="shared" ca="1" si="32"/>
        <v>112643.93366069459</v>
      </c>
      <c r="Y201" s="677">
        <f t="shared" ca="1" si="32"/>
        <v>12560.632821642997</v>
      </c>
      <c r="Z201" s="677">
        <f t="shared" ca="1" si="32"/>
        <v>0</v>
      </c>
      <c r="AA201" t="str">
        <f t="shared" si="33"/>
        <v>ASR_COMP</v>
      </c>
      <c r="AB201" s="957">
        <f t="shared" si="34"/>
        <v>44682</v>
      </c>
      <c r="AC201" t="str">
        <f t="shared" si="35"/>
        <v>Unaudited</v>
      </c>
    </row>
    <row r="202" spans="1:29" x14ac:dyDescent="0.25">
      <c r="A202" t="s">
        <v>423</v>
      </c>
      <c r="B202" t="s">
        <v>1388</v>
      </c>
      <c r="C202" t="s">
        <v>1389</v>
      </c>
      <c r="D202">
        <v>1900</v>
      </c>
      <c r="E202" s="957">
        <v>1</v>
      </c>
      <c r="F202" t="s">
        <v>443</v>
      </c>
      <c r="G202" s="957">
        <v>274</v>
      </c>
      <c r="H202" t="s">
        <v>382</v>
      </c>
      <c r="I202" s="937" t="s">
        <v>491</v>
      </c>
      <c r="J202" s="937" t="s">
        <v>447</v>
      </c>
      <c r="K202" s="937" t="s">
        <v>6</v>
      </c>
      <c r="L202" s="937" t="s">
        <v>46</v>
      </c>
      <c r="M202" s="958" t="s">
        <v>167</v>
      </c>
      <c r="N202" s="677">
        <f t="shared" ca="1" si="31"/>
        <v>-499053.04899207532</v>
      </c>
      <c r="O202" s="677">
        <f t="shared" ca="1" si="32"/>
        <v>-251522.37717130556</v>
      </c>
      <c r="P202" s="677">
        <f t="shared" ca="1" si="32"/>
        <v>-45957.222513211062</v>
      </c>
      <c r="Q202" s="677">
        <f t="shared" ca="1" si="32"/>
        <v>-85987.79758140909</v>
      </c>
      <c r="R202" s="677">
        <f t="shared" ca="1" si="32"/>
        <v>-62674.002198148322</v>
      </c>
      <c r="S202" s="677">
        <f t="shared" ca="1" si="32"/>
        <v>-6993.5305361083065</v>
      </c>
      <c r="T202" s="677">
        <f t="shared" ca="1" si="32"/>
        <v>-72.289139310266265</v>
      </c>
      <c r="U202" s="677">
        <f t="shared" ca="1" si="32"/>
        <v>-89.645004513441251</v>
      </c>
      <c r="V202" s="677">
        <f t="shared" ca="1" si="32"/>
        <v>-6527.6213792643639</v>
      </c>
      <c r="W202" s="677">
        <f t="shared" ca="1" si="28"/>
        <v>-35.393257145373063</v>
      </c>
      <c r="X202" s="677">
        <f t="shared" ca="1" si="32"/>
        <v>-18706.400793713899</v>
      </c>
      <c r="Y202" s="677">
        <f t="shared" ca="1" si="32"/>
        <v>-20486.769417945667</v>
      </c>
      <c r="Z202" s="677">
        <f t="shared" ca="1" si="32"/>
        <v>0</v>
      </c>
      <c r="AA202" t="str">
        <f t="shared" si="33"/>
        <v>ASR_COMP</v>
      </c>
      <c r="AB202" s="957">
        <f t="shared" si="34"/>
        <v>44682</v>
      </c>
      <c r="AC202" t="str">
        <f t="shared" si="35"/>
        <v>Unaudited</v>
      </c>
    </row>
    <row r="203" spans="1:29" x14ac:dyDescent="0.25">
      <c r="A203" t="s">
        <v>423</v>
      </c>
      <c r="B203" t="s">
        <v>1388</v>
      </c>
      <c r="C203" t="s">
        <v>1389</v>
      </c>
      <c r="D203">
        <v>1900</v>
      </c>
      <c r="E203" s="957">
        <v>1</v>
      </c>
      <c r="F203" t="s">
        <v>443</v>
      </c>
      <c r="G203" s="957">
        <v>274</v>
      </c>
      <c r="H203" t="s">
        <v>382</v>
      </c>
      <c r="I203" s="937" t="s">
        <v>491</v>
      </c>
      <c r="J203" s="937" t="s">
        <v>447</v>
      </c>
      <c r="K203" s="937" t="s">
        <v>6</v>
      </c>
      <c r="L203" s="945" t="s">
        <v>168</v>
      </c>
      <c r="M203" s="960" t="s">
        <v>464</v>
      </c>
      <c r="N203" s="677">
        <f t="shared" ca="1" si="31"/>
        <v>-1018431.3599999999</v>
      </c>
      <c r="O203" s="677">
        <f t="shared" ca="1" si="32"/>
        <v>-661246.29990845919</v>
      </c>
      <c r="P203" s="677">
        <f t="shared" ca="1" si="32"/>
        <v>-60006.930091540729</v>
      </c>
      <c r="Q203" s="677">
        <f t="shared" ca="1" si="32"/>
        <v>-80577.338094681108</v>
      </c>
      <c r="R203" s="677">
        <f t="shared" ca="1" si="32"/>
        <v>-30797.310220576972</v>
      </c>
      <c r="S203" s="677">
        <f t="shared" ca="1" si="32"/>
        <v>-72202.814388656057</v>
      </c>
      <c r="T203" s="677">
        <f t="shared" ca="1" si="32"/>
        <v>0</v>
      </c>
      <c r="U203" s="677">
        <f t="shared" ca="1" si="32"/>
        <v>-2267.6857251080951</v>
      </c>
      <c r="V203" s="677">
        <f t="shared" ca="1" si="32"/>
        <v>-13475.295014155035</v>
      </c>
      <c r="W203" s="677">
        <f t="shared" ca="1" si="28"/>
        <v>-8381.3962025478377</v>
      </c>
      <c r="X203" s="677">
        <f t="shared" ca="1" si="32"/>
        <v>-72749.419886235832</v>
      </c>
      <c r="Y203" s="677">
        <f t="shared" ca="1" si="32"/>
        <v>-16726.870468039033</v>
      </c>
      <c r="Z203" s="677">
        <f t="shared" ca="1" si="32"/>
        <v>0</v>
      </c>
      <c r="AA203" t="str">
        <f t="shared" si="33"/>
        <v>ASR_COMP</v>
      </c>
      <c r="AB203" s="957">
        <f t="shared" si="34"/>
        <v>44682</v>
      </c>
      <c r="AC203" t="str">
        <f t="shared" si="35"/>
        <v>Unaudited</v>
      </c>
    </row>
    <row r="204" spans="1:29" x14ac:dyDescent="0.25">
      <c r="A204" t="s">
        <v>423</v>
      </c>
      <c r="B204" t="s">
        <v>1388</v>
      </c>
      <c r="C204" t="s">
        <v>1389</v>
      </c>
      <c r="D204">
        <v>1900</v>
      </c>
      <c r="E204" s="957">
        <v>1</v>
      </c>
      <c r="F204" t="s">
        <v>443</v>
      </c>
      <c r="G204" s="957">
        <v>274</v>
      </c>
      <c r="H204" t="s">
        <v>382</v>
      </c>
      <c r="I204" s="937" t="s">
        <v>491</v>
      </c>
      <c r="J204" s="937" t="s">
        <v>447</v>
      </c>
      <c r="K204" s="937" t="s">
        <v>437</v>
      </c>
      <c r="L204" s="947" t="s">
        <v>123</v>
      </c>
      <c r="M204" s="961" t="s">
        <v>32</v>
      </c>
      <c r="N204" s="677">
        <f t="shared" ca="1" si="31"/>
        <v>0</v>
      </c>
      <c r="O204" s="677">
        <f t="shared" ca="1" si="32"/>
        <v>0</v>
      </c>
      <c r="P204" s="677">
        <f t="shared" ca="1" si="32"/>
        <v>0</v>
      </c>
      <c r="Q204" s="677">
        <f t="shared" ca="1" si="32"/>
        <v>0</v>
      </c>
      <c r="R204" s="677">
        <f t="shared" ca="1" si="32"/>
        <v>0</v>
      </c>
      <c r="S204" s="677">
        <f t="shared" ca="1" si="32"/>
        <v>0</v>
      </c>
      <c r="T204" s="677">
        <f t="shared" ca="1" si="32"/>
        <v>0</v>
      </c>
      <c r="U204" s="677">
        <f t="shared" ca="1" si="32"/>
        <v>0</v>
      </c>
      <c r="V204" s="677">
        <f t="shared" ca="1" si="32"/>
        <v>0</v>
      </c>
      <c r="W204" s="677">
        <f t="shared" ca="1" si="28"/>
        <v>0</v>
      </c>
      <c r="X204" s="677">
        <f t="shared" ca="1" si="32"/>
        <v>0</v>
      </c>
      <c r="Y204" s="677">
        <f t="shared" ca="1" si="32"/>
        <v>0</v>
      </c>
      <c r="Z204" s="677">
        <f t="shared" ca="1" si="32"/>
        <v>0</v>
      </c>
      <c r="AA204" t="str">
        <f t="shared" si="33"/>
        <v>ASR_COMP</v>
      </c>
      <c r="AB204" s="957">
        <f t="shared" si="34"/>
        <v>44682</v>
      </c>
      <c r="AC204" t="str">
        <f t="shared" si="35"/>
        <v>Unaudited</v>
      </c>
    </row>
    <row r="205" spans="1:29" x14ac:dyDescent="0.25">
      <c r="A205" t="s">
        <v>423</v>
      </c>
      <c r="B205" t="s">
        <v>1388</v>
      </c>
      <c r="C205" t="s">
        <v>1389</v>
      </c>
      <c r="D205">
        <v>1900</v>
      </c>
      <c r="E205" s="957">
        <v>1</v>
      </c>
      <c r="F205" t="s">
        <v>443</v>
      </c>
      <c r="G205" s="957">
        <v>274</v>
      </c>
      <c r="H205" t="s">
        <v>382</v>
      </c>
      <c r="I205" s="958" t="s">
        <v>491</v>
      </c>
      <c r="J205" s="958" t="s">
        <v>447</v>
      </c>
      <c r="K205" s="958" t="s">
        <v>437</v>
      </c>
      <c r="L205" s="937" t="s">
        <v>946</v>
      </c>
      <c r="M205" s="958" t="s">
        <v>938</v>
      </c>
      <c r="N205" s="677">
        <f t="shared" ca="1" si="31"/>
        <v>0</v>
      </c>
      <c r="O205" s="677">
        <f t="shared" ca="1" si="32"/>
        <v>0</v>
      </c>
      <c r="P205" s="677">
        <f t="shared" ca="1" si="32"/>
        <v>0</v>
      </c>
      <c r="Q205" s="677">
        <f t="shared" ca="1" si="32"/>
        <v>0</v>
      </c>
      <c r="R205" s="677">
        <f t="shared" ca="1" si="32"/>
        <v>0</v>
      </c>
      <c r="S205" s="677">
        <f t="shared" ca="1" si="32"/>
        <v>0</v>
      </c>
      <c r="T205" s="677">
        <f t="shared" ca="1" si="32"/>
        <v>0</v>
      </c>
      <c r="U205" s="677">
        <f t="shared" ca="1" si="32"/>
        <v>0</v>
      </c>
      <c r="V205" s="677">
        <f t="shared" ca="1" si="32"/>
        <v>0</v>
      </c>
      <c r="W205" s="677">
        <f t="shared" ca="1" si="28"/>
        <v>0</v>
      </c>
      <c r="X205" s="677">
        <f t="shared" ca="1" si="32"/>
        <v>0</v>
      </c>
      <c r="Y205" s="677">
        <f t="shared" ca="1" si="32"/>
        <v>0</v>
      </c>
      <c r="Z205" s="677">
        <f t="shared" ca="1" si="32"/>
        <v>0</v>
      </c>
      <c r="AA205" t="str">
        <f t="shared" si="33"/>
        <v>ASR_COMP</v>
      </c>
      <c r="AB205" s="957">
        <f t="shared" si="34"/>
        <v>44682</v>
      </c>
      <c r="AC205" t="str">
        <f t="shared" si="35"/>
        <v>Unaudited</v>
      </c>
    </row>
    <row r="206" spans="1:29" x14ac:dyDescent="0.25">
      <c r="A206" t="s">
        <v>423</v>
      </c>
      <c r="B206" t="s">
        <v>1388</v>
      </c>
      <c r="C206" t="s">
        <v>1389</v>
      </c>
      <c r="D206">
        <v>1900</v>
      </c>
      <c r="E206" s="957">
        <v>1</v>
      </c>
      <c r="F206" t="s">
        <v>443</v>
      </c>
      <c r="G206" s="957">
        <v>274</v>
      </c>
      <c r="H206" t="s">
        <v>382</v>
      </c>
      <c r="I206" s="937" t="s">
        <v>491</v>
      </c>
      <c r="J206" s="937" t="s">
        <v>447</v>
      </c>
      <c r="K206" s="937" t="s">
        <v>437</v>
      </c>
      <c r="L206" s="937" t="s">
        <v>170</v>
      </c>
      <c r="M206" s="962" t="s">
        <v>40</v>
      </c>
      <c r="N206" s="677">
        <f t="shared" ca="1" si="31"/>
        <v>167095.29000000007</v>
      </c>
      <c r="O206" s="677">
        <f t="shared" ca="1" si="32"/>
        <v>139153.0453575089</v>
      </c>
      <c r="P206" s="677">
        <f t="shared" ca="1" si="32"/>
        <v>4688.8046424911199</v>
      </c>
      <c r="Q206" s="677">
        <f t="shared" ca="1" si="32"/>
        <v>8893.2955382044747</v>
      </c>
      <c r="R206" s="677">
        <f t="shared" ca="1" si="32"/>
        <v>2196.8222460622146</v>
      </c>
      <c r="S206" s="677">
        <f t="shared" ca="1" si="32"/>
        <v>3712.8016276581079</v>
      </c>
      <c r="T206" s="677">
        <f t="shared" ca="1" si="32"/>
        <v>0</v>
      </c>
      <c r="U206" s="677">
        <f t="shared" ca="1" si="32"/>
        <v>124.1414804278952</v>
      </c>
      <c r="V206" s="677">
        <f t="shared" ca="1" si="32"/>
        <v>426.63363536259004</v>
      </c>
      <c r="W206" s="677">
        <f t="shared" ca="1" si="28"/>
        <v>33.954522113788059</v>
      </c>
      <c r="X206" s="677">
        <f t="shared" ca="1" si="32"/>
        <v>7137.0768919139982</v>
      </c>
      <c r="Y206" s="677">
        <f t="shared" ca="1" si="32"/>
        <v>728.71405825693364</v>
      </c>
      <c r="Z206" s="677">
        <f t="shared" ca="1" si="32"/>
        <v>0</v>
      </c>
      <c r="AA206" t="str">
        <f t="shared" si="33"/>
        <v>ASR_COMP</v>
      </c>
      <c r="AB206" s="957">
        <f t="shared" si="34"/>
        <v>44682</v>
      </c>
      <c r="AC206" t="str">
        <f t="shared" si="35"/>
        <v>Unaudited</v>
      </c>
    </row>
    <row r="207" spans="1:29" x14ac:dyDescent="0.25">
      <c r="A207" t="s">
        <v>423</v>
      </c>
      <c r="B207" t="s">
        <v>1388</v>
      </c>
      <c r="C207" t="s">
        <v>1389</v>
      </c>
      <c r="D207">
        <v>1900</v>
      </c>
      <c r="E207" s="957">
        <v>1</v>
      </c>
      <c r="F207" t="s">
        <v>443</v>
      </c>
      <c r="G207" s="957">
        <v>274</v>
      </c>
      <c r="H207" t="s">
        <v>382</v>
      </c>
      <c r="I207" s="937" t="s">
        <v>491</v>
      </c>
      <c r="J207" s="937" t="s">
        <v>447</v>
      </c>
      <c r="K207" s="937" t="s">
        <v>437</v>
      </c>
      <c r="L207" s="937" t="s">
        <v>171</v>
      </c>
      <c r="M207" s="962" t="s">
        <v>332</v>
      </c>
      <c r="N207" s="677">
        <f t="shared" ca="1" si="31"/>
        <v>0</v>
      </c>
      <c r="O207" s="677">
        <f t="shared" ca="1" si="32"/>
        <v>0</v>
      </c>
      <c r="P207" s="677">
        <f t="shared" ca="1" si="32"/>
        <v>0</v>
      </c>
      <c r="Q207" s="677">
        <f t="shared" ca="1" si="32"/>
        <v>0</v>
      </c>
      <c r="R207" s="677">
        <f t="shared" ca="1" si="32"/>
        <v>0</v>
      </c>
      <c r="S207" s="677">
        <f t="shared" ca="1" si="32"/>
        <v>0</v>
      </c>
      <c r="T207" s="677">
        <f t="shared" ca="1" si="32"/>
        <v>0</v>
      </c>
      <c r="U207" s="677">
        <f t="shared" ca="1" si="32"/>
        <v>0</v>
      </c>
      <c r="V207" s="677">
        <f t="shared" ca="1" si="32"/>
        <v>0</v>
      </c>
      <c r="W207" s="677">
        <f t="shared" ca="1" si="28"/>
        <v>0</v>
      </c>
      <c r="X207" s="677">
        <f t="shared" ca="1" si="32"/>
        <v>0</v>
      </c>
      <c r="Y207" s="677">
        <f t="shared" ca="1" si="32"/>
        <v>0</v>
      </c>
      <c r="Z207" s="677">
        <f t="shared" ca="1" si="32"/>
        <v>0</v>
      </c>
      <c r="AA207" t="str">
        <f t="shared" si="33"/>
        <v>ASR_COMP</v>
      </c>
      <c r="AB207" s="957">
        <f t="shared" si="34"/>
        <v>44682</v>
      </c>
      <c r="AC207" t="str">
        <f t="shared" si="35"/>
        <v>Unaudited</v>
      </c>
    </row>
    <row r="208" spans="1:29" x14ac:dyDescent="0.25">
      <c r="A208" t="s">
        <v>423</v>
      </c>
      <c r="B208" t="s">
        <v>1388</v>
      </c>
      <c r="C208" t="s">
        <v>1389</v>
      </c>
      <c r="D208">
        <v>1900</v>
      </c>
      <c r="E208" s="957">
        <v>1</v>
      </c>
      <c r="F208" t="s">
        <v>443</v>
      </c>
      <c r="G208" s="957">
        <v>274</v>
      </c>
      <c r="H208" t="s">
        <v>382</v>
      </c>
      <c r="I208" s="937" t="s">
        <v>491</v>
      </c>
      <c r="J208" s="937" t="s">
        <v>453</v>
      </c>
      <c r="K208" s="937" t="s">
        <v>438</v>
      </c>
      <c r="L208" s="937" t="s">
        <v>124</v>
      </c>
      <c r="M208" s="962" t="s">
        <v>27</v>
      </c>
      <c r="N208" s="677">
        <f t="shared" ca="1" si="31"/>
        <v>34520758.639214523</v>
      </c>
      <c r="O208" s="677">
        <f t="shared" ca="1" si="32"/>
        <v>-35678.16146868511</v>
      </c>
      <c r="P208" s="677">
        <f t="shared" ca="1" si="32"/>
        <v>34556436.800683208</v>
      </c>
      <c r="Q208" s="677">
        <f t="shared" ca="1" si="32"/>
        <v>0</v>
      </c>
      <c r="R208" s="677">
        <f t="shared" ca="1" si="32"/>
        <v>0</v>
      </c>
      <c r="S208" s="677">
        <f t="shared" ca="1" si="32"/>
        <v>0</v>
      </c>
      <c r="T208" s="677">
        <f t="shared" ca="1" si="32"/>
        <v>0</v>
      </c>
      <c r="U208" s="677">
        <f t="shared" ca="1" si="32"/>
        <v>0</v>
      </c>
      <c r="V208" s="677">
        <f t="shared" ca="1" si="32"/>
        <v>0</v>
      </c>
      <c r="W208" s="677">
        <f t="shared" ca="1" si="28"/>
        <v>0</v>
      </c>
      <c r="X208" s="677">
        <f t="shared" ca="1" si="32"/>
        <v>0</v>
      </c>
      <c r="Y208" s="677">
        <f t="shared" ca="1" si="32"/>
        <v>0</v>
      </c>
      <c r="Z208" s="677">
        <f t="shared" ca="1" si="32"/>
        <v>0</v>
      </c>
      <c r="AA208" t="str">
        <f t="shared" si="33"/>
        <v>ASR_COMP</v>
      </c>
      <c r="AB208" s="957">
        <f t="shared" si="34"/>
        <v>44682</v>
      </c>
      <c r="AC208" t="str">
        <f t="shared" si="35"/>
        <v>Unaudited</v>
      </c>
    </row>
    <row r="209" spans="1:29" x14ac:dyDescent="0.25">
      <c r="A209" t="s">
        <v>423</v>
      </c>
      <c r="B209" t="s">
        <v>1388</v>
      </c>
      <c r="C209" t="s">
        <v>1389</v>
      </c>
      <c r="D209">
        <v>1900</v>
      </c>
      <c r="E209" s="957">
        <v>1</v>
      </c>
      <c r="F209" t="s">
        <v>443</v>
      </c>
      <c r="G209" s="957">
        <v>274</v>
      </c>
      <c r="H209" t="s">
        <v>382</v>
      </c>
      <c r="I209" s="937" t="s">
        <v>491</v>
      </c>
      <c r="J209" s="937" t="s">
        <v>453</v>
      </c>
      <c r="K209" s="937" t="s">
        <v>438</v>
      </c>
      <c r="L209" s="937" t="s">
        <v>125</v>
      </c>
      <c r="M209" s="962" t="s">
        <v>100</v>
      </c>
      <c r="N209" s="677">
        <f t="shared" ca="1" si="31"/>
        <v>1730522.7280310742</v>
      </c>
      <c r="O209" s="677">
        <f t="shared" ca="1" si="32"/>
        <v>769548.58572142234</v>
      </c>
      <c r="P209" s="677">
        <f t="shared" ca="1" si="32"/>
        <v>960974.14230965183</v>
      </c>
      <c r="Q209" s="677">
        <f t="shared" ca="1" si="32"/>
        <v>0</v>
      </c>
      <c r="R209" s="677">
        <f t="shared" ca="1" si="32"/>
        <v>0</v>
      </c>
      <c r="S209" s="677">
        <f t="shared" ca="1" si="32"/>
        <v>0</v>
      </c>
      <c r="T209" s="677">
        <f t="shared" ca="1" si="32"/>
        <v>0</v>
      </c>
      <c r="U209" s="677">
        <f t="shared" ca="1" si="32"/>
        <v>0</v>
      </c>
      <c r="V209" s="677">
        <f t="shared" ca="1" si="32"/>
        <v>0</v>
      </c>
      <c r="W209" s="677">
        <f t="shared" ca="1" si="28"/>
        <v>0</v>
      </c>
      <c r="X209" s="677">
        <f t="shared" ca="1" si="32"/>
        <v>0</v>
      </c>
      <c r="Y209" s="677">
        <f t="shared" ca="1" si="32"/>
        <v>0</v>
      </c>
      <c r="Z209" s="677">
        <f t="shared" ca="1" si="32"/>
        <v>0</v>
      </c>
      <c r="AA209" t="str">
        <f t="shared" si="33"/>
        <v>ASR_COMP</v>
      </c>
      <c r="AB209" s="957">
        <f t="shared" si="34"/>
        <v>44682</v>
      </c>
      <c r="AC209" t="str">
        <f t="shared" si="35"/>
        <v>Unaudited</v>
      </c>
    </row>
    <row r="210" spans="1:29" x14ac:dyDescent="0.25">
      <c r="A210" t="s">
        <v>423</v>
      </c>
      <c r="B210" t="s">
        <v>1388</v>
      </c>
      <c r="C210" t="s">
        <v>1389</v>
      </c>
      <c r="D210">
        <v>1900</v>
      </c>
      <c r="E210" s="957">
        <v>1</v>
      </c>
      <c r="F210" t="s">
        <v>443</v>
      </c>
      <c r="G210" s="957">
        <v>274</v>
      </c>
      <c r="H210" t="s">
        <v>382</v>
      </c>
      <c r="I210" s="937" t="s">
        <v>491</v>
      </c>
      <c r="J210" s="937" t="s">
        <v>453</v>
      </c>
      <c r="K210" s="937" t="s">
        <v>438</v>
      </c>
      <c r="L210" s="937" t="s">
        <v>126</v>
      </c>
      <c r="M210" s="962" t="s">
        <v>101</v>
      </c>
      <c r="N210" s="677">
        <f t="shared" ca="1" si="31"/>
        <v>4737111.7766594924</v>
      </c>
      <c r="O210" s="677">
        <f t="shared" ca="1" si="32"/>
        <v>3529928.5768192313</v>
      </c>
      <c r="P210" s="677">
        <f t="shared" ca="1" si="32"/>
        <v>1207183.1998402611</v>
      </c>
      <c r="Q210" s="677">
        <f t="shared" ca="1" si="32"/>
        <v>0</v>
      </c>
      <c r="R210" s="677">
        <f t="shared" ca="1" si="32"/>
        <v>0</v>
      </c>
      <c r="S210" s="677">
        <f t="shared" ca="1" si="32"/>
        <v>0</v>
      </c>
      <c r="T210" s="677">
        <f t="shared" ca="1" si="32"/>
        <v>0</v>
      </c>
      <c r="U210" s="677">
        <f t="shared" ca="1" si="32"/>
        <v>0</v>
      </c>
      <c r="V210" s="677">
        <f t="shared" ca="1" si="32"/>
        <v>0</v>
      </c>
      <c r="W210" s="677">
        <f t="shared" ca="1" si="28"/>
        <v>0</v>
      </c>
      <c r="X210" s="677">
        <f t="shared" ca="1" si="32"/>
        <v>0</v>
      </c>
      <c r="Y210" s="677">
        <f t="shared" ca="1" si="32"/>
        <v>0</v>
      </c>
      <c r="Z210" s="677">
        <f t="shared" ca="1" si="32"/>
        <v>0</v>
      </c>
      <c r="AA210" t="str">
        <f t="shared" si="33"/>
        <v>ASR_COMP</v>
      </c>
      <c r="AB210" s="957">
        <f t="shared" si="34"/>
        <v>44682</v>
      </c>
      <c r="AC210" t="str">
        <f t="shared" si="35"/>
        <v>Unaudited</v>
      </c>
    </row>
    <row r="211" spans="1:29" x14ac:dyDescent="0.25">
      <c r="A211" t="s">
        <v>423</v>
      </c>
      <c r="B211" t="s">
        <v>1388</v>
      </c>
      <c r="C211" t="s">
        <v>1389</v>
      </c>
      <c r="D211">
        <v>1900</v>
      </c>
      <c r="E211" s="957">
        <v>1</v>
      </c>
      <c r="F211" t="s">
        <v>443</v>
      </c>
      <c r="G211" s="957">
        <v>274</v>
      </c>
      <c r="H211" t="s">
        <v>382</v>
      </c>
      <c r="I211" s="937" t="s">
        <v>491</v>
      </c>
      <c r="J211" s="937" t="s">
        <v>453</v>
      </c>
      <c r="K211" s="937" t="s">
        <v>438</v>
      </c>
      <c r="L211" s="937" t="s">
        <v>127</v>
      </c>
      <c r="M211" s="962" t="s">
        <v>102</v>
      </c>
      <c r="N211" s="677">
        <f t="shared" ca="1" si="31"/>
        <v>1130475.6338070242</v>
      </c>
      <c r="O211" s="677">
        <f t="shared" ca="1" si="32"/>
        <v>678346.36011320841</v>
      </c>
      <c r="P211" s="677">
        <f t="shared" ca="1" si="32"/>
        <v>452129.27369381586</v>
      </c>
      <c r="Q211" s="677">
        <f t="shared" ca="1" si="32"/>
        <v>0</v>
      </c>
      <c r="R211" s="677">
        <f t="shared" ca="1" si="32"/>
        <v>0</v>
      </c>
      <c r="S211" s="677">
        <f t="shared" ca="1" si="32"/>
        <v>0</v>
      </c>
      <c r="T211" s="677">
        <f t="shared" ca="1" si="32"/>
        <v>0</v>
      </c>
      <c r="U211" s="677">
        <f t="shared" ca="1" si="32"/>
        <v>0</v>
      </c>
      <c r="V211" s="677">
        <f t="shared" ca="1" si="32"/>
        <v>0</v>
      </c>
      <c r="W211" s="677">
        <f t="shared" ca="1" si="28"/>
        <v>0</v>
      </c>
      <c r="X211" s="677">
        <f t="shared" ca="1" si="32"/>
        <v>0</v>
      </c>
      <c r="Y211" s="677">
        <f t="shared" ca="1" si="32"/>
        <v>0</v>
      </c>
      <c r="Z211" s="677">
        <f t="shared" ca="1" si="32"/>
        <v>0</v>
      </c>
      <c r="AA211" t="str">
        <f t="shared" si="33"/>
        <v>ASR_COMP</v>
      </c>
      <c r="AB211" s="957">
        <f t="shared" si="34"/>
        <v>44682</v>
      </c>
      <c r="AC211" t="str">
        <f t="shared" si="35"/>
        <v>Unaudited</v>
      </c>
    </row>
    <row r="212" spans="1:29" x14ac:dyDescent="0.25">
      <c r="A212" t="s">
        <v>423</v>
      </c>
      <c r="B212" t="s">
        <v>1388</v>
      </c>
      <c r="C212" t="s">
        <v>1389</v>
      </c>
      <c r="D212">
        <v>1900</v>
      </c>
      <c r="E212" s="957">
        <v>1</v>
      </c>
      <c r="F212" t="s">
        <v>443</v>
      </c>
      <c r="G212" s="957">
        <v>274</v>
      </c>
      <c r="H212" t="s">
        <v>382</v>
      </c>
      <c r="I212" s="937" t="s">
        <v>491</v>
      </c>
      <c r="J212" s="937" t="s">
        <v>453</v>
      </c>
      <c r="K212" s="937" t="s">
        <v>438</v>
      </c>
      <c r="L212" s="945" t="s">
        <v>128</v>
      </c>
      <c r="M212" s="960" t="s">
        <v>103</v>
      </c>
      <c r="N212" s="677">
        <f t="shared" ca="1" si="31"/>
        <v>3925508.2892071041</v>
      </c>
      <c r="O212" s="677">
        <f t="shared" ca="1" si="32"/>
        <v>755663.149316011</v>
      </c>
      <c r="P212" s="677">
        <f t="shared" ca="1" si="32"/>
        <v>3169845.1398910931</v>
      </c>
      <c r="Q212" s="677">
        <f t="shared" ca="1" si="32"/>
        <v>0</v>
      </c>
      <c r="R212" s="677">
        <f t="shared" ca="1" si="32"/>
        <v>0</v>
      </c>
      <c r="S212" s="677">
        <f t="shared" ca="1" si="32"/>
        <v>0</v>
      </c>
      <c r="T212" s="677">
        <f t="shared" ca="1" si="32"/>
        <v>0</v>
      </c>
      <c r="U212" s="677">
        <f t="shared" ca="1" si="32"/>
        <v>0</v>
      </c>
      <c r="V212" s="677">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7">
        <f t="shared" ca="1" si="28"/>
        <v>0</v>
      </c>
      <c r="X212" s="677">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7">
        <f t="shared" ca="1" si="37"/>
        <v>0</v>
      </c>
      <c r="Z212" s="677">
        <f t="shared" ca="1" si="37"/>
        <v>0</v>
      </c>
      <c r="AA212" t="str">
        <f t="shared" si="33"/>
        <v>ASR_COMP</v>
      </c>
      <c r="AB212" s="957">
        <f t="shared" si="34"/>
        <v>44682</v>
      </c>
      <c r="AC212" t="str">
        <f t="shared" si="35"/>
        <v>Unaudited</v>
      </c>
    </row>
    <row r="213" spans="1:29" x14ac:dyDescent="0.25">
      <c r="A213" t="s">
        <v>423</v>
      </c>
      <c r="B213" t="s">
        <v>1388</v>
      </c>
      <c r="C213" t="s">
        <v>1389</v>
      </c>
      <c r="D213">
        <v>1900</v>
      </c>
      <c r="E213" s="957">
        <v>1</v>
      </c>
      <c r="F213" t="s">
        <v>443</v>
      </c>
      <c r="G213" s="957">
        <v>274</v>
      </c>
      <c r="H213" t="s">
        <v>382</v>
      </c>
      <c r="I213" s="962" t="s">
        <v>491</v>
      </c>
      <c r="J213" s="962" t="s">
        <v>453</v>
      </c>
      <c r="K213" s="962" t="s">
        <v>438</v>
      </c>
      <c r="L213" s="937" t="s">
        <v>129</v>
      </c>
      <c r="M213" s="962" t="s">
        <v>28</v>
      </c>
      <c r="N213" s="677">
        <f t="shared" ca="1" si="31"/>
        <v>789278.92681612726</v>
      </c>
      <c r="O213" s="677">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789278.92681612726</v>
      </c>
      <c r="P213" s="677">
        <f t="shared" ca="1" si="38"/>
        <v>0</v>
      </c>
      <c r="Q213" s="677">
        <f t="shared" ca="1" si="38"/>
        <v>0</v>
      </c>
      <c r="R213" s="677">
        <f t="shared" ca="1" si="38"/>
        <v>0</v>
      </c>
      <c r="S213" s="677">
        <f t="shared" ca="1" si="38"/>
        <v>0</v>
      </c>
      <c r="T213" s="677">
        <f t="shared" ca="1" si="38"/>
        <v>0</v>
      </c>
      <c r="U213" s="677">
        <f t="shared" ca="1" si="38"/>
        <v>0</v>
      </c>
      <c r="V213" s="677">
        <f t="shared" ca="1" si="36"/>
        <v>0</v>
      </c>
      <c r="W213" s="677">
        <f t="shared" ca="1" si="28"/>
        <v>0</v>
      </c>
      <c r="X213" s="677">
        <f t="shared" ca="1" si="37"/>
        <v>0</v>
      </c>
      <c r="Y213" s="677">
        <f t="shared" ca="1" si="37"/>
        <v>0</v>
      </c>
      <c r="Z213" s="677">
        <f t="shared" ca="1" si="37"/>
        <v>0</v>
      </c>
      <c r="AA213" t="str">
        <f t="shared" si="33"/>
        <v>ASR_COMP</v>
      </c>
      <c r="AB213" s="957">
        <f t="shared" si="34"/>
        <v>44682</v>
      </c>
      <c r="AC213" t="str">
        <f t="shared" si="35"/>
        <v>Unaudited</v>
      </c>
    </row>
    <row r="214" spans="1:29" x14ac:dyDescent="0.25">
      <c r="A214" t="s">
        <v>423</v>
      </c>
      <c r="B214" t="s">
        <v>1388</v>
      </c>
      <c r="C214" t="s">
        <v>1389</v>
      </c>
      <c r="D214">
        <v>1900</v>
      </c>
      <c r="E214" s="957">
        <v>1</v>
      </c>
      <c r="F214" t="s">
        <v>443</v>
      </c>
      <c r="G214" s="957">
        <v>274</v>
      </c>
      <c r="H214" t="s">
        <v>382</v>
      </c>
      <c r="I214" s="937" t="s">
        <v>491</v>
      </c>
      <c r="J214" s="937" t="s">
        <v>439</v>
      </c>
      <c r="K214" s="937" t="s">
        <v>439</v>
      </c>
      <c r="L214" s="943" t="s">
        <v>131</v>
      </c>
      <c r="M214" s="963" t="s">
        <v>329</v>
      </c>
      <c r="N214" s="677">
        <f t="shared" ca="1" si="31"/>
        <v>0</v>
      </c>
      <c r="O214" s="677">
        <f t="shared" ca="1" si="38"/>
        <v>0</v>
      </c>
      <c r="P214" s="677">
        <f t="shared" ca="1" si="38"/>
        <v>0</v>
      </c>
      <c r="Q214" s="677">
        <f t="shared" ca="1" si="38"/>
        <v>0</v>
      </c>
      <c r="R214" s="677">
        <f t="shared" ca="1" si="38"/>
        <v>0</v>
      </c>
      <c r="S214" s="677">
        <f t="shared" ca="1" si="38"/>
        <v>0</v>
      </c>
      <c r="T214" s="677">
        <f t="shared" ca="1" si="38"/>
        <v>0</v>
      </c>
      <c r="U214" s="677">
        <f t="shared" ca="1" si="38"/>
        <v>0</v>
      </c>
      <c r="V214" s="677">
        <f t="shared" ca="1" si="36"/>
        <v>0</v>
      </c>
      <c r="W214" s="677">
        <f t="shared" ca="1" si="28"/>
        <v>0</v>
      </c>
      <c r="X214" s="677">
        <f t="shared" ca="1" si="37"/>
        <v>0</v>
      </c>
      <c r="Y214" s="677">
        <f t="shared" ca="1" si="37"/>
        <v>0</v>
      </c>
      <c r="Z214" s="677">
        <f t="shared" ca="1" si="37"/>
        <v>0</v>
      </c>
      <c r="AA214" t="str">
        <f t="shared" si="33"/>
        <v>ASR_COMP</v>
      </c>
      <c r="AB214" s="957">
        <f t="shared" si="34"/>
        <v>44682</v>
      </c>
      <c r="AC214" t="str">
        <f t="shared" si="35"/>
        <v>Unaudited</v>
      </c>
    </row>
    <row r="215" spans="1:29" x14ac:dyDescent="0.25">
      <c r="A215" t="s">
        <v>423</v>
      </c>
      <c r="B215" t="s">
        <v>1388</v>
      </c>
      <c r="C215" t="s">
        <v>1389</v>
      </c>
      <c r="D215">
        <v>1900</v>
      </c>
      <c r="E215" s="957">
        <v>1</v>
      </c>
      <c r="F215" t="s">
        <v>443</v>
      </c>
      <c r="G215" s="957">
        <v>274</v>
      </c>
      <c r="H215" t="s">
        <v>382</v>
      </c>
      <c r="I215" s="937" t="s">
        <v>491</v>
      </c>
      <c r="J215" s="937" t="s">
        <v>439</v>
      </c>
      <c r="K215" s="937" t="s">
        <v>439</v>
      </c>
      <c r="L215" s="943" t="s">
        <v>132</v>
      </c>
      <c r="M215" s="963" t="s">
        <v>328</v>
      </c>
      <c r="N215" s="677">
        <f t="shared" ca="1" si="31"/>
        <v>0</v>
      </c>
      <c r="O215" s="677">
        <f t="shared" ca="1" si="38"/>
        <v>0</v>
      </c>
      <c r="P215" s="677">
        <f t="shared" ca="1" si="38"/>
        <v>0</v>
      </c>
      <c r="Q215" s="677">
        <f t="shared" ca="1" si="38"/>
        <v>0</v>
      </c>
      <c r="R215" s="677">
        <f t="shared" ca="1" si="38"/>
        <v>0</v>
      </c>
      <c r="S215" s="677">
        <f t="shared" ca="1" si="38"/>
        <v>0</v>
      </c>
      <c r="T215" s="677">
        <f t="shared" ca="1" si="38"/>
        <v>0</v>
      </c>
      <c r="U215" s="677">
        <f t="shared" ca="1" si="38"/>
        <v>0</v>
      </c>
      <c r="V215" s="677">
        <f t="shared" ca="1" si="36"/>
        <v>0</v>
      </c>
      <c r="W215" s="677">
        <f t="shared" ca="1" si="28"/>
        <v>0</v>
      </c>
      <c r="X215" s="677">
        <f t="shared" ca="1" si="37"/>
        <v>0</v>
      </c>
      <c r="Y215" s="677">
        <f t="shared" ca="1" si="37"/>
        <v>0</v>
      </c>
      <c r="Z215" s="677">
        <f t="shared" ca="1" si="37"/>
        <v>0</v>
      </c>
      <c r="AA215" t="str">
        <f t="shared" si="33"/>
        <v>ASR_COMP</v>
      </c>
      <c r="AB215" s="957">
        <f t="shared" si="34"/>
        <v>44682</v>
      </c>
      <c r="AC215" t="str">
        <f t="shared" si="35"/>
        <v>Unaudited</v>
      </c>
    </row>
    <row r="216" spans="1:29" ht="30" x14ac:dyDescent="0.25">
      <c r="A216" t="s">
        <v>423</v>
      </c>
      <c r="B216" t="s">
        <v>1388</v>
      </c>
      <c r="C216" t="s">
        <v>1389</v>
      </c>
      <c r="D216">
        <v>1900</v>
      </c>
      <c r="E216" s="957">
        <v>1</v>
      </c>
      <c r="F216" t="s">
        <v>443</v>
      </c>
      <c r="G216" s="957">
        <v>274</v>
      </c>
      <c r="H216" t="s">
        <v>382</v>
      </c>
      <c r="I216" s="937" t="s">
        <v>491</v>
      </c>
      <c r="J216" s="937" t="s">
        <v>439</v>
      </c>
      <c r="K216" s="937" t="s">
        <v>439</v>
      </c>
      <c r="L216" s="947" t="s">
        <v>133</v>
      </c>
      <c r="M216" s="964" t="s">
        <v>182</v>
      </c>
      <c r="N216" s="677">
        <f t="shared" ca="1" si="31"/>
        <v>0</v>
      </c>
      <c r="O216" s="677">
        <f t="shared" ca="1" si="38"/>
        <v>0</v>
      </c>
      <c r="P216" s="677">
        <f t="shared" ca="1" si="38"/>
        <v>0</v>
      </c>
      <c r="Q216" s="677">
        <f t="shared" ca="1" si="38"/>
        <v>0</v>
      </c>
      <c r="R216" s="677">
        <f t="shared" ca="1" si="38"/>
        <v>0</v>
      </c>
      <c r="S216" s="677">
        <f t="shared" ca="1" si="38"/>
        <v>0</v>
      </c>
      <c r="T216" s="677">
        <f t="shared" ca="1" si="38"/>
        <v>0</v>
      </c>
      <c r="U216" s="677">
        <f t="shared" ca="1" si="38"/>
        <v>0</v>
      </c>
      <c r="V216" s="677">
        <f t="shared" ca="1" si="36"/>
        <v>0</v>
      </c>
      <c r="W216" s="677">
        <f t="shared" ca="1" si="28"/>
        <v>0</v>
      </c>
      <c r="X216" s="677">
        <f t="shared" ca="1" si="37"/>
        <v>0</v>
      </c>
      <c r="Y216" s="677">
        <f t="shared" ca="1" si="37"/>
        <v>0</v>
      </c>
      <c r="Z216" s="677">
        <f t="shared" ca="1" si="37"/>
        <v>0</v>
      </c>
      <c r="AA216" t="str">
        <f t="shared" si="33"/>
        <v>ASR_COMP</v>
      </c>
      <c r="AB216" s="957">
        <f t="shared" si="34"/>
        <v>44682</v>
      </c>
      <c r="AC216" t="str">
        <f t="shared" si="35"/>
        <v>Unaudited</v>
      </c>
    </row>
    <row r="217" spans="1:29" x14ac:dyDescent="0.25">
      <c r="A217" t="s">
        <v>423</v>
      </c>
      <c r="B217" t="s">
        <v>1388</v>
      </c>
      <c r="C217" t="s">
        <v>1389</v>
      </c>
      <c r="D217">
        <v>1900</v>
      </c>
      <c r="E217" s="957">
        <v>1</v>
      </c>
      <c r="F217" t="s">
        <v>443</v>
      </c>
      <c r="G217" s="957">
        <v>274</v>
      </c>
      <c r="H217" t="s">
        <v>382</v>
      </c>
      <c r="I217" s="963" t="s">
        <v>491</v>
      </c>
      <c r="J217" s="963" t="s">
        <v>439</v>
      </c>
      <c r="K217" s="963" t="s">
        <v>439</v>
      </c>
      <c r="L217" s="943" t="s">
        <v>134</v>
      </c>
      <c r="M217" s="963" t="s">
        <v>497</v>
      </c>
      <c r="N217" s="677">
        <f t="shared" ca="1" si="31"/>
        <v>0</v>
      </c>
      <c r="O217" s="677">
        <f t="shared" ca="1" si="38"/>
        <v>0</v>
      </c>
      <c r="P217" s="677">
        <f t="shared" ca="1" si="38"/>
        <v>0</v>
      </c>
      <c r="Q217" s="677">
        <f t="shared" ca="1" si="38"/>
        <v>0</v>
      </c>
      <c r="R217" s="677">
        <f t="shared" ca="1" si="38"/>
        <v>0</v>
      </c>
      <c r="S217" s="677">
        <f t="shared" ca="1" si="38"/>
        <v>0</v>
      </c>
      <c r="T217" s="677">
        <f t="shared" ca="1" si="38"/>
        <v>0</v>
      </c>
      <c r="U217" s="677">
        <f t="shared" ca="1" si="38"/>
        <v>0</v>
      </c>
      <c r="V217" s="677">
        <f t="shared" ca="1" si="36"/>
        <v>0</v>
      </c>
      <c r="W217" s="677">
        <f t="shared" ca="1" si="28"/>
        <v>0</v>
      </c>
      <c r="X217" s="677">
        <f t="shared" ca="1" si="37"/>
        <v>0</v>
      </c>
      <c r="Y217" s="677">
        <f t="shared" ca="1" si="37"/>
        <v>0</v>
      </c>
      <c r="Z217" s="677">
        <f t="shared" ca="1" si="37"/>
        <v>0</v>
      </c>
      <c r="AA217" t="str">
        <f t="shared" si="33"/>
        <v>ASR_COMP</v>
      </c>
      <c r="AB217" s="957">
        <f t="shared" si="34"/>
        <v>44682</v>
      </c>
      <c r="AC217" t="str">
        <f t="shared" si="35"/>
        <v>Unaudited</v>
      </c>
    </row>
    <row r="218" spans="1:29" x14ac:dyDescent="0.25">
      <c r="A218" t="s">
        <v>423</v>
      </c>
      <c r="B218" t="s">
        <v>1388</v>
      </c>
      <c r="C218" t="s">
        <v>1389</v>
      </c>
      <c r="D218">
        <v>1900</v>
      </c>
      <c r="E218" s="957">
        <v>1</v>
      </c>
      <c r="F218" t="s">
        <v>443</v>
      </c>
      <c r="G218" s="957">
        <v>274</v>
      </c>
      <c r="H218" t="s">
        <v>382</v>
      </c>
      <c r="I218" s="937" t="s">
        <v>491</v>
      </c>
      <c r="J218" s="937" t="s">
        <v>439</v>
      </c>
      <c r="K218" s="937" t="s">
        <v>439</v>
      </c>
      <c r="L218" s="937" t="s">
        <v>135</v>
      </c>
      <c r="M218" s="962" t="s">
        <v>498</v>
      </c>
      <c r="N218" s="677">
        <f t="shared" ca="1" si="31"/>
        <v>0</v>
      </c>
      <c r="O218" s="677">
        <f t="shared" ca="1" si="38"/>
        <v>0</v>
      </c>
      <c r="P218" s="677">
        <f t="shared" ca="1" si="38"/>
        <v>0</v>
      </c>
      <c r="Q218" s="677">
        <f t="shared" ca="1" si="38"/>
        <v>0</v>
      </c>
      <c r="R218" s="677">
        <f t="shared" ca="1" si="38"/>
        <v>0</v>
      </c>
      <c r="S218" s="677">
        <f t="shared" ca="1" si="38"/>
        <v>0</v>
      </c>
      <c r="T218" s="677">
        <f t="shared" ca="1" si="38"/>
        <v>0</v>
      </c>
      <c r="U218" s="677">
        <f t="shared" ca="1" si="38"/>
        <v>0</v>
      </c>
      <c r="V218" s="677">
        <f t="shared" ca="1" si="36"/>
        <v>0</v>
      </c>
      <c r="W218" s="677">
        <f t="shared" ca="1" si="28"/>
        <v>0</v>
      </c>
      <c r="X218" s="677">
        <f t="shared" ca="1" si="37"/>
        <v>0</v>
      </c>
      <c r="Y218" s="677">
        <f t="shared" ca="1" si="37"/>
        <v>0</v>
      </c>
      <c r="Z218" s="677">
        <f t="shared" ca="1" si="37"/>
        <v>0</v>
      </c>
      <c r="AA218" t="str">
        <f t="shared" si="33"/>
        <v>ASR_COMP</v>
      </c>
      <c r="AB218" s="957">
        <f t="shared" si="34"/>
        <v>44682</v>
      </c>
      <c r="AC218" t="str">
        <f t="shared" si="35"/>
        <v>Unaudited</v>
      </c>
    </row>
    <row r="219" spans="1:29" x14ac:dyDescent="0.25">
      <c r="A219" t="s">
        <v>423</v>
      </c>
      <c r="B219" t="s">
        <v>1388</v>
      </c>
      <c r="C219" t="s">
        <v>1389</v>
      </c>
      <c r="D219">
        <v>1900</v>
      </c>
      <c r="E219" s="957">
        <v>1</v>
      </c>
      <c r="F219" t="s">
        <v>443</v>
      </c>
      <c r="G219" s="957">
        <v>274</v>
      </c>
      <c r="H219" t="s">
        <v>382</v>
      </c>
      <c r="I219" s="937" t="s">
        <v>491</v>
      </c>
      <c r="J219" s="937" t="s">
        <v>439</v>
      </c>
      <c r="K219" s="937" t="s">
        <v>439</v>
      </c>
      <c r="L219" s="937" t="s">
        <v>136</v>
      </c>
      <c r="M219" s="962" t="s">
        <v>499</v>
      </c>
      <c r="N219" s="677">
        <f t="shared" ca="1" si="31"/>
        <v>0</v>
      </c>
      <c r="O219" s="677">
        <f t="shared" ca="1" si="38"/>
        <v>0</v>
      </c>
      <c r="P219" s="677">
        <f t="shared" ca="1" si="38"/>
        <v>0</v>
      </c>
      <c r="Q219" s="677">
        <f t="shared" ca="1" si="38"/>
        <v>0</v>
      </c>
      <c r="R219" s="677">
        <f t="shared" ca="1" si="38"/>
        <v>0</v>
      </c>
      <c r="S219" s="677">
        <f t="shared" ca="1" si="38"/>
        <v>0</v>
      </c>
      <c r="T219" s="677">
        <f t="shared" ca="1" si="38"/>
        <v>0</v>
      </c>
      <c r="U219" s="677">
        <f t="shared" ca="1" si="38"/>
        <v>0</v>
      </c>
      <c r="V219" s="677">
        <f t="shared" ca="1" si="36"/>
        <v>0</v>
      </c>
      <c r="W219" s="677">
        <f t="shared" ca="1" si="28"/>
        <v>0</v>
      </c>
      <c r="X219" s="677">
        <f t="shared" ca="1" si="37"/>
        <v>0</v>
      </c>
      <c r="Y219" s="677">
        <f t="shared" ca="1" si="37"/>
        <v>0</v>
      </c>
      <c r="Z219" s="677">
        <f t="shared" ca="1" si="37"/>
        <v>0</v>
      </c>
      <c r="AA219" t="str">
        <f t="shared" si="33"/>
        <v>ASR_COMP</v>
      </c>
      <c r="AB219" s="957">
        <f t="shared" si="34"/>
        <v>44682</v>
      </c>
      <c r="AC219" t="str">
        <f t="shared" si="35"/>
        <v>Unaudited</v>
      </c>
    </row>
    <row r="220" spans="1:29" x14ac:dyDescent="0.25">
      <c r="A220" t="s">
        <v>423</v>
      </c>
      <c r="B220" t="s">
        <v>1388</v>
      </c>
      <c r="C220" t="s">
        <v>1389</v>
      </c>
      <c r="D220">
        <v>1900</v>
      </c>
      <c r="E220" s="957">
        <v>1</v>
      </c>
      <c r="F220" t="s">
        <v>443</v>
      </c>
      <c r="G220" s="957">
        <v>274</v>
      </c>
      <c r="H220" t="s">
        <v>382</v>
      </c>
      <c r="I220" s="937" t="s">
        <v>492</v>
      </c>
      <c r="J220" s="937" t="s">
        <v>26</v>
      </c>
      <c r="K220" s="937" t="s">
        <v>26</v>
      </c>
      <c r="L220" s="937" t="s">
        <v>272</v>
      </c>
      <c r="M220" s="962" t="s">
        <v>26</v>
      </c>
      <c r="N220" s="677">
        <f t="shared" ca="1" si="31"/>
        <v>11345805.328419393</v>
      </c>
      <c r="O220" s="677">
        <f t="shared" ca="1" si="38"/>
        <v>0</v>
      </c>
      <c r="P220" s="677">
        <f t="shared" ca="1" si="38"/>
        <v>0</v>
      </c>
      <c r="Q220" s="677">
        <f t="shared" ca="1" si="38"/>
        <v>0</v>
      </c>
      <c r="R220" s="677">
        <f t="shared" ca="1" si="38"/>
        <v>0</v>
      </c>
      <c r="S220" s="677">
        <f t="shared" ca="1" si="38"/>
        <v>0</v>
      </c>
      <c r="T220" s="677">
        <f t="shared" ca="1" si="38"/>
        <v>0</v>
      </c>
      <c r="U220" s="677">
        <f t="shared" ca="1" si="38"/>
        <v>0</v>
      </c>
      <c r="V220" s="677">
        <f t="shared" ca="1" si="36"/>
        <v>0</v>
      </c>
      <c r="W220" s="677">
        <f t="shared" ca="1" si="28"/>
        <v>0</v>
      </c>
      <c r="X220" s="677">
        <f t="shared" ca="1" si="37"/>
        <v>0</v>
      </c>
      <c r="Y220" s="677">
        <f t="shared" ca="1" si="37"/>
        <v>0</v>
      </c>
      <c r="Z220" s="677">
        <f t="shared" ca="1" si="37"/>
        <v>0</v>
      </c>
      <c r="AA220" t="str">
        <f t="shared" si="33"/>
        <v>ASR_COMP</v>
      </c>
      <c r="AB220" s="957">
        <f t="shared" si="34"/>
        <v>44682</v>
      </c>
      <c r="AC220" t="str">
        <f t="shared" si="35"/>
        <v>Unaudited</v>
      </c>
    </row>
    <row r="221" spans="1:29" x14ac:dyDescent="0.25">
      <c r="A221" t="s">
        <v>423</v>
      </c>
      <c r="B221" t="s">
        <v>1388</v>
      </c>
      <c r="C221" t="s">
        <v>1389</v>
      </c>
      <c r="D221">
        <v>1900</v>
      </c>
      <c r="E221" s="957">
        <v>1</v>
      </c>
      <c r="F221" t="s">
        <v>444</v>
      </c>
      <c r="G221" s="957">
        <v>366</v>
      </c>
      <c r="H221" t="s">
        <v>382</v>
      </c>
      <c r="I221" s="937" t="s">
        <v>435</v>
      </c>
      <c r="J221" s="937" t="s">
        <v>435</v>
      </c>
      <c r="K221" s="937" t="s">
        <v>435</v>
      </c>
      <c r="L221" s="945"/>
      <c r="M221" s="960" t="s">
        <v>435</v>
      </c>
      <c r="N221" s="677">
        <f t="shared" ca="1" si="31"/>
        <v>4571666.419999999</v>
      </c>
      <c r="O221" s="677">
        <f t="shared" ca="1" si="38"/>
        <v>3827916.23</v>
      </c>
      <c r="P221" s="677">
        <f t="shared" ca="1" si="38"/>
        <v>164298</v>
      </c>
      <c r="Q221" s="677">
        <f t="shared" ca="1" si="38"/>
        <v>256347.07</v>
      </c>
      <c r="R221" s="677">
        <f t="shared" ca="1" si="38"/>
        <v>81442.02</v>
      </c>
      <c r="S221" s="677">
        <f t="shared" ca="1" si="38"/>
        <v>83671.53</v>
      </c>
      <c r="T221" s="677">
        <f t="shared" ca="1" si="38"/>
        <v>44714.62</v>
      </c>
      <c r="U221" s="677">
        <f t="shared" ca="1" si="38"/>
        <v>2098.1</v>
      </c>
      <c r="V221" s="677">
        <f t="shared" ca="1" si="36"/>
        <v>12316.84</v>
      </c>
      <c r="W221" s="677">
        <f t="shared" ca="1" si="28"/>
        <v>1725.99</v>
      </c>
      <c r="X221" s="677">
        <f t="shared" ca="1" si="37"/>
        <v>83943.02</v>
      </c>
      <c r="Y221" s="677">
        <f t="shared" ca="1" si="37"/>
        <v>13193</v>
      </c>
      <c r="Z221" s="677">
        <f t="shared" ca="1" si="37"/>
        <v>0</v>
      </c>
      <c r="AA221" t="str">
        <f t="shared" si="33"/>
        <v>ASR_COMP</v>
      </c>
      <c r="AB221" s="957">
        <f t="shared" si="34"/>
        <v>44682</v>
      </c>
      <c r="AC221" t="str">
        <f t="shared" si="35"/>
        <v>Unaudited</v>
      </c>
    </row>
    <row r="222" spans="1:29" x14ac:dyDescent="0.25">
      <c r="A222" t="s">
        <v>423</v>
      </c>
      <c r="B222" t="s">
        <v>1388</v>
      </c>
      <c r="C222" t="s">
        <v>1389</v>
      </c>
      <c r="D222">
        <v>1900</v>
      </c>
      <c r="E222" s="957">
        <v>1</v>
      </c>
      <c r="F222" t="s">
        <v>444</v>
      </c>
      <c r="G222" s="957">
        <v>366</v>
      </c>
      <c r="H222" t="s">
        <v>382</v>
      </c>
      <c r="I222" s="962" t="s">
        <v>490</v>
      </c>
      <c r="J222" s="962" t="s">
        <v>12</v>
      </c>
      <c r="K222" s="962" t="s">
        <v>12</v>
      </c>
      <c r="L222" s="937">
        <v>1.1000000000000001</v>
      </c>
      <c r="M222" s="962" t="s">
        <v>12</v>
      </c>
      <c r="N222" s="677">
        <f t="shared" ca="1" si="31"/>
        <v>1318972769.1299999</v>
      </c>
      <c r="O222" s="677">
        <f t="shared" ca="1" si="38"/>
        <v>708626698.58000004</v>
      </c>
      <c r="P222" s="677">
        <f t="shared" ca="1" si="38"/>
        <v>84766164.870000005</v>
      </c>
      <c r="Q222" s="677">
        <f t="shared" ca="1" si="38"/>
        <v>245155025.85000002</v>
      </c>
      <c r="R222" s="677">
        <f t="shared" ca="1" si="38"/>
        <v>117245302.27999997</v>
      </c>
      <c r="S222" s="677">
        <f t="shared" ca="1" si="38"/>
        <v>18403486.519999996</v>
      </c>
      <c r="T222" s="677">
        <f t="shared" ca="1" si="38"/>
        <v>17705719.98</v>
      </c>
      <c r="U222" s="677">
        <f t="shared" ca="1" si="38"/>
        <v>326232.11999999994</v>
      </c>
      <c r="V222" s="677">
        <f t="shared" ca="1" si="36"/>
        <v>40934094.890000001</v>
      </c>
      <c r="W222" s="677">
        <f t="shared" ca="1" si="28"/>
        <v>43515090.809999995</v>
      </c>
      <c r="X222" s="677">
        <f t="shared" ca="1" si="37"/>
        <v>10291092.84</v>
      </c>
      <c r="Y222" s="677">
        <f t="shared" ca="1" si="37"/>
        <v>32003860.389999993</v>
      </c>
      <c r="Z222" s="677">
        <f t="shared" ca="1" si="37"/>
        <v>0</v>
      </c>
      <c r="AA222" t="str">
        <f t="shared" si="33"/>
        <v>ASR_COMP</v>
      </c>
      <c r="AB222" s="957">
        <f t="shared" si="34"/>
        <v>44682</v>
      </c>
      <c r="AC222" t="str">
        <f t="shared" si="35"/>
        <v>Unaudited</v>
      </c>
    </row>
    <row r="223" spans="1:29" x14ac:dyDescent="0.25">
      <c r="A223" t="s">
        <v>423</v>
      </c>
      <c r="B223" t="s">
        <v>1388</v>
      </c>
      <c r="C223" t="s">
        <v>1389</v>
      </c>
      <c r="D223">
        <v>1900</v>
      </c>
      <c r="E223" s="957">
        <v>1</v>
      </c>
      <c r="F223" t="s">
        <v>444</v>
      </c>
      <c r="G223" s="957">
        <v>366</v>
      </c>
      <c r="H223" t="s">
        <v>382</v>
      </c>
      <c r="I223" s="937" t="s">
        <v>490</v>
      </c>
      <c r="J223" s="937" t="s">
        <v>12</v>
      </c>
      <c r="K223" s="937" t="s">
        <v>1331</v>
      </c>
      <c r="L223" s="937" t="s">
        <v>1322</v>
      </c>
      <c r="M223" s="962" t="s">
        <v>1331</v>
      </c>
      <c r="N223" s="677">
        <f t="shared" ca="1" si="31"/>
        <v>11970263.360533835</v>
      </c>
      <c r="O223" s="677">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8815649.5389757305</v>
      </c>
      <c r="P223" s="677">
        <f t="shared" ca="1" si="39"/>
        <v>902380.18482247368</v>
      </c>
      <c r="Q223" s="677">
        <f t="shared" ca="1" si="39"/>
        <v>944293.65764461446</v>
      </c>
      <c r="R223" s="677">
        <f t="shared" ca="1" si="39"/>
        <v>425823.37848399545</v>
      </c>
      <c r="S223" s="677">
        <f t="shared" ca="1" si="39"/>
        <v>118278.13842395264</v>
      </c>
      <c r="T223" s="677">
        <f t="shared" ca="1" si="39"/>
        <v>220725.07385302079</v>
      </c>
      <c r="U223" s="677">
        <f t="shared" ca="1" si="39"/>
        <v>1175.8087100325824</v>
      </c>
      <c r="V223" s="677">
        <f t="shared" ca="1" si="36"/>
        <v>137240.52390645884</v>
      </c>
      <c r="W223" s="677">
        <f t="shared" ca="1" si="28"/>
        <v>130506.54303155735</v>
      </c>
      <c r="X223" s="677">
        <f t="shared" ca="1" si="37"/>
        <v>84341.702575086587</v>
      </c>
      <c r="Y223" s="677">
        <f t="shared" ca="1" si="37"/>
        <v>189848.81010691196</v>
      </c>
      <c r="Z223" s="677">
        <f t="shared" ca="1" si="37"/>
        <v>0</v>
      </c>
      <c r="AA223" t="str">
        <f t="shared" si="33"/>
        <v>ASR_COMP</v>
      </c>
      <c r="AB223" s="957">
        <f t="shared" si="34"/>
        <v>44682</v>
      </c>
      <c r="AC223" t="str">
        <f t="shared" si="35"/>
        <v>Unaudited</v>
      </c>
    </row>
    <row r="224" spans="1:29" x14ac:dyDescent="0.25">
      <c r="A224" t="s">
        <v>423</v>
      </c>
      <c r="B224" t="s">
        <v>1388</v>
      </c>
      <c r="C224" t="s">
        <v>1389</v>
      </c>
      <c r="D224">
        <v>1900</v>
      </c>
      <c r="E224" s="957">
        <v>1</v>
      </c>
      <c r="F224" t="s">
        <v>444</v>
      </c>
      <c r="G224" s="957">
        <v>366</v>
      </c>
      <c r="H224" t="s">
        <v>382</v>
      </c>
      <c r="I224" s="937" t="s">
        <v>490</v>
      </c>
      <c r="J224" s="937" t="s">
        <v>493</v>
      </c>
      <c r="K224" s="937" t="s">
        <v>494</v>
      </c>
      <c r="L224" s="937" t="s">
        <v>63</v>
      </c>
      <c r="M224" s="962" t="s">
        <v>346</v>
      </c>
      <c r="N224" s="677">
        <f t="shared" ca="1" si="31"/>
        <v>0</v>
      </c>
      <c r="O224" s="677">
        <f t="shared" ca="1" si="39"/>
        <v>0</v>
      </c>
      <c r="P224" s="677">
        <f t="shared" ca="1" si="39"/>
        <v>0</v>
      </c>
      <c r="Q224" s="677">
        <f t="shared" ca="1" si="39"/>
        <v>0</v>
      </c>
      <c r="R224" s="677">
        <f t="shared" ca="1" si="39"/>
        <v>0</v>
      </c>
      <c r="S224" s="677">
        <f t="shared" ca="1" si="39"/>
        <v>0</v>
      </c>
      <c r="T224" s="677">
        <f t="shared" ca="1" si="39"/>
        <v>0</v>
      </c>
      <c r="U224" s="677">
        <f t="shared" ca="1" si="39"/>
        <v>0</v>
      </c>
      <c r="V224" s="677">
        <f t="shared" ca="1" si="36"/>
        <v>0</v>
      </c>
      <c r="W224" s="677">
        <f t="shared" ca="1" si="28"/>
        <v>0</v>
      </c>
      <c r="X224" s="677">
        <f t="shared" ca="1" si="37"/>
        <v>0</v>
      </c>
      <c r="Y224" s="677">
        <f t="shared" ca="1" si="37"/>
        <v>0</v>
      </c>
      <c r="Z224" s="677">
        <f t="shared" ca="1" si="37"/>
        <v>0</v>
      </c>
      <c r="AA224" t="str">
        <f t="shared" si="33"/>
        <v>ASR_COMP</v>
      </c>
      <c r="AB224" s="957">
        <f t="shared" si="34"/>
        <v>44682</v>
      </c>
      <c r="AC224" t="str">
        <f t="shared" si="35"/>
        <v>Unaudited</v>
      </c>
    </row>
    <row r="225" spans="1:29" x14ac:dyDescent="0.25">
      <c r="A225" t="s">
        <v>423</v>
      </c>
      <c r="B225" t="s">
        <v>1388</v>
      </c>
      <c r="C225" t="s">
        <v>1389</v>
      </c>
      <c r="D225">
        <v>1900</v>
      </c>
      <c r="E225" s="957">
        <v>1</v>
      </c>
      <c r="F225" t="s">
        <v>444</v>
      </c>
      <c r="G225" s="957">
        <v>366</v>
      </c>
      <c r="H225" t="s">
        <v>382</v>
      </c>
      <c r="I225" s="937" t="s">
        <v>490</v>
      </c>
      <c r="J225" s="937" t="s">
        <v>493</v>
      </c>
      <c r="K225" s="937" t="s">
        <v>1022</v>
      </c>
      <c r="L225" s="937" t="s">
        <v>918</v>
      </c>
      <c r="M225" s="962" t="s">
        <v>919</v>
      </c>
      <c r="N225" s="677">
        <f t="shared" ca="1" si="31"/>
        <v>27966114.250000011</v>
      </c>
      <c r="O225" s="677">
        <f t="shared" ca="1" si="39"/>
        <v>25470535.910000011</v>
      </c>
      <c r="P225" s="677">
        <f t="shared" ca="1" si="39"/>
        <v>1952983.75</v>
      </c>
      <c r="Q225" s="677">
        <f t="shared" ca="1" si="39"/>
        <v>214356.27</v>
      </c>
      <c r="R225" s="677">
        <f t="shared" ca="1" si="39"/>
        <v>155963.40999999997</v>
      </c>
      <c r="S225" s="677">
        <f t="shared" ca="1" si="39"/>
        <v>0</v>
      </c>
      <c r="T225" s="677">
        <f t="shared" ca="1" si="39"/>
        <v>16682.150000000001</v>
      </c>
      <c r="U225" s="677">
        <f t="shared" ca="1" si="39"/>
        <v>0</v>
      </c>
      <c r="V225" s="677">
        <f t="shared" ca="1" si="36"/>
        <v>155592.75999999998</v>
      </c>
      <c r="W225" s="677">
        <f t="shared" ca="1" si="28"/>
        <v>0</v>
      </c>
      <c r="X225" s="677">
        <f t="shared" ca="1" si="37"/>
        <v>0</v>
      </c>
      <c r="Y225" s="677">
        <f t="shared" ca="1" si="37"/>
        <v>0</v>
      </c>
      <c r="Z225" s="677">
        <f t="shared" ca="1" si="37"/>
        <v>0</v>
      </c>
      <c r="AA225" t="str">
        <f t="shared" si="33"/>
        <v>ASR_COMP</v>
      </c>
      <c r="AB225" s="957">
        <f t="shared" si="34"/>
        <v>44682</v>
      </c>
      <c r="AC225" t="str">
        <f t="shared" si="35"/>
        <v>Unaudited</v>
      </c>
    </row>
    <row r="226" spans="1:29" x14ac:dyDescent="0.25">
      <c r="A226" t="s">
        <v>423</v>
      </c>
      <c r="B226" t="s">
        <v>1388</v>
      </c>
      <c r="C226" t="s">
        <v>1389</v>
      </c>
      <c r="D226">
        <v>1900</v>
      </c>
      <c r="E226" s="957">
        <v>1</v>
      </c>
      <c r="F226" t="s">
        <v>444</v>
      </c>
      <c r="G226" s="957">
        <v>366</v>
      </c>
      <c r="H226" t="s">
        <v>382</v>
      </c>
      <c r="I226" s="937" t="s">
        <v>490</v>
      </c>
      <c r="J226" s="937" t="s">
        <v>13</v>
      </c>
      <c r="K226" s="937" t="s">
        <v>495</v>
      </c>
      <c r="L226" s="945" t="s">
        <v>97</v>
      </c>
      <c r="M226" s="960" t="s">
        <v>149</v>
      </c>
      <c r="N226" s="677">
        <f t="shared" ca="1" si="31"/>
        <v>0</v>
      </c>
      <c r="O226" s="677">
        <f t="shared" ca="1" si="39"/>
        <v>0</v>
      </c>
      <c r="P226" s="677">
        <f t="shared" ca="1" si="39"/>
        <v>0</v>
      </c>
      <c r="Q226" s="677">
        <f t="shared" ca="1" si="39"/>
        <v>0</v>
      </c>
      <c r="R226" s="677">
        <f t="shared" ca="1" si="39"/>
        <v>0</v>
      </c>
      <c r="S226" s="677">
        <f t="shared" ca="1" si="39"/>
        <v>0</v>
      </c>
      <c r="T226" s="677">
        <f t="shared" ca="1" si="39"/>
        <v>0</v>
      </c>
      <c r="U226" s="677">
        <f t="shared" ca="1" si="39"/>
        <v>0</v>
      </c>
      <c r="V226" s="677">
        <f t="shared" ca="1" si="36"/>
        <v>0</v>
      </c>
      <c r="W226" s="677">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7">
        <f t="shared" ca="1" si="37"/>
        <v>0</v>
      </c>
      <c r="Y226" s="677">
        <f t="shared" ca="1" si="37"/>
        <v>0</v>
      </c>
      <c r="Z226" s="677">
        <f t="shared" ca="1" si="37"/>
        <v>0</v>
      </c>
      <c r="AA226" t="str">
        <f t="shared" si="33"/>
        <v>ASR_COMP</v>
      </c>
      <c r="AB226" s="957">
        <f t="shared" si="34"/>
        <v>44682</v>
      </c>
      <c r="AC226" t="str">
        <f t="shared" si="35"/>
        <v>Unaudited</v>
      </c>
    </row>
    <row r="227" spans="1:29" x14ac:dyDescent="0.25">
      <c r="A227" t="s">
        <v>423</v>
      </c>
      <c r="B227" t="s">
        <v>1388</v>
      </c>
      <c r="C227" t="s">
        <v>1389</v>
      </c>
      <c r="D227">
        <v>1900</v>
      </c>
      <c r="E227" s="957">
        <v>1</v>
      </c>
      <c r="F227" t="s">
        <v>444</v>
      </c>
      <c r="G227" s="957">
        <v>366</v>
      </c>
      <c r="H227" t="s">
        <v>382</v>
      </c>
      <c r="I227" s="962" t="s">
        <v>490</v>
      </c>
      <c r="J227" s="962" t="s">
        <v>13</v>
      </c>
      <c r="K227" s="962" t="s">
        <v>13</v>
      </c>
      <c r="L227" s="937" t="s">
        <v>35</v>
      </c>
      <c r="M227" s="962" t="s">
        <v>13</v>
      </c>
      <c r="N227" s="677">
        <f t="shared" ca="1" si="31"/>
        <v>2345485.4819999989</v>
      </c>
      <c r="O227" s="677">
        <f t="shared" ca="1" si="39"/>
        <v>1742802.1902383205</v>
      </c>
      <c r="P227" s="677">
        <f t="shared" ca="1" si="39"/>
        <v>179484.61846353093</v>
      </c>
      <c r="Q227" s="677">
        <f t="shared" ca="1" si="39"/>
        <v>194161.46026769627</v>
      </c>
      <c r="R227" s="677">
        <f t="shared" ca="1" si="39"/>
        <v>82466.21839104798</v>
      </c>
      <c r="S227" s="677">
        <f t="shared" ca="1" si="39"/>
        <v>7047.2562352662617</v>
      </c>
      <c r="T227" s="677">
        <f t="shared" ca="1" si="39"/>
        <v>43989.499798148361</v>
      </c>
      <c r="U227" s="677">
        <f t="shared" ca="1" si="39"/>
        <v>161.5796485263734</v>
      </c>
      <c r="V227" s="677">
        <f t="shared" ca="1" si="36"/>
        <v>30716.94556248689</v>
      </c>
      <c r="W227" s="677">
        <f t="shared" ca="1" si="40"/>
        <v>27045.478995023481</v>
      </c>
      <c r="X227" s="677">
        <f t="shared" ca="1" si="37"/>
        <v>5466.8441162073632</v>
      </c>
      <c r="Y227" s="677">
        <f t="shared" ca="1" si="37"/>
        <v>32143.390283745397</v>
      </c>
      <c r="Z227" s="677">
        <f t="shared" ca="1" si="37"/>
        <v>0</v>
      </c>
      <c r="AA227" t="str">
        <f t="shared" si="33"/>
        <v>ASR_COMP</v>
      </c>
      <c r="AB227" s="957">
        <f t="shared" si="34"/>
        <v>44682</v>
      </c>
      <c r="AC227" t="str">
        <f t="shared" si="35"/>
        <v>Unaudited</v>
      </c>
    </row>
    <row r="228" spans="1:29" x14ac:dyDescent="0.25">
      <c r="A228" t="s">
        <v>423</v>
      </c>
      <c r="B228" t="s">
        <v>1388</v>
      </c>
      <c r="C228" t="s">
        <v>1389</v>
      </c>
      <c r="D228">
        <v>1900</v>
      </c>
      <c r="E228" s="957">
        <v>1</v>
      </c>
      <c r="F228" t="s">
        <v>444</v>
      </c>
      <c r="G228" s="957">
        <v>366</v>
      </c>
      <c r="H228" t="s">
        <v>382</v>
      </c>
      <c r="I228" s="937" t="s">
        <v>491</v>
      </c>
      <c r="J228" s="937" t="s">
        <v>447</v>
      </c>
      <c r="K228" s="937" t="s">
        <v>0</v>
      </c>
      <c r="L228" s="937">
        <v>2.1</v>
      </c>
      <c r="M228" s="962" t="s">
        <v>150</v>
      </c>
      <c r="N228" s="677">
        <f t="shared" ca="1" si="31"/>
        <v>148701904.56313771</v>
      </c>
      <c r="O228" s="677">
        <f t="shared" ca="1" si="39"/>
        <v>75814710.247067228</v>
      </c>
      <c r="P228" s="677">
        <f t="shared" ca="1" si="39"/>
        <v>6212620.3032731013</v>
      </c>
      <c r="Q228" s="677">
        <f t="shared" ca="1" si="39"/>
        <v>35366809.034838848</v>
      </c>
      <c r="R228" s="677">
        <f t="shared" ca="1" si="39"/>
        <v>15604432.99189496</v>
      </c>
      <c r="S228" s="677">
        <f t="shared" ca="1" si="39"/>
        <v>1632267.5889314106</v>
      </c>
      <c r="T228" s="677">
        <f t="shared" ca="1" si="39"/>
        <v>1345665.1600000001</v>
      </c>
      <c r="U228" s="677">
        <f t="shared" ca="1" si="39"/>
        <v>26908.786025225047</v>
      </c>
      <c r="V228" s="677">
        <f t="shared" ca="1" si="36"/>
        <v>2004219.9354230841</v>
      </c>
      <c r="W228" s="677">
        <f t="shared" ca="1" si="40"/>
        <v>1848255.6704494597</v>
      </c>
      <c r="X228" s="677">
        <f t="shared" ca="1" si="37"/>
        <v>1597779.5230245395</v>
      </c>
      <c r="Y228" s="677">
        <f t="shared" ca="1" si="37"/>
        <v>7248235.3222098621</v>
      </c>
      <c r="Z228" s="677">
        <f t="shared" ca="1" si="37"/>
        <v>0</v>
      </c>
      <c r="AA228" t="str">
        <f t="shared" si="33"/>
        <v>ASR_COMP</v>
      </c>
      <c r="AB228" s="957">
        <f t="shared" si="34"/>
        <v>44682</v>
      </c>
      <c r="AC228" t="str">
        <f t="shared" si="35"/>
        <v>Unaudited</v>
      </c>
    </row>
    <row r="229" spans="1:29" ht="30" x14ac:dyDescent="0.25">
      <c r="A229" t="s">
        <v>423</v>
      </c>
      <c r="B229" t="s">
        <v>1388</v>
      </c>
      <c r="C229" t="s">
        <v>1389</v>
      </c>
      <c r="D229">
        <v>1900</v>
      </c>
      <c r="E229" s="957">
        <v>1</v>
      </c>
      <c r="F229" t="s">
        <v>444</v>
      </c>
      <c r="G229" s="957">
        <v>366</v>
      </c>
      <c r="H229" t="s">
        <v>382</v>
      </c>
      <c r="I229" s="937" t="s">
        <v>491</v>
      </c>
      <c r="J229" s="937" t="s">
        <v>447</v>
      </c>
      <c r="K229" s="937" t="s">
        <v>0</v>
      </c>
      <c r="L229" s="937">
        <v>2.2000000000000002</v>
      </c>
      <c r="M229" s="962" t="s">
        <v>151</v>
      </c>
      <c r="N229" s="677">
        <f t="shared" ca="1" si="31"/>
        <v>33714779.884375989</v>
      </c>
      <c r="O229" s="677">
        <f t="shared" ca="1" si="39"/>
        <v>23604701.350950032</v>
      </c>
      <c r="P229" s="677">
        <f t="shared" ca="1" si="39"/>
        <v>1491492.9478532253</v>
      </c>
      <c r="Q229" s="677">
        <f t="shared" ca="1" si="39"/>
        <v>7390810.9942263141</v>
      </c>
      <c r="R229" s="677">
        <f t="shared" ca="1" si="39"/>
        <v>2712945.7538144244</v>
      </c>
      <c r="S229" s="677">
        <f t="shared" ca="1" si="39"/>
        <v>-1770238.7873972459</v>
      </c>
      <c r="T229" s="677">
        <f t="shared" ca="1" si="39"/>
        <v>0</v>
      </c>
      <c r="U229" s="677">
        <f t="shared" ca="1" si="39"/>
        <v>-56599.492718615242</v>
      </c>
      <c r="V229" s="677">
        <f t="shared" ca="1" si="36"/>
        <v>369891.0840826013</v>
      </c>
      <c r="W229" s="677">
        <f t="shared" ca="1" si="40"/>
        <v>253802.02793158725</v>
      </c>
      <c r="X229" s="677">
        <f t="shared" ca="1" si="37"/>
        <v>-2140840.6372894216</v>
      </c>
      <c r="Y229" s="677">
        <f t="shared" ca="1" si="37"/>
        <v>1858814.6429230871</v>
      </c>
      <c r="Z229" s="677">
        <f t="shared" ca="1" si="37"/>
        <v>0</v>
      </c>
      <c r="AA229" t="str">
        <f t="shared" si="33"/>
        <v>ASR_COMP</v>
      </c>
      <c r="AB229" s="957">
        <f t="shared" si="34"/>
        <v>44682</v>
      </c>
      <c r="AC229" t="str">
        <f t="shared" si="35"/>
        <v>Unaudited</v>
      </c>
    </row>
    <row r="230" spans="1:29" x14ac:dyDescent="0.25">
      <c r="A230" t="s">
        <v>423</v>
      </c>
      <c r="B230" t="s">
        <v>1388</v>
      </c>
      <c r="C230" t="s">
        <v>1389</v>
      </c>
      <c r="D230">
        <v>1900</v>
      </c>
      <c r="E230" s="957">
        <v>1</v>
      </c>
      <c r="F230" t="s">
        <v>444</v>
      </c>
      <c r="G230" s="957">
        <v>366</v>
      </c>
      <c r="H230" t="s">
        <v>382</v>
      </c>
      <c r="I230" s="937" t="s">
        <v>491</v>
      </c>
      <c r="J230" s="937" t="s">
        <v>447</v>
      </c>
      <c r="K230" s="937" t="s">
        <v>0</v>
      </c>
      <c r="L230" s="937">
        <v>2.2999999999999998</v>
      </c>
      <c r="M230" s="962" t="s">
        <v>152</v>
      </c>
      <c r="N230" s="677">
        <f t="shared" ca="1" si="31"/>
        <v>63084129.960684367</v>
      </c>
      <c r="O230" s="677">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48197599.173386961</v>
      </c>
      <c r="P230" s="677">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4742964.8525569746</v>
      </c>
      <c r="Q230" s="677">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4840338.7312187469</v>
      </c>
      <c r="R230" s="677">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3072726.1494081216</v>
      </c>
      <c r="S230" s="677">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479593.32677695801</v>
      </c>
      <c r="T230" s="677">
        <f t="shared" ca="1" si="41"/>
        <v>478920.81000000006</v>
      </c>
      <c r="U230" s="677">
        <f t="shared" ca="1" si="41"/>
        <v>5351.2989640484748</v>
      </c>
      <c r="V230" s="677">
        <f t="shared" ca="1" si="41"/>
        <v>559412.1341625083</v>
      </c>
      <c r="W230" s="677">
        <f t="shared" ca="1" si="40"/>
        <v>109778.6671076866</v>
      </c>
      <c r="X230" s="677">
        <f t="shared" ca="1" si="41"/>
        <v>104294.55880288167</v>
      </c>
      <c r="Y230" s="677">
        <f t="shared" ca="1" si="41"/>
        <v>493150.2582994742</v>
      </c>
      <c r="Z230" s="677">
        <f t="shared" ca="1" si="41"/>
        <v>0</v>
      </c>
      <c r="AA230" t="str">
        <f t="shared" si="33"/>
        <v>ASR_COMP</v>
      </c>
      <c r="AB230" s="957">
        <f t="shared" si="34"/>
        <v>44682</v>
      </c>
      <c r="AC230" t="str">
        <f t="shared" si="35"/>
        <v>Unaudited</v>
      </c>
    </row>
    <row r="231" spans="1:29" x14ac:dyDescent="0.25">
      <c r="A231" t="s">
        <v>423</v>
      </c>
      <c r="B231" t="s">
        <v>1388</v>
      </c>
      <c r="C231" t="s">
        <v>1389</v>
      </c>
      <c r="D231">
        <v>1900</v>
      </c>
      <c r="E231" s="957">
        <v>1</v>
      </c>
      <c r="F231" t="s">
        <v>444</v>
      </c>
      <c r="G231" s="957">
        <v>366</v>
      </c>
      <c r="H231" t="s">
        <v>382</v>
      </c>
      <c r="I231" s="937" t="s">
        <v>491</v>
      </c>
      <c r="J231" s="937" t="s">
        <v>447</v>
      </c>
      <c r="K231" s="937" t="s">
        <v>0</v>
      </c>
      <c r="L231" s="945">
        <v>2.4</v>
      </c>
      <c r="M231" s="960" t="s">
        <v>153</v>
      </c>
      <c r="N231" s="677">
        <f t="shared" ca="1" si="31"/>
        <v>63454684.201696225</v>
      </c>
      <c r="O231" s="677">
        <f t="shared" ca="1" si="41"/>
        <v>39700939.558353923</v>
      </c>
      <c r="P231" s="677">
        <f t="shared" ca="1" si="41"/>
        <v>3270338.1461450015</v>
      </c>
      <c r="Q231" s="677">
        <f t="shared" ca="1" si="41"/>
        <v>12733008.890369859</v>
      </c>
      <c r="R231" s="677">
        <f t="shared" ca="1" si="41"/>
        <v>4257327.1499641174</v>
      </c>
      <c r="S231" s="677">
        <f t="shared" ca="1" si="41"/>
        <v>995211.16263516631</v>
      </c>
      <c r="T231" s="677">
        <f t="shared" ca="1" si="41"/>
        <v>624141.54999999993</v>
      </c>
      <c r="U231" s="677">
        <f t="shared" ca="1" si="41"/>
        <v>18606.003981910006</v>
      </c>
      <c r="V231" s="677">
        <f t="shared" ca="1" si="41"/>
        <v>503519.59747386747</v>
      </c>
      <c r="W231" s="677">
        <f t="shared" ca="1" si="40"/>
        <v>370668.67687299405</v>
      </c>
      <c r="X231" s="677">
        <f t="shared" ca="1" si="41"/>
        <v>203313.41903689003</v>
      </c>
      <c r="Y231" s="677">
        <f t="shared" ca="1" si="41"/>
        <v>777610.04686250456</v>
      </c>
      <c r="Z231" s="677">
        <f t="shared" ca="1" si="41"/>
        <v>0</v>
      </c>
      <c r="AA231" t="str">
        <f t="shared" si="33"/>
        <v>ASR_COMP</v>
      </c>
      <c r="AB231" s="957">
        <f t="shared" si="34"/>
        <v>44682</v>
      </c>
      <c r="AC231" t="str">
        <f t="shared" si="35"/>
        <v>Unaudited</v>
      </c>
    </row>
    <row r="232" spans="1:29" ht="30" x14ac:dyDescent="0.25">
      <c r="A232" t="s">
        <v>423</v>
      </c>
      <c r="B232" t="s">
        <v>1388</v>
      </c>
      <c r="C232" t="s">
        <v>1389</v>
      </c>
      <c r="D232">
        <v>1900</v>
      </c>
      <c r="E232" s="957">
        <v>1</v>
      </c>
      <c r="F232" t="s">
        <v>444</v>
      </c>
      <c r="G232" s="957">
        <v>366</v>
      </c>
      <c r="H232" t="s">
        <v>382</v>
      </c>
      <c r="I232" s="962" t="s">
        <v>491</v>
      </c>
      <c r="J232" s="962" t="s">
        <v>447</v>
      </c>
      <c r="K232" s="962" t="s">
        <v>0</v>
      </c>
      <c r="L232" s="937">
        <v>2.5</v>
      </c>
      <c r="M232" s="962" t="s">
        <v>154</v>
      </c>
      <c r="N232" s="677">
        <f t="shared" ca="1" si="31"/>
        <v>5415116.5355862472</v>
      </c>
      <c r="O232" s="677">
        <f t="shared" ca="1" si="41"/>
        <v>3738833.5919834999</v>
      </c>
      <c r="P232" s="677">
        <f t="shared" ca="1" si="41"/>
        <v>315006.68230953999</v>
      </c>
      <c r="Q232" s="677">
        <f t="shared" ca="1" si="41"/>
        <v>837571.69544859277</v>
      </c>
      <c r="R232" s="677">
        <f t="shared" ca="1" si="41"/>
        <v>294904.23734643572</v>
      </c>
      <c r="S232" s="677">
        <f t="shared" ca="1" si="41"/>
        <v>64769.000569893731</v>
      </c>
      <c r="T232" s="677">
        <f t="shared" ca="1" si="41"/>
        <v>0</v>
      </c>
      <c r="U232" s="677">
        <f t="shared" ca="1" si="41"/>
        <v>1857.0524633964249</v>
      </c>
      <c r="V232" s="677">
        <f t="shared" ca="1" si="41"/>
        <v>41822.633376683654</v>
      </c>
      <c r="W232" s="677">
        <f t="shared" ca="1" si="40"/>
        <v>14932.166669156653</v>
      </c>
      <c r="X232" s="677">
        <f t="shared" ca="1" si="41"/>
        <v>33282.777611419544</v>
      </c>
      <c r="Y232" s="677">
        <f t="shared" ca="1" si="41"/>
        <v>72136.697807627585</v>
      </c>
      <c r="Z232" s="677">
        <f t="shared" ca="1" si="41"/>
        <v>0</v>
      </c>
      <c r="AA232" t="str">
        <f t="shared" si="33"/>
        <v>ASR_COMP</v>
      </c>
      <c r="AB232" s="957">
        <f t="shared" si="34"/>
        <v>44682</v>
      </c>
      <c r="AC232" t="str">
        <f t="shared" si="35"/>
        <v>Unaudited</v>
      </c>
    </row>
    <row r="233" spans="1:29" x14ac:dyDescent="0.25">
      <c r="A233" t="s">
        <v>423</v>
      </c>
      <c r="B233" t="s">
        <v>1388</v>
      </c>
      <c r="C233" t="s">
        <v>1389</v>
      </c>
      <c r="D233">
        <v>1900</v>
      </c>
      <c r="E233" s="957">
        <v>1</v>
      </c>
      <c r="F233" t="s">
        <v>444</v>
      </c>
      <c r="G233" s="957">
        <v>366</v>
      </c>
      <c r="H233" t="s">
        <v>382</v>
      </c>
      <c r="I233" s="937" t="s">
        <v>491</v>
      </c>
      <c r="J233" s="937" t="s">
        <v>447</v>
      </c>
      <c r="K233" s="937" t="s">
        <v>0</v>
      </c>
      <c r="L233" s="937" t="s">
        <v>99</v>
      </c>
      <c r="M233" s="962" t="s">
        <v>7</v>
      </c>
      <c r="N233" s="677">
        <f t="shared" ca="1" si="31"/>
        <v>0</v>
      </c>
      <c r="O233" s="677">
        <f t="shared" ca="1" si="41"/>
        <v>0</v>
      </c>
      <c r="P233" s="677">
        <f t="shared" ca="1" si="41"/>
        <v>0</v>
      </c>
      <c r="Q233" s="677">
        <f t="shared" ca="1" si="41"/>
        <v>0</v>
      </c>
      <c r="R233" s="677">
        <f t="shared" ca="1" si="41"/>
        <v>0</v>
      </c>
      <c r="S233" s="677">
        <f t="shared" ca="1" si="41"/>
        <v>0</v>
      </c>
      <c r="T233" s="677">
        <f t="shared" ca="1" si="41"/>
        <v>0</v>
      </c>
      <c r="U233" s="677">
        <f t="shared" ca="1" si="41"/>
        <v>0</v>
      </c>
      <c r="V233" s="677">
        <f t="shared" ca="1" si="41"/>
        <v>0</v>
      </c>
      <c r="W233" s="677">
        <f t="shared" ca="1" si="40"/>
        <v>0</v>
      </c>
      <c r="X233" s="677">
        <f t="shared" ca="1" si="41"/>
        <v>0</v>
      </c>
      <c r="Y233" s="677">
        <f t="shared" ca="1" si="41"/>
        <v>0</v>
      </c>
      <c r="Z233" s="677">
        <f t="shared" ca="1" si="41"/>
        <v>0</v>
      </c>
      <c r="AA233" t="str">
        <f t="shared" si="33"/>
        <v>ASR_COMP</v>
      </c>
      <c r="AB233" s="957">
        <f t="shared" si="34"/>
        <v>44682</v>
      </c>
      <c r="AC233" t="str">
        <f t="shared" si="35"/>
        <v>Unaudited</v>
      </c>
    </row>
    <row r="234" spans="1:29" x14ac:dyDescent="0.25">
      <c r="A234" t="s">
        <v>423</v>
      </c>
      <c r="B234" t="s">
        <v>1388</v>
      </c>
      <c r="C234" t="s">
        <v>1389</v>
      </c>
      <c r="D234">
        <v>1900</v>
      </c>
      <c r="E234" s="957">
        <v>1</v>
      </c>
      <c r="F234" t="s">
        <v>444</v>
      </c>
      <c r="G234" s="957">
        <v>366</v>
      </c>
      <c r="H234" t="s">
        <v>382</v>
      </c>
      <c r="I234" s="937" t="s">
        <v>491</v>
      </c>
      <c r="J234" s="937" t="s">
        <v>447</v>
      </c>
      <c r="K234" s="937" t="s">
        <v>0</v>
      </c>
      <c r="L234" s="937" t="s">
        <v>155</v>
      </c>
      <c r="M234" s="962" t="s">
        <v>454</v>
      </c>
      <c r="N234" s="677">
        <f t="shared" ca="1" si="31"/>
        <v>0</v>
      </c>
      <c r="O234" s="677">
        <f t="shared" ca="1" si="41"/>
        <v>0</v>
      </c>
      <c r="P234" s="677">
        <f t="shared" ca="1" si="41"/>
        <v>0</v>
      </c>
      <c r="Q234" s="677">
        <f t="shared" ca="1" si="41"/>
        <v>0</v>
      </c>
      <c r="R234" s="677">
        <f t="shared" ca="1" si="41"/>
        <v>0</v>
      </c>
      <c r="S234" s="677">
        <f t="shared" ca="1" si="41"/>
        <v>0</v>
      </c>
      <c r="T234" s="677">
        <f t="shared" ca="1" si="41"/>
        <v>0</v>
      </c>
      <c r="U234" s="677">
        <f t="shared" ca="1" si="41"/>
        <v>0</v>
      </c>
      <c r="V234" s="677">
        <f t="shared" ca="1" si="41"/>
        <v>0</v>
      </c>
      <c r="W234" s="677">
        <f t="shared" ca="1" si="40"/>
        <v>0</v>
      </c>
      <c r="X234" s="677">
        <f t="shared" ca="1" si="41"/>
        <v>0</v>
      </c>
      <c r="Y234" s="677">
        <f t="shared" ca="1" si="41"/>
        <v>0</v>
      </c>
      <c r="Z234" s="677">
        <f t="shared" ca="1" si="41"/>
        <v>0</v>
      </c>
      <c r="AA234" t="str">
        <f t="shared" si="33"/>
        <v>ASR_COMP</v>
      </c>
      <c r="AB234" s="957">
        <f t="shared" si="34"/>
        <v>44682</v>
      </c>
      <c r="AC234" t="str">
        <f t="shared" si="35"/>
        <v>Unaudited</v>
      </c>
    </row>
    <row r="235" spans="1:29" x14ac:dyDescent="0.25">
      <c r="A235" t="s">
        <v>423</v>
      </c>
      <c r="B235" t="s">
        <v>1388</v>
      </c>
      <c r="C235" t="s">
        <v>1389</v>
      </c>
      <c r="D235">
        <v>1900</v>
      </c>
      <c r="E235" s="957">
        <v>1</v>
      </c>
      <c r="F235" t="s">
        <v>444</v>
      </c>
      <c r="G235" s="957">
        <v>366</v>
      </c>
      <c r="H235" t="s">
        <v>382</v>
      </c>
      <c r="I235" s="937" t="s">
        <v>491</v>
      </c>
      <c r="J235" s="937" t="s">
        <v>447</v>
      </c>
      <c r="K235" s="937" t="s">
        <v>0</v>
      </c>
      <c r="L235" s="937" t="s">
        <v>920</v>
      </c>
      <c r="M235" s="962" t="s">
        <v>24</v>
      </c>
      <c r="N235" s="677">
        <f t="shared" ca="1" si="31"/>
        <v>2171742.0399999996</v>
      </c>
      <c r="O235" s="677">
        <f t="shared" ca="1" si="41"/>
        <v>743611.08</v>
      </c>
      <c r="P235" s="677">
        <f t="shared" ca="1" si="41"/>
        <v>140012.65</v>
      </c>
      <c r="Q235" s="677">
        <f t="shared" ca="1" si="41"/>
        <v>887552.7899999998</v>
      </c>
      <c r="R235" s="677">
        <f t="shared" ca="1" si="41"/>
        <v>363813.26</v>
      </c>
      <c r="S235" s="677">
        <f t="shared" ca="1" si="41"/>
        <v>4459.3200000000006</v>
      </c>
      <c r="T235" s="677">
        <f t="shared" ca="1" si="41"/>
        <v>0</v>
      </c>
      <c r="U235" s="677">
        <f t="shared" ca="1" si="41"/>
        <v>0</v>
      </c>
      <c r="V235" s="677">
        <f t="shared" ca="1" si="41"/>
        <v>30808.94</v>
      </c>
      <c r="W235" s="677">
        <f t="shared" ca="1" si="40"/>
        <v>0</v>
      </c>
      <c r="X235" s="677">
        <f t="shared" ca="1" si="41"/>
        <v>1484</v>
      </c>
      <c r="Y235" s="677">
        <f t="shared" ca="1" si="41"/>
        <v>0</v>
      </c>
      <c r="Z235" s="677">
        <f t="shared" ca="1" si="41"/>
        <v>0</v>
      </c>
      <c r="AA235" t="str">
        <f t="shared" si="33"/>
        <v>ASR_COMP</v>
      </c>
      <c r="AB235" s="957">
        <f t="shared" si="34"/>
        <v>44682</v>
      </c>
      <c r="AC235" t="str">
        <f t="shared" si="35"/>
        <v>Unaudited</v>
      </c>
    </row>
    <row r="236" spans="1:29" x14ac:dyDescent="0.25">
      <c r="A236" t="s">
        <v>423</v>
      </c>
      <c r="B236" t="s">
        <v>1388</v>
      </c>
      <c r="C236" t="s">
        <v>1389</v>
      </c>
      <c r="D236">
        <v>1900</v>
      </c>
      <c r="E236" s="957">
        <v>1</v>
      </c>
      <c r="F236" t="s">
        <v>444</v>
      </c>
      <c r="G236" s="957">
        <v>366</v>
      </c>
      <c r="H236" t="s">
        <v>382</v>
      </c>
      <c r="I236" s="937" t="s">
        <v>491</v>
      </c>
      <c r="J236" s="937" t="s">
        <v>447</v>
      </c>
      <c r="K236" s="937" t="s">
        <v>53</v>
      </c>
      <c r="L236" s="937">
        <v>3.1</v>
      </c>
      <c r="M236" s="962" t="s">
        <v>33</v>
      </c>
      <c r="N236" s="677">
        <f t="shared" ca="1" si="31"/>
        <v>80127935.830663905</v>
      </c>
      <c r="O236" s="677">
        <f t="shared" ca="1" si="41"/>
        <v>64936856.997846887</v>
      </c>
      <c r="P236" s="677">
        <f t="shared" ca="1" si="41"/>
        <v>3208832.0984931681</v>
      </c>
      <c r="Q236" s="677">
        <f t="shared" ca="1" si="41"/>
        <v>6266249.8668158278</v>
      </c>
      <c r="R236" s="677">
        <f t="shared" ca="1" si="41"/>
        <v>2703178.5164753469</v>
      </c>
      <c r="S236" s="677">
        <f t="shared" ca="1" si="41"/>
        <v>269197.48749284504</v>
      </c>
      <c r="T236" s="677">
        <f t="shared" ca="1" si="41"/>
        <v>961590.24999999988</v>
      </c>
      <c r="U236" s="677">
        <f t="shared" ca="1" si="41"/>
        <v>4223.2460375019682</v>
      </c>
      <c r="V236" s="677">
        <f t="shared" ca="1" si="41"/>
        <v>368854.9504812276</v>
      </c>
      <c r="W236" s="677">
        <f t="shared" ca="1" si="40"/>
        <v>135765.87212821687</v>
      </c>
      <c r="X236" s="677">
        <f t="shared" ca="1" si="41"/>
        <v>162008.97566852035</v>
      </c>
      <c r="Y236" s="677">
        <f t="shared" ca="1" si="41"/>
        <v>1111177.569224362</v>
      </c>
      <c r="Z236" s="677">
        <f t="shared" ca="1" si="41"/>
        <v>0</v>
      </c>
      <c r="AA236" t="str">
        <f t="shared" si="33"/>
        <v>ASR_COMP</v>
      </c>
      <c r="AB236" s="957">
        <f t="shared" si="34"/>
        <v>44682</v>
      </c>
      <c r="AC236" t="str">
        <f t="shared" si="35"/>
        <v>Unaudited</v>
      </c>
    </row>
    <row r="237" spans="1:29" x14ac:dyDescent="0.25">
      <c r="A237" t="s">
        <v>423</v>
      </c>
      <c r="B237" t="s">
        <v>1388</v>
      </c>
      <c r="C237" t="s">
        <v>1389</v>
      </c>
      <c r="D237">
        <v>1900</v>
      </c>
      <c r="E237" s="957">
        <v>1</v>
      </c>
      <c r="F237" t="s">
        <v>444</v>
      </c>
      <c r="G237" s="957">
        <v>366</v>
      </c>
      <c r="H237" t="s">
        <v>382</v>
      </c>
      <c r="I237" s="937" t="s">
        <v>491</v>
      </c>
      <c r="J237" s="937" t="s">
        <v>447</v>
      </c>
      <c r="K237" s="937" t="s">
        <v>53</v>
      </c>
      <c r="L237" s="937">
        <v>3.2</v>
      </c>
      <c r="M237" s="962" t="s">
        <v>34</v>
      </c>
      <c r="N237" s="677">
        <f t="shared" ca="1" si="31"/>
        <v>110617560.92393029</v>
      </c>
      <c r="O237" s="677">
        <f t="shared" ca="1" si="41"/>
        <v>68053115.233612686</v>
      </c>
      <c r="P237" s="677">
        <f t="shared" ca="1" si="41"/>
        <v>6060895.8849049173</v>
      </c>
      <c r="Q237" s="677">
        <f t="shared" ca="1" si="41"/>
        <v>21227145.066134654</v>
      </c>
      <c r="R237" s="677">
        <f t="shared" ca="1" si="41"/>
        <v>8443482.7566510495</v>
      </c>
      <c r="S237" s="677">
        <f t="shared" ca="1" si="41"/>
        <v>1012743.9412839219</v>
      </c>
      <c r="T237" s="677">
        <f t="shared" ca="1" si="41"/>
        <v>1074858.3799999999</v>
      </c>
      <c r="U237" s="677">
        <f t="shared" ca="1" si="41"/>
        <v>18000.044805967158</v>
      </c>
      <c r="V237" s="677">
        <f t="shared" ca="1" si="41"/>
        <v>955607.45645405981</v>
      </c>
      <c r="W237" s="677">
        <f t="shared" ca="1" si="40"/>
        <v>787768.97615397279</v>
      </c>
      <c r="X237" s="677">
        <f t="shared" ca="1" si="41"/>
        <v>642469.59992970305</v>
      </c>
      <c r="Y237" s="677">
        <f t="shared" ca="1" si="41"/>
        <v>2341473.5839993451</v>
      </c>
      <c r="Z237" s="677">
        <f t="shared" ca="1" si="41"/>
        <v>0</v>
      </c>
      <c r="AA237" t="str">
        <f t="shared" si="33"/>
        <v>ASR_COMP</v>
      </c>
      <c r="AB237" s="957">
        <f t="shared" si="34"/>
        <v>44682</v>
      </c>
      <c r="AC237" t="str">
        <f t="shared" si="35"/>
        <v>Unaudited</v>
      </c>
    </row>
    <row r="238" spans="1:29" x14ac:dyDescent="0.25">
      <c r="A238" t="s">
        <v>423</v>
      </c>
      <c r="B238" t="s">
        <v>1388</v>
      </c>
      <c r="C238" t="s">
        <v>1389</v>
      </c>
      <c r="D238">
        <v>1900</v>
      </c>
      <c r="E238" s="957">
        <v>1</v>
      </c>
      <c r="F238" t="s">
        <v>444</v>
      </c>
      <c r="G238" s="957">
        <v>366</v>
      </c>
      <c r="H238" t="s">
        <v>382</v>
      </c>
      <c r="I238" s="937" t="s">
        <v>491</v>
      </c>
      <c r="J238" s="937" t="s">
        <v>447</v>
      </c>
      <c r="K238" s="937" t="s">
        <v>53</v>
      </c>
      <c r="L238" s="937">
        <v>3.3</v>
      </c>
      <c r="M238" s="962" t="s">
        <v>54</v>
      </c>
      <c r="N238" s="677">
        <f t="shared" ca="1" si="31"/>
        <v>0</v>
      </c>
      <c r="O238" s="677">
        <f t="shared" ca="1" si="41"/>
        <v>0</v>
      </c>
      <c r="P238" s="677">
        <f t="shared" ca="1" si="41"/>
        <v>0</v>
      </c>
      <c r="Q238" s="677">
        <f t="shared" ca="1" si="41"/>
        <v>0</v>
      </c>
      <c r="R238" s="677">
        <f t="shared" ca="1" si="41"/>
        <v>0</v>
      </c>
      <c r="S238" s="677">
        <f t="shared" ca="1" si="41"/>
        <v>0</v>
      </c>
      <c r="T238" s="677">
        <f t="shared" ca="1" si="41"/>
        <v>0</v>
      </c>
      <c r="U238" s="677">
        <f t="shared" ca="1" si="41"/>
        <v>0</v>
      </c>
      <c r="V238" s="677">
        <f t="shared" ca="1" si="41"/>
        <v>0</v>
      </c>
      <c r="W238" s="677">
        <f t="shared" ca="1" si="40"/>
        <v>0</v>
      </c>
      <c r="X238" s="677">
        <f t="shared" ca="1" si="41"/>
        <v>0</v>
      </c>
      <c r="Y238" s="677">
        <f t="shared" ca="1" si="41"/>
        <v>0</v>
      </c>
      <c r="Z238" s="677">
        <f t="shared" ca="1" si="41"/>
        <v>0</v>
      </c>
      <c r="AA238" t="str">
        <f t="shared" si="33"/>
        <v>ASR_COMP</v>
      </c>
      <c r="AB238" s="957">
        <f t="shared" si="34"/>
        <v>44682</v>
      </c>
      <c r="AC238" t="str">
        <f t="shared" si="35"/>
        <v>Unaudited</v>
      </c>
    </row>
    <row r="239" spans="1:29" x14ac:dyDescent="0.25">
      <c r="A239" t="s">
        <v>423</v>
      </c>
      <c r="B239" t="s">
        <v>1388</v>
      </c>
      <c r="C239" t="s">
        <v>1389</v>
      </c>
      <c r="D239">
        <v>1900</v>
      </c>
      <c r="E239" s="957">
        <v>1</v>
      </c>
      <c r="F239" t="s">
        <v>444</v>
      </c>
      <c r="G239" s="957">
        <v>366</v>
      </c>
      <c r="H239" t="s">
        <v>382</v>
      </c>
      <c r="I239" s="937" t="s">
        <v>491</v>
      </c>
      <c r="J239" s="937" t="s">
        <v>447</v>
      </c>
      <c r="K239" s="937" t="s">
        <v>53</v>
      </c>
      <c r="L239" s="945" t="s">
        <v>44</v>
      </c>
      <c r="M239" s="960" t="s">
        <v>156</v>
      </c>
      <c r="N239" s="677">
        <f t="shared" ca="1" si="31"/>
        <v>0</v>
      </c>
      <c r="O239" s="677">
        <f t="shared" ca="1" si="41"/>
        <v>0</v>
      </c>
      <c r="P239" s="677">
        <f t="shared" ca="1" si="41"/>
        <v>0</v>
      </c>
      <c r="Q239" s="677">
        <f t="shared" ca="1" si="41"/>
        <v>0</v>
      </c>
      <c r="R239" s="677">
        <f t="shared" ca="1" si="41"/>
        <v>0</v>
      </c>
      <c r="S239" s="677">
        <f t="shared" ca="1" si="41"/>
        <v>0</v>
      </c>
      <c r="T239" s="677">
        <f t="shared" ca="1" si="41"/>
        <v>0</v>
      </c>
      <c r="U239" s="677">
        <f t="shared" ca="1" si="41"/>
        <v>0</v>
      </c>
      <c r="V239" s="677">
        <f t="shared" ca="1" si="41"/>
        <v>0</v>
      </c>
      <c r="W239" s="677">
        <f t="shared" ca="1" si="40"/>
        <v>0</v>
      </c>
      <c r="X239" s="677">
        <f t="shared" ca="1" si="41"/>
        <v>0</v>
      </c>
      <c r="Y239" s="677">
        <f t="shared" ca="1" si="41"/>
        <v>0</v>
      </c>
      <c r="Z239" s="677">
        <f t="shared" ca="1" si="41"/>
        <v>0</v>
      </c>
      <c r="AA239" t="str">
        <f t="shared" si="33"/>
        <v>ASR_COMP</v>
      </c>
      <c r="AB239" s="957">
        <f t="shared" si="34"/>
        <v>44682</v>
      </c>
      <c r="AC239" t="str">
        <f t="shared" si="35"/>
        <v>Unaudited</v>
      </c>
    </row>
    <row r="240" spans="1:29" x14ac:dyDescent="0.25">
      <c r="A240" t="s">
        <v>423</v>
      </c>
      <c r="B240" t="s">
        <v>1388</v>
      </c>
      <c r="C240" t="s">
        <v>1389</v>
      </c>
      <c r="D240">
        <v>1900</v>
      </c>
      <c r="E240" s="957">
        <v>1</v>
      </c>
      <c r="F240" t="s">
        <v>444</v>
      </c>
      <c r="G240" s="957">
        <v>366</v>
      </c>
      <c r="H240" t="s">
        <v>382</v>
      </c>
      <c r="I240" s="962" t="s">
        <v>491</v>
      </c>
      <c r="J240" s="962" t="s">
        <v>447</v>
      </c>
      <c r="K240" s="962" t="s">
        <v>53</v>
      </c>
      <c r="L240" s="937" t="s">
        <v>41</v>
      </c>
      <c r="M240" s="962" t="s">
        <v>52</v>
      </c>
      <c r="N240" s="677">
        <f t="shared" ca="1" si="31"/>
        <v>53333208.197598033</v>
      </c>
      <c r="O240" s="677">
        <f t="shared" ca="1" si="41"/>
        <v>42601028.523241483</v>
      </c>
      <c r="P240" s="677">
        <f t="shared" ca="1" si="41"/>
        <v>1786254.794836401</v>
      </c>
      <c r="Q240" s="677">
        <f t="shared" ca="1" si="41"/>
        <v>4717399.161482892</v>
      </c>
      <c r="R240" s="677">
        <f t="shared" ca="1" si="41"/>
        <v>1496043.3291156422</v>
      </c>
      <c r="S240" s="677">
        <f t="shared" ca="1" si="41"/>
        <v>842501.73061062186</v>
      </c>
      <c r="T240" s="677">
        <f t="shared" ca="1" si="41"/>
        <v>422726.15733979677</v>
      </c>
      <c r="U240" s="677">
        <f t="shared" ca="1" si="41"/>
        <v>24762.506324266695</v>
      </c>
      <c r="V240" s="677">
        <f t="shared" ca="1" si="41"/>
        <v>241992.98990399705</v>
      </c>
      <c r="W240" s="677">
        <f t="shared" ca="1" si="40"/>
        <v>31676.141980696688</v>
      </c>
      <c r="X240" s="677">
        <f t="shared" ca="1" si="41"/>
        <v>911927.93170664215</v>
      </c>
      <c r="Y240" s="677">
        <f t="shared" ca="1" si="41"/>
        <v>256894.93105558137</v>
      </c>
      <c r="Z240" s="677">
        <f t="shared" ca="1" si="41"/>
        <v>0</v>
      </c>
      <c r="AA240" t="str">
        <f t="shared" si="33"/>
        <v>ASR_COMP</v>
      </c>
      <c r="AB240" s="957">
        <f t="shared" si="34"/>
        <v>44682</v>
      </c>
      <c r="AC240" t="str">
        <f t="shared" si="35"/>
        <v>Unaudited</v>
      </c>
    </row>
    <row r="241" spans="1:29" x14ac:dyDescent="0.25">
      <c r="A241" t="s">
        <v>423</v>
      </c>
      <c r="B241" t="s">
        <v>1388</v>
      </c>
      <c r="C241" t="s">
        <v>1389</v>
      </c>
      <c r="D241">
        <v>1900</v>
      </c>
      <c r="E241" s="957">
        <v>1</v>
      </c>
      <c r="F241" t="s">
        <v>444</v>
      </c>
      <c r="G241" s="957">
        <v>366</v>
      </c>
      <c r="H241" t="s">
        <v>382</v>
      </c>
      <c r="I241" s="937" t="s">
        <v>491</v>
      </c>
      <c r="J241" s="937" t="s">
        <v>447</v>
      </c>
      <c r="K241" s="937" t="s">
        <v>53</v>
      </c>
      <c r="L241" s="937" t="s">
        <v>42</v>
      </c>
      <c r="M241" s="962" t="s">
        <v>157</v>
      </c>
      <c r="N241" s="677">
        <f t="shared" ca="1" si="31"/>
        <v>8184929.1944986098</v>
      </c>
      <c r="O241" s="677">
        <f t="shared" ca="1" si="41"/>
        <v>4114217.3583611227</v>
      </c>
      <c r="P241" s="677">
        <f t="shared" ca="1" si="41"/>
        <v>247606.2775045092</v>
      </c>
      <c r="Q241" s="677">
        <f t="shared" ca="1" si="41"/>
        <v>2317315.4792272802</v>
      </c>
      <c r="R241" s="677">
        <f t="shared" ca="1" si="41"/>
        <v>804117.84068713011</v>
      </c>
      <c r="S241" s="677">
        <f t="shared" ca="1" si="41"/>
        <v>75254.471076662405</v>
      </c>
      <c r="T241" s="677">
        <f t="shared" ca="1" si="41"/>
        <v>0</v>
      </c>
      <c r="U241" s="677">
        <f t="shared" ca="1" si="41"/>
        <v>1750.7941683089118</v>
      </c>
      <c r="V241" s="677">
        <f t="shared" ca="1" si="41"/>
        <v>103346.18358860521</v>
      </c>
      <c r="W241" s="677">
        <f t="shared" ca="1" si="40"/>
        <v>55112.760860140195</v>
      </c>
      <c r="X241" s="677">
        <f t="shared" ca="1" si="41"/>
        <v>98861.682071538977</v>
      </c>
      <c r="Y241" s="677">
        <f t="shared" ca="1" si="41"/>
        <v>367346.34695331054</v>
      </c>
      <c r="Z241" s="677">
        <f t="shared" ca="1" si="41"/>
        <v>0</v>
      </c>
      <c r="AA241" t="str">
        <f t="shared" si="33"/>
        <v>ASR_COMP</v>
      </c>
      <c r="AB241" s="957">
        <f t="shared" si="34"/>
        <v>44682</v>
      </c>
      <c r="AC241" t="str">
        <f t="shared" si="35"/>
        <v>Unaudited</v>
      </c>
    </row>
    <row r="242" spans="1:29" x14ac:dyDescent="0.25">
      <c r="A242" t="s">
        <v>423</v>
      </c>
      <c r="B242" t="s">
        <v>1388</v>
      </c>
      <c r="C242" t="s">
        <v>1389</v>
      </c>
      <c r="D242">
        <v>1900</v>
      </c>
      <c r="E242" s="957">
        <v>1</v>
      </c>
      <c r="F242" t="s">
        <v>444</v>
      </c>
      <c r="G242" s="957">
        <v>366</v>
      </c>
      <c r="H242" t="s">
        <v>382</v>
      </c>
      <c r="I242" s="937" t="s">
        <v>491</v>
      </c>
      <c r="J242" s="937" t="s">
        <v>447</v>
      </c>
      <c r="K242" s="937" t="s">
        <v>53</v>
      </c>
      <c r="L242" s="937" t="s">
        <v>43</v>
      </c>
      <c r="M242" s="962" t="s">
        <v>465</v>
      </c>
      <c r="N242" s="677">
        <f t="shared" ca="1" si="31"/>
        <v>13847170.839841003</v>
      </c>
      <c r="O242" s="677">
        <f t="shared" ca="1" si="41"/>
        <v>9462642.6587718539</v>
      </c>
      <c r="P242" s="677">
        <f t="shared" ca="1" si="41"/>
        <v>845241.10164896876</v>
      </c>
      <c r="Q242" s="677">
        <f t="shared" ca="1" si="41"/>
        <v>1723239.6347748772</v>
      </c>
      <c r="R242" s="677">
        <f t="shared" ca="1" si="41"/>
        <v>710820.89277125674</v>
      </c>
      <c r="S242" s="677">
        <f t="shared" ca="1" si="41"/>
        <v>173463.72026101127</v>
      </c>
      <c r="T242" s="677">
        <f t="shared" ca="1" si="41"/>
        <v>0</v>
      </c>
      <c r="U242" s="677">
        <f t="shared" ca="1" si="41"/>
        <v>4365.2292362104226</v>
      </c>
      <c r="V242" s="677">
        <f t="shared" ca="1" si="41"/>
        <v>95478.682959419719</v>
      </c>
      <c r="W242" s="677">
        <f t="shared" ca="1" si="40"/>
        <v>351543.22867472353</v>
      </c>
      <c r="X242" s="677">
        <f t="shared" ca="1" si="41"/>
        <v>158054.36397137507</v>
      </c>
      <c r="Y242" s="677">
        <f t="shared" ca="1" si="41"/>
        <v>322321.32677130529</v>
      </c>
      <c r="Z242" s="677">
        <f t="shared" ca="1" si="41"/>
        <v>0</v>
      </c>
      <c r="AA242" t="str">
        <f t="shared" si="33"/>
        <v>ASR_COMP</v>
      </c>
      <c r="AB242" s="957">
        <f t="shared" si="34"/>
        <v>44682</v>
      </c>
      <c r="AC242" t="str">
        <f t="shared" si="35"/>
        <v>Unaudited</v>
      </c>
    </row>
    <row r="243" spans="1:29" x14ac:dyDescent="0.25">
      <c r="A243" t="s">
        <v>423</v>
      </c>
      <c r="B243" t="s">
        <v>1388</v>
      </c>
      <c r="C243" t="s">
        <v>1389</v>
      </c>
      <c r="D243">
        <v>1900</v>
      </c>
      <c r="E243" s="957">
        <v>1</v>
      </c>
      <c r="F243" t="s">
        <v>444</v>
      </c>
      <c r="G243" s="957">
        <v>366</v>
      </c>
      <c r="H243" t="s">
        <v>382</v>
      </c>
      <c r="I243" s="937" t="s">
        <v>491</v>
      </c>
      <c r="J243" s="937" t="s">
        <v>447</v>
      </c>
      <c r="K243" s="937" t="s">
        <v>923</v>
      </c>
      <c r="L243" s="937" t="s">
        <v>924</v>
      </c>
      <c r="M243" s="962" t="s">
        <v>923</v>
      </c>
      <c r="N243" s="677">
        <f t="shared" ca="1" si="31"/>
        <v>25108685.600404516</v>
      </c>
      <c r="O243" s="677">
        <f t="shared" ca="1" si="41"/>
        <v>22705725.148447622</v>
      </c>
      <c r="P243" s="677">
        <f t="shared" ca="1" si="41"/>
        <v>1758991.7151909533</v>
      </c>
      <c r="Q243" s="677">
        <f t="shared" ca="1" si="41"/>
        <v>241084.73140118815</v>
      </c>
      <c r="R243" s="677">
        <f t="shared" ca="1" si="41"/>
        <v>166982.78052880563</v>
      </c>
      <c r="S243" s="677">
        <f t="shared" ca="1" si="41"/>
        <v>29132.358408105323</v>
      </c>
      <c r="T243" s="677">
        <f t="shared" ca="1" si="41"/>
        <v>18058.02</v>
      </c>
      <c r="U243" s="677">
        <f t="shared" ca="1" si="41"/>
        <v>112.32122814324264</v>
      </c>
      <c r="V243" s="677">
        <f t="shared" ca="1" si="41"/>
        <v>165728.68099924389</v>
      </c>
      <c r="W243" s="677">
        <f t="shared" ca="1" si="40"/>
        <v>9980.6371478334495</v>
      </c>
      <c r="X243" s="677">
        <f t="shared" ca="1" si="41"/>
        <v>3940.9147996721081</v>
      </c>
      <c r="Y243" s="677">
        <f t="shared" ca="1" si="41"/>
        <v>8948.2922529493862</v>
      </c>
      <c r="Z243" s="677">
        <f t="shared" ca="1" si="41"/>
        <v>0</v>
      </c>
      <c r="AA243" t="str">
        <f t="shared" si="33"/>
        <v>ASR_COMP</v>
      </c>
      <c r="AB243" s="957">
        <f t="shared" si="34"/>
        <v>44682</v>
      </c>
      <c r="AC243" t="str">
        <f t="shared" si="35"/>
        <v>Unaudited</v>
      </c>
    </row>
    <row r="244" spans="1:29" x14ac:dyDescent="0.25">
      <c r="A244" t="s">
        <v>423</v>
      </c>
      <c r="B244" t="s">
        <v>1388</v>
      </c>
      <c r="C244" t="s">
        <v>1389</v>
      </c>
      <c r="D244">
        <v>1900</v>
      </c>
      <c r="E244" s="957">
        <v>1</v>
      </c>
      <c r="F244" t="s">
        <v>444</v>
      </c>
      <c r="G244" s="957">
        <v>366</v>
      </c>
      <c r="H244" t="s">
        <v>382</v>
      </c>
      <c r="I244" s="937" t="s">
        <v>491</v>
      </c>
      <c r="J244" s="937" t="s">
        <v>447</v>
      </c>
      <c r="K244" s="937" t="s">
        <v>923</v>
      </c>
      <c r="L244" s="937" t="s">
        <v>925</v>
      </c>
      <c r="M244" s="962" t="s">
        <v>928</v>
      </c>
      <c r="N244" s="677">
        <f t="shared" ca="1" si="31"/>
        <v>5949667.0384192932</v>
      </c>
      <c r="O244" s="677">
        <f t="shared" ca="1" si="41"/>
        <v>4165535.532520595</v>
      </c>
      <c r="P244" s="677">
        <f t="shared" ca="1" si="41"/>
        <v>263204.6378564515</v>
      </c>
      <c r="Q244" s="677">
        <f t="shared" ca="1" si="41"/>
        <v>1304260.7636869969</v>
      </c>
      <c r="R244" s="677">
        <f t="shared" ca="1" si="41"/>
        <v>478755.13302607491</v>
      </c>
      <c r="S244" s="677">
        <f t="shared" ca="1" si="41"/>
        <v>-312395.08012892574</v>
      </c>
      <c r="T244" s="677">
        <f t="shared" ca="1" si="41"/>
        <v>0</v>
      </c>
      <c r="U244" s="677">
        <f t="shared" ca="1" si="41"/>
        <v>-9988.1457738732788</v>
      </c>
      <c r="V244" s="677">
        <f t="shared" ca="1" si="41"/>
        <v>65274.89719104729</v>
      </c>
      <c r="W244" s="677">
        <f t="shared" ca="1" si="40"/>
        <v>44788.593164397738</v>
      </c>
      <c r="X244" s="677">
        <f t="shared" ca="1" si="41"/>
        <v>-377795.40658048616</v>
      </c>
      <c r="Y244" s="677">
        <f t="shared" ca="1" si="41"/>
        <v>328026.11345701531</v>
      </c>
      <c r="Z244" s="677">
        <f t="shared" ca="1" si="41"/>
        <v>0</v>
      </c>
      <c r="AA244" t="str">
        <f t="shared" si="33"/>
        <v>ASR_COMP</v>
      </c>
      <c r="AB244" s="957">
        <f t="shared" si="34"/>
        <v>44682</v>
      </c>
      <c r="AC244" t="str">
        <f t="shared" si="35"/>
        <v>Unaudited</v>
      </c>
    </row>
    <row r="245" spans="1:29" x14ac:dyDescent="0.25">
      <c r="A245" t="s">
        <v>423</v>
      </c>
      <c r="B245" t="s">
        <v>1388</v>
      </c>
      <c r="C245" t="s">
        <v>1389</v>
      </c>
      <c r="D245">
        <v>1900</v>
      </c>
      <c r="E245" s="957">
        <v>1</v>
      </c>
      <c r="F245" t="s">
        <v>444</v>
      </c>
      <c r="G245" s="957">
        <v>366</v>
      </c>
      <c r="H245" t="s">
        <v>382</v>
      </c>
      <c r="I245" s="937" t="s">
        <v>491</v>
      </c>
      <c r="J245" s="937" t="s">
        <v>447</v>
      </c>
      <c r="K245" s="937" t="s">
        <v>923</v>
      </c>
      <c r="L245" s="937" t="s">
        <v>926</v>
      </c>
      <c r="M245" s="962" t="s">
        <v>929</v>
      </c>
      <c r="N245" s="677">
        <f t="shared" ca="1" si="31"/>
        <v>0</v>
      </c>
      <c r="O245" s="677">
        <f t="shared" ca="1" si="41"/>
        <v>0</v>
      </c>
      <c r="P245" s="677">
        <f t="shared" ca="1" si="41"/>
        <v>0</v>
      </c>
      <c r="Q245" s="677">
        <f t="shared" ca="1" si="41"/>
        <v>0</v>
      </c>
      <c r="R245" s="677">
        <f t="shared" ca="1" si="41"/>
        <v>0</v>
      </c>
      <c r="S245" s="677">
        <f t="shared" ca="1" si="41"/>
        <v>0</v>
      </c>
      <c r="T245" s="677">
        <f t="shared" ca="1" si="41"/>
        <v>0</v>
      </c>
      <c r="U245" s="677">
        <f t="shared" ca="1" si="41"/>
        <v>0</v>
      </c>
      <c r="V245" s="677">
        <f t="shared" ca="1" si="41"/>
        <v>0</v>
      </c>
      <c r="W245" s="677">
        <f t="shared" ca="1" si="40"/>
        <v>0</v>
      </c>
      <c r="X245" s="677">
        <f t="shared" ca="1" si="41"/>
        <v>0</v>
      </c>
      <c r="Y245" s="677">
        <f t="shared" ca="1" si="41"/>
        <v>0</v>
      </c>
      <c r="Z245" s="677">
        <f t="shared" ca="1" si="41"/>
        <v>0</v>
      </c>
      <c r="AA245" t="str">
        <f t="shared" si="33"/>
        <v>ASR_COMP</v>
      </c>
      <c r="AB245" s="957">
        <f t="shared" si="34"/>
        <v>44682</v>
      </c>
      <c r="AC245" t="str">
        <f t="shared" si="35"/>
        <v>Unaudited</v>
      </c>
    </row>
    <row r="246" spans="1:29" x14ac:dyDescent="0.25">
      <c r="A246" t="s">
        <v>423</v>
      </c>
      <c r="B246" t="s">
        <v>1388</v>
      </c>
      <c r="C246" t="s">
        <v>1389</v>
      </c>
      <c r="D246">
        <v>1900</v>
      </c>
      <c r="E246" s="957">
        <v>1</v>
      </c>
      <c r="F246" t="s">
        <v>444</v>
      </c>
      <c r="G246" s="957">
        <v>366</v>
      </c>
      <c r="H246" t="s">
        <v>382</v>
      </c>
      <c r="I246" s="937" t="s">
        <v>491</v>
      </c>
      <c r="J246" s="937" t="s">
        <v>447</v>
      </c>
      <c r="K246" s="937" t="s">
        <v>448</v>
      </c>
      <c r="L246" s="937">
        <v>5.0999999999999996</v>
      </c>
      <c r="M246" s="962" t="s">
        <v>37</v>
      </c>
      <c r="N246" s="677">
        <f t="shared" ca="1" si="31"/>
        <v>49135916.652133733</v>
      </c>
      <c r="O246" s="677">
        <f t="shared" ca="1" si="41"/>
        <v>23226456.51856827</v>
      </c>
      <c r="P246" s="677">
        <f t="shared" ca="1" si="41"/>
        <v>9383080.9518558756</v>
      </c>
      <c r="Q246" s="677">
        <f t="shared" ca="1" si="41"/>
        <v>3313722.310631061</v>
      </c>
      <c r="R246" s="677">
        <f t="shared" ca="1" si="41"/>
        <v>7436432.7878648359</v>
      </c>
      <c r="S246" s="677">
        <f t="shared" ca="1" si="41"/>
        <v>1181617.9797944808</v>
      </c>
      <c r="T246" s="677">
        <f t="shared" ca="1" si="41"/>
        <v>2737598.99</v>
      </c>
      <c r="U246" s="677">
        <f t="shared" ca="1" si="41"/>
        <v>45699.09571059946</v>
      </c>
      <c r="V246" s="677">
        <f t="shared" ca="1" si="41"/>
        <v>734306.90927979536</v>
      </c>
      <c r="W246" s="677">
        <f t="shared" ca="1" si="40"/>
        <v>36157.774690409649</v>
      </c>
      <c r="X246" s="677">
        <f t="shared" ca="1" si="41"/>
        <v>375885.72776225582</v>
      </c>
      <c r="Y246" s="677">
        <f t="shared" ca="1" si="41"/>
        <v>664957.60597614991</v>
      </c>
      <c r="Z246" s="677">
        <f t="shared" ca="1" si="41"/>
        <v>0</v>
      </c>
      <c r="AA246" t="str">
        <f t="shared" si="33"/>
        <v>ASR_COMP</v>
      </c>
      <c r="AB246" s="957">
        <f t="shared" si="34"/>
        <v>44682</v>
      </c>
      <c r="AC246" t="str">
        <f t="shared" si="35"/>
        <v>Unaudited</v>
      </c>
    </row>
    <row r="247" spans="1:29" ht="30" x14ac:dyDescent="0.25">
      <c r="A247" t="s">
        <v>423</v>
      </c>
      <c r="B247" t="s">
        <v>1388</v>
      </c>
      <c r="C247" t="s">
        <v>1389</v>
      </c>
      <c r="D247">
        <v>1900</v>
      </c>
      <c r="E247" s="957">
        <v>1</v>
      </c>
      <c r="F247" t="s">
        <v>444</v>
      </c>
      <c r="G247" s="957">
        <v>366</v>
      </c>
      <c r="H247" t="s">
        <v>382</v>
      </c>
      <c r="I247" s="937" t="s">
        <v>491</v>
      </c>
      <c r="J247" s="937" t="s">
        <v>447</v>
      </c>
      <c r="K247" s="937" t="s">
        <v>448</v>
      </c>
      <c r="L247" s="945">
        <v>5.2</v>
      </c>
      <c r="M247" s="960" t="s">
        <v>306</v>
      </c>
      <c r="N247" s="677">
        <f t="shared" ca="1" si="31"/>
        <v>0</v>
      </c>
      <c r="O247" s="677">
        <f t="shared" ca="1" si="41"/>
        <v>0</v>
      </c>
      <c r="P247" s="677">
        <f t="shared" ca="1" si="41"/>
        <v>0</v>
      </c>
      <c r="Q247" s="677">
        <f t="shared" ca="1" si="41"/>
        <v>0</v>
      </c>
      <c r="R247" s="677">
        <f t="shared" ca="1" si="41"/>
        <v>0</v>
      </c>
      <c r="S247" s="677">
        <f t="shared" ca="1" si="41"/>
        <v>0</v>
      </c>
      <c r="T247" s="677">
        <f t="shared" ca="1" si="41"/>
        <v>0</v>
      </c>
      <c r="U247" s="677">
        <f t="shared" ca="1" si="41"/>
        <v>0</v>
      </c>
      <c r="V247" s="677">
        <f t="shared" ca="1" si="41"/>
        <v>0</v>
      </c>
      <c r="W247" s="677">
        <f t="shared" ca="1" si="40"/>
        <v>0</v>
      </c>
      <c r="X247" s="677">
        <f t="shared" ca="1" si="41"/>
        <v>0</v>
      </c>
      <c r="Y247" s="677">
        <f t="shared" ca="1" si="41"/>
        <v>0</v>
      </c>
      <c r="Z247" s="677">
        <f t="shared" ca="1" si="41"/>
        <v>0</v>
      </c>
      <c r="AA247" t="str">
        <f t="shared" si="33"/>
        <v>ASR_COMP</v>
      </c>
      <c r="AB247" s="957">
        <f t="shared" si="34"/>
        <v>44682</v>
      </c>
      <c r="AC247" t="str">
        <f t="shared" si="35"/>
        <v>Unaudited</v>
      </c>
    </row>
    <row r="248" spans="1:29" ht="30" x14ac:dyDescent="0.25">
      <c r="A248" t="s">
        <v>423</v>
      </c>
      <c r="B248" t="s">
        <v>1388</v>
      </c>
      <c r="C248" t="s">
        <v>1389</v>
      </c>
      <c r="D248">
        <v>1900</v>
      </c>
      <c r="E248" s="957">
        <v>1</v>
      </c>
      <c r="F248" t="s">
        <v>444</v>
      </c>
      <c r="G248" s="957">
        <v>366</v>
      </c>
      <c r="H248" t="s">
        <v>382</v>
      </c>
      <c r="I248" s="937" t="s">
        <v>491</v>
      </c>
      <c r="J248" s="937" t="s">
        <v>447</v>
      </c>
      <c r="K248" s="937" t="s">
        <v>448</v>
      </c>
      <c r="L248" s="937">
        <v>5.3</v>
      </c>
      <c r="M248" s="962" t="s">
        <v>307</v>
      </c>
      <c r="N248" s="677">
        <f t="shared" ca="1" si="31"/>
        <v>8792646.0913075674</v>
      </c>
      <c r="O248" s="677">
        <f t="shared" ca="1" si="41"/>
        <v>4295154.0723959208</v>
      </c>
      <c r="P248" s="677">
        <f t="shared" ca="1" si="41"/>
        <v>1585948.883422351</v>
      </c>
      <c r="Q248" s="677">
        <f t="shared" ca="1" si="41"/>
        <v>864362.20522940962</v>
      </c>
      <c r="R248" s="677">
        <f t="shared" ca="1" si="41"/>
        <v>1961814.0296319621</v>
      </c>
      <c r="S248" s="677">
        <f t="shared" ca="1" si="41"/>
        <v>-164857.65497218756</v>
      </c>
      <c r="T248" s="677">
        <f t="shared" ca="1" si="41"/>
        <v>0</v>
      </c>
      <c r="U248" s="677">
        <f t="shared" ca="1" si="41"/>
        <v>-3989.1570202433163</v>
      </c>
      <c r="V248" s="677">
        <f t="shared" ca="1" si="41"/>
        <v>146854.98477085045</v>
      </c>
      <c r="W248" s="677">
        <f t="shared" ca="1" si="40"/>
        <v>3269.6117904536582</v>
      </c>
      <c r="X248" s="677">
        <f t="shared" ca="1" si="41"/>
        <v>-107855.62557233174</v>
      </c>
      <c r="Y248" s="677">
        <f t="shared" ca="1" si="41"/>
        <v>211944.74163138159</v>
      </c>
      <c r="Z248" s="677">
        <f t="shared" ca="1" si="41"/>
        <v>0</v>
      </c>
      <c r="AA248" t="str">
        <f t="shared" si="33"/>
        <v>ASR_COMP</v>
      </c>
      <c r="AB248" s="957">
        <f t="shared" si="34"/>
        <v>44682</v>
      </c>
      <c r="AC248" t="str">
        <f t="shared" si="35"/>
        <v>Unaudited</v>
      </c>
    </row>
    <row r="249" spans="1:29" x14ac:dyDescent="0.25">
      <c r="A249" t="s">
        <v>423</v>
      </c>
      <c r="B249" t="s">
        <v>1388</v>
      </c>
      <c r="C249" t="s">
        <v>1389</v>
      </c>
      <c r="D249">
        <v>1900</v>
      </c>
      <c r="E249" s="957">
        <v>1</v>
      </c>
      <c r="F249" t="s">
        <v>444</v>
      </c>
      <c r="G249" s="957">
        <v>366</v>
      </c>
      <c r="H249" t="s">
        <v>382</v>
      </c>
      <c r="I249" s="937" t="s">
        <v>491</v>
      </c>
      <c r="J249" s="937" t="s">
        <v>447</v>
      </c>
      <c r="K249" s="937" t="s">
        <v>448</v>
      </c>
      <c r="L249" s="937" t="s">
        <v>82</v>
      </c>
      <c r="M249" s="962" t="s">
        <v>456</v>
      </c>
      <c r="N249" s="677">
        <f t="shared" ca="1" si="31"/>
        <v>0</v>
      </c>
      <c r="O249" s="677">
        <f t="shared" ca="1" si="41"/>
        <v>0</v>
      </c>
      <c r="P249" s="677">
        <f t="shared" ca="1" si="41"/>
        <v>0</v>
      </c>
      <c r="Q249" s="677">
        <f t="shared" ca="1" si="41"/>
        <v>0</v>
      </c>
      <c r="R249" s="677">
        <f t="shared" ca="1" si="41"/>
        <v>0</v>
      </c>
      <c r="S249" s="677">
        <f t="shared" ca="1" si="41"/>
        <v>0</v>
      </c>
      <c r="T249" s="677">
        <f t="shared" ca="1" si="41"/>
        <v>0</v>
      </c>
      <c r="U249" s="677">
        <f t="shared" ca="1" si="41"/>
        <v>0</v>
      </c>
      <c r="V249" s="677">
        <f t="shared" ca="1" si="41"/>
        <v>0</v>
      </c>
      <c r="W249" s="677">
        <f t="shared" ca="1" si="40"/>
        <v>0</v>
      </c>
      <c r="X249" s="677">
        <f t="shared" ca="1" si="41"/>
        <v>0</v>
      </c>
      <c r="Y249" s="677">
        <f t="shared" ca="1" si="41"/>
        <v>0</v>
      </c>
      <c r="Z249" s="677">
        <f t="shared" ca="1" si="41"/>
        <v>0</v>
      </c>
      <c r="AA249" t="str">
        <f t="shared" si="33"/>
        <v>ASR_COMP</v>
      </c>
      <c r="AB249" s="957">
        <f t="shared" si="34"/>
        <v>44682</v>
      </c>
      <c r="AC249" t="str">
        <f t="shared" si="35"/>
        <v>Unaudited</v>
      </c>
    </row>
    <row r="250" spans="1:29" x14ac:dyDescent="0.25">
      <c r="A250" t="s">
        <v>423</v>
      </c>
      <c r="B250" t="s">
        <v>1388</v>
      </c>
      <c r="C250" t="s">
        <v>1389</v>
      </c>
      <c r="D250">
        <v>1900</v>
      </c>
      <c r="E250" s="957">
        <v>1</v>
      </c>
      <c r="F250" t="s">
        <v>444</v>
      </c>
      <c r="G250" s="957">
        <v>366</v>
      </c>
      <c r="H250" t="s">
        <v>382</v>
      </c>
      <c r="I250" s="937" t="s">
        <v>491</v>
      </c>
      <c r="J250" s="937" t="s">
        <v>447</v>
      </c>
      <c r="K250" s="937" t="s">
        <v>449</v>
      </c>
      <c r="L250" s="937">
        <v>6.1</v>
      </c>
      <c r="M250" s="962" t="s">
        <v>18</v>
      </c>
      <c r="N250" s="677">
        <f t="shared" ca="1" si="31"/>
        <v>0</v>
      </c>
      <c r="O250" s="677">
        <f t="shared" ca="1" si="41"/>
        <v>0</v>
      </c>
      <c r="P250" s="677">
        <f t="shared" ca="1" si="41"/>
        <v>0</v>
      </c>
      <c r="Q250" s="677">
        <f t="shared" ca="1" si="41"/>
        <v>0</v>
      </c>
      <c r="R250" s="677">
        <f t="shared" ca="1" si="41"/>
        <v>0</v>
      </c>
      <c r="S250" s="677">
        <f t="shared" ca="1" si="41"/>
        <v>0</v>
      </c>
      <c r="T250" s="677">
        <f t="shared" ca="1" si="41"/>
        <v>0</v>
      </c>
      <c r="U250" s="677">
        <f t="shared" ca="1" si="41"/>
        <v>0</v>
      </c>
      <c r="V250" s="677">
        <f t="shared" ca="1" si="41"/>
        <v>0</v>
      </c>
      <c r="W250" s="677">
        <f t="shared" ca="1" si="40"/>
        <v>0</v>
      </c>
      <c r="X250" s="677">
        <f t="shared" ca="1" si="41"/>
        <v>0</v>
      </c>
      <c r="Y250" s="677">
        <f t="shared" ca="1" si="41"/>
        <v>0</v>
      </c>
      <c r="Z250" s="677">
        <f t="shared" ca="1" si="41"/>
        <v>0</v>
      </c>
      <c r="AA250" t="str">
        <f t="shared" si="33"/>
        <v>ASR_COMP</v>
      </c>
      <c r="AB250" s="957">
        <f t="shared" si="34"/>
        <v>44682</v>
      </c>
      <c r="AC250" t="str">
        <f t="shared" si="35"/>
        <v>Unaudited</v>
      </c>
    </row>
    <row r="251" spans="1:29" x14ac:dyDescent="0.25">
      <c r="A251" t="s">
        <v>423</v>
      </c>
      <c r="B251" t="s">
        <v>1388</v>
      </c>
      <c r="C251" t="s">
        <v>1389</v>
      </c>
      <c r="D251">
        <v>1900</v>
      </c>
      <c r="E251" s="957">
        <v>1</v>
      </c>
      <c r="F251" t="s">
        <v>444</v>
      </c>
      <c r="G251" s="957">
        <v>366</v>
      </c>
      <c r="H251" t="s">
        <v>382</v>
      </c>
      <c r="I251" s="937" t="s">
        <v>491</v>
      </c>
      <c r="J251" s="937" t="s">
        <v>447</v>
      </c>
      <c r="K251" s="937" t="s">
        <v>449</v>
      </c>
      <c r="L251" s="937">
        <v>6.2</v>
      </c>
      <c r="M251" s="962" t="s">
        <v>19</v>
      </c>
      <c r="N251" s="677">
        <f t="shared" ca="1" si="31"/>
        <v>0</v>
      </c>
      <c r="O251" s="677">
        <f t="shared" ca="1" si="41"/>
        <v>0</v>
      </c>
      <c r="P251" s="677">
        <f t="shared" ca="1" si="41"/>
        <v>0</v>
      </c>
      <c r="Q251" s="677">
        <f t="shared" ca="1" si="41"/>
        <v>0</v>
      </c>
      <c r="R251" s="677">
        <f t="shared" ca="1" si="41"/>
        <v>0</v>
      </c>
      <c r="S251" s="677">
        <f t="shared" ca="1" si="41"/>
        <v>0</v>
      </c>
      <c r="T251" s="677">
        <f t="shared" ca="1" si="41"/>
        <v>0</v>
      </c>
      <c r="U251" s="677">
        <f t="shared" ca="1" si="41"/>
        <v>0</v>
      </c>
      <c r="V251" s="677">
        <f t="shared" ca="1" si="41"/>
        <v>0</v>
      </c>
      <c r="W251" s="677">
        <f t="shared" ca="1" si="40"/>
        <v>0</v>
      </c>
      <c r="X251" s="677">
        <f t="shared" ca="1" si="41"/>
        <v>0</v>
      </c>
      <c r="Y251" s="677">
        <f t="shared" ca="1" si="41"/>
        <v>0</v>
      </c>
      <c r="Z251" s="677">
        <f t="shared" ca="1" si="41"/>
        <v>0</v>
      </c>
      <c r="AA251" t="str">
        <f t="shared" si="33"/>
        <v>ASR_COMP</v>
      </c>
      <c r="AB251" s="957">
        <f t="shared" si="34"/>
        <v>44682</v>
      </c>
      <c r="AC251" t="str">
        <f t="shared" si="35"/>
        <v>Unaudited</v>
      </c>
    </row>
    <row r="252" spans="1:29" x14ac:dyDescent="0.25">
      <c r="A252" t="s">
        <v>423</v>
      </c>
      <c r="B252" t="s">
        <v>1388</v>
      </c>
      <c r="C252" t="s">
        <v>1389</v>
      </c>
      <c r="D252">
        <v>1900</v>
      </c>
      <c r="E252" s="957">
        <v>1</v>
      </c>
      <c r="F252" t="s">
        <v>444</v>
      </c>
      <c r="G252" s="957">
        <v>366</v>
      </c>
      <c r="H252" t="s">
        <v>382</v>
      </c>
      <c r="I252" s="937" t="s">
        <v>491</v>
      </c>
      <c r="J252" s="937" t="s">
        <v>447</v>
      </c>
      <c r="K252" s="937" t="s">
        <v>449</v>
      </c>
      <c r="L252" s="945">
        <v>6.3</v>
      </c>
      <c r="M252" s="960" t="s">
        <v>187</v>
      </c>
      <c r="N252" s="677">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7">
        <f t="shared" ca="1" si="41"/>
        <v>0</v>
      </c>
      <c r="P252" s="677">
        <f t="shared" ca="1" si="41"/>
        <v>0</v>
      </c>
      <c r="Q252" s="677">
        <f t="shared" ca="1" si="41"/>
        <v>0</v>
      </c>
      <c r="R252" s="677">
        <f t="shared" ca="1" si="41"/>
        <v>0</v>
      </c>
      <c r="S252" s="677">
        <f t="shared" ca="1" si="41"/>
        <v>0</v>
      </c>
      <c r="T252" s="677">
        <f t="shared" ca="1" si="41"/>
        <v>0</v>
      </c>
      <c r="U252" s="677">
        <f t="shared" ca="1" si="41"/>
        <v>0</v>
      </c>
      <c r="V252" s="677">
        <f t="shared" ca="1" si="41"/>
        <v>0</v>
      </c>
      <c r="W252" s="677">
        <f t="shared" ca="1" si="40"/>
        <v>0</v>
      </c>
      <c r="X252" s="677">
        <f t="shared" ca="1" si="41"/>
        <v>0</v>
      </c>
      <c r="Y252" s="677">
        <f t="shared" ca="1" si="41"/>
        <v>0</v>
      </c>
      <c r="Z252" s="677">
        <f t="shared" ca="1" si="41"/>
        <v>0</v>
      </c>
      <c r="AA252" t="str">
        <f t="shared" si="33"/>
        <v>ASR_COMP</v>
      </c>
      <c r="AB252" s="957">
        <f t="shared" si="34"/>
        <v>44682</v>
      </c>
      <c r="AC252" t="str">
        <f t="shared" si="35"/>
        <v>Unaudited</v>
      </c>
    </row>
    <row r="253" spans="1:29" x14ac:dyDescent="0.25">
      <c r="A253" t="s">
        <v>423</v>
      </c>
      <c r="B253" t="s">
        <v>1388</v>
      </c>
      <c r="C253" t="s">
        <v>1389</v>
      </c>
      <c r="D253">
        <v>1900</v>
      </c>
      <c r="E253" s="957">
        <v>1</v>
      </c>
      <c r="F253" t="s">
        <v>444</v>
      </c>
      <c r="G253" s="957">
        <v>366</v>
      </c>
      <c r="H253" t="s">
        <v>382</v>
      </c>
      <c r="I253" s="962" t="s">
        <v>491</v>
      </c>
      <c r="J253" s="962" t="s">
        <v>447</v>
      </c>
      <c r="K253" s="962" t="s">
        <v>449</v>
      </c>
      <c r="L253" s="953" t="s">
        <v>87</v>
      </c>
      <c r="M253" s="962" t="s">
        <v>457</v>
      </c>
      <c r="N253" s="677">
        <f t="shared" ca="1" si="42"/>
        <v>0</v>
      </c>
      <c r="O253" s="677">
        <f t="shared" ca="1" si="41"/>
        <v>0</v>
      </c>
      <c r="P253" s="677">
        <f t="shared" ca="1" si="41"/>
        <v>0</v>
      </c>
      <c r="Q253" s="677">
        <f t="shared" ca="1" si="41"/>
        <v>0</v>
      </c>
      <c r="R253" s="677">
        <f t="shared" ca="1" si="41"/>
        <v>0</v>
      </c>
      <c r="S253" s="677">
        <f t="shared" ca="1" si="41"/>
        <v>0</v>
      </c>
      <c r="T253" s="677">
        <f t="shared" ca="1" si="41"/>
        <v>0</v>
      </c>
      <c r="U253" s="677">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7">
        <f t="shared" ca="1" si="43"/>
        <v>0</v>
      </c>
      <c r="W253" s="677">
        <f t="shared" ca="1" si="40"/>
        <v>0</v>
      </c>
      <c r="X253" s="677">
        <f t="shared" ca="1" si="43"/>
        <v>0</v>
      </c>
      <c r="Y253" s="677">
        <f t="shared" ca="1" si="43"/>
        <v>0</v>
      </c>
      <c r="Z253" s="677">
        <f t="shared" ca="1" si="43"/>
        <v>0</v>
      </c>
      <c r="AA253" t="str">
        <f t="shared" si="33"/>
        <v>ASR_COMP</v>
      </c>
      <c r="AB253" s="957">
        <f t="shared" si="34"/>
        <v>44682</v>
      </c>
      <c r="AC253" t="str">
        <f t="shared" si="35"/>
        <v>Unaudited</v>
      </c>
    </row>
    <row r="254" spans="1:29" x14ac:dyDescent="0.25">
      <c r="A254" t="s">
        <v>423</v>
      </c>
      <c r="B254" t="s">
        <v>1388</v>
      </c>
      <c r="C254" t="s">
        <v>1389</v>
      </c>
      <c r="D254">
        <v>1900</v>
      </c>
      <c r="E254" s="957">
        <v>1</v>
      </c>
      <c r="F254" t="s">
        <v>444</v>
      </c>
      <c r="G254" s="957">
        <v>366</v>
      </c>
      <c r="H254" t="s">
        <v>382</v>
      </c>
      <c r="I254" s="958" t="s">
        <v>491</v>
      </c>
      <c r="J254" s="958" t="s">
        <v>447</v>
      </c>
      <c r="K254" s="958" t="s">
        <v>450</v>
      </c>
      <c r="L254" s="953">
        <v>7.1</v>
      </c>
      <c r="M254" s="958" t="s">
        <v>20</v>
      </c>
      <c r="N254" s="677">
        <f t="shared" ca="1" si="42"/>
        <v>15507870.593608243</v>
      </c>
      <c r="O254" s="677">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10758310.681055453</v>
      </c>
      <c r="P254" s="677">
        <f t="shared" ca="1" si="44"/>
        <v>1109176.5754076284</v>
      </c>
      <c r="Q254" s="677">
        <f t="shared" ca="1" si="44"/>
        <v>1132288.6355249346</v>
      </c>
      <c r="R254" s="677">
        <f t="shared" ca="1" si="44"/>
        <v>743874.57360972161</v>
      </c>
      <c r="S254" s="677">
        <f t="shared" ca="1" si="44"/>
        <v>511637.13473700592</v>
      </c>
      <c r="T254" s="677">
        <f t="shared" ca="1" si="44"/>
        <v>27307.13</v>
      </c>
      <c r="U254" s="677">
        <f t="shared" ca="1" si="44"/>
        <v>12019.108653411016</v>
      </c>
      <c r="V254" s="677">
        <f t="shared" ca="1" si="44"/>
        <v>106919.76769416983</v>
      </c>
      <c r="W254" s="677">
        <f t="shared" ca="1" si="40"/>
        <v>104924.31605045746</v>
      </c>
      <c r="X254" s="677">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665763.79125118814</v>
      </c>
      <c r="Y254" s="677">
        <f t="shared" ca="1" si="45"/>
        <v>335648.87962427485</v>
      </c>
      <c r="Z254" s="677">
        <f t="shared" ca="1" si="45"/>
        <v>0</v>
      </c>
      <c r="AA254" t="str">
        <f t="shared" si="33"/>
        <v>ASR_COMP</v>
      </c>
      <c r="AB254" s="957">
        <f t="shared" si="34"/>
        <v>44682</v>
      </c>
      <c r="AC254" t="str">
        <f t="shared" si="35"/>
        <v>Unaudited</v>
      </c>
    </row>
    <row r="255" spans="1:29" x14ac:dyDescent="0.25">
      <c r="A255" t="s">
        <v>423</v>
      </c>
      <c r="B255" t="s">
        <v>1388</v>
      </c>
      <c r="C255" t="s">
        <v>1389</v>
      </c>
      <c r="D255">
        <v>1900</v>
      </c>
      <c r="E255" s="957">
        <v>1</v>
      </c>
      <c r="F255" t="s">
        <v>444</v>
      </c>
      <c r="G255" s="957">
        <v>366</v>
      </c>
      <c r="H255" t="s">
        <v>382</v>
      </c>
      <c r="I255" s="958" t="s">
        <v>491</v>
      </c>
      <c r="J255" s="958" t="s">
        <v>447</v>
      </c>
      <c r="K255" s="958" t="s">
        <v>450</v>
      </c>
      <c r="L255" s="937">
        <v>7.2</v>
      </c>
      <c r="M255" s="958" t="s">
        <v>21</v>
      </c>
      <c r="N255" s="677">
        <f t="shared" ca="1" si="42"/>
        <v>0</v>
      </c>
      <c r="O255" s="677">
        <f t="shared" ca="1" si="44"/>
        <v>0</v>
      </c>
      <c r="P255" s="677">
        <f t="shared" ca="1" si="44"/>
        <v>0</v>
      </c>
      <c r="Q255" s="677">
        <f t="shared" ca="1" si="44"/>
        <v>0</v>
      </c>
      <c r="R255" s="677">
        <f t="shared" ca="1" si="44"/>
        <v>0</v>
      </c>
      <c r="S255" s="677">
        <f t="shared" ca="1" si="44"/>
        <v>0</v>
      </c>
      <c r="T255" s="677">
        <f t="shared" ca="1" si="44"/>
        <v>0</v>
      </c>
      <c r="U255" s="677">
        <f t="shared" ca="1" si="44"/>
        <v>0</v>
      </c>
      <c r="V255" s="677">
        <f t="shared" ca="1" si="44"/>
        <v>0</v>
      </c>
      <c r="W255" s="677">
        <f t="shared" ca="1" si="40"/>
        <v>0</v>
      </c>
      <c r="X255" s="677">
        <f t="shared" ca="1" si="45"/>
        <v>0</v>
      </c>
      <c r="Y255" s="677">
        <f t="shared" ca="1" si="45"/>
        <v>0</v>
      </c>
      <c r="Z255" s="677">
        <f t="shared" ca="1" si="45"/>
        <v>0</v>
      </c>
      <c r="AA255" t="str">
        <f t="shared" si="33"/>
        <v>ASR_COMP</v>
      </c>
      <c r="AB255" s="957">
        <f t="shared" si="34"/>
        <v>44682</v>
      </c>
      <c r="AC255" t="str">
        <f t="shared" si="35"/>
        <v>Unaudited</v>
      </c>
    </row>
    <row r="256" spans="1:29" x14ac:dyDescent="0.25">
      <c r="A256" t="s">
        <v>423</v>
      </c>
      <c r="B256" t="s">
        <v>1388</v>
      </c>
      <c r="C256" t="s">
        <v>1389</v>
      </c>
      <c r="D256">
        <v>1900</v>
      </c>
      <c r="E256" s="957">
        <v>1</v>
      </c>
      <c r="F256" t="s">
        <v>444</v>
      </c>
      <c r="G256" s="957">
        <v>366</v>
      </c>
      <c r="H256" t="s">
        <v>382</v>
      </c>
      <c r="I256" s="958" t="s">
        <v>491</v>
      </c>
      <c r="J256" s="958" t="s">
        <v>447</v>
      </c>
      <c r="K256" s="958" t="s">
        <v>450</v>
      </c>
      <c r="L256" s="937">
        <v>7.3</v>
      </c>
      <c r="M256" s="958" t="s">
        <v>158</v>
      </c>
      <c r="N256" s="677">
        <f t="shared" ca="1" si="42"/>
        <v>7227638.5700000003</v>
      </c>
      <c r="O256" s="677">
        <f t="shared" ca="1" si="44"/>
        <v>5863837.6601591259</v>
      </c>
      <c r="P256" s="677">
        <f t="shared" ca="1" si="44"/>
        <v>525639.69984087301</v>
      </c>
      <c r="Q256" s="677">
        <f t="shared" ca="1" si="44"/>
        <v>286122.60568067973</v>
      </c>
      <c r="R256" s="677">
        <f t="shared" ca="1" si="44"/>
        <v>118420.00479149299</v>
      </c>
      <c r="S256" s="677">
        <f t="shared" ca="1" si="44"/>
        <v>165331.04627846059</v>
      </c>
      <c r="T256" s="677">
        <f t="shared" ca="1" si="44"/>
        <v>0</v>
      </c>
      <c r="U256" s="677">
        <f t="shared" ca="1" si="44"/>
        <v>5265.4129557652386</v>
      </c>
      <c r="V256" s="677">
        <f t="shared" ca="1" si="44"/>
        <v>17054.676939107343</v>
      </c>
      <c r="W256" s="677">
        <f t="shared" ca="1" si="40"/>
        <v>57431.954130984559</v>
      </c>
      <c r="X256" s="677">
        <f t="shared" ca="1" si="45"/>
        <v>135081.90076577419</v>
      </c>
      <c r="Y256" s="677">
        <f t="shared" ca="1" si="45"/>
        <v>53453.608457735347</v>
      </c>
      <c r="Z256" s="677">
        <f t="shared" ca="1" si="45"/>
        <v>0</v>
      </c>
      <c r="AA256" t="str">
        <f t="shared" si="33"/>
        <v>ASR_COMP</v>
      </c>
      <c r="AB256" s="957">
        <f t="shared" si="34"/>
        <v>44682</v>
      </c>
      <c r="AC256" t="str">
        <f t="shared" si="35"/>
        <v>Unaudited</v>
      </c>
    </row>
    <row r="257" spans="1:29" x14ac:dyDescent="0.25">
      <c r="A257" t="s">
        <v>423</v>
      </c>
      <c r="B257" t="s">
        <v>1388</v>
      </c>
      <c r="C257" t="s">
        <v>1389</v>
      </c>
      <c r="D257">
        <v>1900</v>
      </c>
      <c r="E257" s="957">
        <v>1</v>
      </c>
      <c r="F257" t="s">
        <v>444</v>
      </c>
      <c r="G257" s="957">
        <v>366</v>
      </c>
      <c r="H257" t="s">
        <v>382</v>
      </c>
      <c r="I257" s="965" t="s">
        <v>491</v>
      </c>
      <c r="J257" s="965" t="s">
        <v>447</v>
      </c>
      <c r="K257" s="965" t="s">
        <v>450</v>
      </c>
      <c r="L257" s="945" t="s">
        <v>91</v>
      </c>
      <c r="M257" s="965" t="s">
        <v>458</v>
      </c>
      <c r="N257" s="677">
        <f t="shared" ca="1" si="42"/>
        <v>0</v>
      </c>
      <c r="O257" s="677">
        <f t="shared" ca="1" si="44"/>
        <v>0</v>
      </c>
      <c r="P257" s="677">
        <f t="shared" ca="1" si="44"/>
        <v>0</v>
      </c>
      <c r="Q257" s="677">
        <f t="shared" ca="1" si="44"/>
        <v>0</v>
      </c>
      <c r="R257" s="677">
        <f t="shared" ca="1" si="44"/>
        <v>0</v>
      </c>
      <c r="S257" s="677">
        <f t="shared" ca="1" si="44"/>
        <v>0</v>
      </c>
      <c r="T257" s="677">
        <f t="shared" ca="1" si="44"/>
        <v>0</v>
      </c>
      <c r="U257" s="677">
        <f t="shared" ca="1" si="44"/>
        <v>0</v>
      </c>
      <c r="V257" s="677">
        <f t="shared" ca="1" si="44"/>
        <v>0</v>
      </c>
      <c r="W257" s="677">
        <f t="shared" ca="1" si="40"/>
        <v>0</v>
      </c>
      <c r="X257" s="677">
        <f t="shared" ca="1" si="45"/>
        <v>0</v>
      </c>
      <c r="Y257" s="677">
        <f t="shared" ca="1" si="45"/>
        <v>0</v>
      </c>
      <c r="Z257" s="677">
        <f t="shared" ca="1" si="45"/>
        <v>0</v>
      </c>
      <c r="AA257" t="str">
        <f t="shared" si="33"/>
        <v>ASR_COMP</v>
      </c>
      <c r="AB257" s="957">
        <f t="shared" si="34"/>
        <v>44682</v>
      </c>
      <c r="AC257" t="str">
        <f t="shared" si="35"/>
        <v>Unaudited</v>
      </c>
    </row>
    <row r="258" spans="1:29" x14ac:dyDescent="0.25">
      <c r="A258" t="s">
        <v>423</v>
      </c>
      <c r="B258" t="s">
        <v>1388</v>
      </c>
      <c r="C258" t="s">
        <v>1389</v>
      </c>
      <c r="D258">
        <v>1900</v>
      </c>
      <c r="E258" s="957">
        <v>1</v>
      </c>
      <c r="F258" t="s">
        <v>444</v>
      </c>
      <c r="G258" s="957">
        <v>366</v>
      </c>
      <c r="H258" t="s">
        <v>382</v>
      </c>
      <c r="I258" s="937" t="s">
        <v>491</v>
      </c>
      <c r="J258" s="937" t="s">
        <v>447</v>
      </c>
      <c r="K258" s="937" t="s">
        <v>451</v>
      </c>
      <c r="L258" s="937">
        <v>8.1</v>
      </c>
      <c r="M258" s="958" t="s">
        <v>22</v>
      </c>
      <c r="N258" s="677">
        <f t="shared" ca="1" si="42"/>
        <v>273553613.72851783</v>
      </c>
      <c r="O258" s="677">
        <f t="shared" ca="1" si="44"/>
        <v>108930105.89080416</v>
      </c>
      <c r="P258" s="677">
        <f t="shared" ca="1" si="44"/>
        <v>20132561.879154582</v>
      </c>
      <c r="Q258" s="677">
        <f t="shared" ca="1" si="44"/>
        <v>66850455.506271981</v>
      </c>
      <c r="R258" s="677">
        <f t="shared" ca="1" si="44"/>
        <v>40084136.969902635</v>
      </c>
      <c r="S258" s="677">
        <f t="shared" ca="1" si="44"/>
        <v>744475.58356860746</v>
      </c>
      <c r="T258" s="677">
        <f t="shared" ca="1" si="44"/>
        <v>3292607.9114362104</v>
      </c>
      <c r="U258" s="677">
        <f t="shared" ca="1" si="44"/>
        <v>27205.494676730632</v>
      </c>
      <c r="V258" s="677">
        <f t="shared" ca="1" si="44"/>
        <v>19186000.034949925</v>
      </c>
      <c r="W258" s="677">
        <f t="shared" ca="1" si="40"/>
        <v>2926906.2346414765</v>
      </c>
      <c r="X258" s="677">
        <f t="shared" ca="1" si="45"/>
        <v>138405.5982339959</v>
      </c>
      <c r="Y258" s="677">
        <f t="shared" ca="1" si="45"/>
        <v>11240752.624877561</v>
      </c>
      <c r="Z258" s="677">
        <f t="shared" ca="1" si="45"/>
        <v>0</v>
      </c>
      <c r="AA258" t="str">
        <f t="shared" ref="AA258:AA321" si="46">file_name</f>
        <v>ASR_COMP</v>
      </c>
      <c r="AB258" s="957">
        <f t="shared" ref="AB258:AB321" si="47">file_date</f>
        <v>44682</v>
      </c>
      <c r="AC258" t="str">
        <f t="shared" ref="AC258:AC321" si="48">status</f>
        <v>Unaudited</v>
      </c>
    </row>
    <row r="259" spans="1:29" x14ac:dyDescent="0.25">
      <c r="A259" t="s">
        <v>423</v>
      </c>
      <c r="B259" t="s">
        <v>1388</v>
      </c>
      <c r="C259" t="s">
        <v>1389</v>
      </c>
      <c r="D259">
        <v>1900</v>
      </c>
      <c r="E259" s="957">
        <v>1</v>
      </c>
      <c r="F259" t="s">
        <v>444</v>
      </c>
      <c r="G259" s="957">
        <v>366</v>
      </c>
      <c r="H259" t="s">
        <v>382</v>
      </c>
      <c r="I259" s="937" t="s">
        <v>491</v>
      </c>
      <c r="J259" s="937" t="s">
        <v>447</v>
      </c>
      <c r="K259" s="937" t="s">
        <v>451</v>
      </c>
      <c r="L259" s="943" t="s">
        <v>115</v>
      </c>
      <c r="M259" s="959" t="s">
        <v>446</v>
      </c>
      <c r="N259" s="677">
        <f t="shared" ca="1" si="42"/>
        <v>3431688.8500000006</v>
      </c>
      <c r="O259" s="677">
        <f t="shared" ca="1" si="44"/>
        <v>1495124.4500000002</v>
      </c>
      <c r="P259" s="677">
        <f t="shared" ca="1" si="44"/>
        <v>527666.92000000004</v>
      </c>
      <c r="Q259" s="677">
        <f t="shared" ca="1" si="44"/>
        <v>675822.55999999994</v>
      </c>
      <c r="R259" s="677">
        <f t="shared" ca="1" si="44"/>
        <v>504614.68000000005</v>
      </c>
      <c r="S259" s="677">
        <f t="shared" ca="1" si="44"/>
        <v>0</v>
      </c>
      <c r="T259" s="677">
        <f t="shared" ca="1" si="44"/>
        <v>0</v>
      </c>
      <c r="U259" s="677">
        <f t="shared" ca="1" si="44"/>
        <v>0</v>
      </c>
      <c r="V259" s="677">
        <f t="shared" ca="1" si="44"/>
        <v>145025.23000000001</v>
      </c>
      <c r="W259" s="677">
        <f t="shared" ca="1" si="40"/>
        <v>0</v>
      </c>
      <c r="X259" s="677">
        <f t="shared" ca="1" si="45"/>
        <v>0</v>
      </c>
      <c r="Y259" s="677">
        <f t="shared" ca="1" si="45"/>
        <v>83435.010000000009</v>
      </c>
      <c r="Z259" s="677">
        <f t="shared" ca="1" si="45"/>
        <v>0</v>
      </c>
      <c r="AA259" t="str">
        <f t="shared" si="46"/>
        <v>ASR_COMP</v>
      </c>
      <c r="AB259" s="957">
        <f t="shared" si="47"/>
        <v>44682</v>
      </c>
      <c r="AC259" t="str">
        <f t="shared" si="48"/>
        <v>Unaudited</v>
      </c>
    </row>
    <row r="260" spans="1:29" x14ac:dyDescent="0.25">
      <c r="A260" t="s">
        <v>423</v>
      </c>
      <c r="B260" t="s">
        <v>1388</v>
      </c>
      <c r="C260" t="s">
        <v>1389</v>
      </c>
      <c r="D260">
        <v>1900</v>
      </c>
      <c r="E260" s="957">
        <v>1</v>
      </c>
      <c r="F260" t="s">
        <v>444</v>
      </c>
      <c r="G260" s="957">
        <v>366</v>
      </c>
      <c r="H260" t="s">
        <v>382</v>
      </c>
      <c r="I260" s="958" t="s">
        <v>491</v>
      </c>
      <c r="J260" s="958" t="s">
        <v>447</v>
      </c>
      <c r="K260" s="958" t="s">
        <v>451</v>
      </c>
      <c r="L260" s="937" t="s">
        <v>117</v>
      </c>
      <c r="M260" s="958" t="s">
        <v>160</v>
      </c>
      <c r="N260" s="677">
        <f t="shared" ca="1" si="42"/>
        <v>0</v>
      </c>
      <c r="O260" s="677">
        <f t="shared" ca="1" si="44"/>
        <v>0</v>
      </c>
      <c r="P260" s="677">
        <f t="shared" ca="1" si="44"/>
        <v>0</v>
      </c>
      <c r="Q260" s="677">
        <f t="shared" ca="1" si="44"/>
        <v>0</v>
      </c>
      <c r="R260" s="677">
        <f t="shared" ca="1" si="44"/>
        <v>0</v>
      </c>
      <c r="S260" s="677">
        <f t="shared" ca="1" si="44"/>
        <v>0</v>
      </c>
      <c r="T260" s="677">
        <f t="shared" ca="1" si="44"/>
        <v>0</v>
      </c>
      <c r="U260" s="677">
        <f t="shared" ca="1" si="44"/>
        <v>0</v>
      </c>
      <c r="V260" s="677">
        <f t="shared" ca="1" si="44"/>
        <v>0</v>
      </c>
      <c r="W260" s="677">
        <f t="shared" ca="1" si="40"/>
        <v>0</v>
      </c>
      <c r="X260" s="677">
        <f t="shared" ca="1" si="45"/>
        <v>0</v>
      </c>
      <c r="Y260" s="677">
        <f t="shared" ca="1" si="45"/>
        <v>0</v>
      </c>
      <c r="Z260" s="677">
        <f t="shared" ca="1" si="45"/>
        <v>0</v>
      </c>
      <c r="AA260" t="str">
        <f t="shared" si="46"/>
        <v>ASR_COMP</v>
      </c>
      <c r="AB260" s="957">
        <f t="shared" si="47"/>
        <v>44682</v>
      </c>
      <c r="AC260" t="str">
        <f t="shared" si="48"/>
        <v>Unaudited</v>
      </c>
    </row>
    <row r="261" spans="1:29" x14ac:dyDescent="0.25">
      <c r="A261" t="s">
        <v>423</v>
      </c>
      <c r="B261" t="s">
        <v>1388</v>
      </c>
      <c r="C261" t="s">
        <v>1389</v>
      </c>
      <c r="D261">
        <v>1900</v>
      </c>
      <c r="E261" s="957">
        <v>1</v>
      </c>
      <c r="F261" t="s">
        <v>444</v>
      </c>
      <c r="G261" s="957">
        <v>366</v>
      </c>
      <c r="H261" t="s">
        <v>382</v>
      </c>
      <c r="I261" s="937" t="s">
        <v>491</v>
      </c>
      <c r="J261" s="937" t="s">
        <v>447</v>
      </c>
      <c r="K261" s="937" t="s">
        <v>451</v>
      </c>
      <c r="L261" s="937" t="s">
        <v>118</v>
      </c>
      <c r="M261" s="958" t="s">
        <v>116</v>
      </c>
      <c r="N261" s="677">
        <f t="shared" ca="1" si="42"/>
        <v>-931999.47000000009</v>
      </c>
      <c r="O261" s="677">
        <f t="shared" ca="1" si="44"/>
        <v>-236800.84912506465</v>
      </c>
      <c r="P261" s="677">
        <f t="shared" ca="1" si="44"/>
        <v>-72342.990874935364</v>
      </c>
      <c r="Q261" s="677">
        <f t="shared" ca="1" si="44"/>
        <v>-269638.15828763018</v>
      </c>
      <c r="R261" s="677">
        <f t="shared" ca="1" si="44"/>
        <v>-164032.91185071188</v>
      </c>
      <c r="S261" s="677">
        <f t="shared" ca="1" si="44"/>
        <v>-38679.980858377625</v>
      </c>
      <c r="T261" s="677">
        <f t="shared" ca="1" si="44"/>
        <v>0</v>
      </c>
      <c r="U261" s="677">
        <f t="shared" ca="1" si="44"/>
        <v>-1829.5548442164502</v>
      </c>
      <c r="V261" s="677">
        <f t="shared" ca="1" si="44"/>
        <v>-79604.139417321698</v>
      </c>
      <c r="W261" s="677">
        <f t="shared" ca="1" si="40"/>
        <v>-12333.442776610251</v>
      </c>
      <c r="X261" s="677">
        <f t="shared" ca="1" si="45"/>
        <v>-8265.3842974059189</v>
      </c>
      <c r="Y261" s="677">
        <f t="shared" ca="1" si="45"/>
        <v>-48472.057667725981</v>
      </c>
      <c r="Z261" s="677">
        <f t="shared" ca="1" si="45"/>
        <v>0</v>
      </c>
      <c r="AA261" t="str">
        <f t="shared" si="46"/>
        <v>ASR_COMP</v>
      </c>
      <c r="AB261" s="957">
        <f t="shared" si="47"/>
        <v>44682</v>
      </c>
      <c r="AC261" t="str">
        <f t="shared" si="48"/>
        <v>Unaudited</v>
      </c>
    </row>
    <row r="262" spans="1:29" x14ac:dyDescent="0.25">
      <c r="A262" t="s">
        <v>423</v>
      </c>
      <c r="B262" t="s">
        <v>1388</v>
      </c>
      <c r="C262" t="s">
        <v>1389</v>
      </c>
      <c r="D262">
        <v>1900</v>
      </c>
      <c r="E262" s="957">
        <v>1</v>
      </c>
      <c r="F262" t="s">
        <v>444</v>
      </c>
      <c r="G262" s="957">
        <v>366</v>
      </c>
      <c r="H262" t="s">
        <v>382</v>
      </c>
      <c r="I262" s="937" t="s">
        <v>491</v>
      </c>
      <c r="J262" s="937" t="s">
        <v>447</v>
      </c>
      <c r="K262" s="937" t="s">
        <v>451</v>
      </c>
      <c r="L262" s="937" t="s">
        <v>119</v>
      </c>
      <c r="M262" s="958" t="s">
        <v>161</v>
      </c>
      <c r="N262" s="677">
        <f t="shared" ca="1" si="42"/>
        <v>0</v>
      </c>
      <c r="O262" s="677">
        <f t="shared" ca="1" si="44"/>
        <v>0</v>
      </c>
      <c r="P262" s="677">
        <f t="shared" ca="1" si="44"/>
        <v>0</v>
      </c>
      <c r="Q262" s="677">
        <f t="shared" ca="1" si="44"/>
        <v>0</v>
      </c>
      <c r="R262" s="677">
        <f t="shared" ca="1" si="44"/>
        <v>0</v>
      </c>
      <c r="S262" s="677">
        <f t="shared" ca="1" si="44"/>
        <v>0</v>
      </c>
      <c r="T262" s="677">
        <f t="shared" ca="1" si="44"/>
        <v>0</v>
      </c>
      <c r="U262" s="677">
        <f t="shared" ca="1" si="44"/>
        <v>0</v>
      </c>
      <c r="V262" s="677">
        <f t="shared" ca="1" si="44"/>
        <v>0</v>
      </c>
      <c r="W262" s="677">
        <f t="shared" ca="1" si="40"/>
        <v>0</v>
      </c>
      <c r="X262" s="677">
        <f t="shared" ca="1" si="45"/>
        <v>0</v>
      </c>
      <c r="Y262" s="677">
        <f t="shared" ca="1" si="45"/>
        <v>0</v>
      </c>
      <c r="Z262" s="677">
        <f t="shared" ca="1" si="45"/>
        <v>0</v>
      </c>
      <c r="AA262" t="str">
        <f t="shared" si="46"/>
        <v>ASR_COMP</v>
      </c>
      <c r="AB262" s="957">
        <f t="shared" si="47"/>
        <v>44682</v>
      </c>
      <c r="AC262" t="str">
        <f t="shared" si="48"/>
        <v>Unaudited</v>
      </c>
    </row>
    <row r="263" spans="1:29" x14ac:dyDescent="0.25">
      <c r="A263" t="s">
        <v>423</v>
      </c>
      <c r="B263" t="s">
        <v>1388</v>
      </c>
      <c r="C263" t="s">
        <v>1389</v>
      </c>
      <c r="D263">
        <v>1900</v>
      </c>
      <c r="E263" s="957">
        <v>1</v>
      </c>
      <c r="F263" t="s">
        <v>444</v>
      </c>
      <c r="G263" s="957">
        <v>366</v>
      </c>
      <c r="H263" t="s">
        <v>382</v>
      </c>
      <c r="I263" s="958" t="s">
        <v>491</v>
      </c>
      <c r="J263" s="958" t="s">
        <v>447</v>
      </c>
      <c r="K263" s="958" t="s">
        <v>451</v>
      </c>
      <c r="L263" s="937" t="s">
        <v>162</v>
      </c>
      <c r="M263" s="958" t="s">
        <v>23</v>
      </c>
      <c r="N263" s="677">
        <f t="shared" ca="1" si="42"/>
        <v>0</v>
      </c>
      <c r="O263" s="677">
        <f t="shared" ca="1" si="44"/>
        <v>0</v>
      </c>
      <c r="P263" s="677">
        <f t="shared" ca="1" si="44"/>
        <v>0</v>
      </c>
      <c r="Q263" s="677">
        <f t="shared" ca="1" si="44"/>
        <v>0</v>
      </c>
      <c r="R263" s="677">
        <f t="shared" ca="1" si="44"/>
        <v>0</v>
      </c>
      <c r="S263" s="677">
        <f t="shared" ca="1" si="44"/>
        <v>0</v>
      </c>
      <c r="T263" s="677">
        <f t="shared" ca="1" si="44"/>
        <v>0</v>
      </c>
      <c r="U263" s="677">
        <f t="shared" ca="1" si="44"/>
        <v>0</v>
      </c>
      <c r="V263" s="677">
        <f t="shared" ca="1" si="44"/>
        <v>0</v>
      </c>
      <c r="W263" s="677">
        <f t="shared" ca="1" si="40"/>
        <v>0</v>
      </c>
      <c r="X263" s="677">
        <f t="shared" ca="1" si="45"/>
        <v>0</v>
      </c>
      <c r="Y263" s="677">
        <f t="shared" ca="1" si="45"/>
        <v>0</v>
      </c>
      <c r="Z263" s="677">
        <f t="shared" ca="1" si="45"/>
        <v>0</v>
      </c>
      <c r="AA263" t="str">
        <f t="shared" si="46"/>
        <v>ASR_COMP</v>
      </c>
      <c r="AB263" s="957">
        <f t="shared" si="47"/>
        <v>44682</v>
      </c>
      <c r="AC263" t="str">
        <f t="shared" si="48"/>
        <v>Unaudited</v>
      </c>
    </row>
    <row r="264" spans="1:29" x14ac:dyDescent="0.25">
      <c r="A264" t="s">
        <v>423</v>
      </c>
      <c r="B264" t="s">
        <v>1388</v>
      </c>
      <c r="C264" t="s">
        <v>1389</v>
      </c>
      <c r="D264">
        <v>1900</v>
      </c>
      <c r="E264" s="957">
        <v>1</v>
      </c>
      <c r="F264" t="s">
        <v>444</v>
      </c>
      <c r="G264" s="957">
        <v>366</v>
      </c>
      <c r="H264" t="s">
        <v>382</v>
      </c>
      <c r="I264" s="958" t="s">
        <v>491</v>
      </c>
      <c r="J264" s="958" t="s">
        <v>447</v>
      </c>
      <c r="K264" s="958" t="s">
        <v>451</v>
      </c>
      <c r="L264" s="953" t="s">
        <v>445</v>
      </c>
      <c r="M264" s="958" t="s">
        <v>459</v>
      </c>
      <c r="N264" s="677">
        <f t="shared" ca="1" si="42"/>
        <v>0</v>
      </c>
      <c r="O264" s="677">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7">
        <f t="shared" ca="1" si="49"/>
        <v>0</v>
      </c>
      <c r="Q264" s="677">
        <f t="shared" ca="1" si="49"/>
        <v>0</v>
      </c>
      <c r="R264" s="677">
        <f t="shared" ca="1" si="49"/>
        <v>0</v>
      </c>
      <c r="S264" s="677">
        <f t="shared" ca="1" si="49"/>
        <v>0</v>
      </c>
      <c r="T264" s="677">
        <f t="shared" ca="1" si="49"/>
        <v>0</v>
      </c>
      <c r="U264" s="677">
        <f t="shared" ca="1" si="49"/>
        <v>0</v>
      </c>
      <c r="V264" s="677">
        <f t="shared" ca="1" si="49"/>
        <v>0</v>
      </c>
      <c r="W264" s="677">
        <f t="shared" ca="1" si="40"/>
        <v>0</v>
      </c>
      <c r="X264" s="677">
        <f t="shared" ca="1" si="45"/>
        <v>0</v>
      </c>
      <c r="Y264" s="677">
        <f t="shared" ca="1" si="45"/>
        <v>0</v>
      </c>
      <c r="Z264" s="677">
        <f t="shared" ca="1" si="45"/>
        <v>0</v>
      </c>
      <c r="AA264" t="str">
        <f t="shared" si="46"/>
        <v>ASR_COMP</v>
      </c>
      <c r="AB264" s="957">
        <f t="shared" si="47"/>
        <v>44682</v>
      </c>
      <c r="AC264" t="str">
        <f t="shared" si="48"/>
        <v>Unaudited</v>
      </c>
    </row>
    <row r="265" spans="1:29" ht="30" x14ac:dyDescent="0.25">
      <c r="A265" t="s">
        <v>423</v>
      </c>
      <c r="B265" t="s">
        <v>1388</v>
      </c>
      <c r="C265" t="s">
        <v>1389</v>
      </c>
      <c r="D265">
        <v>1900</v>
      </c>
      <c r="E265" s="957">
        <v>1</v>
      </c>
      <c r="F265" t="s">
        <v>444</v>
      </c>
      <c r="G265" s="957">
        <v>366</v>
      </c>
      <c r="H265" t="s">
        <v>382</v>
      </c>
      <c r="I265" s="937" t="s">
        <v>491</v>
      </c>
      <c r="J265" s="937" t="s">
        <v>447</v>
      </c>
      <c r="K265" s="937" t="s">
        <v>452</v>
      </c>
      <c r="L265" s="937">
        <v>9.1</v>
      </c>
      <c r="M265" s="958" t="s">
        <v>188</v>
      </c>
      <c r="N265" s="677">
        <f t="shared" ca="1" si="42"/>
        <v>33649813.943831533</v>
      </c>
      <c r="O265" s="677">
        <f t="shared" ca="1" si="49"/>
        <v>2115449.1436738642</v>
      </c>
      <c r="P265" s="677">
        <f t="shared" ca="1" si="49"/>
        <v>219225.87262052152</v>
      </c>
      <c r="Q265" s="677">
        <f t="shared" ca="1" si="49"/>
        <v>3669333.5947048701</v>
      </c>
      <c r="R265" s="677">
        <f t="shared" ca="1" si="49"/>
        <v>795155.12015440885</v>
      </c>
      <c r="S265" s="677">
        <f t="shared" ca="1" si="49"/>
        <v>741030.2314875694</v>
      </c>
      <c r="T265" s="677">
        <f t="shared" ca="1" si="49"/>
        <v>225079.34000000003</v>
      </c>
      <c r="U265" s="677">
        <f t="shared" ca="1" si="49"/>
        <v>3389.928742472156</v>
      </c>
      <c r="V265" s="677">
        <f t="shared" ca="1" si="49"/>
        <v>17596.349296923108</v>
      </c>
      <c r="W265" s="677">
        <f t="shared" ca="1" si="40"/>
        <v>25863554.363150902</v>
      </c>
      <c r="X265" s="677">
        <f t="shared" ca="1" si="45"/>
        <v>0</v>
      </c>
      <c r="Y265" s="677">
        <f t="shared" ca="1" si="45"/>
        <v>0</v>
      </c>
      <c r="Z265" s="677">
        <f t="shared" ca="1" si="45"/>
        <v>0</v>
      </c>
      <c r="AA265" t="str">
        <f t="shared" si="46"/>
        <v>ASR_COMP</v>
      </c>
      <c r="AB265" s="957">
        <f t="shared" si="47"/>
        <v>44682</v>
      </c>
      <c r="AC265" t="str">
        <f t="shared" si="48"/>
        <v>Unaudited</v>
      </c>
    </row>
    <row r="266" spans="1:29" x14ac:dyDescent="0.25">
      <c r="A266" t="s">
        <v>423</v>
      </c>
      <c r="B266" t="s">
        <v>1388</v>
      </c>
      <c r="C266" t="s">
        <v>1389</v>
      </c>
      <c r="D266">
        <v>1900</v>
      </c>
      <c r="E266" s="957">
        <v>1</v>
      </c>
      <c r="F266" t="s">
        <v>444</v>
      </c>
      <c r="G266" s="957">
        <v>366</v>
      </c>
      <c r="H266" t="s">
        <v>382</v>
      </c>
      <c r="I266" s="937" t="s">
        <v>491</v>
      </c>
      <c r="J266" s="937" t="s">
        <v>447</v>
      </c>
      <c r="K266" s="937" t="s">
        <v>452</v>
      </c>
      <c r="L266" s="937" t="s">
        <v>109</v>
      </c>
      <c r="M266" s="958" t="s">
        <v>189</v>
      </c>
      <c r="N266" s="677">
        <f t="shared" ca="1" si="42"/>
        <v>4951715.1020388855</v>
      </c>
      <c r="O266" s="677">
        <f t="shared" ca="1" si="49"/>
        <v>194126.82293071825</v>
      </c>
      <c r="P266" s="677">
        <f t="shared" ca="1" si="49"/>
        <v>25084.296799221927</v>
      </c>
      <c r="Q266" s="677">
        <f t="shared" ca="1" si="49"/>
        <v>2399107.215188989</v>
      </c>
      <c r="R266" s="677">
        <f t="shared" ca="1" si="49"/>
        <v>1057778.4233678842</v>
      </c>
      <c r="S266" s="677">
        <f t="shared" ca="1" si="49"/>
        <v>988719.35138707084</v>
      </c>
      <c r="T266" s="677">
        <f t="shared" ca="1" si="49"/>
        <v>0</v>
      </c>
      <c r="U266" s="677">
        <f t="shared" ca="1" si="49"/>
        <v>12487.014233157215</v>
      </c>
      <c r="V266" s="677">
        <f t="shared" ca="1" si="49"/>
        <v>97356.174340584344</v>
      </c>
      <c r="W266" s="677">
        <f t="shared" ca="1" si="40"/>
        <v>177055.80379126003</v>
      </c>
      <c r="X266" s="677">
        <f t="shared" ca="1" si="45"/>
        <v>0</v>
      </c>
      <c r="Y266" s="677">
        <f t="shared" ca="1" si="45"/>
        <v>0</v>
      </c>
      <c r="Z266" s="677">
        <f t="shared" ca="1" si="45"/>
        <v>0</v>
      </c>
      <c r="AA266" t="str">
        <f t="shared" si="46"/>
        <v>ASR_COMP</v>
      </c>
      <c r="AB266" s="957">
        <f t="shared" si="47"/>
        <v>44682</v>
      </c>
      <c r="AC266" t="str">
        <f t="shared" si="48"/>
        <v>Unaudited</v>
      </c>
    </row>
    <row r="267" spans="1:29" x14ac:dyDescent="0.25">
      <c r="A267" t="s">
        <v>423</v>
      </c>
      <c r="B267" t="s">
        <v>1388</v>
      </c>
      <c r="C267" t="s">
        <v>1389</v>
      </c>
      <c r="D267">
        <v>1900</v>
      </c>
      <c r="E267" s="957">
        <v>1</v>
      </c>
      <c r="F267" t="s">
        <v>444</v>
      </c>
      <c r="G267" s="957">
        <v>366</v>
      </c>
      <c r="H267" t="s">
        <v>382</v>
      </c>
      <c r="I267" s="937" t="s">
        <v>491</v>
      </c>
      <c r="J267" s="937" t="s">
        <v>447</v>
      </c>
      <c r="K267" s="937" t="s">
        <v>452</v>
      </c>
      <c r="L267" s="937" t="s">
        <v>1324</v>
      </c>
      <c r="M267" s="958" t="s">
        <v>1325</v>
      </c>
      <c r="N267" s="677">
        <f t="shared" ca="1" si="42"/>
        <v>5157685.7124905521</v>
      </c>
      <c r="O267" s="677">
        <f t="shared" ca="1" si="49"/>
        <v>185395.35741632886</v>
      </c>
      <c r="P267" s="677">
        <f t="shared" ca="1" si="49"/>
        <v>29169.682680141686</v>
      </c>
      <c r="Q267" s="677">
        <f t="shared" ca="1" si="49"/>
        <v>1958375.2975018485</v>
      </c>
      <c r="R267" s="677">
        <f t="shared" ca="1" si="49"/>
        <v>466890.66706305346</v>
      </c>
      <c r="S267" s="677">
        <f t="shared" ca="1" si="49"/>
        <v>2380724.087117706</v>
      </c>
      <c r="T267" s="677">
        <f t="shared" ca="1" si="49"/>
        <v>55399.64</v>
      </c>
      <c r="U267" s="677">
        <f t="shared" ca="1" si="49"/>
        <v>47110.557821700211</v>
      </c>
      <c r="V267" s="677">
        <f t="shared" ca="1" si="49"/>
        <v>21794.692075230065</v>
      </c>
      <c r="W267" s="677">
        <f t="shared" ca="1" si="40"/>
        <v>12825.730814542429</v>
      </c>
      <c r="X267" s="677">
        <f t="shared" ca="1" si="45"/>
        <v>0</v>
      </c>
      <c r="Y267" s="677">
        <f t="shared" ca="1" si="45"/>
        <v>0</v>
      </c>
      <c r="Z267" s="677">
        <f t="shared" ca="1" si="45"/>
        <v>0</v>
      </c>
      <c r="AA267" t="str">
        <f t="shared" si="46"/>
        <v>ASR_COMP</v>
      </c>
      <c r="AB267" s="957">
        <f t="shared" si="47"/>
        <v>44682</v>
      </c>
      <c r="AC267" t="str">
        <f t="shared" si="48"/>
        <v>Unaudited</v>
      </c>
    </row>
    <row r="268" spans="1:29" x14ac:dyDescent="0.25">
      <c r="A268" t="s">
        <v>423</v>
      </c>
      <c r="B268" t="s">
        <v>1388</v>
      </c>
      <c r="C268" t="s">
        <v>1389</v>
      </c>
      <c r="D268">
        <v>1900</v>
      </c>
      <c r="E268" s="957">
        <v>1</v>
      </c>
      <c r="F268" t="s">
        <v>444</v>
      </c>
      <c r="G268" s="957">
        <v>366</v>
      </c>
      <c r="H268" t="s">
        <v>382</v>
      </c>
      <c r="I268" s="937" t="s">
        <v>491</v>
      </c>
      <c r="J268" s="937" t="s">
        <v>447</v>
      </c>
      <c r="K268" s="937" t="s">
        <v>452</v>
      </c>
      <c r="L268" s="953" t="s">
        <v>110</v>
      </c>
      <c r="M268" s="958" t="s">
        <v>190</v>
      </c>
      <c r="N268" s="677">
        <f t="shared" ca="1" si="42"/>
        <v>14251053.865401309</v>
      </c>
      <c r="O268" s="677">
        <f t="shared" ca="1" si="49"/>
        <v>5671975.6195525751</v>
      </c>
      <c r="P268" s="677">
        <f t="shared" ca="1" si="49"/>
        <v>488681.26202913851</v>
      </c>
      <c r="Q268" s="677">
        <f t="shared" ca="1" si="49"/>
        <v>4227395.7736349106</v>
      </c>
      <c r="R268" s="677">
        <f t="shared" ca="1" si="49"/>
        <v>1356960.9761924772</v>
      </c>
      <c r="S268" s="677">
        <f t="shared" ca="1" si="49"/>
        <v>216470.58357379967</v>
      </c>
      <c r="T268" s="677">
        <f t="shared" ca="1" si="49"/>
        <v>315805.52</v>
      </c>
      <c r="U268" s="677">
        <f t="shared" ca="1" si="49"/>
        <v>4851.1004005845534</v>
      </c>
      <c r="V268" s="677">
        <f t="shared" ca="1" si="49"/>
        <v>73638.056839640019</v>
      </c>
      <c r="W268" s="677">
        <f t="shared" ca="1" si="40"/>
        <v>1895274.973178186</v>
      </c>
      <c r="X268" s="677">
        <f t="shared" ca="1" si="45"/>
        <v>0</v>
      </c>
      <c r="Y268" s="677">
        <f t="shared" ca="1" si="45"/>
        <v>0</v>
      </c>
      <c r="Z268" s="677">
        <f t="shared" ca="1" si="45"/>
        <v>0</v>
      </c>
      <c r="AA268" t="str">
        <f t="shared" si="46"/>
        <v>ASR_COMP</v>
      </c>
      <c r="AB268" s="957">
        <f t="shared" si="47"/>
        <v>44682</v>
      </c>
      <c r="AC268" t="str">
        <f t="shared" si="48"/>
        <v>Unaudited</v>
      </c>
    </row>
    <row r="269" spans="1:29" x14ac:dyDescent="0.25">
      <c r="A269" t="s">
        <v>423</v>
      </c>
      <c r="B269" t="s">
        <v>1388</v>
      </c>
      <c r="C269" t="s">
        <v>1389</v>
      </c>
      <c r="D269">
        <v>1900</v>
      </c>
      <c r="E269" s="957">
        <v>1</v>
      </c>
      <c r="F269" t="s">
        <v>444</v>
      </c>
      <c r="G269" s="957">
        <v>366</v>
      </c>
      <c r="H269" t="s">
        <v>382</v>
      </c>
      <c r="I269" s="937" t="s">
        <v>491</v>
      </c>
      <c r="J269" s="937" t="s">
        <v>447</v>
      </c>
      <c r="K269" s="937" t="s">
        <v>452</v>
      </c>
      <c r="L269" s="953" t="s">
        <v>111</v>
      </c>
      <c r="M269" s="958" t="s">
        <v>163</v>
      </c>
      <c r="N269" s="677">
        <f t="shared" ca="1" si="42"/>
        <v>57400732.442248181</v>
      </c>
      <c r="O269" s="677">
        <f t="shared" ca="1" si="49"/>
        <v>27910212.153432831</v>
      </c>
      <c r="P269" s="677">
        <f t="shared" ca="1" si="49"/>
        <v>2647614.4104818869</v>
      </c>
      <c r="Q269" s="677">
        <f t="shared" ca="1" si="49"/>
        <v>8650309.1036094464</v>
      </c>
      <c r="R269" s="677">
        <f t="shared" ca="1" si="49"/>
        <v>2867788.0960982302</v>
      </c>
      <c r="S269" s="677">
        <f t="shared" ca="1" si="49"/>
        <v>2368654.3141661407</v>
      </c>
      <c r="T269" s="677">
        <f t="shared" ca="1" si="49"/>
        <v>322021.50615499937</v>
      </c>
      <c r="U269" s="677">
        <f t="shared" ca="1" si="49"/>
        <v>59173.098924754311</v>
      </c>
      <c r="V269" s="677">
        <f t="shared" ca="1" si="49"/>
        <v>567308.90355560568</v>
      </c>
      <c r="W269" s="677">
        <f t="shared" ca="1" si="40"/>
        <v>454028.78503872402</v>
      </c>
      <c r="X269" s="677">
        <f t="shared" ca="1" si="45"/>
        <v>7593445.6605733931</v>
      </c>
      <c r="Y269" s="677">
        <f t="shared" ca="1" si="45"/>
        <v>3960176.4102121638</v>
      </c>
      <c r="Z269" s="677">
        <f t="shared" ca="1" si="45"/>
        <v>0</v>
      </c>
      <c r="AA269" t="str">
        <f t="shared" si="46"/>
        <v>ASR_COMP</v>
      </c>
      <c r="AB269" s="957">
        <f t="shared" si="47"/>
        <v>44682</v>
      </c>
      <c r="AC269" t="str">
        <f t="shared" si="48"/>
        <v>Unaudited</v>
      </c>
    </row>
    <row r="270" spans="1:29" x14ac:dyDescent="0.25">
      <c r="A270" t="s">
        <v>423</v>
      </c>
      <c r="B270" t="s">
        <v>1388</v>
      </c>
      <c r="C270" t="s">
        <v>1389</v>
      </c>
      <c r="D270">
        <v>1900</v>
      </c>
      <c r="E270" s="957">
        <v>1</v>
      </c>
      <c r="F270" t="s">
        <v>444</v>
      </c>
      <c r="G270" s="957">
        <v>366</v>
      </c>
      <c r="H270" t="s">
        <v>382</v>
      </c>
      <c r="I270" s="937" t="s">
        <v>491</v>
      </c>
      <c r="J270" s="937" t="s">
        <v>447</v>
      </c>
      <c r="K270" s="937" t="s">
        <v>452</v>
      </c>
      <c r="L270" s="937" t="s">
        <v>112</v>
      </c>
      <c r="M270" s="958" t="s">
        <v>137</v>
      </c>
      <c r="N270" s="677">
        <f t="shared" ca="1" si="42"/>
        <v>0</v>
      </c>
      <c r="O270" s="677">
        <f t="shared" ca="1" si="49"/>
        <v>0</v>
      </c>
      <c r="P270" s="677">
        <f t="shared" ca="1" si="49"/>
        <v>0</v>
      </c>
      <c r="Q270" s="677">
        <f t="shared" ca="1" si="49"/>
        <v>0</v>
      </c>
      <c r="R270" s="677">
        <f t="shared" ca="1" si="49"/>
        <v>0</v>
      </c>
      <c r="S270" s="677">
        <f t="shared" ca="1" si="49"/>
        <v>0</v>
      </c>
      <c r="T270" s="677">
        <f t="shared" ca="1" si="49"/>
        <v>0</v>
      </c>
      <c r="U270" s="677">
        <f t="shared" ca="1" si="49"/>
        <v>0</v>
      </c>
      <c r="V270" s="677">
        <f t="shared" ca="1" si="49"/>
        <v>0</v>
      </c>
      <c r="W270" s="677">
        <f t="shared" ca="1" si="40"/>
        <v>0</v>
      </c>
      <c r="X270" s="677">
        <f t="shared" ca="1" si="45"/>
        <v>0</v>
      </c>
      <c r="Y270" s="677">
        <f t="shared" ca="1" si="45"/>
        <v>0</v>
      </c>
      <c r="Z270" s="677">
        <f t="shared" ca="1" si="45"/>
        <v>0</v>
      </c>
      <c r="AA270" t="str">
        <f t="shared" si="46"/>
        <v>ASR_COMP</v>
      </c>
      <c r="AB270" s="957">
        <f t="shared" si="47"/>
        <v>44682</v>
      </c>
      <c r="AC270" t="str">
        <f t="shared" si="48"/>
        <v>Unaudited</v>
      </c>
    </row>
    <row r="271" spans="1:29" x14ac:dyDescent="0.25">
      <c r="A271" t="s">
        <v>423</v>
      </c>
      <c r="B271" t="s">
        <v>1388</v>
      </c>
      <c r="C271" t="s">
        <v>1389</v>
      </c>
      <c r="D271">
        <v>1900</v>
      </c>
      <c r="E271" s="957">
        <v>1</v>
      </c>
      <c r="F271" t="s">
        <v>444</v>
      </c>
      <c r="G271" s="957">
        <v>366</v>
      </c>
      <c r="H271" t="s">
        <v>382</v>
      </c>
      <c r="I271" s="958" t="s">
        <v>491</v>
      </c>
      <c r="J271" s="958" t="s">
        <v>447</v>
      </c>
      <c r="K271" s="958" t="s">
        <v>452</v>
      </c>
      <c r="L271" s="937" t="s">
        <v>113</v>
      </c>
      <c r="M271" s="958" t="s">
        <v>165</v>
      </c>
      <c r="N271" s="677">
        <f t="shared" ca="1" si="42"/>
        <v>44206969.401115753</v>
      </c>
      <c r="O271" s="677">
        <f t="shared" ca="1" si="49"/>
        <v>25302979.641246464</v>
      </c>
      <c r="P271" s="677">
        <f t="shared" ca="1" si="49"/>
        <v>2038774.542369365</v>
      </c>
      <c r="Q271" s="677">
        <f t="shared" ca="1" si="49"/>
        <v>6271085.6726218723</v>
      </c>
      <c r="R271" s="677">
        <f t="shared" ca="1" si="49"/>
        <v>1840219.432042494</v>
      </c>
      <c r="S271" s="677">
        <f t="shared" ca="1" si="49"/>
        <v>658951.41565929551</v>
      </c>
      <c r="T271" s="677">
        <f t="shared" ca="1" si="49"/>
        <v>0</v>
      </c>
      <c r="U271" s="677">
        <f t="shared" ca="1" si="49"/>
        <v>13305.859050576009</v>
      </c>
      <c r="V271" s="677">
        <f t="shared" ca="1" si="49"/>
        <v>256526.70241184434</v>
      </c>
      <c r="W271" s="677">
        <f t="shared" ca="1" si="40"/>
        <v>6259605.2668454861</v>
      </c>
      <c r="X271" s="677">
        <f t="shared" ca="1" si="45"/>
        <v>499613.15863363777</v>
      </c>
      <c r="Y271" s="677">
        <f t="shared" ca="1" si="45"/>
        <v>1065907.7102347151</v>
      </c>
      <c r="Z271" s="677">
        <f t="shared" ca="1" si="45"/>
        <v>0</v>
      </c>
      <c r="AA271" t="str">
        <f t="shared" si="46"/>
        <v>ASR_COMP</v>
      </c>
      <c r="AB271" s="957">
        <f t="shared" si="47"/>
        <v>44682</v>
      </c>
      <c r="AC271" t="str">
        <f t="shared" si="48"/>
        <v>Unaudited</v>
      </c>
    </row>
    <row r="272" spans="1:29" x14ac:dyDescent="0.25">
      <c r="A272" t="s">
        <v>423</v>
      </c>
      <c r="B272" t="s">
        <v>1388</v>
      </c>
      <c r="C272" t="s">
        <v>1389</v>
      </c>
      <c r="D272">
        <v>1900</v>
      </c>
      <c r="E272" s="957">
        <v>1</v>
      </c>
      <c r="F272" t="s">
        <v>444</v>
      </c>
      <c r="G272" s="957">
        <v>366</v>
      </c>
      <c r="H272" t="s">
        <v>382</v>
      </c>
      <c r="I272" s="937" t="s">
        <v>491</v>
      </c>
      <c r="J272" s="937" t="s">
        <v>447</v>
      </c>
      <c r="K272" s="937" t="s">
        <v>452</v>
      </c>
      <c r="L272" s="937" t="s">
        <v>114</v>
      </c>
      <c r="M272" s="958" t="s">
        <v>466</v>
      </c>
      <c r="N272" s="677">
        <f t="shared" ca="1" si="42"/>
        <v>0</v>
      </c>
      <c r="O272" s="677">
        <f t="shared" ca="1" si="49"/>
        <v>0</v>
      </c>
      <c r="P272" s="677">
        <f t="shared" ca="1" si="49"/>
        <v>0</v>
      </c>
      <c r="Q272" s="677">
        <f t="shared" ca="1" si="49"/>
        <v>0</v>
      </c>
      <c r="R272" s="677">
        <f t="shared" ca="1" si="49"/>
        <v>0</v>
      </c>
      <c r="S272" s="677">
        <f t="shared" ca="1" si="49"/>
        <v>0</v>
      </c>
      <c r="T272" s="677">
        <f t="shared" ca="1" si="49"/>
        <v>0</v>
      </c>
      <c r="U272" s="677">
        <f t="shared" ca="1" si="49"/>
        <v>0</v>
      </c>
      <c r="V272" s="677">
        <f t="shared" ca="1" si="49"/>
        <v>0</v>
      </c>
      <c r="W272" s="677">
        <f t="shared" ca="1" si="40"/>
        <v>0</v>
      </c>
      <c r="X272" s="677">
        <f t="shared" ca="1" si="45"/>
        <v>0</v>
      </c>
      <c r="Y272" s="677">
        <f t="shared" ca="1" si="45"/>
        <v>0</v>
      </c>
      <c r="Z272" s="677">
        <f t="shared" ca="1" si="45"/>
        <v>0</v>
      </c>
      <c r="AA272" t="str">
        <f t="shared" si="46"/>
        <v>ASR_COMP</v>
      </c>
      <c r="AB272" s="957">
        <f t="shared" si="47"/>
        <v>44682</v>
      </c>
      <c r="AC272" t="str">
        <f t="shared" si="48"/>
        <v>Unaudited</v>
      </c>
    </row>
    <row r="273" spans="1:29" x14ac:dyDescent="0.25">
      <c r="A273" t="s">
        <v>423</v>
      </c>
      <c r="B273" t="s">
        <v>1388</v>
      </c>
      <c r="C273" t="s">
        <v>1389</v>
      </c>
      <c r="D273">
        <v>1900</v>
      </c>
      <c r="E273" s="957">
        <v>1</v>
      </c>
      <c r="F273" t="s">
        <v>444</v>
      </c>
      <c r="G273" s="957">
        <v>366</v>
      </c>
      <c r="H273" t="s">
        <v>382</v>
      </c>
      <c r="I273" s="937" t="s">
        <v>491</v>
      </c>
      <c r="J273" s="937" t="s">
        <v>447</v>
      </c>
      <c r="K273" s="937" t="s">
        <v>6</v>
      </c>
      <c r="L273" s="937" t="s">
        <v>120</v>
      </c>
      <c r="M273" s="958" t="s">
        <v>191</v>
      </c>
      <c r="N273" s="677">
        <f t="shared" ca="1" si="42"/>
        <v>12979350.209999999</v>
      </c>
      <c r="O273" s="677">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8656102.7349931616</v>
      </c>
      <c r="P273" s="677">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1498286.5350068377</v>
      </c>
      <c r="Q273" s="677">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1003475.7555623326</v>
      </c>
      <c r="R273" s="677">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651706.90580610791</v>
      </c>
      <c r="S273" s="677">
        <f t="shared" ca="1" si="50"/>
        <v>492001.64719162573</v>
      </c>
      <c r="T273" s="677">
        <f t="shared" ca="1" si="50"/>
        <v>549.64</v>
      </c>
      <c r="U273" s="677">
        <f t="shared" ca="1" si="50"/>
        <v>13981.125817022141</v>
      </c>
      <c r="V273" s="677">
        <f t="shared" ca="1" si="50"/>
        <v>145871.96497835379</v>
      </c>
      <c r="W273" s="677">
        <f t="shared" ca="1" si="40"/>
        <v>71174.409071093818</v>
      </c>
      <c r="X273" s="677">
        <f t="shared" ca="1" si="50"/>
        <v>237317.05699135215</v>
      </c>
      <c r="Y273" s="677">
        <f t="shared" ca="1" si="50"/>
        <v>208882.43458211192</v>
      </c>
      <c r="Z273" s="677">
        <f t="shared" ca="1" si="50"/>
        <v>0</v>
      </c>
      <c r="AA273" t="str">
        <f t="shared" si="46"/>
        <v>ASR_COMP</v>
      </c>
      <c r="AB273" s="957">
        <f t="shared" si="47"/>
        <v>44682</v>
      </c>
      <c r="AC273" t="str">
        <f t="shared" si="48"/>
        <v>Unaudited</v>
      </c>
    </row>
    <row r="274" spans="1:29" x14ac:dyDescent="0.25">
      <c r="A274" t="s">
        <v>423</v>
      </c>
      <c r="B274" t="s">
        <v>1388</v>
      </c>
      <c r="C274" t="s">
        <v>1389</v>
      </c>
      <c r="D274">
        <v>1900</v>
      </c>
      <c r="E274" s="957">
        <v>1</v>
      </c>
      <c r="F274" t="s">
        <v>444</v>
      </c>
      <c r="G274" s="957">
        <v>366</v>
      </c>
      <c r="H274" t="s">
        <v>382</v>
      </c>
      <c r="I274" s="937" t="s">
        <v>491</v>
      </c>
      <c r="J274" s="937" t="s">
        <v>447</v>
      </c>
      <c r="K274" s="937" t="s">
        <v>6</v>
      </c>
      <c r="L274" s="937" t="s">
        <v>45</v>
      </c>
      <c r="M274" s="958" t="s">
        <v>166</v>
      </c>
      <c r="N274" s="677">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9644481.7435999997</v>
      </c>
      <c r="O274" s="677">
        <f t="shared" ca="1" si="50"/>
        <v>8355651.8927621348</v>
      </c>
      <c r="P274" s="677">
        <f t="shared" ca="1" si="50"/>
        <v>359204.43542467442</v>
      </c>
      <c r="Q274" s="677">
        <f t="shared" ca="1" si="50"/>
        <v>393641.77381601807</v>
      </c>
      <c r="R274" s="677">
        <f t="shared" ca="1" si="50"/>
        <v>125543.46502028395</v>
      </c>
      <c r="S274" s="677">
        <f t="shared" ca="1" si="50"/>
        <v>128242.28059561297</v>
      </c>
      <c r="T274" s="677">
        <f t="shared" ca="1" si="50"/>
        <v>107002.91595334379</v>
      </c>
      <c r="U274" s="677">
        <f t="shared" ca="1" si="50"/>
        <v>3265.0007798750125</v>
      </c>
      <c r="V274" s="677">
        <f t="shared" ca="1" si="50"/>
        <v>19003.887483874463</v>
      </c>
      <c r="W274" s="677">
        <f t="shared" ca="1" si="40"/>
        <v>2659.9781484443242</v>
      </c>
      <c r="X274" s="677">
        <f t="shared" ca="1" si="50"/>
        <v>129659.23056327828</v>
      </c>
      <c r="Y274" s="677">
        <f t="shared" ca="1" si="50"/>
        <v>20606.883052459925</v>
      </c>
      <c r="Z274" s="677">
        <f t="shared" ca="1" si="50"/>
        <v>0</v>
      </c>
      <c r="AA274" t="str">
        <f t="shared" si="46"/>
        <v>ASR_COMP</v>
      </c>
      <c r="AB274" s="957">
        <f t="shared" si="47"/>
        <v>44682</v>
      </c>
      <c r="AC274" t="str">
        <f t="shared" si="48"/>
        <v>Unaudited</v>
      </c>
    </row>
    <row r="275" spans="1:29" x14ac:dyDescent="0.25">
      <c r="A275" t="s">
        <v>423</v>
      </c>
      <c r="B275" t="s">
        <v>1388</v>
      </c>
      <c r="C275" t="s">
        <v>1389</v>
      </c>
      <c r="D275">
        <v>1900</v>
      </c>
      <c r="E275" s="957">
        <v>1</v>
      </c>
      <c r="F275" t="s">
        <v>444</v>
      </c>
      <c r="G275" s="957">
        <v>366</v>
      </c>
      <c r="H275" t="s">
        <v>382</v>
      </c>
      <c r="I275" s="958" t="s">
        <v>491</v>
      </c>
      <c r="J275" s="958" t="s">
        <v>447</v>
      </c>
      <c r="K275" s="958" t="s">
        <v>6</v>
      </c>
      <c r="L275" s="937" t="s">
        <v>46</v>
      </c>
      <c r="M275" s="958" t="s">
        <v>167</v>
      </c>
      <c r="N275" s="677">
        <f t="shared" ca="1" si="51"/>
        <v>107871.30269952791</v>
      </c>
      <c r="O275" s="677">
        <f t="shared" ca="1" si="50"/>
        <v>67763.045995534208</v>
      </c>
      <c r="P275" s="677">
        <f t="shared" ca="1" si="50"/>
        <v>12991.085231386838</v>
      </c>
      <c r="Q275" s="677">
        <f t="shared" ca="1" si="50"/>
        <v>12282.630545146592</v>
      </c>
      <c r="R275" s="677">
        <f t="shared" ca="1" si="50"/>
        <v>9045.4548692443259</v>
      </c>
      <c r="S275" s="677">
        <f t="shared" ca="1" si="50"/>
        <v>544.96139773648827</v>
      </c>
      <c r="T275" s="677">
        <f t="shared" ca="1" si="50"/>
        <v>0</v>
      </c>
      <c r="U275" s="677">
        <f t="shared" ca="1" si="50"/>
        <v>9.0213762316031172</v>
      </c>
      <c r="V275" s="677">
        <f t="shared" ca="1" si="50"/>
        <v>902.93056576301819</v>
      </c>
      <c r="W275" s="677">
        <f t="shared" ca="1" si="40"/>
        <v>4.8170999567326485</v>
      </c>
      <c r="X275" s="677">
        <f t="shared" ca="1" si="50"/>
        <v>1436.2413776280455</v>
      </c>
      <c r="Y275" s="677">
        <f t="shared" ca="1" si="50"/>
        <v>2891.114240900064</v>
      </c>
      <c r="Z275" s="677">
        <f t="shared" ca="1" si="50"/>
        <v>0</v>
      </c>
      <c r="AA275" t="str">
        <f t="shared" si="46"/>
        <v>ASR_COMP</v>
      </c>
      <c r="AB275" s="957">
        <f t="shared" si="47"/>
        <v>44682</v>
      </c>
      <c r="AC275" t="str">
        <f t="shared" si="48"/>
        <v>Unaudited</v>
      </c>
    </row>
    <row r="276" spans="1:29" x14ac:dyDescent="0.25">
      <c r="A276" t="s">
        <v>423</v>
      </c>
      <c r="B276" t="s">
        <v>1388</v>
      </c>
      <c r="C276" t="s">
        <v>1389</v>
      </c>
      <c r="D276">
        <v>1900</v>
      </c>
      <c r="E276" s="957">
        <v>1</v>
      </c>
      <c r="F276" t="s">
        <v>444</v>
      </c>
      <c r="G276" s="957">
        <v>366</v>
      </c>
      <c r="H276" t="s">
        <v>382</v>
      </c>
      <c r="I276" s="958" t="s">
        <v>491</v>
      </c>
      <c r="J276" s="958" t="s">
        <v>447</v>
      </c>
      <c r="K276" s="958" t="s">
        <v>6</v>
      </c>
      <c r="L276" s="937" t="s">
        <v>168</v>
      </c>
      <c r="M276" s="958" t="s">
        <v>464</v>
      </c>
      <c r="N276" s="677">
        <f t="shared" ca="1" si="51"/>
        <v>-2887224.2899999996</v>
      </c>
      <c r="O276" s="677">
        <f t="shared" ca="1" si="50"/>
        <v>-2023786.3736763634</v>
      </c>
      <c r="P276" s="677">
        <f t="shared" ca="1" si="50"/>
        <v>-234885.64632363652</v>
      </c>
      <c r="Q276" s="677">
        <f t="shared" ca="1" si="50"/>
        <v>-205328.1932013944</v>
      </c>
      <c r="R276" s="677">
        <f t="shared" ca="1" si="50"/>
        <v>-98366.667574745894</v>
      </c>
      <c r="S276" s="677">
        <f t="shared" ca="1" si="50"/>
        <v>-140783.70163455428</v>
      </c>
      <c r="T276" s="677">
        <f t="shared" ca="1" si="50"/>
        <v>0</v>
      </c>
      <c r="U276" s="677">
        <f t="shared" ca="1" si="50"/>
        <v>-2626.3545249055192</v>
      </c>
      <c r="V276" s="677">
        <f t="shared" ca="1" si="50"/>
        <v>-35393.381865295545</v>
      </c>
      <c r="W276" s="677">
        <f t="shared" ca="1" si="40"/>
        <v>-36549.320692520327</v>
      </c>
      <c r="X276" s="677">
        <f t="shared" ca="1" si="50"/>
        <v>-81947.513840540181</v>
      </c>
      <c r="Y276" s="677">
        <f t="shared" ca="1" si="50"/>
        <v>-27557.13666604388</v>
      </c>
      <c r="Z276" s="677">
        <f t="shared" ca="1" si="50"/>
        <v>0</v>
      </c>
      <c r="AA276" t="str">
        <f t="shared" si="46"/>
        <v>ASR_COMP</v>
      </c>
      <c r="AB276" s="957">
        <f t="shared" si="47"/>
        <v>44682</v>
      </c>
      <c r="AC276" t="str">
        <f t="shared" si="48"/>
        <v>Unaudited</v>
      </c>
    </row>
    <row r="277" spans="1:29" x14ac:dyDescent="0.25">
      <c r="A277" t="s">
        <v>423</v>
      </c>
      <c r="B277" t="s">
        <v>1388</v>
      </c>
      <c r="C277" t="s">
        <v>1389</v>
      </c>
      <c r="D277">
        <v>1900</v>
      </c>
      <c r="E277" s="957">
        <v>1</v>
      </c>
      <c r="F277" t="s">
        <v>444</v>
      </c>
      <c r="G277" s="957">
        <v>366</v>
      </c>
      <c r="H277" t="s">
        <v>382</v>
      </c>
      <c r="I277" s="958" t="s">
        <v>491</v>
      </c>
      <c r="J277" s="958" t="s">
        <v>447</v>
      </c>
      <c r="K277" s="958" t="s">
        <v>437</v>
      </c>
      <c r="L277" s="937" t="s">
        <v>123</v>
      </c>
      <c r="M277" s="958" t="s">
        <v>32</v>
      </c>
      <c r="N277" s="677">
        <f t="shared" ca="1" si="51"/>
        <v>0</v>
      </c>
      <c r="O277" s="677">
        <f t="shared" ca="1" si="50"/>
        <v>0</v>
      </c>
      <c r="P277" s="677">
        <f t="shared" ca="1" si="50"/>
        <v>0</v>
      </c>
      <c r="Q277" s="677">
        <f t="shared" ca="1" si="50"/>
        <v>0</v>
      </c>
      <c r="R277" s="677">
        <f t="shared" ca="1" si="50"/>
        <v>0</v>
      </c>
      <c r="S277" s="677">
        <f t="shared" ca="1" si="50"/>
        <v>0</v>
      </c>
      <c r="T277" s="677">
        <f t="shared" ca="1" si="50"/>
        <v>0</v>
      </c>
      <c r="U277" s="677">
        <f t="shared" ca="1" si="50"/>
        <v>0</v>
      </c>
      <c r="V277" s="677">
        <f t="shared" ca="1" si="50"/>
        <v>0</v>
      </c>
      <c r="W277" s="677">
        <f t="shared" ca="1" si="40"/>
        <v>0</v>
      </c>
      <c r="X277" s="677">
        <f t="shared" ca="1" si="50"/>
        <v>0</v>
      </c>
      <c r="Y277" s="677">
        <f t="shared" ca="1" si="50"/>
        <v>0</v>
      </c>
      <c r="Z277" s="677">
        <f t="shared" ca="1" si="50"/>
        <v>0</v>
      </c>
      <c r="AA277" t="str">
        <f t="shared" si="46"/>
        <v>ASR_COMP</v>
      </c>
      <c r="AB277" s="957">
        <f t="shared" si="47"/>
        <v>44682</v>
      </c>
      <c r="AC277" t="str">
        <f t="shared" si="48"/>
        <v>Unaudited</v>
      </c>
    </row>
    <row r="278" spans="1:29" x14ac:dyDescent="0.25">
      <c r="A278" t="s">
        <v>423</v>
      </c>
      <c r="B278" t="s">
        <v>1388</v>
      </c>
      <c r="C278" t="s">
        <v>1389</v>
      </c>
      <c r="D278">
        <v>1900</v>
      </c>
      <c r="E278" s="957">
        <v>1</v>
      </c>
      <c r="F278" t="s">
        <v>444</v>
      </c>
      <c r="G278" s="957">
        <v>366</v>
      </c>
      <c r="H278" t="s">
        <v>382</v>
      </c>
      <c r="I278" s="958" t="s">
        <v>491</v>
      </c>
      <c r="J278" s="958" t="s">
        <v>447</v>
      </c>
      <c r="K278" s="958" t="s">
        <v>437</v>
      </c>
      <c r="L278" s="937" t="s">
        <v>946</v>
      </c>
      <c r="M278" s="958" t="s">
        <v>938</v>
      </c>
      <c r="N278" s="677">
        <f t="shared" ca="1" si="51"/>
        <v>0</v>
      </c>
      <c r="O278" s="677">
        <f t="shared" ca="1" si="50"/>
        <v>0</v>
      </c>
      <c r="P278" s="677">
        <f t="shared" ca="1" si="50"/>
        <v>0</v>
      </c>
      <c r="Q278" s="677">
        <f t="shared" ca="1" si="50"/>
        <v>0</v>
      </c>
      <c r="R278" s="677">
        <f t="shared" ca="1" si="50"/>
        <v>0</v>
      </c>
      <c r="S278" s="677">
        <f t="shared" ca="1" si="50"/>
        <v>0</v>
      </c>
      <c r="T278" s="677">
        <f t="shared" ca="1" si="50"/>
        <v>0</v>
      </c>
      <c r="U278" s="677">
        <f t="shared" ca="1" si="50"/>
        <v>0</v>
      </c>
      <c r="V278" s="677">
        <f t="shared" ca="1" si="50"/>
        <v>0</v>
      </c>
      <c r="W278" s="677">
        <f t="shared" ca="1" si="40"/>
        <v>0</v>
      </c>
      <c r="X278" s="677">
        <f t="shared" ca="1" si="50"/>
        <v>0</v>
      </c>
      <c r="Y278" s="677">
        <f t="shared" ca="1" si="50"/>
        <v>0</v>
      </c>
      <c r="Z278" s="677">
        <f t="shared" ca="1" si="50"/>
        <v>0</v>
      </c>
      <c r="AA278" t="str">
        <f t="shared" si="46"/>
        <v>ASR_COMP</v>
      </c>
      <c r="AB278" s="957">
        <f t="shared" si="47"/>
        <v>44682</v>
      </c>
      <c r="AC278" t="str">
        <f t="shared" si="48"/>
        <v>Unaudited</v>
      </c>
    </row>
    <row r="279" spans="1:29" x14ac:dyDescent="0.25">
      <c r="A279" t="s">
        <v>423</v>
      </c>
      <c r="B279" t="s">
        <v>1388</v>
      </c>
      <c r="C279" t="s">
        <v>1389</v>
      </c>
      <c r="D279">
        <v>1900</v>
      </c>
      <c r="E279" s="957">
        <v>1</v>
      </c>
      <c r="F279" t="s">
        <v>444</v>
      </c>
      <c r="G279" s="957">
        <v>366</v>
      </c>
      <c r="H279" t="s">
        <v>382</v>
      </c>
      <c r="I279" s="958" t="s">
        <v>491</v>
      </c>
      <c r="J279" s="958" t="s">
        <v>447</v>
      </c>
      <c r="K279" s="958" t="s">
        <v>437</v>
      </c>
      <c r="L279" s="953" t="s">
        <v>170</v>
      </c>
      <c r="M279" s="958" t="s">
        <v>40</v>
      </c>
      <c r="N279" s="677">
        <f t="shared" ca="1" si="51"/>
        <v>428275.54000000004</v>
      </c>
      <c r="O279" s="677">
        <f t="shared" ca="1" si="50"/>
        <v>363401.18929871195</v>
      </c>
      <c r="P279" s="677">
        <f t="shared" ca="1" si="50"/>
        <v>15548.300701288073</v>
      </c>
      <c r="Q279" s="677">
        <f t="shared" ca="1" si="50"/>
        <v>23499.362682596802</v>
      </c>
      <c r="R279" s="677">
        <f t="shared" ca="1" si="50"/>
        <v>7469.4303902962047</v>
      </c>
      <c r="S279" s="677">
        <f t="shared" ca="1" si="50"/>
        <v>7715.0200710038198</v>
      </c>
      <c r="T279" s="677">
        <f t="shared" ca="1" si="50"/>
        <v>0</v>
      </c>
      <c r="U279" s="677">
        <f t="shared" ca="1" si="50"/>
        <v>200.31421064596657</v>
      </c>
      <c r="V279" s="677">
        <f t="shared" ca="1" si="50"/>
        <v>1158.9262890139303</v>
      </c>
      <c r="W279" s="677">
        <f t="shared" ca="1" si="40"/>
        <v>158.30570527196426</v>
      </c>
      <c r="X279" s="677">
        <f t="shared" ca="1" si="50"/>
        <v>7882.0957183502151</v>
      </c>
      <c r="Y279" s="677">
        <f t="shared" ca="1" si="50"/>
        <v>1242.5949328211013</v>
      </c>
      <c r="Z279" s="677">
        <f t="shared" ca="1" si="50"/>
        <v>0</v>
      </c>
      <c r="AA279" t="str">
        <f t="shared" si="46"/>
        <v>ASR_COMP</v>
      </c>
      <c r="AB279" s="957">
        <f t="shared" si="47"/>
        <v>44682</v>
      </c>
      <c r="AC279" t="str">
        <f t="shared" si="48"/>
        <v>Unaudited</v>
      </c>
    </row>
    <row r="280" spans="1:29" x14ac:dyDescent="0.25">
      <c r="A280" t="s">
        <v>423</v>
      </c>
      <c r="B280" t="s">
        <v>1388</v>
      </c>
      <c r="C280" t="s">
        <v>1389</v>
      </c>
      <c r="D280">
        <v>1900</v>
      </c>
      <c r="E280" s="957">
        <v>1</v>
      </c>
      <c r="F280" t="s">
        <v>444</v>
      </c>
      <c r="G280" s="957">
        <v>366</v>
      </c>
      <c r="H280" t="s">
        <v>382</v>
      </c>
      <c r="I280" s="958" t="s">
        <v>491</v>
      </c>
      <c r="J280" s="958" t="s">
        <v>447</v>
      </c>
      <c r="K280" s="958" t="s">
        <v>437</v>
      </c>
      <c r="L280" s="937" t="s">
        <v>171</v>
      </c>
      <c r="M280" s="958" t="s">
        <v>332</v>
      </c>
      <c r="N280" s="677">
        <f t="shared" ca="1" si="51"/>
        <v>0</v>
      </c>
      <c r="O280" s="677">
        <f t="shared" ca="1" si="50"/>
        <v>0</v>
      </c>
      <c r="P280" s="677">
        <f t="shared" ca="1" si="50"/>
        <v>0</v>
      </c>
      <c r="Q280" s="677">
        <f t="shared" ca="1" si="50"/>
        <v>0</v>
      </c>
      <c r="R280" s="677">
        <f t="shared" ca="1" si="50"/>
        <v>0</v>
      </c>
      <c r="S280" s="677">
        <f t="shared" ca="1" si="50"/>
        <v>0</v>
      </c>
      <c r="T280" s="677">
        <f t="shared" ca="1" si="50"/>
        <v>0</v>
      </c>
      <c r="U280" s="677">
        <f t="shared" ca="1" si="50"/>
        <v>0</v>
      </c>
      <c r="V280" s="677">
        <f t="shared" ca="1" si="50"/>
        <v>0</v>
      </c>
      <c r="W280" s="677">
        <f t="shared" ca="1" si="40"/>
        <v>0</v>
      </c>
      <c r="X280" s="677">
        <f t="shared" ca="1" si="50"/>
        <v>0</v>
      </c>
      <c r="Y280" s="677">
        <f t="shared" ca="1" si="50"/>
        <v>0</v>
      </c>
      <c r="Z280" s="677">
        <f t="shared" ca="1" si="50"/>
        <v>0</v>
      </c>
      <c r="AA280" t="str">
        <f t="shared" si="46"/>
        <v>ASR_COMP</v>
      </c>
      <c r="AB280" s="957">
        <f t="shared" si="47"/>
        <v>44682</v>
      </c>
      <c r="AC280" t="str">
        <f t="shared" si="48"/>
        <v>Unaudited</v>
      </c>
    </row>
    <row r="281" spans="1:29" x14ac:dyDescent="0.25">
      <c r="A281" t="s">
        <v>423</v>
      </c>
      <c r="B281" t="s">
        <v>1388</v>
      </c>
      <c r="C281" t="s">
        <v>1389</v>
      </c>
      <c r="D281">
        <v>1900</v>
      </c>
      <c r="E281" s="957">
        <v>1</v>
      </c>
      <c r="F281" t="s">
        <v>444</v>
      </c>
      <c r="G281" s="957">
        <v>366</v>
      </c>
      <c r="H281" t="s">
        <v>382</v>
      </c>
      <c r="I281" s="937" t="s">
        <v>491</v>
      </c>
      <c r="J281" s="937" t="s">
        <v>453</v>
      </c>
      <c r="K281" s="937" t="s">
        <v>438</v>
      </c>
      <c r="L281" s="937" t="s">
        <v>124</v>
      </c>
      <c r="M281" s="958" t="s">
        <v>27</v>
      </c>
      <c r="N281" s="677">
        <f t="shared" ca="1" si="51"/>
        <v>94727169.401246428</v>
      </c>
      <c r="O281" s="677">
        <f t="shared" ca="1" si="50"/>
        <v>-97903.156784333609</v>
      </c>
      <c r="P281" s="677">
        <f t="shared" ca="1" si="50"/>
        <v>94825072.558030769</v>
      </c>
      <c r="Q281" s="677">
        <f t="shared" ca="1" si="50"/>
        <v>0</v>
      </c>
      <c r="R281" s="677">
        <f t="shared" ca="1" si="50"/>
        <v>0</v>
      </c>
      <c r="S281" s="677">
        <f t="shared" ca="1" si="50"/>
        <v>0</v>
      </c>
      <c r="T281" s="677">
        <f t="shared" ca="1" si="50"/>
        <v>0</v>
      </c>
      <c r="U281" s="677">
        <f t="shared" ca="1" si="50"/>
        <v>0</v>
      </c>
      <c r="V281" s="677">
        <f t="shared" ca="1" si="50"/>
        <v>0</v>
      </c>
      <c r="W281" s="677">
        <f t="shared" ca="1" si="40"/>
        <v>0</v>
      </c>
      <c r="X281" s="677">
        <f t="shared" ca="1" si="50"/>
        <v>0</v>
      </c>
      <c r="Y281" s="677">
        <f t="shared" ca="1" si="50"/>
        <v>0</v>
      </c>
      <c r="Z281" s="677">
        <f t="shared" ca="1" si="50"/>
        <v>0</v>
      </c>
      <c r="AA281" t="str">
        <f t="shared" si="46"/>
        <v>ASR_COMP</v>
      </c>
      <c r="AB281" s="957">
        <f t="shared" si="47"/>
        <v>44682</v>
      </c>
      <c r="AC281" t="str">
        <f t="shared" si="48"/>
        <v>Unaudited</v>
      </c>
    </row>
    <row r="282" spans="1:29" x14ac:dyDescent="0.25">
      <c r="A282" t="s">
        <v>423</v>
      </c>
      <c r="B282" t="s">
        <v>1388</v>
      </c>
      <c r="C282" t="s">
        <v>1389</v>
      </c>
      <c r="D282">
        <v>1900</v>
      </c>
      <c r="E282" s="957">
        <v>1</v>
      </c>
      <c r="F282" t="s">
        <v>444</v>
      </c>
      <c r="G282" s="957">
        <v>366</v>
      </c>
      <c r="H282" t="s">
        <v>382</v>
      </c>
      <c r="I282" s="958" t="s">
        <v>491</v>
      </c>
      <c r="J282" s="958" t="s">
        <v>453</v>
      </c>
      <c r="K282" s="958" t="s">
        <v>438</v>
      </c>
      <c r="L282" s="937" t="s">
        <v>125</v>
      </c>
      <c r="M282" s="958" t="s">
        <v>100</v>
      </c>
      <c r="N282" s="677">
        <f t="shared" ca="1" si="51"/>
        <v>4748665.0372941131</v>
      </c>
      <c r="O282" s="677">
        <f t="shared" ca="1" si="50"/>
        <v>2111690.5339187384</v>
      </c>
      <c r="P282" s="677">
        <f t="shared" ca="1" si="50"/>
        <v>2636974.5033753747</v>
      </c>
      <c r="Q282" s="677">
        <f t="shared" ca="1" si="50"/>
        <v>0</v>
      </c>
      <c r="R282" s="677">
        <f t="shared" ca="1" si="50"/>
        <v>0</v>
      </c>
      <c r="S282" s="677">
        <f t="shared" ca="1" si="50"/>
        <v>0</v>
      </c>
      <c r="T282" s="677">
        <f t="shared" ca="1" si="50"/>
        <v>0</v>
      </c>
      <c r="U282" s="677">
        <f t="shared" ca="1" si="50"/>
        <v>0</v>
      </c>
      <c r="V282" s="677">
        <f t="shared" ca="1" si="50"/>
        <v>0</v>
      </c>
      <c r="W282" s="677">
        <f t="shared" ca="1" si="40"/>
        <v>0</v>
      </c>
      <c r="X282" s="677">
        <f t="shared" ca="1" si="50"/>
        <v>0</v>
      </c>
      <c r="Y282" s="677">
        <f t="shared" ca="1" si="50"/>
        <v>0</v>
      </c>
      <c r="Z282" s="677">
        <f t="shared" ca="1" si="50"/>
        <v>0</v>
      </c>
      <c r="AA282" t="str">
        <f t="shared" si="46"/>
        <v>ASR_COMP</v>
      </c>
      <c r="AB282" s="957">
        <f t="shared" si="47"/>
        <v>44682</v>
      </c>
      <c r="AC282" t="str">
        <f t="shared" si="48"/>
        <v>Unaudited</v>
      </c>
    </row>
    <row r="283" spans="1:29" x14ac:dyDescent="0.25">
      <c r="A283" t="s">
        <v>423</v>
      </c>
      <c r="B283" t="s">
        <v>1388</v>
      </c>
      <c r="C283" t="s">
        <v>1389</v>
      </c>
      <c r="D283">
        <v>1900</v>
      </c>
      <c r="E283" s="957">
        <v>1</v>
      </c>
      <c r="F283" t="s">
        <v>444</v>
      </c>
      <c r="G283" s="957">
        <v>366</v>
      </c>
      <c r="H283" t="s">
        <v>382</v>
      </c>
      <c r="I283" s="937" t="s">
        <v>491</v>
      </c>
      <c r="J283" s="937" t="s">
        <v>453</v>
      </c>
      <c r="K283" s="937" t="s">
        <v>438</v>
      </c>
      <c r="L283" s="937" t="s">
        <v>126</v>
      </c>
      <c r="M283" s="937" t="s">
        <v>101</v>
      </c>
      <c r="N283" s="677">
        <f t="shared" ca="1" si="51"/>
        <v>12998937.666176202</v>
      </c>
      <c r="O283" s="677">
        <f t="shared" ca="1" si="50"/>
        <v>9686349.7632062603</v>
      </c>
      <c r="P283" s="677">
        <f t="shared" ca="1" si="50"/>
        <v>3312587.902969942</v>
      </c>
      <c r="Q283" s="677">
        <f t="shared" ca="1" si="50"/>
        <v>0</v>
      </c>
      <c r="R283" s="677">
        <f t="shared" ca="1" si="50"/>
        <v>0</v>
      </c>
      <c r="S283" s="677">
        <f t="shared" ca="1" si="50"/>
        <v>0</v>
      </c>
      <c r="T283" s="677">
        <f t="shared" ca="1" si="50"/>
        <v>0</v>
      </c>
      <c r="U283" s="677">
        <f t="shared" ca="1" si="50"/>
        <v>0</v>
      </c>
      <c r="V283" s="677">
        <f t="shared" ca="1" si="50"/>
        <v>0</v>
      </c>
      <c r="W283" s="677">
        <f t="shared" ca="1" si="40"/>
        <v>0</v>
      </c>
      <c r="X283" s="677">
        <f t="shared" ca="1" si="50"/>
        <v>0</v>
      </c>
      <c r="Y283" s="677">
        <f t="shared" ca="1" si="50"/>
        <v>0</v>
      </c>
      <c r="Z283" s="677">
        <f t="shared" ca="1" si="50"/>
        <v>0</v>
      </c>
      <c r="AA283" t="str">
        <f t="shared" si="46"/>
        <v>ASR_COMP</v>
      </c>
      <c r="AB283" s="957">
        <f t="shared" si="47"/>
        <v>44682</v>
      </c>
      <c r="AC283" t="str">
        <f t="shared" si="48"/>
        <v>Unaudited</v>
      </c>
    </row>
    <row r="284" spans="1:29" x14ac:dyDescent="0.25">
      <c r="A284" t="s">
        <v>423</v>
      </c>
      <c r="B284" t="s">
        <v>1388</v>
      </c>
      <c r="C284" t="s">
        <v>1389</v>
      </c>
      <c r="D284">
        <v>1900</v>
      </c>
      <c r="E284" s="957">
        <v>1</v>
      </c>
      <c r="F284" t="s">
        <v>444</v>
      </c>
      <c r="G284" s="957">
        <v>366</v>
      </c>
      <c r="H284" t="s">
        <v>382</v>
      </c>
      <c r="I284" s="937" t="s">
        <v>491</v>
      </c>
      <c r="J284" s="937" t="s">
        <v>453</v>
      </c>
      <c r="K284" s="937" t="s">
        <v>438</v>
      </c>
      <c r="L284" s="937" t="s">
        <v>127</v>
      </c>
      <c r="M284" s="958" t="s">
        <v>102</v>
      </c>
      <c r="N284" s="677">
        <f t="shared" ca="1" si="51"/>
        <v>3102097.436119847</v>
      </c>
      <c r="O284" s="677">
        <f t="shared" ca="1" si="50"/>
        <v>1861425.7942224909</v>
      </c>
      <c r="P284" s="677">
        <f t="shared" ca="1" si="50"/>
        <v>1240671.6418973559</v>
      </c>
      <c r="Q284" s="677">
        <f t="shared" ca="1" si="50"/>
        <v>0</v>
      </c>
      <c r="R284" s="677">
        <f t="shared" ca="1" si="50"/>
        <v>0</v>
      </c>
      <c r="S284" s="677">
        <f t="shared" ca="1" si="50"/>
        <v>0</v>
      </c>
      <c r="T284" s="677">
        <f t="shared" ca="1" si="50"/>
        <v>0</v>
      </c>
      <c r="U284" s="677">
        <f t="shared" ca="1" si="50"/>
        <v>0</v>
      </c>
      <c r="V284" s="677">
        <f t="shared" ca="1" si="50"/>
        <v>0</v>
      </c>
      <c r="W284" s="677">
        <f t="shared" ca="1" si="40"/>
        <v>0</v>
      </c>
      <c r="X284" s="677">
        <f t="shared" ca="1" si="50"/>
        <v>0</v>
      </c>
      <c r="Y284" s="677">
        <f t="shared" ca="1" si="50"/>
        <v>0</v>
      </c>
      <c r="Z284" s="677">
        <f t="shared" ca="1" si="50"/>
        <v>0</v>
      </c>
      <c r="AA284" t="str">
        <f t="shared" si="46"/>
        <v>ASR_COMP</v>
      </c>
      <c r="AB284" s="957">
        <f t="shared" si="47"/>
        <v>44682</v>
      </c>
      <c r="AC284" t="str">
        <f t="shared" si="48"/>
        <v>Unaudited</v>
      </c>
    </row>
    <row r="285" spans="1:29" x14ac:dyDescent="0.25">
      <c r="A285" t="s">
        <v>423</v>
      </c>
      <c r="B285" t="s">
        <v>1388</v>
      </c>
      <c r="C285" t="s">
        <v>1389</v>
      </c>
      <c r="D285">
        <v>1900</v>
      </c>
      <c r="E285" s="957">
        <v>1</v>
      </c>
      <c r="F285" t="s">
        <v>444</v>
      </c>
      <c r="G285" s="957">
        <v>366</v>
      </c>
      <c r="H285" t="s">
        <v>382</v>
      </c>
      <c r="I285" s="937" t="s">
        <v>491</v>
      </c>
      <c r="J285" s="937" t="s">
        <v>453</v>
      </c>
      <c r="K285" s="937" t="s">
        <v>438</v>
      </c>
      <c r="L285" s="937" t="s">
        <v>128</v>
      </c>
      <c r="M285" s="958" t="s">
        <v>103</v>
      </c>
      <c r="N285" s="677">
        <f t="shared" ca="1" si="51"/>
        <v>10771845.792383764</v>
      </c>
      <c r="O285" s="677">
        <f t="shared" ca="1" si="50"/>
        <v>2073588.0084113327</v>
      </c>
      <c r="P285" s="677">
        <f t="shared" ca="1" si="50"/>
        <v>8698257.783972431</v>
      </c>
      <c r="Q285" s="677">
        <f t="shared" ca="1" si="50"/>
        <v>0</v>
      </c>
      <c r="R285" s="677">
        <f t="shared" ca="1" si="50"/>
        <v>0</v>
      </c>
      <c r="S285" s="677">
        <f t="shared" ca="1" si="50"/>
        <v>0</v>
      </c>
      <c r="T285" s="677">
        <f t="shared" ca="1" si="50"/>
        <v>0</v>
      </c>
      <c r="U285" s="677">
        <f t="shared" ca="1" si="50"/>
        <v>0</v>
      </c>
      <c r="V285" s="677">
        <f t="shared" ca="1" si="50"/>
        <v>0</v>
      </c>
      <c r="W285" s="677">
        <f t="shared" ca="1" si="40"/>
        <v>0</v>
      </c>
      <c r="X285" s="677">
        <f t="shared" ca="1" si="50"/>
        <v>0</v>
      </c>
      <c r="Y285" s="677">
        <f t="shared" ca="1" si="50"/>
        <v>0</v>
      </c>
      <c r="Z285" s="677">
        <f t="shared" ca="1" si="50"/>
        <v>0</v>
      </c>
      <c r="AA285" t="str">
        <f t="shared" si="46"/>
        <v>ASR_COMP</v>
      </c>
      <c r="AB285" s="957">
        <f t="shared" si="47"/>
        <v>44682</v>
      </c>
      <c r="AC285" t="str">
        <f t="shared" si="48"/>
        <v>Unaudited</v>
      </c>
    </row>
    <row r="286" spans="1:29" x14ac:dyDescent="0.25">
      <c r="A286" t="s">
        <v>423</v>
      </c>
      <c r="B286" t="s">
        <v>1388</v>
      </c>
      <c r="C286" t="s">
        <v>1389</v>
      </c>
      <c r="D286">
        <v>1900</v>
      </c>
      <c r="E286" s="957">
        <v>1</v>
      </c>
      <c r="F286" t="s">
        <v>444</v>
      </c>
      <c r="G286" s="957">
        <v>366</v>
      </c>
      <c r="H286" t="s">
        <v>382</v>
      </c>
      <c r="I286" s="937" t="s">
        <v>491</v>
      </c>
      <c r="J286" s="937" t="s">
        <v>453</v>
      </c>
      <c r="K286" s="937" t="s">
        <v>438</v>
      </c>
      <c r="L286" s="937" t="s">
        <v>129</v>
      </c>
      <c r="M286" s="958" t="s">
        <v>28</v>
      </c>
      <c r="N286" s="677">
        <f t="shared" ca="1" si="51"/>
        <v>2165831.8516909191</v>
      </c>
      <c r="O286" s="677">
        <f t="shared" ca="1" si="50"/>
        <v>2165831.8516909191</v>
      </c>
      <c r="P286" s="677">
        <f t="shared" ca="1" si="50"/>
        <v>0</v>
      </c>
      <c r="Q286" s="677">
        <f t="shared" ca="1" si="50"/>
        <v>0</v>
      </c>
      <c r="R286" s="677">
        <f t="shared" ca="1" si="50"/>
        <v>0</v>
      </c>
      <c r="S286" s="677">
        <f t="shared" ca="1" si="50"/>
        <v>0</v>
      </c>
      <c r="T286" s="677">
        <f t="shared" ca="1" si="50"/>
        <v>0</v>
      </c>
      <c r="U286" s="677">
        <f t="shared" ca="1" si="50"/>
        <v>0</v>
      </c>
      <c r="V286" s="677">
        <f t="shared" ca="1" si="50"/>
        <v>0</v>
      </c>
      <c r="W286" s="677">
        <f t="shared" ca="1" si="40"/>
        <v>0</v>
      </c>
      <c r="X286" s="677">
        <f t="shared" ca="1" si="50"/>
        <v>0</v>
      </c>
      <c r="Y286" s="677">
        <f t="shared" ca="1" si="50"/>
        <v>0</v>
      </c>
      <c r="Z286" s="677">
        <f t="shared" ca="1" si="50"/>
        <v>0</v>
      </c>
      <c r="AA286" t="str">
        <f t="shared" si="46"/>
        <v>ASR_COMP</v>
      </c>
      <c r="AB286" s="957">
        <f t="shared" si="47"/>
        <v>44682</v>
      </c>
      <c r="AC286" t="str">
        <f t="shared" si="48"/>
        <v>Unaudited</v>
      </c>
    </row>
    <row r="287" spans="1:29" x14ac:dyDescent="0.25">
      <c r="A287" t="s">
        <v>423</v>
      </c>
      <c r="B287" t="s">
        <v>1388</v>
      </c>
      <c r="C287" t="s">
        <v>1389</v>
      </c>
      <c r="D287">
        <v>1900</v>
      </c>
      <c r="E287" s="957">
        <v>1</v>
      </c>
      <c r="F287" t="s">
        <v>444</v>
      </c>
      <c r="G287" s="957">
        <v>366</v>
      </c>
      <c r="H287" t="s">
        <v>382</v>
      </c>
      <c r="I287" s="937" t="s">
        <v>491</v>
      </c>
      <c r="J287" s="937" t="s">
        <v>439</v>
      </c>
      <c r="K287" s="937" t="s">
        <v>439</v>
      </c>
      <c r="L287" s="943" t="s">
        <v>131</v>
      </c>
      <c r="M287" s="959" t="s">
        <v>329</v>
      </c>
      <c r="N287" s="677">
        <f t="shared" ca="1" si="51"/>
        <v>0</v>
      </c>
      <c r="O287" s="677">
        <f t="shared" ca="1" si="50"/>
        <v>0</v>
      </c>
      <c r="P287" s="677">
        <f t="shared" ca="1" si="50"/>
        <v>0</v>
      </c>
      <c r="Q287" s="677">
        <f t="shared" ca="1" si="50"/>
        <v>0</v>
      </c>
      <c r="R287" s="677">
        <f t="shared" ca="1" si="50"/>
        <v>0</v>
      </c>
      <c r="S287" s="677">
        <f t="shared" ca="1" si="50"/>
        <v>0</v>
      </c>
      <c r="T287" s="677">
        <f t="shared" ca="1" si="50"/>
        <v>0</v>
      </c>
      <c r="U287" s="677">
        <f t="shared" ca="1" si="50"/>
        <v>0</v>
      </c>
      <c r="V287" s="677">
        <f t="shared" ca="1" si="50"/>
        <v>0</v>
      </c>
      <c r="W287" s="677">
        <f t="shared" ca="1" si="40"/>
        <v>0</v>
      </c>
      <c r="X287" s="677">
        <f t="shared" ca="1" si="50"/>
        <v>0</v>
      </c>
      <c r="Y287" s="677">
        <f t="shared" ca="1" si="50"/>
        <v>0</v>
      </c>
      <c r="Z287" s="677">
        <f t="shared" ca="1" si="50"/>
        <v>0</v>
      </c>
      <c r="AA287" t="str">
        <f t="shared" si="46"/>
        <v>ASR_COMP</v>
      </c>
      <c r="AB287" s="957">
        <f t="shared" si="47"/>
        <v>44682</v>
      </c>
      <c r="AC287" t="str">
        <f t="shared" si="48"/>
        <v>Unaudited</v>
      </c>
    </row>
    <row r="288" spans="1:29" x14ac:dyDescent="0.25">
      <c r="A288" t="s">
        <v>423</v>
      </c>
      <c r="B288" t="s">
        <v>1388</v>
      </c>
      <c r="C288" t="s">
        <v>1389</v>
      </c>
      <c r="D288">
        <v>1900</v>
      </c>
      <c r="E288" s="957">
        <v>1</v>
      </c>
      <c r="F288" t="s">
        <v>444</v>
      </c>
      <c r="G288" s="957">
        <v>366</v>
      </c>
      <c r="H288" t="s">
        <v>382</v>
      </c>
      <c r="I288" s="937" t="s">
        <v>491</v>
      </c>
      <c r="J288" s="937" t="s">
        <v>439</v>
      </c>
      <c r="K288" s="937" t="s">
        <v>439</v>
      </c>
      <c r="L288" s="937" t="s">
        <v>132</v>
      </c>
      <c r="M288" s="958" t="s">
        <v>328</v>
      </c>
      <c r="N288" s="677">
        <f t="shared" ca="1" si="51"/>
        <v>0</v>
      </c>
      <c r="O288" s="677">
        <f t="shared" ca="1" si="50"/>
        <v>0</v>
      </c>
      <c r="P288" s="677">
        <f t="shared" ca="1" si="50"/>
        <v>0</v>
      </c>
      <c r="Q288" s="677">
        <f t="shared" ca="1" si="50"/>
        <v>0</v>
      </c>
      <c r="R288" s="677">
        <f t="shared" ca="1" si="50"/>
        <v>0</v>
      </c>
      <c r="S288" s="677">
        <f t="shared" ca="1" si="50"/>
        <v>0</v>
      </c>
      <c r="T288" s="677">
        <f t="shared" ca="1" si="50"/>
        <v>0</v>
      </c>
      <c r="U288" s="677">
        <f t="shared" ca="1" si="50"/>
        <v>0</v>
      </c>
      <c r="V288" s="677">
        <f t="shared" ca="1" si="50"/>
        <v>0</v>
      </c>
      <c r="W288" s="677">
        <f t="shared" ca="1" si="40"/>
        <v>0</v>
      </c>
      <c r="X288" s="677">
        <f t="shared" ca="1" si="50"/>
        <v>0</v>
      </c>
      <c r="Y288" s="677">
        <f t="shared" ca="1" si="50"/>
        <v>0</v>
      </c>
      <c r="Z288" s="677">
        <f t="shared" ca="1" si="50"/>
        <v>0</v>
      </c>
      <c r="AA288" t="str">
        <f t="shared" si="46"/>
        <v>ASR_COMP</v>
      </c>
      <c r="AB288" s="957">
        <f t="shared" si="47"/>
        <v>44682</v>
      </c>
      <c r="AC288" t="str">
        <f t="shared" si="48"/>
        <v>Unaudited</v>
      </c>
    </row>
    <row r="289" spans="1:29" ht="30" x14ac:dyDescent="0.25">
      <c r="A289" t="s">
        <v>423</v>
      </c>
      <c r="B289" t="s">
        <v>1388</v>
      </c>
      <c r="C289" t="s">
        <v>1389</v>
      </c>
      <c r="D289">
        <v>1900</v>
      </c>
      <c r="E289" s="957">
        <v>1</v>
      </c>
      <c r="F289" t="s">
        <v>444</v>
      </c>
      <c r="G289" s="957">
        <v>366</v>
      </c>
      <c r="H289" t="s">
        <v>382</v>
      </c>
      <c r="I289" s="937" t="s">
        <v>491</v>
      </c>
      <c r="J289" s="937" t="s">
        <v>439</v>
      </c>
      <c r="K289" s="937" t="s">
        <v>439</v>
      </c>
      <c r="L289" s="937" t="s">
        <v>133</v>
      </c>
      <c r="M289" s="958" t="s">
        <v>182</v>
      </c>
      <c r="N289" s="677">
        <f t="shared" ca="1" si="51"/>
        <v>0</v>
      </c>
      <c r="O289" s="677">
        <f t="shared" ca="1" si="50"/>
        <v>0</v>
      </c>
      <c r="P289" s="677">
        <f t="shared" ca="1" si="50"/>
        <v>0</v>
      </c>
      <c r="Q289" s="677">
        <f t="shared" ca="1" si="50"/>
        <v>0</v>
      </c>
      <c r="R289" s="677">
        <f t="shared" ca="1" si="50"/>
        <v>0</v>
      </c>
      <c r="S289" s="677">
        <f t="shared" ca="1" si="50"/>
        <v>0</v>
      </c>
      <c r="T289" s="677">
        <f t="shared" ca="1" si="50"/>
        <v>0</v>
      </c>
      <c r="U289" s="677">
        <f t="shared" ca="1" si="50"/>
        <v>0</v>
      </c>
      <c r="V289" s="677">
        <f t="shared" ca="1" si="50"/>
        <v>0</v>
      </c>
      <c r="W289" s="677">
        <f t="shared" ca="1" si="40"/>
        <v>0</v>
      </c>
      <c r="X289" s="677">
        <f t="shared" ca="1" si="50"/>
        <v>0</v>
      </c>
      <c r="Y289" s="677">
        <f t="shared" ca="1" si="50"/>
        <v>0</v>
      </c>
      <c r="Z289" s="677">
        <f t="shared" ca="1" si="50"/>
        <v>0</v>
      </c>
      <c r="AA289" t="str">
        <f t="shared" si="46"/>
        <v>ASR_COMP</v>
      </c>
      <c r="AB289" s="957">
        <f t="shared" si="47"/>
        <v>44682</v>
      </c>
      <c r="AC289" t="str">
        <f t="shared" si="48"/>
        <v>Unaudited</v>
      </c>
    </row>
    <row r="290" spans="1:29" x14ac:dyDescent="0.25">
      <c r="A290" t="s">
        <v>423</v>
      </c>
      <c r="B290" t="s">
        <v>1388</v>
      </c>
      <c r="C290" t="s">
        <v>1389</v>
      </c>
      <c r="D290">
        <v>1900</v>
      </c>
      <c r="E290" s="957">
        <v>1</v>
      </c>
      <c r="F290" t="s">
        <v>444</v>
      </c>
      <c r="G290" s="957">
        <v>366</v>
      </c>
      <c r="H290" t="s">
        <v>382</v>
      </c>
      <c r="I290" s="937" t="s">
        <v>491</v>
      </c>
      <c r="J290" s="937" t="s">
        <v>439</v>
      </c>
      <c r="K290" s="937" t="s">
        <v>439</v>
      </c>
      <c r="L290" s="937" t="s">
        <v>134</v>
      </c>
      <c r="M290" s="958" t="s">
        <v>497</v>
      </c>
      <c r="N290" s="677">
        <f t="shared" ca="1" si="51"/>
        <v>0</v>
      </c>
      <c r="O290" s="677">
        <f t="shared" ca="1" si="50"/>
        <v>0</v>
      </c>
      <c r="P290" s="677">
        <f t="shared" ca="1" si="50"/>
        <v>0</v>
      </c>
      <c r="Q290" s="677">
        <f t="shared" ca="1" si="50"/>
        <v>0</v>
      </c>
      <c r="R290" s="677">
        <f t="shared" ca="1" si="50"/>
        <v>0</v>
      </c>
      <c r="S290" s="677">
        <f t="shared" ca="1" si="50"/>
        <v>0</v>
      </c>
      <c r="T290" s="677">
        <f t="shared" ca="1" si="50"/>
        <v>0</v>
      </c>
      <c r="U290" s="677">
        <f t="shared" ca="1" si="50"/>
        <v>0</v>
      </c>
      <c r="V290" s="677">
        <f t="shared" ca="1" si="50"/>
        <v>0</v>
      </c>
      <c r="W290" s="677">
        <f t="shared" ca="1" si="50"/>
        <v>0</v>
      </c>
      <c r="X290" s="677">
        <f t="shared" ca="1" si="50"/>
        <v>0</v>
      </c>
      <c r="Y290" s="677">
        <f t="shared" ca="1" si="50"/>
        <v>0</v>
      </c>
      <c r="Z290" s="677">
        <f t="shared" ca="1" si="50"/>
        <v>0</v>
      </c>
      <c r="AA290" t="str">
        <f t="shared" si="46"/>
        <v>ASR_COMP</v>
      </c>
      <c r="AB290" s="957">
        <f t="shared" si="47"/>
        <v>44682</v>
      </c>
      <c r="AC290" t="str">
        <f t="shared" si="48"/>
        <v>Unaudited</v>
      </c>
    </row>
    <row r="291" spans="1:29" x14ac:dyDescent="0.25">
      <c r="A291" t="s">
        <v>423</v>
      </c>
      <c r="B291" t="s">
        <v>1388</v>
      </c>
      <c r="C291" t="s">
        <v>1389</v>
      </c>
      <c r="D291">
        <v>1900</v>
      </c>
      <c r="E291" s="957">
        <v>1</v>
      </c>
      <c r="F291" t="s">
        <v>444</v>
      </c>
      <c r="G291" s="957">
        <v>366</v>
      </c>
      <c r="H291" t="s">
        <v>382</v>
      </c>
      <c r="I291" s="937" t="s">
        <v>491</v>
      </c>
      <c r="J291" s="937" t="s">
        <v>439</v>
      </c>
      <c r="K291" s="937" t="s">
        <v>439</v>
      </c>
      <c r="L291" s="937" t="s">
        <v>135</v>
      </c>
      <c r="M291" s="958" t="s">
        <v>498</v>
      </c>
      <c r="N291" s="677">
        <f t="shared" ca="1" si="51"/>
        <v>0</v>
      </c>
      <c r="O291" s="677">
        <f t="shared" ca="1" si="51"/>
        <v>0</v>
      </c>
      <c r="P291" s="677">
        <f t="shared" ca="1" si="51"/>
        <v>0</v>
      </c>
      <c r="Q291" s="677">
        <f t="shared" ca="1" si="51"/>
        <v>0</v>
      </c>
      <c r="R291" s="677">
        <f t="shared" ca="1" si="51"/>
        <v>0</v>
      </c>
      <c r="S291" s="677">
        <f t="shared" ca="1" si="51"/>
        <v>0</v>
      </c>
      <c r="T291" s="677">
        <f t="shared" ca="1" si="51"/>
        <v>0</v>
      </c>
      <c r="U291" s="677">
        <f t="shared" ca="1" si="51"/>
        <v>0</v>
      </c>
      <c r="V291" s="677">
        <f t="shared" ca="1" si="51"/>
        <v>0</v>
      </c>
      <c r="W291" s="677">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7">
        <f t="shared" ca="1" si="51"/>
        <v>0</v>
      </c>
      <c r="Y291" s="677">
        <f t="shared" ca="1" si="51"/>
        <v>0</v>
      </c>
      <c r="Z291" s="677">
        <f t="shared" ca="1" si="51"/>
        <v>0</v>
      </c>
      <c r="AA291" t="str">
        <f t="shared" si="46"/>
        <v>ASR_COMP</v>
      </c>
      <c r="AB291" s="957">
        <f t="shared" si="47"/>
        <v>44682</v>
      </c>
      <c r="AC291" t="str">
        <f t="shared" si="48"/>
        <v>Unaudited</v>
      </c>
    </row>
    <row r="292" spans="1:29" x14ac:dyDescent="0.25">
      <c r="A292" t="s">
        <v>423</v>
      </c>
      <c r="B292" t="s">
        <v>1388</v>
      </c>
      <c r="C292" t="s">
        <v>1389</v>
      </c>
      <c r="D292">
        <v>1900</v>
      </c>
      <c r="E292" s="957">
        <v>1</v>
      </c>
      <c r="F292" t="s">
        <v>444</v>
      </c>
      <c r="G292" s="957">
        <v>366</v>
      </c>
      <c r="H292" t="s">
        <v>382</v>
      </c>
      <c r="I292" s="937" t="s">
        <v>491</v>
      </c>
      <c r="J292" s="937" t="s">
        <v>439</v>
      </c>
      <c r="K292" s="937" t="s">
        <v>439</v>
      </c>
      <c r="L292" s="937" t="s">
        <v>136</v>
      </c>
      <c r="M292" s="958" t="s">
        <v>499</v>
      </c>
      <c r="N292" s="677">
        <f t="shared" ca="1" si="51"/>
        <v>0</v>
      </c>
      <c r="O292" s="677">
        <f t="shared" ca="1" si="51"/>
        <v>0</v>
      </c>
      <c r="P292" s="677">
        <f t="shared" ca="1" si="51"/>
        <v>0</v>
      </c>
      <c r="Q292" s="677">
        <f t="shared" ca="1" si="51"/>
        <v>0</v>
      </c>
      <c r="R292" s="677">
        <f t="shared" ca="1" si="51"/>
        <v>0</v>
      </c>
      <c r="S292" s="677">
        <f t="shared" ca="1" si="51"/>
        <v>0</v>
      </c>
      <c r="T292" s="677">
        <f t="shared" ca="1" si="51"/>
        <v>0</v>
      </c>
      <c r="U292" s="677">
        <f t="shared" ca="1" si="51"/>
        <v>0</v>
      </c>
      <c r="V292" s="677">
        <f t="shared" ca="1" si="51"/>
        <v>0</v>
      </c>
      <c r="W292" s="677">
        <f t="shared" ca="1" si="52"/>
        <v>0</v>
      </c>
      <c r="X292" s="677">
        <f t="shared" ca="1" si="51"/>
        <v>0</v>
      </c>
      <c r="Y292" s="677">
        <f t="shared" ca="1" si="51"/>
        <v>0</v>
      </c>
      <c r="Z292" s="677">
        <f t="shared" ca="1" si="51"/>
        <v>0</v>
      </c>
      <c r="AA292" t="str">
        <f t="shared" si="46"/>
        <v>ASR_COMP</v>
      </c>
      <c r="AB292" s="957">
        <f t="shared" si="47"/>
        <v>44682</v>
      </c>
      <c r="AC292" t="str">
        <f t="shared" si="48"/>
        <v>Unaudited</v>
      </c>
    </row>
    <row r="293" spans="1:29" x14ac:dyDescent="0.25">
      <c r="A293" t="s">
        <v>423</v>
      </c>
      <c r="B293" t="s">
        <v>1388</v>
      </c>
      <c r="C293" t="s">
        <v>1389</v>
      </c>
      <c r="D293">
        <v>1900</v>
      </c>
      <c r="E293" s="957">
        <v>1</v>
      </c>
      <c r="F293" t="s">
        <v>444</v>
      </c>
      <c r="G293" s="957">
        <v>366</v>
      </c>
      <c r="H293" t="s">
        <v>382</v>
      </c>
      <c r="I293" s="937" t="s">
        <v>492</v>
      </c>
      <c r="J293" s="937" t="s">
        <v>26</v>
      </c>
      <c r="K293" s="937" t="s">
        <v>26</v>
      </c>
      <c r="L293" s="937" t="s">
        <v>272</v>
      </c>
      <c r="M293" s="958" t="s">
        <v>26</v>
      </c>
      <c r="N293" s="677">
        <f t="shared" ca="1" si="51"/>
        <v>22171106.493966378</v>
      </c>
      <c r="O293" s="677">
        <f t="shared" ca="1" si="51"/>
        <v>0</v>
      </c>
      <c r="P293" s="677">
        <f t="shared" ca="1" si="51"/>
        <v>0</v>
      </c>
      <c r="Q293" s="677">
        <f t="shared" ca="1" si="51"/>
        <v>0</v>
      </c>
      <c r="R293" s="677">
        <f t="shared" ca="1" si="51"/>
        <v>0</v>
      </c>
      <c r="S293" s="677">
        <f t="shared" ca="1" si="51"/>
        <v>0</v>
      </c>
      <c r="T293" s="677">
        <f t="shared" ca="1" si="51"/>
        <v>0</v>
      </c>
      <c r="U293" s="677">
        <f t="shared" ca="1" si="51"/>
        <v>0</v>
      </c>
      <c r="V293" s="677">
        <f t="shared" ca="1" si="51"/>
        <v>0</v>
      </c>
      <c r="W293" s="677">
        <f t="shared" ca="1" si="52"/>
        <v>0</v>
      </c>
      <c r="X293" s="677">
        <f t="shared" ca="1" si="51"/>
        <v>0</v>
      </c>
      <c r="Y293" s="677">
        <f t="shared" ca="1" si="51"/>
        <v>0</v>
      </c>
      <c r="Z293" s="677">
        <f t="shared" ca="1" si="51"/>
        <v>0</v>
      </c>
      <c r="AA293" t="str">
        <f t="shared" si="46"/>
        <v>ASR_COMP</v>
      </c>
      <c r="AB293" s="957">
        <f t="shared" si="47"/>
        <v>44682</v>
      </c>
      <c r="AC293" t="str">
        <f t="shared" si="48"/>
        <v>Unaudited</v>
      </c>
    </row>
    <row r="294" spans="1:29" x14ac:dyDescent="0.25">
      <c r="A294" t="s">
        <v>423</v>
      </c>
      <c r="B294" t="s">
        <v>1388</v>
      </c>
      <c r="C294" t="s">
        <v>1389</v>
      </c>
      <c r="D294">
        <v>1900</v>
      </c>
      <c r="E294" s="957">
        <v>1</v>
      </c>
      <c r="F294" t="s">
        <v>1034</v>
      </c>
      <c r="G294" s="957" t="s">
        <v>1387</v>
      </c>
      <c r="H294" t="s">
        <v>382</v>
      </c>
      <c r="I294" s="937" t="s">
        <v>435</v>
      </c>
      <c r="J294" s="937" t="s">
        <v>435</v>
      </c>
      <c r="K294" s="937" t="s">
        <v>435</v>
      </c>
      <c r="L294" s="937"/>
      <c r="M294" s="958" t="s">
        <v>435</v>
      </c>
      <c r="N294" s="677">
        <f t="shared" ca="1" si="51"/>
        <v>0</v>
      </c>
      <c r="O294" s="677">
        <f t="shared" ca="1" si="51"/>
        <v>0</v>
      </c>
      <c r="P294" s="677">
        <f t="shared" ca="1" si="51"/>
        <v>0</v>
      </c>
      <c r="Q294" s="677">
        <f t="shared" ca="1" si="51"/>
        <v>0</v>
      </c>
      <c r="R294" s="677">
        <f t="shared" ca="1" si="51"/>
        <v>0</v>
      </c>
      <c r="S294" s="677">
        <f t="shared" ca="1" si="51"/>
        <v>0</v>
      </c>
      <c r="T294" s="677">
        <f t="shared" ca="1" si="51"/>
        <v>0</v>
      </c>
      <c r="U294" s="677">
        <f t="shared" ca="1" si="51"/>
        <v>0</v>
      </c>
      <c r="V294" s="677">
        <f t="shared" ca="1" si="51"/>
        <v>0</v>
      </c>
      <c r="W294" s="677">
        <f t="shared" ca="1" si="52"/>
        <v>0</v>
      </c>
      <c r="X294" s="677">
        <f t="shared" ca="1" si="51"/>
        <v>0</v>
      </c>
      <c r="Y294" s="677">
        <f t="shared" ca="1" si="51"/>
        <v>0</v>
      </c>
      <c r="Z294" s="677">
        <f t="shared" ca="1" si="51"/>
        <v>0</v>
      </c>
      <c r="AA294" t="str">
        <f t="shared" si="46"/>
        <v>ASR_COMP</v>
      </c>
      <c r="AB294" s="957">
        <f t="shared" si="47"/>
        <v>44682</v>
      </c>
      <c r="AC294" t="str">
        <f t="shared" si="48"/>
        <v>Unaudited</v>
      </c>
    </row>
    <row r="295" spans="1:29" x14ac:dyDescent="0.25">
      <c r="A295" t="s">
        <v>423</v>
      </c>
      <c r="B295" t="s">
        <v>1388</v>
      </c>
      <c r="C295" t="s">
        <v>1389</v>
      </c>
      <c r="D295">
        <v>1900</v>
      </c>
      <c r="E295" s="957">
        <v>1</v>
      </c>
      <c r="F295" t="s">
        <v>1034</v>
      </c>
      <c r="G295" s="957" t="s">
        <v>1387</v>
      </c>
      <c r="H295" t="s">
        <v>382</v>
      </c>
      <c r="I295" s="937" t="s">
        <v>490</v>
      </c>
      <c r="J295" s="937" t="s">
        <v>12</v>
      </c>
      <c r="K295" s="937" t="s">
        <v>12</v>
      </c>
      <c r="L295" s="937">
        <v>1.1000000000000001</v>
      </c>
      <c r="M295" s="958" t="s">
        <v>12</v>
      </c>
      <c r="N295" s="677">
        <f t="shared" ca="1" si="51"/>
        <v>0</v>
      </c>
      <c r="O295" s="677">
        <f t="shared" ca="1" si="51"/>
        <v>0</v>
      </c>
      <c r="P295" s="677">
        <f t="shared" ca="1" si="51"/>
        <v>0</v>
      </c>
      <c r="Q295" s="677">
        <f t="shared" ca="1" si="51"/>
        <v>0</v>
      </c>
      <c r="R295" s="677">
        <f t="shared" ca="1" si="51"/>
        <v>0</v>
      </c>
      <c r="S295" s="677">
        <f t="shared" ca="1" si="51"/>
        <v>0</v>
      </c>
      <c r="T295" s="677">
        <f t="shared" ca="1" si="51"/>
        <v>0</v>
      </c>
      <c r="U295" s="677">
        <f t="shared" ca="1" si="51"/>
        <v>0</v>
      </c>
      <c r="V295" s="677">
        <f t="shared" ca="1" si="51"/>
        <v>0</v>
      </c>
      <c r="W295" s="677">
        <f t="shared" ca="1" si="52"/>
        <v>0</v>
      </c>
      <c r="X295" s="677">
        <f t="shared" ca="1" si="51"/>
        <v>0</v>
      </c>
      <c r="Y295" s="677">
        <f t="shared" ca="1" si="51"/>
        <v>0</v>
      </c>
      <c r="Z295" s="677">
        <f t="shared" ca="1" si="51"/>
        <v>-7918134.1131911268</v>
      </c>
      <c r="AA295" t="str">
        <f t="shared" si="46"/>
        <v>ASR_COMP</v>
      </c>
      <c r="AB295" s="957">
        <f t="shared" si="47"/>
        <v>44682</v>
      </c>
      <c r="AC295" t="str">
        <f t="shared" si="48"/>
        <v>Unaudited</v>
      </c>
    </row>
    <row r="296" spans="1:29" x14ac:dyDescent="0.25">
      <c r="A296" t="s">
        <v>423</v>
      </c>
      <c r="B296" t="s">
        <v>1388</v>
      </c>
      <c r="C296" t="s">
        <v>1389</v>
      </c>
      <c r="D296">
        <v>1900</v>
      </c>
      <c r="E296" s="957">
        <v>1</v>
      </c>
      <c r="F296" t="s">
        <v>1034</v>
      </c>
      <c r="G296" s="957" t="s">
        <v>1387</v>
      </c>
      <c r="H296" t="s">
        <v>382</v>
      </c>
      <c r="I296" s="937" t="s">
        <v>490</v>
      </c>
      <c r="J296" s="937" t="s">
        <v>12</v>
      </c>
      <c r="K296" s="937" t="s">
        <v>1331</v>
      </c>
      <c r="L296" s="937" t="s">
        <v>1322</v>
      </c>
      <c r="M296" s="958" t="s">
        <v>1331</v>
      </c>
      <c r="N296" s="677">
        <f t="shared" ca="1" si="51"/>
        <v>0</v>
      </c>
      <c r="O296" s="677">
        <f t="shared" ca="1" si="51"/>
        <v>0</v>
      </c>
      <c r="P296" s="677">
        <f t="shared" ca="1" si="51"/>
        <v>0</v>
      </c>
      <c r="Q296" s="677">
        <f t="shared" ca="1" si="51"/>
        <v>0</v>
      </c>
      <c r="R296" s="677">
        <f t="shared" ca="1" si="51"/>
        <v>0</v>
      </c>
      <c r="S296" s="677">
        <f t="shared" ca="1" si="51"/>
        <v>0</v>
      </c>
      <c r="T296" s="677">
        <f t="shared" ca="1" si="51"/>
        <v>0</v>
      </c>
      <c r="U296" s="677">
        <f t="shared" ca="1" si="51"/>
        <v>0</v>
      </c>
      <c r="V296" s="677">
        <f t="shared" ca="1" si="51"/>
        <v>0</v>
      </c>
      <c r="W296" s="677">
        <f t="shared" ca="1" si="52"/>
        <v>0</v>
      </c>
      <c r="X296" s="677">
        <f t="shared" ca="1" si="51"/>
        <v>0</v>
      </c>
      <c r="Y296" s="677">
        <f t="shared" ca="1" si="51"/>
        <v>0</v>
      </c>
      <c r="Z296" s="677">
        <f t="shared" ca="1" si="51"/>
        <v>1540886.0234430342</v>
      </c>
      <c r="AA296" t="str">
        <f t="shared" si="46"/>
        <v>ASR_COMP</v>
      </c>
      <c r="AB296" s="957">
        <f t="shared" si="47"/>
        <v>44682</v>
      </c>
      <c r="AC296" t="str">
        <f t="shared" si="48"/>
        <v>Unaudited</v>
      </c>
    </row>
    <row r="297" spans="1:29" x14ac:dyDescent="0.25">
      <c r="A297" t="s">
        <v>423</v>
      </c>
      <c r="B297" t="s">
        <v>1388</v>
      </c>
      <c r="C297" t="s">
        <v>1389</v>
      </c>
      <c r="D297">
        <v>1900</v>
      </c>
      <c r="E297" s="957">
        <v>1</v>
      </c>
      <c r="F297" t="s">
        <v>1034</v>
      </c>
      <c r="G297" s="957" t="s">
        <v>1387</v>
      </c>
      <c r="H297" t="s">
        <v>382</v>
      </c>
      <c r="I297" s="937" t="s">
        <v>490</v>
      </c>
      <c r="J297" s="937" t="s">
        <v>493</v>
      </c>
      <c r="K297" s="937" t="s">
        <v>494</v>
      </c>
      <c r="L297" s="945" t="s">
        <v>63</v>
      </c>
      <c r="M297" s="960" t="s">
        <v>346</v>
      </c>
      <c r="N297" s="677">
        <f t="shared" ca="1" si="51"/>
        <v>0</v>
      </c>
      <c r="O297" s="677">
        <f t="shared" ca="1" si="51"/>
        <v>0</v>
      </c>
      <c r="P297" s="677">
        <f t="shared" ca="1" si="51"/>
        <v>0</v>
      </c>
      <c r="Q297" s="677">
        <f t="shared" ca="1" si="51"/>
        <v>0</v>
      </c>
      <c r="R297" s="677">
        <f t="shared" ca="1" si="51"/>
        <v>0</v>
      </c>
      <c r="S297" s="677">
        <f t="shared" ca="1" si="51"/>
        <v>0</v>
      </c>
      <c r="T297" s="677">
        <f t="shared" ca="1" si="51"/>
        <v>0</v>
      </c>
      <c r="U297" s="677">
        <f t="shared" ca="1" si="51"/>
        <v>0</v>
      </c>
      <c r="V297" s="677">
        <f t="shared" ca="1" si="51"/>
        <v>0</v>
      </c>
      <c r="W297" s="677">
        <f t="shared" ca="1" si="52"/>
        <v>0</v>
      </c>
      <c r="X297" s="677">
        <f t="shared" ca="1" si="51"/>
        <v>0</v>
      </c>
      <c r="Y297" s="677">
        <f t="shared" ca="1" si="51"/>
        <v>0</v>
      </c>
      <c r="Z297" s="677">
        <f t="shared" ca="1" si="51"/>
        <v>0</v>
      </c>
      <c r="AA297" t="str">
        <f t="shared" si="46"/>
        <v>ASR_COMP</v>
      </c>
      <c r="AB297" s="957">
        <f t="shared" si="47"/>
        <v>44682</v>
      </c>
      <c r="AC297" t="str">
        <f t="shared" si="48"/>
        <v>Unaudited</v>
      </c>
    </row>
    <row r="298" spans="1:29" x14ac:dyDescent="0.25">
      <c r="A298" t="s">
        <v>423</v>
      </c>
      <c r="B298" t="s">
        <v>1388</v>
      </c>
      <c r="C298" t="s">
        <v>1389</v>
      </c>
      <c r="D298">
        <v>1900</v>
      </c>
      <c r="E298" s="957">
        <v>1</v>
      </c>
      <c r="F298" t="s">
        <v>1034</v>
      </c>
      <c r="G298" s="957" t="s">
        <v>1387</v>
      </c>
      <c r="H298" t="s">
        <v>382</v>
      </c>
      <c r="I298" s="937" t="s">
        <v>490</v>
      </c>
      <c r="J298" s="937" t="s">
        <v>493</v>
      </c>
      <c r="K298" s="937" t="s">
        <v>1022</v>
      </c>
      <c r="L298" s="947" t="s">
        <v>918</v>
      </c>
      <c r="M298" s="961" t="s">
        <v>919</v>
      </c>
      <c r="N298" s="677">
        <f t="shared" ca="1" si="51"/>
        <v>0</v>
      </c>
      <c r="O298" s="677">
        <f t="shared" ca="1" si="51"/>
        <v>0</v>
      </c>
      <c r="P298" s="677">
        <f t="shared" ca="1" si="51"/>
        <v>0</v>
      </c>
      <c r="Q298" s="677">
        <f t="shared" ca="1" si="51"/>
        <v>0</v>
      </c>
      <c r="R298" s="677">
        <f t="shared" ca="1" si="51"/>
        <v>0</v>
      </c>
      <c r="S298" s="677">
        <f t="shared" ca="1" si="51"/>
        <v>0</v>
      </c>
      <c r="T298" s="677">
        <f t="shared" ca="1" si="51"/>
        <v>0</v>
      </c>
      <c r="U298" s="677">
        <f t="shared" ca="1" si="51"/>
        <v>0</v>
      </c>
      <c r="V298" s="677">
        <f t="shared" ca="1" si="51"/>
        <v>0</v>
      </c>
      <c r="W298" s="677">
        <f t="shared" ca="1" si="52"/>
        <v>0</v>
      </c>
      <c r="X298" s="677">
        <f t="shared" ca="1" si="51"/>
        <v>0</v>
      </c>
      <c r="Y298" s="677">
        <f t="shared" ca="1" si="51"/>
        <v>0</v>
      </c>
      <c r="Z298" s="677">
        <f t="shared" ca="1" si="51"/>
        <v>-439948.91790839826</v>
      </c>
      <c r="AA298" t="str">
        <f t="shared" si="46"/>
        <v>ASR_COMP</v>
      </c>
      <c r="AB298" s="957">
        <f t="shared" si="47"/>
        <v>44682</v>
      </c>
      <c r="AC298" t="str">
        <f t="shared" si="48"/>
        <v>Unaudited</v>
      </c>
    </row>
    <row r="299" spans="1:29" x14ac:dyDescent="0.25">
      <c r="A299" t="s">
        <v>423</v>
      </c>
      <c r="B299" t="s">
        <v>1388</v>
      </c>
      <c r="C299" t="s">
        <v>1389</v>
      </c>
      <c r="D299">
        <v>1900</v>
      </c>
      <c r="E299" s="957">
        <v>1</v>
      </c>
      <c r="F299" t="s">
        <v>1034</v>
      </c>
      <c r="G299" s="957" t="s">
        <v>1387</v>
      </c>
      <c r="H299" t="s">
        <v>382</v>
      </c>
      <c r="I299" s="958" t="s">
        <v>490</v>
      </c>
      <c r="J299" s="958" t="s">
        <v>13</v>
      </c>
      <c r="K299" s="958" t="s">
        <v>495</v>
      </c>
      <c r="L299" s="937" t="s">
        <v>97</v>
      </c>
      <c r="M299" s="958" t="s">
        <v>149</v>
      </c>
      <c r="N299" s="677">
        <f t="shared" ca="1" si="51"/>
        <v>0</v>
      </c>
      <c r="O299" s="677">
        <f t="shared" ca="1" si="51"/>
        <v>0</v>
      </c>
      <c r="P299" s="677">
        <f t="shared" ca="1" si="51"/>
        <v>0</v>
      </c>
      <c r="Q299" s="677">
        <f t="shared" ca="1" si="51"/>
        <v>0</v>
      </c>
      <c r="R299" s="677">
        <f t="shared" ca="1" si="51"/>
        <v>0</v>
      </c>
      <c r="S299" s="677">
        <f t="shared" ca="1" si="51"/>
        <v>0</v>
      </c>
      <c r="T299" s="677">
        <f t="shared" ca="1" si="51"/>
        <v>0</v>
      </c>
      <c r="U299" s="677">
        <f t="shared" ca="1" si="51"/>
        <v>0</v>
      </c>
      <c r="V299" s="677">
        <f t="shared" ca="1" si="51"/>
        <v>0</v>
      </c>
      <c r="W299" s="677">
        <f t="shared" ca="1" si="52"/>
        <v>0</v>
      </c>
      <c r="X299" s="677">
        <f t="shared" ca="1" si="51"/>
        <v>0</v>
      </c>
      <c r="Y299" s="677">
        <f t="shared" ca="1" si="51"/>
        <v>0</v>
      </c>
      <c r="Z299" s="677">
        <f t="shared" ca="1" si="51"/>
        <v>0</v>
      </c>
      <c r="AA299" t="str">
        <f t="shared" si="46"/>
        <v>ASR_COMP</v>
      </c>
      <c r="AB299" s="957">
        <f t="shared" si="47"/>
        <v>44682</v>
      </c>
      <c r="AC299" t="str">
        <f t="shared" si="48"/>
        <v>Unaudited</v>
      </c>
    </row>
    <row r="300" spans="1:29" x14ac:dyDescent="0.25">
      <c r="A300" t="s">
        <v>423</v>
      </c>
      <c r="B300" t="s">
        <v>1388</v>
      </c>
      <c r="C300" t="s">
        <v>1389</v>
      </c>
      <c r="D300">
        <v>1900</v>
      </c>
      <c r="E300" s="957">
        <v>1</v>
      </c>
      <c r="F300" t="s">
        <v>1034</v>
      </c>
      <c r="G300" s="957" t="s">
        <v>1387</v>
      </c>
      <c r="H300" t="s">
        <v>382</v>
      </c>
      <c r="I300" s="937" t="s">
        <v>490</v>
      </c>
      <c r="J300" s="937" t="s">
        <v>13</v>
      </c>
      <c r="K300" s="937" t="s">
        <v>13</v>
      </c>
      <c r="L300" s="937" t="s">
        <v>35</v>
      </c>
      <c r="M300" s="962" t="s">
        <v>13</v>
      </c>
      <c r="N300" s="677">
        <f t="shared" ca="1" si="51"/>
        <v>0</v>
      </c>
      <c r="O300" s="677">
        <f t="shared" ca="1" si="51"/>
        <v>0</v>
      </c>
      <c r="P300" s="677">
        <f t="shared" ca="1" si="51"/>
        <v>0</v>
      </c>
      <c r="Q300" s="677">
        <f t="shared" ca="1" si="51"/>
        <v>0</v>
      </c>
      <c r="R300" s="677">
        <f t="shared" ca="1" si="51"/>
        <v>0</v>
      </c>
      <c r="S300" s="677">
        <f t="shared" ca="1" si="51"/>
        <v>0</v>
      </c>
      <c r="T300" s="677">
        <f t="shared" ca="1" si="51"/>
        <v>0</v>
      </c>
      <c r="U300" s="677">
        <f t="shared" ca="1" si="51"/>
        <v>0</v>
      </c>
      <c r="V300" s="677">
        <f t="shared" ca="1" si="51"/>
        <v>0</v>
      </c>
      <c r="W300" s="677">
        <f t="shared" ca="1" si="52"/>
        <v>0</v>
      </c>
      <c r="X300" s="677">
        <f t="shared" ca="1" si="51"/>
        <v>0</v>
      </c>
      <c r="Y300" s="677">
        <f t="shared" ca="1" si="51"/>
        <v>0</v>
      </c>
      <c r="Z300" s="677">
        <f t="shared" ca="1" si="51"/>
        <v>0</v>
      </c>
      <c r="AA300" t="str">
        <f t="shared" si="46"/>
        <v>ASR_COMP</v>
      </c>
      <c r="AB300" s="957">
        <f t="shared" si="47"/>
        <v>44682</v>
      </c>
      <c r="AC300" t="str">
        <f t="shared" si="48"/>
        <v>Unaudited</v>
      </c>
    </row>
    <row r="301" spans="1:29" x14ac:dyDescent="0.25">
      <c r="A301" t="s">
        <v>423</v>
      </c>
      <c r="B301" t="s">
        <v>1388</v>
      </c>
      <c r="C301" t="s">
        <v>1389</v>
      </c>
      <c r="D301">
        <v>1900</v>
      </c>
      <c r="E301" s="957">
        <v>1</v>
      </c>
      <c r="F301" t="s">
        <v>1034</v>
      </c>
      <c r="G301" s="957" t="s">
        <v>1387</v>
      </c>
      <c r="H301" t="s">
        <v>382</v>
      </c>
      <c r="I301" s="937" t="s">
        <v>491</v>
      </c>
      <c r="J301" s="937" t="s">
        <v>447</v>
      </c>
      <c r="K301" s="937" t="s">
        <v>0</v>
      </c>
      <c r="L301" s="937">
        <v>2.1</v>
      </c>
      <c r="M301" s="962" t="s">
        <v>150</v>
      </c>
      <c r="N301" s="677">
        <f t="shared" ca="1" si="51"/>
        <v>0</v>
      </c>
      <c r="O301" s="677">
        <f t="shared" ca="1" si="51"/>
        <v>0</v>
      </c>
      <c r="P301" s="677">
        <f t="shared" ca="1" si="51"/>
        <v>0</v>
      </c>
      <c r="Q301" s="677">
        <f t="shared" ca="1" si="51"/>
        <v>0</v>
      </c>
      <c r="R301" s="677">
        <f t="shared" ca="1" si="51"/>
        <v>0</v>
      </c>
      <c r="S301" s="677">
        <f t="shared" ca="1" si="51"/>
        <v>0</v>
      </c>
      <c r="T301" s="677">
        <f t="shared" ca="1" si="51"/>
        <v>0</v>
      </c>
      <c r="U301" s="677">
        <f t="shared" ca="1" si="51"/>
        <v>0</v>
      </c>
      <c r="V301" s="677">
        <f t="shared" ca="1" si="51"/>
        <v>0</v>
      </c>
      <c r="W301" s="677">
        <f t="shared" ca="1" si="52"/>
        <v>0</v>
      </c>
      <c r="X301" s="677">
        <f t="shared" ca="1" si="51"/>
        <v>0</v>
      </c>
      <c r="Y301" s="677">
        <f t="shared" ca="1" si="51"/>
        <v>0</v>
      </c>
      <c r="Z301" s="677">
        <f t="shared" ca="1" si="51"/>
        <v>14361393.868801581</v>
      </c>
      <c r="AA301" t="str">
        <f t="shared" si="46"/>
        <v>ASR_COMP</v>
      </c>
      <c r="AB301" s="957">
        <f t="shared" si="47"/>
        <v>44682</v>
      </c>
      <c r="AC301" t="str">
        <f t="shared" si="48"/>
        <v>Unaudited</v>
      </c>
    </row>
    <row r="302" spans="1:29" ht="30" x14ac:dyDescent="0.25">
      <c r="A302" t="s">
        <v>423</v>
      </c>
      <c r="B302" t="s">
        <v>1388</v>
      </c>
      <c r="C302" t="s">
        <v>1389</v>
      </c>
      <c r="D302">
        <v>1900</v>
      </c>
      <c r="E302" s="957">
        <v>1</v>
      </c>
      <c r="F302" t="s">
        <v>1034</v>
      </c>
      <c r="G302" s="957" t="s">
        <v>1387</v>
      </c>
      <c r="H302" t="s">
        <v>382</v>
      </c>
      <c r="I302" s="937" t="s">
        <v>491</v>
      </c>
      <c r="J302" s="937" t="s">
        <v>447</v>
      </c>
      <c r="K302" s="937" t="s">
        <v>0</v>
      </c>
      <c r="L302" s="937">
        <v>2.2000000000000002</v>
      </c>
      <c r="M302" s="962" t="s">
        <v>151</v>
      </c>
      <c r="N302" s="677">
        <f t="shared" ca="1" si="51"/>
        <v>0</v>
      </c>
      <c r="O302" s="677">
        <f t="shared" ca="1" si="51"/>
        <v>0</v>
      </c>
      <c r="P302" s="677">
        <f t="shared" ca="1" si="51"/>
        <v>0</v>
      </c>
      <c r="Q302" s="677">
        <f t="shared" ca="1" si="51"/>
        <v>0</v>
      </c>
      <c r="R302" s="677">
        <f t="shared" ca="1" si="51"/>
        <v>0</v>
      </c>
      <c r="S302" s="677">
        <f t="shared" ca="1" si="51"/>
        <v>0</v>
      </c>
      <c r="T302" s="677">
        <f t="shared" ca="1" si="51"/>
        <v>0</v>
      </c>
      <c r="U302" s="677">
        <f t="shared" ca="1" si="51"/>
        <v>0</v>
      </c>
      <c r="V302" s="677">
        <f t="shared" ca="1" si="51"/>
        <v>0</v>
      </c>
      <c r="W302" s="677">
        <f t="shared" ca="1" si="52"/>
        <v>0</v>
      </c>
      <c r="X302" s="677">
        <f t="shared" ca="1" si="51"/>
        <v>0</v>
      </c>
      <c r="Y302" s="677">
        <f t="shared" ca="1" si="51"/>
        <v>0</v>
      </c>
      <c r="Z302" s="677">
        <f t="shared" ca="1" si="51"/>
        <v>-41947998.879012384</v>
      </c>
      <c r="AA302" t="str">
        <f t="shared" si="46"/>
        <v>ASR_COMP</v>
      </c>
      <c r="AB302" s="957">
        <f t="shared" si="47"/>
        <v>44682</v>
      </c>
      <c r="AC302" t="str">
        <f t="shared" si="48"/>
        <v>Unaudited</v>
      </c>
    </row>
    <row r="303" spans="1:29" x14ac:dyDescent="0.25">
      <c r="A303" t="s">
        <v>423</v>
      </c>
      <c r="B303" t="s">
        <v>1388</v>
      </c>
      <c r="C303" t="s">
        <v>1389</v>
      </c>
      <c r="D303">
        <v>1900</v>
      </c>
      <c r="E303" s="957">
        <v>1</v>
      </c>
      <c r="F303" t="s">
        <v>1034</v>
      </c>
      <c r="G303" s="957" t="s">
        <v>1387</v>
      </c>
      <c r="H303" t="s">
        <v>382</v>
      </c>
      <c r="I303" s="937" t="s">
        <v>491</v>
      </c>
      <c r="J303" s="937" t="s">
        <v>447</v>
      </c>
      <c r="K303" s="937" t="s">
        <v>0</v>
      </c>
      <c r="L303" s="937">
        <v>2.2999999999999998</v>
      </c>
      <c r="M303" s="962" t="s">
        <v>152</v>
      </c>
      <c r="N303" s="677">
        <f t="shared" ca="1" si="51"/>
        <v>0</v>
      </c>
      <c r="O303" s="677">
        <f t="shared" ca="1" si="51"/>
        <v>0</v>
      </c>
      <c r="P303" s="677">
        <f t="shared" ca="1" si="51"/>
        <v>0</v>
      </c>
      <c r="Q303" s="677">
        <f t="shared" ca="1" si="51"/>
        <v>0</v>
      </c>
      <c r="R303" s="677">
        <f t="shared" ca="1" si="51"/>
        <v>0</v>
      </c>
      <c r="S303" s="677">
        <f t="shared" ca="1" si="51"/>
        <v>0</v>
      </c>
      <c r="T303" s="677">
        <f t="shared" ca="1" si="51"/>
        <v>0</v>
      </c>
      <c r="U303" s="677">
        <f t="shared" ca="1" si="51"/>
        <v>0</v>
      </c>
      <c r="V303" s="677">
        <f t="shared" ca="1" si="51"/>
        <v>0</v>
      </c>
      <c r="W303" s="677">
        <f t="shared" ca="1" si="52"/>
        <v>0</v>
      </c>
      <c r="X303" s="677">
        <f t="shared" ca="1" si="51"/>
        <v>0</v>
      </c>
      <c r="Y303" s="677">
        <f t="shared" ca="1" si="51"/>
        <v>0</v>
      </c>
      <c r="Z303" s="677">
        <f t="shared" ca="1" si="51"/>
        <v>439177.83518632449</v>
      </c>
      <c r="AA303" t="str">
        <f t="shared" si="46"/>
        <v>ASR_COMP</v>
      </c>
      <c r="AB303" s="957">
        <f t="shared" si="47"/>
        <v>44682</v>
      </c>
      <c r="AC303" t="str">
        <f t="shared" si="48"/>
        <v>Unaudited</v>
      </c>
    </row>
    <row r="304" spans="1:29" x14ac:dyDescent="0.25">
      <c r="A304" t="s">
        <v>423</v>
      </c>
      <c r="B304" t="s">
        <v>1388</v>
      </c>
      <c r="C304" t="s">
        <v>1389</v>
      </c>
      <c r="D304">
        <v>1900</v>
      </c>
      <c r="E304" s="957">
        <v>1</v>
      </c>
      <c r="F304" t="s">
        <v>1034</v>
      </c>
      <c r="G304" s="957" t="s">
        <v>1387</v>
      </c>
      <c r="H304" t="s">
        <v>382</v>
      </c>
      <c r="I304" s="937" t="s">
        <v>491</v>
      </c>
      <c r="J304" s="937" t="s">
        <v>447</v>
      </c>
      <c r="K304" s="937" t="s">
        <v>0</v>
      </c>
      <c r="L304" s="937">
        <v>2.4</v>
      </c>
      <c r="M304" s="962" t="s">
        <v>153</v>
      </c>
      <c r="N304" s="677">
        <f t="shared" ca="1" si="51"/>
        <v>0</v>
      </c>
      <c r="O304" s="677">
        <f t="shared" ca="1" si="51"/>
        <v>0</v>
      </c>
      <c r="P304" s="677">
        <f t="shared" ca="1" si="51"/>
        <v>0</v>
      </c>
      <c r="Q304" s="677">
        <f t="shared" ca="1" si="51"/>
        <v>0</v>
      </c>
      <c r="R304" s="677">
        <f t="shared" ca="1" si="51"/>
        <v>0</v>
      </c>
      <c r="S304" s="677">
        <f t="shared" ca="1" si="51"/>
        <v>0</v>
      </c>
      <c r="T304" s="677">
        <f t="shared" ca="1" si="51"/>
        <v>0</v>
      </c>
      <c r="U304" s="677">
        <f t="shared" ca="1" si="51"/>
        <v>0</v>
      </c>
      <c r="V304" s="677">
        <f t="shared" ca="1" si="51"/>
        <v>0</v>
      </c>
      <c r="W304" s="677">
        <f t="shared" ca="1" si="52"/>
        <v>0</v>
      </c>
      <c r="X304" s="677">
        <f t="shared" ca="1" si="51"/>
        <v>0</v>
      </c>
      <c r="Y304" s="677">
        <f t="shared" ca="1" si="51"/>
        <v>0</v>
      </c>
      <c r="Z304" s="677">
        <f t="shared" ca="1" si="51"/>
        <v>589886.60797425488</v>
      </c>
      <c r="AA304" t="str">
        <f t="shared" si="46"/>
        <v>ASR_COMP</v>
      </c>
      <c r="AB304" s="957">
        <f t="shared" si="47"/>
        <v>44682</v>
      </c>
      <c r="AC304" t="str">
        <f t="shared" si="48"/>
        <v>Unaudited</v>
      </c>
    </row>
    <row r="305" spans="1:29" ht="30" x14ac:dyDescent="0.25">
      <c r="A305" t="s">
        <v>423</v>
      </c>
      <c r="B305" t="s">
        <v>1388</v>
      </c>
      <c r="C305" t="s">
        <v>1389</v>
      </c>
      <c r="D305">
        <v>1900</v>
      </c>
      <c r="E305" s="957">
        <v>1</v>
      </c>
      <c r="F305" t="s">
        <v>1034</v>
      </c>
      <c r="G305" s="957" t="s">
        <v>1387</v>
      </c>
      <c r="H305" t="s">
        <v>382</v>
      </c>
      <c r="I305" s="937" t="s">
        <v>491</v>
      </c>
      <c r="J305" s="937" t="s">
        <v>447</v>
      </c>
      <c r="K305" s="937" t="s">
        <v>0</v>
      </c>
      <c r="L305" s="937">
        <v>2.5</v>
      </c>
      <c r="M305" s="962" t="s">
        <v>154</v>
      </c>
      <c r="N305" s="677">
        <f t="shared" ca="1" si="51"/>
        <v>0</v>
      </c>
      <c r="O305" s="677">
        <f t="shared" ca="1" si="51"/>
        <v>0</v>
      </c>
      <c r="P305" s="677">
        <f t="shared" ca="1" si="51"/>
        <v>0</v>
      </c>
      <c r="Q305" s="677">
        <f t="shared" ca="1" si="51"/>
        <v>0</v>
      </c>
      <c r="R305" s="677">
        <f t="shared" ca="1" si="51"/>
        <v>0</v>
      </c>
      <c r="S305" s="677">
        <f t="shared" ca="1" si="51"/>
        <v>0</v>
      </c>
      <c r="T305" s="677">
        <f t="shared" ca="1" si="51"/>
        <v>0</v>
      </c>
      <c r="U305" s="677">
        <f t="shared" ca="1" si="51"/>
        <v>0</v>
      </c>
      <c r="V305" s="677">
        <f t="shared" ca="1" si="51"/>
        <v>0</v>
      </c>
      <c r="W305" s="677">
        <f t="shared" ca="1" si="52"/>
        <v>0</v>
      </c>
      <c r="X305" s="677">
        <f t="shared" ca="1" si="51"/>
        <v>0</v>
      </c>
      <c r="Y305" s="677">
        <f t="shared" ca="1" si="51"/>
        <v>0</v>
      </c>
      <c r="Z305" s="677">
        <f t="shared" ca="1" si="51"/>
        <v>679116.13086124253</v>
      </c>
      <c r="AA305" t="str">
        <f t="shared" si="46"/>
        <v>ASR_COMP</v>
      </c>
      <c r="AB305" s="957">
        <f t="shared" si="47"/>
        <v>44682</v>
      </c>
      <c r="AC305" t="str">
        <f t="shared" si="48"/>
        <v>Unaudited</v>
      </c>
    </row>
    <row r="306" spans="1:29" x14ac:dyDescent="0.25">
      <c r="A306" t="s">
        <v>423</v>
      </c>
      <c r="B306" t="s">
        <v>1388</v>
      </c>
      <c r="C306" t="s">
        <v>1389</v>
      </c>
      <c r="D306">
        <v>1900</v>
      </c>
      <c r="E306" s="957">
        <v>1</v>
      </c>
      <c r="F306" t="s">
        <v>1034</v>
      </c>
      <c r="G306" s="957" t="s">
        <v>1387</v>
      </c>
      <c r="H306" t="s">
        <v>382</v>
      </c>
      <c r="I306" s="937" t="s">
        <v>491</v>
      </c>
      <c r="J306" s="937" t="s">
        <v>447</v>
      </c>
      <c r="K306" s="937" t="s">
        <v>0</v>
      </c>
      <c r="L306" s="945" t="s">
        <v>99</v>
      </c>
      <c r="M306" s="960" t="s">
        <v>7</v>
      </c>
      <c r="N306" s="677">
        <f t="shared" ca="1" si="51"/>
        <v>0</v>
      </c>
      <c r="O306" s="677">
        <f t="shared" ca="1" si="51"/>
        <v>0</v>
      </c>
      <c r="P306" s="677">
        <f t="shared" ca="1" si="51"/>
        <v>0</v>
      </c>
      <c r="Q306" s="677">
        <f t="shared" ca="1" si="51"/>
        <v>0</v>
      </c>
      <c r="R306" s="677">
        <f t="shared" ca="1" si="51"/>
        <v>0</v>
      </c>
      <c r="S306" s="677">
        <f t="shared" ca="1" si="51"/>
        <v>0</v>
      </c>
      <c r="T306" s="677">
        <f t="shared" ca="1" si="51"/>
        <v>0</v>
      </c>
      <c r="U306" s="677">
        <f t="shared" ca="1" si="51"/>
        <v>0</v>
      </c>
      <c r="V306" s="677">
        <f t="shared" ca="1" si="51"/>
        <v>0</v>
      </c>
      <c r="W306" s="677">
        <f t="shared" ca="1" si="52"/>
        <v>0</v>
      </c>
      <c r="X306" s="677">
        <f t="shared" ca="1" si="51"/>
        <v>0</v>
      </c>
      <c r="Y306" s="677">
        <f t="shared" ca="1" si="51"/>
        <v>0</v>
      </c>
      <c r="Z306" s="677">
        <f t="shared" ca="1" si="51"/>
        <v>0</v>
      </c>
      <c r="AA306" t="str">
        <f t="shared" si="46"/>
        <v>ASR_COMP</v>
      </c>
      <c r="AB306" s="957">
        <f t="shared" si="47"/>
        <v>44682</v>
      </c>
      <c r="AC306" t="str">
        <f t="shared" si="48"/>
        <v>Unaudited</v>
      </c>
    </row>
    <row r="307" spans="1:29" x14ac:dyDescent="0.25">
      <c r="A307" t="s">
        <v>423</v>
      </c>
      <c r="B307" t="s">
        <v>1388</v>
      </c>
      <c r="C307" t="s">
        <v>1389</v>
      </c>
      <c r="D307">
        <v>1900</v>
      </c>
      <c r="E307" s="957">
        <v>1</v>
      </c>
      <c r="F307" t="s">
        <v>1034</v>
      </c>
      <c r="G307" s="957" t="s">
        <v>1387</v>
      </c>
      <c r="H307" t="s">
        <v>382</v>
      </c>
      <c r="I307" s="962" t="s">
        <v>491</v>
      </c>
      <c r="J307" s="962" t="s">
        <v>447</v>
      </c>
      <c r="K307" s="962" t="s">
        <v>0</v>
      </c>
      <c r="L307" s="937" t="s">
        <v>155</v>
      </c>
      <c r="M307" s="962" t="s">
        <v>454</v>
      </c>
      <c r="N307" s="677">
        <f t="shared" ca="1" si="51"/>
        <v>0</v>
      </c>
      <c r="O307" s="677">
        <f t="shared" ca="1" si="51"/>
        <v>0</v>
      </c>
      <c r="P307" s="677">
        <f t="shared" ca="1" si="51"/>
        <v>0</v>
      </c>
      <c r="Q307" s="677">
        <f t="shared" ca="1" si="51"/>
        <v>0</v>
      </c>
      <c r="R307" s="677">
        <f t="shared" ca="1" si="51"/>
        <v>0</v>
      </c>
      <c r="S307" s="677">
        <f t="shared" ca="1" si="51"/>
        <v>0</v>
      </c>
      <c r="T307" s="677">
        <f t="shared" ca="1" si="51"/>
        <v>0</v>
      </c>
      <c r="U307" s="677">
        <f t="shared" ca="1" si="51"/>
        <v>0</v>
      </c>
      <c r="V307" s="677">
        <f t="shared" ca="1" si="51"/>
        <v>0</v>
      </c>
      <c r="W307" s="677">
        <f t="shared" ca="1" si="52"/>
        <v>0</v>
      </c>
      <c r="X307" s="677">
        <f t="shared" ca="1" si="51"/>
        <v>0</v>
      </c>
      <c r="Y307" s="677">
        <f t="shared" ca="1" si="51"/>
        <v>0</v>
      </c>
      <c r="Z307" s="677">
        <f t="shared" ca="1" si="51"/>
        <v>0</v>
      </c>
      <c r="AA307" t="str">
        <f t="shared" si="46"/>
        <v>ASR_COMP</v>
      </c>
      <c r="AB307" s="957">
        <f t="shared" si="47"/>
        <v>44682</v>
      </c>
      <c r="AC307" t="str">
        <f t="shared" si="48"/>
        <v>Unaudited</v>
      </c>
    </row>
    <row r="308" spans="1:29" x14ac:dyDescent="0.25">
      <c r="A308" t="s">
        <v>423</v>
      </c>
      <c r="B308" t="s">
        <v>1388</v>
      </c>
      <c r="C308" t="s">
        <v>1389</v>
      </c>
      <c r="D308">
        <v>1900</v>
      </c>
      <c r="E308" s="957">
        <v>1</v>
      </c>
      <c r="F308" t="s">
        <v>1034</v>
      </c>
      <c r="G308" s="957" t="s">
        <v>1387</v>
      </c>
      <c r="H308" t="s">
        <v>382</v>
      </c>
      <c r="I308" s="937" t="s">
        <v>491</v>
      </c>
      <c r="J308" s="937" t="s">
        <v>447</v>
      </c>
      <c r="K308" s="937" t="s">
        <v>0</v>
      </c>
      <c r="L308" s="943" t="s">
        <v>920</v>
      </c>
      <c r="M308" s="963" t="s">
        <v>24</v>
      </c>
      <c r="N308" s="677">
        <f t="shared" ca="1" si="51"/>
        <v>0</v>
      </c>
      <c r="O308" s="677">
        <f t="shared" ca="1" si="51"/>
        <v>0</v>
      </c>
      <c r="P308" s="677">
        <f t="shared" ca="1" si="51"/>
        <v>0</v>
      </c>
      <c r="Q308" s="677">
        <f t="shared" ca="1" si="51"/>
        <v>0</v>
      </c>
      <c r="R308" s="677">
        <f t="shared" ca="1" si="51"/>
        <v>0</v>
      </c>
      <c r="S308" s="677">
        <f t="shared" ca="1" si="51"/>
        <v>0</v>
      </c>
      <c r="T308" s="677">
        <f t="shared" ca="1" si="51"/>
        <v>0</v>
      </c>
      <c r="U308" s="677">
        <f t="shared" ca="1" si="51"/>
        <v>0</v>
      </c>
      <c r="V308" s="677">
        <f t="shared" ca="1" si="51"/>
        <v>0</v>
      </c>
      <c r="W308" s="677">
        <f t="shared" ca="1" si="52"/>
        <v>0</v>
      </c>
      <c r="X308" s="677">
        <f t="shared" ca="1" si="51"/>
        <v>0</v>
      </c>
      <c r="Y308" s="677">
        <f t="shared" ca="1" si="51"/>
        <v>0</v>
      </c>
      <c r="Z308" s="677">
        <f t="shared" ca="1" si="51"/>
        <v>5066558.7969460161</v>
      </c>
      <c r="AA308" t="str">
        <f t="shared" si="46"/>
        <v>ASR_COMP</v>
      </c>
      <c r="AB308" s="957">
        <f t="shared" si="47"/>
        <v>44682</v>
      </c>
      <c r="AC308" t="str">
        <f t="shared" si="48"/>
        <v>Unaudited</v>
      </c>
    </row>
    <row r="309" spans="1:29" x14ac:dyDescent="0.25">
      <c r="A309" t="s">
        <v>423</v>
      </c>
      <c r="B309" t="s">
        <v>1388</v>
      </c>
      <c r="C309" t="s">
        <v>1389</v>
      </c>
      <c r="D309">
        <v>1900</v>
      </c>
      <c r="E309" s="957">
        <v>1</v>
      </c>
      <c r="F309" t="s">
        <v>1034</v>
      </c>
      <c r="G309" s="957" t="s">
        <v>1387</v>
      </c>
      <c r="H309" t="s">
        <v>382</v>
      </c>
      <c r="I309" s="937" t="s">
        <v>491</v>
      </c>
      <c r="J309" s="937" t="s">
        <v>447</v>
      </c>
      <c r="K309" s="937" t="s">
        <v>53</v>
      </c>
      <c r="L309" s="943">
        <v>3.1</v>
      </c>
      <c r="M309" s="963" t="s">
        <v>33</v>
      </c>
      <c r="N309" s="677">
        <f t="shared" ca="1" si="51"/>
        <v>0</v>
      </c>
      <c r="O309" s="677">
        <f t="shared" ca="1" si="51"/>
        <v>0</v>
      </c>
      <c r="P309" s="677">
        <f t="shared" ca="1" si="51"/>
        <v>0</v>
      </c>
      <c r="Q309" s="677">
        <f t="shared" ca="1" si="51"/>
        <v>0</v>
      </c>
      <c r="R309" s="677">
        <f t="shared" ca="1" si="51"/>
        <v>0</v>
      </c>
      <c r="S309" s="677">
        <f t="shared" ca="1" si="51"/>
        <v>0</v>
      </c>
      <c r="T309" s="677">
        <f t="shared" ca="1" si="51"/>
        <v>0</v>
      </c>
      <c r="U309" s="677">
        <f t="shared" ca="1" si="51"/>
        <v>0</v>
      </c>
      <c r="V309" s="677">
        <f t="shared" ca="1" si="51"/>
        <v>0</v>
      </c>
      <c r="W309" s="677">
        <f t="shared" ca="1" si="52"/>
        <v>0</v>
      </c>
      <c r="X309" s="677">
        <f t="shared" ca="1" si="51"/>
        <v>0</v>
      </c>
      <c r="Y309" s="677">
        <f t="shared" ca="1" si="51"/>
        <v>0</v>
      </c>
      <c r="Z309" s="677">
        <f t="shared" ca="1" si="51"/>
        <v>2627618.4830464618</v>
      </c>
      <c r="AA309" t="str">
        <f t="shared" si="46"/>
        <v>ASR_COMP</v>
      </c>
      <c r="AB309" s="957">
        <f t="shared" si="47"/>
        <v>44682</v>
      </c>
      <c r="AC309" t="str">
        <f t="shared" si="48"/>
        <v>Unaudited</v>
      </c>
    </row>
    <row r="310" spans="1:29" x14ac:dyDescent="0.25">
      <c r="A310" t="s">
        <v>423</v>
      </c>
      <c r="B310" t="s">
        <v>1388</v>
      </c>
      <c r="C310" t="s">
        <v>1389</v>
      </c>
      <c r="D310">
        <v>1900</v>
      </c>
      <c r="E310" s="957">
        <v>1</v>
      </c>
      <c r="F310" t="s">
        <v>1034</v>
      </c>
      <c r="G310" s="957" t="s">
        <v>1387</v>
      </c>
      <c r="H310" t="s">
        <v>382</v>
      </c>
      <c r="I310" s="937" t="s">
        <v>491</v>
      </c>
      <c r="J310" s="937" t="s">
        <v>447</v>
      </c>
      <c r="K310" s="937" t="s">
        <v>53</v>
      </c>
      <c r="L310" s="947">
        <v>3.2</v>
      </c>
      <c r="M310" s="964" t="s">
        <v>34</v>
      </c>
      <c r="N310" s="677">
        <f t="shared" ca="1" si="51"/>
        <v>0</v>
      </c>
      <c r="O310" s="677">
        <f t="shared" ca="1" si="51"/>
        <v>0</v>
      </c>
      <c r="P310" s="677">
        <f t="shared" ca="1" si="51"/>
        <v>0</v>
      </c>
      <c r="Q310" s="677">
        <f t="shared" ca="1" si="51"/>
        <v>0</v>
      </c>
      <c r="R310" s="677">
        <f t="shared" ca="1" si="51"/>
        <v>0</v>
      </c>
      <c r="S310" s="677">
        <f t="shared" ca="1" si="51"/>
        <v>0</v>
      </c>
      <c r="T310" s="677">
        <f t="shared" ca="1" si="51"/>
        <v>0</v>
      </c>
      <c r="U310" s="677">
        <f t="shared" ca="1" si="51"/>
        <v>0</v>
      </c>
      <c r="V310" s="677">
        <f t="shared" ca="1" si="51"/>
        <v>0</v>
      </c>
      <c r="W310" s="677">
        <f t="shared" ca="1" si="52"/>
        <v>0</v>
      </c>
      <c r="X310" s="677">
        <f t="shared" ca="1" si="51"/>
        <v>0</v>
      </c>
      <c r="Y310" s="677">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7">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3201601.3641812978</v>
      </c>
      <c r="AA310" t="str">
        <f t="shared" si="46"/>
        <v>ASR_COMP</v>
      </c>
      <c r="AB310" s="957">
        <f t="shared" si="47"/>
        <v>44682</v>
      </c>
      <c r="AC310" t="str">
        <f t="shared" si="48"/>
        <v>Unaudited</v>
      </c>
    </row>
    <row r="311" spans="1:29" x14ac:dyDescent="0.25">
      <c r="A311" t="s">
        <v>423</v>
      </c>
      <c r="B311" t="s">
        <v>1388</v>
      </c>
      <c r="C311" t="s">
        <v>1389</v>
      </c>
      <c r="D311">
        <v>1900</v>
      </c>
      <c r="E311" s="957">
        <v>1</v>
      </c>
      <c r="F311" t="s">
        <v>1034</v>
      </c>
      <c r="G311" s="957" t="s">
        <v>1387</v>
      </c>
      <c r="H311" t="s">
        <v>382</v>
      </c>
      <c r="I311" s="963" t="s">
        <v>491</v>
      </c>
      <c r="J311" s="963" t="s">
        <v>447</v>
      </c>
      <c r="K311" s="963" t="s">
        <v>53</v>
      </c>
      <c r="L311" s="943">
        <v>3.3</v>
      </c>
      <c r="M311" s="963" t="s">
        <v>54</v>
      </c>
      <c r="N311" s="677">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7">
        <f t="shared" ca="1" si="53"/>
        <v>0</v>
      </c>
      <c r="P311" s="677">
        <f t="shared" ca="1" si="53"/>
        <v>0</v>
      </c>
      <c r="Q311" s="677">
        <f t="shared" ca="1" si="53"/>
        <v>0</v>
      </c>
      <c r="R311" s="677">
        <f t="shared" ca="1" si="53"/>
        <v>0</v>
      </c>
      <c r="S311" s="677">
        <f t="shared" ca="1" si="53"/>
        <v>0</v>
      </c>
      <c r="T311" s="677">
        <f t="shared" ca="1" si="53"/>
        <v>0</v>
      </c>
      <c r="U311" s="677">
        <f t="shared" ca="1" si="53"/>
        <v>0</v>
      </c>
      <c r="V311" s="677">
        <f t="shared" ca="1" si="53"/>
        <v>0</v>
      </c>
      <c r="W311" s="677">
        <f t="shared" ca="1" si="52"/>
        <v>0</v>
      </c>
      <c r="X311" s="677">
        <f t="shared" ca="1" si="53"/>
        <v>0</v>
      </c>
      <c r="Y311" s="677">
        <f t="shared" ca="1" si="53"/>
        <v>0</v>
      </c>
      <c r="Z311" s="677">
        <f t="shared" ca="1" si="53"/>
        <v>1687.0500000000002</v>
      </c>
      <c r="AA311" t="str">
        <f t="shared" si="46"/>
        <v>ASR_COMP</v>
      </c>
      <c r="AB311" s="957">
        <f t="shared" si="47"/>
        <v>44682</v>
      </c>
      <c r="AC311" t="str">
        <f t="shared" si="48"/>
        <v>Unaudited</v>
      </c>
    </row>
    <row r="312" spans="1:29" x14ac:dyDescent="0.25">
      <c r="A312" t="s">
        <v>423</v>
      </c>
      <c r="B312" t="s">
        <v>1388</v>
      </c>
      <c r="C312" t="s">
        <v>1389</v>
      </c>
      <c r="D312">
        <v>1900</v>
      </c>
      <c r="E312" s="957">
        <v>1</v>
      </c>
      <c r="F312" t="s">
        <v>1034</v>
      </c>
      <c r="G312" s="957" t="s">
        <v>1387</v>
      </c>
      <c r="H312" t="s">
        <v>382</v>
      </c>
      <c r="I312" s="937" t="s">
        <v>491</v>
      </c>
      <c r="J312" s="937" t="s">
        <v>447</v>
      </c>
      <c r="K312" s="937" t="s">
        <v>53</v>
      </c>
      <c r="L312" s="937" t="s">
        <v>44</v>
      </c>
      <c r="M312" s="962" t="s">
        <v>156</v>
      </c>
      <c r="N312" s="677">
        <f t="shared" ca="1" si="53"/>
        <v>0</v>
      </c>
      <c r="O312" s="677">
        <f t="shared" ca="1" si="53"/>
        <v>0</v>
      </c>
      <c r="P312" s="677">
        <f t="shared" ca="1" si="53"/>
        <v>0</v>
      </c>
      <c r="Q312" s="677">
        <f t="shared" ca="1" si="53"/>
        <v>0</v>
      </c>
      <c r="R312" s="677">
        <f t="shared" ca="1" si="53"/>
        <v>0</v>
      </c>
      <c r="S312" s="677">
        <f t="shared" ca="1" si="53"/>
        <v>0</v>
      </c>
      <c r="T312" s="677">
        <f t="shared" ca="1" si="53"/>
        <v>0</v>
      </c>
      <c r="U312" s="677">
        <f t="shared" ca="1" si="53"/>
        <v>0</v>
      </c>
      <c r="V312" s="677">
        <f t="shared" ca="1" si="53"/>
        <v>0</v>
      </c>
      <c r="W312" s="677">
        <f t="shared" ca="1" si="52"/>
        <v>0</v>
      </c>
      <c r="X312" s="677">
        <f t="shared" ca="1" si="53"/>
        <v>0</v>
      </c>
      <c r="Y312" s="677">
        <f t="shared" ca="1" si="53"/>
        <v>0</v>
      </c>
      <c r="Z312" s="677">
        <f t="shared" ca="1" si="53"/>
        <v>0</v>
      </c>
      <c r="AA312" t="str">
        <f t="shared" si="46"/>
        <v>ASR_COMP</v>
      </c>
      <c r="AB312" s="957">
        <f t="shared" si="47"/>
        <v>44682</v>
      </c>
      <c r="AC312" t="str">
        <f t="shared" si="48"/>
        <v>Unaudited</v>
      </c>
    </row>
    <row r="313" spans="1:29" x14ac:dyDescent="0.25">
      <c r="A313" t="s">
        <v>423</v>
      </c>
      <c r="B313" t="s">
        <v>1388</v>
      </c>
      <c r="C313" t="s">
        <v>1389</v>
      </c>
      <c r="D313">
        <v>1900</v>
      </c>
      <c r="E313" s="957">
        <v>1</v>
      </c>
      <c r="F313" t="s">
        <v>1034</v>
      </c>
      <c r="G313" s="957" t="s">
        <v>1387</v>
      </c>
      <c r="H313" t="s">
        <v>382</v>
      </c>
      <c r="I313" s="937" t="s">
        <v>491</v>
      </c>
      <c r="J313" s="937" t="s">
        <v>447</v>
      </c>
      <c r="K313" s="937" t="s">
        <v>53</v>
      </c>
      <c r="L313" s="937" t="s">
        <v>41</v>
      </c>
      <c r="M313" s="962" t="s">
        <v>52</v>
      </c>
      <c r="N313" s="677">
        <f t="shared" ca="1" si="53"/>
        <v>0</v>
      </c>
      <c r="O313" s="677">
        <f t="shared" ca="1" si="53"/>
        <v>0</v>
      </c>
      <c r="P313" s="677">
        <f t="shared" ca="1" si="53"/>
        <v>0</v>
      </c>
      <c r="Q313" s="677">
        <f t="shared" ca="1" si="53"/>
        <v>0</v>
      </c>
      <c r="R313" s="677">
        <f t="shared" ca="1" si="53"/>
        <v>0</v>
      </c>
      <c r="S313" s="677">
        <f t="shared" ca="1" si="53"/>
        <v>0</v>
      </c>
      <c r="T313" s="677">
        <f t="shared" ca="1" si="53"/>
        <v>0</v>
      </c>
      <c r="U313" s="677">
        <f t="shared" ca="1" si="53"/>
        <v>0</v>
      </c>
      <c r="V313" s="677">
        <f t="shared" ca="1" si="53"/>
        <v>0</v>
      </c>
      <c r="W313" s="677">
        <f t="shared" ca="1" si="52"/>
        <v>0</v>
      </c>
      <c r="X313" s="677">
        <f t="shared" ca="1" si="53"/>
        <v>0</v>
      </c>
      <c r="Y313" s="677">
        <f t="shared" ca="1" si="53"/>
        <v>0</v>
      </c>
      <c r="Z313" s="677">
        <f t="shared" ca="1" si="53"/>
        <v>0</v>
      </c>
      <c r="AA313" t="str">
        <f t="shared" si="46"/>
        <v>ASR_COMP</v>
      </c>
      <c r="AB313" s="957">
        <f t="shared" si="47"/>
        <v>44682</v>
      </c>
      <c r="AC313" t="str">
        <f t="shared" si="48"/>
        <v>Unaudited</v>
      </c>
    </row>
    <row r="314" spans="1:29" x14ac:dyDescent="0.25">
      <c r="A314" t="s">
        <v>423</v>
      </c>
      <c r="B314" t="s">
        <v>1388</v>
      </c>
      <c r="C314" t="s">
        <v>1389</v>
      </c>
      <c r="D314">
        <v>1900</v>
      </c>
      <c r="E314" s="957">
        <v>1</v>
      </c>
      <c r="F314" t="s">
        <v>1034</v>
      </c>
      <c r="G314" s="957" t="s">
        <v>1387</v>
      </c>
      <c r="H314" t="s">
        <v>382</v>
      </c>
      <c r="I314" s="937" t="s">
        <v>491</v>
      </c>
      <c r="J314" s="937" t="s">
        <v>447</v>
      </c>
      <c r="K314" s="937" t="s">
        <v>53</v>
      </c>
      <c r="L314" s="937" t="s">
        <v>42</v>
      </c>
      <c r="M314" s="962" t="s">
        <v>157</v>
      </c>
      <c r="N314" s="677">
        <f t="shared" ca="1" si="53"/>
        <v>0</v>
      </c>
      <c r="O314" s="677">
        <f t="shared" ca="1" si="53"/>
        <v>0</v>
      </c>
      <c r="P314" s="677">
        <f t="shared" ca="1" si="53"/>
        <v>0</v>
      </c>
      <c r="Q314" s="677">
        <f t="shared" ca="1" si="53"/>
        <v>0</v>
      </c>
      <c r="R314" s="677">
        <f t="shared" ca="1" si="53"/>
        <v>0</v>
      </c>
      <c r="S314" s="677">
        <f t="shared" ca="1" si="53"/>
        <v>0</v>
      </c>
      <c r="T314" s="677">
        <f t="shared" ca="1" si="53"/>
        <v>0</v>
      </c>
      <c r="U314" s="677">
        <f t="shared" ca="1" si="53"/>
        <v>0</v>
      </c>
      <c r="V314" s="677">
        <f t="shared" ca="1" si="53"/>
        <v>0</v>
      </c>
      <c r="W314" s="677">
        <f t="shared" ca="1" si="52"/>
        <v>0</v>
      </c>
      <c r="X314" s="677">
        <f t="shared" ca="1" si="53"/>
        <v>0</v>
      </c>
      <c r="Y314" s="677">
        <f t="shared" ca="1" si="53"/>
        <v>0</v>
      </c>
      <c r="Z314" s="677">
        <f t="shared" ca="1" si="53"/>
        <v>-3848673.0854880442</v>
      </c>
      <c r="AA314" t="str">
        <f t="shared" si="46"/>
        <v>ASR_COMP</v>
      </c>
      <c r="AB314" s="957">
        <f t="shared" si="47"/>
        <v>44682</v>
      </c>
      <c r="AC314" t="str">
        <f t="shared" si="48"/>
        <v>Unaudited</v>
      </c>
    </row>
    <row r="315" spans="1:29" x14ac:dyDescent="0.25">
      <c r="A315" t="s">
        <v>423</v>
      </c>
      <c r="B315" t="s">
        <v>1388</v>
      </c>
      <c r="C315" t="s">
        <v>1389</v>
      </c>
      <c r="D315">
        <v>1900</v>
      </c>
      <c r="E315" s="957">
        <v>1</v>
      </c>
      <c r="F315" t="s">
        <v>1034</v>
      </c>
      <c r="G315" s="957" t="s">
        <v>1387</v>
      </c>
      <c r="H315" t="s">
        <v>382</v>
      </c>
      <c r="I315" s="937" t="s">
        <v>491</v>
      </c>
      <c r="J315" s="937" t="s">
        <v>447</v>
      </c>
      <c r="K315" s="937" t="s">
        <v>53</v>
      </c>
      <c r="L315" s="945" t="s">
        <v>43</v>
      </c>
      <c r="M315" s="960" t="s">
        <v>465</v>
      </c>
      <c r="N315" s="677">
        <f t="shared" ca="1" si="53"/>
        <v>0</v>
      </c>
      <c r="O315" s="677">
        <f t="shared" ca="1" si="53"/>
        <v>0</v>
      </c>
      <c r="P315" s="677">
        <f t="shared" ca="1" si="53"/>
        <v>0</v>
      </c>
      <c r="Q315" s="677">
        <f t="shared" ca="1" si="53"/>
        <v>0</v>
      </c>
      <c r="R315" s="677">
        <f t="shared" ca="1" si="53"/>
        <v>0</v>
      </c>
      <c r="S315" s="677">
        <f t="shared" ca="1" si="53"/>
        <v>0</v>
      </c>
      <c r="T315" s="677">
        <f t="shared" ca="1" si="53"/>
        <v>0</v>
      </c>
      <c r="U315" s="677">
        <f t="shared" ca="1" si="53"/>
        <v>0</v>
      </c>
      <c r="V315" s="677">
        <f t="shared" ca="1" si="53"/>
        <v>0</v>
      </c>
      <c r="W315" s="677">
        <f t="shared" ca="1" si="52"/>
        <v>0</v>
      </c>
      <c r="X315" s="677">
        <f t="shared" ca="1" si="53"/>
        <v>0</v>
      </c>
      <c r="Y315" s="677">
        <f t="shared" ca="1" si="53"/>
        <v>0</v>
      </c>
      <c r="Z315" s="677">
        <f t="shared" ca="1" si="53"/>
        <v>-1162046.3603908515</v>
      </c>
      <c r="AA315" t="str">
        <f t="shared" si="46"/>
        <v>ASR_COMP</v>
      </c>
      <c r="AB315" s="957">
        <f t="shared" si="47"/>
        <v>44682</v>
      </c>
      <c r="AC315" t="str">
        <f t="shared" si="48"/>
        <v>Unaudited</v>
      </c>
    </row>
    <row r="316" spans="1:29" x14ac:dyDescent="0.25">
      <c r="A316" t="s">
        <v>423</v>
      </c>
      <c r="B316" t="s">
        <v>1388</v>
      </c>
      <c r="C316" t="s">
        <v>1389</v>
      </c>
      <c r="D316">
        <v>1900</v>
      </c>
      <c r="E316" s="957">
        <v>1</v>
      </c>
      <c r="F316" t="s">
        <v>1034</v>
      </c>
      <c r="G316" s="957" t="s">
        <v>1387</v>
      </c>
      <c r="H316" t="s">
        <v>382</v>
      </c>
      <c r="I316" s="962" t="s">
        <v>491</v>
      </c>
      <c r="J316" s="962" t="s">
        <v>447</v>
      </c>
      <c r="K316" s="962" t="s">
        <v>923</v>
      </c>
      <c r="L316" s="937" t="s">
        <v>924</v>
      </c>
      <c r="M316" s="962" t="s">
        <v>923</v>
      </c>
      <c r="N316" s="677">
        <f t="shared" ca="1" si="53"/>
        <v>0</v>
      </c>
      <c r="O316" s="677">
        <f t="shared" ca="1" si="53"/>
        <v>0</v>
      </c>
      <c r="P316" s="677">
        <f t="shared" ca="1" si="53"/>
        <v>0</v>
      </c>
      <c r="Q316" s="677">
        <f t="shared" ca="1" si="53"/>
        <v>0</v>
      </c>
      <c r="R316" s="677">
        <f t="shared" ca="1" si="53"/>
        <v>0</v>
      </c>
      <c r="S316" s="677">
        <f t="shared" ca="1" si="53"/>
        <v>0</v>
      </c>
      <c r="T316" s="677">
        <f t="shared" ca="1" si="53"/>
        <v>0</v>
      </c>
      <c r="U316" s="677">
        <f t="shared" ca="1" si="53"/>
        <v>0</v>
      </c>
      <c r="V316" s="677">
        <f t="shared" ca="1" si="53"/>
        <v>0</v>
      </c>
      <c r="W316" s="677">
        <f t="shared" ca="1" si="52"/>
        <v>0</v>
      </c>
      <c r="X316" s="677">
        <f t="shared" ca="1" si="53"/>
        <v>0</v>
      </c>
      <c r="Y316" s="677">
        <f t="shared" ca="1" si="53"/>
        <v>0</v>
      </c>
      <c r="Z316" s="677">
        <f t="shared" ca="1" si="53"/>
        <v>476261.81557616522</v>
      </c>
      <c r="AA316" t="str">
        <f t="shared" si="46"/>
        <v>ASR_COMP</v>
      </c>
      <c r="AB316" s="957">
        <f t="shared" si="47"/>
        <v>44682</v>
      </c>
      <c r="AC316" t="str">
        <f t="shared" si="48"/>
        <v>Unaudited</v>
      </c>
    </row>
    <row r="317" spans="1:29" x14ac:dyDescent="0.25">
      <c r="A317" t="s">
        <v>423</v>
      </c>
      <c r="B317" t="s">
        <v>1388</v>
      </c>
      <c r="C317" t="s">
        <v>1389</v>
      </c>
      <c r="D317">
        <v>1900</v>
      </c>
      <c r="E317" s="957">
        <v>1</v>
      </c>
      <c r="F317" t="s">
        <v>1034</v>
      </c>
      <c r="G317" s="957" t="s">
        <v>1387</v>
      </c>
      <c r="H317" t="s">
        <v>382</v>
      </c>
      <c r="I317" s="937" t="s">
        <v>491</v>
      </c>
      <c r="J317" s="937" t="s">
        <v>447</v>
      </c>
      <c r="K317" s="937" t="s">
        <v>923</v>
      </c>
      <c r="L317" s="937" t="s">
        <v>925</v>
      </c>
      <c r="M317" s="962" t="s">
        <v>928</v>
      </c>
      <c r="N317" s="677">
        <f t="shared" ca="1" si="53"/>
        <v>0</v>
      </c>
      <c r="O317" s="677">
        <f t="shared" ca="1" si="53"/>
        <v>0</v>
      </c>
      <c r="P317" s="677">
        <f t="shared" ca="1" si="53"/>
        <v>0</v>
      </c>
      <c r="Q317" s="677">
        <f t="shared" ca="1" si="53"/>
        <v>0</v>
      </c>
      <c r="R317" s="677">
        <f t="shared" ca="1" si="53"/>
        <v>0</v>
      </c>
      <c r="S317" s="677">
        <f t="shared" ca="1" si="53"/>
        <v>0</v>
      </c>
      <c r="T317" s="677">
        <f t="shared" ca="1" si="53"/>
        <v>0</v>
      </c>
      <c r="U317" s="677">
        <f t="shared" ca="1" si="53"/>
        <v>0</v>
      </c>
      <c r="V317" s="677">
        <f t="shared" ca="1" si="53"/>
        <v>0</v>
      </c>
      <c r="W317" s="677">
        <f t="shared" ca="1" si="52"/>
        <v>0</v>
      </c>
      <c r="X317" s="677">
        <f t="shared" ca="1" si="53"/>
        <v>0</v>
      </c>
      <c r="Y317" s="677">
        <f t="shared" ca="1" si="53"/>
        <v>0</v>
      </c>
      <c r="Z317" s="677">
        <f t="shared" ca="1" si="53"/>
        <v>-3706249.4242830118</v>
      </c>
      <c r="AA317" t="str">
        <f t="shared" si="46"/>
        <v>ASR_COMP</v>
      </c>
      <c r="AB317" s="957">
        <f t="shared" si="47"/>
        <v>44682</v>
      </c>
      <c r="AC317" t="str">
        <f t="shared" si="48"/>
        <v>Unaudited</v>
      </c>
    </row>
    <row r="318" spans="1:29" x14ac:dyDescent="0.25">
      <c r="A318" t="s">
        <v>423</v>
      </c>
      <c r="B318" t="s">
        <v>1388</v>
      </c>
      <c r="C318" t="s">
        <v>1389</v>
      </c>
      <c r="D318">
        <v>1900</v>
      </c>
      <c r="E318" s="957">
        <v>1</v>
      </c>
      <c r="F318" t="s">
        <v>1034</v>
      </c>
      <c r="G318" s="957" t="s">
        <v>1387</v>
      </c>
      <c r="H318" t="s">
        <v>382</v>
      </c>
      <c r="I318" s="937" t="s">
        <v>491</v>
      </c>
      <c r="J318" s="937" t="s">
        <v>447</v>
      </c>
      <c r="K318" s="937" t="s">
        <v>923</v>
      </c>
      <c r="L318" s="937" t="s">
        <v>926</v>
      </c>
      <c r="M318" s="962" t="s">
        <v>929</v>
      </c>
      <c r="N318" s="677">
        <f t="shared" ca="1" si="53"/>
        <v>0</v>
      </c>
      <c r="O318" s="677">
        <f t="shared" ca="1" si="53"/>
        <v>0</v>
      </c>
      <c r="P318" s="677">
        <f t="shared" ca="1" si="53"/>
        <v>0</v>
      </c>
      <c r="Q318" s="677">
        <f t="shared" ca="1" si="53"/>
        <v>0</v>
      </c>
      <c r="R318" s="677">
        <f t="shared" ca="1" si="53"/>
        <v>0</v>
      </c>
      <c r="S318" s="677">
        <f t="shared" ca="1" si="53"/>
        <v>0</v>
      </c>
      <c r="T318" s="677">
        <f t="shared" ca="1" si="53"/>
        <v>0</v>
      </c>
      <c r="U318" s="677">
        <f t="shared" ca="1" si="53"/>
        <v>0</v>
      </c>
      <c r="V318" s="677">
        <f t="shared" ca="1" si="53"/>
        <v>0</v>
      </c>
      <c r="W318" s="677">
        <f t="shared" ca="1" si="52"/>
        <v>0</v>
      </c>
      <c r="X318" s="677">
        <f t="shared" ca="1" si="53"/>
        <v>0</v>
      </c>
      <c r="Y318" s="677">
        <f t="shared" ca="1" si="53"/>
        <v>0</v>
      </c>
      <c r="Z318" s="677">
        <f t="shared" ca="1" si="53"/>
        <v>0</v>
      </c>
      <c r="AA318" t="str">
        <f t="shared" si="46"/>
        <v>ASR_COMP</v>
      </c>
      <c r="AB318" s="957">
        <f t="shared" si="47"/>
        <v>44682</v>
      </c>
      <c r="AC318" t="str">
        <f t="shared" si="48"/>
        <v>Unaudited</v>
      </c>
    </row>
    <row r="319" spans="1:29" x14ac:dyDescent="0.25">
      <c r="A319" t="s">
        <v>423</v>
      </c>
      <c r="B319" t="s">
        <v>1388</v>
      </c>
      <c r="C319" t="s">
        <v>1389</v>
      </c>
      <c r="D319">
        <v>1900</v>
      </c>
      <c r="E319" s="957">
        <v>1</v>
      </c>
      <c r="F319" t="s">
        <v>1034</v>
      </c>
      <c r="G319" s="957" t="s">
        <v>1387</v>
      </c>
      <c r="H319" t="s">
        <v>382</v>
      </c>
      <c r="I319" s="937" t="s">
        <v>491</v>
      </c>
      <c r="J319" s="937" t="s">
        <v>447</v>
      </c>
      <c r="K319" s="937" t="s">
        <v>448</v>
      </c>
      <c r="L319" s="937">
        <v>5.0999999999999996</v>
      </c>
      <c r="M319" s="962" t="s">
        <v>37</v>
      </c>
      <c r="N319" s="677">
        <f t="shared" ca="1" si="53"/>
        <v>0</v>
      </c>
      <c r="O319" s="677">
        <f t="shared" ca="1" si="53"/>
        <v>0</v>
      </c>
      <c r="P319" s="677">
        <f t="shared" ca="1" si="53"/>
        <v>0</v>
      </c>
      <c r="Q319" s="677">
        <f t="shared" ca="1" si="53"/>
        <v>0</v>
      </c>
      <c r="R319" s="677">
        <f t="shared" ca="1" si="53"/>
        <v>0</v>
      </c>
      <c r="S319" s="677">
        <f t="shared" ca="1" si="53"/>
        <v>0</v>
      </c>
      <c r="T319" s="677">
        <f t="shared" ca="1" si="53"/>
        <v>0</v>
      </c>
      <c r="U319" s="677">
        <f t="shared" ca="1" si="53"/>
        <v>0</v>
      </c>
      <c r="V319" s="677">
        <f t="shared" ca="1" si="53"/>
        <v>0</v>
      </c>
      <c r="W319" s="677">
        <f t="shared" ca="1" si="52"/>
        <v>0</v>
      </c>
      <c r="X319" s="677">
        <f t="shared" ca="1" si="53"/>
        <v>0</v>
      </c>
      <c r="Y319" s="677">
        <f t="shared" ca="1" si="53"/>
        <v>0</v>
      </c>
      <c r="Z319" s="677">
        <f t="shared" ca="1" si="53"/>
        <v>3287594.7045336482</v>
      </c>
      <c r="AA319" t="str">
        <f t="shared" si="46"/>
        <v>ASR_COMP</v>
      </c>
      <c r="AB319" s="957">
        <f t="shared" si="47"/>
        <v>44682</v>
      </c>
      <c r="AC319" t="str">
        <f t="shared" si="48"/>
        <v>Unaudited</v>
      </c>
    </row>
    <row r="320" spans="1:29" ht="30" x14ac:dyDescent="0.25">
      <c r="A320" t="s">
        <v>423</v>
      </c>
      <c r="B320" t="s">
        <v>1388</v>
      </c>
      <c r="C320" t="s">
        <v>1389</v>
      </c>
      <c r="D320">
        <v>1900</v>
      </c>
      <c r="E320" s="957">
        <v>1</v>
      </c>
      <c r="F320" t="s">
        <v>1034</v>
      </c>
      <c r="G320" s="957" t="s">
        <v>1387</v>
      </c>
      <c r="H320" t="s">
        <v>382</v>
      </c>
      <c r="I320" s="937" t="s">
        <v>491</v>
      </c>
      <c r="J320" s="937" t="s">
        <v>447</v>
      </c>
      <c r="K320" s="937" t="s">
        <v>448</v>
      </c>
      <c r="L320" s="945">
        <v>5.2</v>
      </c>
      <c r="M320" s="960" t="s">
        <v>306</v>
      </c>
      <c r="N320" s="677">
        <f t="shared" ca="1" si="53"/>
        <v>0</v>
      </c>
      <c r="O320" s="677">
        <f t="shared" ca="1" si="53"/>
        <v>0</v>
      </c>
      <c r="P320" s="677">
        <f t="shared" ca="1" si="53"/>
        <v>0</v>
      </c>
      <c r="Q320" s="677">
        <f t="shared" ca="1" si="53"/>
        <v>0</v>
      </c>
      <c r="R320" s="677">
        <f t="shared" ca="1" si="53"/>
        <v>0</v>
      </c>
      <c r="S320" s="677">
        <f t="shared" ca="1" si="53"/>
        <v>0</v>
      </c>
      <c r="T320" s="677">
        <f t="shared" ca="1" si="53"/>
        <v>0</v>
      </c>
      <c r="U320" s="677">
        <f t="shared" ca="1" si="53"/>
        <v>0</v>
      </c>
      <c r="V320" s="677">
        <f t="shared" ca="1" si="53"/>
        <v>0</v>
      </c>
      <c r="W320" s="677">
        <f t="shared" ca="1" si="52"/>
        <v>0</v>
      </c>
      <c r="X320" s="677">
        <f t="shared" ca="1" si="53"/>
        <v>0</v>
      </c>
      <c r="Y320" s="677">
        <f t="shared" ca="1" si="53"/>
        <v>0</v>
      </c>
      <c r="Z320" s="677">
        <f t="shared" ca="1" si="53"/>
        <v>0</v>
      </c>
      <c r="AA320" t="str">
        <f t="shared" si="46"/>
        <v>ASR_COMP</v>
      </c>
      <c r="AB320" s="957">
        <f t="shared" si="47"/>
        <v>44682</v>
      </c>
      <c r="AC320" t="str">
        <f t="shared" si="48"/>
        <v>Unaudited</v>
      </c>
    </row>
    <row r="321" spans="1:29" ht="30" x14ac:dyDescent="0.25">
      <c r="A321" t="s">
        <v>423</v>
      </c>
      <c r="B321" t="s">
        <v>1388</v>
      </c>
      <c r="C321" t="s">
        <v>1389</v>
      </c>
      <c r="D321">
        <v>1900</v>
      </c>
      <c r="E321" s="957">
        <v>1</v>
      </c>
      <c r="F321" t="s">
        <v>1034</v>
      </c>
      <c r="G321" s="957" t="s">
        <v>1387</v>
      </c>
      <c r="H321" t="s">
        <v>382</v>
      </c>
      <c r="I321" s="962" t="s">
        <v>491</v>
      </c>
      <c r="J321" s="962" t="s">
        <v>447</v>
      </c>
      <c r="K321" s="962" t="s">
        <v>448</v>
      </c>
      <c r="L321" s="937">
        <v>5.3</v>
      </c>
      <c r="M321" s="962" t="s">
        <v>307</v>
      </c>
      <c r="N321" s="677">
        <f t="shared" ca="1" si="53"/>
        <v>0</v>
      </c>
      <c r="O321" s="677">
        <f t="shared" ca="1" si="53"/>
        <v>0</v>
      </c>
      <c r="P321" s="677">
        <f t="shared" ca="1" si="53"/>
        <v>0</v>
      </c>
      <c r="Q321" s="677">
        <f t="shared" ca="1" si="53"/>
        <v>0</v>
      </c>
      <c r="R321" s="677">
        <f t="shared" ca="1" si="53"/>
        <v>0</v>
      </c>
      <c r="S321" s="677">
        <f t="shared" ca="1" si="53"/>
        <v>0</v>
      </c>
      <c r="T321" s="677">
        <f t="shared" ca="1" si="53"/>
        <v>0</v>
      </c>
      <c r="U321" s="677">
        <f t="shared" ca="1" si="53"/>
        <v>0</v>
      </c>
      <c r="V321" s="677">
        <f t="shared" ca="1" si="53"/>
        <v>0</v>
      </c>
      <c r="W321" s="677">
        <f t="shared" ca="1" si="52"/>
        <v>0</v>
      </c>
      <c r="X321" s="677">
        <f t="shared" ca="1" si="53"/>
        <v>0</v>
      </c>
      <c r="Y321" s="677">
        <f t="shared" ca="1" si="53"/>
        <v>0</v>
      </c>
      <c r="Z321" s="677">
        <f t="shared" ca="1" si="53"/>
        <v>-3541558.8384246863</v>
      </c>
      <c r="AA321" t="str">
        <f t="shared" si="46"/>
        <v>ASR_COMP</v>
      </c>
      <c r="AB321" s="957">
        <f t="shared" si="47"/>
        <v>44682</v>
      </c>
      <c r="AC321" t="str">
        <f t="shared" si="48"/>
        <v>Unaudited</v>
      </c>
    </row>
    <row r="322" spans="1:29" x14ac:dyDescent="0.25">
      <c r="A322" t="s">
        <v>423</v>
      </c>
      <c r="B322" t="s">
        <v>1388</v>
      </c>
      <c r="C322" t="s">
        <v>1389</v>
      </c>
      <c r="D322">
        <v>1900</v>
      </c>
      <c r="E322" s="957">
        <v>1</v>
      </c>
      <c r="F322" t="s">
        <v>1034</v>
      </c>
      <c r="G322" s="957" t="s">
        <v>1387</v>
      </c>
      <c r="H322" t="s">
        <v>382</v>
      </c>
      <c r="I322" s="937" t="s">
        <v>491</v>
      </c>
      <c r="J322" s="937" t="s">
        <v>447</v>
      </c>
      <c r="K322" s="937" t="s">
        <v>448</v>
      </c>
      <c r="L322" s="937" t="s">
        <v>82</v>
      </c>
      <c r="M322" s="962" t="s">
        <v>456</v>
      </c>
      <c r="N322" s="677">
        <f t="shared" ca="1" si="53"/>
        <v>0</v>
      </c>
      <c r="O322" s="677">
        <f t="shared" ca="1" si="53"/>
        <v>0</v>
      </c>
      <c r="P322" s="677">
        <f t="shared" ca="1" si="53"/>
        <v>0</v>
      </c>
      <c r="Q322" s="677">
        <f t="shared" ca="1" si="53"/>
        <v>0</v>
      </c>
      <c r="R322" s="677">
        <f t="shared" ca="1" si="53"/>
        <v>0</v>
      </c>
      <c r="S322" s="677">
        <f t="shared" ca="1" si="53"/>
        <v>0</v>
      </c>
      <c r="T322" s="677">
        <f t="shared" ca="1" si="53"/>
        <v>0</v>
      </c>
      <c r="U322" s="677">
        <f t="shared" ca="1" si="53"/>
        <v>0</v>
      </c>
      <c r="V322" s="677">
        <f t="shared" ca="1" si="53"/>
        <v>0</v>
      </c>
      <c r="W322" s="677">
        <f t="shared" ca="1" si="52"/>
        <v>0</v>
      </c>
      <c r="X322" s="677">
        <f t="shared" ca="1" si="53"/>
        <v>0</v>
      </c>
      <c r="Y322" s="677">
        <f t="shared" ca="1" si="53"/>
        <v>0</v>
      </c>
      <c r="Z322" s="677">
        <f t="shared" ca="1" si="53"/>
        <v>0</v>
      </c>
      <c r="AA322" t="str">
        <f t="shared" ref="AA322:AA385" si="54">file_name</f>
        <v>ASR_COMP</v>
      </c>
      <c r="AB322" s="957">
        <f t="shared" ref="AB322:AB385" si="55">file_date</f>
        <v>44682</v>
      </c>
      <c r="AC322" t="str">
        <f t="shared" ref="AC322:AC385" si="56">status</f>
        <v>Unaudited</v>
      </c>
    </row>
    <row r="323" spans="1:29" x14ac:dyDescent="0.25">
      <c r="A323" t="s">
        <v>423</v>
      </c>
      <c r="B323" t="s">
        <v>1388</v>
      </c>
      <c r="C323" t="s">
        <v>1389</v>
      </c>
      <c r="D323">
        <v>1900</v>
      </c>
      <c r="E323" s="957">
        <v>1</v>
      </c>
      <c r="F323" t="s">
        <v>1034</v>
      </c>
      <c r="G323" s="957" t="s">
        <v>1387</v>
      </c>
      <c r="H323" t="s">
        <v>382</v>
      </c>
      <c r="I323" s="937" t="s">
        <v>491</v>
      </c>
      <c r="J323" s="937" t="s">
        <v>447</v>
      </c>
      <c r="K323" s="937" t="s">
        <v>449</v>
      </c>
      <c r="L323" s="937">
        <v>6.1</v>
      </c>
      <c r="M323" s="962" t="s">
        <v>18</v>
      </c>
      <c r="N323" s="677">
        <f t="shared" ca="1" si="53"/>
        <v>0</v>
      </c>
      <c r="O323" s="677">
        <f t="shared" ca="1" si="53"/>
        <v>0</v>
      </c>
      <c r="P323" s="677">
        <f t="shared" ca="1" si="53"/>
        <v>0</v>
      </c>
      <c r="Q323" s="677">
        <f t="shared" ca="1" si="53"/>
        <v>0</v>
      </c>
      <c r="R323" s="677">
        <f t="shared" ca="1" si="53"/>
        <v>0</v>
      </c>
      <c r="S323" s="677">
        <f t="shared" ca="1" si="53"/>
        <v>0</v>
      </c>
      <c r="T323" s="677">
        <f t="shared" ca="1" si="53"/>
        <v>0</v>
      </c>
      <c r="U323" s="677">
        <f t="shared" ca="1" si="53"/>
        <v>0</v>
      </c>
      <c r="V323" s="677">
        <f t="shared" ca="1" si="53"/>
        <v>0</v>
      </c>
      <c r="W323" s="677">
        <f t="shared" ca="1" si="52"/>
        <v>0</v>
      </c>
      <c r="X323" s="677">
        <f t="shared" ca="1" si="53"/>
        <v>0</v>
      </c>
      <c r="Y323" s="677">
        <f t="shared" ca="1" si="53"/>
        <v>0</v>
      </c>
      <c r="Z323" s="677">
        <f t="shared" ca="1" si="53"/>
        <v>0</v>
      </c>
      <c r="AA323" t="str">
        <f t="shared" si="54"/>
        <v>ASR_COMP</v>
      </c>
      <c r="AB323" s="957">
        <f t="shared" si="55"/>
        <v>44682</v>
      </c>
      <c r="AC323" t="str">
        <f t="shared" si="56"/>
        <v>Unaudited</v>
      </c>
    </row>
    <row r="324" spans="1:29" x14ac:dyDescent="0.25">
      <c r="A324" t="s">
        <v>423</v>
      </c>
      <c r="B324" t="s">
        <v>1388</v>
      </c>
      <c r="C324" t="s">
        <v>1389</v>
      </c>
      <c r="D324">
        <v>1900</v>
      </c>
      <c r="E324" s="957">
        <v>1</v>
      </c>
      <c r="F324" t="s">
        <v>1034</v>
      </c>
      <c r="G324" s="957" t="s">
        <v>1387</v>
      </c>
      <c r="H324" t="s">
        <v>382</v>
      </c>
      <c r="I324" s="937" t="s">
        <v>491</v>
      </c>
      <c r="J324" s="937" t="s">
        <v>447</v>
      </c>
      <c r="K324" s="937" t="s">
        <v>449</v>
      </c>
      <c r="L324" s="937">
        <v>6.2</v>
      </c>
      <c r="M324" s="962" t="s">
        <v>19</v>
      </c>
      <c r="N324" s="677">
        <f t="shared" ca="1" si="53"/>
        <v>0</v>
      </c>
      <c r="O324" s="677">
        <f t="shared" ca="1" si="53"/>
        <v>0</v>
      </c>
      <c r="P324" s="677">
        <f t="shared" ca="1" si="53"/>
        <v>0</v>
      </c>
      <c r="Q324" s="677">
        <f t="shared" ca="1" si="53"/>
        <v>0</v>
      </c>
      <c r="R324" s="677">
        <f t="shared" ca="1" si="53"/>
        <v>0</v>
      </c>
      <c r="S324" s="677">
        <f t="shared" ca="1" si="53"/>
        <v>0</v>
      </c>
      <c r="T324" s="677">
        <f t="shared" ca="1" si="53"/>
        <v>0</v>
      </c>
      <c r="U324" s="677">
        <f t="shared" ca="1" si="53"/>
        <v>0</v>
      </c>
      <c r="V324" s="677">
        <f t="shared" ca="1" si="53"/>
        <v>0</v>
      </c>
      <c r="W324" s="677">
        <f t="shared" ca="1" si="52"/>
        <v>0</v>
      </c>
      <c r="X324" s="677">
        <f t="shared" ca="1" si="53"/>
        <v>0</v>
      </c>
      <c r="Y324" s="677">
        <f t="shared" ca="1" si="53"/>
        <v>0</v>
      </c>
      <c r="Z324" s="677">
        <f t="shared" ca="1" si="53"/>
        <v>0</v>
      </c>
      <c r="AA324" t="str">
        <f t="shared" si="54"/>
        <v>ASR_COMP</v>
      </c>
      <c r="AB324" s="957">
        <f t="shared" si="55"/>
        <v>44682</v>
      </c>
      <c r="AC324" t="str">
        <f t="shared" si="56"/>
        <v>Unaudited</v>
      </c>
    </row>
    <row r="325" spans="1:29" x14ac:dyDescent="0.25">
      <c r="A325" t="s">
        <v>423</v>
      </c>
      <c r="B325" t="s">
        <v>1388</v>
      </c>
      <c r="C325" t="s">
        <v>1389</v>
      </c>
      <c r="D325">
        <v>1900</v>
      </c>
      <c r="E325" s="957">
        <v>1</v>
      </c>
      <c r="F325" t="s">
        <v>1034</v>
      </c>
      <c r="G325" s="957" t="s">
        <v>1387</v>
      </c>
      <c r="H325" t="s">
        <v>382</v>
      </c>
      <c r="I325" s="937" t="s">
        <v>491</v>
      </c>
      <c r="J325" s="937" t="s">
        <v>447</v>
      </c>
      <c r="K325" s="937" t="s">
        <v>449</v>
      </c>
      <c r="L325" s="945">
        <v>6.3</v>
      </c>
      <c r="M325" s="960" t="s">
        <v>187</v>
      </c>
      <c r="N325" s="677">
        <f t="shared" ca="1" si="53"/>
        <v>0</v>
      </c>
      <c r="O325" s="677">
        <f t="shared" ca="1" si="53"/>
        <v>0</v>
      </c>
      <c r="P325" s="677">
        <f t="shared" ca="1" si="53"/>
        <v>0</v>
      </c>
      <c r="Q325" s="677">
        <f t="shared" ca="1" si="53"/>
        <v>0</v>
      </c>
      <c r="R325" s="677">
        <f t="shared" ca="1" si="53"/>
        <v>0</v>
      </c>
      <c r="S325" s="677">
        <f t="shared" ca="1" si="53"/>
        <v>0</v>
      </c>
      <c r="T325" s="677">
        <f t="shared" ca="1" si="53"/>
        <v>0</v>
      </c>
      <c r="U325" s="677">
        <f t="shared" ca="1" si="53"/>
        <v>0</v>
      </c>
      <c r="V325" s="677">
        <f t="shared" ca="1" si="53"/>
        <v>0</v>
      </c>
      <c r="W325" s="677">
        <f t="shared" ca="1" si="52"/>
        <v>0</v>
      </c>
      <c r="X325" s="677">
        <f t="shared" ca="1" si="53"/>
        <v>0</v>
      </c>
      <c r="Y325" s="677">
        <f t="shared" ca="1" si="53"/>
        <v>0</v>
      </c>
      <c r="Z325" s="677">
        <f t="shared" ca="1" si="53"/>
        <v>0</v>
      </c>
      <c r="AA325" t="str">
        <f t="shared" si="54"/>
        <v>ASR_COMP</v>
      </c>
      <c r="AB325" s="957">
        <f t="shared" si="55"/>
        <v>44682</v>
      </c>
      <c r="AC325" t="str">
        <f t="shared" si="56"/>
        <v>Unaudited</v>
      </c>
    </row>
    <row r="326" spans="1:29" x14ac:dyDescent="0.25">
      <c r="A326" t="s">
        <v>423</v>
      </c>
      <c r="B326" t="s">
        <v>1388</v>
      </c>
      <c r="C326" t="s">
        <v>1389</v>
      </c>
      <c r="D326">
        <v>1900</v>
      </c>
      <c r="E326" s="957">
        <v>1</v>
      </c>
      <c r="F326" t="s">
        <v>1034</v>
      </c>
      <c r="G326" s="957" t="s">
        <v>1387</v>
      </c>
      <c r="H326" t="s">
        <v>382</v>
      </c>
      <c r="I326" s="962" t="s">
        <v>491</v>
      </c>
      <c r="J326" s="962" t="s">
        <v>447</v>
      </c>
      <c r="K326" s="962" t="s">
        <v>449</v>
      </c>
      <c r="L326" s="937" t="s">
        <v>87</v>
      </c>
      <c r="M326" s="962" t="s">
        <v>457</v>
      </c>
      <c r="N326" s="677">
        <f t="shared" ca="1" si="53"/>
        <v>0</v>
      </c>
      <c r="O326" s="677">
        <f t="shared" ca="1" si="53"/>
        <v>0</v>
      </c>
      <c r="P326" s="677">
        <f t="shared" ca="1" si="53"/>
        <v>0</v>
      </c>
      <c r="Q326" s="677">
        <f t="shared" ca="1" si="53"/>
        <v>0</v>
      </c>
      <c r="R326" s="677">
        <f t="shared" ca="1" si="53"/>
        <v>0</v>
      </c>
      <c r="S326" s="677">
        <f t="shared" ca="1" si="53"/>
        <v>0</v>
      </c>
      <c r="T326" s="677">
        <f t="shared" ca="1" si="53"/>
        <v>0</v>
      </c>
      <c r="U326" s="677">
        <f t="shared" ca="1" si="53"/>
        <v>0</v>
      </c>
      <c r="V326" s="677">
        <f t="shared" ca="1" si="53"/>
        <v>0</v>
      </c>
      <c r="W326" s="677">
        <f t="shared" ca="1" si="52"/>
        <v>0</v>
      </c>
      <c r="X326" s="677">
        <f t="shared" ca="1" si="53"/>
        <v>0</v>
      </c>
      <c r="Y326" s="677">
        <f t="shared" ca="1" si="53"/>
        <v>0</v>
      </c>
      <c r="Z326" s="677">
        <f t="shared" ca="1" si="53"/>
        <v>0</v>
      </c>
      <c r="AA326" t="str">
        <f t="shared" si="54"/>
        <v>ASR_COMP</v>
      </c>
      <c r="AB326" s="957">
        <f t="shared" si="55"/>
        <v>44682</v>
      </c>
      <c r="AC326" t="str">
        <f t="shared" si="56"/>
        <v>Unaudited</v>
      </c>
    </row>
    <row r="327" spans="1:29" x14ac:dyDescent="0.25">
      <c r="A327" t="s">
        <v>423</v>
      </c>
      <c r="B327" t="s">
        <v>1388</v>
      </c>
      <c r="C327" t="s">
        <v>1389</v>
      </c>
      <c r="D327">
        <v>1900</v>
      </c>
      <c r="E327" s="957">
        <v>1</v>
      </c>
      <c r="F327" t="s">
        <v>1034</v>
      </c>
      <c r="G327" s="957" t="s">
        <v>1387</v>
      </c>
      <c r="H327" t="s">
        <v>382</v>
      </c>
      <c r="I327" s="937" t="s">
        <v>491</v>
      </c>
      <c r="J327" s="937" t="s">
        <v>447</v>
      </c>
      <c r="K327" s="937" t="s">
        <v>450</v>
      </c>
      <c r="L327" s="937">
        <v>7.1</v>
      </c>
      <c r="M327" s="962" t="s">
        <v>20</v>
      </c>
      <c r="N327" s="677">
        <f t="shared" ca="1" si="53"/>
        <v>0</v>
      </c>
      <c r="O327" s="677">
        <f t="shared" ca="1" si="53"/>
        <v>0</v>
      </c>
      <c r="P327" s="677">
        <f t="shared" ca="1" si="53"/>
        <v>0</v>
      </c>
      <c r="Q327" s="677">
        <f t="shared" ca="1" si="53"/>
        <v>0</v>
      </c>
      <c r="R327" s="677">
        <f t="shared" ca="1" si="53"/>
        <v>0</v>
      </c>
      <c r="S327" s="677">
        <f t="shared" ca="1" si="53"/>
        <v>0</v>
      </c>
      <c r="T327" s="677">
        <f t="shared" ca="1" si="53"/>
        <v>0</v>
      </c>
      <c r="U327" s="677">
        <f t="shared" ca="1" si="53"/>
        <v>0</v>
      </c>
      <c r="V327" s="677">
        <f t="shared" ca="1" si="53"/>
        <v>0</v>
      </c>
      <c r="W327" s="677">
        <f t="shared" ca="1" si="52"/>
        <v>0</v>
      </c>
      <c r="X327" s="677">
        <f t="shared" ca="1" si="53"/>
        <v>0</v>
      </c>
      <c r="Y327" s="677">
        <f t="shared" ca="1" si="53"/>
        <v>0</v>
      </c>
      <c r="Z327" s="677">
        <f t="shared" ca="1" si="53"/>
        <v>100110.78056840098</v>
      </c>
      <c r="AA327" t="str">
        <f t="shared" si="54"/>
        <v>ASR_COMP</v>
      </c>
      <c r="AB327" s="957">
        <f t="shared" si="55"/>
        <v>44682</v>
      </c>
      <c r="AC327" t="str">
        <f t="shared" si="56"/>
        <v>Unaudited</v>
      </c>
    </row>
    <row r="328" spans="1:29" x14ac:dyDescent="0.25">
      <c r="A328" t="s">
        <v>423</v>
      </c>
      <c r="B328" t="s">
        <v>1388</v>
      </c>
      <c r="C328" t="s">
        <v>1389</v>
      </c>
      <c r="D328">
        <v>1900</v>
      </c>
      <c r="E328" s="957">
        <v>1</v>
      </c>
      <c r="F328" t="s">
        <v>1034</v>
      </c>
      <c r="G328" s="957" t="s">
        <v>1387</v>
      </c>
      <c r="H328" t="s">
        <v>382</v>
      </c>
      <c r="I328" s="937" t="s">
        <v>491</v>
      </c>
      <c r="J328" s="937" t="s">
        <v>447</v>
      </c>
      <c r="K328" s="937" t="s">
        <v>450</v>
      </c>
      <c r="L328" s="937">
        <v>7.2</v>
      </c>
      <c r="M328" s="962" t="s">
        <v>21</v>
      </c>
      <c r="N328" s="677">
        <f t="shared" ca="1" si="53"/>
        <v>0</v>
      </c>
      <c r="O328" s="677">
        <f t="shared" ca="1" si="53"/>
        <v>0</v>
      </c>
      <c r="P328" s="677">
        <f t="shared" ca="1" si="53"/>
        <v>0</v>
      </c>
      <c r="Q328" s="677">
        <f t="shared" ca="1" si="53"/>
        <v>0</v>
      </c>
      <c r="R328" s="677">
        <f t="shared" ca="1" si="53"/>
        <v>0</v>
      </c>
      <c r="S328" s="677">
        <f t="shared" ca="1" si="53"/>
        <v>0</v>
      </c>
      <c r="T328" s="677">
        <f t="shared" ca="1" si="53"/>
        <v>0</v>
      </c>
      <c r="U328" s="677">
        <f t="shared" ca="1" si="53"/>
        <v>0</v>
      </c>
      <c r="V328" s="677">
        <f t="shared" ca="1" si="53"/>
        <v>0</v>
      </c>
      <c r="W328" s="677">
        <f t="shared" ca="1" si="52"/>
        <v>0</v>
      </c>
      <c r="X328" s="677">
        <f t="shared" ca="1" si="53"/>
        <v>0</v>
      </c>
      <c r="Y328" s="677">
        <f t="shared" ca="1" si="53"/>
        <v>0</v>
      </c>
      <c r="Z328" s="677">
        <f t="shared" ca="1" si="53"/>
        <v>0</v>
      </c>
      <c r="AA328" t="str">
        <f t="shared" si="54"/>
        <v>ASR_COMP</v>
      </c>
      <c r="AB328" s="957">
        <f t="shared" si="55"/>
        <v>44682</v>
      </c>
      <c r="AC328" t="str">
        <f t="shared" si="56"/>
        <v>Unaudited</v>
      </c>
    </row>
    <row r="329" spans="1:29" x14ac:dyDescent="0.25">
      <c r="A329" t="s">
        <v>423</v>
      </c>
      <c r="B329" t="s">
        <v>1388</v>
      </c>
      <c r="C329" t="s">
        <v>1389</v>
      </c>
      <c r="D329">
        <v>1900</v>
      </c>
      <c r="E329" s="957">
        <v>1</v>
      </c>
      <c r="F329" t="s">
        <v>1034</v>
      </c>
      <c r="G329" s="957" t="s">
        <v>1387</v>
      </c>
      <c r="H329" t="s">
        <v>382</v>
      </c>
      <c r="I329" s="937" t="s">
        <v>491</v>
      </c>
      <c r="J329" s="937" t="s">
        <v>447</v>
      </c>
      <c r="K329" s="937" t="s">
        <v>450</v>
      </c>
      <c r="L329" s="937">
        <v>7.3</v>
      </c>
      <c r="M329" s="962" t="s">
        <v>158</v>
      </c>
      <c r="N329" s="677">
        <f t="shared" ca="1" si="53"/>
        <v>0</v>
      </c>
      <c r="O329" s="677">
        <f t="shared" ca="1" si="53"/>
        <v>0</v>
      </c>
      <c r="P329" s="677">
        <f t="shared" ca="1" si="53"/>
        <v>0</v>
      </c>
      <c r="Q329" s="677">
        <f t="shared" ca="1" si="53"/>
        <v>0</v>
      </c>
      <c r="R329" s="677">
        <f t="shared" ca="1" si="53"/>
        <v>0</v>
      </c>
      <c r="S329" s="677">
        <f t="shared" ca="1" si="53"/>
        <v>0</v>
      </c>
      <c r="T329" s="677">
        <f t="shared" ca="1" si="53"/>
        <v>0</v>
      </c>
      <c r="U329" s="677">
        <f t="shared" ca="1" si="53"/>
        <v>0</v>
      </c>
      <c r="V329" s="677">
        <f t="shared" ca="1" si="53"/>
        <v>0</v>
      </c>
      <c r="W329" s="677">
        <f t="shared" ca="1" si="52"/>
        <v>0</v>
      </c>
      <c r="X329" s="677">
        <f t="shared" ca="1" si="53"/>
        <v>0</v>
      </c>
      <c r="Y329" s="677">
        <f t="shared" ca="1" si="53"/>
        <v>0</v>
      </c>
      <c r="Z329" s="677">
        <f t="shared" ca="1" si="53"/>
        <v>-459341.29000000015</v>
      </c>
      <c r="AA329" t="str">
        <f t="shared" si="54"/>
        <v>ASR_COMP</v>
      </c>
      <c r="AB329" s="957">
        <f t="shared" si="55"/>
        <v>44682</v>
      </c>
      <c r="AC329" t="str">
        <f t="shared" si="56"/>
        <v>Unaudited</v>
      </c>
    </row>
    <row r="330" spans="1:29" x14ac:dyDescent="0.25">
      <c r="A330" t="s">
        <v>423</v>
      </c>
      <c r="B330" t="s">
        <v>1388</v>
      </c>
      <c r="C330" t="s">
        <v>1389</v>
      </c>
      <c r="D330">
        <v>1900</v>
      </c>
      <c r="E330" s="957">
        <v>1</v>
      </c>
      <c r="F330" t="s">
        <v>1034</v>
      </c>
      <c r="G330" s="957" t="s">
        <v>1387</v>
      </c>
      <c r="H330" t="s">
        <v>382</v>
      </c>
      <c r="I330" s="937" t="s">
        <v>491</v>
      </c>
      <c r="J330" s="937" t="s">
        <v>447</v>
      </c>
      <c r="K330" s="937" t="s">
        <v>450</v>
      </c>
      <c r="L330" s="937" t="s">
        <v>91</v>
      </c>
      <c r="M330" s="962" t="s">
        <v>458</v>
      </c>
      <c r="N330" s="677">
        <f t="shared" ca="1" si="53"/>
        <v>0</v>
      </c>
      <c r="O330" s="677">
        <f t="shared" ca="1" si="53"/>
        <v>0</v>
      </c>
      <c r="P330" s="677">
        <f t="shared" ca="1" si="53"/>
        <v>0</v>
      </c>
      <c r="Q330" s="677">
        <f t="shared" ca="1" si="53"/>
        <v>0</v>
      </c>
      <c r="R330" s="677">
        <f t="shared" ca="1" si="53"/>
        <v>0</v>
      </c>
      <c r="S330" s="677">
        <f t="shared" ca="1" si="53"/>
        <v>0</v>
      </c>
      <c r="T330" s="677">
        <f t="shared" ca="1" si="53"/>
        <v>0</v>
      </c>
      <c r="U330" s="677">
        <f t="shared" ca="1" si="53"/>
        <v>0</v>
      </c>
      <c r="V330" s="677">
        <f t="shared" ca="1" si="53"/>
        <v>0</v>
      </c>
      <c r="W330" s="677">
        <f t="shared" ca="1" si="52"/>
        <v>0</v>
      </c>
      <c r="X330" s="677">
        <f t="shared" ca="1" si="53"/>
        <v>0</v>
      </c>
      <c r="Y330" s="677">
        <f t="shared" ca="1" si="53"/>
        <v>0</v>
      </c>
      <c r="Z330" s="677">
        <f t="shared" ca="1" si="53"/>
        <v>0</v>
      </c>
      <c r="AA330" t="str">
        <f t="shared" si="54"/>
        <v>ASR_COMP</v>
      </c>
      <c r="AB330" s="957">
        <f t="shared" si="55"/>
        <v>44682</v>
      </c>
      <c r="AC330" t="str">
        <f t="shared" si="56"/>
        <v>Unaudited</v>
      </c>
    </row>
    <row r="331" spans="1:29" x14ac:dyDescent="0.25">
      <c r="A331" t="s">
        <v>423</v>
      </c>
      <c r="B331" t="s">
        <v>1388</v>
      </c>
      <c r="C331" t="s">
        <v>1389</v>
      </c>
      <c r="D331">
        <v>1900</v>
      </c>
      <c r="E331" s="957">
        <v>1</v>
      </c>
      <c r="F331" t="s">
        <v>1034</v>
      </c>
      <c r="G331" s="957" t="s">
        <v>1387</v>
      </c>
      <c r="H331" t="s">
        <v>382</v>
      </c>
      <c r="I331" s="937" t="s">
        <v>491</v>
      </c>
      <c r="J331" s="937" t="s">
        <v>447</v>
      </c>
      <c r="K331" s="937" t="s">
        <v>451</v>
      </c>
      <c r="L331" s="937">
        <v>8.1</v>
      </c>
      <c r="M331" s="962" t="s">
        <v>22</v>
      </c>
      <c r="N331" s="677">
        <f t="shared" ca="1" si="53"/>
        <v>0</v>
      </c>
      <c r="O331" s="677">
        <f t="shared" ca="1" si="53"/>
        <v>0</v>
      </c>
      <c r="P331" s="677">
        <f t="shared" ca="1" si="53"/>
        <v>0</v>
      </c>
      <c r="Q331" s="677">
        <f t="shared" ca="1" si="53"/>
        <v>0</v>
      </c>
      <c r="R331" s="677">
        <f t="shared" ca="1" si="53"/>
        <v>0</v>
      </c>
      <c r="S331" s="677">
        <f t="shared" ca="1" si="53"/>
        <v>0</v>
      </c>
      <c r="T331" s="677">
        <f t="shared" ca="1" si="53"/>
        <v>0</v>
      </c>
      <c r="U331" s="677">
        <f t="shared" ca="1" si="53"/>
        <v>0</v>
      </c>
      <c r="V331" s="677">
        <f t="shared" ca="1" si="53"/>
        <v>0</v>
      </c>
      <c r="W331" s="677">
        <f t="shared" ca="1" si="52"/>
        <v>0</v>
      </c>
      <c r="X331" s="677">
        <f t="shared" ca="1" si="53"/>
        <v>0</v>
      </c>
      <c r="Y331" s="677">
        <f t="shared" ca="1" si="53"/>
        <v>0</v>
      </c>
      <c r="Z331" s="677">
        <f t="shared" ca="1" si="53"/>
        <v>-27511.32999999998</v>
      </c>
      <c r="AA331" t="str">
        <f t="shared" si="54"/>
        <v>ASR_COMP</v>
      </c>
      <c r="AB331" s="957">
        <f t="shared" si="55"/>
        <v>44682</v>
      </c>
      <c r="AC331" t="str">
        <f t="shared" si="56"/>
        <v>Unaudited</v>
      </c>
    </row>
    <row r="332" spans="1:29" x14ac:dyDescent="0.25">
      <c r="A332" t="s">
        <v>423</v>
      </c>
      <c r="B332" t="s">
        <v>1388</v>
      </c>
      <c r="C332" t="s">
        <v>1389</v>
      </c>
      <c r="D332">
        <v>1900</v>
      </c>
      <c r="E332" s="957">
        <v>1</v>
      </c>
      <c r="F332" t="s">
        <v>1034</v>
      </c>
      <c r="G332" s="957" t="s">
        <v>1387</v>
      </c>
      <c r="H332" t="s">
        <v>382</v>
      </c>
      <c r="I332" s="937" t="s">
        <v>491</v>
      </c>
      <c r="J332" s="937" t="s">
        <v>447</v>
      </c>
      <c r="K332" s="937" t="s">
        <v>451</v>
      </c>
      <c r="L332" s="937" t="s">
        <v>115</v>
      </c>
      <c r="M332" s="962" t="s">
        <v>446</v>
      </c>
      <c r="N332" s="677">
        <f t="shared" ca="1" si="53"/>
        <v>0</v>
      </c>
      <c r="O332" s="677">
        <f t="shared" ca="1" si="53"/>
        <v>0</v>
      </c>
      <c r="P332" s="677">
        <f t="shared" ca="1" si="53"/>
        <v>0</v>
      </c>
      <c r="Q332" s="677">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7">
        <f t="shared" ca="1" si="57"/>
        <v>0</v>
      </c>
      <c r="S332" s="677">
        <f t="shared" ca="1" si="57"/>
        <v>0</v>
      </c>
      <c r="T332" s="677">
        <f t="shared" ca="1" si="57"/>
        <v>0</v>
      </c>
      <c r="U332" s="677">
        <f t="shared" ca="1" si="57"/>
        <v>0</v>
      </c>
      <c r="V332" s="677">
        <f t="shared" ca="1" si="57"/>
        <v>0</v>
      </c>
      <c r="W332" s="677">
        <f t="shared" ca="1" si="52"/>
        <v>0</v>
      </c>
      <c r="X332" s="677">
        <f t="shared" ca="1" si="57"/>
        <v>0</v>
      </c>
      <c r="Y332" s="677">
        <f t="shared" ca="1" si="57"/>
        <v>0</v>
      </c>
      <c r="Z332" s="677">
        <f t="shared" ca="1" si="57"/>
        <v>0</v>
      </c>
      <c r="AA332" t="str">
        <f t="shared" si="54"/>
        <v>ASR_COMP</v>
      </c>
      <c r="AB332" s="957">
        <f t="shared" si="55"/>
        <v>44682</v>
      </c>
      <c r="AC332" t="str">
        <f t="shared" si="56"/>
        <v>Unaudited</v>
      </c>
    </row>
    <row r="333" spans="1:29" x14ac:dyDescent="0.25">
      <c r="A333" t="s">
        <v>423</v>
      </c>
      <c r="B333" t="s">
        <v>1388</v>
      </c>
      <c r="C333" t="s">
        <v>1389</v>
      </c>
      <c r="D333">
        <v>1900</v>
      </c>
      <c r="E333" s="957">
        <v>1</v>
      </c>
      <c r="F333" t="s">
        <v>1034</v>
      </c>
      <c r="G333" s="957" t="s">
        <v>1387</v>
      </c>
      <c r="H333" t="s">
        <v>382</v>
      </c>
      <c r="I333" s="937" t="s">
        <v>491</v>
      </c>
      <c r="J333" s="937" t="s">
        <v>447</v>
      </c>
      <c r="K333" s="937" t="s">
        <v>451</v>
      </c>
      <c r="L333" s="945" t="s">
        <v>117</v>
      </c>
      <c r="M333" s="960" t="s">
        <v>160</v>
      </c>
      <c r="N333" s="677">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7">
        <f t="shared" ca="1" si="57"/>
        <v>0</v>
      </c>
      <c r="P333" s="677">
        <f t="shared" ca="1" si="57"/>
        <v>0</v>
      </c>
      <c r="Q333" s="677">
        <f t="shared" ca="1" si="57"/>
        <v>0</v>
      </c>
      <c r="R333" s="677">
        <f t="shared" ca="1" si="57"/>
        <v>0</v>
      </c>
      <c r="S333" s="677">
        <f t="shared" ca="1" si="57"/>
        <v>0</v>
      </c>
      <c r="T333" s="677">
        <f t="shared" ca="1" si="57"/>
        <v>0</v>
      </c>
      <c r="U333" s="677">
        <f t="shared" ca="1" si="57"/>
        <v>0</v>
      </c>
      <c r="V333" s="677">
        <f t="shared" ca="1" si="57"/>
        <v>0</v>
      </c>
      <c r="W333" s="677">
        <f t="shared" ca="1" si="52"/>
        <v>0</v>
      </c>
      <c r="X333" s="677">
        <f t="shared" ca="1" si="57"/>
        <v>0</v>
      </c>
      <c r="Y333" s="677">
        <f t="shared" ca="1" si="57"/>
        <v>0</v>
      </c>
      <c r="Z333" s="677">
        <f t="shared" ca="1" si="57"/>
        <v>0</v>
      </c>
      <c r="AA333" t="str">
        <f t="shared" si="54"/>
        <v>ASR_COMP</v>
      </c>
      <c r="AB333" s="957">
        <f t="shared" si="55"/>
        <v>44682</v>
      </c>
      <c r="AC333" t="str">
        <f t="shared" si="56"/>
        <v>Unaudited</v>
      </c>
    </row>
    <row r="334" spans="1:29" x14ac:dyDescent="0.25">
      <c r="A334" t="s">
        <v>423</v>
      </c>
      <c r="B334" t="s">
        <v>1388</v>
      </c>
      <c r="C334" t="s">
        <v>1389</v>
      </c>
      <c r="D334">
        <v>1900</v>
      </c>
      <c r="E334" s="957">
        <v>1</v>
      </c>
      <c r="F334" t="s">
        <v>1034</v>
      </c>
      <c r="G334" s="957" t="s">
        <v>1387</v>
      </c>
      <c r="H334" t="s">
        <v>382</v>
      </c>
      <c r="I334" s="962" t="s">
        <v>491</v>
      </c>
      <c r="J334" s="962" t="s">
        <v>447</v>
      </c>
      <c r="K334" s="962" t="s">
        <v>451</v>
      </c>
      <c r="L334" s="937" t="s">
        <v>118</v>
      </c>
      <c r="M334" s="962" t="s">
        <v>116</v>
      </c>
      <c r="N334" s="677">
        <f t="shared" ca="1" si="58"/>
        <v>0</v>
      </c>
      <c r="O334" s="677">
        <f t="shared" ca="1" si="57"/>
        <v>0</v>
      </c>
      <c r="P334" s="677">
        <f t="shared" ca="1" si="57"/>
        <v>0</v>
      </c>
      <c r="Q334" s="677">
        <f t="shared" ca="1" si="57"/>
        <v>0</v>
      </c>
      <c r="R334" s="677">
        <f t="shared" ca="1" si="57"/>
        <v>0</v>
      </c>
      <c r="S334" s="677">
        <f t="shared" ca="1" si="57"/>
        <v>0</v>
      </c>
      <c r="T334" s="677">
        <f t="shared" ca="1" si="57"/>
        <v>0</v>
      </c>
      <c r="U334" s="677">
        <f t="shared" ca="1" si="57"/>
        <v>0</v>
      </c>
      <c r="V334" s="677">
        <f t="shared" ca="1" si="57"/>
        <v>0</v>
      </c>
      <c r="W334" s="677">
        <f t="shared" ca="1" si="52"/>
        <v>0</v>
      </c>
      <c r="X334" s="677">
        <f t="shared" ca="1" si="57"/>
        <v>0</v>
      </c>
      <c r="Y334" s="677">
        <f t="shared" ca="1" si="57"/>
        <v>0</v>
      </c>
      <c r="Z334" s="677">
        <f t="shared" ca="1" si="57"/>
        <v>0</v>
      </c>
      <c r="AA334" t="str">
        <f t="shared" si="54"/>
        <v>ASR_COMP</v>
      </c>
      <c r="AB334" s="957">
        <f t="shared" si="55"/>
        <v>44682</v>
      </c>
      <c r="AC334" t="str">
        <f t="shared" si="56"/>
        <v>Unaudited</v>
      </c>
    </row>
    <row r="335" spans="1:29" x14ac:dyDescent="0.25">
      <c r="A335" t="s">
        <v>423</v>
      </c>
      <c r="B335" t="s">
        <v>1388</v>
      </c>
      <c r="C335" t="s">
        <v>1389</v>
      </c>
      <c r="D335">
        <v>1900</v>
      </c>
      <c r="E335" s="957">
        <v>1</v>
      </c>
      <c r="F335" t="s">
        <v>1034</v>
      </c>
      <c r="G335" s="957" t="s">
        <v>1387</v>
      </c>
      <c r="H335" t="s">
        <v>382</v>
      </c>
      <c r="I335" s="937" t="s">
        <v>491</v>
      </c>
      <c r="J335" s="937" t="s">
        <v>447</v>
      </c>
      <c r="K335" s="937" t="s">
        <v>451</v>
      </c>
      <c r="L335" s="937" t="s">
        <v>119</v>
      </c>
      <c r="M335" s="962" t="s">
        <v>161</v>
      </c>
      <c r="N335" s="677">
        <f t="shared" ca="1" si="58"/>
        <v>0</v>
      </c>
      <c r="O335" s="677">
        <f t="shared" ca="1" si="57"/>
        <v>0</v>
      </c>
      <c r="P335" s="677">
        <f t="shared" ca="1" si="57"/>
        <v>0</v>
      </c>
      <c r="Q335" s="677">
        <f t="shared" ca="1" si="57"/>
        <v>0</v>
      </c>
      <c r="R335" s="677">
        <f t="shared" ca="1" si="57"/>
        <v>0</v>
      </c>
      <c r="S335" s="677">
        <f t="shared" ca="1" si="57"/>
        <v>0</v>
      </c>
      <c r="T335" s="677">
        <f t="shared" ca="1" si="57"/>
        <v>0</v>
      </c>
      <c r="U335" s="677">
        <f t="shared" ca="1" si="57"/>
        <v>0</v>
      </c>
      <c r="V335" s="677">
        <f t="shared" ca="1" si="57"/>
        <v>0</v>
      </c>
      <c r="W335" s="677">
        <f t="shared" ca="1" si="52"/>
        <v>0</v>
      </c>
      <c r="X335" s="677">
        <f t="shared" ca="1" si="57"/>
        <v>0</v>
      </c>
      <c r="Y335" s="677">
        <f t="shared" ca="1" si="57"/>
        <v>0</v>
      </c>
      <c r="Z335" s="677">
        <f t="shared" ca="1" si="57"/>
        <v>0</v>
      </c>
      <c r="AA335" t="str">
        <f t="shared" si="54"/>
        <v>ASR_COMP</v>
      </c>
      <c r="AB335" s="957">
        <f t="shared" si="55"/>
        <v>44682</v>
      </c>
      <c r="AC335" t="str">
        <f t="shared" si="56"/>
        <v>Unaudited</v>
      </c>
    </row>
    <row r="336" spans="1:29" x14ac:dyDescent="0.25">
      <c r="A336" t="s">
        <v>423</v>
      </c>
      <c r="B336" t="s">
        <v>1388</v>
      </c>
      <c r="C336" t="s">
        <v>1389</v>
      </c>
      <c r="D336">
        <v>1900</v>
      </c>
      <c r="E336" s="957">
        <v>1</v>
      </c>
      <c r="F336" t="s">
        <v>1034</v>
      </c>
      <c r="G336" s="957" t="s">
        <v>1387</v>
      </c>
      <c r="H336" t="s">
        <v>382</v>
      </c>
      <c r="I336" s="937" t="s">
        <v>491</v>
      </c>
      <c r="J336" s="937" t="s">
        <v>447</v>
      </c>
      <c r="K336" s="937" t="s">
        <v>451</v>
      </c>
      <c r="L336" s="937" t="s">
        <v>162</v>
      </c>
      <c r="M336" s="962" t="s">
        <v>23</v>
      </c>
      <c r="N336" s="677">
        <f t="shared" ca="1" si="58"/>
        <v>0</v>
      </c>
      <c r="O336" s="677">
        <f t="shared" ca="1" si="57"/>
        <v>0</v>
      </c>
      <c r="P336" s="677">
        <f t="shared" ca="1" si="57"/>
        <v>0</v>
      </c>
      <c r="Q336" s="677">
        <f t="shared" ca="1" si="57"/>
        <v>0</v>
      </c>
      <c r="R336" s="677">
        <f t="shared" ca="1" si="57"/>
        <v>0</v>
      </c>
      <c r="S336" s="677">
        <f t="shared" ca="1" si="57"/>
        <v>0</v>
      </c>
      <c r="T336" s="677">
        <f t="shared" ca="1" si="57"/>
        <v>0</v>
      </c>
      <c r="U336" s="677">
        <f t="shared" ca="1" si="57"/>
        <v>0</v>
      </c>
      <c r="V336" s="677">
        <f t="shared" ca="1" si="57"/>
        <v>0</v>
      </c>
      <c r="W336" s="677">
        <f t="shared" ca="1" si="52"/>
        <v>0</v>
      </c>
      <c r="X336" s="677">
        <f t="shared" ca="1" si="57"/>
        <v>0</v>
      </c>
      <c r="Y336" s="677">
        <f t="shared" ca="1" si="57"/>
        <v>0</v>
      </c>
      <c r="Z336" s="677">
        <f t="shared" ca="1" si="57"/>
        <v>0</v>
      </c>
      <c r="AA336" t="str">
        <f t="shared" si="54"/>
        <v>ASR_COMP</v>
      </c>
      <c r="AB336" s="957">
        <f t="shared" si="55"/>
        <v>44682</v>
      </c>
      <c r="AC336" t="str">
        <f t="shared" si="56"/>
        <v>Unaudited</v>
      </c>
    </row>
    <row r="337" spans="1:29" x14ac:dyDescent="0.25">
      <c r="A337" t="s">
        <v>423</v>
      </c>
      <c r="B337" t="s">
        <v>1388</v>
      </c>
      <c r="C337" t="s">
        <v>1389</v>
      </c>
      <c r="D337">
        <v>1900</v>
      </c>
      <c r="E337" s="957">
        <v>1</v>
      </c>
      <c r="F337" t="s">
        <v>1034</v>
      </c>
      <c r="G337" s="957" t="s">
        <v>1387</v>
      </c>
      <c r="H337" t="s">
        <v>382</v>
      </c>
      <c r="I337" s="937" t="s">
        <v>491</v>
      </c>
      <c r="J337" s="937" t="s">
        <v>447</v>
      </c>
      <c r="K337" s="937" t="s">
        <v>451</v>
      </c>
      <c r="L337" s="937" t="s">
        <v>445</v>
      </c>
      <c r="M337" s="962" t="s">
        <v>459</v>
      </c>
      <c r="N337" s="677">
        <f t="shared" ca="1" si="58"/>
        <v>0</v>
      </c>
      <c r="O337" s="677">
        <f t="shared" ca="1" si="57"/>
        <v>0</v>
      </c>
      <c r="P337" s="677">
        <f t="shared" ca="1" si="57"/>
        <v>0</v>
      </c>
      <c r="Q337" s="677">
        <f t="shared" ca="1" si="57"/>
        <v>0</v>
      </c>
      <c r="R337" s="677">
        <f t="shared" ca="1" si="57"/>
        <v>0</v>
      </c>
      <c r="S337" s="677">
        <f t="shared" ca="1" si="57"/>
        <v>0</v>
      </c>
      <c r="T337" s="677">
        <f t="shared" ca="1" si="57"/>
        <v>0</v>
      </c>
      <c r="U337" s="677">
        <f t="shared" ca="1" si="57"/>
        <v>0</v>
      </c>
      <c r="V337" s="677">
        <f t="shared" ca="1" si="57"/>
        <v>0</v>
      </c>
      <c r="W337" s="677">
        <f t="shared" ca="1" si="52"/>
        <v>0</v>
      </c>
      <c r="X337" s="677">
        <f t="shared" ca="1" si="57"/>
        <v>0</v>
      </c>
      <c r="Y337" s="677">
        <f t="shared" ca="1" si="57"/>
        <v>0</v>
      </c>
      <c r="Z337" s="677">
        <f t="shared" ca="1" si="57"/>
        <v>0</v>
      </c>
      <c r="AA337" t="str">
        <f t="shared" si="54"/>
        <v>ASR_COMP</v>
      </c>
      <c r="AB337" s="957">
        <f t="shared" si="55"/>
        <v>44682</v>
      </c>
      <c r="AC337" t="str">
        <f t="shared" si="56"/>
        <v>Unaudited</v>
      </c>
    </row>
    <row r="338" spans="1:29" ht="30" x14ac:dyDescent="0.25">
      <c r="A338" t="s">
        <v>423</v>
      </c>
      <c r="B338" t="s">
        <v>1388</v>
      </c>
      <c r="C338" t="s">
        <v>1389</v>
      </c>
      <c r="D338">
        <v>1900</v>
      </c>
      <c r="E338" s="957">
        <v>1</v>
      </c>
      <c r="F338" t="s">
        <v>1034</v>
      </c>
      <c r="G338" s="957" t="s">
        <v>1387</v>
      </c>
      <c r="H338" t="s">
        <v>382</v>
      </c>
      <c r="I338" s="937" t="s">
        <v>491</v>
      </c>
      <c r="J338" s="937" t="s">
        <v>447</v>
      </c>
      <c r="K338" s="937" t="s">
        <v>452</v>
      </c>
      <c r="L338" s="937">
        <v>9.1</v>
      </c>
      <c r="M338" s="962" t="s">
        <v>188</v>
      </c>
      <c r="N338" s="677">
        <f t="shared" ca="1" si="58"/>
        <v>0</v>
      </c>
      <c r="O338" s="677">
        <f t="shared" ca="1" si="57"/>
        <v>0</v>
      </c>
      <c r="P338" s="677">
        <f t="shared" ca="1" si="57"/>
        <v>0</v>
      </c>
      <c r="Q338" s="677">
        <f t="shared" ca="1" si="57"/>
        <v>0</v>
      </c>
      <c r="R338" s="677">
        <f t="shared" ca="1" si="57"/>
        <v>0</v>
      </c>
      <c r="S338" s="677">
        <f t="shared" ca="1" si="57"/>
        <v>0</v>
      </c>
      <c r="T338" s="677">
        <f t="shared" ca="1" si="57"/>
        <v>0</v>
      </c>
      <c r="U338" s="677">
        <f t="shared" ca="1" si="57"/>
        <v>0</v>
      </c>
      <c r="V338" s="677">
        <f t="shared" ca="1" si="57"/>
        <v>0</v>
      </c>
      <c r="W338" s="677">
        <f t="shared" ca="1" si="52"/>
        <v>0</v>
      </c>
      <c r="X338" s="677">
        <f t="shared" ca="1" si="57"/>
        <v>0</v>
      </c>
      <c r="Y338" s="677">
        <f t="shared" ca="1" si="57"/>
        <v>0</v>
      </c>
      <c r="Z338" s="677">
        <f t="shared" ca="1" si="57"/>
        <v>-353883.76093359583</v>
      </c>
      <c r="AA338" t="str">
        <f t="shared" si="54"/>
        <v>ASR_COMP</v>
      </c>
      <c r="AB338" s="957">
        <f t="shared" si="55"/>
        <v>44682</v>
      </c>
      <c r="AC338" t="str">
        <f t="shared" si="56"/>
        <v>Unaudited</v>
      </c>
    </row>
    <row r="339" spans="1:29" x14ac:dyDescent="0.25">
      <c r="A339" t="s">
        <v>423</v>
      </c>
      <c r="B339" t="s">
        <v>1388</v>
      </c>
      <c r="C339" t="s">
        <v>1389</v>
      </c>
      <c r="D339">
        <v>1900</v>
      </c>
      <c r="E339" s="957">
        <v>1</v>
      </c>
      <c r="F339" t="s">
        <v>1034</v>
      </c>
      <c r="G339" s="957" t="s">
        <v>1387</v>
      </c>
      <c r="H339" t="s">
        <v>382</v>
      </c>
      <c r="I339" s="937" t="s">
        <v>491</v>
      </c>
      <c r="J339" s="937" t="s">
        <v>447</v>
      </c>
      <c r="K339" s="937" t="s">
        <v>452</v>
      </c>
      <c r="L339" s="937" t="s">
        <v>109</v>
      </c>
      <c r="M339" s="962" t="s">
        <v>189</v>
      </c>
      <c r="N339" s="677">
        <f t="shared" ca="1" si="58"/>
        <v>0</v>
      </c>
      <c r="O339" s="677">
        <f t="shared" ca="1" si="57"/>
        <v>0</v>
      </c>
      <c r="P339" s="677">
        <f t="shared" ca="1" si="57"/>
        <v>0</v>
      </c>
      <c r="Q339" s="677">
        <f t="shared" ca="1" si="57"/>
        <v>0</v>
      </c>
      <c r="R339" s="677">
        <f t="shared" ca="1" si="57"/>
        <v>0</v>
      </c>
      <c r="S339" s="677">
        <f t="shared" ca="1" si="57"/>
        <v>0</v>
      </c>
      <c r="T339" s="677">
        <f t="shared" ca="1" si="57"/>
        <v>0</v>
      </c>
      <c r="U339" s="677">
        <f t="shared" ca="1" si="57"/>
        <v>0</v>
      </c>
      <c r="V339" s="677">
        <f t="shared" ca="1" si="57"/>
        <v>0</v>
      </c>
      <c r="W339" s="677">
        <f t="shared" ca="1" si="52"/>
        <v>0</v>
      </c>
      <c r="X339" s="677">
        <f t="shared" ca="1" si="57"/>
        <v>0</v>
      </c>
      <c r="Y339" s="677">
        <f t="shared" ca="1" si="57"/>
        <v>0</v>
      </c>
      <c r="Z339" s="677">
        <f t="shared" ca="1" si="57"/>
        <v>349346.72644202079</v>
      </c>
      <c r="AA339" t="str">
        <f t="shared" si="54"/>
        <v>ASR_COMP</v>
      </c>
      <c r="AB339" s="957">
        <f t="shared" si="55"/>
        <v>44682</v>
      </c>
      <c r="AC339" t="str">
        <f t="shared" si="56"/>
        <v>Unaudited</v>
      </c>
    </row>
    <row r="340" spans="1:29" x14ac:dyDescent="0.25">
      <c r="A340" t="s">
        <v>423</v>
      </c>
      <c r="B340" t="s">
        <v>1388</v>
      </c>
      <c r="C340" t="s">
        <v>1389</v>
      </c>
      <c r="D340">
        <v>1900</v>
      </c>
      <c r="E340" s="957">
        <v>1</v>
      </c>
      <c r="F340" t="s">
        <v>1034</v>
      </c>
      <c r="G340" s="957" t="s">
        <v>1387</v>
      </c>
      <c r="H340" t="s">
        <v>382</v>
      </c>
      <c r="I340" s="937" t="s">
        <v>491</v>
      </c>
      <c r="J340" s="937" t="s">
        <v>447</v>
      </c>
      <c r="K340" s="937" t="s">
        <v>452</v>
      </c>
      <c r="L340" s="937" t="s">
        <v>1324</v>
      </c>
      <c r="M340" s="962" t="s">
        <v>1325</v>
      </c>
      <c r="N340" s="677">
        <f t="shared" ca="1" si="58"/>
        <v>0</v>
      </c>
      <c r="O340" s="677">
        <f t="shared" ca="1" si="57"/>
        <v>0</v>
      </c>
      <c r="P340" s="677">
        <f t="shared" ca="1" si="57"/>
        <v>0</v>
      </c>
      <c r="Q340" s="677">
        <f t="shared" ca="1" si="57"/>
        <v>0</v>
      </c>
      <c r="R340" s="677">
        <f t="shared" ca="1" si="57"/>
        <v>0</v>
      </c>
      <c r="S340" s="677">
        <f t="shared" ca="1" si="57"/>
        <v>0</v>
      </c>
      <c r="T340" s="677">
        <f t="shared" ca="1" si="57"/>
        <v>0</v>
      </c>
      <c r="U340" s="677">
        <f t="shared" ca="1" si="57"/>
        <v>0</v>
      </c>
      <c r="V340" s="677">
        <f t="shared" ca="1" si="57"/>
        <v>0</v>
      </c>
      <c r="W340" s="677">
        <f t="shared" ca="1" si="52"/>
        <v>0</v>
      </c>
      <c r="X340" s="677">
        <f t="shared" ca="1" si="57"/>
        <v>0</v>
      </c>
      <c r="Y340" s="677">
        <f t="shared" ca="1" si="57"/>
        <v>0</v>
      </c>
      <c r="Z340" s="677">
        <f t="shared" ca="1" si="57"/>
        <v>1288287.088397149</v>
      </c>
      <c r="AA340" t="str">
        <f t="shared" si="54"/>
        <v>ASR_COMP</v>
      </c>
      <c r="AB340" s="957">
        <f t="shared" si="55"/>
        <v>44682</v>
      </c>
      <c r="AC340" t="str">
        <f t="shared" si="56"/>
        <v>Unaudited</v>
      </c>
    </row>
    <row r="341" spans="1:29" x14ac:dyDescent="0.25">
      <c r="A341" t="s">
        <v>423</v>
      </c>
      <c r="B341" t="s">
        <v>1388</v>
      </c>
      <c r="C341" t="s">
        <v>1389</v>
      </c>
      <c r="D341">
        <v>1900</v>
      </c>
      <c r="E341" s="957">
        <v>1</v>
      </c>
      <c r="F341" t="s">
        <v>1034</v>
      </c>
      <c r="G341" s="957" t="s">
        <v>1387</v>
      </c>
      <c r="H341" t="s">
        <v>382</v>
      </c>
      <c r="I341" s="937" t="s">
        <v>491</v>
      </c>
      <c r="J341" s="937" t="s">
        <v>447</v>
      </c>
      <c r="K341" s="937" t="s">
        <v>452</v>
      </c>
      <c r="L341" s="945" t="s">
        <v>110</v>
      </c>
      <c r="M341" s="960" t="s">
        <v>190</v>
      </c>
      <c r="N341" s="677">
        <f t="shared" ca="1" si="58"/>
        <v>0</v>
      </c>
      <c r="O341" s="677">
        <f t="shared" ca="1" si="57"/>
        <v>0</v>
      </c>
      <c r="P341" s="677">
        <f t="shared" ca="1" si="57"/>
        <v>0</v>
      </c>
      <c r="Q341" s="677">
        <f t="shared" ca="1" si="57"/>
        <v>0</v>
      </c>
      <c r="R341" s="677">
        <f t="shared" ca="1" si="57"/>
        <v>0</v>
      </c>
      <c r="S341" s="677">
        <f t="shared" ca="1" si="57"/>
        <v>0</v>
      </c>
      <c r="T341" s="677">
        <f t="shared" ca="1" si="57"/>
        <v>0</v>
      </c>
      <c r="U341" s="677">
        <f t="shared" ca="1" si="57"/>
        <v>0</v>
      </c>
      <c r="V341" s="677">
        <f t="shared" ca="1" si="57"/>
        <v>0</v>
      </c>
      <c r="W341" s="677">
        <f t="shared" ca="1" si="52"/>
        <v>0</v>
      </c>
      <c r="X341" s="677">
        <f t="shared" ca="1" si="57"/>
        <v>0</v>
      </c>
      <c r="Y341" s="677">
        <f t="shared" ca="1" si="57"/>
        <v>0</v>
      </c>
      <c r="Z341" s="677">
        <f t="shared" ca="1" si="57"/>
        <v>976550.72748235473</v>
      </c>
      <c r="AA341" t="str">
        <f t="shared" si="54"/>
        <v>ASR_COMP</v>
      </c>
      <c r="AB341" s="957">
        <f t="shared" si="55"/>
        <v>44682</v>
      </c>
      <c r="AC341" t="str">
        <f t="shared" si="56"/>
        <v>Unaudited</v>
      </c>
    </row>
    <row r="342" spans="1:29" x14ac:dyDescent="0.25">
      <c r="A342" t="s">
        <v>423</v>
      </c>
      <c r="B342" t="s">
        <v>1388</v>
      </c>
      <c r="C342" t="s">
        <v>1389</v>
      </c>
      <c r="D342">
        <v>1900</v>
      </c>
      <c r="E342" s="957">
        <v>1</v>
      </c>
      <c r="F342" t="s">
        <v>1034</v>
      </c>
      <c r="G342" s="957" t="s">
        <v>1387</v>
      </c>
      <c r="H342" t="s">
        <v>382</v>
      </c>
      <c r="I342" s="937" t="s">
        <v>491</v>
      </c>
      <c r="J342" s="937" t="s">
        <v>447</v>
      </c>
      <c r="K342" s="937" t="s">
        <v>452</v>
      </c>
      <c r="L342" s="937" t="s">
        <v>111</v>
      </c>
      <c r="M342" s="962" t="s">
        <v>163</v>
      </c>
      <c r="N342" s="677">
        <f t="shared" ca="1" si="58"/>
        <v>0</v>
      </c>
      <c r="O342" s="677">
        <f t="shared" ca="1" si="57"/>
        <v>0</v>
      </c>
      <c r="P342" s="677">
        <f t="shared" ca="1" si="57"/>
        <v>0</v>
      </c>
      <c r="Q342" s="677">
        <f t="shared" ca="1" si="57"/>
        <v>0</v>
      </c>
      <c r="R342" s="677">
        <f t="shared" ca="1" si="57"/>
        <v>0</v>
      </c>
      <c r="S342" s="677">
        <f t="shared" ca="1" si="57"/>
        <v>0</v>
      </c>
      <c r="T342" s="677">
        <f t="shared" ca="1" si="57"/>
        <v>0</v>
      </c>
      <c r="U342" s="677">
        <f t="shared" ca="1" si="57"/>
        <v>0</v>
      </c>
      <c r="V342" s="677">
        <f t="shared" ca="1" si="57"/>
        <v>0</v>
      </c>
      <c r="W342" s="677">
        <f t="shared" ca="1" si="52"/>
        <v>0</v>
      </c>
      <c r="X342" s="677">
        <f t="shared" ca="1" si="57"/>
        <v>0</v>
      </c>
      <c r="Y342" s="677">
        <f t="shared" ca="1" si="57"/>
        <v>0</v>
      </c>
      <c r="Z342" s="677">
        <f t="shared" ca="1" si="57"/>
        <v>1778398.1236267004</v>
      </c>
      <c r="AA342" t="str">
        <f t="shared" si="54"/>
        <v>ASR_COMP</v>
      </c>
      <c r="AB342" s="957">
        <f t="shared" si="55"/>
        <v>44682</v>
      </c>
      <c r="AC342" t="str">
        <f t="shared" si="56"/>
        <v>Unaudited</v>
      </c>
    </row>
    <row r="343" spans="1:29" x14ac:dyDescent="0.25">
      <c r="A343" t="s">
        <v>423</v>
      </c>
      <c r="B343" t="s">
        <v>1388</v>
      </c>
      <c r="C343" t="s">
        <v>1389</v>
      </c>
      <c r="D343">
        <v>1900</v>
      </c>
      <c r="E343" s="957">
        <v>1</v>
      </c>
      <c r="F343" t="s">
        <v>1034</v>
      </c>
      <c r="G343" s="957" t="s">
        <v>1387</v>
      </c>
      <c r="H343" t="s">
        <v>382</v>
      </c>
      <c r="I343" s="937" t="s">
        <v>491</v>
      </c>
      <c r="J343" s="937" t="s">
        <v>447</v>
      </c>
      <c r="K343" s="937" t="s">
        <v>452</v>
      </c>
      <c r="L343" s="937" t="s">
        <v>112</v>
      </c>
      <c r="M343" s="962" t="s">
        <v>137</v>
      </c>
      <c r="N343" s="677">
        <f t="shared" ca="1" si="58"/>
        <v>0</v>
      </c>
      <c r="O343" s="677">
        <f t="shared" ca="1" si="57"/>
        <v>0</v>
      </c>
      <c r="P343" s="677">
        <f t="shared" ca="1" si="57"/>
        <v>0</v>
      </c>
      <c r="Q343" s="677">
        <f t="shared" ca="1" si="57"/>
        <v>0</v>
      </c>
      <c r="R343" s="677">
        <f t="shared" ca="1" si="57"/>
        <v>0</v>
      </c>
      <c r="S343" s="677">
        <f t="shared" ca="1" si="57"/>
        <v>0</v>
      </c>
      <c r="T343" s="677">
        <f t="shared" ca="1" si="57"/>
        <v>0</v>
      </c>
      <c r="U343" s="677">
        <f t="shared" ca="1" si="57"/>
        <v>0</v>
      </c>
      <c r="V343" s="677">
        <f t="shared" ca="1" si="57"/>
        <v>0</v>
      </c>
      <c r="W343" s="677">
        <f t="shared" ca="1" si="52"/>
        <v>0</v>
      </c>
      <c r="X343" s="677">
        <f t="shared" ca="1" si="57"/>
        <v>0</v>
      </c>
      <c r="Y343" s="677">
        <f t="shared" ca="1" si="57"/>
        <v>0</v>
      </c>
      <c r="Z343" s="677">
        <f t="shared" ca="1" si="57"/>
        <v>0</v>
      </c>
      <c r="AA343" t="str">
        <f t="shared" si="54"/>
        <v>ASR_COMP</v>
      </c>
      <c r="AB343" s="957">
        <f t="shared" si="55"/>
        <v>44682</v>
      </c>
      <c r="AC343" t="str">
        <f t="shared" si="56"/>
        <v>Unaudited</v>
      </c>
    </row>
    <row r="344" spans="1:29" x14ac:dyDescent="0.25">
      <c r="A344" t="s">
        <v>423</v>
      </c>
      <c r="B344" t="s">
        <v>1388</v>
      </c>
      <c r="C344" t="s">
        <v>1389</v>
      </c>
      <c r="D344">
        <v>1900</v>
      </c>
      <c r="E344" s="957">
        <v>1</v>
      </c>
      <c r="F344" t="s">
        <v>1034</v>
      </c>
      <c r="G344" s="957" t="s">
        <v>1387</v>
      </c>
      <c r="H344" t="s">
        <v>382</v>
      </c>
      <c r="I344" s="937" t="s">
        <v>491</v>
      </c>
      <c r="J344" s="937" t="s">
        <v>447</v>
      </c>
      <c r="K344" s="937" t="s">
        <v>452</v>
      </c>
      <c r="L344" s="937" t="s">
        <v>113</v>
      </c>
      <c r="M344" s="962" t="s">
        <v>165</v>
      </c>
      <c r="N344" s="677">
        <f t="shared" ca="1" si="58"/>
        <v>0</v>
      </c>
      <c r="O344" s="677">
        <f t="shared" ca="1" si="57"/>
        <v>0</v>
      </c>
      <c r="P344" s="677">
        <f t="shared" ca="1" si="57"/>
        <v>0</v>
      </c>
      <c r="Q344" s="677">
        <f t="shared" ca="1" si="57"/>
        <v>0</v>
      </c>
      <c r="R344" s="677">
        <f t="shared" ca="1" si="57"/>
        <v>0</v>
      </c>
      <c r="S344" s="677">
        <f t="shared" ca="1" si="57"/>
        <v>0</v>
      </c>
      <c r="T344" s="677">
        <f t="shared" ca="1" si="57"/>
        <v>0</v>
      </c>
      <c r="U344" s="677">
        <f t="shared" ca="1" si="57"/>
        <v>0</v>
      </c>
      <c r="V344" s="677">
        <f t="shared" ca="1" si="57"/>
        <v>0</v>
      </c>
      <c r="W344" s="677">
        <f t="shared" ca="1" si="52"/>
        <v>0</v>
      </c>
      <c r="X344" s="677">
        <f t="shared" ca="1" si="57"/>
        <v>0</v>
      </c>
      <c r="Y344" s="677">
        <f t="shared" ca="1" si="57"/>
        <v>0</v>
      </c>
      <c r="Z344" s="677">
        <f t="shared" ca="1" si="57"/>
        <v>-6446139.2482552845</v>
      </c>
      <c r="AA344" t="str">
        <f t="shared" si="54"/>
        <v>ASR_COMP</v>
      </c>
      <c r="AB344" s="957">
        <f t="shared" si="55"/>
        <v>44682</v>
      </c>
      <c r="AC344" t="str">
        <f t="shared" si="56"/>
        <v>Unaudited</v>
      </c>
    </row>
    <row r="345" spans="1:29" x14ac:dyDescent="0.25">
      <c r="A345" t="s">
        <v>423</v>
      </c>
      <c r="B345" t="s">
        <v>1388</v>
      </c>
      <c r="C345" t="s">
        <v>1389</v>
      </c>
      <c r="D345">
        <v>1900</v>
      </c>
      <c r="E345" s="957">
        <v>1</v>
      </c>
      <c r="F345" t="s">
        <v>1034</v>
      </c>
      <c r="G345" s="957" t="s">
        <v>1387</v>
      </c>
      <c r="H345" t="s">
        <v>382</v>
      </c>
      <c r="I345" s="937" t="s">
        <v>491</v>
      </c>
      <c r="J345" s="937" t="s">
        <v>447</v>
      </c>
      <c r="K345" s="937" t="s">
        <v>452</v>
      </c>
      <c r="L345" s="937" t="s">
        <v>114</v>
      </c>
      <c r="M345" s="962" t="s">
        <v>466</v>
      </c>
      <c r="N345" s="677">
        <f t="shared" ca="1" si="58"/>
        <v>0</v>
      </c>
      <c r="O345" s="677">
        <f t="shared" ca="1" si="57"/>
        <v>0</v>
      </c>
      <c r="P345" s="677">
        <f t="shared" ca="1" si="57"/>
        <v>0</v>
      </c>
      <c r="Q345" s="677">
        <f t="shared" ca="1" si="57"/>
        <v>0</v>
      </c>
      <c r="R345" s="677">
        <f t="shared" ca="1" si="57"/>
        <v>0</v>
      </c>
      <c r="S345" s="677">
        <f t="shared" ca="1" si="57"/>
        <v>0</v>
      </c>
      <c r="T345" s="677">
        <f t="shared" ca="1" si="57"/>
        <v>0</v>
      </c>
      <c r="U345" s="677">
        <f t="shared" ca="1" si="57"/>
        <v>0</v>
      </c>
      <c r="V345" s="677">
        <f t="shared" ca="1" si="57"/>
        <v>0</v>
      </c>
      <c r="W345" s="677">
        <f t="shared" ca="1" si="52"/>
        <v>0</v>
      </c>
      <c r="X345" s="677">
        <f t="shared" ca="1" si="57"/>
        <v>0</v>
      </c>
      <c r="Y345" s="677">
        <f t="shared" ca="1" si="57"/>
        <v>0</v>
      </c>
      <c r="Z345" s="677">
        <f t="shared" ca="1" si="57"/>
        <v>0</v>
      </c>
      <c r="AA345" t="str">
        <f t="shared" si="54"/>
        <v>ASR_COMP</v>
      </c>
      <c r="AB345" s="957">
        <f t="shared" si="55"/>
        <v>44682</v>
      </c>
      <c r="AC345" t="str">
        <f t="shared" si="56"/>
        <v>Unaudited</v>
      </c>
    </row>
    <row r="346" spans="1:29" x14ac:dyDescent="0.25">
      <c r="A346" t="s">
        <v>423</v>
      </c>
      <c r="B346" t="s">
        <v>1388</v>
      </c>
      <c r="C346" t="s">
        <v>1389</v>
      </c>
      <c r="D346">
        <v>1900</v>
      </c>
      <c r="E346" s="957">
        <v>1</v>
      </c>
      <c r="F346" t="s">
        <v>1034</v>
      </c>
      <c r="G346" s="957" t="s">
        <v>1387</v>
      </c>
      <c r="H346" t="s">
        <v>382</v>
      </c>
      <c r="I346" s="937" t="s">
        <v>491</v>
      </c>
      <c r="J346" s="937" t="s">
        <v>447</v>
      </c>
      <c r="K346" s="937" t="s">
        <v>6</v>
      </c>
      <c r="L346" s="945" t="s">
        <v>120</v>
      </c>
      <c r="M346" s="960" t="s">
        <v>191</v>
      </c>
      <c r="N346" s="677">
        <f t="shared" ca="1" si="58"/>
        <v>0</v>
      </c>
      <c r="O346" s="677">
        <f t="shared" ca="1" si="57"/>
        <v>0</v>
      </c>
      <c r="P346" s="677">
        <f t="shared" ca="1" si="57"/>
        <v>0</v>
      </c>
      <c r="Q346" s="677">
        <f t="shared" ca="1" si="57"/>
        <v>0</v>
      </c>
      <c r="R346" s="677">
        <f t="shared" ca="1" si="57"/>
        <v>0</v>
      </c>
      <c r="S346" s="677">
        <f t="shared" ca="1" si="57"/>
        <v>0</v>
      </c>
      <c r="T346" s="677">
        <f t="shared" ca="1" si="57"/>
        <v>0</v>
      </c>
      <c r="U346" s="677">
        <f t="shared" ca="1" si="57"/>
        <v>0</v>
      </c>
      <c r="V346" s="677">
        <f t="shared" ca="1" si="57"/>
        <v>0</v>
      </c>
      <c r="W346" s="677">
        <f t="shared" ca="1" si="52"/>
        <v>0</v>
      </c>
      <c r="X346" s="677">
        <f t="shared" ca="1" si="57"/>
        <v>0</v>
      </c>
      <c r="Y346" s="677">
        <f t="shared" ca="1" si="57"/>
        <v>0</v>
      </c>
      <c r="Z346" s="677">
        <f t="shared" ca="1" si="57"/>
        <v>137641.23000000001</v>
      </c>
      <c r="AA346" t="str">
        <f t="shared" si="54"/>
        <v>ASR_COMP</v>
      </c>
      <c r="AB346" s="957">
        <f t="shared" si="55"/>
        <v>44682</v>
      </c>
      <c r="AC346" t="str">
        <f t="shared" si="56"/>
        <v>Unaudited</v>
      </c>
    </row>
    <row r="347" spans="1:29" x14ac:dyDescent="0.25">
      <c r="A347" t="s">
        <v>423</v>
      </c>
      <c r="B347" t="s">
        <v>1388</v>
      </c>
      <c r="C347" t="s">
        <v>1389</v>
      </c>
      <c r="D347">
        <v>1900</v>
      </c>
      <c r="E347" s="957">
        <v>1</v>
      </c>
      <c r="F347" t="s">
        <v>1034</v>
      </c>
      <c r="G347" s="957" t="s">
        <v>1387</v>
      </c>
      <c r="H347" t="s">
        <v>382</v>
      </c>
      <c r="I347" s="962" t="s">
        <v>491</v>
      </c>
      <c r="J347" s="962" t="s">
        <v>447</v>
      </c>
      <c r="K347" s="962" t="s">
        <v>6</v>
      </c>
      <c r="L347" s="953" t="s">
        <v>45</v>
      </c>
      <c r="M347" s="962" t="s">
        <v>166</v>
      </c>
      <c r="N347" s="677">
        <f t="shared" ca="1" si="58"/>
        <v>0</v>
      </c>
      <c r="O347" s="677">
        <f t="shared" ca="1" si="57"/>
        <v>0</v>
      </c>
      <c r="P347" s="677">
        <f t="shared" ca="1" si="57"/>
        <v>0</v>
      </c>
      <c r="Q347" s="677">
        <f t="shared" ca="1" si="57"/>
        <v>0</v>
      </c>
      <c r="R347" s="677">
        <f t="shared" ca="1" si="57"/>
        <v>0</v>
      </c>
      <c r="S347" s="677">
        <f t="shared" ca="1" si="57"/>
        <v>0</v>
      </c>
      <c r="T347" s="677">
        <f t="shared" ca="1" si="57"/>
        <v>0</v>
      </c>
      <c r="U347" s="677">
        <f t="shared" ca="1" si="57"/>
        <v>0</v>
      </c>
      <c r="V347" s="677">
        <f t="shared" ca="1" si="57"/>
        <v>0</v>
      </c>
      <c r="W347" s="677">
        <f t="shared" ca="1" si="52"/>
        <v>0</v>
      </c>
      <c r="X347" s="677">
        <f t="shared" ca="1" si="57"/>
        <v>0</v>
      </c>
      <c r="Y347" s="677">
        <f t="shared" ca="1" si="57"/>
        <v>0</v>
      </c>
      <c r="Z347" s="677">
        <f t="shared" ca="1" si="57"/>
        <v>0</v>
      </c>
      <c r="AA347" t="str">
        <f t="shared" si="54"/>
        <v>ASR_COMP</v>
      </c>
      <c r="AB347" s="957">
        <f t="shared" si="55"/>
        <v>44682</v>
      </c>
      <c r="AC347" t="str">
        <f t="shared" si="56"/>
        <v>Unaudited</v>
      </c>
    </row>
    <row r="348" spans="1:29" x14ac:dyDescent="0.25">
      <c r="A348" t="s">
        <v>423</v>
      </c>
      <c r="B348" t="s">
        <v>1388</v>
      </c>
      <c r="C348" t="s">
        <v>1389</v>
      </c>
      <c r="D348">
        <v>1900</v>
      </c>
      <c r="E348" s="957">
        <v>1</v>
      </c>
      <c r="F348" t="s">
        <v>1034</v>
      </c>
      <c r="G348" s="957" t="s">
        <v>1387</v>
      </c>
      <c r="H348" t="s">
        <v>382</v>
      </c>
      <c r="I348" s="958" t="s">
        <v>491</v>
      </c>
      <c r="J348" s="958" t="s">
        <v>447</v>
      </c>
      <c r="K348" s="958" t="s">
        <v>6</v>
      </c>
      <c r="L348" s="953" t="s">
        <v>46</v>
      </c>
      <c r="M348" s="958" t="s">
        <v>167</v>
      </c>
      <c r="N348" s="677">
        <f t="shared" ca="1" si="58"/>
        <v>0</v>
      </c>
      <c r="O348" s="677">
        <f t="shared" ca="1" si="57"/>
        <v>0</v>
      </c>
      <c r="P348" s="677">
        <f t="shared" ca="1" si="57"/>
        <v>0</v>
      </c>
      <c r="Q348" s="677">
        <f t="shared" ca="1" si="57"/>
        <v>0</v>
      </c>
      <c r="R348" s="677">
        <f t="shared" ca="1" si="57"/>
        <v>0</v>
      </c>
      <c r="S348" s="677">
        <f t="shared" ca="1" si="57"/>
        <v>0</v>
      </c>
      <c r="T348" s="677">
        <f t="shared" ca="1" si="57"/>
        <v>0</v>
      </c>
      <c r="U348" s="677">
        <f t="shared" ca="1" si="57"/>
        <v>0</v>
      </c>
      <c r="V348" s="677">
        <f t="shared" ca="1" si="57"/>
        <v>0</v>
      </c>
      <c r="W348" s="677">
        <f t="shared" ca="1" si="52"/>
        <v>0</v>
      </c>
      <c r="X348" s="677">
        <f t="shared" ca="1" si="57"/>
        <v>0</v>
      </c>
      <c r="Y348" s="677">
        <f t="shared" ca="1" si="57"/>
        <v>0</v>
      </c>
      <c r="Z348" s="677">
        <f t="shared" ca="1" si="57"/>
        <v>-49810.857848092361</v>
      </c>
      <c r="AA348" t="str">
        <f t="shared" si="54"/>
        <v>ASR_COMP</v>
      </c>
      <c r="AB348" s="957">
        <f t="shared" si="55"/>
        <v>44682</v>
      </c>
      <c r="AC348" t="str">
        <f t="shared" si="56"/>
        <v>Unaudited</v>
      </c>
    </row>
    <row r="349" spans="1:29" x14ac:dyDescent="0.25">
      <c r="A349" t="s">
        <v>423</v>
      </c>
      <c r="B349" t="s">
        <v>1388</v>
      </c>
      <c r="C349" t="s">
        <v>1389</v>
      </c>
      <c r="D349">
        <v>1900</v>
      </c>
      <c r="E349" s="957">
        <v>1</v>
      </c>
      <c r="F349" t="s">
        <v>1034</v>
      </c>
      <c r="G349" s="957" t="s">
        <v>1387</v>
      </c>
      <c r="H349" t="s">
        <v>382</v>
      </c>
      <c r="I349" s="958" t="s">
        <v>491</v>
      </c>
      <c r="J349" s="958" t="s">
        <v>447</v>
      </c>
      <c r="K349" s="958" t="s">
        <v>6</v>
      </c>
      <c r="L349" s="937" t="s">
        <v>168</v>
      </c>
      <c r="M349" s="958" t="s">
        <v>464</v>
      </c>
      <c r="N349" s="677">
        <f t="shared" ca="1" si="58"/>
        <v>0</v>
      </c>
      <c r="O349" s="677">
        <f t="shared" ca="1" si="57"/>
        <v>0</v>
      </c>
      <c r="P349" s="677">
        <f t="shared" ca="1" si="57"/>
        <v>0</v>
      </c>
      <c r="Q349" s="677">
        <f t="shared" ca="1" si="57"/>
        <v>0</v>
      </c>
      <c r="R349" s="677">
        <f t="shared" ca="1" si="57"/>
        <v>0</v>
      </c>
      <c r="S349" s="677">
        <f t="shared" ca="1" si="57"/>
        <v>0</v>
      </c>
      <c r="T349" s="677">
        <f t="shared" ca="1" si="57"/>
        <v>0</v>
      </c>
      <c r="U349" s="677">
        <f t="shared" ca="1" si="57"/>
        <v>0</v>
      </c>
      <c r="V349" s="677">
        <f t="shared" ca="1" si="57"/>
        <v>0</v>
      </c>
      <c r="W349" s="677">
        <f t="shared" ca="1" si="52"/>
        <v>0</v>
      </c>
      <c r="X349" s="677">
        <f t="shared" ca="1" si="57"/>
        <v>0</v>
      </c>
      <c r="Y349" s="677">
        <f t="shared" ca="1" si="57"/>
        <v>0</v>
      </c>
      <c r="Z349" s="677">
        <f t="shared" ca="1" si="57"/>
        <v>-15891.910000000049</v>
      </c>
      <c r="AA349" t="str">
        <f t="shared" si="54"/>
        <v>ASR_COMP</v>
      </c>
      <c r="AB349" s="957">
        <f t="shared" si="55"/>
        <v>44682</v>
      </c>
      <c r="AC349" t="str">
        <f t="shared" si="56"/>
        <v>Unaudited</v>
      </c>
    </row>
    <row r="350" spans="1:29" x14ac:dyDescent="0.25">
      <c r="A350" t="s">
        <v>423</v>
      </c>
      <c r="B350" t="s">
        <v>1388</v>
      </c>
      <c r="C350" t="s">
        <v>1389</v>
      </c>
      <c r="D350">
        <v>1900</v>
      </c>
      <c r="E350" s="957">
        <v>1</v>
      </c>
      <c r="F350" t="s">
        <v>1034</v>
      </c>
      <c r="G350" s="957" t="s">
        <v>1387</v>
      </c>
      <c r="H350" t="s">
        <v>382</v>
      </c>
      <c r="I350" s="958" t="s">
        <v>491</v>
      </c>
      <c r="J350" s="958" t="s">
        <v>447</v>
      </c>
      <c r="K350" s="958" t="s">
        <v>437</v>
      </c>
      <c r="L350" s="937" t="s">
        <v>123</v>
      </c>
      <c r="M350" s="958" t="s">
        <v>32</v>
      </c>
      <c r="N350" s="677">
        <f t="shared" ca="1" si="58"/>
        <v>0</v>
      </c>
      <c r="O350" s="677">
        <f t="shared" ca="1" si="57"/>
        <v>0</v>
      </c>
      <c r="P350" s="677">
        <f t="shared" ca="1" si="57"/>
        <v>0</v>
      </c>
      <c r="Q350" s="677">
        <f t="shared" ca="1" si="57"/>
        <v>0</v>
      </c>
      <c r="R350" s="677">
        <f t="shared" ca="1" si="57"/>
        <v>0</v>
      </c>
      <c r="S350" s="677">
        <f t="shared" ca="1" si="57"/>
        <v>0</v>
      </c>
      <c r="T350" s="677">
        <f t="shared" ca="1" si="57"/>
        <v>0</v>
      </c>
      <c r="U350" s="677">
        <f t="shared" ca="1" si="57"/>
        <v>0</v>
      </c>
      <c r="V350" s="677">
        <f t="shared" ca="1" si="57"/>
        <v>0</v>
      </c>
      <c r="W350" s="677">
        <f t="shared" ca="1" si="52"/>
        <v>0</v>
      </c>
      <c r="X350" s="677">
        <f t="shared" ca="1" si="57"/>
        <v>0</v>
      </c>
      <c r="Y350" s="677">
        <f t="shared" ca="1" si="57"/>
        <v>0</v>
      </c>
      <c r="Z350" s="677">
        <f t="shared" ca="1" si="57"/>
        <v>0</v>
      </c>
      <c r="AA350" t="str">
        <f t="shared" si="54"/>
        <v>ASR_COMP</v>
      </c>
      <c r="AB350" s="957">
        <f t="shared" si="55"/>
        <v>44682</v>
      </c>
      <c r="AC350" t="str">
        <f t="shared" si="56"/>
        <v>Unaudited</v>
      </c>
    </row>
    <row r="351" spans="1:29" x14ac:dyDescent="0.25">
      <c r="A351" t="s">
        <v>423</v>
      </c>
      <c r="B351" t="s">
        <v>1388</v>
      </c>
      <c r="C351" t="s">
        <v>1389</v>
      </c>
      <c r="D351">
        <v>1900</v>
      </c>
      <c r="E351" s="957">
        <v>1</v>
      </c>
      <c r="F351" t="s">
        <v>1034</v>
      </c>
      <c r="G351" s="957" t="s">
        <v>1387</v>
      </c>
      <c r="H351" t="s">
        <v>382</v>
      </c>
      <c r="I351" s="965" t="s">
        <v>491</v>
      </c>
      <c r="J351" s="965" t="s">
        <v>447</v>
      </c>
      <c r="K351" s="965" t="s">
        <v>437</v>
      </c>
      <c r="L351" s="945" t="s">
        <v>946</v>
      </c>
      <c r="M351" s="965" t="s">
        <v>938</v>
      </c>
      <c r="N351" s="677">
        <f t="shared" ca="1" si="58"/>
        <v>0</v>
      </c>
      <c r="O351" s="677">
        <f t="shared" ca="1" si="57"/>
        <v>0</v>
      </c>
      <c r="P351" s="677">
        <f t="shared" ca="1" si="57"/>
        <v>0</v>
      </c>
      <c r="Q351" s="677">
        <f t="shared" ca="1" si="57"/>
        <v>0</v>
      </c>
      <c r="R351" s="677">
        <f t="shared" ca="1" si="57"/>
        <v>0</v>
      </c>
      <c r="S351" s="677">
        <f t="shared" ca="1" si="57"/>
        <v>0</v>
      </c>
      <c r="T351" s="677">
        <f t="shared" ca="1" si="57"/>
        <v>0</v>
      </c>
      <c r="U351" s="677">
        <f t="shared" ca="1" si="57"/>
        <v>0</v>
      </c>
      <c r="V351" s="677">
        <f t="shared" ca="1" si="57"/>
        <v>0</v>
      </c>
      <c r="W351" s="677">
        <f t="shared" ca="1" si="52"/>
        <v>0</v>
      </c>
      <c r="X351" s="677">
        <f t="shared" ca="1" si="57"/>
        <v>0</v>
      </c>
      <c r="Y351" s="677">
        <f t="shared" ca="1" si="57"/>
        <v>0</v>
      </c>
      <c r="Z351" s="677">
        <f t="shared" ca="1" si="57"/>
        <v>0</v>
      </c>
      <c r="AA351" t="str">
        <f t="shared" si="54"/>
        <v>ASR_COMP</v>
      </c>
      <c r="AB351" s="957">
        <f t="shared" si="55"/>
        <v>44682</v>
      </c>
      <c r="AC351" t="str">
        <f t="shared" si="56"/>
        <v>Unaudited</v>
      </c>
    </row>
    <row r="352" spans="1:29" x14ac:dyDescent="0.25">
      <c r="A352" t="s">
        <v>423</v>
      </c>
      <c r="B352" t="s">
        <v>1388</v>
      </c>
      <c r="C352" t="s">
        <v>1389</v>
      </c>
      <c r="D352">
        <v>1900</v>
      </c>
      <c r="E352" s="957">
        <v>1</v>
      </c>
      <c r="F352" t="s">
        <v>1034</v>
      </c>
      <c r="G352" s="957" t="s">
        <v>1387</v>
      </c>
      <c r="H352" t="s">
        <v>382</v>
      </c>
      <c r="I352" s="937" t="s">
        <v>491</v>
      </c>
      <c r="J352" s="937" t="s">
        <v>447</v>
      </c>
      <c r="K352" s="937" t="s">
        <v>437</v>
      </c>
      <c r="L352" s="937" t="s">
        <v>170</v>
      </c>
      <c r="M352" s="958" t="s">
        <v>40</v>
      </c>
      <c r="N352" s="677">
        <f t="shared" ca="1" si="58"/>
        <v>0</v>
      </c>
      <c r="O352" s="677">
        <f t="shared" ca="1" si="57"/>
        <v>0</v>
      </c>
      <c r="P352" s="677">
        <f t="shared" ca="1" si="57"/>
        <v>0</v>
      </c>
      <c r="Q352" s="677">
        <f t="shared" ca="1" si="57"/>
        <v>0</v>
      </c>
      <c r="R352" s="677">
        <f t="shared" ca="1" si="57"/>
        <v>0</v>
      </c>
      <c r="S352" s="677">
        <f t="shared" ca="1" si="57"/>
        <v>0</v>
      </c>
      <c r="T352" s="677">
        <f t="shared" ca="1" si="57"/>
        <v>0</v>
      </c>
      <c r="U352" s="677">
        <f t="shared" ca="1" si="57"/>
        <v>0</v>
      </c>
      <c r="V352" s="677">
        <f t="shared" ca="1" si="57"/>
        <v>0</v>
      </c>
      <c r="W352" s="677">
        <f t="shared" ca="1" si="52"/>
        <v>0</v>
      </c>
      <c r="X352" s="677">
        <f t="shared" ca="1" si="57"/>
        <v>0</v>
      </c>
      <c r="Y352" s="677">
        <f t="shared" ca="1" si="57"/>
        <v>0</v>
      </c>
      <c r="Z352" s="677">
        <f t="shared" ca="1" si="57"/>
        <v>0</v>
      </c>
      <c r="AA352" t="str">
        <f t="shared" si="54"/>
        <v>ASR_COMP</v>
      </c>
      <c r="AB352" s="957">
        <f t="shared" si="55"/>
        <v>44682</v>
      </c>
      <c r="AC352" t="str">
        <f t="shared" si="56"/>
        <v>Unaudited</v>
      </c>
    </row>
    <row r="353" spans="1:29" x14ac:dyDescent="0.25">
      <c r="A353" t="s">
        <v>423</v>
      </c>
      <c r="B353" t="s">
        <v>1388</v>
      </c>
      <c r="C353" t="s">
        <v>1389</v>
      </c>
      <c r="D353">
        <v>1900</v>
      </c>
      <c r="E353" s="957">
        <v>1</v>
      </c>
      <c r="F353" t="s">
        <v>1034</v>
      </c>
      <c r="G353" s="957" t="s">
        <v>1387</v>
      </c>
      <c r="H353" t="s">
        <v>382</v>
      </c>
      <c r="I353" s="937" t="s">
        <v>491</v>
      </c>
      <c r="J353" s="937" t="s">
        <v>447</v>
      </c>
      <c r="K353" s="937" t="s">
        <v>437</v>
      </c>
      <c r="L353" s="943" t="s">
        <v>171</v>
      </c>
      <c r="M353" s="959" t="s">
        <v>332</v>
      </c>
      <c r="N353" s="677">
        <f t="shared" ca="1" si="58"/>
        <v>0</v>
      </c>
      <c r="O353" s="677">
        <f t="shared" ca="1" si="57"/>
        <v>0</v>
      </c>
      <c r="P353" s="677">
        <f t="shared" ca="1" si="57"/>
        <v>0</v>
      </c>
      <c r="Q353" s="677">
        <f t="shared" ca="1" si="57"/>
        <v>0</v>
      </c>
      <c r="R353" s="677">
        <f t="shared" ca="1" si="57"/>
        <v>0</v>
      </c>
      <c r="S353" s="677">
        <f t="shared" ca="1" si="57"/>
        <v>0</v>
      </c>
      <c r="T353" s="677">
        <f t="shared" ca="1" si="57"/>
        <v>0</v>
      </c>
      <c r="U353" s="677">
        <f t="shared" ca="1" si="57"/>
        <v>0</v>
      </c>
      <c r="V353" s="677">
        <f t="shared" ca="1" si="57"/>
        <v>0</v>
      </c>
      <c r="W353" s="677">
        <f t="shared" ca="1" si="52"/>
        <v>0</v>
      </c>
      <c r="X353" s="677">
        <f t="shared" ca="1" si="57"/>
        <v>0</v>
      </c>
      <c r="Y353" s="677">
        <f t="shared" ca="1" si="57"/>
        <v>0</v>
      </c>
      <c r="Z353" s="677">
        <f t="shared" ca="1" si="57"/>
        <v>0</v>
      </c>
      <c r="AA353" t="str">
        <f t="shared" si="54"/>
        <v>ASR_COMP</v>
      </c>
      <c r="AB353" s="957">
        <f t="shared" si="55"/>
        <v>44682</v>
      </c>
      <c r="AC353" t="str">
        <f t="shared" si="56"/>
        <v>Unaudited</v>
      </c>
    </row>
    <row r="354" spans="1:29" x14ac:dyDescent="0.25">
      <c r="A354" t="s">
        <v>423</v>
      </c>
      <c r="B354" t="s">
        <v>1388</v>
      </c>
      <c r="C354" t="s">
        <v>1389</v>
      </c>
      <c r="D354">
        <v>1900</v>
      </c>
      <c r="E354" s="957">
        <v>1</v>
      </c>
      <c r="F354" t="s">
        <v>1034</v>
      </c>
      <c r="G354" s="957" t="s">
        <v>1387</v>
      </c>
      <c r="H354" t="s">
        <v>382</v>
      </c>
      <c r="I354" s="958" t="s">
        <v>491</v>
      </c>
      <c r="J354" s="958" t="s">
        <v>453</v>
      </c>
      <c r="K354" s="958" t="s">
        <v>438</v>
      </c>
      <c r="L354" s="937" t="s">
        <v>124</v>
      </c>
      <c r="M354" s="958" t="s">
        <v>27</v>
      </c>
      <c r="N354" s="677">
        <f t="shared" ca="1" si="58"/>
        <v>0</v>
      </c>
      <c r="O354" s="677">
        <f t="shared" ca="1" si="57"/>
        <v>0</v>
      </c>
      <c r="P354" s="677">
        <f t="shared" ca="1" si="57"/>
        <v>0</v>
      </c>
      <c r="Q354" s="677">
        <f t="shared" ca="1" si="57"/>
        <v>0</v>
      </c>
      <c r="R354" s="677">
        <f t="shared" ca="1" si="57"/>
        <v>0</v>
      </c>
      <c r="S354" s="677">
        <f t="shared" ca="1" si="57"/>
        <v>0</v>
      </c>
      <c r="T354" s="677">
        <f t="shared" ca="1" si="57"/>
        <v>0</v>
      </c>
      <c r="U354" s="677">
        <f t="shared" ca="1" si="57"/>
        <v>0</v>
      </c>
      <c r="V354" s="677">
        <f t="shared" ca="1" si="57"/>
        <v>0</v>
      </c>
      <c r="W354" s="677">
        <f t="shared" ca="1" si="52"/>
        <v>0</v>
      </c>
      <c r="X354" s="677">
        <f t="shared" ca="1" si="57"/>
        <v>0</v>
      </c>
      <c r="Y354" s="677">
        <f t="shared" ca="1" si="57"/>
        <v>0</v>
      </c>
      <c r="Z354" s="677">
        <f t="shared" ca="1" si="57"/>
        <v>0</v>
      </c>
      <c r="AA354" t="str">
        <f t="shared" si="54"/>
        <v>ASR_COMP</v>
      </c>
      <c r="AB354" s="957">
        <f t="shared" si="55"/>
        <v>44682</v>
      </c>
      <c r="AC354" t="str">
        <f t="shared" si="56"/>
        <v>Unaudited</v>
      </c>
    </row>
    <row r="355" spans="1:29" x14ac:dyDescent="0.25">
      <c r="A355" t="s">
        <v>423</v>
      </c>
      <c r="B355" t="s">
        <v>1388</v>
      </c>
      <c r="C355" t="s">
        <v>1389</v>
      </c>
      <c r="D355">
        <v>1900</v>
      </c>
      <c r="E355" s="957">
        <v>1</v>
      </c>
      <c r="F355" t="s">
        <v>1034</v>
      </c>
      <c r="G355" s="957" t="s">
        <v>1387</v>
      </c>
      <c r="H355" t="s">
        <v>382</v>
      </c>
      <c r="I355" s="937" t="s">
        <v>491</v>
      </c>
      <c r="J355" s="937" t="s">
        <v>453</v>
      </c>
      <c r="K355" s="937" t="s">
        <v>438</v>
      </c>
      <c r="L355" s="937" t="s">
        <v>125</v>
      </c>
      <c r="M355" s="958" t="s">
        <v>100</v>
      </c>
      <c r="N355" s="677">
        <f t="shared" ca="1" si="58"/>
        <v>0</v>
      </c>
      <c r="O355" s="677">
        <f t="shared" ca="1" si="57"/>
        <v>0</v>
      </c>
      <c r="P355" s="677">
        <f t="shared" ca="1" si="57"/>
        <v>0</v>
      </c>
      <c r="Q355" s="677">
        <f t="shared" ca="1" si="57"/>
        <v>0</v>
      </c>
      <c r="R355" s="677">
        <f t="shared" ca="1" si="57"/>
        <v>0</v>
      </c>
      <c r="S355" s="677">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7">
        <f t="shared" ca="1" si="59"/>
        <v>0</v>
      </c>
      <c r="U355" s="677">
        <f t="shared" ca="1" si="59"/>
        <v>0</v>
      </c>
      <c r="V355" s="677">
        <f t="shared" ca="1" si="59"/>
        <v>0</v>
      </c>
      <c r="W355" s="677">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7">
        <f t="shared" ca="1" si="59"/>
        <v>0</v>
      </c>
      <c r="Y355" s="677">
        <f t="shared" ca="1" si="59"/>
        <v>0</v>
      </c>
      <c r="Z355" s="677">
        <f t="shared" ca="1" si="59"/>
        <v>0</v>
      </c>
      <c r="AA355" t="str">
        <f t="shared" si="54"/>
        <v>ASR_COMP</v>
      </c>
      <c r="AB355" s="957">
        <f t="shared" si="55"/>
        <v>44682</v>
      </c>
      <c r="AC355" t="str">
        <f t="shared" si="56"/>
        <v>Unaudited</v>
      </c>
    </row>
    <row r="356" spans="1:29" x14ac:dyDescent="0.25">
      <c r="A356" t="s">
        <v>423</v>
      </c>
      <c r="B356" t="s">
        <v>1388</v>
      </c>
      <c r="C356" t="s">
        <v>1389</v>
      </c>
      <c r="D356">
        <v>1900</v>
      </c>
      <c r="E356" s="957">
        <v>1</v>
      </c>
      <c r="F356" t="s">
        <v>1034</v>
      </c>
      <c r="G356" s="957" t="s">
        <v>1387</v>
      </c>
      <c r="H356" t="s">
        <v>382</v>
      </c>
      <c r="I356" s="937" t="s">
        <v>491</v>
      </c>
      <c r="J356" s="937" t="s">
        <v>453</v>
      </c>
      <c r="K356" s="937" t="s">
        <v>438</v>
      </c>
      <c r="L356" s="937" t="s">
        <v>126</v>
      </c>
      <c r="M356" s="958" t="s">
        <v>101</v>
      </c>
      <c r="N356" s="677">
        <f t="shared" ca="1" si="58"/>
        <v>0</v>
      </c>
      <c r="O356" s="677">
        <f t="shared" ca="1" si="59"/>
        <v>0</v>
      </c>
      <c r="P356" s="677">
        <f t="shared" ca="1" si="59"/>
        <v>0</v>
      </c>
      <c r="Q356" s="677">
        <f t="shared" ca="1" si="59"/>
        <v>0</v>
      </c>
      <c r="R356" s="677">
        <f t="shared" ca="1" si="59"/>
        <v>0</v>
      </c>
      <c r="S356" s="677">
        <f t="shared" ca="1" si="59"/>
        <v>0</v>
      </c>
      <c r="T356" s="677">
        <f t="shared" ca="1" si="59"/>
        <v>0</v>
      </c>
      <c r="U356" s="677">
        <f t="shared" ca="1" si="59"/>
        <v>0</v>
      </c>
      <c r="V356" s="677">
        <f t="shared" ca="1" si="59"/>
        <v>0</v>
      </c>
      <c r="W356" s="677">
        <f t="shared" ca="1" si="60"/>
        <v>0</v>
      </c>
      <c r="X356" s="677">
        <f t="shared" ca="1" si="59"/>
        <v>0</v>
      </c>
      <c r="Y356" s="677">
        <f t="shared" ca="1" si="59"/>
        <v>0</v>
      </c>
      <c r="Z356" s="677">
        <f t="shared" ca="1" si="59"/>
        <v>0</v>
      </c>
      <c r="AA356" t="str">
        <f t="shared" si="54"/>
        <v>ASR_COMP</v>
      </c>
      <c r="AB356" s="957">
        <f t="shared" si="55"/>
        <v>44682</v>
      </c>
      <c r="AC356" t="str">
        <f t="shared" si="56"/>
        <v>Unaudited</v>
      </c>
    </row>
    <row r="357" spans="1:29" x14ac:dyDescent="0.25">
      <c r="A357" t="s">
        <v>423</v>
      </c>
      <c r="B357" t="s">
        <v>1388</v>
      </c>
      <c r="C357" t="s">
        <v>1389</v>
      </c>
      <c r="D357">
        <v>1900</v>
      </c>
      <c r="E357" s="957">
        <v>1</v>
      </c>
      <c r="F357" t="s">
        <v>1034</v>
      </c>
      <c r="G357" s="957" t="s">
        <v>1387</v>
      </c>
      <c r="H357" t="s">
        <v>382</v>
      </c>
      <c r="I357" s="958" t="s">
        <v>491</v>
      </c>
      <c r="J357" s="958" t="s">
        <v>453</v>
      </c>
      <c r="K357" s="958" t="s">
        <v>438</v>
      </c>
      <c r="L357" s="937" t="s">
        <v>127</v>
      </c>
      <c r="M357" s="958" t="s">
        <v>102</v>
      </c>
      <c r="N357" s="677">
        <f t="shared" ca="1" si="58"/>
        <v>0</v>
      </c>
      <c r="O357" s="677">
        <f t="shared" ca="1" si="59"/>
        <v>0</v>
      </c>
      <c r="P357" s="677">
        <f t="shared" ca="1" si="59"/>
        <v>0</v>
      </c>
      <c r="Q357" s="677">
        <f t="shared" ca="1" si="59"/>
        <v>0</v>
      </c>
      <c r="R357" s="677">
        <f t="shared" ca="1" si="59"/>
        <v>0</v>
      </c>
      <c r="S357" s="677">
        <f t="shared" ca="1" si="59"/>
        <v>0</v>
      </c>
      <c r="T357" s="677">
        <f t="shared" ca="1" si="59"/>
        <v>0</v>
      </c>
      <c r="U357" s="677">
        <f t="shared" ca="1" si="59"/>
        <v>0</v>
      </c>
      <c r="V357" s="677">
        <f t="shared" ca="1" si="59"/>
        <v>0</v>
      </c>
      <c r="W357" s="677">
        <f t="shared" ca="1" si="60"/>
        <v>0</v>
      </c>
      <c r="X357" s="677">
        <f t="shared" ca="1" si="59"/>
        <v>0</v>
      </c>
      <c r="Y357" s="677">
        <f t="shared" ca="1" si="59"/>
        <v>0</v>
      </c>
      <c r="Z357" s="677">
        <f t="shared" ca="1" si="59"/>
        <v>0</v>
      </c>
      <c r="AA357" t="str">
        <f t="shared" si="54"/>
        <v>ASR_COMP</v>
      </c>
      <c r="AB357" s="957">
        <f t="shared" si="55"/>
        <v>44682</v>
      </c>
      <c r="AC357" t="str">
        <f t="shared" si="56"/>
        <v>Unaudited</v>
      </c>
    </row>
    <row r="358" spans="1:29" x14ac:dyDescent="0.25">
      <c r="A358" t="s">
        <v>423</v>
      </c>
      <c r="B358" t="s">
        <v>1388</v>
      </c>
      <c r="C358" t="s">
        <v>1389</v>
      </c>
      <c r="D358">
        <v>1900</v>
      </c>
      <c r="E358" s="957">
        <v>1</v>
      </c>
      <c r="F358" t="s">
        <v>1034</v>
      </c>
      <c r="G358" s="957" t="s">
        <v>1387</v>
      </c>
      <c r="H358" t="s">
        <v>382</v>
      </c>
      <c r="I358" s="958" t="s">
        <v>491</v>
      </c>
      <c r="J358" s="958" t="s">
        <v>453</v>
      </c>
      <c r="K358" s="958" t="s">
        <v>438</v>
      </c>
      <c r="L358" s="953" t="s">
        <v>128</v>
      </c>
      <c r="M358" s="958" t="s">
        <v>103</v>
      </c>
      <c r="N358" s="677">
        <f t="shared" ca="1" si="58"/>
        <v>0</v>
      </c>
      <c r="O358" s="677">
        <f t="shared" ca="1" si="59"/>
        <v>0</v>
      </c>
      <c r="P358" s="677">
        <f t="shared" ca="1" si="59"/>
        <v>0</v>
      </c>
      <c r="Q358" s="677">
        <f t="shared" ca="1" si="59"/>
        <v>0</v>
      </c>
      <c r="R358" s="677">
        <f t="shared" ca="1" si="59"/>
        <v>0</v>
      </c>
      <c r="S358" s="677">
        <f t="shared" ca="1" si="59"/>
        <v>0</v>
      </c>
      <c r="T358" s="677">
        <f t="shared" ca="1" si="59"/>
        <v>0</v>
      </c>
      <c r="U358" s="677">
        <f t="shared" ca="1" si="59"/>
        <v>0</v>
      </c>
      <c r="V358" s="677">
        <f t="shared" ca="1" si="59"/>
        <v>0</v>
      </c>
      <c r="W358" s="677">
        <f t="shared" ca="1" si="60"/>
        <v>0</v>
      </c>
      <c r="X358" s="677">
        <f t="shared" ca="1" si="59"/>
        <v>0</v>
      </c>
      <c r="Y358" s="677">
        <f t="shared" ca="1" si="59"/>
        <v>0</v>
      </c>
      <c r="Z358" s="677">
        <f t="shared" ca="1" si="59"/>
        <v>0</v>
      </c>
      <c r="AA358" t="str">
        <f t="shared" si="54"/>
        <v>ASR_COMP</v>
      </c>
      <c r="AB358" s="957">
        <f t="shared" si="55"/>
        <v>44682</v>
      </c>
      <c r="AC358" t="str">
        <f t="shared" si="56"/>
        <v>Unaudited</v>
      </c>
    </row>
    <row r="359" spans="1:29" x14ac:dyDescent="0.25">
      <c r="A359" t="s">
        <v>423</v>
      </c>
      <c r="B359" t="s">
        <v>1388</v>
      </c>
      <c r="C359" t="s">
        <v>1389</v>
      </c>
      <c r="D359">
        <v>1900</v>
      </c>
      <c r="E359" s="957">
        <v>1</v>
      </c>
      <c r="F359" t="s">
        <v>1034</v>
      </c>
      <c r="G359" s="957" t="s">
        <v>1387</v>
      </c>
      <c r="H359" t="s">
        <v>382</v>
      </c>
      <c r="I359" s="937" t="s">
        <v>491</v>
      </c>
      <c r="J359" s="937" t="s">
        <v>453</v>
      </c>
      <c r="K359" s="937" t="s">
        <v>438</v>
      </c>
      <c r="L359" s="937" t="s">
        <v>129</v>
      </c>
      <c r="M359" s="958" t="s">
        <v>28</v>
      </c>
      <c r="N359" s="677">
        <f t="shared" ca="1" si="58"/>
        <v>0</v>
      </c>
      <c r="O359" s="677">
        <f t="shared" ca="1" si="59"/>
        <v>0</v>
      </c>
      <c r="P359" s="677">
        <f t="shared" ca="1" si="59"/>
        <v>0</v>
      </c>
      <c r="Q359" s="677">
        <f t="shared" ca="1" si="59"/>
        <v>0</v>
      </c>
      <c r="R359" s="677">
        <f t="shared" ca="1" si="59"/>
        <v>0</v>
      </c>
      <c r="S359" s="677">
        <f t="shared" ca="1" si="59"/>
        <v>0</v>
      </c>
      <c r="T359" s="677">
        <f t="shared" ca="1" si="59"/>
        <v>0</v>
      </c>
      <c r="U359" s="677">
        <f t="shared" ca="1" si="59"/>
        <v>0</v>
      </c>
      <c r="V359" s="677">
        <f t="shared" ca="1" si="59"/>
        <v>0</v>
      </c>
      <c r="W359" s="677">
        <f t="shared" ca="1" si="60"/>
        <v>0</v>
      </c>
      <c r="X359" s="677">
        <f t="shared" ca="1" si="59"/>
        <v>0</v>
      </c>
      <c r="Y359" s="677">
        <f t="shared" ca="1" si="59"/>
        <v>0</v>
      </c>
      <c r="Z359" s="677">
        <f t="shared" ca="1" si="59"/>
        <v>0</v>
      </c>
      <c r="AA359" t="str">
        <f t="shared" si="54"/>
        <v>ASR_COMP</v>
      </c>
      <c r="AB359" s="957">
        <f t="shared" si="55"/>
        <v>44682</v>
      </c>
      <c r="AC359" t="str">
        <f t="shared" si="56"/>
        <v>Unaudited</v>
      </c>
    </row>
    <row r="360" spans="1:29" x14ac:dyDescent="0.25">
      <c r="A360" t="s">
        <v>423</v>
      </c>
      <c r="B360" t="s">
        <v>1388</v>
      </c>
      <c r="C360" t="s">
        <v>1389</v>
      </c>
      <c r="D360">
        <v>1900</v>
      </c>
      <c r="E360" s="957">
        <v>1</v>
      </c>
      <c r="F360" t="s">
        <v>1034</v>
      </c>
      <c r="G360" s="957" t="s">
        <v>1387</v>
      </c>
      <c r="H360" t="s">
        <v>382</v>
      </c>
      <c r="I360" s="937" t="s">
        <v>491</v>
      </c>
      <c r="J360" s="937" t="s">
        <v>439</v>
      </c>
      <c r="K360" s="937" t="s">
        <v>439</v>
      </c>
      <c r="L360" s="937" t="s">
        <v>131</v>
      </c>
      <c r="M360" s="958" t="s">
        <v>329</v>
      </c>
      <c r="N360" s="677">
        <f t="shared" ca="1" si="58"/>
        <v>0</v>
      </c>
      <c r="O360" s="677">
        <f t="shared" ca="1" si="59"/>
        <v>0</v>
      </c>
      <c r="P360" s="677">
        <f t="shared" ca="1" si="59"/>
        <v>0</v>
      </c>
      <c r="Q360" s="677">
        <f t="shared" ca="1" si="59"/>
        <v>0</v>
      </c>
      <c r="R360" s="677">
        <f t="shared" ca="1" si="59"/>
        <v>0</v>
      </c>
      <c r="S360" s="677">
        <f t="shared" ca="1" si="59"/>
        <v>0</v>
      </c>
      <c r="T360" s="677">
        <f t="shared" ca="1" si="59"/>
        <v>0</v>
      </c>
      <c r="U360" s="677">
        <f t="shared" ca="1" si="59"/>
        <v>0</v>
      </c>
      <c r="V360" s="677">
        <f t="shared" ca="1" si="59"/>
        <v>0</v>
      </c>
      <c r="W360" s="677">
        <f t="shared" ca="1" si="60"/>
        <v>0</v>
      </c>
      <c r="X360" s="677">
        <f t="shared" ca="1" si="59"/>
        <v>0</v>
      </c>
      <c r="Y360" s="677">
        <f t="shared" ca="1" si="59"/>
        <v>0</v>
      </c>
      <c r="Z360" s="677">
        <f t="shared" ca="1" si="59"/>
        <v>0</v>
      </c>
      <c r="AA360" t="str">
        <f t="shared" si="54"/>
        <v>ASR_COMP</v>
      </c>
      <c r="AB360" s="957">
        <f t="shared" si="55"/>
        <v>44682</v>
      </c>
      <c r="AC360" t="str">
        <f t="shared" si="56"/>
        <v>Unaudited</v>
      </c>
    </row>
    <row r="361" spans="1:29" x14ac:dyDescent="0.25">
      <c r="A361" t="s">
        <v>423</v>
      </c>
      <c r="B361" t="s">
        <v>1388</v>
      </c>
      <c r="C361" t="s">
        <v>1389</v>
      </c>
      <c r="D361">
        <v>1900</v>
      </c>
      <c r="E361" s="957">
        <v>1</v>
      </c>
      <c r="F361" t="s">
        <v>1034</v>
      </c>
      <c r="G361" s="957" t="s">
        <v>1387</v>
      </c>
      <c r="H361" t="s">
        <v>382</v>
      </c>
      <c r="I361" s="937" t="s">
        <v>491</v>
      </c>
      <c r="J361" s="937" t="s">
        <v>439</v>
      </c>
      <c r="K361" s="937" t="s">
        <v>439</v>
      </c>
      <c r="L361" s="937" t="s">
        <v>132</v>
      </c>
      <c r="M361" s="958" t="s">
        <v>328</v>
      </c>
      <c r="N361" s="677">
        <f t="shared" ca="1" si="58"/>
        <v>0</v>
      </c>
      <c r="O361" s="677">
        <f t="shared" ca="1" si="59"/>
        <v>0</v>
      </c>
      <c r="P361" s="677">
        <f t="shared" ca="1" si="59"/>
        <v>0</v>
      </c>
      <c r="Q361" s="677">
        <f t="shared" ca="1" si="59"/>
        <v>0</v>
      </c>
      <c r="R361" s="677">
        <f t="shared" ca="1" si="59"/>
        <v>0</v>
      </c>
      <c r="S361" s="677">
        <f t="shared" ca="1" si="59"/>
        <v>0</v>
      </c>
      <c r="T361" s="677">
        <f t="shared" ca="1" si="59"/>
        <v>0</v>
      </c>
      <c r="U361" s="677">
        <f t="shared" ca="1" si="59"/>
        <v>0</v>
      </c>
      <c r="V361" s="677">
        <f t="shared" ca="1" si="59"/>
        <v>0</v>
      </c>
      <c r="W361" s="677">
        <f t="shared" ca="1" si="60"/>
        <v>0</v>
      </c>
      <c r="X361" s="677">
        <f t="shared" ca="1" si="59"/>
        <v>0</v>
      </c>
      <c r="Y361" s="677">
        <f t="shared" ca="1" si="59"/>
        <v>0</v>
      </c>
      <c r="Z361" s="677">
        <f t="shared" ca="1" si="59"/>
        <v>0</v>
      </c>
      <c r="AA361" t="str">
        <f t="shared" si="54"/>
        <v>ASR_COMP</v>
      </c>
      <c r="AB361" s="957">
        <f t="shared" si="55"/>
        <v>44682</v>
      </c>
      <c r="AC361" t="str">
        <f t="shared" si="56"/>
        <v>Unaudited</v>
      </c>
    </row>
    <row r="362" spans="1:29" ht="30" x14ac:dyDescent="0.25">
      <c r="A362" t="s">
        <v>423</v>
      </c>
      <c r="B362" t="s">
        <v>1388</v>
      </c>
      <c r="C362" t="s">
        <v>1389</v>
      </c>
      <c r="D362">
        <v>1900</v>
      </c>
      <c r="E362" s="957">
        <v>1</v>
      </c>
      <c r="F362" t="s">
        <v>1034</v>
      </c>
      <c r="G362" s="957" t="s">
        <v>1387</v>
      </c>
      <c r="H362" t="s">
        <v>382</v>
      </c>
      <c r="I362" s="937" t="s">
        <v>491</v>
      </c>
      <c r="J362" s="937" t="s">
        <v>439</v>
      </c>
      <c r="K362" s="937" t="s">
        <v>439</v>
      </c>
      <c r="L362" s="953" t="s">
        <v>133</v>
      </c>
      <c r="M362" s="958" t="s">
        <v>182</v>
      </c>
      <c r="N362" s="677">
        <f t="shared" ca="1" si="58"/>
        <v>0</v>
      </c>
      <c r="O362" s="677">
        <f t="shared" ca="1" si="59"/>
        <v>0</v>
      </c>
      <c r="P362" s="677">
        <f t="shared" ca="1" si="59"/>
        <v>0</v>
      </c>
      <c r="Q362" s="677">
        <f t="shared" ca="1" si="59"/>
        <v>0</v>
      </c>
      <c r="R362" s="677">
        <f t="shared" ca="1" si="59"/>
        <v>0</v>
      </c>
      <c r="S362" s="677">
        <f t="shared" ca="1" si="59"/>
        <v>0</v>
      </c>
      <c r="T362" s="677">
        <f t="shared" ca="1" si="59"/>
        <v>0</v>
      </c>
      <c r="U362" s="677">
        <f t="shared" ca="1" si="59"/>
        <v>0</v>
      </c>
      <c r="V362" s="677">
        <f t="shared" ca="1" si="59"/>
        <v>0</v>
      </c>
      <c r="W362" s="677">
        <f t="shared" ca="1" si="60"/>
        <v>0</v>
      </c>
      <c r="X362" s="677">
        <f t="shared" ca="1" si="59"/>
        <v>0</v>
      </c>
      <c r="Y362" s="677">
        <f t="shared" ca="1" si="59"/>
        <v>0</v>
      </c>
      <c r="Z362" s="677">
        <f t="shared" ca="1" si="59"/>
        <v>0</v>
      </c>
      <c r="AA362" t="str">
        <f t="shared" si="54"/>
        <v>ASR_COMP</v>
      </c>
      <c r="AB362" s="957">
        <f t="shared" si="55"/>
        <v>44682</v>
      </c>
      <c r="AC362" t="str">
        <f t="shared" si="56"/>
        <v>Unaudited</v>
      </c>
    </row>
    <row r="363" spans="1:29" x14ac:dyDescent="0.25">
      <c r="A363" t="s">
        <v>423</v>
      </c>
      <c r="B363" t="s">
        <v>1388</v>
      </c>
      <c r="C363" t="s">
        <v>1389</v>
      </c>
      <c r="D363">
        <v>1900</v>
      </c>
      <c r="E363" s="957">
        <v>1</v>
      </c>
      <c r="F363" t="s">
        <v>1034</v>
      </c>
      <c r="G363" s="957" t="s">
        <v>1387</v>
      </c>
      <c r="H363" t="s">
        <v>382</v>
      </c>
      <c r="I363" s="937" t="s">
        <v>491</v>
      </c>
      <c r="J363" s="937" t="s">
        <v>439</v>
      </c>
      <c r="K363" s="937" t="s">
        <v>439</v>
      </c>
      <c r="L363" s="953" t="s">
        <v>134</v>
      </c>
      <c r="M363" s="958" t="s">
        <v>497</v>
      </c>
      <c r="N363" s="677">
        <f t="shared" ca="1" si="58"/>
        <v>0</v>
      </c>
      <c r="O363" s="677">
        <f t="shared" ca="1" si="59"/>
        <v>0</v>
      </c>
      <c r="P363" s="677">
        <f t="shared" ca="1" si="59"/>
        <v>0</v>
      </c>
      <c r="Q363" s="677">
        <f t="shared" ca="1" si="59"/>
        <v>0</v>
      </c>
      <c r="R363" s="677">
        <f t="shared" ca="1" si="59"/>
        <v>0</v>
      </c>
      <c r="S363" s="677">
        <f t="shared" ca="1" si="59"/>
        <v>0</v>
      </c>
      <c r="T363" s="677">
        <f t="shared" ca="1" si="59"/>
        <v>0</v>
      </c>
      <c r="U363" s="677">
        <f t="shared" ca="1" si="59"/>
        <v>0</v>
      </c>
      <c r="V363" s="677">
        <f t="shared" ca="1" si="59"/>
        <v>0</v>
      </c>
      <c r="W363" s="677">
        <f t="shared" ca="1" si="60"/>
        <v>0</v>
      </c>
      <c r="X363" s="677">
        <f t="shared" ca="1" si="59"/>
        <v>0</v>
      </c>
      <c r="Y363" s="677">
        <f t="shared" ca="1" si="59"/>
        <v>0</v>
      </c>
      <c r="Z363" s="677">
        <f t="shared" ca="1" si="59"/>
        <v>0</v>
      </c>
      <c r="AA363" t="str">
        <f t="shared" si="54"/>
        <v>ASR_COMP</v>
      </c>
      <c r="AB363" s="957">
        <f t="shared" si="55"/>
        <v>44682</v>
      </c>
      <c r="AC363" t="str">
        <f t="shared" si="56"/>
        <v>Unaudited</v>
      </c>
    </row>
    <row r="364" spans="1:29" x14ac:dyDescent="0.25">
      <c r="A364" t="s">
        <v>423</v>
      </c>
      <c r="B364" t="s">
        <v>1388</v>
      </c>
      <c r="C364" t="s">
        <v>1389</v>
      </c>
      <c r="D364">
        <v>1900</v>
      </c>
      <c r="E364" s="957">
        <v>1</v>
      </c>
      <c r="F364" t="s">
        <v>1034</v>
      </c>
      <c r="G364" s="957" t="s">
        <v>1387</v>
      </c>
      <c r="H364" t="s">
        <v>382</v>
      </c>
      <c r="I364" s="937" t="s">
        <v>491</v>
      </c>
      <c r="J364" s="937" t="s">
        <v>439</v>
      </c>
      <c r="K364" s="937" t="s">
        <v>439</v>
      </c>
      <c r="L364" s="937" t="s">
        <v>135</v>
      </c>
      <c r="M364" s="958" t="s">
        <v>498</v>
      </c>
      <c r="N364" s="677">
        <f t="shared" ca="1" si="58"/>
        <v>0</v>
      </c>
      <c r="O364" s="677">
        <f t="shared" ca="1" si="59"/>
        <v>0</v>
      </c>
      <c r="P364" s="677">
        <f t="shared" ca="1" si="59"/>
        <v>0</v>
      </c>
      <c r="Q364" s="677">
        <f t="shared" ca="1" si="59"/>
        <v>0</v>
      </c>
      <c r="R364" s="677">
        <f t="shared" ca="1" si="59"/>
        <v>0</v>
      </c>
      <c r="S364" s="677">
        <f t="shared" ca="1" si="59"/>
        <v>0</v>
      </c>
      <c r="T364" s="677">
        <f t="shared" ca="1" si="59"/>
        <v>0</v>
      </c>
      <c r="U364" s="677">
        <f t="shared" ca="1" si="59"/>
        <v>0</v>
      </c>
      <c r="V364" s="677">
        <f t="shared" ca="1" si="59"/>
        <v>0</v>
      </c>
      <c r="W364" s="677">
        <f t="shared" ca="1" si="60"/>
        <v>0</v>
      </c>
      <c r="X364" s="677">
        <f t="shared" ca="1" si="59"/>
        <v>0</v>
      </c>
      <c r="Y364" s="677">
        <f t="shared" ca="1" si="59"/>
        <v>0</v>
      </c>
      <c r="Z364" s="677">
        <f t="shared" ca="1" si="59"/>
        <v>0</v>
      </c>
      <c r="AA364" t="str">
        <f t="shared" si="54"/>
        <v>ASR_COMP</v>
      </c>
      <c r="AB364" s="957">
        <f t="shared" si="55"/>
        <v>44682</v>
      </c>
      <c r="AC364" t="str">
        <f t="shared" si="56"/>
        <v>Unaudited</v>
      </c>
    </row>
    <row r="365" spans="1:29" x14ac:dyDescent="0.25">
      <c r="A365" t="s">
        <v>423</v>
      </c>
      <c r="B365" t="s">
        <v>1388</v>
      </c>
      <c r="C365" t="s">
        <v>1389</v>
      </c>
      <c r="D365">
        <v>1900</v>
      </c>
      <c r="E365" s="957">
        <v>1</v>
      </c>
      <c r="F365" t="s">
        <v>1034</v>
      </c>
      <c r="G365" s="957" t="s">
        <v>1387</v>
      </c>
      <c r="H365" t="s">
        <v>382</v>
      </c>
      <c r="I365" s="958" t="s">
        <v>491</v>
      </c>
      <c r="J365" s="958" t="s">
        <v>439</v>
      </c>
      <c r="K365" s="958" t="s">
        <v>439</v>
      </c>
      <c r="L365" s="937" t="s">
        <v>136</v>
      </c>
      <c r="M365" s="958" t="s">
        <v>499</v>
      </c>
      <c r="N365" s="677">
        <f t="shared" ca="1" si="58"/>
        <v>0</v>
      </c>
      <c r="O365" s="677">
        <f t="shared" ca="1" si="59"/>
        <v>0</v>
      </c>
      <c r="P365" s="677">
        <f t="shared" ca="1" si="59"/>
        <v>0</v>
      </c>
      <c r="Q365" s="677">
        <f t="shared" ca="1" si="59"/>
        <v>0</v>
      </c>
      <c r="R365" s="677">
        <f t="shared" ca="1" si="59"/>
        <v>0</v>
      </c>
      <c r="S365" s="677">
        <f t="shared" ca="1" si="59"/>
        <v>0</v>
      </c>
      <c r="T365" s="677">
        <f t="shared" ca="1" si="59"/>
        <v>0</v>
      </c>
      <c r="U365" s="677">
        <f t="shared" ca="1" si="59"/>
        <v>0</v>
      </c>
      <c r="V365" s="677">
        <f t="shared" ca="1" si="59"/>
        <v>0</v>
      </c>
      <c r="W365" s="677">
        <f t="shared" ca="1" si="60"/>
        <v>0</v>
      </c>
      <c r="X365" s="677">
        <f t="shared" ca="1" si="59"/>
        <v>0</v>
      </c>
      <c r="Y365" s="677">
        <f t="shared" ca="1" si="59"/>
        <v>0</v>
      </c>
      <c r="Z365" s="677">
        <f t="shared" ca="1" si="59"/>
        <v>0</v>
      </c>
      <c r="AA365" t="str">
        <f t="shared" si="54"/>
        <v>ASR_COMP</v>
      </c>
      <c r="AB365" s="957">
        <f t="shared" si="55"/>
        <v>44682</v>
      </c>
      <c r="AC365" t="str">
        <f t="shared" si="56"/>
        <v>Unaudited</v>
      </c>
    </row>
    <row r="366" spans="1:29" x14ac:dyDescent="0.25">
      <c r="A366" t="s">
        <v>423</v>
      </c>
      <c r="B366" t="s">
        <v>1388</v>
      </c>
      <c r="C366" t="s">
        <v>1389</v>
      </c>
      <c r="D366">
        <v>1900</v>
      </c>
      <c r="E366" s="957">
        <v>1</v>
      </c>
      <c r="F366" t="s">
        <v>1034</v>
      </c>
      <c r="G366" s="957" t="s">
        <v>1387</v>
      </c>
      <c r="H366" t="s">
        <v>382</v>
      </c>
      <c r="I366" s="937" t="s">
        <v>492</v>
      </c>
      <c r="J366" s="937" t="s">
        <v>26</v>
      </c>
      <c r="K366" s="937" t="s">
        <v>26</v>
      </c>
      <c r="L366" s="937" t="s">
        <v>272</v>
      </c>
      <c r="M366" s="958" t="s">
        <v>26</v>
      </c>
      <c r="N366" s="677">
        <f t="shared" ca="1" si="58"/>
        <v>0</v>
      </c>
      <c r="O366" s="677">
        <f t="shared" ca="1" si="59"/>
        <v>0</v>
      </c>
      <c r="P366" s="677">
        <f t="shared" ca="1" si="59"/>
        <v>0</v>
      </c>
      <c r="Q366" s="677">
        <f t="shared" ca="1" si="59"/>
        <v>0</v>
      </c>
      <c r="R366" s="677">
        <f t="shared" ca="1" si="59"/>
        <v>0</v>
      </c>
      <c r="S366" s="677">
        <f t="shared" ca="1" si="59"/>
        <v>0</v>
      </c>
      <c r="T366" s="677">
        <f t="shared" ca="1" si="59"/>
        <v>0</v>
      </c>
      <c r="U366" s="677">
        <f t="shared" ca="1" si="59"/>
        <v>0</v>
      </c>
      <c r="V366" s="677">
        <f t="shared" ca="1" si="59"/>
        <v>0</v>
      </c>
      <c r="W366" s="677">
        <f t="shared" ca="1" si="60"/>
        <v>0</v>
      </c>
      <c r="X366" s="677">
        <f t="shared" ca="1" si="59"/>
        <v>0</v>
      </c>
      <c r="Y366" s="677">
        <f t="shared" ca="1" si="59"/>
        <v>0</v>
      </c>
      <c r="Z366" s="677">
        <f t="shared" ca="1" si="59"/>
        <v>5213402.0170627227</v>
      </c>
      <c r="AA366" t="str">
        <f t="shared" si="54"/>
        <v>ASR_COMP</v>
      </c>
      <c r="AB366" s="957">
        <f t="shared" si="55"/>
        <v>44682</v>
      </c>
      <c r="AC366" t="str">
        <f t="shared" si="56"/>
        <v>Unaudited</v>
      </c>
    </row>
    <row r="367" spans="1:29" x14ac:dyDescent="0.25">
      <c r="A367" t="s">
        <v>423</v>
      </c>
      <c r="B367" t="s">
        <v>1388</v>
      </c>
      <c r="C367" t="s">
        <v>1389</v>
      </c>
      <c r="D367">
        <v>1900</v>
      </c>
      <c r="E367" s="957">
        <v>1</v>
      </c>
      <c r="F367" t="s">
        <v>441</v>
      </c>
      <c r="G367" s="957">
        <v>91</v>
      </c>
      <c r="H367" t="s">
        <v>383</v>
      </c>
      <c r="I367" s="937" t="s">
        <v>435</v>
      </c>
      <c r="J367" s="937" t="s">
        <v>435</v>
      </c>
      <c r="K367" s="937" t="s">
        <v>435</v>
      </c>
      <c r="L367" s="937"/>
      <c r="M367" s="958" t="s">
        <v>435</v>
      </c>
      <c r="N367" s="677">
        <f t="shared" ca="1" si="58"/>
        <v>43430.450000000012</v>
      </c>
      <c r="O367" s="677">
        <f t="shared" ca="1" si="59"/>
        <v>35239.360000000001</v>
      </c>
      <c r="P367" s="677">
        <f t="shared" ca="1" si="59"/>
        <v>669.30000000000007</v>
      </c>
      <c r="Q367" s="677">
        <f t="shared" ca="1" si="59"/>
        <v>2519.91</v>
      </c>
      <c r="R367" s="677">
        <f t="shared" ca="1" si="59"/>
        <v>327</v>
      </c>
      <c r="S367" s="677">
        <f t="shared" ca="1" si="59"/>
        <v>948.04000000000008</v>
      </c>
      <c r="T367" s="677">
        <f t="shared" ca="1" si="59"/>
        <v>643</v>
      </c>
      <c r="U367" s="677">
        <f t="shared" ca="1" si="59"/>
        <v>13</v>
      </c>
      <c r="V367" s="677">
        <f t="shared" ca="1" si="59"/>
        <v>32</v>
      </c>
      <c r="W367" s="677">
        <f t="shared" ca="1" si="60"/>
        <v>0</v>
      </c>
      <c r="X367" s="677">
        <f t="shared" ca="1" si="59"/>
        <v>2707.26</v>
      </c>
      <c r="Y367" s="677">
        <f t="shared" ca="1" si="59"/>
        <v>331.58000000000004</v>
      </c>
      <c r="Z367" s="677">
        <f t="shared" ca="1" si="59"/>
        <v>0</v>
      </c>
      <c r="AA367" t="str">
        <f t="shared" si="54"/>
        <v>ASR_COMP</v>
      </c>
      <c r="AB367" s="957">
        <f t="shared" si="55"/>
        <v>44682</v>
      </c>
      <c r="AC367" t="str">
        <f t="shared" si="56"/>
        <v>Unaudited</v>
      </c>
    </row>
    <row r="368" spans="1:29" x14ac:dyDescent="0.25">
      <c r="A368" t="s">
        <v>423</v>
      </c>
      <c r="B368" t="s">
        <v>1388</v>
      </c>
      <c r="C368" t="s">
        <v>1389</v>
      </c>
      <c r="D368">
        <v>1900</v>
      </c>
      <c r="E368" s="957">
        <v>1</v>
      </c>
      <c r="F368" t="s">
        <v>441</v>
      </c>
      <c r="G368" s="957">
        <v>91</v>
      </c>
      <c r="H368" t="s">
        <v>383</v>
      </c>
      <c r="I368" s="937" t="s">
        <v>490</v>
      </c>
      <c r="J368" s="937" t="s">
        <v>12</v>
      </c>
      <c r="K368" s="937" t="s">
        <v>12</v>
      </c>
      <c r="L368" s="937">
        <v>1.1000000000000001</v>
      </c>
      <c r="M368" s="958" t="s">
        <v>12</v>
      </c>
      <c r="N368" s="677">
        <f t="shared" ca="1" si="58"/>
        <v>10927237.381669793</v>
      </c>
      <c r="O368" s="677">
        <f t="shared" ca="1" si="59"/>
        <v>6219891.6244223462</v>
      </c>
      <c r="P368" s="677">
        <f t="shared" ca="1" si="59"/>
        <v>330737.5855510956</v>
      </c>
      <c r="Q368" s="677">
        <f t="shared" ca="1" si="59"/>
        <v>2233321.2489400166</v>
      </c>
      <c r="R368" s="677">
        <f t="shared" ca="1" si="59"/>
        <v>450420.00077625737</v>
      </c>
      <c r="S368" s="677">
        <f t="shared" ca="1" si="59"/>
        <v>207150.01963428035</v>
      </c>
      <c r="T368" s="677">
        <f t="shared" ca="1" si="59"/>
        <v>309672.8124486545</v>
      </c>
      <c r="U368" s="677">
        <f t="shared" ca="1" si="59"/>
        <v>2216.9428658000684</v>
      </c>
      <c r="V368" s="677">
        <f t="shared" ca="1" si="59"/>
        <v>94622.791737367224</v>
      </c>
      <c r="W368" s="677">
        <f t="shared" ca="1" si="60"/>
        <v>324.61244634369632</v>
      </c>
      <c r="X368" s="677">
        <f t="shared" ca="1" si="59"/>
        <v>348353.71190177818</v>
      </c>
      <c r="Y368" s="677">
        <f t="shared" ca="1" si="59"/>
        <v>730526.03094585345</v>
      </c>
      <c r="Z368" s="677">
        <f t="shared" ca="1" si="59"/>
        <v>0</v>
      </c>
      <c r="AA368" t="str">
        <f t="shared" si="54"/>
        <v>ASR_COMP</v>
      </c>
      <c r="AB368" s="957">
        <f t="shared" si="55"/>
        <v>44682</v>
      </c>
      <c r="AC368" t="str">
        <f t="shared" si="56"/>
        <v>Unaudited</v>
      </c>
    </row>
    <row r="369" spans="1:29" x14ac:dyDescent="0.25">
      <c r="A369" t="s">
        <v>423</v>
      </c>
      <c r="B369" t="s">
        <v>1388</v>
      </c>
      <c r="C369" t="s">
        <v>1389</v>
      </c>
      <c r="D369">
        <v>1900</v>
      </c>
      <c r="E369" s="957">
        <v>1</v>
      </c>
      <c r="F369" t="s">
        <v>441</v>
      </c>
      <c r="G369" s="957">
        <v>91</v>
      </c>
      <c r="H369" t="s">
        <v>383</v>
      </c>
      <c r="I369" s="958" t="s">
        <v>490</v>
      </c>
      <c r="J369" s="958" t="s">
        <v>12</v>
      </c>
      <c r="K369" s="958" t="s">
        <v>1331</v>
      </c>
      <c r="L369" s="937" t="s">
        <v>1322</v>
      </c>
      <c r="M369" s="958" t="s">
        <v>1331</v>
      </c>
      <c r="N369" s="677">
        <f t="shared" ca="1" si="58"/>
        <v>27843.253289706561</v>
      </c>
      <c r="O369" s="677">
        <f t="shared" ca="1" si="59"/>
        <v>-11098.349115842419</v>
      </c>
      <c r="P369" s="677">
        <f t="shared" ca="1" si="59"/>
        <v>-713.59286801719452</v>
      </c>
      <c r="Q369" s="677">
        <f t="shared" ca="1" si="59"/>
        <v>24496.365068300114</v>
      </c>
      <c r="R369" s="677">
        <f t="shared" ca="1" si="59"/>
        <v>5935.8654157047704</v>
      </c>
      <c r="S369" s="677">
        <f t="shared" ca="1" si="59"/>
        <v>532.66906550115687</v>
      </c>
      <c r="T369" s="677">
        <f t="shared" ca="1" si="59"/>
        <v>-515.92108369097912</v>
      </c>
      <c r="U369" s="677">
        <f t="shared" ca="1" si="59"/>
        <v>4.3232872063356833</v>
      </c>
      <c r="V369" s="677">
        <f t="shared" ca="1" si="59"/>
        <v>1105.5203214159762</v>
      </c>
      <c r="W369" s="677">
        <f t="shared" ca="1" si="60"/>
        <v>649.4960239870984</v>
      </c>
      <c r="X369" s="677">
        <f t="shared" ca="1" si="59"/>
        <v>723.4175088781891</v>
      </c>
      <c r="Y369" s="677">
        <f t="shared" ca="1" si="59"/>
        <v>6723.4596662635158</v>
      </c>
      <c r="Z369" s="677">
        <f t="shared" ca="1" si="59"/>
        <v>0</v>
      </c>
      <c r="AA369" t="str">
        <f t="shared" si="54"/>
        <v>ASR_COMP</v>
      </c>
      <c r="AB369" s="957">
        <f t="shared" si="55"/>
        <v>44682</v>
      </c>
      <c r="AC369" t="str">
        <f t="shared" si="56"/>
        <v>Unaudited</v>
      </c>
    </row>
    <row r="370" spans="1:29" x14ac:dyDescent="0.25">
      <c r="A370" t="s">
        <v>423</v>
      </c>
      <c r="B370" t="s">
        <v>1388</v>
      </c>
      <c r="C370" t="s">
        <v>1389</v>
      </c>
      <c r="D370">
        <v>1900</v>
      </c>
      <c r="E370" s="957">
        <v>1</v>
      </c>
      <c r="F370" t="s">
        <v>441</v>
      </c>
      <c r="G370" s="957">
        <v>91</v>
      </c>
      <c r="H370" t="s">
        <v>383</v>
      </c>
      <c r="I370" s="958" t="s">
        <v>490</v>
      </c>
      <c r="J370" s="958" t="s">
        <v>493</v>
      </c>
      <c r="K370" s="958" t="s">
        <v>494</v>
      </c>
      <c r="L370" s="937" t="s">
        <v>63</v>
      </c>
      <c r="M370" s="958" t="s">
        <v>346</v>
      </c>
      <c r="N370" s="677">
        <f t="shared" ca="1" si="58"/>
        <v>0</v>
      </c>
      <c r="O370" s="677">
        <f t="shared" ca="1" si="59"/>
        <v>0</v>
      </c>
      <c r="P370" s="677">
        <f t="shared" ca="1" si="59"/>
        <v>0</v>
      </c>
      <c r="Q370" s="677">
        <f t="shared" ca="1" si="59"/>
        <v>0</v>
      </c>
      <c r="R370" s="677">
        <f t="shared" ca="1" si="59"/>
        <v>0</v>
      </c>
      <c r="S370" s="677">
        <f t="shared" ca="1" si="59"/>
        <v>0</v>
      </c>
      <c r="T370" s="677">
        <f t="shared" ca="1" si="59"/>
        <v>0</v>
      </c>
      <c r="U370" s="677">
        <f t="shared" ca="1" si="59"/>
        <v>0</v>
      </c>
      <c r="V370" s="677">
        <f t="shared" ca="1" si="59"/>
        <v>0</v>
      </c>
      <c r="W370" s="677">
        <f t="shared" ca="1" si="60"/>
        <v>0</v>
      </c>
      <c r="X370" s="677">
        <f t="shared" ca="1" si="59"/>
        <v>0</v>
      </c>
      <c r="Y370" s="677">
        <f t="shared" ca="1" si="59"/>
        <v>0</v>
      </c>
      <c r="Z370" s="677">
        <f t="shared" ca="1" si="59"/>
        <v>0</v>
      </c>
      <c r="AA370" t="str">
        <f t="shared" si="54"/>
        <v>ASR_COMP</v>
      </c>
      <c r="AB370" s="957">
        <f t="shared" si="55"/>
        <v>44682</v>
      </c>
      <c r="AC370" t="str">
        <f t="shared" si="56"/>
        <v>Unaudited</v>
      </c>
    </row>
    <row r="371" spans="1:29" x14ac:dyDescent="0.25">
      <c r="A371" t="s">
        <v>423</v>
      </c>
      <c r="B371" t="s">
        <v>1388</v>
      </c>
      <c r="C371" t="s">
        <v>1389</v>
      </c>
      <c r="D371">
        <v>1900</v>
      </c>
      <c r="E371" s="957">
        <v>1</v>
      </c>
      <c r="F371" t="s">
        <v>441</v>
      </c>
      <c r="G371" s="957">
        <v>91</v>
      </c>
      <c r="H371" t="s">
        <v>383</v>
      </c>
      <c r="I371" s="958" t="s">
        <v>490</v>
      </c>
      <c r="J371" s="958" t="s">
        <v>493</v>
      </c>
      <c r="K371" s="958" t="s">
        <v>1022</v>
      </c>
      <c r="L371" s="937" t="s">
        <v>918</v>
      </c>
      <c r="M371" s="958" t="s">
        <v>919</v>
      </c>
      <c r="N371" s="677">
        <f t="shared" ca="1" si="58"/>
        <v>430170.23113983503</v>
      </c>
      <c r="O371" s="677">
        <f t="shared" ca="1" si="59"/>
        <v>419053.48024409334</v>
      </c>
      <c r="P371" s="677">
        <f t="shared" ca="1" si="59"/>
        <v>7355.3708957417039</v>
      </c>
      <c r="Q371" s="677">
        <f t="shared" ca="1" si="59"/>
        <v>3761.38</v>
      </c>
      <c r="R371" s="677">
        <f t="shared" ca="1" si="59"/>
        <v>0</v>
      </c>
      <c r="S371" s="677">
        <f t="shared" ca="1" si="59"/>
        <v>0</v>
      </c>
      <c r="T371" s="677">
        <f t="shared" ca="1" si="59"/>
        <v>0</v>
      </c>
      <c r="U371" s="677">
        <f t="shared" ca="1" si="59"/>
        <v>0</v>
      </c>
      <c r="V371" s="677">
        <f t="shared" ca="1" si="59"/>
        <v>0</v>
      </c>
      <c r="W371" s="677">
        <f t="shared" ca="1" si="60"/>
        <v>0</v>
      </c>
      <c r="X371" s="677">
        <f t="shared" ca="1" si="59"/>
        <v>0</v>
      </c>
      <c r="Y371" s="677">
        <f t="shared" ca="1" si="59"/>
        <v>0</v>
      </c>
      <c r="Z371" s="677">
        <f t="shared" ca="1" si="59"/>
        <v>0</v>
      </c>
      <c r="AA371" t="str">
        <f t="shared" si="54"/>
        <v>ASR_COMP</v>
      </c>
      <c r="AB371" s="957">
        <f t="shared" si="55"/>
        <v>44682</v>
      </c>
      <c r="AC371" t="str">
        <f t="shared" si="56"/>
        <v>Unaudited</v>
      </c>
    </row>
    <row r="372" spans="1:29" x14ac:dyDescent="0.25">
      <c r="A372" t="s">
        <v>423</v>
      </c>
      <c r="B372" t="s">
        <v>1388</v>
      </c>
      <c r="C372" t="s">
        <v>1389</v>
      </c>
      <c r="D372">
        <v>1900</v>
      </c>
      <c r="E372" s="957">
        <v>1</v>
      </c>
      <c r="F372" t="s">
        <v>441</v>
      </c>
      <c r="G372" s="957">
        <v>91</v>
      </c>
      <c r="H372" t="s">
        <v>383</v>
      </c>
      <c r="I372" s="958" t="s">
        <v>490</v>
      </c>
      <c r="J372" s="958" t="s">
        <v>13</v>
      </c>
      <c r="K372" s="958" t="s">
        <v>495</v>
      </c>
      <c r="L372" s="937" t="s">
        <v>97</v>
      </c>
      <c r="M372" s="958" t="s">
        <v>149</v>
      </c>
      <c r="N372" s="677">
        <f t="shared" ca="1" si="58"/>
        <v>0</v>
      </c>
      <c r="O372" s="677">
        <f t="shared" ca="1" si="59"/>
        <v>0</v>
      </c>
      <c r="P372" s="677">
        <f t="shared" ca="1" si="59"/>
        <v>0</v>
      </c>
      <c r="Q372" s="677">
        <f t="shared" ca="1" si="59"/>
        <v>0</v>
      </c>
      <c r="R372" s="677">
        <f t="shared" ca="1" si="59"/>
        <v>0</v>
      </c>
      <c r="S372" s="677">
        <f t="shared" ca="1" si="59"/>
        <v>0</v>
      </c>
      <c r="T372" s="677">
        <f t="shared" ca="1" si="59"/>
        <v>0</v>
      </c>
      <c r="U372" s="677">
        <f t="shared" ca="1" si="59"/>
        <v>0</v>
      </c>
      <c r="V372" s="677">
        <f t="shared" ca="1" si="59"/>
        <v>0</v>
      </c>
      <c r="W372" s="677">
        <f t="shared" ca="1" si="60"/>
        <v>0</v>
      </c>
      <c r="X372" s="677">
        <f t="shared" ca="1" si="59"/>
        <v>0</v>
      </c>
      <c r="Y372" s="677">
        <f t="shared" ca="1" si="59"/>
        <v>0</v>
      </c>
      <c r="Z372" s="677">
        <f t="shared" ca="1" si="59"/>
        <v>0</v>
      </c>
      <c r="AA372" t="str">
        <f t="shared" si="54"/>
        <v>ASR_COMP</v>
      </c>
      <c r="AB372" s="957">
        <f t="shared" si="55"/>
        <v>44682</v>
      </c>
      <c r="AC372" t="str">
        <f t="shared" si="56"/>
        <v>Unaudited</v>
      </c>
    </row>
    <row r="373" spans="1:29" x14ac:dyDescent="0.25">
      <c r="A373" t="s">
        <v>423</v>
      </c>
      <c r="B373" t="s">
        <v>1388</v>
      </c>
      <c r="C373" t="s">
        <v>1389</v>
      </c>
      <c r="D373">
        <v>1900</v>
      </c>
      <c r="E373" s="957">
        <v>1</v>
      </c>
      <c r="F373" t="s">
        <v>441</v>
      </c>
      <c r="G373" s="957">
        <v>91</v>
      </c>
      <c r="H373" t="s">
        <v>383</v>
      </c>
      <c r="I373" s="958" t="s">
        <v>490</v>
      </c>
      <c r="J373" s="958" t="s">
        <v>13</v>
      </c>
      <c r="K373" s="958" t="s">
        <v>13</v>
      </c>
      <c r="L373" s="953" t="s">
        <v>35</v>
      </c>
      <c r="M373" s="958" t="s">
        <v>13</v>
      </c>
      <c r="N373" s="677">
        <f t="shared" ca="1" si="58"/>
        <v>0</v>
      </c>
      <c r="O373" s="677">
        <f t="shared" ca="1" si="59"/>
        <v>0</v>
      </c>
      <c r="P373" s="677">
        <f t="shared" ca="1" si="59"/>
        <v>0</v>
      </c>
      <c r="Q373" s="677">
        <f t="shared" ca="1" si="59"/>
        <v>0</v>
      </c>
      <c r="R373" s="677">
        <f t="shared" ca="1" si="59"/>
        <v>0</v>
      </c>
      <c r="S373" s="677">
        <f t="shared" ca="1" si="59"/>
        <v>0</v>
      </c>
      <c r="T373" s="677">
        <f t="shared" ca="1" si="59"/>
        <v>0</v>
      </c>
      <c r="U373" s="677">
        <f t="shared" ca="1" si="59"/>
        <v>0</v>
      </c>
      <c r="V373" s="677">
        <f t="shared" ca="1" si="59"/>
        <v>0</v>
      </c>
      <c r="W373" s="677">
        <f t="shared" ca="1" si="60"/>
        <v>0</v>
      </c>
      <c r="X373" s="677">
        <f t="shared" ca="1" si="59"/>
        <v>0</v>
      </c>
      <c r="Y373" s="677">
        <f t="shared" ca="1" si="59"/>
        <v>0</v>
      </c>
      <c r="Z373" s="677">
        <f t="shared" ca="1" si="59"/>
        <v>0</v>
      </c>
      <c r="AA373" t="str">
        <f t="shared" si="54"/>
        <v>ASR_COMP</v>
      </c>
      <c r="AB373" s="957">
        <f t="shared" si="55"/>
        <v>44682</v>
      </c>
      <c r="AC373" t="str">
        <f t="shared" si="56"/>
        <v>Unaudited</v>
      </c>
    </row>
    <row r="374" spans="1:29" x14ac:dyDescent="0.25">
      <c r="A374" t="s">
        <v>423</v>
      </c>
      <c r="B374" t="s">
        <v>1388</v>
      </c>
      <c r="C374" t="s">
        <v>1389</v>
      </c>
      <c r="D374">
        <v>1900</v>
      </c>
      <c r="E374" s="957">
        <v>1</v>
      </c>
      <c r="F374" t="s">
        <v>441</v>
      </c>
      <c r="G374" s="957">
        <v>91</v>
      </c>
      <c r="H374" t="s">
        <v>383</v>
      </c>
      <c r="I374" s="958" t="s">
        <v>491</v>
      </c>
      <c r="J374" s="958" t="s">
        <v>447</v>
      </c>
      <c r="K374" s="958" t="s">
        <v>0</v>
      </c>
      <c r="L374" s="937">
        <v>2.1</v>
      </c>
      <c r="M374" s="958" t="s">
        <v>150</v>
      </c>
      <c r="N374" s="677">
        <f t="shared" ca="1" si="58"/>
        <v>1500181.7674791035</v>
      </c>
      <c r="O374" s="677">
        <f t="shared" ca="1" si="59"/>
        <v>950781.05943049327</v>
      </c>
      <c r="P374" s="677">
        <f t="shared" ca="1" si="59"/>
        <v>6189.7069617883917</v>
      </c>
      <c r="Q374" s="677">
        <f t="shared" ca="1" si="59"/>
        <v>400230.25262564648</v>
      </c>
      <c r="R374" s="677">
        <f t="shared" ca="1" si="59"/>
        <v>39206.457501852135</v>
      </c>
      <c r="S374" s="677">
        <f t="shared" ca="1" si="59"/>
        <v>7135.3802098156339</v>
      </c>
      <c r="T374" s="677">
        <f t="shared" ca="1" si="59"/>
        <v>1163.5812151238497</v>
      </c>
      <c r="U374" s="677">
        <f t="shared" ca="1" si="59"/>
        <v>2.2438141140326064</v>
      </c>
      <c r="V374" s="677">
        <f t="shared" ca="1" si="59"/>
        <v>150.99658381249586</v>
      </c>
      <c r="W374" s="677">
        <f t="shared" ca="1" si="60"/>
        <v>276.06999180041953</v>
      </c>
      <c r="X374" s="677">
        <f t="shared" ca="1" si="59"/>
        <v>7786.3017789378409</v>
      </c>
      <c r="Y374" s="677">
        <f t="shared" ca="1" si="59"/>
        <v>87259.717365718796</v>
      </c>
      <c r="Z374" s="677">
        <f t="shared" ca="1" si="59"/>
        <v>0</v>
      </c>
      <c r="AA374" t="str">
        <f t="shared" si="54"/>
        <v>ASR_COMP</v>
      </c>
      <c r="AB374" s="957">
        <f t="shared" si="55"/>
        <v>44682</v>
      </c>
      <c r="AC374" t="str">
        <f t="shared" si="56"/>
        <v>Unaudited</v>
      </c>
    </row>
    <row r="375" spans="1:29" ht="30" x14ac:dyDescent="0.25">
      <c r="A375" t="s">
        <v>423</v>
      </c>
      <c r="B375" t="s">
        <v>1388</v>
      </c>
      <c r="C375" t="s">
        <v>1389</v>
      </c>
      <c r="D375">
        <v>1900</v>
      </c>
      <c r="E375" s="957">
        <v>1</v>
      </c>
      <c r="F375" t="s">
        <v>441</v>
      </c>
      <c r="G375" s="957">
        <v>91</v>
      </c>
      <c r="H375" t="s">
        <v>383</v>
      </c>
      <c r="I375" s="937" t="s">
        <v>491</v>
      </c>
      <c r="J375" s="937" t="s">
        <v>447</v>
      </c>
      <c r="K375" s="937" t="s">
        <v>0</v>
      </c>
      <c r="L375" s="937">
        <v>2.2000000000000002</v>
      </c>
      <c r="M375" s="958" t="s">
        <v>151</v>
      </c>
      <c r="N375" s="677">
        <f t="shared" ca="1" si="58"/>
        <v>-274116.45208345453</v>
      </c>
      <c r="O375" s="677">
        <f t="shared" ca="1" si="59"/>
        <v>-178943.98914106129</v>
      </c>
      <c r="P375" s="677">
        <f t="shared" ca="1" si="59"/>
        <v>-5574.0600042896667</v>
      </c>
      <c r="Q375" s="677">
        <f t="shared" ca="1" si="59"/>
        <v>-58326.288199050112</v>
      </c>
      <c r="R375" s="677">
        <f t="shared" ca="1" si="59"/>
        <v>-7252.2923785355497</v>
      </c>
      <c r="S375" s="677">
        <f t="shared" ca="1" si="59"/>
        <v>-1195.6974460822119</v>
      </c>
      <c r="T375" s="677">
        <f t="shared" ca="1" si="59"/>
        <v>-3829.6284116863571</v>
      </c>
      <c r="U375" s="677">
        <f t="shared" ca="1" si="59"/>
        <v>0</v>
      </c>
      <c r="V375" s="677">
        <f t="shared" ca="1" si="59"/>
        <v>-767.14420936092199</v>
      </c>
      <c r="W375" s="677">
        <f t="shared" ca="1" si="60"/>
        <v>-289.58927069614748</v>
      </c>
      <c r="X375" s="677">
        <f t="shared" ca="1" si="59"/>
        <v>-2827.2229321496998</v>
      </c>
      <c r="Y375" s="677">
        <f t="shared" ca="1" si="59"/>
        <v>-15110.540090542503</v>
      </c>
      <c r="Z375" s="677">
        <f t="shared" ca="1" si="59"/>
        <v>0</v>
      </c>
      <c r="AA375" t="str">
        <f t="shared" si="54"/>
        <v>ASR_COMP</v>
      </c>
      <c r="AB375" s="957">
        <f t="shared" si="55"/>
        <v>44682</v>
      </c>
      <c r="AC375" t="str">
        <f t="shared" si="56"/>
        <v>Unaudited</v>
      </c>
    </row>
    <row r="376" spans="1:29" x14ac:dyDescent="0.25">
      <c r="A376" t="s">
        <v>423</v>
      </c>
      <c r="B376" t="s">
        <v>1388</v>
      </c>
      <c r="C376" t="s">
        <v>1389</v>
      </c>
      <c r="D376">
        <v>1900</v>
      </c>
      <c r="E376" s="957">
        <v>1</v>
      </c>
      <c r="F376" t="s">
        <v>441</v>
      </c>
      <c r="G376" s="957">
        <v>91</v>
      </c>
      <c r="H376" t="s">
        <v>383</v>
      </c>
      <c r="I376" s="958" t="s">
        <v>491</v>
      </c>
      <c r="J376" s="958" t="s">
        <v>447</v>
      </c>
      <c r="K376" s="958" t="s">
        <v>0</v>
      </c>
      <c r="L376" s="937">
        <v>2.2999999999999998</v>
      </c>
      <c r="M376" s="958" t="s">
        <v>152</v>
      </c>
      <c r="N376" s="677">
        <f t="shared" ca="1" si="58"/>
        <v>518599.27456898877</v>
      </c>
      <c r="O376" s="677">
        <f t="shared" ca="1" si="59"/>
        <v>395144.26681986975</v>
      </c>
      <c r="P376" s="677">
        <f t="shared" ca="1" si="59"/>
        <v>31665.978563015946</v>
      </c>
      <c r="Q376" s="677">
        <f t="shared" ca="1" si="59"/>
        <v>56051.025213210007</v>
      </c>
      <c r="R376" s="677">
        <f t="shared" ca="1" si="59"/>
        <v>12972.675664405187</v>
      </c>
      <c r="S376" s="677">
        <f t="shared" ca="1" si="59"/>
        <v>2912.7994553367171</v>
      </c>
      <c r="T376" s="677">
        <f t="shared" ca="1" si="59"/>
        <v>5477.6717631625443</v>
      </c>
      <c r="U376" s="677">
        <f t="shared" ca="1" si="59"/>
        <v>0.82299278412973431</v>
      </c>
      <c r="V376" s="677">
        <f t="shared" ca="1" si="59"/>
        <v>520.68297407470493</v>
      </c>
      <c r="W376" s="677">
        <f t="shared" ca="1" si="60"/>
        <v>101.25776896828923</v>
      </c>
      <c r="X376" s="677">
        <f t="shared" ca="1" si="59"/>
        <v>3979.9359824479029</v>
      </c>
      <c r="Y376" s="677">
        <f t="shared" ca="1" si="59"/>
        <v>9772.1573717136507</v>
      </c>
      <c r="Z376" s="677">
        <f t="shared" ca="1" si="59"/>
        <v>0</v>
      </c>
      <c r="AA376" t="str">
        <f t="shared" si="54"/>
        <v>ASR_COMP</v>
      </c>
      <c r="AB376" s="957">
        <f t="shared" si="55"/>
        <v>44682</v>
      </c>
      <c r="AC376" t="str">
        <f t="shared" si="56"/>
        <v>Unaudited</v>
      </c>
    </row>
    <row r="377" spans="1:29" x14ac:dyDescent="0.25">
      <c r="A377" t="s">
        <v>423</v>
      </c>
      <c r="B377" t="s">
        <v>1388</v>
      </c>
      <c r="C377" t="s">
        <v>1389</v>
      </c>
      <c r="D377">
        <v>1900</v>
      </c>
      <c r="E377" s="957">
        <v>1</v>
      </c>
      <c r="F377" t="s">
        <v>441</v>
      </c>
      <c r="G377" s="957">
        <v>91</v>
      </c>
      <c r="H377" t="s">
        <v>383</v>
      </c>
      <c r="I377" s="937" t="s">
        <v>491</v>
      </c>
      <c r="J377" s="937" t="s">
        <v>447</v>
      </c>
      <c r="K377" s="937" t="s">
        <v>0</v>
      </c>
      <c r="L377" s="937">
        <v>2.4</v>
      </c>
      <c r="M377" s="937" t="s">
        <v>153</v>
      </c>
      <c r="N377" s="677">
        <f t="shared" ca="1" si="58"/>
        <v>582121.74758047261</v>
      </c>
      <c r="O377" s="677">
        <f t="shared" ca="1" si="59"/>
        <v>323719.07898316515</v>
      </c>
      <c r="P377" s="677">
        <f t="shared" ca="1" si="59"/>
        <v>7389.0254572971608</v>
      </c>
      <c r="Q377" s="677">
        <f t="shared" ca="1" si="59"/>
        <v>194076.1346461316</v>
      </c>
      <c r="R377" s="677">
        <f t="shared" ca="1" si="59"/>
        <v>4762.0661741435752</v>
      </c>
      <c r="S377" s="677">
        <f t="shared" ca="1" si="59"/>
        <v>7472.4193694080113</v>
      </c>
      <c r="T377" s="677">
        <f t="shared" ca="1" si="59"/>
        <v>5575.2349651692684</v>
      </c>
      <c r="U377" s="677">
        <f t="shared" ca="1" si="59"/>
        <v>0.80975106274814534</v>
      </c>
      <c r="V377" s="677">
        <f t="shared" ca="1" si="59"/>
        <v>293.72187766885185</v>
      </c>
      <c r="W377" s="677">
        <f t="shared" ca="1" si="60"/>
        <v>936.92856007332023</v>
      </c>
      <c r="X377" s="677">
        <f t="shared" ca="1" si="59"/>
        <v>8737.3644447887491</v>
      </c>
      <c r="Y377" s="677">
        <f t="shared" ca="1" si="59"/>
        <v>29158.963351564067</v>
      </c>
      <c r="Z377" s="677">
        <f t="shared" ca="1" si="59"/>
        <v>0</v>
      </c>
      <c r="AA377" t="str">
        <f t="shared" si="54"/>
        <v>ASR_COMP</v>
      </c>
      <c r="AB377" s="957">
        <f t="shared" si="55"/>
        <v>44682</v>
      </c>
      <c r="AC377" t="str">
        <f t="shared" si="56"/>
        <v>Unaudited</v>
      </c>
    </row>
    <row r="378" spans="1:29" ht="30" x14ac:dyDescent="0.25">
      <c r="A378" t="s">
        <v>423</v>
      </c>
      <c r="B378" t="s">
        <v>1388</v>
      </c>
      <c r="C378" t="s">
        <v>1389</v>
      </c>
      <c r="D378">
        <v>1900</v>
      </c>
      <c r="E378" s="957">
        <v>1</v>
      </c>
      <c r="F378" t="s">
        <v>441</v>
      </c>
      <c r="G378" s="957">
        <v>91</v>
      </c>
      <c r="H378" t="s">
        <v>383</v>
      </c>
      <c r="I378" s="937" t="s">
        <v>491</v>
      </c>
      <c r="J378" s="937" t="s">
        <v>447</v>
      </c>
      <c r="K378" s="937" t="s">
        <v>0</v>
      </c>
      <c r="L378" s="937">
        <v>2.5</v>
      </c>
      <c r="M378" s="958" t="s">
        <v>154</v>
      </c>
      <c r="N378" s="677">
        <f t="shared" ca="1" si="58"/>
        <v>-4036.4151274304795</v>
      </c>
      <c r="O378" s="677">
        <f t="shared" ca="1" si="59"/>
        <v>-2813.8191299088589</v>
      </c>
      <c r="P378" s="677">
        <f t="shared" ca="1" si="59"/>
        <v>-142.00140172907459</v>
      </c>
      <c r="Q378" s="677">
        <f t="shared" ca="1" si="59"/>
        <v>-751.65775768771834</v>
      </c>
      <c r="R378" s="677">
        <f t="shared" ca="1" si="59"/>
        <v>-88.584739468039771</v>
      </c>
      <c r="S378" s="677">
        <f t="shared" ca="1" si="59"/>
        <v>-32.524569531609792</v>
      </c>
      <c r="T378" s="677">
        <f t="shared" ca="1" si="59"/>
        <v>-74.587100216505888</v>
      </c>
      <c r="U378" s="677">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-0.16758642685993269</v>
      </c>
      <c r="V378" s="677">
        <f t="shared" ca="1" si="61"/>
        <v>-6.2591107151532981</v>
      </c>
      <c r="W378" s="677">
        <f t="shared" ca="1" si="60"/>
        <v>-0.32149552079655963</v>
      </c>
      <c r="X378" s="677">
        <f t="shared" ca="1" si="61"/>
        <v>-32.731106231385056</v>
      </c>
      <c r="Y378" s="677">
        <f t="shared" ca="1" si="61"/>
        <v>-93.761129994477187</v>
      </c>
      <c r="Z378" s="677">
        <f t="shared" ca="1" si="61"/>
        <v>0</v>
      </c>
      <c r="AA378" t="str">
        <f t="shared" si="54"/>
        <v>ASR_COMP</v>
      </c>
      <c r="AB378" s="957">
        <f t="shared" si="55"/>
        <v>44682</v>
      </c>
      <c r="AC378" t="str">
        <f t="shared" si="56"/>
        <v>Unaudited</v>
      </c>
    </row>
    <row r="379" spans="1:29" x14ac:dyDescent="0.25">
      <c r="A379" t="s">
        <v>423</v>
      </c>
      <c r="B379" t="s">
        <v>1388</v>
      </c>
      <c r="C379" t="s">
        <v>1389</v>
      </c>
      <c r="D379">
        <v>1900</v>
      </c>
      <c r="E379" s="957">
        <v>1</v>
      </c>
      <c r="F379" t="s">
        <v>441</v>
      </c>
      <c r="G379" s="957">
        <v>91</v>
      </c>
      <c r="H379" t="s">
        <v>383</v>
      </c>
      <c r="I379" s="937" t="s">
        <v>491</v>
      </c>
      <c r="J379" s="937" t="s">
        <v>447</v>
      </c>
      <c r="K379" s="937" t="s">
        <v>0</v>
      </c>
      <c r="L379" s="937" t="s">
        <v>99</v>
      </c>
      <c r="M379" s="958" t="s">
        <v>7</v>
      </c>
      <c r="N379" s="677">
        <f t="shared" ca="1" si="58"/>
        <v>0</v>
      </c>
      <c r="O379" s="677">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7">
        <f t="shared" ca="1" si="62"/>
        <v>0</v>
      </c>
      <c r="Q379" s="677">
        <f t="shared" ca="1" si="62"/>
        <v>0</v>
      </c>
      <c r="R379" s="677">
        <f t="shared" ca="1" si="62"/>
        <v>0</v>
      </c>
      <c r="S379" s="677">
        <f t="shared" ca="1" si="62"/>
        <v>0</v>
      </c>
      <c r="T379" s="677">
        <f t="shared" ca="1" si="62"/>
        <v>0</v>
      </c>
      <c r="U379" s="677">
        <f t="shared" ca="1" si="62"/>
        <v>0</v>
      </c>
      <c r="V379" s="677">
        <f t="shared" ca="1" si="62"/>
        <v>0</v>
      </c>
      <c r="W379" s="677">
        <f t="shared" ca="1" si="60"/>
        <v>0</v>
      </c>
      <c r="X379" s="677">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7">
        <f t="shared" ca="1" si="63"/>
        <v>0</v>
      </c>
      <c r="Z379" s="677">
        <f t="shared" ca="1" si="63"/>
        <v>0</v>
      </c>
      <c r="AA379" t="str">
        <f t="shared" si="54"/>
        <v>ASR_COMP</v>
      </c>
      <c r="AB379" s="957">
        <f t="shared" si="55"/>
        <v>44682</v>
      </c>
      <c r="AC379" t="str">
        <f t="shared" si="56"/>
        <v>Unaudited</v>
      </c>
    </row>
    <row r="380" spans="1:29" x14ac:dyDescent="0.25">
      <c r="A380" t="s">
        <v>423</v>
      </c>
      <c r="B380" t="s">
        <v>1388</v>
      </c>
      <c r="C380" t="s">
        <v>1389</v>
      </c>
      <c r="D380">
        <v>1900</v>
      </c>
      <c r="E380" s="957">
        <v>1</v>
      </c>
      <c r="F380" t="s">
        <v>441</v>
      </c>
      <c r="G380" s="957">
        <v>91</v>
      </c>
      <c r="H380" t="s">
        <v>383</v>
      </c>
      <c r="I380" s="937" t="s">
        <v>491</v>
      </c>
      <c r="J380" s="937" t="s">
        <v>447</v>
      </c>
      <c r="K380" s="937" t="s">
        <v>0</v>
      </c>
      <c r="L380" s="937" t="s">
        <v>155</v>
      </c>
      <c r="M380" s="958" t="s">
        <v>454</v>
      </c>
      <c r="N380" s="677">
        <f t="shared" ca="1" si="58"/>
        <v>0</v>
      </c>
      <c r="O380" s="677">
        <f t="shared" ca="1" si="62"/>
        <v>0</v>
      </c>
      <c r="P380" s="677">
        <f t="shared" ca="1" si="62"/>
        <v>0</v>
      </c>
      <c r="Q380" s="677">
        <f t="shared" ca="1" si="62"/>
        <v>0</v>
      </c>
      <c r="R380" s="677">
        <f t="shared" ca="1" si="62"/>
        <v>0</v>
      </c>
      <c r="S380" s="677">
        <f t="shared" ca="1" si="62"/>
        <v>0</v>
      </c>
      <c r="T380" s="677">
        <f t="shared" ca="1" si="62"/>
        <v>0</v>
      </c>
      <c r="U380" s="677">
        <f t="shared" ca="1" si="62"/>
        <v>0</v>
      </c>
      <c r="V380" s="677">
        <f t="shared" ca="1" si="62"/>
        <v>0</v>
      </c>
      <c r="W380" s="677">
        <f t="shared" ca="1" si="60"/>
        <v>0</v>
      </c>
      <c r="X380" s="677">
        <f t="shared" ca="1" si="63"/>
        <v>0</v>
      </c>
      <c r="Y380" s="677">
        <f t="shared" ca="1" si="63"/>
        <v>0</v>
      </c>
      <c r="Z380" s="677">
        <f t="shared" ca="1" si="63"/>
        <v>0</v>
      </c>
      <c r="AA380" t="str">
        <f t="shared" si="54"/>
        <v>ASR_COMP</v>
      </c>
      <c r="AB380" s="957">
        <f t="shared" si="55"/>
        <v>44682</v>
      </c>
      <c r="AC380" t="str">
        <f t="shared" si="56"/>
        <v>Unaudited</v>
      </c>
    </row>
    <row r="381" spans="1:29" x14ac:dyDescent="0.25">
      <c r="A381" t="s">
        <v>423</v>
      </c>
      <c r="B381" t="s">
        <v>1388</v>
      </c>
      <c r="C381" t="s">
        <v>1389</v>
      </c>
      <c r="D381">
        <v>1900</v>
      </c>
      <c r="E381" s="957">
        <v>1</v>
      </c>
      <c r="F381" t="s">
        <v>441</v>
      </c>
      <c r="G381" s="957">
        <v>91</v>
      </c>
      <c r="H381" t="s">
        <v>383</v>
      </c>
      <c r="I381" s="937" t="s">
        <v>491</v>
      </c>
      <c r="J381" s="937" t="s">
        <v>447</v>
      </c>
      <c r="K381" s="937" t="s">
        <v>0</v>
      </c>
      <c r="L381" s="943" t="s">
        <v>920</v>
      </c>
      <c r="M381" s="959" t="s">
        <v>24</v>
      </c>
      <c r="N381" s="677">
        <f t="shared" ca="1" si="58"/>
        <v>0</v>
      </c>
      <c r="O381" s="677">
        <f t="shared" ca="1" si="62"/>
        <v>0</v>
      </c>
      <c r="P381" s="677">
        <f t="shared" ca="1" si="62"/>
        <v>0</v>
      </c>
      <c r="Q381" s="677">
        <f t="shared" ca="1" si="62"/>
        <v>0</v>
      </c>
      <c r="R381" s="677">
        <f t="shared" ca="1" si="62"/>
        <v>0</v>
      </c>
      <c r="S381" s="677">
        <f t="shared" ca="1" si="62"/>
        <v>0</v>
      </c>
      <c r="T381" s="677">
        <f t="shared" ca="1" si="62"/>
        <v>0</v>
      </c>
      <c r="U381" s="677">
        <f t="shared" ca="1" si="62"/>
        <v>0</v>
      </c>
      <c r="V381" s="677">
        <f t="shared" ca="1" si="62"/>
        <v>0</v>
      </c>
      <c r="W381" s="677">
        <f t="shared" ca="1" si="60"/>
        <v>0</v>
      </c>
      <c r="X381" s="677">
        <f t="shared" ca="1" si="63"/>
        <v>0</v>
      </c>
      <c r="Y381" s="677">
        <f t="shared" ca="1" si="63"/>
        <v>0</v>
      </c>
      <c r="Z381" s="677">
        <f t="shared" ca="1" si="63"/>
        <v>0</v>
      </c>
      <c r="AA381" t="str">
        <f t="shared" si="54"/>
        <v>ASR_COMP</v>
      </c>
      <c r="AB381" s="957">
        <f t="shared" si="55"/>
        <v>44682</v>
      </c>
      <c r="AC381" t="str">
        <f t="shared" si="56"/>
        <v>Unaudited</v>
      </c>
    </row>
    <row r="382" spans="1:29" x14ac:dyDescent="0.25">
      <c r="A382" t="s">
        <v>423</v>
      </c>
      <c r="B382" t="s">
        <v>1388</v>
      </c>
      <c r="C382" t="s">
        <v>1389</v>
      </c>
      <c r="D382">
        <v>1900</v>
      </c>
      <c r="E382" s="957">
        <v>1</v>
      </c>
      <c r="F382" t="s">
        <v>441</v>
      </c>
      <c r="G382" s="957">
        <v>91</v>
      </c>
      <c r="H382" t="s">
        <v>383</v>
      </c>
      <c r="I382" s="937" t="s">
        <v>491</v>
      </c>
      <c r="J382" s="937" t="s">
        <v>447</v>
      </c>
      <c r="K382" s="937" t="s">
        <v>53</v>
      </c>
      <c r="L382" s="937">
        <v>3.1</v>
      </c>
      <c r="M382" s="958" t="s">
        <v>33</v>
      </c>
      <c r="N382" s="677">
        <f t="shared" ca="1" si="58"/>
        <v>836351.25097086641</v>
      </c>
      <c r="O382" s="677">
        <f t="shared" ca="1" si="62"/>
        <v>663126.18987484695</v>
      </c>
      <c r="P382" s="677">
        <f t="shared" ca="1" si="62"/>
        <v>12774.311827442638</v>
      </c>
      <c r="Q382" s="677">
        <f t="shared" ca="1" si="62"/>
        <v>72316.488941450574</v>
      </c>
      <c r="R382" s="677">
        <f t="shared" ca="1" si="62"/>
        <v>12636.231606704137</v>
      </c>
      <c r="S382" s="677">
        <f t="shared" ca="1" si="62"/>
        <v>2411.8981191643852</v>
      </c>
      <c r="T382" s="677">
        <f t="shared" ca="1" si="62"/>
        <v>14329.170738745735</v>
      </c>
      <c r="U382" s="677">
        <f t="shared" ca="1" si="62"/>
        <v>202.80314166624314</v>
      </c>
      <c r="V382" s="677">
        <f t="shared" ca="1" si="62"/>
        <v>766.34075211748211</v>
      </c>
      <c r="W382" s="677">
        <f t="shared" ca="1" si="60"/>
        <v>103.8643748763123</v>
      </c>
      <c r="X382" s="677">
        <f t="shared" ca="1" si="63"/>
        <v>38333.091560438341</v>
      </c>
      <c r="Y382" s="677">
        <f t="shared" ca="1" si="63"/>
        <v>19350.860033413592</v>
      </c>
      <c r="Z382" s="677">
        <f t="shared" ca="1" si="63"/>
        <v>0</v>
      </c>
      <c r="AA382" t="str">
        <f t="shared" si="54"/>
        <v>ASR_COMP</v>
      </c>
      <c r="AB382" s="957">
        <f t="shared" si="55"/>
        <v>44682</v>
      </c>
      <c r="AC382" t="str">
        <f t="shared" si="56"/>
        <v>Unaudited</v>
      </c>
    </row>
    <row r="383" spans="1:29" x14ac:dyDescent="0.25">
      <c r="A383" t="s">
        <v>423</v>
      </c>
      <c r="B383" t="s">
        <v>1388</v>
      </c>
      <c r="C383" t="s">
        <v>1389</v>
      </c>
      <c r="D383">
        <v>1900</v>
      </c>
      <c r="E383" s="957">
        <v>1</v>
      </c>
      <c r="F383" t="s">
        <v>441</v>
      </c>
      <c r="G383" s="957">
        <v>91</v>
      </c>
      <c r="H383" t="s">
        <v>383</v>
      </c>
      <c r="I383" s="937" t="s">
        <v>491</v>
      </c>
      <c r="J383" s="937" t="s">
        <v>447</v>
      </c>
      <c r="K383" s="937" t="s">
        <v>53</v>
      </c>
      <c r="L383" s="937">
        <v>3.2</v>
      </c>
      <c r="M383" s="958" t="s">
        <v>34</v>
      </c>
      <c r="N383" s="677">
        <f t="shared" ca="1" si="58"/>
        <v>867135.45889913244</v>
      </c>
      <c r="O383" s="677">
        <f t="shared" ca="1" si="62"/>
        <v>594048.50812859298</v>
      </c>
      <c r="P383" s="677">
        <f t="shared" ca="1" si="62"/>
        <v>18325.985692609222</v>
      </c>
      <c r="Q383" s="677">
        <f t="shared" ca="1" si="62"/>
        <v>158949.42347464475</v>
      </c>
      <c r="R383" s="677">
        <f t="shared" ca="1" si="62"/>
        <v>12908.725257576109</v>
      </c>
      <c r="S383" s="677">
        <f t="shared" ca="1" si="62"/>
        <v>11777.85914160486</v>
      </c>
      <c r="T383" s="677">
        <f t="shared" ca="1" si="62"/>
        <v>5332.6376573074203</v>
      </c>
      <c r="U383" s="677">
        <f t="shared" ca="1" si="62"/>
        <v>6.4720711090899332</v>
      </c>
      <c r="V383" s="677">
        <f t="shared" ca="1" si="62"/>
        <v>1014.7483354627778</v>
      </c>
      <c r="W383" s="677">
        <f t="shared" ca="1" si="60"/>
        <v>183.57851315579833</v>
      </c>
      <c r="X383" s="677">
        <f t="shared" ca="1" si="63"/>
        <v>23583.56405381329</v>
      </c>
      <c r="Y383" s="677">
        <f t="shared" ca="1" si="63"/>
        <v>41003.956573256</v>
      </c>
      <c r="Z383" s="677">
        <f t="shared" ca="1" si="63"/>
        <v>0</v>
      </c>
      <c r="AA383" t="str">
        <f t="shared" si="54"/>
        <v>ASR_COMP</v>
      </c>
      <c r="AB383" s="957">
        <f t="shared" si="55"/>
        <v>44682</v>
      </c>
      <c r="AC383" t="str">
        <f t="shared" si="56"/>
        <v>Unaudited</v>
      </c>
    </row>
    <row r="384" spans="1:29" x14ac:dyDescent="0.25">
      <c r="A384" t="s">
        <v>423</v>
      </c>
      <c r="B384" t="s">
        <v>1388</v>
      </c>
      <c r="C384" t="s">
        <v>1389</v>
      </c>
      <c r="D384">
        <v>1900</v>
      </c>
      <c r="E384" s="957">
        <v>1</v>
      </c>
      <c r="F384" t="s">
        <v>441</v>
      </c>
      <c r="G384" s="957">
        <v>91</v>
      </c>
      <c r="H384" t="s">
        <v>383</v>
      </c>
      <c r="I384" s="937" t="s">
        <v>491</v>
      </c>
      <c r="J384" s="937" t="s">
        <v>447</v>
      </c>
      <c r="K384" s="937" t="s">
        <v>53</v>
      </c>
      <c r="L384" s="937">
        <v>3.3</v>
      </c>
      <c r="M384" s="958" t="s">
        <v>54</v>
      </c>
      <c r="N384" s="677">
        <f t="shared" ca="1" si="58"/>
        <v>89.74</v>
      </c>
      <c r="O384" s="677">
        <f t="shared" ca="1" si="62"/>
        <v>0</v>
      </c>
      <c r="P384" s="677">
        <f t="shared" ca="1" si="62"/>
        <v>0</v>
      </c>
      <c r="Q384" s="677">
        <f t="shared" ca="1" si="62"/>
        <v>0</v>
      </c>
      <c r="R384" s="677">
        <f t="shared" ca="1" si="62"/>
        <v>0</v>
      </c>
      <c r="S384" s="677">
        <f t="shared" ca="1" si="62"/>
        <v>19.8</v>
      </c>
      <c r="T384" s="677">
        <f t="shared" ca="1" si="62"/>
        <v>0</v>
      </c>
      <c r="U384" s="677">
        <f t="shared" ca="1" si="62"/>
        <v>0</v>
      </c>
      <c r="V384" s="677">
        <f t="shared" ca="1" si="62"/>
        <v>0</v>
      </c>
      <c r="W384" s="677">
        <f t="shared" ca="1" si="60"/>
        <v>0</v>
      </c>
      <c r="X384" s="677">
        <f t="shared" ca="1" si="63"/>
        <v>69.94</v>
      </c>
      <c r="Y384" s="677">
        <f t="shared" ca="1" si="63"/>
        <v>0</v>
      </c>
      <c r="Z384" s="677">
        <f t="shared" ca="1" si="63"/>
        <v>0</v>
      </c>
      <c r="AA384" t="str">
        <f t="shared" si="54"/>
        <v>ASR_COMP</v>
      </c>
      <c r="AB384" s="957">
        <f t="shared" si="55"/>
        <v>44682</v>
      </c>
      <c r="AC384" t="str">
        <f t="shared" si="56"/>
        <v>Unaudited</v>
      </c>
    </row>
    <row r="385" spans="1:29" x14ac:dyDescent="0.25">
      <c r="A385" t="s">
        <v>423</v>
      </c>
      <c r="B385" t="s">
        <v>1388</v>
      </c>
      <c r="C385" t="s">
        <v>1389</v>
      </c>
      <c r="D385">
        <v>1900</v>
      </c>
      <c r="E385" s="957">
        <v>1</v>
      </c>
      <c r="F385" t="s">
        <v>441</v>
      </c>
      <c r="G385" s="957">
        <v>91</v>
      </c>
      <c r="H385" t="s">
        <v>383</v>
      </c>
      <c r="I385" s="937" t="s">
        <v>491</v>
      </c>
      <c r="J385" s="937" t="s">
        <v>447</v>
      </c>
      <c r="K385" s="937" t="s">
        <v>53</v>
      </c>
      <c r="L385" s="937" t="s">
        <v>44</v>
      </c>
      <c r="M385" s="958" t="s">
        <v>156</v>
      </c>
      <c r="N385" s="677">
        <f t="shared" ca="1" si="58"/>
        <v>0</v>
      </c>
      <c r="O385" s="677">
        <f t="shared" ca="1" si="62"/>
        <v>0</v>
      </c>
      <c r="P385" s="677">
        <f t="shared" ca="1" si="62"/>
        <v>0</v>
      </c>
      <c r="Q385" s="677">
        <f t="shared" ca="1" si="62"/>
        <v>0</v>
      </c>
      <c r="R385" s="677">
        <f t="shared" ca="1" si="62"/>
        <v>0</v>
      </c>
      <c r="S385" s="677">
        <f t="shared" ca="1" si="62"/>
        <v>0</v>
      </c>
      <c r="T385" s="677">
        <f t="shared" ca="1" si="62"/>
        <v>0</v>
      </c>
      <c r="U385" s="677">
        <f t="shared" ca="1" si="62"/>
        <v>0</v>
      </c>
      <c r="V385" s="677">
        <f t="shared" ca="1" si="62"/>
        <v>0</v>
      </c>
      <c r="W385" s="677">
        <f t="shared" ca="1" si="60"/>
        <v>0</v>
      </c>
      <c r="X385" s="677">
        <f t="shared" ca="1" si="63"/>
        <v>0</v>
      </c>
      <c r="Y385" s="677">
        <f t="shared" ca="1" si="63"/>
        <v>0</v>
      </c>
      <c r="Z385" s="677">
        <f t="shared" ca="1" si="63"/>
        <v>0</v>
      </c>
      <c r="AA385" t="str">
        <f t="shared" si="54"/>
        <v>ASR_COMP</v>
      </c>
      <c r="AB385" s="957">
        <f t="shared" si="55"/>
        <v>44682</v>
      </c>
      <c r="AC385" t="str">
        <f t="shared" si="56"/>
        <v>Unaudited</v>
      </c>
    </row>
    <row r="386" spans="1:29" x14ac:dyDescent="0.25">
      <c r="A386" t="s">
        <v>423</v>
      </c>
      <c r="B386" t="s">
        <v>1388</v>
      </c>
      <c r="C386" t="s">
        <v>1389</v>
      </c>
      <c r="D386">
        <v>1900</v>
      </c>
      <c r="E386" s="957">
        <v>1</v>
      </c>
      <c r="F386" t="s">
        <v>441</v>
      </c>
      <c r="G386" s="957">
        <v>91</v>
      </c>
      <c r="H386" t="s">
        <v>383</v>
      </c>
      <c r="I386" s="937" t="s">
        <v>491</v>
      </c>
      <c r="J386" s="937" t="s">
        <v>447</v>
      </c>
      <c r="K386" s="937" t="s">
        <v>53</v>
      </c>
      <c r="L386" s="937" t="s">
        <v>41</v>
      </c>
      <c r="M386" s="958" t="s">
        <v>52</v>
      </c>
      <c r="N386" s="677">
        <f t="shared" ca="1" si="58"/>
        <v>136025.47106023648</v>
      </c>
      <c r="O386" s="677">
        <f t="shared" ca="1" si="62"/>
        <v>99558.285873629517</v>
      </c>
      <c r="P386" s="677">
        <f t="shared" ca="1" si="62"/>
        <v>1899.9116421554832</v>
      </c>
      <c r="Q386" s="677">
        <f t="shared" ca="1" si="62"/>
        <v>19384.859324773221</v>
      </c>
      <c r="R386" s="677">
        <f t="shared" ca="1" si="62"/>
        <v>2526.2393206906645</v>
      </c>
      <c r="S386" s="677">
        <f t="shared" ca="1" si="62"/>
        <v>2167.0203056756172</v>
      </c>
      <c r="T386" s="677">
        <f t="shared" ca="1" si="62"/>
        <v>1470.8930314573599</v>
      </c>
      <c r="U386" s="677">
        <f t="shared" ca="1" si="62"/>
        <v>29.647248065817809</v>
      </c>
      <c r="V386" s="677">
        <f t="shared" ca="1" si="62"/>
        <v>247.07881864611679</v>
      </c>
      <c r="W386" s="677">
        <f t="shared" ca="1" si="60"/>
        <v>0.12847752901354881</v>
      </c>
      <c r="X386" s="677">
        <f t="shared" ca="1" si="63"/>
        <v>6161.6642179299151</v>
      </c>
      <c r="Y386" s="677">
        <f t="shared" ca="1" si="63"/>
        <v>2579.7427996837719</v>
      </c>
      <c r="Z386" s="677">
        <f t="shared" ca="1" si="63"/>
        <v>0</v>
      </c>
      <c r="AA386" t="str">
        <f t="shared" ref="AA386:AA449" si="64">file_name</f>
        <v>ASR_COMP</v>
      </c>
      <c r="AB386" s="957">
        <f t="shared" ref="AB386:AB449" si="65">file_date</f>
        <v>44682</v>
      </c>
      <c r="AC386" t="str">
        <f t="shared" ref="AC386:AC449" si="66">status</f>
        <v>Unaudited</v>
      </c>
    </row>
    <row r="387" spans="1:29" x14ac:dyDescent="0.25">
      <c r="A387" t="s">
        <v>423</v>
      </c>
      <c r="B387" t="s">
        <v>1388</v>
      </c>
      <c r="C387" t="s">
        <v>1389</v>
      </c>
      <c r="D387">
        <v>1900</v>
      </c>
      <c r="E387" s="957">
        <v>1</v>
      </c>
      <c r="F387" t="s">
        <v>441</v>
      </c>
      <c r="G387" s="957">
        <v>91</v>
      </c>
      <c r="H387" t="s">
        <v>383</v>
      </c>
      <c r="I387" s="937" t="s">
        <v>491</v>
      </c>
      <c r="J387" s="937" t="s">
        <v>447</v>
      </c>
      <c r="K387" s="937" t="s">
        <v>53</v>
      </c>
      <c r="L387" s="937" t="s">
        <v>42</v>
      </c>
      <c r="M387" s="958" t="s">
        <v>157</v>
      </c>
      <c r="N387" s="677">
        <f t="shared" ca="1" si="58"/>
        <v>-25732.36222991097</v>
      </c>
      <c r="O387" s="677">
        <f t="shared" ca="1" si="62"/>
        <v>-19686.538471955355</v>
      </c>
      <c r="P387" s="677">
        <f t="shared" ca="1" si="62"/>
        <v>-602.88665167863689</v>
      </c>
      <c r="Q387" s="677">
        <f t="shared" ca="1" si="62"/>
        <v>-3225.0713588996846</v>
      </c>
      <c r="R387" s="677">
        <f t="shared" ca="1" si="62"/>
        <v>-518.64178844619335</v>
      </c>
      <c r="S387" s="677">
        <f t="shared" ca="1" si="62"/>
        <v>-144.27575899717465</v>
      </c>
      <c r="T387" s="677">
        <f t="shared" ca="1" si="62"/>
        <v>-439.94317844196354</v>
      </c>
      <c r="U387" s="677">
        <f t="shared" ca="1" si="62"/>
        <v>-1.161319100990535</v>
      </c>
      <c r="V387" s="677">
        <f t="shared" ca="1" si="62"/>
        <v>-35.965751820707979</v>
      </c>
      <c r="W387" s="677">
        <f t="shared" ca="1" si="60"/>
        <v>-8.1000378245039606</v>
      </c>
      <c r="X387" s="677">
        <f t="shared" ca="1" si="63"/>
        <v>-284.97128441677131</v>
      </c>
      <c r="Y387" s="677">
        <f t="shared" ca="1" si="63"/>
        <v>-784.8066283289927</v>
      </c>
      <c r="Z387" s="677">
        <f t="shared" ca="1" si="63"/>
        <v>0</v>
      </c>
      <c r="AA387" t="str">
        <f t="shared" si="64"/>
        <v>ASR_COMP</v>
      </c>
      <c r="AB387" s="957">
        <f t="shared" si="65"/>
        <v>44682</v>
      </c>
      <c r="AC387" t="str">
        <f t="shared" si="66"/>
        <v>Unaudited</v>
      </c>
    </row>
    <row r="388" spans="1:29" x14ac:dyDescent="0.25">
      <c r="A388" t="s">
        <v>423</v>
      </c>
      <c r="B388" t="s">
        <v>1388</v>
      </c>
      <c r="C388" t="s">
        <v>1389</v>
      </c>
      <c r="D388">
        <v>1900</v>
      </c>
      <c r="E388" s="957">
        <v>1</v>
      </c>
      <c r="F388" t="s">
        <v>441</v>
      </c>
      <c r="G388" s="957">
        <v>91</v>
      </c>
      <c r="H388" t="s">
        <v>383</v>
      </c>
      <c r="I388" s="937" t="s">
        <v>491</v>
      </c>
      <c r="J388" s="937" t="s">
        <v>447</v>
      </c>
      <c r="K388" s="937" t="s">
        <v>53</v>
      </c>
      <c r="L388" s="937" t="s">
        <v>43</v>
      </c>
      <c r="M388" s="958" t="s">
        <v>465</v>
      </c>
      <c r="N388" s="677">
        <f t="shared" ca="1" si="58"/>
        <v>227491.36303322177</v>
      </c>
      <c r="O388" s="677">
        <f t="shared" ca="1" si="62"/>
        <v>151941.86141443596</v>
      </c>
      <c r="P388" s="677">
        <f t="shared" ca="1" si="62"/>
        <v>7441.5200944865746</v>
      </c>
      <c r="Q388" s="677">
        <f t="shared" ca="1" si="62"/>
        <v>41174.020232661685</v>
      </c>
      <c r="R388" s="677">
        <f t="shared" ca="1" si="62"/>
        <v>6131.6493721121078</v>
      </c>
      <c r="S388" s="677">
        <f t="shared" ca="1" si="62"/>
        <v>3632.221539828503</v>
      </c>
      <c r="T388" s="677">
        <f t="shared" ca="1" si="62"/>
        <v>655.42178246313381</v>
      </c>
      <c r="U388" s="677">
        <f t="shared" ca="1" si="62"/>
        <v>7.4799724544735424</v>
      </c>
      <c r="V388" s="677">
        <f t="shared" ca="1" si="62"/>
        <v>471.0457609954131</v>
      </c>
      <c r="W388" s="677">
        <f t="shared" ca="1" si="60"/>
        <v>861.22212895298878</v>
      </c>
      <c r="X388" s="677">
        <f t="shared" ca="1" si="63"/>
        <v>5446.3036965499468</v>
      </c>
      <c r="Y388" s="677">
        <f t="shared" ca="1" si="63"/>
        <v>9728.6170382810215</v>
      </c>
      <c r="Z388" s="677">
        <f t="shared" ca="1" si="63"/>
        <v>0</v>
      </c>
      <c r="AA388" t="str">
        <f t="shared" si="64"/>
        <v>ASR_COMP</v>
      </c>
      <c r="AB388" s="957">
        <f t="shared" si="65"/>
        <v>44682</v>
      </c>
      <c r="AC388" t="str">
        <f t="shared" si="66"/>
        <v>Unaudited</v>
      </c>
    </row>
    <row r="389" spans="1:29" x14ac:dyDescent="0.25">
      <c r="A389" t="s">
        <v>423</v>
      </c>
      <c r="B389" t="s">
        <v>1388</v>
      </c>
      <c r="C389" t="s">
        <v>1389</v>
      </c>
      <c r="D389">
        <v>1900</v>
      </c>
      <c r="E389" s="957">
        <v>1</v>
      </c>
      <c r="F389" t="s">
        <v>441</v>
      </c>
      <c r="G389" s="957">
        <v>91</v>
      </c>
      <c r="H389" t="s">
        <v>383</v>
      </c>
      <c r="I389" s="937" t="s">
        <v>491</v>
      </c>
      <c r="J389" s="937" t="s">
        <v>447</v>
      </c>
      <c r="K389" s="937" t="s">
        <v>923</v>
      </c>
      <c r="L389" s="937" t="s">
        <v>924</v>
      </c>
      <c r="M389" s="958" t="s">
        <v>923</v>
      </c>
      <c r="N389" s="677">
        <f t="shared" ca="1" si="58"/>
        <v>370269.49580115627</v>
      </c>
      <c r="O389" s="677">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356021.69197475817</v>
      </c>
      <c r="P389" s="677">
        <f t="shared" ca="1" si="67"/>
        <v>6873.3014043137309</v>
      </c>
      <c r="Q389" s="677">
        <f t="shared" ca="1" si="67"/>
        <v>5774.7328433728162</v>
      </c>
      <c r="R389" s="677">
        <f t="shared" ca="1" si="67"/>
        <v>334.49934959965765</v>
      </c>
      <c r="S389" s="677">
        <f t="shared" ca="1" si="67"/>
        <v>185.42707588970012</v>
      </c>
      <c r="T389" s="677">
        <f t="shared" ca="1" si="67"/>
        <v>198.02072425407573</v>
      </c>
      <c r="U389" s="677">
        <f t="shared" ca="1" si="67"/>
        <v>0.38185705490695909</v>
      </c>
      <c r="V389" s="677">
        <f t="shared" ca="1" si="67"/>
        <v>25.69691955989434</v>
      </c>
      <c r="W389" s="677">
        <f t="shared" ca="1" si="60"/>
        <v>46.982177961094969</v>
      </c>
      <c r="X389" s="677">
        <f t="shared" ca="1" si="63"/>
        <v>278.03705192117872</v>
      </c>
      <c r="Y389" s="677">
        <f t="shared" ca="1" si="63"/>
        <v>530.72442247104595</v>
      </c>
      <c r="Z389" s="677">
        <f t="shared" ca="1" si="63"/>
        <v>0</v>
      </c>
      <c r="AA389" t="str">
        <f t="shared" si="64"/>
        <v>ASR_COMP</v>
      </c>
      <c r="AB389" s="957">
        <f t="shared" si="65"/>
        <v>44682</v>
      </c>
      <c r="AC389" t="str">
        <f t="shared" si="66"/>
        <v>Unaudited</v>
      </c>
    </row>
    <row r="390" spans="1:29" x14ac:dyDescent="0.25">
      <c r="A390" t="s">
        <v>423</v>
      </c>
      <c r="B390" t="s">
        <v>1388</v>
      </c>
      <c r="C390" t="s">
        <v>1389</v>
      </c>
      <c r="D390">
        <v>1900</v>
      </c>
      <c r="E390" s="957">
        <v>1</v>
      </c>
      <c r="F390" t="s">
        <v>441</v>
      </c>
      <c r="G390" s="957">
        <v>91</v>
      </c>
      <c r="H390" t="s">
        <v>383</v>
      </c>
      <c r="I390" s="937" t="s">
        <v>491</v>
      </c>
      <c r="J390" s="937" t="s">
        <v>447</v>
      </c>
      <c r="K390" s="937" t="s">
        <v>923</v>
      </c>
      <c r="L390" s="937" t="s">
        <v>925</v>
      </c>
      <c r="M390" s="958" t="s">
        <v>928</v>
      </c>
      <c r="N390" s="677">
        <f t="shared" ca="1" si="58"/>
        <v>-48373.491544139004</v>
      </c>
      <c r="O390" s="677">
        <f t="shared" ca="1" si="67"/>
        <v>-31578.351024893163</v>
      </c>
      <c r="P390" s="677">
        <f t="shared" ca="1" si="67"/>
        <v>-983.65764781582345</v>
      </c>
      <c r="Q390" s="677">
        <f t="shared" ca="1" si="67"/>
        <v>-10292.874388067665</v>
      </c>
      <c r="R390" s="677">
        <f t="shared" ca="1" si="67"/>
        <v>-1279.816302094509</v>
      </c>
      <c r="S390" s="677">
        <f t="shared" ca="1" si="67"/>
        <v>-211.00543166156677</v>
      </c>
      <c r="T390" s="677">
        <f t="shared" ca="1" si="67"/>
        <v>-675.81677853288647</v>
      </c>
      <c r="U390" s="677">
        <f t="shared" ca="1" si="67"/>
        <v>0</v>
      </c>
      <c r="V390" s="677">
        <f t="shared" ca="1" si="67"/>
        <v>-135.37838988722149</v>
      </c>
      <c r="W390" s="677">
        <f t="shared" ca="1" si="60"/>
        <v>-51.103988946378955</v>
      </c>
      <c r="X390" s="677">
        <f t="shared" ca="1" si="63"/>
        <v>-498.92169390877052</v>
      </c>
      <c r="Y390" s="677">
        <f t="shared" ca="1" si="63"/>
        <v>-2666.5658983310295</v>
      </c>
      <c r="Z390" s="677">
        <f t="shared" ca="1" si="63"/>
        <v>0</v>
      </c>
      <c r="AA390" t="str">
        <f t="shared" si="64"/>
        <v>ASR_COMP</v>
      </c>
      <c r="AB390" s="957">
        <f t="shared" si="65"/>
        <v>44682</v>
      </c>
      <c r="AC390" t="str">
        <f t="shared" si="66"/>
        <v>Unaudited</v>
      </c>
    </row>
    <row r="391" spans="1:29" x14ac:dyDescent="0.25">
      <c r="A391" t="s">
        <v>423</v>
      </c>
      <c r="B391" t="s">
        <v>1388</v>
      </c>
      <c r="C391" t="s">
        <v>1389</v>
      </c>
      <c r="D391">
        <v>1900</v>
      </c>
      <c r="E391" s="957">
        <v>1</v>
      </c>
      <c r="F391" t="s">
        <v>441</v>
      </c>
      <c r="G391" s="957">
        <v>91</v>
      </c>
      <c r="H391" t="s">
        <v>383</v>
      </c>
      <c r="I391" s="937" t="s">
        <v>491</v>
      </c>
      <c r="J391" s="937" t="s">
        <v>447</v>
      </c>
      <c r="K391" s="937" t="s">
        <v>923</v>
      </c>
      <c r="L391" s="945" t="s">
        <v>926</v>
      </c>
      <c r="M391" s="960" t="s">
        <v>929</v>
      </c>
      <c r="N391" s="677">
        <f t="shared" ca="1" si="58"/>
        <v>0</v>
      </c>
      <c r="O391" s="677">
        <f t="shared" ca="1" si="67"/>
        <v>0</v>
      </c>
      <c r="P391" s="677">
        <f t="shared" ca="1" si="67"/>
        <v>0</v>
      </c>
      <c r="Q391" s="677">
        <f t="shared" ca="1" si="67"/>
        <v>0</v>
      </c>
      <c r="R391" s="677">
        <f t="shared" ca="1" si="67"/>
        <v>0</v>
      </c>
      <c r="S391" s="677">
        <f t="shared" ca="1" si="67"/>
        <v>0</v>
      </c>
      <c r="T391" s="677">
        <f t="shared" ca="1" si="67"/>
        <v>0</v>
      </c>
      <c r="U391" s="677">
        <f t="shared" ca="1" si="67"/>
        <v>0</v>
      </c>
      <c r="V391" s="677">
        <f t="shared" ca="1" si="67"/>
        <v>0</v>
      </c>
      <c r="W391" s="677">
        <f t="shared" ca="1" si="60"/>
        <v>0</v>
      </c>
      <c r="X391" s="677">
        <f t="shared" ca="1" si="63"/>
        <v>0</v>
      </c>
      <c r="Y391" s="677">
        <f t="shared" ca="1" si="63"/>
        <v>0</v>
      </c>
      <c r="Z391" s="677">
        <f t="shared" ca="1" si="63"/>
        <v>0</v>
      </c>
      <c r="AA391" t="str">
        <f t="shared" si="64"/>
        <v>ASR_COMP</v>
      </c>
      <c r="AB391" s="957">
        <f t="shared" si="65"/>
        <v>44682</v>
      </c>
      <c r="AC391" t="str">
        <f t="shared" si="66"/>
        <v>Unaudited</v>
      </c>
    </row>
    <row r="392" spans="1:29" x14ac:dyDescent="0.25">
      <c r="A392" t="s">
        <v>423</v>
      </c>
      <c r="B392" t="s">
        <v>1388</v>
      </c>
      <c r="C392" t="s">
        <v>1389</v>
      </c>
      <c r="D392">
        <v>1900</v>
      </c>
      <c r="E392" s="957">
        <v>1</v>
      </c>
      <c r="F392" t="s">
        <v>441</v>
      </c>
      <c r="G392" s="957">
        <v>91</v>
      </c>
      <c r="H392" t="s">
        <v>383</v>
      </c>
      <c r="I392" s="937" t="s">
        <v>491</v>
      </c>
      <c r="J392" s="937" t="s">
        <v>447</v>
      </c>
      <c r="K392" s="937" t="s">
        <v>448</v>
      </c>
      <c r="L392" s="947">
        <v>5.0999999999999996</v>
      </c>
      <c r="M392" s="961" t="s">
        <v>37</v>
      </c>
      <c r="N392" s="677">
        <f t="shared" ca="1" si="58"/>
        <v>551053.67428592872</v>
      </c>
      <c r="O392" s="677">
        <f t="shared" ca="1" si="67"/>
        <v>283569.12258898537</v>
      </c>
      <c r="P392" s="677">
        <f t="shared" ca="1" si="67"/>
        <v>85881.50797391517</v>
      </c>
      <c r="Q392" s="677">
        <f t="shared" ca="1" si="67"/>
        <v>54530.669316882551</v>
      </c>
      <c r="R392" s="677">
        <f t="shared" ca="1" si="67"/>
        <v>42469.968910769872</v>
      </c>
      <c r="S392" s="677">
        <f t="shared" ca="1" si="67"/>
        <v>4144.1508531998097</v>
      </c>
      <c r="T392" s="677">
        <f t="shared" ca="1" si="67"/>
        <v>65953.847028125616</v>
      </c>
      <c r="U392" s="677">
        <f t="shared" ca="1" si="67"/>
        <v>0.75124832100187944</v>
      </c>
      <c r="V392" s="677">
        <f t="shared" ca="1" si="67"/>
        <v>4440.094958789472</v>
      </c>
      <c r="W392" s="677">
        <f t="shared" ca="1" si="60"/>
        <v>92.430614693982619</v>
      </c>
      <c r="X392" s="677">
        <f t="shared" ca="1" si="63"/>
        <v>5687.607536769332</v>
      </c>
      <c r="Y392" s="677">
        <f t="shared" ca="1" si="63"/>
        <v>4283.5232554763497</v>
      </c>
      <c r="Z392" s="677">
        <f t="shared" ca="1" si="63"/>
        <v>0</v>
      </c>
      <c r="AA392" t="str">
        <f t="shared" si="64"/>
        <v>ASR_COMP</v>
      </c>
      <c r="AB392" s="957">
        <f t="shared" si="65"/>
        <v>44682</v>
      </c>
      <c r="AC392" t="str">
        <f t="shared" si="66"/>
        <v>Unaudited</v>
      </c>
    </row>
    <row r="393" spans="1:29" ht="30" x14ac:dyDescent="0.25">
      <c r="A393" t="s">
        <v>423</v>
      </c>
      <c r="B393" t="s">
        <v>1388</v>
      </c>
      <c r="C393" t="s">
        <v>1389</v>
      </c>
      <c r="D393">
        <v>1900</v>
      </c>
      <c r="E393" s="957">
        <v>1</v>
      </c>
      <c r="F393" t="s">
        <v>441</v>
      </c>
      <c r="G393" s="957">
        <v>91</v>
      </c>
      <c r="H393" t="s">
        <v>383</v>
      </c>
      <c r="I393" s="958" t="s">
        <v>491</v>
      </c>
      <c r="J393" s="958" t="s">
        <v>447</v>
      </c>
      <c r="K393" s="958" t="s">
        <v>448</v>
      </c>
      <c r="L393" s="937">
        <v>5.2</v>
      </c>
      <c r="M393" s="958" t="s">
        <v>306</v>
      </c>
      <c r="N393" s="677">
        <f t="shared" ca="1" si="58"/>
        <v>0</v>
      </c>
      <c r="O393" s="677">
        <f t="shared" ca="1" si="67"/>
        <v>0</v>
      </c>
      <c r="P393" s="677">
        <f t="shared" ca="1" si="67"/>
        <v>0</v>
      </c>
      <c r="Q393" s="677">
        <f t="shared" ca="1" si="67"/>
        <v>0</v>
      </c>
      <c r="R393" s="677">
        <f t="shared" ca="1" si="67"/>
        <v>0</v>
      </c>
      <c r="S393" s="677">
        <f t="shared" ca="1" si="67"/>
        <v>0</v>
      </c>
      <c r="T393" s="677">
        <f t="shared" ca="1" si="67"/>
        <v>0</v>
      </c>
      <c r="U393" s="677">
        <f t="shared" ca="1" si="67"/>
        <v>0</v>
      </c>
      <c r="V393" s="677">
        <f t="shared" ca="1" si="67"/>
        <v>0</v>
      </c>
      <c r="W393" s="677">
        <f t="shared" ca="1" si="60"/>
        <v>0</v>
      </c>
      <c r="X393" s="677">
        <f t="shared" ca="1" si="63"/>
        <v>0</v>
      </c>
      <c r="Y393" s="677">
        <f t="shared" ca="1" si="63"/>
        <v>0</v>
      </c>
      <c r="Z393" s="677">
        <f t="shared" ca="1" si="63"/>
        <v>0</v>
      </c>
      <c r="AA393" t="str">
        <f t="shared" si="64"/>
        <v>ASR_COMP</v>
      </c>
      <c r="AB393" s="957">
        <f t="shared" si="65"/>
        <v>44682</v>
      </c>
      <c r="AC393" t="str">
        <f t="shared" si="66"/>
        <v>Unaudited</v>
      </c>
    </row>
    <row r="394" spans="1:29" ht="30" x14ac:dyDescent="0.25">
      <c r="A394" t="s">
        <v>423</v>
      </c>
      <c r="B394" t="s">
        <v>1388</v>
      </c>
      <c r="C394" t="s">
        <v>1389</v>
      </c>
      <c r="D394">
        <v>1900</v>
      </c>
      <c r="E394" s="957">
        <v>1</v>
      </c>
      <c r="F394" t="s">
        <v>441</v>
      </c>
      <c r="G394" s="957">
        <v>91</v>
      </c>
      <c r="H394" t="s">
        <v>383</v>
      </c>
      <c r="I394" s="937" t="s">
        <v>491</v>
      </c>
      <c r="J394" s="937" t="s">
        <v>447</v>
      </c>
      <c r="K394" s="937" t="s">
        <v>448</v>
      </c>
      <c r="L394" s="937">
        <v>5.3</v>
      </c>
      <c r="M394" s="962" t="s">
        <v>307</v>
      </c>
      <c r="N394" s="677">
        <f t="shared" ca="1" si="58"/>
        <v>-19936.066359929617</v>
      </c>
      <c r="O394" s="677">
        <f t="shared" ca="1" si="67"/>
        <v>-10122.061156324562</v>
      </c>
      <c r="P394" s="677">
        <f t="shared" ca="1" si="67"/>
        <v>-3018.9255623243353</v>
      </c>
      <c r="Q394" s="677">
        <f t="shared" ca="1" si="67"/>
        <v>-1348.373590139229</v>
      </c>
      <c r="R394" s="677">
        <f t="shared" ca="1" si="67"/>
        <v>-1431.6139674607698</v>
      </c>
      <c r="S394" s="677">
        <f t="shared" ca="1" si="67"/>
        <v>-198.89466383475028</v>
      </c>
      <c r="T394" s="677">
        <f t="shared" ca="1" si="67"/>
        <v>-3432.6685296616283</v>
      </c>
      <c r="U394" s="677">
        <f t="shared" ca="1" si="67"/>
        <v>0</v>
      </c>
      <c r="V394" s="677">
        <f t="shared" ca="1" si="67"/>
        <v>-59.789307301457974</v>
      </c>
      <c r="W394" s="677">
        <f t="shared" ca="1" si="60"/>
        <v>-4.1648833803130483</v>
      </c>
      <c r="X394" s="677">
        <f t="shared" ca="1" si="63"/>
        <v>-162.6805808713371</v>
      </c>
      <c r="Y394" s="677">
        <f t="shared" ca="1" si="63"/>
        <v>-156.89411863124076</v>
      </c>
      <c r="Z394" s="677">
        <f t="shared" ca="1" si="63"/>
        <v>0</v>
      </c>
      <c r="AA394" t="str">
        <f t="shared" si="64"/>
        <v>ASR_COMP</v>
      </c>
      <c r="AB394" s="957">
        <f t="shared" si="65"/>
        <v>44682</v>
      </c>
      <c r="AC394" t="str">
        <f t="shared" si="66"/>
        <v>Unaudited</v>
      </c>
    </row>
    <row r="395" spans="1:29" x14ac:dyDescent="0.25">
      <c r="A395" t="s">
        <v>423</v>
      </c>
      <c r="B395" t="s">
        <v>1388</v>
      </c>
      <c r="C395" t="s">
        <v>1389</v>
      </c>
      <c r="D395">
        <v>1900</v>
      </c>
      <c r="E395" s="957">
        <v>1</v>
      </c>
      <c r="F395" t="s">
        <v>441</v>
      </c>
      <c r="G395" s="957">
        <v>91</v>
      </c>
      <c r="H395" t="s">
        <v>383</v>
      </c>
      <c r="I395" s="937" t="s">
        <v>491</v>
      </c>
      <c r="J395" s="937" t="s">
        <v>447</v>
      </c>
      <c r="K395" s="937" t="s">
        <v>448</v>
      </c>
      <c r="L395" s="937" t="s">
        <v>82</v>
      </c>
      <c r="M395" s="962" t="s">
        <v>456</v>
      </c>
      <c r="N395" s="677">
        <f t="shared" ca="1" si="58"/>
        <v>0</v>
      </c>
      <c r="O395" s="677">
        <f t="shared" ca="1" si="67"/>
        <v>0</v>
      </c>
      <c r="P395" s="677">
        <f t="shared" ca="1" si="67"/>
        <v>0</v>
      </c>
      <c r="Q395" s="677">
        <f t="shared" ca="1" si="67"/>
        <v>0</v>
      </c>
      <c r="R395" s="677">
        <f t="shared" ca="1" si="67"/>
        <v>0</v>
      </c>
      <c r="S395" s="677">
        <f t="shared" ca="1" si="67"/>
        <v>0</v>
      </c>
      <c r="T395" s="677">
        <f t="shared" ca="1" si="67"/>
        <v>0</v>
      </c>
      <c r="U395" s="677">
        <f t="shared" ca="1" si="67"/>
        <v>0</v>
      </c>
      <c r="V395" s="677">
        <f t="shared" ca="1" si="67"/>
        <v>0</v>
      </c>
      <c r="W395" s="677">
        <f t="shared" ca="1" si="60"/>
        <v>0</v>
      </c>
      <c r="X395" s="677">
        <f t="shared" ca="1" si="63"/>
        <v>0</v>
      </c>
      <c r="Y395" s="677">
        <f t="shared" ca="1" si="63"/>
        <v>0</v>
      </c>
      <c r="Z395" s="677">
        <f t="shared" ca="1" si="63"/>
        <v>0</v>
      </c>
      <c r="AA395" t="str">
        <f t="shared" si="64"/>
        <v>ASR_COMP</v>
      </c>
      <c r="AB395" s="957">
        <f t="shared" si="65"/>
        <v>44682</v>
      </c>
      <c r="AC395" t="str">
        <f t="shared" si="66"/>
        <v>Unaudited</v>
      </c>
    </row>
    <row r="396" spans="1:29" x14ac:dyDescent="0.25">
      <c r="A396" t="s">
        <v>423</v>
      </c>
      <c r="B396" t="s">
        <v>1388</v>
      </c>
      <c r="C396" t="s">
        <v>1389</v>
      </c>
      <c r="D396">
        <v>1900</v>
      </c>
      <c r="E396" s="957">
        <v>1</v>
      </c>
      <c r="F396" t="s">
        <v>441</v>
      </c>
      <c r="G396" s="957">
        <v>91</v>
      </c>
      <c r="H396" t="s">
        <v>383</v>
      </c>
      <c r="I396" s="937" t="s">
        <v>491</v>
      </c>
      <c r="J396" s="937" t="s">
        <v>447</v>
      </c>
      <c r="K396" s="937" t="s">
        <v>449</v>
      </c>
      <c r="L396" s="937">
        <v>6.1</v>
      </c>
      <c r="M396" s="962" t="s">
        <v>18</v>
      </c>
      <c r="N396" s="677">
        <f t="shared" ca="1" si="58"/>
        <v>0</v>
      </c>
      <c r="O396" s="677">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7">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7">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7">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7">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7">
        <f t="shared" ca="1" si="68"/>
        <v>0</v>
      </c>
      <c r="U396" s="677">
        <f t="shared" ca="1" si="68"/>
        <v>0</v>
      </c>
      <c r="V396" s="677">
        <f t="shared" ca="1" si="68"/>
        <v>0</v>
      </c>
      <c r="W396" s="677">
        <f t="shared" ca="1" si="60"/>
        <v>0</v>
      </c>
      <c r="X396" s="677">
        <f t="shared" ca="1" si="68"/>
        <v>0</v>
      </c>
      <c r="Y396" s="677">
        <f t="shared" ca="1" si="68"/>
        <v>0</v>
      </c>
      <c r="Z396" s="677">
        <f t="shared" ca="1" si="68"/>
        <v>0</v>
      </c>
      <c r="AA396" t="str">
        <f t="shared" si="64"/>
        <v>ASR_COMP</v>
      </c>
      <c r="AB396" s="957">
        <f t="shared" si="65"/>
        <v>44682</v>
      </c>
      <c r="AC396" t="str">
        <f t="shared" si="66"/>
        <v>Unaudited</v>
      </c>
    </row>
    <row r="397" spans="1:29" x14ac:dyDescent="0.25">
      <c r="A397" t="s">
        <v>423</v>
      </c>
      <c r="B397" t="s">
        <v>1388</v>
      </c>
      <c r="C397" t="s">
        <v>1389</v>
      </c>
      <c r="D397">
        <v>1900</v>
      </c>
      <c r="E397" s="957">
        <v>1</v>
      </c>
      <c r="F397" t="s">
        <v>441</v>
      </c>
      <c r="G397" s="957">
        <v>91</v>
      </c>
      <c r="H397" t="s">
        <v>383</v>
      </c>
      <c r="I397" s="937" t="s">
        <v>491</v>
      </c>
      <c r="J397" s="937" t="s">
        <v>447</v>
      </c>
      <c r="K397" s="937" t="s">
        <v>449</v>
      </c>
      <c r="L397" s="937">
        <v>6.2</v>
      </c>
      <c r="M397" s="962" t="s">
        <v>19</v>
      </c>
      <c r="N397" s="677">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7">
        <f t="shared" ca="1" si="68"/>
        <v>0</v>
      </c>
      <c r="P397" s="677">
        <f t="shared" ca="1" si="68"/>
        <v>0</v>
      </c>
      <c r="Q397" s="677">
        <f t="shared" ca="1" si="68"/>
        <v>0</v>
      </c>
      <c r="R397" s="677">
        <f t="shared" ca="1" si="68"/>
        <v>0</v>
      </c>
      <c r="S397" s="677">
        <f t="shared" ca="1" si="68"/>
        <v>0</v>
      </c>
      <c r="T397" s="677">
        <f t="shared" ca="1" si="68"/>
        <v>0</v>
      </c>
      <c r="U397" s="677">
        <f t="shared" ca="1" si="68"/>
        <v>0</v>
      </c>
      <c r="V397" s="677">
        <f t="shared" ca="1" si="68"/>
        <v>0</v>
      </c>
      <c r="W397" s="677">
        <f t="shared" ca="1" si="60"/>
        <v>0</v>
      </c>
      <c r="X397" s="677">
        <f t="shared" ca="1" si="68"/>
        <v>0</v>
      </c>
      <c r="Y397" s="677">
        <f t="shared" ca="1" si="68"/>
        <v>0</v>
      </c>
      <c r="Z397" s="677">
        <f t="shared" ca="1" si="68"/>
        <v>0</v>
      </c>
      <c r="AA397" t="str">
        <f t="shared" si="64"/>
        <v>ASR_COMP</v>
      </c>
      <c r="AB397" s="957">
        <f t="shared" si="65"/>
        <v>44682</v>
      </c>
      <c r="AC397" t="str">
        <f t="shared" si="66"/>
        <v>Unaudited</v>
      </c>
    </row>
    <row r="398" spans="1:29" x14ac:dyDescent="0.25">
      <c r="A398" t="s">
        <v>423</v>
      </c>
      <c r="B398" t="s">
        <v>1388</v>
      </c>
      <c r="C398" t="s">
        <v>1389</v>
      </c>
      <c r="D398">
        <v>1900</v>
      </c>
      <c r="E398" s="957">
        <v>1</v>
      </c>
      <c r="F398" t="s">
        <v>441</v>
      </c>
      <c r="G398" s="957">
        <v>91</v>
      </c>
      <c r="H398" t="s">
        <v>383</v>
      </c>
      <c r="I398" s="937" t="s">
        <v>491</v>
      </c>
      <c r="J398" s="937" t="s">
        <v>447</v>
      </c>
      <c r="K398" s="937" t="s">
        <v>449</v>
      </c>
      <c r="L398" s="937">
        <v>6.3</v>
      </c>
      <c r="M398" s="962" t="s">
        <v>187</v>
      </c>
      <c r="N398" s="677">
        <f t="shared" ca="1" si="69"/>
        <v>0</v>
      </c>
      <c r="O398" s="677">
        <f t="shared" ca="1" si="68"/>
        <v>0</v>
      </c>
      <c r="P398" s="677">
        <f t="shared" ca="1" si="68"/>
        <v>0</v>
      </c>
      <c r="Q398" s="677">
        <f t="shared" ca="1" si="68"/>
        <v>0</v>
      </c>
      <c r="R398" s="677">
        <f t="shared" ca="1" si="68"/>
        <v>0</v>
      </c>
      <c r="S398" s="677">
        <f t="shared" ca="1" si="68"/>
        <v>0</v>
      </c>
      <c r="T398" s="677">
        <f t="shared" ca="1" si="68"/>
        <v>0</v>
      </c>
      <c r="U398" s="677">
        <f t="shared" ca="1" si="68"/>
        <v>0</v>
      </c>
      <c r="V398" s="677">
        <f t="shared" ca="1" si="68"/>
        <v>0</v>
      </c>
      <c r="W398" s="677">
        <f t="shared" ca="1" si="60"/>
        <v>0</v>
      </c>
      <c r="X398" s="677">
        <f t="shared" ca="1" si="68"/>
        <v>0</v>
      </c>
      <c r="Y398" s="677">
        <f t="shared" ca="1" si="68"/>
        <v>0</v>
      </c>
      <c r="Z398" s="677">
        <f t="shared" ca="1" si="68"/>
        <v>0</v>
      </c>
      <c r="AA398" t="str">
        <f t="shared" si="64"/>
        <v>ASR_COMP</v>
      </c>
      <c r="AB398" s="957">
        <f t="shared" si="65"/>
        <v>44682</v>
      </c>
      <c r="AC398" t="str">
        <f t="shared" si="66"/>
        <v>Unaudited</v>
      </c>
    </row>
    <row r="399" spans="1:29" x14ac:dyDescent="0.25">
      <c r="A399" t="s">
        <v>423</v>
      </c>
      <c r="B399" t="s">
        <v>1388</v>
      </c>
      <c r="C399" t="s">
        <v>1389</v>
      </c>
      <c r="D399">
        <v>1900</v>
      </c>
      <c r="E399" s="957">
        <v>1</v>
      </c>
      <c r="F399" t="s">
        <v>441</v>
      </c>
      <c r="G399" s="957">
        <v>91</v>
      </c>
      <c r="H399" t="s">
        <v>383</v>
      </c>
      <c r="I399" s="937" t="s">
        <v>491</v>
      </c>
      <c r="J399" s="937" t="s">
        <v>447</v>
      </c>
      <c r="K399" s="937" t="s">
        <v>449</v>
      </c>
      <c r="L399" s="937" t="s">
        <v>87</v>
      </c>
      <c r="M399" s="962" t="s">
        <v>457</v>
      </c>
      <c r="N399" s="677">
        <f t="shared" ca="1" si="69"/>
        <v>0</v>
      </c>
      <c r="O399" s="677">
        <f t="shared" ca="1" si="68"/>
        <v>0</v>
      </c>
      <c r="P399" s="677">
        <f t="shared" ca="1" si="68"/>
        <v>0</v>
      </c>
      <c r="Q399" s="677">
        <f t="shared" ca="1" si="68"/>
        <v>0</v>
      </c>
      <c r="R399" s="677">
        <f t="shared" ca="1" si="68"/>
        <v>0</v>
      </c>
      <c r="S399" s="677">
        <f t="shared" ca="1" si="68"/>
        <v>0</v>
      </c>
      <c r="T399" s="677">
        <f t="shared" ca="1" si="68"/>
        <v>0</v>
      </c>
      <c r="U399" s="677">
        <f t="shared" ca="1" si="68"/>
        <v>0</v>
      </c>
      <c r="V399" s="677">
        <f t="shared" ca="1" si="68"/>
        <v>0</v>
      </c>
      <c r="W399" s="677">
        <f t="shared" ca="1" si="60"/>
        <v>0</v>
      </c>
      <c r="X399" s="677">
        <f t="shared" ca="1" si="68"/>
        <v>0</v>
      </c>
      <c r="Y399" s="677">
        <f t="shared" ca="1" si="68"/>
        <v>0</v>
      </c>
      <c r="Z399" s="677">
        <f t="shared" ca="1" si="68"/>
        <v>0</v>
      </c>
      <c r="AA399" t="str">
        <f t="shared" si="64"/>
        <v>ASR_COMP</v>
      </c>
      <c r="AB399" s="957">
        <f t="shared" si="65"/>
        <v>44682</v>
      </c>
      <c r="AC399" t="str">
        <f t="shared" si="66"/>
        <v>Unaudited</v>
      </c>
    </row>
    <row r="400" spans="1:29" x14ac:dyDescent="0.25">
      <c r="A400" t="s">
        <v>423</v>
      </c>
      <c r="B400" t="s">
        <v>1388</v>
      </c>
      <c r="C400" t="s">
        <v>1389</v>
      </c>
      <c r="D400">
        <v>1900</v>
      </c>
      <c r="E400" s="957">
        <v>1</v>
      </c>
      <c r="F400" t="s">
        <v>441</v>
      </c>
      <c r="G400" s="957">
        <v>91</v>
      </c>
      <c r="H400" t="s">
        <v>383</v>
      </c>
      <c r="I400" s="937" t="s">
        <v>491</v>
      </c>
      <c r="J400" s="937" t="s">
        <v>447</v>
      </c>
      <c r="K400" s="937" t="s">
        <v>450</v>
      </c>
      <c r="L400" s="945">
        <v>7.1</v>
      </c>
      <c r="M400" s="960" t="s">
        <v>20</v>
      </c>
      <c r="N400" s="677">
        <f t="shared" ca="1" si="69"/>
        <v>128546.43985806202</v>
      </c>
      <c r="O400" s="677">
        <f t="shared" ca="1" si="68"/>
        <v>54212.701206948521</v>
      </c>
      <c r="P400" s="677">
        <f t="shared" ca="1" si="68"/>
        <v>4030.5663827618132</v>
      </c>
      <c r="Q400" s="677">
        <f t="shared" ca="1" si="68"/>
        <v>23044.055144136255</v>
      </c>
      <c r="R400" s="677">
        <f t="shared" ca="1" si="68"/>
        <v>3848.8676866766364</v>
      </c>
      <c r="S400" s="677">
        <f t="shared" ca="1" si="68"/>
        <v>6809.8824041411626</v>
      </c>
      <c r="T400" s="677">
        <f t="shared" ca="1" si="68"/>
        <v>648.34921451808736</v>
      </c>
      <c r="U400" s="677">
        <f t="shared" ca="1" si="68"/>
        <v>5.6120573352084309</v>
      </c>
      <c r="V400" s="677">
        <f t="shared" ca="1" si="68"/>
        <v>129.23869466390823</v>
      </c>
      <c r="W400" s="677">
        <f t="shared" ca="1" si="60"/>
        <v>236.28961977356624</v>
      </c>
      <c r="X400" s="677">
        <f t="shared" ca="1" si="68"/>
        <v>27539.430797814162</v>
      </c>
      <c r="Y400" s="677">
        <f t="shared" ca="1" si="68"/>
        <v>8041.4466492927204</v>
      </c>
      <c r="Z400" s="677">
        <f t="shared" ca="1" si="68"/>
        <v>0</v>
      </c>
      <c r="AA400" t="str">
        <f t="shared" si="64"/>
        <v>ASR_COMP</v>
      </c>
      <c r="AB400" s="957">
        <f t="shared" si="65"/>
        <v>44682</v>
      </c>
      <c r="AC400" t="str">
        <f t="shared" si="66"/>
        <v>Unaudited</v>
      </c>
    </row>
    <row r="401" spans="1:29" x14ac:dyDescent="0.25">
      <c r="A401" t="s">
        <v>423</v>
      </c>
      <c r="B401" t="s">
        <v>1388</v>
      </c>
      <c r="C401" t="s">
        <v>1389</v>
      </c>
      <c r="D401">
        <v>1900</v>
      </c>
      <c r="E401" s="957">
        <v>1</v>
      </c>
      <c r="F401" t="s">
        <v>441</v>
      </c>
      <c r="G401" s="957">
        <v>91</v>
      </c>
      <c r="H401" t="s">
        <v>383</v>
      </c>
      <c r="I401" s="962" t="s">
        <v>491</v>
      </c>
      <c r="J401" s="962" t="s">
        <v>447</v>
      </c>
      <c r="K401" s="962" t="s">
        <v>450</v>
      </c>
      <c r="L401" s="937">
        <v>7.2</v>
      </c>
      <c r="M401" s="962" t="s">
        <v>21</v>
      </c>
      <c r="N401" s="677">
        <f t="shared" ca="1" si="69"/>
        <v>57700.430999999997</v>
      </c>
      <c r="O401" s="677">
        <f t="shared" ca="1" si="68"/>
        <v>46522.107000000004</v>
      </c>
      <c r="P401" s="677">
        <f t="shared" ca="1" si="68"/>
        <v>858.59999999999991</v>
      </c>
      <c r="Q401" s="677">
        <f t="shared" ca="1" si="68"/>
        <v>3342.5054999999998</v>
      </c>
      <c r="R401" s="677">
        <f t="shared" ca="1" si="68"/>
        <v>417.15</v>
      </c>
      <c r="S401" s="677">
        <f t="shared" ca="1" si="68"/>
        <v>1315.3184999999999</v>
      </c>
      <c r="T401" s="677">
        <f t="shared" ca="1" si="68"/>
        <v>899.09999999999991</v>
      </c>
      <c r="U401" s="677">
        <f t="shared" ca="1" si="68"/>
        <v>16.2</v>
      </c>
      <c r="V401" s="677">
        <f t="shared" ca="1" si="68"/>
        <v>40.5</v>
      </c>
      <c r="W401" s="677">
        <f t="shared" ca="1" si="60"/>
        <v>0</v>
      </c>
      <c r="X401" s="677">
        <f t="shared" ca="1" si="68"/>
        <v>3827.25</v>
      </c>
      <c r="Y401" s="677">
        <f t="shared" ca="1" si="68"/>
        <v>461.7</v>
      </c>
      <c r="Z401" s="677">
        <f t="shared" ca="1" si="68"/>
        <v>0</v>
      </c>
      <c r="AA401" t="str">
        <f t="shared" si="64"/>
        <v>ASR_COMP</v>
      </c>
      <c r="AB401" s="957">
        <f t="shared" si="65"/>
        <v>44682</v>
      </c>
      <c r="AC401" t="str">
        <f t="shared" si="66"/>
        <v>Unaudited</v>
      </c>
    </row>
    <row r="402" spans="1:29" x14ac:dyDescent="0.25">
      <c r="A402" t="s">
        <v>423</v>
      </c>
      <c r="B402" t="s">
        <v>1388</v>
      </c>
      <c r="C402" t="s">
        <v>1389</v>
      </c>
      <c r="D402">
        <v>1900</v>
      </c>
      <c r="E402" s="957">
        <v>1</v>
      </c>
      <c r="F402" t="s">
        <v>441</v>
      </c>
      <c r="G402" s="957">
        <v>91</v>
      </c>
      <c r="H402" t="s">
        <v>383</v>
      </c>
      <c r="I402" s="937" t="s">
        <v>491</v>
      </c>
      <c r="J402" s="937" t="s">
        <v>447</v>
      </c>
      <c r="K402" s="937" t="s">
        <v>450</v>
      </c>
      <c r="L402" s="943">
        <v>7.3</v>
      </c>
      <c r="M402" s="963" t="s">
        <v>158</v>
      </c>
      <c r="N402" s="677">
        <f t="shared" ca="1" si="69"/>
        <v>-479.42118743800393</v>
      </c>
      <c r="O402" s="677">
        <f t="shared" ca="1" si="68"/>
        <v>-434.93045896593941</v>
      </c>
      <c r="P402" s="677">
        <f t="shared" ca="1" si="68"/>
        <v>-21.301198497702519</v>
      </c>
      <c r="Q402" s="677">
        <f t="shared" ca="1" si="68"/>
        <v>6.4809045839756401</v>
      </c>
      <c r="R402" s="677">
        <f t="shared" ca="1" si="68"/>
        <v>0.96513855820981131</v>
      </c>
      <c r="S402" s="677">
        <f t="shared" ca="1" si="68"/>
        <v>-14.658376030032185</v>
      </c>
      <c r="T402" s="677">
        <f t="shared" ca="1" si="68"/>
        <v>4.291352879822707</v>
      </c>
      <c r="U402" s="677">
        <f t="shared" ca="1" si="68"/>
        <v>-3.0186553251135916E-2</v>
      </c>
      <c r="V402" s="677">
        <f t="shared" ca="1" si="68"/>
        <v>7.4143904686669426E-2</v>
      </c>
      <c r="W402" s="677">
        <f t="shared" ca="1" si="60"/>
        <v>0.13555874339725293</v>
      </c>
      <c r="X402" s="677">
        <f t="shared" ca="1" si="68"/>
        <v>-21.979377271561692</v>
      </c>
      <c r="Y402" s="677">
        <f t="shared" ca="1" si="68"/>
        <v>1.5313112103909585</v>
      </c>
      <c r="Z402" s="677">
        <f t="shared" ca="1" si="68"/>
        <v>0</v>
      </c>
      <c r="AA402" t="str">
        <f t="shared" si="64"/>
        <v>ASR_COMP</v>
      </c>
      <c r="AB402" s="957">
        <f t="shared" si="65"/>
        <v>44682</v>
      </c>
      <c r="AC402" t="str">
        <f t="shared" si="66"/>
        <v>Unaudited</v>
      </c>
    </row>
    <row r="403" spans="1:29" x14ac:dyDescent="0.25">
      <c r="A403" t="s">
        <v>423</v>
      </c>
      <c r="B403" t="s">
        <v>1388</v>
      </c>
      <c r="C403" t="s">
        <v>1389</v>
      </c>
      <c r="D403">
        <v>1900</v>
      </c>
      <c r="E403" s="957">
        <v>1</v>
      </c>
      <c r="F403" t="s">
        <v>441</v>
      </c>
      <c r="G403" s="957">
        <v>91</v>
      </c>
      <c r="H403" t="s">
        <v>383</v>
      </c>
      <c r="I403" s="937" t="s">
        <v>491</v>
      </c>
      <c r="J403" s="937" t="s">
        <v>447</v>
      </c>
      <c r="K403" s="937" t="s">
        <v>450</v>
      </c>
      <c r="L403" s="943" t="s">
        <v>91</v>
      </c>
      <c r="M403" s="963" t="s">
        <v>458</v>
      </c>
      <c r="N403" s="677">
        <f t="shared" ca="1" si="69"/>
        <v>0</v>
      </c>
      <c r="O403" s="677">
        <f t="shared" ca="1" si="68"/>
        <v>0</v>
      </c>
      <c r="P403" s="677">
        <f t="shared" ca="1" si="68"/>
        <v>0</v>
      </c>
      <c r="Q403" s="677">
        <f t="shared" ca="1" si="68"/>
        <v>0</v>
      </c>
      <c r="R403" s="677">
        <f t="shared" ca="1" si="68"/>
        <v>0</v>
      </c>
      <c r="S403" s="677">
        <f t="shared" ca="1" si="68"/>
        <v>0</v>
      </c>
      <c r="T403" s="677">
        <f t="shared" ca="1" si="68"/>
        <v>0</v>
      </c>
      <c r="U403" s="677">
        <f t="shared" ca="1" si="68"/>
        <v>0</v>
      </c>
      <c r="V403" s="677">
        <f t="shared" ca="1" si="68"/>
        <v>0</v>
      </c>
      <c r="W403" s="677">
        <f t="shared" ca="1" si="60"/>
        <v>0</v>
      </c>
      <c r="X403" s="677">
        <f t="shared" ca="1" si="68"/>
        <v>0</v>
      </c>
      <c r="Y403" s="677">
        <f t="shared" ca="1" si="68"/>
        <v>0</v>
      </c>
      <c r="Z403" s="677">
        <f t="shared" ca="1" si="68"/>
        <v>0</v>
      </c>
      <c r="AA403" t="str">
        <f t="shared" si="64"/>
        <v>ASR_COMP</v>
      </c>
      <c r="AB403" s="957">
        <f t="shared" si="65"/>
        <v>44682</v>
      </c>
      <c r="AC403" t="str">
        <f t="shared" si="66"/>
        <v>Unaudited</v>
      </c>
    </row>
    <row r="404" spans="1:29" x14ac:dyDescent="0.25">
      <c r="A404" t="s">
        <v>423</v>
      </c>
      <c r="B404" t="s">
        <v>1388</v>
      </c>
      <c r="C404" t="s">
        <v>1389</v>
      </c>
      <c r="D404">
        <v>1900</v>
      </c>
      <c r="E404" s="957">
        <v>1</v>
      </c>
      <c r="F404" t="s">
        <v>441</v>
      </c>
      <c r="G404" s="957">
        <v>91</v>
      </c>
      <c r="H404" t="s">
        <v>383</v>
      </c>
      <c r="I404" s="937" t="s">
        <v>491</v>
      </c>
      <c r="J404" s="937" t="s">
        <v>447</v>
      </c>
      <c r="K404" s="937" t="s">
        <v>451</v>
      </c>
      <c r="L404" s="947">
        <v>8.1</v>
      </c>
      <c r="M404" s="964" t="s">
        <v>22</v>
      </c>
      <c r="N404" s="677">
        <f t="shared" ca="1" si="69"/>
        <v>1973745.9155976255</v>
      </c>
      <c r="O404" s="677">
        <f t="shared" ca="1" si="68"/>
        <v>797428.67593528843</v>
      </c>
      <c r="P404" s="677">
        <f t="shared" ca="1" si="68"/>
        <v>72908.32828297012</v>
      </c>
      <c r="Q404" s="677">
        <f t="shared" ca="1" si="68"/>
        <v>693565.61592911882</v>
      </c>
      <c r="R404" s="677">
        <f t="shared" ca="1" si="68"/>
        <v>135823.42873668985</v>
      </c>
      <c r="S404" s="677">
        <f t="shared" ca="1" si="68"/>
        <v>1129.7522762550927</v>
      </c>
      <c r="T404" s="677">
        <f t="shared" ca="1" si="68"/>
        <v>17444.293314402938</v>
      </c>
      <c r="U404" s="677">
        <f t="shared" ca="1" si="68"/>
        <v>0</v>
      </c>
      <c r="V404" s="677">
        <f t="shared" ca="1" si="68"/>
        <v>52808.730796485979</v>
      </c>
      <c r="W404" s="677">
        <f t="shared" ca="1" si="60"/>
        <v>0</v>
      </c>
      <c r="X404" s="677">
        <f t="shared" ca="1" si="68"/>
        <v>612.2855914194439</v>
      </c>
      <c r="Y404" s="677">
        <f t="shared" ca="1" si="68"/>
        <v>202024.8047349948</v>
      </c>
      <c r="Z404" s="677">
        <f t="shared" ca="1" si="68"/>
        <v>0</v>
      </c>
      <c r="AA404" t="str">
        <f t="shared" si="64"/>
        <v>ASR_COMP</v>
      </c>
      <c r="AB404" s="957">
        <f t="shared" si="65"/>
        <v>44682</v>
      </c>
      <c r="AC404" t="str">
        <f t="shared" si="66"/>
        <v>Unaudited</v>
      </c>
    </row>
    <row r="405" spans="1:29" x14ac:dyDescent="0.25">
      <c r="A405" t="s">
        <v>423</v>
      </c>
      <c r="B405" t="s">
        <v>1388</v>
      </c>
      <c r="C405" t="s">
        <v>1389</v>
      </c>
      <c r="D405">
        <v>1900</v>
      </c>
      <c r="E405" s="957">
        <v>1</v>
      </c>
      <c r="F405" t="s">
        <v>441</v>
      </c>
      <c r="G405" s="957">
        <v>91</v>
      </c>
      <c r="H405" t="s">
        <v>383</v>
      </c>
      <c r="I405" s="963" t="s">
        <v>491</v>
      </c>
      <c r="J405" s="963" t="s">
        <v>447</v>
      </c>
      <c r="K405" s="963" t="s">
        <v>451</v>
      </c>
      <c r="L405" s="943" t="s">
        <v>115</v>
      </c>
      <c r="M405" s="963" t="s">
        <v>446</v>
      </c>
      <c r="N405" s="677">
        <f t="shared" ca="1" si="69"/>
        <v>21163.200000000001</v>
      </c>
      <c r="O405" s="677">
        <f t="shared" ca="1" si="68"/>
        <v>0</v>
      </c>
      <c r="P405" s="677">
        <f t="shared" ca="1" si="68"/>
        <v>13147.2</v>
      </c>
      <c r="Q405" s="677">
        <f t="shared" ca="1" si="68"/>
        <v>0</v>
      </c>
      <c r="R405" s="677">
        <f t="shared" ca="1" si="68"/>
        <v>8016</v>
      </c>
      <c r="S405" s="677">
        <f t="shared" ca="1" si="68"/>
        <v>0</v>
      </c>
      <c r="T405" s="677">
        <f t="shared" ca="1" si="68"/>
        <v>0</v>
      </c>
      <c r="U405" s="677">
        <f t="shared" ca="1" si="68"/>
        <v>0</v>
      </c>
      <c r="V405" s="677">
        <f t="shared" ca="1" si="68"/>
        <v>0</v>
      </c>
      <c r="W405" s="677">
        <f t="shared" ca="1" si="60"/>
        <v>0</v>
      </c>
      <c r="X405" s="677">
        <f t="shared" ca="1" si="68"/>
        <v>0</v>
      </c>
      <c r="Y405" s="677">
        <f t="shared" ca="1" si="68"/>
        <v>0</v>
      </c>
      <c r="Z405" s="677">
        <f t="shared" ca="1" si="68"/>
        <v>0</v>
      </c>
      <c r="AA405" t="str">
        <f t="shared" si="64"/>
        <v>ASR_COMP</v>
      </c>
      <c r="AB405" s="957">
        <f t="shared" si="65"/>
        <v>44682</v>
      </c>
      <c r="AC405" t="str">
        <f t="shared" si="66"/>
        <v>Unaudited</v>
      </c>
    </row>
    <row r="406" spans="1:29" x14ac:dyDescent="0.25">
      <c r="A406" t="s">
        <v>423</v>
      </c>
      <c r="B406" t="s">
        <v>1388</v>
      </c>
      <c r="C406" t="s">
        <v>1389</v>
      </c>
      <c r="D406">
        <v>1900</v>
      </c>
      <c r="E406" s="957">
        <v>1</v>
      </c>
      <c r="F406" t="s">
        <v>441</v>
      </c>
      <c r="G406" s="957">
        <v>91</v>
      </c>
      <c r="H406" t="s">
        <v>383</v>
      </c>
      <c r="I406" s="937" t="s">
        <v>491</v>
      </c>
      <c r="J406" s="937" t="s">
        <v>447</v>
      </c>
      <c r="K406" s="937" t="s">
        <v>451</v>
      </c>
      <c r="L406" s="937" t="s">
        <v>117</v>
      </c>
      <c r="M406" s="962" t="s">
        <v>160</v>
      </c>
      <c r="N406" s="677">
        <f t="shared" ca="1" si="69"/>
        <v>0</v>
      </c>
      <c r="O406" s="677">
        <f t="shared" ca="1" si="68"/>
        <v>0</v>
      </c>
      <c r="P406" s="677">
        <f t="shared" ca="1" si="68"/>
        <v>0</v>
      </c>
      <c r="Q406" s="677">
        <f t="shared" ca="1" si="68"/>
        <v>0</v>
      </c>
      <c r="R406" s="677">
        <f t="shared" ca="1" si="68"/>
        <v>0</v>
      </c>
      <c r="S406" s="677">
        <f t="shared" ca="1" si="68"/>
        <v>0</v>
      </c>
      <c r="T406" s="677">
        <f t="shared" ca="1" si="68"/>
        <v>0</v>
      </c>
      <c r="U406" s="677">
        <f t="shared" ca="1" si="68"/>
        <v>0</v>
      </c>
      <c r="V406" s="677">
        <f t="shared" ca="1" si="68"/>
        <v>0</v>
      </c>
      <c r="W406" s="677">
        <f t="shared" ca="1" si="60"/>
        <v>0</v>
      </c>
      <c r="X406" s="677">
        <f t="shared" ca="1" si="68"/>
        <v>0</v>
      </c>
      <c r="Y406" s="677">
        <f t="shared" ca="1" si="68"/>
        <v>0</v>
      </c>
      <c r="Z406" s="677">
        <f t="shared" ca="1" si="68"/>
        <v>0</v>
      </c>
      <c r="AA406" t="str">
        <f t="shared" si="64"/>
        <v>ASR_COMP</v>
      </c>
      <c r="AB406" s="957">
        <f t="shared" si="65"/>
        <v>44682</v>
      </c>
      <c r="AC406" t="str">
        <f t="shared" si="66"/>
        <v>Unaudited</v>
      </c>
    </row>
    <row r="407" spans="1:29" x14ac:dyDescent="0.25">
      <c r="A407" t="s">
        <v>423</v>
      </c>
      <c r="B407" t="s">
        <v>1388</v>
      </c>
      <c r="C407" t="s">
        <v>1389</v>
      </c>
      <c r="D407">
        <v>1900</v>
      </c>
      <c r="E407" s="957">
        <v>1</v>
      </c>
      <c r="F407" t="s">
        <v>441</v>
      </c>
      <c r="G407" s="957">
        <v>91</v>
      </c>
      <c r="H407" t="s">
        <v>383</v>
      </c>
      <c r="I407" s="937" t="s">
        <v>491</v>
      </c>
      <c r="J407" s="937" t="s">
        <v>447</v>
      </c>
      <c r="K407" s="937" t="s">
        <v>451</v>
      </c>
      <c r="L407" s="937" t="s">
        <v>118</v>
      </c>
      <c r="M407" s="962" t="s">
        <v>116</v>
      </c>
      <c r="N407" s="677">
        <f t="shared" ca="1" si="69"/>
        <v>-4893.7191005471213</v>
      </c>
      <c r="O407" s="677">
        <f t="shared" ca="1" si="68"/>
        <v>-2073.6256950508614</v>
      </c>
      <c r="P407" s="677">
        <f t="shared" ca="1" si="68"/>
        <v>-189.5901006236688</v>
      </c>
      <c r="Q407" s="677">
        <f t="shared" ca="1" si="68"/>
        <v>-1624.563241545248</v>
      </c>
      <c r="R407" s="677">
        <f t="shared" ca="1" si="68"/>
        <v>-318.14401492593208</v>
      </c>
      <c r="S407" s="677">
        <f t="shared" ca="1" si="68"/>
        <v>-58.944585512699888</v>
      </c>
      <c r="T407" s="677">
        <f t="shared" ca="1" si="68"/>
        <v>0</v>
      </c>
      <c r="U407" s="677">
        <f t="shared" ca="1" si="68"/>
        <v>0</v>
      </c>
      <c r="V407" s="677">
        <f t="shared" ca="1" si="68"/>
        <v>-123.69575554823544</v>
      </c>
      <c r="W407" s="677">
        <f t="shared" ca="1" si="60"/>
        <v>0</v>
      </c>
      <c r="X407" s="677">
        <f t="shared" ca="1" si="68"/>
        <v>-31.945870931326429</v>
      </c>
      <c r="Y407" s="677">
        <f t="shared" ca="1" si="68"/>
        <v>-473.20983640914892</v>
      </c>
      <c r="Z407" s="677">
        <f t="shared" ca="1" si="68"/>
        <v>0</v>
      </c>
      <c r="AA407" t="str">
        <f t="shared" si="64"/>
        <v>ASR_COMP</v>
      </c>
      <c r="AB407" s="957">
        <f t="shared" si="65"/>
        <v>44682</v>
      </c>
      <c r="AC407" t="str">
        <f t="shared" si="66"/>
        <v>Unaudited</v>
      </c>
    </row>
    <row r="408" spans="1:29" x14ac:dyDescent="0.25">
      <c r="A408" t="s">
        <v>423</v>
      </c>
      <c r="B408" t="s">
        <v>1388</v>
      </c>
      <c r="C408" t="s">
        <v>1389</v>
      </c>
      <c r="D408">
        <v>1900</v>
      </c>
      <c r="E408" s="957">
        <v>1</v>
      </c>
      <c r="F408" t="s">
        <v>441</v>
      </c>
      <c r="G408" s="957">
        <v>91</v>
      </c>
      <c r="H408" t="s">
        <v>383</v>
      </c>
      <c r="I408" s="937" t="s">
        <v>491</v>
      </c>
      <c r="J408" s="937" t="s">
        <v>447</v>
      </c>
      <c r="K408" s="937" t="s">
        <v>451</v>
      </c>
      <c r="L408" s="937" t="s">
        <v>119</v>
      </c>
      <c r="M408" s="962" t="s">
        <v>161</v>
      </c>
      <c r="N408" s="677">
        <f t="shared" ca="1" si="69"/>
        <v>0</v>
      </c>
      <c r="O408" s="677">
        <f t="shared" ca="1" si="68"/>
        <v>0</v>
      </c>
      <c r="P408" s="677">
        <f t="shared" ca="1" si="68"/>
        <v>0</v>
      </c>
      <c r="Q408" s="677">
        <f t="shared" ca="1" si="68"/>
        <v>0</v>
      </c>
      <c r="R408" s="677">
        <f t="shared" ca="1" si="68"/>
        <v>0</v>
      </c>
      <c r="S408" s="677">
        <f t="shared" ca="1" si="68"/>
        <v>0</v>
      </c>
      <c r="T408" s="677">
        <f t="shared" ca="1" si="68"/>
        <v>0</v>
      </c>
      <c r="U408" s="677">
        <f t="shared" ca="1" si="68"/>
        <v>0</v>
      </c>
      <c r="V408" s="677">
        <f t="shared" ca="1" si="68"/>
        <v>0</v>
      </c>
      <c r="W408" s="677">
        <f t="shared" ca="1" si="60"/>
        <v>0</v>
      </c>
      <c r="X408" s="677">
        <f t="shared" ca="1" si="68"/>
        <v>0</v>
      </c>
      <c r="Y408" s="677">
        <f t="shared" ca="1" si="68"/>
        <v>0</v>
      </c>
      <c r="Z408" s="677">
        <f t="shared" ca="1" si="68"/>
        <v>0</v>
      </c>
      <c r="AA408" t="str">
        <f t="shared" si="64"/>
        <v>ASR_COMP</v>
      </c>
      <c r="AB408" s="957">
        <f t="shared" si="65"/>
        <v>44682</v>
      </c>
      <c r="AC408" t="str">
        <f t="shared" si="66"/>
        <v>Unaudited</v>
      </c>
    </row>
    <row r="409" spans="1:29" x14ac:dyDescent="0.25">
      <c r="A409" t="s">
        <v>423</v>
      </c>
      <c r="B409" t="s">
        <v>1388</v>
      </c>
      <c r="C409" t="s">
        <v>1389</v>
      </c>
      <c r="D409">
        <v>1900</v>
      </c>
      <c r="E409" s="957">
        <v>1</v>
      </c>
      <c r="F409" t="s">
        <v>441</v>
      </c>
      <c r="G409" s="957">
        <v>91</v>
      </c>
      <c r="H409" t="s">
        <v>383</v>
      </c>
      <c r="I409" s="937" t="s">
        <v>491</v>
      </c>
      <c r="J409" s="937" t="s">
        <v>447</v>
      </c>
      <c r="K409" s="937" t="s">
        <v>451</v>
      </c>
      <c r="L409" s="945" t="s">
        <v>162</v>
      </c>
      <c r="M409" s="960" t="s">
        <v>23</v>
      </c>
      <c r="N409" s="677">
        <f t="shared" ca="1" si="69"/>
        <v>0</v>
      </c>
      <c r="O409" s="677">
        <f t="shared" ca="1" si="68"/>
        <v>0</v>
      </c>
      <c r="P409" s="677">
        <f t="shared" ca="1" si="68"/>
        <v>0</v>
      </c>
      <c r="Q409" s="677">
        <f t="shared" ca="1" si="68"/>
        <v>0</v>
      </c>
      <c r="R409" s="677">
        <f t="shared" ca="1" si="68"/>
        <v>0</v>
      </c>
      <c r="S409" s="677">
        <f t="shared" ca="1" si="68"/>
        <v>0</v>
      </c>
      <c r="T409" s="677">
        <f t="shared" ca="1" si="68"/>
        <v>0</v>
      </c>
      <c r="U409" s="677">
        <f t="shared" ca="1" si="68"/>
        <v>0</v>
      </c>
      <c r="V409" s="677">
        <f t="shared" ca="1" si="68"/>
        <v>0</v>
      </c>
      <c r="W409" s="677">
        <f t="shared" ca="1" si="60"/>
        <v>0</v>
      </c>
      <c r="X409" s="677">
        <f t="shared" ca="1" si="68"/>
        <v>0</v>
      </c>
      <c r="Y409" s="677">
        <f t="shared" ca="1" si="68"/>
        <v>0</v>
      </c>
      <c r="Z409" s="677">
        <f t="shared" ca="1" si="68"/>
        <v>0</v>
      </c>
      <c r="AA409" t="str">
        <f t="shared" si="64"/>
        <v>ASR_COMP</v>
      </c>
      <c r="AB409" s="957">
        <f t="shared" si="65"/>
        <v>44682</v>
      </c>
      <c r="AC409" t="str">
        <f t="shared" si="66"/>
        <v>Unaudited</v>
      </c>
    </row>
    <row r="410" spans="1:29" x14ac:dyDescent="0.25">
      <c r="A410" t="s">
        <v>423</v>
      </c>
      <c r="B410" t="s">
        <v>1388</v>
      </c>
      <c r="C410" t="s">
        <v>1389</v>
      </c>
      <c r="D410">
        <v>1900</v>
      </c>
      <c r="E410" s="957">
        <v>1</v>
      </c>
      <c r="F410" t="s">
        <v>441</v>
      </c>
      <c r="G410" s="957">
        <v>91</v>
      </c>
      <c r="H410" t="s">
        <v>383</v>
      </c>
      <c r="I410" s="962" t="s">
        <v>491</v>
      </c>
      <c r="J410" s="962" t="s">
        <v>447</v>
      </c>
      <c r="K410" s="962" t="s">
        <v>451</v>
      </c>
      <c r="L410" s="937" t="s">
        <v>445</v>
      </c>
      <c r="M410" s="962" t="s">
        <v>459</v>
      </c>
      <c r="N410" s="677">
        <f t="shared" ca="1" si="69"/>
        <v>0</v>
      </c>
      <c r="O410" s="677">
        <f t="shared" ca="1" si="68"/>
        <v>0</v>
      </c>
      <c r="P410" s="677">
        <f t="shared" ca="1" si="68"/>
        <v>0</v>
      </c>
      <c r="Q410" s="677">
        <f t="shared" ca="1" si="68"/>
        <v>0</v>
      </c>
      <c r="R410" s="677">
        <f t="shared" ca="1" si="68"/>
        <v>0</v>
      </c>
      <c r="S410" s="677">
        <f t="shared" ca="1" si="68"/>
        <v>0</v>
      </c>
      <c r="T410" s="677">
        <f t="shared" ca="1" si="68"/>
        <v>0</v>
      </c>
      <c r="U410" s="677">
        <f t="shared" ca="1" si="68"/>
        <v>0</v>
      </c>
      <c r="V410" s="677">
        <f t="shared" ca="1" si="68"/>
        <v>0</v>
      </c>
      <c r="W410" s="677">
        <f t="shared" ca="1" si="60"/>
        <v>0</v>
      </c>
      <c r="X410" s="677">
        <f t="shared" ca="1" si="68"/>
        <v>0</v>
      </c>
      <c r="Y410" s="677">
        <f t="shared" ca="1" si="68"/>
        <v>0</v>
      </c>
      <c r="Z410" s="677">
        <f t="shared" ca="1" si="68"/>
        <v>0</v>
      </c>
      <c r="AA410" t="str">
        <f t="shared" si="64"/>
        <v>ASR_COMP</v>
      </c>
      <c r="AB410" s="957">
        <f t="shared" si="65"/>
        <v>44682</v>
      </c>
      <c r="AC410" t="str">
        <f t="shared" si="66"/>
        <v>Unaudited</v>
      </c>
    </row>
    <row r="411" spans="1:29" ht="30" x14ac:dyDescent="0.25">
      <c r="A411" t="s">
        <v>423</v>
      </c>
      <c r="B411" t="s">
        <v>1388</v>
      </c>
      <c r="C411" t="s">
        <v>1389</v>
      </c>
      <c r="D411">
        <v>1900</v>
      </c>
      <c r="E411" s="957">
        <v>1</v>
      </c>
      <c r="F411" t="s">
        <v>441</v>
      </c>
      <c r="G411" s="957">
        <v>91</v>
      </c>
      <c r="H411" t="s">
        <v>383</v>
      </c>
      <c r="I411" s="937" t="s">
        <v>491</v>
      </c>
      <c r="J411" s="937" t="s">
        <v>447</v>
      </c>
      <c r="K411" s="937" t="s">
        <v>452</v>
      </c>
      <c r="L411" s="937">
        <v>9.1</v>
      </c>
      <c r="M411" s="962" t="s">
        <v>188</v>
      </c>
      <c r="N411" s="677">
        <f t="shared" ca="1" si="69"/>
        <v>30429.726456894263</v>
      </c>
      <c r="O411" s="677">
        <f t="shared" ca="1" si="68"/>
        <v>19976.932418102631</v>
      </c>
      <c r="P411" s="677">
        <f t="shared" ca="1" si="68"/>
        <v>269.48867058157981</v>
      </c>
      <c r="Q411" s="677">
        <f t="shared" ca="1" si="68"/>
        <v>9515.1337726556285</v>
      </c>
      <c r="R411" s="677">
        <f t="shared" ca="1" si="68"/>
        <v>282.55458182219752</v>
      </c>
      <c r="S411" s="677">
        <f t="shared" ca="1" si="68"/>
        <v>156.63190361725214</v>
      </c>
      <c r="T411" s="677">
        <f t="shared" ca="1" si="68"/>
        <v>167.26987063115149</v>
      </c>
      <c r="U411" s="677">
        <f t="shared" ca="1" si="68"/>
        <v>0.32255805756939554</v>
      </c>
      <c r="V411" s="677">
        <f t="shared" ca="1" si="68"/>
        <v>21.706416975263451</v>
      </c>
      <c r="W411" s="677">
        <f t="shared" ca="1" si="60"/>
        <v>39.686264450981284</v>
      </c>
      <c r="X411" s="677">
        <f t="shared" ca="1" si="68"/>
        <v>0</v>
      </c>
      <c r="Y411" s="677">
        <f t="shared" ca="1" si="68"/>
        <v>0</v>
      </c>
      <c r="Z411" s="677">
        <f t="shared" ca="1" si="68"/>
        <v>0</v>
      </c>
      <c r="AA411" t="str">
        <f t="shared" si="64"/>
        <v>ASR_COMP</v>
      </c>
      <c r="AB411" s="957">
        <f t="shared" si="65"/>
        <v>44682</v>
      </c>
      <c r="AC411" t="str">
        <f t="shared" si="66"/>
        <v>Unaudited</v>
      </c>
    </row>
    <row r="412" spans="1:29" x14ac:dyDescent="0.25">
      <c r="A412" t="s">
        <v>423</v>
      </c>
      <c r="B412" t="s">
        <v>1388</v>
      </c>
      <c r="C412" t="s">
        <v>1389</v>
      </c>
      <c r="D412">
        <v>1900</v>
      </c>
      <c r="E412" s="957">
        <v>1</v>
      </c>
      <c r="F412" t="s">
        <v>441</v>
      </c>
      <c r="G412" s="957">
        <v>91</v>
      </c>
      <c r="H412" t="s">
        <v>383</v>
      </c>
      <c r="I412" s="937" t="s">
        <v>491</v>
      </c>
      <c r="J412" s="937" t="s">
        <v>447</v>
      </c>
      <c r="K412" s="937" t="s">
        <v>452</v>
      </c>
      <c r="L412" s="937" t="s">
        <v>109</v>
      </c>
      <c r="M412" s="962" t="s">
        <v>189</v>
      </c>
      <c r="N412" s="677">
        <f t="shared" ca="1" si="69"/>
        <v>63355.498811689969</v>
      </c>
      <c r="O412" s="677">
        <f t="shared" ca="1" si="68"/>
        <v>3516.0708316758564</v>
      </c>
      <c r="P412" s="677">
        <f t="shared" ca="1" si="68"/>
        <v>60.056985743428442</v>
      </c>
      <c r="Q412" s="677">
        <f t="shared" ca="1" si="68"/>
        <v>44410.865395004577</v>
      </c>
      <c r="R412" s="677">
        <f t="shared" ca="1" si="68"/>
        <v>62.968793662511764</v>
      </c>
      <c r="S412" s="677">
        <f t="shared" ca="1" si="68"/>
        <v>15254.506254063324</v>
      </c>
      <c r="T412" s="677">
        <f t="shared" ca="1" si="68"/>
        <v>37.276981678378711</v>
      </c>
      <c r="U412" s="677">
        <f t="shared" ca="1" si="68"/>
        <v>7.1883781322112747E-2</v>
      </c>
      <c r="V412" s="677">
        <f t="shared" ca="1" si="68"/>
        <v>4.8373906480409055</v>
      </c>
      <c r="W412" s="677">
        <f t="shared" ca="1" si="60"/>
        <v>8.8442954325272751</v>
      </c>
      <c r="X412" s="677">
        <f t="shared" ca="1" si="68"/>
        <v>0</v>
      </c>
      <c r="Y412" s="677">
        <f t="shared" ca="1" si="68"/>
        <v>0</v>
      </c>
      <c r="Z412" s="677">
        <f t="shared" ca="1" si="68"/>
        <v>0</v>
      </c>
      <c r="AA412" t="str">
        <f t="shared" si="64"/>
        <v>ASR_COMP</v>
      </c>
      <c r="AB412" s="957">
        <f t="shared" si="65"/>
        <v>44682</v>
      </c>
      <c r="AC412" t="str">
        <f t="shared" si="66"/>
        <v>Unaudited</v>
      </c>
    </row>
    <row r="413" spans="1:29" x14ac:dyDescent="0.25">
      <c r="A413" t="s">
        <v>423</v>
      </c>
      <c r="B413" t="s">
        <v>1388</v>
      </c>
      <c r="C413" t="s">
        <v>1389</v>
      </c>
      <c r="D413">
        <v>1900</v>
      </c>
      <c r="E413" s="957">
        <v>1</v>
      </c>
      <c r="F413" t="s">
        <v>441</v>
      </c>
      <c r="G413" s="957">
        <v>91</v>
      </c>
      <c r="H413" t="s">
        <v>383</v>
      </c>
      <c r="I413" s="937" t="s">
        <v>491</v>
      </c>
      <c r="J413" s="937" t="s">
        <v>447</v>
      </c>
      <c r="K413" s="937" t="s">
        <v>452</v>
      </c>
      <c r="L413" s="937" t="s">
        <v>1324</v>
      </c>
      <c r="M413" s="962" t="s">
        <v>1325</v>
      </c>
      <c r="N413" s="677">
        <f t="shared" ca="1" si="69"/>
        <v>70153.252866048671</v>
      </c>
      <c r="O413" s="677">
        <f t="shared" ca="1" si="68"/>
        <v>2494.3823843712998</v>
      </c>
      <c r="P413" s="677">
        <f t="shared" ca="1" si="68"/>
        <v>63.503999843352759</v>
      </c>
      <c r="Q413" s="677">
        <f t="shared" ca="1" si="68"/>
        <v>29053.324338083978</v>
      </c>
      <c r="R413" s="677">
        <f t="shared" ca="1" si="68"/>
        <v>66.582933082315293</v>
      </c>
      <c r="S413" s="677">
        <f t="shared" ca="1" si="68"/>
        <v>38421.499723742032</v>
      </c>
      <c r="T413" s="677">
        <f t="shared" ca="1" si="68"/>
        <v>39.416520981881831</v>
      </c>
      <c r="U413" s="677">
        <f t="shared" ca="1" si="68"/>
        <v>7.6009602901500134E-2</v>
      </c>
      <c r="V413" s="677">
        <f t="shared" ca="1" si="68"/>
        <v>5.1150361802671638</v>
      </c>
      <c r="W413" s="677">
        <f t="shared" ca="1" si="60"/>
        <v>9.3519201606489926</v>
      </c>
      <c r="X413" s="677">
        <f t="shared" ca="1" si="68"/>
        <v>0</v>
      </c>
      <c r="Y413" s="677">
        <f t="shared" ca="1" si="68"/>
        <v>0</v>
      </c>
      <c r="Z413" s="677">
        <f t="shared" ca="1" si="68"/>
        <v>0</v>
      </c>
      <c r="AA413" t="str">
        <f t="shared" si="64"/>
        <v>ASR_COMP</v>
      </c>
      <c r="AB413" s="957">
        <f t="shared" si="65"/>
        <v>44682</v>
      </c>
      <c r="AC413" t="str">
        <f t="shared" si="66"/>
        <v>Unaudited</v>
      </c>
    </row>
    <row r="414" spans="1:29" x14ac:dyDescent="0.25">
      <c r="A414" t="s">
        <v>423</v>
      </c>
      <c r="B414" t="s">
        <v>1388</v>
      </c>
      <c r="C414" t="s">
        <v>1389</v>
      </c>
      <c r="D414">
        <v>1900</v>
      </c>
      <c r="E414" s="957">
        <v>1</v>
      </c>
      <c r="F414" t="s">
        <v>441</v>
      </c>
      <c r="G414" s="957">
        <v>91</v>
      </c>
      <c r="H414" t="s">
        <v>383</v>
      </c>
      <c r="I414" s="937" t="s">
        <v>491</v>
      </c>
      <c r="J414" s="937" t="s">
        <v>447</v>
      </c>
      <c r="K414" s="937" t="s">
        <v>452</v>
      </c>
      <c r="L414" s="945" t="s">
        <v>110</v>
      </c>
      <c r="M414" s="960" t="s">
        <v>190</v>
      </c>
      <c r="N414" s="677">
        <f t="shared" ca="1" si="69"/>
        <v>76318.056149752869</v>
      </c>
      <c r="O414" s="677">
        <f t="shared" ca="1" si="68"/>
        <v>44940.750372952374</v>
      </c>
      <c r="P414" s="677">
        <f t="shared" ca="1" si="68"/>
        <v>1377.2744142186511</v>
      </c>
      <c r="Q414" s="677">
        <f t="shared" ca="1" si="68"/>
        <v>20163.275094198674</v>
      </c>
      <c r="R414" s="677">
        <f t="shared" ca="1" si="68"/>
        <v>5178.9679775082177</v>
      </c>
      <c r="S414" s="677">
        <f t="shared" ca="1" si="68"/>
        <v>1701.7615324385306</v>
      </c>
      <c r="T414" s="677">
        <f t="shared" ca="1" si="68"/>
        <v>2924.5049955037707</v>
      </c>
      <c r="U414" s="677">
        <f t="shared" ca="1" si="68"/>
        <v>0.16475020931243581</v>
      </c>
      <c r="V414" s="677">
        <f t="shared" ca="1" si="68"/>
        <v>11.086800209070237</v>
      </c>
      <c r="W414" s="677">
        <f t="shared" ca="1" si="60"/>
        <v>20.270212514288794</v>
      </c>
      <c r="X414" s="677">
        <f t="shared" ca="1" si="68"/>
        <v>0</v>
      </c>
      <c r="Y414" s="677">
        <f t="shared" ca="1" si="68"/>
        <v>0</v>
      </c>
      <c r="Z414" s="677">
        <f t="shared" ca="1" si="68"/>
        <v>0</v>
      </c>
      <c r="AA414" t="str">
        <f t="shared" si="64"/>
        <v>ASR_COMP</v>
      </c>
      <c r="AB414" s="957">
        <f t="shared" si="65"/>
        <v>44682</v>
      </c>
      <c r="AC414" t="str">
        <f t="shared" si="66"/>
        <v>Unaudited</v>
      </c>
    </row>
    <row r="415" spans="1:29" x14ac:dyDescent="0.25">
      <c r="A415" t="s">
        <v>423</v>
      </c>
      <c r="B415" t="s">
        <v>1388</v>
      </c>
      <c r="C415" t="s">
        <v>1389</v>
      </c>
      <c r="D415">
        <v>1900</v>
      </c>
      <c r="E415" s="957">
        <v>1</v>
      </c>
      <c r="F415" t="s">
        <v>441</v>
      </c>
      <c r="G415" s="957">
        <v>91</v>
      </c>
      <c r="H415" t="s">
        <v>383</v>
      </c>
      <c r="I415" s="962" t="s">
        <v>491</v>
      </c>
      <c r="J415" s="962" t="s">
        <v>447</v>
      </c>
      <c r="K415" s="962" t="s">
        <v>452</v>
      </c>
      <c r="L415" s="937" t="s">
        <v>111</v>
      </c>
      <c r="M415" s="962" t="s">
        <v>163</v>
      </c>
      <c r="N415" s="677">
        <f t="shared" ca="1" si="69"/>
        <v>496670.49847510899</v>
      </c>
      <c r="O415" s="677">
        <f t="shared" ca="1" si="68"/>
        <v>287512.00108416739</v>
      </c>
      <c r="P415" s="677">
        <f t="shared" ca="1" si="68"/>
        <v>9694.935089352146</v>
      </c>
      <c r="Q415" s="677">
        <f t="shared" ca="1" si="68"/>
        <v>54464.137107271257</v>
      </c>
      <c r="R415" s="677">
        <f t="shared" ca="1" si="68"/>
        <v>6749.2297322184313</v>
      </c>
      <c r="S415" s="677">
        <f t="shared" ca="1" si="68"/>
        <v>39723.840220996419</v>
      </c>
      <c r="T415" s="677">
        <f t="shared" ca="1" si="68"/>
        <v>3075.1670377579017</v>
      </c>
      <c r="U415" s="677">
        <f t="shared" ca="1" si="68"/>
        <v>131.04198384360794</v>
      </c>
      <c r="V415" s="677">
        <f t="shared" ca="1" si="68"/>
        <v>1566.070972858246</v>
      </c>
      <c r="W415" s="677">
        <f t="shared" ca="1" si="60"/>
        <v>249.36205599000354</v>
      </c>
      <c r="X415" s="677">
        <f t="shared" ca="1" si="68"/>
        <v>50347.646531708131</v>
      </c>
      <c r="Y415" s="677">
        <f t="shared" ca="1" si="68"/>
        <v>43157.066658945485</v>
      </c>
      <c r="Z415" s="677">
        <f t="shared" ca="1" si="68"/>
        <v>0</v>
      </c>
      <c r="AA415" t="str">
        <f t="shared" si="64"/>
        <v>ASR_COMP</v>
      </c>
      <c r="AB415" s="957">
        <f t="shared" si="65"/>
        <v>44682</v>
      </c>
      <c r="AC415" t="str">
        <f t="shared" si="66"/>
        <v>Unaudited</v>
      </c>
    </row>
    <row r="416" spans="1:29" x14ac:dyDescent="0.25">
      <c r="A416" t="s">
        <v>423</v>
      </c>
      <c r="B416" t="s">
        <v>1388</v>
      </c>
      <c r="C416" t="s">
        <v>1389</v>
      </c>
      <c r="D416">
        <v>1900</v>
      </c>
      <c r="E416" s="957">
        <v>1</v>
      </c>
      <c r="F416" t="s">
        <v>441</v>
      </c>
      <c r="G416" s="957">
        <v>91</v>
      </c>
      <c r="H416" t="s">
        <v>383</v>
      </c>
      <c r="I416" s="937" t="s">
        <v>491</v>
      </c>
      <c r="J416" s="937" t="s">
        <v>447</v>
      </c>
      <c r="K416" s="937" t="s">
        <v>452</v>
      </c>
      <c r="L416" s="937" t="s">
        <v>112</v>
      </c>
      <c r="M416" s="962" t="s">
        <v>137</v>
      </c>
      <c r="N416" s="677">
        <f t="shared" ca="1" si="69"/>
        <v>0</v>
      </c>
      <c r="O416" s="677">
        <f t="shared" ca="1" si="68"/>
        <v>0</v>
      </c>
      <c r="P416" s="677">
        <f t="shared" ca="1" si="68"/>
        <v>0</v>
      </c>
      <c r="Q416" s="677">
        <f t="shared" ca="1" si="68"/>
        <v>0</v>
      </c>
      <c r="R416" s="677">
        <f t="shared" ca="1" si="68"/>
        <v>0</v>
      </c>
      <c r="S416" s="677">
        <f t="shared" ca="1" si="68"/>
        <v>0</v>
      </c>
      <c r="T416" s="677">
        <f t="shared" ca="1" si="68"/>
        <v>0</v>
      </c>
      <c r="U416" s="677">
        <f t="shared" ca="1" si="68"/>
        <v>0</v>
      </c>
      <c r="V416" s="677">
        <f t="shared" ca="1" si="68"/>
        <v>0</v>
      </c>
      <c r="W416" s="677">
        <f t="shared" ca="1" si="60"/>
        <v>0</v>
      </c>
      <c r="X416" s="677">
        <f t="shared" ca="1" si="68"/>
        <v>0</v>
      </c>
      <c r="Y416" s="677">
        <f t="shared" ca="1" si="68"/>
        <v>0</v>
      </c>
      <c r="Z416" s="677">
        <f t="shared" ca="1" si="68"/>
        <v>0</v>
      </c>
      <c r="AA416" t="str">
        <f t="shared" si="64"/>
        <v>ASR_COMP</v>
      </c>
      <c r="AB416" s="957">
        <f t="shared" si="65"/>
        <v>44682</v>
      </c>
      <c r="AC416" t="str">
        <f t="shared" si="66"/>
        <v>Unaudited</v>
      </c>
    </row>
    <row r="417" spans="1:29" x14ac:dyDescent="0.25">
      <c r="A417" t="s">
        <v>423</v>
      </c>
      <c r="B417" t="s">
        <v>1388</v>
      </c>
      <c r="C417" t="s">
        <v>1389</v>
      </c>
      <c r="D417">
        <v>1900</v>
      </c>
      <c r="E417" s="957">
        <v>1</v>
      </c>
      <c r="F417" t="s">
        <v>441</v>
      </c>
      <c r="G417" s="957">
        <v>91</v>
      </c>
      <c r="H417" t="s">
        <v>383</v>
      </c>
      <c r="I417" s="937" t="s">
        <v>491</v>
      </c>
      <c r="J417" s="937" t="s">
        <v>447</v>
      </c>
      <c r="K417" s="937" t="s">
        <v>452</v>
      </c>
      <c r="L417" s="937" t="s">
        <v>113</v>
      </c>
      <c r="M417" s="962" t="s">
        <v>165</v>
      </c>
      <c r="N417" s="677">
        <f t="shared" ca="1" si="69"/>
        <v>-5410.2497151633324</v>
      </c>
      <c r="O417" s="677">
        <f t="shared" ca="1" si="68"/>
        <v>-2216.182619910644</v>
      </c>
      <c r="P417" s="677">
        <f t="shared" ca="1" si="68"/>
        <v>-120.07065366267187</v>
      </c>
      <c r="Q417" s="677">
        <f t="shared" ca="1" si="68"/>
        <v>-1436.6096952038279</v>
      </c>
      <c r="R417" s="677">
        <f t="shared" ca="1" si="68"/>
        <v>-122.53681121818981</v>
      </c>
      <c r="S417" s="677">
        <f t="shared" ca="1" si="68"/>
        <v>-374.4328833220884</v>
      </c>
      <c r="T417" s="677">
        <f t="shared" ca="1" si="68"/>
        <v>-67.048830159899467</v>
      </c>
      <c r="U417" s="677">
        <f t="shared" ca="1" si="68"/>
        <v>-0.28066783757928121</v>
      </c>
      <c r="V417" s="677">
        <f t="shared" ca="1" si="68"/>
        <v>-8.4898761456256189</v>
      </c>
      <c r="W417" s="677">
        <f t="shared" ca="1" si="60"/>
        <v>-160.8871907318653</v>
      </c>
      <c r="X417" s="677">
        <f t="shared" ca="1" si="68"/>
        <v>-461.43211689896793</v>
      </c>
      <c r="Y417" s="677">
        <f t="shared" ca="1" si="68"/>
        <v>-442.27837007197309</v>
      </c>
      <c r="Z417" s="677">
        <f t="shared" ca="1" si="68"/>
        <v>0</v>
      </c>
      <c r="AA417" t="str">
        <f t="shared" si="64"/>
        <v>ASR_COMP</v>
      </c>
      <c r="AB417" s="957">
        <f t="shared" si="65"/>
        <v>44682</v>
      </c>
      <c r="AC417" t="str">
        <f t="shared" si="66"/>
        <v>Unaudited</v>
      </c>
    </row>
    <row r="418" spans="1:29" x14ac:dyDescent="0.25">
      <c r="A418" t="s">
        <v>423</v>
      </c>
      <c r="B418" t="s">
        <v>1388</v>
      </c>
      <c r="C418" t="s">
        <v>1389</v>
      </c>
      <c r="D418">
        <v>1900</v>
      </c>
      <c r="E418" s="957">
        <v>1</v>
      </c>
      <c r="F418" t="s">
        <v>441</v>
      </c>
      <c r="G418" s="957">
        <v>91</v>
      </c>
      <c r="H418" t="s">
        <v>383</v>
      </c>
      <c r="I418" s="937" t="s">
        <v>491</v>
      </c>
      <c r="J418" s="937" t="s">
        <v>447</v>
      </c>
      <c r="K418" s="937" t="s">
        <v>452</v>
      </c>
      <c r="L418" s="937" t="s">
        <v>114</v>
      </c>
      <c r="M418" s="962" t="s">
        <v>466</v>
      </c>
      <c r="N418" s="677">
        <f t="shared" ca="1" si="69"/>
        <v>0</v>
      </c>
      <c r="O418" s="677">
        <f t="shared" ca="1" si="68"/>
        <v>0</v>
      </c>
      <c r="P418" s="677">
        <f t="shared" ca="1" si="68"/>
        <v>0</v>
      </c>
      <c r="Q418" s="677">
        <f t="shared" ca="1" si="68"/>
        <v>0</v>
      </c>
      <c r="R418" s="677">
        <f t="shared" ca="1" si="68"/>
        <v>0</v>
      </c>
      <c r="S418" s="677">
        <f t="shared" ca="1" si="68"/>
        <v>0</v>
      </c>
      <c r="T418" s="677">
        <f t="shared" ca="1" si="68"/>
        <v>0</v>
      </c>
      <c r="U418" s="677">
        <f t="shared" ca="1" si="68"/>
        <v>0</v>
      </c>
      <c r="V418" s="677">
        <f t="shared" ca="1" si="68"/>
        <v>0</v>
      </c>
      <c r="W418" s="677">
        <f t="shared" ca="1" si="60"/>
        <v>0</v>
      </c>
      <c r="X418" s="677">
        <f t="shared" ca="1" si="68"/>
        <v>0</v>
      </c>
      <c r="Y418" s="677">
        <f t="shared" ca="1" si="68"/>
        <v>0</v>
      </c>
      <c r="Z418" s="677">
        <f t="shared" ca="1" si="68"/>
        <v>0</v>
      </c>
      <c r="AA418" t="str">
        <f t="shared" si="64"/>
        <v>ASR_COMP</v>
      </c>
      <c r="AB418" s="957">
        <f t="shared" si="65"/>
        <v>44682</v>
      </c>
      <c r="AC418" t="str">
        <f t="shared" si="66"/>
        <v>Unaudited</v>
      </c>
    </row>
    <row r="419" spans="1:29" x14ac:dyDescent="0.25">
      <c r="A419" t="s">
        <v>423</v>
      </c>
      <c r="B419" t="s">
        <v>1388</v>
      </c>
      <c r="C419" t="s">
        <v>1389</v>
      </c>
      <c r="D419">
        <v>1900</v>
      </c>
      <c r="E419" s="957">
        <v>1</v>
      </c>
      <c r="F419" t="s">
        <v>441</v>
      </c>
      <c r="G419" s="957">
        <v>91</v>
      </c>
      <c r="H419" t="s">
        <v>383</v>
      </c>
      <c r="I419" s="937" t="s">
        <v>491</v>
      </c>
      <c r="J419" s="937" t="s">
        <v>447</v>
      </c>
      <c r="K419" s="937" t="s">
        <v>6</v>
      </c>
      <c r="L419" s="945" t="s">
        <v>120</v>
      </c>
      <c r="M419" s="960" t="s">
        <v>191</v>
      </c>
      <c r="N419" s="677">
        <f t="shared" ca="1" si="69"/>
        <v>73150.745649996694</v>
      </c>
      <c r="O419" s="677">
        <f t="shared" ca="1" si="68"/>
        <v>41986.520523319472</v>
      </c>
      <c r="P419" s="677">
        <f t="shared" ca="1" si="68"/>
        <v>2943.395721088541</v>
      </c>
      <c r="Q419" s="677">
        <f t="shared" ca="1" si="68"/>
        <v>8719.3069658075437</v>
      </c>
      <c r="R419" s="677">
        <f t="shared" ca="1" si="68"/>
        <v>1256.333404145214</v>
      </c>
      <c r="S419" s="677">
        <f t="shared" ca="1" si="68"/>
        <v>3749.4412579608033</v>
      </c>
      <c r="T419" s="677">
        <f t="shared" ca="1" si="68"/>
        <v>0</v>
      </c>
      <c r="U419" s="677">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4.3208600554468797</v>
      </c>
      <c r="V419" s="677">
        <f t="shared" ca="1" si="70"/>
        <v>345.74590805840961</v>
      </c>
      <c r="W419" s="677">
        <f t="shared" ca="1" si="70"/>
        <v>45.445645443373778</v>
      </c>
      <c r="X419" s="677">
        <f t="shared" ca="1" si="70"/>
        <v>11556.095266696346</v>
      </c>
      <c r="Y419" s="677">
        <f t="shared" ca="1" si="70"/>
        <v>2544.1400974215553</v>
      </c>
      <c r="Z419" s="677">
        <f t="shared" ca="1" si="70"/>
        <v>0</v>
      </c>
      <c r="AA419" t="str">
        <f t="shared" si="64"/>
        <v>ASR_COMP</v>
      </c>
      <c r="AB419" s="957">
        <f t="shared" si="65"/>
        <v>44682</v>
      </c>
      <c r="AC419" t="str">
        <f t="shared" si="66"/>
        <v>Unaudited</v>
      </c>
    </row>
    <row r="420" spans="1:29" x14ac:dyDescent="0.25">
      <c r="A420" t="s">
        <v>423</v>
      </c>
      <c r="B420" t="s">
        <v>1388</v>
      </c>
      <c r="C420" t="s">
        <v>1389</v>
      </c>
      <c r="D420">
        <v>1900</v>
      </c>
      <c r="E420" s="957">
        <v>1</v>
      </c>
      <c r="F420" t="s">
        <v>441</v>
      </c>
      <c r="G420" s="957">
        <v>91</v>
      </c>
      <c r="H420" t="s">
        <v>383</v>
      </c>
      <c r="I420" s="962" t="s">
        <v>491</v>
      </c>
      <c r="J420" s="962" t="s">
        <v>447</v>
      </c>
      <c r="K420" s="962" t="s">
        <v>6</v>
      </c>
      <c r="L420" s="937" t="s">
        <v>45</v>
      </c>
      <c r="M420" s="962" t="s">
        <v>166</v>
      </c>
      <c r="N420" s="677">
        <f t="shared" ca="1" si="69"/>
        <v>94241.277399999992</v>
      </c>
      <c r="O420" s="677">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79942.941667983469</v>
      </c>
      <c r="P420" s="677">
        <f t="shared" ca="1" si="71"/>
        <v>1524.596925805401</v>
      </c>
      <c r="Q420" s="677">
        <f t="shared" ca="1" si="71"/>
        <v>4086.7168001206355</v>
      </c>
      <c r="R420" s="677">
        <f t="shared" ca="1" si="71"/>
        <v>532.26870554568802</v>
      </c>
      <c r="S420" s="677">
        <f t="shared" ca="1" si="71"/>
        <v>1541.9026810466787</v>
      </c>
      <c r="T420" s="677">
        <f t="shared" ca="1" si="71"/>
        <v>1593.1823476020716</v>
      </c>
      <c r="U420" s="677">
        <f t="shared" ca="1" si="70"/>
        <v>21.160529578268942</v>
      </c>
      <c r="V420" s="677">
        <f t="shared" ca="1" si="70"/>
        <v>52.087457423431239</v>
      </c>
      <c r="W420" s="677">
        <f t="shared" ca="1" si="70"/>
        <v>0</v>
      </c>
      <c r="X420" s="677">
        <f t="shared" ca="1" si="70"/>
        <v>4401.8133628715059</v>
      </c>
      <c r="Y420" s="677">
        <f t="shared" ca="1" si="70"/>
        <v>544.60692202286339</v>
      </c>
      <c r="Z420" s="677">
        <f t="shared" ca="1" si="70"/>
        <v>0</v>
      </c>
      <c r="AA420" t="str">
        <f t="shared" si="64"/>
        <v>ASR_COMP</v>
      </c>
      <c r="AB420" s="957">
        <f t="shared" si="65"/>
        <v>44682</v>
      </c>
      <c r="AC420" t="str">
        <f t="shared" si="66"/>
        <v>Unaudited</v>
      </c>
    </row>
    <row r="421" spans="1:29" x14ac:dyDescent="0.25">
      <c r="A421" t="s">
        <v>423</v>
      </c>
      <c r="B421" t="s">
        <v>1388</v>
      </c>
      <c r="C421" t="s">
        <v>1389</v>
      </c>
      <c r="D421">
        <v>1900</v>
      </c>
      <c r="E421" s="957">
        <v>1</v>
      </c>
      <c r="F421" t="s">
        <v>441</v>
      </c>
      <c r="G421" s="957">
        <v>91</v>
      </c>
      <c r="H421" t="s">
        <v>383</v>
      </c>
      <c r="I421" s="937" t="s">
        <v>491</v>
      </c>
      <c r="J421" s="937" t="s">
        <v>447</v>
      </c>
      <c r="K421" s="937" t="s">
        <v>6</v>
      </c>
      <c r="L421" s="937" t="s">
        <v>46</v>
      </c>
      <c r="M421" s="962" t="s">
        <v>167</v>
      </c>
      <c r="N421" s="677">
        <f t="shared" ca="1" si="69"/>
        <v>-58.831518192136734</v>
      </c>
      <c r="O421" s="677">
        <f t="shared" ca="1" si="71"/>
        <v>-30.10940860894641</v>
      </c>
      <c r="P421" s="677">
        <f t="shared" ca="1" si="71"/>
        <v>-2.5180530014311637</v>
      </c>
      <c r="Q421" s="677">
        <f t="shared" ca="1" si="71"/>
        <v>-10.331935716422263</v>
      </c>
      <c r="R421" s="677">
        <f t="shared" ca="1" si="71"/>
        <v>-1.7847980192831454</v>
      </c>
      <c r="S421" s="677">
        <f t="shared" ca="1" si="71"/>
        <v>-2.6096270008181408</v>
      </c>
      <c r="T421" s="677">
        <f t="shared" ca="1" si="71"/>
        <v>0</v>
      </c>
      <c r="U421" s="677">
        <f t="shared" ca="1" si="70"/>
        <v>0</v>
      </c>
      <c r="V421" s="677">
        <f t="shared" ca="1" si="70"/>
        <v>-0.27504664328587952</v>
      </c>
      <c r="W421" s="677">
        <f t="shared" ca="1" si="70"/>
        <v>0</v>
      </c>
      <c r="X421" s="677">
        <f t="shared" ca="1" si="70"/>
        <v>-7.3695704127627906</v>
      </c>
      <c r="Y421" s="677">
        <f t="shared" ca="1" si="70"/>
        <v>-3.8330787891869371</v>
      </c>
      <c r="Z421" s="677">
        <f t="shared" ca="1" si="70"/>
        <v>0</v>
      </c>
      <c r="AA421" t="str">
        <f t="shared" si="64"/>
        <v>ASR_COMP</v>
      </c>
      <c r="AB421" s="957">
        <f t="shared" si="65"/>
        <v>44682</v>
      </c>
      <c r="AC421" t="str">
        <f t="shared" si="66"/>
        <v>Unaudited</v>
      </c>
    </row>
    <row r="422" spans="1:29" x14ac:dyDescent="0.25">
      <c r="A422" t="s">
        <v>423</v>
      </c>
      <c r="B422" t="s">
        <v>1388</v>
      </c>
      <c r="C422" t="s">
        <v>1389</v>
      </c>
      <c r="D422">
        <v>1900</v>
      </c>
      <c r="E422" s="957">
        <v>1</v>
      </c>
      <c r="F422" t="s">
        <v>441</v>
      </c>
      <c r="G422" s="957">
        <v>91</v>
      </c>
      <c r="H422" t="s">
        <v>383</v>
      </c>
      <c r="I422" s="937" t="s">
        <v>491</v>
      </c>
      <c r="J422" s="937" t="s">
        <v>447</v>
      </c>
      <c r="K422" s="937" t="s">
        <v>6</v>
      </c>
      <c r="L422" s="937" t="s">
        <v>168</v>
      </c>
      <c r="M422" s="962" t="s">
        <v>464</v>
      </c>
      <c r="N422" s="677">
        <f t="shared" ca="1" si="69"/>
        <v>-24354.389048071414</v>
      </c>
      <c r="O422" s="677">
        <f t="shared" ca="1" si="71"/>
        <v>-16080.022217522934</v>
      </c>
      <c r="P422" s="677">
        <f t="shared" ca="1" si="71"/>
        <v>-861.37400123384919</v>
      </c>
      <c r="Q422" s="677">
        <f t="shared" ca="1" si="71"/>
        <v>-2000.2277131607989</v>
      </c>
      <c r="R422" s="677">
        <f t="shared" ca="1" si="71"/>
        <v>-410.34741200534046</v>
      </c>
      <c r="S422" s="677">
        <f t="shared" ca="1" si="71"/>
        <v>-1564.4251353389948</v>
      </c>
      <c r="T422" s="677">
        <f t="shared" ca="1" si="71"/>
        <v>0</v>
      </c>
      <c r="U422" s="677">
        <f t="shared" ca="1" si="70"/>
        <v>-16.993544803807691</v>
      </c>
      <c r="V422" s="677">
        <f t="shared" ca="1" si="70"/>
        <v>-85.398202168863236</v>
      </c>
      <c r="W422" s="677">
        <f t="shared" ca="1" si="70"/>
        <v>-0.29753992033677723</v>
      </c>
      <c r="X422" s="677">
        <f t="shared" ca="1" si="70"/>
        <v>-2669.9475134893005</v>
      </c>
      <c r="Y422" s="677">
        <f t="shared" ca="1" si="70"/>
        <v>-665.35576842719036</v>
      </c>
      <c r="Z422" s="677">
        <f t="shared" ca="1" si="70"/>
        <v>0</v>
      </c>
      <c r="AA422" t="str">
        <f t="shared" si="64"/>
        <v>ASR_COMP</v>
      </c>
      <c r="AB422" s="957">
        <f t="shared" si="65"/>
        <v>44682</v>
      </c>
      <c r="AC422" t="str">
        <f t="shared" si="66"/>
        <v>Unaudited</v>
      </c>
    </row>
    <row r="423" spans="1:29" x14ac:dyDescent="0.25">
      <c r="A423" t="s">
        <v>423</v>
      </c>
      <c r="B423" t="s">
        <v>1388</v>
      </c>
      <c r="C423" t="s">
        <v>1389</v>
      </c>
      <c r="D423">
        <v>1900</v>
      </c>
      <c r="E423" s="957">
        <v>1</v>
      </c>
      <c r="F423" t="s">
        <v>441</v>
      </c>
      <c r="G423" s="957">
        <v>91</v>
      </c>
      <c r="H423" t="s">
        <v>383</v>
      </c>
      <c r="I423" s="937" t="s">
        <v>491</v>
      </c>
      <c r="J423" s="937" t="s">
        <v>447</v>
      </c>
      <c r="K423" s="937" t="s">
        <v>437</v>
      </c>
      <c r="L423" s="937" t="s">
        <v>123</v>
      </c>
      <c r="M423" s="962" t="s">
        <v>32</v>
      </c>
      <c r="N423" s="677">
        <f t="shared" ca="1" si="69"/>
        <v>0</v>
      </c>
      <c r="O423" s="677">
        <f t="shared" ca="1" si="71"/>
        <v>0</v>
      </c>
      <c r="P423" s="677">
        <f t="shared" ca="1" si="71"/>
        <v>0</v>
      </c>
      <c r="Q423" s="677">
        <f t="shared" ca="1" si="71"/>
        <v>0</v>
      </c>
      <c r="R423" s="677">
        <f t="shared" ca="1" si="71"/>
        <v>0</v>
      </c>
      <c r="S423" s="677">
        <f t="shared" ca="1" si="71"/>
        <v>0</v>
      </c>
      <c r="T423" s="677">
        <f t="shared" ca="1" si="71"/>
        <v>0</v>
      </c>
      <c r="U423" s="677">
        <f t="shared" ca="1" si="70"/>
        <v>0</v>
      </c>
      <c r="V423" s="677">
        <f t="shared" ca="1" si="70"/>
        <v>0</v>
      </c>
      <c r="W423" s="677">
        <f t="shared" ca="1" si="70"/>
        <v>0</v>
      </c>
      <c r="X423" s="677">
        <f t="shared" ca="1" si="70"/>
        <v>0</v>
      </c>
      <c r="Y423" s="677">
        <f t="shared" ca="1" si="70"/>
        <v>0</v>
      </c>
      <c r="Z423" s="677">
        <f t="shared" ca="1" si="70"/>
        <v>0</v>
      </c>
      <c r="AA423" t="str">
        <f t="shared" si="64"/>
        <v>ASR_COMP</v>
      </c>
      <c r="AB423" s="957">
        <f t="shared" si="65"/>
        <v>44682</v>
      </c>
      <c r="AC423" t="str">
        <f t="shared" si="66"/>
        <v>Unaudited</v>
      </c>
    </row>
    <row r="424" spans="1:29" x14ac:dyDescent="0.25">
      <c r="A424" t="s">
        <v>423</v>
      </c>
      <c r="B424" t="s">
        <v>1388</v>
      </c>
      <c r="C424" t="s">
        <v>1389</v>
      </c>
      <c r="D424">
        <v>1900</v>
      </c>
      <c r="E424" s="957">
        <v>1</v>
      </c>
      <c r="F424" t="s">
        <v>441</v>
      </c>
      <c r="G424" s="957">
        <v>91</v>
      </c>
      <c r="H424" t="s">
        <v>383</v>
      </c>
      <c r="I424" s="937" t="s">
        <v>491</v>
      </c>
      <c r="J424" s="937" t="s">
        <v>447</v>
      </c>
      <c r="K424" s="937" t="s">
        <v>437</v>
      </c>
      <c r="L424" s="937" t="s">
        <v>946</v>
      </c>
      <c r="M424" s="962" t="s">
        <v>938</v>
      </c>
      <c r="N424" s="677">
        <f t="shared" ca="1" si="69"/>
        <v>0</v>
      </c>
      <c r="O424" s="677">
        <f t="shared" ca="1" si="71"/>
        <v>0</v>
      </c>
      <c r="P424" s="677">
        <f t="shared" ca="1" si="71"/>
        <v>0</v>
      </c>
      <c r="Q424" s="677">
        <f t="shared" ca="1" si="71"/>
        <v>0</v>
      </c>
      <c r="R424" s="677">
        <f t="shared" ca="1" si="71"/>
        <v>0</v>
      </c>
      <c r="S424" s="677">
        <f t="shared" ca="1" si="71"/>
        <v>0</v>
      </c>
      <c r="T424" s="677">
        <f t="shared" ca="1" si="71"/>
        <v>0</v>
      </c>
      <c r="U424" s="677">
        <f t="shared" ca="1" si="70"/>
        <v>0</v>
      </c>
      <c r="V424" s="677">
        <f t="shared" ca="1" si="70"/>
        <v>0</v>
      </c>
      <c r="W424" s="677">
        <f t="shared" ca="1" si="70"/>
        <v>0</v>
      </c>
      <c r="X424" s="677">
        <f t="shared" ca="1" si="70"/>
        <v>0</v>
      </c>
      <c r="Y424" s="677">
        <f t="shared" ca="1" si="70"/>
        <v>0</v>
      </c>
      <c r="Z424" s="677">
        <f t="shared" ca="1" si="70"/>
        <v>0</v>
      </c>
      <c r="AA424" t="str">
        <f t="shared" si="64"/>
        <v>ASR_COMP</v>
      </c>
      <c r="AB424" s="957">
        <f t="shared" si="65"/>
        <v>44682</v>
      </c>
      <c r="AC424" t="str">
        <f t="shared" si="66"/>
        <v>Unaudited</v>
      </c>
    </row>
    <row r="425" spans="1:29" x14ac:dyDescent="0.25">
      <c r="A425" t="s">
        <v>423</v>
      </c>
      <c r="B425" t="s">
        <v>1388</v>
      </c>
      <c r="C425" t="s">
        <v>1389</v>
      </c>
      <c r="D425">
        <v>1900</v>
      </c>
      <c r="E425" s="957">
        <v>1</v>
      </c>
      <c r="F425" t="s">
        <v>441</v>
      </c>
      <c r="G425" s="957">
        <v>91</v>
      </c>
      <c r="H425" t="s">
        <v>383</v>
      </c>
      <c r="I425" s="937" t="s">
        <v>491</v>
      </c>
      <c r="J425" s="937" t="s">
        <v>447</v>
      </c>
      <c r="K425" s="937" t="s">
        <v>437</v>
      </c>
      <c r="L425" s="937" t="s">
        <v>170</v>
      </c>
      <c r="M425" s="962" t="s">
        <v>40</v>
      </c>
      <c r="N425" s="677">
        <f t="shared" ca="1" si="69"/>
        <v>3570.4568316901614</v>
      </c>
      <c r="O425" s="677">
        <f t="shared" ca="1" si="71"/>
        <v>2832.0631137451187</v>
      </c>
      <c r="P425" s="677">
        <f t="shared" ca="1" si="71"/>
        <v>54.010455792770848</v>
      </c>
      <c r="Q425" s="677">
        <f t="shared" ca="1" si="71"/>
        <v>220.43921003326324</v>
      </c>
      <c r="R425" s="677">
        <f t="shared" ca="1" si="71"/>
        <v>28.710796151192937</v>
      </c>
      <c r="S425" s="677">
        <f t="shared" ca="1" si="71"/>
        <v>104.1865197743887</v>
      </c>
      <c r="T425" s="677">
        <f t="shared" ca="1" si="71"/>
        <v>0</v>
      </c>
      <c r="U425" s="677">
        <f t="shared" ca="1" si="70"/>
        <v>1.4298191192237197</v>
      </c>
      <c r="V425" s="677">
        <f t="shared" ca="1" si="70"/>
        <v>2.8096191952237737</v>
      </c>
      <c r="W425" s="677">
        <f t="shared" ca="1" si="70"/>
        <v>0</v>
      </c>
      <c r="X425" s="677">
        <f t="shared" ca="1" si="70"/>
        <v>297.43097318091822</v>
      </c>
      <c r="Y425" s="677">
        <f t="shared" ca="1" si="70"/>
        <v>29.376324698061573</v>
      </c>
      <c r="Z425" s="677">
        <f t="shared" ca="1" si="70"/>
        <v>0</v>
      </c>
      <c r="AA425" t="str">
        <f t="shared" si="64"/>
        <v>ASR_COMP</v>
      </c>
      <c r="AB425" s="957">
        <f t="shared" si="65"/>
        <v>44682</v>
      </c>
      <c r="AC425" t="str">
        <f t="shared" si="66"/>
        <v>Unaudited</v>
      </c>
    </row>
    <row r="426" spans="1:29" x14ac:dyDescent="0.25">
      <c r="A426" t="s">
        <v>423</v>
      </c>
      <c r="B426" t="s">
        <v>1388</v>
      </c>
      <c r="C426" t="s">
        <v>1389</v>
      </c>
      <c r="D426">
        <v>1900</v>
      </c>
      <c r="E426" s="957">
        <v>1</v>
      </c>
      <c r="F426" t="s">
        <v>441</v>
      </c>
      <c r="G426" s="957">
        <v>91</v>
      </c>
      <c r="H426" t="s">
        <v>383</v>
      </c>
      <c r="I426" s="937" t="s">
        <v>491</v>
      </c>
      <c r="J426" s="937" t="s">
        <v>447</v>
      </c>
      <c r="K426" s="937" t="s">
        <v>437</v>
      </c>
      <c r="L426" s="937" t="s">
        <v>171</v>
      </c>
      <c r="M426" s="962" t="s">
        <v>332</v>
      </c>
      <c r="N426" s="677">
        <f t="shared" ca="1" si="69"/>
        <v>0</v>
      </c>
      <c r="O426" s="677">
        <f t="shared" ca="1" si="71"/>
        <v>0</v>
      </c>
      <c r="P426" s="677">
        <f t="shared" ca="1" si="71"/>
        <v>0</v>
      </c>
      <c r="Q426" s="677">
        <f t="shared" ca="1" si="71"/>
        <v>0</v>
      </c>
      <c r="R426" s="677">
        <f t="shared" ca="1" si="71"/>
        <v>0</v>
      </c>
      <c r="S426" s="677">
        <f t="shared" ca="1" si="71"/>
        <v>0</v>
      </c>
      <c r="T426" s="677">
        <f t="shared" ca="1" si="71"/>
        <v>0</v>
      </c>
      <c r="U426" s="677">
        <f t="shared" ca="1" si="70"/>
        <v>0</v>
      </c>
      <c r="V426" s="677">
        <f t="shared" ca="1" si="70"/>
        <v>0</v>
      </c>
      <c r="W426" s="677">
        <f t="shared" ca="1" si="70"/>
        <v>0</v>
      </c>
      <c r="X426" s="677">
        <f t="shared" ca="1" si="70"/>
        <v>0</v>
      </c>
      <c r="Y426" s="677">
        <f t="shared" ca="1" si="70"/>
        <v>0</v>
      </c>
      <c r="Z426" s="677">
        <f t="shared" ca="1" si="70"/>
        <v>0</v>
      </c>
      <c r="AA426" t="str">
        <f t="shared" si="64"/>
        <v>ASR_COMP</v>
      </c>
      <c r="AB426" s="957">
        <f t="shared" si="65"/>
        <v>44682</v>
      </c>
      <c r="AC426" t="str">
        <f t="shared" si="66"/>
        <v>Unaudited</v>
      </c>
    </row>
    <row r="427" spans="1:29" x14ac:dyDescent="0.25">
      <c r="A427" t="s">
        <v>423</v>
      </c>
      <c r="B427" t="s">
        <v>1388</v>
      </c>
      <c r="C427" t="s">
        <v>1389</v>
      </c>
      <c r="D427">
        <v>1900</v>
      </c>
      <c r="E427" s="957">
        <v>1</v>
      </c>
      <c r="F427" t="s">
        <v>441</v>
      </c>
      <c r="G427" s="957">
        <v>91</v>
      </c>
      <c r="H427" t="s">
        <v>383</v>
      </c>
      <c r="I427" s="937" t="s">
        <v>491</v>
      </c>
      <c r="J427" s="937" t="s">
        <v>453</v>
      </c>
      <c r="K427" s="937" t="s">
        <v>438</v>
      </c>
      <c r="L427" s="945" t="s">
        <v>124</v>
      </c>
      <c r="M427" s="960" t="s">
        <v>27</v>
      </c>
      <c r="N427" s="677">
        <f t="shared" ca="1" si="69"/>
        <v>700988.05214414001</v>
      </c>
      <c r="O427" s="677">
        <f t="shared" ca="1" si="71"/>
        <v>-724.49059342534656</v>
      </c>
      <c r="P427" s="677">
        <f t="shared" ca="1" si="71"/>
        <v>701712.54273756535</v>
      </c>
      <c r="Q427" s="677">
        <f t="shared" ca="1" si="71"/>
        <v>0</v>
      </c>
      <c r="R427" s="677">
        <f t="shared" ca="1" si="71"/>
        <v>0</v>
      </c>
      <c r="S427" s="677">
        <f t="shared" ca="1" si="71"/>
        <v>0</v>
      </c>
      <c r="T427" s="677">
        <f t="shared" ca="1" si="71"/>
        <v>0</v>
      </c>
      <c r="U427" s="677">
        <f t="shared" ca="1" si="70"/>
        <v>0</v>
      </c>
      <c r="V427" s="677">
        <f t="shared" ca="1" si="70"/>
        <v>0</v>
      </c>
      <c r="W427" s="677">
        <f t="shared" ca="1" si="70"/>
        <v>0</v>
      </c>
      <c r="X427" s="677">
        <f t="shared" ca="1" si="70"/>
        <v>0</v>
      </c>
      <c r="Y427" s="677">
        <f t="shared" ca="1" si="70"/>
        <v>0</v>
      </c>
      <c r="Z427" s="677">
        <f t="shared" ca="1" si="70"/>
        <v>0</v>
      </c>
      <c r="AA427" t="str">
        <f t="shared" si="64"/>
        <v>ASR_COMP</v>
      </c>
      <c r="AB427" s="957">
        <f t="shared" si="65"/>
        <v>44682</v>
      </c>
      <c r="AC427" t="str">
        <f t="shared" si="66"/>
        <v>Unaudited</v>
      </c>
    </row>
    <row r="428" spans="1:29" x14ac:dyDescent="0.25">
      <c r="A428" t="s">
        <v>423</v>
      </c>
      <c r="B428" t="s">
        <v>1388</v>
      </c>
      <c r="C428" t="s">
        <v>1389</v>
      </c>
      <c r="D428">
        <v>1900</v>
      </c>
      <c r="E428" s="957">
        <v>1</v>
      </c>
      <c r="F428" t="s">
        <v>441</v>
      </c>
      <c r="G428" s="957">
        <v>91</v>
      </c>
      <c r="H428" t="s">
        <v>383</v>
      </c>
      <c r="I428" s="962" t="s">
        <v>491</v>
      </c>
      <c r="J428" s="962" t="s">
        <v>453</v>
      </c>
      <c r="K428" s="962" t="s">
        <v>438</v>
      </c>
      <c r="L428" s="937" t="s">
        <v>125</v>
      </c>
      <c r="M428" s="962" t="s">
        <v>100</v>
      </c>
      <c r="N428" s="677">
        <f t="shared" ca="1" si="69"/>
        <v>35140.472113948541</v>
      </c>
      <c r="O428" s="677">
        <f t="shared" ca="1" si="71"/>
        <v>15626.665965629893</v>
      </c>
      <c r="P428" s="677">
        <f t="shared" ca="1" si="71"/>
        <v>19513.806148318647</v>
      </c>
      <c r="Q428" s="677">
        <f t="shared" ca="1" si="71"/>
        <v>0</v>
      </c>
      <c r="R428" s="677">
        <f t="shared" ca="1" si="71"/>
        <v>0</v>
      </c>
      <c r="S428" s="677">
        <f t="shared" ca="1" si="71"/>
        <v>0</v>
      </c>
      <c r="T428" s="677">
        <f t="shared" ca="1" si="71"/>
        <v>0</v>
      </c>
      <c r="U428" s="677">
        <f t="shared" ca="1" si="70"/>
        <v>0</v>
      </c>
      <c r="V428" s="677">
        <f t="shared" ca="1" si="70"/>
        <v>0</v>
      </c>
      <c r="W428" s="677">
        <f t="shared" ca="1" si="70"/>
        <v>0</v>
      </c>
      <c r="X428" s="677">
        <f t="shared" ca="1" si="70"/>
        <v>0</v>
      </c>
      <c r="Y428" s="677">
        <f t="shared" ca="1" si="70"/>
        <v>0</v>
      </c>
      <c r="Z428" s="677">
        <f t="shared" ca="1" si="70"/>
        <v>0</v>
      </c>
      <c r="AA428" t="str">
        <f t="shared" si="64"/>
        <v>ASR_COMP</v>
      </c>
      <c r="AB428" s="957">
        <f t="shared" si="65"/>
        <v>44682</v>
      </c>
      <c r="AC428" t="str">
        <f t="shared" si="66"/>
        <v>Unaudited</v>
      </c>
    </row>
    <row r="429" spans="1:29" x14ac:dyDescent="0.25">
      <c r="A429" t="s">
        <v>423</v>
      </c>
      <c r="B429" t="s">
        <v>1388</v>
      </c>
      <c r="C429" t="s">
        <v>1389</v>
      </c>
      <c r="D429">
        <v>1900</v>
      </c>
      <c r="E429" s="957">
        <v>1</v>
      </c>
      <c r="F429" t="s">
        <v>441</v>
      </c>
      <c r="G429" s="957">
        <v>91</v>
      </c>
      <c r="H429" t="s">
        <v>383</v>
      </c>
      <c r="I429" s="937" t="s">
        <v>491</v>
      </c>
      <c r="J429" s="937" t="s">
        <v>453</v>
      </c>
      <c r="K429" s="937" t="s">
        <v>438</v>
      </c>
      <c r="L429" s="937" t="s">
        <v>126</v>
      </c>
      <c r="M429" s="962" t="s">
        <v>101</v>
      </c>
      <c r="N429" s="677">
        <f t="shared" ca="1" si="69"/>
        <v>96193.099109283125</v>
      </c>
      <c r="O429" s="677">
        <f t="shared" ca="1" si="71"/>
        <v>71679.703888707823</v>
      </c>
      <c r="P429" s="677">
        <f t="shared" ca="1" si="71"/>
        <v>24513.395220575298</v>
      </c>
      <c r="Q429" s="677">
        <f t="shared" ca="1" si="71"/>
        <v>0</v>
      </c>
      <c r="R429" s="677">
        <f t="shared" ca="1" si="71"/>
        <v>0</v>
      </c>
      <c r="S429" s="677">
        <f t="shared" ca="1" si="71"/>
        <v>0</v>
      </c>
      <c r="T429" s="677">
        <f t="shared" ca="1" si="71"/>
        <v>0</v>
      </c>
      <c r="U429" s="677">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7">
        <f t="shared" ca="1" si="72"/>
        <v>0</v>
      </c>
      <c r="W429" s="677">
        <f t="shared" ca="1" si="72"/>
        <v>0</v>
      </c>
      <c r="X429" s="677">
        <f t="shared" ca="1" si="72"/>
        <v>0</v>
      </c>
      <c r="Y429" s="677">
        <f t="shared" ca="1" si="72"/>
        <v>0</v>
      </c>
      <c r="Z429" s="677">
        <f t="shared" ca="1" si="72"/>
        <v>0</v>
      </c>
      <c r="AA429" t="str">
        <f t="shared" si="64"/>
        <v>ASR_COMP</v>
      </c>
      <c r="AB429" s="957">
        <f t="shared" si="65"/>
        <v>44682</v>
      </c>
      <c r="AC429" t="str">
        <f t="shared" si="66"/>
        <v>Unaudited</v>
      </c>
    </row>
    <row r="430" spans="1:29" x14ac:dyDescent="0.25">
      <c r="A430" t="s">
        <v>423</v>
      </c>
      <c r="B430" t="s">
        <v>1388</v>
      </c>
      <c r="C430" t="s">
        <v>1389</v>
      </c>
      <c r="D430">
        <v>1900</v>
      </c>
      <c r="E430" s="957">
        <v>1</v>
      </c>
      <c r="F430" t="s">
        <v>441</v>
      </c>
      <c r="G430" s="957">
        <v>91</v>
      </c>
      <c r="H430" t="s">
        <v>383</v>
      </c>
      <c r="I430" s="937" t="s">
        <v>491</v>
      </c>
      <c r="J430" s="937" t="s">
        <v>453</v>
      </c>
      <c r="K430" s="937" t="s">
        <v>438</v>
      </c>
      <c r="L430" s="937" t="s">
        <v>127</v>
      </c>
      <c r="M430" s="962" t="s">
        <v>102</v>
      </c>
      <c r="N430" s="677">
        <f t="shared" ca="1" si="69"/>
        <v>22955.750214556385</v>
      </c>
      <c r="O430" s="677">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13774.688401970905</v>
      </c>
      <c r="P430" s="677">
        <f t="shared" ca="1" si="73"/>
        <v>9181.0618125854799</v>
      </c>
      <c r="Q430" s="677">
        <f t="shared" ca="1" si="73"/>
        <v>0</v>
      </c>
      <c r="R430" s="677">
        <f t="shared" ca="1" si="73"/>
        <v>0</v>
      </c>
      <c r="S430" s="677">
        <f t="shared" ca="1" si="73"/>
        <v>0</v>
      </c>
      <c r="T430" s="677">
        <f t="shared" ca="1" si="73"/>
        <v>0</v>
      </c>
      <c r="U430" s="677">
        <f t="shared" ca="1" si="72"/>
        <v>0</v>
      </c>
      <c r="V430" s="677">
        <f t="shared" ca="1" si="72"/>
        <v>0</v>
      </c>
      <c r="W430" s="677">
        <f t="shared" ca="1" si="72"/>
        <v>0</v>
      </c>
      <c r="X430" s="677">
        <f t="shared" ca="1" si="72"/>
        <v>0</v>
      </c>
      <c r="Y430" s="677">
        <f t="shared" ca="1" si="72"/>
        <v>0</v>
      </c>
      <c r="Z430" s="677">
        <f t="shared" ca="1" si="72"/>
        <v>0</v>
      </c>
      <c r="AA430" t="str">
        <f t="shared" si="64"/>
        <v>ASR_COMP</v>
      </c>
      <c r="AB430" s="957">
        <f t="shared" si="65"/>
        <v>44682</v>
      </c>
      <c r="AC430" t="str">
        <f t="shared" si="66"/>
        <v>Unaudited</v>
      </c>
    </row>
    <row r="431" spans="1:29" x14ac:dyDescent="0.25">
      <c r="A431" t="s">
        <v>423</v>
      </c>
      <c r="B431" t="s">
        <v>1388</v>
      </c>
      <c r="C431" t="s">
        <v>1389</v>
      </c>
      <c r="D431">
        <v>1900</v>
      </c>
      <c r="E431" s="957">
        <v>1</v>
      </c>
      <c r="F431" t="s">
        <v>441</v>
      </c>
      <c r="G431" s="957">
        <v>91</v>
      </c>
      <c r="H431" t="s">
        <v>383</v>
      </c>
      <c r="I431" s="937" t="s">
        <v>491</v>
      </c>
      <c r="J431" s="937" t="s">
        <v>453</v>
      </c>
      <c r="K431" s="937" t="s">
        <v>438</v>
      </c>
      <c r="L431" s="937" t="s">
        <v>128</v>
      </c>
      <c r="M431" s="962" t="s">
        <v>103</v>
      </c>
      <c r="N431" s="677">
        <f t="shared" ca="1" si="69"/>
        <v>79712.454702576477</v>
      </c>
      <c r="O431" s="677">
        <f t="shared" ca="1" si="73"/>
        <v>15344.70446180756</v>
      </c>
      <c r="P431" s="677">
        <f t="shared" ca="1" si="73"/>
        <v>64367.750240768917</v>
      </c>
      <c r="Q431" s="677">
        <f t="shared" ca="1" si="73"/>
        <v>0</v>
      </c>
      <c r="R431" s="677">
        <f t="shared" ca="1" si="73"/>
        <v>0</v>
      </c>
      <c r="S431" s="677">
        <f t="shared" ca="1" si="73"/>
        <v>0</v>
      </c>
      <c r="T431" s="677">
        <f t="shared" ca="1" si="73"/>
        <v>0</v>
      </c>
      <c r="U431" s="677">
        <f t="shared" ca="1" si="72"/>
        <v>0</v>
      </c>
      <c r="V431" s="677">
        <f t="shared" ca="1" si="72"/>
        <v>0</v>
      </c>
      <c r="W431" s="677">
        <f t="shared" ca="1" si="72"/>
        <v>0</v>
      </c>
      <c r="X431" s="677">
        <f t="shared" ca="1" si="72"/>
        <v>0</v>
      </c>
      <c r="Y431" s="677">
        <f t="shared" ca="1" si="72"/>
        <v>0</v>
      </c>
      <c r="Z431" s="677">
        <f t="shared" ca="1" si="72"/>
        <v>0</v>
      </c>
      <c r="AA431" t="str">
        <f t="shared" si="64"/>
        <v>ASR_COMP</v>
      </c>
      <c r="AB431" s="957">
        <f t="shared" si="65"/>
        <v>44682</v>
      </c>
      <c r="AC431" t="str">
        <f t="shared" si="66"/>
        <v>Unaudited</v>
      </c>
    </row>
    <row r="432" spans="1:29" x14ac:dyDescent="0.25">
      <c r="A432" t="s">
        <v>423</v>
      </c>
      <c r="B432" t="s">
        <v>1388</v>
      </c>
      <c r="C432" t="s">
        <v>1389</v>
      </c>
      <c r="D432">
        <v>1900</v>
      </c>
      <c r="E432" s="957">
        <v>1</v>
      </c>
      <c r="F432" t="s">
        <v>441</v>
      </c>
      <c r="G432" s="957">
        <v>91</v>
      </c>
      <c r="H432" t="s">
        <v>383</v>
      </c>
      <c r="I432" s="937" t="s">
        <v>491</v>
      </c>
      <c r="J432" s="937" t="s">
        <v>453</v>
      </c>
      <c r="K432" s="937" t="s">
        <v>438</v>
      </c>
      <c r="L432" s="937" t="s">
        <v>129</v>
      </c>
      <c r="M432" s="962" t="s">
        <v>28</v>
      </c>
      <c r="N432" s="677">
        <f t="shared" ca="1" si="69"/>
        <v>16027.315717179828</v>
      </c>
      <c r="O432" s="677">
        <f t="shared" ca="1" si="73"/>
        <v>16027.315717179828</v>
      </c>
      <c r="P432" s="677">
        <f t="shared" ca="1" si="73"/>
        <v>0</v>
      </c>
      <c r="Q432" s="677">
        <f t="shared" ca="1" si="73"/>
        <v>0</v>
      </c>
      <c r="R432" s="677">
        <f t="shared" ca="1" si="73"/>
        <v>0</v>
      </c>
      <c r="S432" s="677">
        <f t="shared" ca="1" si="73"/>
        <v>0</v>
      </c>
      <c r="T432" s="677">
        <f t="shared" ca="1" si="73"/>
        <v>0</v>
      </c>
      <c r="U432" s="677">
        <f t="shared" ca="1" si="72"/>
        <v>0</v>
      </c>
      <c r="V432" s="677">
        <f t="shared" ca="1" si="72"/>
        <v>0</v>
      </c>
      <c r="W432" s="677">
        <f t="shared" ca="1" si="72"/>
        <v>0</v>
      </c>
      <c r="X432" s="677">
        <f t="shared" ca="1" si="72"/>
        <v>0</v>
      </c>
      <c r="Y432" s="677">
        <f t="shared" ca="1" si="72"/>
        <v>0</v>
      </c>
      <c r="Z432" s="677">
        <f t="shared" ca="1" si="72"/>
        <v>0</v>
      </c>
      <c r="AA432" t="str">
        <f t="shared" si="64"/>
        <v>ASR_COMP</v>
      </c>
      <c r="AB432" s="957">
        <f t="shared" si="65"/>
        <v>44682</v>
      </c>
      <c r="AC432" t="str">
        <f t="shared" si="66"/>
        <v>Unaudited</v>
      </c>
    </row>
    <row r="433" spans="1:29" x14ac:dyDescent="0.25">
      <c r="A433" t="s">
        <v>423</v>
      </c>
      <c r="B433" t="s">
        <v>1388</v>
      </c>
      <c r="C433" t="s">
        <v>1389</v>
      </c>
      <c r="D433">
        <v>1900</v>
      </c>
      <c r="E433" s="957">
        <v>1</v>
      </c>
      <c r="F433" t="s">
        <v>441</v>
      </c>
      <c r="G433" s="957">
        <v>91</v>
      </c>
      <c r="H433" t="s">
        <v>383</v>
      </c>
      <c r="I433" s="937" t="s">
        <v>491</v>
      </c>
      <c r="J433" s="937" t="s">
        <v>439</v>
      </c>
      <c r="K433" s="937" t="s">
        <v>439</v>
      </c>
      <c r="L433" s="937" t="s">
        <v>131</v>
      </c>
      <c r="M433" s="962" t="s">
        <v>329</v>
      </c>
      <c r="N433" s="677">
        <f t="shared" ca="1" si="69"/>
        <v>0</v>
      </c>
      <c r="O433" s="677">
        <f t="shared" ca="1" si="73"/>
        <v>0</v>
      </c>
      <c r="P433" s="677">
        <f t="shared" ca="1" si="73"/>
        <v>0</v>
      </c>
      <c r="Q433" s="677">
        <f t="shared" ca="1" si="73"/>
        <v>0</v>
      </c>
      <c r="R433" s="677">
        <f t="shared" ca="1" si="73"/>
        <v>0</v>
      </c>
      <c r="S433" s="677">
        <f t="shared" ca="1" si="73"/>
        <v>0</v>
      </c>
      <c r="T433" s="677">
        <f t="shared" ca="1" si="73"/>
        <v>0</v>
      </c>
      <c r="U433" s="677">
        <f t="shared" ca="1" si="72"/>
        <v>0</v>
      </c>
      <c r="V433" s="677">
        <f t="shared" ca="1" si="72"/>
        <v>0</v>
      </c>
      <c r="W433" s="677">
        <f t="shared" ca="1" si="72"/>
        <v>0</v>
      </c>
      <c r="X433" s="677">
        <f t="shared" ca="1" si="72"/>
        <v>0</v>
      </c>
      <c r="Y433" s="677">
        <f t="shared" ca="1" si="72"/>
        <v>0</v>
      </c>
      <c r="Z433" s="677">
        <f t="shared" ca="1" si="72"/>
        <v>0</v>
      </c>
      <c r="AA433" t="str">
        <f t="shared" si="64"/>
        <v>ASR_COMP</v>
      </c>
      <c r="AB433" s="957">
        <f t="shared" si="65"/>
        <v>44682</v>
      </c>
      <c r="AC433" t="str">
        <f t="shared" si="66"/>
        <v>Unaudited</v>
      </c>
    </row>
    <row r="434" spans="1:29" x14ac:dyDescent="0.25">
      <c r="A434" t="s">
        <v>423</v>
      </c>
      <c r="B434" t="s">
        <v>1388</v>
      </c>
      <c r="C434" t="s">
        <v>1389</v>
      </c>
      <c r="D434">
        <v>1900</v>
      </c>
      <c r="E434" s="957">
        <v>1</v>
      </c>
      <c r="F434" t="s">
        <v>441</v>
      </c>
      <c r="G434" s="957">
        <v>91</v>
      </c>
      <c r="H434" t="s">
        <v>383</v>
      </c>
      <c r="I434" s="937" t="s">
        <v>491</v>
      </c>
      <c r="J434" s="937" t="s">
        <v>439</v>
      </c>
      <c r="K434" s="937" t="s">
        <v>439</v>
      </c>
      <c r="L434" s="937" t="s">
        <v>132</v>
      </c>
      <c r="M434" s="962" t="s">
        <v>328</v>
      </c>
      <c r="N434" s="677">
        <f t="shared" ca="1" si="69"/>
        <v>0</v>
      </c>
      <c r="O434" s="677">
        <f t="shared" ca="1" si="73"/>
        <v>0</v>
      </c>
      <c r="P434" s="677">
        <f t="shared" ca="1" si="73"/>
        <v>0</v>
      </c>
      <c r="Q434" s="677">
        <f t="shared" ca="1" si="73"/>
        <v>0</v>
      </c>
      <c r="R434" s="677">
        <f t="shared" ca="1" si="73"/>
        <v>0</v>
      </c>
      <c r="S434" s="677">
        <f t="shared" ca="1" si="73"/>
        <v>0</v>
      </c>
      <c r="T434" s="677">
        <f t="shared" ca="1" si="73"/>
        <v>0</v>
      </c>
      <c r="U434" s="677">
        <f t="shared" ca="1" si="72"/>
        <v>0</v>
      </c>
      <c r="V434" s="677">
        <f t="shared" ca="1" si="72"/>
        <v>0</v>
      </c>
      <c r="W434" s="677">
        <f t="shared" ca="1" si="72"/>
        <v>0</v>
      </c>
      <c r="X434" s="677">
        <f t="shared" ca="1" si="72"/>
        <v>0</v>
      </c>
      <c r="Y434" s="677">
        <f t="shared" ca="1" si="72"/>
        <v>0</v>
      </c>
      <c r="Z434" s="677">
        <f t="shared" ca="1" si="72"/>
        <v>0</v>
      </c>
      <c r="AA434" t="str">
        <f t="shared" si="64"/>
        <v>ASR_COMP</v>
      </c>
      <c r="AB434" s="957">
        <f t="shared" si="65"/>
        <v>44682</v>
      </c>
      <c r="AC434" t="str">
        <f t="shared" si="66"/>
        <v>Unaudited</v>
      </c>
    </row>
    <row r="435" spans="1:29" ht="30" x14ac:dyDescent="0.25">
      <c r="A435" t="s">
        <v>423</v>
      </c>
      <c r="B435" t="s">
        <v>1388</v>
      </c>
      <c r="C435" t="s">
        <v>1389</v>
      </c>
      <c r="D435">
        <v>1900</v>
      </c>
      <c r="E435" s="957">
        <v>1</v>
      </c>
      <c r="F435" t="s">
        <v>441</v>
      </c>
      <c r="G435" s="957">
        <v>91</v>
      </c>
      <c r="H435" t="s">
        <v>383</v>
      </c>
      <c r="I435" s="937" t="s">
        <v>491</v>
      </c>
      <c r="J435" s="937" t="s">
        <v>439</v>
      </c>
      <c r="K435" s="937" t="s">
        <v>439</v>
      </c>
      <c r="L435" s="945" t="s">
        <v>133</v>
      </c>
      <c r="M435" s="960" t="s">
        <v>182</v>
      </c>
      <c r="N435" s="677">
        <f t="shared" ca="1" si="69"/>
        <v>0</v>
      </c>
      <c r="O435" s="677">
        <f t="shared" ca="1" si="73"/>
        <v>0</v>
      </c>
      <c r="P435" s="677">
        <f t="shared" ca="1" si="73"/>
        <v>0</v>
      </c>
      <c r="Q435" s="677">
        <f t="shared" ca="1" si="73"/>
        <v>0</v>
      </c>
      <c r="R435" s="677">
        <f t="shared" ca="1" si="73"/>
        <v>0</v>
      </c>
      <c r="S435" s="677">
        <f t="shared" ca="1" si="73"/>
        <v>0</v>
      </c>
      <c r="T435" s="677">
        <f t="shared" ca="1" si="73"/>
        <v>0</v>
      </c>
      <c r="U435" s="677">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7">
        <f t="shared" ca="1" si="74"/>
        <v>0</v>
      </c>
      <c r="W435" s="677">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7">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7">
        <f t="shared" ca="1" si="76"/>
        <v>0</v>
      </c>
      <c r="Z435" s="677">
        <f t="shared" ca="1" si="76"/>
        <v>0</v>
      </c>
      <c r="AA435" t="str">
        <f t="shared" si="64"/>
        <v>ASR_COMP</v>
      </c>
      <c r="AB435" s="957">
        <f t="shared" si="65"/>
        <v>44682</v>
      </c>
      <c r="AC435" t="str">
        <f t="shared" si="66"/>
        <v>Unaudited</v>
      </c>
    </row>
    <row r="436" spans="1:29" x14ac:dyDescent="0.25">
      <c r="A436" t="s">
        <v>423</v>
      </c>
      <c r="B436" t="s">
        <v>1388</v>
      </c>
      <c r="C436" t="s">
        <v>1389</v>
      </c>
      <c r="D436">
        <v>1900</v>
      </c>
      <c r="E436" s="957">
        <v>1</v>
      </c>
      <c r="F436" t="s">
        <v>441</v>
      </c>
      <c r="G436" s="957">
        <v>91</v>
      </c>
      <c r="H436" t="s">
        <v>383</v>
      </c>
      <c r="I436" s="937" t="s">
        <v>491</v>
      </c>
      <c r="J436" s="937" t="s">
        <v>439</v>
      </c>
      <c r="K436" s="937" t="s">
        <v>439</v>
      </c>
      <c r="L436" s="937" t="s">
        <v>134</v>
      </c>
      <c r="M436" s="962" t="s">
        <v>497</v>
      </c>
      <c r="N436" s="677">
        <f t="shared" ca="1" si="69"/>
        <v>0</v>
      </c>
      <c r="O436" s="677">
        <f t="shared" ca="1" si="73"/>
        <v>0</v>
      </c>
      <c r="P436" s="677">
        <f t="shared" ca="1" si="73"/>
        <v>0</v>
      </c>
      <c r="Q436" s="677">
        <f t="shared" ca="1" si="73"/>
        <v>0</v>
      </c>
      <c r="R436" s="677">
        <f t="shared" ca="1" si="73"/>
        <v>0</v>
      </c>
      <c r="S436" s="677">
        <f t="shared" ca="1" si="73"/>
        <v>0</v>
      </c>
      <c r="T436" s="677">
        <f t="shared" ca="1" si="73"/>
        <v>0</v>
      </c>
      <c r="U436" s="677">
        <f t="shared" ca="1" si="74"/>
        <v>0</v>
      </c>
      <c r="V436" s="677">
        <f t="shared" ca="1" si="74"/>
        <v>0</v>
      </c>
      <c r="W436" s="677">
        <f t="shared" ca="1" si="75"/>
        <v>0</v>
      </c>
      <c r="X436" s="677">
        <f t="shared" ca="1" si="76"/>
        <v>0</v>
      </c>
      <c r="Y436" s="677">
        <f t="shared" ca="1" si="76"/>
        <v>0</v>
      </c>
      <c r="Z436" s="677">
        <f t="shared" ca="1" si="76"/>
        <v>0</v>
      </c>
      <c r="AA436" t="str">
        <f t="shared" si="64"/>
        <v>ASR_COMP</v>
      </c>
      <c r="AB436" s="957">
        <f t="shared" si="65"/>
        <v>44682</v>
      </c>
      <c r="AC436" t="str">
        <f t="shared" si="66"/>
        <v>Unaudited</v>
      </c>
    </row>
    <row r="437" spans="1:29" x14ac:dyDescent="0.25">
      <c r="A437" t="s">
        <v>423</v>
      </c>
      <c r="B437" t="s">
        <v>1388</v>
      </c>
      <c r="C437" t="s">
        <v>1389</v>
      </c>
      <c r="D437">
        <v>1900</v>
      </c>
      <c r="E437" s="957">
        <v>1</v>
      </c>
      <c r="F437" t="s">
        <v>441</v>
      </c>
      <c r="G437" s="957">
        <v>91</v>
      </c>
      <c r="H437" t="s">
        <v>383</v>
      </c>
      <c r="I437" s="937" t="s">
        <v>491</v>
      </c>
      <c r="J437" s="937" t="s">
        <v>439</v>
      </c>
      <c r="K437" s="937" t="s">
        <v>439</v>
      </c>
      <c r="L437" s="937" t="s">
        <v>135</v>
      </c>
      <c r="M437" s="962" t="s">
        <v>498</v>
      </c>
      <c r="N437" s="677">
        <f t="shared" ca="1" si="69"/>
        <v>0</v>
      </c>
      <c r="O437" s="677">
        <f t="shared" ca="1" si="73"/>
        <v>0</v>
      </c>
      <c r="P437" s="677">
        <f t="shared" ca="1" si="73"/>
        <v>0</v>
      </c>
      <c r="Q437" s="677">
        <f t="shared" ca="1" si="73"/>
        <v>0</v>
      </c>
      <c r="R437" s="677">
        <f t="shared" ca="1" si="73"/>
        <v>0</v>
      </c>
      <c r="S437" s="677">
        <f t="shared" ca="1" si="73"/>
        <v>0</v>
      </c>
      <c r="T437" s="677">
        <f t="shared" ca="1" si="73"/>
        <v>0</v>
      </c>
      <c r="U437" s="677">
        <f t="shared" ca="1" si="74"/>
        <v>0</v>
      </c>
      <c r="V437" s="677">
        <f t="shared" ca="1" si="74"/>
        <v>0</v>
      </c>
      <c r="W437" s="677">
        <f t="shared" ca="1" si="75"/>
        <v>0</v>
      </c>
      <c r="X437" s="677">
        <f t="shared" ca="1" si="76"/>
        <v>0</v>
      </c>
      <c r="Y437" s="677">
        <f t="shared" ca="1" si="76"/>
        <v>0</v>
      </c>
      <c r="Z437" s="677">
        <f t="shared" ca="1" si="76"/>
        <v>0</v>
      </c>
      <c r="AA437" t="str">
        <f t="shared" si="64"/>
        <v>ASR_COMP</v>
      </c>
      <c r="AB437" s="957">
        <f t="shared" si="65"/>
        <v>44682</v>
      </c>
      <c r="AC437" t="str">
        <f t="shared" si="66"/>
        <v>Unaudited</v>
      </c>
    </row>
    <row r="438" spans="1:29" x14ac:dyDescent="0.25">
      <c r="A438" t="s">
        <v>423</v>
      </c>
      <c r="B438" t="s">
        <v>1388</v>
      </c>
      <c r="C438" t="s">
        <v>1389</v>
      </c>
      <c r="D438">
        <v>1900</v>
      </c>
      <c r="E438" s="957">
        <v>1</v>
      </c>
      <c r="F438" t="s">
        <v>441</v>
      </c>
      <c r="G438" s="957">
        <v>91</v>
      </c>
      <c r="H438" t="s">
        <v>383</v>
      </c>
      <c r="I438" s="937" t="s">
        <v>491</v>
      </c>
      <c r="J438" s="937" t="s">
        <v>439</v>
      </c>
      <c r="K438" s="937" t="s">
        <v>439</v>
      </c>
      <c r="L438" s="937" t="s">
        <v>136</v>
      </c>
      <c r="M438" s="962" t="s">
        <v>499</v>
      </c>
      <c r="N438" s="677">
        <f t="shared" ca="1" si="69"/>
        <v>0</v>
      </c>
      <c r="O438" s="677">
        <f t="shared" ca="1" si="73"/>
        <v>0</v>
      </c>
      <c r="P438" s="677">
        <f t="shared" ca="1" si="73"/>
        <v>0</v>
      </c>
      <c r="Q438" s="677">
        <f t="shared" ca="1" si="73"/>
        <v>0</v>
      </c>
      <c r="R438" s="677">
        <f t="shared" ca="1" si="73"/>
        <v>0</v>
      </c>
      <c r="S438" s="677">
        <f t="shared" ca="1" si="73"/>
        <v>0</v>
      </c>
      <c r="T438" s="677">
        <f t="shared" ca="1" si="73"/>
        <v>0</v>
      </c>
      <c r="U438" s="677">
        <f t="shared" ca="1" si="74"/>
        <v>0</v>
      </c>
      <c r="V438" s="677">
        <f t="shared" ca="1" si="74"/>
        <v>0</v>
      </c>
      <c r="W438" s="677">
        <f t="shared" ca="1" si="75"/>
        <v>0</v>
      </c>
      <c r="X438" s="677">
        <f t="shared" ca="1" si="76"/>
        <v>0</v>
      </c>
      <c r="Y438" s="677">
        <f t="shared" ca="1" si="76"/>
        <v>0</v>
      </c>
      <c r="Z438" s="677">
        <f t="shared" ca="1" si="76"/>
        <v>0</v>
      </c>
      <c r="AA438" t="str">
        <f t="shared" si="64"/>
        <v>ASR_COMP</v>
      </c>
      <c r="AB438" s="957">
        <f t="shared" si="65"/>
        <v>44682</v>
      </c>
      <c r="AC438" t="str">
        <f t="shared" si="66"/>
        <v>Unaudited</v>
      </c>
    </row>
    <row r="439" spans="1:29" x14ac:dyDescent="0.25">
      <c r="A439" t="s">
        <v>423</v>
      </c>
      <c r="B439" t="s">
        <v>1388</v>
      </c>
      <c r="C439" t="s">
        <v>1389</v>
      </c>
      <c r="D439">
        <v>1900</v>
      </c>
      <c r="E439" s="957">
        <v>1</v>
      </c>
      <c r="F439" t="s">
        <v>441</v>
      </c>
      <c r="G439" s="957">
        <v>91</v>
      </c>
      <c r="H439" t="s">
        <v>383</v>
      </c>
      <c r="I439" s="937" t="s">
        <v>492</v>
      </c>
      <c r="J439" s="937" t="s">
        <v>26</v>
      </c>
      <c r="K439" s="937" t="s">
        <v>26</v>
      </c>
      <c r="L439" s="937" t="s">
        <v>272</v>
      </c>
      <c r="M439" s="962" t="s">
        <v>26</v>
      </c>
      <c r="N439" s="677">
        <f t="shared" ca="1" si="69"/>
        <v>581917.0414764703</v>
      </c>
      <c r="O439" s="677">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7">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7">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7">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7">
        <f t="shared" ca="1" si="77"/>
        <v>0</v>
      </c>
      <c r="T439" s="677">
        <f t="shared" ca="1" si="77"/>
        <v>0</v>
      </c>
      <c r="U439" s="677">
        <f t="shared" ca="1" si="77"/>
        <v>0</v>
      </c>
      <c r="V439" s="677">
        <f t="shared" ca="1" si="77"/>
        <v>0</v>
      </c>
      <c r="W439" s="677">
        <f t="shared" ca="1" si="75"/>
        <v>0</v>
      </c>
      <c r="X439" s="677">
        <f t="shared" ca="1" si="77"/>
        <v>0</v>
      </c>
      <c r="Y439" s="677">
        <f t="shared" ca="1" si="77"/>
        <v>0</v>
      </c>
      <c r="Z439" s="677">
        <f t="shared" ca="1" si="77"/>
        <v>0</v>
      </c>
      <c r="AA439" t="str">
        <f t="shared" si="64"/>
        <v>ASR_COMP</v>
      </c>
      <c r="AB439" s="957">
        <f t="shared" si="65"/>
        <v>44682</v>
      </c>
      <c r="AC439" t="str">
        <f t="shared" si="66"/>
        <v>Unaudited</v>
      </c>
    </row>
    <row r="440" spans="1:29" x14ac:dyDescent="0.25">
      <c r="A440" t="s">
        <v>423</v>
      </c>
      <c r="B440" t="s">
        <v>1388</v>
      </c>
      <c r="C440" t="s">
        <v>1389</v>
      </c>
      <c r="D440">
        <v>1900</v>
      </c>
      <c r="E440" s="957">
        <v>1</v>
      </c>
      <c r="F440" t="s">
        <v>442</v>
      </c>
      <c r="G440" s="957">
        <v>182</v>
      </c>
      <c r="H440" t="s">
        <v>383</v>
      </c>
      <c r="I440" s="937" t="s">
        <v>435</v>
      </c>
      <c r="J440" s="937" t="s">
        <v>435</v>
      </c>
      <c r="K440" s="937" t="s">
        <v>435</v>
      </c>
      <c r="L440" s="945"/>
      <c r="M440" s="960" t="s">
        <v>435</v>
      </c>
      <c r="N440" s="677">
        <f t="shared" ca="1" si="69"/>
        <v>45182.6</v>
      </c>
      <c r="O440" s="677">
        <f t="shared" ca="1" si="77"/>
        <v>36946.17</v>
      </c>
      <c r="P440" s="677">
        <f t="shared" ca="1" si="77"/>
        <v>742</v>
      </c>
      <c r="Q440" s="677">
        <f t="shared" ca="1" si="77"/>
        <v>2612.8700000000003</v>
      </c>
      <c r="R440" s="677">
        <f t="shared" ca="1" si="77"/>
        <v>358</v>
      </c>
      <c r="S440" s="677">
        <f t="shared" ca="1" si="77"/>
        <v>900.67</v>
      </c>
      <c r="T440" s="677">
        <f t="shared" ca="1" si="77"/>
        <v>662</v>
      </c>
      <c r="U440" s="677">
        <f t="shared" ca="1" si="77"/>
        <v>13</v>
      </c>
      <c r="V440" s="677">
        <f t="shared" ca="1" si="77"/>
        <v>39.97</v>
      </c>
      <c r="W440" s="677">
        <f t="shared" ca="1" si="75"/>
        <v>0</v>
      </c>
      <c r="X440" s="677">
        <f t="shared" ca="1" si="77"/>
        <v>2569.92</v>
      </c>
      <c r="Y440" s="677">
        <f t="shared" ca="1" si="77"/>
        <v>338</v>
      </c>
      <c r="Z440" s="677">
        <f t="shared" ca="1" si="77"/>
        <v>0</v>
      </c>
      <c r="AA440" t="str">
        <f t="shared" si="64"/>
        <v>ASR_COMP</v>
      </c>
      <c r="AB440" s="957">
        <f t="shared" si="65"/>
        <v>44682</v>
      </c>
      <c r="AC440" t="str">
        <f t="shared" si="66"/>
        <v>Unaudited</v>
      </c>
    </row>
    <row r="441" spans="1:29" x14ac:dyDescent="0.25">
      <c r="A441" t="s">
        <v>423</v>
      </c>
      <c r="B441" t="s">
        <v>1388</v>
      </c>
      <c r="C441" t="s">
        <v>1389</v>
      </c>
      <c r="D441">
        <v>1900</v>
      </c>
      <c r="E441" s="957">
        <v>1</v>
      </c>
      <c r="F441" t="s">
        <v>442</v>
      </c>
      <c r="G441" s="957">
        <v>182</v>
      </c>
      <c r="H441" t="s">
        <v>383</v>
      </c>
      <c r="I441" s="962" t="s">
        <v>490</v>
      </c>
      <c r="J441" s="962" t="s">
        <v>12</v>
      </c>
      <c r="K441" s="962" t="s">
        <v>12</v>
      </c>
      <c r="L441" s="953">
        <v>1.1000000000000001</v>
      </c>
      <c r="M441" s="962" t="s">
        <v>12</v>
      </c>
      <c r="N441" s="677">
        <f t="shared" ca="1" si="69"/>
        <v>11423436.260740776</v>
      </c>
      <c r="O441" s="677">
        <f t="shared" ca="1" si="77"/>
        <v>6482836.44816902</v>
      </c>
      <c r="P441" s="677">
        <f t="shared" ca="1" si="77"/>
        <v>368449.74648402748</v>
      </c>
      <c r="Q441" s="677">
        <f t="shared" ca="1" si="77"/>
        <v>2364072.5431493279</v>
      </c>
      <c r="R441" s="677">
        <f t="shared" ca="1" si="77"/>
        <v>493711.34550763929</v>
      </c>
      <c r="S441" s="677">
        <f t="shared" ca="1" si="77"/>
        <v>200066.53524705558</v>
      </c>
      <c r="T441" s="677">
        <f t="shared" ca="1" si="77"/>
        <v>326019.50457224599</v>
      </c>
      <c r="U441" s="677">
        <f t="shared" ca="1" si="77"/>
        <v>2216.9389849980234</v>
      </c>
      <c r="V441" s="677">
        <f t="shared" ca="1" si="77"/>
        <v>114759.89474820423</v>
      </c>
      <c r="W441" s="677">
        <f t="shared" ca="1" si="75"/>
        <v>333.47062105319515</v>
      </c>
      <c r="X441" s="677">
        <f t="shared" ca="1" si="77"/>
        <v>331062.54022976686</v>
      </c>
      <c r="Y441" s="677">
        <f t="shared" ca="1" si="77"/>
        <v>739907.29302743776</v>
      </c>
      <c r="Z441" s="677">
        <f t="shared" ca="1" si="77"/>
        <v>0</v>
      </c>
      <c r="AA441" t="str">
        <f t="shared" si="64"/>
        <v>ASR_COMP</v>
      </c>
      <c r="AB441" s="957">
        <f t="shared" si="65"/>
        <v>44682</v>
      </c>
      <c r="AC441" t="str">
        <f t="shared" si="66"/>
        <v>Unaudited</v>
      </c>
    </row>
    <row r="442" spans="1:29" x14ac:dyDescent="0.25">
      <c r="A442" t="s">
        <v>423</v>
      </c>
      <c r="B442" t="s">
        <v>1388</v>
      </c>
      <c r="C442" t="s">
        <v>1389</v>
      </c>
      <c r="D442">
        <v>1900</v>
      </c>
      <c r="E442" s="957">
        <v>1</v>
      </c>
      <c r="F442" t="s">
        <v>442</v>
      </c>
      <c r="G442" s="957">
        <v>182</v>
      </c>
      <c r="H442" t="s">
        <v>383</v>
      </c>
      <c r="I442" s="958" t="s">
        <v>490</v>
      </c>
      <c r="J442" s="958" t="s">
        <v>12</v>
      </c>
      <c r="K442" s="958" t="s">
        <v>1331</v>
      </c>
      <c r="L442" s="953" t="s">
        <v>1322</v>
      </c>
      <c r="M442" s="958" t="s">
        <v>1331</v>
      </c>
      <c r="N442" s="677">
        <f t="shared" ca="1" si="69"/>
        <v>28311.590418108153</v>
      </c>
      <c r="O442" s="677">
        <f t="shared" ca="1" si="77"/>
        <v>-11364.608806169406</v>
      </c>
      <c r="P442" s="677">
        <f t="shared" ca="1" si="77"/>
        <v>-728.47852395553025</v>
      </c>
      <c r="Q442" s="677">
        <f t="shared" ca="1" si="77"/>
        <v>24960.140732810556</v>
      </c>
      <c r="R442" s="677">
        <f t="shared" ca="1" si="77"/>
        <v>6048.5431585360984</v>
      </c>
      <c r="S442" s="677">
        <f t="shared" ca="1" si="77"/>
        <v>541.6670277214173</v>
      </c>
      <c r="T442" s="677">
        <f t="shared" ca="1" si="77"/>
        <v>-526.67312656643674</v>
      </c>
      <c r="U442" s="677">
        <f t="shared" ca="1" si="77"/>
        <v>4.3993361748319444</v>
      </c>
      <c r="V442" s="677">
        <f t="shared" ca="1" si="77"/>
        <v>1126.5686743635688</v>
      </c>
      <c r="W442" s="677">
        <f t="shared" ca="1" si="75"/>
        <v>661.90785542024435</v>
      </c>
      <c r="X442" s="677">
        <f t="shared" ca="1" si="77"/>
        <v>736.44231960820434</v>
      </c>
      <c r="Y442" s="677">
        <f t="shared" ca="1" si="77"/>
        <v>6851.6817701646041</v>
      </c>
      <c r="Z442" s="677">
        <f t="shared" ca="1" si="77"/>
        <v>0</v>
      </c>
      <c r="AA442" t="str">
        <f t="shared" si="64"/>
        <v>ASR_COMP</v>
      </c>
      <c r="AB442" s="957">
        <f t="shared" si="65"/>
        <v>44682</v>
      </c>
      <c r="AC442" t="str">
        <f t="shared" si="66"/>
        <v>Unaudited</v>
      </c>
    </row>
    <row r="443" spans="1:29" x14ac:dyDescent="0.25">
      <c r="A443" t="s">
        <v>423</v>
      </c>
      <c r="B443" t="s">
        <v>1388</v>
      </c>
      <c r="C443" t="s">
        <v>1389</v>
      </c>
      <c r="D443">
        <v>1900</v>
      </c>
      <c r="E443" s="957">
        <v>1</v>
      </c>
      <c r="F443" t="s">
        <v>442</v>
      </c>
      <c r="G443" s="957">
        <v>182</v>
      </c>
      <c r="H443" t="s">
        <v>383</v>
      </c>
      <c r="I443" s="958" t="s">
        <v>490</v>
      </c>
      <c r="J443" s="958" t="s">
        <v>493</v>
      </c>
      <c r="K443" s="958" t="s">
        <v>494</v>
      </c>
      <c r="L443" s="937" t="s">
        <v>63</v>
      </c>
      <c r="M443" s="958" t="s">
        <v>346</v>
      </c>
      <c r="N443" s="677">
        <f t="shared" ca="1" si="69"/>
        <v>0</v>
      </c>
      <c r="O443" s="677">
        <f t="shared" ca="1" si="77"/>
        <v>0</v>
      </c>
      <c r="P443" s="677">
        <f t="shared" ca="1" si="77"/>
        <v>0</v>
      </c>
      <c r="Q443" s="677">
        <f t="shared" ca="1" si="77"/>
        <v>0</v>
      </c>
      <c r="R443" s="677">
        <f t="shared" ca="1" si="77"/>
        <v>0</v>
      </c>
      <c r="S443" s="677">
        <f t="shared" ca="1" si="77"/>
        <v>0</v>
      </c>
      <c r="T443" s="677">
        <f t="shared" ca="1" si="77"/>
        <v>0</v>
      </c>
      <c r="U443" s="677">
        <f t="shared" ca="1" si="77"/>
        <v>0</v>
      </c>
      <c r="V443" s="677">
        <f t="shared" ca="1" si="77"/>
        <v>0</v>
      </c>
      <c r="W443" s="677">
        <f t="shared" ca="1" si="75"/>
        <v>0</v>
      </c>
      <c r="X443" s="677">
        <f t="shared" ca="1" si="77"/>
        <v>0</v>
      </c>
      <c r="Y443" s="677">
        <f t="shared" ca="1" si="77"/>
        <v>0</v>
      </c>
      <c r="Z443" s="677">
        <f t="shared" ca="1" si="77"/>
        <v>0</v>
      </c>
      <c r="AA443" t="str">
        <f t="shared" si="64"/>
        <v>ASR_COMP</v>
      </c>
      <c r="AB443" s="957">
        <f t="shared" si="65"/>
        <v>44682</v>
      </c>
      <c r="AC443" t="str">
        <f t="shared" si="66"/>
        <v>Unaudited</v>
      </c>
    </row>
    <row r="444" spans="1:29" x14ac:dyDescent="0.25">
      <c r="A444" t="s">
        <v>423</v>
      </c>
      <c r="B444" t="s">
        <v>1388</v>
      </c>
      <c r="C444" t="s">
        <v>1389</v>
      </c>
      <c r="D444">
        <v>1900</v>
      </c>
      <c r="E444" s="957">
        <v>1</v>
      </c>
      <c r="F444" t="s">
        <v>442</v>
      </c>
      <c r="G444" s="957">
        <v>182</v>
      </c>
      <c r="H444" t="s">
        <v>383</v>
      </c>
      <c r="I444" s="958" t="s">
        <v>490</v>
      </c>
      <c r="J444" s="958" t="s">
        <v>493</v>
      </c>
      <c r="K444" s="958" t="s">
        <v>1022</v>
      </c>
      <c r="L444" s="937" t="s">
        <v>918</v>
      </c>
      <c r="M444" s="958" t="s">
        <v>919</v>
      </c>
      <c r="N444" s="677">
        <f t="shared" ca="1" si="69"/>
        <v>466030.02725350222</v>
      </c>
      <c r="O444" s="677">
        <f t="shared" ca="1" si="77"/>
        <v>440155.47860757908</v>
      </c>
      <c r="P444" s="677">
        <f t="shared" ca="1" si="77"/>
        <v>22073.86864592315</v>
      </c>
      <c r="Q444" s="677">
        <f t="shared" ca="1" si="77"/>
        <v>3800.6800000000003</v>
      </c>
      <c r="R444" s="677">
        <f t="shared" ca="1" si="77"/>
        <v>0</v>
      </c>
      <c r="S444" s="677">
        <f t="shared" ca="1" si="77"/>
        <v>0</v>
      </c>
      <c r="T444" s="677">
        <f t="shared" ca="1" si="77"/>
        <v>0</v>
      </c>
      <c r="U444" s="677">
        <f t="shared" ca="1" si="77"/>
        <v>0</v>
      </c>
      <c r="V444" s="677">
        <f t="shared" ca="1" si="77"/>
        <v>0</v>
      </c>
      <c r="W444" s="677">
        <f t="shared" ca="1" si="75"/>
        <v>0</v>
      </c>
      <c r="X444" s="677">
        <f t="shared" ca="1" si="77"/>
        <v>0</v>
      </c>
      <c r="Y444" s="677">
        <f t="shared" ca="1" si="77"/>
        <v>0</v>
      </c>
      <c r="Z444" s="677">
        <f t="shared" ca="1" si="77"/>
        <v>0</v>
      </c>
      <c r="AA444" t="str">
        <f t="shared" si="64"/>
        <v>ASR_COMP</v>
      </c>
      <c r="AB444" s="957">
        <f t="shared" si="65"/>
        <v>44682</v>
      </c>
      <c r="AC444" t="str">
        <f t="shared" si="66"/>
        <v>Unaudited</v>
      </c>
    </row>
    <row r="445" spans="1:29" x14ac:dyDescent="0.25">
      <c r="A445" t="s">
        <v>423</v>
      </c>
      <c r="B445" t="s">
        <v>1388</v>
      </c>
      <c r="C445" t="s">
        <v>1389</v>
      </c>
      <c r="D445">
        <v>1900</v>
      </c>
      <c r="E445" s="957">
        <v>1</v>
      </c>
      <c r="F445" t="s">
        <v>442</v>
      </c>
      <c r="G445" s="957">
        <v>182</v>
      </c>
      <c r="H445" t="s">
        <v>383</v>
      </c>
      <c r="I445" s="965" t="s">
        <v>490</v>
      </c>
      <c r="J445" s="965" t="s">
        <v>13</v>
      </c>
      <c r="K445" s="965" t="s">
        <v>495</v>
      </c>
      <c r="L445" s="945" t="s">
        <v>97</v>
      </c>
      <c r="M445" s="965" t="s">
        <v>149</v>
      </c>
      <c r="N445" s="677">
        <f t="shared" ca="1" si="69"/>
        <v>0</v>
      </c>
      <c r="O445" s="677">
        <f t="shared" ca="1" si="77"/>
        <v>0</v>
      </c>
      <c r="P445" s="677">
        <f t="shared" ca="1" si="77"/>
        <v>0</v>
      </c>
      <c r="Q445" s="677">
        <f t="shared" ca="1" si="77"/>
        <v>0</v>
      </c>
      <c r="R445" s="677">
        <f t="shared" ca="1" si="77"/>
        <v>0</v>
      </c>
      <c r="S445" s="677">
        <f t="shared" ca="1" si="77"/>
        <v>0</v>
      </c>
      <c r="T445" s="677">
        <f t="shared" ca="1" si="77"/>
        <v>0</v>
      </c>
      <c r="U445" s="677">
        <f t="shared" ca="1" si="77"/>
        <v>0</v>
      </c>
      <c r="V445" s="677">
        <f t="shared" ca="1" si="77"/>
        <v>0</v>
      </c>
      <c r="W445" s="677">
        <f t="shared" ca="1" si="75"/>
        <v>0</v>
      </c>
      <c r="X445" s="677">
        <f t="shared" ca="1" si="77"/>
        <v>0</v>
      </c>
      <c r="Y445" s="677">
        <f t="shared" ca="1" si="77"/>
        <v>0</v>
      </c>
      <c r="Z445" s="677">
        <f t="shared" ca="1" si="77"/>
        <v>0</v>
      </c>
      <c r="AA445" t="str">
        <f t="shared" si="64"/>
        <v>ASR_COMP</v>
      </c>
      <c r="AB445" s="957">
        <f t="shared" si="65"/>
        <v>44682</v>
      </c>
      <c r="AC445" t="str">
        <f t="shared" si="66"/>
        <v>Unaudited</v>
      </c>
    </row>
    <row r="446" spans="1:29" x14ac:dyDescent="0.25">
      <c r="A446" t="s">
        <v>423</v>
      </c>
      <c r="B446" t="s">
        <v>1388</v>
      </c>
      <c r="C446" t="s">
        <v>1389</v>
      </c>
      <c r="D446">
        <v>1900</v>
      </c>
      <c r="E446" s="957">
        <v>1</v>
      </c>
      <c r="F446" t="s">
        <v>442</v>
      </c>
      <c r="G446" s="957">
        <v>182</v>
      </c>
      <c r="H446" t="s">
        <v>383</v>
      </c>
      <c r="I446" s="937" t="s">
        <v>490</v>
      </c>
      <c r="J446" s="937" t="s">
        <v>13</v>
      </c>
      <c r="K446" s="937" t="s">
        <v>13</v>
      </c>
      <c r="L446" s="937" t="s">
        <v>35</v>
      </c>
      <c r="M446" s="958" t="s">
        <v>13</v>
      </c>
      <c r="N446" s="677">
        <f t="shared" ca="1" si="69"/>
        <v>76299.148936963538</v>
      </c>
      <c r="O446" s="677">
        <f t="shared" ca="1" si="77"/>
        <v>48469.919998596022</v>
      </c>
      <c r="P446" s="677">
        <f t="shared" ca="1" si="77"/>
        <v>3129.8683519496894</v>
      </c>
      <c r="Q446" s="677">
        <f t="shared" ca="1" si="77"/>
        <v>12748.196483755815</v>
      </c>
      <c r="R446" s="677">
        <f t="shared" ca="1" si="77"/>
        <v>3088.8677080512507</v>
      </c>
      <c r="S446" s="677">
        <f t="shared" ca="1" si="77"/>
        <v>925.81565389287857</v>
      </c>
      <c r="T446" s="677">
        <f t="shared" ca="1" si="77"/>
        <v>2262.5661840108423</v>
      </c>
      <c r="U446" s="677">
        <f t="shared" ca="1" si="77"/>
        <v>7.5055638258688653</v>
      </c>
      <c r="V446" s="677">
        <f t="shared" ca="1" si="77"/>
        <v>575.22357944193095</v>
      </c>
      <c r="W446" s="677">
        <f t="shared" ca="1" si="75"/>
        <v>337.93216604650377</v>
      </c>
      <c r="X446" s="677">
        <f t="shared" ca="1" si="77"/>
        <v>1255.0440866404199</v>
      </c>
      <c r="Y446" s="677">
        <f t="shared" ca="1" si="77"/>
        <v>3498.2091607523212</v>
      </c>
      <c r="Z446" s="677">
        <f t="shared" ca="1" si="77"/>
        <v>0</v>
      </c>
      <c r="AA446" t="str">
        <f t="shared" si="64"/>
        <v>ASR_COMP</v>
      </c>
      <c r="AB446" s="957">
        <f t="shared" si="65"/>
        <v>44682</v>
      </c>
      <c r="AC446" t="str">
        <f t="shared" si="66"/>
        <v>Unaudited</v>
      </c>
    </row>
    <row r="447" spans="1:29" x14ac:dyDescent="0.25">
      <c r="A447" t="s">
        <v>423</v>
      </c>
      <c r="B447" t="s">
        <v>1388</v>
      </c>
      <c r="C447" t="s">
        <v>1389</v>
      </c>
      <c r="D447">
        <v>1900</v>
      </c>
      <c r="E447" s="957">
        <v>1</v>
      </c>
      <c r="F447" t="s">
        <v>442</v>
      </c>
      <c r="G447" s="957">
        <v>182</v>
      </c>
      <c r="H447" t="s">
        <v>383</v>
      </c>
      <c r="I447" s="937" t="s">
        <v>491</v>
      </c>
      <c r="J447" s="937" t="s">
        <v>447</v>
      </c>
      <c r="K447" s="937" t="s">
        <v>0</v>
      </c>
      <c r="L447" s="943">
        <v>2.1</v>
      </c>
      <c r="M447" s="959" t="s">
        <v>150</v>
      </c>
      <c r="N447" s="677">
        <f t="shared" ca="1" si="69"/>
        <v>2500576.3838076387</v>
      </c>
      <c r="O447" s="677">
        <f t="shared" ca="1" si="77"/>
        <v>1488978.5304363794</v>
      </c>
      <c r="P447" s="677">
        <f t="shared" ca="1" si="77"/>
        <v>11205.536479313494</v>
      </c>
      <c r="Q447" s="677">
        <f t="shared" ca="1" si="77"/>
        <v>609929.42388317129</v>
      </c>
      <c r="R447" s="677">
        <f t="shared" ca="1" si="77"/>
        <v>92966.012076728977</v>
      </c>
      <c r="S447" s="677">
        <f t="shared" ca="1" si="77"/>
        <v>20035.629828341374</v>
      </c>
      <c r="T447" s="677">
        <f t="shared" ca="1" si="77"/>
        <v>115609.76121512383</v>
      </c>
      <c r="U447" s="677">
        <f t="shared" ca="1" si="77"/>
        <v>2.2562517309875942</v>
      </c>
      <c r="V447" s="677">
        <f t="shared" ca="1" si="77"/>
        <v>152.13159666856299</v>
      </c>
      <c r="W447" s="677">
        <f t="shared" ca="1" si="75"/>
        <v>278.14515788667308</v>
      </c>
      <c r="X447" s="677">
        <f t="shared" ca="1" si="77"/>
        <v>38793.127833570463</v>
      </c>
      <c r="Y447" s="677">
        <f t="shared" ca="1" si="77"/>
        <v>122625.82904872403</v>
      </c>
      <c r="Z447" s="677">
        <f t="shared" ca="1" si="77"/>
        <v>0</v>
      </c>
      <c r="AA447" t="str">
        <f t="shared" si="64"/>
        <v>ASR_COMP</v>
      </c>
      <c r="AB447" s="957">
        <f t="shared" si="65"/>
        <v>44682</v>
      </c>
      <c r="AC447" t="str">
        <f t="shared" si="66"/>
        <v>Unaudited</v>
      </c>
    </row>
    <row r="448" spans="1:29" ht="30" x14ac:dyDescent="0.25">
      <c r="A448" t="s">
        <v>423</v>
      </c>
      <c r="B448" t="s">
        <v>1388</v>
      </c>
      <c r="C448" t="s">
        <v>1389</v>
      </c>
      <c r="D448">
        <v>1900</v>
      </c>
      <c r="E448" s="957">
        <v>1</v>
      </c>
      <c r="F448" t="s">
        <v>442</v>
      </c>
      <c r="G448" s="957">
        <v>182</v>
      </c>
      <c r="H448" t="s">
        <v>383</v>
      </c>
      <c r="I448" s="958" t="s">
        <v>491</v>
      </c>
      <c r="J448" s="958" t="s">
        <v>447</v>
      </c>
      <c r="K448" s="958" t="s">
        <v>0</v>
      </c>
      <c r="L448" s="937">
        <v>2.2000000000000002</v>
      </c>
      <c r="M448" s="958" t="s">
        <v>151</v>
      </c>
      <c r="N448" s="677">
        <f t="shared" ca="1" si="69"/>
        <v>-254440.0400632933</v>
      </c>
      <c r="O448" s="677">
        <f t="shared" ca="1" si="77"/>
        <v>-138414.02281280694</v>
      </c>
      <c r="P448" s="677">
        <f t="shared" ca="1" si="77"/>
        <v>-4311.5618037636923</v>
      </c>
      <c r="Q448" s="677">
        <f t="shared" ca="1" si="77"/>
        <v>-72563.281591938212</v>
      </c>
      <c r="R448" s="677">
        <f t="shared" ca="1" si="77"/>
        <v>-9022.5205529076138</v>
      </c>
      <c r="S448" s="677">
        <f t="shared" ca="1" si="77"/>
        <v>-1524.9823581695939</v>
      </c>
      <c r="T448" s="677">
        <f t="shared" ca="1" si="77"/>
        <v>-4884.2755207868795</v>
      </c>
      <c r="U448" s="677">
        <f t="shared" ca="1" si="77"/>
        <v>0</v>
      </c>
      <c r="V448" s="677">
        <f t="shared" ca="1" si="77"/>
        <v>-954.39814540414977</v>
      </c>
      <c r="W448" s="677">
        <f t="shared" ca="1" si="75"/>
        <v>-360.27575977088816</v>
      </c>
      <c r="X448" s="677">
        <f t="shared" ca="1" si="77"/>
        <v>-3605.8160935842311</v>
      </c>
      <c r="Y448" s="677">
        <f t="shared" ca="1" si="77"/>
        <v>-18798.905424161105</v>
      </c>
      <c r="Z448" s="677">
        <f t="shared" ca="1" si="77"/>
        <v>0</v>
      </c>
      <c r="AA448" t="str">
        <f t="shared" si="64"/>
        <v>ASR_COMP</v>
      </c>
      <c r="AB448" s="957">
        <f t="shared" si="65"/>
        <v>44682</v>
      </c>
      <c r="AC448" t="str">
        <f t="shared" si="66"/>
        <v>Unaudited</v>
      </c>
    </row>
    <row r="449" spans="1:29" x14ac:dyDescent="0.25">
      <c r="A449" t="s">
        <v>423</v>
      </c>
      <c r="B449" t="s">
        <v>1388</v>
      </c>
      <c r="C449" t="s">
        <v>1389</v>
      </c>
      <c r="D449">
        <v>1900</v>
      </c>
      <c r="E449" s="957">
        <v>1</v>
      </c>
      <c r="F449" t="s">
        <v>442</v>
      </c>
      <c r="G449" s="957">
        <v>182</v>
      </c>
      <c r="H449" t="s">
        <v>383</v>
      </c>
      <c r="I449" s="937" t="s">
        <v>491</v>
      </c>
      <c r="J449" s="937" t="s">
        <v>447</v>
      </c>
      <c r="K449" s="937" t="s">
        <v>0</v>
      </c>
      <c r="L449" s="937">
        <v>2.2999999999999998</v>
      </c>
      <c r="M449" s="958" t="s">
        <v>152</v>
      </c>
      <c r="N449" s="677">
        <f t="shared" ca="1" si="69"/>
        <v>605722.68216218497</v>
      </c>
      <c r="O449" s="677">
        <f t="shared" ca="1" si="77"/>
        <v>473378.73254790111</v>
      </c>
      <c r="P449" s="677">
        <f t="shared" ca="1" si="77"/>
        <v>20876.605520651978</v>
      </c>
      <c r="Q449" s="677">
        <f t="shared" ca="1" si="77"/>
        <v>68169.804211985174</v>
      </c>
      <c r="R449" s="677">
        <f t="shared" ca="1" si="77"/>
        <v>13316.274726722419</v>
      </c>
      <c r="S449" s="677">
        <f t="shared" ca="1" si="77"/>
        <v>3169.38468450142</v>
      </c>
      <c r="T449" s="677">
        <f t="shared" ca="1" si="77"/>
        <v>7645.6517631625429</v>
      </c>
      <c r="U449" s="677">
        <f t="shared" ca="1" si="77"/>
        <v>81.057554690101227</v>
      </c>
      <c r="V449" s="677">
        <f t="shared" ca="1" si="77"/>
        <v>936.54927745054863</v>
      </c>
      <c r="W449" s="677">
        <f t="shared" ca="1" si="75"/>
        <v>102.01890452946458</v>
      </c>
      <c r="X449" s="677">
        <f t="shared" ca="1" si="77"/>
        <v>3632.837588978819</v>
      </c>
      <c r="Y449" s="677">
        <f t="shared" ca="1" si="77"/>
        <v>14413.765381611393</v>
      </c>
      <c r="Z449" s="677">
        <f t="shared" ca="1" si="77"/>
        <v>0</v>
      </c>
      <c r="AA449" t="str">
        <f t="shared" si="64"/>
        <v>ASR_COMP</v>
      </c>
      <c r="AB449" s="957">
        <f t="shared" si="65"/>
        <v>44682</v>
      </c>
      <c r="AC449" t="str">
        <f t="shared" si="66"/>
        <v>Unaudited</v>
      </c>
    </row>
    <row r="450" spans="1:29" x14ac:dyDescent="0.25">
      <c r="A450" t="s">
        <v>423</v>
      </c>
      <c r="B450" t="s">
        <v>1388</v>
      </c>
      <c r="C450" t="s">
        <v>1389</v>
      </c>
      <c r="D450">
        <v>1900</v>
      </c>
      <c r="E450" s="957">
        <v>1</v>
      </c>
      <c r="F450" t="s">
        <v>442</v>
      </c>
      <c r="G450" s="957">
        <v>182</v>
      </c>
      <c r="H450" t="s">
        <v>383</v>
      </c>
      <c r="I450" s="937" t="s">
        <v>491</v>
      </c>
      <c r="J450" s="937" t="s">
        <v>447</v>
      </c>
      <c r="K450" s="937" t="s">
        <v>0</v>
      </c>
      <c r="L450" s="937">
        <v>2.4</v>
      </c>
      <c r="M450" s="958" t="s">
        <v>153</v>
      </c>
      <c r="N450" s="677">
        <f t="shared" ca="1" si="69"/>
        <v>715030.2052313243</v>
      </c>
      <c r="O450" s="677">
        <f t="shared" ca="1" si="77"/>
        <v>424744.06455050962</v>
      </c>
      <c r="P450" s="677">
        <f t="shared" ca="1" si="77"/>
        <v>16945.181756898757</v>
      </c>
      <c r="Q450" s="677">
        <f t="shared" ca="1" si="77"/>
        <v>202815.6781561971</v>
      </c>
      <c r="R450" s="677">
        <f t="shared" ca="1" si="77"/>
        <v>13650.978045279133</v>
      </c>
      <c r="S450" s="677">
        <f t="shared" ca="1" si="77"/>
        <v>13927.418956161306</v>
      </c>
      <c r="T450" s="677">
        <f t="shared" ca="1" si="77"/>
        <v>13002.704965169267</v>
      </c>
      <c r="U450" s="677">
        <f t="shared" ca="1" si="77"/>
        <v>31.654239568941403</v>
      </c>
      <c r="V450" s="677">
        <f t="shared" ca="1" si="77"/>
        <v>158.26148284099389</v>
      </c>
      <c r="W450" s="677">
        <f t="shared" ca="1" si="75"/>
        <v>100.37744917835525</v>
      </c>
      <c r="X450" s="677">
        <f t="shared" ca="1" si="77"/>
        <v>8878.8126076090157</v>
      </c>
      <c r="Y450" s="677">
        <f t="shared" ca="1" si="77"/>
        <v>20775.073021911699</v>
      </c>
      <c r="Z450" s="677">
        <f t="shared" ca="1" si="77"/>
        <v>0</v>
      </c>
      <c r="AA450" t="str">
        <f t="shared" ref="AA450:AA513" si="78">file_name</f>
        <v>ASR_COMP</v>
      </c>
      <c r="AB450" s="957">
        <f t="shared" ref="AB450:AB513" si="79">file_date</f>
        <v>44682</v>
      </c>
      <c r="AC450" t="str">
        <f t="shared" ref="AC450:AC513" si="80">status</f>
        <v>Unaudited</v>
      </c>
    </row>
    <row r="451" spans="1:29" ht="30" x14ac:dyDescent="0.25">
      <c r="A451" t="s">
        <v>423</v>
      </c>
      <c r="B451" t="s">
        <v>1388</v>
      </c>
      <c r="C451" t="s">
        <v>1389</v>
      </c>
      <c r="D451">
        <v>1900</v>
      </c>
      <c r="E451" s="957">
        <v>1</v>
      </c>
      <c r="F451" t="s">
        <v>442</v>
      </c>
      <c r="G451" s="957">
        <v>182</v>
      </c>
      <c r="H451" t="s">
        <v>383</v>
      </c>
      <c r="I451" s="958" t="s">
        <v>491</v>
      </c>
      <c r="J451" s="958" t="s">
        <v>447</v>
      </c>
      <c r="K451" s="958" t="s">
        <v>0</v>
      </c>
      <c r="L451" s="937">
        <v>2.5</v>
      </c>
      <c r="M451" s="958" t="s">
        <v>154</v>
      </c>
      <c r="N451" s="677">
        <f t="shared" ca="1" si="69"/>
        <v>-54559.930827025739</v>
      </c>
      <c r="O451" s="677">
        <f t="shared" ca="1" si="77"/>
        <v>-38857.242917732598</v>
      </c>
      <c r="P451" s="677">
        <f t="shared" ca="1" si="77"/>
        <v>-1960.9586497565354</v>
      </c>
      <c r="Q451" s="677">
        <f t="shared" ca="1" si="77"/>
        <v>-9797.4094349775314</v>
      </c>
      <c r="R451" s="677">
        <f t="shared" ca="1" si="77"/>
        <v>-1154.6491117567564</v>
      </c>
      <c r="S451" s="677">
        <f t="shared" ca="1" si="77"/>
        <v>-334.47422657618756</v>
      </c>
      <c r="T451" s="677">
        <f t="shared" ca="1" si="77"/>
        <v>-808.98033984530366</v>
      </c>
      <c r="U451" s="677">
        <f t="shared" ca="1" si="77"/>
        <v>-1.7234152923735402</v>
      </c>
      <c r="V451" s="677">
        <f t="shared" ca="1" si="77"/>
        <v>-81.58376568061577</v>
      </c>
      <c r="W451" s="677">
        <f t="shared" ca="1" si="75"/>
        <v>-4.1905018827249902</v>
      </c>
      <c r="X451" s="677">
        <f t="shared" ca="1" si="77"/>
        <v>-336.59819636000879</v>
      </c>
      <c r="Y451" s="677">
        <f t="shared" ca="1" si="77"/>
        <v>-1222.1202671651151</v>
      </c>
      <c r="Z451" s="677">
        <f t="shared" ca="1" si="77"/>
        <v>0</v>
      </c>
      <c r="AA451" t="str">
        <f t="shared" si="78"/>
        <v>ASR_COMP</v>
      </c>
      <c r="AB451" s="957">
        <f t="shared" si="79"/>
        <v>44682</v>
      </c>
      <c r="AC451" t="str">
        <f t="shared" si="80"/>
        <v>Unaudited</v>
      </c>
    </row>
    <row r="452" spans="1:29" x14ac:dyDescent="0.25">
      <c r="A452" t="s">
        <v>423</v>
      </c>
      <c r="B452" t="s">
        <v>1388</v>
      </c>
      <c r="C452" t="s">
        <v>1389</v>
      </c>
      <c r="D452">
        <v>1900</v>
      </c>
      <c r="E452" s="957">
        <v>1</v>
      </c>
      <c r="F452" t="s">
        <v>442</v>
      </c>
      <c r="G452" s="957">
        <v>182</v>
      </c>
      <c r="H452" t="s">
        <v>383</v>
      </c>
      <c r="I452" s="958" t="s">
        <v>491</v>
      </c>
      <c r="J452" s="958" t="s">
        <v>447</v>
      </c>
      <c r="K452" s="958" t="s">
        <v>0</v>
      </c>
      <c r="L452" s="953" t="s">
        <v>99</v>
      </c>
      <c r="M452" s="958" t="s">
        <v>7</v>
      </c>
      <c r="N452" s="677">
        <f t="shared" ca="1" si="69"/>
        <v>0</v>
      </c>
      <c r="O452" s="677">
        <f t="shared" ca="1" si="77"/>
        <v>0</v>
      </c>
      <c r="P452" s="677">
        <f t="shared" ca="1" si="77"/>
        <v>0</v>
      </c>
      <c r="Q452" s="677">
        <f t="shared" ca="1" si="77"/>
        <v>0</v>
      </c>
      <c r="R452" s="677">
        <f t="shared" ca="1" si="77"/>
        <v>0</v>
      </c>
      <c r="S452" s="677">
        <f t="shared" ca="1" si="77"/>
        <v>0</v>
      </c>
      <c r="T452" s="677">
        <f t="shared" ca="1" si="77"/>
        <v>0</v>
      </c>
      <c r="U452" s="677">
        <f t="shared" ca="1" si="77"/>
        <v>0</v>
      </c>
      <c r="V452" s="677">
        <f t="shared" ca="1" si="77"/>
        <v>0</v>
      </c>
      <c r="W452" s="677">
        <f t="shared" ca="1" si="75"/>
        <v>0</v>
      </c>
      <c r="X452" s="677">
        <f t="shared" ca="1" si="77"/>
        <v>0</v>
      </c>
      <c r="Y452" s="677">
        <f t="shared" ca="1" si="77"/>
        <v>0</v>
      </c>
      <c r="Z452" s="677">
        <f t="shared" ca="1" si="77"/>
        <v>0</v>
      </c>
      <c r="AA452" t="str">
        <f t="shared" si="78"/>
        <v>ASR_COMP</v>
      </c>
      <c r="AB452" s="957">
        <f t="shared" si="79"/>
        <v>44682</v>
      </c>
      <c r="AC452" t="str">
        <f t="shared" si="80"/>
        <v>Unaudited</v>
      </c>
    </row>
    <row r="453" spans="1:29" x14ac:dyDescent="0.25">
      <c r="A453" t="s">
        <v>423</v>
      </c>
      <c r="B453" t="s">
        <v>1388</v>
      </c>
      <c r="C453" t="s">
        <v>1389</v>
      </c>
      <c r="D453">
        <v>1900</v>
      </c>
      <c r="E453" s="957">
        <v>1</v>
      </c>
      <c r="F453" t="s">
        <v>442</v>
      </c>
      <c r="G453" s="957">
        <v>182</v>
      </c>
      <c r="H453" t="s">
        <v>383</v>
      </c>
      <c r="I453" s="937" t="s">
        <v>491</v>
      </c>
      <c r="J453" s="937" t="s">
        <v>447</v>
      </c>
      <c r="K453" s="937" t="s">
        <v>0</v>
      </c>
      <c r="L453" s="937" t="s">
        <v>155</v>
      </c>
      <c r="M453" s="958" t="s">
        <v>454</v>
      </c>
      <c r="N453" s="677">
        <f t="shared" ca="1" si="69"/>
        <v>0</v>
      </c>
      <c r="O453" s="677">
        <f t="shared" ca="1" si="77"/>
        <v>0</v>
      </c>
      <c r="P453" s="677">
        <f t="shared" ca="1" si="77"/>
        <v>0</v>
      </c>
      <c r="Q453" s="677">
        <f t="shared" ca="1" si="77"/>
        <v>0</v>
      </c>
      <c r="R453" s="677">
        <f t="shared" ca="1" si="77"/>
        <v>0</v>
      </c>
      <c r="S453" s="677">
        <f t="shared" ca="1" si="77"/>
        <v>0</v>
      </c>
      <c r="T453" s="677">
        <f t="shared" ca="1" si="77"/>
        <v>0</v>
      </c>
      <c r="U453" s="677">
        <f t="shared" ca="1" si="77"/>
        <v>0</v>
      </c>
      <c r="V453" s="677">
        <f t="shared" ca="1" si="77"/>
        <v>0</v>
      </c>
      <c r="W453" s="677">
        <f t="shared" ca="1" si="75"/>
        <v>0</v>
      </c>
      <c r="X453" s="677">
        <f t="shared" ca="1" si="77"/>
        <v>0</v>
      </c>
      <c r="Y453" s="677">
        <f t="shared" ca="1" si="77"/>
        <v>0</v>
      </c>
      <c r="Z453" s="677">
        <f t="shared" ca="1" si="77"/>
        <v>0</v>
      </c>
      <c r="AA453" t="str">
        <f t="shared" si="78"/>
        <v>ASR_COMP</v>
      </c>
      <c r="AB453" s="957">
        <f t="shared" si="79"/>
        <v>44682</v>
      </c>
      <c r="AC453" t="str">
        <f t="shared" si="80"/>
        <v>Unaudited</v>
      </c>
    </row>
    <row r="454" spans="1:29" x14ac:dyDescent="0.25">
      <c r="A454" t="s">
        <v>423</v>
      </c>
      <c r="B454" t="s">
        <v>1388</v>
      </c>
      <c r="C454" t="s">
        <v>1389</v>
      </c>
      <c r="D454">
        <v>1900</v>
      </c>
      <c r="E454" s="957">
        <v>1</v>
      </c>
      <c r="F454" t="s">
        <v>442</v>
      </c>
      <c r="G454" s="957">
        <v>182</v>
      </c>
      <c r="H454" t="s">
        <v>383</v>
      </c>
      <c r="I454" s="937" t="s">
        <v>491</v>
      </c>
      <c r="J454" s="937" t="s">
        <v>447</v>
      </c>
      <c r="K454" s="937" t="s">
        <v>0</v>
      </c>
      <c r="L454" s="937" t="s">
        <v>920</v>
      </c>
      <c r="M454" s="958" t="s">
        <v>24</v>
      </c>
      <c r="N454" s="677">
        <f t="shared" ca="1" si="69"/>
        <v>39980.36</v>
      </c>
      <c r="O454" s="677">
        <f t="shared" ca="1" si="77"/>
        <v>0</v>
      </c>
      <c r="P454" s="677">
        <f t="shared" ca="1" si="77"/>
        <v>0</v>
      </c>
      <c r="Q454" s="677">
        <f t="shared" ca="1" si="77"/>
        <v>39980.36</v>
      </c>
      <c r="R454" s="677">
        <f t="shared" ca="1" si="77"/>
        <v>0</v>
      </c>
      <c r="S454" s="677">
        <f t="shared" ca="1" si="77"/>
        <v>0</v>
      </c>
      <c r="T454" s="677">
        <f t="shared" ca="1" si="77"/>
        <v>0</v>
      </c>
      <c r="U454" s="677">
        <f t="shared" ca="1" si="77"/>
        <v>0</v>
      </c>
      <c r="V454" s="677">
        <f t="shared" ca="1" si="77"/>
        <v>0</v>
      </c>
      <c r="W454" s="677">
        <f t="shared" ca="1" si="75"/>
        <v>0</v>
      </c>
      <c r="X454" s="677">
        <f t="shared" ca="1" si="77"/>
        <v>0</v>
      </c>
      <c r="Y454" s="677">
        <f t="shared" ca="1" si="77"/>
        <v>0</v>
      </c>
      <c r="Z454" s="677">
        <f t="shared" ca="1" si="77"/>
        <v>0</v>
      </c>
      <c r="AA454" t="str">
        <f t="shared" si="78"/>
        <v>ASR_COMP</v>
      </c>
      <c r="AB454" s="957">
        <f t="shared" si="79"/>
        <v>44682</v>
      </c>
      <c r="AC454" t="str">
        <f t="shared" si="80"/>
        <v>Unaudited</v>
      </c>
    </row>
    <row r="455" spans="1:29" x14ac:dyDescent="0.25">
      <c r="A455" t="s">
        <v>423</v>
      </c>
      <c r="B455" t="s">
        <v>1388</v>
      </c>
      <c r="C455" t="s">
        <v>1389</v>
      </c>
      <c r="D455">
        <v>1900</v>
      </c>
      <c r="E455" s="957">
        <v>1</v>
      </c>
      <c r="F455" t="s">
        <v>442</v>
      </c>
      <c r="G455" s="957">
        <v>182</v>
      </c>
      <c r="H455" t="s">
        <v>383</v>
      </c>
      <c r="I455" s="937" t="s">
        <v>491</v>
      </c>
      <c r="J455" s="937" t="s">
        <v>447</v>
      </c>
      <c r="K455" s="937" t="s">
        <v>53</v>
      </c>
      <c r="L455" s="937">
        <v>3.1</v>
      </c>
      <c r="M455" s="958" t="s">
        <v>33</v>
      </c>
      <c r="N455" s="677">
        <f t="shared" ca="1" si="69"/>
        <v>904698.85881157138</v>
      </c>
      <c r="O455" s="677">
        <f t="shared" ca="1" si="77"/>
        <v>742440.16428239725</v>
      </c>
      <c r="P455" s="677">
        <f t="shared" ca="1" si="77"/>
        <v>16279.135445557713</v>
      </c>
      <c r="Q455" s="677">
        <f t="shared" ca="1" si="77"/>
        <v>78252.524077308393</v>
      </c>
      <c r="R455" s="677">
        <f t="shared" ca="1" si="77"/>
        <v>15371.606102884782</v>
      </c>
      <c r="S455" s="677">
        <f t="shared" ca="1" si="77"/>
        <v>3354.9728343388247</v>
      </c>
      <c r="T455" s="677">
        <f t="shared" ca="1" si="77"/>
        <v>19483.040738745734</v>
      </c>
      <c r="U455" s="677">
        <f t="shared" ca="1" si="77"/>
        <v>40.388979303399502</v>
      </c>
      <c r="V455" s="677">
        <f t="shared" ca="1" si="77"/>
        <v>818.41347420126363</v>
      </c>
      <c r="W455" s="677">
        <f t="shared" ca="1" si="75"/>
        <v>265.11836102611886</v>
      </c>
      <c r="X455" s="677">
        <f t="shared" ca="1" si="77"/>
        <v>6058.2220499979558</v>
      </c>
      <c r="Y455" s="677">
        <f t="shared" ca="1" si="77"/>
        <v>22335.272465809961</v>
      </c>
      <c r="Z455" s="677">
        <f t="shared" ca="1" si="77"/>
        <v>0</v>
      </c>
      <c r="AA455" t="str">
        <f t="shared" si="78"/>
        <v>ASR_COMP</v>
      </c>
      <c r="AB455" s="957">
        <f t="shared" si="79"/>
        <v>44682</v>
      </c>
      <c r="AC455" t="str">
        <f t="shared" si="80"/>
        <v>Unaudited</v>
      </c>
    </row>
    <row r="456" spans="1:29" x14ac:dyDescent="0.25">
      <c r="A456" t="s">
        <v>423</v>
      </c>
      <c r="B456" t="s">
        <v>1388</v>
      </c>
      <c r="C456" t="s">
        <v>1389</v>
      </c>
      <c r="D456">
        <v>1900</v>
      </c>
      <c r="E456" s="957">
        <v>1</v>
      </c>
      <c r="F456" t="s">
        <v>442</v>
      </c>
      <c r="G456" s="957">
        <v>182</v>
      </c>
      <c r="H456" t="s">
        <v>383</v>
      </c>
      <c r="I456" s="937" t="s">
        <v>491</v>
      </c>
      <c r="J456" s="937" t="s">
        <v>447</v>
      </c>
      <c r="K456" s="937" t="s">
        <v>53</v>
      </c>
      <c r="L456" s="953">
        <v>3.2</v>
      </c>
      <c r="M456" s="958" t="s">
        <v>34</v>
      </c>
      <c r="N456" s="677">
        <f t="shared" ca="1" si="69"/>
        <v>965713.65878386085</v>
      </c>
      <c r="O456" s="677">
        <f t="shared" ca="1" si="77"/>
        <v>677835.60025512462</v>
      </c>
      <c r="P456" s="677">
        <f t="shared" ca="1" si="77"/>
        <v>20844.337021334479</v>
      </c>
      <c r="Q456" s="677">
        <f t="shared" ca="1" si="77"/>
        <v>154952.40607465801</v>
      </c>
      <c r="R456" s="677">
        <f t="shared" ca="1" si="77"/>
        <v>21049.419920049233</v>
      </c>
      <c r="S456" s="677">
        <f t="shared" ca="1" si="77"/>
        <v>19145.085312220697</v>
      </c>
      <c r="T456" s="677">
        <f t="shared" ca="1" si="77"/>
        <v>10098.50765730742</v>
      </c>
      <c r="U456" s="677">
        <f t="shared" ca="1" si="77"/>
        <v>11.270341762531501</v>
      </c>
      <c r="V456" s="677">
        <f t="shared" ca="1" si="77"/>
        <v>606.25308599241953</v>
      </c>
      <c r="W456" s="677">
        <f t="shared" ca="1" si="75"/>
        <v>184.95843823270116</v>
      </c>
      <c r="X456" s="677">
        <f t="shared" ca="1" si="77"/>
        <v>15132.386066686455</v>
      </c>
      <c r="Y456" s="677">
        <f t="shared" ca="1" si="77"/>
        <v>45853.434610492157</v>
      </c>
      <c r="Z456" s="677">
        <f t="shared" ca="1" si="77"/>
        <v>0</v>
      </c>
      <c r="AA456" t="str">
        <f t="shared" si="78"/>
        <v>ASR_COMP</v>
      </c>
      <c r="AB456" s="957">
        <f t="shared" si="79"/>
        <v>44682</v>
      </c>
      <c r="AC456" t="str">
        <f t="shared" si="80"/>
        <v>Unaudited</v>
      </c>
    </row>
    <row r="457" spans="1:29" x14ac:dyDescent="0.25">
      <c r="A457" t="s">
        <v>423</v>
      </c>
      <c r="B457" t="s">
        <v>1388</v>
      </c>
      <c r="C457" t="s">
        <v>1389</v>
      </c>
      <c r="D457">
        <v>1900</v>
      </c>
      <c r="E457" s="957">
        <v>1</v>
      </c>
      <c r="F457" t="s">
        <v>442</v>
      </c>
      <c r="G457" s="957">
        <v>182</v>
      </c>
      <c r="H457" t="s">
        <v>383</v>
      </c>
      <c r="I457" s="937" t="s">
        <v>491</v>
      </c>
      <c r="J457" s="937" t="s">
        <v>447</v>
      </c>
      <c r="K457" s="937" t="s">
        <v>53</v>
      </c>
      <c r="L457" s="953">
        <v>3.3</v>
      </c>
      <c r="M457" s="958" t="s">
        <v>54</v>
      </c>
      <c r="N457" s="677">
        <f t="shared" ca="1" si="69"/>
        <v>256.74</v>
      </c>
      <c r="O457" s="677">
        <f t="shared" ca="1" si="77"/>
        <v>0</v>
      </c>
      <c r="P457" s="677">
        <f t="shared" ca="1" si="77"/>
        <v>0</v>
      </c>
      <c r="Q457" s="677">
        <f t="shared" ca="1" si="77"/>
        <v>0</v>
      </c>
      <c r="R457" s="677">
        <f t="shared" ca="1" si="77"/>
        <v>0</v>
      </c>
      <c r="S457" s="677">
        <f t="shared" ca="1" si="77"/>
        <v>0</v>
      </c>
      <c r="T457" s="677">
        <f t="shared" ca="1" si="77"/>
        <v>0</v>
      </c>
      <c r="U457" s="677">
        <f t="shared" ca="1" si="77"/>
        <v>0</v>
      </c>
      <c r="V457" s="677">
        <f t="shared" ca="1" si="77"/>
        <v>0</v>
      </c>
      <c r="W457" s="677">
        <f t="shared" ca="1" si="75"/>
        <v>0</v>
      </c>
      <c r="X457" s="677">
        <f t="shared" ca="1" si="77"/>
        <v>256.74</v>
      </c>
      <c r="Y457" s="677">
        <f t="shared" ca="1" si="77"/>
        <v>0</v>
      </c>
      <c r="Z457" s="677">
        <f t="shared" ca="1" si="77"/>
        <v>0</v>
      </c>
      <c r="AA457" t="str">
        <f t="shared" si="78"/>
        <v>ASR_COMP</v>
      </c>
      <c r="AB457" s="957">
        <f t="shared" si="79"/>
        <v>44682</v>
      </c>
      <c r="AC457" t="str">
        <f t="shared" si="80"/>
        <v>Unaudited</v>
      </c>
    </row>
    <row r="458" spans="1:29" x14ac:dyDescent="0.25">
      <c r="A458" t="s">
        <v>423</v>
      </c>
      <c r="B458" t="s">
        <v>1388</v>
      </c>
      <c r="C458" t="s">
        <v>1389</v>
      </c>
      <c r="D458">
        <v>1900</v>
      </c>
      <c r="E458" s="957">
        <v>1</v>
      </c>
      <c r="F458" t="s">
        <v>442</v>
      </c>
      <c r="G458" s="957">
        <v>182</v>
      </c>
      <c r="H458" t="s">
        <v>383</v>
      </c>
      <c r="I458" s="937" t="s">
        <v>491</v>
      </c>
      <c r="J458" s="937" t="s">
        <v>447</v>
      </c>
      <c r="K458" s="937" t="s">
        <v>53</v>
      </c>
      <c r="L458" s="937" t="s">
        <v>44</v>
      </c>
      <c r="M458" s="958" t="s">
        <v>156</v>
      </c>
      <c r="N458" s="677">
        <f t="shared" ca="1" si="69"/>
        <v>0</v>
      </c>
      <c r="O458" s="677">
        <f t="shared" ca="1" si="77"/>
        <v>0</v>
      </c>
      <c r="P458" s="677">
        <f t="shared" ca="1" si="77"/>
        <v>0</v>
      </c>
      <c r="Q458" s="677">
        <f t="shared" ca="1" si="77"/>
        <v>0</v>
      </c>
      <c r="R458" s="677">
        <f t="shared" ca="1" si="77"/>
        <v>0</v>
      </c>
      <c r="S458" s="677">
        <f t="shared" ca="1" si="77"/>
        <v>0</v>
      </c>
      <c r="T458" s="677">
        <f t="shared" ca="1" si="77"/>
        <v>0</v>
      </c>
      <c r="U458" s="677">
        <f t="shared" ca="1" si="77"/>
        <v>0</v>
      </c>
      <c r="V458" s="677">
        <f t="shared" ca="1" si="77"/>
        <v>0</v>
      </c>
      <c r="W458" s="677">
        <f t="shared" ca="1" si="75"/>
        <v>0</v>
      </c>
      <c r="X458" s="677">
        <f t="shared" ca="1" si="77"/>
        <v>0</v>
      </c>
      <c r="Y458" s="677">
        <f t="shared" ca="1" si="77"/>
        <v>0</v>
      </c>
      <c r="Z458" s="677">
        <f t="shared" ca="1" si="77"/>
        <v>0</v>
      </c>
      <c r="AA458" t="str">
        <f t="shared" si="78"/>
        <v>ASR_COMP</v>
      </c>
      <c r="AB458" s="957">
        <f t="shared" si="79"/>
        <v>44682</v>
      </c>
      <c r="AC458" t="str">
        <f t="shared" si="80"/>
        <v>Unaudited</v>
      </c>
    </row>
    <row r="459" spans="1:29" x14ac:dyDescent="0.25">
      <c r="A459" t="s">
        <v>423</v>
      </c>
      <c r="B459" t="s">
        <v>1388</v>
      </c>
      <c r="C459" t="s">
        <v>1389</v>
      </c>
      <c r="D459">
        <v>1900</v>
      </c>
      <c r="E459" s="957">
        <v>1</v>
      </c>
      <c r="F459" t="s">
        <v>442</v>
      </c>
      <c r="G459" s="957">
        <v>182</v>
      </c>
      <c r="H459" t="s">
        <v>383</v>
      </c>
      <c r="I459" s="958" t="s">
        <v>491</v>
      </c>
      <c r="J459" s="958" t="s">
        <v>447</v>
      </c>
      <c r="K459" s="958" t="s">
        <v>53</v>
      </c>
      <c r="L459" s="937" t="s">
        <v>41</v>
      </c>
      <c r="M459" s="958" t="s">
        <v>52</v>
      </c>
      <c r="N459" s="677">
        <f t="shared" ca="1" si="69"/>
        <v>186502.19439124572</v>
      </c>
      <c r="O459" s="677">
        <f t="shared" ca="1" si="77"/>
        <v>137611.06282177748</v>
      </c>
      <c r="P459" s="677">
        <f t="shared" ca="1" si="77"/>
        <v>2773.2030501435211</v>
      </c>
      <c r="Q459" s="677">
        <f t="shared" ca="1" si="77"/>
        <v>27349.102864378212</v>
      </c>
      <c r="R459" s="677">
        <f t="shared" ca="1" si="77"/>
        <v>3761.6088492500198</v>
      </c>
      <c r="S459" s="677">
        <f t="shared" ca="1" si="77"/>
        <v>2375.8507657057357</v>
      </c>
      <c r="T459" s="677">
        <f t="shared" ca="1" si="77"/>
        <v>1761.9200901757617</v>
      </c>
      <c r="U459" s="677">
        <f t="shared" ca="1" si="77"/>
        <v>34.599639233058767</v>
      </c>
      <c r="V459" s="677">
        <f t="shared" ca="1" si="77"/>
        <v>419.97627291766281</v>
      </c>
      <c r="W459" s="677">
        <f t="shared" ca="1" si="75"/>
        <v>0</v>
      </c>
      <c r="X459" s="677">
        <f t="shared" ca="1" si="77"/>
        <v>6831.8850723171699</v>
      </c>
      <c r="Y459" s="677">
        <f t="shared" ca="1" si="77"/>
        <v>3582.9849653470856</v>
      </c>
      <c r="Z459" s="677">
        <f t="shared" ca="1" si="77"/>
        <v>0</v>
      </c>
      <c r="AA459" t="str">
        <f t="shared" si="78"/>
        <v>ASR_COMP</v>
      </c>
      <c r="AB459" s="957">
        <f t="shared" si="79"/>
        <v>44682</v>
      </c>
      <c r="AC459" t="str">
        <f t="shared" si="80"/>
        <v>Unaudited</v>
      </c>
    </row>
    <row r="460" spans="1:29" x14ac:dyDescent="0.25">
      <c r="A460" t="s">
        <v>423</v>
      </c>
      <c r="B460" t="s">
        <v>1388</v>
      </c>
      <c r="C460" t="s">
        <v>1389</v>
      </c>
      <c r="D460">
        <v>1900</v>
      </c>
      <c r="E460" s="957">
        <v>1</v>
      </c>
      <c r="F460" t="s">
        <v>442</v>
      </c>
      <c r="G460" s="957">
        <v>182</v>
      </c>
      <c r="H460" t="s">
        <v>383</v>
      </c>
      <c r="I460" s="937" t="s">
        <v>491</v>
      </c>
      <c r="J460" s="937" t="s">
        <v>447</v>
      </c>
      <c r="K460" s="937" t="s">
        <v>53</v>
      </c>
      <c r="L460" s="937" t="s">
        <v>42</v>
      </c>
      <c r="M460" s="958" t="s">
        <v>157</v>
      </c>
      <c r="N460" s="677">
        <f t="shared" ca="1" si="69"/>
        <v>-101275.49117503459</v>
      </c>
      <c r="O460" s="677">
        <f t="shared" ca="1" si="77"/>
        <v>-77091.559386131223</v>
      </c>
      <c r="P460" s="677">
        <f t="shared" ca="1" si="77"/>
        <v>-2360.8757922170712</v>
      </c>
      <c r="Q460" s="677">
        <f t="shared" ca="1" si="77"/>
        <v>-12954.838816639465</v>
      </c>
      <c r="R460" s="677">
        <f t="shared" ca="1" si="77"/>
        <v>-2083.3401885366006</v>
      </c>
      <c r="S460" s="677">
        <f t="shared" ca="1" si="77"/>
        <v>-567.79098405621244</v>
      </c>
      <c r="T460" s="677">
        <f t="shared" ca="1" si="77"/>
        <v>-1761.5131895149279</v>
      </c>
      <c r="U460" s="677">
        <f t="shared" ca="1" si="77"/>
        <v>-4.5703208892327138</v>
      </c>
      <c r="V460" s="677">
        <f t="shared" ca="1" si="77"/>
        <v>-144.47138246128404</v>
      </c>
      <c r="W460" s="677">
        <f t="shared" ca="1" si="75"/>
        <v>-32.537166700377426</v>
      </c>
      <c r="X460" s="677">
        <f t="shared" ca="1" si="77"/>
        <v>-1121.4921143470126</v>
      </c>
      <c r="Y460" s="677">
        <f t="shared" ca="1" si="77"/>
        <v>-3152.5018335411723</v>
      </c>
      <c r="Z460" s="677">
        <f t="shared" ca="1" si="77"/>
        <v>0</v>
      </c>
      <c r="AA460" t="str">
        <f t="shared" si="78"/>
        <v>ASR_COMP</v>
      </c>
      <c r="AB460" s="957">
        <f t="shared" si="79"/>
        <v>44682</v>
      </c>
      <c r="AC460" t="str">
        <f t="shared" si="80"/>
        <v>Unaudited</v>
      </c>
    </row>
    <row r="461" spans="1:29" x14ac:dyDescent="0.25">
      <c r="A461" t="s">
        <v>423</v>
      </c>
      <c r="B461" t="s">
        <v>1388</v>
      </c>
      <c r="C461" t="s">
        <v>1389</v>
      </c>
      <c r="D461">
        <v>1900</v>
      </c>
      <c r="E461" s="957">
        <v>1</v>
      </c>
      <c r="F461" t="s">
        <v>442</v>
      </c>
      <c r="G461" s="957">
        <v>182</v>
      </c>
      <c r="H461" t="s">
        <v>383</v>
      </c>
      <c r="I461" s="937" t="s">
        <v>491</v>
      </c>
      <c r="J461" s="937" t="s">
        <v>447</v>
      </c>
      <c r="K461" s="937" t="s">
        <v>53</v>
      </c>
      <c r="L461" s="937" t="s">
        <v>43</v>
      </c>
      <c r="M461" s="958" t="s">
        <v>465</v>
      </c>
      <c r="N461" s="677">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301501.76613603835</v>
      </c>
      <c r="O461" s="677">
        <f t="shared" ca="1" si="77"/>
        <v>203831.32111737691</v>
      </c>
      <c r="P461" s="677">
        <f t="shared" ca="1" si="77"/>
        <v>9982.8635628166248</v>
      </c>
      <c r="Q461" s="677">
        <f t="shared" ca="1" si="77"/>
        <v>52779.312184167051</v>
      </c>
      <c r="R461" s="677">
        <f t="shared" ca="1" si="77"/>
        <v>7859.91347422127</v>
      </c>
      <c r="S461" s="677">
        <f t="shared" ca="1" si="77"/>
        <v>4528.3451208182196</v>
      </c>
      <c r="T461" s="677">
        <f t="shared" ca="1" si="77"/>
        <v>1542.1954218307492</v>
      </c>
      <c r="U461" s="677">
        <f t="shared" ca="1" si="77"/>
        <v>9.3253939487593129</v>
      </c>
      <c r="V461" s="677">
        <f t="shared" ca="1" si="77"/>
        <v>603.81452022709811</v>
      </c>
      <c r="W461" s="677">
        <f t="shared" ca="1" si="75"/>
        <v>1103.9658344527013</v>
      </c>
      <c r="X461" s="677">
        <f t="shared" ca="1" si="77"/>
        <v>6789.9885787062003</v>
      </c>
      <c r="Y461" s="677">
        <f t="shared" ca="1" si="77"/>
        <v>12470.720927472754</v>
      </c>
      <c r="Z461" s="677">
        <f t="shared" ca="1" si="77"/>
        <v>0</v>
      </c>
      <c r="AA461" t="str">
        <f t="shared" si="78"/>
        <v>ASR_COMP</v>
      </c>
      <c r="AB461" s="957">
        <f t="shared" si="79"/>
        <v>44682</v>
      </c>
      <c r="AC461" t="str">
        <f t="shared" si="80"/>
        <v>Unaudited</v>
      </c>
    </row>
    <row r="462" spans="1:29" x14ac:dyDescent="0.25">
      <c r="A462" t="s">
        <v>423</v>
      </c>
      <c r="B462" t="s">
        <v>1388</v>
      </c>
      <c r="C462" t="s">
        <v>1389</v>
      </c>
      <c r="D462">
        <v>1900</v>
      </c>
      <c r="E462" s="957">
        <v>1</v>
      </c>
      <c r="F462" t="s">
        <v>442</v>
      </c>
      <c r="G462" s="957">
        <v>182</v>
      </c>
      <c r="H462" t="s">
        <v>383</v>
      </c>
      <c r="I462" s="937" t="s">
        <v>491</v>
      </c>
      <c r="J462" s="937" t="s">
        <v>447</v>
      </c>
      <c r="K462" s="937" t="s">
        <v>923</v>
      </c>
      <c r="L462" s="937" t="s">
        <v>924</v>
      </c>
      <c r="M462" s="958" t="s">
        <v>923</v>
      </c>
      <c r="N462" s="677">
        <f t="shared" ca="1" si="81"/>
        <v>428288.8331167908</v>
      </c>
      <c r="O462" s="677">
        <f t="shared" ca="1" si="77"/>
        <v>404586.54166552064</v>
      </c>
      <c r="P462" s="677">
        <f t="shared" ca="1" si="77"/>
        <v>16851.343877049068</v>
      </c>
      <c r="Q462" s="677">
        <f t="shared" ca="1" si="77"/>
        <v>5241.5568260410228</v>
      </c>
      <c r="R462" s="677">
        <f t="shared" ca="1" si="77"/>
        <v>337.01371815393674</v>
      </c>
      <c r="S462" s="677">
        <f t="shared" ca="1" si="77"/>
        <v>186.4549110069571</v>
      </c>
      <c r="T462" s="677">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198.02072425407573</v>
      </c>
      <c r="U462" s="677">
        <f t="shared" ca="1" si="82"/>
        <v>0.38397371499515015</v>
      </c>
      <c r="V462" s="677">
        <f t="shared" ca="1" si="82"/>
        <v>25.890078460085231</v>
      </c>
      <c r="W462" s="677">
        <f t="shared" ca="1" si="75"/>
        <v>47.335334136191591</v>
      </c>
      <c r="X462" s="677">
        <f t="shared" ca="1" si="82"/>
        <v>279.57823054620962</v>
      </c>
      <c r="Y462" s="677">
        <f t="shared" ca="1" si="82"/>
        <v>534.71377790759971</v>
      </c>
      <c r="Z462" s="677">
        <f t="shared" ca="1" si="82"/>
        <v>0</v>
      </c>
      <c r="AA462" t="str">
        <f t="shared" si="78"/>
        <v>ASR_COMP</v>
      </c>
      <c r="AB462" s="957">
        <f t="shared" si="79"/>
        <v>44682</v>
      </c>
      <c r="AC462" t="str">
        <f t="shared" si="80"/>
        <v>Unaudited</v>
      </c>
    </row>
    <row r="463" spans="1:29" x14ac:dyDescent="0.25">
      <c r="A463" t="s">
        <v>423</v>
      </c>
      <c r="B463" t="s">
        <v>1388</v>
      </c>
      <c r="C463" t="s">
        <v>1389</v>
      </c>
      <c r="D463">
        <v>1900</v>
      </c>
      <c r="E463" s="957">
        <v>1</v>
      </c>
      <c r="F463" t="s">
        <v>442</v>
      </c>
      <c r="G463" s="957">
        <v>182</v>
      </c>
      <c r="H463" t="s">
        <v>383</v>
      </c>
      <c r="I463" s="958" t="s">
        <v>491</v>
      </c>
      <c r="J463" s="958" t="s">
        <v>447</v>
      </c>
      <c r="K463" s="958" t="s">
        <v>923</v>
      </c>
      <c r="L463" s="937" t="s">
        <v>925</v>
      </c>
      <c r="M463" s="958" t="s">
        <v>928</v>
      </c>
      <c r="N463" s="677">
        <f t="shared" ca="1" si="81"/>
        <v>-44901.18354058118</v>
      </c>
      <c r="O463" s="677">
        <f t="shared" ca="1" si="82"/>
        <v>-24426.004025789469</v>
      </c>
      <c r="P463" s="677">
        <f t="shared" ca="1" si="82"/>
        <v>-760.86384772300482</v>
      </c>
      <c r="Q463" s="677">
        <f t="shared" ca="1" si="82"/>
        <v>-12805.284986812625</v>
      </c>
      <c r="R463" s="677">
        <f t="shared" ca="1" si="82"/>
        <v>-1592.2095093366379</v>
      </c>
      <c r="S463" s="677">
        <f t="shared" ca="1" si="82"/>
        <v>-269.11453379463421</v>
      </c>
      <c r="T463" s="677">
        <f t="shared" ca="1" si="82"/>
        <v>-861.93097425650819</v>
      </c>
      <c r="U463" s="677">
        <f t="shared" ca="1" si="82"/>
        <v>0</v>
      </c>
      <c r="V463" s="677">
        <f t="shared" ca="1" si="82"/>
        <v>-168.42320213014412</v>
      </c>
      <c r="W463" s="677">
        <f t="shared" ca="1" si="75"/>
        <v>-63.578075253686151</v>
      </c>
      <c r="X463" s="677">
        <f t="shared" ca="1" si="82"/>
        <v>-636.32048710309971</v>
      </c>
      <c r="Y463" s="677">
        <f t="shared" ca="1" si="82"/>
        <v>-3317.4538983813718</v>
      </c>
      <c r="Z463" s="677">
        <f t="shared" ca="1" si="82"/>
        <v>0</v>
      </c>
      <c r="AA463" t="str">
        <f t="shared" si="78"/>
        <v>ASR_COMP</v>
      </c>
      <c r="AB463" s="957">
        <f t="shared" si="79"/>
        <v>44682</v>
      </c>
      <c r="AC463" t="str">
        <f t="shared" si="80"/>
        <v>Unaudited</v>
      </c>
    </row>
    <row r="464" spans="1:29" x14ac:dyDescent="0.25">
      <c r="A464" t="s">
        <v>423</v>
      </c>
      <c r="B464" t="s">
        <v>1388</v>
      </c>
      <c r="C464" t="s">
        <v>1389</v>
      </c>
      <c r="D464">
        <v>1900</v>
      </c>
      <c r="E464" s="957">
        <v>1</v>
      </c>
      <c r="F464" t="s">
        <v>442</v>
      </c>
      <c r="G464" s="957">
        <v>182</v>
      </c>
      <c r="H464" t="s">
        <v>383</v>
      </c>
      <c r="I464" s="958" t="s">
        <v>491</v>
      </c>
      <c r="J464" s="958" t="s">
        <v>447</v>
      </c>
      <c r="K464" s="958" t="s">
        <v>923</v>
      </c>
      <c r="L464" s="937" t="s">
        <v>926</v>
      </c>
      <c r="M464" s="958" t="s">
        <v>929</v>
      </c>
      <c r="N464" s="677">
        <f t="shared" ca="1" si="81"/>
        <v>0</v>
      </c>
      <c r="O464" s="677">
        <f t="shared" ca="1" si="82"/>
        <v>0</v>
      </c>
      <c r="P464" s="677">
        <f t="shared" ca="1" si="82"/>
        <v>0</v>
      </c>
      <c r="Q464" s="677">
        <f t="shared" ca="1" si="82"/>
        <v>0</v>
      </c>
      <c r="R464" s="677">
        <f t="shared" ca="1" si="82"/>
        <v>0</v>
      </c>
      <c r="S464" s="677">
        <f t="shared" ca="1" si="82"/>
        <v>0</v>
      </c>
      <c r="T464" s="677">
        <f t="shared" ca="1" si="82"/>
        <v>0</v>
      </c>
      <c r="U464" s="677">
        <f t="shared" ca="1" si="82"/>
        <v>0</v>
      </c>
      <c r="V464" s="677">
        <f t="shared" ca="1" si="82"/>
        <v>0</v>
      </c>
      <c r="W464" s="677">
        <f t="shared" ca="1" si="75"/>
        <v>0</v>
      </c>
      <c r="X464" s="677">
        <f t="shared" ca="1" si="82"/>
        <v>0</v>
      </c>
      <c r="Y464" s="677">
        <f t="shared" ca="1" si="82"/>
        <v>0</v>
      </c>
      <c r="Z464" s="677">
        <f t="shared" ca="1" si="82"/>
        <v>0</v>
      </c>
      <c r="AA464" t="str">
        <f t="shared" si="78"/>
        <v>ASR_COMP</v>
      </c>
      <c r="AB464" s="957">
        <f t="shared" si="79"/>
        <v>44682</v>
      </c>
      <c r="AC464" t="str">
        <f t="shared" si="80"/>
        <v>Unaudited</v>
      </c>
    </row>
    <row r="465" spans="1:29" x14ac:dyDescent="0.25">
      <c r="A465" t="s">
        <v>423</v>
      </c>
      <c r="B465" t="s">
        <v>1388</v>
      </c>
      <c r="C465" t="s">
        <v>1389</v>
      </c>
      <c r="D465">
        <v>1900</v>
      </c>
      <c r="E465" s="957">
        <v>1</v>
      </c>
      <c r="F465" t="s">
        <v>442</v>
      </c>
      <c r="G465" s="957">
        <v>182</v>
      </c>
      <c r="H465" t="s">
        <v>383</v>
      </c>
      <c r="I465" s="958" t="s">
        <v>491</v>
      </c>
      <c r="J465" s="958" t="s">
        <v>447</v>
      </c>
      <c r="K465" s="958" t="s">
        <v>448</v>
      </c>
      <c r="L465" s="937">
        <v>5.0999999999999996</v>
      </c>
      <c r="M465" s="958" t="s">
        <v>37</v>
      </c>
      <c r="N465" s="677">
        <f t="shared" ca="1" si="81"/>
        <v>555585.93386110791</v>
      </c>
      <c r="O465" s="677">
        <f t="shared" ca="1" si="82"/>
        <v>237107.18045521434</v>
      </c>
      <c r="P465" s="677">
        <f t="shared" ca="1" si="82"/>
        <v>49614.944643813025</v>
      </c>
      <c r="Q465" s="677">
        <f t="shared" ca="1" si="82"/>
        <v>39660.206101719508</v>
      </c>
      <c r="R465" s="677">
        <f t="shared" ca="1" si="82"/>
        <v>37356.685565887317</v>
      </c>
      <c r="S465" s="677">
        <f t="shared" ca="1" si="82"/>
        <v>5061.7429695812762</v>
      </c>
      <c r="T465" s="677">
        <f t="shared" ca="1" si="82"/>
        <v>176714.79702812561</v>
      </c>
      <c r="U465" s="677">
        <f t="shared" ca="1" si="82"/>
        <v>0.75541254244797174</v>
      </c>
      <c r="V465" s="677">
        <f t="shared" ca="1" si="82"/>
        <v>857.96497088454998</v>
      </c>
      <c r="W465" s="677">
        <f t="shared" ca="1" si="75"/>
        <v>93.125398200489855</v>
      </c>
      <c r="X465" s="677">
        <f t="shared" ca="1" si="82"/>
        <v>5433.4095819798085</v>
      </c>
      <c r="Y465" s="677">
        <f t="shared" ca="1" si="82"/>
        <v>3685.1217331595003</v>
      </c>
      <c r="Z465" s="677">
        <f t="shared" ca="1" si="82"/>
        <v>0</v>
      </c>
      <c r="AA465" t="str">
        <f t="shared" si="78"/>
        <v>ASR_COMP</v>
      </c>
      <c r="AB465" s="957">
        <f t="shared" si="79"/>
        <v>44682</v>
      </c>
      <c r="AC465" t="str">
        <f t="shared" si="80"/>
        <v>Unaudited</v>
      </c>
    </row>
    <row r="466" spans="1:29" ht="30" x14ac:dyDescent="0.25">
      <c r="A466" t="s">
        <v>423</v>
      </c>
      <c r="B466" t="s">
        <v>1388</v>
      </c>
      <c r="C466" t="s">
        <v>1389</v>
      </c>
      <c r="D466">
        <v>1900</v>
      </c>
      <c r="E466" s="957">
        <v>1</v>
      </c>
      <c r="F466" t="s">
        <v>442</v>
      </c>
      <c r="G466" s="957">
        <v>182</v>
      </c>
      <c r="H466" t="s">
        <v>383</v>
      </c>
      <c r="I466" s="958" t="s">
        <v>491</v>
      </c>
      <c r="J466" s="958" t="s">
        <v>447</v>
      </c>
      <c r="K466" s="958" t="s">
        <v>448</v>
      </c>
      <c r="L466" s="937">
        <v>5.2</v>
      </c>
      <c r="M466" s="958" t="s">
        <v>306</v>
      </c>
      <c r="N466" s="677">
        <f t="shared" ca="1" si="81"/>
        <v>0</v>
      </c>
      <c r="O466" s="677">
        <f t="shared" ca="1" si="82"/>
        <v>0</v>
      </c>
      <c r="P466" s="677">
        <f t="shared" ca="1" si="82"/>
        <v>0</v>
      </c>
      <c r="Q466" s="677">
        <f t="shared" ca="1" si="82"/>
        <v>0</v>
      </c>
      <c r="R466" s="677">
        <f t="shared" ca="1" si="82"/>
        <v>0</v>
      </c>
      <c r="S466" s="677">
        <f t="shared" ca="1" si="82"/>
        <v>0</v>
      </c>
      <c r="T466" s="677">
        <f t="shared" ca="1" si="82"/>
        <v>0</v>
      </c>
      <c r="U466" s="677">
        <f t="shared" ca="1" si="82"/>
        <v>0</v>
      </c>
      <c r="V466" s="677">
        <f t="shared" ca="1" si="82"/>
        <v>0</v>
      </c>
      <c r="W466" s="677">
        <f t="shared" ca="1" si="75"/>
        <v>0</v>
      </c>
      <c r="X466" s="677">
        <f t="shared" ca="1" si="82"/>
        <v>0</v>
      </c>
      <c r="Y466" s="677">
        <f t="shared" ca="1" si="82"/>
        <v>0</v>
      </c>
      <c r="Z466" s="677">
        <f t="shared" ca="1" si="82"/>
        <v>0</v>
      </c>
      <c r="AA466" t="str">
        <f t="shared" si="78"/>
        <v>ASR_COMP</v>
      </c>
      <c r="AB466" s="957">
        <f t="shared" si="79"/>
        <v>44682</v>
      </c>
      <c r="AC466" t="str">
        <f t="shared" si="80"/>
        <v>Unaudited</v>
      </c>
    </row>
    <row r="467" spans="1:29" ht="30" x14ac:dyDescent="0.25">
      <c r="A467" t="s">
        <v>423</v>
      </c>
      <c r="B467" t="s">
        <v>1388</v>
      </c>
      <c r="C467" t="s">
        <v>1389</v>
      </c>
      <c r="D467">
        <v>1900</v>
      </c>
      <c r="E467" s="957">
        <v>1</v>
      </c>
      <c r="F467" t="s">
        <v>442</v>
      </c>
      <c r="G467" s="957">
        <v>182</v>
      </c>
      <c r="H467" t="s">
        <v>383</v>
      </c>
      <c r="I467" s="958" t="s">
        <v>491</v>
      </c>
      <c r="J467" s="958" t="s">
        <v>447</v>
      </c>
      <c r="K467" s="958" t="s">
        <v>448</v>
      </c>
      <c r="L467" s="953">
        <v>5.3</v>
      </c>
      <c r="M467" s="958" t="s">
        <v>307</v>
      </c>
      <c r="N467" s="677">
        <f t="shared" ca="1" si="81"/>
        <v>-31050.766792527898</v>
      </c>
      <c r="O467" s="677">
        <f t="shared" ca="1" si="82"/>
        <v>-14203.083236312978</v>
      </c>
      <c r="P467" s="677">
        <f t="shared" ca="1" si="82"/>
        <v>-4236.098792895953</v>
      </c>
      <c r="Q467" s="677">
        <f t="shared" ca="1" si="82"/>
        <v>-2544.3283348869459</v>
      </c>
      <c r="R467" s="677">
        <f t="shared" ca="1" si="82"/>
        <v>-2701.3996778550381</v>
      </c>
      <c r="S467" s="677">
        <f t="shared" ca="1" si="82"/>
        <v>-348.53175557566908</v>
      </c>
      <c r="T467" s="677">
        <f t="shared" ca="1" si="82"/>
        <v>-6315.5206099174557</v>
      </c>
      <c r="U467" s="677">
        <f t="shared" ca="1" si="82"/>
        <v>0</v>
      </c>
      <c r="V467" s="677">
        <f t="shared" ca="1" si="82"/>
        <v>-112.8200891821492</v>
      </c>
      <c r="W467" s="677">
        <f t="shared" ca="1" si="75"/>
        <v>-7.8589723749602776</v>
      </c>
      <c r="X467" s="677">
        <f t="shared" ca="1" si="82"/>
        <v>-285.07224555941252</v>
      </c>
      <c r="Y467" s="677">
        <f t="shared" ca="1" si="82"/>
        <v>-296.05307796733138</v>
      </c>
      <c r="Z467" s="677">
        <f t="shared" ca="1" si="82"/>
        <v>0</v>
      </c>
      <c r="AA467" t="str">
        <f t="shared" si="78"/>
        <v>ASR_COMP</v>
      </c>
      <c r="AB467" s="957">
        <f t="shared" si="79"/>
        <v>44682</v>
      </c>
      <c r="AC467" t="str">
        <f t="shared" si="80"/>
        <v>Unaudited</v>
      </c>
    </row>
    <row r="468" spans="1:29" x14ac:dyDescent="0.25">
      <c r="A468" t="s">
        <v>423</v>
      </c>
      <c r="B468" t="s">
        <v>1388</v>
      </c>
      <c r="C468" t="s">
        <v>1389</v>
      </c>
      <c r="D468">
        <v>1900</v>
      </c>
      <c r="E468" s="957">
        <v>1</v>
      </c>
      <c r="F468" t="s">
        <v>442</v>
      </c>
      <c r="G468" s="957">
        <v>182</v>
      </c>
      <c r="H468" t="s">
        <v>383</v>
      </c>
      <c r="I468" s="958" t="s">
        <v>491</v>
      </c>
      <c r="J468" s="958" t="s">
        <v>447</v>
      </c>
      <c r="K468" s="958" t="s">
        <v>448</v>
      </c>
      <c r="L468" s="937" t="s">
        <v>82</v>
      </c>
      <c r="M468" s="958" t="s">
        <v>456</v>
      </c>
      <c r="N468" s="677">
        <f t="shared" ca="1" si="81"/>
        <v>0</v>
      </c>
      <c r="O468" s="677">
        <f t="shared" ca="1" si="82"/>
        <v>0</v>
      </c>
      <c r="P468" s="677">
        <f t="shared" ca="1" si="82"/>
        <v>0</v>
      </c>
      <c r="Q468" s="677">
        <f t="shared" ca="1" si="82"/>
        <v>0</v>
      </c>
      <c r="R468" s="677">
        <f t="shared" ca="1" si="82"/>
        <v>0</v>
      </c>
      <c r="S468" s="677">
        <f t="shared" ca="1" si="82"/>
        <v>0</v>
      </c>
      <c r="T468" s="677">
        <f t="shared" ca="1" si="82"/>
        <v>0</v>
      </c>
      <c r="U468" s="677">
        <f t="shared" ca="1" si="82"/>
        <v>0</v>
      </c>
      <c r="V468" s="677">
        <f t="shared" ca="1" si="82"/>
        <v>0</v>
      </c>
      <c r="W468" s="677">
        <f t="shared" ca="1" si="75"/>
        <v>0</v>
      </c>
      <c r="X468" s="677">
        <f t="shared" ca="1" si="82"/>
        <v>0</v>
      </c>
      <c r="Y468" s="677">
        <f t="shared" ca="1" si="82"/>
        <v>0</v>
      </c>
      <c r="Z468" s="677">
        <f t="shared" ca="1" si="82"/>
        <v>0</v>
      </c>
      <c r="AA468" t="str">
        <f t="shared" si="78"/>
        <v>ASR_COMP</v>
      </c>
      <c r="AB468" s="957">
        <f t="shared" si="79"/>
        <v>44682</v>
      </c>
      <c r="AC468" t="str">
        <f t="shared" si="80"/>
        <v>Unaudited</v>
      </c>
    </row>
    <row r="469" spans="1:29" x14ac:dyDescent="0.25">
      <c r="A469" t="s">
        <v>423</v>
      </c>
      <c r="B469" t="s">
        <v>1388</v>
      </c>
      <c r="C469" t="s">
        <v>1389</v>
      </c>
      <c r="D469">
        <v>1900</v>
      </c>
      <c r="E469" s="957">
        <v>1</v>
      </c>
      <c r="F469" t="s">
        <v>442</v>
      </c>
      <c r="G469" s="957">
        <v>182</v>
      </c>
      <c r="H469" t="s">
        <v>383</v>
      </c>
      <c r="I469" s="937" t="s">
        <v>491</v>
      </c>
      <c r="J469" s="937" t="s">
        <v>447</v>
      </c>
      <c r="K469" s="937" t="s">
        <v>449</v>
      </c>
      <c r="L469" s="937">
        <v>6.1</v>
      </c>
      <c r="M469" s="958" t="s">
        <v>18</v>
      </c>
      <c r="N469" s="677">
        <f t="shared" ca="1" si="81"/>
        <v>0</v>
      </c>
      <c r="O469" s="677">
        <f t="shared" ca="1" si="82"/>
        <v>0</v>
      </c>
      <c r="P469" s="677">
        <f t="shared" ca="1" si="82"/>
        <v>0</v>
      </c>
      <c r="Q469" s="677">
        <f t="shared" ca="1" si="82"/>
        <v>0</v>
      </c>
      <c r="R469" s="677">
        <f t="shared" ca="1" si="82"/>
        <v>0</v>
      </c>
      <c r="S469" s="677">
        <f t="shared" ca="1" si="82"/>
        <v>0</v>
      </c>
      <c r="T469" s="677">
        <f t="shared" ca="1" si="82"/>
        <v>0</v>
      </c>
      <c r="U469" s="677">
        <f t="shared" ca="1" si="82"/>
        <v>0</v>
      </c>
      <c r="V469" s="677">
        <f t="shared" ca="1" si="82"/>
        <v>0</v>
      </c>
      <c r="W469" s="677">
        <f t="shared" ca="1" si="75"/>
        <v>0</v>
      </c>
      <c r="X469" s="677">
        <f t="shared" ca="1" si="82"/>
        <v>0</v>
      </c>
      <c r="Y469" s="677">
        <f t="shared" ca="1" si="82"/>
        <v>0</v>
      </c>
      <c r="Z469" s="677">
        <f t="shared" ca="1" si="82"/>
        <v>0</v>
      </c>
      <c r="AA469" t="str">
        <f t="shared" si="78"/>
        <v>ASR_COMP</v>
      </c>
      <c r="AB469" s="957">
        <f t="shared" si="79"/>
        <v>44682</v>
      </c>
      <c r="AC469" t="str">
        <f t="shared" si="80"/>
        <v>Unaudited</v>
      </c>
    </row>
    <row r="470" spans="1:29" x14ac:dyDescent="0.25">
      <c r="A470" t="s">
        <v>423</v>
      </c>
      <c r="B470" t="s">
        <v>1388</v>
      </c>
      <c r="C470" t="s">
        <v>1389</v>
      </c>
      <c r="D470">
        <v>1900</v>
      </c>
      <c r="E470" s="957">
        <v>1</v>
      </c>
      <c r="F470" t="s">
        <v>442</v>
      </c>
      <c r="G470" s="957">
        <v>182</v>
      </c>
      <c r="H470" t="s">
        <v>383</v>
      </c>
      <c r="I470" s="958" t="s">
        <v>491</v>
      </c>
      <c r="J470" s="958" t="s">
        <v>447</v>
      </c>
      <c r="K470" s="958" t="s">
        <v>449</v>
      </c>
      <c r="L470" s="937">
        <v>6.2</v>
      </c>
      <c r="M470" s="958" t="s">
        <v>19</v>
      </c>
      <c r="N470" s="677">
        <f t="shared" ca="1" si="81"/>
        <v>0</v>
      </c>
      <c r="O470" s="677">
        <f t="shared" ca="1" si="82"/>
        <v>0</v>
      </c>
      <c r="P470" s="677">
        <f t="shared" ca="1" si="82"/>
        <v>0</v>
      </c>
      <c r="Q470" s="677">
        <f t="shared" ca="1" si="82"/>
        <v>0</v>
      </c>
      <c r="R470" s="677">
        <f t="shared" ca="1" si="82"/>
        <v>0</v>
      </c>
      <c r="S470" s="677">
        <f t="shared" ca="1" si="82"/>
        <v>0</v>
      </c>
      <c r="T470" s="677">
        <f t="shared" ca="1" si="82"/>
        <v>0</v>
      </c>
      <c r="U470" s="677">
        <f t="shared" ca="1" si="82"/>
        <v>0</v>
      </c>
      <c r="V470" s="677">
        <f t="shared" ca="1" si="82"/>
        <v>0</v>
      </c>
      <c r="W470" s="677">
        <f t="shared" ca="1" si="75"/>
        <v>0</v>
      </c>
      <c r="X470" s="677">
        <f t="shared" ca="1" si="82"/>
        <v>0</v>
      </c>
      <c r="Y470" s="677">
        <f t="shared" ca="1" si="82"/>
        <v>0</v>
      </c>
      <c r="Z470" s="677">
        <f t="shared" ca="1" si="82"/>
        <v>0</v>
      </c>
      <c r="AA470" t="str">
        <f t="shared" si="78"/>
        <v>ASR_COMP</v>
      </c>
      <c r="AB470" s="957">
        <f t="shared" si="79"/>
        <v>44682</v>
      </c>
      <c r="AC470" t="str">
        <f t="shared" si="80"/>
        <v>Unaudited</v>
      </c>
    </row>
    <row r="471" spans="1:29" x14ac:dyDescent="0.25">
      <c r="A471" t="s">
        <v>423</v>
      </c>
      <c r="B471" t="s">
        <v>1388</v>
      </c>
      <c r="C471" t="s">
        <v>1389</v>
      </c>
      <c r="D471">
        <v>1900</v>
      </c>
      <c r="E471" s="957">
        <v>1</v>
      </c>
      <c r="F471" t="s">
        <v>442</v>
      </c>
      <c r="G471" s="957">
        <v>182</v>
      </c>
      <c r="H471" t="s">
        <v>383</v>
      </c>
      <c r="I471" s="937" t="s">
        <v>491</v>
      </c>
      <c r="J471" s="937" t="s">
        <v>447</v>
      </c>
      <c r="K471" s="937" t="s">
        <v>449</v>
      </c>
      <c r="L471" s="937">
        <v>6.3</v>
      </c>
      <c r="M471" s="937" t="s">
        <v>187</v>
      </c>
      <c r="N471" s="677">
        <f t="shared" ca="1" si="81"/>
        <v>0</v>
      </c>
      <c r="O471" s="677">
        <f t="shared" ca="1" si="82"/>
        <v>0</v>
      </c>
      <c r="P471" s="677">
        <f t="shared" ca="1" si="82"/>
        <v>0</v>
      </c>
      <c r="Q471" s="677">
        <f t="shared" ca="1" si="82"/>
        <v>0</v>
      </c>
      <c r="R471" s="677">
        <f t="shared" ca="1" si="82"/>
        <v>0</v>
      </c>
      <c r="S471" s="677">
        <f t="shared" ca="1" si="82"/>
        <v>0</v>
      </c>
      <c r="T471" s="677">
        <f t="shared" ca="1" si="82"/>
        <v>0</v>
      </c>
      <c r="U471" s="677">
        <f t="shared" ca="1" si="82"/>
        <v>0</v>
      </c>
      <c r="V471" s="677">
        <f t="shared" ca="1" si="82"/>
        <v>0</v>
      </c>
      <c r="W471" s="677">
        <f t="shared" ca="1" si="75"/>
        <v>0</v>
      </c>
      <c r="X471" s="677">
        <f t="shared" ca="1" si="82"/>
        <v>0</v>
      </c>
      <c r="Y471" s="677">
        <f t="shared" ca="1" si="82"/>
        <v>0</v>
      </c>
      <c r="Z471" s="677">
        <f t="shared" ca="1" si="82"/>
        <v>0</v>
      </c>
      <c r="AA471" t="str">
        <f t="shared" si="78"/>
        <v>ASR_COMP</v>
      </c>
      <c r="AB471" s="957">
        <f t="shared" si="79"/>
        <v>44682</v>
      </c>
      <c r="AC471" t="str">
        <f t="shared" si="80"/>
        <v>Unaudited</v>
      </c>
    </row>
    <row r="472" spans="1:29" x14ac:dyDescent="0.25">
      <c r="A472" t="s">
        <v>423</v>
      </c>
      <c r="B472" t="s">
        <v>1388</v>
      </c>
      <c r="C472" t="s">
        <v>1389</v>
      </c>
      <c r="D472">
        <v>1900</v>
      </c>
      <c r="E472" s="957">
        <v>1</v>
      </c>
      <c r="F472" t="s">
        <v>442</v>
      </c>
      <c r="G472" s="957">
        <v>182</v>
      </c>
      <c r="H472" t="s">
        <v>383</v>
      </c>
      <c r="I472" s="937" t="s">
        <v>491</v>
      </c>
      <c r="J472" s="937" t="s">
        <v>447</v>
      </c>
      <c r="K472" s="937" t="s">
        <v>449</v>
      </c>
      <c r="L472" s="937" t="s">
        <v>87</v>
      </c>
      <c r="M472" s="958" t="s">
        <v>457</v>
      </c>
      <c r="N472" s="677">
        <f t="shared" ca="1" si="81"/>
        <v>0</v>
      </c>
      <c r="O472" s="677">
        <f t="shared" ca="1" si="82"/>
        <v>0</v>
      </c>
      <c r="P472" s="677">
        <f t="shared" ca="1" si="82"/>
        <v>0</v>
      </c>
      <c r="Q472" s="677">
        <f t="shared" ca="1" si="82"/>
        <v>0</v>
      </c>
      <c r="R472" s="677">
        <f t="shared" ca="1" si="82"/>
        <v>0</v>
      </c>
      <c r="S472" s="677">
        <f t="shared" ca="1" si="82"/>
        <v>0</v>
      </c>
      <c r="T472" s="677">
        <f t="shared" ca="1" si="82"/>
        <v>0</v>
      </c>
      <c r="U472" s="677">
        <f t="shared" ca="1" si="82"/>
        <v>0</v>
      </c>
      <c r="V472" s="677">
        <f t="shared" ca="1" si="82"/>
        <v>0</v>
      </c>
      <c r="W472" s="677">
        <f t="shared" ca="1" si="75"/>
        <v>0</v>
      </c>
      <c r="X472" s="677">
        <f t="shared" ca="1" si="82"/>
        <v>0</v>
      </c>
      <c r="Y472" s="677">
        <f t="shared" ca="1" si="82"/>
        <v>0</v>
      </c>
      <c r="Z472" s="677">
        <f t="shared" ca="1" si="82"/>
        <v>0</v>
      </c>
      <c r="AA472" t="str">
        <f t="shared" si="78"/>
        <v>ASR_COMP</v>
      </c>
      <c r="AB472" s="957">
        <f t="shared" si="79"/>
        <v>44682</v>
      </c>
      <c r="AC472" t="str">
        <f t="shared" si="80"/>
        <v>Unaudited</v>
      </c>
    </row>
    <row r="473" spans="1:29" x14ac:dyDescent="0.25">
      <c r="A473" t="s">
        <v>423</v>
      </c>
      <c r="B473" t="s">
        <v>1388</v>
      </c>
      <c r="C473" t="s">
        <v>1389</v>
      </c>
      <c r="D473">
        <v>1900</v>
      </c>
      <c r="E473" s="957">
        <v>1</v>
      </c>
      <c r="F473" t="s">
        <v>442</v>
      </c>
      <c r="G473" s="957">
        <v>182</v>
      </c>
      <c r="H473" t="s">
        <v>383</v>
      </c>
      <c r="I473" s="937" t="s">
        <v>491</v>
      </c>
      <c r="J473" s="937" t="s">
        <v>447</v>
      </c>
      <c r="K473" s="937" t="s">
        <v>450</v>
      </c>
      <c r="L473" s="937">
        <v>7.1</v>
      </c>
      <c r="M473" s="958" t="s">
        <v>20</v>
      </c>
      <c r="N473" s="677">
        <f t="shared" ca="1" si="81"/>
        <v>94238.039216810779</v>
      </c>
      <c r="O473" s="677">
        <f t="shared" ca="1" si="82"/>
        <v>41661.372365452109</v>
      </c>
      <c r="P473" s="677">
        <f t="shared" ca="1" si="82"/>
        <v>2382.8818330211566</v>
      </c>
      <c r="Q473" s="677">
        <f t="shared" ca="1" si="82"/>
        <v>15104.019617601818</v>
      </c>
      <c r="R473" s="677">
        <f t="shared" ca="1" si="82"/>
        <v>4118.720734011371</v>
      </c>
      <c r="S473" s="677">
        <f t="shared" ca="1" si="82"/>
        <v>2874.3272170491855</v>
      </c>
      <c r="T473" s="677">
        <f t="shared" ca="1" si="82"/>
        <v>36.186721478087378</v>
      </c>
      <c r="U473" s="677">
        <f t="shared" ca="1" si="82"/>
        <v>0.66619016656704499</v>
      </c>
      <c r="V473" s="677">
        <f t="shared" ca="1" si="82"/>
        <v>9.888588278391488</v>
      </c>
      <c r="W473" s="677">
        <f t="shared" ca="1" si="75"/>
        <v>18.079498330394305</v>
      </c>
      <c r="X473" s="677">
        <f t="shared" ca="1" si="82"/>
        <v>20162.31515082276</v>
      </c>
      <c r="Y473" s="677">
        <f t="shared" ca="1" si="82"/>
        <v>7869.5813005989294</v>
      </c>
      <c r="Z473" s="677">
        <f t="shared" ca="1" si="82"/>
        <v>0</v>
      </c>
      <c r="AA473" t="str">
        <f t="shared" si="78"/>
        <v>ASR_COMP</v>
      </c>
      <c r="AB473" s="957">
        <f t="shared" si="79"/>
        <v>44682</v>
      </c>
      <c r="AC473" t="str">
        <f t="shared" si="80"/>
        <v>Unaudited</v>
      </c>
    </row>
    <row r="474" spans="1:29" x14ac:dyDescent="0.25">
      <c r="A474" t="s">
        <v>423</v>
      </c>
      <c r="B474" t="s">
        <v>1388</v>
      </c>
      <c r="C474" t="s">
        <v>1389</v>
      </c>
      <c r="D474">
        <v>1900</v>
      </c>
      <c r="E474" s="957">
        <v>1</v>
      </c>
      <c r="F474" t="s">
        <v>442</v>
      </c>
      <c r="G474" s="957">
        <v>182</v>
      </c>
      <c r="H474" t="s">
        <v>383</v>
      </c>
      <c r="I474" s="937" t="s">
        <v>491</v>
      </c>
      <c r="J474" s="937" t="s">
        <v>447</v>
      </c>
      <c r="K474" s="937" t="s">
        <v>450</v>
      </c>
      <c r="L474" s="937">
        <v>7.2</v>
      </c>
      <c r="M474" s="958" t="s">
        <v>21</v>
      </c>
      <c r="N474" s="677">
        <f t="shared" ca="1" si="81"/>
        <v>0</v>
      </c>
      <c r="O474" s="677">
        <f t="shared" ca="1" si="82"/>
        <v>0</v>
      </c>
      <c r="P474" s="677">
        <f t="shared" ca="1" si="82"/>
        <v>0</v>
      </c>
      <c r="Q474" s="677">
        <f t="shared" ca="1" si="82"/>
        <v>0</v>
      </c>
      <c r="R474" s="677">
        <f t="shared" ca="1" si="82"/>
        <v>0</v>
      </c>
      <c r="S474" s="677">
        <f t="shared" ca="1" si="82"/>
        <v>0</v>
      </c>
      <c r="T474" s="677">
        <f t="shared" ca="1" si="82"/>
        <v>0</v>
      </c>
      <c r="U474" s="677">
        <f t="shared" ca="1" si="82"/>
        <v>0</v>
      </c>
      <c r="V474" s="677">
        <f t="shared" ca="1" si="82"/>
        <v>0</v>
      </c>
      <c r="W474" s="677">
        <f t="shared" ca="1" si="75"/>
        <v>0</v>
      </c>
      <c r="X474" s="677">
        <f t="shared" ca="1" si="82"/>
        <v>0</v>
      </c>
      <c r="Y474" s="677">
        <f t="shared" ca="1" si="82"/>
        <v>0</v>
      </c>
      <c r="Z474" s="677">
        <f t="shared" ca="1" si="82"/>
        <v>0</v>
      </c>
      <c r="AA474" t="str">
        <f t="shared" si="78"/>
        <v>ASR_COMP</v>
      </c>
      <c r="AB474" s="957">
        <f t="shared" si="79"/>
        <v>44682</v>
      </c>
      <c r="AC474" t="str">
        <f t="shared" si="80"/>
        <v>Unaudited</v>
      </c>
    </row>
    <row r="475" spans="1:29" x14ac:dyDescent="0.25">
      <c r="A475" t="s">
        <v>423</v>
      </c>
      <c r="B475" t="s">
        <v>1388</v>
      </c>
      <c r="C475" t="s">
        <v>1389</v>
      </c>
      <c r="D475">
        <v>1900</v>
      </c>
      <c r="E475" s="957">
        <v>1</v>
      </c>
      <c r="F475" t="s">
        <v>442</v>
      </c>
      <c r="G475" s="957">
        <v>182</v>
      </c>
      <c r="H475" t="s">
        <v>383</v>
      </c>
      <c r="I475" s="937" t="s">
        <v>491</v>
      </c>
      <c r="J475" s="937" t="s">
        <v>447</v>
      </c>
      <c r="K475" s="937" t="s">
        <v>450</v>
      </c>
      <c r="L475" s="943">
        <v>7.3</v>
      </c>
      <c r="M475" s="959" t="s">
        <v>158</v>
      </c>
      <c r="N475" s="677">
        <f t="shared" ca="1" si="81"/>
        <v>34838.45236422665</v>
      </c>
      <c r="O475" s="677">
        <f t="shared" ca="1" si="82"/>
        <v>28920.963548876756</v>
      </c>
      <c r="P475" s="677">
        <f t="shared" ca="1" si="82"/>
        <v>1416.4360591440834</v>
      </c>
      <c r="Q475" s="677">
        <f t="shared" ca="1" si="82"/>
        <v>1536.310558588548</v>
      </c>
      <c r="R475" s="677">
        <f t="shared" ca="1" si="82"/>
        <v>228.78790117429617</v>
      </c>
      <c r="S475" s="677">
        <f t="shared" ca="1" si="82"/>
        <v>925.94830432887602</v>
      </c>
      <c r="T475" s="677">
        <f t="shared" ca="1" si="82"/>
        <v>6.9832486083938008</v>
      </c>
      <c r="U475" s="677">
        <f t="shared" ca="1" si="82"/>
        <v>1.9068406854317304</v>
      </c>
      <c r="V475" s="677">
        <f t="shared" ca="1" si="82"/>
        <v>17.57595134277344</v>
      </c>
      <c r="W475" s="677">
        <f t="shared" ca="1" si="75"/>
        <v>32.134453777506508</v>
      </c>
      <c r="X475" s="677">
        <f t="shared" ca="1" si="82"/>
        <v>1388.4053099136181</v>
      </c>
      <c r="Y475" s="677">
        <f t="shared" ca="1" si="82"/>
        <v>363.00018778636019</v>
      </c>
      <c r="Z475" s="677">
        <f t="shared" ca="1" si="82"/>
        <v>0</v>
      </c>
      <c r="AA475" t="str">
        <f t="shared" si="78"/>
        <v>ASR_COMP</v>
      </c>
      <c r="AB475" s="957">
        <f t="shared" si="79"/>
        <v>44682</v>
      </c>
      <c r="AC475" t="str">
        <f t="shared" si="80"/>
        <v>Unaudited</v>
      </c>
    </row>
    <row r="476" spans="1:29" x14ac:dyDescent="0.25">
      <c r="A476" t="s">
        <v>423</v>
      </c>
      <c r="B476" t="s">
        <v>1388</v>
      </c>
      <c r="C476" t="s">
        <v>1389</v>
      </c>
      <c r="D476">
        <v>1900</v>
      </c>
      <c r="E476" s="957">
        <v>1</v>
      </c>
      <c r="F476" t="s">
        <v>442</v>
      </c>
      <c r="G476" s="957">
        <v>182</v>
      </c>
      <c r="H476" t="s">
        <v>383</v>
      </c>
      <c r="I476" s="937" t="s">
        <v>491</v>
      </c>
      <c r="J476" s="937" t="s">
        <v>447</v>
      </c>
      <c r="K476" s="937" t="s">
        <v>450</v>
      </c>
      <c r="L476" s="937" t="s">
        <v>91</v>
      </c>
      <c r="M476" s="958" t="s">
        <v>458</v>
      </c>
      <c r="N476" s="677">
        <f t="shared" ca="1" si="81"/>
        <v>0</v>
      </c>
      <c r="O476" s="677">
        <f t="shared" ca="1" si="82"/>
        <v>0</v>
      </c>
      <c r="P476" s="677">
        <f t="shared" ca="1" si="82"/>
        <v>0</v>
      </c>
      <c r="Q476" s="677">
        <f t="shared" ca="1" si="82"/>
        <v>0</v>
      </c>
      <c r="R476" s="677">
        <f t="shared" ca="1" si="82"/>
        <v>0</v>
      </c>
      <c r="S476" s="677">
        <f t="shared" ca="1" si="82"/>
        <v>0</v>
      </c>
      <c r="T476" s="677">
        <f t="shared" ca="1" si="82"/>
        <v>0</v>
      </c>
      <c r="U476" s="677">
        <f t="shared" ca="1" si="82"/>
        <v>0</v>
      </c>
      <c r="V476" s="677">
        <f t="shared" ca="1" si="82"/>
        <v>0</v>
      </c>
      <c r="W476" s="677">
        <f t="shared" ca="1" si="75"/>
        <v>0</v>
      </c>
      <c r="X476" s="677">
        <f t="shared" ca="1" si="82"/>
        <v>0</v>
      </c>
      <c r="Y476" s="677">
        <f t="shared" ca="1" si="82"/>
        <v>0</v>
      </c>
      <c r="Z476" s="677">
        <f t="shared" ca="1" si="82"/>
        <v>0</v>
      </c>
      <c r="AA476" t="str">
        <f t="shared" si="78"/>
        <v>ASR_COMP</v>
      </c>
      <c r="AB476" s="957">
        <f t="shared" si="79"/>
        <v>44682</v>
      </c>
      <c r="AC476" t="str">
        <f t="shared" si="80"/>
        <v>Unaudited</v>
      </c>
    </row>
    <row r="477" spans="1:29" x14ac:dyDescent="0.25">
      <c r="A477" t="s">
        <v>423</v>
      </c>
      <c r="B477" t="s">
        <v>1388</v>
      </c>
      <c r="C477" t="s">
        <v>1389</v>
      </c>
      <c r="D477">
        <v>1900</v>
      </c>
      <c r="E477" s="957">
        <v>1</v>
      </c>
      <c r="F477" t="s">
        <v>442</v>
      </c>
      <c r="G477" s="957">
        <v>182</v>
      </c>
      <c r="H477" t="s">
        <v>383</v>
      </c>
      <c r="I477" s="937" t="s">
        <v>491</v>
      </c>
      <c r="J477" s="937" t="s">
        <v>447</v>
      </c>
      <c r="K477" s="937" t="s">
        <v>451</v>
      </c>
      <c r="L477" s="937">
        <v>8.1</v>
      </c>
      <c r="M477" s="958" t="s">
        <v>22</v>
      </c>
      <c r="N477" s="677">
        <f t="shared" ca="1" si="81"/>
        <v>2048767.0603016249</v>
      </c>
      <c r="O477" s="677">
        <f t="shared" ca="1" si="82"/>
        <v>847935.57947388105</v>
      </c>
      <c r="P477" s="677">
        <f t="shared" ca="1" si="82"/>
        <v>71801.858377353579</v>
      </c>
      <c r="Q477" s="677">
        <f t="shared" ca="1" si="82"/>
        <v>744259.32093492337</v>
      </c>
      <c r="R477" s="677">
        <f t="shared" ca="1" si="82"/>
        <v>134008.11620872203</v>
      </c>
      <c r="S477" s="677">
        <f t="shared" ca="1" si="82"/>
        <v>7961.7520281041698</v>
      </c>
      <c r="T477" s="677">
        <f t="shared" ca="1" si="82"/>
        <v>18659.848108561411</v>
      </c>
      <c r="U477" s="677">
        <f t="shared" ca="1" si="82"/>
        <v>0</v>
      </c>
      <c r="V477" s="677">
        <f t="shared" ca="1" si="82"/>
        <v>41499.086781467609</v>
      </c>
      <c r="W477" s="677">
        <f t="shared" ca="1" si="75"/>
        <v>0</v>
      </c>
      <c r="X477" s="677">
        <f t="shared" ca="1" si="82"/>
        <v>907.52027790225452</v>
      </c>
      <c r="Y477" s="677">
        <f t="shared" ca="1" si="82"/>
        <v>181733.97811070949</v>
      </c>
      <c r="Z477" s="677">
        <f t="shared" ca="1" si="82"/>
        <v>0</v>
      </c>
      <c r="AA477" t="str">
        <f t="shared" si="78"/>
        <v>ASR_COMP</v>
      </c>
      <c r="AB477" s="957">
        <f t="shared" si="79"/>
        <v>44682</v>
      </c>
      <c r="AC477" t="str">
        <f t="shared" si="80"/>
        <v>Unaudited</v>
      </c>
    </row>
    <row r="478" spans="1:29" x14ac:dyDescent="0.25">
      <c r="A478" t="s">
        <v>423</v>
      </c>
      <c r="B478" t="s">
        <v>1388</v>
      </c>
      <c r="C478" t="s">
        <v>1389</v>
      </c>
      <c r="D478">
        <v>1900</v>
      </c>
      <c r="E478" s="957">
        <v>1</v>
      </c>
      <c r="F478" t="s">
        <v>442</v>
      </c>
      <c r="G478" s="957">
        <v>182</v>
      </c>
      <c r="H478" t="s">
        <v>383</v>
      </c>
      <c r="I478" s="937" t="s">
        <v>491</v>
      </c>
      <c r="J478" s="937" t="s">
        <v>447</v>
      </c>
      <c r="K478" s="937" t="s">
        <v>451</v>
      </c>
      <c r="L478" s="937" t="s">
        <v>115</v>
      </c>
      <c r="M478" s="958" t="s">
        <v>446</v>
      </c>
      <c r="N478" s="677">
        <f t="shared" ca="1" si="81"/>
        <v>26294.400000000001</v>
      </c>
      <c r="O478" s="677">
        <f t="shared" ca="1" si="82"/>
        <v>26294.400000000001</v>
      </c>
      <c r="P478" s="677">
        <f t="shared" ca="1" si="82"/>
        <v>0</v>
      </c>
      <c r="Q478" s="677">
        <f t="shared" ca="1" si="82"/>
        <v>0</v>
      </c>
      <c r="R478" s="677">
        <f t="shared" ca="1" si="82"/>
        <v>0</v>
      </c>
      <c r="S478" s="677">
        <f t="shared" ca="1" si="82"/>
        <v>0</v>
      </c>
      <c r="T478" s="677">
        <f t="shared" ca="1" si="82"/>
        <v>0</v>
      </c>
      <c r="U478" s="677">
        <f t="shared" ca="1" si="82"/>
        <v>0</v>
      </c>
      <c r="V478" s="677">
        <f t="shared" ca="1" si="82"/>
        <v>0</v>
      </c>
      <c r="W478" s="677">
        <f t="shared" ca="1" si="75"/>
        <v>0</v>
      </c>
      <c r="X478" s="677">
        <f t="shared" ca="1" si="82"/>
        <v>0</v>
      </c>
      <c r="Y478" s="677">
        <f t="shared" ca="1" si="82"/>
        <v>0</v>
      </c>
      <c r="Z478" s="677">
        <f t="shared" ca="1" si="82"/>
        <v>0</v>
      </c>
      <c r="AA478" t="str">
        <f t="shared" si="78"/>
        <v>ASR_COMP</v>
      </c>
      <c r="AB478" s="957">
        <f t="shared" si="79"/>
        <v>44682</v>
      </c>
      <c r="AC478" t="str">
        <f t="shared" si="80"/>
        <v>Unaudited</v>
      </c>
    </row>
    <row r="479" spans="1:29" x14ac:dyDescent="0.25">
      <c r="A479" t="s">
        <v>423</v>
      </c>
      <c r="B479" t="s">
        <v>1388</v>
      </c>
      <c r="C479" t="s">
        <v>1389</v>
      </c>
      <c r="D479">
        <v>1900</v>
      </c>
      <c r="E479" s="957">
        <v>1</v>
      </c>
      <c r="F479" t="s">
        <v>442</v>
      </c>
      <c r="G479" s="957">
        <v>182</v>
      </c>
      <c r="H479" t="s">
        <v>383</v>
      </c>
      <c r="I479" s="937" t="s">
        <v>491</v>
      </c>
      <c r="J479" s="937" t="s">
        <v>447</v>
      </c>
      <c r="K479" s="937" t="s">
        <v>451</v>
      </c>
      <c r="L479" s="937" t="s">
        <v>117</v>
      </c>
      <c r="M479" s="958" t="s">
        <v>160</v>
      </c>
      <c r="N479" s="677">
        <f t="shared" ca="1" si="81"/>
        <v>0</v>
      </c>
      <c r="O479" s="677">
        <f t="shared" ca="1" si="82"/>
        <v>0</v>
      </c>
      <c r="P479" s="677">
        <f t="shared" ca="1" si="82"/>
        <v>0</v>
      </c>
      <c r="Q479" s="677">
        <f t="shared" ca="1" si="82"/>
        <v>0</v>
      </c>
      <c r="R479" s="677">
        <f t="shared" ca="1" si="82"/>
        <v>0</v>
      </c>
      <c r="S479" s="677">
        <f t="shared" ca="1" si="82"/>
        <v>0</v>
      </c>
      <c r="T479" s="677">
        <f t="shared" ca="1" si="82"/>
        <v>0</v>
      </c>
      <c r="U479" s="677">
        <f t="shared" ca="1" si="82"/>
        <v>0</v>
      </c>
      <c r="V479" s="677">
        <f t="shared" ca="1" si="82"/>
        <v>0</v>
      </c>
      <c r="W479" s="677">
        <f t="shared" ca="1" si="75"/>
        <v>0</v>
      </c>
      <c r="X479" s="677">
        <f t="shared" ca="1" si="82"/>
        <v>0</v>
      </c>
      <c r="Y479" s="677">
        <f t="shared" ca="1" si="82"/>
        <v>0</v>
      </c>
      <c r="Z479" s="677">
        <f t="shared" ca="1" si="82"/>
        <v>0</v>
      </c>
      <c r="AA479" t="str">
        <f t="shared" si="78"/>
        <v>ASR_COMP</v>
      </c>
      <c r="AB479" s="957">
        <f t="shared" si="79"/>
        <v>44682</v>
      </c>
      <c r="AC479" t="str">
        <f t="shared" si="80"/>
        <v>Unaudited</v>
      </c>
    </row>
    <row r="480" spans="1:29" x14ac:dyDescent="0.25">
      <c r="A480" t="s">
        <v>423</v>
      </c>
      <c r="B480" t="s">
        <v>1388</v>
      </c>
      <c r="C480" t="s">
        <v>1389</v>
      </c>
      <c r="D480">
        <v>1900</v>
      </c>
      <c r="E480" s="957">
        <v>1</v>
      </c>
      <c r="F480" t="s">
        <v>442</v>
      </c>
      <c r="G480" s="957">
        <v>182</v>
      </c>
      <c r="H480" t="s">
        <v>383</v>
      </c>
      <c r="I480" s="937" t="s">
        <v>491</v>
      </c>
      <c r="J480" s="937" t="s">
        <v>447</v>
      </c>
      <c r="K480" s="937" t="s">
        <v>451</v>
      </c>
      <c r="L480" s="937" t="s">
        <v>118</v>
      </c>
      <c r="M480" s="958" t="s">
        <v>116</v>
      </c>
      <c r="N480" s="677">
        <f t="shared" ca="1" si="81"/>
        <v>-4903.0676812861584</v>
      </c>
      <c r="O480" s="677">
        <f t="shared" ca="1" si="82"/>
        <v>-1835.5088019072871</v>
      </c>
      <c r="P480" s="677">
        <f t="shared" ca="1" si="82"/>
        <v>-155.42801391434313</v>
      </c>
      <c r="Q480" s="677">
        <f t="shared" ca="1" si="82"/>
        <v>-1536.7114479704455</v>
      </c>
      <c r="R480" s="677">
        <f t="shared" ca="1" si="82"/>
        <v>-276.69362076676401</v>
      </c>
      <c r="S480" s="677">
        <f t="shared" ca="1" si="82"/>
        <v>-572.54336776027299</v>
      </c>
      <c r="T480" s="677">
        <f t="shared" ca="1" si="82"/>
        <v>0</v>
      </c>
      <c r="U480" s="677">
        <f t="shared" ca="1" si="82"/>
        <v>0</v>
      </c>
      <c r="V480" s="677">
        <f t="shared" ca="1" si="82"/>
        <v>-85.685351790140885</v>
      </c>
      <c r="W480" s="677">
        <f t="shared" ca="1" si="75"/>
        <v>0</v>
      </c>
      <c r="X480" s="677">
        <f t="shared" ca="1" si="82"/>
        <v>-65.261353831013523</v>
      </c>
      <c r="Y480" s="677">
        <f t="shared" ca="1" si="82"/>
        <v>-375.23572334589107</v>
      </c>
      <c r="Z480" s="677">
        <f t="shared" ca="1" si="82"/>
        <v>0</v>
      </c>
      <c r="AA480" t="str">
        <f t="shared" si="78"/>
        <v>ASR_COMP</v>
      </c>
      <c r="AB480" s="957">
        <f t="shared" si="79"/>
        <v>44682</v>
      </c>
      <c r="AC480" t="str">
        <f t="shared" si="80"/>
        <v>Unaudited</v>
      </c>
    </row>
    <row r="481" spans="1:29" x14ac:dyDescent="0.25">
      <c r="A481" t="s">
        <v>423</v>
      </c>
      <c r="B481" t="s">
        <v>1388</v>
      </c>
      <c r="C481" t="s">
        <v>1389</v>
      </c>
      <c r="D481">
        <v>1900</v>
      </c>
      <c r="E481" s="957">
        <v>1</v>
      </c>
      <c r="F481" t="s">
        <v>442</v>
      </c>
      <c r="G481" s="957">
        <v>182</v>
      </c>
      <c r="H481" t="s">
        <v>383</v>
      </c>
      <c r="I481" s="937" t="s">
        <v>491</v>
      </c>
      <c r="J481" s="937" t="s">
        <v>447</v>
      </c>
      <c r="K481" s="937" t="s">
        <v>451</v>
      </c>
      <c r="L481" s="937" t="s">
        <v>119</v>
      </c>
      <c r="M481" s="958" t="s">
        <v>161</v>
      </c>
      <c r="N481" s="677">
        <f t="shared" ca="1" si="81"/>
        <v>0</v>
      </c>
      <c r="O481" s="677">
        <f t="shared" ca="1" si="82"/>
        <v>0</v>
      </c>
      <c r="P481" s="677">
        <f t="shared" ca="1" si="82"/>
        <v>0</v>
      </c>
      <c r="Q481" s="677">
        <f t="shared" ca="1" si="82"/>
        <v>0</v>
      </c>
      <c r="R481" s="677">
        <f t="shared" ca="1" si="82"/>
        <v>0</v>
      </c>
      <c r="S481" s="677">
        <f t="shared" ca="1" si="82"/>
        <v>0</v>
      </c>
      <c r="T481" s="677">
        <f t="shared" ca="1" si="82"/>
        <v>0</v>
      </c>
      <c r="U481" s="677">
        <f t="shared" ca="1" si="82"/>
        <v>0</v>
      </c>
      <c r="V481" s="677">
        <f t="shared" ca="1" si="82"/>
        <v>0</v>
      </c>
      <c r="W481" s="677">
        <f t="shared" ca="1" si="75"/>
        <v>0</v>
      </c>
      <c r="X481" s="677">
        <f t="shared" ca="1" si="82"/>
        <v>0</v>
      </c>
      <c r="Y481" s="677">
        <f t="shared" ca="1" si="82"/>
        <v>0</v>
      </c>
      <c r="Z481" s="677">
        <f t="shared" ca="1" si="82"/>
        <v>0</v>
      </c>
      <c r="AA481" t="str">
        <f t="shared" si="78"/>
        <v>ASR_COMP</v>
      </c>
      <c r="AB481" s="957">
        <f t="shared" si="79"/>
        <v>44682</v>
      </c>
      <c r="AC481" t="str">
        <f t="shared" si="80"/>
        <v>Unaudited</v>
      </c>
    </row>
    <row r="482" spans="1:29" x14ac:dyDescent="0.25">
      <c r="A482" t="s">
        <v>423</v>
      </c>
      <c r="B482" t="s">
        <v>1388</v>
      </c>
      <c r="C482" t="s">
        <v>1389</v>
      </c>
      <c r="D482">
        <v>1900</v>
      </c>
      <c r="E482" s="957">
        <v>1</v>
      </c>
      <c r="F482" t="s">
        <v>442</v>
      </c>
      <c r="G482" s="957">
        <v>182</v>
      </c>
      <c r="H482" t="s">
        <v>383</v>
      </c>
      <c r="I482" s="937" t="s">
        <v>491</v>
      </c>
      <c r="J482" s="937" t="s">
        <v>447</v>
      </c>
      <c r="K482" s="937" t="s">
        <v>451</v>
      </c>
      <c r="L482" s="937" t="s">
        <v>162</v>
      </c>
      <c r="M482" s="958" t="s">
        <v>23</v>
      </c>
      <c r="N482" s="677">
        <f t="shared" ca="1" si="81"/>
        <v>0</v>
      </c>
      <c r="O482" s="677">
        <f t="shared" ca="1" si="82"/>
        <v>0</v>
      </c>
      <c r="P482" s="677">
        <f t="shared" ca="1" si="82"/>
        <v>0</v>
      </c>
      <c r="Q482" s="677">
        <f t="shared" ca="1" si="82"/>
        <v>0</v>
      </c>
      <c r="R482" s="677">
        <f t="shared" ca="1" si="82"/>
        <v>0</v>
      </c>
      <c r="S482" s="677">
        <f t="shared" ca="1" si="82"/>
        <v>0</v>
      </c>
      <c r="T482" s="677">
        <f t="shared" ca="1" si="82"/>
        <v>0</v>
      </c>
      <c r="U482" s="677">
        <f t="shared" ca="1" si="82"/>
        <v>0</v>
      </c>
      <c r="V482" s="677">
        <f t="shared" ca="1" si="82"/>
        <v>0</v>
      </c>
      <c r="W482" s="677">
        <f t="shared" ca="1" si="75"/>
        <v>0</v>
      </c>
      <c r="X482" s="677">
        <f t="shared" ca="1" si="82"/>
        <v>0</v>
      </c>
      <c r="Y482" s="677">
        <f t="shared" ca="1" si="82"/>
        <v>0</v>
      </c>
      <c r="Z482" s="677">
        <f t="shared" ca="1" si="82"/>
        <v>0</v>
      </c>
      <c r="AA482" t="str">
        <f t="shared" si="78"/>
        <v>ASR_COMP</v>
      </c>
      <c r="AB482" s="957">
        <f t="shared" si="79"/>
        <v>44682</v>
      </c>
      <c r="AC482" t="str">
        <f t="shared" si="80"/>
        <v>Unaudited</v>
      </c>
    </row>
    <row r="483" spans="1:29" x14ac:dyDescent="0.25">
      <c r="A483" t="s">
        <v>423</v>
      </c>
      <c r="B483" t="s">
        <v>1388</v>
      </c>
      <c r="C483" t="s">
        <v>1389</v>
      </c>
      <c r="D483">
        <v>1900</v>
      </c>
      <c r="E483" s="957">
        <v>1</v>
      </c>
      <c r="F483" t="s">
        <v>442</v>
      </c>
      <c r="G483" s="957">
        <v>182</v>
      </c>
      <c r="H483" t="s">
        <v>383</v>
      </c>
      <c r="I483" s="937" t="s">
        <v>491</v>
      </c>
      <c r="J483" s="937" t="s">
        <v>447</v>
      </c>
      <c r="K483" s="937" t="s">
        <v>451</v>
      </c>
      <c r="L483" s="937" t="s">
        <v>445</v>
      </c>
      <c r="M483" s="958" t="s">
        <v>459</v>
      </c>
      <c r="N483" s="677">
        <f t="shared" ca="1" si="81"/>
        <v>0</v>
      </c>
      <c r="O483" s="677">
        <f t="shared" ca="1" si="82"/>
        <v>0</v>
      </c>
      <c r="P483" s="677">
        <f t="shared" ca="1" si="82"/>
        <v>0</v>
      </c>
      <c r="Q483" s="677">
        <f t="shared" ca="1" si="82"/>
        <v>0</v>
      </c>
      <c r="R483" s="677">
        <f t="shared" ca="1" si="82"/>
        <v>0</v>
      </c>
      <c r="S483" s="677">
        <f t="shared" ca="1" si="82"/>
        <v>0</v>
      </c>
      <c r="T483" s="677">
        <f t="shared" ca="1" si="82"/>
        <v>0</v>
      </c>
      <c r="U483" s="677">
        <f t="shared" ca="1" si="82"/>
        <v>0</v>
      </c>
      <c r="V483" s="677">
        <f t="shared" ca="1" si="82"/>
        <v>0</v>
      </c>
      <c r="W483" s="677">
        <f t="shared" ca="1" si="75"/>
        <v>0</v>
      </c>
      <c r="X483" s="677">
        <f t="shared" ca="1" si="82"/>
        <v>0</v>
      </c>
      <c r="Y483" s="677">
        <f t="shared" ca="1" si="82"/>
        <v>0</v>
      </c>
      <c r="Z483" s="677">
        <f t="shared" ca="1" si="82"/>
        <v>0</v>
      </c>
      <c r="AA483" t="str">
        <f t="shared" si="78"/>
        <v>ASR_COMP</v>
      </c>
      <c r="AB483" s="957">
        <f t="shared" si="79"/>
        <v>44682</v>
      </c>
      <c r="AC483" t="str">
        <f t="shared" si="80"/>
        <v>Unaudited</v>
      </c>
    </row>
    <row r="484" spans="1:29" ht="30" x14ac:dyDescent="0.25">
      <c r="A484" t="s">
        <v>423</v>
      </c>
      <c r="B484" t="s">
        <v>1388</v>
      </c>
      <c r="C484" t="s">
        <v>1389</v>
      </c>
      <c r="D484">
        <v>1900</v>
      </c>
      <c r="E484" s="957">
        <v>1</v>
      </c>
      <c r="F484" t="s">
        <v>442</v>
      </c>
      <c r="G484" s="957">
        <v>182</v>
      </c>
      <c r="H484" t="s">
        <v>383</v>
      </c>
      <c r="I484" s="937" t="s">
        <v>491</v>
      </c>
      <c r="J484" s="937" t="s">
        <v>447</v>
      </c>
      <c r="K484" s="937" t="s">
        <v>452</v>
      </c>
      <c r="L484" s="937">
        <v>9.1</v>
      </c>
      <c r="M484" s="958" t="s">
        <v>188</v>
      </c>
      <c r="N484" s="677">
        <f t="shared" ca="1" si="81"/>
        <v>66345.036372035946</v>
      </c>
      <c r="O484" s="677">
        <f t="shared" ca="1" si="82"/>
        <v>37542.574488251455</v>
      </c>
      <c r="P484" s="677">
        <f t="shared" ca="1" si="82"/>
        <v>2885.4790687507461</v>
      </c>
      <c r="Q484" s="677">
        <f t="shared" ca="1" si="82"/>
        <v>14320.755823293446</v>
      </c>
      <c r="R484" s="677">
        <f t="shared" ca="1" si="82"/>
        <v>284.67849134923097</v>
      </c>
      <c r="S484" s="677">
        <f t="shared" ca="1" si="82"/>
        <v>162.1001251013486</v>
      </c>
      <c r="T484" s="677">
        <f t="shared" ca="1" si="82"/>
        <v>167.26987063115149</v>
      </c>
      <c r="U484" s="677">
        <f t="shared" ca="1" si="82"/>
        <v>0.32434601921055972</v>
      </c>
      <c r="V484" s="677">
        <f t="shared" ca="1" si="82"/>
        <v>21.869580019777572</v>
      </c>
      <c r="W484" s="677">
        <f t="shared" ca="1" si="75"/>
        <v>10959.984578619578</v>
      </c>
      <c r="X484" s="677">
        <f t="shared" ca="1" si="82"/>
        <v>0</v>
      </c>
      <c r="Y484" s="677">
        <f t="shared" ca="1" si="82"/>
        <v>0</v>
      </c>
      <c r="Z484" s="677">
        <f t="shared" ca="1" si="82"/>
        <v>0</v>
      </c>
      <c r="AA484" t="str">
        <f t="shared" si="78"/>
        <v>ASR_COMP</v>
      </c>
      <c r="AB484" s="957">
        <f t="shared" si="79"/>
        <v>44682</v>
      </c>
      <c r="AC484" t="str">
        <f t="shared" si="80"/>
        <v>Unaudited</v>
      </c>
    </row>
    <row r="485" spans="1:29" x14ac:dyDescent="0.25">
      <c r="A485" t="s">
        <v>423</v>
      </c>
      <c r="B485" t="s">
        <v>1388</v>
      </c>
      <c r="C485" t="s">
        <v>1389</v>
      </c>
      <c r="D485">
        <v>1900</v>
      </c>
      <c r="E485" s="957">
        <v>1</v>
      </c>
      <c r="F485" t="s">
        <v>442</v>
      </c>
      <c r="G485" s="957">
        <v>182</v>
      </c>
      <c r="H485" t="s">
        <v>383</v>
      </c>
      <c r="I485" s="937" t="s">
        <v>491</v>
      </c>
      <c r="J485" s="937" t="s">
        <v>447</v>
      </c>
      <c r="K485" s="937" t="s">
        <v>452</v>
      </c>
      <c r="L485" s="945" t="s">
        <v>109</v>
      </c>
      <c r="M485" s="960" t="s">
        <v>189</v>
      </c>
      <c r="N485" s="677">
        <f t="shared" ca="1" si="81"/>
        <v>68488.124550650013</v>
      </c>
      <c r="O485" s="677">
        <f t="shared" ca="1" si="82"/>
        <v>1230.7574277268502</v>
      </c>
      <c r="P485" s="677">
        <f t="shared" ca="1" si="82"/>
        <v>60.277701251050999</v>
      </c>
      <c r="Q485" s="677">
        <f t="shared" ca="1" si="82"/>
        <v>52880.023768959887</v>
      </c>
      <c r="R485" s="677">
        <f t="shared" ca="1" si="82"/>
        <v>988.75211821418998</v>
      </c>
      <c r="S485" s="677">
        <f t="shared" ca="1" si="82"/>
        <v>13277.179741845868</v>
      </c>
      <c r="T485" s="677">
        <f t="shared" ca="1" si="82"/>
        <v>37.276981678378711</v>
      </c>
      <c r="U485" s="677">
        <f t="shared" ca="1" si="82"/>
        <v>7.2282238097907653E-2</v>
      </c>
      <c r="V485" s="677">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4.8737524016429834</v>
      </c>
      <c r="W485" s="677">
        <f t="shared" ca="1" si="75"/>
        <v>8.9107763340504498</v>
      </c>
      <c r="X485" s="677">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7">
        <f t="shared" ca="1" si="84"/>
        <v>0</v>
      </c>
      <c r="Z485" s="677">
        <f t="shared" ca="1" si="84"/>
        <v>0</v>
      </c>
      <c r="AA485" t="str">
        <f t="shared" si="78"/>
        <v>ASR_COMP</v>
      </c>
      <c r="AB485" s="957">
        <f t="shared" si="79"/>
        <v>44682</v>
      </c>
      <c r="AC485" t="str">
        <f t="shared" si="80"/>
        <v>Unaudited</v>
      </c>
    </row>
    <row r="486" spans="1:29" x14ac:dyDescent="0.25">
      <c r="A486" t="s">
        <v>423</v>
      </c>
      <c r="B486" t="s">
        <v>1388</v>
      </c>
      <c r="C486" t="s">
        <v>1389</v>
      </c>
      <c r="D486">
        <v>1900</v>
      </c>
      <c r="E486" s="957">
        <v>1</v>
      </c>
      <c r="F486" t="s">
        <v>442</v>
      </c>
      <c r="G486" s="957">
        <v>182</v>
      </c>
      <c r="H486" t="s">
        <v>383</v>
      </c>
      <c r="I486" s="937" t="s">
        <v>491</v>
      </c>
      <c r="J486" s="937" t="s">
        <v>447</v>
      </c>
      <c r="K486" s="937" t="s">
        <v>452</v>
      </c>
      <c r="L486" s="947" t="s">
        <v>1324</v>
      </c>
      <c r="M486" s="961" t="s">
        <v>1325</v>
      </c>
      <c r="N486" s="677">
        <f t="shared" ca="1" si="81"/>
        <v>131822.8165553163</v>
      </c>
      <c r="O486" s="677">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8487.8976397595579</v>
      </c>
      <c r="P486" s="677">
        <f t="shared" ca="1" si="85"/>
        <v>63.737383477046393</v>
      </c>
      <c r="Q486" s="677">
        <f t="shared" ca="1" si="85"/>
        <v>52364.165137109463</v>
      </c>
      <c r="R486" s="677">
        <f t="shared" ca="1" si="85"/>
        <v>12529.50342443871</v>
      </c>
      <c r="S486" s="677">
        <f t="shared" ca="1" si="85"/>
        <v>58323.444316895686</v>
      </c>
      <c r="T486" s="677">
        <f t="shared" ca="1" si="85"/>
        <v>39.416520981881831</v>
      </c>
      <c r="U486" s="677">
        <f t="shared" ca="1" si="85"/>
        <v>7.6430929391906488E-2</v>
      </c>
      <c r="V486" s="677">
        <f t="shared" ca="1" si="83"/>
        <v>5.1534849429958696</v>
      </c>
      <c r="W486" s="677">
        <f t="shared" ca="1" si="75"/>
        <v>9.4222167815608344</v>
      </c>
      <c r="X486" s="677">
        <f t="shared" ca="1" si="84"/>
        <v>0</v>
      </c>
      <c r="Y486" s="677">
        <f t="shared" ca="1" si="84"/>
        <v>0</v>
      </c>
      <c r="Z486" s="677">
        <f t="shared" ca="1" si="84"/>
        <v>0</v>
      </c>
      <c r="AA486" t="str">
        <f t="shared" si="78"/>
        <v>ASR_COMP</v>
      </c>
      <c r="AB486" s="957">
        <f t="shared" si="79"/>
        <v>44682</v>
      </c>
      <c r="AC486" t="str">
        <f t="shared" si="80"/>
        <v>Unaudited</v>
      </c>
    </row>
    <row r="487" spans="1:29" x14ac:dyDescent="0.25">
      <c r="A487" t="s">
        <v>423</v>
      </c>
      <c r="B487" t="s">
        <v>1388</v>
      </c>
      <c r="C487" t="s">
        <v>1389</v>
      </c>
      <c r="D487">
        <v>1900</v>
      </c>
      <c r="E487" s="957">
        <v>1</v>
      </c>
      <c r="F487" t="s">
        <v>442</v>
      </c>
      <c r="G487" s="957">
        <v>182</v>
      </c>
      <c r="H487" t="s">
        <v>383</v>
      </c>
      <c r="I487" s="958" t="s">
        <v>491</v>
      </c>
      <c r="J487" s="958" t="s">
        <v>447</v>
      </c>
      <c r="K487" s="958" t="s">
        <v>452</v>
      </c>
      <c r="L487" s="937" t="s">
        <v>110</v>
      </c>
      <c r="M487" s="958" t="s">
        <v>190</v>
      </c>
      <c r="N487" s="677">
        <f t="shared" ca="1" si="81"/>
        <v>121773.76004822514</v>
      </c>
      <c r="O487" s="677">
        <f t="shared" ca="1" si="85"/>
        <v>63944.629026078757</v>
      </c>
      <c r="P487" s="677">
        <f t="shared" ca="1" si="85"/>
        <v>3530.2402713871325</v>
      </c>
      <c r="Q487" s="677">
        <f t="shared" ca="1" si="85"/>
        <v>42660.099599337111</v>
      </c>
      <c r="R487" s="677">
        <f t="shared" ca="1" si="85"/>
        <v>2901.9927885396855</v>
      </c>
      <c r="S487" s="677">
        <f t="shared" ca="1" si="85"/>
        <v>1915.2249864706896</v>
      </c>
      <c r="T487" s="677">
        <f t="shared" ca="1" si="85"/>
        <v>6678.0649955037707</v>
      </c>
      <c r="U487" s="677">
        <f t="shared" ca="1" si="85"/>
        <v>0.16566343112696461</v>
      </c>
      <c r="V487" s="677">
        <f t="shared" ca="1" si="83"/>
        <v>11.170137596262842</v>
      </c>
      <c r="W487" s="677">
        <f t="shared" ca="1" si="75"/>
        <v>132.17257988060948</v>
      </c>
      <c r="X487" s="677">
        <f t="shared" ca="1" si="84"/>
        <v>0</v>
      </c>
      <c r="Y487" s="677">
        <f t="shared" ca="1" si="84"/>
        <v>0</v>
      </c>
      <c r="Z487" s="677">
        <f t="shared" ca="1" si="84"/>
        <v>0</v>
      </c>
      <c r="AA487" t="str">
        <f t="shared" si="78"/>
        <v>ASR_COMP</v>
      </c>
      <c r="AB487" s="957">
        <f t="shared" si="79"/>
        <v>44682</v>
      </c>
      <c r="AC487" t="str">
        <f t="shared" si="80"/>
        <v>Unaudited</v>
      </c>
    </row>
    <row r="488" spans="1:29" x14ac:dyDescent="0.25">
      <c r="A488" t="s">
        <v>423</v>
      </c>
      <c r="B488" t="s">
        <v>1388</v>
      </c>
      <c r="C488" t="s">
        <v>1389</v>
      </c>
      <c r="D488">
        <v>1900</v>
      </c>
      <c r="E488" s="957">
        <v>1</v>
      </c>
      <c r="F488" t="s">
        <v>442</v>
      </c>
      <c r="G488" s="957">
        <v>182</v>
      </c>
      <c r="H488" t="s">
        <v>383</v>
      </c>
      <c r="I488" s="937" t="s">
        <v>491</v>
      </c>
      <c r="J488" s="937" t="s">
        <v>447</v>
      </c>
      <c r="K488" s="937" t="s">
        <v>452</v>
      </c>
      <c r="L488" s="937" t="s">
        <v>111</v>
      </c>
      <c r="M488" s="962" t="s">
        <v>163</v>
      </c>
      <c r="N488" s="677">
        <f t="shared" ca="1" si="81"/>
        <v>480595.80625117768</v>
      </c>
      <c r="O488" s="677">
        <f t="shared" ca="1" si="85"/>
        <v>281993.98007372144</v>
      </c>
      <c r="P488" s="677">
        <f t="shared" ca="1" si="85"/>
        <v>9360.4883534267192</v>
      </c>
      <c r="Q488" s="677">
        <f t="shared" ca="1" si="85"/>
        <v>57054.502199755538</v>
      </c>
      <c r="R488" s="677">
        <f t="shared" ca="1" si="85"/>
        <v>7343.4029676218533</v>
      </c>
      <c r="S488" s="677">
        <f t="shared" ca="1" si="85"/>
        <v>37745.795676129805</v>
      </c>
      <c r="T488" s="677">
        <f t="shared" ca="1" si="85"/>
        <v>4866.2682534519963</v>
      </c>
      <c r="U488" s="677">
        <f t="shared" ca="1" si="85"/>
        <v>12.735679159395918</v>
      </c>
      <c r="V488" s="677">
        <f t="shared" ca="1" si="83"/>
        <v>1161.7315201940123</v>
      </c>
      <c r="W488" s="677">
        <f t="shared" ca="1" si="75"/>
        <v>232.80887892234938</v>
      </c>
      <c r="X488" s="677">
        <f t="shared" ca="1" si="84"/>
        <v>46251.670998840389</v>
      </c>
      <c r="Y488" s="677">
        <f t="shared" ca="1" si="84"/>
        <v>34572.421649954158</v>
      </c>
      <c r="Z488" s="677">
        <f t="shared" ca="1" si="84"/>
        <v>0</v>
      </c>
      <c r="AA488" t="str">
        <f t="shared" si="78"/>
        <v>ASR_COMP</v>
      </c>
      <c r="AB488" s="957">
        <f t="shared" si="79"/>
        <v>44682</v>
      </c>
      <c r="AC488" t="str">
        <f t="shared" si="80"/>
        <v>Unaudited</v>
      </c>
    </row>
    <row r="489" spans="1:29" x14ac:dyDescent="0.25">
      <c r="A489" t="s">
        <v>423</v>
      </c>
      <c r="B489" t="s">
        <v>1388</v>
      </c>
      <c r="C489" t="s">
        <v>1389</v>
      </c>
      <c r="D489">
        <v>1900</v>
      </c>
      <c r="E489" s="957">
        <v>1</v>
      </c>
      <c r="F489" t="s">
        <v>442</v>
      </c>
      <c r="G489" s="957">
        <v>182</v>
      </c>
      <c r="H489" t="s">
        <v>383</v>
      </c>
      <c r="I489" s="937" t="s">
        <v>491</v>
      </c>
      <c r="J489" s="937" t="s">
        <v>447</v>
      </c>
      <c r="K489" s="937" t="s">
        <v>452</v>
      </c>
      <c r="L489" s="937" t="s">
        <v>112</v>
      </c>
      <c r="M489" s="962" t="s">
        <v>137</v>
      </c>
      <c r="N489" s="677">
        <f t="shared" ca="1" si="81"/>
        <v>0</v>
      </c>
      <c r="O489" s="677">
        <f t="shared" ca="1" si="85"/>
        <v>0</v>
      </c>
      <c r="P489" s="677">
        <f t="shared" ca="1" si="85"/>
        <v>0</v>
      </c>
      <c r="Q489" s="677">
        <f t="shared" ca="1" si="85"/>
        <v>0</v>
      </c>
      <c r="R489" s="677">
        <f t="shared" ca="1" si="85"/>
        <v>0</v>
      </c>
      <c r="S489" s="677">
        <f t="shared" ca="1" si="85"/>
        <v>0</v>
      </c>
      <c r="T489" s="677">
        <f t="shared" ca="1" si="85"/>
        <v>0</v>
      </c>
      <c r="U489" s="677">
        <f t="shared" ca="1" si="85"/>
        <v>0</v>
      </c>
      <c r="V489" s="677">
        <f t="shared" ca="1" si="83"/>
        <v>0</v>
      </c>
      <c r="W489" s="677">
        <f t="shared" ca="1" si="75"/>
        <v>0</v>
      </c>
      <c r="X489" s="677">
        <f t="shared" ca="1" si="84"/>
        <v>0</v>
      </c>
      <c r="Y489" s="677">
        <f t="shared" ca="1" si="84"/>
        <v>0</v>
      </c>
      <c r="Z489" s="677">
        <f t="shared" ca="1" si="84"/>
        <v>0</v>
      </c>
      <c r="AA489" t="str">
        <f t="shared" si="78"/>
        <v>ASR_COMP</v>
      </c>
      <c r="AB489" s="957">
        <f t="shared" si="79"/>
        <v>44682</v>
      </c>
      <c r="AC489" t="str">
        <f t="shared" si="80"/>
        <v>Unaudited</v>
      </c>
    </row>
    <row r="490" spans="1:29" x14ac:dyDescent="0.25">
      <c r="A490" t="s">
        <v>423</v>
      </c>
      <c r="B490" t="s">
        <v>1388</v>
      </c>
      <c r="C490" t="s">
        <v>1389</v>
      </c>
      <c r="D490">
        <v>1900</v>
      </c>
      <c r="E490" s="957">
        <v>1</v>
      </c>
      <c r="F490" t="s">
        <v>442</v>
      </c>
      <c r="G490" s="957">
        <v>182</v>
      </c>
      <c r="H490" t="s">
        <v>383</v>
      </c>
      <c r="I490" s="937" t="s">
        <v>491</v>
      </c>
      <c r="J490" s="937" t="s">
        <v>447</v>
      </c>
      <c r="K490" s="937" t="s">
        <v>452</v>
      </c>
      <c r="L490" s="937" t="s">
        <v>113</v>
      </c>
      <c r="M490" s="962" t="s">
        <v>165</v>
      </c>
      <c r="N490" s="677">
        <f t="shared" ca="1" si="81"/>
        <v>-62260.767830978089</v>
      </c>
      <c r="O490" s="677">
        <f t="shared" ca="1" si="85"/>
        <v>-24640.818751661602</v>
      </c>
      <c r="P490" s="677">
        <f t="shared" ca="1" si="85"/>
        <v>-1335.015980955</v>
      </c>
      <c r="Q490" s="677">
        <f t="shared" ca="1" si="85"/>
        <v>-15437.386823572047</v>
      </c>
      <c r="R490" s="677">
        <f t="shared" ca="1" si="85"/>
        <v>-1316.7446671267453</v>
      </c>
      <c r="S490" s="677">
        <f t="shared" ca="1" si="85"/>
        <v>-5478.2025122721616</v>
      </c>
      <c r="T490" s="677">
        <f t="shared" ca="1" si="85"/>
        <v>-724.76338798151494</v>
      </c>
      <c r="U490" s="677">
        <f t="shared" ca="1" si="85"/>
        <v>-4.1063574312681377</v>
      </c>
      <c r="V490" s="677">
        <f t="shared" ca="1" si="83"/>
        <v>-91.229721323608658</v>
      </c>
      <c r="W490" s="677">
        <f t="shared" ca="1" si="75"/>
        <v>-1728.846607799924</v>
      </c>
      <c r="X490" s="677">
        <f t="shared" ca="1" si="84"/>
        <v>-6751.0592542283466</v>
      </c>
      <c r="Y490" s="677">
        <f t="shared" ca="1" si="84"/>
        <v>-4752.5937666258678</v>
      </c>
      <c r="Z490" s="677">
        <f t="shared" ca="1" si="84"/>
        <v>0</v>
      </c>
      <c r="AA490" t="str">
        <f t="shared" si="78"/>
        <v>ASR_COMP</v>
      </c>
      <c r="AB490" s="957">
        <f t="shared" si="79"/>
        <v>44682</v>
      </c>
      <c r="AC490" t="str">
        <f t="shared" si="80"/>
        <v>Unaudited</v>
      </c>
    </row>
    <row r="491" spans="1:29" x14ac:dyDescent="0.25">
      <c r="A491" t="s">
        <v>423</v>
      </c>
      <c r="B491" t="s">
        <v>1388</v>
      </c>
      <c r="C491" t="s">
        <v>1389</v>
      </c>
      <c r="D491">
        <v>1900</v>
      </c>
      <c r="E491" s="957">
        <v>1</v>
      </c>
      <c r="F491" t="s">
        <v>442</v>
      </c>
      <c r="G491" s="957">
        <v>182</v>
      </c>
      <c r="H491" t="s">
        <v>383</v>
      </c>
      <c r="I491" s="937" t="s">
        <v>491</v>
      </c>
      <c r="J491" s="937" t="s">
        <v>447</v>
      </c>
      <c r="K491" s="937" t="s">
        <v>452</v>
      </c>
      <c r="L491" s="937" t="s">
        <v>114</v>
      </c>
      <c r="M491" s="962" t="s">
        <v>466</v>
      </c>
      <c r="N491" s="677">
        <f t="shared" ca="1" si="81"/>
        <v>0</v>
      </c>
      <c r="O491" s="677">
        <f t="shared" ca="1" si="85"/>
        <v>0</v>
      </c>
      <c r="P491" s="677">
        <f t="shared" ca="1" si="85"/>
        <v>0</v>
      </c>
      <c r="Q491" s="677">
        <f t="shared" ca="1" si="85"/>
        <v>0</v>
      </c>
      <c r="R491" s="677">
        <f t="shared" ca="1" si="85"/>
        <v>0</v>
      </c>
      <c r="S491" s="677">
        <f t="shared" ca="1" si="85"/>
        <v>0</v>
      </c>
      <c r="T491" s="677">
        <f t="shared" ca="1" si="85"/>
        <v>0</v>
      </c>
      <c r="U491" s="677">
        <f t="shared" ca="1" si="85"/>
        <v>0</v>
      </c>
      <c r="V491" s="677">
        <f t="shared" ca="1" si="83"/>
        <v>0</v>
      </c>
      <c r="W491" s="677">
        <f t="shared" ca="1" si="75"/>
        <v>0</v>
      </c>
      <c r="X491" s="677">
        <f t="shared" ca="1" si="84"/>
        <v>0</v>
      </c>
      <c r="Y491" s="677">
        <f t="shared" ca="1" si="84"/>
        <v>0</v>
      </c>
      <c r="Z491" s="677">
        <f t="shared" ca="1" si="84"/>
        <v>0</v>
      </c>
      <c r="AA491" t="str">
        <f t="shared" si="78"/>
        <v>ASR_COMP</v>
      </c>
      <c r="AB491" s="957">
        <f t="shared" si="79"/>
        <v>44682</v>
      </c>
      <c r="AC491" t="str">
        <f t="shared" si="80"/>
        <v>Unaudited</v>
      </c>
    </row>
    <row r="492" spans="1:29" x14ac:dyDescent="0.25">
      <c r="A492" t="s">
        <v>423</v>
      </c>
      <c r="B492" t="s">
        <v>1388</v>
      </c>
      <c r="C492" t="s">
        <v>1389</v>
      </c>
      <c r="D492">
        <v>1900</v>
      </c>
      <c r="E492" s="957">
        <v>1</v>
      </c>
      <c r="F492" t="s">
        <v>442</v>
      </c>
      <c r="G492" s="957">
        <v>182</v>
      </c>
      <c r="H492" t="s">
        <v>383</v>
      </c>
      <c r="I492" s="937" t="s">
        <v>491</v>
      </c>
      <c r="J492" s="937" t="s">
        <v>447</v>
      </c>
      <c r="K492" s="937" t="s">
        <v>6</v>
      </c>
      <c r="L492" s="937" t="s">
        <v>120</v>
      </c>
      <c r="M492" s="962" t="s">
        <v>191</v>
      </c>
      <c r="N492" s="677">
        <f t="shared" ca="1" si="81"/>
        <v>78018.466603589637</v>
      </c>
      <c r="O492" s="677">
        <f t="shared" ca="1" si="85"/>
        <v>42949.839280856373</v>
      </c>
      <c r="P492" s="677">
        <f t="shared" ca="1" si="85"/>
        <v>3170.8665432725193</v>
      </c>
      <c r="Q492" s="677">
        <f t="shared" ca="1" si="85"/>
        <v>8120.0567653883109</v>
      </c>
      <c r="R492" s="677">
        <f t="shared" ca="1" si="85"/>
        <v>1440.4819942732602</v>
      </c>
      <c r="S492" s="677">
        <f t="shared" ca="1" si="85"/>
        <v>14491.325043330975</v>
      </c>
      <c r="T492" s="677">
        <f t="shared" ca="1" si="85"/>
        <v>0</v>
      </c>
      <c r="U492" s="677">
        <f t="shared" ca="1" si="85"/>
        <v>4.5804685126215769</v>
      </c>
      <c r="V492" s="677">
        <f t="shared" ca="1" si="83"/>
        <v>224.50074182514987</v>
      </c>
      <c r="W492" s="677">
        <f t="shared" ca="1" si="75"/>
        <v>52.359750876424059</v>
      </c>
      <c r="X492" s="677">
        <f t="shared" ca="1" si="84"/>
        <v>4796.6080914165123</v>
      </c>
      <c r="Y492" s="677">
        <f t="shared" ca="1" si="84"/>
        <v>2767.8479238374962</v>
      </c>
      <c r="Z492" s="677">
        <f t="shared" ca="1" si="84"/>
        <v>0</v>
      </c>
      <c r="AA492" t="str">
        <f t="shared" si="78"/>
        <v>ASR_COMP</v>
      </c>
      <c r="AB492" s="957">
        <f t="shared" si="79"/>
        <v>44682</v>
      </c>
      <c r="AC492" t="str">
        <f t="shared" si="80"/>
        <v>Unaudited</v>
      </c>
    </row>
    <row r="493" spans="1:29" x14ac:dyDescent="0.25">
      <c r="A493" t="s">
        <v>423</v>
      </c>
      <c r="B493" t="s">
        <v>1388</v>
      </c>
      <c r="C493" t="s">
        <v>1389</v>
      </c>
      <c r="D493">
        <v>1900</v>
      </c>
      <c r="E493" s="957">
        <v>1</v>
      </c>
      <c r="F493" t="s">
        <v>442</v>
      </c>
      <c r="G493" s="957">
        <v>182</v>
      </c>
      <c r="H493" t="s">
        <v>383</v>
      </c>
      <c r="I493" s="937" t="s">
        <v>491</v>
      </c>
      <c r="J493" s="937" t="s">
        <v>447</v>
      </c>
      <c r="K493" s="937" t="s">
        <v>6</v>
      </c>
      <c r="L493" s="937" t="s">
        <v>45</v>
      </c>
      <c r="M493" s="962" t="s">
        <v>166</v>
      </c>
      <c r="N493" s="677">
        <f t="shared" ca="1" si="81"/>
        <v>98282.958800000008</v>
      </c>
      <c r="O493" s="677">
        <f t="shared" ca="1" si="85"/>
        <v>83856.212454006672</v>
      </c>
      <c r="P493" s="677">
        <f t="shared" ca="1" si="85"/>
        <v>1689.9099489705598</v>
      </c>
      <c r="Q493" s="677">
        <f t="shared" ca="1" si="85"/>
        <v>4238.3456280228202</v>
      </c>
      <c r="R493" s="677">
        <f t="shared" ca="1" si="85"/>
        <v>582.9441097066582</v>
      </c>
      <c r="S493" s="677">
        <f t="shared" ca="1" si="85"/>
        <v>1453.5662525470461</v>
      </c>
      <c r="T493" s="677">
        <f t="shared" ca="1" si="85"/>
        <v>1640.6581023067256</v>
      </c>
      <c r="U493" s="677">
        <f t="shared" ca="1" si="85"/>
        <v>21.168361525660771</v>
      </c>
      <c r="V493" s="677">
        <f t="shared" ca="1" si="83"/>
        <v>65.084570013897007</v>
      </c>
      <c r="W493" s="677">
        <f t="shared" ca="1" si="75"/>
        <v>0</v>
      </c>
      <c r="X493" s="677">
        <f t="shared" ca="1" si="84"/>
        <v>4179.8069667268574</v>
      </c>
      <c r="Y493" s="677">
        <f t="shared" ca="1" si="84"/>
        <v>555.26240617310179</v>
      </c>
      <c r="Z493" s="677">
        <f t="shared" ca="1" si="84"/>
        <v>0</v>
      </c>
      <c r="AA493" t="str">
        <f t="shared" si="78"/>
        <v>ASR_COMP</v>
      </c>
      <c r="AB493" s="957">
        <f t="shared" si="79"/>
        <v>44682</v>
      </c>
      <c r="AC493" t="str">
        <f t="shared" si="80"/>
        <v>Unaudited</v>
      </c>
    </row>
    <row r="494" spans="1:29" x14ac:dyDescent="0.25">
      <c r="A494" t="s">
        <v>423</v>
      </c>
      <c r="B494" t="s">
        <v>1388</v>
      </c>
      <c r="C494" t="s">
        <v>1389</v>
      </c>
      <c r="D494">
        <v>1900</v>
      </c>
      <c r="E494" s="957">
        <v>1</v>
      </c>
      <c r="F494" t="s">
        <v>442</v>
      </c>
      <c r="G494" s="957">
        <v>182</v>
      </c>
      <c r="H494" t="s">
        <v>383</v>
      </c>
      <c r="I494" s="937" t="s">
        <v>491</v>
      </c>
      <c r="J494" s="937" t="s">
        <v>447</v>
      </c>
      <c r="K494" s="937" t="s">
        <v>6</v>
      </c>
      <c r="L494" s="945" t="s">
        <v>46</v>
      </c>
      <c r="M494" s="960" t="s">
        <v>167</v>
      </c>
      <c r="N494" s="677">
        <f t="shared" ca="1" si="81"/>
        <v>-815.51729936581899</v>
      </c>
      <c r="O494" s="677">
        <f t="shared" ca="1" si="85"/>
        <v>-474.30084340803177</v>
      </c>
      <c r="P494" s="677">
        <f t="shared" ca="1" si="85"/>
        <v>-39.665829303935915</v>
      </c>
      <c r="Q494" s="677">
        <f t="shared" ca="1" si="85"/>
        <v>-123.89980715487629</v>
      </c>
      <c r="R494" s="677">
        <f t="shared" ca="1" si="85"/>
        <v>-21.403165531517825</v>
      </c>
      <c r="S494" s="677">
        <f t="shared" ca="1" si="85"/>
        <v>-27.976854710587229</v>
      </c>
      <c r="T494" s="677">
        <f t="shared" ca="1" si="85"/>
        <v>0</v>
      </c>
      <c r="U494" s="677">
        <f t="shared" ca="1" si="85"/>
        <v>0</v>
      </c>
      <c r="V494" s="677">
        <f t="shared" ca="1" si="83"/>
        <v>-3.2983389557438243</v>
      </c>
      <c r="W494" s="677">
        <f t="shared" ca="1" si="75"/>
        <v>0</v>
      </c>
      <c r="X494" s="677">
        <f t="shared" ca="1" si="84"/>
        <v>-79.006463625900778</v>
      </c>
      <c r="Y494" s="677">
        <f t="shared" ca="1" si="84"/>
        <v>-45.965996675225398</v>
      </c>
      <c r="Z494" s="677">
        <f t="shared" ca="1" si="84"/>
        <v>0</v>
      </c>
      <c r="AA494" t="str">
        <f t="shared" si="78"/>
        <v>ASR_COMP</v>
      </c>
      <c r="AB494" s="957">
        <f t="shared" si="79"/>
        <v>44682</v>
      </c>
      <c r="AC494" t="str">
        <f t="shared" si="80"/>
        <v>Unaudited</v>
      </c>
    </row>
    <row r="495" spans="1:29" x14ac:dyDescent="0.25">
      <c r="A495" t="s">
        <v>423</v>
      </c>
      <c r="B495" t="s">
        <v>1388</v>
      </c>
      <c r="C495" t="s">
        <v>1389</v>
      </c>
      <c r="D495">
        <v>1900</v>
      </c>
      <c r="E495" s="957">
        <v>1</v>
      </c>
      <c r="F495" t="s">
        <v>442</v>
      </c>
      <c r="G495" s="957">
        <v>182</v>
      </c>
      <c r="H495" t="s">
        <v>383</v>
      </c>
      <c r="I495" s="962" t="s">
        <v>491</v>
      </c>
      <c r="J495" s="962" t="s">
        <v>447</v>
      </c>
      <c r="K495" s="962" t="s">
        <v>6</v>
      </c>
      <c r="L495" s="937" t="s">
        <v>168</v>
      </c>
      <c r="M495" s="962" t="s">
        <v>464</v>
      </c>
      <c r="N495" s="677">
        <f t="shared" ca="1" si="81"/>
        <v>-25223.886033141862</v>
      </c>
      <c r="O495" s="677">
        <f t="shared" ca="1" si="85"/>
        <v>-16854.890520282566</v>
      </c>
      <c r="P495" s="677">
        <f t="shared" ca="1" si="85"/>
        <v>-960.22521603707753</v>
      </c>
      <c r="Q495" s="677">
        <f t="shared" ca="1" si="85"/>
        <v>-2134.182722740577</v>
      </c>
      <c r="R495" s="677">
        <f t="shared" ca="1" si="85"/>
        <v>-455.41453671498408</v>
      </c>
      <c r="S495" s="677">
        <f t="shared" ca="1" si="85"/>
        <v>-1497.6012865833488</v>
      </c>
      <c r="T495" s="677">
        <f t="shared" ca="1" si="85"/>
        <v>0</v>
      </c>
      <c r="U495" s="677">
        <f t="shared" ca="1" si="85"/>
        <v>-16.859160323854308</v>
      </c>
      <c r="V495" s="677">
        <f t="shared" ca="1" si="83"/>
        <v>-104.95392218399941</v>
      </c>
      <c r="W495" s="677">
        <f t="shared" ca="1" si="75"/>
        <v>-0.29181357772267241</v>
      </c>
      <c r="X495" s="677">
        <f t="shared" ca="1" si="84"/>
        <v>-2512.5408414534745</v>
      </c>
      <c r="Y495" s="677">
        <f t="shared" ca="1" si="84"/>
        <v>-686.92601324426244</v>
      </c>
      <c r="Z495" s="677">
        <f t="shared" ca="1" si="84"/>
        <v>0</v>
      </c>
      <c r="AA495" t="str">
        <f t="shared" si="78"/>
        <v>ASR_COMP</v>
      </c>
      <c r="AB495" s="957">
        <f t="shared" si="79"/>
        <v>44682</v>
      </c>
      <c r="AC495" t="str">
        <f t="shared" si="80"/>
        <v>Unaudited</v>
      </c>
    </row>
    <row r="496" spans="1:29" x14ac:dyDescent="0.25">
      <c r="A496" t="s">
        <v>423</v>
      </c>
      <c r="B496" t="s">
        <v>1388</v>
      </c>
      <c r="C496" t="s">
        <v>1389</v>
      </c>
      <c r="D496">
        <v>1900</v>
      </c>
      <c r="E496" s="957">
        <v>1</v>
      </c>
      <c r="F496" t="s">
        <v>442</v>
      </c>
      <c r="G496" s="957">
        <v>182</v>
      </c>
      <c r="H496" t="s">
        <v>383</v>
      </c>
      <c r="I496" s="937" t="s">
        <v>491</v>
      </c>
      <c r="J496" s="937" t="s">
        <v>447</v>
      </c>
      <c r="K496" s="937" t="s">
        <v>437</v>
      </c>
      <c r="L496" s="943" t="s">
        <v>123</v>
      </c>
      <c r="M496" s="963" t="s">
        <v>32</v>
      </c>
      <c r="N496" s="677">
        <f t="shared" ca="1" si="81"/>
        <v>0</v>
      </c>
      <c r="O496" s="677">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7">
        <f t="shared" ca="1" si="86"/>
        <v>0</v>
      </c>
      <c r="Q496" s="677">
        <f t="shared" ca="1" si="86"/>
        <v>0</v>
      </c>
      <c r="R496" s="677">
        <f t="shared" ca="1" si="86"/>
        <v>0</v>
      </c>
      <c r="S496" s="677">
        <f t="shared" ca="1" si="86"/>
        <v>0</v>
      </c>
      <c r="T496" s="677">
        <f t="shared" ca="1" si="86"/>
        <v>0</v>
      </c>
      <c r="U496" s="677">
        <f t="shared" ca="1" si="86"/>
        <v>0</v>
      </c>
      <c r="V496" s="677">
        <f t="shared" ca="1" si="83"/>
        <v>0</v>
      </c>
      <c r="W496" s="677">
        <f t="shared" ca="1" si="75"/>
        <v>0</v>
      </c>
      <c r="X496" s="677">
        <f t="shared" ca="1" si="84"/>
        <v>0</v>
      </c>
      <c r="Y496" s="677">
        <f t="shared" ca="1" si="84"/>
        <v>0</v>
      </c>
      <c r="Z496" s="677">
        <f t="shared" ca="1" si="84"/>
        <v>0</v>
      </c>
      <c r="AA496" t="str">
        <f t="shared" si="78"/>
        <v>ASR_COMP</v>
      </c>
      <c r="AB496" s="957">
        <f t="shared" si="79"/>
        <v>44682</v>
      </c>
      <c r="AC496" t="str">
        <f t="shared" si="80"/>
        <v>Unaudited</v>
      </c>
    </row>
    <row r="497" spans="1:29" x14ac:dyDescent="0.25">
      <c r="A497" t="s">
        <v>423</v>
      </c>
      <c r="B497" t="s">
        <v>1388</v>
      </c>
      <c r="C497" t="s">
        <v>1389</v>
      </c>
      <c r="D497">
        <v>1900</v>
      </c>
      <c r="E497" s="957">
        <v>1</v>
      </c>
      <c r="F497" t="s">
        <v>442</v>
      </c>
      <c r="G497" s="957">
        <v>182</v>
      </c>
      <c r="H497" t="s">
        <v>383</v>
      </c>
      <c r="I497" s="937" t="s">
        <v>491</v>
      </c>
      <c r="J497" s="937" t="s">
        <v>447</v>
      </c>
      <c r="K497" s="937" t="s">
        <v>437</v>
      </c>
      <c r="L497" s="943" t="s">
        <v>946</v>
      </c>
      <c r="M497" s="963" t="s">
        <v>938</v>
      </c>
      <c r="N497" s="677">
        <f t="shared" ca="1" si="81"/>
        <v>0</v>
      </c>
      <c r="O497" s="677">
        <f t="shared" ca="1" si="86"/>
        <v>0</v>
      </c>
      <c r="P497" s="677">
        <f t="shared" ca="1" si="86"/>
        <v>0</v>
      </c>
      <c r="Q497" s="677">
        <f t="shared" ca="1" si="86"/>
        <v>0</v>
      </c>
      <c r="R497" s="677">
        <f t="shared" ca="1" si="86"/>
        <v>0</v>
      </c>
      <c r="S497" s="677">
        <f t="shared" ca="1" si="86"/>
        <v>0</v>
      </c>
      <c r="T497" s="677">
        <f t="shared" ca="1" si="86"/>
        <v>0</v>
      </c>
      <c r="U497" s="677">
        <f t="shared" ca="1" si="86"/>
        <v>0</v>
      </c>
      <c r="V497" s="677">
        <f t="shared" ca="1" si="83"/>
        <v>0</v>
      </c>
      <c r="W497" s="677">
        <f t="shared" ca="1" si="75"/>
        <v>0</v>
      </c>
      <c r="X497" s="677">
        <f t="shared" ca="1" si="84"/>
        <v>0</v>
      </c>
      <c r="Y497" s="677">
        <f t="shared" ca="1" si="84"/>
        <v>0</v>
      </c>
      <c r="Z497" s="677">
        <f t="shared" ca="1" si="84"/>
        <v>0</v>
      </c>
      <c r="AA497" t="str">
        <f t="shared" si="78"/>
        <v>ASR_COMP</v>
      </c>
      <c r="AB497" s="957">
        <f t="shared" si="79"/>
        <v>44682</v>
      </c>
      <c r="AC497" t="str">
        <f t="shared" si="80"/>
        <v>Unaudited</v>
      </c>
    </row>
    <row r="498" spans="1:29" x14ac:dyDescent="0.25">
      <c r="A498" t="s">
        <v>423</v>
      </c>
      <c r="B498" t="s">
        <v>1388</v>
      </c>
      <c r="C498" t="s">
        <v>1389</v>
      </c>
      <c r="D498">
        <v>1900</v>
      </c>
      <c r="E498" s="957">
        <v>1</v>
      </c>
      <c r="F498" t="s">
        <v>442</v>
      </c>
      <c r="G498" s="957">
        <v>182</v>
      </c>
      <c r="H498" t="s">
        <v>383</v>
      </c>
      <c r="I498" s="937" t="s">
        <v>491</v>
      </c>
      <c r="J498" s="937" t="s">
        <v>447</v>
      </c>
      <c r="K498" s="937" t="s">
        <v>437</v>
      </c>
      <c r="L498" s="947" t="s">
        <v>170</v>
      </c>
      <c r="M498" s="964" t="s">
        <v>40</v>
      </c>
      <c r="N498" s="677">
        <f t="shared" ca="1" si="81"/>
        <v>4531.2483982098884</v>
      </c>
      <c r="O498" s="677">
        <f t="shared" ca="1" si="86"/>
        <v>3803.1597547080396</v>
      </c>
      <c r="P498" s="677">
        <f t="shared" ca="1" si="86"/>
        <v>76.643069355542607</v>
      </c>
      <c r="Q498" s="677">
        <f t="shared" ca="1" si="86"/>
        <v>254.54265773713425</v>
      </c>
      <c r="R498" s="677">
        <f t="shared" ca="1" si="86"/>
        <v>35.009920383996914</v>
      </c>
      <c r="S498" s="677">
        <f t="shared" ca="1" si="86"/>
        <v>83.451690049686974</v>
      </c>
      <c r="T498" s="677">
        <f t="shared" ca="1" si="86"/>
        <v>0</v>
      </c>
      <c r="U498" s="677">
        <f t="shared" ca="1" si="86"/>
        <v>1.2153113363795476</v>
      </c>
      <c r="V498" s="677">
        <f t="shared" ca="1" si="83"/>
        <v>3.9087891557216663</v>
      </c>
      <c r="W498" s="677">
        <f t="shared" ca="1" si="75"/>
        <v>0</v>
      </c>
      <c r="X498" s="677">
        <f t="shared" ca="1" si="84"/>
        <v>239.96976735226065</v>
      </c>
      <c r="Y498" s="677">
        <f t="shared" ca="1" si="84"/>
        <v>33.347438131125557</v>
      </c>
      <c r="Z498" s="677">
        <f t="shared" ca="1" si="84"/>
        <v>0</v>
      </c>
      <c r="AA498" t="str">
        <f t="shared" si="78"/>
        <v>ASR_COMP</v>
      </c>
      <c r="AB498" s="957">
        <f t="shared" si="79"/>
        <v>44682</v>
      </c>
      <c r="AC498" t="str">
        <f t="shared" si="80"/>
        <v>Unaudited</v>
      </c>
    </row>
    <row r="499" spans="1:29" x14ac:dyDescent="0.25">
      <c r="A499" t="s">
        <v>423</v>
      </c>
      <c r="B499" t="s">
        <v>1388</v>
      </c>
      <c r="C499" t="s">
        <v>1389</v>
      </c>
      <c r="D499">
        <v>1900</v>
      </c>
      <c r="E499" s="957">
        <v>1</v>
      </c>
      <c r="F499" t="s">
        <v>442</v>
      </c>
      <c r="G499" s="957">
        <v>182</v>
      </c>
      <c r="H499" t="s">
        <v>383</v>
      </c>
      <c r="I499" s="963" t="s">
        <v>491</v>
      </c>
      <c r="J499" s="963" t="s">
        <v>447</v>
      </c>
      <c r="K499" s="963" t="s">
        <v>437</v>
      </c>
      <c r="L499" s="943" t="s">
        <v>171</v>
      </c>
      <c r="M499" s="963" t="s">
        <v>332</v>
      </c>
      <c r="N499" s="677">
        <f t="shared" ca="1" si="81"/>
        <v>0</v>
      </c>
      <c r="O499" s="677">
        <f t="shared" ca="1" si="86"/>
        <v>0</v>
      </c>
      <c r="P499" s="677">
        <f t="shared" ca="1" si="86"/>
        <v>0</v>
      </c>
      <c r="Q499" s="677">
        <f t="shared" ca="1" si="86"/>
        <v>0</v>
      </c>
      <c r="R499" s="677">
        <f t="shared" ca="1" si="86"/>
        <v>0</v>
      </c>
      <c r="S499" s="677">
        <f t="shared" ca="1" si="86"/>
        <v>0</v>
      </c>
      <c r="T499" s="677">
        <f t="shared" ca="1" si="86"/>
        <v>0</v>
      </c>
      <c r="U499" s="677">
        <f t="shared" ca="1" si="86"/>
        <v>0</v>
      </c>
      <c r="V499" s="677">
        <f t="shared" ca="1" si="83"/>
        <v>0</v>
      </c>
      <c r="W499" s="677">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7">
        <f t="shared" ca="1" si="84"/>
        <v>0</v>
      </c>
      <c r="Y499" s="677">
        <f t="shared" ca="1" si="84"/>
        <v>0</v>
      </c>
      <c r="Z499" s="677">
        <f t="shared" ca="1" si="84"/>
        <v>0</v>
      </c>
      <c r="AA499" t="str">
        <f t="shared" si="78"/>
        <v>ASR_COMP</v>
      </c>
      <c r="AB499" s="957">
        <f t="shared" si="79"/>
        <v>44682</v>
      </c>
      <c r="AC499" t="str">
        <f t="shared" si="80"/>
        <v>Unaudited</v>
      </c>
    </row>
    <row r="500" spans="1:29" x14ac:dyDescent="0.25">
      <c r="A500" t="s">
        <v>423</v>
      </c>
      <c r="B500" t="s">
        <v>1388</v>
      </c>
      <c r="C500" t="s">
        <v>1389</v>
      </c>
      <c r="D500">
        <v>1900</v>
      </c>
      <c r="E500" s="957">
        <v>1</v>
      </c>
      <c r="F500" t="s">
        <v>442</v>
      </c>
      <c r="G500" s="957">
        <v>182</v>
      </c>
      <c r="H500" t="s">
        <v>383</v>
      </c>
      <c r="I500" s="937" t="s">
        <v>491</v>
      </c>
      <c r="J500" s="937" t="s">
        <v>453</v>
      </c>
      <c r="K500" s="937" t="s">
        <v>438</v>
      </c>
      <c r="L500" s="937" t="s">
        <v>124</v>
      </c>
      <c r="M500" s="962" t="s">
        <v>27</v>
      </c>
      <c r="N500" s="677">
        <f t="shared" ca="1" si="81"/>
        <v>722025.67461137776</v>
      </c>
      <c r="O500" s="677">
        <f t="shared" ca="1" si="86"/>
        <v>-746.23355971261435</v>
      </c>
      <c r="P500" s="677">
        <f t="shared" ca="1" si="86"/>
        <v>722771.90817109041</v>
      </c>
      <c r="Q500" s="677">
        <f t="shared" ca="1" si="86"/>
        <v>0</v>
      </c>
      <c r="R500" s="677">
        <f t="shared" ca="1" si="86"/>
        <v>0</v>
      </c>
      <c r="S500" s="677">
        <f t="shared" ca="1" si="86"/>
        <v>0</v>
      </c>
      <c r="T500" s="677">
        <f t="shared" ca="1" si="86"/>
        <v>0</v>
      </c>
      <c r="U500" s="677">
        <f t="shared" ca="1" si="86"/>
        <v>0</v>
      </c>
      <c r="V500" s="677">
        <f t="shared" ca="1" si="83"/>
        <v>0</v>
      </c>
      <c r="W500" s="677">
        <f t="shared" ca="1" si="87"/>
        <v>0</v>
      </c>
      <c r="X500" s="677">
        <f t="shared" ca="1" si="84"/>
        <v>0</v>
      </c>
      <c r="Y500" s="677">
        <f t="shared" ca="1" si="84"/>
        <v>0</v>
      </c>
      <c r="Z500" s="677">
        <f t="shared" ca="1" si="84"/>
        <v>0</v>
      </c>
      <c r="AA500" t="str">
        <f t="shared" si="78"/>
        <v>ASR_COMP</v>
      </c>
      <c r="AB500" s="957">
        <f t="shared" si="79"/>
        <v>44682</v>
      </c>
      <c r="AC500" t="str">
        <f t="shared" si="80"/>
        <v>Unaudited</v>
      </c>
    </row>
    <row r="501" spans="1:29" x14ac:dyDescent="0.25">
      <c r="A501" t="s">
        <v>423</v>
      </c>
      <c r="B501" t="s">
        <v>1388</v>
      </c>
      <c r="C501" t="s">
        <v>1389</v>
      </c>
      <c r="D501">
        <v>1900</v>
      </c>
      <c r="E501" s="957">
        <v>1</v>
      </c>
      <c r="F501" t="s">
        <v>442</v>
      </c>
      <c r="G501" s="957">
        <v>182</v>
      </c>
      <c r="H501" t="s">
        <v>383</v>
      </c>
      <c r="I501" s="937" t="s">
        <v>491</v>
      </c>
      <c r="J501" s="937" t="s">
        <v>453</v>
      </c>
      <c r="K501" s="937" t="s">
        <v>438</v>
      </c>
      <c r="L501" s="937" t="s">
        <v>125</v>
      </c>
      <c r="M501" s="962" t="s">
        <v>100</v>
      </c>
      <c r="N501" s="677">
        <f t="shared" ca="1" si="81"/>
        <v>36195.086359359011</v>
      </c>
      <c r="O501" s="677">
        <f t="shared" ca="1" si="86"/>
        <v>16095.64385762249</v>
      </c>
      <c r="P501" s="677">
        <f t="shared" ca="1" si="86"/>
        <v>20099.442501736521</v>
      </c>
      <c r="Q501" s="677">
        <f t="shared" ca="1" si="86"/>
        <v>0</v>
      </c>
      <c r="R501" s="677">
        <f t="shared" ca="1" si="86"/>
        <v>0</v>
      </c>
      <c r="S501" s="677">
        <f t="shared" ca="1" si="86"/>
        <v>0</v>
      </c>
      <c r="T501" s="677">
        <f t="shared" ca="1" si="86"/>
        <v>0</v>
      </c>
      <c r="U501" s="677">
        <f t="shared" ca="1" si="86"/>
        <v>0</v>
      </c>
      <c r="V501" s="677">
        <f t="shared" ca="1" si="83"/>
        <v>0</v>
      </c>
      <c r="W501" s="677">
        <f t="shared" ca="1" si="87"/>
        <v>0</v>
      </c>
      <c r="X501" s="677">
        <f t="shared" ca="1" si="84"/>
        <v>0</v>
      </c>
      <c r="Y501" s="677">
        <f t="shared" ca="1" si="84"/>
        <v>0</v>
      </c>
      <c r="Z501" s="677">
        <f t="shared" ca="1" si="84"/>
        <v>0</v>
      </c>
      <c r="AA501" t="str">
        <f t="shared" si="78"/>
        <v>ASR_COMP</v>
      </c>
      <c r="AB501" s="957">
        <f t="shared" si="79"/>
        <v>44682</v>
      </c>
      <c r="AC501" t="str">
        <f t="shared" si="80"/>
        <v>Unaudited</v>
      </c>
    </row>
    <row r="502" spans="1:29" x14ac:dyDescent="0.25">
      <c r="A502" t="s">
        <v>423</v>
      </c>
      <c r="B502" t="s">
        <v>1388</v>
      </c>
      <c r="C502" t="s">
        <v>1389</v>
      </c>
      <c r="D502">
        <v>1900</v>
      </c>
      <c r="E502" s="957">
        <v>1</v>
      </c>
      <c r="F502" t="s">
        <v>442</v>
      </c>
      <c r="G502" s="957">
        <v>182</v>
      </c>
      <c r="H502" t="s">
        <v>383</v>
      </c>
      <c r="I502" s="937" t="s">
        <v>491</v>
      </c>
      <c r="J502" s="937" t="s">
        <v>453</v>
      </c>
      <c r="K502" s="937" t="s">
        <v>438</v>
      </c>
      <c r="L502" s="937" t="s">
        <v>126</v>
      </c>
      <c r="M502" s="962" t="s">
        <v>101</v>
      </c>
      <c r="N502" s="677">
        <f t="shared" ca="1" si="81"/>
        <v>99079.987262119394</v>
      </c>
      <c r="O502" s="677">
        <f t="shared" ca="1" si="86"/>
        <v>73830.911094538998</v>
      </c>
      <c r="P502" s="677">
        <f t="shared" ca="1" si="86"/>
        <v>25249.076167580388</v>
      </c>
      <c r="Q502" s="677">
        <f t="shared" ca="1" si="86"/>
        <v>0</v>
      </c>
      <c r="R502" s="677">
        <f t="shared" ca="1" si="86"/>
        <v>0</v>
      </c>
      <c r="S502" s="677">
        <f t="shared" ca="1" si="86"/>
        <v>0</v>
      </c>
      <c r="T502" s="677">
        <f t="shared" ca="1" si="86"/>
        <v>0</v>
      </c>
      <c r="U502" s="677">
        <f t="shared" ca="1" si="86"/>
        <v>0</v>
      </c>
      <c r="V502" s="677">
        <f t="shared" ca="1" si="83"/>
        <v>0</v>
      </c>
      <c r="W502" s="677">
        <f t="shared" ca="1" si="87"/>
        <v>0</v>
      </c>
      <c r="X502" s="677">
        <f t="shared" ca="1" si="84"/>
        <v>0</v>
      </c>
      <c r="Y502" s="677">
        <f t="shared" ca="1" si="84"/>
        <v>0</v>
      </c>
      <c r="Z502" s="677">
        <f t="shared" ca="1" si="84"/>
        <v>0</v>
      </c>
      <c r="AA502" t="str">
        <f t="shared" si="78"/>
        <v>ASR_COMP</v>
      </c>
      <c r="AB502" s="957">
        <f t="shared" si="79"/>
        <v>44682</v>
      </c>
      <c r="AC502" t="str">
        <f t="shared" si="80"/>
        <v>Unaudited</v>
      </c>
    </row>
    <row r="503" spans="1:29" x14ac:dyDescent="0.25">
      <c r="A503" t="s">
        <v>423</v>
      </c>
      <c r="B503" t="s">
        <v>1388</v>
      </c>
      <c r="C503" t="s">
        <v>1389</v>
      </c>
      <c r="D503">
        <v>1900</v>
      </c>
      <c r="E503" s="957">
        <v>1</v>
      </c>
      <c r="F503" t="s">
        <v>442</v>
      </c>
      <c r="G503" s="957">
        <v>182</v>
      </c>
      <c r="H503" t="s">
        <v>383</v>
      </c>
      <c r="I503" s="937" t="s">
        <v>491</v>
      </c>
      <c r="J503" s="937" t="s">
        <v>453</v>
      </c>
      <c r="K503" s="937" t="s">
        <v>438</v>
      </c>
      <c r="L503" s="945" t="s">
        <v>127</v>
      </c>
      <c r="M503" s="960" t="s">
        <v>102</v>
      </c>
      <c r="N503" s="677">
        <f t="shared" ca="1" si="81"/>
        <v>23644.684077250451</v>
      </c>
      <c r="O503" s="677">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14188.085881882469</v>
      </c>
      <c r="P503" s="677">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9456.5981953679802</v>
      </c>
      <c r="Q503" s="677">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7">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7">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7">
        <f t="shared" ca="1" si="88"/>
        <v>0</v>
      </c>
      <c r="U503" s="677">
        <f t="shared" ca="1" si="88"/>
        <v>0</v>
      </c>
      <c r="V503" s="677">
        <f t="shared" ca="1" si="88"/>
        <v>0</v>
      </c>
      <c r="W503" s="677">
        <f t="shared" ca="1" si="87"/>
        <v>0</v>
      </c>
      <c r="X503" s="677">
        <f t="shared" ca="1" si="88"/>
        <v>0</v>
      </c>
      <c r="Y503" s="677">
        <f t="shared" ca="1" si="88"/>
        <v>0</v>
      </c>
      <c r="Z503" s="677">
        <f t="shared" ca="1" si="88"/>
        <v>0</v>
      </c>
      <c r="AA503" t="str">
        <f t="shared" si="78"/>
        <v>ASR_COMP</v>
      </c>
      <c r="AB503" s="957">
        <f t="shared" si="79"/>
        <v>44682</v>
      </c>
      <c r="AC503" t="str">
        <f t="shared" si="80"/>
        <v>Unaudited</v>
      </c>
    </row>
    <row r="504" spans="1:29" x14ac:dyDescent="0.25">
      <c r="A504" t="s">
        <v>423</v>
      </c>
      <c r="B504" t="s">
        <v>1388</v>
      </c>
      <c r="C504" t="s">
        <v>1389</v>
      </c>
      <c r="D504">
        <v>1900</v>
      </c>
      <c r="E504" s="957">
        <v>1</v>
      </c>
      <c r="F504" t="s">
        <v>442</v>
      </c>
      <c r="G504" s="957">
        <v>182</v>
      </c>
      <c r="H504" t="s">
        <v>383</v>
      </c>
      <c r="I504" s="962" t="s">
        <v>491</v>
      </c>
      <c r="J504" s="962" t="s">
        <v>453</v>
      </c>
      <c r="K504" s="962" t="s">
        <v>438</v>
      </c>
      <c r="L504" s="937" t="s">
        <v>128</v>
      </c>
      <c r="M504" s="962" t="s">
        <v>103</v>
      </c>
      <c r="N504" s="677">
        <f t="shared" ca="1" si="81"/>
        <v>82104.735887455754</v>
      </c>
      <c r="O504" s="677">
        <f t="shared" ca="1" si="88"/>
        <v>15805.220298491846</v>
      </c>
      <c r="P504" s="677">
        <f t="shared" ca="1" si="88"/>
        <v>66299.515588963914</v>
      </c>
      <c r="Q504" s="677">
        <f t="shared" ca="1" si="88"/>
        <v>0</v>
      </c>
      <c r="R504" s="677">
        <f t="shared" ca="1" si="88"/>
        <v>0</v>
      </c>
      <c r="S504" s="677">
        <f t="shared" ca="1" si="88"/>
        <v>0</v>
      </c>
      <c r="T504" s="677">
        <f t="shared" ca="1" si="88"/>
        <v>0</v>
      </c>
      <c r="U504" s="677">
        <f t="shared" ca="1" si="88"/>
        <v>0</v>
      </c>
      <c r="V504" s="677">
        <f t="shared" ca="1" si="88"/>
        <v>0</v>
      </c>
      <c r="W504" s="677">
        <f t="shared" ca="1" si="87"/>
        <v>0</v>
      </c>
      <c r="X504" s="677">
        <f t="shared" ca="1" si="88"/>
        <v>0</v>
      </c>
      <c r="Y504" s="677">
        <f t="shared" ca="1" si="88"/>
        <v>0</v>
      </c>
      <c r="Z504" s="677">
        <f t="shared" ca="1" si="88"/>
        <v>0</v>
      </c>
      <c r="AA504" t="str">
        <f t="shared" si="78"/>
        <v>ASR_COMP</v>
      </c>
      <c r="AB504" s="957">
        <f t="shared" si="79"/>
        <v>44682</v>
      </c>
      <c r="AC504" t="str">
        <f t="shared" si="80"/>
        <v>Unaudited</v>
      </c>
    </row>
    <row r="505" spans="1:29" x14ac:dyDescent="0.25">
      <c r="A505" t="s">
        <v>423</v>
      </c>
      <c r="B505" t="s">
        <v>1388</v>
      </c>
      <c r="C505" t="s">
        <v>1389</v>
      </c>
      <c r="D505">
        <v>1900</v>
      </c>
      <c r="E505" s="957">
        <v>1</v>
      </c>
      <c r="F505" t="s">
        <v>442</v>
      </c>
      <c r="G505" s="957">
        <v>182</v>
      </c>
      <c r="H505" t="s">
        <v>383</v>
      </c>
      <c r="I505" s="937" t="s">
        <v>491</v>
      </c>
      <c r="J505" s="937" t="s">
        <v>453</v>
      </c>
      <c r="K505" s="937" t="s">
        <v>438</v>
      </c>
      <c r="L505" s="937" t="s">
        <v>129</v>
      </c>
      <c r="M505" s="962" t="s">
        <v>28</v>
      </c>
      <c r="N505" s="677">
        <f t="shared" ca="1" si="81"/>
        <v>16508.317663204329</v>
      </c>
      <c r="O505" s="677">
        <f t="shared" ca="1" si="88"/>
        <v>16508.317663204329</v>
      </c>
      <c r="P505" s="677">
        <f t="shared" ca="1" si="88"/>
        <v>0</v>
      </c>
      <c r="Q505" s="677">
        <f t="shared" ca="1" si="88"/>
        <v>0</v>
      </c>
      <c r="R505" s="677">
        <f t="shared" ca="1" si="88"/>
        <v>0</v>
      </c>
      <c r="S505" s="677">
        <f t="shared" ca="1" si="88"/>
        <v>0</v>
      </c>
      <c r="T505" s="677">
        <f t="shared" ca="1" si="88"/>
        <v>0</v>
      </c>
      <c r="U505" s="677">
        <f t="shared" ca="1" si="88"/>
        <v>0</v>
      </c>
      <c r="V505" s="677">
        <f t="shared" ca="1" si="88"/>
        <v>0</v>
      </c>
      <c r="W505" s="677">
        <f t="shared" ca="1" si="87"/>
        <v>0</v>
      </c>
      <c r="X505" s="677">
        <f t="shared" ca="1" si="88"/>
        <v>0</v>
      </c>
      <c r="Y505" s="677">
        <f t="shared" ca="1" si="88"/>
        <v>0</v>
      </c>
      <c r="Z505" s="677">
        <f t="shared" ca="1" si="88"/>
        <v>0</v>
      </c>
      <c r="AA505" t="str">
        <f t="shared" si="78"/>
        <v>ASR_COMP</v>
      </c>
      <c r="AB505" s="957">
        <f t="shared" si="79"/>
        <v>44682</v>
      </c>
      <c r="AC505" t="str">
        <f t="shared" si="80"/>
        <v>Unaudited</v>
      </c>
    </row>
    <row r="506" spans="1:29" x14ac:dyDescent="0.25">
      <c r="A506" t="s">
        <v>423</v>
      </c>
      <c r="B506" t="s">
        <v>1388</v>
      </c>
      <c r="C506" t="s">
        <v>1389</v>
      </c>
      <c r="D506">
        <v>1900</v>
      </c>
      <c r="E506" s="957">
        <v>1</v>
      </c>
      <c r="F506" t="s">
        <v>442</v>
      </c>
      <c r="G506" s="957">
        <v>182</v>
      </c>
      <c r="H506" t="s">
        <v>383</v>
      </c>
      <c r="I506" s="937" t="s">
        <v>491</v>
      </c>
      <c r="J506" s="937" t="s">
        <v>439</v>
      </c>
      <c r="K506" s="937" t="s">
        <v>439</v>
      </c>
      <c r="L506" s="937" t="s">
        <v>131</v>
      </c>
      <c r="M506" s="962" t="s">
        <v>329</v>
      </c>
      <c r="N506" s="677">
        <f t="shared" ca="1" si="81"/>
        <v>0</v>
      </c>
      <c r="O506" s="677">
        <f t="shared" ca="1" si="88"/>
        <v>0</v>
      </c>
      <c r="P506" s="677">
        <f t="shared" ca="1" si="88"/>
        <v>0</v>
      </c>
      <c r="Q506" s="677">
        <f t="shared" ca="1" si="88"/>
        <v>0</v>
      </c>
      <c r="R506" s="677">
        <f t="shared" ca="1" si="88"/>
        <v>0</v>
      </c>
      <c r="S506" s="677">
        <f t="shared" ca="1" si="88"/>
        <v>0</v>
      </c>
      <c r="T506" s="677">
        <f t="shared" ca="1" si="88"/>
        <v>0</v>
      </c>
      <c r="U506" s="677">
        <f t="shared" ca="1" si="88"/>
        <v>0</v>
      </c>
      <c r="V506" s="677">
        <f t="shared" ca="1" si="88"/>
        <v>0</v>
      </c>
      <c r="W506" s="677">
        <f t="shared" ca="1" si="87"/>
        <v>0</v>
      </c>
      <c r="X506" s="677">
        <f t="shared" ca="1" si="88"/>
        <v>0</v>
      </c>
      <c r="Y506" s="677">
        <f t="shared" ca="1" si="88"/>
        <v>0</v>
      </c>
      <c r="Z506" s="677">
        <f t="shared" ca="1" si="88"/>
        <v>0</v>
      </c>
      <c r="AA506" t="str">
        <f t="shared" si="78"/>
        <v>ASR_COMP</v>
      </c>
      <c r="AB506" s="957">
        <f t="shared" si="79"/>
        <v>44682</v>
      </c>
      <c r="AC506" t="str">
        <f t="shared" si="80"/>
        <v>Unaudited</v>
      </c>
    </row>
    <row r="507" spans="1:29" x14ac:dyDescent="0.25">
      <c r="A507" t="s">
        <v>423</v>
      </c>
      <c r="B507" t="s">
        <v>1388</v>
      </c>
      <c r="C507" t="s">
        <v>1389</v>
      </c>
      <c r="D507">
        <v>1900</v>
      </c>
      <c r="E507" s="957">
        <v>1</v>
      </c>
      <c r="F507" t="s">
        <v>442</v>
      </c>
      <c r="G507" s="957">
        <v>182</v>
      </c>
      <c r="H507" t="s">
        <v>383</v>
      </c>
      <c r="I507" s="937" t="s">
        <v>491</v>
      </c>
      <c r="J507" s="937" t="s">
        <v>439</v>
      </c>
      <c r="K507" s="937" t="s">
        <v>439</v>
      </c>
      <c r="L507" s="937" t="s">
        <v>132</v>
      </c>
      <c r="M507" s="962" t="s">
        <v>328</v>
      </c>
      <c r="N507" s="677">
        <f t="shared" ca="1" si="81"/>
        <v>0</v>
      </c>
      <c r="O507" s="677">
        <f t="shared" ca="1" si="88"/>
        <v>0</v>
      </c>
      <c r="P507" s="677">
        <f t="shared" ca="1" si="88"/>
        <v>0</v>
      </c>
      <c r="Q507" s="677">
        <f t="shared" ca="1" si="88"/>
        <v>0</v>
      </c>
      <c r="R507" s="677">
        <f t="shared" ca="1" si="88"/>
        <v>0</v>
      </c>
      <c r="S507" s="677">
        <f t="shared" ca="1" si="88"/>
        <v>0</v>
      </c>
      <c r="T507" s="677">
        <f t="shared" ca="1" si="88"/>
        <v>0</v>
      </c>
      <c r="U507" s="677">
        <f t="shared" ca="1" si="88"/>
        <v>0</v>
      </c>
      <c r="V507" s="677">
        <f t="shared" ca="1" si="88"/>
        <v>0</v>
      </c>
      <c r="W507" s="677">
        <f t="shared" ca="1" si="87"/>
        <v>0</v>
      </c>
      <c r="X507" s="677">
        <f t="shared" ca="1" si="88"/>
        <v>0</v>
      </c>
      <c r="Y507" s="677">
        <f t="shared" ca="1" si="88"/>
        <v>0</v>
      </c>
      <c r="Z507" s="677">
        <f t="shared" ca="1" si="88"/>
        <v>0</v>
      </c>
      <c r="AA507" t="str">
        <f t="shared" si="78"/>
        <v>ASR_COMP</v>
      </c>
      <c r="AB507" s="957">
        <f t="shared" si="79"/>
        <v>44682</v>
      </c>
      <c r="AC507" t="str">
        <f t="shared" si="80"/>
        <v>Unaudited</v>
      </c>
    </row>
    <row r="508" spans="1:29" ht="30" x14ac:dyDescent="0.25">
      <c r="A508" t="s">
        <v>423</v>
      </c>
      <c r="B508" t="s">
        <v>1388</v>
      </c>
      <c r="C508" t="s">
        <v>1389</v>
      </c>
      <c r="D508">
        <v>1900</v>
      </c>
      <c r="E508" s="957">
        <v>1</v>
      </c>
      <c r="F508" t="s">
        <v>442</v>
      </c>
      <c r="G508" s="957">
        <v>182</v>
      </c>
      <c r="H508" t="s">
        <v>383</v>
      </c>
      <c r="I508" s="937" t="s">
        <v>491</v>
      </c>
      <c r="J508" s="937" t="s">
        <v>439</v>
      </c>
      <c r="K508" s="937" t="s">
        <v>439</v>
      </c>
      <c r="L508" s="945" t="s">
        <v>133</v>
      </c>
      <c r="M508" s="960" t="s">
        <v>182</v>
      </c>
      <c r="N508" s="677">
        <f t="shared" ca="1" si="81"/>
        <v>0</v>
      </c>
      <c r="O508" s="677">
        <f t="shared" ca="1" si="88"/>
        <v>0</v>
      </c>
      <c r="P508" s="677">
        <f t="shared" ca="1" si="88"/>
        <v>0</v>
      </c>
      <c r="Q508" s="677">
        <f t="shared" ca="1" si="88"/>
        <v>0</v>
      </c>
      <c r="R508" s="677">
        <f t="shared" ca="1" si="88"/>
        <v>0</v>
      </c>
      <c r="S508" s="677">
        <f t="shared" ca="1" si="88"/>
        <v>0</v>
      </c>
      <c r="T508" s="677">
        <f t="shared" ca="1" si="88"/>
        <v>0</v>
      </c>
      <c r="U508" s="677">
        <f t="shared" ca="1" si="88"/>
        <v>0</v>
      </c>
      <c r="V508" s="677">
        <f t="shared" ca="1" si="88"/>
        <v>0</v>
      </c>
      <c r="W508" s="677">
        <f t="shared" ca="1" si="87"/>
        <v>0</v>
      </c>
      <c r="X508" s="677">
        <f t="shared" ca="1" si="88"/>
        <v>0</v>
      </c>
      <c r="Y508" s="677">
        <f t="shared" ca="1" si="88"/>
        <v>0</v>
      </c>
      <c r="Z508" s="677">
        <f t="shared" ca="1" si="88"/>
        <v>0</v>
      </c>
      <c r="AA508" t="str">
        <f t="shared" si="78"/>
        <v>ASR_COMP</v>
      </c>
      <c r="AB508" s="957">
        <f t="shared" si="79"/>
        <v>44682</v>
      </c>
      <c r="AC508" t="str">
        <f t="shared" si="80"/>
        <v>Unaudited</v>
      </c>
    </row>
    <row r="509" spans="1:29" x14ac:dyDescent="0.25">
      <c r="A509" t="s">
        <v>423</v>
      </c>
      <c r="B509" t="s">
        <v>1388</v>
      </c>
      <c r="C509" t="s">
        <v>1389</v>
      </c>
      <c r="D509">
        <v>1900</v>
      </c>
      <c r="E509" s="957">
        <v>1</v>
      </c>
      <c r="F509" t="s">
        <v>442</v>
      </c>
      <c r="G509" s="957">
        <v>182</v>
      </c>
      <c r="H509" t="s">
        <v>383</v>
      </c>
      <c r="I509" s="962" t="s">
        <v>491</v>
      </c>
      <c r="J509" s="962" t="s">
        <v>439</v>
      </c>
      <c r="K509" s="962" t="s">
        <v>439</v>
      </c>
      <c r="L509" s="937" t="s">
        <v>134</v>
      </c>
      <c r="M509" s="962" t="s">
        <v>497</v>
      </c>
      <c r="N509" s="677">
        <f t="shared" ca="1" si="81"/>
        <v>0</v>
      </c>
      <c r="O509" s="677">
        <f t="shared" ca="1" si="88"/>
        <v>0</v>
      </c>
      <c r="P509" s="677">
        <f t="shared" ca="1" si="88"/>
        <v>0</v>
      </c>
      <c r="Q509" s="677">
        <f t="shared" ca="1" si="88"/>
        <v>0</v>
      </c>
      <c r="R509" s="677">
        <f t="shared" ca="1" si="88"/>
        <v>0</v>
      </c>
      <c r="S509" s="677">
        <f t="shared" ca="1" si="88"/>
        <v>0</v>
      </c>
      <c r="T509" s="677">
        <f t="shared" ca="1" si="88"/>
        <v>0</v>
      </c>
      <c r="U509" s="677">
        <f t="shared" ca="1" si="88"/>
        <v>0</v>
      </c>
      <c r="V509" s="677">
        <f t="shared" ca="1" si="88"/>
        <v>0</v>
      </c>
      <c r="W509" s="677">
        <f t="shared" ca="1" si="87"/>
        <v>0</v>
      </c>
      <c r="X509" s="677">
        <f t="shared" ca="1" si="88"/>
        <v>0</v>
      </c>
      <c r="Y509" s="677">
        <f t="shared" ca="1" si="88"/>
        <v>0</v>
      </c>
      <c r="Z509" s="677">
        <f t="shared" ca="1" si="88"/>
        <v>0</v>
      </c>
      <c r="AA509" t="str">
        <f t="shared" si="78"/>
        <v>ASR_COMP</v>
      </c>
      <c r="AB509" s="957">
        <f t="shared" si="79"/>
        <v>44682</v>
      </c>
      <c r="AC509" t="str">
        <f t="shared" si="80"/>
        <v>Unaudited</v>
      </c>
    </row>
    <row r="510" spans="1:29" x14ac:dyDescent="0.25">
      <c r="A510" t="s">
        <v>423</v>
      </c>
      <c r="B510" t="s">
        <v>1388</v>
      </c>
      <c r="C510" t="s">
        <v>1389</v>
      </c>
      <c r="D510">
        <v>1900</v>
      </c>
      <c r="E510" s="957">
        <v>1</v>
      </c>
      <c r="F510" t="s">
        <v>442</v>
      </c>
      <c r="G510" s="957">
        <v>182</v>
      </c>
      <c r="H510" t="s">
        <v>383</v>
      </c>
      <c r="I510" s="937" t="s">
        <v>491</v>
      </c>
      <c r="J510" s="937" t="s">
        <v>439</v>
      </c>
      <c r="K510" s="937" t="s">
        <v>439</v>
      </c>
      <c r="L510" s="937" t="s">
        <v>135</v>
      </c>
      <c r="M510" s="962" t="s">
        <v>498</v>
      </c>
      <c r="N510" s="677">
        <f t="shared" ca="1" si="81"/>
        <v>0</v>
      </c>
      <c r="O510" s="677">
        <f t="shared" ca="1" si="88"/>
        <v>0</v>
      </c>
      <c r="P510" s="677">
        <f t="shared" ca="1" si="88"/>
        <v>0</v>
      </c>
      <c r="Q510" s="677">
        <f t="shared" ca="1" si="88"/>
        <v>0</v>
      </c>
      <c r="R510" s="677">
        <f t="shared" ca="1" si="88"/>
        <v>0</v>
      </c>
      <c r="S510" s="677">
        <f t="shared" ca="1" si="88"/>
        <v>0</v>
      </c>
      <c r="T510" s="677">
        <f t="shared" ca="1" si="88"/>
        <v>0</v>
      </c>
      <c r="U510" s="677">
        <f t="shared" ca="1" si="88"/>
        <v>0</v>
      </c>
      <c r="V510" s="677">
        <f t="shared" ca="1" si="88"/>
        <v>0</v>
      </c>
      <c r="W510" s="677">
        <f t="shared" ca="1" si="87"/>
        <v>0</v>
      </c>
      <c r="X510" s="677">
        <f t="shared" ca="1" si="88"/>
        <v>0</v>
      </c>
      <c r="Y510" s="677">
        <f t="shared" ca="1" si="88"/>
        <v>0</v>
      </c>
      <c r="Z510" s="677">
        <f t="shared" ca="1" si="88"/>
        <v>0</v>
      </c>
      <c r="AA510" t="str">
        <f t="shared" si="78"/>
        <v>ASR_COMP</v>
      </c>
      <c r="AB510" s="957">
        <f t="shared" si="79"/>
        <v>44682</v>
      </c>
      <c r="AC510" t="str">
        <f t="shared" si="80"/>
        <v>Unaudited</v>
      </c>
    </row>
    <row r="511" spans="1:29" x14ac:dyDescent="0.25">
      <c r="A511" t="s">
        <v>423</v>
      </c>
      <c r="B511" t="s">
        <v>1388</v>
      </c>
      <c r="C511" t="s">
        <v>1389</v>
      </c>
      <c r="D511">
        <v>1900</v>
      </c>
      <c r="E511" s="957">
        <v>1</v>
      </c>
      <c r="F511" t="s">
        <v>442</v>
      </c>
      <c r="G511" s="957">
        <v>182</v>
      </c>
      <c r="H511" t="s">
        <v>383</v>
      </c>
      <c r="I511" s="937" t="s">
        <v>491</v>
      </c>
      <c r="J511" s="937" t="s">
        <v>439</v>
      </c>
      <c r="K511" s="937" t="s">
        <v>439</v>
      </c>
      <c r="L511" s="937" t="s">
        <v>136</v>
      </c>
      <c r="M511" s="962" t="s">
        <v>499</v>
      </c>
      <c r="N511" s="677">
        <f t="shared" ca="1" si="81"/>
        <v>0</v>
      </c>
      <c r="O511" s="677">
        <f t="shared" ca="1" si="88"/>
        <v>0</v>
      </c>
      <c r="P511" s="677">
        <f t="shared" ca="1" si="88"/>
        <v>0</v>
      </c>
      <c r="Q511" s="677">
        <f t="shared" ca="1" si="88"/>
        <v>0</v>
      </c>
      <c r="R511" s="677">
        <f t="shared" ca="1" si="88"/>
        <v>0</v>
      </c>
      <c r="S511" s="677">
        <f t="shared" ca="1" si="88"/>
        <v>0</v>
      </c>
      <c r="T511" s="677">
        <f t="shared" ca="1" si="88"/>
        <v>0</v>
      </c>
      <c r="U511" s="677">
        <f t="shared" ca="1" si="88"/>
        <v>0</v>
      </c>
      <c r="V511" s="677">
        <f t="shared" ca="1" si="88"/>
        <v>0</v>
      </c>
      <c r="W511" s="677">
        <f t="shared" ca="1" si="87"/>
        <v>0</v>
      </c>
      <c r="X511" s="677">
        <f t="shared" ca="1" si="88"/>
        <v>0</v>
      </c>
      <c r="Y511" s="677">
        <f t="shared" ca="1" si="88"/>
        <v>0</v>
      </c>
      <c r="Z511" s="677">
        <f t="shared" ca="1" si="88"/>
        <v>0</v>
      </c>
      <c r="AA511" t="str">
        <f t="shared" si="78"/>
        <v>ASR_COMP</v>
      </c>
      <c r="AB511" s="957">
        <f t="shared" si="79"/>
        <v>44682</v>
      </c>
      <c r="AC511" t="str">
        <f t="shared" si="80"/>
        <v>Unaudited</v>
      </c>
    </row>
    <row r="512" spans="1:29" x14ac:dyDescent="0.25">
      <c r="A512" t="s">
        <v>423</v>
      </c>
      <c r="B512" t="s">
        <v>1388</v>
      </c>
      <c r="C512" t="s">
        <v>1389</v>
      </c>
      <c r="D512">
        <v>1900</v>
      </c>
      <c r="E512" s="957">
        <v>1</v>
      </c>
      <c r="F512" t="s">
        <v>442</v>
      </c>
      <c r="G512" s="957">
        <v>182</v>
      </c>
      <c r="H512" t="s">
        <v>383</v>
      </c>
      <c r="I512" s="937" t="s">
        <v>492</v>
      </c>
      <c r="J512" s="937" t="s">
        <v>26</v>
      </c>
      <c r="K512" s="937" t="s">
        <v>26</v>
      </c>
      <c r="L512" s="937" t="s">
        <v>272</v>
      </c>
      <c r="M512" s="962" t="s">
        <v>26</v>
      </c>
      <c r="N512" s="677">
        <f t="shared" ca="1" si="81"/>
        <v>305609.66447444248</v>
      </c>
      <c r="O512" s="677">
        <f t="shared" ca="1" si="88"/>
        <v>0</v>
      </c>
      <c r="P512" s="677">
        <f t="shared" ca="1" si="88"/>
        <v>0</v>
      </c>
      <c r="Q512" s="677">
        <f t="shared" ca="1" si="88"/>
        <v>0</v>
      </c>
      <c r="R512" s="677">
        <f t="shared" ca="1" si="88"/>
        <v>0</v>
      </c>
      <c r="S512" s="677">
        <f t="shared" ca="1" si="88"/>
        <v>0</v>
      </c>
      <c r="T512" s="677">
        <f t="shared" ca="1" si="88"/>
        <v>0</v>
      </c>
      <c r="U512" s="677">
        <f t="shared" ca="1" si="88"/>
        <v>0</v>
      </c>
      <c r="V512" s="677">
        <f t="shared" ca="1" si="88"/>
        <v>0</v>
      </c>
      <c r="W512" s="677">
        <f t="shared" ca="1" si="87"/>
        <v>0</v>
      </c>
      <c r="X512" s="677">
        <f t="shared" ca="1" si="88"/>
        <v>0</v>
      </c>
      <c r="Y512" s="677">
        <f t="shared" ca="1" si="88"/>
        <v>0</v>
      </c>
      <c r="Z512" s="677">
        <f t="shared" ca="1" si="88"/>
        <v>0</v>
      </c>
      <c r="AA512" t="str">
        <f t="shared" si="78"/>
        <v>ASR_COMP</v>
      </c>
      <c r="AB512" s="957">
        <f t="shared" si="79"/>
        <v>44682</v>
      </c>
      <c r="AC512" t="str">
        <f t="shared" si="80"/>
        <v>Unaudited</v>
      </c>
    </row>
    <row r="513" spans="1:29" x14ac:dyDescent="0.25">
      <c r="A513" t="s">
        <v>423</v>
      </c>
      <c r="B513" t="s">
        <v>1388</v>
      </c>
      <c r="C513" t="s">
        <v>1389</v>
      </c>
      <c r="D513">
        <v>1900</v>
      </c>
      <c r="E513" s="957">
        <v>1</v>
      </c>
      <c r="F513" t="s">
        <v>443</v>
      </c>
      <c r="G513" s="957">
        <v>274</v>
      </c>
      <c r="H513" t="s">
        <v>383</v>
      </c>
      <c r="I513" s="937" t="s">
        <v>435</v>
      </c>
      <c r="J513" s="937" t="s">
        <v>435</v>
      </c>
      <c r="K513" s="937" t="s">
        <v>435</v>
      </c>
      <c r="L513" s="945"/>
      <c r="M513" s="960" t="s">
        <v>435</v>
      </c>
      <c r="N513" s="677">
        <f t="shared" ca="1" si="81"/>
        <v>46795.040000000008</v>
      </c>
      <c r="O513" s="677">
        <f t="shared" ca="1" si="88"/>
        <v>38296.799999999996</v>
      </c>
      <c r="P513" s="677">
        <f t="shared" ca="1" si="88"/>
        <v>899.03</v>
      </c>
      <c r="Q513" s="677">
        <f t="shared" ca="1" si="88"/>
        <v>2711.5499999999997</v>
      </c>
      <c r="R513" s="677">
        <f t="shared" ca="1" si="88"/>
        <v>388.86</v>
      </c>
      <c r="S513" s="677">
        <f t="shared" ca="1" si="88"/>
        <v>919.23</v>
      </c>
      <c r="T513" s="677">
        <f t="shared" ca="1" si="88"/>
        <v>703.66</v>
      </c>
      <c r="U513" s="677">
        <f t="shared" ca="1" si="88"/>
        <v>11</v>
      </c>
      <c r="V513" s="677">
        <f t="shared" ca="1" si="88"/>
        <v>38</v>
      </c>
      <c r="W513" s="677">
        <f t="shared" ca="1" si="87"/>
        <v>3</v>
      </c>
      <c r="X513" s="677">
        <f t="shared" ca="1" si="88"/>
        <v>2473.91</v>
      </c>
      <c r="Y513" s="677">
        <f t="shared" ca="1" si="88"/>
        <v>350</v>
      </c>
      <c r="Z513" s="677">
        <f t="shared" ca="1" si="88"/>
        <v>0</v>
      </c>
      <c r="AA513" t="str">
        <f t="shared" si="78"/>
        <v>ASR_COMP</v>
      </c>
      <c r="AB513" s="957">
        <f t="shared" si="79"/>
        <v>44682</v>
      </c>
      <c r="AC513" t="str">
        <f t="shared" si="80"/>
        <v>Unaudited</v>
      </c>
    </row>
    <row r="514" spans="1:29" x14ac:dyDescent="0.25">
      <c r="A514" t="s">
        <v>423</v>
      </c>
      <c r="B514" t="s">
        <v>1388</v>
      </c>
      <c r="C514" t="s">
        <v>1389</v>
      </c>
      <c r="D514">
        <v>1900</v>
      </c>
      <c r="E514" s="957">
        <v>1</v>
      </c>
      <c r="F514" t="s">
        <v>443</v>
      </c>
      <c r="G514" s="957">
        <v>274</v>
      </c>
      <c r="H514" t="s">
        <v>383</v>
      </c>
      <c r="I514" s="962" t="s">
        <v>490</v>
      </c>
      <c r="J514" s="962" t="s">
        <v>12</v>
      </c>
      <c r="K514" s="962" t="s">
        <v>12</v>
      </c>
      <c r="L514" s="937">
        <v>1.1000000000000001</v>
      </c>
      <c r="M514" s="962" t="s">
        <v>12</v>
      </c>
      <c r="N514" s="677">
        <f t="shared" ca="1" si="81"/>
        <v>12120849.635018881</v>
      </c>
      <c r="O514" s="677">
        <f t="shared" ca="1" si="88"/>
        <v>6819030.0695734378</v>
      </c>
      <c r="P514" s="677">
        <f t="shared" ca="1" si="88"/>
        <v>445953.32600699266</v>
      </c>
      <c r="Q514" s="677">
        <f t="shared" ca="1" si="88"/>
        <v>2487875.4914863533</v>
      </c>
      <c r="R514" s="677">
        <f t="shared" ca="1" si="88"/>
        <v>537139.29692079301</v>
      </c>
      <c r="S514" s="677">
        <f t="shared" ca="1" si="88"/>
        <v>210635.0318396292</v>
      </c>
      <c r="T514" s="677">
        <f t="shared" ca="1" si="88"/>
        <v>347321.04343551537</v>
      </c>
      <c r="U514" s="677">
        <f t="shared" ca="1" si="88"/>
        <v>1862.9273645286341</v>
      </c>
      <c r="V514" s="677">
        <f t="shared" ca="1" si="88"/>
        <v>108686.06232755065</v>
      </c>
      <c r="W514" s="677">
        <f t="shared" ca="1" si="87"/>
        <v>86259.99737824114</v>
      </c>
      <c r="X514" s="677">
        <f t="shared" ca="1" si="88"/>
        <v>316134.99392406462</v>
      </c>
      <c r="Y514" s="677">
        <f t="shared" ca="1" si="88"/>
        <v>759951.39476177387</v>
      </c>
      <c r="Z514" s="677">
        <f t="shared" ca="1" si="88"/>
        <v>0</v>
      </c>
      <c r="AA514" t="str">
        <f t="shared" ref="AA514:AA577" si="89">file_name</f>
        <v>ASR_COMP</v>
      </c>
      <c r="AB514" s="957">
        <f t="shared" ref="AB514:AB577" si="90">file_date</f>
        <v>44682</v>
      </c>
      <c r="AC514" t="str">
        <f t="shared" ref="AC514:AC577" si="91">status</f>
        <v>Unaudited</v>
      </c>
    </row>
    <row r="515" spans="1:29" x14ac:dyDescent="0.25">
      <c r="A515" t="s">
        <v>423</v>
      </c>
      <c r="B515" t="s">
        <v>1388</v>
      </c>
      <c r="C515" t="s">
        <v>1389</v>
      </c>
      <c r="D515">
        <v>1900</v>
      </c>
      <c r="E515" s="957">
        <v>1</v>
      </c>
      <c r="F515" t="s">
        <v>443</v>
      </c>
      <c r="G515" s="957">
        <v>274</v>
      </c>
      <c r="H515" t="s">
        <v>383</v>
      </c>
      <c r="I515" s="937" t="s">
        <v>490</v>
      </c>
      <c r="J515" s="937" t="s">
        <v>12</v>
      </c>
      <c r="K515" s="937" t="s">
        <v>1331</v>
      </c>
      <c r="L515" s="937" t="s">
        <v>1322</v>
      </c>
      <c r="M515" s="962" t="s">
        <v>1331</v>
      </c>
      <c r="N515" s="677">
        <f t="shared" ca="1" si="81"/>
        <v>29400.597886769589</v>
      </c>
      <c r="O515" s="677">
        <f t="shared" ca="1" si="88"/>
        <v>-11449.800653515969</v>
      </c>
      <c r="P515" s="677">
        <f t="shared" ca="1" si="88"/>
        <v>-743.72171512967293</v>
      </c>
      <c r="Q515" s="677">
        <f t="shared" ca="1" si="88"/>
        <v>25691.330827182719</v>
      </c>
      <c r="R515" s="677">
        <f t="shared" ca="1" si="88"/>
        <v>6224.3825196499365</v>
      </c>
      <c r="S515" s="677">
        <f t="shared" ca="1" si="88"/>
        <v>562.71505707949393</v>
      </c>
      <c r="T515" s="677">
        <f t="shared" ca="1" si="88"/>
        <v>-537.69138135925255</v>
      </c>
      <c r="U515" s="677">
        <f t="shared" ca="1" si="88"/>
        <v>4.5554052159153136</v>
      </c>
      <c r="V515" s="677">
        <f t="shared" ca="1" si="88"/>
        <v>1158.9827130027381</v>
      </c>
      <c r="W515" s="677">
        <f t="shared" ca="1" si="87"/>
        <v>680.80716226742697</v>
      </c>
      <c r="X515" s="677">
        <f t="shared" ca="1" si="88"/>
        <v>761.0599622128633</v>
      </c>
      <c r="Y515" s="677">
        <f t="shared" ca="1" si="88"/>
        <v>7047.9779901633901</v>
      </c>
      <c r="Z515" s="677">
        <f t="shared" ca="1" si="88"/>
        <v>0</v>
      </c>
      <c r="AA515" t="str">
        <f t="shared" si="89"/>
        <v>ASR_COMP</v>
      </c>
      <c r="AB515" s="957">
        <f t="shared" si="90"/>
        <v>44682</v>
      </c>
      <c r="AC515" t="str">
        <f t="shared" si="91"/>
        <v>Unaudited</v>
      </c>
    </row>
    <row r="516" spans="1:29" x14ac:dyDescent="0.25">
      <c r="A516" t="s">
        <v>423</v>
      </c>
      <c r="B516" t="s">
        <v>1388</v>
      </c>
      <c r="C516" t="s">
        <v>1389</v>
      </c>
      <c r="D516">
        <v>1900</v>
      </c>
      <c r="E516" s="957">
        <v>1</v>
      </c>
      <c r="F516" t="s">
        <v>443</v>
      </c>
      <c r="G516" s="957">
        <v>274</v>
      </c>
      <c r="H516" t="s">
        <v>383</v>
      </c>
      <c r="I516" s="937" t="s">
        <v>490</v>
      </c>
      <c r="J516" s="937" t="s">
        <v>493</v>
      </c>
      <c r="K516" s="937" t="s">
        <v>494</v>
      </c>
      <c r="L516" s="937" t="s">
        <v>63</v>
      </c>
      <c r="M516" s="962" t="s">
        <v>346</v>
      </c>
      <c r="N516" s="677">
        <f t="shared" ca="1" si="81"/>
        <v>0</v>
      </c>
      <c r="O516" s="677">
        <f t="shared" ca="1" si="88"/>
        <v>0</v>
      </c>
      <c r="P516" s="677">
        <f t="shared" ca="1" si="88"/>
        <v>0</v>
      </c>
      <c r="Q516" s="677">
        <f t="shared" ca="1" si="88"/>
        <v>0</v>
      </c>
      <c r="R516" s="677">
        <f t="shared" ca="1" si="88"/>
        <v>0</v>
      </c>
      <c r="S516" s="677">
        <f t="shared" ca="1" si="88"/>
        <v>0</v>
      </c>
      <c r="T516" s="677">
        <f t="shared" ca="1" si="88"/>
        <v>0</v>
      </c>
      <c r="U516" s="677">
        <f t="shared" ca="1" si="88"/>
        <v>0</v>
      </c>
      <c r="V516" s="677">
        <f t="shared" ca="1" si="88"/>
        <v>0</v>
      </c>
      <c r="W516" s="677">
        <f t="shared" ca="1" si="87"/>
        <v>0</v>
      </c>
      <c r="X516" s="677">
        <f t="shared" ca="1" si="88"/>
        <v>0</v>
      </c>
      <c r="Y516" s="677">
        <f t="shared" ca="1" si="88"/>
        <v>0</v>
      </c>
      <c r="Z516" s="677">
        <f t="shared" ca="1" si="88"/>
        <v>0</v>
      </c>
      <c r="AA516" t="str">
        <f t="shared" si="89"/>
        <v>ASR_COMP</v>
      </c>
      <c r="AB516" s="957">
        <f t="shared" si="90"/>
        <v>44682</v>
      </c>
      <c r="AC516" t="str">
        <f t="shared" si="91"/>
        <v>Unaudited</v>
      </c>
    </row>
    <row r="517" spans="1:29" x14ac:dyDescent="0.25">
      <c r="A517" t="s">
        <v>423</v>
      </c>
      <c r="B517" t="s">
        <v>1388</v>
      </c>
      <c r="C517" t="s">
        <v>1389</v>
      </c>
      <c r="D517">
        <v>1900</v>
      </c>
      <c r="E517" s="957">
        <v>1</v>
      </c>
      <c r="F517" t="s">
        <v>443</v>
      </c>
      <c r="G517" s="957">
        <v>274</v>
      </c>
      <c r="H517" t="s">
        <v>383</v>
      </c>
      <c r="I517" s="937" t="s">
        <v>490</v>
      </c>
      <c r="J517" s="937" t="s">
        <v>493</v>
      </c>
      <c r="K517" s="937" t="s">
        <v>1022</v>
      </c>
      <c r="L517" s="937" t="s">
        <v>918</v>
      </c>
      <c r="M517" s="962" t="s">
        <v>919</v>
      </c>
      <c r="N517" s="677">
        <f t="shared" ca="1" si="81"/>
        <v>481209.20660961152</v>
      </c>
      <c r="O517" s="677">
        <f t="shared" ca="1" si="88"/>
        <v>449539.48754735303</v>
      </c>
      <c r="P517" s="677">
        <f t="shared" ca="1" si="88"/>
        <v>12948.599062258503</v>
      </c>
      <c r="Q517" s="677">
        <f t="shared" ca="1" si="88"/>
        <v>3732.15</v>
      </c>
      <c r="R517" s="677">
        <f t="shared" ca="1" si="88"/>
        <v>7464.3</v>
      </c>
      <c r="S517" s="677">
        <f t="shared" ca="1" si="88"/>
        <v>0</v>
      </c>
      <c r="T517" s="677">
        <f t="shared" ca="1" si="88"/>
        <v>0</v>
      </c>
      <c r="U517" s="677">
        <f t="shared" ca="1" si="88"/>
        <v>0</v>
      </c>
      <c r="V517" s="677">
        <f t="shared" ca="1" si="88"/>
        <v>7524.67</v>
      </c>
      <c r="W517" s="677">
        <f t="shared" ca="1" si="87"/>
        <v>0</v>
      </c>
      <c r="X517" s="677">
        <f t="shared" ca="1" si="88"/>
        <v>0</v>
      </c>
      <c r="Y517" s="677">
        <f t="shared" ca="1" si="88"/>
        <v>0</v>
      </c>
      <c r="Z517" s="677">
        <f t="shared" ca="1" si="88"/>
        <v>0</v>
      </c>
      <c r="AA517" t="str">
        <f t="shared" si="89"/>
        <v>ASR_COMP</v>
      </c>
      <c r="AB517" s="957">
        <f t="shared" si="90"/>
        <v>44682</v>
      </c>
      <c r="AC517" t="str">
        <f t="shared" si="91"/>
        <v>Unaudited</v>
      </c>
    </row>
    <row r="518" spans="1:29" x14ac:dyDescent="0.25">
      <c r="A518" t="s">
        <v>423</v>
      </c>
      <c r="B518" t="s">
        <v>1388</v>
      </c>
      <c r="C518" t="s">
        <v>1389</v>
      </c>
      <c r="D518">
        <v>1900</v>
      </c>
      <c r="E518" s="957">
        <v>1</v>
      </c>
      <c r="F518" t="s">
        <v>443</v>
      </c>
      <c r="G518" s="957">
        <v>274</v>
      </c>
      <c r="H518" t="s">
        <v>383</v>
      </c>
      <c r="I518" s="937" t="s">
        <v>490</v>
      </c>
      <c r="J518" s="937" t="s">
        <v>13</v>
      </c>
      <c r="K518" s="937" t="s">
        <v>495</v>
      </c>
      <c r="L518" s="937" t="s">
        <v>97</v>
      </c>
      <c r="M518" s="962" t="s">
        <v>149</v>
      </c>
      <c r="N518" s="677">
        <f t="shared" ca="1" si="81"/>
        <v>0</v>
      </c>
      <c r="O518" s="677">
        <f t="shared" ca="1" si="88"/>
        <v>0</v>
      </c>
      <c r="P518" s="677">
        <f t="shared" ca="1" si="88"/>
        <v>0</v>
      </c>
      <c r="Q518" s="677">
        <f t="shared" ca="1" si="88"/>
        <v>0</v>
      </c>
      <c r="R518" s="677">
        <f t="shared" ca="1" si="88"/>
        <v>0</v>
      </c>
      <c r="S518" s="677">
        <f t="shared" ca="1" si="88"/>
        <v>0</v>
      </c>
      <c r="T518" s="677">
        <f t="shared" ca="1" si="88"/>
        <v>0</v>
      </c>
      <c r="U518" s="677">
        <f t="shared" ca="1" si="88"/>
        <v>0</v>
      </c>
      <c r="V518" s="677">
        <f t="shared" ca="1" si="88"/>
        <v>0</v>
      </c>
      <c r="W518" s="677">
        <f t="shared" ca="1" si="87"/>
        <v>0</v>
      </c>
      <c r="X518" s="677">
        <f t="shared" ca="1" si="88"/>
        <v>0</v>
      </c>
      <c r="Y518" s="677">
        <f t="shared" ca="1" si="88"/>
        <v>0</v>
      </c>
      <c r="Z518" s="677">
        <f t="shared" ca="1" si="88"/>
        <v>0</v>
      </c>
      <c r="AA518" t="str">
        <f t="shared" si="89"/>
        <v>ASR_COMP</v>
      </c>
      <c r="AB518" s="957">
        <f t="shared" si="90"/>
        <v>44682</v>
      </c>
      <c r="AC518" t="str">
        <f t="shared" si="91"/>
        <v>Unaudited</v>
      </c>
    </row>
    <row r="519" spans="1:29" x14ac:dyDescent="0.25">
      <c r="A519" t="s">
        <v>423</v>
      </c>
      <c r="B519" t="s">
        <v>1388</v>
      </c>
      <c r="C519" t="s">
        <v>1389</v>
      </c>
      <c r="D519">
        <v>1900</v>
      </c>
      <c r="E519" s="957">
        <v>1</v>
      </c>
      <c r="F519" t="s">
        <v>443</v>
      </c>
      <c r="G519" s="957">
        <v>274</v>
      </c>
      <c r="H519" t="s">
        <v>383</v>
      </c>
      <c r="I519" s="937" t="s">
        <v>490</v>
      </c>
      <c r="J519" s="937" t="s">
        <v>13</v>
      </c>
      <c r="K519" s="937" t="s">
        <v>13</v>
      </c>
      <c r="L519" s="937" t="s">
        <v>35</v>
      </c>
      <c r="M519" s="962" t="s">
        <v>13</v>
      </c>
      <c r="N519" s="677">
        <f t="shared" ca="1" si="81"/>
        <v>107390.16939885235</v>
      </c>
      <c r="O519" s="677">
        <f t="shared" ca="1" si="88"/>
        <v>73176.344665762328</v>
      </c>
      <c r="P519" s="677">
        <f t="shared" ca="1" si="88"/>
        <v>4725.2466124839102</v>
      </c>
      <c r="Q519" s="677">
        <f t="shared" ca="1" si="88"/>
        <v>14881.590179239431</v>
      </c>
      <c r="R519" s="677">
        <f t="shared" ca="1" si="88"/>
        <v>3605.7856032952081</v>
      </c>
      <c r="S519" s="677">
        <f t="shared" ca="1" si="88"/>
        <v>1030.4724452714054</v>
      </c>
      <c r="T519" s="677">
        <f t="shared" ca="1" si="88"/>
        <v>3415.8571525406232</v>
      </c>
      <c r="U519" s="677">
        <f t="shared" ca="1" si="88"/>
        <v>8.3540137566939325</v>
      </c>
      <c r="V519" s="677">
        <f t="shared" ca="1" si="88"/>
        <v>671.48647901667846</v>
      </c>
      <c r="W519" s="677">
        <f t="shared" ca="1" si="87"/>
        <v>394.48466376360307</v>
      </c>
      <c r="X519" s="677">
        <f t="shared" ca="1" si="88"/>
        <v>1396.9177810352849</v>
      </c>
      <c r="Y519" s="677">
        <f t="shared" ca="1" si="88"/>
        <v>4083.62980268718</v>
      </c>
      <c r="Z519" s="677">
        <f t="shared" ca="1" si="88"/>
        <v>0</v>
      </c>
      <c r="AA519" t="str">
        <f t="shared" si="89"/>
        <v>ASR_COMP</v>
      </c>
      <c r="AB519" s="957">
        <f t="shared" si="90"/>
        <v>44682</v>
      </c>
      <c r="AC519" t="str">
        <f t="shared" si="91"/>
        <v>Unaudited</v>
      </c>
    </row>
    <row r="520" spans="1:29" x14ac:dyDescent="0.25">
      <c r="A520" t="s">
        <v>423</v>
      </c>
      <c r="B520" t="s">
        <v>1388</v>
      </c>
      <c r="C520" t="s">
        <v>1389</v>
      </c>
      <c r="D520">
        <v>1900</v>
      </c>
      <c r="E520" s="957">
        <v>1</v>
      </c>
      <c r="F520" t="s">
        <v>443</v>
      </c>
      <c r="G520" s="957">
        <v>274</v>
      </c>
      <c r="H520" t="s">
        <v>383</v>
      </c>
      <c r="I520" s="937" t="s">
        <v>491</v>
      </c>
      <c r="J520" s="937" t="s">
        <v>447</v>
      </c>
      <c r="K520" s="937" t="s">
        <v>0</v>
      </c>
      <c r="L520" s="937">
        <v>2.1</v>
      </c>
      <c r="M520" s="962" t="s">
        <v>150</v>
      </c>
      <c r="N520" s="677">
        <f t="shared" ca="1" si="81"/>
        <v>2499208.1682853489</v>
      </c>
      <c r="O520" s="677">
        <f t="shared" ca="1" si="88"/>
        <v>1347228.1141985925</v>
      </c>
      <c r="P520" s="677">
        <f t="shared" ca="1" si="88"/>
        <v>67287.962708727122</v>
      </c>
      <c r="Q520" s="677">
        <f t="shared" ca="1" si="88"/>
        <v>678382.83525085042</v>
      </c>
      <c r="R520" s="677">
        <f t="shared" ca="1" si="88"/>
        <v>86025.371652378744</v>
      </c>
      <c r="S520" s="677">
        <f t="shared" ca="1" si="88"/>
        <v>13390.643030044224</v>
      </c>
      <c r="T520" s="677">
        <f t="shared" ca="1" si="88"/>
        <v>3263.6612151238496</v>
      </c>
      <c r="U520" s="677">
        <f t="shared" ca="1" si="88"/>
        <v>2.2881986593744328</v>
      </c>
      <c r="V520" s="677">
        <f t="shared" ca="1" si="88"/>
        <v>2730.7869601632051</v>
      </c>
      <c r="W520" s="677">
        <f t="shared" ca="1" si="87"/>
        <v>5143.8353736818899</v>
      </c>
      <c r="X520" s="677">
        <f t="shared" ca="1" si="88"/>
        <v>24956.458971927004</v>
      </c>
      <c r="Y520" s="677">
        <f t="shared" ca="1" si="88"/>
        <v>270796.21072520071</v>
      </c>
      <c r="Z520" s="677">
        <f t="shared" ca="1" si="88"/>
        <v>0</v>
      </c>
      <c r="AA520" t="str">
        <f t="shared" si="89"/>
        <v>ASR_COMP</v>
      </c>
      <c r="AB520" s="957">
        <f t="shared" si="90"/>
        <v>44682</v>
      </c>
      <c r="AC520" t="str">
        <f t="shared" si="91"/>
        <v>Unaudited</v>
      </c>
    </row>
    <row r="521" spans="1:29" ht="30" x14ac:dyDescent="0.25">
      <c r="A521" t="s">
        <v>423</v>
      </c>
      <c r="B521" t="s">
        <v>1388</v>
      </c>
      <c r="C521" t="s">
        <v>1389</v>
      </c>
      <c r="D521">
        <v>1900</v>
      </c>
      <c r="E521" s="957">
        <v>1</v>
      </c>
      <c r="F521" t="s">
        <v>443</v>
      </c>
      <c r="G521" s="957">
        <v>274</v>
      </c>
      <c r="H521" t="s">
        <v>383</v>
      </c>
      <c r="I521" s="937" t="s">
        <v>491</v>
      </c>
      <c r="J521" s="937" t="s">
        <v>447</v>
      </c>
      <c r="K521" s="937" t="s">
        <v>0</v>
      </c>
      <c r="L521" s="945">
        <v>2.2000000000000002</v>
      </c>
      <c r="M521" s="960" t="s">
        <v>151</v>
      </c>
      <c r="N521" s="677">
        <f t="shared" ca="1" si="81"/>
        <v>-1067296.8530665548</v>
      </c>
      <c r="O521" s="677">
        <f t="shared" ca="1" si="88"/>
        <v>-677220.86648999702</v>
      </c>
      <c r="P521" s="677">
        <f t="shared" ca="1" si="88"/>
        <v>-21095.258712470975</v>
      </c>
      <c r="Q521" s="677">
        <f t="shared" ca="1" si="88"/>
        <v>-241326.3186556939</v>
      </c>
      <c r="R521" s="677">
        <f t="shared" ca="1" si="88"/>
        <v>-30006.521511431161</v>
      </c>
      <c r="S521" s="677">
        <f t="shared" ca="1" si="88"/>
        <v>-4683.0899385569419</v>
      </c>
      <c r="T521" s="677">
        <f t="shared" ca="1" si="88"/>
        <v>-14999.190925717732</v>
      </c>
      <c r="U521" s="677">
        <f t="shared" ca="1" si="88"/>
        <v>0</v>
      </c>
      <c r="V521" s="677">
        <f t="shared" ca="1" si="88"/>
        <v>-3174.0762808581953</v>
      </c>
      <c r="W521" s="677">
        <f t="shared" ca="1" si="87"/>
        <v>-1198.1820681060692</v>
      </c>
      <c r="X521" s="677">
        <f t="shared" ca="1" si="88"/>
        <v>-11073.151750043438</v>
      </c>
      <c r="Y521" s="677">
        <f t="shared" ca="1" si="88"/>
        <v>-62520.196733679441</v>
      </c>
      <c r="Z521" s="677">
        <f t="shared" ca="1" si="88"/>
        <v>0</v>
      </c>
      <c r="AA521" t="str">
        <f t="shared" si="89"/>
        <v>ASR_COMP</v>
      </c>
      <c r="AB521" s="957">
        <f t="shared" si="90"/>
        <v>44682</v>
      </c>
      <c r="AC521" t="str">
        <f t="shared" si="91"/>
        <v>Unaudited</v>
      </c>
    </row>
    <row r="522" spans="1:29" x14ac:dyDescent="0.25">
      <c r="A522" t="s">
        <v>423</v>
      </c>
      <c r="B522" t="s">
        <v>1388</v>
      </c>
      <c r="C522" t="s">
        <v>1389</v>
      </c>
      <c r="D522">
        <v>1900</v>
      </c>
      <c r="E522" s="957">
        <v>1</v>
      </c>
      <c r="F522" t="s">
        <v>443</v>
      </c>
      <c r="G522" s="957">
        <v>274</v>
      </c>
      <c r="H522" t="s">
        <v>383</v>
      </c>
      <c r="I522" s="962" t="s">
        <v>491</v>
      </c>
      <c r="J522" s="962" t="s">
        <v>447</v>
      </c>
      <c r="K522" s="962" t="s">
        <v>0</v>
      </c>
      <c r="L522" s="937">
        <v>2.2999999999999998</v>
      </c>
      <c r="M522" s="962" t="s">
        <v>152</v>
      </c>
      <c r="N522" s="677">
        <f t="shared" ca="1" si="81"/>
        <v>826551.27973793866</v>
      </c>
      <c r="O522" s="677">
        <f t="shared" ca="1" si="88"/>
        <v>640601.73994719679</v>
      </c>
      <c r="P522" s="677">
        <f t="shared" ca="1" si="88"/>
        <v>42110.436196070528</v>
      </c>
      <c r="Q522" s="677">
        <f t="shared" ca="1" si="88"/>
        <v>88517.692015515931</v>
      </c>
      <c r="R522" s="677">
        <f t="shared" ca="1" si="88"/>
        <v>23360.563984438653</v>
      </c>
      <c r="S522" s="677">
        <f t="shared" ca="1" si="88"/>
        <v>2282.0446625527884</v>
      </c>
      <c r="T522" s="677">
        <f t="shared" ca="1" si="88"/>
        <v>10136.551763162544</v>
      </c>
      <c r="U522" s="677">
        <f t="shared" ca="1" si="88"/>
        <v>20.559272279081991</v>
      </c>
      <c r="V522" s="677">
        <f t="shared" ca="1" si="88"/>
        <v>3276.2085831047916</v>
      </c>
      <c r="W522" s="677">
        <f t="shared" ca="1" si="87"/>
        <v>373.89393686029973</v>
      </c>
      <c r="X522" s="677">
        <f t="shared" ca="1" si="88"/>
        <v>3724.3893781757743</v>
      </c>
      <c r="Y522" s="677">
        <f t="shared" ca="1" si="88"/>
        <v>12147.199998581553</v>
      </c>
      <c r="Z522" s="677">
        <f t="shared" ca="1" si="88"/>
        <v>0</v>
      </c>
      <c r="AA522" t="str">
        <f t="shared" si="89"/>
        <v>ASR_COMP</v>
      </c>
      <c r="AB522" s="957">
        <f t="shared" si="90"/>
        <v>44682</v>
      </c>
      <c r="AC522" t="str">
        <f t="shared" si="91"/>
        <v>Unaudited</v>
      </c>
    </row>
    <row r="523" spans="1:29" x14ac:dyDescent="0.25">
      <c r="A523" t="s">
        <v>423</v>
      </c>
      <c r="B523" t="s">
        <v>1388</v>
      </c>
      <c r="C523" t="s">
        <v>1389</v>
      </c>
      <c r="D523">
        <v>1900</v>
      </c>
      <c r="E523" s="957">
        <v>1</v>
      </c>
      <c r="F523" t="s">
        <v>443</v>
      </c>
      <c r="G523" s="957">
        <v>274</v>
      </c>
      <c r="H523" t="s">
        <v>383</v>
      </c>
      <c r="I523" s="937" t="s">
        <v>491</v>
      </c>
      <c r="J523" s="937" t="s">
        <v>447</v>
      </c>
      <c r="K523" s="937" t="s">
        <v>0</v>
      </c>
      <c r="L523" s="937">
        <v>2.4</v>
      </c>
      <c r="M523" s="962" t="s">
        <v>153</v>
      </c>
      <c r="N523" s="677">
        <f t="shared" ca="1" si="81"/>
        <v>1010470.2452093146</v>
      </c>
      <c r="O523" s="677">
        <f t="shared" ca="1" si="88"/>
        <v>566759.01962139271</v>
      </c>
      <c r="P523" s="677">
        <f t="shared" ca="1" si="88"/>
        <v>28983.957999183578</v>
      </c>
      <c r="Q523" s="677">
        <f t="shared" ca="1" si="88"/>
        <v>207948.66208917595</v>
      </c>
      <c r="R523" s="677">
        <f t="shared" ca="1" si="88"/>
        <v>13311.05334607124</v>
      </c>
      <c r="S523" s="677">
        <f t="shared" ca="1" si="88"/>
        <v>5861.6373840733868</v>
      </c>
      <c r="T523" s="677">
        <f t="shared" ca="1" si="88"/>
        <v>10598.804965169269</v>
      </c>
      <c r="U523" s="677">
        <f t="shared" ca="1" si="88"/>
        <v>0.82576862522596772</v>
      </c>
      <c r="V523" s="677">
        <f t="shared" ca="1" si="88"/>
        <v>1622.0935836693648</v>
      </c>
      <c r="W523" s="677">
        <f t="shared" ca="1" si="87"/>
        <v>2352.0010255913303</v>
      </c>
      <c r="X523" s="677">
        <f t="shared" ca="1" si="88"/>
        <v>146817.12712272824</v>
      </c>
      <c r="Y523" s="677">
        <f t="shared" ca="1" si="88"/>
        <v>26215.06230363424</v>
      </c>
      <c r="Z523" s="677">
        <f t="shared" ca="1" si="88"/>
        <v>0</v>
      </c>
      <c r="AA523" t="str">
        <f t="shared" si="89"/>
        <v>ASR_COMP</v>
      </c>
      <c r="AB523" s="957">
        <f t="shared" si="90"/>
        <v>44682</v>
      </c>
      <c r="AC523" t="str">
        <f t="shared" si="91"/>
        <v>Unaudited</v>
      </c>
    </row>
    <row r="524" spans="1:29" ht="30" x14ac:dyDescent="0.25">
      <c r="A524" t="s">
        <v>423</v>
      </c>
      <c r="B524" t="s">
        <v>1388</v>
      </c>
      <c r="C524" t="s">
        <v>1389</v>
      </c>
      <c r="D524">
        <v>1900</v>
      </c>
      <c r="E524" s="957">
        <v>1</v>
      </c>
      <c r="F524" t="s">
        <v>443</v>
      </c>
      <c r="G524" s="957">
        <v>274</v>
      </c>
      <c r="H524" t="s">
        <v>383</v>
      </c>
      <c r="I524" s="937" t="s">
        <v>491</v>
      </c>
      <c r="J524" s="937" t="s">
        <v>447</v>
      </c>
      <c r="K524" s="937" t="s">
        <v>0</v>
      </c>
      <c r="L524" s="937">
        <v>2.5</v>
      </c>
      <c r="M524" s="962" t="s">
        <v>154</v>
      </c>
      <c r="N524" s="677">
        <f t="shared" ca="1" si="81"/>
        <v>-622286.37137622235</v>
      </c>
      <c r="O524" s="677">
        <f t="shared" ca="1" si="88"/>
        <v>-440446.9225239763</v>
      </c>
      <c r="P524" s="677">
        <f t="shared" ca="1" si="88"/>
        <v>-22227.470032051271</v>
      </c>
      <c r="Q524" s="677">
        <f t="shared" ca="1" si="88"/>
        <v>-114166.23610712691</v>
      </c>
      <c r="R524" s="677">
        <f t="shared" ca="1" si="88"/>
        <v>-13454.775365729987</v>
      </c>
      <c r="S524" s="677">
        <f t="shared" ca="1" si="88"/>
        <v>-3958.8578872875969</v>
      </c>
      <c r="T524" s="677">
        <f t="shared" ca="1" si="88"/>
        <v>-8787.2159519746874</v>
      </c>
      <c r="U524" s="677">
        <f t="shared" ca="1" si="88"/>
        <v>-20.398451304082592</v>
      </c>
      <c r="V524" s="677">
        <f t="shared" ca="1" si="88"/>
        <v>-950.67083977827645</v>
      </c>
      <c r="W524" s="677">
        <f t="shared" ca="1" si="87"/>
        <v>-48.830645542133375</v>
      </c>
      <c r="X524" s="677">
        <f t="shared" ca="1" si="88"/>
        <v>-3983.9973266312913</v>
      </c>
      <c r="Y524" s="677">
        <f t="shared" ca="1" si="88"/>
        <v>-14240.996244819846</v>
      </c>
      <c r="Z524" s="677">
        <f t="shared" ca="1" si="88"/>
        <v>0</v>
      </c>
      <c r="AA524" t="str">
        <f t="shared" si="89"/>
        <v>ASR_COMP</v>
      </c>
      <c r="AB524" s="957">
        <f t="shared" si="90"/>
        <v>44682</v>
      </c>
      <c r="AC524" t="str">
        <f t="shared" si="91"/>
        <v>Unaudited</v>
      </c>
    </row>
    <row r="525" spans="1:29" x14ac:dyDescent="0.25">
      <c r="A525" t="s">
        <v>423</v>
      </c>
      <c r="B525" t="s">
        <v>1388</v>
      </c>
      <c r="C525" t="s">
        <v>1389</v>
      </c>
      <c r="D525">
        <v>1900</v>
      </c>
      <c r="E525" s="957">
        <v>1</v>
      </c>
      <c r="F525" t="s">
        <v>443</v>
      </c>
      <c r="G525" s="957">
        <v>274</v>
      </c>
      <c r="H525" t="s">
        <v>383</v>
      </c>
      <c r="I525" s="937" t="s">
        <v>491</v>
      </c>
      <c r="J525" s="937" t="s">
        <v>447</v>
      </c>
      <c r="K525" s="937" t="s">
        <v>0</v>
      </c>
      <c r="L525" s="937" t="s">
        <v>99</v>
      </c>
      <c r="M525" s="962" t="s">
        <v>7</v>
      </c>
      <c r="N525" s="677">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7">
        <f t="shared" ca="1" si="88"/>
        <v>0</v>
      </c>
      <c r="P525" s="677">
        <f t="shared" ca="1" si="88"/>
        <v>0</v>
      </c>
      <c r="Q525" s="677">
        <f t="shared" ca="1" si="88"/>
        <v>0</v>
      </c>
      <c r="R525" s="677">
        <f t="shared" ca="1" si="88"/>
        <v>0</v>
      </c>
      <c r="S525" s="677">
        <f t="shared" ca="1" si="88"/>
        <v>0</v>
      </c>
      <c r="T525" s="677">
        <f t="shared" ca="1" si="88"/>
        <v>0</v>
      </c>
      <c r="U525" s="677">
        <f t="shared" ca="1" si="88"/>
        <v>0</v>
      </c>
      <c r="V525" s="677">
        <f t="shared" ca="1" si="88"/>
        <v>0</v>
      </c>
      <c r="W525" s="677">
        <f t="shared" ca="1" si="87"/>
        <v>0</v>
      </c>
      <c r="X525" s="677">
        <f t="shared" ca="1" si="88"/>
        <v>0</v>
      </c>
      <c r="Y525" s="677">
        <f t="shared" ca="1" si="88"/>
        <v>0</v>
      </c>
      <c r="Z525" s="677">
        <f t="shared" ca="1" si="88"/>
        <v>0</v>
      </c>
      <c r="AA525" t="str">
        <f t="shared" si="89"/>
        <v>ASR_COMP</v>
      </c>
      <c r="AB525" s="957">
        <f t="shared" si="90"/>
        <v>44682</v>
      </c>
      <c r="AC525" t="str">
        <f t="shared" si="91"/>
        <v>Unaudited</v>
      </c>
    </row>
    <row r="526" spans="1:29" x14ac:dyDescent="0.25">
      <c r="A526" t="s">
        <v>423</v>
      </c>
      <c r="B526" t="s">
        <v>1388</v>
      </c>
      <c r="C526" t="s">
        <v>1389</v>
      </c>
      <c r="D526">
        <v>1900</v>
      </c>
      <c r="E526" s="957">
        <v>1</v>
      </c>
      <c r="F526" t="s">
        <v>443</v>
      </c>
      <c r="G526" s="957">
        <v>274</v>
      </c>
      <c r="H526" t="s">
        <v>383</v>
      </c>
      <c r="I526" s="937" t="s">
        <v>491</v>
      </c>
      <c r="J526" s="937" t="s">
        <v>447</v>
      </c>
      <c r="K526" s="937" t="s">
        <v>0</v>
      </c>
      <c r="L526" s="937" t="s">
        <v>155</v>
      </c>
      <c r="M526" s="962" t="s">
        <v>454</v>
      </c>
      <c r="N526" s="677">
        <f t="shared" ca="1" si="92"/>
        <v>0</v>
      </c>
      <c r="O526" s="677">
        <f t="shared" ca="1" si="88"/>
        <v>0</v>
      </c>
      <c r="P526" s="677">
        <f t="shared" ca="1" si="88"/>
        <v>0</v>
      </c>
      <c r="Q526" s="677">
        <f t="shared" ca="1" si="88"/>
        <v>0</v>
      </c>
      <c r="R526" s="677">
        <f t="shared" ca="1" si="88"/>
        <v>0</v>
      </c>
      <c r="S526" s="677">
        <f t="shared" ca="1" si="88"/>
        <v>0</v>
      </c>
      <c r="T526" s="677">
        <f t="shared" ca="1" si="88"/>
        <v>0</v>
      </c>
      <c r="U526" s="677">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7">
        <f t="shared" ca="1" si="93"/>
        <v>0</v>
      </c>
      <c r="W526" s="677">
        <f t="shared" ca="1" si="87"/>
        <v>0</v>
      </c>
      <c r="X526" s="677">
        <f t="shared" ca="1" si="93"/>
        <v>0</v>
      </c>
      <c r="Y526" s="677">
        <f t="shared" ca="1" si="93"/>
        <v>0</v>
      </c>
      <c r="Z526" s="677">
        <f t="shared" ca="1" si="93"/>
        <v>0</v>
      </c>
      <c r="AA526" t="str">
        <f t="shared" si="89"/>
        <v>ASR_COMP</v>
      </c>
      <c r="AB526" s="957">
        <f t="shared" si="90"/>
        <v>44682</v>
      </c>
      <c r="AC526" t="str">
        <f t="shared" si="91"/>
        <v>Unaudited</v>
      </c>
    </row>
    <row r="527" spans="1:29" x14ac:dyDescent="0.25">
      <c r="A527" t="s">
        <v>423</v>
      </c>
      <c r="B527" t="s">
        <v>1388</v>
      </c>
      <c r="C527" t="s">
        <v>1389</v>
      </c>
      <c r="D527">
        <v>1900</v>
      </c>
      <c r="E527" s="957">
        <v>1</v>
      </c>
      <c r="F527" t="s">
        <v>443</v>
      </c>
      <c r="G527" s="957">
        <v>274</v>
      </c>
      <c r="H527" t="s">
        <v>383</v>
      </c>
      <c r="I527" s="937" t="s">
        <v>491</v>
      </c>
      <c r="J527" s="937" t="s">
        <v>447</v>
      </c>
      <c r="K527" s="937" t="s">
        <v>0</v>
      </c>
      <c r="L527" s="937" t="s">
        <v>920</v>
      </c>
      <c r="M527" s="962" t="s">
        <v>24</v>
      </c>
      <c r="N527" s="677">
        <f t="shared" ca="1" si="92"/>
        <v>141773.60999999999</v>
      </c>
      <c r="O527" s="677">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141773.60999999999</v>
      </c>
      <c r="P527" s="677">
        <f t="shared" ca="1" si="94"/>
        <v>0</v>
      </c>
      <c r="Q527" s="677">
        <f t="shared" ca="1" si="94"/>
        <v>0</v>
      </c>
      <c r="R527" s="677">
        <f t="shared" ca="1" si="94"/>
        <v>0</v>
      </c>
      <c r="S527" s="677">
        <f t="shared" ca="1" si="94"/>
        <v>0</v>
      </c>
      <c r="T527" s="677">
        <f t="shared" ca="1" si="94"/>
        <v>0</v>
      </c>
      <c r="U527" s="677">
        <f t="shared" ca="1" si="94"/>
        <v>0</v>
      </c>
      <c r="V527" s="677">
        <f t="shared" ca="1" si="94"/>
        <v>0</v>
      </c>
      <c r="W527" s="677">
        <f t="shared" ca="1" si="87"/>
        <v>0</v>
      </c>
      <c r="X527" s="677">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7">
        <f t="shared" ca="1" si="95"/>
        <v>0</v>
      </c>
      <c r="Z527" s="677">
        <f t="shared" ca="1" si="95"/>
        <v>0</v>
      </c>
      <c r="AA527" t="str">
        <f t="shared" si="89"/>
        <v>ASR_COMP</v>
      </c>
      <c r="AB527" s="957">
        <f t="shared" si="90"/>
        <v>44682</v>
      </c>
      <c r="AC527" t="str">
        <f t="shared" si="91"/>
        <v>Unaudited</v>
      </c>
    </row>
    <row r="528" spans="1:29" x14ac:dyDescent="0.25">
      <c r="A528" t="s">
        <v>423</v>
      </c>
      <c r="B528" t="s">
        <v>1388</v>
      </c>
      <c r="C528" t="s">
        <v>1389</v>
      </c>
      <c r="D528">
        <v>1900</v>
      </c>
      <c r="E528" s="957">
        <v>1</v>
      </c>
      <c r="F528" t="s">
        <v>443</v>
      </c>
      <c r="G528" s="957">
        <v>274</v>
      </c>
      <c r="H528" t="s">
        <v>383</v>
      </c>
      <c r="I528" s="937" t="s">
        <v>491</v>
      </c>
      <c r="J528" s="937" t="s">
        <v>447</v>
      </c>
      <c r="K528" s="937" t="s">
        <v>53</v>
      </c>
      <c r="L528" s="937">
        <v>3.1</v>
      </c>
      <c r="M528" s="962" t="s">
        <v>33</v>
      </c>
      <c r="N528" s="677">
        <f t="shared" ca="1" si="92"/>
        <v>1326220.0153323298</v>
      </c>
      <c r="O528" s="677">
        <f t="shared" ca="1" si="94"/>
        <v>1038054.5327998286</v>
      </c>
      <c r="P528" s="677">
        <f t="shared" ca="1" si="94"/>
        <v>41815.081230076292</v>
      </c>
      <c r="Q528" s="677">
        <f t="shared" ca="1" si="94"/>
        <v>141797.59003285095</v>
      </c>
      <c r="R528" s="677">
        <f t="shared" ca="1" si="94"/>
        <v>31129.417863263268</v>
      </c>
      <c r="S528" s="677">
        <f t="shared" ca="1" si="94"/>
        <v>5132.7340074930244</v>
      </c>
      <c r="T528" s="677">
        <f t="shared" ca="1" si="94"/>
        <v>25230.860738745738</v>
      </c>
      <c r="U528" s="677">
        <f t="shared" ca="1" si="94"/>
        <v>21.053973701189523</v>
      </c>
      <c r="V528" s="677">
        <f t="shared" ca="1" si="94"/>
        <v>2323.7218098175035</v>
      </c>
      <c r="W528" s="677">
        <f t="shared" ca="1" si="87"/>
        <v>1264.1401156540555</v>
      </c>
      <c r="X528" s="677">
        <f t="shared" ca="1" si="95"/>
        <v>6172.2797431590425</v>
      </c>
      <c r="Y528" s="677">
        <f t="shared" ca="1" si="95"/>
        <v>33278.603017740417</v>
      </c>
      <c r="Z528" s="677">
        <f t="shared" ca="1" si="95"/>
        <v>0</v>
      </c>
      <c r="AA528" t="str">
        <f t="shared" si="89"/>
        <v>ASR_COMP</v>
      </c>
      <c r="AB528" s="957">
        <f t="shared" si="90"/>
        <v>44682</v>
      </c>
      <c r="AC528" t="str">
        <f t="shared" si="91"/>
        <v>Unaudited</v>
      </c>
    </row>
    <row r="529" spans="1:29" x14ac:dyDescent="0.25">
      <c r="A529" t="s">
        <v>423</v>
      </c>
      <c r="B529" t="s">
        <v>1388</v>
      </c>
      <c r="C529" t="s">
        <v>1389</v>
      </c>
      <c r="D529">
        <v>1900</v>
      </c>
      <c r="E529" s="957">
        <v>1</v>
      </c>
      <c r="F529" t="s">
        <v>443</v>
      </c>
      <c r="G529" s="957">
        <v>274</v>
      </c>
      <c r="H529" t="s">
        <v>383</v>
      </c>
      <c r="I529" s="937" t="s">
        <v>491</v>
      </c>
      <c r="J529" s="937" t="s">
        <v>447</v>
      </c>
      <c r="K529" s="937" t="s">
        <v>53</v>
      </c>
      <c r="L529" s="945">
        <v>3.2</v>
      </c>
      <c r="M529" s="960" t="s">
        <v>34</v>
      </c>
      <c r="N529" s="677">
        <f t="shared" ca="1" si="92"/>
        <v>977384.65399709798</v>
      </c>
      <c r="O529" s="677">
        <f t="shared" ca="1" si="94"/>
        <v>687901.23004541383</v>
      </c>
      <c r="P529" s="677">
        <f t="shared" ca="1" si="94"/>
        <v>26166.004499078197</v>
      </c>
      <c r="Q529" s="677">
        <f t="shared" ca="1" si="94"/>
        <v>151965.04152064444</v>
      </c>
      <c r="R529" s="677">
        <f t="shared" ca="1" si="94"/>
        <v>18538.735283832339</v>
      </c>
      <c r="S529" s="677">
        <f t="shared" ca="1" si="94"/>
        <v>7230.0711400450928</v>
      </c>
      <c r="T529" s="677">
        <f t="shared" ca="1" si="94"/>
        <v>12170.24765730742</v>
      </c>
      <c r="U529" s="677">
        <f t="shared" ca="1" si="94"/>
        <v>1.5215855405129584</v>
      </c>
      <c r="V529" s="677">
        <f t="shared" ca="1" si="94"/>
        <v>2432.9917179029899</v>
      </c>
      <c r="W529" s="677">
        <f t="shared" ca="1" si="87"/>
        <v>976.96287667059153</v>
      </c>
      <c r="X529" s="677">
        <f t="shared" ca="1" si="95"/>
        <v>9119.6140469836173</v>
      </c>
      <c r="Y529" s="677">
        <f t="shared" ca="1" si="95"/>
        <v>60882.233623679065</v>
      </c>
      <c r="Z529" s="677">
        <f t="shared" ca="1" si="95"/>
        <v>0</v>
      </c>
      <c r="AA529" t="str">
        <f t="shared" si="89"/>
        <v>ASR_COMP</v>
      </c>
      <c r="AB529" s="957">
        <f t="shared" si="90"/>
        <v>44682</v>
      </c>
      <c r="AC529" t="str">
        <f t="shared" si="91"/>
        <v>Unaudited</v>
      </c>
    </row>
    <row r="530" spans="1:29" x14ac:dyDescent="0.25">
      <c r="A530" t="s">
        <v>423</v>
      </c>
      <c r="B530" t="s">
        <v>1388</v>
      </c>
      <c r="C530" t="s">
        <v>1389</v>
      </c>
      <c r="D530">
        <v>1900</v>
      </c>
      <c r="E530" s="957">
        <v>1</v>
      </c>
      <c r="F530" t="s">
        <v>443</v>
      </c>
      <c r="G530" s="957">
        <v>274</v>
      </c>
      <c r="H530" t="s">
        <v>383</v>
      </c>
      <c r="I530" s="937" t="s">
        <v>491</v>
      </c>
      <c r="J530" s="937" t="s">
        <v>447</v>
      </c>
      <c r="K530" s="937" t="s">
        <v>53</v>
      </c>
      <c r="L530" s="937">
        <v>3.3</v>
      </c>
      <c r="M530" s="962" t="s">
        <v>54</v>
      </c>
      <c r="N530" s="677">
        <f t="shared" ca="1" si="92"/>
        <v>2383.79</v>
      </c>
      <c r="O530" s="677">
        <f t="shared" ca="1" si="94"/>
        <v>0</v>
      </c>
      <c r="P530" s="677">
        <f t="shared" ca="1" si="94"/>
        <v>0</v>
      </c>
      <c r="Q530" s="677">
        <f t="shared" ca="1" si="94"/>
        <v>0</v>
      </c>
      <c r="R530" s="677">
        <f t="shared" ca="1" si="94"/>
        <v>0</v>
      </c>
      <c r="S530" s="677">
        <f t="shared" ca="1" si="94"/>
        <v>110.80999999999999</v>
      </c>
      <c r="T530" s="677">
        <f t="shared" ca="1" si="94"/>
        <v>0</v>
      </c>
      <c r="U530" s="677">
        <f t="shared" ca="1" si="94"/>
        <v>0</v>
      </c>
      <c r="V530" s="677">
        <f t="shared" ca="1" si="94"/>
        <v>0</v>
      </c>
      <c r="W530" s="677">
        <f t="shared" ca="1" si="87"/>
        <v>0</v>
      </c>
      <c r="X530" s="677">
        <f t="shared" ca="1" si="95"/>
        <v>2272.98</v>
      </c>
      <c r="Y530" s="677">
        <f t="shared" ca="1" si="95"/>
        <v>0</v>
      </c>
      <c r="Z530" s="677">
        <f t="shared" ca="1" si="95"/>
        <v>0</v>
      </c>
      <c r="AA530" t="str">
        <f t="shared" si="89"/>
        <v>ASR_COMP</v>
      </c>
      <c r="AB530" s="957">
        <f t="shared" si="90"/>
        <v>44682</v>
      </c>
      <c r="AC530" t="str">
        <f t="shared" si="91"/>
        <v>Unaudited</v>
      </c>
    </row>
    <row r="531" spans="1:29" x14ac:dyDescent="0.25">
      <c r="A531" t="s">
        <v>423</v>
      </c>
      <c r="B531" t="s">
        <v>1388</v>
      </c>
      <c r="C531" t="s">
        <v>1389</v>
      </c>
      <c r="D531">
        <v>1900</v>
      </c>
      <c r="E531" s="957">
        <v>1</v>
      </c>
      <c r="F531" t="s">
        <v>443</v>
      </c>
      <c r="G531" s="957">
        <v>274</v>
      </c>
      <c r="H531" t="s">
        <v>383</v>
      </c>
      <c r="I531" s="937" t="s">
        <v>491</v>
      </c>
      <c r="J531" s="937" t="s">
        <v>447</v>
      </c>
      <c r="K531" s="937" t="s">
        <v>53</v>
      </c>
      <c r="L531" s="937" t="s">
        <v>44</v>
      </c>
      <c r="M531" s="962" t="s">
        <v>156</v>
      </c>
      <c r="N531" s="677">
        <f t="shared" ca="1" si="92"/>
        <v>0</v>
      </c>
      <c r="O531" s="677">
        <f t="shared" ca="1" si="94"/>
        <v>0</v>
      </c>
      <c r="P531" s="677">
        <f t="shared" ca="1" si="94"/>
        <v>0</v>
      </c>
      <c r="Q531" s="677">
        <f t="shared" ca="1" si="94"/>
        <v>0</v>
      </c>
      <c r="R531" s="677">
        <f t="shared" ca="1" si="94"/>
        <v>0</v>
      </c>
      <c r="S531" s="677">
        <f t="shared" ca="1" si="94"/>
        <v>0</v>
      </c>
      <c r="T531" s="677">
        <f t="shared" ca="1" si="94"/>
        <v>0</v>
      </c>
      <c r="U531" s="677">
        <f t="shared" ca="1" si="94"/>
        <v>0</v>
      </c>
      <c r="V531" s="677">
        <f t="shared" ca="1" si="94"/>
        <v>0</v>
      </c>
      <c r="W531" s="677">
        <f t="shared" ca="1" si="87"/>
        <v>0</v>
      </c>
      <c r="X531" s="677">
        <f t="shared" ca="1" si="95"/>
        <v>0</v>
      </c>
      <c r="Y531" s="677">
        <f t="shared" ca="1" si="95"/>
        <v>0</v>
      </c>
      <c r="Z531" s="677">
        <f t="shared" ca="1" si="95"/>
        <v>0</v>
      </c>
      <c r="AA531" t="str">
        <f t="shared" si="89"/>
        <v>ASR_COMP</v>
      </c>
      <c r="AB531" s="957">
        <f t="shared" si="90"/>
        <v>44682</v>
      </c>
      <c r="AC531" t="str">
        <f t="shared" si="91"/>
        <v>Unaudited</v>
      </c>
    </row>
    <row r="532" spans="1:29" x14ac:dyDescent="0.25">
      <c r="A532" t="s">
        <v>423</v>
      </c>
      <c r="B532" t="s">
        <v>1388</v>
      </c>
      <c r="C532" t="s">
        <v>1389</v>
      </c>
      <c r="D532">
        <v>1900</v>
      </c>
      <c r="E532" s="957">
        <v>1</v>
      </c>
      <c r="F532" t="s">
        <v>443</v>
      </c>
      <c r="G532" s="957">
        <v>274</v>
      </c>
      <c r="H532" t="s">
        <v>383</v>
      </c>
      <c r="I532" s="937" t="s">
        <v>491</v>
      </c>
      <c r="J532" s="937" t="s">
        <v>447</v>
      </c>
      <c r="K532" s="937" t="s">
        <v>53</v>
      </c>
      <c r="L532" s="937" t="s">
        <v>41</v>
      </c>
      <c r="M532" s="962" t="s">
        <v>52</v>
      </c>
      <c r="N532" s="677">
        <f t="shared" ca="1" si="92"/>
        <v>187623.3520125431</v>
      </c>
      <c r="O532" s="677">
        <f t="shared" ca="1" si="94"/>
        <v>137949.83443037074</v>
      </c>
      <c r="P532" s="677">
        <f t="shared" ca="1" si="94"/>
        <v>3257.1388714693785</v>
      </c>
      <c r="Q532" s="677">
        <f t="shared" ca="1" si="94"/>
        <v>27882.496219813489</v>
      </c>
      <c r="R532" s="677">
        <f t="shared" ca="1" si="94"/>
        <v>4025.7485278200675</v>
      </c>
      <c r="S532" s="677">
        <f t="shared" ca="1" si="94"/>
        <v>2308.8937555619314</v>
      </c>
      <c r="T532" s="677">
        <f t="shared" ca="1" si="94"/>
        <v>1790.237328145615</v>
      </c>
      <c r="U532" s="677">
        <f t="shared" ca="1" si="94"/>
        <v>27.985974205726865</v>
      </c>
      <c r="V532" s="677">
        <f t="shared" ca="1" si="94"/>
        <v>393.40236603703795</v>
      </c>
      <c r="W532" s="677">
        <f t="shared" ca="1" si="87"/>
        <v>31.058081529239836</v>
      </c>
      <c r="X532" s="677">
        <f t="shared" ca="1" si="95"/>
        <v>6281.3501432964649</v>
      </c>
      <c r="Y532" s="677">
        <f t="shared" ca="1" si="95"/>
        <v>3675.2063142933803</v>
      </c>
      <c r="Z532" s="677">
        <f t="shared" ca="1" si="95"/>
        <v>0</v>
      </c>
      <c r="AA532" t="str">
        <f t="shared" si="89"/>
        <v>ASR_COMP</v>
      </c>
      <c r="AB532" s="957">
        <f t="shared" si="90"/>
        <v>44682</v>
      </c>
      <c r="AC532" t="str">
        <f t="shared" si="91"/>
        <v>Unaudited</v>
      </c>
    </row>
    <row r="533" spans="1:29" x14ac:dyDescent="0.25">
      <c r="A533" t="s">
        <v>423</v>
      </c>
      <c r="B533" t="s">
        <v>1388</v>
      </c>
      <c r="C533" t="s">
        <v>1389</v>
      </c>
      <c r="D533">
        <v>1900</v>
      </c>
      <c r="E533" s="957">
        <v>1</v>
      </c>
      <c r="F533" t="s">
        <v>443</v>
      </c>
      <c r="G533" s="957">
        <v>274</v>
      </c>
      <c r="H533" t="s">
        <v>383</v>
      </c>
      <c r="I533" s="937" t="s">
        <v>491</v>
      </c>
      <c r="J533" s="937" t="s">
        <v>447</v>
      </c>
      <c r="K533" s="937" t="s">
        <v>53</v>
      </c>
      <c r="L533" s="937" t="s">
        <v>42</v>
      </c>
      <c r="M533" s="962" t="s">
        <v>157</v>
      </c>
      <c r="N533" s="677">
        <f t="shared" ca="1" si="92"/>
        <v>-798928.62610955897</v>
      </c>
      <c r="O533" s="677">
        <f t="shared" ca="1" si="94"/>
        <v>-609746.34122315457</v>
      </c>
      <c r="P533" s="677">
        <f t="shared" ca="1" si="94"/>
        <v>-18673.060810411469</v>
      </c>
      <c r="Q533" s="677">
        <f t="shared" ca="1" si="94"/>
        <v>-100842.29132881759</v>
      </c>
      <c r="R533" s="677">
        <f t="shared" ca="1" si="94"/>
        <v>-16217.013673655221</v>
      </c>
      <c r="S533" s="677">
        <f t="shared" ca="1" si="94"/>
        <v>-4729.2807099631254</v>
      </c>
      <c r="T533" s="677">
        <f t="shared" ca="1" si="94"/>
        <v>-13423.989528892207</v>
      </c>
      <c r="U533" s="677">
        <f t="shared" ca="1" si="94"/>
        <v>-38.067406892198782</v>
      </c>
      <c r="V533" s="677">
        <f t="shared" ca="1" si="94"/>
        <v>-1124.5856042705313</v>
      </c>
      <c r="W533" s="677">
        <f t="shared" ca="1" si="87"/>
        <v>-253.27389169824485</v>
      </c>
      <c r="X533" s="677">
        <f t="shared" ca="1" si="95"/>
        <v>-9341.2033154651035</v>
      </c>
      <c r="Y533" s="677">
        <f t="shared" ca="1" si="95"/>
        <v>-24539.518616338632</v>
      </c>
      <c r="Z533" s="677">
        <f t="shared" ca="1" si="95"/>
        <v>0</v>
      </c>
      <c r="AA533" t="str">
        <f t="shared" si="89"/>
        <v>ASR_COMP</v>
      </c>
      <c r="AB533" s="957">
        <f t="shared" si="90"/>
        <v>44682</v>
      </c>
      <c r="AC533" t="str">
        <f t="shared" si="91"/>
        <v>Unaudited</v>
      </c>
    </row>
    <row r="534" spans="1:29" x14ac:dyDescent="0.25">
      <c r="A534" t="s">
        <v>423</v>
      </c>
      <c r="B534" t="s">
        <v>1388</v>
      </c>
      <c r="C534" t="s">
        <v>1389</v>
      </c>
      <c r="D534">
        <v>1900</v>
      </c>
      <c r="E534" s="957">
        <v>1</v>
      </c>
      <c r="F534" t="s">
        <v>443</v>
      </c>
      <c r="G534" s="957">
        <v>274</v>
      </c>
      <c r="H534" t="s">
        <v>383</v>
      </c>
      <c r="I534" s="937" t="s">
        <v>491</v>
      </c>
      <c r="J534" s="937" t="s">
        <v>447</v>
      </c>
      <c r="K534" s="937" t="s">
        <v>53</v>
      </c>
      <c r="L534" s="945" t="s">
        <v>43</v>
      </c>
      <c r="M534" s="960" t="s">
        <v>465</v>
      </c>
      <c r="N534" s="677">
        <f t="shared" ca="1" si="92"/>
        <v>332707.62791761779</v>
      </c>
      <c r="O534" s="677">
        <f t="shared" ca="1" si="94"/>
        <v>230621.46577576912</v>
      </c>
      <c r="P534" s="677">
        <f t="shared" ca="1" si="94"/>
        <v>11294.940418752041</v>
      </c>
      <c r="Q534" s="677">
        <f t="shared" ca="1" si="94"/>
        <v>54527.607500768572</v>
      </c>
      <c r="R534" s="677">
        <f t="shared" ca="1" si="94"/>
        <v>8120.2702190747295</v>
      </c>
      <c r="S534" s="677">
        <f t="shared" ca="1" si="94"/>
        <v>4639.6615636264214</v>
      </c>
      <c r="T534" s="677">
        <f t="shared" ca="1" si="94"/>
        <v>1889.0678096372822</v>
      </c>
      <c r="U534" s="677">
        <f t="shared" ca="1" si="94"/>
        <v>9.5546321482482792</v>
      </c>
      <c r="V534" s="677">
        <f t="shared" ca="1" si="94"/>
        <v>623.81565427229907</v>
      </c>
      <c r="W534" s="677">
        <f t="shared" ca="1" si="87"/>
        <v>1140.5342969466242</v>
      </c>
      <c r="X534" s="677">
        <f t="shared" ca="1" si="95"/>
        <v>6956.9010721500126</v>
      </c>
      <c r="Y534" s="677">
        <f t="shared" ca="1" si="95"/>
        <v>12883.808974472457</v>
      </c>
      <c r="Z534" s="677">
        <f t="shared" ca="1" si="95"/>
        <v>0</v>
      </c>
      <c r="AA534" t="str">
        <f t="shared" si="89"/>
        <v>ASR_COMP</v>
      </c>
      <c r="AB534" s="957">
        <f t="shared" si="90"/>
        <v>44682</v>
      </c>
      <c r="AC534" t="str">
        <f t="shared" si="91"/>
        <v>Unaudited</v>
      </c>
    </row>
    <row r="535" spans="1:29" x14ac:dyDescent="0.25">
      <c r="A535" t="s">
        <v>423</v>
      </c>
      <c r="B535" t="s">
        <v>1388</v>
      </c>
      <c r="C535" t="s">
        <v>1389</v>
      </c>
      <c r="D535">
        <v>1900</v>
      </c>
      <c r="E535" s="957">
        <v>1</v>
      </c>
      <c r="F535" t="s">
        <v>443</v>
      </c>
      <c r="G535" s="957">
        <v>274</v>
      </c>
      <c r="H535" t="s">
        <v>383</v>
      </c>
      <c r="I535" s="962" t="s">
        <v>491</v>
      </c>
      <c r="J535" s="962" t="s">
        <v>447</v>
      </c>
      <c r="K535" s="962" t="s">
        <v>923</v>
      </c>
      <c r="L535" s="953" t="s">
        <v>924</v>
      </c>
      <c r="M535" s="962" t="s">
        <v>923</v>
      </c>
      <c r="N535" s="677">
        <f t="shared" ca="1" si="92"/>
        <v>495832.77596542361</v>
      </c>
      <c r="O535" s="677">
        <f t="shared" ca="1" si="94"/>
        <v>468230.02251132805</v>
      </c>
      <c r="P535" s="677">
        <f t="shared" ca="1" si="94"/>
        <v>10600.695458982074</v>
      </c>
      <c r="Q535" s="677">
        <f t="shared" ca="1" si="94"/>
        <v>3258.2245698088086</v>
      </c>
      <c r="R535" s="677">
        <f t="shared" ca="1" si="94"/>
        <v>5483.8120575956782</v>
      </c>
      <c r="S535" s="677">
        <f t="shared" ca="1" si="94"/>
        <v>689.09498064435797</v>
      </c>
      <c r="T535" s="677">
        <f t="shared" ca="1" si="94"/>
        <v>198.02072425407573</v>
      </c>
      <c r="U535" s="677">
        <f t="shared" ca="1" si="94"/>
        <v>0.38941051116771597</v>
      </c>
      <c r="V535" s="677">
        <f t="shared" ca="1" si="94"/>
        <v>6495.7762212158896</v>
      </c>
      <c r="W535" s="677">
        <f t="shared" ca="1" si="87"/>
        <v>48.242441589010895</v>
      </c>
      <c r="X535" s="677">
        <f t="shared" ca="1" si="95"/>
        <v>283.53686051072572</v>
      </c>
      <c r="Y535" s="677">
        <f t="shared" ca="1" si="95"/>
        <v>544.96072898371563</v>
      </c>
      <c r="Z535" s="677">
        <f t="shared" ca="1" si="95"/>
        <v>0</v>
      </c>
      <c r="AA535" t="str">
        <f t="shared" si="89"/>
        <v>ASR_COMP</v>
      </c>
      <c r="AB535" s="957">
        <f t="shared" si="90"/>
        <v>44682</v>
      </c>
      <c r="AC535" t="str">
        <f t="shared" si="91"/>
        <v>Unaudited</v>
      </c>
    </row>
    <row r="536" spans="1:29" x14ac:dyDescent="0.25">
      <c r="A536" t="s">
        <v>423</v>
      </c>
      <c r="B536" t="s">
        <v>1388</v>
      </c>
      <c r="C536" t="s">
        <v>1389</v>
      </c>
      <c r="D536">
        <v>1900</v>
      </c>
      <c r="E536" s="957">
        <v>1</v>
      </c>
      <c r="F536" t="s">
        <v>443</v>
      </c>
      <c r="G536" s="957">
        <v>274</v>
      </c>
      <c r="H536" t="s">
        <v>383</v>
      </c>
      <c r="I536" s="958" t="s">
        <v>491</v>
      </c>
      <c r="J536" s="958" t="s">
        <v>447</v>
      </c>
      <c r="K536" s="958" t="s">
        <v>923</v>
      </c>
      <c r="L536" s="953" t="s">
        <v>925</v>
      </c>
      <c r="M536" s="958" t="s">
        <v>928</v>
      </c>
      <c r="N536" s="677">
        <f t="shared" ca="1" si="92"/>
        <v>-188346.50348233321</v>
      </c>
      <c r="O536" s="677">
        <f t="shared" ca="1" si="94"/>
        <v>-119509.56467470534</v>
      </c>
      <c r="P536" s="677">
        <f t="shared" ca="1" si="94"/>
        <v>-3722.6927139654663</v>
      </c>
      <c r="Q536" s="677">
        <f t="shared" ca="1" si="94"/>
        <v>-42586.997409828342</v>
      </c>
      <c r="R536" s="677">
        <f t="shared" ca="1" si="94"/>
        <v>-5295.2685020172639</v>
      </c>
      <c r="S536" s="677">
        <f t="shared" ca="1" si="94"/>
        <v>-826.42763621593087</v>
      </c>
      <c r="T536" s="677">
        <f t="shared" ca="1" si="94"/>
        <v>-2646.9160457148937</v>
      </c>
      <c r="U536" s="677">
        <f t="shared" ca="1" si="94"/>
        <v>0</v>
      </c>
      <c r="V536" s="677">
        <f t="shared" ca="1" si="94"/>
        <v>-560.13110838674027</v>
      </c>
      <c r="W536" s="677">
        <f t="shared" ca="1" si="87"/>
        <v>-211.44389437165927</v>
      </c>
      <c r="X536" s="677">
        <f t="shared" ca="1" si="95"/>
        <v>-1954.0856029488421</v>
      </c>
      <c r="Y536" s="677">
        <f t="shared" ca="1" si="95"/>
        <v>-11032.975894178724</v>
      </c>
      <c r="Z536" s="677">
        <f t="shared" ca="1" si="95"/>
        <v>0</v>
      </c>
      <c r="AA536" t="str">
        <f t="shared" si="89"/>
        <v>ASR_COMP</v>
      </c>
      <c r="AB536" s="957">
        <f t="shared" si="90"/>
        <v>44682</v>
      </c>
      <c r="AC536" t="str">
        <f t="shared" si="91"/>
        <v>Unaudited</v>
      </c>
    </row>
    <row r="537" spans="1:29" x14ac:dyDescent="0.25">
      <c r="A537" t="s">
        <v>423</v>
      </c>
      <c r="B537" t="s">
        <v>1388</v>
      </c>
      <c r="C537" t="s">
        <v>1389</v>
      </c>
      <c r="D537">
        <v>1900</v>
      </c>
      <c r="E537" s="957">
        <v>1</v>
      </c>
      <c r="F537" t="s">
        <v>443</v>
      </c>
      <c r="G537" s="957">
        <v>274</v>
      </c>
      <c r="H537" t="s">
        <v>383</v>
      </c>
      <c r="I537" s="958" t="s">
        <v>491</v>
      </c>
      <c r="J537" s="958" t="s">
        <v>447</v>
      </c>
      <c r="K537" s="958" t="s">
        <v>923</v>
      </c>
      <c r="L537" s="937" t="s">
        <v>926</v>
      </c>
      <c r="M537" s="958" t="s">
        <v>929</v>
      </c>
      <c r="N537" s="677">
        <f t="shared" ca="1" si="92"/>
        <v>0</v>
      </c>
      <c r="O537" s="677">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7">
        <f t="shared" ca="1" si="96"/>
        <v>0</v>
      </c>
      <c r="Q537" s="677">
        <f t="shared" ca="1" si="96"/>
        <v>0</v>
      </c>
      <c r="R537" s="677">
        <f t="shared" ca="1" si="96"/>
        <v>0</v>
      </c>
      <c r="S537" s="677">
        <f t="shared" ca="1" si="96"/>
        <v>0</v>
      </c>
      <c r="T537" s="677">
        <f t="shared" ca="1" si="96"/>
        <v>0</v>
      </c>
      <c r="U537" s="677">
        <f t="shared" ca="1" si="96"/>
        <v>0</v>
      </c>
      <c r="V537" s="677">
        <f t="shared" ca="1" si="96"/>
        <v>0</v>
      </c>
      <c r="W537" s="677">
        <f t="shared" ca="1" si="87"/>
        <v>0</v>
      </c>
      <c r="X537" s="677">
        <f t="shared" ca="1" si="95"/>
        <v>0</v>
      </c>
      <c r="Y537" s="677">
        <f t="shared" ca="1" si="95"/>
        <v>0</v>
      </c>
      <c r="Z537" s="677">
        <f t="shared" ca="1" si="95"/>
        <v>0</v>
      </c>
      <c r="AA537" t="str">
        <f t="shared" si="89"/>
        <v>ASR_COMP</v>
      </c>
      <c r="AB537" s="957">
        <f t="shared" si="90"/>
        <v>44682</v>
      </c>
      <c r="AC537" t="str">
        <f t="shared" si="91"/>
        <v>Unaudited</v>
      </c>
    </row>
    <row r="538" spans="1:29" x14ac:dyDescent="0.25">
      <c r="A538" t="s">
        <v>423</v>
      </c>
      <c r="B538" t="s">
        <v>1388</v>
      </c>
      <c r="C538" t="s">
        <v>1389</v>
      </c>
      <c r="D538">
        <v>1900</v>
      </c>
      <c r="E538" s="957">
        <v>1</v>
      </c>
      <c r="F538" t="s">
        <v>443</v>
      </c>
      <c r="G538" s="957">
        <v>274</v>
      </c>
      <c r="H538" t="s">
        <v>383</v>
      </c>
      <c r="I538" s="958" t="s">
        <v>491</v>
      </c>
      <c r="J538" s="958" t="s">
        <v>447</v>
      </c>
      <c r="K538" s="958" t="s">
        <v>448</v>
      </c>
      <c r="L538" s="937">
        <v>5.0999999999999996</v>
      </c>
      <c r="M538" s="958" t="s">
        <v>37</v>
      </c>
      <c r="N538" s="677">
        <f t="shared" ca="1" si="92"/>
        <v>455811.73136862315</v>
      </c>
      <c r="O538" s="677">
        <f t="shared" ca="1" si="96"/>
        <v>242766.59476765984</v>
      </c>
      <c r="P538" s="677">
        <f t="shared" ca="1" si="96"/>
        <v>68638.299494072213</v>
      </c>
      <c r="Q538" s="677">
        <f t="shared" ca="1" si="96"/>
        <v>40616.705841848765</v>
      </c>
      <c r="R538" s="677">
        <f t="shared" ca="1" si="96"/>
        <v>38832.291411176069</v>
      </c>
      <c r="S538" s="677">
        <f t="shared" ca="1" si="96"/>
        <v>5714.2669233316119</v>
      </c>
      <c r="T538" s="677">
        <f t="shared" ca="1" si="96"/>
        <v>43589.737028125615</v>
      </c>
      <c r="U538" s="677">
        <f t="shared" ca="1" si="96"/>
        <v>0.76610864965296943</v>
      </c>
      <c r="V538" s="677">
        <f t="shared" ca="1" si="96"/>
        <v>1146.7110597311096</v>
      </c>
      <c r="W538" s="677">
        <f t="shared" ca="1" si="87"/>
        <v>94.910000428317844</v>
      </c>
      <c r="X538" s="677">
        <f t="shared" ca="1" si="95"/>
        <v>4870.727611757171</v>
      </c>
      <c r="Y538" s="677">
        <f t="shared" ca="1" si="95"/>
        <v>9540.7211218427765</v>
      </c>
      <c r="Z538" s="677">
        <f t="shared" ca="1" si="95"/>
        <v>0</v>
      </c>
      <c r="AA538" t="str">
        <f t="shared" si="89"/>
        <v>ASR_COMP</v>
      </c>
      <c r="AB538" s="957">
        <f t="shared" si="90"/>
        <v>44682</v>
      </c>
      <c r="AC538" t="str">
        <f t="shared" si="91"/>
        <v>Unaudited</v>
      </c>
    </row>
    <row r="539" spans="1:29" ht="30" x14ac:dyDescent="0.25">
      <c r="A539" t="s">
        <v>423</v>
      </c>
      <c r="B539" t="s">
        <v>1388</v>
      </c>
      <c r="C539" t="s">
        <v>1389</v>
      </c>
      <c r="D539">
        <v>1900</v>
      </c>
      <c r="E539" s="957">
        <v>1</v>
      </c>
      <c r="F539" t="s">
        <v>443</v>
      </c>
      <c r="G539" s="957">
        <v>274</v>
      </c>
      <c r="H539" t="s">
        <v>383</v>
      </c>
      <c r="I539" s="965" t="s">
        <v>491</v>
      </c>
      <c r="J539" s="965" t="s">
        <v>447</v>
      </c>
      <c r="K539" s="965" t="s">
        <v>448</v>
      </c>
      <c r="L539" s="945">
        <v>5.2</v>
      </c>
      <c r="M539" s="965" t="s">
        <v>306</v>
      </c>
      <c r="N539" s="677">
        <f t="shared" ca="1" si="92"/>
        <v>0</v>
      </c>
      <c r="O539" s="677">
        <f t="shared" ca="1" si="96"/>
        <v>0</v>
      </c>
      <c r="P539" s="677">
        <f t="shared" ca="1" si="96"/>
        <v>0</v>
      </c>
      <c r="Q539" s="677">
        <f t="shared" ca="1" si="96"/>
        <v>0</v>
      </c>
      <c r="R539" s="677">
        <f t="shared" ca="1" si="96"/>
        <v>0</v>
      </c>
      <c r="S539" s="677">
        <f t="shared" ca="1" si="96"/>
        <v>0</v>
      </c>
      <c r="T539" s="677">
        <f t="shared" ca="1" si="96"/>
        <v>0</v>
      </c>
      <c r="U539" s="677">
        <f t="shared" ca="1" si="96"/>
        <v>0</v>
      </c>
      <c r="V539" s="677">
        <f t="shared" ca="1" si="96"/>
        <v>0</v>
      </c>
      <c r="W539" s="677">
        <f t="shared" ca="1" si="87"/>
        <v>0</v>
      </c>
      <c r="X539" s="677">
        <f t="shared" ca="1" si="95"/>
        <v>0</v>
      </c>
      <c r="Y539" s="677">
        <f t="shared" ca="1" si="95"/>
        <v>0</v>
      </c>
      <c r="Z539" s="677">
        <f t="shared" ca="1" si="95"/>
        <v>0</v>
      </c>
      <c r="AA539" t="str">
        <f t="shared" si="89"/>
        <v>ASR_COMP</v>
      </c>
      <c r="AB539" s="957">
        <f t="shared" si="90"/>
        <v>44682</v>
      </c>
      <c r="AC539" t="str">
        <f t="shared" si="91"/>
        <v>Unaudited</v>
      </c>
    </row>
    <row r="540" spans="1:29" ht="30" x14ac:dyDescent="0.25">
      <c r="A540" t="s">
        <v>423</v>
      </c>
      <c r="B540" t="s">
        <v>1388</v>
      </c>
      <c r="C540" t="s">
        <v>1389</v>
      </c>
      <c r="D540">
        <v>1900</v>
      </c>
      <c r="E540" s="957">
        <v>1</v>
      </c>
      <c r="F540" t="s">
        <v>443</v>
      </c>
      <c r="G540" s="957">
        <v>274</v>
      </c>
      <c r="H540" t="s">
        <v>383</v>
      </c>
      <c r="I540" s="937" t="s">
        <v>491</v>
      </c>
      <c r="J540" s="937" t="s">
        <v>447</v>
      </c>
      <c r="K540" s="937" t="s">
        <v>448</v>
      </c>
      <c r="L540" s="937">
        <v>5.3</v>
      </c>
      <c r="M540" s="958" t="s">
        <v>307</v>
      </c>
      <c r="N540" s="677">
        <f t="shared" ca="1" si="92"/>
        <v>-180105.32971521153</v>
      </c>
      <c r="O540" s="677">
        <f t="shared" ca="1" si="96"/>
        <v>-89013.700055798428</v>
      </c>
      <c r="P540" s="677">
        <f t="shared" ca="1" si="96"/>
        <v>-26548.519154877187</v>
      </c>
      <c r="Q540" s="677">
        <f t="shared" ca="1" si="96"/>
        <v>-13858.654420498073</v>
      </c>
      <c r="R540" s="677">
        <f t="shared" ca="1" si="96"/>
        <v>-14714.203380791769</v>
      </c>
      <c r="S540" s="677">
        <f t="shared" ca="1" si="96"/>
        <v>-1766.8727771847011</v>
      </c>
      <c r="T540" s="677">
        <f t="shared" ca="1" si="96"/>
        <v>-30488.323007316907</v>
      </c>
      <c r="U540" s="677">
        <f t="shared" ca="1" si="96"/>
        <v>0</v>
      </c>
      <c r="V540" s="677">
        <f t="shared" ca="1" si="96"/>
        <v>-614.51763368215302</v>
      </c>
      <c r="W540" s="677">
        <f t="shared" ca="1" si="87"/>
        <v>-42.806889642116488</v>
      </c>
      <c r="X540" s="677">
        <f t="shared" ca="1" si="95"/>
        <v>-1445.1664221468159</v>
      </c>
      <c r="Y540" s="677">
        <f t="shared" ca="1" si="95"/>
        <v>-1612.5659732733848</v>
      </c>
      <c r="Z540" s="677">
        <f t="shared" ca="1" si="95"/>
        <v>0</v>
      </c>
      <c r="AA540" t="str">
        <f t="shared" si="89"/>
        <v>ASR_COMP</v>
      </c>
      <c r="AB540" s="957">
        <f t="shared" si="90"/>
        <v>44682</v>
      </c>
      <c r="AC540" t="str">
        <f t="shared" si="91"/>
        <v>Unaudited</v>
      </c>
    </row>
    <row r="541" spans="1:29" x14ac:dyDescent="0.25">
      <c r="A541" t="s">
        <v>423</v>
      </c>
      <c r="B541" t="s">
        <v>1388</v>
      </c>
      <c r="C541" t="s">
        <v>1389</v>
      </c>
      <c r="D541">
        <v>1900</v>
      </c>
      <c r="E541" s="957">
        <v>1</v>
      </c>
      <c r="F541" t="s">
        <v>443</v>
      </c>
      <c r="G541" s="957">
        <v>274</v>
      </c>
      <c r="H541" t="s">
        <v>383</v>
      </c>
      <c r="I541" s="937" t="s">
        <v>491</v>
      </c>
      <c r="J541" s="937" t="s">
        <v>447</v>
      </c>
      <c r="K541" s="937" t="s">
        <v>448</v>
      </c>
      <c r="L541" s="943" t="s">
        <v>82</v>
      </c>
      <c r="M541" s="959" t="s">
        <v>456</v>
      </c>
      <c r="N541" s="677">
        <f t="shared" ca="1" si="92"/>
        <v>0</v>
      </c>
      <c r="O541" s="677">
        <f t="shared" ca="1" si="96"/>
        <v>0</v>
      </c>
      <c r="P541" s="677">
        <f t="shared" ca="1" si="96"/>
        <v>0</v>
      </c>
      <c r="Q541" s="677">
        <f t="shared" ca="1" si="96"/>
        <v>0</v>
      </c>
      <c r="R541" s="677">
        <f t="shared" ca="1" si="96"/>
        <v>0</v>
      </c>
      <c r="S541" s="677">
        <f t="shared" ca="1" si="96"/>
        <v>0</v>
      </c>
      <c r="T541" s="677">
        <f t="shared" ca="1" si="96"/>
        <v>0</v>
      </c>
      <c r="U541" s="677">
        <f t="shared" ca="1" si="96"/>
        <v>0</v>
      </c>
      <c r="V541" s="677">
        <f t="shared" ca="1" si="96"/>
        <v>0</v>
      </c>
      <c r="W541" s="677">
        <f t="shared" ca="1" si="87"/>
        <v>0</v>
      </c>
      <c r="X541" s="677">
        <f t="shared" ca="1" si="95"/>
        <v>0</v>
      </c>
      <c r="Y541" s="677">
        <f t="shared" ca="1" si="95"/>
        <v>0</v>
      </c>
      <c r="Z541" s="677">
        <f t="shared" ca="1" si="95"/>
        <v>0</v>
      </c>
      <c r="AA541" t="str">
        <f t="shared" si="89"/>
        <v>ASR_COMP</v>
      </c>
      <c r="AB541" s="957">
        <f t="shared" si="90"/>
        <v>44682</v>
      </c>
      <c r="AC541" t="str">
        <f t="shared" si="91"/>
        <v>Unaudited</v>
      </c>
    </row>
    <row r="542" spans="1:29" x14ac:dyDescent="0.25">
      <c r="A542" t="s">
        <v>423</v>
      </c>
      <c r="B542" t="s">
        <v>1388</v>
      </c>
      <c r="C542" t="s">
        <v>1389</v>
      </c>
      <c r="D542">
        <v>1900</v>
      </c>
      <c r="E542" s="957">
        <v>1</v>
      </c>
      <c r="F542" t="s">
        <v>443</v>
      </c>
      <c r="G542" s="957">
        <v>274</v>
      </c>
      <c r="H542" t="s">
        <v>383</v>
      </c>
      <c r="I542" s="958" t="s">
        <v>491</v>
      </c>
      <c r="J542" s="958" t="s">
        <v>447</v>
      </c>
      <c r="K542" s="958" t="s">
        <v>449</v>
      </c>
      <c r="L542" s="937">
        <v>6.1</v>
      </c>
      <c r="M542" s="958" t="s">
        <v>18</v>
      </c>
      <c r="N542" s="677">
        <f t="shared" ca="1" si="92"/>
        <v>0</v>
      </c>
      <c r="O542" s="677">
        <f t="shared" ca="1" si="96"/>
        <v>0</v>
      </c>
      <c r="P542" s="677">
        <f t="shared" ca="1" si="96"/>
        <v>0</v>
      </c>
      <c r="Q542" s="677">
        <f t="shared" ca="1" si="96"/>
        <v>0</v>
      </c>
      <c r="R542" s="677">
        <f t="shared" ca="1" si="96"/>
        <v>0</v>
      </c>
      <c r="S542" s="677">
        <f t="shared" ca="1" si="96"/>
        <v>0</v>
      </c>
      <c r="T542" s="677">
        <f t="shared" ca="1" si="96"/>
        <v>0</v>
      </c>
      <c r="U542" s="677">
        <f t="shared" ca="1" si="96"/>
        <v>0</v>
      </c>
      <c r="V542" s="677">
        <f t="shared" ca="1" si="96"/>
        <v>0</v>
      </c>
      <c r="W542" s="677">
        <f t="shared" ca="1" si="87"/>
        <v>0</v>
      </c>
      <c r="X542" s="677">
        <f t="shared" ca="1" si="95"/>
        <v>0</v>
      </c>
      <c r="Y542" s="677">
        <f t="shared" ca="1" si="95"/>
        <v>0</v>
      </c>
      <c r="Z542" s="677">
        <f t="shared" ca="1" si="95"/>
        <v>0</v>
      </c>
      <c r="AA542" t="str">
        <f t="shared" si="89"/>
        <v>ASR_COMP</v>
      </c>
      <c r="AB542" s="957">
        <f t="shared" si="90"/>
        <v>44682</v>
      </c>
      <c r="AC542" t="str">
        <f t="shared" si="91"/>
        <v>Unaudited</v>
      </c>
    </row>
    <row r="543" spans="1:29" x14ac:dyDescent="0.25">
      <c r="A543" t="s">
        <v>423</v>
      </c>
      <c r="B543" t="s">
        <v>1388</v>
      </c>
      <c r="C543" t="s">
        <v>1389</v>
      </c>
      <c r="D543">
        <v>1900</v>
      </c>
      <c r="E543" s="957">
        <v>1</v>
      </c>
      <c r="F543" t="s">
        <v>443</v>
      </c>
      <c r="G543" s="957">
        <v>274</v>
      </c>
      <c r="H543" t="s">
        <v>383</v>
      </c>
      <c r="I543" s="937" t="s">
        <v>491</v>
      </c>
      <c r="J543" s="937" t="s">
        <v>447</v>
      </c>
      <c r="K543" s="937" t="s">
        <v>449</v>
      </c>
      <c r="L543" s="937">
        <v>6.2</v>
      </c>
      <c r="M543" s="958" t="s">
        <v>19</v>
      </c>
      <c r="N543" s="677">
        <f t="shared" ca="1" si="92"/>
        <v>0</v>
      </c>
      <c r="O543" s="677">
        <f t="shared" ca="1" si="96"/>
        <v>0</v>
      </c>
      <c r="P543" s="677">
        <f t="shared" ca="1" si="96"/>
        <v>0</v>
      </c>
      <c r="Q543" s="677">
        <f t="shared" ca="1" si="96"/>
        <v>0</v>
      </c>
      <c r="R543" s="677">
        <f t="shared" ca="1" si="96"/>
        <v>0</v>
      </c>
      <c r="S543" s="677">
        <f t="shared" ca="1" si="96"/>
        <v>0</v>
      </c>
      <c r="T543" s="677">
        <f t="shared" ca="1" si="96"/>
        <v>0</v>
      </c>
      <c r="U543" s="677">
        <f t="shared" ca="1" si="96"/>
        <v>0</v>
      </c>
      <c r="V543" s="677">
        <f t="shared" ca="1" si="96"/>
        <v>0</v>
      </c>
      <c r="W543" s="677">
        <f t="shared" ca="1" si="87"/>
        <v>0</v>
      </c>
      <c r="X543" s="677">
        <f t="shared" ca="1" si="95"/>
        <v>0</v>
      </c>
      <c r="Y543" s="677">
        <f t="shared" ca="1" si="95"/>
        <v>0</v>
      </c>
      <c r="Z543" s="677">
        <f t="shared" ca="1" si="95"/>
        <v>0</v>
      </c>
      <c r="AA543" t="str">
        <f t="shared" si="89"/>
        <v>ASR_COMP</v>
      </c>
      <c r="AB543" s="957">
        <f t="shared" si="90"/>
        <v>44682</v>
      </c>
      <c r="AC543" t="str">
        <f t="shared" si="91"/>
        <v>Unaudited</v>
      </c>
    </row>
    <row r="544" spans="1:29" x14ac:dyDescent="0.25">
      <c r="A544" t="s">
        <v>423</v>
      </c>
      <c r="B544" t="s">
        <v>1388</v>
      </c>
      <c r="C544" t="s">
        <v>1389</v>
      </c>
      <c r="D544">
        <v>1900</v>
      </c>
      <c r="E544" s="957">
        <v>1</v>
      </c>
      <c r="F544" t="s">
        <v>443</v>
      </c>
      <c r="G544" s="957">
        <v>274</v>
      </c>
      <c r="H544" t="s">
        <v>383</v>
      </c>
      <c r="I544" s="937" t="s">
        <v>491</v>
      </c>
      <c r="J544" s="937" t="s">
        <v>447</v>
      </c>
      <c r="K544" s="937" t="s">
        <v>449</v>
      </c>
      <c r="L544" s="937">
        <v>6.3</v>
      </c>
      <c r="M544" s="958" t="s">
        <v>187</v>
      </c>
      <c r="N544" s="677">
        <f t="shared" ca="1" si="92"/>
        <v>0</v>
      </c>
      <c r="O544" s="677">
        <f t="shared" ca="1" si="96"/>
        <v>0</v>
      </c>
      <c r="P544" s="677">
        <f t="shared" ca="1" si="96"/>
        <v>0</v>
      </c>
      <c r="Q544" s="677">
        <f t="shared" ca="1" si="96"/>
        <v>0</v>
      </c>
      <c r="R544" s="677">
        <f t="shared" ca="1" si="96"/>
        <v>0</v>
      </c>
      <c r="S544" s="677">
        <f t="shared" ca="1" si="96"/>
        <v>0</v>
      </c>
      <c r="T544" s="677">
        <f t="shared" ca="1" si="96"/>
        <v>0</v>
      </c>
      <c r="U544" s="677">
        <f t="shared" ca="1" si="96"/>
        <v>0</v>
      </c>
      <c r="V544" s="677">
        <f t="shared" ca="1" si="96"/>
        <v>0</v>
      </c>
      <c r="W544" s="677">
        <f t="shared" ca="1" si="87"/>
        <v>0</v>
      </c>
      <c r="X544" s="677">
        <f t="shared" ca="1" si="95"/>
        <v>0</v>
      </c>
      <c r="Y544" s="677">
        <f t="shared" ca="1" si="95"/>
        <v>0</v>
      </c>
      <c r="Z544" s="677">
        <f t="shared" ca="1" si="95"/>
        <v>0</v>
      </c>
      <c r="AA544" t="str">
        <f t="shared" si="89"/>
        <v>ASR_COMP</v>
      </c>
      <c r="AB544" s="957">
        <f t="shared" si="90"/>
        <v>44682</v>
      </c>
      <c r="AC544" t="str">
        <f t="shared" si="91"/>
        <v>Unaudited</v>
      </c>
    </row>
    <row r="545" spans="1:29" x14ac:dyDescent="0.25">
      <c r="A545" t="s">
        <v>423</v>
      </c>
      <c r="B545" t="s">
        <v>1388</v>
      </c>
      <c r="C545" t="s">
        <v>1389</v>
      </c>
      <c r="D545">
        <v>1900</v>
      </c>
      <c r="E545" s="957">
        <v>1</v>
      </c>
      <c r="F545" t="s">
        <v>443</v>
      </c>
      <c r="G545" s="957">
        <v>274</v>
      </c>
      <c r="H545" t="s">
        <v>383</v>
      </c>
      <c r="I545" s="958" t="s">
        <v>491</v>
      </c>
      <c r="J545" s="958" t="s">
        <v>447</v>
      </c>
      <c r="K545" s="958" t="s">
        <v>449</v>
      </c>
      <c r="L545" s="937" t="s">
        <v>87</v>
      </c>
      <c r="M545" s="958" t="s">
        <v>457</v>
      </c>
      <c r="N545" s="677">
        <f t="shared" ca="1" si="92"/>
        <v>0</v>
      </c>
      <c r="O545" s="677">
        <f t="shared" ca="1" si="96"/>
        <v>0</v>
      </c>
      <c r="P545" s="677">
        <f t="shared" ca="1" si="96"/>
        <v>0</v>
      </c>
      <c r="Q545" s="677">
        <f t="shared" ca="1" si="96"/>
        <v>0</v>
      </c>
      <c r="R545" s="677">
        <f t="shared" ca="1" si="96"/>
        <v>0</v>
      </c>
      <c r="S545" s="677">
        <f t="shared" ca="1" si="96"/>
        <v>0</v>
      </c>
      <c r="T545" s="677">
        <f t="shared" ca="1" si="96"/>
        <v>0</v>
      </c>
      <c r="U545" s="677">
        <f t="shared" ca="1" si="96"/>
        <v>0</v>
      </c>
      <c r="V545" s="677">
        <f t="shared" ca="1" si="96"/>
        <v>0</v>
      </c>
      <c r="W545" s="677">
        <f t="shared" ca="1" si="87"/>
        <v>0</v>
      </c>
      <c r="X545" s="677">
        <f t="shared" ca="1" si="95"/>
        <v>0</v>
      </c>
      <c r="Y545" s="677">
        <f t="shared" ca="1" si="95"/>
        <v>0</v>
      </c>
      <c r="Z545" s="677">
        <f t="shared" ca="1" si="95"/>
        <v>0</v>
      </c>
      <c r="AA545" t="str">
        <f t="shared" si="89"/>
        <v>ASR_COMP</v>
      </c>
      <c r="AB545" s="957">
        <f t="shared" si="90"/>
        <v>44682</v>
      </c>
      <c r="AC545" t="str">
        <f t="shared" si="91"/>
        <v>Unaudited</v>
      </c>
    </row>
    <row r="546" spans="1:29" x14ac:dyDescent="0.25">
      <c r="A546" t="s">
        <v>423</v>
      </c>
      <c r="B546" t="s">
        <v>1388</v>
      </c>
      <c r="C546" t="s">
        <v>1389</v>
      </c>
      <c r="D546">
        <v>1900</v>
      </c>
      <c r="E546" s="957">
        <v>1</v>
      </c>
      <c r="F546" t="s">
        <v>443</v>
      </c>
      <c r="G546" s="957">
        <v>274</v>
      </c>
      <c r="H546" t="s">
        <v>383</v>
      </c>
      <c r="I546" s="958" t="s">
        <v>491</v>
      </c>
      <c r="J546" s="958" t="s">
        <v>447</v>
      </c>
      <c r="K546" s="958" t="s">
        <v>450</v>
      </c>
      <c r="L546" s="953">
        <v>7.1</v>
      </c>
      <c r="M546" s="958" t="s">
        <v>20</v>
      </c>
      <c r="N546" s="677">
        <f t="shared" ca="1" si="92"/>
        <v>109505.8168146275</v>
      </c>
      <c r="O546" s="677">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50893.878721732028</v>
      </c>
      <c r="P546" s="677">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4852.7306415157755</v>
      </c>
      <c r="Q546" s="677">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12975.436260431856</v>
      </c>
      <c r="R546" s="677">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4331.6390821275481</v>
      </c>
      <c r="S546" s="677">
        <f t="shared" ca="1" si="97"/>
        <v>5571.4020429135808</v>
      </c>
      <c r="T546" s="677">
        <f t="shared" ca="1" si="97"/>
        <v>1014.1867214780874</v>
      </c>
      <c r="U546" s="677">
        <f t="shared" ca="1" si="97"/>
        <v>176.94383680823759</v>
      </c>
      <c r="V546" s="677">
        <f t="shared" ca="1" si="97"/>
        <v>531.64396797466202</v>
      </c>
      <c r="W546" s="677">
        <f t="shared" ca="1" si="87"/>
        <v>28.602170999139922</v>
      </c>
      <c r="X546" s="677">
        <f t="shared" ca="1" si="97"/>
        <v>21608.254880162145</v>
      </c>
      <c r="Y546" s="677">
        <f t="shared" ca="1" si="97"/>
        <v>7521.0984884844374</v>
      </c>
      <c r="Z546" s="677">
        <f t="shared" ca="1" si="97"/>
        <v>0</v>
      </c>
      <c r="AA546" t="str">
        <f t="shared" si="89"/>
        <v>ASR_COMP</v>
      </c>
      <c r="AB546" s="957">
        <f t="shared" si="90"/>
        <v>44682</v>
      </c>
      <c r="AC546" t="str">
        <f t="shared" si="91"/>
        <v>Unaudited</v>
      </c>
    </row>
    <row r="547" spans="1:29" x14ac:dyDescent="0.25">
      <c r="A547" t="s">
        <v>423</v>
      </c>
      <c r="B547" t="s">
        <v>1388</v>
      </c>
      <c r="C547" t="s">
        <v>1389</v>
      </c>
      <c r="D547">
        <v>1900</v>
      </c>
      <c r="E547" s="957">
        <v>1</v>
      </c>
      <c r="F547" t="s">
        <v>443</v>
      </c>
      <c r="G547" s="957">
        <v>274</v>
      </c>
      <c r="H547" t="s">
        <v>383</v>
      </c>
      <c r="I547" s="937" t="s">
        <v>491</v>
      </c>
      <c r="J547" s="937" t="s">
        <v>447</v>
      </c>
      <c r="K547" s="937" t="s">
        <v>450</v>
      </c>
      <c r="L547" s="937">
        <v>7.2</v>
      </c>
      <c r="M547" s="958" t="s">
        <v>21</v>
      </c>
      <c r="N547" s="677">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7">
        <f t="shared" ca="1" si="97"/>
        <v>0</v>
      </c>
      <c r="P547" s="677">
        <f t="shared" ca="1" si="97"/>
        <v>0</v>
      </c>
      <c r="Q547" s="677">
        <f t="shared" ca="1" si="97"/>
        <v>0</v>
      </c>
      <c r="R547" s="677">
        <f t="shared" ca="1" si="97"/>
        <v>0</v>
      </c>
      <c r="S547" s="677">
        <f t="shared" ca="1" si="97"/>
        <v>0</v>
      </c>
      <c r="T547" s="677">
        <f t="shared" ca="1" si="97"/>
        <v>0</v>
      </c>
      <c r="U547" s="677">
        <f t="shared" ca="1" si="97"/>
        <v>0</v>
      </c>
      <c r="V547" s="677">
        <f t="shared" ca="1" si="97"/>
        <v>0</v>
      </c>
      <c r="W547" s="677">
        <f t="shared" ca="1" si="87"/>
        <v>0</v>
      </c>
      <c r="X547" s="677">
        <f t="shared" ca="1" si="97"/>
        <v>0</v>
      </c>
      <c r="Y547" s="677">
        <f t="shared" ca="1" si="97"/>
        <v>0</v>
      </c>
      <c r="Z547" s="677">
        <f t="shared" ca="1" si="97"/>
        <v>0</v>
      </c>
      <c r="AA547" t="str">
        <f t="shared" si="89"/>
        <v>ASR_COMP</v>
      </c>
      <c r="AB547" s="957">
        <f t="shared" si="90"/>
        <v>44682</v>
      </c>
      <c r="AC547" t="str">
        <f t="shared" si="91"/>
        <v>Unaudited</v>
      </c>
    </row>
    <row r="548" spans="1:29" x14ac:dyDescent="0.25">
      <c r="A548" t="s">
        <v>423</v>
      </c>
      <c r="B548" t="s">
        <v>1388</v>
      </c>
      <c r="C548" t="s">
        <v>1389</v>
      </c>
      <c r="D548">
        <v>1900</v>
      </c>
      <c r="E548" s="957">
        <v>1</v>
      </c>
      <c r="F548" t="s">
        <v>443</v>
      </c>
      <c r="G548" s="957">
        <v>274</v>
      </c>
      <c r="H548" t="s">
        <v>383</v>
      </c>
      <c r="I548" s="937" t="s">
        <v>491</v>
      </c>
      <c r="J548" s="937" t="s">
        <v>447</v>
      </c>
      <c r="K548" s="937" t="s">
        <v>450</v>
      </c>
      <c r="L548" s="937">
        <v>7.3</v>
      </c>
      <c r="M548" s="958" t="s">
        <v>158</v>
      </c>
      <c r="N548" s="677">
        <f t="shared" ca="1" si="98"/>
        <v>21487.91832206491</v>
      </c>
      <c r="O548" s="677">
        <f t="shared" ca="1" si="97"/>
        <v>17814.127869864551</v>
      </c>
      <c r="P548" s="677">
        <f t="shared" ca="1" si="97"/>
        <v>872.46654263217749</v>
      </c>
      <c r="Q548" s="677">
        <f t="shared" ca="1" si="97"/>
        <v>965.49031216587616</v>
      </c>
      <c r="R548" s="677">
        <f t="shared" ca="1" si="97"/>
        <v>143.78115211776387</v>
      </c>
      <c r="S548" s="677">
        <f t="shared" ca="1" si="97"/>
        <v>569.87110061914825</v>
      </c>
      <c r="T548" s="677">
        <f t="shared" ca="1" si="97"/>
        <v>7.1525302979123113</v>
      </c>
      <c r="U548" s="677">
        <f t="shared" ca="1" si="97"/>
        <v>1.1735573087959308</v>
      </c>
      <c r="V548" s="677">
        <f t="shared" ca="1" si="97"/>
        <v>11.045560192033605</v>
      </c>
      <c r="W548" s="677">
        <f t="shared" ca="1" si="87"/>
        <v>20.194812588822334</v>
      </c>
      <c r="X548" s="677">
        <f t="shared" ca="1" si="97"/>
        <v>854.48837517922857</v>
      </c>
      <c r="Y548" s="677">
        <f t="shared" ca="1" si="97"/>
        <v>228.12650909859926</v>
      </c>
      <c r="Z548" s="677">
        <f t="shared" ca="1" si="97"/>
        <v>0</v>
      </c>
      <c r="AA548" t="str">
        <f t="shared" si="89"/>
        <v>ASR_COMP</v>
      </c>
      <c r="AB548" s="957">
        <f t="shared" si="90"/>
        <v>44682</v>
      </c>
      <c r="AC548" t="str">
        <f t="shared" si="91"/>
        <v>Unaudited</v>
      </c>
    </row>
    <row r="549" spans="1:29" x14ac:dyDescent="0.25">
      <c r="A549" t="s">
        <v>423</v>
      </c>
      <c r="B549" t="s">
        <v>1388</v>
      </c>
      <c r="C549" t="s">
        <v>1389</v>
      </c>
      <c r="D549">
        <v>1900</v>
      </c>
      <c r="E549" s="957">
        <v>1</v>
      </c>
      <c r="F549" t="s">
        <v>443</v>
      </c>
      <c r="G549" s="957">
        <v>274</v>
      </c>
      <c r="H549" t="s">
        <v>383</v>
      </c>
      <c r="I549" s="937" t="s">
        <v>491</v>
      </c>
      <c r="J549" s="937" t="s">
        <v>447</v>
      </c>
      <c r="K549" s="937" t="s">
        <v>450</v>
      </c>
      <c r="L549" s="937" t="s">
        <v>91</v>
      </c>
      <c r="M549" s="958" t="s">
        <v>458</v>
      </c>
      <c r="N549" s="677">
        <f t="shared" ca="1" si="98"/>
        <v>0</v>
      </c>
      <c r="O549" s="677">
        <f t="shared" ca="1" si="97"/>
        <v>0</v>
      </c>
      <c r="P549" s="677">
        <f t="shared" ca="1" si="97"/>
        <v>0</v>
      </c>
      <c r="Q549" s="677">
        <f t="shared" ca="1" si="97"/>
        <v>0</v>
      </c>
      <c r="R549" s="677">
        <f t="shared" ca="1" si="97"/>
        <v>0</v>
      </c>
      <c r="S549" s="677">
        <f t="shared" ca="1" si="97"/>
        <v>0</v>
      </c>
      <c r="T549" s="677">
        <f t="shared" ca="1" si="97"/>
        <v>0</v>
      </c>
      <c r="U549" s="677">
        <f t="shared" ca="1" si="97"/>
        <v>0</v>
      </c>
      <c r="V549" s="677">
        <f t="shared" ca="1" si="97"/>
        <v>0</v>
      </c>
      <c r="W549" s="677">
        <f t="shared" ca="1" si="87"/>
        <v>0</v>
      </c>
      <c r="X549" s="677">
        <f t="shared" ca="1" si="97"/>
        <v>0</v>
      </c>
      <c r="Y549" s="677">
        <f t="shared" ca="1" si="97"/>
        <v>0</v>
      </c>
      <c r="Z549" s="677">
        <f t="shared" ca="1" si="97"/>
        <v>0</v>
      </c>
      <c r="AA549" t="str">
        <f t="shared" si="89"/>
        <v>ASR_COMP</v>
      </c>
      <c r="AB549" s="957">
        <f t="shared" si="90"/>
        <v>44682</v>
      </c>
      <c r="AC549" t="str">
        <f t="shared" si="91"/>
        <v>Unaudited</v>
      </c>
    </row>
    <row r="550" spans="1:29" x14ac:dyDescent="0.25">
      <c r="A550" t="s">
        <v>423</v>
      </c>
      <c r="B550" t="s">
        <v>1388</v>
      </c>
      <c r="C550" t="s">
        <v>1389</v>
      </c>
      <c r="D550">
        <v>1900</v>
      </c>
      <c r="E550" s="957">
        <v>1</v>
      </c>
      <c r="F550" t="s">
        <v>443</v>
      </c>
      <c r="G550" s="957">
        <v>274</v>
      </c>
      <c r="H550" t="s">
        <v>383</v>
      </c>
      <c r="I550" s="937" t="s">
        <v>491</v>
      </c>
      <c r="J550" s="937" t="s">
        <v>447</v>
      </c>
      <c r="K550" s="937" t="s">
        <v>451</v>
      </c>
      <c r="L550" s="953">
        <v>8.1</v>
      </c>
      <c r="M550" s="958" t="s">
        <v>22</v>
      </c>
      <c r="N550" s="677">
        <f t="shared" ca="1" si="98"/>
        <v>2182553.0639787074</v>
      </c>
      <c r="O550" s="677">
        <f t="shared" ca="1" si="97"/>
        <v>885022.36997986806</v>
      </c>
      <c r="P550" s="677">
        <f t="shared" ca="1" si="97"/>
        <v>122650.60031496998</v>
      </c>
      <c r="Q550" s="677">
        <f t="shared" ca="1" si="97"/>
        <v>739598.4248675803</v>
      </c>
      <c r="R550" s="677">
        <f t="shared" ca="1" si="97"/>
        <v>179967.24171867745</v>
      </c>
      <c r="S550" s="677">
        <f t="shared" ca="1" si="97"/>
        <v>595.92142241014835</v>
      </c>
      <c r="T550" s="677">
        <f t="shared" ca="1" si="97"/>
        <v>19943.446951139598</v>
      </c>
      <c r="U550" s="677">
        <f t="shared" ca="1" si="97"/>
        <v>0</v>
      </c>
      <c r="V550" s="677">
        <f t="shared" ca="1" si="97"/>
        <v>43353.475475745101</v>
      </c>
      <c r="W550" s="677">
        <f t="shared" ca="1" si="87"/>
        <v>970.91641629235539</v>
      </c>
      <c r="X550" s="677">
        <f t="shared" ca="1" si="97"/>
        <v>713.45979559681564</v>
      </c>
      <c r="Y550" s="677">
        <f t="shared" ca="1" si="97"/>
        <v>189737.20703642783</v>
      </c>
      <c r="Z550" s="677">
        <f t="shared" ca="1" si="97"/>
        <v>0</v>
      </c>
      <c r="AA550" t="str">
        <f t="shared" si="89"/>
        <v>ASR_COMP</v>
      </c>
      <c r="AB550" s="957">
        <f t="shared" si="90"/>
        <v>44682</v>
      </c>
      <c r="AC550" t="str">
        <f t="shared" si="91"/>
        <v>Unaudited</v>
      </c>
    </row>
    <row r="551" spans="1:29" x14ac:dyDescent="0.25">
      <c r="A551" t="s">
        <v>423</v>
      </c>
      <c r="B551" t="s">
        <v>1388</v>
      </c>
      <c r="C551" t="s">
        <v>1389</v>
      </c>
      <c r="D551">
        <v>1900</v>
      </c>
      <c r="E551" s="957">
        <v>1</v>
      </c>
      <c r="F551" t="s">
        <v>443</v>
      </c>
      <c r="G551" s="957">
        <v>274</v>
      </c>
      <c r="H551" t="s">
        <v>383</v>
      </c>
      <c r="I551" s="937" t="s">
        <v>491</v>
      </c>
      <c r="J551" s="937" t="s">
        <v>447</v>
      </c>
      <c r="K551" s="937" t="s">
        <v>451</v>
      </c>
      <c r="L551" s="953" t="s">
        <v>115</v>
      </c>
      <c r="M551" s="958" t="s">
        <v>446</v>
      </c>
      <c r="N551" s="677">
        <f t="shared" ca="1" si="98"/>
        <v>103895.76000000001</v>
      </c>
      <c r="O551" s="677">
        <f t="shared" ca="1" si="97"/>
        <v>77601.36</v>
      </c>
      <c r="P551" s="677">
        <f t="shared" ca="1" si="97"/>
        <v>0</v>
      </c>
      <c r="Q551" s="677">
        <f t="shared" ca="1" si="97"/>
        <v>0</v>
      </c>
      <c r="R551" s="677">
        <f t="shared" ca="1" si="97"/>
        <v>26294.400000000001</v>
      </c>
      <c r="S551" s="677">
        <f t="shared" ca="1" si="97"/>
        <v>0</v>
      </c>
      <c r="T551" s="677">
        <f t="shared" ca="1" si="97"/>
        <v>0</v>
      </c>
      <c r="U551" s="677">
        <f t="shared" ca="1" si="97"/>
        <v>0</v>
      </c>
      <c r="V551" s="677">
        <f t="shared" ca="1" si="97"/>
        <v>0</v>
      </c>
      <c r="W551" s="677">
        <f t="shared" ca="1" si="87"/>
        <v>0</v>
      </c>
      <c r="X551" s="677">
        <f t="shared" ca="1" si="97"/>
        <v>0</v>
      </c>
      <c r="Y551" s="677">
        <f t="shared" ca="1" si="97"/>
        <v>0</v>
      </c>
      <c r="Z551" s="677">
        <f t="shared" ca="1" si="97"/>
        <v>0</v>
      </c>
      <c r="AA551" t="str">
        <f t="shared" si="89"/>
        <v>ASR_COMP</v>
      </c>
      <c r="AB551" s="957">
        <f t="shared" si="90"/>
        <v>44682</v>
      </c>
      <c r="AC551" t="str">
        <f t="shared" si="91"/>
        <v>Unaudited</v>
      </c>
    </row>
    <row r="552" spans="1:29" x14ac:dyDescent="0.25">
      <c r="A552" t="s">
        <v>423</v>
      </c>
      <c r="B552" t="s">
        <v>1388</v>
      </c>
      <c r="C552" t="s">
        <v>1389</v>
      </c>
      <c r="D552">
        <v>1900</v>
      </c>
      <c r="E552" s="957">
        <v>1</v>
      </c>
      <c r="F552" t="s">
        <v>443</v>
      </c>
      <c r="G552" s="957">
        <v>274</v>
      </c>
      <c r="H552" t="s">
        <v>383</v>
      </c>
      <c r="I552" s="937" t="s">
        <v>491</v>
      </c>
      <c r="J552" s="937" t="s">
        <v>447</v>
      </c>
      <c r="K552" s="937" t="s">
        <v>451</v>
      </c>
      <c r="L552" s="937" t="s">
        <v>117</v>
      </c>
      <c r="M552" s="958" t="s">
        <v>160</v>
      </c>
      <c r="N552" s="677">
        <f t="shared" ca="1" si="98"/>
        <v>0</v>
      </c>
      <c r="O552" s="677">
        <f t="shared" ca="1" si="97"/>
        <v>0</v>
      </c>
      <c r="P552" s="677">
        <f t="shared" ca="1" si="97"/>
        <v>0</v>
      </c>
      <c r="Q552" s="677">
        <f t="shared" ca="1" si="97"/>
        <v>0</v>
      </c>
      <c r="R552" s="677">
        <f t="shared" ca="1" si="97"/>
        <v>0</v>
      </c>
      <c r="S552" s="677">
        <f t="shared" ca="1" si="97"/>
        <v>0</v>
      </c>
      <c r="T552" s="677">
        <f t="shared" ca="1" si="97"/>
        <v>0</v>
      </c>
      <c r="U552" s="677">
        <f t="shared" ca="1" si="97"/>
        <v>0</v>
      </c>
      <c r="V552" s="677">
        <f t="shared" ca="1" si="97"/>
        <v>0</v>
      </c>
      <c r="W552" s="677">
        <f t="shared" ca="1" si="87"/>
        <v>0</v>
      </c>
      <c r="X552" s="677">
        <f t="shared" ca="1" si="97"/>
        <v>0</v>
      </c>
      <c r="Y552" s="677">
        <f t="shared" ca="1" si="97"/>
        <v>0</v>
      </c>
      <c r="Z552" s="677">
        <f t="shared" ca="1" si="97"/>
        <v>0</v>
      </c>
      <c r="AA552" t="str">
        <f t="shared" si="89"/>
        <v>ASR_COMP</v>
      </c>
      <c r="AB552" s="957">
        <f t="shared" si="90"/>
        <v>44682</v>
      </c>
      <c r="AC552" t="str">
        <f t="shared" si="91"/>
        <v>Unaudited</v>
      </c>
    </row>
    <row r="553" spans="1:29" x14ac:dyDescent="0.25">
      <c r="A553" t="s">
        <v>423</v>
      </c>
      <c r="B553" t="s">
        <v>1388</v>
      </c>
      <c r="C553" t="s">
        <v>1389</v>
      </c>
      <c r="D553">
        <v>1900</v>
      </c>
      <c r="E553" s="957">
        <v>1</v>
      </c>
      <c r="F553" t="s">
        <v>443</v>
      </c>
      <c r="G553" s="957">
        <v>274</v>
      </c>
      <c r="H553" t="s">
        <v>383</v>
      </c>
      <c r="I553" s="958" t="s">
        <v>491</v>
      </c>
      <c r="J553" s="958" t="s">
        <v>447</v>
      </c>
      <c r="K553" s="958" t="s">
        <v>451</v>
      </c>
      <c r="L553" s="937" t="s">
        <v>118</v>
      </c>
      <c r="M553" s="958" t="s">
        <v>116</v>
      </c>
      <c r="N553" s="677">
        <f t="shared" ca="1" si="98"/>
        <v>-6748.6809984518668</v>
      </c>
      <c r="O553" s="677">
        <f t="shared" ca="1" si="97"/>
        <v>-2514.8770564269594</v>
      </c>
      <c r="P553" s="677">
        <f t="shared" ca="1" si="97"/>
        <v>-348.52359799236217</v>
      </c>
      <c r="Q553" s="677">
        <f t="shared" ca="1" si="97"/>
        <v>-2388.4437715684039</v>
      </c>
      <c r="R553" s="677">
        <f t="shared" ca="1" si="97"/>
        <v>-581.18246756174563</v>
      </c>
      <c r="S553" s="677">
        <f t="shared" ca="1" si="97"/>
        <v>-72.718768881067163</v>
      </c>
      <c r="T553" s="677">
        <f t="shared" ca="1" si="97"/>
        <v>0</v>
      </c>
      <c r="U553" s="677">
        <f t="shared" ca="1" si="97"/>
        <v>0</v>
      </c>
      <c r="V553" s="677">
        <f t="shared" ca="1" si="97"/>
        <v>-140.00481206328465</v>
      </c>
      <c r="W553" s="677">
        <f t="shared" ca="1" si="87"/>
        <v>-3.1354572822706976</v>
      </c>
      <c r="X553" s="677">
        <f t="shared" ca="1" si="97"/>
        <v>-87.0616763064276</v>
      </c>
      <c r="Y553" s="677">
        <f t="shared" ca="1" si="97"/>
        <v>-612.73339036934647</v>
      </c>
      <c r="Z553" s="677">
        <f t="shared" ca="1" si="97"/>
        <v>0</v>
      </c>
      <c r="AA553" t="str">
        <f t="shared" si="89"/>
        <v>ASR_COMP</v>
      </c>
      <c r="AB553" s="957">
        <f t="shared" si="90"/>
        <v>44682</v>
      </c>
      <c r="AC553" t="str">
        <f t="shared" si="91"/>
        <v>Unaudited</v>
      </c>
    </row>
    <row r="554" spans="1:29" x14ac:dyDescent="0.25">
      <c r="A554" t="s">
        <v>423</v>
      </c>
      <c r="B554" t="s">
        <v>1388</v>
      </c>
      <c r="C554" t="s">
        <v>1389</v>
      </c>
      <c r="D554">
        <v>1900</v>
      </c>
      <c r="E554" s="957">
        <v>1</v>
      </c>
      <c r="F554" t="s">
        <v>443</v>
      </c>
      <c r="G554" s="957">
        <v>274</v>
      </c>
      <c r="H554" t="s">
        <v>383</v>
      </c>
      <c r="I554" s="937" t="s">
        <v>491</v>
      </c>
      <c r="J554" s="937" t="s">
        <v>447</v>
      </c>
      <c r="K554" s="937" t="s">
        <v>451</v>
      </c>
      <c r="L554" s="937" t="s">
        <v>119</v>
      </c>
      <c r="M554" s="958" t="s">
        <v>161</v>
      </c>
      <c r="N554" s="677">
        <f t="shared" ca="1" si="98"/>
        <v>0</v>
      </c>
      <c r="O554" s="677">
        <f t="shared" ca="1" si="97"/>
        <v>0</v>
      </c>
      <c r="P554" s="677">
        <f t="shared" ca="1" si="97"/>
        <v>0</v>
      </c>
      <c r="Q554" s="677">
        <f t="shared" ca="1" si="97"/>
        <v>0</v>
      </c>
      <c r="R554" s="677">
        <f t="shared" ca="1" si="97"/>
        <v>0</v>
      </c>
      <c r="S554" s="677">
        <f t="shared" ca="1" si="97"/>
        <v>0</v>
      </c>
      <c r="T554" s="677">
        <f t="shared" ca="1" si="97"/>
        <v>0</v>
      </c>
      <c r="U554" s="677">
        <f t="shared" ca="1" si="97"/>
        <v>0</v>
      </c>
      <c r="V554" s="677">
        <f t="shared" ca="1" si="97"/>
        <v>0</v>
      </c>
      <c r="W554" s="677">
        <f t="shared" ca="1" si="87"/>
        <v>0</v>
      </c>
      <c r="X554" s="677">
        <f t="shared" ca="1" si="97"/>
        <v>0</v>
      </c>
      <c r="Y554" s="677">
        <f t="shared" ca="1" si="97"/>
        <v>0</v>
      </c>
      <c r="Z554" s="677">
        <f t="shared" ca="1" si="97"/>
        <v>0</v>
      </c>
      <c r="AA554" t="str">
        <f t="shared" si="89"/>
        <v>ASR_COMP</v>
      </c>
      <c r="AB554" s="957">
        <f t="shared" si="90"/>
        <v>44682</v>
      </c>
      <c r="AC554" t="str">
        <f t="shared" si="91"/>
        <v>Unaudited</v>
      </c>
    </row>
    <row r="555" spans="1:29" x14ac:dyDescent="0.25">
      <c r="A555" t="s">
        <v>423</v>
      </c>
      <c r="B555" t="s">
        <v>1388</v>
      </c>
      <c r="C555" t="s">
        <v>1389</v>
      </c>
      <c r="D555">
        <v>1900</v>
      </c>
      <c r="E555" s="957">
        <v>1</v>
      </c>
      <c r="F555" t="s">
        <v>443</v>
      </c>
      <c r="G555" s="957">
        <v>274</v>
      </c>
      <c r="H555" t="s">
        <v>383</v>
      </c>
      <c r="I555" s="937" t="s">
        <v>491</v>
      </c>
      <c r="J555" s="937" t="s">
        <v>447</v>
      </c>
      <c r="K555" s="937" t="s">
        <v>451</v>
      </c>
      <c r="L555" s="937" t="s">
        <v>162</v>
      </c>
      <c r="M555" s="958" t="s">
        <v>23</v>
      </c>
      <c r="N555" s="677">
        <f t="shared" ca="1" si="98"/>
        <v>0</v>
      </c>
      <c r="O555" s="677">
        <f t="shared" ca="1" si="97"/>
        <v>0</v>
      </c>
      <c r="P555" s="677">
        <f t="shared" ca="1" si="97"/>
        <v>0</v>
      </c>
      <c r="Q555" s="677">
        <f t="shared" ca="1" si="97"/>
        <v>0</v>
      </c>
      <c r="R555" s="677">
        <f t="shared" ca="1" si="97"/>
        <v>0</v>
      </c>
      <c r="S555" s="677">
        <f t="shared" ca="1" si="97"/>
        <v>0</v>
      </c>
      <c r="T555" s="677">
        <f t="shared" ca="1" si="97"/>
        <v>0</v>
      </c>
      <c r="U555" s="677">
        <f t="shared" ca="1" si="97"/>
        <v>0</v>
      </c>
      <c r="V555" s="677">
        <f t="shared" ca="1" si="97"/>
        <v>0</v>
      </c>
      <c r="W555" s="677">
        <f t="shared" ca="1" si="87"/>
        <v>0</v>
      </c>
      <c r="X555" s="677">
        <f t="shared" ca="1" si="97"/>
        <v>0</v>
      </c>
      <c r="Y555" s="677">
        <f t="shared" ca="1" si="97"/>
        <v>0</v>
      </c>
      <c r="Z555" s="677">
        <f t="shared" ca="1" si="97"/>
        <v>0</v>
      </c>
      <c r="AA555" t="str">
        <f t="shared" si="89"/>
        <v>ASR_COMP</v>
      </c>
      <c r="AB555" s="957">
        <f t="shared" si="90"/>
        <v>44682</v>
      </c>
      <c r="AC555" t="str">
        <f t="shared" si="91"/>
        <v>Unaudited</v>
      </c>
    </row>
    <row r="556" spans="1:29" x14ac:dyDescent="0.25">
      <c r="A556" t="s">
        <v>423</v>
      </c>
      <c r="B556" t="s">
        <v>1388</v>
      </c>
      <c r="C556" t="s">
        <v>1389</v>
      </c>
      <c r="D556">
        <v>1900</v>
      </c>
      <c r="E556" s="957">
        <v>1</v>
      </c>
      <c r="F556" t="s">
        <v>443</v>
      </c>
      <c r="G556" s="957">
        <v>274</v>
      </c>
      <c r="H556" t="s">
        <v>383</v>
      </c>
      <c r="I556" s="937" t="s">
        <v>491</v>
      </c>
      <c r="J556" s="937" t="s">
        <v>447</v>
      </c>
      <c r="K556" s="937" t="s">
        <v>451</v>
      </c>
      <c r="L556" s="937" t="s">
        <v>445</v>
      </c>
      <c r="M556" s="958" t="s">
        <v>459</v>
      </c>
      <c r="N556" s="677">
        <f t="shared" ca="1" si="98"/>
        <v>0</v>
      </c>
      <c r="O556" s="677">
        <f t="shared" ca="1" si="97"/>
        <v>0</v>
      </c>
      <c r="P556" s="677">
        <f t="shared" ca="1" si="97"/>
        <v>0</v>
      </c>
      <c r="Q556" s="677">
        <f t="shared" ca="1" si="97"/>
        <v>0</v>
      </c>
      <c r="R556" s="677">
        <f t="shared" ca="1" si="97"/>
        <v>0</v>
      </c>
      <c r="S556" s="677">
        <f t="shared" ca="1" si="97"/>
        <v>0</v>
      </c>
      <c r="T556" s="677">
        <f t="shared" ca="1" si="97"/>
        <v>0</v>
      </c>
      <c r="U556" s="677">
        <f t="shared" ca="1" si="97"/>
        <v>0</v>
      </c>
      <c r="V556" s="677">
        <f t="shared" ca="1" si="97"/>
        <v>0</v>
      </c>
      <c r="W556" s="677">
        <f t="shared" ca="1" si="87"/>
        <v>0</v>
      </c>
      <c r="X556" s="677">
        <f t="shared" ca="1" si="97"/>
        <v>0</v>
      </c>
      <c r="Y556" s="677">
        <f t="shared" ca="1" si="97"/>
        <v>0</v>
      </c>
      <c r="Z556" s="677">
        <f t="shared" ca="1" si="97"/>
        <v>0</v>
      </c>
      <c r="AA556" t="str">
        <f t="shared" si="89"/>
        <v>ASR_COMP</v>
      </c>
      <c r="AB556" s="957">
        <f t="shared" si="90"/>
        <v>44682</v>
      </c>
      <c r="AC556" t="str">
        <f t="shared" si="91"/>
        <v>Unaudited</v>
      </c>
    </row>
    <row r="557" spans="1:29" ht="30" x14ac:dyDescent="0.25">
      <c r="A557" t="s">
        <v>423</v>
      </c>
      <c r="B557" t="s">
        <v>1388</v>
      </c>
      <c r="C557" t="s">
        <v>1389</v>
      </c>
      <c r="D557">
        <v>1900</v>
      </c>
      <c r="E557" s="957">
        <v>1</v>
      </c>
      <c r="F557" t="s">
        <v>443</v>
      </c>
      <c r="G557" s="957">
        <v>274</v>
      </c>
      <c r="H557" t="s">
        <v>383</v>
      </c>
      <c r="I557" s="958" t="s">
        <v>491</v>
      </c>
      <c r="J557" s="958" t="s">
        <v>447</v>
      </c>
      <c r="K557" s="958" t="s">
        <v>452</v>
      </c>
      <c r="L557" s="937">
        <v>9.1</v>
      </c>
      <c r="M557" s="958" t="s">
        <v>188</v>
      </c>
      <c r="N557" s="677">
        <f t="shared" ca="1" si="98"/>
        <v>100578.56070500489</v>
      </c>
      <c r="O557" s="677">
        <f t="shared" ca="1" si="97"/>
        <v>67348.326353740325</v>
      </c>
      <c r="P557" s="677">
        <f t="shared" ca="1" si="97"/>
        <v>2754.2029788501904</v>
      </c>
      <c r="Q557" s="677">
        <f t="shared" ca="1" si="97"/>
        <v>9060.2489429678062</v>
      </c>
      <c r="R557" s="677">
        <f t="shared" ca="1" si="97"/>
        <v>3013.1339082354257</v>
      </c>
      <c r="S557" s="677">
        <f t="shared" ca="1" si="97"/>
        <v>288.3802154536022</v>
      </c>
      <c r="T557" s="677">
        <f t="shared" ca="1" si="97"/>
        <v>189.46987063115148</v>
      </c>
      <c r="U557" s="677">
        <f t="shared" ca="1" si="97"/>
        <v>0.32893852939280799</v>
      </c>
      <c r="V557" s="677">
        <f t="shared" ca="1" si="97"/>
        <v>22.288676227462322</v>
      </c>
      <c r="W557" s="677">
        <f t="shared" ca="1" si="87"/>
        <v>17902.180820369544</v>
      </c>
      <c r="X557" s="677">
        <f t="shared" ca="1" si="97"/>
        <v>0</v>
      </c>
      <c r="Y557" s="677">
        <f t="shared" ca="1" si="97"/>
        <v>0</v>
      </c>
      <c r="Z557" s="677">
        <f t="shared" ca="1" si="97"/>
        <v>0</v>
      </c>
      <c r="AA557" t="str">
        <f t="shared" si="89"/>
        <v>ASR_COMP</v>
      </c>
      <c r="AB557" s="957">
        <f t="shared" si="90"/>
        <v>44682</v>
      </c>
      <c r="AC557" t="str">
        <f t="shared" si="91"/>
        <v>Unaudited</v>
      </c>
    </row>
    <row r="558" spans="1:29" x14ac:dyDescent="0.25">
      <c r="A558" t="s">
        <v>423</v>
      </c>
      <c r="B558" t="s">
        <v>1388</v>
      </c>
      <c r="C558" t="s">
        <v>1389</v>
      </c>
      <c r="D558">
        <v>1900</v>
      </c>
      <c r="E558" s="957">
        <v>1</v>
      </c>
      <c r="F558" t="s">
        <v>443</v>
      </c>
      <c r="G558" s="957">
        <v>274</v>
      </c>
      <c r="H558" t="s">
        <v>383</v>
      </c>
      <c r="I558" s="958" t="s">
        <v>491</v>
      </c>
      <c r="J558" s="958" t="s">
        <v>447</v>
      </c>
      <c r="K558" s="958" t="s">
        <v>452</v>
      </c>
      <c r="L558" s="937" t="s">
        <v>109</v>
      </c>
      <c r="M558" s="958" t="s">
        <v>189</v>
      </c>
      <c r="N558" s="677">
        <f t="shared" ca="1" si="98"/>
        <v>48605.268820399011</v>
      </c>
      <c r="O558" s="677">
        <f t="shared" ca="1" si="97"/>
        <v>1242.3329491334459</v>
      </c>
      <c r="P558" s="677">
        <f t="shared" ca="1" si="97"/>
        <v>60.844625167537643</v>
      </c>
      <c r="Q558" s="677">
        <f t="shared" ca="1" si="97"/>
        <v>43330.057654815537</v>
      </c>
      <c r="R558" s="677">
        <f t="shared" ca="1" si="97"/>
        <v>64.657886927032635</v>
      </c>
      <c r="S558" s="677">
        <f t="shared" ca="1" si="97"/>
        <v>3855.9767293600485</v>
      </c>
      <c r="T558" s="677">
        <f t="shared" ca="1" si="97"/>
        <v>37.276981678378711</v>
      </c>
      <c r="U558" s="677">
        <f t="shared" ca="1" si="97"/>
        <v>7.3305703455269849E-2</v>
      </c>
      <c r="V558" s="677">
        <f t="shared" ca="1" si="97"/>
        <v>4.9671502239548815</v>
      </c>
      <c r="W558" s="677">
        <f t="shared" ca="1" si="87"/>
        <v>9.0815373896240068</v>
      </c>
      <c r="X558" s="677">
        <f t="shared" ca="1" si="97"/>
        <v>0</v>
      </c>
      <c r="Y558" s="677">
        <f t="shared" ca="1" si="97"/>
        <v>0</v>
      </c>
      <c r="Z558" s="677">
        <f t="shared" ca="1" si="97"/>
        <v>0</v>
      </c>
      <c r="AA558" t="str">
        <f t="shared" si="89"/>
        <v>ASR_COMP</v>
      </c>
      <c r="AB558" s="957">
        <f t="shared" si="90"/>
        <v>44682</v>
      </c>
      <c r="AC558" t="str">
        <f t="shared" si="91"/>
        <v>Unaudited</v>
      </c>
    </row>
    <row r="559" spans="1:29" x14ac:dyDescent="0.25">
      <c r="A559" t="s">
        <v>423</v>
      </c>
      <c r="B559" t="s">
        <v>1388</v>
      </c>
      <c r="C559" t="s">
        <v>1389</v>
      </c>
      <c r="D559">
        <v>1900</v>
      </c>
      <c r="E559" s="957">
        <v>1</v>
      </c>
      <c r="F559" t="s">
        <v>443</v>
      </c>
      <c r="G559" s="957">
        <v>274</v>
      </c>
      <c r="H559" t="s">
        <v>383</v>
      </c>
      <c r="I559" s="958" t="s">
        <v>491</v>
      </c>
      <c r="J559" s="958" t="s">
        <v>447</v>
      </c>
      <c r="K559" s="958" t="s">
        <v>452</v>
      </c>
      <c r="L559" s="937" t="s">
        <v>1324</v>
      </c>
      <c r="M559" s="958" t="s">
        <v>1325</v>
      </c>
      <c r="N559" s="677">
        <f t="shared" ca="1" si="98"/>
        <v>67758.429846832383</v>
      </c>
      <c r="O559" s="677">
        <f t="shared" ca="1" si="97"/>
        <v>1313.637546582913</v>
      </c>
      <c r="P559" s="677">
        <f t="shared" ca="1" si="97"/>
        <v>64.336846401435679</v>
      </c>
      <c r="Q559" s="677">
        <f t="shared" ca="1" si="97"/>
        <v>26369.737595093844</v>
      </c>
      <c r="R559" s="677">
        <f t="shared" ca="1" si="97"/>
        <v>5504.188973075461</v>
      </c>
      <c r="S559" s="677">
        <f t="shared" ca="1" si="97"/>
        <v>34452.179829367422</v>
      </c>
      <c r="T559" s="677">
        <f t="shared" ca="1" si="97"/>
        <v>39.416520981881831</v>
      </c>
      <c r="U559" s="677">
        <f t="shared" ca="1" si="97"/>
        <v>7.7513137283112835E-2</v>
      </c>
      <c r="V559" s="677">
        <f t="shared" ca="1" si="97"/>
        <v>5.2522434008179602</v>
      </c>
      <c r="W559" s="677">
        <f t="shared" ca="1" si="87"/>
        <v>9.6027787913280385</v>
      </c>
      <c r="X559" s="677">
        <f t="shared" ca="1" si="97"/>
        <v>0</v>
      </c>
      <c r="Y559" s="677">
        <f t="shared" ca="1" si="97"/>
        <v>0</v>
      </c>
      <c r="Z559" s="677">
        <f t="shared" ca="1" si="97"/>
        <v>0</v>
      </c>
      <c r="AA559" t="str">
        <f t="shared" si="89"/>
        <v>ASR_COMP</v>
      </c>
      <c r="AB559" s="957">
        <f t="shared" si="90"/>
        <v>44682</v>
      </c>
      <c r="AC559" t="str">
        <f t="shared" si="91"/>
        <v>Unaudited</v>
      </c>
    </row>
    <row r="560" spans="1:29" x14ac:dyDescent="0.25">
      <c r="A560" t="s">
        <v>423</v>
      </c>
      <c r="B560" t="s">
        <v>1388</v>
      </c>
      <c r="C560" t="s">
        <v>1389</v>
      </c>
      <c r="D560">
        <v>1900</v>
      </c>
      <c r="E560" s="957">
        <v>1</v>
      </c>
      <c r="F560" t="s">
        <v>443</v>
      </c>
      <c r="G560" s="957">
        <v>274</v>
      </c>
      <c r="H560" t="s">
        <v>383</v>
      </c>
      <c r="I560" s="958" t="s">
        <v>491</v>
      </c>
      <c r="J560" s="958" t="s">
        <v>447</v>
      </c>
      <c r="K560" s="958" t="s">
        <v>452</v>
      </c>
      <c r="L560" s="937" t="s">
        <v>110</v>
      </c>
      <c r="M560" s="958" t="s">
        <v>190</v>
      </c>
      <c r="N560" s="677">
        <f t="shared" ca="1" si="98"/>
        <v>143398.463295041</v>
      </c>
      <c r="O560" s="677">
        <f t="shared" ca="1" si="97"/>
        <v>66351.828926698363</v>
      </c>
      <c r="P560" s="677">
        <f t="shared" ca="1" si="97"/>
        <v>3492.5096025044932</v>
      </c>
      <c r="Q560" s="677">
        <f t="shared" ca="1" si="97"/>
        <v>52438.980383310678</v>
      </c>
      <c r="R560" s="677">
        <f t="shared" ca="1" si="97"/>
        <v>5552.3192049778918</v>
      </c>
      <c r="S560" s="677">
        <f t="shared" ca="1" si="97"/>
        <v>4115.3440305704962</v>
      </c>
      <c r="T560" s="677">
        <f t="shared" ca="1" si="97"/>
        <v>9508.4049955037699</v>
      </c>
      <c r="U560" s="677">
        <f t="shared" ca="1" si="97"/>
        <v>0.16800910811763201</v>
      </c>
      <c r="V560" s="677">
        <f t="shared" ca="1" si="97"/>
        <v>11.384195767552692</v>
      </c>
      <c r="W560" s="677">
        <f t="shared" ca="1" si="87"/>
        <v>1927.5239465996485</v>
      </c>
      <c r="X560" s="677">
        <f t="shared" ca="1" si="97"/>
        <v>0</v>
      </c>
      <c r="Y560" s="677">
        <f t="shared" ca="1" si="97"/>
        <v>0</v>
      </c>
      <c r="Z560" s="677">
        <f t="shared" ca="1" si="97"/>
        <v>0</v>
      </c>
      <c r="AA560" t="str">
        <f t="shared" si="89"/>
        <v>ASR_COMP</v>
      </c>
      <c r="AB560" s="957">
        <f t="shared" si="90"/>
        <v>44682</v>
      </c>
      <c r="AC560" t="str">
        <f t="shared" si="91"/>
        <v>Unaudited</v>
      </c>
    </row>
    <row r="561" spans="1:29" x14ac:dyDescent="0.25">
      <c r="A561" t="s">
        <v>423</v>
      </c>
      <c r="B561" t="s">
        <v>1388</v>
      </c>
      <c r="C561" t="s">
        <v>1389</v>
      </c>
      <c r="D561">
        <v>1900</v>
      </c>
      <c r="E561" s="957">
        <v>1</v>
      </c>
      <c r="F561" t="s">
        <v>443</v>
      </c>
      <c r="G561" s="957">
        <v>274</v>
      </c>
      <c r="H561" t="s">
        <v>383</v>
      </c>
      <c r="I561" s="958" t="s">
        <v>491</v>
      </c>
      <c r="J561" s="958" t="s">
        <v>447</v>
      </c>
      <c r="K561" s="958" t="s">
        <v>452</v>
      </c>
      <c r="L561" s="953" t="s">
        <v>111</v>
      </c>
      <c r="M561" s="958" t="s">
        <v>163</v>
      </c>
      <c r="N561" s="677">
        <f t="shared" ca="1" si="98"/>
        <v>642571.61962393764</v>
      </c>
      <c r="O561" s="677">
        <f t="shared" ca="1" si="97"/>
        <v>396646.41701314936</v>
      </c>
      <c r="P561" s="677">
        <f t="shared" ca="1" si="97"/>
        <v>19302.062669110041</v>
      </c>
      <c r="Q561" s="677">
        <f t="shared" ca="1" si="97"/>
        <v>91200.272415432599</v>
      </c>
      <c r="R561" s="677">
        <f t="shared" ca="1" si="97"/>
        <v>10830.80762722217</v>
      </c>
      <c r="S561" s="677">
        <f t="shared" ca="1" si="97"/>
        <v>27587.661587926188</v>
      </c>
      <c r="T561" s="677">
        <f t="shared" ca="1" si="97"/>
        <v>5406.1150343201425</v>
      </c>
      <c r="U561" s="677">
        <f t="shared" ca="1" si="97"/>
        <v>3.1576871102144861</v>
      </c>
      <c r="V561" s="677">
        <f t="shared" ca="1" si="97"/>
        <v>1523.1092013670077</v>
      </c>
      <c r="W561" s="677">
        <f t="shared" ca="1" si="87"/>
        <v>513.75991187642603</v>
      </c>
      <c r="X561" s="677">
        <f t="shared" ca="1" si="97"/>
        <v>44472.114524549899</v>
      </c>
      <c r="Y561" s="677">
        <f t="shared" ca="1" si="97"/>
        <v>45086.141951873491</v>
      </c>
      <c r="Z561" s="677">
        <f t="shared" ca="1" si="97"/>
        <v>0</v>
      </c>
      <c r="AA561" t="str">
        <f t="shared" si="89"/>
        <v>ASR_COMP</v>
      </c>
      <c r="AB561" s="957">
        <f t="shared" si="90"/>
        <v>44682</v>
      </c>
      <c r="AC561" t="str">
        <f t="shared" si="91"/>
        <v>Unaudited</v>
      </c>
    </row>
    <row r="562" spans="1:29" x14ac:dyDescent="0.25">
      <c r="A562" t="s">
        <v>423</v>
      </c>
      <c r="B562" t="s">
        <v>1388</v>
      </c>
      <c r="C562" t="s">
        <v>1389</v>
      </c>
      <c r="D562">
        <v>1900</v>
      </c>
      <c r="E562" s="957">
        <v>1</v>
      </c>
      <c r="F562" t="s">
        <v>443</v>
      </c>
      <c r="G562" s="957">
        <v>274</v>
      </c>
      <c r="H562" t="s">
        <v>383</v>
      </c>
      <c r="I562" s="958" t="s">
        <v>491</v>
      </c>
      <c r="J562" s="958" t="s">
        <v>447</v>
      </c>
      <c r="K562" s="958" t="s">
        <v>452</v>
      </c>
      <c r="L562" s="937" t="s">
        <v>112</v>
      </c>
      <c r="M562" s="958" t="s">
        <v>137</v>
      </c>
      <c r="N562" s="677">
        <f t="shared" ca="1" si="98"/>
        <v>0</v>
      </c>
      <c r="O562" s="677">
        <f t="shared" ca="1" si="98"/>
        <v>0</v>
      </c>
      <c r="P562" s="677">
        <f t="shared" ca="1" si="98"/>
        <v>0</v>
      </c>
      <c r="Q562" s="677">
        <f t="shared" ca="1" si="98"/>
        <v>0</v>
      </c>
      <c r="R562" s="677">
        <f t="shared" ca="1" si="98"/>
        <v>0</v>
      </c>
      <c r="S562" s="677">
        <f t="shared" ca="1" si="98"/>
        <v>0</v>
      </c>
      <c r="T562" s="677">
        <f t="shared" ca="1" si="98"/>
        <v>0</v>
      </c>
      <c r="U562" s="677">
        <f t="shared" ca="1" si="98"/>
        <v>0</v>
      </c>
      <c r="V562" s="677">
        <f t="shared" ca="1" si="98"/>
        <v>0</v>
      </c>
      <c r="W562" s="677">
        <f t="shared" ca="1" si="87"/>
        <v>0</v>
      </c>
      <c r="X562" s="677">
        <f t="shared" ca="1" si="98"/>
        <v>0</v>
      </c>
      <c r="Y562" s="677">
        <f t="shared" ca="1" si="98"/>
        <v>0</v>
      </c>
      <c r="Z562" s="677">
        <f t="shared" ca="1" si="98"/>
        <v>0</v>
      </c>
      <c r="AA562" t="str">
        <f t="shared" si="89"/>
        <v>ASR_COMP</v>
      </c>
      <c r="AB562" s="957">
        <f t="shared" si="90"/>
        <v>44682</v>
      </c>
      <c r="AC562" t="str">
        <f t="shared" si="91"/>
        <v>Unaudited</v>
      </c>
    </row>
    <row r="563" spans="1:29" x14ac:dyDescent="0.25">
      <c r="A563" t="s">
        <v>423</v>
      </c>
      <c r="B563" t="s">
        <v>1388</v>
      </c>
      <c r="C563" t="s">
        <v>1389</v>
      </c>
      <c r="D563">
        <v>1900</v>
      </c>
      <c r="E563" s="957">
        <v>1</v>
      </c>
      <c r="F563" t="s">
        <v>443</v>
      </c>
      <c r="G563" s="957">
        <v>274</v>
      </c>
      <c r="H563" t="s">
        <v>383</v>
      </c>
      <c r="I563" s="937" t="s">
        <v>491</v>
      </c>
      <c r="J563" s="937" t="s">
        <v>447</v>
      </c>
      <c r="K563" s="937" t="s">
        <v>452</v>
      </c>
      <c r="L563" s="937" t="s">
        <v>113</v>
      </c>
      <c r="M563" s="958" t="s">
        <v>165</v>
      </c>
      <c r="N563" s="677">
        <f t="shared" ca="1" si="98"/>
        <v>-339170.70404271671</v>
      </c>
      <c r="O563" s="677">
        <f t="shared" ca="1" si="98"/>
        <v>-132617.65696293645</v>
      </c>
      <c r="P563" s="677">
        <f t="shared" ca="1" si="98"/>
        <v>-7185.0977512826985</v>
      </c>
      <c r="Q563" s="677">
        <f t="shared" ca="1" si="98"/>
        <v>-83616.529034279651</v>
      </c>
      <c r="R563" s="677">
        <f t="shared" ca="1" si="98"/>
        <v>-7132.1409476775698</v>
      </c>
      <c r="S563" s="677">
        <f t="shared" ca="1" si="98"/>
        <v>-30952.694575348352</v>
      </c>
      <c r="T563" s="677">
        <f t="shared" ca="1" si="98"/>
        <v>-3898.0155419389457</v>
      </c>
      <c r="U563" s="677">
        <f t="shared" ca="1" si="98"/>
        <v>-23.201556916255182</v>
      </c>
      <c r="V563" s="677">
        <f t="shared" ca="1" si="98"/>
        <v>-494.14533230434751</v>
      </c>
      <c r="W563" s="677">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-9364.289061940377</v>
      </c>
      <c r="X563" s="677">
        <f t="shared" ca="1" si="98"/>
        <v>-38144.532752867963</v>
      </c>
      <c r="Y563" s="677">
        <f t="shared" ca="1" si="98"/>
        <v>-25742.400525224079</v>
      </c>
      <c r="Z563" s="677">
        <f t="shared" ca="1" si="98"/>
        <v>0</v>
      </c>
      <c r="AA563" t="str">
        <f t="shared" si="89"/>
        <v>ASR_COMP</v>
      </c>
      <c r="AB563" s="957">
        <f t="shared" si="90"/>
        <v>44682</v>
      </c>
      <c r="AC563" t="str">
        <f t="shared" si="91"/>
        <v>Unaudited</v>
      </c>
    </row>
    <row r="564" spans="1:29" x14ac:dyDescent="0.25">
      <c r="A564" t="s">
        <v>423</v>
      </c>
      <c r="B564" t="s">
        <v>1388</v>
      </c>
      <c r="C564" t="s">
        <v>1389</v>
      </c>
      <c r="D564">
        <v>1900</v>
      </c>
      <c r="E564" s="957">
        <v>1</v>
      </c>
      <c r="F564" t="s">
        <v>443</v>
      </c>
      <c r="G564" s="957">
        <v>274</v>
      </c>
      <c r="H564" t="s">
        <v>383</v>
      </c>
      <c r="I564" s="958" t="s">
        <v>491</v>
      </c>
      <c r="J564" s="958" t="s">
        <v>447</v>
      </c>
      <c r="K564" s="958" t="s">
        <v>452</v>
      </c>
      <c r="L564" s="937" t="s">
        <v>114</v>
      </c>
      <c r="M564" s="958" t="s">
        <v>466</v>
      </c>
      <c r="N564" s="677">
        <f t="shared" ca="1" si="98"/>
        <v>0</v>
      </c>
      <c r="O564" s="677">
        <f t="shared" ca="1" si="98"/>
        <v>0</v>
      </c>
      <c r="P564" s="677">
        <f t="shared" ca="1" si="98"/>
        <v>0</v>
      </c>
      <c r="Q564" s="677">
        <f t="shared" ca="1" si="98"/>
        <v>0</v>
      </c>
      <c r="R564" s="677">
        <f t="shared" ca="1" si="98"/>
        <v>0</v>
      </c>
      <c r="S564" s="677">
        <f t="shared" ca="1" si="98"/>
        <v>0</v>
      </c>
      <c r="T564" s="677">
        <f t="shared" ca="1" si="98"/>
        <v>0</v>
      </c>
      <c r="U564" s="677">
        <f t="shared" ca="1" si="98"/>
        <v>0</v>
      </c>
      <c r="V564" s="677">
        <f t="shared" ca="1" si="98"/>
        <v>0</v>
      </c>
      <c r="W564" s="677">
        <f t="shared" ca="1" si="99"/>
        <v>0</v>
      </c>
      <c r="X564" s="677">
        <f t="shared" ca="1" si="98"/>
        <v>0</v>
      </c>
      <c r="Y564" s="677">
        <f t="shared" ca="1" si="98"/>
        <v>0</v>
      </c>
      <c r="Z564" s="677">
        <f t="shared" ca="1" si="98"/>
        <v>0</v>
      </c>
      <c r="AA564" t="str">
        <f t="shared" si="89"/>
        <v>ASR_COMP</v>
      </c>
      <c r="AB564" s="957">
        <f t="shared" si="90"/>
        <v>44682</v>
      </c>
      <c r="AC564" t="str">
        <f t="shared" si="91"/>
        <v>Unaudited</v>
      </c>
    </row>
    <row r="565" spans="1:29" x14ac:dyDescent="0.25">
      <c r="A565" t="s">
        <v>423</v>
      </c>
      <c r="B565" t="s">
        <v>1388</v>
      </c>
      <c r="C565" t="s">
        <v>1389</v>
      </c>
      <c r="D565">
        <v>1900</v>
      </c>
      <c r="E565" s="957">
        <v>1</v>
      </c>
      <c r="F565" t="s">
        <v>443</v>
      </c>
      <c r="G565" s="957">
        <v>274</v>
      </c>
      <c r="H565" t="s">
        <v>383</v>
      </c>
      <c r="I565" s="937" t="s">
        <v>491</v>
      </c>
      <c r="J565" s="937" t="s">
        <v>447</v>
      </c>
      <c r="K565" s="937" t="s">
        <v>6</v>
      </c>
      <c r="L565" s="937" t="s">
        <v>120</v>
      </c>
      <c r="M565" s="937" t="s">
        <v>191</v>
      </c>
      <c r="N565" s="677">
        <f t="shared" ca="1" si="98"/>
        <v>89197.742786860559</v>
      </c>
      <c r="O565" s="677">
        <f t="shared" ca="1" si="98"/>
        <v>54742.430345269146</v>
      </c>
      <c r="P565" s="677">
        <f t="shared" ca="1" si="98"/>
        <v>4531.2675197116532</v>
      </c>
      <c r="Q565" s="677">
        <f t="shared" ca="1" si="98"/>
        <v>14272.714470678635</v>
      </c>
      <c r="R565" s="677">
        <f t="shared" ca="1" si="98"/>
        <v>2245.7715844604049</v>
      </c>
      <c r="S565" s="677">
        <f t="shared" ca="1" si="98"/>
        <v>3957.9222789868181</v>
      </c>
      <c r="T565" s="677">
        <f t="shared" ca="1" si="98"/>
        <v>0</v>
      </c>
      <c r="U565" s="677">
        <f t="shared" ca="1" si="98"/>
        <v>4.4094588351554904</v>
      </c>
      <c r="V565" s="677">
        <f t="shared" ca="1" si="98"/>
        <v>270.48452501239734</v>
      </c>
      <c r="W565" s="677">
        <f t="shared" ca="1" si="99"/>
        <v>57.290595137788991</v>
      </c>
      <c r="X565" s="677">
        <f t="shared" ca="1" si="98"/>
        <v>6563.9672365066253</v>
      </c>
      <c r="Y565" s="677">
        <f t="shared" ca="1" si="98"/>
        <v>2551.4847722619352</v>
      </c>
      <c r="Z565" s="677">
        <f t="shared" ca="1" si="98"/>
        <v>0</v>
      </c>
      <c r="AA565" t="str">
        <f t="shared" si="89"/>
        <v>ASR_COMP</v>
      </c>
      <c r="AB565" s="957">
        <f t="shared" si="90"/>
        <v>44682</v>
      </c>
      <c r="AC565" t="str">
        <f t="shared" si="91"/>
        <v>Unaudited</v>
      </c>
    </row>
    <row r="566" spans="1:29" x14ac:dyDescent="0.25">
      <c r="A566" t="s">
        <v>423</v>
      </c>
      <c r="B566" t="s">
        <v>1388</v>
      </c>
      <c r="C566" t="s">
        <v>1389</v>
      </c>
      <c r="D566">
        <v>1900</v>
      </c>
      <c r="E566" s="957">
        <v>1</v>
      </c>
      <c r="F566" t="s">
        <v>443</v>
      </c>
      <c r="G566" s="957">
        <v>274</v>
      </c>
      <c r="H566" t="s">
        <v>383</v>
      </c>
      <c r="I566" s="937" t="s">
        <v>491</v>
      </c>
      <c r="J566" s="937" t="s">
        <v>447</v>
      </c>
      <c r="K566" s="937" t="s">
        <v>6</v>
      </c>
      <c r="L566" s="937" t="s">
        <v>45</v>
      </c>
      <c r="M566" s="958" t="s">
        <v>166</v>
      </c>
      <c r="N566" s="677">
        <f t="shared" ca="1" si="98"/>
        <v>101870.99219999999</v>
      </c>
      <c r="O566" s="677">
        <f t="shared" ca="1" si="98"/>
        <v>86904.235836321895</v>
      </c>
      <c r="P566" s="677">
        <f t="shared" ca="1" si="98"/>
        <v>2051.8992705330024</v>
      </c>
      <c r="Q566" s="677">
        <f t="shared" ca="1" si="98"/>
        <v>4382.5180676482696</v>
      </c>
      <c r="R566" s="677">
        <f t="shared" ca="1" si="98"/>
        <v>632.75954634372704</v>
      </c>
      <c r="S566" s="677">
        <f t="shared" ca="1" si="98"/>
        <v>1476.7318405026467</v>
      </c>
      <c r="T566" s="677">
        <f t="shared" ca="1" si="98"/>
        <v>1743.1184123855037</v>
      </c>
      <c r="U566" s="677">
        <f t="shared" ca="1" si="98"/>
        <v>17.899385408067165</v>
      </c>
      <c r="V566" s="677">
        <f t="shared" ca="1" si="98"/>
        <v>61.834240500595662</v>
      </c>
      <c r="W566" s="677">
        <f t="shared" ca="1" si="99"/>
        <v>4.8816505658364999</v>
      </c>
      <c r="X566" s="677">
        <f t="shared" ca="1" si="98"/>
        <v>4017.451966166464</v>
      </c>
      <c r="Y566" s="677">
        <f t="shared" ca="1" si="98"/>
        <v>577.66198362398575</v>
      </c>
      <c r="Z566" s="677">
        <f t="shared" ca="1" si="98"/>
        <v>0</v>
      </c>
      <c r="AA566" t="str">
        <f t="shared" si="89"/>
        <v>ASR_COMP</v>
      </c>
      <c r="AB566" s="957">
        <f t="shared" si="90"/>
        <v>44682</v>
      </c>
      <c r="AC566" t="str">
        <f t="shared" si="91"/>
        <v>Unaudited</v>
      </c>
    </row>
    <row r="567" spans="1:29" x14ac:dyDescent="0.25">
      <c r="A567" t="s">
        <v>423</v>
      </c>
      <c r="B567" t="s">
        <v>1388</v>
      </c>
      <c r="C567" t="s">
        <v>1389</v>
      </c>
      <c r="D567">
        <v>1900</v>
      </c>
      <c r="E567" s="957">
        <v>1</v>
      </c>
      <c r="F567" t="s">
        <v>443</v>
      </c>
      <c r="G567" s="957">
        <v>274</v>
      </c>
      <c r="H567" t="s">
        <v>383</v>
      </c>
      <c r="I567" s="937" t="s">
        <v>491</v>
      </c>
      <c r="J567" s="937" t="s">
        <v>447</v>
      </c>
      <c r="K567" s="937" t="s">
        <v>6</v>
      </c>
      <c r="L567" s="937" t="s">
        <v>46</v>
      </c>
      <c r="M567" s="958" t="s">
        <v>167</v>
      </c>
      <c r="N567" s="677">
        <f t="shared" ca="1" si="98"/>
        <v>-9320.8727494429804</v>
      </c>
      <c r="O567" s="677">
        <f t="shared" ca="1" si="98"/>
        <v>-5477.4721894632694</v>
      </c>
      <c r="P567" s="677">
        <f t="shared" ca="1" si="98"/>
        <v>-458.0815739713841</v>
      </c>
      <c r="Q567" s="677">
        <f t="shared" ca="1" si="98"/>
        <v>-1401.5603386803889</v>
      </c>
      <c r="R567" s="677">
        <f t="shared" ca="1" si="98"/>
        <v>-242.11359662318836</v>
      </c>
      <c r="S567" s="677">
        <f t="shared" ca="1" si="98"/>
        <v>-309.71928314921041</v>
      </c>
      <c r="T567" s="677">
        <f t="shared" ca="1" si="98"/>
        <v>0</v>
      </c>
      <c r="U567" s="677">
        <f t="shared" ca="1" si="98"/>
        <v>0</v>
      </c>
      <c r="V567" s="677">
        <f t="shared" ca="1" si="98"/>
        <v>-37.310962543440041</v>
      </c>
      <c r="W567" s="677">
        <f t="shared" ca="1" si="99"/>
        <v>0</v>
      </c>
      <c r="X567" s="677">
        <f t="shared" ca="1" si="98"/>
        <v>-874.64532848676811</v>
      </c>
      <c r="Y567" s="677">
        <f t="shared" ca="1" si="98"/>
        <v>-519.96947652533129</v>
      </c>
      <c r="Z567" s="677">
        <f t="shared" ca="1" si="98"/>
        <v>0</v>
      </c>
      <c r="AA567" t="str">
        <f t="shared" si="89"/>
        <v>ASR_COMP</v>
      </c>
      <c r="AB567" s="957">
        <f t="shared" si="90"/>
        <v>44682</v>
      </c>
      <c r="AC567" t="str">
        <f t="shared" si="91"/>
        <v>Unaudited</v>
      </c>
    </row>
    <row r="568" spans="1:29" x14ac:dyDescent="0.25">
      <c r="A568" t="s">
        <v>423</v>
      </c>
      <c r="B568" t="s">
        <v>1388</v>
      </c>
      <c r="C568" t="s">
        <v>1389</v>
      </c>
      <c r="D568">
        <v>1900</v>
      </c>
      <c r="E568" s="957">
        <v>1</v>
      </c>
      <c r="F568" t="s">
        <v>443</v>
      </c>
      <c r="G568" s="957">
        <v>274</v>
      </c>
      <c r="H568" t="s">
        <v>383</v>
      </c>
      <c r="I568" s="937" t="s">
        <v>491</v>
      </c>
      <c r="J568" s="937" t="s">
        <v>447</v>
      </c>
      <c r="K568" s="937" t="s">
        <v>6</v>
      </c>
      <c r="L568" s="937" t="s">
        <v>168</v>
      </c>
      <c r="M568" s="958" t="s">
        <v>464</v>
      </c>
      <c r="N568" s="677">
        <f t="shared" ca="1" si="98"/>
        <v>-25785.272388536137</v>
      </c>
      <c r="O568" s="677">
        <f t="shared" ca="1" si="98"/>
        <v>-17101.229711849985</v>
      </c>
      <c r="P568" s="677">
        <f t="shared" ca="1" si="98"/>
        <v>-1140.0768692028016</v>
      </c>
      <c r="Q568" s="677">
        <f t="shared" ca="1" si="98"/>
        <v>-2235.8318298892091</v>
      </c>
      <c r="R568" s="677">
        <f t="shared" ca="1" si="98"/>
        <v>-496.56565722319812</v>
      </c>
      <c r="S568" s="677">
        <f t="shared" ca="1" si="98"/>
        <v>-1498.4776995547202</v>
      </c>
      <c r="T568" s="677">
        <f t="shared" ca="1" si="98"/>
        <v>0</v>
      </c>
      <c r="U568" s="677">
        <f t="shared" ca="1" si="98"/>
        <v>-14.215269727323053</v>
      </c>
      <c r="V568" s="677">
        <f t="shared" ca="1" si="98"/>
        <v>-99.840609372988538</v>
      </c>
      <c r="W568" s="677">
        <f t="shared" ca="1" si="99"/>
        <v>-79.184075788113233</v>
      </c>
      <c r="X568" s="677">
        <f t="shared" ca="1" si="98"/>
        <v>-2405.2407000424214</v>
      </c>
      <c r="Y568" s="677">
        <f t="shared" ca="1" si="98"/>
        <v>-714.60996588537557</v>
      </c>
      <c r="Z568" s="677">
        <f t="shared" ca="1" si="98"/>
        <v>0</v>
      </c>
      <c r="AA568" t="str">
        <f t="shared" si="89"/>
        <v>ASR_COMP</v>
      </c>
      <c r="AB568" s="957">
        <f t="shared" si="90"/>
        <v>44682</v>
      </c>
      <c r="AC568" t="str">
        <f t="shared" si="91"/>
        <v>Unaudited</v>
      </c>
    </row>
    <row r="569" spans="1:29" x14ac:dyDescent="0.25">
      <c r="A569" t="s">
        <v>423</v>
      </c>
      <c r="B569" t="s">
        <v>1388</v>
      </c>
      <c r="C569" t="s">
        <v>1389</v>
      </c>
      <c r="D569">
        <v>1900</v>
      </c>
      <c r="E569" s="957">
        <v>1</v>
      </c>
      <c r="F569" t="s">
        <v>443</v>
      </c>
      <c r="G569" s="957">
        <v>274</v>
      </c>
      <c r="H569" t="s">
        <v>383</v>
      </c>
      <c r="I569" s="937" t="s">
        <v>491</v>
      </c>
      <c r="J569" s="937" t="s">
        <v>447</v>
      </c>
      <c r="K569" s="937" t="s">
        <v>437</v>
      </c>
      <c r="L569" s="943" t="s">
        <v>123</v>
      </c>
      <c r="M569" s="959" t="s">
        <v>32</v>
      </c>
      <c r="N569" s="677">
        <f t="shared" ca="1" si="98"/>
        <v>0</v>
      </c>
      <c r="O569" s="677">
        <f t="shared" ca="1" si="98"/>
        <v>0</v>
      </c>
      <c r="P569" s="677">
        <f t="shared" ca="1" si="98"/>
        <v>0</v>
      </c>
      <c r="Q569" s="677">
        <f t="shared" ca="1" si="98"/>
        <v>0</v>
      </c>
      <c r="R569" s="677">
        <f t="shared" ca="1" si="98"/>
        <v>0</v>
      </c>
      <c r="S569" s="677">
        <f t="shared" ca="1" si="98"/>
        <v>0</v>
      </c>
      <c r="T569" s="677">
        <f t="shared" ca="1" si="98"/>
        <v>0</v>
      </c>
      <c r="U569" s="677">
        <f t="shared" ca="1" si="98"/>
        <v>0</v>
      </c>
      <c r="V569" s="677">
        <f t="shared" ca="1" si="98"/>
        <v>0</v>
      </c>
      <c r="W569" s="677">
        <f t="shared" ca="1" si="99"/>
        <v>0</v>
      </c>
      <c r="X569" s="677">
        <f t="shared" ca="1" si="98"/>
        <v>0</v>
      </c>
      <c r="Y569" s="677">
        <f t="shared" ca="1" si="98"/>
        <v>0</v>
      </c>
      <c r="Z569" s="677">
        <f t="shared" ca="1" si="98"/>
        <v>0</v>
      </c>
      <c r="AA569" t="str">
        <f t="shared" si="89"/>
        <v>ASR_COMP</v>
      </c>
      <c r="AB569" s="957">
        <f t="shared" si="90"/>
        <v>44682</v>
      </c>
      <c r="AC569" t="str">
        <f t="shared" si="91"/>
        <v>Unaudited</v>
      </c>
    </row>
    <row r="570" spans="1:29" x14ac:dyDescent="0.25">
      <c r="A570" t="s">
        <v>423</v>
      </c>
      <c r="B570" t="s">
        <v>1388</v>
      </c>
      <c r="C570" t="s">
        <v>1389</v>
      </c>
      <c r="D570">
        <v>1900</v>
      </c>
      <c r="E570" s="957">
        <v>1</v>
      </c>
      <c r="F570" t="s">
        <v>443</v>
      </c>
      <c r="G570" s="957">
        <v>274</v>
      </c>
      <c r="H570" t="s">
        <v>383</v>
      </c>
      <c r="I570" s="937" t="s">
        <v>491</v>
      </c>
      <c r="J570" s="937" t="s">
        <v>447</v>
      </c>
      <c r="K570" s="937" t="s">
        <v>437</v>
      </c>
      <c r="L570" s="937" t="s">
        <v>946</v>
      </c>
      <c r="M570" s="958" t="s">
        <v>938</v>
      </c>
      <c r="N570" s="677">
        <f t="shared" ca="1" si="98"/>
        <v>0</v>
      </c>
      <c r="O570" s="677">
        <f t="shared" ca="1" si="98"/>
        <v>0</v>
      </c>
      <c r="P570" s="677">
        <f t="shared" ca="1" si="98"/>
        <v>0</v>
      </c>
      <c r="Q570" s="677">
        <f t="shared" ca="1" si="98"/>
        <v>0</v>
      </c>
      <c r="R570" s="677">
        <f t="shared" ca="1" si="98"/>
        <v>0</v>
      </c>
      <c r="S570" s="677">
        <f t="shared" ca="1" si="98"/>
        <v>0</v>
      </c>
      <c r="T570" s="677">
        <f t="shared" ca="1" si="98"/>
        <v>0</v>
      </c>
      <c r="U570" s="677">
        <f t="shared" ca="1" si="98"/>
        <v>0</v>
      </c>
      <c r="V570" s="677">
        <f t="shared" ca="1" si="98"/>
        <v>0</v>
      </c>
      <c r="W570" s="677">
        <f t="shared" ca="1" si="99"/>
        <v>0</v>
      </c>
      <c r="X570" s="677">
        <f t="shared" ca="1" si="98"/>
        <v>0</v>
      </c>
      <c r="Y570" s="677">
        <f t="shared" ca="1" si="98"/>
        <v>0</v>
      </c>
      <c r="Z570" s="677">
        <f t="shared" ca="1" si="98"/>
        <v>0</v>
      </c>
      <c r="AA570" t="str">
        <f t="shared" si="89"/>
        <v>ASR_COMP</v>
      </c>
      <c r="AB570" s="957">
        <f t="shared" si="90"/>
        <v>44682</v>
      </c>
      <c r="AC570" t="str">
        <f t="shared" si="91"/>
        <v>Unaudited</v>
      </c>
    </row>
    <row r="571" spans="1:29" x14ac:dyDescent="0.25">
      <c r="A571" t="s">
        <v>423</v>
      </c>
      <c r="B571" t="s">
        <v>1388</v>
      </c>
      <c r="C571" t="s">
        <v>1389</v>
      </c>
      <c r="D571">
        <v>1900</v>
      </c>
      <c r="E571" s="957">
        <v>1</v>
      </c>
      <c r="F571" t="s">
        <v>443</v>
      </c>
      <c r="G571" s="957">
        <v>274</v>
      </c>
      <c r="H571" t="s">
        <v>383</v>
      </c>
      <c r="I571" s="937" t="s">
        <v>491</v>
      </c>
      <c r="J571" s="937" t="s">
        <v>447</v>
      </c>
      <c r="K571" s="937" t="s">
        <v>437</v>
      </c>
      <c r="L571" s="937" t="s">
        <v>170</v>
      </c>
      <c r="M571" s="958" t="s">
        <v>40</v>
      </c>
      <c r="N571" s="677">
        <f t="shared" ca="1" si="98"/>
        <v>4257.2790416424132</v>
      </c>
      <c r="O571" s="677">
        <f t="shared" ca="1" si="98"/>
        <v>3495.9944190565188</v>
      </c>
      <c r="P571" s="677">
        <f t="shared" ca="1" si="98"/>
        <v>82.544059322495769</v>
      </c>
      <c r="Q571" s="677">
        <f t="shared" ca="1" si="98"/>
        <v>253.61423365241106</v>
      </c>
      <c r="R571" s="677">
        <f t="shared" ca="1" si="98"/>
        <v>36.617493631538203</v>
      </c>
      <c r="S571" s="677">
        <f t="shared" ca="1" si="98"/>
        <v>94.094420413467489</v>
      </c>
      <c r="T571" s="677">
        <f t="shared" ca="1" si="98"/>
        <v>0</v>
      </c>
      <c r="U571" s="677">
        <f t="shared" ca="1" si="98"/>
        <v>1.1405132939749454</v>
      </c>
      <c r="V571" s="677">
        <f t="shared" ca="1" si="98"/>
        <v>3.5783180527656522</v>
      </c>
      <c r="W571" s="677">
        <f t="shared" ca="1" si="99"/>
        <v>0.28249879363939362</v>
      </c>
      <c r="X571" s="677">
        <f t="shared" ca="1" si="98"/>
        <v>255.98406151160751</v>
      </c>
      <c r="Y571" s="677">
        <f t="shared" ca="1" si="98"/>
        <v>33.429023913994911</v>
      </c>
      <c r="Z571" s="677">
        <f t="shared" ca="1" si="98"/>
        <v>0</v>
      </c>
      <c r="AA571" t="str">
        <f t="shared" si="89"/>
        <v>ASR_COMP</v>
      </c>
      <c r="AB571" s="957">
        <f t="shared" si="90"/>
        <v>44682</v>
      </c>
      <c r="AC571" t="str">
        <f t="shared" si="91"/>
        <v>Unaudited</v>
      </c>
    </row>
    <row r="572" spans="1:29" x14ac:dyDescent="0.25">
      <c r="A572" t="s">
        <v>423</v>
      </c>
      <c r="B572" t="s">
        <v>1388</v>
      </c>
      <c r="C572" t="s">
        <v>1389</v>
      </c>
      <c r="D572">
        <v>1900</v>
      </c>
      <c r="E572" s="957">
        <v>1</v>
      </c>
      <c r="F572" t="s">
        <v>443</v>
      </c>
      <c r="G572" s="957">
        <v>274</v>
      </c>
      <c r="H572" t="s">
        <v>383</v>
      </c>
      <c r="I572" s="937" t="s">
        <v>491</v>
      </c>
      <c r="J572" s="937" t="s">
        <v>447</v>
      </c>
      <c r="K572" s="937" t="s">
        <v>437</v>
      </c>
      <c r="L572" s="937" t="s">
        <v>171</v>
      </c>
      <c r="M572" s="958" t="s">
        <v>332</v>
      </c>
      <c r="N572" s="677">
        <f t="shared" ca="1" si="98"/>
        <v>0</v>
      </c>
      <c r="O572" s="677">
        <f t="shared" ca="1" si="98"/>
        <v>0</v>
      </c>
      <c r="P572" s="677">
        <f t="shared" ca="1" si="98"/>
        <v>0</v>
      </c>
      <c r="Q572" s="677">
        <f t="shared" ca="1" si="98"/>
        <v>0</v>
      </c>
      <c r="R572" s="677">
        <f t="shared" ca="1" si="98"/>
        <v>0</v>
      </c>
      <c r="S572" s="677">
        <f t="shared" ca="1" si="98"/>
        <v>0</v>
      </c>
      <c r="T572" s="677">
        <f t="shared" ca="1" si="98"/>
        <v>0</v>
      </c>
      <c r="U572" s="677">
        <f t="shared" ca="1" si="98"/>
        <v>0</v>
      </c>
      <c r="V572" s="677">
        <f t="shared" ca="1" si="98"/>
        <v>0</v>
      </c>
      <c r="W572" s="677">
        <f t="shared" ca="1" si="99"/>
        <v>0</v>
      </c>
      <c r="X572" s="677">
        <f t="shared" ca="1" si="98"/>
        <v>0</v>
      </c>
      <c r="Y572" s="677">
        <f t="shared" ca="1" si="98"/>
        <v>0</v>
      </c>
      <c r="Z572" s="677">
        <f t="shared" ca="1" si="98"/>
        <v>0</v>
      </c>
      <c r="AA572" t="str">
        <f t="shared" si="89"/>
        <v>ASR_COMP</v>
      </c>
      <c r="AB572" s="957">
        <f t="shared" si="90"/>
        <v>44682</v>
      </c>
      <c r="AC572" t="str">
        <f t="shared" si="91"/>
        <v>Unaudited</v>
      </c>
    </row>
    <row r="573" spans="1:29" x14ac:dyDescent="0.25">
      <c r="A573" t="s">
        <v>423</v>
      </c>
      <c r="B573" t="s">
        <v>1388</v>
      </c>
      <c r="C573" t="s">
        <v>1389</v>
      </c>
      <c r="D573">
        <v>1900</v>
      </c>
      <c r="E573" s="957">
        <v>1</v>
      </c>
      <c r="F573" t="s">
        <v>443</v>
      </c>
      <c r="G573" s="957">
        <v>274</v>
      </c>
      <c r="H573" t="s">
        <v>383</v>
      </c>
      <c r="I573" s="937" t="s">
        <v>491</v>
      </c>
      <c r="J573" s="937" t="s">
        <v>453</v>
      </c>
      <c r="K573" s="937" t="s">
        <v>438</v>
      </c>
      <c r="L573" s="937" t="s">
        <v>124</v>
      </c>
      <c r="M573" s="958" t="s">
        <v>27</v>
      </c>
      <c r="N573" s="677">
        <f t="shared" ca="1" si="98"/>
        <v>749545.05172603298</v>
      </c>
      <c r="O573" s="677">
        <f t="shared" ca="1" si="98"/>
        <v>-774.67559919603877</v>
      </c>
      <c r="P573" s="677">
        <f t="shared" ca="1" si="98"/>
        <v>750319.72732522897</v>
      </c>
      <c r="Q573" s="677">
        <f t="shared" ca="1" si="98"/>
        <v>0</v>
      </c>
      <c r="R573" s="677">
        <f t="shared" ca="1" si="98"/>
        <v>0</v>
      </c>
      <c r="S573" s="677">
        <f t="shared" ca="1" si="98"/>
        <v>0</v>
      </c>
      <c r="T573" s="677">
        <f t="shared" ca="1" si="98"/>
        <v>0</v>
      </c>
      <c r="U573" s="677">
        <f t="shared" ca="1" si="98"/>
        <v>0</v>
      </c>
      <c r="V573" s="677">
        <f t="shared" ca="1" si="98"/>
        <v>0</v>
      </c>
      <c r="W573" s="677">
        <f t="shared" ca="1" si="99"/>
        <v>0</v>
      </c>
      <c r="X573" s="677">
        <f t="shared" ca="1" si="98"/>
        <v>0</v>
      </c>
      <c r="Y573" s="677">
        <f t="shared" ca="1" si="98"/>
        <v>0</v>
      </c>
      <c r="Z573" s="677">
        <f t="shared" ca="1" si="98"/>
        <v>0</v>
      </c>
      <c r="AA573" t="str">
        <f t="shared" si="89"/>
        <v>ASR_COMP</v>
      </c>
      <c r="AB573" s="957">
        <f t="shared" si="90"/>
        <v>44682</v>
      </c>
      <c r="AC573" t="str">
        <f t="shared" si="91"/>
        <v>Unaudited</v>
      </c>
    </row>
    <row r="574" spans="1:29" x14ac:dyDescent="0.25">
      <c r="A574" t="s">
        <v>423</v>
      </c>
      <c r="B574" t="s">
        <v>1388</v>
      </c>
      <c r="C574" t="s">
        <v>1389</v>
      </c>
      <c r="D574">
        <v>1900</v>
      </c>
      <c r="E574" s="957">
        <v>1</v>
      </c>
      <c r="F574" t="s">
        <v>443</v>
      </c>
      <c r="G574" s="957">
        <v>274</v>
      </c>
      <c r="H574" t="s">
        <v>383</v>
      </c>
      <c r="I574" s="937" t="s">
        <v>491</v>
      </c>
      <c r="J574" s="937" t="s">
        <v>453</v>
      </c>
      <c r="K574" s="937" t="s">
        <v>438</v>
      </c>
      <c r="L574" s="937" t="s">
        <v>125</v>
      </c>
      <c r="M574" s="958" t="s">
        <v>100</v>
      </c>
      <c r="N574" s="677">
        <f t="shared" ca="1" si="98"/>
        <v>37574.630420249683</v>
      </c>
      <c r="O574" s="677">
        <f t="shared" ca="1" si="98"/>
        <v>16709.115246239668</v>
      </c>
      <c r="P574" s="677">
        <f t="shared" ca="1" si="98"/>
        <v>20865.515174010019</v>
      </c>
      <c r="Q574" s="677">
        <f t="shared" ca="1" si="98"/>
        <v>0</v>
      </c>
      <c r="R574" s="677">
        <f t="shared" ca="1" si="98"/>
        <v>0</v>
      </c>
      <c r="S574" s="677">
        <f t="shared" ca="1" si="98"/>
        <v>0</v>
      </c>
      <c r="T574" s="677">
        <f t="shared" ca="1" si="98"/>
        <v>0</v>
      </c>
      <c r="U574" s="677">
        <f t="shared" ca="1" si="98"/>
        <v>0</v>
      </c>
      <c r="V574" s="677">
        <f t="shared" ca="1" si="98"/>
        <v>0</v>
      </c>
      <c r="W574" s="677">
        <f t="shared" ca="1" si="99"/>
        <v>0</v>
      </c>
      <c r="X574" s="677">
        <f t="shared" ca="1" si="98"/>
        <v>0</v>
      </c>
      <c r="Y574" s="677">
        <f t="shared" ca="1" si="98"/>
        <v>0</v>
      </c>
      <c r="Z574" s="677">
        <f t="shared" ca="1" si="98"/>
        <v>0</v>
      </c>
      <c r="AA574" t="str">
        <f t="shared" si="89"/>
        <v>ASR_COMP</v>
      </c>
      <c r="AB574" s="957">
        <f t="shared" si="90"/>
        <v>44682</v>
      </c>
      <c r="AC574" t="str">
        <f t="shared" si="91"/>
        <v>Unaudited</v>
      </c>
    </row>
    <row r="575" spans="1:29" x14ac:dyDescent="0.25">
      <c r="A575" t="s">
        <v>423</v>
      </c>
      <c r="B575" t="s">
        <v>1388</v>
      </c>
      <c r="C575" t="s">
        <v>1389</v>
      </c>
      <c r="D575">
        <v>1900</v>
      </c>
      <c r="E575" s="957">
        <v>1</v>
      </c>
      <c r="F575" t="s">
        <v>443</v>
      </c>
      <c r="G575" s="957">
        <v>274</v>
      </c>
      <c r="H575" t="s">
        <v>383</v>
      </c>
      <c r="I575" s="937" t="s">
        <v>491</v>
      </c>
      <c r="J575" s="937" t="s">
        <v>453</v>
      </c>
      <c r="K575" s="937" t="s">
        <v>438</v>
      </c>
      <c r="L575" s="937" t="s">
        <v>126</v>
      </c>
      <c r="M575" s="958" t="s">
        <v>101</v>
      </c>
      <c r="N575" s="677">
        <f t="shared" ca="1" si="98"/>
        <v>102856.33432269872</v>
      </c>
      <c r="O575" s="677">
        <f t="shared" ca="1" si="98"/>
        <v>76644.911699465927</v>
      </c>
      <c r="P575" s="677">
        <f t="shared" ca="1" si="98"/>
        <v>26211.422623232793</v>
      </c>
      <c r="Q575" s="677">
        <f t="shared" ca="1" si="98"/>
        <v>0</v>
      </c>
      <c r="R575" s="677">
        <f t="shared" ca="1" si="98"/>
        <v>0</v>
      </c>
      <c r="S575" s="677">
        <f t="shared" ca="1" si="98"/>
        <v>0</v>
      </c>
      <c r="T575" s="677">
        <f t="shared" ca="1" si="98"/>
        <v>0</v>
      </c>
      <c r="U575" s="677">
        <f t="shared" ca="1" si="98"/>
        <v>0</v>
      </c>
      <c r="V575" s="677">
        <f t="shared" ca="1" si="98"/>
        <v>0</v>
      </c>
      <c r="W575" s="677">
        <f t="shared" ca="1" si="99"/>
        <v>0</v>
      </c>
      <c r="X575" s="677">
        <f t="shared" ca="1" si="98"/>
        <v>0</v>
      </c>
      <c r="Y575" s="677">
        <f t="shared" ca="1" si="98"/>
        <v>0</v>
      </c>
      <c r="Z575" s="677">
        <f t="shared" ca="1" si="98"/>
        <v>0</v>
      </c>
      <c r="AA575" t="str">
        <f t="shared" si="89"/>
        <v>ASR_COMP</v>
      </c>
      <c r="AB575" s="957">
        <f t="shared" si="90"/>
        <v>44682</v>
      </c>
      <c r="AC575" t="str">
        <f t="shared" si="91"/>
        <v>Unaudited</v>
      </c>
    </row>
    <row r="576" spans="1:29" x14ac:dyDescent="0.25">
      <c r="A576" t="s">
        <v>423</v>
      </c>
      <c r="B576" t="s">
        <v>1388</v>
      </c>
      <c r="C576" t="s">
        <v>1389</v>
      </c>
      <c r="D576">
        <v>1900</v>
      </c>
      <c r="E576" s="957">
        <v>1</v>
      </c>
      <c r="F576" t="s">
        <v>443</v>
      </c>
      <c r="G576" s="957">
        <v>274</v>
      </c>
      <c r="H576" t="s">
        <v>383</v>
      </c>
      <c r="I576" s="937" t="s">
        <v>491</v>
      </c>
      <c r="J576" s="937" t="s">
        <v>453</v>
      </c>
      <c r="K576" s="937" t="s">
        <v>438</v>
      </c>
      <c r="L576" s="937" t="s">
        <v>127</v>
      </c>
      <c r="M576" s="958" t="s">
        <v>102</v>
      </c>
      <c r="N576" s="677">
        <f t="shared" ca="1" si="98"/>
        <v>24545.880531557923</v>
      </c>
      <c r="O576" s="677">
        <f t="shared" ca="1" si="98"/>
        <v>14728.852366576786</v>
      </c>
      <c r="P576" s="677">
        <f t="shared" ca="1" si="98"/>
        <v>9817.0281649811386</v>
      </c>
      <c r="Q576" s="677">
        <f t="shared" ca="1" si="98"/>
        <v>0</v>
      </c>
      <c r="R576" s="677">
        <f t="shared" ca="1" si="98"/>
        <v>0</v>
      </c>
      <c r="S576" s="677">
        <f t="shared" ca="1" si="98"/>
        <v>0</v>
      </c>
      <c r="T576" s="677">
        <f t="shared" ca="1" si="98"/>
        <v>0</v>
      </c>
      <c r="U576" s="677">
        <f t="shared" ca="1" si="98"/>
        <v>0</v>
      </c>
      <c r="V576" s="677">
        <f t="shared" ca="1" si="98"/>
        <v>0</v>
      </c>
      <c r="W576" s="677">
        <f t="shared" ca="1" si="99"/>
        <v>0</v>
      </c>
      <c r="X576" s="677">
        <f t="shared" ca="1" si="98"/>
        <v>0</v>
      </c>
      <c r="Y576" s="677">
        <f t="shared" ca="1" si="98"/>
        <v>0</v>
      </c>
      <c r="Z576" s="677">
        <f t="shared" ca="1" si="98"/>
        <v>0</v>
      </c>
      <c r="AA576" t="str">
        <f t="shared" si="89"/>
        <v>ASR_COMP</v>
      </c>
      <c r="AB576" s="957">
        <f t="shared" si="90"/>
        <v>44682</v>
      </c>
      <c r="AC576" t="str">
        <f t="shared" si="91"/>
        <v>Unaudited</v>
      </c>
    </row>
    <row r="577" spans="1:29" x14ac:dyDescent="0.25">
      <c r="A577" t="s">
        <v>423</v>
      </c>
      <c r="B577" t="s">
        <v>1388</v>
      </c>
      <c r="C577" t="s">
        <v>1389</v>
      </c>
      <c r="D577">
        <v>1900</v>
      </c>
      <c r="E577" s="957">
        <v>1</v>
      </c>
      <c r="F577" t="s">
        <v>443</v>
      </c>
      <c r="G577" s="957">
        <v>274</v>
      </c>
      <c r="H577" t="s">
        <v>383</v>
      </c>
      <c r="I577" s="937" t="s">
        <v>491</v>
      </c>
      <c r="J577" s="937" t="s">
        <v>453</v>
      </c>
      <c r="K577" s="937" t="s">
        <v>438</v>
      </c>
      <c r="L577" s="937" t="s">
        <v>128</v>
      </c>
      <c r="M577" s="958" t="s">
        <v>103</v>
      </c>
      <c r="N577" s="677">
        <f t="shared" ca="1" si="98"/>
        <v>85234.086088197844</v>
      </c>
      <c r="O577" s="677">
        <f t="shared" ca="1" si="98"/>
        <v>16407.622447152982</v>
      </c>
      <c r="P577" s="677">
        <f t="shared" ca="1" si="98"/>
        <v>68826.463641044858</v>
      </c>
      <c r="Q577" s="677">
        <f t="shared" ca="1" si="98"/>
        <v>0</v>
      </c>
      <c r="R577" s="677">
        <f t="shared" ca="1" si="98"/>
        <v>0</v>
      </c>
      <c r="S577" s="677">
        <f t="shared" ca="1" si="98"/>
        <v>0</v>
      </c>
      <c r="T577" s="677">
        <f t="shared" ca="1" si="98"/>
        <v>0</v>
      </c>
      <c r="U577" s="677">
        <f t="shared" ca="1" si="98"/>
        <v>0</v>
      </c>
      <c r="V577" s="677">
        <f t="shared" ca="1" si="98"/>
        <v>0</v>
      </c>
      <c r="W577" s="677">
        <f t="shared" ca="1" si="99"/>
        <v>0</v>
      </c>
      <c r="X577" s="677">
        <f t="shared" ca="1" si="98"/>
        <v>0</v>
      </c>
      <c r="Y577" s="677">
        <f t="shared" ca="1" si="98"/>
        <v>0</v>
      </c>
      <c r="Z577" s="677">
        <f t="shared" ca="1" si="98"/>
        <v>0</v>
      </c>
      <c r="AA577" t="str">
        <f t="shared" si="89"/>
        <v>ASR_COMP</v>
      </c>
      <c r="AB577" s="957">
        <f t="shared" si="90"/>
        <v>44682</v>
      </c>
      <c r="AC577" t="str">
        <f t="shared" si="91"/>
        <v>Unaudited</v>
      </c>
    </row>
    <row r="578" spans="1:29" x14ac:dyDescent="0.25">
      <c r="A578" t="s">
        <v>423</v>
      </c>
      <c r="B578" t="s">
        <v>1388</v>
      </c>
      <c r="C578" t="s">
        <v>1389</v>
      </c>
      <c r="D578">
        <v>1900</v>
      </c>
      <c r="E578" s="957">
        <v>1</v>
      </c>
      <c r="F578" t="s">
        <v>443</v>
      </c>
      <c r="G578" s="957">
        <v>274</v>
      </c>
      <c r="H578" t="s">
        <v>383</v>
      </c>
      <c r="I578" s="937" t="s">
        <v>491</v>
      </c>
      <c r="J578" s="937" t="s">
        <v>453</v>
      </c>
      <c r="K578" s="937" t="s">
        <v>438</v>
      </c>
      <c r="L578" s="937" t="s">
        <v>129</v>
      </c>
      <c r="M578" s="958" t="s">
        <v>28</v>
      </c>
      <c r="N578" s="677">
        <f t="shared" ca="1" si="98"/>
        <v>17137.517753002747</v>
      </c>
      <c r="O578" s="677">
        <f t="shared" ca="1" si="98"/>
        <v>17137.517753002747</v>
      </c>
      <c r="P578" s="677">
        <f t="shared" ca="1" si="98"/>
        <v>0</v>
      </c>
      <c r="Q578" s="677">
        <f t="shared" ca="1" si="98"/>
        <v>0</v>
      </c>
      <c r="R578" s="677">
        <f t="shared" ca="1" si="98"/>
        <v>0</v>
      </c>
      <c r="S578" s="677">
        <f t="shared" ca="1" si="98"/>
        <v>0</v>
      </c>
      <c r="T578" s="677">
        <f t="shared" ca="1" si="98"/>
        <v>0</v>
      </c>
      <c r="U578" s="677">
        <f t="shared" ca="1" si="98"/>
        <v>0</v>
      </c>
      <c r="V578" s="677">
        <f t="shared" ca="1" si="98"/>
        <v>0</v>
      </c>
      <c r="W578" s="677">
        <f t="shared" ca="1" si="99"/>
        <v>0</v>
      </c>
      <c r="X578" s="677">
        <f t="shared" ca="1" si="98"/>
        <v>0</v>
      </c>
      <c r="Y578" s="677">
        <f t="shared" ca="1" si="98"/>
        <v>0</v>
      </c>
      <c r="Z578" s="677">
        <f t="shared" ca="1" si="98"/>
        <v>0</v>
      </c>
      <c r="AA578" t="str">
        <f t="shared" ref="AA578:AA641" si="100">file_name</f>
        <v>ASR_COMP</v>
      </c>
      <c r="AB578" s="957">
        <f t="shared" ref="AB578:AB641" si="101">file_date</f>
        <v>44682</v>
      </c>
      <c r="AC578" t="str">
        <f t="shared" ref="AC578:AC641" si="102">status</f>
        <v>Unaudited</v>
      </c>
    </row>
    <row r="579" spans="1:29" x14ac:dyDescent="0.25">
      <c r="A579" t="s">
        <v>423</v>
      </c>
      <c r="B579" t="s">
        <v>1388</v>
      </c>
      <c r="C579" t="s">
        <v>1389</v>
      </c>
      <c r="D579">
        <v>1900</v>
      </c>
      <c r="E579" s="957">
        <v>1</v>
      </c>
      <c r="F579" t="s">
        <v>443</v>
      </c>
      <c r="G579" s="957">
        <v>274</v>
      </c>
      <c r="H579" t="s">
        <v>383</v>
      </c>
      <c r="I579" s="937" t="s">
        <v>491</v>
      </c>
      <c r="J579" s="937" t="s">
        <v>439</v>
      </c>
      <c r="K579" s="937" t="s">
        <v>439</v>
      </c>
      <c r="L579" s="945" t="s">
        <v>131</v>
      </c>
      <c r="M579" s="960" t="s">
        <v>329</v>
      </c>
      <c r="N579" s="677">
        <f t="shared" ca="1" si="98"/>
        <v>0</v>
      </c>
      <c r="O579" s="677">
        <f t="shared" ca="1" si="98"/>
        <v>0</v>
      </c>
      <c r="P579" s="677">
        <f t="shared" ca="1" si="98"/>
        <v>0</v>
      </c>
      <c r="Q579" s="677">
        <f t="shared" ca="1" si="98"/>
        <v>0</v>
      </c>
      <c r="R579" s="677">
        <f t="shared" ca="1" si="98"/>
        <v>0</v>
      </c>
      <c r="S579" s="677">
        <f t="shared" ca="1" si="98"/>
        <v>0</v>
      </c>
      <c r="T579" s="677">
        <f t="shared" ca="1" si="98"/>
        <v>0</v>
      </c>
      <c r="U579" s="677">
        <f t="shared" ca="1" si="98"/>
        <v>0</v>
      </c>
      <c r="V579" s="677">
        <f t="shared" ca="1" si="98"/>
        <v>0</v>
      </c>
      <c r="W579" s="677">
        <f t="shared" ca="1" si="99"/>
        <v>0</v>
      </c>
      <c r="X579" s="677">
        <f t="shared" ca="1" si="98"/>
        <v>0</v>
      </c>
      <c r="Y579" s="677">
        <f t="shared" ca="1" si="98"/>
        <v>0</v>
      </c>
      <c r="Z579" s="677">
        <f t="shared" ca="1" si="98"/>
        <v>0</v>
      </c>
      <c r="AA579" t="str">
        <f t="shared" si="100"/>
        <v>ASR_COMP</v>
      </c>
      <c r="AB579" s="957">
        <f t="shared" si="101"/>
        <v>44682</v>
      </c>
      <c r="AC579" t="str">
        <f t="shared" si="102"/>
        <v>Unaudited</v>
      </c>
    </row>
    <row r="580" spans="1:29" x14ac:dyDescent="0.25">
      <c r="A580" t="s">
        <v>423</v>
      </c>
      <c r="B580" t="s">
        <v>1388</v>
      </c>
      <c r="C580" t="s">
        <v>1389</v>
      </c>
      <c r="D580">
        <v>1900</v>
      </c>
      <c r="E580" s="957">
        <v>1</v>
      </c>
      <c r="F580" t="s">
        <v>443</v>
      </c>
      <c r="G580" s="957">
        <v>274</v>
      </c>
      <c r="H580" t="s">
        <v>383</v>
      </c>
      <c r="I580" s="937" t="s">
        <v>491</v>
      </c>
      <c r="J580" s="937" t="s">
        <v>439</v>
      </c>
      <c r="K580" s="937" t="s">
        <v>439</v>
      </c>
      <c r="L580" s="947" t="s">
        <v>132</v>
      </c>
      <c r="M580" s="961" t="s">
        <v>328</v>
      </c>
      <c r="N580" s="677">
        <f t="shared" ca="1" si="98"/>
        <v>0</v>
      </c>
      <c r="O580" s="677">
        <f t="shared" ca="1" si="98"/>
        <v>0</v>
      </c>
      <c r="P580" s="677">
        <f t="shared" ca="1" si="98"/>
        <v>0</v>
      </c>
      <c r="Q580" s="677">
        <f t="shared" ca="1" si="98"/>
        <v>0</v>
      </c>
      <c r="R580" s="677">
        <f t="shared" ca="1" si="98"/>
        <v>0</v>
      </c>
      <c r="S580" s="677">
        <f t="shared" ca="1" si="98"/>
        <v>0</v>
      </c>
      <c r="T580" s="677">
        <f t="shared" ca="1" si="98"/>
        <v>0</v>
      </c>
      <c r="U580" s="677">
        <f t="shared" ca="1" si="98"/>
        <v>0</v>
      </c>
      <c r="V580" s="677">
        <f t="shared" ca="1" si="98"/>
        <v>0</v>
      </c>
      <c r="W580" s="677">
        <f t="shared" ca="1" si="99"/>
        <v>0</v>
      </c>
      <c r="X580" s="677">
        <f t="shared" ca="1" si="98"/>
        <v>0</v>
      </c>
      <c r="Y580" s="677">
        <f t="shared" ca="1" si="98"/>
        <v>0</v>
      </c>
      <c r="Z580" s="677">
        <f t="shared" ca="1" si="98"/>
        <v>0</v>
      </c>
      <c r="AA580" t="str">
        <f t="shared" si="100"/>
        <v>ASR_COMP</v>
      </c>
      <c r="AB580" s="957">
        <f t="shared" si="101"/>
        <v>44682</v>
      </c>
      <c r="AC580" t="str">
        <f t="shared" si="102"/>
        <v>Unaudited</v>
      </c>
    </row>
    <row r="581" spans="1:29" ht="30" x14ac:dyDescent="0.25">
      <c r="A581" t="s">
        <v>423</v>
      </c>
      <c r="B581" t="s">
        <v>1388</v>
      </c>
      <c r="C581" t="s">
        <v>1389</v>
      </c>
      <c r="D581">
        <v>1900</v>
      </c>
      <c r="E581" s="957">
        <v>1</v>
      </c>
      <c r="F581" t="s">
        <v>443</v>
      </c>
      <c r="G581" s="957">
        <v>274</v>
      </c>
      <c r="H581" t="s">
        <v>383</v>
      </c>
      <c r="I581" s="958" t="s">
        <v>491</v>
      </c>
      <c r="J581" s="958" t="s">
        <v>439</v>
      </c>
      <c r="K581" s="958" t="s">
        <v>439</v>
      </c>
      <c r="L581" s="937" t="s">
        <v>133</v>
      </c>
      <c r="M581" s="958" t="s">
        <v>182</v>
      </c>
      <c r="N581" s="677">
        <f t="shared" ca="1" si="98"/>
        <v>0</v>
      </c>
      <c r="O581" s="677">
        <f t="shared" ca="1" si="98"/>
        <v>0</v>
      </c>
      <c r="P581" s="677">
        <f t="shared" ca="1" si="98"/>
        <v>0</v>
      </c>
      <c r="Q581" s="677">
        <f t="shared" ca="1" si="98"/>
        <v>0</v>
      </c>
      <c r="R581" s="677">
        <f t="shared" ca="1" si="98"/>
        <v>0</v>
      </c>
      <c r="S581" s="677">
        <f t="shared" ca="1" si="98"/>
        <v>0</v>
      </c>
      <c r="T581" s="677">
        <f t="shared" ca="1" si="98"/>
        <v>0</v>
      </c>
      <c r="U581" s="677">
        <f t="shared" ca="1" si="98"/>
        <v>0</v>
      </c>
      <c r="V581" s="677">
        <f t="shared" ca="1" si="98"/>
        <v>0</v>
      </c>
      <c r="W581" s="677">
        <f t="shared" ca="1" si="99"/>
        <v>0</v>
      </c>
      <c r="X581" s="677">
        <f t="shared" ca="1" si="98"/>
        <v>0</v>
      </c>
      <c r="Y581" s="677">
        <f t="shared" ca="1" si="98"/>
        <v>0</v>
      </c>
      <c r="Z581" s="677">
        <f t="shared" ca="1" si="98"/>
        <v>0</v>
      </c>
      <c r="AA581" t="str">
        <f t="shared" si="100"/>
        <v>ASR_COMP</v>
      </c>
      <c r="AB581" s="957">
        <f t="shared" si="101"/>
        <v>44682</v>
      </c>
      <c r="AC581" t="str">
        <f t="shared" si="102"/>
        <v>Unaudited</v>
      </c>
    </row>
    <row r="582" spans="1:29" x14ac:dyDescent="0.25">
      <c r="A582" t="s">
        <v>423</v>
      </c>
      <c r="B582" t="s">
        <v>1388</v>
      </c>
      <c r="C582" t="s">
        <v>1389</v>
      </c>
      <c r="D582">
        <v>1900</v>
      </c>
      <c r="E582" s="957">
        <v>1</v>
      </c>
      <c r="F582" t="s">
        <v>443</v>
      </c>
      <c r="G582" s="957">
        <v>274</v>
      </c>
      <c r="H582" t="s">
        <v>383</v>
      </c>
      <c r="I582" s="937" t="s">
        <v>491</v>
      </c>
      <c r="J582" s="937" t="s">
        <v>439</v>
      </c>
      <c r="K582" s="937" t="s">
        <v>439</v>
      </c>
      <c r="L582" s="937" t="s">
        <v>134</v>
      </c>
      <c r="M582" s="962" t="s">
        <v>497</v>
      </c>
      <c r="N582" s="677">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7">
        <f t="shared" ca="1" si="103"/>
        <v>0</v>
      </c>
      <c r="P582" s="677">
        <f t="shared" ca="1" si="103"/>
        <v>0</v>
      </c>
      <c r="Q582" s="677">
        <f t="shared" ca="1" si="103"/>
        <v>0</v>
      </c>
      <c r="R582" s="677">
        <f t="shared" ca="1" si="103"/>
        <v>0</v>
      </c>
      <c r="S582" s="677">
        <f t="shared" ca="1" si="103"/>
        <v>0</v>
      </c>
      <c r="T582" s="677">
        <f t="shared" ca="1" si="103"/>
        <v>0</v>
      </c>
      <c r="U582" s="677">
        <f t="shared" ca="1" si="103"/>
        <v>0</v>
      </c>
      <c r="V582" s="677">
        <f t="shared" ca="1" si="103"/>
        <v>0</v>
      </c>
      <c r="W582" s="677">
        <f t="shared" ca="1" si="99"/>
        <v>0</v>
      </c>
      <c r="X582" s="677">
        <f t="shared" ca="1" si="103"/>
        <v>0</v>
      </c>
      <c r="Y582" s="677">
        <f t="shared" ca="1" si="103"/>
        <v>0</v>
      </c>
      <c r="Z582" s="677">
        <f t="shared" ca="1" si="103"/>
        <v>0</v>
      </c>
      <c r="AA582" t="str">
        <f t="shared" si="100"/>
        <v>ASR_COMP</v>
      </c>
      <c r="AB582" s="957">
        <f t="shared" si="101"/>
        <v>44682</v>
      </c>
      <c r="AC582" t="str">
        <f t="shared" si="102"/>
        <v>Unaudited</v>
      </c>
    </row>
    <row r="583" spans="1:29" x14ac:dyDescent="0.25">
      <c r="A583" t="s">
        <v>423</v>
      </c>
      <c r="B583" t="s">
        <v>1388</v>
      </c>
      <c r="C583" t="s">
        <v>1389</v>
      </c>
      <c r="D583">
        <v>1900</v>
      </c>
      <c r="E583" s="957">
        <v>1</v>
      </c>
      <c r="F583" t="s">
        <v>443</v>
      </c>
      <c r="G583" s="957">
        <v>274</v>
      </c>
      <c r="H583" t="s">
        <v>383</v>
      </c>
      <c r="I583" s="937" t="s">
        <v>491</v>
      </c>
      <c r="J583" s="937" t="s">
        <v>439</v>
      </c>
      <c r="K583" s="937" t="s">
        <v>439</v>
      </c>
      <c r="L583" s="937" t="s">
        <v>135</v>
      </c>
      <c r="M583" s="962" t="s">
        <v>498</v>
      </c>
      <c r="N583" s="677">
        <f t="shared" ca="1" si="103"/>
        <v>0</v>
      </c>
      <c r="O583" s="677">
        <f t="shared" ca="1" si="103"/>
        <v>0</v>
      </c>
      <c r="P583" s="677">
        <f t="shared" ca="1" si="103"/>
        <v>0</v>
      </c>
      <c r="Q583" s="677">
        <f t="shared" ca="1" si="103"/>
        <v>0</v>
      </c>
      <c r="R583" s="677">
        <f t="shared" ca="1" si="103"/>
        <v>0</v>
      </c>
      <c r="S583" s="677">
        <f t="shared" ca="1" si="103"/>
        <v>0</v>
      </c>
      <c r="T583" s="677">
        <f t="shared" ca="1" si="103"/>
        <v>0</v>
      </c>
      <c r="U583" s="677">
        <f t="shared" ca="1" si="103"/>
        <v>0</v>
      </c>
      <c r="V583" s="677">
        <f t="shared" ca="1" si="103"/>
        <v>0</v>
      </c>
      <c r="W583" s="677">
        <f t="shared" ca="1" si="99"/>
        <v>0</v>
      </c>
      <c r="X583" s="677">
        <f t="shared" ca="1" si="103"/>
        <v>0</v>
      </c>
      <c r="Y583" s="677">
        <f t="shared" ca="1" si="103"/>
        <v>0</v>
      </c>
      <c r="Z583" s="677">
        <f t="shared" ca="1" si="103"/>
        <v>0</v>
      </c>
      <c r="AA583" t="str">
        <f t="shared" si="100"/>
        <v>ASR_COMP</v>
      </c>
      <c r="AB583" s="957">
        <f t="shared" si="101"/>
        <v>44682</v>
      </c>
      <c r="AC583" t="str">
        <f t="shared" si="102"/>
        <v>Unaudited</v>
      </c>
    </row>
    <row r="584" spans="1:29" x14ac:dyDescent="0.25">
      <c r="A584" t="s">
        <v>423</v>
      </c>
      <c r="B584" t="s">
        <v>1388</v>
      </c>
      <c r="C584" t="s">
        <v>1389</v>
      </c>
      <c r="D584">
        <v>1900</v>
      </c>
      <c r="E584" s="957">
        <v>1</v>
      </c>
      <c r="F584" t="s">
        <v>443</v>
      </c>
      <c r="G584" s="957">
        <v>274</v>
      </c>
      <c r="H584" t="s">
        <v>383</v>
      </c>
      <c r="I584" s="937" t="s">
        <v>491</v>
      </c>
      <c r="J584" s="937" t="s">
        <v>439</v>
      </c>
      <c r="K584" s="937" t="s">
        <v>439</v>
      </c>
      <c r="L584" s="937" t="s">
        <v>136</v>
      </c>
      <c r="M584" s="962" t="s">
        <v>499</v>
      </c>
      <c r="N584" s="677">
        <f t="shared" ca="1" si="103"/>
        <v>0</v>
      </c>
      <c r="O584" s="677">
        <f t="shared" ca="1" si="103"/>
        <v>0</v>
      </c>
      <c r="P584" s="677">
        <f t="shared" ca="1" si="103"/>
        <v>0</v>
      </c>
      <c r="Q584" s="677">
        <f t="shared" ca="1" si="103"/>
        <v>0</v>
      </c>
      <c r="R584" s="677">
        <f t="shared" ca="1" si="103"/>
        <v>0</v>
      </c>
      <c r="S584" s="677">
        <f t="shared" ca="1" si="103"/>
        <v>0</v>
      </c>
      <c r="T584" s="677">
        <f t="shared" ca="1" si="103"/>
        <v>0</v>
      </c>
      <c r="U584" s="677">
        <f t="shared" ca="1" si="103"/>
        <v>0</v>
      </c>
      <c r="V584" s="677">
        <f t="shared" ca="1" si="103"/>
        <v>0</v>
      </c>
      <c r="W584" s="677">
        <f t="shared" ca="1" si="99"/>
        <v>0</v>
      </c>
      <c r="X584" s="677">
        <f t="shared" ca="1" si="103"/>
        <v>0</v>
      </c>
      <c r="Y584" s="677">
        <f t="shared" ca="1" si="103"/>
        <v>0</v>
      </c>
      <c r="Z584" s="677">
        <f t="shared" ca="1" si="103"/>
        <v>0</v>
      </c>
      <c r="AA584" t="str">
        <f t="shared" si="100"/>
        <v>ASR_COMP</v>
      </c>
      <c r="AB584" s="957">
        <f t="shared" si="101"/>
        <v>44682</v>
      </c>
      <c r="AC584" t="str">
        <f t="shared" si="102"/>
        <v>Unaudited</v>
      </c>
    </row>
    <row r="585" spans="1:29" x14ac:dyDescent="0.25">
      <c r="A585" t="s">
        <v>423</v>
      </c>
      <c r="B585" t="s">
        <v>1388</v>
      </c>
      <c r="C585" t="s">
        <v>1389</v>
      </c>
      <c r="D585">
        <v>1900</v>
      </c>
      <c r="E585" s="957">
        <v>1</v>
      </c>
      <c r="F585" t="s">
        <v>443</v>
      </c>
      <c r="G585" s="957">
        <v>274</v>
      </c>
      <c r="H585" t="s">
        <v>383</v>
      </c>
      <c r="I585" s="937" t="s">
        <v>492</v>
      </c>
      <c r="J585" s="937" t="s">
        <v>26</v>
      </c>
      <c r="K585" s="937" t="s">
        <v>26</v>
      </c>
      <c r="L585" s="937" t="s">
        <v>272</v>
      </c>
      <c r="M585" s="962" t="s">
        <v>26</v>
      </c>
      <c r="N585" s="677">
        <f t="shared" ca="1" si="103"/>
        <v>830751.93516307324</v>
      </c>
      <c r="O585" s="677">
        <f t="shared" ca="1" si="103"/>
        <v>0</v>
      </c>
      <c r="P585" s="677">
        <f t="shared" ca="1" si="103"/>
        <v>0</v>
      </c>
      <c r="Q585" s="677">
        <f t="shared" ca="1" si="103"/>
        <v>0</v>
      </c>
      <c r="R585" s="677">
        <f t="shared" ca="1" si="103"/>
        <v>0</v>
      </c>
      <c r="S585" s="677">
        <f t="shared" ca="1" si="103"/>
        <v>0</v>
      </c>
      <c r="T585" s="677">
        <f t="shared" ca="1" si="103"/>
        <v>0</v>
      </c>
      <c r="U585" s="677">
        <f t="shared" ca="1" si="103"/>
        <v>0</v>
      </c>
      <c r="V585" s="677">
        <f t="shared" ca="1" si="103"/>
        <v>0</v>
      </c>
      <c r="W585" s="677">
        <f t="shared" ca="1" si="99"/>
        <v>0</v>
      </c>
      <c r="X585" s="677">
        <f t="shared" ca="1" si="103"/>
        <v>0</v>
      </c>
      <c r="Y585" s="677">
        <f t="shared" ca="1" si="103"/>
        <v>0</v>
      </c>
      <c r="Z585" s="677">
        <f t="shared" ca="1" si="103"/>
        <v>0</v>
      </c>
      <c r="AA585" t="str">
        <f t="shared" si="100"/>
        <v>ASR_COMP</v>
      </c>
      <c r="AB585" s="957">
        <f t="shared" si="101"/>
        <v>44682</v>
      </c>
      <c r="AC585" t="str">
        <f t="shared" si="102"/>
        <v>Unaudited</v>
      </c>
    </row>
    <row r="586" spans="1:29" x14ac:dyDescent="0.25">
      <c r="A586" t="s">
        <v>423</v>
      </c>
      <c r="B586" t="s">
        <v>1388</v>
      </c>
      <c r="C586" t="s">
        <v>1389</v>
      </c>
      <c r="D586">
        <v>1900</v>
      </c>
      <c r="E586" s="957">
        <v>1</v>
      </c>
      <c r="F586" t="s">
        <v>444</v>
      </c>
      <c r="G586" s="957">
        <v>366</v>
      </c>
      <c r="H586" t="s">
        <v>383</v>
      </c>
      <c r="I586" s="937" t="s">
        <v>435</v>
      </c>
      <c r="J586" s="937" t="s">
        <v>435</v>
      </c>
      <c r="K586" s="937" t="s">
        <v>435</v>
      </c>
      <c r="L586" s="937"/>
      <c r="M586" s="962" t="s">
        <v>435</v>
      </c>
      <c r="N586" s="677">
        <f t="shared" ca="1" si="103"/>
        <v>104133.79000000001</v>
      </c>
      <c r="O586" s="677">
        <f t="shared" ca="1" si="103"/>
        <v>87000.260000000009</v>
      </c>
      <c r="P586" s="677">
        <f t="shared" ca="1" si="103"/>
        <v>2178.6999999999998</v>
      </c>
      <c r="Q586" s="677">
        <f t="shared" ca="1" si="103"/>
        <v>6541.51</v>
      </c>
      <c r="R586" s="677">
        <f t="shared" ca="1" si="103"/>
        <v>1102</v>
      </c>
      <c r="S586" s="677">
        <f t="shared" ca="1" si="103"/>
        <v>2074.73</v>
      </c>
      <c r="T586" s="677">
        <f t="shared" ca="1" si="103"/>
        <v>1548</v>
      </c>
      <c r="U586" s="677">
        <f t="shared" ca="1" si="103"/>
        <v>15.58</v>
      </c>
      <c r="V586" s="677">
        <f t="shared" ca="1" si="103"/>
        <v>103.13</v>
      </c>
      <c r="W586" s="677">
        <f t="shared" ca="1" si="99"/>
        <v>10</v>
      </c>
      <c r="X586" s="677">
        <f t="shared" ca="1" si="103"/>
        <v>3002.88</v>
      </c>
      <c r="Y586" s="677">
        <f t="shared" ca="1" si="103"/>
        <v>557</v>
      </c>
      <c r="Z586" s="677">
        <f t="shared" ca="1" si="103"/>
        <v>0</v>
      </c>
      <c r="AA586" t="str">
        <f t="shared" si="100"/>
        <v>ASR_COMP</v>
      </c>
      <c r="AB586" s="957">
        <f t="shared" si="101"/>
        <v>44682</v>
      </c>
      <c r="AC586" t="str">
        <f t="shared" si="102"/>
        <v>Unaudited</v>
      </c>
    </row>
    <row r="587" spans="1:29" x14ac:dyDescent="0.25">
      <c r="A587" t="s">
        <v>423</v>
      </c>
      <c r="B587" t="s">
        <v>1388</v>
      </c>
      <c r="C587" t="s">
        <v>1389</v>
      </c>
      <c r="D587">
        <v>1900</v>
      </c>
      <c r="E587" s="957">
        <v>1</v>
      </c>
      <c r="F587" t="s">
        <v>444</v>
      </c>
      <c r="G587" s="957">
        <v>366</v>
      </c>
      <c r="H587" t="s">
        <v>383</v>
      </c>
      <c r="I587" s="937" t="s">
        <v>490</v>
      </c>
      <c r="J587" s="937" t="s">
        <v>12</v>
      </c>
      <c r="K587" s="937" t="s">
        <v>12</v>
      </c>
      <c r="L587" s="937">
        <v>1.1000000000000001</v>
      </c>
      <c r="M587" s="962" t="s">
        <v>12</v>
      </c>
      <c r="N587" s="677">
        <f t="shared" ca="1" si="103"/>
        <v>28285189.749999996</v>
      </c>
      <c r="O587" s="677">
        <f t="shared" ca="1" si="103"/>
        <v>16371284.739999998</v>
      </c>
      <c r="P587" s="677">
        <f t="shared" ca="1" si="103"/>
        <v>1166028.18</v>
      </c>
      <c r="Q587" s="677">
        <f t="shared" ca="1" si="103"/>
        <v>5890063.2599999998</v>
      </c>
      <c r="R587" s="677">
        <f t="shared" ca="1" si="103"/>
        <v>1634208.48</v>
      </c>
      <c r="S587" s="677">
        <f t="shared" ca="1" si="103"/>
        <v>378505.36</v>
      </c>
      <c r="T587" s="677">
        <f t="shared" ca="1" si="103"/>
        <v>686160.62999999989</v>
      </c>
      <c r="U587" s="677">
        <f t="shared" ca="1" si="103"/>
        <v>1685.1499999999996</v>
      </c>
      <c r="V587" s="677">
        <f t="shared" ca="1" si="103"/>
        <v>264321.12</v>
      </c>
      <c r="W587" s="677">
        <f t="shared" ca="1" si="99"/>
        <v>255282.1</v>
      </c>
      <c r="X587" s="677">
        <f t="shared" ca="1" si="103"/>
        <v>339417.66999999993</v>
      </c>
      <c r="Y587" s="677">
        <f t="shared" ca="1" si="103"/>
        <v>1298233.0599999998</v>
      </c>
      <c r="Z587" s="677">
        <f t="shared" ca="1" si="103"/>
        <v>0</v>
      </c>
      <c r="AA587" t="str">
        <f t="shared" si="100"/>
        <v>ASR_COMP</v>
      </c>
      <c r="AB587" s="957">
        <f t="shared" si="101"/>
        <v>44682</v>
      </c>
      <c r="AC587" t="str">
        <f t="shared" si="102"/>
        <v>Unaudited</v>
      </c>
    </row>
    <row r="588" spans="1:29" x14ac:dyDescent="0.25">
      <c r="A588" t="s">
        <v>423</v>
      </c>
      <c r="B588" t="s">
        <v>1388</v>
      </c>
      <c r="C588" t="s">
        <v>1389</v>
      </c>
      <c r="D588">
        <v>1900</v>
      </c>
      <c r="E588" s="957">
        <v>1</v>
      </c>
      <c r="F588" t="s">
        <v>444</v>
      </c>
      <c r="G588" s="957">
        <v>366</v>
      </c>
      <c r="H588" t="s">
        <v>383</v>
      </c>
      <c r="I588" s="937" t="s">
        <v>490</v>
      </c>
      <c r="J588" s="937" t="s">
        <v>12</v>
      </c>
      <c r="K588" s="937" t="s">
        <v>1331</v>
      </c>
      <c r="L588" s="945" t="s">
        <v>1322</v>
      </c>
      <c r="M588" s="960" t="s">
        <v>1331</v>
      </c>
      <c r="N588" s="677">
        <f t="shared" ca="1" si="103"/>
        <v>265964.70495221327</v>
      </c>
      <c r="O588" s="677">
        <f t="shared" ca="1" si="103"/>
        <v>218539.51251203674</v>
      </c>
      <c r="P588" s="677">
        <f t="shared" ca="1" si="103"/>
        <v>14111.843054037427</v>
      </c>
      <c r="Q588" s="677">
        <f t="shared" ca="1" si="103"/>
        <v>9436.0895841721322</v>
      </c>
      <c r="R588" s="677">
        <f t="shared" ca="1" si="103"/>
        <v>2286.3494804122251</v>
      </c>
      <c r="S588" s="677">
        <f t="shared" ca="1" si="103"/>
        <v>3437.0798036124024</v>
      </c>
      <c r="T588" s="677">
        <f t="shared" ca="1" si="103"/>
        <v>10201.380792340307</v>
      </c>
      <c r="U588" s="677">
        <f t="shared" ca="1" si="103"/>
        <v>27.864318055268676</v>
      </c>
      <c r="V588" s="677">
        <f t="shared" ca="1" si="103"/>
        <v>425.77483281329881</v>
      </c>
      <c r="W588" s="677">
        <f t="shared" ca="1" si="99"/>
        <v>250.13406376748006</v>
      </c>
      <c r="X588" s="677">
        <f t="shared" ca="1" si="103"/>
        <v>4659.3365155327956</v>
      </c>
      <c r="Y588" s="677">
        <f t="shared" ca="1" si="103"/>
        <v>2589.3399954332549</v>
      </c>
      <c r="Z588" s="677">
        <f t="shared" ca="1" si="103"/>
        <v>0</v>
      </c>
      <c r="AA588" t="str">
        <f t="shared" si="100"/>
        <v>ASR_COMP</v>
      </c>
      <c r="AB588" s="957">
        <f t="shared" si="101"/>
        <v>44682</v>
      </c>
      <c r="AC588" t="str">
        <f t="shared" si="102"/>
        <v>Unaudited</v>
      </c>
    </row>
    <row r="589" spans="1:29" x14ac:dyDescent="0.25">
      <c r="A589" t="s">
        <v>423</v>
      </c>
      <c r="B589" t="s">
        <v>1388</v>
      </c>
      <c r="C589" t="s">
        <v>1389</v>
      </c>
      <c r="D589">
        <v>1900</v>
      </c>
      <c r="E589" s="957">
        <v>1</v>
      </c>
      <c r="F589" t="s">
        <v>444</v>
      </c>
      <c r="G589" s="957">
        <v>366</v>
      </c>
      <c r="H589" t="s">
        <v>383</v>
      </c>
      <c r="I589" s="962" t="s">
        <v>490</v>
      </c>
      <c r="J589" s="962" t="s">
        <v>493</v>
      </c>
      <c r="K589" s="962" t="s">
        <v>494</v>
      </c>
      <c r="L589" s="937" t="s">
        <v>63</v>
      </c>
      <c r="M589" s="962" t="s">
        <v>346</v>
      </c>
      <c r="N589" s="677">
        <f t="shared" ca="1" si="103"/>
        <v>0</v>
      </c>
      <c r="O589" s="677">
        <f t="shared" ca="1" si="103"/>
        <v>0</v>
      </c>
      <c r="P589" s="677">
        <f t="shared" ca="1" si="103"/>
        <v>0</v>
      </c>
      <c r="Q589" s="677">
        <f t="shared" ca="1" si="103"/>
        <v>0</v>
      </c>
      <c r="R589" s="677">
        <f t="shared" ca="1" si="103"/>
        <v>0</v>
      </c>
      <c r="S589" s="677">
        <f t="shared" ca="1" si="103"/>
        <v>0</v>
      </c>
      <c r="T589" s="677">
        <f t="shared" ca="1" si="103"/>
        <v>0</v>
      </c>
      <c r="U589" s="677">
        <f t="shared" ca="1" si="103"/>
        <v>0</v>
      </c>
      <c r="V589" s="677">
        <f t="shared" ca="1" si="103"/>
        <v>0</v>
      </c>
      <c r="W589" s="677">
        <f t="shared" ca="1" si="99"/>
        <v>0</v>
      </c>
      <c r="X589" s="677">
        <f t="shared" ca="1" si="103"/>
        <v>0</v>
      </c>
      <c r="Y589" s="677">
        <f t="shared" ca="1" si="103"/>
        <v>0</v>
      </c>
      <c r="Z589" s="677">
        <f t="shared" ca="1" si="103"/>
        <v>0</v>
      </c>
      <c r="AA589" t="str">
        <f t="shared" si="100"/>
        <v>ASR_COMP</v>
      </c>
      <c r="AB589" s="957">
        <f t="shared" si="101"/>
        <v>44682</v>
      </c>
      <c r="AC589" t="str">
        <f t="shared" si="102"/>
        <v>Unaudited</v>
      </c>
    </row>
    <row r="590" spans="1:29" x14ac:dyDescent="0.25">
      <c r="A590" t="s">
        <v>423</v>
      </c>
      <c r="B590" t="s">
        <v>1388</v>
      </c>
      <c r="C590" t="s">
        <v>1389</v>
      </c>
      <c r="D590">
        <v>1900</v>
      </c>
      <c r="E590" s="957">
        <v>1</v>
      </c>
      <c r="F590" t="s">
        <v>444</v>
      </c>
      <c r="G590" s="957">
        <v>366</v>
      </c>
      <c r="H590" t="s">
        <v>383</v>
      </c>
      <c r="I590" s="937" t="s">
        <v>490</v>
      </c>
      <c r="J590" s="937" t="s">
        <v>493</v>
      </c>
      <c r="K590" s="937" t="s">
        <v>1022</v>
      </c>
      <c r="L590" s="943" t="s">
        <v>918</v>
      </c>
      <c r="M590" s="963" t="s">
        <v>919</v>
      </c>
      <c r="N590" s="677">
        <f t="shared" ca="1" si="103"/>
        <v>942933.51000000071</v>
      </c>
      <c r="O590" s="677">
        <f t="shared" ca="1" si="103"/>
        <v>879942.05000000086</v>
      </c>
      <c r="P590" s="677">
        <f t="shared" ca="1" si="103"/>
        <v>51149.080000000009</v>
      </c>
      <c r="Q590" s="677">
        <f t="shared" ca="1" si="103"/>
        <v>3921.1200000000003</v>
      </c>
      <c r="R590" s="677">
        <f t="shared" ca="1" si="103"/>
        <v>4047.32</v>
      </c>
      <c r="S590" s="677">
        <f t="shared" ca="1" si="103"/>
        <v>0</v>
      </c>
      <c r="T590" s="677">
        <f t="shared" ca="1" si="103"/>
        <v>0</v>
      </c>
      <c r="U590" s="677">
        <f t="shared" ca="1" si="103"/>
        <v>0</v>
      </c>
      <c r="V590" s="677">
        <f t="shared" ca="1" si="103"/>
        <v>3873.94</v>
      </c>
      <c r="W590" s="677">
        <f t="shared" ca="1" si="99"/>
        <v>0</v>
      </c>
      <c r="X590" s="677">
        <f t="shared" ca="1" si="103"/>
        <v>0</v>
      </c>
      <c r="Y590" s="677">
        <f t="shared" ca="1" si="103"/>
        <v>0</v>
      </c>
      <c r="Z590" s="677">
        <f t="shared" ca="1" si="103"/>
        <v>0</v>
      </c>
      <c r="AA590" t="str">
        <f t="shared" si="100"/>
        <v>ASR_COMP</v>
      </c>
      <c r="AB590" s="957">
        <f t="shared" si="101"/>
        <v>44682</v>
      </c>
      <c r="AC590" t="str">
        <f t="shared" si="102"/>
        <v>Unaudited</v>
      </c>
    </row>
    <row r="591" spans="1:29" x14ac:dyDescent="0.25">
      <c r="A591" t="s">
        <v>423</v>
      </c>
      <c r="B591" t="s">
        <v>1388</v>
      </c>
      <c r="C591" t="s">
        <v>1389</v>
      </c>
      <c r="D591">
        <v>1900</v>
      </c>
      <c r="E591" s="957">
        <v>1</v>
      </c>
      <c r="F591" t="s">
        <v>444</v>
      </c>
      <c r="G591" s="957">
        <v>366</v>
      </c>
      <c r="H591" t="s">
        <v>383</v>
      </c>
      <c r="I591" s="937" t="s">
        <v>490</v>
      </c>
      <c r="J591" s="937" t="s">
        <v>13</v>
      </c>
      <c r="K591" s="937" t="s">
        <v>495</v>
      </c>
      <c r="L591" s="943" t="s">
        <v>97</v>
      </c>
      <c r="M591" s="963" t="s">
        <v>149</v>
      </c>
      <c r="N591" s="677">
        <f t="shared" ca="1" si="103"/>
        <v>0</v>
      </c>
      <c r="O591" s="677">
        <f t="shared" ca="1" si="103"/>
        <v>0</v>
      </c>
      <c r="P591" s="677">
        <f t="shared" ca="1" si="103"/>
        <v>0</v>
      </c>
      <c r="Q591" s="677">
        <f t="shared" ca="1" si="103"/>
        <v>0</v>
      </c>
      <c r="R591" s="677">
        <f t="shared" ca="1" si="103"/>
        <v>0</v>
      </c>
      <c r="S591" s="677">
        <f t="shared" ca="1" si="103"/>
        <v>0</v>
      </c>
      <c r="T591" s="677">
        <f t="shared" ca="1" si="103"/>
        <v>0</v>
      </c>
      <c r="U591" s="677">
        <f t="shared" ca="1" si="103"/>
        <v>0</v>
      </c>
      <c r="V591" s="677">
        <f t="shared" ca="1" si="103"/>
        <v>0</v>
      </c>
      <c r="W591" s="677">
        <f t="shared" ca="1" si="99"/>
        <v>0</v>
      </c>
      <c r="X591" s="677">
        <f t="shared" ca="1" si="103"/>
        <v>0</v>
      </c>
      <c r="Y591" s="677">
        <f t="shared" ca="1" si="103"/>
        <v>0</v>
      </c>
      <c r="Z591" s="677">
        <f t="shared" ca="1" si="103"/>
        <v>0</v>
      </c>
      <c r="AA591" t="str">
        <f t="shared" si="100"/>
        <v>ASR_COMP</v>
      </c>
      <c r="AB591" s="957">
        <f t="shared" si="101"/>
        <v>44682</v>
      </c>
      <c r="AC591" t="str">
        <f t="shared" si="102"/>
        <v>Unaudited</v>
      </c>
    </row>
    <row r="592" spans="1:29" x14ac:dyDescent="0.25">
      <c r="A592" t="s">
        <v>423</v>
      </c>
      <c r="B592" t="s">
        <v>1388</v>
      </c>
      <c r="C592" t="s">
        <v>1389</v>
      </c>
      <c r="D592">
        <v>1900</v>
      </c>
      <c r="E592" s="957">
        <v>1</v>
      </c>
      <c r="F592" t="s">
        <v>444</v>
      </c>
      <c r="G592" s="957">
        <v>366</v>
      </c>
      <c r="H592" t="s">
        <v>383</v>
      </c>
      <c r="I592" s="937" t="s">
        <v>490</v>
      </c>
      <c r="J592" s="937" t="s">
        <v>13</v>
      </c>
      <c r="K592" s="937" t="s">
        <v>13</v>
      </c>
      <c r="L592" s="947" t="s">
        <v>35</v>
      </c>
      <c r="M592" s="964" t="s">
        <v>13</v>
      </c>
      <c r="N592" s="677">
        <f t="shared" ca="1" si="103"/>
        <v>62669.010906568343</v>
      </c>
      <c r="O592" s="677">
        <f t="shared" ca="1" si="103"/>
        <v>47952.446074464955</v>
      </c>
      <c r="P592" s="677">
        <f t="shared" ca="1" si="103"/>
        <v>3096.4532925036669</v>
      </c>
      <c r="Q592" s="677">
        <f t="shared" ca="1" si="103"/>
        <v>5601.1181042231437</v>
      </c>
      <c r="R592" s="677">
        <f t="shared" ca="1" si="103"/>
        <v>1357.1419975493613</v>
      </c>
      <c r="S592" s="677">
        <f t="shared" ca="1" si="103"/>
        <v>205.28656853146069</v>
      </c>
      <c r="T592" s="677">
        <f t="shared" ca="1" si="103"/>
        <v>2238.4106045941598</v>
      </c>
      <c r="U592" s="677">
        <f t="shared" ca="1" si="103"/>
        <v>1.6642529603250349</v>
      </c>
      <c r="V592" s="677">
        <f t="shared" ca="1" si="103"/>
        <v>252.73341283166505</v>
      </c>
      <c r="W592" s="677">
        <f t="shared" ca="1" si="99"/>
        <v>148.47574522829808</v>
      </c>
      <c r="X592" s="677">
        <f t="shared" ca="1" si="103"/>
        <v>278.288331828016</v>
      </c>
      <c r="Y592" s="677">
        <f t="shared" ca="1" si="103"/>
        <v>1536.9925218532885</v>
      </c>
      <c r="Z592" s="677">
        <f t="shared" ca="1" si="103"/>
        <v>0</v>
      </c>
      <c r="AA592" t="str">
        <f t="shared" si="100"/>
        <v>ASR_COMP</v>
      </c>
      <c r="AB592" s="957">
        <f t="shared" si="101"/>
        <v>44682</v>
      </c>
      <c r="AC592" t="str">
        <f t="shared" si="102"/>
        <v>Unaudited</v>
      </c>
    </row>
    <row r="593" spans="1:29" x14ac:dyDescent="0.25">
      <c r="A593" t="s">
        <v>423</v>
      </c>
      <c r="B593" t="s">
        <v>1388</v>
      </c>
      <c r="C593" t="s">
        <v>1389</v>
      </c>
      <c r="D593">
        <v>1900</v>
      </c>
      <c r="E593" s="957">
        <v>1</v>
      </c>
      <c r="F593" t="s">
        <v>444</v>
      </c>
      <c r="G593" s="957">
        <v>366</v>
      </c>
      <c r="H593" t="s">
        <v>383</v>
      </c>
      <c r="I593" s="963" t="s">
        <v>491</v>
      </c>
      <c r="J593" s="963" t="s">
        <v>447</v>
      </c>
      <c r="K593" s="963" t="s">
        <v>0</v>
      </c>
      <c r="L593" s="943">
        <v>2.1</v>
      </c>
      <c r="M593" s="963" t="s">
        <v>150</v>
      </c>
      <c r="N593" s="677">
        <f t="shared" ca="1" si="103"/>
        <v>3160915.7184851007</v>
      </c>
      <c r="O593" s="677">
        <f t="shared" ca="1" si="103"/>
        <v>1679190.7556367142</v>
      </c>
      <c r="P593" s="677">
        <f t="shared" ca="1" si="103"/>
        <v>83423.685534006436</v>
      </c>
      <c r="Q593" s="677">
        <f t="shared" ca="1" si="103"/>
        <v>1034644.8482478966</v>
      </c>
      <c r="R593" s="677">
        <f t="shared" ca="1" si="103"/>
        <v>107810.21812394554</v>
      </c>
      <c r="S593" s="677">
        <f t="shared" ca="1" si="103"/>
        <v>9013.9911453548302</v>
      </c>
      <c r="T593" s="677">
        <f t="shared" ca="1" si="103"/>
        <v>23055.54</v>
      </c>
      <c r="U593" s="677">
        <f t="shared" ca="1" si="103"/>
        <v>1.2214370133462193</v>
      </c>
      <c r="V593" s="677">
        <f t="shared" ca="1" si="103"/>
        <v>111.46401421119693</v>
      </c>
      <c r="W593" s="677">
        <f t="shared" ca="1" si="99"/>
        <v>7423.2818256981145</v>
      </c>
      <c r="X593" s="677">
        <f t="shared" ca="1" si="103"/>
        <v>36622.160457020982</v>
      </c>
      <c r="Y593" s="677">
        <f t="shared" ca="1" si="103"/>
        <v>179618.55206323974</v>
      </c>
      <c r="Z593" s="677">
        <f t="shared" ca="1" si="103"/>
        <v>0</v>
      </c>
      <c r="AA593" t="str">
        <f t="shared" si="100"/>
        <v>ASR_COMP</v>
      </c>
      <c r="AB593" s="957">
        <f t="shared" si="101"/>
        <v>44682</v>
      </c>
      <c r="AC593" t="str">
        <f t="shared" si="102"/>
        <v>Unaudited</v>
      </c>
    </row>
    <row r="594" spans="1:29" ht="30" x14ac:dyDescent="0.25">
      <c r="A594" t="s">
        <v>423</v>
      </c>
      <c r="B594" t="s">
        <v>1388</v>
      </c>
      <c r="C594" t="s">
        <v>1389</v>
      </c>
      <c r="D594">
        <v>1900</v>
      </c>
      <c r="E594" s="957">
        <v>1</v>
      </c>
      <c r="F594" t="s">
        <v>444</v>
      </c>
      <c r="G594" s="957">
        <v>366</v>
      </c>
      <c r="H594" t="s">
        <v>383</v>
      </c>
      <c r="I594" s="937" t="s">
        <v>491</v>
      </c>
      <c r="J594" s="937" t="s">
        <v>447</v>
      </c>
      <c r="K594" s="937" t="s">
        <v>0</v>
      </c>
      <c r="L594" s="937">
        <v>2.2000000000000002</v>
      </c>
      <c r="M594" s="962" t="s">
        <v>151</v>
      </c>
      <c r="N594" s="677">
        <f t="shared" ca="1" si="103"/>
        <v>1006339.3127456271</v>
      </c>
      <c r="O594" s="677">
        <f t="shared" ca="1" si="103"/>
        <v>754242.74806956516</v>
      </c>
      <c r="P594" s="677">
        <f t="shared" ca="1" si="103"/>
        <v>23494.4708437562</v>
      </c>
      <c r="Q594" s="677">
        <f t="shared" ca="1" si="103"/>
        <v>241683.31400107741</v>
      </c>
      <c r="R594" s="677">
        <f t="shared" ca="1" si="103"/>
        <v>30050.910323104923</v>
      </c>
      <c r="S594" s="677">
        <f t="shared" ca="1" si="103"/>
        <v>-32731.056817336925</v>
      </c>
      <c r="T594" s="677">
        <f t="shared" ca="1" si="103"/>
        <v>0</v>
      </c>
      <c r="U594" s="677">
        <f t="shared" ca="1" si="103"/>
        <v>0</v>
      </c>
      <c r="V594" s="677">
        <f t="shared" ca="1" si="103"/>
        <v>3178.7717092908283</v>
      </c>
      <c r="W594" s="677">
        <f t="shared" ca="1" si="99"/>
        <v>1199.9545454041054</v>
      </c>
      <c r="X594" s="677">
        <f t="shared" ca="1" si="103"/>
        <v>-77392.483132482274</v>
      </c>
      <c r="Y594" s="677">
        <f t="shared" ca="1" si="103"/>
        <v>62612.683203247747</v>
      </c>
      <c r="Z594" s="677">
        <f t="shared" ca="1" si="103"/>
        <v>0</v>
      </c>
      <c r="AA594" t="str">
        <f t="shared" si="100"/>
        <v>ASR_COMP</v>
      </c>
      <c r="AB594" s="957">
        <f t="shared" si="101"/>
        <v>44682</v>
      </c>
      <c r="AC594" t="str">
        <f t="shared" si="102"/>
        <v>Unaudited</v>
      </c>
    </row>
    <row r="595" spans="1:29" x14ac:dyDescent="0.25">
      <c r="A595" t="s">
        <v>423</v>
      </c>
      <c r="B595" t="s">
        <v>1388</v>
      </c>
      <c r="C595" t="s">
        <v>1389</v>
      </c>
      <c r="D595">
        <v>1900</v>
      </c>
      <c r="E595" s="957">
        <v>1</v>
      </c>
      <c r="F595" t="s">
        <v>444</v>
      </c>
      <c r="G595" s="957">
        <v>366</v>
      </c>
      <c r="H595" t="s">
        <v>383</v>
      </c>
      <c r="I595" s="937" t="s">
        <v>491</v>
      </c>
      <c r="J595" s="937" t="s">
        <v>447</v>
      </c>
      <c r="K595" s="937" t="s">
        <v>0</v>
      </c>
      <c r="L595" s="937">
        <v>2.2999999999999998</v>
      </c>
      <c r="M595" s="962" t="s">
        <v>152</v>
      </c>
      <c r="N595" s="677">
        <f t="shared" ca="1" si="103"/>
        <v>1349894.2574056736</v>
      </c>
      <c r="O595" s="677">
        <f t="shared" ca="1" si="103"/>
        <v>1065971.4419571031</v>
      </c>
      <c r="P595" s="677">
        <f t="shared" ca="1" si="103"/>
        <v>62223.280045367173</v>
      </c>
      <c r="Q595" s="677">
        <f t="shared" ca="1" si="103"/>
        <v>133892.56408314669</v>
      </c>
      <c r="R595" s="677">
        <f t="shared" ca="1" si="103"/>
        <v>47098.679380973699</v>
      </c>
      <c r="S595" s="677">
        <f t="shared" ca="1" si="103"/>
        <v>2688.3367297799055</v>
      </c>
      <c r="T595" s="677">
        <f t="shared" ca="1" si="103"/>
        <v>13763.68</v>
      </c>
      <c r="U595" s="677">
        <f t="shared" ca="1" si="103"/>
        <v>89.548002284131414</v>
      </c>
      <c r="V595" s="677">
        <f t="shared" ca="1" si="103"/>
        <v>3362.1631011500695</v>
      </c>
      <c r="W595" s="677">
        <f t="shared" ca="1" si="99"/>
        <v>576.56736920731214</v>
      </c>
      <c r="X595" s="677">
        <f t="shared" ca="1" si="103"/>
        <v>4225.8685937753653</v>
      </c>
      <c r="Y595" s="677">
        <f t="shared" ca="1" si="103"/>
        <v>16002.12814288667</v>
      </c>
      <c r="Z595" s="677">
        <f t="shared" ca="1" si="103"/>
        <v>0</v>
      </c>
      <c r="AA595" t="str">
        <f t="shared" si="100"/>
        <v>ASR_COMP</v>
      </c>
      <c r="AB595" s="957">
        <f t="shared" si="101"/>
        <v>44682</v>
      </c>
      <c r="AC595" t="str">
        <f t="shared" si="102"/>
        <v>Unaudited</v>
      </c>
    </row>
    <row r="596" spans="1:29" x14ac:dyDescent="0.25">
      <c r="A596" t="s">
        <v>423</v>
      </c>
      <c r="B596" t="s">
        <v>1388</v>
      </c>
      <c r="C596" t="s">
        <v>1389</v>
      </c>
      <c r="D596">
        <v>1900</v>
      </c>
      <c r="E596" s="957">
        <v>1</v>
      </c>
      <c r="F596" t="s">
        <v>444</v>
      </c>
      <c r="G596" s="957">
        <v>366</v>
      </c>
      <c r="H596" t="s">
        <v>383</v>
      </c>
      <c r="I596" s="937" t="s">
        <v>491</v>
      </c>
      <c r="J596" s="937" t="s">
        <v>447</v>
      </c>
      <c r="K596" s="937" t="s">
        <v>0</v>
      </c>
      <c r="L596" s="937">
        <v>2.4</v>
      </c>
      <c r="M596" s="962" t="s">
        <v>153</v>
      </c>
      <c r="N596" s="677">
        <f t="shared" ca="1" si="103"/>
        <v>1487225.5459968115</v>
      </c>
      <c r="O596" s="677">
        <f t="shared" ca="1" si="103"/>
        <v>1015413.4759707508</v>
      </c>
      <c r="P596" s="677">
        <f t="shared" ca="1" si="103"/>
        <v>37105.937220348358</v>
      </c>
      <c r="Q596" s="677">
        <f t="shared" ca="1" si="103"/>
        <v>326235.46612487151</v>
      </c>
      <c r="R596" s="677">
        <f t="shared" ca="1" si="103"/>
        <v>27024.166765087171</v>
      </c>
      <c r="S596" s="677">
        <f t="shared" ca="1" si="103"/>
        <v>9615.7964643598771</v>
      </c>
      <c r="T596" s="677">
        <f t="shared" ca="1" si="103"/>
        <v>26889.64</v>
      </c>
      <c r="U596" s="677">
        <f t="shared" ca="1" si="103"/>
        <v>6.2207940539510531</v>
      </c>
      <c r="V596" s="677">
        <f t="shared" ca="1" si="103"/>
        <v>1164.3153036030149</v>
      </c>
      <c r="W596" s="677">
        <f t="shared" ca="1" si="99"/>
        <v>73.544705154678184</v>
      </c>
      <c r="X596" s="677">
        <f t="shared" ca="1" si="103"/>
        <v>7794.0701505603893</v>
      </c>
      <c r="Y596" s="677">
        <f t="shared" ca="1" si="103"/>
        <v>35902.912498021731</v>
      </c>
      <c r="Z596" s="677">
        <f t="shared" ca="1" si="103"/>
        <v>0</v>
      </c>
      <c r="AA596" t="str">
        <f t="shared" si="100"/>
        <v>ASR_COMP</v>
      </c>
      <c r="AB596" s="957">
        <f t="shared" si="101"/>
        <v>44682</v>
      </c>
      <c r="AC596" t="str">
        <f t="shared" si="102"/>
        <v>Unaudited</v>
      </c>
    </row>
    <row r="597" spans="1:29" ht="30" x14ac:dyDescent="0.25">
      <c r="A597" t="s">
        <v>423</v>
      </c>
      <c r="B597" t="s">
        <v>1388</v>
      </c>
      <c r="C597" t="s">
        <v>1389</v>
      </c>
      <c r="D597">
        <v>1900</v>
      </c>
      <c r="E597" s="957">
        <v>1</v>
      </c>
      <c r="F597" t="s">
        <v>444</v>
      </c>
      <c r="G597" s="957">
        <v>366</v>
      </c>
      <c r="H597" t="s">
        <v>383</v>
      </c>
      <c r="I597" s="937" t="s">
        <v>491</v>
      </c>
      <c r="J597" s="937" t="s">
        <v>447</v>
      </c>
      <c r="K597" s="937" t="s">
        <v>0</v>
      </c>
      <c r="L597" s="945">
        <v>2.5</v>
      </c>
      <c r="M597" s="960" t="s">
        <v>154</v>
      </c>
      <c r="N597" s="677">
        <f t="shared" ca="1" si="103"/>
        <v>156760.80723825164</v>
      </c>
      <c r="O597" s="677">
        <f t="shared" ca="1" si="103"/>
        <v>112189.39458443921</v>
      </c>
      <c r="P597" s="677">
        <f t="shared" ca="1" si="103"/>
        <v>5661.7183104596461</v>
      </c>
      <c r="Q597" s="677">
        <f t="shared" ca="1" si="103"/>
        <v>29615.84751093695</v>
      </c>
      <c r="R597" s="677">
        <f t="shared" ca="1" si="103"/>
        <v>3490.3014158359833</v>
      </c>
      <c r="S597" s="677">
        <f t="shared" ca="1" si="103"/>
        <v>919.71536067237309</v>
      </c>
      <c r="T597" s="677">
        <f t="shared" ca="1" si="103"/>
        <v>0</v>
      </c>
      <c r="U597" s="677">
        <f t="shared" ca="1" si="103"/>
        <v>4.7389346959221257</v>
      </c>
      <c r="V597" s="677">
        <f t="shared" ca="1" si="103"/>
        <v>246.61339099897168</v>
      </c>
      <c r="W597" s="677">
        <f t="shared" ca="1" si="99"/>
        <v>12.667151003204156</v>
      </c>
      <c r="X597" s="677">
        <f t="shared" ca="1" si="103"/>
        <v>925.55571392105412</v>
      </c>
      <c r="Y597" s="677">
        <f t="shared" ca="1" si="103"/>
        <v>3694.2548652883338</v>
      </c>
      <c r="Z597" s="677">
        <f t="shared" ca="1" si="103"/>
        <v>0</v>
      </c>
      <c r="AA597" t="str">
        <f t="shared" si="100"/>
        <v>ASR_COMP</v>
      </c>
      <c r="AB597" s="957">
        <f t="shared" si="101"/>
        <v>44682</v>
      </c>
      <c r="AC597" t="str">
        <f t="shared" si="102"/>
        <v>Unaudited</v>
      </c>
    </row>
    <row r="598" spans="1:29" x14ac:dyDescent="0.25">
      <c r="A598" t="s">
        <v>423</v>
      </c>
      <c r="B598" t="s">
        <v>1388</v>
      </c>
      <c r="C598" t="s">
        <v>1389</v>
      </c>
      <c r="D598">
        <v>1900</v>
      </c>
      <c r="E598" s="957">
        <v>1</v>
      </c>
      <c r="F598" t="s">
        <v>444</v>
      </c>
      <c r="G598" s="957">
        <v>366</v>
      </c>
      <c r="H598" t="s">
        <v>383</v>
      </c>
      <c r="I598" s="962" t="s">
        <v>491</v>
      </c>
      <c r="J598" s="962" t="s">
        <v>447</v>
      </c>
      <c r="K598" s="962" t="s">
        <v>0</v>
      </c>
      <c r="L598" s="937" t="s">
        <v>99</v>
      </c>
      <c r="M598" s="962" t="s">
        <v>7</v>
      </c>
      <c r="N598" s="677">
        <f t="shared" ca="1" si="103"/>
        <v>0</v>
      </c>
      <c r="O598" s="677">
        <f t="shared" ca="1" si="103"/>
        <v>0</v>
      </c>
      <c r="P598" s="677">
        <f t="shared" ca="1" si="103"/>
        <v>0</v>
      </c>
      <c r="Q598" s="677">
        <f t="shared" ca="1" si="103"/>
        <v>0</v>
      </c>
      <c r="R598" s="677">
        <f t="shared" ca="1" si="103"/>
        <v>0</v>
      </c>
      <c r="S598" s="677">
        <f t="shared" ca="1" si="103"/>
        <v>0</v>
      </c>
      <c r="T598" s="677">
        <f t="shared" ca="1" si="103"/>
        <v>0</v>
      </c>
      <c r="U598" s="677">
        <f t="shared" ca="1" si="103"/>
        <v>0</v>
      </c>
      <c r="V598" s="677">
        <f t="shared" ca="1" si="103"/>
        <v>0</v>
      </c>
      <c r="W598" s="677">
        <f t="shared" ca="1" si="99"/>
        <v>0</v>
      </c>
      <c r="X598" s="677">
        <f t="shared" ca="1" si="103"/>
        <v>0</v>
      </c>
      <c r="Y598" s="677">
        <f t="shared" ca="1" si="103"/>
        <v>0</v>
      </c>
      <c r="Z598" s="677">
        <f t="shared" ca="1" si="103"/>
        <v>0</v>
      </c>
      <c r="AA598" t="str">
        <f t="shared" si="100"/>
        <v>ASR_COMP</v>
      </c>
      <c r="AB598" s="957">
        <f t="shared" si="101"/>
        <v>44682</v>
      </c>
      <c r="AC598" t="str">
        <f t="shared" si="102"/>
        <v>Unaudited</v>
      </c>
    </row>
    <row r="599" spans="1:29" x14ac:dyDescent="0.25">
      <c r="A599" t="s">
        <v>423</v>
      </c>
      <c r="B599" t="s">
        <v>1388</v>
      </c>
      <c r="C599" t="s">
        <v>1389</v>
      </c>
      <c r="D599">
        <v>1900</v>
      </c>
      <c r="E599" s="957">
        <v>1</v>
      </c>
      <c r="F599" t="s">
        <v>444</v>
      </c>
      <c r="G599" s="957">
        <v>366</v>
      </c>
      <c r="H599" t="s">
        <v>383</v>
      </c>
      <c r="I599" s="937" t="s">
        <v>491</v>
      </c>
      <c r="J599" s="937" t="s">
        <v>447</v>
      </c>
      <c r="K599" s="937" t="s">
        <v>0</v>
      </c>
      <c r="L599" s="937" t="s">
        <v>155</v>
      </c>
      <c r="M599" s="962" t="s">
        <v>454</v>
      </c>
      <c r="N599" s="677">
        <f t="shared" ca="1" si="103"/>
        <v>0</v>
      </c>
      <c r="O599" s="677">
        <f t="shared" ca="1" si="103"/>
        <v>0</v>
      </c>
      <c r="P599" s="677">
        <f t="shared" ca="1" si="103"/>
        <v>0</v>
      </c>
      <c r="Q599" s="677">
        <f t="shared" ca="1" si="103"/>
        <v>0</v>
      </c>
      <c r="R599" s="677">
        <f t="shared" ca="1" si="103"/>
        <v>0</v>
      </c>
      <c r="S599" s="677">
        <f t="shared" ca="1" si="103"/>
        <v>0</v>
      </c>
      <c r="T599" s="677">
        <f t="shared" ca="1" si="103"/>
        <v>0</v>
      </c>
      <c r="U599" s="677">
        <f t="shared" ca="1" si="103"/>
        <v>0</v>
      </c>
      <c r="V599" s="677">
        <f t="shared" ca="1" si="103"/>
        <v>0</v>
      </c>
      <c r="W599" s="677">
        <f t="shared" ca="1" si="99"/>
        <v>0</v>
      </c>
      <c r="X599" s="677">
        <f t="shared" ca="1" si="103"/>
        <v>0</v>
      </c>
      <c r="Y599" s="677">
        <f t="shared" ca="1" si="103"/>
        <v>0</v>
      </c>
      <c r="Z599" s="677">
        <f t="shared" ca="1" si="103"/>
        <v>0</v>
      </c>
      <c r="AA599" t="str">
        <f t="shared" si="100"/>
        <v>ASR_COMP</v>
      </c>
      <c r="AB599" s="957">
        <f t="shared" si="101"/>
        <v>44682</v>
      </c>
      <c r="AC599" t="str">
        <f t="shared" si="102"/>
        <v>Unaudited</v>
      </c>
    </row>
    <row r="600" spans="1:29" x14ac:dyDescent="0.25">
      <c r="A600" t="s">
        <v>423</v>
      </c>
      <c r="B600" t="s">
        <v>1388</v>
      </c>
      <c r="C600" t="s">
        <v>1389</v>
      </c>
      <c r="D600">
        <v>1900</v>
      </c>
      <c r="E600" s="957">
        <v>1</v>
      </c>
      <c r="F600" t="s">
        <v>444</v>
      </c>
      <c r="G600" s="957">
        <v>366</v>
      </c>
      <c r="H600" t="s">
        <v>383</v>
      </c>
      <c r="I600" s="937" t="s">
        <v>491</v>
      </c>
      <c r="J600" s="937" t="s">
        <v>447</v>
      </c>
      <c r="K600" s="937" t="s">
        <v>0</v>
      </c>
      <c r="L600" s="937" t="s">
        <v>920</v>
      </c>
      <c r="M600" s="962" t="s">
        <v>24</v>
      </c>
      <c r="N600" s="677">
        <f t="shared" ca="1" si="103"/>
        <v>0</v>
      </c>
      <c r="O600" s="677">
        <f t="shared" ca="1" si="103"/>
        <v>0</v>
      </c>
      <c r="P600" s="677">
        <f t="shared" ca="1" si="103"/>
        <v>0</v>
      </c>
      <c r="Q600" s="677">
        <f t="shared" ca="1" si="103"/>
        <v>0</v>
      </c>
      <c r="R600" s="677">
        <f t="shared" ca="1" si="103"/>
        <v>0</v>
      </c>
      <c r="S600" s="677">
        <f t="shared" ca="1" si="103"/>
        <v>0</v>
      </c>
      <c r="T600" s="677">
        <f t="shared" ca="1" si="103"/>
        <v>0</v>
      </c>
      <c r="U600" s="677">
        <f t="shared" ca="1" si="103"/>
        <v>0</v>
      </c>
      <c r="V600" s="677">
        <f t="shared" ca="1" si="103"/>
        <v>0</v>
      </c>
      <c r="W600" s="677">
        <f t="shared" ca="1" si="99"/>
        <v>0</v>
      </c>
      <c r="X600" s="677">
        <f t="shared" ca="1" si="103"/>
        <v>0</v>
      </c>
      <c r="Y600" s="677">
        <f t="shared" ca="1" si="103"/>
        <v>0</v>
      </c>
      <c r="Z600" s="677">
        <f t="shared" ca="1" si="103"/>
        <v>0</v>
      </c>
      <c r="AA600" t="str">
        <f t="shared" si="100"/>
        <v>ASR_COMP</v>
      </c>
      <c r="AB600" s="957">
        <f t="shared" si="101"/>
        <v>44682</v>
      </c>
      <c r="AC600" t="str">
        <f t="shared" si="102"/>
        <v>Unaudited</v>
      </c>
    </row>
    <row r="601" spans="1:29" x14ac:dyDescent="0.25">
      <c r="A601" t="s">
        <v>423</v>
      </c>
      <c r="B601" t="s">
        <v>1388</v>
      </c>
      <c r="C601" t="s">
        <v>1389</v>
      </c>
      <c r="D601">
        <v>1900</v>
      </c>
      <c r="E601" s="957">
        <v>1</v>
      </c>
      <c r="F601" t="s">
        <v>444</v>
      </c>
      <c r="G601" s="957">
        <v>366</v>
      </c>
      <c r="H601" t="s">
        <v>383</v>
      </c>
      <c r="I601" s="937" t="s">
        <v>491</v>
      </c>
      <c r="J601" s="937" t="s">
        <v>447</v>
      </c>
      <c r="K601" s="937" t="s">
        <v>53</v>
      </c>
      <c r="L601" s="937">
        <v>3.1</v>
      </c>
      <c r="M601" s="962" t="s">
        <v>33</v>
      </c>
      <c r="N601" s="677">
        <f t="shared" ca="1" si="103"/>
        <v>1798055.991364033</v>
      </c>
      <c r="O601" s="677">
        <f t="shared" ca="1" si="103"/>
        <v>1495040.4914040121</v>
      </c>
      <c r="P601" s="677">
        <f t="shared" ca="1" si="103"/>
        <v>40807.647685453259</v>
      </c>
      <c r="Q601" s="677">
        <f t="shared" ca="1" si="103"/>
        <v>140303.71231284487</v>
      </c>
      <c r="R601" s="677">
        <f t="shared" ca="1" si="103"/>
        <v>40708.95266591222</v>
      </c>
      <c r="S601" s="677">
        <f t="shared" ca="1" si="103"/>
        <v>3585.8833952182481</v>
      </c>
      <c r="T601" s="677">
        <f t="shared" ca="1" si="103"/>
        <v>38874.06</v>
      </c>
      <c r="U601" s="677">
        <f t="shared" ca="1" si="103"/>
        <v>141.21328555133056</v>
      </c>
      <c r="V601" s="677">
        <f t="shared" ca="1" si="103"/>
        <v>2855.7260082283096</v>
      </c>
      <c r="W601" s="677">
        <f t="shared" ca="1" si="99"/>
        <v>977.38037564396211</v>
      </c>
      <c r="X601" s="677">
        <f t="shared" ca="1" si="103"/>
        <v>5485.4396143627455</v>
      </c>
      <c r="Y601" s="677">
        <f t="shared" ca="1" si="103"/>
        <v>29275.484616805916</v>
      </c>
      <c r="Z601" s="677">
        <f t="shared" ca="1" si="103"/>
        <v>0</v>
      </c>
      <c r="AA601" t="str">
        <f t="shared" si="100"/>
        <v>ASR_COMP</v>
      </c>
      <c r="AB601" s="957">
        <f t="shared" si="101"/>
        <v>44682</v>
      </c>
      <c r="AC601" t="str">
        <f t="shared" si="102"/>
        <v>Unaudited</v>
      </c>
    </row>
    <row r="602" spans="1:29" x14ac:dyDescent="0.25">
      <c r="A602" t="s">
        <v>423</v>
      </c>
      <c r="B602" t="s">
        <v>1388</v>
      </c>
      <c r="C602" t="s">
        <v>1389</v>
      </c>
      <c r="D602">
        <v>1900</v>
      </c>
      <c r="E602" s="957">
        <v>1</v>
      </c>
      <c r="F602" t="s">
        <v>444</v>
      </c>
      <c r="G602" s="957">
        <v>366</v>
      </c>
      <c r="H602" t="s">
        <v>383</v>
      </c>
      <c r="I602" s="937" t="s">
        <v>491</v>
      </c>
      <c r="J602" s="937" t="s">
        <v>447</v>
      </c>
      <c r="K602" s="937" t="s">
        <v>53</v>
      </c>
      <c r="L602" s="945">
        <v>3.2</v>
      </c>
      <c r="M602" s="960" t="s">
        <v>34</v>
      </c>
      <c r="N602" s="677">
        <f t="shared" ca="1" si="103"/>
        <v>1982976.0087558865</v>
      </c>
      <c r="O602" s="677">
        <f t="shared" ca="1" si="103"/>
        <v>1383427.4708557455</v>
      </c>
      <c r="P602" s="677">
        <f t="shared" ca="1" si="103"/>
        <v>62756.879696977929</v>
      </c>
      <c r="Q602" s="677">
        <f t="shared" ca="1" si="103"/>
        <v>376610.9136413876</v>
      </c>
      <c r="R602" s="677">
        <f t="shared" ca="1" si="103"/>
        <v>58730.71164192487</v>
      </c>
      <c r="S602" s="677">
        <f t="shared" ca="1" si="103"/>
        <v>5828.8483066594936</v>
      </c>
      <c r="T602" s="677">
        <f t="shared" ca="1" si="103"/>
        <v>32451.55</v>
      </c>
      <c r="U602" s="677">
        <f t="shared" ca="1" si="103"/>
        <v>15.712220079992111</v>
      </c>
      <c r="V602" s="677">
        <f t="shared" ca="1" si="103"/>
        <v>3370.0703267541708</v>
      </c>
      <c r="W602" s="677">
        <f t="shared" ca="1" si="99"/>
        <v>1053.4856354045601</v>
      </c>
      <c r="X602" s="677">
        <f t="shared" ca="1" si="103"/>
        <v>9479.9821810537542</v>
      </c>
      <c r="Y602" s="677">
        <f t="shared" ca="1" si="103"/>
        <v>49250.384249898307</v>
      </c>
      <c r="Z602" s="677">
        <f t="shared" ca="1" si="103"/>
        <v>0</v>
      </c>
      <c r="AA602" t="str">
        <f t="shared" si="100"/>
        <v>ASR_COMP</v>
      </c>
      <c r="AB602" s="957">
        <f t="shared" si="101"/>
        <v>44682</v>
      </c>
      <c r="AC602" t="str">
        <f t="shared" si="102"/>
        <v>Unaudited</v>
      </c>
    </row>
    <row r="603" spans="1:29" x14ac:dyDescent="0.25">
      <c r="A603" t="s">
        <v>423</v>
      </c>
      <c r="B603" t="s">
        <v>1388</v>
      </c>
      <c r="C603" t="s">
        <v>1389</v>
      </c>
      <c r="D603">
        <v>1900</v>
      </c>
      <c r="E603" s="957">
        <v>1</v>
      </c>
      <c r="F603" t="s">
        <v>444</v>
      </c>
      <c r="G603" s="957">
        <v>366</v>
      </c>
      <c r="H603" t="s">
        <v>383</v>
      </c>
      <c r="I603" s="962" t="s">
        <v>491</v>
      </c>
      <c r="J603" s="962" t="s">
        <v>447</v>
      </c>
      <c r="K603" s="962" t="s">
        <v>53</v>
      </c>
      <c r="L603" s="937">
        <v>3.3</v>
      </c>
      <c r="M603" s="962" t="s">
        <v>54</v>
      </c>
      <c r="N603" s="677">
        <f t="shared" ca="1" si="103"/>
        <v>0</v>
      </c>
      <c r="O603" s="677">
        <f t="shared" ca="1" si="103"/>
        <v>0</v>
      </c>
      <c r="P603" s="677">
        <f t="shared" ca="1" si="103"/>
        <v>0</v>
      </c>
      <c r="Q603" s="677">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7">
        <f t="shared" ca="1" si="104"/>
        <v>0</v>
      </c>
      <c r="S603" s="677">
        <f t="shared" ca="1" si="104"/>
        <v>0</v>
      </c>
      <c r="T603" s="677">
        <f t="shared" ca="1" si="104"/>
        <v>0</v>
      </c>
      <c r="U603" s="677">
        <f t="shared" ca="1" si="104"/>
        <v>0</v>
      </c>
      <c r="V603" s="677">
        <f t="shared" ca="1" si="104"/>
        <v>0</v>
      </c>
      <c r="W603" s="677">
        <f t="shared" ca="1" si="99"/>
        <v>0</v>
      </c>
      <c r="X603" s="677">
        <f t="shared" ca="1" si="104"/>
        <v>0</v>
      </c>
      <c r="Y603" s="677">
        <f t="shared" ca="1" si="104"/>
        <v>0</v>
      </c>
      <c r="Z603" s="677">
        <f t="shared" ca="1" si="104"/>
        <v>0</v>
      </c>
      <c r="AA603" t="str">
        <f t="shared" si="100"/>
        <v>ASR_COMP</v>
      </c>
      <c r="AB603" s="957">
        <f t="shared" si="101"/>
        <v>44682</v>
      </c>
      <c r="AC603" t="str">
        <f t="shared" si="102"/>
        <v>Unaudited</v>
      </c>
    </row>
    <row r="604" spans="1:29" x14ac:dyDescent="0.25">
      <c r="A604" t="s">
        <v>423</v>
      </c>
      <c r="B604" t="s">
        <v>1388</v>
      </c>
      <c r="C604" t="s">
        <v>1389</v>
      </c>
      <c r="D604">
        <v>1900</v>
      </c>
      <c r="E604" s="957">
        <v>1</v>
      </c>
      <c r="F604" t="s">
        <v>444</v>
      </c>
      <c r="G604" s="957">
        <v>366</v>
      </c>
      <c r="H604" t="s">
        <v>383</v>
      </c>
      <c r="I604" s="937" t="s">
        <v>491</v>
      </c>
      <c r="J604" s="937" t="s">
        <v>447</v>
      </c>
      <c r="K604" s="937" t="s">
        <v>53</v>
      </c>
      <c r="L604" s="937" t="s">
        <v>44</v>
      </c>
      <c r="M604" s="962" t="s">
        <v>156</v>
      </c>
      <c r="N604" s="677">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7">
        <f t="shared" ca="1" si="104"/>
        <v>0</v>
      </c>
      <c r="P604" s="677">
        <f t="shared" ca="1" si="104"/>
        <v>0</v>
      </c>
      <c r="Q604" s="677">
        <f t="shared" ca="1" si="104"/>
        <v>0</v>
      </c>
      <c r="R604" s="677">
        <f t="shared" ca="1" si="104"/>
        <v>0</v>
      </c>
      <c r="S604" s="677">
        <f t="shared" ca="1" si="104"/>
        <v>0</v>
      </c>
      <c r="T604" s="677">
        <f t="shared" ca="1" si="104"/>
        <v>0</v>
      </c>
      <c r="U604" s="677">
        <f t="shared" ca="1" si="104"/>
        <v>0</v>
      </c>
      <c r="V604" s="677">
        <f t="shared" ca="1" si="104"/>
        <v>0</v>
      </c>
      <c r="W604" s="677">
        <f t="shared" ca="1" si="99"/>
        <v>0</v>
      </c>
      <c r="X604" s="677">
        <f t="shared" ca="1" si="104"/>
        <v>0</v>
      </c>
      <c r="Y604" s="677">
        <f t="shared" ca="1" si="104"/>
        <v>0</v>
      </c>
      <c r="Z604" s="677">
        <f t="shared" ca="1" si="104"/>
        <v>0</v>
      </c>
      <c r="AA604" t="str">
        <f t="shared" si="100"/>
        <v>ASR_COMP</v>
      </c>
      <c r="AB604" s="957">
        <f t="shared" si="101"/>
        <v>44682</v>
      </c>
      <c r="AC604" t="str">
        <f t="shared" si="102"/>
        <v>Unaudited</v>
      </c>
    </row>
    <row r="605" spans="1:29" x14ac:dyDescent="0.25">
      <c r="A605" t="s">
        <v>423</v>
      </c>
      <c r="B605" t="s">
        <v>1388</v>
      </c>
      <c r="C605" t="s">
        <v>1389</v>
      </c>
      <c r="D605">
        <v>1900</v>
      </c>
      <c r="E605" s="957">
        <v>1</v>
      </c>
      <c r="F605" t="s">
        <v>444</v>
      </c>
      <c r="G605" s="957">
        <v>366</v>
      </c>
      <c r="H605" t="s">
        <v>383</v>
      </c>
      <c r="I605" s="937" t="s">
        <v>491</v>
      </c>
      <c r="J605" s="937" t="s">
        <v>447</v>
      </c>
      <c r="K605" s="937" t="s">
        <v>53</v>
      </c>
      <c r="L605" s="937" t="s">
        <v>41</v>
      </c>
      <c r="M605" s="962" t="s">
        <v>52</v>
      </c>
      <c r="N605" s="677">
        <f t="shared" ca="1" si="105"/>
        <v>1463465.0077310966</v>
      </c>
      <c r="O605" s="677">
        <f t="shared" ca="1" si="104"/>
        <v>1178786.0134371296</v>
      </c>
      <c r="P605" s="677">
        <f t="shared" ca="1" si="104"/>
        <v>29625.789919115894</v>
      </c>
      <c r="Q605" s="677">
        <f t="shared" ca="1" si="104"/>
        <v>135947.332787736</v>
      </c>
      <c r="R605" s="677">
        <f t="shared" ca="1" si="104"/>
        <v>23037.700478105944</v>
      </c>
      <c r="S605" s="677">
        <f t="shared" ca="1" si="104"/>
        <v>25460.44257250836</v>
      </c>
      <c r="T605" s="677">
        <f t="shared" ca="1" si="104"/>
        <v>19161.524599144788</v>
      </c>
      <c r="U605" s="677">
        <f t="shared" ca="1" si="104"/>
        <v>192.85307057795598</v>
      </c>
      <c r="V605" s="677">
        <f t="shared" ca="1" si="104"/>
        <v>2155.2072200226266</v>
      </c>
      <c r="W605" s="677">
        <f t="shared" ca="1" si="99"/>
        <v>209.24341941967251</v>
      </c>
      <c r="X605" s="677">
        <f t="shared" ca="1" si="104"/>
        <v>37108.49571400787</v>
      </c>
      <c r="Y605" s="677">
        <f t="shared" ca="1" si="104"/>
        <v>11780.404513327561</v>
      </c>
      <c r="Z605" s="677">
        <f t="shared" ca="1" si="104"/>
        <v>0</v>
      </c>
      <c r="AA605" t="str">
        <f t="shared" si="100"/>
        <v>ASR_COMP</v>
      </c>
      <c r="AB605" s="957">
        <f t="shared" si="101"/>
        <v>44682</v>
      </c>
      <c r="AC605" t="str">
        <f t="shared" si="102"/>
        <v>Unaudited</v>
      </c>
    </row>
    <row r="606" spans="1:29" x14ac:dyDescent="0.25">
      <c r="A606" t="s">
        <v>423</v>
      </c>
      <c r="B606" t="s">
        <v>1388</v>
      </c>
      <c r="C606" t="s">
        <v>1389</v>
      </c>
      <c r="D606">
        <v>1900</v>
      </c>
      <c r="E606" s="957">
        <v>1</v>
      </c>
      <c r="F606" t="s">
        <v>444</v>
      </c>
      <c r="G606" s="957">
        <v>366</v>
      </c>
      <c r="H606" t="s">
        <v>383</v>
      </c>
      <c r="I606" s="937" t="s">
        <v>491</v>
      </c>
      <c r="J606" s="937" t="s">
        <v>447</v>
      </c>
      <c r="K606" s="937" t="s">
        <v>53</v>
      </c>
      <c r="L606" s="937" t="s">
        <v>42</v>
      </c>
      <c r="M606" s="962" t="s">
        <v>157</v>
      </c>
      <c r="N606" s="677">
        <f t="shared" ca="1" si="105"/>
        <v>217096.93996529316</v>
      </c>
      <c r="O606" s="677">
        <f t="shared" ca="1" si="104"/>
        <v>133150.20977246517</v>
      </c>
      <c r="P606" s="677">
        <f t="shared" ca="1" si="104"/>
        <v>4077.6332646993988</v>
      </c>
      <c r="Q606" s="677">
        <f t="shared" ca="1" si="104"/>
        <v>53644.220954232303</v>
      </c>
      <c r="R606" s="677">
        <f t="shared" ca="1" si="104"/>
        <v>8626.8276262259296</v>
      </c>
      <c r="S606" s="677">
        <f t="shared" ca="1" si="104"/>
        <v>1277.472624367369</v>
      </c>
      <c r="T606" s="677">
        <f t="shared" ca="1" si="104"/>
        <v>0</v>
      </c>
      <c r="U606" s="677">
        <f t="shared" ca="1" si="104"/>
        <v>10.282762468082979</v>
      </c>
      <c r="V606" s="677">
        <f t="shared" ca="1" si="104"/>
        <v>598.23629394463694</v>
      </c>
      <c r="W606" s="677">
        <f t="shared" ca="1" si="99"/>
        <v>134.7319703783476</v>
      </c>
      <c r="X606" s="677">
        <f t="shared" ca="1" si="104"/>
        <v>2523.2444944570479</v>
      </c>
      <c r="Y606" s="677">
        <f t="shared" ca="1" si="104"/>
        <v>13054.080202054862</v>
      </c>
      <c r="Z606" s="677">
        <f t="shared" ca="1" si="104"/>
        <v>0</v>
      </c>
      <c r="AA606" t="str">
        <f t="shared" si="100"/>
        <v>ASR_COMP</v>
      </c>
      <c r="AB606" s="957">
        <f t="shared" si="101"/>
        <v>44682</v>
      </c>
      <c r="AC606" t="str">
        <f t="shared" si="102"/>
        <v>Unaudited</v>
      </c>
    </row>
    <row r="607" spans="1:29" x14ac:dyDescent="0.25">
      <c r="A607" t="s">
        <v>423</v>
      </c>
      <c r="B607" t="s">
        <v>1388</v>
      </c>
      <c r="C607" t="s">
        <v>1389</v>
      </c>
      <c r="D607">
        <v>1900</v>
      </c>
      <c r="E607" s="957">
        <v>1</v>
      </c>
      <c r="F607" t="s">
        <v>444</v>
      </c>
      <c r="G607" s="957">
        <v>366</v>
      </c>
      <c r="H607" t="s">
        <v>383</v>
      </c>
      <c r="I607" s="937" t="s">
        <v>491</v>
      </c>
      <c r="J607" s="937" t="s">
        <v>447</v>
      </c>
      <c r="K607" s="937" t="s">
        <v>53</v>
      </c>
      <c r="L607" s="945" t="s">
        <v>43</v>
      </c>
      <c r="M607" s="960" t="s">
        <v>465</v>
      </c>
      <c r="N607" s="677">
        <f t="shared" ca="1" si="105"/>
        <v>340102.18868841557</v>
      </c>
      <c r="O607" s="677">
        <f t="shared" ca="1" si="104"/>
        <v>252598.79793647281</v>
      </c>
      <c r="P607" s="677">
        <f t="shared" ca="1" si="104"/>
        <v>12371.304479154056</v>
      </c>
      <c r="Q607" s="677">
        <f t="shared" ca="1" si="104"/>
        <v>45975.858624583736</v>
      </c>
      <c r="R607" s="677">
        <f t="shared" ca="1" si="104"/>
        <v>6846.740810704654</v>
      </c>
      <c r="S607" s="677">
        <f t="shared" ca="1" si="104"/>
        <v>3981.0692941387824</v>
      </c>
      <c r="T607" s="677">
        <f t="shared" ca="1" si="104"/>
        <v>0</v>
      </c>
      <c r="U607" s="677">
        <f t="shared" ca="1" si="104"/>
        <v>8.1983679500217157</v>
      </c>
      <c r="V607" s="677">
        <f t="shared" ca="1" si="104"/>
        <v>525.98053799116656</v>
      </c>
      <c r="W607" s="677">
        <f t="shared" ca="1" si="99"/>
        <v>961.66045048222372</v>
      </c>
      <c r="X607" s="677">
        <f t="shared" ca="1" si="104"/>
        <v>5969.3804948674097</v>
      </c>
      <c r="Y607" s="677">
        <f t="shared" ca="1" si="104"/>
        <v>10863.197692070749</v>
      </c>
      <c r="Z607" s="677">
        <f t="shared" ca="1" si="104"/>
        <v>0</v>
      </c>
      <c r="AA607" t="str">
        <f t="shared" si="100"/>
        <v>ASR_COMP</v>
      </c>
      <c r="AB607" s="957">
        <f t="shared" si="101"/>
        <v>44682</v>
      </c>
      <c r="AC607" t="str">
        <f t="shared" si="102"/>
        <v>Unaudited</v>
      </c>
    </row>
    <row r="608" spans="1:29" x14ac:dyDescent="0.25">
      <c r="A608" t="s">
        <v>423</v>
      </c>
      <c r="B608" t="s">
        <v>1388</v>
      </c>
      <c r="C608" t="s">
        <v>1389</v>
      </c>
      <c r="D608">
        <v>1900</v>
      </c>
      <c r="E608" s="957">
        <v>1</v>
      </c>
      <c r="F608" t="s">
        <v>444</v>
      </c>
      <c r="G608" s="957">
        <v>366</v>
      </c>
      <c r="H608" t="s">
        <v>383</v>
      </c>
      <c r="I608" s="962" t="s">
        <v>491</v>
      </c>
      <c r="J608" s="962" t="s">
        <v>447</v>
      </c>
      <c r="K608" s="962" t="s">
        <v>923</v>
      </c>
      <c r="L608" s="937" t="s">
        <v>924</v>
      </c>
      <c r="M608" s="962" t="s">
        <v>923</v>
      </c>
      <c r="N608" s="677">
        <f t="shared" ca="1" si="105"/>
        <v>833467.46196913603</v>
      </c>
      <c r="O608" s="677">
        <f t="shared" ca="1" si="104"/>
        <v>752330.73894868558</v>
      </c>
      <c r="P608" s="677">
        <f t="shared" ca="1" si="104"/>
        <v>45313.412764185588</v>
      </c>
      <c r="Q608" s="677">
        <f t="shared" ca="1" si="104"/>
        <v>6277.2626586078886</v>
      </c>
      <c r="R608" s="677">
        <f t="shared" ca="1" si="104"/>
        <v>5892.8037337429541</v>
      </c>
      <c r="S608" s="677">
        <f t="shared" ca="1" si="104"/>
        <v>100.9386171304504</v>
      </c>
      <c r="T608" s="677">
        <f t="shared" ca="1" si="104"/>
        <v>0</v>
      </c>
      <c r="U608" s="677">
        <f t="shared" ca="1" si="104"/>
        <v>0.20786674696171445</v>
      </c>
      <c r="V608" s="677">
        <f t="shared" ca="1" si="104"/>
        <v>22974.289182843004</v>
      </c>
      <c r="W608" s="677">
        <f t="shared" ca="1" si="99"/>
        <v>34.681726034487241</v>
      </c>
      <c r="X608" s="677">
        <f t="shared" ca="1" si="104"/>
        <v>151.35155099272058</v>
      </c>
      <c r="Y608" s="677">
        <f t="shared" ca="1" si="104"/>
        <v>391.77492016641492</v>
      </c>
      <c r="Z608" s="677">
        <f t="shared" ca="1" si="104"/>
        <v>0</v>
      </c>
      <c r="AA608" t="str">
        <f t="shared" si="100"/>
        <v>ASR_COMP</v>
      </c>
      <c r="AB608" s="957">
        <f t="shared" si="101"/>
        <v>44682</v>
      </c>
      <c r="AC608" t="str">
        <f t="shared" si="102"/>
        <v>Unaudited</v>
      </c>
    </row>
    <row r="609" spans="1:29" x14ac:dyDescent="0.25">
      <c r="A609" t="s">
        <v>423</v>
      </c>
      <c r="B609" t="s">
        <v>1388</v>
      </c>
      <c r="C609" t="s">
        <v>1389</v>
      </c>
      <c r="D609">
        <v>1900</v>
      </c>
      <c r="E609" s="957">
        <v>1</v>
      </c>
      <c r="F609" t="s">
        <v>444</v>
      </c>
      <c r="G609" s="957">
        <v>366</v>
      </c>
      <c r="H609" t="s">
        <v>383</v>
      </c>
      <c r="I609" s="937" t="s">
        <v>491</v>
      </c>
      <c r="J609" s="937" t="s">
        <v>447</v>
      </c>
      <c r="K609" s="937" t="s">
        <v>923</v>
      </c>
      <c r="L609" s="937" t="s">
        <v>925</v>
      </c>
      <c r="M609" s="962" t="s">
        <v>928</v>
      </c>
      <c r="N609" s="677">
        <f t="shared" ca="1" si="105"/>
        <v>177589.29048452247</v>
      </c>
      <c r="O609" s="677">
        <f t="shared" ca="1" si="104"/>
        <v>133101.66142404091</v>
      </c>
      <c r="P609" s="677">
        <f t="shared" ca="1" si="104"/>
        <v>4146.0830900746232</v>
      </c>
      <c r="Q609" s="677">
        <f t="shared" ca="1" si="104"/>
        <v>42649.996588425427</v>
      </c>
      <c r="R609" s="677">
        <f t="shared" ca="1" si="104"/>
        <v>5303.1018217243982</v>
      </c>
      <c r="S609" s="677">
        <f t="shared" ca="1" si="104"/>
        <v>-5776.0688501182813</v>
      </c>
      <c r="T609" s="677">
        <f t="shared" ca="1" si="104"/>
        <v>0</v>
      </c>
      <c r="U609" s="677">
        <f t="shared" ca="1" si="104"/>
        <v>0</v>
      </c>
      <c r="V609" s="677">
        <f t="shared" ca="1" si="104"/>
        <v>560.95971340426377</v>
      </c>
      <c r="W609" s="677">
        <f t="shared" ca="1" si="99"/>
        <v>211.75668448307741</v>
      </c>
      <c r="X609" s="677">
        <f t="shared" ca="1" si="104"/>
        <v>-13657.497023379225</v>
      </c>
      <c r="Y609" s="677">
        <f t="shared" ca="1" si="104"/>
        <v>11049.29703586725</v>
      </c>
      <c r="Z609" s="677">
        <f t="shared" ca="1" si="104"/>
        <v>0</v>
      </c>
      <c r="AA609" t="str">
        <f t="shared" si="100"/>
        <v>ASR_COMP</v>
      </c>
      <c r="AB609" s="957">
        <f t="shared" si="101"/>
        <v>44682</v>
      </c>
      <c r="AC609" t="str">
        <f t="shared" si="102"/>
        <v>Unaudited</v>
      </c>
    </row>
    <row r="610" spans="1:29" x14ac:dyDescent="0.25">
      <c r="A610" t="s">
        <v>423</v>
      </c>
      <c r="B610" t="s">
        <v>1388</v>
      </c>
      <c r="C610" t="s">
        <v>1389</v>
      </c>
      <c r="D610">
        <v>1900</v>
      </c>
      <c r="E610" s="957">
        <v>1</v>
      </c>
      <c r="F610" t="s">
        <v>444</v>
      </c>
      <c r="G610" s="957">
        <v>366</v>
      </c>
      <c r="H610" t="s">
        <v>383</v>
      </c>
      <c r="I610" s="937" t="s">
        <v>491</v>
      </c>
      <c r="J610" s="937" t="s">
        <v>447</v>
      </c>
      <c r="K610" s="937" t="s">
        <v>923</v>
      </c>
      <c r="L610" s="937" t="s">
        <v>926</v>
      </c>
      <c r="M610" s="962" t="s">
        <v>929</v>
      </c>
      <c r="N610" s="677">
        <f t="shared" ca="1" si="105"/>
        <v>0</v>
      </c>
      <c r="O610" s="677">
        <f t="shared" ca="1" si="104"/>
        <v>0</v>
      </c>
      <c r="P610" s="677">
        <f t="shared" ca="1" si="104"/>
        <v>0</v>
      </c>
      <c r="Q610" s="677">
        <f t="shared" ca="1" si="104"/>
        <v>0</v>
      </c>
      <c r="R610" s="677">
        <f t="shared" ca="1" si="104"/>
        <v>0</v>
      </c>
      <c r="S610" s="677">
        <f t="shared" ca="1" si="104"/>
        <v>0</v>
      </c>
      <c r="T610" s="677">
        <f t="shared" ca="1" si="104"/>
        <v>0</v>
      </c>
      <c r="U610" s="677">
        <f t="shared" ca="1" si="104"/>
        <v>0</v>
      </c>
      <c r="V610" s="677">
        <f t="shared" ca="1" si="104"/>
        <v>0</v>
      </c>
      <c r="W610" s="677">
        <f t="shared" ca="1" si="99"/>
        <v>0</v>
      </c>
      <c r="X610" s="677">
        <f t="shared" ca="1" si="104"/>
        <v>0</v>
      </c>
      <c r="Y610" s="677">
        <f t="shared" ca="1" si="104"/>
        <v>0</v>
      </c>
      <c r="Z610" s="677">
        <f t="shared" ca="1" si="104"/>
        <v>0</v>
      </c>
      <c r="AA610" t="str">
        <f t="shared" si="100"/>
        <v>ASR_COMP</v>
      </c>
      <c r="AB610" s="957">
        <f t="shared" si="101"/>
        <v>44682</v>
      </c>
      <c r="AC610" t="str">
        <f t="shared" si="102"/>
        <v>Unaudited</v>
      </c>
    </row>
    <row r="611" spans="1:29" x14ac:dyDescent="0.25">
      <c r="A611" t="s">
        <v>423</v>
      </c>
      <c r="B611" t="s">
        <v>1388</v>
      </c>
      <c r="C611" t="s">
        <v>1389</v>
      </c>
      <c r="D611">
        <v>1900</v>
      </c>
      <c r="E611" s="957">
        <v>1</v>
      </c>
      <c r="F611" t="s">
        <v>444</v>
      </c>
      <c r="G611" s="957">
        <v>366</v>
      </c>
      <c r="H611" t="s">
        <v>383</v>
      </c>
      <c r="I611" s="937" t="s">
        <v>491</v>
      </c>
      <c r="J611" s="937" t="s">
        <v>447</v>
      </c>
      <c r="K611" s="937" t="s">
        <v>448</v>
      </c>
      <c r="L611" s="937">
        <v>5.0999999999999996</v>
      </c>
      <c r="M611" s="962" t="s">
        <v>37</v>
      </c>
      <c r="N611" s="677">
        <f t="shared" ca="1" si="105"/>
        <v>355200.87289114716</v>
      </c>
      <c r="O611" s="677">
        <f t="shared" ca="1" si="104"/>
        <v>192182.97913493533</v>
      </c>
      <c r="P611" s="677">
        <f t="shared" ca="1" si="104"/>
        <v>67309.716673157876</v>
      </c>
      <c r="Q611" s="677">
        <f t="shared" ca="1" si="104"/>
        <v>27863.0665990282</v>
      </c>
      <c r="R611" s="677">
        <f t="shared" ca="1" si="104"/>
        <v>37139.206600001686</v>
      </c>
      <c r="S611" s="677">
        <f t="shared" ca="1" si="104"/>
        <v>4828.902075855528</v>
      </c>
      <c r="T611" s="677">
        <f t="shared" ca="1" si="104"/>
        <v>14839.170000000004</v>
      </c>
      <c r="U611" s="677">
        <f t="shared" ca="1" si="104"/>
        <v>0.40894764844703313</v>
      </c>
      <c r="V611" s="677">
        <f t="shared" ca="1" si="104"/>
        <v>205.95911347049957</v>
      </c>
      <c r="W611" s="677">
        <f t="shared" ca="1" si="99"/>
        <v>518.23126119590484</v>
      </c>
      <c r="X611" s="677">
        <f t="shared" ca="1" si="104"/>
        <v>1196.4122047391943</v>
      </c>
      <c r="Y611" s="677">
        <f t="shared" ca="1" si="104"/>
        <v>9116.8202811145566</v>
      </c>
      <c r="Z611" s="677">
        <f t="shared" ca="1" si="104"/>
        <v>0</v>
      </c>
      <c r="AA611" t="str">
        <f t="shared" si="100"/>
        <v>ASR_COMP</v>
      </c>
      <c r="AB611" s="957">
        <f t="shared" si="101"/>
        <v>44682</v>
      </c>
      <c r="AC611" t="str">
        <f t="shared" si="102"/>
        <v>Unaudited</v>
      </c>
    </row>
    <row r="612" spans="1:29" ht="30" x14ac:dyDescent="0.25">
      <c r="A612" t="s">
        <v>423</v>
      </c>
      <c r="B612" t="s">
        <v>1388</v>
      </c>
      <c r="C612" t="s">
        <v>1389</v>
      </c>
      <c r="D612">
        <v>1900</v>
      </c>
      <c r="E612" s="957">
        <v>1</v>
      </c>
      <c r="F612" t="s">
        <v>444</v>
      </c>
      <c r="G612" s="957">
        <v>366</v>
      </c>
      <c r="H612" t="s">
        <v>383</v>
      </c>
      <c r="I612" s="937" t="s">
        <v>491</v>
      </c>
      <c r="J612" s="937" t="s">
        <v>447</v>
      </c>
      <c r="K612" s="937" t="s">
        <v>448</v>
      </c>
      <c r="L612" s="937">
        <v>5.2</v>
      </c>
      <c r="M612" s="962" t="s">
        <v>306</v>
      </c>
      <c r="N612" s="677">
        <f t="shared" ca="1" si="105"/>
        <v>0</v>
      </c>
      <c r="O612" s="677">
        <f t="shared" ca="1" si="104"/>
        <v>0</v>
      </c>
      <c r="P612" s="677">
        <f t="shared" ca="1" si="104"/>
        <v>0</v>
      </c>
      <c r="Q612" s="677">
        <f t="shared" ca="1" si="104"/>
        <v>0</v>
      </c>
      <c r="R612" s="677">
        <f t="shared" ca="1" si="104"/>
        <v>0</v>
      </c>
      <c r="S612" s="677">
        <f t="shared" ca="1" si="104"/>
        <v>0</v>
      </c>
      <c r="T612" s="677">
        <f t="shared" ca="1" si="104"/>
        <v>0</v>
      </c>
      <c r="U612" s="677">
        <f t="shared" ca="1" si="104"/>
        <v>0</v>
      </c>
      <c r="V612" s="677">
        <f t="shared" ca="1" si="104"/>
        <v>0</v>
      </c>
      <c r="W612" s="677">
        <f t="shared" ca="1" si="99"/>
        <v>0</v>
      </c>
      <c r="X612" s="677">
        <f t="shared" ca="1" si="104"/>
        <v>0</v>
      </c>
      <c r="Y612" s="677">
        <f t="shared" ca="1" si="104"/>
        <v>0</v>
      </c>
      <c r="Z612" s="677">
        <f t="shared" ca="1" si="104"/>
        <v>0</v>
      </c>
      <c r="AA612" t="str">
        <f t="shared" si="100"/>
        <v>ASR_COMP</v>
      </c>
      <c r="AB612" s="957">
        <f t="shared" si="101"/>
        <v>44682</v>
      </c>
      <c r="AC612" t="str">
        <f t="shared" si="102"/>
        <v>Unaudited</v>
      </c>
    </row>
    <row r="613" spans="1:29" ht="30" x14ac:dyDescent="0.25">
      <c r="A613" t="s">
        <v>423</v>
      </c>
      <c r="B613" t="s">
        <v>1388</v>
      </c>
      <c r="C613" t="s">
        <v>1389</v>
      </c>
      <c r="D613">
        <v>1900</v>
      </c>
      <c r="E613" s="957">
        <v>1</v>
      </c>
      <c r="F613" t="s">
        <v>444</v>
      </c>
      <c r="G613" s="957">
        <v>366</v>
      </c>
      <c r="H613" t="s">
        <v>383</v>
      </c>
      <c r="I613" s="937" t="s">
        <v>491</v>
      </c>
      <c r="J613" s="937" t="s">
        <v>447</v>
      </c>
      <c r="K613" s="937" t="s">
        <v>448</v>
      </c>
      <c r="L613" s="937">
        <v>5.3</v>
      </c>
      <c r="M613" s="962" t="s">
        <v>307</v>
      </c>
      <c r="N613" s="677">
        <f t="shared" ca="1" si="105"/>
        <v>113775.58315979662</v>
      </c>
      <c r="O613" s="677">
        <f t="shared" ca="1" si="104"/>
        <v>55342.077868256092</v>
      </c>
      <c r="P613" s="677">
        <f t="shared" ca="1" si="104"/>
        <v>16505.888570356015</v>
      </c>
      <c r="Q613" s="677">
        <f t="shared" ca="1" si="104"/>
        <v>21575.303611887812</v>
      </c>
      <c r="R613" s="677">
        <f t="shared" ca="1" si="104"/>
        <v>22907.231518674311</v>
      </c>
      <c r="S613" s="677">
        <f t="shared" ca="1" si="104"/>
        <v>-3349.2659188849675</v>
      </c>
      <c r="T613" s="677">
        <f t="shared" ca="1" si="104"/>
        <v>0</v>
      </c>
      <c r="U613" s="677">
        <f t="shared" ca="1" si="104"/>
        <v>0</v>
      </c>
      <c r="V613" s="677">
        <f t="shared" ca="1" si="104"/>
        <v>956.68772156848468</v>
      </c>
      <c r="W613" s="677">
        <f t="shared" ca="1" si="99"/>
        <v>66.642230384444943</v>
      </c>
      <c r="X613" s="677">
        <f t="shared" ca="1" si="104"/>
        <v>-2739.4426510581065</v>
      </c>
      <c r="Y613" s="677">
        <f t="shared" ca="1" si="104"/>
        <v>2510.4602086125365</v>
      </c>
      <c r="Z613" s="677">
        <f t="shared" ca="1" si="104"/>
        <v>0</v>
      </c>
      <c r="AA613" t="str">
        <f t="shared" si="100"/>
        <v>ASR_COMP</v>
      </c>
      <c r="AB613" s="957">
        <f t="shared" si="101"/>
        <v>44682</v>
      </c>
      <c r="AC613" t="str">
        <f t="shared" si="102"/>
        <v>Unaudited</v>
      </c>
    </row>
    <row r="614" spans="1:29" x14ac:dyDescent="0.25">
      <c r="A614" t="s">
        <v>423</v>
      </c>
      <c r="B614" t="s">
        <v>1388</v>
      </c>
      <c r="C614" t="s">
        <v>1389</v>
      </c>
      <c r="D614">
        <v>1900</v>
      </c>
      <c r="E614" s="957">
        <v>1</v>
      </c>
      <c r="F614" t="s">
        <v>444</v>
      </c>
      <c r="G614" s="957">
        <v>366</v>
      </c>
      <c r="H614" t="s">
        <v>383</v>
      </c>
      <c r="I614" s="937" t="s">
        <v>491</v>
      </c>
      <c r="J614" s="937" t="s">
        <v>447</v>
      </c>
      <c r="K614" s="937" t="s">
        <v>448</v>
      </c>
      <c r="L614" s="937" t="s">
        <v>82</v>
      </c>
      <c r="M614" s="962" t="s">
        <v>456</v>
      </c>
      <c r="N614" s="677">
        <f t="shared" ca="1" si="105"/>
        <v>0</v>
      </c>
      <c r="O614" s="677">
        <f t="shared" ca="1" si="104"/>
        <v>0</v>
      </c>
      <c r="P614" s="677">
        <f t="shared" ca="1" si="104"/>
        <v>0</v>
      </c>
      <c r="Q614" s="677">
        <f t="shared" ca="1" si="104"/>
        <v>0</v>
      </c>
      <c r="R614" s="677">
        <f t="shared" ca="1" si="104"/>
        <v>0</v>
      </c>
      <c r="S614" s="677">
        <f t="shared" ca="1" si="104"/>
        <v>0</v>
      </c>
      <c r="T614" s="677">
        <f t="shared" ca="1" si="104"/>
        <v>0</v>
      </c>
      <c r="U614" s="677">
        <f t="shared" ca="1" si="104"/>
        <v>0</v>
      </c>
      <c r="V614" s="677">
        <f t="shared" ca="1" si="104"/>
        <v>0</v>
      </c>
      <c r="W614" s="677">
        <f t="shared" ca="1" si="99"/>
        <v>0</v>
      </c>
      <c r="X614" s="677">
        <f t="shared" ca="1" si="104"/>
        <v>0</v>
      </c>
      <c r="Y614" s="677">
        <f t="shared" ca="1" si="104"/>
        <v>0</v>
      </c>
      <c r="Z614" s="677">
        <f t="shared" ca="1" si="104"/>
        <v>0</v>
      </c>
      <c r="AA614" t="str">
        <f t="shared" si="100"/>
        <v>ASR_COMP</v>
      </c>
      <c r="AB614" s="957">
        <f t="shared" si="101"/>
        <v>44682</v>
      </c>
      <c r="AC614" t="str">
        <f t="shared" si="102"/>
        <v>Unaudited</v>
      </c>
    </row>
    <row r="615" spans="1:29" x14ac:dyDescent="0.25">
      <c r="A615" t="s">
        <v>423</v>
      </c>
      <c r="B615" t="s">
        <v>1388</v>
      </c>
      <c r="C615" t="s">
        <v>1389</v>
      </c>
      <c r="D615">
        <v>1900</v>
      </c>
      <c r="E615" s="957">
        <v>1</v>
      </c>
      <c r="F615" t="s">
        <v>444</v>
      </c>
      <c r="G615" s="957">
        <v>366</v>
      </c>
      <c r="H615" t="s">
        <v>383</v>
      </c>
      <c r="I615" s="937" t="s">
        <v>491</v>
      </c>
      <c r="J615" s="937" t="s">
        <v>447</v>
      </c>
      <c r="K615" s="937" t="s">
        <v>449</v>
      </c>
      <c r="L615" s="945">
        <v>6.1</v>
      </c>
      <c r="M615" s="960" t="s">
        <v>18</v>
      </c>
      <c r="N615" s="677">
        <f t="shared" ca="1" si="105"/>
        <v>0</v>
      </c>
      <c r="O615" s="677">
        <f t="shared" ca="1" si="104"/>
        <v>0</v>
      </c>
      <c r="P615" s="677">
        <f t="shared" ca="1" si="104"/>
        <v>0</v>
      </c>
      <c r="Q615" s="677">
        <f t="shared" ca="1" si="104"/>
        <v>0</v>
      </c>
      <c r="R615" s="677">
        <f t="shared" ca="1" si="104"/>
        <v>0</v>
      </c>
      <c r="S615" s="677">
        <f t="shared" ca="1" si="104"/>
        <v>0</v>
      </c>
      <c r="T615" s="677">
        <f t="shared" ca="1" si="104"/>
        <v>0</v>
      </c>
      <c r="U615" s="677">
        <f t="shared" ca="1" si="104"/>
        <v>0</v>
      </c>
      <c r="V615" s="677">
        <f t="shared" ca="1" si="104"/>
        <v>0</v>
      </c>
      <c r="W615" s="677">
        <f t="shared" ca="1" si="99"/>
        <v>0</v>
      </c>
      <c r="X615" s="677">
        <f t="shared" ca="1" si="104"/>
        <v>0</v>
      </c>
      <c r="Y615" s="677">
        <f t="shared" ca="1" si="104"/>
        <v>0</v>
      </c>
      <c r="Z615" s="677">
        <f t="shared" ca="1" si="104"/>
        <v>0</v>
      </c>
      <c r="AA615" t="str">
        <f t="shared" si="100"/>
        <v>ASR_COMP</v>
      </c>
      <c r="AB615" s="957">
        <f t="shared" si="101"/>
        <v>44682</v>
      </c>
      <c r="AC615" t="str">
        <f t="shared" si="102"/>
        <v>Unaudited</v>
      </c>
    </row>
    <row r="616" spans="1:29" x14ac:dyDescent="0.25">
      <c r="A616" t="s">
        <v>423</v>
      </c>
      <c r="B616" t="s">
        <v>1388</v>
      </c>
      <c r="C616" t="s">
        <v>1389</v>
      </c>
      <c r="D616">
        <v>1900</v>
      </c>
      <c r="E616" s="957">
        <v>1</v>
      </c>
      <c r="F616" t="s">
        <v>444</v>
      </c>
      <c r="G616" s="957">
        <v>366</v>
      </c>
      <c r="H616" t="s">
        <v>383</v>
      </c>
      <c r="I616" s="962" t="s">
        <v>491</v>
      </c>
      <c r="J616" s="962" t="s">
        <v>447</v>
      </c>
      <c r="K616" s="962" t="s">
        <v>449</v>
      </c>
      <c r="L616" s="937">
        <v>6.2</v>
      </c>
      <c r="M616" s="962" t="s">
        <v>19</v>
      </c>
      <c r="N616" s="677">
        <f t="shared" ca="1" si="105"/>
        <v>0</v>
      </c>
      <c r="O616" s="677">
        <f t="shared" ca="1" si="104"/>
        <v>0</v>
      </c>
      <c r="P616" s="677">
        <f t="shared" ca="1" si="104"/>
        <v>0</v>
      </c>
      <c r="Q616" s="677">
        <f t="shared" ca="1" si="104"/>
        <v>0</v>
      </c>
      <c r="R616" s="677">
        <f t="shared" ca="1" si="104"/>
        <v>0</v>
      </c>
      <c r="S616" s="677">
        <f t="shared" ca="1" si="104"/>
        <v>0</v>
      </c>
      <c r="T616" s="677">
        <f t="shared" ca="1" si="104"/>
        <v>0</v>
      </c>
      <c r="U616" s="677">
        <f t="shared" ca="1" si="104"/>
        <v>0</v>
      </c>
      <c r="V616" s="677">
        <f t="shared" ca="1" si="104"/>
        <v>0</v>
      </c>
      <c r="W616" s="677">
        <f t="shared" ca="1" si="99"/>
        <v>0</v>
      </c>
      <c r="X616" s="677">
        <f t="shared" ca="1" si="104"/>
        <v>0</v>
      </c>
      <c r="Y616" s="677">
        <f t="shared" ca="1" si="104"/>
        <v>0</v>
      </c>
      <c r="Z616" s="677">
        <f t="shared" ca="1" si="104"/>
        <v>0</v>
      </c>
      <c r="AA616" t="str">
        <f t="shared" si="100"/>
        <v>ASR_COMP</v>
      </c>
      <c r="AB616" s="957">
        <f t="shared" si="101"/>
        <v>44682</v>
      </c>
      <c r="AC616" t="str">
        <f t="shared" si="102"/>
        <v>Unaudited</v>
      </c>
    </row>
    <row r="617" spans="1:29" x14ac:dyDescent="0.25">
      <c r="A617" t="s">
        <v>423</v>
      </c>
      <c r="B617" t="s">
        <v>1388</v>
      </c>
      <c r="C617" t="s">
        <v>1389</v>
      </c>
      <c r="D617">
        <v>1900</v>
      </c>
      <c r="E617" s="957">
        <v>1</v>
      </c>
      <c r="F617" t="s">
        <v>444</v>
      </c>
      <c r="G617" s="957">
        <v>366</v>
      </c>
      <c r="H617" t="s">
        <v>383</v>
      </c>
      <c r="I617" s="937" t="s">
        <v>491</v>
      </c>
      <c r="J617" s="937" t="s">
        <v>447</v>
      </c>
      <c r="K617" s="937" t="s">
        <v>449</v>
      </c>
      <c r="L617" s="937">
        <v>6.3</v>
      </c>
      <c r="M617" s="962" t="s">
        <v>187</v>
      </c>
      <c r="N617" s="677">
        <f t="shared" ca="1" si="105"/>
        <v>0</v>
      </c>
      <c r="O617" s="677">
        <f t="shared" ca="1" si="104"/>
        <v>0</v>
      </c>
      <c r="P617" s="677">
        <f t="shared" ca="1" si="104"/>
        <v>0</v>
      </c>
      <c r="Q617" s="677">
        <f t="shared" ca="1" si="104"/>
        <v>0</v>
      </c>
      <c r="R617" s="677">
        <f t="shared" ca="1" si="104"/>
        <v>0</v>
      </c>
      <c r="S617" s="677">
        <f t="shared" ca="1" si="104"/>
        <v>0</v>
      </c>
      <c r="T617" s="677">
        <f t="shared" ca="1" si="104"/>
        <v>0</v>
      </c>
      <c r="U617" s="677">
        <f t="shared" ca="1" si="104"/>
        <v>0</v>
      </c>
      <c r="V617" s="677">
        <f t="shared" ca="1" si="104"/>
        <v>0</v>
      </c>
      <c r="W617" s="677">
        <f t="shared" ca="1" si="99"/>
        <v>0</v>
      </c>
      <c r="X617" s="677">
        <f t="shared" ca="1" si="104"/>
        <v>0</v>
      </c>
      <c r="Y617" s="677">
        <f t="shared" ca="1" si="104"/>
        <v>0</v>
      </c>
      <c r="Z617" s="677">
        <f t="shared" ca="1" si="104"/>
        <v>0</v>
      </c>
      <c r="AA617" t="str">
        <f t="shared" si="100"/>
        <v>ASR_COMP</v>
      </c>
      <c r="AB617" s="957">
        <f t="shared" si="101"/>
        <v>44682</v>
      </c>
      <c r="AC617" t="str">
        <f t="shared" si="102"/>
        <v>Unaudited</v>
      </c>
    </row>
    <row r="618" spans="1:29" x14ac:dyDescent="0.25">
      <c r="A618" t="s">
        <v>423</v>
      </c>
      <c r="B618" t="s">
        <v>1388</v>
      </c>
      <c r="C618" t="s">
        <v>1389</v>
      </c>
      <c r="D618">
        <v>1900</v>
      </c>
      <c r="E618" s="957">
        <v>1</v>
      </c>
      <c r="F618" t="s">
        <v>444</v>
      </c>
      <c r="G618" s="957">
        <v>366</v>
      </c>
      <c r="H618" t="s">
        <v>383</v>
      </c>
      <c r="I618" s="937" t="s">
        <v>491</v>
      </c>
      <c r="J618" s="937" t="s">
        <v>447</v>
      </c>
      <c r="K618" s="937" t="s">
        <v>449</v>
      </c>
      <c r="L618" s="937" t="s">
        <v>87</v>
      </c>
      <c r="M618" s="962" t="s">
        <v>457</v>
      </c>
      <c r="N618" s="677">
        <f t="shared" ca="1" si="105"/>
        <v>0</v>
      </c>
      <c r="O618" s="677">
        <f t="shared" ca="1" si="104"/>
        <v>0</v>
      </c>
      <c r="P618" s="677">
        <f t="shared" ca="1" si="104"/>
        <v>0</v>
      </c>
      <c r="Q618" s="677">
        <f t="shared" ca="1" si="104"/>
        <v>0</v>
      </c>
      <c r="R618" s="677">
        <f t="shared" ca="1" si="104"/>
        <v>0</v>
      </c>
      <c r="S618" s="677">
        <f t="shared" ca="1" si="104"/>
        <v>0</v>
      </c>
      <c r="T618" s="677">
        <f t="shared" ca="1" si="104"/>
        <v>0</v>
      </c>
      <c r="U618" s="677">
        <f t="shared" ca="1" si="104"/>
        <v>0</v>
      </c>
      <c r="V618" s="677">
        <f t="shared" ca="1" si="104"/>
        <v>0</v>
      </c>
      <c r="W618" s="677">
        <f t="shared" ca="1" si="99"/>
        <v>0</v>
      </c>
      <c r="X618" s="677">
        <f t="shared" ca="1" si="104"/>
        <v>0</v>
      </c>
      <c r="Y618" s="677">
        <f t="shared" ca="1" si="104"/>
        <v>0</v>
      </c>
      <c r="Z618" s="677">
        <f t="shared" ca="1" si="104"/>
        <v>0</v>
      </c>
      <c r="AA618" t="str">
        <f t="shared" si="100"/>
        <v>ASR_COMP</v>
      </c>
      <c r="AB618" s="957">
        <f t="shared" si="101"/>
        <v>44682</v>
      </c>
      <c r="AC618" t="str">
        <f t="shared" si="102"/>
        <v>Unaudited</v>
      </c>
    </row>
    <row r="619" spans="1:29" x14ac:dyDescent="0.25">
      <c r="A619" t="s">
        <v>423</v>
      </c>
      <c r="B619" t="s">
        <v>1388</v>
      </c>
      <c r="C619" t="s">
        <v>1389</v>
      </c>
      <c r="D619">
        <v>1900</v>
      </c>
      <c r="E619" s="957">
        <v>1</v>
      </c>
      <c r="F619" t="s">
        <v>444</v>
      </c>
      <c r="G619" s="957">
        <v>366</v>
      </c>
      <c r="H619" t="s">
        <v>383</v>
      </c>
      <c r="I619" s="937" t="s">
        <v>491</v>
      </c>
      <c r="J619" s="937" t="s">
        <v>447</v>
      </c>
      <c r="K619" s="937" t="s">
        <v>450</v>
      </c>
      <c r="L619" s="937">
        <v>7.1</v>
      </c>
      <c r="M619" s="962" t="s">
        <v>20</v>
      </c>
      <c r="N619" s="677">
        <f t="shared" ca="1" si="105"/>
        <v>343432.47509183304</v>
      </c>
      <c r="O619" s="677">
        <f t="shared" ca="1" si="104"/>
        <v>229801.79365793691</v>
      </c>
      <c r="P619" s="677">
        <f t="shared" ca="1" si="104"/>
        <v>12077.011841431777</v>
      </c>
      <c r="Q619" s="677">
        <f t="shared" ca="1" si="104"/>
        <v>32233.75082056678</v>
      </c>
      <c r="R619" s="677">
        <f t="shared" ca="1" si="104"/>
        <v>12440.685985893393</v>
      </c>
      <c r="S619" s="677">
        <f t="shared" ca="1" si="104"/>
        <v>9644.8928244884955</v>
      </c>
      <c r="T619" s="677">
        <f t="shared" ca="1" si="104"/>
        <v>1648</v>
      </c>
      <c r="U619" s="677">
        <f t="shared" ca="1" si="104"/>
        <v>12.44195041772474</v>
      </c>
      <c r="V619" s="677">
        <f t="shared" ca="1" si="104"/>
        <v>570.82578140118756</v>
      </c>
      <c r="W619" s="677">
        <f t="shared" ca="1" si="99"/>
        <v>198.96829332514875</v>
      </c>
      <c r="X619" s="677">
        <f t="shared" ca="1" si="104"/>
        <v>33552.499905488177</v>
      </c>
      <c r="Y619" s="677">
        <f t="shared" ca="1" si="104"/>
        <v>11251.60403088342</v>
      </c>
      <c r="Z619" s="677">
        <f t="shared" ca="1" si="104"/>
        <v>0</v>
      </c>
      <c r="AA619" t="str">
        <f t="shared" si="100"/>
        <v>ASR_COMP</v>
      </c>
      <c r="AB619" s="957">
        <f t="shared" si="101"/>
        <v>44682</v>
      </c>
      <c r="AC619" t="str">
        <f t="shared" si="102"/>
        <v>Unaudited</v>
      </c>
    </row>
    <row r="620" spans="1:29" x14ac:dyDescent="0.25">
      <c r="A620" t="s">
        <v>423</v>
      </c>
      <c r="B620" t="s">
        <v>1388</v>
      </c>
      <c r="C620" t="s">
        <v>1389</v>
      </c>
      <c r="D620">
        <v>1900</v>
      </c>
      <c r="E620" s="957">
        <v>1</v>
      </c>
      <c r="F620" t="s">
        <v>444</v>
      </c>
      <c r="G620" s="957">
        <v>366</v>
      </c>
      <c r="H620" t="s">
        <v>383</v>
      </c>
      <c r="I620" s="937" t="s">
        <v>491</v>
      </c>
      <c r="J620" s="937" t="s">
        <v>447</v>
      </c>
      <c r="K620" s="937" t="s">
        <v>450</v>
      </c>
      <c r="L620" s="937">
        <v>7.2</v>
      </c>
      <c r="M620" s="962" t="s">
        <v>21</v>
      </c>
      <c r="N620" s="677">
        <f t="shared" ca="1" si="105"/>
        <v>0</v>
      </c>
      <c r="O620" s="677">
        <f t="shared" ca="1" si="104"/>
        <v>0</v>
      </c>
      <c r="P620" s="677">
        <f t="shared" ca="1" si="104"/>
        <v>0</v>
      </c>
      <c r="Q620" s="677">
        <f t="shared" ca="1" si="104"/>
        <v>0</v>
      </c>
      <c r="R620" s="677">
        <f t="shared" ca="1" si="104"/>
        <v>0</v>
      </c>
      <c r="S620" s="677">
        <f t="shared" ca="1" si="104"/>
        <v>0</v>
      </c>
      <c r="T620" s="677">
        <f t="shared" ca="1" si="104"/>
        <v>0</v>
      </c>
      <c r="U620" s="677">
        <f t="shared" ca="1" si="104"/>
        <v>0</v>
      </c>
      <c r="V620" s="677">
        <f t="shared" ca="1" si="104"/>
        <v>0</v>
      </c>
      <c r="W620" s="677">
        <f t="shared" ca="1" si="99"/>
        <v>0</v>
      </c>
      <c r="X620" s="677">
        <f t="shared" ca="1" si="104"/>
        <v>0</v>
      </c>
      <c r="Y620" s="677">
        <f t="shared" ca="1" si="104"/>
        <v>0</v>
      </c>
      <c r="Z620" s="677">
        <f t="shared" ca="1" si="104"/>
        <v>0</v>
      </c>
      <c r="AA620" t="str">
        <f t="shared" si="100"/>
        <v>ASR_COMP</v>
      </c>
      <c r="AB620" s="957">
        <f t="shared" si="101"/>
        <v>44682</v>
      </c>
      <c r="AC620" t="str">
        <f t="shared" si="102"/>
        <v>Unaudited</v>
      </c>
    </row>
    <row r="621" spans="1:29" x14ac:dyDescent="0.25">
      <c r="A621" t="s">
        <v>423</v>
      </c>
      <c r="B621" t="s">
        <v>1388</v>
      </c>
      <c r="C621" t="s">
        <v>1389</v>
      </c>
      <c r="D621">
        <v>1900</v>
      </c>
      <c r="E621" s="957">
        <v>1</v>
      </c>
      <c r="F621" t="s">
        <v>444</v>
      </c>
      <c r="G621" s="957">
        <v>366</v>
      </c>
      <c r="H621" t="s">
        <v>383</v>
      </c>
      <c r="I621" s="937" t="s">
        <v>491</v>
      </c>
      <c r="J621" s="937" t="s">
        <v>447</v>
      </c>
      <c r="K621" s="937" t="s">
        <v>450</v>
      </c>
      <c r="L621" s="937">
        <v>7.3</v>
      </c>
      <c r="M621" s="962" t="s">
        <v>158</v>
      </c>
      <c r="N621" s="677">
        <f t="shared" ca="1" si="105"/>
        <v>145523.61254125225</v>
      </c>
      <c r="O621" s="677">
        <f t="shared" ca="1" si="104"/>
        <v>120594.71775337287</v>
      </c>
      <c r="P621" s="677">
        <f t="shared" ca="1" si="104"/>
        <v>5906.259190828885</v>
      </c>
      <c r="Q621" s="677">
        <f t="shared" ca="1" si="104"/>
        <v>6176.2778550487046</v>
      </c>
      <c r="R621" s="677">
        <f t="shared" ca="1" si="104"/>
        <v>919.77344009409978</v>
      </c>
      <c r="S621" s="677">
        <f t="shared" ca="1" si="104"/>
        <v>4104.4977728965823</v>
      </c>
      <c r="T621" s="677">
        <f t="shared" ca="1" si="104"/>
        <v>0</v>
      </c>
      <c r="U621" s="677">
        <f t="shared" ca="1" si="104"/>
        <v>8.4525489274434591</v>
      </c>
      <c r="V621" s="677">
        <f t="shared" ca="1" si="104"/>
        <v>70.658864155380613</v>
      </c>
      <c r="W621" s="677">
        <f t="shared" ca="1" si="99"/>
        <v>129.18697599295342</v>
      </c>
      <c r="X621" s="677">
        <f t="shared" ca="1" si="104"/>
        <v>6154.4542776053104</v>
      </c>
      <c r="Y621" s="677">
        <f t="shared" ca="1" si="104"/>
        <v>1459.3338623300206</v>
      </c>
      <c r="Z621" s="677">
        <f t="shared" ca="1" si="104"/>
        <v>0</v>
      </c>
      <c r="AA621" t="str">
        <f t="shared" si="100"/>
        <v>ASR_COMP</v>
      </c>
      <c r="AB621" s="957">
        <f t="shared" si="101"/>
        <v>44682</v>
      </c>
      <c r="AC621" t="str">
        <f t="shared" si="102"/>
        <v>Unaudited</v>
      </c>
    </row>
    <row r="622" spans="1:29" x14ac:dyDescent="0.25">
      <c r="A622" t="s">
        <v>423</v>
      </c>
      <c r="B622" t="s">
        <v>1388</v>
      </c>
      <c r="C622" t="s">
        <v>1389</v>
      </c>
      <c r="D622">
        <v>1900</v>
      </c>
      <c r="E622" s="957">
        <v>1</v>
      </c>
      <c r="F622" t="s">
        <v>444</v>
      </c>
      <c r="G622" s="957">
        <v>366</v>
      </c>
      <c r="H622" t="s">
        <v>383</v>
      </c>
      <c r="I622" s="937" t="s">
        <v>491</v>
      </c>
      <c r="J622" s="937" t="s">
        <v>447</v>
      </c>
      <c r="K622" s="937" t="s">
        <v>450</v>
      </c>
      <c r="L622" s="937" t="s">
        <v>91</v>
      </c>
      <c r="M622" s="962" t="s">
        <v>458</v>
      </c>
      <c r="N622" s="677">
        <f t="shared" ca="1" si="105"/>
        <v>0</v>
      </c>
      <c r="O622" s="677">
        <f t="shared" ca="1" si="104"/>
        <v>0</v>
      </c>
      <c r="P622" s="677">
        <f t="shared" ca="1" si="104"/>
        <v>0</v>
      </c>
      <c r="Q622" s="677">
        <f t="shared" ca="1" si="104"/>
        <v>0</v>
      </c>
      <c r="R622" s="677">
        <f t="shared" ca="1" si="104"/>
        <v>0</v>
      </c>
      <c r="S622" s="677">
        <f t="shared" ca="1" si="104"/>
        <v>0</v>
      </c>
      <c r="T622" s="677">
        <f t="shared" ca="1" si="104"/>
        <v>0</v>
      </c>
      <c r="U622" s="677">
        <f t="shared" ca="1" si="104"/>
        <v>0</v>
      </c>
      <c r="V622" s="677">
        <f t="shared" ca="1" si="104"/>
        <v>0</v>
      </c>
      <c r="W622" s="677">
        <f t="shared" ca="1" si="99"/>
        <v>0</v>
      </c>
      <c r="X622" s="677">
        <f t="shared" ca="1" si="104"/>
        <v>0</v>
      </c>
      <c r="Y622" s="677">
        <f t="shared" ca="1" si="104"/>
        <v>0</v>
      </c>
      <c r="Z622" s="677">
        <f t="shared" ca="1" si="104"/>
        <v>0</v>
      </c>
      <c r="AA622" t="str">
        <f t="shared" si="100"/>
        <v>ASR_COMP</v>
      </c>
      <c r="AB622" s="957">
        <f t="shared" si="101"/>
        <v>44682</v>
      </c>
      <c r="AC622" t="str">
        <f t="shared" si="102"/>
        <v>Unaudited</v>
      </c>
    </row>
    <row r="623" spans="1:29" x14ac:dyDescent="0.25">
      <c r="A623" t="s">
        <v>423</v>
      </c>
      <c r="B623" t="s">
        <v>1388</v>
      </c>
      <c r="C623" t="s">
        <v>1389</v>
      </c>
      <c r="D623">
        <v>1900</v>
      </c>
      <c r="E623" s="957">
        <v>1</v>
      </c>
      <c r="F623" t="s">
        <v>444</v>
      </c>
      <c r="G623" s="957">
        <v>366</v>
      </c>
      <c r="H623" t="s">
        <v>383</v>
      </c>
      <c r="I623" s="937" t="s">
        <v>491</v>
      </c>
      <c r="J623" s="937" t="s">
        <v>447</v>
      </c>
      <c r="K623" s="937" t="s">
        <v>451</v>
      </c>
      <c r="L623" s="945">
        <v>8.1</v>
      </c>
      <c r="M623" s="960" t="s">
        <v>22</v>
      </c>
      <c r="N623" s="677">
        <f t="shared" ca="1" si="105"/>
        <v>5269899.8925256934</v>
      </c>
      <c r="O623" s="677">
        <f t="shared" ca="1" si="104"/>
        <v>2378589.9362248257</v>
      </c>
      <c r="P623" s="677">
        <f t="shared" ca="1" si="104"/>
        <v>201752.97128157812</v>
      </c>
      <c r="Q623" s="677">
        <f t="shared" ca="1" si="104"/>
        <v>1694238.7843691476</v>
      </c>
      <c r="R623" s="677">
        <f t="shared" ca="1" si="104"/>
        <v>456292.38267453865</v>
      </c>
      <c r="S623" s="677">
        <f t="shared" ca="1" si="104"/>
        <v>2692.7375941781352</v>
      </c>
      <c r="T623" s="677">
        <f t="shared" ca="1" si="104"/>
        <v>70374.613795021185</v>
      </c>
      <c r="U623" s="677">
        <f t="shared" ca="1" si="104"/>
        <v>0</v>
      </c>
      <c r="V623" s="677">
        <f t="shared" ca="1" si="104"/>
        <v>134198.08034640722</v>
      </c>
      <c r="W623" s="677">
        <f t="shared" ca="1" si="99"/>
        <v>15055.928351470928</v>
      </c>
      <c r="X623" s="677">
        <f t="shared" ca="1" si="104"/>
        <v>2773.4724101017941</v>
      </c>
      <c r="Y623" s="677">
        <f t="shared" ca="1" si="104"/>
        <v>313930.98547842336</v>
      </c>
      <c r="Z623" s="677">
        <f t="shared" ca="1" si="104"/>
        <v>0</v>
      </c>
      <c r="AA623" t="str">
        <f t="shared" si="100"/>
        <v>ASR_COMP</v>
      </c>
      <c r="AB623" s="957">
        <f t="shared" si="101"/>
        <v>44682</v>
      </c>
      <c r="AC623" t="str">
        <f t="shared" si="102"/>
        <v>Unaudited</v>
      </c>
    </row>
    <row r="624" spans="1:29" x14ac:dyDescent="0.25">
      <c r="A624" t="s">
        <v>423</v>
      </c>
      <c r="B624" t="s">
        <v>1388</v>
      </c>
      <c r="C624" t="s">
        <v>1389</v>
      </c>
      <c r="D624">
        <v>1900</v>
      </c>
      <c r="E624" s="957">
        <v>1</v>
      </c>
      <c r="F624" t="s">
        <v>444</v>
      </c>
      <c r="G624" s="957">
        <v>366</v>
      </c>
      <c r="H624" t="s">
        <v>383</v>
      </c>
      <c r="I624" s="937" t="s">
        <v>491</v>
      </c>
      <c r="J624" s="937" t="s">
        <v>447</v>
      </c>
      <c r="K624" s="937" t="s">
        <v>451</v>
      </c>
      <c r="L624" s="937" t="s">
        <v>115</v>
      </c>
      <c r="M624" s="962" t="s">
        <v>446</v>
      </c>
      <c r="N624" s="677">
        <f t="shared" ca="1" si="105"/>
        <v>121531.87</v>
      </c>
      <c r="O624" s="677">
        <f t="shared" ca="1" si="104"/>
        <v>63599.6</v>
      </c>
      <c r="P624" s="677">
        <f t="shared" ca="1" si="104"/>
        <v>0</v>
      </c>
      <c r="Q624" s="677">
        <f t="shared" ca="1" si="104"/>
        <v>57932.27</v>
      </c>
      <c r="R624" s="677">
        <f t="shared" ca="1" si="104"/>
        <v>0</v>
      </c>
      <c r="S624" s="677">
        <f t="shared" ca="1" si="104"/>
        <v>0</v>
      </c>
      <c r="T624" s="677">
        <f t="shared" ca="1" si="104"/>
        <v>0</v>
      </c>
      <c r="U624" s="677">
        <f t="shared" ca="1" si="104"/>
        <v>0</v>
      </c>
      <c r="V624" s="677">
        <f t="shared" ca="1" si="104"/>
        <v>0</v>
      </c>
      <c r="W624" s="677">
        <f t="shared" ca="1" si="99"/>
        <v>0</v>
      </c>
      <c r="X624" s="677">
        <f t="shared" ca="1" si="104"/>
        <v>0</v>
      </c>
      <c r="Y624" s="677">
        <f t="shared" ca="1" si="104"/>
        <v>0</v>
      </c>
      <c r="Z624" s="677">
        <f t="shared" ca="1" si="104"/>
        <v>0</v>
      </c>
      <c r="AA624" t="str">
        <f t="shared" si="100"/>
        <v>ASR_COMP</v>
      </c>
      <c r="AB624" s="957">
        <f t="shared" si="101"/>
        <v>44682</v>
      </c>
      <c r="AC624" t="str">
        <f t="shared" si="102"/>
        <v>Unaudited</v>
      </c>
    </row>
    <row r="625" spans="1:29" x14ac:dyDescent="0.25">
      <c r="A625" t="s">
        <v>423</v>
      </c>
      <c r="B625" t="s">
        <v>1388</v>
      </c>
      <c r="C625" t="s">
        <v>1389</v>
      </c>
      <c r="D625">
        <v>1900</v>
      </c>
      <c r="E625" s="957">
        <v>1</v>
      </c>
      <c r="F625" t="s">
        <v>444</v>
      </c>
      <c r="G625" s="957">
        <v>366</v>
      </c>
      <c r="H625" t="s">
        <v>383</v>
      </c>
      <c r="I625" s="937" t="s">
        <v>491</v>
      </c>
      <c r="J625" s="937" t="s">
        <v>447</v>
      </c>
      <c r="K625" s="937" t="s">
        <v>451</v>
      </c>
      <c r="L625" s="937" t="s">
        <v>117</v>
      </c>
      <c r="M625" s="962" t="s">
        <v>160</v>
      </c>
      <c r="N625" s="677">
        <f t="shared" ca="1" si="105"/>
        <v>0</v>
      </c>
      <c r="O625" s="677">
        <f t="shared" ca="1" si="104"/>
        <v>0</v>
      </c>
      <c r="P625" s="677">
        <f t="shared" ca="1" si="104"/>
        <v>0</v>
      </c>
      <c r="Q625" s="677">
        <f t="shared" ca="1" si="104"/>
        <v>0</v>
      </c>
      <c r="R625" s="677">
        <f t="shared" ca="1" si="104"/>
        <v>0</v>
      </c>
      <c r="S625" s="677">
        <f t="shared" ca="1" si="104"/>
        <v>0</v>
      </c>
      <c r="T625" s="677">
        <f t="shared" ca="1" si="104"/>
        <v>0</v>
      </c>
      <c r="U625" s="677">
        <f t="shared" ca="1" si="104"/>
        <v>0</v>
      </c>
      <c r="V625" s="677">
        <f t="shared" ca="1" si="104"/>
        <v>0</v>
      </c>
      <c r="W625" s="677">
        <f t="shared" ca="1" si="99"/>
        <v>0</v>
      </c>
      <c r="X625" s="677">
        <f t="shared" ca="1" si="104"/>
        <v>0</v>
      </c>
      <c r="Y625" s="677">
        <f t="shared" ca="1" si="104"/>
        <v>0</v>
      </c>
      <c r="Z625" s="677">
        <f t="shared" ca="1" si="104"/>
        <v>0</v>
      </c>
      <c r="AA625" t="str">
        <f t="shared" si="100"/>
        <v>ASR_COMP</v>
      </c>
      <c r="AB625" s="957">
        <f t="shared" si="101"/>
        <v>44682</v>
      </c>
      <c r="AC625" t="str">
        <f t="shared" si="102"/>
        <v>Unaudited</v>
      </c>
    </row>
    <row r="626" spans="1:29" x14ac:dyDescent="0.25">
      <c r="A626" t="s">
        <v>423</v>
      </c>
      <c r="B626" t="s">
        <v>1388</v>
      </c>
      <c r="C626" t="s">
        <v>1389</v>
      </c>
      <c r="D626">
        <v>1900</v>
      </c>
      <c r="E626" s="957">
        <v>1</v>
      </c>
      <c r="F626" t="s">
        <v>444</v>
      </c>
      <c r="G626" s="957">
        <v>366</v>
      </c>
      <c r="H626" t="s">
        <v>383</v>
      </c>
      <c r="I626" s="937" t="s">
        <v>491</v>
      </c>
      <c r="J626" s="937" t="s">
        <v>447</v>
      </c>
      <c r="K626" s="937" t="s">
        <v>451</v>
      </c>
      <c r="L626" s="937" t="s">
        <v>118</v>
      </c>
      <c r="M626" s="962" t="s">
        <v>116</v>
      </c>
      <c r="N626" s="677">
        <f t="shared" ca="1" si="105"/>
        <v>-20912.160386440944</v>
      </c>
      <c r="O626" s="677">
        <f t="shared" ca="1" si="104"/>
        <v>-12346.626476072261</v>
      </c>
      <c r="P626" s="677">
        <f t="shared" ca="1" si="104"/>
        <v>-1047.2459077182993</v>
      </c>
      <c r="Q626" s="677">
        <f t="shared" ca="1" si="104"/>
        <v>-4814.8434422491391</v>
      </c>
      <c r="R626" s="677">
        <f t="shared" ca="1" si="104"/>
        <v>-1296.7336167356036</v>
      </c>
      <c r="S626" s="677">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-44.527119521393324</v>
      </c>
      <c r="T626" s="677">
        <f t="shared" ca="1" si="106"/>
        <v>0</v>
      </c>
      <c r="U626" s="677">
        <f t="shared" ca="1" si="106"/>
        <v>0</v>
      </c>
      <c r="V626" s="677">
        <f t="shared" ca="1" si="106"/>
        <v>-381.37643470304226</v>
      </c>
      <c r="W626" s="677">
        <f t="shared" ca="1" si="99"/>
        <v>-42.787320511639201</v>
      </c>
      <c r="X626" s="677">
        <f t="shared" ca="1" si="106"/>
        <v>-45.86215075724148</v>
      </c>
      <c r="Y626" s="677">
        <f t="shared" ca="1" si="106"/>
        <v>-892.15791817232923</v>
      </c>
      <c r="Z626" s="677">
        <f t="shared" ca="1" si="106"/>
        <v>0</v>
      </c>
      <c r="AA626" t="str">
        <f t="shared" si="100"/>
        <v>ASR_COMP</v>
      </c>
      <c r="AB626" s="957">
        <f t="shared" si="101"/>
        <v>44682</v>
      </c>
      <c r="AC626" t="str">
        <f t="shared" si="102"/>
        <v>Unaudited</v>
      </c>
    </row>
    <row r="627" spans="1:29" x14ac:dyDescent="0.25">
      <c r="A627" t="s">
        <v>423</v>
      </c>
      <c r="B627" t="s">
        <v>1388</v>
      </c>
      <c r="C627" t="s">
        <v>1389</v>
      </c>
      <c r="D627">
        <v>1900</v>
      </c>
      <c r="E627" s="957">
        <v>1</v>
      </c>
      <c r="F627" t="s">
        <v>444</v>
      </c>
      <c r="G627" s="957">
        <v>366</v>
      </c>
      <c r="H627" t="s">
        <v>383</v>
      </c>
      <c r="I627" s="937" t="s">
        <v>491</v>
      </c>
      <c r="J627" s="937" t="s">
        <v>447</v>
      </c>
      <c r="K627" s="937" t="s">
        <v>451</v>
      </c>
      <c r="L627" s="937" t="s">
        <v>119</v>
      </c>
      <c r="M627" s="962" t="s">
        <v>161</v>
      </c>
      <c r="N627" s="677">
        <f t="shared" ca="1" si="105"/>
        <v>0</v>
      </c>
      <c r="O627" s="677">
        <f t="shared" ca="1" si="106"/>
        <v>0</v>
      </c>
      <c r="P627" s="677">
        <f t="shared" ca="1" si="106"/>
        <v>0</v>
      </c>
      <c r="Q627" s="677">
        <f t="shared" ca="1" si="106"/>
        <v>0</v>
      </c>
      <c r="R627" s="677">
        <f t="shared" ca="1" si="106"/>
        <v>0</v>
      </c>
      <c r="S627" s="677">
        <f t="shared" ca="1" si="106"/>
        <v>0</v>
      </c>
      <c r="T627" s="677">
        <f t="shared" ca="1" si="106"/>
        <v>0</v>
      </c>
      <c r="U627" s="677">
        <f t="shared" ca="1" si="106"/>
        <v>0</v>
      </c>
      <c r="V627" s="677">
        <f t="shared" ca="1" si="106"/>
        <v>0</v>
      </c>
      <c r="W627" s="677">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7">
        <f t="shared" ca="1" si="106"/>
        <v>0</v>
      </c>
      <c r="Y627" s="677">
        <f t="shared" ca="1" si="106"/>
        <v>0</v>
      </c>
      <c r="Z627" s="677">
        <f t="shared" ca="1" si="106"/>
        <v>0</v>
      </c>
      <c r="AA627" t="str">
        <f t="shared" si="100"/>
        <v>ASR_COMP</v>
      </c>
      <c r="AB627" s="957">
        <f t="shared" si="101"/>
        <v>44682</v>
      </c>
      <c r="AC627" t="str">
        <f t="shared" si="102"/>
        <v>Unaudited</v>
      </c>
    </row>
    <row r="628" spans="1:29" x14ac:dyDescent="0.25">
      <c r="A628" t="s">
        <v>423</v>
      </c>
      <c r="B628" t="s">
        <v>1388</v>
      </c>
      <c r="C628" t="s">
        <v>1389</v>
      </c>
      <c r="D628">
        <v>1900</v>
      </c>
      <c r="E628" s="957">
        <v>1</v>
      </c>
      <c r="F628" t="s">
        <v>444</v>
      </c>
      <c r="G628" s="957">
        <v>366</v>
      </c>
      <c r="H628" t="s">
        <v>383</v>
      </c>
      <c r="I628" s="937" t="s">
        <v>491</v>
      </c>
      <c r="J628" s="937" t="s">
        <v>447</v>
      </c>
      <c r="K628" s="937" t="s">
        <v>451</v>
      </c>
      <c r="L628" s="945" t="s">
        <v>162</v>
      </c>
      <c r="M628" s="960" t="s">
        <v>23</v>
      </c>
      <c r="N628" s="677">
        <f t="shared" ca="1" si="105"/>
        <v>0</v>
      </c>
      <c r="O628" s="677">
        <f t="shared" ca="1" si="106"/>
        <v>0</v>
      </c>
      <c r="P628" s="677">
        <f t="shared" ca="1" si="106"/>
        <v>0</v>
      </c>
      <c r="Q628" s="677">
        <f t="shared" ca="1" si="106"/>
        <v>0</v>
      </c>
      <c r="R628" s="677">
        <f t="shared" ca="1" si="106"/>
        <v>0</v>
      </c>
      <c r="S628" s="677">
        <f t="shared" ca="1" si="106"/>
        <v>0</v>
      </c>
      <c r="T628" s="677">
        <f t="shared" ca="1" si="106"/>
        <v>0</v>
      </c>
      <c r="U628" s="677">
        <f t="shared" ca="1" si="106"/>
        <v>0</v>
      </c>
      <c r="V628" s="677">
        <f t="shared" ca="1" si="106"/>
        <v>0</v>
      </c>
      <c r="W628" s="677">
        <f t="shared" ca="1" si="107"/>
        <v>0</v>
      </c>
      <c r="X628" s="677">
        <f t="shared" ca="1" si="106"/>
        <v>0</v>
      </c>
      <c r="Y628" s="677">
        <f t="shared" ca="1" si="106"/>
        <v>0</v>
      </c>
      <c r="Z628" s="677">
        <f t="shared" ca="1" si="106"/>
        <v>0</v>
      </c>
      <c r="AA628" t="str">
        <f t="shared" si="100"/>
        <v>ASR_COMP</v>
      </c>
      <c r="AB628" s="957">
        <f t="shared" si="101"/>
        <v>44682</v>
      </c>
      <c r="AC628" t="str">
        <f t="shared" si="102"/>
        <v>Unaudited</v>
      </c>
    </row>
    <row r="629" spans="1:29" x14ac:dyDescent="0.25">
      <c r="A629" t="s">
        <v>423</v>
      </c>
      <c r="B629" t="s">
        <v>1388</v>
      </c>
      <c r="C629" t="s">
        <v>1389</v>
      </c>
      <c r="D629">
        <v>1900</v>
      </c>
      <c r="E629" s="957">
        <v>1</v>
      </c>
      <c r="F629" t="s">
        <v>444</v>
      </c>
      <c r="G629" s="957">
        <v>366</v>
      </c>
      <c r="H629" t="s">
        <v>383</v>
      </c>
      <c r="I629" s="962" t="s">
        <v>491</v>
      </c>
      <c r="J629" s="962" t="s">
        <v>447</v>
      </c>
      <c r="K629" s="962" t="s">
        <v>451</v>
      </c>
      <c r="L629" s="953" t="s">
        <v>445</v>
      </c>
      <c r="M629" s="962" t="s">
        <v>459</v>
      </c>
      <c r="N629" s="677">
        <f t="shared" ca="1" si="105"/>
        <v>0</v>
      </c>
      <c r="O629" s="677">
        <f t="shared" ca="1" si="106"/>
        <v>0</v>
      </c>
      <c r="P629" s="677">
        <f t="shared" ca="1" si="106"/>
        <v>0</v>
      </c>
      <c r="Q629" s="677">
        <f t="shared" ca="1" si="106"/>
        <v>0</v>
      </c>
      <c r="R629" s="677">
        <f t="shared" ca="1" si="106"/>
        <v>0</v>
      </c>
      <c r="S629" s="677">
        <f t="shared" ca="1" si="106"/>
        <v>0</v>
      </c>
      <c r="T629" s="677">
        <f t="shared" ca="1" si="106"/>
        <v>0</v>
      </c>
      <c r="U629" s="677">
        <f t="shared" ca="1" si="106"/>
        <v>0</v>
      </c>
      <c r="V629" s="677">
        <f t="shared" ca="1" si="106"/>
        <v>0</v>
      </c>
      <c r="W629" s="677">
        <f t="shared" ca="1" si="107"/>
        <v>0</v>
      </c>
      <c r="X629" s="677">
        <f t="shared" ca="1" si="106"/>
        <v>0</v>
      </c>
      <c r="Y629" s="677">
        <f t="shared" ca="1" si="106"/>
        <v>0</v>
      </c>
      <c r="Z629" s="677">
        <f t="shared" ca="1" si="106"/>
        <v>0</v>
      </c>
      <c r="AA629" t="str">
        <f t="shared" si="100"/>
        <v>ASR_COMP</v>
      </c>
      <c r="AB629" s="957">
        <f t="shared" si="101"/>
        <v>44682</v>
      </c>
      <c r="AC629" t="str">
        <f t="shared" si="102"/>
        <v>Unaudited</v>
      </c>
    </row>
    <row r="630" spans="1:29" ht="30" x14ac:dyDescent="0.25">
      <c r="A630" t="s">
        <v>423</v>
      </c>
      <c r="B630" t="s">
        <v>1388</v>
      </c>
      <c r="C630" t="s">
        <v>1389</v>
      </c>
      <c r="D630">
        <v>1900</v>
      </c>
      <c r="E630" s="957">
        <v>1</v>
      </c>
      <c r="F630" t="s">
        <v>444</v>
      </c>
      <c r="G630" s="957">
        <v>366</v>
      </c>
      <c r="H630" t="s">
        <v>383</v>
      </c>
      <c r="I630" s="958" t="s">
        <v>491</v>
      </c>
      <c r="J630" s="958" t="s">
        <v>447</v>
      </c>
      <c r="K630" s="958" t="s">
        <v>452</v>
      </c>
      <c r="L630" s="953">
        <v>9.1</v>
      </c>
      <c r="M630" s="958" t="s">
        <v>188</v>
      </c>
      <c r="N630" s="677">
        <f t="shared" ca="1" si="105"/>
        <v>148723.82494658313</v>
      </c>
      <c r="O630" s="677">
        <f t="shared" ca="1" si="106"/>
        <v>41902.679765162095</v>
      </c>
      <c r="P630" s="677">
        <f t="shared" ca="1" si="106"/>
        <v>128.86211911398078</v>
      </c>
      <c r="Q630" s="677">
        <f t="shared" ca="1" si="106"/>
        <v>10080.285646426904</v>
      </c>
      <c r="R630" s="677">
        <f t="shared" ca="1" si="106"/>
        <v>468.57867859300438</v>
      </c>
      <c r="S630" s="677">
        <f t="shared" ca="1" si="106"/>
        <v>85.263749502472891</v>
      </c>
      <c r="T630" s="677">
        <f t="shared" ca="1" si="106"/>
        <v>125.8</v>
      </c>
      <c r="U630" s="677">
        <f t="shared" ca="1" si="106"/>
        <v>0.1755868937646744</v>
      </c>
      <c r="V630" s="677">
        <f t="shared" ca="1" si="106"/>
        <v>16.02343780975464</v>
      </c>
      <c r="W630" s="677">
        <f t="shared" ca="1" si="107"/>
        <v>95916.155963081168</v>
      </c>
      <c r="X630" s="677">
        <f t="shared" ca="1" si="106"/>
        <v>0</v>
      </c>
      <c r="Y630" s="677">
        <f t="shared" ca="1" si="106"/>
        <v>0</v>
      </c>
      <c r="Z630" s="677">
        <f t="shared" ca="1" si="106"/>
        <v>0</v>
      </c>
      <c r="AA630" t="str">
        <f t="shared" si="100"/>
        <v>ASR_COMP</v>
      </c>
      <c r="AB630" s="957">
        <f t="shared" si="101"/>
        <v>44682</v>
      </c>
      <c r="AC630" t="str">
        <f t="shared" si="102"/>
        <v>Unaudited</v>
      </c>
    </row>
    <row r="631" spans="1:29" x14ac:dyDescent="0.25">
      <c r="A631" t="s">
        <v>423</v>
      </c>
      <c r="B631" t="s">
        <v>1388</v>
      </c>
      <c r="C631" t="s">
        <v>1389</v>
      </c>
      <c r="D631">
        <v>1900</v>
      </c>
      <c r="E631" s="957">
        <v>1</v>
      </c>
      <c r="F631" t="s">
        <v>444</v>
      </c>
      <c r="G631" s="957">
        <v>366</v>
      </c>
      <c r="H631" t="s">
        <v>383</v>
      </c>
      <c r="I631" s="958" t="s">
        <v>491</v>
      </c>
      <c r="J631" s="958" t="s">
        <v>447</v>
      </c>
      <c r="K631" s="958" t="s">
        <v>452</v>
      </c>
      <c r="L631" s="937" t="s">
        <v>109</v>
      </c>
      <c r="M631" s="958" t="s">
        <v>189</v>
      </c>
      <c r="N631" s="677">
        <f t="shared" ca="1" si="105"/>
        <v>115609.52153070229</v>
      </c>
      <c r="O631" s="677">
        <f t="shared" ca="1" si="106"/>
        <v>18929.390569652092</v>
      </c>
      <c r="P631" s="677">
        <f t="shared" ca="1" si="106"/>
        <v>21.67538133754573</v>
      </c>
      <c r="Q631" s="677">
        <f t="shared" ca="1" si="106"/>
        <v>93364.982429011201</v>
      </c>
      <c r="R631" s="677">
        <f t="shared" ca="1" si="106"/>
        <v>46.482869575220775</v>
      </c>
      <c r="S631" s="677">
        <f t="shared" ca="1" si="106"/>
        <v>3236.8514807570587</v>
      </c>
      <c r="T631" s="677">
        <f t="shared" ca="1" si="106"/>
        <v>0</v>
      </c>
      <c r="U631" s="677">
        <f t="shared" ca="1" si="106"/>
        <v>3.9130474586558481E-2</v>
      </c>
      <c r="V631" s="677">
        <f t="shared" ca="1" si="106"/>
        <v>3.5709084690810138</v>
      </c>
      <c r="W631" s="677">
        <f t="shared" ca="1" si="107"/>
        <v>6.5287614255128714</v>
      </c>
      <c r="X631" s="677">
        <f t="shared" ca="1" si="106"/>
        <v>0</v>
      </c>
      <c r="Y631" s="677">
        <f t="shared" ca="1" si="106"/>
        <v>0</v>
      </c>
      <c r="Z631" s="677">
        <f t="shared" ca="1" si="106"/>
        <v>0</v>
      </c>
      <c r="AA631" t="str">
        <f t="shared" si="100"/>
        <v>ASR_COMP</v>
      </c>
      <c r="AB631" s="957">
        <f t="shared" si="101"/>
        <v>44682</v>
      </c>
      <c r="AC631" t="str">
        <f t="shared" si="102"/>
        <v>Unaudited</v>
      </c>
    </row>
    <row r="632" spans="1:29" x14ac:dyDescent="0.25">
      <c r="A632" t="s">
        <v>423</v>
      </c>
      <c r="B632" t="s">
        <v>1388</v>
      </c>
      <c r="C632" t="s">
        <v>1389</v>
      </c>
      <c r="D632">
        <v>1900</v>
      </c>
      <c r="E632" s="957">
        <v>1</v>
      </c>
      <c r="F632" t="s">
        <v>444</v>
      </c>
      <c r="G632" s="957">
        <v>366</v>
      </c>
      <c r="H632" t="s">
        <v>383</v>
      </c>
      <c r="I632" s="958" t="s">
        <v>491</v>
      </c>
      <c r="J632" s="958" t="s">
        <v>447</v>
      </c>
      <c r="K632" s="958" t="s">
        <v>452</v>
      </c>
      <c r="L632" s="937" t="s">
        <v>1324</v>
      </c>
      <c r="M632" s="958" t="s">
        <v>1325</v>
      </c>
      <c r="N632" s="677">
        <f t="shared" ca="1" si="105"/>
        <v>135267.86277429841</v>
      </c>
      <c r="O632" s="677">
        <f t="shared" ca="1" si="106"/>
        <v>467.97222734300135</v>
      </c>
      <c r="P632" s="677">
        <f t="shared" ca="1" si="106"/>
        <v>22.919455514211045</v>
      </c>
      <c r="Q632" s="677">
        <f t="shared" ca="1" si="106"/>
        <v>73057.1774953524</v>
      </c>
      <c r="R632" s="677">
        <f t="shared" ca="1" si="106"/>
        <v>6592.3307874676584</v>
      </c>
      <c r="S632" s="677">
        <f t="shared" ca="1" si="106"/>
        <v>55116.74208447749</v>
      </c>
      <c r="T632" s="677">
        <f t="shared" ca="1" si="106"/>
        <v>0</v>
      </c>
      <c r="U632" s="677">
        <f t="shared" ca="1" si="106"/>
        <v>4.1376396455045795E-2</v>
      </c>
      <c r="V632" s="677">
        <f t="shared" ca="1" si="106"/>
        <v>3.7758633413592695</v>
      </c>
      <c r="W632" s="677">
        <f t="shared" ca="1" si="107"/>
        <v>6.903484405865699</v>
      </c>
      <c r="X632" s="677">
        <f t="shared" ca="1" si="106"/>
        <v>0</v>
      </c>
      <c r="Y632" s="677">
        <f t="shared" ca="1" si="106"/>
        <v>0</v>
      </c>
      <c r="Z632" s="677">
        <f t="shared" ca="1" si="106"/>
        <v>0</v>
      </c>
      <c r="AA632" t="str">
        <f t="shared" si="100"/>
        <v>ASR_COMP</v>
      </c>
      <c r="AB632" s="957">
        <f t="shared" si="101"/>
        <v>44682</v>
      </c>
      <c r="AC632" t="str">
        <f t="shared" si="102"/>
        <v>Unaudited</v>
      </c>
    </row>
    <row r="633" spans="1:29" x14ac:dyDescent="0.25">
      <c r="A633" t="s">
        <v>423</v>
      </c>
      <c r="B633" t="s">
        <v>1388</v>
      </c>
      <c r="C633" t="s">
        <v>1389</v>
      </c>
      <c r="D633">
        <v>1900</v>
      </c>
      <c r="E633" s="957">
        <v>1</v>
      </c>
      <c r="F633" t="s">
        <v>444</v>
      </c>
      <c r="G633" s="957">
        <v>366</v>
      </c>
      <c r="H633" t="s">
        <v>383</v>
      </c>
      <c r="I633" s="965" t="s">
        <v>491</v>
      </c>
      <c r="J633" s="965" t="s">
        <v>447</v>
      </c>
      <c r="K633" s="965" t="s">
        <v>452</v>
      </c>
      <c r="L633" s="945" t="s">
        <v>110</v>
      </c>
      <c r="M633" s="965" t="s">
        <v>190</v>
      </c>
      <c r="N633" s="677">
        <f t="shared" ca="1" si="105"/>
        <v>248315.17959281537</v>
      </c>
      <c r="O633" s="677">
        <f t="shared" ca="1" si="106"/>
        <v>107710.99607807565</v>
      </c>
      <c r="P633" s="677">
        <f t="shared" ca="1" si="106"/>
        <v>15897.81773740624</v>
      </c>
      <c r="Q633" s="677">
        <f t="shared" ca="1" si="106"/>
        <v>91534.175319258196</v>
      </c>
      <c r="R633" s="677">
        <f t="shared" ca="1" si="106"/>
        <v>11157.113940634596</v>
      </c>
      <c r="S633" s="677">
        <f t="shared" ca="1" si="106"/>
        <v>2889.749433187771</v>
      </c>
      <c r="T633" s="677">
        <f t="shared" ca="1" si="106"/>
        <v>10108.89</v>
      </c>
      <c r="U633" s="677">
        <f t="shared" ca="1" si="106"/>
        <v>8.9683009992788484E-2</v>
      </c>
      <c r="V633" s="677">
        <f t="shared" ca="1" si="106"/>
        <v>53.184153739498299</v>
      </c>
      <c r="W633" s="677">
        <f t="shared" ca="1" si="107"/>
        <v>8963.1632475034148</v>
      </c>
      <c r="X633" s="677">
        <f t="shared" ca="1" si="106"/>
        <v>0</v>
      </c>
      <c r="Y633" s="677">
        <f t="shared" ca="1" si="106"/>
        <v>0</v>
      </c>
      <c r="Z633" s="677">
        <f t="shared" ca="1" si="106"/>
        <v>0</v>
      </c>
      <c r="AA633" t="str">
        <f t="shared" si="100"/>
        <v>ASR_COMP</v>
      </c>
      <c r="AB633" s="957">
        <f t="shared" si="101"/>
        <v>44682</v>
      </c>
      <c r="AC633" t="str">
        <f t="shared" si="102"/>
        <v>Unaudited</v>
      </c>
    </row>
    <row r="634" spans="1:29" x14ac:dyDescent="0.25">
      <c r="A634" t="s">
        <v>423</v>
      </c>
      <c r="B634" t="s">
        <v>1388</v>
      </c>
      <c r="C634" t="s">
        <v>1389</v>
      </c>
      <c r="D634">
        <v>1900</v>
      </c>
      <c r="E634" s="957">
        <v>1</v>
      </c>
      <c r="F634" t="s">
        <v>444</v>
      </c>
      <c r="G634" s="957">
        <v>366</v>
      </c>
      <c r="H634" t="s">
        <v>383</v>
      </c>
      <c r="I634" s="937" t="s">
        <v>491</v>
      </c>
      <c r="J634" s="937" t="s">
        <v>447</v>
      </c>
      <c r="K634" s="937" t="s">
        <v>452</v>
      </c>
      <c r="L634" s="937" t="s">
        <v>111</v>
      </c>
      <c r="M634" s="958" t="s">
        <v>163</v>
      </c>
      <c r="N634" s="677">
        <f t="shared" ca="1" si="105"/>
        <v>1301709.1047563492</v>
      </c>
      <c r="O634" s="677">
        <f t="shared" ca="1" si="106"/>
        <v>496496.31748269184</v>
      </c>
      <c r="P634" s="677">
        <f t="shared" ca="1" si="106"/>
        <v>35707.0964712524</v>
      </c>
      <c r="Q634" s="677">
        <f t="shared" ca="1" si="106"/>
        <v>184346.97306073667</v>
      </c>
      <c r="R634" s="677">
        <f t="shared" ca="1" si="106"/>
        <v>26726.121014307406</v>
      </c>
      <c r="S634" s="677">
        <f t="shared" ca="1" si="106"/>
        <v>31088.249344278476</v>
      </c>
      <c r="T634" s="677">
        <f t="shared" ca="1" si="106"/>
        <v>6432.4908859449724</v>
      </c>
      <c r="U634" s="677">
        <f t="shared" ca="1" si="106"/>
        <v>135.11792397562206</v>
      </c>
      <c r="V634" s="677">
        <f t="shared" ca="1" si="106"/>
        <v>1931.1330269859743</v>
      </c>
      <c r="W634" s="677">
        <f t="shared" ca="1" si="107"/>
        <v>811.46963060337112</v>
      </c>
      <c r="X634" s="677">
        <f t="shared" ca="1" si="106"/>
        <v>319442.21012340236</v>
      </c>
      <c r="Y634" s="677">
        <f t="shared" ca="1" si="106"/>
        <v>198591.92579217034</v>
      </c>
      <c r="Z634" s="677">
        <f t="shared" ca="1" si="106"/>
        <v>0</v>
      </c>
      <c r="AA634" t="str">
        <f t="shared" si="100"/>
        <v>ASR_COMP</v>
      </c>
      <c r="AB634" s="957">
        <f t="shared" si="101"/>
        <v>44682</v>
      </c>
      <c r="AC634" t="str">
        <f t="shared" si="102"/>
        <v>Unaudited</v>
      </c>
    </row>
    <row r="635" spans="1:29" x14ac:dyDescent="0.25">
      <c r="A635" t="s">
        <v>423</v>
      </c>
      <c r="B635" t="s">
        <v>1388</v>
      </c>
      <c r="C635" t="s">
        <v>1389</v>
      </c>
      <c r="D635">
        <v>1900</v>
      </c>
      <c r="E635" s="957">
        <v>1</v>
      </c>
      <c r="F635" t="s">
        <v>444</v>
      </c>
      <c r="G635" s="957">
        <v>366</v>
      </c>
      <c r="H635" t="s">
        <v>383</v>
      </c>
      <c r="I635" s="937" t="s">
        <v>491</v>
      </c>
      <c r="J635" s="937" t="s">
        <v>447</v>
      </c>
      <c r="K635" s="937" t="s">
        <v>452</v>
      </c>
      <c r="L635" s="943" t="s">
        <v>112</v>
      </c>
      <c r="M635" s="959" t="s">
        <v>137</v>
      </c>
      <c r="N635" s="677">
        <f t="shared" ca="1" si="105"/>
        <v>0</v>
      </c>
      <c r="O635" s="677">
        <f t="shared" ca="1" si="106"/>
        <v>0</v>
      </c>
      <c r="P635" s="677">
        <f t="shared" ca="1" si="106"/>
        <v>0</v>
      </c>
      <c r="Q635" s="677">
        <f t="shared" ca="1" si="106"/>
        <v>0</v>
      </c>
      <c r="R635" s="677">
        <f t="shared" ca="1" si="106"/>
        <v>0</v>
      </c>
      <c r="S635" s="677">
        <f t="shared" ca="1" si="106"/>
        <v>0</v>
      </c>
      <c r="T635" s="677">
        <f t="shared" ca="1" si="106"/>
        <v>0</v>
      </c>
      <c r="U635" s="677">
        <f t="shared" ca="1" si="106"/>
        <v>0</v>
      </c>
      <c r="V635" s="677">
        <f t="shared" ca="1" si="106"/>
        <v>0</v>
      </c>
      <c r="W635" s="677">
        <f t="shared" ca="1" si="107"/>
        <v>0</v>
      </c>
      <c r="X635" s="677">
        <f t="shared" ca="1" si="106"/>
        <v>0</v>
      </c>
      <c r="Y635" s="677">
        <f t="shared" ca="1" si="106"/>
        <v>0</v>
      </c>
      <c r="Z635" s="677">
        <f t="shared" ca="1" si="106"/>
        <v>0</v>
      </c>
      <c r="AA635" t="str">
        <f t="shared" si="100"/>
        <v>ASR_COMP</v>
      </c>
      <c r="AB635" s="957">
        <f t="shared" si="101"/>
        <v>44682</v>
      </c>
      <c r="AC635" t="str">
        <f t="shared" si="102"/>
        <v>Unaudited</v>
      </c>
    </row>
    <row r="636" spans="1:29" x14ac:dyDescent="0.25">
      <c r="A636" t="s">
        <v>423</v>
      </c>
      <c r="B636" t="s">
        <v>1388</v>
      </c>
      <c r="C636" t="s">
        <v>1389</v>
      </c>
      <c r="D636">
        <v>1900</v>
      </c>
      <c r="E636" s="957">
        <v>1</v>
      </c>
      <c r="F636" t="s">
        <v>444</v>
      </c>
      <c r="G636" s="957">
        <v>366</v>
      </c>
      <c r="H636" t="s">
        <v>383</v>
      </c>
      <c r="I636" s="958" t="s">
        <v>491</v>
      </c>
      <c r="J636" s="958" t="s">
        <v>447</v>
      </c>
      <c r="K636" s="958" t="s">
        <v>452</v>
      </c>
      <c r="L636" s="937" t="s">
        <v>113</v>
      </c>
      <c r="M636" s="958" t="s">
        <v>165</v>
      </c>
      <c r="N636" s="677">
        <f t="shared" ca="1" si="105"/>
        <v>411324.74206739082</v>
      </c>
      <c r="O636" s="677">
        <f t="shared" ca="1" si="106"/>
        <v>142173.72202589706</v>
      </c>
      <c r="P636" s="677">
        <f t="shared" ca="1" si="106"/>
        <v>7702.8362121135851</v>
      </c>
      <c r="Q636" s="677">
        <f t="shared" ca="1" si="106"/>
        <v>148226.11745555254</v>
      </c>
      <c r="R636" s="677">
        <f t="shared" ca="1" si="106"/>
        <v>12643.069187751278</v>
      </c>
      <c r="S636" s="677">
        <f t="shared" ca="1" si="106"/>
        <v>16779.275410249891</v>
      </c>
      <c r="T636" s="677">
        <f t="shared" ca="1" si="106"/>
        <v>0</v>
      </c>
      <c r="U636" s="677">
        <f t="shared" ca="1" si="106"/>
        <v>12.577428840540696</v>
      </c>
      <c r="V636" s="677">
        <f t="shared" ca="1" si="106"/>
        <v>875.96609082194072</v>
      </c>
      <c r="W636" s="677">
        <f t="shared" ca="1" si="107"/>
        <v>16599.974029224279</v>
      </c>
      <c r="X636" s="677">
        <f t="shared" ca="1" si="106"/>
        <v>20677.928989271717</v>
      </c>
      <c r="Y636" s="677">
        <f t="shared" ca="1" si="106"/>
        <v>45633.275237668007</v>
      </c>
      <c r="Z636" s="677">
        <f t="shared" ca="1" si="106"/>
        <v>0</v>
      </c>
      <c r="AA636" t="str">
        <f t="shared" si="100"/>
        <v>ASR_COMP</v>
      </c>
      <c r="AB636" s="957">
        <f t="shared" si="101"/>
        <v>44682</v>
      </c>
      <c r="AC636" t="str">
        <f t="shared" si="102"/>
        <v>Unaudited</v>
      </c>
    </row>
    <row r="637" spans="1:29" x14ac:dyDescent="0.25">
      <c r="A637" t="s">
        <v>423</v>
      </c>
      <c r="B637" t="s">
        <v>1388</v>
      </c>
      <c r="C637" t="s">
        <v>1389</v>
      </c>
      <c r="D637">
        <v>1900</v>
      </c>
      <c r="E637" s="957">
        <v>1</v>
      </c>
      <c r="F637" t="s">
        <v>444</v>
      </c>
      <c r="G637" s="957">
        <v>366</v>
      </c>
      <c r="H637" t="s">
        <v>383</v>
      </c>
      <c r="I637" s="937" t="s">
        <v>491</v>
      </c>
      <c r="J637" s="937" t="s">
        <v>447</v>
      </c>
      <c r="K637" s="937" t="s">
        <v>452</v>
      </c>
      <c r="L637" s="937" t="s">
        <v>114</v>
      </c>
      <c r="M637" s="958" t="s">
        <v>466</v>
      </c>
      <c r="N637" s="677">
        <f t="shared" ca="1" si="105"/>
        <v>0</v>
      </c>
      <c r="O637" s="677">
        <f t="shared" ca="1" si="106"/>
        <v>0</v>
      </c>
      <c r="P637" s="677">
        <f t="shared" ca="1" si="106"/>
        <v>0</v>
      </c>
      <c r="Q637" s="677">
        <f t="shared" ca="1" si="106"/>
        <v>0</v>
      </c>
      <c r="R637" s="677">
        <f t="shared" ca="1" si="106"/>
        <v>0</v>
      </c>
      <c r="S637" s="677">
        <f t="shared" ca="1" si="106"/>
        <v>0</v>
      </c>
      <c r="T637" s="677">
        <f t="shared" ca="1" si="106"/>
        <v>0</v>
      </c>
      <c r="U637" s="677">
        <f t="shared" ca="1" si="106"/>
        <v>0</v>
      </c>
      <c r="V637" s="677">
        <f t="shared" ca="1" si="106"/>
        <v>0</v>
      </c>
      <c r="W637" s="677">
        <f t="shared" ca="1" si="107"/>
        <v>0</v>
      </c>
      <c r="X637" s="677">
        <f t="shared" ca="1" si="106"/>
        <v>0</v>
      </c>
      <c r="Y637" s="677">
        <f t="shared" ca="1" si="106"/>
        <v>0</v>
      </c>
      <c r="Z637" s="677">
        <f t="shared" ca="1" si="106"/>
        <v>0</v>
      </c>
      <c r="AA637" t="str">
        <f t="shared" si="100"/>
        <v>ASR_COMP</v>
      </c>
      <c r="AB637" s="957">
        <f t="shared" si="101"/>
        <v>44682</v>
      </c>
      <c r="AC637" t="str">
        <f t="shared" si="102"/>
        <v>Unaudited</v>
      </c>
    </row>
    <row r="638" spans="1:29" x14ac:dyDescent="0.25">
      <c r="A638" t="s">
        <v>423</v>
      </c>
      <c r="B638" t="s">
        <v>1388</v>
      </c>
      <c r="C638" t="s">
        <v>1389</v>
      </c>
      <c r="D638">
        <v>1900</v>
      </c>
      <c r="E638" s="957">
        <v>1</v>
      </c>
      <c r="F638" t="s">
        <v>444</v>
      </c>
      <c r="G638" s="957">
        <v>366</v>
      </c>
      <c r="H638" t="s">
        <v>383</v>
      </c>
      <c r="I638" s="937" t="s">
        <v>491</v>
      </c>
      <c r="J638" s="937" t="s">
        <v>447</v>
      </c>
      <c r="K638" s="937" t="s">
        <v>6</v>
      </c>
      <c r="L638" s="937" t="s">
        <v>120</v>
      </c>
      <c r="M638" s="958" t="s">
        <v>191</v>
      </c>
      <c r="N638" s="677">
        <f t="shared" ca="1" si="105"/>
        <v>237642.07433576175</v>
      </c>
      <c r="O638" s="677">
        <f t="shared" ca="1" si="106"/>
        <v>179234.76290154521</v>
      </c>
      <c r="P638" s="677">
        <f t="shared" ca="1" si="106"/>
        <v>14272.256766095234</v>
      </c>
      <c r="Q638" s="677">
        <f t="shared" ca="1" si="106"/>
        <v>22120.946616406523</v>
      </c>
      <c r="R638" s="677">
        <f t="shared" ca="1" si="106"/>
        <v>4169.4853775517004</v>
      </c>
      <c r="S638" s="677">
        <f t="shared" ca="1" si="106"/>
        <v>4473.1740848474547</v>
      </c>
      <c r="T638" s="677">
        <f t="shared" ca="1" si="106"/>
        <v>0</v>
      </c>
      <c r="U638" s="677">
        <f t="shared" ca="1" si="106"/>
        <v>8.1893103428009422</v>
      </c>
      <c r="V638" s="677">
        <f t="shared" ca="1" si="106"/>
        <v>913.17146833346328</v>
      </c>
      <c r="W638" s="677">
        <f t="shared" ca="1" si="107"/>
        <v>230.47473323659776</v>
      </c>
      <c r="X638" s="677">
        <f t="shared" ca="1" si="106"/>
        <v>6838.5747781817872</v>
      </c>
      <c r="Y638" s="677">
        <f t="shared" ca="1" si="106"/>
        <v>5381.0382992209979</v>
      </c>
      <c r="Z638" s="677">
        <f t="shared" ca="1" si="106"/>
        <v>0</v>
      </c>
      <c r="AA638" t="str">
        <f t="shared" si="100"/>
        <v>ASR_COMP</v>
      </c>
      <c r="AB638" s="957">
        <f t="shared" si="101"/>
        <v>44682</v>
      </c>
      <c r="AC638" t="str">
        <f t="shared" si="102"/>
        <v>Unaudited</v>
      </c>
    </row>
    <row r="639" spans="1:29" x14ac:dyDescent="0.25">
      <c r="A639" t="s">
        <v>423</v>
      </c>
      <c r="B639" t="s">
        <v>1388</v>
      </c>
      <c r="C639" t="s">
        <v>1389</v>
      </c>
      <c r="D639">
        <v>1900</v>
      </c>
      <c r="E639" s="957">
        <v>1</v>
      </c>
      <c r="F639" t="s">
        <v>444</v>
      </c>
      <c r="G639" s="957">
        <v>366</v>
      </c>
      <c r="H639" t="s">
        <v>383</v>
      </c>
      <c r="I639" s="958" t="s">
        <v>491</v>
      </c>
      <c r="J639" s="958" t="s">
        <v>447</v>
      </c>
      <c r="K639" s="958" t="s">
        <v>6</v>
      </c>
      <c r="L639" s="937" t="s">
        <v>45</v>
      </c>
      <c r="M639" s="958" t="s">
        <v>166</v>
      </c>
      <c r="N639" s="677">
        <f t="shared" ca="1" si="105"/>
        <v>218893.91880000001</v>
      </c>
      <c r="O639" s="677">
        <f t="shared" ca="1" si="106"/>
        <v>189831.29508162569</v>
      </c>
      <c r="P639" s="677">
        <f t="shared" ca="1" si="106"/>
        <v>4770.9270419349878</v>
      </c>
      <c r="Q639" s="677">
        <f t="shared" ca="1" si="106"/>
        <v>10023.654217214342</v>
      </c>
      <c r="R639" s="677">
        <f t="shared" ca="1" si="106"/>
        <v>1698.6132704261431</v>
      </c>
      <c r="S639" s="677">
        <f t="shared" ca="1" si="106"/>
        <v>3173.3212330076481</v>
      </c>
      <c r="T639" s="677">
        <f t="shared" ca="1" si="106"/>
        <v>3704.0410014710897</v>
      </c>
      <c r="U639" s="677">
        <f t="shared" ca="1" si="106"/>
        <v>24.036689149172851</v>
      </c>
      <c r="V639" s="677">
        <f t="shared" ca="1" si="106"/>
        <v>158.90750849581539</v>
      </c>
      <c r="W639" s="677">
        <f t="shared" ca="1" si="107"/>
        <v>15.427913446195667</v>
      </c>
      <c r="X639" s="677">
        <f t="shared" ca="1" si="106"/>
        <v>4625.1033162081067</v>
      </c>
      <c r="Y639" s="677">
        <f t="shared" ca="1" si="106"/>
        <v>868.5915270208161</v>
      </c>
      <c r="Z639" s="677">
        <f t="shared" ca="1" si="106"/>
        <v>0</v>
      </c>
      <c r="AA639" t="str">
        <f t="shared" si="100"/>
        <v>ASR_COMP</v>
      </c>
      <c r="AB639" s="957">
        <f t="shared" si="101"/>
        <v>44682</v>
      </c>
      <c r="AC639" t="str">
        <f t="shared" si="102"/>
        <v>Unaudited</v>
      </c>
    </row>
    <row r="640" spans="1:29" x14ac:dyDescent="0.25">
      <c r="A640" t="s">
        <v>423</v>
      </c>
      <c r="B640" t="s">
        <v>1388</v>
      </c>
      <c r="C640" t="s">
        <v>1389</v>
      </c>
      <c r="D640">
        <v>1900</v>
      </c>
      <c r="E640" s="957">
        <v>1</v>
      </c>
      <c r="F640" t="s">
        <v>444</v>
      </c>
      <c r="G640" s="957">
        <v>366</v>
      </c>
      <c r="H640" t="s">
        <v>383</v>
      </c>
      <c r="I640" s="958" t="s">
        <v>491</v>
      </c>
      <c r="J640" s="958" t="s">
        <v>447</v>
      </c>
      <c r="K640" s="958" t="s">
        <v>6</v>
      </c>
      <c r="L640" s="953" t="s">
        <v>46</v>
      </c>
      <c r="M640" s="958" t="s">
        <v>167</v>
      </c>
      <c r="N640" s="677">
        <f t="shared" ca="1" si="105"/>
        <v>2551.6131857611958</v>
      </c>
      <c r="O640" s="677">
        <f t="shared" ca="1" si="106"/>
        <v>1987.6892220555569</v>
      </c>
      <c r="P640" s="677">
        <f t="shared" ca="1" si="106"/>
        <v>166.23065821432982</v>
      </c>
      <c r="Q640" s="677">
        <f t="shared" ca="1" si="106"/>
        <v>213.154340291517</v>
      </c>
      <c r="R640" s="677">
        <f t="shared" ca="1" si="106"/>
        <v>36.821507101443984</v>
      </c>
      <c r="S640" s="677">
        <f t="shared" ca="1" si="106"/>
        <v>16.465571604549446</v>
      </c>
      <c r="T640" s="677">
        <f t="shared" ca="1" si="106"/>
        <v>0</v>
      </c>
      <c r="U640" s="677">
        <f t="shared" ca="1" si="106"/>
        <v>0</v>
      </c>
      <c r="V640" s="677">
        <f t="shared" ca="1" si="106"/>
        <v>5.6743854596202734</v>
      </c>
      <c r="W640" s="677">
        <f t="shared" ca="1" si="107"/>
        <v>0</v>
      </c>
      <c r="X640" s="677">
        <f t="shared" ca="1" si="106"/>
        <v>46.498671759631655</v>
      </c>
      <c r="Y640" s="677">
        <f t="shared" ca="1" si="106"/>
        <v>79.078829274546777</v>
      </c>
      <c r="Z640" s="677">
        <f t="shared" ca="1" si="106"/>
        <v>0</v>
      </c>
      <c r="AA640" t="str">
        <f t="shared" si="100"/>
        <v>ASR_COMP</v>
      </c>
      <c r="AB640" s="957">
        <f t="shared" si="101"/>
        <v>44682</v>
      </c>
      <c r="AC640" t="str">
        <f t="shared" si="102"/>
        <v>Unaudited</v>
      </c>
    </row>
    <row r="641" spans="1:29" x14ac:dyDescent="0.25">
      <c r="A641" t="s">
        <v>423</v>
      </c>
      <c r="B641" t="s">
        <v>1388</v>
      </c>
      <c r="C641" t="s">
        <v>1389</v>
      </c>
      <c r="D641">
        <v>1900</v>
      </c>
      <c r="E641" s="957">
        <v>1</v>
      </c>
      <c r="F641" t="s">
        <v>444</v>
      </c>
      <c r="G641" s="957">
        <v>366</v>
      </c>
      <c r="H641" t="s">
        <v>383</v>
      </c>
      <c r="I641" s="937" t="s">
        <v>491</v>
      </c>
      <c r="J641" s="937" t="s">
        <v>447</v>
      </c>
      <c r="K641" s="937" t="s">
        <v>6</v>
      </c>
      <c r="L641" s="937" t="s">
        <v>168</v>
      </c>
      <c r="M641" s="958" t="s">
        <v>464</v>
      </c>
      <c r="N641" s="677">
        <f t="shared" ca="1" si="105"/>
        <v>-52863.935903855825</v>
      </c>
      <c r="O641" s="677">
        <f t="shared" ca="1" si="106"/>
        <v>-37951.89194237021</v>
      </c>
      <c r="P641" s="677">
        <f t="shared" ca="1" si="106"/>
        <v>-2736.9309684474174</v>
      </c>
      <c r="Q641" s="677">
        <f t="shared" ca="1" si="106"/>
        <v>-4581.0141922005969</v>
      </c>
      <c r="R641" s="677">
        <f t="shared" ca="1" si="106"/>
        <v>-1288.2268688013353</v>
      </c>
      <c r="S641" s="677">
        <f t="shared" ca="1" si="106"/>
        <v>-2554.6811565268517</v>
      </c>
      <c r="T641" s="677">
        <f t="shared" ca="1" si="106"/>
        <v>0</v>
      </c>
      <c r="U641" s="677">
        <f t="shared" ca="1" si="106"/>
        <v>-11.457037611238775</v>
      </c>
      <c r="V641" s="677">
        <f t="shared" ca="1" si="106"/>
        <v>-208.22009696869031</v>
      </c>
      <c r="W641" s="677">
        <f t="shared" ca="1" si="107"/>
        <v>-201.32719719579299</v>
      </c>
      <c r="X641" s="677">
        <f t="shared" ca="1" si="106"/>
        <v>-2296.0747106932868</v>
      </c>
      <c r="Y641" s="677">
        <f t="shared" ca="1" si="106"/>
        <v>-1034.1117330403993</v>
      </c>
      <c r="Z641" s="677">
        <f t="shared" ca="1" si="106"/>
        <v>0</v>
      </c>
      <c r="AA641" t="str">
        <f t="shared" si="100"/>
        <v>ASR_COMP</v>
      </c>
      <c r="AB641" s="957">
        <f t="shared" si="101"/>
        <v>44682</v>
      </c>
      <c r="AC641" t="str">
        <f t="shared" si="102"/>
        <v>Unaudited</v>
      </c>
    </row>
    <row r="642" spans="1:29" x14ac:dyDescent="0.25">
      <c r="A642" t="s">
        <v>423</v>
      </c>
      <c r="B642" t="s">
        <v>1388</v>
      </c>
      <c r="C642" t="s">
        <v>1389</v>
      </c>
      <c r="D642">
        <v>1900</v>
      </c>
      <c r="E642" s="957">
        <v>1</v>
      </c>
      <c r="F642" t="s">
        <v>444</v>
      </c>
      <c r="G642" s="957">
        <v>366</v>
      </c>
      <c r="H642" t="s">
        <v>383</v>
      </c>
      <c r="I642" s="937" t="s">
        <v>491</v>
      </c>
      <c r="J642" s="937" t="s">
        <v>447</v>
      </c>
      <c r="K642" s="937" t="s">
        <v>437</v>
      </c>
      <c r="L642" s="937" t="s">
        <v>123</v>
      </c>
      <c r="M642" s="958" t="s">
        <v>32</v>
      </c>
      <c r="N642" s="677">
        <f t="shared" ca="1" si="105"/>
        <v>0</v>
      </c>
      <c r="O642" s="677">
        <f t="shared" ca="1" si="106"/>
        <v>0</v>
      </c>
      <c r="P642" s="677">
        <f t="shared" ca="1" si="106"/>
        <v>0</v>
      </c>
      <c r="Q642" s="677">
        <f t="shared" ca="1" si="106"/>
        <v>0</v>
      </c>
      <c r="R642" s="677">
        <f t="shared" ca="1" si="106"/>
        <v>0</v>
      </c>
      <c r="S642" s="677">
        <f t="shared" ca="1" si="106"/>
        <v>0</v>
      </c>
      <c r="T642" s="677">
        <f t="shared" ca="1" si="106"/>
        <v>0</v>
      </c>
      <c r="U642" s="677">
        <f t="shared" ca="1" si="106"/>
        <v>0</v>
      </c>
      <c r="V642" s="677">
        <f t="shared" ca="1" si="106"/>
        <v>0</v>
      </c>
      <c r="W642" s="677">
        <f t="shared" ca="1" si="107"/>
        <v>0</v>
      </c>
      <c r="X642" s="677">
        <f t="shared" ca="1" si="106"/>
        <v>0</v>
      </c>
      <c r="Y642" s="677">
        <f t="shared" ca="1" si="106"/>
        <v>0</v>
      </c>
      <c r="Z642" s="677">
        <f t="shared" ca="1" si="106"/>
        <v>0</v>
      </c>
      <c r="AA642" t="str">
        <f t="shared" ref="AA642:AA705" si="108">file_name</f>
        <v>ASR_COMP</v>
      </c>
      <c r="AB642" s="957">
        <f t="shared" ref="AB642:AB705" si="109">file_date</f>
        <v>44682</v>
      </c>
      <c r="AC642" t="str">
        <f t="shared" ref="AC642:AC705" si="110">status</f>
        <v>Unaudited</v>
      </c>
    </row>
    <row r="643" spans="1:29" x14ac:dyDescent="0.25">
      <c r="A643" t="s">
        <v>423</v>
      </c>
      <c r="B643" t="s">
        <v>1388</v>
      </c>
      <c r="C643" t="s">
        <v>1389</v>
      </c>
      <c r="D643">
        <v>1900</v>
      </c>
      <c r="E643" s="957">
        <v>1</v>
      </c>
      <c r="F643" t="s">
        <v>444</v>
      </c>
      <c r="G643" s="957">
        <v>366</v>
      </c>
      <c r="H643" t="s">
        <v>383</v>
      </c>
      <c r="I643" s="937" t="s">
        <v>491</v>
      </c>
      <c r="J643" s="937" t="s">
        <v>447</v>
      </c>
      <c r="K643" s="937" t="s">
        <v>437</v>
      </c>
      <c r="L643" s="937" t="s">
        <v>946</v>
      </c>
      <c r="M643" s="958" t="s">
        <v>938</v>
      </c>
      <c r="N643" s="677">
        <f t="shared" ca="1" si="105"/>
        <v>0</v>
      </c>
      <c r="O643" s="677">
        <f t="shared" ca="1" si="106"/>
        <v>0</v>
      </c>
      <c r="P643" s="677">
        <f t="shared" ca="1" si="106"/>
        <v>0</v>
      </c>
      <c r="Q643" s="677">
        <f t="shared" ca="1" si="106"/>
        <v>0</v>
      </c>
      <c r="R643" s="677">
        <f t="shared" ca="1" si="106"/>
        <v>0</v>
      </c>
      <c r="S643" s="677">
        <f t="shared" ca="1" si="106"/>
        <v>0</v>
      </c>
      <c r="T643" s="677">
        <f t="shared" ca="1" si="106"/>
        <v>0</v>
      </c>
      <c r="U643" s="677">
        <f t="shared" ca="1" si="106"/>
        <v>0</v>
      </c>
      <c r="V643" s="677">
        <f t="shared" ca="1" si="106"/>
        <v>0</v>
      </c>
      <c r="W643" s="677">
        <f t="shared" ca="1" si="107"/>
        <v>0</v>
      </c>
      <c r="X643" s="677">
        <f t="shared" ca="1" si="106"/>
        <v>0</v>
      </c>
      <c r="Y643" s="677">
        <f t="shared" ca="1" si="106"/>
        <v>0</v>
      </c>
      <c r="Z643" s="677">
        <f t="shared" ca="1" si="106"/>
        <v>0</v>
      </c>
      <c r="AA643" t="str">
        <f t="shared" si="108"/>
        <v>ASR_COMP</v>
      </c>
      <c r="AB643" s="957">
        <f t="shared" si="109"/>
        <v>44682</v>
      </c>
      <c r="AC643" t="str">
        <f t="shared" si="110"/>
        <v>Unaudited</v>
      </c>
    </row>
    <row r="644" spans="1:29" x14ac:dyDescent="0.25">
      <c r="A644" t="s">
        <v>423</v>
      </c>
      <c r="B644" t="s">
        <v>1388</v>
      </c>
      <c r="C644" t="s">
        <v>1389</v>
      </c>
      <c r="D644">
        <v>1900</v>
      </c>
      <c r="E644" s="957">
        <v>1</v>
      </c>
      <c r="F644" t="s">
        <v>444</v>
      </c>
      <c r="G644" s="957">
        <v>366</v>
      </c>
      <c r="H644" t="s">
        <v>383</v>
      </c>
      <c r="I644" s="937" t="s">
        <v>491</v>
      </c>
      <c r="J644" s="937" t="s">
        <v>447</v>
      </c>
      <c r="K644" s="937" t="s">
        <v>437</v>
      </c>
      <c r="L644" s="953" t="s">
        <v>170</v>
      </c>
      <c r="M644" s="958" t="s">
        <v>40</v>
      </c>
      <c r="N644" s="677">
        <f t="shared" ca="1" si="105"/>
        <v>9361.2866047900316</v>
      </c>
      <c r="O644" s="677">
        <f t="shared" ca="1" si="106"/>
        <v>7970.1331853984029</v>
      </c>
      <c r="P644" s="677">
        <f t="shared" ca="1" si="106"/>
        <v>200.30903716739809</v>
      </c>
      <c r="Q644" s="677">
        <f t="shared" ca="1" si="106"/>
        <v>577.99256422920814</v>
      </c>
      <c r="R644" s="677">
        <f t="shared" ca="1" si="106"/>
        <v>97.946898260045344</v>
      </c>
      <c r="S644" s="677">
        <f t="shared" ca="1" si="106"/>
        <v>184.4842693723933</v>
      </c>
      <c r="T644" s="677">
        <f t="shared" ca="1" si="106"/>
        <v>0</v>
      </c>
      <c r="U644" s="677">
        <f t="shared" ca="1" si="106"/>
        <v>1.3973974615906148</v>
      </c>
      <c r="V644" s="677">
        <f t="shared" ca="1" si="106"/>
        <v>9.1630613267799017</v>
      </c>
      <c r="W644" s="677">
        <f t="shared" ca="1" si="107"/>
        <v>0.88961760454173799</v>
      </c>
      <c r="X644" s="677">
        <f t="shared" ca="1" si="106"/>
        <v>268.88510283397125</v>
      </c>
      <c r="Y644" s="677">
        <f t="shared" ca="1" si="106"/>
        <v>50.085471135699855</v>
      </c>
      <c r="Z644" s="677">
        <f t="shared" ca="1" si="106"/>
        <v>0</v>
      </c>
      <c r="AA644" t="str">
        <f t="shared" si="108"/>
        <v>ASR_COMP</v>
      </c>
      <c r="AB644" s="957">
        <f t="shared" si="109"/>
        <v>44682</v>
      </c>
      <c r="AC644" t="str">
        <f t="shared" si="110"/>
        <v>Unaudited</v>
      </c>
    </row>
    <row r="645" spans="1:29" x14ac:dyDescent="0.25">
      <c r="A645" t="s">
        <v>423</v>
      </c>
      <c r="B645" t="s">
        <v>1388</v>
      </c>
      <c r="C645" t="s">
        <v>1389</v>
      </c>
      <c r="D645">
        <v>1900</v>
      </c>
      <c r="E645" s="957">
        <v>1</v>
      </c>
      <c r="F645" t="s">
        <v>444</v>
      </c>
      <c r="G645" s="957">
        <v>366</v>
      </c>
      <c r="H645" t="s">
        <v>383</v>
      </c>
      <c r="I645" s="937" t="s">
        <v>491</v>
      </c>
      <c r="J645" s="937" t="s">
        <v>447</v>
      </c>
      <c r="K645" s="937" t="s">
        <v>437</v>
      </c>
      <c r="L645" s="953" t="s">
        <v>171</v>
      </c>
      <c r="M645" s="958" t="s">
        <v>332</v>
      </c>
      <c r="N645" s="677">
        <f t="shared" ca="1" si="105"/>
        <v>0</v>
      </c>
      <c r="O645" s="677">
        <f t="shared" ca="1" si="106"/>
        <v>0</v>
      </c>
      <c r="P645" s="677">
        <f t="shared" ca="1" si="106"/>
        <v>0</v>
      </c>
      <c r="Q645" s="677">
        <f t="shared" ca="1" si="106"/>
        <v>0</v>
      </c>
      <c r="R645" s="677">
        <f t="shared" ca="1" si="106"/>
        <v>0</v>
      </c>
      <c r="S645" s="677">
        <f t="shared" ca="1" si="106"/>
        <v>0</v>
      </c>
      <c r="T645" s="677">
        <f t="shared" ca="1" si="106"/>
        <v>0</v>
      </c>
      <c r="U645" s="677">
        <f t="shared" ca="1" si="106"/>
        <v>0</v>
      </c>
      <c r="V645" s="677">
        <f t="shared" ca="1" si="106"/>
        <v>0</v>
      </c>
      <c r="W645" s="677">
        <f t="shared" ca="1" si="107"/>
        <v>0</v>
      </c>
      <c r="X645" s="677">
        <f t="shared" ca="1" si="106"/>
        <v>0</v>
      </c>
      <c r="Y645" s="677">
        <f t="shared" ca="1" si="106"/>
        <v>0</v>
      </c>
      <c r="Z645" s="677">
        <f t="shared" ca="1" si="106"/>
        <v>0</v>
      </c>
      <c r="AA645" t="str">
        <f t="shared" si="108"/>
        <v>ASR_COMP</v>
      </c>
      <c r="AB645" s="957">
        <f t="shared" si="109"/>
        <v>44682</v>
      </c>
      <c r="AC645" t="str">
        <f t="shared" si="110"/>
        <v>Unaudited</v>
      </c>
    </row>
    <row r="646" spans="1:29" x14ac:dyDescent="0.25">
      <c r="A646" t="s">
        <v>423</v>
      </c>
      <c r="B646" t="s">
        <v>1388</v>
      </c>
      <c r="C646" t="s">
        <v>1389</v>
      </c>
      <c r="D646">
        <v>1900</v>
      </c>
      <c r="E646" s="957">
        <v>1</v>
      </c>
      <c r="F646" t="s">
        <v>444</v>
      </c>
      <c r="G646" s="957">
        <v>366</v>
      </c>
      <c r="H646" t="s">
        <v>383</v>
      </c>
      <c r="I646" s="937" t="s">
        <v>491</v>
      </c>
      <c r="J646" s="937" t="s">
        <v>453</v>
      </c>
      <c r="K646" s="937" t="s">
        <v>438</v>
      </c>
      <c r="L646" s="937" t="s">
        <v>124</v>
      </c>
      <c r="M646" s="958" t="s">
        <v>27</v>
      </c>
      <c r="N646" s="677">
        <f t="shared" ca="1" si="105"/>
        <v>2056799.5573556584</v>
      </c>
      <c r="O646" s="677">
        <f t="shared" ca="1" si="106"/>
        <v>-2125.7593867793685</v>
      </c>
      <c r="P646" s="677">
        <f t="shared" ca="1" si="106"/>
        <v>2058925.3167424377</v>
      </c>
      <c r="Q646" s="677">
        <f t="shared" ca="1" si="106"/>
        <v>0</v>
      </c>
      <c r="R646" s="677">
        <f t="shared" ca="1" si="106"/>
        <v>0</v>
      </c>
      <c r="S646" s="677">
        <f t="shared" ca="1" si="106"/>
        <v>0</v>
      </c>
      <c r="T646" s="677">
        <f t="shared" ca="1" si="106"/>
        <v>0</v>
      </c>
      <c r="U646" s="677">
        <f t="shared" ca="1" si="106"/>
        <v>0</v>
      </c>
      <c r="V646" s="677">
        <f t="shared" ca="1" si="106"/>
        <v>0</v>
      </c>
      <c r="W646" s="677">
        <f t="shared" ca="1" si="107"/>
        <v>0</v>
      </c>
      <c r="X646" s="677">
        <f t="shared" ca="1" si="106"/>
        <v>0</v>
      </c>
      <c r="Y646" s="677">
        <f t="shared" ca="1" si="106"/>
        <v>0</v>
      </c>
      <c r="Z646" s="677">
        <f t="shared" ca="1" si="106"/>
        <v>0</v>
      </c>
      <c r="AA646" t="str">
        <f t="shared" si="108"/>
        <v>ASR_COMP</v>
      </c>
      <c r="AB646" s="957">
        <f t="shared" si="109"/>
        <v>44682</v>
      </c>
      <c r="AC646" t="str">
        <f t="shared" si="110"/>
        <v>Unaudited</v>
      </c>
    </row>
    <row r="647" spans="1:29" x14ac:dyDescent="0.25">
      <c r="A647" t="s">
        <v>423</v>
      </c>
      <c r="B647" t="s">
        <v>1388</v>
      </c>
      <c r="C647" t="s">
        <v>1389</v>
      </c>
      <c r="D647">
        <v>1900</v>
      </c>
      <c r="E647" s="957">
        <v>1</v>
      </c>
      <c r="F647" t="s">
        <v>444</v>
      </c>
      <c r="G647" s="957">
        <v>366</v>
      </c>
      <c r="H647" t="s">
        <v>383</v>
      </c>
      <c r="I647" s="958" t="s">
        <v>491</v>
      </c>
      <c r="J647" s="958" t="s">
        <v>453</v>
      </c>
      <c r="K647" s="958" t="s">
        <v>438</v>
      </c>
      <c r="L647" s="937" t="s">
        <v>125</v>
      </c>
      <c r="M647" s="958" t="s">
        <v>100</v>
      </c>
      <c r="N647" s="677">
        <f t="shared" ca="1" si="105"/>
        <v>103107.18887171039</v>
      </c>
      <c r="O647" s="677">
        <f t="shared" ca="1" si="106"/>
        <v>45850.880828484289</v>
      </c>
      <c r="P647" s="677">
        <f t="shared" ca="1" si="106"/>
        <v>57256.308043226098</v>
      </c>
      <c r="Q647" s="677">
        <f t="shared" ca="1" si="106"/>
        <v>0</v>
      </c>
      <c r="R647" s="677">
        <f t="shared" ca="1" si="106"/>
        <v>0</v>
      </c>
      <c r="S647" s="677">
        <f t="shared" ca="1" si="106"/>
        <v>0</v>
      </c>
      <c r="T647" s="677">
        <f t="shared" ca="1" si="106"/>
        <v>0</v>
      </c>
      <c r="U647" s="677">
        <f t="shared" ca="1" si="106"/>
        <v>0</v>
      </c>
      <c r="V647" s="677">
        <f t="shared" ca="1" si="106"/>
        <v>0</v>
      </c>
      <c r="W647" s="677">
        <f t="shared" ca="1" si="107"/>
        <v>0</v>
      </c>
      <c r="X647" s="677">
        <f t="shared" ca="1" si="106"/>
        <v>0</v>
      </c>
      <c r="Y647" s="677">
        <f t="shared" ca="1" si="106"/>
        <v>0</v>
      </c>
      <c r="Z647" s="677">
        <f t="shared" ca="1" si="106"/>
        <v>0</v>
      </c>
      <c r="AA647" t="str">
        <f t="shared" si="108"/>
        <v>ASR_COMP</v>
      </c>
      <c r="AB647" s="957">
        <f t="shared" si="109"/>
        <v>44682</v>
      </c>
      <c r="AC647" t="str">
        <f t="shared" si="110"/>
        <v>Unaudited</v>
      </c>
    </row>
    <row r="648" spans="1:29" x14ac:dyDescent="0.25">
      <c r="A648" t="s">
        <v>423</v>
      </c>
      <c r="B648" t="s">
        <v>1388</v>
      </c>
      <c r="C648" t="s">
        <v>1389</v>
      </c>
      <c r="D648">
        <v>1900</v>
      </c>
      <c r="E648" s="957">
        <v>1</v>
      </c>
      <c r="F648" t="s">
        <v>444</v>
      </c>
      <c r="G648" s="957">
        <v>366</v>
      </c>
      <c r="H648" t="s">
        <v>383</v>
      </c>
      <c r="I648" s="937" t="s">
        <v>491</v>
      </c>
      <c r="J648" s="937" t="s">
        <v>453</v>
      </c>
      <c r="K648" s="937" t="s">
        <v>438</v>
      </c>
      <c r="L648" s="937" t="s">
        <v>126</v>
      </c>
      <c r="M648" s="958" t="s">
        <v>101</v>
      </c>
      <c r="N648" s="677">
        <f t="shared" ca="1" si="105"/>
        <v>282244.35932034947</v>
      </c>
      <c r="O648" s="677">
        <f t="shared" ca="1" si="106"/>
        <v>210318.53935131495</v>
      </c>
      <c r="P648" s="677">
        <f t="shared" ca="1" si="106"/>
        <v>71925.819969034506</v>
      </c>
      <c r="Q648" s="677">
        <f t="shared" ca="1" si="106"/>
        <v>0</v>
      </c>
      <c r="R648" s="677">
        <f t="shared" ca="1" si="106"/>
        <v>0</v>
      </c>
      <c r="S648" s="677">
        <f t="shared" ca="1" si="106"/>
        <v>0</v>
      </c>
      <c r="T648" s="677">
        <f t="shared" ca="1" si="106"/>
        <v>0</v>
      </c>
      <c r="U648" s="677">
        <f t="shared" ca="1" si="106"/>
        <v>0</v>
      </c>
      <c r="V648" s="677">
        <f t="shared" ca="1" si="106"/>
        <v>0</v>
      </c>
      <c r="W648" s="677">
        <f t="shared" ca="1" si="107"/>
        <v>0</v>
      </c>
      <c r="X648" s="677">
        <f t="shared" ca="1" si="106"/>
        <v>0</v>
      </c>
      <c r="Y648" s="677">
        <f t="shared" ca="1" si="106"/>
        <v>0</v>
      </c>
      <c r="Z648" s="677">
        <f t="shared" ca="1" si="106"/>
        <v>0</v>
      </c>
      <c r="AA648" t="str">
        <f t="shared" si="108"/>
        <v>ASR_COMP</v>
      </c>
      <c r="AB648" s="957">
        <f t="shared" si="109"/>
        <v>44682</v>
      </c>
      <c r="AC648" t="str">
        <f t="shared" si="110"/>
        <v>Unaudited</v>
      </c>
    </row>
    <row r="649" spans="1:29" x14ac:dyDescent="0.25">
      <c r="A649" t="s">
        <v>423</v>
      </c>
      <c r="B649" t="s">
        <v>1388</v>
      </c>
      <c r="C649" t="s">
        <v>1389</v>
      </c>
      <c r="D649">
        <v>1900</v>
      </c>
      <c r="E649" s="957">
        <v>1</v>
      </c>
      <c r="F649" t="s">
        <v>444</v>
      </c>
      <c r="G649" s="957">
        <v>366</v>
      </c>
      <c r="H649" t="s">
        <v>383</v>
      </c>
      <c r="I649" s="937" t="s">
        <v>491</v>
      </c>
      <c r="J649" s="937" t="s">
        <v>453</v>
      </c>
      <c r="K649" s="937" t="s">
        <v>438</v>
      </c>
      <c r="L649" s="937" t="s">
        <v>127</v>
      </c>
      <c r="M649" s="958" t="s">
        <v>102</v>
      </c>
      <c r="N649" s="677">
        <f t="shared" ca="1" si="105"/>
        <v>67355.465953588064</v>
      </c>
      <c r="O649" s="677">
        <f t="shared" ca="1" si="106"/>
        <v>40416.912843558974</v>
      </c>
      <c r="P649" s="677">
        <f t="shared" ca="1" si="106"/>
        <v>26938.553110029086</v>
      </c>
      <c r="Q649" s="677">
        <f t="shared" ca="1" si="106"/>
        <v>0</v>
      </c>
      <c r="R649" s="677">
        <f t="shared" ca="1" si="106"/>
        <v>0</v>
      </c>
      <c r="S649" s="677">
        <f t="shared" ca="1" si="106"/>
        <v>0</v>
      </c>
      <c r="T649" s="677">
        <f t="shared" ca="1" si="106"/>
        <v>0</v>
      </c>
      <c r="U649" s="677">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7">
        <f t="shared" ca="1" si="111"/>
        <v>0</v>
      </c>
      <c r="W649" s="677">
        <f t="shared" ca="1" si="107"/>
        <v>0</v>
      </c>
      <c r="X649" s="677">
        <f t="shared" ca="1" si="111"/>
        <v>0</v>
      </c>
      <c r="Y649" s="677">
        <f t="shared" ca="1" si="111"/>
        <v>0</v>
      </c>
      <c r="Z649" s="677">
        <f t="shared" ca="1" si="111"/>
        <v>0</v>
      </c>
      <c r="AA649" t="str">
        <f t="shared" si="108"/>
        <v>ASR_COMP</v>
      </c>
      <c r="AB649" s="957">
        <f t="shared" si="109"/>
        <v>44682</v>
      </c>
      <c r="AC649" t="str">
        <f t="shared" si="110"/>
        <v>Unaudited</v>
      </c>
    </row>
    <row r="650" spans="1:29" x14ac:dyDescent="0.25">
      <c r="A650" t="s">
        <v>423</v>
      </c>
      <c r="B650" t="s">
        <v>1388</v>
      </c>
      <c r="C650" t="s">
        <v>1389</v>
      </c>
      <c r="D650">
        <v>1900</v>
      </c>
      <c r="E650" s="957">
        <v>1</v>
      </c>
      <c r="F650" t="s">
        <v>444</v>
      </c>
      <c r="G650" s="957">
        <v>366</v>
      </c>
      <c r="H650" t="s">
        <v>383</v>
      </c>
      <c r="I650" s="937" t="s">
        <v>491</v>
      </c>
      <c r="J650" s="937" t="s">
        <v>453</v>
      </c>
      <c r="K650" s="937" t="s">
        <v>438</v>
      </c>
      <c r="L650" s="937" t="s">
        <v>128</v>
      </c>
      <c r="M650" s="958" t="s">
        <v>103</v>
      </c>
      <c r="N650" s="677">
        <f t="shared" ca="1" si="105"/>
        <v>233887.78317476896</v>
      </c>
      <c r="O650" s="677">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45023.56530651608</v>
      </c>
      <c r="P650" s="677">
        <f t="shared" ca="1" si="112"/>
        <v>188864.21786825289</v>
      </c>
      <c r="Q650" s="677">
        <f t="shared" ca="1" si="112"/>
        <v>0</v>
      </c>
      <c r="R650" s="677">
        <f t="shared" ca="1" si="112"/>
        <v>0</v>
      </c>
      <c r="S650" s="677">
        <f t="shared" ca="1" si="112"/>
        <v>0</v>
      </c>
      <c r="T650" s="677">
        <f t="shared" ca="1" si="112"/>
        <v>0</v>
      </c>
      <c r="U650" s="677">
        <f t="shared" ca="1" si="112"/>
        <v>0</v>
      </c>
      <c r="V650" s="677">
        <f t="shared" ca="1" si="112"/>
        <v>0</v>
      </c>
      <c r="W650" s="677">
        <f t="shared" ca="1" si="107"/>
        <v>0</v>
      </c>
      <c r="X650" s="677">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7">
        <f t="shared" ca="1" si="113"/>
        <v>0</v>
      </c>
      <c r="Z650" s="677">
        <f t="shared" ca="1" si="113"/>
        <v>0</v>
      </c>
      <c r="AA650" t="str">
        <f t="shared" si="108"/>
        <v>ASR_COMP</v>
      </c>
      <c r="AB650" s="957">
        <f t="shared" si="109"/>
        <v>44682</v>
      </c>
      <c r="AC650" t="str">
        <f t="shared" si="110"/>
        <v>Unaudited</v>
      </c>
    </row>
    <row r="651" spans="1:29" x14ac:dyDescent="0.25">
      <c r="A651" t="s">
        <v>423</v>
      </c>
      <c r="B651" t="s">
        <v>1388</v>
      </c>
      <c r="C651" t="s">
        <v>1389</v>
      </c>
      <c r="D651">
        <v>1900</v>
      </c>
      <c r="E651" s="957">
        <v>1</v>
      </c>
      <c r="F651" t="s">
        <v>444</v>
      </c>
      <c r="G651" s="957">
        <v>366</v>
      </c>
      <c r="H651" t="s">
        <v>383</v>
      </c>
      <c r="I651" s="958" t="s">
        <v>491</v>
      </c>
      <c r="J651" s="958" t="s">
        <v>453</v>
      </c>
      <c r="K651" s="958" t="s">
        <v>438</v>
      </c>
      <c r="L651" s="937" t="s">
        <v>129</v>
      </c>
      <c r="M651" s="958" t="s">
        <v>28</v>
      </c>
      <c r="N651" s="677">
        <f t="shared" ca="1" si="105"/>
        <v>47026.444704533234</v>
      </c>
      <c r="O651" s="677">
        <f t="shared" ca="1" si="112"/>
        <v>47026.444704533234</v>
      </c>
      <c r="P651" s="677">
        <f t="shared" ca="1" si="112"/>
        <v>0</v>
      </c>
      <c r="Q651" s="677">
        <f t="shared" ca="1" si="112"/>
        <v>0</v>
      </c>
      <c r="R651" s="677">
        <f t="shared" ca="1" si="112"/>
        <v>0</v>
      </c>
      <c r="S651" s="677">
        <f t="shared" ca="1" si="112"/>
        <v>0</v>
      </c>
      <c r="T651" s="677">
        <f t="shared" ca="1" si="112"/>
        <v>0</v>
      </c>
      <c r="U651" s="677">
        <f t="shared" ca="1" si="112"/>
        <v>0</v>
      </c>
      <c r="V651" s="677">
        <f t="shared" ca="1" si="112"/>
        <v>0</v>
      </c>
      <c r="W651" s="677">
        <f t="shared" ca="1" si="107"/>
        <v>0</v>
      </c>
      <c r="X651" s="677">
        <f t="shared" ca="1" si="113"/>
        <v>0</v>
      </c>
      <c r="Y651" s="677">
        <f t="shared" ca="1" si="113"/>
        <v>0</v>
      </c>
      <c r="Z651" s="677">
        <f t="shared" ca="1" si="113"/>
        <v>0</v>
      </c>
      <c r="AA651" t="str">
        <f t="shared" si="108"/>
        <v>ASR_COMP</v>
      </c>
      <c r="AB651" s="957">
        <f t="shared" si="109"/>
        <v>44682</v>
      </c>
      <c r="AC651" t="str">
        <f t="shared" si="110"/>
        <v>Unaudited</v>
      </c>
    </row>
    <row r="652" spans="1:29" x14ac:dyDescent="0.25">
      <c r="A652" t="s">
        <v>423</v>
      </c>
      <c r="B652" t="s">
        <v>1388</v>
      </c>
      <c r="C652" t="s">
        <v>1389</v>
      </c>
      <c r="D652">
        <v>1900</v>
      </c>
      <c r="E652" s="957">
        <v>1</v>
      </c>
      <c r="F652" t="s">
        <v>444</v>
      </c>
      <c r="G652" s="957">
        <v>366</v>
      </c>
      <c r="H652" t="s">
        <v>383</v>
      </c>
      <c r="I652" s="958" t="s">
        <v>491</v>
      </c>
      <c r="J652" s="958" t="s">
        <v>439</v>
      </c>
      <c r="K652" s="958" t="s">
        <v>439</v>
      </c>
      <c r="L652" s="937" t="s">
        <v>131</v>
      </c>
      <c r="M652" s="958" t="s">
        <v>329</v>
      </c>
      <c r="N652" s="677">
        <f t="shared" ca="1" si="105"/>
        <v>0</v>
      </c>
      <c r="O652" s="677">
        <f t="shared" ca="1" si="112"/>
        <v>0</v>
      </c>
      <c r="P652" s="677">
        <f t="shared" ca="1" si="112"/>
        <v>0</v>
      </c>
      <c r="Q652" s="677">
        <f t="shared" ca="1" si="112"/>
        <v>0</v>
      </c>
      <c r="R652" s="677">
        <f t="shared" ca="1" si="112"/>
        <v>0</v>
      </c>
      <c r="S652" s="677">
        <f t="shared" ca="1" si="112"/>
        <v>0</v>
      </c>
      <c r="T652" s="677">
        <f t="shared" ca="1" si="112"/>
        <v>0</v>
      </c>
      <c r="U652" s="677">
        <f t="shared" ca="1" si="112"/>
        <v>0</v>
      </c>
      <c r="V652" s="677">
        <f t="shared" ca="1" si="112"/>
        <v>0</v>
      </c>
      <c r="W652" s="677">
        <f t="shared" ca="1" si="107"/>
        <v>0</v>
      </c>
      <c r="X652" s="677">
        <f t="shared" ca="1" si="113"/>
        <v>0</v>
      </c>
      <c r="Y652" s="677">
        <f t="shared" ca="1" si="113"/>
        <v>0</v>
      </c>
      <c r="Z652" s="677">
        <f t="shared" ca="1" si="113"/>
        <v>0</v>
      </c>
      <c r="AA652" t="str">
        <f t="shared" si="108"/>
        <v>ASR_COMP</v>
      </c>
      <c r="AB652" s="957">
        <f t="shared" si="109"/>
        <v>44682</v>
      </c>
      <c r="AC652" t="str">
        <f t="shared" si="110"/>
        <v>Unaudited</v>
      </c>
    </row>
    <row r="653" spans="1:29" x14ac:dyDescent="0.25">
      <c r="A653" t="s">
        <v>423</v>
      </c>
      <c r="B653" t="s">
        <v>1388</v>
      </c>
      <c r="C653" t="s">
        <v>1389</v>
      </c>
      <c r="D653">
        <v>1900</v>
      </c>
      <c r="E653" s="957">
        <v>1</v>
      </c>
      <c r="F653" t="s">
        <v>444</v>
      </c>
      <c r="G653" s="957">
        <v>366</v>
      </c>
      <c r="H653" t="s">
        <v>383</v>
      </c>
      <c r="I653" s="958" t="s">
        <v>491</v>
      </c>
      <c r="J653" s="958" t="s">
        <v>439</v>
      </c>
      <c r="K653" s="958" t="s">
        <v>439</v>
      </c>
      <c r="L653" s="937" t="s">
        <v>132</v>
      </c>
      <c r="M653" s="958" t="s">
        <v>328</v>
      </c>
      <c r="N653" s="677">
        <f t="shared" ca="1" si="105"/>
        <v>0</v>
      </c>
      <c r="O653" s="677">
        <f t="shared" ca="1" si="112"/>
        <v>0</v>
      </c>
      <c r="P653" s="677">
        <f t="shared" ca="1" si="112"/>
        <v>0</v>
      </c>
      <c r="Q653" s="677">
        <f t="shared" ca="1" si="112"/>
        <v>0</v>
      </c>
      <c r="R653" s="677">
        <f t="shared" ca="1" si="112"/>
        <v>0</v>
      </c>
      <c r="S653" s="677">
        <f t="shared" ca="1" si="112"/>
        <v>0</v>
      </c>
      <c r="T653" s="677">
        <f t="shared" ca="1" si="112"/>
        <v>0</v>
      </c>
      <c r="U653" s="677">
        <f t="shared" ca="1" si="112"/>
        <v>0</v>
      </c>
      <c r="V653" s="677">
        <f t="shared" ca="1" si="112"/>
        <v>0</v>
      </c>
      <c r="W653" s="677">
        <f t="shared" ca="1" si="107"/>
        <v>0</v>
      </c>
      <c r="X653" s="677">
        <f t="shared" ca="1" si="113"/>
        <v>0</v>
      </c>
      <c r="Y653" s="677">
        <f t="shared" ca="1" si="113"/>
        <v>0</v>
      </c>
      <c r="Z653" s="677">
        <f t="shared" ca="1" si="113"/>
        <v>0</v>
      </c>
      <c r="AA653" t="str">
        <f t="shared" si="108"/>
        <v>ASR_COMP</v>
      </c>
      <c r="AB653" s="957">
        <f t="shared" si="109"/>
        <v>44682</v>
      </c>
      <c r="AC653" t="str">
        <f t="shared" si="110"/>
        <v>Unaudited</v>
      </c>
    </row>
    <row r="654" spans="1:29" ht="30" x14ac:dyDescent="0.25">
      <c r="A654" t="s">
        <v>423</v>
      </c>
      <c r="B654" t="s">
        <v>1388</v>
      </c>
      <c r="C654" t="s">
        <v>1389</v>
      </c>
      <c r="D654">
        <v>1900</v>
      </c>
      <c r="E654" s="957">
        <v>1</v>
      </c>
      <c r="F654" t="s">
        <v>444</v>
      </c>
      <c r="G654" s="957">
        <v>366</v>
      </c>
      <c r="H654" t="s">
        <v>383</v>
      </c>
      <c r="I654" s="958" t="s">
        <v>491</v>
      </c>
      <c r="J654" s="958" t="s">
        <v>439</v>
      </c>
      <c r="K654" s="958" t="s">
        <v>439</v>
      </c>
      <c r="L654" s="937" t="s">
        <v>133</v>
      </c>
      <c r="M654" s="958" t="s">
        <v>182</v>
      </c>
      <c r="N654" s="677">
        <f t="shared" ca="1" si="105"/>
        <v>0</v>
      </c>
      <c r="O654" s="677">
        <f t="shared" ca="1" si="112"/>
        <v>0</v>
      </c>
      <c r="P654" s="677">
        <f t="shared" ca="1" si="112"/>
        <v>0</v>
      </c>
      <c r="Q654" s="677">
        <f t="shared" ca="1" si="112"/>
        <v>0</v>
      </c>
      <c r="R654" s="677">
        <f t="shared" ca="1" si="112"/>
        <v>0</v>
      </c>
      <c r="S654" s="677">
        <f t="shared" ca="1" si="112"/>
        <v>0</v>
      </c>
      <c r="T654" s="677">
        <f t="shared" ca="1" si="112"/>
        <v>0</v>
      </c>
      <c r="U654" s="677">
        <f t="shared" ca="1" si="112"/>
        <v>0</v>
      </c>
      <c r="V654" s="677">
        <f t="shared" ca="1" si="112"/>
        <v>0</v>
      </c>
      <c r="W654" s="677">
        <f t="shared" ca="1" si="107"/>
        <v>0</v>
      </c>
      <c r="X654" s="677">
        <f t="shared" ca="1" si="113"/>
        <v>0</v>
      </c>
      <c r="Y654" s="677">
        <f t="shared" ca="1" si="113"/>
        <v>0</v>
      </c>
      <c r="Z654" s="677">
        <f t="shared" ca="1" si="113"/>
        <v>0</v>
      </c>
      <c r="AA654" t="str">
        <f t="shared" si="108"/>
        <v>ASR_COMP</v>
      </c>
      <c r="AB654" s="957">
        <f t="shared" si="109"/>
        <v>44682</v>
      </c>
      <c r="AC654" t="str">
        <f t="shared" si="110"/>
        <v>Unaudited</v>
      </c>
    </row>
    <row r="655" spans="1:29" x14ac:dyDescent="0.25">
      <c r="A655" t="s">
        <v>423</v>
      </c>
      <c r="B655" t="s">
        <v>1388</v>
      </c>
      <c r="C655" t="s">
        <v>1389</v>
      </c>
      <c r="D655">
        <v>1900</v>
      </c>
      <c r="E655" s="957">
        <v>1</v>
      </c>
      <c r="F655" t="s">
        <v>444</v>
      </c>
      <c r="G655" s="957">
        <v>366</v>
      </c>
      <c r="H655" t="s">
        <v>383</v>
      </c>
      <c r="I655" s="958" t="s">
        <v>491</v>
      </c>
      <c r="J655" s="958" t="s">
        <v>439</v>
      </c>
      <c r="K655" s="958" t="s">
        <v>439</v>
      </c>
      <c r="L655" s="953" t="s">
        <v>134</v>
      </c>
      <c r="M655" s="958" t="s">
        <v>497</v>
      </c>
      <c r="N655" s="677">
        <f t="shared" ca="1" si="105"/>
        <v>0</v>
      </c>
      <c r="O655" s="677">
        <f t="shared" ca="1" si="112"/>
        <v>0</v>
      </c>
      <c r="P655" s="677">
        <f t="shared" ca="1" si="112"/>
        <v>0</v>
      </c>
      <c r="Q655" s="677">
        <f t="shared" ca="1" si="112"/>
        <v>0</v>
      </c>
      <c r="R655" s="677">
        <f t="shared" ca="1" si="112"/>
        <v>0</v>
      </c>
      <c r="S655" s="677">
        <f t="shared" ca="1" si="112"/>
        <v>0</v>
      </c>
      <c r="T655" s="677">
        <f t="shared" ca="1" si="112"/>
        <v>0</v>
      </c>
      <c r="U655" s="677">
        <f t="shared" ca="1" si="112"/>
        <v>0</v>
      </c>
      <c r="V655" s="677">
        <f t="shared" ca="1" si="112"/>
        <v>0</v>
      </c>
      <c r="W655" s="677">
        <f t="shared" ca="1" si="107"/>
        <v>0</v>
      </c>
      <c r="X655" s="677">
        <f t="shared" ca="1" si="113"/>
        <v>0</v>
      </c>
      <c r="Y655" s="677">
        <f t="shared" ca="1" si="113"/>
        <v>0</v>
      </c>
      <c r="Z655" s="677">
        <f t="shared" ca="1" si="113"/>
        <v>0</v>
      </c>
      <c r="AA655" t="str">
        <f t="shared" si="108"/>
        <v>ASR_COMP</v>
      </c>
      <c r="AB655" s="957">
        <f t="shared" si="109"/>
        <v>44682</v>
      </c>
      <c r="AC655" t="str">
        <f t="shared" si="110"/>
        <v>Unaudited</v>
      </c>
    </row>
    <row r="656" spans="1:29" x14ac:dyDescent="0.25">
      <c r="A656" t="s">
        <v>423</v>
      </c>
      <c r="B656" t="s">
        <v>1388</v>
      </c>
      <c r="C656" t="s">
        <v>1389</v>
      </c>
      <c r="D656">
        <v>1900</v>
      </c>
      <c r="E656" s="957">
        <v>1</v>
      </c>
      <c r="F656" t="s">
        <v>444</v>
      </c>
      <c r="G656" s="957">
        <v>366</v>
      </c>
      <c r="H656" t="s">
        <v>383</v>
      </c>
      <c r="I656" s="958" t="s">
        <v>491</v>
      </c>
      <c r="J656" s="958" t="s">
        <v>439</v>
      </c>
      <c r="K656" s="958" t="s">
        <v>439</v>
      </c>
      <c r="L656" s="937" t="s">
        <v>135</v>
      </c>
      <c r="M656" s="958" t="s">
        <v>498</v>
      </c>
      <c r="N656" s="677">
        <f t="shared" ca="1" si="105"/>
        <v>0</v>
      </c>
      <c r="O656" s="677">
        <f t="shared" ca="1" si="112"/>
        <v>0</v>
      </c>
      <c r="P656" s="677">
        <f t="shared" ca="1" si="112"/>
        <v>0</v>
      </c>
      <c r="Q656" s="677">
        <f t="shared" ca="1" si="112"/>
        <v>0</v>
      </c>
      <c r="R656" s="677">
        <f t="shared" ca="1" si="112"/>
        <v>0</v>
      </c>
      <c r="S656" s="677">
        <f t="shared" ca="1" si="112"/>
        <v>0</v>
      </c>
      <c r="T656" s="677">
        <f t="shared" ca="1" si="112"/>
        <v>0</v>
      </c>
      <c r="U656" s="677">
        <f t="shared" ca="1" si="112"/>
        <v>0</v>
      </c>
      <c r="V656" s="677">
        <f t="shared" ca="1" si="112"/>
        <v>0</v>
      </c>
      <c r="W656" s="677">
        <f t="shared" ca="1" si="107"/>
        <v>0</v>
      </c>
      <c r="X656" s="677">
        <f t="shared" ca="1" si="113"/>
        <v>0</v>
      </c>
      <c r="Y656" s="677">
        <f t="shared" ca="1" si="113"/>
        <v>0</v>
      </c>
      <c r="Z656" s="677">
        <f t="shared" ca="1" si="113"/>
        <v>0</v>
      </c>
      <c r="AA656" t="str">
        <f t="shared" si="108"/>
        <v>ASR_COMP</v>
      </c>
      <c r="AB656" s="957">
        <f t="shared" si="109"/>
        <v>44682</v>
      </c>
      <c r="AC656" t="str">
        <f t="shared" si="110"/>
        <v>Unaudited</v>
      </c>
    </row>
    <row r="657" spans="1:29" x14ac:dyDescent="0.25">
      <c r="A657" t="s">
        <v>423</v>
      </c>
      <c r="B657" t="s">
        <v>1388</v>
      </c>
      <c r="C657" t="s">
        <v>1389</v>
      </c>
      <c r="D657">
        <v>1900</v>
      </c>
      <c r="E657" s="957">
        <v>1</v>
      </c>
      <c r="F657" t="s">
        <v>444</v>
      </c>
      <c r="G657" s="957">
        <v>366</v>
      </c>
      <c r="H657" t="s">
        <v>383</v>
      </c>
      <c r="I657" s="937" t="s">
        <v>491</v>
      </c>
      <c r="J657" s="937" t="s">
        <v>439</v>
      </c>
      <c r="K657" s="937" t="s">
        <v>439</v>
      </c>
      <c r="L657" s="937" t="s">
        <v>136</v>
      </c>
      <c r="M657" s="958" t="s">
        <v>499</v>
      </c>
      <c r="N657" s="677">
        <f t="shared" ca="1" si="105"/>
        <v>0</v>
      </c>
      <c r="O657" s="677">
        <f t="shared" ca="1" si="112"/>
        <v>0</v>
      </c>
      <c r="P657" s="677">
        <f t="shared" ca="1" si="112"/>
        <v>0</v>
      </c>
      <c r="Q657" s="677">
        <f t="shared" ca="1" si="112"/>
        <v>0</v>
      </c>
      <c r="R657" s="677">
        <f t="shared" ca="1" si="112"/>
        <v>0</v>
      </c>
      <c r="S657" s="677">
        <f t="shared" ca="1" si="112"/>
        <v>0</v>
      </c>
      <c r="T657" s="677">
        <f t="shared" ca="1" si="112"/>
        <v>0</v>
      </c>
      <c r="U657" s="677">
        <f t="shared" ca="1" si="112"/>
        <v>0</v>
      </c>
      <c r="V657" s="677">
        <f t="shared" ca="1" si="112"/>
        <v>0</v>
      </c>
      <c r="W657" s="677">
        <f t="shared" ca="1" si="107"/>
        <v>0</v>
      </c>
      <c r="X657" s="677">
        <f t="shared" ca="1" si="113"/>
        <v>0</v>
      </c>
      <c r="Y657" s="677">
        <f t="shared" ca="1" si="113"/>
        <v>0</v>
      </c>
      <c r="Z657" s="677">
        <f t="shared" ca="1" si="113"/>
        <v>0</v>
      </c>
      <c r="AA657" t="str">
        <f t="shared" si="108"/>
        <v>ASR_COMP</v>
      </c>
      <c r="AB657" s="957">
        <f t="shared" si="109"/>
        <v>44682</v>
      </c>
      <c r="AC657" t="str">
        <f t="shared" si="110"/>
        <v>Unaudited</v>
      </c>
    </row>
    <row r="658" spans="1:29" ht="30" x14ac:dyDescent="0.25">
      <c r="A658" t="s">
        <v>423</v>
      </c>
      <c r="B658" t="s">
        <v>1388</v>
      </c>
      <c r="C658" t="s">
        <v>1389</v>
      </c>
      <c r="D658">
        <v>1900</v>
      </c>
      <c r="E658" s="957">
        <v>1</v>
      </c>
      <c r="F658" t="s">
        <v>444</v>
      </c>
      <c r="G658" s="957">
        <v>366</v>
      </c>
      <c r="H658" t="s">
        <v>383</v>
      </c>
      <c r="I658" s="958" t="s">
        <v>492</v>
      </c>
      <c r="J658" s="958" t="s">
        <v>26</v>
      </c>
      <c r="K658" s="958" t="s">
        <v>26</v>
      </c>
      <c r="L658" s="937" t="s">
        <v>272</v>
      </c>
      <c r="M658" s="958" t="s">
        <v>26</v>
      </c>
      <c r="N658" s="677">
        <f t="shared" ca="1" si="105"/>
        <v>991926.82261916692</v>
      </c>
      <c r="O658" s="677">
        <f t="shared" ca="1" si="112"/>
        <v>0</v>
      </c>
      <c r="P658" s="677">
        <f t="shared" ca="1" si="112"/>
        <v>0</v>
      </c>
      <c r="Q658" s="677">
        <f t="shared" ca="1" si="112"/>
        <v>0</v>
      </c>
      <c r="R658" s="677">
        <f t="shared" ca="1" si="112"/>
        <v>0</v>
      </c>
      <c r="S658" s="677">
        <f t="shared" ca="1" si="112"/>
        <v>0</v>
      </c>
      <c r="T658" s="677">
        <f t="shared" ca="1" si="112"/>
        <v>0</v>
      </c>
      <c r="U658" s="677">
        <f t="shared" ca="1" si="112"/>
        <v>0</v>
      </c>
      <c r="V658" s="677">
        <f t="shared" ca="1" si="112"/>
        <v>0</v>
      </c>
      <c r="W658" s="677">
        <f t="shared" ca="1" si="107"/>
        <v>0</v>
      </c>
      <c r="X658" s="677">
        <f t="shared" ca="1" si="113"/>
        <v>0</v>
      </c>
      <c r="Y658" s="677">
        <f t="shared" ca="1" si="113"/>
        <v>0</v>
      </c>
      <c r="Z658" s="677">
        <f t="shared" ca="1" si="113"/>
        <v>0</v>
      </c>
      <c r="AA658" t="str">
        <f t="shared" si="108"/>
        <v>ASR_COMP</v>
      </c>
      <c r="AB658" s="957">
        <f t="shared" si="109"/>
        <v>44682</v>
      </c>
      <c r="AC658" t="str">
        <f t="shared" si="110"/>
        <v>Unaudited</v>
      </c>
    </row>
    <row r="659" spans="1:29" x14ac:dyDescent="0.25">
      <c r="A659" t="s">
        <v>423</v>
      </c>
      <c r="B659" t="s">
        <v>1388</v>
      </c>
      <c r="C659" t="s">
        <v>1389</v>
      </c>
      <c r="D659">
        <v>1900</v>
      </c>
      <c r="E659" s="957">
        <v>1</v>
      </c>
      <c r="F659" t="s">
        <v>1034</v>
      </c>
      <c r="G659" s="957" t="s">
        <v>1387</v>
      </c>
      <c r="H659" t="s">
        <v>383</v>
      </c>
      <c r="I659" s="937" t="s">
        <v>435</v>
      </c>
      <c r="J659" s="937" t="s">
        <v>435</v>
      </c>
      <c r="K659" s="937" t="s">
        <v>435</v>
      </c>
      <c r="L659" s="937"/>
      <c r="M659" s="937" t="s">
        <v>435</v>
      </c>
      <c r="N659" s="677">
        <f t="shared" ca="1" si="105"/>
        <v>0</v>
      </c>
      <c r="O659" s="677">
        <f t="shared" ca="1" si="112"/>
        <v>0</v>
      </c>
      <c r="P659" s="677">
        <f t="shared" ca="1" si="112"/>
        <v>0</v>
      </c>
      <c r="Q659" s="677">
        <f t="shared" ca="1" si="112"/>
        <v>0</v>
      </c>
      <c r="R659" s="677">
        <f t="shared" ca="1" si="112"/>
        <v>0</v>
      </c>
      <c r="S659" s="677">
        <f t="shared" ca="1" si="112"/>
        <v>0</v>
      </c>
      <c r="T659" s="677">
        <f t="shared" ca="1" si="112"/>
        <v>0</v>
      </c>
      <c r="U659" s="677">
        <f t="shared" ca="1" si="112"/>
        <v>0</v>
      </c>
      <c r="V659" s="677">
        <f t="shared" ca="1" si="112"/>
        <v>0</v>
      </c>
      <c r="W659" s="677">
        <f t="shared" ca="1" si="107"/>
        <v>0</v>
      </c>
      <c r="X659" s="677">
        <f t="shared" ca="1" si="113"/>
        <v>0</v>
      </c>
      <c r="Y659" s="677">
        <f t="shared" ca="1" si="113"/>
        <v>0</v>
      </c>
      <c r="Z659" s="677">
        <f t="shared" ca="1" si="113"/>
        <v>0</v>
      </c>
      <c r="AA659" t="str">
        <f t="shared" si="108"/>
        <v>ASR_COMP</v>
      </c>
      <c r="AB659" s="957">
        <f t="shared" si="109"/>
        <v>44682</v>
      </c>
      <c r="AC659" t="str">
        <f t="shared" si="110"/>
        <v>Unaudited</v>
      </c>
    </row>
    <row r="660" spans="1:29" x14ac:dyDescent="0.25">
      <c r="A660" t="s">
        <v>423</v>
      </c>
      <c r="B660" t="s">
        <v>1388</v>
      </c>
      <c r="C660" t="s">
        <v>1389</v>
      </c>
      <c r="D660">
        <v>1900</v>
      </c>
      <c r="E660" s="957">
        <v>1</v>
      </c>
      <c r="F660" t="s">
        <v>1034</v>
      </c>
      <c r="G660" s="957" t="s">
        <v>1387</v>
      </c>
      <c r="H660" t="s">
        <v>383</v>
      </c>
      <c r="I660" s="937" t="s">
        <v>490</v>
      </c>
      <c r="J660" s="937" t="s">
        <v>12</v>
      </c>
      <c r="K660" s="937" t="s">
        <v>12</v>
      </c>
      <c r="L660" s="937">
        <v>1.1000000000000001</v>
      </c>
      <c r="M660" s="958" t="s">
        <v>12</v>
      </c>
      <c r="N660" s="677">
        <f t="shared" ca="1" si="105"/>
        <v>0</v>
      </c>
      <c r="O660" s="677">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7">
        <f t="shared" ca="1" si="114"/>
        <v>0</v>
      </c>
      <c r="Q660" s="677">
        <f t="shared" ca="1" si="114"/>
        <v>0</v>
      </c>
      <c r="R660" s="677">
        <f t="shared" ca="1" si="114"/>
        <v>0</v>
      </c>
      <c r="S660" s="677">
        <f t="shared" ca="1" si="114"/>
        <v>0</v>
      </c>
      <c r="T660" s="677">
        <f t="shared" ca="1" si="114"/>
        <v>0</v>
      </c>
      <c r="U660" s="677">
        <f t="shared" ca="1" si="114"/>
        <v>0</v>
      </c>
      <c r="V660" s="677">
        <f t="shared" ca="1" si="114"/>
        <v>0</v>
      </c>
      <c r="W660" s="677">
        <f t="shared" ca="1" si="107"/>
        <v>0</v>
      </c>
      <c r="X660" s="677">
        <f t="shared" ca="1" si="113"/>
        <v>0</v>
      </c>
      <c r="Y660" s="677">
        <f t="shared" ca="1" si="113"/>
        <v>0</v>
      </c>
      <c r="Z660" s="677">
        <f t="shared" ca="1" si="113"/>
        <v>-339231.97768114309</v>
      </c>
      <c r="AA660" t="str">
        <f t="shared" si="108"/>
        <v>ASR_COMP</v>
      </c>
      <c r="AB660" s="957">
        <f t="shared" si="109"/>
        <v>44682</v>
      </c>
      <c r="AC660" t="str">
        <f t="shared" si="110"/>
        <v>Unaudited</v>
      </c>
    </row>
    <row r="661" spans="1:29" x14ac:dyDescent="0.25">
      <c r="A661" t="s">
        <v>423</v>
      </c>
      <c r="B661" t="s">
        <v>1388</v>
      </c>
      <c r="C661" t="s">
        <v>1389</v>
      </c>
      <c r="D661">
        <v>1900</v>
      </c>
      <c r="E661" s="957">
        <v>1</v>
      </c>
      <c r="F661" t="s">
        <v>1034</v>
      </c>
      <c r="G661" s="957" t="s">
        <v>1387</v>
      </c>
      <c r="H661" t="s">
        <v>383</v>
      </c>
      <c r="I661" s="937" t="s">
        <v>490</v>
      </c>
      <c r="J661" s="937" t="s">
        <v>12</v>
      </c>
      <c r="K661" s="937" t="s">
        <v>1331</v>
      </c>
      <c r="L661" s="937" t="s">
        <v>1322</v>
      </c>
      <c r="M661" s="958" t="s">
        <v>1331</v>
      </c>
      <c r="N661" s="677">
        <f t="shared" ca="1" si="105"/>
        <v>0</v>
      </c>
      <c r="O661" s="677">
        <f t="shared" ca="1" si="114"/>
        <v>0</v>
      </c>
      <c r="P661" s="677">
        <f t="shared" ca="1" si="114"/>
        <v>0</v>
      </c>
      <c r="Q661" s="677">
        <f t="shared" ca="1" si="114"/>
        <v>0</v>
      </c>
      <c r="R661" s="677">
        <f t="shared" ca="1" si="114"/>
        <v>0</v>
      </c>
      <c r="S661" s="677">
        <f t="shared" ca="1" si="114"/>
        <v>0</v>
      </c>
      <c r="T661" s="677">
        <f t="shared" ca="1" si="114"/>
        <v>0</v>
      </c>
      <c r="U661" s="677">
        <f t="shared" ca="1" si="114"/>
        <v>0</v>
      </c>
      <c r="V661" s="677">
        <f t="shared" ca="1" si="114"/>
        <v>0</v>
      </c>
      <c r="W661" s="677">
        <f t="shared" ca="1" si="107"/>
        <v>0</v>
      </c>
      <c r="X661" s="677">
        <f t="shared" ca="1" si="113"/>
        <v>0</v>
      </c>
      <c r="Y661" s="677">
        <f t="shared" ca="1" si="113"/>
        <v>0</v>
      </c>
      <c r="Z661" s="677">
        <f t="shared" ca="1" si="113"/>
        <v>227527.35080920276</v>
      </c>
      <c r="AA661" t="str">
        <f t="shared" si="108"/>
        <v>ASR_COMP</v>
      </c>
      <c r="AB661" s="957">
        <f t="shared" si="109"/>
        <v>44682</v>
      </c>
      <c r="AC661" t="str">
        <f t="shared" si="110"/>
        <v>Unaudited</v>
      </c>
    </row>
    <row r="662" spans="1:29" x14ac:dyDescent="0.25">
      <c r="A662" t="s">
        <v>423</v>
      </c>
      <c r="B662" t="s">
        <v>1388</v>
      </c>
      <c r="C662" t="s">
        <v>1389</v>
      </c>
      <c r="D662">
        <v>1900</v>
      </c>
      <c r="E662" s="957">
        <v>1</v>
      </c>
      <c r="F662" t="s">
        <v>1034</v>
      </c>
      <c r="G662" s="957" t="s">
        <v>1387</v>
      </c>
      <c r="H662" t="s">
        <v>383</v>
      </c>
      <c r="I662" s="937" t="s">
        <v>490</v>
      </c>
      <c r="J662" s="937" t="s">
        <v>493</v>
      </c>
      <c r="K662" s="937" t="s">
        <v>494</v>
      </c>
      <c r="L662" s="937" t="s">
        <v>63</v>
      </c>
      <c r="M662" s="958" t="s">
        <v>346</v>
      </c>
      <c r="N662" s="677">
        <f t="shared" ca="1" si="105"/>
        <v>0</v>
      </c>
      <c r="O662" s="677">
        <f t="shared" ca="1" si="114"/>
        <v>0</v>
      </c>
      <c r="P662" s="677">
        <f t="shared" ca="1" si="114"/>
        <v>0</v>
      </c>
      <c r="Q662" s="677">
        <f t="shared" ca="1" si="114"/>
        <v>0</v>
      </c>
      <c r="R662" s="677">
        <f t="shared" ca="1" si="114"/>
        <v>0</v>
      </c>
      <c r="S662" s="677">
        <f t="shared" ca="1" si="114"/>
        <v>0</v>
      </c>
      <c r="T662" s="677">
        <f t="shared" ca="1" si="114"/>
        <v>0</v>
      </c>
      <c r="U662" s="677">
        <f t="shared" ca="1" si="114"/>
        <v>0</v>
      </c>
      <c r="V662" s="677">
        <f t="shared" ca="1" si="114"/>
        <v>0</v>
      </c>
      <c r="W662" s="677">
        <f t="shared" ca="1" si="107"/>
        <v>0</v>
      </c>
      <c r="X662" s="677">
        <f t="shared" ca="1" si="113"/>
        <v>0</v>
      </c>
      <c r="Y662" s="677">
        <f t="shared" ca="1" si="113"/>
        <v>0</v>
      </c>
      <c r="Z662" s="677">
        <f t="shared" ca="1" si="113"/>
        <v>0</v>
      </c>
      <c r="AA662" t="str">
        <f t="shared" si="108"/>
        <v>ASR_COMP</v>
      </c>
      <c r="AB662" s="957">
        <f t="shared" si="109"/>
        <v>44682</v>
      </c>
      <c r="AC662" t="str">
        <f t="shared" si="110"/>
        <v>Unaudited</v>
      </c>
    </row>
    <row r="663" spans="1:29" x14ac:dyDescent="0.25">
      <c r="A663" t="s">
        <v>423</v>
      </c>
      <c r="B663" t="s">
        <v>1388</v>
      </c>
      <c r="C663" t="s">
        <v>1389</v>
      </c>
      <c r="D663">
        <v>1900</v>
      </c>
      <c r="E663" s="957">
        <v>1</v>
      </c>
      <c r="F663" t="s">
        <v>1034</v>
      </c>
      <c r="G663" s="957" t="s">
        <v>1387</v>
      </c>
      <c r="H663" t="s">
        <v>383</v>
      </c>
      <c r="I663" s="937" t="s">
        <v>490</v>
      </c>
      <c r="J663" s="937" t="s">
        <v>493</v>
      </c>
      <c r="K663" s="937" t="s">
        <v>1022</v>
      </c>
      <c r="L663" s="943" t="s">
        <v>918</v>
      </c>
      <c r="M663" s="959" t="s">
        <v>919</v>
      </c>
      <c r="N663" s="677">
        <f t="shared" ca="1" si="105"/>
        <v>0</v>
      </c>
      <c r="O663" s="677">
        <f t="shared" ca="1" si="114"/>
        <v>0</v>
      </c>
      <c r="P663" s="677">
        <f t="shared" ca="1" si="114"/>
        <v>0</v>
      </c>
      <c r="Q663" s="677">
        <f t="shared" ca="1" si="114"/>
        <v>0</v>
      </c>
      <c r="R663" s="677">
        <f t="shared" ca="1" si="114"/>
        <v>0</v>
      </c>
      <c r="S663" s="677">
        <f t="shared" ca="1" si="114"/>
        <v>0</v>
      </c>
      <c r="T663" s="677">
        <f t="shared" ca="1" si="114"/>
        <v>0</v>
      </c>
      <c r="U663" s="677">
        <f t="shared" ca="1" si="114"/>
        <v>0</v>
      </c>
      <c r="V663" s="677">
        <f t="shared" ca="1" si="114"/>
        <v>0</v>
      </c>
      <c r="W663" s="677">
        <f t="shared" ca="1" si="107"/>
        <v>0</v>
      </c>
      <c r="X663" s="677">
        <f t="shared" ca="1" si="113"/>
        <v>0</v>
      </c>
      <c r="Y663" s="677">
        <f t="shared" ca="1" si="113"/>
        <v>0</v>
      </c>
      <c r="Z663" s="677">
        <f t="shared" ca="1" si="113"/>
        <v>-456.18957552767461</v>
      </c>
      <c r="AA663" t="str">
        <f t="shared" si="108"/>
        <v>ASR_COMP</v>
      </c>
      <c r="AB663" s="957">
        <f t="shared" si="109"/>
        <v>44682</v>
      </c>
      <c r="AC663" t="str">
        <f t="shared" si="110"/>
        <v>Unaudited</v>
      </c>
    </row>
    <row r="664" spans="1:29" x14ac:dyDescent="0.25">
      <c r="A664" t="s">
        <v>423</v>
      </c>
      <c r="B664" t="s">
        <v>1388</v>
      </c>
      <c r="C664" t="s">
        <v>1389</v>
      </c>
      <c r="D664">
        <v>1900</v>
      </c>
      <c r="E664" s="957">
        <v>1</v>
      </c>
      <c r="F664" t="s">
        <v>1034</v>
      </c>
      <c r="G664" s="957" t="s">
        <v>1387</v>
      </c>
      <c r="H664" t="s">
        <v>383</v>
      </c>
      <c r="I664" s="937" t="s">
        <v>490</v>
      </c>
      <c r="J664" s="937" t="s">
        <v>13</v>
      </c>
      <c r="K664" s="937" t="s">
        <v>495</v>
      </c>
      <c r="L664" s="937" t="s">
        <v>97</v>
      </c>
      <c r="M664" s="958" t="s">
        <v>149</v>
      </c>
      <c r="N664" s="677">
        <f t="shared" ca="1" si="105"/>
        <v>0</v>
      </c>
      <c r="O664" s="677">
        <f t="shared" ca="1" si="114"/>
        <v>0</v>
      </c>
      <c r="P664" s="677">
        <f t="shared" ca="1" si="114"/>
        <v>0</v>
      </c>
      <c r="Q664" s="677">
        <f t="shared" ca="1" si="114"/>
        <v>0</v>
      </c>
      <c r="R664" s="677">
        <f t="shared" ca="1" si="114"/>
        <v>0</v>
      </c>
      <c r="S664" s="677">
        <f t="shared" ca="1" si="114"/>
        <v>0</v>
      </c>
      <c r="T664" s="677">
        <f t="shared" ca="1" si="114"/>
        <v>0</v>
      </c>
      <c r="U664" s="677">
        <f t="shared" ca="1" si="114"/>
        <v>0</v>
      </c>
      <c r="V664" s="677">
        <f t="shared" ca="1" si="114"/>
        <v>0</v>
      </c>
      <c r="W664" s="677">
        <f t="shared" ca="1" si="107"/>
        <v>0</v>
      </c>
      <c r="X664" s="677">
        <f t="shared" ca="1" si="113"/>
        <v>0</v>
      </c>
      <c r="Y664" s="677">
        <f t="shared" ca="1" si="113"/>
        <v>0</v>
      </c>
      <c r="Z664" s="677">
        <f t="shared" ca="1" si="113"/>
        <v>0</v>
      </c>
      <c r="AA664" t="str">
        <f t="shared" si="108"/>
        <v>ASR_COMP</v>
      </c>
      <c r="AB664" s="957">
        <f t="shared" si="109"/>
        <v>44682</v>
      </c>
      <c r="AC664" t="str">
        <f t="shared" si="110"/>
        <v>Unaudited</v>
      </c>
    </row>
    <row r="665" spans="1:29" x14ac:dyDescent="0.25">
      <c r="A665" t="s">
        <v>423</v>
      </c>
      <c r="B665" t="s">
        <v>1388</v>
      </c>
      <c r="C665" t="s">
        <v>1389</v>
      </c>
      <c r="D665">
        <v>1900</v>
      </c>
      <c r="E665" s="957">
        <v>1</v>
      </c>
      <c r="F665" t="s">
        <v>1034</v>
      </c>
      <c r="G665" s="957" t="s">
        <v>1387</v>
      </c>
      <c r="H665" t="s">
        <v>383</v>
      </c>
      <c r="I665" s="937" t="s">
        <v>490</v>
      </c>
      <c r="J665" s="937" t="s">
        <v>13</v>
      </c>
      <c r="K665" s="937" t="s">
        <v>13</v>
      </c>
      <c r="L665" s="937" t="s">
        <v>35</v>
      </c>
      <c r="M665" s="958" t="s">
        <v>13</v>
      </c>
      <c r="N665" s="677">
        <f t="shared" ca="1" si="105"/>
        <v>0</v>
      </c>
      <c r="O665" s="677">
        <f t="shared" ca="1" si="114"/>
        <v>0</v>
      </c>
      <c r="P665" s="677">
        <f t="shared" ca="1" si="114"/>
        <v>0</v>
      </c>
      <c r="Q665" s="677">
        <f t="shared" ca="1" si="114"/>
        <v>0</v>
      </c>
      <c r="R665" s="677">
        <f t="shared" ca="1" si="114"/>
        <v>0</v>
      </c>
      <c r="S665" s="677">
        <f t="shared" ca="1" si="114"/>
        <v>0</v>
      </c>
      <c r="T665" s="677">
        <f t="shared" ca="1" si="114"/>
        <v>0</v>
      </c>
      <c r="U665" s="677">
        <f t="shared" ca="1" si="114"/>
        <v>0</v>
      </c>
      <c r="V665" s="677">
        <f t="shared" ca="1" si="114"/>
        <v>0</v>
      </c>
      <c r="W665" s="677">
        <f t="shared" ca="1" si="107"/>
        <v>0</v>
      </c>
      <c r="X665" s="677">
        <f t="shared" ca="1" si="113"/>
        <v>0</v>
      </c>
      <c r="Y665" s="677">
        <f t="shared" ca="1" si="113"/>
        <v>0</v>
      </c>
      <c r="Z665" s="677">
        <f t="shared" ca="1" si="113"/>
        <v>0</v>
      </c>
      <c r="AA665" t="str">
        <f t="shared" si="108"/>
        <v>ASR_COMP</v>
      </c>
      <c r="AB665" s="957">
        <f t="shared" si="109"/>
        <v>44682</v>
      </c>
      <c r="AC665" t="str">
        <f t="shared" si="110"/>
        <v>Unaudited</v>
      </c>
    </row>
    <row r="666" spans="1:29" x14ac:dyDescent="0.25">
      <c r="A666" t="s">
        <v>423</v>
      </c>
      <c r="B666" t="s">
        <v>1388</v>
      </c>
      <c r="C666" t="s">
        <v>1389</v>
      </c>
      <c r="D666">
        <v>1900</v>
      </c>
      <c r="E666" s="957">
        <v>1</v>
      </c>
      <c r="F666" t="s">
        <v>1034</v>
      </c>
      <c r="G666" s="957" t="s">
        <v>1387</v>
      </c>
      <c r="H666" t="s">
        <v>383</v>
      </c>
      <c r="I666" s="937" t="s">
        <v>491</v>
      </c>
      <c r="J666" s="937" t="s">
        <v>447</v>
      </c>
      <c r="K666" s="937" t="s">
        <v>0</v>
      </c>
      <c r="L666" s="937">
        <v>2.1</v>
      </c>
      <c r="M666" s="958" t="s">
        <v>150</v>
      </c>
      <c r="N666" s="677">
        <f t="shared" ca="1" si="105"/>
        <v>0</v>
      </c>
      <c r="O666" s="677">
        <f t="shared" ca="1" si="114"/>
        <v>0</v>
      </c>
      <c r="P666" s="677">
        <f t="shared" ca="1" si="114"/>
        <v>0</v>
      </c>
      <c r="Q666" s="677">
        <f t="shared" ca="1" si="114"/>
        <v>0</v>
      </c>
      <c r="R666" s="677">
        <f t="shared" ca="1" si="114"/>
        <v>0</v>
      </c>
      <c r="S666" s="677">
        <f t="shared" ca="1" si="114"/>
        <v>0</v>
      </c>
      <c r="T666" s="677">
        <f t="shared" ca="1" si="114"/>
        <v>0</v>
      </c>
      <c r="U666" s="677">
        <f t="shared" ca="1" si="114"/>
        <v>0</v>
      </c>
      <c r="V666" s="677">
        <f t="shared" ca="1" si="114"/>
        <v>0</v>
      </c>
      <c r="W666" s="677">
        <f t="shared" ca="1" si="107"/>
        <v>0</v>
      </c>
      <c r="X666" s="677">
        <f t="shared" ca="1" si="113"/>
        <v>0</v>
      </c>
      <c r="Y666" s="677">
        <f t="shared" ca="1" si="113"/>
        <v>0</v>
      </c>
      <c r="Z666" s="677">
        <f t="shared" ca="1" si="113"/>
        <v>42864.66940699378</v>
      </c>
      <c r="AA666" t="str">
        <f t="shared" si="108"/>
        <v>ASR_COMP</v>
      </c>
      <c r="AB666" s="957">
        <f t="shared" si="109"/>
        <v>44682</v>
      </c>
      <c r="AC666" t="str">
        <f t="shared" si="110"/>
        <v>Unaudited</v>
      </c>
    </row>
    <row r="667" spans="1:29" ht="30" x14ac:dyDescent="0.25">
      <c r="A667" t="s">
        <v>423</v>
      </c>
      <c r="B667" t="s">
        <v>1388</v>
      </c>
      <c r="C667" t="s">
        <v>1389</v>
      </c>
      <c r="D667">
        <v>1900</v>
      </c>
      <c r="E667" s="957">
        <v>1</v>
      </c>
      <c r="F667" t="s">
        <v>1034</v>
      </c>
      <c r="G667" s="957" t="s">
        <v>1387</v>
      </c>
      <c r="H667" t="s">
        <v>383</v>
      </c>
      <c r="I667" s="937" t="s">
        <v>491</v>
      </c>
      <c r="J667" s="937" t="s">
        <v>447</v>
      </c>
      <c r="K667" s="937" t="s">
        <v>0</v>
      </c>
      <c r="L667" s="937">
        <v>2.2000000000000002</v>
      </c>
      <c r="M667" s="958" t="s">
        <v>151</v>
      </c>
      <c r="N667" s="677">
        <f t="shared" ca="1" si="105"/>
        <v>0</v>
      </c>
      <c r="O667" s="677">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7">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7">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7">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7">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7">
        <f t="shared" ca="1" si="115"/>
        <v>0</v>
      </c>
      <c r="U667" s="677">
        <f t="shared" ca="1" si="115"/>
        <v>0</v>
      </c>
      <c r="V667" s="677">
        <f t="shared" ca="1" si="115"/>
        <v>0</v>
      </c>
      <c r="W667" s="677">
        <f t="shared" ca="1" si="107"/>
        <v>0</v>
      </c>
      <c r="X667" s="677">
        <f t="shared" ca="1" si="115"/>
        <v>0</v>
      </c>
      <c r="Y667" s="677">
        <f t="shared" ca="1" si="115"/>
        <v>0</v>
      </c>
      <c r="Z667" s="677">
        <f t="shared" ca="1" si="115"/>
        <v>-1158319.7107051488</v>
      </c>
      <c r="AA667" t="str">
        <f t="shared" si="108"/>
        <v>ASR_COMP</v>
      </c>
      <c r="AB667" s="957">
        <f t="shared" si="109"/>
        <v>44682</v>
      </c>
      <c r="AC667" t="str">
        <f t="shared" si="110"/>
        <v>Unaudited</v>
      </c>
    </row>
    <row r="668" spans="1:29" x14ac:dyDescent="0.25">
      <c r="A668" t="s">
        <v>423</v>
      </c>
      <c r="B668" t="s">
        <v>1388</v>
      </c>
      <c r="C668" t="s">
        <v>1389</v>
      </c>
      <c r="D668">
        <v>1900</v>
      </c>
      <c r="E668" s="957">
        <v>1</v>
      </c>
      <c r="F668" t="s">
        <v>1034</v>
      </c>
      <c r="G668" s="957" t="s">
        <v>1387</v>
      </c>
      <c r="H668" t="s">
        <v>383</v>
      </c>
      <c r="I668" s="937" t="s">
        <v>491</v>
      </c>
      <c r="J668" s="937" t="s">
        <v>447</v>
      </c>
      <c r="K668" s="937" t="s">
        <v>0</v>
      </c>
      <c r="L668" s="937">
        <v>2.2999999999999998</v>
      </c>
      <c r="M668" s="958" t="s">
        <v>152</v>
      </c>
      <c r="N668" s="677">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7">
        <f t="shared" ca="1" si="115"/>
        <v>0</v>
      </c>
      <c r="P668" s="677">
        <f t="shared" ca="1" si="115"/>
        <v>0</v>
      </c>
      <c r="Q668" s="677">
        <f t="shared" ca="1" si="115"/>
        <v>0</v>
      </c>
      <c r="R668" s="677">
        <f t="shared" ca="1" si="115"/>
        <v>0</v>
      </c>
      <c r="S668" s="677">
        <f t="shared" ca="1" si="115"/>
        <v>0</v>
      </c>
      <c r="T668" s="677">
        <f t="shared" ca="1" si="115"/>
        <v>0</v>
      </c>
      <c r="U668" s="677">
        <f t="shared" ca="1" si="115"/>
        <v>0</v>
      </c>
      <c r="V668" s="677">
        <f t="shared" ca="1" si="115"/>
        <v>0</v>
      </c>
      <c r="W668" s="677">
        <f t="shared" ca="1" si="107"/>
        <v>0</v>
      </c>
      <c r="X668" s="677">
        <f t="shared" ca="1" si="115"/>
        <v>0</v>
      </c>
      <c r="Y668" s="677">
        <f t="shared" ca="1" si="115"/>
        <v>0</v>
      </c>
      <c r="Z668" s="677">
        <f t="shared" ca="1" si="115"/>
        <v>-7024.384354049238</v>
      </c>
      <c r="AA668" t="str">
        <f t="shared" si="108"/>
        <v>ASR_COMP</v>
      </c>
      <c r="AB668" s="957">
        <f t="shared" si="109"/>
        <v>44682</v>
      </c>
      <c r="AC668" t="str">
        <f t="shared" si="110"/>
        <v>Unaudited</v>
      </c>
    </row>
    <row r="669" spans="1:29" x14ac:dyDescent="0.25">
      <c r="A669" t="s">
        <v>423</v>
      </c>
      <c r="B669" t="s">
        <v>1388</v>
      </c>
      <c r="C669" t="s">
        <v>1389</v>
      </c>
      <c r="D669">
        <v>1900</v>
      </c>
      <c r="E669" s="957">
        <v>1</v>
      </c>
      <c r="F669" t="s">
        <v>1034</v>
      </c>
      <c r="G669" s="957" t="s">
        <v>1387</v>
      </c>
      <c r="H669" t="s">
        <v>383</v>
      </c>
      <c r="I669" s="937" t="s">
        <v>491</v>
      </c>
      <c r="J669" s="937" t="s">
        <v>447</v>
      </c>
      <c r="K669" s="937" t="s">
        <v>0</v>
      </c>
      <c r="L669" s="937">
        <v>2.4</v>
      </c>
      <c r="M669" s="958" t="s">
        <v>153</v>
      </c>
      <c r="N669" s="677">
        <f t="shared" ca="1" si="116"/>
        <v>0</v>
      </c>
      <c r="O669" s="677">
        <f t="shared" ca="1" si="115"/>
        <v>0</v>
      </c>
      <c r="P669" s="677">
        <f t="shared" ca="1" si="115"/>
        <v>0</v>
      </c>
      <c r="Q669" s="677">
        <f t="shared" ca="1" si="115"/>
        <v>0</v>
      </c>
      <c r="R669" s="677">
        <f t="shared" ca="1" si="115"/>
        <v>0</v>
      </c>
      <c r="S669" s="677">
        <f t="shared" ca="1" si="115"/>
        <v>0</v>
      </c>
      <c r="T669" s="677">
        <f t="shared" ca="1" si="115"/>
        <v>0</v>
      </c>
      <c r="U669" s="677">
        <f t="shared" ca="1" si="115"/>
        <v>0</v>
      </c>
      <c r="V669" s="677">
        <f t="shared" ca="1" si="115"/>
        <v>0</v>
      </c>
      <c r="W669" s="677">
        <f t="shared" ca="1" si="107"/>
        <v>0</v>
      </c>
      <c r="X669" s="677">
        <f t="shared" ca="1" si="115"/>
        <v>0</v>
      </c>
      <c r="Y669" s="677">
        <f t="shared" ca="1" si="115"/>
        <v>0</v>
      </c>
      <c r="Z669" s="677">
        <f t="shared" ca="1" si="115"/>
        <v>35958.443303445361</v>
      </c>
      <c r="AA669" t="str">
        <f t="shared" si="108"/>
        <v>ASR_COMP</v>
      </c>
      <c r="AB669" s="957">
        <f t="shared" si="109"/>
        <v>44682</v>
      </c>
      <c r="AC669" t="str">
        <f t="shared" si="110"/>
        <v>Unaudited</v>
      </c>
    </row>
    <row r="670" spans="1:29" ht="30" x14ac:dyDescent="0.25">
      <c r="A670" t="s">
        <v>423</v>
      </c>
      <c r="B670" t="s">
        <v>1388</v>
      </c>
      <c r="C670" t="s">
        <v>1389</v>
      </c>
      <c r="D670">
        <v>1900</v>
      </c>
      <c r="E670" s="957">
        <v>1</v>
      </c>
      <c r="F670" t="s">
        <v>1034</v>
      </c>
      <c r="G670" s="957" t="s">
        <v>1387</v>
      </c>
      <c r="H670" t="s">
        <v>383</v>
      </c>
      <c r="I670" s="937" t="s">
        <v>491</v>
      </c>
      <c r="J670" s="937" t="s">
        <v>447</v>
      </c>
      <c r="K670" s="937" t="s">
        <v>0</v>
      </c>
      <c r="L670" s="937">
        <v>2.5</v>
      </c>
      <c r="M670" s="958" t="s">
        <v>154</v>
      </c>
      <c r="N670" s="677">
        <f t="shared" ca="1" si="116"/>
        <v>0</v>
      </c>
      <c r="O670" s="677">
        <f t="shared" ca="1" si="115"/>
        <v>0</v>
      </c>
      <c r="P670" s="677">
        <f t="shared" ca="1" si="115"/>
        <v>0</v>
      </c>
      <c r="Q670" s="677">
        <f t="shared" ca="1" si="115"/>
        <v>0</v>
      </c>
      <c r="R670" s="677">
        <f t="shared" ca="1" si="115"/>
        <v>0</v>
      </c>
      <c r="S670" s="677">
        <f t="shared" ca="1" si="115"/>
        <v>0</v>
      </c>
      <c r="T670" s="677">
        <f t="shared" ca="1" si="115"/>
        <v>0</v>
      </c>
      <c r="U670" s="677">
        <f t="shared" ca="1" si="115"/>
        <v>0</v>
      </c>
      <c r="V670" s="677">
        <f t="shared" ca="1" si="115"/>
        <v>0</v>
      </c>
      <c r="W670" s="677">
        <f t="shared" ca="1" si="107"/>
        <v>0</v>
      </c>
      <c r="X670" s="677">
        <f t="shared" ca="1" si="115"/>
        <v>0</v>
      </c>
      <c r="Y670" s="677">
        <f t="shared" ca="1" si="115"/>
        <v>0</v>
      </c>
      <c r="Z670" s="677">
        <f t="shared" ca="1" si="115"/>
        <v>16813.406095402148</v>
      </c>
      <c r="AA670" t="str">
        <f t="shared" si="108"/>
        <v>ASR_COMP</v>
      </c>
      <c r="AB670" s="957">
        <f t="shared" si="109"/>
        <v>44682</v>
      </c>
      <c r="AC670" t="str">
        <f t="shared" si="110"/>
        <v>Unaudited</v>
      </c>
    </row>
    <row r="671" spans="1:29" x14ac:dyDescent="0.25">
      <c r="A671" t="s">
        <v>423</v>
      </c>
      <c r="B671" t="s">
        <v>1388</v>
      </c>
      <c r="C671" t="s">
        <v>1389</v>
      </c>
      <c r="D671">
        <v>1900</v>
      </c>
      <c r="E671" s="957">
        <v>1</v>
      </c>
      <c r="F671" t="s">
        <v>1034</v>
      </c>
      <c r="G671" s="957" t="s">
        <v>1387</v>
      </c>
      <c r="H671" t="s">
        <v>383</v>
      </c>
      <c r="I671" s="937" t="s">
        <v>491</v>
      </c>
      <c r="J671" s="937" t="s">
        <v>447</v>
      </c>
      <c r="K671" s="937" t="s">
        <v>0</v>
      </c>
      <c r="L671" s="937" t="s">
        <v>99</v>
      </c>
      <c r="M671" s="958" t="s">
        <v>7</v>
      </c>
      <c r="N671" s="677">
        <f t="shared" ca="1" si="116"/>
        <v>0</v>
      </c>
      <c r="O671" s="677">
        <f t="shared" ca="1" si="115"/>
        <v>0</v>
      </c>
      <c r="P671" s="677">
        <f t="shared" ca="1" si="115"/>
        <v>0</v>
      </c>
      <c r="Q671" s="677">
        <f t="shared" ca="1" si="115"/>
        <v>0</v>
      </c>
      <c r="R671" s="677">
        <f t="shared" ca="1" si="115"/>
        <v>0</v>
      </c>
      <c r="S671" s="677">
        <f t="shared" ca="1" si="115"/>
        <v>0</v>
      </c>
      <c r="T671" s="677">
        <f t="shared" ca="1" si="115"/>
        <v>0</v>
      </c>
      <c r="U671" s="677">
        <f t="shared" ca="1" si="115"/>
        <v>0</v>
      </c>
      <c r="V671" s="677">
        <f t="shared" ca="1" si="115"/>
        <v>0</v>
      </c>
      <c r="W671" s="677">
        <f t="shared" ca="1" si="107"/>
        <v>0</v>
      </c>
      <c r="X671" s="677">
        <f t="shared" ca="1" si="115"/>
        <v>0</v>
      </c>
      <c r="Y671" s="677">
        <f t="shared" ca="1" si="115"/>
        <v>0</v>
      </c>
      <c r="Z671" s="677">
        <f t="shared" ca="1" si="115"/>
        <v>0</v>
      </c>
      <c r="AA671" t="str">
        <f t="shared" si="108"/>
        <v>ASR_COMP</v>
      </c>
      <c r="AB671" s="957">
        <f t="shared" si="109"/>
        <v>44682</v>
      </c>
      <c r="AC671" t="str">
        <f t="shared" si="110"/>
        <v>Unaudited</v>
      </c>
    </row>
    <row r="672" spans="1:29" x14ac:dyDescent="0.25">
      <c r="A672" t="s">
        <v>423</v>
      </c>
      <c r="B672" t="s">
        <v>1388</v>
      </c>
      <c r="C672" t="s">
        <v>1389</v>
      </c>
      <c r="D672">
        <v>1900</v>
      </c>
      <c r="E672" s="957">
        <v>1</v>
      </c>
      <c r="F672" t="s">
        <v>1034</v>
      </c>
      <c r="G672" s="957" t="s">
        <v>1387</v>
      </c>
      <c r="H672" t="s">
        <v>383</v>
      </c>
      <c r="I672" s="937" t="s">
        <v>491</v>
      </c>
      <c r="J672" s="937" t="s">
        <v>447</v>
      </c>
      <c r="K672" s="937" t="s">
        <v>0</v>
      </c>
      <c r="L672" s="937" t="s">
        <v>155</v>
      </c>
      <c r="M672" s="958" t="s">
        <v>454</v>
      </c>
      <c r="N672" s="677">
        <f t="shared" ca="1" si="116"/>
        <v>0</v>
      </c>
      <c r="O672" s="677">
        <f t="shared" ca="1" si="115"/>
        <v>0</v>
      </c>
      <c r="P672" s="677">
        <f t="shared" ca="1" si="115"/>
        <v>0</v>
      </c>
      <c r="Q672" s="677">
        <f t="shared" ca="1" si="115"/>
        <v>0</v>
      </c>
      <c r="R672" s="677">
        <f t="shared" ca="1" si="115"/>
        <v>0</v>
      </c>
      <c r="S672" s="677">
        <f t="shared" ca="1" si="115"/>
        <v>0</v>
      </c>
      <c r="T672" s="677">
        <f t="shared" ca="1" si="115"/>
        <v>0</v>
      </c>
      <c r="U672" s="677">
        <f t="shared" ca="1" si="115"/>
        <v>0</v>
      </c>
      <c r="V672" s="677">
        <f t="shared" ca="1" si="115"/>
        <v>0</v>
      </c>
      <c r="W672" s="677">
        <f t="shared" ca="1" si="107"/>
        <v>0</v>
      </c>
      <c r="X672" s="677">
        <f t="shared" ca="1" si="115"/>
        <v>0</v>
      </c>
      <c r="Y672" s="677">
        <f t="shared" ca="1" si="115"/>
        <v>0</v>
      </c>
      <c r="Z672" s="677">
        <f t="shared" ca="1" si="115"/>
        <v>0</v>
      </c>
      <c r="AA672" t="str">
        <f t="shared" si="108"/>
        <v>ASR_COMP</v>
      </c>
      <c r="AB672" s="957">
        <f t="shared" si="109"/>
        <v>44682</v>
      </c>
      <c r="AC672" t="str">
        <f t="shared" si="110"/>
        <v>Unaudited</v>
      </c>
    </row>
    <row r="673" spans="1:29" x14ac:dyDescent="0.25">
      <c r="A673" t="s">
        <v>423</v>
      </c>
      <c r="B673" t="s">
        <v>1388</v>
      </c>
      <c r="C673" t="s">
        <v>1389</v>
      </c>
      <c r="D673">
        <v>1900</v>
      </c>
      <c r="E673" s="957">
        <v>1</v>
      </c>
      <c r="F673" t="s">
        <v>1034</v>
      </c>
      <c r="G673" s="957" t="s">
        <v>1387</v>
      </c>
      <c r="H673" t="s">
        <v>383</v>
      </c>
      <c r="I673" s="937" t="s">
        <v>491</v>
      </c>
      <c r="J673" s="937" t="s">
        <v>447</v>
      </c>
      <c r="K673" s="937" t="s">
        <v>0</v>
      </c>
      <c r="L673" s="945" t="s">
        <v>920</v>
      </c>
      <c r="M673" s="960" t="s">
        <v>24</v>
      </c>
      <c r="N673" s="677">
        <f t="shared" ca="1" si="116"/>
        <v>0</v>
      </c>
      <c r="O673" s="677">
        <f t="shared" ca="1" si="115"/>
        <v>0</v>
      </c>
      <c r="P673" s="677">
        <f t="shared" ca="1" si="115"/>
        <v>0</v>
      </c>
      <c r="Q673" s="677">
        <f t="shared" ca="1" si="115"/>
        <v>0</v>
      </c>
      <c r="R673" s="677">
        <f t="shared" ca="1" si="115"/>
        <v>0</v>
      </c>
      <c r="S673" s="677">
        <f t="shared" ca="1" si="115"/>
        <v>0</v>
      </c>
      <c r="T673" s="677">
        <f t="shared" ca="1" si="115"/>
        <v>0</v>
      </c>
      <c r="U673" s="677">
        <f t="shared" ca="1" si="115"/>
        <v>0</v>
      </c>
      <c r="V673" s="677">
        <f t="shared" ca="1" si="115"/>
        <v>0</v>
      </c>
      <c r="W673" s="677">
        <f t="shared" ca="1" si="107"/>
        <v>0</v>
      </c>
      <c r="X673" s="677">
        <f t="shared" ca="1" si="115"/>
        <v>0</v>
      </c>
      <c r="Y673" s="677">
        <f t="shared" ca="1" si="115"/>
        <v>0</v>
      </c>
      <c r="Z673" s="677">
        <f t="shared" ca="1" si="115"/>
        <v>0</v>
      </c>
      <c r="AA673" t="str">
        <f t="shared" si="108"/>
        <v>ASR_COMP</v>
      </c>
      <c r="AB673" s="957">
        <f t="shared" si="109"/>
        <v>44682</v>
      </c>
      <c r="AC673" t="str">
        <f t="shared" si="110"/>
        <v>Unaudited</v>
      </c>
    </row>
    <row r="674" spans="1:29" x14ac:dyDescent="0.25">
      <c r="A674" t="s">
        <v>423</v>
      </c>
      <c r="B674" t="s">
        <v>1388</v>
      </c>
      <c r="C674" t="s">
        <v>1389</v>
      </c>
      <c r="D674">
        <v>1900</v>
      </c>
      <c r="E674" s="957">
        <v>1</v>
      </c>
      <c r="F674" t="s">
        <v>1034</v>
      </c>
      <c r="G674" s="957" t="s">
        <v>1387</v>
      </c>
      <c r="H674" t="s">
        <v>383</v>
      </c>
      <c r="I674" s="937" t="s">
        <v>491</v>
      </c>
      <c r="J674" s="937" t="s">
        <v>447</v>
      </c>
      <c r="K674" s="937" t="s">
        <v>53</v>
      </c>
      <c r="L674" s="947">
        <v>3.1</v>
      </c>
      <c r="M674" s="961" t="s">
        <v>33</v>
      </c>
      <c r="N674" s="677">
        <f t="shared" ca="1" si="116"/>
        <v>0</v>
      </c>
      <c r="O674" s="677">
        <f t="shared" ca="1" si="115"/>
        <v>0</v>
      </c>
      <c r="P674" s="677">
        <f t="shared" ca="1" si="115"/>
        <v>0</v>
      </c>
      <c r="Q674" s="677">
        <f t="shared" ca="1" si="115"/>
        <v>0</v>
      </c>
      <c r="R674" s="677">
        <f t="shared" ca="1" si="115"/>
        <v>0</v>
      </c>
      <c r="S674" s="677">
        <f t="shared" ca="1" si="115"/>
        <v>0</v>
      </c>
      <c r="T674" s="677">
        <f t="shared" ca="1" si="115"/>
        <v>0</v>
      </c>
      <c r="U674" s="677">
        <f t="shared" ca="1" si="115"/>
        <v>0</v>
      </c>
      <c r="V674" s="677">
        <f t="shared" ca="1" si="115"/>
        <v>0</v>
      </c>
      <c r="W674" s="677">
        <f t="shared" ca="1" si="107"/>
        <v>0</v>
      </c>
      <c r="X674" s="677">
        <f t="shared" ca="1" si="115"/>
        <v>0</v>
      </c>
      <c r="Y674" s="677">
        <f t="shared" ca="1" si="115"/>
        <v>0</v>
      </c>
      <c r="Z674" s="677">
        <f t="shared" ca="1" si="115"/>
        <v>94602.797587595051</v>
      </c>
      <c r="AA674" t="str">
        <f t="shared" si="108"/>
        <v>ASR_COMP</v>
      </c>
      <c r="AB674" s="957">
        <f t="shared" si="109"/>
        <v>44682</v>
      </c>
      <c r="AC674" t="str">
        <f t="shared" si="110"/>
        <v>Unaudited</v>
      </c>
    </row>
    <row r="675" spans="1:29" x14ac:dyDescent="0.25">
      <c r="A675" t="s">
        <v>423</v>
      </c>
      <c r="B675" t="s">
        <v>1388</v>
      </c>
      <c r="C675" t="s">
        <v>1389</v>
      </c>
      <c r="D675">
        <v>1900</v>
      </c>
      <c r="E675" s="957">
        <v>1</v>
      </c>
      <c r="F675" t="s">
        <v>1034</v>
      </c>
      <c r="G675" s="957" t="s">
        <v>1387</v>
      </c>
      <c r="H675" t="s">
        <v>383</v>
      </c>
      <c r="I675" s="958" t="s">
        <v>491</v>
      </c>
      <c r="J675" s="958" t="s">
        <v>447</v>
      </c>
      <c r="K675" s="958" t="s">
        <v>53</v>
      </c>
      <c r="L675" s="937">
        <v>3.2</v>
      </c>
      <c r="M675" s="958" t="s">
        <v>34</v>
      </c>
      <c r="N675" s="677">
        <f t="shared" ca="1" si="116"/>
        <v>0</v>
      </c>
      <c r="O675" s="677">
        <f t="shared" ca="1" si="115"/>
        <v>0</v>
      </c>
      <c r="P675" s="677">
        <f t="shared" ca="1" si="115"/>
        <v>0</v>
      </c>
      <c r="Q675" s="677">
        <f t="shared" ca="1" si="115"/>
        <v>0</v>
      </c>
      <c r="R675" s="677">
        <f t="shared" ca="1" si="115"/>
        <v>0</v>
      </c>
      <c r="S675" s="677">
        <f t="shared" ca="1" si="115"/>
        <v>0</v>
      </c>
      <c r="T675" s="677">
        <f t="shared" ca="1" si="115"/>
        <v>0</v>
      </c>
      <c r="U675" s="677">
        <f t="shared" ca="1" si="115"/>
        <v>0</v>
      </c>
      <c r="V675" s="677">
        <f t="shared" ca="1" si="115"/>
        <v>0</v>
      </c>
      <c r="W675" s="677">
        <f t="shared" ca="1" si="107"/>
        <v>0</v>
      </c>
      <c r="X675" s="677">
        <f t="shared" ca="1" si="115"/>
        <v>0</v>
      </c>
      <c r="Y675" s="677">
        <f t="shared" ca="1" si="115"/>
        <v>0</v>
      </c>
      <c r="Z675" s="677">
        <f t="shared" ca="1" si="115"/>
        <v>87977.896915671459</v>
      </c>
      <c r="AA675" t="str">
        <f t="shared" si="108"/>
        <v>ASR_COMP</v>
      </c>
      <c r="AB675" s="957">
        <f t="shared" si="109"/>
        <v>44682</v>
      </c>
      <c r="AC675" t="str">
        <f t="shared" si="110"/>
        <v>Unaudited</v>
      </c>
    </row>
    <row r="676" spans="1:29" x14ac:dyDescent="0.25">
      <c r="A676" t="s">
        <v>423</v>
      </c>
      <c r="B676" t="s">
        <v>1388</v>
      </c>
      <c r="C676" t="s">
        <v>1389</v>
      </c>
      <c r="D676">
        <v>1900</v>
      </c>
      <c r="E676" s="957">
        <v>1</v>
      </c>
      <c r="F676" t="s">
        <v>1034</v>
      </c>
      <c r="G676" s="957" t="s">
        <v>1387</v>
      </c>
      <c r="H676" t="s">
        <v>383</v>
      </c>
      <c r="I676" s="937" t="s">
        <v>491</v>
      </c>
      <c r="J676" s="937" t="s">
        <v>447</v>
      </c>
      <c r="K676" s="937" t="s">
        <v>53</v>
      </c>
      <c r="L676" s="937">
        <v>3.3</v>
      </c>
      <c r="M676" s="962" t="s">
        <v>54</v>
      </c>
      <c r="N676" s="677">
        <f t="shared" ca="1" si="116"/>
        <v>0</v>
      </c>
      <c r="O676" s="677">
        <f t="shared" ca="1" si="115"/>
        <v>0</v>
      </c>
      <c r="P676" s="677">
        <f t="shared" ca="1" si="115"/>
        <v>0</v>
      </c>
      <c r="Q676" s="677">
        <f t="shared" ca="1" si="115"/>
        <v>0</v>
      </c>
      <c r="R676" s="677">
        <f t="shared" ca="1" si="115"/>
        <v>0</v>
      </c>
      <c r="S676" s="677">
        <f t="shared" ca="1" si="115"/>
        <v>0</v>
      </c>
      <c r="T676" s="677">
        <f t="shared" ca="1" si="115"/>
        <v>0</v>
      </c>
      <c r="U676" s="677">
        <f t="shared" ca="1" si="115"/>
        <v>0</v>
      </c>
      <c r="V676" s="677">
        <f t="shared" ca="1" si="115"/>
        <v>0</v>
      </c>
      <c r="W676" s="677">
        <f t="shared" ca="1" si="107"/>
        <v>0</v>
      </c>
      <c r="X676" s="677">
        <f t="shared" ca="1" si="115"/>
        <v>0</v>
      </c>
      <c r="Y676" s="677">
        <f t="shared" ca="1" si="115"/>
        <v>0</v>
      </c>
      <c r="Z676" s="677">
        <f t="shared" ca="1" si="115"/>
        <v>0</v>
      </c>
      <c r="AA676" t="str">
        <f t="shared" si="108"/>
        <v>ASR_COMP</v>
      </c>
      <c r="AB676" s="957">
        <f t="shared" si="109"/>
        <v>44682</v>
      </c>
      <c r="AC676" t="str">
        <f t="shared" si="110"/>
        <v>Unaudited</v>
      </c>
    </row>
    <row r="677" spans="1:29" x14ac:dyDescent="0.25">
      <c r="A677" t="s">
        <v>423</v>
      </c>
      <c r="B677" t="s">
        <v>1388</v>
      </c>
      <c r="C677" t="s">
        <v>1389</v>
      </c>
      <c r="D677">
        <v>1900</v>
      </c>
      <c r="E677" s="957">
        <v>1</v>
      </c>
      <c r="F677" t="s">
        <v>1034</v>
      </c>
      <c r="G677" s="957" t="s">
        <v>1387</v>
      </c>
      <c r="H677" t="s">
        <v>383</v>
      </c>
      <c r="I677" s="937" t="s">
        <v>491</v>
      </c>
      <c r="J677" s="937" t="s">
        <v>447</v>
      </c>
      <c r="K677" s="937" t="s">
        <v>53</v>
      </c>
      <c r="L677" s="937" t="s">
        <v>44</v>
      </c>
      <c r="M677" s="962" t="s">
        <v>156</v>
      </c>
      <c r="N677" s="677">
        <f t="shared" ca="1" si="116"/>
        <v>0</v>
      </c>
      <c r="O677" s="677">
        <f t="shared" ca="1" si="115"/>
        <v>0</v>
      </c>
      <c r="P677" s="677">
        <f t="shared" ca="1" si="115"/>
        <v>0</v>
      </c>
      <c r="Q677" s="677">
        <f t="shared" ca="1" si="115"/>
        <v>0</v>
      </c>
      <c r="R677" s="677">
        <f t="shared" ca="1" si="115"/>
        <v>0</v>
      </c>
      <c r="S677" s="677">
        <f t="shared" ca="1" si="115"/>
        <v>0</v>
      </c>
      <c r="T677" s="677">
        <f t="shared" ca="1" si="115"/>
        <v>0</v>
      </c>
      <c r="U677" s="677">
        <f t="shared" ca="1" si="115"/>
        <v>0</v>
      </c>
      <c r="V677" s="677">
        <f t="shared" ca="1" si="115"/>
        <v>0</v>
      </c>
      <c r="W677" s="677">
        <f t="shared" ca="1" si="107"/>
        <v>0</v>
      </c>
      <c r="X677" s="677">
        <f t="shared" ca="1" si="115"/>
        <v>0</v>
      </c>
      <c r="Y677" s="677">
        <f t="shared" ca="1" si="115"/>
        <v>0</v>
      </c>
      <c r="Z677" s="677">
        <f t="shared" ca="1" si="115"/>
        <v>0</v>
      </c>
      <c r="AA677" t="str">
        <f t="shared" si="108"/>
        <v>ASR_COMP</v>
      </c>
      <c r="AB677" s="957">
        <f t="shared" si="109"/>
        <v>44682</v>
      </c>
      <c r="AC677" t="str">
        <f t="shared" si="110"/>
        <v>Unaudited</v>
      </c>
    </row>
    <row r="678" spans="1:29" x14ac:dyDescent="0.25">
      <c r="A678" t="s">
        <v>423</v>
      </c>
      <c r="B678" t="s">
        <v>1388</v>
      </c>
      <c r="C678" t="s">
        <v>1389</v>
      </c>
      <c r="D678">
        <v>1900</v>
      </c>
      <c r="E678" s="957">
        <v>1</v>
      </c>
      <c r="F678" t="s">
        <v>1034</v>
      </c>
      <c r="G678" s="957" t="s">
        <v>1387</v>
      </c>
      <c r="H678" t="s">
        <v>383</v>
      </c>
      <c r="I678" s="937" t="s">
        <v>491</v>
      </c>
      <c r="J678" s="937" t="s">
        <v>447</v>
      </c>
      <c r="K678" s="937" t="s">
        <v>53</v>
      </c>
      <c r="L678" s="937" t="s">
        <v>41</v>
      </c>
      <c r="M678" s="962" t="s">
        <v>52</v>
      </c>
      <c r="N678" s="677">
        <f t="shared" ca="1" si="116"/>
        <v>0</v>
      </c>
      <c r="O678" s="677">
        <f t="shared" ca="1" si="115"/>
        <v>0</v>
      </c>
      <c r="P678" s="677">
        <f t="shared" ca="1" si="115"/>
        <v>0</v>
      </c>
      <c r="Q678" s="677">
        <f t="shared" ca="1" si="115"/>
        <v>0</v>
      </c>
      <c r="R678" s="677">
        <f t="shared" ca="1" si="115"/>
        <v>0</v>
      </c>
      <c r="S678" s="677">
        <f t="shared" ca="1" si="115"/>
        <v>0</v>
      </c>
      <c r="T678" s="677">
        <f t="shared" ca="1" si="115"/>
        <v>0</v>
      </c>
      <c r="U678" s="677">
        <f t="shared" ca="1" si="115"/>
        <v>0</v>
      </c>
      <c r="V678" s="677">
        <f t="shared" ca="1" si="115"/>
        <v>0</v>
      </c>
      <c r="W678" s="677">
        <f t="shared" ca="1" si="107"/>
        <v>0</v>
      </c>
      <c r="X678" s="677">
        <f t="shared" ca="1" si="115"/>
        <v>0</v>
      </c>
      <c r="Y678" s="677">
        <f t="shared" ca="1" si="115"/>
        <v>0</v>
      </c>
      <c r="Z678" s="677">
        <f t="shared" ca="1" si="115"/>
        <v>0</v>
      </c>
      <c r="AA678" t="str">
        <f t="shared" si="108"/>
        <v>ASR_COMP</v>
      </c>
      <c r="AB678" s="957">
        <f t="shared" si="109"/>
        <v>44682</v>
      </c>
      <c r="AC678" t="str">
        <f t="shared" si="110"/>
        <v>Unaudited</v>
      </c>
    </row>
    <row r="679" spans="1:29" x14ac:dyDescent="0.25">
      <c r="A679" t="s">
        <v>423</v>
      </c>
      <c r="B679" t="s">
        <v>1388</v>
      </c>
      <c r="C679" t="s">
        <v>1389</v>
      </c>
      <c r="D679">
        <v>1900</v>
      </c>
      <c r="E679" s="957">
        <v>1</v>
      </c>
      <c r="F679" t="s">
        <v>1034</v>
      </c>
      <c r="G679" s="957" t="s">
        <v>1387</v>
      </c>
      <c r="H679" t="s">
        <v>383</v>
      </c>
      <c r="I679" s="937" t="s">
        <v>491</v>
      </c>
      <c r="J679" s="937" t="s">
        <v>447</v>
      </c>
      <c r="K679" s="937" t="s">
        <v>53</v>
      </c>
      <c r="L679" s="937" t="s">
        <v>42</v>
      </c>
      <c r="M679" s="962" t="s">
        <v>157</v>
      </c>
      <c r="N679" s="677">
        <f t="shared" ca="1" si="116"/>
        <v>0</v>
      </c>
      <c r="O679" s="677">
        <f t="shared" ca="1" si="115"/>
        <v>0</v>
      </c>
      <c r="P679" s="677">
        <f t="shared" ca="1" si="115"/>
        <v>0</v>
      </c>
      <c r="Q679" s="677">
        <f t="shared" ca="1" si="115"/>
        <v>0</v>
      </c>
      <c r="R679" s="677">
        <f t="shared" ca="1" si="115"/>
        <v>0</v>
      </c>
      <c r="S679" s="677">
        <f t="shared" ca="1" si="115"/>
        <v>0</v>
      </c>
      <c r="T679" s="677">
        <f t="shared" ca="1" si="115"/>
        <v>0</v>
      </c>
      <c r="U679" s="677">
        <f t="shared" ca="1" si="115"/>
        <v>0</v>
      </c>
      <c r="V679" s="677">
        <f t="shared" ca="1" si="115"/>
        <v>0</v>
      </c>
      <c r="W679" s="677">
        <f t="shared" ca="1" si="107"/>
        <v>0</v>
      </c>
      <c r="X679" s="677">
        <f t="shared" ca="1" si="115"/>
        <v>0</v>
      </c>
      <c r="Y679" s="677">
        <f t="shared" ca="1" si="115"/>
        <v>0</v>
      </c>
      <c r="Z679" s="677">
        <f t="shared" ca="1" si="115"/>
        <v>-88377.377553603146</v>
      </c>
      <c r="AA679" t="str">
        <f t="shared" si="108"/>
        <v>ASR_COMP</v>
      </c>
      <c r="AB679" s="957">
        <f t="shared" si="109"/>
        <v>44682</v>
      </c>
      <c r="AC679" t="str">
        <f t="shared" si="110"/>
        <v>Unaudited</v>
      </c>
    </row>
    <row r="680" spans="1:29" x14ac:dyDescent="0.25">
      <c r="A680" t="s">
        <v>423</v>
      </c>
      <c r="B680" t="s">
        <v>1388</v>
      </c>
      <c r="C680" t="s">
        <v>1389</v>
      </c>
      <c r="D680">
        <v>1900</v>
      </c>
      <c r="E680" s="957">
        <v>1</v>
      </c>
      <c r="F680" t="s">
        <v>1034</v>
      </c>
      <c r="G680" s="957" t="s">
        <v>1387</v>
      </c>
      <c r="H680" t="s">
        <v>383</v>
      </c>
      <c r="I680" s="937" t="s">
        <v>491</v>
      </c>
      <c r="J680" s="937" t="s">
        <v>447</v>
      </c>
      <c r="K680" s="937" t="s">
        <v>53</v>
      </c>
      <c r="L680" s="937" t="s">
        <v>43</v>
      </c>
      <c r="M680" s="962" t="s">
        <v>465</v>
      </c>
      <c r="N680" s="677">
        <f t="shared" ca="1" si="116"/>
        <v>0</v>
      </c>
      <c r="O680" s="677">
        <f t="shared" ca="1" si="115"/>
        <v>0</v>
      </c>
      <c r="P680" s="677">
        <f t="shared" ca="1" si="115"/>
        <v>0</v>
      </c>
      <c r="Q680" s="677">
        <f t="shared" ca="1" si="115"/>
        <v>0</v>
      </c>
      <c r="R680" s="677">
        <f t="shared" ca="1" si="115"/>
        <v>0</v>
      </c>
      <c r="S680" s="677">
        <f t="shared" ca="1" si="115"/>
        <v>0</v>
      </c>
      <c r="T680" s="677">
        <f t="shared" ca="1" si="115"/>
        <v>0</v>
      </c>
      <c r="U680" s="677">
        <f t="shared" ca="1" si="115"/>
        <v>0</v>
      </c>
      <c r="V680" s="677">
        <f t="shared" ca="1" si="115"/>
        <v>0</v>
      </c>
      <c r="W680" s="677">
        <f t="shared" ca="1" si="107"/>
        <v>0</v>
      </c>
      <c r="X680" s="677">
        <f t="shared" ca="1" si="115"/>
        <v>0</v>
      </c>
      <c r="Y680" s="677">
        <f t="shared" ca="1" si="115"/>
        <v>0</v>
      </c>
      <c r="Z680" s="677">
        <f t="shared" ca="1" si="115"/>
        <v>-25801.282682601694</v>
      </c>
      <c r="AA680" t="str">
        <f t="shared" si="108"/>
        <v>ASR_COMP</v>
      </c>
      <c r="AB680" s="957">
        <f t="shared" si="109"/>
        <v>44682</v>
      </c>
      <c r="AC680" t="str">
        <f t="shared" si="110"/>
        <v>Unaudited</v>
      </c>
    </row>
    <row r="681" spans="1:29" x14ac:dyDescent="0.25">
      <c r="A681" t="s">
        <v>423</v>
      </c>
      <c r="B681" t="s">
        <v>1388</v>
      </c>
      <c r="C681" t="s">
        <v>1389</v>
      </c>
      <c r="D681">
        <v>1900</v>
      </c>
      <c r="E681" s="957">
        <v>1</v>
      </c>
      <c r="F681" t="s">
        <v>1034</v>
      </c>
      <c r="G681" s="957" t="s">
        <v>1387</v>
      </c>
      <c r="H681" t="s">
        <v>383</v>
      </c>
      <c r="I681" s="937" t="s">
        <v>491</v>
      </c>
      <c r="J681" s="937" t="s">
        <v>447</v>
      </c>
      <c r="K681" s="937" t="s">
        <v>923</v>
      </c>
      <c r="L681" s="937" t="s">
        <v>924</v>
      </c>
      <c r="M681" s="962" t="s">
        <v>923</v>
      </c>
      <c r="N681" s="677">
        <f t="shared" ca="1" si="116"/>
        <v>0</v>
      </c>
      <c r="O681" s="677">
        <f t="shared" ca="1" si="115"/>
        <v>0</v>
      </c>
      <c r="P681" s="677">
        <f t="shared" ca="1" si="115"/>
        <v>0</v>
      </c>
      <c r="Q681" s="677">
        <f t="shared" ca="1" si="115"/>
        <v>0</v>
      </c>
      <c r="R681" s="677">
        <f t="shared" ca="1" si="115"/>
        <v>0</v>
      </c>
      <c r="S681" s="677">
        <f t="shared" ca="1" si="115"/>
        <v>0</v>
      </c>
      <c r="T681" s="677">
        <f t="shared" ca="1" si="115"/>
        <v>0</v>
      </c>
      <c r="U681" s="677">
        <f t="shared" ca="1" si="115"/>
        <v>0</v>
      </c>
      <c r="V681" s="677">
        <f t="shared" ca="1" si="115"/>
        <v>0</v>
      </c>
      <c r="W681" s="677">
        <f t="shared" ca="1" si="107"/>
        <v>0</v>
      </c>
      <c r="X681" s="677">
        <f t="shared" ca="1" si="115"/>
        <v>0</v>
      </c>
      <c r="Y681" s="677">
        <f t="shared" ca="1" si="115"/>
        <v>0</v>
      </c>
      <c r="Z681" s="677">
        <f t="shared" ca="1" si="115"/>
        <v>56280.124976273495</v>
      </c>
      <c r="AA681" t="str">
        <f t="shared" si="108"/>
        <v>ASR_COMP</v>
      </c>
      <c r="AB681" s="957">
        <f t="shared" si="109"/>
        <v>44682</v>
      </c>
      <c r="AC681" t="str">
        <f t="shared" si="110"/>
        <v>Unaudited</v>
      </c>
    </row>
    <row r="682" spans="1:29" x14ac:dyDescent="0.25">
      <c r="A682" t="s">
        <v>423</v>
      </c>
      <c r="B682" t="s">
        <v>1388</v>
      </c>
      <c r="C682" t="s">
        <v>1389</v>
      </c>
      <c r="D682">
        <v>1900</v>
      </c>
      <c r="E682" s="957">
        <v>1</v>
      </c>
      <c r="F682" t="s">
        <v>1034</v>
      </c>
      <c r="G682" s="957" t="s">
        <v>1387</v>
      </c>
      <c r="H682" t="s">
        <v>383</v>
      </c>
      <c r="I682" s="937" t="s">
        <v>491</v>
      </c>
      <c r="J682" s="937" t="s">
        <v>447</v>
      </c>
      <c r="K682" s="937" t="s">
        <v>923</v>
      </c>
      <c r="L682" s="945" t="s">
        <v>925</v>
      </c>
      <c r="M682" s="960" t="s">
        <v>928</v>
      </c>
      <c r="N682" s="677">
        <f t="shared" ca="1" si="116"/>
        <v>0</v>
      </c>
      <c r="O682" s="677">
        <f t="shared" ca="1" si="115"/>
        <v>0</v>
      </c>
      <c r="P682" s="677">
        <f t="shared" ca="1" si="115"/>
        <v>0</v>
      </c>
      <c r="Q682" s="677">
        <f t="shared" ca="1" si="115"/>
        <v>0</v>
      </c>
      <c r="R682" s="677">
        <f t="shared" ca="1" si="115"/>
        <v>0</v>
      </c>
      <c r="S682" s="677">
        <f t="shared" ca="1" si="115"/>
        <v>0</v>
      </c>
      <c r="T682" s="677">
        <f t="shared" ca="1" si="115"/>
        <v>0</v>
      </c>
      <c r="U682" s="677">
        <f t="shared" ca="1" si="115"/>
        <v>0</v>
      </c>
      <c r="V682" s="677">
        <f t="shared" ca="1" si="115"/>
        <v>0</v>
      </c>
      <c r="W682" s="677">
        <f t="shared" ca="1" si="107"/>
        <v>0</v>
      </c>
      <c r="X682" s="677">
        <f t="shared" ca="1" si="115"/>
        <v>0</v>
      </c>
      <c r="Y682" s="677">
        <f t="shared" ca="1" si="115"/>
        <v>0</v>
      </c>
      <c r="Z682" s="677">
        <f t="shared" ca="1" si="115"/>
        <v>-102977.74915721983</v>
      </c>
      <c r="AA682" t="str">
        <f t="shared" si="108"/>
        <v>ASR_COMP</v>
      </c>
      <c r="AB682" s="957">
        <f t="shared" si="109"/>
        <v>44682</v>
      </c>
      <c r="AC682" t="str">
        <f t="shared" si="110"/>
        <v>Unaudited</v>
      </c>
    </row>
    <row r="683" spans="1:29" x14ac:dyDescent="0.25">
      <c r="A683" t="s">
        <v>423</v>
      </c>
      <c r="B683" t="s">
        <v>1388</v>
      </c>
      <c r="C683" t="s">
        <v>1389</v>
      </c>
      <c r="D683">
        <v>1900</v>
      </c>
      <c r="E683" s="957">
        <v>1</v>
      </c>
      <c r="F683" t="s">
        <v>1034</v>
      </c>
      <c r="G683" s="957" t="s">
        <v>1387</v>
      </c>
      <c r="H683" t="s">
        <v>383</v>
      </c>
      <c r="I683" s="962" t="s">
        <v>491</v>
      </c>
      <c r="J683" s="962" t="s">
        <v>447</v>
      </c>
      <c r="K683" s="962" t="s">
        <v>923</v>
      </c>
      <c r="L683" s="937" t="s">
        <v>926</v>
      </c>
      <c r="M683" s="962" t="s">
        <v>929</v>
      </c>
      <c r="N683" s="677">
        <f t="shared" ca="1" si="116"/>
        <v>0</v>
      </c>
      <c r="O683" s="677">
        <f t="shared" ca="1" si="115"/>
        <v>0</v>
      </c>
      <c r="P683" s="677">
        <f t="shared" ca="1" si="115"/>
        <v>0</v>
      </c>
      <c r="Q683" s="677">
        <f t="shared" ca="1" si="115"/>
        <v>0</v>
      </c>
      <c r="R683" s="677">
        <f t="shared" ca="1" si="115"/>
        <v>0</v>
      </c>
      <c r="S683" s="677">
        <f t="shared" ca="1" si="115"/>
        <v>0</v>
      </c>
      <c r="T683" s="677">
        <f t="shared" ca="1" si="115"/>
        <v>0</v>
      </c>
      <c r="U683" s="677">
        <f t="shared" ca="1" si="115"/>
        <v>0</v>
      </c>
      <c r="V683" s="677">
        <f t="shared" ca="1" si="115"/>
        <v>0</v>
      </c>
      <c r="W683" s="677">
        <f t="shared" ca="1" si="107"/>
        <v>0</v>
      </c>
      <c r="X683" s="677">
        <f t="shared" ca="1" si="115"/>
        <v>0</v>
      </c>
      <c r="Y683" s="677">
        <f t="shared" ca="1" si="115"/>
        <v>0</v>
      </c>
      <c r="Z683" s="677">
        <f t="shared" ca="1" si="115"/>
        <v>0</v>
      </c>
      <c r="AA683" t="str">
        <f t="shared" si="108"/>
        <v>ASR_COMP</v>
      </c>
      <c r="AB683" s="957">
        <f t="shared" si="109"/>
        <v>44682</v>
      </c>
      <c r="AC683" t="str">
        <f t="shared" si="110"/>
        <v>Unaudited</v>
      </c>
    </row>
    <row r="684" spans="1:29" x14ac:dyDescent="0.25">
      <c r="A684" t="s">
        <v>423</v>
      </c>
      <c r="B684" t="s">
        <v>1388</v>
      </c>
      <c r="C684" t="s">
        <v>1389</v>
      </c>
      <c r="D684">
        <v>1900</v>
      </c>
      <c r="E684" s="957">
        <v>1</v>
      </c>
      <c r="F684" t="s">
        <v>1034</v>
      </c>
      <c r="G684" s="957" t="s">
        <v>1387</v>
      </c>
      <c r="H684" t="s">
        <v>383</v>
      </c>
      <c r="I684" s="937" t="s">
        <v>491</v>
      </c>
      <c r="J684" s="937" t="s">
        <v>447</v>
      </c>
      <c r="K684" s="937" t="s">
        <v>448</v>
      </c>
      <c r="L684" s="943">
        <v>5.0999999999999996</v>
      </c>
      <c r="M684" s="963" t="s">
        <v>37</v>
      </c>
      <c r="N684" s="677">
        <f t="shared" ca="1" si="116"/>
        <v>0</v>
      </c>
      <c r="O684" s="677">
        <f t="shared" ca="1" si="115"/>
        <v>0</v>
      </c>
      <c r="P684" s="677">
        <f t="shared" ca="1" si="115"/>
        <v>0</v>
      </c>
      <c r="Q684" s="677">
        <f t="shared" ca="1" si="115"/>
        <v>0</v>
      </c>
      <c r="R684" s="677">
        <f t="shared" ca="1" si="115"/>
        <v>0</v>
      </c>
      <c r="S684" s="677">
        <f t="shared" ca="1" si="115"/>
        <v>0</v>
      </c>
      <c r="T684" s="677">
        <f t="shared" ca="1" si="115"/>
        <v>0</v>
      </c>
      <c r="U684" s="677">
        <f t="shared" ca="1" si="115"/>
        <v>0</v>
      </c>
      <c r="V684" s="677">
        <f t="shared" ca="1" si="115"/>
        <v>0</v>
      </c>
      <c r="W684" s="677">
        <f t="shared" ca="1" si="107"/>
        <v>0</v>
      </c>
      <c r="X684" s="677">
        <f t="shared" ca="1" si="115"/>
        <v>0</v>
      </c>
      <c r="Y684" s="677">
        <f t="shared" ca="1" si="115"/>
        <v>0</v>
      </c>
      <c r="Z684" s="677">
        <f t="shared" ca="1" si="115"/>
        <v>10975.896547042012</v>
      </c>
      <c r="AA684" t="str">
        <f t="shared" si="108"/>
        <v>ASR_COMP</v>
      </c>
      <c r="AB684" s="957">
        <f t="shared" si="109"/>
        <v>44682</v>
      </c>
      <c r="AC684" t="str">
        <f t="shared" si="110"/>
        <v>Unaudited</v>
      </c>
    </row>
    <row r="685" spans="1:29" ht="30" x14ac:dyDescent="0.25">
      <c r="A685" t="s">
        <v>423</v>
      </c>
      <c r="B685" t="s">
        <v>1388</v>
      </c>
      <c r="C685" t="s">
        <v>1389</v>
      </c>
      <c r="D685">
        <v>1900</v>
      </c>
      <c r="E685" s="957">
        <v>1</v>
      </c>
      <c r="F685" t="s">
        <v>1034</v>
      </c>
      <c r="G685" s="957" t="s">
        <v>1387</v>
      </c>
      <c r="H685" t="s">
        <v>383</v>
      </c>
      <c r="I685" s="937" t="s">
        <v>491</v>
      </c>
      <c r="J685" s="937" t="s">
        <v>447</v>
      </c>
      <c r="K685" s="937" t="s">
        <v>448</v>
      </c>
      <c r="L685" s="943">
        <v>5.2</v>
      </c>
      <c r="M685" s="963" t="s">
        <v>306</v>
      </c>
      <c r="N685" s="677">
        <f t="shared" ca="1" si="116"/>
        <v>0</v>
      </c>
      <c r="O685" s="677">
        <f t="shared" ca="1" si="115"/>
        <v>0</v>
      </c>
      <c r="P685" s="677">
        <f t="shared" ca="1" si="115"/>
        <v>0</v>
      </c>
      <c r="Q685" s="677">
        <f t="shared" ca="1" si="115"/>
        <v>0</v>
      </c>
      <c r="R685" s="677">
        <f t="shared" ca="1" si="115"/>
        <v>0</v>
      </c>
      <c r="S685" s="677">
        <f t="shared" ca="1" si="115"/>
        <v>0</v>
      </c>
      <c r="T685" s="677">
        <f t="shared" ca="1" si="115"/>
        <v>0</v>
      </c>
      <c r="U685" s="677">
        <f t="shared" ca="1" si="115"/>
        <v>0</v>
      </c>
      <c r="V685" s="677">
        <f t="shared" ca="1" si="115"/>
        <v>0</v>
      </c>
      <c r="W685" s="677">
        <f t="shared" ca="1" si="107"/>
        <v>0</v>
      </c>
      <c r="X685" s="677">
        <f t="shared" ca="1" si="115"/>
        <v>0</v>
      </c>
      <c r="Y685" s="677">
        <f t="shared" ca="1" si="115"/>
        <v>0</v>
      </c>
      <c r="Z685" s="677">
        <f t="shared" ca="1" si="115"/>
        <v>0</v>
      </c>
      <c r="AA685" t="str">
        <f t="shared" si="108"/>
        <v>ASR_COMP</v>
      </c>
      <c r="AB685" s="957">
        <f t="shared" si="109"/>
        <v>44682</v>
      </c>
      <c r="AC685" t="str">
        <f t="shared" si="110"/>
        <v>Unaudited</v>
      </c>
    </row>
    <row r="686" spans="1:29" ht="30" x14ac:dyDescent="0.25">
      <c r="A686" t="s">
        <v>423</v>
      </c>
      <c r="B686" t="s">
        <v>1388</v>
      </c>
      <c r="C686" t="s">
        <v>1389</v>
      </c>
      <c r="D686">
        <v>1900</v>
      </c>
      <c r="E686" s="957">
        <v>1</v>
      </c>
      <c r="F686" t="s">
        <v>1034</v>
      </c>
      <c r="G686" s="957" t="s">
        <v>1387</v>
      </c>
      <c r="H686" t="s">
        <v>383</v>
      </c>
      <c r="I686" s="937" t="s">
        <v>491</v>
      </c>
      <c r="J686" s="937" t="s">
        <v>447</v>
      </c>
      <c r="K686" s="937" t="s">
        <v>448</v>
      </c>
      <c r="L686" s="947">
        <v>5.3</v>
      </c>
      <c r="M686" s="964" t="s">
        <v>307</v>
      </c>
      <c r="N686" s="677">
        <f t="shared" ca="1" si="116"/>
        <v>0</v>
      </c>
      <c r="O686" s="677">
        <f t="shared" ca="1" si="115"/>
        <v>0</v>
      </c>
      <c r="P686" s="677">
        <f t="shared" ca="1" si="115"/>
        <v>0</v>
      </c>
      <c r="Q686" s="677">
        <f t="shared" ca="1" si="115"/>
        <v>0</v>
      </c>
      <c r="R686" s="677">
        <f t="shared" ca="1" si="115"/>
        <v>0</v>
      </c>
      <c r="S686" s="677">
        <f t="shared" ca="1" si="115"/>
        <v>0</v>
      </c>
      <c r="T686" s="677">
        <f t="shared" ca="1" si="115"/>
        <v>0</v>
      </c>
      <c r="U686" s="677">
        <f t="shared" ca="1" si="115"/>
        <v>0</v>
      </c>
      <c r="V686" s="677">
        <f t="shared" ca="1" si="115"/>
        <v>0</v>
      </c>
      <c r="W686" s="677">
        <f t="shared" ca="1" si="107"/>
        <v>0</v>
      </c>
      <c r="X686" s="677">
        <f t="shared" ca="1" si="115"/>
        <v>0</v>
      </c>
      <c r="Y686" s="677">
        <f t="shared" ca="1" si="115"/>
        <v>0</v>
      </c>
      <c r="Z686" s="677">
        <f t="shared" ca="1" si="115"/>
        <v>-53661.44352599312</v>
      </c>
      <c r="AA686" t="str">
        <f t="shared" si="108"/>
        <v>ASR_COMP</v>
      </c>
      <c r="AB686" s="957">
        <f t="shared" si="109"/>
        <v>44682</v>
      </c>
      <c r="AC686" t="str">
        <f t="shared" si="110"/>
        <v>Unaudited</v>
      </c>
    </row>
    <row r="687" spans="1:29" x14ac:dyDescent="0.25">
      <c r="A687" t="s">
        <v>423</v>
      </c>
      <c r="B687" t="s">
        <v>1388</v>
      </c>
      <c r="C687" t="s">
        <v>1389</v>
      </c>
      <c r="D687">
        <v>1900</v>
      </c>
      <c r="E687" s="957">
        <v>1</v>
      </c>
      <c r="F687" t="s">
        <v>1034</v>
      </c>
      <c r="G687" s="957" t="s">
        <v>1387</v>
      </c>
      <c r="H687" t="s">
        <v>383</v>
      </c>
      <c r="I687" s="963" t="s">
        <v>491</v>
      </c>
      <c r="J687" s="963" t="s">
        <v>447</v>
      </c>
      <c r="K687" s="963" t="s">
        <v>448</v>
      </c>
      <c r="L687" s="943" t="s">
        <v>82</v>
      </c>
      <c r="M687" s="963" t="s">
        <v>456</v>
      </c>
      <c r="N687" s="677">
        <f t="shared" ca="1" si="116"/>
        <v>0</v>
      </c>
      <c r="O687" s="677">
        <f t="shared" ca="1" si="115"/>
        <v>0</v>
      </c>
      <c r="P687" s="677">
        <f t="shared" ca="1" si="115"/>
        <v>0</v>
      </c>
      <c r="Q687" s="677">
        <f t="shared" ca="1" si="115"/>
        <v>0</v>
      </c>
      <c r="R687" s="677">
        <f t="shared" ca="1" si="115"/>
        <v>0</v>
      </c>
      <c r="S687" s="677">
        <f t="shared" ca="1" si="115"/>
        <v>0</v>
      </c>
      <c r="T687" s="677">
        <f t="shared" ca="1" si="115"/>
        <v>0</v>
      </c>
      <c r="U687" s="677">
        <f t="shared" ca="1" si="115"/>
        <v>0</v>
      </c>
      <c r="V687" s="677">
        <f t="shared" ca="1" si="115"/>
        <v>0</v>
      </c>
      <c r="W687" s="677">
        <f t="shared" ca="1" si="107"/>
        <v>0</v>
      </c>
      <c r="X687" s="677">
        <f t="shared" ca="1" si="115"/>
        <v>0</v>
      </c>
      <c r="Y687" s="677">
        <f t="shared" ca="1" si="115"/>
        <v>0</v>
      </c>
      <c r="Z687" s="677">
        <f t="shared" ca="1" si="115"/>
        <v>0</v>
      </c>
      <c r="AA687" t="str">
        <f t="shared" si="108"/>
        <v>ASR_COMP</v>
      </c>
      <c r="AB687" s="957">
        <f t="shared" si="109"/>
        <v>44682</v>
      </c>
      <c r="AC687" t="str">
        <f t="shared" si="110"/>
        <v>Unaudited</v>
      </c>
    </row>
    <row r="688" spans="1:29" x14ac:dyDescent="0.25">
      <c r="A688" t="s">
        <v>423</v>
      </c>
      <c r="B688" t="s">
        <v>1388</v>
      </c>
      <c r="C688" t="s">
        <v>1389</v>
      </c>
      <c r="D688">
        <v>1900</v>
      </c>
      <c r="E688" s="957">
        <v>1</v>
      </c>
      <c r="F688" t="s">
        <v>1034</v>
      </c>
      <c r="G688" s="957" t="s">
        <v>1387</v>
      </c>
      <c r="H688" t="s">
        <v>383</v>
      </c>
      <c r="I688" s="937" t="s">
        <v>491</v>
      </c>
      <c r="J688" s="937" t="s">
        <v>447</v>
      </c>
      <c r="K688" s="937" t="s">
        <v>449</v>
      </c>
      <c r="L688" s="937">
        <v>6.1</v>
      </c>
      <c r="M688" s="962" t="s">
        <v>18</v>
      </c>
      <c r="N688" s="677">
        <f t="shared" ca="1" si="116"/>
        <v>0</v>
      </c>
      <c r="O688" s="677">
        <f t="shared" ca="1" si="115"/>
        <v>0</v>
      </c>
      <c r="P688" s="677">
        <f t="shared" ca="1" si="115"/>
        <v>0</v>
      </c>
      <c r="Q688" s="677">
        <f t="shared" ca="1" si="115"/>
        <v>0</v>
      </c>
      <c r="R688" s="677">
        <f t="shared" ca="1" si="115"/>
        <v>0</v>
      </c>
      <c r="S688" s="677">
        <f t="shared" ca="1" si="115"/>
        <v>0</v>
      </c>
      <c r="T688" s="677">
        <f t="shared" ca="1" si="115"/>
        <v>0</v>
      </c>
      <c r="U688" s="677">
        <f t="shared" ca="1" si="115"/>
        <v>0</v>
      </c>
      <c r="V688" s="677">
        <f t="shared" ca="1" si="115"/>
        <v>0</v>
      </c>
      <c r="W688" s="677">
        <f t="shared" ca="1" si="107"/>
        <v>0</v>
      </c>
      <c r="X688" s="677">
        <f t="shared" ca="1" si="115"/>
        <v>0</v>
      </c>
      <c r="Y688" s="677">
        <f t="shared" ca="1" si="115"/>
        <v>0</v>
      </c>
      <c r="Z688" s="677">
        <f t="shared" ca="1" si="115"/>
        <v>0</v>
      </c>
      <c r="AA688" t="str">
        <f t="shared" si="108"/>
        <v>ASR_COMP</v>
      </c>
      <c r="AB688" s="957">
        <f t="shared" si="109"/>
        <v>44682</v>
      </c>
      <c r="AC688" t="str">
        <f t="shared" si="110"/>
        <v>Unaudited</v>
      </c>
    </row>
    <row r="689" spans="1:29" x14ac:dyDescent="0.25">
      <c r="A689" t="s">
        <v>423</v>
      </c>
      <c r="B689" t="s">
        <v>1388</v>
      </c>
      <c r="C689" t="s">
        <v>1389</v>
      </c>
      <c r="D689">
        <v>1900</v>
      </c>
      <c r="E689" s="957">
        <v>1</v>
      </c>
      <c r="F689" t="s">
        <v>1034</v>
      </c>
      <c r="G689" s="957" t="s">
        <v>1387</v>
      </c>
      <c r="H689" t="s">
        <v>383</v>
      </c>
      <c r="I689" s="937" t="s">
        <v>491</v>
      </c>
      <c r="J689" s="937" t="s">
        <v>447</v>
      </c>
      <c r="K689" s="937" t="s">
        <v>449</v>
      </c>
      <c r="L689" s="937">
        <v>6.2</v>
      </c>
      <c r="M689" s="962" t="s">
        <v>19</v>
      </c>
      <c r="N689" s="677">
        <f t="shared" ca="1" si="116"/>
        <v>0</v>
      </c>
      <c r="O689" s="677">
        <f t="shared" ca="1" si="115"/>
        <v>0</v>
      </c>
      <c r="P689" s="677">
        <f t="shared" ca="1" si="115"/>
        <v>0</v>
      </c>
      <c r="Q689" s="677">
        <f t="shared" ca="1" si="115"/>
        <v>0</v>
      </c>
      <c r="R689" s="677">
        <f t="shared" ca="1" si="115"/>
        <v>0</v>
      </c>
      <c r="S689" s="677">
        <f t="shared" ca="1" si="115"/>
        <v>0</v>
      </c>
      <c r="T689" s="677">
        <f t="shared" ca="1" si="115"/>
        <v>0</v>
      </c>
      <c r="U689" s="677">
        <f t="shared" ca="1" si="115"/>
        <v>0</v>
      </c>
      <c r="V689" s="677">
        <f t="shared" ca="1" si="115"/>
        <v>0</v>
      </c>
      <c r="W689" s="677">
        <f t="shared" ca="1" si="107"/>
        <v>0</v>
      </c>
      <c r="X689" s="677">
        <f t="shared" ca="1" si="115"/>
        <v>0</v>
      </c>
      <c r="Y689" s="677">
        <f t="shared" ca="1" si="115"/>
        <v>0</v>
      </c>
      <c r="Z689" s="677">
        <f t="shared" ca="1" si="115"/>
        <v>0</v>
      </c>
      <c r="AA689" t="str">
        <f t="shared" si="108"/>
        <v>ASR_COMP</v>
      </c>
      <c r="AB689" s="957">
        <f t="shared" si="109"/>
        <v>44682</v>
      </c>
      <c r="AC689" t="str">
        <f t="shared" si="110"/>
        <v>Unaudited</v>
      </c>
    </row>
    <row r="690" spans="1:29" x14ac:dyDescent="0.25">
      <c r="A690" t="s">
        <v>423</v>
      </c>
      <c r="B690" t="s">
        <v>1388</v>
      </c>
      <c r="C690" t="s">
        <v>1389</v>
      </c>
      <c r="D690">
        <v>1900</v>
      </c>
      <c r="E690" s="957">
        <v>1</v>
      </c>
      <c r="F690" t="s">
        <v>1034</v>
      </c>
      <c r="G690" s="957" t="s">
        <v>1387</v>
      </c>
      <c r="H690" t="s">
        <v>383</v>
      </c>
      <c r="I690" s="937" t="s">
        <v>491</v>
      </c>
      <c r="J690" s="937" t="s">
        <v>447</v>
      </c>
      <c r="K690" s="937" t="s">
        <v>449</v>
      </c>
      <c r="L690" s="937">
        <v>6.3</v>
      </c>
      <c r="M690" s="962" t="s">
        <v>187</v>
      </c>
      <c r="N690" s="677">
        <f t="shared" ca="1" si="116"/>
        <v>0</v>
      </c>
      <c r="O690" s="677">
        <f t="shared" ca="1" si="115"/>
        <v>0</v>
      </c>
      <c r="P690" s="677">
        <f t="shared" ca="1" si="115"/>
        <v>0</v>
      </c>
      <c r="Q690" s="677">
        <f t="shared" ca="1" si="115"/>
        <v>0</v>
      </c>
      <c r="R690" s="677">
        <f t="shared" ca="1" si="115"/>
        <v>0</v>
      </c>
      <c r="S690" s="677">
        <f t="shared" ca="1" si="115"/>
        <v>0</v>
      </c>
      <c r="T690" s="677">
        <f t="shared" ca="1" si="115"/>
        <v>0</v>
      </c>
      <c r="U690" s="677">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7">
        <f t="shared" ca="1" si="117"/>
        <v>0</v>
      </c>
      <c r="W690" s="677">
        <f t="shared" ca="1" si="107"/>
        <v>0</v>
      </c>
      <c r="X690" s="677">
        <f t="shared" ca="1" si="117"/>
        <v>0</v>
      </c>
      <c r="Y690" s="677">
        <f t="shared" ca="1" si="117"/>
        <v>0</v>
      </c>
      <c r="Z690" s="677">
        <f t="shared" ca="1" si="117"/>
        <v>0</v>
      </c>
      <c r="AA690" t="str">
        <f t="shared" si="108"/>
        <v>ASR_COMP</v>
      </c>
      <c r="AB690" s="957">
        <f t="shared" si="109"/>
        <v>44682</v>
      </c>
      <c r="AC690" t="str">
        <f t="shared" si="110"/>
        <v>Unaudited</v>
      </c>
    </row>
    <row r="691" spans="1:29" x14ac:dyDescent="0.25">
      <c r="A691" t="s">
        <v>423</v>
      </c>
      <c r="B691" t="s">
        <v>1388</v>
      </c>
      <c r="C691" t="s">
        <v>1389</v>
      </c>
      <c r="D691">
        <v>1900</v>
      </c>
      <c r="E691" s="957">
        <v>1</v>
      </c>
      <c r="F691" t="s">
        <v>1034</v>
      </c>
      <c r="G691" s="957" t="s">
        <v>1387</v>
      </c>
      <c r="H691" t="s">
        <v>383</v>
      </c>
      <c r="I691" s="937" t="s">
        <v>491</v>
      </c>
      <c r="J691" s="937" t="s">
        <v>447</v>
      </c>
      <c r="K691" s="937" t="s">
        <v>449</v>
      </c>
      <c r="L691" s="945" t="s">
        <v>87</v>
      </c>
      <c r="M691" s="960" t="s">
        <v>457</v>
      </c>
      <c r="N691" s="677">
        <f t="shared" ca="1" si="116"/>
        <v>0</v>
      </c>
      <c r="O691" s="677">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7">
        <f t="shared" ca="1" si="118"/>
        <v>0</v>
      </c>
      <c r="Q691" s="677">
        <f t="shared" ca="1" si="118"/>
        <v>0</v>
      </c>
      <c r="R691" s="677">
        <f t="shared" ca="1" si="118"/>
        <v>0</v>
      </c>
      <c r="S691" s="677">
        <f t="shared" ca="1" si="118"/>
        <v>0</v>
      </c>
      <c r="T691" s="677">
        <f t="shared" ca="1" si="118"/>
        <v>0</v>
      </c>
      <c r="U691" s="677">
        <f t="shared" ca="1" si="118"/>
        <v>0</v>
      </c>
      <c r="V691" s="677">
        <f t="shared" ca="1" si="118"/>
        <v>0</v>
      </c>
      <c r="W691" s="677">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7">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7">
        <f t="shared" ca="1" si="120"/>
        <v>0</v>
      </c>
      <c r="Z691" s="677">
        <f t="shared" ca="1" si="120"/>
        <v>0</v>
      </c>
      <c r="AA691" t="str">
        <f t="shared" si="108"/>
        <v>ASR_COMP</v>
      </c>
      <c r="AB691" s="957">
        <f t="shared" si="109"/>
        <v>44682</v>
      </c>
      <c r="AC691" t="str">
        <f t="shared" si="110"/>
        <v>Unaudited</v>
      </c>
    </row>
    <row r="692" spans="1:29" x14ac:dyDescent="0.25">
      <c r="A692" t="s">
        <v>423</v>
      </c>
      <c r="B692" t="s">
        <v>1388</v>
      </c>
      <c r="C692" t="s">
        <v>1389</v>
      </c>
      <c r="D692">
        <v>1900</v>
      </c>
      <c r="E692" s="957">
        <v>1</v>
      </c>
      <c r="F692" t="s">
        <v>1034</v>
      </c>
      <c r="G692" s="957" t="s">
        <v>1387</v>
      </c>
      <c r="H692" t="s">
        <v>383</v>
      </c>
      <c r="I692" s="962" t="s">
        <v>491</v>
      </c>
      <c r="J692" s="962" t="s">
        <v>447</v>
      </c>
      <c r="K692" s="962" t="s">
        <v>450</v>
      </c>
      <c r="L692" s="937">
        <v>7.1</v>
      </c>
      <c r="M692" s="962" t="s">
        <v>20</v>
      </c>
      <c r="N692" s="677">
        <f t="shared" ca="1" si="116"/>
        <v>0</v>
      </c>
      <c r="O692" s="677">
        <f t="shared" ca="1" si="118"/>
        <v>0</v>
      </c>
      <c r="P692" s="677">
        <f t="shared" ca="1" si="118"/>
        <v>0</v>
      </c>
      <c r="Q692" s="677">
        <f t="shared" ca="1" si="118"/>
        <v>0</v>
      </c>
      <c r="R692" s="677">
        <f t="shared" ca="1" si="118"/>
        <v>0</v>
      </c>
      <c r="S692" s="677">
        <f t="shared" ca="1" si="118"/>
        <v>0</v>
      </c>
      <c r="T692" s="677">
        <f t="shared" ca="1" si="118"/>
        <v>0</v>
      </c>
      <c r="U692" s="677">
        <f t="shared" ca="1" si="118"/>
        <v>0</v>
      </c>
      <c r="V692" s="677">
        <f t="shared" ca="1" si="118"/>
        <v>0</v>
      </c>
      <c r="W692" s="677">
        <f t="shared" ca="1" si="119"/>
        <v>0</v>
      </c>
      <c r="X692" s="677">
        <f t="shared" ca="1" si="120"/>
        <v>0</v>
      </c>
      <c r="Y692" s="677">
        <f t="shared" ca="1" si="120"/>
        <v>0</v>
      </c>
      <c r="Z692" s="677">
        <f t="shared" ca="1" si="120"/>
        <v>2380.59</v>
      </c>
      <c r="AA692" t="str">
        <f t="shared" si="108"/>
        <v>ASR_COMP</v>
      </c>
      <c r="AB692" s="957">
        <f t="shared" si="109"/>
        <v>44682</v>
      </c>
      <c r="AC692" t="str">
        <f t="shared" si="110"/>
        <v>Unaudited</v>
      </c>
    </row>
    <row r="693" spans="1:29" x14ac:dyDescent="0.25">
      <c r="A693" t="s">
        <v>423</v>
      </c>
      <c r="B693" t="s">
        <v>1388</v>
      </c>
      <c r="C693" t="s">
        <v>1389</v>
      </c>
      <c r="D693">
        <v>1900</v>
      </c>
      <c r="E693" s="957">
        <v>1</v>
      </c>
      <c r="F693" t="s">
        <v>1034</v>
      </c>
      <c r="G693" s="957" t="s">
        <v>1387</v>
      </c>
      <c r="H693" t="s">
        <v>383</v>
      </c>
      <c r="I693" s="937" t="s">
        <v>491</v>
      </c>
      <c r="J693" s="937" t="s">
        <v>447</v>
      </c>
      <c r="K693" s="937" t="s">
        <v>450</v>
      </c>
      <c r="L693" s="937">
        <v>7.2</v>
      </c>
      <c r="M693" s="962" t="s">
        <v>21</v>
      </c>
      <c r="N693" s="677">
        <f t="shared" ca="1" si="116"/>
        <v>0</v>
      </c>
      <c r="O693" s="677">
        <f t="shared" ca="1" si="118"/>
        <v>0</v>
      </c>
      <c r="P693" s="677">
        <f t="shared" ca="1" si="118"/>
        <v>0</v>
      </c>
      <c r="Q693" s="677">
        <f t="shared" ca="1" si="118"/>
        <v>0</v>
      </c>
      <c r="R693" s="677">
        <f t="shared" ca="1" si="118"/>
        <v>0</v>
      </c>
      <c r="S693" s="677">
        <f t="shared" ca="1" si="118"/>
        <v>0</v>
      </c>
      <c r="T693" s="677">
        <f t="shared" ca="1" si="118"/>
        <v>0</v>
      </c>
      <c r="U693" s="677">
        <f t="shared" ca="1" si="118"/>
        <v>0</v>
      </c>
      <c r="V693" s="677">
        <f t="shared" ca="1" si="118"/>
        <v>0</v>
      </c>
      <c r="W693" s="677">
        <f t="shared" ca="1" si="119"/>
        <v>0</v>
      </c>
      <c r="X693" s="677">
        <f t="shared" ca="1" si="120"/>
        <v>0</v>
      </c>
      <c r="Y693" s="677">
        <f t="shared" ca="1" si="120"/>
        <v>0</v>
      </c>
      <c r="Z693" s="677">
        <f t="shared" ca="1" si="120"/>
        <v>0</v>
      </c>
      <c r="AA693" t="str">
        <f t="shared" si="108"/>
        <v>ASR_COMP</v>
      </c>
      <c r="AB693" s="957">
        <f t="shared" si="109"/>
        <v>44682</v>
      </c>
      <c r="AC693" t="str">
        <f t="shared" si="110"/>
        <v>Unaudited</v>
      </c>
    </row>
    <row r="694" spans="1:29" x14ac:dyDescent="0.25">
      <c r="A694" t="s">
        <v>423</v>
      </c>
      <c r="B694" t="s">
        <v>1388</v>
      </c>
      <c r="C694" t="s">
        <v>1389</v>
      </c>
      <c r="D694">
        <v>1900</v>
      </c>
      <c r="E694" s="957">
        <v>1</v>
      </c>
      <c r="F694" t="s">
        <v>1034</v>
      </c>
      <c r="G694" s="957" t="s">
        <v>1387</v>
      </c>
      <c r="H694" t="s">
        <v>383</v>
      </c>
      <c r="I694" s="937" t="s">
        <v>491</v>
      </c>
      <c r="J694" s="937" t="s">
        <v>447</v>
      </c>
      <c r="K694" s="937" t="s">
        <v>450</v>
      </c>
      <c r="L694" s="937">
        <v>7.3</v>
      </c>
      <c r="M694" s="962" t="s">
        <v>158</v>
      </c>
      <c r="N694" s="677">
        <f t="shared" ca="1" si="116"/>
        <v>0</v>
      </c>
      <c r="O694" s="677">
        <f t="shared" ca="1" si="118"/>
        <v>0</v>
      </c>
      <c r="P694" s="677">
        <f t="shared" ca="1" si="118"/>
        <v>0</v>
      </c>
      <c r="Q694" s="677">
        <f t="shared" ca="1" si="118"/>
        <v>0</v>
      </c>
      <c r="R694" s="677">
        <f t="shared" ca="1" si="118"/>
        <v>0</v>
      </c>
      <c r="S694" s="677">
        <f t="shared" ca="1" si="118"/>
        <v>0</v>
      </c>
      <c r="T694" s="677">
        <f t="shared" ca="1" si="118"/>
        <v>0</v>
      </c>
      <c r="U694" s="677">
        <f t="shared" ca="1" si="118"/>
        <v>0</v>
      </c>
      <c r="V694" s="677">
        <f t="shared" ca="1" si="118"/>
        <v>0</v>
      </c>
      <c r="W694" s="677">
        <f t="shared" ca="1" si="119"/>
        <v>0</v>
      </c>
      <c r="X694" s="677">
        <f t="shared" ca="1" si="120"/>
        <v>0</v>
      </c>
      <c r="Y694" s="677">
        <f t="shared" ca="1" si="120"/>
        <v>0</v>
      </c>
      <c r="Z694" s="677">
        <f t="shared" ca="1" si="120"/>
        <v>-14284.870031907709</v>
      </c>
      <c r="AA694" t="str">
        <f t="shared" si="108"/>
        <v>ASR_COMP</v>
      </c>
      <c r="AB694" s="957">
        <f t="shared" si="109"/>
        <v>44682</v>
      </c>
      <c r="AC694" t="str">
        <f t="shared" si="110"/>
        <v>Unaudited</v>
      </c>
    </row>
    <row r="695" spans="1:29" x14ac:dyDescent="0.25">
      <c r="A695" t="s">
        <v>423</v>
      </c>
      <c r="B695" t="s">
        <v>1388</v>
      </c>
      <c r="C695" t="s">
        <v>1389</v>
      </c>
      <c r="D695">
        <v>1900</v>
      </c>
      <c r="E695" s="957">
        <v>1</v>
      </c>
      <c r="F695" t="s">
        <v>1034</v>
      </c>
      <c r="G695" s="957" t="s">
        <v>1387</v>
      </c>
      <c r="H695" t="s">
        <v>383</v>
      </c>
      <c r="I695" s="937" t="s">
        <v>491</v>
      </c>
      <c r="J695" s="937" t="s">
        <v>447</v>
      </c>
      <c r="K695" s="937" t="s">
        <v>450</v>
      </c>
      <c r="L695" s="937" t="s">
        <v>91</v>
      </c>
      <c r="M695" s="962" t="s">
        <v>458</v>
      </c>
      <c r="N695" s="677">
        <f t="shared" ca="1" si="116"/>
        <v>0</v>
      </c>
      <c r="O695" s="677">
        <f t="shared" ca="1" si="118"/>
        <v>0</v>
      </c>
      <c r="P695" s="677">
        <f t="shared" ca="1" si="118"/>
        <v>0</v>
      </c>
      <c r="Q695" s="677">
        <f t="shared" ca="1" si="118"/>
        <v>0</v>
      </c>
      <c r="R695" s="677">
        <f t="shared" ca="1" si="118"/>
        <v>0</v>
      </c>
      <c r="S695" s="677">
        <f t="shared" ca="1" si="118"/>
        <v>0</v>
      </c>
      <c r="T695" s="677">
        <f t="shared" ca="1" si="118"/>
        <v>0</v>
      </c>
      <c r="U695" s="677">
        <f t="shared" ca="1" si="118"/>
        <v>0</v>
      </c>
      <c r="V695" s="677">
        <f t="shared" ca="1" si="118"/>
        <v>0</v>
      </c>
      <c r="W695" s="677">
        <f t="shared" ca="1" si="119"/>
        <v>0</v>
      </c>
      <c r="X695" s="677">
        <f t="shared" ca="1" si="120"/>
        <v>0</v>
      </c>
      <c r="Y695" s="677">
        <f t="shared" ca="1" si="120"/>
        <v>0</v>
      </c>
      <c r="Z695" s="677">
        <f t="shared" ca="1" si="120"/>
        <v>0</v>
      </c>
      <c r="AA695" t="str">
        <f t="shared" si="108"/>
        <v>ASR_COMP</v>
      </c>
      <c r="AB695" s="957">
        <f t="shared" si="109"/>
        <v>44682</v>
      </c>
      <c r="AC695" t="str">
        <f t="shared" si="110"/>
        <v>Unaudited</v>
      </c>
    </row>
    <row r="696" spans="1:29" x14ac:dyDescent="0.25">
      <c r="A696" t="s">
        <v>423</v>
      </c>
      <c r="B696" t="s">
        <v>1388</v>
      </c>
      <c r="C696" t="s">
        <v>1389</v>
      </c>
      <c r="D696">
        <v>1900</v>
      </c>
      <c r="E696" s="957">
        <v>1</v>
      </c>
      <c r="F696" t="s">
        <v>1034</v>
      </c>
      <c r="G696" s="957" t="s">
        <v>1387</v>
      </c>
      <c r="H696" t="s">
        <v>383</v>
      </c>
      <c r="I696" s="937" t="s">
        <v>491</v>
      </c>
      <c r="J696" s="937" t="s">
        <v>447</v>
      </c>
      <c r="K696" s="937" t="s">
        <v>451</v>
      </c>
      <c r="L696" s="945">
        <v>8.1</v>
      </c>
      <c r="M696" s="960" t="s">
        <v>22</v>
      </c>
      <c r="N696" s="677">
        <f t="shared" ca="1" si="116"/>
        <v>0</v>
      </c>
      <c r="O696" s="677">
        <f t="shared" ca="1" si="118"/>
        <v>0</v>
      </c>
      <c r="P696" s="677">
        <f t="shared" ca="1" si="118"/>
        <v>0</v>
      </c>
      <c r="Q696" s="677">
        <f t="shared" ca="1" si="118"/>
        <v>0</v>
      </c>
      <c r="R696" s="677">
        <f t="shared" ca="1" si="118"/>
        <v>0</v>
      </c>
      <c r="S696" s="677">
        <f t="shared" ca="1" si="118"/>
        <v>0</v>
      </c>
      <c r="T696" s="677">
        <f t="shared" ca="1" si="118"/>
        <v>0</v>
      </c>
      <c r="U696" s="677">
        <f t="shared" ca="1" si="118"/>
        <v>0</v>
      </c>
      <c r="V696" s="677">
        <f t="shared" ca="1" si="118"/>
        <v>0</v>
      </c>
      <c r="W696" s="677">
        <f t="shared" ca="1" si="119"/>
        <v>0</v>
      </c>
      <c r="X696" s="677">
        <f t="shared" ca="1" si="120"/>
        <v>0</v>
      </c>
      <c r="Y696" s="677">
        <f t="shared" ca="1" si="120"/>
        <v>0</v>
      </c>
      <c r="Z696" s="677">
        <f t="shared" ca="1" si="120"/>
        <v>-615.4966679986378</v>
      </c>
      <c r="AA696" t="str">
        <f t="shared" si="108"/>
        <v>ASR_COMP</v>
      </c>
      <c r="AB696" s="957">
        <f t="shared" si="109"/>
        <v>44682</v>
      </c>
      <c r="AC696" t="str">
        <f t="shared" si="110"/>
        <v>Unaudited</v>
      </c>
    </row>
    <row r="697" spans="1:29" x14ac:dyDescent="0.25">
      <c r="A697" t="s">
        <v>423</v>
      </c>
      <c r="B697" t="s">
        <v>1388</v>
      </c>
      <c r="C697" t="s">
        <v>1389</v>
      </c>
      <c r="D697">
        <v>1900</v>
      </c>
      <c r="E697" s="957">
        <v>1</v>
      </c>
      <c r="F697" t="s">
        <v>1034</v>
      </c>
      <c r="G697" s="957" t="s">
        <v>1387</v>
      </c>
      <c r="H697" t="s">
        <v>383</v>
      </c>
      <c r="I697" s="962" t="s">
        <v>491</v>
      </c>
      <c r="J697" s="962" t="s">
        <v>447</v>
      </c>
      <c r="K697" s="962" t="s">
        <v>451</v>
      </c>
      <c r="L697" s="937" t="s">
        <v>115</v>
      </c>
      <c r="M697" s="962" t="s">
        <v>446</v>
      </c>
      <c r="N697" s="677">
        <f t="shared" ca="1" si="116"/>
        <v>0</v>
      </c>
      <c r="O697" s="677">
        <f t="shared" ca="1" si="118"/>
        <v>0</v>
      </c>
      <c r="P697" s="677">
        <f t="shared" ca="1" si="118"/>
        <v>0</v>
      </c>
      <c r="Q697" s="677">
        <f t="shared" ca="1" si="118"/>
        <v>0</v>
      </c>
      <c r="R697" s="677">
        <f t="shared" ca="1" si="118"/>
        <v>0</v>
      </c>
      <c r="S697" s="677">
        <f t="shared" ca="1" si="118"/>
        <v>0</v>
      </c>
      <c r="T697" s="677">
        <f t="shared" ca="1" si="118"/>
        <v>0</v>
      </c>
      <c r="U697" s="677">
        <f t="shared" ca="1" si="118"/>
        <v>0</v>
      </c>
      <c r="V697" s="677">
        <f t="shared" ca="1" si="118"/>
        <v>0</v>
      </c>
      <c r="W697" s="677">
        <f t="shared" ca="1" si="119"/>
        <v>0</v>
      </c>
      <c r="X697" s="677">
        <f t="shared" ca="1" si="120"/>
        <v>0</v>
      </c>
      <c r="Y697" s="677">
        <f t="shared" ca="1" si="120"/>
        <v>0</v>
      </c>
      <c r="Z697" s="677">
        <f t="shared" ca="1" si="120"/>
        <v>0</v>
      </c>
      <c r="AA697" t="str">
        <f t="shared" si="108"/>
        <v>ASR_COMP</v>
      </c>
      <c r="AB697" s="957">
        <f t="shared" si="109"/>
        <v>44682</v>
      </c>
      <c r="AC697" t="str">
        <f t="shared" si="110"/>
        <v>Unaudited</v>
      </c>
    </row>
    <row r="698" spans="1:29" x14ac:dyDescent="0.25">
      <c r="A698" t="s">
        <v>423</v>
      </c>
      <c r="B698" t="s">
        <v>1388</v>
      </c>
      <c r="C698" t="s">
        <v>1389</v>
      </c>
      <c r="D698">
        <v>1900</v>
      </c>
      <c r="E698" s="957">
        <v>1</v>
      </c>
      <c r="F698" t="s">
        <v>1034</v>
      </c>
      <c r="G698" s="957" t="s">
        <v>1387</v>
      </c>
      <c r="H698" t="s">
        <v>383</v>
      </c>
      <c r="I698" s="937" t="s">
        <v>491</v>
      </c>
      <c r="J698" s="937" t="s">
        <v>447</v>
      </c>
      <c r="K698" s="937" t="s">
        <v>451</v>
      </c>
      <c r="L698" s="937" t="s">
        <v>117</v>
      </c>
      <c r="M698" s="962" t="s">
        <v>160</v>
      </c>
      <c r="N698" s="677">
        <f t="shared" ca="1" si="116"/>
        <v>0</v>
      </c>
      <c r="O698" s="677">
        <f t="shared" ca="1" si="118"/>
        <v>0</v>
      </c>
      <c r="P698" s="677">
        <f t="shared" ca="1" si="118"/>
        <v>0</v>
      </c>
      <c r="Q698" s="677">
        <f t="shared" ca="1" si="118"/>
        <v>0</v>
      </c>
      <c r="R698" s="677">
        <f t="shared" ca="1" si="118"/>
        <v>0</v>
      </c>
      <c r="S698" s="677">
        <f t="shared" ca="1" si="118"/>
        <v>0</v>
      </c>
      <c r="T698" s="677">
        <f t="shared" ca="1" si="118"/>
        <v>0</v>
      </c>
      <c r="U698" s="677">
        <f t="shared" ca="1" si="118"/>
        <v>0</v>
      </c>
      <c r="V698" s="677">
        <f t="shared" ca="1" si="118"/>
        <v>0</v>
      </c>
      <c r="W698" s="677">
        <f t="shared" ca="1" si="119"/>
        <v>0</v>
      </c>
      <c r="X698" s="677">
        <f t="shared" ca="1" si="120"/>
        <v>0</v>
      </c>
      <c r="Y698" s="677">
        <f t="shared" ca="1" si="120"/>
        <v>0</v>
      </c>
      <c r="Z698" s="677">
        <f t="shared" ca="1" si="120"/>
        <v>0</v>
      </c>
      <c r="AA698" t="str">
        <f t="shared" si="108"/>
        <v>ASR_COMP</v>
      </c>
      <c r="AB698" s="957">
        <f t="shared" si="109"/>
        <v>44682</v>
      </c>
      <c r="AC698" t="str">
        <f t="shared" si="110"/>
        <v>Unaudited</v>
      </c>
    </row>
    <row r="699" spans="1:29" x14ac:dyDescent="0.25">
      <c r="A699" t="s">
        <v>423</v>
      </c>
      <c r="B699" t="s">
        <v>1388</v>
      </c>
      <c r="C699" t="s">
        <v>1389</v>
      </c>
      <c r="D699">
        <v>1900</v>
      </c>
      <c r="E699" s="957">
        <v>1</v>
      </c>
      <c r="F699" t="s">
        <v>1034</v>
      </c>
      <c r="G699" s="957" t="s">
        <v>1387</v>
      </c>
      <c r="H699" t="s">
        <v>383</v>
      </c>
      <c r="I699" s="937" t="s">
        <v>491</v>
      </c>
      <c r="J699" s="937" t="s">
        <v>447</v>
      </c>
      <c r="K699" s="937" t="s">
        <v>451</v>
      </c>
      <c r="L699" s="937" t="s">
        <v>118</v>
      </c>
      <c r="M699" s="962" t="s">
        <v>116</v>
      </c>
      <c r="N699" s="677">
        <f t="shared" ca="1" si="116"/>
        <v>0</v>
      </c>
      <c r="O699" s="677">
        <f t="shared" ca="1" si="118"/>
        <v>0</v>
      </c>
      <c r="P699" s="677">
        <f t="shared" ca="1" si="118"/>
        <v>0</v>
      </c>
      <c r="Q699" s="677">
        <f t="shared" ca="1" si="118"/>
        <v>0</v>
      </c>
      <c r="R699" s="677">
        <f t="shared" ca="1" si="118"/>
        <v>0</v>
      </c>
      <c r="S699" s="677">
        <f t="shared" ca="1" si="118"/>
        <v>0</v>
      </c>
      <c r="T699" s="677">
        <f t="shared" ca="1" si="118"/>
        <v>0</v>
      </c>
      <c r="U699" s="677">
        <f t="shared" ca="1" si="118"/>
        <v>0</v>
      </c>
      <c r="V699" s="677">
        <f t="shared" ca="1" si="118"/>
        <v>0</v>
      </c>
      <c r="W699" s="677">
        <f t="shared" ca="1" si="119"/>
        <v>0</v>
      </c>
      <c r="X699" s="677">
        <f t="shared" ca="1" si="120"/>
        <v>0</v>
      </c>
      <c r="Y699" s="677">
        <f t="shared" ca="1" si="120"/>
        <v>0</v>
      </c>
      <c r="Z699" s="677">
        <f t="shared" ca="1" si="120"/>
        <v>0</v>
      </c>
      <c r="AA699" t="str">
        <f t="shared" si="108"/>
        <v>ASR_COMP</v>
      </c>
      <c r="AB699" s="957">
        <f t="shared" si="109"/>
        <v>44682</v>
      </c>
      <c r="AC699" t="str">
        <f t="shared" si="110"/>
        <v>Unaudited</v>
      </c>
    </row>
    <row r="700" spans="1:29" x14ac:dyDescent="0.25">
      <c r="A700" t="s">
        <v>423</v>
      </c>
      <c r="B700" t="s">
        <v>1388</v>
      </c>
      <c r="C700" t="s">
        <v>1389</v>
      </c>
      <c r="D700">
        <v>1900</v>
      </c>
      <c r="E700" s="957">
        <v>1</v>
      </c>
      <c r="F700" t="s">
        <v>1034</v>
      </c>
      <c r="G700" s="957" t="s">
        <v>1387</v>
      </c>
      <c r="H700" t="s">
        <v>383</v>
      </c>
      <c r="I700" s="937" t="s">
        <v>491</v>
      </c>
      <c r="J700" s="937" t="s">
        <v>447</v>
      </c>
      <c r="K700" s="937" t="s">
        <v>451</v>
      </c>
      <c r="L700" s="937" t="s">
        <v>119</v>
      </c>
      <c r="M700" s="962" t="s">
        <v>161</v>
      </c>
      <c r="N700" s="677">
        <f t="shared" ca="1" si="116"/>
        <v>0</v>
      </c>
      <c r="O700" s="677">
        <f t="shared" ca="1" si="118"/>
        <v>0</v>
      </c>
      <c r="P700" s="677">
        <f t="shared" ca="1" si="118"/>
        <v>0</v>
      </c>
      <c r="Q700" s="677">
        <f t="shared" ca="1" si="118"/>
        <v>0</v>
      </c>
      <c r="R700" s="677">
        <f t="shared" ca="1" si="118"/>
        <v>0</v>
      </c>
      <c r="S700" s="677">
        <f t="shared" ca="1" si="118"/>
        <v>0</v>
      </c>
      <c r="T700" s="677">
        <f t="shared" ca="1" si="118"/>
        <v>0</v>
      </c>
      <c r="U700" s="677">
        <f t="shared" ca="1" si="118"/>
        <v>0</v>
      </c>
      <c r="V700" s="677">
        <f t="shared" ca="1" si="118"/>
        <v>0</v>
      </c>
      <c r="W700" s="677">
        <f t="shared" ca="1" si="119"/>
        <v>0</v>
      </c>
      <c r="X700" s="677">
        <f t="shared" ca="1" si="120"/>
        <v>0</v>
      </c>
      <c r="Y700" s="677">
        <f t="shared" ca="1" si="120"/>
        <v>0</v>
      </c>
      <c r="Z700" s="677">
        <f t="shared" ca="1" si="120"/>
        <v>0</v>
      </c>
      <c r="AA700" t="str">
        <f t="shared" si="108"/>
        <v>ASR_COMP</v>
      </c>
      <c r="AB700" s="957">
        <f t="shared" si="109"/>
        <v>44682</v>
      </c>
      <c r="AC700" t="str">
        <f t="shared" si="110"/>
        <v>Unaudited</v>
      </c>
    </row>
    <row r="701" spans="1:29" x14ac:dyDescent="0.25">
      <c r="A701" t="s">
        <v>423</v>
      </c>
      <c r="B701" t="s">
        <v>1388</v>
      </c>
      <c r="C701" t="s">
        <v>1389</v>
      </c>
      <c r="D701">
        <v>1900</v>
      </c>
      <c r="E701" s="957">
        <v>1</v>
      </c>
      <c r="F701" t="s">
        <v>1034</v>
      </c>
      <c r="G701" s="957" t="s">
        <v>1387</v>
      </c>
      <c r="H701" t="s">
        <v>383</v>
      </c>
      <c r="I701" s="937" t="s">
        <v>491</v>
      </c>
      <c r="J701" s="937" t="s">
        <v>447</v>
      </c>
      <c r="K701" s="937" t="s">
        <v>451</v>
      </c>
      <c r="L701" s="945" t="s">
        <v>162</v>
      </c>
      <c r="M701" s="960" t="s">
        <v>23</v>
      </c>
      <c r="N701" s="677">
        <f t="shared" ca="1" si="116"/>
        <v>0</v>
      </c>
      <c r="O701" s="677">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7">
        <f t="shared" ca="1" si="121"/>
        <v>0</v>
      </c>
      <c r="Q701" s="677">
        <f t="shared" ca="1" si="121"/>
        <v>0</v>
      </c>
      <c r="R701" s="677">
        <f t="shared" ca="1" si="121"/>
        <v>0</v>
      </c>
      <c r="S701" s="677">
        <f t="shared" ca="1" si="121"/>
        <v>0</v>
      </c>
      <c r="T701" s="677">
        <f t="shared" ca="1" si="121"/>
        <v>0</v>
      </c>
      <c r="U701" s="677">
        <f t="shared" ca="1" si="121"/>
        <v>0</v>
      </c>
      <c r="V701" s="677">
        <f t="shared" ca="1" si="121"/>
        <v>0</v>
      </c>
      <c r="W701" s="677">
        <f t="shared" ca="1" si="119"/>
        <v>0</v>
      </c>
      <c r="X701" s="677">
        <f t="shared" ca="1" si="120"/>
        <v>0</v>
      </c>
      <c r="Y701" s="677">
        <f t="shared" ca="1" si="120"/>
        <v>0</v>
      </c>
      <c r="Z701" s="677">
        <f t="shared" ca="1" si="120"/>
        <v>0</v>
      </c>
      <c r="AA701" t="str">
        <f t="shared" si="108"/>
        <v>ASR_COMP</v>
      </c>
      <c r="AB701" s="957">
        <f t="shared" si="109"/>
        <v>44682</v>
      </c>
      <c r="AC701" t="str">
        <f t="shared" si="110"/>
        <v>Unaudited</v>
      </c>
    </row>
    <row r="702" spans="1:29" x14ac:dyDescent="0.25">
      <c r="A702" t="s">
        <v>423</v>
      </c>
      <c r="B702" t="s">
        <v>1388</v>
      </c>
      <c r="C702" t="s">
        <v>1389</v>
      </c>
      <c r="D702">
        <v>1900</v>
      </c>
      <c r="E702" s="957">
        <v>1</v>
      </c>
      <c r="F702" t="s">
        <v>1034</v>
      </c>
      <c r="G702" s="957" t="s">
        <v>1387</v>
      </c>
      <c r="H702" t="s">
        <v>383</v>
      </c>
      <c r="I702" s="962" t="s">
        <v>491</v>
      </c>
      <c r="J702" s="962" t="s">
        <v>447</v>
      </c>
      <c r="K702" s="962" t="s">
        <v>451</v>
      </c>
      <c r="L702" s="937" t="s">
        <v>445</v>
      </c>
      <c r="M702" s="962" t="s">
        <v>459</v>
      </c>
      <c r="N702" s="677">
        <f t="shared" ca="1" si="116"/>
        <v>0</v>
      </c>
      <c r="O702" s="677">
        <f t="shared" ca="1" si="121"/>
        <v>0</v>
      </c>
      <c r="P702" s="677">
        <f t="shared" ca="1" si="121"/>
        <v>0</v>
      </c>
      <c r="Q702" s="677">
        <f t="shared" ca="1" si="121"/>
        <v>0</v>
      </c>
      <c r="R702" s="677">
        <f t="shared" ca="1" si="121"/>
        <v>0</v>
      </c>
      <c r="S702" s="677">
        <f t="shared" ca="1" si="121"/>
        <v>0</v>
      </c>
      <c r="T702" s="677">
        <f t="shared" ca="1" si="121"/>
        <v>0</v>
      </c>
      <c r="U702" s="677">
        <f t="shared" ca="1" si="121"/>
        <v>0</v>
      </c>
      <c r="V702" s="677">
        <f t="shared" ca="1" si="121"/>
        <v>0</v>
      </c>
      <c r="W702" s="677">
        <f t="shared" ca="1" si="119"/>
        <v>0</v>
      </c>
      <c r="X702" s="677">
        <f t="shared" ca="1" si="120"/>
        <v>0</v>
      </c>
      <c r="Y702" s="677">
        <f t="shared" ca="1" si="120"/>
        <v>0</v>
      </c>
      <c r="Z702" s="677">
        <f t="shared" ca="1" si="120"/>
        <v>0</v>
      </c>
      <c r="AA702" t="str">
        <f t="shared" si="108"/>
        <v>ASR_COMP</v>
      </c>
      <c r="AB702" s="957">
        <f t="shared" si="109"/>
        <v>44682</v>
      </c>
      <c r="AC702" t="str">
        <f t="shared" si="110"/>
        <v>Unaudited</v>
      </c>
    </row>
    <row r="703" spans="1:29" ht="30" x14ac:dyDescent="0.25">
      <c r="A703" t="s">
        <v>423</v>
      </c>
      <c r="B703" t="s">
        <v>1388</v>
      </c>
      <c r="C703" t="s">
        <v>1389</v>
      </c>
      <c r="D703">
        <v>1900</v>
      </c>
      <c r="E703" s="957">
        <v>1</v>
      </c>
      <c r="F703" t="s">
        <v>1034</v>
      </c>
      <c r="G703" s="957" t="s">
        <v>1387</v>
      </c>
      <c r="H703" t="s">
        <v>383</v>
      </c>
      <c r="I703" s="937" t="s">
        <v>491</v>
      </c>
      <c r="J703" s="937" t="s">
        <v>447</v>
      </c>
      <c r="K703" s="937" t="s">
        <v>452</v>
      </c>
      <c r="L703" s="937">
        <v>9.1</v>
      </c>
      <c r="M703" s="962" t="s">
        <v>188</v>
      </c>
      <c r="N703" s="677">
        <f t="shared" ca="1" si="116"/>
        <v>0</v>
      </c>
      <c r="O703" s="677">
        <f t="shared" ca="1" si="121"/>
        <v>0</v>
      </c>
      <c r="P703" s="677">
        <f t="shared" ca="1" si="121"/>
        <v>0</v>
      </c>
      <c r="Q703" s="677">
        <f t="shared" ca="1" si="121"/>
        <v>0</v>
      </c>
      <c r="R703" s="677">
        <f t="shared" ca="1" si="121"/>
        <v>0</v>
      </c>
      <c r="S703" s="677">
        <f t="shared" ca="1" si="121"/>
        <v>0</v>
      </c>
      <c r="T703" s="677">
        <f t="shared" ca="1" si="121"/>
        <v>0</v>
      </c>
      <c r="U703" s="677">
        <f t="shared" ca="1" si="121"/>
        <v>0</v>
      </c>
      <c r="V703" s="677">
        <f t="shared" ca="1" si="121"/>
        <v>0</v>
      </c>
      <c r="W703" s="677">
        <f t="shared" ca="1" si="119"/>
        <v>0</v>
      </c>
      <c r="X703" s="677">
        <f t="shared" ca="1" si="120"/>
        <v>0</v>
      </c>
      <c r="Y703" s="677">
        <f t="shared" ca="1" si="120"/>
        <v>0</v>
      </c>
      <c r="Z703" s="677">
        <f t="shared" ca="1" si="120"/>
        <v>4037.3407419812575</v>
      </c>
      <c r="AA703" t="str">
        <f t="shared" si="108"/>
        <v>ASR_COMP</v>
      </c>
      <c r="AB703" s="957">
        <f t="shared" si="109"/>
        <v>44682</v>
      </c>
      <c r="AC703" t="str">
        <f t="shared" si="110"/>
        <v>Unaudited</v>
      </c>
    </row>
    <row r="704" spans="1:29" x14ac:dyDescent="0.25">
      <c r="A704" t="s">
        <v>423</v>
      </c>
      <c r="B704" t="s">
        <v>1388</v>
      </c>
      <c r="C704" t="s">
        <v>1389</v>
      </c>
      <c r="D704">
        <v>1900</v>
      </c>
      <c r="E704" s="957">
        <v>1</v>
      </c>
      <c r="F704" t="s">
        <v>1034</v>
      </c>
      <c r="G704" s="957" t="s">
        <v>1387</v>
      </c>
      <c r="H704" t="s">
        <v>383</v>
      </c>
      <c r="I704" s="937" t="s">
        <v>491</v>
      </c>
      <c r="J704" s="937" t="s">
        <v>447</v>
      </c>
      <c r="K704" s="937" t="s">
        <v>452</v>
      </c>
      <c r="L704" s="937" t="s">
        <v>109</v>
      </c>
      <c r="M704" s="962" t="s">
        <v>189</v>
      </c>
      <c r="N704" s="677">
        <f t="shared" ca="1" si="116"/>
        <v>0</v>
      </c>
      <c r="O704" s="677">
        <f t="shared" ca="1" si="121"/>
        <v>0</v>
      </c>
      <c r="P704" s="677">
        <f t="shared" ca="1" si="121"/>
        <v>0</v>
      </c>
      <c r="Q704" s="677">
        <f t="shared" ca="1" si="121"/>
        <v>0</v>
      </c>
      <c r="R704" s="677">
        <f t="shared" ca="1" si="121"/>
        <v>0</v>
      </c>
      <c r="S704" s="677">
        <f t="shared" ca="1" si="121"/>
        <v>0</v>
      </c>
      <c r="T704" s="677">
        <f t="shared" ca="1" si="121"/>
        <v>0</v>
      </c>
      <c r="U704" s="677">
        <f t="shared" ca="1" si="121"/>
        <v>0</v>
      </c>
      <c r="V704" s="677">
        <f t="shared" ca="1" si="121"/>
        <v>0</v>
      </c>
      <c r="W704" s="677">
        <f t="shared" ca="1" si="119"/>
        <v>0</v>
      </c>
      <c r="X704" s="677">
        <f t="shared" ca="1" si="120"/>
        <v>0</v>
      </c>
      <c r="Y704" s="677">
        <f t="shared" ca="1" si="120"/>
        <v>0</v>
      </c>
      <c r="Z704" s="677">
        <f t="shared" ca="1" si="120"/>
        <v>113355.79551552002</v>
      </c>
      <c r="AA704" t="str">
        <f t="shared" si="108"/>
        <v>ASR_COMP</v>
      </c>
      <c r="AB704" s="957">
        <f t="shared" si="109"/>
        <v>44682</v>
      </c>
      <c r="AC704" t="str">
        <f t="shared" si="110"/>
        <v>Unaudited</v>
      </c>
    </row>
    <row r="705" spans="1:29" x14ac:dyDescent="0.25">
      <c r="A705" t="s">
        <v>423</v>
      </c>
      <c r="B705" t="s">
        <v>1388</v>
      </c>
      <c r="C705" t="s">
        <v>1389</v>
      </c>
      <c r="D705">
        <v>1900</v>
      </c>
      <c r="E705" s="957">
        <v>1</v>
      </c>
      <c r="F705" t="s">
        <v>1034</v>
      </c>
      <c r="G705" s="957" t="s">
        <v>1387</v>
      </c>
      <c r="H705" t="s">
        <v>383</v>
      </c>
      <c r="I705" s="937" t="s">
        <v>491</v>
      </c>
      <c r="J705" s="937" t="s">
        <v>447</v>
      </c>
      <c r="K705" s="937" t="s">
        <v>452</v>
      </c>
      <c r="L705" s="937" t="s">
        <v>1324</v>
      </c>
      <c r="M705" s="962" t="s">
        <v>1325</v>
      </c>
      <c r="N705" s="677">
        <f t="shared" ca="1" si="116"/>
        <v>0</v>
      </c>
      <c r="O705" s="677">
        <f t="shared" ca="1" si="121"/>
        <v>0</v>
      </c>
      <c r="P705" s="677">
        <f t="shared" ca="1" si="121"/>
        <v>0</v>
      </c>
      <c r="Q705" s="677">
        <f t="shared" ca="1" si="121"/>
        <v>0</v>
      </c>
      <c r="R705" s="677">
        <f t="shared" ca="1" si="121"/>
        <v>0</v>
      </c>
      <c r="S705" s="677">
        <f t="shared" ca="1" si="121"/>
        <v>0</v>
      </c>
      <c r="T705" s="677">
        <f t="shared" ca="1" si="121"/>
        <v>0</v>
      </c>
      <c r="U705" s="677">
        <f t="shared" ca="1" si="121"/>
        <v>0</v>
      </c>
      <c r="V705" s="677">
        <f t="shared" ca="1" si="121"/>
        <v>0</v>
      </c>
      <c r="W705" s="677">
        <f t="shared" ca="1" si="119"/>
        <v>0</v>
      </c>
      <c r="X705" s="677">
        <f t="shared" ca="1" si="120"/>
        <v>0</v>
      </c>
      <c r="Y705" s="677">
        <f t="shared" ca="1" si="120"/>
        <v>0</v>
      </c>
      <c r="Z705" s="677">
        <f t="shared" ca="1" si="120"/>
        <v>24914.926746277291</v>
      </c>
      <c r="AA705" t="str">
        <f t="shared" si="108"/>
        <v>ASR_COMP</v>
      </c>
      <c r="AB705" s="957">
        <f t="shared" si="109"/>
        <v>44682</v>
      </c>
      <c r="AC705" t="str">
        <f t="shared" si="110"/>
        <v>Unaudited</v>
      </c>
    </row>
    <row r="706" spans="1:29" x14ac:dyDescent="0.25">
      <c r="A706" t="s">
        <v>423</v>
      </c>
      <c r="B706" t="s">
        <v>1388</v>
      </c>
      <c r="C706" t="s">
        <v>1389</v>
      </c>
      <c r="D706">
        <v>1900</v>
      </c>
      <c r="E706" s="957">
        <v>1</v>
      </c>
      <c r="F706" t="s">
        <v>1034</v>
      </c>
      <c r="G706" s="957" t="s">
        <v>1387</v>
      </c>
      <c r="H706" t="s">
        <v>383</v>
      </c>
      <c r="I706" s="937" t="s">
        <v>491</v>
      </c>
      <c r="J706" s="937" t="s">
        <v>447</v>
      </c>
      <c r="K706" s="937" t="s">
        <v>452</v>
      </c>
      <c r="L706" s="937" t="s">
        <v>110</v>
      </c>
      <c r="M706" s="962" t="s">
        <v>190</v>
      </c>
      <c r="N706" s="677">
        <f t="shared" ca="1" si="116"/>
        <v>0</v>
      </c>
      <c r="O706" s="677">
        <f t="shared" ca="1" si="121"/>
        <v>0</v>
      </c>
      <c r="P706" s="677">
        <f t="shared" ca="1" si="121"/>
        <v>0</v>
      </c>
      <c r="Q706" s="677">
        <f t="shared" ca="1" si="121"/>
        <v>0</v>
      </c>
      <c r="R706" s="677">
        <f t="shared" ca="1" si="121"/>
        <v>0</v>
      </c>
      <c r="S706" s="677">
        <f t="shared" ca="1" si="121"/>
        <v>0</v>
      </c>
      <c r="T706" s="677">
        <f t="shared" ca="1" si="121"/>
        <v>0</v>
      </c>
      <c r="U706" s="677">
        <f t="shared" ca="1" si="121"/>
        <v>0</v>
      </c>
      <c r="V706" s="677">
        <f t="shared" ca="1" si="121"/>
        <v>0</v>
      </c>
      <c r="W706" s="677">
        <f t="shared" ca="1" si="119"/>
        <v>0</v>
      </c>
      <c r="X706" s="677">
        <f t="shared" ca="1" si="120"/>
        <v>0</v>
      </c>
      <c r="Y706" s="677">
        <f t="shared" ca="1" si="120"/>
        <v>0</v>
      </c>
      <c r="Z706" s="677">
        <f t="shared" ca="1" si="120"/>
        <v>18386.274306134172</v>
      </c>
      <c r="AA706" t="str">
        <f t="shared" ref="AA706:AA769" si="122">file_name</f>
        <v>ASR_COMP</v>
      </c>
      <c r="AB706" s="957">
        <f t="shared" ref="AB706:AB769" si="123">file_date</f>
        <v>44682</v>
      </c>
      <c r="AC706" t="str">
        <f t="shared" ref="AC706:AC769" si="124">status</f>
        <v>Unaudited</v>
      </c>
    </row>
    <row r="707" spans="1:29" x14ac:dyDescent="0.25">
      <c r="A707" t="s">
        <v>423</v>
      </c>
      <c r="B707" t="s">
        <v>1388</v>
      </c>
      <c r="C707" t="s">
        <v>1389</v>
      </c>
      <c r="D707">
        <v>1900</v>
      </c>
      <c r="E707" s="957">
        <v>1</v>
      </c>
      <c r="F707" t="s">
        <v>1034</v>
      </c>
      <c r="G707" s="957" t="s">
        <v>1387</v>
      </c>
      <c r="H707" t="s">
        <v>383</v>
      </c>
      <c r="I707" s="937" t="s">
        <v>491</v>
      </c>
      <c r="J707" s="937" t="s">
        <v>447</v>
      </c>
      <c r="K707" s="937" t="s">
        <v>452</v>
      </c>
      <c r="L707" s="937" t="s">
        <v>111</v>
      </c>
      <c r="M707" s="962" t="s">
        <v>163</v>
      </c>
      <c r="N707" s="677">
        <f t="shared" ca="1" si="116"/>
        <v>0</v>
      </c>
      <c r="O707" s="677">
        <f t="shared" ca="1" si="121"/>
        <v>0</v>
      </c>
      <c r="P707" s="677">
        <f t="shared" ca="1" si="121"/>
        <v>0</v>
      </c>
      <c r="Q707" s="677">
        <f t="shared" ca="1" si="121"/>
        <v>0</v>
      </c>
      <c r="R707" s="677">
        <f t="shared" ca="1" si="121"/>
        <v>0</v>
      </c>
      <c r="S707" s="677">
        <f t="shared" ca="1" si="121"/>
        <v>0</v>
      </c>
      <c r="T707" s="677">
        <f t="shared" ca="1" si="121"/>
        <v>0</v>
      </c>
      <c r="U707" s="677">
        <f t="shared" ca="1" si="121"/>
        <v>0</v>
      </c>
      <c r="V707" s="677">
        <f t="shared" ca="1" si="121"/>
        <v>0</v>
      </c>
      <c r="W707" s="677">
        <f t="shared" ca="1" si="119"/>
        <v>0</v>
      </c>
      <c r="X707" s="677">
        <f t="shared" ca="1" si="120"/>
        <v>0</v>
      </c>
      <c r="Y707" s="677">
        <f t="shared" ca="1" si="120"/>
        <v>0</v>
      </c>
      <c r="Z707" s="677">
        <f t="shared" ca="1" si="120"/>
        <v>36469.348796624283</v>
      </c>
      <c r="AA707" t="str">
        <f t="shared" si="122"/>
        <v>ASR_COMP</v>
      </c>
      <c r="AB707" s="957">
        <f t="shared" si="123"/>
        <v>44682</v>
      </c>
      <c r="AC707" t="str">
        <f t="shared" si="124"/>
        <v>Unaudited</v>
      </c>
    </row>
    <row r="708" spans="1:29" x14ac:dyDescent="0.25">
      <c r="A708" t="s">
        <v>423</v>
      </c>
      <c r="B708" t="s">
        <v>1388</v>
      </c>
      <c r="C708" t="s">
        <v>1389</v>
      </c>
      <c r="D708">
        <v>1900</v>
      </c>
      <c r="E708" s="957">
        <v>1</v>
      </c>
      <c r="F708" t="s">
        <v>1034</v>
      </c>
      <c r="G708" s="957" t="s">
        <v>1387</v>
      </c>
      <c r="H708" t="s">
        <v>383</v>
      </c>
      <c r="I708" s="937" t="s">
        <v>491</v>
      </c>
      <c r="J708" s="937" t="s">
        <v>447</v>
      </c>
      <c r="K708" s="937" t="s">
        <v>452</v>
      </c>
      <c r="L708" s="937" t="s">
        <v>112</v>
      </c>
      <c r="M708" s="962" t="s">
        <v>137</v>
      </c>
      <c r="N708" s="677">
        <f t="shared" ca="1" si="116"/>
        <v>0</v>
      </c>
      <c r="O708" s="677">
        <f t="shared" ca="1" si="121"/>
        <v>0</v>
      </c>
      <c r="P708" s="677">
        <f t="shared" ca="1" si="121"/>
        <v>0</v>
      </c>
      <c r="Q708" s="677">
        <f t="shared" ca="1" si="121"/>
        <v>0</v>
      </c>
      <c r="R708" s="677">
        <f t="shared" ca="1" si="121"/>
        <v>0</v>
      </c>
      <c r="S708" s="677">
        <f t="shared" ca="1" si="121"/>
        <v>0</v>
      </c>
      <c r="T708" s="677">
        <f t="shared" ca="1" si="121"/>
        <v>0</v>
      </c>
      <c r="U708" s="677">
        <f t="shared" ca="1" si="121"/>
        <v>0</v>
      </c>
      <c r="V708" s="677">
        <f t="shared" ca="1" si="121"/>
        <v>0</v>
      </c>
      <c r="W708" s="677">
        <f t="shared" ca="1" si="119"/>
        <v>0</v>
      </c>
      <c r="X708" s="677">
        <f t="shared" ca="1" si="120"/>
        <v>0</v>
      </c>
      <c r="Y708" s="677">
        <f t="shared" ca="1" si="120"/>
        <v>0</v>
      </c>
      <c r="Z708" s="677">
        <f t="shared" ca="1" si="120"/>
        <v>0</v>
      </c>
      <c r="AA708" t="str">
        <f t="shared" si="122"/>
        <v>ASR_COMP</v>
      </c>
      <c r="AB708" s="957">
        <f t="shared" si="123"/>
        <v>44682</v>
      </c>
      <c r="AC708" t="str">
        <f t="shared" si="124"/>
        <v>Unaudited</v>
      </c>
    </row>
    <row r="709" spans="1:29" x14ac:dyDescent="0.25">
      <c r="A709" t="s">
        <v>423</v>
      </c>
      <c r="B709" t="s">
        <v>1388</v>
      </c>
      <c r="C709" t="s">
        <v>1389</v>
      </c>
      <c r="D709">
        <v>1900</v>
      </c>
      <c r="E709" s="957">
        <v>1</v>
      </c>
      <c r="F709" t="s">
        <v>1034</v>
      </c>
      <c r="G709" s="957" t="s">
        <v>1387</v>
      </c>
      <c r="H709" t="s">
        <v>383</v>
      </c>
      <c r="I709" s="937" t="s">
        <v>491</v>
      </c>
      <c r="J709" s="937" t="s">
        <v>447</v>
      </c>
      <c r="K709" s="937" t="s">
        <v>452</v>
      </c>
      <c r="L709" s="945" t="s">
        <v>113</v>
      </c>
      <c r="M709" s="960" t="s">
        <v>165</v>
      </c>
      <c r="N709" s="677">
        <f t="shared" ca="1" si="116"/>
        <v>0</v>
      </c>
      <c r="O709" s="677">
        <f t="shared" ca="1" si="121"/>
        <v>0</v>
      </c>
      <c r="P709" s="677">
        <f t="shared" ca="1" si="121"/>
        <v>0</v>
      </c>
      <c r="Q709" s="677">
        <f t="shared" ca="1" si="121"/>
        <v>0</v>
      </c>
      <c r="R709" s="677">
        <f t="shared" ca="1" si="121"/>
        <v>0</v>
      </c>
      <c r="S709" s="677">
        <f t="shared" ca="1" si="121"/>
        <v>0</v>
      </c>
      <c r="T709" s="677">
        <f t="shared" ca="1" si="121"/>
        <v>0</v>
      </c>
      <c r="U709" s="677">
        <f t="shared" ca="1" si="121"/>
        <v>0</v>
      </c>
      <c r="V709" s="677">
        <f t="shared" ca="1" si="121"/>
        <v>0</v>
      </c>
      <c r="W709" s="677">
        <f t="shared" ca="1" si="119"/>
        <v>0</v>
      </c>
      <c r="X709" s="677">
        <f t="shared" ca="1" si="120"/>
        <v>0</v>
      </c>
      <c r="Y709" s="677">
        <f t="shared" ca="1" si="120"/>
        <v>0</v>
      </c>
      <c r="Z709" s="677">
        <f t="shared" ca="1" si="120"/>
        <v>-104425.81082755144</v>
      </c>
      <c r="AA709" t="str">
        <f t="shared" si="122"/>
        <v>ASR_COMP</v>
      </c>
      <c r="AB709" s="957">
        <f t="shared" si="123"/>
        <v>44682</v>
      </c>
      <c r="AC709" t="str">
        <f t="shared" si="124"/>
        <v>Unaudited</v>
      </c>
    </row>
    <row r="710" spans="1:29" x14ac:dyDescent="0.25">
      <c r="A710" t="s">
        <v>423</v>
      </c>
      <c r="B710" t="s">
        <v>1388</v>
      </c>
      <c r="C710" t="s">
        <v>1389</v>
      </c>
      <c r="D710">
        <v>1900</v>
      </c>
      <c r="E710" s="957">
        <v>1</v>
      </c>
      <c r="F710" t="s">
        <v>1034</v>
      </c>
      <c r="G710" s="957" t="s">
        <v>1387</v>
      </c>
      <c r="H710" t="s">
        <v>383</v>
      </c>
      <c r="I710" s="962" t="s">
        <v>491</v>
      </c>
      <c r="J710" s="962" t="s">
        <v>447</v>
      </c>
      <c r="K710" s="962" t="s">
        <v>452</v>
      </c>
      <c r="L710" s="937" t="s">
        <v>114</v>
      </c>
      <c r="M710" s="962" t="s">
        <v>466</v>
      </c>
      <c r="N710" s="677">
        <f t="shared" ca="1" si="116"/>
        <v>0</v>
      </c>
      <c r="O710" s="677">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7">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7">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7">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7">
        <f t="shared" ca="1" si="125"/>
        <v>0</v>
      </c>
      <c r="T710" s="677">
        <f t="shared" ca="1" si="125"/>
        <v>0</v>
      </c>
      <c r="U710" s="677">
        <f t="shared" ca="1" si="125"/>
        <v>0</v>
      </c>
      <c r="V710" s="677">
        <f t="shared" ca="1" si="125"/>
        <v>0</v>
      </c>
      <c r="W710" s="677">
        <f t="shared" ca="1" si="119"/>
        <v>0</v>
      </c>
      <c r="X710" s="677">
        <f t="shared" ca="1" si="125"/>
        <v>0</v>
      </c>
      <c r="Y710" s="677">
        <f t="shared" ca="1" si="125"/>
        <v>0</v>
      </c>
      <c r="Z710" s="677">
        <f t="shared" ca="1" si="125"/>
        <v>0</v>
      </c>
      <c r="AA710" t="str">
        <f t="shared" si="122"/>
        <v>ASR_COMP</v>
      </c>
      <c r="AB710" s="957">
        <f t="shared" si="123"/>
        <v>44682</v>
      </c>
      <c r="AC710" t="str">
        <f t="shared" si="124"/>
        <v>Unaudited</v>
      </c>
    </row>
    <row r="711" spans="1:29" x14ac:dyDescent="0.25">
      <c r="A711" t="s">
        <v>423</v>
      </c>
      <c r="B711" t="s">
        <v>1388</v>
      </c>
      <c r="C711" t="s">
        <v>1389</v>
      </c>
      <c r="D711">
        <v>1900</v>
      </c>
      <c r="E711" s="957">
        <v>1</v>
      </c>
      <c r="F711" t="s">
        <v>1034</v>
      </c>
      <c r="G711" s="957" t="s">
        <v>1387</v>
      </c>
      <c r="H711" t="s">
        <v>383</v>
      </c>
      <c r="I711" s="937" t="s">
        <v>491</v>
      </c>
      <c r="J711" s="937" t="s">
        <v>447</v>
      </c>
      <c r="K711" s="937" t="s">
        <v>6</v>
      </c>
      <c r="L711" s="937" t="s">
        <v>120</v>
      </c>
      <c r="M711" s="962" t="s">
        <v>191</v>
      </c>
      <c r="N711" s="677">
        <f t="shared" ca="1" si="116"/>
        <v>0</v>
      </c>
      <c r="O711" s="677">
        <f t="shared" ca="1" si="125"/>
        <v>0</v>
      </c>
      <c r="P711" s="677">
        <f t="shared" ca="1" si="125"/>
        <v>0</v>
      </c>
      <c r="Q711" s="677">
        <f t="shared" ca="1" si="125"/>
        <v>0</v>
      </c>
      <c r="R711" s="677">
        <f t="shared" ca="1" si="125"/>
        <v>0</v>
      </c>
      <c r="S711" s="677">
        <f t="shared" ca="1" si="125"/>
        <v>0</v>
      </c>
      <c r="T711" s="677">
        <f t="shared" ca="1" si="125"/>
        <v>0</v>
      </c>
      <c r="U711" s="677">
        <f t="shared" ca="1" si="125"/>
        <v>0</v>
      </c>
      <c r="V711" s="677">
        <f t="shared" ca="1" si="125"/>
        <v>0</v>
      </c>
      <c r="W711" s="677">
        <f t="shared" ca="1" si="119"/>
        <v>0</v>
      </c>
      <c r="X711" s="677">
        <f t="shared" ca="1" si="125"/>
        <v>0</v>
      </c>
      <c r="Y711" s="677">
        <f t="shared" ca="1" si="125"/>
        <v>0</v>
      </c>
      <c r="Z711" s="677">
        <f t="shared" ca="1" si="125"/>
        <v>7008.7800000000007</v>
      </c>
      <c r="AA711" t="str">
        <f t="shared" si="122"/>
        <v>ASR_COMP</v>
      </c>
      <c r="AB711" s="957">
        <f t="shared" si="123"/>
        <v>44682</v>
      </c>
      <c r="AC711" t="str">
        <f t="shared" si="124"/>
        <v>Unaudited</v>
      </c>
    </row>
    <row r="712" spans="1:29" x14ac:dyDescent="0.25">
      <c r="A712" t="s">
        <v>423</v>
      </c>
      <c r="B712" t="s">
        <v>1388</v>
      </c>
      <c r="C712" t="s">
        <v>1389</v>
      </c>
      <c r="D712">
        <v>1900</v>
      </c>
      <c r="E712" s="957">
        <v>1</v>
      </c>
      <c r="F712" t="s">
        <v>1034</v>
      </c>
      <c r="G712" s="957" t="s">
        <v>1387</v>
      </c>
      <c r="H712" t="s">
        <v>383</v>
      </c>
      <c r="I712" s="937" t="s">
        <v>491</v>
      </c>
      <c r="J712" s="937" t="s">
        <v>447</v>
      </c>
      <c r="K712" s="937" t="s">
        <v>6</v>
      </c>
      <c r="L712" s="937" t="s">
        <v>45</v>
      </c>
      <c r="M712" s="962" t="s">
        <v>166</v>
      </c>
      <c r="N712" s="677">
        <f t="shared" ca="1" si="116"/>
        <v>0</v>
      </c>
      <c r="O712" s="677">
        <f t="shared" ca="1" si="125"/>
        <v>0</v>
      </c>
      <c r="P712" s="677">
        <f t="shared" ca="1" si="125"/>
        <v>0</v>
      </c>
      <c r="Q712" s="677">
        <f t="shared" ca="1" si="125"/>
        <v>0</v>
      </c>
      <c r="R712" s="677">
        <f t="shared" ca="1" si="125"/>
        <v>0</v>
      </c>
      <c r="S712" s="677">
        <f t="shared" ca="1" si="125"/>
        <v>0</v>
      </c>
      <c r="T712" s="677">
        <f t="shared" ca="1" si="125"/>
        <v>0</v>
      </c>
      <c r="U712" s="677">
        <f t="shared" ca="1" si="125"/>
        <v>0</v>
      </c>
      <c r="V712" s="677">
        <f t="shared" ca="1" si="125"/>
        <v>0</v>
      </c>
      <c r="W712" s="677">
        <f t="shared" ca="1" si="119"/>
        <v>0</v>
      </c>
      <c r="X712" s="677">
        <f t="shared" ca="1" si="125"/>
        <v>0</v>
      </c>
      <c r="Y712" s="677">
        <f t="shared" ca="1" si="125"/>
        <v>0</v>
      </c>
      <c r="Z712" s="677">
        <f t="shared" ca="1" si="125"/>
        <v>0</v>
      </c>
      <c r="AA712" t="str">
        <f t="shared" si="122"/>
        <v>ASR_COMP</v>
      </c>
      <c r="AB712" s="957">
        <f t="shared" si="123"/>
        <v>44682</v>
      </c>
      <c r="AC712" t="str">
        <f t="shared" si="124"/>
        <v>Unaudited</v>
      </c>
    </row>
    <row r="713" spans="1:29" x14ac:dyDescent="0.25">
      <c r="A713" t="s">
        <v>423</v>
      </c>
      <c r="B713" t="s">
        <v>1388</v>
      </c>
      <c r="C713" t="s">
        <v>1389</v>
      </c>
      <c r="D713">
        <v>1900</v>
      </c>
      <c r="E713" s="957">
        <v>1</v>
      </c>
      <c r="F713" t="s">
        <v>1034</v>
      </c>
      <c r="G713" s="957" t="s">
        <v>1387</v>
      </c>
      <c r="H713" t="s">
        <v>383</v>
      </c>
      <c r="I713" s="937" t="s">
        <v>491</v>
      </c>
      <c r="J713" s="937" t="s">
        <v>447</v>
      </c>
      <c r="K713" s="937" t="s">
        <v>6</v>
      </c>
      <c r="L713" s="937" t="s">
        <v>46</v>
      </c>
      <c r="M713" s="962" t="s">
        <v>167</v>
      </c>
      <c r="N713" s="677">
        <f t="shared" ca="1" si="116"/>
        <v>0</v>
      </c>
      <c r="O713" s="677">
        <f t="shared" ca="1" si="125"/>
        <v>0</v>
      </c>
      <c r="P713" s="677">
        <f t="shared" ca="1" si="125"/>
        <v>0</v>
      </c>
      <c r="Q713" s="677">
        <f t="shared" ca="1" si="125"/>
        <v>0</v>
      </c>
      <c r="R713" s="677">
        <f t="shared" ca="1" si="125"/>
        <v>0</v>
      </c>
      <c r="S713" s="677">
        <f t="shared" ca="1" si="125"/>
        <v>0</v>
      </c>
      <c r="T713" s="677">
        <f t="shared" ca="1" si="125"/>
        <v>0</v>
      </c>
      <c r="U713" s="677">
        <f t="shared" ca="1" si="125"/>
        <v>0</v>
      </c>
      <c r="V713" s="677">
        <f t="shared" ca="1" si="125"/>
        <v>0</v>
      </c>
      <c r="W713" s="677">
        <f t="shared" ca="1" si="119"/>
        <v>0</v>
      </c>
      <c r="X713" s="677">
        <f t="shared" ca="1" si="125"/>
        <v>0</v>
      </c>
      <c r="Y713" s="677">
        <f t="shared" ca="1" si="125"/>
        <v>0</v>
      </c>
      <c r="Z713" s="677">
        <f t="shared" ca="1" si="125"/>
        <v>-756.64660893027735</v>
      </c>
      <c r="AA713" t="str">
        <f t="shared" si="122"/>
        <v>ASR_COMP</v>
      </c>
      <c r="AB713" s="957">
        <f t="shared" si="123"/>
        <v>44682</v>
      </c>
      <c r="AC713" t="str">
        <f t="shared" si="124"/>
        <v>Unaudited</v>
      </c>
    </row>
    <row r="714" spans="1:29" x14ac:dyDescent="0.25">
      <c r="A714" t="s">
        <v>423</v>
      </c>
      <c r="B714" t="s">
        <v>1388</v>
      </c>
      <c r="C714" t="s">
        <v>1389</v>
      </c>
      <c r="D714">
        <v>1900</v>
      </c>
      <c r="E714" s="957">
        <v>1</v>
      </c>
      <c r="F714" t="s">
        <v>1034</v>
      </c>
      <c r="G714" s="957" t="s">
        <v>1387</v>
      </c>
      <c r="H714" t="s">
        <v>383</v>
      </c>
      <c r="I714" s="937" t="s">
        <v>491</v>
      </c>
      <c r="J714" s="937" t="s">
        <v>447</v>
      </c>
      <c r="K714" s="937" t="s">
        <v>6</v>
      </c>
      <c r="L714" s="937" t="s">
        <v>168</v>
      </c>
      <c r="M714" s="962" t="s">
        <v>464</v>
      </c>
      <c r="N714" s="677">
        <f t="shared" ca="1" si="116"/>
        <v>0</v>
      </c>
      <c r="O714" s="677">
        <f t="shared" ca="1" si="125"/>
        <v>0</v>
      </c>
      <c r="P714" s="677">
        <f t="shared" ca="1" si="125"/>
        <v>0</v>
      </c>
      <c r="Q714" s="677">
        <f t="shared" ca="1" si="125"/>
        <v>0</v>
      </c>
      <c r="R714" s="677">
        <f t="shared" ca="1" si="125"/>
        <v>0</v>
      </c>
      <c r="S714" s="677">
        <f t="shared" ca="1" si="125"/>
        <v>0</v>
      </c>
      <c r="T714" s="677">
        <f t="shared" ca="1" si="125"/>
        <v>0</v>
      </c>
      <c r="U714" s="677">
        <f t="shared" ca="1" si="125"/>
        <v>0</v>
      </c>
      <c r="V714" s="677">
        <f t="shared" ca="1" si="125"/>
        <v>0</v>
      </c>
      <c r="W714" s="677">
        <f t="shared" ca="1" si="119"/>
        <v>0</v>
      </c>
      <c r="X714" s="677">
        <f t="shared" ca="1" si="125"/>
        <v>0</v>
      </c>
      <c r="Y714" s="677">
        <f t="shared" ca="1" si="125"/>
        <v>0</v>
      </c>
      <c r="Z714" s="677">
        <f t="shared" ca="1" si="125"/>
        <v>-378.37122473640312</v>
      </c>
      <c r="AA714" t="str">
        <f t="shared" si="122"/>
        <v>ASR_COMP</v>
      </c>
      <c r="AB714" s="957">
        <f t="shared" si="123"/>
        <v>44682</v>
      </c>
      <c r="AC714" t="str">
        <f t="shared" si="124"/>
        <v>Unaudited</v>
      </c>
    </row>
    <row r="715" spans="1:29" x14ac:dyDescent="0.25">
      <c r="A715" t="s">
        <v>423</v>
      </c>
      <c r="B715" t="s">
        <v>1388</v>
      </c>
      <c r="C715" t="s">
        <v>1389</v>
      </c>
      <c r="D715">
        <v>1900</v>
      </c>
      <c r="E715" s="957">
        <v>1</v>
      </c>
      <c r="F715" t="s">
        <v>1034</v>
      </c>
      <c r="G715" s="957" t="s">
        <v>1387</v>
      </c>
      <c r="H715" t="s">
        <v>383</v>
      </c>
      <c r="I715" s="937" t="s">
        <v>491</v>
      </c>
      <c r="J715" s="937" t="s">
        <v>447</v>
      </c>
      <c r="K715" s="937" t="s">
        <v>437</v>
      </c>
      <c r="L715" s="937" t="s">
        <v>123</v>
      </c>
      <c r="M715" s="962" t="s">
        <v>32</v>
      </c>
      <c r="N715" s="677">
        <f t="shared" ca="1" si="116"/>
        <v>0</v>
      </c>
      <c r="O715" s="677">
        <f t="shared" ca="1" si="125"/>
        <v>0</v>
      </c>
      <c r="P715" s="677">
        <f t="shared" ca="1" si="125"/>
        <v>0</v>
      </c>
      <c r="Q715" s="677">
        <f t="shared" ca="1" si="125"/>
        <v>0</v>
      </c>
      <c r="R715" s="677">
        <f t="shared" ca="1" si="125"/>
        <v>0</v>
      </c>
      <c r="S715" s="677">
        <f t="shared" ca="1" si="125"/>
        <v>0</v>
      </c>
      <c r="T715" s="677">
        <f t="shared" ca="1" si="125"/>
        <v>0</v>
      </c>
      <c r="U715" s="677">
        <f t="shared" ca="1" si="125"/>
        <v>0</v>
      </c>
      <c r="V715" s="677">
        <f t="shared" ca="1" si="125"/>
        <v>0</v>
      </c>
      <c r="W715" s="677">
        <f t="shared" ca="1" si="119"/>
        <v>0</v>
      </c>
      <c r="X715" s="677">
        <f t="shared" ca="1" si="125"/>
        <v>0</v>
      </c>
      <c r="Y715" s="677">
        <f t="shared" ca="1" si="125"/>
        <v>0</v>
      </c>
      <c r="Z715" s="677">
        <f t="shared" ca="1" si="125"/>
        <v>0</v>
      </c>
      <c r="AA715" t="str">
        <f t="shared" si="122"/>
        <v>ASR_COMP</v>
      </c>
      <c r="AB715" s="957">
        <f t="shared" si="123"/>
        <v>44682</v>
      </c>
      <c r="AC715" t="str">
        <f t="shared" si="124"/>
        <v>Unaudited</v>
      </c>
    </row>
    <row r="716" spans="1:29" x14ac:dyDescent="0.25">
      <c r="A716" t="s">
        <v>423</v>
      </c>
      <c r="B716" t="s">
        <v>1388</v>
      </c>
      <c r="C716" t="s">
        <v>1389</v>
      </c>
      <c r="D716">
        <v>1900</v>
      </c>
      <c r="E716" s="957">
        <v>1</v>
      </c>
      <c r="F716" t="s">
        <v>1034</v>
      </c>
      <c r="G716" s="957" t="s">
        <v>1387</v>
      </c>
      <c r="H716" t="s">
        <v>383</v>
      </c>
      <c r="I716" s="937" t="s">
        <v>491</v>
      </c>
      <c r="J716" s="937" t="s">
        <v>447</v>
      </c>
      <c r="K716" s="937" t="s">
        <v>437</v>
      </c>
      <c r="L716" s="937" t="s">
        <v>946</v>
      </c>
      <c r="M716" s="962" t="s">
        <v>938</v>
      </c>
      <c r="N716" s="677">
        <f t="shared" ca="1" si="116"/>
        <v>0</v>
      </c>
      <c r="O716" s="677">
        <f t="shared" ca="1" si="125"/>
        <v>0</v>
      </c>
      <c r="P716" s="677">
        <f t="shared" ca="1" si="125"/>
        <v>0</v>
      </c>
      <c r="Q716" s="677">
        <f t="shared" ca="1" si="125"/>
        <v>0</v>
      </c>
      <c r="R716" s="677">
        <f t="shared" ca="1" si="125"/>
        <v>0</v>
      </c>
      <c r="S716" s="677">
        <f t="shared" ca="1" si="125"/>
        <v>0</v>
      </c>
      <c r="T716" s="677">
        <f t="shared" ca="1" si="125"/>
        <v>0</v>
      </c>
      <c r="U716" s="677">
        <f t="shared" ca="1" si="125"/>
        <v>0</v>
      </c>
      <c r="V716" s="677">
        <f t="shared" ca="1" si="125"/>
        <v>0</v>
      </c>
      <c r="W716" s="677">
        <f t="shared" ca="1" si="119"/>
        <v>0</v>
      </c>
      <c r="X716" s="677">
        <f t="shared" ca="1" si="125"/>
        <v>0</v>
      </c>
      <c r="Y716" s="677">
        <f t="shared" ca="1" si="125"/>
        <v>0</v>
      </c>
      <c r="Z716" s="677">
        <f t="shared" ca="1" si="125"/>
        <v>0</v>
      </c>
      <c r="AA716" t="str">
        <f t="shared" si="122"/>
        <v>ASR_COMP</v>
      </c>
      <c r="AB716" s="957">
        <f t="shared" si="123"/>
        <v>44682</v>
      </c>
      <c r="AC716" t="str">
        <f t="shared" si="124"/>
        <v>Unaudited</v>
      </c>
    </row>
    <row r="717" spans="1:29" x14ac:dyDescent="0.25">
      <c r="A717" t="s">
        <v>423</v>
      </c>
      <c r="B717" t="s">
        <v>1388</v>
      </c>
      <c r="C717" t="s">
        <v>1389</v>
      </c>
      <c r="D717">
        <v>1900</v>
      </c>
      <c r="E717" s="957">
        <v>1</v>
      </c>
      <c r="F717" t="s">
        <v>1034</v>
      </c>
      <c r="G717" s="957" t="s">
        <v>1387</v>
      </c>
      <c r="H717" t="s">
        <v>383</v>
      </c>
      <c r="I717" s="937" t="s">
        <v>491</v>
      </c>
      <c r="J717" s="937" t="s">
        <v>447</v>
      </c>
      <c r="K717" s="937" t="s">
        <v>437</v>
      </c>
      <c r="L717" s="945" t="s">
        <v>170</v>
      </c>
      <c r="M717" s="960" t="s">
        <v>40</v>
      </c>
      <c r="N717" s="677">
        <f t="shared" ca="1" si="116"/>
        <v>0</v>
      </c>
      <c r="O717" s="677">
        <f t="shared" ca="1" si="125"/>
        <v>0</v>
      </c>
      <c r="P717" s="677">
        <f t="shared" ca="1" si="125"/>
        <v>0</v>
      </c>
      <c r="Q717" s="677">
        <f t="shared" ca="1" si="125"/>
        <v>0</v>
      </c>
      <c r="R717" s="677">
        <f t="shared" ca="1" si="125"/>
        <v>0</v>
      </c>
      <c r="S717" s="677">
        <f t="shared" ca="1" si="125"/>
        <v>0</v>
      </c>
      <c r="T717" s="677">
        <f t="shared" ca="1" si="125"/>
        <v>0</v>
      </c>
      <c r="U717" s="677">
        <f t="shared" ca="1" si="125"/>
        <v>0</v>
      </c>
      <c r="V717" s="677">
        <f t="shared" ca="1" si="125"/>
        <v>0</v>
      </c>
      <c r="W717" s="677">
        <f t="shared" ca="1" si="119"/>
        <v>0</v>
      </c>
      <c r="X717" s="677">
        <f t="shared" ca="1" si="125"/>
        <v>0</v>
      </c>
      <c r="Y717" s="677">
        <f t="shared" ca="1" si="125"/>
        <v>0</v>
      </c>
      <c r="Z717" s="677">
        <f t="shared" ca="1" si="125"/>
        <v>0</v>
      </c>
      <c r="AA717" t="str">
        <f t="shared" si="122"/>
        <v>ASR_COMP</v>
      </c>
      <c r="AB717" s="957">
        <f t="shared" si="123"/>
        <v>44682</v>
      </c>
      <c r="AC717" t="str">
        <f t="shared" si="124"/>
        <v>Unaudited</v>
      </c>
    </row>
    <row r="718" spans="1:29" x14ac:dyDescent="0.25">
      <c r="A718" t="s">
        <v>423</v>
      </c>
      <c r="B718" t="s">
        <v>1388</v>
      </c>
      <c r="C718" t="s">
        <v>1389</v>
      </c>
      <c r="D718">
        <v>1900</v>
      </c>
      <c r="E718" s="957">
        <v>1</v>
      </c>
      <c r="F718" t="s">
        <v>1034</v>
      </c>
      <c r="G718" s="957" t="s">
        <v>1387</v>
      </c>
      <c r="H718" t="s">
        <v>383</v>
      </c>
      <c r="I718" s="937" t="s">
        <v>491</v>
      </c>
      <c r="J718" s="937" t="s">
        <v>447</v>
      </c>
      <c r="K718" s="937" t="s">
        <v>437</v>
      </c>
      <c r="L718" s="937" t="s">
        <v>171</v>
      </c>
      <c r="M718" s="962" t="s">
        <v>332</v>
      </c>
      <c r="N718" s="677">
        <f t="shared" ca="1" si="116"/>
        <v>0</v>
      </c>
      <c r="O718" s="677">
        <f t="shared" ca="1" si="125"/>
        <v>0</v>
      </c>
      <c r="P718" s="677">
        <f t="shared" ca="1" si="125"/>
        <v>0</v>
      </c>
      <c r="Q718" s="677">
        <f t="shared" ca="1" si="125"/>
        <v>0</v>
      </c>
      <c r="R718" s="677">
        <f t="shared" ca="1" si="125"/>
        <v>0</v>
      </c>
      <c r="S718" s="677">
        <f t="shared" ca="1" si="125"/>
        <v>0</v>
      </c>
      <c r="T718" s="677">
        <f t="shared" ca="1" si="125"/>
        <v>0</v>
      </c>
      <c r="U718" s="677">
        <f t="shared" ca="1" si="125"/>
        <v>0</v>
      </c>
      <c r="V718" s="677">
        <f t="shared" ca="1" si="125"/>
        <v>0</v>
      </c>
      <c r="W718" s="677">
        <f t="shared" ca="1" si="119"/>
        <v>0</v>
      </c>
      <c r="X718" s="677">
        <f t="shared" ca="1" si="125"/>
        <v>0</v>
      </c>
      <c r="Y718" s="677">
        <f t="shared" ca="1" si="125"/>
        <v>0</v>
      </c>
      <c r="Z718" s="677">
        <f t="shared" ca="1" si="125"/>
        <v>0</v>
      </c>
      <c r="AA718" t="str">
        <f t="shared" si="122"/>
        <v>ASR_COMP</v>
      </c>
      <c r="AB718" s="957">
        <f t="shared" si="123"/>
        <v>44682</v>
      </c>
      <c r="AC718" t="str">
        <f t="shared" si="124"/>
        <v>Unaudited</v>
      </c>
    </row>
    <row r="719" spans="1:29" x14ac:dyDescent="0.25">
      <c r="A719" t="s">
        <v>423</v>
      </c>
      <c r="B719" t="s">
        <v>1388</v>
      </c>
      <c r="C719" t="s">
        <v>1389</v>
      </c>
      <c r="D719">
        <v>1900</v>
      </c>
      <c r="E719" s="957">
        <v>1</v>
      </c>
      <c r="F719" t="s">
        <v>1034</v>
      </c>
      <c r="G719" s="957" t="s">
        <v>1387</v>
      </c>
      <c r="H719" t="s">
        <v>383</v>
      </c>
      <c r="I719" s="937" t="s">
        <v>491</v>
      </c>
      <c r="J719" s="937" t="s">
        <v>453</v>
      </c>
      <c r="K719" s="937" t="s">
        <v>438</v>
      </c>
      <c r="L719" s="937" t="s">
        <v>124</v>
      </c>
      <c r="M719" s="962" t="s">
        <v>27</v>
      </c>
      <c r="N719" s="677">
        <f t="shared" ca="1" si="116"/>
        <v>0</v>
      </c>
      <c r="O719" s="677">
        <f t="shared" ca="1" si="125"/>
        <v>0</v>
      </c>
      <c r="P719" s="677">
        <f t="shared" ca="1" si="125"/>
        <v>0</v>
      </c>
      <c r="Q719" s="677">
        <f t="shared" ca="1" si="125"/>
        <v>0</v>
      </c>
      <c r="R719" s="677">
        <f t="shared" ca="1" si="125"/>
        <v>0</v>
      </c>
      <c r="S719" s="677">
        <f t="shared" ca="1" si="125"/>
        <v>0</v>
      </c>
      <c r="T719" s="677">
        <f t="shared" ca="1" si="125"/>
        <v>0</v>
      </c>
      <c r="U719" s="677">
        <f t="shared" ca="1" si="125"/>
        <v>0</v>
      </c>
      <c r="V719" s="677">
        <f t="shared" ca="1" si="125"/>
        <v>0</v>
      </c>
      <c r="W719" s="677">
        <f t="shared" ca="1" si="119"/>
        <v>0</v>
      </c>
      <c r="X719" s="677">
        <f t="shared" ca="1" si="125"/>
        <v>0</v>
      </c>
      <c r="Y719" s="677">
        <f t="shared" ca="1" si="125"/>
        <v>0</v>
      </c>
      <c r="Z719" s="677">
        <f t="shared" ca="1" si="125"/>
        <v>0</v>
      </c>
      <c r="AA719" t="str">
        <f t="shared" si="122"/>
        <v>ASR_COMP</v>
      </c>
      <c r="AB719" s="957">
        <f t="shared" si="123"/>
        <v>44682</v>
      </c>
      <c r="AC719" t="str">
        <f t="shared" si="124"/>
        <v>Unaudited</v>
      </c>
    </row>
    <row r="720" spans="1:29" x14ac:dyDescent="0.25">
      <c r="A720" t="s">
        <v>423</v>
      </c>
      <c r="B720" t="s">
        <v>1388</v>
      </c>
      <c r="C720" t="s">
        <v>1389</v>
      </c>
      <c r="D720">
        <v>1900</v>
      </c>
      <c r="E720" s="957">
        <v>1</v>
      </c>
      <c r="F720" t="s">
        <v>1034</v>
      </c>
      <c r="G720" s="957" t="s">
        <v>1387</v>
      </c>
      <c r="H720" t="s">
        <v>383</v>
      </c>
      <c r="I720" s="937" t="s">
        <v>491</v>
      </c>
      <c r="J720" s="937" t="s">
        <v>453</v>
      </c>
      <c r="K720" s="937" t="s">
        <v>438</v>
      </c>
      <c r="L720" s="937" t="s">
        <v>125</v>
      </c>
      <c r="M720" s="962" t="s">
        <v>100</v>
      </c>
      <c r="N720" s="677">
        <f t="shared" ca="1" si="116"/>
        <v>0</v>
      </c>
      <c r="O720" s="677">
        <f t="shared" ca="1" si="125"/>
        <v>0</v>
      </c>
      <c r="P720" s="677">
        <f t="shared" ca="1" si="125"/>
        <v>0</v>
      </c>
      <c r="Q720" s="677">
        <f t="shared" ca="1" si="125"/>
        <v>0</v>
      </c>
      <c r="R720" s="677">
        <f t="shared" ca="1" si="125"/>
        <v>0</v>
      </c>
      <c r="S720" s="677">
        <f t="shared" ca="1" si="125"/>
        <v>0</v>
      </c>
      <c r="T720" s="677">
        <f t="shared" ca="1" si="125"/>
        <v>0</v>
      </c>
      <c r="U720" s="677">
        <f t="shared" ca="1" si="125"/>
        <v>0</v>
      </c>
      <c r="V720" s="677">
        <f t="shared" ca="1" si="125"/>
        <v>0</v>
      </c>
      <c r="W720" s="677">
        <f t="shared" ca="1" si="119"/>
        <v>0</v>
      </c>
      <c r="X720" s="677">
        <f t="shared" ca="1" si="125"/>
        <v>0</v>
      </c>
      <c r="Y720" s="677">
        <f t="shared" ca="1" si="125"/>
        <v>0</v>
      </c>
      <c r="Z720" s="677">
        <f t="shared" ca="1" si="125"/>
        <v>0</v>
      </c>
      <c r="AA720" t="str">
        <f t="shared" si="122"/>
        <v>ASR_COMP</v>
      </c>
      <c r="AB720" s="957">
        <f t="shared" si="123"/>
        <v>44682</v>
      </c>
      <c r="AC720" t="str">
        <f t="shared" si="124"/>
        <v>Unaudited</v>
      </c>
    </row>
    <row r="721" spans="1:29" x14ac:dyDescent="0.25">
      <c r="A721" t="s">
        <v>423</v>
      </c>
      <c r="B721" t="s">
        <v>1388</v>
      </c>
      <c r="C721" t="s">
        <v>1389</v>
      </c>
      <c r="D721">
        <v>1900</v>
      </c>
      <c r="E721" s="957">
        <v>1</v>
      </c>
      <c r="F721" t="s">
        <v>1034</v>
      </c>
      <c r="G721" s="957" t="s">
        <v>1387</v>
      </c>
      <c r="H721" t="s">
        <v>383</v>
      </c>
      <c r="I721" s="937" t="s">
        <v>491</v>
      </c>
      <c r="J721" s="937" t="s">
        <v>453</v>
      </c>
      <c r="K721" s="937" t="s">
        <v>438</v>
      </c>
      <c r="L721" s="937" t="s">
        <v>126</v>
      </c>
      <c r="M721" s="962" t="s">
        <v>101</v>
      </c>
      <c r="N721" s="677">
        <f t="shared" ca="1" si="116"/>
        <v>0</v>
      </c>
      <c r="O721" s="677">
        <f t="shared" ca="1" si="125"/>
        <v>0</v>
      </c>
      <c r="P721" s="677">
        <f t="shared" ca="1" si="125"/>
        <v>0</v>
      </c>
      <c r="Q721" s="677">
        <f t="shared" ca="1" si="125"/>
        <v>0</v>
      </c>
      <c r="R721" s="677">
        <f t="shared" ca="1" si="125"/>
        <v>0</v>
      </c>
      <c r="S721" s="677">
        <f t="shared" ca="1" si="125"/>
        <v>0</v>
      </c>
      <c r="T721" s="677">
        <f t="shared" ca="1" si="125"/>
        <v>0</v>
      </c>
      <c r="U721" s="677">
        <f t="shared" ca="1" si="125"/>
        <v>0</v>
      </c>
      <c r="V721" s="677">
        <f t="shared" ca="1" si="125"/>
        <v>0</v>
      </c>
      <c r="W721" s="677">
        <f t="shared" ca="1" si="119"/>
        <v>0</v>
      </c>
      <c r="X721" s="677">
        <f t="shared" ca="1" si="125"/>
        <v>0</v>
      </c>
      <c r="Y721" s="677">
        <f t="shared" ca="1" si="125"/>
        <v>0</v>
      </c>
      <c r="Z721" s="677">
        <f t="shared" ca="1" si="125"/>
        <v>0</v>
      </c>
      <c r="AA721" t="str">
        <f t="shared" si="122"/>
        <v>ASR_COMP</v>
      </c>
      <c r="AB721" s="957">
        <f t="shared" si="123"/>
        <v>44682</v>
      </c>
      <c r="AC721" t="str">
        <f t="shared" si="124"/>
        <v>Unaudited</v>
      </c>
    </row>
    <row r="722" spans="1:29" x14ac:dyDescent="0.25">
      <c r="A722" t="s">
        <v>423</v>
      </c>
      <c r="B722" t="s">
        <v>1388</v>
      </c>
      <c r="C722" t="s">
        <v>1389</v>
      </c>
      <c r="D722">
        <v>1900</v>
      </c>
      <c r="E722" s="957">
        <v>1</v>
      </c>
      <c r="F722" t="s">
        <v>1034</v>
      </c>
      <c r="G722" s="957" t="s">
        <v>1387</v>
      </c>
      <c r="H722" t="s">
        <v>383</v>
      </c>
      <c r="I722" s="937" t="s">
        <v>491</v>
      </c>
      <c r="J722" s="937" t="s">
        <v>453</v>
      </c>
      <c r="K722" s="937" t="s">
        <v>438</v>
      </c>
      <c r="L722" s="945" t="s">
        <v>127</v>
      </c>
      <c r="M722" s="960" t="s">
        <v>102</v>
      </c>
      <c r="N722" s="677">
        <f t="shared" ca="1" si="116"/>
        <v>0</v>
      </c>
      <c r="O722" s="677">
        <f t="shared" ca="1" si="125"/>
        <v>0</v>
      </c>
      <c r="P722" s="677">
        <f t="shared" ca="1" si="125"/>
        <v>0</v>
      </c>
      <c r="Q722" s="677">
        <f t="shared" ca="1" si="125"/>
        <v>0</v>
      </c>
      <c r="R722" s="677">
        <f t="shared" ca="1" si="125"/>
        <v>0</v>
      </c>
      <c r="S722" s="677">
        <f t="shared" ca="1" si="125"/>
        <v>0</v>
      </c>
      <c r="T722" s="677">
        <f t="shared" ca="1" si="125"/>
        <v>0</v>
      </c>
      <c r="U722" s="677">
        <f t="shared" ca="1" si="125"/>
        <v>0</v>
      </c>
      <c r="V722" s="677">
        <f t="shared" ca="1" si="125"/>
        <v>0</v>
      </c>
      <c r="W722" s="677">
        <f t="shared" ca="1" si="119"/>
        <v>0</v>
      </c>
      <c r="X722" s="677">
        <f t="shared" ca="1" si="125"/>
        <v>0</v>
      </c>
      <c r="Y722" s="677">
        <f t="shared" ca="1" si="125"/>
        <v>0</v>
      </c>
      <c r="Z722" s="677">
        <f t="shared" ca="1" si="125"/>
        <v>0</v>
      </c>
      <c r="AA722" t="str">
        <f t="shared" si="122"/>
        <v>ASR_COMP</v>
      </c>
      <c r="AB722" s="957">
        <f t="shared" si="123"/>
        <v>44682</v>
      </c>
      <c r="AC722" t="str">
        <f t="shared" si="124"/>
        <v>Unaudited</v>
      </c>
    </row>
    <row r="723" spans="1:29" x14ac:dyDescent="0.25">
      <c r="A723" t="s">
        <v>423</v>
      </c>
      <c r="B723" t="s">
        <v>1388</v>
      </c>
      <c r="C723" t="s">
        <v>1389</v>
      </c>
      <c r="D723">
        <v>1900</v>
      </c>
      <c r="E723" s="957">
        <v>1</v>
      </c>
      <c r="F723" t="s">
        <v>1034</v>
      </c>
      <c r="G723" s="957" t="s">
        <v>1387</v>
      </c>
      <c r="H723" t="s">
        <v>383</v>
      </c>
      <c r="I723" s="962" t="s">
        <v>491</v>
      </c>
      <c r="J723" s="962" t="s">
        <v>453</v>
      </c>
      <c r="K723" s="962" t="s">
        <v>438</v>
      </c>
      <c r="L723" s="953" t="s">
        <v>128</v>
      </c>
      <c r="M723" s="962" t="s">
        <v>103</v>
      </c>
      <c r="N723" s="677">
        <f t="shared" ca="1" si="116"/>
        <v>0</v>
      </c>
      <c r="O723" s="677">
        <f t="shared" ca="1" si="125"/>
        <v>0</v>
      </c>
      <c r="P723" s="677">
        <f t="shared" ca="1" si="125"/>
        <v>0</v>
      </c>
      <c r="Q723" s="677">
        <f t="shared" ca="1" si="125"/>
        <v>0</v>
      </c>
      <c r="R723" s="677">
        <f t="shared" ca="1" si="125"/>
        <v>0</v>
      </c>
      <c r="S723" s="677">
        <f t="shared" ca="1" si="125"/>
        <v>0</v>
      </c>
      <c r="T723" s="677">
        <f t="shared" ca="1" si="125"/>
        <v>0</v>
      </c>
      <c r="U723" s="677">
        <f t="shared" ca="1" si="125"/>
        <v>0</v>
      </c>
      <c r="V723" s="677">
        <f t="shared" ca="1" si="125"/>
        <v>0</v>
      </c>
      <c r="W723" s="677">
        <f t="shared" ca="1" si="119"/>
        <v>0</v>
      </c>
      <c r="X723" s="677">
        <f t="shared" ca="1" si="125"/>
        <v>0</v>
      </c>
      <c r="Y723" s="677">
        <f t="shared" ca="1" si="125"/>
        <v>0</v>
      </c>
      <c r="Z723" s="677">
        <f t="shared" ca="1" si="125"/>
        <v>0</v>
      </c>
      <c r="AA723" t="str">
        <f t="shared" si="122"/>
        <v>ASR_COMP</v>
      </c>
      <c r="AB723" s="957">
        <f t="shared" si="123"/>
        <v>44682</v>
      </c>
      <c r="AC723" t="str">
        <f t="shared" si="124"/>
        <v>Unaudited</v>
      </c>
    </row>
    <row r="724" spans="1:29" x14ac:dyDescent="0.25">
      <c r="A724" t="s">
        <v>423</v>
      </c>
      <c r="B724" t="s">
        <v>1388</v>
      </c>
      <c r="C724" t="s">
        <v>1389</v>
      </c>
      <c r="D724">
        <v>1900</v>
      </c>
      <c r="E724" s="957">
        <v>1</v>
      </c>
      <c r="F724" t="s">
        <v>1034</v>
      </c>
      <c r="G724" s="957" t="s">
        <v>1387</v>
      </c>
      <c r="H724" t="s">
        <v>383</v>
      </c>
      <c r="I724" s="958" t="s">
        <v>491</v>
      </c>
      <c r="J724" s="958" t="s">
        <v>453</v>
      </c>
      <c r="K724" s="958" t="s">
        <v>438</v>
      </c>
      <c r="L724" s="953" t="s">
        <v>129</v>
      </c>
      <c r="M724" s="958" t="s">
        <v>28</v>
      </c>
      <c r="N724" s="677">
        <f t="shared" ca="1" si="116"/>
        <v>0</v>
      </c>
      <c r="O724" s="677">
        <f t="shared" ca="1" si="125"/>
        <v>0</v>
      </c>
      <c r="P724" s="677">
        <f t="shared" ca="1" si="125"/>
        <v>0</v>
      </c>
      <c r="Q724" s="677">
        <f t="shared" ca="1" si="125"/>
        <v>0</v>
      </c>
      <c r="R724" s="677">
        <f t="shared" ca="1" si="125"/>
        <v>0</v>
      </c>
      <c r="S724" s="677">
        <f t="shared" ca="1" si="125"/>
        <v>0</v>
      </c>
      <c r="T724" s="677">
        <f t="shared" ca="1" si="125"/>
        <v>0</v>
      </c>
      <c r="U724" s="677">
        <f t="shared" ca="1" si="125"/>
        <v>0</v>
      </c>
      <c r="V724" s="677">
        <f t="shared" ca="1" si="125"/>
        <v>0</v>
      </c>
      <c r="W724" s="677">
        <f t="shared" ca="1" si="119"/>
        <v>0</v>
      </c>
      <c r="X724" s="677">
        <f t="shared" ca="1" si="125"/>
        <v>0</v>
      </c>
      <c r="Y724" s="677">
        <f t="shared" ca="1" si="125"/>
        <v>0</v>
      </c>
      <c r="Z724" s="677">
        <f t="shared" ca="1" si="125"/>
        <v>0</v>
      </c>
      <c r="AA724" t="str">
        <f t="shared" si="122"/>
        <v>ASR_COMP</v>
      </c>
      <c r="AB724" s="957">
        <f t="shared" si="123"/>
        <v>44682</v>
      </c>
      <c r="AC724" t="str">
        <f t="shared" si="124"/>
        <v>Unaudited</v>
      </c>
    </row>
    <row r="725" spans="1:29" x14ac:dyDescent="0.25">
      <c r="A725" t="s">
        <v>423</v>
      </c>
      <c r="B725" t="s">
        <v>1388</v>
      </c>
      <c r="C725" t="s">
        <v>1389</v>
      </c>
      <c r="D725">
        <v>1900</v>
      </c>
      <c r="E725" s="957">
        <v>1</v>
      </c>
      <c r="F725" t="s">
        <v>1034</v>
      </c>
      <c r="G725" s="957" t="s">
        <v>1387</v>
      </c>
      <c r="H725" t="s">
        <v>383</v>
      </c>
      <c r="I725" s="958" t="s">
        <v>491</v>
      </c>
      <c r="J725" s="958" t="s">
        <v>439</v>
      </c>
      <c r="K725" s="958" t="s">
        <v>439</v>
      </c>
      <c r="L725" s="937" t="s">
        <v>131</v>
      </c>
      <c r="M725" s="958" t="s">
        <v>329</v>
      </c>
      <c r="N725" s="677">
        <f t="shared" ca="1" si="116"/>
        <v>0</v>
      </c>
      <c r="O725" s="677">
        <f t="shared" ca="1" si="125"/>
        <v>0</v>
      </c>
      <c r="P725" s="677">
        <f t="shared" ca="1" si="125"/>
        <v>0</v>
      </c>
      <c r="Q725" s="677">
        <f t="shared" ca="1" si="125"/>
        <v>0</v>
      </c>
      <c r="R725" s="677">
        <f t="shared" ca="1" si="125"/>
        <v>0</v>
      </c>
      <c r="S725" s="677">
        <f t="shared" ca="1" si="125"/>
        <v>0</v>
      </c>
      <c r="T725" s="677">
        <f t="shared" ca="1" si="125"/>
        <v>0</v>
      </c>
      <c r="U725" s="677">
        <f t="shared" ca="1" si="125"/>
        <v>0</v>
      </c>
      <c r="V725" s="677">
        <f t="shared" ca="1" si="125"/>
        <v>0</v>
      </c>
      <c r="W725" s="677">
        <f t="shared" ca="1" si="119"/>
        <v>0</v>
      </c>
      <c r="X725" s="677">
        <f t="shared" ca="1" si="125"/>
        <v>0</v>
      </c>
      <c r="Y725" s="677">
        <f t="shared" ca="1" si="125"/>
        <v>0</v>
      </c>
      <c r="Z725" s="677">
        <f t="shared" ca="1" si="125"/>
        <v>0</v>
      </c>
      <c r="AA725" t="str">
        <f t="shared" si="122"/>
        <v>ASR_COMP</v>
      </c>
      <c r="AB725" s="957">
        <f t="shared" si="123"/>
        <v>44682</v>
      </c>
      <c r="AC725" t="str">
        <f t="shared" si="124"/>
        <v>Unaudited</v>
      </c>
    </row>
    <row r="726" spans="1:29" x14ac:dyDescent="0.25">
      <c r="A726" t="s">
        <v>423</v>
      </c>
      <c r="B726" t="s">
        <v>1388</v>
      </c>
      <c r="C726" t="s">
        <v>1389</v>
      </c>
      <c r="D726">
        <v>1900</v>
      </c>
      <c r="E726" s="957">
        <v>1</v>
      </c>
      <c r="F726" t="s">
        <v>1034</v>
      </c>
      <c r="G726" s="957" t="s">
        <v>1387</v>
      </c>
      <c r="H726" t="s">
        <v>383</v>
      </c>
      <c r="I726" s="958" t="s">
        <v>491</v>
      </c>
      <c r="J726" s="958" t="s">
        <v>439</v>
      </c>
      <c r="K726" s="958" t="s">
        <v>439</v>
      </c>
      <c r="L726" s="937" t="s">
        <v>132</v>
      </c>
      <c r="M726" s="958" t="s">
        <v>328</v>
      </c>
      <c r="N726" s="677">
        <f t="shared" ca="1" si="116"/>
        <v>0</v>
      </c>
      <c r="O726" s="677">
        <f t="shared" ca="1" si="125"/>
        <v>0</v>
      </c>
      <c r="P726" s="677">
        <f t="shared" ca="1" si="125"/>
        <v>0</v>
      </c>
      <c r="Q726" s="677">
        <f t="shared" ca="1" si="125"/>
        <v>0</v>
      </c>
      <c r="R726" s="677">
        <f t="shared" ca="1" si="125"/>
        <v>0</v>
      </c>
      <c r="S726" s="677">
        <f t="shared" ca="1" si="125"/>
        <v>0</v>
      </c>
      <c r="T726" s="677">
        <f t="shared" ca="1" si="125"/>
        <v>0</v>
      </c>
      <c r="U726" s="677">
        <f t="shared" ca="1" si="125"/>
        <v>0</v>
      </c>
      <c r="V726" s="677">
        <f t="shared" ca="1" si="125"/>
        <v>0</v>
      </c>
      <c r="W726" s="677">
        <f t="shared" ca="1" si="119"/>
        <v>0</v>
      </c>
      <c r="X726" s="677">
        <f t="shared" ca="1" si="125"/>
        <v>0</v>
      </c>
      <c r="Y726" s="677">
        <f t="shared" ca="1" si="125"/>
        <v>0</v>
      </c>
      <c r="Z726" s="677">
        <f t="shared" ca="1" si="125"/>
        <v>0</v>
      </c>
      <c r="AA726" t="str">
        <f t="shared" si="122"/>
        <v>ASR_COMP</v>
      </c>
      <c r="AB726" s="957">
        <f t="shared" si="123"/>
        <v>44682</v>
      </c>
      <c r="AC726" t="str">
        <f t="shared" si="124"/>
        <v>Unaudited</v>
      </c>
    </row>
    <row r="727" spans="1:29" ht="30" x14ac:dyDescent="0.25">
      <c r="A727" t="s">
        <v>423</v>
      </c>
      <c r="B727" t="s">
        <v>1388</v>
      </c>
      <c r="C727" t="s">
        <v>1389</v>
      </c>
      <c r="D727">
        <v>1900</v>
      </c>
      <c r="E727" s="957">
        <v>1</v>
      </c>
      <c r="F727" t="s">
        <v>1034</v>
      </c>
      <c r="G727" s="957" t="s">
        <v>1387</v>
      </c>
      <c r="H727" t="s">
        <v>383</v>
      </c>
      <c r="I727" s="965" t="s">
        <v>491</v>
      </c>
      <c r="J727" s="965" t="s">
        <v>439</v>
      </c>
      <c r="K727" s="965" t="s">
        <v>439</v>
      </c>
      <c r="L727" s="945" t="s">
        <v>133</v>
      </c>
      <c r="M727" s="965" t="s">
        <v>182</v>
      </c>
      <c r="N727" s="677">
        <f t="shared" ca="1" si="116"/>
        <v>0</v>
      </c>
      <c r="O727" s="677">
        <f t="shared" ca="1" si="125"/>
        <v>0</v>
      </c>
      <c r="P727" s="677">
        <f t="shared" ca="1" si="125"/>
        <v>0</v>
      </c>
      <c r="Q727" s="677">
        <f t="shared" ca="1" si="125"/>
        <v>0</v>
      </c>
      <c r="R727" s="677">
        <f t="shared" ca="1" si="125"/>
        <v>0</v>
      </c>
      <c r="S727" s="677">
        <f t="shared" ca="1" si="125"/>
        <v>0</v>
      </c>
      <c r="T727" s="677">
        <f t="shared" ca="1" si="125"/>
        <v>0</v>
      </c>
      <c r="U727" s="677">
        <f t="shared" ca="1" si="125"/>
        <v>0</v>
      </c>
      <c r="V727" s="677">
        <f t="shared" ca="1" si="125"/>
        <v>0</v>
      </c>
      <c r="W727" s="677">
        <f t="shared" ca="1" si="119"/>
        <v>0</v>
      </c>
      <c r="X727" s="677">
        <f t="shared" ca="1" si="125"/>
        <v>0</v>
      </c>
      <c r="Y727" s="677">
        <f t="shared" ca="1" si="125"/>
        <v>0</v>
      </c>
      <c r="Z727" s="677">
        <f t="shared" ca="1" si="125"/>
        <v>0</v>
      </c>
      <c r="AA727" t="str">
        <f t="shared" si="122"/>
        <v>ASR_COMP</v>
      </c>
      <c r="AB727" s="957">
        <f t="shared" si="123"/>
        <v>44682</v>
      </c>
      <c r="AC727" t="str">
        <f t="shared" si="124"/>
        <v>Unaudited</v>
      </c>
    </row>
    <row r="728" spans="1:29" x14ac:dyDescent="0.25">
      <c r="A728" t="s">
        <v>423</v>
      </c>
      <c r="B728" t="s">
        <v>1388</v>
      </c>
      <c r="C728" t="s">
        <v>1389</v>
      </c>
      <c r="D728">
        <v>1900</v>
      </c>
      <c r="E728" s="957">
        <v>1</v>
      </c>
      <c r="F728" t="s">
        <v>1034</v>
      </c>
      <c r="G728" s="957" t="s">
        <v>1387</v>
      </c>
      <c r="H728" t="s">
        <v>383</v>
      </c>
      <c r="I728" s="937" t="s">
        <v>491</v>
      </c>
      <c r="J728" s="937" t="s">
        <v>439</v>
      </c>
      <c r="K728" s="937" t="s">
        <v>439</v>
      </c>
      <c r="L728" s="937" t="s">
        <v>134</v>
      </c>
      <c r="M728" s="958" t="s">
        <v>497</v>
      </c>
      <c r="N728" s="677">
        <f t="shared" ca="1" si="116"/>
        <v>0</v>
      </c>
      <c r="O728" s="677">
        <f t="shared" ca="1" si="125"/>
        <v>0</v>
      </c>
      <c r="P728" s="677">
        <f t="shared" ca="1" si="125"/>
        <v>0</v>
      </c>
      <c r="Q728" s="677">
        <f t="shared" ca="1" si="125"/>
        <v>0</v>
      </c>
      <c r="R728" s="677">
        <f t="shared" ca="1" si="125"/>
        <v>0</v>
      </c>
      <c r="S728" s="677">
        <f t="shared" ca="1" si="125"/>
        <v>0</v>
      </c>
      <c r="T728" s="677">
        <f t="shared" ca="1" si="125"/>
        <v>0</v>
      </c>
      <c r="U728" s="677">
        <f t="shared" ca="1" si="125"/>
        <v>0</v>
      </c>
      <c r="V728" s="677">
        <f t="shared" ca="1" si="125"/>
        <v>0</v>
      </c>
      <c r="W728" s="677">
        <f t="shared" ca="1" si="119"/>
        <v>0</v>
      </c>
      <c r="X728" s="677">
        <f t="shared" ca="1" si="125"/>
        <v>0</v>
      </c>
      <c r="Y728" s="677">
        <f t="shared" ca="1" si="125"/>
        <v>0</v>
      </c>
      <c r="Z728" s="677">
        <f t="shared" ca="1" si="125"/>
        <v>0</v>
      </c>
      <c r="AA728" t="str">
        <f t="shared" si="122"/>
        <v>ASR_COMP</v>
      </c>
      <c r="AB728" s="957">
        <f t="shared" si="123"/>
        <v>44682</v>
      </c>
      <c r="AC728" t="str">
        <f t="shared" si="124"/>
        <v>Unaudited</v>
      </c>
    </row>
    <row r="729" spans="1:29" x14ac:dyDescent="0.25">
      <c r="A729" t="s">
        <v>423</v>
      </c>
      <c r="B729" t="s">
        <v>1388</v>
      </c>
      <c r="C729" t="s">
        <v>1389</v>
      </c>
      <c r="D729">
        <v>1900</v>
      </c>
      <c r="E729" s="957">
        <v>1</v>
      </c>
      <c r="F729" t="s">
        <v>1034</v>
      </c>
      <c r="G729" s="957" t="s">
        <v>1387</v>
      </c>
      <c r="H729" t="s">
        <v>383</v>
      </c>
      <c r="I729" s="937" t="s">
        <v>491</v>
      </c>
      <c r="J729" s="937" t="s">
        <v>439</v>
      </c>
      <c r="K729" s="937" t="s">
        <v>439</v>
      </c>
      <c r="L729" s="943" t="s">
        <v>135</v>
      </c>
      <c r="M729" s="959" t="s">
        <v>498</v>
      </c>
      <c r="N729" s="677">
        <f t="shared" ca="1" si="116"/>
        <v>0</v>
      </c>
      <c r="O729" s="677">
        <f t="shared" ca="1" si="125"/>
        <v>0</v>
      </c>
      <c r="P729" s="677">
        <f t="shared" ca="1" si="125"/>
        <v>0</v>
      </c>
      <c r="Q729" s="677">
        <f t="shared" ca="1" si="125"/>
        <v>0</v>
      </c>
      <c r="R729" s="677">
        <f t="shared" ca="1" si="125"/>
        <v>0</v>
      </c>
      <c r="S729" s="677">
        <f t="shared" ca="1" si="125"/>
        <v>0</v>
      </c>
      <c r="T729" s="677">
        <f t="shared" ca="1" si="125"/>
        <v>0</v>
      </c>
      <c r="U729" s="677">
        <f t="shared" ca="1" si="125"/>
        <v>0</v>
      </c>
      <c r="V729" s="677">
        <f t="shared" ca="1" si="125"/>
        <v>0</v>
      </c>
      <c r="W729" s="677">
        <f t="shared" ca="1" si="119"/>
        <v>0</v>
      </c>
      <c r="X729" s="677">
        <f t="shared" ca="1" si="125"/>
        <v>0</v>
      </c>
      <c r="Y729" s="677">
        <f t="shared" ca="1" si="125"/>
        <v>0</v>
      </c>
      <c r="Z729" s="677">
        <f t="shared" ca="1" si="125"/>
        <v>0</v>
      </c>
      <c r="AA729" t="str">
        <f t="shared" si="122"/>
        <v>ASR_COMP</v>
      </c>
      <c r="AB729" s="957">
        <f t="shared" si="123"/>
        <v>44682</v>
      </c>
      <c r="AC729" t="str">
        <f t="shared" si="124"/>
        <v>Unaudited</v>
      </c>
    </row>
    <row r="730" spans="1:29" x14ac:dyDescent="0.25">
      <c r="A730" t="s">
        <v>423</v>
      </c>
      <c r="B730" t="s">
        <v>1388</v>
      </c>
      <c r="C730" t="s">
        <v>1389</v>
      </c>
      <c r="D730">
        <v>1900</v>
      </c>
      <c r="E730" s="957">
        <v>1</v>
      </c>
      <c r="F730" t="s">
        <v>1034</v>
      </c>
      <c r="G730" s="957" t="s">
        <v>1387</v>
      </c>
      <c r="H730" t="s">
        <v>383</v>
      </c>
      <c r="I730" s="958" t="s">
        <v>491</v>
      </c>
      <c r="J730" s="958" t="s">
        <v>439</v>
      </c>
      <c r="K730" s="958" t="s">
        <v>439</v>
      </c>
      <c r="L730" s="937" t="s">
        <v>136</v>
      </c>
      <c r="M730" s="958" t="s">
        <v>499</v>
      </c>
      <c r="N730" s="677">
        <f t="shared" ca="1" si="116"/>
        <v>0</v>
      </c>
      <c r="O730" s="677">
        <f t="shared" ca="1" si="125"/>
        <v>0</v>
      </c>
      <c r="P730" s="677">
        <f t="shared" ca="1" si="125"/>
        <v>0</v>
      </c>
      <c r="Q730" s="677">
        <f t="shared" ca="1" si="125"/>
        <v>0</v>
      </c>
      <c r="R730" s="677">
        <f t="shared" ca="1" si="125"/>
        <v>0</v>
      </c>
      <c r="S730" s="677">
        <f t="shared" ca="1" si="125"/>
        <v>0</v>
      </c>
      <c r="T730" s="677">
        <f t="shared" ca="1" si="125"/>
        <v>0</v>
      </c>
      <c r="U730" s="677">
        <f t="shared" ca="1" si="125"/>
        <v>0</v>
      </c>
      <c r="V730" s="677">
        <f t="shared" ca="1" si="125"/>
        <v>0</v>
      </c>
      <c r="W730" s="677">
        <f t="shared" ca="1" si="119"/>
        <v>0</v>
      </c>
      <c r="X730" s="677">
        <f t="shared" ca="1" si="125"/>
        <v>0</v>
      </c>
      <c r="Y730" s="677">
        <f t="shared" ca="1" si="125"/>
        <v>0</v>
      </c>
      <c r="Z730" s="677">
        <f t="shared" ca="1" si="125"/>
        <v>0</v>
      </c>
      <c r="AA730" t="str">
        <f t="shared" si="122"/>
        <v>ASR_COMP</v>
      </c>
      <c r="AB730" s="957">
        <f t="shared" si="123"/>
        <v>44682</v>
      </c>
      <c r="AC730" t="str">
        <f t="shared" si="124"/>
        <v>Unaudited</v>
      </c>
    </row>
    <row r="731" spans="1:29" x14ac:dyDescent="0.25">
      <c r="A731" t="s">
        <v>423</v>
      </c>
      <c r="B731" t="s">
        <v>1388</v>
      </c>
      <c r="C731" t="s">
        <v>1389</v>
      </c>
      <c r="D731">
        <v>1900</v>
      </c>
      <c r="E731" s="957">
        <v>1</v>
      </c>
      <c r="F731" t="s">
        <v>1034</v>
      </c>
      <c r="G731" s="957" t="s">
        <v>1387</v>
      </c>
      <c r="H731" t="s">
        <v>383</v>
      </c>
      <c r="I731" s="937" t="s">
        <v>492</v>
      </c>
      <c r="J731" s="937" t="s">
        <v>26</v>
      </c>
      <c r="K731" s="937" t="s">
        <v>26</v>
      </c>
      <c r="L731" s="937" t="s">
        <v>272</v>
      </c>
      <c r="M731" s="958" t="s">
        <v>26</v>
      </c>
      <c r="N731" s="677">
        <f t="shared" ca="1" si="116"/>
        <v>0</v>
      </c>
      <c r="O731" s="677">
        <f t="shared" ca="1" si="125"/>
        <v>0</v>
      </c>
      <c r="P731" s="677">
        <f t="shared" ca="1" si="125"/>
        <v>0</v>
      </c>
      <c r="Q731" s="677">
        <f t="shared" ca="1" si="125"/>
        <v>0</v>
      </c>
      <c r="R731" s="677">
        <f t="shared" ca="1" si="125"/>
        <v>0</v>
      </c>
      <c r="S731" s="677">
        <f t="shared" ca="1" si="125"/>
        <v>0</v>
      </c>
      <c r="T731" s="677">
        <f t="shared" ca="1" si="125"/>
        <v>0</v>
      </c>
      <c r="U731" s="677">
        <f t="shared" ca="1" si="125"/>
        <v>0</v>
      </c>
      <c r="V731" s="677">
        <f t="shared" ca="1" si="125"/>
        <v>0</v>
      </c>
      <c r="W731" s="677">
        <f t="shared" ca="1" si="119"/>
        <v>0</v>
      </c>
      <c r="X731" s="677">
        <f t="shared" ca="1" si="125"/>
        <v>0</v>
      </c>
      <c r="Y731" s="677">
        <f t="shared" ca="1" si="125"/>
        <v>0</v>
      </c>
      <c r="Z731" s="677">
        <f t="shared" ca="1" si="125"/>
        <v>240065.29367144089</v>
      </c>
      <c r="AA731" t="str">
        <f t="shared" si="122"/>
        <v>ASR_COMP</v>
      </c>
      <c r="AB731" s="957">
        <f t="shared" si="123"/>
        <v>44682</v>
      </c>
      <c r="AC731" t="str">
        <f t="shared" si="124"/>
        <v>Unaudited</v>
      </c>
    </row>
    <row r="732" spans="1:29" x14ac:dyDescent="0.25">
      <c r="A732" t="s">
        <v>423</v>
      </c>
      <c r="B732" t="s">
        <v>1388</v>
      </c>
      <c r="C732" t="s">
        <v>1389</v>
      </c>
      <c r="D732">
        <v>1900</v>
      </c>
      <c r="E732" s="957">
        <v>1</v>
      </c>
      <c r="F732" t="s">
        <v>441</v>
      </c>
      <c r="G732" s="957">
        <v>91</v>
      </c>
      <c r="H732" t="s">
        <v>384</v>
      </c>
      <c r="I732" s="937" t="s">
        <v>435</v>
      </c>
      <c r="J732" s="937" t="s">
        <v>435</v>
      </c>
      <c r="K732" s="937" t="s">
        <v>435</v>
      </c>
      <c r="L732" s="937"/>
      <c r="M732" s="958" t="s">
        <v>435</v>
      </c>
      <c r="N732" s="677">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38119.68</v>
      </c>
      <c r="O732" s="677">
        <f t="shared" ca="1" si="125"/>
        <v>31860.79</v>
      </c>
      <c r="P732" s="677">
        <f t="shared" ca="1" si="125"/>
        <v>514.63</v>
      </c>
      <c r="Q732" s="677">
        <f t="shared" ca="1" si="125"/>
        <v>2715.15</v>
      </c>
      <c r="R732" s="677">
        <f t="shared" ca="1" si="125"/>
        <v>334</v>
      </c>
      <c r="S732" s="677">
        <f t="shared" ca="1" si="125"/>
        <v>989.13999999999987</v>
      </c>
      <c r="T732" s="677">
        <f t="shared" ca="1" si="125"/>
        <v>357</v>
      </c>
      <c r="U732" s="677">
        <f t="shared" ca="1" si="125"/>
        <v>0</v>
      </c>
      <c r="V732" s="677">
        <f t="shared" ca="1" si="125"/>
        <v>27</v>
      </c>
      <c r="W732" s="677">
        <f t="shared" ca="1" si="119"/>
        <v>0</v>
      </c>
      <c r="X732" s="677">
        <f t="shared" ca="1" si="125"/>
        <v>1237.97</v>
      </c>
      <c r="Y732" s="677">
        <f t="shared" ca="1" si="125"/>
        <v>84</v>
      </c>
      <c r="Z732" s="677">
        <f t="shared" ca="1" si="125"/>
        <v>0</v>
      </c>
      <c r="AA732" t="str">
        <f t="shared" si="122"/>
        <v>ASR_COMP</v>
      </c>
      <c r="AB732" s="957">
        <f t="shared" si="123"/>
        <v>44682</v>
      </c>
      <c r="AC732" t="str">
        <f t="shared" si="124"/>
        <v>Unaudited</v>
      </c>
    </row>
    <row r="733" spans="1:29" x14ac:dyDescent="0.25">
      <c r="A733" t="s">
        <v>423</v>
      </c>
      <c r="B733" t="s">
        <v>1388</v>
      </c>
      <c r="C733" t="s">
        <v>1389</v>
      </c>
      <c r="D733">
        <v>1900</v>
      </c>
      <c r="E733" s="957">
        <v>1</v>
      </c>
      <c r="F733" t="s">
        <v>441</v>
      </c>
      <c r="G733" s="957">
        <v>91</v>
      </c>
      <c r="H733" t="s">
        <v>384</v>
      </c>
      <c r="I733" s="958" t="s">
        <v>490</v>
      </c>
      <c r="J733" s="958" t="s">
        <v>12</v>
      </c>
      <c r="K733" s="958" t="s">
        <v>12</v>
      </c>
      <c r="L733" s="937">
        <v>1.1000000000000001</v>
      </c>
      <c r="M733" s="958" t="s">
        <v>12</v>
      </c>
      <c r="N733" s="677">
        <f t="shared" ca="1" si="126"/>
        <v>8938553.1712791286</v>
      </c>
      <c r="O733" s="677">
        <f t="shared" ca="1" si="125"/>
        <v>5344397.2117047338</v>
      </c>
      <c r="P733" s="677">
        <f t="shared" ca="1" si="125"/>
        <v>209866.96238792868</v>
      </c>
      <c r="Q733" s="677">
        <f t="shared" ca="1" si="125"/>
        <v>2187301.3250114033</v>
      </c>
      <c r="R733" s="677">
        <f t="shared" ca="1" si="125"/>
        <v>417405.21803980257</v>
      </c>
      <c r="S733" s="677">
        <f t="shared" ca="1" si="125"/>
        <v>230423.34246670827</v>
      </c>
      <c r="T733" s="677">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124027.17569368491</v>
      </c>
      <c r="U733" s="677">
        <f t="shared" ca="1" si="127"/>
        <v>-6.501128432842612</v>
      </c>
      <c r="V733" s="677">
        <f t="shared" ca="1" si="127"/>
        <v>77133.062597322845</v>
      </c>
      <c r="W733" s="677">
        <f t="shared" ca="1" si="119"/>
        <v>1423.404843310502</v>
      </c>
      <c r="X733" s="677">
        <f t="shared" ca="1" si="127"/>
        <v>171523.32070672259</v>
      </c>
      <c r="Y733" s="677">
        <f t="shared" ca="1" si="127"/>
        <v>175058.64895594583</v>
      </c>
      <c r="Z733" s="677">
        <f t="shared" ca="1" si="127"/>
        <v>0</v>
      </c>
      <c r="AA733" t="str">
        <f t="shared" si="122"/>
        <v>ASR_COMP</v>
      </c>
      <c r="AB733" s="957">
        <f t="shared" si="123"/>
        <v>44682</v>
      </c>
      <c r="AC733" t="str">
        <f t="shared" si="124"/>
        <v>Unaudited</v>
      </c>
    </row>
    <row r="734" spans="1:29" x14ac:dyDescent="0.25">
      <c r="A734" t="s">
        <v>423</v>
      </c>
      <c r="B734" t="s">
        <v>1388</v>
      </c>
      <c r="C734" t="s">
        <v>1389</v>
      </c>
      <c r="D734">
        <v>1900</v>
      </c>
      <c r="E734" s="957">
        <v>1</v>
      </c>
      <c r="F734" t="s">
        <v>441</v>
      </c>
      <c r="G734" s="957">
        <v>91</v>
      </c>
      <c r="H734" t="s">
        <v>384</v>
      </c>
      <c r="I734" s="958" t="s">
        <v>490</v>
      </c>
      <c r="J734" s="958" t="s">
        <v>12</v>
      </c>
      <c r="K734" s="958" t="s">
        <v>1331</v>
      </c>
      <c r="L734" s="953" t="s">
        <v>1322</v>
      </c>
      <c r="M734" s="958" t="s">
        <v>1331</v>
      </c>
      <c r="N734" s="677">
        <f t="shared" ca="1" si="126"/>
        <v>50459.259549902119</v>
      </c>
      <c r="O734" s="677">
        <f t="shared" ca="1" si="127"/>
        <v>-16965.626369872774</v>
      </c>
      <c r="P734" s="677">
        <f t="shared" ca="1" si="127"/>
        <v>-1548.6074370177723</v>
      </c>
      <c r="Q734" s="677">
        <f t="shared" ca="1" si="127"/>
        <v>42223.031422693683</v>
      </c>
      <c r="R734" s="677">
        <f t="shared" ca="1" si="127"/>
        <v>14959.541318749201</v>
      </c>
      <c r="S734" s="677">
        <f t="shared" ca="1" si="127"/>
        <v>929.500204161733</v>
      </c>
      <c r="T734" s="677">
        <f t="shared" ca="1" si="127"/>
        <v>-442.76792756313296</v>
      </c>
      <c r="U734" s="677">
        <f t="shared" ca="1" si="127"/>
        <v>3.3697920354016113</v>
      </c>
      <c r="V734" s="677">
        <f t="shared" ca="1" si="127"/>
        <v>4013.8359468515359</v>
      </c>
      <c r="W734" s="677">
        <f t="shared" ca="1" si="119"/>
        <v>2848.5955149998213</v>
      </c>
      <c r="X734" s="677">
        <f t="shared" ca="1" si="127"/>
        <v>530.79367619791583</v>
      </c>
      <c r="Y734" s="677">
        <f t="shared" ca="1" si="127"/>
        <v>3907.5934086665134</v>
      </c>
      <c r="Z734" s="677">
        <f t="shared" ca="1" si="127"/>
        <v>0</v>
      </c>
      <c r="AA734" t="str">
        <f t="shared" si="122"/>
        <v>ASR_COMP</v>
      </c>
      <c r="AB734" s="957">
        <f t="shared" si="123"/>
        <v>44682</v>
      </c>
      <c r="AC734" t="str">
        <f t="shared" si="124"/>
        <v>Unaudited</v>
      </c>
    </row>
    <row r="735" spans="1:29" x14ac:dyDescent="0.25">
      <c r="A735" t="s">
        <v>423</v>
      </c>
      <c r="B735" t="s">
        <v>1388</v>
      </c>
      <c r="C735" t="s">
        <v>1389</v>
      </c>
      <c r="D735">
        <v>1900</v>
      </c>
      <c r="E735" s="957">
        <v>1</v>
      </c>
      <c r="F735" t="s">
        <v>441</v>
      </c>
      <c r="G735" s="957">
        <v>91</v>
      </c>
      <c r="H735" t="s">
        <v>384</v>
      </c>
      <c r="I735" s="937" t="s">
        <v>490</v>
      </c>
      <c r="J735" s="937" t="s">
        <v>493</v>
      </c>
      <c r="K735" s="937" t="s">
        <v>494</v>
      </c>
      <c r="L735" s="937" t="s">
        <v>63</v>
      </c>
      <c r="M735" s="958" t="s">
        <v>346</v>
      </c>
      <c r="N735" s="677">
        <f t="shared" ca="1" si="126"/>
        <v>0</v>
      </c>
      <c r="O735" s="677">
        <f t="shared" ca="1" si="127"/>
        <v>0</v>
      </c>
      <c r="P735" s="677">
        <f t="shared" ca="1" si="127"/>
        <v>0</v>
      </c>
      <c r="Q735" s="677">
        <f t="shared" ca="1" si="127"/>
        <v>0</v>
      </c>
      <c r="R735" s="677">
        <f t="shared" ca="1" si="127"/>
        <v>0</v>
      </c>
      <c r="S735" s="677">
        <f t="shared" ca="1" si="127"/>
        <v>0</v>
      </c>
      <c r="T735" s="677">
        <f t="shared" ca="1" si="127"/>
        <v>0</v>
      </c>
      <c r="U735" s="677">
        <f t="shared" ca="1" si="127"/>
        <v>0</v>
      </c>
      <c r="V735" s="677">
        <f t="shared" ca="1" si="127"/>
        <v>0</v>
      </c>
      <c r="W735" s="677">
        <f t="shared" ca="1" si="119"/>
        <v>0</v>
      </c>
      <c r="X735" s="677">
        <f t="shared" ca="1" si="127"/>
        <v>0</v>
      </c>
      <c r="Y735" s="677">
        <f t="shared" ca="1" si="127"/>
        <v>0</v>
      </c>
      <c r="Z735" s="677">
        <f t="shared" ca="1" si="127"/>
        <v>0</v>
      </c>
      <c r="AA735" t="str">
        <f t="shared" si="122"/>
        <v>ASR_COMP</v>
      </c>
      <c r="AB735" s="957">
        <f t="shared" si="123"/>
        <v>44682</v>
      </c>
      <c r="AC735" t="str">
        <f t="shared" si="124"/>
        <v>Unaudited</v>
      </c>
    </row>
    <row r="736" spans="1:29" x14ac:dyDescent="0.25">
      <c r="A736" t="s">
        <v>423</v>
      </c>
      <c r="B736" t="s">
        <v>1388</v>
      </c>
      <c r="C736" t="s">
        <v>1389</v>
      </c>
      <c r="D736">
        <v>1900</v>
      </c>
      <c r="E736" s="957">
        <v>1</v>
      </c>
      <c r="F736" t="s">
        <v>441</v>
      </c>
      <c r="G736" s="957">
        <v>91</v>
      </c>
      <c r="H736" t="s">
        <v>384</v>
      </c>
      <c r="I736" s="937" t="s">
        <v>490</v>
      </c>
      <c r="J736" s="937" t="s">
        <v>493</v>
      </c>
      <c r="K736" s="937" t="s">
        <v>1022</v>
      </c>
      <c r="L736" s="937" t="s">
        <v>918</v>
      </c>
      <c r="M736" s="958" t="s">
        <v>919</v>
      </c>
      <c r="N736" s="677">
        <f t="shared" ca="1" si="126"/>
        <v>279061.01485500275</v>
      </c>
      <c r="O736" s="677">
        <f t="shared" ca="1" si="127"/>
        <v>266759.99428989738</v>
      </c>
      <c r="P736" s="677">
        <f t="shared" ca="1" si="127"/>
        <v>5803.2805651053777</v>
      </c>
      <c r="Q736" s="677">
        <f t="shared" ca="1" si="127"/>
        <v>6497.74</v>
      </c>
      <c r="R736" s="677">
        <f t="shared" ca="1" si="127"/>
        <v>0</v>
      </c>
      <c r="S736" s="677">
        <f t="shared" ca="1" si="127"/>
        <v>0</v>
      </c>
      <c r="T736" s="677">
        <f t="shared" ca="1" si="127"/>
        <v>0</v>
      </c>
      <c r="U736" s="677">
        <f t="shared" ca="1" si="127"/>
        <v>0</v>
      </c>
      <c r="V736" s="677">
        <f t="shared" ca="1" si="127"/>
        <v>0</v>
      </c>
      <c r="W736" s="677">
        <f t="shared" ca="1" si="119"/>
        <v>0</v>
      </c>
      <c r="X736" s="677">
        <f t="shared" ca="1" si="127"/>
        <v>0</v>
      </c>
      <c r="Y736" s="677">
        <f t="shared" ca="1" si="127"/>
        <v>0</v>
      </c>
      <c r="Z736" s="677">
        <f t="shared" ca="1" si="127"/>
        <v>0</v>
      </c>
      <c r="AA736" t="str">
        <f t="shared" si="122"/>
        <v>ASR_COMP</v>
      </c>
      <c r="AB736" s="957">
        <f t="shared" si="123"/>
        <v>44682</v>
      </c>
      <c r="AC736" t="str">
        <f t="shared" si="124"/>
        <v>Unaudited</v>
      </c>
    </row>
    <row r="737" spans="1:29" x14ac:dyDescent="0.25">
      <c r="A737" t="s">
        <v>423</v>
      </c>
      <c r="B737" t="s">
        <v>1388</v>
      </c>
      <c r="C737" t="s">
        <v>1389</v>
      </c>
      <c r="D737">
        <v>1900</v>
      </c>
      <c r="E737" s="957">
        <v>1</v>
      </c>
      <c r="F737" t="s">
        <v>441</v>
      </c>
      <c r="G737" s="957">
        <v>91</v>
      </c>
      <c r="H737" t="s">
        <v>384</v>
      </c>
      <c r="I737" s="937" t="s">
        <v>490</v>
      </c>
      <c r="J737" s="937" t="s">
        <v>13</v>
      </c>
      <c r="K737" s="937" t="s">
        <v>495</v>
      </c>
      <c r="L737" s="937" t="s">
        <v>97</v>
      </c>
      <c r="M737" s="958" t="s">
        <v>149</v>
      </c>
      <c r="N737" s="677">
        <f t="shared" ca="1" si="126"/>
        <v>0</v>
      </c>
      <c r="O737" s="677">
        <f t="shared" ca="1" si="127"/>
        <v>0</v>
      </c>
      <c r="P737" s="677">
        <f t="shared" ca="1" si="127"/>
        <v>0</v>
      </c>
      <c r="Q737" s="677">
        <f t="shared" ca="1" si="127"/>
        <v>0</v>
      </c>
      <c r="R737" s="677">
        <f t="shared" ca="1" si="127"/>
        <v>0</v>
      </c>
      <c r="S737" s="677">
        <f t="shared" ca="1" si="127"/>
        <v>0</v>
      </c>
      <c r="T737" s="677">
        <f t="shared" ca="1" si="127"/>
        <v>0</v>
      </c>
      <c r="U737" s="677">
        <f t="shared" ca="1" si="127"/>
        <v>0</v>
      </c>
      <c r="V737" s="677">
        <f t="shared" ca="1" si="127"/>
        <v>0</v>
      </c>
      <c r="W737" s="677">
        <f t="shared" ca="1" si="119"/>
        <v>0</v>
      </c>
      <c r="X737" s="677">
        <f t="shared" ca="1" si="127"/>
        <v>0</v>
      </c>
      <c r="Y737" s="677">
        <f t="shared" ca="1" si="127"/>
        <v>0</v>
      </c>
      <c r="Z737" s="677">
        <f t="shared" ca="1" si="127"/>
        <v>0</v>
      </c>
      <c r="AA737" t="str">
        <f t="shared" si="122"/>
        <v>ASR_COMP</v>
      </c>
      <c r="AB737" s="957">
        <f t="shared" si="123"/>
        <v>44682</v>
      </c>
      <c r="AC737" t="str">
        <f t="shared" si="124"/>
        <v>Unaudited</v>
      </c>
    </row>
    <row r="738" spans="1:29" x14ac:dyDescent="0.25">
      <c r="A738" t="s">
        <v>423</v>
      </c>
      <c r="B738" t="s">
        <v>1388</v>
      </c>
      <c r="C738" t="s">
        <v>1389</v>
      </c>
      <c r="D738">
        <v>1900</v>
      </c>
      <c r="E738" s="957">
        <v>1</v>
      </c>
      <c r="F738" t="s">
        <v>441</v>
      </c>
      <c r="G738" s="957">
        <v>91</v>
      </c>
      <c r="H738" t="s">
        <v>384</v>
      </c>
      <c r="I738" s="937" t="s">
        <v>490</v>
      </c>
      <c r="J738" s="937" t="s">
        <v>13</v>
      </c>
      <c r="K738" s="937" t="s">
        <v>13</v>
      </c>
      <c r="L738" s="953" t="s">
        <v>35</v>
      </c>
      <c r="M738" s="958" t="s">
        <v>13</v>
      </c>
      <c r="N738" s="677">
        <f t="shared" ca="1" si="126"/>
        <v>0</v>
      </c>
      <c r="O738" s="677">
        <f t="shared" ca="1" si="127"/>
        <v>0</v>
      </c>
      <c r="P738" s="677">
        <f t="shared" ca="1" si="127"/>
        <v>0</v>
      </c>
      <c r="Q738" s="677">
        <f t="shared" ca="1" si="127"/>
        <v>0</v>
      </c>
      <c r="R738" s="677">
        <f t="shared" ca="1" si="127"/>
        <v>0</v>
      </c>
      <c r="S738" s="677">
        <f t="shared" ca="1" si="127"/>
        <v>0</v>
      </c>
      <c r="T738" s="677">
        <f t="shared" ca="1" si="127"/>
        <v>0</v>
      </c>
      <c r="U738" s="677">
        <f t="shared" ca="1" si="127"/>
        <v>0</v>
      </c>
      <c r="V738" s="677">
        <f t="shared" ca="1" si="127"/>
        <v>0</v>
      </c>
      <c r="W738" s="677">
        <f t="shared" ca="1" si="119"/>
        <v>0</v>
      </c>
      <c r="X738" s="677">
        <f t="shared" ca="1" si="127"/>
        <v>0</v>
      </c>
      <c r="Y738" s="677">
        <f t="shared" ca="1" si="127"/>
        <v>0</v>
      </c>
      <c r="Z738" s="677">
        <f t="shared" ca="1" si="127"/>
        <v>0</v>
      </c>
      <c r="AA738" t="str">
        <f t="shared" si="122"/>
        <v>ASR_COMP</v>
      </c>
      <c r="AB738" s="957">
        <f t="shared" si="123"/>
        <v>44682</v>
      </c>
      <c r="AC738" t="str">
        <f t="shared" si="124"/>
        <v>Unaudited</v>
      </c>
    </row>
    <row r="739" spans="1:29" x14ac:dyDescent="0.25">
      <c r="A739" t="s">
        <v>423</v>
      </c>
      <c r="B739" t="s">
        <v>1388</v>
      </c>
      <c r="C739" t="s">
        <v>1389</v>
      </c>
      <c r="D739">
        <v>1900</v>
      </c>
      <c r="E739" s="957">
        <v>1</v>
      </c>
      <c r="F739" t="s">
        <v>441</v>
      </c>
      <c r="G739" s="957">
        <v>91</v>
      </c>
      <c r="H739" t="s">
        <v>384</v>
      </c>
      <c r="I739" s="937" t="s">
        <v>491</v>
      </c>
      <c r="J739" s="937" t="s">
        <v>447</v>
      </c>
      <c r="K739" s="937" t="s">
        <v>0</v>
      </c>
      <c r="L739" s="953">
        <v>2.1</v>
      </c>
      <c r="M739" s="958" t="s">
        <v>150</v>
      </c>
      <c r="N739" s="677">
        <f t="shared" ca="1" si="126"/>
        <v>1645470.0012594857</v>
      </c>
      <c r="O739" s="677">
        <f t="shared" ca="1" si="127"/>
        <v>999383.79074250045</v>
      </c>
      <c r="P739" s="677">
        <f t="shared" ca="1" si="127"/>
        <v>12012.75418990559</v>
      </c>
      <c r="Q739" s="677">
        <f t="shared" ca="1" si="127"/>
        <v>565544.60523603705</v>
      </c>
      <c r="R739" s="677">
        <f t="shared" ca="1" si="127"/>
        <v>13864.967459688352</v>
      </c>
      <c r="S739" s="677">
        <f t="shared" ca="1" si="127"/>
        <v>11337.986474959718</v>
      </c>
      <c r="T739" s="677">
        <f t="shared" ca="1" si="127"/>
        <v>1046.2817817599266</v>
      </c>
      <c r="U739" s="677">
        <f t="shared" ca="1" si="127"/>
        <v>8.3324750381341737</v>
      </c>
      <c r="V739" s="677">
        <f t="shared" ca="1" si="127"/>
        <v>554.38124107781141</v>
      </c>
      <c r="W739" s="677">
        <f t="shared" ca="1" si="119"/>
        <v>2178.0659921950241</v>
      </c>
      <c r="X739" s="677">
        <f t="shared" ca="1" si="127"/>
        <v>-4884.403284244152</v>
      </c>
      <c r="Y739" s="677">
        <f t="shared" ca="1" si="127"/>
        <v>44423.238950568099</v>
      </c>
      <c r="Z739" s="677">
        <f t="shared" ca="1" si="127"/>
        <v>0</v>
      </c>
      <c r="AA739" t="str">
        <f t="shared" si="122"/>
        <v>ASR_COMP</v>
      </c>
      <c r="AB739" s="957">
        <f t="shared" si="123"/>
        <v>44682</v>
      </c>
      <c r="AC739" t="str">
        <f t="shared" si="124"/>
        <v>Unaudited</v>
      </c>
    </row>
    <row r="740" spans="1:29" ht="30" x14ac:dyDescent="0.25">
      <c r="A740" t="s">
        <v>423</v>
      </c>
      <c r="B740" t="s">
        <v>1388</v>
      </c>
      <c r="C740" t="s">
        <v>1389</v>
      </c>
      <c r="D740">
        <v>1900</v>
      </c>
      <c r="E740" s="957">
        <v>1</v>
      </c>
      <c r="F740" t="s">
        <v>441</v>
      </c>
      <c r="G740" s="957">
        <v>91</v>
      </c>
      <c r="H740" t="s">
        <v>384</v>
      </c>
      <c r="I740" s="937" t="s">
        <v>491</v>
      </c>
      <c r="J740" s="937" t="s">
        <v>447</v>
      </c>
      <c r="K740" s="937" t="s">
        <v>0</v>
      </c>
      <c r="L740" s="937">
        <v>2.2000000000000002</v>
      </c>
      <c r="M740" s="958" t="s">
        <v>151</v>
      </c>
      <c r="N740" s="677">
        <f t="shared" ca="1" si="126"/>
        <v>-385978.02333314792</v>
      </c>
      <c r="O740" s="677">
        <f t="shared" ca="1" si="127"/>
        <v>-254259.98847962846</v>
      </c>
      <c r="P740" s="677">
        <f t="shared" ca="1" si="127"/>
        <v>-10917.598949161957</v>
      </c>
      <c r="Q740" s="677">
        <f t="shared" ca="1" si="127"/>
        <v>-85754.898922962282</v>
      </c>
      <c r="R740" s="677">
        <f t="shared" ca="1" si="127"/>
        <v>-16156.095957189234</v>
      </c>
      <c r="S740" s="677">
        <f t="shared" ca="1" si="127"/>
        <v>-2684.0101182416465</v>
      </c>
      <c r="T740" s="677">
        <f t="shared" ca="1" si="127"/>
        <v>-2659.6464790817572</v>
      </c>
      <c r="U740" s="677">
        <f t="shared" ca="1" si="127"/>
        <v>0</v>
      </c>
      <c r="V740" s="677">
        <f t="shared" ca="1" si="127"/>
        <v>-1838.651720200213</v>
      </c>
      <c r="W740" s="677">
        <f t="shared" ca="1" si="119"/>
        <v>-308.48400659804884</v>
      </c>
      <c r="X740" s="677">
        <f t="shared" ca="1" si="127"/>
        <v>-1927.1997118437619</v>
      </c>
      <c r="Y740" s="677">
        <f t="shared" ca="1" si="127"/>
        <v>-9471.4489882406069</v>
      </c>
      <c r="Z740" s="677">
        <f t="shared" ca="1" si="127"/>
        <v>0</v>
      </c>
      <c r="AA740" t="str">
        <f t="shared" si="122"/>
        <v>ASR_COMP</v>
      </c>
      <c r="AB740" s="957">
        <f t="shared" si="123"/>
        <v>44682</v>
      </c>
      <c r="AC740" t="str">
        <f t="shared" si="124"/>
        <v>Unaudited</v>
      </c>
    </row>
    <row r="741" spans="1:29" x14ac:dyDescent="0.25">
      <c r="A741" t="s">
        <v>423</v>
      </c>
      <c r="B741" t="s">
        <v>1388</v>
      </c>
      <c r="C741" t="s">
        <v>1389</v>
      </c>
      <c r="D741">
        <v>1900</v>
      </c>
      <c r="E741" s="957">
        <v>1</v>
      </c>
      <c r="F741" t="s">
        <v>441</v>
      </c>
      <c r="G741" s="957">
        <v>91</v>
      </c>
      <c r="H741" t="s">
        <v>384</v>
      </c>
      <c r="I741" s="958" t="s">
        <v>491</v>
      </c>
      <c r="J741" s="958" t="s">
        <v>447</v>
      </c>
      <c r="K741" s="958" t="s">
        <v>0</v>
      </c>
      <c r="L741" s="937">
        <v>2.2999999999999998</v>
      </c>
      <c r="M741" s="958" t="s">
        <v>152</v>
      </c>
      <c r="N741" s="677">
        <f t="shared" ca="1" si="126"/>
        <v>525007.36401579191</v>
      </c>
      <c r="O741" s="677">
        <f t="shared" ca="1" si="127"/>
        <v>387848.96242100099</v>
      </c>
      <c r="P741" s="677">
        <f t="shared" ca="1" si="127"/>
        <v>24767.292460134755</v>
      </c>
      <c r="Q741" s="677">
        <f t="shared" ca="1" si="127"/>
        <v>81787.702207638358</v>
      </c>
      <c r="R741" s="677">
        <f t="shared" ca="1" si="127"/>
        <v>17724.790367348854</v>
      </c>
      <c r="S741" s="677">
        <f t="shared" ca="1" si="127"/>
        <v>2203.5275718618104</v>
      </c>
      <c r="T741" s="677">
        <f t="shared" ca="1" si="127"/>
        <v>2138.2683296983882</v>
      </c>
      <c r="U741" s="677">
        <f t="shared" ca="1" si="127"/>
        <v>3.056209864907689</v>
      </c>
      <c r="V741" s="677">
        <f t="shared" ca="1" si="127"/>
        <v>134.17759298979757</v>
      </c>
      <c r="W741" s="677">
        <f t="shared" ca="1" si="119"/>
        <v>798.87749333803629</v>
      </c>
      <c r="X741" s="677">
        <f t="shared" ca="1" si="127"/>
        <v>4796.1249573342611</v>
      </c>
      <c r="Y741" s="677">
        <f t="shared" ca="1" si="127"/>
        <v>2804.5844045817521</v>
      </c>
      <c r="Z741" s="677">
        <f t="shared" ca="1" si="127"/>
        <v>0</v>
      </c>
      <c r="AA741" t="str">
        <f t="shared" si="122"/>
        <v>ASR_COMP</v>
      </c>
      <c r="AB741" s="957">
        <f t="shared" si="123"/>
        <v>44682</v>
      </c>
      <c r="AC741" t="str">
        <f t="shared" si="124"/>
        <v>Unaudited</v>
      </c>
    </row>
    <row r="742" spans="1:29" x14ac:dyDescent="0.25">
      <c r="A742" t="s">
        <v>423</v>
      </c>
      <c r="B742" t="s">
        <v>1388</v>
      </c>
      <c r="C742" t="s">
        <v>1389</v>
      </c>
      <c r="D742">
        <v>1900</v>
      </c>
      <c r="E742" s="957">
        <v>1</v>
      </c>
      <c r="F742" t="s">
        <v>441</v>
      </c>
      <c r="G742" s="957">
        <v>91</v>
      </c>
      <c r="H742" t="s">
        <v>384</v>
      </c>
      <c r="I742" s="937" t="s">
        <v>491</v>
      </c>
      <c r="J742" s="937" t="s">
        <v>447</v>
      </c>
      <c r="K742" s="937" t="s">
        <v>0</v>
      </c>
      <c r="L742" s="937">
        <v>2.4</v>
      </c>
      <c r="M742" s="958" t="s">
        <v>153</v>
      </c>
      <c r="N742" s="677">
        <f t="shared" ca="1" si="126"/>
        <v>542122.69315552223</v>
      </c>
      <c r="O742" s="677">
        <f t="shared" ca="1" si="127"/>
        <v>341126.4409231522</v>
      </c>
      <c r="P742" s="677">
        <f t="shared" ca="1" si="127"/>
        <v>19565.179706368221</v>
      </c>
      <c r="Q742" s="677">
        <f t="shared" ca="1" si="127"/>
        <v>141639.90603393808</v>
      </c>
      <c r="R742" s="677">
        <f t="shared" ca="1" si="127"/>
        <v>18447.919631544544</v>
      </c>
      <c r="S742" s="677">
        <f t="shared" ca="1" si="127"/>
        <v>2410.8962472530029</v>
      </c>
      <c r="T742" s="677">
        <f t="shared" ca="1" si="127"/>
        <v>4145.9137665944072</v>
      </c>
      <c r="U742" s="677">
        <f t="shared" ca="1" si="127"/>
        <v>3.0070363116333851</v>
      </c>
      <c r="V742" s="677">
        <f t="shared" ca="1" si="127"/>
        <v>303.54594856630359</v>
      </c>
      <c r="W742" s="677">
        <f t="shared" ca="1" si="119"/>
        <v>786.02378017214176</v>
      </c>
      <c r="X742" s="677">
        <f t="shared" ca="1" si="127"/>
        <v>6585.2895010894608</v>
      </c>
      <c r="Y742" s="677">
        <f t="shared" ca="1" si="127"/>
        <v>7108.5705805322086</v>
      </c>
      <c r="Z742" s="677">
        <f t="shared" ca="1" si="127"/>
        <v>0</v>
      </c>
      <c r="AA742" t="str">
        <f t="shared" si="122"/>
        <v>ASR_COMP</v>
      </c>
      <c r="AB742" s="957">
        <f t="shared" si="123"/>
        <v>44682</v>
      </c>
      <c r="AC742" t="str">
        <f t="shared" si="124"/>
        <v>Unaudited</v>
      </c>
    </row>
    <row r="743" spans="1:29" ht="30" x14ac:dyDescent="0.25">
      <c r="A743" t="s">
        <v>423</v>
      </c>
      <c r="B743" t="s">
        <v>1388</v>
      </c>
      <c r="C743" t="s">
        <v>1389</v>
      </c>
      <c r="D743">
        <v>1900</v>
      </c>
      <c r="E743" s="957">
        <v>1</v>
      </c>
      <c r="F743" t="s">
        <v>441</v>
      </c>
      <c r="G743" s="957">
        <v>91</v>
      </c>
      <c r="H743" t="s">
        <v>384</v>
      </c>
      <c r="I743" s="937" t="s">
        <v>491</v>
      </c>
      <c r="J743" s="937" t="s">
        <v>447</v>
      </c>
      <c r="K743" s="937" t="s">
        <v>0</v>
      </c>
      <c r="L743" s="937">
        <v>2.5</v>
      </c>
      <c r="M743" s="958" t="s">
        <v>154</v>
      </c>
      <c r="N743" s="677">
        <f t="shared" ca="1" si="126"/>
        <v>-7416.7318655770714</v>
      </c>
      <c r="O743" s="677">
        <f t="shared" ca="1" si="127"/>
        <v>-4935.9067332020995</v>
      </c>
      <c r="P743" s="677">
        <f t="shared" ca="1" si="127"/>
        <v>-396.56699423427642</v>
      </c>
      <c r="Q743" s="677">
        <f t="shared" ca="1" si="127"/>
        <v>-1428.5344476738846</v>
      </c>
      <c r="R743" s="677">
        <f t="shared" ca="1" si="127"/>
        <v>-384.38349012869821</v>
      </c>
      <c r="S743" s="677">
        <f t="shared" ca="1" si="127"/>
        <v>-44.960184920501987</v>
      </c>
      <c r="T743" s="677">
        <f t="shared" ca="1" si="127"/>
        <v>-101.47053751507441</v>
      </c>
      <c r="U743" s="677">
        <f t="shared" ca="1" si="127"/>
        <v>-7.7752022387711931E-3</v>
      </c>
      <c r="V743" s="677">
        <f t="shared" ca="1" si="127"/>
        <v>-24.941298586185116</v>
      </c>
      <c r="W743" s="677">
        <f t="shared" ca="1" si="119"/>
        <v>-5.3273105771210396</v>
      </c>
      <c r="X743" s="677">
        <f t="shared" ca="1" si="127"/>
        <v>-39.120807532536816</v>
      </c>
      <c r="Y743" s="677">
        <f t="shared" ca="1" si="127"/>
        <v>-55.512286004454324</v>
      </c>
      <c r="Z743" s="677">
        <f t="shared" ca="1" si="127"/>
        <v>0</v>
      </c>
      <c r="AA743" t="str">
        <f t="shared" si="122"/>
        <v>ASR_COMP</v>
      </c>
      <c r="AB743" s="957">
        <f t="shared" si="123"/>
        <v>44682</v>
      </c>
      <c r="AC743" t="str">
        <f t="shared" si="124"/>
        <v>Unaudited</v>
      </c>
    </row>
    <row r="744" spans="1:29" x14ac:dyDescent="0.25">
      <c r="A744" t="s">
        <v>423</v>
      </c>
      <c r="B744" t="s">
        <v>1388</v>
      </c>
      <c r="C744" t="s">
        <v>1389</v>
      </c>
      <c r="D744">
        <v>1900</v>
      </c>
      <c r="E744" s="957">
        <v>1</v>
      </c>
      <c r="F744" t="s">
        <v>441</v>
      </c>
      <c r="G744" s="957">
        <v>91</v>
      </c>
      <c r="H744" t="s">
        <v>384</v>
      </c>
      <c r="I744" s="937" t="s">
        <v>491</v>
      </c>
      <c r="J744" s="937" t="s">
        <v>447</v>
      </c>
      <c r="K744" s="937" t="s">
        <v>0</v>
      </c>
      <c r="L744" s="937" t="s">
        <v>99</v>
      </c>
      <c r="M744" s="958" t="s">
        <v>7</v>
      </c>
      <c r="N744" s="677">
        <f t="shared" ca="1" si="126"/>
        <v>0</v>
      </c>
      <c r="O744" s="677">
        <f t="shared" ca="1" si="127"/>
        <v>0</v>
      </c>
      <c r="P744" s="677">
        <f t="shared" ca="1" si="127"/>
        <v>0</v>
      </c>
      <c r="Q744" s="677">
        <f t="shared" ca="1" si="127"/>
        <v>0</v>
      </c>
      <c r="R744" s="677">
        <f t="shared" ca="1" si="127"/>
        <v>0</v>
      </c>
      <c r="S744" s="677">
        <f t="shared" ca="1" si="127"/>
        <v>0</v>
      </c>
      <c r="T744" s="677">
        <f t="shared" ca="1" si="127"/>
        <v>0</v>
      </c>
      <c r="U744" s="677">
        <f t="shared" ca="1" si="127"/>
        <v>0</v>
      </c>
      <c r="V744" s="677">
        <f t="shared" ca="1" si="127"/>
        <v>0</v>
      </c>
      <c r="W744" s="677">
        <f t="shared" ca="1" si="119"/>
        <v>0</v>
      </c>
      <c r="X744" s="677">
        <f t="shared" ca="1" si="127"/>
        <v>0</v>
      </c>
      <c r="Y744" s="677">
        <f t="shared" ca="1" si="127"/>
        <v>0</v>
      </c>
      <c r="Z744" s="677">
        <f t="shared" ca="1" si="127"/>
        <v>0</v>
      </c>
      <c r="AA744" t="str">
        <f t="shared" si="122"/>
        <v>ASR_COMP</v>
      </c>
      <c r="AB744" s="957">
        <f t="shared" si="123"/>
        <v>44682</v>
      </c>
      <c r="AC744" t="str">
        <f t="shared" si="124"/>
        <v>Unaudited</v>
      </c>
    </row>
    <row r="745" spans="1:29" x14ac:dyDescent="0.25">
      <c r="A745" t="s">
        <v>423</v>
      </c>
      <c r="B745" t="s">
        <v>1388</v>
      </c>
      <c r="C745" t="s">
        <v>1389</v>
      </c>
      <c r="D745">
        <v>1900</v>
      </c>
      <c r="E745" s="957">
        <v>1</v>
      </c>
      <c r="F745" t="s">
        <v>441</v>
      </c>
      <c r="G745" s="957">
        <v>91</v>
      </c>
      <c r="H745" t="s">
        <v>384</v>
      </c>
      <c r="I745" s="958" t="s">
        <v>491</v>
      </c>
      <c r="J745" s="958" t="s">
        <v>447</v>
      </c>
      <c r="K745" s="958" t="s">
        <v>0</v>
      </c>
      <c r="L745" s="937" t="s">
        <v>155</v>
      </c>
      <c r="M745" s="958" t="s">
        <v>454</v>
      </c>
      <c r="N745" s="677">
        <f t="shared" ca="1" si="126"/>
        <v>0</v>
      </c>
      <c r="O745" s="677">
        <f t="shared" ca="1" si="127"/>
        <v>0</v>
      </c>
      <c r="P745" s="677">
        <f t="shared" ca="1" si="127"/>
        <v>0</v>
      </c>
      <c r="Q745" s="677">
        <f t="shared" ca="1" si="127"/>
        <v>0</v>
      </c>
      <c r="R745" s="677">
        <f t="shared" ca="1" si="127"/>
        <v>0</v>
      </c>
      <c r="S745" s="677">
        <f t="shared" ca="1" si="127"/>
        <v>0</v>
      </c>
      <c r="T745" s="677">
        <f t="shared" ca="1" si="127"/>
        <v>0</v>
      </c>
      <c r="U745" s="677">
        <f t="shared" ca="1" si="127"/>
        <v>0</v>
      </c>
      <c r="V745" s="677">
        <f t="shared" ca="1" si="127"/>
        <v>0</v>
      </c>
      <c r="W745" s="677">
        <f t="shared" ca="1" si="119"/>
        <v>0</v>
      </c>
      <c r="X745" s="677">
        <f t="shared" ca="1" si="127"/>
        <v>0</v>
      </c>
      <c r="Y745" s="677">
        <f t="shared" ca="1" si="127"/>
        <v>0</v>
      </c>
      <c r="Z745" s="677">
        <f t="shared" ca="1" si="127"/>
        <v>0</v>
      </c>
      <c r="AA745" t="str">
        <f t="shared" si="122"/>
        <v>ASR_COMP</v>
      </c>
      <c r="AB745" s="957">
        <f t="shared" si="123"/>
        <v>44682</v>
      </c>
      <c r="AC745" t="str">
        <f t="shared" si="124"/>
        <v>Unaudited</v>
      </c>
    </row>
    <row r="746" spans="1:29" x14ac:dyDescent="0.25">
      <c r="A746" t="s">
        <v>423</v>
      </c>
      <c r="B746" t="s">
        <v>1388</v>
      </c>
      <c r="C746" t="s">
        <v>1389</v>
      </c>
      <c r="D746">
        <v>1900</v>
      </c>
      <c r="E746" s="957">
        <v>1</v>
      </c>
      <c r="F746" t="s">
        <v>441</v>
      </c>
      <c r="G746" s="957">
        <v>91</v>
      </c>
      <c r="H746" t="s">
        <v>384</v>
      </c>
      <c r="I746" s="958" t="s">
        <v>491</v>
      </c>
      <c r="J746" s="958" t="s">
        <v>447</v>
      </c>
      <c r="K746" s="958" t="s">
        <v>0</v>
      </c>
      <c r="L746" s="937" t="s">
        <v>920</v>
      </c>
      <c r="M746" s="958" t="s">
        <v>24</v>
      </c>
      <c r="N746" s="677">
        <f t="shared" ca="1" si="126"/>
        <v>114572.33</v>
      </c>
      <c r="O746" s="677">
        <f t="shared" ca="1" si="127"/>
        <v>0</v>
      </c>
      <c r="P746" s="677">
        <f t="shared" ca="1" si="127"/>
        <v>0</v>
      </c>
      <c r="Q746" s="677">
        <f t="shared" ca="1" si="127"/>
        <v>114572.33</v>
      </c>
      <c r="R746" s="677">
        <f t="shared" ca="1" si="127"/>
        <v>0</v>
      </c>
      <c r="S746" s="677">
        <f t="shared" ca="1" si="127"/>
        <v>0</v>
      </c>
      <c r="T746" s="677">
        <f t="shared" ca="1" si="127"/>
        <v>0</v>
      </c>
      <c r="U746" s="677">
        <f t="shared" ca="1" si="127"/>
        <v>0</v>
      </c>
      <c r="V746" s="677">
        <f t="shared" ca="1" si="127"/>
        <v>0</v>
      </c>
      <c r="W746" s="677">
        <f t="shared" ca="1" si="119"/>
        <v>0</v>
      </c>
      <c r="X746" s="677">
        <f t="shared" ca="1" si="127"/>
        <v>0</v>
      </c>
      <c r="Y746" s="677">
        <f t="shared" ca="1" si="127"/>
        <v>0</v>
      </c>
      <c r="Z746" s="677">
        <f t="shared" ca="1" si="127"/>
        <v>0</v>
      </c>
      <c r="AA746" t="str">
        <f t="shared" si="122"/>
        <v>ASR_COMP</v>
      </c>
      <c r="AB746" s="957">
        <f t="shared" si="123"/>
        <v>44682</v>
      </c>
      <c r="AC746" t="str">
        <f t="shared" si="124"/>
        <v>Unaudited</v>
      </c>
    </row>
    <row r="747" spans="1:29" x14ac:dyDescent="0.25">
      <c r="A747" t="s">
        <v>423</v>
      </c>
      <c r="B747" t="s">
        <v>1388</v>
      </c>
      <c r="C747" t="s">
        <v>1389</v>
      </c>
      <c r="D747">
        <v>1900</v>
      </c>
      <c r="E747" s="957">
        <v>1</v>
      </c>
      <c r="F747" t="s">
        <v>441</v>
      </c>
      <c r="G747" s="957">
        <v>91</v>
      </c>
      <c r="H747" t="s">
        <v>384</v>
      </c>
      <c r="I747" s="958" t="s">
        <v>491</v>
      </c>
      <c r="J747" s="958" t="s">
        <v>447</v>
      </c>
      <c r="K747" s="958" t="s">
        <v>53</v>
      </c>
      <c r="L747" s="937">
        <v>3.1</v>
      </c>
      <c r="M747" s="958" t="s">
        <v>33</v>
      </c>
      <c r="N747" s="677">
        <f t="shared" ca="1" si="126"/>
        <v>696663.02878047549</v>
      </c>
      <c r="O747" s="677">
        <f t="shared" ca="1" si="127"/>
        <v>517245.3016217227</v>
      </c>
      <c r="P747" s="677">
        <f t="shared" ca="1" si="127"/>
        <v>9616.1109449206069</v>
      </c>
      <c r="Q747" s="677">
        <f t="shared" ca="1" si="127"/>
        <v>112745.18290814644</v>
      </c>
      <c r="R747" s="677">
        <f t="shared" ca="1" si="127"/>
        <v>14580.010926084975</v>
      </c>
      <c r="S747" s="677">
        <f t="shared" ca="1" si="127"/>
        <v>5824.8481687784733</v>
      </c>
      <c r="T747" s="677">
        <f t="shared" ca="1" si="127"/>
        <v>8244.485857002328</v>
      </c>
      <c r="U747" s="677">
        <f t="shared" ca="1" si="127"/>
        <v>11.740875054537787</v>
      </c>
      <c r="V747" s="677">
        <f t="shared" ca="1" si="127"/>
        <v>622.60069145270438</v>
      </c>
      <c r="W747" s="677">
        <f t="shared" ca="1" si="119"/>
        <v>854.30256514765574</v>
      </c>
      <c r="X747" s="677">
        <f t="shared" ca="1" si="127"/>
        <v>17217.06959905371</v>
      </c>
      <c r="Y747" s="677">
        <f t="shared" ca="1" si="127"/>
        <v>9701.3746231114055</v>
      </c>
      <c r="Z747" s="677">
        <f t="shared" ca="1" si="127"/>
        <v>0</v>
      </c>
      <c r="AA747" t="str">
        <f t="shared" si="122"/>
        <v>ASR_COMP</v>
      </c>
      <c r="AB747" s="957">
        <f t="shared" si="123"/>
        <v>44682</v>
      </c>
      <c r="AC747" t="str">
        <f t="shared" si="124"/>
        <v>Unaudited</v>
      </c>
    </row>
    <row r="748" spans="1:29" x14ac:dyDescent="0.25">
      <c r="A748" t="s">
        <v>423</v>
      </c>
      <c r="B748" t="s">
        <v>1388</v>
      </c>
      <c r="C748" t="s">
        <v>1389</v>
      </c>
      <c r="D748">
        <v>1900</v>
      </c>
      <c r="E748" s="957">
        <v>1</v>
      </c>
      <c r="F748" t="s">
        <v>441</v>
      </c>
      <c r="G748" s="957">
        <v>91</v>
      </c>
      <c r="H748" t="s">
        <v>384</v>
      </c>
      <c r="I748" s="958" t="s">
        <v>491</v>
      </c>
      <c r="J748" s="958" t="s">
        <v>447</v>
      </c>
      <c r="K748" s="958" t="s">
        <v>53</v>
      </c>
      <c r="L748" s="937">
        <v>3.2</v>
      </c>
      <c r="M748" s="958" t="s">
        <v>34</v>
      </c>
      <c r="N748" s="677">
        <f t="shared" ca="1" si="126"/>
        <v>778354.41364262928</v>
      </c>
      <c r="O748" s="677">
        <f t="shared" ca="1" si="127"/>
        <v>533927.94112179126</v>
      </c>
      <c r="P748" s="677">
        <f t="shared" ca="1" si="127"/>
        <v>24242.230175679069</v>
      </c>
      <c r="Q748" s="677">
        <f t="shared" ca="1" si="127"/>
        <v>166771.89565257553</v>
      </c>
      <c r="R748" s="677">
        <f t="shared" ca="1" si="127"/>
        <v>17297.443657857693</v>
      </c>
      <c r="S748" s="677">
        <f t="shared" ca="1" si="127"/>
        <v>9573.4248403504498</v>
      </c>
      <c r="T748" s="677">
        <f t="shared" ca="1" si="127"/>
        <v>2869.1769465799248</v>
      </c>
      <c r="U748" s="677">
        <f t="shared" ca="1" si="127"/>
        <v>5.5408534931037394</v>
      </c>
      <c r="V748" s="677">
        <f t="shared" ca="1" si="127"/>
        <v>491.27739733141874</v>
      </c>
      <c r="W748" s="677">
        <f t="shared" ca="1" si="119"/>
        <v>1448.3505208035563</v>
      </c>
      <c r="X748" s="677">
        <f t="shared" ca="1" si="127"/>
        <v>10346.102208261816</v>
      </c>
      <c r="Y748" s="677">
        <f t="shared" ca="1" si="127"/>
        <v>11381.030267905349</v>
      </c>
      <c r="Z748" s="677">
        <f t="shared" ca="1" si="127"/>
        <v>0</v>
      </c>
      <c r="AA748" t="str">
        <f t="shared" si="122"/>
        <v>ASR_COMP</v>
      </c>
      <c r="AB748" s="957">
        <f t="shared" si="123"/>
        <v>44682</v>
      </c>
      <c r="AC748" t="str">
        <f t="shared" si="124"/>
        <v>Unaudited</v>
      </c>
    </row>
    <row r="749" spans="1:29" x14ac:dyDescent="0.25">
      <c r="A749" t="s">
        <v>423</v>
      </c>
      <c r="B749" t="s">
        <v>1388</v>
      </c>
      <c r="C749" t="s">
        <v>1389</v>
      </c>
      <c r="D749">
        <v>1900</v>
      </c>
      <c r="E749" s="957">
        <v>1</v>
      </c>
      <c r="F749" t="s">
        <v>441</v>
      </c>
      <c r="G749" s="957">
        <v>91</v>
      </c>
      <c r="H749" t="s">
        <v>384</v>
      </c>
      <c r="I749" s="958" t="s">
        <v>491</v>
      </c>
      <c r="J749" s="958" t="s">
        <v>447</v>
      </c>
      <c r="K749" s="958" t="s">
        <v>53</v>
      </c>
      <c r="L749" s="953">
        <v>3.3</v>
      </c>
      <c r="M749" s="958" t="s">
        <v>54</v>
      </c>
      <c r="N749" s="677">
        <f t="shared" ca="1" si="126"/>
        <v>257.89</v>
      </c>
      <c r="O749" s="677">
        <f t="shared" ca="1" si="127"/>
        <v>53.97</v>
      </c>
      <c r="P749" s="677">
        <f t="shared" ca="1" si="127"/>
        <v>0</v>
      </c>
      <c r="Q749" s="677">
        <f t="shared" ca="1" si="127"/>
        <v>0</v>
      </c>
      <c r="R749" s="677">
        <f t="shared" ca="1" si="127"/>
        <v>0</v>
      </c>
      <c r="S749" s="677">
        <f t="shared" ca="1" si="127"/>
        <v>125.28</v>
      </c>
      <c r="T749" s="677">
        <f t="shared" ca="1" si="127"/>
        <v>0</v>
      </c>
      <c r="U749" s="677">
        <f t="shared" ca="1" si="127"/>
        <v>0</v>
      </c>
      <c r="V749" s="677">
        <f t="shared" ca="1" si="127"/>
        <v>0</v>
      </c>
      <c r="W749" s="677">
        <f t="shared" ca="1" si="119"/>
        <v>0</v>
      </c>
      <c r="X749" s="677">
        <f t="shared" ca="1" si="127"/>
        <v>78.64</v>
      </c>
      <c r="Y749" s="677">
        <f t="shared" ca="1" si="127"/>
        <v>0</v>
      </c>
      <c r="Z749" s="677">
        <f t="shared" ca="1" si="127"/>
        <v>0</v>
      </c>
      <c r="AA749" t="str">
        <f t="shared" si="122"/>
        <v>ASR_COMP</v>
      </c>
      <c r="AB749" s="957">
        <f t="shared" si="123"/>
        <v>44682</v>
      </c>
      <c r="AC749" t="str">
        <f t="shared" si="124"/>
        <v>Unaudited</v>
      </c>
    </row>
    <row r="750" spans="1:29" x14ac:dyDescent="0.25">
      <c r="A750" t="s">
        <v>423</v>
      </c>
      <c r="B750" t="s">
        <v>1388</v>
      </c>
      <c r="C750" t="s">
        <v>1389</v>
      </c>
      <c r="D750">
        <v>1900</v>
      </c>
      <c r="E750" s="957">
        <v>1</v>
      </c>
      <c r="F750" t="s">
        <v>441</v>
      </c>
      <c r="G750" s="957">
        <v>91</v>
      </c>
      <c r="H750" t="s">
        <v>384</v>
      </c>
      <c r="I750" s="958" t="s">
        <v>491</v>
      </c>
      <c r="J750" s="958" t="s">
        <v>447</v>
      </c>
      <c r="K750" s="958" t="s">
        <v>53</v>
      </c>
      <c r="L750" s="937" t="s">
        <v>44</v>
      </c>
      <c r="M750" s="958" t="s">
        <v>156</v>
      </c>
      <c r="N750" s="677">
        <f t="shared" ca="1" si="126"/>
        <v>0</v>
      </c>
      <c r="O750" s="677">
        <f t="shared" ca="1" si="127"/>
        <v>0</v>
      </c>
      <c r="P750" s="677">
        <f t="shared" ca="1" si="127"/>
        <v>0</v>
      </c>
      <c r="Q750" s="677">
        <f t="shared" ca="1" si="127"/>
        <v>0</v>
      </c>
      <c r="R750" s="677">
        <f t="shared" ca="1" si="127"/>
        <v>0</v>
      </c>
      <c r="S750" s="677">
        <f t="shared" ca="1" si="127"/>
        <v>0</v>
      </c>
      <c r="T750" s="677">
        <f t="shared" ca="1" si="127"/>
        <v>0</v>
      </c>
      <c r="U750" s="677">
        <f t="shared" ca="1" si="127"/>
        <v>0</v>
      </c>
      <c r="V750" s="677">
        <f t="shared" ca="1" si="127"/>
        <v>0</v>
      </c>
      <c r="W750" s="677">
        <f t="shared" ca="1" si="119"/>
        <v>0</v>
      </c>
      <c r="X750" s="677">
        <f t="shared" ca="1" si="127"/>
        <v>0</v>
      </c>
      <c r="Y750" s="677">
        <f t="shared" ca="1" si="127"/>
        <v>0</v>
      </c>
      <c r="Z750" s="677">
        <f t="shared" ca="1" si="127"/>
        <v>0</v>
      </c>
      <c r="AA750" t="str">
        <f t="shared" si="122"/>
        <v>ASR_COMP</v>
      </c>
      <c r="AB750" s="957">
        <f t="shared" si="123"/>
        <v>44682</v>
      </c>
      <c r="AC750" t="str">
        <f t="shared" si="124"/>
        <v>Unaudited</v>
      </c>
    </row>
    <row r="751" spans="1:29" x14ac:dyDescent="0.25">
      <c r="A751" t="s">
        <v>423</v>
      </c>
      <c r="B751" t="s">
        <v>1388</v>
      </c>
      <c r="C751" t="s">
        <v>1389</v>
      </c>
      <c r="D751">
        <v>1900</v>
      </c>
      <c r="E751" s="957">
        <v>1</v>
      </c>
      <c r="F751" t="s">
        <v>441</v>
      </c>
      <c r="G751" s="957">
        <v>91</v>
      </c>
      <c r="H751" t="s">
        <v>384</v>
      </c>
      <c r="I751" s="937" t="s">
        <v>491</v>
      </c>
      <c r="J751" s="937" t="s">
        <v>447</v>
      </c>
      <c r="K751" s="937" t="s">
        <v>53</v>
      </c>
      <c r="L751" s="937" t="s">
        <v>41</v>
      </c>
      <c r="M751" s="958" t="s">
        <v>52</v>
      </c>
      <c r="N751" s="677">
        <f t="shared" ca="1" si="126"/>
        <v>121867.38043326023</v>
      </c>
      <c r="O751" s="677">
        <f t="shared" ca="1" si="127"/>
        <v>88742.052715996077</v>
      </c>
      <c r="P751" s="677">
        <f t="shared" ca="1" si="127"/>
        <v>1476.720486210706</v>
      </c>
      <c r="Q751" s="677">
        <f t="shared" ca="1" si="127"/>
        <v>22143.668195311307</v>
      </c>
      <c r="R751" s="677">
        <f t="shared" ca="1" si="127"/>
        <v>2766.5553220257798</v>
      </c>
      <c r="S751" s="677">
        <f t="shared" ca="1" si="127"/>
        <v>2229.8883552288612</v>
      </c>
      <c r="T751" s="677">
        <f t="shared" ca="1" si="127"/>
        <v>815.00092150543117</v>
      </c>
      <c r="U751" s="677">
        <f t="shared" ca="1" si="127"/>
        <v>0.42496413442943065</v>
      </c>
      <c r="V751" s="677">
        <f t="shared" ca="1" si="127"/>
        <v>224.48270417872359</v>
      </c>
      <c r="W751" s="677">
        <f t="shared" ca="1" si="119"/>
        <v>0.58309032398456773</v>
      </c>
      <c r="X751" s="677">
        <f t="shared" ca="1" si="127"/>
        <v>2739.9153919871842</v>
      </c>
      <c r="Y751" s="677">
        <f t="shared" ca="1" si="127"/>
        <v>728.08828635772363</v>
      </c>
      <c r="Z751" s="677">
        <f t="shared" ca="1" si="127"/>
        <v>0</v>
      </c>
      <c r="AA751" t="str">
        <f t="shared" si="122"/>
        <v>ASR_COMP</v>
      </c>
      <c r="AB751" s="957">
        <f t="shared" si="123"/>
        <v>44682</v>
      </c>
      <c r="AC751" t="str">
        <f t="shared" si="124"/>
        <v>Unaudited</v>
      </c>
    </row>
    <row r="752" spans="1:29" x14ac:dyDescent="0.25">
      <c r="A752" t="s">
        <v>423</v>
      </c>
      <c r="B752" t="s">
        <v>1388</v>
      </c>
      <c r="C752" t="s">
        <v>1389</v>
      </c>
      <c r="D752">
        <v>1900</v>
      </c>
      <c r="E752" s="957">
        <v>1</v>
      </c>
      <c r="F752" t="s">
        <v>441</v>
      </c>
      <c r="G752" s="957">
        <v>91</v>
      </c>
      <c r="H752" t="s">
        <v>384</v>
      </c>
      <c r="I752" s="958" t="s">
        <v>491</v>
      </c>
      <c r="J752" s="958" t="s">
        <v>447</v>
      </c>
      <c r="K752" s="958" t="s">
        <v>53</v>
      </c>
      <c r="L752" s="937" t="s">
        <v>42</v>
      </c>
      <c r="M752" s="958" t="s">
        <v>157</v>
      </c>
      <c r="N752" s="677">
        <f t="shared" ca="1" si="126"/>
        <v>-42707.044288679623</v>
      </c>
      <c r="O752" s="677">
        <f t="shared" ca="1" si="127"/>
        <v>-30464.875387326829</v>
      </c>
      <c r="P752" s="677">
        <f t="shared" ca="1" si="127"/>
        <v>-1666.6247209005671</v>
      </c>
      <c r="Q752" s="677">
        <f t="shared" ca="1" si="127"/>
        <v>-6535.6375678724607</v>
      </c>
      <c r="R752" s="677">
        <f t="shared" ca="1" si="127"/>
        <v>-2367.0668882972664</v>
      </c>
      <c r="S752" s="677">
        <f t="shared" ca="1" si="127"/>
        <v>-342.86810983624309</v>
      </c>
      <c r="T752" s="677">
        <f t="shared" ca="1" si="127"/>
        <v>-448.74712214017364</v>
      </c>
      <c r="U752" s="677">
        <f t="shared" ca="1" si="127"/>
        <v>-0.39040890885507695</v>
      </c>
      <c r="V752" s="677">
        <f t="shared" ca="1" si="127"/>
        <v>-177.54103334606324</v>
      </c>
      <c r="W752" s="677">
        <f t="shared" ca="1" si="119"/>
        <v>-69.06062209874851</v>
      </c>
      <c r="X752" s="677">
        <f t="shared" ca="1" si="127"/>
        <v>-193.92585919338657</v>
      </c>
      <c r="Y752" s="677">
        <f t="shared" ca="1" si="127"/>
        <v>-440.30656875903878</v>
      </c>
      <c r="Z752" s="677">
        <f t="shared" ca="1" si="127"/>
        <v>0</v>
      </c>
      <c r="AA752" t="str">
        <f t="shared" si="122"/>
        <v>ASR_COMP</v>
      </c>
      <c r="AB752" s="957">
        <f t="shared" si="123"/>
        <v>44682</v>
      </c>
      <c r="AC752" t="str">
        <f t="shared" si="124"/>
        <v>Unaudited</v>
      </c>
    </row>
    <row r="753" spans="1:29" x14ac:dyDescent="0.25">
      <c r="A753" t="s">
        <v>423</v>
      </c>
      <c r="B753" t="s">
        <v>1388</v>
      </c>
      <c r="C753" t="s">
        <v>1389</v>
      </c>
      <c r="D753">
        <v>1900</v>
      </c>
      <c r="E753" s="957">
        <v>1</v>
      </c>
      <c r="F753" t="s">
        <v>441</v>
      </c>
      <c r="G753" s="957">
        <v>91</v>
      </c>
      <c r="H753" t="s">
        <v>384</v>
      </c>
      <c r="I753" s="937" t="s">
        <v>491</v>
      </c>
      <c r="J753" s="937" t="s">
        <v>447</v>
      </c>
      <c r="K753" s="937" t="s">
        <v>53</v>
      </c>
      <c r="L753" s="937" t="s">
        <v>43</v>
      </c>
      <c r="M753" s="937" t="s">
        <v>465</v>
      </c>
      <c r="N753" s="677">
        <f t="shared" ca="1" si="126"/>
        <v>377024.15273854404</v>
      </c>
      <c r="O753" s="677">
        <f t="shared" ca="1" si="127"/>
        <v>238338.58487627667</v>
      </c>
      <c r="P753" s="677">
        <f t="shared" ca="1" si="127"/>
        <v>17234.964744659821</v>
      </c>
      <c r="Q753" s="677">
        <f t="shared" ca="1" si="127"/>
        <v>72122.029497391079</v>
      </c>
      <c r="R753" s="677">
        <f t="shared" ca="1" si="127"/>
        <v>21789.845339061998</v>
      </c>
      <c r="S753" s="677">
        <f t="shared" ca="1" si="127"/>
        <v>5948.9258014837669</v>
      </c>
      <c r="T753" s="677">
        <f t="shared" ca="1" si="127"/>
        <v>589.34938227479381</v>
      </c>
      <c r="U753" s="677">
        <f t="shared" ca="1" si="127"/>
        <v>27.777115480755146</v>
      </c>
      <c r="V753" s="677">
        <f t="shared" ca="1" si="127"/>
        <v>1729.4360375023823</v>
      </c>
      <c r="W753" s="677">
        <f t="shared" ca="1" si="119"/>
        <v>6794.6487720924833</v>
      </c>
      <c r="X753" s="677">
        <f t="shared" ca="1" si="127"/>
        <v>6177.2113406589278</v>
      </c>
      <c r="Y753" s="677">
        <f t="shared" ca="1" si="127"/>
        <v>6271.3798316614129</v>
      </c>
      <c r="Z753" s="677">
        <f t="shared" ca="1" si="127"/>
        <v>0</v>
      </c>
      <c r="AA753" t="str">
        <f t="shared" si="122"/>
        <v>ASR_COMP</v>
      </c>
      <c r="AB753" s="957">
        <f t="shared" si="123"/>
        <v>44682</v>
      </c>
      <c r="AC753" t="str">
        <f t="shared" si="124"/>
        <v>Unaudited</v>
      </c>
    </row>
    <row r="754" spans="1:29" x14ac:dyDescent="0.25">
      <c r="A754" t="s">
        <v>423</v>
      </c>
      <c r="B754" t="s">
        <v>1388</v>
      </c>
      <c r="C754" t="s">
        <v>1389</v>
      </c>
      <c r="D754">
        <v>1900</v>
      </c>
      <c r="E754" s="957">
        <v>1</v>
      </c>
      <c r="F754" t="s">
        <v>441</v>
      </c>
      <c r="G754" s="957">
        <v>91</v>
      </c>
      <c r="H754" t="s">
        <v>384</v>
      </c>
      <c r="I754" s="937" t="s">
        <v>491</v>
      </c>
      <c r="J754" s="937" t="s">
        <v>447</v>
      </c>
      <c r="K754" s="937" t="s">
        <v>923</v>
      </c>
      <c r="L754" s="937" t="s">
        <v>924</v>
      </c>
      <c r="M754" s="958" t="s">
        <v>923</v>
      </c>
      <c r="N754" s="677">
        <f t="shared" ca="1" si="126"/>
        <v>266984.56491108175</v>
      </c>
      <c r="O754" s="677">
        <f t="shared" ca="1" si="127"/>
        <v>232178.44552437693</v>
      </c>
      <c r="P754" s="677">
        <f t="shared" ca="1" si="127"/>
        <v>14825.194061424401</v>
      </c>
      <c r="Q754" s="677">
        <f t="shared" ca="1" si="127"/>
        <v>17186.566975298461</v>
      </c>
      <c r="R754" s="677">
        <f t="shared" ca="1" si="127"/>
        <v>1188.6995898597359</v>
      </c>
      <c r="S754" s="677">
        <f t="shared" ca="1" si="127"/>
        <v>303.69621014526786</v>
      </c>
      <c r="T754" s="677">
        <f t="shared" ca="1" si="127"/>
        <v>178.05845737711829</v>
      </c>
      <c r="U754" s="677">
        <f t="shared" ca="1" si="127"/>
        <v>1.4180383117518041</v>
      </c>
      <c r="V754" s="677">
        <f t="shared" ca="1" si="127"/>
        <v>94.345777883168097</v>
      </c>
      <c r="W754" s="677">
        <f t="shared" ca="1" si="119"/>
        <v>370.66789979221488</v>
      </c>
      <c r="X754" s="677">
        <f t="shared" ca="1" si="127"/>
        <v>315.35032307119701</v>
      </c>
      <c r="Y754" s="677">
        <f t="shared" ca="1" si="127"/>
        <v>342.12205354145271</v>
      </c>
      <c r="Z754" s="677">
        <f t="shared" ca="1" si="127"/>
        <v>0</v>
      </c>
      <c r="AA754" t="str">
        <f t="shared" si="122"/>
        <v>ASR_COMP</v>
      </c>
      <c r="AB754" s="957">
        <f t="shared" si="123"/>
        <v>44682</v>
      </c>
      <c r="AC754" t="str">
        <f t="shared" si="124"/>
        <v>Unaudited</v>
      </c>
    </row>
    <row r="755" spans="1:29" x14ac:dyDescent="0.25">
      <c r="A755" t="s">
        <v>423</v>
      </c>
      <c r="B755" t="s">
        <v>1388</v>
      </c>
      <c r="C755" t="s">
        <v>1389</v>
      </c>
      <c r="D755">
        <v>1900</v>
      </c>
      <c r="E755" s="957">
        <v>1</v>
      </c>
      <c r="F755" t="s">
        <v>441</v>
      </c>
      <c r="G755" s="957">
        <v>91</v>
      </c>
      <c r="H755" t="s">
        <v>384</v>
      </c>
      <c r="I755" s="937" t="s">
        <v>491</v>
      </c>
      <c r="J755" s="937" t="s">
        <v>447</v>
      </c>
      <c r="K755" s="937" t="s">
        <v>923</v>
      </c>
      <c r="L755" s="937" t="s">
        <v>925</v>
      </c>
      <c r="M755" s="958" t="s">
        <v>928</v>
      </c>
      <c r="N755" s="677">
        <f t="shared" ca="1" si="126"/>
        <v>-68113.768823496692</v>
      </c>
      <c r="O755" s="677">
        <f t="shared" ca="1" si="127"/>
        <v>-44869.409731699132</v>
      </c>
      <c r="P755" s="677">
        <f t="shared" ca="1" si="127"/>
        <v>-1926.635108675639</v>
      </c>
      <c r="Q755" s="677">
        <f t="shared" ca="1" si="127"/>
        <v>-15133.217456993345</v>
      </c>
      <c r="R755" s="677">
        <f t="shared" ca="1" si="127"/>
        <v>-2851.0757571510412</v>
      </c>
      <c r="S755" s="677">
        <f t="shared" ca="1" si="127"/>
        <v>-473.64884439558466</v>
      </c>
      <c r="T755" s="677">
        <f t="shared" ca="1" si="127"/>
        <v>-469.34937866148653</v>
      </c>
      <c r="U755" s="677">
        <f t="shared" ca="1" si="127"/>
        <v>0</v>
      </c>
      <c r="V755" s="677">
        <f t="shared" ca="1" si="127"/>
        <v>-324.46795062356699</v>
      </c>
      <c r="W755" s="677">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-54.438354105538018</v>
      </c>
      <c r="X755" s="677">
        <f t="shared" ca="1" si="127"/>
        <v>-340.09406679595793</v>
      </c>
      <c r="Y755" s="677">
        <f t="shared" ca="1" si="127"/>
        <v>-1671.4321743954008</v>
      </c>
      <c r="Z755" s="677">
        <f t="shared" ca="1" si="127"/>
        <v>0</v>
      </c>
      <c r="AA755" t="str">
        <f t="shared" si="122"/>
        <v>ASR_COMP</v>
      </c>
      <c r="AB755" s="957">
        <f t="shared" si="123"/>
        <v>44682</v>
      </c>
      <c r="AC755" t="str">
        <f t="shared" si="124"/>
        <v>Unaudited</v>
      </c>
    </row>
    <row r="756" spans="1:29" x14ac:dyDescent="0.25">
      <c r="A756" t="s">
        <v>423</v>
      </c>
      <c r="B756" t="s">
        <v>1388</v>
      </c>
      <c r="C756" t="s">
        <v>1389</v>
      </c>
      <c r="D756">
        <v>1900</v>
      </c>
      <c r="E756" s="957">
        <v>1</v>
      </c>
      <c r="F756" t="s">
        <v>441</v>
      </c>
      <c r="G756" s="957">
        <v>91</v>
      </c>
      <c r="H756" t="s">
        <v>384</v>
      </c>
      <c r="I756" s="937" t="s">
        <v>491</v>
      </c>
      <c r="J756" s="937" t="s">
        <v>447</v>
      </c>
      <c r="K756" s="937" t="s">
        <v>923</v>
      </c>
      <c r="L756" s="937" t="s">
        <v>926</v>
      </c>
      <c r="M756" s="958" t="s">
        <v>929</v>
      </c>
      <c r="N756" s="677">
        <f t="shared" ca="1" si="126"/>
        <v>0</v>
      </c>
      <c r="O756" s="677">
        <f t="shared" ca="1" si="127"/>
        <v>0</v>
      </c>
      <c r="P756" s="677">
        <f t="shared" ca="1" si="127"/>
        <v>0</v>
      </c>
      <c r="Q756" s="677">
        <f t="shared" ca="1" si="127"/>
        <v>0</v>
      </c>
      <c r="R756" s="677">
        <f t="shared" ca="1" si="127"/>
        <v>0</v>
      </c>
      <c r="S756" s="677">
        <f t="shared" ca="1" si="127"/>
        <v>0</v>
      </c>
      <c r="T756" s="677">
        <f t="shared" ca="1" si="127"/>
        <v>0</v>
      </c>
      <c r="U756" s="677">
        <f t="shared" ca="1" si="127"/>
        <v>0</v>
      </c>
      <c r="V756" s="677">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7">
        <f t="shared" ca="1" si="128"/>
        <v>0</v>
      </c>
      <c r="X756" s="677">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7">
        <f t="shared" ca="1" si="130"/>
        <v>0</v>
      </c>
      <c r="Z756" s="677">
        <f t="shared" ca="1" si="130"/>
        <v>0</v>
      </c>
      <c r="AA756" t="str">
        <f t="shared" si="122"/>
        <v>ASR_COMP</v>
      </c>
      <c r="AB756" s="957">
        <f t="shared" si="123"/>
        <v>44682</v>
      </c>
      <c r="AC756" t="str">
        <f t="shared" si="124"/>
        <v>Unaudited</v>
      </c>
    </row>
    <row r="757" spans="1:29" x14ac:dyDescent="0.25">
      <c r="A757" t="s">
        <v>423</v>
      </c>
      <c r="B757" t="s">
        <v>1388</v>
      </c>
      <c r="C757" t="s">
        <v>1389</v>
      </c>
      <c r="D757">
        <v>1900</v>
      </c>
      <c r="E757" s="957">
        <v>1</v>
      </c>
      <c r="F757" t="s">
        <v>441</v>
      </c>
      <c r="G757" s="957">
        <v>91</v>
      </c>
      <c r="H757" t="s">
        <v>384</v>
      </c>
      <c r="I757" s="937" t="s">
        <v>491</v>
      </c>
      <c r="J757" s="937" t="s">
        <v>447</v>
      </c>
      <c r="K757" s="937" t="s">
        <v>448</v>
      </c>
      <c r="L757" s="943">
        <v>5.0999999999999996</v>
      </c>
      <c r="M757" s="959" t="s">
        <v>37</v>
      </c>
      <c r="N757" s="677">
        <f t="shared" ca="1" si="126"/>
        <v>312268.49631017173</v>
      </c>
      <c r="O757" s="677">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173145.94251228115</v>
      </c>
      <c r="P757" s="677">
        <f t="shared" ca="1" si="131"/>
        <v>30832.136799945838</v>
      </c>
      <c r="Q757" s="677">
        <f t="shared" ca="1" si="131"/>
        <v>30397.482603837048</v>
      </c>
      <c r="R757" s="677">
        <f t="shared" ca="1" si="131"/>
        <v>20491.493878474586</v>
      </c>
      <c r="S757" s="677">
        <f t="shared" ca="1" si="131"/>
        <v>6728.1782056124557</v>
      </c>
      <c r="T757" s="677">
        <f t="shared" ca="1" si="131"/>
        <v>40651.19416598518</v>
      </c>
      <c r="U757" s="677">
        <f t="shared" ca="1" si="131"/>
        <v>2.7897845204914353</v>
      </c>
      <c r="V757" s="677">
        <f t="shared" ca="1" si="129"/>
        <v>200.27162172482522</v>
      </c>
      <c r="W757" s="677">
        <f t="shared" ca="1" si="128"/>
        <v>729.23528265319874</v>
      </c>
      <c r="X757" s="677">
        <f t="shared" ca="1" si="130"/>
        <v>7450.9259809563046</v>
      </c>
      <c r="Y757" s="677">
        <f t="shared" ca="1" si="130"/>
        <v>1638.845474180659</v>
      </c>
      <c r="Z757" s="677">
        <f t="shared" ca="1" si="130"/>
        <v>0</v>
      </c>
      <c r="AA757" t="str">
        <f t="shared" si="122"/>
        <v>ASR_COMP</v>
      </c>
      <c r="AB757" s="957">
        <f t="shared" si="123"/>
        <v>44682</v>
      </c>
      <c r="AC757" t="str">
        <f t="shared" si="124"/>
        <v>Unaudited</v>
      </c>
    </row>
    <row r="758" spans="1:29" ht="30" x14ac:dyDescent="0.25">
      <c r="A758" t="s">
        <v>423</v>
      </c>
      <c r="B758" t="s">
        <v>1388</v>
      </c>
      <c r="C758" t="s">
        <v>1389</v>
      </c>
      <c r="D758">
        <v>1900</v>
      </c>
      <c r="E758" s="957">
        <v>1</v>
      </c>
      <c r="F758" t="s">
        <v>441</v>
      </c>
      <c r="G758" s="957">
        <v>91</v>
      </c>
      <c r="H758" t="s">
        <v>384</v>
      </c>
      <c r="I758" s="937" t="s">
        <v>491</v>
      </c>
      <c r="J758" s="937" t="s">
        <v>447</v>
      </c>
      <c r="K758" s="937" t="s">
        <v>448</v>
      </c>
      <c r="L758" s="937">
        <v>5.2</v>
      </c>
      <c r="M758" s="958" t="s">
        <v>306</v>
      </c>
      <c r="N758" s="677">
        <f t="shared" ca="1" si="126"/>
        <v>0</v>
      </c>
      <c r="O758" s="677">
        <f t="shared" ca="1" si="131"/>
        <v>0</v>
      </c>
      <c r="P758" s="677">
        <f t="shared" ca="1" si="131"/>
        <v>0</v>
      </c>
      <c r="Q758" s="677">
        <f t="shared" ca="1" si="131"/>
        <v>0</v>
      </c>
      <c r="R758" s="677">
        <f t="shared" ca="1" si="131"/>
        <v>0</v>
      </c>
      <c r="S758" s="677">
        <f t="shared" ca="1" si="131"/>
        <v>0</v>
      </c>
      <c r="T758" s="677">
        <f t="shared" ca="1" si="131"/>
        <v>0</v>
      </c>
      <c r="U758" s="677">
        <f t="shared" ca="1" si="131"/>
        <v>0</v>
      </c>
      <c r="V758" s="677">
        <f t="shared" ca="1" si="129"/>
        <v>0</v>
      </c>
      <c r="W758" s="677">
        <f t="shared" ca="1" si="128"/>
        <v>0</v>
      </c>
      <c r="X758" s="677">
        <f t="shared" ca="1" si="130"/>
        <v>0</v>
      </c>
      <c r="Y758" s="677">
        <f t="shared" ca="1" si="130"/>
        <v>0</v>
      </c>
      <c r="Z758" s="677">
        <f t="shared" ca="1" si="130"/>
        <v>0</v>
      </c>
      <c r="AA758" t="str">
        <f t="shared" si="122"/>
        <v>ASR_COMP</v>
      </c>
      <c r="AB758" s="957">
        <f t="shared" si="123"/>
        <v>44682</v>
      </c>
      <c r="AC758" t="str">
        <f t="shared" si="124"/>
        <v>Unaudited</v>
      </c>
    </row>
    <row r="759" spans="1:29" ht="30" x14ac:dyDescent="0.25">
      <c r="A759" t="s">
        <v>423</v>
      </c>
      <c r="B759" t="s">
        <v>1388</v>
      </c>
      <c r="C759" t="s">
        <v>1389</v>
      </c>
      <c r="D759">
        <v>1900</v>
      </c>
      <c r="E759" s="957">
        <v>1</v>
      </c>
      <c r="F759" t="s">
        <v>441</v>
      </c>
      <c r="G759" s="957">
        <v>91</v>
      </c>
      <c r="H759" t="s">
        <v>384</v>
      </c>
      <c r="I759" s="937" t="s">
        <v>491</v>
      </c>
      <c r="J759" s="937" t="s">
        <v>447</v>
      </c>
      <c r="K759" s="937" t="s">
        <v>448</v>
      </c>
      <c r="L759" s="937">
        <v>5.3</v>
      </c>
      <c r="M759" s="958" t="s">
        <v>307</v>
      </c>
      <c r="N759" s="677">
        <f t="shared" ca="1" si="126"/>
        <v>-33376.654078333682</v>
      </c>
      <c r="O759" s="677">
        <f t="shared" ca="1" si="131"/>
        <v>-17532.243429919046</v>
      </c>
      <c r="P759" s="677">
        <f t="shared" ca="1" si="131"/>
        <v>-5673.6593386186969</v>
      </c>
      <c r="Q759" s="677">
        <f t="shared" ca="1" si="131"/>
        <v>-1991.7640343062772</v>
      </c>
      <c r="R759" s="677">
        <f t="shared" ca="1" si="131"/>
        <v>-3907.8534333337611</v>
      </c>
      <c r="S759" s="677">
        <f t="shared" ca="1" si="131"/>
        <v>-643.80428582191212</v>
      </c>
      <c r="T759" s="677">
        <f t="shared" ca="1" si="131"/>
        <v>-2818.9243748868557</v>
      </c>
      <c r="U759" s="677">
        <f t="shared" ca="1" si="131"/>
        <v>-3.177199277549613</v>
      </c>
      <c r="V759" s="677">
        <f t="shared" ca="1" si="129"/>
        <v>-288.09201744151807</v>
      </c>
      <c r="W759" s="677">
        <f t="shared" ca="1" si="128"/>
        <v>0</v>
      </c>
      <c r="X759" s="677">
        <f t="shared" ca="1" si="130"/>
        <v>-315.96728470481298</v>
      </c>
      <c r="Y759" s="677">
        <f t="shared" ca="1" si="130"/>
        <v>-201.16868002324858</v>
      </c>
      <c r="Z759" s="677">
        <f t="shared" ca="1" si="130"/>
        <v>0</v>
      </c>
      <c r="AA759" t="str">
        <f t="shared" si="122"/>
        <v>ASR_COMP</v>
      </c>
      <c r="AB759" s="957">
        <f t="shared" si="123"/>
        <v>44682</v>
      </c>
      <c r="AC759" t="str">
        <f t="shared" si="124"/>
        <v>Unaudited</v>
      </c>
    </row>
    <row r="760" spans="1:29" x14ac:dyDescent="0.25">
      <c r="A760" t="s">
        <v>423</v>
      </c>
      <c r="B760" t="s">
        <v>1388</v>
      </c>
      <c r="C760" t="s">
        <v>1389</v>
      </c>
      <c r="D760">
        <v>1900</v>
      </c>
      <c r="E760" s="957">
        <v>1</v>
      </c>
      <c r="F760" t="s">
        <v>441</v>
      </c>
      <c r="G760" s="957">
        <v>91</v>
      </c>
      <c r="H760" t="s">
        <v>384</v>
      </c>
      <c r="I760" s="937" t="s">
        <v>491</v>
      </c>
      <c r="J760" s="937" t="s">
        <v>447</v>
      </c>
      <c r="K760" s="937" t="s">
        <v>448</v>
      </c>
      <c r="L760" s="937" t="s">
        <v>82</v>
      </c>
      <c r="M760" s="958" t="s">
        <v>456</v>
      </c>
      <c r="N760" s="677">
        <f t="shared" ca="1" si="126"/>
        <v>0</v>
      </c>
      <c r="O760" s="677">
        <f t="shared" ca="1" si="131"/>
        <v>0</v>
      </c>
      <c r="P760" s="677">
        <f t="shared" ca="1" si="131"/>
        <v>0</v>
      </c>
      <c r="Q760" s="677">
        <f t="shared" ca="1" si="131"/>
        <v>0</v>
      </c>
      <c r="R760" s="677">
        <f t="shared" ca="1" si="131"/>
        <v>0</v>
      </c>
      <c r="S760" s="677">
        <f t="shared" ca="1" si="131"/>
        <v>0</v>
      </c>
      <c r="T760" s="677">
        <f t="shared" ca="1" si="131"/>
        <v>0</v>
      </c>
      <c r="U760" s="677">
        <f t="shared" ca="1" si="131"/>
        <v>0</v>
      </c>
      <c r="V760" s="677">
        <f t="shared" ca="1" si="129"/>
        <v>0</v>
      </c>
      <c r="W760" s="677">
        <f t="shared" ca="1" si="128"/>
        <v>0</v>
      </c>
      <c r="X760" s="677">
        <f t="shared" ca="1" si="130"/>
        <v>0</v>
      </c>
      <c r="Y760" s="677">
        <f t="shared" ca="1" si="130"/>
        <v>0</v>
      </c>
      <c r="Z760" s="677">
        <f t="shared" ca="1" si="130"/>
        <v>0</v>
      </c>
      <c r="AA760" t="str">
        <f t="shared" si="122"/>
        <v>ASR_COMP</v>
      </c>
      <c r="AB760" s="957">
        <f t="shared" si="123"/>
        <v>44682</v>
      </c>
      <c r="AC760" t="str">
        <f t="shared" si="124"/>
        <v>Unaudited</v>
      </c>
    </row>
    <row r="761" spans="1:29" x14ac:dyDescent="0.25">
      <c r="A761" t="s">
        <v>423</v>
      </c>
      <c r="B761" t="s">
        <v>1388</v>
      </c>
      <c r="C761" t="s">
        <v>1389</v>
      </c>
      <c r="D761">
        <v>1900</v>
      </c>
      <c r="E761" s="957">
        <v>1</v>
      </c>
      <c r="F761" t="s">
        <v>441</v>
      </c>
      <c r="G761" s="957">
        <v>91</v>
      </c>
      <c r="H761" t="s">
        <v>384</v>
      </c>
      <c r="I761" s="937" t="s">
        <v>491</v>
      </c>
      <c r="J761" s="937" t="s">
        <v>447</v>
      </c>
      <c r="K761" s="937" t="s">
        <v>449</v>
      </c>
      <c r="L761" s="937">
        <v>6.1</v>
      </c>
      <c r="M761" s="958" t="s">
        <v>18</v>
      </c>
      <c r="N761" s="677">
        <f t="shared" ca="1" si="126"/>
        <v>0</v>
      </c>
      <c r="O761" s="677">
        <f t="shared" ca="1" si="131"/>
        <v>0</v>
      </c>
      <c r="P761" s="677">
        <f t="shared" ca="1" si="131"/>
        <v>0</v>
      </c>
      <c r="Q761" s="677">
        <f t="shared" ca="1" si="131"/>
        <v>0</v>
      </c>
      <c r="R761" s="677">
        <f t="shared" ca="1" si="131"/>
        <v>0</v>
      </c>
      <c r="S761" s="677">
        <f t="shared" ca="1" si="131"/>
        <v>0</v>
      </c>
      <c r="T761" s="677">
        <f t="shared" ca="1" si="131"/>
        <v>0</v>
      </c>
      <c r="U761" s="677">
        <f t="shared" ca="1" si="131"/>
        <v>0</v>
      </c>
      <c r="V761" s="677">
        <f t="shared" ca="1" si="129"/>
        <v>0</v>
      </c>
      <c r="W761" s="677">
        <f t="shared" ca="1" si="128"/>
        <v>0</v>
      </c>
      <c r="X761" s="677">
        <f t="shared" ca="1" si="130"/>
        <v>0</v>
      </c>
      <c r="Y761" s="677">
        <f t="shared" ca="1" si="130"/>
        <v>0</v>
      </c>
      <c r="Z761" s="677">
        <f t="shared" ca="1" si="130"/>
        <v>0</v>
      </c>
      <c r="AA761" t="str">
        <f t="shared" si="122"/>
        <v>ASR_COMP</v>
      </c>
      <c r="AB761" s="957">
        <f t="shared" si="123"/>
        <v>44682</v>
      </c>
      <c r="AC761" t="str">
        <f t="shared" si="124"/>
        <v>Unaudited</v>
      </c>
    </row>
    <row r="762" spans="1:29" x14ac:dyDescent="0.25">
      <c r="A762" t="s">
        <v>423</v>
      </c>
      <c r="B762" t="s">
        <v>1388</v>
      </c>
      <c r="C762" t="s">
        <v>1389</v>
      </c>
      <c r="D762">
        <v>1900</v>
      </c>
      <c r="E762" s="957">
        <v>1</v>
      </c>
      <c r="F762" t="s">
        <v>441</v>
      </c>
      <c r="G762" s="957">
        <v>91</v>
      </c>
      <c r="H762" t="s">
        <v>384</v>
      </c>
      <c r="I762" s="937" t="s">
        <v>491</v>
      </c>
      <c r="J762" s="937" t="s">
        <v>447</v>
      </c>
      <c r="K762" s="937" t="s">
        <v>449</v>
      </c>
      <c r="L762" s="937">
        <v>6.2</v>
      </c>
      <c r="M762" s="958" t="s">
        <v>19</v>
      </c>
      <c r="N762" s="677">
        <f t="shared" ca="1" si="126"/>
        <v>0</v>
      </c>
      <c r="O762" s="677">
        <f t="shared" ca="1" si="131"/>
        <v>0</v>
      </c>
      <c r="P762" s="677">
        <f t="shared" ca="1" si="131"/>
        <v>0</v>
      </c>
      <c r="Q762" s="677">
        <f t="shared" ca="1" si="131"/>
        <v>0</v>
      </c>
      <c r="R762" s="677">
        <f t="shared" ca="1" si="131"/>
        <v>0</v>
      </c>
      <c r="S762" s="677">
        <f t="shared" ca="1" si="131"/>
        <v>0</v>
      </c>
      <c r="T762" s="677">
        <f t="shared" ca="1" si="131"/>
        <v>0</v>
      </c>
      <c r="U762" s="677">
        <f t="shared" ca="1" si="131"/>
        <v>0</v>
      </c>
      <c r="V762" s="677">
        <f t="shared" ca="1" si="129"/>
        <v>0</v>
      </c>
      <c r="W762" s="677">
        <f t="shared" ca="1" si="128"/>
        <v>0</v>
      </c>
      <c r="X762" s="677">
        <f t="shared" ca="1" si="130"/>
        <v>0</v>
      </c>
      <c r="Y762" s="677">
        <f t="shared" ca="1" si="130"/>
        <v>0</v>
      </c>
      <c r="Z762" s="677">
        <f t="shared" ca="1" si="130"/>
        <v>0</v>
      </c>
      <c r="AA762" t="str">
        <f t="shared" si="122"/>
        <v>ASR_COMP</v>
      </c>
      <c r="AB762" s="957">
        <f t="shared" si="123"/>
        <v>44682</v>
      </c>
      <c r="AC762" t="str">
        <f t="shared" si="124"/>
        <v>Unaudited</v>
      </c>
    </row>
    <row r="763" spans="1:29" x14ac:dyDescent="0.25">
      <c r="A763" t="s">
        <v>423</v>
      </c>
      <c r="B763" t="s">
        <v>1388</v>
      </c>
      <c r="C763" t="s">
        <v>1389</v>
      </c>
      <c r="D763">
        <v>1900</v>
      </c>
      <c r="E763" s="957">
        <v>1</v>
      </c>
      <c r="F763" t="s">
        <v>441</v>
      </c>
      <c r="G763" s="957">
        <v>91</v>
      </c>
      <c r="H763" t="s">
        <v>384</v>
      </c>
      <c r="I763" s="937" t="s">
        <v>491</v>
      </c>
      <c r="J763" s="937" t="s">
        <v>447</v>
      </c>
      <c r="K763" s="937" t="s">
        <v>449</v>
      </c>
      <c r="L763" s="937">
        <v>6.3</v>
      </c>
      <c r="M763" s="958" t="s">
        <v>187</v>
      </c>
      <c r="N763" s="677">
        <f t="shared" ca="1" si="126"/>
        <v>0</v>
      </c>
      <c r="O763" s="677">
        <f t="shared" ca="1" si="131"/>
        <v>0</v>
      </c>
      <c r="P763" s="677">
        <f t="shared" ca="1" si="131"/>
        <v>0</v>
      </c>
      <c r="Q763" s="677">
        <f t="shared" ca="1" si="131"/>
        <v>0</v>
      </c>
      <c r="R763" s="677">
        <f t="shared" ca="1" si="131"/>
        <v>0</v>
      </c>
      <c r="S763" s="677">
        <f t="shared" ca="1" si="131"/>
        <v>0</v>
      </c>
      <c r="T763" s="677">
        <f t="shared" ca="1" si="131"/>
        <v>0</v>
      </c>
      <c r="U763" s="677">
        <f t="shared" ca="1" si="131"/>
        <v>0</v>
      </c>
      <c r="V763" s="677">
        <f t="shared" ca="1" si="129"/>
        <v>0</v>
      </c>
      <c r="W763" s="677">
        <f t="shared" ca="1" si="128"/>
        <v>0</v>
      </c>
      <c r="X763" s="677">
        <f t="shared" ca="1" si="130"/>
        <v>0</v>
      </c>
      <c r="Y763" s="677">
        <f t="shared" ca="1" si="130"/>
        <v>0</v>
      </c>
      <c r="Z763" s="677">
        <f t="shared" ca="1" si="130"/>
        <v>0</v>
      </c>
      <c r="AA763" t="str">
        <f t="shared" si="122"/>
        <v>ASR_COMP</v>
      </c>
      <c r="AB763" s="957">
        <f t="shared" si="123"/>
        <v>44682</v>
      </c>
      <c r="AC763" t="str">
        <f t="shared" si="124"/>
        <v>Unaudited</v>
      </c>
    </row>
    <row r="764" spans="1:29" x14ac:dyDescent="0.25">
      <c r="A764" t="s">
        <v>423</v>
      </c>
      <c r="B764" t="s">
        <v>1388</v>
      </c>
      <c r="C764" t="s">
        <v>1389</v>
      </c>
      <c r="D764">
        <v>1900</v>
      </c>
      <c r="E764" s="957">
        <v>1</v>
      </c>
      <c r="F764" t="s">
        <v>441</v>
      </c>
      <c r="G764" s="957">
        <v>91</v>
      </c>
      <c r="H764" t="s">
        <v>384</v>
      </c>
      <c r="I764" s="937" t="s">
        <v>491</v>
      </c>
      <c r="J764" s="937" t="s">
        <v>447</v>
      </c>
      <c r="K764" s="937" t="s">
        <v>449</v>
      </c>
      <c r="L764" s="937" t="s">
        <v>87</v>
      </c>
      <c r="M764" s="958" t="s">
        <v>457</v>
      </c>
      <c r="N764" s="677">
        <f t="shared" ca="1" si="126"/>
        <v>0</v>
      </c>
      <c r="O764" s="677">
        <f t="shared" ca="1" si="131"/>
        <v>0</v>
      </c>
      <c r="P764" s="677">
        <f t="shared" ca="1" si="131"/>
        <v>0</v>
      </c>
      <c r="Q764" s="677">
        <f t="shared" ca="1" si="131"/>
        <v>0</v>
      </c>
      <c r="R764" s="677">
        <f t="shared" ca="1" si="131"/>
        <v>0</v>
      </c>
      <c r="S764" s="677">
        <f t="shared" ca="1" si="131"/>
        <v>0</v>
      </c>
      <c r="T764" s="677">
        <f t="shared" ca="1" si="131"/>
        <v>0</v>
      </c>
      <c r="U764" s="677">
        <f t="shared" ca="1" si="131"/>
        <v>0</v>
      </c>
      <c r="V764" s="677">
        <f t="shared" ca="1" si="129"/>
        <v>0</v>
      </c>
      <c r="W764" s="677">
        <f t="shared" ca="1" si="128"/>
        <v>0</v>
      </c>
      <c r="X764" s="677">
        <f t="shared" ca="1" si="130"/>
        <v>0</v>
      </c>
      <c r="Y764" s="677">
        <f t="shared" ca="1" si="130"/>
        <v>0</v>
      </c>
      <c r="Z764" s="677">
        <f t="shared" ca="1" si="130"/>
        <v>0</v>
      </c>
      <c r="AA764" t="str">
        <f t="shared" si="122"/>
        <v>ASR_COMP</v>
      </c>
      <c r="AB764" s="957">
        <f t="shared" si="123"/>
        <v>44682</v>
      </c>
      <c r="AC764" t="str">
        <f t="shared" si="124"/>
        <v>Unaudited</v>
      </c>
    </row>
    <row r="765" spans="1:29" x14ac:dyDescent="0.25">
      <c r="A765" t="s">
        <v>423</v>
      </c>
      <c r="B765" t="s">
        <v>1388</v>
      </c>
      <c r="C765" t="s">
        <v>1389</v>
      </c>
      <c r="D765">
        <v>1900</v>
      </c>
      <c r="E765" s="957">
        <v>1</v>
      </c>
      <c r="F765" t="s">
        <v>441</v>
      </c>
      <c r="G765" s="957">
        <v>91</v>
      </c>
      <c r="H765" t="s">
        <v>384</v>
      </c>
      <c r="I765" s="937" t="s">
        <v>491</v>
      </c>
      <c r="J765" s="937" t="s">
        <v>447</v>
      </c>
      <c r="K765" s="937" t="s">
        <v>450</v>
      </c>
      <c r="L765" s="937">
        <v>7.1</v>
      </c>
      <c r="M765" s="958" t="s">
        <v>20</v>
      </c>
      <c r="N765" s="677">
        <f t="shared" ca="1" si="126"/>
        <v>171611.16477704962</v>
      </c>
      <c r="O765" s="677">
        <f t="shared" ca="1" si="131"/>
        <v>81724.968039569401</v>
      </c>
      <c r="P765" s="677">
        <f t="shared" ca="1" si="131"/>
        <v>4460.530533822709</v>
      </c>
      <c r="Q765" s="677">
        <f t="shared" ca="1" si="131"/>
        <v>36990.219278477998</v>
      </c>
      <c r="R765" s="677">
        <f t="shared" ca="1" si="131"/>
        <v>15835.581299086225</v>
      </c>
      <c r="S765" s="677">
        <f t="shared" ca="1" si="131"/>
        <v>6631.4670088329931</v>
      </c>
      <c r="T765" s="677">
        <f t="shared" ca="1" si="131"/>
        <v>32.538775061020175</v>
      </c>
      <c r="U765" s="677">
        <f t="shared" ca="1" si="131"/>
        <v>20.840553308651884</v>
      </c>
      <c r="V765" s="677">
        <f t="shared" ca="1" si="129"/>
        <v>474.4975424876103</v>
      </c>
      <c r="W765" s="677">
        <f t="shared" ca="1" si="128"/>
        <v>1864.2170479345646</v>
      </c>
      <c r="X765" s="677">
        <f t="shared" ca="1" si="130"/>
        <v>19950.664582707446</v>
      </c>
      <c r="Y765" s="677">
        <f t="shared" ca="1" si="130"/>
        <v>3625.6401157609907</v>
      </c>
      <c r="Z765" s="677">
        <f t="shared" ca="1" si="130"/>
        <v>0</v>
      </c>
      <c r="AA765" t="str">
        <f t="shared" si="122"/>
        <v>ASR_COMP</v>
      </c>
      <c r="AB765" s="957">
        <f t="shared" si="123"/>
        <v>44682</v>
      </c>
      <c r="AC765" t="str">
        <f t="shared" si="124"/>
        <v>Unaudited</v>
      </c>
    </row>
    <row r="766" spans="1:29" x14ac:dyDescent="0.25">
      <c r="A766" t="s">
        <v>423</v>
      </c>
      <c r="B766" t="s">
        <v>1388</v>
      </c>
      <c r="C766" t="s">
        <v>1389</v>
      </c>
      <c r="D766">
        <v>1900</v>
      </c>
      <c r="E766" s="957">
        <v>1</v>
      </c>
      <c r="F766" t="s">
        <v>441</v>
      </c>
      <c r="G766" s="957">
        <v>91</v>
      </c>
      <c r="H766" t="s">
        <v>384</v>
      </c>
      <c r="I766" s="937" t="s">
        <v>491</v>
      </c>
      <c r="J766" s="937" t="s">
        <v>447</v>
      </c>
      <c r="K766" s="937" t="s">
        <v>450</v>
      </c>
      <c r="L766" s="937">
        <v>7.2</v>
      </c>
      <c r="M766" s="958" t="s">
        <v>21</v>
      </c>
      <c r="N766" s="677">
        <f t="shared" ca="1" si="126"/>
        <v>50310.436499999989</v>
      </c>
      <c r="O766" s="677">
        <f t="shared" ca="1" si="131"/>
        <v>41817.262499999997</v>
      </c>
      <c r="P766" s="677">
        <f t="shared" ca="1" si="131"/>
        <v>668.25</v>
      </c>
      <c r="Q766" s="677">
        <f t="shared" ca="1" si="131"/>
        <v>3647.8755000000001</v>
      </c>
      <c r="R766" s="677">
        <f t="shared" ca="1" si="131"/>
        <v>453.59999999999997</v>
      </c>
      <c r="S766" s="677">
        <f t="shared" ca="1" si="131"/>
        <v>1370.6415</v>
      </c>
      <c r="T766" s="677">
        <f t="shared" ca="1" si="131"/>
        <v>473.84999999999997</v>
      </c>
      <c r="U766" s="677">
        <f t="shared" ca="1" si="131"/>
        <v>0</v>
      </c>
      <c r="V766" s="677">
        <f t="shared" ca="1" si="129"/>
        <v>36.449999999999996</v>
      </c>
      <c r="W766" s="677">
        <f t="shared" ca="1" si="128"/>
        <v>0</v>
      </c>
      <c r="X766" s="677">
        <f t="shared" ca="1" si="130"/>
        <v>1725.057</v>
      </c>
      <c r="Y766" s="677">
        <f t="shared" ca="1" si="130"/>
        <v>117.44999999999999</v>
      </c>
      <c r="Z766" s="677">
        <f t="shared" ca="1" si="130"/>
        <v>0</v>
      </c>
      <c r="AA766" t="str">
        <f t="shared" si="122"/>
        <v>ASR_COMP</v>
      </c>
      <c r="AB766" s="957">
        <f t="shared" si="123"/>
        <v>44682</v>
      </c>
      <c r="AC766" t="str">
        <f t="shared" si="124"/>
        <v>Unaudited</v>
      </c>
    </row>
    <row r="767" spans="1:29" x14ac:dyDescent="0.25">
      <c r="A767" t="s">
        <v>423</v>
      </c>
      <c r="B767" t="s">
        <v>1388</v>
      </c>
      <c r="C767" t="s">
        <v>1389</v>
      </c>
      <c r="D767">
        <v>1900</v>
      </c>
      <c r="E767" s="957">
        <v>1</v>
      </c>
      <c r="F767" t="s">
        <v>441</v>
      </c>
      <c r="G767" s="957">
        <v>91</v>
      </c>
      <c r="H767" t="s">
        <v>384</v>
      </c>
      <c r="I767" s="937" t="s">
        <v>491</v>
      </c>
      <c r="J767" s="937" t="s">
        <v>447</v>
      </c>
      <c r="K767" s="937" t="s">
        <v>450</v>
      </c>
      <c r="L767" s="945">
        <v>7.3</v>
      </c>
      <c r="M767" s="960" t="s">
        <v>158</v>
      </c>
      <c r="N767" s="677">
        <f t="shared" ca="1" si="126"/>
        <v>-759.65340525271222</v>
      </c>
      <c r="O767" s="677">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-682.23930616979226</v>
      </c>
      <c r="P767" s="677">
        <f t="shared" ca="1" si="132"/>
        <v>-49.334732751566037</v>
      </c>
      <c r="Q767" s="677">
        <f t="shared" ca="1" si="132"/>
        <v>11.352206778304492</v>
      </c>
      <c r="R767" s="677">
        <f t="shared" ca="1" si="132"/>
        <v>3.4297818805175737</v>
      </c>
      <c r="S767" s="677">
        <f t="shared" ca="1" si="132"/>
        <v>-24.007784331631633</v>
      </c>
      <c r="T767" s="677">
        <f t="shared" ca="1" si="132"/>
        <v>3.8587459808584055</v>
      </c>
      <c r="U767" s="677">
        <f t="shared" ca="1" si="132"/>
        <v>-0.11209872505897912</v>
      </c>
      <c r="V767" s="677">
        <f t="shared" ca="1" si="129"/>
        <v>0.27221801222730146</v>
      </c>
      <c r="W767" s="677">
        <f t="shared" ca="1" si="128"/>
        <v>1.0694964962062912</v>
      </c>
      <c r="X767" s="677">
        <f t="shared" ca="1" si="130"/>
        <v>-24.929064941515946</v>
      </c>
      <c r="Y767" s="677">
        <f t="shared" ca="1" si="130"/>
        <v>0.98713251873873187</v>
      </c>
      <c r="Z767" s="677">
        <f t="shared" ca="1" si="130"/>
        <v>0</v>
      </c>
      <c r="AA767" t="str">
        <f t="shared" si="122"/>
        <v>ASR_COMP</v>
      </c>
      <c r="AB767" s="957">
        <f t="shared" si="123"/>
        <v>44682</v>
      </c>
      <c r="AC767" t="str">
        <f t="shared" si="124"/>
        <v>Unaudited</v>
      </c>
    </row>
    <row r="768" spans="1:29" x14ac:dyDescent="0.25">
      <c r="A768" t="s">
        <v>423</v>
      </c>
      <c r="B768" t="s">
        <v>1388</v>
      </c>
      <c r="C768" t="s">
        <v>1389</v>
      </c>
      <c r="D768">
        <v>1900</v>
      </c>
      <c r="E768" s="957">
        <v>1</v>
      </c>
      <c r="F768" t="s">
        <v>441</v>
      </c>
      <c r="G768" s="957">
        <v>91</v>
      </c>
      <c r="H768" t="s">
        <v>384</v>
      </c>
      <c r="I768" s="937" t="s">
        <v>491</v>
      </c>
      <c r="J768" s="937" t="s">
        <v>447</v>
      </c>
      <c r="K768" s="937" t="s">
        <v>450</v>
      </c>
      <c r="L768" s="947" t="s">
        <v>91</v>
      </c>
      <c r="M768" s="961" t="s">
        <v>458</v>
      </c>
      <c r="N768" s="677">
        <f t="shared" ca="1" si="126"/>
        <v>0</v>
      </c>
      <c r="O768" s="677">
        <f t="shared" ca="1" si="132"/>
        <v>0</v>
      </c>
      <c r="P768" s="677">
        <f t="shared" ca="1" si="132"/>
        <v>0</v>
      </c>
      <c r="Q768" s="677">
        <f t="shared" ca="1" si="132"/>
        <v>0</v>
      </c>
      <c r="R768" s="677">
        <f t="shared" ca="1" si="132"/>
        <v>0</v>
      </c>
      <c r="S768" s="677">
        <f t="shared" ca="1" si="132"/>
        <v>0</v>
      </c>
      <c r="T768" s="677">
        <f t="shared" ca="1" si="132"/>
        <v>0</v>
      </c>
      <c r="U768" s="677">
        <f t="shared" ca="1" si="132"/>
        <v>0</v>
      </c>
      <c r="V768" s="677">
        <f t="shared" ca="1" si="129"/>
        <v>0</v>
      </c>
      <c r="W768" s="677">
        <f t="shared" ca="1" si="128"/>
        <v>0</v>
      </c>
      <c r="X768" s="677">
        <f t="shared" ca="1" si="130"/>
        <v>0</v>
      </c>
      <c r="Y768" s="677">
        <f t="shared" ca="1" si="130"/>
        <v>0</v>
      </c>
      <c r="Z768" s="677">
        <f t="shared" ca="1" si="130"/>
        <v>0</v>
      </c>
      <c r="AA768" t="str">
        <f t="shared" si="122"/>
        <v>ASR_COMP</v>
      </c>
      <c r="AB768" s="957">
        <f t="shared" si="123"/>
        <v>44682</v>
      </c>
      <c r="AC768" t="str">
        <f t="shared" si="124"/>
        <v>Unaudited</v>
      </c>
    </row>
    <row r="769" spans="1:29" x14ac:dyDescent="0.25">
      <c r="A769" t="s">
        <v>423</v>
      </c>
      <c r="B769" t="s">
        <v>1388</v>
      </c>
      <c r="C769" t="s">
        <v>1389</v>
      </c>
      <c r="D769">
        <v>1900</v>
      </c>
      <c r="E769" s="957">
        <v>1</v>
      </c>
      <c r="F769" t="s">
        <v>441</v>
      </c>
      <c r="G769" s="957">
        <v>91</v>
      </c>
      <c r="H769" t="s">
        <v>384</v>
      </c>
      <c r="I769" s="958" t="s">
        <v>491</v>
      </c>
      <c r="J769" s="958" t="s">
        <v>447</v>
      </c>
      <c r="K769" s="958" t="s">
        <v>451</v>
      </c>
      <c r="L769" s="937">
        <v>8.1</v>
      </c>
      <c r="M769" s="958" t="s">
        <v>22</v>
      </c>
      <c r="N769" s="677">
        <f t="shared" ca="1" si="126"/>
        <v>1138489.0485491836</v>
      </c>
      <c r="O769" s="677">
        <f t="shared" ca="1" si="132"/>
        <v>547499.32709054369</v>
      </c>
      <c r="P769" s="677">
        <f t="shared" ca="1" si="132"/>
        <v>37985.221768826494</v>
      </c>
      <c r="Q769" s="677">
        <f t="shared" ca="1" si="132"/>
        <v>399447.88901221741</v>
      </c>
      <c r="R769" s="677">
        <f t="shared" ca="1" si="132"/>
        <v>78298.151037491916</v>
      </c>
      <c r="S769" s="677">
        <f t="shared" ca="1" si="132"/>
        <v>84.877707353377048</v>
      </c>
      <c r="T769" s="677">
        <f t="shared" ca="1" si="132"/>
        <v>10899.11811789871</v>
      </c>
      <c r="U769" s="677">
        <f t="shared" ca="1" si="132"/>
        <v>0</v>
      </c>
      <c r="V769" s="677">
        <f t="shared" ca="1" si="129"/>
        <v>5.6929772415717528</v>
      </c>
      <c r="W769" s="677">
        <f t="shared" ca="1" si="128"/>
        <v>0</v>
      </c>
      <c r="X769" s="677">
        <f t="shared" ca="1" si="130"/>
        <v>267.12254008062428</v>
      </c>
      <c r="Y769" s="677">
        <f t="shared" ca="1" si="130"/>
        <v>64001.64829752985</v>
      </c>
      <c r="Z769" s="677">
        <f t="shared" ca="1" si="130"/>
        <v>0</v>
      </c>
      <c r="AA769" t="str">
        <f t="shared" si="122"/>
        <v>ASR_COMP</v>
      </c>
      <c r="AB769" s="957">
        <f t="shared" si="123"/>
        <v>44682</v>
      </c>
      <c r="AC769" t="str">
        <f t="shared" si="124"/>
        <v>Unaudited</v>
      </c>
    </row>
    <row r="770" spans="1:29" x14ac:dyDescent="0.25">
      <c r="A770" t="s">
        <v>423</v>
      </c>
      <c r="B770" t="s">
        <v>1388</v>
      </c>
      <c r="C770" t="s">
        <v>1389</v>
      </c>
      <c r="D770">
        <v>1900</v>
      </c>
      <c r="E770" s="957">
        <v>1</v>
      </c>
      <c r="F770" t="s">
        <v>441</v>
      </c>
      <c r="G770" s="957">
        <v>91</v>
      </c>
      <c r="H770" t="s">
        <v>384</v>
      </c>
      <c r="I770" s="937" t="s">
        <v>491</v>
      </c>
      <c r="J770" s="937" t="s">
        <v>447</v>
      </c>
      <c r="K770" s="937" t="s">
        <v>451</v>
      </c>
      <c r="L770" s="937" t="s">
        <v>115</v>
      </c>
      <c r="M770" s="962" t="s">
        <v>446</v>
      </c>
      <c r="N770" s="677">
        <f t="shared" ca="1" si="126"/>
        <v>24969.84</v>
      </c>
      <c r="O770" s="677">
        <f t="shared" ca="1" si="132"/>
        <v>24969.84</v>
      </c>
      <c r="P770" s="677">
        <f t="shared" ca="1" si="132"/>
        <v>0</v>
      </c>
      <c r="Q770" s="677">
        <f t="shared" ca="1" si="132"/>
        <v>0</v>
      </c>
      <c r="R770" s="677">
        <f t="shared" ca="1" si="132"/>
        <v>0</v>
      </c>
      <c r="S770" s="677">
        <f t="shared" ca="1" si="132"/>
        <v>0</v>
      </c>
      <c r="T770" s="677">
        <f t="shared" ca="1" si="132"/>
        <v>0</v>
      </c>
      <c r="U770" s="677">
        <f t="shared" ca="1" si="132"/>
        <v>0</v>
      </c>
      <c r="V770" s="677">
        <f t="shared" ca="1" si="129"/>
        <v>0</v>
      </c>
      <c r="W770" s="677">
        <f t="shared" ca="1" si="128"/>
        <v>0</v>
      </c>
      <c r="X770" s="677">
        <f t="shared" ca="1" si="130"/>
        <v>0</v>
      </c>
      <c r="Y770" s="677">
        <f t="shared" ca="1" si="130"/>
        <v>0</v>
      </c>
      <c r="Z770" s="677">
        <f t="shared" ca="1" si="130"/>
        <v>0</v>
      </c>
      <c r="AA770" t="str">
        <f t="shared" ref="AA770:AA833" si="133">file_name</f>
        <v>ASR_COMP</v>
      </c>
      <c r="AB770" s="957">
        <f t="shared" ref="AB770:AB833" si="134">file_date</f>
        <v>44682</v>
      </c>
      <c r="AC770" t="str">
        <f t="shared" ref="AC770:AC833" si="135">status</f>
        <v>Unaudited</v>
      </c>
    </row>
    <row r="771" spans="1:29" x14ac:dyDescent="0.25">
      <c r="A771" t="s">
        <v>423</v>
      </c>
      <c r="B771" t="s">
        <v>1388</v>
      </c>
      <c r="C771" t="s">
        <v>1389</v>
      </c>
      <c r="D771">
        <v>1900</v>
      </c>
      <c r="E771" s="957">
        <v>1</v>
      </c>
      <c r="F771" t="s">
        <v>441</v>
      </c>
      <c r="G771" s="957">
        <v>91</v>
      </c>
      <c r="H771" t="s">
        <v>384</v>
      </c>
      <c r="I771" s="937" t="s">
        <v>491</v>
      </c>
      <c r="J771" s="937" t="s">
        <v>447</v>
      </c>
      <c r="K771" s="937" t="s">
        <v>451</v>
      </c>
      <c r="L771" s="937" t="s">
        <v>117</v>
      </c>
      <c r="M771" s="962" t="s">
        <v>160</v>
      </c>
      <c r="N771" s="677">
        <f t="shared" ca="1" si="126"/>
        <v>0</v>
      </c>
      <c r="O771" s="677">
        <f t="shared" ca="1" si="132"/>
        <v>0</v>
      </c>
      <c r="P771" s="677">
        <f t="shared" ca="1" si="132"/>
        <v>0</v>
      </c>
      <c r="Q771" s="677">
        <f t="shared" ca="1" si="132"/>
        <v>0</v>
      </c>
      <c r="R771" s="677">
        <f t="shared" ca="1" si="132"/>
        <v>0</v>
      </c>
      <c r="S771" s="677">
        <f t="shared" ca="1" si="132"/>
        <v>0</v>
      </c>
      <c r="T771" s="677">
        <f t="shared" ca="1" si="132"/>
        <v>0</v>
      </c>
      <c r="U771" s="677">
        <f t="shared" ca="1" si="132"/>
        <v>0</v>
      </c>
      <c r="V771" s="677">
        <f t="shared" ca="1" si="129"/>
        <v>0</v>
      </c>
      <c r="W771" s="677">
        <f t="shared" ca="1" si="128"/>
        <v>0</v>
      </c>
      <c r="X771" s="677">
        <f t="shared" ca="1" si="130"/>
        <v>0</v>
      </c>
      <c r="Y771" s="677">
        <f t="shared" ca="1" si="130"/>
        <v>0</v>
      </c>
      <c r="Z771" s="677">
        <f t="shared" ca="1" si="130"/>
        <v>0</v>
      </c>
      <c r="AA771" t="str">
        <f t="shared" si="133"/>
        <v>ASR_COMP</v>
      </c>
      <c r="AB771" s="957">
        <f t="shared" si="134"/>
        <v>44682</v>
      </c>
      <c r="AC771" t="str">
        <f t="shared" si="135"/>
        <v>Unaudited</v>
      </c>
    </row>
    <row r="772" spans="1:29" x14ac:dyDescent="0.25">
      <c r="A772" t="s">
        <v>423</v>
      </c>
      <c r="B772" t="s">
        <v>1388</v>
      </c>
      <c r="C772" t="s">
        <v>1389</v>
      </c>
      <c r="D772">
        <v>1900</v>
      </c>
      <c r="E772" s="957">
        <v>1</v>
      </c>
      <c r="F772" t="s">
        <v>441</v>
      </c>
      <c r="G772" s="957">
        <v>91</v>
      </c>
      <c r="H772" t="s">
        <v>384</v>
      </c>
      <c r="I772" s="937" t="s">
        <v>491</v>
      </c>
      <c r="J772" s="937" t="s">
        <v>447</v>
      </c>
      <c r="K772" s="937" t="s">
        <v>451</v>
      </c>
      <c r="L772" s="937" t="s">
        <v>118</v>
      </c>
      <c r="M772" s="962" t="s">
        <v>116</v>
      </c>
      <c r="N772" s="677">
        <f t="shared" ca="1" si="126"/>
        <v>-2809.8218892560799</v>
      </c>
      <c r="O772" s="677">
        <f t="shared" ca="1" si="132"/>
        <v>-1423.7118715933138</v>
      </c>
      <c r="P772" s="677">
        <f t="shared" ca="1" si="132"/>
        <v>-98.776397525031996</v>
      </c>
      <c r="Q772" s="677">
        <f t="shared" ca="1" si="132"/>
        <v>-935.6409004399286</v>
      </c>
      <c r="R772" s="677">
        <f t="shared" ca="1" si="132"/>
        <v>-183.40052496124164</v>
      </c>
      <c r="S772" s="677">
        <f t="shared" ca="1" si="132"/>
        <v>-4.4284763875823137</v>
      </c>
      <c r="T772" s="677">
        <f t="shared" ca="1" si="132"/>
        <v>0</v>
      </c>
      <c r="U772" s="677">
        <f t="shared" ca="1" si="132"/>
        <v>0</v>
      </c>
      <c r="V772" s="677">
        <f t="shared" ca="1" si="129"/>
        <v>-1.3334861690370075E-2</v>
      </c>
      <c r="W772" s="677">
        <f t="shared" ca="1" si="128"/>
        <v>0</v>
      </c>
      <c r="X772" s="677">
        <f t="shared" ca="1" si="130"/>
        <v>-13.937061900282215</v>
      </c>
      <c r="Y772" s="677">
        <f t="shared" ca="1" si="130"/>
        <v>-149.91332158700905</v>
      </c>
      <c r="Z772" s="677">
        <f t="shared" ca="1" si="130"/>
        <v>0</v>
      </c>
      <c r="AA772" t="str">
        <f t="shared" si="133"/>
        <v>ASR_COMP</v>
      </c>
      <c r="AB772" s="957">
        <f t="shared" si="134"/>
        <v>44682</v>
      </c>
      <c r="AC772" t="str">
        <f t="shared" si="135"/>
        <v>Unaudited</v>
      </c>
    </row>
    <row r="773" spans="1:29" x14ac:dyDescent="0.25">
      <c r="A773" t="s">
        <v>423</v>
      </c>
      <c r="B773" t="s">
        <v>1388</v>
      </c>
      <c r="C773" t="s">
        <v>1389</v>
      </c>
      <c r="D773">
        <v>1900</v>
      </c>
      <c r="E773" s="957">
        <v>1</v>
      </c>
      <c r="F773" t="s">
        <v>441</v>
      </c>
      <c r="G773" s="957">
        <v>91</v>
      </c>
      <c r="H773" t="s">
        <v>384</v>
      </c>
      <c r="I773" s="937" t="s">
        <v>491</v>
      </c>
      <c r="J773" s="937" t="s">
        <v>447</v>
      </c>
      <c r="K773" s="937" t="s">
        <v>451</v>
      </c>
      <c r="L773" s="937" t="s">
        <v>119</v>
      </c>
      <c r="M773" s="962" t="s">
        <v>161</v>
      </c>
      <c r="N773" s="677">
        <f t="shared" ca="1" si="126"/>
        <v>0</v>
      </c>
      <c r="O773" s="677">
        <f t="shared" ca="1" si="132"/>
        <v>0</v>
      </c>
      <c r="P773" s="677">
        <f t="shared" ca="1" si="132"/>
        <v>0</v>
      </c>
      <c r="Q773" s="677">
        <f t="shared" ca="1" si="132"/>
        <v>0</v>
      </c>
      <c r="R773" s="677">
        <f t="shared" ca="1" si="132"/>
        <v>0</v>
      </c>
      <c r="S773" s="677">
        <f t="shared" ca="1" si="132"/>
        <v>0</v>
      </c>
      <c r="T773" s="677">
        <f t="shared" ca="1" si="132"/>
        <v>0</v>
      </c>
      <c r="U773" s="677">
        <f t="shared" ca="1" si="132"/>
        <v>0</v>
      </c>
      <c r="V773" s="677">
        <f t="shared" ca="1" si="129"/>
        <v>0</v>
      </c>
      <c r="W773" s="677">
        <f t="shared" ca="1" si="128"/>
        <v>0</v>
      </c>
      <c r="X773" s="677">
        <f t="shared" ca="1" si="130"/>
        <v>0</v>
      </c>
      <c r="Y773" s="677">
        <f t="shared" ca="1" si="130"/>
        <v>0</v>
      </c>
      <c r="Z773" s="677">
        <f t="shared" ca="1" si="130"/>
        <v>0</v>
      </c>
      <c r="AA773" t="str">
        <f t="shared" si="133"/>
        <v>ASR_COMP</v>
      </c>
      <c r="AB773" s="957">
        <f t="shared" si="134"/>
        <v>44682</v>
      </c>
      <c r="AC773" t="str">
        <f t="shared" si="135"/>
        <v>Unaudited</v>
      </c>
    </row>
    <row r="774" spans="1:29" x14ac:dyDescent="0.25">
      <c r="A774" t="s">
        <v>423</v>
      </c>
      <c r="B774" t="s">
        <v>1388</v>
      </c>
      <c r="C774" t="s">
        <v>1389</v>
      </c>
      <c r="D774">
        <v>1900</v>
      </c>
      <c r="E774" s="957">
        <v>1</v>
      </c>
      <c r="F774" t="s">
        <v>441</v>
      </c>
      <c r="G774" s="957">
        <v>91</v>
      </c>
      <c r="H774" t="s">
        <v>384</v>
      </c>
      <c r="I774" s="937" t="s">
        <v>491</v>
      </c>
      <c r="J774" s="937" t="s">
        <v>447</v>
      </c>
      <c r="K774" s="937" t="s">
        <v>451</v>
      </c>
      <c r="L774" s="937" t="s">
        <v>162</v>
      </c>
      <c r="M774" s="962" t="s">
        <v>23</v>
      </c>
      <c r="N774" s="677">
        <f t="shared" ca="1" si="126"/>
        <v>0</v>
      </c>
      <c r="O774" s="677">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7">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7">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7">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7">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7">
        <f t="shared" ca="1" si="136"/>
        <v>0</v>
      </c>
      <c r="U774" s="677">
        <f t="shared" ca="1" si="136"/>
        <v>0</v>
      </c>
      <c r="V774" s="677">
        <f t="shared" ca="1" si="136"/>
        <v>0</v>
      </c>
      <c r="W774" s="677">
        <f t="shared" ca="1" si="128"/>
        <v>0</v>
      </c>
      <c r="X774" s="677">
        <f t="shared" ca="1" si="136"/>
        <v>0</v>
      </c>
      <c r="Y774" s="677">
        <f t="shared" ca="1" si="136"/>
        <v>0</v>
      </c>
      <c r="Z774" s="677">
        <f t="shared" ca="1" si="136"/>
        <v>0</v>
      </c>
      <c r="AA774" t="str">
        <f t="shared" si="133"/>
        <v>ASR_COMP</v>
      </c>
      <c r="AB774" s="957">
        <f t="shared" si="134"/>
        <v>44682</v>
      </c>
      <c r="AC774" t="str">
        <f t="shared" si="135"/>
        <v>Unaudited</v>
      </c>
    </row>
    <row r="775" spans="1:29" x14ac:dyDescent="0.25">
      <c r="A775" t="s">
        <v>423</v>
      </c>
      <c r="B775" t="s">
        <v>1388</v>
      </c>
      <c r="C775" t="s">
        <v>1389</v>
      </c>
      <c r="D775">
        <v>1900</v>
      </c>
      <c r="E775" s="957">
        <v>1</v>
      </c>
      <c r="F775" t="s">
        <v>441</v>
      </c>
      <c r="G775" s="957">
        <v>91</v>
      </c>
      <c r="H775" t="s">
        <v>384</v>
      </c>
      <c r="I775" s="937" t="s">
        <v>491</v>
      </c>
      <c r="J775" s="937" t="s">
        <v>447</v>
      </c>
      <c r="K775" s="937" t="s">
        <v>451</v>
      </c>
      <c r="L775" s="937" t="s">
        <v>445</v>
      </c>
      <c r="M775" s="962" t="s">
        <v>459</v>
      </c>
      <c r="N775" s="677">
        <f t="shared" ca="1" si="126"/>
        <v>0</v>
      </c>
      <c r="O775" s="677">
        <f t="shared" ca="1" si="136"/>
        <v>0</v>
      </c>
      <c r="P775" s="677">
        <f t="shared" ca="1" si="136"/>
        <v>0</v>
      </c>
      <c r="Q775" s="677">
        <f t="shared" ca="1" si="136"/>
        <v>0</v>
      </c>
      <c r="R775" s="677">
        <f t="shared" ca="1" si="136"/>
        <v>0</v>
      </c>
      <c r="S775" s="677">
        <f t="shared" ca="1" si="136"/>
        <v>0</v>
      </c>
      <c r="T775" s="677">
        <f t="shared" ca="1" si="136"/>
        <v>0</v>
      </c>
      <c r="U775" s="677">
        <f t="shared" ca="1" si="136"/>
        <v>0</v>
      </c>
      <c r="V775" s="677">
        <f t="shared" ca="1" si="136"/>
        <v>0</v>
      </c>
      <c r="W775" s="677">
        <f t="shared" ca="1" si="128"/>
        <v>0</v>
      </c>
      <c r="X775" s="677">
        <f t="shared" ca="1" si="136"/>
        <v>0</v>
      </c>
      <c r="Y775" s="677">
        <f t="shared" ca="1" si="136"/>
        <v>0</v>
      </c>
      <c r="Z775" s="677">
        <f t="shared" ca="1" si="136"/>
        <v>0</v>
      </c>
      <c r="AA775" t="str">
        <f t="shared" si="133"/>
        <v>ASR_COMP</v>
      </c>
      <c r="AB775" s="957">
        <f t="shared" si="134"/>
        <v>44682</v>
      </c>
      <c r="AC775" t="str">
        <f t="shared" si="135"/>
        <v>Unaudited</v>
      </c>
    </row>
    <row r="776" spans="1:29" ht="30" x14ac:dyDescent="0.25">
      <c r="A776" t="s">
        <v>423</v>
      </c>
      <c r="B776" t="s">
        <v>1388</v>
      </c>
      <c r="C776" t="s">
        <v>1389</v>
      </c>
      <c r="D776">
        <v>1900</v>
      </c>
      <c r="E776" s="957">
        <v>1</v>
      </c>
      <c r="F776" t="s">
        <v>441</v>
      </c>
      <c r="G776" s="957">
        <v>91</v>
      </c>
      <c r="H776" t="s">
        <v>384</v>
      </c>
      <c r="I776" s="937" t="s">
        <v>491</v>
      </c>
      <c r="J776" s="937" t="s">
        <v>447</v>
      </c>
      <c r="K776" s="937" t="s">
        <v>452</v>
      </c>
      <c r="L776" s="945">
        <v>9.1</v>
      </c>
      <c r="M776" s="960" t="s">
        <v>188</v>
      </c>
      <c r="N776" s="677">
        <f t="shared" ca="1" si="126"/>
        <v>18247.496679653275</v>
      </c>
      <c r="O776" s="677">
        <f t="shared" ca="1" si="136"/>
        <v>10250.010334107345</v>
      </c>
      <c r="P776" s="677">
        <f t="shared" ca="1" si="136"/>
        <v>624.15039905623291</v>
      </c>
      <c r="Q776" s="677">
        <f t="shared" ca="1" si="136"/>
        <v>3515.6893198528874</v>
      </c>
      <c r="R776" s="677">
        <f t="shared" ca="1" si="136"/>
        <v>2106.6051378037691</v>
      </c>
      <c r="S776" s="677">
        <f t="shared" ca="1" si="136"/>
        <v>1359.0348953930229</v>
      </c>
      <c r="T776" s="677">
        <f t="shared" ca="1" si="136"/>
        <v>150.40756588708396</v>
      </c>
      <c r="U776" s="677">
        <f t="shared" ca="1" si="136"/>
        <v>1.1978296001604423</v>
      </c>
      <c r="V776" s="677">
        <f t="shared" ca="1" si="136"/>
        <v>79.694719431812558</v>
      </c>
      <c r="W776" s="677">
        <f t="shared" ca="1" si="128"/>
        <v>160.7064785209636</v>
      </c>
      <c r="X776" s="677">
        <f t="shared" ca="1" si="136"/>
        <v>0</v>
      </c>
      <c r="Y776" s="677">
        <f t="shared" ca="1" si="136"/>
        <v>0</v>
      </c>
      <c r="Z776" s="677">
        <f t="shared" ca="1" si="136"/>
        <v>0</v>
      </c>
      <c r="AA776" t="str">
        <f t="shared" si="133"/>
        <v>ASR_COMP</v>
      </c>
      <c r="AB776" s="957">
        <f t="shared" si="134"/>
        <v>44682</v>
      </c>
      <c r="AC776" t="str">
        <f t="shared" si="135"/>
        <v>Unaudited</v>
      </c>
    </row>
    <row r="777" spans="1:29" x14ac:dyDescent="0.25">
      <c r="A777" t="s">
        <v>423</v>
      </c>
      <c r="B777" t="s">
        <v>1388</v>
      </c>
      <c r="C777" t="s">
        <v>1389</v>
      </c>
      <c r="D777">
        <v>1900</v>
      </c>
      <c r="E777" s="957">
        <v>1</v>
      </c>
      <c r="F777" t="s">
        <v>441</v>
      </c>
      <c r="G777" s="957">
        <v>91</v>
      </c>
      <c r="H777" t="s">
        <v>384</v>
      </c>
      <c r="I777" s="962" t="s">
        <v>491</v>
      </c>
      <c r="J777" s="962" t="s">
        <v>447</v>
      </c>
      <c r="K777" s="962" t="s">
        <v>452</v>
      </c>
      <c r="L777" s="937" t="s">
        <v>109</v>
      </c>
      <c r="M777" s="962" t="s">
        <v>189</v>
      </c>
      <c r="N777" s="677">
        <f t="shared" ca="1" si="126"/>
        <v>90114.852451885003</v>
      </c>
      <c r="O777" s="677">
        <f t="shared" ca="1" si="136"/>
        <v>9085.3978850929434</v>
      </c>
      <c r="P777" s="677">
        <f t="shared" ca="1" si="136"/>
        <v>139.09524113566769</v>
      </c>
      <c r="Q777" s="677">
        <f t="shared" ca="1" si="136"/>
        <v>55554.24506984109</v>
      </c>
      <c r="R777" s="677">
        <f t="shared" ca="1" si="136"/>
        <v>13252.170178597284</v>
      </c>
      <c r="S777" s="677">
        <f t="shared" ca="1" si="136"/>
        <v>11962.620167940871</v>
      </c>
      <c r="T777" s="677">
        <f t="shared" ca="1" si="136"/>
        <v>33.51912724453436</v>
      </c>
      <c r="U777" s="677">
        <f t="shared" ca="1" si="136"/>
        <v>0.26694270695923428</v>
      </c>
      <c r="V777" s="677">
        <f t="shared" ca="1" si="136"/>
        <v>17.760392740866656</v>
      </c>
      <c r="W777" s="677">
        <f t="shared" ca="1" si="128"/>
        <v>69.777446584776428</v>
      </c>
      <c r="X777" s="677">
        <f t="shared" ca="1" si="136"/>
        <v>0</v>
      </c>
      <c r="Y777" s="677">
        <f t="shared" ca="1" si="136"/>
        <v>0</v>
      </c>
      <c r="Z777" s="677">
        <f t="shared" ca="1" si="136"/>
        <v>0</v>
      </c>
      <c r="AA777" t="str">
        <f t="shared" si="133"/>
        <v>ASR_COMP</v>
      </c>
      <c r="AB777" s="957">
        <f t="shared" si="134"/>
        <v>44682</v>
      </c>
      <c r="AC777" t="str">
        <f t="shared" si="135"/>
        <v>Unaudited</v>
      </c>
    </row>
    <row r="778" spans="1:29" x14ac:dyDescent="0.25">
      <c r="A778" t="s">
        <v>423</v>
      </c>
      <c r="B778" t="s">
        <v>1388</v>
      </c>
      <c r="C778" t="s">
        <v>1389</v>
      </c>
      <c r="D778">
        <v>1900</v>
      </c>
      <c r="E778" s="957">
        <v>1</v>
      </c>
      <c r="F778" t="s">
        <v>441</v>
      </c>
      <c r="G778" s="957">
        <v>91</v>
      </c>
      <c r="H778" t="s">
        <v>384</v>
      </c>
      <c r="I778" s="937" t="s">
        <v>491</v>
      </c>
      <c r="J778" s="937" t="s">
        <v>447</v>
      </c>
      <c r="K778" s="937" t="s">
        <v>452</v>
      </c>
      <c r="L778" s="943" t="s">
        <v>1324</v>
      </c>
      <c r="M778" s="963" t="s">
        <v>1325</v>
      </c>
      <c r="N778" s="677">
        <f t="shared" ca="1" si="126"/>
        <v>73038.826303599053</v>
      </c>
      <c r="O778" s="677">
        <f t="shared" ca="1" si="136"/>
        <v>6265.899584234121</v>
      </c>
      <c r="P778" s="677">
        <f t="shared" ca="1" si="136"/>
        <v>147.07871302477233</v>
      </c>
      <c r="Q778" s="677">
        <f t="shared" ca="1" si="136"/>
        <v>783.16550284600328</v>
      </c>
      <c r="R778" s="677">
        <f t="shared" ca="1" si="136"/>
        <v>236.61362971656854</v>
      </c>
      <c r="S778" s="677">
        <f t="shared" ca="1" si="136"/>
        <v>65477.781491046706</v>
      </c>
      <c r="T778" s="677">
        <f t="shared" ca="1" si="136"/>
        <v>35.442981777005791</v>
      </c>
      <c r="U778" s="677">
        <f t="shared" ca="1" si="136"/>
        <v>0.28226407654463892</v>
      </c>
      <c r="V778" s="677">
        <f t="shared" ca="1" si="136"/>
        <v>18.779763317663541</v>
      </c>
      <c r="W778" s="677">
        <f t="shared" ca="1" si="128"/>
        <v>73.782373559666411</v>
      </c>
      <c r="X778" s="677">
        <f t="shared" ca="1" si="136"/>
        <v>0</v>
      </c>
      <c r="Y778" s="677">
        <f t="shared" ca="1" si="136"/>
        <v>0</v>
      </c>
      <c r="Z778" s="677">
        <f t="shared" ca="1" si="136"/>
        <v>0</v>
      </c>
      <c r="AA778" t="str">
        <f t="shared" si="133"/>
        <v>ASR_COMP</v>
      </c>
      <c r="AB778" s="957">
        <f t="shared" si="134"/>
        <v>44682</v>
      </c>
      <c r="AC778" t="str">
        <f t="shared" si="135"/>
        <v>Unaudited</v>
      </c>
    </row>
    <row r="779" spans="1:29" x14ac:dyDescent="0.25">
      <c r="A779" t="s">
        <v>423</v>
      </c>
      <c r="B779" t="s">
        <v>1388</v>
      </c>
      <c r="C779" t="s">
        <v>1389</v>
      </c>
      <c r="D779">
        <v>1900</v>
      </c>
      <c r="E779" s="957">
        <v>1</v>
      </c>
      <c r="F779" t="s">
        <v>441</v>
      </c>
      <c r="G779" s="957">
        <v>91</v>
      </c>
      <c r="H779" t="s">
        <v>384</v>
      </c>
      <c r="I779" s="937" t="s">
        <v>491</v>
      </c>
      <c r="J779" s="937" t="s">
        <v>447</v>
      </c>
      <c r="K779" s="937" t="s">
        <v>452</v>
      </c>
      <c r="L779" s="943" t="s">
        <v>110</v>
      </c>
      <c r="M779" s="963" t="s">
        <v>190</v>
      </c>
      <c r="N779" s="677">
        <f t="shared" ca="1" si="126"/>
        <v>113107.44961017113</v>
      </c>
      <c r="O779" s="677">
        <f t="shared" ca="1" si="136"/>
        <v>38543.724510429704</v>
      </c>
      <c r="P779" s="677">
        <f t="shared" ca="1" si="136"/>
        <v>297.15193985049342</v>
      </c>
      <c r="Q779" s="677">
        <f t="shared" ca="1" si="136"/>
        <v>44809.984994038219</v>
      </c>
      <c r="R779" s="677">
        <f t="shared" ca="1" si="136"/>
        <v>23678.40815915255</v>
      </c>
      <c r="S779" s="677">
        <f t="shared" ca="1" si="136"/>
        <v>488.94812569750025</v>
      </c>
      <c r="T779" s="677">
        <f t="shared" ca="1" si="136"/>
        <v>705.85238090344376</v>
      </c>
      <c r="U779" s="677">
        <f t="shared" ca="1" si="136"/>
        <v>0.61180513931079727</v>
      </c>
      <c r="V779" s="677">
        <f t="shared" ca="1" si="136"/>
        <v>-26.235012481087317</v>
      </c>
      <c r="W779" s="677">
        <f t="shared" ca="1" si="128"/>
        <v>4609.0027074410027</v>
      </c>
      <c r="X779" s="677">
        <f t="shared" ca="1" si="136"/>
        <v>0</v>
      </c>
      <c r="Y779" s="677">
        <f t="shared" ca="1" si="136"/>
        <v>0</v>
      </c>
      <c r="Z779" s="677">
        <f t="shared" ca="1" si="136"/>
        <v>0</v>
      </c>
      <c r="AA779" t="str">
        <f t="shared" si="133"/>
        <v>ASR_COMP</v>
      </c>
      <c r="AB779" s="957">
        <f t="shared" si="134"/>
        <v>44682</v>
      </c>
      <c r="AC779" t="str">
        <f t="shared" si="135"/>
        <v>Unaudited</v>
      </c>
    </row>
    <row r="780" spans="1:29" x14ac:dyDescent="0.25">
      <c r="A780" t="s">
        <v>423</v>
      </c>
      <c r="B780" t="s">
        <v>1388</v>
      </c>
      <c r="C780" t="s">
        <v>1389</v>
      </c>
      <c r="D780">
        <v>1900</v>
      </c>
      <c r="E780" s="957">
        <v>1</v>
      </c>
      <c r="F780" t="s">
        <v>441</v>
      </c>
      <c r="G780" s="957">
        <v>91</v>
      </c>
      <c r="H780" t="s">
        <v>384</v>
      </c>
      <c r="I780" s="937" t="s">
        <v>491</v>
      </c>
      <c r="J780" s="937" t="s">
        <v>447</v>
      </c>
      <c r="K780" s="937" t="s">
        <v>452</v>
      </c>
      <c r="L780" s="947" t="s">
        <v>111</v>
      </c>
      <c r="M780" s="964" t="s">
        <v>163</v>
      </c>
      <c r="N780" s="677">
        <f t="shared" ca="1" si="126"/>
        <v>493921.60832693538</v>
      </c>
      <c r="O780" s="677">
        <f t="shared" ca="1" si="136"/>
        <v>290181.47434140154</v>
      </c>
      <c r="P780" s="677">
        <f t="shared" ca="1" si="136"/>
        <v>10477.082144355807</v>
      </c>
      <c r="Q780" s="677">
        <f t="shared" ca="1" si="136"/>
        <v>117617.90067997236</v>
      </c>
      <c r="R780" s="677">
        <f t="shared" ca="1" si="136"/>
        <v>44951.033142970351</v>
      </c>
      <c r="S780" s="677">
        <f t="shared" ca="1" si="136"/>
        <v>3470.5076275244264</v>
      </c>
      <c r="T780" s="677">
        <f t="shared" ca="1" si="136"/>
        <v>2159.6830440803506</v>
      </c>
      <c r="U780" s="677">
        <f t="shared" ca="1" si="136"/>
        <v>18.310744814222055</v>
      </c>
      <c r="V780" s="677">
        <f t="shared" ca="1" si="136"/>
        <v>312.8849502638414</v>
      </c>
      <c r="W780" s="677">
        <f t="shared" ca="1" si="128"/>
        <v>2070.9026208598852</v>
      </c>
      <c r="X780" s="677">
        <f t="shared" ca="1" si="136"/>
        <v>10742.891780349906</v>
      </c>
      <c r="Y780" s="677">
        <f t="shared" ca="1" si="136"/>
        <v>11918.937250342686</v>
      </c>
      <c r="Z780" s="677">
        <f t="shared" ca="1" si="136"/>
        <v>0</v>
      </c>
      <c r="AA780" t="str">
        <f t="shared" si="133"/>
        <v>ASR_COMP</v>
      </c>
      <c r="AB780" s="957">
        <f t="shared" si="134"/>
        <v>44682</v>
      </c>
      <c r="AC780" t="str">
        <f t="shared" si="135"/>
        <v>Unaudited</v>
      </c>
    </row>
    <row r="781" spans="1:29" x14ac:dyDescent="0.25">
      <c r="A781" t="s">
        <v>423</v>
      </c>
      <c r="B781" t="s">
        <v>1388</v>
      </c>
      <c r="C781" t="s">
        <v>1389</v>
      </c>
      <c r="D781">
        <v>1900</v>
      </c>
      <c r="E781" s="957">
        <v>1</v>
      </c>
      <c r="F781" t="s">
        <v>441</v>
      </c>
      <c r="G781" s="957">
        <v>91</v>
      </c>
      <c r="H781" t="s">
        <v>384</v>
      </c>
      <c r="I781" s="963" t="s">
        <v>491</v>
      </c>
      <c r="J781" s="963" t="s">
        <v>447</v>
      </c>
      <c r="K781" s="963" t="s">
        <v>452</v>
      </c>
      <c r="L781" s="943" t="s">
        <v>112</v>
      </c>
      <c r="M781" s="963" t="s">
        <v>137</v>
      </c>
      <c r="N781" s="677">
        <f t="shared" ca="1" si="126"/>
        <v>0</v>
      </c>
      <c r="O781" s="677">
        <f t="shared" ca="1" si="136"/>
        <v>0</v>
      </c>
      <c r="P781" s="677">
        <f t="shared" ca="1" si="136"/>
        <v>0</v>
      </c>
      <c r="Q781" s="677">
        <f t="shared" ca="1" si="136"/>
        <v>0</v>
      </c>
      <c r="R781" s="677">
        <f t="shared" ca="1" si="136"/>
        <v>0</v>
      </c>
      <c r="S781" s="677">
        <f t="shared" ca="1" si="136"/>
        <v>0</v>
      </c>
      <c r="T781" s="677">
        <f t="shared" ca="1" si="136"/>
        <v>0</v>
      </c>
      <c r="U781" s="677">
        <f t="shared" ca="1" si="136"/>
        <v>0</v>
      </c>
      <c r="V781" s="677">
        <f t="shared" ca="1" si="136"/>
        <v>0</v>
      </c>
      <c r="W781" s="677">
        <f t="shared" ca="1" si="128"/>
        <v>0</v>
      </c>
      <c r="X781" s="677">
        <f t="shared" ca="1" si="136"/>
        <v>0</v>
      </c>
      <c r="Y781" s="677">
        <f t="shared" ca="1" si="136"/>
        <v>0</v>
      </c>
      <c r="Z781" s="677">
        <f t="shared" ca="1" si="136"/>
        <v>0</v>
      </c>
      <c r="AA781" t="str">
        <f t="shared" si="133"/>
        <v>ASR_COMP</v>
      </c>
      <c r="AB781" s="957">
        <f t="shared" si="134"/>
        <v>44682</v>
      </c>
      <c r="AC781" t="str">
        <f t="shared" si="135"/>
        <v>Unaudited</v>
      </c>
    </row>
    <row r="782" spans="1:29" x14ac:dyDescent="0.25">
      <c r="A782" t="s">
        <v>423</v>
      </c>
      <c r="B782" t="s">
        <v>1388</v>
      </c>
      <c r="C782" t="s">
        <v>1389</v>
      </c>
      <c r="D782">
        <v>1900</v>
      </c>
      <c r="E782" s="957">
        <v>1</v>
      </c>
      <c r="F782" t="s">
        <v>441</v>
      </c>
      <c r="G782" s="957">
        <v>91</v>
      </c>
      <c r="H782" t="s">
        <v>384</v>
      </c>
      <c r="I782" s="937" t="s">
        <v>491</v>
      </c>
      <c r="J782" s="937" t="s">
        <v>447</v>
      </c>
      <c r="K782" s="937" t="s">
        <v>452</v>
      </c>
      <c r="L782" s="937" t="s">
        <v>113</v>
      </c>
      <c r="M782" s="962" t="s">
        <v>165</v>
      </c>
      <c r="N782" s="677">
        <f t="shared" ca="1" si="126"/>
        <v>-10489.41714146061</v>
      </c>
      <c r="O782" s="677">
        <f t="shared" ca="1" si="136"/>
        <v>-3624.0226037801031</v>
      </c>
      <c r="P782" s="677">
        <f t="shared" ca="1" si="136"/>
        <v>-254.66051831870439</v>
      </c>
      <c r="Q782" s="677">
        <f t="shared" ca="1" si="136"/>
        <v>-2811.9161768062349</v>
      </c>
      <c r="R782" s="677">
        <f t="shared" ca="1" si="136"/>
        <v>-797.12502650176418</v>
      </c>
      <c r="S782" s="677">
        <f t="shared" ca="1" si="136"/>
        <v>-526.70034541793234</v>
      </c>
      <c r="T782" s="677">
        <f t="shared" ca="1" si="136"/>
        <v>-52.491292499084878</v>
      </c>
      <c r="U782" s="677">
        <f t="shared" ca="1" si="136"/>
        <v>-3.7602677833188456</v>
      </c>
      <c r="V782" s="677">
        <f t="shared" ca="1" si="136"/>
        <v>-52.219384363772171</v>
      </c>
      <c r="W782" s="677">
        <f t="shared" ca="1" si="128"/>
        <v>-1387.3325513113271</v>
      </c>
      <c r="X782" s="677">
        <f t="shared" ca="1" si="136"/>
        <v>-647.45947427504223</v>
      </c>
      <c r="Y782" s="677">
        <f t="shared" ca="1" si="136"/>
        <v>-331.72950040332597</v>
      </c>
      <c r="Z782" s="677">
        <f t="shared" ca="1" si="136"/>
        <v>0</v>
      </c>
      <c r="AA782" t="str">
        <f t="shared" si="133"/>
        <v>ASR_COMP</v>
      </c>
      <c r="AB782" s="957">
        <f t="shared" si="134"/>
        <v>44682</v>
      </c>
      <c r="AC782" t="str">
        <f t="shared" si="135"/>
        <v>Unaudited</v>
      </c>
    </row>
    <row r="783" spans="1:29" x14ac:dyDescent="0.25">
      <c r="A783" t="s">
        <v>423</v>
      </c>
      <c r="B783" t="s">
        <v>1388</v>
      </c>
      <c r="C783" t="s">
        <v>1389</v>
      </c>
      <c r="D783">
        <v>1900</v>
      </c>
      <c r="E783" s="957">
        <v>1</v>
      </c>
      <c r="F783" t="s">
        <v>441</v>
      </c>
      <c r="G783" s="957">
        <v>91</v>
      </c>
      <c r="H783" t="s">
        <v>384</v>
      </c>
      <c r="I783" s="937" t="s">
        <v>491</v>
      </c>
      <c r="J783" s="937" t="s">
        <v>447</v>
      </c>
      <c r="K783" s="937" t="s">
        <v>452</v>
      </c>
      <c r="L783" s="937" t="s">
        <v>114</v>
      </c>
      <c r="M783" s="962" t="s">
        <v>466</v>
      </c>
      <c r="N783" s="677">
        <f t="shared" ca="1" si="126"/>
        <v>0</v>
      </c>
      <c r="O783" s="677">
        <f t="shared" ca="1" si="136"/>
        <v>0</v>
      </c>
      <c r="P783" s="677">
        <f t="shared" ca="1" si="136"/>
        <v>0</v>
      </c>
      <c r="Q783" s="677">
        <f t="shared" ca="1" si="136"/>
        <v>0</v>
      </c>
      <c r="R783" s="677">
        <f t="shared" ca="1" si="136"/>
        <v>0</v>
      </c>
      <c r="S783" s="677">
        <f t="shared" ca="1" si="136"/>
        <v>0</v>
      </c>
      <c r="T783" s="677">
        <f t="shared" ca="1" si="136"/>
        <v>0</v>
      </c>
      <c r="U783" s="677">
        <f t="shared" ca="1" si="136"/>
        <v>0</v>
      </c>
      <c r="V783" s="677">
        <f t="shared" ca="1" si="136"/>
        <v>0</v>
      </c>
      <c r="W783" s="677">
        <f t="shared" ca="1" si="128"/>
        <v>0</v>
      </c>
      <c r="X783" s="677">
        <f t="shared" ca="1" si="136"/>
        <v>0</v>
      </c>
      <c r="Y783" s="677">
        <f t="shared" ca="1" si="136"/>
        <v>0</v>
      </c>
      <c r="Z783" s="677">
        <f t="shared" ca="1" si="136"/>
        <v>0</v>
      </c>
      <c r="AA783" t="str">
        <f t="shared" si="133"/>
        <v>ASR_COMP</v>
      </c>
      <c r="AB783" s="957">
        <f t="shared" si="134"/>
        <v>44682</v>
      </c>
      <c r="AC783" t="str">
        <f t="shared" si="135"/>
        <v>Unaudited</v>
      </c>
    </row>
    <row r="784" spans="1:29" x14ac:dyDescent="0.25">
      <c r="A784" t="s">
        <v>423</v>
      </c>
      <c r="B784" t="s">
        <v>1388</v>
      </c>
      <c r="C784" t="s">
        <v>1389</v>
      </c>
      <c r="D784">
        <v>1900</v>
      </c>
      <c r="E784" s="957">
        <v>1</v>
      </c>
      <c r="F784" t="s">
        <v>441</v>
      </c>
      <c r="G784" s="957">
        <v>91</v>
      </c>
      <c r="H784" t="s">
        <v>384</v>
      </c>
      <c r="I784" s="937" t="s">
        <v>491</v>
      </c>
      <c r="J784" s="937" t="s">
        <v>447</v>
      </c>
      <c r="K784" s="937" t="s">
        <v>6</v>
      </c>
      <c r="L784" s="937" t="s">
        <v>120</v>
      </c>
      <c r="M784" s="962" t="s">
        <v>191</v>
      </c>
      <c r="N784" s="677">
        <f t="shared" ca="1" si="126"/>
        <v>72688.650192319721</v>
      </c>
      <c r="O784" s="677">
        <f t="shared" ca="1" si="136"/>
        <v>43465.23910404255</v>
      </c>
      <c r="P784" s="677">
        <f t="shared" ca="1" si="136"/>
        <v>2787.5897507560685</v>
      </c>
      <c r="Q784" s="677">
        <f t="shared" ca="1" si="136"/>
        <v>10609.675361183972</v>
      </c>
      <c r="R784" s="677">
        <f t="shared" ca="1" si="136"/>
        <v>3263.2281445332637</v>
      </c>
      <c r="S784" s="677">
        <f t="shared" ca="1" si="136"/>
        <v>3769.3337328646553</v>
      </c>
      <c r="T784" s="677">
        <f t="shared" ca="1" si="136"/>
        <v>0</v>
      </c>
      <c r="U784" s="677">
        <f t="shared" ca="1" si="136"/>
        <v>18.045651166074702</v>
      </c>
      <c r="V784" s="677">
        <f t="shared" ca="1" si="136"/>
        <v>91.294831669910849</v>
      </c>
      <c r="W784" s="677">
        <f t="shared" ca="1" si="128"/>
        <v>358.5453608631388</v>
      </c>
      <c r="X784" s="677">
        <f t="shared" ca="1" si="136"/>
        <v>6851.0126075023527</v>
      </c>
      <c r="Y784" s="677">
        <f t="shared" ca="1" si="136"/>
        <v>1474.6856477377471</v>
      </c>
      <c r="Z784" s="677">
        <f t="shared" ca="1" si="136"/>
        <v>0</v>
      </c>
      <c r="AA784" t="str">
        <f t="shared" si="133"/>
        <v>ASR_COMP</v>
      </c>
      <c r="AB784" s="957">
        <f t="shared" si="134"/>
        <v>44682</v>
      </c>
      <c r="AC784" t="str">
        <f t="shared" si="135"/>
        <v>Unaudited</v>
      </c>
    </row>
    <row r="785" spans="1:29" x14ac:dyDescent="0.25">
      <c r="A785" t="s">
        <v>423</v>
      </c>
      <c r="B785" t="s">
        <v>1388</v>
      </c>
      <c r="C785" t="s">
        <v>1389</v>
      </c>
      <c r="D785">
        <v>1900</v>
      </c>
      <c r="E785" s="957">
        <v>1</v>
      </c>
      <c r="F785" t="s">
        <v>441</v>
      </c>
      <c r="G785" s="957">
        <v>91</v>
      </c>
      <c r="H785" t="s">
        <v>384</v>
      </c>
      <c r="I785" s="937" t="s">
        <v>491</v>
      </c>
      <c r="J785" s="937" t="s">
        <v>447</v>
      </c>
      <c r="K785" s="937" t="s">
        <v>6</v>
      </c>
      <c r="L785" s="945" t="s">
        <v>45</v>
      </c>
      <c r="M785" s="960" t="s">
        <v>166</v>
      </c>
      <c r="N785" s="677">
        <f t="shared" ca="1" si="126"/>
        <v>83105.758799999996</v>
      </c>
      <c r="O785" s="677">
        <f t="shared" ca="1" si="136"/>
        <v>72286.597795999551</v>
      </c>
      <c r="P785" s="677">
        <f t="shared" ca="1" si="136"/>
        <v>1167.4595007139619</v>
      </c>
      <c r="Q785" s="677">
        <f t="shared" ca="1" si="136"/>
        <v>4410.33460307117</v>
      </c>
      <c r="R785" s="677">
        <f t="shared" ca="1" si="136"/>
        <v>545.5613950589302</v>
      </c>
      <c r="S785" s="677">
        <f t="shared" ca="1" si="136"/>
        <v>1610.855517339075</v>
      </c>
      <c r="T785" s="677">
        <f t="shared" ca="1" si="136"/>
        <v>884.83930757026292</v>
      </c>
      <c r="U785" s="677">
        <f t="shared" ca="1" si="136"/>
        <v>0</v>
      </c>
      <c r="V785" s="677">
        <f t="shared" ca="1" si="136"/>
        <v>43.970619900271984</v>
      </c>
      <c r="W785" s="677">
        <f t="shared" ca="1" si="128"/>
        <v>0</v>
      </c>
      <c r="X785" s="677">
        <f t="shared" ca="1" si="136"/>
        <v>2011.1998688236627</v>
      </c>
      <c r="Y785" s="677">
        <f t="shared" ca="1" si="136"/>
        <v>144.94019152311876</v>
      </c>
      <c r="Z785" s="677">
        <f t="shared" ca="1" si="136"/>
        <v>0</v>
      </c>
      <c r="AA785" t="str">
        <f t="shared" si="133"/>
        <v>ASR_COMP</v>
      </c>
      <c r="AB785" s="957">
        <f t="shared" si="134"/>
        <v>44682</v>
      </c>
      <c r="AC785" t="str">
        <f t="shared" si="135"/>
        <v>Unaudited</v>
      </c>
    </row>
    <row r="786" spans="1:29" x14ac:dyDescent="0.25">
      <c r="A786" t="s">
        <v>423</v>
      </c>
      <c r="B786" t="s">
        <v>1388</v>
      </c>
      <c r="C786" t="s">
        <v>1389</v>
      </c>
      <c r="D786">
        <v>1900</v>
      </c>
      <c r="E786" s="957">
        <v>1</v>
      </c>
      <c r="F786" t="s">
        <v>441</v>
      </c>
      <c r="G786" s="957">
        <v>91</v>
      </c>
      <c r="H786" t="s">
        <v>384</v>
      </c>
      <c r="I786" s="962" t="s">
        <v>491</v>
      </c>
      <c r="J786" s="962" t="s">
        <v>447</v>
      </c>
      <c r="K786" s="962" t="s">
        <v>6</v>
      </c>
      <c r="L786" s="937" t="s">
        <v>46</v>
      </c>
      <c r="M786" s="962" t="s">
        <v>167</v>
      </c>
      <c r="N786" s="677">
        <f t="shared" ca="1" si="126"/>
        <v>-138.98152218497023</v>
      </c>
      <c r="O786" s="677">
        <f t="shared" ca="1" si="136"/>
        <v>-53.773489619508929</v>
      </c>
      <c r="P786" s="677">
        <f t="shared" ca="1" si="136"/>
        <v>-10.198091109683871</v>
      </c>
      <c r="Q786" s="677">
        <f t="shared" ca="1" si="136"/>
        <v>-41.653068879278003</v>
      </c>
      <c r="R786" s="677">
        <f t="shared" ca="1" si="136"/>
        <v>-22.257223590235402</v>
      </c>
      <c r="S786" s="677">
        <f t="shared" ca="1" si="136"/>
        <v>-1.4345577512479857</v>
      </c>
      <c r="T786" s="677">
        <f t="shared" ca="1" si="136"/>
        <v>0</v>
      </c>
      <c r="U786" s="677">
        <f t="shared" ca="1" si="136"/>
        <v>0</v>
      </c>
      <c r="V786" s="677">
        <f t="shared" ca="1" si="136"/>
        <v>-0.66217966939590689</v>
      </c>
      <c r="W786" s="677">
        <f t="shared" ca="1" si="128"/>
        <v>0</v>
      </c>
      <c r="X786" s="677">
        <f t="shared" ca="1" si="136"/>
        <v>-4.5110388988082439</v>
      </c>
      <c r="Y786" s="677">
        <f t="shared" ca="1" si="136"/>
        <v>-4.4918726668118936</v>
      </c>
      <c r="Z786" s="677">
        <f t="shared" ca="1" si="136"/>
        <v>0</v>
      </c>
      <c r="AA786" t="str">
        <f t="shared" si="133"/>
        <v>ASR_COMP</v>
      </c>
      <c r="AB786" s="957">
        <f t="shared" si="134"/>
        <v>44682</v>
      </c>
      <c r="AC786" t="str">
        <f t="shared" si="135"/>
        <v>Unaudited</v>
      </c>
    </row>
    <row r="787" spans="1:29" x14ac:dyDescent="0.25">
      <c r="A787" t="s">
        <v>423</v>
      </c>
      <c r="B787" t="s">
        <v>1388</v>
      </c>
      <c r="C787" t="s">
        <v>1389</v>
      </c>
      <c r="D787">
        <v>1900</v>
      </c>
      <c r="E787" s="957">
        <v>1</v>
      </c>
      <c r="F787" t="s">
        <v>441</v>
      </c>
      <c r="G787" s="957">
        <v>91</v>
      </c>
      <c r="H787" t="s">
        <v>384</v>
      </c>
      <c r="I787" s="937" t="s">
        <v>491</v>
      </c>
      <c r="J787" s="937" t="s">
        <v>447</v>
      </c>
      <c r="K787" s="937" t="s">
        <v>6</v>
      </c>
      <c r="L787" s="937" t="s">
        <v>168</v>
      </c>
      <c r="M787" s="962" t="s">
        <v>464</v>
      </c>
      <c r="N787" s="677">
        <f t="shared" ca="1" si="126"/>
        <v>-19980.645740408276</v>
      </c>
      <c r="O787" s="677">
        <f t="shared" ca="1" si="136"/>
        <v>-13896.22494957862</v>
      </c>
      <c r="P787" s="677">
        <f t="shared" ca="1" si="136"/>
        <v>-566.50374442070608</v>
      </c>
      <c r="Q787" s="677">
        <f t="shared" ca="1" si="136"/>
        <v>-1884.6665200259895</v>
      </c>
      <c r="R787" s="677">
        <f t="shared" ca="1" si="136"/>
        <v>-366.58126430952609</v>
      </c>
      <c r="S787" s="677">
        <f t="shared" ca="1" si="136"/>
        <v>-1716.5357075115667</v>
      </c>
      <c r="T787" s="677">
        <f t="shared" ca="1" si="136"/>
        <v>0</v>
      </c>
      <c r="U787" s="677">
        <f t="shared" ca="1" si="136"/>
        <v>0</v>
      </c>
      <c r="V787" s="677">
        <f t="shared" ca="1" si="136"/>
        <v>-69.680832998408079</v>
      </c>
      <c r="W787" s="677">
        <f t="shared" ca="1" si="128"/>
        <v>-1.3049684634501364</v>
      </c>
      <c r="X787" s="677">
        <f t="shared" ca="1" si="136"/>
        <v>-1310.3322164740975</v>
      </c>
      <c r="Y787" s="677">
        <f t="shared" ca="1" si="136"/>
        <v>-168.81553662591062</v>
      </c>
      <c r="Z787" s="677">
        <f t="shared" ca="1" si="136"/>
        <v>0</v>
      </c>
      <c r="AA787" t="str">
        <f t="shared" si="133"/>
        <v>ASR_COMP</v>
      </c>
      <c r="AB787" s="957">
        <f t="shared" si="134"/>
        <v>44682</v>
      </c>
      <c r="AC787" t="str">
        <f t="shared" si="135"/>
        <v>Unaudited</v>
      </c>
    </row>
    <row r="788" spans="1:29" x14ac:dyDescent="0.25">
      <c r="A788" t="s">
        <v>423</v>
      </c>
      <c r="B788" t="s">
        <v>1388</v>
      </c>
      <c r="C788" t="s">
        <v>1389</v>
      </c>
      <c r="D788">
        <v>1900</v>
      </c>
      <c r="E788" s="957">
        <v>1</v>
      </c>
      <c r="F788" t="s">
        <v>441</v>
      </c>
      <c r="G788" s="957">
        <v>91</v>
      </c>
      <c r="H788" t="s">
        <v>384</v>
      </c>
      <c r="I788" s="937" t="s">
        <v>491</v>
      </c>
      <c r="J788" s="937" t="s">
        <v>447</v>
      </c>
      <c r="K788" s="937" t="s">
        <v>437</v>
      </c>
      <c r="L788" s="937" t="s">
        <v>123</v>
      </c>
      <c r="M788" s="962" t="s">
        <v>32</v>
      </c>
      <c r="N788" s="677">
        <f t="shared" ca="1" si="126"/>
        <v>0</v>
      </c>
      <c r="O788" s="677">
        <f t="shared" ca="1" si="136"/>
        <v>0</v>
      </c>
      <c r="P788" s="677">
        <f t="shared" ca="1" si="136"/>
        <v>0</v>
      </c>
      <c r="Q788" s="677">
        <f t="shared" ca="1" si="136"/>
        <v>0</v>
      </c>
      <c r="R788" s="677">
        <f t="shared" ca="1" si="136"/>
        <v>0</v>
      </c>
      <c r="S788" s="677">
        <f t="shared" ca="1" si="136"/>
        <v>0</v>
      </c>
      <c r="T788" s="677">
        <f t="shared" ca="1" si="136"/>
        <v>0</v>
      </c>
      <c r="U788" s="677">
        <f t="shared" ca="1" si="136"/>
        <v>0</v>
      </c>
      <c r="V788" s="677">
        <f t="shared" ca="1" si="136"/>
        <v>0</v>
      </c>
      <c r="W788" s="677">
        <f t="shared" ca="1" si="128"/>
        <v>0</v>
      </c>
      <c r="X788" s="677">
        <f t="shared" ca="1" si="136"/>
        <v>0</v>
      </c>
      <c r="Y788" s="677">
        <f t="shared" ca="1" si="136"/>
        <v>0</v>
      </c>
      <c r="Z788" s="677">
        <f t="shared" ca="1" si="136"/>
        <v>0</v>
      </c>
      <c r="AA788" t="str">
        <f t="shared" si="133"/>
        <v>ASR_COMP</v>
      </c>
      <c r="AB788" s="957">
        <f t="shared" si="134"/>
        <v>44682</v>
      </c>
      <c r="AC788" t="str">
        <f t="shared" si="135"/>
        <v>Unaudited</v>
      </c>
    </row>
    <row r="789" spans="1:29" x14ac:dyDescent="0.25">
      <c r="A789" t="s">
        <v>423</v>
      </c>
      <c r="B789" t="s">
        <v>1388</v>
      </c>
      <c r="C789" t="s">
        <v>1389</v>
      </c>
      <c r="D789">
        <v>1900</v>
      </c>
      <c r="E789" s="957">
        <v>1</v>
      </c>
      <c r="F789" t="s">
        <v>441</v>
      </c>
      <c r="G789" s="957">
        <v>91</v>
      </c>
      <c r="H789" t="s">
        <v>384</v>
      </c>
      <c r="I789" s="937" t="s">
        <v>491</v>
      </c>
      <c r="J789" s="937" t="s">
        <v>447</v>
      </c>
      <c r="K789" s="937" t="s">
        <v>437</v>
      </c>
      <c r="L789" s="937" t="s">
        <v>946</v>
      </c>
      <c r="M789" s="962" t="s">
        <v>938</v>
      </c>
      <c r="N789" s="677">
        <f t="shared" ca="1" si="126"/>
        <v>0</v>
      </c>
      <c r="O789" s="677">
        <f t="shared" ca="1" si="136"/>
        <v>0</v>
      </c>
      <c r="P789" s="677">
        <f t="shared" ca="1" si="136"/>
        <v>0</v>
      </c>
      <c r="Q789" s="677">
        <f t="shared" ca="1" si="136"/>
        <v>0</v>
      </c>
      <c r="R789" s="677">
        <f t="shared" ca="1" si="136"/>
        <v>0</v>
      </c>
      <c r="S789" s="677">
        <f t="shared" ca="1" si="136"/>
        <v>0</v>
      </c>
      <c r="T789" s="677">
        <f t="shared" ca="1" si="136"/>
        <v>0</v>
      </c>
      <c r="U789" s="677">
        <f t="shared" ca="1" si="136"/>
        <v>0</v>
      </c>
      <c r="V789" s="677">
        <f t="shared" ca="1" si="136"/>
        <v>0</v>
      </c>
      <c r="W789" s="677">
        <f t="shared" ca="1" si="128"/>
        <v>0</v>
      </c>
      <c r="X789" s="677">
        <f t="shared" ca="1" si="136"/>
        <v>0</v>
      </c>
      <c r="Y789" s="677">
        <f t="shared" ca="1" si="136"/>
        <v>0</v>
      </c>
      <c r="Z789" s="677">
        <f t="shared" ca="1" si="136"/>
        <v>0</v>
      </c>
      <c r="AA789" t="str">
        <f t="shared" si="133"/>
        <v>ASR_COMP</v>
      </c>
      <c r="AB789" s="957">
        <f t="shared" si="134"/>
        <v>44682</v>
      </c>
      <c r="AC789" t="str">
        <f t="shared" si="135"/>
        <v>Unaudited</v>
      </c>
    </row>
    <row r="790" spans="1:29" x14ac:dyDescent="0.25">
      <c r="A790" t="s">
        <v>423</v>
      </c>
      <c r="B790" t="s">
        <v>1388</v>
      </c>
      <c r="C790" t="s">
        <v>1389</v>
      </c>
      <c r="D790">
        <v>1900</v>
      </c>
      <c r="E790" s="957">
        <v>1</v>
      </c>
      <c r="F790" t="s">
        <v>441</v>
      </c>
      <c r="G790" s="957">
        <v>91</v>
      </c>
      <c r="H790" t="s">
        <v>384</v>
      </c>
      <c r="I790" s="937" t="s">
        <v>491</v>
      </c>
      <c r="J790" s="937" t="s">
        <v>447</v>
      </c>
      <c r="K790" s="937" t="s">
        <v>437</v>
      </c>
      <c r="L790" s="945" t="s">
        <v>170</v>
      </c>
      <c r="M790" s="960" t="s">
        <v>40</v>
      </c>
      <c r="N790" s="677">
        <f t="shared" ca="1" si="126"/>
        <v>3123.2566190290627</v>
      </c>
      <c r="O790" s="677">
        <f t="shared" ca="1" si="136"/>
        <v>2559.9164534299071</v>
      </c>
      <c r="P790" s="677">
        <f t="shared" ca="1" si="136"/>
        <v>41.343746637860569</v>
      </c>
      <c r="Q790" s="677">
        <f t="shared" ca="1" si="136"/>
        <v>237.77719448578947</v>
      </c>
      <c r="R790" s="677">
        <f t="shared" ca="1" si="136"/>
        <v>29.413200949998881</v>
      </c>
      <c r="S790" s="677">
        <f t="shared" ca="1" si="136"/>
        <v>108.79163719915</v>
      </c>
      <c r="T790" s="677">
        <f t="shared" ca="1" si="136"/>
        <v>0</v>
      </c>
      <c r="U790" s="677">
        <f t="shared" ca="1" si="136"/>
        <v>0</v>
      </c>
      <c r="V790" s="677">
        <f t="shared" ca="1" si="136"/>
        <v>2.3706161959700589</v>
      </c>
      <c r="W790" s="677">
        <f t="shared" ca="1" si="128"/>
        <v>0</v>
      </c>
      <c r="X790" s="677">
        <f t="shared" ca="1" si="136"/>
        <v>135.82951674367055</v>
      </c>
      <c r="Y790" s="677">
        <f t="shared" ca="1" si="136"/>
        <v>7.8142533867161204</v>
      </c>
      <c r="Z790" s="677">
        <f t="shared" ca="1" si="136"/>
        <v>0</v>
      </c>
      <c r="AA790" t="str">
        <f t="shared" si="133"/>
        <v>ASR_COMP</v>
      </c>
      <c r="AB790" s="957">
        <f t="shared" si="134"/>
        <v>44682</v>
      </c>
      <c r="AC790" t="str">
        <f t="shared" si="135"/>
        <v>Unaudited</v>
      </c>
    </row>
    <row r="791" spans="1:29" x14ac:dyDescent="0.25">
      <c r="A791" t="s">
        <v>423</v>
      </c>
      <c r="B791" t="s">
        <v>1388</v>
      </c>
      <c r="C791" t="s">
        <v>1389</v>
      </c>
      <c r="D791">
        <v>1900</v>
      </c>
      <c r="E791" s="957">
        <v>1</v>
      </c>
      <c r="F791" t="s">
        <v>441</v>
      </c>
      <c r="G791" s="957">
        <v>91</v>
      </c>
      <c r="H791" t="s">
        <v>384</v>
      </c>
      <c r="I791" s="962" t="s">
        <v>491</v>
      </c>
      <c r="J791" s="962" t="s">
        <v>447</v>
      </c>
      <c r="K791" s="962" t="s">
        <v>437</v>
      </c>
      <c r="L791" s="937" t="s">
        <v>171</v>
      </c>
      <c r="M791" s="962" t="s">
        <v>332</v>
      </c>
      <c r="N791" s="677">
        <f t="shared" ca="1" si="126"/>
        <v>0</v>
      </c>
      <c r="O791" s="677">
        <f t="shared" ca="1" si="136"/>
        <v>0</v>
      </c>
      <c r="P791" s="677">
        <f t="shared" ca="1" si="136"/>
        <v>0</v>
      </c>
      <c r="Q791" s="677">
        <f t="shared" ca="1" si="136"/>
        <v>0</v>
      </c>
      <c r="R791" s="677">
        <f t="shared" ca="1" si="136"/>
        <v>0</v>
      </c>
      <c r="S791" s="677">
        <f t="shared" ca="1" si="136"/>
        <v>0</v>
      </c>
      <c r="T791" s="677">
        <f t="shared" ca="1" si="136"/>
        <v>0</v>
      </c>
      <c r="U791" s="677">
        <f t="shared" ca="1" si="136"/>
        <v>0</v>
      </c>
      <c r="V791" s="677">
        <f t="shared" ca="1" si="136"/>
        <v>0</v>
      </c>
      <c r="W791" s="677">
        <f t="shared" ca="1" si="128"/>
        <v>0</v>
      </c>
      <c r="X791" s="677">
        <f t="shared" ca="1" si="136"/>
        <v>0</v>
      </c>
      <c r="Y791" s="677">
        <f t="shared" ca="1" si="136"/>
        <v>0</v>
      </c>
      <c r="Z791" s="677">
        <f t="shared" ca="1" si="136"/>
        <v>0</v>
      </c>
      <c r="AA791" t="str">
        <f t="shared" si="133"/>
        <v>ASR_COMP</v>
      </c>
      <c r="AB791" s="957">
        <f t="shared" si="134"/>
        <v>44682</v>
      </c>
      <c r="AC791" t="str">
        <f t="shared" si="135"/>
        <v>Unaudited</v>
      </c>
    </row>
    <row r="792" spans="1:29" x14ac:dyDescent="0.25">
      <c r="A792" t="s">
        <v>423</v>
      </c>
      <c r="B792" t="s">
        <v>1388</v>
      </c>
      <c r="C792" t="s">
        <v>1389</v>
      </c>
      <c r="D792">
        <v>1900</v>
      </c>
      <c r="E792" s="957">
        <v>1</v>
      </c>
      <c r="F792" t="s">
        <v>441</v>
      </c>
      <c r="G792" s="957">
        <v>91</v>
      </c>
      <c r="H792" t="s">
        <v>384</v>
      </c>
      <c r="I792" s="937" t="s">
        <v>491</v>
      </c>
      <c r="J792" s="937" t="s">
        <v>453</v>
      </c>
      <c r="K792" s="937" t="s">
        <v>438</v>
      </c>
      <c r="L792" s="937" t="s">
        <v>124</v>
      </c>
      <c r="M792" s="962" t="s">
        <v>27</v>
      </c>
      <c r="N792" s="677">
        <f t="shared" ca="1" si="126"/>
        <v>1730585.1783998443</v>
      </c>
      <c r="O792" s="677">
        <f t="shared" ca="1" si="136"/>
        <v>-1788.607778744569</v>
      </c>
      <c r="P792" s="677">
        <f t="shared" ca="1" si="136"/>
        <v>1732373.7861785889</v>
      </c>
      <c r="Q792" s="677">
        <f t="shared" ca="1" si="136"/>
        <v>0</v>
      </c>
      <c r="R792" s="677">
        <f t="shared" ca="1" si="136"/>
        <v>0</v>
      </c>
      <c r="S792" s="677">
        <f t="shared" ca="1" si="136"/>
        <v>0</v>
      </c>
      <c r="T792" s="677">
        <f t="shared" ca="1" si="136"/>
        <v>0</v>
      </c>
      <c r="U792" s="677">
        <f t="shared" ca="1" si="136"/>
        <v>0</v>
      </c>
      <c r="V792" s="677">
        <f t="shared" ca="1" si="136"/>
        <v>0</v>
      </c>
      <c r="W792" s="677">
        <f t="shared" ca="1" si="128"/>
        <v>0</v>
      </c>
      <c r="X792" s="677">
        <f t="shared" ca="1" si="136"/>
        <v>0</v>
      </c>
      <c r="Y792" s="677">
        <f t="shared" ca="1" si="136"/>
        <v>0</v>
      </c>
      <c r="Z792" s="677">
        <f t="shared" ca="1" si="136"/>
        <v>0</v>
      </c>
      <c r="AA792" t="str">
        <f t="shared" si="133"/>
        <v>ASR_COMP</v>
      </c>
      <c r="AB792" s="957">
        <f t="shared" si="134"/>
        <v>44682</v>
      </c>
      <c r="AC792" t="str">
        <f t="shared" si="135"/>
        <v>Unaudited</v>
      </c>
    </row>
    <row r="793" spans="1:29" x14ac:dyDescent="0.25">
      <c r="A793" t="s">
        <v>423</v>
      </c>
      <c r="B793" t="s">
        <v>1388</v>
      </c>
      <c r="C793" t="s">
        <v>1389</v>
      </c>
      <c r="D793">
        <v>1900</v>
      </c>
      <c r="E793" s="957">
        <v>1</v>
      </c>
      <c r="F793" t="s">
        <v>441</v>
      </c>
      <c r="G793" s="957">
        <v>91</v>
      </c>
      <c r="H793" t="s">
        <v>384</v>
      </c>
      <c r="I793" s="937" t="s">
        <v>491</v>
      </c>
      <c r="J793" s="937" t="s">
        <v>453</v>
      </c>
      <c r="K793" s="937" t="s">
        <v>438</v>
      </c>
      <c r="L793" s="937" t="s">
        <v>125</v>
      </c>
      <c r="M793" s="962" t="s">
        <v>100</v>
      </c>
      <c r="N793" s="677">
        <f t="shared" ca="1" si="126"/>
        <v>86754.089483207994</v>
      </c>
      <c r="O793" s="677">
        <f t="shared" ca="1" si="136"/>
        <v>38578.798062543348</v>
      </c>
      <c r="P793" s="677">
        <f t="shared" ca="1" si="136"/>
        <v>48175.291420664646</v>
      </c>
      <c r="Q793" s="677">
        <f t="shared" ca="1" si="136"/>
        <v>0</v>
      </c>
      <c r="R793" s="677">
        <f t="shared" ca="1" si="136"/>
        <v>0</v>
      </c>
      <c r="S793" s="677">
        <f t="shared" ca="1" si="136"/>
        <v>0</v>
      </c>
      <c r="T793" s="677">
        <f t="shared" ca="1" si="136"/>
        <v>0</v>
      </c>
      <c r="U793" s="677">
        <f t="shared" ca="1" si="136"/>
        <v>0</v>
      </c>
      <c r="V793" s="677">
        <f t="shared" ca="1" si="136"/>
        <v>0</v>
      </c>
      <c r="W793" s="677">
        <f t="shared" ca="1" si="128"/>
        <v>0</v>
      </c>
      <c r="X793" s="677">
        <f t="shared" ca="1" si="136"/>
        <v>0</v>
      </c>
      <c r="Y793" s="677">
        <f t="shared" ca="1" si="136"/>
        <v>0</v>
      </c>
      <c r="Z793" s="677">
        <f t="shared" ca="1" si="136"/>
        <v>0</v>
      </c>
      <c r="AA793" t="str">
        <f t="shared" si="133"/>
        <v>ASR_COMP</v>
      </c>
      <c r="AB793" s="957">
        <f t="shared" si="134"/>
        <v>44682</v>
      </c>
      <c r="AC793" t="str">
        <f t="shared" si="135"/>
        <v>Unaudited</v>
      </c>
    </row>
    <row r="794" spans="1:29" x14ac:dyDescent="0.25">
      <c r="A794" t="s">
        <v>423</v>
      </c>
      <c r="B794" t="s">
        <v>1388</v>
      </c>
      <c r="C794" t="s">
        <v>1389</v>
      </c>
      <c r="D794">
        <v>1900</v>
      </c>
      <c r="E794" s="957">
        <v>1</v>
      </c>
      <c r="F794" t="s">
        <v>441</v>
      </c>
      <c r="G794" s="957">
        <v>91</v>
      </c>
      <c r="H794" t="s">
        <v>384</v>
      </c>
      <c r="I794" s="937" t="s">
        <v>491</v>
      </c>
      <c r="J794" s="937" t="s">
        <v>453</v>
      </c>
      <c r="K794" s="937" t="s">
        <v>438</v>
      </c>
      <c r="L794" s="937" t="s">
        <v>126</v>
      </c>
      <c r="M794" s="962" t="s">
        <v>101</v>
      </c>
      <c r="N794" s="677">
        <f t="shared" ca="1" si="126"/>
        <v>237479.58481415364</v>
      </c>
      <c r="O794" s="677">
        <f t="shared" ca="1" si="136"/>
        <v>176961.40863236887</v>
      </c>
      <c r="P794" s="677">
        <f t="shared" ca="1" si="136"/>
        <v>60518.176181784773</v>
      </c>
      <c r="Q794" s="677">
        <f t="shared" ca="1" si="136"/>
        <v>0</v>
      </c>
      <c r="R794" s="677">
        <f t="shared" ca="1" si="136"/>
        <v>0</v>
      </c>
      <c r="S794" s="677">
        <f t="shared" ca="1" si="136"/>
        <v>0</v>
      </c>
      <c r="T794" s="677">
        <f t="shared" ca="1" si="136"/>
        <v>0</v>
      </c>
      <c r="U794" s="677">
        <f t="shared" ca="1" si="136"/>
        <v>0</v>
      </c>
      <c r="V794" s="677">
        <f t="shared" ca="1" si="136"/>
        <v>0</v>
      </c>
      <c r="W794" s="677">
        <f t="shared" ca="1" si="128"/>
        <v>0</v>
      </c>
      <c r="X794" s="677">
        <f t="shared" ca="1" si="136"/>
        <v>0</v>
      </c>
      <c r="Y794" s="677">
        <f t="shared" ca="1" si="136"/>
        <v>0</v>
      </c>
      <c r="Z794" s="677">
        <f t="shared" ca="1" si="136"/>
        <v>0</v>
      </c>
      <c r="AA794" t="str">
        <f t="shared" si="133"/>
        <v>ASR_COMP</v>
      </c>
      <c r="AB794" s="957">
        <f t="shared" si="134"/>
        <v>44682</v>
      </c>
      <c r="AC794" t="str">
        <f t="shared" si="135"/>
        <v>Unaudited</v>
      </c>
    </row>
    <row r="795" spans="1:29" x14ac:dyDescent="0.25">
      <c r="A795" t="s">
        <v>423</v>
      </c>
      <c r="B795" t="s">
        <v>1388</v>
      </c>
      <c r="C795" t="s">
        <v>1389</v>
      </c>
      <c r="D795">
        <v>1900</v>
      </c>
      <c r="E795" s="957">
        <v>1</v>
      </c>
      <c r="F795" t="s">
        <v>441</v>
      </c>
      <c r="G795" s="957">
        <v>91</v>
      </c>
      <c r="H795" t="s">
        <v>384</v>
      </c>
      <c r="I795" s="937" t="s">
        <v>491</v>
      </c>
      <c r="J795" s="937" t="s">
        <v>453</v>
      </c>
      <c r="K795" s="937" t="s">
        <v>438</v>
      </c>
      <c r="L795" s="945" t="s">
        <v>127</v>
      </c>
      <c r="M795" s="960" t="s">
        <v>102</v>
      </c>
      <c r="N795" s="677">
        <f t="shared" ca="1" si="126"/>
        <v>56672.693577081867</v>
      </c>
      <c r="O795" s="677">
        <f t="shared" ca="1" si="136"/>
        <v>34006.673170265916</v>
      </c>
      <c r="P795" s="677">
        <f t="shared" ca="1" si="136"/>
        <v>22666.020406815955</v>
      </c>
      <c r="Q795" s="677">
        <f t="shared" ca="1" si="136"/>
        <v>0</v>
      </c>
      <c r="R795" s="677">
        <f t="shared" ca="1" si="136"/>
        <v>0</v>
      </c>
      <c r="S795" s="677">
        <f t="shared" ca="1" si="136"/>
        <v>0</v>
      </c>
      <c r="T795" s="677">
        <f t="shared" ca="1" si="136"/>
        <v>0</v>
      </c>
      <c r="U795" s="677">
        <f t="shared" ca="1" si="136"/>
        <v>0</v>
      </c>
      <c r="V795" s="677">
        <f t="shared" ca="1" si="136"/>
        <v>0</v>
      </c>
      <c r="W795" s="677">
        <f t="shared" ca="1" si="128"/>
        <v>0</v>
      </c>
      <c r="X795" s="677">
        <f t="shared" ca="1" si="136"/>
        <v>0</v>
      </c>
      <c r="Y795" s="677">
        <f t="shared" ca="1" si="136"/>
        <v>0</v>
      </c>
      <c r="Z795" s="677">
        <f t="shared" ca="1" si="136"/>
        <v>0</v>
      </c>
      <c r="AA795" t="str">
        <f t="shared" si="133"/>
        <v>ASR_COMP</v>
      </c>
      <c r="AB795" s="957">
        <f t="shared" si="134"/>
        <v>44682</v>
      </c>
      <c r="AC795" t="str">
        <f t="shared" si="135"/>
        <v>Unaudited</v>
      </c>
    </row>
    <row r="796" spans="1:29" x14ac:dyDescent="0.25">
      <c r="A796" t="s">
        <v>423</v>
      </c>
      <c r="B796" t="s">
        <v>1388</v>
      </c>
      <c r="C796" t="s">
        <v>1389</v>
      </c>
      <c r="D796">
        <v>1900</v>
      </c>
      <c r="E796" s="957">
        <v>1</v>
      </c>
      <c r="F796" t="s">
        <v>441</v>
      </c>
      <c r="G796" s="957">
        <v>91</v>
      </c>
      <c r="H796" t="s">
        <v>384</v>
      </c>
      <c r="I796" s="962" t="s">
        <v>491</v>
      </c>
      <c r="J796" s="962" t="s">
        <v>453</v>
      </c>
      <c r="K796" s="962" t="s">
        <v>438</v>
      </c>
      <c r="L796" s="937" t="s">
        <v>128</v>
      </c>
      <c r="M796" s="962" t="s">
        <v>103</v>
      </c>
      <c r="N796" s="677">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196792.50198373161</v>
      </c>
      <c r="O796" s="677">
        <f t="shared" ca="1" si="136"/>
        <v>37882.697183360426</v>
      </c>
      <c r="P796" s="677">
        <f t="shared" ca="1" si="136"/>
        <v>158909.80480037117</v>
      </c>
      <c r="Q796" s="677">
        <f t="shared" ca="1" si="136"/>
        <v>0</v>
      </c>
      <c r="R796" s="677">
        <f t="shared" ca="1" si="136"/>
        <v>0</v>
      </c>
      <c r="S796" s="677">
        <f t="shared" ca="1" si="136"/>
        <v>0</v>
      </c>
      <c r="T796" s="677">
        <f t="shared" ca="1" si="136"/>
        <v>0</v>
      </c>
      <c r="U796" s="677">
        <f t="shared" ca="1" si="136"/>
        <v>0</v>
      </c>
      <c r="V796" s="677">
        <f t="shared" ca="1" si="136"/>
        <v>0</v>
      </c>
      <c r="W796" s="677">
        <f t="shared" ca="1" si="128"/>
        <v>0</v>
      </c>
      <c r="X796" s="677">
        <f t="shared" ca="1" si="136"/>
        <v>0</v>
      </c>
      <c r="Y796" s="677">
        <f t="shared" ca="1" si="136"/>
        <v>0</v>
      </c>
      <c r="Z796" s="677">
        <f t="shared" ca="1" si="136"/>
        <v>0</v>
      </c>
      <c r="AA796" t="str">
        <f t="shared" si="133"/>
        <v>ASR_COMP</v>
      </c>
      <c r="AB796" s="957">
        <f t="shared" si="134"/>
        <v>44682</v>
      </c>
      <c r="AC796" t="str">
        <f t="shared" si="135"/>
        <v>Unaudited</v>
      </c>
    </row>
    <row r="797" spans="1:29" x14ac:dyDescent="0.25">
      <c r="A797" t="s">
        <v>423</v>
      </c>
      <c r="B797" t="s">
        <v>1388</v>
      </c>
      <c r="C797" t="s">
        <v>1389</v>
      </c>
      <c r="D797">
        <v>1900</v>
      </c>
      <c r="E797" s="957">
        <v>1</v>
      </c>
      <c r="F797" t="s">
        <v>441</v>
      </c>
      <c r="G797" s="957">
        <v>91</v>
      </c>
      <c r="H797" t="s">
        <v>384</v>
      </c>
      <c r="I797" s="937" t="s">
        <v>491</v>
      </c>
      <c r="J797" s="937" t="s">
        <v>453</v>
      </c>
      <c r="K797" s="937" t="s">
        <v>438</v>
      </c>
      <c r="L797" s="937" t="s">
        <v>129</v>
      </c>
      <c r="M797" s="962" t="s">
        <v>28</v>
      </c>
      <c r="N797" s="677">
        <f t="shared" ca="1" si="137"/>
        <v>39567.91409617773</v>
      </c>
      <c r="O797" s="677">
        <f t="shared" ca="1" si="136"/>
        <v>39567.91409617773</v>
      </c>
      <c r="P797" s="677">
        <f t="shared" ca="1" si="136"/>
        <v>0</v>
      </c>
      <c r="Q797" s="677">
        <f t="shared" ca="1" si="136"/>
        <v>0</v>
      </c>
      <c r="R797" s="677">
        <f t="shared" ca="1" si="136"/>
        <v>0</v>
      </c>
      <c r="S797" s="677">
        <f t="shared" ca="1" si="136"/>
        <v>0</v>
      </c>
      <c r="T797" s="677">
        <f t="shared" ca="1" si="136"/>
        <v>0</v>
      </c>
      <c r="U797" s="677">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7">
        <f t="shared" ca="1" si="138"/>
        <v>0</v>
      </c>
      <c r="W797" s="677">
        <f t="shared" ca="1" si="128"/>
        <v>0</v>
      </c>
      <c r="X797" s="677">
        <f t="shared" ca="1" si="138"/>
        <v>0</v>
      </c>
      <c r="Y797" s="677">
        <f t="shared" ca="1" si="138"/>
        <v>0</v>
      </c>
      <c r="Z797" s="677">
        <f t="shared" ca="1" si="138"/>
        <v>0</v>
      </c>
      <c r="AA797" t="str">
        <f t="shared" si="133"/>
        <v>ASR_COMP</v>
      </c>
      <c r="AB797" s="957">
        <f t="shared" si="134"/>
        <v>44682</v>
      </c>
      <c r="AC797" t="str">
        <f t="shared" si="135"/>
        <v>Unaudited</v>
      </c>
    </row>
    <row r="798" spans="1:29" x14ac:dyDescent="0.25">
      <c r="A798" t="s">
        <v>423</v>
      </c>
      <c r="B798" t="s">
        <v>1388</v>
      </c>
      <c r="C798" t="s">
        <v>1389</v>
      </c>
      <c r="D798">
        <v>1900</v>
      </c>
      <c r="E798" s="957">
        <v>1</v>
      </c>
      <c r="F798" t="s">
        <v>441</v>
      </c>
      <c r="G798" s="957">
        <v>91</v>
      </c>
      <c r="H798" t="s">
        <v>384</v>
      </c>
      <c r="I798" s="937" t="s">
        <v>491</v>
      </c>
      <c r="J798" s="937" t="s">
        <v>439</v>
      </c>
      <c r="K798" s="937" t="s">
        <v>439</v>
      </c>
      <c r="L798" s="937" t="s">
        <v>131</v>
      </c>
      <c r="M798" s="962" t="s">
        <v>329</v>
      </c>
      <c r="N798" s="677">
        <f t="shared" ca="1" si="137"/>
        <v>0</v>
      </c>
      <c r="O798" s="677">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7">
        <f t="shared" ca="1" si="139"/>
        <v>0</v>
      </c>
      <c r="Q798" s="677">
        <f t="shared" ca="1" si="139"/>
        <v>0</v>
      </c>
      <c r="R798" s="677">
        <f t="shared" ca="1" si="139"/>
        <v>0</v>
      </c>
      <c r="S798" s="677">
        <f t="shared" ca="1" si="139"/>
        <v>0</v>
      </c>
      <c r="T798" s="677">
        <f t="shared" ca="1" si="139"/>
        <v>0</v>
      </c>
      <c r="U798" s="677">
        <f t="shared" ca="1" si="139"/>
        <v>0</v>
      </c>
      <c r="V798" s="677">
        <f t="shared" ca="1" si="139"/>
        <v>0</v>
      </c>
      <c r="W798" s="677">
        <f t="shared" ca="1" si="128"/>
        <v>0</v>
      </c>
      <c r="X798" s="677">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7">
        <f t="shared" ca="1" si="140"/>
        <v>0</v>
      </c>
      <c r="Z798" s="677">
        <f t="shared" ca="1" si="140"/>
        <v>0</v>
      </c>
      <c r="AA798" t="str">
        <f t="shared" si="133"/>
        <v>ASR_COMP</v>
      </c>
      <c r="AB798" s="957">
        <f t="shared" si="134"/>
        <v>44682</v>
      </c>
      <c r="AC798" t="str">
        <f t="shared" si="135"/>
        <v>Unaudited</v>
      </c>
    </row>
    <row r="799" spans="1:29" x14ac:dyDescent="0.25">
      <c r="A799" t="s">
        <v>423</v>
      </c>
      <c r="B799" t="s">
        <v>1388</v>
      </c>
      <c r="C799" t="s">
        <v>1389</v>
      </c>
      <c r="D799">
        <v>1900</v>
      </c>
      <c r="E799" s="957">
        <v>1</v>
      </c>
      <c r="F799" t="s">
        <v>441</v>
      </c>
      <c r="G799" s="957">
        <v>91</v>
      </c>
      <c r="H799" t="s">
        <v>384</v>
      </c>
      <c r="I799" s="937" t="s">
        <v>491</v>
      </c>
      <c r="J799" s="937" t="s">
        <v>439</v>
      </c>
      <c r="K799" s="937" t="s">
        <v>439</v>
      </c>
      <c r="L799" s="937" t="s">
        <v>132</v>
      </c>
      <c r="M799" s="962" t="s">
        <v>328</v>
      </c>
      <c r="N799" s="677">
        <f t="shared" ca="1" si="137"/>
        <v>0</v>
      </c>
      <c r="O799" s="677">
        <f t="shared" ca="1" si="139"/>
        <v>0</v>
      </c>
      <c r="P799" s="677">
        <f t="shared" ca="1" si="139"/>
        <v>0</v>
      </c>
      <c r="Q799" s="677">
        <f t="shared" ca="1" si="139"/>
        <v>0</v>
      </c>
      <c r="R799" s="677">
        <f t="shared" ca="1" si="139"/>
        <v>0</v>
      </c>
      <c r="S799" s="677">
        <f t="shared" ca="1" si="139"/>
        <v>0</v>
      </c>
      <c r="T799" s="677">
        <f t="shared" ca="1" si="139"/>
        <v>0</v>
      </c>
      <c r="U799" s="677">
        <f t="shared" ca="1" si="139"/>
        <v>0</v>
      </c>
      <c r="V799" s="677">
        <f t="shared" ca="1" si="139"/>
        <v>0</v>
      </c>
      <c r="W799" s="677">
        <f t="shared" ca="1" si="128"/>
        <v>0</v>
      </c>
      <c r="X799" s="677">
        <f t="shared" ca="1" si="140"/>
        <v>0</v>
      </c>
      <c r="Y799" s="677">
        <f t="shared" ca="1" si="140"/>
        <v>0</v>
      </c>
      <c r="Z799" s="677">
        <f t="shared" ca="1" si="140"/>
        <v>0</v>
      </c>
      <c r="AA799" t="str">
        <f t="shared" si="133"/>
        <v>ASR_COMP</v>
      </c>
      <c r="AB799" s="957">
        <f t="shared" si="134"/>
        <v>44682</v>
      </c>
      <c r="AC799" t="str">
        <f t="shared" si="135"/>
        <v>Unaudited</v>
      </c>
    </row>
    <row r="800" spans="1:29" ht="30" x14ac:dyDescent="0.25">
      <c r="A800" t="s">
        <v>423</v>
      </c>
      <c r="B800" t="s">
        <v>1388</v>
      </c>
      <c r="C800" t="s">
        <v>1389</v>
      </c>
      <c r="D800">
        <v>1900</v>
      </c>
      <c r="E800" s="957">
        <v>1</v>
      </c>
      <c r="F800" t="s">
        <v>441</v>
      </c>
      <c r="G800" s="957">
        <v>91</v>
      </c>
      <c r="H800" t="s">
        <v>384</v>
      </c>
      <c r="I800" s="937" t="s">
        <v>491</v>
      </c>
      <c r="J800" s="937" t="s">
        <v>439</v>
      </c>
      <c r="K800" s="937" t="s">
        <v>439</v>
      </c>
      <c r="L800" s="937" t="s">
        <v>133</v>
      </c>
      <c r="M800" s="962" t="s">
        <v>182</v>
      </c>
      <c r="N800" s="677">
        <f t="shared" ca="1" si="137"/>
        <v>0</v>
      </c>
      <c r="O800" s="677">
        <f t="shared" ca="1" si="139"/>
        <v>0</v>
      </c>
      <c r="P800" s="677">
        <f t="shared" ca="1" si="139"/>
        <v>0</v>
      </c>
      <c r="Q800" s="677">
        <f t="shared" ca="1" si="139"/>
        <v>0</v>
      </c>
      <c r="R800" s="677">
        <f t="shared" ca="1" si="139"/>
        <v>0</v>
      </c>
      <c r="S800" s="677">
        <f t="shared" ca="1" si="139"/>
        <v>0</v>
      </c>
      <c r="T800" s="677">
        <f t="shared" ca="1" si="139"/>
        <v>0</v>
      </c>
      <c r="U800" s="677">
        <f t="shared" ca="1" si="139"/>
        <v>0</v>
      </c>
      <c r="V800" s="677">
        <f t="shared" ca="1" si="139"/>
        <v>0</v>
      </c>
      <c r="W800" s="677">
        <f t="shared" ca="1" si="128"/>
        <v>0</v>
      </c>
      <c r="X800" s="677">
        <f t="shared" ca="1" si="140"/>
        <v>0</v>
      </c>
      <c r="Y800" s="677">
        <f t="shared" ca="1" si="140"/>
        <v>0</v>
      </c>
      <c r="Z800" s="677">
        <f t="shared" ca="1" si="140"/>
        <v>0</v>
      </c>
      <c r="AA800" t="str">
        <f t="shared" si="133"/>
        <v>ASR_COMP</v>
      </c>
      <c r="AB800" s="957">
        <f t="shared" si="134"/>
        <v>44682</v>
      </c>
      <c r="AC800" t="str">
        <f t="shared" si="135"/>
        <v>Unaudited</v>
      </c>
    </row>
    <row r="801" spans="1:29" x14ac:dyDescent="0.25">
      <c r="A801" t="s">
        <v>423</v>
      </c>
      <c r="B801" t="s">
        <v>1388</v>
      </c>
      <c r="C801" t="s">
        <v>1389</v>
      </c>
      <c r="D801">
        <v>1900</v>
      </c>
      <c r="E801" s="957">
        <v>1</v>
      </c>
      <c r="F801" t="s">
        <v>441</v>
      </c>
      <c r="G801" s="957">
        <v>91</v>
      </c>
      <c r="H801" t="s">
        <v>384</v>
      </c>
      <c r="I801" s="937" t="s">
        <v>491</v>
      </c>
      <c r="J801" s="937" t="s">
        <v>439</v>
      </c>
      <c r="K801" s="937" t="s">
        <v>439</v>
      </c>
      <c r="L801" s="937" t="s">
        <v>134</v>
      </c>
      <c r="M801" s="962" t="s">
        <v>497</v>
      </c>
      <c r="N801" s="677">
        <f t="shared" ca="1" si="137"/>
        <v>0</v>
      </c>
      <c r="O801" s="677">
        <f t="shared" ca="1" si="139"/>
        <v>0</v>
      </c>
      <c r="P801" s="677">
        <f t="shared" ca="1" si="139"/>
        <v>0</v>
      </c>
      <c r="Q801" s="677">
        <f t="shared" ca="1" si="139"/>
        <v>0</v>
      </c>
      <c r="R801" s="677">
        <f t="shared" ca="1" si="139"/>
        <v>0</v>
      </c>
      <c r="S801" s="677">
        <f t="shared" ca="1" si="139"/>
        <v>0</v>
      </c>
      <c r="T801" s="677">
        <f t="shared" ca="1" si="139"/>
        <v>0</v>
      </c>
      <c r="U801" s="677">
        <f t="shared" ca="1" si="139"/>
        <v>0</v>
      </c>
      <c r="V801" s="677">
        <f t="shared" ca="1" si="139"/>
        <v>0</v>
      </c>
      <c r="W801" s="677">
        <f t="shared" ca="1" si="128"/>
        <v>0</v>
      </c>
      <c r="X801" s="677">
        <f t="shared" ca="1" si="140"/>
        <v>0</v>
      </c>
      <c r="Y801" s="677">
        <f t="shared" ca="1" si="140"/>
        <v>0</v>
      </c>
      <c r="Z801" s="677">
        <f t="shared" ca="1" si="140"/>
        <v>0</v>
      </c>
      <c r="AA801" t="str">
        <f t="shared" si="133"/>
        <v>ASR_COMP</v>
      </c>
      <c r="AB801" s="957">
        <f t="shared" si="134"/>
        <v>44682</v>
      </c>
      <c r="AC801" t="str">
        <f t="shared" si="135"/>
        <v>Unaudited</v>
      </c>
    </row>
    <row r="802" spans="1:29" x14ac:dyDescent="0.25">
      <c r="A802" t="s">
        <v>423</v>
      </c>
      <c r="B802" t="s">
        <v>1388</v>
      </c>
      <c r="C802" t="s">
        <v>1389</v>
      </c>
      <c r="D802">
        <v>1900</v>
      </c>
      <c r="E802" s="957">
        <v>1</v>
      </c>
      <c r="F802" t="s">
        <v>441</v>
      </c>
      <c r="G802" s="957">
        <v>91</v>
      </c>
      <c r="H802" t="s">
        <v>384</v>
      </c>
      <c r="I802" s="937" t="s">
        <v>491</v>
      </c>
      <c r="J802" s="937" t="s">
        <v>439</v>
      </c>
      <c r="K802" s="937" t="s">
        <v>439</v>
      </c>
      <c r="L802" s="937" t="s">
        <v>135</v>
      </c>
      <c r="M802" s="962" t="s">
        <v>498</v>
      </c>
      <c r="N802" s="677">
        <f t="shared" ca="1" si="137"/>
        <v>0</v>
      </c>
      <c r="O802" s="677">
        <f t="shared" ca="1" si="139"/>
        <v>0</v>
      </c>
      <c r="P802" s="677">
        <f t="shared" ca="1" si="139"/>
        <v>0</v>
      </c>
      <c r="Q802" s="677">
        <f t="shared" ca="1" si="139"/>
        <v>0</v>
      </c>
      <c r="R802" s="677">
        <f t="shared" ca="1" si="139"/>
        <v>0</v>
      </c>
      <c r="S802" s="677">
        <f t="shared" ca="1" si="139"/>
        <v>0</v>
      </c>
      <c r="T802" s="677">
        <f t="shared" ca="1" si="139"/>
        <v>0</v>
      </c>
      <c r="U802" s="677">
        <f t="shared" ca="1" si="139"/>
        <v>0</v>
      </c>
      <c r="V802" s="677">
        <f t="shared" ca="1" si="139"/>
        <v>0</v>
      </c>
      <c r="W802" s="677">
        <f t="shared" ca="1" si="128"/>
        <v>0</v>
      </c>
      <c r="X802" s="677">
        <f t="shared" ca="1" si="140"/>
        <v>0</v>
      </c>
      <c r="Y802" s="677">
        <f t="shared" ca="1" si="140"/>
        <v>0</v>
      </c>
      <c r="Z802" s="677">
        <f t="shared" ca="1" si="140"/>
        <v>0</v>
      </c>
      <c r="AA802" t="str">
        <f t="shared" si="133"/>
        <v>ASR_COMP</v>
      </c>
      <c r="AB802" s="957">
        <f t="shared" si="134"/>
        <v>44682</v>
      </c>
      <c r="AC802" t="str">
        <f t="shared" si="135"/>
        <v>Unaudited</v>
      </c>
    </row>
    <row r="803" spans="1:29" x14ac:dyDescent="0.25">
      <c r="A803" t="s">
        <v>423</v>
      </c>
      <c r="B803" t="s">
        <v>1388</v>
      </c>
      <c r="C803" t="s">
        <v>1389</v>
      </c>
      <c r="D803">
        <v>1900</v>
      </c>
      <c r="E803" s="957">
        <v>1</v>
      </c>
      <c r="F803" t="s">
        <v>441</v>
      </c>
      <c r="G803" s="957">
        <v>91</v>
      </c>
      <c r="H803" t="s">
        <v>384</v>
      </c>
      <c r="I803" s="937" t="s">
        <v>491</v>
      </c>
      <c r="J803" s="937" t="s">
        <v>439</v>
      </c>
      <c r="K803" s="937" t="s">
        <v>439</v>
      </c>
      <c r="L803" s="945" t="s">
        <v>136</v>
      </c>
      <c r="M803" s="960" t="s">
        <v>499</v>
      </c>
      <c r="N803" s="677">
        <f t="shared" ca="1" si="137"/>
        <v>0</v>
      </c>
      <c r="O803" s="677">
        <f t="shared" ca="1" si="139"/>
        <v>0</v>
      </c>
      <c r="P803" s="677">
        <f t="shared" ca="1" si="139"/>
        <v>0</v>
      </c>
      <c r="Q803" s="677">
        <f t="shared" ca="1" si="139"/>
        <v>0</v>
      </c>
      <c r="R803" s="677">
        <f t="shared" ca="1" si="139"/>
        <v>0</v>
      </c>
      <c r="S803" s="677">
        <f t="shared" ca="1" si="139"/>
        <v>0</v>
      </c>
      <c r="T803" s="677">
        <f t="shared" ca="1" si="139"/>
        <v>0</v>
      </c>
      <c r="U803" s="677">
        <f t="shared" ca="1" si="139"/>
        <v>0</v>
      </c>
      <c r="V803" s="677">
        <f t="shared" ca="1" si="139"/>
        <v>0</v>
      </c>
      <c r="W803" s="677">
        <f t="shared" ca="1" si="128"/>
        <v>0</v>
      </c>
      <c r="X803" s="677">
        <f t="shared" ca="1" si="140"/>
        <v>0</v>
      </c>
      <c r="Y803" s="677">
        <f t="shared" ca="1" si="140"/>
        <v>0</v>
      </c>
      <c r="Z803" s="677">
        <f t="shared" ca="1" si="140"/>
        <v>0</v>
      </c>
      <c r="AA803" t="str">
        <f t="shared" si="133"/>
        <v>ASR_COMP</v>
      </c>
      <c r="AB803" s="957">
        <f t="shared" si="134"/>
        <v>44682</v>
      </c>
      <c r="AC803" t="str">
        <f t="shared" si="135"/>
        <v>Unaudited</v>
      </c>
    </row>
    <row r="804" spans="1:29" ht="30" x14ac:dyDescent="0.25">
      <c r="A804" t="s">
        <v>423</v>
      </c>
      <c r="B804" t="s">
        <v>1388</v>
      </c>
      <c r="C804" t="s">
        <v>1389</v>
      </c>
      <c r="D804">
        <v>1900</v>
      </c>
      <c r="E804" s="957">
        <v>1</v>
      </c>
      <c r="F804" t="s">
        <v>441</v>
      </c>
      <c r="G804" s="957">
        <v>91</v>
      </c>
      <c r="H804" t="s">
        <v>384</v>
      </c>
      <c r="I804" s="962" t="s">
        <v>492</v>
      </c>
      <c r="J804" s="962" t="s">
        <v>26</v>
      </c>
      <c r="K804" s="962" t="s">
        <v>26</v>
      </c>
      <c r="L804" s="937" t="s">
        <v>272</v>
      </c>
      <c r="M804" s="962" t="s">
        <v>26</v>
      </c>
      <c r="N804" s="677">
        <f t="shared" ca="1" si="137"/>
        <v>-59537.360753931862</v>
      </c>
      <c r="O804" s="677">
        <f t="shared" ca="1" si="139"/>
        <v>0</v>
      </c>
      <c r="P804" s="677">
        <f t="shared" ca="1" si="139"/>
        <v>0</v>
      </c>
      <c r="Q804" s="677">
        <f t="shared" ca="1" si="139"/>
        <v>0</v>
      </c>
      <c r="R804" s="677">
        <f t="shared" ca="1" si="139"/>
        <v>0</v>
      </c>
      <c r="S804" s="677">
        <f t="shared" ca="1" si="139"/>
        <v>0</v>
      </c>
      <c r="T804" s="677">
        <f t="shared" ca="1" si="139"/>
        <v>0</v>
      </c>
      <c r="U804" s="677">
        <f t="shared" ca="1" si="139"/>
        <v>0</v>
      </c>
      <c r="V804" s="677">
        <f t="shared" ca="1" si="139"/>
        <v>0</v>
      </c>
      <c r="W804" s="677">
        <f t="shared" ca="1" si="128"/>
        <v>0</v>
      </c>
      <c r="X804" s="677">
        <f t="shared" ca="1" si="140"/>
        <v>0</v>
      </c>
      <c r="Y804" s="677">
        <f t="shared" ca="1" si="140"/>
        <v>0</v>
      </c>
      <c r="Z804" s="677">
        <f t="shared" ca="1" si="140"/>
        <v>0</v>
      </c>
      <c r="AA804" t="str">
        <f t="shared" si="133"/>
        <v>ASR_COMP</v>
      </c>
      <c r="AB804" s="957">
        <f t="shared" si="134"/>
        <v>44682</v>
      </c>
      <c r="AC804" t="str">
        <f t="shared" si="135"/>
        <v>Unaudited</v>
      </c>
    </row>
    <row r="805" spans="1:29" x14ac:dyDescent="0.25">
      <c r="A805" t="s">
        <v>423</v>
      </c>
      <c r="B805" t="s">
        <v>1388</v>
      </c>
      <c r="C805" t="s">
        <v>1389</v>
      </c>
      <c r="D805">
        <v>1900</v>
      </c>
      <c r="E805" s="957">
        <v>1</v>
      </c>
      <c r="F805" t="s">
        <v>442</v>
      </c>
      <c r="G805" s="957">
        <v>182</v>
      </c>
      <c r="H805" t="s">
        <v>384</v>
      </c>
      <c r="I805" s="937" t="s">
        <v>435</v>
      </c>
      <c r="J805" s="937" t="s">
        <v>435</v>
      </c>
      <c r="K805" s="937" t="s">
        <v>435</v>
      </c>
      <c r="L805" s="937"/>
      <c r="M805" s="962" t="s">
        <v>435</v>
      </c>
      <c r="N805" s="677">
        <f t="shared" ca="1" si="137"/>
        <v>40130.320000000007</v>
      </c>
      <c r="O805" s="677">
        <f t="shared" ca="1" si="139"/>
        <v>33795.65</v>
      </c>
      <c r="P805" s="677">
        <f t="shared" ca="1" si="139"/>
        <v>575.64</v>
      </c>
      <c r="Q805" s="677">
        <f t="shared" ca="1" si="139"/>
        <v>2778.19</v>
      </c>
      <c r="R805" s="677">
        <f t="shared" ca="1" si="139"/>
        <v>337</v>
      </c>
      <c r="S805" s="677">
        <f t="shared" ca="1" si="139"/>
        <v>969.61000000000013</v>
      </c>
      <c r="T805" s="677">
        <f t="shared" ca="1" si="139"/>
        <v>363</v>
      </c>
      <c r="U805" s="677">
        <f t="shared" ca="1" si="139"/>
        <v>2</v>
      </c>
      <c r="V805" s="677">
        <f t="shared" ca="1" si="139"/>
        <v>36</v>
      </c>
      <c r="W805" s="677">
        <f t="shared" ca="1" si="128"/>
        <v>0</v>
      </c>
      <c r="X805" s="677">
        <f t="shared" ca="1" si="140"/>
        <v>1191.23</v>
      </c>
      <c r="Y805" s="677">
        <f t="shared" ca="1" si="140"/>
        <v>82</v>
      </c>
      <c r="Z805" s="677">
        <f t="shared" ca="1" si="140"/>
        <v>0</v>
      </c>
      <c r="AA805" t="str">
        <f t="shared" si="133"/>
        <v>ASR_COMP</v>
      </c>
      <c r="AB805" s="957">
        <f t="shared" si="134"/>
        <v>44682</v>
      </c>
      <c r="AC805" t="str">
        <f t="shared" si="135"/>
        <v>Unaudited</v>
      </c>
    </row>
    <row r="806" spans="1:29" x14ac:dyDescent="0.25">
      <c r="A806" t="s">
        <v>423</v>
      </c>
      <c r="B806" t="s">
        <v>1388</v>
      </c>
      <c r="C806" t="s">
        <v>1389</v>
      </c>
      <c r="D806">
        <v>1900</v>
      </c>
      <c r="E806" s="957">
        <v>1</v>
      </c>
      <c r="F806" t="s">
        <v>442</v>
      </c>
      <c r="G806" s="957">
        <v>182</v>
      </c>
      <c r="H806" t="s">
        <v>384</v>
      </c>
      <c r="I806" s="937" t="s">
        <v>490</v>
      </c>
      <c r="J806" s="937" t="s">
        <v>12</v>
      </c>
      <c r="K806" s="937" t="s">
        <v>12</v>
      </c>
      <c r="L806" s="937">
        <v>1.1000000000000001</v>
      </c>
      <c r="M806" s="962" t="s">
        <v>12</v>
      </c>
      <c r="N806" s="677">
        <f t="shared" ca="1" si="137"/>
        <v>9598655.2626884356</v>
      </c>
      <c r="O806" s="677">
        <f t="shared" ca="1" si="139"/>
        <v>5714039.0731210811</v>
      </c>
      <c r="P806" s="677">
        <f t="shared" ca="1" si="139"/>
        <v>230667.93921048028</v>
      </c>
      <c r="Q806" s="677">
        <f t="shared" ca="1" si="139"/>
        <v>2427948.932945264</v>
      </c>
      <c r="R806" s="677">
        <f t="shared" ca="1" si="139"/>
        <v>435488.76397818286</v>
      </c>
      <c r="S806" s="677">
        <f t="shared" ca="1" si="139"/>
        <v>231168.13738901881</v>
      </c>
      <c r="T806" s="677">
        <f t="shared" ca="1" si="139"/>
        <v>120231.36491735639</v>
      </c>
      <c r="U806" s="677">
        <f t="shared" ca="1" si="139"/>
        <v>444.86607659172876</v>
      </c>
      <c r="V806" s="677">
        <f t="shared" ca="1" si="139"/>
        <v>102041.79158120509</v>
      </c>
      <c r="W806" s="677">
        <f t="shared" ca="1" si="128"/>
        <v>1459.5905522582427</v>
      </c>
      <c r="X806" s="677">
        <f t="shared" ca="1" si="140"/>
        <v>164389.47115125295</v>
      </c>
      <c r="Y806" s="677">
        <f t="shared" ca="1" si="140"/>
        <v>170775.33176574472</v>
      </c>
      <c r="Z806" s="677">
        <f t="shared" ca="1" si="140"/>
        <v>0</v>
      </c>
      <c r="AA806" t="str">
        <f t="shared" si="133"/>
        <v>ASR_COMP</v>
      </c>
      <c r="AB806" s="957">
        <f t="shared" si="134"/>
        <v>44682</v>
      </c>
      <c r="AC806" t="str">
        <f t="shared" si="135"/>
        <v>Unaudited</v>
      </c>
    </row>
    <row r="807" spans="1:29" x14ac:dyDescent="0.25">
      <c r="A807" t="s">
        <v>423</v>
      </c>
      <c r="B807" t="s">
        <v>1388</v>
      </c>
      <c r="C807" t="s">
        <v>1389</v>
      </c>
      <c r="D807">
        <v>1900</v>
      </c>
      <c r="E807" s="957">
        <v>1</v>
      </c>
      <c r="F807" t="s">
        <v>442</v>
      </c>
      <c r="G807" s="957">
        <v>182</v>
      </c>
      <c r="H807" t="s">
        <v>384</v>
      </c>
      <c r="I807" s="937" t="s">
        <v>490</v>
      </c>
      <c r="J807" s="937" t="s">
        <v>12</v>
      </c>
      <c r="K807" s="937" t="s">
        <v>1331</v>
      </c>
      <c r="L807" s="937" t="s">
        <v>1322</v>
      </c>
      <c r="M807" s="962" t="s">
        <v>1331</v>
      </c>
      <c r="N807" s="677">
        <f t="shared" ca="1" si="137"/>
        <v>51179.036784339529</v>
      </c>
      <c r="O807" s="677">
        <f t="shared" ca="1" si="139"/>
        <v>-17489.796377234128</v>
      </c>
      <c r="P807" s="677">
        <f t="shared" ca="1" si="139"/>
        <v>-1587.5033871951014</v>
      </c>
      <c r="Q807" s="677">
        <f t="shared" ca="1" si="139"/>
        <v>43012.947097695032</v>
      </c>
      <c r="R807" s="677">
        <f t="shared" ca="1" si="139"/>
        <v>15240.183063997891</v>
      </c>
      <c r="S807" s="677">
        <f t="shared" ca="1" si="139"/>
        <v>941.70833859969196</v>
      </c>
      <c r="T807" s="677">
        <f t="shared" ca="1" si="139"/>
        <v>-454.32371041521236</v>
      </c>
      <c r="U807" s="677">
        <f t="shared" ca="1" si="139"/>
        <v>3.3944357452377569</v>
      </c>
      <c r="V807" s="677">
        <f t="shared" ca="1" si="139"/>
        <v>4089.8570052138539</v>
      </c>
      <c r="W807" s="677">
        <f t="shared" ca="1" si="128"/>
        <v>2902.9819105450279</v>
      </c>
      <c r="X807" s="677">
        <f t="shared" ca="1" si="140"/>
        <v>538.05588862940203</v>
      </c>
      <c r="Y807" s="677">
        <f t="shared" ca="1" si="140"/>
        <v>3981.5325187578433</v>
      </c>
      <c r="Z807" s="677">
        <f t="shared" ca="1" si="140"/>
        <v>0</v>
      </c>
      <c r="AA807" t="str">
        <f t="shared" si="133"/>
        <v>ASR_COMP</v>
      </c>
      <c r="AB807" s="957">
        <f t="shared" si="134"/>
        <v>44682</v>
      </c>
      <c r="AC807" t="str">
        <f t="shared" si="135"/>
        <v>Unaudited</v>
      </c>
    </row>
    <row r="808" spans="1:29" x14ac:dyDescent="0.25">
      <c r="A808" t="s">
        <v>423</v>
      </c>
      <c r="B808" t="s">
        <v>1388</v>
      </c>
      <c r="C808" t="s">
        <v>1389</v>
      </c>
      <c r="D808">
        <v>1900</v>
      </c>
      <c r="E808" s="957">
        <v>1</v>
      </c>
      <c r="F808" t="s">
        <v>442</v>
      </c>
      <c r="G808" s="957">
        <v>182</v>
      </c>
      <c r="H808" t="s">
        <v>384</v>
      </c>
      <c r="I808" s="937" t="s">
        <v>490</v>
      </c>
      <c r="J808" s="937" t="s">
        <v>493</v>
      </c>
      <c r="K808" s="937" t="s">
        <v>494</v>
      </c>
      <c r="L808" s="937" t="s">
        <v>63</v>
      </c>
      <c r="M808" s="962" t="s">
        <v>346</v>
      </c>
      <c r="N808" s="677">
        <f t="shared" ca="1" si="137"/>
        <v>0</v>
      </c>
      <c r="O808" s="677">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7">
        <f t="shared" ca="1" si="141"/>
        <v>0</v>
      </c>
      <c r="Q808" s="677">
        <f t="shared" ca="1" si="141"/>
        <v>0</v>
      </c>
      <c r="R808" s="677">
        <f t="shared" ca="1" si="141"/>
        <v>0</v>
      </c>
      <c r="S808" s="677">
        <f t="shared" ca="1" si="141"/>
        <v>0</v>
      </c>
      <c r="T808" s="677">
        <f t="shared" ca="1" si="141"/>
        <v>0</v>
      </c>
      <c r="U808" s="677">
        <f t="shared" ca="1" si="141"/>
        <v>0</v>
      </c>
      <c r="V808" s="677">
        <f t="shared" ca="1" si="141"/>
        <v>0</v>
      </c>
      <c r="W808" s="677">
        <f t="shared" ca="1" si="128"/>
        <v>0</v>
      </c>
      <c r="X808" s="677">
        <f t="shared" ca="1" si="140"/>
        <v>0</v>
      </c>
      <c r="Y808" s="677">
        <f t="shared" ca="1" si="140"/>
        <v>0</v>
      </c>
      <c r="Z808" s="677">
        <f t="shared" ca="1" si="140"/>
        <v>0</v>
      </c>
      <c r="AA808" t="str">
        <f t="shared" si="133"/>
        <v>ASR_COMP</v>
      </c>
      <c r="AB808" s="957">
        <f t="shared" si="134"/>
        <v>44682</v>
      </c>
      <c r="AC808" t="str">
        <f t="shared" si="135"/>
        <v>Unaudited</v>
      </c>
    </row>
    <row r="809" spans="1:29" x14ac:dyDescent="0.25">
      <c r="A809" t="s">
        <v>423</v>
      </c>
      <c r="B809" t="s">
        <v>1388</v>
      </c>
      <c r="C809" t="s">
        <v>1389</v>
      </c>
      <c r="D809">
        <v>1900</v>
      </c>
      <c r="E809" s="957">
        <v>1</v>
      </c>
      <c r="F809" t="s">
        <v>442</v>
      </c>
      <c r="G809" s="957">
        <v>182</v>
      </c>
      <c r="H809" t="s">
        <v>384</v>
      </c>
      <c r="I809" s="937" t="s">
        <v>490</v>
      </c>
      <c r="J809" s="937" t="s">
        <v>493</v>
      </c>
      <c r="K809" s="937" t="s">
        <v>1022</v>
      </c>
      <c r="L809" s="937" t="s">
        <v>918</v>
      </c>
      <c r="M809" s="962" t="s">
        <v>919</v>
      </c>
      <c r="N809" s="677">
        <f t="shared" ca="1" si="137"/>
        <v>294856.35315421398</v>
      </c>
      <c r="O809" s="677">
        <f t="shared" ca="1" si="141"/>
        <v>289078.21362726536</v>
      </c>
      <c r="P809" s="677">
        <f t="shared" ca="1" si="141"/>
        <v>5778.1395269486302</v>
      </c>
      <c r="Q809" s="677">
        <f t="shared" ca="1" si="141"/>
        <v>0</v>
      </c>
      <c r="R809" s="677">
        <f t="shared" ca="1" si="141"/>
        <v>0</v>
      </c>
      <c r="S809" s="677">
        <f t="shared" ca="1" si="141"/>
        <v>0</v>
      </c>
      <c r="T809" s="677">
        <f t="shared" ca="1" si="141"/>
        <v>0</v>
      </c>
      <c r="U809" s="677">
        <f t="shared" ca="1" si="141"/>
        <v>0</v>
      </c>
      <c r="V809" s="677">
        <f t="shared" ca="1" si="141"/>
        <v>0</v>
      </c>
      <c r="W809" s="677">
        <f t="shared" ca="1" si="128"/>
        <v>0</v>
      </c>
      <c r="X809" s="677">
        <f t="shared" ca="1" si="140"/>
        <v>0</v>
      </c>
      <c r="Y809" s="677">
        <f t="shared" ca="1" si="140"/>
        <v>0</v>
      </c>
      <c r="Z809" s="677">
        <f t="shared" ca="1" si="140"/>
        <v>0</v>
      </c>
      <c r="AA809" t="str">
        <f t="shared" si="133"/>
        <v>ASR_COMP</v>
      </c>
      <c r="AB809" s="957">
        <f t="shared" si="134"/>
        <v>44682</v>
      </c>
      <c r="AC809" t="str">
        <f t="shared" si="135"/>
        <v>Unaudited</v>
      </c>
    </row>
    <row r="810" spans="1:29" x14ac:dyDescent="0.25">
      <c r="A810" t="s">
        <v>423</v>
      </c>
      <c r="B810" t="s">
        <v>1388</v>
      </c>
      <c r="C810" t="s">
        <v>1389</v>
      </c>
      <c r="D810">
        <v>1900</v>
      </c>
      <c r="E810" s="957">
        <v>1</v>
      </c>
      <c r="F810" t="s">
        <v>442</v>
      </c>
      <c r="G810" s="957">
        <v>182</v>
      </c>
      <c r="H810" t="s">
        <v>384</v>
      </c>
      <c r="I810" s="937" t="s">
        <v>490</v>
      </c>
      <c r="J810" s="937" t="s">
        <v>13</v>
      </c>
      <c r="K810" s="937" t="s">
        <v>495</v>
      </c>
      <c r="L810" s="937" t="s">
        <v>97</v>
      </c>
      <c r="M810" s="962" t="s">
        <v>149</v>
      </c>
      <c r="N810" s="677">
        <f t="shared" ca="1" si="137"/>
        <v>0</v>
      </c>
      <c r="O810" s="677">
        <f t="shared" ca="1" si="141"/>
        <v>0</v>
      </c>
      <c r="P810" s="677">
        <f t="shared" ca="1" si="141"/>
        <v>0</v>
      </c>
      <c r="Q810" s="677">
        <f t="shared" ca="1" si="141"/>
        <v>0</v>
      </c>
      <c r="R810" s="677">
        <f t="shared" ca="1" si="141"/>
        <v>0</v>
      </c>
      <c r="S810" s="677">
        <f t="shared" ca="1" si="141"/>
        <v>0</v>
      </c>
      <c r="T810" s="677">
        <f t="shared" ca="1" si="141"/>
        <v>0</v>
      </c>
      <c r="U810" s="677">
        <f t="shared" ca="1" si="141"/>
        <v>0</v>
      </c>
      <c r="V810" s="677">
        <f t="shared" ca="1" si="141"/>
        <v>0</v>
      </c>
      <c r="W810" s="677">
        <f t="shared" ca="1" si="128"/>
        <v>0</v>
      </c>
      <c r="X810" s="677">
        <f t="shared" ca="1" si="140"/>
        <v>0</v>
      </c>
      <c r="Y810" s="677">
        <f t="shared" ca="1" si="140"/>
        <v>0</v>
      </c>
      <c r="Z810" s="677">
        <f t="shared" ca="1" si="140"/>
        <v>0</v>
      </c>
      <c r="AA810" t="str">
        <f t="shared" si="133"/>
        <v>ASR_COMP</v>
      </c>
      <c r="AB810" s="957">
        <f t="shared" si="134"/>
        <v>44682</v>
      </c>
      <c r="AC810" t="str">
        <f t="shared" si="135"/>
        <v>Unaudited</v>
      </c>
    </row>
    <row r="811" spans="1:29" x14ac:dyDescent="0.25">
      <c r="A811" t="s">
        <v>423</v>
      </c>
      <c r="B811" t="s">
        <v>1388</v>
      </c>
      <c r="C811" t="s">
        <v>1389</v>
      </c>
      <c r="D811">
        <v>1900</v>
      </c>
      <c r="E811" s="957">
        <v>1</v>
      </c>
      <c r="F811" t="s">
        <v>442</v>
      </c>
      <c r="G811" s="957">
        <v>182</v>
      </c>
      <c r="H811" t="s">
        <v>384</v>
      </c>
      <c r="I811" s="937" t="s">
        <v>490</v>
      </c>
      <c r="J811" s="937" t="s">
        <v>13</v>
      </c>
      <c r="K811" s="937" t="s">
        <v>13</v>
      </c>
      <c r="L811" s="945" t="s">
        <v>35</v>
      </c>
      <c r="M811" s="960" t="s">
        <v>13</v>
      </c>
      <c r="N811" s="677">
        <f t="shared" ca="1" si="137"/>
        <v>120008.98228515786</v>
      </c>
      <c r="O811" s="677">
        <f t="shared" ca="1" si="141"/>
        <v>73395.31644349813</v>
      </c>
      <c r="P811" s="677">
        <f t="shared" ca="1" si="141"/>
        <v>6757.2225571967538</v>
      </c>
      <c r="Q811" s="677">
        <f t="shared" ca="1" si="141"/>
        <v>21981.188286346995</v>
      </c>
      <c r="R811" s="677">
        <f t="shared" ca="1" si="141"/>
        <v>7787.1376825450716</v>
      </c>
      <c r="S811" s="677">
        <f t="shared" ca="1" si="141"/>
        <v>1626.1084214726766</v>
      </c>
      <c r="T811" s="677">
        <f t="shared" ca="1" si="141"/>
        <v>1924.647395693783</v>
      </c>
      <c r="U811" s="677">
        <f t="shared" ca="1" si="141"/>
        <v>5.9565957864465684</v>
      </c>
      <c r="V811" s="677">
        <f t="shared" ca="1" si="141"/>
        <v>2088.7727179966337</v>
      </c>
      <c r="W811" s="677">
        <f t="shared" ca="1" si="128"/>
        <v>1482.1232020796974</v>
      </c>
      <c r="X811" s="677">
        <f t="shared" ca="1" si="140"/>
        <v>927.00431278189672</v>
      </c>
      <c r="Y811" s="677">
        <f t="shared" ca="1" si="140"/>
        <v>2033.5046697597913</v>
      </c>
      <c r="Z811" s="677">
        <f t="shared" ca="1" si="140"/>
        <v>0</v>
      </c>
      <c r="AA811" t="str">
        <f t="shared" si="133"/>
        <v>ASR_COMP</v>
      </c>
      <c r="AB811" s="957">
        <f t="shared" si="134"/>
        <v>44682</v>
      </c>
      <c r="AC811" t="str">
        <f t="shared" si="135"/>
        <v>Unaudited</v>
      </c>
    </row>
    <row r="812" spans="1:29" x14ac:dyDescent="0.25">
      <c r="A812" t="s">
        <v>423</v>
      </c>
      <c r="B812" t="s">
        <v>1388</v>
      </c>
      <c r="C812" t="s">
        <v>1389</v>
      </c>
      <c r="D812">
        <v>1900</v>
      </c>
      <c r="E812" s="957">
        <v>1</v>
      </c>
      <c r="F812" t="s">
        <v>442</v>
      </c>
      <c r="G812" s="957">
        <v>182</v>
      </c>
      <c r="H812" t="s">
        <v>384</v>
      </c>
      <c r="I812" s="937" t="s">
        <v>491</v>
      </c>
      <c r="J812" s="937" t="s">
        <v>447</v>
      </c>
      <c r="K812" s="937" t="s">
        <v>0</v>
      </c>
      <c r="L812" s="937">
        <v>2.1</v>
      </c>
      <c r="M812" s="962" t="s">
        <v>150</v>
      </c>
      <c r="N812" s="677">
        <f t="shared" ca="1" si="137"/>
        <v>2333865.5429005385</v>
      </c>
      <c r="O812" s="677">
        <f t="shared" ca="1" si="141"/>
        <v>1707383.0096719349</v>
      </c>
      <c r="P812" s="677">
        <f t="shared" ca="1" si="141"/>
        <v>6444.3306867160809</v>
      </c>
      <c r="Q812" s="677">
        <f t="shared" ca="1" si="141"/>
        <v>371850.59756774118</v>
      </c>
      <c r="R812" s="677">
        <f t="shared" ca="1" si="141"/>
        <v>98762.701391661511</v>
      </c>
      <c r="S812" s="677">
        <f t="shared" ca="1" si="141"/>
        <v>5881.3082841692885</v>
      </c>
      <c r="T812" s="677">
        <f t="shared" ca="1" si="141"/>
        <v>25441.681781759929</v>
      </c>
      <c r="U812" s="677">
        <f t="shared" ca="1" si="141"/>
        <v>8.3786625240596706</v>
      </c>
      <c r="V812" s="677">
        <f t="shared" ca="1" si="141"/>
        <v>-1808.3115796397276</v>
      </c>
      <c r="W812" s="677">
        <f t="shared" ca="1" si="128"/>
        <v>2194.4381036699024</v>
      </c>
      <c r="X812" s="677">
        <f t="shared" ca="1" si="140"/>
        <v>38614.408115680475</v>
      </c>
      <c r="Y812" s="677">
        <f t="shared" ca="1" si="140"/>
        <v>79093.000214321277</v>
      </c>
      <c r="Z812" s="677">
        <f t="shared" ca="1" si="140"/>
        <v>0</v>
      </c>
      <c r="AA812" t="str">
        <f t="shared" si="133"/>
        <v>ASR_COMP</v>
      </c>
      <c r="AB812" s="957">
        <f t="shared" si="134"/>
        <v>44682</v>
      </c>
      <c r="AC812" t="str">
        <f t="shared" si="135"/>
        <v>Unaudited</v>
      </c>
    </row>
    <row r="813" spans="1:29" ht="30" x14ac:dyDescent="0.25">
      <c r="A813" t="s">
        <v>423</v>
      </c>
      <c r="B813" t="s">
        <v>1388</v>
      </c>
      <c r="C813" t="s">
        <v>1389</v>
      </c>
      <c r="D813">
        <v>1900</v>
      </c>
      <c r="E813" s="957">
        <v>1</v>
      </c>
      <c r="F813" t="s">
        <v>442</v>
      </c>
      <c r="G813" s="957">
        <v>182</v>
      </c>
      <c r="H813" t="s">
        <v>384</v>
      </c>
      <c r="I813" s="937" t="s">
        <v>491</v>
      </c>
      <c r="J813" s="937" t="s">
        <v>447</v>
      </c>
      <c r="K813" s="937" t="s">
        <v>0</v>
      </c>
      <c r="L813" s="937">
        <v>2.2000000000000002</v>
      </c>
      <c r="M813" s="962" t="s">
        <v>151</v>
      </c>
      <c r="N813" s="677">
        <f t="shared" ca="1" si="137"/>
        <v>-355630.57483617496</v>
      </c>
      <c r="O813" s="677">
        <f t="shared" ca="1" si="141"/>
        <v>-196671.30488557857</v>
      </c>
      <c r="P813" s="677">
        <f t="shared" ca="1" si="141"/>
        <v>-8444.8144766636669</v>
      </c>
      <c r="Q813" s="677">
        <f t="shared" ca="1" si="141"/>
        <v>-106687.00290337438</v>
      </c>
      <c r="R813" s="677">
        <f t="shared" ca="1" si="141"/>
        <v>-20099.67334741163</v>
      </c>
      <c r="S813" s="677">
        <f t="shared" ca="1" si="141"/>
        <v>-3423.1636881708055</v>
      </c>
      <c r="T813" s="677">
        <f t="shared" ca="1" si="141"/>
        <v>-3392.0905099003498</v>
      </c>
      <c r="U813" s="677">
        <f t="shared" ca="1" si="141"/>
        <v>0</v>
      </c>
      <c r="V813" s="677">
        <f t="shared" ca="1" si="141"/>
        <v>-2287.4523073896289</v>
      </c>
      <c r="W813" s="677">
        <f t="shared" ca="1" si="128"/>
        <v>-383.78255377732216</v>
      </c>
      <c r="X813" s="677">
        <f t="shared" ca="1" si="140"/>
        <v>-2457.9341294580222</v>
      </c>
      <c r="Y813" s="677">
        <f t="shared" ca="1" si="140"/>
        <v>-11783.35603445059</v>
      </c>
      <c r="Z813" s="677">
        <f t="shared" ca="1" si="140"/>
        <v>0</v>
      </c>
      <c r="AA813" t="str">
        <f t="shared" si="133"/>
        <v>ASR_COMP</v>
      </c>
      <c r="AB813" s="957">
        <f t="shared" si="134"/>
        <v>44682</v>
      </c>
      <c r="AC813" t="str">
        <f t="shared" si="135"/>
        <v>Unaudited</v>
      </c>
    </row>
    <row r="814" spans="1:29" x14ac:dyDescent="0.25">
      <c r="A814" t="s">
        <v>423</v>
      </c>
      <c r="B814" t="s">
        <v>1388</v>
      </c>
      <c r="C814" t="s">
        <v>1389</v>
      </c>
      <c r="D814">
        <v>1900</v>
      </c>
      <c r="E814" s="957">
        <v>1</v>
      </c>
      <c r="F814" t="s">
        <v>442</v>
      </c>
      <c r="G814" s="957">
        <v>182</v>
      </c>
      <c r="H814" t="s">
        <v>384</v>
      </c>
      <c r="I814" s="937" t="s">
        <v>491</v>
      </c>
      <c r="J814" s="937" t="s">
        <v>447</v>
      </c>
      <c r="K814" s="937" t="s">
        <v>0</v>
      </c>
      <c r="L814" s="937">
        <v>2.2999999999999998</v>
      </c>
      <c r="M814" s="962" t="s">
        <v>152</v>
      </c>
      <c r="N814" s="677">
        <f t="shared" ca="1" si="137"/>
        <v>641646.95694642363</v>
      </c>
      <c r="O814" s="677">
        <f t="shared" ca="1" si="141"/>
        <v>493674.89635645604</v>
      </c>
      <c r="P814" s="677">
        <f t="shared" ca="1" si="141"/>
        <v>22410.195031278185</v>
      </c>
      <c r="Q814" s="677">
        <f t="shared" ca="1" si="141"/>
        <v>79957.702605787839</v>
      </c>
      <c r="R814" s="677">
        <f t="shared" ca="1" si="141"/>
        <v>27734.277914969272</v>
      </c>
      <c r="S814" s="677">
        <f t="shared" ca="1" si="141"/>
        <v>4835.8057189309247</v>
      </c>
      <c r="T814" s="677">
        <f t="shared" ca="1" si="141"/>
        <v>4388.7983296983884</v>
      </c>
      <c r="U814" s="677">
        <f t="shared" ca="1" si="141"/>
        <v>3.0731506477452935</v>
      </c>
      <c r="V814" s="677">
        <f t="shared" ca="1" si="141"/>
        <v>1548.3660433450175</v>
      </c>
      <c r="W814" s="677">
        <f t="shared" ca="1" si="128"/>
        <v>804.88250485861033</v>
      </c>
      <c r="X814" s="677">
        <f t="shared" ca="1" si="140"/>
        <v>3664.3923318097204</v>
      </c>
      <c r="Y814" s="677">
        <f t="shared" ca="1" si="140"/>
        <v>2624.5669586418976</v>
      </c>
      <c r="Z814" s="677">
        <f t="shared" ca="1" si="140"/>
        <v>0</v>
      </c>
      <c r="AA814" t="str">
        <f t="shared" si="133"/>
        <v>ASR_COMP</v>
      </c>
      <c r="AB814" s="957">
        <f t="shared" si="134"/>
        <v>44682</v>
      </c>
      <c r="AC814" t="str">
        <f t="shared" si="135"/>
        <v>Unaudited</v>
      </c>
    </row>
    <row r="815" spans="1:29" x14ac:dyDescent="0.25">
      <c r="A815" t="s">
        <v>423</v>
      </c>
      <c r="B815" t="s">
        <v>1388</v>
      </c>
      <c r="C815" t="s">
        <v>1389</v>
      </c>
      <c r="D815">
        <v>1900</v>
      </c>
      <c r="E815" s="957">
        <v>1</v>
      </c>
      <c r="F815" t="s">
        <v>442</v>
      </c>
      <c r="G815" s="957">
        <v>182</v>
      </c>
      <c r="H815" t="s">
        <v>384</v>
      </c>
      <c r="I815" s="937" t="s">
        <v>491</v>
      </c>
      <c r="J815" s="937" t="s">
        <v>447</v>
      </c>
      <c r="K815" s="937" t="s">
        <v>0</v>
      </c>
      <c r="L815" s="937">
        <v>2.4</v>
      </c>
      <c r="M815" s="962" t="s">
        <v>153</v>
      </c>
      <c r="N815" s="677">
        <f t="shared" ca="1" si="137"/>
        <v>689871.03464845649</v>
      </c>
      <c r="O815" s="677">
        <f t="shared" ca="1" si="141"/>
        <v>394845.10265445139</v>
      </c>
      <c r="P815" s="677">
        <f t="shared" ca="1" si="141"/>
        <v>12376.838111295454</v>
      </c>
      <c r="Q815" s="677">
        <f t="shared" ca="1" si="141"/>
        <v>238429.8908670895</v>
      </c>
      <c r="R815" s="677">
        <f t="shared" ca="1" si="141"/>
        <v>15237.507330664466</v>
      </c>
      <c r="S815" s="677">
        <f t="shared" ca="1" si="141"/>
        <v>5427.5360184608135</v>
      </c>
      <c r="T815" s="677">
        <f t="shared" ca="1" si="141"/>
        <v>6332.1037665944068</v>
      </c>
      <c r="U815" s="677">
        <f t="shared" ca="1" si="141"/>
        <v>13.493704522061307</v>
      </c>
      <c r="V815" s="677">
        <f t="shared" ca="1" si="141"/>
        <v>201.56980658713141</v>
      </c>
      <c r="W815" s="677">
        <f t="shared" ca="1" si="128"/>
        <v>791.9321727539085</v>
      </c>
      <c r="X815" s="677">
        <f t="shared" ca="1" si="140"/>
        <v>8332.4762595739849</v>
      </c>
      <c r="Y815" s="677">
        <f t="shared" ca="1" si="140"/>
        <v>7882.5839564634325</v>
      </c>
      <c r="Z815" s="677">
        <f t="shared" ca="1" si="140"/>
        <v>0</v>
      </c>
      <c r="AA815" t="str">
        <f t="shared" si="133"/>
        <v>ASR_COMP</v>
      </c>
      <c r="AB815" s="957">
        <f t="shared" si="134"/>
        <v>44682</v>
      </c>
      <c r="AC815" t="str">
        <f t="shared" si="135"/>
        <v>Unaudited</v>
      </c>
    </row>
    <row r="816" spans="1:29" ht="30" x14ac:dyDescent="0.25">
      <c r="A816" t="s">
        <v>423</v>
      </c>
      <c r="B816" t="s">
        <v>1388</v>
      </c>
      <c r="C816" t="s">
        <v>1389</v>
      </c>
      <c r="D816">
        <v>1900</v>
      </c>
      <c r="E816" s="957">
        <v>1</v>
      </c>
      <c r="F816" t="s">
        <v>442</v>
      </c>
      <c r="G816" s="957">
        <v>182</v>
      </c>
      <c r="H816" t="s">
        <v>384</v>
      </c>
      <c r="I816" s="937" t="s">
        <v>491</v>
      </c>
      <c r="J816" s="937" t="s">
        <v>447</v>
      </c>
      <c r="K816" s="937" t="s">
        <v>0</v>
      </c>
      <c r="L816" s="945">
        <v>2.5</v>
      </c>
      <c r="M816" s="960" t="s">
        <v>154</v>
      </c>
      <c r="N816" s="677">
        <f t="shared" ca="1" si="137"/>
        <v>-100352.14367577089</v>
      </c>
      <c r="O816" s="677">
        <f t="shared" ca="1" si="141"/>
        <v>-68162.066606434048</v>
      </c>
      <c r="P816" s="677">
        <f t="shared" ca="1" si="141"/>
        <v>-5476.3647969851791</v>
      </c>
      <c r="Q816" s="677">
        <f t="shared" ca="1" si="141"/>
        <v>-18620.09236608617</v>
      </c>
      <c r="R816" s="677">
        <f t="shared" ca="1" si="141"/>
        <v>-5010.2089605534238</v>
      </c>
      <c r="S816" s="677">
        <f t="shared" ca="1" si="141"/>
        <v>-462.35886576122738</v>
      </c>
      <c r="T816" s="677">
        <f t="shared" ca="1" si="141"/>
        <v>-1100.5612188294294</v>
      </c>
      <c r="U816" s="677">
        <f t="shared" ca="1" si="141"/>
        <v>-7.9958160637882594E-2</v>
      </c>
      <c r="V816" s="677">
        <f t="shared" ca="1" si="141"/>
        <v>-325.09491399462547</v>
      </c>
      <c r="W816" s="677">
        <f t="shared" ca="1" si="128"/>
        <v>-69.438308029843512</v>
      </c>
      <c r="X816" s="677">
        <f t="shared" ca="1" si="140"/>
        <v>-402.30822516388014</v>
      </c>
      <c r="Y816" s="677">
        <f t="shared" ca="1" si="140"/>
        <v>-723.56945577240947</v>
      </c>
      <c r="Z816" s="677">
        <f t="shared" ca="1" si="140"/>
        <v>0</v>
      </c>
      <c r="AA816" t="str">
        <f t="shared" si="133"/>
        <v>ASR_COMP</v>
      </c>
      <c r="AB816" s="957">
        <f t="shared" si="134"/>
        <v>44682</v>
      </c>
      <c r="AC816" t="str">
        <f t="shared" si="135"/>
        <v>Unaudited</v>
      </c>
    </row>
    <row r="817" spans="1:29" x14ac:dyDescent="0.25">
      <c r="A817" t="s">
        <v>423</v>
      </c>
      <c r="B817" t="s">
        <v>1388</v>
      </c>
      <c r="C817" t="s">
        <v>1389</v>
      </c>
      <c r="D817">
        <v>1900</v>
      </c>
      <c r="E817" s="957">
        <v>1</v>
      </c>
      <c r="F817" t="s">
        <v>442</v>
      </c>
      <c r="G817" s="957">
        <v>182</v>
      </c>
      <c r="H817" t="s">
        <v>384</v>
      </c>
      <c r="I817" s="962" t="s">
        <v>491</v>
      </c>
      <c r="J817" s="962" t="s">
        <v>447</v>
      </c>
      <c r="K817" s="962" t="s">
        <v>0</v>
      </c>
      <c r="L817" s="953" t="s">
        <v>99</v>
      </c>
      <c r="M817" s="962" t="s">
        <v>7</v>
      </c>
      <c r="N817" s="677">
        <f t="shared" ca="1" si="137"/>
        <v>0</v>
      </c>
      <c r="O817" s="677">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7">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7">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7">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7">
        <f t="shared" ca="1" si="142"/>
        <v>0</v>
      </c>
      <c r="T817" s="677">
        <f t="shared" ca="1" si="142"/>
        <v>0</v>
      </c>
      <c r="U817" s="677">
        <f t="shared" ca="1" si="142"/>
        <v>0</v>
      </c>
      <c r="V817" s="677">
        <f t="shared" ca="1" si="142"/>
        <v>0</v>
      </c>
      <c r="W817" s="677">
        <f t="shared" ca="1" si="128"/>
        <v>0</v>
      </c>
      <c r="X817" s="677">
        <f t="shared" ca="1" si="142"/>
        <v>0</v>
      </c>
      <c r="Y817" s="677">
        <f t="shared" ca="1" si="142"/>
        <v>0</v>
      </c>
      <c r="Z817" s="677">
        <f t="shared" ca="1" si="142"/>
        <v>0</v>
      </c>
      <c r="AA817" t="str">
        <f t="shared" si="133"/>
        <v>ASR_COMP</v>
      </c>
      <c r="AB817" s="957">
        <f t="shared" si="134"/>
        <v>44682</v>
      </c>
      <c r="AC817" t="str">
        <f t="shared" si="135"/>
        <v>Unaudited</v>
      </c>
    </row>
    <row r="818" spans="1:29" x14ac:dyDescent="0.25">
      <c r="A818" t="s">
        <v>423</v>
      </c>
      <c r="B818" t="s">
        <v>1388</v>
      </c>
      <c r="C818" t="s">
        <v>1389</v>
      </c>
      <c r="D818">
        <v>1900</v>
      </c>
      <c r="E818" s="957">
        <v>1</v>
      </c>
      <c r="F818" t="s">
        <v>442</v>
      </c>
      <c r="G818" s="957">
        <v>182</v>
      </c>
      <c r="H818" t="s">
        <v>384</v>
      </c>
      <c r="I818" s="958" t="s">
        <v>491</v>
      </c>
      <c r="J818" s="958" t="s">
        <v>447</v>
      </c>
      <c r="K818" s="958" t="s">
        <v>0</v>
      </c>
      <c r="L818" s="953" t="s">
        <v>155</v>
      </c>
      <c r="M818" s="958" t="s">
        <v>454</v>
      </c>
      <c r="N818" s="677">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7">
        <f t="shared" ca="1" si="142"/>
        <v>0</v>
      </c>
      <c r="P818" s="677">
        <f t="shared" ca="1" si="142"/>
        <v>0</v>
      </c>
      <c r="Q818" s="677">
        <f t="shared" ca="1" si="142"/>
        <v>0</v>
      </c>
      <c r="R818" s="677">
        <f t="shared" ca="1" si="142"/>
        <v>0</v>
      </c>
      <c r="S818" s="677">
        <f t="shared" ca="1" si="142"/>
        <v>0</v>
      </c>
      <c r="T818" s="677">
        <f t="shared" ca="1" si="142"/>
        <v>0</v>
      </c>
      <c r="U818" s="677">
        <f t="shared" ca="1" si="142"/>
        <v>0</v>
      </c>
      <c r="V818" s="677">
        <f t="shared" ca="1" si="142"/>
        <v>0</v>
      </c>
      <c r="W818" s="677">
        <f t="shared" ca="1" si="128"/>
        <v>0</v>
      </c>
      <c r="X818" s="677">
        <f t="shared" ca="1" si="142"/>
        <v>0</v>
      </c>
      <c r="Y818" s="677">
        <f t="shared" ca="1" si="142"/>
        <v>0</v>
      </c>
      <c r="Z818" s="677">
        <f t="shared" ca="1" si="142"/>
        <v>0</v>
      </c>
      <c r="AA818" t="str">
        <f t="shared" si="133"/>
        <v>ASR_COMP</v>
      </c>
      <c r="AB818" s="957">
        <f t="shared" si="134"/>
        <v>44682</v>
      </c>
      <c r="AC818" t="str">
        <f t="shared" si="135"/>
        <v>Unaudited</v>
      </c>
    </row>
    <row r="819" spans="1:29" x14ac:dyDescent="0.25">
      <c r="A819" t="s">
        <v>423</v>
      </c>
      <c r="B819" t="s">
        <v>1388</v>
      </c>
      <c r="C819" t="s">
        <v>1389</v>
      </c>
      <c r="D819">
        <v>1900</v>
      </c>
      <c r="E819" s="957">
        <v>1</v>
      </c>
      <c r="F819" t="s">
        <v>442</v>
      </c>
      <c r="G819" s="957">
        <v>182</v>
      </c>
      <c r="H819" t="s">
        <v>384</v>
      </c>
      <c r="I819" s="958" t="s">
        <v>491</v>
      </c>
      <c r="J819" s="958" t="s">
        <v>447</v>
      </c>
      <c r="K819" s="958" t="s">
        <v>0</v>
      </c>
      <c r="L819" s="937" t="s">
        <v>920</v>
      </c>
      <c r="M819" s="958" t="s">
        <v>24</v>
      </c>
      <c r="N819" s="677">
        <f t="shared" ca="1" si="143"/>
        <v>139237.04999999999</v>
      </c>
      <c r="O819" s="677">
        <f t="shared" ca="1" si="142"/>
        <v>0</v>
      </c>
      <c r="P819" s="677">
        <f t="shared" ca="1" si="142"/>
        <v>0</v>
      </c>
      <c r="Q819" s="677">
        <f t="shared" ca="1" si="142"/>
        <v>0</v>
      </c>
      <c r="R819" s="677">
        <f t="shared" ca="1" si="142"/>
        <v>139237.04999999999</v>
      </c>
      <c r="S819" s="677">
        <f t="shared" ca="1" si="142"/>
        <v>0</v>
      </c>
      <c r="T819" s="677">
        <f t="shared" ca="1" si="142"/>
        <v>0</v>
      </c>
      <c r="U819" s="677">
        <f t="shared" ca="1" si="142"/>
        <v>0</v>
      </c>
      <c r="V819" s="677">
        <f t="shared" ca="1" si="142"/>
        <v>0</v>
      </c>
      <c r="W819" s="677">
        <f t="shared" ca="1" si="142"/>
        <v>0</v>
      </c>
      <c r="X819" s="677">
        <f t="shared" ca="1" si="142"/>
        <v>0</v>
      </c>
      <c r="Y819" s="677">
        <f t="shared" ca="1" si="142"/>
        <v>0</v>
      </c>
      <c r="Z819" s="677">
        <f t="shared" ca="1" si="142"/>
        <v>0</v>
      </c>
      <c r="AA819" t="str">
        <f t="shared" si="133"/>
        <v>ASR_COMP</v>
      </c>
      <c r="AB819" s="957">
        <f t="shared" si="134"/>
        <v>44682</v>
      </c>
      <c r="AC819" t="str">
        <f t="shared" si="135"/>
        <v>Unaudited</v>
      </c>
    </row>
    <row r="820" spans="1:29" x14ac:dyDescent="0.25">
      <c r="A820" t="s">
        <v>423</v>
      </c>
      <c r="B820" t="s">
        <v>1388</v>
      </c>
      <c r="C820" t="s">
        <v>1389</v>
      </c>
      <c r="D820">
        <v>1900</v>
      </c>
      <c r="E820" s="957">
        <v>1</v>
      </c>
      <c r="F820" t="s">
        <v>442</v>
      </c>
      <c r="G820" s="957">
        <v>182</v>
      </c>
      <c r="H820" t="s">
        <v>384</v>
      </c>
      <c r="I820" s="958" t="s">
        <v>491</v>
      </c>
      <c r="J820" s="958" t="s">
        <v>447</v>
      </c>
      <c r="K820" s="958" t="s">
        <v>53</v>
      </c>
      <c r="L820" s="937">
        <v>3.1</v>
      </c>
      <c r="M820" s="958" t="s">
        <v>33</v>
      </c>
      <c r="N820" s="677">
        <f t="shared" ca="1" si="143"/>
        <v>1073290.3312934095</v>
      </c>
      <c r="O820" s="677">
        <f t="shared" ca="1" si="142"/>
        <v>888048.81862897286</v>
      </c>
      <c r="P820" s="677">
        <f t="shared" ca="1" si="142"/>
        <v>18229.820180117633</v>
      </c>
      <c r="Q820" s="677">
        <f t="shared" ca="1" si="142"/>
        <v>99812.148227318889</v>
      </c>
      <c r="R820" s="677">
        <f t="shared" ca="1" si="142"/>
        <v>20997.303822328802</v>
      </c>
      <c r="S820" s="677">
        <f t="shared" ca="1" si="142"/>
        <v>10456.860922546701</v>
      </c>
      <c r="T820" s="677">
        <f t="shared" ca="1" si="142"/>
        <v>14525.995857002326</v>
      </c>
      <c r="U820" s="677">
        <f t="shared" ca="1" si="142"/>
        <v>46.632553305682997</v>
      </c>
      <c r="V820" s="677">
        <f t="shared" ca="1" si="142"/>
        <v>2689.9365709997746</v>
      </c>
      <c r="W820" s="677">
        <f t="shared" ca="1" si="142"/>
        <v>1029.9668704788062</v>
      </c>
      <c r="X820" s="677">
        <f t="shared" ca="1" si="142"/>
        <v>4382.95051499484</v>
      </c>
      <c r="Y820" s="677">
        <f t="shared" ca="1" si="142"/>
        <v>13069.897145343319</v>
      </c>
      <c r="Z820" s="677">
        <f t="shared" ca="1" si="142"/>
        <v>0</v>
      </c>
      <c r="AA820" t="str">
        <f t="shared" si="133"/>
        <v>ASR_COMP</v>
      </c>
      <c r="AB820" s="957">
        <f t="shared" si="134"/>
        <v>44682</v>
      </c>
      <c r="AC820" t="str">
        <f t="shared" si="135"/>
        <v>Unaudited</v>
      </c>
    </row>
    <row r="821" spans="1:29" x14ac:dyDescent="0.25">
      <c r="A821" t="s">
        <v>423</v>
      </c>
      <c r="B821" t="s">
        <v>1388</v>
      </c>
      <c r="C821" t="s">
        <v>1389</v>
      </c>
      <c r="D821">
        <v>1900</v>
      </c>
      <c r="E821" s="957">
        <v>1</v>
      </c>
      <c r="F821" t="s">
        <v>442</v>
      </c>
      <c r="G821" s="957">
        <v>182</v>
      </c>
      <c r="H821" t="s">
        <v>384</v>
      </c>
      <c r="I821" s="965" t="s">
        <v>491</v>
      </c>
      <c r="J821" s="965" t="s">
        <v>447</v>
      </c>
      <c r="K821" s="965" t="s">
        <v>53</v>
      </c>
      <c r="L821" s="945">
        <v>3.2</v>
      </c>
      <c r="M821" s="965" t="s">
        <v>34</v>
      </c>
      <c r="N821" s="677">
        <f t="shared" ca="1" si="143"/>
        <v>814129.9550421848</v>
      </c>
      <c r="O821" s="677">
        <f t="shared" ca="1" si="142"/>
        <v>560333.48289048485</v>
      </c>
      <c r="P821" s="677">
        <f t="shared" ca="1" si="142"/>
        <v>16333.020781853769</v>
      </c>
      <c r="Q821" s="677">
        <f t="shared" ca="1" si="142"/>
        <v>173038.24584750645</v>
      </c>
      <c r="R821" s="677">
        <f t="shared" ca="1" si="142"/>
        <v>29969.457245182442</v>
      </c>
      <c r="S821" s="677">
        <f t="shared" ca="1" si="142"/>
        <v>8818.8726057036165</v>
      </c>
      <c r="T821" s="677">
        <f t="shared" ca="1" si="142"/>
        <v>6438.5669465799228</v>
      </c>
      <c r="U821" s="677">
        <f t="shared" ca="1" si="142"/>
        <v>5.5715668275639985</v>
      </c>
      <c r="V821" s="677">
        <f t="shared" ca="1" si="142"/>
        <v>703.3584503232297</v>
      </c>
      <c r="W821" s="677">
        <f t="shared" ca="1" si="142"/>
        <v>1459.237498639061</v>
      </c>
      <c r="X821" s="677">
        <f t="shared" ca="1" si="142"/>
        <v>8229.4623903974989</v>
      </c>
      <c r="Y821" s="677">
        <f t="shared" ca="1" si="142"/>
        <v>8800.6788186863378</v>
      </c>
      <c r="Z821" s="677">
        <f t="shared" ca="1" si="142"/>
        <v>0</v>
      </c>
      <c r="AA821" t="str">
        <f t="shared" si="133"/>
        <v>ASR_COMP</v>
      </c>
      <c r="AB821" s="957">
        <f t="shared" si="134"/>
        <v>44682</v>
      </c>
      <c r="AC821" t="str">
        <f t="shared" si="135"/>
        <v>Unaudited</v>
      </c>
    </row>
    <row r="822" spans="1:29" x14ac:dyDescent="0.25">
      <c r="A822" t="s">
        <v>423</v>
      </c>
      <c r="B822" t="s">
        <v>1388</v>
      </c>
      <c r="C822" t="s">
        <v>1389</v>
      </c>
      <c r="D822">
        <v>1900</v>
      </c>
      <c r="E822" s="957">
        <v>1</v>
      </c>
      <c r="F822" t="s">
        <v>442</v>
      </c>
      <c r="G822" s="957">
        <v>182</v>
      </c>
      <c r="H822" t="s">
        <v>384</v>
      </c>
      <c r="I822" s="937" t="s">
        <v>491</v>
      </c>
      <c r="J822" s="937" t="s">
        <v>447</v>
      </c>
      <c r="K822" s="937" t="s">
        <v>53</v>
      </c>
      <c r="L822" s="937">
        <v>3.3</v>
      </c>
      <c r="M822" s="958" t="s">
        <v>54</v>
      </c>
      <c r="N822" s="677">
        <f t="shared" ca="1" si="143"/>
        <v>59.819999999999993</v>
      </c>
      <c r="O822" s="677">
        <f t="shared" ca="1" si="142"/>
        <v>0</v>
      </c>
      <c r="P822" s="677">
        <f t="shared" ca="1" si="142"/>
        <v>0</v>
      </c>
      <c r="Q822" s="677">
        <f t="shared" ca="1" si="142"/>
        <v>0</v>
      </c>
      <c r="R822" s="677">
        <f t="shared" ca="1" si="142"/>
        <v>0</v>
      </c>
      <c r="S822" s="677">
        <f t="shared" ca="1" si="142"/>
        <v>24.849999999999994</v>
      </c>
      <c r="T822" s="677">
        <f t="shared" ca="1" si="142"/>
        <v>0</v>
      </c>
      <c r="U822" s="677">
        <f t="shared" ca="1" si="142"/>
        <v>0</v>
      </c>
      <c r="V822" s="677">
        <f t="shared" ca="1" si="142"/>
        <v>0</v>
      </c>
      <c r="W822" s="677">
        <f t="shared" ca="1" si="142"/>
        <v>0</v>
      </c>
      <c r="X822" s="677">
        <f t="shared" ca="1" si="142"/>
        <v>34.97</v>
      </c>
      <c r="Y822" s="677">
        <f t="shared" ca="1" si="142"/>
        <v>0</v>
      </c>
      <c r="Z822" s="677">
        <f t="shared" ca="1" si="142"/>
        <v>0</v>
      </c>
      <c r="AA822" t="str">
        <f t="shared" si="133"/>
        <v>ASR_COMP</v>
      </c>
      <c r="AB822" s="957">
        <f t="shared" si="134"/>
        <v>44682</v>
      </c>
      <c r="AC822" t="str">
        <f t="shared" si="135"/>
        <v>Unaudited</v>
      </c>
    </row>
    <row r="823" spans="1:29" x14ac:dyDescent="0.25">
      <c r="A823" t="s">
        <v>423</v>
      </c>
      <c r="B823" t="s">
        <v>1388</v>
      </c>
      <c r="C823" t="s">
        <v>1389</v>
      </c>
      <c r="D823">
        <v>1900</v>
      </c>
      <c r="E823" s="957">
        <v>1</v>
      </c>
      <c r="F823" t="s">
        <v>442</v>
      </c>
      <c r="G823" s="957">
        <v>182</v>
      </c>
      <c r="H823" t="s">
        <v>384</v>
      </c>
      <c r="I823" s="937" t="s">
        <v>491</v>
      </c>
      <c r="J823" s="937" t="s">
        <v>447</v>
      </c>
      <c r="K823" s="937" t="s">
        <v>53</v>
      </c>
      <c r="L823" s="943" t="s">
        <v>44</v>
      </c>
      <c r="M823" s="959" t="s">
        <v>156</v>
      </c>
      <c r="N823" s="677">
        <f t="shared" ca="1" si="143"/>
        <v>0</v>
      </c>
      <c r="O823" s="677">
        <f t="shared" ca="1" si="142"/>
        <v>0</v>
      </c>
      <c r="P823" s="677">
        <f t="shared" ca="1" si="142"/>
        <v>0</v>
      </c>
      <c r="Q823" s="677">
        <f t="shared" ca="1" si="142"/>
        <v>0</v>
      </c>
      <c r="R823" s="677">
        <f t="shared" ca="1" si="142"/>
        <v>0</v>
      </c>
      <c r="S823" s="677">
        <f t="shared" ca="1" si="142"/>
        <v>0</v>
      </c>
      <c r="T823" s="677">
        <f t="shared" ca="1" si="142"/>
        <v>0</v>
      </c>
      <c r="U823" s="677">
        <f t="shared" ca="1" si="142"/>
        <v>0</v>
      </c>
      <c r="V823" s="677">
        <f t="shared" ca="1" si="142"/>
        <v>0</v>
      </c>
      <c r="W823" s="677">
        <f t="shared" ca="1" si="142"/>
        <v>0</v>
      </c>
      <c r="X823" s="677">
        <f t="shared" ca="1" si="142"/>
        <v>0</v>
      </c>
      <c r="Y823" s="677">
        <f t="shared" ca="1" si="142"/>
        <v>0</v>
      </c>
      <c r="Z823" s="677">
        <f t="shared" ca="1" si="142"/>
        <v>0</v>
      </c>
      <c r="AA823" t="str">
        <f t="shared" si="133"/>
        <v>ASR_COMP</v>
      </c>
      <c r="AB823" s="957">
        <f t="shared" si="134"/>
        <v>44682</v>
      </c>
      <c r="AC823" t="str">
        <f t="shared" si="135"/>
        <v>Unaudited</v>
      </c>
    </row>
    <row r="824" spans="1:29" x14ac:dyDescent="0.25">
      <c r="A824" t="s">
        <v>423</v>
      </c>
      <c r="B824" t="s">
        <v>1388</v>
      </c>
      <c r="C824" t="s">
        <v>1389</v>
      </c>
      <c r="D824">
        <v>1900</v>
      </c>
      <c r="E824" s="957">
        <v>1</v>
      </c>
      <c r="F824" t="s">
        <v>442</v>
      </c>
      <c r="G824" s="957">
        <v>182</v>
      </c>
      <c r="H824" t="s">
        <v>384</v>
      </c>
      <c r="I824" s="958" t="s">
        <v>491</v>
      </c>
      <c r="J824" s="958" t="s">
        <v>447</v>
      </c>
      <c r="K824" s="958" t="s">
        <v>53</v>
      </c>
      <c r="L824" s="937" t="s">
        <v>41</v>
      </c>
      <c r="M824" s="958" t="s">
        <v>52</v>
      </c>
      <c r="N824" s="677">
        <f t="shared" ca="1" si="143"/>
        <v>214299.4352475382</v>
      </c>
      <c r="O824" s="677">
        <f t="shared" ca="1" si="142"/>
        <v>162679.27632022731</v>
      </c>
      <c r="P824" s="677">
        <f t="shared" ca="1" si="142"/>
        <v>2769.8443629359831</v>
      </c>
      <c r="Q824" s="677">
        <f t="shared" ca="1" si="142"/>
        <v>33754.525126435619</v>
      </c>
      <c r="R824" s="677">
        <f t="shared" ca="1" si="142"/>
        <v>4118.2087284396812</v>
      </c>
      <c r="S824" s="677">
        <f t="shared" ca="1" si="142"/>
        <v>3636.6622023838036</v>
      </c>
      <c r="T824" s="677">
        <f t="shared" ca="1" si="142"/>
        <v>1361.4838744085978</v>
      </c>
      <c r="U824" s="677">
        <f t="shared" ca="1" si="142"/>
        <v>7.5012885642346987</v>
      </c>
      <c r="V824" s="677">
        <f t="shared" ca="1" si="142"/>
        <v>439.92734191047037</v>
      </c>
      <c r="W824" s="677">
        <f t="shared" ca="1" si="142"/>
        <v>0</v>
      </c>
      <c r="X824" s="677">
        <f t="shared" ca="1" si="142"/>
        <v>4456.6280553402985</v>
      </c>
      <c r="Y824" s="677">
        <f t="shared" ca="1" si="142"/>
        <v>1075.377946892261</v>
      </c>
      <c r="Z824" s="677">
        <f t="shared" ca="1" si="142"/>
        <v>0</v>
      </c>
      <c r="AA824" t="str">
        <f t="shared" si="133"/>
        <v>ASR_COMP</v>
      </c>
      <c r="AB824" s="957">
        <f t="shared" si="134"/>
        <v>44682</v>
      </c>
      <c r="AC824" t="str">
        <f t="shared" si="135"/>
        <v>Unaudited</v>
      </c>
    </row>
    <row r="825" spans="1:29" x14ac:dyDescent="0.25">
      <c r="A825" t="s">
        <v>423</v>
      </c>
      <c r="B825" t="s">
        <v>1388</v>
      </c>
      <c r="C825" t="s">
        <v>1389</v>
      </c>
      <c r="D825">
        <v>1900</v>
      </c>
      <c r="E825" s="957">
        <v>1</v>
      </c>
      <c r="F825" t="s">
        <v>442</v>
      </c>
      <c r="G825" s="957">
        <v>182</v>
      </c>
      <c r="H825" t="s">
        <v>384</v>
      </c>
      <c r="I825" s="937" t="s">
        <v>491</v>
      </c>
      <c r="J825" s="937" t="s">
        <v>447</v>
      </c>
      <c r="K825" s="937" t="s">
        <v>53</v>
      </c>
      <c r="L825" s="937" t="s">
        <v>42</v>
      </c>
      <c r="M825" s="958" t="s">
        <v>157</v>
      </c>
      <c r="N825" s="677">
        <f t="shared" ca="1" si="143"/>
        <v>-168256.93670630376</v>
      </c>
      <c r="O825" s="677">
        <f t="shared" ca="1" si="142"/>
        <v>-119299.02016339196</v>
      </c>
      <c r="P825" s="677">
        <f t="shared" ca="1" si="142"/>
        <v>-6526.4240754529637</v>
      </c>
      <c r="Q825" s="677">
        <f t="shared" ca="1" si="142"/>
        <v>-26253.103213396185</v>
      </c>
      <c r="R825" s="677">
        <f t="shared" ca="1" si="142"/>
        <v>-9508.3074430196666</v>
      </c>
      <c r="S825" s="677">
        <f t="shared" ca="1" si="142"/>
        <v>-1349.3425564943755</v>
      </c>
      <c r="T825" s="677">
        <f t="shared" ca="1" si="142"/>
        <v>-1796.7637939204005</v>
      </c>
      <c r="U825" s="677">
        <f t="shared" ca="1" si="142"/>
        <v>-1.5364373064741756</v>
      </c>
      <c r="V825" s="677">
        <f t="shared" ca="1" si="142"/>
        <v>-713.16731147386804</v>
      </c>
      <c r="W825" s="677">
        <f t="shared" ca="1" si="142"/>
        <v>-277.41067663426077</v>
      </c>
      <c r="X825" s="677">
        <f t="shared" ca="1" si="142"/>
        <v>-763.18679721876049</v>
      </c>
      <c r="Y825" s="677">
        <f t="shared" ca="1" si="142"/>
        <v>-1768.6742379948546</v>
      </c>
      <c r="Z825" s="677">
        <f t="shared" ca="1" si="142"/>
        <v>0</v>
      </c>
      <c r="AA825" t="str">
        <f t="shared" si="133"/>
        <v>ASR_COMP</v>
      </c>
      <c r="AB825" s="957">
        <f t="shared" si="134"/>
        <v>44682</v>
      </c>
      <c r="AC825" t="str">
        <f t="shared" si="135"/>
        <v>Unaudited</v>
      </c>
    </row>
    <row r="826" spans="1:29" x14ac:dyDescent="0.25">
      <c r="A826" t="s">
        <v>423</v>
      </c>
      <c r="B826" t="s">
        <v>1388</v>
      </c>
      <c r="C826" t="s">
        <v>1389</v>
      </c>
      <c r="D826">
        <v>1900</v>
      </c>
      <c r="E826" s="957">
        <v>1</v>
      </c>
      <c r="F826" t="s">
        <v>442</v>
      </c>
      <c r="G826" s="957">
        <v>182</v>
      </c>
      <c r="H826" t="s">
        <v>384</v>
      </c>
      <c r="I826" s="937" t="s">
        <v>491</v>
      </c>
      <c r="J826" s="937" t="s">
        <v>447</v>
      </c>
      <c r="K826" s="937" t="s">
        <v>53</v>
      </c>
      <c r="L826" s="937" t="s">
        <v>43</v>
      </c>
      <c r="M826" s="958" t="s">
        <v>465</v>
      </c>
      <c r="N826" s="677">
        <f t="shared" ca="1" si="143"/>
        <v>498740.86698222806</v>
      </c>
      <c r="O826" s="677">
        <f t="shared" ca="1" si="142"/>
        <v>319733.27282116527</v>
      </c>
      <c r="P826" s="677">
        <f t="shared" ca="1" si="142"/>
        <v>23120.854257098461</v>
      </c>
      <c r="Q826" s="677">
        <f t="shared" ca="1" si="142"/>
        <v>92450.314268290109</v>
      </c>
      <c r="R826" s="677">
        <f t="shared" ca="1" si="142"/>
        <v>27931.521942634587</v>
      </c>
      <c r="S826" s="677">
        <f t="shared" ca="1" si="142"/>
        <v>7416.6151023185002</v>
      </c>
      <c r="T826" s="677">
        <f t="shared" ca="1" si="142"/>
        <v>1386.7282771519583</v>
      </c>
      <c r="U826" s="677">
        <f t="shared" ca="1" si="142"/>
        <v>34.630146861477172</v>
      </c>
      <c r="V826" s="677">
        <f t="shared" ca="1" si="142"/>
        <v>2216.8941485456298</v>
      </c>
      <c r="W826" s="677">
        <f t="shared" ca="1" si="142"/>
        <v>8709.7856050393693</v>
      </c>
      <c r="X826" s="677">
        <f t="shared" ca="1" si="142"/>
        <v>7701.2221110435257</v>
      </c>
      <c r="Y826" s="677">
        <f t="shared" ca="1" si="142"/>
        <v>8039.0283020791467</v>
      </c>
      <c r="Z826" s="677">
        <f t="shared" ca="1" si="142"/>
        <v>0</v>
      </c>
      <c r="AA826" t="str">
        <f t="shared" si="133"/>
        <v>ASR_COMP</v>
      </c>
      <c r="AB826" s="957">
        <f t="shared" si="134"/>
        <v>44682</v>
      </c>
      <c r="AC826" t="str">
        <f t="shared" si="135"/>
        <v>Unaudited</v>
      </c>
    </row>
    <row r="827" spans="1:29" x14ac:dyDescent="0.25">
      <c r="A827" t="s">
        <v>423</v>
      </c>
      <c r="B827" t="s">
        <v>1388</v>
      </c>
      <c r="C827" t="s">
        <v>1389</v>
      </c>
      <c r="D827">
        <v>1900</v>
      </c>
      <c r="E827" s="957">
        <v>1</v>
      </c>
      <c r="F827" t="s">
        <v>442</v>
      </c>
      <c r="G827" s="957">
        <v>182</v>
      </c>
      <c r="H827" t="s">
        <v>384</v>
      </c>
      <c r="I827" s="958" t="s">
        <v>491</v>
      </c>
      <c r="J827" s="958" t="s">
        <v>447</v>
      </c>
      <c r="K827" s="958" t="s">
        <v>923</v>
      </c>
      <c r="L827" s="937" t="s">
        <v>924</v>
      </c>
      <c r="M827" s="958" t="s">
        <v>923</v>
      </c>
      <c r="N827" s="677">
        <f t="shared" ca="1" si="143"/>
        <v>317957.28886972711</v>
      </c>
      <c r="O827" s="677">
        <f t="shared" ca="1" si="142"/>
        <v>296758.06772997446</v>
      </c>
      <c r="P827" s="677">
        <f t="shared" ca="1" si="142"/>
        <v>14422.379571965394</v>
      </c>
      <c r="Q827" s="677">
        <f t="shared" ca="1" si="142"/>
        <v>3964.0416218631872</v>
      </c>
      <c r="R827" s="677">
        <f t="shared" ca="1" si="142"/>
        <v>1197.6348205942795</v>
      </c>
      <c r="S827" s="677">
        <f t="shared" ca="1" si="142"/>
        <v>305.37961926050866</v>
      </c>
      <c r="T827" s="677">
        <f t="shared" ca="1" si="142"/>
        <v>178.05845737711829</v>
      </c>
      <c r="U827" s="677">
        <f t="shared" ca="1" si="142"/>
        <v>1.4258985962730424</v>
      </c>
      <c r="V827" s="677">
        <f t="shared" ca="1" si="142"/>
        <v>95.054957310339944</v>
      </c>
      <c r="W827" s="677">
        <f t="shared" ca="1" si="142"/>
        <v>373.45414052013757</v>
      </c>
      <c r="X827" s="677">
        <f t="shared" ca="1" si="142"/>
        <v>317.09833174110514</v>
      </c>
      <c r="Y827" s="677">
        <f t="shared" ca="1" si="142"/>
        <v>344.69372052430208</v>
      </c>
      <c r="Z827" s="677">
        <f t="shared" ca="1" si="142"/>
        <v>0</v>
      </c>
      <c r="AA827" t="str">
        <f t="shared" si="133"/>
        <v>ASR_COMP</v>
      </c>
      <c r="AB827" s="957">
        <f t="shared" si="134"/>
        <v>44682</v>
      </c>
      <c r="AC827" t="str">
        <f t="shared" si="135"/>
        <v>Unaudited</v>
      </c>
    </row>
    <row r="828" spans="1:29" x14ac:dyDescent="0.25">
      <c r="A828" t="s">
        <v>423</v>
      </c>
      <c r="B828" t="s">
        <v>1388</v>
      </c>
      <c r="C828" t="s">
        <v>1389</v>
      </c>
      <c r="D828">
        <v>1900</v>
      </c>
      <c r="E828" s="957">
        <v>1</v>
      </c>
      <c r="F828" t="s">
        <v>442</v>
      </c>
      <c r="G828" s="957">
        <v>182</v>
      </c>
      <c r="H828" t="s">
        <v>384</v>
      </c>
      <c r="I828" s="958" t="s">
        <v>491</v>
      </c>
      <c r="J828" s="958" t="s">
        <v>447</v>
      </c>
      <c r="K828" s="958" t="s">
        <v>923</v>
      </c>
      <c r="L828" s="953" t="s">
        <v>925</v>
      </c>
      <c r="M828" s="958" t="s">
        <v>928</v>
      </c>
      <c r="N828" s="677">
        <f t="shared" ca="1" si="143"/>
        <v>-62758.336735795587</v>
      </c>
      <c r="O828" s="677">
        <f t="shared" ca="1" si="142"/>
        <v>-34706.700862160935</v>
      </c>
      <c r="P828" s="677">
        <f t="shared" ca="1" si="142"/>
        <v>-1490.2613782347648</v>
      </c>
      <c r="Q828" s="677">
        <f t="shared" ca="1" si="142"/>
        <v>-18827.118159419009</v>
      </c>
      <c r="R828" s="677">
        <f t="shared" ca="1" si="142"/>
        <v>-3547.0011789549935</v>
      </c>
      <c r="S828" s="677">
        <f t="shared" ca="1" si="142"/>
        <v>-604.08770967720102</v>
      </c>
      <c r="T828" s="677">
        <f t="shared" ca="1" si="142"/>
        <v>-598.60420762947354</v>
      </c>
      <c r="U828" s="677">
        <f t="shared" ca="1" si="142"/>
        <v>0</v>
      </c>
      <c r="V828" s="677">
        <f t="shared" ca="1" si="142"/>
        <v>-403.66805424522863</v>
      </c>
      <c r="W828" s="677">
        <f t="shared" ca="1" si="142"/>
        <v>-67.726333019527445</v>
      </c>
      <c r="X828" s="677">
        <f t="shared" ca="1" si="142"/>
        <v>-433.75308166906279</v>
      </c>
      <c r="Y828" s="677">
        <f t="shared" ca="1" si="142"/>
        <v>-2079.4157707853983</v>
      </c>
      <c r="Z828" s="677">
        <f t="shared" ca="1" si="142"/>
        <v>0</v>
      </c>
      <c r="AA828" t="str">
        <f t="shared" si="133"/>
        <v>ASR_COMP</v>
      </c>
      <c r="AB828" s="957">
        <f t="shared" si="134"/>
        <v>44682</v>
      </c>
      <c r="AC828" t="str">
        <f t="shared" si="135"/>
        <v>Unaudited</v>
      </c>
    </row>
    <row r="829" spans="1:29" x14ac:dyDescent="0.25">
      <c r="A829" t="s">
        <v>423</v>
      </c>
      <c r="B829" t="s">
        <v>1388</v>
      </c>
      <c r="C829" t="s">
        <v>1389</v>
      </c>
      <c r="D829">
        <v>1900</v>
      </c>
      <c r="E829" s="957">
        <v>1</v>
      </c>
      <c r="F829" t="s">
        <v>442</v>
      </c>
      <c r="G829" s="957">
        <v>182</v>
      </c>
      <c r="H829" t="s">
        <v>384</v>
      </c>
      <c r="I829" s="937" t="s">
        <v>491</v>
      </c>
      <c r="J829" s="937" t="s">
        <v>447</v>
      </c>
      <c r="K829" s="937" t="s">
        <v>923</v>
      </c>
      <c r="L829" s="937" t="s">
        <v>926</v>
      </c>
      <c r="M829" s="958" t="s">
        <v>929</v>
      </c>
      <c r="N829" s="677">
        <f t="shared" ca="1" si="143"/>
        <v>0</v>
      </c>
      <c r="O829" s="677">
        <f t="shared" ca="1" si="142"/>
        <v>0</v>
      </c>
      <c r="P829" s="677">
        <f t="shared" ca="1" si="142"/>
        <v>0</v>
      </c>
      <c r="Q829" s="677">
        <f t="shared" ca="1" si="142"/>
        <v>0</v>
      </c>
      <c r="R829" s="677">
        <f t="shared" ca="1" si="142"/>
        <v>0</v>
      </c>
      <c r="S829" s="677">
        <f t="shared" ca="1" si="142"/>
        <v>0</v>
      </c>
      <c r="T829" s="677">
        <f t="shared" ca="1" si="142"/>
        <v>0</v>
      </c>
      <c r="U829" s="677">
        <f t="shared" ca="1" si="142"/>
        <v>0</v>
      </c>
      <c r="V829" s="677">
        <f t="shared" ca="1" si="142"/>
        <v>0</v>
      </c>
      <c r="W829" s="677">
        <f t="shared" ca="1" si="142"/>
        <v>0</v>
      </c>
      <c r="X829" s="677">
        <f t="shared" ca="1" si="142"/>
        <v>0</v>
      </c>
      <c r="Y829" s="677">
        <f t="shared" ca="1" si="142"/>
        <v>0</v>
      </c>
      <c r="Z829" s="677">
        <f t="shared" ca="1" si="142"/>
        <v>0</v>
      </c>
      <c r="AA829" t="str">
        <f t="shared" si="133"/>
        <v>ASR_COMP</v>
      </c>
      <c r="AB829" s="957">
        <f t="shared" si="134"/>
        <v>44682</v>
      </c>
      <c r="AC829" t="str">
        <f t="shared" si="135"/>
        <v>Unaudited</v>
      </c>
    </row>
    <row r="830" spans="1:29" x14ac:dyDescent="0.25">
      <c r="A830" t="s">
        <v>423</v>
      </c>
      <c r="B830" t="s">
        <v>1388</v>
      </c>
      <c r="C830" t="s">
        <v>1389</v>
      </c>
      <c r="D830">
        <v>1900</v>
      </c>
      <c r="E830" s="957">
        <v>1</v>
      </c>
      <c r="F830" t="s">
        <v>442</v>
      </c>
      <c r="G830" s="957">
        <v>182</v>
      </c>
      <c r="H830" t="s">
        <v>384</v>
      </c>
      <c r="I830" s="937" t="s">
        <v>491</v>
      </c>
      <c r="J830" s="937" t="s">
        <v>447</v>
      </c>
      <c r="K830" s="937" t="s">
        <v>448</v>
      </c>
      <c r="L830" s="937">
        <v>5.0999999999999996</v>
      </c>
      <c r="M830" s="958" t="s">
        <v>37</v>
      </c>
      <c r="N830" s="677">
        <f t="shared" ca="1" si="143"/>
        <v>366742.34218254581</v>
      </c>
      <c r="O830" s="677">
        <f t="shared" ca="1" si="142"/>
        <v>243992.05102530721</v>
      </c>
      <c r="P830" s="677">
        <f t="shared" ca="1" si="142"/>
        <v>33603.039172722165</v>
      </c>
      <c r="Q830" s="677">
        <f t="shared" ca="1" si="142"/>
        <v>20225.596427575452</v>
      </c>
      <c r="R830" s="677">
        <f t="shared" ca="1" si="142"/>
        <v>24299.59264780943</v>
      </c>
      <c r="S830" s="677">
        <f t="shared" ca="1" si="142"/>
        <v>11559.070068664696</v>
      </c>
      <c r="T830" s="677">
        <f t="shared" ca="1" si="142"/>
        <v>26531.784165985202</v>
      </c>
      <c r="U830" s="677">
        <f t="shared" ca="1" si="142"/>
        <v>2.805248489202492</v>
      </c>
      <c r="V830" s="677">
        <f t="shared" ca="1" si="142"/>
        <v>187.00682929557897</v>
      </c>
      <c r="W830" s="677">
        <f t="shared" ca="1" si="142"/>
        <v>734.71680680434747</v>
      </c>
      <c r="X830" s="677">
        <f t="shared" ca="1" si="142"/>
        <v>3400.0249342543775</v>
      </c>
      <c r="Y830" s="677">
        <f t="shared" ca="1" si="142"/>
        <v>2206.6548556382368</v>
      </c>
      <c r="Z830" s="677">
        <f t="shared" ca="1" si="142"/>
        <v>0</v>
      </c>
      <c r="AA830" t="str">
        <f t="shared" si="133"/>
        <v>ASR_COMP</v>
      </c>
      <c r="AB830" s="957">
        <f t="shared" si="134"/>
        <v>44682</v>
      </c>
      <c r="AC830" t="str">
        <f t="shared" si="135"/>
        <v>Unaudited</v>
      </c>
    </row>
    <row r="831" spans="1:29" ht="30" x14ac:dyDescent="0.25">
      <c r="A831" t="s">
        <v>423</v>
      </c>
      <c r="B831" t="s">
        <v>1388</v>
      </c>
      <c r="C831" t="s">
        <v>1389</v>
      </c>
      <c r="D831">
        <v>1900</v>
      </c>
      <c r="E831" s="957">
        <v>1</v>
      </c>
      <c r="F831" t="s">
        <v>442</v>
      </c>
      <c r="G831" s="957">
        <v>182</v>
      </c>
      <c r="H831" t="s">
        <v>384</v>
      </c>
      <c r="I831" s="937" t="s">
        <v>491</v>
      </c>
      <c r="J831" s="937" t="s">
        <v>447</v>
      </c>
      <c r="K831" s="937" t="s">
        <v>448</v>
      </c>
      <c r="L831" s="937">
        <v>5.2</v>
      </c>
      <c r="M831" s="958" t="s">
        <v>306</v>
      </c>
      <c r="N831" s="677">
        <f t="shared" ca="1" si="143"/>
        <v>0</v>
      </c>
      <c r="O831" s="677">
        <f t="shared" ca="1" si="142"/>
        <v>0</v>
      </c>
      <c r="P831" s="677">
        <f t="shared" ca="1" si="142"/>
        <v>0</v>
      </c>
      <c r="Q831" s="677">
        <f t="shared" ca="1" si="142"/>
        <v>0</v>
      </c>
      <c r="R831" s="677">
        <f t="shared" ca="1" si="142"/>
        <v>0</v>
      </c>
      <c r="S831" s="677">
        <f t="shared" ca="1" si="142"/>
        <v>0</v>
      </c>
      <c r="T831" s="677">
        <f t="shared" ca="1" si="142"/>
        <v>0</v>
      </c>
      <c r="U831" s="677">
        <f t="shared" ca="1" si="142"/>
        <v>0</v>
      </c>
      <c r="V831" s="677">
        <f t="shared" ca="1" si="142"/>
        <v>0</v>
      </c>
      <c r="W831" s="677">
        <f t="shared" ca="1" si="142"/>
        <v>0</v>
      </c>
      <c r="X831" s="677">
        <f t="shared" ca="1" si="142"/>
        <v>0</v>
      </c>
      <c r="Y831" s="677">
        <f t="shared" ca="1" si="142"/>
        <v>0</v>
      </c>
      <c r="Z831" s="677">
        <f t="shared" ca="1" si="142"/>
        <v>0</v>
      </c>
      <c r="AA831" t="str">
        <f t="shared" si="133"/>
        <v>ASR_COMP</v>
      </c>
      <c r="AB831" s="957">
        <f t="shared" si="134"/>
        <v>44682</v>
      </c>
      <c r="AC831" t="str">
        <f t="shared" si="135"/>
        <v>Unaudited</v>
      </c>
    </row>
    <row r="832" spans="1:29" ht="30" x14ac:dyDescent="0.25">
      <c r="A832" t="s">
        <v>423</v>
      </c>
      <c r="B832" t="s">
        <v>1388</v>
      </c>
      <c r="C832" t="s">
        <v>1389</v>
      </c>
      <c r="D832">
        <v>1900</v>
      </c>
      <c r="E832" s="957">
        <v>1</v>
      </c>
      <c r="F832" t="s">
        <v>442</v>
      </c>
      <c r="G832" s="957">
        <v>182</v>
      </c>
      <c r="H832" t="s">
        <v>384</v>
      </c>
      <c r="I832" s="937" t="s">
        <v>491</v>
      </c>
      <c r="J832" s="937" t="s">
        <v>447</v>
      </c>
      <c r="K832" s="937" t="s">
        <v>448</v>
      </c>
      <c r="L832" s="953">
        <v>5.3</v>
      </c>
      <c r="M832" s="958" t="s">
        <v>307</v>
      </c>
      <c r="N832" s="677">
        <f t="shared" ca="1" si="143"/>
        <v>-51491.397771842057</v>
      </c>
      <c r="O832" s="677">
        <f t="shared" ca="1" si="142"/>
        <v>-24600.909726656973</v>
      </c>
      <c r="P832" s="677">
        <f t="shared" ca="1" si="142"/>
        <v>-7961.1706149922711</v>
      </c>
      <c r="Q832" s="677">
        <f t="shared" ca="1" si="142"/>
        <v>-3758.3809902201651</v>
      </c>
      <c r="R832" s="677">
        <f t="shared" ca="1" si="142"/>
        <v>-7373.9668974009292</v>
      </c>
      <c r="S832" s="677">
        <f t="shared" ca="1" si="142"/>
        <v>-1128.1662044542334</v>
      </c>
      <c r="T832" s="677">
        <f t="shared" ca="1" si="142"/>
        <v>-5186.3367620734207</v>
      </c>
      <c r="U832" s="677">
        <f t="shared" ca="1" si="142"/>
        <v>-5.5675442501471508</v>
      </c>
      <c r="V832" s="677">
        <f t="shared" ca="1" si="142"/>
        <v>-543.61839210712446</v>
      </c>
      <c r="W832" s="677">
        <f t="shared" ca="1" si="142"/>
        <v>0</v>
      </c>
      <c r="X832" s="677">
        <f t="shared" ca="1" si="142"/>
        <v>-553.68319249701801</v>
      </c>
      <c r="Y832" s="677">
        <f t="shared" ca="1" si="142"/>
        <v>-379.59744718977026</v>
      </c>
      <c r="Z832" s="677">
        <f t="shared" ca="1" si="142"/>
        <v>0</v>
      </c>
      <c r="AA832" t="str">
        <f t="shared" si="133"/>
        <v>ASR_COMP</v>
      </c>
      <c r="AB832" s="957">
        <f t="shared" si="134"/>
        <v>44682</v>
      </c>
      <c r="AC832" t="str">
        <f t="shared" si="135"/>
        <v>Unaudited</v>
      </c>
    </row>
    <row r="833" spans="1:29" x14ac:dyDescent="0.25">
      <c r="A833" t="s">
        <v>423</v>
      </c>
      <c r="B833" t="s">
        <v>1388</v>
      </c>
      <c r="C833" t="s">
        <v>1389</v>
      </c>
      <c r="D833">
        <v>1900</v>
      </c>
      <c r="E833" s="957">
        <v>1</v>
      </c>
      <c r="F833" t="s">
        <v>442</v>
      </c>
      <c r="G833" s="957">
        <v>182</v>
      </c>
      <c r="H833" t="s">
        <v>384</v>
      </c>
      <c r="I833" s="937" t="s">
        <v>491</v>
      </c>
      <c r="J833" s="937" t="s">
        <v>447</v>
      </c>
      <c r="K833" s="937" t="s">
        <v>448</v>
      </c>
      <c r="L833" s="953" t="s">
        <v>82</v>
      </c>
      <c r="M833" s="958" t="s">
        <v>456</v>
      </c>
      <c r="N833" s="677">
        <f t="shared" ca="1" si="143"/>
        <v>0</v>
      </c>
      <c r="O833" s="677">
        <f t="shared" ca="1" si="143"/>
        <v>0</v>
      </c>
      <c r="P833" s="677">
        <f t="shared" ca="1" si="143"/>
        <v>0</v>
      </c>
      <c r="Q833" s="677">
        <f t="shared" ca="1" si="143"/>
        <v>0</v>
      </c>
      <c r="R833" s="677">
        <f t="shared" ca="1" si="143"/>
        <v>0</v>
      </c>
      <c r="S833" s="677">
        <f t="shared" ca="1" si="143"/>
        <v>0</v>
      </c>
      <c r="T833" s="677">
        <f t="shared" ca="1" si="143"/>
        <v>0</v>
      </c>
      <c r="U833" s="677">
        <f t="shared" ca="1" si="143"/>
        <v>0</v>
      </c>
      <c r="V833" s="677">
        <f t="shared" ca="1" si="143"/>
        <v>0</v>
      </c>
      <c r="W833" s="677">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7">
        <f t="shared" ca="1" si="143"/>
        <v>0</v>
      </c>
      <c r="Y833" s="677">
        <f t="shared" ca="1" si="143"/>
        <v>0</v>
      </c>
      <c r="Z833" s="677">
        <f t="shared" ca="1" si="143"/>
        <v>0</v>
      </c>
      <c r="AA833" t="str">
        <f t="shared" si="133"/>
        <v>ASR_COMP</v>
      </c>
      <c r="AB833" s="957">
        <f t="shared" si="134"/>
        <v>44682</v>
      </c>
      <c r="AC833" t="str">
        <f t="shared" si="135"/>
        <v>Unaudited</v>
      </c>
    </row>
    <row r="834" spans="1:29" x14ac:dyDescent="0.25">
      <c r="A834" t="s">
        <v>423</v>
      </c>
      <c r="B834" t="s">
        <v>1388</v>
      </c>
      <c r="C834" t="s">
        <v>1389</v>
      </c>
      <c r="D834">
        <v>1900</v>
      </c>
      <c r="E834" s="957">
        <v>1</v>
      </c>
      <c r="F834" t="s">
        <v>442</v>
      </c>
      <c r="G834" s="957">
        <v>182</v>
      </c>
      <c r="H834" t="s">
        <v>384</v>
      </c>
      <c r="I834" s="937" t="s">
        <v>491</v>
      </c>
      <c r="J834" s="937" t="s">
        <v>447</v>
      </c>
      <c r="K834" s="937" t="s">
        <v>449</v>
      </c>
      <c r="L834" s="937">
        <v>6.1</v>
      </c>
      <c r="M834" s="958" t="s">
        <v>18</v>
      </c>
      <c r="N834" s="677">
        <f t="shared" ca="1" si="143"/>
        <v>0</v>
      </c>
      <c r="O834" s="677">
        <f t="shared" ca="1" si="143"/>
        <v>0</v>
      </c>
      <c r="P834" s="677">
        <f t="shared" ca="1" si="143"/>
        <v>0</v>
      </c>
      <c r="Q834" s="677">
        <f t="shared" ca="1" si="143"/>
        <v>0</v>
      </c>
      <c r="R834" s="677">
        <f t="shared" ca="1" si="143"/>
        <v>0</v>
      </c>
      <c r="S834" s="677">
        <f t="shared" ca="1" si="143"/>
        <v>0</v>
      </c>
      <c r="T834" s="677">
        <f t="shared" ca="1" si="143"/>
        <v>0</v>
      </c>
      <c r="U834" s="677">
        <f t="shared" ca="1" si="143"/>
        <v>0</v>
      </c>
      <c r="V834" s="677">
        <f t="shared" ca="1" si="143"/>
        <v>0</v>
      </c>
      <c r="W834" s="677">
        <f t="shared" ca="1" si="144"/>
        <v>0</v>
      </c>
      <c r="X834" s="677">
        <f t="shared" ca="1" si="143"/>
        <v>0</v>
      </c>
      <c r="Y834" s="677">
        <f t="shared" ca="1" si="143"/>
        <v>0</v>
      </c>
      <c r="Z834" s="677">
        <f t="shared" ca="1" si="143"/>
        <v>0</v>
      </c>
      <c r="AA834" t="str">
        <f t="shared" ref="AA834:AA897" si="145">file_name</f>
        <v>ASR_COMP</v>
      </c>
      <c r="AB834" s="957">
        <f t="shared" ref="AB834:AB897" si="146">file_date</f>
        <v>44682</v>
      </c>
      <c r="AC834" t="str">
        <f t="shared" ref="AC834:AC897" si="147">status</f>
        <v>Unaudited</v>
      </c>
    </row>
    <row r="835" spans="1:29" x14ac:dyDescent="0.25">
      <c r="A835" t="s">
        <v>423</v>
      </c>
      <c r="B835" t="s">
        <v>1388</v>
      </c>
      <c r="C835" t="s">
        <v>1389</v>
      </c>
      <c r="D835">
        <v>1900</v>
      </c>
      <c r="E835" s="957">
        <v>1</v>
      </c>
      <c r="F835" t="s">
        <v>442</v>
      </c>
      <c r="G835" s="957">
        <v>182</v>
      </c>
      <c r="H835" t="s">
        <v>384</v>
      </c>
      <c r="I835" s="958" t="s">
        <v>491</v>
      </c>
      <c r="J835" s="958" t="s">
        <v>447</v>
      </c>
      <c r="K835" s="958" t="s">
        <v>449</v>
      </c>
      <c r="L835" s="937">
        <v>6.2</v>
      </c>
      <c r="M835" s="958" t="s">
        <v>19</v>
      </c>
      <c r="N835" s="677">
        <f t="shared" ca="1" si="143"/>
        <v>0</v>
      </c>
      <c r="O835" s="677">
        <f t="shared" ca="1" si="143"/>
        <v>0</v>
      </c>
      <c r="P835" s="677">
        <f t="shared" ca="1" si="143"/>
        <v>0</v>
      </c>
      <c r="Q835" s="677">
        <f t="shared" ca="1" si="143"/>
        <v>0</v>
      </c>
      <c r="R835" s="677">
        <f t="shared" ca="1" si="143"/>
        <v>0</v>
      </c>
      <c r="S835" s="677">
        <f t="shared" ca="1" si="143"/>
        <v>0</v>
      </c>
      <c r="T835" s="677">
        <f t="shared" ca="1" si="143"/>
        <v>0</v>
      </c>
      <c r="U835" s="677">
        <f t="shared" ca="1" si="143"/>
        <v>0</v>
      </c>
      <c r="V835" s="677">
        <f t="shared" ca="1" si="143"/>
        <v>0</v>
      </c>
      <c r="W835" s="677">
        <f t="shared" ca="1" si="144"/>
        <v>0</v>
      </c>
      <c r="X835" s="677">
        <f t="shared" ca="1" si="143"/>
        <v>0</v>
      </c>
      <c r="Y835" s="677">
        <f t="shared" ca="1" si="143"/>
        <v>0</v>
      </c>
      <c r="Z835" s="677">
        <f t="shared" ca="1" si="143"/>
        <v>0</v>
      </c>
      <c r="AA835" t="str">
        <f t="shared" si="145"/>
        <v>ASR_COMP</v>
      </c>
      <c r="AB835" s="957">
        <f t="shared" si="146"/>
        <v>44682</v>
      </c>
      <c r="AC835" t="str">
        <f t="shared" si="147"/>
        <v>Unaudited</v>
      </c>
    </row>
    <row r="836" spans="1:29" x14ac:dyDescent="0.25">
      <c r="A836" t="s">
        <v>423</v>
      </c>
      <c r="B836" t="s">
        <v>1388</v>
      </c>
      <c r="C836" t="s">
        <v>1389</v>
      </c>
      <c r="D836">
        <v>1900</v>
      </c>
      <c r="E836" s="957">
        <v>1</v>
      </c>
      <c r="F836" t="s">
        <v>442</v>
      </c>
      <c r="G836" s="957">
        <v>182</v>
      </c>
      <c r="H836" t="s">
        <v>384</v>
      </c>
      <c r="I836" s="937" t="s">
        <v>491</v>
      </c>
      <c r="J836" s="937" t="s">
        <v>447</v>
      </c>
      <c r="K836" s="937" t="s">
        <v>449</v>
      </c>
      <c r="L836" s="937">
        <v>6.3</v>
      </c>
      <c r="M836" s="958" t="s">
        <v>187</v>
      </c>
      <c r="N836" s="677">
        <f t="shared" ca="1" si="143"/>
        <v>0</v>
      </c>
      <c r="O836" s="677">
        <f t="shared" ca="1" si="143"/>
        <v>0</v>
      </c>
      <c r="P836" s="677">
        <f t="shared" ca="1" si="143"/>
        <v>0</v>
      </c>
      <c r="Q836" s="677">
        <f t="shared" ca="1" si="143"/>
        <v>0</v>
      </c>
      <c r="R836" s="677">
        <f t="shared" ca="1" si="143"/>
        <v>0</v>
      </c>
      <c r="S836" s="677">
        <f t="shared" ca="1" si="143"/>
        <v>0</v>
      </c>
      <c r="T836" s="677">
        <f t="shared" ca="1" si="143"/>
        <v>0</v>
      </c>
      <c r="U836" s="677">
        <f t="shared" ca="1" si="143"/>
        <v>0</v>
      </c>
      <c r="V836" s="677">
        <f t="shared" ca="1" si="143"/>
        <v>0</v>
      </c>
      <c r="W836" s="677">
        <f t="shared" ca="1" si="144"/>
        <v>0</v>
      </c>
      <c r="X836" s="677">
        <f t="shared" ca="1" si="143"/>
        <v>0</v>
      </c>
      <c r="Y836" s="677">
        <f t="shared" ca="1" si="143"/>
        <v>0</v>
      </c>
      <c r="Z836" s="677">
        <f t="shared" ca="1" si="143"/>
        <v>0</v>
      </c>
      <c r="AA836" t="str">
        <f t="shared" si="145"/>
        <v>ASR_COMP</v>
      </c>
      <c r="AB836" s="957">
        <f t="shared" si="146"/>
        <v>44682</v>
      </c>
      <c r="AC836" t="str">
        <f t="shared" si="147"/>
        <v>Unaudited</v>
      </c>
    </row>
    <row r="837" spans="1:29" x14ac:dyDescent="0.25">
      <c r="A837" t="s">
        <v>423</v>
      </c>
      <c r="B837" t="s">
        <v>1388</v>
      </c>
      <c r="C837" t="s">
        <v>1389</v>
      </c>
      <c r="D837">
        <v>1900</v>
      </c>
      <c r="E837" s="957">
        <v>1</v>
      </c>
      <c r="F837" t="s">
        <v>442</v>
      </c>
      <c r="G837" s="957">
        <v>182</v>
      </c>
      <c r="H837" t="s">
        <v>384</v>
      </c>
      <c r="I837" s="937" t="s">
        <v>491</v>
      </c>
      <c r="J837" s="937" t="s">
        <v>447</v>
      </c>
      <c r="K837" s="937" t="s">
        <v>449</v>
      </c>
      <c r="L837" s="937" t="s">
        <v>87</v>
      </c>
      <c r="M837" s="958" t="s">
        <v>457</v>
      </c>
      <c r="N837" s="677">
        <f t="shared" ca="1" si="143"/>
        <v>0</v>
      </c>
      <c r="O837" s="677">
        <f t="shared" ca="1" si="143"/>
        <v>0</v>
      </c>
      <c r="P837" s="677">
        <f t="shared" ca="1" si="143"/>
        <v>0</v>
      </c>
      <c r="Q837" s="677">
        <f t="shared" ca="1" si="143"/>
        <v>0</v>
      </c>
      <c r="R837" s="677">
        <f t="shared" ca="1" si="143"/>
        <v>0</v>
      </c>
      <c r="S837" s="677">
        <f t="shared" ca="1" si="143"/>
        <v>0</v>
      </c>
      <c r="T837" s="677">
        <f t="shared" ca="1" si="143"/>
        <v>0</v>
      </c>
      <c r="U837" s="677">
        <f t="shared" ca="1" si="143"/>
        <v>0</v>
      </c>
      <c r="V837" s="677">
        <f t="shared" ca="1" si="143"/>
        <v>0</v>
      </c>
      <c r="W837" s="677">
        <f t="shared" ca="1" si="144"/>
        <v>0</v>
      </c>
      <c r="X837" s="677">
        <f t="shared" ca="1" si="143"/>
        <v>0</v>
      </c>
      <c r="Y837" s="677">
        <f t="shared" ca="1" si="143"/>
        <v>0</v>
      </c>
      <c r="Z837" s="677">
        <f t="shared" ca="1" si="143"/>
        <v>0</v>
      </c>
      <c r="AA837" t="str">
        <f t="shared" si="145"/>
        <v>ASR_COMP</v>
      </c>
      <c r="AB837" s="957">
        <f t="shared" si="146"/>
        <v>44682</v>
      </c>
      <c r="AC837" t="str">
        <f t="shared" si="147"/>
        <v>Unaudited</v>
      </c>
    </row>
    <row r="838" spans="1:29" x14ac:dyDescent="0.25">
      <c r="A838" t="s">
        <v>423</v>
      </c>
      <c r="B838" t="s">
        <v>1388</v>
      </c>
      <c r="C838" t="s">
        <v>1389</v>
      </c>
      <c r="D838">
        <v>1900</v>
      </c>
      <c r="E838" s="957">
        <v>1</v>
      </c>
      <c r="F838" t="s">
        <v>442</v>
      </c>
      <c r="G838" s="957">
        <v>182</v>
      </c>
      <c r="H838" t="s">
        <v>384</v>
      </c>
      <c r="I838" s="937" t="s">
        <v>491</v>
      </c>
      <c r="J838" s="937" t="s">
        <v>447</v>
      </c>
      <c r="K838" s="937" t="s">
        <v>450</v>
      </c>
      <c r="L838" s="937">
        <v>7.1</v>
      </c>
      <c r="M838" s="958" t="s">
        <v>20</v>
      </c>
      <c r="N838" s="677">
        <f t="shared" ca="1" si="143"/>
        <v>119160.83857735076</v>
      </c>
      <c r="O838" s="677">
        <f t="shared" ca="1" si="143"/>
        <v>60422.786073008116</v>
      </c>
      <c r="P838" s="677">
        <f t="shared" ca="1" si="143"/>
        <v>3939.4016406326755</v>
      </c>
      <c r="Q838" s="677">
        <f t="shared" ca="1" si="143"/>
        <v>28527.706223438261</v>
      </c>
      <c r="R838" s="677">
        <f t="shared" ca="1" si="143"/>
        <v>8178.4807361401135</v>
      </c>
      <c r="S838" s="677">
        <f t="shared" ca="1" si="143"/>
        <v>7528.8902760747787</v>
      </c>
      <c r="T838" s="677">
        <f t="shared" ca="1" si="143"/>
        <v>171.53877506102017</v>
      </c>
      <c r="U838" s="677">
        <f t="shared" ca="1" si="143"/>
        <v>2.4739183601951815</v>
      </c>
      <c r="V838" s="677">
        <f t="shared" ca="1" si="143"/>
        <v>416.30577397095055</v>
      </c>
      <c r="W838" s="677">
        <f t="shared" ca="1" si="144"/>
        <v>142.6389743143344</v>
      </c>
      <c r="X838" s="677">
        <f t="shared" ca="1" si="143"/>
        <v>8612.9621131628955</v>
      </c>
      <c r="Y838" s="677">
        <f t="shared" ca="1" si="143"/>
        <v>1217.6540731874068</v>
      </c>
      <c r="Z838" s="677">
        <f t="shared" ca="1" si="143"/>
        <v>0</v>
      </c>
      <c r="AA838" t="str">
        <f t="shared" si="145"/>
        <v>ASR_COMP</v>
      </c>
      <c r="AB838" s="957">
        <f t="shared" si="146"/>
        <v>44682</v>
      </c>
      <c r="AC838" t="str">
        <f t="shared" si="147"/>
        <v>Unaudited</v>
      </c>
    </row>
    <row r="839" spans="1:29" x14ac:dyDescent="0.25">
      <c r="A839" t="s">
        <v>423</v>
      </c>
      <c r="B839" t="s">
        <v>1388</v>
      </c>
      <c r="C839" t="s">
        <v>1389</v>
      </c>
      <c r="D839">
        <v>1900</v>
      </c>
      <c r="E839" s="957">
        <v>1</v>
      </c>
      <c r="F839" t="s">
        <v>442</v>
      </c>
      <c r="G839" s="957">
        <v>182</v>
      </c>
      <c r="H839" t="s">
        <v>384</v>
      </c>
      <c r="I839" s="958" t="s">
        <v>491</v>
      </c>
      <c r="J839" s="958" t="s">
        <v>447</v>
      </c>
      <c r="K839" s="958" t="s">
        <v>450</v>
      </c>
      <c r="L839" s="937">
        <v>7.2</v>
      </c>
      <c r="M839" s="958" t="s">
        <v>21</v>
      </c>
      <c r="N839" s="677">
        <f t="shared" ca="1" si="143"/>
        <v>0</v>
      </c>
      <c r="O839" s="677">
        <f t="shared" ca="1" si="143"/>
        <v>0</v>
      </c>
      <c r="P839" s="677">
        <f t="shared" ca="1" si="143"/>
        <v>0</v>
      </c>
      <c r="Q839" s="677">
        <f t="shared" ca="1" si="143"/>
        <v>0</v>
      </c>
      <c r="R839" s="677">
        <f t="shared" ca="1" si="143"/>
        <v>0</v>
      </c>
      <c r="S839" s="677">
        <f t="shared" ca="1" si="143"/>
        <v>0</v>
      </c>
      <c r="T839" s="677">
        <f t="shared" ca="1" si="143"/>
        <v>0</v>
      </c>
      <c r="U839" s="677">
        <f t="shared" ca="1" si="143"/>
        <v>0</v>
      </c>
      <c r="V839" s="677">
        <f t="shared" ca="1" si="143"/>
        <v>0</v>
      </c>
      <c r="W839" s="677">
        <f t="shared" ca="1" si="144"/>
        <v>0</v>
      </c>
      <c r="X839" s="677">
        <f t="shared" ca="1" si="143"/>
        <v>0</v>
      </c>
      <c r="Y839" s="677">
        <f t="shared" ca="1" si="143"/>
        <v>0</v>
      </c>
      <c r="Z839" s="677">
        <f t="shared" ca="1" si="143"/>
        <v>0</v>
      </c>
      <c r="AA839" t="str">
        <f t="shared" si="145"/>
        <v>ASR_COMP</v>
      </c>
      <c r="AB839" s="957">
        <f t="shared" si="146"/>
        <v>44682</v>
      </c>
      <c r="AC839" t="str">
        <f t="shared" si="147"/>
        <v>Unaudited</v>
      </c>
    </row>
    <row r="840" spans="1:29" x14ac:dyDescent="0.25">
      <c r="A840" t="s">
        <v>423</v>
      </c>
      <c r="B840" t="s">
        <v>1388</v>
      </c>
      <c r="C840" t="s">
        <v>1389</v>
      </c>
      <c r="D840">
        <v>1900</v>
      </c>
      <c r="E840" s="957">
        <v>1</v>
      </c>
      <c r="F840" t="s">
        <v>442</v>
      </c>
      <c r="G840" s="957">
        <v>182</v>
      </c>
      <c r="H840" t="s">
        <v>384</v>
      </c>
      <c r="I840" s="958" t="s">
        <v>491</v>
      </c>
      <c r="J840" s="958" t="s">
        <v>447</v>
      </c>
      <c r="K840" s="958" t="s">
        <v>450</v>
      </c>
      <c r="L840" s="937">
        <v>7.3</v>
      </c>
      <c r="M840" s="958" t="s">
        <v>158</v>
      </c>
      <c r="N840" s="677">
        <f t="shared" ca="1" si="143"/>
        <v>55807.243190294066</v>
      </c>
      <c r="O840" s="677">
        <f t="shared" ca="1" si="143"/>
        <v>45365.914707971104</v>
      </c>
      <c r="P840" s="677">
        <f t="shared" ca="1" si="143"/>
        <v>3280.5428504453275</v>
      </c>
      <c r="Q840" s="677">
        <f t="shared" ca="1" si="143"/>
        <v>2691.0618588510342</v>
      </c>
      <c r="R840" s="677">
        <f t="shared" ca="1" si="143"/>
        <v>813.03621252552057</v>
      </c>
      <c r="S840" s="677">
        <f t="shared" ca="1" si="143"/>
        <v>1516.536835118894</v>
      </c>
      <c r="T840" s="677">
        <f t="shared" ca="1" si="143"/>
        <v>6.2792744515775887</v>
      </c>
      <c r="U840" s="677">
        <f t="shared" ca="1" si="143"/>
        <v>7.0811134994169409</v>
      </c>
      <c r="V840" s="677">
        <f t="shared" ca="1" si="143"/>
        <v>64.529789168141491</v>
      </c>
      <c r="W840" s="677">
        <f t="shared" ca="1" si="144"/>
        <v>253.52614564913932</v>
      </c>
      <c r="X840" s="677">
        <f t="shared" ca="1" si="143"/>
        <v>1574.732791941512</v>
      </c>
      <c r="Y840" s="677">
        <f t="shared" ca="1" si="143"/>
        <v>234.00161067239711</v>
      </c>
      <c r="Z840" s="677">
        <f t="shared" ca="1" si="143"/>
        <v>0</v>
      </c>
      <c r="AA840" t="str">
        <f t="shared" si="145"/>
        <v>ASR_COMP</v>
      </c>
      <c r="AB840" s="957">
        <f t="shared" si="146"/>
        <v>44682</v>
      </c>
      <c r="AC840" t="str">
        <f t="shared" si="147"/>
        <v>Unaudited</v>
      </c>
    </row>
    <row r="841" spans="1:29" x14ac:dyDescent="0.25">
      <c r="A841" t="s">
        <v>423</v>
      </c>
      <c r="B841" t="s">
        <v>1388</v>
      </c>
      <c r="C841" t="s">
        <v>1389</v>
      </c>
      <c r="D841">
        <v>1900</v>
      </c>
      <c r="E841" s="957">
        <v>1</v>
      </c>
      <c r="F841" t="s">
        <v>442</v>
      </c>
      <c r="G841" s="957">
        <v>182</v>
      </c>
      <c r="H841" t="s">
        <v>384</v>
      </c>
      <c r="I841" s="958" t="s">
        <v>491</v>
      </c>
      <c r="J841" s="958" t="s">
        <v>447</v>
      </c>
      <c r="K841" s="958" t="s">
        <v>450</v>
      </c>
      <c r="L841" s="937" t="s">
        <v>91</v>
      </c>
      <c r="M841" s="958" t="s">
        <v>458</v>
      </c>
      <c r="N841" s="677">
        <f t="shared" ca="1" si="143"/>
        <v>0</v>
      </c>
      <c r="O841" s="677">
        <f t="shared" ca="1" si="143"/>
        <v>0</v>
      </c>
      <c r="P841" s="677">
        <f t="shared" ca="1" si="143"/>
        <v>0</v>
      </c>
      <c r="Q841" s="677">
        <f t="shared" ca="1" si="143"/>
        <v>0</v>
      </c>
      <c r="R841" s="677">
        <f t="shared" ca="1" si="143"/>
        <v>0</v>
      </c>
      <c r="S841" s="677">
        <f t="shared" ca="1" si="143"/>
        <v>0</v>
      </c>
      <c r="T841" s="677">
        <f t="shared" ca="1" si="143"/>
        <v>0</v>
      </c>
      <c r="U841" s="677">
        <f t="shared" ca="1" si="143"/>
        <v>0</v>
      </c>
      <c r="V841" s="677">
        <f t="shared" ca="1" si="143"/>
        <v>0</v>
      </c>
      <c r="W841" s="677">
        <f t="shared" ca="1" si="144"/>
        <v>0</v>
      </c>
      <c r="X841" s="677">
        <f t="shared" ca="1" si="143"/>
        <v>0</v>
      </c>
      <c r="Y841" s="677">
        <f t="shared" ca="1" si="143"/>
        <v>0</v>
      </c>
      <c r="Z841" s="677">
        <f t="shared" ca="1" si="143"/>
        <v>0</v>
      </c>
      <c r="AA841" t="str">
        <f t="shared" si="145"/>
        <v>ASR_COMP</v>
      </c>
      <c r="AB841" s="957">
        <f t="shared" si="146"/>
        <v>44682</v>
      </c>
      <c r="AC841" t="str">
        <f t="shared" si="147"/>
        <v>Unaudited</v>
      </c>
    </row>
    <row r="842" spans="1:29" x14ac:dyDescent="0.25">
      <c r="A842" t="s">
        <v>423</v>
      </c>
      <c r="B842" t="s">
        <v>1388</v>
      </c>
      <c r="C842" t="s">
        <v>1389</v>
      </c>
      <c r="D842">
        <v>1900</v>
      </c>
      <c r="E842" s="957">
        <v>1</v>
      </c>
      <c r="F842" t="s">
        <v>442</v>
      </c>
      <c r="G842" s="957">
        <v>182</v>
      </c>
      <c r="H842" t="s">
        <v>384</v>
      </c>
      <c r="I842" s="958" t="s">
        <v>491</v>
      </c>
      <c r="J842" s="958" t="s">
        <v>447</v>
      </c>
      <c r="K842" s="958" t="s">
        <v>451</v>
      </c>
      <c r="L842" s="937">
        <v>8.1</v>
      </c>
      <c r="M842" s="958" t="s">
        <v>22</v>
      </c>
      <c r="N842" s="677">
        <f t="shared" ca="1" si="143"/>
        <v>1269085.4527198079</v>
      </c>
      <c r="O842" s="677">
        <f t="shared" ca="1" si="143"/>
        <v>600918.26647408376</v>
      </c>
      <c r="P842" s="677">
        <f t="shared" ca="1" si="143"/>
        <v>46370.770400648471</v>
      </c>
      <c r="Q842" s="677">
        <f t="shared" ca="1" si="143"/>
        <v>451331.79788875498</v>
      </c>
      <c r="R842" s="677">
        <f t="shared" ca="1" si="143"/>
        <v>88196.806454960999</v>
      </c>
      <c r="S842" s="677">
        <f t="shared" ca="1" si="143"/>
        <v>76.452726486653972</v>
      </c>
      <c r="T842" s="677">
        <f t="shared" ca="1" si="143"/>
        <v>15117.109790651499</v>
      </c>
      <c r="U842" s="677">
        <f t="shared" ca="1" si="143"/>
        <v>0</v>
      </c>
      <c r="V842" s="677">
        <f t="shared" ca="1" si="143"/>
        <v>14070.670593055829</v>
      </c>
      <c r="W842" s="677">
        <f t="shared" ca="1" si="144"/>
        <v>0</v>
      </c>
      <c r="X842" s="677">
        <f t="shared" ca="1" si="143"/>
        <v>278.6870354582486</v>
      </c>
      <c r="Y842" s="677">
        <f t="shared" ca="1" si="143"/>
        <v>52724.891355707339</v>
      </c>
      <c r="Z842" s="677">
        <f t="shared" ca="1" si="143"/>
        <v>0</v>
      </c>
      <c r="AA842" t="str">
        <f t="shared" si="145"/>
        <v>ASR_COMP</v>
      </c>
      <c r="AB842" s="957">
        <f t="shared" si="146"/>
        <v>44682</v>
      </c>
      <c r="AC842" t="str">
        <f t="shared" si="147"/>
        <v>Unaudited</v>
      </c>
    </row>
    <row r="843" spans="1:29" x14ac:dyDescent="0.25">
      <c r="A843" t="s">
        <v>423</v>
      </c>
      <c r="B843" t="s">
        <v>1388</v>
      </c>
      <c r="C843" t="s">
        <v>1389</v>
      </c>
      <c r="D843">
        <v>1900</v>
      </c>
      <c r="E843" s="957">
        <v>1</v>
      </c>
      <c r="F843" t="s">
        <v>442</v>
      </c>
      <c r="G843" s="957">
        <v>182</v>
      </c>
      <c r="H843" t="s">
        <v>384</v>
      </c>
      <c r="I843" s="958" t="s">
        <v>491</v>
      </c>
      <c r="J843" s="958" t="s">
        <v>447</v>
      </c>
      <c r="K843" s="958" t="s">
        <v>451</v>
      </c>
      <c r="L843" s="953" t="s">
        <v>115</v>
      </c>
      <c r="M843" s="958" t="s">
        <v>446</v>
      </c>
      <c r="N843" s="677">
        <f t="shared" ca="1" si="143"/>
        <v>57955.68</v>
      </c>
      <c r="O843" s="677">
        <f t="shared" ca="1" si="143"/>
        <v>49939.68</v>
      </c>
      <c r="P843" s="677">
        <f t="shared" ca="1" si="143"/>
        <v>0</v>
      </c>
      <c r="Q843" s="677">
        <f t="shared" ca="1" si="143"/>
        <v>8016</v>
      </c>
      <c r="R843" s="677">
        <f t="shared" ca="1" si="143"/>
        <v>0</v>
      </c>
      <c r="S843" s="677">
        <f t="shared" ca="1" si="143"/>
        <v>0</v>
      </c>
      <c r="T843" s="677">
        <f t="shared" ca="1" si="143"/>
        <v>0</v>
      </c>
      <c r="U843" s="677">
        <f t="shared" ca="1" si="143"/>
        <v>0</v>
      </c>
      <c r="V843" s="677">
        <f t="shared" ca="1" si="143"/>
        <v>0</v>
      </c>
      <c r="W843" s="677">
        <f t="shared" ca="1" si="144"/>
        <v>0</v>
      </c>
      <c r="X843" s="677">
        <f t="shared" ca="1" si="143"/>
        <v>0</v>
      </c>
      <c r="Y843" s="677">
        <f t="shared" ca="1" si="143"/>
        <v>0</v>
      </c>
      <c r="Z843" s="677">
        <f t="shared" ca="1" si="143"/>
        <v>0</v>
      </c>
      <c r="AA843" t="str">
        <f t="shared" si="145"/>
        <v>ASR_COMP</v>
      </c>
      <c r="AB843" s="957">
        <f t="shared" si="146"/>
        <v>44682</v>
      </c>
      <c r="AC843" t="str">
        <f t="shared" si="147"/>
        <v>Unaudited</v>
      </c>
    </row>
    <row r="844" spans="1:29" x14ac:dyDescent="0.25">
      <c r="A844" t="s">
        <v>423</v>
      </c>
      <c r="B844" t="s">
        <v>1388</v>
      </c>
      <c r="C844" t="s">
        <v>1389</v>
      </c>
      <c r="D844">
        <v>1900</v>
      </c>
      <c r="E844" s="957">
        <v>1</v>
      </c>
      <c r="F844" t="s">
        <v>442</v>
      </c>
      <c r="G844" s="957">
        <v>182</v>
      </c>
      <c r="H844" t="s">
        <v>384</v>
      </c>
      <c r="I844" s="958" t="s">
        <v>491</v>
      </c>
      <c r="J844" s="958" t="s">
        <v>447</v>
      </c>
      <c r="K844" s="958" t="s">
        <v>451</v>
      </c>
      <c r="L844" s="937" t="s">
        <v>117</v>
      </c>
      <c r="M844" s="958" t="s">
        <v>160</v>
      </c>
      <c r="N844" s="677">
        <f t="shared" ca="1" si="143"/>
        <v>0</v>
      </c>
      <c r="O844" s="677">
        <f t="shared" ca="1" si="143"/>
        <v>0</v>
      </c>
      <c r="P844" s="677">
        <f t="shared" ca="1" si="143"/>
        <v>0</v>
      </c>
      <c r="Q844" s="677">
        <f t="shared" ca="1" si="143"/>
        <v>0</v>
      </c>
      <c r="R844" s="677">
        <f t="shared" ca="1" si="143"/>
        <v>0</v>
      </c>
      <c r="S844" s="677">
        <f t="shared" ca="1" si="143"/>
        <v>0</v>
      </c>
      <c r="T844" s="677">
        <f t="shared" ca="1" si="143"/>
        <v>0</v>
      </c>
      <c r="U844" s="677">
        <f t="shared" ca="1" si="143"/>
        <v>0</v>
      </c>
      <c r="V844" s="677">
        <f t="shared" ca="1" si="143"/>
        <v>0</v>
      </c>
      <c r="W844" s="677">
        <f t="shared" ca="1" si="144"/>
        <v>0</v>
      </c>
      <c r="X844" s="677">
        <f t="shared" ca="1" si="143"/>
        <v>0</v>
      </c>
      <c r="Y844" s="677">
        <f t="shared" ca="1" si="143"/>
        <v>0</v>
      </c>
      <c r="Z844" s="677">
        <f t="shared" ca="1" si="143"/>
        <v>0</v>
      </c>
      <c r="AA844" t="str">
        <f t="shared" si="145"/>
        <v>ASR_COMP</v>
      </c>
      <c r="AB844" s="957">
        <f t="shared" si="146"/>
        <v>44682</v>
      </c>
      <c r="AC844" t="str">
        <f t="shared" si="147"/>
        <v>Unaudited</v>
      </c>
    </row>
    <row r="845" spans="1:29" x14ac:dyDescent="0.25">
      <c r="A845" t="s">
        <v>423</v>
      </c>
      <c r="B845" t="s">
        <v>1388</v>
      </c>
      <c r="C845" t="s">
        <v>1389</v>
      </c>
      <c r="D845">
        <v>1900</v>
      </c>
      <c r="E845" s="957">
        <v>1</v>
      </c>
      <c r="F845" t="s">
        <v>442</v>
      </c>
      <c r="G845" s="957">
        <v>182</v>
      </c>
      <c r="H845" t="s">
        <v>384</v>
      </c>
      <c r="I845" s="937" t="s">
        <v>491</v>
      </c>
      <c r="J845" s="937" t="s">
        <v>447</v>
      </c>
      <c r="K845" s="937" t="s">
        <v>451</v>
      </c>
      <c r="L845" s="937" t="s">
        <v>118</v>
      </c>
      <c r="M845" s="958" t="s">
        <v>116</v>
      </c>
      <c r="N845" s="677">
        <f t="shared" ca="1" si="143"/>
        <v>-2678.621514837243</v>
      </c>
      <c r="O845" s="677">
        <f t="shared" ca="1" si="143"/>
        <v>-1300.795477911686</v>
      </c>
      <c r="P845" s="677">
        <f t="shared" ca="1" si="143"/>
        <v>-100.37785803778026</v>
      </c>
      <c r="Q845" s="677">
        <f t="shared" ca="1" si="143"/>
        <v>-931.88855166434303</v>
      </c>
      <c r="R845" s="677">
        <f t="shared" ca="1" si="143"/>
        <v>-182.10459491930638</v>
      </c>
      <c r="S845" s="677">
        <f t="shared" ca="1" si="143"/>
        <v>-5.497847878533701</v>
      </c>
      <c r="T845" s="677">
        <f t="shared" ca="1" si="143"/>
        <v>0</v>
      </c>
      <c r="U845" s="677">
        <f t="shared" ca="1" si="143"/>
        <v>0</v>
      </c>
      <c r="V845" s="677">
        <f t="shared" ca="1" si="143"/>
        <v>-29.052455203124861</v>
      </c>
      <c r="W845" s="677">
        <f t="shared" ca="1" si="144"/>
        <v>0</v>
      </c>
      <c r="X845" s="677">
        <f t="shared" ca="1" si="143"/>
        <v>-20.040867043982328</v>
      </c>
      <c r="Y845" s="677">
        <f t="shared" ca="1" si="143"/>
        <v>-108.86386217848651</v>
      </c>
      <c r="Z845" s="677">
        <f t="shared" ca="1" si="143"/>
        <v>0</v>
      </c>
      <c r="AA845" t="str">
        <f t="shared" si="145"/>
        <v>ASR_COMP</v>
      </c>
      <c r="AB845" s="957">
        <f t="shared" si="146"/>
        <v>44682</v>
      </c>
      <c r="AC845" t="str">
        <f t="shared" si="147"/>
        <v>Unaudited</v>
      </c>
    </row>
    <row r="846" spans="1:29" x14ac:dyDescent="0.25">
      <c r="A846" t="s">
        <v>423</v>
      </c>
      <c r="B846" t="s">
        <v>1388</v>
      </c>
      <c r="C846" t="s">
        <v>1389</v>
      </c>
      <c r="D846">
        <v>1900</v>
      </c>
      <c r="E846" s="957">
        <v>1</v>
      </c>
      <c r="F846" t="s">
        <v>442</v>
      </c>
      <c r="G846" s="957">
        <v>182</v>
      </c>
      <c r="H846" t="s">
        <v>384</v>
      </c>
      <c r="I846" s="958" t="s">
        <v>491</v>
      </c>
      <c r="J846" s="958" t="s">
        <v>447</v>
      </c>
      <c r="K846" s="958" t="s">
        <v>451</v>
      </c>
      <c r="L846" s="937" t="s">
        <v>119</v>
      </c>
      <c r="M846" s="958" t="s">
        <v>161</v>
      </c>
      <c r="N846" s="677">
        <f t="shared" ca="1" si="143"/>
        <v>0</v>
      </c>
      <c r="O846" s="677">
        <f t="shared" ca="1" si="143"/>
        <v>0</v>
      </c>
      <c r="P846" s="677">
        <f t="shared" ca="1" si="143"/>
        <v>0</v>
      </c>
      <c r="Q846" s="677">
        <f t="shared" ca="1" si="143"/>
        <v>0</v>
      </c>
      <c r="R846" s="677">
        <f t="shared" ca="1" si="143"/>
        <v>0</v>
      </c>
      <c r="S846" s="677">
        <f t="shared" ca="1" si="143"/>
        <v>0</v>
      </c>
      <c r="T846" s="677">
        <f t="shared" ca="1" si="143"/>
        <v>0</v>
      </c>
      <c r="U846" s="677">
        <f t="shared" ca="1" si="143"/>
        <v>0</v>
      </c>
      <c r="V846" s="677">
        <f t="shared" ca="1" si="143"/>
        <v>0</v>
      </c>
      <c r="W846" s="677">
        <f t="shared" ca="1" si="144"/>
        <v>0</v>
      </c>
      <c r="X846" s="677">
        <f t="shared" ca="1" si="143"/>
        <v>0</v>
      </c>
      <c r="Y846" s="677">
        <f t="shared" ca="1" si="143"/>
        <v>0</v>
      </c>
      <c r="Z846" s="677">
        <f t="shared" ca="1" si="143"/>
        <v>0</v>
      </c>
      <c r="AA846" t="str">
        <f t="shared" si="145"/>
        <v>ASR_COMP</v>
      </c>
      <c r="AB846" s="957">
        <f t="shared" si="146"/>
        <v>44682</v>
      </c>
      <c r="AC846" t="str">
        <f t="shared" si="147"/>
        <v>Unaudited</v>
      </c>
    </row>
    <row r="847" spans="1:29" x14ac:dyDescent="0.25">
      <c r="A847" t="s">
        <v>423</v>
      </c>
      <c r="B847" t="s">
        <v>1388</v>
      </c>
      <c r="C847" t="s">
        <v>1389</v>
      </c>
      <c r="D847">
        <v>1900</v>
      </c>
      <c r="E847" s="957">
        <v>1</v>
      </c>
      <c r="F847" t="s">
        <v>442</v>
      </c>
      <c r="G847" s="957">
        <v>182</v>
      </c>
      <c r="H847" t="s">
        <v>384</v>
      </c>
      <c r="I847" s="937" t="s">
        <v>491</v>
      </c>
      <c r="J847" s="937" t="s">
        <v>447</v>
      </c>
      <c r="K847" s="937" t="s">
        <v>451</v>
      </c>
      <c r="L847" s="937" t="s">
        <v>162</v>
      </c>
      <c r="M847" s="937" t="s">
        <v>23</v>
      </c>
      <c r="N847" s="677">
        <f t="shared" ca="1" si="143"/>
        <v>0</v>
      </c>
      <c r="O847" s="677">
        <f t="shared" ca="1" si="143"/>
        <v>0</v>
      </c>
      <c r="P847" s="677">
        <f t="shared" ca="1" si="143"/>
        <v>0</v>
      </c>
      <c r="Q847" s="677">
        <f t="shared" ca="1" si="143"/>
        <v>0</v>
      </c>
      <c r="R847" s="677">
        <f t="shared" ca="1" si="143"/>
        <v>0</v>
      </c>
      <c r="S847" s="677">
        <f t="shared" ca="1" si="143"/>
        <v>0</v>
      </c>
      <c r="T847" s="677">
        <f t="shared" ca="1" si="143"/>
        <v>0</v>
      </c>
      <c r="U847" s="677">
        <f t="shared" ca="1" si="143"/>
        <v>0</v>
      </c>
      <c r="V847" s="677">
        <f t="shared" ca="1" si="143"/>
        <v>0</v>
      </c>
      <c r="W847" s="677">
        <f t="shared" ca="1" si="144"/>
        <v>0</v>
      </c>
      <c r="X847" s="677">
        <f t="shared" ca="1" si="143"/>
        <v>0</v>
      </c>
      <c r="Y847" s="677">
        <f t="shared" ca="1" si="143"/>
        <v>0</v>
      </c>
      <c r="Z847" s="677">
        <f t="shared" ca="1" si="143"/>
        <v>0</v>
      </c>
      <c r="AA847" t="str">
        <f t="shared" si="145"/>
        <v>ASR_COMP</v>
      </c>
      <c r="AB847" s="957">
        <f t="shared" si="146"/>
        <v>44682</v>
      </c>
      <c r="AC847" t="str">
        <f t="shared" si="147"/>
        <v>Unaudited</v>
      </c>
    </row>
    <row r="848" spans="1:29" x14ac:dyDescent="0.25">
      <c r="A848" t="s">
        <v>423</v>
      </c>
      <c r="B848" t="s">
        <v>1388</v>
      </c>
      <c r="C848" t="s">
        <v>1389</v>
      </c>
      <c r="D848">
        <v>1900</v>
      </c>
      <c r="E848" s="957">
        <v>1</v>
      </c>
      <c r="F848" t="s">
        <v>442</v>
      </c>
      <c r="G848" s="957">
        <v>182</v>
      </c>
      <c r="H848" t="s">
        <v>384</v>
      </c>
      <c r="I848" s="937" t="s">
        <v>491</v>
      </c>
      <c r="J848" s="937" t="s">
        <v>447</v>
      </c>
      <c r="K848" s="937" t="s">
        <v>451</v>
      </c>
      <c r="L848" s="937" t="s">
        <v>445</v>
      </c>
      <c r="M848" s="958" t="s">
        <v>459</v>
      </c>
      <c r="N848" s="677">
        <f t="shared" ca="1" si="143"/>
        <v>0</v>
      </c>
      <c r="O848" s="677">
        <f t="shared" ca="1" si="143"/>
        <v>0</v>
      </c>
      <c r="P848" s="677">
        <f t="shared" ca="1" si="143"/>
        <v>0</v>
      </c>
      <c r="Q848" s="677">
        <f t="shared" ca="1" si="143"/>
        <v>0</v>
      </c>
      <c r="R848" s="677">
        <f t="shared" ca="1" si="143"/>
        <v>0</v>
      </c>
      <c r="S848" s="677">
        <f t="shared" ca="1" si="143"/>
        <v>0</v>
      </c>
      <c r="T848" s="677">
        <f t="shared" ca="1" si="143"/>
        <v>0</v>
      </c>
      <c r="U848" s="677">
        <f t="shared" ca="1" si="143"/>
        <v>0</v>
      </c>
      <c r="V848" s="677">
        <f t="shared" ca="1" si="143"/>
        <v>0</v>
      </c>
      <c r="W848" s="677">
        <f t="shared" ca="1" si="144"/>
        <v>0</v>
      </c>
      <c r="X848" s="677">
        <f t="shared" ca="1" si="143"/>
        <v>0</v>
      </c>
      <c r="Y848" s="677">
        <f t="shared" ca="1" si="143"/>
        <v>0</v>
      </c>
      <c r="Z848" s="677">
        <f t="shared" ca="1" si="143"/>
        <v>0</v>
      </c>
      <c r="AA848" t="str">
        <f t="shared" si="145"/>
        <v>ASR_COMP</v>
      </c>
      <c r="AB848" s="957">
        <f t="shared" si="146"/>
        <v>44682</v>
      </c>
      <c r="AC848" t="str">
        <f t="shared" si="147"/>
        <v>Unaudited</v>
      </c>
    </row>
    <row r="849" spans="1:29" ht="30" x14ac:dyDescent="0.25">
      <c r="A849" t="s">
        <v>423</v>
      </c>
      <c r="B849" t="s">
        <v>1388</v>
      </c>
      <c r="C849" t="s">
        <v>1389</v>
      </c>
      <c r="D849">
        <v>1900</v>
      </c>
      <c r="E849" s="957">
        <v>1</v>
      </c>
      <c r="F849" t="s">
        <v>442</v>
      </c>
      <c r="G849" s="957">
        <v>182</v>
      </c>
      <c r="H849" t="s">
        <v>384</v>
      </c>
      <c r="I849" s="937" t="s">
        <v>491</v>
      </c>
      <c r="J849" s="937" t="s">
        <v>447</v>
      </c>
      <c r="K849" s="937" t="s">
        <v>452</v>
      </c>
      <c r="L849" s="937">
        <v>9.1</v>
      </c>
      <c r="M849" s="958" t="s">
        <v>188</v>
      </c>
      <c r="N849" s="677">
        <f t="shared" ca="1" si="143"/>
        <v>23240.782057826273</v>
      </c>
      <c r="O849" s="677">
        <f t="shared" ca="1" si="143"/>
        <v>18754.441016858447</v>
      </c>
      <c r="P849" s="677">
        <f t="shared" ca="1" si="143"/>
        <v>626.44421501211593</v>
      </c>
      <c r="Q849" s="677">
        <f t="shared" ca="1" si="143"/>
        <v>4727.7612873892558</v>
      </c>
      <c r="R849" s="677">
        <f t="shared" ca="1" si="143"/>
        <v>488.46280684021258</v>
      </c>
      <c r="S849" s="677">
        <f t="shared" ca="1" si="143"/>
        <v>2310.206886076</v>
      </c>
      <c r="T849" s="677">
        <f t="shared" ca="1" si="143"/>
        <v>670.40756588708393</v>
      </c>
      <c r="U849" s="677">
        <f t="shared" ca="1" si="143"/>
        <v>1.2044692525500813</v>
      </c>
      <c r="V849" s="677">
        <f t="shared" ca="1" si="143"/>
        <v>80.293769614484859</v>
      </c>
      <c r="W849" s="677">
        <f t="shared" ca="1" si="144"/>
        <v>-4418.4399591038755</v>
      </c>
      <c r="X849" s="677">
        <f t="shared" ca="1" si="143"/>
        <v>0</v>
      </c>
      <c r="Y849" s="677">
        <f t="shared" ca="1" si="143"/>
        <v>0</v>
      </c>
      <c r="Z849" s="677">
        <f t="shared" ca="1" si="143"/>
        <v>0</v>
      </c>
      <c r="AA849" t="str">
        <f t="shared" si="145"/>
        <v>ASR_COMP</v>
      </c>
      <c r="AB849" s="957">
        <f t="shared" si="146"/>
        <v>44682</v>
      </c>
      <c r="AC849" t="str">
        <f t="shared" si="147"/>
        <v>Unaudited</v>
      </c>
    </row>
    <row r="850" spans="1:29" x14ac:dyDescent="0.25">
      <c r="A850" t="s">
        <v>423</v>
      </c>
      <c r="B850" t="s">
        <v>1388</v>
      </c>
      <c r="C850" t="s">
        <v>1389</v>
      </c>
      <c r="D850">
        <v>1900</v>
      </c>
      <c r="E850" s="957">
        <v>1</v>
      </c>
      <c r="F850" t="s">
        <v>442</v>
      </c>
      <c r="G850" s="957">
        <v>182</v>
      </c>
      <c r="H850" t="s">
        <v>384</v>
      </c>
      <c r="I850" s="937" t="s">
        <v>491</v>
      </c>
      <c r="J850" s="937" t="s">
        <v>447</v>
      </c>
      <c r="K850" s="937" t="s">
        <v>452</v>
      </c>
      <c r="L850" s="937" t="s">
        <v>109</v>
      </c>
      <c r="M850" s="958" t="s">
        <v>189</v>
      </c>
      <c r="N850" s="677">
        <f t="shared" ca="1" si="143"/>
        <v>126070.66855021408</v>
      </c>
      <c r="O850" s="677">
        <f t="shared" ca="1" si="143"/>
        <v>1930.5870082128267</v>
      </c>
      <c r="P850" s="677">
        <f t="shared" ca="1" si="143"/>
        <v>139.6064302400676</v>
      </c>
      <c r="Q850" s="677">
        <f t="shared" ca="1" si="143"/>
        <v>95530.912434379788</v>
      </c>
      <c r="R850" s="677">
        <f t="shared" ca="1" si="143"/>
        <v>13398.612216846755</v>
      </c>
      <c r="S850" s="677">
        <f t="shared" ca="1" si="143"/>
        <v>14948.96706613919</v>
      </c>
      <c r="T850" s="677">
        <f t="shared" ca="1" si="143"/>
        <v>33.51912724453436</v>
      </c>
      <c r="U850" s="677">
        <f t="shared" ca="1" si="143"/>
        <v>0.2684223888621704</v>
      </c>
      <c r="V850" s="677">
        <f t="shared" ca="1" si="143"/>
        <v>17.893894265078075</v>
      </c>
      <c r="W850" s="677">
        <f t="shared" ca="1" si="144"/>
        <v>70.301950496968288</v>
      </c>
      <c r="X850" s="677">
        <f t="shared" ca="1" si="143"/>
        <v>0</v>
      </c>
      <c r="Y850" s="677">
        <f t="shared" ca="1" si="143"/>
        <v>0</v>
      </c>
      <c r="Z850" s="677">
        <f t="shared" ca="1" si="143"/>
        <v>0</v>
      </c>
      <c r="AA850" t="str">
        <f t="shared" si="145"/>
        <v>ASR_COMP</v>
      </c>
      <c r="AB850" s="957">
        <f t="shared" si="146"/>
        <v>44682</v>
      </c>
      <c r="AC850" t="str">
        <f t="shared" si="147"/>
        <v>Unaudited</v>
      </c>
    </row>
    <row r="851" spans="1:29" x14ac:dyDescent="0.25">
      <c r="A851" t="s">
        <v>423</v>
      </c>
      <c r="B851" t="s">
        <v>1388</v>
      </c>
      <c r="C851" t="s">
        <v>1389</v>
      </c>
      <c r="D851">
        <v>1900</v>
      </c>
      <c r="E851" s="957">
        <v>1</v>
      </c>
      <c r="F851" t="s">
        <v>442</v>
      </c>
      <c r="G851" s="957">
        <v>182</v>
      </c>
      <c r="H851" t="s">
        <v>384</v>
      </c>
      <c r="I851" s="937" t="s">
        <v>491</v>
      </c>
      <c r="J851" s="937" t="s">
        <v>447</v>
      </c>
      <c r="K851" s="937" t="s">
        <v>452</v>
      </c>
      <c r="L851" s="943" t="s">
        <v>1324</v>
      </c>
      <c r="M851" s="959" t="s">
        <v>1325</v>
      </c>
      <c r="N851" s="677">
        <f t="shared" ca="1" si="143"/>
        <v>105541.47960436479</v>
      </c>
      <c r="O851" s="677">
        <f t="shared" ca="1" si="143"/>
        <v>2041.3944447843246</v>
      </c>
      <c r="P851" s="677">
        <f t="shared" ca="1" si="143"/>
        <v>147.61924219725557</v>
      </c>
      <c r="Q851" s="677">
        <f t="shared" ca="1" si="143"/>
        <v>52415.322410295921</v>
      </c>
      <c r="R851" s="677">
        <f t="shared" ca="1" si="143"/>
        <v>9491.292209766978</v>
      </c>
      <c r="S851" s="677">
        <f t="shared" ca="1" si="143"/>
        <v>41316.866577846151</v>
      </c>
      <c r="T851" s="677">
        <f t="shared" ca="1" si="143"/>
        <v>35.442981777005791</v>
      </c>
      <c r="U851" s="677">
        <f t="shared" ca="1" si="143"/>
        <v>0.28382868585976007</v>
      </c>
      <c r="V851" s="677">
        <f t="shared" ca="1" si="143"/>
        <v>18.920927258338615</v>
      </c>
      <c r="W851" s="677">
        <f t="shared" ca="1" si="144"/>
        <v>74.33698175295747</v>
      </c>
      <c r="X851" s="677">
        <f t="shared" ca="1" si="143"/>
        <v>0</v>
      </c>
      <c r="Y851" s="677">
        <f t="shared" ca="1" si="143"/>
        <v>0</v>
      </c>
      <c r="Z851" s="677">
        <f t="shared" ca="1" si="143"/>
        <v>0</v>
      </c>
      <c r="AA851" t="str">
        <f t="shared" si="145"/>
        <v>ASR_COMP</v>
      </c>
      <c r="AB851" s="957">
        <f t="shared" si="146"/>
        <v>44682</v>
      </c>
      <c r="AC851" t="str">
        <f t="shared" si="147"/>
        <v>Unaudited</v>
      </c>
    </row>
    <row r="852" spans="1:29" x14ac:dyDescent="0.25">
      <c r="A852" t="s">
        <v>423</v>
      </c>
      <c r="B852" t="s">
        <v>1388</v>
      </c>
      <c r="C852" t="s">
        <v>1389</v>
      </c>
      <c r="D852">
        <v>1900</v>
      </c>
      <c r="E852" s="957">
        <v>1</v>
      </c>
      <c r="F852" t="s">
        <v>442</v>
      </c>
      <c r="G852" s="957">
        <v>182</v>
      </c>
      <c r="H852" t="s">
        <v>384</v>
      </c>
      <c r="I852" s="937" t="s">
        <v>491</v>
      </c>
      <c r="J852" s="937" t="s">
        <v>447</v>
      </c>
      <c r="K852" s="937" t="s">
        <v>452</v>
      </c>
      <c r="L852" s="937" t="s">
        <v>110</v>
      </c>
      <c r="M852" s="958" t="s">
        <v>190</v>
      </c>
      <c r="N852" s="677">
        <f t="shared" ca="1" si="143"/>
        <v>120170.91555655617</v>
      </c>
      <c r="O852" s="677">
        <f t="shared" ca="1" si="143"/>
        <v>44279.15621117827</v>
      </c>
      <c r="P852" s="677">
        <f t="shared" ca="1" si="143"/>
        <v>793.30353252966449</v>
      </c>
      <c r="Q852" s="677">
        <f t="shared" ca="1" si="143"/>
        <v>41692.194819080774</v>
      </c>
      <c r="R852" s="677">
        <f t="shared" ca="1" si="143"/>
        <v>16391.56321725572</v>
      </c>
      <c r="S852" s="677">
        <f t="shared" ca="1" si="143"/>
        <v>1042.3844236682473</v>
      </c>
      <c r="T852" s="677">
        <f t="shared" ca="1" si="143"/>
        <v>6189.972380903444</v>
      </c>
      <c r="U852" s="677">
        <f t="shared" ca="1" si="143"/>
        <v>0.6151964175482646</v>
      </c>
      <c r="V852" s="677">
        <f t="shared" ca="1" si="143"/>
        <v>250.02095923677211</v>
      </c>
      <c r="W852" s="677">
        <f t="shared" ca="1" si="144"/>
        <v>9531.7048162857154</v>
      </c>
      <c r="X852" s="677">
        <f t="shared" ca="1" si="143"/>
        <v>0</v>
      </c>
      <c r="Y852" s="677">
        <f t="shared" ca="1" si="143"/>
        <v>0</v>
      </c>
      <c r="Z852" s="677">
        <f t="shared" ca="1" si="143"/>
        <v>0</v>
      </c>
      <c r="AA852" t="str">
        <f t="shared" si="145"/>
        <v>ASR_COMP</v>
      </c>
      <c r="AB852" s="957">
        <f t="shared" si="146"/>
        <v>44682</v>
      </c>
      <c r="AC852" t="str">
        <f t="shared" si="147"/>
        <v>Unaudited</v>
      </c>
    </row>
    <row r="853" spans="1:29" x14ac:dyDescent="0.25">
      <c r="A853" t="s">
        <v>423</v>
      </c>
      <c r="B853" t="s">
        <v>1388</v>
      </c>
      <c r="C853" t="s">
        <v>1389</v>
      </c>
      <c r="D853">
        <v>1900</v>
      </c>
      <c r="E853" s="957">
        <v>1</v>
      </c>
      <c r="F853" t="s">
        <v>442</v>
      </c>
      <c r="G853" s="957">
        <v>182</v>
      </c>
      <c r="H853" t="s">
        <v>384</v>
      </c>
      <c r="I853" s="937" t="s">
        <v>491</v>
      </c>
      <c r="J853" s="937" t="s">
        <v>447</v>
      </c>
      <c r="K853" s="937" t="s">
        <v>452</v>
      </c>
      <c r="L853" s="937" t="s">
        <v>111</v>
      </c>
      <c r="M853" s="958" t="s">
        <v>163</v>
      </c>
      <c r="N853" s="677">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701015.71257010393</v>
      </c>
      <c r="O853" s="677">
        <f t="shared" ca="1" si="148"/>
        <v>313135.08269679738</v>
      </c>
      <c r="P853" s="677">
        <f t="shared" ca="1" si="148"/>
        <v>15713.732154437916</v>
      </c>
      <c r="Q853" s="677">
        <f t="shared" ca="1" si="148"/>
        <v>254140.2633947868</v>
      </c>
      <c r="R853" s="677">
        <f t="shared" ca="1" si="148"/>
        <v>77461.606686194835</v>
      </c>
      <c r="S853" s="677">
        <f t="shared" ca="1" si="148"/>
        <v>12544.573512918394</v>
      </c>
      <c r="T853" s="677">
        <f t="shared" ca="1" si="148"/>
        <v>4472.1460752696057</v>
      </c>
      <c r="U853" s="677">
        <f t="shared" ca="1" si="148"/>
        <v>-675.02107503581635</v>
      </c>
      <c r="V853" s="677">
        <f t="shared" ca="1" si="148"/>
        <v>5450.2251305420359</v>
      </c>
      <c r="W853" s="677">
        <f t="shared" ca="1" si="144"/>
        <v>1925.6611877914515</v>
      </c>
      <c r="X853" s="677">
        <f t="shared" ca="1" si="148"/>
        <v>9981.5505295126786</v>
      </c>
      <c r="Y853" s="677">
        <f t="shared" ca="1" si="148"/>
        <v>6865.8922768884859</v>
      </c>
      <c r="Z853" s="677">
        <f t="shared" ca="1" si="148"/>
        <v>0</v>
      </c>
      <c r="AA853" t="str">
        <f t="shared" si="145"/>
        <v>ASR_COMP</v>
      </c>
      <c r="AB853" s="957">
        <f t="shared" si="146"/>
        <v>44682</v>
      </c>
      <c r="AC853" t="str">
        <f t="shared" si="147"/>
        <v>Unaudited</v>
      </c>
    </row>
    <row r="854" spans="1:29" x14ac:dyDescent="0.25">
      <c r="A854" t="s">
        <v>423</v>
      </c>
      <c r="B854" t="s">
        <v>1388</v>
      </c>
      <c r="C854" t="s">
        <v>1389</v>
      </c>
      <c r="D854">
        <v>1900</v>
      </c>
      <c r="E854" s="957">
        <v>1</v>
      </c>
      <c r="F854" t="s">
        <v>442</v>
      </c>
      <c r="G854" s="957">
        <v>182</v>
      </c>
      <c r="H854" t="s">
        <v>384</v>
      </c>
      <c r="I854" s="937" t="s">
        <v>491</v>
      </c>
      <c r="J854" s="937" t="s">
        <v>447</v>
      </c>
      <c r="K854" s="937" t="s">
        <v>452</v>
      </c>
      <c r="L854" s="937" t="s">
        <v>112</v>
      </c>
      <c r="M854" s="958" t="s">
        <v>137</v>
      </c>
      <c r="N854" s="677">
        <f t="shared" ca="1" si="148"/>
        <v>0</v>
      </c>
      <c r="O854" s="677">
        <f t="shared" ca="1" si="148"/>
        <v>0</v>
      </c>
      <c r="P854" s="677">
        <f t="shared" ca="1" si="148"/>
        <v>0</v>
      </c>
      <c r="Q854" s="677">
        <f t="shared" ca="1" si="148"/>
        <v>0</v>
      </c>
      <c r="R854" s="677">
        <f t="shared" ca="1" si="148"/>
        <v>0</v>
      </c>
      <c r="S854" s="677">
        <f t="shared" ca="1" si="148"/>
        <v>0</v>
      </c>
      <c r="T854" s="677">
        <f t="shared" ca="1" si="148"/>
        <v>0</v>
      </c>
      <c r="U854" s="677">
        <f t="shared" ca="1" si="148"/>
        <v>0</v>
      </c>
      <c r="V854" s="677">
        <f t="shared" ca="1" si="148"/>
        <v>0</v>
      </c>
      <c r="W854" s="677">
        <f t="shared" ca="1" si="144"/>
        <v>0</v>
      </c>
      <c r="X854" s="677">
        <f t="shared" ca="1" si="148"/>
        <v>0</v>
      </c>
      <c r="Y854" s="677">
        <f t="shared" ca="1" si="148"/>
        <v>0</v>
      </c>
      <c r="Z854" s="677">
        <f t="shared" ca="1" si="148"/>
        <v>0</v>
      </c>
      <c r="AA854" t="str">
        <f t="shared" si="145"/>
        <v>ASR_COMP</v>
      </c>
      <c r="AB854" s="957">
        <f t="shared" si="146"/>
        <v>44682</v>
      </c>
      <c r="AC854" t="str">
        <f t="shared" si="147"/>
        <v>Unaudited</v>
      </c>
    </row>
    <row r="855" spans="1:29" x14ac:dyDescent="0.25">
      <c r="A855" t="s">
        <v>423</v>
      </c>
      <c r="B855" t="s">
        <v>1388</v>
      </c>
      <c r="C855" t="s">
        <v>1389</v>
      </c>
      <c r="D855">
        <v>1900</v>
      </c>
      <c r="E855" s="957">
        <v>1</v>
      </c>
      <c r="F855" t="s">
        <v>442</v>
      </c>
      <c r="G855" s="957">
        <v>182</v>
      </c>
      <c r="H855" t="s">
        <v>384</v>
      </c>
      <c r="I855" s="937" t="s">
        <v>491</v>
      </c>
      <c r="J855" s="937" t="s">
        <v>447</v>
      </c>
      <c r="K855" s="937" t="s">
        <v>452</v>
      </c>
      <c r="L855" s="937" t="s">
        <v>113</v>
      </c>
      <c r="M855" s="958" t="s">
        <v>165</v>
      </c>
      <c r="N855" s="677">
        <f t="shared" ca="1" si="148"/>
        <v>-118742.00479808314</v>
      </c>
      <c r="O855" s="677">
        <f t="shared" ca="1" si="148"/>
        <v>-40294.009766790237</v>
      </c>
      <c r="P855" s="677">
        <f t="shared" ca="1" si="148"/>
        <v>-2831.465069132435</v>
      </c>
      <c r="Q855" s="677">
        <f t="shared" ca="1" si="148"/>
        <v>-30216.027277094767</v>
      </c>
      <c r="R855" s="677">
        <f t="shared" ca="1" si="148"/>
        <v>-8565.6719580414174</v>
      </c>
      <c r="S855" s="677">
        <f t="shared" ca="1" si="148"/>
        <v>-7705.9769160315054</v>
      </c>
      <c r="T855" s="677">
        <f t="shared" ca="1" si="148"/>
        <v>-567.40388908259638</v>
      </c>
      <c r="U855" s="677">
        <f t="shared" ca="1" si="148"/>
        <v>-55.015222580420648</v>
      </c>
      <c r="V855" s="677">
        <f t="shared" ca="1" si="148"/>
        <v>-561.13420284134031</v>
      </c>
      <c r="W855" s="677">
        <f t="shared" ca="1" si="144"/>
        <v>-14907.869074687984</v>
      </c>
      <c r="X855" s="677">
        <f t="shared" ca="1" si="148"/>
        <v>-9472.7634151642633</v>
      </c>
      <c r="Y855" s="677">
        <f t="shared" ca="1" si="148"/>
        <v>-3564.6680066361828</v>
      </c>
      <c r="Z855" s="677">
        <f t="shared" ca="1" si="148"/>
        <v>0</v>
      </c>
      <c r="AA855" t="str">
        <f t="shared" si="145"/>
        <v>ASR_COMP</v>
      </c>
      <c r="AB855" s="957">
        <f t="shared" si="146"/>
        <v>44682</v>
      </c>
      <c r="AC855" t="str">
        <f t="shared" si="147"/>
        <v>Unaudited</v>
      </c>
    </row>
    <row r="856" spans="1:29" x14ac:dyDescent="0.25">
      <c r="A856" t="s">
        <v>423</v>
      </c>
      <c r="B856" t="s">
        <v>1388</v>
      </c>
      <c r="C856" t="s">
        <v>1389</v>
      </c>
      <c r="D856">
        <v>1900</v>
      </c>
      <c r="E856" s="957">
        <v>1</v>
      </c>
      <c r="F856" t="s">
        <v>442</v>
      </c>
      <c r="G856" s="957">
        <v>182</v>
      </c>
      <c r="H856" t="s">
        <v>384</v>
      </c>
      <c r="I856" s="937" t="s">
        <v>491</v>
      </c>
      <c r="J856" s="937" t="s">
        <v>447</v>
      </c>
      <c r="K856" s="937" t="s">
        <v>452</v>
      </c>
      <c r="L856" s="937" t="s">
        <v>114</v>
      </c>
      <c r="M856" s="958" t="s">
        <v>466</v>
      </c>
      <c r="N856" s="677">
        <f t="shared" ca="1" si="148"/>
        <v>0</v>
      </c>
      <c r="O856" s="677">
        <f t="shared" ca="1" si="148"/>
        <v>0</v>
      </c>
      <c r="P856" s="677">
        <f t="shared" ca="1" si="148"/>
        <v>0</v>
      </c>
      <c r="Q856" s="677">
        <f t="shared" ca="1" si="148"/>
        <v>0</v>
      </c>
      <c r="R856" s="677">
        <f t="shared" ca="1" si="148"/>
        <v>0</v>
      </c>
      <c r="S856" s="677">
        <f t="shared" ca="1" si="148"/>
        <v>0</v>
      </c>
      <c r="T856" s="677">
        <f t="shared" ca="1" si="148"/>
        <v>0</v>
      </c>
      <c r="U856" s="677">
        <f t="shared" ca="1" si="148"/>
        <v>0</v>
      </c>
      <c r="V856" s="677">
        <f t="shared" ca="1" si="148"/>
        <v>0</v>
      </c>
      <c r="W856" s="677">
        <f t="shared" ca="1" si="144"/>
        <v>0</v>
      </c>
      <c r="X856" s="677">
        <f t="shared" ca="1" si="148"/>
        <v>0</v>
      </c>
      <c r="Y856" s="677">
        <f t="shared" ca="1" si="148"/>
        <v>0</v>
      </c>
      <c r="Z856" s="677">
        <f t="shared" ca="1" si="148"/>
        <v>0</v>
      </c>
      <c r="AA856" t="str">
        <f t="shared" si="145"/>
        <v>ASR_COMP</v>
      </c>
      <c r="AB856" s="957">
        <f t="shared" si="146"/>
        <v>44682</v>
      </c>
      <c r="AC856" t="str">
        <f t="shared" si="147"/>
        <v>Unaudited</v>
      </c>
    </row>
    <row r="857" spans="1:29" x14ac:dyDescent="0.25">
      <c r="A857" t="s">
        <v>423</v>
      </c>
      <c r="B857" t="s">
        <v>1388</v>
      </c>
      <c r="C857" t="s">
        <v>1389</v>
      </c>
      <c r="D857">
        <v>1900</v>
      </c>
      <c r="E857" s="957">
        <v>1</v>
      </c>
      <c r="F857" t="s">
        <v>442</v>
      </c>
      <c r="G857" s="957">
        <v>182</v>
      </c>
      <c r="H857" t="s">
        <v>384</v>
      </c>
      <c r="I857" s="937" t="s">
        <v>491</v>
      </c>
      <c r="J857" s="937" t="s">
        <v>447</v>
      </c>
      <c r="K857" s="937" t="s">
        <v>6</v>
      </c>
      <c r="L857" s="937" t="s">
        <v>120</v>
      </c>
      <c r="M857" s="958" t="s">
        <v>191</v>
      </c>
      <c r="N857" s="677">
        <f t="shared" ca="1" si="148"/>
        <v>79586.936451479851</v>
      </c>
      <c r="O857" s="677">
        <f t="shared" ca="1" si="148"/>
        <v>48721.522102352108</v>
      </c>
      <c r="P857" s="677">
        <f t="shared" ca="1" si="148"/>
        <v>3736.9737081143003</v>
      </c>
      <c r="Q857" s="677">
        <f t="shared" ca="1" si="148"/>
        <v>13044.168721739414</v>
      </c>
      <c r="R857" s="677">
        <f t="shared" ca="1" si="148"/>
        <v>3715.7689790423933</v>
      </c>
      <c r="S857" s="677">
        <f t="shared" ca="1" si="148"/>
        <v>3975.0363152171676</v>
      </c>
      <c r="T857" s="677">
        <f t="shared" ca="1" si="148"/>
        <v>100</v>
      </c>
      <c r="U857" s="677">
        <f t="shared" ca="1" si="148"/>
        <v>19.009715424146865</v>
      </c>
      <c r="V857" s="677">
        <f t="shared" ca="1" si="148"/>
        <v>177.55369359745998</v>
      </c>
      <c r="W857" s="677">
        <f t="shared" ca="1" si="144"/>
        <v>259.56449100208056</v>
      </c>
      <c r="X857" s="677">
        <f t="shared" ca="1" si="148"/>
        <v>4496.072631602241</v>
      </c>
      <c r="Y857" s="677">
        <f t="shared" ca="1" si="148"/>
        <v>1341.2660933885143</v>
      </c>
      <c r="Z857" s="677">
        <f t="shared" ca="1" si="148"/>
        <v>0</v>
      </c>
      <c r="AA857" t="str">
        <f t="shared" si="145"/>
        <v>ASR_COMP</v>
      </c>
      <c r="AB857" s="957">
        <f t="shared" si="146"/>
        <v>44682</v>
      </c>
      <c r="AC857" t="str">
        <f t="shared" si="147"/>
        <v>Unaudited</v>
      </c>
    </row>
    <row r="858" spans="1:29" x14ac:dyDescent="0.25">
      <c r="A858" t="s">
        <v>423</v>
      </c>
      <c r="B858" t="s">
        <v>1388</v>
      </c>
      <c r="C858" t="s">
        <v>1389</v>
      </c>
      <c r="D858">
        <v>1900</v>
      </c>
      <c r="E858" s="957">
        <v>1</v>
      </c>
      <c r="F858" t="s">
        <v>442</v>
      </c>
      <c r="G858" s="957">
        <v>182</v>
      </c>
      <c r="H858" t="s">
        <v>384</v>
      </c>
      <c r="I858" s="937" t="s">
        <v>491</v>
      </c>
      <c r="J858" s="937" t="s">
        <v>447</v>
      </c>
      <c r="K858" s="937" t="s">
        <v>6</v>
      </c>
      <c r="L858" s="937" t="s">
        <v>45</v>
      </c>
      <c r="M858" s="958" t="s">
        <v>166</v>
      </c>
      <c r="N858" s="677">
        <f t="shared" ca="1" si="148"/>
        <v>87685.925600000017</v>
      </c>
      <c r="O858" s="677">
        <f t="shared" ca="1" si="148"/>
        <v>76711.101246165505</v>
      </c>
      <c r="P858" s="677">
        <f t="shared" ca="1" si="148"/>
        <v>1306.114805570252</v>
      </c>
      <c r="Q858" s="677">
        <f t="shared" ca="1" si="148"/>
        <v>4499.5482276667617</v>
      </c>
      <c r="R858" s="677">
        <f t="shared" ca="1" si="148"/>
        <v>548.96576728020113</v>
      </c>
      <c r="S858" s="677">
        <f t="shared" ca="1" si="148"/>
        <v>1579.473880155952</v>
      </c>
      <c r="T858" s="677">
        <f t="shared" ca="1" si="148"/>
        <v>899.86920926621076</v>
      </c>
      <c r="U858" s="677">
        <f t="shared" ca="1" si="148"/>
        <v>3.2579570758468908</v>
      </c>
      <c r="V858" s="677">
        <f t="shared" ca="1" si="148"/>
        <v>58.64322736524403</v>
      </c>
      <c r="W858" s="677">
        <f t="shared" ca="1" si="144"/>
        <v>0</v>
      </c>
      <c r="X858" s="677">
        <f t="shared" ca="1" si="148"/>
        <v>1935.6011681167756</v>
      </c>
      <c r="Y858" s="677">
        <f t="shared" ca="1" si="148"/>
        <v>143.3501113372632</v>
      </c>
      <c r="Z858" s="677">
        <f t="shared" ca="1" si="148"/>
        <v>0</v>
      </c>
      <c r="AA858" t="str">
        <f t="shared" si="145"/>
        <v>ASR_COMP</v>
      </c>
      <c r="AB858" s="957">
        <f t="shared" si="146"/>
        <v>44682</v>
      </c>
      <c r="AC858" t="str">
        <f t="shared" si="147"/>
        <v>Unaudited</v>
      </c>
    </row>
    <row r="859" spans="1:29" x14ac:dyDescent="0.25">
      <c r="A859" t="s">
        <v>423</v>
      </c>
      <c r="B859" t="s">
        <v>1388</v>
      </c>
      <c r="C859" t="s">
        <v>1389</v>
      </c>
      <c r="D859">
        <v>1900</v>
      </c>
      <c r="E859" s="957">
        <v>1</v>
      </c>
      <c r="F859" t="s">
        <v>442</v>
      </c>
      <c r="G859" s="957">
        <v>182</v>
      </c>
      <c r="H859" t="s">
        <v>384</v>
      </c>
      <c r="I859" s="937" t="s">
        <v>491</v>
      </c>
      <c r="J859" s="937" t="s">
        <v>447</v>
      </c>
      <c r="K859" s="937" t="s">
        <v>6</v>
      </c>
      <c r="L859" s="937" t="s">
        <v>46</v>
      </c>
      <c r="M859" s="958" t="s">
        <v>167</v>
      </c>
      <c r="N859" s="677">
        <f t="shared" ca="1" si="148"/>
        <v>-1899.6724568041632</v>
      </c>
      <c r="O859" s="677">
        <f t="shared" ca="1" si="148"/>
        <v>-847.07115343168448</v>
      </c>
      <c r="P859" s="677">
        <f t="shared" ca="1" si="148"/>
        <v>-160.64623776894118</v>
      </c>
      <c r="Q859" s="677">
        <f t="shared" ca="1" si="148"/>
        <v>-499.50051405647002</v>
      </c>
      <c r="R859" s="677">
        <f t="shared" ca="1" si="148"/>
        <v>-266.90697525826772</v>
      </c>
      <c r="S859" s="677">
        <f t="shared" ca="1" si="148"/>
        <v>-15.379367920407457</v>
      </c>
      <c r="T859" s="677">
        <f t="shared" ca="1" si="148"/>
        <v>0</v>
      </c>
      <c r="U859" s="677">
        <f t="shared" ca="1" si="148"/>
        <v>0</v>
      </c>
      <c r="V859" s="677">
        <f t="shared" ca="1" si="148"/>
        <v>-7.9408095048081409</v>
      </c>
      <c r="W859" s="677">
        <f t="shared" ca="1" si="144"/>
        <v>0</v>
      </c>
      <c r="X859" s="677">
        <f t="shared" ca="1" si="148"/>
        <v>-48.361194847462642</v>
      </c>
      <c r="Y859" s="677">
        <f t="shared" ca="1" si="148"/>
        <v>-53.866204016121451</v>
      </c>
      <c r="Z859" s="677">
        <f t="shared" ca="1" si="148"/>
        <v>0</v>
      </c>
      <c r="AA859" t="str">
        <f t="shared" si="145"/>
        <v>ASR_COMP</v>
      </c>
      <c r="AB859" s="957">
        <f t="shared" si="146"/>
        <v>44682</v>
      </c>
      <c r="AC859" t="str">
        <f t="shared" si="147"/>
        <v>Unaudited</v>
      </c>
    </row>
    <row r="860" spans="1:29" x14ac:dyDescent="0.25">
      <c r="A860" t="s">
        <v>423</v>
      </c>
      <c r="B860" t="s">
        <v>1388</v>
      </c>
      <c r="C860" t="s">
        <v>1389</v>
      </c>
      <c r="D860">
        <v>1900</v>
      </c>
      <c r="E860" s="957">
        <v>1</v>
      </c>
      <c r="F860" t="s">
        <v>442</v>
      </c>
      <c r="G860" s="957">
        <v>182</v>
      </c>
      <c r="H860" t="s">
        <v>384</v>
      </c>
      <c r="I860" s="937" t="s">
        <v>491</v>
      </c>
      <c r="J860" s="937" t="s">
        <v>447</v>
      </c>
      <c r="K860" s="937" t="s">
        <v>6</v>
      </c>
      <c r="L860" s="937" t="s">
        <v>168</v>
      </c>
      <c r="M860" s="958" t="s">
        <v>464</v>
      </c>
      <c r="N860" s="677">
        <f t="shared" ca="1" si="148"/>
        <v>-21283.866844572218</v>
      </c>
      <c r="O860" s="677">
        <f t="shared" ca="1" si="148"/>
        <v>-14973.111713964459</v>
      </c>
      <c r="P860" s="677">
        <f t="shared" ca="1" si="148"/>
        <v>-635.00730412715382</v>
      </c>
      <c r="Q860" s="677">
        <f t="shared" ca="1" si="148"/>
        <v>-2103.0462248380431</v>
      </c>
      <c r="R860" s="677">
        <f t="shared" ca="1" si="148"/>
        <v>-373.7081337139897</v>
      </c>
      <c r="S860" s="677">
        <f t="shared" ca="1" si="148"/>
        <v>-1687.6973422899973</v>
      </c>
      <c r="T860" s="677">
        <f t="shared" ca="1" si="148"/>
        <v>0</v>
      </c>
      <c r="U860" s="677">
        <f t="shared" ca="1" si="148"/>
        <v>-3.428159759610351</v>
      </c>
      <c r="V860" s="677">
        <f t="shared" ca="1" si="148"/>
        <v>-93.395200389687062</v>
      </c>
      <c r="W860" s="677">
        <f t="shared" ca="1" si="144"/>
        <v>-1.2798535258852566</v>
      </c>
      <c r="X860" s="677">
        <f t="shared" ca="1" si="148"/>
        <v>-1244.0481471201758</v>
      </c>
      <c r="Y860" s="677">
        <f t="shared" ca="1" si="148"/>
        <v>-169.14476484322014</v>
      </c>
      <c r="Z860" s="677">
        <f t="shared" ca="1" si="148"/>
        <v>0</v>
      </c>
      <c r="AA860" t="str">
        <f t="shared" si="145"/>
        <v>ASR_COMP</v>
      </c>
      <c r="AB860" s="957">
        <f t="shared" si="146"/>
        <v>44682</v>
      </c>
      <c r="AC860" t="str">
        <f t="shared" si="147"/>
        <v>Unaudited</v>
      </c>
    </row>
    <row r="861" spans="1:29" x14ac:dyDescent="0.25">
      <c r="A861" t="s">
        <v>423</v>
      </c>
      <c r="B861" t="s">
        <v>1388</v>
      </c>
      <c r="C861" t="s">
        <v>1389</v>
      </c>
      <c r="D861">
        <v>1900</v>
      </c>
      <c r="E861" s="957">
        <v>1</v>
      </c>
      <c r="F861" t="s">
        <v>442</v>
      </c>
      <c r="G861" s="957">
        <v>182</v>
      </c>
      <c r="H861" t="s">
        <v>384</v>
      </c>
      <c r="I861" s="937" t="s">
        <v>491</v>
      </c>
      <c r="J861" s="937" t="s">
        <v>447</v>
      </c>
      <c r="K861" s="937" t="s">
        <v>437</v>
      </c>
      <c r="L861" s="945" t="s">
        <v>123</v>
      </c>
      <c r="M861" s="960" t="s">
        <v>32</v>
      </c>
      <c r="N861" s="677">
        <f t="shared" ca="1" si="148"/>
        <v>0</v>
      </c>
      <c r="O861" s="677">
        <f t="shared" ca="1" si="148"/>
        <v>0</v>
      </c>
      <c r="P861" s="677">
        <f t="shared" ca="1" si="148"/>
        <v>0</v>
      </c>
      <c r="Q861" s="677">
        <f t="shared" ca="1" si="148"/>
        <v>0</v>
      </c>
      <c r="R861" s="677">
        <f t="shared" ca="1" si="148"/>
        <v>0</v>
      </c>
      <c r="S861" s="677">
        <f t="shared" ca="1" si="148"/>
        <v>0</v>
      </c>
      <c r="T861" s="677">
        <f t="shared" ca="1" si="148"/>
        <v>0</v>
      </c>
      <c r="U861" s="677">
        <f t="shared" ca="1" si="148"/>
        <v>0</v>
      </c>
      <c r="V861" s="677">
        <f t="shared" ca="1" si="148"/>
        <v>0</v>
      </c>
      <c r="W861" s="677">
        <f t="shared" ca="1" si="144"/>
        <v>0</v>
      </c>
      <c r="X861" s="677">
        <f t="shared" ca="1" si="148"/>
        <v>0</v>
      </c>
      <c r="Y861" s="677">
        <f t="shared" ca="1" si="148"/>
        <v>0</v>
      </c>
      <c r="Z861" s="677">
        <f t="shared" ca="1" si="148"/>
        <v>0</v>
      </c>
      <c r="AA861" t="str">
        <f t="shared" si="145"/>
        <v>ASR_COMP</v>
      </c>
      <c r="AB861" s="957">
        <f t="shared" si="146"/>
        <v>44682</v>
      </c>
      <c r="AC861" t="str">
        <f t="shared" si="147"/>
        <v>Unaudited</v>
      </c>
    </row>
    <row r="862" spans="1:29" x14ac:dyDescent="0.25">
      <c r="A862" t="s">
        <v>423</v>
      </c>
      <c r="B862" t="s">
        <v>1388</v>
      </c>
      <c r="C862" t="s">
        <v>1389</v>
      </c>
      <c r="D862">
        <v>1900</v>
      </c>
      <c r="E862" s="957">
        <v>1</v>
      </c>
      <c r="F862" t="s">
        <v>442</v>
      </c>
      <c r="G862" s="957">
        <v>182</v>
      </c>
      <c r="H862" t="s">
        <v>384</v>
      </c>
      <c r="I862" s="937" t="s">
        <v>491</v>
      </c>
      <c r="J862" s="937" t="s">
        <v>447</v>
      </c>
      <c r="K862" s="937" t="s">
        <v>437</v>
      </c>
      <c r="L862" s="947" t="s">
        <v>946</v>
      </c>
      <c r="M862" s="961" t="s">
        <v>938</v>
      </c>
      <c r="N862" s="677">
        <f t="shared" ca="1" si="148"/>
        <v>0</v>
      </c>
      <c r="O862" s="677">
        <f t="shared" ca="1" si="148"/>
        <v>0</v>
      </c>
      <c r="P862" s="677">
        <f t="shared" ca="1" si="148"/>
        <v>0</v>
      </c>
      <c r="Q862" s="677">
        <f t="shared" ca="1" si="148"/>
        <v>0</v>
      </c>
      <c r="R862" s="677">
        <f t="shared" ca="1" si="148"/>
        <v>0</v>
      </c>
      <c r="S862" s="677">
        <f t="shared" ca="1" si="148"/>
        <v>0</v>
      </c>
      <c r="T862" s="677">
        <f t="shared" ca="1" si="148"/>
        <v>0</v>
      </c>
      <c r="U862" s="677">
        <f t="shared" ca="1" si="148"/>
        <v>0</v>
      </c>
      <c r="V862" s="677">
        <f t="shared" ca="1" si="148"/>
        <v>0</v>
      </c>
      <c r="W862" s="677">
        <f t="shared" ca="1" si="144"/>
        <v>0</v>
      </c>
      <c r="X862" s="677">
        <f t="shared" ca="1" si="148"/>
        <v>0</v>
      </c>
      <c r="Y862" s="677">
        <f t="shared" ca="1" si="148"/>
        <v>0</v>
      </c>
      <c r="Z862" s="677">
        <f t="shared" ca="1" si="148"/>
        <v>0</v>
      </c>
      <c r="AA862" t="str">
        <f t="shared" si="145"/>
        <v>ASR_COMP</v>
      </c>
      <c r="AB862" s="957">
        <f t="shared" si="146"/>
        <v>44682</v>
      </c>
      <c r="AC862" t="str">
        <f t="shared" si="147"/>
        <v>Unaudited</v>
      </c>
    </row>
    <row r="863" spans="1:29" x14ac:dyDescent="0.25">
      <c r="A863" t="s">
        <v>423</v>
      </c>
      <c r="B863" t="s">
        <v>1388</v>
      </c>
      <c r="C863" t="s">
        <v>1389</v>
      </c>
      <c r="D863">
        <v>1900</v>
      </c>
      <c r="E863" s="957">
        <v>1</v>
      </c>
      <c r="F863" t="s">
        <v>442</v>
      </c>
      <c r="G863" s="957">
        <v>182</v>
      </c>
      <c r="H863" t="s">
        <v>384</v>
      </c>
      <c r="I863" s="958" t="s">
        <v>491</v>
      </c>
      <c r="J863" s="958" t="s">
        <v>447</v>
      </c>
      <c r="K863" s="958" t="s">
        <v>437</v>
      </c>
      <c r="L863" s="937" t="s">
        <v>170</v>
      </c>
      <c r="M863" s="958" t="s">
        <v>40</v>
      </c>
      <c r="N863" s="677">
        <f t="shared" ca="1" si="148"/>
        <v>4054.4583096798424</v>
      </c>
      <c r="O863" s="677">
        <f t="shared" ca="1" si="148"/>
        <v>3478.119069486263</v>
      </c>
      <c r="P863" s="677">
        <f t="shared" ca="1" si="148"/>
        <v>59.219887844059805</v>
      </c>
      <c r="Q863" s="677">
        <f t="shared" ca="1" si="148"/>
        <v>270.12305023874984</v>
      </c>
      <c r="R863" s="677">
        <f t="shared" ca="1" si="148"/>
        <v>32.956265836332292</v>
      </c>
      <c r="S863" s="677">
        <f t="shared" ca="1" si="148"/>
        <v>90.64446345130564</v>
      </c>
      <c r="T863" s="677">
        <f t="shared" ca="1" si="148"/>
        <v>0</v>
      </c>
      <c r="U863" s="677">
        <f t="shared" ca="1" si="148"/>
        <v>0.1869709748276227</v>
      </c>
      <c r="V863" s="677">
        <f t="shared" ca="1" si="148"/>
        <v>3.5205506531393542</v>
      </c>
      <c r="W863" s="677">
        <f t="shared" ca="1" si="144"/>
        <v>0</v>
      </c>
      <c r="X863" s="677">
        <f t="shared" ca="1" si="148"/>
        <v>111.08226070971305</v>
      </c>
      <c r="Y863" s="677">
        <f t="shared" ca="1" si="148"/>
        <v>8.605790485451756</v>
      </c>
      <c r="Z863" s="677">
        <f t="shared" ca="1" si="148"/>
        <v>0</v>
      </c>
      <c r="AA863" t="str">
        <f t="shared" si="145"/>
        <v>ASR_COMP</v>
      </c>
      <c r="AB863" s="957">
        <f t="shared" si="146"/>
        <v>44682</v>
      </c>
      <c r="AC863" t="str">
        <f t="shared" si="147"/>
        <v>Unaudited</v>
      </c>
    </row>
    <row r="864" spans="1:29" x14ac:dyDescent="0.25">
      <c r="A864" t="s">
        <v>423</v>
      </c>
      <c r="B864" t="s">
        <v>1388</v>
      </c>
      <c r="C864" t="s">
        <v>1389</v>
      </c>
      <c r="D864">
        <v>1900</v>
      </c>
      <c r="E864" s="957">
        <v>1</v>
      </c>
      <c r="F864" t="s">
        <v>442</v>
      </c>
      <c r="G864" s="957">
        <v>182</v>
      </c>
      <c r="H864" t="s">
        <v>384</v>
      </c>
      <c r="I864" s="937" t="s">
        <v>491</v>
      </c>
      <c r="J864" s="937" t="s">
        <v>447</v>
      </c>
      <c r="K864" s="937" t="s">
        <v>437</v>
      </c>
      <c r="L864" s="937" t="s">
        <v>171</v>
      </c>
      <c r="M864" s="962" t="s">
        <v>332</v>
      </c>
      <c r="N864" s="677">
        <f t="shared" ca="1" si="148"/>
        <v>0</v>
      </c>
      <c r="O864" s="677">
        <f t="shared" ca="1" si="148"/>
        <v>0</v>
      </c>
      <c r="P864" s="677">
        <f t="shared" ca="1" si="148"/>
        <v>0</v>
      </c>
      <c r="Q864" s="677">
        <f t="shared" ca="1" si="148"/>
        <v>0</v>
      </c>
      <c r="R864" s="677">
        <f t="shared" ca="1" si="148"/>
        <v>0</v>
      </c>
      <c r="S864" s="677">
        <f t="shared" ca="1" si="148"/>
        <v>0</v>
      </c>
      <c r="T864" s="677">
        <f t="shared" ca="1" si="148"/>
        <v>0</v>
      </c>
      <c r="U864" s="677">
        <f t="shared" ca="1" si="148"/>
        <v>0</v>
      </c>
      <c r="V864" s="677">
        <f t="shared" ca="1" si="148"/>
        <v>0</v>
      </c>
      <c r="W864" s="677">
        <f t="shared" ca="1" si="144"/>
        <v>0</v>
      </c>
      <c r="X864" s="677">
        <f t="shared" ca="1" si="148"/>
        <v>0</v>
      </c>
      <c r="Y864" s="677">
        <f t="shared" ca="1" si="148"/>
        <v>0</v>
      </c>
      <c r="Z864" s="677">
        <f t="shared" ca="1" si="148"/>
        <v>0</v>
      </c>
      <c r="AA864" t="str">
        <f t="shared" si="145"/>
        <v>ASR_COMP</v>
      </c>
      <c r="AB864" s="957">
        <f t="shared" si="146"/>
        <v>44682</v>
      </c>
      <c r="AC864" t="str">
        <f t="shared" si="147"/>
        <v>Unaudited</v>
      </c>
    </row>
    <row r="865" spans="1:29" x14ac:dyDescent="0.25">
      <c r="A865" t="s">
        <v>423</v>
      </c>
      <c r="B865" t="s">
        <v>1388</v>
      </c>
      <c r="C865" t="s">
        <v>1389</v>
      </c>
      <c r="D865">
        <v>1900</v>
      </c>
      <c r="E865" s="957">
        <v>1</v>
      </c>
      <c r="F865" t="s">
        <v>442</v>
      </c>
      <c r="G865" s="957">
        <v>182</v>
      </c>
      <c r="H865" t="s">
        <v>384</v>
      </c>
      <c r="I865" s="937" t="s">
        <v>491</v>
      </c>
      <c r="J865" s="937" t="s">
        <v>453</v>
      </c>
      <c r="K865" s="937" t="s">
        <v>438</v>
      </c>
      <c r="L865" s="937" t="s">
        <v>124</v>
      </c>
      <c r="M865" s="962" t="s">
        <v>27</v>
      </c>
      <c r="N865" s="677">
        <f t="shared" ca="1" si="148"/>
        <v>1782522.4368441396</v>
      </c>
      <c r="O865" s="677">
        <f t="shared" ca="1" si="148"/>
        <v>-1842.2863757992529</v>
      </c>
      <c r="P865" s="677">
        <f t="shared" ca="1" si="148"/>
        <v>1784364.7232199388</v>
      </c>
      <c r="Q865" s="677">
        <f t="shared" ca="1" si="148"/>
        <v>0</v>
      </c>
      <c r="R865" s="677">
        <f t="shared" ca="1" si="148"/>
        <v>0</v>
      </c>
      <c r="S865" s="677">
        <f t="shared" ca="1" si="148"/>
        <v>0</v>
      </c>
      <c r="T865" s="677">
        <f t="shared" ca="1" si="148"/>
        <v>0</v>
      </c>
      <c r="U865" s="677">
        <f t="shared" ca="1" si="148"/>
        <v>0</v>
      </c>
      <c r="V865" s="677">
        <f t="shared" ca="1" si="148"/>
        <v>0</v>
      </c>
      <c r="W865" s="677">
        <f t="shared" ca="1" si="144"/>
        <v>0</v>
      </c>
      <c r="X865" s="677">
        <f t="shared" ca="1" si="148"/>
        <v>0</v>
      </c>
      <c r="Y865" s="677">
        <f t="shared" ca="1" si="148"/>
        <v>0</v>
      </c>
      <c r="Z865" s="677">
        <f t="shared" ca="1" si="148"/>
        <v>0</v>
      </c>
      <c r="AA865" t="str">
        <f t="shared" si="145"/>
        <v>ASR_COMP</v>
      </c>
      <c r="AB865" s="957">
        <f t="shared" si="146"/>
        <v>44682</v>
      </c>
      <c r="AC865" t="str">
        <f t="shared" si="147"/>
        <v>Unaudited</v>
      </c>
    </row>
    <row r="866" spans="1:29" x14ac:dyDescent="0.25">
      <c r="A866" t="s">
        <v>423</v>
      </c>
      <c r="B866" t="s">
        <v>1388</v>
      </c>
      <c r="C866" t="s">
        <v>1389</v>
      </c>
      <c r="D866">
        <v>1900</v>
      </c>
      <c r="E866" s="957">
        <v>1</v>
      </c>
      <c r="F866" t="s">
        <v>442</v>
      </c>
      <c r="G866" s="957">
        <v>182</v>
      </c>
      <c r="H866" t="s">
        <v>384</v>
      </c>
      <c r="I866" s="937" t="s">
        <v>491</v>
      </c>
      <c r="J866" s="937" t="s">
        <v>453</v>
      </c>
      <c r="K866" s="937" t="s">
        <v>438</v>
      </c>
      <c r="L866" s="937" t="s">
        <v>125</v>
      </c>
      <c r="M866" s="962" t="s">
        <v>100</v>
      </c>
      <c r="N866" s="677">
        <f t="shared" ca="1" si="148"/>
        <v>89357.699882064568</v>
      </c>
      <c r="O866" s="677">
        <f t="shared" ca="1" si="148"/>
        <v>39736.601232507659</v>
      </c>
      <c r="P866" s="677">
        <f t="shared" ca="1" si="148"/>
        <v>49621.098649556901</v>
      </c>
      <c r="Q866" s="677">
        <f t="shared" ca="1" si="148"/>
        <v>0</v>
      </c>
      <c r="R866" s="677">
        <f t="shared" ca="1" si="148"/>
        <v>0</v>
      </c>
      <c r="S866" s="677">
        <f t="shared" ca="1" si="148"/>
        <v>0</v>
      </c>
      <c r="T866" s="677">
        <f t="shared" ca="1" si="148"/>
        <v>0</v>
      </c>
      <c r="U866" s="677">
        <f t="shared" ca="1" si="148"/>
        <v>0</v>
      </c>
      <c r="V866" s="677">
        <f t="shared" ca="1" si="148"/>
        <v>0</v>
      </c>
      <c r="W866" s="677">
        <f t="shared" ca="1" si="144"/>
        <v>0</v>
      </c>
      <c r="X866" s="677">
        <f t="shared" ca="1" si="148"/>
        <v>0</v>
      </c>
      <c r="Y866" s="677">
        <f t="shared" ca="1" si="148"/>
        <v>0</v>
      </c>
      <c r="Z866" s="677">
        <f t="shared" ca="1" si="148"/>
        <v>0</v>
      </c>
      <c r="AA866" t="str">
        <f t="shared" si="145"/>
        <v>ASR_COMP</v>
      </c>
      <c r="AB866" s="957">
        <f t="shared" si="146"/>
        <v>44682</v>
      </c>
      <c r="AC866" t="str">
        <f t="shared" si="147"/>
        <v>Unaudited</v>
      </c>
    </row>
    <row r="867" spans="1:29" x14ac:dyDescent="0.25">
      <c r="A867" t="s">
        <v>423</v>
      </c>
      <c r="B867" t="s">
        <v>1388</v>
      </c>
      <c r="C867" t="s">
        <v>1389</v>
      </c>
      <c r="D867">
        <v>1900</v>
      </c>
      <c r="E867" s="957">
        <v>1</v>
      </c>
      <c r="F867" t="s">
        <v>442</v>
      </c>
      <c r="G867" s="957">
        <v>182</v>
      </c>
      <c r="H867" t="s">
        <v>384</v>
      </c>
      <c r="I867" s="937" t="s">
        <v>491</v>
      </c>
      <c r="J867" s="937" t="s">
        <v>453</v>
      </c>
      <c r="K867" s="937" t="s">
        <v>438</v>
      </c>
      <c r="L867" s="937" t="s">
        <v>126</v>
      </c>
      <c r="M867" s="962" t="s">
        <v>101</v>
      </c>
      <c r="N867" s="677">
        <f t="shared" ca="1" si="148"/>
        <v>244606.67611580287</v>
      </c>
      <c r="O867" s="677">
        <f t="shared" ca="1" si="148"/>
        <v>182272.26563583867</v>
      </c>
      <c r="P867" s="677">
        <f t="shared" ca="1" si="148"/>
        <v>62334.410479964194</v>
      </c>
      <c r="Q867" s="677">
        <f t="shared" ca="1" si="148"/>
        <v>0</v>
      </c>
      <c r="R867" s="677">
        <f t="shared" ca="1" si="148"/>
        <v>0</v>
      </c>
      <c r="S867" s="677">
        <f t="shared" ca="1" si="148"/>
        <v>0</v>
      </c>
      <c r="T867" s="677">
        <f t="shared" ca="1" si="148"/>
        <v>0</v>
      </c>
      <c r="U867" s="677">
        <f t="shared" ca="1" si="148"/>
        <v>0</v>
      </c>
      <c r="V867" s="677">
        <f t="shared" ca="1" si="148"/>
        <v>0</v>
      </c>
      <c r="W867" s="677">
        <f t="shared" ca="1" si="144"/>
        <v>0</v>
      </c>
      <c r="X867" s="677">
        <f t="shared" ca="1" si="148"/>
        <v>0</v>
      </c>
      <c r="Y867" s="677">
        <f t="shared" ca="1" si="148"/>
        <v>0</v>
      </c>
      <c r="Z867" s="677">
        <f t="shared" ca="1" si="148"/>
        <v>0</v>
      </c>
      <c r="AA867" t="str">
        <f t="shared" si="145"/>
        <v>ASR_COMP</v>
      </c>
      <c r="AB867" s="957">
        <f t="shared" si="146"/>
        <v>44682</v>
      </c>
      <c r="AC867" t="str">
        <f t="shared" si="147"/>
        <v>Unaudited</v>
      </c>
    </row>
    <row r="868" spans="1:29" x14ac:dyDescent="0.25">
      <c r="A868" t="s">
        <v>423</v>
      </c>
      <c r="B868" t="s">
        <v>1388</v>
      </c>
      <c r="C868" t="s">
        <v>1389</v>
      </c>
      <c r="D868">
        <v>1900</v>
      </c>
      <c r="E868" s="957">
        <v>1</v>
      </c>
      <c r="F868" t="s">
        <v>442</v>
      </c>
      <c r="G868" s="957">
        <v>182</v>
      </c>
      <c r="H868" t="s">
        <v>384</v>
      </c>
      <c r="I868" s="937" t="s">
        <v>491</v>
      </c>
      <c r="J868" s="937" t="s">
        <v>453</v>
      </c>
      <c r="K868" s="937" t="s">
        <v>438</v>
      </c>
      <c r="L868" s="937" t="s">
        <v>127</v>
      </c>
      <c r="M868" s="962" t="s">
        <v>102</v>
      </c>
      <c r="N868" s="677">
        <f t="shared" ca="1" si="148"/>
        <v>58373.519615456258</v>
      </c>
      <c r="O868" s="677">
        <f t="shared" ca="1" si="148"/>
        <v>35027.260538815943</v>
      </c>
      <c r="P868" s="677">
        <f t="shared" ca="1" si="148"/>
        <v>23346.259076640319</v>
      </c>
      <c r="Q868" s="677">
        <f t="shared" ca="1" si="148"/>
        <v>0</v>
      </c>
      <c r="R868" s="677">
        <f t="shared" ca="1" si="148"/>
        <v>0</v>
      </c>
      <c r="S868" s="677">
        <f t="shared" ca="1" si="148"/>
        <v>0</v>
      </c>
      <c r="T868" s="677">
        <f t="shared" ca="1" si="148"/>
        <v>0</v>
      </c>
      <c r="U868" s="677">
        <f t="shared" ca="1" si="148"/>
        <v>0</v>
      </c>
      <c r="V868" s="677">
        <f t="shared" ca="1" si="148"/>
        <v>0</v>
      </c>
      <c r="W868" s="677">
        <f t="shared" ca="1" si="144"/>
        <v>0</v>
      </c>
      <c r="X868" s="677">
        <f t="shared" ca="1" si="148"/>
        <v>0</v>
      </c>
      <c r="Y868" s="677">
        <f t="shared" ca="1" si="148"/>
        <v>0</v>
      </c>
      <c r="Z868" s="677">
        <f t="shared" ca="1" si="148"/>
        <v>0</v>
      </c>
      <c r="AA868" t="str">
        <f t="shared" si="145"/>
        <v>ASR_COMP</v>
      </c>
      <c r="AB868" s="957">
        <f t="shared" si="146"/>
        <v>44682</v>
      </c>
      <c r="AC868" t="str">
        <f t="shared" si="147"/>
        <v>Unaudited</v>
      </c>
    </row>
    <row r="869" spans="1:29" x14ac:dyDescent="0.25">
      <c r="A869" t="s">
        <v>423</v>
      </c>
      <c r="B869" t="s">
        <v>1388</v>
      </c>
      <c r="C869" t="s">
        <v>1389</v>
      </c>
      <c r="D869">
        <v>1900</v>
      </c>
      <c r="E869" s="957">
        <v>1</v>
      </c>
      <c r="F869" t="s">
        <v>442</v>
      </c>
      <c r="G869" s="957">
        <v>182</v>
      </c>
      <c r="H869" t="s">
        <v>384</v>
      </c>
      <c r="I869" s="937" t="s">
        <v>491</v>
      </c>
      <c r="J869" s="937" t="s">
        <v>453</v>
      </c>
      <c r="K869" s="937" t="s">
        <v>438</v>
      </c>
      <c r="L869" s="937" t="s">
        <v>128</v>
      </c>
      <c r="M869" s="962" t="s">
        <v>103</v>
      </c>
      <c r="N869" s="677">
        <f t="shared" ca="1" si="148"/>
        <v>202698.5175690951</v>
      </c>
      <c r="O869" s="677">
        <f t="shared" ca="1" si="148"/>
        <v>39019.609401687871</v>
      </c>
      <c r="P869" s="677">
        <f t="shared" ca="1" si="148"/>
        <v>163678.90816740724</v>
      </c>
      <c r="Q869" s="677">
        <f t="shared" ca="1" si="148"/>
        <v>0</v>
      </c>
      <c r="R869" s="677">
        <f t="shared" ca="1" si="148"/>
        <v>0</v>
      </c>
      <c r="S869" s="677">
        <f t="shared" ca="1" si="148"/>
        <v>0</v>
      </c>
      <c r="T869" s="677">
        <f t="shared" ca="1" si="148"/>
        <v>0</v>
      </c>
      <c r="U869" s="677">
        <f t="shared" ca="1" si="148"/>
        <v>0</v>
      </c>
      <c r="V869" s="677">
        <f t="shared" ca="1" si="148"/>
        <v>0</v>
      </c>
      <c r="W869" s="677">
        <f t="shared" ca="1" si="144"/>
        <v>0</v>
      </c>
      <c r="X869" s="677">
        <f t="shared" ca="1" si="148"/>
        <v>0</v>
      </c>
      <c r="Y869" s="677">
        <f t="shared" ca="1" si="148"/>
        <v>0</v>
      </c>
      <c r="Z869" s="677">
        <f t="shared" ca="1" si="148"/>
        <v>0</v>
      </c>
      <c r="AA869" t="str">
        <f t="shared" si="145"/>
        <v>ASR_COMP</v>
      </c>
      <c r="AB869" s="957">
        <f t="shared" si="146"/>
        <v>44682</v>
      </c>
      <c r="AC869" t="str">
        <f t="shared" si="147"/>
        <v>Unaudited</v>
      </c>
    </row>
    <row r="870" spans="1:29" x14ac:dyDescent="0.25">
      <c r="A870" t="s">
        <v>423</v>
      </c>
      <c r="B870" t="s">
        <v>1388</v>
      </c>
      <c r="C870" t="s">
        <v>1389</v>
      </c>
      <c r="D870">
        <v>1900</v>
      </c>
      <c r="E870" s="957">
        <v>1</v>
      </c>
      <c r="F870" t="s">
        <v>442</v>
      </c>
      <c r="G870" s="957">
        <v>182</v>
      </c>
      <c r="H870" t="s">
        <v>384</v>
      </c>
      <c r="I870" s="937" t="s">
        <v>491</v>
      </c>
      <c r="J870" s="937" t="s">
        <v>453</v>
      </c>
      <c r="K870" s="937" t="s">
        <v>438</v>
      </c>
      <c r="L870" s="945" t="s">
        <v>129</v>
      </c>
      <c r="M870" s="960" t="s">
        <v>28</v>
      </c>
      <c r="N870" s="677">
        <f t="shared" ca="1" si="148"/>
        <v>40755.402008454323</v>
      </c>
      <c r="O870" s="677">
        <f t="shared" ca="1" si="148"/>
        <v>40755.402008454323</v>
      </c>
      <c r="P870" s="677">
        <f t="shared" ca="1" si="148"/>
        <v>0</v>
      </c>
      <c r="Q870" s="677">
        <f t="shared" ca="1" si="148"/>
        <v>0</v>
      </c>
      <c r="R870" s="677">
        <f t="shared" ca="1" si="148"/>
        <v>0</v>
      </c>
      <c r="S870" s="677">
        <f t="shared" ca="1" si="148"/>
        <v>0</v>
      </c>
      <c r="T870" s="677">
        <f t="shared" ca="1" si="148"/>
        <v>0</v>
      </c>
      <c r="U870" s="677">
        <f t="shared" ca="1" si="148"/>
        <v>0</v>
      </c>
      <c r="V870" s="677">
        <f t="shared" ca="1" si="148"/>
        <v>0</v>
      </c>
      <c r="W870" s="677">
        <f t="shared" ca="1" si="144"/>
        <v>0</v>
      </c>
      <c r="X870" s="677">
        <f t="shared" ca="1" si="148"/>
        <v>0</v>
      </c>
      <c r="Y870" s="677">
        <f t="shared" ca="1" si="148"/>
        <v>0</v>
      </c>
      <c r="Z870" s="677">
        <f t="shared" ca="1" si="148"/>
        <v>0</v>
      </c>
      <c r="AA870" t="str">
        <f t="shared" si="145"/>
        <v>ASR_COMP</v>
      </c>
      <c r="AB870" s="957">
        <f t="shared" si="146"/>
        <v>44682</v>
      </c>
      <c r="AC870" t="str">
        <f t="shared" si="147"/>
        <v>Unaudited</v>
      </c>
    </row>
    <row r="871" spans="1:29" x14ac:dyDescent="0.25">
      <c r="A871" t="s">
        <v>423</v>
      </c>
      <c r="B871" t="s">
        <v>1388</v>
      </c>
      <c r="C871" t="s">
        <v>1389</v>
      </c>
      <c r="D871">
        <v>1900</v>
      </c>
      <c r="E871" s="957">
        <v>1</v>
      </c>
      <c r="F871" t="s">
        <v>442</v>
      </c>
      <c r="G871" s="957">
        <v>182</v>
      </c>
      <c r="H871" t="s">
        <v>384</v>
      </c>
      <c r="I871" s="962" t="s">
        <v>491</v>
      </c>
      <c r="J871" s="962" t="s">
        <v>439</v>
      </c>
      <c r="K871" s="962" t="s">
        <v>439</v>
      </c>
      <c r="L871" s="937" t="s">
        <v>131</v>
      </c>
      <c r="M871" s="962" t="s">
        <v>329</v>
      </c>
      <c r="N871" s="677">
        <f t="shared" ca="1" si="148"/>
        <v>0</v>
      </c>
      <c r="O871" s="677">
        <f t="shared" ca="1" si="148"/>
        <v>0</v>
      </c>
      <c r="P871" s="677">
        <f t="shared" ca="1" si="148"/>
        <v>0</v>
      </c>
      <c r="Q871" s="677">
        <f t="shared" ca="1" si="148"/>
        <v>0</v>
      </c>
      <c r="R871" s="677">
        <f t="shared" ca="1" si="148"/>
        <v>0</v>
      </c>
      <c r="S871" s="677">
        <f t="shared" ca="1" si="148"/>
        <v>0</v>
      </c>
      <c r="T871" s="677">
        <f t="shared" ca="1" si="148"/>
        <v>0</v>
      </c>
      <c r="U871" s="677">
        <f t="shared" ca="1" si="148"/>
        <v>0</v>
      </c>
      <c r="V871" s="677">
        <f t="shared" ca="1" si="148"/>
        <v>0</v>
      </c>
      <c r="W871" s="677">
        <f t="shared" ca="1" si="144"/>
        <v>0</v>
      </c>
      <c r="X871" s="677">
        <f t="shared" ca="1" si="148"/>
        <v>0</v>
      </c>
      <c r="Y871" s="677">
        <f t="shared" ca="1" si="148"/>
        <v>0</v>
      </c>
      <c r="Z871" s="677">
        <f t="shared" ca="1" si="148"/>
        <v>0</v>
      </c>
      <c r="AA871" t="str">
        <f t="shared" si="145"/>
        <v>ASR_COMP</v>
      </c>
      <c r="AB871" s="957">
        <f t="shared" si="146"/>
        <v>44682</v>
      </c>
      <c r="AC871" t="str">
        <f t="shared" si="147"/>
        <v>Unaudited</v>
      </c>
    </row>
    <row r="872" spans="1:29" x14ac:dyDescent="0.25">
      <c r="A872" t="s">
        <v>423</v>
      </c>
      <c r="B872" t="s">
        <v>1388</v>
      </c>
      <c r="C872" t="s">
        <v>1389</v>
      </c>
      <c r="D872">
        <v>1900</v>
      </c>
      <c r="E872" s="957">
        <v>1</v>
      </c>
      <c r="F872" t="s">
        <v>442</v>
      </c>
      <c r="G872" s="957">
        <v>182</v>
      </c>
      <c r="H872" t="s">
        <v>384</v>
      </c>
      <c r="I872" s="937" t="s">
        <v>491</v>
      </c>
      <c r="J872" s="937" t="s">
        <v>439</v>
      </c>
      <c r="K872" s="937" t="s">
        <v>439</v>
      </c>
      <c r="L872" s="943" t="s">
        <v>132</v>
      </c>
      <c r="M872" s="963" t="s">
        <v>328</v>
      </c>
      <c r="N872" s="677">
        <f t="shared" ca="1" si="148"/>
        <v>0</v>
      </c>
      <c r="O872" s="677">
        <f t="shared" ca="1" si="148"/>
        <v>0</v>
      </c>
      <c r="P872" s="677">
        <f t="shared" ca="1" si="148"/>
        <v>0</v>
      </c>
      <c r="Q872" s="677">
        <f t="shared" ca="1" si="148"/>
        <v>0</v>
      </c>
      <c r="R872" s="677">
        <f t="shared" ca="1" si="148"/>
        <v>0</v>
      </c>
      <c r="S872" s="677">
        <f t="shared" ca="1" si="148"/>
        <v>0</v>
      </c>
      <c r="T872" s="677">
        <f t="shared" ca="1" si="148"/>
        <v>0</v>
      </c>
      <c r="U872" s="677">
        <f t="shared" ca="1" si="148"/>
        <v>0</v>
      </c>
      <c r="V872" s="677">
        <f t="shared" ca="1" si="148"/>
        <v>0</v>
      </c>
      <c r="W872" s="677">
        <f t="shared" ca="1" si="144"/>
        <v>0</v>
      </c>
      <c r="X872" s="677">
        <f t="shared" ca="1" si="148"/>
        <v>0</v>
      </c>
      <c r="Y872" s="677">
        <f t="shared" ca="1" si="148"/>
        <v>0</v>
      </c>
      <c r="Z872" s="677">
        <f t="shared" ca="1" si="148"/>
        <v>0</v>
      </c>
      <c r="AA872" t="str">
        <f t="shared" si="145"/>
        <v>ASR_COMP</v>
      </c>
      <c r="AB872" s="957">
        <f t="shared" si="146"/>
        <v>44682</v>
      </c>
      <c r="AC872" t="str">
        <f t="shared" si="147"/>
        <v>Unaudited</v>
      </c>
    </row>
    <row r="873" spans="1:29" ht="30" x14ac:dyDescent="0.25">
      <c r="A873" t="s">
        <v>423</v>
      </c>
      <c r="B873" t="s">
        <v>1388</v>
      </c>
      <c r="C873" t="s">
        <v>1389</v>
      </c>
      <c r="D873">
        <v>1900</v>
      </c>
      <c r="E873" s="957">
        <v>1</v>
      </c>
      <c r="F873" t="s">
        <v>442</v>
      </c>
      <c r="G873" s="957">
        <v>182</v>
      </c>
      <c r="H873" t="s">
        <v>384</v>
      </c>
      <c r="I873" s="937" t="s">
        <v>491</v>
      </c>
      <c r="J873" s="937" t="s">
        <v>439</v>
      </c>
      <c r="K873" s="937" t="s">
        <v>439</v>
      </c>
      <c r="L873" s="943" t="s">
        <v>133</v>
      </c>
      <c r="M873" s="963" t="s">
        <v>182</v>
      </c>
      <c r="N873" s="677">
        <f t="shared" ca="1" si="148"/>
        <v>0</v>
      </c>
      <c r="O873" s="677">
        <f t="shared" ca="1" si="148"/>
        <v>0</v>
      </c>
      <c r="P873" s="677">
        <f t="shared" ca="1" si="148"/>
        <v>0</v>
      </c>
      <c r="Q873" s="677">
        <f t="shared" ca="1" si="148"/>
        <v>0</v>
      </c>
      <c r="R873" s="677">
        <f t="shared" ca="1" si="148"/>
        <v>0</v>
      </c>
      <c r="S873" s="677">
        <f t="shared" ca="1" si="148"/>
        <v>0</v>
      </c>
      <c r="T873" s="677">
        <f t="shared" ca="1" si="148"/>
        <v>0</v>
      </c>
      <c r="U873" s="677">
        <f t="shared" ca="1" si="148"/>
        <v>0</v>
      </c>
      <c r="V873" s="677">
        <f t="shared" ca="1" si="148"/>
        <v>0</v>
      </c>
      <c r="W873" s="677">
        <f t="shared" ca="1" si="144"/>
        <v>0</v>
      </c>
      <c r="X873" s="677">
        <f t="shared" ca="1" si="148"/>
        <v>0</v>
      </c>
      <c r="Y873" s="677">
        <f t="shared" ca="1" si="148"/>
        <v>0</v>
      </c>
      <c r="Z873" s="677">
        <f t="shared" ca="1" si="148"/>
        <v>0</v>
      </c>
      <c r="AA873" t="str">
        <f t="shared" si="145"/>
        <v>ASR_COMP</v>
      </c>
      <c r="AB873" s="957">
        <f t="shared" si="146"/>
        <v>44682</v>
      </c>
      <c r="AC873" t="str">
        <f t="shared" si="147"/>
        <v>Unaudited</v>
      </c>
    </row>
    <row r="874" spans="1:29" x14ac:dyDescent="0.25">
      <c r="A874" t="s">
        <v>423</v>
      </c>
      <c r="B874" t="s">
        <v>1388</v>
      </c>
      <c r="C874" t="s">
        <v>1389</v>
      </c>
      <c r="D874">
        <v>1900</v>
      </c>
      <c r="E874" s="957">
        <v>1</v>
      </c>
      <c r="F874" t="s">
        <v>442</v>
      </c>
      <c r="G874" s="957">
        <v>182</v>
      </c>
      <c r="H874" t="s">
        <v>384</v>
      </c>
      <c r="I874" s="937" t="s">
        <v>491</v>
      </c>
      <c r="J874" s="937" t="s">
        <v>439</v>
      </c>
      <c r="K874" s="937" t="s">
        <v>439</v>
      </c>
      <c r="L874" s="947" t="s">
        <v>134</v>
      </c>
      <c r="M874" s="964" t="s">
        <v>497</v>
      </c>
      <c r="N874" s="677">
        <f t="shared" ca="1" si="148"/>
        <v>0</v>
      </c>
      <c r="O874" s="677">
        <f t="shared" ca="1" si="148"/>
        <v>0</v>
      </c>
      <c r="P874" s="677">
        <f t="shared" ca="1" si="148"/>
        <v>0</v>
      </c>
      <c r="Q874" s="677">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7">
        <f t="shared" ca="1" si="149"/>
        <v>0</v>
      </c>
      <c r="S874" s="677">
        <f t="shared" ca="1" si="149"/>
        <v>0</v>
      </c>
      <c r="T874" s="677">
        <f t="shared" ca="1" si="149"/>
        <v>0</v>
      </c>
      <c r="U874" s="677">
        <f t="shared" ca="1" si="149"/>
        <v>0</v>
      </c>
      <c r="V874" s="677">
        <f t="shared" ca="1" si="149"/>
        <v>0</v>
      </c>
      <c r="W874" s="677">
        <f t="shared" ca="1" si="144"/>
        <v>0</v>
      </c>
      <c r="X874" s="677">
        <f t="shared" ca="1" si="149"/>
        <v>0</v>
      </c>
      <c r="Y874" s="677">
        <f t="shared" ca="1" si="149"/>
        <v>0</v>
      </c>
      <c r="Z874" s="677">
        <f t="shared" ca="1" si="149"/>
        <v>0</v>
      </c>
      <c r="AA874" t="str">
        <f t="shared" si="145"/>
        <v>ASR_COMP</v>
      </c>
      <c r="AB874" s="957">
        <f t="shared" si="146"/>
        <v>44682</v>
      </c>
      <c r="AC874" t="str">
        <f t="shared" si="147"/>
        <v>Unaudited</v>
      </c>
    </row>
    <row r="875" spans="1:29" x14ac:dyDescent="0.25">
      <c r="A875" t="s">
        <v>423</v>
      </c>
      <c r="B875" t="s">
        <v>1388</v>
      </c>
      <c r="C875" t="s">
        <v>1389</v>
      </c>
      <c r="D875">
        <v>1900</v>
      </c>
      <c r="E875" s="957">
        <v>1</v>
      </c>
      <c r="F875" t="s">
        <v>442</v>
      </c>
      <c r="G875" s="957">
        <v>182</v>
      </c>
      <c r="H875" t="s">
        <v>384</v>
      </c>
      <c r="I875" s="963" t="s">
        <v>491</v>
      </c>
      <c r="J875" s="963" t="s">
        <v>439</v>
      </c>
      <c r="K875" s="963" t="s">
        <v>439</v>
      </c>
      <c r="L875" s="943" t="s">
        <v>135</v>
      </c>
      <c r="M875" s="963" t="s">
        <v>498</v>
      </c>
      <c r="N875" s="677">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7">
        <f t="shared" ca="1" si="149"/>
        <v>0</v>
      </c>
      <c r="P875" s="677">
        <f t="shared" ca="1" si="149"/>
        <v>0</v>
      </c>
      <c r="Q875" s="677">
        <f t="shared" ca="1" si="149"/>
        <v>0</v>
      </c>
      <c r="R875" s="677">
        <f t="shared" ca="1" si="149"/>
        <v>0</v>
      </c>
      <c r="S875" s="677">
        <f t="shared" ca="1" si="149"/>
        <v>0</v>
      </c>
      <c r="T875" s="677">
        <f t="shared" ca="1" si="149"/>
        <v>0</v>
      </c>
      <c r="U875" s="677">
        <f t="shared" ca="1" si="149"/>
        <v>0</v>
      </c>
      <c r="V875" s="677">
        <f t="shared" ca="1" si="149"/>
        <v>0</v>
      </c>
      <c r="W875" s="677">
        <f t="shared" ca="1" si="144"/>
        <v>0</v>
      </c>
      <c r="X875" s="677">
        <f t="shared" ca="1" si="149"/>
        <v>0</v>
      </c>
      <c r="Y875" s="677">
        <f t="shared" ca="1" si="149"/>
        <v>0</v>
      </c>
      <c r="Z875" s="677">
        <f t="shared" ca="1" si="149"/>
        <v>0</v>
      </c>
      <c r="AA875" t="str">
        <f t="shared" si="145"/>
        <v>ASR_COMP</v>
      </c>
      <c r="AB875" s="957">
        <f t="shared" si="146"/>
        <v>44682</v>
      </c>
      <c r="AC875" t="str">
        <f t="shared" si="147"/>
        <v>Unaudited</v>
      </c>
    </row>
    <row r="876" spans="1:29" x14ac:dyDescent="0.25">
      <c r="A876" t="s">
        <v>423</v>
      </c>
      <c r="B876" t="s">
        <v>1388</v>
      </c>
      <c r="C876" t="s">
        <v>1389</v>
      </c>
      <c r="D876">
        <v>1900</v>
      </c>
      <c r="E876" s="957">
        <v>1</v>
      </c>
      <c r="F876" t="s">
        <v>442</v>
      </c>
      <c r="G876" s="957">
        <v>182</v>
      </c>
      <c r="H876" t="s">
        <v>384</v>
      </c>
      <c r="I876" s="937" t="s">
        <v>491</v>
      </c>
      <c r="J876" s="937" t="s">
        <v>439</v>
      </c>
      <c r="K876" s="937" t="s">
        <v>439</v>
      </c>
      <c r="L876" s="937" t="s">
        <v>136</v>
      </c>
      <c r="M876" s="962" t="s">
        <v>499</v>
      </c>
      <c r="N876" s="677">
        <f t="shared" ca="1" si="150"/>
        <v>0</v>
      </c>
      <c r="O876" s="677">
        <f t="shared" ca="1" si="149"/>
        <v>0</v>
      </c>
      <c r="P876" s="677">
        <f t="shared" ca="1" si="149"/>
        <v>0</v>
      </c>
      <c r="Q876" s="677">
        <f t="shared" ca="1" si="149"/>
        <v>0</v>
      </c>
      <c r="R876" s="677">
        <f t="shared" ca="1" si="149"/>
        <v>0</v>
      </c>
      <c r="S876" s="677">
        <f t="shared" ca="1" si="149"/>
        <v>0</v>
      </c>
      <c r="T876" s="677">
        <f t="shared" ca="1" si="149"/>
        <v>0</v>
      </c>
      <c r="U876" s="677">
        <f t="shared" ca="1" si="149"/>
        <v>0</v>
      </c>
      <c r="V876" s="677">
        <f t="shared" ca="1" si="149"/>
        <v>0</v>
      </c>
      <c r="W876" s="677">
        <f t="shared" ca="1" si="144"/>
        <v>0</v>
      </c>
      <c r="X876" s="677">
        <f t="shared" ca="1" si="149"/>
        <v>0</v>
      </c>
      <c r="Y876" s="677">
        <f t="shared" ca="1" si="149"/>
        <v>0</v>
      </c>
      <c r="Z876" s="677">
        <f t="shared" ca="1" si="149"/>
        <v>0</v>
      </c>
      <c r="AA876" t="str">
        <f t="shared" si="145"/>
        <v>ASR_COMP</v>
      </c>
      <c r="AB876" s="957">
        <f t="shared" si="146"/>
        <v>44682</v>
      </c>
      <c r="AC876" t="str">
        <f t="shared" si="147"/>
        <v>Unaudited</v>
      </c>
    </row>
    <row r="877" spans="1:29" x14ac:dyDescent="0.25">
      <c r="A877" t="s">
        <v>423</v>
      </c>
      <c r="B877" t="s">
        <v>1388</v>
      </c>
      <c r="C877" t="s">
        <v>1389</v>
      </c>
      <c r="D877">
        <v>1900</v>
      </c>
      <c r="E877" s="957">
        <v>1</v>
      </c>
      <c r="F877" t="s">
        <v>442</v>
      </c>
      <c r="G877" s="957">
        <v>182</v>
      </c>
      <c r="H877" t="s">
        <v>384</v>
      </c>
      <c r="I877" s="937" t="s">
        <v>492</v>
      </c>
      <c r="J877" s="937" t="s">
        <v>26</v>
      </c>
      <c r="K877" s="937" t="s">
        <v>26</v>
      </c>
      <c r="L877" s="937" t="s">
        <v>272</v>
      </c>
      <c r="M877" s="962" t="s">
        <v>26</v>
      </c>
      <c r="N877" s="677">
        <f t="shared" ca="1" si="150"/>
        <v>-352319.46257343737</v>
      </c>
      <c r="O877" s="677">
        <f t="shared" ca="1" si="149"/>
        <v>0</v>
      </c>
      <c r="P877" s="677">
        <f t="shared" ca="1" si="149"/>
        <v>0</v>
      </c>
      <c r="Q877" s="677">
        <f t="shared" ca="1" si="149"/>
        <v>0</v>
      </c>
      <c r="R877" s="677">
        <f t="shared" ca="1" si="149"/>
        <v>0</v>
      </c>
      <c r="S877" s="677">
        <f t="shared" ca="1" si="149"/>
        <v>0</v>
      </c>
      <c r="T877" s="677">
        <f t="shared" ca="1" si="149"/>
        <v>0</v>
      </c>
      <c r="U877" s="677">
        <f t="shared" ca="1" si="149"/>
        <v>0</v>
      </c>
      <c r="V877" s="677">
        <f t="shared" ca="1" si="149"/>
        <v>0</v>
      </c>
      <c r="W877" s="677">
        <f t="shared" ca="1" si="144"/>
        <v>0</v>
      </c>
      <c r="X877" s="677">
        <f t="shared" ca="1" si="149"/>
        <v>0</v>
      </c>
      <c r="Y877" s="677">
        <f t="shared" ca="1" si="149"/>
        <v>0</v>
      </c>
      <c r="Z877" s="677">
        <f t="shared" ca="1" si="149"/>
        <v>0</v>
      </c>
      <c r="AA877" t="str">
        <f t="shared" si="145"/>
        <v>ASR_COMP</v>
      </c>
      <c r="AB877" s="957">
        <f t="shared" si="146"/>
        <v>44682</v>
      </c>
      <c r="AC877" t="str">
        <f t="shared" si="147"/>
        <v>Unaudited</v>
      </c>
    </row>
    <row r="878" spans="1:29" x14ac:dyDescent="0.25">
      <c r="A878" t="s">
        <v>423</v>
      </c>
      <c r="B878" t="s">
        <v>1388</v>
      </c>
      <c r="C878" t="s">
        <v>1389</v>
      </c>
      <c r="D878">
        <v>1900</v>
      </c>
      <c r="E878" s="957">
        <v>1</v>
      </c>
      <c r="F878" t="s">
        <v>443</v>
      </c>
      <c r="G878" s="957">
        <v>274</v>
      </c>
      <c r="H878" t="s">
        <v>384</v>
      </c>
      <c r="I878" s="937" t="s">
        <v>435</v>
      </c>
      <c r="J878" s="937" t="s">
        <v>435</v>
      </c>
      <c r="K878" s="937" t="s">
        <v>435</v>
      </c>
      <c r="L878" s="937"/>
      <c r="M878" s="962" t="s">
        <v>435</v>
      </c>
      <c r="N878" s="677">
        <f t="shared" ca="1" si="150"/>
        <v>42871.35</v>
      </c>
      <c r="O878" s="677">
        <f t="shared" ca="1" si="149"/>
        <v>36151.14</v>
      </c>
      <c r="P878" s="677">
        <f t="shared" ca="1" si="149"/>
        <v>766.53</v>
      </c>
      <c r="Q878" s="677">
        <f t="shared" ca="1" si="149"/>
        <v>2855.94</v>
      </c>
      <c r="R878" s="677">
        <f t="shared" ca="1" si="149"/>
        <v>378.37</v>
      </c>
      <c r="S878" s="677">
        <f t="shared" ca="1" si="149"/>
        <v>1015.3600000000001</v>
      </c>
      <c r="T878" s="677">
        <f t="shared" ca="1" si="149"/>
        <v>411.81</v>
      </c>
      <c r="U878" s="677">
        <f t="shared" ca="1" si="149"/>
        <v>0</v>
      </c>
      <c r="V878" s="677">
        <f t="shared" ca="1" si="149"/>
        <v>34</v>
      </c>
      <c r="W878" s="677">
        <f t="shared" ca="1" si="144"/>
        <v>0</v>
      </c>
      <c r="X878" s="677">
        <f t="shared" ca="1" si="149"/>
        <v>1168.2</v>
      </c>
      <c r="Y878" s="677">
        <f t="shared" ca="1" si="149"/>
        <v>90</v>
      </c>
      <c r="Z878" s="677">
        <f t="shared" ca="1" si="149"/>
        <v>0</v>
      </c>
      <c r="AA878" t="str">
        <f t="shared" si="145"/>
        <v>ASR_COMP</v>
      </c>
      <c r="AB878" s="957">
        <f t="shared" si="146"/>
        <v>44682</v>
      </c>
      <c r="AC878" t="str">
        <f t="shared" si="147"/>
        <v>Unaudited</v>
      </c>
    </row>
    <row r="879" spans="1:29" x14ac:dyDescent="0.25">
      <c r="A879" t="s">
        <v>423</v>
      </c>
      <c r="B879" t="s">
        <v>1388</v>
      </c>
      <c r="C879" t="s">
        <v>1389</v>
      </c>
      <c r="D879">
        <v>1900</v>
      </c>
      <c r="E879" s="957">
        <v>1</v>
      </c>
      <c r="F879" t="s">
        <v>443</v>
      </c>
      <c r="G879" s="957">
        <v>274</v>
      </c>
      <c r="H879" t="s">
        <v>384</v>
      </c>
      <c r="I879" s="937" t="s">
        <v>490</v>
      </c>
      <c r="J879" s="937" t="s">
        <v>12</v>
      </c>
      <c r="K879" s="937" t="s">
        <v>12</v>
      </c>
      <c r="L879" s="945">
        <v>1.1000000000000001</v>
      </c>
      <c r="M879" s="960" t="s">
        <v>12</v>
      </c>
      <c r="N879" s="677">
        <f t="shared" ca="1" si="150"/>
        <v>11049794.922343777</v>
      </c>
      <c r="O879" s="677">
        <f t="shared" ca="1" si="149"/>
        <v>6926489.9143860787</v>
      </c>
      <c r="P879" s="677">
        <f t="shared" ca="1" si="149"/>
        <v>296985.91573888576</v>
      </c>
      <c r="Q879" s="677">
        <f t="shared" ca="1" si="149"/>
        <v>2537678.160066586</v>
      </c>
      <c r="R879" s="677">
        <f t="shared" ca="1" si="149"/>
        <v>470003.48694718652</v>
      </c>
      <c r="S879" s="677">
        <f t="shared" ca="1" si="149"/>
        <v>241620.30193966959</v>
      </c>
      <c r="T879" s="677">
        <f t="shared" ca="1" si="149"/>
        <v>143514.73569625846</v>
      </c>
      <c r="U879" s="677">
        <f t="shared" ca="1" si="149"/>
        <v>-69.878448299559466</v>
      </c>
      <c r="V879" s="677">
        <f t="shared" ca="1" si="149"/>
        <v>90653.101723806176</v>
      </c>
      <c r="W879" s="677">
        <f t="shared" ca="1" si="144"/>
        <v>1286.9530803408611</v>
      </c>
      <c r="X879" s="677">
        <f t="shared" ca="1" si="149"/>
        <v>154603.60530228488</v>
      </c>
      <c r="Y879" s="677">
        <f t="shared" ca="1" si="149"/>
        <v>187028.62591097798</v>
      </c>
      <c r="Z879" s="677">
        <f t="shared" ca="1" si="149"/>
        <v>0</v>
      </c>
      <c r="AA879" t="str">
        <f t="shared" si="145"/>
        <v>ASR_COMP</v>
      </c>
      <c r="AB879" s="957">
        <f t="shared" si="146"/>
        <v>44682</v>
      </c>
      <c r="AC879" t="str">
        <f t="shared" si="147"/>
        <v>Unaudited</v>
      </c>
    </row>
    <row r="880" spans="1:29" x14ac:dyDescent="0.25">
      <c r="A880" t="s">
        <v>423</v>
      </c>
      <c r="B880" t="s">
        <v>1388</v>
      </c>
      <c r="C880" t="s">
        <v>1389</v>
      </c>
      <c r="D880">
        <v>1900</v>
      </c>
      <c r="E880" s="957">
        <v>1</v>
      </c>
      <c r="F880" t="s">
        <v>443</v>
      </c>
      <c r="G880" s="957">
        <v>274</v>
      </c>
      <c r="H880" t="s">
        <v>384</v>
      </c>
      <c r="I880" s="962" t="s">
        <v>490</v>
      </c>
      <c r="J880" s="962" t="s">
        <v>12</v>
      </c>
      <c r="K880" s="962" t="s">
        <v>1331</v>
      </c>
      <c r="L880" s="937" t="s">
        <v>1322</v>
      </c>
      <c r="M880" s="962" t="s">
        <v>1331</v>
      </c>
      <c r="N880" s="677">
        <f t="shared" ca="1" si="150"/>
        <v>53735.747490502203</v>
      </c>
      <c r="O880" s="677">
        <f t="shared" ca="1" si="149"/>
        <v>-17097.472327793068</v>
      </c>
      <c r="P880" s="677">
        <f t="shared" ca="1" si="149"/>
        <v>-1592.8031591734923</v>
      </c>
      <c r="Q880" s="677">
        <f t="shared" ca="1" si="149"/>
        <v>44319.059523556833</v>
      </c>
      <c r="R880" s="677">
        <f t="shared" ca="1" si="149"/>
        <v>15699.038545178722</v>
      </c>
      <c r="S880" s="677">
        <f t="shared" ca="1" si="149"/>
        <v>996.05729614016764</v>
      </c>
      <c r="T880" s="677">
        <f t="shared" ca="1" si="149"/>
        <v>-452.35770272417381</v>
      </c>
      <c r="U880" s="677">
        <f t="shared" ca="1" si="149"/>
        <v>3.7012976420511343</v>
      </c>
      <c r="V880" s="677">
        <f t="shared" ca="1" si="149"/>
        <v>4209.3698588005163</v>
      </c>
      <c r="W880" s="677">
        <f t="shared" ca="1" si="144"/>
        <v>2986.0143259315419</v>
      </c>
      <c r="X880" s="677">
        <f t="shared" ca="1" si="149"/>
        <v>567.02903438703459</v>
      </c>
      <c r="Y880" s="677">
        <f t="shared" ca="1" si="149"/>
        <v>4098.1107985560648</v>
      </c>
      <c r="Z880" s="677">
        <f t="shared" ca="1" si="149"/>
        <v>0</v>
      </c>
      <c r="AA880" t="str">
        <f t="shared" si="145"/>
        <v>ASR_COMP</v>
      </c>
      <c r="AB880" s="957">
        <f t="shared" si="146"/>
        <v>44682</v>
      </c>
      <c r="AC880" t="str">
        <f t="shared" si="147"/>
        <v>Unaudited</v>
      </c>
    </row>
    <row r="881" spans="1:29" x14ac:dyDescent="0.25">
      <c r="A881" t="s">
        <v>423</v>
      </c>
      <c r="B881" t="s">
        <v>1388</v>
      </c>
      <c r="C881" t="s">
        <v>1389</v>
      </c>
      <c r="D881">
        <v>1900</v>
      </c>
      <c r="E881" s="957">
        <v>1</v>
      </c>
      <c r="F881" t="s">
        <v>443</v>
      </c>
      <c r="G881" s="957">
        <v>274</v>
      </c>
      <c r="H881" t="s">
        <v>384</v>
      </c>
      <c r="I881" s="937" t="s">
        <v>490</v>
      </c>
      <c r="J881" s="937" t="s">
        <v>493</v>
      </c>
      <c r="K881" s="937" t="s">
        <v>494</v>
      </c>
      <c r="L881" s="937" t="s">
        <v>63</v>
      </c>
      <c r="M881" s="962" t="s">
        <v>346</v>
      </c>
      <c r="N881" s="677">
        <f t="shared" ca="1" si="150"/>
        <v>0</v>
      </c>
      <c r="O881" s="677">
        <f t="shared" ca="1" si="149"/>
        <v>0</v>
      </c>
      <c r="P881" s="677">
        <f t="shared" ca="1" si="149"/>
        <v>0</v>
      </c>
      <c r="Q881" s="677">
        <f t="shared" ca="1" si="149"/>
        <v>0</v>
      </c>
      <c r="R881" s="677">
        <f t="shared" ca="1" si="149"/>
        <v>0</v>
      </c>
      <c r="S881" s="677">
        <f t="shared" ca="1" si="149"/>
        <v>0</v>
      </c>
      <c r="T881" s="677">
        <f t="shared" ca="1" si="149"/>
        <v>0</v>
      </c>
      <c r="U881" s="677">
        <f t="shared" ca="1" si="149"/>
        <v>0</v>
      </c>
      <c r="V881" s="677">
        <f t="shared" ca="1" si="149"/>
        <v>0</v>
      </c>
      <c r="W881" s="677">
        <f t="shared" ca="1" si="144"/>
        <v>0</v>
      </c>
      <c r="X881" s="677">
        <f t="shared" ca="1" si="149"/>
        <v>0</v>
      </c>
      <c r="Y881" s="677">
        <f t="shared" ca="1" si="149"/>
        <v>0</v>
      </c>
      <c r="Z881" s="677">
        <f t="shared" ca="1" si="149"/>
        <v>0</v>
      </c>
      <c r="AA881" t="str">
        <f t="shared" si="145"/>
        <v>ASR_COMP</v>
      </c>
      <c r="AB881" s="957">
        <f t="shared" si="146"/>
        <v>44682</v>
      </c>
      <c r="AC881" t="str">
        <f t="shared" si="147"/>
        <v>Unaudited</v>
      </c>
    </row>
    <row r="882" spans="1:29" x14ac:dyDescent="0.25">
      <c r="A882" t="s">
        <v>423</v>
      </c>
      <c r="B882" t="s">
        <v>1388</v>
      </c>
      <c r="C882" t="s">
        <v>1389</v>
      </c>
      <c r="D882">
        <v>1900</v>
      </c>
      <c r="E882" s="957">
        <v>1</v>
      </c>
      <c r="F882" t="s">
        <v>443</v>
      </c>
      <c r="G882" s="957">
        <v>274</v>
      </c>
      <c r="H882" t="s">
        <v>384</v>
      </c>
      <c r="I882" s="937" t="s">
        <v>490</v>
      </c>
      <c r="J882" s="937" t="s">
        <v>493</v>
      </c>
      <c r="K882" s="937" t="s">
        <v>1022</v>
      </c>
      <c r="L882" s="937" t="s">
        <v>918</v>
      </c>
      <c r="M882" s="962" t="s">
        <v>919</v>
      </c>
      <c r="N882" s="677">
        <f t="shared" ca="1" si="150"/>
        <v>571765.62259401975</v>
      </c>
      <c r="O882" s="677">
        <f t="shared" ca="1" si="149"/>
        <v>490029.9113094302</v>
      </c>
      <c r="P882" s="677">
        <f t="shared" ca="1" si="149"/>
        <v>55786.151284589498</v>
      </c>
      <c r="Q882" s="677">
        <f t="shared" ca="1" si="149"/>
        <v>16240.33</v>
      </c>
      <c r="R882" s="677">
        <f t="shared" ca="1" si="149"/>
        <v>3236.41</v>
      </c>
      <c r="S882" s="677">
        <f t="shared" ca="1" si="149"/>
        <v>0</v>
      </c>
      <c r="T882" s="677">
        <f t="shared" ca="1" si="149"/>
        <v>3236.41</v>
      </c>
      <c r="U882" s="677">
        <f t="shared" ca="1" si="149"/>
        <v>0</v>
      </c>
      <c r="V882" s="677">
        <f t="shared" ca="1" si="149"/>
        <v>3236.41</v>
      </c>
      <c r="W882" s="677">
        <f t="shared" ca="1" si="144"/>
        <v>0</v>
      </c>
      <c r="X882" s="677">
        <f t="shared" ca="1" si="149"/>
        <v>0</v>
      </c>
      <c r="Y882" s="677">
        <f t="shared" ca="1" si="149"/>
        <v>0</v>
      </c>
      <c r="Z882" s="677">
        <f t="shared" ca="1" si="149"/>
        <v>0</v>
      </c>
      <c r="AA882" t="str">
        <f t="shared" si="145"/>
        <v>ASR_COMP</v>
      </c>
      <c r="AB882" s="957">
        <f t="shared" si="146"/>
        <v>44682</v>
      </c>
      <c r="AC882" t="str">
        <f t="shared" si="147"/>
        <v>Unaudited</v>
      </c>
    </row>
    <row r="883" spans="1:29" x14ac:dyDescent="0.25">
      <c r="A883" t="s">
        <v>423</v>
      </c>
      <c r="B883" t="s">
        <v>1388</v>
      </c>
      <c r="C883" t="s">
        <v>1389</v>
      </c>
      <c r="D883">
        <v>1900</v>
      </c>
      <c r="E883" s="957">
        <v>1</v>
      </c>
      <c r="F883" t="s">
        <v>443</v>
      </c>
      <c r="G883" s="957">
        <v>274</v>
      </c>
      <c r="H883" t="s">
        <v>384</v>
      </c>
      <c r="I883" s="937" t="s">
        <v>490</v>
      </c>
      <c r="J883" s="937" t="s">
        <v>13</v>
      </c>
      <c r="K883" s="937" t="s">
        <v>495</v>
      </c>
      <c r="L883" s="937" t="s">
        <v>97</v>
      </c>
      <c r="M883" s="962" t="s">
        <v>149</v>
      </c>
      <c r="N883" s="677">
        <f t="shared" ca="1" si="150"/>
        <v>0</v>
      </c>
      <c r="O883" s="677">
        <f t="shared" ca="1" si="149"/>
        <v>0</v>
      </c>
      <c r="P883" s="677">
        <f t="shared" ca="1" si="149"/>
        <v>0</v>
      </c>
      <c r="Q883" s="677">
        <f t="shared" ca="1" si="149"/>
        <v>0</v>
      </c>
      <c r="R883" s="677">
        <f t="shared" ca="1" si="149"/>
        <v>0</v>
      </c>
      <c r="S883" s="677">
        <f t="shared" ca="1" si="149"/>
        <v>0</v>
      </c>
      <c r="T883" s="677">
        <f t="shared" ca="1" si="149"/>
        <v>0</v>
      </c>
      <c r="U883" s="677">
        <f t="shared" ca="1" si="149"/>
        <v>0</v>
      </c>
      <c r="V883" s="677">
        <f t="shared" ca="1" si="149"/>
        <v>0</v>
      </c>
      <c r="W883" s="677">
        <f t="shared" ca="1" si="144"/>
        <v>0</v>
      </c>
      <c r="X883" s="677">
        <f t="shared" ca="1" si="149"/>
        <v>0</v>
      </c>
      <c r="Y883" s="677">
        <f t="shared" ca="1" si="149"/>
        <v>0</v>
      </c>
      <c r="Z883" s="677">
        <f t="shared" ca="1" si="149"/>
        <v>0</v>
      </c>
      <c r="AA883" t="str">
        <f t="shared" si="145"/>
        <v>ASR_COMP</v>
      </c>
      <c r="AB883" s="957">
        <f t="shared" si="146"/>
        <v>44682</v>
      </c>
      <c r="AC883" t="str">
        <f t="shared" si="147"/>
        <v>Unaudited</v>
      </c>
    </row>
    <row r="884" spans="1:29" x14ac:dyDescent="0.25">
      <c r="A884" t="s">
        <v>423</v>
      </c>
      <c r="B884" t="s">
        <v>1388</v>
      </c>
      <c r="C884" t="s">
        <v>1389</v>
      </c>
      <c r="D884">
        <v>1900</v>
      </c>
      <c r="E884" s="957">
        <v>1</v>
      </c>
      <c r="F884" t="s">
        <v>443</v>
      </c>
      <c r="G884" s="957">
        <v>274</v>
      </c>
      <c r="H884" t="s">
        <v>384</v>
      </c>
      <c r="I884" s="937" t="s">
        <v>490</v>
      </c>
      <c r="J884" s="937" t="s">
        <v>13</v>
      </c>
      <c r="K884" s="937" t="s">
        <v>13</v>
      </c>
      <c r="L884" s="945" t="s">
        <v>35</v>
      </c>
      <c r="M884" s="960" t="s">
        <v>13</v>
      </c>
      <c r="N884" s="677">
        <f t="shared" ca="1" si="150"/>
        <v>168054.79948930183</v>
      </c>
      <c r="O884" s="677">
        <f t="shared" ca="1" si="149"/>
        <v>110806.88751039167</v>
      </c>
      <c r="P884" s="677">
        <f t="shared" ca="1" si="149"/>
        <v>10201.561026777355</v>
      </c>
      <c r="Q884" s="677">
        <f t="shared" ca="1" si="149"/>
        <v>25659.710857683702</v>
      </c>
      <c r="R884" s="677">
        <f t="shared" ca="1" si="149"/>
        <v>9090.3047979071107</v>
      </c>
      <c r="S884" s="677">
        <f t="shared" ca="1" si="149"/>
        <v>1809.9282662866451</v>
      </c>
      <c r="T884" s="677">
        <f t="shared" ca="1" si="149"/>
        <v>2905.6920496553253</v>
      </c>
      <c r="U884" s="677">
        <f t="shared" ca="1" si="149"/>
        <v>6.6299460370359595</v>
      </c>
      <c r="V884" s="677">
        <f t="shared" ca="1" si="149"/>
        <v>2438.3260492110066</v>
      </c>
      <c r="W884" s="677">
        <f t="shared" ca="1" si="144"/>
        <v>1730.154545123075</v>
      </c>
      <c r="X884" s="677">
        <f t="shared" ca="1" si="149"/>
        <v>1031.7954734863745</v>
      </c>
      <c r="Y884" s="677">
        <f t="shared" ca="1" si="149"/>
        <v>2373.8089667425061</v>
      </c>
      <c r="Z884" s="677">
        <f t="shared" ca="1" si="149"/>
        <v>0</v>
      </c>
      <c r="AA884" t="str">
        <f t="shared" si="145"/>
        <v>ASR_COMP</v>
      </c>
      <c r="AB884" s="957">
        <f t="shared" si="146"/>
        <v>44682</v>
      </c>
      <c r="AC884" t="str">
        <f t="shared" si="147"/>
        <v>Unaudited</v>
      </c>
    </row>
    <row r="885" spans="1:29" x14ac:dyDescent="0.25">
      <c r="A885" t="s">
        <v>423</v>
      </c>
      <c r="B885" t="s">
        <v>1388</v>
      </c>
      <c r="C885" t="s">
        <v>1389</v>
      </c>
      <c r="D885">
        <v>1900</v>
      </c>
      <c r="E885" s="957">
        <v>1</v>
      </c>
      <c r="F885" t="s">
        <v>443</v>
      </c>
      <c r="G885" s="957">
        <v>274</v>
      </c>
      <c r="H885" t="s">
        <v>384</v>
      </c>
      <c r="I885" s="962" t="s">
        <v>491</v>
      </c>
      <c r="J885" s="962" t="s">
        <v>447</v>
      </c>
      <c r="K885" s="962" t="s">
        <v>0</v>
      </c>
      <c r="L885" s="937">
        <v>2.1</v>
      </c>
      <c r="M885" s="962" t="s">
        <v>150</v>
      </c>
      <c r="N885" s="677">
        <f t="shared" ca="1" si="150"/>
        <v>4887570.5400990695</v>
      </c>
      <c r="O885" s="677">
        <f t="shared" ca="1" si="149"/>
        <v>2669883.9882632094</v>
      </c>
      <c r="P885" s="677">
        <f t="shared" ca="1" si="149"/>
        <v>226604.70611525551</v>
      </c>
      <c r="Q885" s="677">
        <f t="shared" ca="1" si="149"/>
        <v>1332468.8001908846</v>
      </c>
      <c r="R885" s="677">
        <f t="shared" ca="1" si="149"/>
        <v>279733.94157917524</v>
      </c>
      <c r="S885" s="677">
        <f t="shared" ca="1" si="149"/>
        <v>56441.326119253623</v>
      </c>
      <c r="T885" s="677">
        <f t="shared" ca="1" si="149"/>
        <v>74604.031781759928</v>
      </c>
      <c r="U885" s="677">
        <f t="shared" ca="1" si="149"/>
        <v>8.4972984581433444</v>
      </c>
      <c r="V885" s="677">
        <f t="shared" ca="1" si="149"/>
        <v>21592.07212498421</v>
      </c>
      <c r="W885" s="677">
        <f t="shared" ca="1" si="144"/>
        <v>122486.13106885788</v>
      </c>
      <c r="X885" s="677">
        <f t="shared" ca="1" si="149"/>
        <v>33223.550957265994</v>
      </c>
      <c r="Y885" s="677">
        <f t="shared" ca="1" si="149"/>
        <v>70523.494599963175</v>
      </c>
      <c r="Z885" s="677">
        <f t="shared" ca="1" si="149"/>
        <v>0</v>
      </c>
      <c r="AA885" t="str">
        <f t="shared" si="145"/>
        <v>ASR_COMP</v>
      </c>
      <c r="AB885" s="957">
        <f t="shared" si="146"/>
        <v>44682</v>
      </c>
      <c r="AC885" t="str">
        <f t="shared" si="147"/>
        <v>Unaudited</v>
      </c>
    </row>
    <row r="886" spans="1:29" ht="30" x14ac:dyDescent="0.25">
      <c r="A886" t="s">
        <v>423</v>
      </c>
      <c r="B886" t="s">
        <v>1388</v>
      </c>
      <c r="C886" t="s">
        <v>1389</v>
      </c>
      <c r="D886">
        <v>1900</v>
      </c>
      <c r="E886" s="957">
        <v>1</v>
      </c>
      <c r="F886" t="s">
        <v>443</v>
      </c>
      <c r="G886" s="957">
        <v>274</v>
      </c>
      <c r="H886" t="s">
        <v>384</v>
      </c>
      <c r="I886" s="937" t="s">
        <v>491</v>
      </c>
      <c r="J886" s="937" t="s">
        <v>447</v>
      </c>
      <c r="K886" s="937" t="s">
        <v>0</v>
      </c>
      <c r="L886" s="937">
        <v>2.2000000000000002</v>
      </c>
      <c r="M886" s="962" t="s">
        <v>151</v>
      </c>
      <c r="N886" s="677">
        <f t="shared" ca="1" si="150"/>
        <v>-1501783.7900147671</v>
      </c>
      <c r="O886" s="677">
        <f t="shared" ca="1" si="149"/>
        <v>-962257.35515582678</v>
      </c>
      <c r="P886" s="677">
        <f t="shared" ca="1" si="149"/>
        <v>-41318.101020500646</v>
      </c>
      <c r="Q886" s="677">
        <f t="shared" ca="1" si="149"/>
        <v>-354812.80744531681</v>
      </c>
      <c r="R886" s="677">
        <f t="shared" ca="1" si="149"/>
        <v>-66846.207457791112</v>
      </c>
      <c r="S886" s="677">
        <f t="shared" ca="1" si="149"/>
        <v>-10512.241889373621</v>
      </c>
      <c r="T886" s="677">
        <f t="shared" ca="1" si="149"/>
        <v>-10416.818825796661</v>
      </c>
      <c r="U886" s="677">
        <f t="shared" ca="1" si="149"/>
        <v>0</v>
      </c>
      <c r="V886" s="677">
        <f t="shared" ca="1" si="149"/>
        <v>-7607.4625117855976</v>
      </c>
      <c r="W886" s="677">
        <f t="shared" ca="1" si="144"/>
        <v>-1276.3594594328792</v>
      </c>
      <c r="X886" s="677">
        <f t="shared" ca="1" si="149"/>
        <v>-7548.104756514479</v>
      </c>
      <c r="Y886" s="677">
        <f t="shared" ca="1" si="149"/>
        <v>-39188.331492428595</v>
      </c>
      <c r="Z886" s="677">
        <f t="shared" ca="1" si="149"/>
        <v>0</v>
      </c>
      <c r="AA886" t="str">
        <f t="shared" si="145"/>
        <v>ASR_COMP</v>
      </c>
      <c r="AB886" s="957">
        <f t="shared" si="146"/>
        <v>44682</v>
      </c>
      <c r="AC886" t="str">
        <f t="shared" si="147"/>
        <v>Unaudited</v>
      </c>
    </row>
    <row r="887" spans="1:29" x14ac:dyDescent="0.25">
      <c r="A887" t="s">
        <v>423</v>
      </c>
      <c r="B887" t="s">
        <v>1388</v>
      </c>
      <c r="C887" t="s">
        <v>1389</v>
      </c>
      <c r="D887">
        <v>1900</v>
      </c>
      <c r="E887" s="957">
        <v>1</v>
      </c>
      <c r="F887" t="s">
        <v>443</v>
      </c>
      <c r="G887" s="957">
        <v>274</v>
      </c>
      <c r="H887" t="s">
        <v>384</v>
      </c>
      <c r="I887" s="937" t="s">
        <v>491</v>
      </c>
      <c r="J887" s="937" t="s">
        <v>447</v>
      </c>
      <c r="K887" s="937" t="s">
        <v>0</v>
      </c>
      <c r="L887" s="937">
        <v>2.2999999999999998</v>
      </c>
      <c r="M887" s="962" t="s">
        <v>152</v>
      </c>
      <c r="N887" s="677">
        <f t="shared" ca="1" si="150"/>
        <v>1372270.2468784391</v>
      </c>
      <c r="O887" s="677">
        <f t="shared" ca="1" si="149"/>
        <v>1000246.4610862563</v>
      </c>
      <c r="P887" s="677">
        <f t="shared" ca="1" si="149"/>
        <v>87717.19778810571</v>
      </c>
      <c r="Q887" s="677">
        <f t="shared" ca="1" si="149"/>
        <v>169024.64447810463</v>
      </c>
      <c r="R887" s="677">
        <f t="shared" ca="1" si="149"/>
        <v>65812.542333833597</v>
      </c>
      <c r="S887" s="677">
        <f t="shared" ca="1" si="149"/>
        <v>9774.8648799095427</v>
      </c>
      <c r="T887" s="677">
        <f t="shared" ca="1" si="149"/>
        <v>8450.5183296983887</v>
      </c>
      <c r="U887" s="677">
        <f t="shared" ca="1" si="149"/>
        <v>3.116664286900491</v>
      </c>
      <c r="V887" s="677">
        <f t="shared" ca="1" si="149"/>
        <v>8140.7219798180377</v>
      </c>
      <c r="W887" s="677">
        <f t="shared" ca="1" si="144"/>
        <v>1577.6568159387953</v>
      </c>
      <c r="X887" s="677">
        <f t="shared" ca="1" si="149"/>
        <v>6017.4791085595971</v>
      </c>
      <c r="Y887" s="677">
        <f t="shared" ca="1" si="149"/>
        <v>15505.04341392754</v>
      </c>
      <c r="Z887" s="677">
        <f t="shared" ca="1" si="149"/>
        <v>0</v>
      </c>
      <c r="AA887" t="str">
        <f t="shared" si="145"/>
        <v>ASR_COMP</v>
      </c>
      <c r="AB887" s="957">
        <f t="shared" si="146"/>
        <v>44682</v>
      </c>
      <c r="AC887" t="str">
        <f t="shared" si="147"/>
        <v>Unaudited</v>
      </c>
    </row>
    <row r="888" spans="1:29" x14ac:dyDescent="0.25">
      <c r="A888" t="s">
        <v>423</v>
      </c>
      <c r="B888" t="s">
        <v>1388</v>
      </c>
      <c r="C888" t="s">
        <v>1389</v>
      </c>
      <c r="D888">
        <v>1900</v>
      </c>
      <c r="E888" s="957">
        <v>1</v>
      </c>
      <c r="F888" t="s">
        <v>443</v>
      </c>
      <c r="G888" s="957">
        <v>274</v>
      </c>
      <c r="H888" t="s">
        <v>384</v>
      </c>
      <c r="I888" s="937" t="s">
        <v>491</v>
      </c>
      <c r="J888" s="937" t="s">
        <v>447</v>
      </c>
      <c r="K888" s="937" t="s">
        <v>0</v>
      </c>
      <c r="L888" s="937">
        <v>2.4</v>
      </c>
      <c r="M888" s="962" t="s">
        <v>153</v>
      </c>
      <c r="N888" s="677">
        <f t="shared" ca="1" si="150"/>
        <v>1546315.3010539443</v>
      </c>
      <c r="O888" s="677">
        <f t="shared" ca="1" si="149"/>
        <v>980723.59257768188</v>
      </c>
      <c r="P888" s="677">
        <f t="shared" ca="1" si="149"/>
        <v>62214.79899531274</v>
      </c>
      <c r="Q888" s="677">
        <f t="shared" ca="1" si="149"/>
        <v>313530.21850073605</v>
      </c>
      <c r="R888" s="677">
        <f t="shared" ca="1" si="149"/>
        <v>102718.34588100415</v>
      </c>
      <c r="S888" s="677">
        <f t="shared" ca="1" si="149"/>
        <v>23498.38523677217</v>
      </c>
      <c r="T888" s="677">
        <f t="shared" ca="1" si="149"/>
        <v>16385.503766594407</v>
      </c>
      <c r="U888" s="677">
        <f t="shared" ca="1" si="149"/>
        <v>769.70651803905616</v>
      </c>
      <c r="V888" s="677">
        <f t="shared" ca="1" si="149"/>
        <v>2879.9925758514714</v>
      </c>
      <c r="W888" s="677">
        <f t="shared" ca="1" si="144"/>
        <v>3363.2283110265489</v>
      </c>
      <c r="X888" s="677">
        <f t="shared" ca="1" si="149"/>
        <v>19204.307339719879</v>
      </c>
      <c r="Y888" s="677">
        <f t="shared" ca="1" si="149"/>
        <v>21027.221351205662</v>
      </c>
      <c r="Z888" s="677">
        <f t="shared" ca="1" si="149"/>
        <v>0</v>
      </c>
      <c r="AA888" t="str">
        <f t="shared" si="145"/>
        <v>ASR_COMP</v>
      </c>
      <c r="AB888" s="957">
        <f t="shared" si="146"/>
        <v>44682</v>
      </c>
      <c r="AC888" t="str">
        <f t="shared" si="147"/>
        <v>Unaudited</v>
      </c>
    </row>
    <row r="889" spans="1:29" ht="30" x14ac:dyDescent="0.25">
      <c r="A889" t="s">
        <v>423</v>
      </c>
      <c r="B889" t="s">
        <v>1388</v>
      </c>
      <c r="C889" t="s">
        <v>1389</v>
      </c>
      <c r="D889">
        <v>1900</v>
      </c>
      <c r="E889" s="957">
        <v>1</v>
      </c>
      <c r="F889" t="s">
        <v>443</v>
      </c>
      <c r="G889" s="957">
        <v>274</v>
      </c>
      <c r="H889" t="s">
        <v>384</v>
      </c>
      <c r="I889" s="937" t="s">
        <v>491</v>
      </c>
      <c r="J889" s="937" t="s">
        <v>447</v>
      </c>
      <c r="K889" s="937" t="s">
        <v>0</v>
      </c>
      <c r="L889" s="945">
        <v>2.5</v>
      </c>
      <c r="M889" s="960" t="s">
        <v>154</v>
      </c>
      <c r="N889" s="677">
        <f t="shared" ca="1" si="150"/>
        <v>-1145266.9880834983</v>
      </c>
      <c r="O889" s="677">
        <f t="shared" ca="1" si="149"/>
        <v>-772617.15488253674</v>
      </c>
      <c r="P889" s="677">
        <f t="shared" ca="1" si="149"/>
        <v>-62074.605410308672</v>
      </c>
      <c r="Q889" s="677">
        <f t="shared" ca="1" si="149"/>
        <v>-216974.28034536156</v>
      </c>
      <c r="R889" s="677">
        <f t="shared" ca="1" si="149"/>
        <v>-58382.443127722254</v>
      </c>
      <c r="S889" s="677">
        <f t="shared" ca="1" si="149"/>
        <v>-5472.5084835774178</v>
      </c>
      <c r="T889" s="677">
        <f t="shared" ca="1" si="149"/>
        <v>-11954.393230460913</v>
      </c>
      <c r="U889" s="677">
        <f t="shared" ca="1" si="149"/>
        <v>-0.94638979551444469</v>
      </c>
      <c r="V889" s="677">
        <f t="shared" ca="1" si="149"/>
        <v>-3788.2322826923532</v>
      </c>
      <c r="W889" s="677">
        <f t="shared" ca="1" si="144"/>
        <v>-809.14351105024548</v>
      </c>
      <c r="X889" s="677">
        <f t="shared" ca="1" si="149"/>
        <v>-4761.7453416785629</v>
      </c>
      <c r="Y889" s="677">
        <f t="shared" ca="1" si="149"/>
        <v>-8431.535078314062</v>
      </c>
      <c r="Z889" s="677">
        <f t="shared" ca="1" si="149"/>
        <v>0</v>
      </c>
      <c r="AA889" t="str">
        <f t="shared" si="145"/>
        <v>ASR_COMP</v>
      </c>
      <c r="AB889" s="957">
        <f t="shared" si="146"/>
        <v>44682</v>
      </c>
      <c r="AC889" t="str">
        <f t="shared" si="147"/>
        <v>Unaudited</v>
      </c>
    </row>
    <row r="890" spans="1:29" x14ac:dyDescent="0.25">
      <c r="A890" t="s">
        <v>423</v>
      </c>
      <c r="B890" t="s">
        <v>1388</v>
      </c>
      <c r="C890" t="s">
        <v>1389</v>
      </c>
      <c r="D890">
        <v>1900</v>
      </c>
      <c r="E890" s="957">
        <v>1</v>
      </c>
      <c r="F890" t="s">
        <v>443</v>
      </c>
      <c r="G890" s="957">
        <v>274</v>
      </c>
      <c r="H890" t="s">
        <v>384</v>
      </c>
      <c r="I890" s="962" t="s">
        <v>491</v>
      </c>
      <c r="J890" s="962" t="s">
        <v>447</v>
      </c>
      <c r="K890" s="962" t="s">
        <v>0</v>
      </c>
      <c r="L890" s="937" t="s">
        <v>99</v>
      </c>
      <c r="M890" s="962" t="s">
        <v>7</v>
      </c>
      <c r="N890" s="677">
        <f t="shared" ca="1" si="150"/>
        <v>0</v>
      </c>
      <c r="O890" s="677">
        <f t="shared" ca="1" si="149"/>
        <v>0</v>
      </c>
      <c r="P890" s="677">
        <f t="shared" ca="1" si="149"/>
        <v>0</v>
      </c>
      <c r="Q890" s="677">
        <f t="shared" ca="1" si="149"/>
        <v>0</v>
      </c>
      <c r="R890" s="677">
        <f t="shared" ca="1" si="149"/>
        <v>0</v>
      </c>
      <c r="S890" s="677">
        <f t="shared" ca="1" si="149"/>
        <v>0</v>
      </c>
      <c r="T890" s="677">
        <f t="shared" ca="1" si="149"/>
        <v>0</v>
      </c>
      <c r="U890" s="677">
        <f t="shared" ca="1" si="149"/>
        <v>0</v>
      </c>
      <c r="V890" s="677">
        <f t="shared" ca="1" si="149"/>
        <v>0</v>
      </c>
      <c r="W890" s="677">
        <f t="shared" ca="1" si="144"/>
        <v>0</v>
      </c>
      <c r="X890" s="677">
        <f t="shared" ca="1" si="149"/>
        <v>0</v>
      </c>
      <c r="Y890" s="677">
        <f t="shared" ca="1" si="149"/>
        <v>0</v>
      </c>
      <c r="Z890" s="677">
        <f t="shared" ca="1" si="149"/>
        <v>0</v>
      </c>
      <c r="AA890" t="str">
        <f t="shared" si="145"/>
        <v>ASR_COMP</v>
      </c>
      <c r="AB890" s="957">
        <f t="shared" si="146"/>
        <v>44682</v>
      </c>
      <c r="AC890" t="str">
        <f t="shared" si="147"/>
        <v>Unaudited</v>
      </c>
    </row>
    <row r="891" spans="1:29" x14ac:dyDescent="0.25">
      <c r="A891" t="s">
        <v>423</v>
      </c>
      <c r="B891" t="s">
        <v>1388</v>
      </c>
      <c r="C891" t="s">
        <v>1389</v>
      </c>
      <c r="D891">
        <v>1900</v>
      </c>
      <c r="E891" s="957">
        <v>1</v>
      </c>
      <c r="F891" t="s">
        <v>443</v>
      </c>
      <c r="G891" s="957">
        <v>274</v>
      </c>
      <c r="H891" t="s">
        <v>384</v>
      </c>
      <c r="I891" s="937" t="s">
        <v>491</v>
      </c>
      <c r="J891" s="937" t="s">
        <v>447</v>
      </c>
      <c r="K891" s="937" t="s">
        <v>0</v>
      </c>
      <c r="L891" s="937" t="s">
        <v>155</v>
      </c>
      <c r="M891" s="962" t="s">
        <v>454</v>
      </c>
      <c r="N891" s="677">
        <f t="shared" ca="1" si="150"/>
        <v>0</v>
      </c>
      <c r="O891" s="677">
        <f t="shared" ca="1" si="149"/>
        <v>0</v>
      </c>
      <c r="P891" s="677">
        <f t="shared" ca="1" si="149"/>
        <v>0</v>
      </c>
      <c r="Q891" s="677">
        <f t="shared" ca="1" si="149"/>
        <v>0</v>
      </c>
      <c r="R891" s="677">
        <f t="shared" ca="1" si="149"/>
        <v>0</v>
      </c>
      <c r="S891" s="677">
        <f t="shared" ca="1" si="149"/>
        <v>0</v>
      </c>
      <c r="T891" s="677">
        <f t="shared" ca="1" si="149"/>
        <v>0</v>
      </c>
      <c r="U891" s="677">
        <f t="shared" ca="1" si="149"/>
        <v>0</v>
      </c>
      <c r="V891" s="677">
        <f t="shared" ca="1" si="149"/>
        <v>0</v>
      </c>
      <c r="W891" s="677">
        <f t="shared" ca="1" si="144"/>
        <v>0</v>
      </c>
      <c r="X891" s="677">
        <f t="shared" ca="1" si="149"/>
        <v>0</v>
      </c>
      <c r="Y891" s="677">
        <f t="shared" ca="1" si="149"/>
        <v>0</v>
      </c>
      <c r="Z891" s="677">
        <f t="shared" ca="1" si="149"/>
        <v>0</v>
      </c>
      <c r="AA891" t="str">
        <f t="shared" si="145"/>
        <v>ASR_COMP</v>
      </c>
      <c r="AB891" s="957">
        <f t="shared" si="146"/>
        <v>44682</v>
      </c>
      <c r="AC891" t="str">
        <f t="shared" si="147"/>
        <v>Unaudited</v>
      </c>
    </row>
    <row r="892" spans="1:29" x14ac:dyDescent="0.25">
      <c r="A892" t="s">
        <v>423</v>
      </c>
      <c r="B892" t="s">
        <v>1388</v>
      </c>
      <c r="C892" t="s">
        <v>1389</v>
      </c>
      <c r="D892">
        <v>1900</v>
      </c>
      <c r="E892" s="957">
        <v>1</v>
      </c>
      <c r="F892" t="s">
        <v>443</v>
      </c>
      <c r="G892" s="957">
        <v>274</v>
      </c>
      <c r="H892" t="s">
        <v>384</v>
      </c>
      <c r="I892" s="937" t="s">
        <v>491</v>
      </c>
      <c r="J892" s="937" t="s">
        <v>447</v>
      </c>
      <c r="K892" s="937" t="s">
        <v>0</v>
      </c>
      <c r="L892" s="937" t="s">
        <v>920</v>
      </c>
      <c r="M892" s="962" t="s">
        <v>24</v>
      </c>
      <c r="N892" s="677">
        <f t="shared" ca="1" si="150"/>
        <v>3632.05</v>
      </c>
      <c r="O892" s="677">
        <f t="shared" ca="1" si="149"/>
        <v>3632.05</v>
      </c>
      <c r="P892" s="677">
        <f t="shared" ca="1" si="149"/>
        <v>0</v>
      </c>
      <c r="Q892" s="677">
        <f t="shared" ca="1" si="149"/>
        <v>0</v>
      </c>
      <c r="R892" s="677">
        <f t="shared" ca="1" si="149"/>
        <v>0</v>
      </c>
      <c r="S892" s="677">
        <f t="shared" ca="1" si="149"/>
        <v>0</v>
      </c>
      <c r="T892" s="677">
        <f t="shared" ca="1" si="149"/>
        <v>0</v>
      </c>
      <c r="U892" s="677">
        <f t="shared" ca="1" si="149"/>
        <v>0</v>
      </c>
      <c r="V892" s="677">
        <f t="shared" ca="1" si="149"/>
        <v>0</v>
      </c>
      <c r="W892" s="677">
        <f t="shared" ca="1" si="144"/>
        <v>0</v>
      </c>
      <c r="X892" s="677">
        <f t="shared" ca="1" si="149"/>
        <v>0</v>
      </c>
      <c r="Y892" s="677">
        <f t="shared" ca="1" si="149"/>
        <v>0</v>
      </c>
      <c r="Z892" s="677">
        <f t="shared" ca="1" si="149"/>
        <v>0</v>
      </c>
      <c r="AA892" t="str">
        <f t="shared" si="145"/>
        <v>ASR_COMP</v>
      </c>
      <c r="AB892" s="957">
        <f t="shared" si="146"/>
        <v>44682</v>
      </c>
      <c r="AC892" t="str">
        <f t="shared" si="147"/>
        <v>Unaudited</v>
      </c>
    </row>
    <row r="893" spans="1:29" x14ac:dyDescent="0.25">
      <c r="A893" t="s">
        <v>423</v>
      </c>
      <c r="B893" t="s">
        <v>1388</v>
      </c>
      <c r="C893" t="s">
        <v>1389</v>
      </c>
      <c r="D893">
        <v>1900</v>
      </c>
      <c r="E893" s="957">
        <v>1</v>
      </c>
      <c r="F893" t="s">
        <v>443</v>
      </c>
      <c r="G893" s="957">
        <v>274</v>
      </c>
      <c r="H893" t="s">
        <v>384</v>
      </c>
      <c r="I893" s="937" t="s">
        <v>491</v>
      </c>
      <c r="J893" s="937" t="s">
        <v>447</v>
      </c>
      <c r="K893" s="937" t="s">
        <v>53</v>
      </c>
      <c r="L893" s="937">
        <v>3.1</v>
      </c>
      <c r="M893" s="962" t="s">
        <v>33</v>
      </c>
      <c r="N893" s="677">
        <f t="shared" ca="1" si="150"/>
        <v>3400663.7839273955</v>
      </c>
      <c r="O893" s="677">
        <f t="shared" ca="1" si="149"/>
        <v>2505417.6280582435</v>
      </c>
      <c r="P893" s="677">
        <f t="shared" ca="1" si="149"/>
        <v>143876.69682821329</v>
      </c>
      <c r="Q893" s="677">
        <f t="shared" ca="1" si="149"/>
        <v>405477.93471235386</v>
      </c>
      <c r="R893" s="677">
        <f t="shared" ca="1" si="149"/>
        <v>196107.30090282214</v>
      </c>
      <c r="S893" s="677">
        <f t="shared" ca="1" si="149"/>
        <v>30010.346175003673</v>
      </c>
      <c r="T893" s="677">
        <f t="shared" ca="1" si="149"/>
        <v>68479.415857002343</v>
      </c>
      <c r="U893" s="677">
        <f t="shared" ca="1" si="149"/>
        <v>547.71823547851352</v>
      </c>
      <c r="V893" s="677">
        <f t="shared" ca="1" si="149"/>
        <v>16289.110390598793</v>
      </c>
      <c r="W893" s="677">
        <f t="shared" ca="1" si="144"/>
        <v>8266.2745704743356</v>
      </c>
      <c r="X893" s="677">
        <f t="shared" ca="1" si="149"/>
        <v>13072.193390017252</v>
      </c>
      <c r="Y893" s="677">
        <f t="shared" ca="1" si="149"/>
        <v>13119.164807186824</v>
      </c>
      <c r="Z893" s="677">
        <f t="shared" ca="1" si="149"/>
        <v>0</v>
      </c>
      <c r="AA893" t="str">
        <f t="shared" si="145"/>
        <v>ASR_COMP</v>
      </c>
      <c r="AB893" s="957">
        <f t="shared" si="146"/>
        <v>44682</v>
      </c>
      <c r="AC893" t="str">
        <f t="shared" si="147"/>
        <v>Unaudited</v>
      </c>
    </row>
    <row r="894" spans="1:29" x14ac:dyDescent="0.25">
      <c r="A894" t="s">
        <v>423</v>
      </c>
      <c r="B894" t="s">
        <v>1388</v>
      </c>
      <c r="C894" t="s">
        <v>1389</v>
      </c>
      <c r="D894">
        <v>1900</v>
      </c>
      <c r="E894" s="957">
        <v>1</v>
      </c>
      <c r="F894" t="s">
        <v>443</v>
      </c>
      <c r="G894" s="957">
        <v>274</v>
      </c>
      <c r="H894" t="s">
        <v>384</v>
      </c>
      <c r="I894" s="937" t="s">
        <v>491</v>
      </c>
      <c r="J894" s="937" t="s">
        <v>447</v>
      </c>
      <c r="K894" s="937" t="s">
        <v>53</v>
      </c>
      <c r="L894" s="937">
        <v>3.2</v>
      </c>
      <c r="M894" s="962" t="s">
        <v>34</v>
      </c>
      <c r="N894" s="677">
        <f t="shared" ca="1" si="150"/>
        <v>1004971.4536149568</v>
      </c>
      <c r="O894" s="677">
        <f t="shared" ca="1" si="149"/>
        <v>701043.12416503462</v>
      </c>
      <c r="P894" s="677">
        <f t="shared" ca="1" si="149"/>
        <v>32843.584899489855</v>
      </c>
      <c r="Q894" s="677">
        <f t="shared" ca="1" si="149"/>
        <v>196956.66065608399</v>
      </c>
      <c r="R894" s="677">
        <f t="shared" ca="1" si="149"/>
        <v>28187.665346544451</v>
      </c>
      <c r="S894" s="677">
        <f t="shared" ca="1" si="149"/>
        <v>12338.63807687334</v>
      </c>
      <c r="T894" s="677">
        <f t="shared" ca="1" si="149"/>
        <v>5944.5569465799254</v>
      </c>
      <c r="U894" s="677">
        <f t="shared" ca="1" si="149"/>
        <v>5.6504562723888272</v>
      </c>
      <c r="V894" s="677">
        <f t="shared" ca="1" si="149"/>
        <v>625.53610250739803</v>
      </c>
      <c r="W894" s="677">
        <f t="shared" ca="1" si="144"/>
        <v>2793.301497089783</v>
      </c>
      <c r="X894" s="677">
        <f t="shared" ca="1" si="149"/>
        <v>8638.0762125257497</v>
      </c>
      <c r="Y894" s="677">
        <f t="shared" ca="1" si="149"/>
        <v>15594.659255955263</v>
      </c>
      <c r="Z894" s="677">
        <f t="shared" ca="1" si="149"/>
        <v>0</v>
      </c>
      <c r="AA894" t="str">
        <f t="shared" si="145"/>
        <v>ASR_COMP</v>
      </c>
      <c r="AB894" s="957">
        <f t="shared" si="146"/>
        <v>44682</v>
      </c>
      <c r="AC894" t="str">
        <f t="shared" si="147"/>
        <v>Unaudited</v>
      </c>
    </row>
    <row r="895" spans="1:29" x14ac:dyDescent="0.25">
      <c r="A895" t="s">
        <v>423</v>
      </c>
      <c r="B895" t="s">
        <v>1388</v>
      </c>
      <c r="C895" t="s">
        <v>1389</v>
      </c>
      <c r="D895">
        <v>1900</v>
      </c>
      <c r="E895" s="957">
        <v>1</v>
      </c>
      <c r="F895" t="s">
        <v>443</v>
      </c>
      <c r="G895" s="957">
        <v>274</v>
      </c>
      <c r="H895" t="s">
        <v>384</v>
      </c>
      <c r="I895" s="937" t="s">
        <v>491</v>
      </c>
      <c r="J895" s="937" t="s">
        <v>447</v>
      </c>
      <c r="K895" s="937" t="s">
        <v>53</v>
      </c>
      <c r="L895" s="937">
        <v>3.3</v>
      </c>
      <c r="M895" s="962" t="s">
        <v>54</v>
      </c>
      <c r="N895" s="677">
        <f t="shared" ca="1" si="150"/>
        <v>2290.94</v>
      </c>
      <c r="O895" s="677">
        <f t="shared" ca="1" si="149"/>
        <v>0</v>
      </c>
      <c r="P895" s="677">
        <f t="shared" ca="1" si="149"/>
        <v>0</v>
      </c>
      <c r="Q895" s="677">
        <f t="shared" ca="1" si="149"/>
        <v>0</v>
      </c>
      <c r="R895" s="677">
        <f t="shared" ca="1" si="149"/>
        <v>0</v>
      </c>
      <c r="S895" s="677">
        <f t="shared" ca="1" si="149"/>
        <v>1508.69</v>
      </c>
      <c r="T895" s="677">
        <f t="shared" ca="1" si="149"/>
        <v>0</v>
      </c>
      <c r="U895" s="677">
        <f t="shared" ca="1" si="149"/>
        <v>0</v>
      </c>
      <c r="V895" s="677">
        <f t="shared" ca="1" si="149"/>
        <v>0</v>
      </c>
      <c r="W895" s="677">
        <f t="shared" ca="1" si="144"/>
        <v>0</v>
      </c>
      <c r="X895" s="677">
        <f t="shared" ca="1" si="149"/>
        <v>782.25</v>
      </c>
      <c r="Y895" s="677">
        <f t="shared" ca="1" si="149"/>
        <v>0</v>
      </c>
      <c r="Z895" s="677">
        <f t="shared" ca="1" si="149"/>
        <v>0</v>
      </c>
      <c r="AA895" t="str">
        <f t="shared" si="145"/>
        <v>ASR_COMP</v>
      </c>
      <c r="AB895" s="957">
        <f t="shared" si="146"/>
        <v>44682</v>
      </c>
      <c r="AC895" t="str">
        <f t="shared" si="147"/>
        <v>Unaudited</v>
      </c>
    </row>
    <row r="896" spans="1:29" x14ac:dyDescent="0.25">
      <c r="A896" t="s">
        <v>423</v>
      </c>
      <c r="B896" t="s">
        <v>1388</v>
      </c>
      <c r="C896" t="s">
        <v>1389</v>
      </c>
      <c r="D896">
        <v>1900</v>
      </c>
      <c r="E896" s="957">
        <v>1</v>
      </c>
      <c r="F896" t="s">
        <v>443</v>
      </c>
      <c r="G896" s="957">
        <v>274</v>
      </c>
      <c r="H896" t="s">
        <v>384</v>
      </c>
      <c r="I896" s="937" t="s">
        <v>491</v>
      </c>
      <c r="J896" s="937" t="s">
        <v>447</v>
      </c>
      <c r="K896" s="937" t="s">
        <v>53</v>
      </c>
      <c r="L896" s="937" t="s">
        <v>44</v>
      </c>
      <c r="M896" s="962" t="s">
        <v>156</v>
      </c>
      <c r="N896" s="677">
        <f t="shared" ca="1" si="150"/>
        <v>0</v>
      </c>
      <c r="O896" s="677">
        <f t="shared" ca="1" si="149"/>
        <v>0</v>
      </c>
      <c r="P896" s="677">
        <f t="shared" ca="1" si="149"/>
        <v>0</v>
      </c>
      <c r="Q896" s="677">
        <f t="shared" ca="1" si="149"/>
        <v>0</v>
      </c>
      <c r="R896" s="677">
        <f t="shared" ca="1" si="149"/>
        <v>0</v>
      </c>
      <c r="S896" s="677">
        <f t="shared" ca="1" si="149"/>
        <v>0</v>
      </c>
      <c r="T896" s="677">
        <f t="shared" ca="1" si="149"/>
        <v>0</v>
      </c>
      <c r="U896" s="677">
        <f t="shared" ca="1" si="149"/>
        <v>0</v>
      </c>
      <c r="V896" s="677">
        <f t="shared" ca="1" si="149"/>
        <v>0</v>
      </c>
      <c r="W896" s="677">
        <f t="shared" ca="1" si="144"/>
        <v>0</v>
      </c>
      <c r="X896" s="677">
        <f t="shared" ca="1" si="149"/>
        <v>0</v>
      </c>
      <c r="Y896" s="677">
        <f t="shared" ca="1" si="149"/>
        <v>0</v>
      </c>
      <c r="Z896" s="677">
        <f t="shared" ca="1" si="149"/>
        <v>0</v>
      </c>
      <c r="AA896" t="str">
        <f t="shared" si="145"/>
        <v>ASR_COMP</v>
      </c>
      <c r="AB896" s="957">
        <f t="shared" si="146"/>
        <v>44682</v>
      </c>
      <c r="AC896" t="str">
        <f t="shared" si="147"/>
        <v>Unaudited</v>
      </c>
    </row>
    <row r="897" spans="1:29" x14ac:dyDescent="0.25">
      <c r="A897" t="s">
        <v>423</v>
      </c>
      <c r="B897" t="s">
        <v>1388</v>
      </c>
      <c r="C897" t="s">
        <v>1389</v>
      </c>
      <c r="D897">
        <v>1900</v>
      </c>
      <c r="E897" s="957">
        <v>1</v>
      </c>
      <c r="F897" t="s">
        <v>443</v>
      </c>
      <c r="G897" s="957">
        <v>274</v>
      </c>
      <c r="H897" t="s">
        <v>384</v>
      </c>
      <c r="I897" s="937" t="s">
        <v>491</v>
      </c>
      <c r="J897" s="937" t="s">
        <v>447</v>
      </c>
      <c r="K897" s="937" t="s">
        <v>53</v>
      </c>
      <c r="L897" s="945" t="s">
        <v>41</v>
      </c>
      <c r="M897" s="960" t="s">
        <v>52</v>
      </c>
      <c r="N897" s="677">
        <f t="shared" ca="1" si="150"/>
        <v>221566.32324119133</v>
      </c>
      <c r="O897" s="677">
        <f t="shared" ca="1" si="149"/>
        <v>168265.81402325223</v>
      </c>
      <c r="P897" s="677">
        <f t="shared" ca="1" si="149"/>
        <v>3567.0315838054653</v>
      </c>
      <c r="Q897" s="677">
        <f t="shared" ca="1" si="149"/>
        <v>34277.190495057555</v>
      </c>
      <c r="R897" s="677">
        <f t="shared" ca="1" si="149"/>
        <v>4557.1799010572713</v>
      </c>
      <c r="S897" s="677">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3641.2173726612582</v>
      </c>
      <c r="T897" s="677">
        <f t="shared" ca="1" si="151"/>
        <v>1482.6468579295529</v>
      </c>
      <c r="U897" s="677">
        <f t="shared" ca="1" si="151"/>
        <v>0</v>
      </c>
      <c r="V897" s="677">
        <f t="shared" ca="1" si="151"/>
        <v>409.50423298873375</v>
      </c>
      <c r="W897" s="677">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7">
        <f t="shared" ca="1" si="151"/>
        <v>4209.4915283534474</v>
      </c>
      <c r="Y897" s="677">
        <f t="shared" ca="1" si="151"/>
        <v>1156.2472460858367</v>
      </c>
      <c r="Z897" s="677">
        <f t="shared" ca="1" si="151"/>
        <v>0</v>
      </c>
      <c r="AA897" t="str">
        <f t="shared" si="145"/>
        <v>ASR_COMP</v>
      </c>
      <c r="AB897" s="957">
        <f t="shared" si="146"/>
        <v>44682</v>
      </c>
      <c r="AC897" t="str">
        <f t="shared" si="147"/>
        <v>Unaudited</v>
      </c>
    </row>
    <row r="898" spans="1:29" x14ac:dyDescent="0.25">
      <c r="A898" t="s">
        <v>423</v>
      </c>
      <c r="B898" t="s">
        <v>1388</v>
      </c>
      <c r="C898" t="s">
        <v>1389</v>
      </c>
      <c r="D898">
        <v>1900</v>
      </c>
      <c r="E898" s="957">
        <v>1</v>
      </c>
      <c r="F898" t="s">
        <v>443</v>
      </c>
      <c r="G898" s="957">
        <v>274</v>
      </c>
      <c r="H898" t="s">
        <v>384</v>
      </c>
      <c r="I898" s="962" t="s">
        <v>491</v>
      </c>
      <c r="J898" s="962" t="s">
        <v>447</v>
      </c>
      <c r="K898" s="962" t="s">
        <v>53</v>
      </c>
      <c r="L898" s="937" t="s">
        <v>42</v>
      </c>
      <c r="M898" s="962" t="s">
        <v>157</v>
      </c>
      <c r="N898" s="677">
        <f t="shared" ca="1" si="150"/>
        <v>-1326352.5989125741</v>
      </c>
      <c r="O898" s="677">
        <f t="shared" ca="1" si="151"/>
        <v>-943581.13437282364</v>
      </c>
      <c r="P898" s="677">
        <f t="shared" ca="1" si="151"/>
        <v>-51619.959862870011</v>
      </c>
      <c r="Q898" s="677">
        <f t="shared" ca="1" si="151"/>
        <v>-204357.85577898577</v>
      </c>
      <c r="R898" s="677">
        <f t="shared" ca="1" si="151"/>
        <v>-74014.005329143911</v>
      </c>
      <c r="S898" s="677">
        <f t="shared" ca="1" si="151"/>
        <v>-11239.029683023999</v>
      </c>
      <c r="T898" s="677">
        <f t="shared" ca="1" si="151"/>
        <v>-13692.62432949594</v>
      </c>
      <c r="U898" s="677">
        <f t="shared" ca="1" si="151"/>
        <v>-12.797391152052263</v>
      </c>
      <c r="V898" s="677">
        <f t="shared" ca="1" si="151"/>
        <v>-5551.3948732009803</v>
      </c>
      <c r="W898" s="677">
        <f t="shared" ca="1" si="152"/>
        <v>-2159.4038078609829</v>
      </c>
      <c r="X898" s="677">
        <f t="shared" ca="1" si="151"/>
        <v>-6356.7839214366468</v>
      </c>
      <c r="Y898" s="677">
        <f t="shared" ca="1" si="151"/>
        <v>-13767.609562580268</v>
      </c>
      <c r="Z898" s="677">
        <f t="shared" ca="1" si="151"/>
        <v>0</v>
      </c>
      <c r="AA898" t="str">
        <f t="shared" ref="AA898:AA961" si="153">file_name</f>
        <v>ASR_COMP</v>
      </c>
      <c r="AB898" s="957">
        <f t="shared" ref="AB898:AB961" si="154">file_date</f>
        <v>44682</v>
      </c>
      <c r="AC898" t="str">
        <f t="shared" ref="AC898:AC961" si="155">status</f>
        <v>Unaudited</v>
      </c>
    </row>
    <row r="899" spans="1:29" x14ac:dyDescent="0.25">
      <c r="A899" t="s">
        <v>423</v>
      </c>
      <c r="B899" t="s">
        <v>1388</v>
      </c>
      <c r="C899" t="s">
        <v>1389</v>
      </c>
      <c r="D899">
        <v>1900</v>
      </c>
      <c r="E899" s="957">
        <v>1</v>
      </c>
      <c r="F899" t="s">
        <v>443</v>
      </c>
      <c r="G899" s="957">
        <v>274</v>
      </c>
      <c r="H899" t="s">
        <v>384</v>
      </c>
      <c r="I899" s="937" t="s">
        <v>491</v>
      </c>
      <c r="J899" s="937" t="s">
        <v>447</v>
      </c>
      <c r="K899" s="937" t="s">
        <v>53</v>
      </c>
      <c r="L899" s="937" t="s">
        <v>43</v>
      </c>
      <c r="M899" s="962" t="s">
        <v>465</v>
      </c>
      <c r="N899" s="677">
        <f t="shared" ca="1" si="150"/>
        <v>549103.40514281997</v>
      </c>
      <c r="O899" s="677">
        <f t="shared" ca="1" si="151"/>
        <v>361756.74882094853</v>
      </c>
      <c r="P899" s="677">
        <f t="shared" ca="1" si="151"/>
        <v>26159.695524366613</v>
      </c>
      <c r="Q899" s="677">
        <f t="shared" ca="1" si="151"/>
        <v>95512.696947503529</v>
      </c>
      <c r="R899" s="677">
        <f t="shared" ca="1" si="151"/>
        <v>28856.743340508539</v>
      </c>
      <c r="S899" s="677">
        <f t="shared" ca="1" si="151"/>
        <v>7598.9314207175066</v>
      </c>
      <c r="T899" s="677">
        <f t="shared" ca="1" si="151"/>
        <v>1698.6328139735758</v>
      </c>
      <c r="U899" s="677">
        <f t="shared" ca="1" si="151"/>
        <v>35.481430202232943</v>
      </c>
      <c r="V899" s="677">
        <f t="shared" ca="1" si="151"/>
        <v>2290.3279523773203</v>
      </c>
      <c r="W899" s="677">
        <f t="shared" ca="1" si="152"/>
        <v>8998.2940518482246</v>
      </c>
      <c r="X899" s="677">
        <f t="shared" ca="1" si="151"/>
        <v>7890.5346806036687</v>
      </c>
      <c r="Y899" s="677">
        <f t="shared" ca="1" si="151"/>
        <v>8305.3181597701732</v>
      </c>
      <c r="Z899" s="677">
        <f t="shared" ca="1" si="151"/>
        <v>0</v>
      </c>
      <c r="AA899" t="str">
        <f t="shared" si="153"/>
        <v>ASR_COMP</v>
      </c>
      <c r="AB899" s="957">
        <f t="shared" si="154"/>
        <v>44682</v>
      </c>
      <c r="AC899" t="str">
        <f t="shared" si="155"/>
        <v>Unaudited</v>
      </c>
    </row>
    <row r="900" spans="1:29" x14ac:dyDescent="0.25">
      <c r="A900" t="s">
        <v>423</v>
      </c>
      <c r="B900" t="s">
        <v>1388</v>
      </c>
      <c r="C900" t="s">
        <v>1389</v>
      </c>
      <c r="D900">
        <v>1900</v>
      </c>
      <c r="E900" s="957">
        <v>1</v>
      </c>
      <c r="F900" t="s">
        <v>443</v>
      </c>
      <c r="G900" s="957">
        <v>274</v>
      </c>
      <c r="H900" t="s">
        <v>384</v>
      </c>
      <c r="I900" s="937" t="s">
        <v>491</v>
      </c>
      <c r="J900" s="937" t="s">
        <v>447</v>
      </c>
      <c r="K900" s="937" t="s">
        <v>923</v>
      </c>
      <c r="L900" s="937" t="s">
        <v>924</v>
      </c>
      <c r="M900" s="962" t="s">
        <v>923</v>
      </c>
      <c r="N900" s="677">
        <f t="shared" ca="1" si="150"/>
        <v>780072.65267140698</v>
      </c>
      <c r="O900" s="677">
        <f t="shared" ca="1" si="151"/>
        <v>673861.07331526314</v>
      </c>
      <c r="P900" s="677">
        <f t="shared" ca="1" si="151"/>
        <v>77145.064559304272</v>
      </c>
      <c r="Q900" s="677">
        <f t="shared" ca="1" si="151"/>
        <v>14456.176263585841</v>
      </c>
      <c r="R900" s="677">
        <f t="shared" ca="1" si="151"/>
        <v>5555.0156139359151</v>
      </c>
      <c r="S900" s="677">
        <f t="shared" ca="1" si="151"/>
        <v>309.70357863672825</v>
      </c>
      <c r="T900" s="677">
        <f t="shared" ca="1" si="151"/>
        <v>2391.5984573771184</v>
      </c>
      <c r="U900" s="677">
        <f t="shared" ca="1" si="151"/>
        <v>1.4460883116830729</v>
      </c>
      <c r="V900" s="677">
        <f t="shared" ca="1" si="151"/>
        <v>5299.0765365127927</v>
      </c>
      <c r="W900" s="677">
        <f t="shared" ca="1" si="152"/>
        <v>380.6108035147912</v>
      </c>
      <c r="X900" s="677">
        <f t="shared" ca="1" si="151"/>
        <v>321.58821979596541</v>
      </c>
      <c r="Y900" s="677">
        <f t="shared" ca="1" si="151"/>
        <v>351.2992351685632</v>
      </c>
      <c r="Z900" s="677">
        <f t="shared" ca="1" si="151"/>
        <v>0</v>
      </c>
      <c r="AA900" t="str">
        <f t="shared" si="153"/>
        <v>ASR_COMP</v>
      </c>
      <c r="AB900" s="957">
        <f t="shared" si="154"/>
        <v>44682</v>
      </c>
      <c r="AC900" t="str">
        <f t="shared" si="155"/>
        <v>Unaudited</v>
      </c>
    </row>
    <row r="901" spans="1:29" x14ac:dyDescent="0.25">
      <c r="A901" t="s">
        <v>423</v>
      </c>
      <c r="B901" t="s">
        <v>1388</v>
      </c>
      <c r="C901" t="s">
        <v>1389</v>
      </c>
      <c r="D901">
        <v>1900</v>
      </c>
      <c r="E901" s="957">
        <v>1</v>
      </c>
      <c r="F901" t="s">
        <v>443</v>
      </c>
      <c r="G901" s="957">
        <v>274</v>
      </c>
      <c r="H901" t="s">
        <v>384</v>
      </c>
      <c r="I901" s="937" t="s">
        <v>491</v>
      </c>
      <c r="J901" s="937" t="s">
        <v>447</v>
      </c>
      <c r="K901" s="937" t="s">
        <v>923</v>
      </c>
      <c r="L901" s="937" t="s">
        <v>925</v>
      </c>
      <c r="M901" s="962" t="s">
        <v>928</v>
      </c>
      <c r="N901" s="677">
        <f t="shared" ca="1" si="150"/>
        <v>-265020.6688261354</v>
      </c>
      <c r="O901" s="677">
        <f t="shared" ca="1" si="151"/>
        <v>-169810.12149808707</v>
      </c>
      <c r="P901" s="677">
        <f t="shared" ca="1" si="151"/>
        <v>-7291.4295918530552</v>
      </c>
      <c r="Q901" s="677">
        <f t="shared" ca="1" si="151"/>
        <v>-62614.024843291198</v>
      </c>
      <c r="R901" s="677">
        <f t="shared" ca="1" si="151"/>
        <v>-11796.389551374903</v>
      </c>
      <c r="S901" s="677">
        <f t="shared" ca="1" si="151"/>
        <v>-1855.1015098894625</v>
      </c>
      <c r="T901" s="677">
        <f t="shared" ca="1" si="151"/>
        <v>-1838.2621457288226</v>
      </c>
      <c r="U901" s="677">
        <f t="shared" ca="1" si="151"/>
        <v>0</v>
      </c>
      <c r="V901" s="677">
        <f t="shared" ca="1" si="151"/>
        <v>-1342.4933844327525</v>
      </c>
      <c r="W901" s="677">
        <f t="shared" ca="1" si="152"/>
        <v>-225.23990460580217</v>
      </c>
      <c r="X901" s="677">
        <f t="shared" ca="1" si="151"/>
        <v>-1332.0184864437317</v>
      </c>
      <c r="Y901" s="677">
        <f t="shared" ca="1" si="151"/>
        <v>-6915.5879104285768</v>
      </c>
      <c r="Z901" s="677">
        <f t="shared" ca="1" si="151"/>
        <v>0</v>
      </c>
      <c r="AA901" t="str">
        <f t="shared" si="153"/>
        <v>ASR_COMP</v>
      </c>
      <c r="AB901" s="957">
        <f t="shared" si="154"/>
        <v>44682</v>
      </c>
      <c r="AC901" t="str">
        <f t="shared" si="155"/>
        <v>Unaudited</v>
      </c>
    </row>
    <row r="902" spans="1:29" x14ac:dyDescent="0.25">
      <c r="A902" t="s">
        <v>423</v>
      </c>
      <c r="B902" t="s">
        <v>1388</v>
      </c>
      <c r="C902" t="s">
        <v>1389</v>
      </c>
      <c r="D902">
        <v>1900</v>
      </c>
      <c r="E902" s="957">
        <v>1</v>
      </c>
      <c r="F902" t="s">
        <v>443</v>
      </c>
      <c r="G902" s="957">
        <v>274</v>
      </c>
      <c r="H902" t="s">
        <v>384</v>
      </c>
      <c r="I902" s="937" t="s">
        <v>491</v>
      </c>
      <c r="J902" s="937" t="s">
        <v>447</v>
      </c>
      <c r="K902" s="937" t="s">
        <v>923</v>
      </c>
      <c r="L902" s="937" t="s">
        <v>926</v>
      </c>
      <c r="M902" s="962" t="s">
        <v>929</v>
      </c>
      <c r="N902" s="677">
        <f t="shared" ca="1" si="150"/>
        <v>0</v>
      </c>
      <c r="O902" s="677">
        <f t="shared" ca="1" si="151"/>
        <v>0</v>
      </c>
      <c r="P902" s="677">
        <f t="shared" ca="1" si="151"/>
        <v>0</v>
      </c>
      <c r="Q902" s="677">
        <f t="shared" ca="1" si="151"/>
        <v>0</v>
      </c>
      <c r="R902" s="677">
        <f t="shared" ca="1" si="151"/>
        <v>0</v>
      </c>
      <c r="S902" s="677">
        <f t="shared" ca="1" si="151"/>
        <v>0</v>
      </c>
      <c r="T902" s="677">
        <f t="shared" ca="1" si="151"/>
        <v>0</v>
      </c>
      <c r="U902" s="677">
        <f t="shared" ca="1" si="151"/>
        <v>0</v>
      </c>
      <c r="V902" s="677">
        <f t="shared" ca="1" si="151"/>
        <v>0</v>
      </c>
      <c r="W902" s="677">
        <f t="shared" ca="1" si="152"/>
        <v>0</v>
      </c>
      <c r="X902" s="677">
        <f t="shared" ca="1" si="151"/>
        <v>0</v>
      </c>
      <c r="Y902" s="677">
        <f t="shared" ca="1" si="151"/>
        <v>0</v>
      </c>
      <c r="Z902" s="677">
        <f t="shared" ca="1" si="151"/>
        <v>0</v>
      </c>
      <c r="AA902" t="str">
        <f t="shared" si="153"/>
        <v>ASR_COMP</v>
      </c>
      <c r="AB902" s="957">
        <f t="shared" si="154"/>
        <v>44682</v>
      </c>
      <c r="AC902" t="str">
        <f t="shared" si="155"/>
        <v>Unaudited</v>
      </c>
    </row>
    <row r="903" spans="1:29" x14ac:dyDescent="0.25">
      <c r="A903" t="s">
        <v>423</v>
      </c>
      <c r="B903" t="s">
        <v>1388</v>
      </c>
      <c r="C903" t="s">
        <v>1389</v>
      </c>
      <c r="D903">
        <v>1900</v>
      </c>
      <c r="E903" s="957">
        <v>1</v>
      </c>
      <c r="F903" t="s">
        <v>443</v>
      </c>
      <c r="G903" s="957">
        <v>274</v>
      </c>
      <c r="H903" t="s">
        <v>384</v>
      </c>
      <c r="I903" s="937" t="s">
        <v>491</v>
      </c>
      <c r="J903" s="937" t="s">
        <v>447</v>
      </c>
      <c r="K903" s="937" t="s">
        <v>448</v>
      </c>
      <c r="L903" s="937">
        <v>5.0999999999999996</v>
      </c>
      <c r="M903" s="962" t="s">
        <v>37</v>
      </c>
      <c r="N903" s="677">
        <f t="shared" ca="1" si="150"/>
        <v>821052.62704284873</v>
      </c>
      <c r="O903" s="677">
        <f t="shared" ca="1" si="151"/>
        <v>363848.6833868199</v>
      </c>
      <c r="P903" s="677">
        <f t="shared" ca="1" si="151"/>
        <v>120908.79144774631</v>
      </c>
      <c r="Q903" s="677">
        <f t="shared" ca="1" si="151"/>
        <v>76450.335832310317</v>
      </c>
      <c r="R903" s="677">
        <f t="shared" ca="1" si="151"/>
        <v>167614.33500192207</v>
      </c>
      <c r="S903" s="677">
        <f t="shared" ca="1" si="151"/>
        <v>18753.756831024388</v>
      </c>
      <c r="T903" s="677">
        <f t="shared" ca="1" si="151"/>
        <v>48353.954165985189</v>
      </c>
      <c r="U903" s="677">
        <f t="shared" ca="1" si="151"/>
        <v>2.8449688233128221</v>
      </c>
      <c r="V903" s="677">
        <f t="shared" ca="1" si="151"/>
        <v>10013.290521936135</v>
      </c>
      <c r="W903" s="677">
        <f t="shared" ca="1" si="152"/>
        <v>813.54650230720983</v>
      </c>
      <c r="X903" s="677">
        <f t="shared" ca="1" si="151"/>
        <v>3826.2881372012816</v>
      </c>
      <c r="Y903" s="677">
        <f t="shared" ca="1" si="151"/>
        <v>10466.800246772396</v>
      </c>
      <c r="Z903" s="677">
        <f t="shared" ca="1" si="151"/>
        <v>0</v>
      </c>
      <c r="AA903" t="str">
        <f t="shared" si="153"/>
        <v>ASR_COMP</v>
      </c>
      <c r="AB903" s="957">
        <f t="shared" si="154"/>
        <v>44682</v>
      </c>
      <c r="AC903" t="str">
        <f t="shared" si="155"/>
        <v>Unaudited</v>
      </c>
    </row>
    <row r="904" spans="1:29" ht="30" x14ac:dyDescent="0.25">
      <c r="A904" t="s">
        <v>423</v>
      </c>
      <c r="B904" t="s">
        <v>1388</v>
      </c>
      <c r="C904" t="s">
        <v>1389</v>
      </c>
      <c r="D904">
        <v>1900</v>
      </c>
      <c r="E904" s="957">
        <v>1</v>
      </c>
      <c r="F904" t="s">
        <v>443</v>
      </c>
      <c r="G904" s="957">
        <v>274</v>
      </c>
      <c r="H904" t="s">
        <v>384</v>
      </c>
      <c r="I904" s="937" t="s">
        <v>491</v>
      </c>
      <c r="J904" s="937" t="s">
        <v>447</v>
      </c>
      <c r="K904" s="937" t="s">
        <v>448</v>
      </c>
      <c r="L904" s="937">
        <v>5.2</v>
      </c>
      <c r="M904" s="962" t="s">
        <v>306</v>
      </c>
      <c r="N904" s="677">
        <f t="shared" ca="1" si="150"/>
        <v>0</v>
      </c>
      <c r="O904" s="677">
        <f t="shared" ca="1" si="151"/>
        <v>0</v>
      </c>
      <c r="P904" s="677">
        <f t="shared" ca="1" si="151"/>
        <v>0</v>
      </c>
      <c r="Q904" s="677">
        <f t="shared" ca="1" si="151"/>
        <v>0</v>
      </c>
      <c r="R904" s="677">
        <f t="shared" ca="1" si="151"/>
        <v>0</v>
      </c>
      <c r="S904" s="677">
        <f t="shared" ca="1" si="151"/>
        <v>0</v>
      </c>
      <c r="T904" s="677">
        <f t="shared" ca="1" si="151"/>
        <v>0</v>
      </c>
      <c r="U904" s="677">
        <f t="shared" ca="1" si="151"/>
        <v>0</v>
      </c>
      <c r="V904" s="677">
        <f t="shared" ca="1" si="151"/>
        <v>0</v>
      </c>
      <c r="W904" s="677">
        <f t="shared" ca="1" si="152"/>
        <v>0</v>
      </c>
      <c r="X904" s="677">
        <f t="shared" ca="1" si="151"/>
        <v>0</v>
      </c>
      <c r="Y904" s="677">
        <f t="shared" ca="1" si="151"/>
        <v>0</v>
      </c>
      <c r="Z904" s="677">
        <f t="shared" ca="1" si="151"/>
        <v>0</v>
      </c>
      <c r="AA904" t="str">
        <f t="shared" si="153"/>
        <v>ASR_COMP</v>
      </c>
      <c r="AB904" s="957">
        <f t="shared" si="154"/>
        <v>44682</v>
      </c>
      <c r="AC904" t="str">
        <f t="shared" si="155"/>
        <v>Unaudited</v>
      </c>
    </row>
    <row r="905" spans="1:29" ht="30" x14ac:dyDescent="0.25">
      <c r="A905" t="s">
        <v>423</v>
      </c>
      <c r="B905" t="s">
        <v>1388</v>
      </c>
      <c r="C905" t="s">
        <v>1389</v>
      </c>
      <c r="D905">
        <v>1900</v>
      </c>
      <c r="E905" s="957">
        <v>1</v>
      </c>
      <c r="F905" t="s">
        <v>443</v>
      </c>
      <c r="G905" s="957">
        <v>274</v>
      </c>
      <c r="H905" t="s">
        <v>384</v>
      </c>
      <c r="I905" s="937" t="s">
        <v>491</v>
      </c>
      <c r="J905" s="937" t="s">
        <v>447</v>
      </c>
      <c r="K905" s="937" t="s">
        <v>448</v>
      </c>
      <c r="L905" s="945">
        <v>5.3</v>
      </c>
      <c r="M905" s="960" t="s">
        <v>307</v>
      </c>
      <c r="N905" s="677">
        <f t="shared" ca="1" si="150"/>
        <v>-303330.08659379248</v>
      </c>
      <c r="O905" s="677">
        <f t="shared" ca="1" si="151"/>
        <v>-154179.05838288105</v>
      </c>
      <c r="P905" s="677">
        <f t="shared" ca="1" si="151"/>
        <v>-49894.325156396102</v>
      </c>
      <c r="Q905" s="677">
        <f t="shared" ca="1" si="151"/>
        <v>-20471.455122298517</v>
      </c>
      <c r="R905" s="677">
        <f t="shared" ca="1" si="151"/>
        <v>-40165.122377498767</v>
      </c>
      <c r="S905" s="677">
        <f t="shared" ca="1" si="151"/>
        <v>-5719.2095781849275</v>
      </c>
      <c r="T905" s="677">
        <f t="shared" ca="1" si="151"/>
        <v>-25037.161651964463</v>
      </c>
      <c r="U905" s="677">
        <f t="shared" ca="1" si="151"/>
        <v>-28.224522483204506</v>
      </c>
      <c r="V905" s="677">
        <f t="shared" ca="1" si="151"/>
        <v>-2961.0248526254813</v>
      </c>
      <c r="W905" s="677">
        <f t="shared" ca="1" si="152"/>
        <v>0</v>
      </c>
      <c r="X905" s="677">
        <f t="shared" ca="1" si="151"/>
        <v>-2806.8827140065387</v>
      </c>
      <c r="Y905" s="677">
        <f t="shared" ca="1" si="151"/>
        <v>-2067.6222354533679</v>
      </c>
      <c r="Z905" s="677">
        <f t="shared" ca="1" si="151"/>
        <v>0</v>
      </c>
      <c r="AA905" t="str">
        <f t="shared" si="153"/>
        <v>ASR_COMP</v>
      </c>
      <c r="AB905" s="957">
        <f t="shared" si="154"/>
        <v>44682</v>
      </c>
      <c r="AC905" t="str">
        <f t="shared" si="155"/>
        <v>Unaudited</v>
      </c>
    </row>
    <row r="906" spans="1:29" x14ac:dyDescent="0.25">
      <c r="A906" t="s">
        <v>423</v>
      </c>
      <c r="B906" t="s">
        <v>1388</v>
      </c>
      <c r="C906" t="s">
        <v>1389</v>
      </c>
      <c r="D906">
        <v>1900</v>
      </c>
      <c r="E906" s="957">
        <v>1</v>
      </c>
      <c r="F906" t="s">
        <v>443</v>
      </c>
      <c r="G906" s="957">
        <v>274</v>
      </c>
      <c r="H906" t="s">
        <v>384</v>
      </c>
      <c r="I906" s="937" t="s">
        <v>491</v>
      </c>
      <c r="J906" s="937" t="s">
        <v>447</v>
      </c>
      <c r="K906" s="937" t="s">
        <v>448</v>
      </c>
      <c r="L906" s="937" t="s">
        <v>82</v>
      </c>
      <c r="M906" s="962" t="s">
        <v>456</v>
      </c>
      <c r="N906" s="677">
        <f t="shared" ca="1" si="150"/>
        <v>0</v>
      </c>
      <c r="O906" s="677">
        <f t="shared" ca="1" si="151"/>
        <v>0</v>
      </c>
      <c r="P906" s="677">
        <f t="shared" ca="1" si="151"/>
        <v>0</v>
      </c>
      <c r="Q906" s="677">
        <f t="shared" ca="1" si="151"/>
        <v>0</v>
      </c>
      <c r="R906" s="677">
        <f t="shared" ca="1" si="151"/>
        <v>0</v>
      </c>
      <c r="S906" s="677">
        <f t="shared" ca="1" si="151"/>
        <v>0</v>
      </c>
      <c r="T906" s="677">
        <f t="shared" ca="1" si="151"/>
        <v>0</v>
      </c>
      <c r="U906" s="677">
        <f t="shared" ca="1" si="151"/>
        <v>0</v>
      </c>
      <c r="V906" s="677">
        <f t="shared" ca="1" si="151"/>
        <v>0</v>
      </c>
      <c r="W906" s="677">
        <f t="shared" ca="1" si="152"/>
        <v>0</v>
      </c>
      <c r="X906" s="677">
        <f t="shared" ca="1" si="151"/>
        <v>0</v>
      </c>
      <c r="Y906" s="677">
        <f t="shared" ca="1" si="151"/>
        <v>0</v>
      </c>
      <c r="Z906" s="677">
        <f t="shared" ca="1" si="151"/>
        <v>0</v>
      </c>
      <c r="AA906" t="str">
        <f t="shared" si="153"/>
        <v>ASR_COMP</v>
      </c>
      <c r="AB906" s="957">
        <f t="shared" si="154"/>
        <v>44682</v>
      </c>
      <c r="AC906" t="str">
        <f t="shared" si="155"/>
        <v>Unaudited</v>
      </c>
    </row>
    <row r="907" spans="1:29" x14ac:dyDescent="0.25">
      <c r="A907" t="s">
        <v>423</v>
      </c>
      <c r="B907" t="s">
        <v>1388</v>
      </c>
      <c r="C907" t="s">
        <v>1389</v>
      </c>
      <c r="D907">
        <v>1900</v>
      </c>
      <c r="E907" s="957">
        <v>1</v>
      </c>
      <c r="F907" t="s">
        <v>443</v>
      </c>
      <c r="G907" s="957">
        <v>274</v>
      </c>
      <c r="H907" t="s">
        <v>384</v>
      </c>
      <c r="I907" s="937" t="s">
        <v>491</v>
      </c>
      <c r="J907" s="937" t="s">
        <v>447</v>
      </c>
      <c r="K907" s="937" t="s">
        <v>449</v>
      </c>
      <c r="L907" s="937">
        <v>6.1</v>
      </c>
      <c r="M907" s="962" t="s">
        <v>18</v>
      </c>
      <c r="N907" s="677">
        <f t="shared" ca="1" si="150"/>
        <v>0</v>
      </c>
      <c r="O907" s="677">
        <f t="shared" ca="1" si="151"/>
        <v>0</v>
      </c>
      <c r="P907" s="677">
        <f t="shared" ca="1" si="151"/>
        <v>0</v>
      </c>
      <c r="Q907" s="677">
        <f t="shared" ca="1" si="151"/>
        <v>0</v>
      </c>
      <c r="R907" s="677">
        <f t="shared" ca="1" si="151"/>
        <v>0</v>
      </c>
      <c r="S907" s="677">
        <f t="shared" ca="1" si="151"/>
        <v>0</v>
      </c>
      <c r="T907" s="677">
        <f t="shared" ca="1" si="151"/>
        <v>0</v>
      </c>
      <c r="U907" s="677">
        <f t="shared" ca="1" si="151"/>
        <v>0</v>
      </c>
      <c r="V907" s="677">
        <f t="shared" ca="1" si="151"/>
        <v>0</v>
      </c>
      <c r="W907" s="677">
        <f t="shared" ca="1" si="152"/>
        <v>0</v>
      </c>
      <c r="X907" s="677">
        <f t="shared" ca="1" si="151"/>
        <v>0</v>
      </c>
      <c r="Y907" s="677">
        <f t="shared" ca="1" si="151"/>
        <v>0</v>
      </c>
      <c r="Z907" s="677">
        <f t="shared" ca="1" si="151"/>
        <v>0</v>
      </c>
      <c r="AA907" t="str">
        <f t="shared" si="153"/>
        <v>ASR_COMP</v>
      </c>
      <c r="AB907" s="957">
        <f t="shared" si="154"/>
        <v>44682</v>
      </c>
      <c r="AC907" t="str">
        <f t="shared" si="155"/>
        <v>Unaudited</v>
      </c>
    </row>
    <row r="908" spans="1:29" x14ac:dyDescent="0.25">
      <c r="A908" t="s">
        <v>423</v>
      </c>
      <c r="B908" t="s">
        <v>1388</v>
      </c>
      <c r="C908" t="s">
        <v>1389</v>
      </c>
      <c r="D908">
        <v>1900</v>
      </c>
      <c r="E908" s="957">
        <v>1</v>
      </c>
      <c r="F908" t="s">
        <v>443</v>
      </c>
      <c r="G908" s="957">
        <v>274</v>
      </c>
      <c r="H908" t="s">
        <v>384</v>
      </c>
      <c r="I908" s="937" t="s">
        <v>491</v>
      </c>
      <c r="J908" s="937" t="s">
        <v>447</v>
      </c>
      <c r="K908" s="937" t="s">
        <v>449</v>
      </c>
      <c r="L908" s="937">
        <v>6.2</v>
      </c>
      <c r="M908" s="962" t="s">
        <v>19</v>
      </c>
      <c r="N908" s="677">
        <f t="shared" ca="1" si="150"/>
        <v>0</v>
      </c>
      <c r="O908" s="677">
        <f t="shared" ca="1" si="151"/>
        <v>0</v>
      </c>
      <c r="P908" s="677">
        <f t="shared" ca="1" si="151"/>
        <v>0</v>
      </c>
      <c r="Q908" s="677">
        <f t="shared" ca="1" si="151"/>
        <v>0</v>
      </c>
      <c r="R908" s="677">
        <f t="shared" ca="1" si="151"/>
        <v>0</v>
      </c>
      <c r="S908" s="677">
        <f t="shared" ca="1" si="151"/>
        <v>0</v>
      </c>
      <c r="T908" s="677">
        <f t="shared" ca="1" si="151"/>
        <v>0</v>
      </c>
      <c r="U908" s="677">
        <f t="shared" ca="1" si="151"/>
        <v>0</v>
      </c>
      <c r="V908" s="677">
        <f t="shared" ca="1" si="151"/>
        <v>0</v>
      </c>
      <c r="W908" s="677">
        <f t="shared" ca="1" si="152"/>
        <v>0</v>
      </c>
      <c r="X908" s="677">
        <f t="shared" ca="1" si="151"/>
        <v>0</v>
      </c>
      <c r="Y908" s="677">
        <f t="shared" ca="1" si="151"/>
        <v>0</v>
      </c>
      <c r="Z908" s="677">
        <f t="shared" ca="1" si="151"/>
        <v>0</v>
      </c>
      <c r="AA908" t="str">
        <f t="shared" si="153"/>
        <v>ASR_COMP</v>
      </c>
      <c r="AB908" s="957">
        <f t="shared" si="154"/>
        <v>44682</v>
      </c>
      <c r="AC908" t="str">
        <f t="shared" si="155"/>
        <v>Unaudited</v>
      </c>
    </row>
    <row r="909" spans="1:29" x14ac:dyDescent="0.25">
      <c r="A909" t="s">
        <v>423</v>
      </c>
      <c r="B909" t="s">
        <v>1388</v>
      </c>
      <c r="C909" t="s">
        <v>1389</v>
      </c>
      <c r="D909">
        <v>1900</v>
      </c>
      <c r="E909" s="957">
        <v>1</v>
      </c>
      <c r="F909" t="s">
        <v>443</v>
      </c>
      <c r="G909" s="957">
        <v>274</v>
      </c>
      <c r="H909" t="s">
        <v>384</v>
      </c>
      <c r="I909" s="937" t="s">
        <v>491</v>
      </c>
      <c r="J909" s="937" t="s">
        <v>447</v>
      </c>
      <c r="K909" s="937" t="s">
        <v>449</v>
      </c>
      <c r="L909" s="937">
        <v>6.3</v>
      </c>
      <c r="M909" s="962" t="s">
        <v>187</v>
      </c>
      <c r="N909" s="677">
        <f t="shared" ca="1" si="150"/>
        <v>0</v>
      </c>
      <c r="O909" s="677">
        <f t="shared" ca="1" si="151"/>
        <v>0</v>
      </c>
      <c r="P909" s="677">
        <f t="shared" ca="1" si="151"/>
        <v>0</v>
      </c>
      <c r="Q909" s="677">
        <f t="shared" ca="1" si="151"/>
        <v>0</v>
      </c>
      <c r="R909" s="677">
        <f t="shared" ca="1" si="151"/>
        <v>0</v>
      </c>
      <c r="S909" s="677">
        <f t="shared" ca="1" si="151"/>
        <v>0</v>
      </c>
      <c r="T909" s="677">
        <f t="shared" ca="1" si="151"/>
        <v>0</v>
      </c>
      <c r="U909" s="677">
        <f t="shared" ca="1" si="151"/>
        <v>0</v>
      </c>
      <c r="V909" s="677">
        <f t="shared" ca="1" si="151"/>
        <v>0</v>
      </c>
      <c r="W909" s="677">
        <f t="shared" ca="1" si="152"/>
        <v>0</v>
      </c>
      <c r="X909" s="677">
        <f t="shared" ca="1" si="151"/>
        <v>0</v>
      </c>
      <c r="Y909" s="677">
        <f t="shared" ca="1" si="151"/>
        <v>0</v>
      </c>
      <c r="Z909" s="677">
        <f t="shared" ca="1" si="151"/>
        <v>0</v>
      </c>
      <c r="AA909" t="str">
        <f t="shared" si="153"/>
        <v>ASR_COMP</v>
      </c>
      <c r="AB909" s="957">
        <f t="shared" si="154"/>
        <v>44682</v>
      </c>
      <c r="AC909" t="str">
        <f t="shared" si="155"/>
        <v>Unaudited</v>
      </c>
    </row>
    <row r="910" spans="1:29" x14ac:dyDescent="0.25">
      <c r="A910" t="s">
        <v>423</v>
      </c>
      <c r="B910" t="s">
        <v>1388</v>
      </c>
      <c r="C910" t="s">
        <v>1389</v>
      </c>
      <c r="D910">
        <v>1900</v>
      </c>
      <c r="E910" s="957">
        <v>1</v>
      </c>
      <c r="F910" t="s">
        <v>443</v>
      </c>
      <c r="G910" s="957">
        <v>274</v>
      </c>
      <c r="H910" t="s">
        <v>384</v>
      </c>
      <c r="I910" s="937" t="s">
        <v>491</v>
      </c>
      <c r="J910" s="937" t="s">
        <v>447</v>
      </c>
      <c r="K910" s="937" t="s">
        <v>449</v>
      </c>
      <c r="L910" s="945" t="s">
        <v>87</v>
      </c>
      <c r="M910" s="960" t="s">
        <v>457</v>
      </c>
      <c r="N910" s="677">
        <f t="shared" ca="1" si="150"/>
        <v>0</v>
      </c>
      <c r="O910" s="677">
        <f t="shared" ca="1" si="151"/>
        <v>0</v>
      </c>
      <c r="P910" s="677">
        <f t="shared" ca="1" si="151"/>
        <v>0</v>
      </c>
      <c r="Q910" s="677">
        <f t="shared" ca="1" si="151"/>
        <v>0</v>
      </c>
      <c r="R910" s="677">
        <f t="shared" ca="1" si="151"/>
        <v>0</v>
      </c>
      <c r="S910" s="677">
        <f t="shared" ca="1" si="151"/>
        <v>0</v>
      </c>
      <c r="T910" s="677">
        <f t="shared" ca="1" si="151"/>
        <v>0</v>
      </c>
      <c r="U910" s="677">
        <f t="shared" ca="1" si="151"/>
        <v>0</v>
      </c>
      <c r="V910" s="677">
        <f t="shared" ca="1" si="151"/>
        <v>0</v>
      </c>
      <c r="W910" s="677">
        <f t="shared" ca="1" si="152"/>
        <v>0</v>
      </c>
      <c r="X910" s="677">
        <f t="shared" ca="1" si="151"/>
        <v>0</v>
      </c>
      <c r="Y910" s="677">
        <f t="shared" ca="1" si="151"/>
        <v>0</v>
      </c>
      <c r="Z910" s="677">
        <f t="shared" ca="1" si="151"/>
        <v>0</v>
      </c>
      <c r="AA910" t="str">
        <f t="shared" si="153"/>
        <v>ASR_COMP</v>
      </c>
      <c r="AB910" s="957">
        <f t="shared" si="154"/>
        <v>44682</v>
      </c>
      <c r="AC910" t="str">
        <f t="shared" si="155"/>
        <v>Unaudited</v>
      </c>
    </row>
    <row r="911" spans="1:29" x14ac:dyDescent="0.25">
      <c r="A911" t="s">
        <v>423</v>
      </c>
      <c r="B911" t="s">
        <v>1388</v>
      </c>
      <c r="C911" t="s">
        <v>1389</v>
      </c>
      <c r="D911">
        <v>1900</v>
      </c>
      <c r="E911" s="957">
        <v>1</v>
      </c>
      <c r="F911" t="s">
        <v>443</v>
      </c>
      <c r="G911" s="957">
        <v>274</v>
      </c>
      <c r="H911" t="s">
        <v>384</v>
      </c>
      <c r="I911" s="962" t="s">
        <v>491</v>
      </c>
      <c r="J911" s="962" t="s">
        <v>447</v>
      </c>
      <c r="K911" s="962" t="s">
        <v>450</v>
      </c>
      <c r="L911" s="953">
        <v>7.1</v>
      </c>
      <c r="M911" s="962" t="s">
        <v>20</v>
      </c>
      <c r="N911" s="677">
        <f t="shared" ca="1" si="150"/>
        <v>220331.1405757734</v>
      </c>
      <c r="O911" s="677">
        <f t="shared" ca="1" si="151"/>
        <v>104997.5584548116</v>
      </c>
      <c r="P911" s="677">
        <f t="shared" ca="1" si="151"/>
        <v>13803.112241738874</v>
      </c>
      <c r="Q911" s="677">
        <f t="shared" ca="1" si="151"/>
        <v>51306.125011616168</v>
      </c>
      <c r="R911" s="677">
        <f t="shared" ca="1" si="151"/>
        <v>23285.265662412028</v>
      </c>
      <c r="S911" s="677">
        <f t="shared" ca="1" si="151"/>
        <v>11865.043213752328</v>
      </c>
      <c r="T911" s="677">
        <f t="shared" ca="1" si="151"/>
        <v>820.53877506102015</v>
      </c>
      <c r="U911" s="677">
        <f t="shared" ca="1" si="151"/>
        <v>4.7675687976005046</v>
      </c>
      <c r="V911" s="677">
        <f t="shared" ca="1" si="151"/>
        <v>1990.8365469880052</v>
      </c>
      <c r="W911" s="677">
        <f t="shared" ca="1" si="152"/>
        <v>731.6580497934392</v>
      </c>
      <c r="X911" s="677">
        <f t="shared" ca="1" si="151"/>
        <v>10855.955360446751</v>
      </c>
      <c r="Y911" s="677">
        <f t="shared" ca="1" si="151"/>
        <v>670.27969035562091</v>
      </c>
      <c r="Z911" s="677">
        <f t="shared" ca="1" si="151"/>
        <v>0</v>
      </c>
      <c r="AA911" t="str">
        <f t="shared" si="153"/>
        <v>ASR_COMP</v>
      </c>
      <c r="AB911" s="957">
        <f t="shared" si="154"/>
        <v>44682</v>
      </c>
      <c r="AC911" t="str">
        <f t="shared" si="155"/>
        <v>Unaudited</v>
      </c>
    </row>
    <row r="912" spans="1:29" x14ac:dyDescent="0.25">
      <c r="A912" t="s">
        <v>423</v>
      </c>
      <c r="B912" t="s">
        <v>1388</v>
      </c>
      <c r="C912" t="s">
        <v>1389</v>
      </c>
      <c r="D912">
        <v>1900</v>
      </c>
      <c r="E912" s="957">
        <v>1</v>
      </c>
      <c r="F912" t="s">
        <v>443</v>
      </c>
      <c r="G912" s="957">
        <v>274</v>
      </c>
      <c r="H912" t="s">
        <v>384</v>
      </c>
      <c r="I912" s="958" t="s">
        <v>491</v>
      </c>
      <c r="J912" s="958" t="s">
        <v>447</v>
      </c>
      <c r="K912" s="958" t="s">
        <v>450</v>
      </c>
      <c r="L912" s="953">
        <v>7.2</v>
      </c>
      <c r="M912" s="958" t="s">
        <v>21</v>
      </c>
      <c r="N912" s="677">
        <f t="shared" ca="1" si="150"/>
        <v>0</v>
      </c>
      <c r="O912" s="677">
        <f t="shared" ca="1" si="151"/>
        <v>0</v>
      </c>
      <c r="P912" s="677">
        <f t="shared" ca="1" si="151"/>
        <v>0</v>
      </c>
      <c r="Q912" s="677">
        <f t="shared" ca="1" si="151"/>
        <v>0</v>
      </c>
      <c r="R912" s="677">
        <f t="shared" ca="1" si="151"/>
        <v>0</v>
      </c>
      <c r="S912" s="677">
        <f t="shared" ca="1" si="151"/>
        <v>0</v>
      </c>
      <c r="T912" s="677">
        <f t="shared" ca="1" si="151"/>
        <v>0</v>
      </c>
      <c r="U912" s="677">
        <f t="shared" ca="1" si="151"/>
        <v>0</v>
      </c>
      <c r="V912" s="677">
        <f t="shared" ca="1" si="151"/>
        <v>0</v>
      </c>
      <c r="W912" s="677">
        <f t="shared" ca="1" si="152"/>
        <v>0</v>
      </c>
      <c r="X912" s="677">
        <f t="shared" ca="1" si="151"/>
        <v>0</v>
      </c>
      <c r="Y912" s="677">
        <f t="shared" ca="1" si="151"/>
        <v>0</v>
      </c>
      <c r="Z912" s="677">
        <f t="shared" ca="1" si="151"/>
        <v>0</v>
      </c>
      <c r="AA912" t="str">
        <f t="shared" si="153"/>
        <v>ASR_COMP</v>
      </c>
      <c r="AB912" s="957">
        <f t="shared" si="154"/>
        <v>44682</v>
      </c>
      <c r="AC912" t="str">
        <f t="shared" si="155"/>
        <v>Unaudited</v>
      </c>
    </row>
    <row r="913" spans="1:29" x14ac:dyDescent="0.25">
      <c r="A913" t="s">
        <v>423</v>
      </c>
      <c r="B913" t="s">
        <v>1388</v>
      </c>
      <c r="C913" t="s">
        <v>1389</v>
      </c>
      <c r="D913">
        <v>1900</v>
      </c>
      <c r="E913" s="957">
        <v>1</v>
      </c>
      <c r="F913" t="s">
        <v>443</v>
      </c>
      <c r="G913" s="957">
        <v>274</v>
      </c>
      <c r="H913" t="s">
        <v>384</v>
      </c>
      <c r="I913" s="958" t="s">
        <v>491</v>
      </c>
      <c r="J913" s="958" t="s">
        <v>447</v>
      </c>
      <c r="K913" s="958" t="s">
        <v>450</v>
      </c>
      <c r="L913" s="937">
        <v>7.3</v>
      </c>
      <c r="M913" s="958" t="s">
        <v>158</v>
      </c>
      <c r="N913" s="677">
        <f t="shared" ca="1" si="150"/>
        <v>34426.602568720395</v>
      </c>
      <c r="O913" s="677">
        <f t="shared" ca="1" si="151"/>
        <v>27943.543588213317</v>
      </c>
      <c r="P913" s="677">
        <f t="shared" ca="1" si="151"/>
        <v>2020.6799030619686</v>
      </c>
      <c r="Q913" s="677">
        <f t="shared" ca="1" si="151"/>
        <v>1691.1907163788565</v>
      </c>
      <c r="R913" s="677">
        <f t="shared" ca="1" si="151"/>
        <v>510.95046001285601</v>
      </c>
      <c r="S913" s="677">
        <f t="shared" ca="1" si="151"/>
        <v>933.34639884142894</v>
      </c>
      <c r="T913" s="677">
        <f t="shared" ca="1" si="151"/>
        <v>6.4314910269456478</v>
      </c>
      <c r="U913" s="677">
        <f t="shared" ca="1" si="151"/>
        <v>4.3580423708930782</v>
      </c>
      <c r="V913" s="677">
        <f t="shared" ca="1" si="151"/>
        <v>40.553575538259999</v>
      </c>
      <c r="W913" s="677">
        <f t="shared" ca="1" si="152"/>
        <v>159.32783650844817</v>
      </c>
      <c r="X913" s="677">
        <f t="shared" ca="1" si="151"/>
        <v>969.16286268832471</v>
      </c>
      <c r="Y913" s="677">
        <f t="shared" ca="1" si="151"/>
        <v>147.05769407910299</v>
      </c>
      <c r="Z913" s="677">
        <f t="shared" ca="1" si="151"/>
        <v>0</v>
      </c>
      <c r="AA913" t="str">
        <f t="shared" si="153"/>
        <v>ASR_COMP</v>
      </c>
      <c r="AB913" s="957">
        <f t="shared" si="154"/>
        <v>44682</v>
      </c>
      <c r="AC913" t="str">
        <f t="shared" si="155"/>
        <v>Unaudited</v>
      </c>
    </row>
    <row r="914" spans="1:29" x14ac:dyDescent="0.25">
      <c r="A914" t="s">
        <v>423</v>
      </c>
      <c r="B914" t="s">
        <v>1388</v>
      </c>
      <c r="C914" t="s">
        <v>1389</v>
      </c>
      <c r="D914">
        <v>1900</v>
      </c>
      <c r="E914" s="957">
        <v>1</v>
      </c>
      <c r="F914" t="s">
        <v>443</v>
      </c>
      <c r="G914" s="957">
        <v>274</v>
      </c>
      <c r="H914" t="s">
        <v>384</v>
      </c>
      <c r="I914" s="958" t="s">
        <v>491</v>
      </c>
      <c r="J914" s="958" t="s">
        <v>447</v>
      </c>
      <c r="K914" s="958" t="s">
        <v>450</v>
      </c>
      <c r="L914" s="937" t="s">
        <v>91</v>
      </c>
      <c r="M914" s="958" t="s">
        <v>458</v>
      </c>
      <c r="N914" s="677">
        <f t="shared" ca="1" si="150"/>
        <v>0</v>
      </c>
      <c r="O914" s="677">
        <f t="shared" ca="1" si="151"/>
        <v>0</v>
      </c>
      <c r="P914" s="677">
        <f t="shared" ca="1" si="151"/>
        <v>0</v>
      </c>
      <c r="Q914" s="677">
        <f t="shared" ca="1" si="151"/>
        <v>0</v>
      </c>
      <c r="R914" s="677">
        <f t="shared" ca="1" si="151"/>
        <v>0</v>
      </c>
      <c r="S914" s="677">
        <f t="shared" ca="1" si="151"/>
        <v>0</v>
      </c>
      <c r="T914" s="677">
        <f t="shared" ca="1" si="151"/>
        <v>0</v>
      </c>
      <c r="U914" s="677">
        <f t="shared" ca="1" si="151"/>
        <v>0</v>
      </c>
      <c r="V914" s="677">
        <f t="shared" ca="1" si="151"/>
        <v>0</v>
      </c>
      <c r="W914" s="677">
        <f t="shared" ca="1" si="152"/>
        <v>0</v>
      </c>
      <c r="X914" s="677">
        <f t="shared" ca="1" si="151"/>
        <v>0</v>
      </c>
      <c r="Y914" s="677">
        <f t="shared" ca="1" si="151"/>
        <v>0</v>
      </c>
      <c r="Z914" s="677">
        <f t="shared" ca="1" si="151"/>
        <v>0</v>
      </c>
      <c r="AA914" t="str">
        <f t="shared" si="153"/>
        <v>ASR_COMP</v>
      </c>
      <c r="AB914" s="957">
        <f t="shared" si="154"/>
        <v>44682</v>
      </c>
      <c r="AC914" t="str">
        <f t="shared" si="155"/>
        <v>Unaudited</v>
      </c>
    </row>
    <row r="915" spans="1:29" x14ac:dyDescent="0.25">
      <c r="A915" t="s">
        <v>423</v>
      </c>
      <c r="B915" t="s">
        <v>1388</v>
      </c>
      <c r="C915" t="s">
        <v>1389</v>
      </c>
      <c r="D915">
        <v>1900</v>
      </c>
      <c r="E915" s="957">
        <v>1</v>
      </c>
      <c r="F915" t="s">
        <v>443</v>
      </c>
      <c r="G915" s="957">
        <v>274</v>
      </c>
      <c r="H915" t="s">
        <v>384</v>
      </c>
      <c r="I915" s="965" t="s">
        <v>491</v>
      </c>
      <c r="J915" s="965" t="s">
        <v>447</v>
      </c>
      <c r="K915" s="965" t="s">
        <v>451</v>
      </c>
      <c r="L915" s="945">
        <v>8.1</v>
      </c>
      <c r="M915" s="965" t="s">
        <v>22</v>
      </c>
      <c r="N915" s="677">
        <f t="shared" ca="1" si="150"/>
        <v>1323909.7688604773</v>
      </c>
      <c r="O915" s="677">
        <f t="shared" ca="1" si="151"/>
        <v>679330.43149920297</v>
      </c>
      <c r="P915" s="677">
        <f t="shared" ca="1" si="151"/>
        <v>57533.490362926379</v>
      </c>
      <c r="Q915" s="677">
        <f t="shared" ca="1" si="151"/>
        <v>401408.064481245</v>
      </c>
      <c r="R915" s="677">
        <f t="shared" ca="1" si="151"/>
        <v>92175.00418226773</v>
      </c>
      <c r="S915" s="677">
        <f t="shared" ca="1" si="151"/>
        <v>510.90048504257032</v>
      </c>
      <c r="T915" s="677">
        <f t="shared" ca="1" si="151"/>
        <v>15140.876551910809</v>
      </c>
      <c r="U915" s="677">
        <f t="shared" ca="1" si="151"/>
        <v>0</v>
      </c>
      <c r="V915" s="677">
        <f t="shared" ca="1" si="151"/>
        <v>15705.244352338932</v>
      </c>
      <c r="W915" s="677">
        <f t="shared" ca="1" si="152"/>
        <v>0</v>
      </c>
      <c r="X915" s="677">
        <f t="shared" ca="1" si="151"/>
        <v>3322.4095542857153</v>
      </c>
      <c r="Y915" s="677">
        <f t="shared" ca="1" si="151"/>
        <v>58783.347391257252</v>
      </c>
      <c r="Z915" s="677">
        <f t="shared" ca="1" si="151"/>
        <v>0</v>
      </c>
      <c r="AA915" t="str">
        <f t="shared" si="153"/>
        <v>ASR_COMP</v>
      </c>
      <c r="AB915" s="957">
        <f t="shared" si="154"/>
        <v>44682</v>
      </c>
      <c r="AC915" t="str">
        <f t="shared" si="155"/>
        <v>Unaudited</v>
      </c>
    </row>
    <row r="916" spans="1:29" x14ac:dyDescent="0.25">
      <c r="A916" t="s">
        <v>423</v>
      </c>
      <c r="B916" t="s">
        <v>1388</v>
      </c>
      <c r="C916" t="s">
        <v>1389</v>
      </c>
      <c r="D916">
        <v>1900</v>
      </c>
      <c r="E916" s="957">
        <v>1</v>
      </c>
      <c r="F916" t="s">
        <v>443</v>
      </c>
      <c r="G916" s="957">
        <v>274</v>
      </c>
      <c r="H916" t="s">
        <v>384</v>
      </c>
      <c r="I916" s="937" t="s">
        <v>491</v>
      </c>
      <c r="J916" s="937" t="s">
        <v>447</v>
      </c>
      <c r="K916" s="937" t="s">
        <v>451</v>
      </c>
      <c r="L916" s="937" t="s">
        <v>115</v>
      </c>
      <c r="M916" s="958" t="s">
        <v>446</v>
      </c>
      <c r="N916" s="677">
        <f t="shared" ca="1" si="150"/>
        <v>0</v>
      </c>
      <c r="O916" s="677">
        <f t="shared" ca="1" si="151"/>
        <v>0</v>
      </c>
      <c r="P916" s="677">
        <f t="shared" ca="1" si="151"/>
        <v>0</v>
      </c>
      <c r="Q916" s="677">
        <f t="shared" ca="1" si="151"/>
        <v>0</v>
      </c>
      <c r="R916" s="677">
        <f t="shared" ca="1" si="151"/>
        <v>0</v>
      </c>
      <c r="S916" s="677">
        <f t="shared" ca="1" si="151"/>
        <v>0</v>
      </c>
      <c r="T916" s="677">
        <f t="shared" ca="1" si="151"/>
        <v>0</v>
      </c>
      <c r="U916" s="677">
        <f t="shared" ca="1" si="151"/>
        <v>0</v>
      </c>
      <c r="V916" s="677">
        <f t="shared" ca="1" si="151"/>
        <v>0</v>
      </c>
      <c r="W916" s="677">
        <f t="shared" ca="1" si="152"/>
        <v>0</v>
      </c>
      <c r="X916" s="677">
        <f t="shared" ca="1" si="151"/>
        <v>0</v>
      </c>
      <c r="Y916" s="677">
        <f t="shared" ca="1" si="151"/>
        <v>0</v>
      </c>
      <c r="Z916" s="677">
        <f t="shared" ca="1" si="151"/>
        <v>0</v>
      </c>
      <c r="AA916" t="str">
        <f t="shared" si="153"/>
        <v>ASR_COMP</v>
      </c>
      <c r="AB916" s="957">
        <f t="shared" si="154"/>
        <v>44682</v>
      </c>
      <c r="AC916" t="str">
        <f t="shared" si="155"/>
        <v>Unaudited</v>
      </c>
    </row>
    <row r="917" spans="1:29" x14ac:dyDescent="0.25">
      <c r="A917" t="s">
        <v>423</v>
      </c>
      <c r="B917" t="s">
        <v>1388</v>
      </c>
      <c r="C917" t="s">
        <v>1389</v>
      </c>
      <c r="D917">
        <v>1900</v>
      </c>
      <c r="E917" s="957">
        <v>1</v>
      </c>
      <c r="F917" t="s">
        <v>443</v>
      </c>
      <c r="G917" s="957">
        <v>274</v>
      </c>
      <c r="H917" t="s">
        <v>384</v>
      </c>
      <c r="I917" s="937" t="s">
        <v>491</v>
      </c>
      <c r="J917" s="937" t="s">
        <v>447</v>
      </c>
      <c r="K917" s="937" t="s">
        <v>451</v>
      </c>
      <c r="L917" s="943" t="s">
        <v>117</v>
      </c>
      <c r="M917" s="959" t="s">
        <v>160</v>
      </c>
      <c r="N917" s="677">
        <f t="shared" ca="1" si="150"/>
        <v>0</v>
      </c>
      <c r="O917" s="677">
        <f t="shared" ca="1" si="151"/>
        <v>0</v>
      </c>
      <c r="P917" s="677">
        <f t="shared" ca="1" si="151"/>
        <v>0</v>
      </c>
      <c r="Q917" s="677">
        <f t="shared" ca="1" si="151"/>
        <v>0</v>
      </c>
      <c r="R917" s="677">
        <f t="shared" ca="1" si="151"/>
        <v>0</v>
      </c>
      <c r="S917" s="677">
        <f t="shared" ca="1" si="151"/>
        <v>0</v>
      </c>
      <c r="T917" s="677">
        <f t="shared" ca="1" si="151"/>
        <v>0</v>
      </c>
      <c r="U917" s="677">
        <f t="shared" ca="1" si="151"/>
        <v>0</v>
      </c>
      <c r="V917" s="677">
        <f t="shared" ca="1" si="151"/>
        <v>0</v>
      </c>
      <c r="W917" s="677">
        <f t="shared" ca="1" si="152"/>
        <v>0</v>
      </c>
      <c r="X917" s="677">
        <f t="shared" ca="1" si="151"/>
        <v>0</v>
      </c>
      <c r="Y917" s="677">
        <f t="shared" ca="1" si="151"/>
        <v>0</v>
      </c>
      <c r="Z917" s="677">
        <f t="shared" ca="1" si="151"/>
        <v>0</v>
      </c>
      <c r="AA917" t="str">
        <f t="shared" si="153"/>
        <v>ASR_COMP</v>
      </c>
      <c r="AB917" s="957">
        <f t="shared" si="154"/>
        <v>44682</v>
      </c>
      <c r="AC917" t="str">
        <f t="shared" si="155"/>
        <v>Unaudited</v>
      </c>
    </row>
    <row r="918" spans="1:29" x14ac:dyDescent="0.25">
      <c r="A918" t="s">
        <v>423</v>
      </c>
      <c r="B918" t="s">
        <v>1388</v>
      </c>
      <c r="C918" t="s">
        <v>1389</v>
      </c>
      <c r="D918">
        <v>1900</v>
      </c>
      <c r="E918" s="957">
        <v>1</v>
      </c>
      <c r="F918" t="s">
        <v>443</v>
      </c>
      <c r="G918" s="957">
        <v>274</v>
      </c>
      <c r="H918" t="s">
        <v>384</v>
      </c>
      <c r="I918" s="958" t="s">
        <v>491</v>
      </c>
      <c r="J918" s="958" t="s">
        <v>447</v>
      </c>
      <c r="K918" s="958" t="s">
        <v>451</v>
      </c>
      <c r="L918" s="937" t="s">
        <v>118</v>
      </c>
      <c r="M918" s="958" t="s">
        <v>116</v>
      </c>
      <c r="N918" s="677">
        <f t="shared" ca="1" si="150"/>
        <v>-4396.1582680047377</v>
      </c>
      <c r="O918" s="677">
        <f t="shared" ca="1" si="151"/>
        <v>-1930.3834274254943</v>
      </c>
      <c r="P918" s="677">
        <f t="shared" ca="1" si="151"/>
        <v>-163.48700303832592</v>
      </c>
      <c r="Q918" s="677">
        <f t="shared" ca="1" si="151"/>
        <v>-1296.2988552053953</v>
      </c>
      <c r="R918" s="677">
        <f t="shared" ca="1" si="151"/>
        <v>-297.66804150893921</v>
      </c>
      <c r="S918" s="677">
        <f t="shared" ca="1" si="151"/>
        <v>-62.343881082136257</v>
      </c>
      <c r="T918" s="677">
        <f t="shared" ca="1" si="151"/>
        <v>0</v>
      </c>
      <c r="U918" s="677">
        <f t="shared" ca="1" si="151"/>
        <v>0</v>
      </c>
      <c r="V918" s="677">
        <f t="shared" ca="1" si="151"/>
        <v>-50.718189483732154</v>
      </c>
      <c r="W918" s="677">
        <f t="shared" ca="1" si="152"/>
        <v>0</v>
      </c>
      <c r="X918" s="677">
        <f t="shared" ca="1" si="151"/>
        <v>-405.42515073416479</v>
      </c>
      <c r="Y918" s="677">
        <f t="shared" ca="1" si="151"/>
        <v>-189.83371952654969</v>
      </c>
      <c r="Z918" s="677">
        <f t="shared" ca="1" si="151"/>
        <v>0</v>
      </c>
      <c r="AA918" t="str">
        <f t="shared" si="153"/>
        <v>ASR_COMP</v>
      </c>
      <c r="AB918" s="957">
        <f t="shared" si="154"/>
        <v>44682</v>
      </c>
      <c r="AC918" t="str">
        <f t="shared" si="155"/>
        <v>Unaudited</v>
      </c>
    </row>
    <row r="919" spans="1:29" x14ac:dyDescent="0.25">
      <c r="A919" t="s">
        <v>423</v>
      </c>
      <c r="B919" t="s">
        <v>1388</v>
      </c>
      <c r="C919" t="s">
        <v>1389</v>
      </c>
      <c r="D919">
        <v>1900</v>
      </c>
      <c r="E919" s="957">
        <v>1</v>
      </c>
      <c r="F919" t="s">
        <v>443</v>
      </c>
      <c r="G919" s="957">
        <v>274</v>
      </c>
      <c r="H919" t="s">
        <v>384</v>
      </c>
      <c r="I919" s="937" t="s">
        <v>491</v>
      </c>
      <c r="J919" s="937" t="s">
        <v>447</v>
      </c>
      <c r="K919" s="937" t="s">
        <v>451</v>
      </c>
      <c r="L919" s="937" t="s">
        <v>119</v>
      </c>
      <c r="M919" s="958" t="s">
        <v>161</v>
      </c>
      <c r="N919" s="677">
        <f t="shared" ca="1" si="150"/>
        <v>0</v>
      </c>
      <c r="O919" s="677">
        <f t="shared" ca="1" si="151"/>
        <v>0</v>
      </c>
      <c r="P919" s="677">
        <f t="shared" ca="1" si="151"/>
        <v>0</v>
      </c>
      <c r="Q919" s="677">
        <f t="shared" ca="1" si="151"/>
        <v>0</v>
      </c>
      <c r="R919" s="677">
        <f t="shared" ca="1" si="151"/>
        <v>0</v>
      </c>
      <c r="S919" s="677">
        <f t="shared" ca="1" si="151"/>
        <v>0</v>
      </c>
      <c r="T919" s="677">
        <f t="shared" ca="1" si="151"/>
        <v>0</v>
      </c>
      <c r="U919" s="677">
        <f t="shared" ca="1" si="151"/>
        <v>0</v>
      </c>
      <c r="V919" s="677">
        <f t="shared" ca="1" si="151"/>
        <v>0</v>
      </c>
      <c r="W919" s="677">
        <f t="shared" ca="1" si="152"/>
        <v>0</v>
      </c>
      <c r="X919" s="677">
        <f t="shared" ca="1" si="151"/>
        <v>0</v>
      </c>
      <c r="Y919" s="677">
        <f t="shared" ca="1" si="151"/>
        <v>0</v>
      </c>
      <c r="Z919" s="677">
        <f t="shared" ca="1" si="151"/>
        <v>0</v>
      </c>
      <c r="AA919" t="str">
        <f t="shared" si="153"/>
        <v>ASR_COMP</v>
      </c>
      <c r="AB919" s="957">
        <f t="shared" si="154"/>
        <v>44682</v>
      </c>
      <c r="AC919" t="str">
        <f t="shared" si="155"/>
        <v>Unaudited</v>
      </c>
    </row>
    <row r="920" spans="1:29" x14ac:dyDescent="0.25">
      <c r="A920" t="s">
        <v>423</v>
      </c>
      <c r="B920" t="s">
        <v>1388</v>
      </c>
      <c r="C920" t="s">
        <v>1389</v>
      </c>
      <c r="D920">
        <v>1900</v>
      </c>
      <c r="E920" s="957">
        <v>1</v>
      </c>
      <c r="F920" t="s">
        <v>443</v>
      </c>
      <c r="G920" s="957">
        <v>274</v>
      </c>
      <c r="H920" t="s">
        <v>384</v>
      </c>
      <c r="I920" s="937" t="s">
        <v>491</v>
      </c>
      <c r="J920" s="937" t="s">
        <v>447</v>
      </c>
      <c r="K920" s="937" t="s">
        <v>451</v>
      </c>
      <c r="L920" s="937" t="s">
        <v>162</v>
      </c>
      <c r="M920" s="958" t="s">
        <v>23</v>
      </c>
      <c r="N920" s="677">
        <f t="shared" ca="1" si="150"/>
        <v>0</v>
      </c>
      <c r="O920" s="677">
        <f t="shared" ca="1" si="151"/>
        <v>0</v>
      </c>
      <c r="P920" s="677">
        <f t="shared" ca="1" si="151"/>
        <v>0</v>
      </c>
      <c r="Q920" s="677">
        <f t="shared" ca="1" si="151"/>
        <v>0</v>
      </c>
      <c r="R920" s="677">
        <f t="shared" ca="1" si="151"/>
        <v>0</v>
      </c>
      <c r="S920" s="677">
        <f t="shared" ca="1" si="151"/>
        <v>0</v>
      </c>
      <c r="T920" s="677">
        <f t="shared" ca="1" si="151"/>
        <v>0</v>
      </c>
      <c r="U920" s="677">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7">
        <f t="shared" ca="1" si="156"/>
        <v>0</v>
      </c>
      <c r="W920" s="677">
        <f t="shared" ca="1" si="152"/>
        <v>0</v>
      </c>
      <c r="X920" s="677">
        <f t="shared" ca="1" si="156"/>
        <v>0</v>
      </c>
      <c r="Y920" s="677">
        <f t="shared" ca="1" si="156"/>
        <v>0</v>
      </c>
      <c r="Z920" s="677">
        <f t="shared" ca="1" si="156"/>
        <v>0</v>
      </c>
      <c r="AA920" t="str">
        <f t="shared" si="153"/>
        <v>ASR_COMP</v>
      </c>
      <c r="AB920" s="957">
        <f t="shared" si="154"/>
        <v>44682</v>
      </c>
      <c r="AC920" t="str">
        <f t="shared" si="155"/>
        <v>Unaudited</v>
      </c>
    </row>
    <row r="921" spans="1:29" x14ac:dyDescent="0.25">
      <c r="A921" t="s">
        <v>423</v>
      </c>
      <c r="B921" t="s">
        <v>1388</v>
      </c>
      <c r="C921" t="s">
        <v>1389</v>
      </c>
      <c r="D921">
        <v>1900</v>
      </c>
      <c r="E921" s="957">
        <v>1</v>
      </c>
      <c r="F921" t="s">
        <v>443</v>
      </c>
      <c r="G921" s="957">
        <v>274</v>
      </c>
      <c r="H921" t="s">
        <v>384</v>
      </c>
      <c r="I921" s="958" t="s">
        <v>491</v>
      </c>
      <c r="J921" s="958" t="s">
        <v>447</v>
      </c>
      <c r="K921" s="958" t="s">
        <v>451</v>
      </c>
      <c r="L921" s="937" t="s">
        <v>445</v>
      </c>
      <c r="M921" s="958" t="s">
        <v>459</v>
      </c>
      <c r="N921" s="677">
        <f t="shared" ca="1" si="150"/>
        <v>0</v>
      </c>
      <c r="O921" s="677">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7">
        <f t="shared" ca="1" si="157"/>
        <v>0</v>
      </c>
      <c r="Q921" s="677">
        <f t="shared" ca="1" si="157"/>
        <v>0</v>
      </c>
      <c r="R921" s="677">
        <f t="shared" ca="1" si="157"/>
        <v>0</v>
      </c>
      <c r="S921" s="677">
        <f t="shared" ca="1" si="157"/>
        <v>0</v>
      </c>
      <c r="T921" s="677">
        <f t="shared" ca="1" si="157"/>
        <v>0</v>
      </c>
      <c r="U921" s="677">
        <f t="shared" ca="1" si="157"/>
        <v>0</v>
      </c>
      <c r="V921" s="677">
        <f t="shared" ca="1" si="157"/>
        <v>0</v>
      </c>
      <c r="W921" s="677">
        <f t="shared" ca="1" si="152"/>
        <v>0</v>
      </c>
      <c r="X921" s="677">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7">
        <f t="shared" ca="1" si="158"/>
        <v>0</v>
      </c>
      <c r="Z921" s="677">
        <f t="shared" ca="1" si="158"/>
        <v>0</v>
      </c>
      <c r="AA921" t="str">
        <f t="shared" si="153"/>
        <v>ASR_COMP</v>
      </c>
      <c r="AB921" s="957">
        <f t="shared" si="154"/>
        <v>44682</v>
      </c>
      <c r="AC921" t="str">
        <f t="shared" si="155"/>
        <v>Unaudited</v>
      </c>
    </row>
    <row r="922" spans="1:29" ht="30" x14ac:dyDescent="0.25">
      <c r="A922" t="s">
        <v>423</v>
      </c>
      <c r="B922" t="s">
        <v>1388</v>
      </c>
      <c r="C922" t="s">
        <v>1389</v>
      </c>
      <c r="D922">
        <v>1900</v>
      </c>
      <c r="E922" s="957">
        <v>1</v>
      </c>
      <c r="F922" t="s">
        <v>443</v>
      </c>
      <c r="G922" s="957">
        <v>274</v>
      </c>
      <c r="H922" t="s">
        <v>384</v>
      </c>
      <c r="I922" s="958" t="s">
        <v>491</v>
      </c>
      <c r="J922" s="958" t="s">
        <v>447</v>
      </c>
      <c r="K922" s="958" t="s">
        <v>452</v>
      </c>
      <c r="L922" s="953">
        <v>9.1</v>
      </c>
      <c r="M922" s="958" t="s">
        <v>188</v>
      </c>
      <c r="N922" s="677">
        <f t="shared" ca="1" si="150"/>
        <v>353217.88907658338</v>
      </c>
      <c r="O922" s="677">
        <f t="shared" ca="1" si="157"/>
        <v>31394.777909409371</v>
      </c>
      <c r="P922" s="677">
        <f t="shared" ca="1" si="157"/>
        <v>727.95604898162844</v>
      </c>
      <c r="Q922" s="677">
        <f t="shared" ca="1" si="157"/>
        <v>13138.319297284963</v>
      </c>
      <c r="R922" s="677">
        <f t="shared" ca="1" si="157"/>
        <v>4896.5395465241454</v>
      </c>
      <c r="S922" s="677">
        <f t="shared" ca="1" si="157"/>
        <v>3539.2093730982497</v>
      </c>
      <c r="T922" s="677">
        <f t="shared" ca="1" si="157"/>
        <v>1104.447565887084</v>
      </c>
      <c r="U922" s="677">
        <f t="shared" ca="1" si="157"/>
        <v>1.2215236850971638</v>
      </c>
      <c r="V922" s="677">
        <f t="shared" ca="1" si="157"/>
        <v>81.832473801566266</v>
      </c>
      <c r="W922" s="677">
        <f t="shared" ca="1" si="152"/>
        <v>298333.58533791127</v>
      </c>
      <c r="X922" s="677">
        <f t="shared" ca="1" si="158"/>
        <v>0</v>
      </c>
      <c r="Y922" s="677">
        <f t="shared" ca="1" si="158"/>
        <v>0</v>
      </c>
      <c r="Z922" s="677">
        <f t="shared" ca="1" si="158"/>
        <v>0</v>
      </c>
      <c r="AA922" t="str">
        <f t="shared" si="153"/>
        <v>ASR_COMP</v>
      </c>
      <c r="AB922" s="957">
        <f t="shared" si="154"/>
        <v>44682</v>
      </c>
      <c r="AC922" t="str">
        <f t="shared" si="155"/>
        <v>Unaudited</v>
      </c>
    </row>
    <row r="923" spans="1:29" x14ac:dyDescent="0.25">
      <c r="A923" t="s">
        <v>423</v>
      </c>
      <c r="B923" t="s">
        <v>1388</v>
      </c>
      <c r="C923" t="s">
        <v>1389</v>
      </c>
      <c r="D923">
        <v>1900</v>
      </c>
      <c r="E923" s="957">
        <v>1</v>
      </c>
      <c r="F923" t="s">
        <v>443</v>
      </c>
      <c r="G923" s="957">
        <v>274</v>
      </c>
      <c r="H923" t="s">
        <v>384</v>
      </c>
      <c r="I923" s="937" t="s">
        <v>491</v>
      </c>
      <c r="J923" s="937" t="s">
        <v>447</v>
      </c>
      <c r="K923" s="937" t="s">
        <v>452</v>
      </c>
      <c r="L923" s="937" t="s">
        <v>109</v>
      </c>
      <c r="M923" s="958" t="s">
        <v>189</v>
      </c>
      <c r="N923" s="677">
        <f t="shared" ca="1" si="150"/>
        <v>164128.95766925925</v>
      </c>
      <c r="O923" s="677">
        <f t="shared" ca="1" si="157"/>
        <v>7512.4245677265144</v>
      </c>
      <c r="P923" s="677">
        <f t="shared" ca="1" si="157"/>
        <v>140.91945682462134</v>
      </c>
      <c r="Q923" s="677">
        <f t="shared" ca="1" si="157"/>
        <v>95531.862617193314</v>
      </c>
      <c r="R923" s="677">
        <f t="shared" ca="1" si="157"/>
        <v>30427.212655054034</v>
      </c>
      <c r="S923" s="677">
        <f t="shared" ca="1" si="157"/>
        <v>30392.861042328055</v>
      </c>
      <c r="T923" s="677">
        <f t="shared" ca="1" si="157"/>
        <v>33.51912724453436</v>
      </c>
      <c r="U923" s="677">
        <f t="shared" ca="1" si="157"/>
        <v>0.27222306000033736</v>
      </c>
      <c r="V923" s="677">
        <f t="shared" ca="1" si="157"/>
        <v>18.23680268949337</v>
      </c>
      <c r="W923" s="677">
        <f t="shared" ca="1" si="152"/>
        <v>71.649177138699656</v>
      </c>
      <c r="X923" s="677">
        <f t="shared" ca="1" si="158"/>
        <v>0</v>
      </c>
      <c r="Y923" s="677">
        <f t="shared" ca="1" si="158"/>
        <v>0</v>
      </c>
      <c r="Z923" s="677">
        <f t="shared" ca="1" si="158"/>
        <v>0</v>
      </c>
      <c r="AA923" t="str">
        <f t="shared" si="153"/>
        <v>ASR_COMP</v>
      </c>
      <c r="AB923" s="957">
        <f t="shared" si="154"/>
        <v>44682</v>
      </c>
      <c r="AC923" t="str">
        <f t="shared" si="155"/>
        <v>Unaudited</v>
      </c>
    </row>
    <row r="924" spans="1:29" x14ac:dyDescent="0.25">
      <c r="A924" t="s">
        <v>423</v>
      </c>
      <c r="B924" t="s">
        <v>1388</v>
      </c>
      <c r="C924" t="s">
        <v>1389</v>
      </c>
      <c r="D924">
        <v>1900</v>
      </c>
      <c r="E924" s="957">
        <v>1</v>
      </c>
      <c r="F924" t="s">
        <v>443</v>
      </c>
      <c r="G924" s="957">
        <v>274</v>
      </c>
      <c r="H924" t="s">
        <v>384</v>
      </c>
      <c r="I924" s="937" t="s">
        <v>491</v>
      </c>
      <c r="J924" s="937" t="s">
        <v>447</v>
      </c>
      <c r="K924" s="937" t="s">
        <v>452</v>
      </c>
      <c r="L924" s="937" t="s">
        <v>1324</v>
      </c>
      <c r="M924" s="958" t="s">
        <v>1325</v>
      </c>
      <c r="N924" s="677">
        <f t="shared" ca="1" si="150"/>
        <v>115016.89893918856</v>
      </c>
      <c r="O924" s="677">
        <f t="shared" ca="1" si="157"/>
        <v>2060.5941705487676</v>
      </c>
      <c r="P924" s="677">
        <f t="shared" ca="1" si="157"/>
        <v>149.00763089155402</v>
      </c>
      <c r="Q924" s="677">
        <f t="shared" ca="1" si="157"/>
        <v>29366.693362436774</v>
      </c>
      <c r="R924" s="677">
        <f t="shared" ca="1" si="157"/>
        <v>12878.340622647545</v>
      </c>
      <c r="S924" s="677">
        <f t="shared" ca="1" si="157"/>
        <v>70431.487272786631</v>
      </c>
      <c r="T924" s="677">
        <f t="shared" ca="1" si="157"/>
        <v>35.442981777005791</v>
      </c>
      <c r="U924" s="677">
        <f t="shared" ca="1" si="157"/>
        <v>0.28784749926464692</v>
      </c>
      <c r="V924" s="677">
        <f t="shared" ca="1" si="157"/>
        <v>19.283517159593124</v>
      </c>
      <c r="W924" s="677">
        <f t="shared" ca="1" si="152"/>
        <v>75.761533441431624</v>
      </c>
      <c r="X924" s="677">
        <f t="shared" ca="1" si="158"/>
        <v>0</v>
      </c>
      <c r="Y924" s="677">
        <f t="shared" ca="1" si="158"/>
        <v>0</v>
      </c>
      <c r="Z924" s="677">
        <f t="shared" ca="1" si="158"/>
        <v>0</v>
      </c>
      <c r="AA924" t="str">
        <f t="shared" si="153"/>
        <v>ASR_COMP</v>
      </c>
      <c r="AB924" s="957">
        <f t="shared" si="154"/>
        <v>44682</v>
      </c>
      <c r="AC924" t="str">
        <f t="shared" si="155"/>
        <v>Unaudited</v>
      </c>
    </row>
    <row r="925" spans="1:29" x14ac:dyDescent="0.25">
      <c r="A925" t="s">
        <v>423</v>
      </c>
      <c r="B925" t="s">
        <v>1388</v>
      </c>
      <c r="C925" t="s">
        <v>1389</v>
      </c>
      <c r="D925">
        <v>1900</v>
      </c>
      <c r="E925" s="957">
        <v>1</v>
      </c>
      <c r="F925" t="s">
        <v>443</v>
      </c>
      <c r="G925" s="957">
        <v>274</v>
      </c>
      <c r="H925" t="s">
        <v>384</v>
      </c>
      <c r="I925" s="937" t="s">
        <v>491</v>
      </c>
      <c r="J925" s="937" t="s">
        <v>447</v>
      </c>
      <c r="K925" s="937" t="s">
        <v>452</v>
      </c>
      <c r="L925" s="937" t="s">
        <v>110</v>
      </c>
      <c r="M925" s="958" t="s">
        <v>190</v>
      </c>
      <c r="N925" s="677">
        <f t="shared" ca="1" si="150"/>
        <v>292514.25454810302</v>
      </c>
      <c r="O925" s="677">
        <f t="shared" ca="1" si="157"/>
        <v>86739.421463958002</v>
      </c>
      <c r="P925" s="677">
        <f t="shared" ca="1" si="157"/>
        <v>7447.6928539740766</v>
      </c>
      <c r="Q925" s="677">
        <f t="shared" ca="1" si="157"/>
        <v>141290.26936249516</v>
      </c>
      <c r="R925" s="677">
        <f t="shared" ca="1" si="157"/>
        <v>27498.065215813382</v>
      </c>
      <c r="S925" s="677">
        <f t="shared" ca="1" si="157"/>
        <v>10987.399973101305</v>
      </c>
      <c r="T925" s="677">
        <f t="shared" ca="1" si="157"/>
        <v>3007.1023809034432</v>
      </c>
      <c r="U925" s="677">
        <f t="shared" ca="1" si="157"/>
        <v>4.1439071636167677</v>
      </c>
      <c r="V925" s="677">
        <f t="shared" ca="1" si="157"/>
        <v>645.19686996181122</v>
      </c>
      <c r="W925" s="677">
        <f t="shared" ca="1" si="152"/>
        <v>14894.962520732175</v>
      </c>
      <c r="X925" s="677">
        <f t="shared" ca="1" si="158"/>
        <v>0</v>
      </c>
      <c r="Y925" s="677">
        <f t="shared" ca="1" si="158"/>
        <v>0</v>
      </c>
      <c r="Z925" s="677">
        <f t="shared" ca="1" si="158"/>
        <v>0</v>
      </c>
      <c r="AA925" t="str">
        <f t="shared" si="153"/>
        <v>ASR_COMP</v>
      </c>
      <c r="AB925" s="957">
        <f t="shared" si="154"/>
        <v>44682</v>
      </c>
      <c r="AC925" t="str">
        <f t="shared" si="155"/>
        <v>Unaudited</v>
      </c>
    </row>
    <row r="926" spans="1:29" x14ac:dyDescent="0.25">
      <c r="A926" t="s">
        <v>423</v>
      </c>
      <c r="B926" t="s">
        <v>1388</v>
      </c>
      <c r="C926" t="s">
        <v>1389</v>
      </c>
      <c r="D926">
        <v>1900</v>
      </c>
      <c r="E926" s="957">
        <v>1</v>
      </c>
      <c r="F926" t="s">
        <v>443</v>
      </c>
      <c r="G926" s="957">
        <v>274</v>
      </c>
      <c r="H926" t="s">
        <v>384</v>
      </c>
      <c r="I926" s="937" t="s">
        <v>491</v>
      </c>
      <c r="J926" s="937" t="s">
        <v>447</v>
      </c>
      <c r="K926" s="937" t="s">
        <v>452</v>
      </c>
      <c r="L926" s="953" t="s">
        <v>111</v>
      </c>
      <c r="M926" s="958" t="s">
        <v>163</v>
      </c>
      <c r="N926" s="677">
        <f t="shared" ca="1" si="150"/>
        <v>1452095.3609065453</v>
      </c>
      <c r="O926" s="677">
        <f t="shared" ca="1" si="157"/>
        <v>687815.30887772446</v>
      </c>
      <c r="P926" s="677">
        <f t="shared" ca="1" si="157"/>
        <v>43182.120795396375</v>
      </c>
      <c r="Q926" s="677">
        <f t="shared" ca="1" si="157"/>
        <v>466326.64018131932</v>
      </c>
      <c r="R926" s="677">
        <f t="shared" ca="1" si="157"/>
        <v>91583.575922570031</v>
      </c>
      <c r="S926" s="677">
        <f t="shared" ca="1" si="157"/>
        <v>50042.953280501191</v>
      </c>
      <c r="T926" s="677">
        <f t="shared" ca="1" si="157"/>
        <v>9170.6675822404559</v>
      </c>
      <c r="U926" s="677">
        <f t="shared" ca="1" si="157"/>
        <v>1556.3924054302881</v>
      </c>
      <c r="V926" s="677">
        <f t="shared" ca="1" si="157"/>
        <v>25424.534939660043</v>
      </c>
      <c r="W926" s="677">
        <f t="shared" ca="1" si="152"/>
        <v>3420.6331994758148</v>
      </c>
      <c r="X926" s="677">
        <f t="shared" ca="1" si="158"/>
        <v>28505.016932664767</v>
      </c>
      <c r="Y926" s="677">
        <f t="shared" ca="1" si="158"/>
        <v>45067.516789562796</v>
      </c>
      <c r="Z926" s="677">
        <f t="shared" ca="1" si="158"/>
        <v>0</v>
      </c>
      <c r="AA926" t="str">
        <f t="shared" si="153"/>
        <v>ASR_COMP</v>
      </c>
      <c r="AB926" s="957">
        <f t="shared" si="154"/>
        <v>44682</v>
      </c>
      <c r="AC926" t="str">
        <f t="shared" si="155"/>
        <v>Unaudited</v>
      </c>
    </row>
    <row r="927" spans="1:29" x14ac:dyDescent="0.25">
      <c r="A927" t="s">
        <v>423</v>
      </c>
      <c r="B927" t="s">
        <v>1388</v>
      </c>
      <c r="C927" t="s">
        <v>1389</v>
      </c>
      <c r="D927">
        <v>1900</v>
      </c>
      <c r="E927" s="957">
        <v>1</v>
      </c>
      <c r="F927" t="s">
        <v>443</v>
      </c>
      <c r="G927" s="957">
        <v>274</v>
      </c>
      <c r="H927" t="s">
        <v>384</v>
      </c>
      <c r="I927" s="937" t="s">
        <v>491</v>
      </c>
      <c r="J927" s="937" t="s">
        <v>447</v>
      </c>
      <c r="K927" s="937" t="s">
        <v>452</v>
      </c>
      <c r="L927" s="953" t="s">
        <v>112</v>
      </c>
      <c r="M927" s="958" t="s">
        <v>137</v>
      </c>
      <c r="N927" s="677">
        <f t="shared" ca="1" si="150"/>
        <v>0</v>
      </c>
      <c r="O927" s="677">
        <f t="shared" ca="1" si="157"/>
        <v>0</v>
      </c>
      <c r="P927" s="677">
        <f t="shared" ca="1" si="157"/>
        <v>0</v>
      </c>
      <c r="Q927" s="677">
        <f t="shared" ca="1" si="157"/>
        <v>0</v>
      </c>
      <c r="R927" s="677">
        <f t="shared" ca="1" si="157"/>
        <v>0</v>
      </c>
      <c r="S927" s="677">
        <f t="shared" ca="1" si="157"/>
        <v>0</v>
      </c>
      <c r="T927" s="677">
        <f t="shared" ca="1" si="157"/>
        <v>0</v>
      </c>
      <c r="U927" s="677">
        <f t="shared" ca="1" si="157"/>
        <v>0</v>
      </c>
      <c r="V927" s="677">
        <f t="shared" ca="1" si="157"/>
        <v>0</v>
      </c>
      <c r="W927" s="677">
        <f t="shared" ca="1" si="152"/>
        <v>0</v>
      </c>
      <c r="X927" s="677">
        <f t="shared" ca="1" si="158"/>
        <v>0</v>
      </c>
      <c r="Y927" s="677">
        <f t="shared" ca="1" si="158"/>
        <v>0</v>
      </c>
      <c r="Z927" s="677">
        <f t="shared" ca="1" si="158"/>
        <v>0</v>
      </c>
      <c r="AA927" t="str">
        <f t="shared" si="153"/>
        <v>ASR_COMP</v>
      </c>
      <c r="AB927" s="957">
        <f t="shared" si="154"/>
        <v>44682</v>
      </c>
      <c r="AC927" t="str">
        <f t="shared" si="155"/>
        <v>Unaudited</v>
      </c>
    </row>
    <row r="928" spans="1:29" x14ac:dyDescent="0.25">
      <c r="A928" t="s">
        <v>423</v>
      </c>
      <c r="B928" t="s">
        <v>1388</v>
      </c>
      <c r="C928" t="s">
        <v>1389</v>
      </c>
      <c r="D928">
        <v>1900</v>
      </c>
      <c r="E928" s="957">
        <v>1</v>
      </c>
      <c r="F928" t="s">
        <v>443</v>
      </c>
      <c r="G928" s="957">
        <v>274</v>
      </c>
      <c r="H928" t="s">
        <v>384</v>
      </c>
      <c r="I928" s="937" t="s">
        <v>491</v>
      </c>
      <c r="J928" s="937" t="s">
        <v>447</v>
      </c>
      <c r="K928" s="937" t="s">
        <v>452</v>
      </c>
      <c r="L928" s="937" t="s">
        <v>113</v>
      </c>
      <c r="M928" s="958" t="s">
        <v>165</v>
      </c>
      <c r="N928" s="677">
        <f t="shared" ca="1" si="150"/>
        <v>-645684.39969425229</v>
      </c>
      <c r="O928" s="677">
        <f t="shared" ca="1" si="157"/>
        <v>-216863.62043278525</v>
      </c>
      <c r="P928" s="677">
        <f t="shared" ca="1" si="157"/>
        <v>-15239.033533145943</v>
      </c>
      <c r="Q928" s="677">
        <f t="shared" ca="1" si="157"/>
        <v>-163664.96162795261</v>
      </c>
      <c r="R928" s="677">
        <f t="shared" ca="1" si="157"/>
        <v>-46395.919604996772</v>
      </c>
      <c r="S928" s="677">
        <f t="shared" ca="1" si="157"/>
        <v>-43539.965773860771</v>
      </c>
      <c r="T928" s="677">
        <f t="shared" ca="1" si="157"/>
        <v>-3051.6844736878088</v>
      </c>
      <c r="U928" s="677">
        <f t="shared" ca="1" si="157"/>
        <v>-310.84454758870891</v>
      </c>
      <c r="V928" s="677">
        <f t="shared" ca="1" si="157"/>
        <v>-3039.3806218786899</v>
      </c>
      <c r="W928" s="677">
        <f t="shared" ca="1" si="152"/>
        <v>-80748.39877818455</v>
      </c>
      <c r="X928" s="677">
        <f t="shared" ca="1" si="158"/>
        <v>-53522.583752111292</v>
      </c>
      <c r="Y928" s="677">
        <f t="shared" ca="1" si="158"/>
        <v>-19308.006548059864</v>
      </c>
      <c r="Z928" s="677">
        <f t="shared" ca="1" si="158"/>
        <v>0</v>
      </c>
      <c r="AA928" t="str">
        <f t="shared" si="153"/>
        <v>ASR_COMP</v>
      </c>
      <c r="AB928" s="957">
        <f t="shared" si="154"/>
        <v>44682</v>
      </c>
      <c r="AC928" t="str">
        <f t="shared" si="155"/>
        <v>Unaudited</v>
      </c>
    </row>
    <row r="929" spans="1:29" x14ac:dyDescent="0.25">
      <c r="A929" t="s">
        <v>423</v>
      </c>
      <c r="B929" t="s">
        <v>1388</v>
      </c>
      <c r="C929" t="s">
        <v>1389</v>
      </c>
      <c r="D929">
        <v>1900</v>
      </c>
      <c r="E929" s="957">
        <v>1</v>
      </c>
      <c r="F929" t="s">
        <v>443</v>
      </c>
      <c r="G929" s="957">
        <v>274</v>
      </c>
      <c r="H929" t="s">
        <v>384</v>
      </c>
      <c r="I929" s="958" t="s">
        <v>491</v>
      </c>
      <c r="J929" s="958" t="s">
        <v>447</v>
      </c>
      <c r="K929" s="958" t="s">
        <v>452</v>
      </c>
      <c r="L929" s="937" t="s">
        <v>114</v>
      </c>
      <c r="M929" s="958" t="s">
        <v>466</v>
      </c>
      <c r="N929" s="677">
        <f t="shared" ca="1" si="150"/>
        <v>0</v>
      </c>
      <c r="O929" s="677">
        <f t="shared" ca="1" si="157"/>
        <v>0</v>
      </c>
      <c r="P929" s="677">
        <f t="shared" ca="1" si="157"/>
        <v>0</v>
      </c>
      <c r="Q929" s="677">
        <f t="shared" ca="1" si="157"/>
        <v>0</v>
      </c>
      <c r="R929" s="677">
        <f t="shared" ca="1" si="157"/>
        <v>0</v>
      </c>
      <c r="S929" s="677">
        <f t="shared" ca="1" si="157"/>
        <v>0</v>
      </c>
      <c r="T929" s="677">
        <f t="shared" ca="1" si="157"/>
        <v>0</v>
      </c>
      <c r="U929" s="677">
        <f t="shared" ca="1" si="157"/>
        <v>0</v>
      </c>
      <c r="V929" s="677">
        <f t="shared" ca="1" si="157"/>
        <v>0</v>
      </c>
      <c r="W929" s="677">
        <f t="shared" ca="1" si="152"/>
        <v>0</v>
      </c>
      <c r="X929" s="677">
        <f t="shared" ca="1" si="158"/>
        <v>0</v>
      </c>
      <c r="Y929" s="677">
        <f t="shared" ca="1" si="158"/>
        <v>0</v>
      </c>
      <c r="Z929" s="677">
        <f t="shared" ca="1" si="158"/>
        <v>0</v>
      </c>
      <c r="AA929" t="str">
        <f t="shared" si="153"/>
        <v>ASR_COMP</v>
      </c>
      <c r="AB929" s="957">
        <f t="shared" si="154"/>
        <v>44682</v>
      </c>
      <c r="AC929" t="str">
        <f t="shared" si="155"/>
        <v>Unaudited</v>
      </c>
    </row>
    <row r="930" spans="1:29" x14ac:dyDescent="0.25">
      <c r="A930" t="s">
        <v>423</v>
      </c>
      <c r="B930" t="s">
        <v>1388</v>
      </c>
      <c r="C930" t="s">
        <v>1389</v>
      </c>
      <c r="D930">
        <v>1900</v>
      </c>
      <c r="E930" s="957">
        <v>1</v>
      </c>
      <c r="F930" t="s">
        <v>443</v>
      </c>
      <c r="G930" s="957">
        <v>274</v>
      </c>
      <c r="H930" t="s">
        <v>384</v>
      </c>
      <c r="I930" s="937" t="s">
        <v>491</v>
      </c>
      <c r="J930" s="937" t="s">
        <v>447</v>
      </c>
      <c r="K930" s="937" t="s">
        <v>6</v>
      </c>
      <c r="L930" s="937" t="s">
        <v>120</v>
      </c>
      <c r="M930" s="958" t="s">
        <v>191</v>
      </c>
      <c r="N930" s="677">
        <f t="shared" ca="1" si="150"/>
        <v>167137.27884698418</v>
      </c>
      <c r="O930" s="677">
        <f t="shared" ca="1" si="157"/>
        <v>87573.705748512031</v>
      </c>
      <c r="P930" s="677">
        <f t="shared" ca="1" si="157"/>
        <v>8856.405586663097</v>
      </c>
      <c r="Q930" s="677">
        <f t="shared" ca="1" si="157"/>
        <v>33871.79637378583</v>
      </c>
      <c r="R930" s="677">
        <f t="shared" ca="1" si="157"/>
        <v>12514.676234652476</v>
      </c>
      <c r="S930" s="677">
        <f t="shared" ca="1" si="157"/>
        <v>7528.4900456491141</v>
      </c>
      <c r="T930" s="677">
        <f t="shared" ca="1" si="157"/>
        <v>128.19999999999999</v>
      </c>
      <c r="U930" s="677">
        <f t="shared" ca="1" si="157"/>
        <v>29.354665550873435</v>
      </c>
      <c r="V930" s="677">
        <f t="shared" ca="1" si="157"/>
        <v>382.621804934294</v>
      </c>
      <c r="W930" s="677">
        <f t="shared" ca="1" si="152"/>
        <v>411.36405828304015</v>
      </c>
      <c r="X930" s="677">
        <f t="shared" ca="1" si="158"/>
        <v>13022.226932072494</v>
      </c>
      <c r="Y930" s="677">
        <f t="shared" ca="1" si="158"/>
        <v>2818.43739688095</v>
      </c>
      <c r="Z930" s="677">
        <f t="shared" ca="1" si="158"/>
        <v>0</v>
      </c>
      <c r="AA930" t="str">
        <f t="shared" si="153"/>
        <v>ASR_COMP</v>
      </c>
      <c r="AB930" s="957">
        <f t="shared" si="154"/>
        <v>44682</v>
      </c>
      <c r="AC930" t="str">
        <f t="shared" si="155"/>
        <v>Unaudited</v>
      </c>
    </row>
    <row r="931" spans="1:29" x14ac:dyDescent="0.25">
      <c r="A931" t="s">
        <v>423</v>
      </c>
      <c r="B931" t="s">
        <v>1388</v>
      </c>
      <c r="C931" t="s">
        <v>1389</v>
      </c>
      <c r="D931">
        <v>1900</v>
      </c>
      <c r="E931" s="957">
        <v>1</v>
      </c>
      <c r="F931" t="s">
        <v>443</v>
      </c>
      <c r="G931" s="957">
        <v>274</v>
      </c>
      <c r="H931" t="s">
        <v>384</v>
      </c>
      <c r="I931" s="937" t="s">
        <v>491</v>
      </c>
      <c r="J931" s="937" t="s">
        <v>447</v>
      </c>
      <c r="K931" s="937" t="s">
        <v>6</v>
      </c>
      <c r="L931" s="937" t="s">
        <v>45</v>
      </c>
      <c r="M931" s="958" t="s">
        <v>166</v>
      </c>
      <c r="N931" s="677">
        <f t="shared" ca="1" si="150"/>
        <v>93764.122300000003</v>
      </c>
      <c r="O931" s="677">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81996.674039917576</v>
      </c>
      <c r="P931" s="677">
        <f t="shared" ca="1" si="159"/>
        <v>1738.2302386566166</v>
      </c>
      <c r="Q931" s="677">
        <f t="shared" ca="1" si="159"/>
        <v>4632.2257406160379</v>
      </c>
      <c r="R931" s="677">
        <f t="shared" ca="1" si="159"/>
        <v>615.85811839915482</v>
      </c>
      <c r="S931" s="677">
        <f t="shared" ca="1" si="159"/>
        <v>1646.1512979997599</v>
      </c>
      <c r="T931" s="677">
        <f t="shared" ca="1" si="159"/>
        <v>1020.3256045219122</v>
      </c>
      <c r="U931" s="677">
        <f t="shared" ca="1" si="159"/>
        <v>0</v>
      </c>
      <c r="V931" s="677">
        <f t="shared" ca="1" si="159"/>
        <v>55.340476320985438</v>
      </c>
      <c r="W931" s="677">
        <f t="shared" ca="1" si="152"/>
        <v>0</v>
      </c>
      <c r="X931" s="677">
        <f t="shared" ca="1" si="158"/>
        <v>1903.0613210145934</v>
      </c>
      <c r="Y931" s="677">
        <f t="shared" ca="1" si="158"/>
        <v>156.25546255337065</v>
      </c>
      <c r="Z931" s="677">
        <f t="shared" ca="1" si="158"/>
        <v>0</v>
      </c>
      <c r="AA931" t="str">
        <f t="shared" si="153"/>
        <v>ASR_COMP</v>
      </c>
      <c r="AB931" s="957">
        <f t="shared" si="154"/>
        <v>44682</v>
      </c>
      <c r="AC931" t="str">
        <f t="shared" si="155"/>
        <v>Unaudited</v>
      </c>
    </row>
    <row r="932" spans="1:29" x14ac:dyDescent="0.25">
      <c r="A932" t="s">
        <v>423</v>
      </c>
      <c r="B932" t="s">
        <v>1388</v>
      </c>
      <c r="C932" t="s">
        <v>1389</v>
      </c>
      <c r="D932">
        <v>1900</v>
      </c>
      <c r="E932" s="957">
        <v>1</v>
      </c>
      <c r="F932" t="s">
        <v>443</v>
      </c>
      <c r="G932" s="957">
        <v>274</v>
      </c>
      <c r="H932" t="s">
        <v>384</v>
      </c>
      <c r="I932" s="937" t="s">
        <v>491</v>
      </c>
      <c r="J932" s="937" t="s">
        <v>447</v>
      </c>
      <c r="K932" s="937" t="s">
        <v>6</v>
      </c>
      <c r="L932" s="937" t="s">
        <v>46</v>
      </c>
      <c r="M932" s="958" t="s">
        <v>167</v>
      </c>
      <c r="N932" s="677">
        <f t="shared" ca="1" si="150"/>
        <v>-21712.087240287983</v>
      </c>
      <c r="O932" s="677">
        <f t="shared" ca="1" si="159"/>
        <v>-9782.417109107033</v>
      </c>
      <c r="P932" s="677">
        <f t="shared" ca="1" si="159"/>
        <v>-1855.2260910999223</v>
      </c>
      <c r="Q932" s="677">
        <f t="shared" ca="1" si="159"/>
        <v>-5650.3728756971004</v>
      </c>
      <c r="R932" s="677">
        <f t="shared" ca="1" si="159"/>
        <v>-3019.2640265494801</v>
      </c>
      <c r="S932" s="677">
        <f t="shared" ca="1" si="159"/>
        <v>-170.25812432710663</v>
      </c>
      <c r="T932" s="677">
        <f t="shared" ca="1" si="159"/>
        <v>0</v>
      </c>
      <c r="U932" s="677">
        <f t="shared" ca="1" si="159"/>
        <v>0</v>
      </c>
      <c r="V932" s="677">
        <f t="shared" ca="1" si="159"/>
        <v>-89.82680372571771</v>
      </c>
      <c r="W932" s="677">
        <f t="shared" ca="1" si="152"/>
        <v>0</v>
      </c>
      <c r="X932" s="677">
        <f t="shared" ca="1" si="158"/>
        <v>-535.38522308324991</v>
      </c>
      <c r="Y932" s="677">
        <f t="shared" ca="1" si="158"/>
        <v>-609.33698669837509</v>
      </c>
      <c r="Z932" s="677">
        <f t="shared" ca="1" si="158"/>
        <v>0</v>
      </c>
      <c r="AA932" t="str">
        <f t="shared" si="153"/>
        <v>ASR_COMP</v>
      </c>
      <c r="AB932" s="957">
        <f t="shared" si="154"/>
        <v>44682</v>
      </c>
      <c r="AC932" t="str">
        <f t="shared" si="155"/>
        <v>Unaudited</v>
      </c>
    </row>
    <row r="933" spans="1:29" x14ac:dyDescent="0.25">
      <c r="A933" t="s">
        <v>423</v>
      </c>
      <c r="B933" t="s">
        <v>1388</v>
      </c>
      <c r="C933" t="s">
        <v>1389</v>
      </c>
      <c r="D933">
        <v>1900</v>
      </c>
      <c r="E933" s="957">
        <v>1</v>
      </c>
      <c r="F933" t="s">
        <v>443</v>
      </c>
      <c r="G933" s="957">
        <v>274</v>
      </c>
      <c r="H933" t="s">
        <v>384</v>
      </c>
      <c r="I933" s="958" t="s">
        <v>491</v>
      </c>
      <c r="J933" s="958" t="s">
        <v>447</v>
      </c>
      <c r="K933" s="958" t="s">
        <v>6</v>
      </c>
      <c r="L933" s="937" t="s">
        <v>168</v>
      </c>
      <c r="M933" s="958" t="s">
        <v>464</v>
      </c>
      <c r="N933" s="677">
        <f t="shared" ca="1" si="150"/>
        <v>-23047.969439514443</v>
      </c>
      <c r="O933" s="677">
        <f t="shared" ca="1" si="159"/>
        <v>-16442.093097694851</v>
      </c>
      <c r="P933" s="677">
        <f t="shared" ca="1" si="159"/>
        <v>-826.67140588617167</v>
      </c>
      <c r="Q933" s="677">
        <f t="shared" ca="1" si="159"/>
        <v>-2117.1425690528285</v>
      </c>
      <c r="R933" s="677">
        <f t="shared" ca="1" si="159"/>
        <v>-420.71698630186404</v>
      </c>
      <c r="S933" s="677">
        <f t="shared" ca="1" si="159"/>
        <v>-1751.940872598241</v>
      </c>
      <c r="T933" s="677">
        <f t="shared" ca="1" si="159"/>
        <v>0</v>
      </c>
      <c r="U933" s="677">
        <f t="shared" ca="1" si="159"/>
        <v>0</v>
      </c>
      <c r="V933" s="677">
        <f t="shared" ca="1" si="159"/>
        <v>-86.549645692873582</v>
      </c>
      <c r="W933" s="677">
        <f t="shared" ca="1" si="152"/>
        <v>-1.3310351880380533</v>
      </c>
      <c r="X933" s="677">
        <f t="shared" ca="1" si="158"/>
        <v>-1215.9611071569077</v>
      </c>
      <c r="Y933" s="677">
        <f t="shared" ca="1" si="158"/>
        <v>-185.56271994266234</v>
      </c>
      <c r="Z933" s="677">
        <f t="shared" ca="1" si="158"/>
        <v>0</v>
      </c>
      <c r="AA933" t="str">
        <f t="shared" si="153"/>
        <v>ASR_COMP</v>
      </c>
      <c r="AB933" s="957">
        <f t="shared" si="154"/>
        <v>44682</v>
      </c>
      <c r="AC933" t="str">
        <f t="shared" si="155"/>
        <v>Unaudited</v>
      </c>
    </row>
    <row r="934" spans="1:29" x14ac:dyDescent="0.25">
      <c r="A934" t="s">
        <v>423</v>
      </c>
      <c r="B934" t="s">
        <v>1388</v>
      </c>
      <c r="C934" t="s">
        <v>1389</v>
      </c>
      <c r="D934">
        <v>1900</v>
      </c>
      <c r="E934" s="957">
        <v>1</v>
      </c>
      <c r="F934" t="s">
        <v>443</v>
      </c>
      <c r="G934" s="957">
        <v>274</v>
      </c>
      <c r="H934" t="s">
        <v>384</v>
      </c>
      <c r="I934" s="958" t="s">
        <v>491</v>
      </c>
      <c r="J934" s="958" t="s">
        <v>447</v>
      </c>
      <c r="K934" s="958" t="s">
        <v>437</v>
      </c>
      <c r="L934" s="937" t="s">
        <v>123</v>
      </c>
      <c r="M934" s="958" t="s">
        <v>32</v>
      </c>
      <c r="N934" s="677">
        <f t="shared" ca="1" si="150"/>
        <v>0</v>
      </c>
      <c r="O934" s="677">
        <f t="shared" ca="1" si="159"/>
        <v>0</v>
      </c>
      <c r="P934" s="677">
        <f t="shared" ca="1" si="159"/>
        <v>0</v>
      </c>
      <c r="Q934" s="677">
        <f t="shared" ca="1" si="159"/>
        <v>0</v>
      </c>
      <c r="R934" s="677">
        <f t="shared" ca="1" si="159"/>
        <v>0</v>
      </c>
      <c r="S934" s="677">
        <f t="shared" ca="1" si="159"/>
        <v>0</v>
      </c>
      <c r="T934" s="677">
        <f t="shared" ca="1" si="159"/>
        <v>0</v>
      </c>
      <c r="U934" s="677">
        <f t="shared" ca="1" si="159"/>
        <v>0</v>
      </c>
      <c r="V934" s="677">
        <f t="shared" ca="1" si="159"/>
        <v>0</v>
      </c>
      <c r="W934" s="677">
        <f t="shared" ca="1" si="152"/>
        <v>0</v>
      </c>
      <c r="X934" s="677">
        <f t="shared" ca="1" si="158"/>
        <v>0</v>
      </c>
      <c r="Y934" s="677">
        <f t="shared" ca="1" si="158"/>
        <v>0</v>
      </c>
      <c r="Z934" s="677">
        <f t="shared" ca="1" si="158"/>
        <v>0</v>
      </c>
      <c r="AA934" t="str">
        <f t="shared" si="153"/>
        <v>ASR_COMP</v>
      </c>
      <c r="AB934" s="957">
        <f t="shared" si="154"/>
        <v>44682</v>
      </c>
      <c r="AC934" t="str">
        <f t="shared" si="155"/>
        <v>Unaudited</v>
      </c>
    </row>
    <row r="935" spans="1:29" x14ac:dyDescent="0.25">
      <c r="A935" t="s">
        <v>423</v>
      </c>
      <c r="B935" t="s">
        <v>1388</v>
      </c>
      <c r="C935" t="s">
        <v>1389</v>
      </c>
      <c r="D935">
        <v>1900</v>
      </c>
      <c r="E935" s="957">
        <v>1</v>
      </c>
      <c r="F935" t="s">
        <v>443</v>
      </c>
      <c r="G935" s="957">
        <v>274</v>
      </c>
      <c r="H935" t="s">
        <v>384</v>
      </c>
      <c r="I935" s="958" t="s">
        <v>491</v>
      </c>
      <c r="J935" s="958" t="s">
        <v>447</v>
      </c>
      <c r="K935" s="958" t="s">
        <v>437</v>
      </c>
      <c r="L935" s="937" t="s">
        <v>946</v>
      </c>
      <c r="M935" s="958" t="s">
        <v>938</v>
      </c>
      <c r="N935" s="677">
        <f t="shared" ca="1" si="150"/>
        <v>0</v>
      </c>
      <c r="O935" s="677">
        <f t="shared" ca="1" si="159"/>
        <v>0</v>
      </c>
      <c r="P935" s="677">
        <f t="shared" ca="1" si="159"/>
        <v>0</v>
      </c>
      <c r="Q935" s="677">
        <f t="shared" ca="1" si="159"/>
        <v>0</v>
      </c>
      <c r="R935" s="677">
        <f t="shared" ca="1" si="159"/>
        <v>0</v>
      </c>
      <c r="S935" s="677">
        <f t="shared" ca="1" si="159"/>
        <v>0</v>
      </c>
      <c r="T935" s="677">
        <f t="shared" ca="1" si="159"/>
        <v>0</v>
      </c>
      <c r="U935" s="677">
        <f t="shared" ca="1" si="159"/>
        <v>0</v>
      </c>
      <c r="V935" s="677">
        <f t="shared" ca="1" si="159"/>
        <v>0</v>
      </c>
      <c r="W935" s="677">
        <f t="shared" ca="1" si="152"/>
        <v>0</v>
      </c>
      <c r="X935" s="677">
        <f t="shared" ca="1" si="158"/>
        <v>0</v>
      </c>
      <c r="Y935" s="677">
        <f t="shared" ca="1" si="158"/>
        <v>0</v>
      </c>
      <c r="Z935" s="677">
        <f t="shared" ca="1" si="158"/>
        <v>0</v>
      </c>
      <c r="AA935" t="str">
        <f t="shared" si="153"/>
        <v>ASR_COMP</v>
      </c>
      <c r="AB935" s="957">
        <f t="shared" si="154"/>
        <v>44682</v>
      </c>
      <c r="AC935" t="str">
        <f t="shared" si="155"/>
        <v>Unaudited</v>
      </c>
    </row>
    <row r="936" spans="1:29" x14ac:dyDescent="0.25">
      <c r="A936" t="s">
        <v>423</v>
      </c>
      <c r="B936" t="s">
        <v>1388</v>
      </c>
      <c r="C936" t="s">
        <v>1389</v>
      </c>
      <c r="D936">
        <v>1900</v>
      </c>
      <c r="E936" s="957">
        <v>1</v>
      </c>
      <c r="F936" t="s">
        <v>443</v>
      </c>
      <c r="G936" s="957">
        <v>274</v>
      </c>
      <c r="H936" t="s">
        <v>384</v>
      </c>
      <c r="I936" s="958" t="s">
        <v>491</v>
      </c>
      <c r="J936" s="958" t="s">
        <v>447</v>
      </c>
      <c r="K936" s="958" t="s">
        <v>437</v>
      </c>
      <c r="L936" s="937" t="s">
        <v>170</v>
      </c>
      <c r="M936" s="958" t="s">
        <v>40</v>
      </c>
      <c r="N936" s="677">
        <f t="shared" ca="1" si="150"/>
        <v>3909.7882017674747</v>
      </c>
      <c r="O936" s="677">
        <f t="shared" ca="1" si="159"/>
        <v>3297.9262535058838</v>
      </c>
      <c r="P936" s="677">
        <f t="shared" ca="1" si="159"/>
        <v>69.912044675284463</v>
      </c>
      <c r="Q936" s="677">
        <f t="shared" ca="1" si="159"/>
        <v>267.99153892336528</v>
      </c>
      <c r="R936" s="677">
        <f t="shared" ca="1" si="159"/>
        <v>35.629689516445787</v>
      </c>
      <c r="S936" s="677">
        <f t="shared" ca="1" si="159"/>
        <v>104.86086590859099</v>
      </c>
      <c r="T936" s="677">
        <f t="shared" ca="1" si="159"/>
        <v>0</v>
      </c>
      <c r="U936" s="677">
        <f t="shared" ca="1" si="159"/>
        <v>0</v>
      </c>
      <c r="V936" s="677">
        <f t="shared" ca="1" si="159"/>
        <v>3.2016529945797942</v>
      </c>
      <c r="W936" s="677">
        <f t="shared" ca="1" si="152"/>
        <v>0</v>
      </c>
      <c r="X936" s="677">
        <f t="shared" ca="1" si="158"/>
        <v>121.2261948468642</v>
      </c>
      <c r="Y936" s="677">
        <f t="shared" ca="1" si="158"/>
        <v>9.0399613964605958</v>
      </c>
      <c r="Z936" s="677">
        <f t="shared" ca="1" si="158"/>
        <v>0</v>
      </c>
      <c r="AA936" t="str">
        <f t="shared" si="153"/>
        <v>ASR_COMP</v>
      </c>
      <c r="AB936" s="957">
        <f t="shared" si="154"/>
        <v>44682</v>
      </c>
      <c r="AC936" t="str">
        <f t="shared" si="155"/>
        <v>Unaudited</v>
      </c>
    </row>
    <row r="937" spans="1:29" x14ac:dyDescent="0.25">
      <c r="A937" t="s">
        <v>423</v>
      </c>
      <c r="B937" t="s">
        <v>1388</v>
      </c>
      <c r="C937" t="s">
        <v>1389</v>
      </c>
      <c r="D937">
        <v>1900</v>
      </c>
      <c r="E937" s="957">
        <v>1</v>
      </c>
      <c r="F937" t="s">
        <v>443</v>
      </c>
      <c r="G937" s="957">
        <v>274</v>
      </c>
      <c r="H937" t="s">
        <v>384</v>
      </c>
      <c r="I937" s="958" t="s">
        <v>491</v>
      </c>
      <c r="J937" s="958" t="s">
        <v>447</v>
      </c>
      <c r="K937" s="958" t="s">
        <v>437</v>
      </c>
      <c r="L937" s="953" t="s">
        <v>171</v>
      </c>
      <c r="M937" s="958" t="s">
        <v>332</v>
      </c>
      <c r="N937" s="677">
        <f t="shared" ca="1" si="150"/>
        <v>0</v>
      </c>
      <c r="O937" s="677">
        <f t="shared" ca="1" si="159"/>
        <v>0</v>
      </c>
      <c r="P937" s="677">
        <f t="shared" ca="1" si="159"/>
        <v>0</v>
      </c>
      <c r="Q937" s="677">
        <f t="shared" ca="1" si="159"/>
        <v>0</v>
      </c>
      <c r="R937" s="677">
        <f t="shared" ca="1" si="159"/>
        <v>0</v>
      </c>
      <c r="S937" s="677">
        <f t="shared" ca="1" si="159"/>
        <v>0</v>
      </c>
      <c r="T937" s="677">
        <f t="shared" ca="1" si="159"/>
        <v>0</v>
      </c>
      <c r="U937" s="677">
        <f t="shared" ca="1" si="159"/>
        <v>0</v>
      </c>
      <c r="V937" s="677">
        <f t="shared" ca="1" si="159"/>
        <v>0</v>
      </c>
      <c r="W937" s="677">
        <f t="shared" ca="1" si="152"/>
        <v>0</v>
      </c>
      <c r="X937" s="677">
        <f t="shared" ca="1" si="158"/>
        <v>0</v>
      </c>
      <c r="Y937" s="677">
        <f t="shared" ca="1" si="158"/>
        <v>0</v>
      </c>
      <c r="Z937" s="677">
        <f t="shared" ca="1" si="158"/>
        <v>0</v>
      </c>
      <c r="AA937" t="str">
        <f t="shared" si="153"/>
        <v>ASR_COMP</v>
      </c>
      <c r="AB937" s="957">
        <f t="shared" si="154"/>
        <v>44682</v>
      </c>
      <c r="AC937" t="str">
        <f t="shared" si="155"/>
        <v>Unaudited</v>
      </c>
    </row>
    <row r="938" spans="1:29" x14ac:dyDescent="0.25">
      <c r="A938" t="s">
        <v>423</v>
      </c>
      <c r="B938" t="s">
        <v>1388</v>
      </c>
      <c r="C938" t="s">
        <v>1389</v>
      </c>
      <c r="D938">
        <v>1900</v>
      </c>
      <c r="E938" s="957">
        <v>1</v>
      </c>
      <c r="F938" t="s">
        <v>443</v>
      </c>
      <c r="G938" s="957">
        <v>274</v>
      </c>
      <c r="H938" t="s">
        <v>384</v>
      </c>
      <c r="I938" s="958" t="s">
        <v>491</v>
      </c>
      <c r="J938" s="958" t="s">
        <v>453</v>
      </c>
      <c r="K938" s="958" t="s">
        <v>438</v>
      </c>
      <c r="L938" s="937" t="s">
        <v>124</v>
      </c>
      <c r="M938" s="958" t="s">
        <v>27</v>
      </c>
      <c r="N938" s="677">
        <f t="shared" ca="1" si="150"/>
        <v>1850461.7205562468</v>
      </c>
      <c r="O938" s="677">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-1912.5035097759621</v>
      </c>
      <c r="P938" s="677">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1852374.2240660228</v>
      </c>
      <c r="Q938" s="677">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7">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7">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7">
        <f t="shared" ca="1" si="160"/>
        <v>0</v>
      </c>
      <c r="U938" s="677">
        <f t="shared" ca="1" si="160"/>
        <v>0</v>
      </c>
      <c r="V938" s="677">
        <f t="shared" ca="1" si="160"/>
        <v>0</v>
      </c>
      <c r="W938" s="677">
        <f t="shared" ca="1" si="152"/>
        <v>0</v>
      </c>
      <c r="X938" s="677">
        <f t="shared" ca="1" si="160"/>
        <v>0</v>
      </c>
      <c r="Y938" s="677">
        <f t="shared" ca="1" si="160"/>
        <v>0</v>
      </c>
      <c r="Z938" s="677">
        <f t="shared" ca="1" si="160"/>
        <v>0</v>
      </c>
      <c r="AA938" t="str">
        <f t="shared" si="153"/>
        <v>ASR_COMP</v>
      </c>
      <c r="AB938" s="957">
        <f t="shared" si="154"/>
        <v>44682</v>
      </c>
      <c r="AC938" t="str">
        <f t="shared" si="155"/>
        <v>Unaudited</v>
      </c>
    </row>
    <row r="939" spans="1:29" x14ac:dyDescent="0.25">
      <c r="A939" t="s">
        <v>423</v>
      </c>
      <c r="B939" t="s">
        <v>1388</v>
      </c>
      <c r="C939" t="s">
        <v>1389</v>
      </c>
      <c r="D939">
        <v>1900</v>
      </c>
      <c r="E939" s="957">
        <v>1</v>
      </c>
      <c r="F939" t="s">
        <v>443</v>
      </c>
      <c r="G939" s="957">
        <v>274</v>
      </c>
      <c r="H939" t="s">
        <v>384</v>
      </c>
      <c r="I939" s="937" t="s">
        <v>491</v>
      </c>
      <c r="J939" s="937" t="s">
        <v>453</v>
      </c>
      <c r="K939" s="937" t="s">
        <v>438</v>
      </c>
      <c r="L939" s="937" t="s">
        <v>125</v>
      </c>
      <c r="M939" s="958" t="s">
        <v>100</v>
      </c>
      <c r="N939" s="677">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92763.490462124304</v>
      </c>
      <c r="O939" s="677">
        <f t="shared" ca="1" si="160"/>
        <v>41251.127035430982</v>
      </c>
      <c r="P939" s="677">
        <f t="shared" ca="1" si="160"/>
        <v>51512.363426693322</v>
      </c>
      <c r="Q939" s="677">
        <f t="shared" ca="1" si="160"/>
        <v>0</v>
      </c>
      <c r="R939" s="677">
        <f t="shared" ca="1" si="160"/>
        <v>0</v>
      </c>
      <c r="S939" s="677">
        <f t="shared" ca="1" si="160"/>
        <v>0</v>
      </c>
      <c r="T939" s="677">
        <f t="shared" ca="1" si="160"/>
        <v>0</v>
      </c>
      <c r="U939" s="677">
        <f t="shared" ca="1" si="160"/>
        <v>0</v>
      </c>
      <c r="V939" s="677">
        <f t="shared" ca="1" si="160"/>
        <v>0</v>
      </c>
      <c r="W939" s="677">
        <f t="shared" ca="1" si="152"/>
        <v>0</v>
      </c>
      <c r="X939" s="677">
        <f t="shared" ca="1" si="160"/>
        <v>0</v>
      </c>
      <c r="Y939" s="677">
        <f t="shared" ca="1" si="160"/>
        <v>0</v>
      </c>
      <c r="Z939" s="677">
        <f t="shared" ca="1" si="160"/>
        <v>0</v>
      </c>
      <c r="AA939" t="str">
        <f t="shared" si="153"/>
        <v>ASR_COMP</v>
      </c>
      <c r="AB939" s="957">
        <f t="shared" si="154"/>
        <v>44682</v>
      </c>
      <c r="AC939" t="str">
        <f t="shared" si="155"/>
        <v>Unaudited</v>
      </c>
    </row>
    <row r="940" spans="1:29" x14ac:dyDescent="0.25">
      <c r="A940" t="s">
        <v>423</v>
      </c>
      <c r="B940" t="s">
        <v>1388</v>
      </c>
      <c r="C940" t="s">
        <v>1389</v>
      </c>
      <c r="D940">
        <v>1900</v>
      </c>
      <c r="E940" s="957">
        <v>1</v>
      </c>
      <c r="F940" t="s">
        <v>443</v>
      </c>
      <c r="G940" s="957">
        <v>274</v>
      </c>
      <c r="H940" t="s">
        <v>384</v>
      </c>
      <c r="I940" s="958" t="s">
        <v>491</v>
      </c>
      <c r="J940" s="958" t="s">
        <v>453</v>
      </c>
      <c r="K940" s="958" t="s">
        <v>438</v>
      </c>
      <c r="L940" s="937" t="s">
        <v>126</v>
      </c>
      <c r="M940" s="958" t="s">
        <v>101</v>
      </c>
      <c r="N940" s="677">
        <f t="shared" ca="1" si="161"/>
        <v>253929.64564651408</v>
      </c>
      <c r="O940" s="677">
        <f t="shared" ca="1" si="160"/>
        <v>189219.41362787518</v>
      </c>
      <c r="P940" s="677">
        <f t="shared" ca="1" si="160"/>
        <v>64710.232018638897</v>
      </c>
      <c r="Q940" s="677">
        <f t="shared" ca="1" si="160"/>
        <v>0</v>
      </c>
      <c r="R940" s="677">
        <f t="shared" ca="1" si="160"/>
        <v>0</v>
      </c>
      <c r="S940" s="677">
        <f t="shared" ca="1" si="160"/>
        <v>0</v>
      </c>
      <c r="T940" s="677">
        <f t="shared" ca="1" si="160"/>
        <v>0</v>
      </c>
      <c r="U940" s="677">
        <f t="shared" ca="1" si="160"/>
        <v>0</v>
      </c>
      <c r="V940" s="677">
        <f t="shared" ca="1" si="160"/>
        <v>0</v>
      </c>
      <c r="W940" s="677">
        <f t="shared" ca="1" si="152"/>
        <v>0</v>
      </c>
      <c r="X940" s="677">
        <f t="shared" ca="1" si="160"/>
        <v>0</v>
      </c>
      <c r="Y940" s="677">
        <f t="shared" ca="1" si="160"/>
        <v>0</v>
      </c>
      <c r="Z940" s="677">
        <f t="shared" ca="1" si="160"/>
        <v>0</v>
      </c>
      <c r="AA940" t="str">
        <f t="shared" si="153"/>
        <v>ASR_COMP</v>
      </c>
      <c r="AB940" s="957">
        <f t="shared" si="154"/>
        <v>44682</v>
      </c>
      <c r="AC940" t="str">
        <f t="shared" si="155"/>
        <v>Unaudited</v>
      </c>
    </row>
    <row r="941" spans="1:29" x14ac:dyDescent="0.25">
      <c r="A941" t="s">
        <v>423</v>
      </c>
      <c r="B941" t="s">
        <v>1388</v>
      </c>
      <c r="C941" t="s">
        <v>1389</v>
      </c>
      <c r="D941">
        <v>1900</v>
      </c>
      <c r="E941" s="957">
        <v>1</v>
      </c>
      <c r="F941" t="s">
        <v>443</v>
      </c>
      <c r="G941" s="957">
        <v>274</v>
      </c>
      <c r="H941" t="s">
        <v>384</v>
      </c>
      <c r="I941" s="937" t="s">
        <v>491</v>
      </c>
      <c r="J941" s="937" t="s">
        <v>453</v>
      </c>
      <c r="K941" s="937" t="s">
        <v>438</v>
      </c>
      <c r="L941" s="937" t="s">
        <v>127</v>
      </c>
      <c r="M941" s="937" t="s">
        <v>102</v>
      </c>
      <c r="N941" s="677">
        <f t="shared" ca="1" si="161"/>
        <v>60598.375262967813</v>
      </c>
      <c r="O941" s="677">
        <f t="shared" ca="1" si="160"/>
        <v>36362.293939920106</v>
      </c>
      <c r="P941" s="677">
        <f t="shared" ca="1" si="160"/>
        <v>24236.081323047707</v>
      </c>
      <c r="Q941" s="677">
        <f t="shared" ca="1" si="160"/>
        <v>0</v>
      </c>
      <c r="R941" s="677">
        <f t="shared" ca="1" si="160"/>
        <v>0</v>
      </c>
      <c r="S941" s="677">
        <f t="shared" ca="1" si="160"/>
        <v>0</v>
      </c>
      <c r="T941" s="677">
        <f t="shared" ca="1" si="160"/>
        <v>0</v>
      </c>
      <c r="U941" s="677">
        <f t="shared" ca="1" si="160"/>
        <v>0</v>
      </c>
      <c r="V941" s="677">
        <f t="shared" ca="1" si="160"/>
        <v>0</v>
      </c>
      <c r="W941" s="677">
        <f t="shared" ca="1" si="152"/>
        <v>0</v>
      </c>
      <c r="X941" s="677">
        <f t="shared" ca="1" si="160"/>
        <v>0</v>
      </c>
      <c r="Y941" s="677">
        <f t="shared" ca="1" si="160"/>
        <v>0</v>
      </c>
      <c r="Z941" s="677">
        <f t="shared" ca="1" si="160"/>
        <v>0</v>
      </c>
      <c r="AA941" t="str">
        <f t="shared" si="153"/>
        <v>ASR_COMP</v>
      </c>
      <c r="AB941" s="957">
        <f t="shared" si="154"/>
        <v>44682</v>
      </c>
      <c r="AC941" t="str">
        <f t="shared" si="155"/>
        <v>Unaudited</v>
      </c>
    </row>
    <row r="942" spans="1:29" x14ac:dyDescent="0.25">
      <c r="A942" t="s">
        <v>423</v>
      </c>
      <c r="B942" t="s">
        <v>1388</v>
      </c>
      <c r="C942" t="s">
        <v>1389</v>
      </c>
      <c r="D942">
        <v>1900</v>
      </c>
      <c r="E942" s="957">
        <v>1</v>
      </c>
      <c r="F942" t="s">
        <v>443</v>
      </c>
      <c r="G942" s="957">
        <v>274</v>
      </c>
      <c r="H942" t="s">
        <v>384</v>
      </c>
      <c r="I942" s="937" t="s">
        <v>491</v>
      </c>
      <c r="J942" s="937" t="s">
        <v>453</v>
      </c>
      <c r="K942" s="937" t="s">
        <v>438</v>
      </c>
      <c r="L942" s="937" t="s">
        <v>128</v>
      </c>
      <c r="M942" s="958" t="s">
        <v>103</v>
      </c>
      <c r="N942" s="677">
        <f t="shared" ca="1" si="161"/>
        <v>210424.1942890647</v>
      </c>
      <c r="O942" s="677">
        <f t="shared" ca="1" si="160"/>
        <v>40506.807688050125</v>
      </c>
      <c r="P942" s="677">
        <f t="shared" ca="1" si="160"/>
        <v>169917.38660101459</v>
      </c>
      <c r="Q942" s="677">
        <f t="shared" ca="1" si="160"/>
        <v>0</v>
      </c>
      <c r="R942" s="677">
        <f t="shared" ca="1" si="160"/>
        <v>0</v>
      </c>
      <c r="S942" s="677">
        <f t="shared" ca="1" si="160"/>
        <v>0</v>
      </c>
      <c r="T942" s="677">
        <f t="shared" ca="1" si="160"/>
        <v>0</v>
      </c>
      <c r="U942" s="677">
        <f t="shared" ca="1" si="160"/>
        <v>0</v>
      </c>
      <c r="V942" s="677">
        <f t="shared" ca="1" si="160"/>
        <v>0</v>
      </c>
      <c r="W942" s="677">
        <f t="shared" ca="1" si="152"/>
        <v>0</v>
      </c>
      <c r="X942" s="677">
        <f t="shared" ca="1" si="160"/>
        <v>0</v>
      </c>
      <c r="Y942" s="677">
        <f t="shared" ca="1" si="160"/>
        <v>0</v>
      </c>
      <c r="Z942" s="677">
        <f t="shared" ca="1" si="160"/>
        <v>0</v>
      </c>
      <c r="AA942" t="str">
        <f t="shared" si="153"/>
        <v>ASR_COMP</v>
      </c>
      <c r="AB942" s="957">
        <f t="shared" si="154"/>
        <v>44682</v>
      </c>
      <c r="AC942" t="str">
        <f t="shared" si="155"/>
        <v>Unaudited</v>
      </c>
    </row>
    <row r="943" spans="1:29" x14ac:dyDescent="0.25">
      <c r="A943" t="s">
        <v>423</v>
      </c>
      <c r="B943" t="s">
        <v>1388</v>
      </c>
      <c r="C943" t="s">
        <v>1389</v>
      </c>
      <c r="D943">
        <v>1900</v>
      </c>
      <c r="E943" s="957">
        <v>1</v>
      </c>
      <c r="F943" t="s">
        <v>443</v>
      </c>
      <c r="G943" s="957">
        <v>274</v>
      </c>
      <c r="H943" t="s">
        <v>384</v>
      </c>
      <c r="I943" s="937" t="s">
        <v>491</v>
      </c>
      <c r="J943" s="937" t="s">
        <v>453</v>
      </c>
      <c r="K943" s="937" t="s">
        <v>438</v>
      </c>
      <c r="L943" s="937" t="s">
        <v>129</v>
      </c>
      <c r="M943" s="958" t="s">
        <v>28</v>
      </c>
      <c r="N943" s="677">
        <f t="shared" ca="1" si="161"/>
        <v>42308.758511924505</v>
      </c>
      <c r="O943" s="677">
        <f t="shared" ca="1" si="160"/>
        <v>42308.758511924505</v>
      </c>
      <c r="P943" s="677">
        <f t="shared" ca="1" si="160"/>
        <v>0</v>
      </c>
      <c r="Q943" s="677">
        <f t="shared" ca="1" si="160"/>
        <v>0</v>
      </c>
      <c r="R943" s="677">
        <f t="shared" ca="1" si="160"/>
        <v>0</v>
      </c>
      <c r="S943" s="677">
        <f t="shared" ca="1" si="160"/>
        <v>0</v>
      </c>
      <c r="T943" s="677">
        <f t="shared" ca="1" si="160"/>
        <v>0</v>
      </c>
      <c r="U943" s="677">
        <f t="shared" ca="1" si="160"/>
        <v>0</v>
      </c>
      <c r="V943" s="677">
        <f t="shared" ca="1" si="160"/>
        <v>0</v>
      </c>
      <c r="W943" s="677">
        <f t="shared" ca="1" si="152"/>
        <v>0</v>
      </c>
      <c r="X943" s="677">
        <f t="shared" ca="1" si="160"/>
        <v>0</v>
      </c>
      <c r="Y943" s="677">
        <f t="shared" ca="1" si="160"/>
        <v>0</v>
      </c>
      <c r="Z943" s="677">
        <f t="shared" ca="1" si="160"/>
        <v>0</v>
      </c>
      <c r="AA943" t="str">
        <f t="shared" si="153"/>
        <v>ASR_COMP</v>
      </c>
      <c r="AB943" s="957">
        <f t="shared" si="154"/>
        <v>44682</v>
      </c>
      <c r="AC943" t="str">
        <f t="shared" si="155"/>
        <v>Unaudited</v>
      </c>
    </row>
    <row r="944" spans="1:29" x14ac:dyDescent="0.25">
      <c r="A944" t="s">
        <v>423</v>
      </c>
      <c r="B944" t="s">
        <v>1388</v>
      </c>
      <c r="C944" t="s">
        <v>1389</v>
      </c>
      <c r="D944">
        <v>1900</v>
      </c>
      <c r="E944" s="957">
        <v>1</v>
      </c>
      <c r="F944" t="s">
        <v>443</v>
      </c>
      <c r="G944" s="957">
        <v>274</v>
      </c>
      <c r="H944" t="s">
        <v>384</v>
      </c>
      <c r="I944" s="937" t="s">
        <v>491</v>
      </c>
      <c r="J944" s="937" t="s">
        <v>439</v>
      </c>
      <c r="K944" s="937" t="s">
        <v>439</v>
      </c>
      <c r="L944" s="937" t="s">
        <v>131</v>
      </c>
      <c r="M944" s="958" t="s">
        <v>329</v>
      </c>
      <c r="N944" s="677">
        <f t="shared" ca="1" si="161"/>
        <v>0</v>
      </c>
      <c r="O944" s="677">
        <f t="shared" ca="1" si="160"/>
        <v>0</v>
      </c>
      <c r="P944" s="677">
        <f t="shared" ca="1" si="160"/>
        <v>0</v>
      </c>
      <c r="Q944" s="677">
        <f t="shared" ca="1" si="160"/>
        <v>0</v>
      </c>
      <c r="R944" s="677">
        <f t="shared" ca="1" si="160"/>
        <v>0</v>
      </c>
      <c r="S944" s="677">
        <f t="shared" ca="1" si="160"/>
        <v>0</v>
      </c>
      <c r="T944" s="677">
        <f t="shared" ca="1" si="160"/>
        <v>0</v>
      </c>
      <c r="U944" s="677">
        <f t="shared" ca="1" si="160"/>
        <v>0</v>
      </c>
      <c r="V944" s="677">
        <f t="shared" ca="1" si="160"/>
        <v>0</v>
      </c>
      <c r="W944" s="677">
        <f t="shared" ca="1" si="152"/>
        <v>0</v>
      </c>
      <c r="X944" s="677">
        <f t="shared" ca="1" si="160"/>
        <v>0</v>
      </c>
      <c r="Y944" s="677">
        <f t="shared" ca="1" si="160"/>
        <v>0</v>
      </c>
      <c r="Z944" s="677">
        <f t="shared" ca="1" si="160"/>
        <v>0</v>
      </c>
      <c r="AA944" t="str">
        <f t="shared" si="153"/>
        <v>ASR_COMP</v>
      </c>
      <c r="AB944" s="957">
        <f t="shared" si="154"/>
        <v>44682</v>
      </c>
      <c r="AC944" t="str">
        <f t="shared" si="155"/>
        <v>Unaudited</v>
      </c>
    </row>
    <row r="945" spans="1:29" x14ac:dyDescent="0.25">
      <c r="A945" t="s">
        <v>423</v>
      </c>
      <c r="B945" t="s">
        <v>1388</v>
      </c>
      <c r="C945" t="s">
        <v>1389</v>
      </c>
      <c r="D945">
        <v>1900</v>
      </c>
      <c r="E945" s="957">
        <v>1</v>
      </c>
      <c r="F945" t="s">
        <v>443</v>
      </c>
      <c r="G945" s="957">
        <v>274</v>
      </c>
      <c r="H945" t="s">
        <v>384</v>
      </c>
      <c r="I945" s="937" t="s">
        <v>491</v>
      </c>
      <c r="J945" s="937" t="s">
        <v>439</v>
      </c>
      <c r="K945" s="937" t="s">
        <v>439</v>
      </c>
      <c r="L945" s="943" t="s">
        <v>132</v>
      </c>
      <c r="M945" s="959" t="s">
        <v>328</v>
      </c>
      <c r="N945" s="677">
        <f t="shared" ca="1" si="161"/>
        <v>0</v>
      </c>
      <c r="O945" s="677">
        <f t="shared" ca="1" si="160"/>
        <v>0</v>
      </c>
      <c r="P945" s="677">
        <f t="shared" ca="1" si="160"/>
        <v>0</v>
      </c>
      <c r="Q945" s="677">
        <f t="shared" ca="1" si="160"/>
        <v>0</v>
      </c>
      <c r="R945" s="677">
        <f t="shared" ca="1" si="160"/>
        <v>0</v>
      </c>
      <c r="S945" s="677">
        <f t="shared" ca="1" si="160"/>
        <v>0</v>
      </c>
      <c r="T945" s="677">
        <f t="shared" ca="1" si="160"/>
        <v>0</v>
      </c>
      <c r="U945" s="677">
        <f t="shared" ca="1" si="160"/>
        <v>0</v>
      </c>
      <c r="V945" s="677">
        <f t="shared" ca="1" si="160"/>
        <v>0</v>
      </c>
      <c r="W945" s="677">
        <f t="shared" ca="1" si="152"/>
        <v>0</v>
      </c>
      <c r="X945" s="677">
        <f t="shared" ca="1" si="160"/>
        <v>0</v>
      </c>
      <c r="Y945" s="677">
        <f t="shared" ca="1" si="160"/>
        <v>0</v>
      </c>
      <c r="Z945" s="677">
        <f t="shared" ca="1" si="160"/>
        <v>0</v>
      </c>
      <c r="AA945" t="str">
        <f t="shared" si="153"/>
        <v>ASR_COMP</v>
      </c>
      <c r="AB945" s="957">
        <f t="shared" si="154"/>
        <v>44682</v>
      </c>
      <c r="AC945" t="str">
        <f t="shared" si="155"/>
        <v>Unaudited</v>
      </c>
    </row>
    <row r="946" spans="1:29" ht="30" x14ac:dyDescent="0.25">
      <c r="A946" t="s">
        <v>423</v>
      </c>
      <c r="B946" t="s">
        <v>1388</v>
      </c>
      <c r="C946" t="s">
        <v>1389</v>
      </c>
      <c r="D946">
        <v>1900</v>
      </c>
      <c r="E946" s="957">
        <v>1</v>
      </c>
      <c r="F946" t="s">
        <v>443</v>
      </c>
      <c r="G946" s="957">
        <v>274</v>
      </c>
      <c r="H946" t="s">
        <v>384</v>
      </c>
      <c r="I946" s="937" t="s">
        <v>491</v>
      </c>
      <c r="J946" s="937" t="s">
        <v>439</v>
      </c>
      <c r="K946" s="937" t="s">
        <v>439</v>
      </c>
      <c r="L946" s="937" t="s">
        <v>133</v>
      </c>
      <c r="M946" s="958" t="s">
        <v>182</v>
      </c>
      <c r="N946" s="677">
        <f t="shared" ca="1" si="161"/>
        <v>0</v>
      </c>
      <c r="O946" s="677">
        <f t="shared" ca="1" si="160"/>
        <v>0</v>
      </c>
      <c r="P946" s="677">
        <f t="shared" ca="1" si="160"/>
        <v>0</v>
      </c>
      <c r="Q946" s="677">
        <f t="shared" ca="1" si="160"/>
        <v>0</v>
      </c>
      <c r="R946" s="677">
        <f t="shared" ca="1" si="160"/>
        <v>0</v>
      </c>
      <c r="S946" s="677">
        <f t="shared" ca="1" si="160"/>
        <v>0</v>
      </c>
      <c r="T946" s="677">
        <f t="shared" ca="1" si="160"/>
        <v>0</v>
      </c>
      <c r="U946" s="677">
        <f t="shared" ca="1" si="160"/>
        <v>0</v>
      </c>
      <c r="V946" s="677">
        <f t="shared" ca="1" si="160"/>
        <v>0</v>
      </c>
      <c r="W946" s="677">
        <f t="shared" ca="1" si="152"/>
        <v>0</v>
      </c>
      <c r="X946" s="677">
        <f t="shared" ca="1" si="160"/>
        <v>0</v>
      </c>
      <c r="Y946" s="677">
        <f t="shared" ca="1" si="160"/>
        <v>0</v>
      </c>
      <c r="Z946" s="677">
        <f t="shared" ca="1" si="160"/>
        <v>0</v>
      </c>
      <c r="AA946" t="str">
        <f t="shared" si="153"/>
        <v>ASR_COMP</v>
      </c>
      <c r="AB946" s="957">
        <f t="shared" si="154"/>
        <v>44682</v>
      </c>
      <c r="AC946" t="str">
        <f t="shared" si="155"/>
        <v>Unaudited</v>
      </c>
    </row>
    <row r="947" spans="1:29" x14ac:dyDescent="0.25">
      <c r="A947" t="s">
        <v>423</v>
      </c>
      <c r="B947" t="s">
        <v>1388</v>
      </c>
      <c r="C947" t="s">
        <v>1389</v>
      </c>
      <c r="D947">
        <v>1900</v>
      </c>
      <c r="E947" s="957">
        <v>1</v>
      </c>
      <c r="F947" t="s">
        <v>443</v>
      </c>
      <c r="G947" s="957">
        <v>274</v>
      </c>
      <c r="H947" t="s">
        <v>384</v>
      </c>
      <c r="I947" s="937" t="s">
        <v>491</v>
      </c>
      <c r="J947" s="937" t="s">
        <v>439</v>
      </c>
      <c r="K947" s="937" t="s">
        <v>439</v>
      </c>
      <c r="L947" s="937" t="s">
        <v>134</v>
      </c>
      <c r="M947" s="958" t="s">
        <v>497</v>
      </c>
      <c r="N947" s="677">
        <f t="shared" ca="1" si="161"/>
        <v>0</v>
      </c>
      <c r="O947" s="677">
        <f t="shared" ca="1" si="160"/>
        <v>0</v>
      </c>
      <c r="P947" s="677">
        <f t="shared" ca="1" si="160"/>
        <v>0</v>
      </c>
      <c r="Q947" s="677">
        <f t="shared" ca="1" si="160"/>
        <v>0</v>
      </c>
      <c r="R947" s="677">
        <f t="shared" ca="1" si="160"/>
        <v>0</v>
      </c>
      <c r="S947" s="677">
        <f t="shared" ca="1" si="160"/>
        <v>0</v>
      </c>
      <c r="T947" s="677">
        <f t="shared" ca="1" si="160"/>
        <v>0</v>
      </c>
      <c r="U947" s="677">
        <f t="shared" ca="1" si="160"/>
        <v>0</v>
      </c>
      <c r="V947" s="677">
        <f t="shared" ca="1" si="160"/>
        <v>0</v>
      </c>
      <c r="W947" s="677">
        <f t="shared" ca="1" si="152"/>
        <v>0</v>
      </c>
      <c r="X947" s="677">
        <f t="shared" ca="1" si="160"/>
        <v>0</v>
      </c>
      <c r="Y947" s="677">
        <f t="shared" ca="1" si="160"/>
        <v>0</v>
      </c>
      <c r="Z947" s="677">
        <f t="shared" ca="1" si="160"/>
        <v>0</v>
      </c>
      <c r="AA947" t="str">
        <f t="shared" si="153"/>
        <v>ASR_COMP</v>
      </c>
      <c r="AB947" s="957">
        <f t="shared" si="154"/>
        <v>44682</v>
      </c>
      <c r="AC947" t="str">
        <f t="shared" si="155"/>
        <v>Unaudited</v>
      </c>
    </row>
    <row r="948" spans="1:29" x14ac:dyDescent="0.25">
      <c r="A948" t="s">
        <v>423</v>
      </c>
      <c r="B948" t="s">
        <v>1388</v>
      </c>
      <c r="C948" t="s">
        <v>1389</v>
      </c>
      <c r="D948">
        <v>1900</v>
      </c>
      <c r="E948" s="957">
        <v>1</v>
      </c>
      <c r="F948" t="s">
        <v>443</v>
      </c>
      <c r="G948" s="957">
        <v>274</v>
      </c>
      <c r="H948" t="s">
        <v>384</v>
      </c>
      <c r="I948" s="937" t="s">
        <v>491</v>
      </c>
      <c r="J948" s="937" t="s">
        <v>439</v>
      </c>
      <c r="K948" s="937" t="s">
        <v>439</v>
      </c>
      <c r="L948" s="937" t="s">
        <v>135</v>
      </c>
      <c r="M948" s="958" t="s">
        <v>498</v>
      </c>
      <c r="N948" s="677">
        <f t="shared" ca="1" si="161"/>
        <v>0</v>
      </c>
      <c r="O948" s="677">
        <f t="shared" ca="1" si="160"/>
        <v>0</v>
      </c>
      <c r="P948" s="677">
        <f t="shared" ca="1" si="160"/>
        <v>0</v>
      </c>
      <c r="Q948" s="677">
        <f t="shared" ca="1" si="160"/>
        <v>0</v>
      </c>
      <c r="R948" s="677">
        <f t="shared" ca="1" si="160"/>
        <v>0</v>
      </c>
      <c r="S948" s="677">
        <f t="shared" ca="1" si="160"/>
        <v>0</v>
      </c>
      <c r="T948" s="677">
        <f t="shared" ca="1" si="160"/>
        <v>0</v>
      </c>
      <c r="U948" s="677">
        <f t="shared" ca="1" si="160"/>
        <v>0</v>
      </c>
      <c r="V948" s="677">
        <f t="shared" ca="1" si="160"/>
        <v>0</v>
      </c>
      <c r="W948" s="677">
        <f t="shared" ca="1" si="152"/>
        <v>0</v>
      </c>
      <c r="X948" s="677">
        <f t="shared" ca="1" si="160"/>
        <v>0</v>
      </c>
      <c r="Y948" s="677">
        <f t="shared" ca="1" si="160"/>
        <v>0</v>
      </c>
      <c r="Z948" s="677">
        <f t="shared" ca="1" si="160"/>
        <v>0</v>
      </c>
      <c r="AA948" t="str">
        <f t="shared" si="153"/>
        <v>ASR_COMP</v>
      </c>
      <c r="AB948" s="957">
        <f t="shared" si="154"/>
        <v>44682</v>
      </c>
      <c r="AC948" t="str">
        <f t="shared" si="155"/>
        <v>Unaudited</v>
      </c>
    </row>
    <row r="949" spans="1:29" x14ac:dyDescent="0.25">
      <c r="A949" t="s">
        <v>423</v>
      </c>
      <c r="B949" t="s">
        <v>1388</v>
      </c>
      <c r="C949" t="s">
        <v>1389</v>
      </c>
      <c r="D949">
        <v>1900</v>
      </c>
      <c r="E949" s="957">
        <v>1</v>
      </c>
      <c r="F949" t="s">
        <v>443</v>
      </c>
      <c r="G949" s="957">
        <v>274</v>
      </c>
      <c r="H949" t="s">
        <v>384</v>
      </c>
      <c r="I949" s="937" t="s">
        <v>491</v>
      </c>
      <c r="J949" s="937" t="s">
        <v>439</v>
      </c>
      <c r="K949" s="937" t="s">
        <v>439</v>
      </c>
      <c r="L949" s="937" t="s">
        <v>136</v>
      </c>
      <c r="M949" s="958" t="s">
        <v>499</v>
      </c>
      <c r="N949" s="677">
        <f t="shared" ca="1" si="161"/>
        <v>0</v>
      </c>
      <c r="O949" s="677">
        <f t="shared" ca="1" si="160"/>
        <v>0</v>
      </c>
      <c r="P949" s="677">
        <f t="shared" ca="1" si="160"/>
        <v>0</v>
      </c>
      <c r="Q949" s="677">
        <f t="shared" ca="1" si="160"/>
        <v>0</v>
      </c>
      <c r="R949" s="677">
        <f t="shared" ca="1" si="160"/>
        <v>0</v>
      </c>
      <c r="S949" s="677">
        <f t="shared" ca="1" si="160"/>
        <v>0</v>
      </c>
      <c r="T949" s="677">
        <f t="shared" ca="1" si="160"/>
        <v>0</v>
      </c>
      <c r="U949" s="677">
        <f t="shared" ca="1" si="160"/>
        <v>0</v>
      </c>
      <c r="V949" s="677">
        <f t="shared" ca="1" si="160"/>
        <v>0</v>
      </c>
      <c r="W949" s="677">
        <f t="shared" ca="1" si="152"/>
        <v>0</v>
      </c>
      <c r="X949" s="677">
        <f t="shared" ca="1" si="160"/>
        <v>0</v>
      </c>
      <c r="Y949" s="677">
        <f t="shared" ca="1" si="160"/>
        <v>0</v>
      </c>
      <c r="Z949" s="677">
        <f t="shared" ca="1" si="160"/>
        <v>0</v>
      </c>
      <c r="AA949" t="str">
        <f t="shared" si="153"/>
        <v>ASR_COMP</v>
      </c>
      <c r="AB949" s="957">
        <f t="shared" si="154"/>
        <v>44682</v>
      </c>
      <c r="AC949" t="str">
        <f t="shared" si="155"/>
        <v>Unaudited</v>
      </c>
    </row>
    <row r="950" spans="1:29" x14ac:dyDescent="0.25">
      <c r="A950" t="s">
        <v>423</v>
      </c>
      <c r="B950" t="s">
        <v>1388</v>
      </c>
      <c r="C950" t="s">
        <v>1389</v>
      </c>
      <c r="D950">
        <v>1900</v>
      </c>
      <c r="E950" s="957">
        <v>1</v>
      </c>
      <c r="F950" t="s">
        <v>443</v>
      </c>
      <c r="G950" s="957">
        <v>274</v>
      </c>
      <c r="H950" t="s">
        <v>384</v>
      </c>
      <c r="I950" s="937" t="s">
        <v>492</v>
      </c>
      <c r="J950" s="937" t="s">
        <v>26</v>
      </c>
      <c r="K950" s="937" t="s">
        <v>26</v>
      </c>
      <c r="L950" s="937" t="s">
        <v>272</v>
      </c>
      <c r="M950" s="958" t="s">
        <v>26</v>
      </c>
      <c r="N950" s="677">
        <f t="shared" ca="1" si="161"/>
        <v>-1140694.965882146</v>
      </c>
      <c r="O950" s="677">
        <f t="shared" ca="1" si="160"/>
        <v>0</v>
      </c>
      <c r="P950" s="677">
        <f t="shared" ca="1" si="160"/>
        <v>0</v>
      </c>
      <c r="Q950" s="677">
        <f t="shared" ca="1" si="160"/>
        <v>0</v>
      </c>
      <c r="R950" s="677">
        <f t="shared" ca="1" si="160"/>
        <v>0</v>
      </c>
      <c r="S950" s="677">
        <f t="shared" ca="1" si="160"/>
        <v>0</v>
      </c>
      <c r="T950" s="677">
        <f t="shared" ca="1" si="160"/>
        <v>0</v>
      </c>
      <c r="U950" s="677">
        <f t="shared" ca="1" si="160"/>
        <v>0</v>
      </c>
      <c r="V950" s="677">
        <f t="shared" ca="1" si="160"/>
        <v>0</v>
      </c>
      <c r="W950" s="677">
        <f t="shared" ca="1" si="152"/>
        <v>0</v>
      </c>
      <c r="X950" s="677">
        <f t="shared" ca="1" si="160"/>
        <v>0</v>
      </c>
      <c r="Y950" s="677">
        <f t="shared" ca="1" si="160"/>
        <v>0</v>
      </c>
      <c r="Z950" s="677">
        <f t="shared" ca="1" si="160"/>
        <v>0</v>
      </c>
      <c r="AA950" t="str">
        <f t="shared" si="153"/>
        <v>ASR_COMP</v>
      </c>
      <c r="AB950" s="957">
        <f t="shared" si="154"/>
        <v>44682</v>
      </c>
      <c r="AC950" t="str">
        <f t="shared" si="155"/>
        <v>Unaudited</v>
      </c>
    </row>
    <row r="951" spans="1:29" x14ac:dyDescent="0.25">
      <c r="A951" t="s">
        <v>423</v>
      </c>
      <c r="B951" t="s">
        <v>1388</v>
      </c>
      <c r="C951" t="s">
        <v>1389</v>
      </c>
      <c r="D951">
        <v>1900</v>
      </c>
      <c r="E951" s="957">
        <v>1</v>
      </c>
      <c r="F951" t="s">
        <v>444</v>
      </c>
      <c r="G951" s="957">
        <v>366</v>
      </c>
      <c r="H951" t="s">
        <v>384</v>
      </c>
      <c r="I951" s="937" t="s">
        <v>435</v>
      </c>
      <c r="J951" s="937" t="s">
        <v>435</v>
      </c>
      <c r="K951" s="937" t="s">
        <v>435</v>
      </c>
      <c r="L951" s="937"/>
      <c r="M951" s="958" t="s">
        <v>435</v>
      </c>
      <c r="N951" s="677">
        <f t="shared" ca="1" si="161"/>
        <v>260328.74000000002</v>
      </c>
      <c r="O951" s="677">
        <f t="shared" ca="1" si="160"/>
        <v>213943.21000000002</v>
      </c>
      <c r="P951" s="677">
        <f t="shared" ca="1" si="160"/>
        <v>9191.83</v>
      </c>
      <c r="Q951" s="677">
        <f t="shared" ca="1" si="160"/>
        <v>18221</v>
      </c>
      <c r="R951" s="677">
        <f t="shared" ca="1" si="160"/>
        <v>5188.93</v>
      </c>
      <c r="S951" s="677">
        <f t="shared" ca="1" si="160"/>
        <v>6032.38</v>
      </c>
      <c r="T951" s="677">
        <f t="shared" ca="1" si="160"/>
        <v>3281.35</v>
      </c>
      <c r="U951" s="677">
        <f t="shared" ca="1" si="160"/>
        <v>39</v>
      </c>
      <c r="V951" s="677">
        <f t="shared" ca="1" si="160"/>
        <v>648</v>
      </c>
      <c r="W951" s="677">
        <f t="shared" ca="1" si="152"/>
        <v>57</v>
      </c>
      <c r="X951" s="677">
        <f t="shared" ca="1" si="160"/>
        <v>3058.04</v>
      </c>
      <c r="Y951" s="677">
        <f t="shared" ca="1" si="160"/>
        <v>668</v>
      </c>
      <c r="Z951" s="677">
        <f t="shared" ca="1" si="160"/>
        <v>0</v>
      </c>
      <c r="AA951" t="str">
        <f t="shared" si="153"/>
        <v>ASR_COMP</v>
      </c>
      <c r="AB951" s="957">
        <f t="shared" si="154"/>
        <v>44682</v>
      </c>
      <c r="AC951" t="str">
        <f t="shared" si="155"/>
        <v>Unaudited</v>
      </c>
    </row>
    <row r="952" spans="1:29" x14ac:dyDescent="0.25">
      <c r="A952" t="s">
        <v>423</v>
      </c>
      <c r="B952" t="s">
        <v>1388</v>
      </c>
      <c r="C952" t="s">
        <v>1389</v>
      </c>
      <c r="D952">
        <v>1900</v>
      </c>
      <c r="E952" s="957">
        <v>1</v>
      </c>
      <c r="F952" t="s">
        <v>444</v>
      </c>
      <c r="G952" s="957">
        <v>366</v>
      </c>
      <c r="H952" t="s">
        <v>384</v>
      </c>
      <c r="I952" s="937" t="s">
        <v>490</v>
      </c>
      <c r="J952" s="937" t="s">
        <v>12</v>
      </c>
      <c r="K952" s="937" t="s">
        <v>12</v>
      </c>
      <c r="L952" s="937">
        <v>1.1000000000000001</v>
      </c>
      <c r="M952" s="958" t="s">
        <v>12</v>
      </c>
      <c r="N952" s="677">
        <f t="shared" ca="1" si="161"/>
        <v>70428382.310000017</v>
      </c>
      <c r="O952" s="677">
        <f t="shared" ca="1" si="160"/>
        <v>36632715.760000005</v>
      </c>
      <c r="P952" s="677">
        <f t="shared" ca="1" si="160"/>
        <v>4208470.6400000006</v>
      </c>
      <c r="Q952" s="677">
        <f t="shared" ca="1" si="160"/>
        <v>15545374.170000002</v>
      </c>
      <c r="R952" s="677">
        <f t="shared" ca="1" si="160"/>
        <v>6613717.8099999996</v>
      </c>
      <c r="S952" s="677">
        <f t="shared" ca="1" si="160"/>
        <v>1051259.4300000002</v>
      </c>
      <c r="T952" s="677">
        <f t="shared" ca="1" si="160"/>
        <v>1028192.3899999999</v>
      </c>
      <c r="U952" s="677">
        <f t="shared" ca="1" si="160"/>
        <v>5893.0599999999995</v>
      </c>
      <c r="V952" s="677">
        <f t="shared" ca="1" si="160"/>
        <v>1841584.32</v>
      </c>
      <c r="W952" s="677">
        <f t="shared" ca="1" si="152"/>
        <v>1496604.54</v>
      </c>
      <c r="X952" s="677">
        <f t="shared" ca="1" si="160"/>
        <v>490783.47000000009</v>
      </c>
      <c r="Y952" s="677">
        <f t="shared" ca="1" si="160"/>
        <v>1513786.72</v>
      </c>
      <c r="Z952" s="677">
        <f t="shared" ca="1" si="160"/>
        <v>0</v>
      </c>
      <c r="AA952" t="str">
        <f t="shared" si="153"/>
        <v>ASR_COMP</v>
      </c>
      <c r="AB952" s="957">
        <f t="shared" si="154"/>
        <v>44682</v>
      </c>
      <c r="AC952" t="str">
        <f t="shared" si="155"/>
        <v>Unaudited</v>
      </c>
    </row>
    <row r="953" spans="1:29" x14ac:dyDescent="0.25">
      <c r="A953" t="s">
        <v>423</v>
      </c>
      <c r="B953" t="s">
        <v>1388</v>
      </c>
      <c r="C953" t="s">
        <v>1389</v>
      </c>
      <c r="D953">
        <v>1900</v>
      </c>
      <c r="E953" s="957">
        <v>1</v>
      </c>
      <c r="F953" t="s">
        <v>444</v>
      </c>
      <c r="G953" s="957">
        <v>366</v>
      </c>
      <c r="H953" t="s">
        <v>384</v>
      </c>
      <c r="I953" s="937" t="s">
        <v>490</v>
      </c>
      <c r="J953" s="937" t="s">
        <v>12</v>
      </c>
      <c r="K953" s="937" t="s">
        <v>1331</v>
      </c>
      <c r="L953" s="937" t="s">
        <v>1322</v>
      </c>
      <c r="M953" s="958" t="s">
        <v>1331</v>
      </c>
      <c r="N953" s="677">
        <f t="shared" ca="1" si="161"/>
        <v>405749.86144190532</v>
      </c>
      <c r="O953" s="677">
        <f t="shared" ca="1" si="160"/>
        <v>330922.2849283301</v>
      </c>
      <c r="P953" s="677">
        <f t="shared" ca="1" si="160"/>
        <v>30466.733256995092</v>
      </c>
      <c r="Q953" s="677">
        <f t="shared" ca="1" si="160"/>
        <v>16270.259255952202</v>
      </c>
      <c r="R953" s="677">
        <f t="shared" ca="1" si="160"/>
        <v>5763.9626805571088</v>
      </c>
      <c r="S953" s="677">
        <f t="shared" ca="1" si="160"/>
        <v>6036.9085253925332</v>
      </c>
      <c r="T953" s="677">
        <f t="shared" ca="1" si="160"/>
        <v>8677.7841519990925</v>
      </c>
      <c r="U953" s="677">
        <f t="shared" ca="1" si="160"/>
        <v>22.113792297410317</v>
      </c>
      <c r="V953" s="677">
        <f t="shared" ca="1" si="160"/>
        <v>1546.0890105597216</v>
      </c>
      <c r="W953" s="677">
        <f t="shared" ca="1" si="152"/>
        <v>1097.0530088255869</v>
      </c>
      <c r="X953" s="677">
        <f t="shared" ca="1" si="160"/>
        <v>3441.4926858569938</v>
      </c>
      <c r="Y953" s="677">
        <f t="shared" ca="1" si="160"/>
        <v>1505.1801451394467</v>
      </c>
      <c r="Z953" s="677">
        <f t="shared" ca="1" si="160"/>
        <v>0</v>
      </c>
      <c r="AA953" t="str">
        <f t="shared" si="153"/>
        <v>ASR_COMP</v>
      </c>
      <c r="AB953" s="957">
        <f t="shared" si="154"/>
        <v>44682</v>
      </c>
      <c r="AC953" t="str">
        <f t="shared" si="155"/>
        <v>Unaudited</v>
      </c>
    </row>
    <row r="954" spans="1:29" x14ac:dyDescent="0.25">
      <c r="A954" t="s">
        <v>423</v>
      </c>
      <c r="B954" t="s">
        <v>1388</v>
      </c>
      <c r="C954" t="s">
        <v>1389</v>
      </c>
      <c r="D954">
        <v>1900</v>
      </c>
      <c r="E954" s="957">
        <v>1</v>
      </c>
      <c r="F954" t="s">
        <v>444</v>
      </c>
      <c r="G954" s="957">
        <v>366</v>
      </c>
      <c r="H954" t="s">
        <v>384</v>
      </c>
      <c r="I954" s="937" t="s">
        <v>490</v>
      </c>
      <c r="J954" s="937" t="s">
        <v>493</v>
      </c>
      <c r="K954" s="937" t="s">
        <v>494</v>
      </c>
      <c r="L954" s="937" t="s">
        <v>63</v>
      </c>
      <c r="M954" s="958" t="s">
        <v>346</v>
      </c>
      <c r="N954" s="677">
        <f t="shared" ca="1" si="161"/>
        <v>0</v>
      </c>
      <c r="O954" s="677">
        <f t="shared" ca="1" si="160"/>
        <v>0</v>
      </c>
      <c r="P954" s="677">
        <f t="shared" ca="1" si="160"/>
        <v>0</v>
      </c>
      <c r="Q954" s="677">
        <f t="shared" ca="1" si="160"/>
        <v>0</v>
      </c>
      <c r="R954" s="677">
        <f t="shared" ca="1" si="160"/>
        <v>0</v>
      </c>
      <c r="S954" s="677">
        <f t="shared" ca="1" si="160"/>
        <v>0</v>
      </c>
      <c r="T954" s="677">
        <f t="shared" ca="1" si="160"/>
        <v>0</v>
      </c>
      <c r="U954" s="677">
        <f t="shared" ca="1" si="160"/>
        <v>0</v>
      </c>
      <c r="V954" s="677">
        <f t="shared" ca="1" si="160"/>
        <v>0</v>
      </c>
      <c r="W954" s="677">
        <f t="shared" ca="1" si="152"/>
        <v>0</v>
      </c>
      <c r="X954" s="677">
        <f t="shared" ca="1" si="160"/>
        <v>0</v>
      </c>
      <c r="Y954" s="677">
        <f t="shared" ca="1" si="160"/>
        <v>0</v>
      </c>
      <c r="Z954" s="677">
        <f t="shared" ca="1" si="160"/>
        <v>0</v>
      </c>
      <c r="AA954" t="str">
        <f t="shared" si="153"/>
        <v>ASR_COMP</v>
      </c>
      <c r="AB954" s="957">
        <f t="shared" si="154"/>
        <v>44682</v>
      </c>
      <c r="AC954" t="str">
        <f t="shared" si="155"/>
        <v>Unaudited</v>
      </c>
    </row>
    <row r="955" spans="1:29" x14ac:dyDescent="0.25">
      <c r="A955" t="s">
        <v>423</v>
      </c>
      <c r="B955" t="s">
        <v>1388</v>
      </c>
      <c r="C955" t="s">
        <v>1389</v>
      </c>
      <c r="D955">
        <v>1900</v>
      </c>
      <c r="E955" s="957">
        <v>1</v>
      </c>
      <c r="F955" t="s">
        <v>444</v>
      </c>
      <c r="G955" s="957">
        <v>366</v>
      </c>
      <c r="H955" t="s">
        <v>384</v>
      </c>
      <c r="I955" s="937" t="s">
        <v>490</v>
      </c>
      <c r="J955" s="937" t="s">
        <v>493</v>
      </c>
      <c r="K955" s="937" t="s">
        <v>1022</v>
      </c>
      <c r="L955" s="945" t="s">
        <v>918</v>
      </c>
      <c r="M955" s="960" t="s">
        <v>919</v>
      </c>
      <c r="N955" s="677">
        <f t="shared" ca="1" si="161"/>
        <v>2037683.9800000025</v>
      </c>
      <c r="O955" s="677">
        <f t="shared" ca="1" si="160"/>
        <v>1853381.1300000027</v>
      </c>
      <c r="P955" s="677">
        <f t="shared" ca="1" si="160"/>
        <v>126716.44999999998</v>
      </c>
      <c r="Q955" s="677">
        <f t="shared" ca="1" si="160"/>
        <v>30838.400000000001</v>
      </c>
      <c r="R955" s="677">
        <f t="shared" ca="1" si="160"/>
        <v>15565.939999999999</v>
      </c>
      <c r="S955" s="677">
        <f t="shared" ca="1" si="160"/>
        <v>0</v>
      </c>
      <c r="T955" s="677">
        <f t="shared" ca="1" si="160"/>
        <v>3375.99</v>
      </c>
      <c r="U955" s="677">
        <f t="shared" ca="1" si="160"/>
        <v>0</v>
      </c>
      <c r="V955" s="677">
        <f t="shared" ca="1" si="160"/>
        <v>7806.07</v>
      </c>
      <c r="W955" s="677">
        <f t="shared" ca="1" si="152"/>
        <v>0</v>
      </c>
      <c r="X955" s="677">
        <f t="shared" ca="1" si="160"/>
        <v>0</v>
      </c>
      <c r="Y955" s="677">
        <f t="shared" ca="1" si="160"/>
        <v>0</v>
      </c>
      <c r="Z955" s="677">
        <f t="shared" ca="1" si="160"/>
        <v>0</v>
      </c>
      <c r="AA955" t="str">
        <f t="shared" si="153"/>
        <v>ASR_COMP</v>
      </c>
      <c r="AB955" s="957">
        <f t="shared" si="154"/>
        <v>44682</v>
      </c>
      <c r="AC955" t="str">
        <f t="shared" si="155"/>
        <v>Unaudited</v>
      </c>
    </row>
    <row r="956" spans="1:29" x14ac:dyDescent="0.25">
      <c r="A956" t="s">
        <v>423</v>
      </c>
      <c r="B956" t="s">
        <v>1388</v>
      </c>
      <c r="C956" t="s">
        <v>1389</v>
      </c>
      <c r="D956">
        <v>1900</v>
      </c>
      <c r="E956" s="957">
        <v>1</v>
      </c>
      <c r="F956" t="s">
        <v>444</v>
      </c>
      <c r="G956" s="957">
        <v>366</v>
      </c>
      <c r="H956" t="s">
        <v>384</v>
      </c>
      <c r="I956" s="937" t="s">
        <v>490</v>
      </c>
      <c r="J956" s="937" t="s">
        <v>13</v>
      </c>
      <c r="K956" s="937" t="s">
        <v>495</v>
      </c>
      <c r="L956" s="947" t="s">
        <v>97</v>
      </c>
      <c r="M956" s="961" t="s">
        <v>149</v>
      </c>
      <c r="N956" s="677">
        <f t="shared" ca="1" si="161"/>
        <v>0</v>
      </c>
      <c r="O956" s="677">
        <f t="shared" ca="1" si="160"/>
        <v>0</v>
      </c>
      <c r="P956" s="677">
        <f t="shared" ca="1" si="160"/>
        <v>0</v>
      </c>
      <c r="Q956" s="677">
        <f t="shared" ca="1" si="160"/>
        <v>0</v>
      </c>
      <c r="R956" s="677">
        <f t="shared" ca="1" si="160"/>
        <v>0</v>
      </c>
      <c r="S956" s="677">
        <f t="shared" ca="1" si="160"/>
        <v>0</v>
      </c>
      <c r="T956" s="677">
        <f t="shared" ca="1" si="160"/>
        <v>0</v>
      </c>
      <c r="U956" s="677">
        <f t="shared" ca="1" si="160"/>
        <v>0</v>
      </c>
      <c r="V956" s="677">
        <f t="shared" ca="1" si="160"/>
        <v>0</v>
      </c>
      <c r="W956" s="677">
        <f t="shared" ca="1" si="152"/>
        <v>0</v>
      </c>
      <c r="X956" s="677">
        <f t="shared" ca="1" si="160"/>
        <v>0</v>
      </c>
      <c r="Y956" s="677">
        <f t="shared" ca="1" si="160"/>
        <v>0</v>
      </c>
      <c r="Z956" s="677">
        <f t="shared" ca="1" si="160"/>
        <v>0</v>
      </c>
      <c r="AA956" t="str">
        <f t="shared" si="153"/>
        <v>ASR_COMP</v>
      </c>
      <c r="AB956" s="957">
        <f t="shared" si="154"/>
        <v>44682</v>
      </c>
      <c r="AC956" t="str">
        <f t="shared" si="155"/>
        <v>Unaudited</v>
      </c>
    </row>
    <row r="957" spans="1:29" x14ac:dyDescent="0.25">
      <c r="A957" t="s">
        <v>423</v>
      </c>
      <c r="B957" t="s">
        <v>1388</v>
      </c>
      <c r="C957" t="s">
        <v>1389</v>
      </c>
      <c r="D957">
        <v>1900</v>
      </c>
      <c r="E957" s="957">
        <v>1</v>
      </c>
      <c r="F957" t="s">
        <v>444</v>
      </c>
      <c r="G957" s="957">
        <v>366</v>
      </c>
      <c r="H957" t="s">
        <v>384</v>
      </c>
      <c r="I957" s="958" t="s">
        <v>490</v>
      </c>
      <c r="J957" s="958" t="s">
        <v>13</v>
      </c>
      <c r="K957" s="958" t="s">
        <v>13</v>
      </c>
      <c r="L957" s="937" t="s">
        <v>35</v>
      </c>
      <c r="M957" s="958" t="s">
        <v>13</v>
      </c>
      <c r="N957" s="677">
        <f t="shared" ca="1" si="161"/>
        <v>97309.909311046998</v>
      </c>
      <c r="O957" s="677">
        <f t="shared" ca="1" si="160"/>
        <v>72611.734328777122</v>
      </c>
      <c r="P957" s="677">
        <f t="shared" ca="1" si="160"/>
        <v>6685.0811863630315</v>
      </c>
      <c r="Q957" s="677">
        <f t="shared" ca="1" si="160"/>
        <v>9657.776440759957</v>
      </c>
      <c r="R957" s="677">
        <f t="shared" ca="1" si="160"/>
        <v>3421.3998748261615</v>
      </c>
      <c r="S957" s="677">
        <f t="shared" ca="1" si="160"/>
        <v>360.56661658354335</v>
      </c>
      <c r="T957" s="677">
        <f t="shared" ca="1" si="160"/>
        <v>1904.0995004126032</v>
      </c>
      <c r="U957" s="677">
        <f t="shared" ca="1" si="160"/>
        <v>1.3207911358885474</v>
      </c>
      <c r="V957" s="677">
        <f t="shared" ca="1" si="160"/>
        <v>917.73473222554901</v>
      </c>
      <c r="W957" s="677">
        <f t="shared" ca="1" si="152"/>
        <v>651.19384615979868</v>
      </c>
      <c r="X957" s="677">
        <f t="shared" ca="1" si="160"/>
        <v>205.55013688165533</v>
      </c>
      <c r="Y957" s="677">
        <f t="shared" ca="1" si="160"/>
        <v>893.4518569216649</v>
      </c>
      <c r="Z957" s="677">
        <f t="shared" ca="1" si="160"/>
        <v>0</v>
      </c>
      <c r="AA957" t="str">
        <f t="shared" si="153"/>
        <v>ASR_COMP</v>
      </c>
      <c r="AB957" s="957">
        <f t="shared" si="154"/>
        <v>44682</v>
      </c>
      <c r="AC957" t="str">
        <f t="shared" si="155"/>
        <v>Unaudited</v>
      </c>
    </row>
    <row r="958" spans="1:29" x14ac:dyDescent="0.25">
      <c r="A958" t="s">
        <v>423</v>
      </c>
      <c r="B958" t="s">
        <v>1388</v>
      </c>
      <c r="C958" t="s">
        <v>1389</v>
      </c>
      <c r="D958">
        <v>1900</v>
      </c>
      <c r="E958" s="957">
        <v>1</v>
      </c>
      <c r="F958" t="s">
        <v>444</v>
      </c>
      <c r="G958" s="957">
        <v>366</v>
      </c>
      <c r="H958" t="s">
        <v>384</v>
      </c>
      <c r="I958" s="937" t="s">
        <v>491</v>
      </c>
      <c r="J958" s="937" t="s">
        <v>447</v>
      </c>
      <c r="K958" s="937" t="s">
        <v>0</v>
      </c>
      <c r="L958" s="937">
        <v>2.1</v>
      </c>
      <c r="M958" s="962" t="s">
        <v>150</v>
      </c>
      <c r="N958" s="677">
        <f t="shared" ca="1" si="161"/>
        <v>7547286.5620069755</v>
      </c>
      <c r="O958" s="677">
        <f t="shared" ca="1" si="160"/>
        <v>4027201.2350727469</v>
      </c>
      <c r="P958" s="677">
        <f t="shared" ca="1" si="160"/>
        <v>230208.51884729016</v>
      </c>
      <c r="Q958" s="677">
        <f t="shared" ca="1" si="160"/>
        <v>2212678.4756256985</v>
      </c>
      <c r="R958" s="677">
        <f t="shared" ca="1" si="160"/>
        <v>565801.30218657409</v>
      </c>
      <c r="S958" s="677">
        <f t="shared" ca="1" si="160"/>
        <v>36803.135791713561</v>
      </c>
      <c r="T958" s="677">
        <f t="shared" ca="1" si="160"/>
        <v>70940.88</v>
      </c>
      <c r="U958" s="677">
        <f t="shared" ca="1" si="160"/>
        <v>4.5358451757259211</v>
      </c>
      <c r="V958" s="677">
        <f t="shared" ca="1" si="160"/>
        <v>70922.01812296742</v>
      </c>
      <c r="W958" s="677">
        <f t="shared" ca="1" si="152"/>
        <v>14475.844313485295</v>
      </c>
      <c r="X958" s="677">
        <f t="shared" ca="1" si="160"/>
        <v>30329.253523531068</v>
      </c>
      <c r="Y958" s="677">
        <f t="shared" ca="1" si="160"/>
        <v>287921.36267779273</v>
      </c>
      <c r="Z958" s="677">
        <f t="shared" ca="1" si="160"/>
        <v>0</v>
      </c>
      <c r="AA958" t="str">
        <f t="shared" si="153"/>
        <v>ASR_COMP</v>
      </c>
      <c r="AB958" s="957">
        <f t="shared" si="154"/>
        <v>44682</v>
      </c>
      <c r="AC958" t="str">
        <f t="shared" si="155"/>
        <v>Unaudited</v>
      </c>
    </row>
    <row r="959" spans="1:29" ht="30" x14ac:dyDescent="0.25">
      <c r="A959" t="s">
        <v>423</v>
      </c>
      <c r="B959" t="s">
        <v>1388</v>
      </c>
      <c r="C959" t="s">
        <v>1389</v>
      </c>
      <c r="D959">
        <v>1900</v>
      </c>
      <c r="E959" s="957">
        <v>1</v>
      </c>
      <c r="F959" t="s">
        <v>444</v>
      </c>
      <c r="G959" s="957">
        <v>366</v>
      </c>
      <c r="H959" t="s">
        <v>384</v>
      </c>
      <c r="I959" s="937" t="s">
        <v>491</v>
      </c>
      <c r="J959" s="937" t="s">
        <v>447</v>
      </c>
      <c r="K959" s="937" t="s">
        <v>0</v>
      </c>
      <c r="L959" s="937">
        <v>2.2000000000000002</v>
      </c>
      <c r="M959" s="962" t="s">
        <v>151</v>
      </c>
      <c r="N959" s="677">
        <f t="shared" ca="1" si="161"/>
        <v>1461913.0450309145</v>
      </c>
      <c r="O959" s="677">
        <f t="shared" ca="1" si="160"/>
        <v>1071697.0899974515</v>
      </c>
      <c r="P959" s="677">
        <f t="shared" ca="1" si="160"/>
        <v>46017.30336550199</v>
      </c>
      <c r="Q959" s="677">
        <f t="shared" ca="1" si="160"/>
        <v>355337.6839753447</v>
      </c>
      <c r="R959" s="677">
        <f t="shared" ca="1" si="160"/>
        <v>66945.093418725286</v>
      </c>
      <c r="S959" s="677">
        <f t="shared" ca="1" si="160"/>
        <v>-73472.171381082182</v>
      </c>
      <c r="T959" s="677">
        <f t="shared" ca="1" si="160"/>
        <v>0</v>
      </c>
      <c r="U959" s="677">
        <f t="shared" ca="1" si="160"/>
        <v>0</v>
      </c>
      <c r="V959" s="677">
        <f t="shared" ca="1" si="160"/>
        <v>7618.7162727595978</v>
      </c>
      <c r="W959" s="677">
        <f t="shared" ca="1" si="152"/>
        <v>1278.2475849742286</v>
      </c>
      <c r="X959" s="677">
        <f t="shared" ca="1" si="160"/>
        <v>-52755.221208673902</v>
      </c>
      <c r="Y959" s="677">
        <f t="shared" ca="1" si="160"/>
        <v>39246.303005913222</v>
      </c>
      <c r="Z959" s="677">
        <f t="shared" ca="1" si="160"/>
        <v>0</v>
      </c>
      <c r="AA959" t="str">
        <f t="shared" si="153"/>
        <v>ASR_COMP</v>
      </c>
      <c r="AB959" s="957">
        <f t="shared" si="154"/>
        <v>44682</v>
      </c>
      <c r="AC959" t="str">
        <f t="shared" si="155"/>
        <v>Unaudited</v>
      </c>
    </row>
    <row r="960" spans="1:29" x14ac:dyDescent="0.25">
      <c r="A960" t="s">
        <v>423</v>
      </c>
      <c r="B960" t="s">
        <v>1388</v>
      </c>
      <c r="C960" t="s">
        <v>1389</v>
      </c>
      <c r="D960">
        <v>1900</v>
      </c>
      <c r="E960" s="957">
        <v>1</v>
      </c>
      <c r="F960" t="s">
        <v>444</v>
      </c>
      <c r="G960" s="957">
        <v>366</v>
      </c>
      <c r="H960" t="s">
        <v>384</v>
      </c>
      <c r="I960" s="937" t="s">
        <v>491</v>
      </c>
      <c r="J960" s="937" t="s">
        <v>447</v>
      </c>
      <c r="K960" s="937" t="s">
        <v>0</v>
      </c>
      <c r="L960" s="937">
        <v>2.2999999999999998</v>
      </c>
      <c r="M960" s="962" t="s">
        <v>152</v>
      </c>
      <c r="N960" s="677">
        <f t="shared" ca="1" si="161"/>
        <v>4016647.516007469</v>
      </c>
      <c r="O960" s="677">
        <f t="shared" ca="1" si="160"/>
        <v>2980987.5925992341</v>
      </c>
      <c r="P960" s="677">
        <f t="shared" ca="1" si="160"/>
        <v>288430.56214453897</v>
      </c>
      <c r="Q960" s="677">
        <f t="shared" ca="1" si="160"/>
        <v>415290.85010655114</v>
      </c>
      <c r="R960" s="677">
        <f t="shared" ca="1" si="160"/>
        <v>209530.76876509731</v>
      </c>
      <c r="S960" s="677">
        <f t="shared" ca="1" si="160"/>
        <v>10281.022428038903</v>
      </c>
      <c r="T960" s="677">
        <f t="shared" ca="1" si="160"/>
        <v>40477</v>
      </c>
      <c r="U960" s="677">
        <f t="shared" ca="1" si="160"/>
        <v>1.6636707230810537</v>
      </c>
      <c r="V960" s="677">
        <f t="shared" ca="1" si="160"/>
        <v>31665.431570395991</v>
      </c>
      <c r="W960" s="677">
        <f t="shared" ca="1" si="152"/>
        <v>2413.0125620747267</v>
      </c>
      <c r="X960" s="677">
        <f t="shared" ca="1" si="160"/>
        <v>6635.545264885176</v>
      </c>
      <c r="Y960" s="677">
        <f t="shared" ca="1" si="160"/>
        <v>30934.066895929838</v>
      </c>
      <c r="Z960" s="677">
        <f t="shared" ca="1" si="160"/>
        <v>0</v>
      </c>
      <c r="AA960" t="str">
        <f t="shared" si="153"/>
        <v>ASR_COMP</v>
      </c>
      <c r="AB960" s="957">
        <f t="shared" si="154"/>
        <v>44682</v>
      </c>
      <c r="AC960" t="str">
        <f t="shared" si="155"/>
        <v>Unaudited</v>
      </c>
    </row>
    <row r="961" spans="1:29" x14ac:dyDescent="0.25">
      <c r="A961" t="s">
        <v>423</v>
      </c>
      <c r="B961" t="s">
        <v>1388</v>
      </c>
      <c r="C961" t="s">
        <v>1389</v>
      </c>
      <c r="D961">
        <v>1900</v>
      </c>
      <c r="E961" s="957">
        <v>1</v>
      </c>
      <c r="F961" t="s">
        <v>444</v>
      </c>
      <c r="G961" s="957">
        <v>366</v>
      </c>
      <c r="H961" t="s">
        <v>384</v>
      </c>
      <c r="I961" s="937" t="s">
        <v>491</v>
      </c>
      <c r="J961" s="937" t="s">
        <v>447</v>
      </c>
      <c r="K961" s="937" t="s">
        <v>0</v>
      </c>
      <c r="L961" s="937">
        <v>2.4</v>
      </c>
      <c r="M961" s="962" t="s">
        <v>153</v>
      </c>
      <c r="N961" s="677">
        <f t="shared" ca="1" si="161"/>
        <v>4401824.1273115836</v>
      </c>
      <c r="O961" s="677">
        <f t="shared" ca="1" si="160"/>
        <v>2660432.729552147</v>
      </c>
      <c r="P961" s="677">
        <f t="shared" ca="1" si="160"/>
        <v>241572.22454491453</v>
      </c>
      <c r="Q961" s="677">
        <f t="shared" ca="1" si="160"/>
        <v>1061677.2944266316</v>
      </c>
      <c r="R961" s="677">
        <f t="shared" ca="1" si="160"/>
        <v>297328.98007217282</v>
      </c>
      <c r="S961" s="677">
        <f t="shared" ca="1" si="160"/>
        <v>30494.909622635685</v>
      </c>
      <c r="T961" s="677">
        <f t="shared" ca="1" si="160"/>
        <v>56013.86</v>
      </c>
      <c r="U961" s="677">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1.6369027311732736</v>
      </c>
      <c r="V961" s="677">
        <f t="shared" ca="1" si="162"/>
        <v>5890.1564785355868</v>
      </c>
      <c r="W961" s="677">
        <f t="shared" ca="1" si="162"/>
        <v>7072.3040926616104</v>
      </c>
      <c r="X961" s="677">
        <f t="shared" ca="1" si="162"/>
        <v>15418.732467399999</v>
      </c>
      <c r="Y961" s="677">
        <f t="shared" ca="1" si="162"/>
        <v>25921.299151753985</v>
      </c>
      <c r="Z961" s="677">
        <f t="shared" ca="1" si="162"/>
        <v>0</v>
      </c>
      <c r="AA961" t="str">
        <f t="shared" si="153"/>
        <v>ASR_COMP</v>
      </c>
      <c r="AB961" s="957">
        <f t="shared" si="154"/>
        <v>44682</v>
      </c>
      <c r="AC961" t="str">
        <f t="shared" si="155"/>
        <v>Unaudited</v>
      </c>
    </row>
    <row r="962" spans="1:29" ht="30" x14ac:dyDescent="0.25">
      <c r="A962" t="s">
        <v>423</v>
      </c>
      <c r="B962" t="s">
        <v>1388</v>
      </c>
      <c r="C962" t="s">
        <v>1389</v>
      </c>
      <c r="D962">
        <v>1900</v>
      </c>
      <c r="E962" s="957">
        <v>1</v>
      </c>
      <c r="F962" t="s">
        <v>444</v>
      </c>
      <c r="G962" s="957">
        <v>366</v>
      </c>
      <c r="H962" t="s">
        <v>384</v>
      </c>
      <c r="I962" s="937" t="s">
        <v>491</v>
      </c>
      <c r="J962" s="937" t="s">
        <v>447</v>
      </c>
      <c r="K962" s="937" t="s">
        <v>0</v>
      </c>
      <c r="L962" s="937">
        <v>2.5</v>
      </c>
      <c r="M962" s="962" t="s">
        <v>154</v>
      </c>
      <c r="N962" s="677">
        <f t="shared" ca="1" si="161"/>
        <v>289798.22719274595</v>
      </c>
      <c r="O962" s="677">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196798.8568409289</v>
      </c>
      <c r="P962" s="677">
        <f t="shared" ca="1" si="163"/>
        <v>15811.467952012734</v>
      </c>
      <c r="Q962" s="677">
        <f t="shared" ca="1" si="163"/>
        <v>56285.268040840419</v>
      </c>
      <c r="R962" s="677">
        <f t="shared" ca="1" si="163"/>
        <v>15144.981493163497</v>
      </c>
      <c r="S962" s="677">
        <f t="shared" ca="1" si="163"/>
        <v>1271.3641805426057</v>
      </c>
      <c r="T962" s="677">
        <f t="shared" ca="1" si="163"/>
        <v>0</v>
      </c>
      <c r="U962" s="677">
        <f t="shared" ca="1" si="162"/>
        <v>0.21986372254311454</v>
      </c>
      <c r="V962" s="677">
        <f t="shared" ca="1" si="162"/>
        <v>982.70481226122922</v>
      </c>
      <c r="W962" s="677">
        <f t="shared" ca="1" si="162"/>
        <v>209.89980623730366</v>
      </c>
      <c r="X962" s="677">
        <f t="shared" ca="1" si="162"/>
        <v>1106.240855074609</v>
      </c>
      <c r="Y962" s="677">
        <f t="shared" ca="1" si="162"/>
        <v>2187.22334796213</v>
      </c>
      <c r="Z962" s="677">
        <f t="shared" ca="1" si="162"/>
        <v>0</v>
      </c>
      <c r="AA962" t="str">
        <f t="shared" ref="AA962:AA1025" si="164">file_name</f>
        <v>ASR_COMP</v>
      </c>
      <c r="AB962" s="957">
        <f t="shared" ref="AB962:AB1025" si="165">file_date</f>
        <v>44682</v>
      </c>
      <c r="AC962" t="str">
        <f t="shared" ref="AC962:AC1025" si="166">status</f>
        <v>Unaudited</v>
      </c>
    </row>
    <row r="963" spans="1:29" x14ac:dyDescent="0.25">
      <c r="A963" t="s">
        <v>423</v>
      </c>
      <c r="B963" t="s">
        <v>1388</v>
      </c>
      <c r="C963" t="s">
        <v>1389</v>
      </c>
      <c r="D963">
        <v>1900</v>
      </c>
      <c r="E963" s="957">
        <v>1</v>
      </c>
      <c r="F963" t="s">
        <v>444</v>
      </c>
      <c r="G963" s="957">
        <v>366</v>
      </c>
      <c r="H963" t="s">
        <v>384</v>
      </c>
      <c r="I963" s="937" t="s">
        <v>491</v>
      </c>
      <c r="J963" s="937" t="s">
        <v>447</v>
      </c>
      <c r="K963" s="937" t="s">
        <v>0</v>
      </c>
      <c r="L963" s="937" t="s">
        <v>99</v>
      </c>
      <c r="M963" s="962" t="s">
        <v>7</v>
      </c>
      <c r="N963" s="677">
        <f t="shared" ca="1" si="161"/>
        <v>0</v>
      </c>
      <c r="O963" s="677">
        <f t="shared" ca="1" si="163"/>
        <v>0</v>
      </c>
      <c r="P963" s="677">
        <f t="shared" ca="1" si="163"/>
        <v>0</v>
      </c>
      <c r="Q963" s="677">
        <f t="shared" ca="1" si="163"/>
        <v>0</v>
      </c>
      <c r="R963" s="677">
        <f t="shared" ca="1" si="163"/>
        <v>0</v>
      </c>
      <c r="S963" s="677">
        <f t="shared" ca="1" si="163"/>
        <v>0</v>
      </c>
      <c r="T963" s="677">
        <f t="shared" ca="1" si="163"/>
        <v>0</v>
      </c>
      <c r="U963" s="677">
        <f t="shared" ca="1" si="162"/>
        <v>0</v>
      </c>
      <c r="V963" s="677">
        <f t="shared" ca="1" si="162"/>
        <v>0</v>
      </c>
      <c r="W963" s="677">
        <f t="shared" ca="1" si="162"/>
        <v>0</v>
      </c>
      <c r="X963" s="677">
        <f t="shared" ca="1" si="162"/>
        <v>0</v>
      </c>
      <c r="Y963" s="677">
        <f t="shared" ca="1" si="162"/>
        <v>0</v>
      </c>
      <c r="Z963" s="677">
        <f t="shared" ca="1" si="162"/>
        <v>0</v>
      </c>
      <c r="AA963" t="str">
        <f t="shared" si="164"/>
        <v>ASR_COMP</v>
      </c>
      <c r="AB963" s="957">
        <f t="shared" si="165"/>
        <v>44682</v>
      </c>
      <c r="AC963" t="str">
        <f t="shared" si="166"/>
        <v>Unaudited</v>
      </c>
    </row>
    <row r="964" spans="1:29" x14ac:dyDescent="0.25">
      <c r="A964" t="s">
        <v>423</v>
      </c>
      <c r="B964" t="s">
        <v>1388</v>
      </c>
      <c r="C964" t="s">
        <v>1389</v>
      </c>
      <c r="D964">
        <v>1900</v>
      </c>
      <c r="E964" s="957">
        <v>1</v>
      </c>
      <c r="F964" t="s">
        <v>444</v>
      </c>
      <c r="G964" s="957">
        <v>366</v>
      </c>
      <c r="H964" t="s">
        <v>384</v>
      </c>
      <c r="I964" s="937" t="s">
        <v>491</v>
      </c>
      <c r="J964" s="937" t="s">
        <v>447</v>
      </c>
      <c r="K964" s="937" t="s">
        <v>0</v>
      </c>
      <c r="L964" s="945" t="s">
        <v>155</v>
      </c>
      <c r="M964" s="960" t="s">
        <v>454</v>
      </c>
      <c r="N964" s="677">
        <f t="shared" ca="1" si="161"/>
        <v>0</v>
      </c>
      <c r="O964" s="677">
        <f t="shared" ca="1" si="163"/>
        <v>0</v>
      </c>
      <c r="P964" s="677">
        <f t="shared" ca="1" si="163"/>
        <v>0</v>
      </c>
      <c r="Q964" s="677">
        <f t="shared" ca="1" si="163"/>
        <v>0</v>
      </c>
      <c r="R964" s="677">
        <f t="shared" ca="1" si="163"/>
        <v>0</v>
      </c>
      <c r="S964" s="677">
        <f t="shared" ca="1" si="163"/>
        <v>0</v>
      </c>
      <c r="T964" s="677">
        <f t="shared" ca="1" si="163"/>
        <v>0</v>
      </c>
      <c r="U964" s="677">
        <f t="shared" ca="1" si="162"/>
        <v>0</v>
      </c>
      <c r="V964" s="677">
        <f t="shared" ca="1" si="162"/>
        <v>0</v>
      </c>
      <c r="W964" s="677">
        <f t="shared" ca="1" si="162"/>
        <v>0</v>
      </c>
      <c r="X964" s="677">
        <f t="shared" ca="1" si="162"/>
        <v>0</v>
      </c>
      <c r="Y964" s="677">
        <f t="shared" ca="1" si="162"/>
        <v>0</v>
      </c>
      <c r="Z964" s="677">
        <f t="shared" ca="1" si="162"/>
        <v>0</v>
      </c>
      <c r="AA964" t="str">
        <f t="shared" si="164"/>
        <v>ASR_COMP</v>
      </c>
      <c r="AB964" s="957">
        <f t="shared" si="165"/>
        <v>44682</v>
      </c>
      <c r="AC964" t="str">
        <f t="shared" si="166"/>
        <v>Unaudited</v>
      </c>
    </row>
    <row r="965" spans="1:29" x14ac:dyDescent="0.25">
      <c r="A965" t="s">
        <v>423</v>
      </c>
      <c r="B965" t="s">
        <v>1388</v>
      </c>
      <c r="C965" t="s">
        <v>1389</v>
      </c>
      <c r="D965">
        <v>1900</v>
      </c>
      <c r="E965" s="957">
        <v>1</v>
      </c>
      <c r="F965" t="s">
        <v>444</v>
      </c>
      <c r="G965" s="957">
        <v>366</v>
      </c>
      <c r="H965" t="s">
        <v>384</v>
      </c>
      <c r="I965" s="962" t="s">
        <v>491</v>
      </c>
      <c r="J965" s="962" t="s">
        <v>447</v>
      </c>
      <c r="K965" s="962" t="s">
        <v>0</v>
      </c>
      <c r="L965" s="937" t="s">
        <v>920</v>
      </c>
      <c r="M965" s="962" t="s">
        <v>24</v>
      </c>
      <c r="N965" s="677">
        <f t="shared" ca="1" si="161"/>
        <v>139716.66999999998</v>
      </c>
      <c r="O965" s="677">
        <f t="shared" ca="1" si="163"/>
        <v>0</v>
      </c>
      <c r="P965" s="677">
        <f t="shared" ca="1" si="163"/>
        <v>0</v>
      </c>
      <c r="Q965" s="677">
        <f t="shared" ca="1" si="163"/>
        <v>139716.66999999998</v>
      </c>
      <c r="R965" s="677">
        <f t="shared" ca="1" si="163"/>
        <v>0</v>
      </c>
      <c r="S965" s="677">
        <f t="shared" ca="1" si="163"/>
        <v>0</v>
      </c>
      <c r="T965" s="677">
        <f t="shared" ca="1" si="163"/>
        <v>0</v>
      </c>
      <c r="U965" s="677">
        <f t="shared" ca="1" si="162"/>
        <v>0</v>
      </c>
      <c r="V965" s="677">
        <f t="shared" ca="1" si="162"/>
        <v>0</v>
      </c>
      <c r="W965" s="677">
        <f t="shared" ca="1" si="162"/>
        <v>0</v>
      </c>
      <c r="X965" s="677">
        <f t="shared" ca="1" si="162"/>
        <v>0</v>
      </c>
      <c r="Y965" s="677">
        <f t="shared" ca="1" si="162"/>
        <v>0</v>
      </c>
      <c r="Z965" s="677">
        <f t="shared" ca="1" si="162"/>
        <v>0</v>
      </c>
      <c r="AA965" t="str">
        <f t="shared" si="164"/>
        <v>ASR_COMP</v>
      </c>
      <c r="AB965" s="957">
        <f t="shared" si="165"/>
        <v>44682</v>
      </c>
      <c r="AC965" t="str">
        <f t="shared" si="166"/>
        <v>Unaudited</v>
      </c>
    </row>
    <row r="966" spans="1:29" x14ac:dyDescent="0.25">
      <c r="A966" t="s">
        <v>423</v>
      </c>
      <c r="B966" t="s">
        <v>1388</v>
      </c>
      <c r="C966" t="s">
        <v>1389</v>
      </c>
      <c r="D966">
        <v>1900</v>
      </c>
      <c r="E966" s="957">
        <v>1</v>
      </c>
      <c r="F966" t="s">
        <v>444</v>
      </c>
      <c r="G966" s="957">
        <v>366</v>
      </c>
      <c r="H966" t="s">
        <v>384</v>
      </c>
      <c r="I966" s="937" t="s">
        <v>491</v>
      </c>
      <c r="J966" s="937" t="s">
        <v>447</v>
      </c>
      <c r="K966" s="937" t="s">
        <v>53</v>
      </c>
      <c r="L966" s="943">
        <v>3.1</v>
      </c>
      <c r="M966" s="963" t="s">
        <v>33</v>
      </c>
      <c r="N966" s="677">
        <f t="shared" ca="1" si="161"/>
        <v>4696659.3766322872</v>
      </c>
      <c r="O966" s="677">
        <f t="shared" ca="1" si="163"/>
        <v>3765700.5049439501</v>
      </c>
      <c r="P966" s="677">
        <f t="shared" ca="1" si="163"/>
        <v>198053.9508484946</v>
      </c>
      <c r="Q966" s="677">
        <f t="shared" ca="1" si="163"/>
        <v>405553.6976798554</v>
      </c>
      <c r="R966" s="677">
        <f t="shared" ca="1" si="163"/>
        <v>169102.9672904913</v>
      </c>
      <c r="S966" s="677">
        <f t="shared" ca="1" si="163"/>
        <v>30120.391947471813</v>
      </c>
      <c r="T966" s="677">
        <f t="shared" ca="1" si="163"/>
        <v>63617.59</v>
      </c>
      <c r="U966" s="677">
        <f t="shared" ca="1" si="162"/>
        <v>144.6989141182911</v>
      </c>
      <c r="V966" s="677">
        <f t="shared" ca="1" si="162"/>
        <v>21810.547283058688</v>
      </c>
      <c r="W966" s="677">
        <f t="shared" ca="1" si="162"/>
        <v>4750.5377241949709</v>
      </c>
      <c r="X966" s="677">
        <f t="shared" ca="1" si="162"/>
        <v>8034.7883756984411</v>
      </c>
      <c r="Y966" s="677">
        <f t="shared" ca="1" si="162"/>
        <v>29769.701624953661</v>
      </c>
      <c r="Z966" s="677">
        <f t="shared" ca="1" si="162"/>
        <v>0</v>
      </c>
      <c r="AA966" t="str">
        <f t="shared" si="164"/>
        <v>ASR_COMP</v>
      </c>
      <c r="AB966" s="957">
        <f t="shared" si="165"/>
        <v>44682</v>
      </c>
      <c r="AC966" t="str">
        <f t="shared" si="166"/>
        <v>Unaudited</v>
      </c>
    </row>
    <row r="967" spans="1:29" x14ac:dyDescent="0.25">
      <c r="A967" t="s">
        <v>423</v>
      </c>
      <c r="B967" t="s">
        <v>1388</v>
      </c>
      <c r="C967" t="s">
        <v>1389</v>
      </c>
      <c r="D967">
        <v>1900</v>
      </c>
      <c r="E967" s="957">
        <v>1</v>
      </c>
      <c r="F967" t="s">
        <v>444</v>
      </c>
      <c r="G967" s="957">
        <v>366</v>
      </c>
      <c r="H967" t="s">
        <v>384</v>
      </c>
      <c r="I967" s="937" t="s">
        <v>491</v>
      </c>
      <c r="J967" s="937" t="s">
        <v>447</v>
      </c>
      <c r="K967" s="937" t="s">
        <v>53</v>
      </c>
      <c r="L967" s="943">
        <v>3.2</v>
      </c>
      <c r="M967" s="963" t="s">
        <v>34</v>
      </c>
      <c r="N967" s="677">
        <f t="shared" ca="1" si="161"/>
        <v>5842180.5175488349</v>
      </c>
      <c r="O967" s="677">
        <f t="shared" ca="1" si="163"/>
        <v>3389312.0632577082</v>
      </c>
      <c r="P967" s="677">
        <f t="shared" ca="1" si="163"/>
        <v>286616.98529623501</v>
      </c>
      <c r="Q967" s="677">
        <f t="shared" ca="1" si="163"/>
        <v>1315053.6267503963</v>
      </c>
      <c r="R967" s="677">
        <f t="shared" ca="1" si="163"/>
        <v>592006.34120197815</v>
      </c>
      <c r="S967" s="677">
        <f t="shared" ca="1" si="163"/>
        <v>55369.569890899606</v>
      </c>
      <c r="T967" s="677">
        <f t="shared" ca="1" si="163"/>
        <v>45004.80999999999</v>
      </c>
      <c r="U967" s="677">
        <f t="shared" ca="1" si="162"/>
        <v>5.4562050856532096</v>
      </c>
      <c r="V967" s="677">
        <f t="shared" ca="1" si="162"/>
        <v>39630.021446272287</v>
      </c>
      <c r="W967" s="677">
        <f t="shared" ca="1" si="162"/>
        <v>21438.156393856654</v>
      </c>
      <c r="X967" s="677">
        <f t="shared" ca="1" si="162"/>
        <v>19977.62849807943</v>
      </c>
      <c r="Y967" s="677">
        <f t="shared" ca="1" si="162"/>
        <v>77765.858608323673</v>
      </c>
      <c r="Z967" s="677">
        <f t="shared" ca="1" si="162"/>
        <v>0</v>
      </c>
      <c r="AA967" t="str">
        <f t="shared" si="164"/>
        <v>ASR_COMP</v>
      </c>
      <c r="AB967" s="957">
        <f t="shared" si="165"/>
        <v>44682</v>
      </c>
      <c r="AC967" t="str">
        <f t="shared" si="166"/>
        <v>Unaudited</v>
      </c>
    </row>
    <row r="968" spans="1:29" x14ac:dyDescent="0.25">
      <c r="A968" t="s">
        <v>423</v>
      </c>
      <c r="B968" t="s">
        <v>1388</v>
      </c>
      <c r="C968" t="s">
        <v>1389</v>
      </c>
      <c r="D968">
        <v>1900</v>
      </c>
      <c r="E968" s="957">
        <v>1</v>
      </c>
      <c r="F968" t="s">
        <v>444</v>
      </c>
      <c r="G968" s="957">
        <v>366</v>
      </c>
      <c r="H968" t="s">
        <v>384</v>
      </c>
      <c r="I968" s="937" t="s">
        <v>491</v>
      </c>
      <c r="J968" s="937" t="s">
        <v>447</v>
      </c>
      <c r="K968" s="937" t="s">
        <v>53</v>
      </c>
      <c r="L968" s="947">
        <v>3.3</v>
      </c>
      <c r="M968" s="964" t="s">
        <v>54</v>
      </c>
      <c r="N968" s="677">
        <f t="shared" ca="1" si="161"/>
        <v>0</v>
      </c>
      <c r="O968" s="677">
        <f t="shared" ca="1" si="163"/>
        <v>0</v>
      </c>
      <c r="P968" s="677">
        <f t="shared" ca="1" si="163"/>
        <v>0</v>
      </c>
      <c r="Q968" s="677">
        <f t="shared" ca="1" si="163"/>
        <v>0</v>
      </c>
      <c r="R968" s="677">
        <f t="shared" ca="1" si="163"/>
        <v>0</v>
      </c>
      <c r="S968" s="677">
        <f t="shared" ca="1" si="163"/>
        <v>0</v>
      </c>
      <c r="T968" s="677">
        <f t="shared" ca="1" si="163"/>
        <v>0</v>
      </c>
      <c r="U968" s="677">
        <f t="shared" ca="1" si="162"/>
        <v>0</v>
      </c>
      <c r="V968" s="677">
        <f t="shared" ca="1" si="162"/>
        <v>0</v>
      </c>
      <c r="W968" s="677">
        <f t="shared" ca="1" si="162"/>
        <v>0</v>
      </c>
      <c r="X968" s="677">
        <f t="shared" ca="1" si="162"/>
        <v>0</v>
      </c>
      <c r="Y968" s="677">
        <f t="shared" ca="1" si="162"/>
        <v>0</v>
      </c>
      <c r="Z968" s="677">
        <f t="shared" ca="1" si="162"/>
        <v>0</v>
      </c>
      <c r="AA968" t="str">
        <f t="shared" si="164"/>
        <v>ASR_COMP</v>
      </c>
      <c r="AB968" s="957">
        <f t="shared" si="165"/>
        <v>44682</v>
      </c>
      <c r="AC968" t="str">
        <f t="shared" si="166"/>
        <v>Unaudited</v>
      </c>
    </row>
    <row r="969" spans="1:29" x14ac:dyDescent="0.25">
      <c r="A969" t="s">
        <v>423</v>
      </c>
      <c r="B969" t="s">
        <v>1388</v>
      </c>
      <c r="C969" t="s">
        <v>1389</v>
      </c>
      <c r="D969">
        <v>1900</v>
      </c>
      <c r="E969" s="957">
        <v>1</v>
      </c>
      <c r="F969" t="s">
        <v>444</v>
      </c>
      <c r="G969" s="957">
        <v>366</v>
      </c>
      <c r="H969" t="s">
        <v>384</v>
      </c>
      <c r="I969" s="963" t="s">
        <v>491</v>
      </c>
      <c r="J969" s="963" t="s">
        <v>447</v>
      </c>
      <c r="K969" s="963" t="s">
        <v>53</v>
      </c>
      <c r="L969" s="943" t="s">
        <v>44</v>
      </c>
      <c r="M969" s="963" t="s">
        <v>156</v>
      </c>
      <c r="N969" s="677">
        <f t="shared" ca="1" si="161"/>
        <v>0</v>
      </c>
      <c r="O969" s="677">
        <f t="shared" ca="1" si="163"/>
        <v>0</v>
      </c>
      <c r="P969" s="677">
        <f t="shared" ca="1" si="163"/>
        <v>0</v>
      </c>
      <c r="Q969" s="677">
        <f t="shared" ca="1" si="163"/>
        <v>0</v>
      </c>
      <c r="R969" s="677">
        <f t="shared" ca="1" si="163"/>
        <v>0</v>
      </c>
      <c r="S969" s="677">
        <f t="shared" ca="1" si="163"/>
        <v>0</v>
      </c>
      <c r="T969" s="677">
        <f t="shared" ca="1" si="163"/>
        <v>0</v>
      </c>
      <c r="U969" s="677">
        <f t="shared" ca="1" si="162"/>
        <v>0</v>
      </c>
      <c r="V969" s="677">
        <f t="shared" ca="1" si="162"/>
        <v>0</v>
      </c>
      <c r="W969" s="677">
        <f t="shared" ca="1" si="162"/>
        <v>0</v>
      </c>
      <c r="X969" s="677">
        <f t="shared" ca="1" si="162"/>
        <v>0</v>
      </c>
      <c r="Y969" s="677">
        <f t="shared" ca="1" si="162"/>
        <v>0</v>
      </c>
      <c r="Z969" s="677">
        <f t="shared" ca="1" si="162"/>
        <v>0</v>
      </c>
      <c r="AA969" t="str">
        <f t="shared" si="164"/>
        <v>ASR_COMP</v>
      </c>
      <c r="AB969" s="957">
        <f t="shared" si="165"/>
        <v>44682</v>
      </c>
      <c r="AC969" t="str">
        <f t="shared" si="166"/>
        <v>Unaudited</v>
      </c>
    </row>
    <row r="970" spans="1:29" x14ac:dyDescent="0.25">
      <c r="A970" t="s">
        <v>423</v>
      </c>
      <c r="B970" t="s">
        <v>1388</v>
      </c>
      <c r="C970" t="s">
        <v>1389</v>
      </c>
      <c r="D970">
        <v>1900</v>
      </c>
      <c r="E970" s="957">
        <v>1</v>
      </c>
      <c r="F970" t="s">
        <v>444</v>
      </c>
      <c r="G970" s="957">
        <v>366</v>
      </c>
      <c r="H970" t="s">
        <v>384</v>
      </c>
      <c r="I970" s="937" t="s">
        <v>491</v>
      </c>
      <c r="J970" s="937" t="s">
        <v>447</v>
      </c>
      <c r="K970" s="937" t="s">
        <v>53</v>
      </c>
      <c r="L970" s="937" t="s">
        <v>41</v>
      </c>
      <c r="M970" s="962" t="s">
        <v>52</v>
      </c>
      <c r="N970" s="677">
        <f t="shared" ca="1" si="161"/>
        <v>2386487.3406855571</v>
      </c>
      <c r="O970" s="677">
        <f t="shared" ca="1" si="163"/>
        <v>1816341.8417699083</v>
      </c>
      <c r="P970" s="677">
        <f t="shared" ca="1" si="163"/>
        <v>78075.920843622051</v>
      </c>
      <c r="Q970" s="677">
        <f t="shared" ca="1" si="163"/>
        <v>294444.89854222036</v>
      </c>
      <c r="R970" s="677">
        <f t="shared" ca="1" si="163"/>
        <v>84281.444508427987</v>
      </c>
      <c r="S970" s="677">
        <f t="shared" ca="1" si="163"/>
        <v>44043.31845224998</v>
      </c>
      <c r="T970" s="677">
        <f t="shared" ca="1" si="163"/>
        <v>24019.621759663074</v>
      </c>
      <c r="U970" s="677">
        <f t="shared" ca="1" si="162"/>
        <v>285.51211479026512</v>
      </c>
      <c r="V970" s="677">
        <f t="shared" ca="1" si="162"/>
        <v>10539.653410293977</v>
      </c>
      <c r="W970" s="677">
        <f t="shared" ca="1" si="162"/>
        <v>927.09914257215542</v>
      </c>
      <c r="X970" s="677">
        <f t="shared" ca="1" si="162"/>
        <v>22467.900019895264</v>
      </c>
      <c r="Y970" s="677">
        <f t="shared" ca="1" si="162"/>
        <v>11060.130121913433</v>
      </c>
      <c r="Z970" s="677">
        <f t="shared" ca="1" si="162"/>
        <v>0</v>
      </c>
      <c r="AA970" t="str">
        <f t="shared" si="164"/>
        <v>ASR_COMP</v>
      </c>
      <c r="AB970" s="957">
        <f t="shared" si="165"/>
        <v>44682</v>
      </c>
      <c r="AC970" t="str">
        <f t="shared" si="166"/>
        <v>Unaudited</v>
      </c>
    </row>
    <row r="971" spans="1:29" x14ac:dyDescent="0.25">
      <c r="A971" t="s">
        <v>423</v>
      </c>
      <c r="B971" t="s">
        <v>1388</v>
      </c>
      <c r="C971" t="s">
        <v>1389</v>
      </c>
      <c r="D971">
        <v>1900</v>
      </c>
      <c r="E971" s="957">
        <v>1</v>
      </c>
      <c r="F971" t="s">
        <v>444</v>
      </c>
      <c r="G971" s="957">
        <v>366</v>
      </c>
      <c r="H971" t="s">
        <v>384</v>
      </c>
      <c r="I971" s="937" t="s">
        <v>491</v>
      </c>
      <c r="J971" s="937" t="s">
        <v>447</v>
      </c>
      <c r="K971" s="937" t="s">
        <v>53</v>
      </c>
      <c r="L971" s="937" t="s">
        <v>42</v>
      </c>
      <c r="M971" s="962" t="s">
        <v>157</v>
      </c>
      <c r="N971" s="677">
        <f t="shared" ca="1" si="161"/>
        <v>381587.14935200458</v>
      </c>
      <c r="O971" s="677">
        <f t="shared" ca="1" si="163"/>
        <v>206049.65948143534</v>
      </c>
      <c r="P971" s="677">
        <f t="shared" ca="1" si="163"/>
        <v>11272.242274385248</v>
      </c>
      <c r="Q971" s="677">
        <f t="shared" ca="1" si="163"/>
        <v>108710.52040453069</v>
      </c>
      <c r="R971" s="677">
        <f t="shared" ca="1" si="163"/>
        <v>39372.604522024565</v>
      </c>
      <c r="S971" s="677">
        <f t="shared" ca="1" si="163"/>
        <v>3035.8850795784915</v>
      </c>
      <c r="T971" s="677">
        <f t="shared" ca="1" si="163"/>
        <v>0</v>
      </c>
      <c r="U971" s="677">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3.4568294551911727</v>
      </c>
      <c r="V971" s="677">
        <f t="shared" ca="1" si="167"/>
        <v>2953.1285858147071</v>
      </c>
      <c r="W971" s="677">
        <f t="shared" ca="1" si="167"/>
        <v>1148.7197828596127</v>
      </c>
      <c r="X971" s="677">
        <f t="shared" ca="1" si="167"/>
        <v>1717.0935574930772</v>
      </c>
      <c r="Y971" s="677">
        <f t="shared" ca="1" si="167"/>
        <v>7323.8388344276145</v>
      </c>
      <c r="Z971" s="677">
        <f t="shared" ca="1" si="167"/>
        <v>0</v>
      </c>
      <c r="AA971" t="str">
        <f t="shared" si="164"/>
        <v>ASR_COMP</v>
      </c>
      <c r="AB971" s="957">
        <f t="shared" si="165"/>
        <v>44682</v>
      </c>
      <c r="AC971" t="str">
        <f t="shared" si="166"/>
        <v>Unaudited</v>
      </c>
    </row>
    <row r="972" spans="1:29" x14ac:dyDescent="0.25">
      <c r="A972" t="s">
        <v>423</v>
      </c>
      <c r="B972" t="s">
        <v>1388</v>
      </c>
      <c r="C972" t="s">
        <v>1389</v>
      </c>
      <c r="D972">
        <v>1900</v>
      </c>
      <c r="E972" s="957">
        <v>1</v>
      </c>
      <c r="F972" t="s">
        <v>444</v>
      </c>
      <c r="G972" s="957">
        <v>366</v>
      </c>
      <c r="H972" t="s">
        <v>384</v>
      </c>
      <c r="I972" s="937" t="s">
        <v>491</v>
      </c>
      <c r="J972" s="937" t="s">
        <v>447</v>
      </c>
      <c r="K972" s="937" t="s">
        <v>53</v>
      </c>
      <c r="L972" s="937" t="s">
        <v>43</v>
      </c>
      <c r="M972" s="962" t="s">
        <v>465</v>
      </c>
      <c r="N972" s="677">
        <f t="shared" ca="1" si="161"/>
        <v>559589.7026878841</v>
      </c>
      <c r="O972" s="677">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396230.76538081368</v>
      </c>
      <c r="P972" s="677">
        <f t="shared" ca="1" si="168"/>
        <v>28652.613153816023</v>
      </c>
      <c r="Q972" s="677">
        <f t="shared" ca="1" si="168"/>
        <v>80533.118047573182</v>
      </c>
      <c r="R972" s="677">
        <f t="shared" ca="1" si="168"/>
        <v>24331.042805617661</v>
      </c>
      <c r="S972" s="677">
        <f t="shared" ca="1" si="168"/>
        <v>6520.2756995145119</v>
      </c>
      <c r="T972" s="677">
        <f t="shared" ca="1" si="168"/>
        <v>0</v>
      </c>
      <c r="U972" s="677">
        <f t="shared" ca="1" si="167"/>
        <v>30.444899989608714</v>
      </c>
      <c r="V972" s="677">
        <f t="shared" ca="1" si="167"/>
        <v>1931.1280829797604</v>
      </c>
      <c r="W972" s="677">
        <f t="shared" ca="1" si="167"/>
        <v>7587.0611998587228</v>
      </c>
      <c r="X972" s="677">
        <f t="shared" ca="1" si="167"/>
        <v>6770.4863599438477</v>
      </c>
      <c r="Y972" s="677">
        <f t="shared" ca="1" si="167"/>
        <v>7002.7670577770959</v>
      </c>
      <c r="Z972" s="677">
        <f t="shared" ca="1" si="167"/>
        <v>0</v>
      </c>
      <c r="AA972" t="str">
        <f t="shared" si="164"/>
        <v>ASR_COMP</v>
      </c>
      <c r="AB972" s="957">
        <f t="shared" si="165"/>
        <v>44682</v>
      </c>
      <c r="AC972" t="str">
        <f t="shared" si="166"/>
        <v>Unaudited</v>
      </c>
    </row>
    <row r="973" spans="1:29" x14ac:dyDescent="0.25">
      <c r="A973" t="s">
        <v>423</v>
      </c>
      <c r="B973" t="s">
        <v>1388</v>
      </c>
      <c r="C973" t="s">
        <v>1389</v>
      </c>
      <c r="D973">
        <v>1900</v>
      </c>
      <c r="E973" s="957">
        <v>1</v>
      </c>
      <c r="F973" t="s">
        <v>444</v>
      </c>
      <c r="G973" s="957">
        <v>366</v>
      </c>
      <c r="H973" t="s">
        <v>384</v>
      </c>
      <c r="I973" s="937" t="s">
        <v>491</v>
      </c>
      <c r="J973" s="937" t="s">
        <v>447</v>
      </c>
      <c r="K973" s="937" t="s">
        <v>923</v>
      </c>
      <c r="L973" s="945" t="s">
        <v>924</v>
      </c>
      <c r="M973" s="960" t="s">
        <v>923</v>
      </c>
      <c r="N973" s="677">
        <f t="shared" ca="1" si="161"/>
        <v>1739358.872123206</v>
      </c>
      <c r="O973" s="677">
        <f t="shared" ca="1" si="168"/>
        <v>1580170.8068877177</v>
      </c>
      <c r="P973" s="677">
        <f t="shared" ca="1" si="168"/>
        <v>95080.266896137327</v>
      </c>
      <c r="Q973" s="677">
        <f t="shared" ca="1" si="168"/>
        <v>31981.490163942883</v>
      </c>
      <c r="R973" s="677">
        <f t="shared" ca="1" si="168"/>
        <v>15590.254937947351</v>
      </c>
      <c r="S973" s="677">
        <f t="shared" ca="1" si="168"/>
        <v>7011.4093058928283</v>
      </c>
      <c r="T973" s="677">
        <f t="shared" ca="1" si="168"/>
        <v>2572.14</v>
      </c>
      <c r="U973" s="677">
        <f t="shared" ca="1" si="167"/>
        <v>0.77191977244665322</v>
      </c>
      <c r="V973" s="677">
        <f t="shared" ca="1" si="167"/>
        <v>6253.8950135573568</v>
      </c>
      <c r="W973" s="677">
        <f t="shared" ca="1" si="167"/>
        <v>273.62295892322572</v>
      </c>
      <c r="X973" s="677">
        <f t="shared" ca="1" si="167"/>
        <v>171.66330952326422</v>
      </c>
      <c r="Y973" s="677">
        <f t="shared" ca="1" si="167"/>
        <v>252.55072979175918</v>
      </c>
      <c r="Z973" s="677">
        <f t="shared" ca="1" si="167"/>
        <v>0</v>
      </c>
      <c r="AA973" t="str">
        <f t="shared" si="164"/>
        <v>ASR_COMP</v>
      </c>
      <c r="AB973" s="957">
        <f t="shared" si="165"/>
        <v>44682</v>
      </c>
      <c r="AC973" t="str">
        <f t="shared" si="166"/>
        <v>Unaudited</v>
      </c>
    </row>
    <row r="974" spans="1:29" x14ac:dyDescent="0.25">
      <c r="A974" t="s">
        <v>423</v>
      </c>
      <c r="B974" t="s">
        <v>1388</v>
      </c>
      <c r="C974" t="s">
        <v>1389</v>
      </c>
      <c r="D974">
        <v>1900</v>
      </c>
      <c r="E974" s="957">
        <v>1</v>
      </c>
      <c r="F974" t="s">
        <v>444</v>
      </c>
      <c r="G974" s="957">
        <v>366</v>
      </c>
      <c r="H974" t="s">
        <v>384</v>
      </c>
      <c r="I974" s="962" t="s">
        <v>491</v>
      </c>
      <c r="J974" s="962" t="s">
        <v>447</v>
      </c>
      <c r="K974" s="962" t="s">
        <v>923</v>
      </c>
      <c r="L974" s="937" t="s">
        <v>925</v>
      </c>
      <c r="M974" s="962" t="s">
        <v>928</v>
      </c>
      <c r="N974" s="677">
        <f t="shared" ca="1" si="161"/>
        <v>257984.65500545548</v>
      </c>
      <c r="O974" s="677">
        <f t="shared" ca="1" si="168"/>
        <v>189123.01588190321</v>
      </c>
      <c r="P974" s="677">
        <f t="shared" ca="1" si="168"/>
        <v>8120.7005939121154</v>
      </c>
      <c r="Q974" s="677">
        <f t="shared" ca="1" si="168"/>
        <v>62706.65011329612</v>
      </c>
      <c r="R974" s="677">
        <f t="shared" ca="1" si="168"/>
        <v>11813.840015069167</v>
      </c>
      <c r="S974" s="677">
        <f t="shared" ca="1" si="168"/>
        <v>-12965.677302543914</v>
      </c>
      <c r="T974" s="677">
        <f t="shared" ca="1" si="168"/>
        <v>0</v>
      </c>
      <c r="U974" s="677">
        <f t="shared" ca="1" si="167"/>
        <v>0</v>
      </c>
      <c r="V974" s="677">
        <f t="shared" ca="1" si="167"/>
        <v>1344.4793422516937</v>
      </c>
      <c r="W974" s="677">
        <f t="shared" ca="1" si="167"/>
        <v>225.57310323074623</v>
      </c>
      <c r="X974" s="677">
        <f t="shared" ca="1" si="167"/>
        <v>-9309.7449191777469</v>
      </c>
      <c r="Y974" s="677">
        <f t="shared" ca="1" si="167"/>
        <v>6925.8181775140974</v>
      </c>
      <c r="Z974" s="677">
        <f t="shared" ca="1" si="167"/>
        <v>0</v>
      </c>
      <c r="AA974" t="str">
        <f t="shared" si="164"/>
        <v>ASR_COMP</v>
      </c>
      <c r="AB974" s="957">
        <f t="shared" si="165"/>
        <v>44682</v>
      </c>
      <c r="AC974" t="str">
        <f t="shared" si="166"/>
        <v>Unaudited</v>
      </c>
    </row>
    <row r="975" spans="1:29" x14ac:dyDescent="0.25">
      <c r="A975" t="s">
        <v>423</v>
      </c>
      <c r="B975" t="s">
        <v>1388</v>
      </c>
      <c r="C975" t="s">
        <v>1389</v>
      </c>
      <c r="D975">
        <v>1900</v>
      </c>
      <c r="E975" s="957">
        <v>1</v>
      </c>
      <c r="F975" t="s">
        <v>444</v>
      </c>
      <c r="G975" s="957">
        <v>366</v>
      </c>
      <c r="H975" t="s">
        <v>384</v>
      </c>
      <c r="I975" s="937" t="s">
        <v>491</v>
      </c>
      <c r="J975" s="937" t="s">
        <v>447</v>
      </c>
      <c r="K975" s="937" t="s">
        <v>923</v>
      </c>
      <c r="L975" s="937" t="s">
        <v>926</v>
      </c>
      <c r="M975" s="962" t="s">
        <v>929</v>
      </c>
      <c r="N975" s="677">
        <f t="shared" ca="1" si="161"/>
        <v>0</v>
      </c>
      <c r="O975" s="677">
        <f t="shared" ca="1" si="168"/>
        <v>0</v>
      </c>
      <c r="P975" s="677">
        <f t="shared" ca="1" si="168"/>
        <v>0</v>
      </c>
      <c r="Q975" s="677">
        <f t="shared" ca="1" si="168"/>
        <v>0</v>
      </c>
      <c r="R975" s="677">
        <f t="shared" ca="1" si="168"/>
        <v>0</v>
      </c>
      <c r="S975" s="677">
        <f t="shared" ca="1" si="168"/>
        <v>0</v>
      </c>
      <c r="T975" s="677">
        <f t="shared" ca="1" si="168"/>
        <v>0</v>
      </c>
      <c r="U975" s="677">
        <f t="shared" ca="1" si="167"/>
        <v>0</v>
      </c>
      <c r="V975" s="677">
        <f t="shared" ca="1" si="167"/>
        <v>0</v>
      </c>
      <c r="W975" s="677">
        <f t="shared" ca="1" si="167"/>
        <v>0</v>
      </c>
      <c r="X975" s="677">
        <f t="shared" ca="1" si="167"/>
        <v>0</v>
      </c>
      <c r="Y975" s="677">
        <f t="shared" ca="1" si="167"/>
        <v>0</v>
      </c>
      <c r="Z975" s="677">
        <f t="shared" ca="1" si="167"/>
        <v>0</v>
      </c>
      <c r="AA975" t="str">
        <f t="shared" si="164"/>
        <v>ASR_COMP</v>
      </c>
      <c r="AB975" s="957">
        <f t="shared" si="165"/>
        <v>44682</v>
      </c>
      <c r="AC975" t="str">
        <f t="shared" si="166"/>
        <v>Unaudited</v>
      </c>
    </row>
    <row r="976" spans="1:29" x14ac:dyDescent="0.25">
      <c r="A976" t="s">
        <v>423</v>
      </c>
      <c r="B976" t="s">
        <v>1388</v>
      </c>
      <c r="C976" t="s">
        <v>1389</v>
      </c>
      <c r="D976">
        <v>1900</v>
      </c>
      <c r="E976" s="957">
        <v>1</v>
      </c>
      <c r="F976" t="s">
        <v>444</v>
      </c>
      <c r="G976" s="957">
        <v>366</v>
      </c>
      <c r="H976" t="s">
        <v>384</v>
      </c>
      <c r="I976" s="937" t="s">
        <v>491</v>
      </c>
      <c r="J976" s="937" t="s">
        <v>447</v>
      </c>
      <c r="K976" s="937" t="s">
        <v>448</v>
      </c>
      <c r="L976" s="937">
        <v>5.0999999999999996</v>
      </c>
      <c r="M976" s="962" t="s">
        <v>37</v>
      </c>
      <c r="N976" s="677">
        <f t="shared" ca="1" si="161"/>
        <v>2227632.1528306664</v>
      </c>
      <c r="O976" s="677">
        <f t="shared" ca="1" si="168"/>
        <v>1058491.2443629333</v>
      </c>
      <c r="P976" s="677">
        <f t="shared" ca="1" si="168"/>
        <v>410726.61807942862</v>
      </c>
      <c r="Q976" s="677">
        <f t="shared" ca="1" si="168"/>
        <v>151265.3363411116</v>
      </c>
      <c r="R976" s="677">
        <f t="shared" ca="1" si="168"/>
        <v>351338.48423014424</v>
      </c>
      <c r="S976" s="677">
        <f t="shared" ca="1" si="168"/>
        <v>35349.221734793784</v>
      </c>
      <c r="T976" s="677">
        <f t="shared" ca="1" si="168"/>
        <v>154644.98000000001</v>
      </c>
      <c r="U976" s="677">
        <f t="shared" ca="1" si="167"/>
        <v>295.42864009201031</v>
      </c>
      <c r="V976" s="677">
        <f t="shared" ca="1" si="167"/>
        <v>30961.44645374567</v>
      </c>
      <c r="W976" s="677">
        <f t="shared" ca="1" si="167"/>
        <v>538.31344959365674</v>
      </c>
      <c r="X976" s="677">
        <f t="shared" ca="1" si="167"/>
        <v>17880.64264097203</v>
      </c>
      <c r="Y976" s="677">
        <f t="shared" ca="1" si="167"/>
        <v>16140.436897851701</v>
      </c>
      <c r="Z976" s="677">
        <f t="shared" ca="1" si="167"/>
        <v>0</v>
      </c>
      <c r="AA976" t="str">
        <f t="shared" si="164"/>
        <v>ASR_COMP</v>
      </c>
      <c r="AB976" s="957">
        <f t="shared" si="165"/>
        <v>44682</v>
      </c>
      <c r="AC976" t="str">
        <f t="shared" si="166"/>
        <v>Unaudited</v>
      </c>
    </row>
    <row r="977" spans="1:29" ht="30" x14ac:dyDescent="0.25">
      <c r="A977" t="s">
        <v>423</v>
      </c>
      <c r="B977" t="s">
        <v>1388</v>
      </c>
      <c r="C977" t="s">
        <v>1389</v>
      </c>
      <c r="D977">
        <v>1900</v>
      </c>
      <c r="E977" s="957">
        <v>1</v>
      </c>
      <c r="F977" t="s">
        <v>444</v>
      </c>
      <c r="G977" s="957">
        <v>366</v>
      </c>
      <c r="H977" t="s">
        <v>384</v>
      </c>
      <c r="I977" s="937" t="s">
        <v>491</v>
      </c>
      <c r="J977" s="937" t="s">
        <v>447</v>
      </c>
      <c r="K977" s="937" t="s">
        <v>448</v>
      </c>
      <c r="L977" s="937">
        <v>5.2</v>
      </c>
      <c r="M977" s="962" t="s">
        <v>306</v>
      </c>
      <c r="N977" s="677">
        <f t="shared" ca="1" si="161"/>
        <v>0</v>
      </c>
      <c r="O977" s="677">
        <f t="shared" ca="1" si="168"/>
        <v>0</v>
      </c>
      <c r="P977" s="677">
        <f t="shared" ca="1" si="168"/>
        <v>0</v>
      </c>
      <c r="Q977" s="677">
        <f t="shared" ca="1" si="168"/>
        <v>0</v>
      </c>
      <c r="R977" s="677">
        <f t="shared" ca="1" si="168"/>
        <v>0</v>
      </c>
      <c r="S977" s="677">
        <f t="shared" ca="1" si="168"/>
        <v>0</v>
      </c>
      <c r="T977" s="677">
        <f t="shared" ca="1" si="168"/>
        <v>0</v>
      </c>
      <c r="U977" s="677">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7">
        <f t="shared" ca="1" si="169"/>
        <v>0</v>
      </c>
      <c r="W977" s="677">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7">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7">
        <f t="shared" ca="1" si="171"/>
        <v>0</v>
      </c>
      <c r="Z977" s="677">
        <f t="shared" ca="1" si="171"/>
        <v>0</v>
      </c>
      <c r="AA977" t="str">
        <f t="shared" si="164"/>
        <v>ASR_COMP</v>
      </c>
      <c r="AB977" s="957">
        <f t="shared" si="165"/>
        <v>44682</v>
      </c>
      <c r="AC977" t="str">
        <f t="shared" si="166"/>
        <v>Unaudited</v>
      </c>
    </row>
    <row r="978" spans="1:29" ht="30" x14ac:dyDescent="0.25">
      <c r="A978" t="s">
        <v>423</v>
      </c>
      <c r="B978" t="s">
        <v>1388</v>
      </c>
      <c r="C978" t="s">
        <v>1389</v>
      </c>
      <c r="D978">
        <v>1900</v>
      </c>
      <c r="E978" s="957">
        <v>1</v>
      </c>
      <c r="F978" t="s">
        <v>444</v>
      </c>
      <c r="G978" s="957">
        <v>366</v>
      </c>
      <c r="H978" t="s">
        <v>384</v>
      </c>
      <c r="I978" s="937" t="s">
        <v>491</v>
      </c>
      <c r="J978" s="937" t="s">
        <v>447</v>
      </c>
      <c r="K978" s="937" t="s">
        <v>448</v>
      </c>
      <c r="L978" s="945">
        <v>5.3</v>
      </c>
      <c r="M978" s="960" t="s">
        <v>307</v>
      </c>
      <c r="N978" s="677">
        <f t="shared" ca="1" si="161"/>
        <v>212890.46415831559</v>
      </c>
      <c r="O978" s="677">
        <f t="shared" ca="1" si="168"/>
        <v>95857.03604423962</v>
      </c>
      <c r="P978" s="677">
        <f t="shared" ca="1" si="168"/>
        <v>31020.569038905953</v>
      </c>
      <c r="Q978" s="677">
        <f t="shared" ca="1" si="168"/>
        <v>31870.18351416925</v>
      </c>
      <c r="R978" s="677">
        <f t="shared" ca="1" si="168"/>
        <v>62529.498435391462</v>
      </c>
      <c r="S978" s="677">
        <f t="shared" ca="1" si="168"/>
        <v>-10841.275031525855</v>
      </c>
      <c r="T978" s="677">
        <f t="shared" ca="1" si="168"/>
        <v>0</v>
      </c>
      <c r="U978" s="677">
        <f t="shared" ca="1" si="169"/>
        <v>-53.502115404383453</v>
      </c>
      <c r="V978" s="677">
        <f t="shared" ca="1" si="169"/>
        <v>4609.7556270144833</v>
      </c>
      <c r="W978" s="677">
        <f t="shared" ca="1" si="170"/>
        <v>0</v>
      </c>
      <c r="X978" s="677">
        <f t="shared" ca="1" si="171"/>
        <v>-5320.6980908431879</v>
      </c>
      <c r="Y978" s="677">
        <f t="shared" ca="1" si="171"/>
        <v>3218.8967363682459</v>
      </c>
      <c r="Z978" s="677">
        <f t="shared" ca="1" si="171"/>
        <v>0</v>
      </c>
      <c r="AA978" t="str">
        <f t="shared" si="164"/>
        <v>ASR_COMP</v>
      </c>
      <c r="AB978" s="957">
        <f t="shared" si="165"/>
        <v>44682</v>
      </c>
      <c r="AC978" t="str">
        <f t="shared" si="166"/>
        <v>Unaudited</v>
      </c>
    </row>
    <row r="979" spans="1:29" x14ac:dyDescent="0.25">
      <c r="A979" t="s">
        <v>423</v>
      </c>
      <c r="B979" t="s">
        <v>1388</v>
      </c>
      <c r="C979" t="s">
        <v>1389</v>
      </c>
      <c r="D979">
        <v>1900</v>
      </c>
      <c r="E979" s="957">
        <v>1</v>
      </c>
      <c r="F979" t="s">
        <v>444</v>
      </c>
      <c r="G979" s="957">
        <v>366</v>
      </c>
      <c r="H979" t="s">
        <v>384</v>
      </c>
      <c r="I979" s="962" t="s">
        <v>491</v>
      </c>
      <c r="J979" s="962" t="s">
        <v>447</v>
      </c>
      <c r="K979" s="962" t="s">
        <v>448</v>
      </c>
      <c r="L979" s="937" t="s">
        <v>82</v>
      </c>
      <c r="M979" s="962" t="s">
        <v>456</v>
      </c>
      <c r="N979" s="677">
        <f t="shared" ca="1" si="161"/>
        <v>0</v>
      </c>
      <c r="O979" s="677">
        <f t="shared" ca="1" si="168"/>
        <v>0</v>
      </c>
      <c r="P979" s="677">
        <f t="shared" ca="1" si="168"/>
        <v>0</v>
      </c>
      <c r="Q979" s="677">
        <f t="shared" ca="1" si="168"/>
        <v>0</v>
      </c>
      <c r="R979" s="677">
        <f t="shared" ca="1" si="168"/>
        <v>0</v>
      </c>
      <c r="S979" s="677">
        <f t="shared" ca="1" si="168"/>
        <v>0</v>
      </c>
      <c r="T979" s="677">
        <f t="shared" ca="1" si="168"/>
        <v>0</v>
      </c>
      <c r="U979" s="677">
        <f t="shared" ca="1" si="169"/>
        <v>0</v>
      </c>
      <c r="V979" s="677">
        <f t="shared" ca="1" si="169"/>
        <v>0</v>
      </c>
      <c r="W979" s="677">
        <f t="shared" ca="1" si="170"/>
        <v>0</v>
      </c>
      <c r="X979" s="677">
        <f t="shared" ca="1" si="171"/>
        <v>0</v>
      </c>
      <c r="Y979" s="677">
        <f t="shared" ca="1" si="171"/>
        <v>0</v>
      </c>
      <c r="Z979" s="677">
        <f t="shared" ca="1" si="171"/>
        <v>0</v>
      </c>
      <c r="AA979" t="str">
        <f t="shared" si="164"/>
        <v>ASR_COMP</v>
      </c>
      <c r="AB979" s="957">
        <f t="shared" si="165"/>
        <v>44682</v>
      </c>
      <c r="AC979" t="str">
        <f t="shared" si="166"/>
        <v>Unaudited</v>
      </c>
    </row>
    <row r="980" spans="1:29" x14ac:dyDescent="0.25">
      <c r="A980" t="s">
        <v>423</v>
      </c>
      <c r="B980" t="s">
        <v>1388</v>
      </c>
      <c r="C980" t="s">
        <v>1389</v>
      </c>
      <c r="D980">
        <v>1900</v>
      </c>
      <c r="E980" s="957">
        <v>1</v>
      </c>
      <c r="F980" t="s">
        <v>444</v>
      </c>
      <c r="G980" s="957">
        <v>366</v>
      </c>
      <c r="H980" t="s">
        <v>384</v>
      </c>
      <c r="I980" s="937" t="s">
        <v>491</v>
      </c>
      <c r="J980" s="937" t="s">
        <v>447</v>
      </c>
      <c r="K980" s="937" t="s">
        <v>449</v>
      </c>
      <c r="L980" s="937">
        <v>6.1</v>
      </c>
      <c r="M980" s="962" t="s">
        <v>18</v>
      </c>
      <c r="N980" s="677">
        <f t="shared" ca="1" si="161"/>
        <v>0</v>
      </c>
      <c r="O980" s="677">
        <f t="shared" ca="1" si="168"/>
        <v>0</v>
      </c>
      <c r="P980" s="677">
        <f t="shared" ca="1" si="168"/>
        <v>0</v>
      </c>
      <c r="Q980" s="677">
        <f t="shared" ca="1" si="168"/>
        <v>0</v>
      </c>
      <c r="R980" s="677">
        <f t="shared" ca="1" si="168"/>
        <v>0</v>
      </c>
      <c r="S980" s="677">
        <f t="shared" ca="1" si="168"/>
        <v>0</v>
      </c>
      <c r="T980" s="677">
        <f t="shared" ca="1" si="168"/>
        <v>0</v>
      </c>
      <c r="U980" s="677">
        <f t="shared" ca="1" si="169"/>
        <v>0</v>
      </c>
      <c r="V980" s="677">
        <f t="shared" ca="1" si="169"/>
        <v>0</v>
      </c>
      <c r="W980" s="677">
        <f t="shared" ca="1" si="170"/>
        <v>0</v>
      </c>
      <c r="X980" s="677">
        <f t="shared" ca="1" si="171"/>
        <v>0</v>
      </c>
      <c r="Y980" s="677">
        <f t="shared" ca="1" si="171"/>
        <v>0</v>
      </c>
      <c r="Z980" s="677">
        <f t="shared" ca="1" si="171"/>
        <v>0</v>
      </c>
      <c r="AA980" t="str">
        <f t="shared" si="164"/>
        <v>ASR_COMP</v>
      </c>
      <c r="AB980" s="957">
        <f t="shared" si="165"/>
        <v>44682</v>
      </c>
      <c r="AC980" t="str">
        <f t="shared" si="166"/>
        <v>Unaudited</v>
      </c>
    </row>
    <row r="981" spans="1:29" x14ac:dyDescent="0.25">
      <c r="A981" t="s">
        <v>423</v>
      </c>
      <c r="B981" t="s">
        <v>1388</v>
      </c>
      <c r="C981" t="s">
        <v>1389</v>
      </c>
      <c r="D981">
        <v>1900</v>
      </c>
      <c r="E981" s="957">
        <v>1</v>
      </c>
      <c r="F981" t="s">
        <v>444</v>
      </c>
      <c r="G981" s="957">
        <v>366</v>
      </c>
      <c r="H981" t="s">
        <v>384</v>
      </c>
      <c r="I981" s="937" t="s">
        <v>491</v>
      </c>
      <c r="J981" s="937" t="s">
        <v>447</v>
      </c>
      <c r="K981" s="937" t="s">
        <v>449</v>
      </c>
      <c r="L981" s="937">
        <v>6.2</v>
      </c>
      <c r="M981" s="962" t="s">
        <v>19</v>
      </c>
      <c r="N981" s="677">
        <f t="shared" ca="1" si="161"/>
        <v>0</v>
      </c>
      <c r="O981" s="677">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7">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7">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7">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7">
        <f t="shared" ca="1" si="172"/>
        <v>0</v>
      </c>
      <c r="T981" s="677">
        <f t="shared" ca="1" si="172"/>
        <v>0</v>
      </c>
      <c r="U981" s="677">
        <f t="shared" ca="1" si="172"/>
        <v>0</v>
      </c>
      <c r="V981" s="677">
        <f t="shared" ca="1" si="172"/>
        <v>0</v>
      </c>
      <c r="W981" s="677">
        <f t="shared" ca="1" si="170"/>
        <v>0</v>
      </c>
      <c r="X981" s="677">
        <f t="shared" ca="1" si="172"/>
        <v>0</v>
      </c>
      <c r="Y981" s="677">
        <f t="shared" ca="1" si="172"/>
        <v>0</v>
      </c>
      <c r="Z981" s="677">
        <f t="shared" ca="1" si="172"/>
        <v>0</v>
      </c>
      <c r="AA981" t="str">
        <f t="shared" si="164"/>
        <v>ASR_COMP</v>
      </c>
      <c r="AB981" s="957">
        <f t="shared" si="165"/>
        <v>44682</v>
      </c>
      <c r="AC981" t="str">
        <f t="shared" si="166"/>
        <v>Unaudited</v>
      </c>
    </row>
    <row r="982" spans="1:29" x14ac:dyDescent="0.25">
      <c r="A982" t="s">
        <v>423</v>
      </c>
      <c r="B982" t="s">
        <v>1388</v>
      </c>
      <c r="C982" t="s">
        <v>1389</v>
      </c>
      <c r="D982">
        <v>1900</v>
      </c>
      <c r="E982" s="957">
        <v>1</v>
      </c>
      <c r="F982" t="s">
        <v>444</v>
      </c>
      <c r="G982" s="957">
        <v>366</v>
      </c>
      <c r="H982" t="s">
        <v>384</v>
      </c>
      <c r="I982" s="937" t="s">
        <v>491</v>
      </c>
      <c r="J982" s="937" t="s">
        <v>447</v>
      </c>
      <c r="K982" s="937" t="s">
        <v>449</v>
      </c>
      <c r="L982" s="937">
        <v>6.3</v>
      </c>
      <c r="M982" s="962" t="s">
        <v>187</v>
      </c>
      <c r="N982" s="677">
        <f t="shared" ca="1" si="161"/>
        <v>0</v>
      </c>
      <c r="O982" s="677">
        <f t="shared" ca="1" si="172"/>
        <v>0</v>
      </c>
      <c r="P982" s="677">
        <f t="shared" ca="1" si="172"/>
        <v>0</v>
      </c>
      <c r="Q982" s="677">
        <f t="shared" ca="1" si="172"/>
        <v>0</v>
      </c>
      <c r="R982" s="677">
        <f t="shared" ca="1" si="172"/>
        <v>0</v>
      </c>
      <c r="S982" s="677">
        <f t="shared" ca="1" si="172"/>
        <v>0</v>
      </c>
      <c r="T982" s="677">
        <f t="shared" ca="1" si="172"/>
        <v>0</v>
      </c>
      <c r="U982" s="677">
        <f t="shared" ca="1" si="172"/>
        <v>0</v>
      </c>
      <c r="V982" s="677">
        <f t="shared" ca="1" si="172"/>
        <v>0</v>
      </c>
      <c r="W982" s="677">
        <f t="shared" ca="1" si="170"/>
        <v>0</v>
      </c>
      <c r="X982" s="677">
        <f t="shared" ca="1" si="172"/>
        <v>0</v>
      </c>
      <c r="Y982" s="677">
        <f t="shared" ca="1" si="172"/>
        <v>0</v>
      </c>
      <c r="Z982" s="677">
        <f t="shared" ca="1" si="172"/>
        <v>0</v>
      </c>
      <c r="AA982" t="str">
        <f t="shared" si="164"/>
        <v>ASR_COMP</v>
      </c>
      <c r="AB982" s="957">
        <f t="shared" si="165"/>
        <v>44682</v>
      </c>
      <c r="AC982" t="str">
        <f t="shared" si="166"/>
        <v>Unaudited</v>
      </c>
    </row>
    <row r="983" spans="1:29" x14ac:dyDescent="0.25">
      <c r="A983" t="s">
        <v>423</v>
      </c>
      <c r="B983" t="s">
        <v>1388</v>
      </c>
      <c r="C983" t="s">
        <v>1389</v>
      </c>
      <c r="D983">
        <v>1900</v>
      </c>
      <c r="E983" s="957">
        <v>1</v>
      </c>
      <c r="F983" t="s">
        <v>444</v>
      </c>
      <c r="G983" s="957">
        <v>366</v>
      </c>
      <c r="H983" t="s">
        <v>384</v>
      </c>
      <c r="I983" s="937" t="s">
        <v>491</v>
      </c>
      <c r="J983" s="937" t="s">
        <v>447</v>
      </c>
      <c r="K983" s="937" t="s">
        <v>449</v>
      </c>
      <c r="L983" s="945" t="s">
        <v>87</v>
      </c>
      <c r="M983" s="960" t="s">
        <v>457</v>
      </c>
      <c r="N983" s="677">
        <f t="shared" ca="1" si="161"/>
        <v>0</v>
      </c>
      <c r="O983" s="677">
        <f t="shared" ca="1" si="172"/>
        <v>0</v>
      </c>
      <c r="P983" s="677">
        <f t="shared" ca="1" si="172"/>
        <v>0</v>
      </c>
      <c r="Q983" s="677">
        <f t="shared" ca="1" si="172"/>
        <v>0</v>
      </c>
      <c r="R983" s="677">
        <f t="shared" ca="1" si="172"/>
        <v>0</v>
      </c>
      <c r="S983" s="677">
        <f t="shared" ca="1" si="172"/>
        <v>0</v>
      </c>
      <c r="T983" s="677">
        <f t="shared" ca="1" si="172"/>
        <v>0</v>
      </c>
      <c r="U983" s="677">
        <f t="shared" ca="1" si="172"/>
        <v>0</v>
      </c>
      <c r="V983" s="677">
        <f t="shared" ca="1" si="172"/>
        <v>0</v>
      </c>
      <c r="W983" s="677">
        <f t="shared" ca="1" si="170"/>
        <v>0</v>
      </c>
      <c r="X983" s="677">
        <f t="shared" ca="1" si="172"/>
        <v>0</v>
      </c>
      <c r="Y983" s="677">
        <f t="shared" ca="1" si="172"/>
        <v>0</v>
      </c>
      <c r="Z983" s="677">
        <f t="shared" ca="1" si="172"/>
        <v>0</v>
      </c>
      <c r="AA983" t="str">
        <f t="shared" si="164"/>
        <v>ASR_COMP</v>
      </c>
      <c r="AB983" s="957">
        <f t="shared" si="165"/>
        <v>44682</v>
      </c>
      <c r="AC983" t="str">
        <f t="shared" si="166"/>
        <v>Unaudited</v>
      </c>
    </row>
    <row r="984" spans="1:29" x14ac:dyDescent="0.25">
      <c r="A984" t="s">
        <v>423</v>
      </c>
      <c r="B984" t="s">
        <v>1388</v>
      </c>
      <c r="C984" t="s">
        <v>1389</v>
      </c>
      <c r="D984">
        <v>1900</v>
      </c>
      <c r="E984" s="957">
        <v>1</v>
      </c>
      <c r="F984" t="s">
        <v>444</v>
      </c>
      <c r="G984" s="957">
        <v>366</v>
      </c>
      <c r="H984" t="s">
        <v>384</v>
      </c>
      <c r="I984" s="962" t="s">
        <v>491</v>
      </c>
      <c r="J984" s="962" t="s">
        <v>447</v>
      </c>
      <c r="K984" s="962" t="s">
        <v>450</v>
      </c>
      <c r="L984" s="937">
        <v>7.1</v>
      </c>
      <c r="M984" s="962" t="s">
        <v>20</v>
      </c>
      <c r="N984" s="677">
        <f t="shared" ca="1" si="161"/>
        <v>709132.84134840535</v>
      </c>
      <c r="O984" s="677">
        <f t="shared" ca="1" si="172"/>
        <v>433496.24053524935</v>
      </c>
      <c r="P984" s="677">
        <f t="shared" ca="1" si="172"/>
        <v>43407.367993088847</v>
      </c>
      <c r="Q984" s="677">
        <f t="shared" ca="1" si="172"/>
        <v>101799.01460701216</v>
      </c>
      <c r="R984" s="677">
        <f t="shared" ca="1" si="172"/>
        <v>46653.431634129607</v>
      </c>
      <c r="S984" s="677">
        <f t="shared" ca="1" si="172"/>
        <v>22673.605672568359</v>
      </c>
      <c r="T984" s="677">
        <f t="shared" ca="1" si="172"/>
        <v>1168.6300000000001</v>
      </c>
      <c r="U984" s="677">
        <f t="shared" ca="1" si="172"/>
        <v>46.20357837712038</v>
      </c>
      <c r="V984" s="677">
        <f t="shared" ca="1" si="172"/>
        <v>4175.5518986665984</v>
      </c>
      <c r="W984" s="677">
        <f t="shared" ca="1" si="170"/>
        <v>2411.768848799351</v>
      </c>
      <c r="X984" s="677">
        <f t="shared" ca="1" si="172"/>
        <v>36391.258643045643</v>
      </c>
      <c r="Y984" s="677">
        <f t="shared" ca="1" si="172"/>
        <v>16909.767937468259</v>
      </c>
      <c r="Z984" s="677">
        <f t="shared" ca="1" si="172"/>
        <v>0</v>
      </c>
      <c r="AA984" t="str">
        <f t="shared" si="164"/>
        <v>ASR_COMP</v>
      </c>
      <c r="AB984" s="957">
        <f t="shared" si="165"/>
        <v>44682</v>
      </c>
      <c r="AC984" t="str">
        <f t="shared" si="166"/>
        <v>Unaudited</v>
      </c>
    </row>
    <row r="985" spans="1:29" x14ac:dyDescent="0.25">
      <c r="A985" t="s">
        <v>423</v>
      </c>
      <c r="B985" t="s">
        <v>1388</v>
      </c>
      <c r="C985" t="s">
        <v>1389</v>
      </c>
      <c r="D985">
        <v>1900</v>
      </c>
      <c r="E985" s="957">
        <v>1</v>
      </c>
      <c r="F985" t="s">
        <v>444</v>
      </c>
      <c r="G985" s="957">
        <v>366</v>
      </c>
      <c r="H985" t="s">
        <v>384</v>
      </c>
      <c r="I985" s="937" t="s">
        <v>491</v>
      </c>
      <c r="J985" s="937" t="s">
        <v>447</v>
      </c>
      <c r="K985" s="937" t="s">
        <v>450</v>
      </c>
      <c r="L985" s="937">
        <v>7.2</v>
      </c>
      <c r="M985" s="962" t="s">
        <v>21</v>
      </c>
      <c r="N985" s="677">
        <f t="shared" ca="1" si="161"/>
        <v>0</v>
      </c>
      <c r="O985" s="677">
        <f t="shared" ca="1" si="172"/>
        <v>0</v>
      </c>
      <c r="P985" s="677">
        <f t="shared" ca="1" si="172"/>
        <v>0</v>
      </c>
      <c r="Q985" s="677">
        <f t="shared" ca="1" si="172"/>
        <v>0</v>
      </c>
      <c r="R985" s="677">
        <f t="shared" ca="1" si="172"/>
        <v>0</v>
      </c>
      <c r="S985" s="677">
        <f t="shared" ca="1" si="172"/>
        <v>0</v>
      </c>
      <c r="T985" s="677">
        <f t="shared" ca="1" si="172"/>
        <v>0</v>
      </c>
      <c r="U985" s="677">
        <f t="shared" ca="1" si="172"/>
        <v>0</v>
      </c>
      <c r="V985" s="677">
        <f t="shared" ca="1" si="172"/>
        <v>0</v>
      </c>
      <c r="W985" s="677">
        <f t="shared" ca="1" si="170"/>
        <v>0</v>
      </c>
      <c r="X985" s="677">
        <f t="shared" ca="1" si="172"/>
        <v>0</v>
      </c>
      <c r="Y985" s="677">
        <f t="shared" ca="1" si="172"/>
        <v>0</v>
      </c>
      <c r="Z985" s="677">
        <f t="shared" ca="1" si="172"/>
        <v>0</v>
      </c>
      <c r="AA985" t="str">
        <f t="shared" si="164"/>
        <v>ASR_COMP</v>
      </c>
      <c r="AB985" s="957">
        <f t="shared" si="165"/>
        <v>44682</v>
      </c>
      <c r="AC985" t="str">
        <f t="shared" si="166"/>
        <v>Unaudited</v>
      </c>
    </row>
    <row r="986" spans="1:29" x14ac:dyDescent="0.25">
      <c r="A986" t="s">
        <v>423</v>
      </c>
      <c r="B986" t="s">
        <v>1388</v>
      </c>
      <c r="C986" t="s">
        <v>1389</v>
      </c>
      <c r="D986">
        <v>1900</v>
      </c>
      <c r="E986" s="957">
        <v>1</v>
      </c>
      <c r="F986" t="s">
        <v>444</v>
      </c>
      <c r="G986" s="957">
        <v>366</v>
      </c>
      <c r="H986" t="s">
        <v>384</v>
      </c>
      <c r="I986" s="937" t="s">
        <v>491</v>
      </c>
      <c r="J986" s="937" t="s">
        <v>447</v>
      </c>
      <c r="K986" s="937" t="s">
        <v>450</v>
      </c>
      <c r="L986" s="937">
        <v>7.3</v>
      </c>
      <c r="M986" s="962" t="s">
        <v>158</v>
      </c>
      <c r="N986" s="677">
        <f t="shared" ca="1" si="161"/>
        <v>232886.91808457105</v>
      </c>
      <c r="O986" s="677">
        <f t="shared" ca="1" si="172"/>
        <v>189166.92283040626</v>
      </c>
      <c r="P986" s="677">
        <f t="shared" ca="1" si="172"/>
        <v>13679.217100035545</v>
      </c>
      <c r="Q986" s="677">
        <f t="shared" ca="1" si="172"/>
        <v>10818.610646442339</v>
      </c>
      <c r="R986" s="677">
        <f t="shared" ca="1" si="172"/>
        <v>3268.5693180338958</v>
      </c>
      <c r="S986" s="677">
        <f t="shared" ca="1" si="172"/>
        <v>6722.4293550304801</v>
      </c>
      <c r="T986" s="677">
        <f t="shared" ca="1" si="172"/>
        <v>0</v>
      </c>
      <c r="U986" s="677">
        <f t="shared" ca="1" si="172"/>
        <v>31.388809129091221</v>
      </c>
      <c r="V986" s="677">
        <f t="shared" ca="1" si="172"/>
        <v>259.42274861165879</v>
      </c>
      <c r="W986" s="677">
        <f t="shared" ca="1" si="170"/>
        <v>1019.2261651102758</v>
      </c>
      <c r="X986" s="677">
        <f t="shared" ca="1" si="172"/>
        <v>6980.3975094655698</v>
      </c>
      <c r="Y986" s="677">
        <f t="shared" ca="1" si="172"/>
        <v>940.73360230593937</v>
      </c>
      <c r="Z986" s="677">
        <f t="shared" ca="1" si="172"/>
        <v>0</v>
      </c>
      <c r="AA986" t="str">
        <f t="shared" si="164"/>
        <v>ASR_COMP</v>
      </c>
      <c r="AB986" s="957">
        <f t="shared" si="165"/>
        <v>44682</v>
      </c>
      <c r="AC986" t="str">
        <f t="shared" si="166"/>
        <v>Unaudited</v>
      </c>
    </row>
    <row r="987" spans="1:29" x14ac:dyDescent="0.25">
      <c r="A987" t="s">
        <v>423</v>
      </c>
      <c r="B987" t="s">
        <v>1388</v>
      </c>
      <c r="C987" t="s">
        <v>1389</v>
      </c>
      <c r="D987">
        <v>1900</v>
      </c>
      <c r="E987" s="957">
        <v>1</v>
      </c>
      <c r="F987" t="s">
        <v>444</v>
      </c>
      <c r="G987" s="957">
        <v>366</v>
      </c>
      <c r="H987" t="s">
        <v>384</v>
      </c>
      <c r="I987" s="937" t="s">
        <v>491</v>
      </c>
      <c r="J987" s="937" t="s">
        <v>447</v>
      </c>
      <c r="K987" s="937" t="s">
        <v>450</v>
      </c>
      <c r="L987" s="937" t="s">
        <v>91</v>
      </c>
      <c r="M987" s="962" t="s">
        <v>458</v>
      </c>
      <c r="N987" s="677">
        <f t="shared" ca="1" si="161"/>
        <v>0</v>
      </c>
      <c r="O987" s="677">
        <f t="shared" ca="1" si="172"/>
        <v>0</v>
      </c>
      <c r="P987" s="677">
        <f t="shared" ca="1" si="172"/>
        <v>0</v>
      </c>
      <c r="Q987" s="677">
        <f t="shared" ca="1" si="172"/>
        <v>0</v>
      </c>
      <c r="R987" s="677">
        <f t="shared" ca="1" si="172"/>
        <v>0</v>
      </c>
      <c r="S987" s="677">
        <f t="shared" ca="1" si="172"/>
        <v>0</v>
      </c>
      <c r="T987" s="677">
        <f t="shared" ca="1" si="172"/>
        <v>0</v>
      </c>
      <c r="U987" s="677">
        <f t="shared" ca="1" si="172"/>
        <v>0</v>
      </c>
      <c r="V987" s="677">
        <f t="shared" ca="1" si="172"/>
        <v>0</v>
      </c>
      <c r="W987" s="677">
        <f t="shared" ca="1" si="170"/>
        <v>0</v>
      </c>
      <c r="X987" s="677">
        <f t="shared" ca="1" si="172"/>
        <v>0</v>
      </c>
      <c r="Y987" s="677">
        <f t="shared" ca="1" si="172"/>
        <v>0</v>
      </c>
      <c r="Z987" s="677">
        <f t="shared" ca="1" si="172"/>
        <v>0</v>
      </c>
      <c r="AA987" t="str">
        <f t="shared" si="164"/>
        <v>ASR_COMP</v>
      </c>
      <c r="AB987" s="957">
        <f t="shared" si="165"/>
        <v>44682</v>
      </c>
      <c r="AC987" t="str">
        <f t="shared" si="166"/>
        <v>Unaudited</v>
      </c>
    </row>
    <row r="988" spans="1:29" x14ac:dyDescent="0.25">
      <c r="A988" t="s">
        <v>423</v>
      </c>
      <c r="B988" t="s">
        <v>1388</v>
      </c>
      <c r="C988" t="s">
        <v>1389</v>
      </c>
      <c r="D988">
        <v>1900</v>
      </c>
      <c r="E988" s="957">
        <v>1</v>
      </c>
      <c r="F988" t="s">
        <v>444</v>
      </c>
      <c r="G988" s="957">
        <v>366</v>
      </c>
      <c r="H988" t="s">
        <v>384</v>
      </c>
      <c r="I988" s="937" t="s">
        <v>491</v>
      </c>
      <c r="J988" s="937" t="s">
        <v>447</v>
      </c>
      <c r="K988" s="937" t="s">
        <v>451</v>
      </c>
      <c r="L988" s="937">
        <v>8.1</v>
      </c>
      <c r="M988" s="962" t="s">
        <v>22</v>
      </c>
      <c r="N988" s="677">
        <f t="shared" ca="1" si="161"/>
        <v>16439972.693230083</v>
      </c>
      <c r="O988" s="677">
        <f t="shared" ca="1" si="172"/>
        <v>6053935.083822635</v>
      </c>
      <c r="P988" s="677">
        <f t="shared" ca="1" si="172"/>
        <v>1115015.1356498464</v>
      </c>
      <c r="Q988" s="677">
        <f t="shared" ca="1" si="172"/>
        <v>4856225.1352384677</v>
      </c>
      <c r="R988" s="677">
        <f t="shared" ca="1" si="172"/>
        <v>2682932.2283020583</v>
      </c>
      <c r="S988" s="677">
        <f t="shared" ca="1" si="172"/>
        <v>19169.797744468917</v>
      </c>
      <c r="T988" s="677">
        <f t="shared" ca="1" si="172"/>
        <v>183129.14913594411</v>
      </c>
      <c r="U988" s="677">
        <f t="shared" ca="1" si="172"/>
        <v>240.26526896797989</v>
      </c>
      <c r="V988" s="677">
        <f t="shared" ca="1" si="172"/>
        <v>864681.68522619584</v>
      </c>
      <c r="W988" s="677">
        <f t="shared" ca="1" si="170"/>
        <v>21680.401777601528</v>
      </c>
      <c r="X988" s="677">
        <f t="shared" ca="1" si="172"/>
        <v>3936.1674704108173</v>
      </c>
      <c r="Y988" s="677">
        <f t="shared" ca="1" si="172"/>
        <v>639027.64359348908</v>
      </c>
      <c r="Z988" s="677">
        <f t="shared" ca="1" si="172"/>
        <v>0</v>
      </c>
      <c r="AA988" t="str">
        <f t="shared" si="164"/>
        <v>ASR_COMP</v>
      </c>
      <c r="AB988" s="957">
        <f t="shared" si="165"/>
        <v>44682</v>
      </c>
      <c r="AC988" t="str">
        <f t="shared" si="166"/>
        <v>Unaudited</v>
      </c>
    </row>
    <row r="989" spans="1:29" x14ac:dyDescent="0.25">
      <c r="A989" t="s">
        <v>423</v>
      </c>
      <c r="B989" t="s">
        <v>1388</v>
      </c>
      <c r="C989" t="s">
        <v>1389</v>
      </c>
      <c r="D989">
        <v>1900</v>
      </c>
      <c r="E989" s="957">
        <v>1</v>
      </c>
      <c r="F989" t="s">
        <v>444</v>
      </c>
      <c r="G989" s="957">
        <v>366</v>
      </c>
      <c r="H989" t="s">
        <v>384</v>
      </c>
      <c r="I989" s="937" t="s">
        <v>491</v>
      </c>
      <c r="J989" s="937" t="s">
        <v>447</v>
      </c>
      <c r="K989" s="937" t="s">
        <v>451</v>
      </c>
      <c r="L989" s="937" t="s">
        <v>115</v>
      </c>
      <c r="M989" s="962" t="s">
        <v>446</v>
      </c>
      <c r="N989" s="677">
        <f t="shared" ca="1" si="161"/>
        <v>141023.59999999998</v>
      </c>
      <c r="O989" s="677">
        <f t="shared" ca="1" si="172"/>
        <v>61271.51999999999</v>
      </c>
      <c r="P989" s="677">
        <f t="shared" ca="1" si="172"/>
        <v>12719.92</v>
      </c>
      <c r="Q989" s="677">
        <f t="shared" ca="1" si="172"/>
        <v>46175.759999999995</v>
      </c>
      <c r="R989" s="677">
        <f t="shared" ca="1" si="172"/>
        <v>0</v>
      </c>
      <c r="S989" s="677">
        <f t="shared" ca="1" si="172"/>
        <v>0</v>
      </c>
      <c r="T989" s="677">
        <f t="shared" ca="1" si="172"/>
        <v>0</v>
      </c>
      <c r="U989" s="677">
        <f t="shared" ca="1" si="172"/>
        <v>0</v>
      </c>
      <c r="V989" s="677">
        <f t="shared" ca="1" si="172"/>
        <v>0</v>
      </c>
      <c r="W989" s="677">
        <f t="shared" ca="1" si="170"/>
        <v>0</v>
      </c>
      <c r="X989" s="677">
        <f t="shared" ca="1" si="172"/>
        <v>0</v>
      </c>
      <c r="Y989" s="677">
        <f t="shared" ca="1" si="172"/>
        <v>20856.400000000001</v>
      </c>
      <c r="Z989" s="677">
        <f t="shared" ca="1" si="172"/>
        <v>0</v>
      </c>
      <c r="AA989" t="str">
        <f t="shared" si="164"/>
        <v>ASR_COMP</v>
      </c>
      <c r="AB989" s="957">
        <f t="shared" si="165"/>
        <v>44682</v>
      </c>
      <c r="AC989" t="str">
        <f t="shared" si="166"/>
        <v>Unaudited</v>
      </c>
    </row>
    <row r="990" spans="1:29" x14ac:dyDescent="0.25">
      <c r="A990" t="s">
        <v>423</v>
      </c>
      <c r="B990" t="s">
        <v>1388</v>
      </c>
      <c r="C990" t="s">
        <v>1389</v>
      </c>
      <c r="D990">
        <v>1900</v>
      </c>
      <c r="E990" s="957">
        <v>1</v>
      </c>
      <c r="F990" t="s">
        <v>444</v>
      </c>
      <c r="G990" s="957">
        <v>366</v>
      </c>
      <c r="H990" t="s">
        <v>384</v>
      </c>
      <c r="I990" s="937" t="s">
        <v>491</v>
      </c>
      <c r="J990" s="937" t="s">
        <v>447</v>
      </c>
      <c r="K990" s="937" t="s">
        <v>451</v>
      </c>
      <c r="L990" s="937" t="s">
        <v>117</v>
      </c>
      <c r="M990" s="962" t="s">
        <v>160</v>
      </c>
      <c r="N990" s="677">
        <f t="shared" ca="1" si="161"/>
        <v>0</v>
      </c>
      <c r="O990" s="677">
        <f t="shared" ca="1" si="172"/>
        <v>0</v>
      </c>
      <c r="P990" s="677">
        <f t="shared" ca="1" si="172"/>
        <v>0</v>
      </c>
      <c r="Q990" s="677">
        <f t="shared" ca="1" si="172"/>
        <v>0</v>
      </c>
      <c r="R990" s="677">
        <f t="shared" ca="1" si="172"/>
        <v>0</v>
      </c>
      <c r="S990" s="677">
        <f t="shared" ca="1" si="172"/>
        <v>0</v>
      </c>
      <c r="T990" s="677">
        <f t="shared" ca="1" si="172"/>
        <v>0</v>
      </c>
      <c r="U990" s="677">
        <f t="shared" ca="1" si="172"/>
        <v>0</v>
      </c>
      <c r="V990" s="677">
        <f t="shared" ca="1" si="172"/>
        <v>0</v>
      </c>
      <c r="W990" s="677">
        <f t="shared" ca="1" si="170"/>
        <v>0</v>
      </c>
      <c r="X990" s="677">
        <f t="shared" ca="1" si="172"/>
        <v>0</v>
      </c>
      <c r="Y990" s="677">
        <f t="shared" ca="1" si="172"/>
        <v>0</v>
      </c>
      <c r="Z990" s="677">
        <f t="shared" ca="1" si="172"/>
        <v>0</v>
      </c>
      <c r="AA990" t="str">
        <f t="shared" si="164"/>
        <v>ASR_COMP</v>
      </c>
      <c r="AB990" s="957">
        <f t="shared" si="165"/>
        <v>44682</v>
      </c>
      <c r="AC990" t="str">
        <f t="shared" si="166"/>
        <v>Unaudited</v>
      </c>
    </row>
    <row r="991" spans="1:29" x14ac:dyDescent="0.25">
      <c r="A991" t="s">
        <v>423</v>
      </c>
      <c r="B991" t="s">
        <v>1388</v>
      </c>
      <c r="C991" t="s">
        <v>1389</v>
      </c>
      <c r="D991">
        <v>1900</v>
      </c>
      <c r="E991" s="957">
        <v>1</v>
      </c>
      <c r="F991" t="s">
        <v>444</v>
      </c>
      <c r="G991" s="957">
        <v>366</v>
      </c>
      <c r="H991" t="s">
        <v>384</v>
      </c>
      <c r="I991" s="937" t="s">
        <v>491</v>
      </c>
      <c r="J991" s="937" t="s">
        <v>447</v>
      </c>
      <c r="K991" s="937" t="s">
        <v>451</v>
      </c>
      <c r="L991" s="945" t="s">
        <v>118</v>
      </c>
      <c r="M991" s="960" t="s">
        <v>116</v>
      </c>
      <c r="N991" s="677">
        <f t="shared" ca="1" si="161"/>
        <v>-63358.626230900816</v>
      </c>
      <c r="O991" s="677">
        <f t="shared" ca="1" si="172"/>
        <v>-31424.363675304092</v>
      </c>
      <c r="P991" s="677">
        <f t="shared" ca="1" si="172"/>
        <v>-5787.7464229439429</v>
      </c>
      <c r="Q991" s="677">
        <f t="shared" ca="1" si="172"/>
        <v>-13800.866774038986</v>
      </c>
      <c r="R991" s="677">
        <f t="shared" ca="1" si="172"/>
        <v>-7624.6033113030371</v>
      </c>
      <c r="S991" s="677">
        <f t="shared" ca="1" si="172"/>
        <v>-316.99185142079466</v>
      </c>
      <c r="T991" s="677">
        <f t="shared" ca="1" si="172"/>
        <v>0</v>
      </c>
      <c r="U991" s="677">
        <f t="shared" ca="1" si="172"/>
        <v>-3.9730274391783968</v>
      </c>
      <c r="V991" s="677">
        <f t="shared" ca="1" si="172"/>
        <v>-2457.3318590947597</v>
      </c>
      <c r="W991" s="677">
        <f t="shared" ca="1" si="170"/>
        <v>-61.613357743477835</v>
      </c>
      <c r="X991" s="677">
        <f t="shared" ca="1" si="172"/>
        <v>-65.088480879139212</v>
      </c>
      <c r="Y991" s="677">
        <f t="shared" ca="1" si="172"/>
        <v>-1816.047470733406</v>
      </c>
      <c r="Z991" s="677">
        <f t="shared" ca="1" si="172"/>
        <v>0</v>
      </c>
      <c r="AA991" t="str">
        <f t="shared" si="164"/>
        <v>ASR_COMP</v>
      </c>
      <c r="AB991" s="957">
        <f t="shared" si="165"/>
        <v>44682</v>
      </c>
      <c r="AC991" t="str">
        <f t="shared" si="166"/>
        <v>Unaudited</v>
      </c>
    </row>
    <row r="992" spans="1:29" x14ac:dyDescent="0.25">
      <c r="A992" t="s">
        <v>423</v>
      </c>
      <c r="B992" t="s">
        <v>1388</v>
      </c>
      <c r="C992" t="s">
        <v>1389</v>
      </c>
      <c r="D992">
        <v>1900</v>
      </c>
      <c r="E992" s="957">
        <v>1</v>
      </c>
      <c r="F992" t="s">
        <v>444</v>
      </c>
      <c r="G992" s="957">
        <v>366</v>
      </c>
      <c r="H992" t="s">
        <v>384</v>
      </c>
      <c r="I992" s="962" t="s">
        <v>491</v>
      </c>
      <c r="J992" s="962" t="s">
        <v>447</v>
      </c>
      <c r="K992" s="962" t="s">
        <v>451</v>
      </c>
      <c r="L992" s="937" t="s">
        <v>119</v>
      </c>
      <c r="M992" s="962" t="s">
        <v>161</v>
      </c>
      <c r="N992" s="677">
        <f t="shared" ca="1" si="161"/>
        <v>0</v>
      </c>
      <c r="O992" s="677">
        <f t="shared" ca="1" si="172"/>
        <v>0</v>
      </c>
      <c r="P992" s="677">
        <f t="shared" ca="1" si="172"/>
        <v>0</v>
      </c>
      <c r="Q992" s="677">
        <f t="shared" ca="1" si="172"/>
        <v>0</v>
      </c>
      <c r="R992" s="677">
        <f t="shared" ca="1" si="172"/>
        <v>0</v>
      </c>
      <c r="S992" s="677">
        <f t="shared" ca="1" si="172"/>
        <v>0</v>
      </c>
      <c r="T992" s="677">
        <f t="shared" ca="1" si="172"/>
        <v>0</v>
      </c>
      <c r="U992" s="677">
        <f t="shared" ca="1" si="172"/>
        <v>0</v>
      </c>
      <c r="V992" s="677">
        <f t="shared" ca="1" si="172"/>
        <v>0</v>
      </c>
      <c r="W992" s="677">
        <f t="shared" ca="1" si="170"/>
        <v>0</v>
      </c>
      <c r="X992" s="677">
        <f t="shared" ca="1" si="172"/>
        <v>0</v>
      </c>
      <c r="Y992" s="677">
        <f t="shared" ca="1" si="172"/>
        <v>0</v>
      </c>
      <c r="Z992" s="677">
        <f t="shared" ca="1" si="172"/>
        <v>0</v>
      </c>
      <c r="AA992" t="str">
        <f t="shared" si="164"/>
        <v>ASR_COMP</v>
      </c>
      <c r="AB992" s="957">
        <f t="shared" si="165"/>
        <v>44682</v>
      </c>
      <c r="AC992" t="str">
        <f t="shared" si="166"/>
        <v>Unaudited</v>
      </c>
    </row>
    <row r="993" spans="1:29" x14ac:dyDescent="0.25">
      <c r="A993" t="s">
        <v>423</v>
      </c>
      <c r="B993" t="s">
        <v>1388</v>
      </c>
      <c r="C993" t="s">
        <v>1389</v>
      </c>
      <c r="D993">
        <v>1900</v>
      </c>
      <c r="E993" s="957">
        <v>1</v>
      </c>
      <c r="F993" t="s">
        <v>444</v>
      </c>
      <c r="G993" s="957">
        <v>366</v>
      </c>
      <c r="H993" t="s">
        <v>384</v>
      </c>
      <c r="I993" s="937" t="s">
        <v>491</v>
      </c>
      <c r="J993" s="937" t="s">
        <v>447</v>
      </c>
      <c r="K993" s="937" t="s">
        <v>451</v>
      </c>
      <c r="L993" s="937" t="s">
        <v>162</v>
      </c>
      <c r="M993" s="962" t="s">
        <v>23</v>
      </c>
      <c r="N993" s="677">
        <f t="shared" ca="1" si="161"/>
        <v>0</v>
      </c>
      <c r="O993" s="677">
        <f t="shared" ca="1" si="172"/>
        <v>0</v>
      </c>
      <c r="P993" s="677">
        <f t="shared" ca="1" si="172"/>
        <v>0</v>
      </c>
      <c r="Q993" s="677">
        <f t="shared" ca="1" si="172"/>
        <v>0</v>
      </c>
      <c r="R993" s="677">
        <f t="shared" ca="1" si="172"/>
        <v>0</v>
      </c>
      <c r="S993" s="677">
        <f t="shared" ca="1" si="172"/>
        <v>0</v>
      </c>
      <c r="T993" s="677">
        <f t="shared" ca="1" si="172"/>
        <v>0</v>
      </c>
      <c r="U993" s="677">
        <f t="shared" ca="1" si="172"/>
        <v>0</v>
      </c>
      <c r="V993" s="677">
        <f t="shared" ca="1" si="172"/>
        <v>0</v>
      </c>
      <c r="W993" s="677">
        <f t="shared" ca="1" si="170"/>
        <v>0</v>
      </c>
      <c r="X993" s="677">
        <f t="shared" ca="1" si="172"/>
        <v>0</v>
      </c>
      <c r="Y993" s="677">
        <f t="shared" ca="1" si="172"/>
        <v>0</v>
      </c>
      <c r="Z993" s="677">
        <f t="shared" ca="1" si="172"/>
        <v>0</v>
      </c>
      <c r="AA993" t="str">
        <f t="shared" si="164"/>
        <v>ASR_COMP</v>
      </c>
      <c r="AB993" s="957">
        <f t="shared" si="165"/>
        <v>44682</v>
      </c>
      <c r="AC993" t="str">
        <f t="shared" si="166"/>
        <v>Unaudited</v>
      </c>
    </row>
    <row r="994" spans="1:29" x14ac:dyDescent="0.25">
      <c r="A994" t="s">
        <v>423</v>
      </c>
      <c r="B994" t="s">
        <v>1388</v>
      </c>
      <c r="C994" t="s">
        <v>1389</v>
      </c>
      <c r="D994">
        <v>1900</v>
      </c>
      <c r="E994" s="957">
        <v>1</v>
      </c>
      <c r="F994" t="s">
        <v>444</v>
      </c>
      <c r="G994" s="957">
        <v>366</v>
      </c>
      <c r="H994" t="s">
        <v>384</v>
      </c>
      <c r="I994" s="937" t="s">
        <v>491</v>
      </c>
      <c r="J994" s="937" t="s">
        <v>447</v>
      </c>
      <c r="K994" s="937" t="s">
        <v>451</v>
      </c>
      <c r="L994" s="937" t="s">
        <v>445</v>
      </c>
      <c r="M994" s="962" t="s">
        <v>459</v>
      </c>
      <c r="N994" s="677">
        <f t="shared" ca="1" si="161"/>
        <v>0</v>
      </c>
      <c r="O994" s="677">
        <f t="shared" ca="1" si="172"/>
        <v>0</v>
      </c>
      <c r="P994" s="677">
        <f t="shared" ca="1" si="172"/>
        <v>0</v>
      </c>
      <c r="Q994" s="677">
        <f t="shared" ca="1" si="172"/>
        <v>0</v>
      </c>
      <c r="R994" s="677">
        <f t="shared" ca="1" si="172"/>
        <v>0</v>
      </c>
      <c r="S994" s="677">
        <f t="shared" ca="1" si="172"/>
        <v>0</v>
      </c>
      <c r="T994" s="677">
        <f t="shared" ca="1" si="172"/>
        <v>0</v>
      </c>
      <c r="U994" s="677">
        <f t="shared" ca="1" si="172"/>
        <v>0</v>
      </c>
      <c r="V994" s="677">
        <f t="shared" ca="1" si="172"/>
        <v>0</v>
      </c>
      <c r="W994" s="677">
        <f t="shared" ca="1" si="170"/>
        <v>0</v>
      </c>
      <c r="X994" s="677">
        <f t="shared" ca="1" si="172"/>
        <v>0</v>
      </c>
      <c r="Y994" s="677">
        <f t="shared" ca="1" si="172"/>
        <v>0</v>
      </c>
      <c r="Z994" s="677">
        <f t="shared" ca="1" si="172"/>
        <v>0</v>
      </c>
      <c r="AA994" t="str">
        <f t="shared" si="164"/>
        <v>ASR_COMP</v>
      </c>
      <c r="AB994" s="957">
        <f t="shared" si="165"/>
        <v>44682</v>
      </c>
      <c r="AC994" t="str">
        <f t="shared" si="166"/>
        <v>Unaudited</v>
      </c>
    </row>
    <row r="995" spans="1:29" ht="30" x14ac:dyDescent="0.25">
      <c r="A995" t="s">
        <v>423</v>
      </c>
      <c r="B995" t="s">
        <v>1388</v>
      </c>
      <c r="C995" t="s">
        <v>1389</v>
      </c>
      <c r="D995">
        <v>1900</v>
      </c>
      <c r="E995" s="957">
        <v>1</v>
      </c>
      <c r="F995" t="s">
        <v>444</v>
      </c>
      <c r="G995" s="957">
        <v>366</v>
      </c>
      <c r="H995" t="s">
        <v>384</v>
      </c>
      <c r="I995" s="937" t="s">
        <v>491</v>
      </c>
      <c r="J995" s="937" t="s">
        <v>447</v>
      </c>
      <c r="K995" s="937" t="s">
        <v>452</v>
      </c>
      <c r="L995" s="937">
        <v>9.1</v>
      </c>
      <c r="M995" s="962" t="s">
        <v>188</v>
      </c>
      <c r="N995" s="677">
        <f t="shared" ca="1" si="161"/>
        <v>936227.91155517637</v>
      </c>
      <c r="O995" s="677">
        <f t="shared" ca="1" si="172"/>
        <v>55962.781792611706</v>
      </c>
      <c r="P995" s="677">
        <f t="shared" ca="1" si="172"/>
        <v>1604.1843509170044</v>
      </c>
      <c r="Q995" s="677">
        <f t="shared" ca="1" si="172"/>
        <v>28017.785809683191</v>
      </c>
      <c r="R995" s="677">
        <f t="shared" ca="1" si="172"/>
        <v>13003.889347642174</v>
      </c>
      <c r="S995" s="677">
        <f t="shared" ca="1" si="172"/>
        <v>9649.1166910909997</v>
      </c>
      <c r="T995" s="677">
        <f t="shared" ca="1" si="172"/>
        <v>3.7</v>
      </c>
      <c r="U995" s="677">
        <f t="shared" ca="1" si="172"/>
        <v>0.65204751149738316</v>
      </c>
      <c r="V995" s="677">
        <f t="shared" ca="1" si="172"/>
        <v>320.82976366098274</v>
      </c>
      <c r="W995" s="677">
        <f t="shared" ca="1" si="170"/>
        <v>827664.97175205883</v>
      </c>
      <c r="X995" s="677">
        <f t="shared" ca="1" si="172"/>
        <v>0</v>
      </c>
      <c r="Y995" s="677">
        <f t="shared" ca="1" si="172"/>
        <v>0</v>
      </c>
      <c r="Z995" s="677">
        <f t="shared" ca="1" si="172"/>
        <v>0</v>
      </c>
      <c r="AA995" t="str">
        <f t="shared" si="164"/>
        <v>ASR_COMP</v>
      </c>
      <c r="AB995" s="957">
        <f t="shared" si="165"/>
        <v>44682</v>
      </c>
      <c r="AC995" t="str">
        <f t="shared" si="166"/>
        <v>Unaudited</v>
      </c>
    </row>
    <row r="996" spans="1:29" x14ac:dyDescent="0.25">
      <c r="A996" t="s">
        <v>423</v>
      </c>
      <c r="B996" t="s">
        <v>1388</v>
      </c>
      <c r="C996" t="s">
        <v>1389</v>
      </c>
      <c r="D996">
        <v>1900</v>
      </c>
      <c r="E996" s="957">
        <v>1</v>
      </c>
      <c r="F996" t="s">
        <v>444</v>
      </c>
      <c r="G996" s="957">
        <v>366</v>
      </c>
      <c r="H996" t="s">
        <v>384</v>
      </c>
      <c r="I996" s="937" t="s">
        <v>491</v>
      </c>
      <c r="J996" s="937" t="s">
        <v>447</v>
      </c>
      <c r="K996" s="937" t="s">
        <v>452</v>
      </c>
      <c r="L996" s="937" t="s">
        <v>109</v>
      </c>
      <c r="M996" s="962" t="s">
        <v>189</v>
      </c>
      <c r="N996" s="677">
        <f t="shared" ca="1" si="161"/>
        <v>320064.46895426157</v>
      </c>
      <c r="O996" s="677">
        <f t="shared" ca="1" si="172"/>
        <v>694.22371357592067</v>
      </c>
      <c r="P996" s="677">
        <f t="shared" ca="1" si="172"/>
        <v>50.201360533372679</v>
      </c>
      <c r="Q996" s="677">
        <f t="shared" ca="1" si="172"/>
        <v>208310.99341065143</v>
      </c>
      <c r="R996" s="677">
        <f t="shared" ca="1" si="172"/>
        <v>82936.724679927487</v>
      </c>
      <c r="S996" s="677">
        <f t="shared" ca="1" si="172"/>
        <v>28007.561008975517</v>
      </c>
      <c r="T996" s="677">
        <f t="shared" ca="1" si="172"/>
        <v>0</v>
      </c>
      <c r="U996" s="677">
        <f t="shared" ca="1" si="172"/>
        <v>0.14531226124469598</v>
      </c>
      <c r="V996" s="677">
        <f t="shared" ca="1" si="172"/>
        <v>13.110526204504584</v>
      </c>
      <c r="W996" s="677">
        <f t="shared" ca="1" si="170"/>
        <v>51.508942132125938</v>
      </c>
      <c r="X996" s="677">
        <f t="shared" ca="1" si="172"/>
        <v>0</v>
      </c>
      <c r="Y996" s="677">
        <f t="shared" ca="1" si="172"/>
        <v>0</v>
      </c>
      <c r="Z996" s="677">
        <f t="shared" ca="1" si="172"/>
        <v>0</v>
      </c>
      <c r="AA996" t="str">
        <f t="shared" si="164"/>
        <v>ASR_COMP</v>
      </c>
      <c r="AB996" s="957">
        <f t="shared" si="165"/>
        <v>44682</v>
      </c>
      <c r="AC996" t="str">
        <f t="shared" si="166"/>
        <v>Unaudited</v>
      </c>
    </row>
    <row r="997" spans="1:29" x14ac:dyDescent="0.25">
      <c r="A997" t="s">
        <v>423</v>
      </c>
      <c r="B997" t="s">
        <v>1388</v>
      </c>
      <c r="C997" t="s">
        <v>1389</v>
      </c>
      <c r="D997">
        <v>1900</v>
      </c>
      <c r="E997" s="957">
        <v>1</v>
      </c>
      <c r="F997" t="s">
        <v>444</v>
      </c>
      <c r="G997" s="957">
        <v>366</v>
      </c>
      <c r="H997" t="s">
        <v>384</v>
      </c>
      <c r="I997" s="937" t="s">
        <v>491</v>
      </c>
      <c r="J997" s="937" t="s">
        <v>447</v>
      </c>
      <c r="K997" s="937" t="s">
        <v>452</v>
      </c>
      <c r="L997" s="937" t="s">
        <v>1324</v>
      </c>
      <c r="M997" s="962" t="s">
        <v>1325</v>
      </c>
      <c r="N997" s="677">
        <f t="shared" ca="1" si="161"/>
        <v>356219.45083084441</v>
      </c>
      <c r="O997" s="677">
        <f t="shared" ca="1" si="172"/>
        <v>18666.209185332049</v>
      </c>
      <c r="P997" s="677">
        <f t="shared" ca="1" si="172"/>
        <v>53.082703901706054</v>
      </c>
      <c r="Q997" s="677">
        <f t="shared" ca="1" si="172"/>
        <v>107148.05414383723</v>
      </c>
      <c r="R997" s="677">
        <f t="shared" ca="1" si="172"/>
        <v>31640.965574010868</v>
      </c>
      <c r="S997" s="677">
        <f t="shared" ca="1" si="172"/>
        <v>198642.65722177678</v>
      </c>
      <c r="T997" s="677">
        <f t="shared" ca="1" si="172"/>
        <v>0</v>
      </c>
      <c r="U997" s="677">
        <f t="shared" ca="1" si="172"/>
        <v>0.15365256349599837</v>
      </c>
      <c r="V997" s="677">
        <f t="shared" ca="1" si="172"/>
        <v>13.86301433098868</v>
      </c>
      <c r="W997" s="677">
        <f t="shared" ca="1" si="170"/>
        <v>54.465335091308901</v>
      </c>
      <c r="X997" s="677">
        <f t="shared" ca="1" si="172"/>
        <v>0</v>
      </c>
      <c r="Y997" s="677">
        <f t="shared" ca="1" si="172"/>
        <v>0</v>
      </c>
      <c r="Z997" s="677">
        <f t="shared" ca="1" si="172"/>
        <v>0</v>
      </c>
      <c r="AA997" t="str">
        <f t="shared" si="164"/>
        <v>ASR_COMP</v>
      </c>
      <c r="AB997" s="957">
        <f t="shared" si="165"/>
        <v>44682</v>
      </c>
      <c r="AC997" t="str">
        <f t="shared" si="166"/>
        <v>Unaudited</v>
      </c>
    </row>
    <row r="998" spans="1:29" x14ac:dyDescent="0.25">
      <c r="A998" t="s">
        <v>423</v>
      </c>
      <c r="B998" t="s">
        <v>1388</v>
      </c>
      <c r="C998" t="s">
        <v>1389</v>
      </c>
      <c r="D998">
        <v>1900</v>
      </c>
      <c r="E998" s="957">
        <v>1</v>
      </c>
      <c r="F998" t="s">
        <v>444</v>
      </c>
      <c r="G998" s="957">
        <v>366</v>
      </c>
      <c r="H998" t="s">
        <v>384</v>
      </c>
      <c r="I998" s="937" t="s">
        <v>491</v>
      </c>
      <c r="J998" s="937" t="s">
        <v>447</v>
      </c>
      <c r="K998" s="937" t="s">
        <v>452</v>
      </c>
      <c r="L998" s="937" t="s">
        <v>110</v>
      </c>
      <c r="M998" s="962" t="s">
        <v>190</v>
      </c>
      <c r="N998" s="677">
        <f t="shared" ca="1" si="161"/>
        <v>729836.7515121547</v>
      </c>
      <c r="O998" s="677">
        <f t="shared" ca="1" si="172"/>
        <v>214532.69911659474</v>
      </c>
      <c r="P998" s="677">
        <f t="shared" ca="1" si="172"/>
        <v>15774.866338210442</v>
      </c>
      <c r="Q998" s="677">
        <f t="shared" ca="1" si="172"/>
        <v>308026.88948035426</v>
      </c>
      <c r="R998" s="677">
        <f t="shared" ca="1" si="172"/>
        <v>100618.66624146819</v>
      </c>
      <c r="S998" s="677">
        <f t="shared" ca="1" si="172"/>
        <v>33903.90614128569</v>
      </c>
      <c r="T998" s="677">
        <f t="shared" ca="1" si="172"/>
        <v>5732.27</v>
      </c>
      <c r="U998" s="677">
        <f t="shared" ca="1" si="172"/>
        <v>44.983040708424205</v>
      </c>
      <c r="V998" s="677">
        <f t="shared" ca="1" si="172"/>
        <v>4258.3379732237445</v>
      </c>
      <c r="W998" s="677">
        <f t="shared" ca="1" si="170"/>
        <v>46944.133180309247</v>
      </c>
      <c r="X998" s="677">
        <f t="shared" ca="1" si="172"/>
        <v>0</v>
      </c>
      <c r="Y998" s="677">
        <f t="shared" ca="1" si="172"/>
        <v>0</v>
      </c>
      <c r="Z998" s="677">
        <f t="shared" ca="1" si="172"/>
        <v>0</v>
      </c>
      <c r="AA998" t="str">
        <f t="shared" si="164"/>
        <v>ASR_COMP</v>
      </c>
      <c r="AB998" s="957">
        <f t="shared" si="165"/>
        <v>44682</v>
      </c>
      <c r="AC998" t="str">
        <f t="shared" si="166"/>
        <v>Unaudited</v>
      </c>
    </row>
    <row r="999" spans="1:29" x14ac:dyDescent="0.25">
      <c r="A999" t="s">
        <v>423</v>
      </c>
      <c r="B999" t="s">
        <v>1388</v>
      </c>
      <c r="C999" t="s">
        <v>1389</v>
      </c>
      <c r="D999">
        <v>1900</v>
      </c>
      <c r="E999" s="957">
        <v>1</v>
      </c>
      <c r="F999" t="s">
        <v>444</v>
      </c>
      <c r="G999" s="957">
        <v>366</v>
      </c>
      <c r="H999" t="s">
        <v>384</v>
      </c>
      <c r="I999" s="937" t="s">
        <v>491</v>
      </c>
      <c r="J999" s="937" t="s">
        <v>447</v>
      </c>
      <c r="K999" s="937" t="s">
        <v>452</v>
      </c>
      <c r="L999" s="945" t="s">
        <v>111</v>
      </c>
      <c r="M999" s="960" t="s">
        <v>163</v>
      </c>
      <c r="N999" s="677">
        <f t="shared" ca="1" si="161"/>
        <v>3350097.8783749291</v>
      </c>
      <c r="O999" s="677">
        <f t="shared" ca="1" si="172"/>
        <v>1460891.5634306374</v>
      </c>
      <c r="P999" s="677">
        <f t="shared" ca="1" si="172"/>
        <v>130911.31603356998</v>
      </c>
      <c r="Q999" s="677">
        <f t="shared" ca="1" si="172"/>
        <v>586904.68443799519</v>
      </c>
      <c r="R999" s="677">
        <f t="shared" ca="1" si="172"/>
        <v>168548.16431245793</v>
      </c>
      <c r="S999" s="677">
        <f t="shared" ca="1" si="172"/>
        <v>94673.134033524606</v>
      </c>
      <c r="T999" s="677">
        <f t="shared" ca="1" si="172"/>
        <v>18170.292027604512</v>
      </c>
      <c r="U999" s="677">
        <f t="shared" ca="1" si="172"/>
        <v>3593.6653729192512</v>
      </c>
      <c r="V999" s="677">
        <f t="shared" ca="1" si="172"/>
        <v>29823.842215519497</v>
      </c>
      <c r="W999" s="677">
        <f t="shared" ca="1" si="170"/>
        <v>54448.323535031617</v>
      </c>
      <c r="X999" s="677">
        <f t="shared" ca="1" si="172"/>
        <v>596968.89933425537</v>
      </c>
      <c r="Y999" s="677">
        <f t="shared" ca="1" si="172"/>
        <v>205163.99364141439</v>
      </c>
      <c r="Z999" s="677">
        <f t="shared" ca="1" si="172"/>
        <v>0</v>
      </c>
      <c r="AA999" t="str">
        <f t="shared" si="164"/>
        <v>ASR_COMP</v>
      </c>
      <c r="AB999" s="957">
        <f t="shared" si="165"/>
        <v>44682</v>
      </c>
      <c r="AC999" t="str">
        <f t="shared" si="166"/>
        <v>Unaudited</v>
      </c>
    </row>
    <row r="1000" spans="1:29" x14ac:dyDescent="0.25">
      <c r="A1000" t="s">
        <v>423</v>
      </c>
      <c r="B1000" t="s">
        <v>1388</v>
      </c>
      <c r="C1000" t="s">
        <v>1389</v>
      </c>
      <c r="D1000">
        <v>1900</v>
      </c>
      <c r="E1000" s="957">
        <v>1</v>
      </c>
      <c r="F1000" t="s">
        <v>444</v>
      </c>
      <c r="G1000" s="957">
        <v>366</v>
      </c>
      <c r="H1000" t="s">
        <v>384</v>
      </c>
      <c r="I1000" s="937" t="s">
        <v>491</v>
      </c>
      <c r="J1000" s="937" t="s">
        <v>447</v>
      </c>
      <c r="K1000" s="937" t="s">
        <v>452</v>
      </c>
      <c r="L1000" s="937" t="s">
        <v>112</v>
      </c>
      <c r="M1000" s="962" t="s">
        <v>137</v>
      </c>
      <c r="N1000" s="677">
        <f t="shared" ca="1" si="161"/>
        <v>0</v>
      </c>
      <c r="O1000" s="677">
        <f t="shared" ca="1" si="172"/>
        <v>0</v>
      </c>
      <c r="P1000" s="677">
        <f t="shared" ca="1" si="172"/>
        <v>0</v>
      </c>
      <c r="Q1000" s="677">
        <f t="shared" ca="1" si="172"/>
        <v>0</v>
      </c>
      <c r="R1000" s="677">
        <f t="shared" ca="1" si="172"/>
        <v>0</v>
      </c>
      <c r="S1000" s="677">
        <f t="shared" ca="1" si="172"/>
        <v>0</v>
      </c>
      <c r="T1000" s="677">
        <f t="shared" ca="1" si="172"/>
        <v>0</v>
      </c>
      <c r="U1000" s="677">
        <f t="shared" ca="1" si="172"/>
        <v>0</v>
      </c>
      <c r="V1000" s="677">
        <f t="shared" ca="1" si="172"/>
        <v>0</v>
      </c>
      <c r="W1000" s="677">
        <f t="shared" ca="1" si="170"/>
        <v>0</v>
      </c>
      <c r="X1000" s="677">
        <f t="shared" ca="1" si="172"/>
        <v>0</v>
      </c>
      <c r="Y1000" s="677">
        <f t="shared" ca="1" si="172"/>
        <v>0</v>
      </c>
      <c r="Z1000" s="677">
        <f t="shared" ca="1" si="172"/>
        <v>0</v>
      </c>
      <c r="AA1000" t="str">
        <f t="shared" si="164"/>
        <v>ASR_COMP</v>
      </c>
      <c r="AB1000" s="957">
        <f t="shared" si="165"/>
        <v>44682</v>
      </c>
      <c r="AC1000" t="str">
        <f t="shared" si="166"/>
        <v>Unaudited</v>
      </c>
    </row>
    <row r="1001" spans="1:29" x14ac:dyDescent="0.25">
      <c r="A1001" t="s">
        <v>423</v>
      </c>
      <c r="B1001" t="s">
        <v>1388</v>
      </c>
      <c r="C1001" t="s">
        <v>1389</v>
      </c>
      <c r="D1001">
        <v>1900</v>
      </c>
      <c r="E1001" s="957">
        <v>1</v>
      </c>
      <c r="F1001" t="s">
        <v>444</v>
      </c>
      <c r="G1001" s="957">
        <v>366</v>
      </c>
      <c r="H1001" t="s">
        <v>384</v>
      </c>
      <c r="I1001" s="937" t="s">
        <v>491</v>
      </c>
      <c r="J1001" s="937" t="s">
        <v>447</v>
      </c>
      <c r="K1001" s="937" t="s">
        <v>452</v>
      </c>
      <c r="L1001" s="937" t="s">
        <v>113</v>
      </c>
      <c r="M1001" s="962" t="s">
        <v>165</v>
      </c>
      <c r="N1001" s="677">
        <f t="shared" ca="1" si="161"/>
        <v>856742.32497416169</v>
      </c>
      <c r="O1001" s="677">
        <f t="shared" ca="1" si="172"/>
        <v>232490.21883682779</v>
      </c>
      <c r="P1001" s="677">
        <f t="shared" ca="1" si="172"/>
        <v>16337.116543163829</v>
      </c>
      <c r="Q1001" s="677">
        <f t="shared" ca="1" si="172"/>
        <v>290127.10890783265</v>
      </c>
      <c r="R1001" s="677">
        <f t="shared" ca="1" si="172"/>
        <v>82245.545327638232</v>
      </c>
      <c r="S1001" s="677">
        <f t="shared" ca="1" si="172"/>
        <v>23602.761798137955</v>
      </c>
      <c r="T1001" s="677">
        <f t="shared" ca="1" si="172"/>
        <v>0</v>
      </c>
      <c r="U1001" s="677">
        <f t="shared" ca="1" si="172"/>
        <v>168.50701838150954</v>
      </c>
      <c r="V1001" s="677">
        <f t="shared" ca="1" si="172"/>
        <v>5387.87718473732</v>
      </c>
      <c r="W1001" s="677">
        <f t="shared" ca="1" si="170"/>
        <v>143141.81394370156</v>
      </c>
      <c r="X1001" s="677">
        <f t="shared" ca="1" si="172"/>
        <v>29014.280849076422</v>
      </c>
      <c r="Y1001" s="677">
        <f t="shared" ca="1" si="172"/>
        <v>34227.094564664432</v>
      </c>
      <c r="Z1001" s="677">
        <f t="shared" ca="1" si="172"/>
        <v>0</v>
      </c>
      <c r="AA1001" t="str">
        <f t="shared" si="164"/>
        <v>ASR_COMP</v>
      </c>
      <c r="AB1001" s="957">
        <f t="shared" si="165"/>
        <v>44682</v>
      </c>
      <c r="AC1001" t="str">
        <f t="shared" si="166"/>
        <v>Unaudited</v>
      </c>
    </row>
    <row r="1002" spans="1:29" x14ac:dyDescent="0.25">
      <c r="A1002" t="s">
        <v>423</v>
      </c>
      <c r="B1002" t="s">
        <v>1388</v>
      </c>
      <c r="C1002" t="s">
        <v>1389</v>
      </c>
      <c r="D1002">
        <v>1900</v>
      </c>
      <c r="E1002" s="957">
        <v>1</v>
      </c>
      <c r="F1002" t="s">
        <v>444</v>
      </c>
      <c r="G1002" s="957">
        <v>366</v>
      </c>
      <c r="H1002" t="s">
        <v>384</v>
      </c>
      <c r="I1002" s="937" t="s">
        <v>491</v>
      </c>
      <c r="J1002" s="937" t="s">
        <v>447</v>
      </c>
      <c r="K1002" s="937" t="s">
        <v>452</v>
      </c>
      <c r="L1002" s="937" t="s">
        <v>114</v>
      </c>
      <c r="M1002" s="962" t="s">
        <v>466</v>
      </c>
      <c r="N1002" s="677">
        <f t="shared" ca="1" si="161"/>
        <v>0</v>
      </c>
      <c r="O1002" s="677">
        <f t="shared" ca="1" si="172"/>
        <v>0</v>
      </c>
      <c r="P1002" s="677">
        <f t="shared" ca="1" si="172"/>
        <v>0</v>
      </c>
      <c r="Q1002" s="677">
        <f t="shared" ca="1" si="172"/>
        <v>0</v>
      </c>
      <c r="R1002" s="677">
        <f t="shared" ca="1" si="172"/>
        <v>0</v>
      </c>
      <c r="S1002" s="677">
        <f t="shared" ca="1" si="172"/>
        <v>0</v>
      </c>
      <c r="T1002" s="677">
        <f t="shared" ca="1" si="172"/>
        <v>0</v>
      </c>
      <c r="U1002" s="677">
        <f t="shared" ca="1" si="172"/>
        <v>0</v>
      </c>
      <c r="V1002" s="677">
        <f t="shared" ca="1" si="172"/>
        <v>0</v>
      </c>
      <c r="W1002" s="677">
        <f t="shared" ca="1" si="170"/>
        <v>0</v>
      </c>
      <c r="X1002" s="677">
        <f t="shared" ca="1" si="172"/>
        <v>0</v>
      </c>
      <c r="Y1002" s="677">
        <f t="shared" ca="1" si="172"/>
        <v>0</v>
      </c>
      <c r="Z1002" s="677">
        <f t="shared" ca="1" si="172"/>
        <v>0</v>
      </c>
      <c r="AA1002" t="str">
        <f t="shared" si="164"/>
        <v>ASR_COMP</v>
      </c>
      <c r="AB1002" s="957">
        <f t="shared" si="165"/>
        <v>44682</v>
      </c>
      <c r="AC1002" t="str">
        <f t="shared" si="166"/>
        <v>Unaudited</v>
      </c>
    </row>
    <row r="1003" spans="1:29" x14ac:dyDescent="0.25">
      <c r="A1003" t="s">
        <v>423</v>
      </c>
      <c r="B1003" t="s">
        <v>1388</v>
      </c>
      <c r="C1003" t="s">
        <v>1389</v>
      </c>
      <c r="D1003">
        <v>1900</v>
      </c>
      <c r="E1003" s="957">
        <v>1</v>
      </c>
      <c r="F1003" t="s">
        <v>444</v>
      </c>
      <c r="G1003" s="957">
        <v>366</v>
      </c>
      <c r="H1003" t="s">
        <v>384</v>
      </c>
      <c r="I1003" s="937" t="s">
        <v>491</v>
      </c>
      <c r="J1003" s="937" t="s">
        <v>447</v>
      </c>
      <c r="K1003" s="937" t="s">
        <v>6</v>
      </c>
      <c r="L1003" s="937" t="s">
        <v>120</v>
      </c>
      <c r="M1003" s="962" t="s">
        <v>191</v>
      </c>
      <c r="N1003" s="677">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634585.83974231838</v>
      </c>
      <c r="O1003" s="677">
        <f t="shared" ca="1" si="172"/>
        <v>411900.32360510569</v>
      </c>
      <c r="P1003" s="677">
        <f t="shared" ca="1" si="172"/>
        <v>76368.553501565388</v>
      </c>
      <c r="Q1003" s="677">
        <f t="shared" ca="1" si="172"/>
        <v>72073.989629209085</v>
      </c>
      <c r="R1003" s="677">
        <f t="shared" ca="1" si="172"/>
        <v>40981.870189418616</v>
      </c>
      <c r="S1003" s="677">
        <f t="shared" ca="1" si="172"/>
        <v>11238.738987304783</v>
      </c>
      <c r="T1003" s="677">
        <f t="shared" ca="1" si="172"/>
        <v>0</v>
      </c>
      <c r="U1003" s="677">
        <f t="shared" ca="1" si="172"/>
        <v>72.063661224773881</v>
      </c>
      <c r="V1003" s="677">
        <f t="shared" ca="1" si="172"/>
        <v>4051.689006055567</v>
      </c>
      <c r="W1003" s="677">
        <f t="shared" ca="1" si="170"/>
        <v>1504.0144602273915</v>
      </c>
      <c r="X1003" s="677">
        <f t="shared" ca="1" si="172"/>
        <v>9691.3204402388292</v>
      </c>
      <c r="Y1003" s="677">
        <f t="shared" ca="1" si="172"/>
        <v>6703.2762619683253</v>
      </c>
      <c r="Z1003" s="677">
        <f t="shared" ca="1" si="172"/>
        <v>0</v>
      </c>
      <c r="AA1003" t="str">
        <f t="shared" si="164"/>
        <v>ASR_COMP</v>
      </c>
      <c r="AB1003" s="957">
        <f t="shared" si="165"/>
        <v>44682</v>
      </c>
      <c r="AC1003" t="str">
        <f t="shared" si="166"/>
        <v>Unaudited</v>
      </c>
    </row>
    <row r="1004" spans="1:29" x14ac:dyDescent="0.25">
      <c r="A1004" t="s">
        <v>423</v>
      </c>
      <c r="B1004" t="s">
        <v>1388</v>
      </c>
      <c r="C1004" t="s">
        <v>1389</v>
      </c>
      <c r="D1004">
        <v>1900</v>
      </c>
      <c r="E1004" s="957">
        <v>1</v>
      </c>
      <c r="F1004" t="s">
        <v>444</v>
      </c>
      <c r="G1004" s="957">
        <v>366</v>
      </c>
      <c r="H1004" t="s">
        <v>384</v>
      </c>
      <c r="I1004" s="937" t="s">
        <v>491</v>
      </c>
      <c r="J1004" s="937" t="s">
        <v>447</v>
      </c>
      <c r="K1004" s="937" t="s">
        <v>6</v>
      </c>
      <c r="L1004" s="945" t="s">
        <v>45</v>
      </c>
      <c r="M1004" s="960" t="s">
        <v>166</v>
      </c>
      <c r="N1004" s="677">
        <f t="shared" ca="1" si="173"/>
        <v>546914.76919999986</v>
      </c>
      <c r="O1004" s="677">
        <f t="shared" ca="1" si="172"/>
        <v>466858.13866595115</v>
      </c>
      <c r="P1004" s="677">
        <f t="shared" ca="1" si="172"/>
        <v>20068.017066746081</v>
      </c>
      <c r="Q1004" s="677">
        <f t="shared" ca="1" si="172"/>
        <v>27929.593339661769</v>
      </c>
      <c r="R1004" s="677">
        <f t="shared" ca="1" si="172"/>
        <v>7994.5228559024672</v>
      </c>
      <c r="S1004" s="677">
        <f t="shared" ca="1" si="172"/>
        <v>9281.7956250713542</v>
      </c>
      <c r="T1004" s="677">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7850.8032768952862</v>
      </c>
      <c r="U1004" s="677">
        <f t="shared" ca="1" si="174"/>
        <v>60.169514720791263</v>
      </c>
      <c r="V1004" s="677">
        <f t="shared" ca="1" si="174"/>
        <v>999.7396292069933</v>
      </c>
      <c r="W1004" s="677">
        <f t="shared" ca="1" si="170"/>
        <v>87.940059976541079</v>
      </c>
      <c r="X1004" s="677">
        <f t="shared" ca="1" si="174"/>
        <v>4734.9396784281334</v>
      </c>
      <c r="Y1004" s="677">
        <f t="shared" ca="1" si="174"/>
        <v>1049.1094874394375</v>
      </c>
      <c r="Z1004" s="677">
        <f t="shared" ca="1" si="174"/>
        <v>0</v>
      </c>
      <c r="AA1004" t="str">
        <f t="shared" si="164"/>
        <v>ASR_COMP</v>
      </c>
      <c r="AB1004" s="957">
        <f t="shared" si="165"/>
        <v>44682</v>
      </c>
      <c r="AC1004" t="str">
        <f t="shared" si="166"/>
        <v>Unaudited</v>
      </c>
    </row>
    <row r="1005" spans="1:29" x14ac:dyDescent="0.25">
      <c r="A1005" t="s">
        <v>423</v>
      </c>
      <c r="B1005" t="s">
        <v>1388</v>
      </c>
      <c r="C1005" t="s">
        <v>1389</v>
      </c>
      <c r="D1005">
        <v>1900</v>
      </c>
      <c r="E1005" s="957">
        <v>1</v>
      </c>
      <c r="F1005" t="s">
        <v>444</v>
      </c>
      <c r="G1005" s="957">
        <v>366</v>
      </c>
      <c r="H1005" t="s">
        <v>384</v>
      </c>
      <c r="I1005" s="962" t="s">
        <v>491</v>
      </c>
      <c r="J1005" s="962" t="s">
        <v>447</v>
      </c>
      <c r="K1005" s="962" t="s">
        <v>6</v>
      </c>
      <c r="L1005" s="953" t="s">
        <v>46</v>
      </c>
      <c r="M1005" s="962" t="s">
        <v>167</v>
      </c>
      <c r="N1005" s="677">
        <f t="shared" ca="1" si="173"/>
        <v>5685.474162338237</v>
      </c>
      <c r="O1005" s="677">
        <f t="shared" ca="1" si="174"/>
        <v>3549.8865865221792</v>
      </c>
      <c r="P1005" s="677">
        <f t="shared" ca="1" si="174"/>
        <v>673.23261135843779</v>
      </c>
      <c r="Q1005" s="677">
        <f t="shared" ca="1" si="174"/>
        <v>859.32904169811013</v>
      </c>
      <c r="R1005" s="677">
        <f t="shared" ca="1" si="174"/>
        <v>459.18053899199481</v>
      </c>
      <c r="S1005" s="677">
        <f t="shared" ca="1" si="174"/>
        <v>9.0514136183561131</v>
      </c>
      <c r="T1005" s="677">
        <f t="shared" ca="1" si="174"/>
        <v>0</v>
      </c>
      <c r="U1005" s="677">
        <f t="shared" ca="1" si="174"/>
        <v>0</v>
      </c>
      <c r="V1005" s="677">
        <f t="shared" ca="1" si="174"/>
        <v>13.661183582490921</v>
      </c>
      <c r="W1005" s="677">
        <f t="shared" ca="1" si="170"/>
        <v>0</v>
      </c>
      <c r="X1005" s="677">
        <f t="shared" ca="1" si="174"/>
        <v>28.462624726042684</v>
      </c>
      <c r="Y1005" s="677">
        <f t="shared" ca="1" si="174"/>
        <v>92.670161840625141</v>
      </c>
      <c r="Z1005" s="677">
        <f t="shared" ca="1" si="174"/>
        <v>0</v>
      </c>
      <c r="AA1005" t="str">
        <f t="shared" si="164"/>
        <v>ASR_COMP</v>
      </c>
      <c r="AB1005" s="957">
        <f t="shared" si="165"/>
        <v>44682</v>
      </c>
      <c r="AC1005" t="str">
        <f t="shared" si="166"/>
        <v>Unaudited</v>
      </c>
    </row>
    <row r="1006" spans="1:29" x14ac:dyDescent="0.25">
      <c r="A1006" t="s">
        <v>423</v>
      </c>
      <c r="B1006" t="s">
        <v>1388</v>
      </c>
      <c r="C1006" t="s">
        <v>1389</v>
      </c>
      <c r="D1006">
        <v>1900</v>
      </c>
      <c r="E1006" s="957">
        <v>1</v>
      </c>
      <c r="F1006" t="s">
        <v>444</v>
      </c>
      <c r="G1006" s="957">
        <v>366</v>
      </c>
      <c r="H1006" t="s">
        <v>384</v>
      </c>
      <c r="I1006" s="958" t="s">
        <v>491</v>
      </c>
      <c r="J1006" s="958" t="s">
        <v>447</v>
      </c>
      <c r="K1006" s="958" t="s">
        <v>6</v>
      </c>
      <c r="L1006" s="953" t="s">
        <v>168</v>
      </c>
      <c r="M1006" s="958" t="s">
        <v>464</v>
      </c>
      <c r="N1006" s="677">
        <f t="shared" ca="1" si="173"/>
        <v>-126500.67524548118</v>
      </c>
      <c r="O1006" s="677">
        <f t="shared" ca="1" si="174"/>
        <v>-85015.33814474933</v>
      </c>
      <c r="P1006" s="677">
        <f t="shared" ca="1" si="174"/>
        <v>-9848.5058361591873</v>
      </c>
      <c r="Q1006" s="677">
        <f t="shared" ca="1" si="174"/>
        <v>-12058.755418886352</v>
      </c>
      <c r="R1006" s="677">
        <f t="shared" ca="1" si="174"/>
        <v>-5209.6388013069327</v>
      </c>
      <c r="S1006" s="677">
        <f t="shared" ca="1" si="174"/>
        <v>-7137.4441220334884</v>
      </c>
      <c r="T1006" s="677">
        <f t="shared" ca="1" si="174"/>
        <v>0</v>
      </c>
      <c r="U1006" s="677">
        <f t="shared" ca="1" si="174"/>
        <v>-40.065875480097787</v>
      </c>
      <c r="V1006" s="677">
        <f t="shared" ca="1" si="174"/>
        <v>-1452.3580366399381</v>
      </c>
      <c r="W1006" s="677">
        <f t="shared" ca="1" si="170"/>
        <v>-1180.2911263605988</v>
      </c>
      <c r="X1006" s="677">
        <f t="shared" ca="1" si="174"/>
        <v>-3344.842136521258</v>
      </c>
      <c r="Y1006" s="677">
        <f t="shared" ca="1" si="174"/>
        <v>-1213.4357473440009</v>
      </c>
      <c r="Z1006" s="677">
        <f t="shared" ca="1" si="174"/>
        <v>0</v>
      </c>
      <c r="AA1006" t="str">
        <f t="shared" si="164"/>
        <v>ASR_COMP</v>
      </c>
      <c r="AB1006" s="957">
        <f t="shared" si="165"/>
        <v>44682</v>
      </c>
      <c r="AC1006" t="str">
        <f t="shared" si="166"/>
        <v>Unaudited</v>
      </c>
    </row>
    <row r="1007" spans="1:29" x14ac:dyDescent="0.25">
      <c r="A1007" t="s">
        <v>423</v>
      </c>
      <c r="B1007" t="s">
        <v>1388</v>
      </c>
      <c r="C1007" t="s">
        <v>1389</v>
      </c>
      <c r="D1007">
        <v>1900</v>
      </c>
      <c r="E1007" s="957">
        <v>1</v>
      </c>
      <c r="F1007" t="s">
        <v>444</v>
      </c>
      <c r="G1007" s="957">
        <v>366</v>
      </c>
      <c r="H1007" t="s">
        <v>384</v>
      </c>
      <c r="I1007" s="958" t="s">
        <v>491</v>
      </c>
      <c r="J1007" s="958" t="s">
        <v>447</v>
      </c>
      <c r="K1007" s="958" t="s">
        <v>437</v>
      </c>
      <c r="L1007" s="937" t="s">
        <v>123</v>
      </c>
      <c r="M1007" s="958" t="s">
        <v>32</v>
      </c>
      <c r="N1007" s="677">
        <f t="shared" ca="1" si="173"/>
        <v>0</v>
      </c>
      <c r="O1007" s="677">
        <f t="shared" ca="1" si="174"/>
        <v>0</v>
      </c>
      <c r="P1007" s="677">
        <f t="shared" ca="1" si="174"/>
        <v>0</v>
      </c>
      <c r="Q1007" s="677">
        <f t="shared" ca="1" si="174"/>
        <v>0</v>
      </c>
      <c r="R1007" s="677">
        <f t="shared" ca="1" si="174"/>
        <v>0</v>
      </c>
      <c r="S1007" s="677">
        <f t="shared" ca="1" si="174"/>
        <v>0</v>
      </c>
      <c r="T1007" s="677">
        <f t="shared" ca="1" si="174"/>
        <v>0</v>
      </c>
      <c r="U1007" s="677">
        <f t="shared" ca="1" si="174"/>
        <v>0</v>
      </c>
      <c r="V1007" s="677">
        <f t="shared" ca="1" si="174"/>
        <v>0</v>
      </c>
      <c r="W1007" s="677">
        <f t="shared" ca="1" si="170"/>
        <v>0</v>
      </c>
      <c r="X1007" s="677">
        <f t="shared" ca="1" si="174"/>
        <v>0</v>
      </c>
      <c r="Y1007" s="677">
        <f t="shared" ca="1" si="174"/>
        <v>0</v>
      </c>
      <c r="Z1007" s="677">
        <f t="shared" ca="1" si="174"/>
        <v>0</v>
      </c>
      <c r="AA1007" t="str">
        <f t="shared" si="164"/>
        <v>ASR_COMP</v>
      </c>
      <c r="AB1007" s="957">
        <f t="shared" si="165"/>
        <v>44682</v>
      </c>
      <c r="AC1007" t="str">
        <f t="shared" si="166"/>
        <v>Unaudited</v>
      </c>
    </row>
    <row r="1008" spans="1:29" x14ac:dyDescent="0.25">
      <c r="A1008" t="s">
        <v>423</v>
      </c>
      <c r="B1008" t="s">
        <v>1388</v>
      </c>
      <c r="C1008" t="s">
        <v>1389</v>
      </c>
      <c r="D1008">
        <v>1900</v>
      </c>
      <c r="E1008" s="957">
        <v>1</v>
      </c>
      <c r="F1008" t="s">
        <v>444</v>
      </c>
      <c r="G1008" s="957">
        <v>366</v>
      </c>
      <c r="H1008" t="s">
        <v>384</v>
      </c>
      <c r="I1008" s="958" t="s">
        <v>491</v>
      </c>
      <c r="J1008" s="958" t="s">
        <v>447</v>
      </c>
      <c r="K1008" s="958" t="s">
        <v>437</v>
      </c>
      <c r="L1008" s="937" t="s">
        <v>946</v>
      </c>
      <c r="M1008" s="958" t="s">
        <v>938</v>
      </c>
      <c r="N1008" s="677">
        <f t="shared" ca="1" si="173"/>
        <v>0</v>
      </c>
      <c r="O1008" s="677">
        <f t="shared" ca="1" si="174"/>
        <v>0</v>
      </c>
      <c r="P1008" s="677">
        <f t="shared" ca="1" si="174"/>
        <v>0</v>
      </c>
      <c r="Q1008" s="677">
        <f t="shared" ca="1" si="174"/>
        <v>0</v>
      </c>
      <c r="R1008" s="677">
        <f t="shared" ca="1" si="174"/>
        <v>0</v>
      </c>
      <c r="S1008" s="677">
        <f t="shared" ca="1" si="174"/>
        <v>0</v>
      </c>
      <c r="T1008" s="677">
        <f t="shared" ca="1" si="174"/>
        <v>0</v>
      </c>
      <c r="U1008" s="677">
        <f t="shared" ca="1" si="174"/>
        <v>0</v>
      </c>
      <c r="V1008" s="677">
        <f t="shared" ca="1" si="174"/>
        <v>0</v>
      </c>
      <c r="W1008" s="677">
        <f t="shared" ca="1" si="170"/>
        <v>0</v>
      </c>
      <c r="X1008" s="677">
        <f t="shared" ca="1" si="174"/>
        <v>0</v>
      </c>
      <c r="Y1008" s="677">
        <f t="shared" ca="1" si="174"/>
        <v>0</v>
      </c>
      <c r="Z1008" s="677">
        <f t="shared" ca="1" si="174"/>
        <v>0</v>
      </c>
      <c r="AA1008" t="str">
        <f t="shared" si="164"/>
        <v>ASR_COMP</v>
      </c>
      <c r="AB1008" s="957">
        <f t="shared" si="165"/>
        <v>44682</v>
      </c>
      <c r="AC1008" t="str">
        <f t="shared" si="166"/>
        <v>Unaudited</v>
      </c>
    </row>
    <row r="1009" spans="1:29" x14ac:dyDescent="0.25">
      <c r="A1009" t="s">
        <v>423</v>
      </c>
      <c r="B1009" t="s">
        <v>1388</v>
      </c>
      <c r="C1009" t="s">
        <v>1389</v>
      </c>
      <c r="D1009">
        <v>1900</v>
      </c>
      <c r="E1009" s="957">
        <v>1</v>
      </c>
      <c r="F1009" t="s">
        <v>444</v>
      </c>
      <c r="G1009" s="957">
        <v>366</v>
      </c>
      <c r="H1009" t="s">
        <v>384</v>
      </c>
      <c r="I1009" s="965" t="s">
        <v>491</v>
      </c>
      <c r="J1009" s="965" t="s">
        <v>447</v>
      </c>
      <c r="K1009" s="965" t="s">
        <v>437</v>
      </c>
      <c r="L1009" s="945" t="s">
        <v>170</v>
      </c>
      <c r="M1009" s="965" t="s">
        <v>40</v>
      </c>
      <c r="N1009" s="677">
        <f t="shared" ca="1" si="173"/>
        <v>23456.651172385627</v>
      </c>
      <c r="O1009" s="677">
        <f t="shared" ca="1" si="174"/>
        <v>19601.051722028922</v>
      </c>
      <c r="P1009" s="677">
        <f t="shared" ca="1" si="174"/>
        <v>842.55624547503919</v>
      </c>
      <c r="Q1009" s="677">
        <f t="shared" ca="1" si="174"/>
        <v>1610.4827560603487</v>
      </c>
      <c r="R1009" s="677">
        <f t="shared" ca="1" si="174"/>
        <v>460.98205032143784</v>
      </c>
      <c r="S1009" s="677">
        <f t="shared" ca="1" si="174"/>
        <v>539.60081428097624</v>
      </c>
      <c r="T1009" s="677">
        <f t="shared" ca="1" si="174"/>
        <v>0</v>
      </c>
      <c r="U1009" s="677">
        <f t="shared" ca="1" si="174"/>
        <v>3.4979782414655953</v>
      </c>
      <c r="V1009" s="677">
        <f t="shared" ca="1" si="174"/>
        <v>57.647220774304628</v>
      </c>
      <c r="W1009" s="677">
        <f t="shared" ca="1" si="170"/>
        <v>5.0708203458879071</v>
      </c>
      <c r="X1009" s="677">
        <f t="shared" ca="1" si="174"/>
        <v>275.26756774839924</v>
      </c>
      <c r="Y1009" s="677">
        <f t="shared" ca="1" si="174"/>
        <v>60.493997108838187</v>
      </c>
      <c r="Z1009" s="677">
        <f t="shared" ca="1" si="174"/>
        <v>0</v>
      </c>
      <c r="AA1009" t="str">
        <f t="shared" si="164"/>
        <v>ASR_COMP</v>
      </c>
      <c r="AB1009" s="957">
        <f t="shared" si="165"/>
        <v>44682</v>
      </c>
      <c r="AC1009" t="str">
        <f t="shared" si="166"/>
        <v>Unaudited</v>
      </c>
    </row>
    <row r="1010" spans="1:29" x14ac:dyDescent="0.25">
      <c r="A1010" t="s">
        <v>423</v>
      </c>
      <c r="B1010" t="s">
        <v>1388</v>
      </c>
      <c r="C1010" t="s">
        <v>1389</v>
      </c>
      <c r="D1010">
        <v>1900</v>
      </c>
      <c r="E1010" s="957">
        <v>1</v>
      </c>
      <c r="F1010" t="s">
        <v>444</v>
      </c>
      <c r="G1010" s="957">
        <v>366</v>
      </c>
      <c r="H1010" t="s">
        <v>384</v>
      </c>
      <c r="I1010" s="937" t="s">
        <v>491</v>
      </c>
      <c r="J1010" s="937" t="s">
        <v>447</v>
      </c>
      <c r="K1010" s="937" t="s">
        <v>437</v>
      </c>
      <c r="L1010" s="937" t="s">
        <v>171</v>
      </c>
      <c r="M1010" s="958" t="s">
        <v>332</v>
      </c>
      <c r="N1010" s="677">
        <f t="shared" ca="1" si="173"/>
        <v>0</v>
      </c>
      <c r="O1010" s="677">
        <f t="shared" ca="1" si="174"/>
        <v>0</v>
      </c>
      <c r="P1010" s="677">
        <f t="shared" ca="1" si="174"/>
        <v>0</v>
      </c>
      <c r="Q1010" s="677">
        <f t="shared" ca="1" si="174"/>
        <v>0</v>
      </c>
      <c r="R1010" s="677">
        <f t="shared" ca="1" si="174"/>
        <v>0</v>
      </c>
      <c r="S1010" s="677">
        <f t="shared" ca="1" si="174"/>
        <v>0</v>
      </c>
      <c r="T1010" s="677">
        <f t="shared" ca="1" si="174"/>
        <v>0</v>
      </c>
      <c r="U1010" s="677">
        <f t="shared" ca="1" si="174"/>
        <v>0</v>
      </c>
      <c r="V1010" s="677">
        <f t="shared" ca="1" si="174"/>
        <v>0</v>
      </c>
      <c r="W1010" s="677">
        <f t="shared" ca="1" si="170"/>
        <v>0</v>
      </c>
      <c r="X1010" s="677">
        <f t="shared" ca="1" si="174"/>
        <v>0</v>
      </c>
      <c r="Y1010" s="677">
        <f t="shared" ca="1" si="174"/>
        <v>0</v>
      </c>
      <c r="Z1010" s="677">
        <f t="shared" ca="1" si="174"/>
        <v>0</v>
      </c>
      <c r="AA1010" t="str">
        <f t="shared" si="164"/>
        <v>ASR_COMP</v>
      </c>
      <c r="AB1010" s="957">
        <f t="shared" si="165"/>
        <v>44682</v>
      </c>
      <c r="AC1010" t="str">
        <f t="shared" si="166"/>
        <v>Unaudited</v>
      </c>
    </row>
    <row r="1011" spans="1:29" x14ac:dyDescent="0.25">
      <c r="A1011" t="s">
        <v>423</v>
      </c>
      <c r="B1011" t="s">
        <v>1388</v>
      </c>
      <c r="C1011" t="s">
        <v>1389</v>
      </c>
      <c r="D1011">
        <v>1900</v>
      </c>
      <c r="E1011" s="957">
        <v>1</v>
      </c>
      <c r="F1011" t="s">
        <v>444</v>
      </c>
      <c r="G1011" s="957">
        <v>366</v>
      </c>
      <c r="H1011" t="s">
        <v>384</v>
      </c>
      <c r="I1011" s="937" t="s">
        <v>491</v>
      </c>
      <c r="J1011" s="937" t="s">
        <v>453</v>
      </c>
      <c r="K1011" s="937" t="s">
        <v>438</v>
      </c>
      <c r="L1011" s="943" t="s">
        <v>124</v>
      </c>
      <c r="M1011" s="959" t="s">
        <v>27</v>
      </c>
      <c r="N1011" s="677">
        <f t="shared" ca="1" si="173"/>
        <v>5077785.3032039283</v>
      </c>
      <c r="O1011" s="677">
        <f t="shared" ca="1" si="174"/>
        <v>-5248.0319405618993</v>
      </c>
      <c r="P1011" s="677">
        <f t="shared" ca="1" si="174"/>
        <v>5083033.33514449</v>
      </c>
      <c r="Q1011" s="677">
        <f t="shared" ca="1" si="174"/>
        <v>0</v>
      </c>
      <c r="R1011" s="677">
        <f t="shared" ca="1" si="174"/>
        <v>0</v>
      </c>
      <c r="S1011" s="677">
        <f t="shared" ca="1" si="174"/>
        <v>0</v>
      </c>
      <c r="T1011" s="677">
        <f t="shared" ca="1" si="174"/>
        <v>0</v>
      </c>
      <c r="U1011" s="677">
        <f t="shared" ca="1" si="174"/>
        <v>0</v>
      </c>
      <c r="V1011" s="677">
        <f t="shared" ca="1" si="174"/>
        <v>0</v>
      </c>
      <c r="W1011" s="677">
        <f t="shared" ca="1" si="170"/>
        <v>0</v>
      </c>
      <c r="X1011" s="677">
        <f t="shared" ca="1" si="174"/>
        <v>0</v>
      </c>
      <c r="Y1011" s="677">
        <f t="shared" ca="1" si="174"/>
        <v>0</v>
      </c>
      <c r="Z1011" s="677">
        <f t="shared" ca="1" si="174"/>
        <v>0</v>
      </c>
      <c r="AA1011" t="str">
        <f t="shared" si="164"/>
        <v>ASR_COMP</v>
      </c>
      <c r="AB1011" s="957">
        <f t="shared" si="165"/>
        <v>44682</v>
      </c>
      <c r="AC1011" t="str">
        <f t="shared" si="166"/>
        <v>Unaudited</v>
      </c>
    </row>
    <row r="1012" spans="1:29" x14ac:dyDescent="0.25">
      <c r="A1012" t="s">
        <v>423</v>
      </c>
      <c r="B1012" t="s">
        <v>1388</v>
      </c>
      <c r="C1012" t="s">
        <v>1389</v>
      </c>
      <c r="D1012">
        <v>1900</v>
      </c>
      <c r="E1012" s="957">
        <v>1</v>
      </c>
      <c r="F1012" t="s">
        <v>444</v>
      </c>
      <c r="G1012" s="957">
        <v>366</v>
      </c>
      <c r="H1012" t="s">
        <v>384</v>
      </c>
      <c r="I1012" s="958" t="s">
        <v>491</v>
      </c>
      <c r="J1012" s="958" t="s">
        <v>453</v>
      </c>
      <c r="K1012" s="958" t="s">
        <v>438</v>
      </c>
      <c r="L1012" s="937" t="s">
        <v>125</v>
      </c>
      <c r="M1012" s="958" t="s">
        <v>100</v>
      </c>
      <c r="N1012" s="677">
        <f t="shared" ca="1" si="173"/>
        <v>254548.95030245779</v>
      </c>
      <c r="O1012" s="677">
        <f t="shared" ca="1" si="174"/>
        <v>113195.73070560189</v>
      </c>
      <c r="P1012" s="677">
        <f t="shared" ca="1" si="174"/>
        <v>141353.2195968559</v>
      </c>
      <c r="Q1012" s="677">
        <f t="shared" ca="1" si="174"/>
        <v>0</v>
      </c>
      <c r="R1012" s="677">
        <f t="shared" ca="1" si="174"/>
        <v>0</v>
      </c>
      <c r="S1012" s="677">
        <f t="shared" ca="1" si="174"/>
        <v>0</v>
      </c>
      <c r="T1012" s="677">
        <f t="shared" ca="1" si="174"/>
        <v>0</v>
      </c>
      <c r="U1012" s="677">
        <f t="shared" ca="1" si="174"/>
        <v>0</v>
      </c>
      <c r="V1012" s="677">
        <f t="shared" ca="1" si="174"/>
        <v>0</v>
      </c>
      <c r="W1012" s="677">
        <f t="shared" ca="1" si="170"/>
        <v>0</v>
      </c>
      <c r="X1012" s="677">
        <f t="shared" ca="1" si="174"/>
        <v>0</v>
      </c>
      <c r="Y1012" s="677">
        <f t="shared" ca="1" si="174"/>
        <v>0</v>
      </c>
      <c r="Z1012" s="677">
        <f t="shared" ca="1" si="174"/>
        <v>0</v>
      </c>
      <c r="AA1012" t="str">
        <f t="shared" si="164"/>
        <v>ASR_COMP</v>
      </c>
      <c r="AB1012" s="957">
        <f t="shared" si="165"/>
        <v>44682</v>
      </c>
      <c r="AC1012" t="str">
        <f t="shared" si="166"/>
        <v>Unaudited</v>
      </c>
    </row>
    <row r="1013" spans="1:29" x14ac:dyDescent="0.25">
      <c r="A1013" t="s">
        <v>423</v>
      </c>
      <c r="B1013" t="s">
        <v>1388</v>
      </c>
      <c r="C1013" t="s">
        <v>1389</v>
      </c>
      <c r="D1013">
        <v>1900</v>
      </c>
      <c r="E1013" s="957">
        <v>1</v>
      </c>
      <c r="F1013" t="s">
        <v>444</v>
      </c>
      <c r="G1013" s="957">
        <v>366</v>
      </c>
      <c r="H1013" t="s">
        <v>384</v>
      </c>
      <c r="I1013" s="937" t="s">
        <v>491</v>
      </c>
      <c r="J1013" s="937" t="s">
        <v>453</v>
      </c>
      <c r="K1013" s="937" t="s">
        <v>438</v>
      </c>
      <c r="L1013" s="937" t="s">
        <v>126</v>
      </c>
      <c r="M1013" s="958" t="s">
        <v>101</v>
      </c>
      <c r="N1013" s="677">
        <f t="shared" ca="1" si="173"/>
        <v>696799.1871369587</v>
      </c>
      <c r="O1013" s="677">
        <f t="shared" ca="1" si="174"/>
        <v>519230.17208465666</v>
      </c>
      <c r="P1013" s="677">
        <f t="shared" ca="1" si="174"/>
        <v>177569.01505230201</v>
      </c>
      <c r="Q1013" s="677">
        <f t="shared" ca="1" si="174"/>
        <v>0</v>
      </c>
      <c r="R1013" s="677">
        <f t="shared" ca="1" si="174"/>
        <v>0</v>
      </c>
      <c r="S1013" s="677">
        <f t="shared" ca="1" si="174"/>
        <v>0</v>
      </c>
      <c r="T1013" s="677">
        <f t="shared" ca="1" si="174"/>
        <v>0</v>
      </c>
      <c r="U1013" s="677">
        <f t="shared" ca="1" si="174"/>
        <v>0</v>
      </c>
      <c r="V1013" s="677">
        <f t="shared" ca="1" si="174"/>
        <v>0</v>
      </c>
      <c r="W1013" s="677">
        <f t="shared" ca="1" si="170"/>
        <v>0</v>
      </c>
      <c r="X1013" s="677">
        <f t="shared" ca="1" si="174"/>
        <v>0</v>
      </c>
      <c r="Y1013" s="677">
        <f t="shared" ca="1" si="174"/>
        <v>0</v>
      </c>
      <c r="Z1013" s="677">
        <f t="shared" ca="1" si="174"/>
        <v>0</v>
      </c>
      <c r="AA1013" t="str">
        <f t="shared" si="164"/>
        <v>ASR_COMP</v>
      </c>
      <c r="AB1013" s="957">
        <f t="shared" si="165"/>
        <v>44682</v>
      </c>
      <c r="AC1013" t="str">
        <f t="shared" si="166"/>
        <v>Unaudited</v>
      </c>
    </row>
    <row r="1014" spans="1:29" x14ac:dyDescent="0.25">
      <c r="A1014" t="s">
        <v>423</v>
      </c>
      <c r="B1014" t="s">
        <v>1388</v>
      </c>
      <c r="C1014" t="s">
        <v>1389</v>
      </c>
      <c r="D1014">
        <v>1900</v>
      </c>
      <c r="E1014" s="957">
        <v>1</v>
      </c>
      <c r="F1014" t="s">
        <v>444</v>
      </c>
      <c r="G1014" s="957">
        <v>366</v>
      </c>
      <c r="H1014" t="s">
        <v>384</v>
      </c>
      <c r="I1014" s="937" t="s">
        <v>491</v>
      </c>
      <c r="J1014" s="937" t="s">
        <v>453</v>
      </c>
      <c r="K1014" s="937" t="s">
        <v>438</v>
      </c>
      <c r="L1014" s="937" t="s">
        <v>127</v>
      </c>
      <c r="M1014" s="958" t="s">
        <v>102</v>
      </c>
      <c r="N1014" s="677">
        <f t="shared" ca="1" si="173"/>
        <v>166285.8171504561</v>
      </c>
      <c r="O1014" s="677">
        <f t="shared" ca="1" si="174"/>
        <v>99780.460037511628</v>
      </c>
      <c r="P1014" s="677">
        <f t="shared" ca="1" si="174"/>
        <v>66505.357112944475</v>
      </c>
      <c r="Q1014" s="677">
        <f t="shared" ca="1" si="174"/>
        <v>0</v>
      </c>
      <c r="R1014" s="677">
        <f t="shared" ca="1" si="174"/>
        <v>0</v>
      </c>
      <c r="S1014" s="677">
        <f t="shared" ca="1" si="174"/>
        <v>0</v>
      </c>
      <c r="T1014" s="677">
        <f t="shared" ca="1" si="174"/>
        <v>0</v>
      </c>
      <c r="U1014" s="677">
        <f t="shared" ca="1" si="174"/>
        <v>0</v>
      </c>
      <c r="V1014" s="677">
        <f t="shared" ca="1" si="174"/>
        <v>0</v>
      </c>
      <c r="W1014" s="677">
        <f t="shared" ca="1" si="170"/>
        <v>0</v>
      </c>
      <c r="X1014" s="677">
        <f t="shared" ca="1" si="174"/>
        <v>0</v>
      </c>
      <c r="Y1014" s="677">
        <f t="shared" ca="1" si="174"/>
        <v>0</v>
      </c>
      <c r="Z1014" s="677">
        <f t="shared" ca="1" si="174"/>
        <v>0</v>
      </c>
      <c r="AA1014" t="str">
        <f t="shared" si="164"/>
        <v>ASR_COMP</v>
      </c>
      <c r="AB1014" s="957">
        <f t="shared" si="165"/>
        <v>44682</v>
      </c>
      <c r="AC1014" t="str">
        <f t="shared" si="166"/>
        <v>Unaudited</v>
      </c>
    </row>
    <row r="1015" spans="1:29" x14ac:dyDescent="0.25">
      <c r="A1015" t="s">
        <v>423</v>
      </c>
      <c r="B1015" t="s">
        <v>1388</v>
      </c>
      <c r="C1015" t="s">
        <v>1389</v>
      </c>
      <c r="D1015">
        <v>1900</v>
      </c>
      <c r="E1015" s="957">
        <v>1</v>
      </c>
      <c r="F1015" t="s">
        <v>444</v>
      </c>
      <c r="G1015" s="957">
        <v>366</v>
      </c>
      <c r="H1015" t="s">
        <v>384</v>
      </c>
      <c r="I1015" s="958" t="s">
        <v>491</v>
      </c>
      <c r="J1015" s="958" t="s">
        <v>453</v>
      </c>
      <c r="K1015" s="958" t="s">
        <v>438</v>
      </c>
      <c r="L1015" s="937" t="s">
        <v>128</v>
      </c>
      <c r="M1015" s="958" t="s">
        <v>103</v>
      </c>
      <c r="N1015" s="677">
        <f t="shared" ca="1" si="173"/>
        <v>577417.44632164249</v>
      </c>
      <c r="O1015" s="677">
        <f t="shared" ca="1" si="174"/>
        <v>111153.27081516724</v>
      </c>
      <c r="P1015" s="677">
        <f t="shared" ca="1" si="174"/>
        <v>466264.17550647527</v>
      </c>
      <c r="Q1015" s="677">
        <f t="shared" ca="1" si="174"/>
        <v>0</v>
      </c>
      <c r="R1015" s="677">
        <f t="shared" ca="1" si="174"/>
        <v>0</v>
      </c>
      <c r="S1015" s="677">
        <f t="shared" ca="1" si="174"/>
        <v>0</v>
      </c>
      <c r="T1015" s="677">
        <f t="shared" ca="1" si="174"/>
        <v>0</v>
      </c>
      <c r="U1015" s="677">
        <f t="shared" ca="1" si="174"/>
        <v>0</v>
      </c>
      <c r="V1015" s="677">
        <f t="shared" ca="1" si="174"/>
        <v>0</v>
      </c>
      <c r="W1015" s="677">
        <f t="shared" ca="1" si="170"/>
        <v>0</v>
      </c>
      <c r="X1015" s="677">
        <f t="shared" ca="1" si="174"/>
        <v>0</v>
      </c>
      <c r="Y1015" s="677">
        <f t="shared" ca="1" si="174"/>
        <v>0</v>
      </c>
      <c r="Z1015" s="677">
        <f t="shared" ca="1" si="174"/>
        <v>0</v>
      </c>
      <c r="AA1015" t="str">
        <f t="shared" si="164"/>
        <v>ASR_COMP</v>
      </c>
      <c r="AB1015" s="957">
        <f t="shared" si="165"/>
        <v>44682</v>
      </c>
      <c r="AC1015" t="str">
        <f t="shared" si="166"/>
        <v>Unaudited</v>
      </c>
    </row>
    <row r="1016" spans="1:29" x14ac:dyDescent="0.25">
      <c r="A1016" t="s">
        <v>423</v>
      </c>
      <c r="B1016" t="s">
        <v>1388</v>
      </c>
      <c r="C1016" t="s">
        <v>1389</v>
      </c>
      <c r="D1016">
        <v>1900</v>
      </c>
      <c r="E1016" s="957">
        <v>1</v>
      </c>
      <c r="F1016" t="s">
        <v>444</v>
      </c>
      <c r="G1016" s="957">
        <v>366</v>
      </c>
      <c r="H1016" t="s">
        <v>384</v>
      </c>
      <c r="I1016" s="958" t="s">
        <v>491</v>
      </c>
      <c r="J1016" s="958" t="s">
        <v>453</v>
      </c>
      <c r="K1016" s="958" t="s">
        <v>438</v>
      </c>
      <c r="L1016" s="953" t="s">
        <v>129</v>
      </c>
      <c r="M1016" s="958" t="s">
        <v>28</v>
      </c>
      <c r="N1016" s="677">
        <f t="shared" ca="1" si="173"/>
        <v>116097.93911547397</v>
      </c>
      <c r="O1016" s="677">
        <f t="shared" ca="1" si="174"/>
        <v>116097.93911547397</v>
      </c>
      <c r="P1016" s="677">
        <f t="shared" ca="1" si="174"/>
        <v>0</v>
      </c>
      <c r="Q1016" s="677">
        <f t="shared" ca="1" si="174"/>
        <v>0</v>
      </c>
      <c r="R1016" s="677">
        <f t="shared" ca="1" si="174"/>
        <v>0</v>
      </c>
      <c r="S1016" s="677">
        <f t="shared" ca="1" si="174"/>
        <v>0</v>
      </c>
      <c r="T1016" s="677">
        <f t="shared" ca="1" si="174"/>
        <v>0</v>
      </c>
      <c r="U1016" s="677">
        <f t="shared" ca="1" si="174"/>
        <v>0</v>
      </c>
      <c r="V1016" s="677">
        <f t="shared" ca="1" si="174"/>
        <v>0</v>
      </c>
      <c r="W1016" s="677">
        <f t="shared" ca="1" si="170"/>
        <v>0</v>
      </c>
      <c r="X1016" s="677">
        <f t="shared" ca="1" si="174"/>
        <v>0</v>
      </c>
      <c r="Y1016" s="677">
        <f t="shared" ca="1" si="174"/>
        <v>0</v>
      </c>
      <c r="Z1016" s="677">
        <f t="shared" ca="1" si="174"/>
        <v>0</v>
      </c>
      <c r="AA1016" t="str">
        <f t="shared" si="164"/>
        <v>ASR_COMP</v>
      </c>
      <c r="AB1016" s="957">
        <f t="shared" si="165"/>
        <v>44682</v>
      </c>
      <c r="AC1016" t="str">
        <f t="shared" si="166"/>
        <v>Unaudited</v>
      </c>
    </row>
    <row r="1017" spans="1:29" x14ac:dyDescent="0.25">
      <c r="A1017" t="s">
        <v>423</v>
      </c>
      <c r="B1017" t="s">
        <v>1388</v>
      </c>
      <c r="C1017" t="s">
        <v>1389</v>
      </c>
      <c r="D1017">
        <v>1900</v>
      </c>
      <c r="E1017" s="957">
        <v>1</v>
      </c>
      <c r="F1017" t="s">
        <v>444</v>
      </c>
      <c r="G1017" s="957">
        <v>366</v>
      </c>
      <c r="H1017" t="s">
        <v>384</v>
      </c>
      <c r="I1017" s="937" t="s">
        <v>491</v>
      </c>
      <c r="J1017" s="937" t="s">
        <v>439</v>
      </c>
      <c r="K1017" s="937" t="s">
        <v>439</v>
      </c>
      <c r="L1017" s="937" t="s">
        <v>131</v>
      </c>
      <c r="M1017" s="958" t="s">
        <v>329</v>
      </c>
      <c r="N1017" s="677">
        <f t="shared" ca="1" si="173"/>
        <v>0</v>
      </c>
      <c r="O1017" s="677">
        <f t="shared" ca="1" si="174"/>
        <v>0</v>
      </c>
      <c r="P1017" s="677">
        <f t="shared" ca="1" si="174"/>
        <v>0</v>
      </c>
      <c r="Q1017" s="677">
        <f t="shared" ca="1" si="174"/>
        <v>0</v>
      </c>
      <c r="R1017" s="677">
        <f t="shared" ca="1" si="174"/>
        <v>0</v>
      </c>
      <c r="S1017" s="677">
        <f t="shared" ca="1" si="174"/>
        <v>0</v>
      </c>
      <c r="T1017" s="677">
        <f t="shared" ca="1" si="174"/>
        <v>0</v>
      </c>
      <c r="U1017" s="677">
        <f t="shared" ca="1" si="174"/>
        <v>0</v>
      </c>
      <c r="V1017" s="677">
        <f t="shared" ca="1" si="174"/>
        <v>0</v>
      </c>
      <c r="W1017" s="677">
        <f t="shared" ca="1" si="170"/>
        <v>0</v>
      </c>
      <c r="X1017" s="677">
        <f t="shared" ca="1" si="174"/>
        <v>0</v>
      </c>
      <c r="Y1017" s="677">
        <f t="shared" ca="1" si="174"/>
        <v>0</v>
      </c>
      <c r="Z1017" s="677">
        <f t="shared" ca="1" si="174"/>
        <v>0</v>
      </c>
      <c r="AA1017" t="str">
        <f t="shared" si="164"/>
        <v>ASR_COMP</v>
      </c>
      <c r="AB1017" s="957">
        <f t="shared" si="165"/>
        <v>44682</v>
      </c>
      <c r="AC1017" t="str">
        <f t="shared" si="166"/>
        <v>Unaudited</v>
      </c>
    </row>
    <row r="1018" spans="1:29" x14ac:dyDescent="0.25">
      <c r="A1018" t="s">
        <v>423</v>
      </c>
      <c r="B1018" t="s">
        <v>1388</v>
      </c>
      <c r="C1018" t="s">
        <v>1389</v>
      </c>
      <c r="D1018">
        <v>1900</v>
      </c>
      <c r="E1018" s="957">
        <v>1</v>
      </c>
      <c r="F1018" t="s">
        <v>444</v>
      </c>
      <c r="G1018" s="957">
        <v>366</v>
      </c>
      <c r="H1018" t="s">
        <v>384</v>
      </c>
      <c r="I1018" s="937" t="s">
        <v>491</v>
      </c>
      <c r="J1018" s="937" t="s">
        <v>439</v>
      </c>
      <c r="K1018" s="937" t="s">
        <v>439</v>
      </c>
      <c r="L1018" s="937" t="s">
        <v>132</v>
      </c>
      <c r="M1018" s="958" t="s">
        <v>328</v>
      </c>
      <c r="N1018" s="677">
        <f t="shared" ca="1" si="173"/>
        <v>0</v>
      </c>
      <c r="O1018" s="677">
        <f t="shared" ca="1" si="174"/>
        <v>0</v>
      </c>
      <c r="P1018" s="677">
        <f t="shared" ca="1" si="174"/>
        <v>0</v>
      </c>
      <c r="Q1018" s="677">
        <f t="shared" ca="1" si="174"/>
        <v>0</v>
      </c>
      <c r="R1018" s="677">
        <f t="shared" ca="1" si="174"/>
        <v>0</v>
      </c>
      <c r="S1018" s="677">
        <f t="shared" ca="1" si="174"/>
        <v>0</v>
      </c>
      <c r="T1018" s="677">
        <f t="shared" ca="1" si="174"/>
        <v>0</v>
      </c>
      <c r="U1018" s="677">
        <f t="shared" ca="1" si="174"/>
        <v>0</v>
      </c>
      <c r="V1018" s="677">
        <f t="shared" ca="1" si="174"/>
        <v>0</v>
      </c>
      <c r="W1018" s="677">
        <f t="shared" ca="1" si="170"/>
        <v>0</v>
      </c>
      <c r="X1018" s="677">
        <f t="shared" ca="1" si="174"/>
        <v>0</v>
      </c>
      <c r="Y1018" s="677">
        <f t="shared" ca="1" si="174"/>
        <v>0</v>
      </c>
      <c r="Z1018" s="677">
        <f t="shared" ca="1" si="174"/>
        <v>0</v>
      </c>
      <c r="AA1018" t="str">
        <f t="shared" si="164"/>
        <v>ASR_COMP</v>
      </c>
      <c r="AB1018" s="957">
        <f t="shared" si="165"/>
        <v>44682</v>
      </c>
      <c r="AC1018" t="str">
        <f t="shared" si="166"/>
        <v>Unaudited</v>
      </c>
    </row>
    <row r="1019" spans="1:29" ht="30" x14ac:dyDescent="0.25">
      <c r="A1019" t="s">
        <v>423</v>
      </c>
      <c r="B1019" t="s">
        <v>1388</v>
      </c>
      <c r="C1019" t="s">
        <v>1389</v>
      </c>
      <c r="D1019">
        <v>1900</v>
      </c>
      <c r="E1019" s="957">
        <v>1</v>
      </c>
      <c r="F1019" t="s">
        <v>444</v>
      </c>
      <c r="G1019" s="957">
        <v>366</v>
      </c>
      <c r="H1019" t="s">
        <v>384</v>
      </c>
      <c r="I1019" s="937" t="s">
        <v>491</v>
      </c>
      <c r="J1019" s="937" t="s">
        <v>439</v>
      </c>
      <c r="K1019" s="937" t="s">
        <v>439</v>
      </c>
      <c r="L1019" s="937" t="s">
        <v>133</v>
      </c>
      <c r="M1019" s="958" t="s">
        <v>182</v>
      </c>
      <c r="N1019" s="677">
        <f t="shared" ca="1" si="173"/>
        <v>0</v>
      </c>
      <c r="O1019" s="677">
        <f t="shared" ca="1" si="174"/>
        <v>0</v>
      </c>
      <c r="P1019" s="677">
        <f t="shared" ca="1" si="174"/>
        <v>0</v>
      </c>
      <c r="Q1019" s="677">
        <f t="shared" ca="1" si="174"/>
        <v>0</v>
      </c>
      <c r="R1019" s="677">
        <f t="shared" ca="1" si="174"/>
        <v>0</v>
      </c>
      <c r="S1019" s="677">
        <f t="shared" ca="1" si="174"/>
        <v>0</v>
      </c>
      <c r="T1019" s="677">
        <f t="shared" ca="1" si="174"/>
        <v>0</v>
      </c>
      <c r="U1019" s="677">
        <f t="shared" ca="1" si="174"/>
        <v>0</v>
      </c>
      <c r="V1019" s="677">
        <f t="shared" ca="1" si="174"/>
        <v>0</v>
      </c>
      <c r="W1019" s="677">
        <f t="shared" ca="1" si="170"/>
        <v>0</v>
      </c>
      <c r="X1019" s="677">
        <f t="shared" ca="1" si="174"/>
        <v>0</v>
      </c>
      <c r="Y1019" s="677">
        <f t="shared" ca="1" si="174"/>
        <v>0</v>
      </c>
      <c r="Z1019" s="677">
        <f t="shared" ca="1" si="174"/>
        <v>0</v>
      </c>
      <c r="AA1019" t="str">
        <f t="shared" si="164"/>
        <v>ASR_COMP</v>
      </c>
      <c r="AB1019" s="957">
        <f t="shared" si="165"/>
        <v>44682</v>
      </c>
      <c r="AC1019" t="str">
        <f t="shared" si="166"/>
        <v>Unaudited</v>
      </c>
    </row>
    <row r="1020" spans="1:29" x14ac:dyDescent="0.25">
      <c r="A1020" t="s">
        <v>423</v>
      </c>
      <c r="B1020" t="s">
        <v>1388</v>
      </c>
      <c r="C1020" t="s">
        <v>1389</v>
      </c>
      <c r="D1020">
        <v>1900</v>
      </c>
      <c r="E1020" s="957">
        <v>1</v>
      </c>
      <c r="F1020" t="s">
        <v>444</v>
      </c>
      <c r="G1020" s="957">
        <v>366</v>
      </c>
      <c r="H1020" t="s">
        <v>384</v>
      </c>
      <c r="I1020" s="937" t="s">
        <v>491</v>
      </c>
      <c r="J1020" s="937" t="s">
        <v>439</v>
      </c>
      <c r="K1020" s="937" t="s">
        <v>439</v>
      </c>
      <c r="L1020" s="953" t="s">
        <v>134</v>
      </c>
      <c r="M1020" s="958" t="s">
        <v>497</v>
      </c>
      <c r="N1020" s="677">
        <f t="shared" ca="1" si="173"/>
        <v>0</v>
      </c>
      <c r="O1020" s="677">
        <f t="shared" ca="1" si="174"/>
        <v>0</v>
      </c>
      <c r="P1020" s="677">
        <f t="shared" ca="1" si="174"/>
        <v>0</v>
      </c>
      <c r="Q1020" s="677">
        <f t="shared" ca="1" si="174"/>
        <v>0</v>
      </c>
      <c r="R1020" s="677">
        <f t="shared" ca="1" si="174"/>
        <v>0</v>
      </c>
      <c r="S1020" s="677">
        <f t="shared" ca="1" si="174"/>
        <v>0</v>
      </c>
      <c r="T1020" s="677">
        <f t="shared" ca="1" si="174"/>
        <v>0</v>
      </c>
      <c r="U1020" s="677">
        <f t="shared" ca="1" si="174"/>
        <v>0</v>
      </c>
      <c r="V1020" s="677">
        <f t="shared" ca="1" si="174"/>
        <v>0</v>
      </c>
      <c r="W1020" s="677">
        <f t="shared" ca="1" si="170"/>
        <v>0</v>
      </c>
      <c r="X1020" s="677">
        <f t="shared" ca="1" si="174"/>
        <v>0</v>
      </c>
      <c r="Y1020" s="677">
        <f t="shared" ca="1" si="174"/>
        <v>0</v>
      </c>
      <c r="Z1020" s="677">
        <f t="shared" ca="1" si="174"/>
        <v>0</v>
      </c>
      <c r="AA1020" t="str">
        <f t="shared" si="164"/>
        <v>ASR_COMP</v>
      </c>
      <c r="AB1020" s="957">
        <f t="shared" si="165"/>
        <v>44682</v>
      </c>
      <c r="AC1020" t="str">
        <f t="shared" si="166"/>
        <v>Unaudited</v>
      </c>
    </row>
    <row r="1021" spans="1:29" x14ac:dyDescent="0.25">
      <c r="A1021" t="s">
        <v>423</v>
      </c>
      <c r="B1021" t="s">
        <v>1388</v>
      </c>
      <c r="C1021" t="s">
        <v>1389</v>
      </c>
      <c r="D1021">
        <v>1900</v>
      </c>
      <c r="E1021" s="957">
        <v>1</v>
      </c>
      <c r="F1021" t="s">
        <v>444</v>
      </c>
      <c r="G1021" s="957">
        <v>366</v>
      </c>
      <c r="H1021" t="s">
        <v>384</v>
      </c>
      <c r="I1021" s="937" t="s">
        <v>491</v>
      </c>
      <c r="J1021" s="937" t="s">
        <v>439</v>
      </c>
      <c r="K1021" s="937" t="s">
        <v>439</v>
      </c>
      <c r="L1021" s="953" t="s">
        <v>135</v>
      </c>
      <c r="M1021" s="958" t="s">
        <v>498</v>
      </c>
      <c r="N1021" s="677">
        <f t="shared" ca="1" si="173"/>
        <v>0</v>
      </c>
      <c r="O1021" s="677">
        <f t="shared" ca="1" si="174"/>
        <v>0</v>
      </c>
      <c r="P1021" s="677">
        <f t="shared" ca="1" si="174"/>
        <v>0</v>
      </c>
      <c r="Q1021" s="677">
        <f t="shared" ca="1" si="174"/>
        <v>0</v>
      </c>
      <c r="R1021" s="677">
        <f t="shared" ca="1" si="174"/>
        <v>0</v>
      </c>
      <c r="S1021" s="677">
        <f t="shared" ca="1" si="174"/>
        <v>0</v>
      </c>
      <c r="T1021" s="677">
        <f t="shared" ca="1" si="174"/>
        <v>0</v>
      </c>
      <c r="U1021" s="677">
        <f t="shared" ca="1" si="174"/>
        <v>0</v>
      </c>
      <c r="V1021" s="677">
        <f t="shared" ca="1" si="174"/>
        <v>0</v>
      </c>
      <c r="W1021" s="677">
        <f t="shared" ca="1" si="170"/>
        <v>0</v>
      </c>
      <c r="X1021" s="677">
        <f t="shared" ca="1" si="174"/>
        <v>0</v>
      </c>
      <c r="Y1021" s="677">
        <f t="shared" ca="1" si="174"/>
        <v>0</v>
      </c>
      <c r="Z1021" s="677">
        <f t="shared" ca="1" si="174"/>
        <v>0</v>
      </c>
      <c r="AA1021" t="str">
        <f t="shared" si="164"/>
        <v>ASR_COMP</v>
      </c>
      <c r="AB1021" s="957">
        <f t="shared" si="165"/>
        <v>44682</v>
      </c>
      <c r="AC1021" t="str">
        <f t="shared" si="166"/>
        <v>Unaudited</v>
      </c>
    </row>
    <row r="1022" spans="1:29" x14ac:dyDescent="0.25">
      <c r="A1022" t="s">
        <v>423</v>
      </c>
      <c r="B1022" t="s">
        <v>1388</v>
      </c>
      <c r="C1022" t="s">
        <v>1389</v>
      </c>
      <c r="D1022">
        <v>1900</v>
      </c>
      <c r="E1022" s="957">
        <v>1</v>
      </c>
      <c r="F1022" t="s">
        <v>444</v>
      </c>
      <c r="G1022" s="957">
        <v>366</v>
      </c>
      <c r="H1022" t="s">
        <v>384</v>
      </c>
      <c r="I1022" s="937" t="s">
        <v>491</v>
      </c>
      <c r="J1022" s="937" t="s">
        <v>439</v>
      </c>
      <c r="K1022" s="937" t="s">
        <v>439</v>
      </c>
      <c r="L1022" s="937" t="s">
        <v>136</v>
      </c>
      <c r="M1022" s="958" t="s">
        <v>499</v>
      </c>
      <c r="N1022" s="677">
        <f t="shared" ca="1" si="173"/>
        <v>0</v>
      </c>
      <c r="O1022" s="677">
        <f t="shared" ca="1" si="174"/>
        <v>0</v>
      </c>
      <c r="P1022" s="677">
        <f t="shared" ca="1" si="174"/>
        <v>0</v>
      </c>
      <c r="Q1022" s="677">
        <f t="shared" ca="1" si="174"/>
        <v>0</v>
      </c>
      <c r="R1022" s="677">
        <f t="shared" ca="1" si="174"/>
        <v>0</v>
      </c>
      <c r="S1022" s="677">
        <f t="shared" ca="1" si="174"/>
        <v>0</v>
      </c>
      <c r="T1022" s="677">
        <f t="shared" ca="1" si="174"/>
        <v>0</v>
      </c>
      <c r="U1022" s="677">
        <f t="shared" ca="1" si="174"/>
        <v>0</v>
      </c>
      <c r="V1022" s="677">
        <f t="shared" ca="1" si="174"/>
        <v>0</v>
      </c>
      <c r="W1022" s="677">
        <f t="shared" ca="1" si="170"/>
        <v>0</v>
      </c>
      <c r="X1022" s="677">
        <f t="shared" ca="1" si="174"/>
        <v>0</v>
      </c>
      <c r="Y1022" s="677">
        <f t="shared" ca="1" si="174"/>
        <v>0</v>
      </c>
      <c r="Z1022" s="677">
        <f t="shared" ca="1" si="174"/>
        <v>0</v>
      </c>
      <c r="AA1022" t="str">
        <f t="shared" si="164"/>
        <v>ASR_COMP</v>
      </c>
      <c r="AB1022" s="957">
        <f t="shared" si="165"/>
        <v>44682</v>
      </c>
      <c r="AC1022" t="str">
        <f t="shared" si="166"/>
        <v>Unaudited</v>
      </c>
    </row>
    <row r="1023" spans="1:29" ht="30" x14ac:dyDescent="0.25">
      <c r="A1023" t="s">
        <v>423</v>
      </c>
      <c r="B1023" t="s">
        <v>1388</v>
      </c>
      <c r="C1023" t="s">
        <v>1389</v>
      </c>
      <c r="D1023">
        <v>1900</v>
      </c>
      <c r="E1023" s="957">
        <v>1</v>
      </c>
      <c r="F1023" t="s">
        <v>444</v>
      </c>
      <c r="G1023" s="957">
        <v>366</v>
      </c>
      <c r="H1023" t="s">
        <v>384</v>
      </c>
      <c r="I1023" s="958" t="s">
        <v>492</v>
      </c>
      <c r="J1023" s="958" t="s">
        <v>26</v>
      </c>
      <c r="K1023" s="958" t="s">
        <v>26</v>
      </c>
      <c r="L1023" s="937" t="s">
        <v>272</v>
      </c>
      <c r="M1023" s="958" t="s">
        <v>26</v>
      </c>
      <c r="N1023" s="677">
        <f t="shared" ca="1" si="173"/>
        <v>1298098.980399105</v>
      </c>
      <c r="O1023" s="677">
        <f t="shared" ca="1" si="174"/>
        <v>0</v>
      </c>
      <c r="P1023" s="677">
        <f t="shared" ca="1" si="174"/>
        <v>0</v>
      </c>
      <c r="Q1023" s="677">
        <f t="shared" ca="1" si="174"/>
        <v>0</v>
      </c>
      <c r="R1023" s="677">
        <f t="shared" ca="1" si="174"/>
        <v>0</v>
      </c>
      <c r="S1023" s="677">
        <f t="shared" ca="1" si="174"/>
        <v>0</v>
      </c>
      <c r="T1023" s="677">
        <f t="shared" ca="1" si="174"/>
        <v>0</v>
      </c>
      <c r="U1023" s="677">
        <f t="shared" ca="1" si="174"/>
        <v>0</v>
      </c>
      <c r="V1023" s="677">
        <f t="shared" ca="1" si="174"/>
        <v>0</v>
      </c>
      <c r="W1023" s="677">
        <f t="shared" ca="1" si="170"/>
        <v>0</v>
      </c>
      <c r="X1023" s="677">
        <f t="shared" ca="1" si="174"/>
        <v>0</v>
      </c>
      <c r="Y1023" s="677">
        <f t="shared" ca="1" si="174"/>
        <v>0</v>
      </c>
      <c r="Z1023" s="677">
        <f t="shared" ca="1" si="174"/>
        <v>0</v>
      </c>
      <c r="AA1023" t="str">
        <f t="shared" si="164"/>
        <v>ASR_COMP</v>
      </c>
      <c r="AB1023" s="957">
        <f t="shared" si="165"/>
        <v>44682</v>
      </c>
      <c r="AC1023" t="str">
        <f t="shared" si="166"/>
        <v>Unaudited</v>
      </c>
    </row>
    <row r="1024" spans="1:29" x14ac:dyDescent="0.25">
      <c r="A1024" t="s">
        <v>423</v>
      </c>
      <c r="B1024" t="s">
        <v>1388</v>
      </c>
      <c r="C1024" t="s">
        <v>1389</v>
      </c>
      <c r="D1024">
        <v>1900</v>
      </c>
      <c r="E1024" s="957">
        <v>1</v>
      </c>
      <c r="F1024" t="s">
        <v>1034</v>
      </c>
      <c r="G1024" s="957" t="s">
        <v>1387</v>
      </c>
      <c r="H1024" t="s">
        <v>384</v>
      </c>
      <c r="I1024" s="937" t="s">
        <v>435</v>
      </c>
      <c r="J1024" s="937" t="s">
        <v>435</v>
      </c>
      <c r="K1024" s="937" t="s">
        <v>435</v>
      </c>
      <c r="L1024" s="937"/>
      <c r="M1024" s="958" t="s">
        <v>435</v>
      </c>
      <c r="N1024" s="677">
        <f t="shared" ca="1" si="173"/>
        <v>0</v>
      </c>
      <c r="O1024" s="677">
        <f t="shared" ca="1" si="174"/>
        <v>0</v>
      </c>
      <c r="P1024" s="677">
        <f t="shared" ca="1" si="174"/>
        <v>0</v>
      </c>
      <c r="Q1024" s="677">
        <f t="shared" ca="1" si="174"/>
        <v>0</v>
      </c>
      <c r="R1024" s="677">
        <f t="shared" ca="1" si="174"/>
        <v>0</v>
      </c>
      <c r="S1024" s="677">
        <f t="shared" ca="1" si="174"/>
        <v>0</v>
      </c>
      <c r="T1024" s="677">
        <f t="shared" ca="1" si="174"/>
        <v>0</v>
      </c>
      <c r="U1024" s="677">
        <f t="shared" ca="1" si="174"/>
        <v>0</v>
      </c>
      <c r="V1024" s="677">
        <f t="shared" ca="1" si="174"/>
        <v>0</v>
      </c>
      <c r="W1024" s="677">
        <f t="shared" ca="1" si="170"/>
        <v>0</v>
      </c>
      <c r="X1024" s="677">
        <f t="shared" ca="1" si="174"/>
        <v>0</v>
      </c>
      <c r="Y1024" s="677">
        <f t="shared" ca="1" si="174"/>
        <v>0</v>
      </c>
      <c r="Z1024" s="677">
        <f t="shared" ca="1" si="174"/>
        <v>0</v>
      </c>
      <c r="AA1024" t="str">
        <f t="shared" si="164"/>
        <v>ASR_COMP</v>
      </c>
      <c r="AB1024" s="957">
        <f t="shared" si="165"/>
        <v>44682</v>
      </c>
      <c r="AC1024" t="str">
        <f t="shared" si="166"/>
        <v>Unaudited</v>
      </c>
    </row>
    <row r="1025" spans="1:29" x14ac:dyDescent="0.25">
      <c r="A1025" t="s">
        <v>423</v>
      </c>
      <c r="B1025" t="s">
        <v>1388</v>
      </c>
      <c r="C1025" t="s">
        <v>1389</v>
      </c>
      <c r="D1025">
        <v>1900</v>
      </c>
      <c r="E1025" s="957">
        <v>1</v>
      </c>
      <c r="F1025" t="s">
        <v>1034</v>
      </c>
      <c r="G1025" s="957" t="s">
        <v>1387</v>
      </c>
      <c r="H1025" t="s">
        <v>384</v>
      </c>
      <c r="I1025" s="937" t="s">
        <v>490</v>
      </c>
      <c r="J1025" s="937" t="s">
        <v>12</v>
      </c>
      <c r="K1025" s="937" t="s">
        <v>12</v>
      </c>
      <c r="L1025" s="937">
        <v>1.1000000000000001</v>
      </c>
      <c r="M1025" s="958" t="s">
        <v>12</v>
      </c>
      <c r="N1025" s="677">
        <f t="shared" ca="1" si="173"/>
        <v>0</v>
      </c>
      <c r="O1025" s="677">
        <f t="shared" ca="1" si="174"/>
        <v>0</v>
      </c>
      <c r="P1025" s="677">
        <f t="shared" ca="1" si="174"/>
        <v>0</v>
      </c>
      <c r="Q1025" s="677">
        <f t="shared" ca="1" si="174"/>
        <v>0</v>
      </c>
      <c r="R1025" s="677">
        <f t="shared" ca="1" si="174"/>
        <v>0</v>
      </c>
      <c r="S1025" s="677">
        <f t="shared" ca="1" si="174"/>
        <v>0</v>
      </c>
      <c r="T1025" s="677">
        <f t="shared" ca="1" si="174"/>
        <v>0</v>
      </c>
      <c r="U1025" s="677">
        <f t="shared" ca="1" si="174"/>
        <v>0</v>
      </c>
      <c r="V1025" s="677">
        <f t="shared" ca="1" si="174"/>
        <v>0</v>
      </c>
      <c r="W1025" s="677">
        <f t="shared" ca="1" si="170"/>
        <v>0</v>
      </c>
      <c r="X1025" s="677">
        <f t="shared" ca="1" si="174"/>
        <v>0</v>
      </c>
      <c r="Y1025" s="677">
        <f t="shared" ca="1" si="174"/>
        <v>0</v>
      </c>
      <c r="Z1025" s="677">
        <f t="shared" ca="1" si="174"/>
        <v>-4941803.3246384803</v>
      </c>
      <c r="AA1025" t="str">
        <f t="shared" si="164"/>
        <v>ASR_COMP</v>
      </c>
      <c r="AB1025" s="957">
        <f t="shared" si="165"/>
        <v>44682</v>
      </c>
      <c r="AC1025" t="str">
        <f t="shared" si="166"/>
        <v>Unaudited</v>
      </c>
    </row>
    <row r="1026" spans="1:29" x14ac:dyDescent="0.25">
      <c r="A1026" t="s">
        <v>423</v>
      </c>
      <c r="B1026" t="s">
        <v>1388</v>
      </c>
      <c r="C1026" t="s">
        <v>1389</v>
      </c>
      <c r="D1026">
        <v>1900</v>
      </c>
      <c r="E1026" s="957">
        <v>1</v>
      </c>
      <c r="F1026" t="s">
        <v>1034</v>
      </c>
      <c r="G1026" s="957" t="s">
        <v>1387</v>
      </c>
      <c r="H1026" t="s">
        <v>384</v>
      </c>
      <c r="I1026" s="937" t="s">
        <v>490</v>
      </c>
      <c r="J1026" s="937" t="s">
        <v>12</v>
      </c>
      <c r="K1026" s="937" t="s">
        <v>1331</v>
      </c>
      <c r="L1026" s="937" t="s">
        <v>1322</v>
      </c>
      <c r="M1026" s="958" t="s">
        <v>1331</v>
      </c>
      <c r="N1026" s="677">
        <f t="shared" ca="1" si="173"/>
        <v>0</v>
      </c>
      <c r="O1026" s="677">
        <f t="shared" ca="1" si="174"/>
        <v>0</v>
      </c>
      <c r="P1026" s="677">
        <f t="shared" ca="1" si="174"/>
        <v>0</v>
      </c>
      <c r="Q1026" s="677">
        <f t="shared" ca="1" si="174"/>
        <v>0</v>
      </c>
      <c r="R1026" s="677">
        <f t="shared" ca="1" si="174"/>
        <v>0</v>
      </c>
      <c r="S1026" s="677">
        <f t="shared" ca="1" si="174"/>
        <v>0</v>
      </c>
      <c r="T1026" s="677">
        <f t="shared" ca="1" si="174"/>
        <v>0</v>
      </c>
      <c r="U1026" s="677">
        <f t="shared" ca="1" si="174"/>
        <v>0</v>
      </c>
      <c r="V1026" s="677">
        <f t="shared" ca="1" si="174"/>
        <v>0</v>
      </c>
      <c r="W1026" s="677">
        <f t="shared" ca="1" si="170"/>
        <v>0</v>
      </c>
      <c r="X1026" s="677">
        <f t="shared" ca="1" si="174"/>
        <v>0</v>
      </c>
      <c r="Y1026" s="677">
        <f t="shared" ca="1" si="174"/>
        <v>0</v>
      </c>
      <c r="Z1026" s="677">
        <f t="shared" ca="1" si="174"/>
        <v>2825096.3244108418</v>
      </c>
      <c r="AA1026" t="str">
        <f t="shared" ref="AA1026:AA1089" si="175">file_name</f>
        <v>ASR_COMP</v>
      </c>
      <c r="AB1026" s="957">
        <f t="shared" ref="AB1026:AB1089" si="176">file_date</f>
        <v>44682</v>
      </c>
      <c r="AC1026" t="str">
        <f t="shared" ref="AC1026:AC1089" si="177">status</f>
        <v>Unaudited</v>
      </c>
    </row>
    <row r="1027" spans="1:29" x14ac:dyDescent="0.25">
      <c r="A1027" t="s">
        <v>423</v>
      </c>
      <c r="B1027" t="s">
        <v>1388</v>
      </c>
      <c r="C1027" t="s">
        <v>1389</v>
      </c>
      <c r="D1027">
        <v>1900</v>
      </c>
      <c r="E1027" s="957">
        <v>1</v>
      </c>
      <c r="F1027" t="s">
        <v>1034</v>
      </c>
      <c r="G1027" s="957" t="s">
        <v>1387</v>
      </c>
      <c r="H1027" t="s">
        <v>384</v>
      </c>
      <c r="I1027" s="958" t="s">
        <v>490</v>
      </c>
      <c r="J1027" s="958" t="s">
        <v>493</v>
      </c>
      <c r="K1027" s="958" t="s">
        <v>494</v>
      </c>
      <c r="L1027" s="937" t="s">
        <v>63</v>
      </c>
      <c r="M1027" s="958" t="s">
        <v>346</v>
      </c>
      <c r="N1027" s="677">
        <f t="shared" ca="1" si="173"/>
        <v>0</v>
      </c>
      <c r="O1027" s="677">
        <f t="shared" ca="1" si="174"/>
        <v>0</v>
      </c>
      <c r="P1027" s="677">
        <f t="shared" ca="1" si="174"/>
        <v>0</v>
      </c>
      <c r="Q1027" s="677">
        <f t="shared" ca="1" si="174"/>
        <v>0</v>
      </c>
      <c r="R1027" s="677">
        <f t="shared" ca="1" si="174"/>
        <v>0</v>
      </c>
      <c r="S1027" s="677">
        <f t="shared" ca="1" si="174"/>
        <v>0</v>
      </c>
      <c r="T1027" s="677">
        <f t="shared" ca="1" si="174"/>
        <v>0</v>
      </c>
      <c r="U1027" s="677">
        <f t="shared" ca="1" si="174"/>
        <v>0</v>
      </c>
      <c r="V1027" s="677">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7">
        <f t="shared" ca="1" si="170"/>
        <v>0</v>
      </c>
      <c r="X1027" s="677">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7">
        <f t="shared" ca="1" si="179"/>
        <v>0</v>
      </c>
      <c r="Z1027" s="677">
        <f t="shared" ca="1" si="179"/>
        <v>0</v>
      </c>
      <c r="AA1027" t="str">
        <f t="shared" si="175"/>
        <v>ASR_COMP</v>
      </c>
      <c r="AB1027" s="957">
        <f t="shared" si="176"/>
        <v>44682</v>
      </c>
      <c r="AC1027" t="str">
        <f t="shared" si="177"/>
        <v>Unaudited</v>
      </c>
    </row>
    <row r="1028" spans="1:29" x14ac:dyDescent="0.25">
      <c r="A1028" t="s">
        <v>423</v>
      </c>
      <c r="B1028" t="s">
        <v>1388</v>
      </c>
      <c r="C1028" t="s">
        <v>1389</v>
      </c>
      <c r="D1028">
        <v>1900</v>
      </c>
      <c r="E1028" s="957">
        <v>1</v>
      </c>
      <c r="F1028" t="s">
        <v>1034</v>
      </c>
      <c r="G1028" s="957" t="s">
        <v>1387</v>
      </c>
      <c r="H1028" t="s">
        <v>384</v>
      </c>
      <c r="I1028" s="958" t="s">
        <v>490</v>
      </c>
      <c r="J1028" s="958" t="s">
        <v>493</v>
      </c>
      <c r="K1028" s="958" t="s">
        <v>1022</v>
      </c>
      <c r="L1028" s="937" t="s">
        <v>918</v>
      </c>
      <c r="M1028" s="958" t="s">
        <v>919</v>
      </c>
      <c r="N1028" s="677">
        <f t="shared" ca="1" si="173"/>
        <v>0</v>
      </c>
      <c r="O1028" s="677">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7">
        <f t="shared" ca="1" si="180"/>
        <v>0</v>
      </c>
      <c r="Q1028" s="677">
        <f t="shared" ca="1" si="180"/>
        <v>0</v>
      </c>
      <c r="R1028" s="677">
        <f t="shared" ca="1" si="180"/>
        <v>0</v>
      </c>
      <c r="S1028" s="677">
        <f t="shared" ca="1" si="180"/>
        <v>0</v>
      </c>
      <c r="T1028" s="677">
        <f t="shared" ca="1" si="180"/>
        <v>0</v>
      </c>
      <c r="U1028" s="677">
        <f t="shared" ca="1" si="180"/>
        <v>0</v>
      </c>
      <c r="V1028" s="677">
        <f t="shared" ca="1" si="178"/>
        <v>0</v>
      </c>
      <c r="W1028" s="677">
        <f t="shared" ca="1" si="170"/>
        <v>0</v>
      </c>
      <c r="X1028" s="677">
        <f t="shared" ca="1" si="179"/>
        <v>0</v>
      </c>
      <c r="Y1028" s="677">
        <f t="shared" ca="1" si="179"/>
        <v>0</v>
      </c>
      <c r="Z1028" s="677">
        <f t="shared" ca="1" si="179"/>
        <v>-11199.853518005672</v>
      </c>
      <c r="AA1028" t="str">
        <f t="shared" si="175"/>
        <v>ASR_COMP</v>
      </c>
      <c r="AB1028" s="957">
        <f t="shared" si="176"/>
        <v>44682</v>
      </c>
      <c r="AC1028" t="str">
        <f t="shared" si="177"/>
        <v>Unaudited</v>
      </c>
    </row>
    <row r="1029" spans="1:29" x14ac:dyDescent="0.25">
      <c r="A1029" t="s">
        <v>423</v>
      </c>
      <c r="B1029" t="s">
        <v>1388</v>
      </c>
      <c r="C1029" t="s">
        <v>1389</v>
      </c>
      <c r="D1029">
        <v>1900</v>
      </c>
      <c r="E1029" s="957">
        <v>1</v>
      </c>
      <c r="F1029" t="s">
        <v>1034</v>
      </c>
      <c r="G1029" s="957" t="s">
        <v>1387</v>
      </c>
      <c r="H1029" t="s">
        <v>384</v>
      </c>
      <c r="I1029" s="958" t="s">
        <v>490</v>
      </c>
      <c r="J1029" s="958" t="s">
        <v>13</v>
      </c>
      <c r="K1029" s="958" t="s">
        <v>495</v>
      </c>
      <c r="L1029" s="937" t="s">
        <v>97</v>
      </c>
      <c r="M1029" s="958" t="s">
        <v>149</v>
      </c>
      <c r="N1029" s="677">
        <f t="shared" ca="1" si="173"/>
        <v>0</v>
      </c>
      <c r="O1029" s="677">
        <f t="shared" ca="1" si="180"/>
        <v>0</v>
      </c>
      <c r="P1029" s="677">
        <f t="shared" ca="1" si="180"/>
        <v>0</v>
      </c>
      <c r="Q1029" s="677">
        <f t="shared" ca="1" si="180"/>
        <v>0</v>
      </c>
      <c r="R1029" s="677">
        <f t="shared" ca="1" si="180"/>
        <v>0</v>
      </c>
      <c r="S1029" s="677">
        <f t="shared" ca="1" si="180"/>
        <v>0</v>
      </c>
      <c r="T1029" s="677">
        <f t="shared" ca="1" si="180"/>
        <v>0</v>
      </c>
      <c r="U1029" s="677">
        <f t="shared" ca="1" si="180"/>
        <v>0</v>
      </c>
      <c r="V1029" s="677">
        <f t="shared" ca="1" si="178"/>
        <v>0</v>
      </c>
      <c r="W1029" s="677">
        <f t="shared" ca="1" si="170"/>
        <v>0</v>
      </c>
      <c r="X1029" s="677">
        <f t="shared" ca="1" si="179"/>
        <v>0</v>
      </c>
      <c r="Y1029" s="677">
        <f t="shared" ca="1" si="179"/>
        <v>0</v>
      </c>
      <c r="Z1029" s="677">
        <f t="shared" ca="1" si="179"/>
        <v>0</v>
      </c>
      <c r="AA1029" t="str">
        <f t="shared" si="175"/>
        <v>ASR_COMP</v>
      </c>
      <c r="AB1029" s="957">
        <f t="shared" si="176"/>
        <v>44682</v>
      </c>
      <c r="AC1029" t="str">
        <f t="shared" si="177"/>
        <v>Unaudited</v>
      </c>
    </row>
    <row r="1030" spans="1:29" x14ac:dyDescent="0.25">
      <c r="A1030" t="s">
        <v>423</v>
      </c>
      <c r="B1030" t="s">
        <v>1388</v>
      </c>
      <c r="C1030" t="s">
        <v>1389</v>
      </c>
      <c r="D1030">
        <v>1900</v>
      </c>
      <c r="E1030" s="957">
        <v>1</v>
      </c>
      <c r="F1030" t="s">
        <v>1034</v>
      </c>
      <c r="G1030" s="957" t="s">
        <v>1387</v>
      </c>
      <c r="H1030" t="s">
        <v>384</v>
      </c>
      <c r="I1030" s="958" t="s">
        <v>490</v>
      </c>
      <c r="J1030" s="958" t="s">
        <v>13</v>
      </c>
      <c r="K1030" s="958" t="s">
        <v>13</v>
      </c>
      <c r="L1030" s="937" t="s">
        <v>35</v>
      </c>
      <c r="M1030" s="958" t="s">
        <v>13</v>
      </c>
      <c r="N1030" s="677">
        <f t="shared" ca="1" si="173"/>
        <v>0</v>
      </c>
      <c r="O1030" s="677">
        <f t="shared" ca="1" si="180"/>
        <v>0</v>
      </c>
      <c r="P1030" s="677">
        <f t="shared" ca="1" si="180"/>
        <v>0</v>
      </c>
      <c r="Q1030" s="677">
        <f t="shared" ca="1" si="180"/>
        <v>0</v>
      </c>
      <c r="R1030" s="677">
        <f t="shared" ca="1" si="180"/>
        <v>0</v>
      </c>
      <c r="S1030" s="677">
        <f t="shared" ca="1" si="180"/>
        <v>0</v>
      </c>
      <c r="T1030" s="677">
        <f t="shared" ca="1" si="180"/>
        <v>0</v>
      </c>
      <c r="U1030" s="677">
        <f t="shared" ca="1" si="180"/>
        <v>0</v>
      </c>
      <c r="V1030" s="677">
        <f t="shared" ca="1" si="178"/>
        <v>0</v>
      </c>
      <c r="W1030" s="677">
        <f t="shared" ca="1" si="170"/>
        <v>0</v>
      </c>
      <c r="X1030" s="677">
        <f t="shared" ca="1" si="179"/>
        <v>0</v>
      </c>
      <c r="Y1030" s="677">
        <f t="shared" ca="1" si="179"/>
        <v>0</v>
      </c>
      <c r="Z1030" s="677">
        <f t="shared" ca="1" si="179"/>
        <v>0</v>
      </c>
      <c r="AA1030" t="str">
        <f t="shared" si="175"/>
        <v>ASR_COMP</v>
      </c>
      <c r="AB1030" s="957">
        <f t="shared" si="176"/>
        <v>44682</v>
      </c>
      <c r="AC1030" t="str">
        <f t="shared" si="177"/>
        <v>Unaudited</v>
      </c>
    </row>
    <row r="1031" spans="1:29" x14ac:dyDescent="0.25">
      <c r="A1031" t="s">
        <v>423</v>
      </c>
      <c r="B1031" t="s">
        <v>1388</v>
      </c>
      <c r="C1031" t="s">
        <v>1389</v>
      </c>
      <c r="D1031">
        <v>1900</v>
      </c>
      <c r="E1031" s="957">
        <v>1</v>
      </c>
      <c r="F1031" t="s">
        <v>1034</v>
      </c>
      <c r="G1031" s="957" t="s">
        <v>1387</v>
      </c>
      <c r="H1031" t="s">
        <v>384</v>
      </c>
      <c r="I1031" s="958" t="s">
        <v>491</v>
      </c>
      <c r="J1031" s="958" t="s">
        <v>447</v>
      </c>
      <c r="K1031" s="958" t="s">
        <v>0</v>
      </c>
      <c r="L1031" s="953">
        <v>2.1</v>
      </c>
      <c r="M1031" s="958" t="s">
        <v>150</v>
      </c>
      <c r="N1031" s="677">
        <f t="shared" ca="1" si="173"/>
        <v>0</v>
      </c>
      <c r="O1031" s="677">
        <f t="shared" ca="1" si="180"/>
        <v>0</v>
      </c>
      <c r="P1031" s="677">
        <f t="shared" ca="1" si="180"/>
        <v>0</v>
      </c>
      <c r="Q1031" s="677">
        <f t="shared" ca="1" si="180"/>
        <v>0</v>
      </c>
      <c r="R1031" s="677">
        <f t="shared" ca="1" si="180"/>
        <v>0</v>
      </c>
      <c r="S1031" s="677">
        <f t="shared" ca="1" si="180"/>
        <v>0</v>
      </c>
      <c r="T1031" s="677">
        <f t="shared" ca="1" si="180"/>
        <v>0</v>
      </c>
      <c r="U1031" s="677">
        <f t="shared" ca="1" si="180"/>
        <v>0</v>
      </c>
      <c r="V1031" s="677">
        <f t="shared" ca="1" si="178"/>
        <v>0</v>
      </c>
      <c r="W1031" s="677">
        <f t="shared" ca="1" si="170"/>
        <v>0</v>
      </c>
      <c r="X1031" s="677">
        <f t="shared" ca="1" si="179"/>
        <v>0</v>
      </c>
      <c r="Y1031" s="677">
        <f t="shared" ca="1" si="179"/>
        <v>0</v>
      </c>
      <c r="Z1031" s="677">
        <f t="shared" ca="1" si="179"/>
        <v>399664.78951136814</v>
      </c>
      <c r="AA1031" t="str">
        <f t="shared" si="175"/>
        <v>ASR_COMP</v>
      </c>
      <c r="AB1031" s="957">
        <f t="shared" si="176"/>
        <v>44682</v>
      </c>
      <c r="AC1031" t="str">
        <f t="shared" si="177"/>
        <v>Unaudited</v>
      </c>
    </row>
    <row r="1032" spans="1:29" ht="30" x14ac:dyDescent="0.25">
      <c r="A1032" t="s">
        <v>423</v>
      </c>
      <c r="B1032" t="s">
        <v>1388</v>
      </c>
      <c r="C1032" t="s">
        <v>1389</v>
      </c>
      <c r="D1032">
        <v>1900</v>
      </c>
      <c r="E1032" s="957">
        <v>1</v>
      </c>
      <c r="F1032" t="s">
        <v>1034</v>
      </c>
      <c r="G1032" s="957" t="s">
        <v>1387</v>
      </c>
      <c r="H1032" t="s">
        <v>384</v>
      </c>
      <c r="I1032" s="958" t="s">
        <v>491</v>
      </c>
      <c r="J1032" s="958" t="s">
        <v>447</v>
      </c>
      <c r="K1032" s="958" t="s">
        <v>0</v>
      </c>
      <c r="L1032" s="937">
        <v>2.2000000000000002</v>
      </c>
      <c r="M1032" s="958" t="s">
        <v>151</v>
      </c>
      <c r="N1032" s="677">
        <f t="shared" ca="1" si="173"/>
        <v>0</v>
      </c>
      <c r="O1032" s="677">
        <f t="shared" ca="1" si="180"/>
        <v>0</v>
      </c>
      <c r="P1032" s="677">
        <f t="shared" ca="1" si="180"/>
        <v>0</v>
      </c>
      <c r="Q1032" s="677">
        <f t="shared" ca="1" si="180"/>
        <v>0</v>
      </c>
      <c r="R1032" s="677">
        <f t="shared" ca="1" si="180"/>
        <v>0</v>
      </c>
      <c r="S1032" s="677">
        <f t="shared" ca="1" si="180"/>
        <v>0</v>
      </c>
      <c r="T1032" s="677">
        <f t="shared" ca="1" si="180"/>
        <v>0</v>
      </c>
      <c r="U1032" s="677">
        <f t="shared" ca="1" si="180"/>
        <v>0</v>
      </c>
      <c r="V1032" s="677">
        <f t="shared" ca="1" si="178"/>
        <v>0</v>
      </c>
      <c r="W1032" s="677">
        <f t="shared" ca="1" si="170"/>
        <v>0</v>
      </c>
      <c r="X1032" s="677">
        <f t="shared" ca="1" si="179"/>
        <v>0</v>
      </c>
      <c r="Y1032" s="677">
        <f t="shared" ca="1" si="179"/>
        <v>0</v>
      </c>
      <c r="Z1032" s="677">
        <f t="shared" ca="1" si="179"/>
        <v>-1012776.5342871111</v>
      </c>
      <c r="AA1032" t="str">
        <f t="shared" si="175"/>
        <v>ASR_COMP</v>
      </c>
      <c r="AB1032" s="957">
        <f t="shared" si="176"/>
        <v>44682</v>
      </c>
      <c r="AC1032" t="str">
        <f t="shared" si="177"/>
        <v>Unaudited</v>
      </c>
    </row>
    <row r="1033" spans="1:29" x14ac:dyDescent="0.25">
      <c r="A1033" t="s">
        <v>423</v>
      </c>
      <c r="B1033" t="s">
        <v>1388</v>
      </c>
      <c r="C1033" t="s">
        <v>1389</v>
      </c>
      <c r="D1033">
        <v>1900</v>
      </c>
      <c r="E1033" s="957">
        <v>1</v>
      </c>
      <c r="F1033" t="s">
        <v>1034</v>
      </c>
      <c r="G1033" s="957" t="s">
        <v>1387</v>
      </c>
      <c r="H1033" t="s">
        <v>384</v>
      </c>
      <c r="I1033" s="937" t="s">
        <v>491</v>
      </c>
      <c r="J1033" s="937" t="s">
        <v>447</v>
      </c>
      <c r="K1033" s="937" t="s">
        <v>0</v>
      </c>
      <c r="L1033" s="937">
        <v>2.2999999999999998</v>
      </c>
      <c r="M1033" s="958" t="s">
        <v>152</v>
      </c>
      <c r="N1033" s="677">
        <f t="shared" ca="1" si="173"/>
        <v>0</v>
      </c>
      <c r="O1033" s="677">
        <f t="shared" ca="1" si="180"/>
        <v>0</v>
      </c>
      <c r="P1033" s="677">
        <f t="shared" ca="1" si="180"/>
        <v>0</v>
      </c>
      <c r="Q1033" s="677">
        <f t="shared" ca="1" si="180"/>
        <v>0</v>
      </c>
      <c r="R1033" s="677">
        <f t="shared" ca="1" si="180"/>
        <v>0</v>
      </c>
      <c r="S1033" s="677">
        <f t="shared" ca="1" si="180"/>
        <v>0</v>
      </c>
      <c r="T1033" s="677">
        <f t="shared" ca="1" si="180"/>
        <v>0</v>
      </c>
      <c r="U1033" s="677">
        <f t="shared" ca="1" si="180"/>
        <v>0</v>
      </c>
      <c r="V1033" s="677">
        <f t="shared" ca="1" si="178"/>
        <v>0</v>
      </c>
      <c r="W1033" s="677">
        <f t="shared" ca="1" si="170"/>
        <v>0</v>
      </c>
      <c r="X1033" s="677">
        <f t="shared" ca="1" si="179"/>
        <v>0</v>
      </c>
      <c r="Y1033" s="677">
        <f t="shared" ca="1" si="179"/>
        <v>0</v>
      </c>
      <c r="Z1033" s="677">
        <f t="shared" ca="1" si="179"/>
        <v>-34486.219123434166</v>
      </c>
      <c r="AA1033" t="str">
        <f t="shared" si="175"/>
        <v>ASR_COMP</v>
      </c>
      <c r="AB1033" s="957">
        <f t="shared" si="176"/>
        <v>44682</v>
      </c>
      <c r="AC1033" t="str">
        <f t="shared" si="177"/>
        <v>Unaudited</v>
      </c>
    </row>
    <row r="1034" spans="1:29" x14ac:dyDescent="0.25">
      <c r="A1034" t="s">
        <v>423</v>
      </c>
      <c r="B1034" t="s">
        <v>1388</v>
      </c>
      <c r="C1034" t="s">
        <v>1389</v>
      </c>
      <c r="D1034">
        <v>1900</v>
      </c>
      <c r="E1034" s="957">
        <v>1</v>
      </c>
      <c r="F1034" t="s">
        <v>1034</v>
      </c>
      <c r="G1034" s="957" t="s">
        <v>1387</v>
      </c>
      <c r="H1034" t="s">
        <v>384</v>
      </c>
      <c r="I1034" s="958" t="s">
        <v>491</v>
      </c>
      <c r="J1034" s="958" t="s">
        <v>447</v>
      </c>
      <c r="K1034" s="958" t="s">
        <v>0</v>
      </c>
      <c r="L1034" s="937">
        <v>2.4</v>
      </c>
      <c r="M1034" s="958" t="s">
        <v>153</v>
      </c>
      <c r="N1034" s="677">
        <f t="shared" ca="1" si="173"/>
        <v>0</v>
      </c>
      <c r="O1034" s="677">
        <f t="shared" ca="1" si="180"/>
        <v>0</v>
      </c>
      <c r="P1034" s="677">
        <f t="shared" ca="1" si="180"/>
        <v>0</v>
      </c>
      <c r="Q1034" s="677">
        <f t="shared" ca="1" si="180"/>
        <v>0</v>
      </c>
      <c r="R1034" s="677">
        <f t="shared" ca="1" si="180"/>
        <v>0</v>
      </c>
      <c r="S1034" s="677">
        <f t="shared" ca="1" si="180"/>
        <v>0</v>
      </c>
      <c r="T1034" s="677">
        <f t="shared" ca="1" si="180"/>
        <v>0</v>
      </c>
      <c r="U1034" s="677">
        <f t="shared" ca="1" si="180"/>
        <v>0</v>
      </c>
      <c r="V1034" s="677">
        <f t="shared" ca="1" si="178"/>
        <v>0</v>
      </c>
      <c r="W1034" s="677">
        <f t="shared" ca="1" si="170"/>
        <v>0</v>
      </c>
      <c r="X1034" s="677">
        <f t="shared" ca="1" si="179"/>
        <v>0</v>
      </c>
      <c r="Y1034" s="677">
        <f t="shared" ca="1" si="179"/>
        <v>0</v>
      </c>
      <c r="Z1034" s="677">
        <f t="shared" ca="1" si="179"/>
        <v>19507.102774286177</v>
      </c>
      <c r="AA1034" t="str">
        <f t="shared" si="175"/>
        <v>ASR_COMP</v>
      </c>
      <c r="AB1034" s="957">
        <f t="shared" si="176"/>
        <v>44682</v>
      </c>
      <c r="AC1034" t="str">
        <f t="shared" si="177"/>
        <v>Unaudited</v>
      </c>
    </row>
    <row r="1035" spans="1:29" x14ac:dyDescent="0.25">
      <c r="A1035" t="s">
        <v>423</v>
      </c>
      <c r="B1035" t="s">
        <v>1388</v>
      </c>
      <c r="C1035" t="s">
        <v>1389</v>
      </c>
      <c r="D1035">
        <v>1900</v>
      </c>
      <c r="E1035" s="957">
        <v>1</v>
      </c>
      <c r="F1035" t="s">
        <v>1034</v>
      </c>
      <c r="G1035" s="957" t="s">
        <v>1387</v>
      </c>
      <c r="H1035" t="s">
        <v>384</v>
      </c>
      <c r="I1035" s="937" t="s">
        <v>491</v>
      </c>
      <c r="J1035" s="937" t="s">
        <v>447</v>
      </c>
      <c r="K1035" s="937" t="s">
        <v>0</v>
      </c>
      <c r="L1035" s="937">
        <v>2.5</v>
      </c>
      <c r="M1035" s="937" t="s">
        <v>154</v>
      </c>
      <c r="N1035" s="677">
        <f t="shared" ca="1" si="173"/>
        <v>0</v>
      </c>
      <c r="O1035" s="677">
        <f t="shared" ca="1" si="180"/>
        <v>0</v>
      </c>
      <c r="P1035" s="677">
        <f t="shared" ca="1" si="180"/>
        <v>0</v>
      </c>
      <c r="Q1035" s="677">
        <f t="shared" ca="1" si="180"/>
        <v>0</v>
      </c>
      <c r="R1035" s="677">
        <f t="shared" ca="1" si="180"/>
        <v>0</v>
      </c>
      <c r="S1035" s="677">
        <f t="shared" ca="1" si="180"/>
        <v>0</v>
      </c>
      <c r="T1035" s="677">
        <f t="shared" ca="1" si="180"/>
        <v>0</v>
      </c>
      <c r="U1035" s="677">
        <f t="shared" ca="1" si="180"/>
        <v>0</v>
      </c>
      <c r="V1035" s="677">
        <f t="shared" ca="1" si="178"/>
        <v>0</v>
      </c>
      <c r="W1035" s="677">
        <f t="shared" ca="1" si="170"/>
        <v>0</v>
      </c>
      <c r="X1035" s="677">
        <f t="shared" ca="1" si="179"/>
        <v>0</v>
      </c>
      <c r="Y1035" s="677">
        <f t="shared" ca="1" si="179"/>
        <v>0</v>
      </c>
      <c r="Z1035" s="677">
        <f t="shared" ca="1" si="179"/>
        <v>17540.873172583877</v>
      </c>
      <c r="AA1035" t="str">
        <f t="shared" si="175"/>
        <v>ASR_COMP</v>
      </c>
      <c r="AB1035" s="957">
        <f t="shared" si="176"/>
        <v>44682</v>
      </c>
      <c r="AC1035" t="str">
        <f t="shared" si="177"/>
        <v>Unaudited</v>
      </c>
    </row>
    <row r="1036" spans="1:29" x14ac:dyDescent="0.25">
      <c r="A1036" t="s">
        <v>423</v>
      </c>
      <c r="B1036" t="s">
        <v>1388</v>
      </c>
      <c r="C1036" t="s">
        <v>1389</v>
      </c>
      <c r="D1036">
        <v>1900</v>
      </c>
      <c r="E1036" s="957">
        <v>1</v>
      </c>
      <c r="F1036" t="s">
        <v>1034</v>
      </c>
      <c r="G1036" s="957" t="s">
        <v>1387</v>
      </c>
      <c r="H1036" t="s">
        <v>384</v>
      </c>
      <c r="I1036" s="937" t="s">
        <v>491</v>
      </c>
      <c r="J1036" s="937" t="s">
        <v>447</v>
      </c>
      <c r="K1036" s="937" t="s">
        <v>0</v>
      </c>
      <c r="L1036" s="937" t="s">
        <v>99</v>
      </c>
      <c r="M1036" s="958" t="s">
        <v>7</v>
      </c>
      <c r="N1036" s="677">
        <f t="shared" ca="1" si="173"/>
        <v>0</v>
      </c>
      <c r="O1036" s="677">
        <f t="shared" ca="1" si="180"/>
        <v>0</v>
      </c>
      <c r="P1036" s="677">
        <f t="shared" ca="1" si="180"/>
        <v>0</v>
      </c>
      <c r="Q1036" s="677">
        <f t="shared" ca="1" si="180"/>
        <v>0</v>
      </c>
      <c r="R1036" s="677">
        <f t="shared" ca="1" si="180"/>
        <v>0</v>
      </c>
      <c r="S1036" s="677">
        <f t="shared" ca="1" si="180"/>
        <v>0</v>
      </c>
      <c r="T1036" s="677">
        <f t="shared" ca="1" si="180"/>
        <v>0</v>
      </c>
      <c r="U1036" s="677">
        <f t="shared" ca="1" si="180"/>
        <v>0</v>
      </c>
      <c r="V1036" s="677">
        <f t="shared" ca="1" si="178"/>
        <v>0</v>
      </c>
      <c r="W1036" s="677">
        <f t="shared" ca="1" si="170"/>
        <v>0</v>
      </c>
      <c r="X1036" s="677">
        <f t="shared" ca="1" si="179"/>
        <v>0</v>
      </c>
      <c r="Y1036" s="677">
        <f t="shared" ca="1" si="179"/>
        <v>0</v>
      </c>
      <c r="Z1036" s="677">
        <f t="shared" ca="1" si="179"/>
        <v>0</v>
      </c>
      <c r="AA1036" t="str">
        <f t="shared" si="175"/>
        <v>ASR_COMP</v>
      </c>
      <c r="AB1036" s="957">
        <f t="shared" si="176"/>
        <v>44682</v>
      </c>
      <c r="AC1036" t="str">
        <f t="shared" si="177"/>
        <v>Unaudited</v>
      </c>
    </row>
    <row r="1037" spans="1:29" x14ac:dyDescent="0.25">
      <c r="A1037" t="s">
        <v>423</v>
      </c>
      <c r="B1037" t="s">
        <v>1388</v>
      </c>
      <c r="C1037" t="s">
        <v>1389</v>
      </c>
      <c r="D1037">
        <v>1900</v>
      </c>
      <c r="E1037" s="957">
        <v>1</v>
      </c>
      <c r="F1037" t="s">
        <v>1034</v>
      </c>
      <c r="G1037" s="957" t="s">
        <v>1387</v>
      </c>
      <c r="H1037" t="s">
        <v>384</v>
      </c>
      <c r="I1037" s="937" t="s">
        <v>491</v>
      </c>
      <c r="J1037" s="937" t="s">
        <v>447</v>
      </c>
      <c r="K1037" s="937" t="s">
        <v>0</v>
      </c>
      <c r="L1037" s="937" t="s">
        <v>155</v>
      </c>
      <c r="M1037" s="958" t="s">
        <v>454</v>
      </c>
      <c r="N1037" s="677">
        <f t="shared" ca="1" si="173"/>
        <v>0</v>
      </c>
      <c r="O1037" s="677">
        <f t="shared" ca="1" si="180"/>
        <v>0</v>
      </c>
      <c r="P1037" s="677">
        <f t="shared" ca="1" si="180"/>
        <v>0</v>
      </c>
      <c r="Q1037" s="677">
        <f t="shared" ca="1" si="180"/>
        <v>0</v>
      </c>
      <c r="R1037" s="677">
        <f t="shared" ca="1" si="180"/>
        <v>0</v>
      </c>
      <c r="S1037" s="677">
        <f t="shared" ca="1" si="180"/>
        <v>0</v>
      </c>
      <c r="T1037" s="677">
        <f t="shared" ca="1" si="180"/>
        <v>0</v>
      </c>
      <c r="U1037" s="677">
        <f t="shared" ca="1" si="180"/>
        <v>0</v>
      </c>
      <c r="V1037" s="677">
        <f t="shared" ca="1" si="178"/>
        <v>0</v>
      </c>
      <c r="W1037" s="677">
        <f t="shared" ca="1" si="170"/>
        <v>0</v>
      </c>
      <c r="X1037" s="677">
        <f t="shared" ca="1" si="179"/>
        <v>0</v>
      </c>
      <c r="Y1037" s="677">
        <f t="shared" ca="1" si="179"/>
        <v>0</v>
      </c>
      <c r="Z1037" s="677">
        <f t="shared" ca="1" si="179"/>
        <v>0</v>
      </c>
      <c r="AA1037" t="str">
        <f t="shared" si="175"/>
        <v>ASR_COMP</v>
      </c>
      <c r="AB1037" s="957">
        <f t="shared" si="176"/>
        <v>44682</v>
      </c>
      <c r="AC1037" t="str">
        <f t="shared" si="177"/>
        <v>Unaudited</v>
      </c>
    </row>
    <row r="1038" spans="1:29" x14ac:dyDescent="0.25">
      <c r="A1038" t="s">
        <v>423</v>
      </c>
      <c r="B1038" t="s">
        <v>1388</v>
      </c>
      <c r="C1038" t="s">
        <v>1389</v>
      </c>
      <c r="D1038">
        <v>1900</v>
      </c>
      <c r="E1038" s="957">
        <v>1</v>
      </c>
      <c r="F1038" t="s">
        <v>1034</v>
      </c>
      <c r="G1038" s="957" t="s">
        <v>1387</v>
      </c>
      <c r="H1038" t="s">
        <v>384</v>
      </c>
      <c r="I1038" s="937" t="s">
        <v>491</v>
      </c>
      <c r="J1038" s="937" t="s">
        <v>447</v>
      </c>
      <c r="K1038" s="937" t="s">
        <v>0</v>
      </c>
      <c r="L1038" s="937" t="s">
        <v>920</v>
      </c>
      <c r="M1038" s="958" t="s">
        <v>24</v>
      </c>
      <c r="N1038" s="677">
        <f t="shared" ca="1" si="173"/>
        <v>0</v>
      </c>
      <c r="O1038" s="677">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7">
        <f t="shared" ca="1" si="181"/>
        <v>0</v>
      </c>
      <c r="Q1038" s="677">
        <f t="shared" ca="1" si="181"/>
        <v>0</v>
      </c>
      <c r="R1038" s="677">
        <f t="shared" ca="1" si="181"/>
        <v>0</v>
      </c>
      <c r="S1038" s="677">
        <f t="shared" ca="1" si="181"/>
        <v>0</v>
      </c>
      <c r="T1038" s="677">
        <f t="shared" ca="1" si="181"/>
        <v>0</v>
      </c>
      <c r="U1038" s="677">
        <f t="shared" ca="1" si="181"/>
        <v>0</v>
      </c>
      <c r="V1038" s="677">
        <f t="shared" ca="1" si="178"/>
        <v>0</v>
      </c>
      <c r="W1038" s="677">
        <f t="shared" ca="1" si="170"/>
        <v>0</v>
      </c>
      <c r="X1038" s="677">
        <f t="shared" ca="1" si="179"/>
        <v>0</v>
      </c>
      <c r="Y1038" s="677">
        <f t="shared" ca="1" si="179"/>
        <v>0</v>
      </c>
      <c r="Z1038" s="677">
        <f t="shared" ca="1" si="179"/>
        <v>92841.239027347765</v>
      </c>
      <c r="AA1038" t="str">
        <f t="shared" si="175"/>
        <v>ASR_COMP</v>
      </c>
      <c r="AB1038" s="957">
        <f t="shared" si="176"/>
        <v>44682</v>
      </c>
      <c r="AC1038" t="str">
        <f t="shared" si="177"/>
        <v>Unaudited</v>
      </c>
    </row>
    <row r="1039" spans="1:29" x14ac:dyDescent="0.25">
      <c r="A1039" t="s">
        <v>423</v>
      </c>
      <c r="B1039" t="s">
        <v>1388</v>
      </c>
      <c r="C1039" t="s">
        <v>1389</v>
      </c>
      <c r="D1039">
        <v>1900</v>
      </c>
      <c r="E1039" s="957">
        <v>1</v>
      </c>
      <c r="F1039" t="s">
        <v>1034</v>
      </c>
      <c r="G1039" s="957" t="s">
        <v>1387</v>
      </c>
      <c r="H1039" t="s">
        <v>384</v>
      </c>
      <c r="I1039" s="937" t="s">
        <v>491</v>
      </c>
      <c r="J1039" s="937" t="s">
        <v>447</v>
      </c>
      <c r="K1039" s="937" t="s">
        <v>53</v>
      </c>
      <c r="L1039" s="943">
        <v>3.1</v>
      </c>
      <c r="M1039" s="959" t="s">
        <v>33</v>
      </c>
      <c r="N1039" s="677">
        <f t="shared" ca="1" si="173"/>
        <v>0</v>
      </c>
      <c r="O1039" s="677">
        <f t="shared" ca="1" si="181"/>
        <v>0</v>
      </c>
      <c r="P1039" s="677">
        <f t="shared" ca="1" si="181"/>
        <v>0</v>
      </c>
      <c r="Q1039" s="677">
        <f t="shared" ca="1" si="181"/>
        <v>0</v>
      </c>
      <c r="R1039" s="677">
        <f t="shared" ca="1" si="181"/>
        <v>0</v>
      </c>
      <c r="S1039" s="677">
        <f t="shared" ca="1" si="181"/>
        <v>0</v>
      </c>
      <c r="T1039" s="677">
        <f t="shared" ca="1" si="181"/>
        <v>0</v>
      </c>
      <c r="U1039" s="677">
        <f t="shared" ca="1" si="181"/>
        <v>0</v>
      </c>
      <c r="V1039" s="677">
        <f t="shared" ca="1" si="178"/>
        <v>0</v>
      </c>
      <c r="W1039" s="677">
        <f t="shared" ca="1" si="170"/>
        <v>0</v>
      </c>
      <c r="X1039" s="677">
        <f t="shared" ca="1" si="179"/>
        <v>0</v>
      </c>
      <c r="Y1039" s="677">
        <f t="shared" ca="1" si="179"/>
        <v>0</v>
      </c>
      <c r="Z1039" s="677">
        <f t="shared" ca="1" si="179"/>
        <v>78696.52461113334</v>
      </c>
      <c r="AA1039" t="str">
        <f t="shared" si="175"/>
        <v>ASR_COMP</v>
      </c>
      <c r="AB1039" s="957">
        <f t="shared" si="176"/>
        <v>44682</v>
      </c>
      <c r="AC1039" t="str">
        <f t="shared" si="177"/>
        <v>Unaudited</v>
      </c>
    </row>
    <row r="1040" spans="1:29" x14ac:dyDescent="0.25">
      <c r="A1040" t="s">
        <v>423</v>
      </c>
      <c r="B1040" t="s">
        <v>1388</v>
      </c>
      <c r="C1040" t="s">
        <v>1389</v>
      </c>
      <c r="D1040">
        <v>1900</v>
      </c>
      <c r="E1040" s="957">
        <v>1</v>
      </c>
      <c r="F1040" t="s">
        <v>1034</v>
      </c>
      <c r="G1040" s="957" t="s">
        <v>1387</v>
      </c>
      <c r="H1040" t="s">
        <v>384</v>
      </c>
      <c r="I1040" s="937" t="s">
        <v>491</v>
      </c>
      <c r="J1040" s="937" t="s">
        <v>447</v>
      </c>
      <c r="K1040" s="937" t="s">
        <v>53</v>
      </c>
      <c r="L1040" s="937">
        <v>3.2</v>
      </c>
      <c r="M1040" s="958" t="s">
        <v>34</v>
      </c>
      <c r="N1040" s="677">
        <f t="shared" ca="1" si="173"/>
        <v>0</v>
      </c>
      <c r="O1040" s="677">
        <f t="shared" ca="1" si="181"/>
        <v>0</v>
      </c>
      <c r="P1040" s="677">
        <f t="shared" ca="1" si="181"/>
        <v>0</v>
      </c>
      <c r="Q1040" s="677">
        <f t="shared" ca="1" si="181"/>
        <v>0</v>
      </c>
      <c r="R1040" s="677">
        <f t="shared" ca="1" si="181"/>
        <v>0</v>
      </c>
      <c r="S1040" s="677">
        <f t="shared" ca="1" si="181"/>
        <v>0</v>
      </c>
      <c r="T1040" s="677">
        <f t="shared" ca="1" si="181"/>
        <v>0</v>
      </c>
      <c r="U1040" s="677">
        <f t="shared" ca="1" si="181"/>
        <v>0</v>
      </c>
      <c r="V1040" s="677">
        <f t="shared" ca="1" si="178"/>
        <v>0</v>
      </c>
      <c r="W1040" s="677">
        <f t="shared" ca="1" si="170"/>
        <v>0</v>
      </c>
      <c r="X1040" s="677">
        <f t="shared" ca="1" si="179"/>
        <v>0</v>
      </c>
      <c r="Y1040" s="677">
        <f t="shared" ca="1" si="179"/>
        <v>0</v>
      </c>
      <c r="Z1040" s="677">
        <f t="shared" ca="1" si="179"/>
        <v>56452.55604187079</v>
      </c>
      <c r="AA1040" t="str">
        <f t="shared" si="175"/>
        <v>ASR_COMP</v>
      </c>
      <c r="AB1040" s="957">
        <f t="shared" si="176"/>
        <v>44682</v>
      </c>
      <c r="AC1040" t="str">
        <f t="shared" si="177"/>
        <v>Unaudited</v>
      </c>
    </row>
    <row r="1041" spans="1:29" x14ac:dyDescent="0.25">
      <c r="A1041" t="s">
        <v>423</v>
      </c>
      <c r="B1041" t="s">
        <v>1388</v>
      </c>
      <c r="C1041" t="s">
        <v>1389</v>
      </c>
      <c r="D1041">
        <v>1900</v>
      </c>
      <c r="E1041" s="957">
        <v>1</v>
      </c>
      <c r="F1041" t="s">
        <v>1034</v>
      </c>
      <c r="G1041" s="957" t="s">
        <v>1387</v>
      </c>
      <c r="H1041" t="s">
        <v>384</v>
      </c>
      <c r="I1041" s="937" t="s">
        <v>491</v>
      </c>
      <c r="J1041" s="937" t="s">
        <v>447</v>
      </c>
      <c r="K1041" s="937" t="s">
        <v>53</v>
      </c>
      <c r="L1041" s="937">
        <v>3.3</v>
      </c>
      <c r="M1041" s="958" t="s">
        <v>54</v>
      </c>
      <c r="N1041" s="677">
        <f t="shared" ca="1" si="173"/>
        <v>0</v>
      </c>
      <c r="O1041" s="677">
        <f t="shared" ca="1" si="181"/>
        <v>0</v>
      </c>
      <c r="P1041" s="677">
        <f t="shared" ca="1" si="181"/>
        <v>0</v>
      </c>
      <c r="Q1041" s="677">
        <f t="shared" ca="1" si="181"/>
        <v>0</v>
      </c>
      <c r="R1041" s="677">
        <f t="shared" ca="1" si="181"/>
        <v>0</v>
      </c>
      <c r="S1041" s="677">
        <f t="shared" ca="1" si="181"/>
        <v>0</v>
      </c>
      <c r="T1041" s="677">
        <f t="shared" ca="1" si="181"/>
        <v>0</v>
      </c>
      <c r="U1041" s="677">
        <f t="shared" ca="1" si="181"/>
        <v>0</v>
      </c>
      <c r="V1041" s="677">
        <f t="shared" ca="1" si="178"/>
        <v>0</v>
      </c>
      <c r="W1041" s="677">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7">
        <f t="shared" ca="1" si="179"/>
        <v>0</v>
      </c>
      <c r="Y1041" s="677">
        <f t="shared" ca="1" si="179"/>
        <v>0</v>
      </c>
      <c r="Z1041" s="677">
        <f t="shared" ca="1" si="179"/>
        <v>7.1599999999999966</v>
      </c>
      <c r="AA1041" t="str">
        <f t="shared" si="175"/>
        <v>ASR_COMP</v>
      </c>
      <c r="AB1041" s="957">
        <f t="shared" si="176"/>
        <v>44682</v>
      </c>
      <c r="AC1041" t="str">
        <f t="shared" si="177"/>
        <v>Unaudited</v>
      </c>
    </row>
    <row r="1042" spans="1:29" x14ac:dyDescent="0.25">
      <c r="A1042" t="s">
        <v>423</v>
      </c>
      <c r="B1042" t="s">
        <v>1388</v>
      </c>
      <c r="C1042" t="s">
        <v>1389</v>
      </c>
      <c r="D1042">
        <v>1900</v>
      </c>
      <c r="E1042" s="957">
        <v>1</v>
      </c>
      <c r="F1042" t="s">
        <v>1034</v>
      </c>
      <c r="G1042" s="957" t="s">
        <v>1387</v>
      </c>
      <c r="H1042" t="s">
        <v>384</v>
      </c>
      <c r="I1042" s="937" t="s">
        <v>491</v>
      </c>
      <c r="J1042" s="937" t="s">
        <v>447</v>
      </c>
      <c r="K1042" s="937" t="s">
        <v>53</v>
      </c>
      <c r="L1042" s="937" t="s">
        <v>44</v>
      </c>
      <c r="M1042" s="958" t="s">
        <v>156</v>
      </c>
      <c r="N1042" s="677">
        <f t="shared" ca="1" si="173"/>
        <v>0</v>
      </c>
      <c r="O1042" s="677">
        <f t="shared" ca="1" si="181"/>
        <v>0</v>
      </c>
      <c r="P1042" s="677">
        <f t="shared" ca="1" si="181"/>
        <v>0</v>
      </c>
      <c r="Q1042" s="677">
        <f t="shared" ca="1" si="181"/>
        <v>0</v>
      </c>
      <c r="R1042" s="677">
        <f t="shared" ca="1" si="181"/>
        <v>0</v>
      </c>
      <c r="S1042" s="677">
        <f t="shared" ca="1" si="181"/>
        <v>0</v>
      </c>
      <c r="T1042" s="677">
        <f t="shared" ca="1" si="181"/>
        <v>0</v>
      </c>
      <c r="U1042" s="677">
        <f t="shared" ca="1" si="181"/>
        <v>0</v>
      </c>
      <c r="V1042" s="677">
        <f t="shared" ca="1" si="178"/>
        <v>0</v>
      </c>
      <c r="W1042" s="677">
        <f t="shared" ca="1" si="182"/>
        <v>0</v>
      </c>
      <c r="X1042" s="677">
        <f t="shared" ca="1" si="179"/>
        <v>0</v>
      </c>
      <c r="Y1042" s="677">
        <f t="shared" ca="1" si="179"/>
        <v>0</v>
      </c>
      <c r="Z1042" s="677">
        <f t="shared" ca="1" si="179"/>
        <v>0</v>
      </c>
      <c r="AA1042" t="str">
        <f t="shared" si="175"/>
        <v>ASR_COMP</v>
      </c>
      <c r="AB1042" s="957">
        <f t="shared" si="176"/>
        <v>44682</v>
      </c>
      <c r="AC1042" t="str">
        <f t="shared" si="177"/>
        <v>Unaudited</v>
      </c>
    </row>
    <row r="1043" spans="1:29" x14ac:dyDescent="0.25">
      <c r="A1043" t="s">
        <v>423</v>
      </c>
      <c r="B1043" t="s">
        <v>1388</v>
      </c>
      <c r="C1043" t="s">
        <v>1389</v>
      </c>
      <c r="D1043">
        <v>1900</v>
      </c>
      <c r="E1043" s="957">
        <v>1</v>
      </c>
      <c r="F1043" t="s">
        <v>1034</v>
      </c>
      <c r="G1043" s="957" t="s">
        <v>1387</v>
      </c>
      <c r="H1043" t="s">
        <v>384</v>
      </c>
      <c r="I1043" s="937" t="s">
        <v>491</v>
      </c>
      <c r="J1043" s="937" t="s">
        <v>447</v>
      </c>
      <c r="K1043" s="937" t="s">
        <v>53</v>
      </c>
      <c r="L1043" s="937" t="s">
        <v>41</v>
      </c>
      <c r="M1043" s="958" t="s">
        <v>52</v>
      </c>
      <c r="N1043" s="677">
        <f t="shared" ca="1" si="173"/>
        <v>0</v>
      </c>
      <c r="O1043" s="677">
        <f t="shared" ca="1" si="181"/>
        <v>0</v>
      </c>
      <c r="P1043" s="677">
        <f t="shared" ca="1" si="181"/>
        <v>0</v>
      </c>
      <c r="Q1043" s="677">
        <f t="shared" ca="1" si="181"/>
        <v>0</v>
      </c>
      <c r="R1043" s="677">
        <f t="shared" ca="1" si="181"/>
        <v>0</v>
      </c>
      <c r="S1043" s="677">
        <f t="shared" ca="1" si="181"/>
        <v>0</v>
      </c>
      <c r="T1043" s="677">
        <f t="shared" ca="1" si="181"/>
        <v>0</v>
      </c>
      <c r="U1043" s="677">
        <f t="shared" ca="1" si="181"/>
        <v>0</v>
      </c>
      <c r="V1043" s="677">
        <f t="shared" ca="1" si="178"/>
        <v>0</v>
      </c>
      <c r="W1043" s="677">
        <f t="shared" ca="1" si="182"/>
        <v>0</v>
      </c>
      <c r="X1043" s="677">
        <f t="shared" ca="1" si="179"/>
        <v>0</v>
      </c>
      <c r="Y1043" s="677">
        <f t="shared" ca="1" si="179"/>
        <v>0</v>
      </c>
      <c r="Z1043" s="677">
        <f t="shared" ca="1" si="179"/>
        <v>0</v>
      </c>
      <c r="AA1043" t="str">
        <f t="shared" si="175"/>
        <v>ASR_COMP</v>
      </c>
      <c r="AB1043" s="957">
        <f t="shared" si="176"/>
        <v>44682</v>
      </c>
      <c r="AC1043" t="str">
        <f t="shared" si="177"/>
        <v>Unaudited</v>
      </c>
    </row>
    <row r="1044" spans="1:29" x14ac:dyDescent="0.25">
      <c r="A1044" t="s">
        <v>423</v>
      </c>
      <c r="B1044" t="s">
        <v>1388</v>
      </c>
      <c r="C1044" t="s">
        <v>1389</v>
      </c>
      <c r="D1044">
        <v>1900</v>
      </c>
      <c r="E1044" s="957">
        <v>1</v>
      </c>
      <c r="F1044" t="s">
        <v>1034</v>
      </c>
      <c r="G1044" s="957" t="s">
        <v>1387</v>
      </c>
      <c r="H1044" t="s">
        <v>384</v>
      </c>
      <c r="I1044" s="937" t="s">
        <v>491</v>
      </c>
      <c r="J1044" s="937" t="s">
        <v>447</v>
      </c>
      <c r="K1044" s="937" t="s">
        <v>53</v>
      </c>
      <c r="L1044" s="937" t="s">
        <v>42</v>
      </c>
      <c r="M1044" s="958" t="s">
        <v>157</v>
      </c>
      <c r="N1044" s="677">
        <f t="shared" ca="1" si="173"/>
        <v>0</v>
      </c>
      <c r="O1044" s="677">
        <f t="shared" ca="1" si="181"/>
        <v>0</v>
      </c>
      <c r="P1044" s="677">
        <f t="shared" ca="1" si="181"/>
        <v>0</v>
      </c>
      <c r="Q1044" s="677">
        <f t="shared" ca="1" si="181"/>
        <v>0</v>
      </c>
      <c r="R1044" s="677">
        <f t="shared" ca="1" si="181"/>
        <v>0</v>
      </c>
      <c r="S1044" s="677">
        <f t="shared" ca="1" si="181"/>
        <v>0</v>
      </c>
      <c r="T1044" s="677">
        <f t="shared" ca="1" si="181"/>
        <v>0</v>
      </c>
      <c r="U1044" s="677">
        <f t="shared" ca="1" si="181"/>
        <v>0</v>
      </c>
      <c r="V1044" s="677">
        <f t="shared" ca="1" si="178"/>
        <v>0</v>
      </c>
      <c r="W1044" s="677">
        <f t="shared" ca="1" si="182"/>
        <v>0</v>
      </c>
      <c r="X1044" s="677">
        <f t="shared" ca="1" si="179"/>
        <v>0</v>
      </c>
      <c r="Y1044" s="677">
        <f t="shared" ca="1" si="179"/>
        <v>0</v>
      </c>
      <c r="Z1044" s="677">
        <f t="shared" ca="1" si="179"/>
        <v>-68939.17256548618</v>
      </c>
      <c r="AA1044" t="str">
        <f t="shared" si="175"/>
        <v>ASR_COMP</v>
      </c>
      <c r="AB1044" s="957">
        <f t="shared" si="176"/>
        <v>44682</v>
      </c>
      <c r="AC1044" t="str">
        <f t="shared" si="177"/>
        <v>Unaudited</v>
      </c>
    </row>
    <row r="1045" spans="1:29" x14ac:dyDescent="0.25">
      <c r="A1045" t="s">
        <v>423</v>
      </c>
      <c r="B1045" t="s">
        <v>1388</v>
      </c>
      <c r="C1045" t="s">
        <v>1389</v>
      </c>
      <c r="D1045">
        <v>1900</v>
      </c>
      <c r="E1045" s="957">
        <v>1</v>
      </c>
      <c r="F1045" t="s">
        <v>1034</v>
      </c>
      <c r="G1045" s="957" t="s">
        <v>1387</v>
      </c>
      <c r="H1045" t="s">
        <v>384</v>
      </c>
      <c r="I1045" s="937" t="s">
        <v>491</v>
      </c>
      <c r="J1045" s="937" t="s">
        <v>447</v>
      </c>
      <c r="K1045" s="937" t="s">
        <v>53</v>
      </c>
      <c r="L1045" s="937" t="s">
        <v>43</v>
      </c>
      <c r="M1045" s="958" t="s">
        <v>465</v>
      </c>
      <c r="N1045" s="677">
        <f t="shared" ca="1" si="173"/>
        <v>0</v>
      </c>
      <c r="O1045" s="677">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7">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7">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7">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7">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7">
        <f t="shared" ca="1" si="183"/>
        <v>0</v>
      </c>
      <c r="U1045" s="677">
        <f t="shared" ca="1" si="183"/>
        <v>0</v>
      </c>
      <c r="V1045" s="677">
        <f t="shared" ca="1" si="183"/>
        <v>0</v>
      </c>
      <c r="W1045" s="677">
        <f t="shared" ca="1" si="182"/>
        <v>0</v>
      </c>
      <c r="X1045" s="677">
        <f t="shared" ca="1" si="183"/>
        <v>0</v>
      </c>
      <c r="Y1045" s="677">
        <f t="shared" ca="1" si="183"/>
        <v>0</v>
      </c>
      <c r="Z1045" s="677">
        <f t="shared" ca="1" si="183"/>
        <v>-21279.909239912879</v>
      </c>
      <c r="AA1045" t="str">
        <f t="shared" si="175"/>
        <v>ASR_COMP</v>
      </c>
      <c r="AB1045" s="957">
        <f t="shared" si="176"/>
        <v>44682</v>
      </c>
      <c r="AC1045" t="str">
        <f t="shared" si="177"/>
        <v>Unaudited</v>
      </c>
    </row>
    <row r="1046" spans="1:29" x14ac:dyDescent="0.25">
      <c r="A1046" t="s">
        <v>423</v>
      </c>
      <c r="B1046" t="s">
        <v>1388</v>
      </c>
      <c r="C1046" t="s">
        <v>1389</v>
      </c>
      <c r="D1046">
        <v>1900</v>
      </c>
      <c r="E1046" s="957">
        <v>1</v>
      </c>
      <c r="F1046" t="s">
        <v>1034</v>
      </c>
      <c r="G1046" s="957" t="s">
        <v>1387</v>
      </c>
      <c r="H1046" t="s">
        <v>384</v>
      </c>
      <c r="I1046" s="937" t="s">
        <v>491</v>
      </c>
      <c r="J1046" s="937" t="s">
        <v>447</v>
      </c>
      <c r="K1046" s="937" t="s">
        <v>923</v>
      </c>
      <c r="L1046" s="937" t="s">
        <v>924</v>
      </c>
      <c r="M1046" s="958" t="s">
        <v>923</v>
      </c>
      <c r="N1046" s="677">
        <f t="shared" ca="1" si="173"/>
        <v>0</v>
      </c>
      <c r="O1046" s="677">
        <f t="shared" ca="1" si="183"/>
        <v>0</v>
      </c>
      <c r="P1046" s="677">
        <f t="shared" ca="1" si="183"/>
        <v>0</v>
      </c>
      <c r="Q1046" s="677">
        <f t="shared" ca="1" si="183"/>
        <v>0</v>
      </c>
      <c r="R1046" s="677">
        <f t="shared" ca="1" si="183"/>
        <v>0</v>
      </c>
      <c r="S1046" s="677">
        <f t="shared" ca="1" si="183"/>
        <v>0</v>
      </c>
      <c r="T1046" s="677">
        <f t="shared" ca="1" si="183"/>
        <v>0</v>
      </c>
      <c r="U1046" s="677">
        <f t="shared" ca="1" si="183"/>
        <v>0</v>
      </c>
      <c r="V1046" s="677">
        <f t="shared" ca="1" si="183"/>
        <v>0</v>
      </c>
      <c r="W1046" s="677">
        <f t="shared" ca="1" si="182"/>
        <v>0</v>
      </c>
      <c r="X1046" s="677">
        <f t="shared" ca="1" si="183"/>
        <v>0</v>
      </c>
      <c r="Y1046" s="677">
        <f t="shared" ca="1" si="183"/>
        <v>0</v>
      </c>
      <c r="Z1046" s="677">
        <f t="shared" ca="1" si="183"/>
        <v>19916.008908547479</v>
      </c>
      <c r="AA1046" t="str">
        <f t="shared" si="175"/>
        <v>ASR_COMP</v>
      </c>
      <c r="AB1046" s="957">
        <f t="shared" si="176"/>
        <v>44682</v>
      </c>
      <c r="AC1046" t="str">
        <f t="shared" si="177"/>
        <v>Unaudited</v>
      </c>
    </row>
    <row r="1047" spans="1:29" x14ac:dyDescent="0.25">
      <c r="A1047" t="s">
        <v>423</v>
      </c>
      <c r="B1047" t="s">
        <v>1388</v>
      </c>
      <c r="C1047" t="s">
        <v>1389</v>
      </c>
      <c r="D1047">
        <v>1900</v>
      </c>
      <c r="E1047" s="957">
        <v>1</v>
      </c>
      <c r="F1047" t="s">
        <v>1034</v>
      </c>
      <c r="G1047" s="957" t="s">
        <v>1387</v>
      </c>
      <c r="H1047" t="s">
        <v>384</v>
      </c>
      <c r="I1047" s="937" t="s">
        <v>491</v>
      </c>
      <c r="J1047" s="937" t="s">
        <v>447</v>
      </c>
      <c r="K1047" s="937" t="s">
        <v>923</v>
      </c>
      <c r="L1047" s="937" t="s">
        <v>925</v>
      </c>
      <c r="M1047" s="958" t="s">
        <v>928</v>
      </c>
      <c r="N1047" s="677">
        <f t="shared" ca="1" si="173"/>
        <v>0</v>
      </c>
      <c r="O1047" s="677">
        <f t="shared" ca="1" si="183"/>
        <v>0</v>
      </c>
      <c r="P1047" s="677">
        <f t="shared" ca="1" si="183"/>
        <v>0</v>
      </c>
      <c r="Q1047" s="677">
        <f t="shared" ca="1" si="183"/>
        <v>0</v>
      </c>
      <c r="R1047" s="677">
        <f t="shared" ca="1" si="183"/>
        <v>0</v>
      </c>
      <c r="S1047" s="677">
        <f t="shared" ca="1" si="183"/>
        <v>0</v>
      </c>
      <c r="T1047" s="677">
        <f t="shared" ca="1" si="183"/>
        <v>0</v>
      </c>
      <c r="U1047" s="677">
        <f t="shared" ca="1" si="183"/>
        <v>0</v>
      </c>
      <c r="V1047" s="677">
        <f t="shared" ca="1" si="183"/>
        <v>0</v>
      </c>
      <c r="W1047" s="677">
        <f t="shared" ca="1" si="182"/>
        <v>0</v>
      </c>
      <c r="X1047" s="677">
        <f t="shared" ca="1" si="183"/>
        <v>0</v>
      </c>
      <c r="Y1047" s="677">
        <f t="shared" ca="1" si="183"/>
        <v>0</v>
      </c>
      <c r="Z1047" s="677">
        <f t="shared" ca="1" si="183"/>
        <v>-89722.732640412651</v>
      </c>
      <c r="AA1047" t="str">
        <f t="shared" si="175"/>
        <v>ASR_COMP</v>
      </c>
      <c r="AB1047" s="957">
        <f t="shared" si="176"/>
        <v>44682</v>
      </c>
      <c r="AC1047" t="str">
        <f t="shared" si="177"/>
        <v>Unaudited</v>
      </c>
    </row>
    <row r="1048" spans="1:29" x14ac:dyDescent="0.25">
      <c r="A1048" t="s">
        <v>423</v>
      </c>
      <c r="B1048" t="s">
        <v>1388</v>
      </c>
      <c r="C1048" t="s">
        <v>1389</v>
      </c>
      <c r="D1048">
        <v>1900</v>
      </c>
      <c r="E1048" s="957">
        <v>1</v>
      </c>
      <c r="F1048" t="s">
        <v>1034</v>
      </c>
      <c r="G1048" s="957" t="s">
        <v>1387</v>
      </c>
      <c r="H1048" t="s">
        <v>384</v>
      </c>
      <c r="I1048" s="937" t="s">
        <v>491</v>
      </c>
      <c r="J1048" s="937" t="s">
        <v>447</v>
      </c>
      <c r="K1048" s="937" t="s">
        <v>923</v>
      </c>
      <c r="L1048" s="937" t="s">
        <v>926</v>
      </c>
      <c r="M1048" s="958" t="s">
        <v>929</v>
      </c>
      <c r="N1048" s="677">
        <f t="shared" ca="1" si="173"/>
        <v>0</v>
      </c>
      <c r="O1048" s="677">
        <f t="shared" ca="1" si="183"/>
        <v>0</v>
      </c>
      <c r="P1048" s="677">
        <f t="shared" ca="1" si="183"/>
        <v>0</v>
      </c>
      <c r="Q1048" s="677">
        <f t="shared" ca="1" si="183"/>
        <v>0</v>
      </c>
      <c r="R1048" s="677">
        <f t="shared" ca="1" si="183"/>
        <v>0</v>
      </c>
      <c r="S1048" s="677">
        <f t="shared" ca="1" si="183"/>
        <v>0</v>
      </c>
      <c r="T1048" s="677">
        <f t="shared" ca="1" si="183"/>
        <v>0</v>
      </c>
      <c r="U1048" s="677">
        <f t="shared" ca="1" si="183"/>
        <v>0</v>
      </c>
      <c r="V1048" s="677">
        <f t="shared" ca="1" si="183"/>
        <v>0</v>
      </c>
      <c r="W1048" s="677">
        <f t="shared" ca="1" si="182"/>
        <v>0</v>
      </c>
      <c r="X1048" s="677">
        <f t="shared" ca="1" si="183"/>
        <v>0</v>
      </c>
      <c r="Y1048" s="677">
        <f t="shared" ca="1" si="183"/>
        <v>0</v>
      </c>
      <c r="Z1048" s="677">
        <f t="shared" ca="1" si="183"/>
        <v>0</v>
      </c>
      <c r="AA1048" t="str">
        <f t="shared" si="175"/>
        <v>ASR_COMP</v>
      </c>
      <c r="AB1048" s="957">
        <f t="shared" si="176"/>
        <v>44682</v>
      </c>
      <c r="AC1048" t="str">
        <f t="shared" si="177"/>
        <v>Unaudited</v>
      </c>
    </row>
    <row r="1049" spans="1:29" x14ac:dyDescent="0.25">
      <c r="A1049" t="s">
        <v>423</v>
      </c>
      <c r="B1049" t="s">
        <v>1388</v>
      </c>
      <c r="C1049" t="s">
        <v>1389</v>
      </c>
      <c r="D1049">
        <v>1900</v>
      </c>
      <c r="E1049" s="957">
        <v>1</v>
      </c>
      <c r="F1049" t="s">
        <v>1034</v>
      </c>
      <c r="G1049" s="957" t="s">
        <v>1387</v>
      </c>
      <c r="H1049" t="s">
        <v>384</v>
      </c>
      <c r="I1049" s="937" t="s">
        <v>491</v>
      </c>
      <c r="J1049" s="937" t="s">
        <v>447</v>
      </c>
      <c r="K1049" s="937" t="s">
        <v>448</v>
      </c>
      <c r="L1049" s="945">
        <v>5.0999999999999996</v>
      </c>
      <c r="M1049" s="960" t="s">
        <v>37</v>
      </c>
      <c r="N1049" s="677">
        <f t="shared" ca="1" si="173"/>
        <v>0</v>
      </c>
      <c r="O1049" s="677">
        <f t="shared" ca="1" si="183"/>
        <v>0</v>
      </c>
      <c r="P1049" s="677">
        <f t="shared" ca="1" si="183"/>
        <v>0</v>
      </c>
      <c r="Q1049" s="677">
        <f t="shared" ca="1" si="183"/>
        <v>0</v>
      </c>
      <c r="R1049" s="677">
        <f t="shared" ca="1" si="183"/>
        <v>0</v>
      </c>
      <c r="S1049" s="677">
        <f t="shared" ca="1" si="183"/>
        <v>0</v>
      </c>
      <c r="T1049" s="677">
        <f t="shared" ca="1" si="183"/>
        <v>0</v>
      </c>
      <c r="U1049" s="677">
        <f t="shared" ca="1" si="183"/>
        <v>0</v>
      </c>
      <c r="V1049" s="677">
        <f t="shared" ca="1" si="183"/>
        <v>0</v>
      </c>
      <c r="W1049" s="677">
        <f t="shared" ca="1" si="182"/>
        <v>0</v>
      </c>
      <c r="X1049" s="677">
        <f t="shared" ca="1" si="183"/>
        <v>0</v>
      </c>
      <c r="Y1049" s="677">
        <f t="shared" ca="1" si="183"/>
        <v>0</v>
      </c>
      <c r="Z1049" s="677">
        <f t="shared" ca="1" si="183"/>
        <v>13193.67142909969</v>
      </c>
      <c r="AA1049" t="str">
        <f t="shared" si="175"/>
        <v>ASR_COMP</v>
      </c>
      <c r="AB1049" s="957">
        <f t="shared" si="176"/>
        <v>44682</v>
      </c>
      <c r="AC1049" t="str">
        <f t="shared" si="177"/>
        <v>Unaudited</v>
      </c>
    </row>
    <row r="1050" spans="1:29" ht="30" x14ac:dyDescent="0.25">
      <c r="A1050" t="s">
        <v>423</v>
      </c>
      <c r="B1050" t="s">
        <v>1388</v>
      </c>
      <c r="C1050" t="s">
        <v>1389</v>
      </c>
      <c r="D1050">
        <v>1900</v>
      </c>
      <c r="E1050" s="957">
        <v>1</v>
      </c>
      <c r="F1050" t="s">
        <v>1034</v>
      </c>
      <c r="G1050" s="957" t="s">
        <v>1387</v>
      </c>
      <c r="H1050" t="s">
        <v>384</v>
      </c>
      <c r="I1050" s="937" t="s">
        <v>491</v>
      </c>
      <c r="J1050" s="937" t="s">
        <v>447</v>
      </c>
      <c r="K1050" s="937" t="s">
        <v>448</v>
      </c>
      <c r="L1050" s="947">
        <v>5.2</v>
      </c>
      <c r="M1050" s="961" t="s">
        <v>306</v>
      </c>
      <c r="N1050" s="677">
        <f t="shared" ca="1" si="173"/>
        <v>0</v>
      </c>
      <c r="O1050" s="677">
        <f t="shared" ca="1" si="183"/>
        <v>0</v>
      </c>
      <c r="P1050" s="677">
        <f t="shared" ca="1" si="183"/>
        <v>0</v>
      </c>
      <c r="Q1050" s="677">
        <f t="shared" ca="1" si="183"/>
        <v>0</v>
      </c>
      <c r="R1050" s="677">
        <f t="shared" ca="1" si="183"/>
        <v>0</v>
      </c>
      <c r="S1050" s="677">
        <f t="shared" ca="1" si="183"/>
        <v>0</v>
      </c>
      <c r="T1050" s="677">
        <f t="shared" ca="1" si="183"/>
        <v>0</v>
      </c>
      <c r="U1050" s="677">
        <f t="shared" ca="1" si="183"/>
        <v>0</v>
      </c>
      <c r="V1050" s="677">
        <f t="shared" ca="1" si="183"/>
        <v>0</v>
      </c>
      <c r="W1050" s="677">
        <f t="shared" ca="1" si="182"/>
        <v>0</v>
      </c>
      <c r="X1050" s="677">
        <f t="shared" ca="1" si="183"/>
        <v>0</v>
      </c>
      <c r="Y1050" s="677">
        <f t="shared" ca="1" si="183"/>
        <v>0</v>
      </c>
      <c r="Z1050" s="677">
        <f t="shared" ca="1" si="183"/>
        <v>0</v>
      </c>
      <c r="AA1050" t="str">
        <f t="shared" si="175"/>
        <v>ASR_COMP</v>
      </c>
      <c r="AB1050" s="957">
        <f t="shared" si="176"/>
        <v>44682</v>
      </c>
      <c r="AC1050" t="str">
        <f t="shared" si="177"/>
        <v>Unaudited</v>
      </c>
    </row>
    <row r="1051" spans="1:29" ht="30" x14ac:dyDescent="0.25">
      <c r="A1051" t="s">
        <v>423</v>
      </c>
      <c r="B1051" t="s">
        <v>1388</v>
      </c>
      <c r="C1051" t="s">
        <v>1389</v>
      </c>
      <c r="D1051">
        <v>1900</v>
      </c>
      <c r="E1051" s="957">
        <v>1</v>
      </c>
      <c r="F1051" t="s">
        <v>1034</v>
      </c>
      <c r="G1051" s="957" t="s">
        <v>1387</v>
      </c>
      <c r="H1051" t="s">
        <v>384</v>
      </c>
      <c r="I1051" s="958" t="s">
        <v>491</v>
      </c>
      <c r="J1051" s="958" t="s">
        <v>447</v>
      </c>
      <c r="K1051" s="958" t="s">
        <v>448</v>
      </c>
      <c r="L1051" s="937">
        <v>5.3</v>
      </c>
      <c r="M1051" s="958" t="s">
        <v>307</v>
      </c>
      <c r="N1051" s="677">
        <f t="shared" ca="1" si="173"/>
        <v>0</v>
      </c>
      <c r="O1051" s="677">
        <f t="shared" ca="1" si="183"/>
        <v>0</v>
      </c>
      <c r="P1051" s="677">
        <f t="shared" ca="1" si="183"/>
        <v>0</v>
      </c>
      <c r="Q1051" s="677">
        <f t="shared" ca="1" si="183"/>
        <v>0</v>
      </c>
      <c r="R1051" s="677">
        <f t="shared" ca="1" si="183"/>
        <v>0</v>
      </c>
      <c r="S1051" s="677">
        <f t="shared" ca="1" si="183"/>
        <v>0</v>
      </c>
      <c r="T1051" s="677">
        <f t="shared" ca="1" si="183"/>
        <v>0</v>
      </c>
      <c r="U1051" s="677">
        <f t="shared" ca="1" si="183"/>
        <v>0</v>
      </c>
      <c r="V1051" s="677">
        <f t="shared" ca="1" si="183"/>
        <v>0</v>
      </c>
      <c r="W1051" s="677">
        <f t="shared" ca="1" si="182"/>
        <v>0</v>
      </c>
      <c r="X1051" s="677">
        <f t="shared" ca="1" si="183"/>
        <v>0</v>
      </c>
      <c r="Y1051" s="677">
        <f t="shared" ca="1" si="183"/>
        <v>0</v>
      </c>
      <c r="Z1051" s="677">
        <f t="shared" ca="1" si="183"/>
        <v>-32316.089909699771</v>
      </c>
      <c r="AA1051" t="str">
        <f t="shared" si="175"/>
        <v>ASR_COMP</v>
      </c>
      <c r="AB1051" s="957">
        <f t="shared" si="176"/>
        <v>44682</v>
      </c>
      <c r="AC1051" t="str">
        <f t="shared" si="177"/>
        <v>Unaudited</v>
      </c>
    </row>
    <row r="1052" spans="1:29" x14ac:dyDescent="0.25">
      <c r="A1052" t="s">
        <v>423</v>
      </c>
      <c r="B1052" t="s">
        <v>1388</v>
      </c>
      <c r="C1052" t="s">
        <v>1389</v>
      </c>
      <c r="D1052">
        <v>1900</v>
      </c>
      <c r="E1052" s="957">
        <v>1</v>
      </c>
      <c r="F1052" t="s">
        <v>1034</v>
      </c>
      <c r="G1052" s="957" t="s">
        <v>1387</v>
      </c>
      <c r="H1052" t="s">
        <v>384</v>
      </c>
      <c r="I1052" s="937" t="s">
        <v>491</v>
      </c>
      <c r="J1052" s="937" t="s">
        <v>447</v>
      </c>
      <c r="K1052" s="937" t="s">
        <v>448</v>
      </c>
      <c r="L1052" s="937" t="s">
        <v>82</v>
      </c>
      <c r="M1052" s="962" t="s">
        <v>456</v>
      </c>
      <c r="N1052" s="677">
        <f t="shared" ca="1" si="173"/>
        <v>0</v>
      </c>
      <c r="O1052" s="677">
        <f t="shared" ca="1" si="183"/>
        <v>0</v>
      </c>
      <c r="P1052" s="677">
        <f t="shared" ca="1" si="183"/>
        <v>0</v>
      </c>
      <c r="Q1052" s="677">
        <f t="shared" ca="1" si="183"/>
        <v>0</v>
      </c>
      <c r="R1052" s="677">
        <f t="shared" ca="1" si="183"/>
        <v>0</v>
      </c>
      <c r="S1052" s="677">
        <f t="shared" ca="1" si="183"/>
        <v>0</v>
      </c>
      <c r="T1052" s="677">
        <f t="shared" ca="1" si="183"/>
        <v>0</v>
      </c>
      <c r="U1052" s="677">
        <f t="shared" ca="1" si="183"/>
        <v>0</v>
      </c>
      <c r="V1052" s="677">
        <f t="shared" ca="1" si="183"/>
        <v>0</v>
      </c>
      <c r="W1052" s="677">
        <f t="shared" ca="1" si="182"/>
        <v>0</v>
      </c>
      <c r="X1052" s="677">
        <f t="shared" ca="1" si="183"/>
        <v>0</v>
      </c>
      <c r="Y1052" s="677">
        <f t="shared" ca="1" si="183"/>
        <v>0</v>
      </c>
      <c r="Z1052" s="677">
        <f t="shared" ca="1" si="183"/>
        <v>0</v>
      </c>
      <c r="AA1052" t="str">
        <f t="shared" si="175"/>
        <v>ASR_COMP</v>
      </c>
      <c r="AB1052" s="957">
        <f t="shared" si="176"/>
        <v>44682</v>
      </c>
      <c r="AC1052" t="str">
        <f t="shared" si="177"/>
        <v>Unaudited</v>
      </c>
    </row>
    <row r="1053" spans="1:29" x14ac:dyDescent="0.25">
      <c r="A1053" t="s">
        <v>423</v>
      </c>
      <c r="B1053" t="s">
        <v>1388</v>
      </c>
      <c r="C1053" t="s">
        <v>1389</v>
      </c>
      <c r="D1053">
        <v>1900</v>
      </c>
      <c r="E1053" s="957">
        <v>1</v>
      </c>
      <c r="F1053" t="s">
        <v>1034</v>
      </c>
      <c r="G1053" s="957" t="s">
        <v>1387</v>
      </c>
      <c r="H1053" t="s">
        <v>384</v>
      </c>
      <c r="I1053" s="937" t="s">
        <v>491</v>
      </c>
      <c r="J1053" s="937" t="s">
        <v>447</v>
      </c>
      <c r="K1053" s="937" t="s">
        <v>449</v>
      </c>
      <c r="L1053" s="937">
        <v>6.1</v>
      </c>
      <c r="M1053" s="962" t="s">
        <v>18</v>
      </c>
      <c r="N1053" s="677">
        <f t="shared" ca="1" si="173"/>
        <v>0</v>
      </c>
      <c r="O1053" s="677">
        <f t="shared" ca="1" si="183"/>
        <v>0</v>
      </c>
      <c r="P1053" s="677">
        <f t="shared" ca="1" si="183"/>
        <v>0</v>
      </c>
      <c r="Q1053" s="677">
        <f t="shared" ca="1" si="183"/>
        <v>0</v>
      </c>
      <c r="R1053" s="677">
        <f t="shared" ca="1" si="183"/>
        <v>0</v>
      </c>
      <c r="S1053" s="677">
        <f t="shared" ca="1" si="183"/>
        <v>0</v>
      </c>
      <c r="T1053" s="677">
        <f t="shared" ca="1" si="183"/>
        <v>0</v>
      </c>
      <c r="U1053" s="677">
        <f t="shared" ca="1" si="183"/>
        <v>0</v>
      </c>
      <c r="V1053" s="677">
        <f t="shared" ca="1" si="183"/>
        <v>0</v>
      </c>
      <c r="W1053" s="677">
        <f t="shared" ca="1" si="182"/>
        <v>0</v>
      </c>
      <c r="X1053" s="677">
        <f t="shared" ca="1" si="183"/>
        <v>0</v>
      </c>
      <c r="Y1053" s="677">
        <f t="shared" ca="1" si="183"/>
        <v>0</v>
      </c>
      <c r="Z1053" s="677">
        <f t="shared" ca="1" si="183"/>
        <v>0</v>
      </c>
      <c r="AA1053" t="str">
        <f t="shared" si="175"/>
        <v>ASR_COMP</v>
      </c>
      <c r="AB1053" s="957">
        <f t="shared" si="176"/>
        <v>44682</v>
      </c>
      <c r="AC1053" t="str">
        <f t="shared" si="177"/>
        <v>Unaudited</v>
      </c>
    </row>
    <row r="1054" spans="1:29" x14ac:dyDescent="0.25">
      <c r="A1054" t="s">
        <v>423</v>
      </c>
      <c r="B1054" t="s">
        <v>1388</v>
      </c>
      <c r="C1054" t="s">
        <v>1389</v>
      </c>
      <c r="D1054">
        <v>1900</v>
      </c>
      <c r="E1054" s="957">
        <v>1</v>
      </c>
      <c r="F1054" t="s">
        <v>1034</v>
      </c>
      <c r="G1054" s="957" t="s">
        <v>1387</v>
      </c>
      <c r="H1054" t="s">
        <v>384</v>
      </c>
      <c r="I1054" s="937" t="s">
        <v>491</v>
      </c>
      <c r="J1054" s="937" t="s">
        <v>447</v>
      </c>
      <c r="K1054" s="937" t="s">
        <v>449</v>
      </c>
      <c r="L1054" s="937">
        <v>6.2</v>
      </c>
      <c r="M1054" s="962" t="s">
        <v>19</v>
      </c>
      <c r="N1054" s="677">
        <f t="shared" ca="1" si="173"/>
        <v>0</v>
      </c>
      <c r="O1054" s="677">
        <f t="shared" ca="1" si="183"/>
        <v>0</v>
      </c>
      <c r="P1054" s="677">
        <f t="shared" ca="1" si="183"/>
        <v>0</v>
      </c>
      <c r="Q1054" s="677">
        <f t="shared" ca="1" si="183"/>
        <v>0</v>
      </c>
      <c r="R1054" s="677">
        <f t="shared" ca="1" si="183"/>
        <v>0</v>
      </c>
      <c r="S1054" s="677">
        <f t="shared" ca="1" si="183"/>
        <v>0</v>
      </c>
      <c r="T1054" s="677">
        <f t="shared" ca="1" si="183"/>
        <v>0</v>
      </c>
      <c r="U1054" s="677">
        <f t="shared" ca="1" si="183"/>
        <v>0</v>
      </c>
      <c r="V1054" s="677">
        <f t="shared" ca="1" si="183"/>
        <v>0</v>
      </c>
      <c r="W1054" s="677">
        <f t="shared" ca="1" si="182"/>
        <v>0</v>
      </c>
      <c r="X1054" s="677">
        <f t="shared" ca="1" si="183"/>
        <v>0</v>
      </c>
      <c r="Y1054" s="677">
        <f t="shared" ca="1" si="183"/>
        <v>0</v>
      </c>
      <c r="Z1054" s="677">
        <f t="shared" ca="1" si="183"/>
        <v>0</v>
      </c>
      <c r="AA1054" t="str">
        <f t="shared" si="175"/>
        <v>ASR_COMP</v>
      </c>
      <c r="AB1054" s="957">
        <f t="shared" si="176"/>
        <v>44682</v>
      </c>
      <c r="AC1054" t="str">
        <f t="shared" si="177"/>
        <v>Unaudited</v>
      </c>
    </row>
    <row r="1055" spans="1:29" x14ac:dyDescent="0.25">
      <c r="A1055" t="s">
        <v>423</v>
      </c>
      <c r="B1055" t="s">
        <v>1388</v>
      </c>
      <c r="C1055" t="s">
        <v>1389</v>
      </c>
      <c r="D1055">
        <v>1900</v>
      </c>
      <c r="E1055" s="957">
        <v>1</v>
      </c>
      <c r="F1055" t="s">
        <v>1034</v>
      </c>
      <c r="G1055" s="957" t="s">
        <v>1387</v>
      </c>
      <c r="H1055" t="s">
        <v>384</v>
      </c>
      <c r="I1055" s="937" t="s">
        <v>491</v>
      </c>
      <c r="J1055" s="937" t="s">
        <v>447</v>
      </c>
      <c r="K1055" s="937" t="s">
        <v>449</v>
      </c>
      <c r="L1055" s="937">
        <v>6.3</v>
      </c>
      <c r="M1055" s="962" t="s">
        <v>187</v>
      </c>
      <c r="N1055" s="677">
        <f t="shared" ca="1" si="173"/>
        <v>0</v>
      </c>
      <c r="O1055" s="677">
        <f t="shared" ca="1" si="183"/>
        <v>0</v>
      </c>
      <c r="P1055" s="677">
        <f t="shared" ca="1" si="183"/>
        <v>0</v>
      </c>
      <c r="Q1055" s="677">
        <f t="shared" ca="1" si="183"/>
        <v>0</v>
      </c>
      <c r="R1055" s="677">
        <f t="shared" ca="1" si="183"/>
        <v>0</v>
      </c>
      <c r="S1055" s="677">
        <f t="shared" ca="1" si="183"/>
        <v>0</v>
      </c>
      <c r="T1055" s="677">
        <f t="shared" ca="1" si="183"/>
        <v>0</v>
      </c>
      <c r="U1055" s="677">
        <f t="shared" ca="1" si="183"/>
        <v>0</v>
      </c>
      <c r="V1055" s="677">
        <f t="shared" ca="1" si="183"/>
        <v>0</v>
      </c>
      <c r="W1055" s="677">
        <f t="shared" ca="1" si="182"/>
        <v>0</v>
      </c>
      <c r="X1055" s="677">
        <f t="shared" ca="1" si="183"/>
        <v>0</v>
      </c>
      <c r="Y1055" s="677">
        <f t="shared" ca="1" si="183"/>
        <v>0</v>
      </c>
      <c r="Z1055" s="677">
        <f t="shared" ca="1" si="183"/>
        <v>0</v>
      </c>
      <c r="AA1055" t="str">
        <f t="shared" si="175"/>
        <v>ASR_COMP</v>
      </c>
      <c r="AB1055" s="957">
        <f t="shared" si="176"/>
        <v>44682</v>
      </c>
      <c r="AC1055" t="str">
        <f t="shared" si="177"/>
        <v>Unaudited</v>
      </c>
    </row>
    <row r="1056" spans="1:29" x14ac:dyDescent="0.25">
      <c r="A1056" t="s">
        <v>423</v>
      </c>
      <c r="B1056" t="s">
        <v>1388</v>
      </c>
      <c r="C1056" t="s">
        <v>1389</v>
      </c>
      <c r="D1056">
        <v>1900</v>
      </c>
      <c r="E1056" s="957">
        <v>1</v>
      </c>
      <c r="F1056" t="s">
        <v>1034</v>
      </c>
      <c r="G1056" s="957" t="s">
        <v>1387</v>
      </c>
      <c r="H1056" t="s">
        <v>384</v>
      </c>
      <c r="I1056" s="937" t="s">
        <v>491</v>
      </c>
      <c r="J1056" s="937" t="s">
        <v>447</v>
      </c>
      <c r="K1056" s="937" t="s">
        <v>449</v>
      </c>
      <c r="L1056" s="937" t="s">
        <v>87</v>
      </c>
      <c r="M1056" s="962" t="s">
        <v>457</v>
      </c>
      <c r="N1056" s="677">
        <f t="shared" ca="1" si="173"/>
        <v>0</v>
      </c>
      <c r="O1056" s="677">
        <f t="shared" ca="1" si="183"/>
        <v>0</v>
      </c>
      <c r="P1056" s="677">
        <f t="shared" ca="1" si="183"/>
        <v>0</v>
      </c>
      <c r="Q1056" s="677">
        <f t="shared" ca="1" si="183"/>
        <v>0</v>
      </c>
      <c r="R1056" s="677">
        <f t="shared" ca="1" si="183"/>
        <v>0</v>
      </c>
      <c r="S1056" s="677">
        <f t="shared" ca="1" si="183"/>
        <v>0</v>
      </c>
      <c r="T1056" s="677">
        <f t="shared" ca="1" si="183"/>
        <v>0</v>
      </c>
      <c r="U1056" s="677">
        <f t="shared" ca="1" si="183"/>
        <v>0</v>
      </c>
      <c r="V1056" s="677">
        <f t="shared" ca="1" si="183"/>
        <v>0</v>
      </c>
      <c r="W1056" s="677">
        <f t="shared" ca="1" si="182"/>
        <v>0</v>
      </c>
      <c r="X1056" s="677">
        <f t="shared" ca="1" si="183"/>
        <v>0</v>
      </c>
      <c r="Y1056" s="677">
        <f t="shared" ca="1" si="183"/>
        <v>0</v>
      </c>
      <c r="Z1056" s="677">
        <f t="shared" ca="1" si="183"/>
        <v>0</v>
      </c>
      <c r="AA1056" t="str">
        <f t="shared" si="175"/>
        <v>ASR_COMP</v>
      </c>
      <c r="AB1056" s="957">
        <f t="shared" si="176"/>
        <v>44682</v>
      </c>
      <c r="AC1056" t="str">
        <f t="shared" si="177"/>
        <v>Unaudited</v>
      </c>
    </row>
    <row r="1057" spans="1:29" x14ac:dyDescent="0.25">
      <c r="A1057" t="s">
        <v>423</v>
      </c>
      <c r="B1057" t="s">
        <v>1388</v>
      </c>
      <c r="C1057" t="s">
        <v>1389</v>
      </c>
      <c r="D1057">
        <v>1900</v>
      </c>
      <c r="E1057" s="957">
        <v>1</v>
      </c>
      <c r="F1057" t="s">
        <v>1034</v>
      </c>
      <c r="G1057" s="957" t="s">
        <v>1387</v>
      </c>
      <c r="H1057" t="s">
        <v>384</v>
      </c>
      <c r="I1057" s="937" t="s">
        <v>491</v>
      </c>
      <c r="J1057" s="937" t="s">
        <v>447</v>
      </c>
      <c r="K1057" s="937" t="s">
        <v>450</v>
      </c>
      <c r="L1057" s="937">
        <v>7.1</v>
      </c>
      <c r="M1057" s="962" t="s">
        <v>20</v>
      </c>
      <c r="N1057" s="677">
        <f t="shared" ca="1" si="173"/>
        <v>0</v>
      </c>
      <c r="O1057" s="677">
        <f t="shared" ca="1" si="183"/>
        <v>0</v>
      </c>
      <c r="P1057" s="677">
        <f t="shared" ca="1" si="183"/>
        <v>0</v>
      </c>
      <c r="Q1057" s="677">
        <f t="shared" ca="1" si="183"/>
        <v>0</v>
      </c>
      <c r="R1057" s="677">
        <f t="shared" ca="1" si="183"/>
        <v>0</v>
      </c>
      <c r="S1057" s="677">
        <f t="shared" ca="1" si="183"/>
        <v>0</v>
      </c>
      <c r="T1057" s="677">
        <f t="shared" ca="1" si="183"/>
        <v>0</v>
      </c>
      <c r="U1057" s="677">
        <f t="shared" ca="1" si="183"/>
        <v>0</v>
      </c>
      <c r="V1057" s="677">
        <f t="shared" ca="1" si="183"/>
        <v>0</v>
      </c>
      <c r="W1057" s="677">
        <f t="shared" ca="1" si="182"/>
        <v>0</v>
      </c>
      <c r="X1057" s="677">
        <f t="shared" ca="1" si="183"/>
        <v>0</v>
      </c>
      <c r="Y1057" s="677">
        <f t="shared" ca="1" si="183"/>
        <v>0</v>
      </c>
      <c r="Z1057" s="677">
        <f t="shared" ca="1" si="183"/>
        <v>-3141.6499217399978</v>
      </c>
      <c r="AA1057" t="str">
        <f t="shared" si="175"/>
        <v>ASR_COMP</v>
      </c>
      <c r="AB1057" s="957">
        <f t="shared" si="176"/>
        <v>44682</v>
      </c>
      <c r="AC1057" t="str">
        <f t="shared" si="177"/>
        <v>Unaudited</v>
      </c>
    </row>
    <row r="1058" spans="1:29" x14ac:dyDescent="0.25">
      <c r="A1058" t="s">
        <v>423</v>
      </c>
      <c r="B1058" t="s">
        <v>1388</v>
      </c>
      <c r="C1058" t="s">
        <v>1389</v>
      </c>
      <c r="D1058">
        <v>1900</v>
      </c>
      <c r="E1058" s="957">
        <v>1</v>
      </c>
      <c r="F1058" t="s">
        <v>1034</v>
      </c>
      <c r="G1058" s="957" t="s">
        <v>1387</v>
      </c>
      <c r="H1058" t="s">
        <v>384</v>
      </c>
      <c r="I1058" s="937" t="s">
        <v>491</v>
      </c>
      <c r="J1058" s="937" t="s">
        <v>447</v>
      </c>
      <c r="K1058" s="937" t="s">
        <v>450</v>
      </c>
      <c r="L1058" s="945">
        <v>7.2</v>
      </c>
      <c r="M1058" s="960" t="s">
        <v>21</v>
      </c>
      <c r="N1058" s="677">
        <f t="shared" ca="1" si="173"/>
        <v>0</v>
      </c>
      <c r="O1058" s="677">
        <f t="shared" ca="1" si="183"/>
        <v>0</v>
      </c>
      <c r="P1058" s="677">
        <f t="shared" ca="1" si="183"/>
        <v>0</v>
      </c>
      <c r="Q1058" s="677">
        <f t="shared" ca="1" si="183"/>
        <v>0</v>
      </c>
      <c r="R1058" s="677">
        <f t="shared" ca="1" si="183"/>
        <v>0</v>
      </c>
      <c r="S1058" s="677">
        <f t="shared" ca="1" si="183"/>
        <v>0</v>
      </c>
      <c r="T1058" s="677">
        <f t="shared" ca="1" si="183"/>
        <v>0</v>
      </c>
      <c r="U1058" s="677">
        <f t="shared" ca="1" si="183"/>
        <v>0</v>
      </c>
      <c r="V1058" s="677">
        <f t="shared" ca="1" si="183"/>
        <v>0</v>
      </c>
      <c r="W1058" s="677">
        <f t="shared" ca="1" si="182"/>
        <v>0</v>
      </c>
      <c r="X1058" s="677">
        <f t="shared" ca="1" si="183"/>
        <v>0</v>
      </c>
      <c r="Y1058" s="677">
        <f t="shared" ca="1" si="183"/>
        <v>0</v>
      </c>
      <c r="Z1058" s="677">
        <f t="shared" ca="1" si="183"/>
        <v>0</v>
      </c>
      <c r="AA1058" t="str">
        <f t="shared" si="175"/>
        <v>ASR_COMP</v>
      </c>
      <c r="AB1058" s="957">
        <f t="shared" si="176"/>
        <v>44682</v>
      </c>
      <c r="AC1058" t="str">
        <f t="shared" si="177"/>
        <v>Unaudited</v>
      </c>
    </row>
    <row r="1059" spans="1:29" x14ac:dyDescent="0.25">
      <c r="A1059" t="s">
        <v>423</v>
      </c>
      <c r="B1059" t="s">
        <v>1388</v>
      </c>
      <c r="C1059" t="s">
        <v>1389</v>
      </c>
      <c r="D1059">
        <v>1900</v>
      </c>
      <c r="E1059" s="957">
        <v>1</v>
      </c>
      <c r="F1059" t="s">
        <v>1034</v>
      </c>
      <c r="G1059" s="957" t="s">
        <v>1387</v>
      </c>
      <c r="H1059" t="s">
        <v>384</v>
      </c>
      <c r="I1059" s="962" t="s">
        <v>491</v>
      </c>
      <c r="J1059" s="962" t="s">
        <v>447</v>
      </c>
      <c r="K1059" s="962" t="s">
        <v>450</v>
      </c>
      <c r="L1059" s="937">
        <v>7.3</v>
      </c>
      <c r="M1059" s="962" t="s">
        <v>158</v>
      </c>
      <c r="N1059" s="677">
        <f t="shared" ca="1" si="173"/>
        <v>0</v>
      </c>
      <c r="O1059" s="677">
        <f t="shared" ca="1" si="183"/>
        <v>0</v>
      </c>
      <c r="P1059" s="677">
        <f t="shared" ca="1" si="183"/>
        <v>0</v>
      </c>
      <c r="Q1059" s="677">
        <f t="shared" ca="1" si="183"/>
        <v>0</v>
      </c>
      <c r="R1059" s="677">
        <f t="shared" ca="1" si="183"/>
        <v>0</v>
      </c>
      <c r="S1059" s="677">
        <f t="shared" ca="1" si="183"/>
        <v>0</v>
      </c>
      <c r="T1059" s="677">
        <f t="shared" ca="1" si="183"/>
        <v>0</v>
      </c>
      <c r="U1059" s="677">
        <f t="shared" ca="1" si="183"/>
        <v>0</v>
      </c>
      <c r="V1059" s="677">
        <f t="shared" ca="1" si="183"/>
        <v>0</v>
      </c>
      <c r="W1059" s="677">
        <f t="shared" ca="1" si="182"/>
        <v>0</v>
      </c>
      <c r="X1059" s="677">
        <f t="shared" ca="1" si="183"/>
        <v>0</v>
      </c>
      <c r="Y1059" s="677">
        <f t="shared" ca="1" si="183"/>
        <v>0</v>
      </c>
      <c r="Z1059" s="677">
        <f t="shared" ca="1" si="183"/>
        <v>-14434.976089824735</v>
      </c>
      <c r="AA1059" t="str">
        <f t="shared" si="175"/>
        <v>ASR_COMP</v>
      </c>
      <c r="AB1059" s="957">
        <f t="shared" si="176"/>
        <v>44682</v>
      </c>
      <c r="AC1059" t="str">
        <f t="shared" si="177"/>
        <v>Unaudited</v>
      </c>
    </row>
    <row r="1060" spans="1:29" x14ac:dyDescent="0.25">
      <c r="A1060" t="s">
        <v>423</v>
      </c>
      <c r="B1060" t="s">
        <v>1388</v>
      </c>
      <c r="C1060" t="s">
        <v>1389</v>
      </c>
      <c r="D1060">
        <v>1900</v>
      </c>
      <c r="E1060" s="957">
        <v>1</v>
      </c>
      <c r="F1060" t="s">
        <v>1034</v>
      </c>
      <c r="G1060" s="957" t="s">
        <v>1387</v>
      </c>
      <c r="H1060" t="s">
        <v>384</v>
      </c>
      <c r="I1060" s="937" t="s">
        <v>491</v>
      </c>
      <c r="J1060" s="937" t="s">
        <v>447</v>
      </c>
      <c r="K1060" s="937" t="s">
        <v>450</v>
      </c>
      <c r="L1060" s="943" t="s">
        <v>91</v>
      </c>
      <c r="M1060" s="963" t="s">
        <v>458</v>
      </c>
      <c r="N1060" s="677">
        <f t="shared" ca="1" si="173"/>
        <v>0</v>
      </c>
      <c r="O1060" s="677">
        <f t="shared" ca="1" si="183"/>
        <v>0</v>
      </c>
      <c r="P1060" s="677">
        <f t="shared" ca="1" si="183"/>
        <v>0</v>
      </c>
      <c r="Q1060" s="677">
        <f t="shared" ca="1" si="183"/>
        <v>0</v>
      </c>
      <c r="R1060" s="677">
        <f t="shared" ca="1" si="183"/>
        <v>0</v>
      </c>
      <c r="S1060" s="677">
        <f t="shared" ca="1" si="183"/>
        <v>0</v>
      </c>
      <c r="T1060" s="677">
        <f t="shared" ca="1" si="183"/>
        <v>0</v>
      </c>
      <c r="U1060" s="677">
        <f t="shared" ca="1" si="183"/>
        <v>0</v>
      </c>
      <c r="V1060" s="677">
        <f t="shared" ca="1" si="183"/>
        <v>0</v>
      </c>
      <c r="W1060" s="677">
        <f t="shared" ca="1" si="182"/>
        <v>0</v>
      </c>
      <c r="X1060" s="677">
        <f t="shared" ca="1" si="183"/>
        <v>0</v>
      </c>
      <c r="Y1060" s="677">
        <f t="shared" ca="1" si="183"/>
        <v>0</v>
      </c>
      <c r="Z1060" s="677">
        <f t="shared" ca="1" si="183"/>
        <v>0</v>
      </c>
      <c r="AA1060" t="str">
        <f t="shared" si="175"/>
        <v>ASR_COMP</v>
      </c>
      <c r="AB1060" s="957">
        <f t="shared" si="176"/>
        <v>44682</v>
      </c>
      <c r="AC1060" t="str">
        <f t="shared" si="177"/>
        <v>Unaudited</v>
      </c>
    </row>
    <row r="1061" spans="1:29" x14ac:dyDescent="0.25">
      <c r="A1061" t="s">
        <v>423</v>
      </c>
      <c r="B1061" t="s">
        <v>1388</v>
      </c>
      <c r="C1061" t="s">
        <v>1389</v>
      </c>
      <c r="D1061">
        <v>1900</v>
      </c>
      <c r="E1061" s="957">
        <v>1</v>
      </c>
      <c r="F1061" t="s">
        <v>1034</v>
      </c>
      <c r="G1061" s="957" t="s">
        <v>1387</v>
      </c>
      <c r="H1061" t="s">
        <v>384</v>
      </c>
      <c r="I1061" s="937" t="s">
        <v>491</v>
      </c>
      <c r="J1061" s="937" t="s">
        <v>447</v>
      </c>
      <c r="K1061" s="937" t="s">
        <v>451</v>
      </c>
      <c r="L1061" s="943">
        <v>8.1</v>
      </c>
      <c r="M1061" s="963" t="s">
        <v>22</v>
      </c>
      <c r="N1061" s="677">
        <f t="shared" ca="1" si="173"/>
        <v>0</v>
      </c>
      <c r="O1061" s="677">
        <f t="shared" ca="1" si="183"/>
        <v>0</v>
      </c>
      <c r="P1061" s="677">
        <f t="shared" ca="1" si="183"/>
        <v>0</v>
      </c>
      <c r="Q1061" s="677">
        <f t="shared" ca="1" si="183"/>
        <v>0</v>
      </c>
      <c r="R1061" s="677">
        <f t="shared" ca="1" si="183"/>
        <v>0</v>
      </c>
      <c r="S1061" s="677">
        <f t="shared" ca="1" si="183"/>
        <v>0</v>
      </c>
      <c r="T1061" s="677">
        <f t="shared" ca="1" si="183"/>
        <v>0</v>
      </c>
      <c r="U1061" s="677">
        <f t="shared" ca="1" si="183"/>
        <v>0</v>
      </c>
      <c r="V1061" s="677">
        <f t="shared" ca="1" si="183"/>
        <v>0</v>
      </c>
      <c r="W1061" s="677">
        <f t="shared" ca="1" si="182"/>
        <v>0</v>
      </c>
      <c r="X1061" s="677">
        <f t="shared" ca="1" si="183"/>
        <v>0</v>
      </c>
      <c r="Y1061" s="677">
        <f t="shared" ca="1" si="183"/>
        <v>0</v>
      </c>
      <c r="Z1061" s="677">
        <f t="shared" ca="1" si="183"/>
        <v>-360.59485925348184</v>
      </c>
      <c r="AA1061" t="str">
        <f t="shared" si="175"/>
        <v>ASR_COMP</v>
      </c>
      <c r="AB1061" s="957">
        <f t="shared" si="176"/>
        <v>44682</v>
      </c>
      <c r="AC1061" t="str">
        <f t="shared" si="177"/>
        <v>Unaudited</v>
      </c>
    </row>
    <row r="1062" spans="1:29" x14ac:dyDescent="0.25">
      <c r="A1062" t="s">
        <v>423</v>
      </c>
      <c r="B1062" t="s">
        <v>1388</v>
      </c>
      <c r="C1062" t="s">
        <v>1389</v>
      </c>
      <c r="D1062">
        <v>1900</v>
      </c>
      <c r="E1062" s="957">
        <v>1</v>
      </c>
      <c r="F1062" t="s">
        <v>1034</v>
      </c>
      <c r="G1062" s="957" t="s">
        <v>1387</v>
      </c>
      <c r="H1062" t="s">
        <v>384</v>
      </c>
      <c r="I1062" s="937" t="s">
        <v>491</v>
      </c>
      <c r="J1062" s="937" t="s">
        <v>447</v>
      </c>
      <c r="K1062" s="937" t="s">
        <v>451</v>
      </c>
      <c r="L1062" s="947" t="s">
        <v>115</v>
      </c>
      <c r="M1062" s="964" t="s">
        <v>446</v>
      </c>
      <c r="N1062" s="677">
        <f t="shared" ca="1" si="173"/>
        <v>0</v>
      </c>
      <c r="O1062" s="677">
        <f t="shared" ca="1" si="183"/>
        <v>0</v>
      </c>
      <c r="P1062" s="677">
        <f t="shared" ca="1" si="183"/>
        <v>0</v>
      </c>
      <c r="Q1062" s="677">
        <f t="shared" ca="1" si="183"/>
        <v>0</v>
      </c>
      <c r="R1062" s="677">
        <f t="shared" ca="1" si="183"/>
        <v>0</v>
      </c>
      <c r="S1062" s="677">
        <f t="shared" ca="1" si="183"/>
        <v>0</v>
      </c>
      <c r="T1062" s="677">
        <f t="shared" ca="1" si="183"/>
        <v>0</v>
      </c>
      <c r="U1062" s="677">
        <f t="shared" ca="1" si="183"/>
        <v>0</v>
      </c>
      <c r="V1062" s="677">
        <f t="shared" ca="1" si="183"/>
        <v>0</v>
      </c>
      <c r="W1062" s="677">
        <f t="shared" ca="1" si="182"/>
        <v>0</v>
      </c>
      <c r="X1062" s="677">
        <f t="shared" ca="1" si="183"/>
        <v>0</v>
      </c>
      <c r="Y1062" s="677">
        <f t="shared" ca="1" si="183"/>
        <v>0</v>
      </c>
      <c r="Z1062" s="677">
        <f t="shared" ca="1" si="183"/>
        <v>0</v>
      </c>
      <c r="AA1062" t="str">
        <f t="shared" si="175"/>
        <v>ASR_COMP</v>
      </c>
      <c r="AB1062" s="957">
        <f t="shared" si="176"/>
        <v>44682</v>
      </c>
      <c r="AC1062" t="str">
        <f t="shared" si="177"/>
        <v>Unaudited</v>
      </c>
    </row>
    <row r="1063" spans="1:29" x14ac:dyDescent="0.25">
      <c r="A1063" t="s">
        <v>423</v>
      </c>
      <c r="B1063" t="s">
        <v>1388</v>
      </c>
      <c r="C1063" t="s">
        <v>1389</v>
      </c>
      <c r="D1063">
        <v>1900</v>
      </c>
      <c r="E1063" s="957">
        <v>1</v>
      </c>
      <c r="F1063" t="s">
        <v>1034</v>
      </c>
      <c r="G1063" s="957" t="s">
        <v>1387</v>
      </c>
      <c r="H1063" t="s">
        <v>384</v>
      </c>
      <c r="I1063" s="963" t="s">
        <v>491</v>
      </c>
      <c r="J1063" s="963" t="s">
        <v>447</v>
      </c>
      <c r="K1063" s="963" t="s">
        <v>451</v>
      </c>
      <c r="L1063" s="943" t="s">
        <v>117</v>
      </c>
      <c r="M1063" s="963" t="s">
        <v>160</v>
      </c>
      <c r="N1063" s="677">
        <f t="shared" ca="1" si="173"/>
        <v>0</v>
      </c>
      <c r="O1063" s="677">
        <f t="shared" ca="1" si="183"/>
        <v>0</v>
      </c>
      <c r="P1063" s="677">
        <f t="shared" ca="1" si="183"/>
        <v>0</v>
      </c>
      <c r="Q1063" s="677">
        <f t="shared" ca="1" si="183"/>
        <v>0</v>
      </c>
      <c r="R1063" s="677">
        <f t="shared" ca="1" si="183"/>
        <v>0</v>
      </c>
      <c r="S1063" s="677">
        <f t="shared" ca="1" si="183"/>
        <v>0</v>
      </c>
      <c r="T1063" s="677">
        <f t="shared" ca="1" si="183"/>
        <v>0</v>
      </c>
      <c r="U1063" s="677">
        <f t="shared" ca="1" si="183"/>
        <v>0</v>
      </c>
      <c r="V1063" s="677">
        <f t="shared" ca="1" si="183"/>
        <v>0</v>
      </c>
      <c r="W1063" s="677">
        <f t="shared" ca="1" si="182"/>
        <v>0</v>
      </c>
      <c r="X1063" s="677">
        <f t="shared" ca="1" si="183"/>
        <v>0</v>
      </c>
      <c r="Y1063" s="677">
        <f t="shared" ca="1" si="183"/>
        <v>0</v>
      </c>
      <c r="Z1063" s="677">
        <f t="shared" ca="1" si="183"/>
        <v>0</v>
      </c>
      <c r="AA1063" t="str">
        <f t="shared" si="175"/>
        <v>ASR_COMP</v>
      </c>
      <c r="AB1063" s="957">
        <f t="shared" si="176"/>
        <v>44682</v>
      </c>
      <c r="AC1063" t="str">
        <f t="shared" si="177"/>
        <v>Unaudited</v>
      </c>
    </row>
    <row r="1064" spans="1:29" x14ac:dyDescent="0.25">
      <c r="A1064" t="s">
        <v>423</v>
      </c>
      <c r="B1064" t="s">
        <v>1388</v>
      </c>
      <c r="C1064" t="s">
        <v>1389</v>
      </c>
      <c r="D1064">
        <v>1900</v>
      </c>
      <c r="E1064" s="957">
        <v>1</v>
      </c>
      <c r="F1064" t="s">
        <v>1034</v>
      </c>
      <c r="G1064" s="957" t="s">
        <v>1387</v>
      </c>
      <c r="H1064" t="s">
        <v>384</v>
      </c>
      <c r="I1064" s="937" t="s">
        <v>491</v>
      </c>
      <c r="J1064" s="937" t="s">
        <v>447</v>
      </c>
      <c r="K1064" s="937" t="s">
        <v>451</v>
      </c>
      <c r="L1064" s="937" t="s">
        <v>118</v>
      </c>
      <c r="M1064" s="962" t="s">
        <v>116</v>
      </c>
      <c r="N1064" s="677">
        <f t="shared" ca="1" si="173"/>
        <v>0</v>
      </c>
      <c r="O1064" s="677">
        <f t="shared" ca="1" si="183"/>
        <v>0</v>
      </c>
      <c r="P1064" s="677">
        <f t="shared" ca="1" si="183"/>
        <v>0</v>
      </c>
      <c r="Q1064" s="677">
        <f t="shared" ca="1" si="183"/>
        <v>0</v>
      </c>
      <c r="R1064" s="677">
        <f t="shared" ca="1" si="183"/>
        <v>0</v>
      </c>
      <c r="S1064" s="677">
        <f t="shared" ca="1" si="183"/>
        <v>0</v>
      </c>
      <c r="T1064" s="677">
        <f t="shared" ca="1" si="183"/>
        <v>0</v>
      </c>
      <c r="U1064" s="677">
        <f t="shared" ca="1" si="183"/>
        <v>0</v>
      </c>
      <c r="V1064" s="677">
        <f t="shared" ca="1" si="183"/>
        <v>0</v>
      </c>
      <c r="W1064" s="677">
        <f t="shared" ca="1" si="182"/>
        <v>0</v>
      </c>
      <c r="X1064" s="677">
        <f t="shared" ca="1" si="183"/>
        <v>0</v>
      </c>
      <c r="Y1064" s="677">
        <f t="shared" ca="1" si="183"/>
        <v>0</v>
      </c>
      <c r="Z1064" s="677">
        <f t="shared" ca="1" si="183"/>
        <v>0</v>
      </c>
      <c r="AA1064" t="str">
        <f t="shared" si="175"/>
        <v>ASR_COMP</v>
      </c>
      <c r="AB1064" s="957">
        <f t="shared" si="176"/>
        <v>44682</v>
      </c>
      <c r="AC1064" t="str">
        <f t="shared" si="177"/>
        <v>Unaudited</v>
      </c>
    </row>
    <row r="1065" spans="1:29" x14ac:dyDescent="0.25">
      <c r="A1065" t="s">
        <v>423</v>
      </c>
      <c r="B1065" t="s">
        <v>1388</v>
      </c>
      <c r="C1065" t="s">
        <v>1389</v>
      </c>
      <c r="D1065">
        <v>1900</v>
      </c>
      <c r="E1065" s="957">
        <v>1</v>
      </c>
      <c r="F1065" t="s">
        <v>1034</v>
      </c>
      <c r="G1065" s="957" t="s">
        <v>1387</v>
      </c>
      <c r="H1065" t="s">
        <v>384</v>
      </c>
      <c r="I1065" s="937" t="s">
        <v>491</v>
      </c>
      <c r="J1065" s="937" t="s">
        <v>447</v>
      </c>
      <c r="K1065" s="937" t="s">
        <v>451</v>
      </c>
      <c r="L1065" s="937" t="s">
        <v>119</v>
      </c>
      <c r="M1065" s="962" t="s">
        <v>161</v>
      </c>
      <c r="N1065" s="677">
        <f t="shared" ca="1" si="173"/>
        <v>0</v>
      </c>
      <c r="O1065" s="677">
        <f t="shared" ca="1" si="183"/>
        <v>0</v>
      </c>
      <c r="P1065" s="677">
        <f t="shared" ca="1" si="183"/>
        <v>0</v>
      </c>
      <c r="Q1065" s="677">
        <f t="shared" ca="1" si="183"/>
        <v>0</v>
      </c>
      <c r="R1065" s="677">
        <f t="shared" ca="1" si="183"/>
        <v>0</v>
      </c>
      <c r="S1065" s="677">
        <f t="shared" ca="1" si="183"/>
        <v>0</v>
      </c>
      <c r="T1065" s="677">
        <f t="shared" ca="1" si="183"/>
        <v>0</v>
      </c>
      <c r="U1065" s="677">
        <f t="shared" ca="1" si="183"/>
        <v>0</v>
      </c>
      <c r="V1065" s="677">
        <f t="shared" ca="1" si="183"/>
        <v>0</v>
      </c>
      <c r="W1065" s="677">
        <f t="shared" ca="1" si="182"/>
        <v>0</v>
      </c>
      <c r="X1065" s="677">
        <f t="shared" ca="1" si="183"/>
        <v>0</v>
      </c>
      <c r="Y1065" s="677">
        <f t="shared" ca="1" si="183"/>
        <v>0</v>
      </c>
      <c r="Z1065" s="677">
        <f t="shared" ca="1" si="183"/>
        <v>0</v>
      </c>
      <c r="AA1065" t="str">
        <f t="shared" si="175"/>
        <v>ASR_COMP</v>
      </c>
      <c r="AB1065" s="957">
        <f t="shared" si="176"/>
        <v>44682</v>
      </c>
      <c r="AC1065" t="str">
        <f t="shared" si="177"/>
        <v>Unaudited</v>
      </c>
    </row>
    <row r="1066" spans="1:29" x14ac:dyDescent="0.25">
      <c r="A1066" t="s">
        <v>423</v>
      </c>
      <c r="B1066" t="s">
        <v>1388</v>
      </c>
      <c r="C1066" t="s">
        <v>1389</v>
      </c>
      <c r="D1066">
        <v>1900</v>
      </c>
      <c r="E1066" s="957">
        <v>1</v>
      </c>
      <c r="F1066" t="s">
        <v>1034</v>
      </c>
      <c r="G1066" s="957" t="s">
        <v>1387</v>
      </c>
      <c r="H1066" t="s">
        <v>384</v>
      </c>
      <c r="I1066" s="937" t="s">
        <v>491</v>
      </c>
      <c r="J1066" s="937" t="s">
        <v>447</v>
      </c>
      <c r="K1066" s="937" t="s">
        <v>451</v>
      </c>
      <c r="L1066" s="937" t="s">
        <v>162</v>
      </c>
      <c r="M1066" s="962" t="s">
        <v>23</v>
      </c>
      <c r="N1066" s="677">
        <f t="shared" ca="1" si="173"/>
        <v>0</v>
      </c>
      <c r="O1066" s="677">
        <f t="shared" ca="1" si="183"/>
        <v>0</v>
      </c>
      <c r="P1066" s="677">
        <f t="shared" ca="1" si="183"/>
        <v>0</v>
      </c>
      <c r="Q1066" s="677">
        <f t="shared" ca="1" si="183"/>
        <v>0</v>
      </c>
      <c r="R1066" s="677">
        <f t="shared" ca="1" si="183"/>
        <v>0</v>
      </c>
      <c r="S1066" s="677">
        <f t="shared" ca="1" si="183"/>
        <v>0</v>
      </c>
      <c r="T1066" s="677">
        <f t="shared" ca="1" si="183"/>
        <v>0</v>
      </c>
      <c r="U1066" s="677">
        <f t="shared" ca="1" si="183"/>
        <v>0</v>
      </c>
      <c r="V1066" s="677">
        <f t="shared" ca="1" si="183"/>
        <v>0</v>
      </c>
      <c r="W1066" s="677">
        <f t="shared" ca="1" si="182"/>
        <v>0</v>
      </c>
      <c r="X1066" s="677">
        <f t="shared" ca="1" si="183"/>
        <v>0</v>
      </c>
      <c r="Y1066" s="677">
        <f t="shared" ca="1" si="183"/>
        <v>0</v>
      </c>
      <c r="Z1066" s="677">
        <f t="shared" ca="1" si="183"/>
        <v>0</v>
      </c>
      <c r="AA1066" t="str">
        <f t="shared" si="175"/>
        <v>ASR_COMP</v>
      </c>
      <c r="AB1066" s="957">
        <f t="shared" si="176"/>
        <v>44682</v>
      </c>
      <c r="AC1066" t="str">
        <f t="shared" si="177"/>
        <v>Unaudited</v>
      </c>
    </row>
    <row r="1067" spans="1:29" x14ac:dyDescent="0.25">
      <c r="A1067" t="s">
        <v>423</v>
      </c>
      <c r="B1067" t="s">
        <v>1388</v>
      </c>
      <c r="C1067" t="s">
        <v>1389</v>
      </c>
      <c r="D1067">
        <v>1900</v>
      </c>
      <c r="E1067" s="957">
        <v>1</v>
      </c>
      <c r="F1067" t="s">
        <v>1034</v>
      </c>
      <c r="G1067" s="957" t="s">
        <v>1387</v>
      </c>
      <c r="H1067" t="s">
        <v>384</v>
      </c>
      <c r="I1067" s="937" t="s">
        <v>491</v>
      </c>
      <c r="J1067" s="937" t="s">
        <v>447</v>
      </c>
      <c r="K1067" s="937" t="s">
        <v>451</v>
      </c>
      <c r="L1067" s="945" t="s">
        <v>445</v>
      </c>
      <c r="M1067" s="960" t="s">
        <v>459</v>
      </c>
      <c r="N1067" s="677">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7">
        <f t="shared" ca="1" si="183"/>
        <v>0</v>
      </c>
      <c r="P1067" s="677">
        <f t="shared" ca="1" si="183"/>
        <v>0</v>
      </c>
      <c r="Q1067" s="677">
        <f t="shared" ca="1" si="183"/>
        <v>0</v>
      </c>
      <c r="R1067" s="677">
        <f t="shared" ca="1" si="183"/>
        <v>0</v>
      </c>
      <c r="S1067" s="677">
        <f t="shared" ca="1" si="183"/>
        <v>0</v>
      </c>
      <c r="T1067" s="677">
        <f t="shared" ca="1" si="183"/>
        <v>0</v>
      </c>
      <c r="U1067" s="677">
        <f t="shared" ca="1" si="183"/>
        <v>0</v>
      </c>
      <c r="V1067" s="677">
        <f t="shared" ca="1" si="183"/>
        <v>0</v>
      </c>
      <c r="W1067" s="677">
        <f t="shared" ca="1" si="182"/>
        <v>0</v>
      </c>
      <c r="X1067" s="677">
        <f t="shared" ca="1" si="183"/>
        <v>0</v>
      </c>
      <c r="Y1067" s="677">
        <f t="shared" ca="1" si="183"/>
        <v>0</v>
      </c>
      <c r="Z1067" s="677">
        <f t="shared" ca="1" si="183"/>
        <v>0</v>
      </c>
      <c r="AA1067" t="str">
        <f t="shared" si="175"/>
        <v>ASR_COMP</v>
      </c>
      <c r="AB1067" s="957">
        <f t="shared" si="176"/>
        <v>44682</v>
      </c>
      <c r="AC1067" t="str">
        <f t="shared" si="177"/>
        <v>Unaudited</v>
      </c>
    </row>
    <row r="1068" spans="1:29" ht="30" x14ac:dyDescent="0.25">
      <c r="A1068" t="s">
        <v>423</v>
      </c>
      <c r="B1068" t="s">
        <v>1388</v>
      </c>
      <c r="C1068" t="s">
        <v>1389</v>
      </c>
      <c r="D1068">
        <v>1900</v>
      </c>
      <c r="E1068" s="957">
        <v>1</v>
      </c>
      <c r="F1068" t="s">
        <v>1034</v>
      </c>
      <c r="G1068" s="957" t="s">
        <v>1387</v>
      </c>
      <c r="H1068" t="s">
        <v>384</v>
      </c>
      <c r="I1068" s="962" t="s">
        <v>491</v>
      </c>
      <c r="J1068" s="962" t="s">
        <v>447</v>
      </c>
      <c r="K1068" s="962" t="s">
        <v>452</v>
      </c>
      <c r="L1068" s="937">
        <v>9.1</v>
      </c>
      <c r="M1068" s="962" t="s">
        <v>188</v>
      </c>
      <c r="N1068" s="677">
        <f t="shared" ca="1" si="184"/>
        <v>0</v>
      </c>
      <c r="O1068" s="677">
        <f t="shared" ca="1" si="183"/>
        <v>0</v>
      </c>
      <c r="P1068" s="677">
        <f t="shared" ca="1" si="183"/>
        <v>0</v>
      </c>
      <c r="Q1068" s="677">
        <f t="shared" ca="1" si="183"/>
        <v>0</v>
      </c>
      <c r="R1068" s="677">
        <f t="shared" ca="1" si="183"/>
        <v>0</v>
      </c>
      <c r="S1068" s="677">
        <f t="shared" ca="1" si="183"/>
        <v>0</v>
      </c>
      <c r="T1068" s="677">
        <f t="shared" ca="1" si="183"/>
        <v>0</v>
      </c>
      <c r="U1068" s="677">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7">
        <f t="shared" ca="1" si="185"/>
        <v>0</v>
      </c>
      <c r="W1068" s="677">
        <f t="shared" ca="1" si="182"/>
        <v>0</v>
      </c>
      <c r="X1068" s="677">
        <f t="shared" ca="1" si="185"/>
        <v>0</v>
      </c>
      <c r="Y1068" s="677">
        <f t="shared" ca="1" si="185"/>
        <v>0</v>
      </c>
      <c r="Z1068" s="677">
        <f t="shared" ca="1" si="185"/>
        <v>-3631.9572291275763</v>
      </c>
      <c r="AA1068" t="str">
        <f t="shared" si="175"/>
        <v>ASR_COMP</v>
      </c>
      <c r="AB1068" s="957">
        <f t="shared" si="176"/>
        <v>44682</v>
      </c>
      <c r="AC1068" t="str">
        <f t="shared" si="177"/>
        <v>Unaudited</v>
      </c>
    </row>
    <row r="1069" spans="1:29" x14ac:dyDescent="0.25">
      <c r="A1069" t="s">
        <v>423</v>
      </c>
      <c r="B1069" t="s">
        <v>1388</v>
      </c>
      <c r="C1069" t="s">
        <v>1389</v>
      </c>
      <c r="D1069">
        <v>1900</v>
      </c>
      <c r="E1069" s="957">
        <v>1</v>
      </c>
      <c r="F1069" t="s">
        <v>1034</v>
      </c>
      <c r="G1069" s="957" t="s">
        <v>1387</v>
      </c>
      <c r="H1069" t="s">
        <v>384</v>
      </c>
      <c r="I1069" s="937" t="s">
        <v>491</v>
      </c>
      <c r="J1069" s="937" t="s">
        <v>447</v>
      </c>
      <c r="K1069" s="937" t="s">
        <v>452</v>
      </c>
      <c r="L1069" s="937" t="s">
        <v>109</v>
      </c>
      <c r="M1069" s="962" t="s">
        <v>189</v>
      </c>
      <c r="N1069" s="677">
        <f t="shared" ca="1" si="184"/>
        <v>0</v>
      </c>
      <c r="O1069" s="677">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7">
        <f t="shared" ca="1" si="186"/>
        <v>0</v>
      </c>
      <c r="Q1069" s="677">
        <f t="shared" ca="1" si="186"/>
        <v>0</v>
      </c>
      <c r="R1069" s="677">
        <f t="shared" ca="1" si="186"/>
        <v>0</v>
      </c>
      <c r="S1069" s="677">
        <f t="shared" ca="1" si="186"/>
        <v>0</v>
      </c>
      <c r="T1069" s="677">
        <f t="shared" ca="1" si="186"/>
        <v>0</v>
      </c>
      <c r="U1069" s="677">
        <f t="shared" ca="1" si="186"/>
        <v>0</v>
      </c>
      <c r="V1069" s="677">
        <f t="shared" ca="1" si="186"/>
        <v>0</v>
      </c>
      <c r="W1069" s="677">
        <f t="shared" ca="1" si="182"/>
        <v>0</v>
      </c>
      <c r="X1069" s="677">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7">
        <f t="shared" ca="1" si="187"/>
        <v>0</v>
      </c>
      <c r="Z1069" s="677">
        <f t="shared" ca="1" si="187"/>
        <v>78928.710029316615</v>
      </c>
      <c r="AA1069" t="str">
        <f t="shared" si="175"/>
        <v>ASR_COMP</v>
      </c>
      <c r="AB1069" s="957">
        <f t="shared" si="176"/>
        <v>44682</v>
      </c>
      <c r="AC1069" t="str">
        <f t="shared" si="177"/>
        <v>Unaudited</v>
      </c>
    </row>
    <row r="1070" spans="1:29" x14ac:dyDescent="0.25">
      <c r="A1070" t="s">
        <v>423</v>
      </c>
      <c r="B1070" t="s">
        <v>1388</v>
      </c>
      <c r="C1070" t="s">
        <v>1389</v>
      </c>
      <c r="D1070">
        <v>1900</v>
      </c>
      <c r="E1070" s="957">
        <v>1</v>
      </c>
      <c r="F1070" t="s">
        <v>1034</v>
      </c>
      <c r="G1070" s="957" t="s">
        <v>1387</v>
      </c>
      <c r="H1070" t="s">
        <v>384</v>
      </c>
      <c r="I1070" s="937" t="s">
        <v>491</v>
      </c>
      <c r="J1070" s="937" t="s">
        <v>447</v>
      </c>
      <c r="K1070" s="937" t="s">
        <v>452</v>
      </c>
      <c r="L1070" s="937" t="s">
        <v>1324</v>
      </c>
      <c r="M1070" s="962" t="s">
        <v>1325</v>
      </c>
      <c r="N1070" s="677">
        <f t="shared" ca="1" si="184"/>
        <v>0</v>
      </c>
      <c r="O1070" s="677">
        <f t="shared" ca="1" si="186"/>
        <v>0</v>
      </c>
      <c r="P1070" s="677">
        <f t="shared" ca="1" si="186"/>
        <v>0</v>
      </c>
      <c r="Q1070" s="677">
        <f t="shared" ca="1" si="186"/>
        <v>0</v>
      </c>
      <c r="R1070" s="677">
        <f t="shared" ca="1" si="186"/>
        <v>0</v>
      </c>
      <c r="S1070" s="677">
        <f t="shared" ca="1" si="186"/>
        <v>0</v>
      </c>
      <c r="T1070" s="677">
        <f t="shared" ca="1" si="186"/>
        <v>0</v>
      </c>
      <c r="U1070" s="677">
        <f t="shared" ca="1" si="186"/>
        <v>0</v>
      </c>
      <c r="V1070" s="677">
        <f t="shared" ca="1" si="186"/>
        <v>0</v>
      </c>
      <c r="W1070" s="677">
        <f t="shared" ca="1" si="182"/>
        <v>0</v>
      </c>
      <c r="X1070" s="677">
        <f t="shared" ca="1" si="187"/>
        <v>0</v>
      </c>
      <c r="Y1070" s="677">
        <f t="shared" ca="1" si="187"/>
        <v>0</v>
      </c>
      <c r="Z1070" s="677">
        <f t="shared" ca="1" si="187"/>
        <v>48958.862187048573</v>
      </c>
      <c r="AA1070" t="str">
        <f t="shared" si="175"/>
        <v>ASR_COMP</v>
      </c>
      <c r="AB1070" s="957">
        <f t="shared" si="176"/>
        <v>44682</v>
      </c>
      <c r="AC1070" t="str">
        <f t="shared" si="177"/>
        <v>Unaudited</v>
      </c>
    </row>
    <row r="1071" spans="1:29" x14ac:dyDescent="0.25">
      <c r="A1071" t="s">
        <v>423</v>
      </c>
      <c r="B1071" t="s">
        <v>1388</v>
      </c>
      <c r="C1071" t="s">
        <v>1389</v>
      </c>
      <c r="D1071">
        <v>1900</v>
      </c>
      <c r="E1071" s="957">
        <v>1</v>
      </c>
      <c r="F1071" t="s">
        <v>1034</v>
      </c>
      <c r="G1071" s="957" t="s">
        <v>1387</v>
      </c>
      <c r="H1071" t="s">
        <v>384</v>
      </c>
      <c r="I1071" s="937" t="s">
        <v>491</v>
      </c>
      <c r="J1071" s="937" t="s">
        <v>447</v>
      </c>
      <c r="K1071" s="937" t="s">
        <v>452</v>
      </c>
      <c r="L1071" s="937" t="s">
        <v>110</v>
      </c>
      <c r="M1071" s="962" t="s">
        <v>190</v>
      </c>
      <c r="N1071" s="677">
        <f t="shared" ca="1" si="184"/>
        <v>0</v>
      </c>
      <c r="O1071" s="677">
        <f t="shared" ca="1" si="186"/>
        <v>0</v>
      </c>
      <c r="P1071" s="677">
        <f t="shared" ca="1" si="186"/>
        <v>0</v>
      </c>
      <c r="Q1071" s="677">
        <f t="shared" ca="1" si="186"/>
        <v>0</v>
      </c>
      <c r="R1071" s="677">
        <f t="shared" ca="1" si="186"/>
        <v>0</v>
      </c>
      <c r="S1071" s="677">
        <f t="shared" ca="1" si="186"/>
        <v>0</v>
      </c>
      <c r="T1071" s="677">
        <f t="shared" ca="1" si="186"/>
        <v>0</v>
      </c>
      <c r="U1071" s="677">
        <f t="shared" ca="1" si="186"/>
        <v>0</v>
      </c>
      <c r="V1071" s="677">
        <f t="shared" ca="1" si="186"/>
        <v>0</v>
      </c>
      <c r="W1071" s="677">
        <f t="shared" ca="1" si="182"/>
        <v>0</v>
      </c>
      <c r="X1071" s="677">
        <f t="shared" ca="1" si="187"/>
        <v>0</v>
      </c>
      <c r="Y1071" s="677">
        <f t="shared" ca="1" si="187"/>
        <v>0</v>
      </c>
      <c r="Z1071" s="677">
        <f t="shared" ca="1" si="187"/>
        <v>41180.561057538005</v>
      </c>
      <c r="AA1071" t="str">
        <f t="shared" si="175"/>
        <v>ASR_COMP</v>
      </c>
      <c r="AB1071" s="957">
        <f t="shared" si="176"/>
        <v>44682</v>
      </c>
      <c r="AC1071" t="str">
        <f t="shared" si="177"/>
        <v>Unaudited</v>
      </c>
    </row>
    <row r="1072" spans="1:29" x14ac:dyDescent="0.25">
      <c r="A1072" t="s">
        <v>423</v>
      </c>
      <c r="B1072" t="s">
        <v>1388</v>
      </c>
      <c r="C1072" t="s">
        <v>1389</v>
      </c>
      <c r="D1072">
        <v>1900</v>
      </c>
      <c r="E1072" s="957">
        <v>1</v>
      </c>
      <c r="F1072" t="s">
        <v>1034</v>
      </c>
      <c r="G1072" s="957" t="s">
        <v>1387</v>
      </c>
      <c r="H1072" t="s">
        <v>384</v>
      </c>
      <c r="I1072" s="937" t="s">
        <v>491</v>
      </c>
      <c r="J1072" s="937" t="s">
        <v>447</v>
      </c>
      <c r="K1072" s="937" t="s">
        <v>452</v>
      </c>
      <c r="L1072" s="945" t="s">
        <v>111</v>
      </c>
      <c r="M1072" s="960" t="s">
        <v>163</v>
      </c>
      <c r="N1072" s="677">
        <f t="shared" ca="1" si="184"/>
        <v>0</v>
      </c>
      <c r="O1072" s="677">
        <f t="shared" ca="1" si="186"/>
        <v>0</v>
      </c>
      <c r="P1072" s="677">
        <f t="shared" ca="1" si="186"/>
        <v>0</v>
      </c>
      <c r="Q1072" s="677">
        <f t="shared" ca="1" si="186"/>
        <v>0</v>
      </c>
      <c r="R1072" s="677">
        <f t="shared" ca="1" si="186"/>
        <v>0</v>
      </c>
      <c r="S1072" s="677">
        <f t="shared" ca="1" si="186"/>
        <v>0</v>
      </c>
      <c r="T1072" s="677">
        <f t="shared" ca="1" si="186"/>
        <v>0</v>
      </c>
      <c r="U1072" s="677">
        <f t="shared" ca="1" si="186"/>
        <v>0</v>
      </c>
      <c r="V1072" s="677">
        <f t="shared" ca="1" si="186"/>
        <v>0</v>
      </c>
      <c r="W1072" s="677">
        <f t="shared" ca="1" si="182"/>
        <v>0</v>
      </c>
      <c r="X1072" s="677">
        <f t="shared" ca="1" si="187"/>
        <v>0</v>
      </c>
      <c r="Y1072" s="677">
        <f t="shared" ca="1" si="187"/>
        <v>0</v>
      </c>
      <c r="Z1072" s="677">
        <f t="shared" ca="1" si="187"/>
        <v>42437.537217990393</v>
      </c>
      <c r="AA1072" t="str">
        <f t="shared" si="175"/>
        <v>ASR_COMP</v>
      </c>
      <c r="AB1072" s="957">
        <f t="shared" si="176"/>
        <v>44682</v>
      </c>
      <c r="AC1072" t="str">
        <f t="shared" si="177"/>
        <v>Unaudited</v>
      </c>
    </row>
    <row r="1073" spans="1:29" x14ac:dyDescent="0.25">
      <c r="A1073" t="s">
        <v>423</v>
      </c>
      <c r="B1073" t="s">
        <v>1388</v>
      </c>
      <c r="C1073" t="s">
        <v>1389</v>
      </c>
      <c r="D1073">
        <v>1900</v>
      </c>
      <c r="E1073" s="957">
        <v>1</v>
      </c>
      <c r="F1073" t="s">
        <v>1034</v>
      </c>
      <c r="G1073" s="957" t="s">
        <v>1387</v>
      </c>
      <c r="H1073" t="s">
        <v>384</v>
      </c>
      <c r="I1073" s="962" t="s">
        <v>491</v>
      </c>
      <c r="J1073" s="962" t="s">
        <v>447</v>
      </c>
      <c r="K1073" s="962" t="s">
        <v>452</v>
      </c>
      <c r="L1073" s="937" t="s">
        <v>112</v>
      </c>
      <c r="M1073" s="962" t="s">
        <v>137</v>
      </c>
      <c r="N1073" s="677">
        <f t="shared" ca="1" si="184"/>
        <v>0</v>
      </c>
      <c r="O1073" s="677">
        <f t="shared" ca="1" si="186"/>
        <v>0</v>
      </c>
      <c r="P1073" s="677">
        <f t="shared" ca="1" si="186"/>
        <v>0</v>
      </c>
      <c r="Q1073" s="677">
        <f t="shared" ca="1" si="186"/>
        <v>0</v>
      </c>
      <c r="R1073" s="677">
        <f t="shared" ca="1" si="186"/>
        <v>0</v>
      </c>
      <c r="S1073" s="677">
        <f t="shared" ca="1" si="186"/>
        <v>0</v>
      </c>
      <c r="T1073" s="677">
        <f t="shared" ca="1" si="186"/>
        <v>0</v>
      </c>
      <c r="U1073" s="677">
        <f t="shared" ca="1" si="186"/>
        <v>0</v>
      </c>
      <c r="V1073" s="677">
        <f t="shared" ca="1" si="186"/>
        <v>0</v>
      </c>
      <c r="W1073" s="677">
        <f t="shared" ca="1" si="182"/>
        <v>0</v>
      </c>
      <c r="X1073" s="677">
        <f t="shared" ca="1" si="187"/>
        <v>0</v>
      </c>
      <c r="Y1073" s="677">
        <f t="shared" ca="1" si="187"/>
        <v>0</v>
      </c>
      <c r="Z1073" s="677">
        <f t="shared" ca="1" si="187"/>
        <v>0</v>
      </c>
      <c r="AA1073" t="str">
        <f t="shared" si="175"/>
        <v>ASR_COMP</v>
      </c>
      <c r="AB1073" s="957">
        <f t="shared" si="176"/>
        <v>44682</v>
      </c>
      <c r="AC1073" t="str">
        <f t="shared" si="177"/>
        <v>Unaudited</v>
      </c>
    </row>
    <row r="1074" spans="1:29" x14ac:dyDescent="0.25">
      <c r="A1074" t="s">
        <v>423</v>
      </c>
      <c r="B1074" t="s">
        <v>1388</v>
      </c>
      <c r="C1074" t="s">
        <v>1389</v>
      </c>
      <c r="D1074">
        <v>1900</v>
      </c>
      <c r="E1074" s="957">
        <v>1</v>
      </c>
      <c r="F1074" t="s">
        <v>1034</v>
      </c>
      <c r="G1074" s="957" t="s">
        <v>1387</v>
      </c>
      <c r="H1074" t="s">
        <v>384</v>
      </c>
      <c r="I1074" s="937" t="s">
        <v>491</v>
      </c>
      <c r="J1074" s="937" t="s">
        <v>447</v>
      </c>
      <c r="K1074" s="937" t="s">
        <v>452</v>
      </c>
      <c r="L1074" s="937" t="s">
        <v>113</v>
      </c>
      <c r="M1074" s="962" t="s">
        <v>165</v>
      </c>
      <c r="N1074" s="677">
        <f t="shared" ca="1" si="184"/>
        <v>0</v>
      </c>
      <c r="O1074" s="677">
        <f t="shared" ca="1" si="186"/>
        <v>0</v>
      </c>
      <c r="P1074" s="677">
        <f t="shared" ca="1" si="186"/>
        <v>0</v>
      </c>
      <c r="Q1074" s="677">
        <f t="shared" ca="1" si="186"/>
        <v>0</v>
      </c>
      <c r="R1074" s="677">
        <f t="shared" ca="1" si="186"/>
        <v>0</v>
      </c>
      <c r="S1074" s="677">
        <f t="shared" ca="1" si="186"/>
        <v>0</v>
      </c>
      <c r="T1074" s="677">
        <f t="shared" ca="1" si="186"/>
        <v>0</v>
      </c>
      <c r="U1074" s="677">
        <f t="shared" ca="1" si="186"/>
        <v>0</v>
      </c>
      <c r="V1074" s="677">
        <f t="shared" ca="1" si="186"/>
        <v>0</v>
      </c>
      <c r="W1074" s="677">
        <f t="shared" ca="1" si="182"/>
        <v>0</v>
      </c>
      <c r="X1074" s="677">
        <f t="shared" ca="1" si="187"/>
        <v>0</v>
      </c>
      <c r="Y1074" s="677">
        <f t="shared" ca="1" si="187"/>
        <v>0</v>
      </c>
      <c r="Z1074" s="677">
        <f t="shared" ca="1" si="187"/>
        <v>-82515.094918217132</v>
      </c>
      <c r="AA1074" t="str">
        <f t="shared" si="175"/>
        <v>ASR_COMP</v>
      </c>
      <c r="AB1074" s="957">
        <f t="shared" si="176"/>
        <v>44682</v>
      </c>
      <c r="AC1074" t="str">
        <f t="shared" si="177"/>
        <v>Unaudited</v>
      </c>
    </row>
    <row r="1075" spans="1:29" x14ac:dyDescent="0.25">
      <c r="A1075" t="s">
        <v>423</v>
      </c>
      <c r="B1075" t="s">
        <v>1388</v>
      </c>
      <c r="C1075" t="s">
        <v>1389</v>
      </c>
      <c r="D1075">
        <v>1900</v>
      </c>
      <c r="E1075" s="957">
        <v>1</v>
      </c>
      <c r="F1075" t="s">
        <v>1034</v>
      </c>
      <c r="G1075" s="957" t="s">
        <v>1387</v>
      </c>
      <c r="H1075" t="s">
        <v>384</v>
      </c>
      <c r="I1075" s="937" t="s">
        <v>491</v>
      </c>
      <c r="J1075" s="937" t="s">
        <v>447</v>
      </c>
      <c r="K1075" s="937" t="s">
        <v>452</v>
      </c>
      <c r="L1075" s="937" t="s">
        <v>114</v>
      </c>
      <c r="M1075" s="962" t="s">
        <v>466</v>
      </c>
      <c r="N1075" s="677">
        <f t="shared" ca="1" si="184"/>
        <v>0</v>
      </c>
      <c r="O1075" s="677">
        <f t="shared" ca="1" si="186"/>
        <v>0</v>
      </c>
      <c r="P1075" s="677">
        <f t="shared" ca="1" si="186"/>
        <v>0</v>
      </c>
      <c r="Q1075" s="677">
        <f t="shared" ca="1" si="186"/>
        <v>0</v>
      </c>
      <c r="R1075" s="677">
        <f t="shared" ca="1" si="186"/>
        <v>0</v>
      </c>
      <c r="S1075" s="677">
        <f t="shared" ca="1" si="186"/>
        <v>0</v>
      </c>
      <c r="T1075" s="677">
        <f t="shared" ca="1" si="186"/>
        <v>0</v>
      </c>
      <c r="U1075" s="677">
        <f t="shared" ca="1" si="186"/>
        <v>0</v>
      </c>
      <c r="V1075" s="677">
        <f t="shared" ca="1" si="186"/>
        <v>0</v>
      </c>
      <c r="W1075" s="677">
        <f t="shared" ca="1" si="182"/>
        <v>0</v>
      </c>
      <c r="X1075" s="677">
        <f t="shared" ca="1" si="187"/>
        <v>0</v>
      </c>
      <c r="Y1075" s="677">
        <f t="shared" ca="1" si="187"/>
        <v>0</v>
      </c>
      <c r="Z1075" s="677">
        <f t="shared" ca="1" si="187"/>
        <v>0</v>
      </c>
      <c r="AA1075" t="str">
        <f t="shared" si="175"/>
        <v>ASR_COMP</v>
      </c>
      <c r="AB1075" s="957">
        <f t="shared" si="176"/>
        <v>44682</v>
      </c>
      <c r="AC1075" t="str">
        <f t="shared" si="177"/>
        <v>Unaudited</v>
      </c>
    </row>
    <row r="1076" spans="1:29" x14ac:dyDescent="0.25">
      <c r="A1076" t="s">
        <v>423</v>
      </c>
      <c r="B1076" t="s">
        <v>1388</v>
      </c>
      <c r="C1076" t="s">
        <v>1389</v>
      </c>
      <c r="D1076">
        <v>1900</v>
      </c>
      <c r="E1076" s="957">
        <v>1</v>
      </c>
      <c r="F1076" t="s">
        <v>1034</v>
      </c>
      <c r="G1076" s="957" t="s">
        <v>1387</v>
      </c>
      <c r="H1076" t="s">
        <v>384</v>
      </c>
      <c r="I1076" s="937" t="s">
        <v>491</v>
      </c>
      <c r="J1076" s="937" t="s">
        <v>447</v>
      </c>
      <c r="K1076" s="937" t="s">
        <v>6</v>
      </c>
      <c r="L1076" s="937" t="s">
        <v>120</v>
      </c>
      <c r="M1076" s="962" t="s">
        <v>191</v>
      </c>
      <c r="N1076" s="677">
        <f t="shared" ca="1" si="184"/>
        <v>0</v>
      </c>
      <c r="O1076" s="677">
        <f t="shared" ca="1" si="186"/>
        <v>0</v>
      </c>
      <c r="P1076" s="677">
        <f t="shared" ca="1" si="186"/>
        <v>0</v>
      </c>
      <c r="Q1076" s="677">
        <f t="shared" ca="1" si="186"/>
        <v>0</v>
      </c>
      <c r="R1076" s="677">
        <f t="shared" ca="1" si="186"/>
        <v>0</v>
      </c>
      <c r="S1076" s="677">
        <f t="shared" ca="1" si="186"/>
        <v>0</v>
      </c>
      <c r="T1076" s="677">
        <f t="shared" ca="1" si="186"/>
        <v>0</v>
      </c>
      <c r="U1076" s="677">
        <f t="shared" ca="1" si="186"/>
        <v>0</v>
      </c>
      <c r="V1076" s="677">
        <f t="shared" ca="1" si="186"/>
        <v>0</v>
      </c>
      <c r="W1076" s="677">
        <f t="shared" ca="1" si="182"/>
        <v>0</v>
      </c>
      <c r="X1076" s="677">
        <f t="shared" ca="1" si="187"/>
        <v>0</v>
      </c>
      <c r="Y1076" s="677">
        <f t="shared" ca="1" si="187"/>
        <v>0</v>
      </c>
      <c r="Z1076" s="677">
        <f t="shared" ca="1" si="187"/>
        <v>-2896.2900000000004</v>
      </c>
      <c r="AA1076" t="str">
        <f t="shared" si="175"/>
        <v>ASR_COMP</v>
      </c>
      <c r="AB1076" s="957">
        <f t="shared" si="176"/>
        <v>44682</v>
      </c>
      <c r="AC1076" t="str">
        <f t="shared" si="177"/>
        <v>Unaudited</v>
      </c>
    </row>
    <row r="1077" spans="1:29" x14ac:dyDescent="0.25">
      <c r="A1077" t="s">
        <v>423</v>
      </c>
      <c r="B1077" t="s">
        <v>1388</v>
      </c>
      <c r="C1077" t="s">
        <v>1389</v>
      </c>
      <c r="D1077">
        <v>1900</v>
      </c>
      <c r="E1077" s="957">
        <v>1</v>
      </c>
      <c r="F1077" t="s">
        <v>1034</v>
      </c>
      <c r="G1077" s="957" t="s">
        <v>1387</v>
      </c>
      <c r="H1077" t="s">
        <v>384</v>
      </c>
      <c r="I1077" s="937" t="s">
        <v>491</v>
      </c>
      <c r="J1077" s="937" t="s">
        <v>447</v>
      </c>
      <c r="K1077" s="937" t="s">
        <v>6</v>
      </c>
      <c r="L1077" s="945" t="s">
        <v>45</v>
      </c>
      <c r="M1077" s="960" t="s">
        <v>166</v>
      </c>
      <c r="N1077" s="677">
        <f t="shared" ca="1" si="184"/>
        <v>0</v>
      </c>
      <c r="O1077" s="677">
        <f t="shared" ca="1" si="186"/>
        <v>0</v>
      </c>
      <c r="P1077" s="677">
        <f t="shared" ca="1" si="186"/>
        <v>0</v>
      </c>
      <c r="Q1077" s="677">
        <f t="shared" ca="1" si="186"/>
        <v>0</v>
      </c>
      <c r="R1077" s="677">
        <f t="shared" ca="1" si="186"/>
        <v>0</v>
      </c>
      <c r="S1077" s="677">
        <f t="shared" ca="1" si="186"/>
        <v>0</v>
      </c>
      <c r="T1077" s="677">
        <f t="shared" ca="1" si="186"/>
        <v>0</v>
      </c>
      <c r="U1077" s="677">
        <f t="shared" ca="1" si="186"/>
        <v>0</v>
      </c>
      <c r="V1077" s="677">
        <f t="shared" ca="1" si="186"/>
        <v>0</v>
      </c>
      <c r="W1077" s="677">
        <f t="shared" ca="1" si="182"/>
        <v>0</v>
      </c>
      <c r="X1077" s="677">
        <f t="shared" ca="1" si="187"/>
        <v>0</v>
      </c>
      <c r="Y1077" s="677">
        <f t="shared" ca="1" si="187"/>
        <v>0</v>
      </c>
      <c r="Z1077" s="677">
        <f t="shared" ca="1" si="187"/>
        <v>0</v>
      </c>
      <c r="AA1077" t="str">
        <f t="shared" si="175"/>
        <v>ASR_COMP</v>
      </c>
      <c r="AB1077" s="957">
        <f t="shared" si="176"/>
        <v>44682</v>
      </c>
      <c r="AC1077" t="str">
        <f t="shared" si="177"/>
        <v>Unaudited</v>
      </c>
    </row>
    <row r="1078" spans="1:29" x14ac:dyDescent="0.25">
      <c r="A1078" t="s">
        <v>423</v>
      </c>
      <c r="B1078" t="s">
        <v>1388</v>
      </c>
      <c r="C1078" t="s">
        <v>1389</v>
      </c>
      <c r="D1078">
        <v>1900</v>
      </c>
      <c r="E1078" s="957">
        <v>1</v>
      </c>
      <c r="F1078" t="s">
        <v>1034</v>
      </c>
      <c r="G1078" s="957" t="s">
        <v>1387</v>
      </c>
      <c r="H1078" t="s">
        <v>384</v>
      </c>
      <c r="I1078" s="962" t="s">
        <v>491</v>
      </c>
      <c r="J1078" s="962" t="s">
        <v>447</v>
      </c>
      <c r="K1078" s="962" t="s">
        <v>6</v>
      </c>
      <c r="L1078" s="937" t="s">
        <v>46</v>
      </c>
      <c r="M1078" s="962" t="s">
        <v>167</v>
      </c>
      <c r="N1078" s="677">
        <f t="shared" ca="1" si="184"/>
        <v>0</v>
      </c>
      <c r="O1078" s="677">
        <f t="shared" ca="1" si="186"/>
        <v>0</v>
      </c>
      <c r="P1078" s="677">
        <f t="shared" ca="1" si="186"/>
        <v>0</v>
      </c>
      <c r="Q1078" s="677">
        <f t="shared" ca="1" si="186"/>
        <v>0</v>
      </c>
      <c r="R1078" s="677">
        <f t="shared" ca="1" si="186"/>
        <v>0</v>
      </c>
      <c r="S1078" s="677">
        <f t="shared" ca="1" si="186"/>
        <v>0</v>
      </c>
      <c r="T1078" s="677">
        <f t="shared" ca="1" si="186"/>
        <v>0</v>
      </c>
      <c r="U1078" s="677">
        <f t="shared" ca="1" si="186"/>
        <v>0</v>
      </c>
      <c r="V1078" s="677">
        <f t="shared" ca="1" si="186"/>
        <v>0</v>
      </c>
      <c r="W1078" s="677">
        <f t="shared" ca="1" si="182"/>
        <v>0</v>
      </c>
      <c r="X1078" s="677">
        <f t="shared" ca="1" si="187"/>
        <v>0</v>
      </c>
      <c r="Y1078" s="677">
        <f t="shared" ca="1" si="187"/>
        <v>0</v>
      </c>
      <c r="Z1078" s="677">
        <f t="shared" ca="1" si="187"/>
        <v>-749.79388272410392</v>
      </c>
      <c r="AA1078" t="str">
        <f t="shared" si="175"/>
        <v>ASR_COMP</v>
      </c>
      <c r="AB1078" s="957">
        <f t="shared" si="176"/>
        <v>44682</v>
      </c>
      <c r="AC1078" t="str">
        <f t="shared" si="177"/>
        <v>Unaudited</v>
      </c>
    </row>
    <row r="1079" spans="1:29" x14ac:dyDescent="0.25">
      <c r="A1079" t="s">
        <v>423</v>
      </c>
      <c r="B1079" t="s">
        <v>1388</v>
      </c>
      <c r="C1079" t="s">
        <v>1389</v>
      </c>
      <c r="D1079">
        <v>1900</v>
      </c>
      <c r="E1079" s="957">
        <v>1</v>
      </c>
      <c r="F1079" t="s">
        <v>1034</v>
      </c>
      <c r="G1079" s="957" t="s">
        <v>1387</v>
      </c>
      <c r="H1079" t="s">
        <v>384</v>
      </c>
      <c r="I1079" s="937" t="s">
        <v>491</v>
      </c>
      <c r="J1079" s="937" t="s">
        <v>447</v>
      </c>
      <c r="K1079" s="937" t="s">
        <v>6</v>
      </c>
      <c r="L1079" s="937" t="s">
        <v>168</v>
      </c>
      <c r="M1079" s="962" t="s">
        <v>464</v>
      </c>
      <c r="N1079" s="677">
        <f t="shared" ca="1" si="184"/>
        <v>0</v>
      </c>
      <c r="O1079" s="677">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7">
        <f t="shared" ca="1" si="188"/>
        <v>0</v>
      </c>
      <c r="Q1079" s="677">
        <f t="shared" ca="1" si="188"/>
        <v>0</v>
      </c>
      <c r="R1079" s="677">
        <f t="shared" ca="1" si="188"/>
        <v>0</v>
      </c>
      <c r="S1079" s="677">
        <f t="shared" ca="1" si="188"/>
        <v>0</v>
      </c>
      <c r="T1079" s="677">
        <f t="shared" ca="1" si="188"/>
        <v>0</v>
      </c>
      <c r="U1079" s="677">
        <f t="shared" ca="1" si="188"/>
        <v>0</v>
      </c>
      <c r="V1079" s="677">
        <f t="shared" ca="1" si="188"/>
        <v>0</v>
      </c>
      <c r="W1079" s="677">
        <f t="shared" ca="1" si="182"/>
        <v>0</v>
      </c>
      <c r="X1079" s="677">
        <f t="shared" ca="1" si="187"/>
        <v>0</v>
      </c>
      <c r="Y1079" s="677">
        <f t="shared" ca="1" si="187"/>
        <v>0</v>
      </c>
      <c r="Z1079" s="677">
        <f t="shared" ca="1" si="187"/>
        <v>-294.22948120739159</v>
      </c>
      <c r="AA1079" t="str">
        <f t="shared" si="175"/>
        <v>ASR_COMP</v>
      </c>
      <c r="AB1079" s="957">
        <f t="shared" si="176"/>
        <v>44682</v>
      </c>
      <c r="AC1079" t="str">
        <f t="shared" si="177"/>
        <v>Unaudited</v>
      </c>
    </row>
    <row r="1080" spans="1:29" x14ac:dyDescent="0.25">
      <c r="A1080" t="s">
        <v>423</v>
      </c>
      <c r="B1080" t="s">
        <v>1388</v>
      </c>
      <c r="C1080" t="s">
        <v>1389</v>
      </c>
      <c r="D1080">
        <v>1900</v>
      </c>
      <c r="E1080" s="957">
        <v>1</v>
      </c>
      <c r="F1080" t="s">
        <v>1034</v>
      </c>
      <c r="G1080" s="957" t="s">
        <v>1387</v>
      </c>
      <c r="H1080" t="s">
        <v>384</v>
      </c>
      <c r="I1080" s="937" t="s">
        <v>491</v>
      </c>
      <c r="J1080" s="937" t="s">
        <v>447</v>
      </c>
      <c r="K1080" s="937" t="s">
        <v>437</v>
      </c>
      <c r="L1080" s="937" t="s">
        <v>123</v>
      </c>
      <c r="M1080" s="962" t="s">
        <v>32</v>
      </c>
      <c r="N1080" s="677">
        <f t="shared" ca="1" si="184"/>
        <v>0</v>
      </c>
      <c r="O1080" s="677">
        <f t="shared" ca="1" si="188"/>
        <v>0</v>
      </c>
      <c r="P1080" s="677">
        <f t="shared" ca="1" si="188"/>
        <v>0</v>
      </c>
      <c r="Q1080" s="677">
        <f t="shared" ca="1" si="188"/>
        <v>0</v>
      </c>
      <c r="R1080" s="677">
        <f t="shared" ca="1" si="188"/>
        <v>0</v>
      </c>
      <c r="S1080" s="677">
        <f t="shared" ca="1" si="188"/>
        <v>0</v>
      </c>
      <c r="T1080" s="677">
        <f t="shared" ca="1" si="188"/>
        <v>0</v>
      </c>
      <c r="U1080" s="677">
        <f t="shared" ca="1" si="188"/>
        <v>0</v>
      </c>
      <c r="V1080" s="677">
        <f t="shared" ca="1" si="188"/>
        <v>0</v>
      </c>
      <c r="W1080" s="677">
        <f t="shared" ca="1" si="182"/>
        <v>0</v>
      </c>
      <c r="X1080" s="677">
        <f t="shared" ca="1" si="187"/>
        <v>0</v>
      </c>
      <c r="Y1080" s="677">
        <f t="shared" ca="1" si="187"/>
        <v>0</v>
      </c>
      <c r="Z1080" s="677">
        <f t="shared" ca="1" si="187"/>
        <v>0</v>
      </c>
      <c r="AA1080" t="str">
        <f t="shared" si="175"/>
        <v>ASR_COMP</v>
      </c>
      <c r="AB1080" s="957">
        <f t="shared" si="176"/>
        <v>44682</v>
      </c>
      <c r="AC1080" t="str">
        <f t="shared" si="177"/>
        <v>Unaudited</v>
      </c>
    </row>
    <row r="1081" spans="1:29" x14ac:dyDescent="0.25">
      <c r="A1081" t="s">
        <v>423</v>
      </c>
      <c r="B1081" t="s">
        <v>1388</v>
      </c>
      <c r="C1081" t="s">
        <v>1389</v>
      </c>
      <c r="D1081">
        <v>1900</v>
      </c>
      <c r="E1081" s="957">
        <v>1</v>
      </c>
      <c r="F1081" t="s">
        <v>1034</v>
      </c>
      <c r="G1081" s="957" t="s">
        <v>1387</v>
      </c>
      <c r="H1081" t="s">
        <v>384</v>
      </c>
      <c r="I1081" s="937" t="s">
        <v>491</v>
      </c>
      <c r="J1081" s="937" t="s">
        <v>447</v>
      </c>
      <c r="K1081" s="937" t="s">
        <v>437</v>
      </c>
      <c r="L1081" s="937" t="s">
        <v>946</v>
      </c>
      <c r="M1081" s="962" t="s">
        <v>938</v>
      </c>
      <c r="N1081" s="677">
        <f t="shared" ca="1" si="184"/>
        <v>0</v>
      </c>
      <c r="O1081" s="677">
        <f t="shared" ca="1" si="188"/>
        <v>0</v>
      </c>
      <c r="P1081" s="677">
        <f t="shared" ca="1" si="188"/>
        <v>0</v>
      </c>
      <c r="Q1081" s="677">
        <f t="shared" ca="1" si="188"/>
        <v>0</v>
      </c>
      <c r="R1081" s="677">
        <f t="shared" ca="1" si="188"/>
        <v>0</v>
      </c>
      <c r="S1081" s="677">
        <f t="shared" ca="1" si="188"/>
        <v>0</v>
      </c>
      <c r="T1081" s="677">
        <f t="shared" ca="1" si="188"/>
        <v>0</v>
      </c>
      <c r="U1081" s="677">
        <f t="shared" ca="1" si="188"/>
        <v>0</v>
      </c>
      <c r="V1081" s="677">
        <f t="shared" ca="1" si="188"/>
        <v>0</v>
      </c>
      <c r="W1081" s="677">
        <f t="shared" ca="1" si="182"/>
        <v>0</v>
      </c>
      <c r="X1081" s="677">
        <f t="shared" ca="1" si="187"/>
        <v>0</v>
      </c>
      <c r="Y1081" s="677">
        <f t="shared" ca="1" si="187"/>
        <v>0</v>
      </c>
      <c r="Z1081" s="677">
        <f t="shared" ca="1" si="187"/>
        <v>0</v>
      </c>
      <c r="AA1081" t="str">
        <f t="shared" si="175"/>
        <v>ASR_COMP</v>
      </c>
      <c r="AB1081" s="957">
        <f t="shared" si="176"/>
        <v>44682</v>
      </c>
      <c r="AC1081" t="str">
        <f t="shared" si="177"/>
        <v>Unaudited</v>
      </c>
    </row>
    <row r="1082" spans="1:29" x14ac:dyDescent="0.25">
      <c r="A1082" t="s">
        <v>423</v>
      </c>
      <c r="B1082" t="s">
        <v>1388</v>
      </c>
      <c r="C1082" t="s">
        <v>1389</v>
      </c>
      <c r="D1082">
        <v>1900</v>
      </c>
      <c r="E1082" s="957">
        <v>1</v>
      </c>
      <c r="F1082" t="s">
        <v>1034</v>
      </c>
      <c r="G1082" s="957" t="s">
        <v>1387</v>
      </c>
      <c r="H1082" t="s">
        <v>384</v>
      </c>
      <c r="I1082" s="937" t="s">
        <v>491</v>
      </c>
      <c r="J1082" s="937" t="s">
        <v>447</v>
      </c>
      <c r="K1082" s="937" t="s">
        <v>437</v>
      </c>
      <c r="L1082" s="937" t="s">
        <v>170</v>
      </c>
      <c r="M1082" s="962" t="s">
        <v>40</v>
      </c>
      <c r="N1082" s="677">
        <f t="shared" ca="1" si="184"/>
        <v>0</v>
      </c>
      <c r="O1082" s="677">
        <f t="shared" ca="1" si="188"/>
        <v>0</v>
      </c>
      <c r="P1082" s="677">
        <f t="shared" ca="1" si="188"/>
        <v>0</v>
      </c>
      <c r="Q1082" s="677">
        <f t="shared" ca="1" si="188"/>
        <v>0</v>
      </c>
      <c r="R1082" s="677">
        <f t="shared" ca="1" si="188"/>
        <v>0</v>
      </c>
      <c r="S1082" s="677">
        <f t="shared" ca="1" si="188"/>
        <v>0</v>
      </c>
      <c r="T1082" s="677">
        <f t="shared" ca="1" si="188"/>
        <v>0</v>
      </c>
      <c r="U1082" s="677">
        <f t="shared" ca="1" si="188"/>
        <v>0</v>
      </c>
      <c r="V1082" s="677">
        <f t="shared" ca="1" si="188"/>
        <v>0</v>
      </c>
      <c r="W1082" s="677">
        <f t="shared" ca="1" si="182"/>
        <v>0</v>
      </c>
      <c r="X1082" s="677">
        <f t="shared" ca="1" si="187"/>
        <v>0</v>
      </c>
      <c r="Y1082" s="677">
        <f t="shared" ca="1" si="187"/>
        <v>0</v>
      </c>
      <c r="Z1082" s="677">
        <f t="shared" ca="1" si="187"/>
        <v>0</v>
      </c>
      <c r="AA1082" t="str">
        <f t="shared" si="175"/>
        <v>ASR_COMP</v>
      </c>
      <c r="AB1082" s="957">
        <f t="shared" si="176"/>
        <v>44682</v>
      </c>
      <c r="AC1082" t="str">
        <f t="shared" si="177"/>
        <v>Unaudited</v>
      </c>
    </row>
    <row r="1083" spans="1:29" x14ac:dyDescent="0.25">
      <c r="A1083" t="s">
        <v>423</v>
      </c>
      <c r="B1083" t="s">
        <v>1388</v>
      </c>
      <c r="C1083" t="s">
        <v>1389</v>
      </c>
      <c r="D1083">
        <v>1900</v>
      </c>
      <c r="E1083" s="957">
        <v>1</v>
      </c>
      <c r="F1083" t="s">
        <v>1034</v>
      </c>
      <c r="G1083" s="957" t="s">
        <v>1387</v>
      </c>
      <c r="H1083" t="s">
        <v>384</v>
      </c>
      <c r="I1083" s="937" t="s">
        <v>491</v>
      </c>
      <c r="J1083" s="937" t="s">
        <v>447</v>
      </c>
      <c r="K1083" s="937" t="s">
        <v>437</v>
      </c>
      <c r="L1083" s="937" t="s">
        <v>171</v>
      </c>
      <c r="M1083" s="962" t="s">
        <v>332</v>
      </c>
      <c r="N1083" s="677">
        <f t="shared" ca="1" si="184"/>
        <v>0</v>
      </c>
      <c r="O1083" s="677">
        <f t="shared" ca="1" si="188"/>
        <v>0</v>
      </c>
      <c r="P1083" s="677">
        <f t="shared" ca="1" si="188"/>
        <v>0</v>
      </c>
      <c r="Q1083" s="677">
        <f t="shared" ca="1" si="188"/>
        <v>0</v>
      </c>
      <c r="R1083" s="677">
        <f t="shared" ca="1" si="188"/>
        <v>0</v>
      </c>
      <c r="S1083" s="677">
        <f t="shared" ca="1" si="188"/>
        <v>0</v>
      </c>
      <c r="T1083" s="677">
        <f t="shared" ca="1" si="188"/>
        <v>0</v>
      </c>
      <c r="U1083" s="677">
        <f t="shared" ca="1" si="188"/>
        <v>0</v>
      </c>
      <c r="V1083" s="677">
        <f t="shared" ca="1" si="188"/>
        <v>0</v>
      </c>
      <c r="W1083" s="677">
        <f t="shared" ca="1" si="182"/>
        <v>0</v>
      </c>
      <c r="X1083" s="677">
        <f t="shared" ca="1" si="187"/>
        <v>0</v>
      </c>
      <c r="Y1083" s="677">
        <f t="shared" ca="1" si="187"/>
        <v>0</v>
      </c>
      <c r="Z1083" s="677">
        <f t="shared" ca="1" si="187"/>
        <v>0</v>
      </c>
      <c r="AA1083" t="str">
        <f t="shared" si="175"/>
        <v>ASR_COMP</v>
      </c>
      <c r="AB1083" s="957">
        <f t="shared" si="176"/>
        <v>44682</v>
      </c>
      <c r="AC1083" t="str">
        <f t="shared" si="177"/>
        <v>Unaudited</v>
      </c>
    </row>
    <row r="1084" spans="1:29" x14ac:dyDescent="0.25">
      <c r="A1084" t="s">
        <v>423</v>
      </c>
      <c r="B1084" t="s">
        <v>1388</v>
      </c>
      <c r="C1084" t="s">
        <v>1389</v>
      </c>
      <c r="D1084">
        <v>1900</v>
      </c>
      <c r="E1084" s="957">
        <v>1</v>
      </c>
      <c r="F1084" t="s">
        <v>1034</v>
      </c>
      <c r="G1084" s="957" t="s">
        <v>1387</v>
      </c>
      <c r="H1084" t="s">
        <v>384</v>
      </c>
      <c r="I1084" s="937" t="s">
        <v>491</v>
      </c>
      <c r="J1084" s="937" t="s">
        <v>453</v>
      </c>
      <c r="K1084" s="937" t="s">
        <v>438</v>
      </c>
      <c r="L1084" s="937" t="s">
        <v>124</v>
      </c>
      <c r="M1084" s="962" t="s">
        <v>27</v>
      </c>
      <c r="N1084" s="677">
        <f t="shared" ca="1" si="184"/>
        <v>0</v>
      </c>
      <c r="O1084" s="677">
        <f t="shared" ca="1" si="188"/>
        <v>0</v>
      </c>
      <c r="P1084" s="677">
        <f t="shared" ca="1" si="188"/>
        <v>0</v>
      </c>
      <c r="Q1084" s="677">
        <f t="shared" ca="1" si="188"/>
        <v>0</v>
      </c>
      <c r="R1084" s="677">
        <f t="shared" ca="1" si="188"/>
        <v>0</v>
      </c>
      <c r="S1084" s="677">
        <f t="shared" ca="1" si="188"/>
        <v>0</v>
      </c>
      <c r="T1084" s="677">
        <f t="shared" ca="1" si="188"/>
        <v>0</v>
      </c>
      <c r="U1084" s="677">
        <f t="shared" ca="1" si="188"/>
        <v>0</v>
      </c>
      <c r="V1084" s="677">
        <f t="shared" ca="1" si="188"/>
        <v>0</v>
      </c>
      <c r="W1084" s="677">
        <f t="shared" ca="1" si="182"/>
        <v>0</v>
      </c>
      <c r="X1084" s="677">
        <f t="shared" ca="1" si="187"/>
        <v>0</v>
      </c>
      <c r="Y1084" s="677">
        <f t="shared" ca="1" si="187"/>
        <v>0</v>
      </c>
      <c r="Z1084" s="677">
        <f t="shared" ca="1" si="187"/>
        <v>0</v>
      </c>
      <c r="AA1084" t="str">
        <f t="shared" si="175"/>
        <v>ASR_COMP</v>
      </c>
      <c r="AB1084" s="957">
        <f t="shared" si="176"/>
        <v>44682</v>
      </c>
      <c r="AC1084" t="str">
        <f t="shared" si="177"/>
        <v>Unaudited</v>
      </c>
    </row>
    <row r="1085" spans="1:29" x14ac:dyDescent="0.25">
      <c r="A1085" t="s">
        <v>423</v>
      </c>
      <c r="B1085" t="s">
        <v>1388</v>
      </c>
      <c r="C1085" t="s">
        <v>1389</v>
      </c>
      <c r="D1085">
        <v>1900</v>
      </c>
      <c r="E1085" s="957">
        <v>1</v>
      </c>
      <c r="F1085" t="s">
        <v>1034</v>
      </c>
      <c r="G1085" s="957" t="s">
        <v>1387</v>
      </c>
      <c r="H1085" t="s">
        <v>384</v>
      </c>
      <c r="I1085" s="937" t="s">
        <v>491</v>
      </c>
      <c r="J1085" s="937" t="s">
        <v>453</v>
      </c>
      <c r="K1085" s="937" t="s">
        <v>438</v>
      </c>
      <c r="L1085" s="945" t="s">
        <v>125</v>
      </c>
      <c r="M1085" s="960" t="s">
        <v>100</v>
      </c>
      <c r="N1085" s="677">
        <f t="shared" ca="1" si="184"/>
        <v>0</v>
      </c>
      <c r="O1085" s="677">
        <f t="shared" ca="1" si="188"/>
        <v>0</v>
      </c>
      <c r="P1085" s="677">
        <f t="shared" ca="1" si="188"/>
        <v>0</v>
      </c>
      <c r="Q1085" s="677">
        <f t="shared" ca="1" si="188"/>
        <v>0</v>
      </c>
      <c r="R1085" s="677">
        <f t="shared" ca="1" si="188"/>
        <v>0</v>
      </c>
      <c r="S1085" s="677">
        <f t="shared" ca="1" si="188"/>
        <v>0</v>
      </c>
      <c r="T1085" s="677">
        <f t="shared" ca="1" si="188"/>
        <v>0</v>
      </c>
      <c r="U1085" s="677">
        <f t="shared" ca="1" si="188"/>
        <v>0</v>
      </c>
      <c r="V1085" s="677">
        <f t="shared" ca="1" si="188"/>
        <v>0</v>
      </c>
      <c r="W1085" s="677">
        <f t="shared" ca="1" si="182"/>
        <v>0</v>
      </c>
      <c r="X1085" s="677">
        <f t="shared" ca="1" si="187"/>
        <v>0</v>
      </c>
      <c r="Y1085" s="677">
        <f t="shared" ca="1" si="187"/>
        <v>0</v>
      </c>
      <c r="Z1085" s="677">
        <f t="shared" ca="1" si="187"/>
        <v>0</v>
      </c>
      <c r="AA1085" t="str">
        <f t="shared" si="175"/>
        <v>ASR_COMP</v>
      </c>
      <c r="AB1085" s="957">
        <f t="shared" si="176"/>
        <v>44682</v>
      </c>
      <c r="AC1085" t="str">
        <f t="shared" si="177"/>
        <v>Unaudited</v>
      </c>
    </row>
    <row r="1086" spans="1:29" x14ac:dyDescent="0.25">
      <c r="A1086" t="s">
        <v>423</v>
      </c>
      <c r="B1086" t="s">
        <v>1388</v>
      </c>
      <c r="C1086" t="s">
        <v>1389</v>
      </c>
      <c r="D1086">
        <v>1900</v>
      </c>
      <c r="E1086" s="957">
        <v>1</v>
      </c>
      <c r="F1086" t="s">
        <v>1034</v>
      </c>
      <c r="G1086" s="957" t="s">
        <v>1387</v>
      </c>
      <c r="H1086" t="s">
        <v>384</v>
      </c>
      <c r="I1086" s="962" t="s">
        <v>491</v>
      </c>
      <c r="J1086" s="962" t="s">
        <v>453</v>
      </c>
      <c r="K1086" s="962" t="s">
        <v>438</v>
      </c>
      <c r="L1086" s="937" t="s">
        <v>126</v>
      </c>
      <c r="M1086" s="962" t="s">
        <v>101</v>
      </c>
      <c r="N1086" s="677">
        <f t="shared" ca="1" si="184"/>
        <v>0</v>
      </c>
      <c r="O1086" s="677">
        <f t="shared" ca="1" si="188"/>
        <v>0</v>
      </c>
      <c r="P1086" s="677">
        <f t="shared" ca="1" si="188"/>
        <v>0</v>
      </c>
      <c r="Q1086" s="677">
        <f t="shared" ca="1" si="188"/>
        <v>0</v>
      </c>
      <c r="R1086" s="677">
        <f t="shared" ca="1" si="188"/>
        <v>0</v>
      </c>
      <c r="S1086" s="677">
        <f t="shared" ca="1" si="188"/>
        <v>0</v>
      </c>
      <c r="T1086" s="677">
        <f t="shared" ca="1" si="188"/>
        <v>0</v>
      </c>
      <c r="U1086" s="677">
        <f t="shared" ca="1" si="188"/>
        <v>0</v>
      </c>
      <c r="V1086" s="677">
        <f t="shared" ca="1" si="188"/>
        <v>0</v>
      </c>
      <c r="W1086" s="677">
        <f t="shared" ca="1" si="182"/>
        <v>0</v>
      </c>
      <c r="X1086" s="677">
        <f t="shared" ca="1" si="187"/>
        <v>0</v>
      </c>
      <c r="Y1086" s="677">
        <f t="shared" ca="1" si="187"/>
        <v>0</v>
      </c>
      <c r="Z1086" s="677">
        <f t="shared" ca="1" si="187"/>
        <v>0</v>
      </c>
      <c r="AA1086" t="str">
        <f t="shared" si="175"/>
        <v>ASR_COMP</v>
      </c>
      <c r="AB1086" s="957">
        <f t="shared" si="176"/>
        <v>44682</v>
      </c>
      <c r="AC1086" t="str">
        <f t="shared" si="177"/>
        <v>Unaudited</v>
      </c>
    </row>
    <row r="1087" spans="1:29" x14ac:dyDescent="0.25">
      <c r="A1087" t="s">
        <v>423</v>
      </c>
      <c r="B1087" t="s">
        <v>1388</v>
      </c>
      <c r="C1087" t="s">
        <v>1389</v>
      </c>
      <c r="D1087">
        <v>1900</v>
      </c>
      <c r="E1087" s="957">
        <v>1</v>
      </c>
      <c r="F1087" t="s">
        <v>1034</v>
      </c>
      <c r="G1087" s="957" t="s">
        <v>1387</v>
      </c>
      <c r="H1087" t="s">
        <v>384</v>
      </c>
      <c r="I1087" s="937" t="s">
        <v>491</v>
      </c>
      <c r="J1087" s="937" t="s">
        <v>453</v>
      </c>
      <c r="K1087" s="937" t="s">
        <v>438</v>
      </c>
      <c r="L1087" s="937" t="s">
        <v>127</v>
      </c>
      <c r="M1087" s="962" t="s">
        <v>102</v>
      </c>
      <c r="N1087" s="677">
        <f t="shared" ca="1" si="184"/>
        <v>0</v>
      </c>
      <c r="O1087" s="677">
        <f t="shared" ca="1" si="188"/>
        <v>0</v>
      </c>
      <c r="P1087" s="677">
        <f t="shared" ca="1" si="188"/>
        <v>0</v>
      </c>
      <c r="Q1087" s="677">
        <f t="shared" ca="1" si="188"/>
        <v>0</v>
      </c>
      <c r="R1087" s="677">
        <f t="shared" ca="1" si="188"/>
        <v>0</v>
      </c>
      <c r="S1087" s="677">
        <f t="shared" ca="1" si="188"/>
        <v>0</v>
      </c>
      <c r="T1087" s="677">
        <f t="shared" ca="1" si="188"/>
        <v>0</v>
      </c>
      <c r="U1087" s="677">
        <f t="shared" ca="1" si="188"/>
        <v>0</v>
      </c>
      <c r="V1087" s="677">
        <f t="shared" ca="1" si="188"/>
        <v>0</v>
      </c>
      <c r="W1087" s="677">
        <f t="shared" ca="1" si="182"/>
        <v>0</v>
      </c>
      <c r="X1087" s="677">
        <f t="shared" ca="1" si="187"/>
        <v>0</v>
      </c>
      <c r="Y1087" s="677">
        <f t="shared" ca="1" si="187"/>
        <v>0</v>
      </c>
      <c r="Z1087" s="677">
        <f t="shared" ca="1" si="187"/>
        <v>0</v>
      </c>
      <c r="AA1087" t="str">
        <f t="shared" si="175"/>
        <v>ASR_COMP</v>
      </c>
      <c r="AB1087" s="957">
        <f t="shared" si="176"/>
        <v>44682</v>
      </c>
      <c r="AC1087" t="str">
        <f t="shared" si="177"/>
        <v>Unaudited</v>
      </c>
    </row>
    <row r="1088" spans="1:29" x14ac:dyDescent="0.25">
      <c r="A1088" t="s">
        <v>423</v>
      </c>
      <c r="B1088" t="s">
        <v>1388</v>
      </c>
      <c r="C1088" t="s">
        <v>1389</v>
      </c>
      <c r="D1088">
        <v>1900</v>
      </c>
      <c r="E1088" s="957">
        <v>1</v>
      </c>
      <c r="F1088" t="s">
        <v>1034</v>
      </c>
      <c r="G1088" s="957" t="s">
        <v>1387</v>
      </c>
      <c r="H1088" t="s">
        <v>384</v>
      </c>
      <c r="I1088" s="937" t="s">
        <v>491</v>
      </c>
      <c r="J1088" s="937" t="s">
        <v>453</v>
      </c>
      <c r="K1088" s="937" t="s">
        <v>438</v>
      </c>
      <c r="L1088" s="937" t="s">
        <v>128</v>
      </c>
      <c r="M1088" s="962" t="s">
        <v>103</v>
      </c>
      <c r="N1088" s="677">
        <f t="shared" ca="1" si="184"/>
        <v>0</v>
      </c>
      <c r="O1088" s="677">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7">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7">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7">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7">
        <f t="shared" ca="1" si="189"/>
        <v>0</v>
      </c>
      <c r="T1088" s="677">
        <f t="shared" ca="1" si="189"/>
        <v>0</v>
      </c>
      <c r="U1088" s="677">
        <f t="shared" ca="1" si="189"/>
        <v>0</v>
      </c>
      <c r="V1088" s="677">
        <f t="shared" ca="1" si="189"/>
        <v>0</v>
      </c>
      <c r="W1088" s="677">
        <f t="shared" ca="1" si="182"/>
        <v>0</v>
      </c>
      <c r="X1088" s="677">
        <f t="shared" ca="1" si="189"/>
        <v>0</v>
      </c>
      <c r="Y1088" s="677">
        <f t="shared" ca="1" si="189"/>
        <v>0</v>
      </c>
      <c r="Z1088" s="677">
        <f t="shared" ca="1" si="189"/>
        <v>0</v>
      </c>
      <c r="AA1088" t="str">
        <f t="shared" si="175"/>
        <v>ASR_COMP</v>
      </c>
      <c r="AB1088" s="957">
        <f t="shared" si="176"/>
        <v>44682</v>
      </c>
      <c r="AC1088" t="str">
        <f t="shared" si="177"/>
        <v>Unaudited</v>
      </c>
    </row>
    <row r="1089" spans="1:29" x14ac:dyDescent="0.25">
      <c r="A1089" t="s">
        <v>423</v>
      </c>
      <c r="B1089" t="s">
        <v>1388</v>
      </c>
      <c r="C1089" t="s">
        <v>1389</v>
      </c>
      <c r="D1089">
        <v>1900</v>
      </c>
      <c r="E1089" s="957">
        <v>1</v>
      </c>
      <c r="F1089" t="s">
        <v>1034</v>
      </c>
      <c r="G1089" s="957" t="s">
        <v>1387</v>
      </c>
      <c r="H1089" t="s">
        <v>384</v>
      </c>
      <c r="I1089" s="937" t="s">
        <v>491</v>
      </c>
      <c r="J1089" s="937" t="s">
        <v>453</v>
      </c>
      <c r="K1089" s="937" t="s">
        <v>438</v>
      </c>
      <c r="L1089" s="937" t="s">
        <v>129</v>
      </c>
      <c r="M1089" s="962" t="s">
        <v>28</v>
      </c>
      <c r="N1089" s="677">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7">
        <f t="shared" ca="1" si="189"/>
        <v>0</v>
      </c>
      <c r="P1089" s="677">
        <f t="shared" ca="1" si="189"/>
        <v>0</v>
      </c>
      <c r="Q1089" s="677">
        <f t="shared" ca="1" si="189"/>
        <v>0</v>
      </c>
      <c r="R1089" s="677">
        <f t="shared" ca="1" si="189"/>
        <v>0</v>
      </c>
      <c r="S1089" s="677">
        <f t="shared" ca="1" si="189"/>
        <v>0</v>
      </c>
      <c r="T1089" s="677">
        <f t="shared" ca="1" si="189"/>
        <v>0</v>
      </c>
      <c r="U1089" s="677">
        <f t="shared" ca="1" si="189"/>
        <v>0</v>
      </c>
      <c r="V1089" s="677">
        <f t="shared" ca="1" si="189"/>
        <v>0</v>
      </c>
      <c r="W1089" s="677">
        <f t="shared" ca="1" si="182"/>
        <v>0</v>
      </c>
      <c r="X1089" s="677">
        <f t="shared" ca="1" si="189"/>
        <v>0</v>
      </c>
      <c r="Y1089" s="677">
        <f t="shared" ca="1" si="189"/>
        <v>0</v>
      </c>
      <c r="Z1089" s="677">
        <f t="shared" ca="1" si="189"/>
        <v>0</v>
      </c>
      <c r="AA1089" t="str">
        <f t="shared" si="175"/>
        <v>ASR_COMP</v>
      </c>
      <c r="AB1089" s="957">
        <f t="shared" si="176"/>
        <v>44682</v>
      </c>
      <c r="AC1089" t="str">
        <f t="shared" si="177"/>
        <v>Unaudited</v>
      </c>
    </row>
    <row r="1090" spans="1:29" x14ac:dyDescent="0.25">
      <c r="A1090" t="s">
        <v>423</v>
      </c>
      <c r="B1090" t="s">
        <v>1388</v>
      </c>
      <c r="C1090" t="s">
        <v>1389</v>
      </c>
      <c r="D1090">
        <v>1900</v>
      </c>
      <c r="E1090" s="957">
        <v>1</v>
      </c>
      <c r="F1090" t="s">
        <v>1034</v>
      </c>
      <c r="G1090" s="957" t="s">
        <v>1387</v>
      </c>
      <c r="H1090" t="s">
        <v>384</v>
      </c>
      <c r="I1090" s="937" t="s">
        <v>491</v>
      </c>
      <c r="J1090" s="937" t="s">
        <v>439</v>
      </c>
      <c r="K1090" s="937" t="s">
        <v>439</v>
      </c>
      <c r="L1090" s="937" t="s">
        <v>131</v>
      </c>
      <c r="M1090" s="962" t="s">
        <v>329</v>
      </c>
      <c r="N1090" s="677">
        <f t="shared" ca="1" si="190"/>
        <v>0</v>
      </c>
      <c r="O1090" s="677">
        <f t="shared" ca="1" si="189"/>
        <v>0</v>
      </c>
      <c r="P1090" s="677">
        <f t="shared" ca="1" si="189"/>
        <v>0</v>
      </c>
      <c r="Q1090" s="677">
        <f t="shared" ca="1" si="189"/>
        <v>0</v>
      </c>
      <c r="R1090" s="677">
        <f t="shared" ca="1" si="189"/>
        <v>0</v>
      </c>
      <c r="S1090" s="677">
        <f t="shared" ca="1" si="189"/>
        <v>0</v>
      </c>
      <c r="T1090" s="677">
        <f t="shared" ca="1" si="189"/>
        <v>0</v>
      </c>
      <c r="U1090" s="677">
        <f t="shared" ca="1" si="189"/>
        <v>0</v>
      </c>
      <c r="V1090" s="677">
        <f t="shared" ca="1" si="189"/>
        <v>0</v>
      </c>
      <c r="W1090" s="677">
        <f t="shared" ca="1" si="182"/>
        <v>0</v>
      </c>
      <c r="X1090" s="677">
        <f t="shared" ca="1" si="189"/>
        <v>0</v>
      </c>
      <c r="Y1090" s="677">
        <f t="shared" ca="1" si="189"/>
        <v>0</v>
      </c>
      <c r="Z1090" s="677">
        <f t="shared" ca="1" si="189"/>
        <v>0</v>
      </c>
      <c r="AA1090" t="str">
        <f t="shared" ref="AA1090:AA1153" si="191">file_name</f>
        <v>ASR_COMP</v>
      </c>
      <c r="AB1090" s="957">
        <f t="shared" ref="AB1090:AB1153" si="192">file_date</f>
        <v>44682</v>
      </c>
      <c r="AC1090" t="str">
        <f t="shared" ref="AC1090:AC1153" si="193">status</f>
        <v>Unaudited</v>
      </c>
    </row>
    <row r="1091" spans="1:29" x14ac:dyDescent="0.25">
      <c r="A1091" t="s">
        <v>423</v>
      </c>
      <c r="B1091" t="s">
        <v>1388</v>
      </c>
      <c r="C1091" t="s">
        <v>1389</v>
      </c>
      <c r="D1091">
        <v>1900</v>
      </c>
      <c r="E1091" s="957">
        <v>1</v>
      </c>
      <c r="F1091" t="s">
        <v>1034</v>
      </c>
      <c r="G1091" s="957" t="s">
        <v>1387</v>
      </c>
      <c r="H1091" t="s">
        <v>384</v>
      </c>
      <c r="I1091" s="937" t="s">
        <v>491</v>
      </c>
      <c r="J1091" s="937" t="s">
        <v>439</v>
      </c>
      <c r="K1091" s="937" t="s">
        <v>439</v>
      </c>
      <c r="L1091" s="937" t="s">
        <v>132</v>
      </c>
      <c r="M1091" s="962" t="s">
        <v>328</v>
      </c>
      <c r="N1091" s="677">
        <f t="shared" ca="1" si="190"/>
        <v>0</v>
      </c>
      <c r="O1091" s="677">
        <f t="shared" ca="1" si="189"/>
        <v>0</v>
      </c>
      <c r="P1091" s="677">
        <f t="shared" ca="1" si="189"/>
        <v>0</v>
      </c>
      <c r="Q1091" s="677">
        <f t="shared" ca="1" si="189"/>
        <v>0</v>
      </c>
      <c r="R1091" s="677">
        <f t="shared" ca="1" si="189"/>
        <v>0</v>
      </c>
      <c r="S1091" s="677">
        <f t="shared" ca="1" si="189"/>
        <v>0</v>
      </c>
      <c r="T1091" s="677">
        <f t="shared" ca="1" si="189"/>
        <v>0</v>
      </c>
      <c r="U1091" s="677">
        <f t="shared" ca="1" si="189"/>
        <v>0</v>
      </c>
      <c r="V1091" s="677">
        <f t="shared" ca="1" si="189"/>
        <v>0</v>
      </c>
      <c r="W1091" s="677">
        <f t="shared" ca="1" si="182"/>
        <v>0</v>
      </c>
      <c r="X1091" s="677">
        <f t="shared" ca="1" si="189"/>
        <v>0</v>
      </c>
      <c r="Y1091" s="677">
        <f t="shared" ca="1" si="189"/>
        <v>0</v>
      </c>
      <c r="Z1091" s="677">
        <f t="shared" ca="1" si="189"/>
        <v>0</v>
      </c>
      <c r="AA1091" t="str">
        <f t="shared" si="191"/>
        <v>ASR_COMP</v>
      </c>
      <c r="AB1091" s="957">
        <f t="shared" si="192"/>
        <v>44682</v>
      </c>
      <c r="AC1091" t="str">
        <f t="shared" si="193"/>
        <v>Unaudited</v>
      </c>
    </row>
    <row r="1092" spans="1:29" ht="30" x14ac:dyDescent="0.25">
      <c r="A1092" t="s">
        <v>423</v>
      </c>
      <c r="B1092" t="s">
        <v>1388</v>
      </c>
      <c r="C1092" t="s">
        <v>1389</v>
      </c>
      <c r="D1092">
        <v>1900</v>
      </c>
      <c r="E1092" s="957">
        <v>1</v>
      </c>
      <c r="F1092" t="s">
        <v>1034</v>
      </c>
      <c r="G1092" s="957" t="s">
        <v>1387</v>
      </c>
      <c r="H1092" t="s">
        <v>384</v>
      </c>
      <c r="I1092" s="937" t="s">
        <v>491</v>
      </c>
      <c r="J1092" s="937" t="s">
        <v>439</v>
      </c>
      <c r="K1092" s="937" t="s">
        <v>439</v>
      </c>
      <c r="L1092" s="937" t="s">
        <v>133</v>
      </c>
      <c r="M1092" s="962" t="s">
        <v>182</v>
      </c>
      <c r="N1092" s="677">
        <f t="shared" ca="1" si="190"/>
        <v>0</v>
      </c>
      <c r="O1092" s="677">
        <f t="shared" ca="1" si="189"/>
        <v>0</v>
      </c>
      <c r="P1092" s="677">
        <f t="shared" ca="1" si="189"/>
        <v>0</v>
      </c>
      <c r="Q1092" s="677">
        <f t="shared" ca="1" si="189"/>
        <v>0</v>
      </c>
      <c r="R1092" s="677">
        <f t="shared" ca="1" si="189"/>
        <v>0</v>
      </c>
      <c r="S1092" s="677">
        <f t="shared" ca="1" si="189"/>
        <v>0</v>
      </c>
      <c r="T1092" s="677">
        <f t="shared" ca="1" si="189"/>
        <v>0</v>
      </c>
      <c r="U1092" s="677">
        <f t="shared" ca="1" si="189"/>
        <v>0</v>
      </c>
      <c r="V1092" s="677">
        <f t="shared" ca="1" si="189"/>
        <v>0</v>
      </c>
      <c r="W1092" s="677">
        <f t="shared" ca="1" si="182"/>
        <v>0</v>
      </c>
      <c r="X1092" s="677">
        <f t="shared" ca="1" si="189"/>
        <v>0</v>
      </c>
      <c r="Y1092" s="677">
        <f t="shared" ca="1" si="189"/>
        <v>0</v>
      </c>
      <c r="Z1092" s="677">
        <f t="shared" ca="1" si="189"/>
        <v>0</v>
      </c>
      <c r="AA1092" t="str">
        <f t="shared" si="191"/>
        <v>ASR_COMP</v>
      </c>
      <c r="AB1092" s="957">
        <f t="shared" si="192"/>
        <v>44682</v>
      </c>
      <c r="AC1092" t="str">
        <f t="shared" si="193"/>
        <v>Unaudited</v>
      </c>
    </row>
    <row r="1093" spans="1:29" x14ac:dyDescent="0.25">
      <c r="A1093" t="s">
        <v>423</v>
      </c>
      <c r="B1093" t="s">
        <v>1388</v>
      </c>
      <c r="C1093" t="s">
        <v>1389</v>
      </c>
      <c r="D1093">
        <v>1900</v>
      </c>
      <c r="E1093" s="957">
        <v>1</v>
      </c>
      <c r="F1093" t="s">
        <v>1034</v>
      </c>
      <c r="G1093" s="957" t="s">
        <v>1387</v>
      </c>
      <c r="H1093" t="s">
        <v>384</v>
      </c>
      <c r="I1093" s="937" t="s">
        <v>491</v>
      </c>
      <c r="J1093" s="937" t="s">
        <v>439</v>
      </c>
      <c r="K1093" s="937" t="s">
        <v>439</v>
      </c>
      <c r="L1093" s="945" t="s">
        <v>134</v>
      </c>
      <c r="M1093" s="960" t="s">
        <v>497</v>
      </c>
      <c r="N1093" s="677">
        <f t="shared" ca="1" si="190"/>
        <v>0</v>
      </c>
      <c r="O1093" s="677">
        <f t="shared" ca="1" si="189"/>
        <v>0</v>
      </c>
      <c r="P1093" s="677">
        <f t="shared" ca="1" si="189"/>
        <v>0</v>
      </c>
      <c r="Q1093" s="677">
        <f t="shared" ca="1" si="189"/>
        <v>0</v>
      </c>
      <c r="R1093" s="677">
        <f t="shared" ca="1" si="189"/>
        <v>0</v>
      </c>
      <c r="S1093" s="677">
        <f t="shared" ca="1" si="189"/>
        <v>0</v>
      </c>
      <c r="T1093" s="677">
        <f t="shared" ca="1" si="189"/>
        <v>0</v>
      </c>
      <c r="U1093" s="677">
        <f t="shared" ca="1" si="189"/>
        <v>0</v>
      </c>
      <c r="V1093" s="677">
        <f t="shared" ca="1" si="189"/>
        <v>0</v>
      </c>
      <c r="W1093" s="677">
        <f t="shared" ca="1" si="182"/>
        <v>0</v>
      </c>
      <c r="X1093" s="677">
        <f t="shared" ca="1" si="189"/>
        <v>0</v>
      </c>
      <c r="Y1093" s="677">
        <f t="shared" ca="1" si="189"/>
        <v>0</v>
      </c>
      <c r="Z1093" s="677">
        <f t="shared" ca="1" si="189"/>
        <v>0</v>
      </c>
      <c r="AA1093" t="str">
        <f t="shared" si="191"/>
        <v>ASR_COMP</v>
      </c>
      <c r="AB1093" s="957">
        <f t="shared" si="192"/>
        <v>44682</v>
      </c>
      <c r="AC1093" t="str">
        <f t="shared" si="193"/>
        <v>Unaudited</v>
      </c>
    </row>
    <row r="1094" spans="1:29" x14ac:dyDescent="0.25">
      <c r="A1094" t="s">
        <v>423</v>
      </c>
      <c r="B1094" t="s">
        <v>1388</v>
      </c>
      <c r="C1094" t="s">
        <v>1389</v>
      </c>
      <c r="D1094">
        <v>1900</v>
      </c>
      <c r="E1094" s="957">
        <v>1</v>
      </c>
      <c r="F1094" t="s">
        <v>1034</v>
      </c>
      <c r="G1094" s="957" t="s">
        <v>1387</v>
      </c>
      <c r="H1094" t="s">
        <v>384</v>
      </c>
      <c r="I1094" s="937" t="s">
        <v>491</v>
      </c>
      <c r="J1094" s="937" t="s">
        <v>439</v>
      </c>
      <c r="K1094" s="937" t="s">
        <v>439</v>
      </c>
      <c r="L1094" s="937" t="s">
        <v>135</v>
      </c>
      <c r="M1094" s="962" t="s">
        <v>498</v>
      </c>
      <c r="N1094" s="677">
        <f t="shared" ca="1" si="190"/>
        <v>0</v>
      </c>
      <c r="O1094" s="677">
        <f t="shared" ca="1" si="189"/>
        <v>0</v>
      </c>
      <c r="P1094" s="677">
        <f t="shared" ca="1" si="189"/>
        <v>0</v>
      </c>
      <c r="Q1094" s="677">
        <f t="shared" ca="1" si="189"/>
        <v>0</v>
      </c>
      <c r="R1094" s="677">
        <f t="shared" ca="1" si="189"/>
        <v>0</v>
      </c>
      <c r="S1094" s="677">
        <f t="shared" ca="1" si="189"/>
        <v>0</v>
      </c>
      <c r="T1094" s="677">
        <f t="shared" ca="1" si="189"/>
        <v>0</v>
      </c>
      <c r="U1094" s="677">
        <f t="shared" ca="1" si="189"/>
        <v>0</v>
      </c>
      <c r="V1094" s="677">
        <f t="shared" ca="1" si="189"/>
        <v>0</v>
      </c>
      <c r="W1094" s="677">
        <f t="shared" ca="1" si="182"/>
        <v>0</v>
      </c>
      <c r="X1094" s="677">
        <f t="shared" ca="1" si="189"/>
        <v>0</v>
      </c>
      <c r="Y1094" s="677">
        <f t="shared" ca="1" si="189"/>
        <v>0</v>
      </c>
      <c r="Z1094" s="677">
        <f t="shared" ca="1" si="189"/>
        <v>0</v>
      </c>
      <c r="AA1094" t="str">
        <f t="shared" si="191"/>
        <v>ASR_COMP</v>
      </c>
      <c r="AB1094" s="957">
        <f t="shared" si="192"/>
        <v>44682</v>
      </c>
      <c r="AC1094" t="str">
        <f t="shared" si="193"/>
        <v>Unaudited</v>
      </c>
    </row>
    <row r="1095" spans="1:29" x14ac:dyDescent="0.25">
      <c r="A1095" t="s">
        <v>423</v>
      </c>
      <c r="B1095" t="s">
        <v>1388</v>
      </c>
      <c r="C1095" t="s">
        <v>1389</v>
      </c>
      <c r="D1095">
        <v>1900</v>
      </c>
      <c r="E1095" s="957">
        <v>1</v>
      </c>
      <c r="F1095" t="s">
        <v>1034</v>
      </c>
      <c r="G1095" s="957" t="s">
        <v>1387</v>
      </c>
      <c r="H1095" t="s">
        <v>384</v>
      </c>
      <c r="I1095" s="937" t="s">
        <v>491</v>
      </c>
      <c r="J1095" s="937" t="s">
        <v>439</v>
      </c>
      <c r="K1095" s="937" t="s">
        <v>439</v>
      </c>
      <c r="L1095" s="937" t="s">
        <v>136</v>
      </c>
      <c r="M1095" s="962" t="s">
        <v>499</v>
      </c>
      <c r="N1095" s="677">
        <f t="shared" ca="1" si="190"/>
        <v>0</v>
      </c>
      <c r="O1095" s="677">
        <f t="shared" ca="1" si="189"/>
        <v>0</v>
      </c>
      <c r="P1095" s="677">
        <f t="shared" ca="1" si="189"/>
        <v>0</v>
      </c>
      <c r="Q1095" s="677">
        <f t="shared" ca="1" si="189"/>
        <v>0</v>
      </c>
      <c r="R1095" s="677">
        <f t="shared" ca="1" si="189"/>
        <v>0</v>
      </c>
      <c r="S1095" s="677">
        <f t="shared" ca="1" si="189"/>
        <v>0</v>
      </c>
      <c r="T1095" s="677">
        <f t="shared" ca="1" si="189"/>
        <v>0</v>
      </c>
      <c r="U1095" s="677">
        <f t="shared" ca="1" si="189"/>
        <v>0</v>
      </c>
      <c r="V1095" s="677">
        <f t="shared" ca="1" si="189"/>
        <v>0</v>
      </c>
      <c r="W1095" s="677">
        <f t="shared" ca="1" si="182"/>
        <v>0</v>
      </c>
      <c r="X1095" s="677">
        <f t="shared" ca="1" si="189"/>
        <v>0</v>
      </c>
      <c r="Y1095" s="677">
        <f t="shared" ca="1" si="189"/>
        <v>0</v>
      </c>
      <c r="Z1095" s="677">
        <f t="shared" ca="1" si="189"/>
        <v>0</v>
      </c>
      <c r="AA1095" t="str">
        <f t="shared" si="191"/>
        <v>ASR_COMP</v>
      </c>
      <c r="AB1095" s="957">
        <f t="shared" si="192"/>
        <v>44682</v>
      </c>
      <c r="AC1095" t="str">
        <f t="shared" si="193"/>
        <v>Unaudited</v>
      </c>
    </row>
    <row r="1096" spans="1:29" x14ac:dyDescent="0.25">
      <c r="A1096" t="s">
        <v>423</v>
      </c>
      <c r="B1096" t="s">
        <v>1388</v>
      </c>
      <c r="C1096" t="s">
        <v>1389</v>
      </c>
      <c r="D1096">
        <v>1900</v>
      </c>
      <c r="E1096" s="957">
        <v>1</v>
      </c>
      <c r="F1096" t="s">
        <v>1034</v>
      </c>
      <c r="G1096" s="957" t="s">
        <v>1387</v>
      </c>
      <c r="H1096" t="s">
        <v>384</v>
      </c>
      <c r="I1096" s="937" t="s">
        <v>492</v>
      </c>
      <c r="J1096" s="937" t="s">
        <v>26</v>
      </c>
      <c r="K1096" s="937" t="s">
        <v>26</v>
      </c>
      <c r="L1096" s="937" t="s">
        <v>272</v>
      </c>
      <c r="M1096" s="962" t="s">
        <v>26</v>
      </c>
      <c r="N1096" s="677">
        <f t="shared" ca="1" si="190"/>
        <v>0</v>
      </c>
      <c r="O1096" s="677">
        <f t="shared" ca="1" si="189"/>
        <v>0</v>
      </c>
      <c r="P1096" s="677">
        <f t="shared" ca="1" si="189"/>
        <v>0</v>
      </c>
      <c r="Q1096" s="677">
        <f t="shared" ca="1" si="189"/>
        <v>0</v>
      </c>
      <c r="R1096" s="677">
        <f t="shared" ca="1" si="189"/>
        <v>0</v>
      </c>
      <c r="S1096" s="677">
        <f t="shared" ca="1" si="189"/>
        <v>0</v>
      </c>
      <c r="T1096" s="677">
        <f t="shared" ca="1" si="189"/>
        <v>0</v>
      </c>
      <c r="U1096" s="677">
        <f t="shared" ca="1" si="189"/>
        <v>0</v>
      </c>
      <c r="V1096" s="677">
        <f t="shared" ca="1" si="189"/>
        <v>0</v>
      </c>
      <c r="W1096" s="677">
        <f t="shared" ca="1" si="182"/>
        <v>0</v>
      </c>
      <c r="X1096" s="677">
        <f t="shared" ca="1" si="189"/>
        <v>0</v>
      </c>
      <c r="Y1096" s="677">
        <f t="shared" ca="1" si="189"/>
        <v>0</v>
      </c>
      <c r="Z1096" s="677">
        <f t="shared" ca="1" si="189"/>
        <v>-449145.85829715279</v>
      </c>
      <c r="AA1096" t="str">
        <f t="shared" si="191"/>
        <v>ASR_COMP</v>
      </c>
      <c r="AB1096" s="957">
        <f t="shared" si="192"/>
        <v>44682</v>
      </c>
      <c r="AC1096" t="str">
        <f t="shared" si="193"/>
        <v>Unaudited</v>
      </c>
    </row>
    <row r="1097" spans="1:29" x14ac:dyDescent="0.25">
      <c r="A1097" t="s">
        <v>423</v>
      </c>
      <c r="B1097" t="s">
        <v>1388</v>
      </c>
      <c r="C1097" t="s">
        <v>1389</v>
      </c>
      <c r="D1097">
        <v>1900</v>
      </c>
      <c r="E1097" s="957">
        <v>1</v>
      </c>
      <c r="F1097" t="s">
        <v>441</v>
      </c>
      <c r="G1097" s="957">
        <v>91</v>
      </c>
      <c r="H1097" t="s">
        <v>385</v>
      </c>
      <c r="I1097" s="937" t="s">
        <v>435</v>
      </c>
      <c r="J1097" s="937" t="s">
        <v>435</v>
      </c>
      <c r="K1097" s="937" t="s">
        <v>435</v>
      </c>
      <c r="L1097" s="937"/>
      <c r="M1097" s="962" t="s">
        <v>435</v>
      </c>
      <c r="N1097" s="677">
        <f t="shared" ca="1" si="190"/>
        <v>146552.66</v>
      </c>
      <c r="O1097" s="677">
        <f t="shared" ca="1" si="189"/>
        <v>120549.99</v>
      </c>
      <c r="P1097" s="677">
        <f t="shared" ca="1" si="189"/>
        <v>3340</v>
      </c>
      <c r="Q1097" s="677">
        <f t="shared" ca="1" si="189"/>
        <v>9158.7000000000007</v>
      </c>
      <c r="R1097" s="677">
        <f t="shared" ca="1" si="189"/>
        <v>1817.97</v>
      </c>
      <c r="S1097" s="677">
        <f t="shared" ca="1" si="189"/>
        <v>3431.7400000000002</v>
      </c>
      <c r="T1097" s="677">
        <f t="shared" ca="1" si="189"/>
        <v>1316</v>
      </c>
      <c r="U1097" s="677">
        <f t="shared" ca="1" si="189"/>
        <v>80.97</v>
      </c>
      <c r="V1097" s="677">
        <f t="shared" ca="1" si="189"/>
        <v>182</v>
      </c>
      <c r="W1097" s="677">
        <f t="shared" ca="1" si="182"/>
        <v>14</v>
      </c>
      <c r="X1097" s="677">
        <f t="shared" ca="1" si="189"/>
        <v>6073.2899999999991</v>
      </c>
      <c r="Y1097" s="677">
        <f t="shared" ca="1" si="189"/>
        <v>588</v>
      </c>
      <c r="Z1097" s="677">
        <f t="shared" ca="1" si="189"/>
        <v>0</v>
      </c>
      <c r="AA1097" t="str">
        <f t="shared" si="191"/>
        <v>ASR_COMP</v>
      </c>
      <c r="AB1097" s="957">
        <f t="shared" si="192"/>
        <v>44682</v>
      </c>
      <c r="AC1097" t="str">
        <f t="shared" si="193"/>
        <v>Unaudited</v>
      </c>
    </row>
    <row r="1098" spans="1:29" x14ac:dyDescent="0.25">
      <c r="A1098" t="s">
        <v>423</v>
      </c>
      <c r="B1098" t="s">
        <v>1388</v>
      </c>
      <c r="C1098" t="s">
        <v>1389</v>
      </c>
      <c r="D1098">
        <v>1900</v>
      </c>
      <c r="E1098" s="957">
        <v>1</v>
      </c>
      <c r="F1098" t="s">
        <v>441</v>
      </c>
      <c r="G1098" s="957">
        <v>91</v>
      </c>
      <c r="H1098" t="s">
        <v>385</v>
      </c>
      <c r="I1098" s="937" t="s">
        <v>490</v>
      </c>
      <c r="J1098" s="937" t="s">
        <v>12</v>
      </c>
      <c r="K1098" s="937" t="s">
        <v>12</v>
      </c>
      <c r="L1098" s="945">
        <v>1.1000000000000001</v>
      </c>
      <c r="M1098" s="960" t="s">
        <v>12</v>
      </c>
      <c r="N1098" s="677">
        <f t="shared" ca="1" si="190"/>
        <v>35023699.854576848</v>
      </c>
      <c r="O1098" s="677">
        <f t="shared" ca="1" si="189"/>
        <v>19968964.975014508</v>
      </c>
      <c r="P1098" s="677">
        <f t="shared" ca="1" si="189"/>
        <v>1388925.3012530636</v>
      </c>
      <c r="Q1098" s="677">
        <f t="shared" ca="1" si="189"/>
        <v>7152443.3996210713</v>
      </c>
      <c r="R1098" s="677">
        <f t="shared" ca="1" si="189"/>
        <v>2349241.9390804428</v>
      </c>
      <c r="S1098" s="677">
        <f t="shared" ca="1" si="189"/>
        <v>751958.18648911582</v>
      </c>
      <c r="T1098" s="677">
        <f t="shared" ca="1" si="189"/>
        <v>433241.19440039829</v>
      </c>
      <c r="U1098" s="677">
        <f t="shared" ca="1" si="189"/>
        <v>18843.315852801097</v>
      </c>
      <c r="V1098" s="677">
        <f t="shared" ca="1" si="189"/>
        <v>546393.41973726044</v>
      </c>
      <c r="W1098" s="677">
        <f t="shared" ca="1" si="182"/>
        <v>392183.70845610881</v>
      </c>
      <c r="X1098" s="677">
        <f t="shared" ca="1" si="189"/>
        <v>739766.42799544765</v>
      </c>
      <c r="Y1098" s="677">
        <f t="shared" ca="1" si="189"/>
        <v>1281737.9866766278</v>
      </c>
      <c r="Z1098" s="677">
        <f t="shared" ca="1" si="189"/>
        <v>0</v>
      </c>
      <c r="AA1098" t="str">
        <f t="shared" si="191"/>
        <v>ASR_COMP</v>
      </c>
      <c r="AB1098" s="957">
        <f t="shared" si="192"/>
        <v>44682</v>
      </c>
      <c r="AC1098" t="str">
        <f t="shared" si="193"/>
        <v>Unaudited</v>
      </c>
    </row>
    <row r="1099" spans="1:29" x14ac:dyDescent="0.25">
      <c r="A1099" t="s">
        <v>423</v>
      </c>
      <c r="B1099" t="s">
        <v>1388</v>
      </c>
      <c r="C1099" t="s">
        <v>1389</v>
      </c>
      <c r="D1099">
        <v>1900</v>
      </c>
      <c r="E1099" s="957">
        <v>1</v>
      </c>
      <c r="F1099" t="s">
        <v>441</v>
      </c>
      <c r="G1099" s="957">
        <v>91</v>
      </c>
      <c r="H1099" t="s">
        <v>385</v>
      </c>
      <c r="I1099" s="962" t="s">
        <v>490</v>
      </c>
      <c r="J1099" s="962" t="s">
        <v>12</v>
      </c>
      <c r="K1099" s="962" t="s">
        <v>1331</v>
      </c>
      <c r="L1099" s="953" t="s">
        <v>1322</v>
      </c>
      <c r="M1099" s="962" t="s">
        <v>1331</v>
      </c>
      <c r="N1099" s="677">
        <f t="shared" ca="1" si="190"/>
        <v>-69903.874526930507</v>
      </c>
      <c r="O1099" s="677">
        <f t="shared" ca="1" si="189"/>
        <v>-100479.43865746254</v>
      </c>
      <c r="P1099" s="677">
        <f t="shared" ca="1" si="189"/>
        <v>-10359.126562656122</v>
      </c>
      <c r="Q1099" s="677">
        <f t="shared" ca="1" si="189"/>
        <v>17592.012840689295</v>
      </c>
      <c r="R1099" s="677">
        <f t="shared" ca="1" si="189"/>
        <v>7012.0277394131826</v>
      </c>
      <c r="S1099" s="677">
        <f t="shared" ca="1" si="189"/>
        <v>7755.2478173497011</v>
      </c>
      <c r="T1099" s="677">
        <f t="shared" ca="1" si="189"/>
        <v>-2421.4615981483093</v>
      </c>
      <c r="U1099" s="677">
        <f t="shared" ca="1" si="189"/>
        <v>134.86004725090183</v>
      </c>
      <c r="V1099" s="677">
        <f t="shared" ca="1" si="189"/>
        <v>1775.8110603839425</v>
      </c>
      <c r="W1099" s="677">
        <f t="shared" ca="1" si="182"/>
        <v>1823.2729002619269</v>
      </c>
      <c r="X1099" s="677">
        <f t="shared" ca="1" si="189"/>
        <v>5085.6976989172372</v>
      </c>
      <c r="Y1099" s="677">
        <f t="shared" ca="1" si="189"/>
        <v>2177.2221870702633</v>
      </c>
      <c r="Z1099" s="677">
        <f t="shared" ca="1" si="189"/>
        <v>0</v>
      </c>
      <c r="AA1099" t="str">
        <f t="shared" si="191"/>
        <v>ASR_COMP</v>
      </c>
      <c r="AB1099" s="957">
        <f t="shared" si="192"/>
        <v>44682</v>
      </c>
      <c r="AC1099" t="str">
        <f t="shared" si="193"/>
        <v>Unaudited</v>
      </c>
    </row>
    <row r="1100" spans="1:29" x14ac:dyDescent="0.25">
      <c r="A1100" t="s">
        <v>423</v>
      </c>
      <c r="B1100" t="s">
        <v>1388</v>
      </c>
      <c r="C1100" t="s">
        <v>1389</v>
      </c>
      <c r="D1100">
        <v>1900</v>
      </c>
      <c r="E1100" s="957">
        <v>1</v>
      </c>
      <c r="F1100" t="s">
        <v>441</v>
      </c>
      <c r="G1100" s="957">
        <v>91</v>
      </c>
      <c r="H1100" t="s">
        <v>385</v>
      </c>
      <c r="I1100" s="958" t="s">
        <v>490</v>
      </c>
      <c r="J1100" s="958" t="s">
        <v>493</v>
      </c>
      <c r="K1100" s="958" t="s">
        <v>494</v>
      </c>
      <c r="L1100" s="953" t="s">
        <v>63</v>
      </c>
      <c r="M1100" s="958" t="s">
        <v>346</v>
      </c>
      <c r="N1100" s="677">
        <f t="shared" ca="1" si="190"/>
        <v>0</v>
      </c>
      <c r="O1100" s="677">
        <f t="shared" ca="1" si="189"/>
        <v>0</v>
      </c>
      <c r="P1100" s="677">
        <f t="shared" ca="1" si="189"/>
        <v>0</v>
      </c>
      <c r="Q1100" s="677">
        <f t="shared" ca="1" si="189"/>
        <v>0</v>
      </c>
      <c r="R1100" s="677">
        <f t="shared" ca="1" si="189"/>
        <v>0</v>
      </c>
      <c r="S1100" s="677">
        <f t="shared" ca="1" si="189"/>
        <v>0</v>
      </c>
      <c r="T1100" s="677">
        <f t="shared" ca="1" si="189"/>
        <v>0</v>
      </c>
      <c r="U1100" s="677">
        <f t="shared" ca="1" si="189"/>
        <v>0</v>
      </c>
      <c r="V1100" s="677">
        <f t="shared" ca="1" si="189"/>
        <v>0</v>
      </c>
      <c r="W1100" s="677">
        <f t="shared" ca="1" si="182"/>
        <v>0</v>
      </c>
      <c r="X1100" s="677">
        <f t="shared" ca="1" si="189"/>
        <v>0</v>
      </c>
      <c r="Y1100" s="677">
        <f t="shared" ca="1" si="189"/>
        <v>0</v>
      </c>
      <c r="Z1100" s="677">
        <f t="shared" ca="1" si="189"/>
        <v>0</v>
      </c>
      <c r="AA1100" t="str">
        <f t="shared" si="191"/>
        <v>ASR_COMP</v>
      </c>
      <c r="AB1100" s="957">
        <f t="shared" si="192"/>
        <v>44682</v>
      </c>
      <c r="AC1100" t="str">
        <f t="shared" si="193"/>
        <v>Unaudited</v>
      </c>
    </row>
    <row r="1101" spans="1:29" x14ac:dyDescent="0.25">
      <c r="A1101" t="s">
        <v>423</v>
      </c>
      <c r="B1101" t="s">
        <v>1388</v>
      </c>
      <c r="C1101" t="s">
        <v>1389</v>
      </c>
      <c r="D1101">
        <v>1900</v>
      </c>
      <c r="E1101" s="957">
        <v>1</v>
      </c>
      <c r="F1101" t="s">
        <v>441</v>
      </c>
      <c r="G1101" s="957">
        <v>91</v>
      </c>
      <c r="H1101" t="s">
        <v>385</v>
      </c>
      <c r="I1101" s="958" t="s">
        <v>490</v>
      </c>
      <c r="J1101" s="958" t="s">
        <v>493</v>
      </c>
      <c r="K1101" s="958" t="s">
        <v>1022</v>
      </c>
      <c r="L1101" s="937" t="s">
        <v>918</v>
      </c>
      <c r="M1101" s="958" t="s">
        <v>919</v>
      </c>
      <c r="N1101" s="677">
        <f t="shared" ca="1" si="190"/>
        <v>1351726.3435328209</v>
      </c>
      <c r="O1101" s="677">
        <f t="shared" ca="1" si="189"/>
        <v>1304391.0143634111</v>
      </c>
      <c r="P1101" s="677">
        <f t="shared" ca="1" si="189"/>
        <v>32345.169169409925</v>
      </c>
      <c r="Q1101" s="677">
        <f t="shared" ca="1" si="189"/>
        <v>3772.22</v>
      </c>
      <c r="R1101" s="677">
        <f t="shared" ca="1" si="189"/>
        <v>3703.31</v>
      </c>
      <c r="S1101" s="677">
        <f t="shared" ca="1" si="189"/>
        <v>0</v>
      </c>
      <c r="T1101" s="677">
        <f t="shared" ca="1" si="189"/>
        <v>0</v>
      </c>
      <c r="U1101" s="677">
        <f t="shared" ca="1" si="189"/>
        <v>0</v>
      </c>
      <c r="V1101" s="677">
        <f t="shared" ca="1" si="189"/>
        <v>7514.6299999999992</v>
      </c>
      <c r="W1101" s="677">
        <f t="shared" ca="1" si="182"/>
        <v>0</v>
      </c>
      <c r="X1101" s="677">
        <f t="shared" ca="1" si="189"/>
        <v>0</v>
      </c>
      <c r="Y1101" s="677">
        <f t="shared" ca="1" si="189"/>
        <v>0</v>
      </c>
      <c r="Z1101" s="677">
        <f t="shared" ca="1" si="189"/>
        <v>0</v>
      </c>
      <c r="AA1101" t="str">
        <f t="shared" si="191"/>
        <v>ASR_COMP</v>
      </c>
      <c r="AB1101" s="957">
        <f t="shared" si="192"/>
        <v>44682</v>
      </c>
      <c r="AC1101" t="str">
        <f t="shared" si="193"/>
        <v>Unaudited</v>
      </c>
    </row>
    <row r="1102" spans="1:29" x14ac:dyDescent="0.25">
      <c r="A1102" t="s">
        <v>423</v>
      </c>
      <c r="B1102" t="s">
        <v>1388</v>
      </c>
      <c r="C1102" t="s">
        <v>1389</v>
      </c>
      <c r="D1102">
        <v>1900</v>
      </c>
      <c r="E1102" s="957">
        <v>1</v>
      </c>
      <c r="F1102" t="s">
        <v>441</v>
      </c>
      <c r="G1102" s="957">
        <v>91</v>
      </c>
      <c r="H1102" t="s">
        <v>385</v>
      </c>
      <c r="I1102" s="958" t="s">
        <v>490</v>
      </c>
      <c r="J1102" s="958" t="s">
        <v>13</v>
      </c>
      <c r="K1102" s="958" t="s">
        <v>495</v>
      </c>
      <c r="L1102" s="937" t="s">
        <v>97</v>
      </c>
      <c r="M1102" s="958" t="s">
        <v>149</v>
      </c>
      <c r="N1102" s="677">
        <f t="shared" ca="1" si="190"/>
        <v>0</v>
      </c>
      <c r="O1102" s="677">
        <f t="shared" ca="1" si="189"/>
        <v>0</v>
      </c>
      <c r="P1102" s="677">
        <f t="shared" ca="1" si="189"/>
        <v>0</v>
      </c>
      <c r="Q1102" s="677">
        <f t="shared" ca="1" si="189"/>
        <v>0</v>
      </c>
      <c r="R1102" s="677">
        <f t="shared" ca="1" si="189"/>
        <v>0</v>
      </c>
      <c r="S1102" s="677">
        <f t="shared" ca="1" si="189"/>
        <v>0</v>
      </c>
      <c r="T1102" s="677">
        <f t="shared" ca="1" si="189"/>
        <v>0</v>
      </c>
      <c r="U1102" s="677">
        <f t="shared" ca="1" si="189"/>
        <v>0</v>
      </c>
      <c r="V1102" s="677">
        <f t="shared" ca="1" si="189"/>
        <v>0</v>
      </c>
      <c r="W1102" s="677">
        <f t="shared" ca="1" si="182"/>
        <v>0</v>
      </c>
      <c r="X1102" s="677">
        <f t="shared" ca="1" si="189"/>
        <v>0</v>
      </c>
      <c r="Y1102" s="677">
        <f t="shared" ca="1" si="189"/>
        <v>0</v>
      </c>
      <c r="Z1102" s="677">
        <f t="shared" ca="1" si="189"/>
        <v>0</v>
      </c>
      <c r="AA1102" t="str">
        <f t="shared" si="191"/>
        <v>ASR_COMP</v>
      </c>
      <c r="AB1102" s="957">
        <f t="shared" si="192"/>
        <v>44682</v>
      </c>
      <c r="AC1102" t="str">
        <f t="shared" si="193"/>
        <v>Unaudited</v>
      </c>
    </row>
    <row r="1103" spans="1:29" x14ac:dyDescent="0.25">
      <c r="A1103" t="s">
        <v>423</v>
      </c>
      <c r="B1103" t="s">
        <v>1388</v>
      </c>
      <c r="C1103" t="s">
        <v>1389</v>
      </c>
      <c r="D1103">
        <v>1900</v>
      </c>
      <c r="E1103" s="957">
        <v>1</v>
      </c>
      <c r="F1103" t="s">
        <v>441</v>
      </c>
      <c r="G1103" s="957">
        <v>91</v>
      </c>
      <c r="H1103" t="s">
        <v>385</v>
      </c>
      <c r="I1103" s="965" t="s">
        <v>490</v>
      </c>
      <c r="J1103" s="965" t="s">
        <v>13</v>
      </c>
      <c r="K1103" s="965" t="s">
        <v>13</v>
      </c>
      <c r="L1103" s="945" t="s">
        <v>35</v>
      </c>
      <c r="M1103" s="965" t="s">
        <v>13</v>
      </c>
      <c r="N1103" s="677">
        <f t="shared" ca="1" si="190"/>
        <v>0</v>
      </c>
      <c r="O1103" s="677">
        <f t="shared" ca="1" si="189"/>
        <v>0</v>
      </c>
      <c r="P1103" s="677">
        <f t="shared" ca="1" si="189"/>
        <v>0</v>
      </c>
      <c r="Q1103" s="677">
        <f t="shared" ca="1" si="189"/>
        <v>0</v>
      </c>
      <c r="R1103" s="677">
        <f t="shared" ca="1" si="189"/>
        <v>0</v>
      </c>
      <c r="S1103" s="677">
        <f t="shared" ca="1" si="189"/>
        <v>0</v>
      </c>
      <c r="T1103" s="677">
        <f t="shared" ca="1" si="189"/>
        <v>0</v>
      </c>
      <c r="U1103" s="677">
        <f t="shared" ca="1" si="189"/>
        <v>0</v>
      </c>
      <c r="V1103" s="677">
        <f t="shared" ca="1" si="189"/>
        <v>0</v>
      </c>
      <c r="W1103" s="677">
        <f t="shared" ca="1" si="182"/>
        <v>0</v>
      </c>
      <c r="X1103" s="677">
        <f t="shared" ca="1" si="189"/>
        <v>0</v>
      </c>
      <c r="Y1103" s="677">
        <f t="shared" ca="1" si="189"/>
        <v>0</v>
      </c>
      <c r="Z1103" s="677">
        <f t="shared" ca="1" si="189"/>
        <v>0</v>
      </c>
      <c r="AA1103" t="str">
        <f t="shared" si="191"/>
        <v>ASR_COMP</v>
      </c>
      <c r="AB1103" s="957">
        <f t="shared" si="192"/>
        <v>44682</v>
      </c>
      <c r="AC1103" t="str">
        <f t="shared" si="193"/>
        <v>Unaudited</v>
      </c>
    </row>
    <row r="1104" spans="1:29" x14ac:dyDescent="0.25">
      <c r="A1104" t="s">
        <v>423</v>
      </c>
      <c r="B1104" t="s">
        <v>1388</v>
      </c>
      <c r="C1104" t="s">
        <v>1389</v>
      </c>
      <c r="D1104">
        <v>1900</v>
      </c>
      <c r="E1104" s="957">
        <v>1</v>
      </c>
      <c r="F1104" t="s">
        <v>441</v>
      </c>
      <c r="G1104" s="957">
        <v>91</v>
      </c>
      <c r="H1104" t="s">
        <v>385</v>
      </c>
      <c r="I1104" s="937" t="s">
        <v>491</v>
      </c>
      <c r="J1104" s="937" t="s">
        <v>447</v>
      </c>
      <c r="K1104" s="937" t="s">
        <v>0</v>
      </c>
      <c r="L1104" s="937">
        <v>2.1</v>
      </c>
      <c r="M1104" s="958" t="s">
        <v>150</v>
      </c>
      <c r="N1104" s="677">
        <f t="shared" ca="1" si="190"/>
        <v>5984538.0502628302</v>
      </c>
      <c r="O1104" s="677">
        <f t="shared" ca="1" si="190"/>
        <v>3964442.0422739335</v>
      </c>
      <c r="P1104" s="677">
        <f t="shared" ca="1" si="190"/>
        <v>148651.02026659762</v>
      </c>
      <c r="Q1104" s="677">
        <f t="shared" ca="1" si="190"/>
        <v>1003606.1685992754</v>
      </c>
      <c r="R1104" s="677">
        <f t="shared" ca="1" si="190"/>
        <v>423094.54868496268</v>
      </c>
      <c r="S1104" s="677">
        <f t="shared" ca="1" si="190"/>
        <v>34948.262238348565</v>
      </c>
      <c r="T1104" s="677">
        <f t="shared" ca="1" si="190"/>
        <v>34541.43355505904</v>
      </c>
      <c r="U1104" s="677">
        <f t="shared" ca="1" si="190"/>
        <v>8543.3183943374406</v>
      </c>
      <c r="V1104" s="677">
        <f t="shared" ca="1" si="190"/>
        <v>13734.892292078735</v>
      </c>
      <c r="W1104" s="677">
        <f t="shared" ca="1" si="182"/>
        <v>60511.624794376425</v>
      </c>
      <c r="X1104" s="677">
        <f t="shared" ca="1" si="190"/>
        <v>52544.748897061792</v>
      </c>
      <c r="Y1104" s="677">
        <f t="shared" ca="1" si="190"/>
        <v>239919.9902667978</v>
      </c>
      <c r="Z1104" s="677">
        <f t="shared" ca="1" si="190"/>
        <v>0</v>
      </c>
      <c r="AA1104" t="str">
        <f t="shared" si="191"/>
        <v>ASR_COMP</v>
      </c>
      <c r="AB1104" s="957">
        <f t="shared" si="192"/>
        <v>44682</v>
      </c>
      <c r="AC1104" t="str">
        <f t="shared" si="193"/>
        <v>Unaudited</v>
      </c>
    </row>
    <row r="1105" spans="1:29" ht="30" x14ac:dyDescent="0.25">
      <c r="A1105" t="s">
        <v>423</v>
      </c>
      <c r="B1105" t="s">
        <v>1388</v>
      </c>
      <c r="C1105" t="s">
        <v>1389</v>
      </c>
      <c r="D1105">
        <v>1900</v>
      </c>
      <c r="E1105" s="957">
        <v>1</v>
      </c>
      <c r="F1105" t="s">
        <v>441</v>
      </c>
      <c r="G1105" s="957">
        <v>91</v>
      </c>
      <c r="H1105" t="s">
        <v>385</v>
      </c>
      <c r="I1105" s="937" t="s">
        <v>491</v>
      </c>
      <c r="J1105" s="937" t="s">
        <v>447</v>
      </c>
      <c r="K1105" s="937" t="s">
        <v>0</v>
      </c>
      <c r="L1105" s="943">
        <v>2.2000000000000002</v>
      </c>
      <c r="M1105" s="959" t="s">
        <v>151</v>
      </c>
      <c r="N1105" s="677">
        <f t="shared" ca="1" si="190"/>
        <v>-1137172.4102317854</v>
      </c>
      <c r="O1105" s="677">
        <f t="shared" ca="1" si="190"/>
        <v>-775424.56139271718</v>
      </c>
      <c r="P1105" s="677">
        <f t="shared" ca="1" si="190"/>
        <v>-46287.870217648073</v>
      </c>
      <c r="Q1105" s="677">
        <f t="shared" ca="1" si="190"/>
        <v>-186577.90287881676</v>
      </c>
      <c r="R1105" s="677">
        <f t="shared" ca="1" si="190"/>
        <v>-67925.410301804921</v>
      </c>
      <c r="S1105" s="677">
        <f t="shared" ca="1" si="190"/>
        <v>-5221.0541059325687</v>
      </c>
      <c r="T1105" s="677">
        <f t="shared" ca="1" si="190"/>
        <v>-5064.2638432661179</v>
      </c>
      <c r="U1105" s="677">
        <f t="shared" ca="1" si="190"/>
        <v>-754.92935887421822</v>
      </c>
      <c r="V1105" s="677">
        <f t="shared" ca="1" si="190"/>
        <v>-3587.210149025032</v>
      </c>
      <c r="W1105" s="677">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-6278.9651012664417</v>
      </c>
      <c r="X1105" s="677">
        <f t="shared" ca="1" si="190"/>
        <v>-7960.8542776936893</v>
      </c>
      <c r="Y1105" s="677">
        <f t="shared" ca="1" si="190"/>
        <v>-32089.388604740114</v>
      </c>
      <c r="Z1105" s="677">
        <f t="shared" ca="1" si="190"/>
        <v>0</v>
      </c>
      <c r="AA1105" t="str">
        <f t="shared" si="191"/>
        <v>ASR_COMP</v>
      </c>
      <c r="AB1105" s="957">
        <f t="shared" si="192"/>
        <v>44682</v>
      </c>
      <c r="AC1105" t="str">
        <f t="shared" si="193"/>
        <v>Unaudited</v>
      </c>
    </row>
    <row r="1106" spans="1:29" x14ac:dyDescent="0.25">
      <c r="A1106" t="s">
        <v>423</v>
      </c>
      <c r="B1106" t="s">
        <v>1388</v>
      </c>
      <c r="C1106" t="s">
        <v>1389</v>
      </c>
      <c r="D1106">
        <v>1900</v>
      </c>
      <c r="E1106" s="957">
        <v>1</v>
      </c>
      <c r="F1106" t="s">
        <v>441</v>
      </c>
      <c r="G1106" s="957">
        <v>91</v>
      </c>
      <c r="H1106" t="s">
        <v>385</v>
      </c>
      <c r="I1106" s="958" t="s">
        <v>491</v>
      </c>
      <c r="J1106" s="958" t="s">
        <v>447</v>
      </c>
      <c r="K1106" s="958" t="s">
        <v>0</v>
      </c>
      <c r="L1106" s="937">
        <v>2.2999999999999998</v>
      </c>
      <c r="M1106" s="958" t="s">
        <v>152</v>
      </c>
      <c r="N1106" s="677">
        <f t="shared" ca="1" si="190"/>
        <v>1637608.562915429</v>
      </c>
      <c r="O1106" s="677">
        <f t="shared" ca="1" si="190"/>
        <v>1233005.3714589698</v>
      </c>
      <c r="P1106" s="677">
        <f t="shared" ca="1" si="190"/>
        <v>93316.479466697841</v>
      </c>
      <c r="Q1106" s="677">
        <f t="shared" ca="1" si="190"/>
        <v>181303.12350479129</v>
      </c>
      <c r="R1106" s="677">
        <f t="shared" ca="1" si="190"/>
        <v>64699.595031610537</v>
      </c>
      <c r="S1106" s="677">
        <f t="shared" ca="1" si="190"/>
        <v>9833.9589412195892</v>
      </c>
      <c r="T1106" s="677">
        <f t="shared" ca="1" si="190"/>
        <v>13578.033129477046</v>
      </c>
      <c r="U1106" s="677">
        <f t="shared" ca="1" si="190"/>
        <v>202.83286689948005</v>
      </c>
      <c r="V1106" s="677">
        <f t="shared" ca="1" si="190"/>
        <v>7958.918400492711</v>
      </c>
      <c r="W1106" s="677">
        <f t="shared" ca="1" si="194"/>
        <v>3004.1013206694911</v>
      </c>
      <c r="X1106" s="677">
        <f t="shared" ca="1" si="190"/>
        <v>5218.3055047277248</v>
      </c>
      <c r="Y1106" s="677">
        <f t="shared" ca="1" si="190"/>
        <v>25487.843289873661</v>
      </c>
      <c r="Z1106" s="677">
        <f t="shared" ca="1" si="190"/>
        <v>0</v>
      </c>
      <c r="AA1106" t="str">
        <f t="shared" si="191"/>
        <v>ASR_COMP</v>
      </c>
      <c r="AB1106" s="957">
        <f t="shared" si="192"/>
        <v>44682</v>
      </c>
      <c r="AC1106" t="str">
        <f t="shared" si="193"/>
        <v>Unaudited</v>
      </c>
    </row>
    <row r="1107" spans="1:29" x14ac:dyDescent="0.25">
      <c r="A1107" t="s">
        <v>423</v>
      </c>
      <c r="B1107" t="s">
        <v>1388</v>
      </c>
      <c r="C1107" t="s">
        <v>1389</v>
      </c>
      <c r="D1107">
        <v>1900</v>
      </c>
      <c r="E1107" s="957">
        <v>1</v>
      </c>
      <c r="F1107" t="s">
        <v>441</v>
      </c>
      <c r="G1107" s="957">
        <v>91</v>
      </c>
      <c r="H1107" t="s">
        <v>385</v>
      </c>
      <c r="I1107" s="937" t="s">
        <v>491</v>
      </c>
      <c r="J1107" s="937" t="s">
        <v>447</v>
      </c>
      <c r="K1107" s="937" t="s">
        <v>0</v>
      </c>
      <c r="L1107" s="937">
        <v>2.4</v>
      </c>
      <c r="M1107" s="958" t="s">
        <v>153</v>
      </c>
      <c r="N1107" s="677">
        <f t="shared" ca="1" si="190"/>
        <v>1715791.3048086446</v>
      </c>
      <c r="O1107" s="677">
        <f t="shared" ca="1" si="190"/>
        <v>1085419.7091722682</v>
      </c>
      <c r="P1107" s="677">
        <f t="shared" ca="1" si="190"/>
        <v>63025.948581775039</v>
      </c>
      <c r="Q1107" s="677">
        <f t="shared" ca="1" si="190"/>
        <v>386333.47758828715</v>
      </c>
      <c r="R1107" s="677">
        <f t="shared" ca="1" si="190"/>
        <v>103808.56942849494</v>
      </c>
      <c r="S1107" s="677">
        <f t="shared" ca="1" si="190"/>
        <v>18281.248784638374</v>
      </c>
      <c r="T1107" s="677">
        <f t="shared" ca="1" si="190"/>
        <v>23025.320328871861</v>
      </c>
      <c r="U1107" s="677">
        <f t="shared" ca="1" si="190"/>
        <v>649.25771087276269</v>
      </c>
      <c r="V1107" s="677">
        <f t="shared" ca="1" si="190"/>
        <v>9841.4089600569132</v>
      </c>
      <c r="W1107" s="677">
        <f t="shared" ca="1" si="194"/>
        <v>2878.6422756826178</v>
      </c>
      <c r="X1107" s="677">
        <f t="shared" ca="1" si="190"/>
        <v>11125.827802671876</v>
      </c>
      <c r="Y1107" s="677">
        <f t="shared" ca="1" si="190"/>
        <v>11401.894175024985</v>
      </c>
      <c r="Z1107" s="677">
        <f t="shared" ca="1" si="190"/>
        <v>0</v>
      </c>
      <c r="AA1107" t="str">
        <f t="shared" si="191"/>
        <v>ASR_COMP</v>
      </c>
      <c r="AB1107" s="957">
        <f t="shared" si="192"/>
        <v>44682</v>
      </c>
      <c r="AC1107" t="str">
        <f t="shared" si="193"/>
        <v>Unaudited</v>
      </c>
    </row>
    <row r="1108" spans="1:29" ht="30" x14ac:dyDescent="0.25">
      <c r="A1108" t="s">
        <v>423</v>
      </c>
      <c r="B1108" t="s">
        <v>1388</v>
      </c>
      <c r="C1108" t="s">
        <v>1389</v>
      </c>
      <c r="D1108">
        <v>1900</v>
      </c>
      <c r="E1108" s="957">
        <v>1</v>
      </c>
      <c r="F1108" t="s">
        <v>441</v>
      </c>
      <c r="G1108" s="957">
        <v>91</v>
      </c>
      <c r="H1108" t="s">
        <v>385</v>
      </c>
      <c r="I1108" s="937" t="s">
        <v>491</v>
      </c>
      <c r="J1108" s="937" t="s">
        <v>447</v>
      </c>
      <c r="K1108" s="937" t="s">
        <v>0</v>
      </c>
      <c r="L1108" s="937">
        <v>2.5</v>
      </c>
      <c r="M1108" s="958" t="s">
        <v>154</v>
      </c>
      <c r="N1108" s="677">
        <f t="shared" ca="1" si="190"/>
        <v>-10605.413387919338</v>
      </c>
      <c r="O1108" s="677">
        <f t="shared" ca="1" si="190"/>
        <v>-6301.738132077242</v>
      </c>
      <c r="P1108" s="677">
        <f t="shared" ca="1" si="190"/>
        <v>-499.80893225056298</v>
      </c>
      <c r="Q1108" s="677">
        <f t="shared" ca="1" si="190"/>
        <v>-2338.8038328654675</v>
      </c>
      <c r="R1108" s="677">
        <f t="shared" ca="1" si="190"/>
        <v>-865.90565436161774</v>
      </c>
      <c r="S1108" s="677">
        <f t="shared" ca="1" si="190"/>
        <v>-72.801728495501195</v>
      </c>
      <c r="T1108" s="677">
        <f t="shared" ca="1" si="190"/>
        <v>-229.75175612815815</v>
      </c>
      <c r="U1108" s="677">
        <f t="shared" ca="1" si="190"/>
        <v>-2.3823343528433671</v>
      </c>
      <c r="V1108" s="677">
        <f t="shared" ca="1" si="190"/>
        <v>-85.911262337573874</v>
      </c>
      <c r="W1108" s="677">
        <f t="shared" ca="1" si="194"/>
        <v>-16.602719443646379</v>
      </c>
      <c r="X1108" s="677">
        <f t="shared" ca="1" si="190"/>
        <v>-41.809433207165078</v>
      </c>
      <c r="Y1108" s="677">
        <f t="shared" ca="1" si="190"/>
        <v>-149.89760239956144</v>
      </c>
      <c r="Z1108" s="677">
        <f t="shared" ca="1" si="190"/>
        <v>0</v>
      </c>
      <c r="AA1108" t="str">
        <f t="shared" si="191"/>
        <v>ASR_COMP</v>
      </c>
      <c r="AB1108" s="957">
        <f t="shared" si="192"/>
        <v>44682</v>
      </c>
      <c r="AC1108" t="str">
        <f t="shared" si="193"/>
        <v>Unaudited</v>
      </c>
    </row>
    <row r="1109" spans="1:29" x14ac:dyDescent="0.25">
      <c r="A1109" t="s">
        <v>423</v>
      </c>
      <c r="B1109" t="s">
        <v>1388</v>
      </c>
      <c r="C1109" t="s">
        <v>1389</v>
      </c>
      <c r="D1109">
        <v>1900</v>
      </c>
      <c r="E1109" s="957">
        <v>1</v>
      </c>
      <c r="F1109" t="s">
        <v>441</v>
      </c>
      <c r="G1109" s="957">
        <v>91</v>
      </c>
      <c r="H1109" t="s">
        <v>385</v>
      </c>
      <c r="I1109" s="958" t="s">
        <v>491</v>
      </c>
      <c r="J1109" s="958" t="s">
        <v>447</v>
      </c>
      <c r="K1109" s="958" t="s">
        <v>0</v>
      </c>
      <c r="L1109" s="937" t="s">
        <v>99</v>
      </c>
      <c r="M1109" s="958" t="s">
        <v>7</v>
      </c>
      <c r="N1109" s="677">
        <f t="shared" ca="1" si="190"/>
        <v>0</v>
      </c>
      <c r="O1109" s="677">
        <f t="shared" ca="1" si="190"/>
        <v>0</v>
      </c>
      <c r="P1109" s="677">
        <f t="shared" ca="1" si="190"/>
        <v>0</v>
      </c>
      <c r="Q1109" s="677">
        <f t="shared" ca="1" si="190"/>
        <v>0</v>
      </c>
      <c r="R1109" s="677">
        <f t="shared" ca="1" si="190"/>
        <v>0</v>
      </c>
      <c r="S1109" s="677">
        <f t="shared" ca="1" si="190"/>
        <v>0</v>
      </c>
      <c r="T1109" s="677">
        <f t="shared" ca="1" si="190"/>
        <v>0</v>
      </c>
      <c r="U1109" s="677">
        <f t="shared" ca="1" si="190"/>
        <v>0</v>
      </c>
      <c r="V1109" s="677">
        <f t="shared" ca="1" si="190"/>
        <v>0</v>
      </c>
      <c r="W1109" s="677">
        <f t="shared" ca="1" si="194"/>
        <v>0</v>
      </c>
      <c r="X1109" s="677">
        <f t="shared" ca="1" si="190"/>
        <v>0</v>
      </c>
      <c r="Y1109" s="677">
        <f t="shared" ca="1" si="190"/>
        <v>0</v>
      </c>
      <c r="Z1109" s="677">
        <f t="shared" ca="1" si="190"/>
        <v>0</v>
      </c>
      <c r="AA1109" t="str">
        <f t="shared" si="191"/>
        <v>ASR_COMP</v>
      </c>
      <c r="AB1109" s="957">
        <f t="shared" si="192"/>
        <v>44682</v>
      </c>
      <c r="AC1109" t="str">
        <f t="shared" si="193"/>
        <v>Unaudited</v>
      </c>
    </row>
    <row r="1110" spans="1:29" x14ac:dyDescent="0.25">
      <c r="A1110" t="s">
        <v>423</v>
      </c>
      <c r="B1110" t="s">
        <v>1388</v>
      </c>
      <c r="C1110" t="s">
        <v>1389</v>
      </c>
      <c r="D1110">
        <v>1900</v>
      </c>
      <c r="E1110" s="957">
        <v>1</v>
      </c>
      <c r="F1110" t="s">
        <v>441</v>
      </c>
      <c r="G1110" s="957">
        <v>91</v>
      </c>
      <c r="H1110" t="s">
        <v>385</v>
      </c>
      <c r="I1110" s="958" t="s">
        <v>491</v>
      </c>
      <c r="J1110" s="958" t="s">
        <v>447</v>
      </c>
      <c r="K1110" s="958" t="s">
        <v>0</v>
      </c>
      <c r="L1110" s="953" t="s">
        <v>155</v>
      </c>
      <c r="M1110" s="958" t="s">
        <v>454</v>
      </c>
      <c r="N1110" s="677">
        <f t="shared" ca="1" si="190"/>
        <v>0</v>
      </c>
      <c r="O1110" s="677">
        <f t="shared" ca="1" si="190"/>
        <v>0</v>
      </c>
      <c r="P1110" s="677">
        <f t="shared" ca="1" si="190"/>
        <v>0</v>
      </c>
      <c r="Q1110" s="677">
        <f t="shared" ca="1" si="190"/>
        <v>0</v>
      </c>
      <c r="R1110" s="677">
        <f t="shared" ca="1" si="190"/>
        <v>0</v>
      </c>
      <c r="S1110" s="677">
        <f t="shared" ca="1" si="190"/>
        <v>0</v>
      </c>
      <c r="T1110" s="677">
        <f t="shared" ca="1" si="190"/>
        <v>0</v>
      </c>
      <c r="U1110" s="677">
        <f t="shared" ca="1" si="190"/>
        <v>0</v>
      </c>
      <c r="V1110" s="677">
        <f t="shared" ca="1" si="190"/>
        <v>0</v>
      </c>
      <c r="W1110" s="677">
        <f t="shared" ca="1" si="194"/>
        <v>0</v>
      </c>
      <c r="X1110" s="677">
        <f t="shared" ca="1" si="190"/>
        <v>0</v>
      </c>
      <c r="Y1110" s="677">
        <f t="shared" ca="1" si="190"/>
        <v>0</v>
      </c>
      <c r="Z1110" s="677">
        <f t="shared" ca="1" si="190"/>
        <v>0</v>
      </c>
      <c r="AA1110" t="str">
        <f t="shared" si="191"/>
        <v>ASR_COMP</v>
      </c>
      <c r="AB1110" s="957">
        <f t="shared" si="192"/>
        <v>44682</v>
      </c>
      <c r="AC1110" t="str">
        <f t="shared" si="193"/>
        <v>Unaudited</v>
      </c>
    </row>
    <row r="1111" spans="1:29" x14ac:dyDescent="0.25">
      <c r="A1111" t="s">
        <v>423</v>
      </c>
      <c r="B1111" t="s">
        <v>1388</v>
      </c>
      <c r="C1111" t="s">
        <v>1389</v>
      </c>
      <c r="D1111">
        <v>1900</v>
      </c>
      <c r="E1111" s="957">
        <v>1</v>
      </c>
      <c r="F1111" t="s">
        <v>441</v>
      </c>
      <c r="G1111" s="957">
        <v>91</v>
      </c>
      <c r="H1111" t="s">
        <v>385</v>
      </c>
      <c r="I1111" s="937" t="s">
        <v>491</v>
      </c>
      <c r="J1111" s="937" t="s">
        <v>447</v>
      </c>
      <c r="K1111" s="937" t="s">
        <v>0</v>
      </c>
      <c r="L1111" s="937" t="s">
        <v>920</v>
      </c>
      <c r="M1111" s="958" t="s">
        <v>24</v>
      </c>
      <c r="N1111" s="677">
        <f t="shared" ca="1" si="190"/>
        <v>-102933.07</v>
      </c>
      <c r="O1111" s="677">
        <f t="shared" ca="1" si="190"/>
        <v>0</v>
      </c>
      <c r="P1111" s="677">
        <f t="shared" ca="1" si="190"/>
        <v>0</v>
      </c>
      <c r="Q1111" s="677">
        <f t="shared" ca="1" si="190"/>
        <v>-102933.07</v>
      </c>
      <c r="R1111" s="677">
        <f t="shared" ca="1" si="190"/>
        <v>0</v>
      </c>
      <c r="S1111" s="677">
        <f t="shared" ca="1" si="190"/>
        <v>0</v>
      </c>
      <c r="T1111" s="677">
        <f t="shared" ca="1" si="190"/>
        <v>0</v>
      </c>
      <c r="U1111" s="677">
        <f t="shared" ca="1" si="190"/>
        <v>0</v>
      </c>
      <c r="V1111" s="677">
        <f t="shared" ca="1" si="190"/>
        <v>0</v>
      </c>
      <c r="W1111" s="677">
        <f t="shared" ca="1" si="194"/>
        <v>0</v>
      </c>
      <c r="X1111" s="677">
        <f t="shared" ca="1" si="190"/>
        <v>0</v>
      </c>
      <c r="Y1111" s="677">
        <f t="shared" ca="1" si="190"/>
        <v>0</v>
      </c>
      <c r="Z1111" s="677">
        <f t="shared" ca="1" si="190"/>
        <v>0</v>
      </c>
      <c r="AA1111" t="str">
        <f t="shared" si="191"/>
        <v>ASR_COMP</v>
      </c>
      <c r="AB1111" s="957">
        <f t="shared" si="192"/>
        <v>44682</v>
      </c>
      <c r="AC1111" t="str">
        <f t="shared" si="193"/>
        <v>Unaudited</v>
      </c>
    </row>
    <row r="1112" spans="1:29" x14ac:dyDescent="0.25">
      <c r="A1112" t="s">
        <v>423</v>
      </c>
      <c r="B1112" t="s">
        <v>1388</v>
      </c>
      <c r="C1112" t="s">
        <v>1389</v>
      </c>
      <c r="D1112">
        <v>1900</v>
      </c>
      <c r="E1112" s="957">
        <v>1</v>
      </c>
      <c r="F1112" t="s">
        <v>441</v>
      </c>
      <c r="G1112" s="957">
        <v>91</v>
      </c>
      <c r="H1112" t="s">
        <v>385</v>
      </c>
      <c r="I1112" s="937" t="s">
        <v>491</v>
      </c>
      <c r="J1112" s="937" t="s">
        <v>447</v>
      </c>
      <c r="K1112" s="937" t="s">
        <v>53</v>
      </c>
      <c r="L1112" s="937">
        <v>3.1</v>
      </c>
      <c r="M1112" s="958" t="s">
        <v>33</v>
      </c>
      <c r="N1112" s="677">
        <f t="shared" ca="1" si="190"/>
        <v>2599380.7832202655</v>
      </c>
      <c r="O1112" s="677">
        <f t="shared" ca="1" si="190"/>
        <v>2039887.7116070474</v>
      </c>
      <c r="P1112" s="677">
        <f t="shared" ca="1" si="190"/>
        <v>72481.209291356776</v>
      </c>
      <c r="Q1112" s="677">
        <f t="shared" ca="1" si="190"/>
        <v>209405.76228109893</v>
      </c>
      <c r="R1112" s="677">
        <f t="shared" ca="1" si="190"/>
        <v>76470.718571054502</v>
      </c>
      <c r="S1112" s="677">
        <f t="shared" ca="1" si="190"/>
        <v>23458.545057989671</v>
      </c>
      <c r="T1112" s="677">
        <f t="shared" ca="1" si="190"/>
        <v>50904.524839638347</v>
      </c>
      <c r="U1112" s="677">
        <f t="shared" ca="1" si="190"/>
        <v>777.16463935069351</v>
      </c>
      <c r="V1112" s="677">
        <f t="shared" ca="1" si="190"/>
        <v>6368.0610544608617</v>
      </c>
      <c r="W1112" s="677">
        <f t="shared" ca="1" si="194"/>
        <v>2803.6944959645784</v>
      </c>
      <c r="X1112" s="677">
        <f t="shared" ca="1" si="190"/>
        <v>66954.939421585979</v>
      </c>
      <c r="Y1112" s="677">
        <f t="shared" ca="1" si="190"/>
        <v>49868.451960718579</v>
      </c>
      <c r="Z1112" s="677">
        <f t="shared" ca="1" si="190"/>
        <v>0</v>
      </c>
      <c r="AA1112" t="str">
        <f t="shared" si="191"/>
        <v>ASR_COMP</v>
      </c>
      <c r="AB1112" s="957">
        <f t="shared" si="192"/>
        <v>44682</v>
      </c>
      <c r="AC1112" t="str">
        <f t="shared" si="193"/>
        <v>Unaudited</v>
      </c>
    </row>
    <row r="1113" spans="1:29" x14ac:dyDescent="0.25">
      <c r="A1113" t="s">
        <v>423</v>
      </c>
      <c r="B1113" t="s">
        <v>1388</v>
      </c>
      <c r="C1113" t="s">
        <v>1389</v>
      </c>
      <c r="D1113">
        <v>1900</v>
      </c>
      <c r="E1113" s="957">
        <v>1</v>
      </c>
      <c r="F1113" t="s">
        <v>441</v>
      </c>
      <c r="G1113" s="957">
        <v>91</v>
      </c>
      <c r="H1113" t="s">
        <v>385</v>
      </c>
      <c r="I1113" s="937" t="s">
        <v>491</v>
      </c>
      <c r="J1113" s="937" t="s">
        <v>447</v>
      </c>
      <c r="K1113" s="937" t="s">
        <v>53</v>
      </c>
      <c r="L1113" s="937">
        <v>3.2</v>
      </c>
      <c r="M1113" s="958" t="s">
        <v>34</v>
      </c>
      <c r="N1113" s="677">
        <f t="shared" ca="1" si="190"/>
        <v>3660926.4103045985</v>
      </c>
      <c r="O1113" s="677">
        <f t="shared" ca="1" si="190"/>
        <v>2138258.1666584583</v>
      </c>
      <c r="P1113" s="677">
        <f t="shared" ca="1" si="190"/>
        <v>132016.32941898418</v>
      </c>
      <c r="Q1113" s="677">
        <f t="shared" ca="1" si="190"/>
        <v>867780.7285194993</v>
      </c>
      <c r="R1113" s="677">
        <f t="shared" ca="1" si="190"/>
        <v>248496.78355345392</v>
      </c>
      <c r="S1113" s="677">
        <f t="shared" ca="1" si="190"/>
        <v>58303.170415397246</v>
      </c>
      <c r="T1113" s="677">
        <f t="shared" ca="1" si="190"/>
        <v>21993.380456543535</v>
      </c>
      <c r="U1113" s="677">
        <f t="shared" ca="1" si="190"/>
        <v>809.72549974489493</v>
      </c>
      <c r="V1113" s="677">
        <f t="shared" ca="1" si="190"/>
        <v>24755.714176607173</v>
      </c>
      <c r="W1113" s="677">
        <f t="shared" ca="1" si="194"/>
        <v>11279.403066244977</v>
      </c>
      <c r="X1113" s="677">
        <f t="shared" ca="1" si="190"/>
        <v>75121.467616870927</v>
      </c>
      <c r="Y1113" s="677">
        <f t="shared" ca="1" si="190"/>
        <v>82111.540922793647</v>
      </c>
      <c r="Z1113" s="677">
        <f t="shared" ca="1" si="190"/>
        <v>0</v>
      </c>
      <c r="AA1113" t="str">
        <f t="shared" si="191"/>
        <v>ASR_COMP</v>
      </c>
      <c r="AB1113" s="957">
        <f t="shared" si="192"/>
        <v>44682</v>
      </c>
      <c r="AC1113" t="str">
        <f t="shared" si="193"/>
        <v>Unaudited</v>
      </c>
    </row>
    <row r="1114" spans="1:29" x14ac:dyDescent="0.25">
      <c r="A1114" t="s">
        <v>423</v>
      </c>
      <c r="B1114" t="s">
        <v>1388</v>
      </c>
      <c r="C1114" t="s">
        <v>1389</v>
      </c>
      <c r="D1114">
        <v>1900</v>
      </c>
      <c r="E1114" s="957">
        <v>1</v>
      </c>
      <c r="F1114" t="s">
        <v>441</v>
      </c>
      <c r="G1114" s="957">
        <v>91</v>
      </c>
      <c r="H1114" t="s">
        <v>385</v>
      </c>
      <c r="I1114" s="937" t="s">
        <v>491</v>
      </c>
      <c r="J1114" s="937" t="s">
        <v>447</v>
      </c>
      <c r="K1114" s="937" t="s">
        <v>53</v>
      </c>
      <c r="L1114" s="953">
        <v>3.3</v>
      </c>
      <c r="M1114" s="958" t="s">
        <v>54</v>
      </c>
      <c r="N1114" s="677">
        <f t="shared" ca="1" si="190"/>
        <v>1361.3899999999999</v>
      </c>
      <c r="O1114" s="677">
        <f t="shared" ca="1" si="190"/>
        <v>0</v>
      </c>
      <c r="P1114" s="677">
        <f t="shared" ca="1" si="190"/>
        <v>0</v>
      </c>
      <c r="Q1114" s="677">
        <f t="shared" ca="1" si="190"/>
        <v>0</v>
      </c>
      <c r="R1114" s="677">
        <f t="shared" ca="1" si="190"/>
        <v>0</v>
      </c>
      <c r="S1114" s="677">
        <f t="shared" ca="1" si="190"/>
        <v>112.8</v>
      </c>
      <c r="T1114" s="677">
        <f t="shared" ca="1" si="190"/>
        <v>0</v>
      </c>
      <c r="U1114" s="677">
        <f t="shared" ca="1" si="190"/>
        <v>0</v>
      </c>
      <c r="V1114" s="677">
        <f t="shared" ca="1" si="190"/>
        <v>0</v>
      </c>
      <c r="W1114" s="677">
        <f t="shared" ca="1" si="194"/>
        <v>0</v>
      </c>
      <c r="X1114" s="677">
        <f t="shared" ca="1" si="190"/>
        <v>1248.5899999999999</v>
      </c>
      <c r="Y1114" s="677">
        <f t="shared" ca="1" si="190"/>
        <v>0</v>
      </c>
      <c r="Z1114" s="677">
        <f t="shared" ca="1" si="190"/>
        <v>0</v>
      </c>
      <c r="AA1114" t="str">
        <f t="shared" si="191"/>
        <v>ASR_COMP</v>
      </c>
      <c r="AB1114" s="957">
        <f t="shared" si="192"/>
        <v>44682</v>
      </c>
      <c r="AC1114" t="str">
        <f t="shared" si="193"/>
        <v>Unaudited</v>
      </c>
    </row>
    <row r="1115" spans="1:29" x14ac:dyDescent="0.25">
      <c r="A1115" t="s">
        <v>423</v>
      </c>
      <c r="B1115" t="s">
        <v>1388</v>
      </c>
      <c r="C1115" t="s">
        <v>1389</v>
      </c>
      <c r="D1115">
        <v>1900</v>
      </c>
      <c r="E1115" s="957">
        <v>1</v>
      </c>
      <c r="F1115" t="s">
        <v>441</v>
      </c>
      <c r="G1115" s="957">
        <v>91</v>
      </c>
      <c r="H1115" t="s">
        <v>385</v>
      </c>
      <c r="I1115" s="937" t="s">
        <v>491</v>
      </c>
      <c r="J1115" s="937" t="s">
        <v>447</v>
      </c>
      <c r="K1115" s="937" t="s">
        <v>53</v>
      </c>
      <c r="L1115" s="953" t="s">
        <v>44</v>
      </c>
      <c r="M1115" s="958" t="s">
        <v>156</v>
      </c>
      <c r="N1115" s="677">
        <f t="shared" ca="1" si="190"/>
        <v>0</v>
      </c>
      <c r="O1115" s="677">
        <f t="shared" ca="1" si="190"/>
        <v>0</v>
      </c>
      <c r="P1115" s="677">
        <f t="shared" ca="1" si="190"/>
        <v>0</v>
      </c>
      <c r="Q1115" s="677">
        <f t="shared" ca="1" si="190"/>
        <v>0</v>
      </c>
      <c r="R1115" s="677">
        <f t="shared" ca="1" si="190"/>
        <v>0</v>
      </c>
      <c r="S1115" s="677">
        <f t="shared" ca="1" si="190"/>
        <v>0</v>
      </c>
      <c r="T1115" s="677">
        <f t="shared" ca="1" si="190"/>
        <v>0</v>
      </c>
      <c r="U1115" s="677">
        <f t="shared" ca="1" si="190"/>
        <v>0</v>
      </c>
      <c r="V1115" s="677">
        <f t="shared" ca="1" si="190"/>
        <v>0</v>
      </c>
      <c r="W1115" s="677">
        <f t="shared" ca="1" si="194"/>
        <v>0</v>
      </c>
      <c r="X1115" s="677">
        <f t="shared" ca="1" si="190"/>
        <v>0</v>
      </c>
      <c r="Y1115" s="677">
        <f t="shared" ca="1" si="190"/>
        <v>0</v>
      </c>
      <c r="Z1115" s="677">
        <f t="shared" ca="1" si="190"/>
        <v>0</v>
      </c>
      <c r="AA1115" t="str">
        <f t="shared" si="191"/>
        <v>ASR_COMP</v>
      </c>
      <c r="AB1115" s="957">
        <f t="shared" si="192"/>
        <v>44682</v>
      </c>
      <c r="AC1115" t="str">
        <f t="shared" si="193"/>
        <v>Unaudited</v>
      </c>
    </row>
    <row r="1116" spans="1:29" x14ac:dyDescent="0.25">
      <c r="A1116" t="s">
        <v>423</v>
      </c>
      <c r="B1116" t="s">
        <v>1388</v>
      </c>
      <c r="C1116" t="s">
        <v>1389</v>
      </c>
      <c r="D1116">
        <v>1900</v>
      </c>
      <c r="E1116" s="957">
        <v>1</v>
      </c>
      <c r="F1116" t="s">
        <v>441</v>
      </c>
      <c r="G1116" s="957">
        <v>91</v>
      </c>
      <c r="H1116" t="s">
        <v>385</v>
      </c>
      <c r="I1116" s="937" t="s">
        <v>491</v>
      </c>
      <c r="J1116" s="937" t="s">
        <v>447</v>
      </c>
      <c r="K1116" s="937" t="s">
        <v>53</v>
      </c>
      <c r="L1116" s="937" t="s">
        <v>41</v>
      </c>
      <c r="M1116" s="958" t="s">
        <v>52</v>
      </c>
      <c r="N1116" s="677">
        <f t="shared" ca="1" si="190"/>
        <v>746106.17529805074</v>
      </c>
      <c r="O1116" s="677">
        <f t="shared" ca="1" si="190"/>
        <v>567968.19992120645</v>
      </c>
      <c r="P1116" s="677">
        <f t="shared" ca="1" si="190"/>
        <v>15798.615418615866</v>
      </c>
      <c r="Q1116" s="677">
        <f t="shared" ca="1" si="190"/>
        <v>90981.839134055248</v>
      </c>
      <c r="R1116" s="677">
        <f t="shared" ca="1" si="190"/>
        <v>18120.071981229477</v>
      </c>
      <c r="S1116" s="677">
        <f t="shared" ca="1" si="190"/>
        <v>14325.909883854863</v>
      </c>
      <c r="T1116" s="677">
        <f t="shared" ca="1" si="190"/>
        <v>5518.6061959095068</v>
      </c>
      <c r="U1116" s="677">
        <f t="shared" ca="1" si="190"/>
        <v>337.02679996741989</v>
      </c>
      <c r="V1116" s="677">
        <f t="shared" ca="1" si="190"/>
        <v>1817.1749311330075</v>
      </c>
      <c r="W1116" s="677">
        <f t="shared" ca="1" si="194"/>
        <v>140.53130954631217</v>
      </c>
      <c r="X1116" s="677">
        <f t="shared" ca="1" si="190"/>
        <v>25220.616507424525</v>
      </c>
      <c r="Y1116" s="677">
        <f t="shared" ca="1" si="190"/>
        <v>5877.5832151080085</v>
      </c>
      <c r="Z1116" s="677">
        <f t="shared" ca="1" si="190"/>
        <v>0</v>
      </c>
      <c r="AA1116" t="str">
        <f t="shared" si="191"/>
        <v>ASR_COMP</v>
      </c>
      <c r="AB1116" s="957">
        <f t="shared" si="192"/>
        <v>44682</v>
      </c>
      <c r="AC1116" t="str">
        <f t="shared" si="193"/>
        <v>Unaudited</v>
      </c>
    </row>
    <row r="1117" spans="1:29" x14ac:dyDescent="0.25">
      <c r="A1117" t="s">
        <v>423</v>
      </c>
      <c r="B1117" t="s">
        <v>1388</v>
      </c>
      <c r="C1117" t="s">
        <v>1389</v>
      </c>
      <c r="D1117">
        <v>1900</v>
      </c>
      <c r="E1117" s="957">
        <v>1</v>
      </c>
      <c r="F1117" t="s">
        <v>441</v>
      </c>
      <c r="G1117" s="957">
        <v>91</v>
      </c>
      <c r="H1117" t="s">
        <v>385</v>
      </c>
      <c r="I1117" s="958" t="s">
        <v>491</v>
      </c>
      <c r="J1117" s="958" t="s">
        <v>447</v>
      </c>
      <c r="K1117" s="958" t="s">
        <v>53</v>
      </c>
      <c r="L1117" s="937" t="s">
        <v>42</v>
      </c>
      <c r="M1117" s="958" t="s">
        <v>157</v>
      </c>
      <c r="N1117" s="677">
        <f t="shared" ca="1" si="190"/>
        <v>-121267.25091973897</v>
      </c>
      <c r="O1117" s="677">
        <f t="shared" ca="1" si="190"/>
        <v>-84985.201384854619</v>
      </c>
      <c r="P1117" s="677">
        <f t="shared" ca="1" si="190"/>
        <v>-5016.7746408170906</v>
      </c>
      <c r="Q1117" s="677">
        <f t="shared" ca="1" si="190"/>
        <v>-19667.092699548331</v>
      </c>
      <c r="R1117" s="677">
        <f t="shared" ca="1" si="190"/>
        <v>-6161.8949148253323</v>
      </c>
      <c r="S1117" s="677">
        <f t="shared" ca="1" si="190"/>
        <v>-881.40879004439932</v>
      </c>
      <c r="T1117" s="677">
        <f t="shared" ca="1" si="190"/>
        <v>-1251.2650632908562</v>
      </c>
      <c r="U1117" s="677">
        <f t="shared" ca="1" si="190"/>
        <v>-10.999002886137875</v>
      </c>
      <c r="V1117" s="677">
        <f t="shared" ca="1" si="190"/>
        <v>-450.51302495976432</v>
      </c>
      <c r="W1117" s="677">
        <f t="shared" ca="1" si="194"/>
        <v>-296.50987108213184</v>
      </c>
      <c r="X1117" s="677">
        <f t="shared" ca="1" si="190"/>
        <v>-832.272801258237</v>
      </c>
      <c r="Y1117" s="677">
        <f t="shared" ca="1" si="190"/>
        <v>-1713.3187261720552</v>
      </c>
      <c r="Z1117" s="677">
        <f t="shared" ca="1" si="190"/>
        <v>0</v>
      </c>
      <c r="AA1117" t="str">
        <f t="shared" si="191"/>
        <v>ASR_COMP</v>
      </c>
      <c r="AB1117" s="957">
        <f t="shared" si="192"/>
        <v>44682</v>
      </c>
      <c r="AC1117" t="str">
        <f t="shared" si="193"/>
        <v>Unaudited</v>
      </c>
    </row>
    <row r="1118" spans="1:29" x14ac:dyDescent="0.25">
      <c r="A1118" t="s">
        <v>423</v>
      </c>
      <c r="B1118" t="s">
        <v>1388</v>
      </c>
      <c r="C1118" t="s">
        <v>1389</v>
      </c>
      <c r="D1118">
        <v>1900</v>
      </c>
      <c r="E1118" s="957">
        <v>1</v>
      </c>
      <c r="F1118" t="s">
        <v>441</v>
      </c>
      <c r="G1118" s="957">
        <v>91</v>
      </c>
      <c r="H1118" t="s">
        <v>385</v>
      </c>
      <c r="I1118" s="937" t="s">
        <v>491</v>
      </c>
      <c r="J1118" s="937" t="s">
        <v>447</v>
      </c>
      <c r="K1118" s="937" t="s">
        <v>53</v>
      </c>
      <c r="L1118" s="937" t="s">
        <v>43</v>
      </c>
      <c r="M1118" s="958" t="s">
        <v>465</v>
      </c>
      <c r="N1118" s="677">
        <f t="shared" ca="1" si="190"/>
        <v>1019392.142645044</v>
      </c>
      <c r="O1118" s="677">
        <f t="shared" ca="1" si="190"/>
        <v>651543.79425427492</v>
      </c>
      <c r="P1118" s="677">
        <f t="shared" ca="1" si="190"/>
        <v>54211.886142166455</v>
      </c>
      <c r="Q1118" s="677">
        <f t="shared" ca="1" si="190"/>
        <v>170840.17856461389</v>
      </c>
      <c r="R1118" s="677">
        <f t="shared" ca="1" si="190"/>
        <v>65169.809926162634</v>
      </c>
      <c r="S1118" s="677">
        <f t="shared" ca="1" si="190"/>
        <v>12975.287860690349</v>
      </c>
      <c r="T1118" s="677">
        <f t="shared" ca="1" si="190"/>
        <v>1568.4771088443295</v>
      </c>
      <c r="U1118" s="677">
        <f t="shared" ca="1" si="190"/>
        <v>325.12324308365567</v>
      </c>
      <c r="V1118" s="677">
        <f t="shared" ca="1" si="190"/>
        <v>4391.3637372684525</v>
      </c>
      <c r="W1118" s="677">
        <f t="shared" ca="1" si="194"/>
        <v>23757.262202697177</v>
      </c>
      <c r="X1118" s="677">
        <f t="shared" ca="1" si="190"/>
        <v>12308.053384060762</v>
      </c>
      <c r="Y1118" s="677">
        <f t="shared" ca="1" si="190"/>
        <v>22300.906221181314</v>
      </c>
      <c r="Z1118" s="677">
        <f t="shared" ca="1" si="190"/>
        <v>0</v>
      </c>
      <c r="AA1118" t="str">
        <f t="shared" si="191"/>
        <v>ASR_COMP</v>
      </c>
      <c r="AB1118" s="957">
        <f t="shared" si="192"/>
        <v>44682</v>
      </c>
      <c r="AC1118" t="str">
        <f t="shared" si="193"/>
        <v>Unaudited</v>
      </c>
    </row>
    <row r="1119" spans="1:29" x14ac:dyDescent="0.25">
      <c r="A1119" t="s">
        <v>423</v>
      </c>
      <c r="B1119" t="s">
        <v>1388</v>
      </c>
      <c r="C1119" t="s">
        <v>1389</v>
      </c>
      <c r="D1119">
        <v>1900</v>
      </c>
      <c r="E1119" s="957">
        <v>1</v>
      </c>
      <c r="F1119" t="s">
        <v>441</v>
      </c>
      <c r="G1119" s="957">
        <v>91</v>
      </c>
      <c r="H1119" t="s">
        <v>385</v>
      </c>
      <c r="I1119" s="937" t="s">
        <v>491</v>
      </c>
      <c r="J1119" s="937" t="s">
        <v>447</v>
      </c>
      <c r="K1119" s="937" t="s">
        <v>923</v>
      </c>
      <c r="L1119" s="937" t="s">
        <v>924</v>
      </c>
      <c r="M1119" s="958" t="s">
        <v>923</v>
      </c>
      <c r="N1119" s="677">
        <f t="shared" ca="1" si="190"/>
        <v>1101899.9577102021</v>
      </c>
      <c r="O1119" s="677">
        <f t="shared" ca="1" si="190"/>
        <v>1044245.7262772137</v>
      </c>
      <c r="P1119" s="677">
        <f t="shared" ca="1" si="190"/>
        <v>28430.001567370913</v>
      </c>
      <c r="Q1119" s="677">
        <f t="shared" ca="1" si="190"/>
        <v>11735.93658815193</v>
      </c>
      <c r="R1119" s="677">
        <f t="shared" ca="1" si="190"/>
        <v>7701.3499547890169</v>
      </c>
      <c r="S1119" s="677">
        <f t="shared" ca="1" si="190"/>
        <v>707.96312801458112</v>
      </c>
      <c r="T1119" s="677">
        <f t="shared" ca="1" si="190"/>
        <v>473.87954044197954</v>
      </c>
      <c r="U1119" s="677">
        <f t="shared" ca="1" si="190"/>
        <v>17.739511495624225</v>
      </c>
      <c r="V1119" s="677">
        <f t="shared" ca="1" si="190"/>
        <v>5553.7840984211498</v>
      </c>
      <c r="W1119" s="677">
        <f t="shared" ca="1" si="194"/>
        <v>1218.3533716205577</v>
      </c>
      <c r="X1119" s="677">
        <f t="shared" ca="1" si="190"/>
        <v>671.55719912378879</v>
      </c>
      <c r="Y1119" s="677">
        <f t="shared" ca="1" si="190"/>
        <v>1143.6664735587865</v>
      </c>
      <c r="Z1119" s="677">
        <f t="shared" ca="1" si="190"/>
        <v>0</v>
      </c>
      <c r="AA1119" t="str">
        <f t="shared" si="191"/>
        <v>ASR_COMP</v>
      </c>
      <c r="AB1119" s="957">
        <f t="shared" si="192"/>
        <v>44682</v>
      </c>
      <c r="AC1119" t="str">
        <f t="shared" si="193"/>
        <v>Unaudited</v>
      </c>
    </row>
    <row r="1120" spans="1:29" x14ac:dyDescent="0.25">
      <c r="A1120" t="s">
        <v>423</v>
      </c>
      <c r="B1120" t="s">
        <v>1388</v>
      </c>
      <c r="C1120" t="s">
        <v>1389</v>
      </c>
      <c r="D1120">
        <v>1900</v>
      </c>
      <c r="E1120" s="957">
        <v>1</v>
      </c>
      <c r="F1120" t="s">
        <v>441</v>
      </c>
      <c r="G1120" s="957">
        <v>91</v>
      </c>
      <c r="H1120" t="s">
        <v>385</v>
      </c>
      <c r="I1120" s="937" t="s">
        <v>491</v>
      </c>
      <c r="J1120" s="937" t="s">
        <v>447</v>
      </c>
      <c r="K1120" s="937" t="s">
        <v>923</v>
      </c>
      <c r="L1120" s="937" t="s">
        <v>925</v>
      </c>
      <c r="M1120" s="958" t="s">
        <v>928</v>
      </c>
      <c r="N1120" s="677">
        <f t="shared" ca="1" si="190"/>
        <v>-200677.4841585503</v>
      </c>
      <c r="O1120" s="677">
        <f t="shared" ca="1" si="190"/>
        <v>-136839.62848106772</v>
      </c>
      <c r="P1120" s="677">
        <f t="shared" ca="1" si="190"/>
        <v>-8168.4476854673057</v>
      </c>
      <c r="Q1120" s="677">
        <f t="shared" ca="1" si="190"/>
        <v>-32925.512272732376</v>
      </c>
      <c r="R1120" s="677">
        <f t="shared" ca="1" si="190"/>
        <v>-11986.83711208322</v>
      </c>
      <c r="S1120" s="677">
        <f t="shared" ca="1" si="190"/>
        <v>-921.36248928221789</v>
      </c>
      <c r="T1120" s="677">
        <f t="shared" ca="1" si="190"/>
        <v>-893.69361939990313</v>
      </c>
      <c r="U1120" s="677">
        <f t="shared" ca="1" si="190"/>
        <v>-133.22282803662674</v>
      </c>
      <c r="V1120" s="677">
        <f t="shared" ca="1" si="190"/>
        <v>-633.03708512206458</v>
      </c>
      <c r="W1120" s="677">
        <f t="shared" ca="1" si="194"/>
        <v>-1108.052664929372</v>
      </c>
      <c r="X1120" s="677">
        <f t="shared" ca="1" si="190"/>
        <v>-1404.8566372400626</v>
      </c>
      <c r="Y1120" s="677">
        <f t="shared" ca="1" si="190"/>
        <v>-5662.8332831894313</v>
      </c>
      <c r="Z1120" s="677">
        <f t="shared" ca="1" si="190"/>
        <v>0</v>
      </c>
      <c r="AA1120" t="str">
        <f t="shared" si="191"/>
        <v>ASR_COMP</v>
      </c>
      <c r="AB1120" s="957">
        <f t="shared" si="192"/>
        <v>44682</v>
      </c>
      <c r="AC1120" t="str">
        <f t="shared" si="193"/>
        <v>Unaudited</v>
      </c>
    </row>
    <row r="1121" spans="1:29" x14ac:dyDescent="0.25">
      <c r="A1121" t="s">
        <v>423</v>
      </c>
      <c r="B1121" t="s">
        <v>1388</v>
      </c>
      <c r="C1121" t="s">
        <v>1389</v>
      </c>
      <c r="D1121">
        <v>1900</v>
      </c>
      <c r="E1121" s="957">
        <v>1</v>
      </c>
      <c r="F1121" t="s">
        <v>441</v>
      </c>
      <c r="G1121" s="957">
        <v>91</v>
      </c>
      <c r="H1121" t="s">
        <v>385</v>
      </c>
      <c r="I1121" s="958" t="s">
        <v>491</v>
      </c>
      <c r="J1121" s="958" t="s">
        <v>447</v>
      </c>
      <c r="K1121" s="958" t="s">
        <v>923</v>
      </c>
      <c r="L1121" s="937" t="s">
        <v>926</v>
      </c>
      <c r="M1121" s="958" t="s">
        <v>929</v>
      </c>
      <c r="N1121" s="677">
        <f t="shared" ca="1" si="190"/>
        <v>0</v>
      </c>
      <c r="O1121" s="677">
        <f t="shared" ca="1" si="190"/>
        <v>0</v>
      </c>
      <c r="P1121" s="677">
        <f t="shared" ca="1" si="190"/>
        <v>0</v>
      </c>
      <c r="Q1121" s="677">
        <f t="shared" ca="1" si="190"/>
        <v>0</v>
      </c>
      <c r="R1121" s="677">
        <f t="shared" ca="1" si="190"/>
        <v>0</v>
      </c>
      <c r="S1121" s="677">
        <f t="shared" ca="1" si="190"/>
        <v>0</v>
      </c>
      <c r="T1121" s="677">
        <f t="shared" ca="1" si="190"/>
        <v>0</v>
      </c>
      <c r="U1121" s="677">
        <f t="shared" ca="1" si="190"/>
        <v>0</v>
      </c>
      <c r="V1121" s="677">
        <f t="shared" ca="1" si="190"/>
        <v>0</v>
      </c>
      <c r="W1121" s="677">
        <f t="shared" ca="1" si="194"/>
        <v>0</v>
      </c>
      <c r="X1121" s="677">
        <f t="shared" ca="1" si="190"/>
        <v>0</v>
      </c>
      <c r="Y1121" s="677">
        <f t="shared" ca="1" si="190"/>
        <v>0</v>
      </c>
      <c r="Z1121" s="677">
        <f t="shared" ca="1" si="190"/>
        <v>0</v>
      </c>
      <c r="AA1121" t="str">
        <f t="shared" si="191"/>
        <v>ASR_COMP</v>
      </c>
      <c r="AB1121" s="957">
        <f t="shared" si="192"/>
        <v>44682</v>
      </c>
      <c r="AC1121" t="str">
        <f t="shared" si="193"/>
        <v>Unaudited</v>
      </c>
    </row>
    <row r="1122" spans="1:29" x14ac:dyDescent="0.25">
      <c r="A1122" t="s">
        <v>423</v>
      </c>
      <c r="B1122" t="s">
        <v>1388</v>
      </c>
      <c r="C1122" t="s">
        <v>1389</v>
      </c>
      <c r="D1122">
        <v>1900</v>
      </c>
      <c r="E1122" s="957">
        <v>1</v>
      </c>
      <c r="F1122" t="s">
        <v>441</v>
      </c>
      <c r="G1122" s="957">
        <v>91</v>
      </c>
      <c r="H1122" t="s">
        <v>385</v>
      </c>
      <c r="I1122" s="958" t="s">
        <v>491</v>
      </c>
      <c r="J1122" s="958" t="s">
        <v>447</v>
      </c>
      <c r="K1122" s="958" t="s">
        <v>448</v>
      </c>
      <c r="L1122" s="937">
        <v>5.0999999999999996</v>
      </c>
      <c r="M1122" s="958" t="s">
        <v>37</v>
      </c>
      <c r="N1122" s="677">
        <f t="shared" ca="1" si="190"/>
        <v>2042150.6749335912</v>
      </c>
      <c r="O1122" s="677">
        <f t="shared" ca="1" si="190"/>
        <v>1068666.2630994166</v>
      </c>
      <c r="P1122" s="677">
        <f t="shared" ca="1" si="190"/>
        <v>349180.90358395095</v>
      </c>
      <c r="Q1122" s="677">
        <f t="shared" ca="1" si="190"/>
        <v>131432.47013134262</v>
      </c>
      <c r="R1122" s="677">
        <f t="shared" ca="1" si="190"/>
        <v>248361.96550607571</v>
      </c>
      <c r="S1122" s="677">
        <f t="shared" ca="1" si="190"/>
        <v>32776.054678733068</v>
      </c>
      <c r="T1122" s="677">
        <f t="shared" ca="1" si="190"/>
        <v>159857.86920230609</v>
      </c>
      <c r="U1122" s="677">
        <f t="shared" ca="1" si="190"/>
        <v>115.04991360701287</v>
      </c>
      <c r="V1122" s="677">
        <f t="shared" ca="1" si="190"/>
        <v>2349.5763705647732</v>
      </c>
      <c r="W1122" s="677">
        <f t="shared" ca="1" si="194"/>
        <v>2517.1833892231894</v>
      </c>
      <c r="X1122" s="677">
        <f t="shared" ca="1" si="190"/>
        <v>10195.101298721445</v>
      </c>
      <c r="Y1122" s="677">
        <f t="shared" ca="1" si="190"/>
        <v>36698.237759649935</v>
      </c>
      <c r="Z1122" s="677">
        <f t="shared" ca="1" si="190"/>
        <v>0</v>
      </c>
      <c r="AA1122" t="str">
        <f t="shared" si="191"/>
        <v>ASR_COMP</v>
      </c>
      <c r="AB1122" s="957">
        <f t="shared" si="192"/>
        <v>44682</v>
      </c>
      <c r="AC1122" t="str">
        <f t="shared" si="193"/>
        <v>Unaudited</v>
      </c>
    </row>
    <row r="1123" spans="1:29" ht="30" x14ac:dyDescent="0.25">
      <c r="A1123" t="s">
        <v>423</v>
      </c>
      <c r="B1123" t="s">
        <v>1388</v>
      </c>
      <c r="C1123" t="s">
        <v>1389</v>
      </c>
      <c r="D1123">
        <v>1900</v>
      </c>
      <c r="E1123" s="957">
        <v>1</v>
      </c>
      <c r="F1123" t="s">
        <v>441</v>
      </c>
      <c r="G1123" s="957">
        <v>91</v>
      </c>
      <c r="H1123" t="s">
        <v>385</v>
      </c>
      <c r="I1123" s="958" t="s">
        <v>491</v>
      </c>
      <c r="J1123" s="958" t="s">
        <v>447</v>
      </c>
      <c r="K1123" s="958" t="s">
        <v>448</v>
      </c>
      <c r="L1123" s="937">
        <v>5.2</v>
      </c>
      <c r="M1123" s="958" t="s">
        <v>306</v>
      </c>
      <c r="N1123" s="677">
        <f t="shared" ca="1" si="190"/>
        <v>0</v>
      </c>
      <c r="O1123" s="677">
        <f t="shared" ca="1" si="190"/>
        <v>0</v>
      </c>
      <c r="P1123" s="677">
        <f t="shared" ca="1" si="190"/>
        <v>0</v>
      </c>
      <c r="Q1123" s="677">
        <f t="shared" ca="1" si="190"/>
        <v>0</v>
      </c>
      <c r="R1123" s="677">
        <f t="shared" ca="1" si="190"/>
        <v>0</v>
      </c>
      <c r="S1123" s="677">
        <f t="shared" ca="1" si="190"/>
        <v>0</v>
      </c>
      <c r="T1123" s="677">
        <f t="shared" ca="1" si="190"/>
        <v>0</v>
      </c>
      <c r="U1123" s="677">
        <f t="shared" ca="1" si="190"/>
        <v>0</v>
      </c>
      <c r="V1123" s="677">
        <f t="shared" ca="1" si="190"/>
        <v>0</v>
      </c>
      <c r="W1123" s="677">
        <f t="shared" ca="1" si="194"/>
        <v>0</v>
      </c>
      <c r="X1123" s="677">
        <f t="shared" ca="1" si="190"/>
        <v>0</v>
      </c>
      <c r="Y1123" s="677">
        <f t="shared" ca="1" si="190"/>
        <v>0</v>
      </c>
      <c r="Z1123" s="677">
        <f t="shared" ca="1" si="190"/>
        <v>0</v>
      </c>
      <c r="AA1123" t="str">
        <f t="shared" si="191"/>
        <v>ASR_COMP</v>
      </c>
      <c r="AB1123" s="957">
        <f t="shared" si="192"/>
        <v>44682</v>
      </c>
      <c r="AC1123" t="str">
        <f t="shared" si="193"/>
        <v>Unaudited</v>
      </c>
    </row>
    <row r="1124" spans="1:29" ht="30" x14ac:dyDescent="0.25">
      <c r="A1124" t="s">
        <v>423</v>
      </c>
      <c r="B1124" t="s">
        <v>1388</v>
      </c>
      <c r="C1124" t="s">
        <v>1389</v>
      </c>
      <c r="D1124">
        <v>1900</v>
      </c>
      <c r="E1124" s="957">
        <v>1</v>
      </c>
      <c r="F1124" t="s">
        <v>441</v>
      </c>
      <c r="G1124" s="957">
        <v>91</v>
      </c>
      <c r="H1124" t="s">
        <v>385</v>
      </c>
      <c r="I1124" s="958" t="s">
        <v>491</v>
      </c>
      <c r="J1124" s="958" t="s">
        <v>447</v>
      </c>
      <c r="K1124" s="958" t="s">
        <v>448</v>
      </c>
      <c r="L1124" s="937">
        <v>5.3</v>
      </c>
      <c r="M1124" s="958" t="s">
        <v>307</v>
      </c>
      <c r="N1124" s="677">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-114211.24009595389</v>
      </c>
      <c r="O1124" s="677">
        <f t="shared" ca="1" si="195"/>
        <v>-62696.61097711762</v>
      </c>
      <c r="P1124" s="677">
        <f t="shared" ca="1" si="195"/>
        <v>-21556.647478946277</v>
      </c>
      <c r="Q1124" s="677">
        <f t="shared" ca="1" si="195"/>
        <v>-5264.4334801463638</v>
      </c>
      <c r="R1124" s="677">
        <f t="shared" ca="1" si="195"/>
        <v>-12312.23192979576</v>
      </c>
      <c r="S1124" s="677">
        <f t="shared" ca="1" si="195"/>
        <v>-1815.724222680426</v>
      </c>
      <c r="T1124" s="677">
        <f t="shared" ca="1" si="195"/>
        <v>-8042.5979087079058</v>
      </c>
      <c r="U1124" s="677">
        <f t="shared" ca="1" si="195"/>
        <v>-4.2922584760612876</v>
      </c>
      <c r="V1124" s="677">
        <f t="shared" ca="1" si="195"/>
        <v>-570.10148413070738</v>
      </c>
      <c r="W1124" s="677">
        <f t="shared" ca="1" si="194"/>
        <v>-29.958320069390183</v>
      </c>
      <c r="X1124" s="677">
        <f t="shared" ca="1" si="195"/>
        <v>-294.65044181349612</v>
      </c>
      <c r="Y1124" s="677">
        <f t="shared" ca="1" si="195"/>
        <v>-1623.9915940698861</v>
      </c>
      <c r="Z1124" s="677">
        <f t="shared" ca="1" si="195"/>
        <v>0</v>
      </c>
      <c r="AA1124" t="str">
        <f t="shared" si="191"/>
        <v>ASR_COMP</v>
      </c>
      <c r="AB1124" s="957">
        <f t="shared" si="192"/>
        <v>44682</v>
      </c>
      <c r="AC1124" t="str">
        <f t="shared" si="193"/>
        <v>Unaudited</v>
      </c>
    </row>
    <row r="1125" spans="1:29" x14ac:dyDescent="0.25">
      <c r="A1125" t="s">
        <v>423</v>
      </c>
      <c r="B1125" t="s">
        <v>1388</v>
      </c>
      <c r="C1125" t="s">
        <v>1389</v>
      </c>
      <c r="D1125">
        <v>1900</v>
      </c>
      <c r="E1125" s="957">
        <v>1</v>
      </c>
      <c r="F1125" t="s">
        <v>441</v>
      </c>
      <c r="G1125" s="957">
        <v>91</v>
      </c>
      <c r="H1125" t="s">
        <v>385</v>
      </c>
      <c r="I1125" s="958" t="s">
        <v>491</v>
      </c>
      <c r="J1125" s="958" t="s">
        <v>447</v>
      </c>
      <c r="K1125" s="958" t="s">
        <v>448</v>
      </c>
      <c r="L1125" s="953" t="s">
        <v>82</v>
      </c>
      <c r="M1125" s="958" t="s">
        <v>456</v>
      </c>
      <c r="N1125" s="677">
        <f t="shared" ca="1" si="195"/>
        <v>0</v>
      </c>
      <c r="O1125" s="677">
        <f t="shared" ca="1" si="195"/>
        <v>0</v>
      </c>
      <c r="P1125" s="677">
        <f t="shared" ca="1" si="195"/>
        <v>0</v>
      </c>
      <c r="Q1125" s="677">
        <f t="shared" ca="1" si="195"/>
        <v>0</v>
      </c>
      <c r="R1125" s="677">
        <f t="shared" ca="1" si="195"/>
        <v>0</v>
      </c>
      <c r="S1125" s="677">
        <f t="shared" ca="1" si="195"/>
        <v>0</v>
      </c>
      <c r="T1125" s="677">
        <f t="shared" ca="1" si="195"/>
        <v>0</v>
      </c>
      <c r="U1125" s="677">
        <f t="shared" ca="1" si="195"/>
        <v>0</v>
      </c>
      <c r="V1125" s="677">
        <f t="shared" ca="1" si="195"/>
        <v>0</v>
      </c>
      <c r="W1125" s="677">
        <f t="shared" ca="1" si="194"/>
        <v>0</v>
      </c>
      <c r="X1125" s="677">
        <f t="shared" ca="1" si="195"/>
        <v>0</v>
      </c>
      <c r="Y1125" s="677">
        <f t="shared" ca="1" si="195"/>
        <v>0</v>
      </c>
      <c r="Z1125" s="677">
        <f t="shared" ca="1" si="195"/>
        <v>0</v>
      </c>
      <c r="AA1125" t="str">
        <f t="shared" si="191"/>
        <v>ASR_COMP</v>
      </c>
      <c r="AB1125" s="957">
        <f t="shared" si="192"/>
        <v>44682</v>
      </c>
      <c r="AC1125" t="str">
        <f t="shared" si="193"/>
        <v>Unaudited</v>
      </c>
    </row>
    <row r="1126" spans="1:29" x14ac:dyDescent="0.25">
      <c r="A1126" t="s">
        <v>423</v>
      </c>
      <c r="B1126" t="s">
        <v>1388</v>
      </c>
      <c r="C1126" t="s">
        <v>1389</v>
      </c>
      <c r="D1126">
        <v>1900</v>
      </c>
      <c r="E1126" s="957">
        <v>1</v>
      </c>
      <c r="F1126" t="s">
        <v>441</v>
      </c>
      <c r="G1126" s="957">
        <v>91</v>
      </c>
      <c r="H1126" t="s">
        <v>385</v>
      </c>
      <c r="I1126" s="958" t="s">
        <v>491</v>
      </c>
      <c r="J1126" s="958" t="s">
        <v>447</v>
      </c>
      <c r="K1126" s="958" t="s">
        <v>449</v>
      </c>
      <c r="L1126" s="937">
        <v>6.1</v>
      </c>
      <c r="M1126" s="958" t="s">
        <v>18</v>
      </c>
      <c r="N1126" s="677">
        <f t="shared" ca="1" si="195"/>
        <v>0</v>
      </c>
      <c r="O1126" s="677">
        <f t="shared" ca="1" si="195"/>
        <v>0</v>
      </c>
      <c r="P1126" s="677">
        <f t="shared" ca="1" si="195"/>
        <v>0</v>
      </c>
      <c r="Q1126" s="677">
        <f t="shared" ca="1" si="195"/>
        <v>0</v>
      </c>
      <c r="R1126" s="677">
        <f t="shared" ca="1" si="195"/>
        <v>0</v>
      </c>
      <c r="S1126" s="677">
        <f t="shared" ca="1" si="195"/>
        <v>0</v>
      </c>
      <c r="T1126" s="677">
        <f t="shared" ca="1" si="195"/>
        <v>0</v>
      </c>
      <c r="U1126" s="677">
        <f t="shared" ca="1" si="195"/>
        <v>0</v>
      </c>
      <c r="V1126" s="677">
        <f t="shared" ca="1" si="195"/>
        <v>0</v>
      </c>
      <c r="W1126" s="677">
        <f t="shared" ca="1" si="194"/>
        <v>0</v>
      </c>
      <c r="X1126" s="677">
        <f t="shared" ca="1" si="195"/>
        <v>0</v>
      </c>
      <c r="Y1126" s="677">
        <f t="shared" ca="1" si="195"/>
        <v>0</v>
      </c>
      <c r="Z1126" s="677">
        <f t="shared" ca="1" si="195"/>
        <v>0</v>
      </c>
      <c r="AA1126" t="str">
        <f t="shared" si="191"/>
        <v>ASR_COMP</v>
      </c>
      <c r="AB1126" s="957">
        <f t="shared" si="192"/>
        <v>44682</v>
      </c>
      <c r="AC1126" t="str">
        <f t="shared" si="193"/>
        <v>Unaudited</v>
      </c>
    </row>
    <row r="1127" spans="1:29" x14ac:dyDescent="0.25">
      <c r="A1127" t="s">
        <v>423</v>
      </c>
      <c r="B1127" t="s">
        <v>1388</v>
      </c>
      <c r="C1127" t="s">
        <v>1389</v>
      </c>
      <c r="D1127">
        <v>1900</v>
      </c>
      <c r="E1127" s="957">
        <v>1</v>
      </c>
      <c r="F1127" t="s">
        <v>441</v>
      </c>
      <c r="G1127" s="957">
        <v>91</v>
      </c>
      <c r="H1127" t="s">
        <v>385</v>
      </c>
      <c r="I1127" s="937" t="s">
        <v>491</v>
      </c>
      <c r="J1127" s="937" t="s">
        <v>447</v>
      </c>
      <c r="K1127" s="937" t="s">
        <v>449</v>
      </c>
      <c r="L1127" s="937">
        <v>6.2</v>
      </c>
      <c r="M1127" s="958" t="s">
        <v>19</v>
      </c>
      <c r="N1127" s="677">
        <f t="shared" ca="1" si="195"/>
        <v>0</v>
      </c>
      <c r="O1127" s="677">
        <f t="shared" ca="1" si="195"/>
        <v>0</v>
      </c>
      <c r="P1127" s="677">
        <f t="shared" ca="1" si="195"/>
        <v>0</v>
      </c>
      <c r="Q1127" s="677">
        <f t="shared" ca="1" si="195"/>
        <v>0</v>
      </c>
      <c r="R1127" s="677">
        <f t="shared" ca="1" si="195"/>
        <v>0</v>
      </c>
      <c r="S1127" s="677">
        <f t="shared" ca="1" si="195"/>
        <v>0</v>
      </c>
      <c r="T1127" s="677">
        <f t="shared" ca="1" si="195"/>
        <v>0</v>
      </c>
      <c r="U1127" s="677">
        <f t="shared" ca="1" si="195"/>
        <v>0</v>
      </c>
      <c r="V1127" s="677">
        <f t="shared" ca="1" si="195"/>
        <v>0</v>
      </c>
      <c r="W1127" s="677">
        <f t="shared" ca="1" si="194"/>
        <v>0</v>
      </c>
      <c r="X1127" s="677">
        <f t="shared" ca="1" si="195"/>
        <v>0</v>
      </c>
      <c r="Y1127" s="677">
        <f t="shared" ca="1" si="195"/>
        <v>0</v>
      </c>
      <c r="Z1127" s="677">
        <f t="shared" ca="1" si="195"/>
        <v>0</v>
      </c>
      <c r="AA1127" t="str">
        <f t="shared" si="191"/>
        <v>ASR_COMP</v>
      </c>
      <c r="AB1127" s="957">
        <f t="shared" si="192"/>
        <v>44682</v>
      </c>
      <c r="AC1127" t="str">
        <f t="shared" si="193"/>
        <v>Unaudited</v>
      </c>
    </row>
    <row r="1128" spans="1:29" x14ac:dyDescent="0.25">
      <c r="A1128" t="s">
        <v>423</v>
      </c>
      <c r="B1128" t="s">
        <v>1388</v>
      </c>
      <c r="C1128" t="s">
        <v>1389</v>
      </c>
      <c r="D1128">
        <v>1900</v>
      </c>
      <c r="E1128" s="957">
        <v>1</v>
      </c>
      <c r="F1128" t="s">
        <v>441</v>
      </c>
      <c r="G1128" s="957">
        <v>91</v>
      </c>
      <c r="H1128" t="s">
        <v>385</v>
      </c>
      <c r="I1128" s="958" t="s">
        <v>491</v>
      </c>
      <c r="J1128" s="958" t="s">
        <v>447</v>
      </c>
      <c r="K1128" s="958" t="s">
        <v>449</v>
      </c>
      <c r="L1128" s="937">
        <v>6.3</v>
      </c>
      <c r="M1128" s="958" t="s">
        <v>187</v>
      </c>
      <c r="N1128" s="677">
        <f t="shared" ca="1" si="195"/>
        <v>0</v>
      </c>
      <c r="O1128" s="677">
        <f t="shared" ca="1" si="195"/>
        <v>0</v>
      </c>
      <c r="P1128" s="677">
        <f t="shared" ca="1" si="195"/>
        <v>0</v>
      </c>
      <c r="Q1128" s="677">
        <f t="shared" ca="1" si="195"/>
        <v>0</v>
      </c>
      <c r="R1128" s="677">
        <f t="shared" ca="1" si="195"/>
        <v>0</v>
      </c>
      <c r="S1128" s="677">
        <f t="shared" ca="1" si="195"/>
        <v>0</v>
      </c>
      <c r="T1128" s="677">
        <f t="shared" ca="1" si="195"/>
        <v>0</v>
      </c>
      <c r="U1128" s="677">
        <f t="shared" ca="1" si="195"/>
        <v>0</v>
      </c>
      <c r="V1128" s="677">
        <f t="shared" ca="1" si="195"/>
        <v>0</v>
      </c>
      <c r="W1128" s="677">
        <f t="shared" ca="1" si="194"/>
        <v>0</v>
      </c>
      <c r="X1128" s="677">
        <f t="shared" ca="1" si="195"/>
        <v>0</v>
      </c>
      <c r="Y1128" s="677">
        <f t="shared" ca="1" si="195"/>
        <v>0</v>
      </c>
      <c r="Z1128" s="677">
        <f t="shared" ca="1" si="195"/>
        <v>0</v>
      </c>
      <c r="AA1128" t="str">
        <f t="shared" si="191"/>
        <v>ASR_COMP</v>
      </c>
      <c r="AB1128" s="957">
        <f t="shared" si="192"/>
        <v>44682</v>
      </c>
      <c r="AC1128" t="str">
        <f t="shared" si="193"/>
        <v>Unaudited</v>
      </c>
    </row>
    <row r="1129" spans="1:29" x14ac:dyDescent="0.25">
      <c r="A1129" t="s">
        <v>423</v>
      </c>
      <c r="B1129" t="s">
        <v>1388</v>
      </c>
      <c r="C1129" t="s">
        <v>1389</v>
      </c>
      <c r="D1129">
        <v>1900</v>
      </c>
      <c r="E1129" s="957">
        <v>1</v>
      </c>
      <c r="F1129" t="s">
        <v>441</v>
      </c>
      <c r="G1129" s="957">
        <v>91</v>
      </c>
      <c r="H1129" t="s">
        <v>385</v>
      </c>
      <c r="I1129" s="937" t="s">
        <v>491</v>
      </c>
      <c r="J1129" s="937" t="s">
        <v>447</v>
      </c>
      <c r="K1129" s="937" t="s">
        <v>449</v>
      </c>
      <c r="L1129" s="937" t="s">
        <v>87</v>
      </c>
      <c r="M1129" s="937" t="s">
        <v>457</v>
      </c>
      <c r="N1129" s="677">
        <f t="shared" ca="1" si="195"/>
        <v>0</v>
      </c>
      <c r="O1129" s="677">
        <f t="shared" ca="1" si="195"/>
        <v>0</v>
      </c>
      <c r="P1129" s="677">
        <f t="shared" ca="1" si="195"/>
        <v>0</v>
      </c>
      <c r="Q1129" s="677">
        <f t="shared" ca="1" si="195"/>
        <v>0</v>
      </c>
      <c r="R1129" s="677">
        <f t="shared" ca="1" si="195"/>
        <v>0</v>
      </c>
      <c r="S1129" s="677">
        <f t="shared" ca="1" si="195"/>
        <v>0</v>
      </c>
      <c r="T1129" s="677">
        <f t="shared" ca="1" si="195"/>
        <v>0</v>
      </c>
      <c r="U1129" s="677">
        <f t="shared" ca="1" si="195"/>
        <v>0</v>
      </c>
      <c r="V1129" s="677">
        <f t="shared" ca="1" si="195"/>
        <v>0</v>
      </c>
      <c r="W1129" s="677">
        <f t="shared" ca="1" si="194"/>
        <v>0</v>
      </c>
      <c r="X1129" s="677">
        <f t="shared" ca="1" si="195"/>
        <v>0</v>
      </c>
      <c r="Y1129" s="677">
        <f t="shared" ca="1" si="195"/>
        <v>0</v>
      </c>
      <c r="Z1129" s="677">
        <f t="shared" ca="1" si="195"/>
        <v>0</v>
      </c>
      <c r="AA1129" t="str">
        <f t="shared" si="191"/>
        <v>ASR_COMP</v>
      </c>
      <c r="AB1129" s="957">
        <f t="shared" si="192"/>
        <v>44682</v>
      </c>
      <c r="AC1129" t="str">
        <f t="shared" si="193"/>
        <v>Unaudited</v>
      </c>
    </row>
    <row r="1130" spans="1:29" x14ac:dyDescent="0.25">
      <c r="A1130" t="s">
        <v>423</v>
      </c>
      <c r="B1130" t="s">
        <v>1388</v>
      </c>
      <c r="C1130" t="s">
        <v>1389</v>
      </c>
      <c r="D1130">
        <v>1900</v>
      </c>
      <c r="E1130" s="957">
        <v>1</v>
      </c>
      <c r="F1130" t="s">
        <v>441</v>
      </c>
      <c r="G1130" s="957">
        <v>91</v>
      </c>
      <c r="H1130" t="s">
        <v>385</v>
      </c>
      <c r="I1130" s="937" t="s">
        <v>491</v>
      </c>
      <c r="J1130" s="937" t="s">
        <v>447</v>
      </c>
      <c r="K1130" s="937" t="s">
        <v>450</v>
      </c>
      <c r="L1130" s="937">
        <v>7.1</v>
      </c>
      <c r="M1130" s="958" t="s">
        <v>20</v>
      </c>
      <c r="N1130" s="677">
        <f t="shared" ca="1" si="195"/>
        <v>504020.06061713625</v>
      </c>
      <c r="O1130" s="677">
        <f t="shared" ca="1" si="195"/>
        <v>236941.64940773739</v>
      </c>
      <c r="P1130" s="677">
        <f t="shared" ca="1" si="195"/>
        <v>22756.461497643591</v>
      </c>
      <c r="Q1130" s="677">
        <f t="shared" ca="1" si="195"/>
        <v>79092.159185584605</v>
      </c>
      <c r="R1130" s="677">
        <f t="shared" ca="1" si="195"/>
        <v>36945.787002243022</v>
      </c>
      <c r="S1130" s="677">
        <f t="shared" ca="1" si="195"/>
        <v>28149.332389763418</v>
      </c>
      <c r="T1130" s="677">
        <f t="shared" ca="1" si="195"/>
        <v>2036.5977387403934</v>
      </c>
      <c r="U1130" s="677">
        <f t="shared" ca="1" si="195"/>
        <v>1045.313056234636</v>
      </c>
      <c r="V1130" s="677">
        <f t="shared" ca="1" si="195"/>
        <v>2230.8228519582035</v>
      </c>
      <c r="W1130" s="677">
        <f t="shared" ca="1" si="194"/>
        <v>7565.0133031585756</v>
      </c>
      <c r="X1130" s="677">
        <f t="shared" ca="1" si="195"/>
        <v>66987.52435374078</v>
      </c>
      <c r="Y1130" s="677">
        <f t="shared" ca="1" si="195"/>
        <v>20269.399830331633</v>
      </c>
      <c r="Z1130" s="677">
        <f t="shared" ca="1" si="195"/>
        <v>0</v>
      </c>
      <c r="AA1130" t="str">
        <f t="shared" si="191"/>
        <v>ASR_COMP</v>
      </c>
      <c r="AB1130" s="957">
        <f t="shared" si="192"/>
        <v>44682</v>
      </c>
      <c r="AC1130" t="str">
        <f t="shared" si="193"/>
        <v>Unaudited</v>
      </c>
    </row>
    <row r="1131" spans="1:29" x14ac:dyDescent="0.25">
      <c r="A1131" t="s">
        <v>423</v>
      </c>
      <c r="B1131" t="s">
        <v>1388</v>
      </c>
      <c r="C1131" t="s">
        <v>1389</v>
      </c>
      <c r="D1131">
        <v>1900</v>
      </c>
      <c r="E1131" s="957">
        <v>1</v>
      </c>
      <c r="F1131" t="s">
        <v>441</v>
      </c>
      <c r="G1131" s="957">
        <v>91</v>
      </c>
      <c r="H1131" t="s">
        <v>385</v>
      </c>
      <c r="I1131" s="937" t="s">
        <v>491</v>
      </c>
      <c r="J1131" s="937" t="s">
        <v>447</v>
      </c>
      <c r="K1131" s="937" t="s">
        <v>450</v>
      </c>
      <c r="L1131" s="937">
        <v>7.2</v>
      </c>
      <c r="M1131" s="958" t="s">
        <v>21</v>
      </c>
      <c r="N1131" s="677">
        <f t="shared" ca="1" si="195"/>
        <v>195904.93950000001</v>
      </c>
      <c r="O1131" s="677">
        <f t="shared" ca="1" si="195"/>
        <v>160681.84650000001</v>
      </c>
      <c r="P1131" s="677">
        <f t="shared" ca="1" si="195"/>
        <v>4370.3549999999996</v>
      </c>
      <c r="Q1131" s="677">
        <f t="shared" ca="1" si="195"/>
        <v>12345.128999999999</v>
      </c>
      <c r="R1131" s="677">
        <f t="shared" ca="1" si="195"/>
        <v>2446.0785000000001</v>
      </c>
      <c r="S1131" s="677">
        <f t="shared" ca="1" si="195"/>
        <v>4662.1979999999994</v>
      </c>
      <c r="T1131" s="677">
        <f t="shared" ca="1" si="195"/>
        <v>1737.4499999999998</v>
      </c>
      <c r="U1131" s="677">
        <f t="shared" ca="1" si="195"/>
        <v>109.2285</v>
      </c>
      <c r="V1131" s="677">
        <f t="shared" ca="1" si="195"/>
        <v>243</v>
      </c>
      <c r="W1131" s="677">
        <f t="shared" ca="1" si="194"/>
        <v>20.25</v>
      </c>
      <c r="X1131" s="677">
        <f t="shared" ca="1" si="195"/>
        <v>8475.3539999999994</v>
      </c>
      <c r="Y1131" s="677">
        <f t="shared" ca="1" si="195"/>
        <v>814.05</v>
      </c>
      <c r="Z1131" s="677">
        <f t="shared" ca="1" si="195"/>
        <v>0</v>
      </c>
      <c r="AA1131" t="str">
        <f t="shared" si="191"/>
        <v>ASR_COMP</v>
      </c>
      <c r="AB1131" s="957">
        <f t="shared" si="192"/>
        <v>44682</v>
      </c>
      <c r="AC1131" t="str">
        <f t="shared" si="193"/>
        <v>Unaudited</v>
      </c>
    </row>
    <row r="1132" spans="1:29" x14ac:dyDescent="0.25">
      <c r="A1132" t="s">
        <v>423</v>
      </c>
      <c r="B1132" t="s">
        <v>1388</v>
      </c>
      <c r="C1132" t="s">
        <v>1389</v>
      </c>
      <c r="D1132">
        <v>1900</v>
      </c>
      <c r="E1132" s="957">
        <v>1</v>
      </c>
      <c r="F1132" t="s">
        <v>441</v>
      </c>
      <c r="G1132" s="957">
        <v>91</v>
      </c>
      <c r="H1132" t="s">
        <v>385</v>
      </c>
      <c r="I1132" s="937" t="s">
        <v>491</v>
      </c>
      <c r="J1132" s="937" t="s">
        <v>447</v>
      </c>
      <c r="K1132" s="937" t="s">
        <v>450</v>
      </c>
      <c r="L1132" s="937">
        <v>7.3</v>
      </c>
      <c r="M1132" s="958" t="s">
        <v>158</v>
      </c>
      <c r="N1132" s="677">
        <f t="shared" ca="1" si="195"/>
        <v>-2608.9873705967439</v>
      </c>
      <c r="O1132" s="677">
        <f t="shared" ca="1" si="195"/>
        <v>-2300.6247248343329</v>
      </c>
      <c r="P1132" s="677">
        <f t="shared" ca="1" si="195"/>
        <v>-191.42413255784541</v>
      </c>
      <c r="Q1132" s="677">
        <f t="shared" ca="1" si="195"/>
        <v>-9.042105071589873</v>
      </c>
      <c r="R1132" s="677">
        <f t="shared" ca="1" si="195"/>
        <v>-3.4492604362681263</v>
      </c>
      <c r="S1132" s="677">
        <f t="shared" ca="1" si="195"/>
        <v>-56.771704105266579</v>
      </c>
      <c r="T1132" s="677">
        <f t="shared" ca="1" si="195"/>
        <v>10.269553039082442</v>
      </c>
      <c r="U1132" s="677">
        <f t="shared" ca="1" si="195"/>
        <v>-1.4225349566239149</v>
      </c>
      <c r="V1132" s="677">
        <f t="shared" ca="1" si="195"/>
        <v>-0.23242291511029567</v>
      </c>
      <c r="W1132" s="677">
        <f t="shared" ca="1" si="194"/>
        <v>-1.2574071442383392</v>
      </c>
      <c r="X1132" s="677">
        <f t="shared" ca="1" si="195"/>
        <v>-53.85230542349953</v>
      </c>
      <c r="Y1132" s="677">
        <f t="shared" ca="1" si="195"/>
        <v>-1.1803261910507139</v>
      </c>
      <c r="Z1132" s="677">
        <f t="shared" ca="1" si="195"/>
        <v>0</v>
      </c>
      <c r="AA1132" t="str">
        <f t="shared" si="191"/>
        <v>ASR_COMP</v>
      </c>
      <c r="AB1132" s="957">
        <f t="shared" si="192"/>
        <v>44682</v>
      </c>
      <c r="AC1132" t="str">
        <f t="shared" si="193"/>
        <v>Unaudited</v>
      </c>
    </row>
    <row r="1133" spans="1:29" x14ac:dyDescent="0.25">
      <c r="A1133" t="s">
        <v>423</v>
      </c>
      <c r="B1133" t="s">
        <v>1388</v>
      </c>
      <c r="C1133" t="s">
        <v>1389</v>
      </c>
      <c r="D1133">
        <v>1900</v>
      </c>
      <c r="E1133" s="957">
        <v>1</v>
      </c>
      <c r="F1133" t="s">
        <v>441</v>
      </c>
      <c r="G1133" s="957">
        <v>91</v>
      </c>
      <c r="H1133" t="s">
        <v>385</v>
      </c>
      <c r="I1133" s="937" t="s">
        <v>491</v>
      </c>
      <c r="J1133" s="937" t="s">
        <v>447</v>
      </c>
      <c r="K1133" s="937" t="s">
        <v>450</v>
      </c>
      <c r="L1133" s="943" t="s">
        <v>91</v>
      </c>
      <c r="M1133" s="959" t="s">
        <v>458</v>
      </c>
      <c r="N1133" s="677">
        <f t="shared" ca="1" si="195"/>
        <v>0</v>
      </c>
      <c r="O1133" s="677">
        <f t="shared" ca="1" si="195"/>
        <v>0</v>
      </c>
      <c r="P1133" s="677">
        <f t="shared" ca="1" si="195"/>
        <v>0</v>
      </c>
      <c r="Q1133" s="677">
        <f t="shared" ca="1" si="195"/>
        <v>0</v>
      </c>
      <c r="R1133" s="677">
        <f t="shared" ca="1" si="195"/>
        <v>0</v>
      </c>
      <c r="S1133" s="677">
        <f t="shared" ca="1" si="195"/>
        <v>0</v>
      </c>
      <c r="T1133" s="677">
        <f t="shared" ca="1" si="195"/>
        <v>0</v>
      </c>
      <c r="U1133" s="677">
        <f t="shared" ca="1" si="195"/>
        <v>0</v>
      </c>
      <c r="V1133" s="677">
        <f t="shared" ca="1" si="195"/>
        <v>0</v>
      </c>
      <c r="W1133" s="677">
        <f t="shared" ca="1" si="194"/>
        <v>0</v>
      </c>
      <c r="X1133" s="677">
        <f t="shared" ca="1" si="195"/>
        <v>0</v>
      </c>
      <c r="Y1133" s="677">
        <f t="shared" ca="1" si="195"/>
        <v>0</v>
      </c>
      <c r="Z1133" s="677">
        <f t="shared" ca="1" si="195"/>
        <v>0</v>
      </c>
      <c r="AA1133" t="str">
        <f t="shared" si="191"/>
        <v>ASR_COMP</v>
      </c>
      <c r="AB1133" s="957">
        <f t="shared" si="192"/>
        <v>44682</v>
      </c>
      <c r="AC1133" t="str">
        <f t="shared" si="193"/>
        <v>Unaudited</v>
      </c>
    </row>
    <row r="1134" spans="1:29" x14ac:dyDescent="0.25">
      <c r="A1134" t="s">
        <v>423</v>
      </c>
      <c r="B1134" t="s">
        <v>1388</v>
      </c>
      <c r="C1134" t="s">
        <v>1389</v>
      </c>
      <c r="D1134">
        <v>1900</v>
      </c>
      <c r="E1134" s="957">
        <v>1</v>
      </c>
      <c r="F1134" t="s">
        <v>441</v>
      </c>
      <c r="G1134" s="957">
        <v>91</v>
      </c>
      <c r="H1134" t="s">
        <v>385</v>
      </c>
      <c r="I1134" s="937" t="s">
        <v>491</v>
      </c>
      <c r="J1134" s="937" t="s">
        <v>447</v>
      </c>
      <c r="K1134" s="937" t="s">
        <v>451</v>
      </c>
      <c r="L1134" s="937">
        <v>8.1</v>
      </c>
      <c r="M1134" s="958" t="s">
        <v>22</v>
      </c>
      <c r="N1134" s="677">
        <f t="shared" ca="1" si="195"/>
        <v>5547112.4181355145</v>
      </c>
      <c r="O1134" s="677">
        <f t="shared" ca="1" si="195"/>
        <v>2292865.5578926355</v>
      </c>
      <c r="P1134" s="677">
        <f t="shared" ca="1" si="195"/>
        <v>258570.5990786723</v>
      </c>
      <c r="Q1134" s="677">
        <f t="shared" ca="1" si="195"/>
        <v>1426364.7651855992</v>
      </c>
      <c r="R1134" s="677">
        <f t="shared" ca="1" si="195"/>
        <v>737583.55445476505</v>
      </c>
      <c r="S1134" s="677">
        <f t="shared" ca="1" si="195"/>
        <v>10941.61206161211</v>
      </c>
      <c r="T1134" s="677">
        <f t="shared" ca="1" si="195"/>
        <v>60824.522910765962</v>
      </c>
      <c r="U1134" s="677">
        <f t="shared" ca="1" si="195"/>
        <v>0</v>
      </c>
      <c r="V1134" s="677">
        <f t="shared" ca="1" si="195"/>
        <v>260390.41655914905</v>
      </c>
      <c r="W1134" s="677">
        <f t="shared" ca="1" si="194"/>
        <v>106494.07259724243</v>
      </c>
      <c r="X1134" s="677">
        <f t="shared" ca="1" si="195"/>
        <v>6088.614525377232</v>
      </c>
      <c r="Y1134" s="677">
        <f t="shared" ca="1" si="195"/>
        <v>386988.70286969538</v>
      </c>
      <c r="Z1134" s="677">
        <f t="shared" ca="1" si="195"/>
        <v>0</v>
      </c>
      <c r="AA1134" t="str">
        <f t="shared" si="191"/>
        <v>ASR_COMP</v>
      </c>
      <c r="AB1134" s="957">
        <f t="shared" si="192"/>
        <v>44682</v>
      </c>
      <c r="AC1134" t="str">
        <f t="shared" si="193"/>
        <v>Unaudited</v>
      </c>
    </row>
    <row r="1135" spans="1:29" x14ac:dyDescent="0.25">
      <c r="A1135" t="s">
        <v>423</v>
      </c>
      <c r="B1135" t="s">
        <v>1388</v>
      </c>
      <c r="C1135" t="s">
        <v>1389</v>
      </c>
      <c r="D1135">
        <v>1900</v>
      </c>
      <c r="E1135" s="957">
        <v>1</v>
      </c>
      <c r="F1135" t="s">
        <v>441</v>
      </c>
      <c r="G1135" s="957">
        <v>91</v>
      </c>
      <c r="H1135" t="s">
        <v>385</v>
      </c>
      <c r="I1135" s="937" t="s">
        <v>491</v>
      </c>
      <c r="J1135" s="937" t="s">
        <v>447</v>
      </c>
      <c r="K1135" s="937" t="s">
        <v>451</v>
      </c>
      <c r="L1135" s="937" t="s">
        <v>115</v>
      </c>
      <c r="M1135" s="958" t="s">
        <v>446</v>
      </c>
      <c r="N1135" s="677">
        <f t="shared" ca="1" si="195"/>
        <v>26294.400000000001</v>
      </c>
      <c r="O1135" s="677">
        <f t="shared" ca="1" si="195"/>
        <v>0</v>
      </c>
      <c r="P1135" s="677">
        <f t="shared" ca="1" si="195"/>
        <v>0</v>
      </c>
      <c r="Q1135" s="677">
        <f t="shared" ca="1" si="195"/>
        <v>26294.400000000001</v>
      </c>
      <c r="R1135" s="677">
        <f t="shared" ca="1" si="195"/>
        <v>0</v>
      </c>
      <c r="S1135" s="677">
        <f t="shared" ca="1" si="195"/>
        <v>0</v>
      </c>
      <c r="T1135" s="677">
        <f t="shared" ca="1" si="195"/>
        <v>0</v>
      </c>
      <c r="U1135" s="677">
        <f t="shared" ca="1" si="195"/>
        <v>0</v>
      </c>
      <c r="V1135" s="677">
        <f t="shared" ca="1" si="195"/>
        <v>0</v>
      </c>
      <c r="W1135" s="677">
        <f t="shared" ca="1" si="194"/>
        <v>0</v>
      </c>
      <c r="X1135" s="677">
        <f t="shared" ca="1" si="195"/>
        <v>0</v>
      </c>
      <c r="Y1135" s="677">
        <f t="shared" ca="1" si="195"/>
        <v>0</v>
      </c>
      <c r="Z1135" s="677">
        <f t="shared" ca="1" si="195"/>
        <v>0</v>
      </c>
      <c r="AA1135" t="str">
        <f t="shared" si="191"/>
        <v>ASR_COMP</v>
      </c>
      <c r="AB1135" s="957">
        <f t="shared" si="192"/>
        <v>44682</v>
      </c>
      <c r="AC1135" t="str">
        <f t="shared" si="193"/>
        <v>Unaudited</v>
      </c>
    </row>
    <row r="1136" spans="1:29" x14ac:dyDescent="0.25">
      <c r="A1136" t="s">
        <v>423</v>
      </c>
      <c r="B1136" t="s">
        <v>1388</v>
      </c>
      <c r="C1136" t="s">
        <v>1389</v>
      </c>
      <c r="D1136">
        <v>1900</v>
      </c>
      <c r="E1136" s="957">
        <v>1</v>
      </c>
      <c r="F1136" t="s">
        <v>441</v>
      </c>
      <c r="G1136" s="957">
        <v>91</v>
      </c>
      <c r="H1136" t="s">
        <v>385</v>
      </c>
      <c r="I1136" s="937" t="s">
        <v>491</v>
      </c>
      <c r="J1136" s="937" t="s">
        <v>447</v>
      </c>
      <c r="K1136" s="937" t="s">
        <v>451</v>
      </c>
      <c r="L1136" s="937" t="s">
        <v>117</v>
      </c>
      <c r="M1136" s="958" t="s">
        <v>160</v>
      </c>
      <c r="N1136" s="677">
        <f t="shared" ca="1" si="195"/>
        <v>0</v>
      </c>
      <c r="O1136" s="677">
        <f t="shared" ca="1" si="195"/>
        <v>0</v>
      </c>
      <c r="P1136" s="677">
        <f t="shared" ca="1" si="195"/>
        <v>0</v>
      </c>
      <c r="Q1136" s="677">
        <f t="shared" ca="1" si="195"/>
        <v>0</v>
      </c>
      <c r="R1136" s="677">
        <f t="shared" ca="1" si="195"/>
        <v>0</v>
      </c>
      <c r="S1136" s="677">
        <f t="shared" ca="1" si="195"/>
        <v>0</v>
      </c>
      <c r="T1136" s="677">
        <f t="shared" ca="1" si="195"/>
        <v>0</v>
      </c>
      <c r="U1136" s="677">
        <f t="shared" ca="1" si="195"/>
        <v>0</v>
      </c>
      <c r="V1136" s="677">
        <f t="shared" ca="1" si="195"/>
        <v>0</v>
      </c>
      <c r="W1136" s="677">
        <f t="shared" ca="1" si="194"/>
        <v>0</v>
      </c>
      <c r="X1136" s="677">
        <f t="shared" ca="1" si="195"/>
        <v>0</v>
      </c>
      <c r="Y1136" s="677">
        <f t="shared" ca="1" si="195"/>
        <v>0</v>
      </c>
      <c r="Z1136" s="677">
        <f t="shared" ca="1" si="195"/>
        <v>0</v>
      </c>
      <c r="AA1136" t="str">
        <f t="shared" si="191"/>
        <v>ASR_COMP</v>
      </c>
      <c r="AB1136" s="957">
        <f t="shared" si="192"/>
        <v>44682</v>
      </c>
      <c r="AC1136" t="str">
        <f t="shared" si="193"/>
        <v>Unaudited</v>
      </c>
    </row>
    <row r="1137" spans="1:29" x14ac:dyDescent="0.25">
      <c r="A1137" t="s">
        <v>423</v>
      </c>
      <c r="B1137" t="s">
        <v>1388</v>
      </c>
      <c r="C1137" t="s">
        <v>1389</v>
      </c>
      <c r="D1137">
        <v>1900</v>
      </c>
      <c r="E1137" s="957">
        <v>1</v>
      </c>
      <c r="F1137" t="s">
        <v>441</v>
      </c>
      <c r="G1137" s="957">
        <v>91</v>
      </c>
      <c r="H1137" t="s">
        <v>385</v>
      </c>
      <c r="I1137" s="937" t="s">
        <v>491</v>
      </c>
      <c r="J1137" s="937" t="s">
        <v>447</v>
      </c>
      <c r="K1137" s="937" t="s">
        <v>451</v>
      </c>
      <c r="L1137" s="937" t="s">
        <v>118</v>
      </c>
      <c r="M1137" s="958" t="s">
        <v>116</v>
      </c>
      <c r="N1137" s="677">
        <f t="shared" ca="1" si="195"/>
        <v>-16333.353699286863</v>
      </c>
      <c r="O1137" s="677">
        <f t="shared" ca="1" si="195"/>
        <v>-5864.0256092727159</v>
      </c>
      <c r="P1137" s="677">
        <f t="shared" ca="1" si="195"/>
        <v>-661.29678191682365</v>
      </c>
      <c r="Q1137" s="677">
        <f t="shared" ca="1" si="195"/>
        <v>-4244.7642775061595</v>
      </c>
      <c r="R1137" s="677">
        <f t="shared" ca="1" si="195"/>
        <v>-2194.9983623005546</v>
      </c>
      <c r="S1137" s="677">
        <f t="shared" ca="1" si="195"/>
        <v>-722.65941825256232</v>
      </c>
      <c r="T1137" s="677">
        <f t="shared" ca="1" si="195"/>
        <v>0</v>
      </c>
      <c r="U1137" s="677">
        <f t="shared" ca="1" si="195"/>
        <v>0</v>
      </c>
      <c r="V1137" s="677">
        <f t="shared" ca="1" si="195"/>
        <v>-774.90412368073498</v>
      </c>
      <c r="W1137" s="677">
        <f t="shared" ca="1" si="194"/>
        <v>-316.91909822807651</v>
      </c>
      <c r="X1137" s="677">
        <f t="shared" ca="1" si="195"/>
        <v>-402.13403711417334</v>
      </c>
      <c r="Y1137" s="677">
        <f t="shared" ca="1" si="195"/>
        <v>-1151.651991015063</v>
      </c>
      <c r="Z1137" s="677">
        <f t="shared" ca="1" si="195"/>
        <v>0</v>
      </c>
      <c r="AA1137" t="str">
        <f t="shared" si="191"/>
        <v>ASR_COMP</v>
      </c>
      <c r="AB1137" s="957">
        <f t="shared" si="192"/>
        <v>44682</v>
      </c>
      <c r="AC1137" t="str">
        <f t="shared" si="193"/>
        <v>Unaudited</v>
      </c>
    </row>
    <row r="1138" spans="1:29" x14ac:dyDescent="0.25">
      <c r="A1138" t="s">
        <v>423</v>
      </c>
      <c r="B1138" t="s">
        <v>1388</v>
      </c>
      <c r="C1138" t="s">
        <v>1389</v>
      </c>
      <c r="D1138">
        <v>1900</v>
      </c>
      <c r="E1138" s="957">
        <v>1</v>
      </c>
      <c r="F1138" t="s">
        <v>441</v>
      </c>
      <c r="G1138" s="957">
        <v>91</v>
      </c>
      <c r="H1138" t="s">
        <v>385</v>
      </c>
      <c r="I1138" s="937" t="s">
        <v>491</v>
      </c>
      <c r="J1138" s="937" t="s">
        <v>447</v>
      </c>
      <c r="K1138" s="937" t="s">
        <v>451</v>
      </c>
      <c r="L1138" s="937" t="s">
        <v>119</v>
      </c>
      <c r="M1138" s="958" t="s">
        <v>161</v>
      </c>
      <c r="N1138" s="677">
        <f t="shared" ca="1" si="195"/>
        <v>0</v>
      </c>
      <c r="O1138" s="677">
        <f t="shared" ca="1" si="195"/>
        <v>0</v>
      </c>
      <c r="P1138" s="677">
        <f t="shared" ca="1" si="195"/>
        <v>0</v>
      </c>
      <c r="Q1138" s="677">
        <f t="shared" ca="1" si="195"/>
        <v>0</v>
      </c>
      <c r="R1138" s="677">
        <f t="shared" ca="1" si="195"/>
        <v>0</v>
      </c>
      <c r="S1138" s="677">
        <f t="shared" ca="1" si="195"/>
        <v>0</v>
      </c>
      <c r="T1138" s="677">
        <f t="shared" ca="1" si="195"/>
        <v>0</v>
      </c>
      <c r="U1138" s="677">
        <f t="shared" ca="1" si="195"/>
        <v>0</v>
      </c>
      <c r="V1138" s="677">
        <f t="shared" ca="1" si="195"/>
        <v>0</v>
      </c>
      <c r="W1138" s="677">
        <f t="shared" ca="1" si="194"/>
        <v>0</v>
      </c>
      <c r="X1138" s="677">
        <f t="shared" ca="1" si="195"/>
        <v>0</v>
      </c>
      <c r="Y1138" s="677">
        <f t="shared" ca="1" si="195"/>
        <v>0</v>
      </c>
      <c r="Z1138" s="677">
        <f t="shared" ca="1" si="195"/>
        <v>0</v>
      </c>
      <c r="AA1138" t="str">
        <f t="shared" si="191"/>
        <v>ASR_COMP</v>
      </c>
      <c r="AB1138" s="957">
        <f t="shared" si="192"/>
        <v>44682</v>
      </c>
      <c r="AC1138" t="str">
        <f t="shared" si="193"/>
        <v>Unaudited</v>
      </c>
    </row>
    <row r="1139" spans="1:29" x14ac:dyDescent="0.25">
      <c r="A1139" t="s">
        <v>423</v>
      </c>
      <c r="B1139" t="s">
        <v>1388</v>
      </c>
      <c r="C1139" t="s">
        <v>1389</v>
      </c>
      <c r="D1139">
        <v>1900</v>
      </c>
      <c r="E1139" s="957">
        <v>1</v>
      </c>
      <c r="F1139" t="s">
        <v>441</v>
      </c>
      <c r="G1139" s="957">
        <v>91</v>
      </c>
      <c r="H1139" t="s">
        <v>385</v>
      </c>
      <c r="I1139" s="937" t="s">
        <v>491</v>
      </c>
      <c r="J1139" s="937" t="s">
        <v>447</v>
      </c>
      <c r="K1139" s="937" t="s">
        <v>451</v>
      </c>
      <c r="L1139" s="937" t="s">
        <v>162</v>
      </c>
      <c r="M1139" s="958" t="s">
        <v>23</v>
      </c>
      <c r="N1139" s="677">
        <f t="shared" ca="1" si="195"/>
        <v>0</v>
      </c>
      <c r="O1139" s="677">
        <f t="shared" ca="1" si="195"/>
        <v>0</v>
      </c>
      <c r="P1139" s="677">
        <f t="shared" ca="1" si="195"/>
        <v>0</v>
      </c>
      <c r="Q1139" s="677">
        <f t="shared" ca="1" si="195"/>
        <v>0</v>
      </c>
      <c r="R1139" s="677">
        <f t="shared" ca="1" si="195"/>
        <v>0</v>
      </c>
      <c r="S1139" s="677">
        <f t="shared" ca="1" si="195"/>
        <v>0</v>
      </c>
      <c r="T1139" s="677">
        <f t="shared" ca="1" si="195"/>
        <v>0</v>
      </c>
      <c r="U1139" s="677">
        <f t="shared" ca="1" si="195"/>
        <v>0</v>
      </c>
      <c r="V1139" s="677">
        <f t="shared" ca="1" si="195"/>
        <v>0</v>
      </c>
      <c r="W1139" s="677">
        <f t="shared" ca="1" si="194"/>
        <v>0</v>
      </c>
      <c r="X1139" s="677">
        <f t="shared" ca="1" si="195"/>
        <v>0</v>
      </c>
      <c r="Y1139" s="677">
        <f t="shared" ca="1" si="195"/>
        <v>0</v>
      </c>
      <c r="Z1139" s="677">
        <f t="shared" ca="1" si="195"/>
        <v>0</v>
      </c>
      <c r="AA1139" t="str">
        <f t="shared" si="191"/>
        <v>ASR_COMP</v>
      </c>
      <c r="AB1139" s="957">
        <f t="shared" si="192"/>
        <v>44682</v>
      </c>
      <c r="AC1139" t="str">
        <f t="shared" si="193"/>
        <v>Unaudited</v>
      </c>
    </row>
    <row r="1140" spans="1:29" x14ac:dyDescent="0.25">
      <c r="A1140" t="s">
        <v>423</v>
      </c>
      <c r="B1140" t="s">
        <v>1388</v>
      </c>
      <c r="C1140" t="s">
        <v>1389</v>
      </c>
      <c r="D1140">
        <v>1900</v>
      </c>
      <c r="E1140" s="957">
        <v>1</v>
      </c>
      <c r="F1140" t="s">
        <v>441</v>
      </c>
      <c r="G1140" s="957">
        <v>91</v>
      </c>
      <c r="H1140" t="s">
        <v>385</v>
      </c>
      <c r="I1140" s="937" t="s">
        <v>491</v>
      </c>
      <c r="J1140" s="937" t="s">
        <v>447</v>
      </c>
      <c r="K1140" s="937" t="s">
        <v>451</v>
      </c>
      <c r="L1140" s="937" t="s">
        <v>445</v>
      </c>
      <c r="M1140" s="958" t="s">
        <v>459</v>
      </c>
      <c r="N1140" s="677">
        <f t="shared" ca="1" si="195"/>
        <v>0</v>
      </c>
      <c r="O1140" s="677">
        <f t="shared" ca="1" si="195"/>
        <v>0</v>
      </c>
      <c r="P1140" s="677">
        <f t="shared" ca="1" si="195"/>
        <v>0</v>
      </c>
      <c r="Q1140" s="677">
        <f t="shared" ca="1" si="195"/>
        <v>0</v>
      </c>
      <c r="R1140" s="677">
        <f t="shared" ca="1" si="195"/>
        <v>0</v>
      </c>
      <c r="S1140" s="677">
        <f t="shared" ca="1" si="195"/>
        <v>0</v>
      </c>
      <c r="T1140" s="677">
        <f t="shared" ca="1" si="195"/>
        <v>0</v>
      </c>
      <c r="U1140" s="677">
        <f t="shared" ca="1" si="195"/>
        <v>0</v>
      </c>
      <c r="V1140" s="677">
        <f t="shared" ca="1" si="195"/>
        <v>0</v>
      </c>
      <c r="W1140" s="677">
        <f t="shared" ca="1" si="194"/>
        <v>0</v>
      </c>
      <c r="X1140" s="677">
        <f t="shared" ca="1" si="195"/>
        <v>0</v>
      </c>
      <c r="Y1140" s="677">
        <f t="shared" ca="1" si="195"/>
        <v>0</v>
      </c>
      <c r="Z1140" s="677">
        <f t="shared" ca="1" si="195"/>
        <v>0</v>
      </c>
      <c r="AA1140" t="str">
        <f t="shared" si="191"/>
        <v>ASR_COMP</v>
      </c>
      <c r="AB1140" s="957">
        <f t="shared" si="192"/>
        <v>44682</v>
      </c>
      <c r="AC1140" t="str">
        <f t="shared" si="193"/>
        <v>Unaudited</v>
      </c>
    </row>
    <row r="1141" spans="1:29" ht="30" x14ac:dyDescent="0.25">
      <c r="A1141" t="s">
        <v>423</v>
      </c>
      <c r="B1141" t="s">
        <v>1388</v>
      </c>
      <c r="C1141" t="s">
        <v>1389</v>
      </c>
      <c r="D1141">
        <v>1900</v>
      </c>
      <c r="E1141" s="957">
        <v>1</v>
      </c>
      <c r="F1141" t="s">
        <v>441</v>
      </c>
      <c r="G1141" s="957">
        <v>91</v>
      </c>
      <c r="H1141" t="s">
        <v>385</v>
      </c>
      <c r="I1141" s="937" t="s">
        <v>491</v>
      </c>
      <c r="J1141" s="937" t="s">
        <v>447</v>
      </c>
      <c r="K1141" s="937" t="s">
        <v>452</v>
      </c>
      <c r="L1141" s="937">
        <v>9.1</v>
      </c>
      <c r="M1141" s="958" t="s">
        <v>188</v>
      </c>
      <c r="N1141" s="677">
        <f t="shared" ca="1" si="195"/>
        <v>344230.59011490701</v>
      </c>
      <c r="O1141" s="677">
        <f t="shared" ca="1" si="195"/>
        <v>104619.73746536773</v>
      </c>
      <c r="P1141" s="677">
        <f t="shared" ca="1" si="195"/>
        <v>1954.362099308041</v>
      </c>
      <c r="Q1141" s="677">
        <f t="shared" ca="1" si="195"/>
        <v>6651.0699715362116</v>
      </c>
      <c r="R1141" s="677">
        <f t="shared" ca="1" si="195"/>
        <v>8265.7569594427259</v>
      </c>
      <c r="S1141" s="677">
        <f t="shared" ca="1" si="195"/>
        <v>11128.612763933947</v>
      </c>
      <c r="T1141" s="677">
        <f t="shared" ca="1" si="195"/>
        <v>465.29027124845476</v>
      </c>
      <c r="U1141" s="677">
        <f t="shared" ca="1" si="195"/>
        <v>14.984723463215063</v>
      </c>
      <c r="V1141" s="677">
        <f t="shared" ca="1" si="195"/>
        <v>190.23190906108138</v>
      </c>
      <c r="W1141" s="677">
        <f t="shared" ca="1" si="194"/>
        <v>210940.54395154555</v>
      </c>
      <c r="X1141" s="677">
        <f t="shared" ca="1" si="195"/>
        <v>0</v>
      </c>
      <c r="Y1141" s="677">
        <f t="shared" ca="1" si="195"/>
        <v>0</v>
      </c>
      <c r="Z1141" s="677">
        <f t="shared" ca="1" si="195"/>
        <v>0</v>
      </c>
      <c r="AA1141" t="str">
        <f t="shared" si="191"/>
        <v>ASR_COMP</v>
      </c>
      <c r="AB1141" s="957">
        <f t="shared" si="192"/>
        <v>44682</v>
      </c>
      <c r="AC1141" t="str">
        <f t="shared" si="193"/>
        <v>Unaudited</v>
      </c>
    </row>
    <row r="1142" spans="1:29" x14ac:dyDescent="0.25">
      <c r="A1142" t="s">
        <v>423</v>
      </c>
      <c r="B1142" t="s">
        <v>1388</v>
      </c>
      <c r="C1142" t="s">
        <v>1389</v>
      </c>
      <c r="D1142">
        <v>1900</v>
      </c>
      <c r="E1142" s="957">
        <v>1</v>
      </c>
      <c r="F1142" t="s">
        <v>441</v>
      </c>
      <c r="G1142" s="957">
        <v>91</v>
      </c>
      <c r="H1142" t="s">
        <v>385</v>
      </c>
      <c r="I1142" s="937" t="s">
        <v>491</v>
      </c>
      <c r="J1142" s="937" t="s">
        <v>447</v>
      </c>
      <c r="K1142" s="937" t="s">
        <v>452</v>
      </c>
      <c r="L1142" s="937" t="s">
        <v>109</v>
      </c>
      <c r="M1142" s="958" t="s">
        <v>189</v>
      </c>
      <c r="N1142" s="677">
        <f t="shared" ca="1" si="195"/>
        <v>208427.92759714383</v>
      </c>
      <c r="O1142" s="677">
        <f t="shared" ca="1" si="195"/>
        <v>7243.3034066749669</v>
      </c>
      <c r="P1142" s="677">
        <f t="shared" ca="1" si="195"/>
        <v>435.54000426933953</v>
      </c>
      <c r="Q1142" s="677">
        <f t="shared" ca="1" si="195"/>
        <v>169332.46986759428</v>
      </c>
      <c r="R1142" s="677">
        <f t="shared" ca="1" si="195"/>
        <v>14173.618881061455</v>
      </c>
      <c r="S1142" s="677">
        <f t="shared" ca="1" si="195"/>
        <v>16878.702558472749</v>
      </c>
      <c r="T1142" s="677">
        <f t="shared" ca="1" si="195"/>
        <v>89.206819202160403</v>
      </c>
      <c r="U1142" s="677">
        <f t="shared" ca="1" si="195"/>
        <v>3.339425443961642</v>
      </c>
      <c r="V1142" s="677">
        <f t="shared" ca="1" si="195"/>
        <v>42.394194255999459</v>
      </c>
      <c r="W1142" s="677">
        <f t="shared" ca="1" si="194"/>
        <v>229.35244016892682</v>
      </c>
      <c r="X1142" s="677">
        <f t="shared" ca="1" si="195"/>
        <v>0</v>
      </c>
      <c r="Y1142" s="677">
        <f t="shared" ca="1" si="195"/>
        <v>0</v>
      </c>
      <c r="Z1142" s="677">
        <f t="shared" ca="1" si="195"/>
        <v>0</v>
      </c>
      <c r="AA1142" t="str">
        <f t="shared" si="191"/>
        <v>ASR_COMP</v>
      </c>
      <c r="AB1142" s="957">
        <f t="shared" si="192"/>
        <v>44682</v>
      </c>
      <c r="AC1142" t="str">
        <f t="shared" si="193"/>
        <v>Unaudited</v>
      </c>
    </row>
    <row r="1143" spans="1:29" x14ac:dyDescent="0.25">
      <c r="A1143" t="s">
        <v>423</v>
      </c>
      <c r="B1143" t="s">
        <v>1388</v>
      </c>
      <c r="C1143" t="s">
        <v>1389</v>
      </c>
      <c r="D1143">
        <v>1900</v>
      </c>
      <c r="E1143" s="957">
        <v>1</v>
      </c>
      <c r="F1143" t="s">
        <v>441</v>
      </c>
      <c r="G1143" s="957">
        <v>91</v>
      </c>
      <c r="H1143" t="s">
        <v>385</v>
      </c>
      <c r="I1143" s="937" t="s">
        <v>491</v>
      </c>
      <c r="J1143" s="937" t="s">
        <v>447</v>
      </c>
      <c r="K1143" s="937" t="s">
        <v>452</v>
      </c>
      <c r="L1143" s="945" t="s">
        <v>1324</v>
      </c>
      <c r="M1143" s="960" t="s">
        <v>1325</v>
      </c>
      <c r="N1143" s="677">
        <f t="shared" ca="1" si="195"/>
        <v>161525.7257508545</v>
      </c>
      <c r="O1143" s="677">
        <f t="shared" ca="1" si="195"/>
        <v>5534.9626605908506</v>
      </c>
      <c r="P1143" s="677">
        <f t="shared" ca="1" si="195"/>
        <v>460.53813757911496</v>
      </c>
      <c r="Q1143" s="677">
        <f t="shared" ca="1" si="195"/>
        <v>24740.372051486571</v>
      </c>
      <c r="R1143" s="677">
        <f t="shared" ca="1" si="195"/>
        <v>665.25933577583942</v>
      </c>
      <c r="S1143" s="677">
        <f t="shared" ca="1" si="195"/>
        <v>129739.39183328235</v>
      </c>
      <c r="T1143" s="677">
        <f t="shared" ca="1" si="195"/>
        <v>94.326909060031639</v>
      </c>
      <c r="U1143" s="677">
        <f t="shared" ca="1" si="195"/>
        <v>3.5310941807204017</v>
      </c>
      <c r="V1143" s="677">
        <f t="shared" ca="1" si="195"/>
        <v>44.82743967360436</v>
      </c>
      <c r="W1143" s="677">
        <f t="shared" ca="1" si="194"/>
        <v>242.51628922541803</v>
      </c>
      <c r="X1143" s="677">
        <f t="shared" ca="1" si="195"/>
        <v>0</v>
      </c>
      <c r="Y1143" s="677">
        <f t="shared" ca="1" si="195"/>
        <v>0</v>
      </c>
      <c r="Z1143" s="677">
        <f t="shared" ca="1" si="195"/>
        <v>0</v>
      </c>
      <c r="AA1143" t="str">
        <f t="shared" si="191"/>
        <v>ASR_COMP</v>
      </c>
      <c r="AB1143" s="957">
        <f t="shared" si="192"/>
        <v>44682</v>
      </c>
      <c r="AC1143" t="str">
        <f t="shared" si="193"/>
        <v>Unaudited</v>
      </c>
    </row>
    <row r="1144" spans="1:29" x14ac:dyDescent="0.25">
      <c r="A1144" t="s">
        <v>423</v>
      </c>
      <c r="B1144" t="s">
        <v>1388</v>
      </c>
      <c r="C1144" t="s">
        <v>1389</v>
      </c>
      <c r="D1144">
        <v>1900</v>
      </c>
      <c r="E1144" s="957">
        <v>1</v>
      </c>
      <c r="F1144" t="s">
        <v>441</v>
      </c>
      <c r="G1144" s="957">
        <v>91</v>
      </c>
      <c r="H1144" t="s">
        <v>385</v>
      </c>
      <c r="I1144" s="937" t="s">
        <v>491</v>
      </c>
      <c r="J1144" s="937" t="s">
        <v>447</v>
      </c>
      <c r="K1144" s="937" t="s">
        <v>452</v>
      </c>
      <c r="L1144" s="947" t="s">
        <v>110</v>
      </c>
      <c r="M1144" s="961" t="s">
        <v>190</v>
      </c>
      <c r="N1144" s="677">
        <f t="shared" ca="1" si="195"/>
        <v>279779.42540755949</v>
      </c>
      <c r="O1144" s="677">
        <f t="shared" ca="1" si="195"/>
        <v>148988.51751288783</v>
      </c>
      <c r="P1144" s="677">
        <f t="shared" ca="1" si="195"/>
        <v>4550.3627476819265</v>
      </c>
      <c r="Q1144" s="677">
        <f t="shared" ca="1" si="195"/>
        <v>75042.342191112519</v>
      </c>
      <c r="R1144" s="677">
        <f t="shared" ca="1" si="195"/>
        <v>23243.364315353851</v>
      </c>
      <c r="S1144" s="677">
        <f t="shared" ca="1" si="195"/>
        <v>6702.9269520127318</v>
      </c>
      <c r="T1144" s="677">
        <f t="shared" ca="1" si="195"/>
        <v>11932.472824619723</v>
      </c>
      <c r="U1144" s="677">
        <f t="shared" ca="1" si="195"/>
        <v>81.873618531983269</v>
      </c>
      <c r="V1144" s="677">
        <f t="shared" ca="1" si="195"/>
        <v>-1213.6468812985715</v>
      </c>
      <c r="W1144" s="677">
        <f t="shared" ca="1" si="194"/>
        <v>10451.212126657465</v>
      </c>
      <c r="X1144" s="677">
        <f t="shared" ca="1" si="195"/>
        <v>0</v>
      </c>
      <c r="Y1144" s="677">
        <f t="shared" ca="1" si="195"/>
        <v>0</v>
      </c>
      <c r="Z1144" s="677">
        <f t="shared" ca="1" si="195"/>
        <v>0</v>
      </c>
      <c r="AA1144" t="str">
        <f t="shared" si="191"/>
        <v>ASR_COMP</v>
      </c>
      <c r="AB1144" s="957">
        <f t="shared" si="192"/>
        <v>44682</v>
      </c>
      <c r="AC1144" t="str">
        <f t="shared" si="193"/>
        <v>Unaudited</v>
      </c>
    </row>
    <row r="1145" spans="1:29" x14ac:dyDescent="0.25">
      <c r="A1145" t="s">
        <v>423</v>
      </c>
      <c r="B1145" t="s">
        <v>1388</v>
      </c>
      <c r="C1145" t="s">
        <v>1389</v>
      </c>
      <c r="D1145">
        <v>1900</v>
      </c>
      <c r="E1145" s="957">
        <v>1</v>
      </c>
      <c r="F1145" t="s">
        <v>441</v>
      </c>
      <c r="G1145" s="957">
        <v>91</v>
      </c>
      <c r="H1145" t="s">
        <v>385</v>
      </c>
      <c r="I1145" s="958" t="s">
        <v>491</v>
      </c>
      <c r="J1145" s="958" t="s">
        <v>447</v>
      </c>
      <c r="K1145" s="958" t="s">
        <v>452</v>
      </c>
      <c r="L1145" s="937" t="s">
        <v>111</v>
      </c>
      <c r="M1145" s="958" t="s">
        <v>163</v>
      </c>
      <c r="N1145" s="677">
        <f t="shared" ca="1" si="195"/>
        <v>2073505.3451985391</v>
      </c>
      <c r="O1145" s="677">
        <f t="shared" ca="1" si="195"/>
        <v>1202871.5701756515</v>
      </c>
      <c r="P1145" s="677">
        <f t="shared" ca="1" si="195"/>
        <v>78060.606780402712</v>
      </c>
      <c r="Q1145" s="677">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393154.1337924868</v>
      </c>
      <c r="R1145" s="677">
        <f t="shared" ca="1" si="196"/>
        <v>81041.360637690523</v>
      </c>
      <c r="S1145" s="677">
        <f t="shared" ca="1" si="196"/>
        <v>81326.048819050309</v>
      </c>
      <c r="T1145" s="677">
        <f t="shared" ca="1" si="196"/>
        <v>16481.510903947172</v>
      </c>
      <c r="U1145" s="677">
        <f t="shared" ca="1" si="196"/>
        <v>1698.4098781425955</v>
      </c>
      <c r="V1145" s="677">
        <f t="shared" ca="1" si="196"/>
        <v>7429.3221117420317</v>
      </c>
      <c r="W1145" s="677">
        <f t="shared" ca="1" si="194"/>
        <v>9019.7082533900011</v>
      </c>
      <c r="X1145" s="677">
        <f t="shared" ca="1" si="196"/>
        <v>98531.558130502439</v>
      </c>
      <c r="Y1145" s="677">
        <f t="shared" ca="1" si="196"/>
        <v>103891.11571553306</v>
      </c>
      <c r="Z1145" s="677">
        <f t="shared" ca="1" si="196"/>
        <v>0</v>
      </c>
      <c r="AA1145" t="str">
        <f t="shared" si="191"/>
        <v>ASR_COMP</v>
      </c>
      <c r="AB1145" s="957">
        <f t="shared" si="192"/>
        <v>44682</v>
      </c>
      <c r="AC1145" t="str">
        <f t="shared" si="193"/>
        <v>Unaudited</v>
      </c>
    </row>
    <row r="1146" spans="1:29" x14ac:dyDescent="0.25">
      <c r="A1146" t="s">
        <v>423</v>
      </c>
      <c r="B1146" t="s">
        <v>1388</v>
      </c>
      <c r="C1146" t="s">
        <v>1389</v>
      </c>
      <c r="D1146">
        <v>1900</v>
      </c>
      <c r="E1146" s="957">
        <v>1</v>
      </c>
      <c r="F1146" t="s">
        <v>441</v>
      </c>
      <c r="G1146" s="957">
        <v>91</v>
      </c>
      <c r="H1146" t="s">
        <v>385</v>
      </c>
      <c r="I1146" s="937" t="s">
        <v>491</v>
      </c>
      <c r="J1146" s="937" t="s">
        <v>447</v>
      </c>
      <c r="K1146" s="937" t="s">
        <v>452</v>
      </c>
      <c r="L1146" s="937" t="s">
        <v>112</v>
      </c>
      <c r="M1146" s="962" t="s">
        <v>137</v>
      </c>
      <c r="N1146" s="677">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7">
        <f t="shared" ca="1" si="196"/>
        <v>0</v>
      </c>
      <c r="P1146" s="677">
        <f t="shared" ca="1" si="196"/>
        <v>0</v>
      </c>
      <c r="Q1146" s="677">
        <f t="shared" ca="1" si="196"/>
        <v>0</v>
      </c>
      <c r="R1146" s="677">
        <f t="shared" ca="1" si="196"/>
        <v>0</v>
      </c>
      <c r="S1146" s="677">
        <f t="shared" ca="1" si="196"/>
        <v>0</v>
      </c>
      <c r="T1146" s="677">
        <f t="shared" ca="1" si="196"/>
        <v>0</v>
      </c>
      <c r="U1146" s="677">
        <f t="shared" ca="1" si="196"/>
        <v>0</v>
      </c>
      <c r="V1146" s="677">
        <f t="shared" ca="1" si="196"/>
        <v>0</v>
      </c>
      <c r="W1146" s="677">
        <f t="shared" ca="1" si="194"/>
        <v>0</v>
      </c>
      <c r="X1146" s="677">
        <f t="shared" ca="1" si="196"/>
        <v>0</v>
      </c>
      <c r="Y1146" s="677">
        <f t="shared" ca="1" si="196"/>
        <v>0</v>
      </c>
      <c r="Z1146" s="677">
        <f t="shared" ca="1" si="196"/>
        <v>0</v>
      </c>
      <c r="AA1146" t="str">
        <f t="shared" si="191"/>
        <v>ASR_COMP</v>
      </c>
      <c r="AB1146" s="957">
        <f t="shared" si="192"/>
        <v>44682</v>
      </c>
      <c r="AC1146" t="str">
        <f t="shared" si="193"/>
        <v>Unaudited</v>
      </c>
    </row>
    <row r="1147" spans="1:29" x14ac:dyDescent="0.25">
      <c r="A1147" t="s">
        <v>423</v>
      </c>
      <c r="B1147" t="s">
        <v>1388</v>
      </c>
      <c r="C1147" t="s">
        <v>1389</v>
      </c>
      <c r="D1147">
        <v>1900</v>
      </c>
      <c r="E1147" s="957">
        <v>1</v>
      </c>
      <c r="F1147" t="s">
        <v>441</v>
      </c>
      <c r="G1147" s="957">
        <v>91</v>
      </c>
      <c r="H1147" t="s">
        <v>385</v>
      </c>
      <c r="I1147" s="937" t="s">
        <v>491</v>
      </c>
      <c r="J1147" s="937" t="s">
        <v>447</v>
      </c>
      <c r="K1147" s="937" t="s">
        <v>452</v>
      </c>
      <c r="L1147" s="937" t="s">
        <v>113</v>
      </c>
      <c r="M1147" s="962" t="s">
        <v>165</v>
      </c>
      <c r="N1147" s="677">
        <f t="shared" ca="1" si="197"/>
        <v>-28843.017212990224</v>
      </c>
      <c r="O1147" s="677">
        <f t="shared" ca="1" si="196"/>
        <v>-12197.833180567066</v>
      </c>
      <c r="P1147" s="677">
        <f t="shared" ca="1" si="196"/>
        <v>-969.31273140340977</v>
      </c>
      <c r="Q1147" s="677">
        <f t="shared" ca="1" si="196"/>
        <v>-6321.8223057957648</v>
      </c>
      <c r="R1147" s="677">
        <f t="shared" ca="1" si="196"/>
        <v>-1677.2057918882097</v>
      </c>
      <c r="S1147" s="677">
        <f t="shared" ca="1" si="196"/>
        <v>-1099.8381901536973</v>
      </c>
      <c r="T1147" s="677">
        <f t="shared" ca="1" si="196"/>
        <v>-220.54434225081798</v>
      </c>
      <c r="U1147" s="677">
        <f t="shared" ca="1" si="196"/>
        <v>-12.340992312019655</v>
      </c>
      <c r="V1147" s="677">
        <f t="shared" ca="1" si="196"/>
        <v>-130.6543229383623</v>
      </c>
      <c r="W1147" s="677">
        <f t="shared" ca="1" si="194"/>
        <v>-4312.8772580066225</v>
      </c>
      <c r="X1147" s="677">
        <f t="shared" ca="1" si="196"/>
        <v>-947.91048584826262</v>
      </c>
      <c r="Y1147" s="677">
        <f t="shared" ca="1" si="196"/>
        <v>-952.67761182599327</v>
      </c>
      <c r="Z1147" s="677">
        <f t="shared" ca="1" si="196"/>
        <v>0</v>
      </c>
      <c r="AA1147" t="str">
        <f t="shared" si="191"/>
        <v>ASR_COMP</v>
      </c>
      <c r="AB1147" s="957">
        <f t="shared" si="192"/>
        <v>44682</v>
      </c>
      <c r="AC1147" t="str">
        <f t="shared" si="193"/>
        <v>Unaudited</v>
      </c>
    </row>
    <row r="1148" spans="1:29" x14ac:dyDescent="0.25">
      <c r="A1148" t="s">
        <v>423</v>
      </c>
      <c r="B1148" t="s">
        <v>1388</v>
      </c>
      <c r="C1148" t="s">
        <v>1389</v>
      </c>
      <c r="D1148">
        <v>1900</v>
      </c>
      <c r="E1148" s="957">
        <v>1</v>
      </c>
      <c r="F1148" t="s">
        <v>441</v>
      </c>
      <c r="G1148" s="957">
        <v>91</v>
      </c>
      <c r="H1148" t="s">
        <v>385</v>
      </c>
      <c r="I1148" s="937" t="s">
        <v>491</v>
      </c>
      <c r="J1148" s="937" t="s">
        <v>447</v>
      </c>
      <c r="K1148" s="937" t="s">
        <v>452</v>
      </c>
      <c r="L1148" s="937" t="s">
        <v>114</v>
      </c>
      <c r="M1148" s="962" t="s">
        <v>466</v>
      </c>
      <c r="N1148" s="677">
        <f t="shared" ca="1" si="197"/>
        <v>0</v>
      </c>
      <c r="O1148" s="677">
        <f t="shared" ca="1" si="196"/>
        <v>0</v>
      </c>
      <c r="P1148" s="677">
        <f t="shared" ca="1" si="196"/>
        <v>0</v>
      </c>
      <c r="Q1148" s="677">
        <f t="shared" ca="1" si="196"/>
        <v>0</v>
      </c>
      <c r="R1148" s="677">
        <f t="shared" ca="1" si="196"/>
        <v>0</v>
      </c>
      <c r="S1148" s="677">
        <f t="shared" ca="1" si="196"/>
        <v>0</v>
      </c>
      <c r="T1148" s="677">
        <f t="shared" ca="1" si="196"/>
        <v>0</v>
      </c>
      <c r="U1148" s="677">
        <f t="shared" ca="1" si="196"/>
        <v>0</v>
      </c>
      <c r="V1148" s="677">
        <f t="shared" ca="1" si="196"/>
        <v>0</v>
      </c>
      <c r="W1148" s="677">
        <f t="shared" ca="1" si="194"/>
        <v>0</v>
      </c>
      <c r="X1148" s="677">
        <f t="shared" ca="1" si="196"/>
        <v>0</v>
      </c>
      <c r="Y1148" s="677">
        <f t="shared" ca="1" si="196"/>
        <v>0</v>
      </c>
      <c r="Z1148" s="677">
        <f t="shared" ca="1" si="196"/>
        <v>0</v>
      </c>
      <c r="AA1148" t="str">
        <f t="shared" si="191"/>
        <v>ASR_COMP</v>
      </c>
      <c r="AB1148" s="957">
        <f t="shared" si="192"/>
        <v>44682</v>
      </c>
      <c r="AC1148" t="str">
        <f t="shared" si="193"/>
        <v>Unaudited</v>
      </c>
    </row>
    <row r="1149" spans="1:29" x14ac:dyDescent="0.25">
      <c r="A1149" t="s">
        <v>423</v>
      </c>
      <c r="B1149" t="s">
        <v>1388</v>
      </c>
      <c r="C1149" t="s">
        <v>1389</v>
      </c>
      <c r="D1149">
        <v>1900</v>
      </c>
      <c r="E1149" s="957">
        <v>1</v>
      </c>
      <c r="F1149" t="s">
        <v>441</v>
      </c>
      <c r="G1149" s="957">
        <v>91</v>
      </c>
      <c r="H1149" t="s">
        <v>385</v>
      </c>
      <c r="I1149" s="937" t="s">
        <v>491</v>
      </c>
      <c r="J1149" s="937" t="s">
        <v>447</v>
      </c>
      <c r="K1149" s="937" t="s">
        <v>6</v>
      </c>
      <c r="L1149" s="937" t="s">
        <v>120</v>
      </c>
      <c r="M1149" s="962" t="s">
        <v>191</v>
      </c>
      <c r="N1149" s="677">
        <f t="shared" ca="1" si="197"/>
        <v>287155.32967106567</v>
      </c>
      <c r="O1149" s="677">
        <f t="shared" ca="1" si="196"/>
        <v>151804.47798058513</v>
      </c>
      <c r="P1149" s="677">
        <f t="shared" ca="1" si="196"/>
        <v>14423.421350192877</v>
      </c>
      <c r="Q1149" s="677">
        <f t="shared" ca="1" si="196"/>
        <v>34490.17468381612</v>
      </c>
      <c r="R1149" s="677">
        <f t="shared" ca="1" si="196"/>
        <v>14502.951363358394</v>
      </c>
      <c r="S1149" s="677">
        <f t="shared" ca="1" si="196"/>
        <v>30590.210229801873</v>
      </c>
      <c r="T1149" s="677">
        <f t="shared" ca="1" si="196"/>
        <v>0</v>
      </c>
      <c r="U1149" s="677">
        <f t="shared" ca="1" si="196"/>
        <v>199.77780454794916</v>
      </c>
      <c r="V1149" s="677">
        <f t="shared" ca="1" si="196"/>
        <v>2830.8285270462175</v>
      </c>
      <c r="W1149" s="677">
        <f t="shared" ca="1" si="194"/>
        <v>2422.8751596939405</v>
      </c>
      <c r="X1149" s="677">
        <f t="shared" ca="1" si="196"/>
        <v>29459.872504983647</v>
      </c>
      <c r="Y1149" s="677">
        <f t="shared" ca="1" si="196"/>
        <v>6430.7400670395564</v>
      </c>
      <c r="Z1149" s="677">
        <f t="shared" ca="1" si="196"/>
        <v>0</v>
      </c>
      <c r="AA1149" t="str">
        <f t="shared" si="191"/>
        <v>ASR_COMP</v>
      </c>
      <c r="AB1149" s="957">
        <f t="shared" si="192"/>
        <v>44682</v>
      </c>
      <c r="AC1149" t="str">
        <f t="shared" si="193"/>
        <v>Unaudited</v>
      </c>
    </row>
    <row r="1150" spans="1:29" x14ac:dyDescent="0.25">
      <c r="A1150" t="s">
        <v>423</v>
      </c>
      <c r="B1150" t="s">
        <v>1388</v>
      </c>
      <c r="C1150" t="s">
        <v>1389</v>
      </c>
      <c r="D1150">
        <v>1900</v>
      </c>
      <c r="E1150" s="957">
        <v>1</v>
      </c>
      <c r="F1150" t="s">
        <v>441</v>
      </c>
      <c r="G1150" s="957">
        <v>91</v>
      </c>
      <c r="H1150" t="s">
        <v>385</v>
      </c>
      <c r="I1150" s="937" t="s">
        <v>491</v>
      </c>
      <c r="J1150" s="937" t="s">
        <v>447</v>
      </c>
      <c r="K1150" s="937" t="s">
        <v>6</v>
      </c>
      <c r="L1150" s="937" t="s">
        <v>45</v>
      </c>
      <c r="M1150" s="962" t="s">
        <v>166</v>
      </c>
      <c r="N1150" s="677">
        <f t="shared" ca="1" si="197"/>
        <v>319050.67359999998</v>
      </c>
      <c r="O1150" s="677">
        <f t="shared" ca="1" si="196"/>
        <v>273488.74243739899</v>
      </c>
      <c r="P1150" s="677">
        <f t="shared" ca="1" si="196"/>
        <v>7580.4653863671074</v>
      </c>
      <c r="Q1150" s="677">
        <f t="shared" ca="1" si="196"/>
        <v>14871.875656331911</v>
      </c>
      <c r="R1150" s="677">
        <f t="shared" ca="1" si="196"/>
        <v>2956.8389629207286</v>
      </c>
      <c r="S1150" s="677">
        <f t="shared" ca="1" si="196"/>
        <v>5592.5885667177017</v>
      </c>
      <c r="T1150" s="677">
        <f t="shared" ca="1" si="196"/>
        <v>3261.3667170733429</v>
      </c>
      <c r="U1150" s="677">
        <f t="shared" ca="1" si="196"/>
        <v>131.83876981871472</v>
      </c>
      <c r="V1150" s="677">
        <f t="shared" ca="1" si="196"/>
        <v>296.34007789312193</v>
      </c>
      <c r="W1150" s="677">
        <f t="shared" ca="1" si="194"/>
        <v>22.795390607163224</v>
      </c>
      <c r="X1150" s="677">
        <f t="shared" ca="1" si="196"/>
        <v>9885.5305028117127</v>
      </c>
      <c r="Y1150" s="677">
        <f t="shared" ca="1" si="196"/>
        <v>962.29113205953331</v>
      </c>
      <c r="Z1150" s="677">
        <f t="shared" ca="1" si="196"/>
        <v>0</v>
      </c>
      <c r="AA1150" t="str">
        <f t="shared" si="191"/>
        <v>ASR_COMP</v>
      </c>
      <c r="AB1150" s="957">
        <f t="shared" si="192"/>
        <v>44682</v>
      </c>
      <c r="AC1150" t="str">
        <f t="shared" si="193"/>
        <v>Unaudited</v>
      </c>
    </row>
    <row r="1151" spans="1:29" x14ac:dyDescent="0.25">
      <c r="A1151" t="s">
        <v>423</v>
      </c>
      <c r="B1151" t="s">
        <v>1388</v>
      </c>
      <c r="C1151" t="s">
        <v>1389</v>
      </c>
      <c r="D1151">
        <v>1900</v>
      </c>
      <c r="E1151" s="957">
        <v>1</v>
      </c>
      <c r="F1151" t="s">
        <v>441</v>
      </c>
      <c r="G1151" s="957">
        <v>91</v>
      </c>
      <c r="H1151" t="s">
        <v>385</v>
      </c>
      <c r="I1151" s="937" t="s">
        <v>491</v>
      </c>
      <c r="J1151" s="937" t="s">
        <v>447</v>
      </c>
      <c r="K1151" s="937" t="s">
        <v>6</v>
      </c>
      <c r="L1151" s="937" t="s">
        <v>46</v>
      </c>
      <c r="M1151" s="962" t="s">
        <v>167</v>
      </c>
      <c r="N1151" s="677">
        <f t="shared" ca="1" si="197"/>
        <v>-138.27154983605669</v>
      </c>
      <c r="O1151" s="677">
        <f t="shared" ca="1" si="196"/>
        <v>-14.944615241567192</v>
      </c>
      <c r="P1151" s="677">
        <f t="shared" ca="1" si="196"/>
        <v>-2.340985704889551</v>
      </c>
      <c r="Q1151" s="677">
        <f t="shared" ca="1" si="196"/>
        <v>-56.190490702624757</v>
      </c>
      <c r="R1151" s="677">
        <f t="shared" ca="1" si="196"/>
        <v>-37.712901618988845</v>
      </c>
      <c r="S1151" s="677">
        <f t="shared" ca="1" si="196"/>
        <v>-3.6810889510546163</v>
      </c>
      <c r="T1151" s="677">
        <f t="shared" ca="1" si="196"/>
        <v>0</v>
      </c>
      <c r="U1151" s="677">
        <f t="shared" ca="1" si="196"/>
        <v>0</v>
      </c>
      <c r="V1151" s="677">
        <f t="shared" ca="1" si="196"/>
        <v>-3.3470019099623061</v>
      </c>
      <c r="W1151" s="677">
        <f t="shared" ca="1" si="194"/>
        <v>0</v>
      </c>
      <c r="X1151" s="677">
        <f t="shared" ca="1" si="196"/>
        <v>-11.838365223050722</v>
      </c>
      <c r="Y1151" s="677">
        <f t="shared" ca="1" si="196"/>
        <v>-8.2161004839187228</v>
      </c>
      <c r="Z1151" s="677">
        <f t="shared" ca="1" si="196"/>
        <v>0</v>
      </c>
      <c r="AA1151" t="str">
        <f t="shared" si="191"/>
        <v>ASR_COMP</v>
      </c>
      <c r="AB1151" s="957">
        <f t="shared" si="192"/>
        <v>44682</v>
      </c>
      <c r="AC1151" t="str">
        <f t="shared" si="193"/>
        <v>Unaudited</v>
      </c>
    </row>
    <row r="1152" spans="1:29" x14ac:dyDescent="0.25">
      <c r="A1152" t="s">
        <v>423</v>
      </c>
      <c r="B1152" t="s">
        <v>1388</v>
      </c>
      <c r="C1152" t="s">
        <v>1389</v>
      </c>
      <c r="D1152">
        <v>1900</v>
      </c>
      <c r="E1152" s="957">
        <v>1</v>
      </c>
      <c r="F1152" t="s">
        <v>441</v>
      </c>
      <c r="G1152" s="957">
        <v>91</v>
      </c>
      <c r="H1152" t="s">
        <v>385</v>
      </c>
      <c r="I1152" s="937" t="s">
        <v>491</v>
      </c>
      <c r="J1152" s="937" t="s">
        <v>447</v>
      </c>
      <c r="K1152" s="937" t="s">
        <v>6</v>
      </c>
      <c r="L1152" s="945" t="s">
        <v>168</v>
      </c>
      <c r="M1152" s="960" t="s">
        <v>464</v>
      </c>
      <c r="N1152" s="677">
        <f t="shared" ca="1" si="197"/>
        <v>-88168.255488288123</v>
      </c>
      <c r="O1152" s="677">
        <f t="shared" ca="1" si="196"/>
        <v>-59017.479735521141</v>
      </c>
      <c r="P1152" s="677">
        <f t="shared" ca="1" si="196"/>
        <v>-4157.8075422503025</v>
      </c>
      <c r="Q1152" s="677">
        <f t="shared" ca="1" si="196"/>
        <v>-7593.5506551044864</v>
      </c>
      <c r="R1152" s="677">
        <f t="shared" ca="1" si="196"/>
        <v>-2540.8879994439271</v>
      </c>
      <c r="S1152" s="677">
        <f t="shared" ca="1" si="196"/>
        <v>-6117.0054954048801</v>
      </c>
      <c r="T1152" s="677">
        <f t="shared" ca="1" si="196"/>
        <v>0</v>
      </c>
      <c r="U1152" s="677">
        <f t="shared" ca="1" si="196"/>
        <v>-146.78023033232009</v>
      </c>
      <c r="V1152" s="677">
        <f t="shared" ca="1" si="196"/>
        <v>-616.52391425464361</v>
      </c>
      <c r="W1152" s="677">
        <f t="shared" ca="1" si="194"/>
        <v>-429.18635487367987</v>
      </c>
      <c r="X1152" s="677">
        <f t="shared" ca="1" si="196"/>
        <v>-6134.1601177033017</v>
      </c>
      <c r="Y1152" s="677">
        <f t="shared" ca="1" si="196"/>
        <v>-1414.8734433994236</v>
      </c>
      <c r="Z1152" s="677">
        <f t="shared" ca="1" si="196"/>
        <v>0</v>
      </c>
      <c r="AA1152" t="str">
        <f t="shared" si="191"/>
        <v>ASR_COMP</v>
      </c>
      <c r="AB1152" s="957">
        <f t="shared" si="192"/>
        <v>44682</v>
      </c>
      <c r="AC1152" t="str">
        <f t="shared" si="193"/>
        <v>Unaudited</v>
      </c>
    </row>
    <row r="1153" spans="1:29" x14ac:dyDescent="0.25">
      <c r="A1153" t="s">
        <v>423</v>
      </c>
      <c r="B1153" t="s">
        <v>1388</v>
      </c>
      <c r="C1153" t="s">
        <v>1389</v>
      </c>
      <c r="D1153">
        <v>1900</v>
      </c>
      <c r="E1153" s="957">
        <v>1</v>
      </c>
      <c r="F1153" t="s">
        <v>441</v>
      </c>
      <c r="G1153" s="957">
        <v>91</v>
      </c>
      <c r="H1153" t="s">
        <v>385</v>
      </c>
      <c r="I1153" s="962" t="s">
        <v>491</v>
      </c>
      <c r="J1153" s="962" t="s">
        <v>447</v>
      </c>
      <c r="K1153" s="962" t="s">
        <v>437</v>
      </c>
      <c r="L1153" s="937" t="s">
        <v>123</v>
      </c>
      <c r="M1153" s="962" t="s">
        <v>32</v>
      </c>
      <c r="N1153" s="677">
        <f t="shared" ca="1" si="197"/>
        <v>0</v>
      </c>
      <c r="O1153" s="677">
        <f t="shared" ca="1" si="196"/>
        <v>0</v>
      </c>
      <c r="P1153" s="677">
        <f t="shared" ca="1" si="196"/>
        <v>0</v>
      </c>
      <c r="Q1153" s="677">
        <f t="shared" ca="1" si="196"/>
        <v>0</v>
      </c>
      <c r="R1153" s="677">
        <f t="shared" ca="1" si="196"/>
        <v>0</v>
      </c>
      <c r="S1153" s="677">
        <f t="shared" ca="1" si="196"/>
        <v>0</v>
      </c>
      <c r="T1153" s="677">
        <f t="shared" ca="1" si="196"/>
        <v>0</v>
      </c>
      <c r="U1153" s="677">
        <f t="shared" ca="1" si="196"/>
        <v>0</v>
      </c>
      <c r="V1153" s="677">
        <f t="shared" ca="1" si="196"/>
        <v>0</v>
      </c>
      <c r="W1153" s="677">
        <f t="shared" ca="1" si="194"/>
        <v>0</v>
      </c>
      <c r="X1153" s="677">
        <f t="shared" ca="1" si="196"/>
        <v>0</v>
      </c>
      <c r="Y1153" s="677">
        <f t="shared" ca="1" si="196"/>
        <v>0</v>
      </c>
      <c r="Z1153" s="677">
        <f t="shared" ca="1" si="196"/>
        <v>0</v>
      </c>
      <c r="AA1153" t="str">
        <f t="shared" si="191"/>
        <v>ASR_COMP</v>
      </c>
      <c r="AB1153" s="957">
        <f t="shared" si="192"/>
        <v>44682</v>
      </c>
      <c r="AC1153" t="str">
        <f t="shared" si="193"/>
        <v>Unaudited</v>
      </c>
    </row>
    <row r="1154" spans="1:29" x14ac:dyDescent="0.25">
      <c r="A1154" t="s">
        <v>423</v>
      </c>
      <c r="B1154" t="s">
        <v>1388</v>
      </c>
      <c r="C1154" t="s">
        <v>1389</v>
      </c>
      <c r="D1154">
        <v>1900</v>
      </c>
      <c r="E1154" s="957">
        <v>1</v>
      </c>
      <c r="F1154" t="s">
        <v>441</v>
      </c>
      <c r="G1154" s="957">
        <v>91</v>
      </c>
      <c r="H1154" t="s">
        <v>385</v>
      </c>
      <c r="I1154" s="937" t="s">
        <v>491</v>
      </c>
      <c r="J1154" s="937" t="s">
        <v>447</v>
      </c>
      <c r="K1154" s="937" t="s">
        <v>437</v>
      </c>
      <c r="L1154" s="943" t="s">
        <v>946</v>
      </c>
      <c r="M1154" s="963" t="s">
        <v>938</v>
      </c>
      <c r="N1154" s="677">
        <f t="shared" ca="1" si="197"/>
        <v>0</v>
      </c>
      <c r="O1154" s="677">
        <f t="shared" ca="1" si="196"/>
        <v>0</v>
      </c>
      <c r="P1154" s="677">
        <f t="shared" ca="1" si="196"/>
        <v>0</v>
      </c>
      <c r="Q1154" s="677">
        <f t="shared" ca="1" si="196"/>
        <v>0</v>
      </c>
      <c r="R1154" s="677">
        <f t="shared" ca="1" si="196"/>
        <v>0</v>
      </c>
      <c r="S1154" s="677">
        <f t="shared" ca="1" si="196"/>
        <v>0</v>
      </c>
      <c r="T1154" s="677">
        <f t="shared" ca="1" si="196"/>
        <v>0</v>
      </c>
      <c r="U1154" s="677">
        <f t="shared" ca="1" si="196"/>
        <v>0</v>
      </c>
      <c r="V1154" s="677">
        <f t="shared" ca="1" si="196"/>
        <v>0</v>
      </c>
      <c r="W1154" s="677">
        <f t="shared" ca="1" si="194"/>
        <v>0</v>
      </c>
      <c r="X1154" s="677">
        <f t="shared" ca="1" si="196"/>
        <v>0</v>
      </c>
      <c r="Y1154" s="677">
        <f t="shared" ca="1" si="196"/>
        <v>0</v>
      </c>
      <c r="Z1154" s="677">
        <f t="shared" ca="1" si="196"/>
        <v>0</v>
      </c>
      <c r="AA1154" t="str">
        <f t="shared" ref="AA1154:AA1217" si="198">file_name</f>
        <v>ASR_COMP</v>
      </c>
      <c r="AB1154" s="957">
        <f t="shared" ref="AB1154:AB1217" si="199">file_date</f>
        <v>44682</v>
      </c>
      <c r="AC1154" t="str">
        <f t="shared" ref="AC1154:AC1217" si="200">status</f>
        <v>Unaudited</v>
      </c>
    </row>
    <row r="1155" spans="1:29" x14ac:dyDescent="0.25">
      <c r="A1155" t="s">
        <v>423</v>
      </c>
      <c r="B1155" t="s">
        <v>1388</v>
      </c>
      <c r="C1155" t="s">
        <v>1389</v>
      </c>
      <c r="D1155">
        <v>1900</v>
      </c>
      <c r="E1155" s="957">
        <v>1</v>
      </c>
      <c r="F1155" t="s">
        <v>441</v>
      </c>
      <c r="G1155" s="957">
        <v>91</v>
      </c>
      <c r="H1155" t="s">
        <v>385</v>
      </c>
      <c r="I1155" s="937" t="s">
        <v>491</v>
      </c>
      <c r="J1155" s="937" t="s">
        <v>447</v>
      </c>
      <c r="K1155" s="937" t="s">
        <v>437</v>
      </c>
      <c r="L1155" s="943" t="s">
        <v>170</v>
      </c>
      <c r="M1155" s="963" t="s">
        <v>40</v>
      </c>
      <c r="N1155" s="677">
        <f t="shared" ca="1" si="197"/>
        <v>12303.922041340193</v>
      </c>
      <c r="O1155" s="677">
        <f t="shared" ca="1" si="196"/>
        <v>9931.5506620512078</v>
      </c>
      <c r="P1155" s="677">
        <f t="shared" ca="1" si="196"/>
        <v>275.27925045713084</v>
      </c>
      <c r="Q1155" s="677">
        <f t="shared" ca="1" si="196"/>
        <v>802.10884243462215</v>
      </c>
      <c r="R1155" s="677">
        <f t="shared" ca="1" si="196"/>
        <v>159.47596205218045</v>
      </c>
      <c r="S1155" s="677">
        <f t="shared" ca="1" si="196"/>
        <v>382.05761918728257</v>
      </c>
      <c r="T1155" s="677">
        <f t="shared" ca="1" si="196"/>
        <v>0</v>
      </c>
      <c r="U1155" s="677">
        <f t="shared" ca="1" si="196"/>
        <v>9.0065639395104906</v>
      </c>
      <c r="V1155" s="677">
        <f t="shared" ca="1" si="196"/>
        <v>15.982987105236784</v>
      </c>
      <c r="W1155" s="677">
        <f t="shared" ca="1" si="194"/>
        <v>1.2294605465566757</v>
      </c>
      <c r="X1155" s="677">
        <f t="shared" ca="1" si="196"/>
        <v>675.32989477967942</v>
      </c>
      <c r="Y1155" s="677">
        <f t="shared" ca="1" si="196"/>
        <v>51.900798786785387</v>
      </c>
      <c r="Z1155" s="677">
        <f t="shared" ca="1" si="196"/>
        <v>0</v>
      </c>
      <c r="AA1155" t="str">
        <f t="shared" si="198"/>
        <v>ASR_COMP</v>
      </c>
      <c r="AB1155" s="957">
        <f t="shared" si="199"/>
        <v>44682</v>
      </c>
      <c r="AC1155" t="str">
        <f t="shared" si="200"/>
        <v>Unaudited</v>
      </c>
    </row>
    <row r="1156" spans="1:29" x14ac:dyDescent="0.25">
      <c r="A1156" t="s">
        <v>423</v>
      </c>
      <c r="B1156" t="s">
        <v>1388</v>
      </c>
      <c r="C1156" t="s">
        <v>1389</v>
      </c>
      <c r="D1156">
        <v>1900</v>
      </c>
      <c r="E1156" s="957">
        <v>1</v>
      </c>
      <c r="F1156" t="s">
        <v>441</v>
      </c>
      <c r="G1156" s="957">
        <v>91</v>
      </c>
      <c r="H1156" t="s">
        <v>385</v>
      </c>
      <c r="I1156" s="937" t="s">
        <v>491</v>
      </c>
      <c r="J1156" s="937" t="s">
        <v>447</v>
      </c>
      <c r="K1156" s="937" t="s">
        <v>437</v>
      </c>
      <c r="L1156" s="947" t="s">
        <v>171</v>
      </c>
      <c r="M1156" s="964" t="s">
        <v>332</v>
      </c>
      <c r="N1156" s="677">
        <f t="shared" ca="1" si="197"/>
        <v>0</v>
      </c>
      <c r="O1156" s="677">
        <f t="shared" ca="1" si="196"/>
        <v>0</v>
      </c>
      <c r="P1156" s="677">
        <f t="shared" ca="1" si="196"/>
        <v>0</v>
      </c>
      <c r="Q1156" s="677">
        <f t="shared" ca="1" si="196"/>
        <v>0</v>
      </c>
      <c r="R1156" s="677">
        <f t="shared" ca="1" si="196"/>
        <v>0</v>
      </c>
      <c r="S1156" s="677">
        <f t="shared" ca="1" si="196"/>
        <v>0</v>
      </c>
      <c r="T1156" s="677">
        <f t="shared" ca="1" si="196"/>
        <v>0</v>
      </c>
      <c r="U1156" s="677">
        <f t="shared" ca="1" si="196"/>
        <v>0</v>
      </c>
      <c r="V1156" s="677">
        <f t="shared" ca="1" si="196"/>
        <v>0</v>
      </c>
      <c r="W1156" s="677">
        <f t="shared" ca="1" si="194"/>
        <v>0</v>
      </c>
      <c r="X1156" s="677">
        <f t="shared" ca="1" si="196"/>
        <v>0</v>
      </c>
      <c r="Y1156" s="677">
        <f t="shared" ca="1" si="196"/>
        <v>0</v>
      </c>
      <c r="Z1156" s="677">
        <f t="shared" ca="1" si="196"/>
        <v>0</v>
      </c>
      <c r="AA1156" t="str">
        <f t="shared" si="198"/>
        <v>ASR_COMP</v>
      </c>
      <c r="AB1156" s="957">
        <f t="shared" si="199"/>
        <v>44682</v>
      </c>
      <c r="AC1156" t="str">
        <f t="shared" si="200"/>
        <v>Unaudited</v>
      </c>
    </row>
    <row r="1157" spans="1:29" x14ac:dyDescent="0.25">
      <c r="A1157" t="s">
        <v>423</v>
      </c>
      <c r="B1157" t="s">
        <v>1388</v>
      </c>
      <c r="C1157" t="s">
        <v>1389</v>
      </c>
      <c r="D1157">
        <v>1900</v>
      </c>
      <c r="E1157" s="957">
        <v>1</v>
      </c>
      <c r="F1157" t="s">
        <v>441</v>
      </c>
      <c r="G1157" s="957">
        <v>91</v>
      </c>
      <c r="H1157" t="s">
        <v>385</v>
      </c>
      <c r="I1157" s="963" t="s">
        <v>491</v>
      </c>
      <c r="J1157" s="963" t="s">
        <v>453</v>
      </c>
      <c r="K1157" s="963" t="s">
        <v>438</v>
      </c>
      <c r="L1157" s="943" t="s">
        <v>124</v>
      </c>
      <c r="M1157" s="963" t="s">
        <v>27</v>
      </c>
      <c r="N1157" s="677">
        <f t="shared" ca="1" si="197"/>
        <v>3602208.1802772856</v>
      </c>
      <c r="O1157" s="677">
        <f t="shared" ca="1" si="196"/>
        <v>-3722.9820596629766</v>
      </c>
      <c r="P1157" s="677">
        <f t="shared" ca="1" si="196"/>
        <v>3605931.1623369488</v>
      </c>
      <c r="Q1157" s="677">
        <f t="shared" ca="1" si="196"/>
        <v>0</v>
      </c>
      <c r="R1157" s="677">
        <f t="shared" ca="1" si="196"/>
        <v>0</v>
      </c>
      <c r="S1157" s="677">
        <f t="shared" ca="1" si="196"/>
        <v>0</v>
      </c>
      <c r="T1157" s="677">
        <f t="shared" ca="1" si="196"/>
        <v>0</v>
      </c>
      <c r="U1157" s="677">
        <f t="shared" ca="1" si="196"/>
        <v>0</v>
      </c>
      <c r="V1157" s="677">
        <f t="shared" ca="1" si="196"/>
        <v>0</v>
      </c>
      <c r="W1157" s="677">
        <f t="shared" ca="1" si="194"/>
        <v>0</v>
      </c>
      <c r="X1157" s="677">
        <f t="shared" ca="1" si="196"/>
        <v>0</v>
      </c>
      <c r="Y1157" s="677">
        <f t="shared" ca="1" si="196"/>
        <v>0</v>
      </c>
      <c r="Z1157" s="677">
        <f t="shared" ca="1" si="196"/>
        <v>0</v>
      </c>
      <c r="AA1157" t="str">
        <f t="shared" si="198"/>
        <v>ASR_COMP</v>
      </c>
      <c r="AB1157" s="957">
        <f t="shared" si="199"/>
        <v>44682</v>
      </c>
      <c r="AC1157" t="str">
        <f t="shared" si="200"/>
        <v>Unaudited</v>
      </c>
    </row>
    <row r="1158" spans="1:29" x14ac:dyDescent="0.25">
      <c r="A1158" t="s">
        <v>423</v>
      </c>
      <c r="B1158" t="s">
        <v>1388</v>
      </c>
      <c r="C1158" t="s">
        <v>1389</v>
      </c>
      <c r="D1158">
        <v>1900</v>
      </c>
      <c r="E1158" s="957">
        <v>1</v>
      </c>
      <c r="F1158" t="s">
        <v>441</v>
      </c>
      <c r="G1158" s="957">
        <v>91</v>
      </c>
      <c r="H1158" t="s">
        <v>385</v>
      </c>
      <c r="I1158" s="937" t="s">
        <v>491</v>
      </c>
      <c r="J1158" s="937" t="s">
        <v>453</v>
      </c>
      <c r="K1158" s="937" t="s">
        <v>438</v>
      </c>
      <c r="L1158" s="937" t="s">
        <v>125</v>
      </c>
      <c r="M1158" s="962" t="s">
        <v>100</v>
      </c>
      <c r="N1158" s="677">
        <f t="shared" ca="1" si="197"/>
        <v>180578.39319869422</v>
      </c>
      <c r="O1158" s="677">
        <f t="shared" ca="1" si="196"/>
        <v>80301.65963553109</v>
      </c>
      <c r="P1158" s="677">
        <f t="shared" ca="1" si="196"/>
        <v>100276.73356316311</v>
      </c>
      <c r="Q1158" s="677">
        <f t="shared" ca="1" si="196"/>
        <v>0</v>
      </c>
      <c r="R1158" s="677">
        <f t="shared" ca="1" si="196"/>
        <v>0</v>
      </c>
      <c r="S1158" s="677">
        <f t="shared" ca="1" si="196"/>
        <v>0</v>
      </c>
      <c r="T1158" s="677">
        <f t="shared" ca="1" si="196"/>
        <v>0</v>
      </c>
      <c r="U1158" s="677">
        <f t="shared" ca="1" si="196"/>
        <v>0</v>
      </c>
      <c r="V1158" s="677">
        <f t="shared" ca="1" si="196"/>
        <v>0</v>
      </c>
      <c r="W1158" s="677">
        <f t="shared" ca="1" si="194"/>
        <v>0</v>
      </c>
      <c r="X1158" s="677">
        <f t="shared" ca="1" si="196"/>
        <v>0</v>
      </c>
      <c r="Y1158" s="677">
        <f t="shared" ca="1" si="196"/>
        <v>0</v>
      </c>
      <c r="Z1158" s="677">
        <f t="shared" ca="1" si="196"/>
        <v>0</v>
      </c>
      <c r="AA1158" t="str">
        <f t="shared" si="198"/>
        <v>ASR_COMP</v>
      </c>
      <c r="AB1158" s="957">
        <f t="shared" si="199"/>
        <v>44682</v>
      </c>
      <c r="AC1158" t="str">
        <f t="shared" si="200"/>
        <v>Unaudited</v>
      </c>
    </row>
    <row r="1159" spans="1:29" x14ac:dyDescent="0.25">
      <c r="A1159" t="s">
        <v>423</v>
      </c>
      <c r="B1159" t="s">
        <v>1388</v>
      </c>
      <c r="C1159" t="s">
        <v>1389</v>
      </c>
      <c r="D1159">
        <v>1900</v>
      </c>
      <c r="E1159" s="957">
        <v>1</v>
      </c>
      <c r="F1159" t="s">
        <v>441</v>
      </c>
      <c r="G1159" s="957">
        <v>91</v>
      </c>
      <c r="H1159" t="s">
        <v>385</v>
      </c>
      <c r="I1159" s="937" t="s">
        <v>491</v>
      </c>
      <c r="J1159" s="937" t="s">
        <v>453</v>
      </c>
      <c r="K1159" s="937" t="s">
        <v>438</v>
      </c>
      <c r="L1159" s="937" t="s">
        <v>126</v>
      </c>
      <c r="M1159" s="962" t="s">
        <v>101</v>
      </c>
      <c r="N1159" s="677">
        <f t="shared" ca="1" si="197"/>
        <v>494313.08770214685</v>
      </c>
      <c r="O1159" s="677">
        <f t="shared" ca="1" si="196"/>
        <v>368344.67423228448</v>
      </c>
      <c r="P1159" s="677">
        <f t="shared" ca="1" si="196"/>
        <v>125968.41346986235</v>
      </c>
      <c r="Q1159" s="677">
        <f t="shared" ca="1" si="196"/>
        <v>0</v>
      </c>
      <c r="R1159" s="677">
        <f t="shared" ca="1" si="196"/>
        <v>0</v>
      </c>
      <c r="S1159" s="677">
        <f t="shared" ca="1" si="196"/>
        <v>0</v>
      </c>
      <c r="T1159" s="677">
        <f t="shared" ca="1" si="196"/>
        <v>0</v>
      </c>
      <c r="U1159" s="677">
        <f t="shared" ca="1" si="196"/>
        <v>0</v>
      </c>
      <c r="V1159" s="677">
        <f t="shared" ca="1" si="196"/>
        <v>0</v>
      </c>
      <c r="W1159" s="677">
        <f t="shared" ca="1" si="194"/>
        <v>0</v>
      </c>
      <c r="X1159" s="677">
        <f t="shared" ca="1" si="196"/>
        <v>0</v>
      </c>
      <c r="Y1159" s="677">
        <f t="shared" ca="1" si="196"/>
        <v>0</v>
      </c>
      <c r="Z1159" s="677">
        <f t="shared" ca="1" si="196"/>
        <v>0</v>
      </c>
      <c r="AA1159" t="str">
        <f t="shared" si="198"/>
        <v>ASR_COMP</v>
      </c>
      <c r="AB1159" s="957">
        <f t="shared" si="199"/>
        <v>44682</v>
      </c>
      <c r="AC1159" t="str">
        <f t="shared" si="200"/>
        <v>Unaudited</v>
      </c>
    </row>
    <row r="1160" spans="1:29" x14ac:dyDescent="0.25">
      <c r="A1160" t="s">
        <v>423</v>
      </c>
      <c r="B1160" t="s">
        <v>1388</v>
      </c>
      <c r="C1160" t="s">
        <v>1389</v>
      </c>
      <c r="D1160">
        <v>1900</v>
      </c>
      <c r="E1160" s="957">
        <v>1</v>
      </c>
      <c r="F1160" t="s">
        <v>441</v>
      </c>
      <c r="G1160" s="957">
        <v>91</v>
      </c>
      <c r="H1160" t="s">
        <v>385</v>
      </c>
      <c r="I1160" s="937" t="s">
        <v>491</v>
      </c>
      <c r="J1160" s="937" t="s">
        <v>453</v>
      </c>
      <c r="K1160" s="937" t="s">
        <v>438</v>
      </c>
      <c r="L1160" s="937" t="s">
        <v>127</v>
      </c>
      <c r="M1160" s="962" t="s">
        <v>102</v>
      </c>
      <c r="N1160" s="677">
        <f t="shared" ca="1" si="197"/>
        <v>117964.05224646218</v>
      </c>
      <c r="O1160" s="677">
        <f t="shared" ca="1" si="196"/>
        <v>70784.794534768094</v>
      </c>
      <c r="P1160" s="677">
        <f t="shared" ca="1" si="196"/>
        <v>47179.257711694074</v>
      </c>
      <c r="Q1160" s="677">
        <f t="shared" ca="1" si="196"/>
        <v>0</v>
      </c>
      <c r="R1160" s="677">
        <f t="shared" ca="1" si="196"/>
        <v>0</v>
      </c>
      <c r="S1160" s="677">
        <f t="shared" ca="1" si="196"/>
        <v>0</v>
      </c>
      <c r="T1160" s="677">
        <f t="shared" ca="1" si="196"/>
        <v>0</v>
      </c>
      <c r="U1160" s="677">
        <f t="shared" ca="1" si="196"/>
        <v>0</v>
      </c>
      <c r="V1160" s="677">
        <f t="shared" ca="1" si="196"/>
        <v>0</v>
      </c>
      <c r="W1160" s="677">
        <f t="shared" ca="1" si="194"/>
        <v>0</v>
      </c>
      <c r="X1160" s="677">
        <f t="shared" ca="1" si="196"/>
        <v>0</v>
      </c>
      <c r="Y1160" s="677">
        <f t="shared" ca="1" si="196"/>
        <v>0</v>
      </c>
      <c r="Z1160" s="677">
        <f t="shared" ca="1" si="196"/>
        <v>0</v>
      </c>
      <c r="AA1160" t="str">
        <f t="shared" si="198"/>
        <v>ASR_COMP</v>
      </c>
      <c r="AB1160" s="957">
        <f t="shared" si="199"/>
        <v>44682</v>
      </c>
      <c r="AC1160" t="str">
        <f t="shared" si="200"/>
        <v>Unaudited</v>
      </c>
    </row>
    <row r="1161" spans="1:29" x14ac:dyDescent="0.25">
      <c r="A1161" t="s">
        <v>423</v>
      </c>
      <c r="B1161" t="s">
        <v>1388</v>
      </c>
      <c r="C1161" t="s">
        <v>1389</v>
      </c>
      <c r="D1161">
        <v>1900</v>
      </c>
      <c r="E1161" s="957">
        <v>1</v>
      </c>
      <c r="F1161" t="s">
        <v>441</v>
      </c>
      <c r="G1161" s="957">
        <v>91</v>
      </c>
      <c r="H1161" t="s">
        <v>385</v>
      </c>
      <c r="I1161" s="937" t="s">
        <v>491</v>
      </c>
      <c r="J1161" s="937" t="s">
        <v>453</v>
      </c>
      <c r="K1161" s="937" t="s">
        <v>438</v>
      </c>
      <c r="L1161" s="945" t="s">
        <v>128</v>
      </c>
      <c r="M1161" s="960" t="s">
        <v>103</v>
      </c>
      <c r="N1161" s="677">
        <f t="shared" ca="1" si="197"/>
        <v>409623.03925340017</v>
      </c>
      <c r="O1161" s="677">
        <f t="shared" ca="1" si="196"/>
        <v>78852.727613814903</v>
      </c>
      <c r="P1161" s="677">
        <f t="shared" ca="1" si="196"/>
        <v>330770.31163958524</v>
      </c>
      <c r="Q1161" s="677">
        <f t="shared" ca="1" si="196"/>
        <v>0</v>
      </c>
      <c r="R1161" s="677">
        <f t="shared" ca="1" si="196"/>
        <v>0</v>
      </c>
      <c r="S1161" s="677">
        <f t="shared" ca="1" si="196"/>
        <v>0</v>
      </c>
      <c r="T1161" s="677">
        <f t="shared" ca="1" si="196"/>
        <v>0</v>
      </c>
      <c r="U1161" s="677">
        <f t="shared" ca="1" si="196"/>
        <v>0</v>
      </c>
      <c r="V1161" s="677">
        <f t="shared" ca="1" si="196"/>
        <v>0</v>
      </c>
      <c r="W1161" s="677">
        <f t="shared" ca="1" si="194"/>
        <v>0</v>
      </c>
      <c r="X1161" s="677">
        <f t="shared" ca="1" si="196"/>
        <v>0</v>
      </c>
      <c r="Y1161" s="677">
        <f t="shared" ca="1" si="196"/>
        <v>0</v>
      </c>
      <c r="Z1161" s="677">
        <f t="shared" ca="1" si="196"/>
        <v>0</v>
      </c>
      <c r="AA1161" t="str">
        <f t="shared" si="198"/>
        <v>ASR_COMP</v>
      </c>
      <c r="AB1161" s="957">
        <f t="shared" si="199"/>
        <v>44682</v>
      </c>
      <c r="AC1161" t="str">
        <f t="shared" si="200"/>
        <v>Unaudited</v>
      </c>
    </row>
    <row r="1162" spans="1:29" x14ac:dyDescent="0.25">
      <c r="A1162" t="s">
        <v>423</v>
      </c>
      <c r="B1162" t="s">
        <v>1388</v>
      </c>
      <c r="C1162" t="s">
        <v>1389</v>
      </c>
      <c r="D1162">
        <v>1900</v>
      </c>
      <c r="E1162" s="957">
        <v>1</v>
      </c>
      <c r="F1162" t="s">
        <v>441</v>
      </c>
      <c r="G1162" s="957">
        <v>91</v>
      </c>
      <c r="H1162" t="s">
        <v>385</v>
      </c>
      <c r="I1162" s="962" t="s">
        <v>491</v>
      </c>
      <c r="J1162" s="962" t="s">
        <v>453</v>
      </c>
      <c r="K1162" s="962" t="s">
        <v>438</v>
      </c>
      <c r="L1162" s="937" t="s">
        <v>129</v>
      </c>
      <c r="M1162" s="962" t="s">
        <v>28</v>
      </c>
      <c r="N1162" s="677">
        <f t="shared" ca="1" si="197"/>
        <v>82360.501876914219</v>
      </c>
      <c r="O1162" s="677">
        <f t="shared" ca="1" si="196"/>
        <v>82360.501876914219</v>
      </c>
      <c r="P1162" s="677">
        <f t="shared" ca="1" si="196"/>
        <v>0</v>
      </c>
      <c r="Q1162" s="677">
        <f t="shared" ca="1" si="196"/>
        <v>0</v>
      </c>
      <c r="R1162" s="677">
        <f t="shared" ca="1" si="196"/>
        <v>0</v>
      </c>
      <c r="S1162" s="677">
        <f t="shared" ca="1" si="196"/>
        <v>0</v>
      </c>
      <c r="T1162" s="677">
        <f t="shared" ca="1" si="196"/>
        <v>0</v>
      </c>
      <c r="U1162" s="677">
        <f t="shared" ca="1" si="196"/>
        <v>0</v>
      </c>
      <c r="V1162" s="677">
        <f t="shared" ca="1" si="196"/>
        <v>0</v>
      </c>
      <c r="W1162" s="677">
        <f t="shared" ca="1" si="194"/>
        <v>0</v>
      </c>
      <c r="X1162" s="677">
        <f t="shared" ca="1" si="196"/>
        <v>0</v>
      </c>
      <c r="Y1162" s="677">
        <f t="shared" ca="1" si="196"/>
        <v>0</v>
      </c>
      <c r="Z1162" s="677">
        <f t="shared" ca="1" si="196"/>
        <v>0</v>
      </c>
      <c r="AA1162" t="str">
        <f t="shared" si="198"/>
        <v>ASR_COMP</v>
      </c>
      <c r="AB1162" s="957">
        <f t="shared" si="199"/>
        <v>44682</v>
      </c>
      <c r="AC1162" t="str">
        <f t="shared" si="200"/>
        <v>Unaudited</v>
      </c>
    </row>
    <row r="1163" spans="1:29" x14ac:dyDescent="0.25">
      <c r="A1163" t="s">
        <v>423</v>
      </c>
      <c r="B1163" t="s">
        <v>1388</v>
      </c>
      <c r="C1163" t="s">
        <v>1389</v>
      </c>
      <c r="D1163">
        <v>1900</v>
      </c>
      <c r="E1163" s="957">
        <v>1</v>
      </c>
      <c r="F1163" t="s">
        <v>441</v>
      </c>
      <c r="G1163" s="957">
        <v>91</v>
      </c>
      <c r="H1163" t="s">
        <v>385</v>
      </c>
      <c r="I1163" s="937" t="s">
        <v>491</v>
      </c>
      <c r="J1163" s="937" t="s">
        <v>439</v>
      </c>
      <c r="K1163" s="937" t="s">
        <v>439</v>
      </c>
      <c r="L1163" s="937" t="s">
        <v>131</v>
      </c>
      <c r="M1163" s="962" t="s">
        <v>329</v>
      </c>
      <c r="N1163" s="677">
        <f t="shared" ca="1" si="197"/>
        <v>0</v>
      </c>
      <c r="O1163" s="677">
        <f t="shared" ca="1" si="196"/>
        <v>0</v>
      </c>
      <c r="P1163" s="677">
        <f t="shared" ca="1" si="196"/>
        <v>0</v>
      </c>
      <c r="Q1163" s="677">
        <f t="shared" ca="1" si="196"/>
        <v>0</v>
      </c>
      <c r="R1163" s="677">
        <f t="shared" ca="1" si="196"/>
        <v>0</v>
      </c>
      <c r="S1163" s="677">
        <f t="shared" ca="1" si="196"/>
        <v>0</v>
      </c>
      <c r="T1163" s="677">
        <f t="shared" ca="1" si="196"/>
        <v>0</v>
      </c>
      <c r="U1163" s="677">
        <f t="shared" ca="1" si="196"/>
        <v>0</v>
      </c>
      <c r="V1163" s="677">
        <f t="shared" ca="1" si="196"/>
        <v>0</v>
      </c>
      <c r="W1163" s="677">
        <f t="shared" ca="1" si="194"/>
        <v>0</v>
      </c>
      <c r="X1163" s="677">
        <f t="shared" ca="1" si="196"/>
        <v>0</v>
      </c>
      <c r="Y1163" s="677">
        <f t="shared" ca="1" si="196"/>
        <v>0</v>
      </c>
      <c r="Z1163" s="677">
        <f t="shared" ca="1" si="196"/>
        <v>0</v>
      </c>
      <c r="AA1163" t="str">
        <f t="shared" si="198"/>
        <v>ASR_COMP</v>
      </c>
      <c r="AB1163" s="957">
        <f t="shared" si="199"/>
        <v>44682</v>
      </c>
      <c r="AC1163" t="str">
        <f t="shared" si="200"/>
        <v>Unaudited</v>
      </c>
    </row>
    <row r="1164" spans="1:29" x14ac:dyDescent="0.25">
      <c r="A1164" t="s">
        <v>423</v>
      </c>
      <c r="B1164" t="s">
        <v>1388</v>
      </c>
      <c r="C1164" t="s">
        <v>1389</v>
      </c>
      <c r="D1164">
        <v>1900</v>
      </c>
      <c r="E1164" s="957">
        <v>1</v>
      </c>
      <c r="F1164" t="s">
        <v>441</v>
      </c>
      <c r="G1164" s="957">
        <v>91</v>
      </c>
      <c r="H1164" t="s">
        <v>385</v>
      </c>
      <c r="I1164" s="937" t="s">
        <v>491</v>
      </c>
      <c r="J1164" s="937" t="s">
        <v>439</v>
      </c>
      <c r="K1164" s="937" t="s">
        <v>439</v>
      </c>
      <c r="L1164" s="937" t="s">
        <v>132</v>
      </c>
      <c r="M1164" s="962" t="s">
        <v>328</v>
      </c>
      <c r="N1164" s="677">
        <f t="shared" ca="1" si="197"/>
        <v>0</v>
      </c>
      <c r="O1164" s="677">
        <f t="shared" ca="1" si="196"/>
        <v>0</v>
      </c>
      <c r="P1164" s="677">
        <f t="shared" ca="1" si="196"/>
        <v>0</v>
      </c>
      <c r="Q1164" s="677">
        <f t="shared" ca="1" si="196"/>
        <v>0</v>
      </c>
      <c r="R1164" s="677">
        <f t="shared" ca="1" si="196"/>
        <v>0</v>
      </c>
      <c r="S1164" s="677">
        <f t="shared" ca="1" si="196"/>
        <v>0</v>
      </c>
      <c r="T1164" s="677">
        <f t="shared" ca="1" si="196"/>
        <v>0</v>
      </c>
      <c r="U1164" s="677">
        <f t="shared" ca="1" si="196"/>
        <v>0</v>
      </c>
      <c r="V1164" s="677">
        <f t="shared" ca="1" si="196"/>
        <v>0</v>
      </c>
      <c r="W1164" s="677">
        <f t="shared" ca="1" si="194"/>
        <v>0</v>
      </c>
      <c r="X1164" s="677">
        <f t="shared" ca="1" si="196"/>
        <v>0</v>
      </c>
      <c r="Y1164" s="677">
        <f t="shared" ca="1" si="196"/>
        <v>0</v>
      </c>
      <c r="Z1164" s="677">
        <f t="shared" ca="1" si="196"/>
        <v>0</v>
      </c>
      <c r="AA1164" t="str">
        <f t="shared" si="198"/>
        <v>ASR_COMP</v>
      </c>
      <c r="AB1164" s="957">
        <f t="shared" si="199"/>
        <v>44682</v>
      </c>
      <c r="AC1164" t="str">
        <f t="shared" si="200"/>
        <v>Unaudited</v>
      </c>
    </row>
    <row r="1165" spans="1:29" ht="30" x14ac:dyDescent="0.25">
      <c r="A1165" t="s">
        <v>423</v>
      </c>
      <c r="B1165" t="s">
        <v>1388</v>
      </c>
      <c r="C1165" t="s">
        <v>1389</v>
      </c>
      <c r="D1165">
        <v>1900</v>
      </c>
      <c r="E1165" s="957">
        <v>1</v>
      </c>
      <c r="F1165" t="s">
        <v>441</v>
      </c>
      <c r="G1165" s="957">
        <v>91</v>
      </c>
      <c r="H1165" t="s">
        <v>385</v>
      </c>
      <c r="I1165" s="937" t="s">
        <v>491</v>
      </c>
      <c r="J1165" s="937" t="s">
        <v>439</v>
      </c>
      <c r="K1165" s="937" t="s">
        <v>439</v>
      </c>
      <c r="L1165" s="937" t="s">
        <v>133</v>
      </c>
      <c r="M1165" s="962" t="s">
        <v>182</v>
      </c>
      <c r="N1165" s="677">
        <f t="shared" ca="1" si="197"/>
        <v>0</v>
      </c>
      <c r="O1165" s="677">
        <f t="shared" ca="1" si="196"/>
        <v>0</v>
      </c>
      <c r="P1165" s="677">
        <f t="shared" ca="1" si="196"/>
        <v>0</v>
      </c>
      <c r="Q1165" s="677">
        <f t="shared" ca="1" si="196"/>
        <v>0</v>
      </c>
      <c r="R1165" s="677">
        <f t="shared" ca="1" si="196"/>
        <v>0</v>
      </c>
      <c r="S1165" s="677">
        <f t="shared" ca="1" si="196"/>
        <v>0</v>
      </c>
      <c r="T1165" s="677">
        <f t="shared" ca="1" si="196"/>
        <v>0</v>
      </c>
      <c r="U1165" s="677">
        <f t="shared" ca="1" si="196"/>
        <v>0</v>
      </c>
      <c r="V1165" s="677">
        <f t="shared" ca="1" si="196"/>
        <v>0</v>
      </c>
      <c r="W1165" s="677">
        <f t="shared" ca="1" si="194"/>
        <v>0</v>
      </c>
      <c r="X1165" s="677">
        <f t="shared" ca="1" si="196"/>
        <v>0</v>
      </c>
      <c r="Y1165" s="677">
        <f t="shared" ca="1" si="196"/>
        <v>0</v>
      </c>
      <c r="Z1165" s="677">
        <f t="shared" ca="1" si="196"/>
        <v>0</v>
      </c>
      <c r="AA1165" t="str">
        <f t="shared" si="198"/>
        <v>ASR_COMP</v>
      </c>
      <c r="AB1165" s="957">
        <f t="shared" si="199"/>
        <v>44682</v>
      </c>
      <c r="AC1165" t="str">
        <f t="shared" si="200"/>
        <v>Unaudited</v>
      </c>
    </row>
    <row r="1166" spans="1:29" x14ac:dyDescent="0.25">
      <c r="A1166" t="s">
        <v>423</v>
      </c>
      <c r="B1166" t="s">
        <v>1388</v>
      </c>
      <c r="C1166" t="s">
        <v>1389</v>
      </c>
      <c r="D1166">
        <v>1900</v>
      </c>
      <c r="E1166" s="957">
        <v>1</v>
      </c>
      <c r="F1166" t="s">
        <v>441</v>
      </c>
      <c r="G1166" s="957">
        <v>91</v>
      </c>
      <c r="H1166" t="s">
        <v>385</v>
      </c>
      <c r="I1166" s="937" t="s">
        <v>491</v>
      </c>
      <c r="J1166" s="937" t="s">
        <v>439</v>
      </c>
      <c r="K1166" s="937" t="s">
        <v>439</v>
      </c>
      <c r="L1166" s="945" t="s">
        <v>134</v>
      </c>
      <c r="M1166" s="960" t="s">
        <v>497</v>
      </c>
      <c r="N1166" s="677">
        <f t="shared" ca="1" si="197"/>
        <v>0</v>
      </c>
      <c r="O1166" s="677">
        <f t="shared" ca="1" si="196"/>
        <v>0</v>
      </c>
      <c r="P1166" s="677">
        <f t="shared" ca="1" si="196"/>
        <v>0</v>
      </c>
      <c r="Q1166" s="677">
        <f t="shared" ca="1" si="196"/>
        <v>0</v>
      </c>
      <c r="R1166" s="677">
        <f t="shared" ca="1" si="196"/>
        <v>0</v>
      </c>
      <c r="S1166" s="677">
        <f t="shared" ca="1" si="196"/>
        <v>0</v>
      </c>
      <c r="T1166" s="677">
        <f t="shared" ca="1" si="196"/>
        <v>0</v>
      </c>
      <c r="U1166" s="677">
        <f t="shared" ca="1" si="196"/>
        <v>0</v>
      </c>
      <c r="V1166" s="677">
        <f t="shared" ca="1" si="196"/>
        <v>0</v>
      </c>
      <c r="W1166" s="677">
        <f t="shared" ca="1" si="194"/>
        <v>0</v>
      </c>
      <c r="X1166" s="677">
        <f t="shared" ca="1" si="196"/>
        <v>0</v>
      </c>
      <c r="Y1166" s="677">
        <f t="shared" ca="1" si="196"/>
        <v>0</v>
      </c>
      <c r="Z1166" s="677">
        <f t="shared" ca="1" si="196"/>
        <v>0</v>
      </c>
      <c r="AA1166" t="str">
        <f t="shared" si="198"/>
        <v>ASR_COMP</v>
      </c>
      <c r="AB1166" s="957">
        <f t="shared" si="199"/>
        <v>44682</v>
      </c>
      <c r="AC1166" t="str">
        <f t="shared" si="200"/>
        <v>Unaudited</v>
      </c>
    </row>
    <row r="1167" spans="1:29" x14ac:dyDescent="0.25">
      <c r="A1167" t="s">
        <v>423</v>
      </c>
      <c r="B1167" t="s">
        <v>1388</v>
      </c>
      <c r="C1167" t="s">
        <v>1389</v>
      </c>
      <c r="D1167">
        <v>1900</v>
      </c>
      <c r="E1167" s="957">
        <v>1</v>
      </c>
      <c r="F1167" t="s">
        <v>441</v>
      </c>
      <c r="G1167" s="957">
        <v>91</v>
      </c>
      <c r="H1167" t="s">
        <v>385</v>
      </c>
      <c r="I1167" s="962" t="s">
        <v>491</v>
      </c>
      <c r="J1167" s="962" t="s">
        <v>439</v>
      </c>
      <c r="K1167" s="962" t="s">
        <v>439</v>
      </c>
      <c r="L1167" s="937" t="s">
        <v>135</v>
      </c>
      <c r="M1167" s="962" t="s">
        <v>498</v>
      </c>
      <c r="N1167" s="677">
        <f t="shared" ca="1" si="197"/>
        <v>0</v>
      </c>
      <c r="O1167" s="677">
        <f t="shared" ca="1" si="196"/>
        <v>0</v>
      </c>
      <c r="P1167" s="677">
        <f t="shared" ca="1" si="196"/>
        <v>0</v>
      </c>
      <c r="Q1167" s="677">
        <f t="shared" ca="1" si="196"/>
        <v>0</v>
      </c>
      <c r="R1167" s="677">
        <f t="shared" ca="1" si="196"/>
        <v>0</v>
      </c>
      <c r="S1167" s="677">
        <f t="shared" ca="1" si="196"/>
        <v>0</v>
      </c>
      <c r="T1167" s="677">
        <f t="shared" ca="1" si="196"/>
        <v>0</v>
      </c>
      <c r="U1167" s="677">
        <f t="shared" ca="1" si="196"/>
        <v>0</v>
      </c>
      <c r="V1167" s="677">
        <f t="shared" ca="1" si="196"/>
        <v>0</v>
      </c>
      <c r="W1167" s="677">
        <f t="shared" ca="1" si="194"/>
        <v>0</v>
      </c>
      <c r="X1167" s="677">
        <f t="shared" ca="1" si="196"/>
        <v>0</v>
      </c>
      <c r="Y1167" s="677">
        <f t="shared" ca="1" si="196"/>
        <v>0</v>
      </c>
      <c r="Z1167" s="677">
        <f t="shared" ca="1" si="196"/>
        <v>0</v>
      </c>
      <c r="AA1167" t="str">
        <f t="shared" si="198"/>
        <v>ASR_COMP</v>
      </c>
      <c r="AB1167" s="957">
        <f t="shared" si="199"/>
        <v>44682</v>
      </c>
      <c r="AC1167" t="str">
        <f t="shared" si="200"/>
        <v>Unaudited</v>
      </c>
    </row>
    <row r="1168" spans="1:29" x14ac:dyDescent="0.25">
      <c r="A1168" t="s">
        <v>423</v>
      </c>
      <c r="B1168" t="s">
        <v>1388</v>
      </c>
      <c r="C1168" t="s">
        <v>1389</v>
      </c>
      <c r="D1168">
        <v>1900</v>
      </c>
      <c r="E1168" s="957">
        <v>1</v>
      </c>
      <c r="F1168" t="s">
        <v>441</v>
      </c>
      <c r="G1168" s="957">
        <v>91</v>
      </c>
      <c r="H1168" t="s">
        <v>385</v>
      </c>
      <c r="I1168" s="937" t="s">
        <v>491</v>
      </c>
      <c r="J1168" s="937" t="s">
        <v>439</v>
      </c>
      <c r="K1168" s="937" t="s">
        <v>439</v>
      </c>
      <c r="L1168" s="937" t="s">
        <v>136</v>
      </c>
      <c r="M1168" s="962" t="s">
        <v>499</v>
      </c>
      <c r="N1168" s="677">
        <f t="shared" ca="1" si="197"/>
        <v>0</v>
      </c>
      <c r="O1168" s="677">
        <f t="shared" ca="1" si="196"/>
        <v>0</v>
      </c>
      <c r="P1168" s="677">
        <f t="shared" ca="1" si="196"/>
        <v>0</v>
      </c>
      <c r="Q1168" s="677">
        <f t="shared" ca="1" si="196"/>
        <v>0</v>
      </c>
      <c r="R1168" s="677">
        <f t="shared" ca="1" si="196"/>
        <v>0</v>
      </c>
      <c r="S1168" s="677">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7">
        <f t="shared" ca="1" si="201"/>
        <v>0</v>
      </c>
      <c r="U1168" s="677">
        <f t="shared" ca="1" si="201"/>
        <v>0</v>
      </c>
      <c r="V1168" s="677">
        <f t="shared" ca="1" si="201"/>
        <v>0</v>
      </c>
      <c r="W1168" s="677">
        <f t="shared" ca="1" si="194"/>
        <v>0</v>
      </c>
      <c r="X1168" s="677">
        <f t="shared" ca="1" si="201"/>
        <v>0</v>
      </c>
      <c r="Y1168" s="677">
        <f t="shared" ca="1" si="201"/>
        <v>0</v>
      </c>
      <c r="Z1168" s="677">
        <f t="shared" ca="1" si="201"/>
        <v>0</v>
      </c>
      <c r="AA1168" t="str">
        <f t="shared" si="198"/>
        <v>ASR_COMP</v>
      </c>
      <c r="AB1168" s="957">
        <f t="shared" si="199"/>
        <v>44682</v>
      </c>
      <c r="AC1168" t="str">
        <f t="shared" si="200"/>
        <v>Unaudited</v>
      </c>
    </row>
    <row r="1169" spans="1:29" x14ac:dyDescent="0.25">
      <c r="A1169" t="s">
        <v>423</v>
      </c>
      <c r="B1169" t="s">
        <v>1388</v>
      </c>
      <c r="C1169" t="s">
        <v>1389</v>
      </c>
      <c r="D1169">
        <v>1900</v>
      </c>
      <c r="E1169" s="957">
        <v>1</v>
      </c>
      <c r="F1169" t="s">
        <v>441</v>
      </c>
      <c r="G1169" s="957">
        <v>91</v>
      </c>
      <c r="H1169" t="s">
        <v>385</v>
      </c>
      <c r="I1169" s="937" t="s">
        <v>492</v>
      </c>
      <c r="J1169" s="937" t="s">
        <v>26</v>
      </c>
      <c r="K1169" s="937" t="s">
        <v>26</v>
      </c>
      <c r="L1169" s="937" t="s">
        <v>272</v>
      </c>
      <c r="M1169" s="962" t="s">
        <v>26</v>
      </c>
      <c r="N1169" s="677">
        <f t="shared" ca="1" si="197"/>
        <v>745928.28800730698</v>
      </c>
      <c r="O1169" s="677">
        <f t="shared" ca="1" si="201"/>
        <v>0</v>
      </c>
      <c r="P1169" s="677">
        <f t="shared" ca="1" si="201"/>
        <v>0</v>
      </c>
      <c r="Q1169" s="677">
        <f t="shared" ca="1" si="201"/>
        <v>0</v>
      </c>
      <c r="R1169" s="677">
        <f t="shared" ca="1" si="201"/>
        <v>0</v>
      </c>
      <c r="S1169" s="677">
        <f t="shared" ca="1" si="201"/>
        <v>0</v>
      </c>
      <c r="T1169" s="677">
        <f t="shared" ca="1" si="201"/>
        <v>0</v>
      </c>
      <c r="U1169" s="677">
        <f t="shared" ca="1" si="201"/>
        <v>0</v>
      </c>
      <c r="V1169" s="677">
        <f t="shared" ca="1" si="201"/>
        <v>0</v>
      </c>
      <c r="W1169" s="677">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7">
        <f t="shared" ca="1" si="201"/>
        <v>0</v>
      </c>
      <c r="Y1169" s="677">
        <f t="shared" ca="1" si="201"/>
        <v>0</v>
      </c>
      <c r="Z1169" s="677">
        <f t="shared" ca="1" si="201"/>
        <v>0</v>
      </c>
      <c r="AA1169" t="str">
        <f t="shared" si="198"/>
        <v>ASR_COMP</v>
      </c>
      <c r="AB1169" s="957">
        <f t="shared" si="199"/>
        <v>44682</v>
      </c>
      <c r="AC1169" t="str">
        <f t="shared" si="200"/>
        <v>Unaudited</v>
      </c>
    </row>
    <row r="1170" spans="1:29" x14ac:dyDescent="0.25">
      <c r="A1170" t="s">
        <v>423</v>
      </c>
      <c r="B1170" t="s">
        <v>1388</v>
      </c>
      <c r="C1170" t="s">
        <v>1389</v>
      </c>
      <c r="D1170">
        <v>1900</v>
      </c>
      <c r="E1170" s="957">
        <v>1</v>
      </c>
      <c r="F1170" t="s">
        <v>442</v>
      </c>
      <c r="G1170" s="957">
        <v>182</v>
      </c>
      <c r="H1170" t="s">
        <v>385</v>
      </c>
      <c r="I1170" s="937" t="s">
        <v>435</v>
      </c>
      <c r="J1170" s="937" t="s">
        <v>435</v>
      </c>
      <c r="K1170" s="937" t="s">
        <v>435</v>
      </c>
      <c r="L1170" s="937"/>
      <c r="M1170" s="962" t="s">
        <v>435</v>
      </c>
      <c r="N1170" s="677">
        <f t="shared" ca="1" si="197"/>
        <v>151810.77999999997</v>
      </c>
      <c r="O1170" s="677">
        <f t="shared" ca="1" si="201"/>
        <v>125649.53</v>
      </c>
      <c r="P1170" s="677">
        <f t="shared" ca="1" si="201"/>
        <v>3653.01</v>
      </c>
      <c r="Q1170" s="677">
        <f t="shared" ca="1" si="201"/>
        <v>9331.75</v>
      </c>
      <c r="R1170" s="677">
        <f t="shared" ca="1" si="201"/>
        <v>1861</v>
      </c>
      <c r="S1170" s="677">
        <f t="shared" ca="1" si="201"/>
        <v>3350.28</v>
      </c>
      <c r="T1170" s="677">
        <f t="shared" ca="1" si="201"/>
        <v>1331.94</v>
      </c>
      <c r="U1170" s="677">
        <f t="shared" ca="1" si="201"/>
        <v>80</v>
      </c>
      <c r="V1170" s="677">
        <f t="shared" ca="1" si="201"/>
        <v>192</v>
      </c>
      <c r="W1170" s="677">
        <f t="shared" ca="1" si="202"/>
        <v>18</v>
      </c>
      <c r="X1170" s="677">
        <f t="shared" ca="1" si="201"/>
        <v>5757.3</v>
      </c>
      <c r="Y1170" s="677">
        <f t="shared" ca="1" si="201"/>
        <v>585.97</v>
      </c>
      <c r="Z1170" s="677">
        <f t="shared" ca="1" si="201"/>
        <v>0</v>
      </c>
      <c r="AA1170" t="str">
        <f t="shared" si="198"/>
        <v>ASR_COMP</v>
      </c>
      <c r="AB1170" s="957">
        <f t="shared" si="199"/>
        <v>44682</v>
      </c>
      <c r="AC1170" t="str">
        <f t="shared" si="200"/>
        <v>Unaudited</v>
      </c>
    </row>
    <row r="1171" spans="1:29" x14ac:dyDescent="0.25">
      <c r="A1171" t="s">
        <v>423</v>
      </c>
      <c r="B1171" t="s">
        <v>1388</v>
      </c>
      <c r="C1171" t="s">
        <v>1389</v>
      </c>
      <c r="D1171">
        <v>1900</v>
      </c>
      <c r="E1171" s="957">
        <v>1</v>
      </c>
      <c r="F1171" t="s">
        <v>442</v>
      </c>
      <c r="G1171" s="957">
        <v>182</v>
      </c>
      <c r="H1171" t="s">
        <v>385</v>
      </c>
      <c r="I1171" s="937" t="s">
        <v>490</v>
      </c>
      <c r="J1171" s="937" t="s">
        <v>12</v>
      </c>
      <c r="K1171" s="937" t="s">
        <v>12</v>
      </c>
      <c r="L1171" s="945">
        <v>1.1000000000000001</v>
      </c>
      <c r="M1171" s="960" t="s">
        <v>12</v>
      </c>
      <c r="N1171" s="677">
        <f t="shared" ca="1" si="197"/>
        <v>36424299.44666747</v>
      </c>
      <c r="O1171" s="677">
        <f t="shared" ca="1" si="201"/>
        <v>20789762.183881801</v>
      </c>
      <c r="P1171" s="677">
        <f t="shared" ca="1" si="201"/>
        <v>1512525.4469512075</v>
      </c>
      <c r="Q1171" s="677">
        <f t="shared" ca="1" si="201"/>
        <v>7479763.7664161604</v>
      </c>
      <c r="R1171" s="677">
        <f t="shared" ca="1" si="201"/>
        <v>2373896.0961510432</v>
      </c>
      <c r="S1171" s="677">
        <f t="shared" ca="1" si="201"/>
        <v>745218.1869660113</v>
      </c>
      <c r="T1171" s="677">
        <f t="shared" ca="1" si="201"/>
        <v>443529.42148291587</v>
      </c>
      <c r="U1171" s="677">
        <f t="shared" ca="1" si="201"/>
        <v>17752.29395413867</v>
      </c>
      <c r="V1171" s="677">
        <f t="shared" ca="1" si="201"/>
        <v>586594.28657530004</v>
      </c>
      <c r="W1171" s="677">
        <f t="shared" ca="1" si="202"/>
        <v>502632.65636999253</v>
      </c>
      <c r="X1171" s="677">
        <f t="shared" ca="1" si="201"/>
        <v>702467.68324077677</v>
      </c>
      <c r="Y1171" s="677">
        <f t="shared" ca="1" si="201"/>
        <v>1270157.4246781152</v>
      </c>
      <c r="Z1171" s="677">
        <f t="shared" ca="1" si="201"/>
        <v>0</v>
      </c>
      <c r="AA1171" t="str">
        <f t="shared" si="198"/>
        <v>ASR_COMP</v>
      </c>
      <c r="AB1171" s="957">
        <f t="shared" si="199"/>
        <v>44682</v>
      </c>
      <c r="AC1171" t="str">
        <f t="shared" si="200"/>
        <v>Unaudited</v>
      </c>
    </row>
    <row r="1172" spans="1:29" x14ac:dyDescent="0.25">
      <c r="A1172" t="s">
        <v>423</v>
      </c>
      <c r="B1172" t="s">
        <v>1388</v>
      </c>
      <c r="C1172" t="s">
        <v>1389</v>
      </c>
      <c r="D1172">
        <v>1900</v>
      </c>
      <c r="E1172" s="957">
        <v>1</v>
      </c>
      <c r="F1172" t="s">
        <v>442</v>
      </c>
      <c r="G1172" s="957">
        <v>182</v>
      </c>
      <c r="H1172" t="s">
        <v>385</v>
      </c>
      <c r="I1172" s="962" t="s">
        <v>490</v>
      </c>
      <c r="J1172" s="962" t="s">
        <v>12</v>
      </c>
      <c r="K1172" s="962" t="s">
        <v>1331</v>
      </c>
      <c r="L1172" s="937" t="s">
        <v>1322</v>
      </c>
      <c r="M1172" s="962" t="s">
        <v>1331</v>
      </c>
      <c r="N1172" s="677">
        <f t="shared" ca="1" si="197"/>
        <v>-71648.786558257125</v>
      </c>
      <c r="O1172" s="677">
        <f t="shared" ca="1" si="201"/>
        <v>-102737.17758813743</v>
      </c>
      <c r="P1172" s="677">
        <f t="shared" ca="1" si="201"/>
        <v>-10574.763649904122</v>
      </c>
      <c r="Q1172" s="677">
        <f t="shared" ca="1" si="201"/>
        <v>17901.344007744785</v>
      </c>
      <c r="R1172" s="677">
        <f t="shared" ca="1" si="201"/>
        <v>7136.890100240119</v>
      </c>
      <c r="S1172" s="677">
        <f t="shared" ca="1" si="201"/>
        <v>7896.1095520050048</v>
      </c>
      <c r="T1172" s="677">
        <f t="shared" ca="1" si="201"/>
        <v>-2473.7170060038816</v>
      </c>
      <c r="U1172" s="677">
        <f t="shared" ca="1" si="201"/>
        <v>137.36250037125529</v>
      </c>
      <c r="V1172" s="677">
        <f t="shared" ca="1" si="201"/>
        <v>1808.6492319845074</v>
      </c>
      <c r="W1172" s="677">
        <f t="shared" ca="1" si="202"/>
        <v>1857.9683579497616</v>
      </c>
      <c r="X1172" s="677">
        <f t="shared" ca="1" si="201"/>
        <v>5180.5218010797089</v>
      </c>
      <c r="Y1172" s="677">
        <f t="shared" ca="1" si="201"/>
        <v>2218.0261344131577</v>
      </c>
      <c r="Z1172" s="677">
        <f t="shared" ca="1" si="201"/>
        <v>0</v>
      </c>
      <c r="AA1172" t="str">
        <f t="shared" si="198"/>
        <v>ASR_COMP</v>
      </c>
      <c r="AB1172" s="957">
        <f t="shared" si="199"/>
        <v>44682</v>
      </c>
      <c r="AC1172" t="str">
        <f t="shared" si="200"/>
        <v>Unaudited</v>
      </c>
    </row>
    <row r="1173" spans="1:29" x14ac:dyDescent="0.25">
      <c r="A1173" t="s">
        <v>423</v>
      </c>
      <c r="B1173" t="s">
        <v>1388</v>
      </c>
      <c r="C1173" t="s">
        <v>1389</v>
      </c>
      <c r="D1173">
        <v>1900</v>
      </c>
      <c r="E1173" s="957">
        <v>1</v>
      </c>
      <c r="F1173" t="s">
        <v>442</v>
      </c>
      <c r="G1173" s="957">
        <v>182</v>
      </c>
      <c r="H1173" t="s">
        <v>385</v>
      </c>
      <c r="I1173" s="937" t="s">
        <v>490</v>
      </c>
      <c r="J1173" s="937" t="s">
        <v>493</v>
      </c>
      <c r="K1173" s="937" t="s">
        <v>494</v>
      </c>
      <c r="L1173" s="937" t="s">
        <v>63</v>
      </c>
      <c r="M1173" s="962" t="s">
        <v>346</v>
      </c>
      <c r="N1173" s="677">
        <f t="shared" ca="1" si="197"/>
        <v>0</v>
      </c>
      <c r="O1173" s="677">
        <f t="shared" ca="1" si="201"/>
        <v>0</v>
      </c>
      <c r="P1173" s="677">
        <f t="shared" ca="1" si="201"/>
        <v>0</v>
      </c>
      <c r="Q1173" s="677">
        <f t="shared" ca="1" si="201"/>
        <v>0</v>
      </c>
      <c r="R1173" s="677">
        <f t="shared" ca="1" si="201"/>
        <v>0</v>
      </c>
      <c r="S1173" s="677">
        <f t="shared" ca="1" si="201"/>
        <v>0</v>
      </c>
      <c r="T1173" s="677">
        <f t="shared" ca="1" si="201"/>
        <v>0</v>
      </c>
      <c r="U1173" s="677">
        <f t="shared" ca="1" si="201"/>
        <v>0</v>
      </c>
      <c r="V1173" s="677">
        <f t="shared" ca="1" si="201"/>
        <v>0</v>
      </c>
      <c r="W1173" s="677">
        <f t="shared" ca="1" si="202"/>
        <v>0</v>
      </c>
      <c r="X1173" s="677">
        <f t="shared" ca="1" si="201"/>
        <v>0</v>
      </c>
      <c r="Y1173" s="677">
        <f t="shared" ca="1" si="201"/>
        <v>0</v>
      </c>
      <c r="Z1173" s="677">
        <f t="shared" ca="1" si="201"/>
        <v>0</v>
      </c>
      <c r="AA1173" t="str">
        <f t="shared" si="198"/>
        <v>ASR_COMP</v>
      </c>
      <c r="AB1173" s="957">
        <f t="shared" si="199"/>
        <v>44682</v>
      </c>
      <c r="AC1173" t="str">
        <f t="shared" si="200"/>
        <v>Unaudited</v>
      </c>
    </row>
    <row r="1174" spans="1:29" x14ac:dyDescent="0.25">
      <c r="A1174" t="s">
        <v>423</v>
      </c>
      <c r="B1174" t="s">
        <v>1388</v>
      </c>
      <c r="C1174" t="s">
        <v>1389</v>
      </c>
      <c r="D1174">
        <v>1900</v>
      </c>
      <c r="E1174" s="957">
        <v>1</v>
      </c>
      <c r="F1174" t="s">
        <v>442</v>
      </c>
      <c r="G1174" s="957">
        <v>182</v>
      </c>
      <c r="H1174" t="s">
        <v>385</v>
      </c>
      <c r="I1174" s="937" t="s">
        <v>490</v>
      </c>
      <c r="J1174" s="937" t="s">
        <v>493</v>
      </c>
      <c r="K1174" s="937" t="s">
        <v>1022</v>
      </c>
      <c r="L1174" s="937" t="s">
        <v>918</v>
      </c>
      <c r="M1174" s="962" t="s">
        <v>919</v>
      </c>
      <c r="N1174" s="677">
        <f t="shared" ca="1" si="197"/>
        <v>1189511.3477325195</v>
      </c>
      <c r="O1174" s="677">
        <f t="shared" ca="1" si="201"/>
        <v>1129097.382638016</v>
      </c>
      <c r="P1174" s="677">
        <f t="shared" ca="1" si="201"/>
        <v>49138.58509450368</v>
      </c>
      <c r="Q1174" s="677">
        <f t="shared" ca="1" si="201"/>
        <v>7532.4699999999993</v>
      </c>
      <c r="R1174" s="677">
        <f t="shared" ca="1" si="201"/>
        <v>0</v>
      </c>
      <c r="S1174" s="677">
        <f t="shared" ca="1" si="201"/>
        <v>0</v>
      </c>
      <c r="T1174" s="677">
        <f t="shared" ca="1" si="201"/>
        <v>3742.91</v>
      </c>
      <c r="U1174" s="677">
        <f t="shared" ca="1" si="201"/>
        <v>0</v>
      </c>
      <c r="V1174" s="677">
        <f t="shared" ca="1" si="201"/>
        <v>0</v>
      </c>
      <c r="W1174" s="677">
        <f t="shared" ca="1" si="202"/>
        <v>0</v>
      </c>
      <c r="X1174" s="677">
        <f t="shared" ca="1" si="201"/>
        <v>0</v>
      </c>
      <c r="Y1174" s="677">
        <f t="shared" ca="1" si="201"/>
        <v>0</v>
      </c>
      <c r="Z1174" s="677">
        <f t="shared" ca="1" si="201"/>
        <v>0</v>
      </c>
      <c r="AA1174" t="str">
        <f t="shared" si="198"/>
        <v>ASR_COMP</v>
      </c>
      <c r="AB1174" s="957">
        <f t="shared" si="199"/>
        <v>44682</v>
      </c>
      <c r="AC1174" t="str">
        <f t="shared" si="200"/>
        <v>Unaudited</v>
      </c>
    </row>
    <row r="1175" spans="1:29" x14ac:dyDescent="0.25">
      <c r="A1175" t="s">
        <v>423</v>
      </c>
      <c r="B1175" t="s">
        <v>1388</v>
      </c>
      <c r="C1175" t="s">
        <v>1389</v>
      </c>
      <c r="D1175">
        <v>1900</v>
      </c>
      <c r="E1175" s="957">
        <v>1</v>
      </c>
      <c r="F1175" t="s">
        <v>442</v>
      </c>
      <c r="G1175" s="957">
        <v>182</v>
      </c>
      <c r="H1175" t="s">
        <v>385</v>
      </c>
      <c r="I1175" s="937" t="s">
        <v>490</v>
      </c>
      <c r="J1175" s="937" t="s">
        <v>13</v>
      </c>
      <c r="K1175" s="937" t="s">
        <v>495</v>
      </c>
      <c r="L1175" s="937" t="s">
        <v>97</v>
      </c>
      <c r="M1175" s="962" t="s">
        <v>149</v>
      </c>
      <c r="N1175" s="677">
        <f t="shared" ca="1" si="197"/>
        <v>0</v>
      </c>
      <c r="O1175" s="677">
        <f t="shared" ca="1" si="201"/>
        <v>0</v>
      </c>
      <c r="P1175" s="677">
        <f t="shared" ca="1" si="201"/>
        <v>0</v>
      </c>
      <c r="Q1175" s="677">
        <f t="shared" ca="1" si="201"/>
        <v>0</v>
      </c>
      <c r="R1175" s="677">
        <f t="shared" ca="1" si="201"/>
        <v>0</v>
      </c>
      <c r="S1175" s="677">
        <f t="shared" ca="1" si="201"/>
        <v>0</v>
      </c>
      <c r="T1175" s="677">
        <f t="shared" ca="1" si="201"/>
        <v>0</v>
      </c>
      <c r="U1175" s="677">
        <f t="shared" ca="1" si="201"/>
        <v>0</v>
      </c>
      <c r="V1175" s="677">
        <f t="shared" ca="1" si="201"/>
        <v>0</v>
      </c>
      <c r="W1175" s="677">
        <f t="shared" ca="1" si="202"/>
        <v>0</v>
      </c>
      <c r="X1175" s="677">
        <f t="shared" ca="1" si="201"/>
        <v>0</v>
      </c>
      <c r="Y1175" s="677">
        <f t="shared" ca="1" si="201"/>
        <v>0</v>
      </c>
      <c r="Z1175" s="677">
        <f t="shared" ca="1" si="201"/>
        <v>0</v>
      </c>
      <c r="AA1175" t="str">
        <f t="shared" si="198"/>
        <v>ASR_COMP</v>
      </c>
      <c r="AB1175" s="957">
        <f t="shared" si="199"/>
        <v>44682</v>
      </c>
      <c r="AC1175" t="str">
        <f t="shared" si="200"/>
        <v>Unaudited</v>
      </c>
    </row>
    <row r="1176" spans="1:29" x14ac:dyDescent="0.25">
      <c r="A1176" t="s">
        <v>423</v>
      </c>
      <c r="B1176" t="s">
        <v>1388</v>
      </c>
      <c r="C1176" t="s">
        <v>1389</v>
      </c>
      <c r="D1176">
        <v>1900</v>
      </c>
      <c r="E1176" s="957">
        <v>1</v>
      </c>
      <c r="F1176" t="s">
        <v>442</v>
      </c>
      <c r="G1176" s="957">
        <v>182</v>
      </c>
      <c r="H1176" t="s">
        <v>385</v>
      </c>
      <c r="I1176" s="937" t="s">
        <v>490</v>
      </c>
      <c r="J1176" s="937" t="s">
        <v>13</v>
      </c>
      <c r="K1176" s="937" t="s">
        <v>13</v>
      </c>
      <c r="L1176" s="937" t="s">
        <v>35</v>
      </c>
      <c r="M1176" s="962" t="s">
        <v>13</v>
      </c>
      <c r="N1176" s="677">
        <f t="shared" ca="1" si="197"/>
        <v>306896.57868153899</v>
      </c>
      <c r="O1176" s="677">
        <f t="shared" ca="1" si="201"/>
        <v>186877.13900652278</v>
      </c>
      <c r="P1176" s="677">
        <f t="shared" ca="1" si="201"/>
        <v>19314.21511324578</v>
      </c>
      <c r="Q1176" s="677">
        <f t="shared" ca="1" si="201"/>
        <v>51723.556961601294</v>
      </c>
      <c r="R1176" s="677">
        <f t="shared" ca="1" si="201"/>
        <v>20607.943111253175</v>
      </c>
      <c r="S1176" s="677">
        <f t="shared" ca="1" si="201"/>
        <v>4133.3846151828311</v>
      </c>
      <c r="T1176" s="677">
        <f t="shared" ca="1" si="201"/>
        <v>4507.1786884125977</v>
      </c>
      <c r="U1176" s="677">
        <f t="shared" ca="1" si="201"/>
        <v>71.85514340202846</v>
      </c>
      <c r="V1176" s="677">
        <f t="shared" ca="1" si="201"/>
        <v>5213.7211774668031</v>
      </c>
      <c r="W1176" s="677">
        <f t="shared" ca="1" si="202"/>
        <v>5349.3183848131612</v>
      </c>
      <c r="X1176" s="677">
        <f t="shared" ca="1" si="201"/>
        <v>2708.4535649865356</v>
      </c>
      <c r="Y1176" s="677">
        <f t="shared" ca="1" si="201"/>
        <v>6389.8129146520641</v>
      </c>
      <c r="Z1176" s="677">
        <f t="shared" ca="1" si="201"/>
        <v>0</v>
      </c>
      <c r="AA1176" t="str">
        <f t="shared" si="198"/>
        <v>ASR_COMP</v>
      </c>
      <c r="AB1176" s="957">
        <f t="shared" si="199"/>
        <v>44682</v>
      </c>
      <c r="AC1176" t="str">
        <f t="shared" si="200"/>
        <v>Unaudited</v>
      </c>
    </row>
    <row r="1177" spans="1:29" x14ac:dyDescent="0.25">
      <c r="A1177" t="s">
        <v>423</v>
      </c>
      <c r="B1177" t="s">
        <v>1388</v>
      </c>
      <c r="C1177" t="s">
        <v>1389</v>
      </c>
      <c r="D1177">
        <v>1900</v>
      </c>
      <c r="E1177" s="957">
        <v>1</v>
      </c>
      <c r="F1177" t="s">
        <v>442</v>
      </c>
      <c r="G1177" s="957">
        <v>182</v>
      </c>
      <c r="H1177" t="s">
        <v>385</v>
      </c>
      <c r="I1177" s="937" t="s">
        <v>491</v>
      </c>
      <c r="J1177" s="937" t="s">
        <v>447</v>
      </c>
      <c r="K1177" s="937" t="s">
        <v>0</v>
      </c>
      <c r="L1177" s="937">
        <v>2.1</v>
      </c>
      <c r="M1177" s="962" t="s">
        <v>150</v>
      </c>
      <c r="N1177" s="677">
        <f t="shared" ca="1" si="197"/>
        <v>6602717.9813580466</v>
      </c>
      <c r="O1177" s="677">
        <f t="shared" ca="1" si="201"/>
        <v>4044295.3883767864</v>
      </c>
      <c r="P1177" s="677">
        <f t="shared" ca="1" si="201"/>
        <v>260635.33583844345</v>
      </c>
      <c r="Q1177" s="677">
        <f t="shared" ca="1" si="201"/>
        <v>1260323.8461396953</v>
      </c>
      <c r="R1177" s="677">
        <f t="shared" ca="1" si="201"/>
        <v>435765.98844993836</v>
      </c>
      <c r="S1177" s="677">
        <f t="shared" ca="1" si="201"/>
        <v>23277.183781390559</v>
      </c>
      <c r="T1177" s="677">
        <f t="shared" ca="1" si="201"/>
        <v>133071.35355505903</v>
      </c>
      <c r="U1177" s="677">
        <f t="shared" ca="1" si="201"/>
        <v>7355.6124236286914</v>
      </c>
      <c r="V1177" s="677">
        <f t="shared" ca="1" si="201"/>
        <v>5085.7477958451655</v>
      </c>
      <c r="W1177" s="677">
        <f t="shared" ca="1" si="202"/>
        <v>124210.48553737317</v>
      </c>
      <c r="X1177" s="677">
        <f t="shared" ca="1" si="201"/>
        <v>53679.608207885271</v>
      </c>
      <c r="Y1177" s="677">
        <f t="shared" ca="1" si="201"/>
        <v>255017.43125199981</v>
      </c>
      <c r="Z1177" s="677">
        <f t="shared" ca="1" si="201"/>
        <v>0</v>
      </c>
      <c r="AA1177" t="str">
        <f t="shared" si="198"/>
        <v>ASR_COMP</v>
      </c>
      <c r="AB1177" s="957">
        <f t="shared" si="199"/>
        <v>44682</v>
      </c>
      <c r="AC1177" t="str">
        <f t="shared" si="200"/>
        <v>Unaudited</v>
      </c>
    </row>
    <row r="1178" spans="1:29" ht="30" x14ac:dyDescent="0.25">
      <c r="A1178" t="s">
        <v>423</v>
      </c>
      <c r="B1178" t="s">
        <v>1388</v>
      </c>
      <c r="C1178" t="s">
        <v>1389</v>
      </c>
      <c r="D1178">
        <v>1900</v>
      </c>
      <c r="E1178" s="957">
        <v>1</v>
      </c>
      <c r="F1178" t="s">
        <v>442</v>
      </c>
      <c r="G1178" s="957">
        <v>182</v>
      </c>
      <c r="H1178" t="s">
        <v>385</v>
      </c>
      <c r="I1178" s="937" t="s">
        <v>491</v>
      </c>
      <c r="J1178" s="937" t="s">
        <v>447</v>
      </c>
      <c r="K1178" s="937" t="s">
        <v>0</v>
      </c>
      <c r="L1178" s="937">
        <v>2.2000000000000002</v>
      </c>
      <c r="M1178" s="962" t="s">
        <v>151</v>
      </c>
      <c r="N1178" s="677">
        <f t="shared" ca="1" si="197"/>
        <v>-1433423.0215586084</v>
      </c>
      <c r="O1178" s="677">
        <f t="shared" ca="1" si="201"/>
        <v>-974682.00820243161</v>
      </c>
      <c r="P1178" s="677">
        <f t="shared" ca="1" si="201"/>
        <v>-58182.261106250386</v>
      </c>
      <c r="Q1178" s="677">
        <f t="shared" ca="1" si="201"/>
        <v>-236841.99640036991</v>
      </c>
      <c r="R1178" s="677">
        <f t="shared" ca="1" si="201"/>
        <v>-86224.518198399368</v>
      </c>
      <c r="S1178" s="677">
        <f t="shared" ca="1" si="201"/>
        <v>-6658.8880227888776</v>
      </c>
      <c r="T1178" s="677">
        <f t="shared" ca="1" si="201"/>
        <v>-6458.9190546501977</v>
      </c>
      <c r="U1178" s="677">
        <f t="shared" ca="1" si="201"/>
        <v>-962.83048669178891</v>
      </c>
      <c r="V1178" s="677">
        <f t="shared" ca="1" si="201"/>
        <v>-4553.6046878744128</v>
      </c>
      <c r="W1178" s="677">
        <f t="shared" ca="1" si="202"/>
        <v>-7970.5185178230231</v>
      </c>
      <c r="X1178" s="677">
        <f t="shared" ca="1" si="201"/>
        <v>-10153.205870949989</v>
      </c>
      <c r="Y1178" s="677">
        <f t="shared" ca="1" si="201"/>
        <v>-40734.271010379176</v>
      </c>
      <c r="Z1178" s="677">
        <f t="shared" ca="1" si="201"/>
        <v>0</v>
      </c>
      <c r="AA1178" t="str">
        <f t="shared" si="198"/>
        <v>ASR_COMP</v>
      </c>
      <c r="AB1178" s="957">
        <f t="shared" si="199"/>
        <v>44682</v>
      </c>
      <c r="AC1178" t="str">
        <f t="shared" si="200"/>
        <v>Unaudited</v>
      </c>
    </row>
    <row r="1179" spans="1:29" x14ac:dyDescent="0.25">
      <c r="A1179" t="s">
        <v>423</v>
      </c>
      <c r="B1179" t="s">
        <v>1388</v>
      </c>
      <c r="C1179" t="s">
        <v>1389</v>
      </c>
      <c r="D1179">
        <v>1900</v>
      </c>
      <c r="E1179" s="957">
        <v>1</v>
      </c>
      <c r="F1179" t="s">
        <v>442</v>
      </c>
      <c r="G1179" s="957">
        <v>182</v>
      </c>
      <c r="H1179" t="s">
        <v>385</v>
      </c>
      <c r="I1179" s="937" t="s">
        <v>491</v>
      </c>
      <c r="J1179" s="937" t="s">
        <v>447</v>
      </c>
      <c r="K1179" s="937" t="s">
        <v>0</v>
      </c>
      <c r="L1179" s="945">
        <v>2.2999999999999998</v>
      </c>
      <c r="M1179" s="960" t="s">
        <v>152</v>
      </c>
      <c r="N1179" s="677">
        <f t="shared" ca="1" si="197"/>
        <v>2033398.0663377594</v>
      </c>
      <c r="O1179" s="677">
        <f t="shared" ca="1" si="201"/>
        <v>1592959.4336363126</v>
      </c>
      <c r="P1179" s="677">
        <f t="shared" ca="1" si="201"/>
        <v>123237.90619089149</v>
      </c>
      <c r="Q1179" s="677">
        <f t="shared" ca="1" si="201"/>
        <v>182854.06179867708</v>
      </c>
      <c r="R1179" s="677">
        <f t="shared" ca="1" si="201"/>
        <v>73722.368326894531</v>
      </c>
      <c r="S1179" s="677">
        <f t="shared" ca="1" si="201"/>
        <v>4991.7925424568139</v>
      </c>
      <c r="T1179" s="677">
        <f t="shared" ca="1" si="201"/>
        <v>9964.673129477047</v>
      </c>
      <c r="U1179" s="677">
        <f t="shared" ca="1" si="201"/>
        <v>159.60275369934567</v>
      </c>
      <c r="V1179" s="677">
        <f t="shared" ca="1" si="201"/>
        <v>13250.368144123333</v>
      </c>
      <c r="W1179" s="677">
        <f t="shared" ca="1" si="202"/>
        <v>3627.9593218348427</v>
      </c>
      <c r="X1179" s="677">
        <f t="shared" ca="1" si="201"/>
        <v>4972.6167980578302</v>
      </c>
      <c r="Y1179" s="677">
        <f t="shared" ca="1" si="201"/>
        <v>23657.283695334303</v>
      </c>
      <c r="Z1179" s="677">
        <f t="shared" ca="1" si="201"/>
        <v>0</v>
      </c>
      <c r="AA1179" t="str">
        <f t="shared" si="198"/>
        <v>ASR_COMP</v>
      </c>
      <c r="AB1179" s="957">
        <f t="shared" si="199"/>
        <v>44682</v>
      </c>
      <c r="AC1179" t="str">
        <f t="shared" si="200"/>
        <v>Unaudited</v>
      </c>
    </row>
    <row r="1180" spans="1:29" x14ac:dyDescent="0.25">
      <c r="A1180" t="s">
        <v>423</v>
      </c>
      <c r="B1180" t="s">
        <v>1388</v>
      </c>
      <c r="C1180" t="s">
        <v>1389</v>
      </c>
      <c r="D1180">
        <v>1900</v>
      </c>
      <c r="E1180" s="957">
        <v>1</v>
      </c>
      <c r="F1180" t="s">
        <v>442</v>
      </c>
      <c r="G1180" s="957">
        <v>182</v>
      </c>
      <c r="H1180" t="s">
        <v>385</v>
      </c>
      <c r="I1180" s="962" t="s">
        <v>491</v>
      </c>
      <c r="J1180" s="962" t="s">
        <v>447</v>
      </c>
      <c r="K1180" s="962" t="s">
        <v>0</v>
      </c>
      <c r="L1180" s="937">
        <v>2.4</v>
      </c>
      <c r="M1180" s="962" t="s">
        <v>153</v>
      </c>
      <c r="N1180" s="677">
        <f t="shared" ca="1" si="197"/>
        <v>2058299.9459551356</v>
      </c>
      <c r="O1180" s="677">
        <f t="shared" ca="1" si="201"/>
        <v>1090945.2897679491</v>
      </c>
      <c r="P1180" s="677">
        <f t="shared" ca="1" si="201"/>
        <v>72787.263925141655</v>
      </c>
      <c r="Q1180" s="677">
        <f t="shared" ca="1" si="201"/>
        <v>713401.77537263243</v>
      </c>
      <c r="R1180" s="677">
        <f t="shared" ca="1" si="201"/>
        <v>90377.795264360626</v>
      </c>
      <c r="S1180" s="677">
        <f t="shared" ca="1" si="201"/>
        <v>13013.768349336466</v>
      </c>
      <c r="T1180" s="677">
        <f t="shared" ca="1" si="201"/>
        <v>31449.400328871863</v>
      </c>
      <c r="U1180" s="677">
        <f t="shared" ca="1" si="201"/>
        <v>649.16373796179221</v>
      </c>
      <c r="V1180" s="677">
        <f t="shared" ca="1" si="201"/>
        <v>2645.0549681560765</v>
      </c>
      <c r="W1180" s="677">
        <f t="shared" ca="1" si="202"/>
        <v>3058.1895678138594</v>
      </c>
      <c r="X1180" s="677">
        <f t="shared" ca="1" si="201"/>
        <v>9703.5829805579815</v>
      </c>
      <c r="Y1180" s="677">
        <f t="shared" ca="1" si="201"/>
        <v>30268.661692353493</v>
      </c>
      <c r="Z1180" s="677">
        <f t="shared" ca="1" si="201"/>
        <v>0</v>
      </c>
      <c r="AA1180" t="str">
        <f t="shared" si="198"/>
        <v>ASR_COMP</v>
      </c>
      <c r="AB1180" s="957">
        <f t="shared" si="199"/>
        <v>44682</v>
      </c>
      <c r="AC1180" t="str">
        <f t="shared" si="200"/>
        <v>Unaudited</v>
      </c>
    </row>
    <row r="1181" spans="1:29" ht="30" x14ac:dyDescent="0.25">
      <c r="A1181" t="s">
        <v>423</v>
      </c>
      <c r="B1181" t="s">
        <v>1388</v>
      </c>
      <c r="C1181" t="s">
        <v>1389</v>
      </c>
      <c r="D1181">
        <v>1900</v>
      </c>
      <c r="E1181" s="957">
        <v>1</v>
      </c>
      <c r="F1181" t="s">
        <v>442</v>
      </c>
      <c r="G1181" s="957">
        <v>182</v>
      </c>
      <c r="H1181" t="s">
        <v>385</v>
      </c>
      <c r="I1181" s="937" t="s">
        <v>491</v>
      </c>
      <c r="J1181" s="937" t="s">
        <v>447</v>
      </c>
      <c r="K1181" s="937" t="s">
        <v>0</v>
      </c>
      <c r="L1181" s="937">
        <v>2.5</v>
      </c>
      <c r="M1181" s="962" t="s">
        <v>154</v>
      </c>
      <c r="N1181" s="677">
        <f t="shared" ca="1" si="197"/>
        <v>-201230.0187654472</v>
      </c>
      <c r="O1181" s="677">
        <f t="shared" ca="1" si="201"/>
        <v>-141082.87052820157</v>
      </c>
      <c r="P1181" s="677">
        <f t="shared" ca="1" si="201"/>
        <v>-11189.687257648893</v>
      </c>
      <c r="Q1181" s="677">
        <f t="shared" ca="1" si="201"/>
        <v>-30648.890405267142</v>
      </c>
      <c r="R1181" s="677">
        <f t="shared" ca="1" si="201"/>
        <v>-11347.273819589695</v>
      </c>
      <c r="S1181" s="677">
        <f t="shared" ca="1" si="201"/>
        <v>-722.86248369792679</v>
      </c>
      <c r="T1181" s="677">
        <f t="shared" ca="1" si="201"/>
        <v>-2491.9141944531771</v>
      </c>
      <c r="U1181" s="677">
        <f t="shared" ca="1" si="201"/>
        <v>-23.654659894533506</v>
      </c>
      <c r="V1181" s="677">
        <f t="shared" ca="1" si="201"/>
        <v>-1125.8254441700824</v>
      </c>
      <c r="W1181" s="677">
        <f t="shared" ca="1" si="202"/>
        <v>-217.57058950697646</v>
      </c>
      <c r="X1181" s="677">
        <f t="shared" ca="1" si="201"/>
        <v>-415.133972155641</v>
      </c>
      <c r="Y1181" s="677">
        <f t="shared" ca="1" si="201"/>
        <v>-1964.3354108615974</v>
      </c>
      <c r="Z1181" s="677">
        <f t="shared" ca="1" si="201"/>
        <v>0</v>
      </c>
      <c r="AA1181" t="str">
        <f t="shared" si="198"/>
        <v>ASR_COMP</v>
      </c>
      <c r="AB1181" s="957">
        <f t="shared" si="199"/>
        <v>44682</v>
      </c>
      <c r="AC1181" t="str">
        <f t="shared" si="200"/>
        <v>Unaudited</v>
      </c>
    </row>
    <row r="1182" spans="1:29" x14ac:dyDescent="0.25">
      <c r="A1182" t="s">
        <v>423</v>
      </c>
      <c r="B1182" t="s">
        <v>1388</v>
      </c>
      <c r="C1182" t="s">
        <v>1389</v>
      </c>
      <c r="D1182">
        <v>1900</v>
      </c>
      <c r="E1182" s="957">
        <v>1</v>
      </c>
      <c r="F1182" t="s">
        <v>442</v>
      </c>
      <c r="G1182" s="957">
        <v>182</v>
      </c>
      <c r="H1182" t="s">
        <v>385</v>
      </c>
      <c r="I1182" s="937" t="s">
        <v>491</v>
      </c>
      <c r="J1182" s="937" t="s">
        <v>447</v>
      </c>
      <c r="K1182" s="937" t="s">
        <v>0</v>
      </c>
      <c r="L1182" s="937" t="s">
        <v>99</v>
      </c>
      <c r="M1182" s="962" t="s">
        <v>7</v>
      </c>
      <c r="N1182" s="677">
        <f t="shared" ca="1" si="197"/>
        <v>0</v>
      </c>
      <c r="O1182" s="677">
        <f t="shared" ca="1" si="201"/>
        <v>0</v>
      </c>
      <c r="P1182" s="677">
        <f t="shared" ca="1" si="201"/>
        <v>0</v>
      </c>
      <c r="Q1182" s="677">
        <f t="shared" ca="1" si="201"/>
        <v>0</v>
      </c>
      <c r="R1182" s="677">
        <f t="shared" ca="1" si="201"/>
        <v>0</v>
      </c>
      <c r="S1182" s="677">
        <f t="shared" ca="1" si="201"/>
        <v>0</v>
      </c>
      <c r="T1182" s="677">
        <f t="shared" ca="1" si="201"/>
        <v>0</v>
      </c>
      <c r="U1182" s="677">
        <f t="shared" ca="1" si="201"/>
        <v>0</v>
      </c>
      <c r="V1182" s="677">
        <f t="shared" ca="1" si="201"/>
        <v>0</v>
      </c>
      <c r="W1182" s="677">
        <f t="shared" ca="1" si="202"/>
        <v>0</v>
      </c>
      <c r="X1182" s="677">
        <f t="shared" ca="1" si="201"/>
        <v>0</v>
      </c>
      <c r="Y1182" s="677">
        <f t="shared" ca="1" si="201"/>
        <v>0</v>
      </c>
      <c r="Z1182" s="677">
        <f t="shared" ca="1" si="201"/>
        <v>0</v>
      </c>
      <c r="AA1182" t="str">
        <f t="shared" si="198"/>
        <v>ASR_COMP</v>
      </c>
      <c r="AB1182" s="957">
        <f t="shared" si="199"/>
        <v>44682</v>
      </c>
      <c r="AC1182" t="str">
        <f t="shared" si="200"/>
        <v>Unaudited</v>
      </c>
    </row>
    <row r="1183" spans="1:29" x14ac:dyDescent="0.25">
      <c r="A1183" t="s">
        <v>423</v>
      </c>
      <c r="B1183" t="s">
        <v>1388</v>
      </c>
      <c r="C1183" t="s">
        <v>1389</v>
      </c>
      <c r="D1183">
        <v>1900</v>
      </c>
      <c r="E1183" s="957">
        <v>1</v>
      </c>
      <c r="F1183" t="s">
        <v>442</v>
      </c>
      <c r="G1183" s="957">
        <v>182</v>
      </c>
      <c r="H1183" t="s">
        <v>385</v>
      </c>
      <c r="I1183" s="937" t="s">
        <v>491</v>
      </c>
      <c r="J1183" s="937" t="s">
        <v>447</v>
      </c>
      <c r="K1183" s="937" t="s">
        <v>0</v>
      </c>
      <c r="L1183" s="937" t="s">
        <v>155</v>
      </c>
      <c r="M1183" s="962" t="s">
        <v>454</v>
      </c>
      <c r="N1183" s="677">
        <f t="shared" ca="1" si="197"/>
        <v>0</v>
      </c>
      <c r="O1183" s="677">
        <f t="shared" ca="1" si="201"/>
        <v>0</v>
      </c>
      <c r="P1183" s="677">
        <f t="shared" ca="1" si="201"/>
        <v>0</v>
      </c>
      <c r="Q1183" s="677">
        <f t="shared" ca="1" si="201"/>
        <v>0</v>
      </c>
      <c r="R1183" s="677">
        <f t="shared" ca="1" si="201"/>
        <v>0</v>
      </c>
      <c r="S1183" s="677">
        <f t="shared" ca="1" si="201"/>
        <v>0</v>
      </c>
      <c r="T1183" s="677">
        <f t="shared" ca="1" si="201"/>
        <v>0</v>
      </c>
      <c r="U1183" s="677">
        <f t="shared" ca="1" si="201"/>
        <v>0</v>
      </c>
      <c r="V1183" s="677">
        <f t="shared" ca="1" si="201"/>
        <v>0</v>
      </c>
      <c r="W1183" s="677">
        <f t="shared" ca="1" si="202"/>
        <v>0</v>
      </c>
      <c r="X1183" s="677">
        <f t="shared" ca="1" si="201"/>
        <v>0</v>
      </c>
      <c r="Y1183" s="677">
        <f t="shared" ca="1" si="201"/>
        <v>0</v>
      </c>
      <c r="Z1183" s="677">
        <f t="shared" ca="1" si="201"/>
        <v>0</v>
      </c>
      <c r="AA1183" t="str">
        <f t="shared" si="198"/>
        <v>ASR_COMP</v>
      </c>
      <c r="AB1183" s="957">
        <f t="shared" si="199"/>
        <v>44682</v>
      </c>
      <c r="AC1183" t="str">
        <f t="shared" si="200"/>
        <v>Unaudited</v>
      </c>
    </row>
    <row r="1184" spans="1:29" x14ac:dyDescent="0.25">
      <c r="A1184" t="s">
        <v>423</v>
      </c>
      <c r="B1184" t="s">
        <v>1388</v>
      </c>
      <c r="C1184" t="s">
        <v>1389</v>
      </c>
      <c r="D1184">
        <v>1900</v>
      </c>
      <c r="E1184" s="957">
        <v>1</v>
      </c>
      <c r="F1184" t="s">
        <v>442</v>
      </c>
      <c r="G1184" s="957">
        <v>182</v>
      </c>
      <c r="H1184" t="s">
        <v>385</v>
      </c>
      <c r="I1184" s="937" t="s">
        <v>491</v>
      </c>
      <c r="J1184" s="937" t="s">
        <v>447</v>
      </c>
      <c r="K1184" s="937" t="s">
        <v>0</v>
      </c>
      <c r="L1184" s="937" t="s">
        <v>920</v>
      </c>
      <c r="M1184" s="962" t="s">
        <v>24</v>
      </c>
      <c r="N1184" s="677">
        <f t="shared" ca="1" si="197"/>
        <v>11285.64</v>
      </c>
      <c r="O1184" s="677">
        <f t="shared" ca="1" si="201"/>
        <v>0</v>
      </c>
      <c r="P1184" s="677">
        <f t="shared" ca="1" si="201"/>
        <v>0</v>
      </c>
      <c r="Q1184" s="677">
        <f t="shared" ca="1" si="201"/>
        <v>11285.64</v>
      </c>
      <c r="R1184" s="677">
        <f t="shared" ca="1" si="201"/>
        <v>0</v>
      </c>
      <c r="S1184" s="677">
        <f t="shared" ca="1" si="201"/>
        <v>0</v>
      </c>
      <c r="T1184" s="677">
        <f t="shared" ca="1" si="201"/>
        <v>0</v>
      </c>
      <c r="U1184" s="677">
        <f t="shared" ca="1" si="201"/>
        <v>0</v>
      </c>
      <c r="V1184" s="677">
        <f t="shared" ca="1" si="201"/>
        <v>0</v>
      </c>
      <c r="W1184" s="677">
        <f t="shared" ca="1" si="202"/>
        <v>0</v>
      </c>
      <c r="X1184" s="677">
        <f t="shared" ca="1" si="201"/>
        <v>0</v>
      </c>
      <c r="Y1184" s="677">
        <f t="shared" ca="1" si="201"/>
        <v>0</v>
      </c>
      <c r="Z1184" s="677">
        <f t="shared" ca="1" si="201"/>
        <v>0</v>
      </c>
      <c r="AA1184" t="str">
        <f t="shared" si="198"/>
        <v>ASR_COMP</v>
      </c>
      <c r="AB1184" s="957">
        <f t="shared" si="199"/>
        <v>44682</v>
      </c>
      <c r="AC1184" t="str">
        <f t="shared" si="200"/>
        <v>Unaudited</v>
      </c>
    </row>
    <row r="1185" spans="1:29" x14ac:dyDescent="0.25">
      <c r="A1185" t="s">
        <v>423</v>
      </c>
      <c r="B1185" t="s">
        <v>1388</v>
      </c>
      <c r="C1185" t="s">
        <v>1389</v>
      </c>
      <c r="D1185">
        <v>1900</v>
      </c>
      <c r="E1185" s="957">
        <v>1</v>
      </c>
      <c r="F1185" t="s">
        <v>442</v>
      </c>
      <c r="G1185" s="957">
        <v>182</v>
      </c>
      <c r="H1185" t="s">
        <v>385</v>
      </c>
      <c r="I1185" s="937" t="s">
        <v>491</v>
      </c>
      <c r="J1185" s="937" t="s">
        <v>447</v>
      </c>
      <c r="K1185" s="937" t="s">
        <v>53</v>
      </c>
      <c r="L1185" s="937">
        <v>3.1</v>
      </c>
      <c r="M1185" s="962" t="s">
        <v>33</v>
      </c>
      <c r="N1185" s="677">
        <f t="shared" ca="1" si="197"/>
        <v>2719114.9997019651</v>
      </c>
      <c r="O1185" s="677">
        <f t="shared" ca="1" si="201"/>
        <v>2462133.1519861664</v>
      </c>
      <c r="P1185" s="677">
        <f t="shared" ca="1" si="201"/>
        <v>92994.582773452683</v>
      </c>
      <c r="Q1185" s="677">
        <f t="shared" ca="1" si="201"/>
        <v>297774.25485660828</v>
      </c>
      <c r="R1185" s="677">
        <f t="shared" ca="1" si="201"/>
        <v>92582.3421786322</v>
      </c>
      <c r="S1185" s="677">
        <f t="shared" ca="1" si="201"/>
        <v>-889.60409540104592</v>
      </c>
      <c r="T1185" s="677">
        <f t="shared" ca="1" si="201"/>
        <v>-298138.65516036167</v>
      </c>
      <c r="U1185" s="677">
        <f t="shared" ca="1" si="201"/>
        <v>229.9016101880955</v>
      </c>
      <c r="V1185" s="677">
        <f t="shared" ca="1" si="201"/>
        <v>6190.9247531369638</v>
      </c>
      <c r="W1185" s="677">
        <f t="shared" ca="1" si="202"/>
        <v>7938.1551906047907</v>
      </c>
      <c r="X1185" s="677">
        <f t="shared" ca="1" si="201"/>
        <v>9106.3602870099839</v>
      </c>
      <c r="Y1185" s="677">
        <f t="shared" ca="1" si="201"/>
        <v>49193.585321928331</v>
      </c>
      <c r="Z1185" s="677">
        <f t="shared" ca="1" si="201"/>
        <v>0</v>
      </c>
      <c r="AA1185" t="str">
        <f t="shared" si="198"/>
        <v>ASR_COMP</v>
      </c>
      <c r="AB1185" s="957">
        <f t="shared" si="199"/>
        <v>44682</v>
      </c>
      <c r="AC1185" t="str">
        <f t="shared" si="200"/>
        <v>Unaudited</v>
      </c>
    </row>
    <row r="1186" spans="1:29" x14ac:dyDescent="0.25">
      <c r="A1186" t="s">
        <v>423</v>
      </c>
      <c r="B1186" t="s">
        <v>1388</v>
      </c>
      <c r="C1186" t="s">
        <v>1389</v>
      </c>
      <c r="D1186">
        <v>1900</v>
      </c>
      <c r="E1186" s="957">
        <v>1</v>
      </c>
      <c r="F1186" t="s">
        <v>442</v>
      </c>
      <c r="G1186" s="957">
        <v>182</v>
      </c>
      <c r="H1186" t="s">
        <v>385</v>
      </c>
      <c r="I1186" s="937" t="s">
        <v>491</v>
      </c>
      <c r="J1186" s="937" t="s">
        <v>447</v>
      </c>
      <c r="K1186" s="937" t="s">
        <v>53</v>
      </c>
      <c r="L1186" s="937">
        <v>3.2</v>
      </c>
      <c r="M1186" s="962" t="s">
        <v>34</v>
      </c>
      <c r="N1186" s="677">
        <f t="shared" ca="1" si="197"/>
        <v>4022070.7745882394</v>
      </c>
      <c r="O1186" s="677">
        <f t="shared" ca="1" si="201"/>
        <v>2350458.3701884765</v>
      </c>
      <c r="P1186" s="677">
        <f t="shared" ca="1" si="201"/>
        <v>181160.21848645556</v>
      </c>
      <c r="Q1186" s="677">
        <f t="shared" ca="1" si="201"/>
        <v>955210.13617844705</v>
      </c>
      <c r="R1186" s="677">
        <f t="shared" ca="1" si="201"/>
        <v>281090.66091598576</v>
      </c>
      <c r="S1186" s="677">
        <f t="shared" ca="1" si="201"/>
        <v>52726.61718217755</v>
      </c>
      <c r="T1186" s="677">
        <f t="shared" ca="1" si="201"/>
        <v>28329.360456543534</v>
      </c>
      <c r="U1186" s="677">
        <f t="shared" ca="1" si="201"/>
        <v>741.86041019664333</v>
      </c>
      <c r="V1186" s="677">
        <f t="shared" ca="1" si="201"/>
        <v>11581.589071715745</v>
      </c>
      <c r="W1186" s="677">
        <f t="shared" ca="1" si="202"/>
        <v>31035.280027250818</v>
      </c>
      <c r="X1186" s="677">
        <f t="shared" ca="1" si="201"/>
        <v>56712.391838273994</v>
      </c>
      <c r="Y1186" s="677">
        <f t="shared" ca="1" si="201"/>
        <v>73024.289832716386</v>
      </c>
      <c r="Z1186" s="677">
        <f t="shared" ca="1" si="201"/>
        <v>0</v>
      </c>
      <c r="AA1186" t="str">
        <f t="shared" si="198"/>
        <v>ASR_COMP</v>
      </c>
      <c r="AB1186" s="957">
        <f t="shared" si="199"/>
        <v>44682</v>
      </c>
      <c r="AC1186" t="str">
        <f t="shared" si="200"/>
        <v>Unaudited</v>
      </c>
    </row>
    <row r="1187" spans="1:29" x14ac:dyDescent="0.25">
      <c r="A1187" t="s">
        <v>423</v>
      </c>
      <c r="B1187" t="s">
        <v>1388</v>
      </c>
      <c r="C1187" t="s">
        <v>1389</v>
      </c>
      <c r="D1187">
        <v>1900</v>
      </c>
      <c r="E1187" s="957">
        <v>1</v>
      </c>
      <c r="F1187" t="s">
        <v>442</v>
      </c>
      <c r="G1187" s="957">
        <v>182</v>
      </c>
      <c r="H1187" t="s">
        <v>385</v>
      </c>
      <c r="I1187" s="937" t="s">
        <v>491</v>
      </c>
      <c r="J1187" s="937" t="s">
        <v>447</v>
      </c>
      <c r="K1187" s="937" t="s">
        <v>53</v>
      </c>
      <c r="L1187" s="945">
        <v>3.3</v>
      </c>
      <c r="M1187" s="960" t="s">
        <v>54</v>
      </c>
      <c r="N1187" s="677">
        <f t="shared" ca="1" si="197"/>
        <v>1280.7700000000002</v>
      </c>
      <c r="O1187" s="677">
        <f t="shared" ca="1" si="201"/>
        <v>0</v>
      </c>
      <c r="P1187" s="677">
        <f t="shared" ca="1" si="201"/>
        <v>0</v>
      </c>
      <c r="Q1187" s="677">
        <f t="shared" ca="1" si="201"/>
        <v>0</v>
      </c>
      <c r="R1187" s="677">
        <f t="shared" ca="1" si="201"/>
        <v>0</v>
      </c>
      <c r="S1187" s="677">
        <f t="shared" ca="1" si="201"/>
        <v>36.950000000000003</v>
      </c>
      <c r="T1187" s="677">
        <f t="shared" ca="1" si="201"/>
        <v>0</v>
      </c>
      <c r="U1187" s="677">
        <f t="shared" ca="1" si="201"/>
        <v>0</v>
      </c>
      <c r="V1187" s="677">
        <f t="shared" ca="1" si="201"/>
        <v>0</v>
      </c>
      <c r="W1187" s="677">
        <f t="shared" ca="1" si="202"/>
        <v>0</v>
      </c>
      <c r="X1187" s="677">
        <f t="shared" ca="1" si="201"/>
        <v>1243.8200000000002</v>
      </c>
      <c r="Y1187" s="677">
        <f t="shared" ca="1" si="201"/>
        <v>0</v>
      </c>
      <c r="Z1187" s="677">
        <f t="shared" ca="1" si="201"/>
        <v>0</v>
      </c>
      <c r="AA1187" t="str">
        <f t="shared" si="198"/>
        <v>ASR_COMP</v>
      </c>
      <c r="AB1187" s="957">
        <f t="shared" si="199"/>
        <v>44682</v>
      </c>
      <c r="AC1187" t="str">
        <f t="shared" si="200"/>
        <v>Unaudited</v>
      </c>
    </row>
    <row r="1188" spans="1:29" x14ac:dyDescent="0.25">
      <c r="A1188" t="s">
        <v>423</v>
      </c>
      <c r="B1188" t="s">
        <v>1388</v>
      </c>
      <c r="C1188" t="s">
        <v>1389</v>
      </c>
      <c r="D1188">
        <v>1900</v>
      </c>
      <c r="E1188" s="957">
        <v>1</v>
      </c>
      <c r="F1188" t="s">
        <v>442</v>
      </c>
      <c r="G1188" s="957">
        <v>182</v>
      </c>
      <c r="H1188" t="s">
        <v>385</v>
      </c>
      <c r="I1188" s="937" t="s">
        <v>491</v>
      </c>
      <c r="J1188" s="937" t="s">
        <v>447</v>
      </c>
      <c r="K1188" s="937" t="s">
        <v>53</v>
      </c>
      <c r="L1188" s="937" t="s">
        <v>44</v>
      </c>
      <c r="M1188" s="962" t="s">
        <v>156</v>
      </c>
      <c r="N1188" s="677">
        <f t="shared" ca="1" si="197"/>
        <v>0</v>
      </c>
      <c r="O1188" s="677">
        <f t="shared" ca="1" si="201"/>
        <v>0</v>
      </c>
      <c r="P1188" s="677">
        <f t="shared" ca="1" si="201"/>
        <v>0</v>
      </c>
      <c r="Q1188" s="677">
        <f t="shared" ca="1" si="201"/>
        <v>0</v>
      </c>
      <c r="R1188" s="677">
        <f t="shared" ca="1" si="201"/>
        <v>0</v>
      </c>
      <c r="S1188" s="677">
        <f t="shared" ca="1" si="201"/>
        <v>0</v>
      </c>
      <c r="T1188" s="677">
        <f t="shared" ca="1" si="201"/>
        <v>0</v>
      </c>
      <c r="U1188" s="677">
        <f t="shared" ca="1" si="201"/>
        <v>0</v>
      </c>
      <c r="V1188" s="677">
        <f t="shared" ca="1" si="201"/>
        <v>0</v>
      </c>
      <c r="W1188" s="677">
        <f t="shared" ca="1" si="202"/>
        <v>0</v>
      </c>
      <c r="X1188" s="677">
        <f t="shared" ca="1" si="201"/>
        <v>0</v>
      </c>
      <c r="Y1188" s="677">
        <f t="shared" ca="1" si="201"/>
        <v>0</v>
      </c>
      <c r="Z1188" s="677">
        <f t="shared" ca="1" si="201"/>
        <v>0</v>
      </c>
      <c r="AA1188" t="str">
        <f t="shared" si="198"/>
        <v>ASR_COMP</v>
      </c>
      <c r="AB1188" s="957">
        <f t="shared" si="199"/>
        <v>44682</v>
      </c>
      <c r="AC1188" t="str">
        <f t="shared" si="200"/>
        <v>Unaudited</v>
      </c>
    </row>
    <row r="1189" spans="1:29" x14ac:dyDescent="0.25">
      <c r="A1189" t="s">
        <v>423</v>
      </c>
      <c r="B1189" t="s">
        <v>1388</v>
      </c>
      <c r="C1189" t="s">
        <v>1389</v>
      </c>
      <c r="D1189">
        <v>1900</v>
      </c>
      <c r="E1189" s="957">
        <v>1</v>
      </c>
      <c r="F1189" t="s">
        <v>442</v>
      </c>
      <c r="G1189" s="957">
        <v>182</v>
      </c>
      <c r="H1189" t="s">
        <v>385</v>
      </c>
      <c r="I1189" s="937" t="s">
        <v>491</v>
      </c>
      <c r="J1189" s="937" t="s">
        <v>447</v>
      </c>
      <c r="K1189" s="937" t="s">
        <v>53</v>
      </c>
      <c r="L1189" s="937" t="s">
        <v>41</v>
      </c>
      <c r="M1189" s="962" t="s">
        <v>52</v>
      </c>
      <c r="N1189" s="677">
        <f t="shared" ca="1" si="197"/>
        <v>855570.00788963819</v>
      </c>
      <c r="O1189" s="677">
        <f t="shared" ca="1" si="201"/>
        <v>645722.88248812384</v>
      </c>
      <c r="P1189" s="677">
        <f t="shared" ca="1" si="201"/>
        <v>18789.984459049167</v>
      </c>
      <c r="Q1189" s="677">
        <f t="shared" ca="1" si="201"/>
        <v>115131.68579987311</v>
      </c>
      <c r="R1189" s="677">
        <f t="shared" ca="1" si="201"/>
        <v>23085.173929246685</v>
      </c>
      <c r="S1189" s="677">
        <f t="shared" ca="1" si="201"/>
        <v>13651.465299839956</v>
      </c>
      <c r="T1189" s="677">
        <f t="shared" ca="1" si="201"/>
        <v>5428.1461874673723</v>
      </c>
      <c r="U1189" s="677">
        <f t="shared" ca="1" si="201"/>
        <v>326.02947204633074</v>
      </c>
      <c r="V1189" s="677">
        <f t="shared" ca="1" si="201"/>
        <v>2384.2675602019171</v>
      </c>
      <c r="W1189" s="677">
        <f t="shared" ca="1" si="202"/>
        <v>223.52508376892973</v>
      </c>
      <c r="X1189" s="677">
        <f t="shared" ca="1" si="201"/>
        <v>23450.892387452517</v>
      </c>
      <c r="Y1189" s="677">
        <f t="shared" ca="1" si="201"/>
        <v>7375.9552225683983</v>
      </c>
      <c r="Z1189" s="677">
        <f t="shared" ca="1" si="201"/>
        <v>0</v>
      </c>
      <c r="AA1189" t="str">
        <f t="shared" si="198"/>
        <v>ASR_COMP</v>
      </c>
      <c r="AB1189" s="957">
        <f t="shared" si="199"/>
        <v>44682</v>
      </c>
      <c r="AC1189" t="str">
        <f t="shared" si="200"/>
        <v>Unaudited</v>
      </c>
    </row>
    <row r="1190" spans="1:29" x14ac:dyDescent="0.25">
      <c r="A1190" t="s">
        <v>423</v>
      </c>
      <c r="B1190" t="s">
        <v>1388</v>
      </c>
      <c r="C1190" t="s">
        <v>1389</v>
      </c>
      <c r="D1190">
        <v>1900</v>
      </c>
      <c r="E1190" s="957">
        <v>1</v>
      </c>
      <c r="F1190" t="s">
        <v>442</v>
      </c>
      <c r="G1190" s="957">
        <v>182</v>
      </c>
      <c r="H1190" t="s">
        <v>385</v>
      </c>
      <c r="I1190" s="937" t="s">
        <v>491</v>
      </c>
      <c r="J1190" s="937" t="s">
        <v>447</v>
      </c>
      <c r="K1190" s="937" t="s">
        <v>53</v>
      </c>
      <c r="L1190" s="937" t="s">
        <v>42</v>
      </c>
      <c r="M1190" s="962" t="s">
        <v>157</v>
      </c>
      <c r="N1190" s="677">
        <f t="shared" ca="1" si="197"/>
        <v>-478007.65743462066</v>
      </c>
      <c r="O1190" s="677">
        <f t="shared" ca="1" si="201"/>
        <v>-332117.5472468363</v>
      </c>
      <c r="P1190" s="677">
        <f t="shared" ca="1" si="201"/>
        <v>-19605.28258623659</v>
      </c>
      <c r="Q1190" s="677">
        <f t="shared" ca="1" si="201"/>
        <v>-79756.09318284053</v>
      </c>
      <c r="R1190" s="677">
        <f t="shared" ca="1" si="201"/>
        <v>-24988.37385461486</v>
      </c>
      <c r="S1190" s="677">
        <f t="shared" ca="1" si="201"/>
        <v>-3348.9056978648869</v>
      </c>
      <c r="T1190" s="677">
        <f t="shared" ca="1" si="201"/>
        <v>-5010.0104299192753</v>
      </c>
      <c r="U1190" s="677">
        <f t="shared" ca="1" si="201"/>
        <v>-41.790624114792401</v>
      </c>
      <c r="V1190" s="677">
        <f t="shared" ca="1" si="201"/>
        <v>-1826.968497463761</v>
      </c>
      <c r="W1190" s="677">
        <f t="shared" ca="1" si="202"/>
        <v>-1202.4384726778474</v>
      </c>
      <c r="X1190" s="677">
        <f t="shared" ca="1" si="201"/>
        <v>-3162.2138986965183</v>
      </c>
      <c r="Y1190" s="677">
        <f t="shared" ca="1" si="201"/>
        <v>-6948.032943355287</v>
      </c>
      <c r="Z1190" s="677">
        <f t="shared" ca="1" si="201"/>
        <v>0</v>
      </c>
      <c r="AA1190" t="str">
        <f t="shared" si="198"/>
        <v>ASR_COMP</v>
      </c>
      <c r="AB1190" s="957">
        <f t="shared" si="199"/>
        <v>44682</v>
      </c>
      <c r="AC1190" t="str">
        <f t="shared" si="200"/>
        <v>Unaudited</v>
      </c>
    </row>
    <row r="1191" spans="1:29" x14ac:dyDescent="0.25">
      <c r="A1191" t="s">
        <v>423</v>
      </c>
      <c r="B1191" t="s">
        <v>1388</v>
      </c>
      <c r="C1191" t="s">
        <v>1389</v>
      </c>
      <c r="D1191">
        <v>1900</v>
      </c>
      <c r="E1191" s="957">
        <v>1</v>
      </c>
      <c r="F1191" t="s">
        <v>442</v>
      </c>
      <c r="G1191" s="957">
        <v>182</v>
      </c>
      <c r="H1191" t="s">
        <v>385</v>
      </c>
      <c r="I1191" s="937" t="s">
        <v>491</v>
      </c>
      <c r="J1191" s="937" t="s">
        <v>447</v>
      </c>
      <c r="K1191" s="937" t="s">
        <v>53</v>
      </c>
      <c r="L1191" s="937" t="s">
        <v>43</v>
      </c>
      <c r="M1191" s="962" t="s">
        <v>465</v>
      </c>
      <c r="N1191" s="677">
        <f t="shared" ca="1" si="197"/>
        <v>1344611.1866825365</v>
      </c>
      <c r="O1191" s="677">
        <f t="shared" ca="1" si="201"/>
        <v>869784.93209471181</v>
      </c>
      <c r="P1191" s="677">
        <f t="shared" ca="1" si="201"/>
        <v>72370.701897113671</v>
      </c>
      <c r="Q1191" s="677">
        <f t="shared" ca="1" si="201"/>
        <v>218763.08247505155</v>
      </c>
      <c r="R1191" s="677">
        <f t="shared" ca="1" si="201"/>
        <v>83450.793739181623</v>
      </c>
      <c r="S1191" s="677">
        <f t="shared" ca="1" si="201"/>
        <v>16188.310005116604</v>
      </c>
      <c r="T1191" s="677">
        <f t="shared" ca="1" si="201"/>
        <v>3690.597842835828</v>
      </c>
      <c r="U1191" s="677">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405.63229929197678</v>
      </c>
      <c r="V1191" s="677">
        <f t="shared" ca="1" si="203"/>
        <v>5623.1986849081422</v>
      </c>
      <c r="W1191" s="677">
        <f t="shared" ca="1" si="202"/>
        <v>30421.484888956711</v>
      </c>
      <c r="X1191" s="677">
        <f t="shared" ca="1" si="203"/>
        <v>15355.850743345221</v>
      </c>
      <c r="Y1191" s="677">
        <f t="shared" ca="1" si="203"/>
        <v>28556.60201202333</v>
      </c>
      <c r="Z1191" s="677">
        <f t="shared" ca="1" si="203"/>
        <v>0</v>
      </c>
      <c r="AA1191" t="str">
        <f t="shared" si="198"/>
        <v>ASR_COMP</v>
      </c>
      <c r="AB1191" s="957">
        <f t="shared" si="199"/>
        <v>44682</v>
      </c>
      <c r="AC1191" t="str">
        <f t="shared" si="200"/>
        <v>Unaudited</v>
      </c>
    </row>
    <row r="1192" spans="1:29" x14ac:dyDescent="0.25">
      <c r="A1192" t="s">
        <v>423</v>
      </c>
      <c r="B1192" t="s">
        <v>1388</v>
      </c>
      <c r="C1192" t="s">
        <v>1389</v>
      </c>
      <c r="D1192">
        <v>1900</v>
      </c>
      <c r="E1192" s="957">
        <v>1</v>
      </c>
      <c r="F1192" t="s">
        <v>442</v>
      </c>
      <c r="G1192" s="957">
        <v>182</v>
      </c>
      <c r="H1192" t="s">
        <v>385</v>
      </c>
      <c r="I1192" s="937" t="s">
        <v>491</v>
      </c>
      <c r="J1192" s="937" t="s">
        <v>447</v>
      </c>
      <c r="K1192" s="937" t="s">
        <v>923</v>
      </c>
      <c r="L1192" s="945" t="s">
        <v>924</v>
      </c>
      <c r="M1192" s="960" t="s">
        <v>923</v>
      </c>
      <c r="N1192" s="677">
        <f t="shared" ca="1" si="197"/>
        <v>976256.08998789277</v>
      </c>
      <c r="O1192" s="677">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911604.33187104983</v>
      </c>
      <c r="P1192" s="677">
        <f t="shared" ca="1" si="204"/>
        <v>39619.507489724936</v>
      </c>
      <c r="Q1192" s="677">
        <f t="shared" ca="1" si="204"/>
        <v>15559.711485673583</v>
      </c>
      <c r="R1192" s="677">
        <f t="shared" ca="1" si="204"/>
        <v>3365.1266253960925</v>
      </c>
      <c r="S1192" s="677">
        <f t="shared" ca="1" si="204"/>
        <v>2334.8851440854341</v>
      </c>
      <c r="T1192" s="677">
        <f t="shared" ca="1" si="204"/>
        <v>473.87954044197954</v>
      </c>
      <c r="U1192" s="677">
        <f t="shared" ca="1" si="204"/>
        <v>17.850815590476781</v>
      </c>
      <c r="V1192" s="677">
        <f t="shared" ca="1" si="204"/>
        <v>226.75369240487052</v>
      </c>
      <c r="W1192" s="677">
        <f t="shared" ca="1" si="202"/>
        <v>1226.7366695620485</v>
      </c>
      <c r="X1192" s="677">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675.77079126293143</v>
      </c>
      <c r="Y1192" s="677">
        <f t="shared" ca="1" si="205"/>
        <v>1151.5358627006121</v>
      </c>
      <c r="Z1192" s="677">
        <f t="shared" ca="1" si="205"/>
        <v>0</v>
      </c>
      <c r="AA1192" t="str">
        <f t="shared" si="198"/>
        <v>ASR_COMP</v>
      </c>
      <c r="AB1192" s="957">
        <f t="shared" si="199"/>
        <v>44682</v>
      </c>
      <c r="AC1192" t="str">
        <f t="shared" si="200"/>
        <v>Unaudited</v>
      </c>
    </row>
    <row r="1193" spans="1:29" x14ac:dyDescent="0.25">
      <c r="A1193" t="s">
        <v>423</v>
      </c>
      <c r="B1193" t="s">
        <v>1388</v>
      </c>
      <c r="C1193" t="s">
        <v>1389</v>
      </c>
      <c r="D1193">
        <v>1900</v>
      </c>
      <c r="E1193" s="957">
        <v>1</v>
      </c>
      <c r="F1193" t="s">
        <v>442</v>
      </c>
      <c r="G1193" s="957">
        <v>182</v>
      </c>
      <c r="H1193" t="s">
        <v>385</v>
      </c>
      <c r="I1193" s="962" t="s">
        <v>491</v>
      </c>
      <c r="J1193" s="962" t="s">
        <v>447</v>
      </c>
      <c r="K1193" s="962" t="s">
        <v>923</v>
      </c>
      <c r="L1193" s="953" t="s">
        <v>925</v>
      </c>
      <c r="M1193" s="962" t="s">
        <v>928</v>
      </c>
      <c r="N1193" s="677">
        <f t="shared" ca="1" si="197"/>
        <v>-252957.0038044604</v>
      </c>
      <c r="O1193" s="677">
        <f t="shared" ca="1" si="204"/>
        <v>-172002.70732984086</v>
      </c>
      <c r="P1193" s="677">
        <f t="shared" ca="1" si="204"/>
        <v>-10267.45784227948</v>
      </c>
      <c r="Q1193" s="677">
        <f t="shared" ca="1" si="204"/>
        <v>-41795.646423594691</v>
      </c>
      <c r="R1193" s="677">
        <f t="shared" ca="1" si="204"/>
        <v>-15216.091446776361</v>
      </c>
      <c r="S1193" s="677">
        <f t="shared" ca="1" si="204"/>
        <v>-1175.0978863745079</v>
      </c>
      <c r="T1193" s="677">
        <f t="shared" ca="1" si="204"/>
        <v>-1139.8092449382702</v>
      </c>
      <c r="U1193" s="677">
        <f t="shared" ca="1" si="204"/>
        <v>-169.91126235737451</v>
      </c>
      <c r="V1193" s="677">
        <f t="shared" ca="1" si="204"/>
        <v>-803.57729786019058</v>
      </c>
      <c r="W1193" s="677">
        <f t="shared" ca="1" si="202"/>
        <v>-1406.5620913805335</v>
      </c>
      <c r="X1193" s="677">
        <f t="shared" ca="1" si="205"/>
        <v>-1791.7422125205865</v>
      </c>
      <c r="Y1193" s="677">
        <f t="shared" ca="1" si="205"/>
        <v>-7188.4007665375029</v>
      </c>
      <c r="Z1193" s="677">
        <f t="shared" ca="1" si="205"/>
        <v>0</v>
      </c>
      <c r="AA1193" t="str">
        <f t="shared" si="198"/>
        <v>ASR_COMP</v>
      </c>
      <c r="AB1193" s="957">
        <f t="shared" si="199"/>
        <v>44682</v>
      </c>
      <c r="AC1193" t="str">
        <f t="shared" si="200"/>
        <v>Unaudited</v>
      </c>
    </row>
    <row r="1194" spans="1:29" x14ac:dyDescent="0.25">
      <c r="A1194" t="s">
        <v>423</v>
      </c>
      <c r="B1194" t="s">
        <v>1388</v>
      </c>
      <c r="C1194" t="s">
        <v>1389</v>
      </c>
      <c r="D1194">
        <v>1900</v>
      </c>
      <c r="E1194" s="957">
        <v>1</v>
      </c>
      <c r="F1194" t="s">
        <v>442</v>
      </c>
      <c r="G1194" s="957">
        <v>182</v>
      </c>
      <c r="H1194" t="s">
        <v>385</v>
      </c>
      <c r="I1194" s="958" t="s">
        <v>491</v>
      </c>
      <c r="J1194" s="958" t="s">
        <v>447</v>
      </c>
      <c r="K1194" s="958" t="s">
        <v>923</v>
      </c>
      <c r="L1194" s="953" t="s">
        <v>926</v>
      </c>
      <c r="M1194" s="958" t="s">
        <v>929</v>
      </c>
      <c r="N1194" s="677">
        <f t="shared" ca="1" si="197"/>
        <v>0</v>
      </c>
      <c r="O1194" s="677">
        <f t="shared" ca="1" si="204"/>
        <v>0</v>
      </c>
      <c r="P1194" s="677">
        <f t="shared" ca="1" si="204"/>
        <v>0</v>
      </c>
      <c r="Q1194" s="677">
        <f t="shared" ca="1" si="204"/>
        <v>0</v>
      </c>
      <c r="R1194" s="677">
        <f t="shared" ca="1" si="204"/>
        <v>0</v>
      </c>
      <c r="S1194" s="677">
        <f t="shared" ca="1" si="204"/>
        <v>0</v>
      </c>
      <c r="T1194" s="677">
        <f t="shared" ca="1" si="204"/>
        <v>0</v>
      </c>
      <c r="U1194" s="677">
        <f t="shared" ca="1" si="204"/>
        <v>0</v>
      </c>
      <c r="V1194" s="677">
        <f t="shared" ca="1" si="204"/>
        <v>0</v>
      </c>
      <c r="W1194" s="677">
        <f t="shared" ca="1" si="202"/>
        <v>0</v>
      </c>
      <c r="X1194" s="677">
        <f t="shared" ca="1" si="205"/>
        <v>0</v>
      </c>
      <c r="Y1194" s="677">
        <f t="shared" ca="1" si="205"/>
        <v>0</v>
      </c>
      <c r="Z1194" s="677">
        <f t="shared" ca="1" si="205"/>
        <v>0</v>
      </c>
      <c r="AA1194" t="str">
        <f t="shared" si="198"/>
        <v>ASR_COMP</v>
      </c>
      <c r="AB1194" s="957">
        <f t="shared" si="199"/>
        <v>44682</v>
      </c>
      <c r="AC1194" t="str">
        <f t="shared" si="200"/>
        <v>Unaudited</v>
      </c>
    </row>
    <row r="1195" spans="1:29" x14ac:dyDescent="0.25">
      <c r="A1195" t="s">
        <v>423</v>
      </c>
      <c r="B1195" t="s">
        <v>1388</v>
      </c>
      <c r="C1195" t="s">
        <v>1389</v>
      </c>
      <c r="D1195">
        <v>1900</v>
      </c>
      <c r="E1195" s="957">
        <v>1</v>
      </c>
      <c r="F1195" t="s">
        <v>442</v>
      </c>
      <c r="G1195" s="957">
        <v>182</v>
      </c>
      <c r="H1195" t="s">
        <v>385</v>
      </c>
      <c r="I1195" s="958" t="s">
        <v>491</v>
      </c>
      <c r="J1195" s="958" t="s">
        <v>447</v>
      </c>
      <c r="K1195" s="958" t="s">
        <v>448</v>
      </c>
      <c r="L1195" s="937">
        <v>5.0999999999999996</v>
      </c>
      <c r="M1195" s="958" t="s">
        <v>37</v>
      </c>
      <c r="N1195" s="677">
        <f t="shared" ca="1" si="197"/>
        <v>1933767.6374525847</v>
      </c>
      <c r="O1195" s="677">
        <f t="shared" ca="1" si="204"/>
        <v>1060643.8938261548</v>
      </c>
      <c r="P1195" s="677">
        <f t="shared" ca="1" si="204"/>
        <v>272031.28995008627</v>
      </c>
      <c r="Q1195" s="677">
        <f t="shared" ca="1" si="204"/>
        <v>129392.76191560442</v>
      </c>
      <c r="R1195" s="677">
        <f t="shared" ca="1" si="204"/>
        <v>217040.81811704801</v>
      </c>
      <c r="S1195" s="677">
        <f t="shared" ca="1" si="204"/>
        <v>32698.523700501064</v>
      </c>
      <c r="T1195" s="677">
        <f t="shared" ca="1" si="204"/>
        <v>177282.47920230616</v>
      </c>
      <c r="U1195" s="677">
        <f t="shared" ca="1" si="204"/>
        <v>162.61888825552103</v>
      </c>
      <c r="V1195" s="677">
        <f t="shared" ca="1" si="204"/>
        <v>615.72497177181049</v>
      </c>
      <c r="W1195" s="677">
        <f t="shared" ca="1" si="202"/>
        <v>3098.4263109122703</v>
      </c>
      <c r="X1195" s="677">
        <f t="shared" ca="1" si="205"/>
        <v>7840.7409295642974</v>
      </c>
      <c r="Y1195" s="677">
        <f t="shared" ca="1" si="205"/>
        <v>32960.359640380266</v>
      </c>
      <c r="Z1195" s="677">
        <f t="shared" ca="1" si="205"/>
        <v>0</v>
      </c>
      <c r="AA1195" t="str">
        <f t="shared" si="198"/>
        <v>ASR_COMP</v>
      </c>
      <c r="AB1195" s="957">
        <f t="shared" si="199"/>
        <v>44682</v>
      </c>
      <c r="AC1195" t="str">
        <f t="shared" si="200"/>
        <v>Unaudited</v>
      </c>
    </row>
    <row r="1196" spans="1:29" ht="30" x14ac:dyDescent="0.25">
      <c r="A1196" t="s">
        <v>423</v>
      </c>
      <c r="B1196" t="s">
        <v>1388</v>
      </c>
      <c r="C1196" t="s">
        <v>1389</v>
      </c>
      <c r="D1196">
        <v>1900</v>
      </c>
      <c r="E1196" s="957">
        <v>1</v>
      </c>
      <c r="F1196" t="s">
        <v>442</v>
      </c>
      <c r="G1196" s="957">
        <v>182</v>
      </c>
      <c r="H1196" t="s">
        <v>385</v>
      </c>
      <c r="I1196" s="958" t="s">
        <v>491</v>
      </c>
      <c r="J1196" s="958" t="s">
        <v>447</v>
      </c>
      <c r="K1196" s="958" t="s">
        <v>448</v>
      </c>
      <c r="L1196" s="937">
        <v>5.2</v>
      </c>
      <c r="M1196" s="958" t="s">
        <v>306</v>
      </c>
      <c r="N1196" s="677">
        <f t="shared" ca="1" si="197"/>
        <v>0</v>
      </c>
      <c r="O1196" s="677">
        <f t="shared" ca="1" si="204"/>
        <v>0</v>
      </c>
      <c r="P1196" s="677">
        <f t="shared" ca="1" si="204"/>
        <v>0</v>
      </c>
      <c r="Q1196" s="677">
        <f t="shared" ca="1" si="204"/>
        <v>0</v>
      </c>
      <c r="R1196" s="677">
        <f t="shared" ca="1" si="204"/>
        <v>0</v>
      </c>
      <c r="S1196" s="677">
        <f t="shared" ca="1" si="204"/>
        <v>0</v>
      </c>
      <c r="T1196" s="677">
        <f t="shared" ca="1" si="204"/>
        <v>0</v>
      </c>
      <c r="U1196" s="677">
        <f t="shared" ca="1" si="204"/>
        <v>0</v>
      </c>
      <c r="V1196" s="677">
        <f t="shared" ca="1" si="204"/>
        <v>0</v>
      </c>
      <c r="W1196" s="677">
        <f t="shared" ca="1" si="202"/>
        <v>0</v>
      </c>
      <c r="X1196" s="677">
        <f t="shared" ca="1" si="205"/>
        <v>0</v>
      </c>
      <c r="Y1196" s="677">
        <f t="shared" ca="1" si="205"/>
        <v>0</v>
      </c>
      <c r="Z1196" s="677">
        <f t="shared" ca="1" si="205"/>
        <v>0</v>
      </c>
      <c r="AA1196" t="str">
        <f t="shared" si="198"/>
        <v>ASR_COMP</v>
      </c>
      <c r="AB1196" s="957">
        <f t="shared" si="199"/>
        <v>44682</v>
      </c>
      <c r="AC1196" t="str">
        <f t="shared" si="200"/>
        <v>Unaudited</v>
      </c>
    </row>
    <row r="1197" spans="1:29" ht="30" x14ac:dyDescent="0.25">
      <c r="A1197" t="s">
        <v>423</v>
      </c>
      <c r="B1197" t="s">
        <v>1388</v>
      </c>
      <c r="C1197" t="s">
        <v>1389</v>
      </c>
      <c r="D1197">
        <v>1900</v>
      </c>
      <c r="E1197" s="957">
        <v>1</v>
      </c>
      <c r="F1197" t="s">
        <v>442</v>
      </c>
      <c r="G1197" s="957">
        <v>182</v>
      </c>
      <c r="H1197" t="s">
        <v>385</v>
      </c>
      <c r="I1197" s="965" t="s">
        <v>491</v>
      </c>
      <c r="J1197" s="965" t="s">
        <v>447</v>
      </c>
      <c r="K1197" s="965" t="s">
        <v>448</v>
      </c>
      <c r="L1197" s="945">
        <v>5.3</v>
      </c>
      <c r="M1197" s="965" t="s">
        <v>307</v>
      </c>
      <c r="N1197" s="677">
        <f t="shared" ca="1" si="197"/>
        <v>-209058.32426239041</v>
      </c>
      <c r="O1197" s="677">
        <f t="shared" ca="1" si="204"/>
        <v>-113307.41618603264</v>
      </c>
      <c r="P1197" s="677">
        <f t="shared" ca="1" si="204"/>
        <v>-38957.895640707058</v>
      </c>
      <c r="Q1197" s="677">
        <f t="shared" ca="1" si="204"/>
        <v>-10164.82617543529</v>
      </c>
      <c r="R1197" s="677">
        <f t="shared" ca="1" si="204"/>
        <v>-23773.060837410099</v>
      </c>
      <c r="S1197" s="677">
        <f t="shared" ca="1" si="204"/>
        <v>-3231.7416961230274</v>
      </c>
      <c r="T1197" s="677">
        <f t="shared" ca="1" si="204"/>
        <v>-14796.999014271469</v>
      </c>
      <c r="U1197" s="677">
        <f t="shared" ca="1" si="204"/>
        <v>-7.6396352014003917</v>
      </c>
      <c r="V1197" s="677">
        <f t="shared" ca="1" si="204"/>
        <v>-1100.7798864589713</v>
      </c>
      <c r="W1197" s="677">
        <f t="shared" ca="1" si="202"/>
        <v>-57.84499265910361</v>
      </c>
      <c r="X1197" s="677">
        <f t="shared" ca="1" si="205"/>
        <v>-524.43763579032452</v>
      </c>
      <c r="Y1197" s="677">
        <f t="shared" ca="1" si="205"/>
        <v>-3135.682562300989</v>
      </c>
      <c r="Z1197" s="677">
        <f t="shared" ca="1" si="205"/>
        <v>0</v>
      </c>
      <c r="AA1197" t="str">
        <f t="shared" si="198"/>
        <v>ASR_COMP</v>
      </c>
      <c r="AB1197" s="957">
        <f t="shared" si="199"/>
        <v>44682</v>
      </c>
      <c r="AC1197" t="str">
        <f t="shared" si="200"/>
        <v>Unaudited</v>
      </c>
    </row>
    <row r="1198" spans="1:29" x14ac:dyDescent="0.25">
      <c r="A1198" t="s">
        <v>423</v>
      </c>
      <c r="B1198" t="s">
        <v>1388</v>
      </c>
      <c r="C1198" t="s">
        <v>1389</v>
      </c>
      <c r="D1198">
        <v>1900</v>
      </c>
      <c r="E1198" s="957">
        <v>1</v>
      </c>
      <c r="F1198" t="s">
        <v>442</v>
      </c>
      <c r="G1198" s="957">
        <v>182</v>
      </c>
      <c r="H1198" t="s">
        <v>385</v>
      </c>
      <c r="I1198" s="937" t="s">
        <v>491</v>
      </c>
      <c r="J1198" s="937" t="s">
        <v>447</v>
      </c>
      <c r="K1198" s="937" t="s">
        <v>448</v>
      </c>
      <c r="L1198" s="937" t="s">
        <v>82</v>
      </c>
      <c r="M1198" s="958" t="s">
        <v>456</v>
      </c>
      <c r="N1198" s="677">
        <f t="shared" ca="1" si="197"/>
        <v>0</v>
      </c>
      <c r="O1198" s="677">
        <f t="shared" ca="1" si="204"/>
        <v>0</v>
      </c>
      <c r="P1198" s="677">
        <f t="shared" ca="1" si="204"/>
        <v>0</v>
      </c>
      <c r="Q1198" s="677">
        <f t="shared" ca="1" si="204"/>
        <v>0</v>
      </c>
      <c r="R1198" s="677">
        <f t="shared" ca="1" si="204"/>
        <v>0</v>
      </c>
      <c r="S1198" s="677">
        <f t="shared" ca="1" si="204"/>
        <v>0</v>
      </c>
      <c r="T1198" s="677">
        <f t="shared" ca="1" si="204"/>
        <v>0</v>
      </c>
      <c r="U1198" s="677">
        <f t="shared" ca="1" si="204"/>
        <v>0</v>
      </c>
      <c r="V1198" s="677">
        <f t="shared" ca="1" si="204"/>
        <v>0</v>
      </c>
      <c r="W1198" s="677">
        <f t="shared" ca="1" si="202"/>
        <v>0</v>
      </c>
      <c r="X1198" s="677">
        <f t="shared" ca="1" si="205"/>
        <v>0</v>
      </c>
      <c r="Y1198" s="677">
        <f t="shared" ca="1" si="205"/>
        <v>0</v>
      </c>
      <c r="Z1198" s="677">
        <f t="shared" ca="1" si="205"/>
        <v>0</v>
      </c>
      <c r="AA1198" t="str">
        <f t="shared" si="198"/>
        <v>ASR_COMP</v>
      </c>
      <c r="AB1198" s="957">
        <f t="shared" si="199"/>
        <v>44682</v>
      </c>
      <c r="AC1198" t="str">
        <f t="shared" si="200"/>
        <v>Unaudited</v>
      </c>
    </row>
    <row r="1199" spans="1:29" x14ac:dyDescent="0.25">
      <c r="A1199" t="s">
        <v>423</v>
      </c>
      <c r="B1199" t="s">
        <v>1388</v>
      </c>
      <c r="C1199" t="s">
        <v>1389</v>
      </c>
      <c r="D1199">
        <v>1900</v>
      </c>
      <c r="E1199" s="957">
        <v>1</v>
      </c>
      <c r="F1199" t="s">
        <v>442</v>
      </c>
      <c r="G1199" s="957">
        <v>182</v>
      </c>
      <c r="H1199" t="s">
        <v>385</v>
      </c>
      <c r="I1199" s="937" t="s">
        <v>491</v>
      </c>
      <c r="J1199" s="937" t="s">
        <v>447</v>
      </c>
      <c r="K1199" s="937" t="s">
        <v>449</v>
      </c>
      <c r="L1199" s="943">
        <v>6.1</v>
      </c>
      <c r="M1199" s="959" t="s">
        <v>18</v>
      </c>
      <c r="N1199" s="677">
        <f t="shared" ca="1" si="197"/>
        <v>0</v>
      </c>
      <c r="O1199" s="677">
        <f t="shared" ca="1" si="204"/>
        <v>0</v>
      </c>
      <c r="P1199" s="677">
        <f t="shared" ca="1" si="204"/>
        <v>0</v>
      </c>
      <c r="Q1199" s="677">
        <f t="shared" ca="1" si="204"/>
        <v>0</v>
      </c>
      <c r="R1199" s="677">
        <f t="shared" ca="1" si="204"/>
        <v>0</v>
      </c>
      <c r="S1199" s="677">
        <f t="shared" ca="1" si="204"/>
        <v>0</v>
      </c>
      <c r="T1199" s="677">
        <f t="shared" ca="1" si="204"/>
        <v>0</v>
      </c>
      <c r="U1199" s="677">
        <f t="shared" ca="1" si="204"/>
        <v>0</v>
      </c>
      <c r="V1199" s="677">
        <f t="shared" ca="1" si="204"/>
        <v>0</v>
      </c>
      <c r="W1199" s="677">
        <f t="shared" ca="1" si="202"/>
        <v>0</v>
      </c>
      <c r="X1199" s="677">
        <f t="shared" ca="1" si="205"/>
        <v>0</v>
      </c>
      <c r="Y1199" s="677">
        <f t="shared" ca="1" si="205"/>
        <v>0</v>
      </c>
      <c r="Z1199" s="677">
        <f t="shared" ca="1" si="205"/>
        <v>0</v>
      </c>
      <c r="AA1199" t="str">
        <f t="shared" si="198"/>
        <v>ASR_COMP</v>
      </c>
      <c r="AB1199" s="957">
        <f t="shared" si="199"/>
        <v>44682</v>
      </c>
      <c r="AC1199" t="str">
        <f t="shared" si="200"/>
        <v>Unaudited</v>
      </c>
    </row>
    <row r="1200" spans="1:29" x14ac:dyDescent="0.25">
      <c r="A1200" t="s">
        <v>423</v>
      </c>
      <c r="B1200" t="s">
        <v>1388</v>
      </c>
      <c r="C1200" t="s">
        <v>1389</v>
      </c>
      <c r="D1200">
        <v>1900</v>
      </c>
      <c r="E1200" s="957">
        <v>1</v>
      </c>
      <c r="F1200" t="s">
        <v>442</v>
      </c>
      <c r="G1200" s="957">
        <v>182</v>
      </c>
      <c r="H1200" t="s">
        <v>385</v>
      </c>
      <c r="I1200" s="958" t="s">
        <v>491</v>
      </c>
      <c r="J1200" s="958" t="s">
        <v>447</v>
      </c>
      <c r="K1200" s="958" t="s">
        <v>449</v>
      </c>
      <c r="L1200" s="937">
        <v>6.2</v>
      </c>
      <c r="M1200" s="958" t="s">
        <v>19</v>
      </c>
      <c r="N1200" s="677">
        <f t="shared" ca="1" si="197"/>
        <v>0</v>
      </c>
      <c r="O1200" s="677">
        <f t="shared" ca="1" si="204"/>
        <v>0</v>
      </c>
      <c r="P1200" s="677">
        <f t="shared" ca="1" si="204"/>
        <v>0</v>
      </c>
      <c r="Q1200" s="677">
        <f t="shared" ca="1" si="204"/>
        <v>0</v>
      </c>
      <c r="R1200" s="677">
        <f t="shared" ca="1" si="204"/>
        <v>0</v>
      </c>
      <c r="S1200" s="677">
        <f t="shared" ca="1" si="204"/>
        <v>0</v>
      </c>
      <c r="T1200" s="677">
        <f t="shared" ca="1" si="204"/>
        <v>0</v>
      </c>
      <c r="U1200" s="677">
        <f t="shared" ca="1" si="204"/>
        <v>0</v>
      </c>
      <c r="V1200" s="677">
        <f t="shared" ca="1" si="204"/>
        <v>0</v>
      </c>
      <c r="W1200" s="677">
        <f t="shared" ca="1" si="202"/>
        <v>0</v>
      </c>
      <c r="X1200" s="677">
        <f t="shared" ca="1" si="205"/>
        <v>0</v>
      </c>
      <c r="Y1200" s="677">
        <f t="shared" ca="1" si="205"/>
        <v>0</v>
      </c>
      <c r="Z1200" s="677">
        <f t="shared" ca="1" si="205"/>
        <v>0</v>
      </c>
      <c r="AA1200" t="str">
        <f t="shared" si="198"/>
        <v>ASR_COMP</v>
      </c>
      <c r="AB1200" s="957">
        <f t="shared" si="199"/>
        <v>44682</v>
      </c>
      <c r="AC1200" t="str">
        <f t="shared" si="200"/>
        <v>Unaudited</v>
      </c>
    </row>
    <row r="1201" spans="1:29" x14ac:dyDescent="0.25">
      <c r="A1201" t="s">
        <v>423</v>
      </c>
      <c r="B1201" t="s">
        <v>1388</v>
      </c>
      <c r="C1201" t="s">
        <v>1389</v>
      </c>
      <c r="D1201">
        <v>1900</v>
      </c>
      <c r="E1201" s="957">
        <v>1</v>
      </c>
      <c r="F1201" t="s">
        <v>442</v>
      </c>
      <c r="G1201" s="957">
        <v>182</v>
      </c>
      <c r="H1201" t="s">
        <v>385</v>
      </c>
      <c r="I1201" s="937" t="s">
        <v>491</v>
      </c>
      <c r="J1201" s="937" t="s">
        <v>447</v>
      </c>
      <c r="K1201" s="937" t="s">
        <v>449</v>
      </c>
      <c r="L1201" s="937">
        <v>6.3</v>
      </c>
      <c r="M1201" s="958" t="s">
        <v>187</v>
      </c>
      <c r="N1201" s="677">
        <f t="shared" ca="1" si="197"/>
        <v>0</v>
      </c>
      <c r="O1201" s="677">
        <f t="shared" ca="1" si="204"/>
        <v>0</v>
      </c>
      <c r="P1201" s="677">
        <f t="shared" ca="1" si="204"/>
        <v>0</v>
      </c>
      <c r="Q1201" s="677">
        <f t="shared" ca="1" si="204"/>
        <v>0</v>
      </c>
      <c r="R1201" s="677">
        <f t="shared" ca="1" si="204"/>
        <v>0</v>
      </c>
      <c r="S1201" s="677">
        <f t="shared" ca="1" si="204"/>
        <v>0</v>
      </c>
      <c r="T1201" s="677">
        <f t="shared" ca="1" si="204"/>
        <v>0</v>
      </c>
      <c r="U1201" s="677">
        <f t="shared" ca="1" si="204"/>
        <v>0</v>
      </c>
      <c r="V1201" s="677">
        <f t="shared" ca="1" si="204"/>
        <v>0</v>
      </c>
      <c r="W1201" s="677">
        <f t="shared" ca="1" si="202"/>
        <v>0</v>
      </c>
      <c r="X1201" s="677">
        <f t="shared" ca="1" si="205"/>
        <v>0</v>
      </c>
      <c r="Y1201" s="677">
        <f t="shared" ca="1" si="205"/>
        <v>0</v>
      </c>
      <c r="Z1201" s="677">
        <f t="shared" ca="1" si="205"/>
        <v>0</v>
      </c>
      <c r="AA1201" t="str">
        <f t="shared" si="198"/>
        <v>ASR_COMP</v>
      </c>
      <c r="AB1201" s="957">
        <f t="shared" si="199"/>
        <v>44682</v>
      </c>
      <c r="AC1201" t="str">
        <f t="shared" si="200"/>
        <v>Unaudited</v>
      </c>
    </row>
    <row r="1202" spans="1:29" x14ac:dyDescent="0.25">
      <c r="A1202" t="s">
        <v>423</v>
      </c>
      <c r="B1202" t="s">
        <v>1388</v>
      </c>
      <c r="C1202" t="s">
        <v>1389</v>
      </c>
      <c r="D1202">
        <v>1900</v>
      </c>
      <c r="E1202" s="957">
        <v>1</v>
      </c>
      <c r="F1202" t="s">
        <v>442</v>
      </c>
      <c r="G1202" s="957">
        <v>182</v>
      </c>
      <c r="H1202" t="s">
        <v>385</v>
      </c>
      <c r="I1202" s="937" t="s">
        <v>491</v>
      </c>
      <c r="J1202" s="937" t="s">
        <v>447</v>
      </c>
      <c r="K1202" s="937" t="s">
        <v>449</v>
      </c>
      <c r="L1202" s="937" t="s">
        <v>87</v>
      </c>
      <c r="M1202" s="958" t="s">
        <v>457</v>
      </c>
      <c r="N1202" s="677">
        <f t="shared" ca="1" si="197"/>
        <v>0</v>
      </c>
      <c r="O1202" s="677">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7">
        <f t="shared" ca="1" si="206"/>
        <v>0</v>
      </c>
      <c r="Q1202" s="677">
        <f t="shared" ca="1" si="206"/>
        <v>0</v>
      </c>
      <c r="R1202" s="677">
        <f t="shared" ca="1" si="206"/>
        <v>0</v>
      </c>
      <c r="S1202" s="677">
        <f t="shared" ca="1" si="206"/>
        <v>0</v>
      </c>
      <c r="T1202" s="677">
        <f t="shared" ca="1" si="206"/>
        <v>0</v>
      </c>
      <c r="U1202" s="677">
        <f t="shared" ca="1" si="206"/>
        <v>0</v>
      </c>
      <c r="V1202" s="677">
        <f t="shared" ca="1" si="206"/>
        <v>0</v>
      </c>
      <c r="W1202" s="677">
        <f t="shared" ca="1" si="202"/>
        <v>0</v>
      </c>
      <c r="X1202" s="677">
        <f t="shared" ca="1" si="205"/>
        <v>0</v>
      </c>
      <c r="Y1202" s="677">
        <f t="shared" ca="1" si="205"/>
        <v>0</v>
      </c>
      <c r="Z1202" s="677">
        <f t="shared" ca="1" si="205"/>
        <v>0</v>
      </c>
      <c r="AA1202" t="str">
        <f t="shared" si="198"/>
        <v>ASR_COMP</v>
      </c>
      <c r="AB1202" s="957">
        <f t="shared" si="199"/>
        <v>44682</v>
      </c>
      <c r="AC1202" t="str">
        <f t="shared" si="200"/>
        <v>Unaudited</v>
      </c>
    </row>
    <row r="1203" spans="1:29" x14ac:dyDescent="0.25">
      <c r="A1203" t="s">
        <v>423</v>
      </c>
      <c r="B1203" t="s">
        <v>1388</v>
      </c>
      <c r="C1203" t="s">
        <v>1389</v>
      </c>
      <c r="D1203">
        <v>1900</v>
      </c>
      <c r="E1203" s="957">
        <v>1</v>
      </c>
      <c r="F1203" t="s">
        <v>442</v>
      </c>
      <c r="G1203" s="957">
        <v>182</v>
      </c>
      <c r="H1203" t="s">
        <v>385</v>
      </c>
      <c r="I1203" s="958" t="s">
        <v>491</v>
      </c>
      <c r="J1203" s="958" t="s">
        <v>447</v>
      </c>
      <c r="K1203" s="958" t="s">
        <v>450</v>
      </c>
      <c r="L1203" s="937">
        <v>7.1</v>
      </c>
      <c r="M1203" s="958" t="s">
        <v>20</v>
      </c>
      <c r="N1203" s="677">
        <f t="shared" ca="1" si="197"/>
        <v>316334.87897090439</v>
      </c>
      <c r="O1203" s="677">
        <f t="shared" ca="1" si="206"/>
        <v>168744.64960845158</v>
      </c>
      <c r="P1203" s="677">
        <f t="shared" ca="1" si="206"/>
        <v>17005.978847206319</v>
      </c>
      <c r="Q1203" s="677">
        <f t="shared" ca="1" si="206"/>
        <v>41633.38939756019</v>
      </c>
      <c r="R1203" s="677">
        <f t="shared" ca="1" si="206"/>
        <v>17362.802199103786</v>
      </c>
      <c r="S1203" s="677">
        <f t="shared" ca="1" si="206"/>
        <v>9384.5697125947227</v>
      </c>
      <c r="T1203" s="677">
        <f t="shared" ca="1" si="206"/>
        <v>902.59773874039354</v>
      </c>
      <c r="U1203" s="677">
        <f t="shared" ca="1" si="206"/>
        <v>500.91750658123055</v>
      </c>
      <c r="V1203" s="677">
        <f t="shared" ca="1" si="206"/>
        <v>1407.8716679660959</v>
      </c>
      <c r="W1203" s="677">
        <f t="shared" ca="1" si="202"/>
        <v>2097.9453543233517</v>
      </c>
      <c r="X1203" s="677">
        <f t="shared" ca="1" si="205"/>
        <v>45574.459681273984</v>
      </c>
      <c r="Y1203" s="677">
        <f t="shared" ca="1" si="205"/>
        <v>11719.697257102749</v>
      </c>
      <c r="Z1203" s="677">
        <f t="shared" ca="1" si="205"/>
        <v>0</v>
      </c>
      <c r="AA1203" t="str">
        <f t="shared" si="198"/>
        <v>ASR_COMP</v>
      </c>
      <c r="AB1203" s="957">
        <f t="shared" si="199"/>
        <v>44682</v>
      </c>
      <c r="AC1203" t="str">
        <f t="shared" si="200"/>
        <v>Unaudited</v>
      </c>
    </row>
    <row r="1204" spans="1:29" x14ac:dyDescent="0.25">
      <c r="A1204" t="s">
        <v>423</v>
      </c>
      <c r="B1204" t="s">
        <v>1388</v>
      </c>
      <c r="C1204" t="s">
        <v>1389</v>
      </c>
      <c r="D1204">
        <v>1900</v>
      </c>
      <c r="E1204" s="957">
        <v>1</v>
      </c>
      <c r="F1204" t="s">
        <v>442</v>
      </c>
      <c r="G1204" s="957">
        <v>182</v>
      </c>
      <c r="H1204" t="s">
        <v>385</v>
      </c>
      <c r="I1204" s="958" t="s">
        <v>491</v>
      </c>
      <c r="J1204" s="958" t="s">
        <v>447</v>
      </c>
      <c r="K1204" s="958" t="s">
        <v>450</v>
      </c>
      <c r="L1204" s="953">
        <v>7.2</v>
      </c>
      <c r="M1204" s="958" t="s">
        <v>21</v>
      </c>
      <c r="N1204" s="677">
        <f t="shared" ca="1" si="197"/>
        <v>0</v>
      </c>
      <c r="O1204" s="677">
        <f t="shared" ca="1" si="206"/>
        <v>0</v>
      </c>
      <c r="P1204" s="677">
        <f t="shared" ca="1" si="206"/>
        <v>0</v>
      </c>
      <c r="Q1204" s="677">
        <f t="shared" ca="1" si="206"/>
        <v>0</v>
      </c>
      <c r="R1204" s="677">
        <f t="shared" ca="1" si="206"/>
        <v>0</v>
      </c>
      <c r="S1204" s="677">
        <f t="shared" ca="1" si="206"/>
        <v>0</v>
      </c>
      <c r="T1204" s="677">
        <f t="shared" ca="1" si="206"/>
        <v>0</v>
      </c>
      <c r="U1204" s="677">
        <f t="shared" ca="1" si="206"/>
        <v>0</v>
      </c>
      <c r="V1204" s="677">
        <f t="shared" ca="1" si="206"/>
        <v>0</v>
      </c>
      <c r="W1204" s="677">
        <f t="shared" ca="1" si="202"/>
        <v>0</v>
      </c>
      <c r="X1204" s="677">
        <f t="shared" ca="1" si="205"/>
        <v>0</v>
      </c>
      <c r="Y1204" s="677">
        <f t="shared" ca="1" si="205"/>
        <v>0</v>
      </c>
      <c r="Z1204" s="677">
        <f t="shared" ca="1" si="205"/>
        <v>0</v>
      </c>
      <c r="AA1204" t="str">
        <f t="shared" si="198"/>
        <v>ASR_COMP</v>
      </c>
      <c r="AB1204" s="957">
        <f t="shared" si="199"/>
        <v>44682</v>
      </c>
      <c r="AC1204" t="str">
        <f t="shared" si="200"/>
        <v>Unaudited</v>
      </c>
    </row>
    <row r="1205" spans="1:29" x14ac:dyDescent="0.25">
      <c r="A1205" t="s">
        <v>423</v>
      </c>
      <c r="B1205" t="s">
        <v>1388</v>
      </c>
      <c r="C1205" t="s">
        <v>1389</v>
      </c>
      <c r="D1205">
        <v>1900</v>
      </c>
      <c r="E1205" s="957">
        <v>1</v>
      </c>
      <c r="F1205" t="s">
        <v>442</v>
      </c>
      <c r="G1205" s="957">
        <v>182</v>
      </c>
      <c r="H1205" t="s">
        <v>385</v>
      </c>
      <c r="I1205" s="937" t="s">
        <v>491</v>
      </c>
      <c r="J1205" s="937" t="s">
        <v>447</v>
      </c>
      <c r="K1205" s="937" t="s">
        <v>450</v>
      </c>
      <c r="L1205" s="937">
        <v>7.3</v>
      </c>
      <c r="M1205" s="958" t="s">
        <v>158</v>
      </c>
      <c r="N1205" s="677">
        <f t="shared" ca="1" si="197"/>
        <v>179354.91789185788</v>
      </c>
      <c r="O1205" s="677">
        <f t="shared" ca="1" si="206"/>
        <v>146701.64111841164</v>
      </c>
      <c r="P1205" s="677">
        <f t="shared" ca="1" si="206"/>
        <v>12206.351645606384</v>
      </c>
      <c r="Q1205" s="677">
        <f t="shared" ca="1" si="206"/>
        <v>7999.8312564562566</v>
      </c>
      <c r="R1205" s="677">
        <f t="shared" ca="1" si="206"/>
        <v>3051.6678617697012</v>
      </c>
      <c r="S1205" s="677">
        <f t="shared" ca="1" si="206"/>
        <v>3555.0389087609474</v>
      </c>
      <c r="T1205" s="677">
        <f t="shared" ca="1" si="206"/>
        <v>16.711476305337449</v>
      </c>
      <c r="U1205" s="677">
        <f t="shared" ca="1" si="206"/>
        <v>89.079008628903267</v>
      </c>
      <c r="V1205" s="677">
        <f t="shared" ca="1" si="206"/>
        <v>205.63177338627085</v>
      </c>
      <c r="W1205" s="677">
        <f t="shared" ca="1" si="202"/>
        <v>1112.4671627821022</v>
      </c>
      <c r="X1205" s="677">
        <f t="shared" ca="1" si="205"/>
        <v>3372.2264308296312</v>
      </c>
      <c r="Y1205" s="677">
        <f t="shared" ca="1" si="205"/>
        <v>1044.2712489207079</v>
      </c>
      <c r="Z1205" s="677">
        <f t="shared" ca="1" si="205"/>
        <v>0</v>
      </c>
      <c r="AA1205" t="str">
        <f t="shared" si="198"/>
        <v>ASR_COMP</v>
      </c>
      <c r="AB1205" s="957">
        <f t="shared" si="199"/>
        <v>44682</v>
      </c>
      <c r="AC1205" t="str">
        <f t="shared" si="200"/>
        <v>Unaudited</v>
      </c>
    </row>
    <row r="1206" spans="1:29" x14ac:dyDescent="0.25">
      <c r="A1206" t="s">
        <v>423</v>
      </c>
      <c r="B1206" t="s">
        <v>1388</v>
      </c>
      <c r="C1206" t="s">
        <v>1389</v>
      </c>
      <c r="D1206">
        <v>1900</v>
      </c>
      <c r="E1206" s="957">
        <v>1</v>
      </c>
      <c r="F1206" t="s">
        <v>442</v>
      </c>
      <c r="G1206" s="957">
        <v>182</v>
      </c>
      <c r="H1206" t="s">
        <v>385</v>
      </c>
      <c r="I1206" s="937" t="s">
        <v>491</v>
      </c>
      <c r="J1206" s="937" t="s">
        <v>447</v>
      </c>
      <c r="K1206" s="937" t="s">
        <v>450</v>
      </c>
      <c r="L1206" s="937" t="s">
        <v>91</v>
      </c>
      <c r="M1206" s="958" t="s">
        <v>458</v>
      </c>
      <c r="N1206" s="677">
        <f t="shared" ca="1" si="197"/>
        <v>0</v>
      </c>
      <c r="O1206" s="677">
        <f t="shared" ca="1" si="206"/>
        <v>0</v>
      </c>
      <c r="P1206" s="677">
        <f t="shared" ca="1" si="206"/>
        <v>0</v>
      </c>
      <c r="Q1206" s="677">
        <f t="shared" ca="1" si="206"/>
        <v>0</v>
      </c>
      <c r="R1206" s="677">
        <f t="shared" ca="1" si="206"/>
        <v>0</v>
      </c>
      <c r="S1206" s="677">
        <f t="shared" ca="1" si="206"/>
        <v>0</v>
      </c>
      <c r="T1206" s="677">
        <f t="shared" ca="1" si="206"/>
        <v>0</v>
      </c>
      <c r="U1206" s="677">
        <f t="shared" ca="1" si="206"/>
        <v>0</v>
      </c>
      <c r="V1206" s="677">
        <f t="shared" ca="1" si="206"/>
        <v>0</v>
      </c>
      <c r="W1206" s="677">
        <f t="shared" ca="1" si="202"/>
        <v>0</v>
      </c>
      <c r="X1206" s="677">
        <f t="shared" ca="1" si="205"/>
        <v>0</v>
      </c>
      <c r="Y1206" s="677">
        <f t="shared" ca="1" si="205"/>
        <v>0</v>
      </c>
      <c r="Z1206" s="677">
        <f t="shared" ca="1" si="205"/>
        <v>0</v>
      </c>
      <c r="AA1206" t="str">
        <f t="shared" si="198"/>
        <v>ASR_COMP</v>
      </c>
      <c r="AB1206" s="957">
        <f t="shared" si="199"/>
        <v>44682</v>
      </c>
      <c r="AC1206" t="str">
        <f t="shared" si="200"/>
        <v>Unaudited</v>
      </c>
    </row>
    <row r="1207" spans="1:29" x14ac:dyDescent="0.25">
      <c r="A1207" t="s">
        <v>423</v>
      </c>
      <c r="B1207" t="s">
        <v>1388</v>
      </c>
      <c r="C1207" t="s">
        <v>1389</v>
      </c>
      <c r="D1207">
        <v>1900</v>
      </c>
      <c r="E1207" s="957">
        <v>1</v>
      </c>
      <c r="F1207" t="s">
        <v>442</v>
      </c>
      <c r="G1207" s="957">
        <v>182</v>
      </c>
      <c r="H1207" t="s">
        <v>385</v>
      </c>
      <c r="I1207" s="937" t="s">
        <v>491</v>
      </c>
      <c r="J1207" s="937" t="s">
        <v>447</v>
      </c>
      <c r="K1207" s="937" t="s">
        <v>451</v>
      </c>
      <c r="L1207" s="937">
        <v>8.1</v>
      </c>
      <c r="M1207" s="958" t="s">
        <v>22</v>
      </c>
      <c r="N1207" s="677">
        <f t="shared" ca="1" si="197"/>
        <v>6095853.2382170325</v>
      </c>
      <c r="O1207" s="677">
        <f t="shared" ca="1" si="206"/>
        <v>2559578.799607113</v>
      </c>
      <c r="P1207" s="677">
        <f t="shared" ca="1" si="206"/>
        <v>314330.46884905861</v>
      </c>
      <c r="Q1207" s="677">
        <f t="shared" ca="1" si="206"/>
        <v>1656113.5973365279</v>
      </c>
      <c r="R1207" s="677">
        <f t="shared" ca="1" si="206"/>
        <v>720424.32149148476</v>
      </c>
      <c r="S1207" s="677">
        <f t="shared" ca="1" si="206"/>
        <v>3606.8164584983283</v>
      </c>
      <c r="T1207" s="677">
        <f t="shared" ca="1" si="206"/>
        <v>57919.655543459616</v>
      </c>
      <c r="U1207" s="677">
        <f t="shared" ca="1" si="206"/>
        <v>0</v>
      </c>
      <c r="V1207" s="677">
        <f t="shared" ca="1" si="206"/>
        <v>288929.71605304087</v>
      </c>
      <c r="W1207" s="677">
        <f t="shared" ca="1" si="202"/>
        <v>119154.88939538441</v>
      </c>
      <c r="X1207" s="677">
        <f t="shared" ca="1" si="205"/>
        <v>2996.3845633047986</v>
      </c>
      <c r="Y1207" s="677">
        <f t="shared" ca="1" si="205"/>
        <v>372798.58891916141</v>
      </c>
      <c r="Z1207" s="677">
        <f t="shared" ca="1" si="205"/>
        <v>0</v>
      </c>
      <c r="AA1207" t="str">
        <f t="shared" si="198"/>
        <v>ASR_COMP</v>
      </c>
      <c r="AB1207" s="957">
        <f t="shared" si="199"/>
        <v>44682</v>
      </c>
      <c r="AC1207" t="str">
        <f t="shared" si="200"/>
        <v>Unaudited</v>
      </c>
    </row>
    <row r="1208" spans="1:29" x14ac:dyDescent="0.25">
      <c r="A1208" t="s">
        <v>423</v>
      </c>
      <c r="B1208" t="s">
        <v>1388</v>
      </c>
      <c r="C1208" t="s">
        <v>1389</v>
      </c>
      <c r="D1208">
        <v>1900</v>
      </c>
      <c r="E1208" s="957">
        <v>1</v>
      </c>
      <c r="F1208" t="s">
        <v>442</v>
      </c>
      <c r="G1208" s="957">
        <v>182</v>
      </c>
      <c r="H1208" t="s">
        <v>385</v>
      </c>
      <c r="I1208" s="937" t="s">
        <v>491</v>
      </c>
      <c r="J1208" s="937" t="s">
        <v>447</v>
      </c>
      <c r="K1208" s="937" t="s">
        <v>451</v>
      </c>
      <c r="L1208" s="953" t="s">
        <v>115</v>
      </c>
      <c r="M1208" s="958" t="s">
        <v>446</v>
      </c>
      <c r="N1208" s="677">
        <f t="shared" ca="1" si="197"/>
        <v>74909.52</v>
      </c>
      <c r="O1208" s="677">
        <f t="shared" ca="1" si="206"/>
        <v>0</v>
      </c>
      <c r="P1208" s="677">
        <f t="shared" ca="1" si="206"/>
        <v>0</v>
      </c>
      <c r="Q1208" s="677">
        <f t="shared" ca="1" si="206"/>
        <v>0</v>
      </c>
      <c r="R1208" s="677">
        <f t="shared" ca="1" si="206"/>
        <v>74909.52</v>
      </c>
      <c r="S1208" s="677">
        <f t="shared" ca="1" si="206"/>
        <v>0</v>
      </c>
      <c r="T1208" s="677">
        <f t="shared" ca="1" si="206"/>
        <v>0</v>
      </c>
      <c r="U1208" s="677">
        <f t="shared" ca="1" si="206"/>
        <v>0</v>
      </c>
      <c r="V1208" s="677">
        <f t="shared" ca="1" si="206"/>
        <v>0</v>
      </c>
      <c r="W1208" s="677">
        <f t="shared" ca="1" si="202"/>
        <v>0</v>
      </c>
      <c r="X1208" s="677">
        <f t="shared" ca="1" si="205"/>
        <v>0</v>
      </c>
      <c r="Y1208" s="677">
        <f t="shared" ca="1" si="205"/>
        <v>0</v>
      </c>
      <c r="Z1208" s="677">
        <f t="shared" ca="1" si="205"/>
        <v>0</v>
      </c>
      <c r="AA1208" t="str">
        <f t="shared" si="198"/>
        <v>ASR_COMP</v>
      </c>
      <c r="AB1208" s="957">
        <f t="shared" si="199"/>
        <v>44682</v>
      </c>
      <c r="AC1208" t="str">
        <f t="shared" si="200"/>
        <v>Unaudited</v>
      </c>
    </row>
    <row r="1209" spans="1:29" x14ac:dyDescent="0.25">
      <c r="A1209" t="s">
        <v>423</v>
      </c>
      <c r="B1209" t="s">
        <v>1388</v>
      </c>
      <c r="C1209" t="s">
        <v>1389</v>
      </c>
      <c r="D1209">
        <v>1900</v>
      </c>
      <c r="E1209" s="957">
        <v>1</v>
      </c>
      <c r="F1209" t="s">
        <v>442</v>
      </c>
      <c r="G1209" s="957">
        <v>182</v>
      </c>
      <c r="H1209" t="s">
        <v>385</v>
      </c>
      <c r="I1209" s="937" t="s">
        <v>491</v>
      </c>
      <c r="J1209" s="937" t="s">
        <v>447</v>
      </c>
      <c r="K1209" s="937" t="s">
        <v>451</v>
      </c>
      <c r="L1209" s="953" t="s">
        <v>117</v>
      </c>
      <c r="M1209" s="958" t="s">
        <v>160</v>
      </c>
      <c r="N1209" s="677">
        <f t="shared" ca="1" si="197"/>
        <v>0</v>
      </c>
      <c r="O1209" s="677">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7">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7">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7">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7">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7">
        <f t="shared" ca="1" si="207"/>
        <v>0</v>
      </c>
      <c r="U1209" s="677">
        <f t="shared" ca="1" si="207"/>
        <v>0</v>
      </c>
      <c r="V1209" s="677">
        <f t="shared" ca="1" si="207"/>
        <v>0</v>
      </c>
      <c r="W1209" s="677">
        <f t="shared" ca="1" si="202"/>
        <v>0</v>
      </c>
      <c r="X1209" s="677">
        <f t="shared" ca="1" si="207"/>
        <v>0</v>
      </c>
      <c r="Y1209" s="677">
        <f t="shared" ca="1" si="207"/>
        <v>0</v>
      </c>
      <c r="Z1209" s="677">
        <f t="shared" ca="1" si="207"/>
        <v>0</v>
      </c>
      <c r="AA1209" t="str">
        <f t="shared" si="198"/>
        <v>ASR_COMP</v>
      </c>
      <c r="AB1209" s="957">
        <f t="shared" si="199"/>
        <v>44682</v>
      </c>
      <c r="AC1209" t="str">
        <f t="shared" si="200"/>
        <v>Unaudited</v>
      </c>
    </row>
    <row r="1210" spans="1:29" x14ac:dyDescent="0.25">
      <c r="A1210" t="s">
        <v>423</v>
      </c>
      <c r="B1210" t="s">
        <v>1388</v>
      </c>
      <c r="C1210" t="s">
        <v>1389</v>
      </c>
      <c r="D1210">
        <v>1900</v>
      </c>
      <c r="E1210" s="957">
        <v>1</v>
      </c>
      <c r="F1210" t="s">
        <v>442</v>
      </c>
      <c r="G1210" s="957">
        <v>182</v>
      </c>
      <c r="H1210" t="s">
        <v>385</v>
      </c>
      <c r="I1210" s="937" t="s">
        <v>491</v>
      </c>
      <c r="J1210" s="937" t="s">
        <v>447</v>
      </c>
      <c r="K1210" s="937" t="s">
        <v>451</v>
      </c>
      <c r="L1210" s="937" t="s">
        <v>118</v>
      </c>
      <c r="M1210" s="958" t="s">
        <v>116</v>
      </c>
      <c r="N1210" s="677">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-15773.144858920859</v>
      </c>
      <c r="O1210" s="677">
        <f t="shared" ca="1" si="207"/>
        <v>-5739.1486931459822</v>
      </c>
      <c r="P1210" s="677">
        <f t="shared" ca="1" si="207"/>
        <v>-704.79928173648943</v>
      </c>
      <c r="Q1210" s="677">
        <f t="shared" ca="1" si="207"/>
        <v>-4804.762895657208</v>
      </c>
      <c r="R1210" s="677">
        <f t="shared" ca="1" si="207"/>
        <v>-2090.1151071993309</v>
      </c>
      <c r="S1210" s="677">
        <f t="shared" ca="1" si="207"/>
        <v>-92.201693855349419</v>
      </c>
      <c r="T1210" s="677">
        <f t="shared" ca="1" si="207"/>
        <v>0</v>
      </c>
      <c r="U1210" s="677">
        <f t="shared" ca="1" si="207"/>
        <v>0</v>
      </c>
      <c r="V1210" s="677">
        <f t="shared" ca="1" si="207"/>
        <v>-838.25093965600047</v>
      </c>
      <c r="W1210" s="677">
        <f t="shared" ca="1" si="202"/>
        <v>-345.69548388699417</v>
      </c>
      <c r="X1210" s="677">
        <f t="shared" ca="1" si="207"/>
        <v>-76.597114202408747</v>
      </c>
      <c r="Y1210" s="677">
        <f t="shared" ca="1" si="207"/>
        <v>-1081.5736495810993</v>
      </c>
      <c r="Z1210" s="677">
        <f t="shared" ca="1" si="207"/>
        <v>0</v>
      </c>
      <c r="AA1210" t="str">
        <f t="shared" si="198"/>
        <v>ASR_COMP</v>
      </c>
      <c r="AB1210" s="957">
        <f t="shared" si="199"/>
        <v>44682</v>
      </c>
      <c r="AC1210" t="str">
        <f t="shared" si="200"/>
        <v>Unaudited</v>
      </c>
    </row>
    <row r="1211" spans="1:29" x14ac:dyDescent="0.25">
      <c r="A1211" t="s">
        <v>423</v>
      </c>
      <c r="B1211" t="s">
        <v>1388</v>
      </c>
      <c r="C1211" t="s">
        <v>1389</v>
      </c>
      <c r="D1211">
        <v>1900</v>
      </c>
      <c r="E1211" s="957">
        <v>1</v>
      </c>
      <c r="F1211" t="s">
        <v>442</v>
      </c>
      <c r="G1211" s="957">
        <v>182</v>
      </c>
      <c r="H1211" t="s">
        <v>385</v>
      </c>
      <c r="I1211" s="958" t="s">
        <v>491</v>
      </c>
      <c r="J1211" s="958" t="s">
        <v>447</v>
      </c>
      <c r="K1211" s="958" t="s">
        <v>451</v>
      </c>
      <c r="L1211" s="937" t="s">
        <v>119</v>
      </c>
      <c r="M1211" s="958" t="s">
        <v>161</v>
      </c>
      <c r="N1211" s="677">
        <f t="shared" ca="1" si="208"/>
        <v>0</v>
      </c>
      <c r="O1211" s="677">
        <f t="shared" ca="1" si="207"/>
        <v>0</v>
      </c>
      <c r="P1211" s="677">
        <f t="shared" ca="1" si="207"/>
        <v>0</v>
      </c>
      <c r="Q1211" s="677">
        <f t="shared" ca="1" si="207"/>
        <v>0</v>
      </c>
      <c r="R1211" s="677">
        <f t="shared" ca="1" si="207"/>
        <v>0</v>
      </c>
      <c r="S1211" s="677">
        <f t="shared" ca="1" si="207"/>
        <v>0</v>
      </c>
      <c r="T1211" s="677">
        <f t="shared" ca="1" si="207"/>
        <v>0</v>
      </c>
      <c r="U1211" s="677">
        <f t="shared" ca="1" si="207"/>
        <v>0</v>
      </c>
      <c r="V1211" s="677">
        <f t="shared" ca="1" si="207"/>
        <v>0</v>
      </c>
      <c r="W1211" s="677">
        <f t="shared" ca="1" si="202"/>
        <v>0</v>
      </c>
      <c r="X1211" s="677">
        <f t="shared" ca="1" si="207"/>
        <v>0</v>
      </c>
      <c r="Y1211" s="677">
        <f t="shared" ca="1" si="207"/>
        <v>0</v>
      </c>
      <c r="Z1211" s="677">
        <f t="shared" ca="1" si="207"/>
        <v>0</v>
      </c>
      <c r="AA1211" t="str">
        <f t="shared" si="198"/>
        <v>ASR_COMP</v>
      </c>
      <c r="AB1211" s="957">
        <f t="shared" si="199"/>
        <v>44682</v>
      </c>
      <c r="AC1211" t="str">
        <f t="shared" si="200"/>
        <v>Unaudited</v>
      </c>
    </row>
    <row r="1212" spans="1:29" x14ac:dyDescent="0.25">
      <c r="A1212" t="s">
        <v>423</v>
      </c>
      <c r="B1212" t="s">
        <v>1388</v>
      </c>
      <c r="C1212" t="s">
        <v>1389</v>
      </c>
      <c r="D1212">
        <v>1900</v>
      </c>
      <c r="E1212" s="957">
        <v>1</v>
      </c>
      <c r="F1212" t="s">
        <v>442</v>
      </c>
      <c r="G1212" s="957">
        <v>182</v>
      </c>
      <c r="H1212" t="s">
        <v>385</v>
      </c>
      <c r="I1212" s="937" t="s">
        <v>491</v>
      </c>
      <c r="J1212" s="937" t="s">
        <v>447</v>
      </c>
      <c r="K1212" s="937" t="s">
        <v>451</v>
      </c>
      <c r="L1212" s="937" t="s">
        <v>162</v>
      </c>
      <c r="M1212" s="958" t="s">
        <v>23</v>
      </c>
      <c r="N1212" s="677">
        <f t="shared" ca="1" si="208"/>
        <v>0</v>
      </c>
      <c r="O1212" s="677">
        <f t="shared" ca="1" si="207"/>
        <v>0</v>
      </c>
      <c r="P1212" s="677">
        <f t="shared" ca="1" si="207"/>
        <v>0</v>
      </c>
      <c r="Q1212" s="677">
        <f t="shared" ca="1" si="207"/>
        <v>0</v>
      </c>
      <c r="R1212" s="677">
        <f t="shared" ca="1" si="207"/>
        <v>0</v>
      </c>
      <c r="S1212" s="677">
        <f t="shared" ca="1" si="207"/>
        <v>0</v>
      </c>
      <c r="T1212" s="677">
        <f t="shared" ca="1" si="207"/>
        <v>0</v>
      </c>
      <c r="U1212" s="677">
        <f t="shared" ca="1" si="207"/>
        <v>0</v>
      </c>
      <c r="V1212" s="677">
        <f t="shared" ca="1" si="207"/>
        <v>0</v>
      </c>
      <c r="W1212" s="677">
        <f t="shared" ca="1" si="202"/>
        <v>0</v>
      </c>
      <c r="X1212" s="677">
        <f t="shared" ca="1" si="207"/>
        <v>0</v>
      </c>
      <c r="Y1212" s="677">
        <f t="shared" ca="1" si="207"/>
        <v>0</v>
      </c>
      <c r="Z1212" s="677">
        <f t="shared" ca="1" si="207"/>
        <v>0</v>
      </c>
      <c r="AA1212" t="str">
        <f t="shared" si="198"/>
        <v>ASR_COMP</v>
      </c>
      <c r="AB1212" s="957">
        <f t="shared" si="199"/>
        <v>44682</v>
      </c>
      <c r="AC1212" t="str">
        <f t="shared" si="200"/>
        <v>Unaudited</v>
      </c>
    </row>
    <row r="1213" spans="1:29" x14ac:dyDescent="0.25">
      <c r="A1213" t="s">
        <v>423</v>
      </c>
      <c r="B1213" t="s">
        <v>1388</v>
      </c>
      <c r="C1213" t="s">
        <v>1389</v>
      </c>
      <c r="D1213">
        <v>1900</v>
      </c>
      <c r="E1213" s="957">
        <v>1</v>
      </c>
      <c r="F1213" t="s">
        <v>442</v>
      </c>
      <c r="G1213" s="957">
        <v>182</v>
      </c>
      <c r="H1213" t="s">
        <v>385</v>
      </c>
      <c r="I1213" s="937" t="s">
        <v>491</v>
      </c>
      <c r="J1213" s="937" t="s">
        <v>447</v>
      </c>
      <c r="K1213" s="937" t="s">
        <v>451</v>
      </c>
      <c r="L1213" s="937" t="s">
        <v>445</v>
      </c>
      <c r="M1213" s="958" t="s">
        <v>459</v>
      </c>
      <c r="N1213" s="677">
        <f t="shared" ca="1" si="208"/>
        <v>0</v>
      </c>
      <c r="O1213" s="677">
        <f t="shared" ca="1" si="207"/>
        <v>0</v>
      </c>
      <c r="P1213" s="677">
        <f t="shared" ca="1" si="207"/>
        <v>0</v>
      </c>
      <c r="Q1213" s="677">
        <f t="shared" ca="1" si="207"/>
        <v>0</v>
      </c>
      <c r="R1213" s="677">
        <f t="shared" ca="1" si="207"/>
        <v>0</v>
      </c>
      <c r="S1213" s="677">
        <f t="shared" ca="1" si="207"/>
        <v>0</v>
      </c>
      <c r="T1213" s="677">
        <f t="shared" ca="1" si="207"/>
        <v>0</v>
      </c>
      <c r="U1213" s="677">
        <f t="shared" ca="1" si="207"/>
        <v>0</v>
      </c>
      <c r="V1213" s="677">
        <f t="shared" ca="1" si="207"/>
        <v>0</v>
      </c>
      <c r="W1213" s="677">
        <f t="shared" ca="1" si="202"/>
        <v>0</v>
      </c>
      <c r="X1213" s="677">
        <f t="shared" ca="1" si="207"/>
        <v>0</v>
      </c>
      <c r="Y1213" s="677">
        <f t="shared" ca="1" si="207"/>
        <v>0</v>
      </c>
      <c r="Z1213" s="677">
        <f t="shared" ca="1" si="207"/>
        <v>0</v>
      </c>
      <c r="AA1213" t="str">
        <f t="shared" si="198"/>
        <v>ASR_COMP</v>
      </c>
      <c r="AB1213" s="957">
        <f t="shared" si="199"/>
        <v>44682</v>
      </c>
      <c r="AC1213" t="str">
        <f t="shared" si="200"/>
        <v>Unaudited</v>
      </c>
    </row>
    <row r="1214" spans="1:29" ht="30" x14ac:dyDescent="0.25">
      <c r="A1214" t="s">
        <v>423</v>
      </c>
      <c r="B1214" t="s">
        <v>1388</v>
      </c>
      <c r="C1214" t="s">
        <v>1389</v>
      </c>
      <c r="D1214">
        <v>1900</v>
      </c>
      <c r="E1214" s="957">
        <v>1</v>
      </c>
      <c r="F1214" t="s">
        <v>442</v>
      </c>
      <c r="G1214" s="957">
        <v>182</v>
      </c>
      <c r="H1214" t="s">
        <v>385</v>
      </c>
      <c r="I1214" s="937" t="s">
        <v>491</v>
      </c>
      <c r="J1214" s="937" t="s">
        <v>447</v>
      </c>
      <c r="K1214" s="937" t="s">
        <v>452</v>
      </c>
      <c r="L1214" s="937">
        <v>9.1</v>
      </c>
      <c r="M1214" s="958" t="s">
        <v>188</v>
      </c>
      <c r="N1214" s="677">
        <f t="shared" ca="1" si="208"/>
        <v>348182.48565495259</v>
      </c>
      <c r="O1214" s="677">
        <f t="shared" ca="1" si="207"/>
        <v>41580.617063748643</v>
      </c>
      <c r="P1214" s="677">
        <f t="shared" ca="1" si="207"/>
        <v>2079.722725668772</v>
      </c>
      <c r="Q1214" s="677">
        <f t="shared" ca="1" si="207"/>
        <v>23814.703161760084</v>
      </c>
      <c r="R1214" s="677">
        <f t="shared" ca="1" si="207"/>
        <v>8941.7424520616569</v>
      </c>
      <c r="S1214" s="677">
        <f t="shared" ca="1" si="207"/>
        <v>7120.4249744983308</v>
      </c>
      <c r="T1214" s="677">
        <f t="shared" ca="1" si="207"/>
        <v>475.29027124845476</v>
      </c>
      <c r="U1214" s="677">
        <f t="shared" ca="1" si="207"/>
        <v>15.078743024131407</v>
      </c>
      <c r="V1214" s="677">
        <f t="shared" ca="1" si="207"/>
        <v>191.54086490984008</v>
      </c>
      <c r="W1214" s="677">
        <f t="shared" ca="1" si="202"/>
        <v>263963.36539803265</v>
      </c>
      <c r="X1214" s="677">
        <f t="shared" ca="1" si="207"/>
        <v>0</v>
      </c>
      <c r="Y1214" s="677">
        <f t="shared" ca="1" si="207"/>
        <v>0</v>
      </c>
      <c r="Z1214" s="677">
        <f t="shared" ca="1" si="207"/>
        <v>0</v>
      </c>
      <c r="AA1214" t="str">
        <f t="shared" si="198"/>
        <v>ASR_COMP</v>
      </c>
      <c r="AB1214" s="957">
        <f t="shared" si="199"/>
        <v>44682</v>
      </c>
      <c r="AC1214" t="str">
        <f t="shared" si="200"/>
        <v>Unaudited</v>
      </c>
    </row>
    <row r="1215" spans="1:29" x14ac:dyDescent="0.25">
      <c r="A1215" t="s">
        <v>423</v>
      </c>
      <c r="B1215" t="s">
        <v>1388</v>
      </c>
      <c r="C1215" t="s">
        <v>1389</v>
      </c>
      <c r="D1215">
        <v>1900</v>
      </c>
      <c r="E1215" s="957">
        <v>1</v>
      </c>
      <c r="F1215" t="s">
        <v>442</v>
      </c>
      <c r="G1215" s="957">
        <v>182</v>
      </c>
      <c r="H1215" t="s">
        <v>385</v>
      </c>
      <c r="I1215" s="958" t="s">
        <v>491</v>
      </c>
      <c r="J1215" s="958" t="s">
        <v>447</v>
      </c>
      <c r="K1215" s="958" t="s">
        <v>452</v>
      </c>
      <c r="L1215" s="937" t="s">
        <v>109</v>
      </c>
      <c r="M1215" s="958" t="s">
        <v>189</v>
      </c>
      <c r="N1215" s="677">
        <f t="shared" ca="1" si="208"/>
        <v>106989.7811540791</v>
      </c>
      <c r="O1215" s="677">
        <f t="shared" ca="1" si="207"/>
        <v>5252.2291728839418</v>
      </c>
      <c r="P1215" s="677">
        <f t="shared" ca="1" si="207"/>
        <v>437.01321756711849</v>
      </c>
      <c r="Q1215" s="677">
        <f t="shared" ca="1" si="207"/>
        <v>72460.098371791828</v>
      </c>
      <c r="R1215" s="677">
        <f t="shared" ca="1" si="207"/>
        <v>19102.057955566728</v>
      </c>
      <c r="S1215" s="677">
        <f t="shared" ca="1" si="207"/>
        <v>9372.1987585841853</v>
      </c>
      <c r="T1215" s="677">
        <f t="shared" ca="1" si="207"/>
        <v>89.206819202160403</v>
      </c>
      <c r="U1215" s="677">
        <f t="shared" ca="1" si="207"/>
        <v>3.3603782039324805</v>
      </c>
      <c r="V1215" s="677">
        <f t="shared" ca="1" si="207"/>
        <v>42.685902039402848</v>
      </c>
      <c r="W1215" s="677">
        <f t="shared" ca="1" si="202"/>
        <v>230.93057823981064</v>
      </c>
      <c r="X1215" s="677">
        <f t="shared" ca="1" si="207"/>
        <v>0</v>
      </c>
      <c r="Y1215" s="677">
        <f t="shared" ca="1" si="207"/>
        <v>0</v>
      </c>
      <c r="Z1215" s="677">
        <f t="shared" ca="1" si="207"/>
        <v>0</v>
      </c>
      <c r="AA1215" t="str">
        <f t="shared" si="198"/>
        <v>ASR_COMP</v>
      </c>
      <c r="AB1215" s="957">
        <f t="shared" si="199"/>
        <v>44682</v>
      </c>
      <c r="AC1215" t="str">
        <f t="shared" si="200"/>
        <v>Unaudited</v>
      </c>
    </row>
    <row r="1216" spans="1:29" x14ac:dyDescent="0.25">
      <c r="A1216" t="s">
        <v>423</v>
      </c>
      <c r="B1216" t="s">
        <v>1388</v>
      </c>
      <c r="C1216" t="s">
        <v>1389</v>
      </c>
      <c r="D1216">
        <v>1900</v>
      </c>
      <c r="E1216" s="957">
        <v>1</v>
      </c>
      <c r="F1216" t="s">
        <v>442</v>
      </c>
      <c r="G1216" s="957">
        <v>182</v>
      </c>
      <c r="H1216" t="s">
        <v>385</v>
      </c>
      <c r="I1216" s="958" t="s">
        <v>491</v>
      </c>
      <c r="J1216" s="958" t="s">
        <v>447</v>
      </c>
      <c r="K1216" s="958" t="s">
        <v>452</v>
      </c>
      <c r="L1216" s="937" t="s">
        <v>1324</v>
      </c>
      <c r="M1216" s="958" t="s">
        <v>1325</v>
      </c>
      <c r="N1216" s="677">
        <f t="shared" ca="1" si="208"/>
        <v>138417.13644320169</v>
      </c>
      <c r="O1216" s="677">
        <f t="shared" ca="1" si="207"/>
        <v>5553.6846620473452</v>
      </c>
      <c r="P1216" s="677">
        <f t="shared" ca="1" si="207"/>
        <v>462.09590701881115</v>
      </c>
      <c r="Q1216" s="677">
        <f t="shared" ca="1" si="207"/>
        <v>13013.301911284088</v>
      </c>
      <c r="R1216" s="677">
        <f t="shared" ca="1" si="207"/>
        <v>30490.756880640962</v>
      </c>
      <c r="S1216" s="677">
        <f t="shared" ca="1" si="207"/>
        <v>88510.096027703505</v>
      </c>
      <c r="T1216" s="677">
        <f t="shared" ca="1" si="207"/>
        <v>94.326909060031639</v>
      </c>
      <c r="U1216" s="677">
        <f t="shared" ca="1" si="207"/>
        <v>3.5532495394923251</v>
      </c>
      <c r="V1216" s="677">
        <f t="shared" ca="1" si="207"/>
        <v>45.135890236053385</v>
      </c>
      <c r="W1216" s="677">
        <f t="shared" ca="1" si="202"/>
        <v>244.18500567140052</v>
      </c>
      <c r="X1216" s="677">
        <f t="shared" ca="1" si="207"/>
        <v>0</v>
      </c>
      <c r="Y1216" s="677">
        <f t="shared" ca="1" si="207"/>
        <v>0</v>
      </c>
      <c r="Z1216" s="677">
        <f t="shared" ca="1" si="207"/>
        <v>0</v>
      </c>
      <c r="AA1216" t="str">
        <f t="shared" si="198"/>
        <v>ASR_COMP</v>
      </c>
      <c r="AB1216" s="957">
        <f t="shared" si="199"/>
        <v>44682</v>
      </c>
      <c r="AC1216" t="str">
        <f t="shared" si="200"/>
        <v>Unaudited</v>
      </c>
    </row>
    <row r="1217" spans="1:29" x14ac:dyDescent="0.25">
      <c r="A1217" t="s">
        <v>423</v>
      </c>
      <c r="B1217" t="s">
        <v>1388</v>
      </c>
      <c r="C1217" t="s">
        <v>1389</v>
      </c>
      <c r="D1217">
        <v>1900</v>
      </c>
      <c r="E1217" s="957">
        <v>1</v>
      </c>
      <c r="F1217" t="s">
        <v>442</v>
      </c>
      <c r="G1217" s="957">
        <v>182</v>
      </c>
      <c r="H1217" t="s">
        <v>385</v>
      </c>
      <c r="I1217" s="958" t="s">
        <v>491</v>
      </c>
      <c r="J1217" s="958" t="s">
        <v>447</v>
      </c>
      <c r="K1217" s="958" t="s">
        <v>452</v>
      </c>
      <c r="L1217" s="937" t="s">
        <v>110</v>
      </c>
      <c r="M1217" s="958" t="s">
        <v>190</v>
      </c>
      <c r="N1217" s="677">
        <f t="shared" ca="1" si="208"/>
        <v>410219.71304191736</v>
      </c>
      <c r="O1217" s="677">
        <f t="shared" ca="1" si="207"/>
        <v>134319.41730203238</v>
      </c>
      <c r="P1217" s="677">
        <f t="shared" ca="1" si="207"/>
        <v>6721.1992005438524</v>
      </c>
      <c r="Q1217" s="677">
        <f t="shared" ca="1" si="207"/>
        <v>119493.70179171421</v>
      </c>
      <c r="R1217" s="677">
        <f t="shared" ca="1" si="207"/>
        <v>19229.646107415352</v>
      </c>
      <c r="S1217" s="677">
        <f t="shared" ca="1" si="207"/>
        <v>6957.3034363830948</v>
      </c>
      <c r="T1217" s="677">
        <f t="shared" ca="1" si="207"/>
        <v>4553.0828246197252</v>
      </c>
      <c r="U1217" s="677">
        <f t="shared" ca="1" si="207"/>
        <v>1235.4216400957823</v>
      </c>
      <c r="V1217" s="677">
        <f t="shared" ca="1" si="207"/>
        <v>395.55168284051337</v>
      </c>
      <c r="W1217" s="677">
        <f t="shared" ca="1" si="202"/>
        <v>117314.38905627247</v>
      </c>
      <c r="X1217" s="677">
        <f t="shared" ca="1" si="207"/>
        <v>0</v>
      </c>
      <c r="Y1217" s="677">
        <f t="shared" ca="1" si="207"/>
        <v>0</v>
      </c>
      <c r="Z1217" s="677">
        <f t="shared" ca="1" si="207"/>
        <v>0</v>
      </c>
      <c r="AA1217" t="str">
        <f t="shared" si="198"/>
        <v>ASR_COMP</v>
      </c>
      <c r="AB1217" s="957">
        <f t="shared" si="199"/>
        <v>44682</v>
      </c>
      <c r="AC1217" t="str">
        <f t="shared" si="200"/>
        <v>Unaudited</v>
      </c>
    </row>
    <row r="1218" spans="1:29" x14ac:dyDescent="0.25">
      <c r="A1218" t="s">
        <v>423</v>
      </c>
      <c r="B1218" t="s">
        <v>1388</v>
      </c>
      <c r="C1218" t="s">
        <v>1389</v>
      </c>
      <c r="D1218">
        <v>1900</v>
      </c>
      <c r="E1218" s="957">
        <v>1</v>
      </c>
      <c r="F1218" t="s">
        <v>442</v>
      </c>
      <c r="G1218" s="957">
        <v>182</v>
      </c>
      <c r="H1218" t="s">
        <v>385</v>
      </c>
      <c r="I1218" s="958" t="s">
        <v>491</v>
      </c>
      <c r="J1218" s="958" t="s">
        <v>447</v>
      </c>
      <c r="K1218" s="958" t="s">
        <v>452</v>
      </c>
      <c r="L1218" s="937" t="s">
        <v>111</v>
      </c>
      <c r="M1218" s="958" t="s">
        <v>163</v>
      </c>
      <c r="N1218" s="677">
        <f t="shared" ca="1" si="208"/>
        <v>2078347.8338939573</v>
      </c>
      <c r="O1218" s="677">
        <f t="shared" ca="1" si="207"/>
        <v>1170939.3831903252</v>
      </c>
      <c r="P1218" s="677">
        <f t="shared" ca="1" si="207"/>
        <v>85154.134008751949</v>
      </c>
      <c r="Q1218" s="677">
        <f t="shared" ca="1" si="207"/>
        <v>441052.52043638116</v>
      </c>
      <c r="R1218" s="677">
        <f t="shared" ca="1" si="207"/>
        <v>94749.579866159562</v>
      </c>
      <c r="S1218" s="677">
        <f t="shared" ca="1" si="207"/>
        <v>50133.173459728205</v>
      </c>
      <c r="T1218" s="677">
        <f t="shared" ca="1" si="207"/>
        <v>12659.19865804123</v>
      </c>
      <c r="U1218" s="677">
        <f t="shared" ca="1" si="207"/>
        <v>2642.7601319144674</v>
      </c>
      <c r="V1218" s="677">
        <f t="shared" ca="1" si="207"/>
        <v>36555.974686429712</v>
      </c>
      <c r="W1218" s="677">
        <f t="shared" ca="1" si="202"/>
        <v>8033.2208725934343</v>
      </c>
      <c r="X1218" s="677">
        <f t="shared" ca="1" si="207"/>
        <v>79527.038189012281</v>
      </c>
      <c r="Y1218" s="677">
        <f t="shared" ca="1" si="207"/>
        <v>96900.850394620385</v>
      </c>
      <c r="Z1218" s="677">
        <f t="shared" ca="1" si="207"/>
        <v>0</v>
      </c>
      <c r="AA1218" t="str">
        <f t="shared" ref="AA1218:AA1281" si="209">file_name</f>
        <v>ASR_COMP</v>
      </c>
      <c r="AB1218" s="957">
        <f t="shared" ref="AB1218:AB1281" si="210">file_date</f>
        <v>44682</v>
      </c>
      <c r="AC1218" t="str">
        <f t="shared" ref="AC1218:AC1281" si="211">status</f>
        <v>Unaudited</v>
      </c>
    </row>
    <row r="1219" spans="1:29" x14ac:dyDescent="0.25">
      <c r="A1219" t="s">
        <v>423</v>
      </c>
      <c r="B1219" t="s">
        <v>1388</v>
      </c>
      <c r="C1219" t="s">
        <v>1389</v>
      </c>
      <c r="D1219">
        <v>1900</v>
      </c>
      <c r="E1219" s="957">
        <v>1</v>
      </c>
      <c r="F1219" t="s">
        <v>442</v>
      </c>
      <c r="G1219" s="957">
        <v>182</v>
      </c>
      <c r="H1219" t="s">
        <v>385</v>
      </c>
      <c r="I1219" s="958" t="s">
        <v>491</v>
      </c>
      <c r="J1219" s="958" t="s">
        <v>447</v>
      </c>
      <c r="K1219" s="958" t="s">
        <v>452</v>
      </c>
      <c r="L1219" s="953" t="s">
        <v>112</v>
      </c>
      <c r="M1219" s="958" t="s">
        <v>137</v>
      </c>
      <c r="N1219" s="677">
        <f t="shared" ca="1" si="208"/>
        <v>0</v>
      </c>
      <c r="O1219" s="677">
        <f t="shared" ca="1" si="207"/>
        <v>0</v>
      </c>
      <c r="P1219" s="677">
        <f t="shared" ca="1" si="207"/>
        <v>0</v>
      </c>
      <c r="Q1219" s="677">
        <f t="shared" ca="1" si="207"/>
        <v>0</v>
      </c>
      <c r="R1219" s="677">
        <f t="shared" ca="1" si="207"/>
        <v>0</v>
      </c>
      <c r="S1219" s="677">
        <f t="shared" ca="1" si="207"/>
        <v>0</v>
      </c>
      <c r="T1219" s="677">
        <f t="shared" ca="1" si="207"/>
        <v>0</v>
      </c>
      <c r="U1219" s="677">
        <f t="shared" ca="1" si="207"/>
        <v>0</v>
      </c>
      <c r="V1219" s="677">
        <f t="shared" ca="1" si="207"/>
        <v>0</v>
      </c>
      <c r="W1219" s="677">
        <f t="shared" ca="1" si="202"/>
        <v>0</v>
      </c>
      <c r="X1219" s="677">
        <f t="shared" ca="1" si="207"/>
        <v>0</v>
      </c>
      <c r="Y1219" s="677">
        <f t="shared" ca="1" si="207"/>
        <v>0</v>
      </c>
      <c r="Z1219" s="677">
        <f t="shared" ca="1" si="207"/>
        <v>0</v>
      </c>
      <c r="AA1219" t="str">
        <f t="shared" si="209"/>
        <v>ASR_COMP</v>
      </c>
      <c r="AB1219" s="957">
        <f t="shared" si="210"/>
        <v>44682</v>
      </c>
      <c r="AC1219" t="str">
        <f t="shared" si="211"/>
        <v>Unaudited</v>
      </c>
    </row>
    <row r="1220" spans="1:29" x14ac:dyDescent="0.25">
      <c r="A1220" t="s">
        <v>423</v>
      </c>
      <c r="B1220" t="s">
        <v>1388</v>
      </c>
      <c r="C1220" t="s">
        <v>1389</v>
      </c>
      <c r="D1220">
        <v>1900</v>
      </c>
      <c r="E1220" s="957">
        <v>1</v>
      </c>
      <c r="F1220" t="s">
        <v>442</v>
      </c>
      <c r="G1220" s="957">
        <v>182</v>
      </c>
      <c r="H1220" t="s">
        <v>385</v>
      </c>
      <c r="I1220" s="958" t="s">
        <v>491</v>
      </c>
      <c r="J1220" s="958" t="s">
        <v>447</v>
      </c>
      <c r="K1220" s="958" t="s">
        <v>452</v>
      </c>
      <c r="L1220" s="937" t="s">
        <v>113</v>
      </c>
      <c r="M1220" s="958" t="s">
        <v>165</v>
      </c>
      <c r="N1220" s="677">
        <f t="shared" ca="1" si="208"/>
        <v>-319887.04258017708</v>
      </c>
      <c r="O1220" s="677">
        <f t="shared" ca="1" si="207"/>
        <v>-131077.45713597935</v>
      </c>
      <c r="P1220" s="677">
        <f t="shared" ca="1" si="207"/>
        <v>-10416.198198570775</v>
      </c>
      <c r="Q1220" s="677">
        <f t="shared" ca="1" si="207"/>
        <v>-67893.433827441986</v>
      </c>
      <c r="R1220" s="677">
        <f t="shared" ca="1" si="207"/>
        <v>-18012.410811067704</v>
      </c>
      <c r="S1220" s="677">
        <f t="shared" ca="1" si="207"/>
        <v>-17164.626372016119</v>
      </c>
      <c r="T1220" s="677">
        <f t="shared" ca="1" si="207"/>
        <v>-2383.9709702415676</v>
      </c>
      <c r="U1220" s="677">
        <f t="shared" ca="1" si="207"/>
        <v>-192.59971511458303</v>
      </c>
      <c r="V1220" s="677">
        <f t="shared" ca="1" si="207"/>
        <v>-1403.1667135839159</v>
      </c>
      <c r="W1220" s="677">
        <f t="shared" ca="1" si="202"/>
        <v>-46318.297566494723</v>
      </c>
      <c r="X1220" s="677">
        <f t="shared" ca="1" si="207"/>
        <v>-14793.566425828485</v>
      </c>
      <c r="Y1220" s="677">
        <f t="shared" ca="1" si="207"/>
        <v>-10231.314843837865</v>
      </c>
      <c r="Z1220" s="677">
        <f t="shared" ca="1" si="207"/>
        <v>0</v>
      </c>
      <c r="AA1220" t="str">
        <f t="shared" si="209"/>
        <v>ASR_COMP</v>
      </c>
      <c r="AB1220" s="957">
        <f t="shared" si="210"/>
        <v>44682</v>
      </c>
      <c r="AC1220" t="str">
        <f t="shared" si="211"/>
        <v>Unaudited</v>
      </c>
    </row>
    <row r="1221" spans="1:29" x14ac:dyDescent="0.25">
      <c r="A1221" t="s">
        <v>423</v>
      </c>
      <c r="B1221" t="s">
        <v>1388</v>
      </c>
      <c r="C1221" t="s">
        <v>1389</v>
      </c>
      <c r="D1221">
        <v>1900</v>
      </c>
      <c r="E1221" s="957">
        <v>1</v>
      </c>
      <c r="F1221" t="s">
        <v>442</v>
      </c>
      <c r="G1221" s="957">
        <v>182</v>
      </c>
      <c r="H1221" t="s">
        <v>385</v>
      </c>
      <c r="I1221" s="937" t="s">
        <v>491</v>
      </c>
      <c r="J1221" s="937" t="s">
        <v>447</v>
      </c>
      <c r="K1221" s="937" t="s">
        <v>452</v>
      </c>
      <c r="L1221" s="937" t="s">
        <v>114</v>
      </c>
      <c r="M1221" s="958" t="s">
        <v>466</v>
      </c>
      <c r="N1221" s="677">
        <f t="shared" ca="1" si="208"/>
        <v>0</v>
      </c>
      <c r="O1221" s="677">
        <f t="shared" ca="1" si="207"/>
        <v>0</v>
      </c>
      <c r="P1221" s="677">
        <f t="shared" ca="1" si="207"/>
        <v>0</v>
      </c>
      <c r="Q1221" s="677">
        <f t="shared" ca="1" si="207"/>
        <v>0</v>
      </c>
      <c r="R1221" s="677">
        <f t="shared" ca="1" si="207"/>
        <v>0</v>
      </c>
      <c r="S1221" s="677">
        <f t="shared" ca="1" si="207"/>
        <v>0</v>
      </c>
      <c r="T1221" s="677">
        <f t="shared" ca="1" si="207"/>
        <v>0</v>
      </c>
      <c r="U1221" s="677">
        <f t="shared" ca="1" si="207"/>
        <v>0</v>
      </c>
      <c r="V1221" s="677">
        <f t="shared" ca="1" si="207"/>
        <v>0</v>
      </c>
      <c r="W1221" s="677">
        <f t="shared" ca="1" si="202"/>
        <v>0</v>
      </c>
      <c r="X1221" s="677">
        <f t="shared" ca="1" si="207"/>
        <v>0</v>
      </c>
      <c r="Y1221" s="677">
        <f t="shared" ca="1" si="207"/>
        <v>0</v>
      </c>
      <c r="Z1221" s="677">
        <f t="shared" ca="1" si="207"/>
        <v>0</v>
      </c>
      <c r="AA1221" t="str">
        <f t="shared" si="209"/>
        <v>ASR_COMP</v>
      </c>
      <c r="AB1221" s="957">
        <f t="shared" si="210"/>
        <v>44682</v>
      </c>
      <c r="AC1221" t="str">
        <f t="shared" si="211"/>
        <v>Unaudited</v>
      </c>
    </row>
    <row r="1222" spans="1:29" x14ac:dyDescent="0.25">
      <c r="A1222" t="s">
        <v>423</v>
      </c>
      <c r="B1222" t="s">
        <v>1388</v>
      </c>
      <c r="C1222" t="s">
        <v>1389</v>
      </c>
      <c r="D1222">
        <v>1900</v>
      </c>
      <c r="E1222" s="957">
        <v>1</v>
      </c>
      <c r="F1222" t="s">
        <v>442</v>
      </c>
      <c r="G1222" s="957">
        <v>182</v>
      </c>
      <c r="H1222" t="s">
        <v>385</v>
      </c>
      <c r="I1222" s="958" t="s">
        <v>491</v>
      </c>
      <c r="J1222" s="958" t="s">
        <v>447</v>
      </c>
      <c r="K1222" s="958" t="s">
        <v>6</v>
      </c>
      <c r="L1222" s="937" t="s">
        <v>120</v>
      </c>
      <c r="M1222" s="958" t="s">
        <v>191</v>
      </c>
      <c r="N1222" s="677">
        <f t="shared" ca="1" si="208"/>
        <v>278371.2819708194</v>
      </c>
      <c r="O1222" s="677">
        <f t="shared" ca="1" si="207"/>
        <v>167800.44445565704</v>
      </c>
      <c r="P1222" s="677">
        <f t="shared" ca="1" si="207"/>
        <v>16369.341207535716</v>
      </c>
      <c r="Q1222" s="677">
        <f t="shared" ca="1" si="207"/>
        <v>36201.009759821696</v>
      </c>
      <c r="R1222" s="677">
        <f t="shared" ca="1" si="207"/>
        <v>21418.652939066054</v>
      </c>
      <c r="S1222" s="677">
        <f t="shared" ca="1" si="207"/>
        <v>14037.955061787561</v>
      </c>
      <c r="T1222" s="677">
        <f t="shared" ca="1" si="207"/>
        <v>153.02000000000001</v>
      </c>
      <c r="U1222" s="677">
        <f t="shared" ca="1" si="207"/>
        <v>211.34182963741742</v>
      </c>
      <c r="V1222" s="677">
        <f t="shared" ca="1" si="207"/>
        <v>2505.6102967996435</v>
      </c>
      <c r="W1222" s="677">
        <f t="shared" ca="1" si="202"/>
        <v>2622.3216330362789</v>
      </c>
      <c r="X1222" s="677">
        <f t="shared" ca="1" si="207"/>
        <v>11081.410040323119</v>
      </c>
      <c r="Y1222" s="677">
        <f t="shared" ca="1" si="207"/>
        <v>5970.1747471548661</v>
      </c>
      <c r="Z1222" s="677">
        <f t="shared" ca="1" si="207"/>
        <v>0</v>
      </c>
      <c r="AA1222" t="str">
        <f t="shared" si="209"/>
        <v>ASR_COMP</v>
      </c>
      <c r="AB1222" s="957">
        <f t="shared" si="210"/>
        <v>44682</v>
      </c>
      <c r="AC1222" t="str">
        <f t="shared" si="211"/>
        <v>Unaudited</v>
      </c>
    </row>
    <row r="1223" spans="1:29" x14ac:dyDescent="0.25">
      <c r="A1223" t="s">
        <v>423</v>
      </c>
      <c r="B1223" t="s">
        <v>1388</v>
      </c>
      <c r="C1223" t="s">
        <v>1389</v>
      </c>
      <c r="D1223">
        <v>1900</v>
      </c>
      <c r="E1223" s="957">
        <v>1</v>
      </c>
      <c r="F1223" t="s">
        <v>442</v>
      </c>
      <c r="G1223" s="957">
        <v>182</v>
      </c>
      <c r="H1223" t="s">
        <v>385</v>
      </c>
      <c r="I1223" s="937" t="s">
        <v>491</v>
      </c>
      <c r="J1223" s="937" t="s">
        <v>447</v>
      </c>
      <c r="K1223" s="937" t="s">
        <v>6</v>
      </c>
      <c r="L1223" s="937" t="s">
        <v>45</v>
      </c>
      <c r="M1223" s="937" t="s">
        <v>166</v>
      </c>
      <c r="N1223" s="677">
        <f t="shared" ca="1" si="208"/>
        <v>331260.95540000004</v>
      </c>
      <c r="O1223" s="677">
        <f t="shared" ca="1" si="207"/>
        <v>285253.04323911492</v>
      </c>
      <c r="P1223" s="677">
        <f t="shared" ca="1" si="207"/>
        <v>8300.6199636390138</v>
      </c>
      <c r="Q1223" s="677">
        <f t="shared" ca="1" si="207"/>
        <v>15104.472724651388</v>
      </c>
      <c r="R1223" s="677">
        <f t="shared" ca="1" si="207"/>
        <v>3028.6135179523635</v>
      </c>
      <c r="S1223" s="677">
        <f t="shared" ca="1" si="207"/>
        <v>5457.2878600112581</v>
      </c>
      <c r="T1223" s="677">
        <f t="shared" ca="1" si="207"/>
        <v>3302.0960086613618</v>
      </c>
      <c r="U1223" s="677">
        <f t="shared" ca="1" si="207"/>
        <v>130.33301852403932</v>
      </c>
      <c r="V1223" s="677">
        <f t="shared" ca="1" si="207"/>
        <v>312.79924445769433</v>
      </c>
      <c r="W1223" s="677">
        <f t="shared" ca="1" si="202"/>
        <v>29.324929167908845</v>
      </c>
      <c r="X1223" s="677">
        <f t="shared" ca="1" si="207"/>
        <v>9374.6911061609935</v>
      </c>
      <c r="Y1223" s="677">
        <f t="shared" ca="1" si="207"/>
        <v>967.67378765904539</v>
      </c>
      <c r="Z1223" s="677">
        <f t="shared" ca="1" si="207"/>
        <v>0</v>
      </c>
      <c r="AA1223" t="str">
        <f t="shared" si="209"/>
        <v>ASR_COMP</v>
      </c>
      <c r="AB1223" s="957">
        <f t="shared" si="210"/>
        <v>44682</v>
      </c>
      <c r="AC1223" t="str">
        <f t="shared" si="211"/>
        <v>Unaudited</v>
      </c>
    </row>
    <row r="1224" spans="1:29" x14ac:dyDescent="0.25">
      <c r="A1224" t="s">
        <v>423</v>
      </c>
      <c r="B1224" t="s">
        <v>1388</v>
      </c>
      <c r="C1224" t="s">
        <v>1389</v>
      </c>
      <c r="D1224">
        <v>1900</v>
      </c>
      <c r="E1224" s="957">
        <v>1</v>
      </c>
      <c r="F1224" t="s">
        <v>442</v>
      </c>
      <c r="G1224" s="957">
        <v>182</v>
      </c>
      <c r="H1224" t="s">
        <v>385</v>
      </c>
      <c r="I1224" s="937" t="s">
        <v>491</v>
      </c>
      <c r="J1224" s="937" t="s">
        <v>447</v>
      </c>
      <c r="K1224" s="937" t="s">
        <v>6</v>
      </c>
      <c r="L1224" s="937" t="s">
        <v>46</v>
      </c>
      <c r="M1224" s="958" t="s">
        <v>167</v>
      </c>
      <c r="N1224" s="677">
        <f t="shared" ca="1" si="208"/>
        <v>-3465.4779518399218</v>
      </c>
      <c r="O1224" s="677">
        <f t="shared" ca="1" si="207"/>
        <v>-1737.1582141826216</v>
      </c>
      <c r="P1224" s="677">
        <f t="shared" ca="1" si="207"/>
        <v>-272.11557345564211</v>
      </c>
      <c r="Q1224" s="677">
        <f t="shared" ca="1" si="207"/>
        <v>-687.95978621904646</v>
      </c>
      <c r="R1224" s="677">
        <f t="shared" ca="1" si="207"/>
        <v>-461.73221502562114</v>
      </c>
      <c r="S1224" s="677">
        <f t="shared" ca="1" si="207"/>
        <v>-39.12268601459494</v>
      </c>
      <c r="T1224" s="677">
        <f t="shared" ca="1" si="207"/>
        <v>0</v>
      </c>
      <c r="U1224" s="677">
        <f t="shared" ca="1" si="207"/>
        <v>0</v>
      </c>
      <c r="V1224" s="677">
        <f t="shared" ca="1" si="207"/>
        <v>-40.978512372109428</v>
      </c>
      <c r="W1224" s="677">
        <f t="shared" ca="1" si="202"/>
        <v>0</v>
      </c>
      <c r="X1224" s="677">
        <f t="shared" ca="1" si="207"/>
        <v>-125.81837920945199</v>
      </c>
      <c r="Y1224" s="677">
        <f t="shared" ca="1" si="207"/>
        <v>-100.59258536083399</v>
      </c>
      <c r="Z1224" s="677">
        <f t="shared" ca="1" si="207"/>
        <v>0</v>
      </c>
      <c r="AA1224" t="str">
        <f t="shared" si="209"/>
        <v>ASR_COMP</v>
      </c>
      <c r="AB1224" s="957">
        <f t="shared" si="210"/>
        <v>44682</v>
      </c>
      <c r="AC1224" t="str">
        <f t="shared" si="211"/>
        <v>Unaudited</v>
      </c>
    </row>
    <row r="1225" spans="1:29" x14ac:dyDescent="0.25">
      <c r="A1225" t="s">
        <v>423</v>
      </c>
      <c r="B1225" t="s">
        <v>1388</v>
      </c>
      <c r="C1225" t="s">
        <v>1389</v>
      </c>
      <c r="D1225">
        <v>1900</v>
      </c>
      <c r="E1225" s="957">
        <v>1</v>
      </c>
      <c r="F1225" t="s">
        <v>442</v>
      </c>
      <c r="G1225" s="957">
        <v>182</v>
      </c>
      <c r="H1225" t="s">
        <v>385</v>
      </c>
      <c r="I1225" s="937" t="s">
        <v>491</v>
      </c>
      <c r="J1225" s="937" t="s">
        <v>447</v>
      </c>
      <c r="K1225" s="937" t="s">
        <v>6</v>
      </c>
      <c r="L1225" s="937" t="s">
        <v>168</v>
      </c>
      <c r="M1225" s="958" t="s">
        <v>464</v>
      </c>
      <c r="N1225" s="677">
        <f t="shared" ca="1" si="208"/>
        <v>-90614.458288833295</v>
      </c>
      <c r="O1225" s="677">
        <f t="shared" ca="1" si="207"/>
        <v>-61143.645932997424</v>
      </c>
      <c r="P1225" s="677">
        <f t="shared" ca="1" si="207"/>
        <v>-4524.1606719820729</v>
      </c>
      <c r="Q1225" s="677">
        <f t="shared" ca="1" si="207"/>
        <v>-7926.3854485555703</v>
      </c>
      <c r="R1225" s="677">
        <f t="shared" ca="1" si="207"/>
        <v>-2561.3886663027884</v>
      </c>
      <c r="S1225" s="677">
        <f t="shared" ca="1" si="207"/>
        <v>-5952.9532982155733</v>
      </c>
      <c r="T1225" s="677">
        <f t="shared" ca="1" si="207"/>
        <v>0</v>
      </c>
      <c r="U1225" s="677">
        <f t="shared" ca="1" si="207"/>
        <v>-140.47410120287736</v>
      </c>
      <c r="V1225" s="677">
        <f t="shared" ca="1" si="207"/>
        <v>-654.46299208917128</v>
      </c>
      <c r="W1225" s="677">
        <f t="shared" ca="1" si="202"/>
        <v>-552.22257866743257</v>
      </c>
      <c r="X1225" s="677">
        <f t="shared" ca="1" si="207"/>
        <v>-5735.7383441724342</v>
      </c>
      <c r="Y1225" s="677">
        <f t="shared" ca="1" si="207"/>
        <v>-1423.0262546479205</v>
      </c>
      <c r="Z1225" s="677">
        <f t="shared" ca="1" si="207"/>
        <v>0</v>
      </c>
      <c r="AA1225" t="str">
        <f t="shared" si="209"/>
        <v>ASR_COMP</v>
      </c>
      <c r="AB1225" s="957">
        <f t="shared" si="210"/>
        <v>44682</v>
      </c>
      <c r="AC1225" t="str">
        <f t="shared" si="211"/>
        <v>Unaudited</v>
      </c>
    </row>
    <row r="1226" spans="1:29" x14ac:dyDescent="0.25">
      <c r="A1226" t="s">
        <v>423</v>
      </c>
      <c r="B1226" t="s">
        <v>1388</v>
      </c>
      <c r="C1226" t="s">
        <v>1389</v>
      </c>
      <c r="D1226">
        <v>1900</v>
      </c>
      <c r="E1226" s="957">
        <v>1</v>
      </c>
      <c r="F1226" t="s">
        <v>442</v>
      </c>
      <c r="G1226" s="957">
        <v>182</v>
      </c>
      <c r="H1226" t="s">
        <v>385</v>
      </c>
      <c r="I1226" s="937" t="s">
        <v>491</v>
      </c>
      <c r="J1226" s="937" t="s">
        <v>447</v>
      </c>
      <c r="K1226" s="937" t="s">
        <v>437</v>
      </c>
      <c r="L1226" s="937" t="s">
        <v>123</v>
      </c>
      <c r="M1226" s="958" t="s">
        <v>32</v>
      </c>
      <c r="N1226" s="677">
        <f t="shared" ca="1" si="208"/>
        <v>0</v>
      </c>
      <c r="O1226" s="677">
        <f t="shared" ca="1" si="207"/>
        <v>0</v>
      </c>
      <c r="P1226" s="677">
        <f t="shared" ca="1" si="207"/>
        <v>0</v>
      </c>
      <c r="Q1226" s="677">
        <f t="shared" ca="1" si="207"/>
        <v>0</v>
      </c>
      <c r="R1226" s="677">
        <f t="shared" ca="1" si="207"/>
        <v>0</v>
      </c>
      <c r="S1226" s="677">
        <f t="shared" ca="1" si="207"/>
        <v>0</v>
      </c>
      <c r="T1226" s="677">
        <f t="shared" ca="1" si="207"/>
        <v>0</v>
      </c>
      <c r="U1226" s="677">
        <f t="shared" ca="1" si="207"/>
        <v>0</v>
      </c>
      <c r="V1226" s="677">
        <f t="shared" ca="1" si="207"/>
        <v>0</v>
      </c>
      <c r="W1226" s="677">
        <f t="shared" ca="1" si="202"/>
        <v>0</v>
      </c>
      <c r="X1226" s="677">
        <f t="shared" ca="1" si="207"/>
        <v>0</v>
      </c>
      <c r="Y1226" s="677">
        <f t="shared" ca="1" si="207"/>
        <v>0</v>
      </c>
      <c r="Z1226" s="677">
        <f t="shared" ca="1" si="207"/>
        <v>0</v>
      </c>
      <c r="AA1226" t="str">
        <f t="shared" si="209"/>
        <v>ASR_COMP</v>
      </c>
      <c r="AB1226" s="957">
        <f t="shared" si="210"/>
        <v>44682</v>
      </c>
      <c r="AC1226" t="str">
        <f t="shared" si="211"/>
        <v>Unaudited</v>
      </c>
    </row>
    <row r="1227" spans="1:29" x14ac:dyDescent="0.25">
      <c r="A1227" t="s">
        <v>423</v>
      </c>
      <c r="B1227" t="s">
        <v>1388</v>
      </c>
      <c r="C1227" t="s">
        <v>1389</v>
      </c>
      <c r="D1227">
        <v>1900</v>
      </c>
      <c r="E1227" s="957">
        <v>1</v>
      </c>
      <c r="F1227" t="s">
        <v>442</v>
      </c>
      <c r="G1227" s="957">
        <v>182</v>
      </c>
      <c r="H1227" t="s">
        <v>385</v>
      </c>
      <c r="I1227" s="937" t="s">
        <v>491</v>
      </c>
      <c r="J1227" s="937" t="s">
        <v>447</v>
      </c>
      <c r="K1227" s="937" t="s">
        <v>437</v>
      </c>
      <c r="L1227" s="943" t="s">
        <v>946</v>
      </c>
      <c r="M1227" s="959" t="s">
        <v>938</v>
      </c>
      <c r="N1227" s="677">
        <f t="shared" ca="1" si="208"/>
        <v>0</v>
      </c>
      <c r="O1227" s="677">
        <f t="shared" ca="1" si="207"/>
        <v>0</v>
      </c>
      <c r="P1227" s="677">
        <f t="shared" ca="1" si="207"/>
        <v>0</v>
      </c>
      <c r="Q1227" s="677">
        <f t="shared" ca="1" si="207"/>
        <v>0</v>
      </c>
      <c r="R1227" s="677">
        <f t="shared" ca="1" si="207"/>
        <v>0</v>
      </c>
      <c r="S1227" s="677">
        <f t="shared" ca="1" si="207"/>
        <v>0</v>
      </c>
      <c r="T1227" s="677">
        <f t="shared" ca="1" si="207"/>
        <v>0</v>
      </c>
      <c r="U1227" s="677">
        <f t="shared" ca="1" si="207"/>
        <v>0</v>
      </c>
      <c r="V1227" s="677">
        <f t="shared" ca="1" si="207"/>
        <v>0</v>
      </c>
      <c r="W1227" s="677">
        <f t="shared" ca="1" si="202"/>
        <v>0</v>
      </c>
      <c r="X1227" s="677">
        <f t="shared" ca="1" si="207"/>
        <v>0</v>
      </c>
      <c r="Y1227" s="677">
        <f t="shared" ca="1" si="207"/>
        <v>0</v>
      </c>
      <c r="Z1227" s="677">
        <f t="shared" ca="1" si="207"/>
        <v>0</v>
      </c>
      <c r="AA1227" t="str">
        <f t="shared" si="209"/>
        <v>ASR_COMP</v>
      </c>
      <c r="AB1227" s="957">
        <f t="shared" si="210"/>
        <v>44682</v>
      </c>
      <c r="AC1227" t="str">
        <f t="shared" si="211"/>
        <v>Unaudited</v>
      </c>
    </row>
    <row r="1228" spans="1:29" x14ac:dyDescent="0.25">
      <c r="A1228" t="s">
        <v>423</v>
      </c>
      <c r="B1228" t="s">
        <v>1388</v>
      </c>
      <c r="C1228" t="s">
        <v>1389</v>
      </c>
      <c r="D1228">
        <v>1900</v>
      </c>
      <c r="E1228" s="957">
        <v>1</v>
      </c>
      <c r="F1228" t="s">
        <v>442</v>
      </c>
      <c r="G1228" s="957">
        <v>182</v>
      </c>
      <c r="H1228" t="s">
        <v>385</v>
      </c>
      <c r="I1228" s="937" t="s">
        <v>491</v>
      </c>
      <c r="J1228" s="937" t="s">
        <v>447</v>
      </c>
      <c r="K1228" s="937" t="s">
        <v>437</v>
      </c>
      <c r="L1228" s="937" t="s">
        <v>170</v>
      </c>
      <c r="M1228" s="958" t="s">
        <v>40</v>
      </c>
      <c r="N1228" s="677">
        <f t="shared" ca="1" si="208"/>
        <v>15237.074397897039</v>
      </c>
      <c r="O1228" s="677">
        <f t="shared" ca="1" si="207"/>
        <v>12815.57745651641</v>
      </c>
      <c r="P1228" s="677">
        <f t="shared" ca="1" si="207"/>
        <v>372.92235999722845</v>
      </c>
      <c r="Q1228" s="677">
        <f t="shared" ca="1" si="207"/>
        <v>908.87722099055054</v>
      </c>
      <c r="R1228" s="677">
        <f t="shared" ca="1" si="207"/>
        <v>182.23991580709017</v>
      </c>
      <c r="S1228" s="677">
        <f t="shared" ca="1" si="207"/>
        <v>320.47250610791014</v>
      </c>
      <c r="T1228" s="677">
        <f t="shared" ca="1" si="207"/>
        <v>0</v>
      </c>
      <c r="U1228" s="677">
        <f t="shared" ca="1" si="207"/>
        <v>7.6536459403336998</v>
      </c>
      <c r="V1228" s="677">
        <f t="shared" ca="1" si="207"/>
        <v>18.821981621818885</v>
      </c>
      <c r="W1228" s="677">
        <f t="shared" ca="1" si="202"/>
        <v>1.7645607770455207</v>
      </c>
      <c r="X1228" s="677">
        <f t="shared" ca="1" si="207"/>
        <v>550.51718543077766</v>
      </c>
      <c r="Y1228" s="677">
        <f t="shared" ca="1" si="207"/>
        <v>58.227564707873775</v>
      </c>
      <c r="Z1228" s="677">
        <f t="shared" ca="1" si="207"/>
        <v>0</v>
      </c>
      <c r="AA1228" t="str">
        <f t="shared" si="209"/>
        <v>ASR_COMP</v>
      </c>
      <c r="AB1228" s="957">
        <f t="shared" si="210"/>
        <v>44682</v>
      </c>
      <c r="AC1228" t="str">
        <f t="shared" si="211"/>
        <v>Unaudited</v>
      </c>
    </row>
    <row r="1229" spans="1:29" x14ac:dyDescent="0.25">
      <c r="A1229" t="s">
        <v>423</v>
      </c>
      <c r="B1229" t="s">
        <v>1388</v>
      </c>
      <c r="C1229" t="s">
        <v>1389</v>
      </c>
      <c r="D1229">
        <v>1900</v>
      </c>
      <c r="E1229" s="957">
        <v>1</v>
      </c>
      <c r="F1229" t="s">
        <v>442</v>
      </c>
      <c r="G1229" s="957">
        <v>182</v>
      </c>
      <c r="H1229" t="s">
        <v>385</v>
      </c>
      <c r="I1229" s="937" t="s">
        <v>491</v>
      </c>
      <c r="J1229" s="937" t="s">
        <v>447</v>
      </c>
      <c r="K1229" s="937" t="s">
        <v>437</v>
      </c>
      <c r="L1229" s="937" t="s">
        <v>171</v>
      </c>
      <c r="M1229" s="958" t="s">
        <v>332</v>
      </c>
      <c r="N1229" s="677">
        <f t="shared" ca="1" si="208"/>
        <v>0</v>
      </c>
      <c r="O1229" s="677">
        <f t="shared" ca="1" si="207"/>
        <v>0</v>
      </c>
      <c r="P1229" s="677">
        <f t="shared" ca="1" si="207"/>
        <v>0</v>
      </c>
      <c r="Q1229" s="677">
        <f t="shared" ca="1" si="207"/>
        <v>0</v>
      </c>
      <c r="R1229" s="677">
        <f t="shared" ca="1" si="207"/>
        <v>0</v>
      </c>
      <c r="S1229" s="677">
        <f t="shared" ca="1" si="207"/>
        <v>0</v>
      </c>
      <c r="T1229" s="677">
        <f t="shared" ca="1" si="207"/>
        <v>0</v>
      </c>
      <c r="U1229" s="677">
        <f t="shared" ca="1" si="207"/>
        <v>0</v>
      </c>
      <c r="V1229" s="677">
        <f t="shared" ca="1" si="207"/>
        <v>0</v>
      </c>
      <c r="W1229" s="677">
        <f t="shared" ca="1" si="202"/>
        <v>0</v>
      </c>
      <c r="X1229" s="677">
        <f t="shared" ca="1" si="207"/>
        <v>0</v>
      </c>
      <c r="Y1229" s="677">
        <f t="shared" ca="1" si="207"/>
        <v>0</v>
      </c>
      <c r="Z1229" s="677">
        <f t="shared" ca="1" si="207"/>
        <v>0</v>
      </c>
      <c r="AA1229" t="str">
        <f t="shared" si="209"/>
        <v>ASR_COMP</v>
      </c>
      <c r="AB1229" s="957">
        <f t="shared" si="210"/>
        <v>44682</v>
      </c>
      <c r="AC1229" t="str">
        <f t="shared" si="211"/>
        <v>Unaudited</v>
      </c>
    </row>
    <row r="1230" spans="1:29" x14ac:dyDescent="0.25">
      <c r="A1230" t="s">
        <v>423</v>
      </c>
      <c r="B1230" t="s">
        <v>1388</v>
      </c>
      <c r="C1230" t="s">
        <v>1389</v>
      </c>
      <c r="D1230">
        <v>1900</v>
      </c>
      <c r="E1230" s="957">
        <v>1</v>
      </c>
      <c r="F1230" t="s">
        <v>442</v>
      </c>
      <c r="G1230" s="957">
        <v>182</v>
      </c>
      <c r="H1230" t="s">
        <v>385</v>
      </c>
      <c r="I1230" s="937" t="s">
        <v>491</v>
      </c>
      <c r="J1230" s="937" t="s">
        <v>453</v>
      </c>
      <c r="K1230" s="937" t="s">
        <v>438</v>
      </c>
      <c r="L1230" s="937" t="s">
        <v>124</v>
      </c>
      <c r="M1230" s="958" t="s">
        <v>27</v>
      </c>
      <c r="N1230" s="677">
        <f t="shared" ca="1" si="208"/>
        <v>3710315.4376167967</v>
      </c>
      <c r="O1230" s="677">
        <f t="shared" ca="1" si="207"/>
        <v>-3834.7139084211976</v>
      </c>
      <c r="P1230" s="677">
        <f t="shared" ca="1" si="207"/>
        <v>3714150.151525218</v>
      </c>
      <c r="Q1230" s="677">
        <f t="shared" ca="1" si="207"/>
        <v>0</v>
      </c>
      <c r="R1230" s="677">
        <f t="shared" ca="1" si="207"/>
        <v>0</v>
      </c>
      <c r="S1230" s="677">
        <f t="shared" ca="1" si="207"/>
        <v>0</v>
      </c>
      <c r="T1230" s="677">
        <f t="shared" ca="1" si="207"/>
        <v>0</v>
      </c>
      <c r="U1230" s="677">
        <f t="shared" ca="1" si="207"/>
        <v>0</v>
      </c>
      <c r="V1230" s="677">
        <f t="shared" ca="1" si="207"/>
        <v>0</v>
      </c>
      <c r="W1230" s="677">
        <f t="shared" ca="1" si="202"/>
        <v>0</v>
      </c>
      <c r="X1230" s="677">
        <f t="shared" ca="1" si="207"/>
        <v>0</v>
      </c>
      <c r="Y1230" s="677">
        <f t="shared" ca="1" si="207"/>
        <v>0</v>
      </c>
      <c r="Z1230" s="677">
        <f t="shared" ca="1" si="207"/>
        <v>0</v>
      </c>
      <c r="AA1230" t="str">
        <f t="shared" si="209"/>
        <v>ASR_COMP</v>
      </c>
      <c r="AB1230" s="957">
        <f t="shared" si="210"/>
        <v>44682</v>
      </c>
      <c r="AC1230" t="str">
        <f t="shared" si="211"/>
        <v>Unaudited</v>
      </c>
    </row>
    <row r="1231" spans="1:29" x14ac:dyDescent="0.25">
      <c r="A1231" t="s">
        <v>423</v>
      </c>
      <c r="B1231" t="s">
        <v>1388</v>
      </c>
      <c r="C1231" t="s">
        <v>1389</v>
      </c>
      <c r="D1231">
        <v>1900</v>
      </c>
      <c r="E1231" s="957">
        <v>1</v>
      </c>
      <c r="F1231" t="s">
        <v>442</v>
      </c>
      <c r="G1231" s="957">
        <v>182</v>
      </c>
      <c r="H1231" t="s">
        <v>385</v>
      </c>
      <c r="I1231" s="937" t="s">
        <v>491</v>
      </c>
      <c r="J1231" s="937" t="s">
        <v>453</v>
      </c>
      <c r="K1231" s="937" t="s">
        <v>438</v>
      </c>
      <c r="L1231" s="937" t="s">
        <v>125</v>
      </c>
      <c r="M1231" s="958" t="s">
        <v>100</v>
      </c>
      <c r="N1231" s="677">
        <f t="shared" ca="1" si="208"/>
        <v>185997.80091931735</v>
      </c>
      <c r="O1231" s="677">
        <f t="shared" ca="1" si="207"/>
        <v>82711.62367662655</v>
      </c>
      <c r="P1231" s="677">
        <f t="shared" ca="1" si="207"/>
        <v>103286.17724269081</v>
      </c>
      <c r="Q1231" s="677">
        <f t="shared" ca="1" si="207"/>
        <v>0</v>
      </c>
      <c r="R1231" s="677">
        <f t="shared" ca="1" si="207"/>
        <v>0</v>
      </c>
      <c r="S1231" s="677">
        <f t="shared" ca="1" si="207"/>
        <v>0</v>
      </c>
      <c r="T1231" s="677">
        <f t="shared" ca="1" si="207"/>
        <v>0</v>
      </c>
      <c r="U1231" s="677">
        <f t="shared" ca="1" si="207"/>
        <v>0</v>
      </c>
      <c r="V1231" s="677">
        <f t="shared" ca="1" si="207"/>
        <v>0</v>
      </c>
      <c r="W1231" s="677">
        <f t="shared" ca="1" si="202"/>
        <v>0</v>
      </c>
      <c r="X1231" s="677">
        <f t="shared" ca="1" si="207"/>
        <v>0</v>
      </c>
      <c r="Y1231" s="677">
        <f t="shared" ca="1" si="207"/>
        <v>0</v>
      </c>
      <c r="Z1231" s="677">
        <f t="shared" ca="1" si="207"/>
        <v>0</v>
      </c>
      <c r="AA1231" t="str">
        <f t="shared" si="209"/>
        <v>ASR_COMP</v>
      </c>
      <c r="AB1231" s="957">
        <f t="shared" si="210"/>
        <v>44682</v>
      </c>
      <c r="AC1231" t="str">
        <f t="shared" si="211"/>
        <v>Unaudited</v>
      </c>
    </row>
    <row r="1232" spans="1:29" x14ac:dyDescent="0.25">
      <c r="A1232" t="s">
        <v>423</v>
      </c>
      <c r="B1232" t="s">
        <v>1388</v>
      </c>
      <c r="C1232" t="s">
        <v>1389</v>
      </c>
      <c r="D1232">
        <v>1900</v>
      </c>
      <c r="E1232" s="957">
        <v>1</v>
      </c>
      <c r="F1232" t="s">
        <v>442</v>
      </c>
      <c r="G1232" s="957">
        <v>182</v>
      </c>
      <c r="H1232" t="s">
        <v>385</v>
      </c>
      <c r="I1232" s="937" t="s">
        <v>491</v>
      </c>
      <c r="J1232" s="937" t="s">
        <v>453</v>
      </c>
      <c r="K1232" s="937" t="s">
        <v>438</v>
      </c>
      <c r="L1232" s="937" t="s">
        <v>126</v>
      </c>
      <c r="M1232" s="958" t="s">
        <v>101</v>
      </c>
      <c r="N1232" s="677">
        <f t="shared" ca="1" si="208"/>
        <v>509148.10819626797</v>
      </c>
      <c r="O1232" s="677">
        <f t="shared" ca="1" si="207"/>
        <v>379399.20814425917</v>
      </c>
      <c r="P1232" s="677">
        <f t="shared" ca="1" si="207"/>
        <v>129748.90005200877</v>
      </c>
      <c r="Q1232" s="677">
        <f t="shared" ca="1" si="207"/>
        <v>0</v>
      </c>
      <c r="R1232" s="677">
        <f t="shared" ca="1" si="207"/>
        <v>0</v>
      </c>
      <c r="S1232" s="677">
        <f t="shared" ca="1" si="207"/>
        <v>0</v>
      </c>
      <c r="T1232" s="677">
        <f t="shared" ca="1" si="207"/>
        <v>0</v>
      </c>
      <c r="U1232" s="677">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7">
        <f t="shared" ca="1" si="212"/>
        <v>0</v>
      </c>
      <c r="W1232" s="677">
        <f t="shared" ca="1" si="202"/>
        <v>0</v>
      </c>
      <c r="X1232" s="677">
        <f t="shared" ca="1" si="212"/>
        <v>0</v>
      </c>
      <c r="Y1232" s="677">
        <f t="shared" ca="1" si="212"/>
        <v>0</v>
      </c>
      <c r="Z1232" s="677">
        <f t="shared" ca="1" si="212"/>
        <v>0</v>
      </c>
      <c r="AA1232" t="str">
        <f t="shared" si="209"/>
        <v>ASR_COMP</v>
      </c>
      <c r="AB1232" s="957">
        <f t="shared" si="210"/>
        <v>44682</v>
      </c>
      <c r="AC1232" t="str">
        <f t="shared" si="211"/>
        <v>Unaudited</v>
      </c>
    </row>
    <row r="1233" spans="1:29" x14ac:dyDescent="0.25">
      <c r="A1233" t="s">
        <v>423</v>
      </c>
      <c r="B1233" t="s">
        <v>1388</v>
      </c>
      <c r="C1233" t="s">
        <v>1389</v>
      </c>
      <c r="D1233">
        <v>1900</v>
      </c>
      <c r="E1233" s="957">
        <v>1</v>
      </c>
      <c r="F1233" t="s">
        <v>442</v>
      </c>
      <c r="G1233" s="957">
        <v>182</v>
      </c>
      <c r="H1233" t="s">
        <v>385</v>
      </c>
      <c r="I1233" s="937" t="s">
        <v>491</v>
      </c>
      <c r="J1233" s="937" t="s">
        <v>453</v>
      </c>
      <c r="K1233" s="937" t="s">
        <v>438</v>
      </c>
      <c r="L1233" s="937" t="s">
        <v>127</v>
      </c>
      <c r="M1233" s="958" t="s">
        <v>102</v>
      </c>
      <c r="N1233" s="677">
        <f t="shared" ca="1" si="208"/>
        <v>121504.31686049626</v>
      </c>
      <c r="O1233" s="677">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72909.144271241545</v>
      </c>
      <c r="P1233" s="677">
        <f t="shared" ca="1" si="213"/>
        <v>48595.172589254711</v>
      </c>
      <c r="Q1233" s="677">
        <f t="shared" ca="1" si="213"/>
        <v>0</v>
      </c>
      <c r="R1233" s="677">
        <f t="shared" ca="1" si="213"/>
        <v>0</v>
      </c>
      <c r="S1233" s="677">
        <f t="shared" ca="1" si="213"/>
        <v>0</v>
      </c>
      <c r="T1233" s="677">
        <f t="shared" ca="1" si="213"/>
        <v>0</v>
      </c>
      <c r="U1233" s="677">
        <f t="shared" ca="1" si="213"/>
        <v>0</v>
      </c>
      <c r="V1233" s="677">
        <f t="shared" ca="1" si="213"/>
        <v>0</v>
      </c>
      <c r="W1233" s="677">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7">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7">
        <f t="shared" ca="1" si="215"/>
        <v>0</v>
      </c>
      <c r="Z1233" s="677">
        <f t="shared" ca="1" si="215"/>
        <v>0</v>
      </c>
      <c r="AA1233" t="str">
        <f t="shared" si="209"/>
        <v>ASR_COMP</v>
      </c>
      <c r="AB1233" s="957">
        <f t="shared" si="210"/>
        <v>44682</v>
      </c>
      <c r="AC1233" t="str">
        <f t="shared" si="211"/>
        <v>Unaudited</v>
      </c>
    </row>
    <row r="1234" spans="1:29" x14ac:dyDescent="0.25">
      <c r="A1234" t="s">
        <v>423</v>
      </c>
      <c r="B1234" t="s">
        <v>1388</v>
      </c>
      <c r="C1234" t="s">
        <v>1389</v>
      </c>
      <c r="D1234">
        <v>1900</v>
      </c>
      <c r="E1234" s="957">
        <v>1</v>
      </c>
      <c r="F1234" t="s">
        <v>442</v>
      </c>
      <c r="G1234" s="957">
        <v>182</v>
      </c>
      <c r="H1234" t="s">
        <v>385</v>
      </c>
      <c r="I1234" s="937" t="s">
        <v>491</v>
      </c>
      <c r="J1234" s="937" t="s">
        <v>453</v>
      </c>
      <c r="K1234" s="937" t="s">
        <v>438</v>
      </c>
      <c r="L1234" s="937" t="s">
        <v>128</v>
      </c>
      <c r="M1234" s="958" t="s">
        <v>103</v>
      </c>
      <c r="N1234" s="677">
        <f t="shared" ca="1" si="208"/>
        <v>421916.39407925901</v>
      </c>
      <c r="O1234" s="677">
        <f t="shared" ca="1" si="213"/>
        <v>81219.207197849639</v>
      </c>
      <c r="P1234" s="677">
        <f t="shared" ca="1" si="213"/>
        <v>340697.18688140938</v>
      </c>
      <c r="Q1234" s="677">
        <f t="shared" ca="1" si="213"/>
        <v>0</v>
      </c>
      <c r="R1234" s="677">
        <f t="shared" ca="1" si="213"/>
        <v>0</v>
      </c>
      <c r="S1234" s="677">
        <f t="shared" ca="1" si="213"/>
        <v>0</v>
      </c>
      <c r="T1234" s="677">
        <f t="shared" ca="1" si="213"/>
        <v>0</v>
      </c>
      <c r="U1234" s="677">
        <f t="shared" ca="1" si="213"/>
        <v>0</v>
      </c>
      <c r="V1234" s="677">
        <f t="shared" ca="1" si="213"/>
        <v>0</v>
      </c>
      <c r="W1234" s="677">
        <f t="shared" ca="1" si="214"/>
        <v>0</v>
      </c>
      <c r="X1234" s="677">
        <f t="shared" ca="1" si="215"/>
        <v>0</v>
      </c>
      <c r="Y1234" s="677">
        <f t="shared" ca="1" si="215"/>
        <v>0</v>
      </c>
      <c r="Z1234" s="677">
        <f t="shared" ca="1" si="215"/>
        <v>0</v>
      </c>
      <c r="AA1234" t="str">
        <f t="shared" si="209"/>
        <v>ASR_COMP</v>
      </c>
      <c r="AB1234" s="957">
        <f t="shared" si="210"/>
        <v>44682</v>
      </c>
      <c r="AC1234" t="str">
        <f t="shared" si="211"/>
        <v>Unaudited</v>
      </c>
    </row>
    <row r="1235" spans="1:29" x14ac:dyDescent="0.25">
      <c r="A1235" t="s">
        <v>423</v>
      </c>
      <c r="B1235" t="s">
        <v>1388</v>
      </c>
      <c r="C1235" t="s">
        <v>1389</v>
      </c>
      <c r="D1235">
        <v>1900</v>
      </c>
      <c r="E1235" s="957">
        <v>1</v>
      </c>
      <c r="F1235" t="s">
        <v>442</v>
      </c>
      <c r="G1235" s="957">
        <v>182</v>
      </c>
      <c r="H1235" t="s">
        <v>385</v>
      </c>
      <c r="I1235" s="937" t="s">
        <v>491</v>
      </c>
      <c r="J1235" s="937" t="s">
        <v>453</v>
      </c>
      <c r="K1235" s="937" t="s">
        <v>438</v>
      </c>
      <c r="L1235" s="937" t="s">
        <v>129</v>
      </c>
      <c r="M1235" s="958" t="s">
        <v>28</v>
      </c>
      <c r="N1235" s="677">
        <f t="shared" ca="1" si="208"/>
        <v>84832.254625622227</v>
      </c>
      <c r="O1235" s="677">
        <f t="shared" ca="1" si="213"/>
        <v>84832.254625622227</v>
      </c>
      <c r="P1235" s="677">
        <f t="shared" ca="1" si="213"/>
        <v>0</v>
      </c>
      <c r="Q1235" s="677">
        <f t="shared" ca="1" si="213"/>
        <v>0</v>
      </c>
      <c r="R1235" s="677">
        <f t="shared" ca="1" si="213"/>
        <v>0</v>
      </c>
      <c r="S1235" s="677">
        <f t="shared" ca="1" si="213"/>
        <v>0</v>
      </c>
      <c r="T1235" s="677">
        <f t="shared" ca="1" si="213"/>
        <v>0</v>
      </c>
      <c r="U1235" s="677">
        <f t="shared" ca="1" si="213"/>
        <v>0</v>
      </c>
      <c r="V1235" s="677">
        <f t="shared" ca="1" si="213"/>
        <v>0</v>
      </c>
      <c r="W1235" s="677">
        <f t="shared" ca="1" si="214"/>
        <v>0</v>
      </c>
      <c r="X1235" s="677">
        <f t="shared" ca="1" si="215"/>
        <v>0</v>
      </c>
      <c r="Y1235" s="677">
        <f t="shared" ca="1" si="215"/>
        <v>0</v>
      </c>
      <c r="Z1235" s="677">
        <f t="shared" ca="1" si="215"/>
        <v>0</v>
      </c>
      <c r="AA1235" t="str">
        <f t="shared" si="209"/>
        <v>ASR_COMP</v>
      </c>
      <c r="AB1235" s="957">
        <f t="shared" si="210"/>
        <v>44682</v>
      </c>
      <c r="AC1235" t="str">
        <f t="shared" si="211"/>
        <v>Unaudited</v>
      </c>
    </row>
    <row r="1236" spans="1:29" x14ac:dyDescent="0.25">
      <c r="A1236" t="s">
        <v>423</v>
      </c>
      <c r="B1236" t="s">
        <v>1388</v>
      </c>
      <c r="C1236" t="s">
        <v>1389</v>
      </c>
      <c r="D1236">
        <v>1900</v>
      </c>
      <c r="E1236" s="957">
        <v>1</v>
      </c>
      <c r="F1236" t="s">
        <v>442</v>
      </c>
      <c r="G1236" s="957">
        <v>182</v>
      </c>
      <c r="H1236" t="s">
        <v>385</v>
      </c>
      <c r="I1236" s="937" t="s">
        <v>491</v>
      </c>
      <c r="J1236" s="937" t="s">
        <v>439</v>
      </c>
      <c r="K1236" s="937" t="s">
        <v>439</v>
      </c>
      <c r="L1236" s="937" t="s">
        <v>131</v>
      </c>
      <c r="M1236" s="958" t="s">
        <v>329</v>
      </c>
      <c r="N1236" s="677">
        <f t="shared" ca="1" si="208"/>
        <v>0</v>
      </c>
      <c r="O1236" s="677">
        <f t="shared" ca="1" si="213"/>
        <v>0</v>
      </c>
      <c r="P1236" s="677">
        <f t="shared" ca="1" si="213"/>
        <v>0</v>
      </c>
      <c r="Q1236" s="677">
        <f t="shared" ca="1" si="213"/>
        <v>0</v>
      </c>
      <c r="R1236" s="677">
        <f t="shared" ca="1" si="213"/>
        <v>0</v>
      </c>
      <c r="S1236" s="677">
        <f t="shared" ca="1" si="213"/>
        <v>0</v>
      </c>
      <c r="T1236" s="677">
        <f t="shared" ca="1" si="213"/>
        <v>0</v>
      </c>
      <c r="U1236" s="677">
        <f t="shared" ca="1" si="213"/>
        <v>0</v>
      </c>
      <c r="V1236" s="677">
        <f t="shared" ca="1" si="213"/>
        <v>0</v>
      </c>
      <c r="W1236" s="677">
        <f t="shared" ca="1" si="214"/>
        <v>0</v>
      </c>
      <c r="X1236" s="677">
        <f t="shared" ca="1" si="215"/>
        <v>0</v>
      </c>
      <c r="Y1236" s="677">
        <f t="shared" ca="1" si="215"/>
        <v>0</v>
      </c>
      <c r="Z1236" s="677">
        <f t="shared" ca="1" si="215"/>
        <v>0</v>
      </c>
      <c r="AA1236" t="str">
        <f t="shared" si="209"/>
        <v>ASR_COMP</v>
      </c>
      <c r="AB1236" s="957">
        <f t="shared" si="210"/>
        <v>44682</v>
      </c>
      <c r="AC1236" t="str">
        <f t="shared" si="211"/>
        <v>Unaudited</v>
      </c>
    </row>
    <row r="1237" spans="1:29" x14ac:dyDescent="0.25">
      <c r="A1237" t="s">
        <v>423</v>
      </c>
      <c r="B1237" t="s">
        <v>1388</v>
      </c>
      <c r="C1237" t="s">
        <v>1389</v>
      </c>
      <c r="D1237">
        <v>1900</v>
      </c>
      <c r="E1237" s="957">
        <v>1</v>
      </c>
      <c r="F1237" t="s">
        <v>442</v>
      </c>
      <c r="G1237" s="957">
        <v>182</v>
      </c>
      <c r="H1237" t="s">
        <v>385</v>
      </c>
      <c r="I1237" s="937" t="s">
        <v>491</v>
      </c>
      <c r="J1237" s="937" t="s">
        <v>439</v>
      </c>
      <c r="K1237" s="937" t="s">
        <v>439</v>
      </c>
      <c r="L1237" s="945" t="s">
        <v>132</v>
      </c>
      <c r="M1237" s="960" t="s">
        <v>328</v>
      </c>
      <c r="N1237" s="677">
        <f t="shared" ca="1" si="208"/>
        <v>0</v>
      </c>
      <c r="O1237" s="677">
        <f t="shared" ca="1" si="213"/>
        <v>0</v>
      </c>
      <c r="P1237" s="677">
        <f t="shared" ca="1" si="213"/>
        <v>0</v>
      </c>
      <c r="Q1237" s="677">
        <f t="shared" ca="1" si="213"/>
        <v>0</v>
      </c>
      <c r="R1237" s="677">
        <f t="shared" ca="1" si="213"/>
        <v>0</v>
      </c>
      <c r="S1237" s="677">
        <f t="shared" ca="1" si="213"/>
        <v>0</v>
      </c>
      <c r="T1237" s="677">
        <f t="shared" ca="1" si="213"/>
        <v>0</v>
      </c>
      <c r="U1237" s="677">
        <f t="shared" ca="1" si="213"/>
        <v>0</v>
      </c>
      <c r="V1237" s="677">
        <f t="shared" ca="1" si="213"/>
        <v>0</v>
      </c>
      <c r="W1237" s="677">
        <f t="shared" ca="1" si="214"/>
        <v>0</v>
      </c>
      <c r="X1237" s="677">
        <f t="shared" ca="1" si="215"/>
        <v>0</v>
      </c>
      <c r="Y1237" s="677">
        <f t="shared" ca="1" si="215"/>
        <v>0</v>
      </c>
      <c r="Z1237" s="677">
        <f t="shared" ca="1" si="215"/>
        <v>0</v>
      </c>
      <c r="AA1237" t="str">
        <f t="shared" si="209"/>
        <v>ASR_COMP</v>
      </c>
      <c r="AB1237" s="957">
        <f t="shared" si="210"/>
        <v>44682</v>
      </c>
      <c r="AC1237" t="str">
        <f t="shared" si="211"/>
        <v>Unaudited</v>
      </c>
    </row>
    <row r="1238" spans="1:29" ht="30" x14ac:dyDescent="0.25">
      <c r="A1238" t="s">
        <v>423</v>
      </c>
      <c r="B1238" t="s">
        <v>1388</v>
      </c>
      <c r="C1238" t="s">
        <v>1389</v>
      </c>
      <c r="D1238">
        <v>1900</v>
      </c>
      <c r="E1238" s="957">
        <v>1</v>
      </c>
      <c r="F1238" t="s">
        <v>442</v>
      </c>
      <c r="G1238" s="957">
        <v>182</v>
      </c>
      <c r="H1238" t="s">
        <v>385</v>
      </c>
      <c r="I1238" s="937" t="s">
        <v>491</v>
      </c>
      <c r="J1238" s="937" t="s">
        <v>439</v>
      </c>
      <c r="K1238" s="937" t="s">
        <v>439</v>
      </c>
      <c r="L1238" s="947" t="s">
        <v>133</v>
      </c>
      <c r="M1238" s="961" t="s">
        <v>182</v>
      </c>
      <c r="N1238" s="677">
        <f t="shared" ca="1" si="208"/>
        <v>0</v>
      </c>
      <c r="O1238" s="677">
        <f t="shared" ca="1" si="213"/>
        <v>0</v>
      </c>
      <c r="P1238" s="677">
        <f t="shared" ca="1" si="213"/>
        <v>0</v>
      </c>
      <c r="Q1238" s="677">
        <f t="shared" ca="1" si="213"/>
        <v>0</v>
      </c>
      <c r="R1238" s="677">
        <f t="shared" ca="1" si="213"/>
        <v>0</v>
      </c>
      <c r="S1238" s="677">
        <f t="shared" ca="1" si="213"/>
        <v>0</v>
      </c>
      <c r="T1238" s="677">
        <f t="shared" ca="1" si="213"/>
        <v>0</v>
      </c>
      <c r="U1238" s="677">
        <f t="shared" ca="1" si="213"/>
        <v>0</v>
      </c>
      <c r="V1238" s="677">
        <f t="shared" ca="1" si="213"/>
        <v>0</v>
      </c>
      <c r="W1238" s="677">
        <f t="shared" ca="1" si="214"/>
        <v>0</v>
      </c>
      <c r="X1238" s="677">
        <f t="shared" ca="1" si="215"/>
        <v>0</v>
      </c>
      <c r="Y1238" s="677">
        <f t="shared" ca="1" si="215"/>
        <v>0</v>
      </c>
      <c r="Z1238" s="677">
        <f t="shared" ca="1" si="215"/>
        <v>0</v>
      </c>
      <c r="AA1238" t="str">
        <f t="shared" si="209"/>
        <v>ASR_COMP</v>
      </c>
      <c r="AB1238" s="957">
        <f t="shared" si="210"/>
        <v>44682</v>
      </c>
      <c r="AC1238" t="str">
        <f t="shared" si="211"/>
        <v>Unaudited</v>
      </c>
    </row>
    <row r="1239" spans="1:29" x14ac:dyDescent="0.25">
      <c r="A1239" t="s">
        <v>423</v>
      </c>
      <c r="B1239" t="s">
        <v>1388</v>
      </c>
      <c r="C1239" t="s">
        <v>1389</v>
      </c>
      <c r="D1239">
        <v>1900</v>
      </c>
      <c r="E1239" s="957">
        <v>1</v>
      </c>
      <c r="F1239" t="s">
        <v>442</v>
      </c>
      <c r="G1239" s="957">
        <v>182</v>
      </c>
      <c r="H1239" t="s">
        <v>385</v>
      </c>
      <c r="I1239" s="958" t="s">
        <v>491</v>
      </c>
      <c r="J1239" s="958" t="s">
        <v>439</v>
      </c>
      <c r="K1239" s="958" t="s">
        <v>439</v>
      </c>
      <c r="L1239" s="937" t="s">
        <v>134</v>
      </c>
      <c r="M1239" s="958" t="s">
        <v>497</v>
      </c>
      <c r="N1239" s="677">
        <f t="shared" ca="1" si="208"/>
        <v>0</v>
      </c>
      <c r="O1239" s="677">
        <f t="shared" ca="1" si="213"/>
        <v>0</v>
      </c>
      <c r="P1239" s="677">
        <f t="shared" ca="1" si="213"/>
        <v>0</v>
      </c>
      <c r="Q1239" s="677">
        <f t="shared" ca="1" si="213"/>
        <v>0</v>
      </c>
      <c r="R1239" s="677">
        <f t="shared" ca="1" si="213"/>
        <v>0</v>
      </c>
      <c r="S1239" s="677">
        <f t="shared" ca="1" si="213"/>
        <v>0</v>
      </c>
      <c r="T1239" s="677">
        <f t="shared" ca="1" si="213"/>
        <v>0</v>
      </c>
      <c r="U1239" s="677">
        <f t="shared" ca="1" si="213"/>
        <v>0</v>
      </c>
      <c r="V1239" s="677">
        <f t="shared" ca="1" si="213"/>
        <v>0</v>
      </c>
      <c r="W1239" s="677">
        <f t="shared" ca="1" si="214"/>
        <v>0</v>
      </c>
      <c r="X1239" s="677">
        <f t="shared" ca="1" si="215"/>
        <v>0</v>
      </c>
      <c r="Y1239" s="677">
        <f t="shared" ca="1" si="215"/>
        <v>0</v>
      </c>
      <c r="Z1239" s="677">
        <f t="shared" ca="1" si="215"/>
        <v>0</v>
      </c>
      <c r="AA1239" t="str">
        <f t="shared" si="209"/>
        <v>ASR_COMP</v>
      </c>
      <c r="AB1239" s="957">
        <f t="shared" si="210"/>
        <v>44682</v>
      </c>
      <c r="AC1239" t="str">
        <f t="shared" si="211"/>
        <v>Unaudited</v>
      </c>
    </row>
    <row r="1240" spans="1:29" x14ac:dyDescent="0.25">
      <c r="A1240" t="s">
        <v>423</v>
      </c>
      <c r="B1240" t="s">
        <v>1388</v>
      </c>
      <c r="C1240" t="s">
        <v>1389</v>
      </c>
      <c r="D1240">
        <v>1900</v>
      </c>
      <c r="E1240" s="957">
        <v>1</v>
      </c>
      <c r="F1240" t="s">
        <v>442</v>
      </c>
      <c r="G1240" s="957">
        <v>182</v>
      </c>
      <c r="H1240" t="s">
        <v>385</v>
      </c>
      <c r="I1240" s="937" t="s">
        <v>491</v>
      </c>
      <c r="J1240" s="937" t="s">
        <v>439</v>
      </c>
      <c r="K1240" s="937" t="s">
        <v>439</v>
      </c>
      <c r="L1240" s="937" t="s">
        <v>135</v>
      </c>
      <c r="M1240" s="962" t="s">
        <v>498</v>
      </c>
      <c r="N1240" s="677">
        <f t="shared" ca="1" si="208"/>
        <v>0</v>
      </c>
      <c r="O1240" s="677">
        <f t="shared" ca="1" si="213"/>
        <v>0</v>
      </c>
      <c r="P1240" s="677">
        <f t="shared" ca="1" si="213"/>
        <v>0</v>
      </c>
      <c r="Q1240" s="677">
        <f t="shared" ca="1" si="213"/>
        <v>0</v>
      </c>
      <c r="R1240" s="677">
        <f t="shared" ca="1" si="213"/>
        <v>0</v>
      </c>
      <c r="S1240" s="677">
        <f t="shared" ca="1" si="213"/>
        <v>0</v>
      </c>
      <c r="T1240" s="677">
        <f t="shared" ca="1" si="213"/>
        <v>0</v>
      </c>
      <c r="U1240" s="677">
        <f t="shared" ca="1" si="213"/>
        <v>0</v>
      </c>
      <c r="V1240" s="677">
        <f t="shared" ca="1" si="213"/>
        <v>0</v>
      </c>
      <c r="W1240" s="677">
        <f t="shared" ca="1" si="214"/>
        <v>0</v>
      </c>
      <c r="X1240" s="677">
        <f t="shared" ca="1" si="215"/>
        <v>0</v>
      </c>
      <c r="Y1240" s="677">
        <f t="shared" ca="1" si="215"/>
        <v>0</v>
      </c>
      <c r="Z1240" s="677">
        <f t="shared" ca="1" si="215"/>
        <v>0</v>
      </c>
      <c r="AA1240" t="str">
        <f t="shared" si="209"/>
        <v>ASR_COMP</v>
      </c>
      <c r="AB1240" s="957">
        <f t="shared" si="210"/>
        <v>44682</v>
      </c>
      <c r="AC1240" t="str">
        <f t="shared" si="211"/>
        <v>Unaudited</v>
      </c>
    </row>
    <row r="1241" spans="1:29" x14ac:dyDescent="0.25">
      <c r="A1241" t="s">
        <v>423</v>
      </c>
      <c r="B1241" t="s">
        <v>1388</v>
      </c>
      <c r="C1241" t="s">
        <v>1389</v>
      </c>
      <c r="D1241">
        <v>1900</v>
      </c>
      <c r="E1241" s="957">
        <v>1</v>
      </c>
      <c r="F1241" t="s">
        <v>442</v>
      </c>
      <c r="G1241" s="957">
        <v>182</v>
      </c>
      <c r="H1241" t="s">
        <v>385</v>
      </c>
      <c r="I1241" s="937" t="s">
        <v>491</v>
      </c>
      <c r="J1241" s="937" t="s">
        <v>439</v>
      </c>
      <c r="K1241" s="937" t="s">
        <v>439</v>
      </c>
      <c r="L1241" s="937" t="s">
        <v>136</v>
      </c>
      <c r="M1241" s="962" t="s">
        <v>499</v>
      </c>
      <c r="N1241" s="677">
        <f t="shared" ca="1" si="208"/>
        <v>0</v>
      </c>
      <c r="O1241" s="677">
        <f t="shared" ca="1" si="213"/>
        <v>0</v>
      </c>
      <c r="P1241" s="677">
        <f t="shared" ca="1" si="213"/>
        <v>0</v>
      </c>
      <c r="Q1241" s="677">
        <f t="shared" ca="1" si="213"/>
        <v>0</v>
      </c>
      <c r="R1241" s="677">
        <f t="shared" ca="1" si="213"/>
        <v>0</v>
      </c>
      <c r="S1241" s="677">
        <f t="shared" ca="1" si="213"/>
        <v>0</v>
      </c>
      <c r="T1241" s="677">
        <f t="shared" ca="1" si="213"/>
        <v>0</v>
      </c>
      <c r="U1241" s="677">
        <f t="shared" ca="1" si="213"/>
        <v>0</v>
      </c>
      <c r="V1241" s="677">
        <f t="shared" ca="1" si="213"/>
        <v>0</v>
      </c>
      <c r="W1241" s="677">
        <f t="shared" ca="1" si="214"/>
        <v>0</v>
      </c>
      <c r="X1241" s="677">
        <f t="shared" ca="1" si="215"/>
        <v>0</v>
      </c>
      <c r="Y1241" s="677">
        <f t="shared" ca="1" si="215"/>
        <v>0</v>
      </c>
      <c r="Z1241" s="677">
        <f t="shared" ca="1" si="215"/>
        <v>0</v>
      </c>
      <c r="AA1241" t="str">
        <f t="shared" si="209"/>
        <v>ASR_COMP</v>
      </c>
      <c r="AB1241" s="957">
        <f t="shared" si="210"/>
        <v>44682</v>
      </c>
      <c r="AC1241" t="str">
        <f t="shared" si="211"/>
        <v>Unaudited</v>
      </c>
    </row>
    <row r="1242" spans="1:29" x14ac:dyDescent="0.25">
      <c r="A1242" t="s">
        <v>423</v>
      </c>
      <c r="B1242" t="s">
        <v>1388</v>
      </c>
      <c r="C1242" t="s">
        <v>1389</v>
      </c>
      <c r="D1242">
        <v>1900</v>
      </c>
      <c r="E1242" s="957">
        <v>1</v>
      </c>
      <c r="F1242" t="s">
        <v>442</v>
      </c>
      <c r="G1242" s="957">
        <v>182</v>
      </c>
      <c r="H1242" t="s">
        <v>385</v>
      </c>
      <c r="I1242" s="937" t="s">
        <v>492</v>
      </c>
      <c r="J1242" s="937" t="s">
        <v>26</v>
      </c>
      <c r="K1242" s="937" t="s">
        <v>26</v>
      </c>
      <c r="L1242" s="937" t="s">
        <v>272</v>
      </c>
      <c r="M1242" s="962" t="s">
        <v>26</v>
      </c>
      <c r="N1242" s="677">
        <f t="shared" ca="1" si="208"/>
        <v>776847.38831316726</v>
      </c>
      <c r="O1242" s="677">
        <f t="shared" ca="1" si="213"/>
        <v>0</v>
      </c>
      <c r="P1242" s="677">
        <f t="shared" ca="1" si="213"/>
        <v>0</v>
      </c>
      <c r="Q1242" s="677">
        <f t="shared" ca="1" si="213"/>
        <v>0</v>
      </c>
      <c r="R1242" s="677">
        <f t="shared" ca="1" si="213"/>
        <v>0</v>
      </c>
      <c r="S1242" s="677">
        <f t="shared" ca="1" si="213"/>
        <v>0</v>
      </c>
      <c r="T1242" s="677">
        <f t="shared" ca="1" si="213"/>
        <v>0</v>
      </c>
      <c r="U1242" s="677">
        <f t="shared" ca="1" si="213"/>
        <v>0</v>
      </c>
      <c r="V1242" s="677">
        <f t="shared" ca="1" si="213"/>
        <v>0</v>
      </c>
      <c r="W1242" s="677">
        <f t="shared" ca="1" si="214"/>
        <v>0</v>
      </c>
      <c r="X1242" s="677">
        <f t="shared" ca="1" si="215"/>
        <v>0</v>
      </c>
      <c r="Y1242" s="677">
        <f t="shared" ca="1" si="215"/>
        <v>0</v>
      </c>
      <c r="Z1242" s="677">
        <f t="shared" ca="1" si="215"/>
        <v>0</v>
      </c>
      <c r="AA1242" t="str">
        <f t="shared" si="209"/>
        <v>ASR_COMP</v>
      </c>
      <c r="AB1242" s="957">
        <f t="shared" si="210"/>
        <v>44682</v>
      </c>
      <c r="AC1242" t="str">
        <f t="shared" si="211"/>
        <v>Unaudited</v>
      </c>
    </row>
    <row r="1243" spans="1:29" x14ac:dyDescent="0.25">
      <c r="A1243" t="s">
        <v>423</v>
      </c>
      <c r="B1243" t="s">
        <v>1388</v>
      </c>
      <c r="C1243" t="s">
        <v>1389</v>
      </c>
      <c r="D1243">
        <v>1900</v>
      </c>
      <c r="E1243" s="957">
        <v>1</v>
      </c>
      <c r="F1243" t="s">
        <v>443</v>
      </c>
      <c r="G1243" s="957">
        <v>274</v>
      </c>
      <c r="H1243" t="s">
        <v>385</v>
      </c>
      <c r="I1243" s="937" t="s">
        <v>435</v>
      </c>
      <c r="J1243" s="937" t="s">
        <v>435</v>
      </c>
      <c r="K1243" s="937" t="s">
        <v>435</v>
      </c>
      <c r="L1243" s="937"/>
      <c r="M1243" s="962" t="s">
        <v>435</v>
      </c>
      <c r="N1243" s="677">
        <f t="shared" ca="1" si="208"/>
        <v>158241.01</v>
      </c>
      <c r="O1243" s="677">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131556.43</v>
      </c>
      <c r="P1243" s="677">
        <f t="shared" ca="1" si="216"/>
        <v>4141.6500000000005</v>
      </c>
      <c r="Q1243" s="677">
        <f t="shared" ca="1" si="216"/>
        <v>9541.34</v>
      </c>
      <c r="R1243" s="677">
        <f t="shared" ca="1" si="216"/>
        <v>1929.7600000000002</v>
      </c>
      <c r="S1243" s="677">
        <f t="shared" ca="1" si="216"/>
        <v>3424.04</v>
      </c>
      <c r="T1243" s="677">
        <f t="shared" ca="1" si="216"/>
        <v>1262</v>
      </c>
      <c r="U1243" s="677">
        <f t="shared" ca="1" si="216"/>
        <v>73</v>
      </c>
      <c r="V1243" s="677">
        <f t="shared" ca="1" si="216"/>
        <v>203.97</v>
      </c>
      <c r="W1243" s="677">
        <f t="shared" ca="1" si="214"/>
        <v>20</v>
      </c>
      <c r="X1243" s="677">
        <f t="shared" ca="1" si="215"/>
        <v>5501.82</v>
      </c>
      <c r="Y1243" s="677">
        <f t="shared" ca="1" si="215"/>
        <v>587</v>
      </c>
      <c r="Z1243" s="677">
        <f t="shared" ca="1" si="215"/>
        <v>0</v>
      </c>
      <c r="AA1243" t="str">
        <f t="shared" si="209"/>
        <v>ASR_COMP</v>
      </c>
      <c r="AB1243" s="957">
        <f t="shared" si="210"/>
        <v>44682</v>
      </c>
      <c r="AC1243" t="str">
        <f t="shared" si="211"/>
        <v>Unaudited</v>
      </c>
    </row>
    <row r="1244" spans="1:29" x14ac:dyDescent="0.25">
      <c r="A1244" t="s">
        <v>423</v>
      </c>
      <c r="B1244" t="s">
        <v>1388</v>
      </c>
      <c r="C1244" t="s">
        <v>1389</v>
      </c>
      <c r="D1244">
        <v>1900</v>
      </c>
      <c r="E1244" s="957">
        <v>1</v>
      </c>
      <c r="F1244" t="s">
        <v>443</v>
      </c>
      <c r="G1244" s="957">
        <v>274</v>
      </c>
      <c r="H1244" t="s">
        <v>385</v>
      </c>
      <c r="I1244" s="937" t="s">
        <v>490</v>
      </c>
      <c r="J1244" s="937" t="s">
        <v>12</v>
      </c>
      <c r="K1244" s="937" t="s">
        <v>12</v>
      </c>
      <c r="L1244" s="937">
        <v>1.1000000000000001</v>
      </c>
      <c r="M1244" s="962" t="s">
        <v>12</v>
      </c>
      <c r="N1244" s="677">
        <f t="shared" ca="1" si="208"/>
        <v>38898971.67564369</v>
      </c>
      <c r="O1244" s="677">
        <f t="shared" ca="1" si="216"/>
        <v>22679296.379861493</v>
      </c>
      <c r="P1244" s="677">
        <f t="shared" ca="1" si="216"/>
        <v>1715903.3659640276</v>
      </c>
      <c r="Q1244" s="677">
        <f t="shared" ca="1" si="216"/>
        <v>7838904.0706281466</v>
      </c>
      <c r="R1244" s="677">
        <f t="shared" ca="1" si="216"/>
        <v>2374734.8040637379</v>
      </c>
      <c r="S1244" s="677">
        <f t="shared" ca="1" si="216"/>
        <v>780451.03673410125</v>
      </c>
      <c r="T1244" s="677">
        <f t="shared" ca="1" si="216"/>
        <v>400216.62513237889</v>
      </c>
      <c r="U1244" s="677">
        <f t="shared" ca="1" si="216"/>
        <v>16003.749330822322</v>
      </c>
      <c r="V1244" s="677">
        <f t="shared" ca="1" si="216"/>
        <v>614278.32550848171</v>
      </c>
      <c r="W1244" s="677">
        <f t="shared" ca="1" si="214"/>
        <v>557249.26618888811</v>
      </c>
      <c r="X1244" s="677">
        <f t="shared" ca="1" si="215"/>
        <v>666290.77644791477</v>
      </c>
      <c r="Y1244" s="677">
        <f t="shared" ca="1" si="215"/>
        <v>1255643.275783686</v>
      </c>
      <c r="Z1244" s="677">
        <f t="shared" ca="1" si="215"/>
        <v>0</v>
      </c>
      <c r="AA1244" t="str">
        <f t="shared" si="209"/>
        <v>ASR_COMP</v>
      </c>
      <c r="AB1244" s="957">
        <f t="shared" si="210"/>
        <v>44682</v>
      </c>
      <c r="AC1244" t="str">
        <f t="shared" si="211"/>
        <v>Unaudited</v>
      </c>
    </row>
    <row r="1245" spans="1:29" x14ac:dyDescent="0.25">
      <c r="A1245" t="s">
        <v>423</v>
      </c>
      <c r="B1245" t="s">
        <v>1388</v>
      </c>
      <c r="C1245" t="s">
        <v>1389</v>
      </c>
      <c r="D1245">
        <v>1900</v>
      </c>
      <c r="E1245" s="957">
        <v>1</v>
      </c>
      <c r="F1245" t="s">
        <v>443</v>
      </c>
      <c r="G1245" s="957">
        <v>274</v>
      </c>
      <c r="H1245" t="s">
        <v>385</v>
      </c>
      <c r="I1245" s="937" t="s">
        <v>490</v>
      </c>
      <c r="J1245" s="937" t="s">
        <v>12</v>
      </c>
      <c r="K1245" s="937" t="s">
        <v>1331</v>
      </c>
      <c r="L1245" s="937" t="s">
        <v>1322</v>
      </c>
      <c r="M1245" s="962" t="s">
        <v>1331</v>
      </c>
      <c r="N1245" s="677">
        <f t="shared" ca="1" si="208"/>
        <v>-71848.410094907391</v>
      </c>
      <c r="O1245" s="677">
        <f t="shared" ca="1" si="216"/>
        <v>-104150.224875227</v>
      </c>
      <c r="P1245" s="677">
        <f t="shared" ca="1" si="216"/>
        <v>-10800.376329263574</v>
      </c>
      <c r="Q1245" s="677">
        <f t="shared" ca="1" si="216"/>
        <v>18537.350519376614</v>
      </c>
      <c r="R1245" s="677">
        <f t="shared" ca="1" si="216"/>
        <v>7382.3034619239015</v>
      </c>
      <c r="S1245" s="677">
        <f t="shared" ca="1" si="216"/>
        <v>8156.2500529441822</v>
      </c>
      <c r="T1245" s="677">
        <f t="shared" ca="1" si="216"/>
        <v>-2515.8595879895388</v>
      </c>
      <c r="U1245" s="677">
        <f t="shared" ca="1" si="216"/>
        <v>141.71160033337054</v>
      </c>
      <c r="V1245" s="677">
        <f t="shared" ca="1" si="216"/>
        <v>1865.1168914090467</v>
      </c>
      <c r="W1245" s="677">
        <f t="shared" ca="1" si="214"/>
        <v>1911.6416979336313</v>
      </c>
      <c r="X1245" s="677">
        <f t="shared" ca="1" si="215"/>
        <v>5339.0085836771232</v>
      </c>
      <c r="Y1245" s="677">
        <f t="shared" ca="1" si="215"/>
        <v>2284.6678899748545</v>
      </c>
      <c r="Z1245" s="677">
        <f t="shared" ca="1" si="215"/>
        <v>0</v>
      </c>
      <c r="AA1245" t="str">
        <f t="shared" si="209"/>
        <v>ASR_COMP</v>
      </c>
      <c r="AB1245" s="957">
        <f t="shared" si="210"/>
        <v>44682</v>
      </c>
      <c r="AC1245" t="str">
        <f t="shared" si="211"/>
        <v>Unaudited</v>
      </c>
    </row>
    <row r="1246" spans="1:29" x14ac:dyDescent="0.25">
      <c r="A1246" t="s">
        <v>423</v>
      </c>
      <c r="B1246" t="s">
        <v>1388</v>
      </c>
      <c r="C1246" t="s">
        <v>1389</v>
      </c>
      <c r="D1246">
        <v>1900</v>
      </c>
      <c r="E1246" s="957">
        <v>1</v>
      </c>
      <c r="F1246" t="s">
        <v>443</v>
      </c>
      <c r="G1246" s="957">
        <v>274</v>
      </c>
      <c r="H1246" t="s">
        <v>385</v>
      </c>
      <c r="I1246" s="937" t="s">
        <v>490</v>
      </c>
      <c r="J1246" s="937" t="s">
        <v>493</v>
      </c>
      <c r="K1246" s="937" t="s">
        <v>494</v>
      </c>
      <c r="L1246" s="945" t="s">
        <v>63</v>
      </c>
      <c r="M1246" s="960" t="s">
        <v>346</v>
      </c>
      <c r="N1246" s="677">
        <f t="shared" ca="1" si="208"/>
        <v>0</v>
      </c>
      <c r="O1246" s="677">
        <f t="shared" ca="1" si="216"/>
        <v>0</v>
      </c>
      <c r="P1246" s="677">
        <f t="shared" ca="1" si="216"/>
        <v>0</v>
      </c>
      <c r="Q1246" s="677">
        <f t="shared" ca="1" si="216"/>
        <v>0</v>
      </c>
      <c r="R1246" s="677">
        <f t="shared" ca="1" si="216"/>
        <v>0</v>
      </c>
      <c r="S1246" s="677">
        <f t="shared" ca="1" si="216"/>
        <v>0</v>
      </c>
      <c r="T1246" s="677">
        <f t="shared" ca="1" si="216"/>
        <v>0</v>
      </c>
      <c r="U1246" s="677">
        <f t="shared" ca="1" si="216"/>
        <v>0</v>
      </c>
      <c r="V1246" s="677">
        <f t="shared" ca="1" si="216"/>
        <v>0</v>
      </c>
      <c r="W1246" s="677">
        <f t="shared" ca="1" si="214"/>
        <v>0</v>
      </c>
      <c r="X1246" s="677">
        <f t="shared" ca="1" si="215"/>
        <v>0</v>
      </c>
      <c r="Y1246" s="677">
        <f t="shared" ca="1" si="215"/>
        <v>0</v>
      </c>
      <c r="Z1246" s="677">
        <f t="shared" ca="1" si="215"/>
        <v>0</v>
      </c>
      <c r="AA1246" t="str">
        <f t="shared" si="209"/>
        <v>ASR_COMP</v>
      </c>
      <c r="AB1246" s="957">
        <f t="shared" si="210"/>
        <v>44682</v>
      </c>
      <c r="AC1246" t="str">
        <f t="shared" si="211"/>
        <v>Unaudited</v>
      </c>
    </row>
    <row r="1247" spans="1:29" x14ac:dyDescent="0.25">
      <c r="A1247" t="s">
        <v>423</v>
      </c>
      <c r="B1247" t="s">
        <v>1388</v>
      </c>
      <c r="C1247" t="s">
        <v>1389</v>
      </c>
      <c r="D1247">
        <v>1900</v>
      </c>
      <c r="E1247" s="957">
        <v>1</v>
      </c>
      <c r="F1247" t="s">
        <v>443</v>
      </c>
      <c r="G1247" s="957">
        <v>274</v>
      </c>
      <c r="H1247" t="s">
        <v>385</v>
      </c>
      <c r="I1247" s="962" t="s">
        <v>490</v>
      </c>
      <c r="J1247" s="962" t="s">
        <v>493</v>
      </c>
      <c r="K1247" s="962" t="s">
        <v>1022</v>
      </c>
      <c r="L1247" s="937" t="s">
        <v>918</v>
      </c>
      <c r="M1247" s="962" t="s">
        <v>919</v>
      </c>
      <c r="N1247" s="677">
        <f t="shared" ca="1" si="208"/>
        <v>1482062.2799884037</v>
      </c>
      <c r="O1247" s="677">
        <f t="shared" ca="1" si="216"/>
        <v>1353317.4600983572</v>
      </c>
      <c r="P1247" s="677">
        <f t="shared" ca="1" si="216"/>
        <v>91099.489890046403</v>
      </c>
      <c r="Q1247" s="677">
        <f t="shared" ca="1" si="216"/>
        <v>26328.309999999998</v>
      </c>
      <c r="R1247" s="677">
        <f t="shared" ca="1" si="216"/>
        <v>11317.02</v>
      </c>
      <c r="S1247" s="677">
        <f t="shared" ca="1" si="216"/>
        <v>0</v>
      </c>
      <c r="T1247" s="677">
        <f t="shared" ca="1" si="216"/>
        <v>0</v>
      </c>
      <c r="U1247" s="677">
        <f t="shared" ca="1" si="216"/>
        <v>0</v>
      </c>
      <c r="V1247" s="677">
        <f t="shared" ca="1" si="216"/>
        <v>0</v>
      </c>
      <c r="W1247" s="677">
        <f t="shared" ca="1" si="214"/>
        <v>0</v>
      </c>
      <c r="X1247" s="677">
        <f t="shared" ca="1" si="215"/>
        <v>0</v>
      </c>
      <c r="Y1247" s="677">
        <f t="shared" ca="1" si="215"/>
        <v>0</v>
      </c>
      <c r="Z1247" s="677">
        <f t="shared" ca="1" si="215"/>
        <v>0</v>
      </c>
      <c r="AA1247" t="str">
        <f t="shared" si="209"/>
        <v>ASR_COMP</v>
      </c>
      <c r="AB1247" s="957">
        <f t="shared" si="210"/>
        <v>44682</v>
      </c>
      <c r="AC1247" t="str">
        <f t="shared" si="211"/>
        <v>Unaudited</v>
      </c>
    </row>
    <row r="1248" spans="1:29" x14ac:dyDescent="0.25">
      <c r="A1248" t="s">
        <v>423</v>
      </c>
      <c r="B1248" t="s">
        <v>1388</v>
      </c>
      <c r="C1248" t="s">
        <v>1389</v>
      </c>
      <c r="D1248">
        <v>1900</v>
      </c>
      <c r="E1248" s="957">
        <v>1</v>
      </c>
      <c r="F1248" t="s">
        <v>443</v>
      </c>
      <c r="G1248" s="957">
        <v>274</v>
      </c>
      <c r="H1248" t="s">
        <v>385</v>
      </c>
      <c r="I1248" s="937" t="s">
        <v>490</v>
      </c>
      <c r="J1248" s="937" t="s">
        <v>13</v>
      </c>
      <c r="K1248" s="937" t="s">
        <v>495</v>
      </c>
      <c r="L1248" s="943" t="s">
        <v>97</v>
      </c>
      <c r="M1248" s="963" t="s">
        <v>149</v>
      </c>
      <c r="N1248" s="677">
        <f t="shared" ca="1" si="208"/>
        <v>0</v>
      </c>
      <c r="O1248" s="677">
        <f t="shared" ca="1" si="216"/>
        <v>0</v>
      </c>
      <c r="P1248" s="677">
        <f t="shared" ca="1" si="216"/>
        <v>0</v>
      </c>
      <c r="Q1248" s="677">
        <f t="shared" ca="1" si="216"/>
        <v>0</v>
      </c>
      <c r="R1248" s="677">
        <f t="shared" ca="1" si="216"/>
        <v>0</v>
      </c>
      <c r="S1248" s="677">
        <f t="shared" ca="1" si="216"/>
        <v>0</v>
      </c>
      <c r="T1248" s="677">
        <f t="shared" ca="1" si="216"/>
        <v>0</v>
      </c>
      <c r="U1248" s="677">
        <f t="shared" ca="1" si="216"/>
        <v>0</v>
      </c>
      <c r="V1248" s="677">
        <f t="shared" ca="1" si="216"/>
        <v>0</v>
      </c>
      <c r="W1248" s="677">
        <f t="shared" ca="1" si="214"/>
        <v>0</v>
      </c>
      <c r="X1248" s="677">
        <f t="shared" ca="1" si="215"/>
        <v>0</v>
      </c>
      <c r="Y1248" s="677">
        <f t="shared" ca="1" si="215"/>
        <v>0</v>
      </c>
      <c r="Z1248" s="677">
        <f t="shared" ca="1" si="215"/>
        <v>0</v>
      </c>
      <c r="AA1248" t="str">
        <f t="shared" si="209"/>
        <v>ASR_COMP</v>
      </c>
      <c r="AB1248" s="957">
        <f t="shared" si="210"/>
        <v>44682</v>
      </c>
      <c r="AC1248" t="str">
        <f t="shared" si="211"/>
        <v>Unaudited</v>
      </c>
    </row>
    <row r="1249" spans="1:29" x14ac:dyDescent="0.25">
      <c r="A1249" t="s">
        <v>423</v>
      </c>
      <c r="B1249" t="s">
        <v>1388</v>
      </c>
      <c r="C1249" t="s">
        <v>1389</v>
      </c>
      <c r="D1249">
        <v>1900</v>
      </c>
      <c r="E1249" s="957">
        <v>1</v>
      </c>
      <c r="F1249" t="s">
        <v>443</v>
      </c>
      <c r="G1249" s="957">
        <v>274</v>
      </c>
      <c r="H1249" t="s">
        <v>385</v>
      </c>
      <c r="I1249" s="937" t="s">
        <v>490</v>
      </c>
      <c r="J1249" s="937" t="s">
        <v>13</v>
      </c>
      <c r="K1249" s="937" t="s">
        <v>13</v>
      </c>
      <c r="L1249" s="943" t="s">
        <v>35</v>
      </c>
      <c r="M1249" s="963" t="s">
        <v>13</v>
      </c>
      <c r="N1249" s="677">
        <f t="shared" ca="1" si="208"/>
        <v>429306.25076658913</v>
      </c>
      <c r="O1249" s="677">
        <f t="shared" ca="1" si="216"/>
        <v>281689.29689977248</v>
      </c>
      <c r="P1249" s="677">
        <f t="shared" ca="1" si="216"/>
        <v>29113.286431633911</v>
      </c>
      <c r="Q1249" s="677">
        <f t="shared" ca="1" si="216"/>
        <v>60212.605483063271</v>
      </c>
      <c r="R1249" s="677">
        <f t="shared" ca="1" si="216"/>
        <v>23990.189794883812</v>
      </c>
      <c r="S1249" s="677">
        <f t="shared" ca="1" si="216"/>
        <v>4646.3852441925892</v>
      </c>
      <c r="T1249" s="677">
        <f t="shared" ca="1" si="216"/>
        <v>6793.8967949218677</v>
      </c>
      <c r="U1249" s="677">
        <f t="shared" ca="1" si="216"/>
        <v>80.77319415090524</v>
      </c>
      <c r="V1249" s="677">
        <f t="shared" ca="1" si="216"/>
        <v>6069.4150750413073</v>
      </c>
      <c r="W1249" s="677">
        <f t="shared" ca="1" si="214"/>
        <v>6227.2669636229984</v>
      </c>
      <c r="X1249" s="677">
        <f t="shared" ca="1" si="215"/>
        <v>3044.6038417786117</v>
      </c>
      <c r="Y1249" s="677">
        <f t="shared" ca="1" si="215"/>
        <v>7438.5310435273677</v>
      </c>
      <c r="Z1249" s="677">
        <f t="shared" ca="1" si="215"/>
        <v>0</v>
      </c>
      <c r="AA1249" t="str">
        <f t="shared" si="209"/>
        <v>ASR_COMP</v>
      </c>
      <c r="AB1249" s="957">
        <f t="shared" si="210"/>
        <v>44682</v>
      </c>
      <c r="AC1249" t="str">
        <f t="shared" si="211"/>
        <v>Unaudited</v>
      </c>
    </row>
    <row r="1250" spans="1:29" x14ac:dyDescent="0.25">
      <c r="A1250" t="s">
        <v>423</v>
      </c>
      <c r="B1250" t="s">
        <v>1388</v>
      </c>
      <c r="C1250" t="s">
        <v>1389</v>
      </c>
      <c r="D1250">
        <v>1900</v>
      </c>
      <c r="E1250" s="957">
        <v>1</v>
      </c>
      <c r="F1250" t="s">
        <v>443</v>
      </c>
      <c r="G1250" s="957">
        <v>274</v>
      </c>
      <c r="H1250" t="s">
        <v>385</v>
      </c>
      <c r="I1250" s="937" t="s">
        <v>491</v>
      </c>
      <c r="J1250" s="937" t="s">
        <v>447</v>
      </c>
      <c r="K1250" s="937" t="s">
        <v>0</v>
      </c>
      <c r="L1250" s="947">
        <v>2.1</v>
      </c>
      <c r="M1250" s="964" t="s">
        <v>150</v>
      </c>
      <c r="N1250" s="677">
        <f t="shared" ca="1" si="208"/>
        <v>13599566.964398375</v>
      </c>
      <c r="O1250" s="677">
        <f t="shared" ca="1" si="216"/>
        <v>8639722.6673497297</v>
      </c>
      <c r="P1250" s="677">
        <f t="shared" ca="1" si="216"/>
        <v>343861.12314145273</v>
      </c>
      <c r="Q1250" s="677">
        <f t="shared" ca="1" si="216"/>
        <v>2623178.4511583983</v>
      </c>
      <c r="R1250" s="677">
        <f t="shared" ca="1" si="216"/>
        <v>1290260.2391297875</v>
      </c>
      <c r="S1250" s="677">
        <f t="shared" ca="1" si="216"/>
        <v>14899.037502817744</v>
      </c>
      <c r="T1250" s="677">
        <f t="shared" ca="1" si="216"/>
        <v>182186.35355505903</v>
      </c>
      <c r="U1250" s="677">
        <f t="shared" ca="1" si="216"/>
        <v>106.57234567534117</v>
      </c>
      <c r="V1250" s="677">
        <f t="shared" ca="1" si="216"/>
        <v>29934.515947916814</v>
      </c>
      <c r="W1250" s="677">
        <f t="shared" ca="1" si="214"/>
        <v>90802.245356911255</v>
      </c>
      <c r="X1250" s="677">
        <f t="shared" ca="1" si="215"/>
        <v>65877.184307736898</v>
      </c>
      <c r="Y1250" s="677">
        <f t="shared" ca="1" si="215"/>
        <v>318738.57460288622</v>
      </c>
      <c r="Z1250" s="677">
        <f t="shared" ca="1" si="215"/>
        <v>0</v>
      </c>
      <c r="AA1250" t="str">
        <f t="shared" si="209"/>
        <v>ASR_COMP</v>
      </c>
      <c r="AB1250" s="957">
        <f t="shared" si="210"/>
        <v>44682</v>
      </c>
      <c r="AC1250" t="str">
        <f t="shared" si="211"/>
        <v>Unaudited</v>
      </c>
    </row>
    <row r="1251" spans="1:29" ht="30" x14ac:dyDescent="0.25">
      <c r="A1251" t="s">
        <v>423</v>
      </c>
      <c r="B1251" t="s">
        <v>1388</v>
      </c>
      <c r="C1251" t="s">
        <v>1389</v>
      </c>
      <c r="D1251">
        <v>1900</v>
      </c>
      <c r="E1251" s="957">
        <v>1</v>
      </c>
      <c r="F1251" t="s">
        <v>443</v>
      </c>
      <c r="G1251" s="957">
        <v>274</v>
      </c>
      <c r="H1251" t="s">
        <v>385</v>
      </c>
      <c r="I1251" s="963" t="s">
        <v>491</v>
      </c>
      <c r="J1251" s="963" t="s">
        <v>447</v>
      </c>
      <c r="K1251" s="963" t="s">
        <v>0</v>
      </c>
      <c r="L1251" s="943">
        <v>2.2000000000000002</v>
      </c>
      <c r="M1251" s="963" t="s">
        <v>151</v>
      </c>
      <c r="N1251" s="677">
        <f t="shared" ca="1" si="208"/>
        <v>-4439918.5318734432</v>
      </c>
      <c r="O1251" s="677">
        <f t="shared" ca="1" si="216"/>
        <v>-2947744.6527883108</v>
      </c>
      <c r="P1251" s="677">
        <f t="shared" ca="1" si="216"/>
        <v>-175961.4393410068</v>
      </c>
      <c r="Q1251" s="677">
        <f t="shared" ca="1" si="216"/>
        <v>-781528.35763245146</v>
      </c>
      <c r="R1251" s="677">
        <f t="shared" ca="1" si="216"/>
        <v>-284522.62318094209</v>
      </c>
      <c r="S1251" s="677">
        <f t="shared" ca="1" si="216"/>
        <v>-20448.873611186991</v>
      </c>
      <c r="T1251" s="677">
        <f t="shared" ca="1" si="216"/>
        <v>-19834.786072602026</v>
      </c>
      <c r="U1251" s="677">
        <f t="shared" ca="1" si="216"/>
        <v>-2956.7697885858097</v>
      </c>
      <c r="V1251" s="677">
        <f t="shared" ca="1" si="216"/>
        <v>-15025.9297215431</v>
      </c>
      <c r="W1251" s="677">
        <f t="shared" ca="1" si="214"/>
        <v>-26301.020686310767</v>
      </c>
      <c r="X1251" s="677">
        <f t="shared" ca="1" si="215"/>
        <v>-31179.623819002427</v>
      </c>
      <c r="Y1251" s="677">
        <f t="shared" ca="1" si="215"/>
        <v>-134414.45523150091</v>
      </c>
      <c r="Z1251" s="677">
        <f t="shared" ca="1" si="215"/>
        <v>0</v>
      </c>
      <c r="AA1251" t="str">
        <f t="shared" si="209"/>
        <v>ASR_COMP</v>
      </c>
      <c r="AB1251" s="957">
        <f t="shared" si="210"/>
        <v>44682</v>
      </c>
      <c r="AC1251" t="str">
        <f t="shared" si="211"/>
        <v>Unaudited</v>
      </c>
    </row>
    <row r="1252" spans="1:29" x14ac:dyDescent="0.25">
      <c r="A1252" t="s">
        <v>423</v>
      </c>
      <c r="B1252" t="s">
        <v>1388</v>
      </c>
      <c r="C1252" t="s">
        <v>1389</v>
      </c>
      <c r="D1252">
        <v>1900</v>
      </c>
      <c r="E1252" s="957">
        <v>1</v>
      </c>
      <c r="F1252" t="s">
        <v>443</v>
      </c>
      <c r="G1252" s="957">
        <v>274</v>
      </c>
      <c r="H1252" t="s">
        <v>385</v>
      </c>
      <c r="I1252" s="937" t="s">
        <v>491</v>
      </c>
      <c r="J1252" s="937" t="s">
        <v>447</v>
      </c>
      <c r="K1252" s="937" t="s">
        <v>0</v>
      </c>
      <c r="L1252" s="937">
        <v>2.2999999999999998</v>
      </c>
      <c r="M1252" s="962" t="s">
        <v>152</v>
      </c>
      <c r="N1252" s="677">
        <f t="shared" ca="1" si="208"/>
        <v>3224378.2220927551</v>
      </c>
      <c r="O1252" s="677">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2450283.3346828637</v>
      </c>
      <c r="P1252" s="677">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216417.1596050057</v>
      </c>
      <c r="Q1252" s="677">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308314.44211978413</v>
      </c>
      <c r="R1252" s="677">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151719.29527410024</v>
      </c>
      <c r="S1252" s="677">
        <f t="shared" ca="1" si="217"/>
        <v>9951.6230371019428</v>
      </c>
      <c r="T1252" s="677">
        <f t="shared" ca="1" si="217"/>
        <v>24911.803129477048</v>
      </c>
      <c r="U1252" s="677">
        <f t="shared" ca="1" si="217"/>
        <v>185.91892048145436</v>
      </c>
      <c r="V1252" s="677">
        <f t="shared" ca="1" si="217"/>
        <v>21244.52651978677</v>
      </c>
      <c r="W1252" s="677">
        <f t="shared" ca="1" si="214"/>
        <v>4012.1883036688823</v>
      </c>
      <c r="X1252" s="677">
        <f t="shared" ca="1" si="217"/>
        <v>7130.4627638539041</v>
      </c>
      <c r="Y1252" s="677">
        <f t="shared" ca="1" si="217"/>
        <v>30207.467736631283</v>
      </c>
      <c r="Z1252" s="677">
        <f t="shared" ca="1" si="217"/>
        <v>0</v>
      </c>
      <c r="AA1252" t="str">
        <f t="shared" si="209"/>
        <v>ASR_COMP</v>
      </c>
      <c r="AB1252" s="957">
        <f t="shared" si="210"/>
        <v>44682</v>
      </c>
      <c r="AC1252" t="str">
        <f t="shared" si="211"/>
        <v>Unaudited</v>
      </c>
    </row>
    <row r="1253" spans="1:29" x14ac:dyDescent="0.25">
      <c r="A1253" t="s">
        <v>423</v>
      </c>
      <c r="B1253" t="s">
        <v>1388</v>
      </c>
      <c r="C1253" t="s">
        <v>1389</v>
      </c>
      <c r="D1253">
        <v>1900</v>
      </c>
      <c r="E1253" s="957">
        <v>1</v>
      </c>
      <c r="F1253" t="s">
        <v>443</v>
      </c>
      <c r="G1253" s="957">
        <v>274</v>
      </c>
      <c r="H1253" t="s">
        <v>385</v>
      </c>
      <c r="I1253" s="937" t="s">
        <v>491</v>
      </c>
      <c r="J1253" s="937" t="s">
        <v>447</v>
      </c>
      <c r="K1253" s="937" t="s">
        <v>0</v>
      </c>
      <c r="L1253" s="937">
        <v>2.4</v>
      </c>
      <c r="M1253" s="962" t="s">
        <v>153</v>
      </c>
      <c r="N1253" s="677">
        <f t="shared" ca="1" si="208"/>
        <v>3014182.2825378864</v>
      </c>
      <c r="O1253" s="677">
        <f t="shared" ca="1" si="217"/>
        <v>1926828.093203566</v>
      </c>
      <c r="P1253" s="677">
        <f t="shared" ca="1" si="217"/>
        <v>141071.96027776267</v>
      </c>
      <c r="Q1253" s="677">
        <f t="shared" ca="1" si="217"/>
        <v>651640.8060671594</v>
      </c>
      <c r="R1253" s="677">
        <f t="shared" ca="1" si="217"/>
        <v>149153.47387875305</v>
      </c>
      <c r="S1253" s="677">
        <f t="shared" ca="1" si="217"/>
        <v>18777.753189870149</v>
      </c>
      <c r="T1253" s="677">
        <f t="shared" ca="1" si="217"/>
        <v>64223.280328871857</v>
      </c>
      <c r="U1253" s="677">
        <f t="shared" ca="1" si="217"/>
        <v>372.54999079445861</v>
      </c>
      <c r="V1253" s="677">
        <f t="shared" ca="1" si="217"/>
        <v>22712.865320178687</v>
      </c>
      <c r="W1253" s="677">
        <f t="shared" ca="1" si="214"/>
        <v>6811.9518422418323</v>
      </c>
      <c r="X1253" s="677">
        <f t="shared" ca="1" si="217"/>
        <v>14544.603638154538</v>
      </c>
      <c r="Y1253" s="677">
        <f t="shared" ca="1" si="217"/>
        <v>18044.944800533878</v>
      </c>
      <c r="Z1253" s="677">
        <f t="shared" ca="1" si="217"/>
        <v>0</v>
      </c>
      <c r="AA1253" t="str">
        <f t="shared" si="209"/>
        <v>ASR_COMP</v>
      </c>
      <c r="AB1253" s="957">
        <f t="shared" si="210"/>
        <v>44682</v>
      </c>
      <c r="AC1253" t="str">
        <f t="shared" si="211"/>
        <v>Unaudited</v>
      </c>
    </row>
    <row r="1254" spans="1:29" ht="30" x14ac:dyDescent="0.25">
      <c r="A1254" t="s">
        <v>423</v>
      </c>
      <c r="B1254" t="s">
        <v>1388</v>
      </c>
      <c r="C1254" t="s">
        <v>1389</v>
      </c>
      <c r="D1254">
        <v>1900</v>
      </c>
      <c r="E1254" s="957">
        <v>1</v>
      </c>
      <c r="F1254" t="s">
        <v>443</v>
      </c>
      <c r="G1254" s="957">
        <v>274</v>
      </c>
      <c r="H1254" t="s">
        <v>385</v>
      </c>
      <c r="I1254" s="937" t="s">
        <v>491</v>
      </c>
      <c r="J1254" s="937" t="s">
        <v>447</v>
      </c>
      <c r="K1254" s="937" t="s">
        <v>0</v>
      </c>
      <c r="L1254" s="937">
        <v>2.5</v>
      </c>
      <c r="M1254" s="962" t="s">
        <v>154</v>
      </c>
      <c r="N1254" s="677">
        <f t="shared" ca="1" si="208"/>
        <v>-2389222.3062546062</v>
      </c>
      <c r="O1254" s="677">
        <f t="shared" ca="1" si="217"/>
        <v>-1681348.9515032216</v>
      </c>
      <c r="P1254" s="677">
        <f t="shared" ca="1" si="217"/>
        <v>-133352.60948306386</v>
      </c>
      <c r="Q1254" s="677">
        <f t="shared" ca="1" si="217"/>
        <v>-360734.87308826781</v>
      </c>
      <c r="R1254" s="677">
        <f t="shared" ca="1" si="217"/>
        <v>-133556.46247160883</v>
      </c>
      <c r="S1254" s="677">
        <f t="shared" ca="1" si="217"/>
        <v>-8855.1085183435225</v>
      </c>
      <c r="T1254" s="677">
        <f t="shared" ca="1" si="217"/>
        <v>-27067.392224436924</v>
      </c>
      <c r="U1254" s="677">
        <f t="shared" ca="1" si="217"/>
        <v>-289.77099386739593</v>
      </c>
      <c r="V1254" s="677">
        <f t="shared" ca="1" si="217"/>
        <v>-13250.871184962807</v>
      </c>
      <c r="W1254" s="677">
        <f t="shared" ca="1" si="214"/>
        <v>-2560.7876159866046</v>
      </c>
      <c r="X1254" s="677">
        <f t="shared" ca="1" si="217"/>
        <v>-5085.4159068868839</v>
      </c>
      <c r="Y1254" s="677">
        <f t="shared" ca="1" si="217"/>
        <v>-23120.063263959863</v>
      </c>
      <c r="Z1254" s="677">
        <f t="shared" ca="1" si="217"/>
        <v>0</v>
      </c>
      <c r="AA1254" t="str">
        <f t="shared" si="209"/>
        <v>ASR_COMP</v>
      </c>
      <c r="AB1254" s="957">
        <f t="shared" si="210"/>
        <v>44682</v>
      </c>
      <c r="AC1254" t="str">
        <f t="shared" si="211"/>
        <v>Unaudited</v>
      </c>
    </row>
    <row r="1255" spans="1:29" x14ac:dyDescent="0.25">
      <c r="A1255" t="s">
        <v>423</v>
      </c>
      <c r="B1255" t="s">
        <v>1388</v>
      </c>
      <c r="C1255" t="s">
        <v>1389</v>
      </c>
      <c r="D1255">
        <v>1900</v>
      </c>
      <c r="E1255" s="957">
        <v>1</v>
      </c>
      <c r="F1255" t="s">
        <v>443</v>
      </c>
      <c r="G1255" s="957">
        <v>274</v>
      </c>
      <c r="H1255" t="s">
        <v>385</v>
      </c>
      <c r="I1255" s="937" t="s">
        <v>491</v>
      </c>
      <c r="J1255" s="937" t="s">
        <v>447</v>
      </c>
      <c r="K1255" s="937" t="s">
        <v>0</v>
      </c>
      <c r="L1255" s="945" t="s">
        <v>99</v>
      </c>
      <c r="M1255" s="960" t="s">
        <v>7</v>
      </c>
      <c r="N1255" s="677">
        <f t="shared" ca="1" si="208"/>
        <v>0</v>
      </c>
      <c r="O1255" s="677">
        <f t="shared" ca="1" si="217"/>
        <v>0</v>
      </c>
      <c r="P1255" s="677">
        <f t="shared" ca="1" si="217"/>
        <v>0</v>
      </c>
      <c r="Q1255" s="677">
        <f t="shared" ca="1" si="217"/>
        <v>0</v>
      </c>
      <c r="R1255" s="677">
        <f t="shared" ca="1" si="217"/>
        <v>0</v>
      </c>
      <c r="S1255" s="677">
        <f t="shared" ca="1" si="217"/>
        <v>0</v>
      </c>
      <c r="T1255" s="677">
        <f t="shared" ca="1" si="217"/>
        <v>0</v>
      </c>
      <c r="U1255" s="677">
        <f t="shared" ca="1" si="217"/>
        <v>0</v>
      </c>
      <c r="V1255" s="677">
        <f t="shared" ca="1" si="217"/>
        <v>0</v>
      </c>
      <c r="W1255" s="677">
        <f t="shared" ca="1" si="214"/>
        <v>0</v>
      </c>
      <c r="X1255" s="677">
        <f t="shared" ca="1" si="217"/>
        <v>0</v>
      </c>
      <c r="Y1255" s="677">
        <f t="shared" ca="1" si="217"/>
        <v>0</v>
      </c>
      <c r="Z1255" s="677">
        <f t="shared" ca="1" si="217"/>
        <v>0</v>
      </c>
      <c r="AA1255" t="str">
        <f t="shared" si="209"/>
        <v>ASR_COMP</v>
      </c>
      <c r="AB1255" s="957">
        <f t="shared" si="210"/>
        <v>44682</v>
      </c>
      <c r="AC1255" t="str">
        <f t="shared" si="211"/>
        <v>Unaudited</v>
      </c>
    </row>
    <row r="1256" spans="1:29" x14ac:dyDescent="0.25">
      <c r="A1256" t="s">
        <v>423</v>
      </c>
      <c r="B1256" t="s">
        <v>1388</v>
      </c>
      <c r="C1256" t="s">
        <v>1389</v>
      </c>
      <c r="D1256">
        <v>1900</v>
      </c>
      <c r="E1256" s="957">
        <v>1</v>
      </c>
      <c r="F1256" t="s">
        <v>443</v>
      </c>
      <c r="G1256" s="957">
        <v>274</v>
      </c>
      <c r="H1256" t="s">
        <v>385</v>
      </c>
      <c r="I1256" s="962" t="s">
        <v>491</v>
      </c>
      <c r="J1256" s="962" t="s">
        <v>447</v>
      </c>
      <c r="K1256" s="962" t="s">
        <v>0</v>
      </c>
      <c r="L1256" s="937" t="s">
        <v>155</v>
      </c>
      <c r="M1256" s="962" t="s">
        <v>454</v>
      </c>
      <c r="N1256" s="677">
        <f t="shared" ca="1" si="208"/>
        <v>0</v>
      </c>
      <c r="O1256" s="677">
        <f t="shared" ca="1" si="217"/>
        <v>0</v>
      </c>
      <c r="P1256" s="677">
        <f t="shared" ca="1" si="217"/>
        <v>0</v>
      </c>
      <c r="Q1256" s="677">
        <f t="shared" ca="1" si="217"/>
        <v>0</v>
      </c>
      <c r="R1256" s="677">
        <f t="shared" ca="1" si="217"/>
        <v>0</v>
      </c>
      <c r="S1256" s="677">
        <f t="shared" ca="1" si="217"/>
        <v>0</v>
      </c>
      <c r="T1256" s="677">
        <f t="shared" ca="1" si="217"/>
        <v>0</v>
      </c>
      <c r="U1256" s="677">
        <f t="shared" ca="1" si="217"/>
        <v>0</v>
      </c>
      <c r="V1256" s="677">
        <f t="shared" ca="1" si="217"/>
        <v>0</v>
      </c>
      <c r="W1256" s="677">
        <f t="shared" ca="1" si="214"/>
        <v>0</v>
      </c>
      <c r="X1256" s="677">
        <f t="shared" ca="1" si="217"/>
        <v>0</v>
      </c>
      <c r="Y1256" s="677">
        <f t="shared" ca="1" si="217"/>
        <v>0</v>
      </c>
      <c r="Z1256" s="677">
        <f t="shared" ca="1" si="217"/>
        <v>0</v>
      </c>
      <c r="AA1256" t="str">
        <f t="shared" si="209"/>
        <v>ASR_COMP</v>
      </c>
      <c r="AB1256" s="957">
        <f t="shared" si="210"/>
        <v>44682</v>
      </c>
      <c r="AC1256" t="str">
        <f t="shared" si="211"/>
        <v>Unaudited</v>
      </c>
    </row>
    <row r="1257" spans="1:29" x14ac:dyDescent="0.25">
      <c r="A1257" t="s">
        <v>423</v>
      </c>
      <c r="B1257" t="s">
        <v>1388</v>
      </c>
      <c r="C1257" t="s">
        <v>1389</v>
      </c>
      <c r="D1257">
        <v>1900</v>
      </c>
      <c r="E1257" s="957">
        <v>1</v>
      </c>
      <c r="F1257" t="s">
        <v>443</v>
      </c>
      <c r="G1257" s="957">
        <v>274</v>
      </c>
      <c r="H1257" t="s">
        <v>385</v>
      </c>
      <c r="I1257" s="937" t="s">
        <v>491</v>
      </c>
      <c r="J1257" s="937" t="s">
        <v>447</v>
      </c>
      <c r="K1257" s="937" t="s">
        <v>0</v>
      </c>
      <c r="L1257" s="937" t="s">
        <v>920</v>
      </c>
      <c r="M1257" s="962" t="s">
        <v>24</v>
      </c>
      <c r="N1257" s="677">
        <f t="shared" ca="1" si="208"/>
        <v>64677.82</v>
      </c>
      <c r="O1257" s="677">
        <f t="shared" ca="1" si="217"/>
        <v>63193.82</v>
      </c>
      <c r="P1257" s="677">
        <f t="shared" ca="1" si="217"/>
        <v>0</v>
      </c>
      <c r="Q1257" s="677">
        <f t="shared" ca="1" si="217"/>
        <v>0</v>
      </c>
      <c r="R1257" s="677">
        <f t="shared" ca="1" si="217"/>
        <v>0</v>
      </c>
      <c r="S1257" s="677">
        <f t="shared" ca="1" si="217"/>
        <v>1484</v>
      </c>
      <c r="T1257" s="677">
        <f t="shared" ca="1" si="217"/>
        <v>0</v>
      </c>
      <c r="U1257" s="677">
        <f t="shared" ca="1" si="217"/>
        <v>0</v>
      </c>
      <c r="V1257" s="677">
        <f t="shared" ca="1" si="217"/>
        <v>0</v>
      </c>
      <c r="W1257" s="677">
        <f t="shared" ca="1" si="214"/>
        <v>0</v>
      </c>
      <c r="X1257" s="677">
        <f t="shared" ca="1" si="217"/>
        <v>0</v>
      </c>
      <c r="Y1257" s="677">
        <f t="shared" ca="1" si="217"/>
        <v>0</v>
      </c>
      <c r="Z1257" s="677">
        <f t="shared" ca="1" si="217"/>
        <v>0</v>
      </c>
      <c r="AA1257" t="str">
        <f t="shared" si="209"/>
        <v>ASR_COMP</v>
      </c>
      <c r="AB1257" s="957">
        <f t="shared" si="210"/>
        <v>44682</v>
      </c>
      <c r="AC1257" t="str">
        <f t="shared" si="211"/>
        <v>Unaudited</v>
      </c>
    </row>
    <row r="1258" spans="1:29" x14ac:dyDescent="0.25">
      <c r="A1258" t="s">
        <v>423</v>
      </c>
      <c r="B1258" t="s">
        <v>1388</v>
      </c>
      <c r="C1258" t="s">
        <v>1389</v>
      </c>
      <c r="D1258">
        <v>1900</v>
      </c>
      <c r="E1258" s="957">
        <v>1</v>
      </c>
      <c r="F1258" t="s">
        <v>443</v>
      </c>
      <c r="G1258" s="957">
        <v>274</v>
      </c>
      <c r="H1258" t="s">
        <v>385</v>
      </c>
      <c r="I1258" s="937" t="s">
        <v>491</v>
      </c>
      <c r="J1258" s="937" t="s">
        <v>447</v>
      </c>
      <c r="K1258" s="937" t="s">
        <v>53</v>
      </c>
      <c r="L1258" s="937">
        <v>3.1</v>
      </c>
      <c r="M1258" s="962" t="s">
        <v>33</v>
      </c>
      <c r="N1258" s="677">
        <f t="shared" ca="1" si="208"/>
        <v>7570167.0689289551</v>
      </c>
      <c r="O1258" s="677">
        <f t="shared" ca="1" si="217"/>
        <v>5442215.7108231038</v>
      </c>
      <c r="P1258" s="677">
        <f t="shared" ca="1" si="217"/>
        <v>356949.97152505221</v>
      </c>
      <c r="Q1258" s="677">
        <f t="shared" ca="1" si="217"/>
        <v>1031723.652436242</v>
      </c>
      <c r="R1258" s="677">
        <f t="shared" ca="1" si="217"/>
        <v>420549.00035120669</v>
      </c>
      <c r="S1258" s="677">
        <f t="shared" ca="1" si="217"/>
        <v>22440.183099699214</v>
      </c>
      <c r="T1258" s="677">
        <f t="shared" ca="1" si="217"/>
        <v>28257.624839638345</v>
      </c>
      <c r="U1258" s="677">
        <f t="shared" ca="1" si="217"/>
        <v>365.40008722471953</v>
      </c>
      <c r="V1258" s="677">
        <f t="shared" ca="1" si="217"/>
        <v>28334.482060610451</v>
      </c>
      <c r="W1258" s="677">
        <f t="shared" ca="1" si="214"/>
        <v>135543.00238500044</v>
      </c>
      <c r="X1258" s="677">
        <f t="shared" ca="1" si="217"/>
        <v>12643.849329381826</v>
      </c>
      <c r="Y1258" s="677">
        <f t="shared" ca="1" si="217"/>
        <v>91144.19199179532</v>
      </c>
      <c r="Z1258" s="677">
        <f t="shared" ca="1" si="217"/>
        <v>0</v>
      </c>
      <c r="AA1258" t="str">
        <f t="shared" si="209"/>
        <v>ASR_COMP</v>
      </c>
      <c r="AB1258" s="957">
        <f t="shared" si="210"/>
        <v>44682</v>
      </c>
      <c r="AC1258" t="str">
        <f t="shared" si="211"/>
        <v>Unaudited</v>
      </c>
    </row>
    <row r="1259" spans="1:29" x14ac:dyDescent="0.25">
      <c r="A1259" t="s">
        <v>423</v>
      </c>
      <c r="B1259" t="s">
        <v>1388</v>
      </c>
      <c r="C1259" t="s">
        <v>1389</v>
      </c>
      <c r="D1259">
        <v>1900</v>
      </c>
      <c r="E1259" s="957">
        <v>1</v>
      </c>
      <c r="F1259" t="s">
        <v>443</v>
      </c>
      <c r="G1259" s="957">
        <v>274</v>
      </c>
      <c r="H1259" t="s">
        <v>385</v>
      </c>
      <c r="I1259" s="937" t="s">
        <v>491</v>
      </c>
      <c r="J1259" s="937" t="s">
        <v>447</v>
      </c>
      <c r="K1259" s="937" t="s">
        <v>53</v>
      </c>
      <c r="L1259" s="937">
        <v>3.2</v>
      </c>
      <c r="M1259" s="962" t="s">
        <v>34</v>
      </c>
      <c r="N1259" s="677">
        <f t="shared" ca="1" si="208"/>
        <v>4447651.8274913775</v>
      </c>
      <c r="O1259" s="677">
        <f t="shared" ca="1" si="217"/>
        <v>2782250.1055569891</v>
      </c>
      <c r="P1259" s="677">
        <f t="shared" ca="1" si="217"/>
        <v>122490.81305670382</v>
      </c>
      <c r="Q1259" s="677">
        <f t="shared" ca="1" si="217"/>
        <v>1069877.5932456309</v>
      </c>
      <c r="R1259" s="677">
        <f t="shared" ca="1" si="217"/>
        <v>251472.82612056957</v>
      </c>
      <c r="S1259" s="677">
        <f t="shared" ca="1" si="217"/>
        <v>45959.389306499608</v>
      </c>
      <c r="T1259" s="677">
        <f t="shared" ca="1" si="217"/>
        <v>32913.960456543537</v>
      </c>
      <c r="U1259" s="677">
        <f t="shared" ca="1" si="217"/>
        <v>571.77750948559697</v>
      </c>
      <c r="V1259" s="677">
        <f t="shared" ca="1" si="217"/>
        <v>8767.0415124383853</v>
      </c>
      <c r="W1259" s="677">
        <f t="shared" ca="1" si="214"/>
        <v>14229.148676254976</v>
      </c>
      <c r="X1259" s="677">
        <f t="shared" ca="1" si="217"/>
        <v>51021.421394546043</v>
      </c>
      <c r="Y1259" s="677">
        <f t="shared" ca="1" si="217"/>
        <v>68097.750655717362</v>
      </c>
      <c r="Z1259" s="677">
        <f t="shared" ca="1" si="217"/>
        <v>0</v>
      </c>
      <c r="AA1259" t="str">
        <f t="shared" si="209"/>
        <v>ASR_COMP</v>
      </c>
      <c r="AB1259" s="957">
        <f t="shared" si="210"/>
        <v>44682</v>
      </c>
      <c r="AC1259" t="str">
        <f t="shared" si="211"/>
        <v>Unaudited</v>
      </c>
    </row>
    <row r="1260" spans="1:29" x14ac:dyDescent="0.25">
      <c r="A1260" t="s">
        <v>423</v>
      </c>
      <c r="B1260" t="s">
        <v>1388</v>
      </c>
      <c r="C1260" t="s">
        <v>1389</v>
      </c>
      <c r="D1260">
        <v>1900</v>
      </c>
      <c r="E1260" s="957">
        <v>1</v>
      </c>
      <c r="F1260" t="s">
        <v>443</v>
      </c>
      <c r="G1260" s="957">
        <v>274</v>
      </c>
      <c r="H1260" t="s">
        <v>385</v>
      </c>
      <c r="I1260" s="937" t="s">
        <v>491</v>
      </c>
      <c r="J1260" s="937" t="s">
        <v>447</v>
      </c>
      <c r="K1260" s="937" t="s">
        <v>53</v>
      </c>
      <c r="L1260" s="945">
        <v>3.3</v>
      </c>
      <c r="M1260" s="960" t="s">
        <v>54</v>
      </c>
      <c r="N1260" s="677">
        <f t="shared" ca="1" si="208"/>
        <v>6178.25</v>
      </c>
      <c r="O1260" s="677">
        <f t="shared" ca="1" si="217"/>
        <v>0</v>
      </c>
      <c r="P1260" s="677">
        <f t="shared" ca="1" si="217"/>
        <v>0</v>
      </c>
      <c r="Q1260" s="677">
        <f t="shared" ca="1" si="217"/>
        <v>34.97</v>
      </c>
      <c r="R1260" s="677">
        <f t="shared" ca="1" si="217"/>
        <v>0</v>
      </c>
      <c r="S1260" s="677">
        <f t="shared" ca="1" si="217"/>
        <v>1829.8999999999999</v>
      </c>
      <c r="T1260" s="677">
        <f t="shared" ca="1" si="217"/>
        <v>0</v>
      </c>
      <c r="U1260" s="677">
        <f t="shared" ca="1" si="217"/>
        <v>78.42</v>
      </c>
      <c r="V1260" s="677">
        <f t="shared" ca="1" si="217"/>
        <v>0</v>
      </c>
      <c r="W1260" s="677">
        <f t="shared" ca="1" si="214"/>
        <v>0</v>
      </c>
      <c r="X1260" s="677">
        <f t="shared" ca="1" si="217"/>
        <v>4234.96</v>
      </c>
      <c r="Y1260" s="677">
        <f t="shared" ca="1" si="217"/>
        <v>0</v>
      </c>
      <c r="Z1260" s="677">
        <f t="shared" ca="1" si="217"/>
        <v>0</v>
      </c>
      <c r="AA1260" t="str">
        <f t="shared" si="209"/>
        <v>ASR_COMP</v>
      </c>
      <c r="AB1260" s="957">
        <f t="shared" si="210"/>
        <v>44682</v>
      </c>
      <c r="AC1260" t="str">
        <f t="shared" si="211"/>
        <v>Unaudited</v>
      </c>
    </row>
    <row r="1261" spans="1:29" x14ac:dyDescent="0.25">
      <c r="A1261" t="s">
        <v>423</v>
      </c>
      <c r="B1261" t="s">
        <v>1388</v>
      </c>
      <c r="C1261" t="s">
        <v>1389</v>
      </c>
      <c r="D1261">
        <v>1900</v>
      </c>
      <c r="E1261" s="957">
        <v>1</v>
      </c>
      <c r="F1261" t="s">
        <v>443</v>
      </c>
      <c r="G1261" s="957">
        <v>274</v>
      </c>
      <c r="H1261" t="s">
        <v>385</v>
      </c>
      <c r="I1261" s="962" t="s">
        <v>491</v>
      </c>
      <c r="J1261" s="962" t="s">
        <v>447</v>
      </c>
      <c r="K1261" s="962" t="s">
        <v>53</v>
      </c>
      <c r="L1261" s="937" t="s">
        <v>44</v>
      </c>
      <c r="M1261" s="962" t="s">
        <v>156</v>
      </c>
      <c r="N1261" s="677">
        <f t="shared" ca="1" si="208"/>
        <v>0</v>
      </c>
      <c r="O1261" s="677">
        <f t="shared" ca="1" si="217"/>
        <v>0</v>
      </c>
      <c r="P1261" s="677">
        <f t="shared" ca="1" si="217"/>
        <v>0</v>
      </c>
      <c r="Q1261" s="677">
        <f t="shared" ca="1" si="217"/>
        <v>0</v>
      </c>
      <c r="R1261" s="677">
        <f t="shared" ca="1" si="217"/>
        <v>0</v>
      </c>
      <c r="S1261" s="677">
        <f t="shared" ca="1" si="217"/>
        <v>0</v>
      </c>
      <c r="T1261" s="677">
        <f t="shared" ca="1" si="217"/>
        <v>0</v>
      </c>
      <c r="U1261" s="677">
        <f t="shared" ca="1" si="217"/>
        <v>0</v>
      </c>
      <c r="V1261" s="677">
        <f t="shared" ca="1" si="217"/>
        <v>0</v>
      </c>
      <c r="W1261" s="677">
        <f t="shared" ca="1" si="214"/>
        <v>0</v>
      </c>
      <c r="X1261" s="677">
        <f t="shared" ca="1" si="217"/>
        <v>0</v>
      </c>
      <c r="Y1261" s="677">
        <f t="shared" ca="1" si="217"/>
        <v>0</v>
      </c>
      <c r="Z1261" s="677">
        <f t="shared" ca="1" si="217"/>
        <v>0</v>
      </c>
      <c r="AA1261" t="str">
        <f t="shared" si="209"/>
        <v>ASR_COMP</v>
      </c>
      <c r="AB1261" s="957">
        <f t="shared" si="210"/>
        <v>44682</v>
      </c>
      <c r="AC1261" t="str">
        <f t="shared" si="211"/>
        <v>Unaudited</v>
      </c>
    </row>
    <row r="1262" spans="1:29" x14ac:dyDescent="0.25">
      <c r="A1262" t="s">
        <v>423</v>
      </c>
      <c r="B1262" t="s">
        <v>1388</v>
      </c>
      <c r="C1262" t="s">
        <v>1389</v>
      </c>
      <c r="D1262">
        <v>1900</v>
      </c>
      <c r="E1262" s="957">
        <v>1</v>
      </c>
      <c r="F1262" t="s">
        <v>443</v>
      </c>
      <c r="G1262" s="957">
        <v>274</v>
      </c>
      <c r="H1262" t="s">
        <v>385</v>
      </c>
      <c r="I1262" s="937" t="s">
        <v>491</v>
      </c>
      <c r="J1262" s="937" t="s">
        <v>447</v>
      </c>
      <c r="K1262" s="937" t="s">
        <v>53</v>
      </c>
      <c r="L1262" s="937" t="s">
        <v>41</v>
      </c>
      <c r="M1262" s="962" t="s">
        <v>52</v>
      </c>
      <c r="N1262" s="677">
        <f t="shared" ca="1" si="208"/>
        <v>923564.01588206016</v>
      </c>
      <c r="O1262" s="677">
        <f t="shared" ca="1" si="217"/>
        <v>702891.71631662303</v>
      </c>
      <c r="P1262" s="677">
        <f t="shared" ca="1" si="217"/>
        <v>22133.759794362886</v>
      </c>
      <c r="Q1262" s="677">
        <f t="shared" ca="1" si="217"/>
        <v>119882.51855105968</v>
      </c>
      <c r="R1262" s="677">
        <f t="shared" ca="1" si="217"/>
        <v>24356.908161411462</v>
      </c>
      <c r="S1262" s="677">
        <f t="shared" ca="1" si="217"/>
        <v>14655.373410437693</v>
      </c>
      <c r="T1262" s="677">
        <f t="shared" ca="1" si="217"/>
        <v>5406.7960288865088</v>
      </c>
      <c r="U1262" s="677">
        <f t="shared" ca="1" si="217"/>
        <v>312.75444541102621</v>
      </c>
      <c r="V1262" s="677">
        <f t="shared" ca="1" si="217"/>
        <v>2578.4625784649334</v>
      </c>
      <c r="W1262" s="677">
        <f t="shared" ca="1" si="214"/>
        <v>252.82762940284681</v>
      </c>
      <c r="X1262" s="677">
        <f t="shared" ca="1" si="217"/>
        <v>23558.635609795332</v>
      </c>
      <c r="Y1262" s="677">
        <f t="shared" ca="1" si="217"/>
        <v>7534.263356204835</v>
      </c>
      <c r="Z1262" s="677">
        <f t="shared" ca="1" si="217"/>
        <v>0</v>
      </c>
      <c r="AA1262" t="str">
        <f t="shared" si="209"/>
        <v>ASR_COMP</v>
      </c>
      <c r="AB1262" s="957">
        <f t="shared" si="210"/>
        <v>44682</v>
      </c>
      <c r="AC1262" t="str">
        <f t="shared" si="211"/>
        <v>Unaudited</v>
      </c>
    </row>
    <row r="1263" spans="1:29" x14ac:dyDescent="0.25">
      <c r="A1263" t="s">
        <v>423</v>
      </c>
      <c r="B1263" t="s">
        <v>1388</v>
      </c>
      <c r="C1263" t="s">
        <v>1389</v>
      </c>
      <c r="D1263">
        <v>1900</v>
      </c>
      <c r="E1263" s="957">
        <v>1</v>
      </c>
      <c r="F1263" t="s">
        <v>443</v>
      </c>
      <c r="G1263" s="957">
        <v>274</v>
      </c>
      <c r="H1263" t="s">
        <v>385</v>
      </c>
      <c r="I1263" s="937" t="s">
        <v>491</v>
      </c>
      <c r="J1263" s="937" t="s">
        <v>447</v>
      </c>
      <c r="K1263" s="937" t="s">
        <v>53</v>
      </c>
      <c r="L1263" s="937" t="s">
        <v>42</v>
      </c>
      <c r="M1263" s="962" t="s">
        <v>157</v>
      </c>
      <c r="N1263" s="677">
        <f t="shared" ca="1" si="208"/>
        <v>-3735768.2653914592</v>
      </c>
      <c r="O1263" s="677">
        <f t="shared" ca="1" si="217"/>
        <v>-2591196.9260248998</v>
      </c>
      <c r="P1263" s="677">
        <f t="shared" ca="1" si="217"/>
        <v>-152961.34875267325</v>
      </c>
      <c r="Q1263" s="677">
        <f t="shared" ca="1" si="217"/>
        <v>-623613.4989233074</v>
      </c>
      <c r="R1263" s="677">
        <f t="shared" ca="1" si="217"/>
        <v>-195384.28513738632</v>
      </c>
      <c r="S1263" s="677">
        <f t="shared" ca="1" si="217"/>
        <v>-28833.112512471696</v>
      </c>
      <c r="T1263" s="677">
        <f t="shared" ca="1" si="217"/>
        <v>-38179.860333261022</v>
      </c>
      <c r="U1263" s="677">
        <f t="shared" ca="1" si="217"/>
        <v>-359.80522468472225</v>
      </c>
      <c r="V1263" s="677">
        <f t="shared" ca="1" si="217"/>
        <v>-14285.080570761436</v>
      </c>
      <c r="W1263" s="677">
        <f t="shared" ca="1" si="214"/>
        <v>-9401.875559119806</v>
      </c>
      <c r="X1263" s="677">
        <f t="shared" ca="1" si="217"/>
        <v>-27225.749948034827</v>
      </c>
      <c r="Y1263" s="677">
        <f t="shared" ca="1" si="217"/>
        <v>-54326.722404858403</v>
      </c>
      <c r="Z1263" s="677">
        <f t="shared" ca="1" si="217"/>
        <v>0</v>
      </c>
      <c r="AA1263" t="str">
        <f t="shared" si="209"/>
        <v>ASR_COMP</v>
      </c>
      <c r="AB1263" s="957">
        <f t="shared" si="210"/>
        <v>44682</v>
      </c>
      <c r="AC1263" t="str">
        <f t="shared" si="211"/>
        <v>Unaudited</v>
      </c>
    </row>
    <row r="1264" spans="1:29" x14ac:dyDescent="0.25">
      <c r="A1264" t="s">
        <v>423</v>
      </c>
      <c r="B1264" t="s">
        <v>1388</v>
      </c>
      <c r="C1264" t="s">
        <v>1389</v>
      </c>
      <c r="D1264">
        <v>1900</v>
      </c>
      <c r="E1264" s="957">
        <v>1</v>
      </c>
      <c r="F1264" t="s">
        <v>443</v>
      </c>
      <c r="G1264" s="957">
        <v>274</v>
      </c>
      <c r="H1264" t="s">
        <v>385</v>
      </c>
      <c r="I1264" s="937" t="s">
        <v>491</v>
      </c>
      <c r="J1264" s="937" t="s">
        <v>447</v>
      </c>
      <c r="K1264" s="937" t="s">
        <v>53</v>
      </c>
      <c r="L1264" s="937" t="s">
        <v>43</v>
      </c>
      <c r="M1264" s="962" t="s">
        <v>465</v>
      </c>
      <c r="N1264" s="677">
        <f t="shared" ca="1" si="208"/>
        <v>1479368.1758088772</v>
      </c>
      <c r="O1264" s="677">
        <f t="shared" ca="1" si="217"/>
        <v>982112.41629678919</v>
      </c>
      <c r="P1264" s="677">
        <f t="shared" ca="1" si="217"/>
        <v>81716.942069915487</v>
      </c>
      <c r="Q1264" s="677">
        <f t="shared" ca="1" si="217"/>
        <v>225536.76817602513</v>
      </c>
      <c r="R1264" s="677">
        <f t="shared" ca="1" si="217"/>
        <v>86034.728111885735</v>
      </c>
      <c r="S1264" s="677">
        <f t="shared" ca="1" si="217"/>
        <v>16641.922453872059</v>
      </c>
      <c r="T1264" s="677">
        <f t="shared" ca="1" si="217"/>
        <v>4520.6914017042682</v>
      </c>
      <c r="U1264" s="677">
        <f t="shared" ca="1" si="217"/>
        <v>416.9985172923723</v>
      </c>
      <c r="V1264" s="677">
        <f t="shared" ca="1" si="217"/>
        <v>5797.3129828726524</v>
      </c>
      <c r="W1264" s="677">
        <f t="shared" ca="1" si="214"/>
        <v>31363.442621784918</v>
      </c>
      <c r="X1264" s="677">
        <f t="shared" ca="1" si="217"/>
        <v>15786.1368606861</v>
      </c>
      <c r="Y1264" s="677">
        <f t="shared" ca="1" si="217"/>
        <v>29440.816316049222</v>
      </c>
      <c r="Z1264" s="677">
        <f t="shared" ca="1" si="217"/>
        <v>0</v>
      </c>
      <c r="AA1264" t="str">
        <f t="shared" si="209"/>
        <v>ASR_COMP</v>
      </c>
      <c r="AB1264" s="957">
        <f t="shared" si="210"/>
        <v>44682</v>
      </c>
      <c r="AC1264" t="str">
        <f t="shared" si="211"/>
        <v>Unaudited</v>
      </c>
    </row>
    <row r="1265" spans="1:29" x14ac:dyDescent="0.25">
      <c r="A1265" t="s">
        <v>423</v>
      </c>
      <c r="B1265" t="s">
        <v>1388</v>
      </c>
      <c r="C1265" t="s">
        <v>1389</v>
      </c>
      <c r="D1265">
        <v>1900</v>
      </c>
      <c r="E1265" s="957">
        <v>1</v>
      </c>
      <c r="F1265" t="s">
        <v>443</v>
      </c>
      <c r="G1265" s="957">
        <v>274</v>
      </c>
      <c r="H1265" t="s">
        <v>385</v>
      </c>
      <c r="I1265" s="937" t="s">
        <v>491</v>
      </c>
      <c r="J1265" s="937" t="s">
        <v>447</v>
      </c>
      <c r="K1265" s="937" t="s">
        <v>923</v>
      </c>
      <c r="L1265" s="945" t="s">
        <v>924</v>
      </c>
      <c r="M1265" s="960" t="s">
        <v>923</v>
      </c>
      <c r="N1265" s="677">
        <f t="shared" ca="1" si="208"/>
        <v>1718922.1698215902</v>
      </c>
      <c r="O1265" s="677">
        <f t="shared" ca="1" si="217"/>
        <v>1568435.7805396456</v>
      </c>
      <c r="P1265" s="677">
        <f t="shared" ca="1" si="217"/>
        <v>113363.51894339643</v>
      </c>
      <c r="Q1265" s="677">
        <f t="shared" ca="1" si="217"/>
        <v>22003.787652017352</v>
      </c>
      <c r="R1265" s="677">
        <f t="shared" ca="1" si="217"/>
        <v>10565.90525499602</v>
      </c>
      <c r="S1265" s="677">
        <f t="shared" ca="1" si="217"/>
        <v>723.81478709199268</v>
      </c>
      <c r="T1265" s="677">
        <f t="shared" ca="1" si="217"/>
        <v>473.87954044197954</v>
      </c>
      <c r="U1265" s="677">
        <f t="shared" ca="1" si="217"/>
        <v>18.136708294865819</v>
      </c>
      <c r="V1265" s="677">
        <f t="shared" ca="1" si="217"/>
        <v>230.73393783337715</v>
      </c>
      <c r="W1265" s="677">
        <f t="shared" ca="1" si="214"/>
        <v>1248.269783176303</v>
      </c>
      <c r="X1265" s="677">
        <f t="shared" ca="1" si="217"/>
        <v>686.59371070221732</v>
      </c>
      <c r="Y1265" s="677">
        <f t="shared" ca="1" si="217"/>
        <v>1171.7489639942037</v>
      </c>
      <c r="Z1265" s="677">
        <f t="shared" ca="1" si="217"/>
        <v>0</v>
      </c>
      <c r="AA1265" t="str">
        <f t="shared" si="209"/>
        <v>ASR_COMP</v>
      </c>
      <c r="AB1265" s="957">
        <f t="shared" si="210"/>
        <v>44682</v>
      </c>
      <c r="AC1265" t="str">
        <f t="shared" si="211"/>
        <v>Unaudited</v>
      </c>
    </row>
    <row r="1266" spans="1:29" x14ac:dyDescent="0.25">
      <c r="A1266" t="s">
        <v>423</v>
      </c>
      <c r="B1266" t="s">
        <v>1388</v>
      </c>
      <c r="C1266" t="s">
        <v>1389</v>
      </c>
      <c r="D1266">
        <v>1900</v>
      </c>
      <c r="E1266" s="957">
        <v>1</v>
      </c>
      <c r="F1266" t="s">
        <v>443</v>
      </c>
      <c r="G1266" s="957">
        <v>274</v>
      </c>
      <c r="H1266" t="s">
        <v>385</v>
      </c>
      <c r="I1266" s="962" t="s">
        <v>491</v>
      </c>
      <c r="J1266" s="962" t="s">
        <v>447</v>
      </c>
      <c r="K1266" s="962" t="s">
        <v>923</v>
      </c>
      <c r="L1266" s="937" t="s">
        <v>925</v>
      </c>
      <c r="M1266" s="962" t="s">
        <v>928</v>
      </c>
      <c r="N1266" s="677">
        <f t="shared" ca="1" si="208"/>
        <v>-783515.03503648972</v>
      </c>
      <c r="O1266" s="677">
        <f t="shared" ca="1" si="217"/>
        <v>-520190.23284499592</v>
      </c>
      <c r="P1266" s="677">
        <f t="shared" ca="1" si="217"/>
        <v>-31052.01870723649</v>
      </c>
      <c r="Q1266" s="677">
        <f t="shared" ca="1" si="217"/>
        <v>-137916.76899396203</v>
      </c>
      <c r="R1266" s="677">
        <f t="shared" ca="1" si="217"/>
        <v>-50209.874678989785</v>
      </c>
      <c r="S1266" s="677">
        <f t="shared" ca="1" si="217"/>
        <v>-3608.6247549153513</v>
      </c>
      <c r="T1266" s="677">
        <f t="shared" ca="1" si="217"/>
        <v>-3500.2563657532983</v>
      </c>
      <c r="U1266" s="677">
        <f t="shared" ca="1" si="217"/>
        <v>-521.78290386808408</v>
      </c>
      <c r="V1266" s="677">
        <f t="shared" ca="1" si="217"/>
        <v>-2651.6346567429005</v>
      </c>
      <c r="W1266" s="677">
        <f t="shared" ca="1" si="214"/>
        <v>-4641.3565917019005</v>
      </c>
      <c r="X1266" s="677">
        <f t="shared" ca="1" si="217"/>
        <v>-5502.2865562945462</v>
      </c>
      <c r="Y1266" s="677">
        <f t="shared" ca="1" si="217"/>
        <v>-23720.197982029575</v>
      </c>
      <c r="Z1266" s="677">
        <f t="shared" ca="1" si="217"/>
        <v>0</v>
      </c>
      <c r="AA1266" t="str">
        <f t="shared" si="209"/>
        <v>ASR_COMP</v>
      </c>
      <c r="AB1266" s="957">
        <f t="shared" si="210"/>
        <v>44682</v>
      </c>
      <c r="AC1266" t="str">
        <f t="shared" si="211"/>
        <v>Unaudited</v>
      </c>
    </row>
    <row r="1267" spans="1:29" x14ac:dyDescent="0.25">
      <c r="A1267" t="s">
        <v>423</v>
      </c>
      <c r="B1267" t="s">
        <v>1388</v>
      </c>
      <c r="C1267" t="s">
        <v>1389</v>
      </c>
      <c r="D1267">
        <v>1900</v>
      </c>
      <c r="E1267" s="957">
        <v>1</v>
      </c>
      <c r="F1267" t="s">
        <v>443</v>
      </c>
      <c r="G1267" s="957">
        <v>274</v>
      </c>
      <c r="H1267" t="s">
        <v>385</v>
      </c>
      <c r="I1267" s="937" t="s">
        <v>491</v>
      </c>
      <c r="J1267" s="937" t="s">
        <v>447</v>
      </c>
      <c r="K1267" s="937" t="s">
        <v>923</v>
      </c>
      <c r="L1267" s="937" t="s">
        <v>926</v>
      </c>
      <c r="M1267" s="962" t="s">
        <v>929</v>
      </c>
      <c r="N1267" s="677">
        <f t="shared" ca="1" si="208"/>
        <v>0</v>
      </c>
      <c r="O1267" s="677">
        <f t="shared" ca="1" si="217"/>
        <v>0</v>
      </c>
      <c r="P1267" s="677">
        <f t="shared" ca="1" si="217"/>
        <v>0</v>
      </c>
      <c r="Q1267" s="677">
        <f t="shared" ca="1" si="217"/>
        <v>0</v>
      </c>
      <c r="R1267" s="677">
        <f t="shared" ca="1" si="217"/>
        <v>0</v>
      </c>
      <c r="S1267" s="677">
        <f t="shared" ca="1" si="217"/>
        <v>0</v>
      </c>
      <c r="T1267" s="677">
        <f t="shared" ca="1" si="217"/>
        <v>0</v>
      </c>
      <c r="U1267" s="677">
        <f t="shared" ca="1" si="217"/>
        <v>0</v>
      </c>
      <c r="V1267" s="677">
        <f t="shared" ca="1" si="217"/>
        <v>0</v>
      </c>
      <c r="W1267" s="677">
        <f t="shared" ca="1" si="214"/>
        <v>0</v>
      </c>
      <c r="X1267" s="677">
        <f t="shared" ca="1" si="217"/>
        <v>0</v>
      </c>
      <c r="Y1267" s="677">
        <f t="shared" ca="1" si="217"/>
        <v>0</v>
      </c>
      <c r="Z1267" s="677">
        <f t="shared" ca="1" si="217"/>
        <v>0</v>
      </c>
      <c r="AA1267" t="str">
        <f t="shared" si="209"/>
        <v>ASR_COMP</v>
      </c>
      <c r="AB1267" s="957">
        <f t="shared" si="210"/>
        <v>44682</v>
      </c>
      <c r="AC1267" t="str">
        <f t="shared" si="211"/>
        <v>Unaudited</v>
      </c>
    </row>
    <row r="1268" spans="1:29" x14ac:dyDescent="0.25">
      <c r="A1268" t="s">
        <v>423</v>
      </c>
      <c r="B1268" t="s">
        <v>1388</v>
      </c>
      <c r="C1268" t="s">
        <v>1389</v>
      </c>
      <c r="D1268">
        <v>1900</v>
      </c>
      <c r="E1268" s="957">
        <v>1</v>
      </c>
      <c r="F1268" t="s">
        <v>443</v>
      </c>
      <c r="G1268" s="957">
        <v>274</v>
      </c>
      <c r="H1268" t="s">
        <v>385</v>
      </c>
      <c r="I1268" s="937" t="s">
        <v>491</v>
      </c>
      <c r="J1268" s="937" t="s">
        <v>447</v>
      </c>
      <c r="K1268" s="937" t="s">
        <v>448</v>
      </c>
      <c r="L1268" s="937">
        <v>5.0999999999999996</v>
      </c>
      <c r="M1268" s="962" t="s">
        <v>37</v>
      </c>
      <c r="N1268" s="677">
        <f t="shared" ca="1" si="208"/>
        <v>2337961.223049222</v>
      </c>
      <c r="O1268" s="677">
        <f t="shared" ca="1" si="217"/>
        <v>1235978.2844599758</v>
      </c>
      <c r="P1268" s="677">
        <f t="shared" ca="1" si="217"/>
        <v>407227.40664203907</v>
      </c>
      <c r="Q1268" s="677">
        <f t="shared" ca="1" si="217"/>
        <v>128417.19926873034</v>
      </c>
      <c r="R1268" s="677">
        <f t="shared" ca="1" si="217"/>
        <v>299655.66707074048</v>
      </c>
      <c r="S1268" s="677">
        <f t="shared" ca="1" si="217"/>
        <v>41266.380516768462</v>
      </c>
      <c r="T1268" s="677">
        <f t="shared" ca="1" si="217"/>
        <v>148842.50920230616</v>
      </c>
      <c r="U1268" s="677">
        <f t="shared" ca="1" si="217"/>
        <v>35.681340648108844</v>
      </c>
      <c r="V1268" s="677">
        <f t="shared" ca="1" si="217"/>
        <v>17167.565526836635</v>
      </c>
      <c r="W1268" s="677">
        <f t="shared" ca="1" si="214"/>
        <v>3009.2895859671016</v>
      </c>
      <c r="X1268" s="677">
        <f t="shared" ca="1" si="217"/>
        <v>7662.5334523882721</v>
      </c>
      <c r="Y1268" s="677">
        <f t="shared" ca="1" si="217"/>
        <v>48698.705982821564</v>
      </c>
      <c r="Z1268" s="677">
        <f t="shared" ca="1" si="217"/>
        <v>0</v>
      </c>
      <c r="AA1268" t="str">
        <f t="shared" si="209"/>
        <v>ASR_COMP</v>
      </c>
      <c r="AB1268" s="957">
        <f t="shared" si="210"/>
        <v>44682</v>
      </c>
      <c r="AC1268" t="str">
        <f t="shared" si="211"/>
        <v>Unaudited</v>
      </c>
    </row>
    <row r="1269" spans="1:29" ht="30" x14ac:dyDescent="0.25">
      <c r="A1269" t="s">
        <v>423</v>
      </c>
      <c r="B1269" t="s">
        <v>1388</v>
      </c>
      <c r="C1269" t="s">
        <v>1389</v>
      </c>
      <c r="D1269">
        <v>1900</v>
      </c>
      <c r="E1269" s="957">
        <v>1</v>
      </c>
      <c r="F1269" t="s">
        <v>443</v>
      </c>
      <c r="G1269" s="957">
        <v>274</v>
      </c>
      <c r="H1269" t="s">
        <v>385</v>
      </c>
      <c r="I1269" s="937" t="s">
        <v>491</v>
      </c>
      <c r="J1269" s="937" t="s">
        <v>447</v>
      </c>
      <c r="K1269" s="937" t="s">
        <v>448</v>
      </c>
      <c r="L1269" s="937">
        <v>5.2</v>
      </c>
      <c r="M1269" s="962" t="s">
        <v>306</v>
      </c>
      <c r="N1269" s="677">
        <f t="shared" ca="1" si="208"/>
        <v>0</v>
      </c>
      <c r="O1269" s="677">
        <f t="shared" ca="1" si="217"/>
        <v>0</v>
      </c>
      <c r="P1269" s="677">
        <f t="shared" ca="1" si="217"/>
        <v>0</v>
      </c>
      <c r="Q1269" s="677">
        <f t="shared" ca="1" si="217"/>
        <v>0</v>
      </c>
      <c r="R1269" s="677">
        <f t="shared" ca="1" si="217"/>
        <v>0</v>
      </c>
      <c r="S1269" s="677">
        <f t="shared" ca="1" si="217"/>
        <v>0</v>
      </c>
      <c r="T1269" s="677">
        <f t="shared" ca="1" si="217"/>
        <v>0</v>
      </c>
      <c r="U1269" s="677">
        <f t="shared" ca="1" si="217"/>
        <v>0</v>
      </c>
      <c r="V1269" s="677">
        <f t="shared" ca="1" si="217"/>
        <v>0</v>
      </c>
      <c r="W1269" s="677">
        <f t="shared" ca="1" si="214"/>
        <v>0</v>
      </c>
      <c r="X1269" s="677">
        <f t="shared" ca="1" si="217"/>
        <v>0</v>
      </c>
      <c r="Y1269" s="677">
        <f t="shared" ca="1" si="217"/>
        <v>0</v>
      </c>
      <c r="Z1269" s="677">
        <f t="shared" ca="1" si="217"/>
        <v>0</v>
      </c>
      <c r="AA1269" t="str">
        <f t="shared" si="209"/>
        <v>ASR_COMP</v>
      </c>
      <c r="AB1269" s="957">
        <f t="shared" si="210"/>
        <v>44682</v>
      </c>
      <c r="AC1269" t="str">
        <f t="shared" si="211"/>
        <v>Unaudited</v>
      </c>
    </row>
    <row r="1270" spans="1:29" ht="30" x14ac:dyDescent="0.25">
      <c r="A1270" t="s">
        <v>423</v>
      </c>
      <c r="B1270" t="s">
        <v>1388</v>
      </c>
      <c r="C1270" t="s">
        <v>1389</v>
      </c>
      <c r="D1270">
        <v>1900</v>
      </c>
      <c r="E1270" s="957">
        <v>1</v>
      </c>
      <c r="F1270" t="s">
        <v>443</v>
      </c>
      <c r="G1270" s="957">
        <v>274</v>
      </c>
      <c r="H1270" t="s">
        <v>385</v>
      </c>
      <c r="I1270" s="937" t="s">
        <v>491</v>
      </c>
      <c r="J1270" s="937" t="s">
        <v>447</v>
      </c>
      <c r="K1270" s="937" t="s">
        <v>448</v>
      </c>
      <c r="L1270" s="937">
        <v>5.3</v>
      </c>
      <c r="M1270" s="962" t="s">
        <v>307</v>
      </c>
      <c r="N1270" s="677">
        <f t="shared" ca="1" si="208"/>
        <v>-1033601.2616958378</v>
      </c>
      <c r="O1270" s="677">
        <f t="shared" ca="1" si="217"/>
        <v>-550003.5634487014</v>
      </c>
      <c r="P1270" s="677">
        <f t="shared" ca="1" si="217"/>
        <v>-189104.84545576293</v>
      </c>
      <c r="Q1270" s="677">
        <f t="shared" ca="1" si="217"/>
        <v>-54292.703966878653</v>
      </c>
      <c r="R1270" s="677">
        <f t="shared" ca="1" si="217"/>
        <v>-126977.45462202466</v>
      </c>
      <c r="S1270" s="677">
        <f t="shared" ca="1" si="217"/>
        <v>-16187.769294399497</v>
      </c>
      <c r="T1270" s="677">
        <f t="shared" ca="1" si="217"/>
        <v>-71432.857772267613</v>
      </c>
      <c r="U1270" s="677">
        <f t="shared" ca="1" si="217"/>
        <v>-38.266873952829343</v>
      </c>
      <c r="V1270" s="677">
        <f t="shared" ca="1" si="217"/>
        <v>-5879.5217425989995</v>
      </c>
      <c r="W1270" s="677">
        <f t="shared" ca="1" si="214"/>
        <v>-308.96357775370342</v>
      </c>
      <c r="X1270" s="677">
        <f t="shared" ca="1" si="217"/>
        <v>-2626.9040832250048</v>
      </c>
      <c r="Y1270" s="677">
        <f t="shared" ca="1" si="217"/>
        <v>-16748.41085827232</v>
      </c>
      <c r="Z1270" s="677">
        <f t="shared" ca="1" si="217"/>
        <v>0</v>
      </c>
      <c r="AA1270" t="str">
        <f t="shared" si="209"/>
        <v>ASR_COMP</v>
      </c>
      <c r="AB1270" s="957">
        <f t="shared" si="210"/>
        <v>44682</v>
      </c>
      <c r="AC1270" t="str">
        <f t="shared" si="211"/>
        <v>Unaudited</v>
      </c>
    </row>
    <row r="1271" spans="1:29" x14ac:dyDescent="0.25">
      <c r="A1271" t="s">
        <v>423</v>
      </c>
      <c r="B1271" t="s">
        <v>1388</v>
      </c>
      <c r="C1271" t="s">
        <v>1389</v>
      </c>
      <c r="D1271">
        <v>1900</v>
      </c>
      <c r="E1271" s="957">
        <v>1</v>
      </c>
      <c r="F1271" t="s">
        <v>443</v>
      </c>
      <c r="G1271" s="957">
        <v>274</v>
      </c>
      <c r="H1271" t="s">
        <v>385</v>
      </c>
      <c r="I1271" s="937" t="s">
        <v>491</v>
      </c>
      <c r="J1271" s="937" t="s">
        <v>447</v>
      </c>
      <c r="K1271" s="937" t="s">
        <v>448</v>
      </c>
      <c r="L1271" s="937" t="s">
        <v>82</v>
      </c>
      <c r="M1271" s="962" t="s">
        <v>456</v>
      </c>
      <c r="N1271" s="677">
        <f t="shared" ca="1" si="208"/>
        <v>0</v>
      </c>
      <c r="O1271" s="677">
        <f t="shared" ca="1" si="217"/>
        <v>0</v>
      </c>
      <c r="P1271" s="677">
        <f t="shared" ca="1" si="217"/>
        <v>0</v>
      </c>
      <c r="Q1271" s="677">
        <f t="shared" ca="1" si="217"/>
        <v>0</v>
      </c>
      <c r="R1271" s="677">
        <f t="shared" ca="1" si="217"/>
        <v>0</v>
      </c>
      <c r="S1271" s="677">
        <f t="shared" ca="1" si="217"/>
        <v>0</v>
      </c>
      <c r="T1271" s="677">
        <f t="shared" ca="1" si="217"/>
        <v>0</v>
      </c>
      <c r="U1271" s="677">
        <f t="shared" ca="1" si="217"/>
        <v>0</v>
      </c>
      <c r="V1271" s="677">
        <f t="shared" ca="1" si="217"/>
        <v>0</v>
      </c>
      <c r="W1271" s="677">
        <f t="shared" ca="1" si="214"/>
        <v>0</v>
      </c>
      <c r="X1271" s="677">
        <f t="shared" ca="1" si="217"/>
        <v>0</v>
      </c>
      <c r="Y1271" s="677">
        <f t="shared" ca="1" si="217"/>
        <v>0</v>
      </c>
      <c r="Z1271" s="677">
        <f t="shared" ca="1" si="217"/>
        <v>0</v>
      </c>
      <c r="AA1271" t="str">
        <f t="shared" si="209"/>
        <v>ASR_COMP</v>
      </c>
      <c r="AB1271" s="957">
        <f t="shared" si="210"/>
        <v>44682</v>
      </c>
      <c r="AC1271" t="str">
        <f t="shared" si="211"/>
        <v>Unaudited</v>
      </c>
    </row>
    <row r="1272" spans="1:29" x14ac:dyDescent="0.25">
      <c r="A1272" t="s">
        <v>423</v>
      </c>
      <c r="B1272" t="s">
        <v>1388</v>
      </c>
      <c r="C1272" t="s">
        <v>1389</v>
      </c>
      <c r="D1272">
        <v>1900</v>
      </c>
      <c r="E1272" s="957">
        <v>1</v>
      </c>
      <c r="F1272" t="s">
        <v>443</v>
      </c>
      <c r="G1272" s="957">
        <v>274</v>
      </c>
      <c r="H1272" t="s">
        <v>385</v>
      </c>
      <c r="I1272" s="937" t="s">
        <v>491</v>
      </c>
      <c r="J1272" s="937" t="s">
        <v>447</v>
      </c>
      <c r="K1272" s="937" t="s">
        <v>449</v>
      </c>
      <c r="L1272" s="937">
        <v>6.1</v>
      </c>
      <c r="M1272" s="962" t="s">
        <v>18</v>
      </c>
      <c r="N1272" s="677">
        <f t="shared" ca="1" si="208"/>
        <v>0</v>
      </c>
      <c r="O1272" s="677">
        <f t="shared" ca="1" si="217"/>
        <v>0</v>
      </c>
      <c r="P1272" s="677">
        <f t="shared" ca="1" si="217"/>
        <v>0</v>
      </c>
      <c r="Q1272" s="677">
        <f t="shared" ca="1" si="217"/>
        <v>0</v>
      </c>
      <c r="R1272" s="677">
        <f t="shared" ca="1" si="217"/>
        <v>0</v>
      </c>
      <c r="S1272" s="677">
        <f t="shared" ca="1" si="217"/>
        <v>0</v>
      </c>
      <c r="T1272" s="677">
        <f t="shared" ca="1" si="217"/>
        <v>0</v>
      </c>
      <c r="U1272" s="677">
        <f t="shared" ca="1" si="217"/>
        <v>0</v>
      </c>
      <c r="V1272" s="677">
        <f t="shared" ca="1" si="217"/>
        <v>0</v>
      </c>
      <c r="W1272" s="677">
        <f t="shared" ca="1" si="214"/>
        <v>0</v>
      </c>
      <c r="X1272" s="677">
        <f t="shared" ca="1" si="217"/>
        <v>0</v>
      </c>
      <c r="Y1272" s="677">
        <f t="shared" ca="1" si="217"/>
        <v>0</v>
      </c>
      <c r="Z1272" s="677">
        <f t="shared" ca="1" si="217"/>
        <v>0</v>
      </c>
      <c r="AA1272" t="str">
        <f t="shared" si="209"/>
        <v>ASR_COMP</v>
      </c>
      <c r="AB1272" s="957">
        <f t="shared" si="210"/>
        <v>44682</v>
      </c>
      <c r="AC1272" t="str">
        <f t="shared" si="211"/>
        <v>Unaudited</v>
      </c>
    </row>
    <row r="1273" spans="1:29" x14ac:dyDescent="0.25">
      <c r="A1273" t="s">
        <v>423</v>
      </c>
      <c r="B1273" t="s">
        <v>1388</v>
      </c>
      <c r="C1273" t="s">
        <v>1389</v>
      </c>
      <c r="D1273">
        <v>1900</v>
      </c>
      <c r="E1273" s="957">
        <v>1</v>
      </c>
      <c r="F1273" t="s">
        <v>443</v>
      </c>
      <c r="G1273" s="957">
        <v>274</v>
      </c>
      <c r="H1273" t="s">
        <v>385</v>
      </c>
      <c r="I1273" s="937" t="s">
        <v>491</v>
      </c>
      <c r="J1273" s="937" t="s">
        <v>447</v>
      </c>
      <c r="K1273" s="937" t="s">
        <v>449</v>
      </c>
      <c r="L1273" s="945">
        <v>6.2</v>
      </c>
      <c r="M1273" s="960" t="s">
        <v>19</v>
      </c>
      <c r="N1273" s="677">
        <f t="shared" ca="1" si="208"/>
        <v>0</v>
      </c>
      <c r="O1273" s="677">
        <f t="shared" ca="1" si="217"/>
        <v>0</v>
      </c>
      <c r="P1273" s="677">
        <f t="shared" ca="1" si="217"/>
        <v>0</v>
      </c>
      <c r="Q1273" s="677">
        <f t="shared" ca="1" si="217"/>
        <v>0</v>
      </c>
      <c r="R1273" s="677">
        <f t="shared" ca="1" si="217"/>
        <v>0</v>
      </c>
      <c r="S1273" s="677">
        <f t="shared" ca="1" si="217"/>
        <v>0</v>
      </c>
      <c r="T1273" s="677">
        <f t="shared" ca="1" si="217"/>
        <v>0</v>
      </c>
      <c r="U1273" s="677">
        <f t="shared" ca="1" si="217"/>
        <v>0</v>
      </c>
      <c r="V1273" s="677">
        <f t="shared" ca="1" si="217"/>
        <v>0</v>
      </c>
      <c r="W1273" s="677">
        <f t="shared" ca="1" si="214"/>
        <v>0</v>
      </c>
      <c r="X1273" s="677">
        <f t="shared" ca="1" si="217"/>
        <v>0</v>
      </c>
      <c r="Y1273" s="677">
        <f t="shared" ca="1" si="217"/>
        <v>0</v>
      </c>
      <c r="Z1273" s="677">
        <f t="shared" ca="1" si="217"/>
        <v>0</v>
      </c>
      <c r="AA1273" t="str">
        <f t="shared" si="209"/>
        <v>ASR_COMP</v>
      </c>
      <c r="AB1273" s="957">
        <f t="shared" si="210"/>
        <v>44682</v>
      </c>
      <c r="AC1273" t="str">
        <f t="shared" si="211"/>
        <v>Unaudited</v>
      </c>
    </row>
    <row r="1274" spans="1:29" x14ac:dyDescent="0.25">
      <c r="A1274" t="s">
        <v>423</v>
      </c>
      <c r="B1274" t="s">
        <v>1388</v>
      </c>
      <c r="C1274" t="s">
        <v>1389</v>
      </c>
      <c r="D1274">
        <v>1900</v>
      </c>
      <c r="E1274" s="957">
        <v>1</v>
      </c>
      <c r="F1274" t="s">
        <v>443</v>
      </c>
      <c r="G1274" s="957">
        <v>274</v>
      </c>
      <c r="H1274" t="s">
        <v>385</v>
      </c>
      <c r="I1274" s="962" t="s">
        <v>491</v>
      </c>
      <c r="J1274" s="962" t="s">
        <v>447</v>
      </c>
      <c r="K1274" s="962" t="s">
        <v>449</v>
      </c>
      <c r="L1274" s="937">
        <v>6.3</v>
      </c>
      <c r="M1274" s="962" t="s">
        <v>187</v>
      </c>
      <c r="N1274" s="677">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7">
        <f t="shared" ca="1" si="217"/>
        <v>0</v>
      </c>
      <c r="P1274" s="677">
        <f t="shared" ca="1" si="217"/>
        <v>0</v>
      </c>
      <c r="Q1274" s="677">
        <f t="shared" ca="1" si="217"/>
        <v>0</v>
      </c>
      <c r="R1274" s="677">
        <f t="shared" ca="1" si="217"/>
        <v>0</v>
      </c>
      <c r="S1274" s="677">
        <f t="shared" ca="1" si="217"/>
        <v>0</v>
      </c>
      <c r="T1274" s="677">
        <f t="shared" ca="1" si="217"/>
        <v>0</v>
      </c>
      <c r="U1274" s="677">
        <f t="shared" ca="1" si="217"/>
        <v>0</v>
      </c>
      <c r="V1274" s="677">
        <f t="shared" ca="1" si="217"/>
        <v>0</v>
      </c>
      <c r="W1274" s="677">
        <f t="shared" ca="1" si="214"/>
        <v>0</v>
      </c>
      <c r="X1274" s="677">
        <f t="shared" ca="1" si="217"/>
        <v>0</v>
      </c>
      <c r="Y1274" s="677">
        <f t="shared" ca="1" si="217"/>
        <v>0</v>
      </c>
      <c r="Z1274" s="677">
        <f t="shared" ca="1" si="217"/>
        <v>0</v>
      </c>
      <c r="AA1274" t="str">
        <f t="shared" si="209"/>
        <v>ASR_COMP</v>
      </c>
      <c r="AB1274" s="957">
        <f t="shared" si="210"/>
        <v>44682</v>
      </c>
      <c r="AC1274" t="str">
        <f t="shared" si="211"/>
        <v>Unaudited</v>
      </c>
    </row>
    <row r="1275" spans="1:29" x14ac:dyDescent="0.25">
      <c r="A1275" t="s">
        <v>423</v>
      </c>
      <c r="B1275" t="s">
        <v>1388</v>
      </c>
      <c r="C1275" t="s">
        <v>1389</v>
      </c>
      <c r="D1275">
        <v>1900</v>
      </c>
      <c r="E1275" s="957">
        <v>1</v>
      </c>
      <c r="F1275" t="s">
        <v>443</v>
      </c>
      <c r="G1275" s="957">
        <v>274</v>
      </c>
      <c r="H1275" t="s">
        <v>385</v>
      </c>
      <c r="I1275" s="937" t="s">
        <v>491</v>
      </c>
      <c r="J1275" s="937" t="s">
        <v>447</v>
      </c>
      <c r="K1275" s="937" t="s">
        <v>449</v>
      </c>
      <c r="L1275" s="937" t="s">
        <v>87</v>
      </c>
      <c r="M1275" s="962" t="s">
        <v>457</v>
      </c>
      <c r="N1275" s="677">
        <f t="shared" ca="1" si="218"/>
        <v>0</v>
      </c>
      <c r="O1275" s="677">
        <f t="shared" ca="1" si="217"/>
        <v>0</v>
      </c>
      <c r="P1275" s="677">
        <f t="shared" ca="1" si="217"/>
        <v>0</v>
      </c>
      <c r="Q1275" s="677">
        <f t="shared" ca="1" si="217"/>
        <v>0</v>
      </c>
      <c r="R1275" s="677">
        <f t="shared" ca="1" si="217"/>
        <v>0</v>
      </c>
      <c r="S1275" s="677">
        <f t="shared" ca="1" si="217"/>
        <v>0</v>
      </c>
      <c r="T1275" s="677">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7">
        <f t="shared" ca="1" si="219"/>
        <v>0</v>
      </c>
      <c r="V1275" s="677">
        <f t="shared" ca="1" si="219"/>
        <v>0</v>
      </c>
      <c r="W1275" s="677">
        <f t="shared" ca="1" si="214"/>
        <v>0</v>
      </c>
      <c r="X1275" s="677">
        <f t="shared" ca="1" si="219"/>
        <v>0</v>
      </c>
      <c r="Y1275" s="677">
        <f t="shared" ca="1" si="219"/>
        <v>0</v>
      </c>
      <c r="Z1275" s="677">
        <f t="shared" ca="1" si="219"/>
        <v>0</v>
      </c>
      <c r="AA1275" t="str">
        <f t="shared" si="209"/>
        <v>ASR_COMP</v>
      </c>
      <c r="AB1275" s="957">
        <f t="shared" si="210"/>
        <v>44682</v>
      </c>
      <c r="AC1275" t="str">
        <f t="shared" si="211"/>
        <v>Unaudited</v>
      </c>
    </row>
    <row r="1276" spans="1:29" x14ac:dyDescent="0.25">
      <c r="A1276" t="s">
        <v>423</v>
      </c>
      <c r="B1276" t="s">
        <v>1388</v>
      </c>
      <c r="C1276" t="s">
        <v>1389</v>
      </c>
      <c r="D1276">
        <v>1900</v>
      </c>
      <c r="E1276" s="957">
        <v>1</v>
      </c>
      <c r="F1276" t="s">
        <v>443</v>
      </c>
      <c r="G1276" s="957">
        <v>274</v>
      </c>
      <c r="H1276" t="s">
        <v>385</v>
      </c>
      <c r="I1276" s="937" t="s">
        <v>491</v>
      </c>
      <c r="J1276" s="937" t="s">
        <v>447</v>
      </c>
      <c r="K1276" s="937" t="s">
        <v>450</v>
      </c>
      <c r="L1276" s="937">
        <v>7.1</v>
      </c>
      <c r="M1276" s="962" t="s">
        <v>20</v>
      </c>
      <c r="N1276" s="677">
        <f t="shared" ca="1" si="218"/>
        <v>502553.12749360892</v>
      </c>
      <c r="O1276" s="677">
        <f t="shared" ca="1" si="219"/>
        <v>256524.46688152789</v>
      </c>
      <c r="P1276" s="677">
        <f t="shared" ca="1" si="219"/>
        <v>28997.336596488836</v>
      </c>
      <c r="Q1276" s="677">
        <f t="shared" ca="1" si="219"/>
        <v>78612.902181362457</v>
      </c>
      <c r="R1276" s="677">
        <f t="shared" ca="1" si="219"/>
        <v>39895.463747392409</v>
      </c>
      <c r="S1276" s="677">
        <f t="shared" ca="1" si="219"/>
        <v>18574.265656492986</v>
      </c>
      <c r="T1276" s="677">
        <f t="shared" ca="1" si="219"/>
        <v>2476.5977387403937</v>
      </c>
      <c r="U1276" s="677">
        <f t="shared" ca="1" si="219"/>
        <v>157.82759708725797</v>
      </c>
      <c r="V1276" s="677">
        <f t="shared" ca="1" si="219"/>
        <v>4468.888642461643</v>
      </c>
      <c r="W1276" s="677">
        <f t="shared" ca="1" si="214"/>
        <v>1796.0969515843597</v>
      </c>
      <c r="X1276" s="677">
        <f t="shared" ca="1" si="219"/>
        <v>59836.526577341174</v>
      </c>
      <c r="Y1276" s="677">
        <f t="shared" ca="1" si="219"/>
        <v>11212.754923129543</v>
      </c>
      <c r="Z1276" s="677">
        <f t="shared" ca="1" si="219"/>
        <v>0</v>
      </c>
      <c r="AA1276" t="str">
        <f t="shared" si="209"/>
        <v>ASR_COMP</v>
      </c>
      <c r="AB1276" s="957">
        <f t="shared" si="210"/>
        <v>44682</v>
      </c>
      <c r="AC1276" t="str">
        <f t="shared" si="211"/>
        <v>Unaudited</v>
      </c>
    </row>
    <row r="1277" spans="1:29" x14ac:dyDescent="0.25">
      <c r="A1277" t="s">
        <v>423</v>
      </c>
      <c r="B1277" t="s">
        <v>1388</v>
      </c>
      <c r="C1277" t="s">
        <v>1389</v>
      </c>
      <c r="D1277">
        <v>1900</v>
      </c>
      <c r="E1277" s="957">
        <v>1</v>
      </c>
      <c r="F1277" t="s">
        <v>443</v>
      </c>
      <c r="G1277" s="957">
        <v>274</v>
      </c>
      <c r="H1277" t="s">
        <v>385</v>
      </c>
      <c r="I1277" s="937" t="s">
        <v>491</v>
      </c>
      <c r="J1277" s="937" t="s">
        <v>447</v>
      </c>
      <c r="K1277" s="937" t="s">
        <v>450</v>
      </c>
      <c r="L1277" s="937">
        <v>7.2</v>
      </c>
      <c r="M1277" s="962" t="s">
        <v>21</v>
      </c>
      <c r="N1277" s="677">
        <f t="shared" ca="1" si="218"/>
        <v>0</v>
      </c>
      <c r="O1277" s="677">
        <f t="shared" ca="1" si="219"/>
        <v>0</v>
      </c>
      <c r="P1277" s="677">
        <f t="shared" ca="1" si="219"/>
        <v>0</v>
      </c>
      <c r="Q1277" s="677">
        <f t="shared" ca="1" si="219"/>
        <v>0</v>
      </c>
      <c r="R1277" s="677">
        <f t="shared" ca="1" si="219"/>
        <v>0</v>
      </c>
      <c r="S1277" s="677">
        <f t="shared" ca="1" si="219"/>
        <v>0</v>
      </c>
      <c r="T1277" s="677">
        <f t="shared" ca="1" si="219"/>
        <v>0</v>
      </c>
      <c r="U1277" s="677">
        <f t="shared" ca="1" si="219"/>
        <v>0</v>
      </c>
      <c r="V1277" s="677">
        <f t="shared" ca="1" si="219"/>
        <v>0</v>
      </c>
      <c r="W1277" s="677">
        <f t="shared" ca="1" si="214"/>
        <v>0</v>
      </c>
      <c r="X1277" s="677">
        <f t="shared" ca="1" si="219"/>
        <v>0</v>
      </c>
      <c r="Y1277" s="677">
        <f t="shared" ca="1" si="219"/>
        <v>0</v>
      </c>
      <c r="Z1277" s="677">
        <f t="shared" ca="1" si="219"/>
        <v>0</v>
      </c>
      <c r="AA1277" t="str">
        <f t="shared" si="209"/>
        <v>ASR_COMP</v>
      </c>
      <c r="AB1277" s="957">
        <f t="shared" si="210"/>
        <v>44682</v>
      </c>
      <c r="AC1277" t="str">
        <f t="shared" si="211"/>
        <v>Unaudited</v>
      </c>
    </row>
    <row r="1278" spans="1:29" x14ac:dyDescent="0.25">
      <c r="A1278" t="s">
        <v>423</v>
      </c>
      <c r="B1278" t="s">
        <v>1388</v>
      </c>
      <c r="C1278" t="s">
        <v>1389</v>
      </c>
      <c r="D1278">
        <v>1900</v>
      </c>
      <c r="E1278" s="957">
        <v>1</v>
      </c>
      <c r="F1278" t="s">
        <v>443</v>
      </c>
      <c r="G1278" s="957">
        <v>274</v>
      </c>
      <c r="H1278" t="s">
        <v>385</v>
      </c>
      <c r="I1278" s="937" t="s">
        <v>491</v>
      </c>
      <c r="J1278" s="937" t="s">
        <v>447</v>
      </c>
      <c r="K1278" s="937" t="s">
        <v>450</v>
      </c>
      <c r="L1278" s="937">
        <v>7.3</v>
      </c>
      <c r="M1278" s="962" t="s">
        <v>158</v>
      </c>
      <c r="N1278" s="677">
        <f t="shared" ca="1" si="218"/>
        <v>110532.50340420341</v>
      </c>
      <c r="O1278" s="677">
        <f t="shared" ca="1" si="219"/>
        <v>90300.948396288935</v>
      </c>
      <c r="P1278" s="677">
        <f t="shared" ca="1" si="219"/>
        <v>7513.5160155922913</v>
      </c>
      <c r="Q1278" s="677">
        <f t="shared" ca="1" si="219"/>
        <v>4999.7247943660341</v>
      </c>
      <c r="R1278" s="677">
        <f t="shared" ca="1" si="219"/>
        <v>1907.2276631268194</v>
      </c>
      <c r="S1278" s="677">
        <f t="shared" ca="1" si="219"/>
        <v>2187.6090102182156</v>
      </c>
      <c r="T1278" s="677">
        <f t="shared" ca="1" si="219"/>
        <v>17.116581021202169</v>
      </c>
      <c r="U1278" s="677">
        <f t="shared" ca="1" si="219"/>
        <v>54.815164305983316</v>
      </c>
      <c r="V1278" s="677">
        <f t="shared" ca="1" si="219"/>
        <v>128.51549525861148</v>
      </c>
      <c r="W1278" s="677">
        <f t="shared" ca="1" si="214"/>
        <v>695.26837234108905</v>
      </c>
      <c r="X1278" s="677">
        <f t="shared" ca="1" si="219"/>
        <v>2075.1145385213499</v>
      </c>
      <c r="Y1278" s="677">
        <f t="shared" ca="1" si="219"/>
        <v>652.64737316287631</v>
      </c>
      <c r="Z1278" s="677">
        <f t="shared" ca="1" si="219"/>
        <v>0</v>
      </c>
      <c r="AA1278" t="str">
        <f t="shared" si="209"/>
        <v>ASR_COMP</v>
      </c>
      <c r="AB1278" s="957">
        <f t="shared" si="210"/>
        <v>44682</v>
      </c>
      <c r="AC1278" t="str">
        <f t="shared" si="211"/>
        <v>Unaudited</v>
      </c>
    </row>
    <row r="1279" spans="1:29" x14ac:dyDescent="0.25">
      <c r="A1279" t="s">
        <v>423</v>
      </c>
      <c r="B1279" t="s">
        <v>1388</v>
      </c>
      <c r="C1279" t="s">
        <v>1389</v>
      </c>
      <c r="D1279">
        <v>1900</v>
      </c>
      <c r="E1279" s="957">
        <v>1</v>
      </c>
      <c r="F1279" t="s">
        <v>443</v>
      </c>
      <c r="G1279" s="957">
        <v>274</v>
      </c>
      <c r="H1279" t="s">
        <v>385</v>
      </c>
      <c r="I1279" s="937" t="s">
        <v>491</v>
      </c>
      <c r="J1279" s="937" t="s">
        <v>447</v>
      </c>
      <c r="K1279" s="937" t="s">
        <v>450</v>
      </c>
      <c r="L1279" s="937" t="s">
        <v>91</v>
      </c>
      <c r="M1279" s="962" t="s">
        <v>458</v>
      </c>
      <c r="N1279" s="677">
        <f t="shared" ca="1" si="218"/>
        <v>0</v>
      </c>
      <c r="O1279" s="677">
        <f t="shared" ca="1" si="219"/>
        <v>0</v>
      </c>
      <c r="P1279" s="677">
        <f t="shared" ca="1" si="219"/>
        <v>0</v>
      </c>
      <c r="Q1279" s="677">
        <f t="shared" ca="1" si="219"/>
        <v>0</v>
      </c>
      <c r="R1279" s="677">
        <f t="shared" ca="1" si="219"/>
        <v>0</v>
      </c>
      <c r="S1279" s="677">
        <f t="shared" ca="1" si="219"/>
        <v>0</v>
      </c>
      <c r="T1279" s="677">
        <f t="shared" ca="1" si="219"/>
        <v>0</v>
      </c>
      <c r="U1279" s="677">
        <f t="shared" ca="1" si="219"/>
        <v>0</v>
      </c>
      <c r="V1279" s="677">
        <f t="shared" ca="1" si="219"/>
        <v>0</v>
      </c>
      <c r="W1279" s="677">
        <f t="shared" ca="1" si="214"/>
        <v>0</v>
      </c>
      <c r="X1279" s="677">
        <f t="shared" ca="1" si="219"/>
        <v>0</v>
      </c>
      <c r="Y1279" s="677">
        <f t="shared" ca="1" si="219"/>
        <v>0</v>
      </c>
      <c r="Z1279" s="677">
        <f t="shared" ca="1" si="219"/>
        <v>0</v>
      </c>
      <c r="AA1279" t="str">
        <f t="shared" si="209"/>
        <v>ASR_COMP</v>
      </c>
      <c r="AB1279" s="957">
        <f t="shared" si="210"/>
        <v>44682</v>
      </c>
      <c r="AC1279" t="str">
        <f t="shared" si="211"/>
        <v>Unaudited</v>
      </c>
    </row>
    <row r="1280" spans="1:29" x14ac:dyDescent="0.25">
      <c r="A1280" t="s">
        <v>423</v>
      </c>
      <c r="B1280" t="s">
        <v>1388</v>
      </c>
      <c r="C1280" t="s">
        <v>1389</v>
      </c>
      <c r="D1280">
        <v>1900</v>
      </c>
      <c r="E1280" s="957">
        <v>1</v>
      </c>
      <c r="F1280" t="s">
        <v>443</v>
      </c>
      <c r="G1280" s="957">
        <v>274</v>
      </c>
      <c r="H1280" t="s">
        <v>385</v>
      </c>
      <c r="I1280" s="937" t="s">
        <v>491</v>
      </c>
      <c r="J1280" s="937" t="s">
        <v>447</v>
      </c>
      <c r="K1280" s="937" t="s">
        <v>451</v>
      </c>
      <c r="L1280" s="937">
        <v>8.1</v>
      </c>
      <c r="M1280" s="962" t="s">
        <v>22</v>
      </c>
      <c r="N1280" s="677">
        <f t="shared" ca="1" si="218"/>
        <v>6594811.1230265144</v>
      </c>
      <c r="O1280" s="677">
        <f t="shared" ca="1" si="219"/>
        <v>2788042.0821097735</v>
      </c>
      <c r="P1280" s="677">
        <f t="shared" ca="1" si="219"/>
        <v>315752.8078772595</v>
      </c>
      <c r="Q1280" s="677">
        <f t="shared" ca="1" si="219"/>
        <v>1957663.0521092915</v>
      </c>
      <c r="R1280" s="677">
        <f t="shared" ca="1" si="219"/>
        <v>735627.61021237483</v>
      </c>
      <c r="S1280" s="677">
        <f t="shared" ca="1" si="219"/>
        <v>1709.693588275074</v>
      </c>
      <c r="T1280" s="677">
        <f t="shared" ca="1" si="219"/>
        <v>62940.816410519503</v>
      </c>
      <c r="U1280" s="677">
        <f t="shared" ca="1" si="219"/>
        <v>2351.4004439254613</v>
      </c>
      <c r="V1280" s="677">
        <f t="shared" ca="1" si="219"/>
        <v>270188.96383499727</v>
      </c>
      <c r="W1280" s="677">
        <f t="shared" ca="1" si="214"/>
        <v>126888.29514727375</v>
      </c>
      <c r="X1280" s="677">
        <f t="shared" ca="1" si="219"/>
        <v>1572.6865967367989</v>
      </c>
      <c r="Y1280" s="677">
        <f t="shared" ca="1" si="219"/>
        <v>332073.71469608659</v>
      </c>
      <c r="Z1280" s="677">
        <f t="shared" ca="1" si="219"/>
        <v>0</v>
      </c>
      <c r="AA1280" t="str">
        <f t="shared" si="209"/>
        <v>ASR_COMP</v>
      </c>
      <c r="AB1280" s="957">
        <f t="shared" si="210"/>
        <v>44682</v>
      </c>
      <c r="AC1280" t="str">
        <f t="shared" si="211"/>
        <v>Unaudited</v>
      </c>
    </row>
    <row r="1281" spans="1:29" x14ac:dyDescent="0.25">
      <c r="A1281" t="s">
        <v>423</v>
      </c>
      <c r="B1281" t="s">
        <v>1388</v>
      </c>
      <c r="C1281" t="s">
        <v>1389</v>
      </c>
      <c r="D1281">
        <v>1900</v>
      </c>
      <c r="E1281" s="957">
        <v>1</v>
      </c>
      <c r="F1281" t="s">
        <v>443</v>
      </c>
      <c r="G1281" s="957">
        <v>274</v>
      </c>
      <c r="H1281" t="s">
        <v>385</v>
      </c>
      <c r="I1281" s="937" t="s">
        <v>491</v>
      </c>
      <c r="J1281" s="937" t="s">
        <v>447</v>
      </c>
      <c r="K1281" s="937" t="s">
        <v>451</v>
      </c>
      <c r="L1281" s="945" t="s">
        <v>115</v>
      </c>
      <c r="M1281" s="960" t="s">
        <v>446</v>
      </c>
      <c r="N1281" s="677">
        <f t="shared" ca="1" si="218"/>
        <v>69948.36</v>
      </c>
      <c r="O1281" s="677">
        <f t="shared" ca="1" si="219"/>
        <v>24048</v>
      </c>
      <c r="P1281" s="677">
        <f t="shared" ca="1" si="219"/>
        <v>0</v>
      </c>
      <c r="Q1281" s="677">
        <f t="shared" ca="1" si="219"/>
        <v>8210.6</v>
      </c>
      <c r="R1281" s="677">
        <f t="shared" ca="1" si="219"/>
        <v>37689.760000000002</v>
      </c>
      <c r="S1281" s="677">
        <f t="shared" ca="1" si="219"/>
        <v>0</v>
      </c>
      <c r="T1281" s="677">
        <f t="shared" ca="1" si="219"/>
        <v>0</v>
      </c>
      <c r="U1281" s="677">
        <f t="shared" ca="1" si="219"/>
        <v>0</v>
      </c>
      <c r="V1281" s="677">
        <f t="shared" ca="1" si="219"/>
        <v>0</v>
      </c>
      <c r="W1281" s="677">
        <f t="shared" ca="1" si="214"/>
        <v>0</v>
      </c>
      <c r="X1281" s="677">
        <f t="shared" ca="1" si="219"/>
        <v>0</v>
      </c>
      <c r="Y1281" s="677">
        <f t="shared" ca="1" si="219"/>
        <v>0</v>
      </c>
      <c r="Z1281" s="677">
        <f t="shared" ca="1" si="219"/>
        <v>0</v>
      </c>
      <c r="AA1281" t="str">
        <f t="shared" si="209"/>
        <v>ASR_COMP</v>
      </c>
      <c r="AB1281" s="957">
        <f t="shared" si="210"/>
        <v>44682</v>
      </c>
      <c r="AC1281" t="str">
        <f t="shared" si="211"/>
        <v>Unaudited</v>
      </c>
    </row>
    <row r="1282" spans="1:29" x14ac:dyDescent="0.25">
      <c r="A1282" t="s">
        <v>423</v>
      </c>
      <c r="B1282" t="s">
        <v>1388</v>
      </c>
      <c r="C1282" t="s">
        <v>1389</v>
      </c>
      <c r="D1282">
        <v>1900</v>
      </c>
      <c r="E1282" s="957">
        <v>1</v>
      </c>
      <c r="F1282" t="s">
        <v>443</v>
      </c>
      <c r="G1282" s="957">
        <v>274</v>
      </c>
      <c r="H1282" t="s">
        <v>385</v>
      </c>
      <c r="I1282" s="937" t="s">
        <v>491</v>
      </c>
      <c r="J1282" s="937" t="s">
        <v>447</v>
      </c>
      <c r="K1282" s="937" t="s">
        <v>451</v>
      </c>
      <c r="L1282" s="937" t="s">
        <v>117</v>
      </c>
      <c r="M1282" s="962" t="s">
        <v>160</v>
      </c>
      <c r="N1282" s="677">
        <f t="shared" ca="1" si="218"/>
        <v>0</v>
      </c>
      <c r="O1282" s="677">
        <f t="shared" ca="1" si="219"/>
        <v>0</v>
      </c>
      <c r="P1282" s="677">
        <f t="shared" ca="1" si="219"/>
        <v>0</v>
      </c>
      <c r="Q1282" s="677">
        <f t="shared" ca="1" si="219"/>
        <v>0</v>
      </c>
      <c r="R1282" s="677">
        <f t="shared" ca="1" si="219"/>
        <v>0</v>
      </c>
      <c r="S1282" s="677">
        <f t="shared" ca="1" si="219"/>
        <v>0</v>
      </c>
      <c r="T1282" s="677">
        <f t="shared" ca="1" si="219"/>
        <v>0</v>
      </c>
      <c r="U1282" s="677">
        <f t="shared" ca="1" si="219"/>
        <v>0</v>
      </c>
      <c r="V1282" s="677">
        <f t="shared" ca="1" si="219"/>
        <v>0</v>
      </c>
      <c r="W1282" s="677">
        <f t="shared" ca="1" si="214"/>
        <v>0</v>
      </c>
      <c r="X1282" s="677">
        <f t="shared" ca="1" si="219"/>
        <v>0</v>
      </c>
      <c r="Y1282" s="677">
        <f t="shared" ca="1" si="219"/>
        <v>0</v>
      </c>
      <c r="Z1282" s="677">
        <f t="shared" ca="1" si="219"/>
        <v>0</v>
      </c>
      <c r="AA1282" t="str">
        <f t="shared" ref="AA1282:AA1345" si="220">file_name</f>
        <v>ASR_COMP</v>
      </c>
      <c r="AB1282" s="957">
        <f t="shared" ref="AB1282:AB1345" si="221">file_date</f>
        <v>44682</v>
      </c>
      <c r="AC1282" t="str">
        <f t="shared" ref="AC1282:AC1345" si="222">status</f>
        <v>Unaudited</v>
      </c>
    </row>
    <row r="1283" spans="1:29" x14ac:dyDescent="0.25">
      <c r="A1283" t="s">
        <v>423</v>
      </c>
      <c r="B1283" t="s">
        <v>1388</v>
      </c>
      <c r="C1283" t="s">
        <v>1389</v>
      </c>
      <c r="D1283">
        <v>1900</v>
      </c>
      <c r="E1283" s="957">
        <v>1</v>
      </c>
      <c r="F1283" t="s">
        <v>443</v>
      </c>
      <c r="G1283" s="957">
        <v>274</v>
      </c>
      <c r="H1283" t="s">
        <v>385</v>
      </c>
      <c r="I1283" s="937" t="s">
        <v>491</v>
      </c>
      <c r="J1283" s="937" t="s">
        <v>447</v>
      </c>
      <c r="K1283" s="937" t="s">
        <v>451</v>
      </c>
      <c r="L1283" s="937" t="s">
        <v>118</v>
      </c>
      <c r="M1283" s="962" t="s">
        <v>116</v>
      </c>
      <c r="N1283" s="677">
        <f t="shared" ca="1" si="218"/>
        <v>-23278.310964184606</v>
      </c>
      <c r="O1283" s="677">
        <f t="shared" ca="1" si="219"/>
        <v>-8606.3372620198388</v>
      </c>
      <c r="P1283" s="677">
        <f t="shared" ca="1" si="219"/>
        <v>-974.68943293893028</v>
      </c>
      <c r="Q1283" s="677">
        <f t="shared" ca="1" si="219"/>
        <v>-7491.8016191121869</v>
      </c>
      <c r="R1283" s="677">
        <f t="shared" ca="1" si="219"/>
        <v>-2815.1811494397166</v>
      </c>
      <c r="S1283" s="677">
        <f t="shared" ca="1" si="219"/>
        <v>-182.05451563147813</v>
      </c>
      <c r="T1283" s="677">
        <f t="shared" ca="1" si="219"/>
        <v>0</v>
      </c>
      <c r="U1283" s="677">
        <f t="shared" ca="1" si="219"/>
        <v>-250.38584212413727</v>
      </c>
      <c r="V1283" s="677">
        <f t="shared" ca="1" si="219"/>
        <v>-1033.9890281651344</v>
      </c>
      <c r="W1283" s="677">
        <f t="shared" ca="1" si="214"/>
        <v>-485.59017038528634</v>
      </c>
      <c r="X1283" s="677">
        <f t="shared" ca="1" si="219"/>
        <v>-167.46550292552789</v>
      </c>
      <c r="Y1283" s="677">
        <f t="shared" ca="1" si="219"/>
        <v>-1270.8164414423707</v>
      </c>
      <c r="Z1283" s="677">
        <f t="shared" ca="1" si="219"/>
        <v>0</v>
      </c>
      <c r="AA1283" t="str">
        <f t="shared" si="220"/>
        <v>ASR_COMP</v>
      </c>
      <c r="AB1283" s="957">
        <f t="shared" si="221"/>
        <v>44682</v>
      </c>
      <c r="AC1283" t="str">
        <f t="shared" si="222"/>
        <v>Unaudited</v>
      </c>
    </row>
    <row r="1284" spans="1:29" x14ac:dyDescent="0.25">
      <c r="A1284" t="s">
        <v>423</v>
      </c>
      <c r="B1284" t="s">
        <v>1388</v>
      </c>
      <c r="C1284" t="s">
        <v>1389</v>
      </c>
      <c r="D1284">
        <v>1900</v>
      </c>
      <c r="E1284" s="957">
        <v>1</v>
      </c>
      <c r="F1284" t="s">
        <v>443</v>
      </c>
      <c r="G1284" s="957">
        <v>274</v>
      </c>
      <c r="H1284" t="s">
        <v>385</v>
      </c>
      <c r="I1284" s="937" t="s">
        <v>491</v>
      </c>
      <c r="J1284" s="937" t="s">
        <v>447</v>
      </c>
      <c r="K1284" s="937" t="s">
        <v>451</v>
      </c>
      <c r="L1284" s="937" t="s">
        <v>119</v>
      </c>
      <c r="M1284" s="962" t="s">
        <v>161</v>
      </c>
      <c r="N1284" s="677">
        <f t="shared" ca="1" si="218"/>
        <v>0</v>
      </c>
      <c r="O1284" s="677">
        <f t="shared" ca="1" si="219"/>
        <v>0</v>
      </c>
      <c r="P1284" s="677">
        <f t="shared" ca="1" si="219"/>
        <v>0</v>
      </c>
      <c r="Q1284" s="677">
        <f t="shared" ca="1" si="219"/>
        <v>0</v>
      </c>
      <c r="R1284" s="677">
        <f t="shared" ca="1" si="219"/>
        <v>0</v>
      </c>
      <c r="S1284" s="677">
        <f t="shared" ca="1" si="219"/>
        <v>0</v>
      </c>
      <c r="T1284" s="677">
        <f t="shared" ca="1" si="219"/>
        <v>0</v>
      </c>
      <c r="U1284" s="677">
        <f t="shared" ca="1" si="219"/>
        <v>0</v>
      </c>
      <c r="V1284" s="677">
        <f t="shared" ca="1" si="219"/>
        <v>0</v>
      </c>
      <c r="W1284" s="677">
        <f t="shared" ca="1" si="214"/>
        <v>0</v>
      </c>
      <c r="X1284" s="677">
        <f t="shared" ca="1" si="219"/>
        <v>0</v>
      </c>
      <c r="Y1284" s="677">
        <f t="shared" ca="1" si="219"/>
        <v>0</v>
      </c>
      <c r="Z1284" s="677">
        <f t="shared" ca="1" si="219"/>
        <v>0</v>
      </c>
      <c r="AA1284" t="str">
        <f t="shared" si="220"/>
        <v>ASR_COMP</v>
      </c>
      <c r="AB1284" s="957">
        <f t="shared" si="221"/>
        <v>44682</v>
      </c>
      <c r="AC1284" t="str">
        <f t="shared" si="222"/>
        <v>Unaudited</v>
      </c>
    </row>
    <row r="1285" spans="1:29" x14ac:dyDescent="0.25">
      <c r="A1285" t="s">
        <v>423</v>
      </c>
      <c r="B1285" t="s">
        <v>1388</v>
      </c>
      <c r="C1285" t="s">
        <v>1389</v>
      </c>
      <c r="D1285">
        <v>1900</v>
      </c>
      <c r="E1285" s="957">
        <v>1</v>
      </c>
      <c r="F1285" t="s">
        <v>443</v>
      </c>
      <c r="G1285" s="957">
        <v>274</v>
      </c>
      <c r="H1285" t="s">
        <v>385</v>
      </c>
      <c r="I1285" s="937" t="s">
        <v>491</v>
      </c>
      <c r="J1285" s="937" t="s">
        <v>447</v>
      </c>
      <c r="K1285" s="937" t="s">
        <v>451</v>
      </c>
      <c r="L1285" s="937" t="s">
        <v>162</v>
      </c>
      <c r="M1285" s="962" t="s">
        <v>23</v>
      </c>
      <c r="N1285" s="677">
        <f t="shared" ca="1" si="218"/>
        <v>0</v>
      </c>
      <c r="O1285" s="677">
        <f t="shared" ca="1" si="219"/>
        <v>0</v>
      </c>
      <c r="P1285" s="677">
        <f t="shared" ca="1" si="219"/>
        <v>0</v>
      </c>
      <c r="Q1285" s="677">
        <f t="shared" ca="1" si="219"/>
        <v>0</v>
      </c>
      <c r="R1285" s="677">
        <f t="shared" ca="1" si="219"/>
        <v>0</v>
      </c>
      <c r="S1285" s="677">
        <f t="shared" ca="1" si="219"/>
        <v>0</v>
      </c>
      <c r="T1285" s="677">
        <f t="shared" ca="1" si="219"/>
        <v>0</v>
      </c>
      <c r="U1285" s="677">
        <f t="shared" ca="1" si="219"/>
        <v>0</v>
      </c>
      <c r="V1285" s="677">
        <f t="shared" ca="1" si="219"/>
        <v>0</v>
      </c>
      <c r="W1285" s="677">
        <f t="shared" ca="1" si="214"/>
        <v>0</v>
      </c>
      <c r="X1285" s="677">
        <f t="shared" ca="1" si="219"/>
        <v>0</v>
      </c>
      <c r="Y1285" s="677">
        <f t="shared" ca="1" si="219"/>
        <v>0</v>
      </c>
      <c r="Z1285" s="677">
        <f t="shared" ca="1" si="219"/>
        <v>0</v>
      </c>
      <c r="AA1285" t="str">
        <f t="shared" si="220"/>
        <v>ASR_COMP</v>
      </c>
      <c r="AB1285" s="957">
        <f t="shared" si="221"/>
        <v>44682</v>
      </c>
      <c r="AC1285" t="str">
        <f t="shared" si="222"/>
        <v>Unaudited</v>
      </c>
    </row>
    <row r="1286" spans="1:29" x14ac:dyDescent="0.25">
      <c r="A1286" t="s">
        <v>423</v>
      </c>
      <c r="B1286" t="s">
        <v>1388</v>
      </c>
      <c r="C1286" t="s">
        <v>1389</v>
      </c>
      <c r="D1286">
        <v>1900</v>
      </c>
      <c r="E1286" s="957">
        <v>1</v>
      </c>
      <c r="F1286" t="s">
        <v>443</v>
      </c>
      <c r="G1286" s="957">
        <v>274</v>
      </c>
      <c r="H1286" t="s">
        <v>385</v>
      </c>
      <c r="I1286" s="937" t="s">
        <v>491</v>
      </c>
      <c r="J1286" s="937" t="s">
        <v>447</v>
      </c>
      <c r="K1286" s="937" t="s">
        <v>451</v>
      </c>
      <c r="L1286" s="945" t="s">
        <v>445</v>
      </c>
      <c r="M1286" s="960" t="s">
        <v>459</v>
      </c>
      <c r="N1286" s="677">
        <f t="shared" ca="1" si="218"/>
        <v>0</v>
      </c>
      <c r="O1286" s="677">
        <f t="shared" ca="1" si="219"/>
        <v>0</v>
      </c>
      <c r="P1286" s="677">
        <f t="shared" ca="1" si="219"/>
        <v>0</v>
      </c>
      <c r="Q1286" s="677">
        <f t="shared" ca="1" si="219"/>
        <v>0</v>
      </c>
      <c r="R1286" s="677">
        <f t="shared" ca="1" si="219"/>
        <v>0</v>
      </c>
      <c r="S1286" s="677">
        <f t="shared" ca="1" si="219"/>
        <v>0</v>
      </c>
      <c r="T1286" s="677">
        <f t="shared" ca="1" si="219"/>
        <v>0</v>
      </c>
      <c r="U1286" s="677">
        <f t="shared" ca="1" si="219"/>
        <v>0</v>
      </c>
      <c r="V1286" s="677">
        <f t="shared" ca="1" si="219"/>
        <v>0</v>
      </c>
      <c r="W1286" s="677">
        <f t="shared" ca="1" si="214"/>
        <v>0</v>
      </c>
      <c r="X1286" s="677">
        <f t="shared" ca="1" si="219"/>
        <v>0</v>
      </c>
      <c r="Y1286" s="677">
        <f t="shared" ca="1" si="219"/>
        <v>0</v>
      </c>
      <c r="Z1286" s="677">
        <f t="shared" ca="1" si="219"/>
        <v>0</v>
      </c>
      <c r="AA1286" t="str">
        <f t="shared" si="220"/>
        <v>ASR_COMP</v>
      </c>
      <c r="AB1286" s="957">
        <f t="shared" si="221"/>
        <v>44682</v>
      </c>
      <c r="AC1286" t="str">
        <f t="shared" si="222"/>
        <v>Unaudited</v>
      </c>
    </row>
    <row r="1287" spans="1:29" ht="30" x14ac:dyDescent="0.25">
      <c r="A1287" t="s">
        <v>423</v>
      </c>
      <c r="B1287" t="s">
        <v>1388</v>
      </c>
      <c r="C1287" t="s">
        <v>1389</v>
      </c>
      <c r="D1287">
        <v>1900</v>
      </c>
      <c r="E1287" s="957">
        <v>1</v>
      </c>
      <c r="F1287" t="s">
        <v>443</v>
      </c>
      <c r="G1287" s="957">
        <v>274</v>
      </c>
      <c r="H1287" t="s">
        <v>385</v>
      </c>
      <c r="I1287" s="962" t="s">
        <v>491</v>
      </c>
      <c r="J1287" s="962" t="s">
        <v>447</v>
      </c>
      <c r="K1287" s="962" t="s">
        <v>452</v>
      </c>
      <c r="L1287" s="953">
        <v>9.1</v>
      </c>
      <c r="M1287" s="962" t="s">
        <v>188</v>
      </c>
      <c r="N1287" s="677">
        <f t="shared" ca="1" si="218"/>
        <v>934475.65405320143</v>
      </c>
      <c r="O1287" s="677">
        <f t="shared" ca="1" si="219"/>
        <v>118040.97916526331</v>
      </c>
      <c r="P1287" s="677">
        <f t="shared" ca="1" si="219"/>
        <v>8751.2926027386893</v>
      </c>
      <c r="Q1287" s="677">
        <f t="shared" ca="1" si="219"/>
        <v>91298.713098532433</v>
      </c>
      <c r="R1287" s="677">
        <f t="shared" ca="1" si="219"/>
        <v>25777.648249932092</v>
      </c>
      <c r="S1287" s="677">
        <f t="shared" ca="1" si="219"/>
        <v>53281.722801634067</v>
      </c>
      <c r="T1287" s="677">
        <f t="shared" ca="1" si="219"/>
        <v>8600.2902712484556</v>
      </c>
      <c r="U1287" s="677">
        <f t="shared" ca="1" si="219"/>
        <v>15.320239139538934</v>
      </c>
      <c r="V1287" s="677">
        <f t="shared" ca="1" si="219"/>
        <v>194.90301369711699</v>
      </c>
      <c r="W1287" s="677">
        <f t="shared" ca="1" si="214"/>
        <v>628514.78461101581</v>
      </c>
      <c r="X1287" s="677">
        <f t="shared" ca="1" si="219"/>
        <v>0</v>
      </c>
      <c r="Y1287" s="677">
        <f t="shared" ca="1" si="219"/>
        <v>0</v>
      </c>
      <c r="Z1287" s="677">
        <f t="shared" ca="1" si="219"/>
        <v>0</v>
      </c>
      <c r="AA1287" t="str">
        <f t="shared" si="220"/>
        <v>ASR_COMP</v>
      </c>
      <c r="AB1287" s="957">
        <f t="shared" si="221"/>
        <v>44682</v>
      </c>
      <c r="AC1287" t="str">
        <f t="shared" si="222"/>
        <v>Unaudited</v>
      </c>
    </row>
    <row r="1288" spans="1:29" x14ac:dyDescent="0.25">
      <c r="A1288" t="s">
        <v>423</v>
      </c>
      <c r="B1288" t="s">
        <v>1388</v>
      </c>
      <c r="C1288" t="s">
        <v>1389</v>
      </c>
      <c r="D1288">
        <v>1900</v>
      </c>
      <c r="E1288" s="957">
        <v>1</v>
      </c>
      <c r="F1288" t="s">
        <v>443</v>
      </c>
      <c r="G1288" s="957">
        <v>274</v>
      </c>
      <c r="H1288" t="s">
        <v>385</v>
      </c>
      <c r="I1288" s="958" t="s">
        <v>491</v>
      </c>
      <c r="J1288" s="958" t="s">
        <v>447</v>
      </c>
      <c r="K1288" s="958" t="s">
        <v>452</v>
      </c>
      <c r="L1288" s="953" t="s">
        <v>109</v>
      </c>
      <c r="M1288" s="958" t="s">
        <v>189</v>
      </c>
      <c r="N1288" s="677">
        <f t="shared" ca="1" si="218"/>
        <v>312762.05726757081</v>
      </c>
      <c r="O1288" s="677">
        <f t="shared" ca="1" si="219"/>
        <v>12124.15772775175</v>
      </c>
      <c r="P1288" s="677">
        <f t="shared" ca="1" si="219"/>
        <v>2412.8772736200594</v>
      </c>
      <c r="Q1288" s="677">
        <f t="shared" ca="1" si="219"/>
        <v>225392.45783444279</v>
      </c>
      <c r="R1288" s="677">
        <f t="shared" ca="1" si="219"/>
        <v>56599.657499905617</v>
      </c>
      <c r="S1288" s="677">
        <f t="shared" ca="1" si="219"/>
        <v>15861.866599699881</v>
      </c>
      <c r="T1288" s="677">
        <f t="shared" ca="1" si="219"/>
        <v>89.206819202160403</v>
      </c>
      <c r="U1288" s="677">
        <f t="shared" ca="1" si="219"/>
        <v>3.4141968996454524</v>
      </c>
      <c r="V1288" s="677">
        <f t="shared" ca="1" si="219"/>
        <v>43.435174806042767</v>
      </c>
      <c r="W1288" s="677">
        <f t="shared" ca="1" si="214"/>
        <v>234.98414124287842</v>
      </c>
      <c r="X1288" s="677">
        <f t="shared" ca="1" si="219"/>
        <v>0</v>
      </c>
      <c r="Y1288" s="677">
        <f t="shared" ca="1" si="219"/>
        <v>0</v>
      </c>
      <c r="Z1288" s="677">
        <f t="shared" ca="1" si="219"/>
        <v>0</v>
      </c>
      <c r="AA1288" t="str">
        <f t="shared" si="220"/>
        <v>ASR_COMP</v>
      </c>
      <c r="AB1288" s="957">
        <f t="shared" si="221"/>
        <v>44682</v>
      </c>
      <c r="AC1288" t="str">
        <f t="shared" si="222"/>
        <v>Unaudited</v>
      </c>
    </row>
    <row r="1289" spans="1:29" x14ac:dyDescent="0.25">
      <c r="A1289" t="s">
        <v>423</v>
      </c>
      <c r="B1289" t="s">
        <v>1388</v>
      </c>
      <c r="C1289" t="s">
        <v>1389</v>
      </c>
      <c r="D1289">
        <v>1900</v>
      </c>
      <c r="E1289" s="957">
        <v>1</v>
      </c>
      <c r="F1289" t="s">
        <v>443</v>
      </c>
      <c r="G1289" s="957">
        <v>274</v>
      </c>
      <c r="H1289" t="s">
        <v>385</v>
      </c>
      <c r="I1289" s="958" t="s">
        <v>491</v>
      </c>
      <c r="J1289" s="958" t="s">
        <v>447</v>
      </c>
      <c r="K1289" s="958" t="s">
        <v>452</v>
      </c>
      <c r="L1289" s="937" t="s">
        <v>1324</v>
      </c>
      <c r="M1289" s="958" t="s">
        <v>1325</v>
      </c>
      <c r="N1289" s="677">
        <f t="shared" ca="1" si="218"/>
        <v>251560.07331669392</v>
      </c>
      <c r="O1289" s="677">
        <f t="shared" ca="1" si="219"/>
        <v>5601.7734914391422</v>
      </c>
      <c r="P1289" s="677">
        <f t="shared" ca="1" si="219"/>
        <v>466.09715170364763</v>
      </c>
      <c r="Q1289" s="677">
        <f t="shared" ca="1" si="219"/>
        <v>71285.644428410247</v>
      </c>
      <c r="R1289" s="677">
        <f t="shared" ca="1" si="219"/>
        <v>23857.864639263284</v>
      </c>
      <c r="S1289" s="677">
        <f t="shared" ca="1" si="219"/>
        <v>149956.35714571227</v>
      </c>
      <c r="T1289" s="677">
        <f t="shared" ca="1" si="219"/>
        <v>94.326909060031639</v>
      </c>
      <c r="U1289" s="677">
        <f t="shared" ca="1" si="219"/>
        <v>3.6101571981405107</v>
      </c>
      <c r="V1289" s="677">
        <f t="shared" ca="1" si="219"/>
        <v>45.928168054633993</v>
      </c>
      <c r="W1289" s="677">
        <f t="shared" ca="1" si="214"/>
        <v>248.47122585253916</v>
      </c>
      <c r="X1289" s="677">
        <f t="shared" ca="1" si="219"/>
        <v>0</v>
      </c>
      <c r="Y1289" s="677">
        <f t="shared" ca="1" si="219"/>
        <v>0</v>
      </c>
      <c r="Z1289" s="677">
        <f t="shared" ca="1" si="219"/>
        <v>0</v>
      </c>
      <c r="AA1289" t="str">
        <f t="shared" si="220"/>
        <v>ASR_COMP</v>
      </c>
      <c r="AB1289" s="957">
        <f t="shared" si="221"/>
        <v>44682</v>
      </c>
      <c r="AC1289" t="str">
        <f t="shared" si="222"/>
        <v>Unaudited</v>
      </c>
    </row>
    <row r="1290" spans="1:29" x14ac:dyDescent="0.25">
      <c r="A1290" t="s">
        <v>423</v>
      </c>
      <c r="B1290" t="s">
        <v>1388</v>
      </c>
      <c r="C1290" t="s">
        <v>1389</v>
      </c>
      <c r="D1290">
        <v>1900</v>
      </c>
      <c r="E1290" s="957">
        <v>1</v>
      </c>
      <c r="F1290" t="s">
        <v>443</v>
      </c>
      <c r="G1290" s="957">
        <v>274</v>
      </c>
      <c r="H1290" t="s">
        <v>385</v>
      </c>
      <c r="I1290" s="958" t="s">
        <v>491</v>
      </c>
      <c r="J1290" s="958" t="s">
        <v>447</v>
      </c>
      <c r="K1290" s="958" t="s">
        <v>452</v>
      </c>
      <c r="L1290" s="937" t="s">
        <v>110</v>
      </c>
      <c r="M1290" s="958" t="s">
        <v>190</v>
      </c>
      <c r="N1290" s="677">
        <f t="shared" ca="1" si="218"/>
        <v>728394.47385276039</v>
      </c>
      <c r="O1290" s="677">
        <f t="shared" ca="1" si="219"/>
        <v>248197.07945698994</v>
      </c>
      <c r="P1290" s="677">
        <f t="shared" ca="1" si="219"/>
        <v>23682.871866551475</v>
      </c>
      <c r="Q1290" s="677">
        <f t="shared" ca="1" si="219"/>
        <v>276510.55935226218</v>
      </c>
      <c r="R1290" s="677">
        <f t="shared" ca="1" si="219"/>
        <v>92999.100955646747</v>
      </c>
      <c r="S1290" s="677">
        <f t="shared" ca="1" si="219"/>
        <v>15277.3360665908</v>
      </c>
      <c r="T1290" s="677">
        <f t="shared" ca="1" si="219"/>
        <v>9186.4528246197242</v>
      </c>
      <c r="U1290" s="677">
        <f t="shared" ca="1" si="219"/>
        <v>264.15498699296199</v>
      </c>
      <c r="V1290" s="677">
        <f t="shared" ca="1" si="219"/>
        <v>1937.8289387063794</v>
      </c>
      <c r="W1290" s="677">
        <f t="shared" ca="1" si="214"/>
        <v>60339.089404400147</v>
      </c>
      <c r="X1290" s="677">
        <f t="shared" ca="1" si="219"/>
        <v>0</v>
      </c>
      <c r="Y1290" s="677">
        <f t="shared" ca="1" si="219"/>
        <v>0</v>
      </c>
      <c r="Z1290" s="677">
        <f t="shared" ca="1" si="219"/>
        <v>0</v>
      </c>
      <c r="AA1290" t="str">
        <f t="shared" si="220"/>
        <v>ASR_COMP</v>
      </c>
      <c r="AB1290" s="957">
        <f t="shared" si="221"/>
        <v>44682</v>
      </c>
      <c r="AC1290" t="str">
        <f t="shared" si="222"/>
        <v>Unaudited</v>
      </c>
    </row>
    <row r="1291" spans="1:29" x14ac:dyDescent="0.25">
      <c r="A1291" t="s">
        <v>423</v>
      </c>
      <c r="B1291" t="s">
        <v>1388</v>
      </c>
      <c r="C1291" t="s">
        <v>1389</v>
      </c>
      <c r="D1291">
        <v>1900</v>
      </c>
      <c r="E1291" s="957">
        <v>1</v>
      </c>
      <c r="F1291" t="s">
        <v>443</v>
      </c>
      <c r="G1291" s="957">
        <v>274</v>
      </c>
      <c r="H1291" t="s">
        <v>385</v>
      </c>
      <c r="I1291" s="965" t="s">
        <v>491</v>
      </c>
      <c r="J1291" s="965" t="s">
        <v>447</v>
      </c>
      <c r="K1291" s="965" t="s">
        <v>452</v>
      </c>
      <c r="L1291" s="945" t="s">
        <v>111</v>
      </c>
      <c r="M1291" s="965" t="s">
        <v>163</v>
      </c>
      <c r="N1291" s="677">
        <f t="shared" ca="1" si="218"/>
        <v>3210214.0791105502</v>
      </c>
      <c r="O1291" s="677">
        <f t="shared" ca="1" si="219"/>
        <v>1931984.4735370269</v>
      </c>
      <c r="P1291" s="677">
        <f t="shared" ca="1" si="219"/>
        <v>124349.9788735763</v>
      </c>
      <c r="Q1291" s="677">
        <f t="shared" ca="1" si="219"/>
        <v>676090.77488777286</v>
      </c>
      <c r="R1291" s="677">
        <f t="shared" ca="1" si="219"/>
        <v>150748.31864281738</v>
      </c>
      <c r="S1291" s="677">
        <f t="shared" ca="1" si="219"/>
        <v>93207.282522400812</v>
      </c>
      <c r="T1291" s="677">
        <f t="shared" ca="1" si="219"/>
        <v>18535.94428073708</v>
      </c>
      <c r="U1291" s="677">
        <f t="shared" ca="1" si="219"/>
        <v>3546.2118614384726</v>
      </c>
      <c r="V1291" s="677">
        <f t="shared" ca="1" si="219"/>
        <v>11258.771355635001</v>
      </c>
      <c r="W1291" s="677">
        <f t="shared" ca="1" si="214"/>
        <v>8216.6458882098377</v>
      </c>
      <c r="X1291" s="677">
        <f t="shared" ca="1" si="219"/>
        <v>108452.08529120059</v>
      </c>
      <c r="Y1291" s="677">
        <f t="shared" ca="1" si="219"/>
        <v>83823.591969734742</v>
      </c>
      <c r="Z1291" s="677">
        <f t="shared" ca="1" si="219"/>
        <v>0</v>
      </c>
      <c r="AA1291" t="str">
        <f t="shared" si="220"/>
        <v>ASR_COMP</v>
      </c>
      <c r="AB1291" s="957">
        <f t="shared" si="221"/>
        <v>44682</v>
      </c>
      <c r="AC1291" t="str">
        <f t="shared" si="222"/>
        <v>Unaudited</v>
      </c>
    </row>
    <row r="1292" spans="1:29" x14ac:dyDescent="0.25">
      <c r="A1292" t="s">
        <v>423</v>
      </c>
      <c r="B1292" t="s">
        <v>1388</v>
      </c>
      <c r="C1292" t="s">
        <v>1389</v>
      </c>
      <c r="D1292">
        <v>1900</v>
      </c>
      <c r="E1292" s="957">
        <v>1</v>
      </c>
      <c r="F1292" t="s">
        <v>443</v>
      </c>
      <c r="G1292" s="957">
        <v>274</v>
      </c>
      <c r="H1292" t="s">
        <v>385</v>
      </c>
      <c r="I1292" s="937" t="s">
        <v>491</v>
      </c>
      <c r="J1292" s="937" t="s">
        <v>447</v>
      </c>
      <c r="K1292" s="937" t="s">
        <v>452</v>
      </c>
      <c r="L1292" s="937" t="s">
        <v>112</v>
      </c>
      <c r="M1292" s="958" t="s">
        <v>137</v>
      </c>
      <c r="N1292" s="677">
        <f t="shared" ca="1" si="218"/>
        <v>0</v>
      </c>
      <c r="O1292" s="677">
        <f t="shared" ca="1" si="219"/>
        <v>0</v>
      </c>
      <c r="P1292" s="677">
        <f t="shared" ca="1" si="219"/>
        <v>0</v>
      </c>
      <c r="Q1292" s="677">
        <f t="shared" ca="1" si="219"/>
        <v>0</v>
      </c>
      <c r="R1292" s="677">
        <f t="shared" ca="1" si="219"/>
        <v>0</v>
      </c>
      <c r="S1292" s="677">
        <f t="shared" ca="1" si="219"/>
        <v>0</v>
      </c>
      <c r="T1292" s="677">
        <f t="shared" ca="1" si="219"/>
        <v>0</v>
      </c>
      <c r="U1292" s="677">
        <f t="shared" ca="1" si="219"/>
        <v>0</v>
      </c>
      <c r="V1292" s="677">
        <f t="shared" ca="1" si="219"/>
        <v>0</v>
      </c>
      <c r="W1292" s="677">
        <f t="shared" ca="1" si="214"/>
        <v>0</v>
      </c>
      <c r="X1292" s="677">
        <f t="shared" ca="1" si="219"/>
        <v>0</v>
      </c>
      <c r="Y1292" s="677">
        <f t="shared" ca="1" si="219"/>
        <v>0</v>
      </c>
      <c r="Z1292" s="677">
        <f t="shared" ca="1" si="219"/>
        <v>0</v>
      </c>
      <c r="AA1292" t="str">
        <f t="shared" si="220"/>
        <v>ASR_COMP</v>
      </c>
      <c r="AB1292" s="957">
        <f t="shared" si="221"/>
        <v>44682</v>
      </c>
      <c r="AC1292" t="str">
        <f t="shared" si="222"/>
        <v>Unaudited</v>
      </c>
    </row>
    <row r="1293" spans="1:29" x14ac:dyDescent="0.25">
      <c r="A1293" t="s">
        <v>423</v>
      </c>
      <c r="B1293" t="s">
        <v>1388</v>
      </c>
      <c r="C1293" t="s">
        <v>1389</v>
      </c>
      <c r="D1293">
        <v>1900</v>
      </c>
      <c r="E1293" s="957">
        <v>1</v>
      </c>
      <c r="F1293" t="s">
        <v>443</v>
      </c>
      <c r="G1293" s="957">
        <v>274</v>
      </c>
      <c r="H1293" t="s">
        <v>385</v>
      </c>
      <c r="I1293" s="937" t="s">
        <v>491</v>
      </c>
      <c r="J1293" s="937" t="s">
        <v>447</v>
      </c>
      <c r="K1293" s="937" t="s">
        <v>452</v>
      </c>
      <c r="L1293" s="943" t="s">
        <v>113</v>
      </c>
      <c r="M1293" s="959" t="s">
        <v>165</v>
      </c>
      <c r="N1293" s="677">
        <f t="shared" ca="1" si="218"/>
        <v>-1737217.999770832</v>
      </c>
      <c r="O1293" s="677">
        <f t="shared" ca="1" si="219"/>
        <v>-705660.19098366622</v>
      </c>
      <c r="P1293" s="677">
        <f t="shared" ca="1" si="219"/>
        <v>-56075.976531204738</v>
      </c>
      <c r="Q1293" s="677">
        <f t="shared" ca="1" si="219"/>
        <v>-368364.37006276025</v>
      </c>
      <c r="R1293" s="677">
        <f t="shared" ca="1" si="219"/>
        <v>-97728.601834964807</v>
      </c>
      <c r="S1293" s="677">
        <f t="shared" ca="1" si="219"/>
        <v>-97239.073910872568</v>
      </c>
      <c r="T1293" s="677">
        <f t="shared" ca="1" si="219"/>
        <v>-12821.778869671476</v>
      </c>
      <c r="U1293" s="677">
        <f t="shared" ca="1" si="219"/>
        <v>-1091.0938302608777</v>
      </c>
      <c r="V1293" s="677">
        <f t="shared" ca="1" si="219"/>
        <v>-7613.0576022427567</v>
      </c>
      <c r="W1293" s="677">
        <f t="shared" ca="1" si="214"/>
        <v>-251305.75290721242</v>
      </c>
      <c r="X1293" s="677">
        <f t="shared" ca="1" si="219"/>
        <v>-83806.816874952725</v>
      </c>
      <c r="Y1293" s="677">
        <f t="shared" ca="1" si="219"/>
        <v>-55511.286363023282</v>
      </c>
      <c r="Z1293" s="677">
        <f t="shared" ca="1" si="219"/>
        <v>0</v>
      </c>
      <c r="AA1293" t="str">
        <f t="shared" si="220"/>
        <v>ASR_COMP</v>
      </c>
      <c r="AB1293" s="957">
        <f t="shared" si="221"/>
        <v>44682</v>
      </c>
      <c r="AC1293" t="str">
        <f t="shared" si="222"/>
        <v>Unaudited</v>
      </c>
    </row>
    <row r="1294" spans="1:29" x14ac:dyDescent="0.25">
      <c r="A1294" t="s">
        <v>423</v>
      </c>
      <c r="B1294" t="s">
        <v>1388</v>
      </c>
      <c r="C1294" t="s">
        <v>1389</v>
      </c>
      <c r="D1294">
        <v>1900</v>
      </c>
      <c r="E1294" s="957">
        <v>1</v>
      </c>
      <c r="F1294" t="s">
        <v>443</v>
      </c>
      <c r="G1294" s="957">
        <v>274</v>
      </c>
      <c r="H1294" t="s">
        <v>385</v>
      </c>
      <c r="I1294" s="958" t="s">
        <v>491</v>
      </c>
      <c r="J1294" s="958" t="s">
        <v>447</v>
      </c>
      <c r="K1294" s="958" t="s">
        <v>452</v>
      </c>
      <c r="L1294" s="937" t="s">
        <v>114</v>
      </c>
      <c r="M1294" s="958" t="s">
        <v>466</v>
      </c>
      <c r="N1294" s="677">
        <f t="shared" ca="1" si="218"/>
        <v>0</v>
      </c>
      <c r="O1294" s="677">
        <f t="shared" ca="1" si="219"/>
        <v>0</v>
      </c>
      <c r="P1294" s="677">
        <f t="shared" ca="1" si="219"/>
        <v>0</v>
      </c>
      <c r="Q1294" s="677">
        <f t="shared" ca="1" si="219"/>
        <v>0</v>
      </c>
      <c r="R1294" s="677">
        <f t="shared" ca="1" si="219"/>
        <v>0</v>
      </c>
      <c r="S1294" s="677">
        <f t="shared" ca="1" si="219"/>
        <v>0</v>
      </c>
      <c r="T1294" s="677">
        <f t="shared" ca="1" si="219"/>
        <v>0</v>
      </c>
      <c r="U1294" s="677">
        <f t="shared" ca="1" si="219"/>
        <v>0</v>
      </c>
      <c r="V1294" s="677">
        <f t="shared" ca="1" si="219"/>
        <v>0</v>
      </c>
      <c r="W1294" s="677">
        <f t="shared" ca="1" si="214"/>
        <v>0</v>
      </c>
      <c r="X1294" s="677">
        <f t="shared" ca="1" si="219"/>
        <v>0</v>
      </c>
      <c r="Y1294" s="677">
        <f t="shared" ca="1" si="219"/>
        <v>0</v>
      </c>
      <c r="Z1294" s="677">
        <f t="shared" ca="1" si="219"/>
        <v>0</v>
      </c>
      <c r="AA1294" t="str">
        <f t="shared" si="220"/>
        <v>ASR_COMP</v>
      </c>
      <c r="AB1294" s="957">
        <f t="shared" si="221"/>
        <v>44682</v>
      </c>
      <c r="AC1294" t="str">
        <f t="shared" si="222"/>
        <v>Unaudited</v>
      </c>
    </row>
    <row r="1295" spans="1:29" x14ac:dyDescent="0.25">
      <c r="A1295" t="s">
        <v>423</v>
      </c>
      <c r="B1295" t="s">
        <v>1388</v>
      </c>
      <c r="C1295" t="s">
        <v>1389</v>
      </c>
      <c r="D1295">
        <v>1900</v>
      </c>
      <c r="E1295" s="957">
        <v>1</v>
      </c>
      <c r="F1295" t="s">
        <v>443</v>
      </c>
      <c r="G1295" s="957">
        <v>274</v>
      </c>
      <c r="H1295" t="s">
        <v>385</v>
      </c>
      <c r="I1295" s="937" t="s">
        <v>491</v>
      </c>
      <c r="J1295" s="937" t="s">
        <v>447</v>
      </c>
      <c r="K1295" s="937" t="s">
        <v>6</v>
      </c>
      <c r="L1295" s="937" t="s">
        <v>120</v>
      </c>
      <c r="M1295" s="958" t="s">
        <v>191</v>
      </c>
      <c r="N1295" s="677">
        <f t="shared" ca="1" si="218"/>
        <v>456788.71754338144</v>
      </c>
      <c r="O1295" s="677">
        <f t="shared" ca="1" si="219"/>
        <v>241055.62695785673</v>
      </c>
      <c r="P1295" s="677">
        <f t="shared" ca="1" si="219"/>
        <v>28451.575678484718</v>
      </c>
      <c r="Q1295" s="677">
        <f t="shared" ca="1" si="219"/>
        <v>64700.549232480495</v>
      </c>
      <c r="R1295" s="677">
        <f t="shared" ca="1" si="219"/>
        <v>72809.827402666444</v>
      </c>
      <c r="S1295" s="677">
        <f t="shared" ca="1" si="219"/>
        <v>16087.589933910534</v>
      </c>
      <c r="T1295" s="677">
        <f t="shared" ca="1" si="219"/>
        <v>753.39</v>
      </c>
      <c r="U1295" s="677">
        <f t="shared" ca="1" si="219"/>
        <v>5134.9313083063462</v>
      </c>
      <c r="V1295" s="677">
        <f t="shared" ca="1" si="219"/>
        <v>6003.0487493676537</v>
      </c>
      <c r="W1295" s="677">
        <f t="shared" ca="1" si="214"/>
        <v>2758.0752654291359</v>
      </c>
      <c r="X1295" s="677">
        <f t="shared" ca="1" si="219"/>
        <v>12256.349069980002</v>
      </c>
      <c r="Y1295" s="677">
        <f t="shared" ca="1" si="219"/>
        <v>6777.7539448993739</v>
      </c>
      <c r="Z1295" s="677">
        <f t="shared" ca="1" si="219"/>
        <v>0</v>
      </c>
      <c r="AA1295" t="str">
        <f t="shared" si="220"/>
        <v>ASR_COMP</v>
      </c>
      <c r="AB1295" s="957">
        <f t="shared" si="221"/>
        <v>44682</v>
      </c>
      <c r="AC1295" t="str">
        <f t="shared" si="222"/>
        <v>Unaudited</v>
      </c>
    </row>
    <row r="1296" spans="1:29" x14ac:dyDescent="0.25">
      <c r="A1296" t="s">
        <v>423</v>
      </c>
      <c r="B1296" t="s">
        <v>1388</v>
      </c>
      <c r="C1296" t="s">
        <v>1389</v>
      </c>
      <c r="D1296">
        <v>1900</v>
      </c>
      <c r="E1296" s="957">
        <v>1</v>
      </c>
      <c r="F1296" t="s">
        <v>443</v>
      </c>
      <c r="G1296" s="957">
        <v>274</v>
      </c>
      <c r="H1296" t="s">
        <v>385</v>
      </c>
      <c r="I1296" s="937" t="s">
        <v>491</v>
      </c>
      <c r="J1296" s="937" t="s">
        <v>447</v>
      </c>
      <c r="K1296" s="937" t="s">
        <v>6</v>
      </c>
      <c r="L1296" s="937" t="s">
        <v>45</v>
      </c>
      <c r="M1296" s="958" t="s">
        <v>166</v>
      </c>
      <c r="N1296" s="677">
        <f t="shared" ca="1" si="218"/>
        <v>345647.67739999993</v>
      </c>
      <c r="O1296" s="677">
        <f t="shared" ca="1" si="219"/>
        <v>298560.49732657953</v>
      </c>
      <c r="P1296" s="677">
        <f t="shared" ca="1" si="219"/>
        <v>9401.542483017809</v>
      </c>
      <c r="Q1296" s="677">
        <f t="shared" ca="1" si="219"/>
        <v>15442.25539118191</v>
      </c>
      <c r="R1296" s="677">
        <f t="shared" ca="1" si="219"/>
        <v>3137.4515727068374</v>
      </c>
      <c r="S1296" s="677">
        <f t="shared" ca="1" si="219"/>
        <v>5570.1343028057499</v>
      </c>
      <c r="T1296" s="677">
        <f t="shared" ca="1" si="219"/>
        <v>3127.685511820896</v>
      </c>
      <c r="U1296" s="677">
        <f t="shared" ca="1" si="219"/>
        <v>118.87000187236558</v>
      </c>
      <c r="V1296" s="677">
        <f t="shared" ca="1" si="219"/>
        <v>332.13581208090966</v>
      </c>
      <c r="W1296" s="677">
        <f t="shared" ca="1" si="214"/>
        <v>32.567123800648105</v>
      </c>
      <c r="X1296" s="677">
        <f t="shared" ca="1" si="219"/>
        <v>8954.0375848739895</v>
      </c>
      <c r="Y1296" s="677">
        <f t="shared" ca="1" si="219"/>
        <v>970.50028925931349</v>
      </c>
      <c r="Z1296" s="677">
        <f t="shared" ca="1" si="219"/>
        <v>0</v>
      </c>
      <c r="AA1296" t="str">
        <f t="shared" si="220"/>
        <v>ASR_COMP</v>
      </c>
      <c r="AB1296" s="957">
        <f t="shared" si="221"/>
        <v>44682</v>
      </c>
      <c r="AC1296" t="str">
        <f t="shared" si="222"/>
        <v>Unaudited</v>
      </c>
    </row>
    <row r="1297" spans="1:29" x14ac:dyDescent="0.25">
      <c r="A1297" t="s">
        <v>423</v>
      </c>
      <c r="B1297" t="s">
        <v>1388</v>
      </c>
      <c r="C1297" t="s">
        <v>1389</v>
      </c>
      <c r="D1297">
        <v>1900</v>
      </c>
      <c r="E1297" s="957">
        <v>1</v>
      </c>
      <c r="F1297" t="s">
        <v>443</v>
      </c>
      <c r="G1297" s="957">
        <v>274</v>
      </c>
      <c r="H1297" t="s">
        <v>385</v>
      </c>
      <c r="I1297" s="958" t="s">
        <v>491</v>
      </c>
      <c r="J1297" s="958" t="s">
        <v>447</v>
      </c>
      <c r="K1297" s="958" t="s">
        <v>6</v>
      </c>
      <c r="L1297" s="937" t="s">
        <v>46</v>
      </c>
      <c r="M1297" s="958" t="s">
        <v>167</v>
      </c>
      <c r="N1297" s="677">
        <f t="shared" ca="1" si="218"/>
        <v>-42198.891802237522</v>
      </c>
      <c r="O1297" s="677">
        <f t="shared" ca="1" si="219"/>
        <v>-22093.521160523866</v>
      </c>
      <c r="P1297" s="677">
        <f t="shared" ca="1" si="219"/>
        <v>-3460.8195909657629</v>
      </c>
      <c r="Q1297" s="677">
        <f t="shared" ca="1" si="219"/>
        <v>-7886.256073598649</v>
      </c>
      <c r="R1297" s="677">
        <f t="shared" ca="1" si="219"/>
        <v>-5292.9525214465948</v>
      </c>
      <c r="S1297" s="677">
        <f t="shared" ca="1" si="219"/>
        <v>-437.02071924735526</v>
      </c>
      <c r="T1297" s="677">
        <f t="shared" ca="1" si="219"/>
        <v>0</v>
      </c>
      <c r="U1297" s="677">
        <f t="shared" ca="1" si="219"/>
        <v>0</v>
      </c>
      <c r="V1297" s="677">
        <f t="shared" ca="1" si="219"/>
        <v>-469.74699474467383</v>
      </c>
      <c r="W1297" s="677">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7">
        <f t="shared" ca="1" si="219"/>
        <v>-1405.4566334259011</v>
      </c>
      <c r="Y1297" s="677">
        <f t="shared" ca="1" si="219"/>
        <v>-1153.1181082847206</v>
      </c>
      <c r="Z1297" s="677">
        <f t="shared" ca="1" si="219"/>
        <v>0</v>
      </c>
      <c r="AA1297" t="str">
        <f t="shared" si="220"/>
        <v>ASR_COMP</v>
      </c>
      <c r="AB1297" s="957">
        <f t="shared" si="221"/>
        <v>44682</v>
      </c>
      <c r="AC1297" t="str">
        <f t="shared" si="222"/>
        <v>Unaudited</v>
      </c>
    </row>
    <row r="1298" spans="1:29" x14ac:dyDescent="0.25">
      <c r="A1298" t="s">
        <v>423</v>
      </c>
      <c r="B1298" t="s">
        <v>1388</v>
      </c>
      <c r="C1298" t="s">
        <v>1389</v>
      </c>
      <c r="D1298">
        <v>1900</v>
      </c>
      <c r="E1298" s="957">
        <v>1</v>
      </c>
      <c r="F1298" t="s">
        <v>443</v>
      </c>
      <c r="G1298" s="957">
        <v>274</v>
      </c>
      <c r="H1298" t="s">
        <v>385</v>
      </c>
      <c r="I1298" s="958" t="s">
        <v>491</v>
      </c>
      <c r="J1298" s="958" t="s">
        <v>447</v>
      </c>
      <c r="K1298" s="958" t="s">
        <v>6</v>
      </c>
      <c r="L1298" s="953" t="s">
        <v>168</v>
      </c>
      <c r="M1298" s="958" t="s">
        <v>464</v>
      </c>
      <c r="N1298" s="677">
        <f t="shared" ca="1" si="218"/>
        <v>-94165.573830943133</v>
      </c>
      <c r="O1298" s="677">
        <f t="shared" ca="1" si="219"/>
        <v>-64141.21465482319</v>
      </c>
      <c r="P1298" s="677">
        <f t="shared" ca="1" si="219"/>
        <v>-5141.2430710930184</v>
      </c>
      <c r="Q1298" s="677">
        <f t="shared" ca="1" si="219"/>
        <v>-7990.2194781969847</v>
      </c>
      <c r="R1298" s="677">
        <f t="shared" ca="1" si="219"/>
        <v>-2593.8753982920175</v>
      </c>
      <c r="S1298" s="677">
        <f t="shared" ca="1" si="219"/>
        <v>-6009.9390934551693</v>
      </c>
      <c r="T1298" s="677">
        <f t="shared" ca="1" si="219"/>
        <v>0</v>
      </c>
      <c r="U1298" s="677">
        <f t="shared" ca="1" si="219"/>
        <v>-126.80424666297104</v>
      </c>
      <c r="V1298" s="677">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-689.30223604185596</v>
      </c>
      <c r="W1298" s="677">
        <f t="shared" ca="1" si="223"/>
        <v>-608.33557108343166</v>
      </c>
      <c r="X1298" s="677">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-5452.1028090340651</v>
      </c>
      <c r="Y1298" s="677">
        <f t="shared" ca="1" si="225"/>
        <v>-1412.5372722604425</v>
      </c>
      <c r="Z1298" s="677">
        <f t="shared" ca="1" si="225"/>
        <v>0</v>
      </c>
      <c r="AA1298" t="str">
        <f t="shared" si="220"/>
        <v>ASR_COMP</v>
      </c>
      <c r="AB1298" s="957">
        <f t="shared" si="221"/>
        <v>44682</v>
      </c>
      <c r="AC1298" t="str">
        <f t="shared" si="222"/>
        <v>Unaudited</v>
      </c>
    </row>
    <row r="1299" spans="1:29" x14ac:dyDescent="0.25">
      <c r="A1299" t="s">
        <v>423</v>
      </c>
      <c r="B1299" t="s">
        <v>1388</v>
      </c>
      <c r="C1299" t="s">
        <v>1389</v>
      </c>
      <c r="D1299">
        <v>1900</v>
      </c>
      <c r="E1299" s="957">
        <v>1</v>
      </c>
      <c r="F1299" t="s">
        <v>443</v>
      </c>
      <c r="G1299" s="957">
        <v>274</v>
      </c>
      <c r="H1299" t="s">
        <v>385</v>
      </c>
      <c r="I1299" s="937" t="s">
        <v>491</v>
      </c>
      <c r="J1299" s="937" t="s">
        <v>447</v>
      </c>
      <c r="K1299" s="937" t="s">
        <v>437</v>
      </c>
      <c r="L1299" s="937" t="s">
        <v>123</v>
      </c>
      <c r="M1299" s="958" t="s">
        <v>32</v>
      </c>
      <c r="N1299" s="677">
        <f t="shared" ca="1" si="218"/>
        <v>0</v>
      </c>
      <c r="O1299" s="677">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7">
        <f t="shared" ca="1" si="226"/>
        <v>0</v>
      </c>
      <c r="Q1299" s="677">
        <f t="shared" ca="1" si="226"/>
        <v>0</v>
      </c>
      <c r="R1299" s="677">
        <f t="shared" ca="1" si="226"/>
        <v>0</v>
      </c>
      <c r="S1299" s="677">
        <f t="shared" ca="1" si="226"/>
        <v>0</v>
      </c>
      <c r="T1299" s="677">
        <f t="shared" ca="1" si="226"/>
        <v>0</v>
      </c>
      <c r="U1299" s="677">
        <f t="shared" ca="1" si="226"/>
        <v>0</v>
      </c>
      <c r="V1299" s="677">
        <f t="shared" ca="1" si="224"/>
        <v>0</v>
      </c>
      <c r="W1299" s="677">
        <f t="shared" ca="1" si="223"/>
        <v>0</v>
      </c>
      <c r="X1299" s="677">
        <f t="shared" ca="1" si="225"/>
        <v>0</v>
      </c>
      <c r="Y1299" s="677">
        <f t="shared" ca="1" si="225"/>
        <v>0</v>
      </c>
      <c r="Z1299" s="677">
        <f t="shared" ca="1" si="225"/>
        <v>0</v>
      </c>
      <c r="AA1299" t="str">
        <f t="shared" si="220"/>
        <v>ASR_COMP</v>
      </c>
      <c r="AB1299" s="957">
        <f t="shared" si="221"/>
        <v>44682</v>
      </c>
      <c r="AC1299" t="str">
        <f t="shared" si="222"/>
        <v>Unaudited</v>
      </c>
    </row>
    <row r="1300" spans="1:29" x14ac:dyDescent="0.25">
      <c r="A1300" t="s">
        <v>423</v>
      </c>
      <c r="B1300" t="s">
        <v>1388</v>
      </c>
      <c r="C1300" t="s">
        <v>1389</v>
      </c>
      <c r="D1300">
        <v>1900</v>
      </c>
      <c r="E1300" s="957">
        <v>1</v>
      </c>
      <c r="F1300" t="s">
        <v>443</v>
      </c>
      <c r="G1300" s="957">
        <v>274</v>
      </c>
      <c r="H1300" t="s">
        <v>385</v>
      </c>
      <c r="I1300" s="937" t="s">
        <v>491</v>
      </c>
      <c r="J1300" s="937" t="s">
        <v>447</v>
      </c>
      <c r="K1300" s="937" t="s">
        <v>437</v>
      </c>
      <c r="L1300" s="937" t="s">
        <v>946</v>
      </c>
      <c r="M1300" s="958" t="s">
        <v>938</v>
      </c>
      <c r="N1300" s="677">
        <f t="shared" ca="1" si="218"/>
        <v>0</v>
      </c>
      <c r="O1300" s="677">
        <f t="shared" ca="1" si="226"/>
        <v>0</v>
      </c>
      <c r="P1300" s="677">
        <f t="shared" ca="1" si="226"/>
        <v>0</v>
      </c>
      <c r="Q1300" s="677">
        <f t="shared" ca="1" si="226"/>
        <v>0</v>
      </c>
      <c r="R1300" s="677">
        <f t="shared" ca="1" si="226"/>
        <v>0</v>
      </c>
      <c r="S1300" s="677">
        <f t="shared" ca="1" si="226"/>
        <v>0</v>
      </c>
      <c r="T1300" s="677">
        <f t="shared" ca="1" si="226"/>
        <v>0</v>
      </c>
      <c r="U1300" s="677">
        <f t="shared" ca="1" si="226"/>
        <v>0</v>
      </c>
      <c r="V1300" s="677">
        <f t="shared" ca="1" si="224"/>
        <v>0</v>
      </c>
      <c r="W1300" s="677">
        <f t="shared" ca="1" si="223"/>
        <v>0</v>
      </c>
      <c r="X1300" s="677">
        <f t="shared" ca="1" si="225"/>
        <v>0</v>
      </c>
      <c r="Y1300" s="677">
        <f t="shared" ca="1" si="225"/>
        <v>0</v>
      </c>
      <c r="Z1300" s="677">
        <f t="shared" ca="1" si="225"/>
        <v>0</v>
      </c>
      <c r="AA1300" t="str">
        <f t="shared" si="220"/>
        <v>ASR_COMP</v>
      </c>
      <c r="AB1300" s="957">
        <f t="shared" si="221"/>
        <v>44682</v>
      </c>
      <c r="AC1300" t="str">
        <f t="shared" si="222"/>
        <v>Unaudited</v>
      </c>
    </row>
    <row r="1301" spans="1:29" x14ac:dyDescent="0.25">
      <c r="A1301" t="s">
        <v>423</v>
      </c>
      <c r="B1301" t="s">
        <v>1388</v>
      </c>
      <c r="C1301" t="s">
        <v>1389</v>
      </c>
      <c r="D1301">
        <v>1900</v>
      </c>
      <c r="E1301" s="957">
        <v>1</v>
      </c>
      <c r="F1301" t="s">
        <v>443</v>
      </c>
      <c r="G1301" s="957">
        <v>274</v>
      </c>
      <c r="H1301" t="s">
        <v>385</v>
      </c>
      <c r="I1301" s="937" t="s">
        <v>491</v>
      </c>
      <c r="J1301" s="937" t="s">
        <v>447</v>
      </c>
      <c r="K1301" s="937" t="s">
        <v>437</v>
      </c>
      <c r="L1301" s="937" t="s">
        <v>170</v>
      </c>
      <c r="M1301" s="958" t="s">
        <v>40</v>
      </c>
      <c r="N1301" s="677">
        <f t="shared" ca="1" si="218"/>
        <v>14554.577657946957</v>
      </c>
      <c r="O1301" s="677">
        <f t="shared" ca="1" si="226"/>
        <v>12078.786715513375</v>
      </c>
      <c r="P1301" s="677">
        <f t="shared" ca="1" si="226"/>
        <v>380.35583228880319</v>
      </c>
      <c r="Q1301" s="677">
        <f t="shared" ca="1" si="226"/>
        <v>891.29036391624822</v>
      </c>
      <c r="R1301" s="677">
        <f t="shared" ca="1" si="226"/>
        <v>181.08626513224988</v>
      </c>
      <c r="S1301" s="677">
        <f t="shared" ca="1" si="226"/>
        <v>359.85091712423883</v>
      </c>
      <c r="T1301" s="677">
        <f t="shared" ca="1" si="226"/>
        <v>0</v>
      </c>
      <c r="U1301" s="677">
        <f t="shared" ca="1" si="226"/>
        <v>7.6794340794950271</v>
      </c>
      <c r="V1301" s="677">
        <f t="shared" ca="1" si="224"/>
        <v>19.170091500251718</v>
      </c>
      <c r="W1301" s="677">
        <f t="shared" ca="1" si="223"/>
        <v>1.8796971613719389</v>
      </c>
      <c r="X1301" s="677">
        <f t="shared" ca="1" si="225"/>
        <v>578.4633658220389</v>
      </c>
      <c r="Y1301" s="677">
        <f t="shared" ca="1" si="225"/>
        <v>56.014975408883771</v>
      </c>
      <c r="Z1301" s="677">
        <f t="shared" ca="1" si="225"/>
        <v>0</v>
      </c>
      <c r="AA1301" t="str">
        <f t="shared" si="220"/>
        <v>ASR_COMP</v>
      </c>
      <c r="AB1301" s="957">
        <f t="shared" si="221"/>
        <v>44682</v>
      </c>
      <c r="AC1301" t="str">
        <f t="shared" si="222"/>
        <v>Unaudited</v>
      </c>
    </row>
    <row r="1302" spans="1:29" x14ac:dyDescent="0.25">
      <c r="A1302" t="s">
        <v>423</v>
      </c>
      <c r="B1302" t="s">
        <v>1388</v>
      </c>
      <c r="C1302" t="s">
        <v>1389</v>
      </c>
      <c r="D1302">
        <v>1900</v>
      </c>
      <c r="E1302" s="957">
        <v>1</v>
      </c>
      <c r="F1302" t="s">
        <v>443</v>
      </c>
      <c r="G1302" s="957">
        <v>274</v>
      </c>
      <c r="H1302" t="s">
        <v>385</v>
      </c>
      <c r="I1302" s="937" t="s">
        <v>491</v>
      </c>
      <c r="J1302" s="937" t="s">
        <v>447</v>
      </c>
      <c r="K1302" s="937" t="s">
        <v>437</v>
      </c>
      <c r="L1302" s="953" t="s">
        <v>171</v>
      </c>
      <c r="M1302" s="958" t="s">
        <v>332</v>
      </c>
      <c r="N1302" s="677">
        <f t="shared" ca="1" si="218"/>
        <v>0</v>
      </c>
      <c r="O1302" s="677">
        <f t="shared" ca="1" si="226"/>
        <v>0</v>
      </c>
      <c r="P1302" s="677">
        <f t="shared" ca="1" si="226"/>
        <v>0</v>
      </c>
      <c r="Q1302" s="677">
        <f t="shared" ca="1" si="226"/>
        <v>0</v>
      </c>
      <c r="R1302" s="677">
        <f t="shared" ca="1" si="226"/>
        <v>0</v>
      </c>
      <c r="S1302" s="677">
        <f t="shared" ca="1" si="226"/>
        <v>0</v>
      </c>
      <c r="T1302" s="677">
        <f t="shared" ca="1" si="226"/>
        <v>0</v>
      </c>
      <c r="U1302" s="677">
        <f t="shared" ca="1" si="226"/>
        <v>0</v>
      </c>
      <c r="V1302" s="677">
        <f t="shared" ca="1" si="224"/>
        <v>0</v>
      </c>
      <c r="W1302" s="677">
        <f t="shared" ca="1" si="223"/>
        <v>0</v>
      </c>
      <c r="X1302" s="677">
        <f t="shared" ca="1" si="225"/>
        <v>0</v>
      </c>
      <c r="Y1302" s="677">
        <f t="shared" ca="1" si="225"/>
        <v>0</v>
      </c>
      <c r="Z1302" s="677">
        <f t="shared" ca="1" si="225"/>
        <v>0</v>
      </c>
      <c r="AA1302" t="str">
        <f t="shared" si="220"/>
        <v>ASR_COMP</v>
      </c>
      <c r="AB1302" s="957">
        <f t="shared" si="221"/>
        <v>44682</v>
      </c>
      <c r="AC1302" t="str">
        <f t="shared" si="222"/>
        <v>Unaudited</v>
      </c>
    </row>
    <row r="1303" spans="1:29" x14ac:dyDescent="0.25">
      <c r="A1303" t="s">
        <v>423</v>
      </c>
      <c r="B1303" t="s">
        <v>1388</v>
      </c>
      <c r="C1303" t="s">
        <v>1389</v>
      </c>
      <c r="D1303">
        <v>1900</v>
      </c>
      <c r="E1303" s="957">
        <v>1</v>
      </c>
      <c r="F1303" t="s">
        <v>443</v>
      </c>
      <c r="G1303" s="957">
        <v>274</v>
      </c>
      <c r="H1303" t="s">
        <v>385</v>
      </c>
      <c r="I1303" s="937" t="s">
        <v>491</v>
      </c>
      <c r="J1303" s="937" t="s">
        <v>453</v>
      </c>
      <c r="K1303" s="937" t="s">
        <v>438</v>
      </c>
      <c r="L1303" s="953" t="s">
        <v>124</v>
      </c>
      <c r="M1303" s="958" t="s">
        <v>27</v>
      </c>
      <c r="N1303" s="677">
        <f t="shared" ca="1" si="218"/>
        <v>3851730.8655336234</v>
      </c>
      <c r="O1303" s="677">
        <f t="shared" ca="1" si="226"/>
        <v>-3980.87067525564</v>
      </c>
      <c r="P1303" s="677">
        <f t="shared" ca="1" si="226"/>
        <v>3855711.7362088789</v>
      </c>
      <c r="Q1303" s="677">
        <f t="shared" ca="1" si="226"/>
        <v>0</v>
      </c>
      <c r="R1303" s="677">
        <f t="shared" ca="1" si="226"/>
        <v>0</v>
      </c>
      <c r="S1303" s="677">
        <f t="shared" ca="1" si="226"/>
        <v>0</v>
      </c>
      <c r="T1303" s="677">
        <f t="shared" ca="1" si="226"/>
        <v>0</v>
      </c>
      <c r="U1303" s="677">
        <f t="shared" ca="1" si="226"/>
        <v>0</v>
      </c>
      <c r="V1303" s="677">
        <f t="shared" ca="1" si="224"/>
        <v>0</v>
      </c>
      <c r="W1303" s="677">
        <f t="shared" ca="1" si="223"/>
        <v>0</v>
      </c>
      <c r="X1303" s="677">
        <f t="shared" ca="1" si="225"/>
        <v>0</v>
      </c>
      <c r="Y1303" s="677">
        <f t="shared" ca="1" si="225"/>
        <v>0</v>
      </c>
      <c r="Z1303" s="677">
        <f t="shared" ca="1" si="225"/>
        <v>0</v>
      </c>
      <c r="AA1303" t="str">
        <f t="shared" si="220"/>
        <v>ASR_COMP</v>
      </c>
      <c r="AB1303" s="957">
        <f t="shared" si="221"/>
        <v>44682</v>
      </c>
      <c r="AC1303" t="str">
        <f t="shared" si="222"/>
        <v>Unaudited</v>
      </c>
    </row>
    <row r="1304" spans="1:29" x14ac:dyDescent="0.25">
      <c r="A1304" t="s">
        <v>423</v>
      </c>
      <c r="B1304" t="s">
        <v>1388</v>
      </c>
      <c r="C1304" t="s">
        <v>1389</v>
      </c>
      <c r="D1304">
        <v>1900</v>
      </c>
      <c r="E1304" s="957">
        <v>1</v>
      </c>
      <c r="F1304" t="s">
        <v>443</v>
      </c>
      <c r="G1304" s="957">
        <v>274</v>
      </c>
      <c r="H1304" t="s">
        <v>385</v>
      </c>
      <c r="I1304" s="937" t="s">
        <v>491</v>
      </c>
      <c r="J1304" s="937" t="s">
        <v>453</v>
      </c>
      <c r="K1304" s="937" t="s">
        <v>438</v>
      </c>
      <c r="L1304" s="937" t="s">
        <v>125</v>
      </c>
      <c r="M1304" s="958" t="s">
        <v>100</v>
      </c>
      <c r="N1304" s="677">
        <f t="shared" ca="1" si="218"/>
        <v>193086.94443038467</v>
      </c>
      <c r="O1304" s="677">
        <f t="shared" ca="1" si="226"/>
        <v>85864.104874677651</v>
      </c>
      <c r="P1304" s="677">
        <f t="shared" ca="1" si="226"/>
        <v>107222.83955570703</v>
      </c>
      <c r="Q1304" s="677">
        <f t="shared" ca="1" si="226"/>
        <v>0</v>
      </c>
      <c r="R1304" s="677">
        <f t="shared" ca="1" si="226"/>
        <v>0</v>
      </c>
      <c r="S1304" s="677">
        <f t="shared" ca="1" si="226"/>
        <v>0</v>
      </c>
      <c r="T1304" s="677">
        <f t="shared" ca="1" si="226"/>
        <v>0</v>
      </c>
      <c r="U1304" s="677">
        <f t="shared" ca="1" si="226"/>
        <v>0</v>
      </c>
      <c r="V1304" s="677">
        <f t="shared" ca="1" si="224"/>
        <v>0</v>
      </c>
      <c r="W1304" s="677">
        <f t="shared" ca="1" si="223"/>
        <v>0</v>
      </c>
      <c r="X1304" s="677">
        <f t="shared" ca="1" si="225"/>
        <v>0</v>
      </c>
      <c r="Y1304" s="677">
        <f t="shared" ca="1" si="225"/>
        <v>0</v>
      </c>
      <c r="Z1304" s="677">
        <f t="shared" ca="1" si="225"/>
        <v>0</v>
      </c>
      <c r="AA1304" t="str">
        <f t="shared" si="220"/>
        <v>ASR_COMP</v>
      </c>
      <c r="AB1304" s="957">
        <f t="shared" si="221"/>
        <v>44682</v>
      </c>
      <c r="AC1304" t="str">
        <f t="shared" si="222"/>
        <v>Unaudited</v>
      </c>
    </row>
    <row r="1305" spans="1:29" x14ac:dyDescent="0.25">
      <c r="A1305" t="s">
        <v>423</v>
      </c>
      <c r="B1305" t="s">
        <v>1388</v>
      </c>
      <c r="C1305" t="s">
        <v>1389</v>
      </c>
      <c r="D1305">
        <v>1900</v>
      </c>
      <c r="E1305" s="957">
        <v>1</v>
      </c>
      <c r="F1305" t="s">
        <v>443</v>
      </c>
      <c r="G1305" s="957">
        <v>274</v>
      </c>
      <c r="H1305" t="s">
        <v>385</v>
      </c>
      <c r="I1305" s="958" t="s">
        <v>491</v>
      </c>
      <c r="J1305" s="958" t="s">
        <v>453</v>
      </c>
      <c r="K1305" s="958" t="s">
        <v>438</v>
      </c>
      <c r="L1305" s="937" t="s">
        <v>126</v>
      </c>
      <c r="M1305" s="958" t="s">
        <v>101</v>
      </c>
      <c r="N1305" s="677">
        <f t="shared" ca="1" si="218"/>
        <v>528553.84304663574</v>
      </c>
      <c r="O1305" s="677">
        <f t="shared" ca="1" si="226"/>
        <v>393859.67714564624</v>
      </c>
      <c r="P1305" s="677">
        <f t="shared" ca="1" si="226"/>
        <v>134694.16590098952</v>
      </c>
      <c r="Q1305" s="677">
        <f t="shared" ca="1" si="226"/>
        <v>0</v>
      </c>
      <c r="R1305" s="677">
        <f t="shared" ca="1" si="226"/>
        <v>0</v>
      </c>
      <c r="S1305" s="677">
        <f t="shared" ca="1" si="226"/>
        <v>0</v>
      </c>
      <c r="T1305" s="677">
        <f t="shared" ca="1" si="226"/>
        <v>0</v>
      </c>
      <c r="U1305" s="677">
        <f t="shared" ca="1" si="226"/>
        <v>0</v>
      </c>
      <c r="V1305" s="677">
        <f t="shared" ca="1" si="224"/>
        <v>0</v>
      </c>
      <c r="W1305" s="677">
        <f t="shared" ca="1" si="223"/>
        <v>0</v>
      </c>
      <c r="X1305" s="677">
        <f t="shared" ca="1" si="225"/>
        <v>0</v>
      </c>
      <c r="Y1305" s="677">
        <f t="shared" ca="1" si="225"/>
        <v>0</v>
      </c>
      <c r="Z1305" s="677">
        <f t="shared" ca="1" si="225"/>
        <v>0</v>
      </c>
      <c r="AA1305" t="str">
        <f t="shared" si="220"/>
        <v>ASR_COMP</v>
      </c>
      <c r="AB1305" s="957">
        <f t="shared" si="221"/>
        <v>44682</v>
      </c>
      <c r="AC1305" t="str">
        <f t="shared" si="222"/>
        <v>Unaudited</v>
      </c>
    </row>
    <row r="1306" spans="1:29" x14ac:dyDescent="0.25">
      <c r="A1306" t="s">
        <v>423</v>
      </c>
      <c r="B1306" t="s">
        <v>1388</v>
      </c>
      <c r="C1306" t="s">
        <v>1389</v>
      </c>
      <c r="D1306">
        <v>1900</v>
      </c>
      <c r="E1306" s="957">
        <v>1</v>
      </c>
      <c r="F1306" t="s">
        <v>443</v>
      </c>
      <c r="G1306" s="957">
        <v>274</v>
      </c>
      <c r="H1306" t="s">
        <v>385</v>
      </c>
      <c r="I1306" s="937" t="s">
        <v>491</v>
      </c>
      <c r="J1306" s="937" t="s">
        <v>453</v>
      </c>
      <c r="K1306" s="937" t="s">
        <v>438</v>
      </c>
      <c r="L1306" s="937" t="s">
        <v>127</v>
      </c>
      <c r="M1306" s="958" t="s">
        <v>102</v>
      </c>
      <c r="N1306" s="677">
        <f t="shared" ca="1" si="218"/>
        <v>126135.34763172509</v>
      </c>
      <c r="O1306" s="677">
        <f t="shared" ca="1" si="226"/>
        <v>75688.012539862364</v>
      </c>
      <c r="P1306" s="677">
        <f t="shared" ca="1" si="226"/>
        <v>50447.335091862726</v>
      </c>
      <c r="Q1306" s="677">
        <f t="shared" ca="1" si="226"/>
        <v>0</v>
      </c>
      <c r="R1306" s="677">
        <f t="shared" ca="1" si="226"/>
        <v>0</v>
      </c>
      <c r="S1306" s="677">
        <f t="shared" ca="1" si="226"/>
        <v>0</v>
      </c>
      <c r="T1306" s="677">
        <f t="shared" ca="1" si="226"/>
        <v>0</v>
      </c>
      <c r="U1306" s="677">
        <f t="shared" ca="1" si="226"/>
        <v>0</v>
      </c>
      <c r="V1306" s="677">
        <f t="shared" ca="1" si="224"/>
        <v>0</v>
      </c>
      <c r="W1306" s="677">
        <f t="shared" ca="1" si="223"/>
        <v>0</v>
      </c>
      <c r="X1306" s="677">
        <f t="shared" ca="1" si="225"/>
        <v>0</v>
      </c>
      <c r="Y1306" s="677">
        <f t="shared" ca="1" si="225"/>
        <v>0</v>
      </c>
      <c r="Z1306" s="677">
        <f t="shared" ca="1" si="225"/>
        <v>0</v>
      </c>
      <c r="AA1306" t="str">
        <f t="shared" si="220"/>
        <v>ASR_COMP</v>
      </c>
      <c r="AB1306" s="957">
        <f t="shared" si="221"/>
        <v>44682</v>
      </c>
      <c r="AC1306" t="str">
        <f t="shared" si="222"/>
        <v>Unaudited</v>
      </c>
    </row>
    <row r="1307" spans="1:29" x14ac:dyDescent="0.25">
      <c r="A1307" t="s">
        <v>423</v>
      </c>
      <c r="B1307" t="s">
        <v>1388</v>
      </c>
      <c r="C1307" t="s">
        <v>1389</v>
      </c>
      <c r="D1307">
        <v>1900</v>
      </c>
      <c r="E1307" s="957">
        <v>1</v>
      </c>
      <c r="F1307" t="s">
        <v>443</v>
      </c>
      <c r="G1307" s="957">
        <v>274</v>
      </c>
      <c r="H1307" t="s">
        <v>385</v>
      </c>
      <c r="I1307" s="937" t="s">
        <v>491</v>
      </c>
      <c r="J1307" s="937" t="s">
        <v>453</v>
      </c>
      <c r="K1307" s="937" t="s">
        <v>438</v>
      </c>
      <c r="L1307" s="937" t="s">
        <v>128</v>
      </c>
      <c r="M1307" s="958" t="s">
        <v>103</v>
      </c>
      <c r="N1307" s="677">
        <f t="shared" ca="1" si="218"/>
        <v>437997.36843764596</v>
      </c>
      <c r="O1307" s="677">
        <f t="shared" ca="1" si="226"/>
        <v>84314.806247057903</v>
      </c>
      <c r="P1307" s="677">
        <f t="shared" ca="1" si="226"/>
        <v>353682.56219058804</v>
      </c>
      <c r="Q1307" s="677">
        <f t="shared" ca="1" si="226"/>
        <v>0</v>
      </c>
      <c r="R1307" s="677">
        <f t="shared" ca="1" si="226"/>
        <v>0</v>
      </c>
      <c r="S1307" s="677">
        <f t="shared" ca="1" si="226"/>
        <v>0</v>
      </c>
      <c r="T1307" s="677">
        <f t="shared" ca="1" si="226"/>
        <v>0</v>
      </c>
      <c r="U1307" s="677">
        <f t="shared" ca="1" si="226"/>
        <v>0</v>
      </c>
      <c r="V1307" s="677">
        <f t="shared" ca="1" si="224"/>
        <v>0</v>
      </c>
      <c r="W1307" s="677">
        <f t="shared" ca="1" si="223"/>
        <v>0</v>
      </c>
      <c r="X1307" s="677">
        <f t="shared" ca="1" si="225"/>
        <v>0</v>
      </c>
      <c r="Y1307" s="677">
        <f t="shared" ca="1" si="225"/>
        <v>0</v>
      </c>
      <c r="Z1307" s="677">
        <f t="shared" ca="1" si="225"/>
        <v>0</v>
      </c>
      <c r="AA1307" t="str">
        <f t="shared" si="220"/>
        <v>ASR_COMP</v>
      </c>
      <c r="AB1307" s="957">
        <f t="shared" si="221"/>
        <v>44682</v>
      </c>
      <c r="AC1307" t="str">
        <f t="shared" si="222"/>
        <v>Unaudited</v>
      </c>
    </row>
    <row r="1308" spans="1:29" x14ac:dyDescent="0.25">
      <c r="A1308" t="s">
        <v>423</v>
      </c>
      <c r="B1308" t="s">
        <v>1388</v>
      </c>
      <c r="C1308" t="s">
        <v>1389</v>
      </c>
      <c r="D1308">
        <v>1900</v>
      </c>
      <c r="E1308" s="957">
        <v>1</v>
      </c>
      <c r="F1308" t="s">
        <v>443</v>
      </c>
      <c r="G1308" s="957">
        <v>274</v>
      </c>
      <c r="H1308" t="s">
        <v>385</v>
      </c>
      <c r="I1308" s="937" t="s">
        <v>491</v>
      </c>
      <c r="J1308" s="937" t="s">
        <v>453</v>
      </c>
      <c r="K1308" s="937" t="s">
        <v>438</v>
      </c>
      <c r="L1308" s="937" t="s">
        <v>129</v>
      </c>
      <c r="M1308" s="958" t="s">
        <v>28</v>
      </c>
      <c r="N1308" s="677">
        <f t="shared" ca="1" si="218"/>
        <v>88065.561817621303</v>
      </c>
      <c r="O1308" s="677">
        <f t="shared" ca="1" si="226"/>
        <v>88065.561817621303</v>
      </c>
      <c r="P1308" s="677">
        <f t="shared" ca="1" si="226"/>
        <v>0</v>
      </c>
      <c r="Q1308" s="677">
        <f t="shared" ca="1" si="226"/>
        <v>0</v>
      </c>
      <c r="R1308" s="677">
        <f t="shared" ca="1" si="226"/>
        <v>0</v>
      </c>
      <c r="S1308" s="677">
        <f t="shared" ca="1" si="226"/>
        <v>0</v>
      </c>
      <c r="T1308" s="677">
        <f t="shared" ca="1" si="226"/>
        <v>0</v>
      </c>
      <c r="U1308" s="677">
        <f t="shared" ca="1" si="226"/>
        <v>0</v>
      </c>
      <c r="V1308" s="677">
        <f t="shared" ca="1" si="224"/>
        <v>0</v>
      </c>
      <c r="W1308" s="677">
        <f t="shared" ca="1" si="223"/>
        <v>0</v>
      </c>
      <c r="X1308" s="677">
        <f t="shared" ca="1" si="225"/>
        <v>0</v>
      </c>
      <c r="Y1308" s="677">
        <f t="shared" ca="1" si="225"/>
        <v>0</v>
      </c>
      <c r="Z1308" s="677">
        <f t="shared" ca="1" si="225"/>
        <v>0</v>
      </c>
      <c r="AA1308" t="str">
        <f t="shared" si="220"/>
        <v>ASR_COMP</v>
      </c>
      <c r="AB1308" s="957">
        <f t="shared" si="221"/>
        <v>44682</v>
      </c>
      <c r="AC1308" t="str">
        <f t="shared" si="222"/>
        <v>Unaudited</v>
      </c>
    </row>
    <row r="1309" spans="1:29" x14ac:dyDescent="0.25">
      <c r="A1309" t="s">
        <v>423</v>
      </c>
      <c r="B1309" t="s">
        <v>1388</v>
      </c>
      <c r="C1309" t="s">
        <v>1389</v>
      </c>
      <c r="D1309">
        <v>1900</v>
      </c>
      <c r="E1309" s="957">
        <v>1</v>
      </c>
      <c r="F1309" t="s">
        <v>443</v>
      </c>
      <c r="G1309" s="957">
        <v>274</v>
      </c>
      <c r="H1309" t="s">
        <v>385</v>
      </c>
      <c r="I1309" s="958" t="s">
        <v>491</v>
      </c>
      <c r="J1309" s="958" t="s">
        <v>439</v>
      </c>
      <c r="K1309" s="958" t="s">
        <v>439</v>
      </c>
      <c r="L1309" s="937" t="s">
        <v>131</v>
      </c>
      <c r="M1309" s="958" t="s">
        <v>329</v>
      </c>
      <c r="N1309" s="677">
        <f t="shared" ca="1" si="218"/>
        <v>0</v>
      </c>
      <c r="O1309" s="677">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7">
        <f t="shared" ca="1" si="227"/>
        <v>0</v>
      </c>
      <c r="Q1309" s="677">
        <f t="shared" ca="1" si="227"/>
        <v>0</v>
      </c>
      <c r="R1309" s="677">
        <f t="shared" ca="1" si="227"/>
        <v>0</v>
      </c>
      <c r="S1309" s="677">
        <f t="shared" ca="1" si="227"/>
        <v>0</v>
      </c>
      <c r="T1309" s="677">
        <f t="shared" ca="1" si="227"/>
        <v>0</v>
      </c>
      <c r="U1309" s="677">
        <f t="shared" ca="1" si="227"/>
        <v>0</v>
      </c>
      <c r="V1309" s="677">
        <f t="shared" ca="1" si="224"/>
        <v>0</v>
      </c>
      <c r="W1309" s="677">
        <f t="shared" ca="1" si="223"/>
        <v>0</v>
      </c>
      <c r="X1309" s="677">
        <f t="shared" ca="1" si="225"/>
        <v>0</v>
      </c>
      <c r="Y1309" s="677">
        <f t="shared" ca="1" si="225"/>
        <v>0</v>
      </c>
      <c r="Z1309" s="677">
        <f t="shared" ca="1" si="225"/>
        <v>0</v>
      </c>
      <c r="AA1309" t="str">
        <f t="shared" si="220"/>
        <v>ASR_COMP</v>
      </c>
      <c r="AB1309" s="957">
        <f t="shared" si="221"/>
        <v>44682</v>
      </c>
      <c r="AC1309" t="str">
        <f t="shared" si="222"/>
        <v>Unaudited</v>
      </c>
    </row>
    <row r="1310" spans="1:29" x14ac:dyDescent="0.25">
      <c r="A1310" t="s">
        <v>423</v>
      </c>
      <c r="B1310" t="s">
        <v>1388</v>
      </c>
      <c r="C1310" t="s">
        <v>1389</v>
      </c>
      <c r="D1310">
        <v>1900</v>
      </c>
      <c r="E1310" s="957">
        <v>1</v>
      </c>
      <c r="F1310" t="s">
        <v>443</v>
      </c>
      <c r="G1310" s="957">
        <v>274</v>
      </c>
      <c r="H1310" t="s">
        <v>385</v>
      </c>
      <c r="I1310" s="958" t="s">
        <v>491</v>
      </c>
      <c r="J1310" s="958" t="s">
        <v>439</v>
      </c>
      <c r="K1310" s="958" t="s">
        <v>439</v>
      </c>
      <c r="L1310" s="937" t="s">
        <v>132</v>
      </c>
      <c r="M1310" s="958" t="s">
        <v>328</v>
      </c>
      <c r="N1310" s="677">
        <f t="shared" ca="1" si="218"/>
        <v>0</v>
      </c>
      <c r="O1310" s="677">
        <f t="shared" ca="1" si="227"/>
        <v>0</v>
      </c>
      <c r="P1310" s="677">
        <f t="shared" ca="1" si="227"/>
        <v>0</v>
      </c>
      <c r="Q1310" s="677">
        <f t="shared" ca="1" si="227"/>
        <v>0</v>
      </c>
      <c r="R1310" s="677">
        <f t="shared" ca="1" si="227"/>
        <v>0</v>
      </c>
      <c r="S1310" s="677">
        <f t="shared" ca="1" si="227"/>
        <v>0</v>
      </c>
      <c r="T1310" s="677">
        <f t="shared" ca="1" si="227"/>
        <v>0</v>
      </c>
      <c r="U1310" s="677">
        <f t="shared" ca="1" si="227"/>
        <v>0</v>
      </c>
      <c r="V1310" s="677">
        <f t="shared" ca="1" si="224"/>
        <v>0</v>
      </c>
      <c r="W1310" s="677">
        <f t="shared" ca="1" si="223"/>
        <v>0</v>
      </c>
      <c r="X1310" s="677">
        <f t="shared" ca="1" si="225"/>
        <v>0</v>
      </c>
      <c r="Y1310" s="677">
        <f t="shared" ca="1" si="225"/>
        <v>0</v>
      </c>
      <c r="Z1310" s="677">
        <f t="shared" ca="1" si="225"/>
        <v>0</v>
      </c>
      <c r="AA1310" t="str">
        <f t="shared" si="220"/>
        <v>ASR_COMP</v>
      </c>
      <c r="AB1310" s="957">
        <f t="shared" si="221"/>
        <v>44682</v>
      </c>
      <c r="AC1310" t="str">
        <f t="shared" si="222"/>
        <v>Unaudited</v>
      </c>
    </row>
    <row r="1311" spans="1:29" ht="30" x14ac:dyDescent="0.25">
      <c r="A1311" t="s">
        <v>423</v>
      </c>
      <c r="B1311" t="s">
        <v>1388</v>
      </c>
      <c r="C1311" t="s">
        <v>1389</v>
      </c>
      <c r="D1311">
        <v>1900</v>
      </c>
      <c r="E1311" s="957">
        <v>1</v>
      </c>
      <c r="F1311" t="s">
        <v>443</v>
      </c>
      <c r="G1311" s="957">
        <v>274</v>
      </c>
      <c r="H1311" t="s">
        <v>385</v>
      </c>
      <c r="I1311" s="958" t="s">
        <v>491</v>
      </c>
      <c r="J1311" s="958" t="s">
        <v>439</v>
      </c>
      <c r="K1311" s="958" t="s">
        <v>439</v>
      </c>
      <c r="L1311" s="937" t="s">
        <v>133</v>
      </c>
      <c r="M1311" s="958" t="s">
        <v>182</v>
      </c>
      <c r="N1311" s="677">
        <f t="shared" ca="1" si="218"/>
        <v>0</v>
      </c>
      <c r="O1311" s="677">
        <f t="shared" ca="1" si="227"/>
        <v>0</v>
      </c>
      <c r="P1311" s="677">
        <f t="shared" ca="1" si="227"/>
        <v>0</v>
      </c>
      <c r="Q1311" s="677">
        <f t="shared" ca="1" si="227"/>
        <v>0</v>
      </c>
      <c r="R1311" s="677">
        <f t="shared" ca="1" si="227"/>
        <v>0</v>
      </c>
      <c r="S1311" s="677">
        <f t="shared" ca="1" si="227"/>
        <v>0</v>
      </c>
      <c r="T1311" s="677">
        <f t="shared" ca="1" si="227"/>
        <v>0</v>
      </c>
      <c r="U1311" s="677">
        <f t="shared" ca="1" si="227"/>
        <v>0</v>
      </c>
      <c r="V1311" s="677">
        <f t="shared" ca="1" si="224"/>
        <v>0</v>
      </c>
      <c r="W1311" s="677">
        <f t="shared" ca="1" si="223"/>
        <v>0</v>
      </c>
      <c r="X1311" s="677">
        <f t="shared" ca="1" si="225"/>
        <v>0</v>
      </c>
      <c r="Y1311" s="677">
        <f t="shared" ca="1" si="225"/>
        <v>0</v>
      </c>
      <c r="Z1311" s="677">
        <f t="shared" ca="1" si="225"/>
        <v>0</v>
      </c>
      <c r="AA1311" t="str">
        <f t="shared" si="220"/>
        <v>ASR_COMP</v>
      </c>
      <c r="AB1311" s="957">
        <f t="shared" si="221"/>
        <v>44682</v>
      </c>
      <c r="AC1311" t="str">
        <f t="shared" si="222"/>
        <v>Unaudited</v>
      </c>
    </row>
    <row r="1312" spans="1:29" x14ac:dyDescent="0.25">
      <c r="A1312" t="s">
        <v>423</v>
      </c>
      <c r="B1312" t="s">
        <v>1388</v>
      </c>
      <c r="C1312" t="s">
        <v>1389</v>
      </c>
      <c r="D1312">
        <v>1900</v>
      </c>
      <c r="E1312" s="957">
        <v>1</v>
      </c>
      <c r="F1312" t="s">
        <v>443</v>
      </c>
      <c r="G1312" s="957">
        <v>274</v>
      </c>
      <c r="H1312" t="s">
        <v>385</v>
      </c>
      <c r="I1312" s="958" t="s">
        <v>491</v>
      </c>
      <c r="J1312" s="958" t="s">
        <v>439</v>
      </c>
      <c r="K1312" s="958" t="s">
        <v>439</v>
      </c>
      <c r="L1312" s="937" t="s">
        <v>134</v>
      </c>
      <c r="M1312" s="958" t="s">
        <v>497</v>
      </c>
      <c r="N1312" s="677">
        <f t="shared" ca="1" si="218"/>
        <v>0</v>
      </c>
      <c r="O1312" s="677">
        <f t="shared" ca="1" si="227"/>
        <v>0</v>
      </c>
      <c r="P1312" s="677">
        <f t="shared" ca="1" si="227"/>
        <v>0</v>
      </c>
      <c r="Q1312" s="677">
        <f t="shared" ca="1" si="227"/>
        <v>0</v>
      </c>
      <c r="R1312" s="677">
        <f t="shared" ca="1" si="227"/>
        <v>0</v>
      </c>
      <c r="S1312" s="677">
        <f t="shared" ca="1" si="227"/>
        <v>0</v>
      </c>
      <c r="T1312" s="677">
        <f t="shared" ca="1" si="227"/>
        <v>0</v>
      </c>
      <c r="U1312" s="677">
        <f t="shared" ca="1" si="227"/>
        <v>0</v>
      </c>
      <c r="V1312" s="677">
        <f t="shared" ca="1" si="224"/>
        <v>0</v>
      </c>
      <c r="W1312" s="677">
        <f t="shared" ca="1" si="223"/>
        <v>0</v>
      </c>
      <c r="X1312" s="677">
        <f t="shared" ca="1" si="225"/>
        <v>0</v>
      </c>
      <c r="Y1312" s="677">
        <f t="shared" ca="1" si="225"/>
        <v>0</v>
      </c>
      <c r="Z1312" s="677">
        <f t="shared" ca="1" si="225"/>
        <v>0</v>
      </c>
      <c r="AA1312" t="str">
        <f t="shared" si="220"/>
        <v>ASR_COMP</v>
      </c>
      <c r="AB1312" s="957">
        <f t="shared" si="221"/>
        <v>44682</v>
      </c>
      <c r="AC1312" t="str">
        <f t="shared" si="222"/>
        <v>Unaudited</v>
      </c>
    </row>
    <row r="1313" spans="1:29" x14ac:dyDescent="0.25">
      <c r="A1313" t="s">
        <v>423</v>
      </c>
      <c r="B1313" t="s">
        <v>1388</v>
      </c>
      <c r="C1313" t="s">
        <v>1389</v>
      </c>
      <c r="D1313">
        <v>1900</v>
      </c>
      <c r="E1313" s="957">
        <v>1</v>
      </c>
      <c r="F1313" t="s">
        <v>443</v>
      </c>
      <c r="G1313" s="957">
        <v>274</v>
      </c>
      <c r="H1313" t="s">
        <v>385</v>
      </c>
      <c r="I1313" s="958" t="s">
        <v>491</v>
      </c>
      <c r="J1313" s="958" t="s">
        <v>439</v>
      </c>
      <c r="K1313" s="958" t="s">
        <v>439</v>
      </c>
      <c r="L1313" s="953" t="s">
        <v>135</v>
      </c>
      <c r="M1313" s="958" t="s">
        <v>498</v>
      </c>
      <c r="N1313" s="677">
        <f t="shared" ca="1" si="218"/>
        <v>0</v>
      </c>
      <c r="O1313" s="677">
        <f t="shared" ca="1" si="227"/>
        <v>0</v>
      </c>
      <c r="P1313" s="677">
        <f t="shared" ca="1" si="227"/>
        <v>0</v>
      </c>
      <c r="Q1313" s="677">
        <f t="shared" ca="1" si="227"/>
        <v>0</v>
      </c>
      <c r="R1313" s="677">
        <f t="shared" ca="1" si="227"/>
        <v>0</v>
      </c>
      <c r="S1313" s="677">
        <f t="shared" ca="1" si="227"/>
        <v>0</v>
      </c>
      <c r="T1313" s="677">
        <f t="shared" ca="1" si="227"/>
        <v>0</v>
      </c>
      <c r="U1313" s="677">
        <f t="shared" ca="1" si="227"/>
        <v>0</v>
      </c>
      <c r="V1313" s="677">
        <f t="shared" ca="1" si="224"/>
        <v>0</v>
      </c>
      <c r="W1313" s="677">
        <f t="shared" ca="1" si="223"/>
        <v>0</v>
      </c>
      <c r="X1313" s="677">
        <f t="shared" ca="1" si="225"/>
        <v>0</v>
      </c>
      <c r="Y1313" s="677">
        <f t="shared" ca="1" si="225"/>
        <v>0</v>
      </c>
      <c r="Z1313" s="677">
        <f t="shared" ca="1" si="225"/>
        <v>0</v>
      </c>
      <c r="AA1313" t="str">
        <f t="shared" si="220"/>
        <v>ASR_COMP</v>
      </c>
      <c r="AB1313" s="957">
        <f t="shared" si="221"/>
        <v>44682</v>
      </c>
      <c r="AC1313" t="str">
        <f t="shared" si="222"/>
        <v>Unaudited</v>
      </c>
    </row>
    <row r="1314" spans="1:29" x14ac:dyDescent="0.25">
      <c r="A1314" t="s">
        <v>423</v>
      </c>
      <c r="B1314" t="s">
        <v>1388</v>
      </c>
      <c r="C1314" t="s">
        <v>1389</v>
      </c>
      <c r="D1314">
        <v>1900</v>
      </c>
      <c r="E1314" s="957">
        <v>1</v>
      </c>
      <c r="F1314" t="s">
        <v>443</v>
      </c>
      <c r="G1314" s="957">
        <v>274</v>
      </c>
      <c r="H1314" t="s">
        <v>385</v>
      </c>
      <c r="I1314" s="958" t="s">
        <v>491</v>
      </c>
      <c r="J1314" s="958" t="s">
        <v>439</v>
      </c>
      <c r="K1314" s="958" t="s">
        <v>439</v>
      </c>
      <c r="L1314" s="937" t="s">
        <v>136</v>
      </c>
      <c r="M1314" s="958" t="s">
        <v>499</v>
      </c>
      <c r="N1314" s="677">
        <f t="shared" ca="1" si="218"/>
        <v>0</v>
      </c>
      <c r="O1314" s="677">
        <f t="shared" ca="1" si="227"/>
        <v>0</v>
      </c>
      <c r="P1314" s="677">
        <f t="shared" ca="1" si="227"/>
        <v>0</v>
      </c>
      <c r="Q1314" s="677">
        <f t="shared" ca="1" si="227"/>
        <v>0</v>
      </c>
      <c r="R1314" s="677">
        <f t="shared" ca="1" si="227"/>
        <v>0</v>
      </c>
      <c r="S1314" s="677">
        <f t="shared" ca="1" si="227"/>
        <v>0</v>
      </c>
      <c r="T1314" s="677">
        <f t="shared" ca="1" si="227"/>
        <v>0</v>
      </c>
      <c r="U1314" s="677">
        <f t="shared" ca="1" si="227"/>
        <v>0</v>
      </c>
      <c r="V1314" s="677">
        <f t="shared" ca="1" si="224"/>
        <v>0</v>
      </c>
      <c r="W1314" s="677">
        <f t="shared" ca="1" si="223"/>
        <v>0</v>
      </c>
      <c r="X1314" s="677">
        <f t="shared" ca="1" si="225"/>
        <v>0</v>
      </c>
      <c r="Y1314" s="677">
        <f t="shared" ca="1" si="225"/>
        <v>0</v>
      </c>
      <c r="Z1314" s="677">
        <f t="shared" ca="1" si="225"/>
        <v>0</v>
      </c>
      <c r="AA1314" t="str">
        <f t="shared" si="220"/>
        <v>ASR_COMP</v>
      </c>
      <c r="AB1314" s="957">
        <f t="shared" si="221"/>
        <v>44682</v>
      </c>
      <c r="AC1314" t="str">
        <f t="shared" si="222"/>
        <v>Unaudited</v>
      </c>
    </row>
    <row r="1315" spans="1:29" x14ac:dyDescent="0.25">
      <c r="A1315" t="s">
        <v>423</v>
      </c>
      <c r="B1315" t="s">
        <v>1388</v>
      </c>
      <c r="C1315" t="s">
        <v>1389</v>
      </c>
      <c r="D1315">
        <v>1900</v>
      </c>
      <c r="E1315" s="957">
        <v>1</v>
      </c>
      <c r="F1315" t="s">
        <v>443</v>
      </c>
      <c r="G1315" s="957">
        <v>274</v>
      </c>
      <c r="H1315" t="s">
        <v>385</v>
      </c>
      <c r="I1315" s="937" t="s">
        <v>492</v>
      </c>
      <c r="J1315" s="937" t="s">
        <v>26</v>
      </c>
      <c r="K1315" s="937" t="s">
        <v>26</v>
      </c>
      <c r="L1315" s="937" t="s">
        <v>272</v>
      </c>
      <c r="M1315" s="958" t="s">
        <v>26</v>
      </c>
      <c r="N1315" s="677">
        <f t="shared" ca="1" si="218"/>
        <v>-572177.09616795764</v>
      </c>
      <c r="O1315" s="677">
        <f t="shared" ca="1" si="227"/>
        <v>0</v>
      </c>
      <c r="P1315" s="677">
        <f t="shared" ca="1" si="227"/>
        <v>0</v>
      </c>
      <c r="Q1315" s="677">
        <f t="shared" ca="1" si="227"/>
        <v>0</v>
      </c>
      <c r="R1315" s="677">
        <f t="shared" ca="1" si="227"/>
        <v>0</v>
      </c>
      <c r="S1315" s="677">
        <f t="shared" ca="1" si="227"/>
        <v>0</v>
      </c>
      <c r="T1315" s="677">
        <f t="shared" ca="1" si="227"/>
        <v>0</v>
      </c>
      <c r="U1315" s="677">
        <f t="shared" ca="1" si="227"/>
        <v>0</v>
      </c>
      <c r="V1315" s="677">
        <f t="shared" ca="1" si="224"/>
        <v>0</v>
      </c>
      <c r="W1315" s="677">
        <f t="shared" ca="1" si="223"/>
        <v>0</v>
      </c>
      <c r="X1315" s="677">
        <f t="shared" ca="1" si="225"/>
        <v>0</v>
      </c>
      <c r="Y1315" s="677">
        <f t="shared" ca="1" si="225"/>
        <v>0</v>
      </c>
      <c r="Z1315" s="677">
        <f t="shared" ca="1" si="225"/>
        <v>0</v>
      </c>
      <c r="AA1315" t="str">
        <f t="shared" si="220"/>
        <v>ASR_COMP</v>
      </c>
      <c r="AB1315" s="957">
        <f t="shared" si="221"/>
        <v>44682</v>
      </c>
      <c r="AC1315" t="str">
        <f t="shared" si="222"/>
        <v>Unaudited</v>
      </c>
    </row>
    <row r="1316" spans="1:29" x14ac:dyDescent="0.25">
      <c r="A1316" t="s">
        <v>423</v>
      </c>
      <c r="B1316" t="s">
        <v>1388</v>
      </c>
      <c r="C1316" t="s">
        <v>1389</v>
      </c>
      <c r="D1316">
        <v>1900</v>
      </c>
      <c r="E1316" s="957">
        <v>1</v>
      </c>
      <c r="F1316" t="s">
        <v>444</v>
      </c>
      <c r="G1316" s="957">
        <v>366</v>
      </c>
      <c r="H1316" t="s">
        <v>385</v>
      </c>
      <c r="I1316" s="958" t="s">
        <v>435</v>
      </c>
      <c r="J1316" s="958" t="s">
        <v>435</v>
      </c>
      <c r="K1316" s="958" t="s">
        <v>435</v>
      </c>
      <c r="L1316" s="937"/>
      <c r="M1316" s="958" t="s">
        <v>435</v>
      </c>
      <c r="N1316" s="677">
        <f t="shared" ca="1" si="218"/>
        <v>525883.15</v>
      </c>
      <c r="O1316" s="677">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436191.12</v>
      </c>
      <c r="P1316" s="677">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20041.21</v>
      </c>
      <c r="Q1316" s="677">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33577.07</v>
      </c>
      <c r="R1316" s="677">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10091.35</v>
      </c>
      <c r="S1316" s="677">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10089.349999999999</v>
      </c>
      <c r="T1316" s="677">
        <f t="shared" ca="1" si="228"/>
        <v>6311</v>
      </c>
      <c r="U1316" s="677">
        <f t="shared" ca="1" si="228"/>
        <v>161</v>
      </c>
      <c r="V1316" s="677">
        <f t="shared" ca="1" si="228"/>
        <v>1178</v>
      </c>
      <c r="W1316" s="677">
        <f t="shared" ca="1" si="223"/>
        <v>154</v>
      </c>
      <c r="X1316" s="677">
        <f t="shared" ca="1" si="228"/>
        <v>6887.05</v>
      </c>
      <c r="Y1316" s="677">
        <f t="shared" ca="1" si="228"/>
        <v>1202</v>
      </c>
      <c r="Z1316" s="677">
        <f t="shared" ca="1" si="228"/>
        <v>0</v>
      </c>
      <c r="AA1316" t="str">
        <f t="shared" si="220"/>
        <v>ASR_COMP</v>
      </c>
      <c r="AB1316" s="957">
        <f t="shared" si="221"/>
        <v>44682</v>
      </c>
      <c r="AC1316" t="str">
        <f t="shared" si="222"/>
        <v>Unaudited</v>
      </c>
    </row>
    <row r="1317" spans="1:29" x14ac:dyDescent="0.25">
      <c r="A1317" t="s">
        <v>423</v>
      </c>
      <c r="B1317" t="s">
        <v>1388</v>
      </c>
      <c r="C1317" t="s">
        <v>1389</v>
      </c>
      <c r="D1317">
        <v>1900</v>
      </c>
      <c r="E1317" s="957">
        <v>1</v>
      </c>
      <c r="F1317" t="s">
        <v>444</v>
      </c>
      <c r="G1317" s="957">
        <v>366</v>
      </c>
      <c r="H1317" t="s">
        <v>385</v>
      </c>
      <c r="I1317" s="937" t="s">
        <v>490</v>
      </c>
      <c r="J1317" s="937" t="s">
        <v>12</v>
      </c>
      <c r="K1317" s="937" t="s">
        <v>12</v>
      </c>
      <c r="L1317" s="937">
        <v>1.1000000000000001</v>
      </c>
      <c r="M1317" s="937" t="s">
        <v>12</v>
      </c>
      <c r="N1317" s="677">
        <f t="shared" ca="1" si="218"/>
        <v>147204705.30000001</v>
      </c>
      <c r="O1317" s="677">
        <f t="shared" ca="1" si="228"/>
        <v>78103609.140000001</v>
      </c>
      <c r="P1317" s="677">
        <f t="shared" ca="1" si="228"/>
        <v>9863664.6199999992</v>
      </c>
      <c r="Q1317" s="677">
        <f t="shared" ca="1" si="228"/>
        <v>30413738.41</v>
      </c>
      <c r="R1317" s="677">
        <f t="shared" ca="1" si="228"/>
        <v>13676536.41</v>
      </c>
      <c r="S1317" s="677">
        <f t="shared" ca="1" si="228"/>
        <v>2228618.6800000002</v>
      </c>
      <c r="T1317" s="677">
        <f t="shared" ca="1" si="228"/>
        <v>2113749.4299999997</v>
      </c>
      <c r="U1317" s="677">
        <f t="shared" ca="1" si="228"/>
        <v>27460.45</v>
      </c>
      <c r="V1317" s="677">
        <f t="shared" ca="1" si="228"/>
        <v>3449494.93</v>
      </c>
      <c r="W1317" s="677">
        <f t="shared" ca="1" si="223"/>
        <v>3923901.5199999996</v>
      </c>
      <c r="X1317" s="677">
        <f t="shared" ca="1" si="228"/>
        <v>825265.1599999998</v>
      </c>
      <c r="Y1317" s="677">
        <f t="shared" ca="1" si="228"/>
        <v>2578666.5500000003</v>
      </c>
      <c r="Z1317" s="677">
        <f t="shared" ca="1" si="228"/>
        <v>0</v>
      </c>
      <c r="AA1317" t="str">
        <f t="shared" si="220"/>
        <v>ASR_COMP</v>
      </c>
      <c r="AB1317" s="957">
        <f t="shared" si="221"/>
        <v>44682</v>
      </c>
      <c r="AC1317" t="str">
        <f t="shared" si="222"/>
        <v>Unaudited</v>
      </c>
    </row>
    <row r="1318" spans="1:29" x14ac:dyDescent="0.25">
      <c r="A1318" t="s">
        <v>423</v>
      </c>
      <c r="B1318" t="s">
        <v>1388</v>
      </c>
      <c r="C1318" t="s">
        <v>1389</v>
      </c>
      <c r="D1318">
        <v>1900</v>
      </c>
      <c r="E1318" s="957">
        <v>1</v>
      </c>
      <c r="F1318" t="s">
        <v>444</v>
      </c>
      <c r="G1318" s="957">
        <v>366</v>
      </c>
      <c r="H1318" t="s">
        <v>385</v>
      </c>
      <c r="I1318" s="937" t="s">
        <v>490</v>
      </c>
      <c r="J1318" s="937" t="s">
        <v>12</v>
      </c>
      <c r="K1318" s="937" t="s">
        <v>1331</v>
      </c>
      <c r="L1318" s="937" t="s">
        <v>1322</v>
      </c>
      <c r="M1318" s="958" t="s">
        <v>1331</v>
      </c>
      <c r="N1318" s="677">
        <f t="shared" ca="1" si="218"/>
        <v>1069833.7291449097</v>
      </c>
      <c r="O1318" s="677">
        <f t="shared" ca="1" si="228"/>
        <v>821706.61598177277</v>
      </c>
      <c r="P1318" s="677">
        <f t="shared" ca="1" si="228"/>
        <v>84925.41369918584</v>
      </c>
      <c r="Q1318" s="677">
        <f t="shared" ca="1" si="228"/>
        <v>52187.599435300086</v>
      </c>
      <c r="R1318" s="677">
        <f t="shared" ca="1" si="228"/>
        <v>20792.829098624257</v>
      </c>
      <c r="S1318" s="677">
        <f t="shared" ca="1" si="228"/>
        <v>31864.506475926697</v>
      </c>
      <c r="T1318" s="677">
        <f t="shared" ca="1" si="228"/>
        <v>19818.253679233665</v>
      </c>
      <c r="U1318" s="677">
        <f t="shared" ca="1" si="228"/>
        <v>553.93555050557541</v>
      </c>
      <c r="V1318" s="677">
        <f t="shared" ca="1" si="228"/>
        <v>5260.4965389169747</v>
      </c>
      <c r="W1318" s="677">
        <f t="shared" ca="1" si="223"/>
        <v>5397.3102686221946</v>
      </c>
      <c r="X1318" s="677">
        <f t="shared" ca="1" si="228"/>
        <v>20879.628729503747</v>
      </c>
      <c r="Y1318" s="677">
        <f t="shared" ca="1" si="228"/>
        <v>6447.1396873175427</v>
      </c>
      <c r="Z1318" s="677">
        <f t="shared" ca="1" si="228"/>
        <v>0</v>
      </c>
      <c r="AA1318" t="str">
        <f t="shared" si="220"/>
        <v>ASR_COMP</v>
      </c>
      <c r="AB1318" s="957">
        <f t="shared" si="221"/>
        <v>44682</v>
      </c>
      <c r="AC1318" t="str">
        <f t="shared" si="222"/>
        <v>Unaudited</v>
      </c>
    </row>
    <row r="1319" spans="1:29" x14ac:dyDescent="0.25">
      <c r="A1319" t="s">
        <v>423</v>
      </c>
      <c r="B1319" t="s">
        <v>1388</v>
      </c>
      <c r="C1319" t="s">
        <v>1389</v>
      </c>
      <c r="D1319">
        <v>1900</v>
      </c>
      <c r="E1319" s="957">
        <v>1</v>
      </c>
      <c r="F1319" t="s">
        <v>444</v>
      </c>
      <c r="G1319" s="957">
        <v>366</v>
      </c>
      <c r="H1319" t="s">
        <v>385</v>
      </c>
      <c r="I1319" s="937" t="s">
        <v>490</v>
      </c>
      <c r="J1319" s="937" t="s">
        <v>493</v>
      </c>
      <c r="K1319" s="937" t="s">
        <v>494</v>
      </c>
      <c r="L1319" s="937" t="s">
        <v>63</v>
      </c>
      <c r="M1319" s="958" t="s">
        <v>346</v>
      </c>
      <c r="N1319" s="677">
        <f t="shared" ca="1" si="218"/>
        <v>0</v>
      </c>
      <c r="O1319" s="677">
        <f t="shared" ca="1" si="228"/>
        <v>0</v>
      </c>
      <c r="P1319" s="677">
        <f t="shared" ca="1" si="228"/>
        <v>0</v>
      </c>
      <c r="Q1319" s="677">
        <f t="shared" ca="1" si="228"/>
        <v>0</v>
      </c>
      <c r="R1319" s="677">
        <f t="shared" ca="1" si="228"/>
        <v>0</v>
      </c>
      <c r="S1319" s="677">
        <f t="shared" ca="1" si="228"/>
        <v>0</v>
      </c>
      <c r="T1319" s="677">
        <f t="shared" ca="1" si="228"/>
        <v>0</v>
      </c>
      <c r="U1319" s="677">
        <f t="shared" ca="1" si="228"/>
        <v>0</v>
      </c>
      <c r="V1319" s="677">
        <f t="shared" ca="1" si="228"/>
        <v>0</v>
      </c>
      <c r="W1319" s="677">
        <f t="shared" ca="1" si="223"/>
        <v>0</v>
      </c>
      <c r="X1319" s="677">
        <f t="shared" ca="1" si="228"/>
        <v>0</v>
      </c>
      <c r="Y1319" s="677">
        <f t="shared" ca="1" si="228"/>
        <v>0</v>
      </c>
      <c r="Z1319" s="677">
        <f t="shared" ca="1" si="228"/>
        <v>0</v>
      </c>
      <c r="AA1319" t="str">
        <f t="shared" si="220"/>
        <v>ASR_COMP</v>
      </c>
      <c r="AB1319" s="957">
        <f t="shared" si="221"/>
        <v>44682</v>
      </c>
      <c r="AC1319" t="str">
        <f t="shared" si="222"/>
        <v>Unaudited</v>
      </c>
    </row>
    <row r="1320" spans="1:29" x14ac:dyDescent="0.25">
      <c r="A1320" t="s">
        <v>423</v>
      </c>
      <c r="B1320" t="s">
        <v>1388</v>
      </c>
      <c r="C1320" t="s">
        <v>1389</v>
      </c>
      <c r="D1320">
        <v>1900</v>
      </c>
      <c r="E1320" s="957">
        <v>1</v>
      </c>
      <c r="F1320" t="s">
        <v>444</v>
      </c>
      <c r="G1320" s="957">
        <v>366</v>
      </c>
      <c r="H1320" t="s">
        <v>385</v>
      </c>
      <c r="I1320" s="937" t="s">
        <v>490</v>
      </c>
      <c r="J1320" s="937" t="s">
        <v>493</v>
      </c>
      <c r="K1320" s="937" t="s">
        <v>1022</v>
      </c>
      <c r="L1320" s="937" t="s">
        <v>918</v>
      </c>
      <c r="M1320" s="958" t="s">
        <v>919</v>
      </c>
      <c r="N1320" s="677">
        <f t="shared" ca="1" si="218"/>
        <v>3364955.2899999972</v>
      </c>
      <c r="O1320" s="677">
        <f t="shared" ca="1" si="228"/>
        <v>3081737.9199999976</v>
      </c>
      <c r="P1320" s="677">
        <f t="shared" ca="1" si="228"/>
        <v>238665.50999999998</v>
      </c>
      <c r="Q1320" s="677">
        <f t="shared" ca="1" si="228"/>
        <v>22030.920000000002</v>
      </c>
      <c r="R1320" s="677">
        <f t="shared" ca="1" si="228"/>
        <v>11319.92</v>
      </c>
      <c r="S1320" s="677">
        <f t="shared" ca="1" si="228"/>
        <v>0</v>
      </c>
      <c r="T1320" s="677">
        <f t="shared" ca="1" si="228"/>
        <v>0</v>
      </c>
      <c r="U1320" s="677">
        <f t="shared" ca="1" si="228"/>
        <v>0</v>
      </c>
      <c r="V1320" s="677">
        <f t="shared" ca="1" si="228"/>
        <v>11201.02</v>
      </c>
      <c r="W1320" s="677">
        <f t="shared" ca="1" si="223"/>
        <v>0</v>
      </c>
      <c r="X1320" s="677">
        <f t="shared" ca="1" si="228"/>
        <v>0</v>
      </c>
      <c r="Y1320" s="677">
        <f t="shared" ca="1" si="228"/>
        <v>0</v>
      </c>
      <c r="Z1320" s="677">
        <f t="shared" ca="1" si="228"/>
        <v>0</v>
      </c>
      <c r="AA1320" t="str">
        <f t="shared" si="220"/>
        <v>ASR_COMP</v>
      </c>
      <c r="AB1320" s="957">
        <f t="shared" si="221"/>
        <v>44682</v>
      </c>
      <c r="AC1320" t="str">
        <f t="shared" si="222"/>
        <v>Unaudited</v>
      </c>
    </row>
    <row r="1321" spans="1:29" x14ac:dyDescent="0.25">
      <c r="A1321" t="s">
        <v>423</v>
      </c>
      <c r="B1321" t="s">
        <v>1388</v>
      </c>
      <c r="C1321" t="s">
        <v>1389</v>
      </c>
      <c r="D1321">
        <v>1900</v>
      </c>
      <c r="E1321" s="957">
        <v>1</v>
      </c>
      <c r="F1321" t="s">
        <v>444</v>
      </c>
      <c r="G1321" s="957">
        <v>366</v>
      </c>
      <c r="H1321" t="s">
        <v>385</v>
      </c>
      <c r="I1321" s="937" t="s">
        <v>490</v>
      </c>
      <c r="J1321" s="937" t="s">
        <v>13</v>
      </c>
      <c r="K1321" s="937" t="s">
        <v>495</v>
      </c>
      <c r="L1321" s="943" t="s">
        <v>97</v>
      </c>
      <c r="M1321" s="959" t="s">
        <v>149</v>
      </c>
      <c r="N1321" s="677">
        <f t="shared" ca="1" si="218"/>
        <v>0</v>
      </c>
      <c r="O1321" s="677">
        <f t="shared" ca="1" si="228"/>
        <v>0</v>
      </c>
      <c r="P1321" s="677">
        <f t="shared" ca="1" si="228"/>
        <v>0</v>
      </c>
      <c r="Q1321" s="677">
        <f t="shared" ca="1" si="228"/>
        <v>0</v>
      </c>
      <c r="R1321" s="677">
        <f t="shared" ca="1" si="228"/>
        <v>0</v>
      </c>
      <c r="S1321" s="677">
        <f t="shared" ca="1" si="228"/>
        <v>0</v>
      </c>
      <c r="T1321" s="677">
        <f t="shared" ca="1" si="228"/>
        <v>0</v>
      </c>
      <c r="U1321" s="677">
        <f t="shared" ca="1" si="228"/>
        <v>0</v>
      </c>
      <c r="V1321" s="677">
        <f t="shared" ca="1" si="228"/>
        <v>0</v>
      </c>
      <c r="W1321" s="677">
        <f t="shared" ca="1" si="223"/>
        <v>0</v>
      </c>
      <c r="X1321" s="677">
        <f t="shared" ca="1" si="228"/>
        <v>0</v>
      </c>
      <c r="Y1321" s="677">
        <f t="shared" ca="1" si="228"/>
        <v>0</v>
      </c>
      <c r="Z1321" s="677">
        <f t="shared" ca="1" si="228"/>
        <v>0</v>
      </c>
      <c r="AA1321" t="str">
        <f t="shared" si="220"/>
        <v>ASR_COMP</v>
      </c>
      <c r="AB1321" s="957">
        <f t="shared" si="221"/>
        <v>44682</v>
      </c>
      <c r="AC1321" t="str">
        <f t="shared" si="222"/>
        <v>Unaudited</v>
      </c>
    </row>
    <row r="1322" spans="1:29" x14ac:dyDescent="0.25">
      <c r="A1322" t="s">
        <v>423</v>
      </c>
      <c r="B1322" t="s">
        <v>1388</v>
      </c>
      <c r="C1322" t="s">
        <v>1389</v>
      </c>
      <c r="D1322">
        <v>1900</v>
      </c>
      <c r="E1322" s="957">
        <v>1</v>
      </c>
      <c r="F1322" t="s">
        <v>444</v>
      </c>
      <c r="G1322" s="957">
        <v>366</v>
      </c>
      <c r="H1322" t="s">
        <v>385</v>
      </c>
      <c r="I1322" s="937" t="s">
        <v>490</v>
      </c>
      <c r="J1322" s="937" t="s">
        <v>13</v>
      </c>
      <c r="K1322" s="937" t="s">
        <v>13</v>
      </c>
      <c r="L1322" s="937" t="s">
        <v>35</v>
      </c>
      <c r="M1322" s="958" t="s">
        <v>13</v>
      </c>
      <c r="N1322" s="677">
        <f t="shared" ca="1" si="218"/>
        <v>245536.29620363223</v>
      </c>
      <c r="O1322" s="677">
        <f t="shared" ca="1" si="228"/>
        <v>181175.8834609128</v>
      </c>
      <c r="P1322" s="677">
        <f t="shared" ca="1" si="228"/>
        <v>18724.976233579218</v>
      </c>
      <c r="Q1322" s="677">
        <f t="shared" ca="1" si="228"/>
        <v>23053.029803337042</v>
      </c>
      <c r="R1322" s="677">
        <f t="shared" ca="1" si="228"/>
        <v>9184.8966822193197</v>
      </c>
      <c r="S1322" s="677">
        <f t="shared" ca="1" si="228"/>
        <v>880.04371607447342</v>
      </c>
      <c r="T1322" s="677">
        <f t="shared" ca="1" si="228"/>
        <v>4369.6734931330911</v>
      </c>
      <c r="U1322" s="677">
        <f t="shared" ca="1" si="228"/>
        <v>15.298761984623155</v>
      </c>
      <c r="V1322" s="677">
        <f t="shared" ca="1" si="228"/>
        <v>2323.7394477657494</v>
      </c>
      <c r="W1322" s="677">
        <f t="shared" ca="1" si="223"/>
        <v>2384.1747048484267</v>
      </c>
      <c r="X1322" s="677">
        <f t="shared" ca="1" si="228"/>
        <v>576.65999224717075</v>
      </c>
      <c r="Y1322" s="677">
        <f t="shared" ca="1" si="228"/>
        <v>2847.919907530304</v>
      </c>
      <c r="Z1322" s="677">
        <f t="shared" ca="1" si="228"/>
        <v>0</v>
      </c>
      <c r="AA1322" t="str">
        <f t="shared" si="220"/>
        <v>ASR_COMP</v>
      </c>
      <c r="AB1322" s="957">
        <f t="shared" si="221"/>
        <v>44682</v>
      </c>
      <c r="AC1322" t="str">
        <f t="shared" si="222"/>
        <v>Unaudited</v>
      </c>
    </row>
    <row r="1323" spans="1:29" x14ac:dyDescent="0.25">
      <c r="A1323" t="s">
        <v>423</v>
      </c>
      <c r="B1323" t="s">
        <v>1388</v>
      </c>
      <c r="C1323" t="s">
        <v>1389</v>
      </c>
      <c r="D1323">
        <v>1900</v>
      </c>
      <c r="E1323" s="957">
        <v>1</v>
      </c>
      <c r="F1323" t="s">
        <v>444</v>
      </c>
      <c r="G1323" s="957">
        <v>366</v>
      </c>
      <c r="H1323" t="s">
        <v>385</v>
      </c>
      <c r="I1323" s="937" t="s">
        <v>491</v>
      </c>
      <c r="J1323" s="937" t="s">
        <v>447</v>
      </c>
      <c r="K1323" s="937" t="s">
        <v>0</v>
      </c>
      <c r="L1323" s="937">
        <v>2.1</v>
      </c>
      <c r="M1323" s="958" t="s">
        <v>150</v>
      </c>
      <c r="N1323" s="677">
        <f t="shared" ca="1" si="218"/>
        <v>17935833.002360184</v>
      </c>
      <c r="O1323" s="677">
        <f t="shared" ca="1" si="228"/>
        <v>9793039.8140193317</v>
      </c>
      <c r="P1323" s="677">
        <f t="shared" ca="1" si="228"/>
        <v>776248.17618988943</v>
      </c>
      <c r="Q1323" s="677">
        <f t="shared" ca="1" si="228"/>
        <v>4385581.9915890824</v>
      </c>
      <c r="R1323" s="677">
        <f t="shared" ca="1" si="228"/>
        <v>1750530.8376987705</v>
      </c>
      <c r="S1323" s="677">
        <f t="shared" ca="1" si="228"/>
        <v>116438.88379785056</v>
      </c>
      <c r="T1323" s="677">
        <f t="shared" ca="1" si="228"/>
        <v>128201.88</v>
      </c>
      <c r="U1323" s="677">
        <f t="shared" ca="1" si="228"/>
        <v>11893.938990733273</v>
      </c>
      <c r="V1323" s="677">
        <f t="shared" ca="1" si="228"/>
        <v>96704.976612547282</v>
      </c>
      <c r="W1323" s="677">
        <f t="shared" ca="1" si="223"/>
        <v>79700.974594034065</v>
      </c>
      <c r="X1323" s="677">
        <f t="shared" ca="1" si="228"/>
        <v>124729.94979215262</v>
      </c>
      <c r="Y1323" s="677">
        <f t="shared" ca="1" si="228"/>
        <v>672761.57907579211</v>
      </c>
      <c r="Z1323" s="677">
        <f t="shared" ca="1" si="228"/>
        <v>0</v>
      </c>
      <c r="AA1323" t="str">
        <f t="shared" si="220"/>
        <v>ASR_COMP</v>
      </c>
      <c r="AB1323" s="957">
        <f t="shared" si="221"/>
        <v>44682</v>
      </c>
      <c r="AC1323" t="str">
        <f t="shared" si="222"/>
        <v>Unaudited</v>
      </c>
    </row>
    <row r="1324" spans="1:29" ht="30" x14ac:dyDescent="0.25">
      <c r="A1324" t="s">
        <v>423</v>
      </c>
      <c r="B1324" t="s">
        <v>1388</v>
      </c>
      <c r="C1324" t="s">
        <v>1389</v>
      </c>
      <c r="D1324">
        <v>1900</v>
      </c>
      <c r="E1324" s="957">
        <v>1</v>
      </c>
      <c r="F1324" t="s">
        <v>444</v>
      </c>
      <c r="G1324" s="957">
        <v>366</v>
      </c>
      <c r="H1324" t="s">
        <v>385</v>
      </c>
      <c r="I1324" s="937" t="s">
        <v>491</v>
      </c>
      <c r="J1324" s="937" t="s">
        <v>447</v>
      </c>
      <c r="K1324" s="937" t="s">
        <v>0</v>
      </c>
      <c r="L1324" s="937">
        <v>2.2000000000000002</v>
      </c>
      <c r="M1324" s="958" t="s">
        <v>151</v>
      </c>
      <c r="N1324" s="677">
        <f t="shared" ca="1" si="218"/>
        <v>3150805.5929740146</v>
      </c>
      <c r="O1324" s="677">
        <f t="shared" ca="1" si="228"/>
        <v>2112425.6396803358</v>
      </c>
      <c r="P1324" s="677">
        <f t="shared" ca="1" si="228"/>
        <v>126098.25471395487</v>
      </c>
      <c r="Q1324" s="677">
        <f t="shared" ca="1" si="228"/>
        <v>794279.77685172041</v>
      </c>
      <c r="R1324" s="677">
        <f t="shared" ca="1" si="228"/>
        <v>289164.8952240668</v>
      </c>
      <c r="S1324" s="677">
        <f t="shared" ca="1" si="228"/>
        <v>-131032.40516045911</v>
      </c>
      <c r="T1324" s="677">
        <f t="shared" ca="1" si="228"/>
        <v>0</v>
      </c>
      <c r="U1324" s="677">
        <f t="shared" ca="1" si="228"/>
        <v>-18946.405766439257</v>
      </c>
      <c r="V1324" s="677">
        <f t="shared" ca="1" si="228"/>
        <v>15271.092839640443</v>
      </c>
      <c r="W1324" s="677">
        <f t="shared" ca="1" si="223"/>
        <v>26730.148225178058</v>
      </c>
      <c r="X1324" s="677">
        <f t="shared" ca="1" si="228"/>
        <v>-199792.96555322953</v>
      </c>
      <c r="Y1324" s="677">
        <f t="shared" ca="1" si="228"/>
        <v>136607.56191924645</v>
      </c>
      <c r="Z1324" s="677">
        <f t="shared" ca="1" si="228"/>
        <v>0</v>
      </c>
      <c r="AA1324" t="str">
        <f t="shared" si="220"/>
        <v>ASR_COMP</v>
      </c>
      <c r="AB1324" s="957">
        <f t="shared" si="221"/>
        <v>44682</v>
      </c>
      <c r="AC1324" t="str">
        <f t="shared" si="222"/>
        <v>Unaudited</v>
      </c>
    </row>
    <row r="1325" spans="1:29" x14ac:dyDescent="0.25">
      <c r="A1325" t="s">
        <v>423</v>
      </c>
      <c r="B1325" t="s">
        <v>1388</v>
      </c>
      <c r="C1325" t="s">
        <v>1389</v>
      </c>
      <c r="D1325">
        <v>1900</v>
      </c>
      <c r="E1325" s="957">
        <v>1</v>
      </c>
      <c r="F1325" t="s">
        <v>444</v>
      </c>
      <c r="G1325" s="957">
        <v>366</v>
      </c>
      <c r="H1325" t="s">
        <v>385</v>
      </c>
      <c r="I1325" s="937" t="s">
        <v>491</v>
      </c>
      <c r="J1325" s="937" t="s">
        <v>447</v>
      </c>
      <c r="K1325" s="937" t="s">
        <v>0</v>
      </c>
      <c r="L1325" s="937">
        <v>2.2999999999999998</v>
      </c>
      <c r="M1325" s="958" t="s">
        <v>152</v>
      </c>
      <c r="N1325" s="677">
        <f t="shared" ca="1" si="218"/>
        <v>7272061.3545697192</v>
      </c>
      <c r="O1325" s="677">
        <f t="shared" ca="1" si="228"/>
        <v>5546613.3930711709</v>
      </c>
      <c r="P1325" s="677">
        <f t="shared" ca="1" si="228"/>
        <v>575454.34778894717</v>
      </c>
      <c r="Q1325" s="677">
        <f t="shared" ca="1" si="228"/>
        <v>604978.8468789719</v>
      </c>
      <c r="R1325" s="677">
        <f t="shared" ca="1" si="228"/>
        <v>364168.72676184622</v>
      </c>
      <c r="S1325" s="677">
        <f t="shared" ca="1" si="228"/>
        <v>12439.556156291304</v>
      </c>
      <c r="T1325" s="677">
        <f t="shared" ca="1" si="228"/>
        <v>56669.849999999984</v>
      </c>
      <c r="U1325" s="677">
        <f t="shared" ca="1" si="228"/>
        <v>779.51809938748374</v>
      </c>
      <c r="V1325" s="677">
        <f t="shared" ca="1" si="228"/>
        <v>44713.859748877192</v>
      </c>
      <c r="W1325" s="677">
        <f t="shared" ca="1" si="223"/>
        <v>7658.3992751119913</v>
      </c>
      <c r="X1325" s="677">
        <f t="shared" ca="1" si="228"/>
        <v>6770.1590250123763</v>
      </c>
      <c r="Y1325" s="677">
        <f t="shared" ca="1" si="228"/>
        <v>51814.697764102872</v>
      </c>
      <c r="Z1325" s="677">
        <f t="shared" ca="1" si="228"/>
        <v>0</v>
      </c>
      <c r="AA1325" t="str">
        <f t="shared" si="220"/>
        <v>ASR_COMP</v>
      </c>
      <c r="AB1325" s="957">
        <f t="shared" si="221"/>
        <v>44682</v>
      </c>
      <c r="AC1325" t="str">
        <f t="shared" si="222"/>
        <v>Unaudited</v>
      </c>
    </row>
    <row r="1326" spans="1:29" x14ac:dyDescent="0.25">
      <c r="A1326" t="s">
        <v>423</v>
      </c>
      <c r="B1326" t="s">
        <v>1388</v>
      </c>
      <c r="C1326" t="s">
        <v>1389</v>
      </c>
      <c r="D1326">
        <v>1900</v>
      </c>
      <c r="E1326" s="957">
        <v>1</v>
      </c>
      <c r="F1326" t="s">
        <v>444</v>
      </c>
      <c r="G1326" s="957">
        <v>366</v>
      </c>
      <c r="H1326" t="s">
        <v>385</v>
      </c>
      <c r="I1326" s="937" t="s">
        <v>491</v>
      </c>
      <c r="J1326" s="937" t="s">
        <v>447</v>
      </c>
      <c r="K1326" s="937" t="s">
        <v>0</v>
      </c>
      <c r="L1326" s="937">
        <v>2.4</v>
      </c>
      <c r="M1326" s="958" t="s">
        <v>153</v>
      </c>
      <c r="N1326" s="677">
        <f t="shared" ca="1" si="218"/>
        <v>6866330.5558747863</v>
      </c>
      <c r="O1326" s="677">
        <f t="shared" ca="1" si="228"/>
        <v>4459787.9192236597</v>
      </c>
      <c r="P1326" s="677">
        <f t="shared" ca="1" si="228"/>
        <v>313530.75681649486</v>
      </c>
      <c r="Q1326" s="677">
        <f t="shared" ca="1" si="228"/>
        <v>1223218.338248285</v>
      </c>
      <c r="R1326" s="677">
        <f t="shared" ca="1" si="228"/>
        <v>580225.24220579513</v>
      </c>
      <c r="S1326" s="677">
        <f t="shared" ca="1" si="228"/>
        <v>36690.288987558721</v>
      </c>
      <c r="T1326" s="677">
        <f t="shared" ca="1" si="228"/>
        <v>104375.00999999998</v>
      </c>
      <c r="U1326" s="677">
        <f t="shared" ca="1" si="228"/>
        <v>520.78905622406319</v>
      </c>
      <c r="V1326" s="677">
        <f t="shared" ca="1" si="228"/>
        <v>40188.842647379839</v>
      </c>
      <c r="W1326" s="677">
        <f t="shared" ca="1" si="223"/>
        <v>18725.790174777008</v>
      </c>
      <c r="X1326" s="677">
        <f t="shared" ca="1" si="228"/>
        <v>11506.039747962866</v>
      </c>
      <c r="Y1326" s="677">
        <f t="shared" ca="1" si="228"/>
        <v>77561.538766649493</v>
      </c>
      <c r="Z1326" s="677">
        <f t="shared" ca="1" si="228"/>
        <v>0</v>
      </c>
      <c r="AA1326" t="str">
        <f t="shared" si="220"/>
        <v>ASR_COMP</v>
      </c>
      <c r="AB1326" s="957">
        <f t="shared" si="221"/>
        <v>44682</v>
      </c>
      <c r="AC1326" t="str">
        <f t="shared" si="222"/>
        <v>Unaudited</v>
      </c>
    </row>
    <row r="1327" spans="1:29" ht="30" x14ac:dyDescent="0.25">
      <c r="A1327" t="s">
        <v>423</v>
      </c>
      <c r="B1327" t="s">
        <v>1388</v>
      </c>
      <c r="C1327" t="s">
        <v>1389</v>
      </c>
      <c r="D1327">
        <v>1900</v>
      </c>
      <c r="E1327" s="957">
        <v>1</v>
      </c>
      <c r="F1327" t="s">
        <v>444</v>
      </c>
      <c r="G1327" s="957">
        <v>366</v>
      </c>
      <c r="H1327" t="s">
        <v>385</v>
      </c>
      <c r="I1327" s="937" t="s">
        <v>491</v>
      </c>
      <c r="J1327" s="937" t="s">
        <v>447</v>
      </c>
      <c r="K1327" s="937" t="s">
        <v>0</v>
      </c>
      <c r="L1327" s="937">
        <v>2.5</v>
      </c>
      <c r="M1327" s="958" t="s">
        <v>154</v>
      </c>
      <c r="N1327" s="677">
        <f t="shared" ca="1" si="218"/>
        <v>583537.82773198013</v>
      </c>
      <c r="O1327" s="677">
        <f t="shared" ca="1" si="228"/>
        <v>414044.95583730971</v>
      </c>
      <c r="P1327" s="677">
        <f t="shared" ca="1" si="228"/>
        <v>32839.093428428852</v>
      </c>
      <c r="Q1327" s="677">
        <f t="shared" ca="1" si="228"/>
        <v>89058.952180465058</v>
      </c>
      <c r="R1327" s="677">
        <f t="shared" ca="1" si="228"/>
        <v>32972.688508938969</v>
      </c>
      <c r="S1327" s="677">
        <f t="shared" ca="1" si="228"/>
        <v>3117.9514044524381</v>
      </c>
      <c r="T1327" s="677">
        <f t="shared" ca="1" si="228"/>
        <v>0</v>
      </c>
      <c r="U1327" s="677">
        <f t="shared" ca="1" si="228"/>
        <v>102.03058216924454</v>
      </c>
      <c r="V1327" s="677">
        <f t="shared" ca="1" si="228"/>
        <v>3271.4017724655791</v>
      </c>
      <c r="W1327" s="677">
        <f t="shared" ca="1" si="223"/>
        <v>632.21240542683574</v>
      </c>
      <c r="X1327" s="677">
        <f t="shared" ca="1" si="228"/>
        <v>1790.6138175784708</v>
      </c>
      <c r="Y1327" s="677">
        <f t="shared" ca="1" si="228"/>
        <v>5707.9277947449855</v>
      </c>
      <c r="Z1327" s="677">
        <f t="shared" ca="1" si="228"/>
        <v>0</v>
      </c>
      <c r="AA1327" t="str">
        <f t="shared" si="220"/>
        <v>ASR_COMP</v>
      </c>
      <c r="AB1327" s="957">
        <f t="shared" si="221"/>
        <v>44682</v>
      </c>
      <c r="AC1327" t="str">
        <f t="shared" si="222"/>
        <v>Unaudited</v>
      </c>
    </row>
    <row r="1328" spans="1:29" x14ac:dyDescent="0.25">
      <c r="A1328" t="s">
        <v>423</v>
      </c>
      <c r="B1328" t="s">
        <v>1388</v>
      </c>
      <c r="C1328" t="s">
        <v>1389</v>
      </c>
      <c r="D1328">
        <v>1900</v>
      </c>
      <c r="E1328" s="957">
        <v>1</v>
      </c>
      <c r="F1328" t="s">
        <v>444</v>
      </c>
      <c r="G1328" s="957">
        <v>366</v>
      </c>
      <c r="H1328" t="s">
        <v>385</v>
      </c>
      <c r="I1328" s="937" t="s">
        <v>491</v>
      </c>
      <c r="J1328" s="937" t="s">
        <v>447</v>
      </c>
      <c r="K1328" s="937" t="s">
        <v>0</v>
      </c>
      <c r="L1328" s="937" t="s">
        <v>99</v>
      </c>
      <c r="M1328" s="958" t="s">
        <v>7</v>
      </c>
      <c r="N1328" s="677">
        <f t="shared" ca="1" si="218"/>
        <v>0</v>
      </c>
      <c r="O1328" s="677">
        <f t="shared" ca="1" si="228"/>
        <v>0</v>
      </c>
      <c r="P1328" s="677">
        <f t="shared" ca="1" si="228"/>
        <v>0</v>
      </c>
      <c r="Q1328" s="677">
        <f t="shared" ca="1" si="228"/>
        <v>0</v>
      </c>
      <c r="R1328" s="677">
        <f t="shared" ca="1" si="228"/>
        <v>0</v>
      </c>
      <c r="S1328" s="677">
        <f t="shared" ca="1" si="228"/>
        <v>0</v>
      </c>
      <c r="T1328" s="677">
        <f t="shared" ca="1" si="228"/>
        <v>0</v>
      </c>
      <c r="U1328" s="677">
        <f t="shared" ca="1" si="228"/>
        <v>0</v>
      </c>
      <c r="V1328" s="677">
        <f t="shared" ca="1" si="228"/>
        <v>0</v>
      </c>
      <c r="W1328" s="677">
        <f t="shared" ca="1" si="223"/>
        <v>0</v>
      </c>
      <c r="X1328" s="677">
        <f t="shared" ca="1" si="228"/>
        <v>0</v>
      </c>
      <c r="Y1328" s="677">
        <f t="shared" ca="1" si="228"/>
        <v>0</v>
      </c>
      <c r="Z1328" s="677">
        <f t="shared" ca="1" si="228"/>
        <v>0</v>
      </c>
      <c r="AA1328" t="str">
        <f t="shared" si="220"/>
        <v>ASR_COMP</v>
      </c>
      <c r="AB1328" s="957">
        <f t="shared" si="221"/>
        <v>44682</v>
      </c>
      <c r="AC1328" t="str">
        <f t="shared" si="222"/>
        <v>Unaudited</v>
      </c>
    </row>
    <row r="1329" spans="1:29" x14ac:dyDescent="0.25">
      <c r="A1329" t="s">
        <v>423</v>
      </c>
      <c r="B1329" t="s">
        <v>1388</v>
      </c>
      <c r="C1329" t="s">
        <v>1389</v>
      </c>
      <c r="D1329">
        <v>1900</v>
      </c>
      <c r="E1329" s="957">
        <v>1</v>
      </c>
      <c r="F1329" t="s">
        <v>444</v>
      </c>
      <c r="G1329" s="957">
        <v>366</v>
      </c>
      <c r="H1329" t="s">
        <v>385</v>
      </c>
      <c r="I1329" s="937" t="s">
        <v>491</v>
      </c>
      <c r="J1329" s="937" t="s">
        <v>447</v>
      </c>
      <c r="K1329" s="937" t="s">
        <v>0</v>
      </c>
      <c r="L1329" s="937" t="s">
        <v>155</v>
      </c>
      <c r="M1329" s="958" t="s">
        <v>454</v>
      </c>
      <c r="N1329" s="677">
        <f t="shared" ca="1" si="218"/>
        <v>0</v>
      </c>
      <c r="O1329" s="677">
        <f t="shared" ca="1" si="228"/>
        <v>0</v>
      </c>
      <c r="P1329" s="677">
        <f t="shared" ca="1" si="228"/>
        <v>0</v>
      </c>
      <c r="Q1329" s="677">
        <f t="shared" ca="1" si="228"/>
        <v>0</v>
      </c>
      <c r="R1329" s="677">
        <f t="shared" ca="1" si="228"/>
        <v>0</v>
      </c>
      <c r="S1329" s="677">
        <f t="shared" ca="1" si="228"/>
        <v>0</v>
      </c>
      <c r="T1329" s="677">
        <f t="shared" ca="1" si="228"/>
        <v>0</v>
      </c>
      <c r="U1329" s="677">
        <f t="shared" ca="1" si="228"/>
        <v>0</v>
      </c>
      <c r="V1329" s="677">
        <f t="shared" ca="1" si="228"/>
        <v>0</v>
      </c>
      <c r="W1329" s="677">
        <f t="shared" ca="1" si="223"/>
        <v>0</v>
      </c>
      <c r="X1329" s="677">
        <f t="shared" ca="1" si="228"/>
        <v>0</v>
      </c>
      <c r="Y1329" s="677">
        <f t="shared" ca="1" si="228"/>
        <v>0</v>
      </c>
      <c r="Z1329" s="677">
        <f t="shared" ca="1" si="228"/>
        <v>0</v>
      </c>
      <c r="AA1329" t="str">
        <f t="shared" si="220"/>
        <v>ASR_COMP</v>
      </c>
      <c r="AB1329" s="957">
        <f t="shared" si="221"/>
        <v>44682</v>
      </c>
      <c r="AC1329" t="str">
        <f t="shared" si="222"/>
        <v>Unaudited</v>
      </c>
    </row>
    <row r="1330" spans="1:29" x14ac:dyDescent="0.25">
      <c r="A1330" t="s">
        <v>423</v>
      </c>
      <c r="B1330" t="s">
        <v>1388</v>
      </c>
      <c r="C1330" t="s">
        <v>1389</v>
      </c>
      <c r="D1330">
        <v>1900</v>
      </c>
      <c r="E1330" s="957">
        <v>1</v>
      </c>
      <c r="F1330" t="s">
        <v>444</v>
      </c>
      <c r="G1330" s="957">
        <v>366</v>
      </c>
      <c r="H1330" t="s">
        <v>385</v>
      </c>
      <c r="I1330" s="937" t="s">
        <v>491</v>
      </c>
      <c r="J1330" s="937" t="s">
        <v>447</v>
      </c>
      <c r="K1330" s="937" t="s">
        <v>0</v>
      </c>
      <c r="L1330" s="937" t="s">
        <v>920</v>
      </c>
      <c r="M1330" s="958" t="s">
        <v>24</v>
      </c>
      <c r="N1330" s="677">
        <f t="shared" ca="1" si="218"/>
        <v>1484</v>
      </c>
      <c r="O1330" s="677">
        <f t="shared" ca="1" si="228"/>
        <v>0</v>
      </c>
      <c r="P1330" s="677">
        <f t="shared" ca="1" si="228"/>
        <v>0</v>
      </c>
      <c r="Q1330" s="677">
        <f t="shared" ca="1" si="228"/>
        <v>0</v>
      </c>
      <c r="R1330" s="677">
        <f t="shared" ca="1" si="228"/>
        <v>0</v>
      </c>
      <c r="S1330" s="677">
        <f t="shared" ca="1" si="228"/>
        <v>1484</v>
      </c>
      <c r="T1330" s="677">
        <f t="shared" ca="1" si="228"/>
        <v>0</v>
      </c>
      <c r="U1330" s="677">
        <f t="shared" ca="1" si="228"/>
        <v>0</v>
      </c>
      <c r="V1330" s="677">
        <f t="shared" ca="1" si="228"/>
        <v>0</v>
      </c>
      <c r="W1330" s="677">
        <f t="shared" ca="1" si="223"/>
        <v>0</v>
      </c>
      <c r="X1330" s="677">
        <f t="shared" ca="1" si="228"/>
        <v>0</v>
      </c>
      <c r="Y1330" s="677">
        <f t="shared" ca="1" si="228"/>
        <v>0</v>
      </c>
      <c r="Z1330" s="677">
        <f t="shared" ca="1" si="228"/>
        <v>0</v>
      </c>
      <c r="AA1330" t="str">
        <f t="shared" si="220"/>
        <v>ASR_COMP</v>
      </c>
      <c r="AB1330" s="957">
        <f t="shared" si="221"/>
        <v>44682</v>
      </c>
      <c r="AC1330" t="str">
        <f t="shared" si="222"/>
        <v>Unaudited</v>
      </c>
    </row>
    <row r="1331" spans="1:29" x14ac:dyDescent="0.25">
      <c r="A1331" t="s">
        <v>423</v>
      </c>
      <c r="B1331" t="s">
        <v>1388</v>
      </c>
      <c r="C1331" t="s">
        <v>1389</v>
      </c>
      <c r="D1331">
        <v>1900</v>
      </c>
      <c r="E1331" s="957">
        <v>1</v>
      </c>
      <c r="F1331" t="s">
        <v>444</v>
      </c>
      <c r="G1331" s="957">
        <v>366</v>
      </c>
      <c r="H1331" t="s">
        <v>385</v>
      </c>
      <c r="I1331" s="937" t="s">
        <v>491</v>
      </c>
      <c r="J1331" s="937" t="s">
        <v>447</v>
      </c>
      <c r="K1331" s="937" t="s">
        <v>53</v>
      </c>
      <c r="L1331" s="945">
        <v>3.1</v>
      </c>
      <c r="M1331" s="960" t="s">
        <v>33</v>
      </c>
      <c r="N1331" s="677">
        <f t="shared" ca="1" si="218"/>
        <v>9618446.9436864275</v>
      </c>
      <c r="O1331" s="677">
        <f t="shared" ca="1" si="228"/>
        <v>7768821.6217563469</v>
      </c>
      <c r="P1331" s="677">
        <f t="shared" ca="1" si="228"/>
        <v>402818.46731740545</v>
      </c>
      <c r="Q1331" s="677">
        <f t="shared" ca="1" si="228"/>
        <v>793700.73746054573</v>
      </c>
      <c r="R1331" s="677">
        <f t="shared" ca="1" si="228"/>
        <v>339142.95966704359</v>
      </c>
      <c r="S1331" s="677">
        <f t="shared" ca="1" si="228"/>
        <v>17888.095218927949</v>
      </c>
      <c r="T1331" s="677">
        <f t="shared" ca="1" si="228"/>
        <v>136953.54999999996</v>
      </c>
      <c r="U1331" s="677">
        <f t="shared" ca="1" si="228"/>
        <v>553.46609182593374</v>
      </c>
      <c r="V1331" s="677">
        <f t="shared" ca="1" si="228"/>
        <v>33723.368867216421</v>
      </c>
      <c r="W1331" s="677">
        <f t="shared" ca="1" si="223"/>
        <v>9374.109379169051</v>
      </c>
      <c r="X1331" s="677">
        <f t="shared" ca="1" si="228"/>
        <v>10592.727874067807</v>
      </c>
      <c r="Y1331" s="677">
        <f t="shared" ca="1" si="228"/>
        <v>104877.84005387616</v>
      </c>
      <c r="Z1331" s="677">
        <f t="shared" ca="1" si="228"/>
        <v>0</v>
      </c>
      <c r="AA1331" t="str">
        <f t="shared" si="220"/>
        <v>ASR_COMP</v>
      </c>
      <c r="AB1331" s="957">
        <f t="shared" si="221"/>
        <v>44682</v>
      </c>
      <c r="AC1331" t="str">
        <f t="shared" si="222"/>
        <v>Unaudited</v>
      </c>
    </row>
    <row r="1332" spans="1:29" x14ac:dyDescent="0.25">
      <c r="A1332" t="s">
        <v>423</v>
      </c>
      <c r="B1332" t="s">
        <v>1388</v>
      </c>
      <c r="C1332" t="s">
        <v>1389</v>
      </c>
      <c r="D1332">
        <v>1900</v>
      </c>
      <c r="E1332" s="957">
        <v>1</v>
      </c>
      <c r="F1332" t="s">
        <v>444</v>
      </c>
      <c r="G1332" s="957">
        <v>366</v>
      </c>
      <c r="H1332" t="s">
        <v>385</v>
      </c>
      <c r="I1332" s="937" t="s">
        <v>491</v>
      </c>
      <c r="J1332" s="937" t="s">
        <v>447</v>
      </c>
      <c r="K1332" s="937" t="s">
        <v>53</v>
      </c>
      <c r="L1332" s="947">
        <v>3.2</v>
      </c>
      <c r="M1332" s="961" t="s">
        <v>34</v>
      </c>
      <c r="N1332" s="677">
        <f t="shared" ca="1" si="218"/>
        <v>12950932.097168703</v>
      </c>
      <c r="O1332" s="677">
        <f t="shared" ca="1" si="228"/>
        <v>7666100.6610444915</v>
      </c>
      <c r="P1332" s="677">
        <f t="shared" ca="1" si="228"/>
        <v>687064.52938693424</v>
      </c>
      <c r="Q1332" s="677">
        <f t="shared" ca="1" si="228"/>
        <v>2993686.7158111515</v>
      </c>
      <c r="R1332" s="677">
        <f t="shared" ca="1" si="228"/>
        <v>974951.82835816487</v>
      </c>
      <c r="S1332" s="677">
        <f t="shared" ca="1" si="228"/>
        <v>141623.05245427752</v>
      </c>
      <c r="T1332" s="677">
        <f t="shared" ca="1" si="228"/>
        <v>128075.88999999998</v>
      </c>
      <c r="U1332" s="677">
        <f t="shared" ca="1" si="228"/>
        <v>941.35041029637091</v>
      </c>
      <c r="V1332" s="677">
        <f t="shared" ca="1" si="228"/>
        <v>71214.201383204098</v>
      </c>
      <c r="W1332" s="677">
        <f t="shared" ca="1" si="223"/>
        <v>57754.439568628659</v>
      </c>
      <c r="X1332" s="677">
        <f t="shared" ca="1" si="228"/>
        <v>51293.809975203876</v>
      </c>
      <c r="Y1332" s="677">
        <f t="shared" ca="1" si="228"/>
        <v>178225.61877635156</v>
      </c>
      <c r="Z1332" s="677">
        <f t="shared" ca="1" si="228"/>
        <v>0</v>
      </c>
      <c r="AA1332" t="str">
        <f t="shared" si="220"/>
        <v>ASR_COMP</v>
      </c>
      <c r="AB1332" s="957">
        <f t="shared" si="221"/>
        <v>44682</v>
      </c>
      <c r="AC1332" t="str">
        <f t="shared" si="222"/>
        <v>Unaudited</v>
      </c>
    </row>
    <row r="1333" spans="1:29" x14ac:dyDescent="0.25">
      <c r="A1333" t="s">
        <v>423</v>
      </c>
      <c r="B1333" t="s">
        <v>1388</v>
      </c>
      <c r="C1333" t="s">
        <v>1389</v>
      </c>
      <c r="D1333">
        <v>1900</v>
      </c>
      <c r="E1333" s="957">
        <v>1</v>
      </c>
      <c r="F1333" t="s">
        <v>444</v>
      </c>
      <c r="G1333" s="957">
        <v>366</v>
      </c>
      <c r="H1333" t="s">
        <v>385</v>
      </c>
      <c r="I1333" s="958" t="s">
        <v>491</v>
      </c>
      <c r="J1333" s="958" t="s">
        <v>447</v>
      </c>
      <c r="K1333" s="958" t="s">
        <v>53</v>
      </c>
      <c r="L1333" s="937">
        <v>3.3</v>
      </c>
      <c r="M1333" s="958" t="s">
        <v>54</v>
      </c>
      <c r="N1333" s="677">
        <f t="shared" ca="1" si="218"/>
        <v>0</v>
      </c>
      <c r="O1333" s="677">
        <f t="shared" ca="1" si="228"/>
        <v>0</v>
      </c>
      <c r="P1333" s="677">
        <f t="shared" ca="1" si="228"/>
        <v>0</v>
      </c>
      <c r="Q1333" s="677">
        <f t="shared" ca="1" si="228"/>
        <v>0</v>
      </c>
      <c r="R1333" s="677">
        <f t="shared" ca="1" si="228"/>
        <v>0</v>
      </c>
      <c r="S1333" s="677">
        <f t="shared" ca="1" si="228"/>
        <v>0</v>
      </c>
      <c r="T1333" s="677">
        <f t="shared" ca="1" si="228"/>
        <v>0</v>
      </c>
      <c r="U1333" s="677">
        <f t="shared" ca="1" si="228"/>
        <v>0</v>
      </c>
      <c r="V1333" s="677">
        <f t="shared" ca="1" si="228"/>
        <v>0</v>
      </c>
      <c r="W1333" s="677">
        <f t="shared" ca="1" si="223"/>
        <v>0</v>
      </c>
      <c r="X1333" s="677">
        <f t="shared" ca="1" si="228"/>
        <v>0</v>
      </c>
      <c r="Y1333" s="677">
        <f t="shared" ca="1" si="228"/>
        <v>0</v>
      </c>
      <c r="Z1333" s="677">
        <f t="shared" ca="1" si="228"/>
        <v>0</v>
      </c>
      <c r="AA1333" t="str">
        <f t="shared" si="220"/>
        <v>ASR_COMP</v>
      </c>
      <c r="AB1333" s="957">
        <f t="shared" si="221"/>
        <v>44682</v>
      </c>
      <c r="AC1333" t="str">
        <f t="shared" si="222"/>
        <v>Unaudited</v>
      </c>
    </row>
    <row r="1334" spans="1:29" x14ac:dyDescent="0.25">
      <c r="A1334" t="s">
        <v>423</v>
      </c>
      <c r="B1334" t="s">
        <v>1388</v>
      </c>
      <c r="C1334" t="s">
        <v>1389</v>
      </c>
      <c r="D1334">
        <v>1900</v>
      </c>
      <c r="E1334" s="957">
        <v>1</v>
      </c>
      <c r="F1334" t="s">
        <v>444</v>
      </c>
      <c r="G1334" s="957">
        <v>366</v>
      </c>
      <c r="H1334" t="s">
        <v>385</v>
      </c>
      <c r="I1334" s="937" t="s">
        <v>491</v>
      </c>
      <c r="J1334" s="937" t="s">
        <v>447</v>
      </c>
      <c r="K1334" s="937" t="s">
        <v>53</v>
      </c>
      <c r="L1334" s="937" t="s">
        <v>44</v>
      </c>
      <c r="M1334" s="962" t="s">
        <v>156</v>
      </c>
      <c r="N1334" s="677">
        <f t="shared" ca="1" si="218"/>
        <v>0</v>
      </c>
      <c r="O1334" s="677">
        <f t="shared" ca="1" si="228"/>
        <v>0</v>
      </c>
      <c r="P1334" s="677">
        <f t="shared" ca="1" si="228"/>
        <v>0</v>
      </c>
      <c r="Q1334" s="677">
        <f t="shared" ca="1" si="228"/>
        <v>0</v>
      </c>
      <c r="R1334" s="677">
        <f t="shared" ca="1" si="228"/>
        <v>0</v>
      </c>
      <c r="S1334" s="677">
        <f t="shared" ca="1" si="228"/>
        <v>0</v>
      </c>
      <c r="T1334" s="677">
        <f t="shared" ca="1" si="228"/>
        <v>0</v>
      </c>
      <c r="U1334" s="677">
        <f t="shared" ca="1" si="228"/>
        <v>0</v>
      </c>
      <c r="V1334" s="677">
        <f t="shared" ca="1" si="228"/>
        <v>0</v>
      </c>
      <c r="W1334" s="677">
        <f t="shared" ca="1" si="223"/>
        <v>0</v>
      </c>
      <c r="X1334" s="677">
        <f t="shared" ca="1" si="228"/>
        <v>0</v>
      </c>
      <c r="Y1334" s="677">
        <f t="shared" ca="1" si="228"/>
        <v>0</v>
      </c>
      <c r="Z1334" s="677">
        <f t="shared" ca="1" si="228"/>
        <v>0</v>
      </c>
      <c r="AA1334" t="str">
        <f t="shared" si="220"/>
        <v>ASR_COMP</v>
      </c>
      <c r="AB1334" s="957">
        <f t="shared" si="221"/>
        <v>44682</v>
      </c>
      <c r="AC1334" t="str">
        <f t="shared" si="222"/>
        <v>Unaudited</v>
      </c>
    </row>
    <row r="1335" spans="1:29" x14ac:dyDescent="0.25">
      <c r="A1335" t="s">
        <v>423</v>
      </c>
      <c r="B1335" t="s">
        <v>1388</v>
      </c>
      <c r="C1335" t="s">
        <v>1389</v>
      </c>
      <c r="D1335">
        <v>1900</v>
      </c>
      <c r="E1335" s="957">
        <v>1</v>
      </c>
      <c r="F1335" t="s">
        <v>444</v>
      </c>
      <c r="G1335" s="957">
        <v>366</v>
      </c>
      <c r="H1335" t="s">
        <v>385</v>
      </c>
      <c r="I1335" s="937" t="s">
        <v>491</v>
      </c>
      <c r="J1335" s="937" t="s">
        <v>447</v>
      </c>
      <c r="K1335" s="937" t="s">
        <v>53</v>
      </c>
      <c r="L1335" s="937" t="s">
        <v>41</v>
      </c>
      <c r="M1335" s="962" t="s">
        <v>52</v>
      </c>
      <c r="N1335" s="677">
        <f t="shared" ca="1" si="218"/>
        <v>4675086.518362646</v>
      </c>
      <c r="O1335" s="677">
        <f t="shared" ca="1" si="228"/>
        <v>3604906.9904598352</v>
      </c>
      <c r="P1335" s="677">
        <f t="shared" ca="1" si="228"/>
        <v>165872.6845253268</v>
      </c>
      <c r="Q1335" s="677">
        <f t="shared" ca="1" si="228"/>
        <v>535112.46297798271</v>
      </c>
      <c r="R1335" s="677">
        <f t="shared" ca="1" si="228"/>
        <v>161849.65079778177</v>
      </c>
      <c r="S1335" s="677">
        <f t="shared" ca="1" si="228"/>
        <v>71606.763416576403</v>
      </c>
      <c r="T1335" s="677">
        <f t="shared" ca="1" si="228"/>
        <v>44783.928228083576</v>
      </c>
      <c r="U1335" s="677">
        <f t="shared" ca="1" si="228"/>
        <v>1141.9405202282951</v>
      </c>
      <c r="V1335" s="677">
        <f t="shared" ca="1" si="228"/>
        <v>18912.039423270384</v>
      </c>
      <c r="W1335" s="677">
        <f t="shared" ca="1" si="223"/>
        <v>2472.3718770659075</v>
      </c>
      <c r="X1335" s="677">
        <f t="shared" ca="1" si="228"/>
        <v>48841.363474025165</v>
      </c>
      <c r="Y1335" s="677">
        <f t="shared" ca="1" si="228"/>
        <v>19586.322662470178</v>
      </c>
      <c r="Z1335" s="677">
        <f t="shared" ca="1" si="228"/>
        <v>0</v>
      </c>
      <c r="AA1335" t="str">
        <f t="shared" si="220"/>
        <v>ASR_COMP</v>
      </c>
      <c r="AB1335" s="957">
        <f t="shared" si="221"/>
        <v>44682</v>
      </c>
      <c r="AC1335" t="str">
        <f t="shared" si="222"/>
        <v>Unaudited</v>
      </c>
    </row>
    <row r="1336" spans="1:29" x14ac:dyDescent="0.25">
      <c r="A1336" t="s">
        <v>423</v>
      </c>
      <c r="B1336" t="s">
        <v>1388</v>
      </c>
      <c r="C1336" t="s">
        <v>1389</v>
      </c>
      <c r="D1336">
        <v>1900</v>
      </c>
      <c r="E1336" s="957">
        <v>1</v>
      </c>
      <c r="F1336" t="s">
        <v>444</v>
      </c>
      <c r="G1336" s="957">
        <v>366</v>
      </c>
      <c r="H1336" t="s">
        <v>385</v>
      </c>
      <c r="I1336" s="937" t="s">
        <v>491</v>
      </c>
      <c r="J1336" s="937" t="s">
        <v>447</v>
      </c>
      <c r="K1336" s="937" t="s">
        <v>53</v>
      </c>
      <c r="L1336" s="937" t="s">
        <v>42</v>
      </c>
      <c r="M1336" s="962" t="s">
        <v>157</v>
      </c>
      <c r="N1336" s="677">
        <f t="shared" ca="1" si="218"/>
        <v>854550.31784907228</v>
      </c>
      <c r="O1336" s="677">
        <f t="shared" ca="1" si="228"/>
        <v>401651.70866346842</v>
      </c>
      <c r="P1336" s="677">
        <f t="shared" ca="1" si="228"/>
        <v>23709.964483567594</v>
      </c>
      <c r="Q1336" s="677">
        <f t="shared" ca="1" si="228"/>
        <v>287159.512717331</v>
      </c>
      <c r="R1336" s="677">
        <f t="shared" ca="1" si="228"/>
        <v>89969.919204035599</v>
      </c>
      <c r="S1336" s="677">
        <f t="shared" ca="1" si="228"/>
        <v>8246.2646802702111</v>
      </c>
      <c r="T1336" s="677">
        <f t="shared" ca="1" si="228"/>
        <v>0</v>
      </c>
      <c r="U1336" s="677">
        <f t="shared" ca="1" si="228"/>
        <v>102.90422564719373</v>
      </c>
      <c r="V1336" s="677">
        <f t="shared" ca="1" si="228"/>
        <v>6577.9473711042074</v>
      </c>
      <c r="W1336" s="677">
        <f t="shared" ca="1" si="223"/>
        <v>4329.3450331771228</v>
      </c>
      <c r="X1336" s="677">
        <f t="shared" ca="1" si="228"/>
        <v>7786.5592933553926</v>
      </c>
      <c r="Y1336" s="677">
        <f t="shared" ca="1" si="228"/>
        <v>25016.192177115463</v>
      </c>
      <c r="Z1336" s="677">
        <f t="shared" ca="1" si="228"/>
        <v>0</v>
      </c>
      <c r="AA1336" t="str">
        <f t="shared" si="220"/>
        <v>ASR_COMP</v>
      </c>
      <c r="AB1336" s="957">
        <f t="shared" si="221"/>
        <v>44682</v>
      </c>
      <c r="AC1336" t="str">
        <f t="shared" si="222"/>
        <v>Unaudited</v>
      </c>
    </row>
    <row r="1337" spans="1:29" x14ac:dyDescent="0.25">
      <c r="A1337" t="s">
        <v>423</v>
      </c>
      <c r="B1337" t="s">
        <v>1388</v>
      </c>
      <c r="C1337" t="s">
        <v>1389</v>
      </c>
      <c r="D1337">
        <v>1900</v>
      </c>
      <c r="E1337" s="957">
        <v>1</v>
      </c>
      <c r="F1337" t="s">
        <v>444</v>
      </c>
      <c r="G1337" s="957">
        <v>366</v>
      </c>
      <c r="H1337" t="s">
        <v>385</v>
      </c>
      <c r="I1337" s="937" t="s">
        <v>491</v>
      </c>
      <c r="J1337" s="937" t="s">
        <v>447</v>
      </c>
      <c r="K1337" s="937" t="s">
        <v>53</v>
      </c>
      <c r="L1337" s="937" t="s">
        <v>43</v>
      </c>
      <c r="M1337" s="962" t="s">
        <v>465</v>
      </c>
      <c r="N1337" s="677">
        <f t="shared" ca="1" si="218"/>
        <v>1424023.5758796397</v>
      </c>
      <c r="O1337" s="677">
        <f t="shared" ca="1" si="228"/>
        <v>999855.40168545523</v>
      </c>
      <c r="P1337" s="677">
        <f t="shared" ca="1" si="228"/>
        <v>83193.252200093921</v>
      </c>
      <c r="Q1337" s="677">
        <f t="shared" ca="1" si="228"/>
        <v>187534.00696754869</v>
      </c>
      <c r="R1337" s="677">
        <f t="shared" ca="1" si="228"/>
        <v>71537.946702300265</v>
      </c>
      <c r="S1337" s="677">
        <f t="shared" ca="1" si="228"/>
        <v>13439.022551281674</v>
      </c>
      <c r="T1337" s="677">
        <f t="shared" ca="1" si="228"/>
        <v>0</v>
      </c>
      <c r="U1337" s="677">
        <f t="shared" ca="1" si="228"/>
        <v>336.74309523292624</v>
      </c>
      <c r="V1337" s="677">
        <f t="shared" ca="1" si="228"/>
        <v>4820.4704807802182</v>
      </c>
      <c r="W1337" s="677">
        <f t="shared" ca="1" si="223"/>
        <v>26078.728159169219</v>
      </c>
      <c r="X1337" s="677">
        <f t="shared" ca="1" si="228"/>
        <v>12747.941222320658</v>
      </c>
      <c r="Y1337" s="677">
        <f t="shared" ca="1" si="228"/>
        <v>24480.062815457168</v>
      </c>
      <c r="Z1337" s="677">
        <f t="shared" ca="1" si="228"/>
        <v>0</v>
      </c>
      <c r="AA1337" t="str">
        <f t="shared" si="220"/>
        <v>ASR_COMP</v>
      </c>
      <c r="AB1337" s="957">
        <f t="shared" si="221"/>
        <v>44682</v>
      </c>
      <c r="AC1337" t="str">
        <f t="shared" si="222"/>
        <v>Unaudited</v>
      </c>
    </row>
    <row r="1338" spans="1:29" x14ac:dyDescent="0.25">
      <c r="A1338" t="s">
        <v>423</v>
      </c>
      <c r="B1338" t="s">
        <v>1388</v>
      </c>
      <c r="C1338" t="s">
        <v>1389</v>
      </c>
      <c r="D1338">
        <v>1900</v>
      </c>
      <c r="E1338" s="957">
        <v>1</v>
      </c>
      <c r="F1338" t="s">
        <v>444</v>
      </c>
      <c r="G1338" s="957">
        <v>366</v>
      </c>
      <c r="H1338" t="s">
        <v>385</v>
      </c>
      <c r="I1338" s="937" t="s">
        <v>491</v>
      </c>
      <c r="J1338" s="937" t="s">
        <v>447</v>
      </c>
      <c r="K1338" s="937" t="s">
        <v>923</v>
      </c>
      <c r="L1338" s="937" t="s">
        <v>924</v>
      </c>
      <c r="M1338" s="962" t="s">
        <v>923</v>
      </c>
      <c r="N1338" s="677">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2948573.282635178</v>
      </c>
      <c r="O1338" s="677">
        <f t="shared" ca="1" si="228"/>
        <v>2675605.9459470343</v>
      </c>
      <c r="P1338" s="677">
        <f t="shared" ca="1" si="228"/>
        <v>214007.46523349269</v>
      </c>
      <c r="Q1338" s="677">
        <f t="shared" ca="1" si="228"/>
        <v>28956.012433943288</v>
      </c>
      <c r="R1338" s="677">
        <f t="shared" ca="1" si="228"/>
        <v>14718.36959061589</v>
      </c>
      <c r="S1338" s="677">
        <f t="shared" ca="1" si="228"/>
        <v>1235.3284883393917</v>
      </c>
      <c r="T1338" s="677">
        <f t="shared" ca="1" si="228"/>
        <v>3039.8</v>
      </c>
      <c r="U1338" s="677">
        <f t="shared" ca="1" si="228"/>
        <v>10.93062615466612</v>
      </c>
      <c r="V1338" s="677">
        <f t="shared" ca="1" si="228"/>
        <v>8989.537981861411</v>
      </c>
      <c r="W1338" s="677">
        <f t="shared" ca="1" si="223"/>
        <v>823.28234071716076</v>
      </c>
      <c r="X1338" s="677">
        <f t="shared" ca="1" si="228"/>
        <v>413.79610069349923</v>
      </c>
      <c r="Y1338" s="677">
        <f t="shared" ca="1" si="228"/>
        <v>772.81389232651691</v>
      </c>
      <c r="Z1338" s="677">
        <f t="shared" ca="1" si="228"/>
        <v>0</v>
      </c>
      <c r="AA1338" t="str">
        <f t="shared" si="220"/>
        <v>ASR_COMP</v>
      </c>
      <c r="AB1338" s="957">
        <f t="shared" si="221"/>
        <v>44682</v>
      </c>
      <c r="AC1338" t="str">
        <f t="shared" si="222"/>
        <v>Unaudited</v>
      </c>
    </row>
    <row r="1339" spans="1:29" x14ac:dyDescent="0.25">
      <c r="A1339" t="s">
        <v>423</v>
      </c>
      <c r="B1339" t="s">
        <v>1388</v>
      </c>
      <c r="C1339" t="s">
        <v>1389</v>
      </c>
      <c r="D1339">
        <v>1900</v>
      </c>
      <c r="E1339" s="957">
        <v>1</v>
      </c>
      <c r="F1339" t="s">
        <v>444</v>
      </c>
      <c r="G1339" s="957">
        <v>366</v>
      </c>
      <c r="H1339" t="s">
        <v>385</v>
      </c>
      <c r="I1339" s="937" t="s">
        <v>491</v>
      </c>
      <c r="J1339" s="937" t="s">
        <v>447</v>
      </c>
      <c r="K1339" s="937" t="s">
        <v>923</v>
      </c>
      <c r="L1339" s="937" t="s">
        <v>925</v>
      </c>
      <c r="M1339" s="962" t="s">
        <v>928</v>
      </c>
      <c r="N1339" s="677">
        <f t="shared" ca="1" si="229"/>
        <v>556024.51640717918</v>
      </c>
      <c r="O1339" s="677">
        <f t="shared" ca="1" si="228"/>
        <v>372780.99523770629</v>
      </c>
      <c r="P1339" s="677">
        <f t="shared" ca="1" si="228"/>
        <v>22252.633184815564</v>
      </c>
      <c r="Q1339" s="677">
        <f t="shared" ca="1" si="228"/>
        <v>140167.01944442125</v>
      </c>
      <c r="R1339" s="677">
        <f t="shared" ca="1" si="228"/>
        <v>51029.099157188255</v>
      </c>
      <c r="S1339" s="677">
        <f t="shared" ca="1" si="228"/>
        <v>-23123.365616551604</v>
      </c>
      <c r="T1339" s="677">
        <f t="shared" ca="1" si="228"/>
        <v>0</v>
      </c>
      <c r="U1339" s="677">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-3343.4833705481042</v>
      </c>
      <c r="V1339" s="677">
        <f t="shared" ca="1" si="230"/>
        <v>2694.8987364071372</v>
      </c>
      <c r="W1339" s="677">
        <f t="shared" ca="1" si="223"/>
        <v>4717.0849809137753</v>
      </c>
      <c r="X1339" s="677">
        <f t="shared" ca="1" si="230"/>
        <v>-35257.58215645227</v>
      </c>
      <c r="Y1339" s="677">
        <f t="shared" ca="1" si="230"/>
        <v>24107.216809278787</v>
      </c>
      <c r="Z1339" s="677">
        <f t="shared" ca="1" si="230"/>
        <v>0</v>
      </c>
      <c r="AA1339" t="str">
        <f t="shared" si="220"/>
        <v>ASR_COMP</v>
      </c>
      <c r="AB1339" s="957">
        <f t="shared" si="221"/>
        <v>44682</v>
      </c>
      <c r="AC1339" t="str">
        <f t="shared" si="222"/>
        <v>Unaudited</v>
      </c>
    </row>
    <row r="1340" spans="1:29" x14ac:dyDescent="0.25">
      <c r="A1340" t="s">
        <v>423</v>
      </c>
      <c r="B1340" t="s">
        <v>1388</v>
      </c>
      <c r="C1340" t="s">
        <v>1389</v>
      </c>
      <c r="D1340">
        <v>1900</v>
      </c>
      <c r="E1340" s="957">
        <v>1</v>
      </c>
      <c r="F1340" t="s">
        <v>444</v>
      </c>
      <c r="G1340" s="957">
        <v>366</v>
      </c>
      <c r="H1340" t="s">
        <v>385</v>
      </c>
      <c r="I1340" s="937" t="s">
        <v>491</v>
      </c>
      <c r="J1340" s="937" t="s">
        <v>447</v>
      </c>
      <c r="K1340" s="937" t="s">
        <v>923</v>
      </c>
      <c r="L1340" s="945" t="s">
        <v>926</v>
      </c>
      <c r="M1340" s="960" t="s">
        <v>929</v>
      </c>
      <c r="N1340" s="677">
        <f t="shared" ca="1" si="229"/>
        <v>0</v>
      </c>
      <c r="O1340" s="677">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7">
        <f t="shared" ca="1" si="231"/>
        <v>0</v>
      </c>
      <c r="Q1340" s="677">
        <f t="shared" ca="1" si="231"/>
        <v>0</v>
      </c>
      <c r="R1340" s="677">
        <f t="shared" ca="1" si="231"/>
        <v>0</v>
      </c>
      <c r="S1340" s="677">
        <f t="shared" ca="1" si="231"/>
        <v>0</v>
      </c>
      <c r="T1340" s="677">
        <f t="shared" ca="1" si="231"/>
        <v>0</v>
      </c>
      <c r="U1340" s="677">
        <f t="shared" ca="1" si="231"/>
        <v>0</v>
      </c>
      <c r="V1340" s="677">
        <f t="shared" ca="1" si="231"/>
        <v>0</v>
      </c>
      <c r="W1340" s="677">
        <f t="shared" ca="1" si="223"/>
        <v>0</v>
      </c>
      <c r="X1340" s="677">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7">
        <f t="shared" ca="1" si="232"/>
        <v>0</v>
      </c>
      <c r="Z1340" s="677">
        <f t="shared" ca="1" si="232"/>
        <v>0</v>
      </c>
      <c r="AA1340" t="str">
        <f t="shared" si="220"/>
        <v>ASR_COMP</v>
      </c>
      <c r="AB1340" s="957">
        <f t="shared" si="221"/>
        <v>44682</v>
      </c>
      <c r="AC1340" t="str">
        <f t="shared" si="222"/>
        <v>Unaudited</v>
      </c>
    </row>
    <row r="1341" spans="1:29" x14ac:dyDescent="0.25">
      <c r="A1341" t="s">
        <v>423</v>
      </c>
      <c r="B1341" t="s">
        <v>1388</v>
      </c>
      <c r="C1341" t="s">
        <v>1389</v>
      </c>
      <c r="D1341">
        <v>1900</v>
      </c>
      <c r="E1341" s="957">
        <v>1</v>
      </c>
      <c r="F1341" t="s">
        <v>444</v>
      </c>
      <c r="G1341" s="957">
        <v>366</v>
      </c>
      <c r="H1341" t="s">
        <v>385</v>
      </c>
      <c r="I1341" s="962" t="s">
        <v>491</v>
      </c>
      <c r="J1341" s="962" t="s">
        <v>447</v>
      </c>
      <c r="K1341" s="962" t="s">
        <v>448</v>
      </c>
      <c r="L1341" s="937">
        <v>5.0999999999999996</v>
      </c>
      <c r="M1341" s="962" t="s">
        <v>37</v>
      </c>
      <c r="N1341" s="677">
        <f t="shared" ca="1" si="229"/>
        <v>5241731.4782699356</v>
      </c>
      <c r="O1341" s="677">
        <f t="shared" ca="1" si="231"/>
        <v>2695111.3570706341</v>
      </c>
      <c r="P1341" s="677">
        <f t="shared" ca="1" si="231"/>
        <v>1065530.7211765032</v>
      </c>
      <c r="Q1341" s="677">
        <f t="shared" ca="1" si="231"/>
        <v>283930.07623612828</v>
      </c>
      <c r="R1341" s="677">
        <f t="shared" ca="1" si="231"/>
        <v>721324.84366711555</v>
      </c>
      <c r="S1341" s="677">
        <f t="shared" ca="1" si="231"/>
        <v>73347.196223130959</v>
      </c>
      <c r="T1341" s="677">
        <f t="shared" ca="1" si="231"/>
        <v>271629.39</v>
      </c>
      <c r="U1341" s="677">
        <f t="shared" ca="1" si="231"/>
        <v>204.50442015060568</v>
      </c>
      <c r="V1341" s="677">
        <f t="shared" ca="1" si="231"/>
        <v>49647.748087499633</v>
      </c>
      <c r="W1341" s="677">
        <f t="shared" ca="1" si="223"/>
        <v>3718.1284887329412</v>
      </c>
      <c r="X1341" s="677">
        <f t="shared" ca="1" si="232"/>
        <v>10388.103756967275</v>
      </c>
      <c r="Y1341" s="677">
        <f t="shared" ca="1" si="232"/>
        <v>66899.40914307379</v>
      </c>
      <c r="Z1341" s="677">
        <f t="shared" ca="1" si="232"/>
        <v>0</v>
      </c>
      <c r="AA1341" t="str">
        <f t="shared" si="220"/>
        <v>ASR_COMP</v>
      </c>
      <c r="AB1341" s="957">
        <f t="shared" si="221"/>
        <v>44682</v>
      </c>
      <c r="AC1341" t="str">
        <f t="shared" si="222"/>
        <v>Unaudited</v>
      </c>
    </row>
    <row r="1342" spans="1:29" ht="30" x14ac:dyDescent="0.25">
      <c r="A1342" t="s">
        <v>423</v>
      </c>
      <c r="B1342" t="s">
        <v>1388</v>
      </c>
      <c r="C1342" t="s">
        <v>1389</v>
      </c>
      <c r="D1342">
        <v>1900</v>
      </c>
      <c r="E1342" s="957">
        <v>1</v>
      </c>
      <c r="F1342" t="s">
        <v>444</v>
      </c>
      <c r="G1342" s="957">
        <v>366</v>
      </c>
      <c r="H1342" t="s">
        <v>385</v>
      </c>
      <c r="I1342" s="937" t="s">
        <v>491</v>
      </c>
      <c r="J1342" s="937" t="s">
        <v>447</v>
      </c>
      <c r="K1342" s="937" t="s">
        <v>448</v>
      </c>
      <c r="L1342" s="943">
        <v>5.2</v>
      </c>
      <c r="M1342" s="963" t="s">
        <v>306</v>
      </c>
      <c r="N1342" s="677">
        <f t="shared" ca="1" si="229"/>
        <v>0</v>
      </c>
      <c r="O1342" s="677">
        <f t="shared" ca="1" si="231"/>
        <v>0</v>
      </c>
      <c r="P1342" s="677">
        <f t="shared" ca="1" si="231"/>
        <v>0</v>
      </c>
      <c r="Q1342" s="677">
        <f t="shared" ca="1" si="231"/>
        <v>0</v>
      </c>
      <c r="R1342" s="677">
        <f t="shared" ca="1" si="231"/>
        <v>0</v>
      </c>
      <c r="S1342" s="677">
        <f t="shared" ca="1" si="231"/>
        <v>0</v>
      </c>
      <c r="T1342" s="677">
        <f t="shared" ca="1" si="231"/>
        <v>0</v>
      </c>
      <c r="U1342" s="677">
        <f t="shared" ca="1" si="231"/>
        <v>0</v>
      </c>
      <c r="V1342" s="677">
        <f t="shared" ca="1" si="231"/>
        <v>0</v>
      </c>
      <c r="W1342" s="677">
        <f t="shared" ca="1" si="223"/>
        <v>0</v>
      </c>
      <c r="X1342" s="677">
        <f t="shared" ca="1" si="232"/>
        <v>0</v>
      </c>
      <c r="Y1342" s="677">
        <f t="shared" ca="1" si="232"/>
        <v>0</v>
      </c>
      <c r="Z1342" s="677">
        <f t="shared" ca="1" si="232"/>
        <v>0</v>
      </c>
      <c r="AA1342" t="str">
        <f t="shared" si="220"/>
        <v>ASR_COMP</v>
      </c>
      <c r="AB1342" s="957">
        <f t="shared" si="221"/>
        <v>44682</v>
      </c>
      <c r="AC1342" t="str">
        <f t="shared" si="222"/>
        <v>Unaudited</v>
      </c>
    </row>
    <row r="1343" spans="1:29" ht="30" x14ac:dyDescent="0.25">
      <c r="A1343" t="s">
        <v>423</v>
      </c>
      <c r="B1343" t="s">
        <v>1388</v>
      </c>
      <c r="C1343" t="s">
        <v>1389</v>
      </c>
      <c r="D1343">
        <v>1900</v>
      </c>
      <c r="E1343" s="957">
        <v>1</v>
      </c>
      <c r="F1343" t="s">
        <v>444</v>
      </c>
      <c r="G1343" s="957">
        <v>366</v>
      </c>
      <c r="H1343" t="s">
        <v>385</v>
      </c>
      <c r="I1343" s="937" t="s">
        <v>491</v>
      </c>
      <c r="J1343" s="937" t="s">
        <v>447</v>
      </c>
      <c r="K1343" s="937" t="s">
        <v>448</v>
      </c>
      <c r="L1343" s="943">
        <v>5.3</v>
      </c>
      <c r="M1343" s="963" t="s">
        <v>307</v>
      </c>
      <c r="N1343" s="677">
        <f t="shared" ca="1" si="229"/>
        <v>741141.27016476449</v>
      </c>
      <c r="O1343" s="677">
        <f t="shared" ca="1" si="231"/>
        <v>360994.36671388103</v>
      </c>
      <c r="P1343" s="677">
        <f t="shared" ca="1" si="231"/>
        <v>124118.80297607672</v>
      </c>
      <c r="Q1343" s="677">
        <f t="shared" ca="1" si="231"/>
        <v>73224.747521973302</v>
      </c>
      <c r="R1343" s="677">
        <f t="shared" ca="1" si="231"/>
        <v>171254.90860342435</v>
      </c>
      <c r="S1343" s="677">
        <f t="shared" ca="1" si="231"/>
        <v>-16646.00692097858</v>
      </c>
      <c r="T1343" s="677">
        <f t="shared" ca="1" si="231"/>
        <v>0</v>
      </c>
      <c r="U1343" s="677">
        <f t="shared" ca="1" si="231"/>
        <v>-39.350119036067106</v>
      </c>
      <c r="V1343" s="677">
        <f t="shared" ca="1" si="231"/>
        <v>7929.7302159495976</v>
      </c>
      <c r="W1343" s="677">
        <f t="shared" ca="1" si="223"/>
        <v>416.70018845077556</v>
      </c>
      <c r="X1343" s="677">
        <f t="shared" ca="1" si="232"/>
        <v>-2701.265551470317</v>
      </c>
      <c r="Y1343" s="677">
        <f t="shared" ca="1" si="232"/>
        <v>22588.636536493614</v>
      </c>
      <c r="Z1343" s="677">
        <f t="shared" ca="1" si="232"/>
        <v>0</v>
      </c>
      <c r="AA1343" t="str">
        <f t="shared" si="220"/>
        <v>ASR_COMP</v>
      </c>
      <c r="AB1343" s="957">
        <f t="shared" si="221"/>
        <v>44682</v>
      </c>
      <c r="AC1343" t="str">
        <f t="shared" si="222"/>
        <v>Unaudited</v>
      </c>
    </row>
    <row r="1344" spans="1:29" x14ac:dyDescent="0.25">
      <c r="A1344" t="s">
        <v>423</v>
      </c>
      <c r="B1344" t="s">
        <v>1388</v>
      </c>
      <c r="C1344" t="s">
        <v>1389</v>
      </c>
      <c r="D1344">
        <v>1900</v>
      </c>
      <c r="E1344" s="957">
        <v>1</v>
      </c>
      <c r="F1344" t="s">
        <v>444</v>
      </c>
      <c r="G1344" s="957">
        <v>366</v>
      </c>
      <c r="H1344" t="s">
        <v>385</v>
      </c>
      <c r="I1344" s="937" t="s">
        <v>491</v>
      </c>
      <c r="J1344" s="937" t="s">
        <v>447</v>
      </c>
      <c r="K1344" s="937" t="s">
        <v>448</v>
      </c>
      <c r="L1344" s="947" t="s">
        <v>82</v>
      </c>
      <c r="M1344" s="964" t="s">
        <v>456</v>
      </c>
      <c r="N1344" s="677">
        <f t="shared" ca="1" si="229"/>
        <v>0</v>
      </c>
      <c r="O1344" s="677">
        <f t="shared" ca="1" si="231"/>
        <v>0</v>
      </c>
      <c r="P1344" s="677">
        <f t="shared" ca="1" si="231"/>
        <v>0</v>
      </c>
      <c r="Q1344" s="677">
        <f t="shared" ca="1" si="231"/>
        <v>0</v>
      </c>
      <c r="R1344" s="677">
        <f t="shared" ca="1" si="231"/>
        <v>0</v>
      </c>
      <c r="S1344" s="677">
        <f t="shared" ca="1" si="231"/>
        <v>0</v>
      </c>
      <c r="T1344" s="677">
        <f t="shared" ca="1" si="231"/>
        <v>0</v>
      </c>
      <c r="U1344" s="677">
        <f t="shared" ca="1" si="231"/>
        <v>0</v>
      </c>
      <c r="V1344" s="677">
        <f t="shared" ca="1" si="231"/>
        <v>0</v>
      </c>
      <c r="W1344" s="677">
        <f t="shared" ca="1" si="223"/>
        <v>0</v>
      </c>
      <c r="X1344" s="677">
        <f t="shared" ca="1" si="232"/>
        <v>0</v>
      </c>
      <c r="Y1344" s="677">
        <f t="shared" ca="1" si="232"/>
        <v>0</v>
      </c>
      <c r="Z1344" s="677">
        <f t="shared" ca="1" si="232"/>
        <v>0</v>
      </c>
      <c r="AA1344" t="str">
        <f t="shared" si="220"/>
        <v>ASR_COMP</v>
      </c>
      <c r="AB1344" s="957">
        <f t="shared" si="221"/>
        <v>44682</v>
      </c>
      <c r="AC1344" t="str">
        <f t="shared" si="222"/>
        <v>Unaudited</v>
      </c>
    </row>
    <row r="1345" spans="1:29" x14ac:dyDescent="0.25">
      <c r="A1345" t="s">
        <v>423</v>
      </c>
      <c r="B1345" t="s">
        <v>1388</v>
      </c>
      <c r="C1345" t="s">
        <v>1389</v>
      </c>
      <c r="D1345">
        <v>1900</v>
      </c>
      <c r="E1345" s="957">
        <v>1</v>
      </c>
      <c r="F1345" t="s">
        <v>444</v>
      </c>
      <c r="G1345" s="957">
        <v>366</v>
      </c>
      <c r="H1345" t="s">
        <v>385</v>
      </c>
      <c r="I1345" s="963" t="s">
        <v>491</v>
      </c>
      <c r="J1345" s="963" t="s">
        <v>447</v>
      </c>
      <c r="K1345" s="963" t="s">
        <v>449</v>
      </c>
      <c r="L1345" s="943">
        <v>6.1</v>
      </c>
      <c r="M1345" s="963" t="s">
        <v>18</v>
      </c>
      <c r="N1345" s="677">
        <f t="shared" ca="1" si="229"/>
        <v>0</v>
      </c>
      <c r="O1345" s="677">
        <f t="shared" ca="1" si="231"/>
        <v>0</v>
      </c>
      <c r="P1345" s="677">
        <f t="shared" ca="1" si="231"/>
        <v>0</v>
      </c>
      <c r="Q1345" s="677">
        <f t="shared" ca="1" si="231"/>
        <v>0</v>
      </c>
      <c r="R1345" s="677">
        <f t="shared" ca="1" si="231"/>
        <v>0</v>
      </c>
      <c r="S1345" s="677">
        <f t="shared" ca="1" si="231"/>
        <v>0</v>
      </c>
      <c r="T1345" s="677">
        <f t="shared" ca="1" si="231"/>
        <v>0</v>
      </c>
      <c r="U1345" s="677">
        <f t="shared" ca="1" si="231"/>
        <v>0</v>
      </c>
      <c r="V1345" s="677">
        <f t="shared" ca="1" si="231"/>
        <v>0</v>
      </c>
      <c r="W1345" s="677">
        <f t="shared" ca="1" si="223"/>
        <v>0</v>
      </c>
      <c r="X1345" s="677">
        <f t="shared" ca="1" si="232"/>
        <v>0</v>
      </c>
      <c r="Y1345" s="677">
        <f t="shared" ca="1" si="232"/>
        <v>0</v>
      </c>
      <c r="Z1345" s="677">
        <f t="shared" ca="1" si="232"/>
        <v>0</v>
      </c>
      <c r="AA1345" t="str">
        <f t="shared" si="220"/>
        <v>ASR_COMP</v>
      </c>
      <c r="AB1345" s="957">
        <f t="shared" si="221"/>
        <v>44682</v>
      </c>
      <c r="AC1345" t="str">
        <f t="shared" si="222"/>
        <v>Unaudited</v>
      </c>
    </row>
    <row r="1346" spans="1:29" x14ac:dyDescent="0.25">
      <c r="A1346" t="s">
        <v>423</v>
      </c>
      <c r="B1346" t="s">
        <v>1388</v>
      </c>
      <c r="C1346" t="s">
        <v>1389</v>
      </c>
      <c r="D1346">
        <v>1900</v>
      </c>
      <c r="E1346" s="957">
        <v>1</v>
      </c>
      <c r="F1346" t="s">
        <v>444</v>
      </c>
      <c r="G1346" s="957">
        <v>366</v>
      </c>
      <c r="H1346" t="s">
        <v>385</v>
      </c>
      <c r="I1346" s="937" t="s">
        <v>491</v>
      </c>
      <c r="J1346" s="937" t="s">
        <v>447</v>
      </c>
      <c r="K1346" s="937" t="s">
        <v>449</v>
      </c>
      <c r="L1346" s="937">
        <v>6.2</v>
      </c>
      <c r="M1346" s="962" t="s">
        <v>19</v>
      </c>
      <c r="N1346" s="677">
        <f t="shared" ca="1" si="229"/>
        <v>0</v>
      </c>
      <c r="O1346" s="677">
        <f t="shared" ca="1" si="231"/>
        <v>0</v>
      </c>
      <c r="P1346" s="677">
        <f t="shared" ca="1" si="231"/>
        <v>0</v>
      </c>
      <c r="Q1346" s="677">
        <f t="shared" ca="1" si="231"/>
        <v>0</v>
      </c>
      <c r="R1346" s="677">
        <f t="shared" ca="1" si="231"/>
        <v>0</v>
      </c>
      <c r="S1346" s="677">
        <f t="shared" ca="1" si="231"/>
        <v>0</v>
      </c>
      <c r="T1346" s="677">
        <f t="shared" ca="1" si="231"/>
        <v>0</v>
      </c>
      <c r="U1346" s="677">
        <f t="shared" ca="1" si="231"/>
        <v>0</v>
      </c>
      <c r="V1346" s="677">
        <f t="shared" ca="1" si="231"/>
        <v>0</v>
      </c>
      <c r="W1346" s="677">
        <f t="shared" ca="1" si="223"/>
        <v>0</v>
      </c>
      <c r="X1346" s="677">
        <f t="shared" ca="1" si="232"/>
        <v>0</v>
      </c>
      <c r="Y1346" s="677">
        <f t="shared" ca="1" si="232"/>
        <v>0</v>
      </c>
      <c r="Z1346" s="677">
        <f t="shared" ca="1" si="232"/>
        <v>0</v>
      </c>
      <c r="AA1346" t="str">
        <f t="shared" ref="AA1346:AA1409" si="233">file_name</f>
        <v>ASR_COMP</v>
      </c>
      <c r="AB1346" s="957">
        <f t="shared" ref="AB1346:AB1409" si="234">file_date</f>
        <v>44682</v>
      </c>
      <c r="AC1346" t="str">
        <f t="shared" ref="AC1346:AC1409" si="235">status</f>
        <v>Unaudited</v>
      </c>
    </row>
    <row r="1347" spans="1:29" x14ac:dyDescent="0.25">
      <c r="A1347" t="s">
        <v>423</v>
      </c>
      <c r="B1347" t="s">
        <v>1388</v>
      </c>
      <c r="C1347" t="s">
        <v>1389</v>
      </c>
      <c r="D1347">
        <v>1900</v>
      </c>
      <c r="E1347" s="957">
        <v>1</v>
      </c>
      <c r="F1347" t="s">
        <v>444</v>
      </c>
      <c r="G1347" s="957">
        <v>366</v>
      </c>
      <c r="H1347" t="s">
        <v>385</v>
      </c>
      <c r="I1347" s="937" t="s">
        <v>491</v>
      </c>
      <c r="J1347" s="937" t="s">
        <v>447</v>
      </c>
      <c r="K1347" s="937" t="s">
        <v>449</v>
      </c>
      <c r="L1347" s="937">
        <v>6.3</v>
      </c>
      <c r="M1347" s="962" t="s">
        <v>187</v>
      </c>
      <c r="N1347" s="677">
        <f t="shared" ca="1" si="229"/>
        <v>0</v>
      </c>
      <c r="O1347" s="677">
        <f t="shared" ca="1" si="231"/>
        <v>0</v>
      </c>
      <c r="P1347" s="677">
        <f t="shared" ca="1" si="231"/>
        <v>0</v>
      </c>
      <c r="Q1347" s="677">
        <f t="shared" ca="1" si="231"/>
        <v>0</v>
      </c>
      <c r="R1347" s="677">
        <f t="shared" ca="1" si="231"/>
        <v>0</v>
      </c>
      <c r="S1347" s="677">
        <f t="shared" ca="1" si="231"/>
        <v>0</v>
      </c>
      <c r="T1347" s="677">
        <f t="shared" ca="1" si="231"/>
        <v>0</v>
      </c>
      <c r="U1347" s="677">
        <f t="shared" ca="1" si="231"/>
        <v>0</v>
      </c>
      <c r="V1347" s="677">
        <f t="shared" ca="1" si="231"/>
        <v>0</v>
      </c>
      <c r="W1347" s="677">
        <f t="shared" ca="1" si="223"/>
        <v>0</v>
      </c>
      <c r="X1347" s="677">
        <f t="shared" ca="1" si="232"/>
        <v>0</v>
      </c>
      <c r="Y1347" s="677">
        <f t="shared" ca="1" si="232"/>
        <v>0</v>
      </c>
      <c r="Z1347" s="677">
        <f t="shared" ca="1" si="232"/>
        <v>0</v>
      </c>
      <c r="AA1347" t="str">
        <f t="shared" si="233"/>
        <v>ASR_COMP</v>
      </c>
      <c r="AB1347" s="957">
        <f t="shared" si="234"/>
        <v>44682</v>
      </c>
      <c r="AC1347" t="str">
        <f t="shared" si="235"/>
        <v>Unaudited</v>
      </c>
    </row>
    <row r="1348" spans="1:29" x14ac:dyDescent="0.25">
      <c r="A1348" t="s">
        <v>423</v>
      </c>
      <c r="B1348" t="s">
        <v>1388</v>
      </c>
      <c r="C1348" t="s">
        <v>1389</v>
      </c>
      <c r="D1348">
        <v>1900</v>
      </c>
      <c r="E1348" s="957">
        <v>1</v>
      </c>
      <c r="F1348" t="s">
        <v>444</v>
      </c>
      <c r="G1348" s="957">
        <v>366</v>
      </c>
      <c r="H1348" t="s">
        <v>385</v>
      </c>
      <c r="I1348" s="937" t="s">
        <v>491</v>
      </c>
      <c r="J1348" s="937" t="s">
        <v>447</v>
      </c>
      <c r="K1348" s="937" t="s">
        <v>449</v>
      </c>
      <c r="L1348" s="937" t="s">
        <v>87</v>
      </c>
      <c r="M1348" s="962" t="s">
        <v>457</v>
      </c>
      <c r="N1348" s="677">
        <f t="shared" ca="1" si="229"/>
        <v>0</v>
      </c>
      <c r="O1348" s="677">
        <f t="shared" ca="1" si="231"/>
        <v>0</v>
      </c>
      <c r="P1348" s="677">
        <f t="shared" ca="1" si="231"/>
        <v>0</v>
      </c>
      <c r="Q1348" s="677">
        <f t="shared" ca="1" si="231"/>
        <v>0</v>
      </c>
      <c r="R1348" s="677">
        <f t="shared" ca="1" si="231"/>
        <v>0</v>
      </c>
      <c r="S1348" s="677">
        <f t="shared" ca="1" si="231"/>
        <v>0</v>
      </c>
      <c r="T1348" s="677">
        <f t="shared" ca="1" si="231"/>
        <v>0</v>
      </c>
      <c r="U1348" s="677">
        <f t="shared" ca="1" si="231"/>
        <v>0</v>
      </c>
      <c r="V1348" s="677">
        <f t="shared" ca="1" si="231"/>
        <v>0</v>
      </c>
      <c r="W1348" s="677">
        <f t="shared" ca="1" si="223"/>
        <v>0</v>
      </c>
      <c r="X1348" s="677">
        <f t="shared" ca="1" si="232"/>
        <v>0</v>
      </c>
      <c r="Y1348" s="677">
        <f t="shared" ca="1" si="232"/>
        <v>0</v>
      </c>
      <c r="Z1348" s="677">
        <f t="shared" ca="1" si="232"/>
        <v>0</v>
      </c>
      <c r="AA1348" t="str">
        <f t="shared" si="233"/>
        <v>ASR_COMP</v>
      </c>
      <c r="AB1348" s="957">
        <f t="shared" si="234"/>
        <v>44682</v>
      </c>
      <c r="AC1348" t="str">
        <f t="shared" si="235"/>
        <v>Unaudited</v>
      </c>
    </row>
    <row r="1349" spans="1:29" x14ac:dyDescent="0.25">
      <c r="A1349" t="s">
        <v>423</v>
      </c>
      <c r="B1349" t="s">
        <v>1388</v>
      </c>
      <c r="C1349" t="s">
        <v>1389</v>
      </c>
      <c r="D1349">
        <v>1900</v>
      </c>
      <c r="E1349" s="957">
        <v>1</v>
      </c>
      <c r="F1349" t="s">
        <v>444</v>
      </c>
      <c r="G1349" s="957">
        <v>366</v>
      </c>
      <c r="H1349" t="s">
        <v>385</v>
      </c>
      <c r="I1349" s="937" t="s">
        <v>491</v>
      </c>
      <c r="J1349" s="937" t="s">
        <v>447</v>
      </c>
      <c r="K1349" s="937" t="s">
        <v>450</v>
      </c>
      <c r="L1349" s="945">
        <v>7.1</v>
      </c>
      <c r="M1349" s="960" t="s">
        <v>20</v>
      </c>
      <c r="N1349" s="677">
        <f t="shared" ca="1" si="229"/>
        <v>1655842.1670818739</v>
      </c>
      <c r="O1349" s="677">
        <f t="shared" ca="1" si="231"/>
        <v>1166652.2984804038</v>
      </c>
      <c r="P1349" s="677">
        <f t="shared" ca="1" si="231"/>
        <v>111807.21235027934</v>
      </c>
      <c r="Q1349" s="677">
        <f t="shared" ca="1" si="231"/>
        <v>135816.23653244058</v>
      </c>
      <c r="R1349" s="677">
        <f t="shared" ca="1" si="231"/>
        <v>81383.762867887694</v>
      </c>
      <c r="S1349" s="677">
        <f t="shared" ca="1" si="231"/>
        <v>42309.076250181664</v>
      </c>
      <c r="T1349" s="677">
        <f t="shared" ca="1" si="231"/>
        <v>1567</v>
      </c>
      <c r="U1349" s="677">
        <f t="shared" ca="1" si="231"/>
        <v>946.63998757152467</v>
      </c>
      <c r="V1349" s="677">
        <f t="shared" ca="1" si="231"/>
        <v>7318.8263602488341</v>
      </c>
      <c r="W1349" s="677">
        <f t="shared" ca="1" si="223"/>
        <v>8306.3660186983725</v>
      </c>
      <c r="X1349" s="677">
        <f t="shared" ca="1" si="232"/>
        <v>70407.733078193065</v>
      </c>
      <c r="Y1349" s="677">
        <f t="shared" ca="1" si="232"/>
        <v>29327.015155968769</v>
      </c>
      <c r="Z1349" s="677">
        <f t="shared" ca="1" si="232"/>
        <v>0</v>
      </c>
      <c r="AA1349" t="str">
        <f t="shared" si="233"/>
        <v>ASR_COMP</v>
      </c>
      <c r="AB1349" s="957">
        <f t="shared" si="234"/>
        <v>44682</v>
      </c>
      <c r="AC1349" t="str">
        <f t="shared" si="235"/>
        <v>Unaudited</v>
      </c>
    </row>
    <row r="1350" spans="1:29" x14ac:dyDescent="0.25">
      <c r="A1350" t="s">
        <v>423</v>
      </c>
      <c r="B1350" t="s">
        <v>1388</v>
      </c>
      <c r="C1350" t="s">
        <v>1389</v>
      </c>
      <c r="D1350">
        <v>1900</v>
      </c>
      <c r="E1350" s="957">
        <v>1</v>
      </c>
      <c r="F1350" t="s">
        <v>444</v>
      </c>
      <c r="G1350" s="957">
        <v>366</v>
      </c>
      <c r="H1350" t="s">
        <v>385</v>
      </c>
      <c r="I1350" s="962" t="s">
        <v>491</v>
      </c>
      <c r="J1350" s="962" t="s">
        <v>447</v>
      </c>
      <c r="K1350" s="962" t="s">
        <v>450</v>
      </c>
      <c r="L1350" s="937">
        <v>7.2</v>
      </c>
      <c r="M1350" s="962" t="s">
        <v>21</v>
      </c>
      <c r="N1350" s="677">
        <f t="shared" ca="1" si="229"/>
        <v>0</v>
      </c>
      <c r="O1350" s="677">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7">
        <f t="shared" ca="1" si="236"/>
        <v>0</v>
      </c>
      <c r="Q1350" s="677">
        <f t="shared" ca="1" si="236"/>
        <v>0</v>
      </c>
      <c r="R1350" s="677">
        <f t="shared" ca="1" si="236"/>
        <v>0</v>
      </c>
      <c r="S1350" s="677">
        <f t="shared" ca="1" si="236"/>
        <v>0</v>
      </c>
      <c r="T1350" s="677">
        <f t="shared" ca="1" si="236"/>
        <v>0</v>
      </c>
      <c r="U1350" s="677">
        <f t="shared" ca="1" si="236"/>
        <v>0</v>
      </c>
      <c r="V1350" s="677">
        <f t="shared" ca="1" si="236"/>
        <v>0</v>
      </c>
      <c r="W1350" s="677">
        <f t="shared" ca="1" si="223"/>
        <v>0</v>
      </c>
      <c r="X1350" s="677">
        <f t="shared" ca="1" si="232"/>
        <v>0</v>
      </c>
      <c r="Y1350" s="677">
        <f t="shared" ca="1" si="232"/>
        <v>0</v>
      </c>
      <c r="Z1350" s="677">
        <f t="shared" ca="1" si="232"/>
        <v>0</v>
      </c>
      <c r="AA1350" t="str">
        <f t="shared" si="233"/>
        <v>ASR_COMP</v>
      </c>
      <c r="AB1350" s="957">
        <f t="shared" si="234"/>
        <v>44682</v>
      </c>
      <c r="AC1350" t="str">
        <f t="shared" si="235"/>
        <v>Unaudited</v>
      </c>
    </row>
    <row r="1351" spans="1:29" x14ac:dyDescent="0.25">
      <c r="A1351" t="s">
        <v>423</v>
      </c>
      <c r="B1351" t="s">
        <v>1388</v>
      </c>
      <c r="C1351" t="s">
        <v>1389</v>
      </c>
      <c r="D1351">
        <v>1900</v>
      </c>
      <c r="E1351" s="957">
        <v>1</v>
      </c>
      <c r="F1351" t="s">
        <v>444</v>
      </c>
      <c r="G1351" s="957">
        <v>366</v>
      </c>
      <c r="H1351" t="s">
        <v>385</v>
      </c>
      <c r="I1351" s="937" t="s">
        <v>491</v>
      </c>
      <c r="J1351" s="937" t="s">
        <v>447</v>
      </c>
      <c r="K1351" s="937" t="s">
        <v>450</v>
      </c>
      <c r="L1351" s="937">
        <v>7.3</v>
      </c>
      <c r="M1351" s="962" t="s">
        <v>158</v>
      </c>
      <c r="N1351" s="677">
        <f t="shared" ca="1" si="229"/>
        <v>750690.60715322627</v>
      </c>
      <c r="O1351" s="677">
        <f t="shared" ca="1" si="236"/>
        <v>613688.61637098959</v>
      </c>
      <c r="P1351" s="677">
        <f t="shared" ca="1" si="236"/>
        <v>51062.135332784601</v>
      </c>
      <c r="Q1351" s="677">
        <f t="shared" ca="1" si="236"/>
        <v>32733.710977207971</v>
      </c>
      <c r="R1351" s="677">
        <f t="shared" ca="1" si="236"/>
        <v>12486.815106879356</v>
      </c>
      <c r="S1351" s="677">
        <f t="shared" ca="1" si="236"/>
        <v>15733.914408235772</v>
      </c>
      <c r="T1351" s="677">
        <f t="shared" ca="1" si="236"/>
        <v>0</v>
      </c>
      <c r="U1351" s="677">
        <f t="shared" ca="1" si="236"/>
        <v>394.24645786117486</v>
      </c>
      <c r="V1351" s="677">
        <f t="shared" ca="1" si="236"/>
        <v>841.40412740888701</v>
      </c>
      <c r="W1351" s="677">
        <f t="shared" ca="1" si="223"/>
        <v>4551.9933372038404</v>
      </c>
      <c r="X1351" s="677">
        <f t="shared" ca="1" si="232"/>
        <v>14924.821750082187</v>
      </c>
      <c r="Y1351" s="677">
        <f t="shared" ca="1" si="232"/>
        <v>4272.949284572871</v>
      </c>
      <c r="Z1351" s="677">
        <f t="shared" ca="1" si="232"/>
        <v>0</v>
      </c>
      <c r="AA1351" t="str">
        <f t="shared" si="233"/>
        <v>ASR_COMP</v>
      </c>
      <c r="AB1351" s="957">
        <f t="shared" si="234"/>
        <v>44682</v>
      </c>
      <c r="AC1351" t="str">
        <f t="shared" si="235"/>
        <v>Unaudited</v>
      </c>
    </row>
    <row r="1352" spans="1:29" x14ac:dyDescent="0.25">
      <c r="A1352" t="s">
        <v>423</v>
      </c>
      <c r="B1352" t="s">
        <v>1388</v>
      </c>
      <c r="C1352" t="s">
        <v>1389</v>
      </c>
      <c r="D1352">
        <v>1900</v>
      </c>
      <c r="E1352" s="957">
        <v>1</v>
      </c>
      <c r="F1352" t="s">
        <v>444</v>
      </c>
      <c r="G1352" s="957">
        <v>366</v>
      </c>
      <c r="H1352" t="s">
        <v>385</v>
      </c>
      <c r="I1352" s="937" t="s">
        <v>491</v>
      </c>
      <c r="J1352" s="937" t="s">
        <v>447</v>
      </c>
      <c r="K1352" s="937" t="s">
        <v>450</v>
      </c>
      <c r="L1352" s="937" t="s">
        <v>91</v>
      </c>
      <c r="M1352" s="962" t="s">
        <v>458</v>
      </c>
      <c r="N1352" s="677">
        <f t="shared" ca="1" si="229"/>
        <v>0</v>
      </c>
      <c r="O1352" s="677">
        <f t="shared" ca="1" si="236"/>
        <v>0</v>
      </c>
      <c r="P1352" s="677">
        <f t="shared" ca="1" si="236"/>
        <v>0</v>
      </c>
      <c r="Q1352" s="677">
        <f t="shared" ca="1" si="236"/>
        <v>0</v>
      </c>
      <c r="R1352" s="677">
        <f t="shared" ca="1" si="236"/>
        <v>0</v>
      </c>
      <c r="S1352" s="677">
        <f t="shared" ca="1" si="236"/>
        <v>0</v>
      </c>
      <c r="T1352" s="677">
        <f t="shared" ca="1" si="236"/>
        <v>0</v>
      </c>
      <c r="U1352" s="677">
        <f t="shared" ca="1" si="236"/>
        <v>0</v>
      </c>
      <c r="V1352" s="677">
        <f t="shared" ca="1" si="236"/>
        <v>0</v>
      </c>
      <c r="W1352" s="677">
        <f t="shared" ca="1" si="223"/>
        <v>0</v>
      </c>
      <c r="X1352" s="677">
        <f t="shared" ca="1" si="232"/>
        <v>0</v>
      </c>
      <c r="Y1352" s="677">
        <f t="shared" ca="1" si="232"/>
        <v>0</v>
      </c>
      <c r="Z1352" s="677">
        <f t="shared" ca="1" si="232"/>
        <v>0</v>
      </c>
      <c r="AA1352" t="str">
        <f t="shared" si="233"/>
        <v>ASR_COMP</v>
      </c>
      <c r="AB1352" s="957">
        <f t="shared" si="234"/>
        <v>44682</v>
      </c>
      <c r="AC1352" t="str">
        <f t="shared" si="235"/>
        <v>Unaudited</v>
      </c>
    </row>
    <row r="1353" spans="1:29" x14ac:dyDescent="0.25">
      <c r="A1353" t="s">
        <v>423</v>
      </c>
      <c r="B1353" t="s">
        <v>1388</v>
      </c>
      <c r="C1353" t="s">
        <v>1389</v>
      </c>
      <c r="D1353">
        <v>1900</v>
      </c>
      <c r="E1353" s="957">
        <v>1</v>
      </c>
      <c r="F1353" t="s">
        <v>444</v>
      </c>
      <c r="G1353" s="957">
        <v>366</v>
      </c>
      <c r="H1353" t="s">
        <v>385</v>
      </c>
      <c r="I1353" s="937" t="s">
        <v>491</v>
      </c>
      <c r="J1353" s="937" t="s">
        <v>447</v>
      </c>
      <c r="K1353" s="937" t="s">
        <v>451</v>
      </c>
      <c r="L1353" s="937">
        <v>8.1</v>
      </c>
      <c r="M1353" s="962" t="s">
        <v>22</v>
      </c>
      <c r="N1353" s="677">
        <f t="shared" ca="1" si="229"/>
        <v>32739684.850023966</v>
      </c>
      <c r="O1353" s="677">
        <f t="shared" ca="1" si="236"/>
        <v>12529584.283415807</v>
      </c>
      <c r="P1353" s="677">
        <f t="shared" ca="1" si="236"/>
        <v>2505322.9306192766</v>
      </c>
      <c r="Q1353" s="677">
        <f t="shared" ca="1" si="236"/>
        <v>9250418.6479977909</v>
      </c>
      <c r="R1353" s="677">
        <f t="shared" ca="1" si="236"/>
        <v>4851324.9868323226</v>
      </c>
      <c r="S1353" s="677">
        <f t="shared" ca="1" si="236"/>
        <v>43889.579288907145</v>
      </c>
      <c r="T1353" s="677">
        <f t="shared" ca="1" si="236"/>
        <v>441640.13211327925</v>
      </c>
      <c r="U1353" s="677">
        <f t="shared" ca="1" si="236"/>
        <v>6.5690367792876074</v>
      </c>
      <c r="V1353" s="677">
        <f t="shared" ca="1" si="236"/>
        <v>1733433.0780455573</v>
      </c>
      <c r="W1353" s="677">
        <f t="shared" ca="1" si="223"/>
        <v>346461.71621252951</v>
      </c>
      <c r="X1353" s="677">
        <f t="shared" ca="1" si="232"/>
        <v>16463.184311360485</v>
      </c>
      <c r="Y1353" s="677">
        <f t="shared" ca="1" si="232"/>
        <v>1021139.7421503598</v>
      </c>
      <c r="Z1353" s="677">
        <f t="shared" ca="1" si="232"/>
        <v>0</v>
      </c>
      <c r="AA1353" t="str">
        <f t="shared" si="233"/>
        <v>ASR_COMP</v>
      </c>
      <c r="AB1353" s="957">
        <f t="shared" si="234"/>
        <v>44682</v>
      </c>
      <c r="AC1353" t="str">
        <f t="shared" si="235"/>
        <v>Unaudited</v>
      </c>
    </row>
    <row r="1354" spans="1:29" x14ac:dyDescent="0.25">
      <c r="A1354" t="s">
        <v>423</v>
      </c>
      <c r="B1354" t="s">
        <v>1388</v>
      </c>
      <c r="C1354" t="s">
        <v>1389</v>
      </c>
      <c r="D1354">
        <v>1900</v>
      </c>
      <c r="E1354" s="957">
        <v>1</v>
      </c>
      <c r="F1354" t="s">
        <v>444</v>
      </c>
      <c r="G1354" s="957">
        <v>366</v>
      </c>
      <c r="H1354" t="s">
        <v>385</v>
      </c>
      <c r="I1354" s="937" t="s">
        <v>491</v>
      </c>
      <c r="J1354" s="937" t="s">
        <v>447</v>
      </c>
      <c r="K1354" s="937" t="s">
        <v>451</v>
      </c>
      <c r="L1354" s="945" t="s">
        <v>115</v>
      </c>
      <c r="M1354" s="960" t="s">
        <v>446</v>
      </c>
      <c r="N1354" s="677">
        <f t="shared" ca="1" si="229"/>
        <v>540073.04</v>
      </c>
      <c r="O1354" s="677">
        <f t="shared" ca="1" si="236"/>
        <v>224388.7</v>
      </c>
      <c r="P1354" s="677">
        <f t="shared" ca="1" si="236"/>
        <v>107470.06</v>
      </c>
      <c r="Q1354" s="677">
        <f t="shared" ca="1" si="236"/>
        <v>126967.79999999999</v>
      </c>
      <c r="R1354" s="677">
        <f t="shared" ca="1" si="236"/>
        <v>81246.48000000001</v>
      </c>
      <c r="S1354" s="677">
        <f t="shared" ca="1" si="236"/>
        <v>0</v>
      </c>
      <c r="T1354" s="677">
        <f t="shared" ca="1" si="236"/>
        <v>0</v>
      </c>
      <c r="U1354" s="677">
        <f t="shared" ca="1" si="236"/>
        <v>0</v>
      </c>
      <c r="V1354" s="677">
        <f t="shared" ca="1" si="236"/>
        <v>0</v>
      </c>
      <c r="W1354" s="677">
        <f t="shared" ca="1" si="223"/>
        <v>0</v>
      </c>
      <c r="X1354" s="677">
        <f t="shared" ca="1" si="232"/>
        <v>0</v>
      </c>
      <c r="Y1354" s="677">
        <f t="shared" ca="1" si="232"/>
        <v>0</v>
      </c>
      <c r="Z1354" s="677">
        <f t="shared" ca="1" si="232"/>
        <v>0</v>
      </c>
      <c r="AA1354" t="str">
        <f t="shared" si="233"/>
        <v>ASR_COMP</v>
      </c>
      <c r="AB1354" s="957">
        <f t="shared" si="234"/>
        <v>44682</v>
      </c>
      <c r="AC1354" t="str">
        <f t="shared" si="235"/>
        <v>Unaudited</v>
      </c>
    </row>
    <row r="1355" spans="1:29" x14ac:dyDescent="0.25">
      <c r="A1355" t="s">
        <v>423</v>
      </c>
      <c r="B1355" t="s">
        <v>1388</v>
      </c>
      <c r="C1355" t="s">
        <v>1389</v>
      </c>
      <c r="D1355">
        <v>1900</v>
      </c>
      <c r="E1355" s="957">
        <v>1</v>
      </c>
      <c r="F1355" t="s">
        <v>444</v>
      </c>
      <c r="G1355" s="957">
        <v>366</v>
      </c>
      <c r="H1355" t="s">
        <v>385</v>
      </c>
      <c r="I1355" s="962" t="s">
        <v>491</v>
      </c>
      <c r="J1355" s="962" t="s">
        <v>447</v>
      </c>
      <c r="K1355" s="962" t="s">
        <v>451</v>
      </c>
      <c r="L1355" s="937" t="s">
        <v>117</v>
      </c>
      <c r="M1355" s="962" t="s">
        <v>160</v>
      </c>
      <c r="N1355" s="677">
        <f t="shared" ca="1" si="229"/>
        <v>0</v>
      </c>
      <c r="O1355" s="677">
        <f t="shared" ca="1" si="236"/>
        <v>0</v>
      </c>
      <c r="P1355" s="677">
        <f t="shared" ca="1" si="236"/>
        <v>0</v>
      </c>
      <c r="Q1355" s="677">
        <f t="shared" ca="1" si="236"/>
        <v>0</v>
      </c>
      <c r="R1355" s="677">
        <f t="shared" ca="1" si="236"/>
        <v>0</v>
      </c>
      <c r="S1355" s="677">
        <f t="shared" ca="1" si="236"/>
        <v>0</v>
      </c>
      <c r="T1355" s="677">
        <f t="shared" ca="1" si="236"/>
        <v>0</v>
      </c>
      <c r="U1355" s="677">
        <f t="shared" ca="1" si="236"/>
        <v>0</v>
      </c>
      <c r="V1355" s="677">
        <f t="shared" ca="1" si="236"/>
        <v>0</v>
      </c>
      <c r="W1355" s="677">
        <f t="shared" ca="1" si="223"/>
        <v>0</v>
      </c>
      <c r="X1355" s="677">
        <f t="shared" ca="1" si="232"/>
        <v>0</v>
      </c>
      <c r="Y1355" s="677">
        <f t="shared" ca="1" si="232"/>
        <v>0</v>
      </c>
      <c r="Z1355" s="677">
        <f t="shared" ca="1" si="232"/>
        <v>0</v>
      </c>
      <c r="AA1355" t="str">
        <f t="shared" si="233"/>
        <v>ASR_COMP</v>
      </c>
      <c r="AB1355" s="957">
        <f t="shared" si="234"/>
        <v>44682</v>
      </c>
      <c r="AC1355" t="str">
        <f t="shared" si="235"/>
        <v>Unaudited</v>
      </c>
    </row>
    <row r="1356" spans="1:29" x14ac:dyDescent="0.25">
      <c r="A1356" t="s">
        <v>423</v>
      </c>
      <c r="B1356" t="s">
        <v>1388</v>
      </c>
      <c r="C1356" t="s">
        <v>1389</v>
      </c>
      <c r="D1356">
        <v>1900</v>
      </c>
      <c r="E1356" s="957">
        <v>1</v>
      </c>
      <c r="F1356" t="s">
        <v>444</v>
      </c>
      <c r="G1356" s="957">
        <v>366</v>
      </c>
      <c r="H1356" t="s">
        <v>385</v>
      </c>
      <c r="I1356" s="937" t="s">
        <v>491</v>
      </c>
      <c r="J1356" s="937" t="s">
        <v>447</v>
      </c>
      <c r="K1356" s="937" t="s">
        <v>451</v>
      </c>
      <c r="L1356" s="937" t="s">
        <v>118</v>
      </c>
      <c r="M1356" s="962" t="s">
        <v>116</v>
      </c>
      <c r="N1356" s="677">
        <f t="shared" ca="1" si="229"/>
        <v>-127673.25046500743</v>
      </c>
      <c r="O1356" s="677">
        <f t="shared" ca="1" si="236"/>
        <v>-63353.111546773282</v>
      </c>
      <c r="P1356" s="677">
        <f t="shared" ca="1" si="236"/>
        <v>-12667.619251685328</v>
      </c>
      <c r="Q1356" s="677">
        <f t="shared" ca="1" si="236"/>
        <v>-24808.482681409714</v>
      </c>
      <c r="R1356" s="677">
        <f t="shared" ca="1" si="236"/>
        <v>-13010.65567921836</v>
      </c>
      <c r="S1356" s="677">
        <f t="shared" ca="1" si="236"/>
        <v>-4011.4681978686244</v>
      </c>
      <c r="T1356" s="677">
        <f t="shared" ca="1" si="236"/>
        <v>0</v>
      </c>
      <c r="U1356" s="677">
        <f t="shared" ca="1" si="236"/>
        <v>-0.60040407216666491</v>
      </c>
      <c r="V1356" s="677">
        <f t="shared" ca="1" si="236"/>
        <v>-4648.8538662392239</v>
      </c>
      <c r="W1356" s="677">
        <f t="shared" ca="1" si="223"/>
        <v>-929.16762078551039</v>
      </c>
      <c r="X1356" s="677">
        <f t="shared" ca="1" si="232"/>
        <v>-1504.720286014769</v>
      </c>
      <c r="Y1356" s="677">
        <f t="shared" ca="1" si="232"/>
        <v>-2738.5709309404688</v>
      </c>
      <c r="Z1356" s="677">
        <f t="shared" ca="1" si="232"/>
        <v>0</v>
      </c>
      <c r="AA1356" t="str">
        <f t="shared" si="233"/>
        <v>ASR_COMP</v>
      </c>
      <c r="AB1356" s="957">
        <f t="shared" si="234"/>
        <v>44682</v>
      </c>
      <c r="AC1356" t="str">
        <f t="shared" si="235"/>
        <v>Unaudited</v>
      </c>
    </row>
    <row r="1357" spans="1:29" x14ac:dyDescent="0.25">
      <c r="A1357" t="s">
        <v>423</v>
      </c>
      <c r="B1357" t="s">
        <v>1388</v>
      </c>
      <c r="C1357" t="s">
        <v>1389</v>
      </c>
      <c r="D1357">
        <v>1900</v>
      </c>
      <c r="E1357" s="957">
        <v>1</v>
      </c>
      <c r="F1357" t="s">
        <v>444</v>
      </c>
      <c r="G1357" s="957">
        <v>366</v>
      </c>
      <c r="H1357" t="s">
        <v>385</v>
      </c>
      <c r="I1357" s="937" t="s">
        <v>491</v>
      </c>
      <c r="J1357" s="937" t="s">
        <v>447</v>
      </c>
      <c r="K1357" s="937" t="s">
        <v>451</v>
      </c>
      <c r="L1357" s="937" t="s">
        <v>119</v>
      </c>
      <c r="M1357" s="962" t="s">
        <v>161</v>
      </c>
      <c r="N1357" s="677">
        <f t="shared" ca="1" si="229"/>
        <v>0</v>
      </c>
      <c r="O1357" s="677">
        <f t="shared" ca="1" si="236"/>
        <v>0</v>
      </c>
      <c r="P1357" s="677">
        <f t="shared" ca="1" si="236"/>
        <v>0</v>
      </c>
      <c r="Q1357" s="677">
        <f t="shared" ca="1" si="236"/>
        <v>0</v>
      </c>
      <c r="R1357" s="677">
        <f t="shared" ca="1" si="236"/>
        <v>0</v>
      </c>
      <c r="S1357" s="677">
        <f t="shared" ca="1" si="236"/>
        <v>0</v>
      </c>
      <c r="T1357" s="677">
        <f t="shared" ca="1" si="236"/>
        <v>0</v>
      </c>
      <c r="U1357" s="677">
        <f t="shared" ca="1" si="236"/>
        <v>0</v>
      </c>
      <c r="V1357" s="677">
        <f t="shared" ca="1" si="236"/>
        <v>0</v>
      </c>
      <c r="W1357" s="677">
        <f t="shared" ca="1" si="223"/>
        <v>0</v>
      </c>
      <c r="X1357" s="677">
        <f t="shared" ca="1" si="232"/>
        <v>0</v>
      </c>
      <c r="Y1357" s="677">
        <f t="shared" ca="1" si="232"/>
        <v>0</v>
      </c>
      <c r="Z1357" s="677">
        <f t="shared" ca="1" si="232"/>
        <v>0</v>
      </c>
      <c r="AA1357" t="str">
        <f t="shared" si="233"/>
        <v>ASR_COMP</v>
      </c>
      <c r="AB1357" s="957">
        <f t="shared" si="234"/>
        <v>44682</v>
      </c>
      <c r="AC1357" t="str">
        <f t="shared" si="235"/>
        <v>Unaudited</v>
      </c>
    </row>
    <row r="1358" spans="1:29" x14ac:dyDescent="0.25">
      <c r="A1358" t="s">
        <v>423</v>
      </c>
      <c r="B1358" t="s">
        <v>1388</v>
      </c>
      <c r="C1358" t="s">
        <v>1389</v>
      </c>
      <c r="D1358">
        <v>1900</v>
      </c>
      <c r="E1358" s="957">
        <v>1</v>
      </c>
      <c r="F1358" t="s">
        <v>444</v>
      </c>
      <c r="G1358" s="957">
        <v>366</v>
      </c>
      <c r="H1358" t="s">
        <v>385</v>
      </c>
      <c r="I1358" s="937" t="s">
        <v>491</v>
      </c>
      <c r="J1358" s="937" t="s">
        <v>447</v>
      </c>
      <c r="K1358" s="937" t="s">
        <v>451</v>
      </c>
      <c r="L1358" s="937" t="s">
        <v>162</v>
      </c>
      <c r="M1358" s="962" t="s">
        <v>23</v>
      </c>
      <c r="N1358" s="677">
        <f t="shared" ca="1" si="229"/>
        <v>0</v>
      </c>
      <c r="O1358" s="677">
        <f t="shared" ca="1" si="236"/>
        <v>0</v>
      </c>
      <c r="P1358" s="677">
        <f t="shared" ca="1" si="236"/>
        <v>0</v>
      </c>
      <c r="Q1358" s="677">
        <f t="shared" ca="1" si="236"/>
        <v>0</v>
      </c>
      <c r="R1358" s="677">
        <f t="shared" ca="1" si="236"/>
        <v>0</v>
      </c>
      <c r="S1358" s="677">
        <f t="shared" ca="1" si="236"/>
        <v>0</v>
      </c>
      <c r="T1358" s="677">
        <f t="shared" ca="1" si="236"/>
        <v>0</v>
      </c>
      <c r="U1358" s="677">
        <f t="shared" ca="1" si="236"/>
        <v>0</v>
      </c>
      <c r="V1358" s="677">
        <f t="shared" ca="1" si="236"/>
        <v>0</v>
      </c>
      <c r="W1358" s="677">
        <f t="shared" ca="1" si="223"/>
        <v>0</v>
      </c>
      <c r="X1358" s="677">
        <f t="shared" ca="1" si="232"/>
        <v>0</v>
      </c>
      <c r="Y1358" s="677">
        <f t="shared" ca="1" si="232"/>
        <v>0</v>
      </c>
      <c r="Z1358" s="677">
        <f t="shared" ca="1" si="232"/>
        <v>0</v>
      </c>
      <c r="AA1358" t="str">
        <f t="shared" si="233"/>
        <v>ASR_COMP</v>
      </c>
      <c r="AB1358" s="957">
        <f t="shared" si="234"/>
        <v>44682</v>
      </c>
      <c r="AC1358" t="str">
        <f t="shared" si="235"/>
        <v>Unaudited</v>
      </c>
    </row>
    <row r="1359" spans="1:29" x14ac:dyDescent="0.25">
      <c r="A1359" t="s">
        <v>423</v>
      </c>
      <c r="B1359" t="s">
        <v>1388</v>
      </c>
      <c r="C1359" t="s">
        <v>1389</v>
      </c>
      <c r="D1359">
        <v>1900</v>
      </c>
      <c r="E1359" s="957">
        <v>1</v>
      </c>
      <c r="F1359" t="s">
        <v>444</v>
      </c>
      <c r="G1359" s="957">
        <v>366</v>
      </c>
      <c r="H1359" t="s">
        <v>385</v>
      </c>
      <c r="I1359" s="937" t="s">
        <v>491</v>
      </c>
      <c r="J1359" s="937" t="s">
        <v>447</v>
      </c>
      <c r="K1359" s="937" t="s">
        <v>451</v>
      </c>
      <c r="L1359" s="945" t="s">
        <v>445</v>
      </c>
      <c r="M1359" s="960" t="s">
        <v>459</v>
      </c>
      <c r="N1359" s="677">
        <f t="shared" ca="1" si="229"/>
        <v>0</v>
      </c>
      <c r="O1359" s="677">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7">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7">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7">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7">
        <f t="shared" ca="1" si="237"/>
        <v>0</v>
      </c>
      <c r="T1359" s="677">
        <f t="shared" ca="1" si="237"/>
        <v>0</v>
      </c>
      <c r="U1359" s="677">
        <f t="shared" ca="1" si="237"/>
        <v>0</v>
      </c>
      <c r="V1359" s="677">
        <f t="shared" ca="1" si="237"/>
        <v>0</v>
      </c>
      <c r="W1359" s="677">
        <f t="shared" ca="1" si="223"/>
        <v>0</v>
      </c>
      <c r="X1359" s="677">
        <f t="shared" ca="1" si="237"/>
        <v>0</v>
      </c>
      <c r="Y1359" s="677">
        <f t="shared" ca="1" si="237"/>
        <v>0</v>
      </c>
      <c r="Z1359" s="677">
        <f t="shared" ca="1" si="237"/>
        <v>0</v>
      </c>
      <c r="AA1359" t="str">
        <f t="shared" si="233"/>
        <v>ASR_COMP</v>
      </c>
      <c r="AB1359" s="957">
        <f t="shared" si="234"/>
        <v>44682</v>
      </c>
      <c r="AC1359" t="str">
        <f t="shared" si="235"/>
        <v>Unaudited</v>
      </c>
    </row>
    <row r="1360" spans="1:29" ht="30" x14ac:dyDescent="0.25">
      <c r="A1360" t="s">
        <v>423</v>
      </c>
      <c r="B1360" t="s">
        <v>1388</v>
      </c>
      <c r="C1360" t="s">
        <v>1389</v>
      </c>
      <c r="D1360">
        <v>1900</v>
      </c>
      <c r="E1360" s="957">
        <v>1</v>
      </c>
      <c r="F1360" t="s">
        <v>444</v>
      </c>
      <c r="G1360" s="957">
        <v>366</v>
      </c>
      <c r="H1360" t="s">
        <v>385</v>
      </c>
      <c r="I1360" s="962" t="s">
        <v>491</v>
      </c>
      <c r="J1360" s="962" t="s">
        <v>447</v>
      </c>
      <c r="K1360" s="962" t="s">
        <v>452</v>
      </c>
      <c r="L1360" s="937">
        <v>9.1</v>
      </c>
      <c r="M1360" s="962" t="s">
        <v>188</v>
      </c>
      <c r="N1360" s="677">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3103264.3166538184</v>
      </c>
      <c r="O1360" s="677">
        <f t="shared" ca="1" si="237"/>
        <v>384285.43317659025</v>
      </c>
      <c r="P1360" s="677">
        <f t="shared" ca="1" si="237"/>
        <v>43179.797008367503</v>
      </c>
      <c r="Q1360" s="677">
        <f t="shared" ca="1" si="237"/>
        <v>382110.23533629061</v>
      </c>
      <c r="R1360" s="677">
        <f t="shared" ca="1" si="237"/>
        <v>85844.391815022362</v>
      </c>
      <c r="S1360" s="677">
        <f t="shared" ca="1" si="237"/>
        <v>118629.80609197353</v>
      </c>
      <c r="T1360" s="677">
        <f t="shared" ca="1" si="237"/>
        <v>22974.07</v>
      </c>
      <c r="U1360" s="677">
        <f t="shared" ca="1" si="237"/>
        <v>9.2331973317224687</v>
      </c>
      <c r="V1360" s="677">
        <f t="shared" ca="1" si="237"/>
        <v>188.54609756000818</v>
      </c>
      <c r="W1360" s="677">
        <f t="shared" ca="1" si="223"/>
        <v>2066042.8039306826</v>
      </c>
      <c r="X1360" s="677">
        <f t="shared" ca="1" si="237"/>
        <v>0</v>
      </c>
      <c r="Y1360" s="677">
        <f t="shared" ca="1" si="237"/>
        <v>0</v>
      </c>
      <c r="Z1360" s="677">
        <f t="shared" ca="1" si="237"/>
        <v>0</v>
      </c>
      <c r="AA1360" t="str">
        <f t="shared" si="233"/>
        <v>ASR_COMP</v>
      </c>
      <c r="AB1360" s="957">
        <f t="shared" si="234"/>
        <v>44682</v>
      </c>
      <c r="AC1360" t="str">
        <f t="shared" si="235"/>
        <v>Unaudited</v>
      </c>
    </row>
    <row r="1361" spans="1:29" x14ac:dyDescent="0.25">
      <c r="A1361" t="s">
        <v>423</v>
      </c>
      <c r="B1361" t="s">
        <v>1388</v>
      </c>
      <c r="C1361" t="s">
        <v>1389</v>
      </c>
      <c r="D1361">
        <v>1900</v>
      </c>
      <c r="E1361" s="957">
        <v>1</v>
      </c>
      <c r="F1361" t="s">
        <v>444</v>
      </c>
      <c r="G1361" s="957">
        <v>366</v>
      </c>
      <c r="H1361" t="s">
        <v>385</v>
      </c>
      <c r="I1361" s="937" t="s">
        <v>491</v>
      </c>
      <c r="J1361" s="937" t="s">
        <v>447</v>
      </c>
      <c r="K1361" s="937" t="s">
        <v>452</v>
      </c>
      <c r="L1361" s="937" t="s">
        <v>109</v>
      </c>
      <c r="M1361" s="962" t="s">
        <v>189</v>
      </c>
      <c r="N1361" s="677">
        <f t="shared" ca="1" si="238"/>
        <v>591959.16574796103</v>
      </c>
      <c r="O1361" s="677">
        <f t="shared" ca="1" si="237"/>
        <v>33934.405966748549</v>
      </c>
      <c r="P1361" s="677">
        <f t="shared" ca="1" si="237"/>
        <v>2260.4470114382252</v>
      </c>
      <c r="Q1361" s="677">
        <f t="shared" ca="1" si="237"/>
        <v>310846.60062142106</v>
      </c>
      <c r="R1361" s="677">
        <f t="shared" ca="1" si="237"/>
        <v>176442.72705426111</v>
      </c>
      <c r="S1361" s="677">
        <f t="shared" ca="1" si="237"/>
        <v>66586.859088437181</v>
      </c>
      <c r="T1361" s="677">
        <f t="shared" ca="1" si="237"/>
        <v>0</v>
      </c>
      <c r="U1361" s="677">
        <f t="shared" ca="1" si="237"/>
        <v>2.0576672084983025</v>
      </c>
      <c r="V1361" s="677">
        <f t="shared" ca="1" si="237"/>
        <v>1731.087182576819</v>
      </c>
      <c r="W1361" s="677">
        <f t="shared" ca="1" si="237"/>
        <v>154.98115586967245</v>
      </c>
      <c r="X1361" s="677">
        <f t="shared" ca="1" si="237"/>
        <v>0</v>
      </c>
      <c r="Y1361" s="677">
        <f t="shared" ca="1" si="237"/>
        <v>0</v>
      </c>
      <c r="Z1361" s="677">
        <f t="shared" ca="1" si="237"/>
        <v>0</v>
      </c>
      <c r="AA1361" t="str">
        <f t="shared" si="233"/>
        <v>ASR_COMP</v>
      </c>
      <c r="AB1361" s="957">
        <f t="shared" si="234"/>
        <v>44682</v>
      </c>
      <c r="AC1361" t="str">
        <f t="shared" si="235"/>
        <v>Unaudited</v>
      </c>
    </row>
    <row r="1362" spans="1:29" x14ac:dyDescent="0.25">
      <c r="A1362" t="s">
        <v>423</v>
      </c>
      <c r="B1362" t="s">
        <v>1388</v>
      </c>
      <c r="C1362" t="s">
        <v>1389</v>
      </c>
      <c r="D1362">
        <v>1900</v>
      </c>
      <c r="E1362" s="957">
        <v>1</v>
      </c>
      <c r="F1362" t="s">
        <v>444</v>
      </c>
      <c r="G1362" s="957">
        <v>366</v>
      </c>
      <c r="H1362" t="s">
        <v>385</v>
      </c>
      <c r="I1362" s="937" t="s">
        <v>491</v>
      </c>
      <c r="J1362" s="937" t="s">
        <v>447</v>
      </c>
      <c r="K1362" s="937" t="s">
        <v>452</v>
      </c>
      <c r="L1362" s="937" t="s">
        <v>1324</v>
      </c>
      <c r="M1362" s="962" t="s">
        <v>1325</v>
      </c>
      <c r="N1362" s="677">
        <f t="shared" ca="1" si="238"/>
        <v>390032.29737682547</v>
      </c>
      <c r="O1362" s="677">
        <f t="shared" ca="1" si="237"/>
        <v>15775.535417887826</v>
      </c>
      <c r="P1362" s="677">
        <f t="shared" ca="1" si="237"/>
        <v>152.98085306779021</v>
      </c>
      <c r="Q1362" s="677">
        <f t="shared" ca="1" si="237"/>
        <v>113272.49704212259</v>
      </c>
      <c r="R1362" s="677">
        <f t="shared" ca="1" si="237"/>
        <v>30631.228102736957</v>
      </c>
      <c r="S1362" s="677">
        <f t="shared" ca="1" si="237"/>
        <v>230003.71237286544</v>
      </c>
      <c r="T1362" s="677">
        <f t="shared" ca="1" si="237"/>
        <v>0</v>
      </c>
      <c r="U1362" s="677">
        <f t="shared" ca="1" si="237"/>
        <v>2.1757685050060394</v>
      </c>
      <c r="V1362" s="677">
        <f t="shared" ca="1" si="237"/>
        <v>30.29140832413287</v>
      </c>
      <c r="W1362" s="677">
        <f t="shared" ca="1" si="237"/>
        <v>163.87641131568498</v>
      </c>
      <c r="X1362" s="677">
        <f t="shared" ca="1" si="237"/>
        <v>0</v>
      </c>
      <c r="Y1362" s="677">
        <f t="shared" ca="1" si="237"/>
        <v>0</v>
      </c>
      <c r="Z1362" s="677">
        <f t="shared" ca="1" si="237"/>
        <v>0</v>
      </c>
      <c r="AA1362" t="str">
        <f t="shared" si="233"/>
        <v>ASR_COMP</v>
      </c>
      <c r="AB1362" s="957">
        <f t="shared" si="234"/>
        <v>44682</v>
      </c>
      <c r="AC1362" t="str">
        <f t="shared" si="235"/>
        <v>Unaudited</v>
      </c>
    </row>
    <row r="1363" spans="1:29" x14ac:dyDescent="0.25">
      <c r="A1363" t="s">
        <v>423</v>
      </c>
      <c r="B1363" t="s">
        <v>1388</v>
      </c>
      <c r="C1363" t="s">
        <v>1389</v>
      </c>
      <c r="D1363">
        <v>1900</v>
      </c>
      <c r="E1363" s="957">
        <v>1</v>
      </c>
      <c r="F1363" t="s">
        <v>444</v>
      </c>
      <c r="G1363" s="957">
        <v>366</v>
      </c>
      <c r="H1363" t="s">
        <v>385</v>
      </c>
      <c r="I1363" s="937" t="s">
        <v>491</v>
      </c>
      <c r="J1363" s="937" t="s">
        <v>447</v>
      </c>
      <c r="K1363" s="937" t="s">
        <v>452</v>
      </c>
      <c r="L1363" s="937" t="s">
        <v>110</v>
      </c>
      <c r="M1363" s="962" t="s">
        <v>190</v>
      </c>
      <c r="N1363" s="677">
        <f t="shared" ca="1" si="238"/>
        <v>1677691.0622015542</v>
      </c>
      <c r="O1363" s="677">
        <f t="shared" ca="1" si="237"/>
        <v>684792.02093450062</v>
      </c>
      <c r="P1363" s="677">
        <f t="shared" ca="1" si="237"/>
        <v>71963.194781417347</v>
      </c>
      <c r="Q1363" s="677">
        <f t="shared" ca="1" si="237"/>
        <v>554263.18458429049</v>
      </c>
      <c r="R1363" s="677">
        <f t="shared" ca="1" si="237"/>
        <v>177360.46025971315</v>
      </c>
      <c r="S1363" s="677">
        <f t="shared" ca="1" si="237"/>
        <v>18284.648477068658</v>
      </c>
      <c r="T1363" s="677">
        <f t="shared" ca="1" si="237"/>
        <v>15135.269999999999</v>
      </c>
      <c r="U1363" s="677">
        <f t="shared" ca="1" si="237"/>
        <v>92.195960917197169</v>
      </c>
      <c r="V1363" s="677">
        <f t="shared" ca="1" si="237"/>
        <v>3929.9163864468082</v>
      </c>
      <c r="W1363" s="677">
        <f t="shared" ca="1" si="237"/>
        <v>151870.17081719963</v>
      </c>
      <c r="X1363" s="677">
        <f t="shared" ca="1" si="237"/>
        <v>0</v>
      </c>
      <c r="Y1363" s="677">
        <f t="shared" ca="1" si="237"/>
        <v>0</v>
      </c>
      <c r="Z1363" s="677">
        <f t="shared" ca="1" si="237"/>
        <v>0</v>
      </c>
      <c r="AA1363" t="str">
        <f t="shared" si="233"/>
        <v>ASR_COMP</v>
      </c>
      <c r="AB1363" s="957">
        <f t="shared" si="234"/>
        <v>44682</v>
      </c>
      <c r="AC1363" t="str">
        <f t="shared" si="235"/>
        <v>Unaudited</v>
      </c>
    </row>
    <row r="1364" spans="1:29" x14ac:dyDescent="0.25">
      <c r="A1364" t="s">
        <v>423</v>
      </c>
      <c r="B1364" t="s">
        <v>1388</v>
      </c>
      <c r="C1364" t="s">
        <v>1389</v>
      </c>
      <c r="D1364">
        <v>1900</v>
      </c>
      <c r="E1364" s="957">
        <v>1</v>
      </c>
      <c r="F1364" t="s">
        <v>444</v>
      </c>
      <c r="G1364" s="957">
        <v>366</v>
      </c>
      <c r="H1364" t="s">
        <v>385</v>
      </c>
      <c r="I1364" s="937" t="s">
        <v>491</v>
      </c>
      <c r="J1364" s="937" t="s">
        <v>447</v>
      </c>
      <c r="K1364" s="937" t="s">
        <v>452</v>
      </c>
      <c r="L1364" s="937" t="s">
        <v>111</v>
      </c>
      <c r="M1364" s="962" t="s">
        <v>163</v>
      </c>
      <c r="N1364" s="677">
        <f t="shared" ca="1" si="238"/>
        <v>6699874.075429447</v>
      </c>
      <c r="O1364" s="677">
        <f t="shared" ca="1" si="237"/>
        <v>3391923.7080932185</v>
      </c>
      <c r="P1364" s="677">
        <f t="shared" ca="1" si="237"/>
        <v>316800.88563471287</v>
      </c>
      <c r="Q1364" s="677">
        <f t="shared" ca="1" si="237"/>
        <v>1234834.6663639171</v>
      </c>
      <c r="R1364" s="677">
        <f t="shared" ca="1" si="237"/>
        <v>333296.45193166973</v>
      </c>
      <c r="S1364" s="677">
        <f t="shared" ca="1" si="237"/>
        <v>139298.42166238633</v>
      </c>
      <c r="T1364" s="677">
        <f t="shared" ca="1" si="237"/>
        <v>54972.829566276516</v>
      </c>
      <c r="U1364" s="677">
        <f t="shared" ca="1" si="237"/>
        <v>5020.2449398486951</v>
      </c>
      <c r="V1364" s="677">
        <f t="shared" ca="1" si="237"/>
        <v>64062.169779560718</v>
      </c>
      <c r="W1364" s="677">
        <f t="shared" ca="1" si="237"/>
        <v>13775.513078475051</v>
      </c>
      <c r="X1364" s="677">
        <f t="shared" ca="1" si="237"/>
        <v>737258.23539582337</v>
      </c>
      <c r="Y1364" s="677">
        <f t="shared" ca="1" si="237"/>
        <v>408630.94898355706</v>
      </c>
      <c r="Z1364" s="677">
        <f t="shared" ca="1" si="237"/>
        <v>0</v>
      </c>
      <c r="AA1364" t="str">
        <f t="shared" si="233"/>
        <v>ASR_COMP</v>
      </c>
      <c r="AB1364" s="957">
        <f t="shared" si="234"/>
        <v>44682</v>
      </c>
      <c r="AC1364" t="str">
        <f t="shared" si="235"/>
        <v>Unaudited</v>
      </c>
    </row>
    <row r="1365" spans="1:29" x14ac:dyDescent="0.25">
      <c r="A1365" t="s">
        <v>423</v>
      </c>
      <c r="B1365" t="s">
        <v>1388</v>
      </c>
      <c r="C1365" t="s">
        <v>1389</v>
      </c>
      <c r="D1365">
        <v>1900</v>
      </c>
      <c r="E1365" s="957">
        <v>1</v>
      </c>
      <c r="F1365" t="s">
        <v>444</v>
      </c>
      <c r="G1365" s="957">
        <v>366</v>
      </c>
      <c r="H1365" t="s">
        <v>385</v>
      </c>
      <c r="I1365" s="937" t="s">
        <v>491</v>
      </c>
      <c r="J1365" s="937" t="s">
        <v>447</v>
      </c>
      <c r="K1365" s="937" t="s">
        <v>452</v>
      </c>
      <c r="L1365" s="937" t="s">
        <v>112</v>
      </c>
      <c r="M1365" s="962" t="s">
        <v>137</v>
      </c>
      <c r="N1365" s="677">
        <f t="shared" ca="1" si="238"/>
        <v>0</v>
      </c>
      <c r="O1365" s="677">
        <f t="shared" ca="1" si="237"/>
        <v>0</v>
      </c>
      <c r="P1365" s="677">
        <f t="shared" ca="1" si="237"/>
        <v>0</v>
      </c>
      <c r="Q1365" s="677">
        <f t="shared" ca="1" si="237"/>
        <v>0</v>
      </c>
      <c r="R1365" s="677">
        <f t="shared" ca="1" si="237"/>
        <v>0</v>
      </c>
      <c r="S1365" s="677">
        <f t="shared" ca="1" si="237"/>
        <v>0</v>
      </c>
      <c r="T1365" s="677">
        <f t="shared" ca="1" si="237"/>
        <v>0</v>
      </c>
      <c r="U1365" s="677">
        <f t="shared" ca="1" si="237"/>
        <v>0</v>
      </c>
      <c r="V1365" s="677">
        <f t="shared" ca="1" si="237"/>
        <v>0</v>
      </c>
      <c r="W1365" s="677">
        <f t="shared" ca="1" si="237"/>
        <v>0</v>
      </c>
      <c r="X1365" s="677">
        <f t="shared" ca="1" si="237"/>
        <v>0</v>
      </c>
      <c r="Y1365" s="677">
        <f t="shared" ca="1" si="237"/>
        <v>0</v>
      </c>
      <c r="Z1365" s="677">
        <f t="shared" ca="1" si="237"/>
        <v>0</v>
      </c>
      <c r="AA1365" t="str">
        <f t="shared" si="233"/>
        <v>ASR_COMP</v>
      </c>
      <c r="AB1365" s="957">
        <f t="shared" si="234"/>
        <v>44682</v>
      </c>
      <c r="AC1365" t="str">
        <f t="shared" si="235"/>
        <v>Unaudited</v>
      </c>
    </row>
    <row r="1366" spans="1:29" x14ac:dyDescent="0.25">
      <c r="A1366" t="s">
        <v>423</v>
      </c>
      <c r="B1366" t="s">
        <v>1388</v>
      </c>
      <c r="C1366" t="s">
        <v>1389</v>
      </c>
      <c r="D1366">
        <v>1900</v>
      </c>
      <c r="E1366" s="957">
        <v>1</v>
      </c>
      <c r="F1366" t="s">
        <v>444</v>
      </c>
      <c r="G1366" s="957">
        <v>366</v>
      </c>
      <c r="H1366" t="s">
        <v>385</v>
      </c>
      <c r="I1366" s="937" t="s">
        <v>491</v>
      </c>
      <c r="J1366" s="937" t="s">
        <v>447</v>
      </c>
      <c r="K1366" s="937" t="s">
        <v>452</v>
      </c>
      <c r="L1366" s="937" t="s">
        <v>113</v>
      </c>
      <c r="M1366" s="962" t="s">
        <v>165</v>
      </c>
      <c r="N1366" s="677">
        <f t="shared" ca="1" si="238"/>
        <v>4411270.138392685</v>
      </c>
      <c r="O1366" s="677">
        <f t="shared" ca="1" si="237"/>
        <v>2403804.3034227812</v>
      </c>
      <c r="P1366" s="677">
        <f t="shared" ca="1" si="237"/>
        <v>191020.65757237101</v>
      </c>
      <c r="Q1366" s="677">
        <f t="shared" ca="1" si="237"/>
        <v>809251.0497578918</v>
      </c>
      <c r="R1366" s="677">
        <f t="shared" ca="1" si="237"/>
        <v>214697.6745140737</v>
      </c>
      <c r="S1366" s="677">
        <f t="shared" ca="1" si="237"/>
        <v>54312.74117730782</v>
      </c>
      <c r="T1366" s="677">
        <f t="shared" ca="1" si="237"/>
        <v>0</v>
      </c>
      <c r="U1366" s="677">
        <f t="shared" ca="1" si="237"/>
        <v>609.42884809282828</v>
      </c>
      <c r="V1366" s="677">
        <f t="shared" ca="1" si="237"/>
        <v>16724.947788605583</v>
      </c>
      <c r="W1366" s="677">
        <f t="shared" ca="1" si="237"/>
        <v>552087.71770111716</v>
      </c>
      <c r="X1366" s="677">
        <f t="shared" ca="1" si="237"/>
        <v>46810.173840152071</v>
      </c>
      <c r="Y1366" s="677">
        <f t="shared" ca="1" si="237"/>
        <v>121951.44377029144</v>
      </c>
      <c r="Z1366" s="677">
        <f t="shared" ca="1" si="237"/>
        <v>0</v>
      </c>
      <c r="AA1366" t="str">
        <f t="shared" si="233"/>
        <v>ASR_COMP</v>
      </c>
      <c r="AB1366" s="957">
        <f t="shared" si="234"/>
        <v>44682</v>
      </c>
      <c r="AC1366" t="str">
        <f t="shared" si="235"/>
        <v>Unaudited</v>
      </c>
    </row>
    <row r="1367" spans="1:29" x14ac:dyDescent="0.25">
      <c r="A1367" t="s">
        <v>423</v>
      </c>
      <c r="B1367" t="s">
        <v>1388</v>
      </c>
      <c r="C1367" t="s">
        <v>1389</v>
      </c>
      <c r="D1367">
        <v>1900</v>
      </c>
      <c r="E1367" s="957">
        <v>1</v>
      </c>
      <c r="F1367" t="s">
        <v>444</v>
      </c>
      <c r="G1367" s="957">
        <v>366</v>
      </c>
      <c r="H1367" t="s">
        <v>385</v>
      </c>
      <c r="I1367" s="937" t="s">
        <v>491</v>
      </c>
      <c r="J1367" s="937" t="s">
        <v>447</v>
      </c>
      <c r="K1367" s="937" t="s">
        <v>452</v>
      </c>
      <c r="L1367" s="945" t="s">
        <v>114</v>
      </c>
      <c r="M1367" s="960" t="s">
        <v>466</v>
      </c>
      <c r="N1367" s="677">
        <f t="shared" ca="1" si="238"/>
        <v>0</v>
      </c>
      <c r="O1367" s="677">
        <f t="shared" ca="1" si="237"/>
        <v>0</v>
      </c>
      <c r="P1367" s="677">
        <f t="shared" ca="1" si="237"/>
        <v>0</v>
      </c>
      <c r="Q1367" s="677">
        <f t="shared" ca="1" si="237"/>
        <v>0</v>
      </c>
      <c r="R1367" s="677">
        <f t="shared" ca="1" si="237"/>
        <v>0</v>
      </c>
      <c r="S1367" s="677">
        <f t="shared" ca="1" si="237"/>
        <v>0</v>
      </c>
      <c r="T1367" s="677">
        <f t="shared" ca="1" si="237"/>
        <v>0</v>
      </c>
      <c r="U1367" s="677">
        <f t="shared" ca="1" si="237"/>
        <v>0</v>
      </c>
      <c r="V1367" s="677">
        <f t="shared" ca="1" si="237"/>
        <v>0</v>
      </c>
      <c r="W1367" s="677">
        <f t="shared" ca="1" si="237"/>
        <v>0</v>
      </c>
      <c r="X1367" s="677">
        <f t="shared" ca="1" si="237"/>
        <v>0</v>
      </c>
      <c r="Y1367" s="677">
        <f t="shared" ca="1" si="237"/>
        <v>0</v>
      </c>
      <c r="Z1367" s="677">
        <f t="shared" ca="1" si="237"/>
        <v>0</v>
      </c>
      <c r="AA1367" t="str">
        <f t="shared" si="233"/>
        <v>ASR_COMP</v>
      </c>
      <c r="AB1367" s="957">
        <f t="shared" si="234"/>
        <v>44682</v>
      </c>
      <c r="AC1367" t="str">
        <f t="shared" si="235"/>
        <v>Unaudited</v>
      </c>
    </row>
    <row r="1368" spans="1:29" x14ac:dyDescent="0.25">
      <c r="A1368" t="s">
        <v>423</v>
      </c>
      <c r="B1368" t="s">
        <v>1388</v>
      </c>
      <c r="C1368" t="s">
        <v>1389</v>
      </c>
      <c r="D1368">
        <v>1900</v>
      </c>
      <c r="E1368" s="957">
        <v>1</v>
      </c>
      <c r="F1368" t="s">
        <v>444</v>
      </c>
      <c r="G1368" s="957">
        <v>366</v>
      </c>
      <c r="H1368" t="s">
        <v>385</v>
      </c>
      <c r="I1368" s="962" t="s">
        <v>491</v>
      </c>
      <c r="J1368" s="962" t="s">
        <v>447</v>
      </c>
      <c r="K1368" s="962" t="s">
        <v>6</v>
      </c>
      <c r="L1368" s="937" t="s">
        <v>120</v>
      </c>
      <c r="M1368" s="962" t="s">
        <v>191</v>
      </c>
      <c r="N1368" s="677">
        <f t="shared" ca="1" si="238"/>
        <v>1425317.6836912369</v>
      </c>
      <c r="O1368" s="677">
        <f t="shared" ca="1" si="237"/>
        <v>964576.20970895921</v>
      </c>
      <c r="P1368" s="677">
        <f t="shared" ca="1" si="237"/>
        <v>180767.59235822916</v>
      </c>
      <c r="Q1368" s="677">
        <f t="shared" ca="1" si="237"/>
        <v>121102.32751424325</v>
      </c>
      <c r="R1368" s="677">
        <f t="shared" ca="1" si="237"/>
        <v>71181.282687537067</v>
      </c>
      <c r="S1368" s="677">
        <f t="shared" ca="1" si="237"/>
        <v>34037.452840229373</v>
      </c>
      <c r="T1368" s="677">
        <f t="shared" ca="1" si="237"/>
        <v>0</v>
      </c>
      <c r="U1368" s="677">
        <f t="shared" ca="1" si="237"/>
        <v>334.26130281977441</v>
      </c>
      <c r="V1368" s="677">
        <f t="shared" ca="1" si="237"/>
        <v>11148.763573409475</v>
      </c>
      <c r="W1368" s="677">
        <f t="shared" ca="1" si="237"/>
        <v>6205.4314226369897</v>
      </c>
      <c r="X1368" s="677">
        <f t="shared" ca="1" si="237"/>
        <v>21256.691467413453</v>
      </c>
      <c r="Y1368" s="677">
        <f t="shared" ca="1" si="237"/>
        <v>14707.670815759007</v>
      </c>
      <c r="Z1368" s="677">
        <f t="shared" ca="1" si="237"/>
        <v>0</v>
      </c>
      <c r="AA1368" t="str">
        <f t="shared" si="233"/>
        <v>ASR_COMP</v>
      </c>
      <c r="AB1368" s="957">
        <f t="shared" si="234"/>
        <v>44682</v>
      </c>
      <c r="AC1368" t="str">
        <f t="shared" si="235"/>
        <v>Unaudited</v>
      </c>
    </row>
    <row r="1369" spans="1:29" x14ac:dyDescent="0.25">
      <c r="A1369" t="s">
        <v>423</v>
      </c>
      <c r="B1369" t="s">
        <v>1388</v>
      </c>
      <c r="C1369" t="s">
        <v>1389</v>
      </c>
      <c r="D1369">
        <v>1900</v>
      </c>
      <c r="E1369" s="957">
        <v>1</v>
      </c>
      <c r="F1369" t="s">
        <v>444</v>
      </c>
      <c r="G1369" s="957">
        <v>366</v>
      </c>
      <c r="H1369" t="s">
        <v>385</v>
      </c>
      <c r="I1369" s="937" t="s">
        <v>491</v>
      </c>
      <c r="J1369" s="937" t="s">
        <v>447</v>
      </c>
      <c r="K1369" s="937" t="s">
        <v>6</v>
      </c>
      <c r="L1369" s="937" t="s">
        <v>45</v>
      </c>
      <c r="M1369" s="962" t="s">
        <v>166</v>
      </c>
      <c r="N1369" s="677">
        <f t="shared" ca="1" si="238"/>
        <v>1108506.8785768847</v>
      </c>
      <c r="O1369" s="677">
        <f t="shared" ca="1" si="237"/>
        <v>952224.82306257798</v>
      </c>
      <c r="P1369" s="677">
        <f t="shared" ca="1" si="237"/>
        <v>43814.746979892705</v>
      </c>
      <c r="Q1369" s="677">
        <f t="shared" ca="1" si="237"/>
        <v>51422.108073549432</v>
      </c>
      <c r="R1369" s="677">
        <f t="shared" ca="1" si="237"/>
        <v>15553.086146924979</v>
      </c>
      <c r="S1369" s="677">
        <f t="shared" ca="1" si="237"/>
        <v>15575.224728187248</v>
      </c>
      <c r="T1369" s="677">
        <f t="shared" ca="1" si="237"/>
        <v>15107.875755398267</v>
      </c>
      <c r="U1369" s="677">
        <f t="shared" ca="1" si="237"/>
        <v>248.38408245472297</v>
      </c>
      <c r="V1369" s="677">
        <f t="shared" ca="1" si="237"/>
        <v>1817.3692492649916</v>
      </c>
      <c r="W1369" s="677">
        <f t="shared" ca="1" si="237"/>
        <v>237.58477452190894</v>
      </c>
      <c r="X1369" s="677">
        <f t="shared" ca="1" si="237"/>
        <v>10623.510627250591</v>
      </c>
      <c r="Y1369" s="677">
        <f t="shared" ca="1" si="237"/>
        <v>1882.165096861876</v>
      </c>
      <c r="Z1369" s="677">
        <f t="shared" ca="1" si="237"/>
        <v>0</v>
      </c>
      <c r="AA1369" t="str">
        <f t="shared" si="233"/>
        <v>ASR_COMP</v>
      </c>
      <c r="AB1369" s="957">
        <f t="shared" si="234"/>
        <v>44682</v>
      </c>
      <c r="AC1369" t="str">
        <f t="shared" si="235"/>
        <v>Unaudited</v>
      </c>
    </row>
    <row r="1370" spans="1:29" x14ac:dyDescent="0.25">
      <c r="A1370" t="s">
        <v>423</v>
      </c>
      <c r="B1370" t="s">
        <v>1388</v>
      </c>
      <c r="C1370" t="s">
        <v>1389</v>
      </c>
      <c r="D1370">
        <v>1900</v>
      </c>
      <c r="E1370" s="957">
        <v>1</v>
      </c>
      <c r="F1370" t="s">
        <v>444</v>
      </c>
      <c r="G1370" s="957">
        <v>366</v>
      </c>
      <c r="H1370" t="s">
        <v>385</v>
      </c>
      <c r="I1370" s="937" t="s">
        <v>491</v>
      </c>
      <c r="J1370" s="937" t="s">
        <v>447</v>
      </c>
      <c r="K1370" s="937" t="s">
        <v>6</v>
      </c>
      <c r="L1370" s="937" t="s">
        <v>46</v>
      </c>
      <c r="M1370" s="962" t="s">
        <v>167</v>
      </c>
      <c r="N1370" s="677">
        <f t="shared" ca="1" si="238"/>
        <v>13013.544138533201</v>
      </c>
      <c r="O1370" s="677">
        <f t="shared" ca="1" si="237"/>
        <v>8966.2773216322621</v>
      </c>
      <c r="P1370" s="677">
        <f t="shared" ca="1" si="237"/>
        <v>1404.5143817175579</v>
      </c>
      <c r="Q1370" s="677">
        <f t="shared" ca="1" si="237"/>
        <v>1323.7766640447387</v>
      </c>
      <c r="R1370" s="677">
        <f t="shared" ca="1" si="237"/>
        <v>888.46811039328531</v>
      </c>
      <c r="S1370" s="677">
        <f t="shared" ca="1" si="237"/>
        <v>37.499006568008888</v>
      </c>
      <c r="T1370" s="677">
        <f t="shared" ca="1" si="237"/>
        <v>0</v>
      </c>
      <c r="U1370" s="677">
        <f t="shared" ca="1" si="237"/>
        <v>0</v>
      </c>
      <c r="V1370" s="677">
        <f t="shared" ca="1" si="237"/>
        <v>78.851118178868404</v>
      </c>
      <c r="W1370" s="677">
        <f t="shared" ca="1" si="237"/>
        <v>0</v>
      </c>
      <c r="X1370" s="677">
        <f t="shared" ca="1" si="237"/>
        <v>120.59663353869345</v>
      </c>
      <c r="Y1370" s="677">
        <f t="shared" ca="1" si="237"/>
        <v>193.56090245978652</v>
      </c>
      <c r="Z1370" s="677">
        <f t="shared" ca="1" si="237"/>
        <v>0</v>
      </c>
      <c r="AA1370" t="str">
        <f t="shared" si="233"/>
        <v>ASR_COMP</v>
      </c>
      <c r="AB1370" s="957">
        <f t="shared" si="234"/>
        <v>44682</v>
      </c>
      <c r="AC1370" t="str">
        <f t="shared" si="235"/>
        <v>Unaudited</v>
      </c>
    </row>
    <row r="1371" spans="1:29" x14ac:dyDescent="0.25">
      <c r="A1371" t="s">
        <v>423</v>
      </c>
      <c r="B1371" t="s">
        <v>1388</v>
      </c>
      <c r="C1371" t="s">
        <v>1389</v>
      </c>
      <c r="D1371">
        <v>1900</v>
      </c>
      <c r="E1371" s="957">
        <v>1</v>
      </c>
      <c r="F1371" t="s">
        <v>444</v>
      </c>
      <c r="G1371" s="957">
        <v>366</v>
      </c>
      <c r="H1371" t="s">
        <v>385</v>
      </c>
      <c r="I1371" s="937" t="s">
        <v>491</v>
      </c>
      <c r="J1371" s="937" t="s">
        <v>447</v>
      </c>
      <c r="K1371" s="937" t="s">
        <v>6</v>
      </c>
      <c r="L1371" s="937" t="s">
        <v>168</v>
      </c>
      <c r="M1371" s="962" t="s">
        <v>464</v>
      </c>
      <c r="N1371" s="677">
        <f t="shared" ca="1" si="238"/>
        <v>-301881.38194940815</v>
      </c>
      <c r="O1371" s="677">
        <f t="shared" ca="1" si="237"/>
        <v>-206269.67018719405</v>
      </c>
      <c r="P1371" s="677">
        <f t="shared" ca="1" si="237"/>
        <v>-26170.968481720654</v>
      </c>
      <c r="Q1371" s="677">
        <f t="shared" ca="1" si="237"/>
        <v>-26989.214675251551</v>
      </c>
      <c r="R1371" s="677">
        <f t="shared" ca="1" si="237"/>
        <v>-12313.865283504678</v>
      </c>
      <c r="S1371" s="677">
        <f t="shared" ca="1" si="237"/>
        <v>-15310.925165177707</v>
      </c>
      <c r="T1371" s="677">
        <f t="shared" ca="1" si="237"/>
        <v>0</v>
      </c>
      <c r="U1371" s="677">
        <f t="shared" ca="1" si="237"/>
        <v>-187.9422826654355</v>
      </c>
      <c r="V1371" s="677">
        <f t="shared" ca="1" si="237"/>
        <v>-3108.470217042046</v>
      </c>
      <c r="W1371" s="677">
        <f t="shared" ca="1" si="237"/>
        <v>-3535.9759202562482</v>
      </c>
      <c r="X1371" s="677">
        <f t="shared" ca="1" si="237"/>
        <v>-5640.1799024161855</v>
      </c>
      <c r="Y1371" s="677">
        <f t="shared" ca="1" si="237"/>
        <v>-2354.1698341796578</v>
      </c>
      <c r="Z1371" s="677">
        <f t="shared" ca="1" si="237"/>
        <v>0</v>
      </c>
      <c r="AA1371" t="str">
        <f t="shared" si="233"/>
        <v>ASR_COMP</v>
      </c>
      <c r="AB1371" s="957">
        <f t="shared" si="234"/>
        <v>44682</v>
      </c>
      <c r="AC1371" t="str">
        <f t="shared" si="235"/>
        <v>Unaudited</v>
      </c>
    </row>
    <row r="1372" spans="1:29" x14ac:dyDescent="0.25">
      <c r="A1372" t="s">
        <v>423</v>
      </c>
      <c r="B1372" t="s">
        <v>1388</v>
      </c>
      <c r="C1372" t="s">
        <v>1389</v>
      </c>
      <c r="D1372">
        <v>1900</v>
      </c>
      <c r="E1372" s="957">
        <v>1</v>
      </c>
      <c r="F1372" t="s">
        <v>444</v>
      </c>
      <c r="G1372" s="957">
        <v>366</v>
      </c>
      <c r="H1372" t="s">
        <v>385</v>
      </c>
      <c r="I1372" s="937" t="s">
        <v>491</v>
      </c>
      <c r="J1372" s="937" t="s">
        <v>447</v>
      </c>
      <c r="K1372" s="937" t="s">
        <v>437</v>
      </c>
      <c r="L1372" s="937" t="s">
        <v>123</v>
      </c>
      <c r="M1372" s="962" t="s">
        <v>32</v>
      </c>
      <c r="N1372" s="677">
        <f t="shared" ca="1" si="238"/>
        <v>0</v>
      </c>
      <c r="O1372" s="677">
        <f t="shared" ca="1" si="237"/>
        <v>0</v>
      </c>
      <c r="P1372" s="677">
        <f t="shared" ca="1" si="237"/>
        <v>0</v>
      </c>
      <c r="Q1372" s="677">
        <f t="shared" ca="1" si="237"/>
        <v>0</v>
      </c>
      <c r="R1372" s="677">
        <f t="shared" ca="1" si="237"/>
        <v>0</v>
      </c>
      <c r="S1372" s="677">
        <f t="shared" ca="1" si="237"/>
        <v>0</v>
      </c>
      <c r="T1372" s="677">
        <f t="shared" ca="1" si="237"/>
        <v>0</v>
      </c>
      <c r="U1372" s="677">
        <f t="shared" ca="1" si="237"/>
        <v>0</v>
      </c>
      <c r="V1372" s="677">
        <f t="shared" ca="1" si="237"/>
        <v>0</v>
      </c>
      <c r="W1372" s="677">
        <f t="shared" ca="1" si="237"/>
        <v>0</v>
      </c>
      <c r="X1372" s="677">
        <f t="shared" ca="1" si="237"/>
        <v>0</v>
      </c>
      <c r="Y1372" s="677">
        <f t="shared" ca="1" si="237"/>
        <v>0</v>
      </c>
      <c r="Z1372" s="677">
        <f t="shared" ca="1" si="237"/>
        <v>0</v>
      </c>
      <c r="AA1372" t="str">
        <f t="shared" si="233"/>
        <v>ASR_COMP</v>
      </c>
      <c r="AB1372" s="957">
        <f t="shared" si="234"/>
        <v>44682</v>
      </c>
      <c r="AC1372" t="str">
        <f t="shared" si="235"/>
        <v>Unaudited</v>
      </c>
    </row>
    <row r="1373" spans="1:29" x14ac:dyDescent="0.25">
      <c r="A1373" t="s">
        <v>423</v>
      </c>
      <c r="B1373" t="s">
        <v>1388</v>
      </c>
      <c r="C1373" t="s">
        <v>1389</v>
      </c>
      <c r="D1373">
        <v>1900</v>
      </c>
      <c r="E1373" s="957">
        <v>1</v>
      </c>
      <c r="F1373" t="s">
        <v>444</v>
      </c>
      <c r="G1373" s="957">
        <v>366</v>
      </c>
      <c r="H1373" t="s">
        <v>385</v>
      </c>
      <c r="I1373" s="937" t="s">
        <v>491</v>
      </c>
      <c r="J1373" s="937" t="s">
        <v>447</v>
      </c>
      <c r="K1373" s="937" t="s">
        <v>437</v>
      </c>
      <c r="L1373" s="937" t="s">
        <v>946</v>
      </c>
      <c r="M1373" s="962" t="s">
        <v>938</v>
      </c>
      <c r="N1373" s="677">
        <f t="shared" ca="1" si="238"/>
        <v>0</v>
      </c>
      <c r="O1373" s="677">
        <f t="shared" ca="1" si="237"/>
        <v>0</v>
      </c>
      <c r="P1373" s="677">
        <f t="shared" ca="1" si="237"/>
        <v>0</v>
      </c>
      <c r="Q1373" s="677">
        <f t="shared" ca="1" si="237"/>
        <v>0</v>
      </c>
      <c r="R1373" s="677">
        <f t="shared" ca="1" si="237"/>
        <v>0</v>
      </c>
      <c r="S1373" s="677">
        <f t="shared" ca="1" si="237"/>
        <v>0</v>
      </c>
      <c r="T1373" s="677">
        <f t="shared" ca="1" si="237"/>
        <v>0</v>
      </c>
      <c r="U1373" s="677">
        <f t="shared" ca="1" si="237"/>
        <v>0</v>
      </c>
      <c r="V1373" s="677">
        <f t="shared" ca="1" si="237"/>
        <v>0</v>
      </c>
      <c r="W1373" s="677">
        <f t="shared" ca="1" si="237"/>
        <v>0</v>
      </c>
      <c r="X1373" s="677">
        <f t="shared" ca="1" si="237"/>
        <v>0</v>
      </c>
      <c r="Y1373" s="677">
        <f t="shared" ca="1" si="237"/>
        <v>0</v>
      </c>
      <c r="Z1373" s="677">
        <f t="shared" ca="1" si="237"/>
        <v>0</v>
      </c>
      <c r="AA1373" t="str">
        <f t="shared" si="233"/>
        <v>ASR_COMP</v>
      </c>
      <c r="AB1373" s="957">
        <f t="shared" si="234"/>
        <v>44682</v>
      </c>
      <c r="AC1373" t="str">
        <f t="shared" si="235"/>
        <v>Unaudited</v>
      </c>
    </row>
    <row r="1374" spans="1:29" x14ac:dyDescent="0.25">
      <c r="A1374" t="s">
        <v>423</v>
      </c>
      <c r="B1374" t="s">
        <v>1388</v>
      </c>
      <c r="C1374" t="s">
        <v>1389</v>
      </c>
      <c r="D1374">
        <v>1900</v>
      </c>
      <c r="E1374" s="957">
        <v>1</v>
      </c>
      <c r="F1374" t="s">
        <v>444</v>
      </c>
      <c r="G1374" s="957">
        <v>366</v>
      </c>
      <c r="H1374" t="s">
        <v>385</v>
      </c>
      <c r="I1374" s="937" t="s">
        <v>491</v>
      </c>
      <c r="J1374" s="937" t="s">
        <v>447</v>
      </c>
      <c r="K1374" s="937" t="s">
        <v>437</v>
      </c>
      <c r="L1374" s="937" t="s">
        <v>170</v>
      </c>
      <c r="M1374" s="962" t="s">
        <v>40</v>
      </c>
      <c r="N1374" s="677">
        <f t="shared" ca="1" si="238"/>
        <v>48739.27325295726</v>
      </c>
      <c r="O1374" s="677">
        <f t="shared" ca="1" si="237"/>
        <v>41071.144918088881</v>
      </c>
      <c r="P1374" s="677">
        <f t="shared" ca="1" si="237"/>
        <v>1889.8077210095057</v>
      </c>
      <c r="Q1374" s="677">
        <f t="shared" ca="1" si="237"/>
        <v>3056.2979854062878</v>
      </c>
      <c r="R1374" s="677">
        <f t="shared" ca="1" si="237"/>
        <v>924.40523421769842</v>
      </c>
      <c r="S1374" s="677">
        <f t="shared" ca="1" si="237"/>
        <v>920.84209379529864</v>
      </c>
      <c r="T1374" s="677">
        <f t="shared" ca="1" si="237"/>
        <v>0</v>
      </c>
      <c r="U1374" s="677">
        <f t="shared" ca="1" si="237"/>
        <v>14.685022049094476</v>
      </c>
      <c r="V1374" s="677">
        <f t="shared" ca="1" si="237"/>
        <v>108.01622460369381</v>
      </c>
      <c r="W1374" s="677">
        <f t="shared" ca="1" si="237"/>
        <v>14.12096654411617</v>
      </c>
      <c r="X1374" s="677">
        <f t="shared" ca="1" si="237"/>
        <v>628.08568994513666</v>
      </c>
      <c r="Y1374" s="677">
        <f t="shared" ca="1" si="237"/>
        <v>111.86739729754368</v>
      </c>
      <c r="Z1374" s="677">
        <f t="shared" ca="1" si="237"/>
        <v>0</v>
      </c>
      <c r="AA1374" t="str">
        <f t="shared" si="233"/>
        <v>ASR_COMP</v>
      </c>
      <c r="AB1374" s="957">
        <f t="shared" si="234"/>
        <v>44682</v>
      </c>
      <c r="AC1374" t="str">
        <f t="shared" si="235"/>
        <v>Unaudited</v>
      </c>
    </row>
    <row r="1375" spans="1:29" x14ac:dyDescent="0.25">
      <c r="A1375" t="s">
        <v>423</v>
      </c>
      <c r="B1375" t="s">
        <v>1388</v>
      </c>
      <c r="C1375" t="s">
        <v>1389</v>
      </c>
      <c r="D1375">
        <v>1900</v>
      </c>
      <c r="E1375" s="957">
        <v>1</v>
      </c>
      <c r="F1375" t="s">
        <v>444</v>
      </c>
      <c r="G1375" s="957">
        <v>366</v>
      </c>
      <c r="H1375" t="s">
        <v>385</v>
      </c>
      <c r="I1375" s="937" t="s">
        <v>491</v>
      </c>
      <c r="J1375" s="937" t="s">
        <v>447</v>
      </c>
      <c r="K1375" s="937" t="s">
        <v>437</v>
      </c>
      <c r="L1375" s="945" t="s">
        <v>171</v>
      </c>
      <c r="M1375" s="960" t="s">
        <v>332</v>
      </c>
      <c r="N1375" s="677">
        <f t="shared" ca="1" si="238"/>
        <v>0</v>
      </c>
      <c r="O1375" s="677">
        <f t="shared" ca="1" si="238"/>
        <v>0</v>
      </c>
      <c r="P1375" s="677">
        <f t="shared" ca="1" si="238"/>
        <v>0</v>
      </c>
      <c r="Q1375" s="677">
        <f t="shared" ca="1" si="238"/>
        <v>0</v>
      </c>
      <c r="R1375" s="677">
        <f t="shared" ca="1" si="238"/>
        <v>0</v>
      </c>
      <c r="S1375" s="677">
        <f t="shared" ca="1" si="238"/>
        <v>0</v>
      </c>
      <c r="T1375" s="677">
        <f t="shared" ca="1" si="238"/>
        <v>0</v>
      </c>
      <c r="U1375" s="677">
        <f t="shared" ca="1" si="238"/>
        <v>0</v>
      </c>
      <c r="V1375" s="677">
        <f t="shared" ca="1" si="238"/>
        <v>0</v>
      </c>
      <c r="W1375" s="677">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7">
        <f t="shared" ca="1" si="238"/>
        <v>0</v>
      </c>
      <c r="Y1375" s="677">
        <f t="shared" ca="1" si="238"/>
        <v>0</v>
      </c>
      <c r="Z1375" s="677">
        <f t="shared" ca="1" si="238"/>
        <v>0</v>
      </c>
      <c r="AA1375" t="str">
        <f t="shared" si="233"/>
        <v>ASR_COMP</v>
      </c>
      <c r="AB1375" s="957">
        <f t="shared" si="234"/>
        <v>44682</v>
      </c>
      <c r="AC1375" t="str">
        <f t="shared" si="235"/>
        <v>Unaudited</v>
      </c>
    </row>
    <row r="1376" spans="1:29" x14ac:dyDescent="0.25">
      <c r="A1376" t="s">
        <v>423</v>
      </c>
      <c r="B1376" t="s">
        <v>1388</v>
      </c>
      <c r="C1376" t="s">
        <v>1389</v>
      </c>
      <c r="D1376">
        <v>1900</v>
      </c>
      <c r="E1376" s="957">
        <v>1</v>
      </c>
      <c r="F1376" t="s">
        <v>444</v>
      </c>
      <c r="G1376" s="957">
        <v>366</v>
      </c>
      <c r="H1376" t="s">
        <v>385</v>
      </c>
      <c r="I1376" s="937" t="s">
        <v>491</v>
      </c>
      <c r="J1376" s="937" t="s">
        <v>453</v>
      </c>
      <c r="K1376" s="937" t="s">
        <v>438</v>
      </c>
      <c r="L1376" s="937" t="s">
        <v>124</v>
      </c>
      <c r="M1376" s="962" t="s">
        <v>27</v>
      </c>
      <c r="N1376" s="677">
        <f t="shared" ca="1" si="238"/>
        <v>10569395.823559316</v>
      </c>
      <c r="O1376" s="677">
        <f t="shared" ca="1" si="238"/>
        <v>-10923.763720274246</v>
      </c>
      <c r="P1376" s="677">
        <f t="shared" ca="1" si="238"/>
        <v>10580319.58727959</v>
      </c>
      <c r="Q1376" s="677">
        <f t="shared" ca="1" si="238"/>
        <v>0</v>
      </c>
      <c r="R1376" s="677">
        <f t="shared" ca="1" si="238"/>
        <v>0</v>
      </c>
      <c r="S1376" s="677">
        <f t="shared" ca="1" si="238"/>
        <v>0</v>
      </c>
      <c r="T1376" s="677">
        <f t="shared" ca="1" si="238"/>
        <v>0</v>
      </c>
      <c r="U1376" s="677">
        <f t="shared" ca="1" si="238"/>
        <v>0</v>
      </c>
      <c r="V1376" s="677">
        <f t="shared" ca="1" si="238"/>
        <v>0</v>
      </c>
      <c r="W1376" s="677">
        <f t="shared" ca="1" si="239"/>
        <v>0</v>
      </c>
      <c r="X1376" s="677">
        <f t="shared" ca="1" si="238"/>
        <v>0</v>
      </c>
      <c r="Y1376" s="677">
        <f t="shared" ca="1" si="238"/>
        <v>0</v>
      </c>
      <c r="Z1376" s="677">
        <f t="shared" ca="1" si="238"/>
        <v>0</v>
      </c>
      <c r="AA1376" t="str">
        <f t="shared" si="233"/>
        <v>ASR_COMP</v>
      </c>
      <c r="AB1376" s="957">
        <f t="shared" si="234"/>
        <v>44682</v>
      </c>
      <c r="AC1376" t="str">
        <f t="shared" si="235"/>
        <v>Unaudited</v>
      </c>
    </row>
    <row r="1377" spans="1:29" x14ac:dyDescent="0.25">
      <c r="A1377" t="s">
        <v>423</v>
      </c>
      <c r="B1377" t="s">
        <v>1388</v>
      </c>
      <c r="C1377" t="s">
        <v>1389</v>
      </c>
      <c r="D1377">
        <v>1900</v>
      </c>
      <c r="E1377" s="957">
        <v>1</v>
      </c>
      <c r="F1377" t="s">
        <v>444</v>
      </c>
      <c r="G1377" s="957">
        <v>366</v>
      </c>
      <c r="H1377" t="s">
        <v>385</v>
      </c>
      <c r="I1377" s="937" t="s">
        <v>491</v>
      </c>
      <c r="J1377" s="937" t="s">
        <v>453</v>
      </c>
      <c r="K1377" s="937" t="s">
        <v>438</v>
      </c>
      <c r="L1377" s="937" t="s">
        <v>125</v>
      </c>
      <c r="M1377" s="962" t="s">
        <v>100</v>
      </c>
      <c r="N1377" s="677">
        <f t="shared" ca="1" si="238"/>
        <v>529842.92394572613</v>
      </c>
      <c r="O1377" s="677">
        <f t="shared" ca="1" si="238"/>
        <v>235616.59501626328</v>
      </c>
      <c r="P1377" s="677">
        <f t="shared" ca="1" si="238"/>
        <v>294226.32892946282</v>
      </c>
      <c r="Q1377" s="677">
        <f t="shared" ca="1" si="238"/>
        <v>0</v>
      </c>
      <c r="R1377" s="677">
        <f t="shared" ca="1" si="238"/>
        <v>0</v>
      </c>
      <c r="S1377" s="677">
        <f t="shared" ca="1" si="238"/>
        <v>0</v>
      </c>
      <c r="T1377" s="677">
        <f t="shared" ca="1" si="238"/>
        <v>0</v>
      </c>
      <c r="U1377" s="677">
        <f t="shared" ca="1" si="238"/>
        <v>0</v>
      </c>
      <c r="V1377" s="677">
        <f t="shared" ca="1" si="238"/>
        <v>0</v>
      </c>
      <c r="W1377" s="677">
        <f t="shared" ca="1" si="239"/>
        <v>0</v>
      </c>
      <c r="X1377" s="677">
        <f t="shared" ca="1" si="238"/>
        <v>0</v>
      </c>
      <c r="Y1377" s="677">
        <f t="shared" ca="1" si="238"/>
        <v>0</v>
      </c>
      <c r="Z1377" s="677">
        <f t="shared" ca="1" si="238"/>
        <v>0</v>
      </c>
      <c r="AA1377" t="str">
        <f t="shared" si="233"/>
        <v>ASR_COMP</v>
      </c>
      <c r="AB1377" s="957">
        <f t="shared" si="234"/>
        <v>44682</v>
      </c>
      <c r="AC1377" t="str">
        <f t="shared" si="235"/>
        <v>Unaudited</v>
      </c>
    </row>
    <row r="1378" spans="1:29" x14ac:dyDescent="0.25">
      <c r="A1378" t="s">
        <v>423</v>
      </c>
      <c r="B1378" t="s">
        <v>1388</v>
      </c>
      <c r="C1378" t="s">
        <v>1389</v>
      </c>
      <c r="D1378">
        <v>1900</v>
      </c>
      <c r="E1378" s="957">
        <v>1</v>
      </c>
      <c r="F1378" t="s">
        <v>444</v>
      </c>
      <c r="G1378" s="957">
        <v>366</v>
      </c>
      <c r="H1378" t="s">
        <v>385</v>
      </c>
      <c r="I1378" s="937" t="s">
        <v>491</v>
      </c>
      <c r="J1378" s="937" t="s">
        <v>453</v>
      </c>
      <c r="K1378" s="937" t="s">
        <v>438</v>
      </c>
      <c r="L1378" s="937" t="s">
        <v>126</v>
      </c>
      <c r="M1378" s="962" t="s">
        <v>101</v>
      </c>
      <c r="N1378" s="677">
        <f t="shared" ca="1" si="238"/>
        <v>1450385.547757989</v>
      </c>
      <c r="O1378" s="677">
        <f t="shared" ca="1" si="238"/>
        <v>1080776.14247196</v>
      </c>
      <c r="P1378" s="677">
        <f t="shared" ca="1" si="238"/>
        <v>369609.40528602892</v>
      </c>
      <c r="Q1378" s="677">
        <f t="shared" ca="1" si="238"/>
        <v>0</v>
      </c>
      <c r="R1378" s="677">
        <f t="shared" ca="1" si="238"/>
        <v>0</v>
      </c>
      <c r="S1378" s="677">
        <f t="shared" ca="1" si="238"/>
        <v>0</v>
      </c>
      <c r="T1378" s="677">
        <f t="shared" ca="1" si="238"/>
        <v>0</v>
      </c>
      <c r="U1378" s="677">
        <f t="shared" ca="1" si="238"/>
        <v>0</v>
      </c>
      <c r="V1378" s="677">
        <f t="shared" ca="1" si="238"/>
        <v>0</v>
      </c>
      <c r="W1378" s="677">
        <f t="shared" ca="1" si="239"/>
        <v>0</v>
      </c>
      <c r="X1378" s="677">
        <f t="shared" ca="1" si="238"/>
        <v>0</v>
      </c>
      <c r="Y1378" s="677">
        <f t="shared" ca="1" si="238"/>
        <v>0</v>
      </c>
      <c r="Z1378" s="677">
        <f t="shared" ca="1" si="238"/>
        <v>0</v>
      </c>
      <c r="AA1378" t="str">
        <f t="shared" si="233"/>
        <v>ASR_COMP</v>
      </c>
      <c r="AB1378" s="957">
        <f t="shared" si="234"/>
        <v>44682</v>
      </c>
      <c r="AC1378" t="str">
        <f t="shared" si="235"/>
        <v>Unaudited</v>
      </c>
    </row>
    <row r="1379" spans="1:29" x14ac:dyDescent="0.25">
      <c r="A1379" t="s">
        <v>423</v>
      </c>
      <c r="B1379" t="s">
        <v>1388</v>
      </c>
      <c r="C1379" t="s">
        <v>1389</v>
      </c>
      <c r="D1379">
        <v>1900</v>
      </c>
      <c r="E1379" s="957">
        <v>1</v>
      </c>
      <c r="F1379" t="s">
        <v>444</v>
      </c>
      <c r="G1379" s="957">
        <v>366</v>
      </c>
      <c r="H1379" t="s">
        <v>385</v>
      </c>
      <c r="I1379" s="937" t="s">
        <v>491</v>
      </c>
      <c r="J1379" s="937" t="s">
        <v>453</v>
      </c>
      <c r="K1379" s="937" t="s">
        <v>438</v>
      </c>
      <c r="L1379" s="937" t="s">
        <v>127</v>
      </c>
      <c r="M1379" s="962" t="s">
        <v>102</v>
      </c>
      <c r="N1379" s="677">
        <f t="shared" ca="1" si="238"/>
        <v>346123.46059574909</v>
      </c>
      <c r="O1379" s="677">
        <f t="shared" ca="1" si="238"/>
        <v>207692.74686109115</v>
      </c>
      <c r="P1379" s="677">
        <f t="shared" ca="1" si="238"/>
        <v>138430.71373465791</v>
      </c>
      <c r="Q1379" s="677">
        <f t="shared" ca="1" si="238"/>
        <v>0</v>
      </c>
      <c r="R1379" s="677">
        <f t="shared" ca="1" si="238"/>
        <v>0</v>
      </c>
      <c r="S1379" s="677">
        <f t="shared" ca="1" si="238"/>
        <v>0</v>
      </c>
      <c r="T1379" s="677">
        <f t="shared" ca="1" si="238"/>
        <v>0</v>
      </c>
      <c r="U1379" s="677">
        <f t="shared" ca="1" si="238"/>
        <v>0</v>
      </c>
      <c r="V1379" s="677">
        <f t="shared" ca="1" si="238"/>
        <v>0</v>
      </c>
      <c r="W1379" s="677">
        <f t="shared" ca="1" si="239"/>
        <v>0</v>
      </c>
      <c r="X1379" s="677">
        <f t="shared" ca="1" si="238"/>
        <v>0</v>
      </c>
      <c r="Y1379" s="677">
        <f t="shared" ca="1" si="238"/>
        <v>0</v>
      </c>
      <c r="Z1379" s="677">
        <f t="shared" ca="1" si="238"/>
        <v>0</v>
      </c>
      <c r="AA1379" t="str">
        <f t="shared" si="233"/>
        <v>ASR_COMP</v>
      </c>
      <c r="AB1379" s="957">
        <f t="shared" si="234"/>
        <v>44682</v>
      </c>
      <c r="AC1379" t="str">
        <f t="shared" si="235"/>
        <v>Unaudited</v>
      </c>
    </row>
    <row r="1380" spans="1:29" x14ac:dyDescent="0.25">
      <c r="A1380" t="s">
        <v>423</v>
      </c>
      <c r="B1380" t="s">
        <v>1388</v>
      </c>
      <c r="C1380" t="s">
        <v>1389</v>
      </c>
      <c r="D1380">
        <v>1900</v>
      </c>
      <c r="E1380" s="957">
        <v>1</v>
      </c>
      <c r="F1380" t="s">
        <v>444</v>
      </c>
      <c r="G1380" s="957">
        <v>366</v>
      </c>
      <c r="H1380" t="s">
        <v>385</v>
      </c>
      <c r="I1380" s="937" t="s">
        <v>491</v>
      </c>
      <c r="J1380" s="937" t="s">
        <v>453</v>
      </c>
      <c r="K1380" s="937" t="s">
        <v>438</v>
      </c>
      <c r="L1380" s="945" t="s">
        <v>128</v>
      </c>
      <c r="M1380" s="960" t="s">
        <v>103</v>
      </c>
      <c r="N1380" s="677">
        <f t="shared" ca="1" si="238"/>
        <v>1201892.7901011244</v>
      </c>
      <c r="O1380" s="677">
        <f t="shared" ca="1" si="238"/>
        <v>231365.22050026586</v>
      </c>
      <c r="P1380" s="677">
        <f t="shared" ca="1" si="238"/>
        <v>970527.56960085861</v>
      </c>
      <c r="Q1380" s="677">
        <f t="shared" ca="1" si="238"/>
        <v>0</v>
      </c>
      <c r="R1380" s="677">
        <f t="shared" ca="1" si="238"/>
        <v>0</v>
      </c>
      <c r="S1380" s="677">
        <f t="shared" ca="1" si="238"/>
        <v>0</v>
      </c>
      <c r="T1380" s="677">
        <f t="shared" ca="1" si="238"/>
        <v>0</v>
      </c>
      <c r="U1380" s="677">
        <f t="shared" ca="1" si="238"/>
        <v>0</v>
      </c>
      <c r="V1380" s="677">
        <f t="shared" ca="1" si="238"/>
        <v>0</v>
      </c>
      <c r="W1380" s="677">
        <f t="shared" ca="1" si="239"/>
        <v>0</v>
      </c>
      <c r="X1380" s="677">
        <f t="shared" ca="1" si="238"/>
        <v>0</v>
      </c>
      <c r="Y1380" s="677">
        <f t="shared" ca="1" si="238"/>
        <v>0</v>
      </c>
      <c r="Z1380" s="677">
        <f t="shared" ca="1" si="238"/>
        <v>0</v>
      </c>
      <c r="AA1380" t="str">
        <f t="shared" si="233"/>
        <v>ASR_COMP</v>
      </c>
      <c r="AB1380" s="957">
        <f t="shared" si="234"/>
        <v>44682</v>
      </c>
      <c r="AC1380" t="str">
        <f t="shared" si="235"/>
        <v>Unaudited</v>
      </c>
    </row>
    <row r="1381" spans="1:29" x14ac:dyDescent="0.25">
      <c r="A1381" t="s">
        <v>423</v>
      </c>
      <c r="B1381" t="s">
        <v>1388</v>
      </c>
      <c r="C1381" t="s">
        <v>1389</v>
      </c>
      <c r="D1381">
        <v>1900</v>
      </c>
      <c r="E1381" s="957">
        <v>1</v>
      </c>
      <c r="F1381" t="s">
        <v>444</v>
      </c>
      <c r="G1381" s="957">
        <v>366</v>
      </c>
      <c r="H1381" t="s">
        <v>385</v>
      </c>
      <c r="I1381" s="962" t="s">
        <v>491</v>
      </c>
      <c r="J1381" s="962" t="s">
        <v>453</v>
      </c>
      <c r="K1381" s="962" t="s">
        <v>438</v>
      </c>
      <c r="L1381" s="953" t="s">
        <v>129</v>
      </c>
      <c r="M1381" s="962" t="s">
        <v>28</v>
      </c>
      <c r="N1381" s="677">
        <f t="shared" ca="1" si="238"/>
        <v>241657.53365678553</v>
      </c>
      <c r="O1381" s="677">
        <f t="shared" ca="1" si="238"/>
        <v>241657.53365678553</v>
      </c>
      <c r="P1381" s="677">
        <f t="shared" ca="1" si="238"/>
        <v>0</v>
      </c>
      <c r="Q1381" s="677">
        <f t="shared" ca="1" si="238"/>
        <v>0</v>
      </c>
      <c r="R1381" s="677">
        <f t="shared" ca="1" si="238"/>
        <v>0</v>
      </c>
      <c r="S1381" s="677">
        <f t="shared" ca="1" si="238"/>
        <v>0</v>
      </c>
      <c r="T1381" s="677">
        <f t="shared" ca="1" si="238"/>
        <v>0</v>
      </c>
      <c r="U1381" s="677">
        <f t="shared" ca="1" si="238"/>
        <v>0</v>
      </c>
      <c r="V1381" s="677">
        <f t="shared" ca="1" si="238"/>
        <v>0</v>
      </c>
      <c r="W1381" s="677">
        <f t="shared" ca="1" si="239"/>
        <v>0</v>
      </c>
      <c r="X1381" s="677">
        <f t="shared" ca="1" si="238"/>
        <v>0</v>
      </c>
      <c r="Y1381" s="677">
        <f t="shared" ca="1" si="238"/>
        <v>0</v>
      </c>
      <c r="Z1381" s="677">
        <f t="shared" ca="1" si="238"/>
        <v>0</v>
      </c>
      <c r="AA1381" t="str">
        <f t="shared" si="233"/>
        <v>ASR_COMP</v>
      </c>
      <c r="AB1381" s="957">
        <f t="shared" si="234"/>
        <v>44682</v>
      </c>
      <c r="AC1381" t="str">
        <f t="shared" si="235"/>
        <v>Unaudited</v>
      </c>
    </row>
    <row r="1382" spans="1:29" x14ac:dyDescent="0.25">
      <c r="A1382" t="s">
        <v>423</v>
      </c>
      <c r="B1382" t="s">
        <v>1388</v>
      </c>
      <c r="C1382" t="s">
        <v>1389</v>
      </c>
      <c r="D1382">
        <v>1900</v>
      </c>
      <c r="E1382" s="957">
        <v>1</v>
      </c>
      <c r="F1382" t="s">
        <v>444</v>
      </c>
      <c r="G1382" s="957">
        <v>366</v>
      </c>
      <c r="H1382" t="s">
        <v>385</v>
      </c>
      <c r="I1382" s="958" t="s">
        <v>491</v>
      </c>
      <c r="J1382" s="958" t="s">
        <v>439</v>
      </c>
      <c r="K1382" s="958" t="s">
        <v>439</v>
      </c>
      <c r="L1382" s="953" t="s">
        <v>131</v>
      </c>
      <c r="M1382" s="958" t="s">
        <v>329</v>
      </c>
      <c r="N1382" s="677">
        <f t="shared" ca="1" si="238"/>
        <v>0</v>
      </c>
      <c r="O1382" s="677">
        <f t="shared" ca="1" si="238"/>
        <v>0</v>
      </c>
      <c r="P1382" s="677">
        <f t="shared" ca="1" si="238"/>
        <v>0</v>
      </c>
      <c r="Q1382" s="677">
        <f t="shared" ca="1" si="238"/>
        <v>0</v>
      </c>
      <c r="R1382" s="677">
        <f t="shared" ca="1" si="238"/>
        <v>0</v>
      </c>
      <c r="S1382" s="677">
        <f t="shared" ca="1" si="238"/>
        <v>0</v>
      </c>
      <c r="T1382" s="677">
        <f t="shared" ca="1" si="238"/>
        <v>0</v>
      </c>
      <c r="U1382" s="677">
        <f t="shared" ca="1" si="238"/>
        <v>0</v>
      </c>
      <c r="V1382" s="677">
        <f t="shared" ca="1" si="238"/>
        <v>0</v>
      </c>
      <c r="W1382" s="677">
        <f t="shared" ca="1" si="239"/>
        <v>0</v>
      </c>
      <c r="X1382" s="677">
        <f t="shared" ca="1" si="238"/>
        <v>0</v>
      </c>
      <c r="Y1382" s="677">
        <f t="shared" ca="1" si="238"/>
        <v>0</v>
      </c>
      <c r="Z1382" s="677">
        <f t="shared" ca="1" si="238"/>
        <v>0</v>
      </c>
      <c r="AA1382" t="str">
        <f t="shared" si="233"/>
        <v>ASR_COMP</v>
      </c>
      <c r="AB1382" s="957">
        <f t="shared" si="234"/>
        <v>44682</v>
      </c>
      <c r="AC1382" t="str">
        <f t="shared" si="235"/>
        <v>Unaudited</v>
      </c>
    </row>
    <row r="1383" spans="1:29" x14ac:dyDescent="0.25">
      <c r="A1383" t="s">
        <v>423</v>
      </c>
      <c r="B1383" t="s">
        <v>1388</v>
      </c>
      <c r="C1383" t="s">
        <v>1389</v>
      </c>
      <c r="D1383">
        <v>1900</v>
      </c>
      <c r="E1383" s="957">
        <v>1</v>
      </c>
      <c r="F1383" t="s">
        <v>444</v>
      </c>
      <c r="G1383" s="957">
        <v>366</v>
      </c>
      <c r="H1383" t="s">
        <v>385</v>
      </c>
      <c r="I1383" s="958" t="s">
        <v>491</v>
      </c>
      <c r="J1383" s="958" t="s">
        <v>439</v>
      </c>
      <c r="K1383" s="958" t="s">
        <v>439</v>
      </c>
      <c r="L1383" s="937" t="s">
        <v>132</v>
      </c>
      <c r="M1383" s="958" t="s">
        <v>328</v>
      </c>
      <c r="N1383" s="677">
        <f t="shared" ca="1" si="238"/>
        <v>0</v>
      </c>
      <c r="O1383" s="677">
        <f t="shared" ca="1" si="238"/>
        <v>0</v>
      </c>
      <c r="P1383" s="677">
        <f t="shared" ca="1" si="238"/>
        <v>0</v>
      </c>
      <c r="Q1383" s="677">
        <f t="shared" ca="1" si="238"/>
        <v>0</v>
      </c>
      <c r="R1383" s="677">
        <f t="shared" ca="1" si="238"/>
        <v>0</v>
      </c>
      <c r="S1383" s="677">
        <f t="shared" ca="1" si="238"/>
        <v>0</v>
      </c>
      <c r="T1383" s="677">
        <f t="shared" ca="1" si="238"/>
        <v>0</v>
      </c>
      <c r="U1383" s="677">
        <f t="shared" ca="1" si="238"/>
        <v>0</v>
      </c>
      <c r="V1383" s="677">
        <f t="shared" ca="1" si="238"/>
        <v>0</v>
      </c>
      <c r="W1383" s="677">
        <f t="shared" ca="1" si="239"/>
        <v>0</v>
      </c>
      <c r="X1383" s="677">
        <f t="shared" ca="1" si="238"/>
        <v>0</v>
      </c>
      <c r="Y1383" s="677">
        <f t="shared" ca="1" si="238"/>
        <v>0</v>
      </c>
      <c r="Z1383" s="677">
        <f t="shared" ca="1" si="238"/>
        <v>0</v>
      </c>
      <c r="AA1383" t="str">
        <f t="shared" si="233"/>
        <v>ASR_COMP</v>
      </c>
      <c r="AB1383" s="957">
        <f t="shared" si="234"/>
        <v>44682</v>
      </c>
      <c r="AC1383" t="str">
        <f t="shared" si="235"/>
        <v>Unaudited</v>
      </c>
    </row>
    <row r="1384" spans="1:29" ht="30" x14ac:dyDescent="0.25">
      <c r="A1384" t="s">
        <v>423</v>
      </c>
      <c r="B1384" t="s">
        <v>1388</v>
      </c>
      <c r="C1384" t="s">
        <v>1389</v>
      </c>
      <c r="D1384">
        <v>1900</v>
      </c>
      <c r="E1384" s="957">
        <v>1</v>
      </c>
      <c r="F1384" t="s">
        <v>444</v>
      </c>
      <c r="G1384" s="957">
        <v>366</v>
      </c>
      <c r="H1384" t="s">
        <v>385</v>
      </c>
      <c r="I1384" s="958" t="s">
        <v>491</v>
      </c>
      <c r="J1384" s="958" t="s">
        <v>439</v>
      </c>
      <c r="K1384" s="958" t="s">
        <v>439</v>
      </c>
      <c r="L1384" s="937" t="s">
        <v>133</v>
      </c>
      <c r="M1384" s="958" t="s">
        <v>182</v>
      </c>
      <c r="N1384" s="677">
        <f t="shared" ca="1" si="238"/>
        <v>0</v>
      </c>
      <c r="O1384" s="677">
        <f t="shared" ca="1" si="238"/>
        <v>0</v>
      </c>
      <c r="P1384" s="677">
        <f t="shared" ca="1" si="238"/>
        <v>0</v>
      </c>
      <c r="Q1384" s="677">
        <f t="shared" ca="1" si="238"/>
        <v>0</v>
      </c>
      <c r="R1384" s="677">
        <f t="shared" ca="1" si="238"/>
        <v>0</v>
      </c>
      <c r="S1384" s="677">
        <f t="shared" ca="1" si="238"/>
        <v>0</v>
      </c>
      <c r="T1384" s="677">
        <f t="shared" ca="1" si="238"/>
        <v>0</v>
      </c>
      <c r="U1384" s="677">
        <f t="shared" ca="1" si="238"/>
        <v>0</v>
      </c>
      <c r="V1384" s="677">
        <f t="shared" ca="1" si="238"/>
        <v>0</v>
      </c>
      <c r="W1384" s="677">
        <f t="shared" ca="1" si="239"/>
        <v>0</v>
      </c>
      <c r="X1384" s="677">
        <f t="shared" ca="1" si="238"/>
        <v>0</v>
      </c>
      <c r="Y1384" s="677">
        <f t="shared" ca="1" si="238"/>
        <v>0</v>
      </c>
      <c r="Z1384" s="677">
        <f t="shared" ca="1" si="238"/>
        <v>0</v>
      </c>
      <c r="AA1384" t="str">
        <f t="shared" si="233"/>
        <v>ASR_COMP</v>
      </c>
      <c r="AB1384" s="957">
        <f t="shared" si="234"/>
        <v>44682</v>
      </c>
      <c r="AC1384" t="str">
        <f t="shared" si="235"/>
        <v>Unaudited</v>
      </c>
    </row>
    <row r="1385" spans="1:29" x14ac:dyDescent="0.25">
      <c r="A1385" t="s">
        <v>423</v>
      </c>
      <c r="B1385" t="s">
        <v>1388</v>
      </c>
      <c r="C1385" t="s">
        <v>1389</v>
      </c>
      <c r="D1385">
        <v>1900</v>
      </c>
      <c r="E1385" s="957">
        <v>1</v>
      </c>
      <c r="F1385" t="s">
        <v>444</v>
      </c>
      <c r="G1385" s="957">
        <v>366</v>
      </c>
      <c r="H1385" t="s">
        <v>385</v>
      </c>
      <c r="I1385" s="965" t="s">
        <v>491</v>
      </c>
      <c r="J1385" s="965" t="s">
        <v>439</v>
      </c>
      <c r="K1385" s="965" t="s">
        <v>439</v>
      </c>
      <c r="L1385" s="945" t="s">
        <v>134</v>
      </c>
      <c r="M1385" s="965" t="s">
        <v>497</v>
      </c>
      <c r="N1385" s="677">
        <f t="shared" ca="1" si="238"/>
        <v>0</v>
      </c>
      <c r="O1385" s="677">
        <f t="shared" ca="1" si="238"/>
        <v>0</v>
      </c>
      <c r="P1385" s="677">
        <f t="shared" ca="1" si="238"/>
        <v>0</v>
      </c>
      <c r="Q1385" s="677">
        <f t="shared" ca="1" si="238"/>
        <v>0</v>
      </c>
      <c r="R1385" s="677">
        <f t="shared" ca="1" si="238"/>
        <v>0</v>
      </c>
      <c r="S1385" s="677">
        <f t="shared" ca="1" si="238"/>
        <v>0</v>
      </c>
      <c r="T1385" s="677">
        <f t="shared" ca="1" si="238"/>
        <v>0</v>
      </c>
      <c r="U1385" s="677">
        <f t="shared" ca="1" si="238"/>
        <v>0</v>
      </c>
      <c r="V1385" s="677">
        <f t="shared" ca="1" si="238"/>
        <v>0</v>
      </c>
      <c r="W1385" s="677">
        <f t="shared" ca="1" si="239"/>
        <v>0</v>
      </c>
      <c r="X1385" s="677">
        <f t="shared" ca="1" si="238"/>
        <v>0</v>
      </c>
      <c r="Y1385" s="677">
        <f t="shared" ca="1" si="238"/>
        <v>0</v>
      </c>
      <c r="Z1385" s="677">
        <f t="shared" ca="1" si="238"/>
        <v>0</v>
      </c>
      <c r="AA1385" t="str">
        <f t="shared" si="233"/>
        <v>ASR_COMP</v>
      </c>
      <c r="AB1385" s="957">
        <f t="shared" si="234"/>
        <v>44682</v>
      </c>
      <c r="AC1385" t="str">
        <f t="shared" si="235"/>
        <v>Unaudited</v>
      </c>
    </row>
    <row r="1386" spans="1:29" x14ac:dyDescent="0.25">
      <c r="A1386" t="s">
        <v>423</v>
      </c>
      <c r="B1386" t="s">
        <v>1388</v>
      </c>
      <c r="C1386" t="s">
        <v>1389</v>
      </c>
      <c r="D1386">
        <v>1900</v>
      </c>
      <c r="E1386" s="957">
        <v>1</v>
      </c>
      <c r="F1386" t="s">
        <v>444</v>
      </c>
      <c r="G1386" s="957">
        <v>366</v>
      </c>
      <c r="H1386" t="s">
        <v>385</v>
      </c>
      <c r="I1386" s="937" t="s">
        <v>491</v>
      </c>
      <c r="J1386" s="937" t="s">
        <v>439</v>
      </c>
      <c r="K1386" s="937" t="s">
        <v>439</v>
      </c>
      <c r="L1386" s="937" t="s">
        <v>135</v>
      </c>
      <c r="M1386" s="958" t="s">
        <v>498</v>
      </c>
      <c r="N1386" s="677">
        <f t="shared" ca="1" si="238"/>
        <v>0</v>
      </c>
      <c r="O1386" s="677">
        <f t="shared" ca="1" si="238"/>
        <v>0</v>
      </c>
      <c r="P1386" s="677">
        <f t="shared" ca="1" si="238"/>
        <v>0</v>
      </c>
      <c r="Q1386" s="677">
        <f t="shared" ca="1" si="238"/>
        <v>0</v>
      </c>
      <c r="R1386" s="677">
        <f t="shared" ca="1" si="238"/>
        <v>0</v>
      </c>
      <c r="S1386" s="677">
        <f t="shared" ca="1" si="238"/>
        <v>0</v>
      </c>
      <c r="T1386" s="677">
        <f t="shared" ca="1" si="238"/>
        <v>0</v>
      </c>
      <c r="U1386" s="677">
        <f t="shared" ca="1" si="238"/>
        <v>0</v>
      </c>
      <c r="V1386" s="677">
        <f t="shared" ca="1" si="238"/>
        <v>0</v>
      </c>
      <c r="W1386" s="677">
        <f t="shared" ca="1" si="239"/>
        <v>0</v>
      </c>
      <c r="X1386" s="677">
        <f t="shared" ca="1" si="238"/>
        <v>0</v>
      </c>
      <c r="Y1386" s="677">
        <f t="shared" ca="1" si="238"/>
        <v>0</v>
      </c>
      <c r="Z1386" s="677">
        <f t="shared" ca="1" si="238"/>
        <v>0</v>
      </c>
      <c r="AA1386" t="str">
        <f t="shared" si="233"/>
        <v>ASR_COMP</v>
      </c>
      <c r="AB1386" s="957">
        <f t="shared" si="234"/>
        <v>44682</v>
      </c>
      <c r="AC1386" t="str">
        <f t="shared" si="235"/>
        <v>Unaudited</v>
      </c>
    </row>
    <row r="1387" spans="1:29" x14ac:dyDescent="0.25">
      <c r="A1387" t="s">
        <v>423</v>
      </c>
      <c r="B1387" t="s">
        <v>1388</v>
      </c>
      <c r="C1387" t="s">
        <v>1389</v>
      </c>
      <c r="D1387">
        <v>1900</v>
      </c>
      <c r="E1387" s="957">
        <v>1</v>
      </c>
      <c r="F1387" t="s">
        <v>444</v>
      </c>
      <c r="G1387" s="957">
        <v>366</v>
      </c>
      <c r="H1387" t="s">
        <v>385</v>
      </c>
      <c r="I1387" s="937" t="s">
        <v>491</v>
      </c>
      <c r="J1387" s="937" t="s">
        <v>439</v>
      </c>
      <c r="K1387" s="937" t="s">
        <v>439</v>
      </c>
      <c r="L1387" s="943" t="s">
        <v>136</v>
      </c>
      <c r="M1387" s="959" t="s">
        <v>499</v>
      </c>
      <c r="N1387" s="677">
        <f t="shared" ca="1" si="238"/>
        <v>0</v>
      </c>
      <c r="O1387" s="677">
        <f t="shared" ca="1" si="238"/>
        <v>0</v>
      </c>
      <c r="P1387" s="677">
        <f t="shared" ca="1" si="238"/>
        <v>0</v>
      </c>
      <c r="Q1387" s="677">
        <f t="shared" ca="1" si="238"/>
        <v>0</v>
      </c>
      <c r="R1387" s="677">
        <f t="shared" ca="1" si="238"/>
        <v>0</v>
      </c>
      <c r="S1387" s="677">
        <f t="shared" ca="1" si="238"/>
        <v>0</v>
      </c>
      <c r="T1387" s="677">
        <f t="shared" ca="1" si="238"/>
        <v>0</v>
      </c>
      <c r="U1387" s="677">
        <f t="shared" ca="1" si="238"/>
        <v>0</v>
      </c>
      <c r="V1387" s="677">
        <f t="shared" ca="1" si="238"/>
        <v>0</v>
      </c>
      <c r="W1387" s="677">
        <f t="shared" ca="1" si="239"/>
        <v>0</v>
      </c>
      <c r="X1387" s="677">
        <f t="shared" ca="1" si="238"/>
        <v>0</v>
      </c>
      <c r="Y1387" s="677">
        <f t="shared" ca="1" si="238"/>
        <v>0</v>
      </c>
      <c r="Z1387" s="677">
        <f t="shared" ca="1" si="238"/>
        <v>0</v>
      </c>
      <c r="AA1387" t="str">
        <f t="shared" si="233"/>
        <v>ASR_COMP</v>
      </c>
      <c r="AB1387" s="957">
        <f t="shared" si="234"/>
        <v>44682</v>
      </c>
      <c r="AC1387" t="str">
        <f t="shared" si="235"/>
        <v>Unaudited</v>
      </c>
    </row>
    <row r="1388" spans="1:29" ht="30" x14ac:dyDescent="0.25">
      <c r="A1388" t="s">
        <v>423</v>
      </c>
      <c r="B1388" t="s">
        <v>1388</v>
      </c>
      <c r="C1388" t="s">
        <v>1389</v>
      </c>
      <c r="D1388">
        <v>1900</v>
      </c>
      <c r="E1388" s="957">
        <v>1</v>
      </c>
      <c r="F1388" t="s">
        <v>444</v>
      </c>
      <c r="G1388" s="957">
        <v>366</v>
      </c>
      <c r="H1388" t="s">
        <v>385</v>
      </c>
      <c r="I1388" s="958" t="s">
        <v>492</v>
      </c>
      <c r="J1388" s="958" t="s">
        <v>26</v>
      </c>
      <c r="K1388" s="958" t="s">
        <v>26</v>
      </c>
      <c r="L1388" s="937" t="s">
        <v>272</v>
      </c>
      <c r="M1388" s="958" t="s">
        <v>26</v>
      </c>
      <c r="N1388" s="677">
        <f t="shared" ca="1" si="238"/>
        <v>2151667.9825781006</v>
      </c>
      <c r="O1388" s="677">
        <f t="shared" ca="1" si="238"/>
        <v>0</v>
      </c>
      <c r="P1388" s="677">
        <f t="shared" ca="1" si="238"/>
        <v>0</v>
      </c>
      <c r="Q1388" s="677">
        <f t="shared" ca="1" si="238"/>
        <v>0</v>
      </c>
      <c r="R1388" s="677">
        <f t="shared" ca="1" si="238"/>
        <v>0</v>
      </c>
      <c r="S1388" s="677">
        <f t="shared" ca="1" si="238"/>
        <v>0</v>
      </c>
      <c r="T1388" s="677">
        <f t="shared" ca="1" si="238"/>
        <v>0</v>
      </c>
      <c r="U1388" s="677">
        <f t="shared" ca="1" si="238"/>
        <v>0</v>
      </c>
      <c r="V1388" s="677">
        <f t="shared" ca="1" si="238"/>
        <v>0</v>
      </c>
      <c r="W1388" s="677">
        <f t="shared" ca="1" si="239"/>
        <v>0</v>
      </c>
      <c r="X1388" s="677">
        <f t="shared" ca="1" si="238"/>
        <v>0</v>
      </c>
      <c r="Y1388" s="677">
        <f t="shared" ca="1" si="238"/>
        <v>0</v>
      </c>
      <c r="Z1388" s="677">
        <f t="shared" ca="1" si="238"/>
        <v>0</v>
      </c>
      <c r="AA1388" t="str">
        <f t="shared" si="233"/>
        <v>ASR_COMP</v>
      </c>
      <c r="AB1388" s="957">
        <f t="shared" si="234"/>
        <v>44682</v>
      </c>
      <c r="AC1388" t="str">
        <f t="shared" si="235"/>
        <v>Unaudited</v>
      </c>
    </row>
    <row r="1389" spans="1:29" x14ac:dyDescent="0.25">
      <c r="A1389" t="s">
        <v>423</v>
      </c>
      <c r="B1389" t="s">
        <v>1388</v>
      </c>
      <c r="C1389" t="s">
        <v>1389</v>
      </c>
      <c r="D1389">
        <v>1900</v>
      </c>
      <c r="E1389" s="957">
        <v>1</v>
      </c>
      <c r="F1389" t="s">
        <v>1034</v>
      </c>
      <c r="G1389" s="957" t="s">
        <v>1387</v>
      </c>
      <c r="H1389" t="s">
        <v>385</v>
      </c>
      <c r="I1389" s="937" t="s">
        <v>435</v>
      </c>
      <c r="J1389" s="937" t="s">
        <v>435</v>
      </c>
      <c r="K1389" s="937" t="s">
        <v>435</v>
      </c>
      <c r="L1389" s="937"/>
      <c r="M1389" s="958" t="s">
        <v>435</v>
      </c>
      <c r="N1389" s="677">
        <f t="shared" ca="1" si="238"/>
        <v>0</v>
      </c>
      <c r="O1389" s="677">
        <f t="shared" ca="1" si="238"/>
        <v>0</v>
      </c>
      <c r="P1389" s="677">
        <f t="shared" ca="1" si="238"/>
        <v>0</v>
      </c>
      <c r="Q1389" s="677">
        <f t="shared" ca="1" si="238"/>
        <v>0</v>
      </c>
      <c r="R1389" s="677">
        <f t="shared" ca="1" si="238"/>
        <v>0</v>
      </c>
      <c r="S1389" s="677">
        <f t="shared" ca="1" si="238"/>
        <v>0</v>
      </c>
      <c r="T1389" s="677">
        <f t="shared" ca="1" si="238"/>
        <v>0</v>
      </c>
      <c r="U1389" s="677">
        <f t="shared" ca="1" si="238"/>
        <v>0</v>
      </c>
      <c r="V1389" s="677">
        <f t="shared" ca="1" si="238"/>
        <v>0</v>
      </c>
      <c r="W1389" s="677">
        <f t="shared" ca="1" si="239"/>
        <v>0</v>
      </c>
      <c r="X1389" s="677">
        <f t="shared" ca="1" si="238"/>
        <v>0</v>
      </c>
      <c r="Y1389" s="677">
        <f t="shared" ca="1" si="238"/>
        <v>0</v>
      </c>
      <c r="Z1389" s="677">
        <f t="shared" ca="1" si="238"/>
        <v>0</v>
      </c>
      <c r="AA1389" t="str">
        <f t="shared" si="233"/>
        <v>ASR_COMP</v>
      </c>
      <c r="AB1389" s="957">
        <f t="shared" si="234"/>
        <v>44682</v>
      </c>
      <c r="AC1389" t="str">
        <f t="shared" si="235"/>
        <v>Unaudited</v>
      </c>
    </row>
    <row r="1390" spans="1:29" x14ac:dyDescent="0.25">
      <c r="A1390" t="s">
        <v>423</v>
      </c>
      <c r="B1390" t="s">
        <v>1388</v>
      </c>
      <c r="C1390" t="s">
        <v>1389</v>
      </c>
      <c r="D1390">
        <v>1900</v>
      </c>
      <c r="E1390" s="957">
        <v>1</v>
      </c>
      <c r="F1390" t="s">
        <v>1034</v>
      </c>
      <c r="G1390" s="957" t="s">
        <v>1387</v>
      </c>
      <c r="H1390" t="s">
        <v>385</v>
      </c>
      <c r="I1390" s="937" t="s">
        <v>490</v>
      </c>
      <c r="J1390" s="937" t="s">
        <v>12</v>
      </c>
      <c r="K1390" s="937" t="s">
        <v>12</v>
      </c>
      <c r="L1390" s="937">
        <v>1.1000000000000001</v>
      </c>
      <c r="M1390" s="958" t="s">
        <v>12</v>
      </c>
      <c r="N1390" s="677">
        <f t="shared" ca="1" si="238"/>
        <v>0</v>
      </c>
      <c r="O1390" s="677">
        <f t="shared" ca="1" si="238"/>
        <v>0</v>
      </c>
      <c r="P1390" s="677">
        <f t="shared" ca="1" si="238"/>
        <v>0</v>
      </c>
      <c r="Q1390" s="677">
        <f t="shared" ca="1" si="238"/>
        <v>0</v>
      </c>
      <c r="R1390" s="677">
        <f t="shared" ca="1" si="238"/>
        <v>0</v>
      </c>
      <c r="S1390" s="677">
        <f t="shared" ca="1" si="238"/>
        <v>0</v>
      </c>
      <c r="T1390" s="677">
        <f t="shared" ca="1" si="238"/>
        <v>0</v>
      </c>
      <c r="U1390" s="677">
        <f t="shared" ca="1" si="238"/>
        <v>0</v>
      </c>
      <c r="V1390" s="677">
        <f t="shared" ca="1" si="238"/>
        <v>0</v>
      </c>
      <c r="W1390" s="677">
        <f t="shared" ca="1" si="239"/>
        <v>0</v>
      </c>
      <c r="X1390" s="677">
        <f t="shared" ca="1" si="238"/>
        <v>0</v>
      </c>
      <c r="Y1390" s="677">
        <f t="shared" ca="1" si="238"/>
        <v>0</v>
      </c>
      <c r="Z1390" s="677">
        <f t="shared" ca="1" si="238"/>
        <v>-1917817.3284024363</v>
      </c>
      <c r="AA1390" t="str">
        <f t="shared" si="233"/>
        <v>ASR_COMP</v>
      </c>
      <c r="AB1390" s="957">
        <f t="shared" si="234"/>
        <v>44682</v>
      </c>
      <c r="AC1390" t="str">
        <f t="shared" si="235"/>
        <v>Unaudited</v>
      </c>
    </row>
    <row r="1391" spans="1:29" x14ac:dyDescent="0.25">
      <c r="A1391" t="s">
        <v>423</v>
      </c>
      <c r="B1391" t="s">
        <v>1388</v>
      </c>
      <c r="C1391" t="s">
        <v>1389</v>
      </c>
      <c r="D1391">
        <v>1900</v>
      </c>
      <c r="E1391" s="957">
        <v>1</v>
      </c>
      <c r="F1391" t="s">
        <v>1034</v>
      </c>
      <c r="G1391" s="957" t="s">
        <v>1387</v>
      </c>
      <c r="H1391" t="s">
        <v>385</v>
      </c>
      <c r="I1391" s="958" t="s">
        <v>490</v>
      </c>
      <c r="J1391" s="958" t="s">
        <v>12</v>
      </c>
      <c r="K1391" s="958" t="s">
        <v>1331</v>
      </c>
      <c r="L1391" s="937" t="s">
        <v>1322</v>
      </c>
      <c r="M1391" s="958" t="s">
        <v>1331</v>
      </c>
      <c r="N1391" s="677">
        <f t="shared" ca="1" si="238"/>
        <v>0</v>
      </c>
      <c r="O1391" s="677">
        <f t="shared" ca="1" si="238"/>
        <v>0</v>
      </c>
      <c r="P1391" s="677">
        <f t="shared" ca="1" si="238"/>
        <v>0</v>
      </c>
      <c r="Q1391" s="677">
        <f t="shared" ca="1" si="238"/>
        <v>0</v>
      </c>
      <c r="R1391" s="677">
        <f t="shared" ca="1" si="238"/>
        <v>0</v>
      </c>
      <c r="S1391" s="677">
        <f t="shared" ca="1" si="238"/>
        <v>0</v>
      </c>
      <c r="T1391" s="677">
        <f t="shared" ca="1" si="238"/>
        <v>0</v>
      </c>
      <c r="U1391" s="677">
        <f t="shared" ca="1" si="238"/>
        <v>0</v>
      </c>
      <c r="V1391" s="677">
        <f t="shared" ca="1" si="238"/>
        <v>0</v>
      </c>
      <c r="W1391" s="677">
        <f t="shared" ca="1" si="239"/>
        <v>0</v>
      </c>
      <c r="X1391" s="677">
        <f t="shared" ca="1" si="238"/>
        <v>0</v>
      </c>
      <c r="Y1391" s="677">
        <f t="shared" ca="1" si="238"/>
        <v>0</v>
      </c>
      <c r="Z1391" s="677">
        <f t="shared" ca="1" si="238"/>
        <v>675417.75252308929</v>
      </c>
      <c r="AA1391" t="str">
        <f t="shared" si="233"/>
        <v>ASR_COMP</v>
      </c>
      <c r="AB1391" s="957">
        <f t="shared" si="234"/>
        <v>44682</v>
      </c>
      <c r="AC1391" t="str">
        <f t="shared" si="235"/>
        <v>Unaudited</v>
      </c>
    </row>
    <row r="1392" spans="1:29" x14ac:dyDescent="0.25">
      <c r="A1392" t="s">
        <v>423</v>
      </c>
      <c r="B1392" t="s">
        <v>1388</v>
      </c>
      <c r="C1392" t="s">
        <v>1389</v>
      </c>
      <c r="D1392">
        <v>1900</v>
      </c>
      <c r="E1392" s="957">
        <v>1</v>
      </c>
      <c r="F1392" t="s">
        <v>1034</v>
      </c>
      <c r="G1392" s="957" t="s">
        <v>1387</v>
      </c>
      <c r="H1392" t="s">
        <v>385</v>
      </c>
      <c r="I1392" s="958" t="s">
        <v>490</v>
      </c>
      <c r="J1392" s="958" t="s">
        <v>493</v>
      </c>
      <c r="K1392" s="958" t="s">
        <v>494</v>
      </c>
      <c r="L1392" s="953" t="s">
        <v>63</v>
      </c>
      <c r="M1392" s="958" t="s">
        <v>346</v>
      </c>
      <c r="N1392" s="677">
        <f t="shared" ca="1" si="238"/>
        <v>0</v>
      </c>
      <c r="O1392" s="677">
        <f t="shared" ca="1" si="238"/>
        <v>0</v>
      </c>
      <c r="P1392" s="677">
        <f t="shared" ca="1" si="238"/>
        <v>0</v>
      </c>
      <c r="Q1392" s="677">
        <f t="shared" ca="1" si="238"/>
        <v>0</v>
      </c>
      <c r="R1392" s="677">
        <f t="shared" ca="1" si="238"/>
        <v>0</v>
      </c>
      <c r="S1392" s="677">
        <f t="shared" ca="1" si="238"/>
        <v>0</v>
      </c>
      <c r="T1392" s="677">
        <f t="shared" ca="1" si="238"/>
        <v>0</v>
      </c>
      <c r="U1392" s="677">
        <f t="shared" ca="1" si="238"/>
        <v>0</v>
      </c>
      <c r="V1392" s="677">
        <f t="shared" ca="1" si="238"/>
        <v>0</v>
      </c>
      <c r="W1392" s="677">
        <f t="shared" ca="1" si="239"/>
        <v>0</v>
      </c>
      <c r="X1392" s="677">
        <f t="shared" ca="1" si="238"/>
        <v>0</v>
      </c>
      <c r="Y1392" s="677">
        <f t="shared" ca="1" si="238"/>
        <v>0</v>
      </c>
      <c r="Z1392" s="677">
        <f t="shared" ca="1" si="238"/>
        <v>0</v>
      </c>
      <c r="AA1392" t="str">
        <f t="shared" si="233"/>
        <v>ASR_COMP</v>
      </c>
      <c r="AB1392" s="957">
        <f t="shared" si="234"/>
        <v>44682</v>
      </c>
      <c r="AC1392" t="str">
        <f t="shared" si="235"/>
        <v>Unaudited</v>
      </c>
    </row>
    <row r="1393" spans="1:29" x14ac:dyDescent="0.25">
      <c r="A1393" t="s">
        <v>423</v>
      </c>
      <c r="B1393" t="s">
        <v>1388</v>
      </c>
      <c r="C1393" t="s">
        <v>1389</v>
      </c>
      <c r="D1393">
        <v>1900</v>
      </c>
      <c r="E1393" s="957">
        <v>1</v>
      </c>
      <c r="F1393" t="s">
        <v>1034</v>
      </c>
      <c r="G1393" s="957" t="s">
        <v>1387</v>
      </c>
      <c r="H1393" t="s">
        <v>385</v>
      </c>
      <c r="I1393" s="937" t="s">
        <v>490</v>
      </c>
      <c r="J1393" s="937" t="s">
        <v>493</v>
      </c>
      <c r="K1393" s="937" t="s">
        <v>1022</v>
      </c>
      <c r="L1393" s="937" t="s">
        <v>918</v>
      </c>
      <c r="M1393" s="958" t="s">
        <v>919</v>
      </c>
      <c r="N1393" s="677">
        <f t="shared" ca="1" si="238"/>
        <v>0</v>
      </c>
      <c r="O1393" s="677">
        <f t="shared" ca="1" si="238"/>
        <v>0</v>
      </c>
      <c r="P1393" s="677">
        <f t="shared" ca="1" si="238"/>
        <v>0</v>
      </c>
      <c r="Q1393" s="677">
        <f t="shared" ca="1" si="238"/>
        <v>0</v>
      </c>
      <c r="R1393" s="677">
        <f t="shared" ca="1" si="238"/>
        <v>0</v>
      </c>
      <c r="S1393" s="677">
        <f t="shared" ca="1" si="238"/>
        <v>0</v>
      </c>
      <c r="T1393" s="677">
        <f t="shared" ca="1" si="238"/>
        <v>0</v>
      </c>
      <c r="U1393" s="677">
        <f t="shared" ca="1" si="238"/>
        <v>0</v>
      </c>
      <c r="V1393" s="677">
        <f t="shared" ca="1" si="238"/>
        <v>0</v>
      </c>
      <c r="W1393" s="677">
        <f t="shared" ca="1" si="239"/>
        <v>0</v>
      </c>
      <c r="X1393" s="677">
        <f t="shared" ca="1" si="238"/>
        <v>0</v>
      </c>
      <c r="Y1393" s="677">
        <f t="shared" ca="1" si="238"/>
        <v>0</v>
      </c>
      <c r="Z1393" s="677">
        <f t="shared" ca="1" si="238"/>
        <v>-4852.3985538241614</v>
      </c>
      <c r="AA1393" t="str">
        <f t="shared" si="233"/>
        <v>ASR_COMP</v>
      </c>
      <c r="AB1393" s="957">
        <f t="shared" si="234"/>
        <v>44682</v>
      </c>
      <c r="AC1393" t="str">
        <f t="shared" si="235"/>
        <v>Unaudited</v>
      </c>
    </row>
    <row r="1394" spans="1:29" x14ac:dyDescent="0.25">
      <c r="A1394" t="s">
        <v>423</v>
      </c>
      <c r="B1394" t="s">
        <v>1388</v>
      </c>
      <c r="C1394" t="s">
        <v>1389</v>
      </c>
      <c r="D1394">
        <v>1900</v>
      </c>
      <c r="E1394" s="957">
        <v>1</v>
      </c>
      <c r="F1394" t="s">
        <v>1034</v>
      </c>
      <c r="G1394" s="957" t="s">
        <v>1387</v>
      </c>
      <c r="H1394" t="s">
        <v>385</v>
      </c>
      <c r="I1394" s="937" t="s">
        <v>490</v>
      </c>
      <c r="J1394" s="937" t="s">
        <v>13</v>
      </c>
      <c r="K1394" s="937" t="s">
        <v>495</v>
      </c>
      <c r="L1394" s="937" t="s">
        <v>97</v>
      </c>
      <c r="M1394" s="958" t="s">
        <v>149</v>
      </c>
      <c r="N1394" s="677">
        <f t="shared" ca="1" si="238"/>
        <v>0</v>
      </c>
      <c r="O1394" s="677">
        <f t="shared" ca="1" si="238"/>
        <v>0</v>
      </c>
      <c r="P1394" s="677">
        <f t="shared" ca="1" si="238"/>
        <v>0</v>
      </c>
      <c r="Q1394" s="677">
        <f t="shared" ca="1" si="238"/>
        <v>0</v>
      </c>
      <c r="R1394" s="677">
        <f t="shared" ca="1" si="238"/>
        <v>0</v>
      </c>
      <c r="S1394" s="677">
        <f t="shared" ca="1" si="238"/>
        <v>0</v>
      </c>
      <c r="T1394" s="677">
        <f t="shared" ca="1" si="238"/>
        <v>0</v>
      </c>
      <c r="U1394" s="677">
        <f t="shared" ca="1" si="238"/>
        <v>0</v>
      </c>
      <c r="V1394" s="677">
        <f t="shared" ca="1" si="238"/>
        <v>0</v>
      </c>
      <c r="W1394" s="677">
        <f t="shared" ca="1" si="239"/>
        <v>0</v>
      </c>
      <c r="X1394" s="677">
        <f t="shared" ca="1" si="238"/>
        <v>0</v>
      </c>
      <c r="Y1394" s="677">
        <f t="shared" ca="1" si="238"/>
        <v>0</v>
      </c>
      <c r="Z1394" s="677">
        <f t="shared" ca="1" si="238"/>
        <v>0</v>
      </c>
      <c r="AA1394" t="str">
        <f t="shared" si="233"/>
        <v>ASR_COMP</v>
      </c>
      <c r="AB1394" s="957">
        <f t="shared" si="234"/>
        <v>44682</v>
      </c>
      <c r="AC1394" t="str">
        <f t="shared" si="235"/>
        <v>Unaudited</v>
      </c>
    </row>
    <row r="1395" spans="1:29" x14ac:dyDescent="0.25">
      <c r="A1395" t="s">
        <v>423</v>
      </c>
      <c r="B1395" t="s">
        <v>1388</v>
      </c>
      <c r="C1395" t="s">
        <v>1389</v>
      </c>
      <c r="D1395">
        <v>1900</v>
      </c>
      <c r="E1395" s="957">
        <v>1</v>
      </c>
      <c r="F1395" t="s">
        <v>1034</v>
      </c>
      <c r="G1395" s="957" t="s">
        <v>1387</v>
      </c>
      <c r="H1395" t="s">
        <v>385</v>
      </c>
      <c r="I1395" s="937" t="s">
        <v>490</v>
      </c>
      <c r="J1395" s="937" t="s">
        <v>13</v>
      </c>
      <c r="K1395" s="937" t="s">
        <v>13</v>
      </c>
      <c r="L1395" s="937" t="s">
        <v>35</v>
      </c>
      <c r="M1395" s="958" t="s">
        <v>13</v>
      </c>
      <c r="N1395" s="677">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7">
        <f t="shared" ca="1" si="240"/>
        <v>0</v>
      </c>
      <c r="P1395" s="677">
        <f t="shared" ca="1" si="240"/>
        <v>0</v>
      </c>
      <c r="Q1395" s="677">
        <f t="shared" ca="1" si="240"/>
        <v>0</v>
      </c>
      <c r="R1395" s="677">
        <f t="shared" ca="1" si="240"/>
        <v>0</v>
      </c>
      <c r="S1395" s="677">
        <f t="shared" ca="1" si="240"/>
        <v>0</v>
      </c>
      <c r="T1395" s="677">
        <f t="shared" ca="1" si="240"/>
        <v>0</v>
      </c>
      <c r="U1395" s="677">
        <f t="shared" ca="1" si="240"/>
        <v>0</v>
      </c>
      <c r="V1395" s="677">
        <f t="shared" ca="1" si="240"/>
        <v>0</v>
      </c>
      <c r="W1395" s="677">
        <f t="shared" ca="1" si="239"/>
        <v>0</v>
      </c>
      <c r="X1395" s="677">
        <f t="shared" ca="1" si="240"/>
        <v>0</v>
      </c>
      <c r="Y1395" s="677">
        <f t="shared" ca="1" si="240"/>
        <v>0</v>
      </c>
      <c r="Z1395" s="677">
        <f t="shared" ca="1" si="240"/>
        <v>0</v>
      </c>
      <c r="AA1395" t="str">
        <f t="shared" si="233"/>
        <v>ASR_COMP</v>
      </c>
      <c r="AB1395" s="957">
        <f t="shared" si="234"/>
        <v>44682</v>
      </c>
      <c r="AC1395" t="str">
        <f t="shared" si="235"/>
        <v>Unaudited</v>
      </c>
    </row>
    <row r="1396" spans="1:29" x14ac:dyDescent="0.25">
      <c r="A1396" t="s">
        <v>423</v>
      </c>
      <c r="B1396" t="s">
        <v>1388</v>
      </c>
      <c r="C1396" t="s">
        <v>1389</v>
      </c>
      <c r="D1396">
        <v>1900</v>
      </c>
      <c r="E1396" s="957">
        <v>1</v>
      </c>
      <c r="F1396" t="s">
        <v>1034</v>
      </c>
      <c r="G1396" s="957" t="s">
        <v>1387</v>
      </c>
      <c r="H1396" t="s">
        <v>385</v>
      </c>
      <c r="I1396" s="937" t="s">
        <v>491</v>
      </c>
      <c r="J1396" s="937" t="s">
        <v>447</v>
      </c>
      <c r="K1396" s="937" t="s">
        <v>0</v>
      </c>
      <c r="L1396" s="953">
        <v>2.1</v>
      </c>
      <c r="M1396" s="958" t="s">
        <v>150</v>
      </c>
      <c r="N1396" s="677">
        <f t="shared" ca="1" si="240"/>
        <v>0</v>
      </c>
      <c r="O1396" s="677">
        <f t="shared" ca="1" si="240"/>
        <v>0</v>
      </c>
      <c r="P1396" s="677">
        <f t="shared" ca="1" si="240"/>
        <v>0</v>
      </c>
      <c r="Q1396" s="677">
        <f t="shared" ca="1" si="240"/>
        <v>0</v>
      </c>
      <c r="R1396" s="677">
        <f t="shared" ca="1" si="240"/>
        <v>0</v>
      </c>
      <c r="S1396" s="677">
        <f t="shared" ca="1" si="240"/>
        <v>0</v>
      </c>
      <c r="T1396" s="677">
        <f t="shared" ca="1" si="240"/>
        <v>0</v>
      </c>
      <c r="U1396" s="677">
        <f t="shared" ca="1" si="240"/>
        <v>0</v>
      </c>
      <c r="V1396" s="677">
        <f t="shared" ca="1" si="240"/>
        <v>0</v>
      </c>
      <c r="W1396" s="677">
        <f t="shared" ca="1" si="239"/>
        <v>0</v>
      </c>
      <c r="X1396" s="677">
        <f t="shared" ca="1" si="240"/>
        <v>0</v>
      </c>
      <c r="Y1396" s="677">
        <f t="shared" ca="1" si="240"/>
        <v>0</v>
      </c>
      <c r="Z1396" s="677">
        <f t="shared" ca="1" si="240"/>
        <v>1712261.3739657074</v>
      </c>
      <c r="AA1396" t="str">
        <f t="shared" si="233"/>
        <v>ASR_COMP</v>
      </c>
      <c r="AB1396" s="957">
        <f t="shared" si="234"/>
        <v>44682</v>
      </c>
      <c r="AC1396" t="str">
        <f t="shared" si="235"/>
        <v>Unaudited</v>
      </c>
    </row>
    <row r="1397" spans="1:29" ht="30" x14ac:dyDescent="0.25">
      <c r="A1397" t="s">
        <v>423</v>
      </c>
      <c r="B1397" t="s">
        <v>1388</v>
      </c>
      <c r="C1397" t="s">
        <v>1389</v>
      </c>
      <c r="D1397">
        <v>1900</v>
      </c>
      <c r="E1397" s="957">
        <v>1</v>
      </c>
      <c r="F1397" t="s">
        <v>1034</v>
      </c>
      <c r="G1397" s="957" t="s">
        <v>1387</v>
      </c>
      <c r="H1397" t="s">
        <v>385</v>
      </c>
      <c r="I1397" s="937" t="s">
        <v>491</v>
      </c>
      <c r="J1397" s="937" t="s">
        <v>447</v>
      </c>
      <c r="K1397" s="937" t="s">
        <v>0</v>
      </c>
      <c r="L1397" s="953">
        <v>2.2000000000000002</v>
      </c>
      <c r="M1397" s="958" t="s">
        <v>151</v>
      </c>
      <c r="N1397" s="677">
        <f t="shared" ca="1" si="240"/>
        <v>0</v>
      </c>
      <c r="O1397" s="677">
        <f t="shared" ca="1" si="240"/>
        <v>0</v>
      </c>
      <c r="P1397" s="677">
        <f t="shared" ca="1" si="240"/>
        <v>0</v>
      </c>
      <c r="Q1397" s="677">
        <f t="shared" ca="1" si="240"/>
        <v>0</v>
      </c>
      <c r="R1397" s="677">
        <f t="shared" ca="1" si="240"/>
        <v>0</v>
      </c>
      <c r="S1397" s="677">
        <f t="shared" ca="1" si="240"/>
        <v>0</v>
      </c>
      <c r="T1397" s="677">
        <f t="shared" ca="1" si="240"/>
        <v>0</v>
      </c>
      <c r="U1397" s="677">
        <f t="shared" ca="1" si="240"/>
        <v>0</v>
      </c>
      <c r="V1397" s="677">
        <f t="shared" ca="1" si="240"/>
        <v>0</v>
      </c>
      <c r="W1397" s="677">
        <f t="shared" ca="1" si="239"/>
        <v>0</v>
      </c>
      <c r="X1397" s="677">
        <f t="shared" ca="1" si="240"/>
        <v>0</v>
      </c>
      <c r="Y1397" s="677">
        <f t="shared" ca="1" si="240"/>
        <v>0</v>
      </c>
      <c r="Z1397" s="677">
        <f t="shared" ca="1" si="240"/>
        <v>-3428246.7415113915</v>
      </c>
      <c r="AA1397" t="str">
        <f t="shared" si="233"/>
        <v>ASR_COMP</v>
      </c>
      <c r="AB1397" s="957">
        <f t="shared" si="234"/>
        <v>44682</v>
      </c>
      <c r="AC1397" t="str">
        <f t="shared" si="235"/>
        <v>Unaudited</v>
      </c>
    </row>
    <row r="1398" spans="1:29" x14ac:dyDescent="0.25">
      <c r="A1398" t="s">
        <v>423</v>
      </c>
      <c r="B1398" t="s">
        <v>1388</v>
      </c>
      <c r="C1398" t="s">
        <v>1389</v>
      </c>
      <c r="D1398">
        <v>1900</v>
      </c>
      <c r="E1398" s="957">
        <v>1</v>
      </c>
      <c r="F1398" t="s">
        <v>1034</v>
      </c>
      <c r="G1398" s="957" t="s">
        <v>1387</v>
      </c>
      <c r="H1398" t="s">
        <v>385</v>
      </c>
      <c r="I1398" s="937" t="s">
        <v>491</v>
      </c>
      <c r="J1398" s="937" t="s">
        <v>447</v>
      </c>
      <c r="K1398" s="937" t="s">
        <v>0</v>
      </c>
      <c r="L1398" s="937">
        <v>2.2999999999999998</v>
      </c>
      <c r="M1398" s="958" t="s">
        <v>152</v>
      </c>
      <c r="N1398" s="677">
        <f t="shared" ca="1" si="240"/>
        <v>0</v>
      </c>
      <c r="O1398" s="677">
        <f t="shared" ca="1" si="240"/>
        <v>0</v>
      </c>
      <c r="P1398" s="677">
        <f t="shared" ca="1" si="240"/>
        <v>0</v>
      </c>
      <c r="Q1398" s="677">
        <f t="shared" ca="1" si="240"/>
        <v>0</v>
      </c>
      <c r="R1398" s="677">
        <f t="shared" ca="1" si="240"/>
        <v>0</v>
      </c>
      <c r="S1398" s="677">
        <f t="shared" ca="1" si="240"/>
        <v>0</v>
      </c>
      <c r="T1398" s="677">
        <f t="shared" ca="1" si="240"/>
        <v>0</v>
      </c>
      <c r="U1398" s="677">
        <f t="shared" ca="1" si="240"/>
        <v>0</v>
      </c>
      <c r="V1398" s="677">
        <f t="shared" ca="1" si="240"/>
        <v>0</v>
      </c>
      <c r="W1398" s="677">
        <f t="shared" ca="1" si="239"/>
        <v>0</v>
      </c>
      <c r="X1398" s="677">
        <f t="shared" ca="1" si="240"/>
        <v>0</v>
      </c>
      <c r="Y1398" s="677">
        <f t="shared" ca="1" si="240"/>
        <v>0</v>
      </c>
      <c r="Z1398" s="677">
        <f t="shared" ca="1" si="240"/>
        <v>11764.570467053552</v>
      </c>
      <c r="AA1398" t="str">
        <f t="shared" si="233"/>
        <v>ASR_COMP</v>
      </c>
      <c r="AB1398" s="957">
        <f t="shared" si="234"/>
        <v>44682</v>
      </c>
      <c r="AC1398" t="str">
        <f t="shared" si="235"/>
        <v>Unaudited</v>
      </c>
    </row>
    <row r="1399" spans="1:29" x14ac:dyDescent="0.25">
      <c r="A1399" t="s">
        <v>423</v>
      </c>
      <c r="B1399" t="s">
        <v>1388</v>
      </c>
      <c r="C1399" t="s">
        <v>1389</v>
      </c>
      <c r="D1399">
        <v>1900</v>
      </c>
      <c r="E1399" s="957">
        <v>1</v>
      </c>
      <c r="F1399" t="s">
        <v>1034</v>
      </c>
      <c r="G1399" s="957" t="s">
        <v>1387</v>
      </c>
      <c r="H1399" t="s">
        <v>385</v>
      </c>
      <c r="I1399" s="958" t="s">
        <v>491</v>
      </c>
      <c r="J1399" s="958" t="s">
        <v>447</v>
      </c>
      <c r="K1399" s="958" t="s">
        <v>0</v>
      </c>
      <c r="L1399" s="937">
        <v>2.4</v>
      </c>
      <c r="M1399" s="958" t="s">
        <v>153</v>
      </c>
      <c r="N1399" s="677">
        <f t="shared" ca="1" si="240"/>
        <v>0</v>
      </c>
      <c r="O1399" s="677">
        <f t="shared" ca="1" si="240"/>
        <v>0</v>
      </c>
      <c r="P1399" s="677">
        <f t="shared" ca="1" si="240"/>
        <v>0</v>
      </c>
      <c r="Q1399" s="677">
        <f t="shared" ca="1" si="240"/>
        <v>0</v>
      </c>
      <c r="R1399" s="677">
        <f t="shared" ca="1" si="240"/>
        <v>0</v>
      </c>
      <c r="S1399" s="677">
        <f t="shared" ca="1" si="240"/>
        <v>0</v>
      </c>
      <c r="T1399" s="677">
        <f t="shared" ca="1" si="240"/>
        <v>0</v>
      </c>
      <c r="U1399" s="677">
        <f t="shared" ca="1" si="240"/>
        <v>0</v>
      </c>
      <c r="V1399" s="677">
        <f t="shared" ca="1" si="240"/>
        <v>0</v>
      </c>
      <c r="W1399" s="677">
        <f t="shared" ca="1" si="239"/>
        <v>0</v>
      </c>
      <c r="X1399" s="677">
        <f t="shared" ca="1" si="240"/>
        <v>0</v>
      </c>
      <c r="Y1399" s="677">
        <f t="shared" ca="1" si="240"/>
        <v>0</v>
      </c>
      <c r="Z1399" s="677">
        <f t="shared" ca="1" si="240"/>
        <v>126221.58024876393</v>
      </c>
      <c r="AA1399" t="str">
        <f t="shared" si="233"/>
        <v>ASR_COMP</v>
      </c>
      <c r="AB1399" s="957">
        <f t="shared" si="234"/>
        <v>44682</v>
      </c>
      <c r="AC1399" t="str">
        <f t="shared" si="235"/>
        <v>Unaudited</v>
      </c>
    </row>
    <row r="1400" spans="1:29" ht="30" x14ac:dyDescent="0.25">
      <c r="A1400" t="s">
        <v>423</v>
      </c>
      <c r="B1400" t="s">
        <v>1388</v>
      </c>
      <c r="C1400" t="s">
        <v>1389</v>
      </c>
      <c r="D1400">
        <v>1900</v>
      </c>
      <c r="E1400" s="957">
        <v>1</v>
      </c>
      <c r="F1400" t="s">
        <v>1034</v>
      </c>
      <c r="G1400" s="957" t="s">
        <v>1387</v>
      </c>
      <c r="H1400" t="s">
        <v>385</v>
      </c>
      <c r="I1400" s="937" t="s">
        <v>491</v>
      </c>
      <c r="J1400" s="937" t="s">
        <v>447</v>
      </c>
      <c r="K1400" s="937" t="s">
        <v>0</v>
      </c>
      <c r="L1400" s="937">
        <v>2.5</v>
      </c>
      <c r="M1400" s="958" t="s">
        <v>154</v>
      </c>
      <c r="N1400" s="677">
        <f t="shared" ca="1" si="240"/>
        <v>0</v>
      </c>
      <c r="O1400" s="677">
        <f t="shared" ca="1" si="240"/>
        <v>0</v>
      </c>
      <c r="P1400" s="677">
        <f t="shared" ca="1" si="240"/>
        <v>0</v>
      </c>
      <c r="Q1400" s="677">
        <f t="shared" ca="1" si="240"/>
        <v>0</v>
      </c>
      <c r="R1400" s="677">
        <f t="shared" ca="1" si="240"/>
        <v>0</v>
      </c>
      <c r="S1400" s="677">
        <f t="shared" ca="1" si="240"/>
        <v>0</v>
      </c>
      <c r="T1400" s="677">
        <f t="shared" ca="1" si="240"/>
        <v>0</v>
      </c>
      <c r="U1400" s="677">
        <f t="shared" ca="1" si="240"/>
        <v>0</v>
      </c>
      <c r="V1400" s="677">
        <f t="shared" ca="1" si="240"/>
        <v>0</v>
      </c>
      <c r="W1400" s="677">
        <f t="shared" ca="1" si="239"/>
        <v>0</v>
      </c>
      <c r="X1400" s="677">
        <f t="shared" ca="1" si="240"/>
        <v>0</v>
      </c>
      <c r="Y1400" s="677">
        <f t="shared" ca="1" si="240"/>
        <v>0</v>
      </c>
      <c r="Z1400" s="677">
        <f t="shared" ca="1" si="240"/>
        <v>62637.732502927807</v>
      </c>
      <c r="AA1400" t="str">
        <f t="shared" si="233"/>
        <v>ASR_COMP</v>
      </c>
      <c r="AB1400" s="957">
        <f t="shared" si="234"/>
        <v>44682</v>
      </c>
      <c r="AC1400" t="str">
        <f t="shared" si="235"/>
        <v>Unaudited</v>
      </c>
    </row>
    <row r="1401" spans="1:29" x14ac:dyDescent="0.25">
      <c r="A1401" t="s">
        <v>423</v>
      </c>
      <c r="B1401" t="s">
        <v>1388</v>
      </c>
      <c r="C1401" t="s">
        <v>1389</v>
      </c>
      <c r="D1401">
        <v>1900</v>
      </c>
      <c r="E1401" s="957">
        <v>1</v>
      </c>
      <c r="F1401" t="s">
        <v>1034</v>
      </c>
      <c r="G1401" s="957" t="s">
        <v>1387</v>
      </c>
      <c r="H1401" t="s">
        <v>385</v>
      </c>
      <c r="I1401" s="937" t="s">
        <v>491</v>
      </c>
      <c r="J1401" s="937" t="s">
        <v>447</v>
      </c>
      <c r="K1401" s="937" t="s">
        <v>0</v>
      </c>
      <c r="L1401" s="937" t="s">
        <v>99</v>
      </c>
      <c r="M1401" s="958" t="s">
        <v>7</v>
      </c>
      <c r="N1401" s="677">
        <f t="shared" ca="1" si="240"/>
        <v>0</v>
      </c>
      <c r="O1401" s="677">
        <f t="shared" ca="1" si="240"/>
        <v>0</v>
      </c>
      <c r="P1401" s="677">
        <f t="shared" ca="1" si="240"/>
        <v>0</v>
      </c>
      <c r="Q1401" s="677">
        <f t="shared" ca="1" si="240"/>
        <v>0</v>
      </c>
      <c r="R1401" s="677">
        <f t="shared" ca="1" si="240"/>
        <v>0</v>
      </c>
      <c r="S1401" s="677">
        <f t="shared" ca="1" si="240"/>
        <v>0</v>
      </c>
      <c r="T1401" s="677">
        <f t="shared" ca="1" si="240"/>
        <v>0</v>
      </c>
      <c r="U1401" s="677">
        <f t="shared" ca="1" si="240"/>
        <v>0</v>
      </c>
      <c r="V1401" s="677">
        <f t="shared" ca="1" si="240"/>
        <v>0</v>
      </c>
      <c r="W1401" s="677">
        <f t="shared" ca="1" si="239"/>
        <v>0</v>
      </c>
      <c r="X1401" s="677">
        <f t="shared" ca="1" si="240"/>
        <v>0</v>
      </c>
      <c r="Y1401" s="677">
        <f t="shared" ca="1" si="240"/>
        <v>0</v>
      </c>
      <c r="Z1401" s="677">
        <f t="shared" ca="1" si="240"/>
        <v>0</v>
      </c>
      <c r="AA1401" t="str">
        <f t="shared" si="233"/>
        <v>ASR_COMP</v>
      </c>
      <c r="AB1401" s="957">
        <f t="shared" si="234"/>
        <v>44682</v>
      </c>
      <c r="AC1401" t="str">
        <f t="shared" si="235"/>
        <v>Unaudited</v>
      </c>
    </row>
    <row r="1402" spans="1:29" x14ac:dyDescent="0.25">
      <c r="A1402" t="s">
        <v>423</v>
      </c>
      <c r="B1402" t="s">
        <v>1388</v>
      </c>
      <c r="C1402" t="s">
        <v>1389</v>
      </c>
      <c r="D1402">
        <v>1900</v>
      </c>
      <c r="E1402" s="957">
        <v>1</v>
      </c>
      <c r="F1402" t="s">
        <v>1034</v>
      </c>
      <c r="G1402" s="957" t="s">
        <v>1387</v>
      </c>
      <c r="H1402" t="s">
        <v>385</v>
      </c>
      <c r="I1402" s="937" t="s">
        <v>491</v>
      </c>
      <c r="J1402" s="937" t="s">
        <v>447</v>
      </c>
      <c r="K1402" s="937" t="s">
        <v>0</v>
      </c>
      <c r="L1402" s="937" t="s">
        <v>155</v>
      </c>
      <c r="M1402" s="958" t="s">
        <v>454</v>
      </c>
      <c r="N1402" s="677">
        <f t="shared" ca="1" si="240"/>
        <v>0</v>
      </c>
      <c r="O1402" s="677">
        <f t="shared" ca="1" si="240"/>
        <v>0</v>
      </c>
      <c r="P1402" s="677">
        <f t="shared" ca="1" si="240"/>
        <v>0</v>
      </c>
      <c r="Q1402" s="677">
        <f t="shared" ca="1" si="240"/>
        <v>0</v>
      </c>
      <c r="R1402" s="677">
        <f t="shared" ca="1" si="240"/>
        <v>0</v>
      </c>
      <c r="S1402" s="677">
        <f t="shared" ca="1" si="240"/>
        <v>0</v>
      </c>
      <c r="T1402" s="677">
        <f t="shared" ca="1" si="240"/>
        <v>0</v>
      </c>
      <c r="U1402" s="677">
        <f t="shared" ca="1" si="240"/>
        <v>0</v>
      </c>
      <c r="V1402" s="677">
        <f t="shared" ca="1" si="240"/>
        <v>0</v>
      </c>
      <c r="W1402" s="677">
        <f t="shared" ca="1" si="239"/>
        <v>0</v>
      </c>
      <c r="X1402" s="677">
        <f t="shared" ca="1" si="240"/>
        <v>0</v>
      </c>
      <c r="Y1402" s="677">
        <f t="shared" ca="1" si="240"/>
        <v>0</v>
      </c>
      <c r="Z1402" s="677">
        <f t="shared" ca="1" si="240"/>
        <v>0</v>
      </c>
      <c r="AA1402" t="str">
        <f t="shared" si="233"/>
        <v>ASR_COMP</v>
      </c>
      <c r="AB1402" s="957">
        <f t="shared" si="234"/>
        <v>44682</v>
      </c>
      <c r="AC1402" t="str">
        <f t="shared" si="235"/>
        <v>Unaudited</v>
      </c>
    </row>
    <row r="1403" spans="1:29" x14ac:dyDescent="0.25">
      <c r="A1403" t="s">
        <v>423</v>
      </c>
      <c r="B1403" t="s">
        <v>1388</v>
      </c>
      <c r="C1403" t="s">
        <v>1389</v>
      </c>
      <c r="D1403">
        <v>1900</v>
      </c>
      <c r="E1403" s="957">
        <v>1</v>
      </c>
      <c r="F1403" t="s">
        <v>1034</v>
      </c>
      <c r="G1403" s="957" t="s">
        <v>1387</v>
      </c>
      <c r="H1403" t="s">
        <v>385</v>
      </c>
      <c r="I1403" s="958" t="s">
        <v>491</v>
      </c>
      <c r="J1403" s="958" t="s">
        <v>447</v>
      </c>
      <c r="K1403" s="958" t="s">
        <v>0</v>
      </c>
      <c r="L1403" s="937" t="s">
        <v>920</v>
      </c>
      <c r="M1403" s="958" t="s">
        <v>24</v>
      </c>
      <c r="N1403" s="677">
        <f t="shared" ca="1" si="240"/>
        <v>0</v>
      </c>
      <c r="O1403" s="677">
        <f t="shared" ca="1" si="240"/>
        <v>0</v>
      </c>
      <c r="P1403" s="677">
        <f t="shared" ca="1" si="240"/>
        <v>0</v>
      </c>
      <c r="Q1403" s="677">
        <f t="shared" ca="1" si="240"/>
        <v>0</v>
      </c>
      <c r="R1403" s="677">
        <f t="shared" ca="1" si="240"/>
        <v>0</v>
      </c>
      <c r="S1403" s="677">
        <f t="shared" ca="1" si="240"/>
        <v>0</v>
      </c>
      <c r="T1403" s="677">
        <f t="shared" ca="1" si="240"/>
        <v>0</v>
      </c>
      <c r="U1403" s="677">
        <f t="shared" ca="1" si="240"/>
        <v>0</v>
      </c>
      <c r="V1403" s="677">
        <f t="shared" ca="1" si="240"/>
        <v>0</v>
      </c>
      <c r="W1403" s="677">
        <f t="shared" ca="1" si="239"/>
        <v>0</v>
      </c>
      <c r="X1403" s="677">
        <f t="shared" ca="1" si="240"/>
        <v>0</v>
      </c>
      <c r="Y1403" s="677">
        <f t="shared" ca="1" si="240"/>
        <v>0</v>
      </c>
      <c r="Z1403" s="677">
        <f t="shared" ca="1" si="240"/>
        <v>320703.543842429</v>
      </c>
      <c r="AA1403" t="str">
        <f t="shared" si="233"/>
        <v>ASR_COMP</v>
      </c>
      <c r="AB1403" s="957">
        <f t="shared" si="234"/>
        <v>44682</v>
      </c>
      <c r="AC1403" t="str">
        <f t="shared" si="235"/>
        <v>Unaudited</v>
      </c>
    </row>
    <row r="1404" spans="1:29" x14ac:dyDescent="0.25">
      <c r="A1404" t="s">
        <v>423</v>
      </c>
      <c r="B1404" t="s">
        <v>1388</v>
      </c>
      <c r="C1404" t="s">
        <v>1389</v>
      </c>
      <c r="D1404">
        <v>1900</v>
      </c>
      <c r="E1404" s="957">
        <v>1</v>
      </c>
      <c r="F1404" t="s">
        <v>1034</v>
      </c>
      <c r="G1404" s="957" t="s">
        <v>1387</v>
      </c>
      <c r="H1404" t="s">
        <v>385</v>
      </c>
      <c r="I1404" s="958" t="s">
        <v>491</v>
      </c>
      <c r="J1404" s="958" t="s">
        <v>447</v>
      </c>
      <c r="K1404" s="958" t="s">
        <v>53</v>
      </c>
      <c r="L1404" s="937">
        <v>3.1</v>
      </c>
      <c r="M1404" s="958" t="s">
        <v>33</v>
      </c>
      <c r="N1404" s="677">
        <f t="shared" ca="1" si="240"/>
        <v>0</v>
      </c>
      <c r="O1404" s="677">
        <f t="shared" ca="1" si="240"/>
        <v>0</v>
      </c>
      <c r="P1404" s="677">
        <f t="shared" ca="1" si="240"/>
        <v>0</v>
      </c>
      <c r="Q1404" s="677">
        <f t="shared" ca="1" si="240"/>
        <v>0</v>
      </c>
      <c r="R1404" s="677">
        <f t="shared" ca="1" si="240"/>
        <v>0</v>
      </c>
      <c r="S1404" s="677">
        <f t="shared" ca="1" si="240"/>
        <v>0</v>
      </c>
      <c r="T1404" s="677">
        <f t="shared" ca="1" si="240"/>
        <v>0</v>
      </c>
      <c r="U1404" s="677">
        <f t="shared" ca="1" si="240"/>
        <v>0</v>
      </c>
      <c r="V1404" s="677">
        <f t="shared" ca="1" si="240"/>
        <v>0</v>
      </c>
      <c r="W1404" s="677">
        <f t="shared" ca="1" si="239"/>
        <v>0</v>
      </c>
      <c r="X1404" s="677">
        <f t="shared" ca="1" si="240"/>
        <v>0</v>
      </c>
      <c r="Y1404" s="677">
        <f t="shared" ca="1" si="240"/>
        <v>0</v>
      </c>
      <c r="Z1404" s="677">
        <f t="shared" ca="1" si="240"/>
        <v>260878.8748097574</v>
      </c>
      <c r="AA1404" t="str">
        <f t="shared" si="233"/>
        <v>ASR_COMP</v>
      </c>
      <c r="AB1404" s="957">
        <f t="shared" si="234"/>
        <v>44682</v>
      </c>
      <c r="AC1404" t="str">
        <f t="shared" si="235"/>
        <v>Unaudited</v>
      </c>
    </row>
    <row r="1405" spans="1:29" x14ac:dyDescent="0.25">
      <c r="A1405" t="s">
        <v>423</v>
      </c>
      <c r="B1405" t="s">
        <v>1388</v>
      </c>
      <c r="C1405" t="s">
        <v>1389</v>
      </c>
      <c r="D1405">
        <v>1900</v>
      </c>
      <c r="E1405" s="957">
        <v>1</v>
      </c>
      <c r="F1405" t="s">
        <v>1034</v>
      </c>
      <c r="G1405" s="957" t="s">
        <v>1387</v>
      </c>
      <c r="H1405" t="s">
        <v>385</v>
      </c>
      <c r="I1405" s="958" t="s">
        <v>491</v>
      </c>
      <c r="J1405" s="958" t="s">
        <v>447</v>
      </c>
      <c r="K1405" s="958" t="s">
        <v>53</v>
      </c>
      <c r="L1405" s="937">
        <v>3.2</v>
      </c>
      <c r="M1405" s="958" t="s">
        <v>34</v>
      </c>
      <c r="N1405" s="677">
        <f t="shared" ca="1" si="240"/>
        <v>0</v>
      </c>
      <c r="O1405" s="677">
        <f t="shared" ca="1" si="240"/>
        <v>0</v>
      </c>
      <c r="P1405" s="677">
        <f t="shared" ca="1" si="240"/>
        <v>0</v>
      </c>
      <c r="Q1405" s="677">
        <f t="shared" ca="1" si="240"/>
        <v>0</v>
      </c>
      <c r="R1405" s="677">
        <f t="shared" ca="1" si="240"/>
        <v>0</v>
      </c>
      <c r="S1405" s="677">
        <f t="shared" ca="1" si="240"/>
        <v>0</v>
      </c>
      <c r="T1405" s="677">
        <f t="shared" ca="1" si="240"/>
        <v>0</v>
      </c>
      <c r="U1405" s="677">
        <f t="shared" ca="1" si="240"/>
        <v>0</v>
      </c>
      <c r="V1405" s="677">
        <f t="shared" ca="1" si="240"/>
        <v>0</v>
      </c>
      <c r="W1405" s="677">
        <f t="shared" ca="1" si="239"/>
        <v>0</v>
      </c>
      <c r="X1405" s="677">
        <f t="shared" ca="1" si="240"/>
        <v>0</v>
      </c>
      <c r="Y1405" s="677">
        <f t="shared" ca="1" si="240"/>
        <v>0</v>
      </c>
      <c r="Z1405" s="677">
        <f t="shared" ca="1" si="240"/>
        <v>170564.10301324798</v>
      </c>
      <c r="AA1405" t="str">
        <f t="shared" si="233"/>
        <v>ASR_COMP</v>
      </c>
      <c r="AB1405" s="957">
        <f t="shared" si="234"/>
        <v>44682</v>
      </c>
      <c r="AC1405" t="str">
        <f t="shared" si="235"/>
        <v>Unaudited</v>
      </c>
    </row>
    <row r="1406" spans="1:29" x14ac:dyDescent="0.25">
      <c r="A1406" t="s">
        <v>423</v>
      </c>
      <c r="B1406" t="s">
        <v>1388</v>
      </c>
      <c r="C1406" t="s">
        <v>1389</v>
      </c>
      <c r="D1406">
        <v>1900</v>
      </c>
      <c r="E1406" s="957">
        <v>1</v>
      </c>
      <c r="F1406" t="s">
        <v>1034</v>
      </c>
      <c r="G1406" s="957" t="s">
        <v>1387</v>
      </c>
      <c r="H1406" t="s">
        <v>385</v>
      </c>
      <c r="I1406" s="958" t="s">
        <v>491</v>
      </c>
      <c r="J1406" s="958" t="s">
        <v>447</v>
      </c>
      <c r="K1406" s="958" t="s">
        <v>53</v>
      </c>
      <c r="L1406" s="937">
        <v>3.3</v>
      </c>
      <c r="M1406" s="958" t="s">
        <v>54</v>
      </c>
      <c r="N1406" s="677">
        <f t="shared" ca="1" si="240"/>
        <v>0</v>
      </c>
      <c r="O1406" s="677">
        <f t="shared" ca="1" si="240"/>
        <v>0</v>
      </c>
      <c r="P1406" s="677">
        <f t="shared" ca="1" si="240"/>
        <v>0</v>
      </c>
      <c r="Q1406" s="677">
        <f t="shared" ca="1" si="240"/>
        <v>0</v>
      </c>
      <c r="R1406" s="677">
        <f t="shared" ca="1" si="240"/>
        <v>0</v>
      </c>
      <c r="S1406" s="677">
        <f t="shared" ca="1" si="240"/>
        <v>0</v>
      </c>
      <c r="T1406" s="677">
        <f t="shared" ca="1" si="240"/>
        <v>0</v>
      </c>
      <c r="U1406" s="677">
        <f t="shared" ca="1" si="240"/>
        <v>0</v>
      </c>
      <c r="V1406" s="677">
        <f t="shared" ca="1" si="240"/>
        <v>0</v>
      </c>
      <c r="W1406" s="677">
        <f t="shared" ca="1" si="239"/>
        <v>0</v>
      </c>
      <c r="X1406" s="677">
        <f t="shared" ca="1" si="240"/>
        <v>0</v>
      </c>
      <c r="Y1406" s="677">
        <f t="shared" ca="1" si="240"/>
        <v>0</v>
      </c>
      <c r="Z1406" s="677">
        <f t="shared" ca="1" si="240"/>
        <v>61.09</v>
      </c>
      <c r="AA1406" t="str">
        <f t="shared" si="233"/>
        <v>ASR_COMP</v>
      </c>
      <c r="AB1406" s="957">
        <f t="shared" si="234"/>
        <v>44682</v>
      </c>
      <c r="AC1406" t="str">
        <f t="shared" si="235"/>
        <v>Unaudited</v>
      </c>
    </row>
    <row r="1407" spans="1:29" x14ac:dyDescent="0.25">
      <c r="A1407" t="s">
        <v>423</v>
      </c>
      <c r="B1407" t="s">
        <v>1388</v>
      </c>
      <c r="C1407" t="s">
        <v>1389</v>
      </c>
      <c r="D1407">
        <v>1900</v>
      </c>
      <c r="E1407" s="957">
        <v>1</v>
      </c>
      <c r="F1407" t="s">
        <v>1034</v>
      </c>
      <c r="G1407" s="957" t="s">
        <v>1387</v>
      </c>
      <c r="H1407" t="s">
        <v>385</v>
      </c>
      <c r="I1407" s="958" t="s">
        <v>491</v>
      </c>
      <c r="J1407" s="958" t="s">
        <v>447</v>
      </c>
      <c r="K1407" s="958" t="s">
        <v>53</v>
      </c>
      <c r="L1407" s="953" t="s">
        <v>44</v>
      </c>
      <c r="M1407" s="958" t="s">
        <v>156</v>
      </c>
      <c r="N1407" s="677">
        <f t="shared" ca="1" si="240"/>
        <v>0</v>
      </c>
      <c r="O1407" s="677">
        <f t="shared" ca="1" si="240"/>
        <v>0</v>
      </c>
      <c r="P1407" s="677">
        <f t="shared" ca="1" si="240"/>
        <v>0</v>
      </c>
      <c r="Q1407" s="677">
        <f t="shared" ca="1" si="240"/>
        <v>0</v>
      </c>
      <c r="R1407" s="677">
        <f t="shared" ca="1" si="240"/>
        <v>0</v>
      </c>
      <c r="S1407" s="677">
        <f t="shared" ca="1" si="240"/>
        <v>0</v>
      </c>
      <c r="T1407" s="677">
        <f t="shared" ca="1" si="240"/>
        <v>0</v>
      </c>
      <c r="U1407" s="677">
        <f t="shared" ca="1" si="240"/>
        <v>0</v>
      </c>
      <c r="V1407" s="677">
        <f t="shared" ca="1" si="240"/>
        <v>0</v>
      </c>
      <c r="W1407" s="677">
        <f t="shared" ca="1" si="239"/>
        <v>0</v>
      </c>
      <c r="X1407" s="677">
        <f t="shared" ca="1" si="240"/>
        <v>0</v>
      </c>
      <c r="Y1407" s="677">
        <f t="shared" ca="1" si="240"/>
        <v>0</v>
      </c>
      <c r="Z1407" s="677">
        <f t="shared" ca="1" si="240"/>
        <v>0</v>
      </c>
      <c r="AA1407" t="str">
        <f t="shared" si="233"/>
        <v>ASR_COMP</v>
      </c>
      <c r="AB1407" s="957">
        <f t="shared" si="234"/>
        <v>44682</v>
      </c>
      <c r="AC1407" t="str">
        <f t="shared" si="235"/>
        <v>Unaudited</v>
      </c>
    </row>
    <row r="1408" spans="1:29" x14ac:dyDescent="0.25">
      <c r="A1408" t="s">
        <v>423</v>
      </c>
      <c r="B1408" t="s">
        <v>1388</v>
      </c>
      <c r="C1408" t="s">
        <v>1389</v>
      </c>
      <c r="D1408">
        <v>1900</v>
      </c>
      <c r="E1408" s="957">
        <v>1</v>
      </c>
      <c r="F1408" t="s">
        <v>1034</v>
      </c>
      <c r="G1408" s="957" t="s">
        <v>1387</v>
      </c>
      <c r="H1408" t="s">
        <v>385</v>
      </c>
      <c r="I1408" s="958" t="s">
        <v>491</v>
      </c>
      <c r="J1408" s="958" t="s">
        <v>447</v>
      </c>
      <c r="K1408" s="958" t="s">
        <v>53</v>
      </c>
      <c r="L1408" s="937" t="s">
        <v>41</v>
      </c>
      <c r="M1408" s="958" t="s">
        <v>52</v>
      </c>
      <c r="N1408" s="677">
        <f t="shared" ca="1" si="240"/>
        <v>0</v>
      </c>
      <c r="O1408" s="677">
        <f t="shared" ca="1" si="240"/>
        <v>0</v>
      </c>
      <c r="P1408" s="677">
        <f t="shared" ca="1" si="240"/>
        <v>0</v>
      </c>
      <c r="Q1408" s="677">
        <f t="shared" ca="1" si="240"/>
        <v>0</v>
      </c>
      <c r="R1408" s="677">
        <f t="shared" ca="1" si="240"/>
        <v>0</v>
      </c>
      <c r="S1408" s="677">
        <f t="shared" ca="1" si="240"/>
        <v>0</v>
      </c>
      <c r="T1408" s="677">
        <f t="shared" ca="1" si="240"/>
        <v>0</v>
      </c>
      <c r="U1408" s="677">
        <f t="shared" ca="1" si="240"/>
        <v>0</v>
      </c>
      <c r="V1408" s="677">
        <f t="shared" ca="1" si="240"/>
        <v>0</v>
      </c>
      <c r="W1408" s="677">
        <f t="shared" ca="1" si="239"/>
        <v>0</v>
      </c>
      <c r="X1408" s="677">
        <f t="shared" ca="1" si="240"/>
        <v>0</v>
      </c>
      <c r="Y1408" s="677">
        <f t="shared" ca="1" si="240"/>
        <v>0</v>
      </c>
      <c r="Z1408" s="677">
        <f t="shared" ca="1" si="240"/>
        <v>0</v>
      </c>
      <c r="AA1408" t="str">
        <f t="shared" si="233"/>
        <v>ASR_COMP</v>
      </c>
      <c r="AB1408" s="957">
        <f t="shared" si="234"/>
        <v>44682</v>
      </c>
      <c r="AC1408" t="str">
        <f t="shared" si="235"/>
        <v>Unaudited</v>
      </c>
    </row>
    <row r="1409" spans="1:29" x14ac:dyDescent="0.25">
      <c r="A1409" t="s">
        <v>423</v>
      </c>
      <c r="B1409" t="s">
        <v>1388</v>
      </c>
      <c r="C1409" t="s">
        <v>1389</v>
      </c>
      <c r="D1409">
        <v>1900</v>
      </c>
      <c r="E1409" s="957">
        <v>1</v>
      </c>
      <c r="F1409" t="s">
        <v>1034</v>
      </c>
      <c r="G1409" s="957" t="s">
        <v>1387</v>
      </c>
      <c r="H1409" t="s">
        <v>385</v>
      </c>
      <c r="I1409" s="937" t="s">
        <v>491</v>
      </c>
      <c r="J1409" s="937" t="s">
        <v>447</v>
      </c>
      <c r="K1409" s="937" t="s">
        <v>53</v>
      </c>
      <c r="L1409" s="937" t="s">
        <v>42</v>
      </c>
      <c r="M1409" s="958" t="s">
        <v>157</v>
      </c>
      <c r="N1409" s="677">
        <f t="shared" ca="1" si="240"/>
        <v>0</v>
      </c>
      <c r="O1409" s="677">
        <f t="shared" ca="1" si="240"/>
        <v>0</v>
      </c>
      <c r="P1409" s="677">
        <f t="shared" ca="1" si="240"/>
        <v>0</v>
      </c>
      <c r="Q1409" s="677">
        <f t="shared" ca="1" si="240"/>
        <v>0</v>
      </c>
      <c r="R1409" s="677">
        <f t="shared" ca="1" si="240"/>
        <v>0</v>
      </c>
      <c r="S1409" s="677">
        <f t="shared" ca="1" si="240"/>
        <v>0</v>
      </c>
      <c r="T1409" s="677">
        <f t="shared" ca="1" si="240"/>
        <v>0</v>
      </c>
      <c r="U1409" s="677">
        <f t="shared" ca="1" si="240"/>
        <v>0</v>
      </c>
      <c r="V1409" s="677">
        <f t="shared" ca="1" si="240"/>
        <v>0</v>
      </c>
      <c r="W1409" s="677">
        <f t="shared" ca="1" si="239"/>
        <v>0</v>
      </c>
      <c r="X1409" s="677">
        <f t="shared" ca="1" si="240"/>
        <v>0</v>
      </c>
      <c r="Y1409" s="677">
        <f t="shared" ca="1" si="240"/>
        <v>0</v>
      </c>
      <c r="Z1409" s="677">
        <f t="shared" ca="1" si="240"/>
        <v>-321499.5285556367</v>
      </c>
      <c r="AA1409" t="str">
        <f t="shared" si="233"/>
        <v>ASR_COMP</v>
      </c>
      <c r="AB1409" s="957">
        <f t="shared" si="234"/>
        <v>44682</v>
      </c>
      <c r="AC1409" t="str">
        <f t="shared" si="235"/>
        <v>Unaudited</v>
      </c>
    </row>
    <row r="1410" spans="1:29" x14ac:dyDescent="0.25">
      <c r="A1410" t="s">
        <v>423</v>
      </c>
      <c r="B1410" t="s">
        <v>1388</v>
      </c>
      <c r="C1410" t="s">
        <v>1389</v>
      </c>
      <c r="D1410">
        <v>1900</v>
      </c>
      <c r="E1410" s="957">
        <v>1</v>
      </c>
      <c r="F1410" t="s">
        <v>1034</v>
      </c>
      <c r="G1410" s="957" t="s">
        <v>1387</v>
      </c>
      <c r="H1410" t="s">
        <v>385</v>
      </c>
      <c r="I1410" s="958" t="s">
        <v>491</v>
      </c>
      <c r="J1410" s="958" t="s">
        <v>447</v>
      </c>
      <c r="K1410" s="958" t="s">
        <v>53</v>
      </c>
      <c r="L1410" s="937" t="s">
        <v>43</v>
      </c>
      <c r="M1410" s="958" t="s">
        <v>465</v>
      </c>
      <c r="N1410" s="677">
        <f t="shared" ca="1" si="240"/>
        <v>0</v>
      </c>
      <c r="O1410" s="677">
        <f t="shared" ca="1" si="240"/>
        <v>0</v>
      </c>
      <c r="P1410" s="677">
        <f t="shared" ca="1" si="240"/>
        <v>0</v>
      </c>
      <c r="Q1410" s="677">
        <f t="shared" ca="1" si="240"/>
        <v>0</v>
      </c>
      <c r="R1410" s="677">
        <f t="shared" ca="1" si="240"/>
        <v>0</v>
      </c>
      <c r="S1410" s="677">
        <f t="shared" ca="1" si="240"/>
        <v>0</v>
      </c>
      <c r="T1410" s="677">
        <f t="shared" ca="1" si="240"/>
        <v>0</v>
      </c>
      <c r="U1410" s="677">
        <f t="shared" ca="1" si="240"/>
        <v>0</v>
      </c>
      <c r="V1410" s="677">
        <f t="shared" ca="1" si="240"/>
        <v>0</v>
      </c>
      <c r="W1410" s="677">
        <f t="shared" ca="1" si="239"/>
        <v>0</v>
      </c>
      <c r="X1410" s="677">
        <f t="shared" ca="1" si="240"/>
        <v>0</v>
      </c>
      <c r="Y1410" s="677">
        <f t="shared" ca="1" si="240"/>
        <v>0</v>
      </c>
      <c r="Z1410" s="677">
        <f t="shared" ca="1" si="240"/>
        <v>-98121.824465508922</v>
      </c>
      <c r="AA1410" t="str">
        <f t="shared" ref="AA1410:AA1473" si="241">file_name</f>
        <v>ASR_COMP</v>
      </c>
      <c r="AB1410" s="957">
        <f t="shared" ref="AB1410:AB1473" si="242">file_date</f>
        <v>44682</v>
      </c>
      <c r="AC1410" t="str">
        <f t="shared" ref="AC1410:AC1473" si="243">status</f>
        <v>Unaudited</v>
      </c>
    </row>
    <row r="1411" spans="1:29" x14ac:dyDescent="0.25">
      <c r="A1411" t="s">
        <v>423</v>
      </c>
      <c r="B1411" t="s">
        <v>1388</v>
      </c>
      <c r="C1411" t="s">
        <v>1389</v>
      </c>
      <c r="D1411">
        <v>1900</v>
      </c>
      <c r="E1411" s="957">
        <v>1</v>
      </c>
      <c r="F1411" t="s">
        <v>1034</v>
      </c>
      <c r="G1411" s="957" t="s">
        <v>1387</v>
      </c>
      <c r="H1411" t="s">
        <v>385</v>
      </c>
      <c r="I1411" s="937" t="s">
        <v>491</v>
      </c>
      <c r="J1411" s="937" t="s">
        <v>447</v>
      </c>
      <c r="K1411" s="937" t="s">
        <v>923</v>
      </c>
      <c r="L1411" s="937" t="s">
        <v>924</v>
      </c>
      <c r="M1411" s="937" t="s">
        <v>923</v>
      </c>
      <c r="N1411" s="677">
        <f t="shared" ca="1" si="240"/>
        <v>0</v>
      </c>
      <c r="O1411" s="677">
        <f t="shared" ca="1" si="240"/>
        <v>0</v>
      </c>
      <c r="P1411" s="677">
        <f t="shared" ca="1" si="240"/>
        <v>0</v>
      </c>
      <c r="Q1411" s="677">
        <f t="shared" ca="1" si="240"/>
        <v>0</v>
      </c>
      <c r="R1411" s="677">
        <f t="shared" ca="1" si="240"/>
        <v>0</v>
      </c>
      <c r="S1411" s="677">
        <f t="shared" ca="1" si="240"/>
        <v>0</v>
      </c>
      <c r="T1411" s="677">
        <f t="shared" ca="1" si="240"/>
        <v>0</v>
      </c>
      <c r="U1411" s="677">
        <f t="shared" ca="1" si="240"/>
        <v>0</v>
      </c>
      <c r="V1411" s="677">
        <f t="shared" ca="1" si="240"/>
        <v>0</v>
      </c>
      <c r="W1411" s="677">
        <f t="shared" ca="1" si="239"/>
        <v>0</v>
      </c>
      <c r="X1411" s="677">
        <f t="shared" ca="1" si="240"/>
        <v>0</v>
      </c>
      <c r="Y1411" s="677">
        <f t="shared" ca="1" si="240"/>
        <v>0</v>
      </c>
      <c r="Z1411" s="677">
        <f t="shared" ca="1" si="240"/>
        <v>60336.879408433408</v>
      </c>
      <c r="AA1411" t="str">
        <f t="shared" si="241"/>
        <v>ASR_COMP</v>
      </c>
      <c r="AB1411" s="957">
        <f t="shared" si="242"/>
        <v>44682</v>
      </c>
      <c r="AC1411" t="str">
        <f t="shared" si="243"/>
        <v>Unaudited</v>
      </c>
    </row>
    <row r="1412" spans="1:29" x14ac:dyDescent="0.25">
      <c r="A1412" t="s">
        <v>423</v>
      </c>
      <c r="B1412" t="s">
        <v>1388</v>
      </c>
      <c r="C1412" t="s">
        <v>1389</v>
      </c>
      <c r="D1412">
        <v>1900</v>
      </c>
      <c r="E1412" s="957">
        <v>1</v>
      </c>
      <c r="F1412" t="s">
        <v>1034</v>
      </c>
      <c r="G1412" s="957" t="s">
        <v>1387</v>
      </c>
      <c r="H1412" t="s">
        <v>385</v>
      </c>
      <c r="I1412" s="937" t="s">
        <v>491</v>
      </c>
      <c r="J1412" s="937" t="s">
        <v>447</v>
      </c>
      <c r="K1412" s="937" t="s">
        <v>923</v>
      </c>
      <c r="L1412" s="937" t="s">
        <v>925</v>
      </c>
      <c r="M1412" s="958" t="s">
        <v>928</v>
      </c>
      <c r="N1412" s="677">
        <f t="shared" ca="1" si="240"/>
        <v>0</v>
      </c>
      <c r="O1412" s="677">
        <f t="shared" ca="1" si="240"/>
        <v>0</v>
      </c>
      <c r="P1412" s="677">
        <f t="shared" ca="1" si="240"/>
        <v>0</v>
      </c>
      <c r="Q1412" s="677">
        <f t="shared" ca="1" si="240"/>
        <v>0</v>
      </c>
      <c r="R1412" s="677">
        <f t="shared" ca="1" si="240"/>
        <v>0</v>
      </c>
      <c r="S1412" s="677">
        <f t="shared" ca="1" si="240"/>
        <v>0</v>
      </c>
      <c r="T1412" s="677">
        <f t="shared" ca="1" si="240"/>
        <v>0</v>
      </c>
      <c r="U1412" s="677">
        <f t="shared" ca="1" si="240"/>
        <v>0</v>
      </c>
      <c r="V1412" s="677">
        <f t="shared" ca="1" si="240"/>
        <v>0</v>
      </c>
      <c r="W1412" s="677">
        <f t="shared" ca="1" si="239"/>
        <v>0</v>
      </c>
      <c r="X1412" s="677">
        <f t="shared" ca="1" si="240"/>
        <v>0</v>
      </c>
      <c r="Y1412" s="677">
        <f t="shared" ca="1" si="240"/>
        <v>0</v>
      </c>
      <c r="Z1412" s="677">
        <f t="shared" ca="1" si="240"/>
        <v>-294684.98254617077</v>
      </c>
      <c r="AA1412" t="str">
        <f t="shared" si="241"/>
        <v>ASR_COMP</v>
      </c>
      <c r="AB1412" s="957">
        <f t="shared" si="242"/>
        <v>44682</v>
      </c>
      <c r="AC1412" t="str">
        <f t="shared" si="243"/>
        <v>Unaudited</v>
      </c>
    </row>
    <row r="1413" spans="1:29" x14ac:dyDescent="0.25">
      <c r="A1413" t="s">
        <v>423</v>
      </c>
      <c r="B1413" t="s">
        <v>1388</v>
      </c>
      <c r="C1413" t="s">
        <v>1389</v>
      </c>
      <c r="D1413">
        <v>1900</v>
      </c>
      <c r="E1413" s="957">
        <v>1</v>
      </c>
      <c r="F1413" t="s">
        <v>1034</v>
      </c>
      <c r="G1413" s="957" t="s">
        <v>1387</v>
      </c>
      <c r="H1413" t="s">
        <v>385</v>
      </c>
      <c r="I1413" s="937" t="s">
        <v>491</v>
      </c>
      <c r="J1413" s="937" t="s">
        <v>447</v>
      </c>
      <c r="K1413" s="937" t="s">
        <v>923</v>
      </c>
      <c r="L1413" s="937" t="s">
        <v>926</v>
      </c>
      <c r="M1413" s="958" t="s">
        <v>929</v>
      </c>
      <c r="N1413" s="677">
        <f t="shared" ca="1" si="240"/>
        <v>0</v>
      </c>
      <c r="O1413" s="677">
        <f t="shared" ca="1" si="240"/>
        <v>0</v>
      </c>
      <c r="P1413" s="677">
        <f t="shared" ca="1" si="240"/>
        <v>0</v>
      </c>
      <c r="Q1413" s="677">
        <f t="shared" ca="1" si="240"/>
        <v>0</v>
      </c>
      <c r="R1413" s="677">
        <f t="shared" ca="1" si="240"/>
        <v>0</v>
      </c>
      <c r="S1413" s="677">
        <f t="shared" ca="1" si="240"/>
        <v>0</v>
      </c>
      <c r="T1413" s="677">
        <f t="shared" ca="1" si="240"/>
        <v>0</v>
      </c>
      <c r="U1413" s="677">
        <f t="shared" ca="1" si="240"/>
        <v>0</v>
      </c>
      <c r="V1413" s="677">
        <f t="shared" ca="1" si="240"/>
        <v>0</v>
      </c>
      <c r="W1413" s="677">
        <f t="shared" ca="1" si="239"/>
        <v>0</v>
      </c>
      <c r="X1413" s="677">
        <f t="shared" ca="1" si="240"/>
        <v>0</v>
      </c>
      <c r="Y1413" s="677">
        <f t="shared" ca="1" si="240"/>
        <v>0</v>
      </c>
      <c r="Z1413" s="677">
        <f t="shared" ca="1" si="240"/>
        <v>0</v>
      </c>
      <c r="AA1413" t="str">
        <f t="shared" si="241"/>
        <v>ASR_COMP</v>
      </c>
      <c r="AB1413" s="957">
        <f t="shared" si="242"/>
        <v>44682</v>
      </c>
      <c r="AC1413" t="str">
        <f t="shared" si="243"/>
        <v>Unaudited</v>
      </c>
    </row>
    <row r="1414" spans="1:29" x14ac:dyDescent="0.25">
      <c r="A1414" t="s">
        <v>423</v>
      </c>
      <c r="B1414" t="s">
        <v>1388</v>
      </c>
      <c r="C1414" t="s">
        <v>1389</v>
      </c>
      <c r="D1414">
        <v>1900</v>
      </c>
      <c r="E1414" s="957">
        <v>1</v>
      </c>
      <c r="F1414" t="s">
        <v>1034</v>
      </c>
      <c r="G1414" s="957" t="s">
        <v>1387</v>
      </c>
      <c r="H1414" t="s">
        <v>385</v>
      </c>
      <c r="I1414" s="937" t="s">
        <v>491</v>
      </c>
      <c r="J1414" s="937" t="s">
        <v>447</v>
      </c>
      <c r="K1414" s="937" t="s">
        <v>448</v>
      </c>
      <c r="L1414" s="937">
        <v>5.0999999999999996</v>
      </c>
      <c r="M1414" s="958" t="s">
        <v>37</v>
      </c>
      <c r="N1414" s="677">
        <f t="shared" ca="1" si="240"/>
        <v>0</v>
      </c>
      <c r="O1414" s="677">
        <f t="shared" ca="1" si="240"/>
        <v>0</v>
      </c>
      <c r="P1414" s="677">
        <f t="shared" ca="1" si="240"/>
        <v>0</v>
      </c>
      <c r="Q1414" s="677">
        <f t="shared" ca="1" si="240"/>
        <v>0</v>
      </c>
      <c r="R1414" s="677">
        <f t="shared" ca="1" si="240"/>
        <v>0</v>
      </c>
      <c r="S1414" s="677">
        <f t="shared" ca="1" si="240"/>
        <v>0</v>
      </c>
      <c r="T1414" s="677">
        <f t="shared" ca="1" si="240"/>
        <v>0</v>
      </c>
      <c r="U1414" s="677">
        <f t="shared" ca="1" si="240"/>
        <v>0</v>
      </c>
      <c r="V1414" s="677">
        <f t="shared" ca="1" si="240"/>
        <v>0</v>
      </c>
      <c r="W1414" s="677">
        <f t="shared" ca="1" si="239"/>
        <v>0</v>
      </c>
      <c r="X1414" s="677">
        <f t="shared" ca="1" si="240"/>
        <v>0</v>
      </c>
      <c r="Y1414" s="677">
        <f t="shared" ca="1" si="240"/>
        <v>0</v>
      </c>
      <c r="Z1414" s="677">
        <f t="shared" ca="1" si="240"/>
        <v>156346.24906428595</v>
      </c>
      <c r="AA1414" t="str">
        <f t="shared" si="241"/>
        <v>ASR_COMP</v>
      </c>
      <c r="AB1414" s="957">
        <f t="shared" si="242"/>
        <v>44682</v>
      </c>
      <c r="AC1414" t="str">
        <f t="shared" si="243"/>
        <v>Unaudited</v>
      </c>
    </row>
    <row r="1415" spans="1:29" ht="30" x14ac:dyDescent="0.25">
      <c r="A1415" t="s">
        <v>423</v>
      </c>
      <c r="B1415" t="s">
        <v>1388</v>
      </c>
      <c r="C1415" t="s">
        <v>1389</v>
      </c>
      <c r="D1415">
        <v>1900</v>
      </c>
      <c r="E1415" s="957">
        <v>1</v>
      </c>
      <c r="F1415" t="s">
        <v>1034</v>
      </c>
      <c r="G1415" s="957" t="s">
        <v>1387</v>
      </c>
      <c r="H1415" t="s">
        <v>385</v>
      </c>
      <c r="I1415" s="937" t="s">
        <v>491</v>
      </c>
      <c r="J1415" s="937" t="s">
        <v>447</v>
      </c>
      <c r="K1415" s="937" t="s">
        <v>448</v>
      </c>
      <c r="L1415" s="943">
        <v>5.2</v>
      </c>
      <c r="M1415" s="959" t="s">
        <v>306</v>
      </c>
      <c r="N1415" s="677">
        <f t="shared" ca="1" si="240"/>
        <v>0</v>
      </c>
      <c r="O1415" s="677">
        <f t="shared" ca="1" si="240"/>
        <v>0</v>
      </c>
      <c r="P1415" s="677">
        <f t="shared" ca="1" si="240"/>
        <v>0</v>
      </c>
      <c r="Q1415" s="677">
        <f t="shared" ca="1" si="240"/>
        <v>0</v>
      </c>
      <c r="R1415" s="677">
        <f t="shared" ca="1" si="240"/>
        <v>0</v>
      </c>
      <c r="S1415" s="677">
        <f t="shared" ca="1" si="240"/>
        <v>0</v>
      </c>
      <c r="T1415" s="677">
        <f t="shared" ca="1" si="240"/>
        <v>0</v>
      </c>
      <c r="U1415" s="677">
        <f t="shared" ca="1" si="240"/>
        <v>0</v>
      </c>
      <c r="V1415" s="677">
        <f t="shared" ca="1" si="240"/>
        <v>0</v>
      </c>
      <c r="W1415" s="677">
        <f t="shared" ca="1" si="239"/>
        <v>0</v>
      </c>
      <c r="X1415" s="677">
        <f t="shared" ca="1" si="240"/>
        <v>0</v>
      </c>
      <c r="Y1415" s="677">
        <f t="shared" ca="1" si="240"/>
        <v>0</v>
      </c>
      <c r="Z1415" s="677">
        <f t="shared" ca="1" si="240"/>
        <v>0</v>
      </c>
      <c r="AA1415" t="str">
        <f t="shared" si="241"/>
        <v>ASR_COMP</v>
      </c>
      <c r="AB1415" s="957">
        <f t="shared" si="242"/>
        <v>44682</v>
      </c>
      <c r="AC1415" t="str">
        <f t="shared" si="243"/>
        <v>Unaudited</v>
      </c>
    </row>
    <row r="1416" spans="1:29" ht="30" x14ac:dyDescent="0.25">
      <c r="A1416" t="s">
        <v>423</v>
      </c>
      <c r="B1416" t="s">
        <v>1388</v>
      </c>
      <c r="C1416" t="s">
        <v>1389</v>
      </c>
      <c r="D1416">
        <v>1900</v>
      </c>
      <c r="E1416" s="957">
        <v>1</v>
      </c>
      <c r="F1416" t="s">
        <v>1034</v>
      </c>
      <c r="G1416" s="957" t="s">
        <v>1387</v>
      </c>
      <c r="H1416" t="s">
        <v>385</v>
      </c>
      <c r="I1416" s="937" t="s">
        <v>491</v>
      </c>
      <c r="J1416" s="937" t="s">
        <v>447</v>
      </c>
      <c r="K1416" s="937" t="s">
        <v>448</v>
      </c>
      <c r="L1416" s="937">
        <v>5.3</v>
      </c>
      <c r="M1416" s="958" t="s">
        <v>307</v>
      </c>
      <c r="N1416" s="677">
        <f t="shared" ca="1" si="240"/>
        <v>0</v>
      </c>
      <c r="O1416" s="677">
        <f t="shared" ca="1" si="240"/>
        <v>0</v>
      </c>
      <c r="P1416" s="677">
        <f t="shared" ca="1" si="240"/>
        <v>0</v>
      </c>
      <c r="Q1416" s="677">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7">
        <f t="shared" ca="1" si="244"/>
        <v>0</v>
      </c>
      <c r="S1416" s="677">
        <f t="shared" ca="1" si="244"/>
        <v>0</v>
      </c>
      <c r="T1416" s="677">
        <f t="shared" ca="1" si="244"/>
        <v>0</v>
      </c>
      <c r="U1416" s="677">
        <f t="shared" ca="1" si="244"/>
        <v>0</v>
      </c>
      <c r="V1416" s="677">
        <f t="shared" ca="1" si="244"/>
        <v>0</v>
      </c>
      <c r="W1416" s="677">
        <f t="shared" ca="1" si="239"/>
        <v>0</v>
      </c>
      <c r="X1416" s="677">
        <f t="shared" ca="1" si="244"/>
        <v>0</v>
      </c>
      <c r="Y1416" s="677">
        <f t="shared" ca="1" si="244"/>
        <v>0</v>
      </c>
      <c r="Z1416" s="677">
        <f t="shared" ca="1" si="244"/>
        <v>-282763.73544026393</v>
      </c>
      <c r="AA1416" t="str">
        <f t="shared" si="241"/>
        <v>ASR_COMP</v>
      </c>
      <c r="AB1416" s="957">
        <f t="shared" si="242"/>
        <v>44682</v>
      </c>
      <c r="AC1416" t="str">
        <f t="shared" si="243"/>
        <v>Unaudited</v>
      </c>
    </row>
    <row r="1417" spans="1:29" x14ac:dyDescent="0.25">
      <c r="A1417" t="s">
        <v>423</v>
      </c>
      <c r="B1417" t="s">
        <v>1388</v>
      </c>
      <c r="C1417" t="s">
        <v>1389</v>
      </c>
      <c r="D1417">
        <v>1900</v>
      </c>
      <c r="E1417" s="957">
        <v>1</v>
      </c>
      <c r="F1417" t="s">
        <v>1034</v>
      </c>
      <c r="G1417" s="957" t="s">
        <v>1387</v>
      </c>
      <c r="H1417" t="s">
        <v>385</v>
      </c>
      <c r="I1417" s="937" t="s">
        <v>491</v>
      </c>
      <c r="J1417" s="937" t="s">
        <v>447</v>
      </c>
      <c r="K1417" s="937" t="s">
        <v>448</v>
      </c>
      <c r="L1417" s="937" t="s">
        <v>82</v>
      </c>
      <c r="M1417" s="958" t="s">
        <v>456</v>
      </c>
      <c r="N1417" s="677">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7">
        <f t="shared" ca="1" si="244"/>
        <v>0</v>
      </c>
      <c r="P1417" s="677">
        <f t="shared" ca="1" si="244"/>
        <v>0</v>
      </c>
      <c r="Q1417" s="677">
        <f t="shared" ca="1" si="244"/>
        <v>0</v>
      </c>
      <c r="R1417" s="677">
        <f t="shared" ca="1" si="244"/>
        <v>0</v>
      </c>
      <c r="S1417" s="677">
        <f t="shared" ca="1" si="244"/>
        <v>0</v>
      </c>
      <c r="T1417" s="677">
        <f t="shared" ca="1" si="244"/>
        <v>0</v>
      </c>
      <c r="U1417" s="677">
        <f t="shared" ca="1" si="244"/>
        <v>0</v>
      </c>
      <c r="V1417" s="677">
        <f t="shared" ca="1" si="244"/>
        <v>0</v>
      </c>
      <c r="W1417" s="677">
        <f t="shared" ca="1" si="239"/>
        <v>0</v>
      </c>
      <c r="X1417" s="677">
        <f t="shared" ca="1" si="244"/>
        <v>0</v>
      </c>
      <c r="Y1417" s="677">
        <f t="shared" ca="1" si="244"/>
        <v>0</v>
      </c>
      <c r="Z1417" s="677">
        <f t="shared" ca="1" si="244"/>
        <v>0</v>
      </c>
      <c r="AA1417" t="str">
        <f t="shared" si="241"/>
        <v>ASR_COMP</v>
      </c>
      <c r="AB1417" s="957">
        <f t="shared" si="242"/>
        <v>44682</v>
      </c>
      <c r="AC1417" t="str">
        <f t="shared" si="243"/>
        <v>Unaudited</v>
      </c>
    </row>
    <row r="1418" spans="1:29" x14ac:dyDescent="0.25">
      <c r="A1418" t="s">
        <v>423</v>
      </c>
      <c r="B1418" t="s">
        <v>1388</v>
      </c>
      <c r="C1418" t="s">
        <v>1389</v>
      </c>
      <c r="D1418">
        <v>1900</v>
      </c>
      <c r="E1418" s="957">
        <v>1</v>
      </c>
      <c r="F1418" t="s">
        <v>1034</v>
      </c>
      <c r="G1418" s="957" t="s">
        <v>1387</v>
      </c>
      <c r="H1418" t="s">
        <v>385</v>
      </c>
      <c r="I1418" s="937" t="s">
        <v>491</v>
      </c>
      <c r="J1418" s="937" t="s">
        <v>447</v>
      </c>
      <c r="K1418" s="937" t="s">
        <v>449</v>
      </c>
      <c r="L1418" s="937">
        <v>6.1</v>
      </c>
      <c r="M1418" s="958" t="s">
        <v>18</v>
      </c>
      <c r="N1418" s="677">
        <f t="shared" ca="1" si="245"/>
        <v>0</v>
      </c>
      <c r="O1418" s="677">
        <f t="shared" ca="1" si="244"/>
        <v>0</v>
      </c>
      <c r="P1418" s="677">
        <f t="shared" ca="1" si="244"/>
        <v>0</v>
      </c>
      <c r="Q1418" s="677">
        <f t="shared" ca="1" si="244"/>
        <v>0</v>
      </c>
      <c r="R1418" s="677">
        <f t="shared" ca="1" si="244"/>
        <v>0</v>
      </c>
      <c r="S1418" s="677">
        <f t="shared" ca="1" si="244"/>
        <v>0</v>
      </c>
      <c r="T1418" s="677">
        <f t="shared" ca="1" si="244"/>
        <v>0</v>
      </c>
      <c r="U1418" s="677">
        <f t="shared" ca="1" si="244"/>
        <v>0</v>
      </c>
      <c r="V1418" s="677">
        <f t="shared" ca="1" si="244"/>
        <v>0</v>
      </c>
      <c r="W1418" s="677">
        <f t="shared" ca="1" si="239"/>
        <v>0</v>
      </c>
      <c r="X1418" s="677">
        <f t="shared" ca="1" si="244"/>
        <v>0</v>
      </c>
      <c r="Y1418" s="677">
        <f t="shared" ca="1" si="244"/>
        <v>0</v>
      </c>
      <c r="Z1418" s="677">
        <f t="shared" ca="1" si="244"/>
        <v>0</v>
      </c>
      <c r="AA1418" t="str">
        <f t="shared" si="241"/>
        <v>ASR_COMP</v>
      </c>
      <c r="AB1418" s="957">
        <f t="shared" si="242"/>
        <v>44682</v>
      </c>
      <c r="AC1418" t="str">
        <f t="shared" si="243"/>
        <v>Unaudited</v>
      </c>
    </row>
    <row r="1419" spans="1:29" x14ac:dyDescent="0.25">
      <c r="A1419" t="s">
        <v>423</v>
      </c>
      <c r="B1419" t="s">
        <v>1388</v>
      </c>
      <c r="C1419" t="s">
        <v>1389</v>
      </c>
      <c r="D1419">
        <v>1900</v>
      </c>
      <c r="E1419" s="957">
        <v>1</v>
      </c>
      <c r="F1419" t="s">
        <v>1034</v>
      </c>
      <c r="G1419" s="957" t="s">
        <v>1387</v>
      </c>
      <c r="H1419" t="s">
        <v>385</v>
      </c>
      <c r="I1419" s="937" t="s">
        <v>491</v>
      </c>
      <c r="J1419" s="937" t="s">
        <v>447</v>
      </c>
      <c r="K1419" s="937" t="s">
        <v>449</v>
      </c>
      <c r="L1419" s="937">
        <v>6.2</v>
      </c>
      <c r="M1419" s="958" t="s">
        <v>19</v>
      </c>
      <c r="N1419" s="677">
        <f t="shared" ca="1" si="245"/>
        <v>0</v>
      </c>
      <c r="O1419" s="677">
        <f t="shared" ca="1" si="244"/>
        <v>0</v>
      </c>
      <c r="P1419" s="677">
        <f t="shared" ca="1" si="244"/>
        <v>0</v>
      </c>
      <c r="Q1419" s="677">
        <f t="shared" ca="1" si="244"/>
        <v>0</v>
      </c>
      <c r="R1419" s="677">
        <f t="shared" ca="1" si="244"/>
        <v>0</v>
      </c>
      <c r="S1419" s="677">
        <f t="shared" ca="1" si="244"/>
        <v>0</v>
      </c>
      <c r="T1419" s="677">
        <f t="shared" ca="1" si="244"/>
        <v>0</v>
      </c>
      <c r="U1419" s="677">
        <f t="shared" ca="1" si="244"/>
        <v>0</v>
      </c>
      <c r="V1419" s="677">
        <f t="shared" ca="1" si="244"/>
        <v>0</v>
      </c>
      <c r="W1419" s="677">
        <f t="shared" ca="1" si="239"/>
        <v>0</v>
      </c>
      <c r="X1419" s="677">
        <f t="shared" ca="1" si="244"/>
        <v>0</v>
      </c>
      <c r="Y1419" s="677">
        <f t="shared" ca="1" si="244"/>
        <v>0</v>
      </c>
      <c r="Z1419" s="677">
        <f t="shared" ca="1" si="244"/>
        <v>0</v>
      </c>
      <c r="AA1419" t="str">
        <f t="shared" si="241"/>
        <v>ASR_COMP</v>
      </c>
      <c r="AB1419" s="957">
        <f t="shared" si="242"/>
        <v>44682</v>
      </c>
      <c r="AC1419" t="str">
        <f t="shared" si="243"/>
        <v>Unaudited</v>
      </c>
    </row>
    <row r="1420" spans="1:29" x14ac:dyDescent="0.25">
      <c r="A1420" t="s">
        <v>423</v>
      </c>
      <c r="B1420" t="s">
        <v>1388</v>
      </c>
      <c r="C1420" t="s">
        <v>1389</v>
      </c>
      <c r="D1420">
        <v>1900</v>
      </c>
      <c r="E1420" s="957">
        <v>1</v>
      </c>
      <c r="F1420" t="s">
        <v>1034</v>
      </c>
      <c r="G1420" s="957" t="s">
        <v>1387</v>
      </c>
      <c r="H1420" t="s">
        <v>385</v>
      </c>
      <c r="I1420" s="937" t="s">
        <v>491</v>
      </c>
      <c r="J1420" s="937" t="s">
        <v>447</v>
      </c>
      <c r="K1420" s="937" t="s">
        <v>449</v>
      </c>
      <c r="L1420" s="937">
        <v>6.3</v>
      </c>
      <c r="M1420" s="958" t="s">
        <v>187</v>
      </c>
      <c r="N1420" s="677">
        <f t="shared" ca="1" si="245"/>
        <v>0</v>
      </c>
      <c r="O1420" s="677">
        <f t="shared" ca="1" si="244"/>
        <v>0</v>
      </c>
      <c r="P1420" s="677">
        <f t="shared" ca="1" si="244"/>
        <v>0</v>
      </c>
      <c r="Q1420" s="677">
        <f t="shared" ca="1" si="244"/>
        <v>0</v>
      </c>
      <c r="R1420" s="677">
        <f t="shared" ca="1" si="244"/>
        <v>0</v>
      </c>
      <c r="S1420" s="677">
        <f t="shared" ca="1" si="244"/>
        <v>0</v>
      </c>
      <c r="T1420" s="677">
        <f t="shared" ca="1" si="244"/>
        <v>0</v>
      </c>
      <c r="U1420" s="677">
        <f t="shared" ca="1" si="244"/>
        <v>0</v>
      </c>
      <c r="V1420" s="677">
        <f t="shared" ca="1" si="244"/>
        <v>0</v>
      </c>
      <c r="W1420" s="677">
        <f t="shared" ca="1" si="239"/>
        <v>0</v>
      </c>
      <c r="X1420" s="677">
        <f t="shared" ca="1" si="244"/>
        <v>0</v>
      </c>
      <c r="Y1420" s="677">
        <f t="shared" ca="1" si="244"/>
        <v>0</v>
      </c>
      <c r="Z1420" s="677">
        <f t="shared" ca="1" si="244"/>
        <v>0</v>
      </c>
      <c r="AA1420" t="str">
        <f t="shared" si="241"/>
        <v>ASR_COMP</v>
      </c>
      <c r="AB1420" s="957">
        <f t="shared" si="242"/>
        <v>44682</v>
      </c>
      <c r="AC1420" t="str">
        <f t="shared" si="243"/>
        <v>Unaudited</v>
      </c>
    </row>
    <row r="1421" spans="1:29" x14ac:dyDescent="0.25">
      <c r="A1421" t="s">
        <v>423</v>
      </c>
      <c r="B1421" t="s">
        <v>1388</v>
      </c>
      <c r="C1421" t="s">
        <v>1389</v>
      </c>
      <c r="D1421">
        <v>1900</v>
      </c>
      <c r="E1421" s="957">
        <v>1</v>
      </c>
      <c r="F1421" t="s">
        <v>1034</v>
      </c>
      <c r="G1421" s="957" t="s">
        <v>1387</v>
      </c>
      <c r="H1421" t="s">
        <v>385</v>
      </c>
      <c r="I1421" s="937" t="s">
        <v>491</v>
      </c>
      <c r="J1421" s="937" t="s">
        <v>447</v>
      </c>
      <c r="K1421" s="937" t="s">
        <v>449</v>
      </c>
      <c r="L1421" s="937" t="s">
        <v>87</v>
      </c>
      <c r="M1421" s="958" t="s">
        <v>457</v>
      </c>
      <c r="N1421" s="677">
        <f t="shared" ca="1" si="245"/>
        <v>0</v>
      </c>
      <c r="O1421" s="677">
        <f t="shared" ca="1" si="244"/>
        <v>0</v>
      </c>
      <c r="P1421" s="677">
        <f t="shared" ca="1" si="244"/>
        <v>0</v>
      </c>
      <c r="Q1421" s="677">
        <f t="shared" ca="1" si="244"/>
        <v>0</v>
      </c>
      <c r="R1421" s="677">
        <f t="shared" ca="1" si="244"/>
        <v>0</v>
      </c>
      <c r="S1421" s="677">
        <f t="shared" ca="1" si="244"/>
        <v>0</v>
      </c>
      <c r="T1421" s="677">
        <f t="shared" ca="1" si="244"/>
        <v>0</v>
      </c>
      <c r="U1421" s="677">
        <f t="shared" ca="1" si="244"/>
        <v>0</v>
      </c>
      <c r="V1421" s="677">
        <f t="shared" ca="1" si="244"/>
        <v>0</v>
      </c>
      <c r="W1421" s="677">
        <f t="shared" ca="1" si="239"/>
        <v>0</v>
      </c>
      <c r="X1421" s="677">
        <f t="shared" ca="1" si="244"/>
        <v>0</v>
      </c>
      <c r="Y1421" s="677">
        <f t="shared" ca="1" si="244"/>
        <v>0</v>
      </c>
      <c r="Z1421" s="677">
        <f t="shared" ca="1" si="244"/>
        <v>0</v>
      </c>
      <c r="AA1421" t="str">
        <f t="shared" si="241"/>
        <v>ASR_COMP</v>
      </c>
      <c r="AB1421" s="957">
        <f t="shared" si="242"/>
        <v>44682</v>
      </c>
      <c r="AC1421" t="str">
        <f t="shared" si="243"/>
        <v>Unaudited</v>
      </c>
    </row>
    <row r="1422" spans="1:29" x14ac:dyDescent="0.25">
      <c r="A1422" t="s">
        <v>423</v>
      </c>
      <c r="B1422" t="s">
        <v>1388</v>
      </c>
      <c r="C1422" t="s">
        <v>1389</v>
      </c>
      <c r="D1422">
        <v>1900</v>
      </c>
      <c r="E1422" s="957">
        <v>1</v>
      </c>
      <c r="F1422" t="s">
        <v>1034</v>
      </c>
      <c r="G1422" s="957" t="s">
        <v>1387</v>
      </c>
      <c r="H1422" t="s">
        <v>385</v>
      </c>
      <c r="I1422" s="937" t="s">
        <v>491</v>
      </c>
      <c r="J1422" s="937" t="s">
        <v>447</v>
      </c>
      <c r="K1422" s="937" t="s">
        <v>450</v>
      </c>
      <c r="L1422" s="937">
        <v>7.1</v>
      </c>
      <c r="M1422" s="958" t="s">
        <v>20</v>
      </c>
      <c r="N1422" s="677">
        <f t="shared" ca="1" si="245"/>
        <v>0</v>
      </c>
      <c r="O1422" s="677">
        <f t="shared" ca="1" si="244"/>
        <v>0</v>
      </c>
      <c r="P1422" s="677">
        <f t="shared" ca="1" si="244"/>
        <v>0</v>
      </c>
      <c r="Q1422" s="677">
        <f t="shared" ca="1" si="244"/>
        <v>0</v>
      </c>
      <c r="R1422" s="677">
        <f t="shared" ca="1" si="244"/>
        <v>0</v>
      </c>
      <c r="S1422" s="677">
        <f t="shared" ca="1" si="244"/>
        <v>0</v>
      </c>
      <c r="T1422" s="677">
        <f t="shared" ca="1" si="244"/>
        <v>0</v>
      </c>
      <c r="U1422" s="677">
        <f t="shared" ca="1" si="244"/>
        <v>0</v>
      </c>
      <c r="V1422" s="677">
        <f t="shared" ca="1" si="244"/>
        <v>0</v>
      </c>
      <c r="W1422" s="677">
        <f t="shared" ca="1" si="239"/>
        <v>0</v>
      </c>
      <c r="X1422" s="677">
        <f t="shared" ca="1" si="244"/>
        <v>0</v>
      </c>
      <c r="Y1422" s="677">
        <f t="shared" ca="1" si="244"/>
        <v>0</v>
      </c>
      <c r="Z1422" s="677">
        <f t="shared" ca="1" si="244"/>
        <v>8089.7284153240025</v>
      </c>
      <c r="AA1422" t="str">
        <f t="shared" si="241"/>
        <v>ASR_COMP</v>
      </c>
      <c r="AB1422" s="957">
        <f t="shared" si="242"/>
        <v>44682</v>
      </c>
      <c r="AC1422" t="str">
        <f t="shared" si="243"/>
        <v>Unaudited</v>
      </c>
    </row>
    <row r="1423" spans="1:29" x14ac:dyDescent="0.25">
      <c r="A1423" t="s">
        <v>423</v>
      </c>
      <c r="B1423" t="s">
        <v>1388</v>
      </c>
      <c r="C1423" t="s">
        <v>1389</v>
      </c>
      <c r="D1423">
        <v>1900</v>
      </c>
      <c r="E1423" s="957">
        <v>1</v>
      </c>
      <c r="F1423" t="s">
        <v>1034</v>
      </c>
      <c r="G1423" s="957" t="s">
        <v>1387</v>
      </c>
      <c r="H1423" t="s">
        <v>385</v>
      </c>
      <c r="I1423" s="937" t="s">
        <v>491</v>
      </c>
      <c r="J1423" s="937" t="s">
        <v>447</v>
      </c>
      <c r="K1423" s="937" t="s">
        <v>450</v>
      </c>
      <c r="L1423" s="937">
        <v>7.2</v>
      </c>
      <c r="M1423" s="958" t="s">
        <v>21</v>
      </c>
      <c r="N1423" s="677">
        <f t="shared" ca="1" si="245"/>
        <v>0</v>
      </c>
      <c r="O1423" s="677">
        <f t="shared" ca="1" si="244"/>
        <v>0</v>
      </c>
      <c r="P1423" s="677">
        <f t="shared" ca="1" si="244"/>
        <v>0</v>
      </c>
      <c r="Q1423" s="677">
        <f t="shared" ca="1" si="244"/>
        <v>0</v>
      </c>
      <c r="R1423" s="677">
        <f t="shared" ca="1" si="244"/>
        <v>0</v>
      </c>
      <c r="S1423" s="677">
        <f t="shared" ca="1" si="244"/>
        <v>0</v>
      </c>
      <c r="T1423" s="677">
        <f t="shared" ca="1" si="244"/>
        <v>0</v>
      </c>
      <c r="U1423" s="677">
        <f t="shared" ca="1" si="244"/>
        <v>0</v>
      </c>
      <c r="V1423" s="677">
        <f t="shared" ca="1" si="244"/>
        <v>0</v>
      </c>
      <c r="W1423" s="677">
        <f t="shared" ca="1" si="239"/>
        <v>0</v>
      </c>
      <c r="X1423" s="677">
        <f t="shared" ca="1" si="244"/>
        <v>0</v>
      </c>
      <c r="Y1423" s="677">
        <f t="shared" ca="1" si="244"/>
        <v>0</v>
      </c>
      <c r="Z1423" s="677">
        <f t="shared" ca="1" si="244"/>
        <v>0</v>
      </c>
      <c r="AA1423" t="str">
        <f t="shared" si="241"/>
        <v>ASR_COMP</v>
      </c>
      <c r="AB1423" s="957">
        <f t="shared" si="242"/>
        <v>44682</v>
      </c>
      <c r="AC1423" t="str">
        <f t="shared" si="243"/>
        <v>Unaudited</v>
      </c>
    </row>
    <row r="1424" spans="1:29" x14ac:dyDescent="0.25">
      <c r="A1424" t="s">
        <v>423</v>
      </c>
      <c r="B1424" t="s">
        <v>1388</v>
      </c>
      <c r="C1424" t="s">
        <v>1389</v>
      </c>
      <c r="D1424">
        <v>1900</v>
      </c>
      <c r="E1424" s="957">
        <v>1</v>
      </c>
      <c r="F1424" t="s">
        <v>1034</v>
      </c>
      <c r="G1424" s="957" t="s">
        <v>1387</v>
      </c>
      <c r="H1424" t="s">
        <v>385</v>
      </c>
      <c r="I1424" s="937" t="s">
        <v>491</v>
      </c>
      <c r="J1424" s="937" t="s">
        <v>447</v>
      </c>
      <c r="K1424" s="937" t="s">
        <v>450</v>
      </c>
      <c r="L1424" s="937">
        <v>7.3</v>
      </c>
      <c r="M1424" s="958" t="s">
        <v>158</v>
      </c>
      <c r="N1424" s="677">
        <f t="shared" ca="1" si="245"/>
        <v>0</v>
      </c>
      <c r="O1424" s="677">
        <f t="shared" ca="1" si="244"/>
        <v>0</v>
      </c>
      <c r="P1424" s="677">
        <f t="shared" ca="1" si="244"/>
        <v>0</v>
      </c>
      <c r="Q1424" s="677">
        <f t="shared" ca="1" si="244"/>
        <v>0</v>
      </c>
      <c r="R1424" s="677">
        <f t="shared" ca="1" si="244"/>
        <v>0</v>
      </c>
      <c r="S1424" s="677">
        <f t="shared" ca="1" si="244"/>
        <v>0</v>
      </c>
      <c r="T1424" s="677">
        <f t="shared" ca="1" si="244"/>
        <v>0</v>
      </c>
      <c r="U1424" s="677">
        <f t="shared" ca="1" si="244"/>
        <v>0</v>
      </c>
      <c r="V1424" s="677">
        <f t="shared" ca="1" si="244"/>
        <v>0</v>
      </c>
      <c r="W1424" s="677">
        <f t="shared" ca="1" si="239"/>
        <v>0</v>
      </c>
      <c r="X1424" s="677">
        <f t="shared" ca="1" si="244"/>
        <v>0</v>
      </c>
      <c r="Y1424" s="677">
        <f t="shared" ca="1" si="244"/>
        <v>0</v>
      </c>
      <c r="Z1424" s="677">
        <f t="shared" ca="1" si="244"/>
        <v>-48722.692254881767</v>
      </c>
      <c r="AA1424" t="str">
        <f t="shared" si="241"/>
        <v>ASR_COMP</v>
      </c>
      <c r="AB1424" s="957">
        <f t="shared" si="242"/>
        <v>44682</v>
      </c>
      <c r="AC1424" t="str">
        <f t="shared" si="243"/>
        <v>Unaudited</v>
      </c>
    </row>
    <row r="1425" spans="1:29" x14ac:dyDescent="0.25">
      <c r="A1425" t="s">
        <v>423</v>
      </c>
      <c r="B1425" t="s">
        <v>1388</v>
      </c>
      <c r="C1425" t="s">
        <v>1389</v>
      </c>
      <c r="D1425">
        <v>1900</v>
      </c>
      <c r="E1425" s="957">
        <v>1</v>
      </c>
      <c r="F1425" t="s">
        <v>1034</v>
      </c>
      <c r="G1425" s="957" t="s">
        <v>1387</v>
      </c>
      <c r="H1425" t="s">
        <v>385</v>
      </c>
      <c r="I1425" s="937" t="s">
        <v>491</v>
      </c>
      <c r="J1425" s="937" t="s">
        <v>447</v>
      </c>
      <c r="K1425" s="937" t="s">
        <v>450</v>
      </c>
      <c r="L1425" s="945" t="s">
        <v>91</v>
      </c>
      <c r="M1425" s="960" t="s">
        <v>458</v>
      </c>
      <c r="N1425" s="677">
        <f t="shared" ca="1" si="245"/>
        <v>0</v>
      </c>
      <c r="O1425" s="677">
        <f t="shared" ca="1" si="244"/>
        <v>0</v>
      </c>
      <c r="P1425" s="677">
        <f t="shared" ca="1" si="244"/>
        <v>0</v>
      </c>
      <c r="Q1425" s="677">
        <f t="shared" ca="1" si="244"/>
        <v>0</v>
      </c>
      <c r="R1425" s="677">
        <f t="shared" ca="1" si="244"/>
        <v>0</v>
      </c>
      <c r="S1425" s="677">
        <f t="shared" ca="1" si="244"/>
        <v>0</v>
      </c>
      <c r="T1425" s="677">
        <f t="shared" ca="1" si="244"/>
        <v>0</v>
      </c>
      <c r="U1425" s="677">
        <f t="shared" ca="1" si="244"/>
        <v>0</v>
      </c>
      <c r="V1425" s="677">
        <f t="shared" ca="1" si="244"/>
        <v>0</v>
      </c>
      <c r="W1425" s="677">
        <f t="shared" ca="1" si="239"/>
        <v>0</v>
      </c>
      <c r="X1425" s="677">
        <f t="shared" ca="1" si="244"/>
        <v>0</v>
      </c>
      <c r="Y1425" s="677">
        <f t="shared" ca="1" si="244"/>
        <v>0</v>
      </c>
      <c r="Z1425" s="677">
        <f t="shared" ca="1" si="244"/>
        <v>0</v>
      </c>
      <c r="AA1425" t="str">
        <f t="shared" si="241"/>
        <v>ASR_COMP</v>
      </c>
      <c r="AB1425" s="957">
        <f t="shared" si="242"/>
        <v>44682</v>
      </c>
      <c r="AC1425" t="str">
        <f t="shared" si="243"/>
        <v>Unaudited</v>
      </c>
    </row>
    <row r="1426" spans="1:29" x14ac:dyDescent="0.25">
      <c r="A1426" t="s">
        <v>423</v>
      </c>
      <c r="B1426" t="s">
        <v>1388</v>
      </c>
      <c r="C1426" t="s">
        <v>1389</v>
      </c>
      <c r="D1426">
        <v>1900</v>
      </c>
      <c r="E1426" s="957">
        <v>1</v>
      </c>
      <c r="F1426" t="s">
        <v>1034</v>
      </c>
      <c r="G1426" s="957" t="s">
        <v>1387</v>
      </c>
      <c r="H1426" t="s">
        <v>385</v>
      </c>
      <c r="I1426" s="937" t="s">
        <v>491</v>
      </c>
      <c r="J1426" s="937" t="s">
        <v>447</v>
      </c>
      <c r="K1426" s="937" t="s">
        <v>451</v>
      </c>
      <c r="L1426" s="947">
        <v>8.1</v>
      </c>
      <c r="M1426" s="961" t="s">
        <v>22</v>
      </c>
      <c r="N1426" s="677">
        <f t="shared" ca="1" si="245"/>
        <v>0</v>
      </c>
      <c r="O1426" s="677">
        <f t="shared" ca="1" si="244"/>
        <v>0</v>
      </c>
      <c r="P1426" s="677">
        <f t="shared" ca="1" si="244"/>
        <v>0</v>
      </c>
      <c r="Q1426" s="677">
        <f t="shared" ca="1" si="244"/>
        <v>0</v>
      </c>
      <c r="R1426" s="677">
        <f t="shared" ca="1" si="244"/>
        <v>0</v>
      </c>
      <c r="S1426" s="677">
        <f t="shared" ca="1" si="244"/>
        <v>0</v>
      </c>
      <c r="T1426" s="677">
        <f t="shared" ca="1" si="244"/>
        <v>0</v>
      </c>
      <c r="U1426" s="677">
        <f t="shared" ca="1" si="244"/>
        <v>0</v>
      </c>
      <c r="V1426" s="677">
        <f t="shared" ca="1" si="244"/>
        <v>0</v>
      </c>
      <c r="W1426" s="677">
        <f t="shared" ca="1" si="239"/>
        <v>0</v>
      </c>
      <c r="X1426" s="677">
        <f t="shared" ca="1" si="244"/>
        <v>0</v>
      </c>
      <c r="Y1426" s="677">
        <f t="shared" ca="1" si="244"/>
        <v>0</v>
      </c>
      <c r="Z1426" s="677">
        <f t="shared" ca="1" si="244"/>
        <v>-1772.9658256490429</v>
      </c>
      <c r="AA1426" t="str">
        <f t="shared" si="241"/>
        <v>ASR_COMP</v>
      </c>
      <c r="AB1426" s="957">
        <f t="shared" si="242"/>
        <v>44682</v>
      </c>
      <c r="AC1426" t="str">
        <f t="shared" si="243"/>
        <v>Unaudited</v>
      </c>
    </row>
    <row r="1427" spans="1:29" x14ac:dyDescent="0.25">
      <c r="A1427" t="s">
        <v>423</v>
      </c>
      <c r="B1427" t="s">
        <v>1388</v>
      </c>
      <c r="C1427" t="s">
        <v>1389</v>
      </c>
      <c r="D1427">
        <v>1900</v>
      </c>
      <c r="E1427" s="957">
        <v>1</v>
      </c>
      <c r="F1427" t="s">
        <v>1034</v>
      </c>
      <c r="G1427" s="957" t="s">
        <v>1387</v>
      </c>
      <c r="H1427" t="s">
        <v>385</v>
      </c>
      <c r="I1427" s="958" t="s">
        <v>491</v>
      </c>
      <c r="J1427" s="958" t="s">
        <v>447</v>
      </c>
      <c r="K1427" s="958" t="s">
        <v>451</v>
      </c>
      <c r="L1427" s="937" t="s">
        <v>115</v>
      </c>
      <c r="M1427" s="958" t="s">
        <v>446</v>
      </c>
      <c r="N1427" s="677">
        <f t="shared" ca="1" si="245"/>
        <v>0</v>
      </c>
      <c r="O1427" s="677">
        <f t="shared" ca="1" si="244"/>
        <v>0</v>
      </c>
      <c r="P1427" s="677">
        <f t="shared" ca="1" si="244"/>
        <v>0</v>
      </c>
      <c r="Q1427" s="677">
        <f t="shared" ca="1" si="244"/>
        <v>0</v>
      </c>
      <c r="R1427" s="677">
        <f t="shared" ca="1" si="244"/>
        <v>0</v>
      </c>
      <c r="S1427" s="677">
        <f t="shared" ca="1" si="244"/>
        <v>0</v>
      </c>
      <c r="T1427" s="677">
        <f t="shared" ca="1" si="244"/>
        <v>0</v>
      </c>
      <c r="U1427" s="677">
        <f t="shared" ca="1" si="244"/>
        <v>0</v>
      </c>
      <c r="V1427" s="677">
        <f t="shared" ca="1" si="244"/>
        <v>0</v>
      </c>
      <c r="W1427" s="677">
        <f t="shared" ca="1" si="239"/>
        <v>0</v>
      </c>
      <c r="X1427" s="677">
        <f t="shared" ca="1" si="244"/>
        <v>0</v>
      </c>
      <c r="Y1427" s="677">
        <f t="shared" ca="1" si="244"/>
        <v>0</v>
      </c>
      <c r="Z1427" s="677">
        <f t="shared" ca="1" si="244"/>
        <v>0</v>
      </c>
      <c r="AA1427" t="str">
        <f t="shared" si="241"/>
        <v>ASR_COMP</v>
      </c>
      <c r="AB1427" s="957">
        <f t="shared" si="242"/>
        <v>44682</v>
      </c>
      <c r="AC1427" t="str">
        <f t="shared" si="243"/>
        <v>Unaudited</v>
      </c>
    </row>
    <row r="1428" spans="1:29" x14ac:dyDescent="0.25">
      <c r="A1428" t="s">
        <v>423</v>
      </c>
      <c r="B1428" t="s">
        <v>1388</v>
      </c>
      <c r="C1428" t="s">
        <v>1389</v>
      </c>
      <c r="D1428">
        <v>1900</v>
      </c>
      <c r="E1428" s="957">
        <v>1</v>
      </c>
      <c r="F1428" t="s">
        <v>1034</v>
      </c>
      <c r="G1428" s="957" t="s">
        <v>1387</v>
      </c>
      <c r="H1428" t="s">
        <v>385</v>
      </c>
      <c r="I1428" s="937" t="s">
        <v>491</v>
      </c>
      <c r="J1428" s="937" t="s">
        <v>447</v>
      </c>
      <c r="K1428" s="937" t="s">
        <v>451</v>
      </c>
      <c r="L1428" s="937" t="s">
        <v>117</v>
      </c>
      <c r="M1428" s="962" t="s">
        <v>160</v>
      </c>
      <c r="N1428" s="677">
        <f t="shared" ca="1" si="245"/>
        <v>0</v>
      </c>
      <c r="O1428" s="677">
        <f t="shared" ca="1" si="244"/>
        <v>0</v>
      </c>
      <c r="P1428" s="677">
        <f t="shared" ca="1" si="244"/>
        <v>0</v>
      </c>
      <c r="Q1428" s="677">
        <f t="shared" ca="1" si="244"/>
        <v>0</v>
      </c>
      <c r="R1428" s="677">
        <f t="shared" ca="1" si="244"/>
        <v>0</v>
      </c>
      <c r="S1428" s="677">
        <f t="shared" ca="1" si="244"/>
        <v>0</v>
      </c>
      <c r="T1428" s="677">
        <f t="shared" ca="1" si="244"/>
        <v>0</v>
      </c>
      <c r="U1428" s="677">
        <f t="shared" ca="1" si="244"/>
        <v>0</v>
      </c>
      <c r="V1428" s="677">
        <f t="shared" ca="1" si="244"/>
        <v>0</v>
      </c>
      <c r="W1428" s="677">
        <f t="shared" ca="1" si="239"/>
        <v>0</v>
      </c>
      <c r="X1428" s="677">
        <f t="shared" ca="1" si="244"/>
        <v>0</v>
      </c>
      <c r="Y1428" s="677">
        <f t="shared" ca="1" si="244"/>
        <v>0</v>
      </c>
      <c r="Z1428" s="677">
        <f t="shared" ca="1" si="244"/>
        <v>0</v>
      </c>
      <c r="AA1428" t="str">
        <f t="shared" si="241"/>
        <v>ASR_COMP</v>
      </c>
      <c r="AB1428" s="957">
        <f t="shared" si="242"/>
        <v>44682</v>
      </c>
      <c r="AC1428" t="str">
        <f t="shared" si="243"/>
        <v>Unaudited</v>
      </c>
    </row>
    <row r="1429" spans="1:29" x14ac:dyDescent="0.25">
      <c r="A1429" t="s">
        <v>423</v>
      </c>
      <c r="B1429" t="s">
        <v>1388</v>
      </c>
      <c r="C1429" t="s">
        <v>1389</v>
      </c>
      <c r="D1429">
        <v>1900</v>
      </c>
      <c r="E1429" s="957">
        <v>1</v>
      </c>
      <c r="F1429" t="s">
        <v>1034</v>
      </c>
      <c r="G1429" s="957" t="s">
        <v>1387</v>
      </c>
      <c r="H1429" t="s">
        <v>385</v>
      </c>
      <c r="I1429" s="937" t="s">
        <v>491</v>
      </c>
      <c r="J1429" s="937" t="s">
        <v>447</v>
      </c>
      <c r="K1429" s="937" t="s">
        <v>451</v>
      </c>
      <c r="L1429" s="937" t="s">
        <v>118</v>
      </c>
      <c r="M1429" s="962" t="s">
        <v>116</v>
      </c>
      <c r="N1429" s="677">
        <f t="shared" ca="1" si="245"/>
        <v>0</v>
      </c>
      <c r="O1429" s="677">
        <f t="shared" ca="1" si="244"/>
        <v>0</v>
      </c>
      <c r="P1429" s="677">
        <f t="shared" ca="1" si="244"/>
        <v>0</v>
      </c>
      <c r="Q1429" s="677">
        <f t="shared" ca="1" si="244"/>
        <v>0</v>
      </c>
      <c r="R1429" s="677">
        <f t="shared" ca="1" si="244"/>
        <v>0</v>
      </c>
      <c r="S1429" s="677">
        <f t="shared" ca="1" si="244"/>
        <v>0</v>
      </c>
      <c r="T1429" s="677">
        <f t="shared" ca="1" si="244"/>
        <v>0</v>
      </c>
      <c r="U1429" s="677">
        <f t="shared" ca="1" si="244"/>
        <v>0</v>
      </c>
      <c r="V1429" s="677">
        <f t="shared" ca="1" si="244"/>
        <v>0</v>
      </c>
      <c r="W1429" s="677">
        <f t="shared" ca="1" si="239"/>
        <v>0</v>
      </c>
      <c r="X1429" s="677">
        <f t="shared" ca="1" si="244"/>
        <v>0</v>
      </c>
      <c r="Y1429" s="677">
        <f t="shared" ca="1" si="244"/>
        <v>0</v>
      </c>
      <c r="Z1429" s="677">
        <f t="shared" ca="1" si="244"/>
        <v>0</v>
      </c>
      <c r="AA1429" t="str">
        <f t="shared" si="241"/>
        <v>ASR_COMP</v>
      </c>
      <c r="AB1429" s="957">
        <f t="shared" si="242"/>
        <v>44682</v>
      </c>
      <c r="AC1429" t="str">
        <f t="shared" si="243"/>
        <v>Unaudited</v>
      </c>
    </row>
    <row r="1430" spans="1:29" x14ac:dyDescent="0.25">
      <c r="A1430" t="s">
        <v>423</v>
      </c>
      <c r="B1430" t="s">
        <v>1388</v>
      </c>
      <c r="C1430" t="s">
        <v>1389</v>
      </c>
      <c r="D1430">
        <v>1900</v>
      </c>
      <c r="E1430" s="957">
        <v>1</v>
      </c>
      <c r="F1430" t="s">
        <v>1034</v>
      </c>
      <c r="G1430" s="957" t="s">
        <v>1387</v>
      </c>
      <c r="H1430" t="s">
        <v>385</v>
      </c>
      <c r="I1430" s="937" t="s">
        <v>491</v>
      </c>
      <c r="J1430" s="937" t="s">
        <v>447</v>
      </c>
      <c r="K1430" s="937" t="s">
        <v>451</v>
      </c>
      <c r="L1430" s="937" t="s">
        <v>119</v>
      </c>
      <c r="M1430" s="962" t="s">
        <v>161</v>
      </c>
      <c r="N1430" s="677">
        <f t="shared" ca="1" si="245"/>
        <v>0</v>
      </c>
      <c r="O1430" s="677">
        <f t="shared" ca="1" si="244"/>
        <v>0</v>
      </c>
      <c r="P1430" s="677">
        <f t="shared" ca="1" si="244"/>
        <v>0</v>
      </c>
      <c r="Q1430" s="677">
        <f t="shared" ca="1" si="244"/>
        <v>0</v>
      </c>
      <c r="R1430" s="677">
        <f t="shared" ca="1" si="244"/>
        <v>0</v>
      </c>
      <c r="S1430" s="677">
        <f t="shared" ca="1" si="244"/>
        <v>0</v>
      </c>
      <c r="T1430" s="677">
        <f t="shared" ca="1" si="244"/>
        <v>0</v>
      </c>
      <c r="U1430" s="677">
        <f t="shared" ca="1" si="244"/>
        <v>0</v>
      </c>
      <c r="V1430" s="677">
        <f t="shared" ca="1" si="244"/>
        <v>0</v>
      </c>
      <c r="W1430" s="677">
        <f t="shared" ca="1" si="239"/>
        <v>0</v>
      </c>
      <c r="X1430" s="677">
        <f t="shared" ca="1" si="244"/>
        <v>0</v>
      </c>
      <c r="Y1430" s="677">
        <f t="shared" ca="1" si="244"/>
        <v>0</v>
      </c>
      <c r="Z1430" s="677">
        <f t="shared" ca="1" si="244"/>
        <v>0</v>
      </c>
      <c r="AA1430" t="str">
        <f t="shared" si="241"/>
        <v>ASR_COMP</v>
      </c>
      <c r="AB1430" s="957">
        <f t="shared" si="242"/>
        <v>44682</v>
      </c>
      <c r="AC1430" t="str">
        <f t="shared" si="243"/>
        <v>Unaudited</v>
      </c>
    </row>
    <row r="1431" spans="1:29" x14ac:dyDescent="0.25">
      <c r="A1431" t="s">
        <v>423</v>
      </c>
      <c r="B1431" t="s">
        <v>1388</v>
      </c>
      <c r="C1431" t="s">
        <v>1389</v>
      </c>
      <c r="D1431">
        <v>1900</v>
      </c>
      <c r="E1431" s="957">
        <v>1</v>
      </c>
      <c r="F1431" t="s">
        <v>1034</v>
      </c>
      <c r="G1431" s="957" t="s">
        <v>1387</v>
      </c>
      <c r="H1431" t="s">
        <v>385</v>
      </c>
      <c r="I1431" s="937" t="s">
        <v>491</v>
      </c>
      <c r="J1431" s="937" t="s">
        <v>447</v>
      </c>
      <c r="K1431" s="937" t="s">
        <v>451</v>
      </c>
      <c r="L1431" s="937" t="s">
        <v>162</v>
      </c>
      <c r="M1431" s="962" t="s">
        <v>23</v>
      </c>
      <c r="N1431" s="677">
        <f t="shared" ca="1" si="245"/>
        <v>0</v>
      </c>
      <c r="O1431" s="677">
        <f t="shared" ca="1" si="244"/>
        <v>0</v>
      </c>
      <c r="P1431" s="677">
        <f t="shared" ca="1" si="244"/>
        <v>0</v>
      </c>
      <c r="Q1431" s="677">
        <f t="shared" ca="1" si="244"/>
        <v>0</v>
      </c>
      <c r="R1431" s="677">
        <f t="shared" ca="1" si="244"/>
        <v>0</v>
      </c>
      <c r="S1431" s="677">
        <f t="shared" ca="1" si="244"/>
        <v>0</v>
      </c>
      <c r="T1431" s="677">
        <f t="shared" ca="1" si="244"/>
        <v>0</v>
      </c>
      <c r="U1431" s="677">
        <f t="shared" ca="1" si="244"/>
        <v>0</v>
      </c>
      <c r="V1431" s="677">
        <f t="shared" ca="1" si="244"/>
        <v>0</v>
      </c>
      <c r="W1431" s="677">
        <f t="shared" ca="1" si="239"/>
        <v>0</v>
      </c>
      <c r="X1431" s="677">
        <f t="shared" ca="1" si="244"/>
        <v>0</v>
      </c>
      <c r="Y1431" s="677">
        <f t="shared" ca="1" si="244"/>
        <v>0</v>
      </c>
      <c r="Z1431" s="677">
        <f t="shared" ca="1" si="244"/>
        <v>0</v>
      </c>
      <c r="AA1431" t="str">
        <f t="shared" si="241"/>
        <v>ASR_COMP</v>
      </c>
      <c r="AB1431" s="957">
        <f t="shared" si="242"/>
        <v>44682</v>
      </c>
      <c r="AC1431" t="str">
        <f t="shared" si="243"/>
        <v>Unaudited</v>
      </c>
    </row>
    <row r="1432" spans="1:29" x14ac:dyDescent="0.25">
      <c r="A1432" t="s">
        <v>423</v>
      </c>
      <c r="B1432" t="s">
        <v>1388</v>
      </c>
      <c r="C1432" t="s">
        <v>1389</v>
      </c>
      <c r="D1432">
        <v>1900</v>
      </c>
      <c r="E1432" s="957">
        <v>1</v>
      </c>
      <c r="F1432" t="s">
        <v>1034</v>
      </c>
      <c r="G1432" s="957" t="s">
        <v>1387</v>
      </c>
      <c r="H1432" t="s">
        <v>385</v>
      </c>
      <c r="I1432" s="937" t="s">
        <v>491</v>
      </c>
      <c r="J1432" s="937" t="s">
        <v>447</v>
      </c>
      <c r="K1432" s="937" t="s">
        <v>451</v>
      </c>
      <c r="L1432" s="937" t="s">
        <v>445</v>
      </c>
      <c r="M1432" s="962" t="s">
        <v>459</v>
      </c>
      <c r="N1432" s="677">
        <f t="shared" ca="1" si="245"/>
        <v>0</v>
      </c>
      <c r="O1432" s="677">
        <f t="shared" ca="1" si="244"/>
        <v>0</v>
      </c>
      <c r="P1432" s="677">
        <f t="shared" ca="1" si="244"/>
        <v>0</v>
      </c>
      <c r="Q1432" s="677">
        <f t="shared" ca="1" si="244"/>
        <v>0</v>
      </c>
      <c r="R1432" s="677">
        <f t="shared" ca="1" si="244"/>
        <v>0</v>
      </c>
      <c r="S1432" s="677">
        <f t="shared" ca="1" si="244"/>
        <v>0</v>
      </c>
      <c r="T1432" s="677">
        <f t="shared" ca="1" si="244"/>
        <v>0</v>
      </c>
      <c r="U1432" s="677">
        <f t="shared" ca="1" si="244"/>
        <v>0</v>
      </c>
      <c r="V1432" s="677">
        <f t="shared" ca="1" si="244"/>
        <v>0</v>
      </c>
      <c r="W1432" s="677">
        <f t="shared" ca="1" si="239"/>
        <v>0</v>
      </c>
      <c r="X1432" s="677">
        <f t="shared" ca="1" si="244"/>
        <v>0</v>
      </c>
      <c r="Y1432" s="677">
        <f t="shared" ca="1" si="244"/>
        <v>0</v>
      </c>
      <c r="Z1432" s="677">
        <f t="shared" ca="1" si="244"/>
        <v>0</v>
      </c>
      <c r="AA1432" t="str">
        <f t="shared" si="241"/>
        <v>ASR_COMP</v>
      </c>
      <c r="AB1432" s="957">
        <f t="shared" si="242"/>
        <v>44682</v>
      </c>
      <c r="AC1432" t="str">
        <f t="shared" si="243"/>
        <v>Unaudited</v>
      </c>
    </row>
    <row r="1433" spans="1:29" ht="30" x14ac:dyDescent="0.25">
      <c r="A1433" t="s">
        <v>423</v>
      </c>
      <c r="B1433" t="s">
        <v>1388</v>
      </c>
      <c r="C1433" t="s">
        <v>1389</v>
      </c>
      <c r="D1433">
        <v>1900</v>
      </c>
      <c r="E1433" s="957">
        <v>1</v>
      </c>
      <c r="F1433" t="s">
        <v>1034</v>
      </c>
      <c r="G1433" s="957" t="s">
        <v>1387</v>
      </c>
      <c r="H1433" t="s">
        <v>385</v>
      </c>
      <c r="I1433" s="937" t="s">
        <v>491</v>
      </c>
      <c r="J1433" s="937" t="s">
        <v>447</v>
      </c>
      <c r="K1433" s="937" t="s">
        <v>452</v>
      </c>
      <c r="L1433" s="937">
        <v>9.1</v>
      </c>
      <c r="M1433" s="962" t="s">
        <v>188</v>
      </c>
      <c r="N1433" s="677">
        <f t="shared" ca="1" si="245"/>
        <v>0</v>
      </c>
      <c r="O1433" s="677">
        <f t="shared" ca="1" si="244"/>
        <v>0</v>
      </c>
      <c r="P1433" s="677">
        <f t="shared" ca="1" si="244"/>
        <v>0</v>
      </c>
      <c r="Q1433" s="677">
        <f t="shared" ca="1" si="244"/>
        <v>0</v>
      </c>
      <c r="R1433" s="677">
        <f t="shared" ca="1" si="244"/>
        <v>0</v>
      </c>
      <c r="S1433" s="677">
        <f t="shared" ca="1" si="244"/>
        <v>0</v>
      </c>
      <c r="T1433" s="677">
        <f t="shared" ca="1" si="244"/>
        <v>0</v>
      </c>
      <c r="U1433" s="677">
        <f t="shared" ca="1" si="244"/>
        <v>0</v>
      </c>
      <c r="V1433" s="677">
        <f t="shared" ca="1" si="244"/>
        <v>0</v>
      </c>
      <c r="W1433" s="677">
        <f t="shared" ca="1" si="239"/>
        <v>0</v>
      </c>
      <c r="X1433" s="677">
        <f t="shared" ca="1" si="244"/>
        <v>0</v>
      </c>
      <c r="Y1433" s="677">
        <f t="shared" ca="1" si="244"/>
        <v>0</v>
      </c>
      <c r="Z1433" s="677">
        <f t="shared" ca="1" si="244"/>
        <v>-84676.66351424437</v>
      </c>
      <c r="AA1433" t="str">
        <f t="shared" si="241"/>
        <v>ASR_COMP</v>
      </c>
      <c r="AB1433" s="957">
        <f t="shared" si="242"/>
        <v>44682</v>
      </c>
      <c r="AC1433" t="str">
        <f t="shared" si="243"/>
        <v>Unaudited</v>
      </c>
    </row>
    <row r="1434" spans="1:29" x14ac:dyDescent="0.25">
      <c r="A1434" t="s">
        <v>423</v>
      </c>
      <c r="B1434" t="s">
        <v>1388</v>
      </c>
      <c r="C1434" t="s">
        <v>1389</v>
      </c>
      <c r="D1434">
        <v>1900</v>
      </c>
      <c r="E1434" s="957">
        <v>1</v>
      </c>
      <c r="F1434" t="s">
        <v>1034</v>
      </c>
      <c r="G1434" s="957" t="s">
        <v>1387</v>
      </c>
      <c r="H1434" t="s">
        <v>385</v>
      </c>
      <c r="I1434" s="937" t="s">
        <v>491</v>
      </c>
      <c r="J1434" s="937" t="s">
        <v>447</v>
      </c>
      <c r="K1434" s="937" t="s">
        <v>452</v>
      </c>
      <c r="L1434" s="945" t="s">
        <v>109</v>
      </c>
      <c r="M1434" s="960" t="s">
        <v>189</v>
      </c>
      <c r="N1434" s="677">
        <f t="shared" ca="1" si="245"/>
        <v>0</v>
      </c>
      <c r="O1434" s="677">
        <f t="shared" ca="1" si="244"/>
        <v>0</v>
      </c>
      <c r="P1434" s="677">
        <f t="shared" ca="1" si="244"/>
        <v>0</v>
      </c>
      <c r="Q1434" s="677">
        <f t="shared" ca="1" si="244"/>
        <v>0</v>
      </c>
      <c r="R1434" s="677">
        <f t="shared" ca="1" si="244"/>
        <v>0</v>
      </c>
      <c r="S1434" s="677">
        <f t="shared" ca="1" si="244"/>
        <v>0</v>
      </c>
      <c r="T1434" s="677">
        <f t="shared" ca="1" si="244"/>
        <v>0</v>
      </c>
      <c r="U1434" s="677">
        <f t="shared" ca="1" si="244"/>
        <v>0</v>
      </c>
      <c r="V1434" s="677">
        <f t="shared" ca="1" si="244"/>
        <v>0</v>
      </c>
      <c r="W1434" s="677">
        <f t="shared" ca="1" si="239"/>
        <v>0</v>
      </c>
      <c r="X1434" s="677">
        <f t="shared" ca="1" si="244"/>
        <v>0</v>
      </c>
      <c r="Y1434" s="677">
        <f t="shared" ca="1" si="244"/>
        <v>0</v>
      </c>
      <c r="Z1434" s="677">
        <f t="shared" ca="1" si="244"/>
        <v>765.28952401131846</v>
      </c>
      <c r="AA1434" t="str">
        <f t="shared" si="241"/>
        <v>ASR_COMP</v>
      </c>
      <c r="AB1434" s="957">
        <f t="shared" si="242"/>
        <v>44682</v>
      </c>
      <c r="AC1434" t="str">
        <f t="shared" si="243"/>
        <v>Unaudited</v>
      </c>
    </row>
    <row r="1435" spans="1:29" x14ac:dyDescent="0.25">
      <c r="A1435" t="s">
        <v>423</v>
      </c>
      <c r="B1435" t="s">
        <v>1388</v>
      </c>
      <c r="C1435" t="s">
        <v>1389</v>
      </c>
      <c r="D1435">
        <v>1900</v>
      </c>
      <c r="E1435" s="957">
        <v>1</v>
      </c>
      <c r="F1435" t="s">
        <v>1034</v>
      </c>
      <c r="G1435" s="957" t="s">
        <v>1387</v>
      </c>
      <c r="H1435" t="s">
        <v>385</v>
      </c>
      <c r="I1435" s="962" t="s">
        <v>491</v>
      </c>
      <c r="J1435" s="962" t="s">
        <v>447</v>
      </c>
      <c r="K1435" s="962" t="s">
        <v>452</v>
      </c>
      <c r="L1435" s="937" t="s">
        <v>1324</v>
      </c>
      <c r="M1435" s="962" t="s">
        <v>1325</v>
      </c>
      <c r="N1435" s="677">
        <f t="shared" ca="1" si="245"/>
        <v>0</v>
      </c>
      <c r="O1435" s="677">
        <f t="shared" ca="1" si="244"/>
        <v>0</v>
      </c>
      <c r="P1435" s="677">
        <f t="shared" ca="1" si="244"/>
        <v>0</v>
      </c>
      <c r="Q1435" s="677">
        <f t="shared" ca="1" si="244"/>
        <v>0</v>
      </c>
      <c r="R1435" s="677">
        <f t="shared" ca="1" si="244"/>
        <v>0</v>
      </c>
      <c r="S1435" s="677">
        <f t="shared" ca="1" si="244"/>
        <v>0</v>
      </c>
      <c r="T1435" s="677">
        <f t="shared" ca="1" si="244"/>
        <v>0</v>
      </c>
      <c r="U1435" s="677">
        <f t="shared" ca="1" si="244"/>
        <v>0</v>
      </c>
      <c r="V1435" s="677">
        <f t="shared" ca="1" si="244"/>
        <v>0</v>
      </c>
      <c r="W1435" s="677">
        <f t="shared" ca="1" si="239"/>
        <v>0</v>
      </c>
      <c r="X1435" s="677">
        <f t="shared" ca="1" si="244"/>
        <v>0</v>
      </c>
      <c r="Y1435" s="677">
        <f t="shared" ca="1" si="244"/>
        <v>0</v>
      </c>
      <c r="Z1435" s="677">
        <f t="shared" ca="1" si="244"/>
        <v>95495.806843773753</v>
      </c>
      <c r="AA1435" t="str">
        <f t="shared" si="241"/>
        <v>ASR_COMP</v>
      </c>
      <c r="AB1435" s="957">
        <f t="shared" si="242"/>
        <v>44682</v>
      </c>
      <c r="AC1435" t="str">
        <f t="shared" si="243"/>
        <v>Unaudited</v>
      </c>
    </row>
    <row r="1436" spans="1:29" x14ac:dyDescent="0.25">
      <c r="A1436" t="s">
        <v>423</v>
      </c>
      <c r="B1436" t="s">
        <v>1388</v>
      </c>
      <c r="C1436" t="s">
        <v>1389</v>
      </c>
      <c r="D1436">
        <v>1900</v>
      </c>
      <c r="E1436" s="957">
        <v>1</v>
      </c>
      <c r="F1436" t="s">
        <v>1034</v>
      </c>
      <c r="G1436" s="957" t="s">
        <v>1387</v>
      </c>
      <c r="H1436" t="s">
        <v>385</v>
      </c>
      <c r="I1436" s="937" t="s">
        <v>491</v>
      </c>
      <c r="J1436" s="937" t="s">
        <v>447</v>
      </c>
      <c r="K1436" s="937" t="s">
        <v>452</v>
      </c>
      <c r="L1436" s="943" t="s">
        <v>110</v>
      </c>
      <c r="M1436" s="963" t="s">
        <v>190</v>
      </c>
      <c r="N1436" s="677">
        <f t="shared" ca="1" si="245"/>
        <v>0</v>
      </c>
      <c r="O1436" s="677">
        <f t="shared" ca="1" si="244"/>
        <v>0</v>
      </c>
      <c r="P1436" s="677">
        <f t="shared" ca="1" si="244"/>
        <v>0</v>
      </c>
      <c r="Q1436" s="677">
        <f t="shared" ca="1" si="244"/>
        <v>0</v>
      </c>
      <c r="R1436" s="677">
        <f t="shared" ca="1" si="244"/>
        <v>0</v>
      </c>
      <c r="S1436" s="677">
        <f t="shared" ca="1" si="244"/>
        <v>0</v>
      </c>
      <c r="T1436" s="677">
        <f t="shared" ca="1" si="244"/>
        <v>0</v>
      </c>
      <c r="U1436" s="677">
        <f t="shared" ca="1" si="244"/>
        <v>0</v>
      </c>
      <c r="V1436" s="677">
        <f t="shared" ca="1" si="244"/>
        <v>0</v>
      </c>
      <c r="W1436" s="677">
        <f t="shared" ca="1" si="239"/>
        <v>0</v>
      </c>
      <c r="X1436" s="677">
        <f t="shared" ca="1" si="244"/>
        <v>0</v>
      </c>
      <c r="Y1436" s="677">
        <f t="shared" ca="1" si="244"/>
        <v>0</v>
      </c>
      <c r="Z1436" s="677">
        <f t="shared" ca="1" si="244"/>
        <v>-2084.7265175412176</v>
      </c>
      <c r="AA1436" t="str">
        <f t="shared" si="241"/>
        <v>ASR_COMP</v>
      </c>
      <c r="AB1436" s="957">
        <f t="shared" si="242"/>
        <v>44682</v>
      </c>
      <c r="AC1436" t="str">
        <f t="shared" si="243"/>
        <v>Unaudited</v>
      </c>
    </row>
    <row r="1437" spans="1:29" x14ac:dyDescent="0.25">
      <c r="A1437" t="s">
        <v>423</v>
      </c>
      <c r="B1437" t="s">
        <v>1388</v>
      </c>
      <c r="C1437" t="s">
        <v>1389</v>
      </c>
      <c r="D1437">
        <v>1900</v>
      </c>
      <c r="E1437" s="957">
        <v>1</v>
      </c>
      <c r="F1437" t="s">
        <v>1034</v>
      </c>
      <c r="G1437" s="957" t="s">
        <v>1387</v>
      </c>
      <c r="H1437" t="s">
        <v>385</v>
      </c>
      <c r="I1437" s="937" t="s">
        <v>491</v>
      </c>
      <c r="J1437" s="937" t="s">
        <v>447</v>
      </c>
      <c r="K1437" s="937" t="s">
        <v>452</v>
      </c>
      <c r="L1437" s="943" t="s">
        <v>111</v>
      </c>
      <c r="M1437" s="963" t="s">
        <v>163</v>
      </c>
      <c r="N1437" s="677">
        <f t="shared" ca="1" si="245"/>
        <v>0</v>
      </c>
      <c r="O1437" s="677">
        <f t="shared" ca="1" si="244"/>
        <v>0</v>
      </c>
      <c r="P1437" s="677">
        <f t="shared" ca="1" si="244"/>
        <v>0</v>
      </c>
      <c r="Q1437" s="677">
        <f t="shared" ca="1" si="244"/>
        <v>0</v>
      </c>
      <c r="R1437" s="677">
        <f t="shared" ca="1" si="244"/>
        <v>0</v>
      </c>
      <c r="S1437" s="677">
        <f t="shared" ca="1" si="244"/>
        <v>0</v>
      </c>
      <c r="T1437" s="677">
        <f t="shared" ca="1" si="244"/>
        <v>0</v>
      </c>
      <c r="U1437" s="677">
        <f t="shared" ca="1" si="244"/>
        <v>0</v>
      </c>
      <c r="V1437" s="677">
        <f t="shared" ca="1" si="244"/>
        <v>0</v>
      </c>
      <c r="W1437" s="677">
        <f t="shared" ca="1" si="239"/>
        <v>0</v>
      </c>
      <c r="X1437" s="677">
        <f t="shared" ca="1" si="244"/>
        <v>0</v>
      </c>
      <c r="Y1437" s="677">
        <f t="shared" ca="1" si="244"/>
        <v>0</v>
      </c>
      <c r="Z1437" s="677">
        <f t="shared" ca="1" si="244"/>
        <v>207826.35641762067</v>
      </c>
      <c r="AA1437" t="str">
        <f t="shared" si="241"/>
        <v>ASR_COMP</v>
      </c>
      <c r="AB1437" s="957">
        <f t="shared" si="242"/>
        <v>44682</v>
      </c>
      <c r="AC1437" t="str">
        <f t="shared" si="243"/>
        <v>Unaudited</v>
      </c>
    </row>
    <row r="1438" spans="1:29" x14ac:dyDescent="0.25">
      <c r="A1438" t="s">
        <v>423</v>
      </c>
      <c r="B1438" t="s">
        <v>1388</v>
      </c>
      <c r="C1438" t="s">
        <v>1389</v>
      </c>
      <c r="D1438">
        <v>1900</v>
      </c>
      <c r="E1438" s="957">
        <v>1</v>
      </c>
      <c r="F1438" t="s">
        <v>1034</v>
      </c>
      <c r="G1438" s="957" t="s">
        <v>1387</v>
      </c>
      <c r="H1438" t="s">
        <v>385</v>
      </c>
      <c r="I1438" s="937" t="s">
        <v>491</v>
      </c>
      <c r="J1438" s="937" t="s">
        <v>447</v>
      </c>
      <c r="K1438" s="937" t="s">
        <v>452</v>
      </c>
      <c r="L1438" s="947" t="s">
        <v>112</v>
      </c>
      <c r="M1438" s="964" t="s">
        <v>137</v>
      </c>
      <c r="N1438" s="677">
        <f t="shared" ca="1" si="245"/>
        <v>0</v>
      </c>
      <c r="O1438" s="677">
        <f t="shared" ca="1" si="244"/>
        <v>0</v>
      </c>
      <c r="P1438" s="677">
        <f t="shared" ca="1" si="244"/>
        <v>0</v>
      </c>
      <c r="Q1438" s="677">
        <f t="shared" ca="1" si="244"/>
        <v>0</v>
      </c>
      <c r="R1438" s="677">
        <f t="shared" ca="1" si="244"/>
        <v>0</v>
      </c>
      <c r="S1438" s="677">
        <f t="shared" ca="1" si="244"/>
        <v>0</v>
      </c>
      <c r="T1438" s="677">
        <f t="shared" ca="1" si="244"/>
        <v>0</v>
      </c>
      <c r="U1438" s="677">
        <f t="shared" ca="1" si="244"/>
        <v>0</v>
      </c>
      <c r="V1438" s="677">
        <f t="shared" ca="1" si="244"/>
        <v>0</v>
      </c>
      <c r="W1438" s="677">
        <f t="shared" ca="1" si="239"/>
        <v>0</v>
      </c>
      <c r="X1438" s="677">
        <f t="shared" ca="1" si="244"/>
        <v>0</v>
      </c>
      <c r="Y1438" s="677">
        <f t="shared" ca="1" si="244"/>
        <v>0</v>
      </c>
      <c r="Z1438" s="677">
        <f t="shared" ca="1" si="244"/>
        <v>0</v>
      </c>
      <c r="AA1438" t="str">
        <f t="shared" si="241"/>
        <v>ASR_COMP</v>
      </c>
      <c r="AB1438" s="957">
        <f t="shared" si="242"/>
        <v>44682</v>
      </c>
      <c r="AC1438" t="str">
        <f t="shared" si="243"/>
        <v>Unaudited</v>
      </c>
    </row>
    <row r="1439" spans="1:29" x14ac:dyDescent="0.25">
      <c r="A1439" t="s">
        <v>423</v>
      </c>
      <c r="B1439" t="s">
        <v>1388</v>
      </c>
      <c r="C1439" t="s">
        <v>1389</v>
      </c>
      <c r="D1439">
        <v>1900</v>
      </c>
      <c r="E1439" s="957">
        <v>1</v>
      </c>
      <c r="F1439" t="s">
        <v>1034</v>
      </c>
      <c r="G1439" s="957" t="s">
        <v>1387</v>
      </c>
      <c r="H1439" t="s">
        <v>385</v>
      </c>
      <c r="I1439" s="963" t="s">
        <v>491</v>
      </c>
      <c r="J1439" s="963" t="s">
        <v>447</v>
      </c>
      <c r="K1439" s="963" t="s">
        <v>452</v>
      </c>
      <c r="L1439" s="943" t="s">
        <v>113</v>
      </c>
      <c r="M1439" s="963" t="s">
        <v>165</v>
      </c>
      <c r="N1439" s="677">
        <f t="shared" ca="1" si="245"/>
        <v>0</v>
      </c>
      <c r="O1439" s="677">
        <f t="shared" ca="1" si="244"/>
        <v>0</v>
      </c>
      <c r="P1439" s="677">
        <f t="shared" ca="1" si="244"/>
        <v>0</v>
      </c>
      <c r="Q1439" s="677">
        <f t="shared" ca="1" si="244"/>
        <v>0</v>
      </c>
      <c r="R1439" s="677">
        <f t="shared" ca="1" si="244"/>
        <v>0</v>
      </c>
      <c r="S1439" s="677">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7">
        <f t="shared" ca="1" si="246"/>
        <v>0</v>
      </c>
      <c r="U1439" s="677">
        <f t="shared" ca="1" si="246"/>
        <v>0</v>
      </c>
      <c r="V1439" s="677">
        <f t="shared" ca="1" si="246"/>
        <v>0</v>
      </c>
      <c r="W1439" s="677">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7">
        <f t="shared" ca="1" si="246"/>
        <v>0</v>
      </c>
      <c r="Y1439" s="677">
        <f t="shared" ca="1" si="246"/>
        <v>0</v>
      </c>
      <c r="Z1439" s="677">
        <f t="shared" ca="1" si="246"/>
        <v>-414274.49641513621</v>
      </c>
      <c r="AA1439" t="str">
        <f t="shared" si="241"/>
        <v>ASR_COMP</v>
      </c>
      <c r="AB1439" s="957">
        <f t="shared" si="242"/>
        <v>44682</v>
      </c>
      <c r="AC1439" t="str">
        <f t="shared" si="243"/>
        <v>Unaudited</v>
      </c>
    </row>
    <row r="1440" spans="1:29" x14ac:dyDescent="0.25">
      <c r="A1440" t="s">
        <v>423</v>
      </c>
      <c r="B1440" t="s">
        <v>1388</v>
      </c>
      <c r="C1440" t="s">
        <v>1389</v>
      </c>
      <c r="D1440">
        <v>1900</v>
      </c>
      <c r="E1440" s="957">
        <v>1</v>
      </c>
      <c r="F1440" t="s">
        <v>1034</v>
      </c>
      <c r="G1440" s="957" t="s">
        <v>1387</v>
      </c>
      <c r="H1440" t="s">
        <v>385</v>
      </c>
      <c r="I1440" s="937" t="s">
        <v>491</v>
      </c>
      <c r="J1440" s="937" t="s">
        <v>447</v>
      </c>
      <c r="K1440" s="937" t="s">
        <v>452</v>
      </c>
      <c r="L1440" s="937" t="s">
        <v>114</v>
      </c>
      <c r="M1440" s="962" t="s">
        <v>466</v>
      </c>
      <c r="N1440" s="677">
        <f t="shared" ca="1" si="245"/>
        <v>0</v>
      </c>
      <c r="O1440" s="677">
        <f t="shared" ca="1" si="246"/>
        <v>0</v>
      </c>
      <c r="P1440" s="677">
        <f t="shared" ca="1" si="246"/>
        <v>0</v>
      </c>
      <c r="Q1440" s="677">
        <f t="shared" ca="1" si="246"/>
        <v>0</v>
      </c>
      <c r="R1440" s="677">
        <f t="shared" ca="1" si="246"/>
        <v>0</v>
      </c>
      <c r="S1440" s="677">
        <f t="shared" ca="1" si="246"/>
        <v>0</v>
      </c>
      <c r="T1440" s="677">
        <f t="shared" ca="1" si="246"/>
        <v>0</v>
      </c>
      <c r="U1440" s="677">
        <f t="shared" ca="1" si="246"/>
        <v>0</v>
      </c>
      <c r="V1440" s="677">
        <f t="shared" ca="1" si="246"/>
        <v>0</v>
      </c>
      <c r="W1440" s="677">
        <f t="shared" ca="1" si="247"/>
        <v>0</v>
      </c>
      <c r="X1440" s="677">
        <f t="shared" ca="1" si="246"/>
        <v>0</v>
      </c>
      <c r="Y1440" s="677">
        <f t="shared" ca="1" si="246"/>
        <v>0</v>
      </c>
      <c r="Z1440" s="677">
        <f t="shared" ca="1" si="246"/>
        <v>0</v>
      </c>
      <c r="AA1440" t="str">
        <f t="shared" si="241"/>
        <v>ASR_COMP</v>
      </c>
      <c r="AB1440" s="957">
        <f t="shared" si="242"/>
        <v>44682</v>
      </c>
      <c r="AC1440" t="str">
        <f t="shared" si="243"/>
        <v>Unaudited</v>
      </c>
    </row>
    <row r="1441" spans="1:29" x14ac:dyDescent="0.25">
      <c r="A1441" t="s">
        <v>423</v>
      </c>
      <c r="B1441" t="s">
        <v>1388</v>
      </c>
      <c r="C1441" t="s">
        <v>1389</v>
      </c>
      <c r="D1441">
        <v>1900</v>
      </c>
      <c r="E1441" s="957">
        <v>1</v>
      </c>
      <c r="F1441" t="s">
        <v>1034</v>
      </c>
      <c r="G1441" s="957" t="s">
        <v>1387</v>
      </c>
      <c r="H1441" t="s">
        <v>385</v>
      </c>
      <c r="I1441" s="937" t="s">
        <v>491</v>
      </c>
      <c r="J1441" s="937" t="s">
        <v>447</v>
      </c>
      <c r="K1441" s="937" t="s">
        <v>6</v>
      </c>
      <c r="L1441" s="937" t="s">
        <v>120</v>
      </c>
      <c r="M1441" s="962" t="s">
        <v>191</v>
      </c>
      <c r="N1441" s="677">
        <f t="shared" ca="1" si="245"/>
        <v>0</v>
      </c>
      <c r="O1441" s="677">
        <f t="shared" ca="1" si="246"/>
        <v>0</v>
      </c>
      <c r="P1441" s="677">
        <f t="shared" ca="1" si="246"/>
        <v>0</v>
      </c>
      <c r="Q1441" s="677">
        <f t="shared" ca="1" si="246"/>
        <v>0</v>
      </c>
      <c r="R1441" s="677">
        <f t="shared" ca="1" si="246"/>
        <v>0</v>
      </c>
      <c r="S1441" s="677">
        <f t="shared" ca="1" si="246"/>
        <v>0</v>
      </c>
      <c r="T1441" s="677">
        <f t="shared" ca="1" si="246"/>
        <v>0</v>
      </c>
      <c r="U1441" s="677">
        <f t="shared" ca="1" si="246"/>
        <v>0</v>
      </c>
      <c r="V1441" s="677">
        <f t="shared" ca="1" si="246"/>
        <v>0</v>
      </c>
      <c r="W1441" s="677">
        <f t="shared" ca="1" si="247"/>
        <v>0</v>
      </c>
      <c r="X1441" s="677">
        <f t="shared" ca="1" si="246"/>
        <v>0</v>
      </c>
      <c r="Y1441" s="677">
        <f t="shared" ca="1" si="246"/>
        <v>0</v>
      </c>
      <c r="Z1441" s="677">
        <f t="shared" ca="1" si="246"/>
        <v>6117.4199999999992</v>
      </c>
      <c r="AA1441" t="str">
        <f t="shared" si="241"/>
        <v>ASR_COMP</v>
      </c>
      <c r="AB1441" s="957">
        <f t="shared" si="242"/>
        <v>44682</v>
      </c>
      <c r="AC1441" t="str">
        <f t="shared" si="243"/>
        <v>Unaudited</v>
      </c>
    </row>
    <row r="1442" spans="1:29" x14ac:dyDescent="0.25">
      <c r="A1442" t="s">
        <v>423</v>
      </c>
      <c r="B1442" t="s">
        <v>1388</v>
      </c>
      <c r="C1442" t="s">
        <v>1389</v>
      </c>
      <c r="D1442">
        <v>1900</v>
      </c>
      <c r="E1442" s="957">
        <v>1</v>
      </c>
      <c r="F1442" t="s">
        <v>1034</v>
      </c>
      <c r="G1442" s="957" t="s">
        <v>1387</v>
      </c>
      <c r="H1442" t="s">
        <v>385</v>
      </c>
      <c r="I1442" s="937" t="s">
        <v>491</v>
      </c>
      <c r="J1442" s="937" t="s">
        <v>447</v>
      </c>
      <c r="K1442" s="937" t="s">
        <v>6</v>
      </c>
      <c r="L1442" s="937" t="s">
        <v>45</v>
      </c>
      <c r="M1442" s="962" t="s">
        <v>166</v>
      </c>
      <c r="N1442" s="677">
        <f t="shared" ca="1" si="245"/>
        <v>0</v>
      </c>
      <c r="O1442" s="677">
        <f t="shared" ca="1" si="246"/>
        <v>0</v>
      </c>
      <c r="P1442" s="677">
        <f t="shared" ca="1" si="246"/>
        <v>0</v>
      </c>
      <c r="Q1442" s="677">
        <f t="shared" ca="1" si="246"/>
        <v>0</v>
      </c>
      <c r="R1442" s="677">
        <f t="shared" ca="1" si="246"/>
        <v>0</v>
      </c>
      <c r="S1442" s="677">
        <f t="shared" ca="1" si="246"/>
        <v>0</v>
      </c>
      <c r="T1442" s="677">
        <f t="shared" ca="1" si="246"/>
        <v>0</v>
      </c>
      <c r="U1442" s="677">
        <f t="shared" ca="1" si="246"/>
        <v>0</v>
      </c>
      <c r="V1442" s="677">
        <f t="shared" ca="1" si="246"/>
        <v>0</v>
      </c>
      <c r="W1442" s="677">
        <f t="shared" ca="1" si="247"/>
        <v>0</v>
      </c>
      <c r="X1442" s="677">
        <f t="shared" ca="1" si="246"/>
        <v>0</v>
      </c>
      <c r="Y1442" s="677">
        <f t="shared" ca="1" si="246"/>
        <v>0</v>
      </c>
      <c r="Z1442" s="677">
        <f t="shared" ca="1" si="246"/>
        <v>0</v>
      </c>
      <c r="AA1442" t="str">
        <f t="shared" si="241"/>
        <v>ASR_COMP</v>
      </c>
      <c r="AB1442" s="957">
        <f t="shared" si="242"/>
        <v>44682</v>
      </c>
      <c r="AC1442" t="str">
        <f t="shared" si="243"/>
        <v>Unaudited</v>
      </c>
    </row>
    <row r="1443" spans="1:29" x14ac:dyDescent="0.25">
      <c r="A1443" t="s">
        <v>423</v>
      </c>
      <c r="B1443" t="s">
        <v>1388</v>
      </c>
      <c r="C1443" t="s">
        <v>1389</v>
      </c>
      <c r="D1443">
        <v>1900</v>
      </c>
      <c r="E1443" s="957">
        <v>1</v>
      </c>
      <c r="F1443" t="s">
        <v>1034</v>
      </c>
      <c r="G1443" s="957" t="s">
        <v>1387</v>
      </c>
      <c r="H1443" t="s">
        <v>385</v>
      </c>
      <c r="I1443" s="937" t="s">
        <v>491</v>
      </c>
      <c r="J1443" s="937" t="s">
        <v>447</v>
      </c>
      <c r="K1443" s="937" t="s">
        <v>6</v>
      </c>
      <c r="L1443" s="945" t="s">
        <v>46</v>
      </c>
      <c r="M1443" s="960" t="s">
        <v>167</v>
      </c>
      <c r="N1443" s="677">
        <f t="shared" ca="1" si="245"/>
        <v>0</v>
      </c>
      <c r="O1443" s="677">
        <f t="shared" ca="1" si="246"/>
        <v>0</v>
      </c>
      <c r="P1443" s="677">
        <f t="shared" ca="1" si="246"/>
        <v>0</v>
      </c>
      <c r="Q1443" s="677">
        <f t="shared" ca="1" si="246"/>
        <v>0</v>
      </c>
      <c r="R1443" s="677">
        <f t="shared" ca="1" si="246"/>
        <v>0</v>
      </c>
      <c r="S1443" s="677">
        <f t="shared" ca="1" si="246"/>
        <v>0</v>
      </c>
      <c r="T1443" s="677">
        <f t="shared" ca="1" si="246"/>
        <v>0</v>
      </c>
      <c r="U1443" s="677">
        <f t="shared" ca="1" si="246"/>
        <v>0</v>
      </c>
      <c r="V1443" s="677">
        <f t="shared" ca="1" si="246"/>
        <v>0</v>
      </c>
      <c r="W1443" s="677">
        <f t="shared" ca="1" si="247"/>
        <v>0</v>
      </c>
      <c r="X1443" s="677">
        <f t="shared" ca="1" si="246"/>
        <v>0</v>
      </c>
      <c r="Y1443" s="677">
        <f t="shared" ca="1" si="246"/>
        <v>0</v>
      </c>
      <c r="Z1443" s="677">
        <f t="shared" ca="1" si="246"/>
        <v>-6178.6078936435624</v>
      </c>
      <c r="AA1443" t="str">
        <f t="shared" si="241"/>
        <v>ASR_COMP</v>
      </c>
      <c r="AB1443" s="957">
        <f t="shared" si="242"/>
        <v>44682</v>
      </c>
      <c r="AC1443" t="str">
        <f t="shared" si="243"/>
        <v>Unaudited</v>
      </c>
    </row>
    <row r="1444" spans="1:29" x14ac:dyDescent="0.25">
      <c r="A1444" t="s">
        <v>423</v>
      </c>
      <c r="B1444" t="s">
        <v>1388</v>
      </c>
      <c r="C1444" t="s">
        <v>1389</v>
      </c>
      <c r="D1444">
        <v>1900</v>
      </c>
      <c r="E1444" s="957">
        <v>1</v>
      </c>
      <c r="F1444" t="s">
        <v>1034</v>
      </c>
      <c r="G1444" s="957" t="s">
        <v>1387</v>
      </c>
      <c r="H1444" t="s">
        <v>385</v>
      </c>
      <c r="I1444" s="962" t="s">
        <v>491</v>
      </c>
      <c r="J1444" s="962" t="s">
        <v>447</v>
      </c>
      <c r="K1444" s="962" t="s">
        <v>6</v>
      </c>
      <c r="L1444" s="937" t="s">
        <v>168</v>
      </c>
      <c r="M1444" s="962" t="s">
        <v>464</v>
      </c>
      <c r="N1444" s="677">
        <f t="shared" ca="1" si="245"/>
        <v>0</v>
      </c>
      <c r="O1444" s="677">
        <f t="shared" ca="1" si="246"/>
        <v>0</v>
      </c>
      <c r="P1444" s="677">
        <f t="shared" ca="1" si="246"/>
        <v>0</v>
      </c>
      <c r="Q1444" s="677">
        <f t="shared" ca="1" si="246"/>
        <v>0</v>
      </c>
      <c r="R1444" s="677">
        <f t="shared" ca="1" si="246"/>
        <v>0</v>
      </c>
      <c r="S1444" s="677">
        <f t="shared" ca="1" si="246"/>
        <v>0</v>
      </c>
      <c r="T1444" s="677">
        <f t="shared" ca="1" si="246"/>
        <v>0</v>
      </c>
      <c r="U1444" s="677">
        <f t="shared" ca="1" si="246"/>
        <v>0</v>
      </c>
      <c r="V1444" s="677">
        <f t="shared" ca="1" si="246"/>
        <v>0</v>
      </c>
      <c r="W1444" s="677">
        <f t="shared" ca="1" si="247"/>
        <v>0</v>
      </c>
      <c r="X1444" s="677">
        <f t="shared" ca="1" si="246"/>
        <v>0</v>
      </c>
      <c r="Y1444" s="677">
        <f t="shared" ca="1" si="246"/>
        <v>0</v>
      </c>
      <c r="Z1444" s="677">
        <f t="shared" ca="1" si="246"/>
        <v>-1391.8530144350507</v>
      </c>
      <c r="AA1444" t="str">
        <f t="shared" si="241"/>
        <v>ASR_COMP</v>
      </c>
      <c r="AB1444" s="957">
        <f t="shared" si="242"/>
        <v>44682</v>
      </c>
      <c r="AC1444" t="str">
        <f t="shared" si="243"/>
        <v>Unaudited</v>
      </c>
    </row>
    <row r="1445" spans="1:29" x14ac:dyDescent="0.25">
      <c r="A1445" t="s">
        <v>423</v>
      </c>
      <c r="B1445" t="s">
        <v>1388</v>
      </c>
      <c r="C1445" t="s">
        <v>1389</v>
      </c>
      <c r="D1445">
        <v>1900</v>
      </c>
      <c r="E1445" s="957">
        <v>1</v>
      </c>
      <c r="F1445" t="s">
        <v>1034</v>
      </c>
      <c r="G1445" s="957" t="s">
        <v>1387</v>
      </c>
      <c r="H1445" t="s">
        <v>385</v>
      </c>
      <c r="I1445" s="937" t="s">
        <v>491</v>
      </c>
      <c r="J1445" s="937" t="s">
        <v>447</v>
      </c>
      <c r="K1445" s="937" t="s">
        <v>437</v>
      </c>
      <c r="L1445" s="937" t="s">
        <v>123</v>
      </c>
      <c r="M1445" s="962" t="s">
        <v>32</v>
      </c>
      <c r="N1445" s="677">
        <f t="shared" ca="1" si="245"/>
        <v>0</v>
      </c>
      <c r="O1445" s="677">
        <f t="shared" ca="1" si="246"/>
        <v>0</v>
      </c>
      <c r="P1445" s="677">
        <f t="shared" ca="1" si="246"/>
        <v>0</v>
      </c>
      <c r="Q1445" s="677">
        <f t="shared" ca="1" si="246"/>
        <v>0</v>
      </c>
      <c r="R1445" s="677">
        <f t="shared" ca="1" si="246"/>
        <v>0</v>
      </c>
      <c r="S1445" s="677">
        <f t="shared" ca="1" si="246"/>
        <v>0</v>
      </c>
      <c r="T1445" s="677">
        <f t="shared" ca="1" si="246"/>
        <v>0</v>
      </c>
      <c r="U1445" s="677">
        <f t="shared" ca="1" si="246"/>
        <v>0</v>
      </c>
      <c r="V1445" s="677">
        <f t="shared" ca="1" si="246"/>
        <v>0</v>
      </c>
      <c r="W1445" s="677">
        <f t="shared" ca="1" si="247"/>
        <v>0</v>
      </c>
      <c r="X1445" s="677">
        <f t="shared" ca="1" si="246"/>
        <v>0</v>
      </c>
      <c r="Y1445" s="677">
        <f t="shared" ca="1" si="246"/>
        <v>0</v>
      </c>
      <c r="Z1445" s="677">
        <f t="shared" ca="1" si="246"/>
        <v>0</v>
      </c>
      <c r="AA1445" t="str">
        <f t="shared" si="241"/>
        <v>ASR_COMP</v>
      </c>
      <c r="AB1445" s="957">
        <f t="shared" si="242"/>
        <v>44682</v>
      </c>
      <c r="AC1445" t="str">
        <f t="shared" si="243"/>
        <v>Unaudited</v>
      </c>
    </row>
    <row r="1446" spans="1:29" x14ac:dyDescent="0.25">
      <c r="A1446" t="s">
        <v>423</v>
      </c>
      <c r="B1446" t="s">
        <v>1388</v>
      </c>
      <c r="C1446" t="s">
        <v>1389</v>
      </c>
      <c r="D1446">
        <v>1900</v>
      </c>
      <c r="E1446" s="957">
        <v>1</v>
      </c>
      <c r="F1446" t="s">
        <v>1034</v>
      </c>
      <c r="G1446" s="957" t="s">
        <v>1387</v>
      </c>
      <c r="H1446" t="s">
        <v>385</v>
      </c>
      <c r="I1446" s="937" t="s">
        <v>491</v>
      </c>
      <c r="J1446" s="937" t="s">
        <v>447</v>
      </c>
      <c r="K1446" s="937" t="s">
        <v>437</v>
      </c>
      <c r="L1446" s="937" t="s">
        <v>946</v>
      </c>
      <c r="M1446" s="962" t="s">
        <v>938</v>
      </c>
      <c r="N1446" s="677">
        <f t="shared" ca="1" si="245"/>
        <v>0</v>
      </c>
      <c r="O1446" s="677">
        <f t="shared" ca="1" si="246"/>
        <v>0</v>
      </c>
      <c r="P1446" s="677">
        <f t="shared" ca="1" si="246"/>
        <v>0</v>
      </c>
      <c r="Q1446" s="677">
        <f t="shared" ca="1" si="246"/>
        <v>0</v>
      </c>
      <c r="R1446" s="677">
        <f t="shared" ca="1" si="246"/>
        <v>0</v>
      </c>
      <c r="S1446" s="677">
        <f t="shared" ca="1" si="246"/>
        <v>0</v>
      </c>
      <c r="T1446" s="677">
        <f t="shared" ca="1" si="246"/>
        <v>0</v>
      </c>
      <c r="U1446" s="677">
        <f t="shared" ca="1" si="246"/>
        <v>0</v>
      </c>
      <c r="V1446" s="677">
        <f t="shared" ca="1" si="246"/>
        <v>0</v>
      </c>
      <c r="W1446" s="677">
        <f t="shared" ca="1" si="247"/>
        <v>0</v>
      </c>
      <c r="X1446" s="677">
        <f t="shared" ca="1" si="246"/>
        <v>0</v>
      </c>
      <c r="Y1446" s="677">
        <f t="shared" ca="1" si="246"/>
        <v>0</v>
      </c>
      <c r="Z1446" s="677">
        <f t="shared" ca="1" si="246"/>
        <v>0</v>
      </c>
      <c r="AA1446" t="str">
        <f t="shared" si="241"/>
        <v>ASR_COMP</v>
      </c>
      <c r="AB1446" s="957">
        <f t="shared" si="242"/>
        <v>44682</v>
      </c>
      <c r="AC1446" t="str">
        <f t="shared" si="243"/>
        <v>Unaudited</v>
      </c>
    </row>
    <row r="1447" spans="1:29" x14ac:dyDescent="0.25">
      <c r="A1447" t="s">
        <v>423</v>
      </c>
      <c r="B1447" t="s">
        <v>1388</v>
      </c>
      <c r="C1447" t="s">
        <v>1389</v>
      </c>
      <c r="D1447">
        <v>1900</v>
      </c>
      <c r="E1447" s="957">
        <v>1</v>
      </c>
      <c r="F1447" t="s">
        <v>1034</v>
      </c>
      <c r="G1447" s="957" t="s">
        <v>1387</v>
      </c>
      <c r="H1447" t="s">
        <v>385</v>
      </c>
      <c r="I1447" s="937" t="s">
        <v>491</v>
      </c>
      <c r="J1447" s="937" t="s">
        <v>447</v>
      </c>
      <c r="K1447" s="937" t="s">
        <v>437</v>
      </c>
      <c r="L1447" s="937" t="s">
        <v>170</v>
      </c>
      <c r="M1447" s="962" t="s">
        <v>40</v>
      </c>
      <c r="N1447" s="677">
        <f t="shared" ca="1" si="245"/>
        <v>0</v>
      </c>
      <c r="O1447" s="677">
        <f t="shared" ca="1" si="246"/>
        <v>0</v>
      </c>
      <c r="P1447" s="677">
        <f t="shared" ca="1" si="246"/>
        <v>0</v>
      </c>
      <c r="Q1447" s="677">
        <f t="shared" ca="1" si="246"/>
        <v>0</v>
      </c>
      <c r="R1447" s="677">
        <f t="shared" ca="1" si="246"/>
        <v>0</v>
      </c>
      <c r="S1447" s="677">
        <f t="shared" ca="1" si="246"/>
        <v>0</v>
      </c>
      <c r="T1447" s="677">
        <f t="shared" ca="1" si="246"/>
        <v>0</v>
      </c>
      <c r="U1447" s="677">
        <f t="shared" ca="1" si="246"/>
        <v>0</v>
      </c>
      <c r="V1447" s="677">
        <f t="shared" ca="1" si="246"/>
        <v>0</v>
      </c>
      <c r="W1447" s="677">
        <f t="shared" ca="1" si="247"/>
        <v>0</v>
      </c>
      <c r="X1447" s="677">
        <f t="shared" ca="1" si="246"/>
        <v>0</v>
      </c>
      <c r="Y1447" s="677">
        <f t="shared" ca="1" si="246"/>
        <v>0</v>
      </c>
      <c r="Z1447" s="677">
        <f t="shared" ca="1" si="246"/>
        <v>0</v>
      </c>
      <c r="AA1447" t="str">
        <f t="shared" si="241"/>
        <v>ASR_COMP</v>
      </c>
      <c r="AB1447" s="957">
        <f t="shared" si="242"/>
        <v>44682</v>
      </c>
      <c r="AC1447" t="str">
        <f t="shared" si="243"/>
        <v>Unaudited</v>
      </c>
    </row>
    <row r="1448" spans="1:29" x14ac:dyDescent="0.25">
      <c r="A1448" t="s">
        <v>423</v>
      </c>
      <c r="B1448" t="s">
        <v>1388</v>
      </c>
      <c r="C1448" t="s">
        <v>1389</v>
      </c>
      <c r="D1448">
        <v>1900</v>
      </c>
      <c r="E1448" s="957">
        <v>1</v>
      </c>
      <c r="F1448" t="s">
        <v>1034</v>
      </c>
      <c r="G1448" s="957" t="s">
        <v>1387</v>
      </c>
      <c r="H1448" t="s">
        <v>385</v>
      </c>
      <c r="I1448" s="937" t="s">
        <v>491</v>
      </c>
      <c r="J1448" s="937" t="s">
        <v>447</v>
      </c>
      <c r="K1448" s="937" t="s">
        <v>437</v>
      </c>
      <c r="L1448" s="945" t="s">
        <v>171</v>
      </c>
      <c r="M1448" s="960" t="s">
        <v>332</v>
      </c>
      <c r="N1448" s="677">
        <f t="shared" ca="1" si="245"/>
        <v>0</v>
      </c>
      <c r="O1448" s="677">
        <f t="shared" ca="1" si="246"/>
        <v>0</v>
      </c>
      <c r="P1448" s="677">
        <f t="shared" ca="1" si="246"/>
        <v>0</v>
      </c>
      <c r="Q1448" s="677">
        <f t="shared" ca="1" si="246"/>
        <v>0</v>
      </c>
      <c r="R1448" s="677">
        <f t="shared" ca="1" si="246"/>
        <v>0</v>
      </c>
      <c r="S1448" s="677">
        <f t="shared" ca="1" si="246"/>
        <v>0</v>
      </c>
      <c r="T1448" s="677">
        <f t="shared" ca="1" si="246"/>
        <v>0</v>
      </c>
      <c r="U1448" s="677">
        <f t="shared" ca="1" si="246"/>
        <v>0</v>
      </c>
      <c r="V1448" s="677">
        <f t="shared" ca="1" si="246"/>
        <v>0</v>
      </c>
      <c r="W1448" s="677">
        <f t="shared" ca="1" si="247"/>
        <v>0</v>
      </c>
      <c r="X1448" s="677">
        <f t="shared" ca="1" si="246"/>
        <v>0</v>
      </c>
      <c r="Y1448" s="677">
        <f t="shared" ca="1" si="246"/>
        <v>0</v>
      </c>
      <c r="Z1448" s="677">
        <f t="shared" ca="1" si="246"/>
        <v>0</v>
      </c>
      <c r="AA1448" t="str">
        <f t="shared" si="241"/>
        <v>ASR_COMP</v>
      </c>
      <c r="AB1448" s="957">
        <f t="shared" si="242"/>
        <v>44682</v>
      </c>
      <c r="AC1448" t="str">
        <f t="shared" si="243"/>
        <v>Unaudited</v>
      </c>
    </row>
    <row r="1449" spans="1:29" x14ac:dyDescent="0.25">
      <c r="A1449" t="s">
        <v>423</v>
      </c>
      <c r="B1449" t="s">
        <v>1388</v>
      </c>
      <c r="C1449" t="s">
        <v>1389</v>
      </c>
      <c r="D1449">
        <v>1900</v>
      </c>
      <c r="E1449" s="957">
        <v>1</v>
      </c>
      <c r="F1449" t="s">
        <v>1034</v>
      </c>
      <c r="G1449" s="957" t="s">
        <v>1387</v>
      </c>
      <c r="H1449" t="s">
        <v>385</v>
      </c>
      <c r="I1449" s="962" t="s">
        <v>491</v>
      </c>
      <c r="J1449" s="962" t="s">
        <v>453</v>
      </c>
      <c r="K1449" s="962" t="s">
        <v>438</v>
      </c>
      <c r="L1449" s="937" t="s">
        <v>124</v>
      </c>
      <c r="M1449" s="962" t="s">
        <v>27</v>
      </c>
      <c r="N1449" s="677">
        <f t="shared" ca="1" si="245"/>
        <v>0</v>
      </c>
      <c r="O1449" s="677">
        <f t="shared" ca="1" si="246"/>
        <v>0</v>
      </c>
      <c r="P1449" s="677">
        <f t="shared" ca="1" si="246"/>
        <v>0</v>
      </c>
      <c r="Q1449" s="677">
        <f t="shared" ca="1" si="246"/>
        <v>0</v>
      </c>
      <c r="R1449" s="677">
        <f t="shared" ca="1" si="246"/>
        <v>0</v>
      </c>
      <c r="S1449" s="677">
        <f t="shared" ca="1" si="246"/>
        <v>0</v>
      </c>
      <c r="T1449" s="677">
        <f t="shared" ca="1" si="246"/>
        <v>0</v>
      </c>
      <c r="U1449" s="677">
        <f t="shared" ca="1" si="246"/>
        <v>0</v>
      </c>
      <c r="V1449" s="677">
        <f t="shared" ca="1" si="246"/>
        <v>0</v>
      </c>
      <c r="W1449" s="677">
        <f t="shared" ca="1" si="247"/>
        <v>0</v>
      </c>
      <c r="X1449" s="677">
        <f t="shared" ca="1" si="246"/>
        <v>0</v>
      </c>
      <c r="Y1449" s="677">
        <f t="shared" ca="1" si="246"/>
        <v>0</v>
      </c>
      <c r="Z1449" s="677">
        <f t="shared" ca="1" si="246"/>
        <v>0</v>
      </c>
      <c r="AA1449" t="str">
        <f t="shared" si="241"/>
        <v>ASR_COMP</v>
      </c>
      <c r="AB1449" s="957">
        <f t="shared" si="242"/>
        <v>44682</v>
      </c>
      <c r="AC1449" t="str">
        <f t="shared" si="243"/>
        <v>Unaudited</v>
      </c>
    </row>
    <row r="1450" spans="1:29" x14ac:dyDescent="0.25">
      <c r="A1450" t="s">
        <v>423</v>
      </c>
      <c r="B1450" t="s">
        <v>1388</v>
      </c>
      <c r="C1450" t="s">
        <v>1389</v>
      </c>
      <c r="D1450">
        <v>1900</v>
      </c>
      <c r="E1450" s="957">
        <v>1</v>
      </c>
      <c r="F1450" t="s">
        <v>1034</v>
      </c>
      <c r="G1450" s="957" t="s">
        <v>1387</v>
      </c>
      <c r="H1450" t="s">
        <v>385</v>
      </c>
      <c r="I1450" s="937" t="s">
        <v>491</v>
      </c>
      <c r="J1450" s="937" t="s">
        <v>453</v>
      </c>
      <c r="K1450" s="937" t="s">
        <v>438</v>
      </c>
      <c r="L1450" s="937" t="s">
        <v>125</v>
      </c>
      <c r="M1450" s="962" t="s">
        <v>100</v>
      </c>
      <c r="N1450" s="677">
        <f t="shared" ca="1" si="245"/>
        <v>0</v>
      </c>
      <c r="O1450" s="677">
        <f t="shared" ca="1" si="246"/>
        <v>0</v>
      </c>
      <c r="P1450" s="677">
        <f t="shared" ca="1" si="246"/>
        <v>0</v>
      </c>
      <c r="Q1450" s="677">
        <f t="shared" ca="1" si="246"/>
        <v>0</v>
      </c>
      <c r="R1450" s="677">
        <f t="shared" ca="1" si="246"/>
        <v>0</v>
      </c>
      <c r="S1450" s="677">
        <f t="shared" ca="1" si="246"/>
        <v>0</v>
      </c>
      <c r="T1450" s="677">
        <f t="shared" ca="1" si="246"/>
        <v>0</v>
      </c>
      <c r="U1450" s="677">
        <f t="shared" ca="1" si="246"/>
        <v>0</v>
      </c>
      <c r="V1450" s="677">
        <f t="shared" ca="1" si="246"/>
        <v>0</v>
      </c>
      <c r="W1450" s="677">
        <f t="shared" ca="1" si="247"/>
        <v>0</v>
      </c>
      <c r="X1450" s="677">
        <f t="shared" ca="1" si="246"/>
        <v>0</v>
      </c>
      <c r="Y1450" s="677">
        <f t="shared" ca="1" si="246"/>
        <v>0</v>
      </c>
      <c r="Z1450" s="677">
        <f t="shared" ca="1" si="246"/>
        <v>0</v>
      </c>
      <c r="AA1450" t="str">
        <f t="shared" si="241"/>
        <v>ASR_COMP</v>
      </c>
      <c r="AB1450" s="957">
        <f t="shared" si="242"/>
        <v>44682</v>
      </c>
      <c r="AC1450" t="str">
        <f t="shared" si="243"/>
        <v>Unaudited</v>
      </c>
    </row>
    <row r="1451" spans="1:29" x14ac:dyDescent="0.25">
      <c r="A1451" t="s">
        <v>423</v>
      </c>
      <c r="B1451" t="s">
        <v>1388</v>
      </c>
      <c r="C1451" t="s">
        <v>1389</v>
      </c>
      <c r="D1451">
        <v>1900</v>
      </c>
      <c r="E1451" s="957">
        <v>1</v>
      </c>
      <c r="F1451" t="s">
        <v>1034</v>
      </c>
      <c r="G1451" s="957" t="s">
        <v>1387</v>
      </c>
      <c r="H1451" t="s">
        <v>385</v>
      </c>
      <c r="I1451" s="937" t="s">
        <v>491</v>
      </c>
      <c r="J1451" s="937" t="s">
        <v>453</v>
      </c>
      <c r="K1451" s="937" t="s">
        <v>438</v>
      </c>
      <c r="L1451" s="937" t="s">
        <v>126</v>
      </c>
      <c r="M1451" s="962" t="s">
        <v>101</v>
      </c>
      <c r="N1451" s="677">
        <f t="shared" ca="1" si="245"/>
        <v>0</v>
      </c>
      <c r="O1451" s="677">
        <f t="shared" ca="1" si="246"/>
        <v>0</v>
      </c>
      <c r="P1451" s="677">
        <f t="shared" ca="1" si="246"/>
        <v>0</v>
      </c>
      <c r="Q1451" s="677">
        <f t="shared" ca="1" si="246"/>
        <v>0</v>
      </c>
      <c r="R1451" s="677">
        <f t="shared" ca="1" si="246"/>
        <v>0</v>
      </c>
      <c r="S1451" s="677">
        <f t="shared" ca="1" si="246"/>
        <v>0</v>
      </c>
      <c r="T1451" s="677">
        <f t="shared" ca="1" si="246"/>
        <v>0</v>
      </c>
      <c r="U1451" s="677">
        <f t="shared" ca="1" si="246"/>
        <v>0</v>
      </c>
      <c r="V1451" s="677">
        <f t="shared" ca="1" si="246"/>
        <v>0</v>
      </c>
      <c r="W1451" s="677">
        <f t="shared" ca="1" si="247"/>
        <v>0</v>
      </c>
      <c r="X1451" s="677">
        <f t="shared" ca="1" si="246"/>
        <v>0</v>
      </c>
      <c r="Y1451" s="677">
        <f t="shared" ca="1" si="246"/>
        <v>0</v>
      </c>
      <c r="Z1451" s="677">
        <f t="shared" ca="1" si="246"/>
        <v>0</v>
      </c>
      <c r="AA1451" t="str">
        <f t="shared" si="241"/>
        <v>ASR_COMP</v>
      </c>
      <c r="AB1451" s="957">
        <f t="shared" si="242"/>
        <v>44682</v>
      </c>
      <c r="AC1451" t="str">
        <f t="shared" si="243"/>
        <v>Unaudited</v>
      </c>
    </row>
    <row r="1452" spans="1:29" x14ac:dyDescent="0.25">
      <c r="A1452" t="s">
        <v>423</v>
      </c>
      <c r="B1452" t="s">
        <v>1388</v>
      </c>
      <c r="C1452" t="s">
        <v>1389</v>
      </c>
      <c r="D1452">
        <v>1900</v>
      </c>
      <c r="E1452" s="957">
        <v>1</v>
      </c>
      <c r="F1452" t="s">
        <v>1034</v>
      </c>
      <c r="G1452" s="957" t="s">
        <v>1387</v>
      </c>
      <c r="H1452" t="s">
        <v>385</v>
      </c>
      <c r="I1452" s="937" t="s">
        <v>491</v>
      </c>
      <c r="J1452" s="937" t="s">
        <v>453</v>
      </c>
      <c r="K1452" s="937" t="s">
        <v>438</v>
      </c>
      <c r="L1452" s="937" t="s">
        <v>127</v>
      </c>
      <c r="M1452" s="962" t="s">
        <v>102</v>
      </c>
      <c r="N1452" s="677">
        <f t="shared" ca="1" si="245"/>
        <v>0</v>
      </c>
      <c r="O1452" s="677">
        <f t="shared" ca="1" si="246"/>
        <v>0</v>
      </c>
      <c r="P1452" s="677">
        <f t="shared" ca="1" si="246"/>
        <v>0</v>
      </c>
      <c r="Q1452" s="677">
        <f t="shared" ca="1" si="246"/>
        <v>0</v>
      </c>
      <c r="R1452" s="677">
        <f t="shared" ca="1" si="246"/>
        <v>0</v>
      </c>
      <c r="S1452" s="677">
        <f t="shared" ca="1" si="246"/>
        <v>0</v>
      </c>
      <c r="T1452" s="677">
        <f t="shared" ca="1" si="246"/>
        <v>0</v>
      </c>
      <c r="U1452" s="677">
        <f t="shared" ca="1" si="246"/>
        <v>0</v>
      </c>
      <c r="V1452" s="677">
        <f t="shared" ca="1" si="246"/>
        <v>0</v>
      </c>
      <c r="W1452" s="677">
        <f t="shared" ca="1" si="247"/>
        <v>0</v>
      </c>
      <c r="X1452" s="677">
        <f t="shared" ca="1" si="246"/>
        <v>0</v>
      </c>
      <c r="Y1452" s="677">
        <f t="shared" ca="1" si="246"/>
        <v>0</v>
      </c>
      <c r="Z1452" s="677">
        <f t="shared" ca="1" si="246"/>
        <v>0</v>
      </c>
      <c r="AA1452" t="str">
        <f t="shared" si="241"/>
        <v>ASR_COMP</v>
      </c>
      <c r="AB1452" s="957">
        <f t="shared" si="242"/>
        <v>44682</v>
      </c>
      <c r="AC1452" t="str">
        <f t="shared" si="243"/>
        <v>Unaudited</v>
      </c>
    </row>
    <row r="1453" spans="1:29" x14ac:dyDescent="0.25">
      <c r="A1453" t="s">
        <v>423</v>
      </c>
      <c r="B1453" t="s">
        <v>1388</v>
      </c>
      <c r="C1453" t="s">
        <v>1389</v>
      </c>
      <c r="D1453">
        <v>1900</v>
      </c>
      <c r="E1453" s="957">
        <v>1</v>
      </c>
      <c r="F1453" t="s">
        <v>1034</v>
      </c>
      <c r="G1453" s="957" t="s">
        <v>1387</v>
      </c>
      <c r="H1453" t="s">
        <v>385</v>
      </c>
      <c r="I1453" s="937" t="s">
        <v>491</v>
      </c>
      <c r="J1453" s="937" t="s">
        <v>453</v>
      </c>
      <c r="K1453" s="937" t="s">
        <v>438</v>
      </c>
      <c r="L1453" s="945" t="s">
        <v>128</v>
      </c>
      <c r="M1453" s="960" t="s">
        <v>103</v>
      </c>
      <c r="N1453" s="677">
        <f t="shared" ca="1" si="245"/>
        <v>0</v>
      </c>
      <c r="O1453" s="677">
        <f t="shared" ca="1" si="246"/>
        <v>0</v>
      </c>
      <c r="P1453" s="677">
        <f t="shared" ca="1" si="246"/>
        <v>0</v>
      </c>
      <c r="Q1453" s="677">
        <f t="shared" ca="1" si="246"/>
        <v>0</v>
      </c>
      <c r="R1453" s="677">
        <f t="shared" ca="1" si="246"/>
        <v>0</v>
      </c>
      <c r="S1453" s="677">
        <f t="shared" ca="1" si="246"/>
        <v>0</v>
      </c>
      <c r="T1453" s="677">
        <f t="shared" ca="1" si="246"/>
        <v>0</v>
      </c>
      <c r="U1453" s="677">
        <f t="shared" ca="1" si="246"/>
        <v>0</v>
      </c>
      <c r="V1453" s="677">
        <f t="shared" ca="1" si="246"/>
        <v>0</v>
      </c>
      <c r="W1453" s="677">
        <f t="shared" ca="1" si="247"/>
        <v>0</v>
      </c>
      <c r="X1453" s="677">
        <f t="shared" ca="1" si="246"/>
        <v>0</v>
      </c>
      <c r="Y1453" s="677">
        <f t="shared" ca="1" si="246"/>
        <v>0</v>
      </c>
      <c r="Z1453" s="677">
        <f t="shared" ca="1" si="246"/>
        <v>0</v>
      </c>
      <c r="AA1453" t="str">
        <f t="shared" si="241"/>
        <v>ASR_COMP</v>
      </c>
      <c r="AB1453" s="957">
        <f t="shared" si="242"/>
        <v>44682</v>
      </c>
      <c r="AC1453" t="str">
        <f t="shared" si="243"/>
        <v>Unaudited</v>
      </c>
    </row>
    <row r="1454" spans="1:29" x14ac:dyDescent="0.25">
      <c r="A1454" t="s">
        <v>423</v>
      </c>
      <c r="B1454" t="s">
        <v>1388</v>
      </c>
      <c r="C1454" t="s">
        <v>1389</v>
      </c>
      <c r="D1454">
        <v>1900</v>
      </c>
      <c r="E1454" s="957">
        <v>1</v>
      </c>
      <c r="F1454" t="s">
        <v>1034</v>
      </c>
      <c r="G1454" s="957" t="s">
        <v>1387</v>
      </c>
      <c r="H1454" t="s">
        <v>385</v>
      </c>
      <c r="I1454" s="962" t="s">
        <v>491</v>
      </c>
      <c r="J1454" s="962" t="s">
        <v>453</v>
      </c>
      <c r="K1454" s="962" t="s">
        <v>438</v>
      </c>
      <c r="L1454" s="937" t="s">
        <v>129</v>
      </c>
      <c r="M1454" s="962" t="s">
        <v>28</v>
      </c>
      <c r="N1454" s="677">
        <f t="shared" ca="1" si="245"/>
        <v>0</v>
      </c>
      <c r="O1454" s="677">
        <f t="shared" ca="1" si="246"/>
        <v>0</v>
      </c>
      <c r="P1454" s="677">
        <f t="shared" ca="1" si="246"/>
        <v>0</v>
      </c>
      <c r="Q1454" s="677">
        <f t="shared" ca="1" si="246"/>
        <v>0</v>
      </c>
      <c r="R1454" s="677">
        <f t="shared" ca="1" si="246"/>
        <v>0</v>
      </c>
      <c r="S1454" s="677">
        <f t="shared" ca="1" si="246"/>
        <v>0</v>
      </c>
      <c r="T1454" s="677">
        <f t="shared" ca="1" si="246"/>
        <v>0</v>
      </c>
      <c r="U1454" s="677">
        <f t="shared" ca="1" si="246"/>
        <v>0</v>
      </c>
      <c r="V1454" s="677">
        <f t="shared" ca="1" si="246"/>
        <v>0</v>
      </c>
      <c r="W1454" s="677">
        <f t="shared" ca="1" si="247"/>
        <v>0</v>
      </c>
      <c r="X1454" s="677">
        <f t="shared" ca="1" si="246"/>
        <v>0</v>
      </c>
      <c r="Y1454" s="677">
        <f t="shared" ca="1" si="246"/>
        <v>0</v>
      </c>
      <c r="Z1454" s="677">
        <f t="shared" ca="1" si="246"/>
        <v>0</v>
      </c>
      <c r="AA1454" t="str">
        <f t="shared" si="241"/>
        <v>ASR_COMP</v>
      </c>
      <c r="AB1454" s="957">
        <f t="shared" si="242"/>
        <v>44682</v>
      </c>
      <c r="AC1454" t="str">
        <f t="shared" si="243"/>
        <v>Unaudited</v>
      </c>
    </row>
    <row r="1455" spans="1:29" x14ac:dyDescent="0.25">
      <c r="A1455" t="s">
        <v>423</v>
      </c>
      <c r="B1455" t="s">
        <v>1388</v>
      </c>
      <c r="C1455" t="s">
        <v>1389</v>
      </c>
      <c r="D1455">
        <v>1900</v>
      </c>
      <c r="E1455" s="957">
        <v>1</v>
      </c>
      <c r="F1455" t="s">
        <v>1034</v>
      </c>
      <c r="G1455" s="957" t="s">
        <v>1387</v>
      </c>
      <c r="H1455" t="s">
        <v>385</v>
      </c>
      <c r="I1455" s="937" t="s">
        <v>491</v>
      </c>
      <c r="J1455" s="937" t="s">
        <v>439</v>
      </c>
      <c r="K1455" s="937" t="s">
        <v>439</v>
      </c>
      <c r="L1455" s="937" t="s">
        <v>131</v>
      </c>
      <c r="M1455" s="962" t="s">
        <v>329</v>
      </c>
      <c r="N1455" s="677">
        <f t="shared" ca="1" si="245"/>
        <v>0</v>
      </c>
      <c r="O1455" s="677">
        <f t="shared" ca="1" si="246"/>
        <v>0</v>
      </c>
      <c r="P1455" s="677">
        <f t="shared" ca="1" si="246"/>
        <v>0</v>
      </c>
      <c r="Q1455" s="677">
        <f t="shared" ca="1" si="246"/>
        <v>0</v>
      </c>
      <c r="R1455" s="677">
        <f t="shared" ca="1" si="246"/>
        <v>0</v>
      </c>
      <c r="S1455" s="677">
        <f t="shared" ca="1" si="246"/>
        <v>0</v>
      </c>
      <c r="T1455" s="677">
        <f t="shared" ca="1" si="246"/>
        <v>0</v>
      </c>
      <c r="U1455" s="677">
        <f t="shared" ca="1" si="246"/>
        <v>0</v>
      </c>
      <c r="V1455" s="677">
        <f t="shared" ca="1" si="246"/>
        <v>0</v>
      </c>
      <c r="W1455" s="677">
        <f t="shared" ca="1" si="247"/>
        <v>0</v>
      </c>
      <c r="X1455" s="677">
        <f t="shared" ca="1" si="246"/>
        <v>0</v>
      </c>
      <c r="Y1455" s="677">
        <f t="shared" ca="1" si="246"/>
        <v>0</v>
      </c>
      <c r="Z1455" s="677">
        <f t="shared" ca="1" si="246"/>
        <v>0</v>
      </c>
      <c r="AA1455" t="str">
        <f t="shared" si="241"/>
        <v>ASR_COMP</v>
      </c>
      <c r="AB1455" s="957">
        <f t="shared" si="242"/>
        <v>44682</v>
      </c>
      <c r="AC1455" t="str">
        <f t="shared" si="243"/>
        <v>Unaudited</v>
      </c>
    </row>
    <row r="1456" spans="1:29" x14ac:dyDescent="0.25">
      <c r="A1456" t="s">
        <v>423</v>
      </c>
      <c r="B1456" t="s">
        <v>1388</v>
      </c>
      <c r="C1456" t="s">
        <v>1389</v>
      </c>
      <c r="D1456">
        <v>1900</v>
      </c>
      <c r="E1456" s="957">
        <v>1</v>
      </c>
      <c r="F1456" t="s">
        <v>1034</v>
      </c>
      <c r="G1456" s="957" t="s">
        <v>1387</v>
      </c>
      <c r="H1456" t="s">
        <v>385</v>
      </c>
      <c r="I1456" s="937" t="s">
        <v>491</v>
      </c>
      <c r="J1456" s="937" t="s">
        <v>439</v>
      </c>
      <c r="K1456" s="937" t="s">
        <v>439</v>
      </c>
      <c r="L1456" s="937" t="s">
        <v>132</v>
      </c>
      <c r="M1456" s="962" t="s">
        <v>328</v>
      </c>
      <c r="N1456" s="677">
        <f t="shared" ca="1" si="245"/>
        <v>0</v>
      </c>
      <c r="O1456" s="677">
        <f t="shared" ca="1" si="246"/>
        <v>0</v>
      </c>
      <c r="P1456" s="677">
        <f t="shared" ca="1" si="246"/>
        <v>0</v>
      </c>
      <c r="Q1456" s="677">
        <f t="shared" ca="1" si="246"/>
        <v>0</v>
      </c>
      <c r="R1456" s="677">
        <f t="shared" ca="1" si="246"/>
        <v>0</v>
      </c>
      <c r="S1456" s="677">
        <f t="shared" ca="1" si="246"/>
        <v>0</v>
      </c>
      <c r="T1456" s="677">
        <f t="shared" ca="1" si="246"/>
        <v>0</v>
      </c>
      <c r="U1456" s="677">
        <f t="shared" ca="1" si="246"/>
        <v>0</v>
      </c>
      <c r="V1456" s="677">
        <f t="shared" ca="1" si="246"/>
        <v>0</v>
      </c>
      <c r="W1456" s="677">
        <f t="shared" ca="1" si="247"/>
        <v>0</v>
      </c>
      <c r="X1456" s="677">
        <f t="shared" ca="1" si="246"/>
        <v>0</v>
      </c>
      <c r="Y1456" s="677">
        <f t="shared" ca="1" si="246"/>
        <v>0</v>
      </c>
      <c r="Z1456" s="677">
        <f t="shared" ca="1" si="246"/>
        <v>0</v>
      </c>
      <c r="AA1456" t="str">
        <f t="shared" si="241"/>
        <v>ASR_COMP</v>
      </c>
      <c r="AB1456" s="957">
        <f t="shared" si="242"/>
        <v>44682</v>
      </c>
      <c r="AC1456" t="str">
        <f t="shared" si="243"/>
        <v>Unaudited</v>
      </c>
    </row>
    <row r="1457" spans="1:29" ht="30" x14ac:dyDescent="0.25">
      <c r="A1457" t="s">
        <v>423</v>
      </c>
      <c r="B1457" t="s">
        <v>1388</v>
      </c>
      <c r="C1457" t="s">
        <v>1389</v>
      </c>
      <c r="D1457">
        <v>1900</v>
      </c>
      <c r="E1457" s="957">
        <v>1</v>
      </c>
      <c r="F1457" t="s">
        <v>1034</v>
      </c>
      <c r="G1457" s="957" t="s">
        <v>1387</v>
      </c>
      <c r="H1457" t="s">
        <v>385</v>
      </c>
      <c r="I1457" s="937" t="s">
        <v>491</v>
      </c>
      <c r="J1457" s="937" t="s">
        <v>439</v>
      </c>
      <c r="K1457" s="937" t="s">
        <v>439</v>
      </c>
      <c r="L1457" s="937" t="s">
        <v>133</v>
      </c>
      <c r="M1457" s="962" t="s">
        <v>182</v>
      </c>
      <c r="N1457" s="677">
        <f t="shared" ca="1" si="245"/>
        <v>0</v>
      </c>
      <c r="O1457" s="677">
        <f t="shared" ca="1" si="246"/>
        <v>0</v>
      </c>
      <c r="P1457" s="677">
        <f t="shared" ca="1" si="246"/>
        <v>0</v>
      </c>
      <c r="Q1457" s="677">
        <f t="shared" ca="1" si="246"/>
        <v>0</v>
      </c>
      <c r="R1457" s="677">
        <f t="shared" ca="1" si="246"/>
        <v>0</v>
      </c>
      <c r="S1457" s="677">
        <f t="shared" ca="1" si="246"/>
        <v>0</v>
      </c>
      <c r="T1457" s="677">
        <f t="shared" ca="1" si="246"/>
        <v>0</v>
      </c>
      <c r="U1457" s="677">
        <f t="shared" ca="1" si="246"/>
        <v>0</v>
      </c>
      <c r="V1457" s="677">
        <f t="shared" ca="1" si="246"/>
        <v>0</v>
      </c>
      <c r="W1457" s="677">
        <f t="shared" ca="1" si="247"/>
        <v>0</v>
      </c>
      <c r="X1457" s="677">
        <f t="shared" ca="1" si="246"/>
        <v>0</v>
      </c>
      <c r="Y1457" s="677">
        <f t="shared" ca="1" si="246"/>
        <v>0</v>
      </c>
      <c r="Z1457" s="677">
        <f t="shared" ca="1" si="246"/>
        <v>0</v>
      </c>
      <c r="AA1457" t="str">
        <f t="shared" si="241"/>
        <v>ASR_COMP</v>
      </c>
      <c r="AB1457" s="957">
        <f t="shared" si="242"/>
        <v>44682</v>
      </c>
      <c r="AC1457" t="str">
        <f t="shared" si="243"/>
        <v>Unaudited</v>
      </c>
    </row>
    <row r="1458" spans="1:29" x14ac:dyDescent="0.25">
      <c r="A1458" t="s">
        <v>423</v>
      </c>
      <c r="B1458" t="s">
        <v>1388</v>
      </c>
      <c r="C1458" t="s">
        <v>1389</v>
      </c>
      <c r="D1458">
        <v>1900</v>
      </c>
      <c r="E1458" s="957">
        <v>1</v>
      </c>
      <c r="F1458" t="s">
        <v>1034</v>
      </c>
      <c r="G1458" s="957" t="s">
        <v>1387</v>
      </c>
      <c r="H1458" t="s">
        <v>385</v>
      </c>
      <c r="I1458" s="937" t="s">
        <v>491</v>
      </c>
      <c r="J1458" s="937" t="s">
        <v>439</v>
      </c>
      <c r="K1458" s="937" t="s">
        <v>439</v>
      </c>
      <c r="L1458" s="937" t="s">
        <v>134</v>
      </c>
      <c r="M1458" s="962" t="s">
        <v>497</v>
      </c>
      <c r="N1458" s="677">
        <f t="shared" ca="1" si="245"/>
        <v>0</v>
      </c>
      <c r="O1458" s="677">
        <f t="shared" ca="1" si="246"/>
        <v>0</v>
      </c>
      <c r="P1458" s="677">
        <f t="shared" ca="1" si="246"/>
        <v>0</v>
      </c>
      <c r="Q1458" s="677">
        <f t="shared" ca="1" si="246"/>
        <v>0</v>
      </c>
      <c r="R1458" s="677">
        <f t="shared" ca="1" si="246"/>
        <v>0</v>
      </c>
      <c r="S1458" s="677">
        <f t="shared" ca="1" si="246"/>
        <v>0</v>
      </c>
      <c r="T1458" s="677">
        <f t="shared" ca="1" si="246"/>
        <v>0</v>
      </c>
      <c r="U1458" s="677">
        <f t="shared" ca="1" si="246"/>
        <v>0</v>
      </c>
      <c r="V1458" s="677">
        <f t="shared" ca="1" si="246"/>
        <v>0</v>
      </c>
      <c r="W1458" s="677">
        <f t="shared" ca="1" si="247"/>
        <v>0</v>
      </c>
      <c r="X1458" s="677">
        <f t="shared" ca="1" si="246"/>
        <v>0</v>
      </c>
      <c r="Y1458" s="677">
        <f t="shared" ca="1" si="246"/>
        <v>0</v>
      </c>
      <c r="Z1458" s="677">
        <f t="shared" ca="1" si="246"/>
        <v>0</v>
      </c>
      <c r="AA1458" t="str">
        <f t="shared" si="241"/>
        <v>ASR_COMP</v>
      </c>
      <c r="AB1458" s="957">
        <f t="shared" si="242"/>
        <v>44682</v>
      </c>
      <c r="AC1458" t="str">
        <f t="shared" si="243"/>
        <v>Unaudited</v>
      </c>
    </row>
    <row r="1459" spans="1:29" x14ac:dyDescent="0.25">
      <c r="A1459" t="s">
        <v>423</v>
      </c>
      <c r="B1459" t="s">
        <v>1388</v>
      </c>
      <c r="C1459" t="s">
        <v>1389</v>
      </c>
      <c r="D1459">
        <v>1900</v>
      </c>
      <c r="E1459" s="957">
        <v>1</v>
      </c>
      <c r="F1459" t="s">
        <v>1034</v>
      </c>
      <c r="G1459" s="957" t="s">
        <v>1387</v>
      </c>
      <c r="H1459" t="s">
        <v>385</v>
      </c>
      <c r="I1459" s="937" t="s">
        <v>491</v>
      </c>
      <c r="J1459" s="937" t="s">
        <v>439</v>
      </c>
      <c r="K1459" s="937" t="s">
        <v>439</v>
      </c>
      <c r="L1459" s="937" t="s">
        <v>135</v>
      </c>
      <c r="M1459" s="962" t="s">
        <v>498</v>
      </c>
      <c r="N1459" s="677">
        <f t="shared" ca="1" si="245"/>
        <v>0</v>
      </c>
      <c r="O1459" s="677">
        <f t="shared" ca="1" si="246"/>
        <v>0</v>
      </c>
      <c r="P1459" s="677">
        <f t="shared" ca="1" si="246"/>
        <v>0</v>
      </c>
      <c r="Q1459" s="677">
        <f t="shared" ca="1" si="246"/>
        <v>0</v>
      </c>
      <c r="R1459" s="677">
        <f t="shared" ca="1" si="246"/>
        <v>0</v>
      </c>
      <c r="S1459" s="677">
        <f t="shared" ca="1" si="246"/>
        <v>0</v>
      </c>
      <c r="T1459" s="677">
        <f t="shared" ca="1" si="246"/>
        <v>0</v>
      </c>
      <c r="U1459" s="677">
        <f t="shared" ca="1" si="246"/>
        <v>0</v>
      </c>
      <c r="V1459" s="677">
        <f t="shared" ca="1" si="246"/>
        <v>0</v>
      </c>
      <c r="W1459" s="677">
        <f t="shared" ca="1" si="247"/>
        <v>0</v>
      </c>
      <c r="X1459" s="677">
        <f t="shared" ca="1" si="246"/>
        <v>0</v>
      </c>
      <c r="Y1459" s="677">
        <f t="shared" ca="1" si="246"/>
        <v>0</v>
      </c>
      <c r="Z1459" s="677">
        <f t="shared" ca="1" si="246"/>
        <v>0</v>
      </c>
      <c r="AA1459" t="str">
        <f t="shared" si="241"/>
        <v>ASR_COMP</v>
      </c>
      <c r="AB1459" s="957">
        <f t="shared" si="242"/>
        <v>44682</v>
      </c>
      <c r="AC1459" t="str">
        <f t="shared" si="243"/>
        <v>Unaudited</v>
      </c>
    </row>
    <row r="1460" spans="1:29" x14ac:dyDescent="0.25">
      <c r="A1460" t="s">
        <v>423</v>
      </c>
      <c r="B1460" t="s">
        <v>1388</v>
      </c>
      <c r="C1460" t="s">
        <v>1389</v>
      </c>
      <c r="D1460">
        <v>1900</v>
      </c>
      <c r="E1460" s="957">
        <v>1</v>
      </c>
      <c r="F1460" t="s">
        <v>1034</v>
      </c>
      <c r="G1460" s="957" t="s">
        <v>1387</v>
      </c>
      <c r="H1460" t="s">
        <v>385</v>
      </c>
      <c r="I1460" s="937" t="s">
        <v>491</v>
      </c>
      <c r="J1460" s="937" t="s">
        <v>439</v>
      </c>
      <c r="K1460" s="937" t="s">
        <v>439</v>
      </c>
      <c r="L1460" s="937" t="s">
        <v>136</v>
      </c>
      <c r="M1460" s="962" t="s">
        <v>499</v>
      </c>
      <c r="N1460" s="677">
        <f t="shared" ca="1" si="245"/>
        <v>0</v>
      </c>
      <c r="O1460" s="677">
        <f t="shared" ca="1" si="246"/>
        <v>0</v>
      </c>
      <c r="P1460" s="677">
        <f t="shared" ca="1" si="246"/>
        <v>0</v>
      </c>
      <c r="Q1460" s="677">
        <f t="shared" ca="1" si="246"/>
        <v>0</v>
      </c>
      <c r="R1460" s="677">
        <f t="shared" ca="1" si="246"/>
        <v>0</v>
      </c>
      <c r="S1460" s="677">
        <f t="shared" ca="1" si="246"/>
        <v>0</v>
      </c>
      <c r="T1460" s="677">
        <f t="shared" ca="1" si="246"/>
        <v>0</v>
      </c>
      <c r="U1460" s="677">
        <f t="shared" ca="1" si="246"/>
        <v>0</v>
      </c>
      <c r="V1460" s="677">
        <f t="shared" ca="1" si="246"/>
        <v>0</v>
      </c>
      <c r="W1460" s="677">
        <f t="shared" ca="1" si="247"/>
        <v>0</v>
      </c>
      <c r="X1460" s="677">
        <f t="shared" ca="1" si="246"/>
        <v>0</v>
      </c>
      <c r="Y1460" s="677">
        <f t="shared" ca="1" si="246"/>
        <v>0</v>
      </c>
      <c r="Z1460" s="677">
        <f t="shared" ca="1" si="246"/>
        <v>0</v>
      </c>
      <c r="AA1460" t="str">
        <f t="shared" si="241"/>
        <v>ASR_COMP</v>
      </c>
      <c r="AB1460" s="957">
        <f t="shared" si="242"/>
        <v>44682</v>
      </c>
      <c r="AC1460" t="str">
        <f t="shared" si="243"/>
        <v>Unaudited</v>
      </c>
    </row>
    <row r="1461" spans="1:29" x14ac:dyDescent="0.25">
      <c r="A1461" t="s">
        <v>423</v>
      </c>
      <c r="B1461" t="s">
        <v>1388</v>
      </c>
      <c r="C1461" t="s">
        <v>1389</v>
      </c>
      <c r="D1461">
        <v>1900</v>
      </c>
      <c r="E1461" s="957">
        <v>1</v>
      </c>
      <c r="F1461" t="s">
        <v>1034</v>
      </c>
      <c r="G1461" s="957" t="s">
        <v>1387</v>
      </c>
      <c r="H1461" t="s">
        <v>385</v>
      </c>
      <c r="I1461" s="937" t="s">
        <v>492</v>
      </c>
      <c r="J1461" s="937" t="s">
        <v>26</v>
      </c>
      <c r="K1461" s="937" t="s">
        <v>26</v>
      </c>
      <c r="L1461" s="945" t="s">
        <v>272</v>
      </c>
      <c r="M1461" s="960" t="s">
        <v>26</v>
      </c>
      <c r="N1461" s="677">
        <f t="shared" ca="1" si="245"/>
        <v>0</v>
      </c>
      <c r="O1461" s="677">
        <f t="shared" ca="1" si="246"/>
        <v>0</v>
      </c>
      <c r="P1461" s="677">
        <f t="shared" ca="1" si="246"/>
        <v>0</v>
      </c>
      <c r="Q1461" s="677">
        <f t="shared" ca="1" si="246"/>
        <v>0</v>
      </c>
      <c r="R1461" s="677">
        <f t="shared" ca="1" si="246"/>
        <v>0</v>
      </c>
      <c r="S1461" s="677">
        <f t="shared" ca="1" si="246"/>
        <v>0</v>
      </c>
      <c r="T1461" s="677">
        <f t="shared" ca="1" si="246"/>
        <v>0</v>
      </c>
      <c r="U1461" s="677">
        <f t="shared" ca="1" si="246"/>
        <v>0</v>
      </c>
      <c r="V1461" s="677">
        <f t="shared" ca="1" si="246"/>
        <v>0</v>
      </c>
      <c r="W1461" s="677">
        <f t="shared" ca="1" si="247"/>
        <v>0</v>
      </c>
      <c r="X1461" s="677">
        <f t="shared" ca="1" si="246"/>
        <v>0</v>
      </c>
      <c r="Y1461" s="677">
        <f t="shared" ca="1" si="246"/>
        <v>0</v>
      </c>
      <c r="Z1461" s="677">
        <f t="shared" ca="1" si="246"/>
        <v>144478.88990446084</v>
      </c>
      <c r="AA1461" t="str">
        <f t="shared" si="241"/>
        <v>ASR_COMP</v>
      </c>
      <c r="AB1461" s="957">
        <f t="shared" si="242"/>
        <v>44682</v>
      </c>
      <c r="AC1461" t="str">
        <f t="shared" si="243"/>
        <v>Unaudited</v>
      </c>
    </row>
    <row r="1462" spans="1:29" x14ac:dyDescent="0.25">
      <c r="A1462" t="s">
        <v>423</v>
      </c>
      <c r="B1462" t="s">
        <v>1388</v>
      </c>
      <c r="C1462" t="s">
        <v>1389</v>
      </c>
      <c r="D1462">
        <v>1900</v>
      </c>
      <c r="E1462" s="957">
        <v>1</v>
      </c>
      <c r="F1462" t="s">
        <v>441</v>
      </c>
      <c r="G1462" s="957">
        <v>91</v>
      </c>
      <c r="H1462" t="s">
        <v>386</v>
      </c>
      <c r="I1462" s="962" t="s">
        <v>435</v>
      </c>
      <c r="J1462" s="962" t="s">
        <v>435</v>
      </c>
      <c r="K1462" s="962" t="s">
        <v>435</v>
      </c>
      <c r="L1462" s="937"/>
      <c r="M1462" s="962" t="s">
        <v>435</v>
      </c>
      <c r="N1462" s="677">
        <f t="shared" ca="1" si="245"/>
        <v>253303.8300000001</v>
      </c>
      <c r="O1462" s="677">
        <f t="shared" ca="1" si="246"/>
        <v>215230.37000000005</v>
      </c>
      <c r="P1462" s="677">
        <f t="shared" ca="1" si="246"/>
        <v>6672.0300000000007</v>
      </c>
      <c r="Q1462" s="677">
        <f t="shared" ca="1" si="246"/>
        <v>13884.789999999997</v>
      </c>
      <c r="R1462" s="677">
        <f t="shared" ca="1" si="246"/>
        <v>2980.29</v>
      </c>
      <c r="S1462" s="677">
        <f t="shared" ca="1" si="246"/>
        <v>4483.7000000000007</v>
      </c>
      <c r="T1462" s="677">
        <f t="shared" ca="1" si="246"/>
        <v>3170.3900000000003</v>
      </c>
      <c r="U1462" s="677">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121</v>
      </c>
      <c r="V1462" s="677">
        <f t="shared" ca="1" si="248"/>
        <v>428.26</v>
      </c>
      <c r="W1462" s="677">
        <f t="shared" ca="1" si="247"/>
        <v>33</v>
      </c>
      <c r="X1462" s="677">
        <f t="shared" ca="1" si="248"/>
        <v>5532.52</v>
      </c>
      <c r="Y1462" s="677">
        <f t="shared" ca="1" si="248"/>
        <v>767.48</v>
      </c>
      <c r="Z1462" s="677">
        <f t="shared" ca="1" si="248"/>
        <v>0</v>
      </c>
      <c r="AA1462" t="str">
        <f t="shared" si="241"/>
        <v>ASR_COMP</v>
      </c>
      <c r="AB1462" s="957">
        <f t="shared" si="242"/>
        <v>44682</v>
      </c>
      <c r="AC1462" t="str">
        <f t="shared" si="243"/>
        <v>Unaudited</v>
      </c>
    </row>
    <row r="1463" spans="1:29" x14ac:dyDescent="0.25">
      <c r="A1463" t="s">
        <v>423</v>
      </c>
      <c r="B1463" t="s">
        <v>1388</v>
      </c>
      <c r="C1463" t="s">
        <v>1389</v>
      </c>
      <c r="D1463">
        <v>1900</v>
      </c>
      <c r="E1463" s="957">
        <v>1</v>
      </c>
      <c r="F1463" t="s">
        <v>441</v>
      </c>
      <c r="G1463" s="957">
        <v>91</v>
      </c>
      <c r="H1463" t="s">
        <v>386</v>
      </c>
      <c r="I1463" s="937" t="s">
        <v>490</v>
      </c>
      <c r="J1463" s="937" t="s">
        <v>12</v>
      </c>
      <c r="K1463" s="937" t="s">
        <v>12</v>
      </c>
      <c r="L1463" s="937">
        <v>1.1000000000000001</v>
      </c>
      <c r="M1463" s="962" t="s">
        <v>12</v>
      </c>
      <c r="N1463" s="677">
        <f t="shared" ca="1" si="245"/>
        <v>59336839.664782725</v>
      </c>
      <c r="O1463" s="677">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34496510.138168484</v>
      </c>
      <c r="P1463" s="677">
        <f t="shared" ca="1" si="249"/>
        <v>3016610.580893938</v>
      </c>
      <c r="Q1463" s="677">
        <f t="shared" ca="1" si="249"/>
        <v>11114268.962125311</v>
      </c>
      <c r="R1463" s="677">
        <f t="shared" ca="1" si="249"/>
        <v>3892311.1199761271</v>
      </c>
      <c r="S1463" s="677">
        <f t="shared" ca="1" si="249"/>
        <v>1120077.5342335408</v>
      </c>
      <c r="T1463" s="677">
        <f t="shared" ca="1" si="249"/>
        <v>1302198.3684302645</v>
      </c>
      <c r="U1463" s="677">
        <f t="shared" ca="1" si="249"/>
        <v>25079.578352068704</v>
      </c>
      <c r="V1463" s="677">
        <f t="shared" ca="1" si="249"/>
        <v>1343465.8126758893</v>
      </c>
      <c r="W1463" s="677">
        <f t="shared" ca="1" si="247"/>
        <v>852246.65528381779</v>
      </c>
      <c r="X1463" s="677">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644201.99336772098</v>
      </c>
      <c r="Y1463" s="677">
        <f t="shared" ca="1" si="250"/>
        <v>1529868.9212755635</v>
      </c>
      <c r="Z1463" s="677">
        <f t="shared" ca="1" si="250"/>
        <v>0</v>
      </c>
      <c r="AA1463" t="str">
        <f t="shared" si="241"/>
        <v>ASR_COMP</v>
      </c>
      <c r="AB1463" s="957">
        <f t="shared" si="242"/>
        <v>44682</v>
      </c>
      <c r="AC1463" t="str">
        <f t="shared" si="243"/>
        <v>Unaudited</v>
      </c>
    </row>
    <row r="1464" spans="1:29" x14ac:dyDescent="0.25">
      <c r="A1464" t="s">
        <v>423</v>
      </c>
      <c r="B1464" t="s">
        <v>1388</v>
      </c>
      <c r="C1464" t="s">
        <v>1389</v>
      </c>
      <c r="D1464">
        <v>1900</v>
      </c>
      <c r="E1464" s="957">
        <v>1</v>
      </c>
      <c r="F1464" t="s">
        <v>441</v>
      </c>
      <c r="G1464" s="957">
        <v>91</v>
      </c>
      <c r="H1464" t="s">
        <v>386</v>
      </c>
      <c r="I1464" s="937" t="s">
        <v>490</v>
      </c>
      <c r="J1464" s="937" t="s">
        <v>12</v>
      </c>
      <c r="K1464" s="937" t="s">
        <v>1331</v>
      </c>
      <c r="L1464" s="937" t="s">
        <v>1322</v>
      </c>
      <c r="M1464" s="962" t="s">
        <v>1331</v>
      </c>
      <c r="N1464" s="677">
        <f t="shared" ca="1" si="245"/>
        <v>-104482.04339123968</v>
      </c>
      <c r="O1464" s="677">
        <f t="shared" ca="1" si="249"/>
        <v>-139187.49321668642</v>
      </c>
      <c r="P1464" s="677">
        <f t="shared" ca="1" si="249"/>
        <v>-15244.167133677105</v>
      </c>
      <c r="Q1464" s="677">
        <f t="shared" ca="1" si="249"/>
        <v>22145.733523401705</v>
      </c>
      <c r="R1464" s="677">
        <f t="shared" ca="1" si="249"/>
        <v>8568.6357785200071</v>
      </c>
      <c r="S1464" s="677">
        <f t="shared" ca="1" si="249"/>
        <v>10270.070657577471</v>
      </c>
      <c r="T1464" s="677">
        <f t="shared" ca="1" si="249"/>
        <v>-4617.294563936508</v>
      </c>
      <c r="U1464" s="677">
        <f t="shared" ca="1" si="249"/>
        <v>205.0548702884943</v>
      </c>
      <c r="V1464" s="677">
        <f t="shared" ca="1" si="249"/>
        <v>3562.904682193529</v>
      </c>
      <c r="W1464" s="677">
        <f t="shared" ca="1" si="247"/>
        <v>2926.2345277951435</v>
      </c>
      <c r="X1464" s="677">
        <f t="shared" ca="1" si="250"/>
        <v>4487.2241941462871</v>
      </c>
      <c r="Y1464" s="677">
        <f t="shared" ca="1" si="250"/>
        <v>2401.053289137722</v>
      </c>
      <c r="Z1464" s="677">
        <f t="shared" ca="1" si="250"/>
        <v>0</v>
      </c>
      <c r="AA1464" t="str">
        <f t="shared" si="241"/>
        <v>ASR_COMP</v>
      </c>
      <c r="AB1464" s="957">
        <f t="shared" si="242"/>
        <v>44682</v>
      </c>
      <c r="AC1464" t="str">
        <f t="shared" si="243"/>
        <v>Unaudited</v>
      </c>
    </row>
    <row r="1465" spans="1:29" x14ac:dyDescent="0.25">
      <c r="A1465" t="s">
        <v>423</v>
      </c>
      <c r="B1465" t="s">
        <v>1388</v>
      </c>
      <c r="C1465" t="s">
        <v>1389</v>
      </c>
      <c r="D1465">
        <v>1900</v>
      </c>
      <c r="E1465" s="957">
        <v>1</v>
      </c>
      <c r="F1465" t="s">
        <v>441</v>
      </c>
      <c r="G1465" s="957">
        <v>91</v>
      </c>
      <c r="H1465" t="s">
        <v>386</v>
      </c>
      <c r="I1465" s="937" t="s">
        <v>490</v>
      </c>
      <c r="J1465" s="937" t="s">
        <v>493</v>
      </c>
      <c r="K1465" s="937" t="s">
        <v>494</v>
      </c>
      <c r="L1465" s="937" t="s">
        <v>63</v>
      </c>
      <c r="M1465" s="962" t="s">
        <v>346</v>
      </c>
      <c r="N1465" s="677">
        <f t="shared" ca="1" si="245"/>
        <v>0</v>
      </c>
      <c r="O1465" s="677">
        <f t="shared" ca="1" si="249"/>
        <v>0</v>
      </c>
      <c r="P1465" s="677">
        <f t="shared" ca="1" si="249"/>
        <v>0</v>
      </c>
      <c r="Q1465" s="677">
        <f t="shared" ca="1" si="249"/>
        <v>0</v>
      </c>
      <c r="R1465" s="677">
        <f t="shared" ca="1" si="249"/>
        <v>0</v>
      </c>
      <c r="S1465" s="677">
        <f t="shared" ca="1" si="249"/>
        <v>0</v>
      </c>
      <c r="T1465" s="677">
        <f t="shared" ca="1" si="249"/>
        <v>0</v>
      </c>
      <c r="U1465" s="677">
        <f t="shared" ca="1" si="249"/>
        <v>0</v>
      </c>
      <c r="V1465" s="677">
        <f t="shared" ca="1" si="249"/>
        <v>0</v>
      </c>
      <c r="W1465" s="677">
        <f t="shared" ca="1" si="247"/>
        <v>0</v>
      </c>
      <c r="X1465" s="677">
        <f t="shared" ca="1" si="250"/>
        <v>0</v>
      </c>
      <c r="Y1465" s="677">
        <f t="shared" ca="1" si="250"/>
        <v>0</v>
      </c>
      <c r="Z1465" s="677">
        <f t="shared" ca="1" si="250"/>
        <v>0</v>
      </c>
      <c r="AA1465" t="str">
        <f t="shared" si="241"/>
        <v>ASR_COMP</v>
      </c>
      <c r="AB1465" s="957">
        <f t="shared" si="242"/>
        <v>44682</v>
      </c>
      <c r="AC1465" t="str">
        <f t="shared" si="243"/>
        <v>Unaudited</v>
      </c>
    </row>
    <row r="1466" spans="1:29" x14ac:dyDescent="0.25">
      <c r="A1466" t="s">
        <v>423</v>
      </c>
      <c r="B1466" t="s">
        <v>1388</v>
      </c>
      <c r="C1466" t="s">
        <v>1389</v>
      </c>
      <c r="D1466">
        <v>1900</v>
      </c>
      <c r="E1466" s="957">
        <v>1</v>
      </c>
      <c r="F1466" t="s">
        <v>441</v>
      </c>
      <c r="G1466" s="957">
        <v>91</v>
      </c>
      <c r="H1466" t="s">
        <v>386</v>
      </c>
      <c r="I1466" s="937" t="s">
        <v>490</v>
      </c>
      <c r="J1466" s="937" t="s">
        <v>493</v>
      </c>
      <c r="K1466" s="937" t="s">
        <v>1022</v>
      </c>
      <c r="L1466" s="937" t="s">
        <v>918</v>
      </c>
      <c r="M1466" s="962" t="s">
        <v>919</v>
      </c>
      <c r="N1466" s="677">
        <f t="shared" ca="1" si="245"/>
        <v>1807493.2952611735</v>
      </c>
      <c r="O1466" s="677">
        <f t="shared" ca="1" si="249"/>
        <v>1646879.0981390532</v>
      </c>
      <c r="P1466" s="677">
        <f t="shared" ca="1" si="249"/>
        <v>122432.66712212012</v>
      </c>
      <c r="Q1466" s="677">
        <f t="shared" ca="1" si="249"/>
        <v>11566.609999999999</v>
      </c>
      <c r="R1466" s="677">
        <f t="shared" ca="1" si="249"/>
        <v>15394.599999999999</v>
      </c>
      <c r="S1466" s="677">
        <f t="shared" ca="1" si="249"/>
        <v>0</v>
      </c>
      <c r="T1466" s="677">
        <f t="shared" ca="1" si="249"/>
        <v>3471.6099999999997</v>
      </c>
      <c r="U1466" s="677">
        <f t="shared" ca="1" si="249"/>
        <v>0</v>
      </c>
      <c r="V1466" s="677">
        <f t="shared" ca="1" si="249"/>
        <v>7748.7099999999991</v>
      </c>
      <c r="W1466" s="677">
        <f t="shared" ca="1" si="247"/>
        <v>0</v>
      </c>
      <c r="X1466" s="677">
        <f t="shared" ca="1" si="250"/>
        <v>0</v>
      </c>
      <c r="Y1466" s="677">
        <f t="shared" ca="1" si="250"/>
        <v>0</v>
      </c>
      <c r="Z1466" s="677">
        <f t="shared" ca="1" si="250"/>
        <v>0</v>
      </c>
      <c r="AA1466" t="str">
        <f t="shared" si="241"/>
        <v>ASR_COMP</v>
      </c>
      <c r="AB1466" s="957">
        <f t="shared" si="242"/>
        <v>44682</v>
      </c>
      <c r="AC1466" t="str">
        <f t="shared" si="243"/>
        <v>Unaudited</v>
      </c>
    </row>
    <row r="1467" spans="1:29" x14ac:dyDescent="0.25">
      <c r="A1467" t="s">
        <v>423</v>
      </c>
      <c r="B1467" t="s">
        <v>1388</v>
      </c>
      <c r="C1467" t="s">
        <v>1389</v>
      </c>
      <c r="D1467">
        <v>1900</v>
      </c>
      <c r="E1467" s="957">
        <v>1</v>
      </c>
      <c r="F1467" t="s">
        <v>441</v>
      </c>
      <c r="G1467" s="957">
        <v>91</v>
      </c>
      <c r="H1467" t="s">
        <v>386</v>
      </c>
      <c r="I1467" s="937" t="s">
        <v>490</v>
      </c>
      <c r="J1467" s="937" t="s">
        <v>13</v>
      </c>
      <c r="K1467" s="937" t="s">
        <v>495</v>
      </c>
      <c r="L1467" s="937" t="s">
        <v>97</v>
      </c>
      <c r="M1467" s="962" t="s">
        <v>149</v>
      </c>
      <c r="N1467" s="677">
        <f t="shared" ca="1" si="245"/>
        <v>0</v>
      </c>
      <c r="O1467" s="677">
        <f t="shared" ca="1" si="249"/>
        <v>0</v>
      </c>
      <c r="P1467" s="677">
        <f t="shared" ca="1" si="249"/>
        <v>0</v>
      </c>
      <c r="Q1467" s="677">
        <f t="shared" ca="1" si="249"/>
        <v>0</v>
      </c>
      <c r="R1467" s="677">
        <f t="shared" ca="1" si="249"/>
        <v>0</v>
      </c>
      <c r="S1467" s="677">
        <f t="shared" ca="1" si="249"/>
        <v>0</v>
      </c>
      <c r="T1467" s="677">
        <f t="shared" ca="1" si="249"/>
        <v>0</v>
      </c>
      <c r="U1467" s="677">
        <f t="shared" ca="1" si="249"/>
        <v>0</v>
      </c>
      <c r="V1467" s="677">
        <f t="shared" ca="1" si="249"/>
        <v>0</v>
      </c>
      <c r="W1467" s="677">
        <f t="shared" ca="1" si="247"/>
        <v>0</v>
      </c>
      <c r="X1467" s="677">
        <f t="shared" ca="1" si="250"/>
        <v>0</v>
      </c>
      <c r="Y1467" s="677">
        <f t="shared" ca="1" si="250"/>
        <v>0</v>
      </c>
      <c r="Z1467" s="677">
        <f t="shared" ca="1" si="250"/>
        <v>0</v>
      </c>
      <c r="AA1467" t="str">
        <f t="shared" si="241"/>
        <v>ASR_COMP</v>
      </c>
      <c r="AB1467" s="957">
        <f t="shared" si="242"/>
        <v>44682</v>
      </c>
      <c r="AC1467" t="str">
        <f t="shared" si="243"/>
        <v>Unaudited</v>
      </c>
    </row>
    <row r="1468" spans="1:29" x14ac:dyDescent="0.25">
      <c r="A1468" t="s">
        <v>423</v>
      </c>
      <c r="B1468" t="s">
        <v>1388</v>
      </c>
      <c r="C1468" t="s">
        <v>1389</v>
      </c>
      <c r="D1468">
        <v>1900</v>
      </c>
      <c r="E1468" s="957">
        <v>1</v>
      </c>
      <c r="F1468" t="s">
        <v>441</v>
      </c>
      <c r="G1468" s="957">
        <v>91</v>
      </c>
      <c r="H1468" t="s">
        <v>386</v>
      </c>
      <c r="I1468" s="937" t="s">
        <v>490</v>
      </c>
      <c r="J1468" s="937" t="s">
        <v>13</v>
      </c>
      <c r="K1468" s="937" t="s">
        <v>13</v>
      </c>
      <c r="L1468" s="937" t="s">
        <v>35</v>
      </c>
      <c r="M1468" s="962" t="s">
        <v>13</v>
      </c>
      <c r="N1468" s="677">
        <f t="shared" ca="1" si="245"/>
        <v>0</v>
      </c>
      <c r="O1468" s="677">
        <f t="shared" ca="1" si="249"/>
        <v>0</v>
      </c>
      <c r="P1468" s="677">
        <f t="shared" ca="1" si="249"/>
        <v>0</v>
      </c>
      <c r="Q1468" s="677">
        <f t="shared" ca="1" si="249"/>
        <v>0</v>
      </c>
      <c r="R1468" s="677">
        <f t="shared" ca="1" si="249"/>
        <v>0</v>
      </c>
      <c r="S1468" s="677">
        <f t="shared" ca="1" si="249"/>
        <v>0</v>
      </c>
      <c r="T1468" s="677">
        <f t="shared" ca="1" si="249"/>
        <v>0</v>
      </c>
      <c r="U1468" s="677">
        <f t="shared" ca="1" si="249"/>
        <v>0</v>
      </c>
      <c r="V1468" s="677">
        <f t="shared" ca="1" si="249"/>
        <v>0</v>
      </c>
      <c r="W1468" s="677">
        <f t="shared" ca="1" si="247"/>
        <v>0</v>
      </c>
      <c r="X1468" s="677">
        <f t="shared" ca="1" si="250"/>
        <v>0</v>
      </c>
      <c r="Y1468" s="677">
        <f t="shared" ca="1" si="250"/>
        <v>0</v>
      </c>
      <c r="Z1468" s="677">
        <f t="shared" ca="1" si="250"/>
        <v>0</v>
      </c>
      <c r="AA1468" t="str">
        <f t="shared" si="241"/>
        <v>ASR_COMP</v>
      </c>
      <c r="AB1468" s="957">
        <f t="shared" si="242"/>
        <v>44682</v>
      </c>
      <c r="AC1468" t="str">
        <f t="shared" si="243"/>
        <v>Unaudited</v>
      </c>
    </row>
    <row r="1469" spans="1:29" x14ac:dyDescent="0.25">
      <c r="A1469" t="s">
        <v>423</v>
      </c>
      <c r="B1469" t="s">
        <v>1388</v>
      </c>
      <c r="C1469" t="s">
        <v>1389</v>
      </c>
      <c r="D1469">
        <v>1900</v>
      </c>
      <c r="E1469" s="957">
        <v>1</v>
      </c>
      <c r="F1469" t="s">
        <v>441</v>
      </c>
      <c r="G1469" s="957">
        <v>91</v>
      </c>
      <c r="H1469" t="s">
        <v>386</v>
      </c>
      <c r="I1469" s="937" t="s">
        <v>491</v>
      </c>
      <c r="J1469" s="937" t="s">
        <v>447</v>
      </c>
      <c r="K1469" s="937" t="s">
        <v>0</v>
      </c>
      <c r="L1469" s="945">
        <v>2.1</v>
      </c>
      <c r="M1469" s="960" t="s">
        <v>150</v>
      </c>
      <c r="N1469" s="677">
        <f t="shared" ca="1" si="245"/>
        <v>8522126.7130804267</v>
      </c>
      <c r="O1469" s="677">
        <f t="shared" ca="1" si="249"/>
        <v>4636939.1245083632</v>
      </c>
      <c r="P1469" s="677">
        <f t="shared" ca="1" si="249"/>
        <v>291598.81474806246</v>
      </c>
      <c r="Q1469" s="677">
        <f t="shared" ca="1" si="249"/>
        <v>2087703.6923306971</v>
      </c>
      <c r="R1469" s="677">
        <f t="shared" ca="1" si="249"/>
        <v>807608.33397755807</v>
      </c>
      <c r="S1469" s="677">
        <f t="shared" ca="1" si="249"/>
        <v>53880.438553622495</v>
      </c>
      <c r="T1469" s="677">
        <f t="shared" ca="1" si="249"/>
        <v>81104.043345510785</v>
      </c>
      <c r="U1469" s="677">
        <f t="shared" ca="1" si="249"/>
        <v>118.44977274206443</v>
      </c>
      <c r="V1469" s="677">
        <f t="shared" ca="1" si="249"/>
        <v>104629.65358960289</v>
      </c>
      <c r="W1469" s="677">
        <f t="shared" ca="1" si="247"/>
        <v>10353.56928642538</v>
      </c>
      <c r="X1469" s="677">
        <f t="shared" ca="1" si="250"/>
        <v>24345.745058049612</v>
      </c>
      <c r="Y1469" s="677">
        <f t="shared" ca="1" si="250"/>
        <v>423844.84790979291</v>
      </c>
      <c r="Z1469" s="677">
        <f t="shared" ca="1" si="250"/>
        <v>0</v>
      </c>
      <c r="AA1469" t="str">
        <f t="shared" si="241"/>
        <v>ASR_COMP</v>
      </c>
      <c r="AB1469" s="957">
        <f t="shared" si="242"/>
        <v>44682</v>
      </c>
      <c r="AC1469" t="str">
        <f t="shared" si="243"/>
        <v>Unaudited</v>
      </c>
    </row>
    <row r="1470" spans="1:29" ht="30" x14ac:dyDescent="0.25">
      <c r="A1470" t="s">
        <v>423</v>
      </c>
      <c r="B1470" t="s">
        <v>1388</v>
      </c>
      <c r="C1470" t="s">
        <v>1389</v>
      </c>
      <c r="D1470">
        <v>1900</v>
      </c>
      <c r="E1470" s="957">
        <v>1</v>
      </c>
      <c r="F1470" t="s">
        <v>441</v>
      </c>
      <c r="G1470" s="957">
        <v>91</v>
      </c>
      <c r="H1470" t="s">
        <v>386</v>
      </c>
      <c r="I1470" s="937" t="s">
        <v>491</v>
      </c>
      <c r="J1470" s="937" t="s">
        <v>447</v>
      </c>
      <c r="K1470" s="937" t="s">
        <v>0</v>
      </c>
      <c r="L1470" s="937">
        <v>2.2000000000000002</v>
      </c>
      <c r="M1470" s="962" t="s">
        <v>151</v>
      </c>
      <c r="N1470" s="677">
        <f t="shared" ca="1" si="245"/>
        <v>-1320241.5509225568</v>
      </c>
      <c r="O1470" s="677">
        <f t="shared" ca="1" si="249"/>
        <v>-835283.86880752107</v>
      </c>
      <c r="P1470" s="677">
        <f t="shared" ca="1" si="249"/>
        <v>-63906.668243236491</v>
      </c>
      <c r="Q1470" s="677">
        <f t="shared" ca="1" si="249"/>
        <v>-247518.73767425391</v>
      </c>
      <c r="R1470" s="677">
        <f t="shared" ca="1" si="249"/>
        <v>-83008.269594845871</v>
      </c>
      <c r="S1470" s="677">
        <f t="shared" ca="1" si="249"/>
        <v>-12890.753390299285</v>
      </c>
      <c r="T1470" s="677">
        <f t="shared" ca="1" si="249"/>
        <v>-8642.6636406228008</v>
      </c>
      <c r="U1470" s="677">
        <f t="shared" ca="1" si="249"/>
        <v>-115.93666467688431</v>
      </c>
      <c r="V1470" s="677">
        <f t="shared" ca="1" si="249"/>
        <v>-18011.346904709189</v>
      </c>
      <c r="W1470" s="677">
        <f t="shared" ca="1" si="247"/>
        <v>-3444.8018051033487</v>
      </c>
      <c r="X1470" s="677">
        <f t="shared" ca="1" si="250"/>
        <v>-7865.473893480329</v>
      </c>
      <c r="Y1470" s="677">
        <f t="shared" ca="1" si="250"/>
        <v>-39553.030303807311</v>
      </c>
      <c r="Z1470" s="677">
        <f t="shared" ca="1" si="250"/>
        <v>0</v>
      </c>
      <c r="AA1470" t="str">
        <f t="shared" si="241"/>
        <v>ASR_COMP</v>
      </c>
      <c r="AB1470" s="957">
        <f t="shared" si="242"/>
        <v>44682</v>
      </c>
      <c r="AC1470" t="str">
        <f t="shared" si="243"/>
        <v>Unaudited</v>
      </c>
    </row>
    <row r="1471" spans="1:29" x14ac:dyDescent="0.25">
      <c r="A1471" t="s">
        <v>423</v>
      </c>
      <c r="B1471" t="s">
        <v>1388</v>
      </c>
      <c r="C1471" t="s">
        <v>1389</v>
      </c>
      <c r="D1471">
        <v>1900</v>
      </c>
      <c r="E1471" s="957">
        <v>1</v>
      </c>
      <c r="F1471" t="s">
        <v>441</v>
      </c>
      <c r="G1471" s="957">
        <v>91</v>
      </c>
      <c r="H1471" t="s">
        <v>386</v>
      </c>
      <c r="I1471" s="937" t="s">
        <v>491</v>
      </c>
      <c r="J1471" s="937" t="s">
        <v>447</v>
      </c>
      <c r="K1471" s="937" t="s">
        <v>0</v>
      </c>
      <c r="L1471" s="937">
        <v>2.2999999999999998</v>
      </c>
      <c r="M1471" s="962" t="s">
        <v>152</v>
      </c>
      <c r="N1471" s="677">
        <f t="shared" ca="1" si="245"/>
        <v>3328519.3469775338</v>
      </c>
      <c r="O1471" s="677">
        <f t="shared" ca="1" si="249"/>
        <v>2614209.1068145055</v>
      </c>
      <c r="P1471" s="677">
        <f t="shared" ca="1" si="249"/>
        <v>213306.18631114098</v>
      </c>
      <c r="Q1471" s="677">
        <f t="shared" ca="1" si="249"/>
        <v>296659.29497808591</v>
      </c>
      <c r="R1471" s="677">
        <f t="shared" ca="1" si="249"/>
        <v>104420.71617943308</v>
      </c>
      <c r="S1471" s="677">
        <f t="shared" ca="1" si="249"/>
        <v>6701.7822520614973</v>
      </c>
      <c r="T1471" s="677">
        <f t="shared" ca="1" si="249"/>
        <v>36750.085199647685</v>
      </c>
      <c r="U1471" s="677">
        <f t="shared" ca="1" si="249"/>
        <v>113.84535834714396</v>
      </c>
      <c r="V1471" s="677">
        <f t="shared" ca="1" si="249"/>
        <v>13740.358094971951</v>
      </c>
      <c r="W1471" s="677">
        <f t="shared" ca="1" si="247"/>
        <v>5176.7527972617372</v>
      </c>
      <c r="X1471" s="677">
        <f t="shared" ca="1" si="250"/>
        <v>5851.1160627852714</v>
      </c>
      <c r="Y1471" s="677">
        <f t="shared" ca="1" si="250"/>
        <v>31590.102929292192</v>
      </c>
      <c r="Z1471" s="677">
        <f t="shared" ca="1" si="250"/>
        <v>0</v>
      </c>
      <c r="AA1471" t="str">
        <f t="shared" si="241"/>
        <v>ASR_COMP</v>
      </c>
      <c r="AB1471" s="957">
        <f t="shared" si="242"/>
        <v>44682</v>
      </c>
      <c r="AC1471" t="str">
        <f t="shared" si="243"/>
        <v>Unaudited</v>
      </c>
    </row>
    <row r="1472" spans="1:29" x14ac:dyDescent="0.25">
      <c r="A1472" t="s">
        <v>423</v>
      </c>
      <c r="B1472" t="s">
        <v>1388</v>
      </c>
      <c r="C1472" t="s">
        <v>1389</v>
      </c>
      <c r="D1472">
        <v>1900</v>
      </c>
      <c r="E1472" s="957">
        <v>1</v>
      </c>
      <c r="F1472" t="s">
        <v>441</v>
      </c>
      <c r="G1472" s="957">
        <v>91</v>
      </c>
      <c r="H1472" t="s">
        <v>386</v>
      </c>
      <c r="I1472" s="937" t="s">
        <v>491</v>
      </c>
      <c r="J1472" s="937" t="s">
        <v>447</v>
      </c>
      <c r="K1472" s="937" t="s">
        <v>0</v>
      </c>
      <c r="L1472" s="937">
        <v>2.4</v>
      </c>
      <c r="M1472" s="962" t="s">
        <v>153</v>
      </c>
      <c r="N1472" s="677">
        <f t="shared" ca="1" si="245"/>
        <v>3478095.8894731831</v>
      </c>
      <c r="O1472" s="677">
        <f t="shared" ca="1" si="249"/>
        <v>2310366.4148241039</v>
      </c>
      <c r="P1472" s="677">
        <f t="shared" ca="1" si="249"/>
        <v>107045.83160793368</v>
      </c>
      <c r="Q1472" s="677">
        <f t="shared" ca="1" si="249"/>
        <v>754196.18346507975</v>
      </c>
      <c r="R1472" s="677">
        <f t="shared" ca="1" si="249"/>
        <v>117920.16300189341</v>
      </c>
      <c r="S1472" s="677">
        <f t="shared" ca="1" si="249"/>
        <v>17796.042600691515</v>
      </c>
      <c r="T1472" s="677">
        <f t="shared" ca="1" si="249"/>
        <v>114246.95689937093</v>
      </c>
      <c r="U1472" s="677">
        <f t="shared" ca="1" si="249"/>
        <v>100.54633480568666</v>
      </c>
      <c r="V1472" s="677">
        <f t="shared" ca="1" si="249"/>
        <v>10217.233616562951</v>
      </c>
      <c r="W1472" s="677">
        <f t="shared" ca="1" si="247"/>
        <v>5778.061889241586</v>
      </c>
      <c r="X1472" s="677">
        <f t="shared" ca="1" si="250"/>
        <v>12704.737151184911</v>
      </c>
      <c r="Y1472" s="677">
        <f t="shared" ca="1" si="250"/>
        <v>27723.718082314164</v>
      </c>
      <c r="Z1472" s="677">
        <f t="shared" ca="1" si="250"/>
        <v>0</v>
      </c>
      <c r="AA1472" t="str">
        <f t="shared" si="241"/>
        <v>ASR_COMP</v>
      </c>
      <c r="AB1472" s="957">
        <f t="shared" si="242"/>
        <v>44682</v>
      </c>
      <c r="AC1472" t="str">
        <f t="shared" si="243"/>
        <v>Unaudited</v>
      </c>
    </row>
    <row r="1473" spans="1:29" ht="30" x14ac:dyDescent="0.25">
      <c r="A1473" t="s">
        <v>423</v>
      </c>
      <c r="B1473" t="s">
        <v>1388</v>
      </c>
      <c r="C1473" t="s">
        <v>1389</v>
      </c>
      <c r="D1473">
        <v>1900</v>
      </c>
      <c r="E1473" s="957">
        <v>1</v>
      </c>
      <c r="F1473" t="s">
        <v>441</v>
      </c>
      <c r="G1473" s="957">
        <v>91</v>
      </c>
      <c r="H1473" t="s">
        <v>386</v>
      </c>
      <c r="I1473" s="937" t="s">
        <v>491</v>
      </c>
      <c r="J1473" s="937" t="s">
        <v>447</v>
      </c>
      <c r="K1473" s="937" t="s">
        <v>0</v>
      </c>
      <c r="L1473" s="937">
        <v>2.5</v>
      </c>
      <c r="M1473" s="962" t="s">
        <v>154</v>
      </c>
      <c r="N1473" s="677">
        <f t="shared" ca="1" si="245"/>
        <v>-16776.020493851061</v>
      </c>
      <c r="O1473" s="677">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-10259.082138063946</v>
      </c>
      <c r="P1473" s="677">
        <f t="shared" ca="1" si="251"/>
        <v>-835.00870306061734</v>
      </c>
      <c r="Q1473" s="677">
        <f t="shared" ca="1" si="251"/>
        <v>-3375.9496154496182</v>
      </c>
      <c r="R1473" s="677">
        <f t="shared" ca="1" si="251"/>
        <v>-945.4252761639907</v>
      </c>
      <c r="S1473" s="677">
        <f t="shared" ca="1" si="251"/>
        <v>-321.41633094752819</v>
      </c>
      <c r="T1473" s="677">
        <f t="shared" ca="1" si="251"/>
        <v>-540.09035002528435</v>
      </c>
      <c r="U1473" s="677">
        <f t="shared" ca="1" si="251"/>
        <v>-1.9061546887954741</v>
      </c>
      <c r="V1473" s="677">
        <f t="shared" ca="1" si="251"/>
        <v>-216.22705772076279</v>
      </c>
      <c r="W1473" s="677">
        <f t="shared" ca="1" si="247"/>
        <v>-67.460396247512179</v>
      </c>
      <c r="X1473" s="677">
        <f t="shared" ca="1" si="250"/>
        <v>-46.912502631486532</v>
      </c>
      <c r="Y1473" s="677">
        <f t="shared" ca="1" si="250"/>
        <v>-166.54196885152112</v>
      </c>
      <c r="Z1473" s="677">
        <f t="shared" ca="1" si="250"/>
        <v>0</v>
      </c>
      <c r="AA1473" t="str">
        <f t="shared" si="241"/>
        <v>ASR_COMP</v>
      </c>
      <c r="AB1473" s="957">
        <f t="shared" si="242"/>
        <v>44682</v>
      </c>
      <c r="AC1473" t="str">
        <f t="shared" si="243"/>
        <v>Unaudited</v>
      </c>
    </row>
    <row r="1474" spans="1:29" x14ac:dyDescent="0.25">
      <c r="A1474" t="s">
        <v>423</v>
      </c>
      <c r="B1474" t="s">
        <v>1388</v>
      </c>
      <c r="C1474" t="s">
        <v>1389</v>
      </c>
      <c r="D1474">
        <v>1900</v>
      </c>
      <c r="E1474" s="957">
        <v>1</v>
      </c>
      <c r="F1474" t="s">
        <v>441</v>
      </c>
      <c r="G1474" s="957">
        <v>91</v>
      </c>
      <c r="H1474" t="s">
        <v>386</v>
      </c>
      <c r="I1474" s="937" t="s">
        <v>491</v>
      </c>
      <c r="J1474" s="937" t="s">
        <v>447</v>
      </c>
      <c r="K1474" s="937" t="s">
        <v>0</v>
      </c>
      <c r="L1474" s="945" t="s">
        <v>99</v>
      </c>
      <c r="M1474" s="960" t="s">
        <v>7</v>
      </c>
      <c r="N1474" s="677">
        <f t="shared" ca="1" si="245"/>
        <v>0</v>
      </c>
      <c r="O1474" s="677">
        <f t="shared" ca="1" si="251"/>
        <v>0</v>
      </c>
      <c r="P1474" s="677">
        <f t="shared" ca="1" si="251"/>
        <v>0</v>
      </c>
      <c r="Q1474" s="677">
        <f t="shared" ca="1" si="251"/>
        <v>0</v>
      </c>
      <c r="R1474" s="677">
        <f t="shared" ca="1" si="251"/>
        <v>0</v>
      </c>
      <c r="S1474" s="677">
        <f t="shared" ca="1" si="251"/>
        <v>0</v>
      </c>
      <c r="T1474" s="677">
        <f t="shared" ca="1" si="251"/>
        <v>0</v>
      </c>
      <c r="U1474" s="677">
        <f t="shared" ca="1" si="251"/>
        <v>0</v>
      </c>
      <c r="V1474" s="677">
        <f t="shared" ca="1" si="251"/>
        <v>0</v>
      </c>
      <c r="W1474" s="677">
        <f t="shared" ca="1" si="247"/>
        <v>0</v>
      </c>
      <c r="X1474" s="677">
        <f t="shared" ca="1" si="250"/>
        <v>0</v>
      </c>
      <c r="Y1474" s="677">
        <f t="shared" ca="1" si="250"/>
        <v>0</v>
      </c>
      <c r="Z1474" s="677">
        <f t="shared" ca="1" si="250"/>
        <v>0</v>
      </c>
      <c r="AA1474" t="str">
        <f t="shared" ref="AA1474:AA1537" si="252">file_name</f>
        <v>ASR_COMP</v>
      </c>
      <c r="AB1474" s="957">
        <f t="shared" ref="AB1474:AB1537" si="253">file_date</f>
        <v>44682</v>
      </c>
      <c r="AC1474" t="str">
        <f t="shared" ref="AC1474:AC1537" si="254">status</f>
        <v>Unaudited</v>
      </c>
    </row>
    <row r="1475" spans="1:29" x14ac:dyDescent="0.25">
      <c r="A1475" t="s">
        <v>423</v>
      </c>
      <c r="B1475" t="s">
        <v>1388</v>
      </c>
      <c r="C1475" t="s">
        <v>1389</v>
      </c>
      <c r="D1475">
        <v>1900</v>
      </c>
      <c r="E1475" s="957">
        <v>1</v>
      </c>
      <c r="F1475" t="s">
        <v>441</v>
      </c>
      <c r="G1475" s="957">
        <v>91</v>
      </c>
      <c r="H1475" t="s">
        <v>386</v>
      </c>
      <c r="I1475" s="962" t="s">
        <v>491</v>
      </c>
      <c r="J1475" s="962" t="s">
        <v>447</v>
      </c>
      <c r="K1475" s="962" t="s">
        <v>0</v>
      </c>
      <c r="L1475" s="953" t="s">
        <v>155</v>
      </c>
      <c r="M1475" s="962" t="s">
        <v>454</v>
      </c>
      <c r="N1475" s="677">
        <f t="shared" ca="1" si="245"/>
        <v>0</v>
      </c>
      <c r="O1475" s="677">
        <f t="shared" ca="1" si="251"/>
        <v>0</v>
      </c>
      <c r="P1475" s="677">
        <f t="shared" ca="1" si="251"/>
        <v>0</v>
      </c>
      <c r="Q1475" s="677">
        <f t="shared" ca="1" si="251"/>
        <v>0</v>
      </c>
      <c r="R1475" s="677">
        <f t="shared" ca="1" si="251"/>
        <v>0</v>
      </c>
      <c r="S1475" s="677">
        <f t="shared" ca="1" si="251"/>
        <v>0</v>
      </c>
      <c r="T1475" s="677">
        <f t="shared" ca="1" si="251"/>
        <v>0</v>
      </c>
      <c r="U1475" s="677">
        <f t="shared" ca="1" si="251"/>
        <v>0</v>
      </c>
      <c r="V1475" s="677">
        <f t="shared" ca="1" si="251"/>
        <v>0</v>
      </c>
      <c r="W1475" s="677">
        <f t="shared" ca="1" si="247"/>
        <v>0</v>
      </c>
      <c r="X1475" s="677">
        <f t="shared" ca="1" si="250"/>
        <v>0</v>
      </c>
      <c r="Y1475" s="677">
        <f t="shared" ca="1" si="250"/>
        <v>0</v>
      </c>
      <c r="Z1475" s="677">
        <f t="shared" ca="1" si="250"/>
        <v>0</v>
      </c>
      <c r="AA1475" t="str">
        <f t="shared" si="252"/>
        <v>ASR_COMP</v>
      </c>
      <c r="AB1475" s="957">
        <f t="shared" si="253"/>
        <v>44682</v>
      </c>
      <c r="AC1475" t="str">
        <f t="shared" si="254"/>
        <v>Unaudited</v>
      </c>
    </row>
    <row r="1476" spans="1:29" x14ac:dyDescent="0.25">
      <c r="A1476" t="s">
        <v>423</v>
      </c>
      <c r="B1476" t="s">
        <v>1388</v>
      </c>
      <c r="C1476" t="s">
        <v>1389</v>
      </c>
      <c r="D1476">
        <v>1900</v>
      </c>
      <c r="E1476" s="957">
        <v>1</v>
      </c>
      <c r="F1476" t="s">
        <v>441</v>
      </c>
      <c r="G1476" s="957">
        <v>91</v>
      </c>
      <c r="H1476" t="s">
        <v>386</v>
      </c>
      <c r="I1476" s="958" t="s">
        <v>491</v>
      </c>
      <c r="J1476" s="958" t="s">
        <v>447</v>
      </c>
      <c r="K1476" s="958" t="s">
        <v>0</v>
      </c>
      <c r="L1476" s="953" t="s">
        <v>920</v>
      </c>
      <c r="M1476" s="958" t="s">
        <v>24</v>
      </c>
      <c r="N1476" s="677">
        <f t="shared" ca="1" si="245"/>
        <v>139680.22</v>
      </c>
      <c r="O1476" s="677">
        <f t="shared" ca="1" si="251"/>
        <v>0</v>
      </c>
      <c r="P1476" s="677">
        <f t="shared" ca="1" si="251"/>
        <v>0</v>
      </c>
      <c r="Q1476" s="677">
        <f t="shared" ca="1" si="251"/>
        <v>139680.22</v>
      </c>
      <c r="R1476" s="677">
        <f t="shared" ca="1" si="251"/>
        <v>0</v>
      </c>
      <c r="S1476" s="677">
        <f t="shared" ca="1" si="251"/>
        <v>0</v>
      </c>
      <c r="T1476" s="677">
        <f t="shared" ca="1" si="251"/>
        <v>0</v>
      </c>
      <c r="U1476" s="677">
        <f t="shared" ca="1" si="251"/>
        <v>0</v>
      </c>
      <c r="V1476" s="677">
        <f t="shared" ca="1" si="251"/>
        <v>0</v>
      </c>
      <c r="W1476" s="677">
        <f t="shared" ca="1" si="247"/>
        <v>0</v>
      </c>
      <c r="X1476" s="677">
        <f t="shared" ca="1" si="250"/>
        <v>0</v>
      </c>
      <c r="Y1476" s="677">
        <f t="shared" ca="1" si="250"/>
        <v>0</v>
      </c>
      <c r="Z1476" s="677">
        <f t="shared" ca="1" si="250"/>
        <v>0</v>
      </c>
      <c r="AA1476" t="str">
        <f t="shared" si="252"/>
        <v>ASR_COMP</v>
      </c>
      <c r="AB1476" s="957">
        <f t="shared" si="253"/>
        <v>44682</v>
      </c>
      <c r="AC1476" t="str">
        <f t="shared" si="254"/>
        <v>Unaudited</v>
      </c>
    </row>
    <row r="1477" spans="1:29" x14ac:dyDescent="0.25">
      <c r="A1477" t="s">
        <v>423</v>
      </c>
      <c r="B1477" t="s">
        <v>1388</v>
      </c>
      <c r="C1477" t="s">
        <v>1389</v>
      </c>
      <c r="D1477">
        <v>1900</v>
      </c>
      <c r="E1477" s="957">
        <v>1</v>
      </c>
      <c r="F1477" t="s">
        <v>441</v>
      </c>
      <c r="G1477" s="957">
        <v>91</v>
      </c>
      <c r="H1477" t="s">
        <v>386</v>
      </c>
      <c r="I1477" s="958" t="s">
        <v>491</v>
      </c>
      <c r="J1477" s="958" t="s">
        <v>447</v>
      </c>
      <c r="K1477" s="958" t="s">
        <v>53</v>
      </c>
      <c r="L1477" s="937">
        <v>3.1</v>
      </c>
      <c r="M1477" s="958" t="s">
        <v>33</v>
      </c>
      <c r="N1477" s="677">
        <f t="shared" ca="1" si="245"/>
        <v>4354362.8140686881</v>
      </c>
      <c r="O1477" s="677">
        <f t="shared" ca="1" si="251"/>
        <v>3413224.9431523401</v>
      </c>
      <c r="P1477" s="677">
        <f t="shared" ca="1" si="251"/>
        <v>162503.90305670575</v>
      </c>
      <c r="Q1477" s="677">
        <f t="shared" ca="1" si="251"/>
        <v>374636.18558873067</v>
      </c>
      <c r="R1477" s="677">
        <f t="shared" ca="1" si="251"/>
        <v>142746.19601170198</v>
      </c>
      <c r="S1477" s="677">
        <f t="shared" ca="1" si="251"/>
        <v>27902.442411163345</v>
      </c>
      <c r="T1477" s="677">
        <f t="shared" ca="1" si="251"/>
        <v>62909.205593920764</v>
      </c>
      <c r="U1477" s="677">
        <f t="shared" ca="1" si="251"/>
        <v>1276.894797381636</v>
      </c>
      <c r="V1477" s="677">
        <f t="shared" ca="1" si="251"/>
        <v>19594.366310197158</v>
      </c>
      <c r="W1477" s="677">
        <f t="shared" ca="1" si="247"/>
        <v>4493.3424061755068</v>
      </c>
      <c r="X1477" s="677">
        <f t="shared" ca="1" si="250"/>
        <v>69714.741113155585</v>
      </c>
      <c r="Y1477" s="677">
        <f t="shared" ca="1" si="250"/>
        <v>75360.593627215902</v>
      </c>
      <c r="Z1477" s="677">
        <f t="shared" ca="1" si="250"/>
        <v>0</v>
      </c>
      <c r="AA1477" t="str">
        <f t="shared" si="252"/>
        <v>ASR_COMP</v>
      </c>
      <c r="AB1477" s="957">
        <f t="shared" si="253"/>
        <v>44682</v>
      </c>
      <c r="AC1477" t="str">
        <f t="shared" si="254"/>
        <v>Unaudited</v>
      </c>
    </row>
    <row r="1478" spans="1:29" x14ac:dyDescent="0.25">
      <c r="A1478" t="s">
        <v>423</v>
      </c>
      <c r="B1478" t="s">
        <v>1388</v>
      </c>
      <c r="C1478" t="s">
        <v>1389</v>
      </c>
      <c r="D1478">
        <v>1900</v>
      </c>
      <c r="E1478" s="957">
        <v>1</v>
      </c>
      <c r="F1478" t="s">
        <v>441</v>
      </c>
      <c r="G1478" s="957">
        <v>91</v>
      </c>
      <c r="H1478" t="s">
        <v>386</v>
      </c>
      <c r="I1478" s="958" t="s">
        <v>491</v>
      </c>
      <c r="J1478" s="958" t="s">
        <v>447</v>
      </c>
      <c r="K1478" s="958" t="s">
        <v>53</v>
      </c>
      <c r="L1478" s="937">
        <v>3.2</v>
      </c>
      <c r="M1478" s="958" t="s">
        <v>34</v>
      </c>
      <c r="N1478" s="677">
        <f t="shared" ca="1" si="245"/>
        <v>5107426.0404347237</v>
      </c>
      <c r="O1478" s="677">
        <f t="shared" ca="1" si="251"/>
        <v>3003063.4929249547</v>
      </c>
      <c r="P1478" s="677">
        <f t="shared" ca="1" si="251"/>
        <v>213845.67271152788</v>
      </c>
      <c r="Q1478" s="677">
        <f t="shared" ca="1" si="251"/>
        <v>1070022.0043716857</v>
      </c>
      <c r="R1478" s="677">
        <f t="shared" ca="1" si="251"/>
        <v>276698.08618932654</v>
      </c>
      <c r="S1478" s="677">
        <f t="shared" ca="1" si="251"/>
        <v>74576.666130538477</v>
      </c>
      <c r="T1478" s="677">
        <f t="shared" ca="1" si="251"/>
        <v>56423.142925839798</v>
      </c>
      <c r="U1478" s="677">
        <f t="shared" ca="1" si="251"/>
        <v>1091.8956529484394</v>
      </c>
      <c r="V1478" s="677">
        <f t="shared" ca="1" si="251"/>
        <v>84363.533206611566</v>
      </c>
      <c r="W1478" s="677">
        <f t="shared" ca="1" si="247"/>
        <v>14762.812370812351</v>
      </c>
      <c r="X1478" s="677">
        <f t="shared" ca="1" si="250"/>
        <v>97126.350261309548</v>
      </c>
      <c r="Y1478" s="677">
        <f t="shared" ca="1" si="250"/>
        <v>215452.38368916765</v>
      </c>
      <c r="Z1478" s="677">
        <f t="shared" ca="1" si="250"/>
        <v>0</v>
      </c>
      <c r="AA1478" t="str">
        <f t="shared" si="252"/>
        <v>ASR_COMP</v>
      </c>
      <c r="AB1478" s="957">
        <f t="shared" si="253"/>
        <v>44682</v>
      </c>
      <c r="AC1478" t="str">
        <f t="shared" si="254"/>
        <v>Unaudited</v>
      </c>
    </row>
    <row r="1479" spans="1:29" x14ac:dyDescent="0.25">
      <c r="A1479" t="s">
        <v>423</v>
      </c>
      <c r="B1479" t="s">
        <v>1388</v>
      </c>
      <c r="C1479" t="s">
        <v>1389</v>
      </c>
      <c r="D1479">
        <v>1900</v>
      </c>
      <c r="E1479" s="957">
        <v>1</v>
      </c>
      <c r="F1479" t="s">
        <v>441</v>
      </c>
      <c r="G1479" s="957">
        <v>91</v>
      </c>
      <c r="H1479" t="s">
        <v>386</v>
      </c>
      <c r="I1479" s="965" t="s">
        <v>491</v>
      </c>
      <c r="J1479" s="965" t="s">
        <v>447</v>
      </c>
      <c r="K1479" s="965" t="s">
        <v>53</v>
      </c>
      <c r="L1479" s="945">
        <v>3.3</v>
      </c>
      <c r="M1479" s="965" t="s">
        <v>54</v>
      </c>
      <c r="N1479" s="677">
        <f t="shared" ca="1" si="245"/>
        <v>752.81000000000006</v>
      </c>
      <c r="O1479" s="677">
        <f t="shared" ca="1" si="251"/>
        <v>0</v>
      </c>
      <c r="P1479" s="677">
        <f t="shared" ca="1" si="251"/>
        <v>0</v>
      </c>
      <c r="Q1479" s="677">
        <f t="shared" ca="1" si="251"/>
        <v>0</v>
      </c>
      <c r="R1479" s="677">
        <f t="shared" ca="1" si="251"/>
        <v>0</v>
      </c>
      <c r="S1479" s="677">
        <f t="shared" ca="1" si="251"/>
        <v>99.45</v>
      </c>
      <c r="T1479" s="677">
        <f t="shared" ca="1" si="251"/>
        <v>0</v>
      </c>
      <c r="U1479" s="677">
        <f t="shared" ca="1" si="251"/>
        <v>0</v>
      </c>
      <c r="V1479" s="677">
        <f t="shared" ca="1" si="251"/>
        <v>0</v>
      </c>
      <c r="W1479" s="677">
        <f t="shared" ca="1" si="247"/>
        <v>0</v>
      </c>
      <c r="X1479" s="677">
        <f t="shared" ca="1" si="250"/>
        <v>653.36</v>
      </c>
      <c r="Y1479" s="677">
        <f t="shared" ca="1" si="250"/>
        <v>0</v>
      </c>
      <c r="Z1479" s="677">
        <f t="shared" ca="1" si="250"/>
        <v>0</v>
      </c>
      <c r="AA1479" t="str">
        <f t="shared" si="252"/>
        <v>ASR_COMP</v>
      </c>
      <c r="AB1479" s="957">
        <f t="shared" si="253"/>
        <v>44682</v>
      </c>
      <c r="AC1479" t="str">
        <f t="shared" si="254"/>
        <v>Unaudited</v>
      </c>
    </row>
    <row r="1480" spans="1:29" x14ac:dyDescent="0.25">
      <c r="A1480" t="s">
        <v>423</v>
      </c>
      <c r="B1480" t="s">
        <v>1388</v>
      </c>
      <c r="C1480" t="s">
        <v>1389</v>
      </c>
      <c r="D1480">
        <v>1900</v>
      </c>
      <c r="E1480" s="957">
        <v>1</v>
      </c>
      <c r="F1480" t="s">
        <v>441</v>
      </c>
      <c r="G1480" s="957">
        <v>91</v>
      </c>
      <c r="H1480" t="s">
        <v>386</v>
      </c>
      <c r="I1480" s="937" t="s">
        <v>491</v>
      </c>
      <c r="J1480" s="937" t="s">
        <v>447</v>
      </c>
      <c r="K1480" s="937" t="s">
        <v>53</v>
      </c>
      <c r="L1480" s="937" t="s">
        <v>44</v>
      </c>
      <c r="M1480" s="958" t="s">
        <v>156</v>
      </c>
      <c r="N1480" s="677">
        <f t="shared" ca="1" si="245"/>
        <v>0</v>
      </c>
      <c r="O1480" s="677">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7">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7">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7">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7">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7">
        <f t="shared" ca="1" si="255"/>
        <v>0</v>
      </c>
      <c r="U1480" s="677">
        <f t="shared" ca="1" si="255"/>
        <v>0</v>
      </c>
      <c r="V1480" s="677">
        <f t="shared" ca="1" si="255"/>
        <v>0</v>
      </c>
      <c r="W1480" s="677">
        <f t="shared" ca="1" si="247"/>
        <v>0</v>
      </c>
      <c r="X1480" s="677">
        <f t="shared" ca="1" si="255"/>
        <v>0</v>
      </c>
      <c r="Y1480" s="677">
        <f t="shared" ca="1" si="255"/>
        <v>0</v>
      </c>
      <c r="Z1480" s="677">
        <f t="shared" ca="1" si="255"/>
        <v>0</v>
      </c>
      <c r="AA1480" t="str">
        <f t="shared" si="252"/>
        <v>ASR_COMP</v>
      </c>
      <c r="AB1480" s="957">
        <f t="shared" si="253"/>
        <v>44682</v>
      </c>
      <c r="AC1480" t="str">
        <f t="shared" si="254"/>
        <v>Unaudited</v>
      </c>
    </row>
    <row r="1481" spans="1:29" x14ac:dyDescent="0.25">
      <c r="A1481" t="s">
        <v>423</v>
      </c>
      <c r="B1481" t="s">
        <v>1388</v>
      </c>
      <c r="C1481" t="s">
        <v>1389</v>
      </c>
      <c r="D1481">
        <v>1900</v>
      </c>
      <c r="E1481" s="957">
        <v>1</v>
      </c>
      <c r="F1481" t="s">
        <v>441</v>
      </c>
      <c r="G1481" s="957">
        <v>91</v>
      </c>
      <c r="H1481" t="s">
        <v>386</v>
      </c>
      <c r="I1481" s="937" t="s">
        <v>491</v>
      </c>
      <c r="J1481" s="937" t="s">
        <v>447</v>
      </c>
      <c r="K1481" s="937" t="s">
        <v>53</v>
      </c>
      <c r="L1481" s="943" t="s">
        <v>41</v>
      </c>
      <c r="M1481" s="959" t="s">
        <v>52</v>
      </c>
      <c r="N1481" s="677">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1647380.6392680998</v>
      </c>
      <c r="O1481" s="677">
        <f t="shared" ca="1" si="255"/>
        <v>1325011.9206872899</v>
      </c>
      <c r="P1481" s="677">
        <f t="shared" ca="1" si="255"/>
        <v>41130.43070995406</v>
      </c>
      <c r="Q1481" s="677">
        <f t="shared" ca="1" si="255"/>
        <v>158579.87059322358</v>
      </c>
      <c r="R1481" s="677">
        <f t="shared" ca="1" si="255"/>
        <v>34031.879939853461</v>
      </c>
      <c r="S1481" s="677">
        <f t="shared" ca="1" si="255"/>
        <v>25069.821937557579</v>
      </c>
      <c r="T1481" s="677">
        <f t="shared" ca="1" si="255"/>
        <v>17811.842981091573</v>
      </c>
      <c r="U1481" s="677">
        <f t="shared" ca="1" si="255"/>
        <v>713.7673000024372</v>
      </c>
      <c r="V1481" s="677">
        <f t="shared" ca="1" si="255"/>
        <v>4860.8010901496828</v>
      </c>
      <c r="W1481" s="677">
        <f t="shared" ca="1" si="247"/>
        <v>378.51441404707532</v>
      </c>
      <c r="X1481" s="677">
        <f t="shared" ca="1" si="255"/>
        <v>31035.244948099797</v>
      </c>
      <c r="Y1481" s="677">
        <f t="shared" ca="1" si="255"/>
        <v>8756.5446668307759</v>
      </c>
      <c r="Z1481" s="677">
        <f t="shared" ca="1" si="255"/>
        <v>0</v>
      </c>
      <c r="AA1481" t="str">
        <f t="shared" si="252"/>
        <v>ASR_COMP</v>
      </c>
      <c r="AB1481" s="957">
        <f t="shared" si="253"/>
        <v>44682</v>
      </c>
      <c r="AC1481" t="str">
        <f t="shared" si="254"/>
        <v>Unaudited</v>
      </c>
    </row>
    <row r="1482" spans="1:29" x14ac:dyDescent="0.25">
      <c r="A1482" t="s">
        <v>423</v>
      </c>
      <c r="B1482" t="s">
        <v>1388</v>
      </c>
      <c r="C1482" t="s">
        <v>1389</v>
      </c>
      <c r="D1482">
        <v>1900</v>
      </c>
      <c r="E1482" s="957">
        <v>1</v>
      </c>
      <c r="F1482" t="s">
        <v>441</v>
      </c>
      <c r="G1482" s="957">
        <v>91</v>
      </c>
      <c r="H1482" t="s">
        <v>386</v>
      </c>
      <c r="I1482" s="958" t="s">
        <v>491</v>
      </c>
      <c r="J1482" s="958" t="s">
        <v>447</v>
      </c>
      <c r="K1482" s="958" t="s">
        <v>53</v>
      </c>
      <c r="L1482" s="937" t="s">
        <v>42</v>
      </c>
      <c r="M1482" s="958" t="s">
        <v>157</v>
      </c>
      <c r="N1482" s="677">
        <f t="shared" ca="1" si="256"/>
        <v>-150837.43349028187</v>
      </c>
      <c r="O1482" s="677">
        <f t="shared" ca="1" si="255"/>
        <v>-106927.47474440995</v>
      </c>
      <c r="P1482" s="677">
        <f t="shared" ca="1" si="255"/>
        <v>-6756.1074824875886</v>
      </c>
      <c r="Q1482" s="677">
        <f t="shared" ca="1" si="255"/>
        <v>-21417.876901597228</v>
      </c>
      <c r="R1482" s="677">
        <f t="shared" ca="1" si="255"/>
        <v>-6433.9787725183669</v>
      </c>
      <c r="S1482" s="677">
        <f t="shared" ca="1" si="255"/>
        <v>-1109.576190107236</v>
      </c>
      <c r="T1482" s="677">
        <f t="shared" ca="1" si="255"/>
        <v>-1913.8367971925788</v>
      </c>
      <c r="U1482" s="677">
        <f t="shared" ca="1" si="255"/>
        <v>-26.943342530530561</v>
      </c>
      <c r="V1482" s="677">
        <f t="shared" ca="1" si="255"/>
        <v>-1540.8865804726272</v>
      </c>
      <c r="W1482" s="677">
        <f t="shared" ca="1" si="247"/>
        <v>-326.9287825359354</v>
      </c>
      <c r="X1482" s="677">
        <f t="shared" ca="1" si="255"/>
        <v>-1129.8878990828318</v>
      </c>
      <c r="Y1482" s="677">
        <f t="shared" ca="1" si="255"/>
        <v>-3253.9359973470036</v>
      </c>
      <c r="Z1482" s="677">
        <f t="shared" ca="1" si="255"/>
        <v>0</v>
      </c>
      <c r="AA1482" t="str">
        <f t="shared" si="252"/>
        <v>ASR_COMP</v>
      </c>
      <c r="AB1482" s="957">
        <f t="shared" si="253"/>
        <v>44682</v>
      </c>
      <c r="AC1482" t="str">
        <f t="shared" si="254"/>
        <v>Unaudited</v>
      </c>
    </row>
    <row r="1483" spans="1:29" x14ac:dyDescent="0.25">
      <c r="A1483" t="s">
        <v>423</v>
      </c>
      <c r="B1483" t="s">
        <v>1388</v>
      </c>
      <c r="C1483" t="s">
        <v>1389</v>
      </c>
      <c r="D1483">
        <v>1900</v>
      </c>
      <c r="E1483" s="957">
        <v>1</v>
      </c>
      <c r="F1483" t="s">
        <v>441</v>
      </c>
      <c r="G1483" s="957">
        <v>91</v>
      </c>
      <c r="H1483" t="s">
        <v>386</v>
      </c>
      <c r="I1483" s="937" t="s">
        <v>491</v>
      </c>
      <c r="J1483" s="937" t="s">
        <v>447</v>
      </c>
      <c r="K1483" s="937" t="s">
        <v>53</v>
      </c>
      <c r="L1483" s="937" t="s">
        <v>43</v>
      </c>
      <c r="M1483" s="958" t="s">
        <v>465</v>
      </c>
      <c r="N1483" s="677">
        <f t="shared" ca="1" si="256"/>
        <v>1318260.8958627009</v>
      </c>
      <c r="O1483" s="677">
        <f t="shared" ca="1" si="255"/>
        <v>822252.05535783339</v>
      </c>
      <c r="P1483" s="677">
        <f t="shared" ca="1" si="255"/>
        <v>80438.323749154748</v>
      </c>
      <c r="Q1483" s="677">
        <f t="shared" ca="1" si="255"/>
        <v>213579.24841886765</v>
      </c>
      <c r="R1483" s="677">
        <f t="shared" ca="1" si="255"/>
        <v>79985.440295863358</v>
      </c>
      <c r="S1483" s="677">
        <f t="shared" ca="1" si="255"/>
        <v>24713.485422544814</v>
      </c>
      <c r="T1483" s="677">
        <f t="shared" ca="1" si="255"/>
        <v>3245.0680200474926</v>
      </c>
      <c r="U1483" s="677">
        <f t="shared" ca="1" si="255"/>
        <v>369.44903556126235</v>
      </c>
      <c r="V1483" s="677">
        <f t="shared" ca="1" si="255"/>
        <v>15516.782902736311</v>
      </c>
      <c r="W1483" s="677">
        <f t="shared" ca="1" si="247"/>
        <v>34357.943312295334</v>
      </c>
      <c r="X1483" s="677">
        <f t="shared" ca="1" si="255"/>
        <v>14211.370388662706</v>
      </c>
      <c r="Y1483" s="677">
        <f t="shared" ca="1" si="255"/>
        <v>29591.728959134151</v>
      </c>
      <c r="Z1483" s="677">
        <f t="shared" ca="1" si="255"/>
        <v>0</v>
      </c>
      <c r="AA1483" t="str">
        <f t="shared" si="252"/>
        <v>ASR_COMP</v>
      </c>
      <c r="AB1483" s="957">
        <f t="shared" si="253"/>
        <v>44682</v>
      </c>
      <c r="AC1483" t="str">
        <f t="shared" si="254"/>
        <v>Unaudited</v>
      </c>
    </row>
    <row r="1484" spans="1:29" x14ac:dyDescent="0.25">
      <c r="A1484" t="s">
        <v>423</v>
      </c>
      <c r="B1484" t="s">
        <v>1388</v>
      </c>
      <c r="C1484" t="s">
        <v>1389</v>
      </c>
      <c r="D1484">
        <v>1900</v>
      </c>
      <c r="E1484" s="957">
        <v>1</v>
      </c>
      <c r="F1484" t="s">
        <v>441</v>
      </c>
      <c r="G1484" s="957">
        <v>91</v>
      </c>
      <c r="H1484" t="s">
        <v>386</v>
      </c>
      <c r="I1484" s="937" t="s">
        <v>491</v>
      </c>
      <c r="J1484" s="937" t="s">
        <v>447</v>
      </c>
      <c r="K1484" s="937" t="s">
        <v>923</v>
      </c>
      <c r="L1484" s="937" t="s">
        <v>924</v>
      </c>
      <c r="M1484" s="958" t="s">
        <v>923</v>
      </c>
      <c r="N1484" s="677">
        <f t="shared" ca="1" si="256"/>
        <v>1492410.848889489</v>
      </c>
      <c r="O1484" s="677">
        <f t="shared" ca="1" si="255"/>
        <v>1339674.1930235799</v>
      </c>
      <c r="P1484" s="677">
        <f t="shared" ca="1" si="255"/>
        <v>101889.17187054979</v>
      </c>
      <c r="Q1484" s="677">
        <f t="shared" ca="1" si="255"/>
        <v>19879.311747036983</v>
      </c>
      <c r="R1484" s="677">
        <f t="shared" ca="1" si="255"/>
        <v>17590.975972511947</v>
      </c>
      <c r="S1484" s="677">
        <f t="shared" ca="1" si="255"/>
        <v>2505.7176134554056</v>
      </c>
      <c r="T1484" s="677">
        <f t="shared" ca="1" si="255"/>
        <v>4435.1331973625147</v>
      </c>
      <c r="U1484" s="677">
        <f t="shared" ca="1" si="255"/>
        <v>20.158034077249788</v>
      </c>
      <c r="V1484" s="677">
        <f t="shared" ca="1" si="255"/>
        <v>2361.2235091777839</v>
      </c>
      <c r="W1484" s="677">
        <f t="shared" ca="1" si="247"/>
        <v>1761.9924265402353</v>
      </c>
      <c r="X1484" s="677">
        <f t="shared" ca="1" si="255"/>
        <v>775.40678416949913</v>
      </c>
      <c r="Y1484" s="677">
        <f t="shared" ca="1" si="255"/>
        <v>1517.5647110275886</v>
      </c>
      <c r="Z1484" s="677">
        <f t="shared" ca="1" si="255"/>
        <v>0</v>
      </c>
      <c r="AA1484" t="str">
        <f t="shared" si="252"/>
        <v>ASR_COMP</v>
      </c>
      <c r="AB1484" s="957">
        <f t="shared" si="253"/>
        <v>44682</v>
      </c>
      <c r="AC1484" t="str">
        <f t="shared" si="254"/>
        <v>Unaudited</v>
      </c>
    </row>
    <row r="1485" spans="1:29" x14ac:dyDescent="0.25">
      <c r="A1485" t="s">
        <v>423</v>
      </c>
      <c r="B1485" t="s">
        <v>1388</v>
      </c>
      <c r="C1485" t="s">
        <v>1389</v>
      </c>
      <c r="D1485">
        <v>1900</v>
      </c>
      <c r="E1485" s="957">
        <v>1</v>
      </c>
      <c r="F1485" t="s">
        <v>441</v>
      </c>
      <c r="G1485" s="957">
        <v>91</v>
      </c>
      <c r="H1485" t="s">
        <v>386</v>
      </c>
      <c r="I1485" s="958" t="s">
        <v>491</v>
      </c>
      <c r="J1485" s="958" t="s">
        <v>447</v>
      </c>
      <c r="K1485" s="958" t="s">
        <v>923</v>
      </c>
      <c r="L1485" s="937" t="s">
        <v>925</v>
      </c>
      <c r="M1485" s="958" t="s">
        <v>928</v>
      </c>
      <c r="N1485" s="677">
        <f t="shared" ca="1" si="256"/>
        <v>-232983.80310398052</v>
      </c>
      <c r="O1485" s="677">
        <f t="shared" ca="1" si="255"/>
        <v>-147403.03567191545</v>
      </c>
      <c r="P1485" s="677">
        <f t="shared" ca="1" si="255"/>
        <v>-11277.647337041733</v>
      </c>
      <c r="Q1485" s="677">
        <f t="shared" ca="1" si="255"/>
        <v>-43679.777236633032</v>
      </c>
      <c r="R1485" s="677">
        <f t="shared" ca="1" si="255"/>
        <v>-14648.518163796331</v>
      </c>
      <c r="S1485" s="677">
        <f t="shared" ca="1" si="255"/>
        <v>-2274.8388335822265</v>
      </c>
      <c r="T1485" s="677">
        <f t="shared" ca="1" si="255"/>
        <v>-1525.1759365804942</v>
      </c>
      <c r="U1485" s="677">
        <f t="shared" ca="1" si="255"/>
        <v>-20.459411413567818</v>
      </c>
      <c r="V1485" s="677">
        <f t="shared" ca="1" si="255"/>
        <v>-3178.4729831839741</v>
      </c>
      <c r="W1485" s="677">
        <f t="shared" ca="1" si="247"/>
        <v>-607.90620090059087</v>
      </c>
      <c r="X1485" s="677">
        <f t="shared" ca="1" si="255"/>
        <v>-1388.0248047318228</v>
      </c>
      <c r="Y1485" s="677">
        <f t="shared" ca="1" si="255"/>
        <v>-6979.9465242012884</v>
      </c>
      <c r="Z1485" s="677">
        <f t="shared" ca="1" si="255"/>
        <v>0</v>
      </c>
      <c r="AA1485" t="str">
        <f t="shared" si="252"/>
        <v>ASR_COMP</v>
      </c>
      <c r="AB1485" s="957">
        <f t="shared" si="253"/>
        <v>44682</v>
      </c>
      <c r="AC1485" t="str">
        <f t="shared" si="254"/>
        <v>Unaudited</v>
      </c>
    </row>
    <row r="1486" spans="1:29" x14ac:dyDescent="0.25">
      <c r="A1486" t="s">
        <v>423</v>
      </c>
      <c r="B1486" t="s">
        <v>1388</v>
      </c>
      <c r="C1486" t="s">
        <v>1389</v>
      </c>
      <c r="D1486">
        <v>1900</v>
      </c>
      <c r="E1486" s="957">
        <v>1</v>
      </c>
      <c r="F1486" t="s">
        <v>441</v>
      </c>
      <c r="G1486" s="957">
        <v>91</v>
      </c>
      <c r="H1486" t="s">
        <v>386</v>
      </c>
      <c r="I1486" s="958" t="s">
        <v>491</v>
      </c>
      <c r="J1486" s="958" t="s">
        <v>447</v>
      </c>
      <c r="K1486" s="958" t="s">
        <v>923</v>
      </c>
      <c r="L1486" s="953" t="s">
        <v>926</v>
      </c>
      <c r="M1486" s="958" t="s">
        <v>929</v>
      </c>
      <c r="N1486" s="677">
        <f t="shared" ca="1" si="256"/>
        <v>0</v>
      </c>
      <c r="O1486" s="677">
        <f t="shared" ca="1" si="255"/>
        <v>0</v>
      </c>
      <c r="P1486" s="677">
        <f t="shared" ca="1" si="255"/>
        <v>0</v>
      </c>
      <c r="Q1486" s="677">
        <f t="shared" ca="1" si="255"/>
        <v>0</v>
      </c>
      <c r="R1486" s="677">
        <f t="shared" ca="1" si="255"/>
        <v>0</v>
      </c>
      <c r="S1486" s="677">
        <f t="shared" ca="1" si="255"/>
        <v>0</v>
      </c>
      <c r="T1486" s="677">
        <f t="shared" ca="1" si="255"/>
        <v>0</v>
      </c>
      <c r="U1486" s="677">
        <f t="shared" ca="1" si="255"/>
        <v>0</v>
      </c>
      <c r="V1486" s="677">
        <f t="shared" ca="1" si="255"/>
        <v>0</v>
      </c>
      <c r="W1486" s="677">
        <f t="shared" ca="1" si="247"/>
        <v>0</v>
      </c>
      <c r="X1486" s="677">
        <f t="shared" ca="1" si="255"/>
        <v>0</v>
      </c>
      <c r="Y1486" s="677">
        <f t="shared" ca="1" si="255"/>
        <v>0</v>
      </c>
      <c r="Z1486" s="677">
        <f t="shared" ca="1" si="255"/>
        <v>0</v>
      </c>
      <c r="AA1486" t="str">
        <f t="shared" si="252"/>
        <v>ASR_COMP</v>
      </c>
      <c r="AB1486" s="957">
        <f t="shared" si="253"/>
        <v>44682</v>
      </c>
      <c r="AC1486" t="str">
        <f t="shared" si="254"/>
        <v>Unaudited</v>
      </c>
    </row>
    <row r="1487" spans="1:29" x14ac:dyDescent="0.25">
      <c r="A1487" t="s">
        <v>423</v>
      </c>
      <c r="B1487" t="s">
        <v>1388</v>
      </c>
      <c r="C1487" t="s">
        <v>1389</v>
      </c>
      <c r="D1487">
        <v>1900</v>
      </c>
      <c r="E1487" s="957">
        <v>1</v>
      </c>
      <c r="F1487" t="s">
        <v>441</v>
      </c>
      <c r="G1487" s="957">
        <v>91</v>
      </c>
      <c r="H1487" t="s">
        <v>386</v>
      </c>
      <c r="I1487" s="937" t="s">
        <v>491</v>
      </c>
      <c r="J1487" s="937" t="s">
        <v>447</v>
      </c>
      <c r="K1487" s="937" t="s">
        <v>448</v>
      </c>
      <c r="L1487" s="937">
        <v>5.0999999999999996</v>
      </c>
      <c r="M1487" s="958" t="s">
        <v>37</v>
      </c>
      <c r="N1487" s="677">
        <f t="shared" ca="1" si="256"/>
        <v>3898422.0044486914</v>
      </c>
      <c r="O1487" s="677">
        <f t="shared" ca="1" si="255"/>
        <v>1635286.9809587668</v>
      </c>
      <c r="P1487" s="677">
        <f t="shared" ca="1" si="255"/>
        <v>699197.07476708863</v>
      </c>
      <c r="Q1487" s="677">
        <f t="shared" ca="1" si="255"/>
        <v>287153.65859514882</v>
      </c>
      <c r="R1487" s="677">
        <f t="shared" ca="1" si="255"/>
        <v>609751.02387068304</v>
      </c>
      <c r="S1487" s="677">
        <f t="shared" ca="1" si="255"/>
        <v>41951.365577040124</v>
      </c>
      <c r="T1487" s="677">
        <f t="shared" ca="1" si="255"/>
        <v>517862.97031190514</v>
      </c>
      <c r="U1487" s="677">
        <f t="shared" ca="1" si="255"/>
        <v>2503.9480056872917</v>
      </c>
      <c r="V1487" s="677">
        <f t="shared" ca="1" si="255"/>
        <v>21879.169509064122</v>
      </c>
      <c r="W1487" s="677">
        <f t="shared" ca="1" si="247"/>
        <v>3679.214309213568</v>
      </c>
      <c r="X1487" s="677">
        <f t="shared" ca="1" si="255"/>
        <v>37725.460281362466</v>
      </c>
      <c r="Y1487" s="677">
        <f t="shared" ca="1" si="255"/>
        <v>41431.138262730827</v>
      </c>
      <c r="Z1487" s="677">
        <f t="shared" ca="1" si="255"/>
        <v>0</v>
      </c>
      <c r="AA1487" t="str">
        <f t="shared" si="252"/>
        <v>ASR_COMP</v>
      </c>
      <c r="AB1487" s="957">
        <f t="shared" si="253"/>
        <v>44682</v>
      </c>
      <c r="AC1487" t="str">
        <f t="shared" si="254"/>
        <v>Unaudited</v>
      </c>
    </row>
    <row r="1488" spans="1:29" ht="30" x14ac:dyDescent="0.25">
      <c r="A1488" t="s">
        <v>423</v>
      </c>
      <c r="B1488" t="s">
        <v>1388</v>
      </c>
      <c r="C1488" t="s">
        <v>1389</v>
      </c>
      <c r="D1488">
        <v>1900</v>
      </c>
      <c r="E1488" s="957">
        <v>1</v>
      </c>
      <c r="F1488" t="s">
        <v>441</v>
      </c>
      <c r="G1488" s="957">
        <v>91</v>
      </c>
      <c r="H1488" t="s">
        <v>386</v>
      </c>
      <c r="I1488" s="937" t="s">
        <v>491</v>
      </c>
      <c r="J1488" s="937" t="s">
        <v>447</v>
      </c>
      <c r="K1488" s="937" t="s">
        <v>448</v>
      </c>
      <c r="L1488" s="937">
        <v>5.2</v>
      </c>
      <c r="M1488" s="958" t="s">
        <v>306</v>
      </c>
      <c r="N1488" s="677">
        <f t="shared" ca="1" si="256"/>
        <v>0</v>
      </c>
      <c r="O1488" s="677">
        <f t="shared" ca="1" si="255"/>
        <v>0</v>
      </c>
      <c r="P1488" s="677">
        <f t="shared" ca="1" si="255"/>
        <v>0</v>
      </c>
      <c r="Q1488" s="677">
        <f t="shared" ca="1" si="255"/>
        <v>0</v>
      </c>
      <c r="R1488" s="677">
        <f t="shared" ca="1" si="255"/>
        <v>0</v>
      </c>
      <c r="S1488" s="677">
        <f t="shared" ca="1" si="255"/>
        <v>0</v>
      </c>
      <c r="T1488" s="677">
        <f t="shared" ca="1" si="255"/>
        <v>0</v>
      </c>
      <c r="U1488" s="677">
        <f t="shared" ca="1" si="255"/>
        <v>0</v>
      </c>
      <c r="V1488" s="677">
        <f t="shared" ca="1" si="255"/>
        <v>0</v>
      </c>
      <c r="W1488" s="677">
        <f t="shared" ca="1" si="247"/>
        <v>0</v>
      </c>
      <c r="X1488" s="677">
        <f t="shared" ca="1" si="255"/>
        <v>0</v>
      </c>
      <c r="Y1488" s="677">
        <f t="shared" ca="1" si="255"/>
        <v>0</v>
      </c>
      <c r="Z1488" s="677">
        <f t="shared" ca="1" si="255"/>
        <v>0</v>
      </c>
      <c r="AA1488" t="str">
        <f t="shared" si="252"/>
        <v>ASR_COMP</v>
      </c>
      <c r="AB1488" s="957">
        <f t="shared" si="253"/>
        <v>44682</v>
      </c>
      <c r="AC1488" t="str">
        <f t="shared" si="254"/>
        <v>Unaudited</v>
      </c>
    </row>
    <row r="1489" spans="1:29" ht="30" x14ac:dyDescent="0.25">
      <c r="A1489" t="s">
        <v>423</v>
      </c>
      <c r="B1489" t="s">
        <v>1388</v>
      </c>
      <c r="C1489" t="s">
        <v>1389</v>
      </c>
      <c r="D1489">
        <v>1900</v>
      </c>
      <c r="E1489" s="957">
        <v>1</v>
      </c>
      <c r="F1489" t="s">
        <v>441</v>
      </c>
      <c r="G1489" s="957">
        <v>91</v>
      </c>
      <c r="H1489" t="s">
        <v>386</v>
      </c>
      <c r="I1489" s="937" t="s">
        <v>491</v>
      </c>
      <c r="J1489" s="937" t="s">
        <v>447</v>
      </c>
      <c r="K1489" s="937" t="s">
        <v>448</v>
      </c>
      <c r="L1489" s="937">
        <v>5.3</v>
      </c>
      <c r="M1489" s="958" t="s">
        <v>307</v>
      </c>
      <c r="N1489" s="677">
        <f t="shared" ca="1" si="256"/>
        <v>-180330.85317777286</v>
      </c>
      <c r="O1489" s="677">
        <f t="shared" ca="1" si="255"/>
        <v>-85886.416562197075</v>
      </c>
      <c r="P1489" s="677">
        <f t="shared" ca="1" si="255"/>
        <v>-34646.688619598375</v>
      </c>
      <c r="Q1489" s="677">
        <f t="shared" ca="1" si="255"/>
        <v>-10540.447129137352</v>
      </c>
      <c r="R1489" s="677">
        <f t="shared" ca="1" si="255"/>
        <v>-22014.18410396987</v>
      </c>
      <c r="S1489" s="677">
        <f t="shared" ca="1" si="255"/>
        <v>-3332.2667674139184</v>
      </c>
      <c r="T1489" s="677">
        <f t="shared" ca="1" si="255"/>
        <v>-19706.97110649708</v>
      </c>
      <c r="U1489" s="677">
        <f t="shared" ca="1" si="255"/>
        <v>-93.128659144152337</v>
      </c>
      <c r="V1489" s="677">
        <f t="shared" ca="1" si="255"/>
        <v>-1567.9849148116646</v>
      </c>
      <c r="W1489" s="677">
        <f t="shared" ca="1" si="247"/>
        <v>-16.574219667672054</v>
      </c>
      <c r="X1489" s="677">
        <f t="shared" ca="1" si="255"/>
        <v>-1140.4130277303514</v>
      </c>
      <c r="Y1489" s="677">
        <f t="shared" ca="1" si="255"/>
        <v>-1385.7780676053353</v>
      </c>
      <c r="Z1489" s="677">
        <f t="shared" ca="1" si="255"/>
        <v>0</v>
      </c>
      <c r="AA1489" t="str">
        <f t="shared" si="252"/>
        <v>ASR_COMP</v>
      </c>
      <c r="AB1489" s="957">
        <f t="shared" si="253"/>
        <v>44682</v>
      </c>
      <c r="AC1489" t="str">
        <f t="shared" si="254"/>
        <v>Unaudited</v>
      </c>
    </row>
    <row r="1490" spans="1:29" x14ac:dyDescent="0.25">
      <c r="A1490" t="s">
        <v>423</v>
      </c>
      <c r="B1490" t="s">
        <v>1388</v>
      </c>
      <c r="C1490" t="s">
        <v>1389</v>
      </c>
      <c r="D1490">
        <v>1900</v>
      </c>
      <c r="E1490" s="957">
        <v>1</v>
      </c>
      <c r="F1490" t="s">
        <v>441</v>
      </c>
      <c r="G1490" s="957">
        <v>91</v>
      </c>
      <c r="H1490" t="s">
        <v>386</v>
      </c>
      <c r="I1490" s="937" t="s">
        <v>491</v>
      </c>
      <c r="J1490" s="937" t="s">
        <v>447</v>
      </c>
      <c r="K1490" s="937" t="s">
        <v>448</v>
      </c>
      <c r="L1490" s="953" t="s">
        <v>82</v>
      </c>
      <c r="M1490" s="958" t="s">
        <v>456</v>
      </c>
      <c r="N1490" s="677">
        <f t="shared" ca="1" si="256"/>
        <v>0</v>
      </c>
      <c r="O1490" s="677">
        <f t="shared" ca="1" si="255"/>
        <v>0</v>
      </c>
      <c r="P1490" s="677">
        <f t="shared" ca="1" si="255"/>
        <v>0</v>
      </c>
      <c r="Q1490" s="677">
        <f t="shared" ca="1" si="255"/>
        <v>0</v>
      </c>
      <c r="R1490" s="677">
        <f t="shared" ca="1" si="255"/>
        <v>0</v>
      </c>
      <c r="S1490" s="677">
        <f t="shared" ca="1" si="255"/>
        <v>0</v>
      </c>
      <c r="T1490" s="677">
        <f t="shared" ca="1" si="255"/>
        <v>0</v>
      </c>
      <c r="U1490" s="677">
        <f t="shared" ca="1" si="255"/>
        <v>0</v>
      </c>
      <c r="V1490" s="677">
        <f t="shared" ca="1" si="255"/>
        <v>0</v>
      </c>
      <c r="W1490" s="677">
        <f t="shared" ca="1" si="247"/>
        <v>0</v>
      </c>
      <c r="X1490" s="677">
        <f t="shared" ca="1" si="255"/>
        <v>0</v>
      </c>
      <c r="Y1490" s="677">
        <f t="shared" ca="1" si="255"/>
        <v>0</v>
      </c>
      <c r="Z1490" s="677">
        <f t="shared" ca="1" si="255"/>
        <v>0</v>
      </c>
      <c r="AA1490" t="str">
        <f t="shared" si="252"/>
        <v>ASR_COMP</v>
      </c>
      <c r="AB1490" s="957">
        <f t="shared" si="253"/>
        <v>44682</v>
      </c>
      <c r="AC1490" t="str">
        <f t="shared" si="254"/>
        <v>Unaudited</v>
      </c>
    </row>
    <row r="1491" spans="1:29" x14ac:dyDescent="0.25">
      <c r="A1491" t="s">
        <v>423</v>
      </c>
      <c r="B1491" t="s">
        <v>1388</v>
      </c>
      <c r="C1491" t="s">
        <v>1389</v>
      </c>
      <c r="D1491">
        <v>1900</v>
      </c>
      <c r="E1491" s="957">
        <v>1</v>
      </c>
      <c r="F1491" t="s">
        <v>441</v>
      </c>
      <c r="G1491" s="957">
        <v>91</v>
      </c>
      <c r="H1491" t="s">
        <v>386</v>
      </c>
      <c r="I1491" s="937" t="s">
        <v>491</v>
      </c>
      <c r="J1491" s="937" t="s">
        <v>447</v>
      </c>
      <c r="K1491" s="937" t="s">
        <v>449</v>
      </c>
      <c r="L1491" s="953">
        <v>6.1</v>
      </c>
      <c r="M1491" s="958" t="s">
        <v>18</v>
      </c>
      <c r="N1491" s="677">
        <f t="shared" ca="1" si="256"/>
        <v>0</v>
      </c>
      <c r="O1491" s="677">
        <f t="shared" ca="1" si="255"/>
        <v>0</v>
      </c>
      <c r="P1491" s="677">
        <f t="shared" ca="1" si="255"/>
        <v>0</v>
      </c>
      <c r="Q1491" s="677">
        <f t="shared" ca="1" si="255"/>
        <v>0</v>
      </c>
      <c r="R1491" s="677">
        <f t="shared" ca="1" si="255"/>
        <v>0</v>
      </c>
      <c r="S1491" s="677">
        <f t="shared" ca="1" si="255"/>
        <v>0</v>
      </c>
      <c r="T1491" s="677">
        <f t="shared" ca="1" si="255"/>
        <v>0</v>
      </c>
      <c r="U1491" s="677">
        <f t="shared" ca="1" si="255"/>
        <v>0</v>
      </c>
      <c r="V1491" s="677">
        <f t="shared" ca="1" si="255"/>
        <v>0</v>
      </c>
      <c r="W1491" s="677">
        <f t="shared" ca="1" si="247"/>
        <v>0</v>
      </c>
      <c r="X1491" s="677">
        <f t="shared" ca="1" si="255"/>
        <v>0</v>
      </c>
      <c r="Y1491" s="677">
        <f t="shared" ca="1" si="255"/>
        <v>0</v>
      </c>
      <c r="Z1491" s="677">
        <f t="shared" ca="1" si="255"/>
        <v>0</v>
      </c>
      <c r="AA1491" t="str">
        <f t="shared" si="252"/>
        <v>ASR_COMP</v>
      </c>
      <c r="AB1491" s="957">
        <f t="shared" si="253"/>
        <v>44682</v>
      </c>
      <c r="AC1491" t="str">
        <f t="shared" si="254"/>
        <v>Unaudited</v>
      </c>
    </row>
    <row r="1492" spans="1:29" x14ac:dyDescent="0.25">
      <c r="A1492" t="s">
        <v>423</v>
      </c>
      <c r="B1492" t="s">
        <v>1388</v>
      </c>
      <c r="C1492" t="s">
        <v>1389</v>
      </c>
      <c r="D1492">
        <v>1900</v>
      </c>
      <c r="E1492" s="957">
        <v>1</v>
      </c>
      <c r="F1492" t="s">
        <v>441</v>
      </c>
      <c r="G1492" s="957">
        <v>91</v>
      </c>
      <c r="H1492" t="s">
        <v>386</v>
      </c>
      <c r="I1492" s="937" t="s">
        <v>491</v>
      </c>
      <c r="J1492" s="937" t="s">
        <v>447</v>
      </c>
      <c r="K1492" s="937" t="s">
        <v>449</v>
      </c>
      <c r="L1492" s="937">
        <v>6.2</v>
      </c>
      <c r="M1492" s="958" t="s">
        <v>19</v>
      </c>
      <c r="N1492" s="677">
        <f t="shared" ca="1" si="256"/>
        <v>0</v>
      </c>
      <c r="O1492" s="677">
        <f t="shared" ca="1" si="255"/>
        <v>0</v>
      </c>
      <c r="P1492" s="677">
        <f t="shared" ca="1" si="255"/>
        <v>0</v>
      </c>
      <c r="Q1492" s="677">
        <f t="shared" ca="1" si="255"/>
        <v>0</v>
      </c>
      <c r="R1492" s="677">
        <f t="shared" ca="1" si="255"/>
        <v>0</v>
      </c>
      <c r="S1492" s="677">
        <f t="shared" ca="1" si="255"/>
        <v>0</v>
      </c>
      <c r="T1492" s="677">
        <f t="shared" ca="1" si="255"/>
        <v>0</v>
      </c>
      <c r="U1492" s="677">
        <f t="shared" ca="1" si="255"/>
        <v>0</v>
      </c>
      <c r="V1492" s="677">
        <f t="shared" ca="1" si="255"/>
        <v>0</v>
      </c>
      <c r="W1492" s="677">
        <f t="shared" ca="1" si="247"/>
        <v>0</v>
      </c>
      <c r="X1492" s="677">
        <f t="shared" ca="1" si="255"/>
        <v>0</v>
      </c>
      <c r="Y1492" s="677">
        <f t="shared" ca="1" si="255"/>
        <v>0</v>
      </c>
      <c r="Z1492" s="677">
        <f t="shared" ca="1" si="255"/>
        <v>0</v>
      </c>
      <c r="AA1492" t="str">
        <f t="shared" si="252"/>
        <v>ASR_COMP</v>
      </c>
      <c r="AB1492" s="957">
        <f t="shared" si="253"/>
        <v>44682</v>
      </c>
      <c r="AC1492" t="str">
        <f t="shared" si="254"/>
        <v>Unaudited</v>
      </c>
    </row>
    <row r="1493" spans="1:29" x14ac:dyDescent="0.25">
      <c r="A1493" t="s">
        <v>423</v>
      </c>
      <c r="B1493" t="s">
        <v>1388</v>
      </c>
      <c r="C1493" t="s">
        <v>1389</v>
      </c>
      <c r="D1493">
        <v>1900</v>
      </c>
      <c r="E1493" s="957">
        <v>1</v>
      </c>
      <c r="F1493" t="s">
        <v>441</v>
      </c>
      <c r="G1493" s="957">
        <v>91</v>
      </c>
      <c r="H1493" t="s">
        <v>386</v>
      </c>
      <c r="I1493" s="958" t="s">
        <v>491</v>
      </c>
      <c r="J1493" s="958" t="s">
        <v>447</v>
      </c>
      <c r="K1493" s="958" t="s">
        <v>449</v>
      </c>
      <c r="L1493" s="937">
        <v>6.3</v>
      </c>
      <c r="M1493" s="958" t="s">
        <v>187</v>
      </c>
      <c r="N1493" s="677">
        <f t="shared" ca="1" si="256"/>
        <v>0</v>
      </c>
      <c r="O1493" s="677">
        <f t="shared" ca="1" si="255"/>
        <v>0</v>
      </c>
      <c r="P1493" s="677">
        <f t="shared" ca="1" si="255"/>
        <v>0</v>
      </c>
      <c r="Q1493" s="677">
        <f t="shared" ca="1" si="255"/>
        <v>0</v>
      </c>
      <c r="R1493" s="677">
        <f t="shared" ca="1" si="255"/>
        <v>0</v>
      </c>
      <c r="S1493" s="677">
        <f t="shared" ca="1" si="255"/>
        <v>0</v>
      </c>
      <c r="T1493" s="677">
        <f t="shared" ca="1" si="255"/>
        <v>0</v>
      </c>
      <c r="U1493" s="677">
        <f t="shared" ca="1" si="255"/>
        <v>0</v>
      </c>
      <c r="V1493" s="677">
        <f t="shared" ca="1" si="255"/>
        <v>0</v>
      </c>
      <c r="W1493" s="677">
        <f t="shared" ca="1" si="247"/>
        <v>0</v>
      </c>
      <c r="X1493" s="677">
        <f t="shared" ca="1" si="255"/>
        <v>0</v>
      </c>
      <c r="Y1493" s="677">
        <f t="shared" ca="1" si="255"/>
        <v>0</v>
      </c>
      <c r="Z1493" s="677">
        <f t="shared" ca="1" si="255"/>
        <v>0</v>
      </c>
      <c r="AA1493" t="str">
        <f t="shared" si="252"/>
        <v>ASR_COMP</v>
      </c>
      <c r="AB1493" s="957">
        <f t="shared" si="253"/>
        <v>44682</v>
      </c>
      <c r="AC1493" t="str">
        <f t="shared" si="254"/>
        <v>Unaudited</v>
      </c>
    </row>
    <row r="1494" spans="1:29" x14ac:dyDescent="0.25">
      <c r="A1494" t="s">
        <v>423</v>
      </c>
      <c r="B1494" t="s">
        <v>1388</v>
      </c>
      <c r="C1494" t="s">
        <v>1389</v>
      </c>
      <c r="D1494">
        <v>1900</v>
      </c>
      <c r="E1494" s="957">
        <v>1</v>
      </c>
      <c r="F1494" t="s">
        <v>441</v>
      </c>
      <c r="G1494" s="957">
        <v>91</v>
      </c>
      <c r="H1494" t="s">
        <v>386</v>
      </c>
      <c r="I1494" s="937" t="s">
        <v>491</v>
      </c>
      <c r="J1494" s="937" t="s">
        <v>447</v>
      </c>
      <c r="K1494" s="937" t="s">
        <v>449</v>
      </c>
      <c r="L1494" s="937" t="s">
        <v>87</v>
      </c>
      <c r="M1494" s="958" t="s">
        <v>457</v>
      </c>
      <c r="N1494" s="677">
        <f t="shared" ca="1" si="256"/>
        <v>0</v>
      </c>
      <c r="O1494" s="677">
        <f t="shared" ca="1" si="255"/>
        <v>0</v>
      </c>
      <c r="P1494" s="677">
        <f t="shared" ca="1" si="255"/>
        <v>0</v>
      </c>
      <c r="Q1494" s="677">
        <f t="shared" ca="1" si="255"/>
        <v>0</v>
      </c>
      <c r="R1494" s="677">
        <f t="shared" ca="1" si="255"/>
        <v>0</v>
      </c>
      <c r="S1494" s="677">
        <f t="shared" ca="1" si="255"/>
        <v>0</v>
      </c>
      <c r="T1494" s="677">
        <f t="shared" ca="1" si="255"/>
        <v>0</v>
      </c>
      <c r="U1494" s="677">
        <f t="shared" ca="1" si="255"/>
        <v>0</v>
      </c>
      <c r="V1494" s="677">
        <f t="shared" ca="1" si="255"/>
        <v>0</v>
      </c>
      <c r="W1494" s="677">
        <f t="shared" ca="1" si="247"/>
        <v>0</v>
      </c>
      <c r="X1494" s="677">
        <f t="shared" ca="1" si="255"/>
        <v>0</v>
      </c>
      <c r="Y1494" s="677">
        <f t="shared" ca="1" si="255"/>
        <v>0</v>
      </c>
      <c r="Z1494" s="677">
        <f t="shared" ca="1" si="255"/>
        <v>0</v>
      </c>
      <c r="AA1494" t="str">
        <f t="shared" si="252"/>
        <v>ASR_COMP</v>
      </c>
      <c r="AB1494" s="957">
        <f t="shared" si="253"/>
        <v>44682</v>
      </c>
      <c r="AC1494" t="str">
        <f t="shared" si="254"/>
        <v>Unaudited</v>
      </c>
    </row>
    <row r="1495" spans="1:29" x14ac:dyDescent="0.25">
      <c r="A1495" t="s">
        <v>423</v>
      </c>
      <c r="B1495" t="s">
        <v>1388</v>
      </c>
      <c r="C1495" t="s">
        <v>1389</v>
      </c>
      <c r="D1495">
        <v>1900</v>
      </c>
      <c r="E1495" s="957">
        <v>1</v>
      </c>
      <c r="F1495" t="s">
        <v>441</v>
      </c>
      <c r="G1495" s="957">
        <v>91</v>
      </c>
      <c r="H1495" t="s">
        <v>386</v>
      </c>
      <c r="I1495" s="937" t="s">
        <v>491</v>
      </c>
      <c r="J1495" s="937" t="s">
        <v>447</v>
      </c>
      <c r="K1495" s="937" t="s">
        <v>450</v>
      </c>
      <c r="L1495" s="937">
        <v>7.1</v>
      </c>
      <c r="M1495" s="958" t="s">
        <v>20</v>
      </c>
      <c r="N1495" s="677">
        <f t="shared" ca="1" si="256"/>
        <v>580339.85154581547</v>
      </c>
      <c r="O1495" s="677">
        <f t="shared" ca="1" si="255"/>
        <v>280126.01449276484</v>
      </c>
      <c r="P1495" s="677">
        <f t="shared" ca="1" si="255"/>
        <v>35280.702470307988</v>
      </c>
      <c r="Q1495" s="677">
        <f t="shared" ca="1" si="255"/>
        <v>103288.54376820434</v>
      </c>
      <c r="R1495" s="677">
        <f t="shared" ca="1" si="255"/>
        <v>46098.218153716698</v>
      </c>
      <c r="S1495" s="677">
        <f t="shared" ca="1" si="255"/>
        <v>29417.069133402973</v>
      </c>
      <c r="T1495" s="677">
        <f t="shared" ca="1" si="255"/>
        <v>2674.1645864707161</v>
      </c>
      <c r="U1495" s="677">
        <f t="shared" ca="1" si="255"/>
        <v>335.82800049184999</v>
      </c>
      <c r="V1495" s="677">
        <f t="shared" ca="1" si="255"/>
        <v>7522.8207719715028</v>
      </c>
      <c r="W1495" s="677">
        <f t="shared" ca="1" si="247"/>
        <v>9802.0612964989596</v>
      </c>
      <c r="X1495" s="677">
        <f t="shared" ca="1" si="255"/>
        <v>43797.502472276079</v>
      </c>
      <c r="Y1495" s="677">
        <f t="shared" ca="1" si="255"/>
        <v>21996.92639970957</v>
      </c>
      <c r="Z1495" s="677">
        <f t="shared" ca="1" si="255"/>
        <v>0</v>
      </c>
      <c r="AA1495" t="str">
        <f t="shared" si="252"/>
        <v>ASR_COMP</v>
      </c>
      <c r="AB1495" s="957">
        <f t="shared" si="253"/>
        <v>44682</v>
      </c>
      <c r="AC1495" t="str">
        <f t="shared" si="254"/>
        <v>Unaudited</v>
      </c>
    </row>
    <row r="1496" spans="1:29" x14ac:dyDescent="0.25">
      <c r="A1496" t="s">
        <v>423</v>
      </c>
      <c r="B1496" t="s">
        <v>1388</v>
      </c>
      <c r="C1496" t="s">
        <v>1389</v>
      </c>
      <c r="D1496">
        <v>1900</v>
      </c>
      <c r="E1496" s="957">
        <v>1</v>
      </c>
      <c r="F1496" t="s">
        <v>441</v>
      </c>
      <c r="G1496" s="957">
        <v>91</v>
      </c>
      <c r="H1496" t="s">
        <v>386</v>
      </c>
      <c r="I1496" s="937" t="s">
        <v>491</v>
      </c>
      <c r="J1496" s="937" t="s">
        <v>447</v>
      </c>
      <c r="K1496" s="937" t="s">
        <v>450</v>
      </c>
      <c r="L1496" s="937">
        <v>7.2</v>
      </c>
      <c r="M1496" s="958" t="s">
        <v>21</v>
      </c>
      <c r="N1496" s="677">
        <f t="shared" ca="1" si="256"/>
        <v>338521.92300000001</v>
      </c>
      <c r="O1496" s="677">
        <f t="shared" ca="1" si="255"/>
        <v>287262.81450000004</v>
      </c>
      <c r="P1496" s="677">
        <f t="shared" ca="1" si="255"/>
        <v>8669.5919999999987</v>
      </c>
      <c r="Q1496" s="677">
        <f t="shared" ca="1" si="255"/>
        <v>18764.581499999993</v>
      </c>
      <c r="R1496" s="677">
        <f t="shared" ca="1" si="255"/>
        <v>4013.5499999999997</v>
      </c>
      <c r="S1496" s="677">
        <f t="shared" ca="1" si="255"/>
        <v>6070.9094999999998</v>
      </c>
      <c r="T1496" s="677">
        <f t="shared" ca="1" si="255"/>
        <v>4224.1499999999996</v>
      </c>
      <c r="U1496" s="677">
        <f t="shared" ca="1" si="255"/>
        <v>170.1</v>
      </c>
      <c r="V1496" s="677">
        <f t="shared" ca="1" si="255"/>
        <v>553.27050000000008</v>
      </c>
      <c r="W1496" s="677">
        <f t="shared" ca="1" si="247"/>
        <v>40.5</v>
      </c>
      <c r="X1496" s="677">
        <f t="shared" ca="1" si="255"/>
        <v>7703.5050000000001</v>
      </c>
      <c r="Y1496" s="677">
        <f t="shared" ca="1" si="255"/>
        <v>1048.95</v>
      </c>
      <c r="Z1496" s="677">
        <f t="shared" ca="1" si="255"/>
        <v>0</v>
      </c>
      <c r="AA1496" t="str">
        <f t="shared" si="252"/>
        <v>ASR_COMP</v>
      </c>
      <c r="AB1496" s="957">
        <f t="shared" si="253"/>
        <v>44682</v>
      </c>
      <c r="AC1496" t="str">
        <f t="shared" si="254"/>
        <v>Unaudited</v>
      </c>
    </row>
    <row r="1497" spans="1:29" x14ac:dyDescent="0.25">
      <c r="A1497" t="s">
        <v>423</v>
      </c>
      <c r="B1497" t="s">
        <v>1388</v>
      </c>
      <c r="C1497" t="s">
        <v>1389</v>
      </c>
      <c r="D1497">
        <v>1900</v>
      </c>
      <c r="E1497" s="957">
        <v>1</v>
      </c>
      <c r="F1497" t="s">
        <v>441</v>
      </c>
      <c r="G1497" s="957">
        <v>91</v>
      </c>
      <c r="H1497" t="s">
        <v>386</v>
      </c>
      <c r="I1497" s="958" t="s">
        <v>491</v>
      </c>
      <c r="J1497" s="958" t="s">
        <v>447</v>
      </c>
      <c r="K1497" s="958" t="s">
        <v>450</v>
      </c>
      <c r="L1497" s="937">
        <v>7.3</v>
      </c>
      <c r="M1497" s="958" t="s">
        <v>158</v>
      </c>
      <c r="N1497" s="677">
        <f t="shared" ca="1" si="256"/>
        <v>-3357.8561318699153</v>
      </c>
      <c r="O1497" s="677">
        <f t="shared" ca="1" si="255"/>
        <v>-2903.401774806588</v>
      </c>
      <c r="P1497" s="677">
        <f t="shared" ca="1" si="255"/>
        <v>-284.03063320301118</v>
      </c>
      <c r="Q1497" s="677">
        <f t="shared" ca="1" si="255"/>
        <v>-11.304167564916185</v>
      </c>
      <c r="R1497" s="677">
        <f t="shared" ca="1" si="255"/>
        <v>-4.2334113756445078</v>
      </c>
      <c r="S1497" s="677">
        <f t="shared" ca="1" si="255"/>
        <v>-108.13067863173289</v>
      </c>
      <c r="T1497" s="677">
        <f t="shared" ca="1" si="255"/>
        <v>21.246977695366226</v>
      </c>
      <c r="U1497" s="677">
        <f t="shared" ca="1" si="255"/>
        <v>-1.6164767636796122</v>
      </c>
      <c r="V1497" s="677">
        <f t="shared" ca="1" si="255"/>
        <v>-0.82126103214371504</v>
      </c>
      <c r="W1497" s="677">
        <f t="shared" ca="1" si="247"/>
        <v>-1.8184723060097063</v>
      </c>
      <c r="X1497" s="677">
        <f t="shared" ca="1" si="255"/>
        <v>-62.180024312198988</v>
      </c>
      <c r="Y1497" s="677">
        <f t="shared" ca="1" si="255"/>
        <v>-1.5662095693566656</v>
      </c>
      <c r="Z1497" s="677">
        <f t="shared" ca="1" si="255"/>
        <v>0</v>
      </c>
      <c r="AA1497" t="str">
        <f t="shared" si="252"/>
        <v>ASR_COMP</v>
      </c>
      <c r="AB1497" s="957">
        <f t="shared" si="253"/>
        <v>44682</v>
      </c>
      <c r="AC1497" t="str">
        <f t="shared" si="254"/>
        <v>Unaudited</v>
      </c>
    </row>
    <row r="1498" spans="1:29" x14ac:dyDescent="0.25">
      <c r="A1498" t="s">
        <v>423</v>
      </c>
      <c r="B1498" t="s">
        <v>1388</v>
      </c>
      <c r="C1498" t="s">
        <v>1389</v>
      </c>
      <c r="D1498">
        <v>1900</v>
      </c>
      <c r="E1498" s="957">
        <v>1</v>
      </c>
      <c r="F1498" t="s">
        <v>441</v>
      </c>
      <c r="G1498" s="957">
        <v>91</v>
      </c>
      <c r="H1498" t="s">
        <v>386</v>
      </c>
      <c r="I1498" s="958" t="s">
        <v>491</v>
      </c>
      <c r="J1498" s="958" t="s">
        <v>447</v>
      </c>
      <c r="K1498" s="958" t="s">
        <v>450</v>
      </c>
      <c r="L1498" s="937" t="s">
        <v>91</v>
      </c>
      <c r="M1498" s="958" t="s">
        <v>458</v>
      </c>
      <c r="N1498" s="677">
        <f t="shared" ca="1" si="256"/>
        <v>0</v>
      </c>
      <c r="O1498" s="677">
        <f t="shared" ca="1" si="255"/>
        <v>0</v>
      </c>
      <c r="P1498" s="677">
        <f t="shared" ca="1" si="255"/>
        <v>0</v>
      </c>
      <c r="Q1498" s="677">
        <f t="shared" ca="1" si="255"/>
        <v>0</v>
      </c>
      <c r="R1498" s="677">
        <f t="shared" ca="1" si="255"/>
        <v>0</v>
      </c>
      <c r="S1498" s="677">
        <f t="shared" ca="1" si="255"/>
        <v>0</v>
      </c>
      <c r="T1498" s="677">
        <f t="shared" ca="1" si="255"/>
        <v>0</v>
      </c>
      <c r="U1498" s="677">
        <f t="shared" ca="1" si="255"/>
        <v>0</v>
      </c>
      <c r="V1498" s="677">
        <f t="shared" ca="1" si="255"/>
        <v>0</v>
      </c>
      <c r="W1498" s="677">
        <f t="shared" ca="1" si="247"/>
        <v>0</v>
      </c>
      <c r="X1498" s="677">
        <f t="shared" ca="1" si="255"/>
        <v>0</v>
      </c>
      <c r="Y1498" s="677">
        <f t="shared" ca="1" si="255"/>
        <v>0</v>
      </c>
      <c r="Z1498" s="677">
        <f t="shared" ca="1" si="255"/>
        <v>0</v>
      </c>
      <c r="AA1498" t="str">
        <f t="shared" si="252"/>
        <v>ASR_COMP</v>
      </c>
      <c r="AB1498" s="957">
        <f t="shared" si="253"/>
        <v>44682</v>
      </c>
      <c r="AC1498" t="str">
        <f t="shared" si="254"/>
        <v>Unaudited</v>
      </c>
    </row>
    <row r="1499" spans="1:29" x14ac:dyDescent="0.25">
      <c r="A1499" t="s">
        <v>423</v>
      </c>
      <c r="B1499" t="s">
        <v>1388</v>
      </c>
      <c r="C1499" t="s">
        <v>1389</v>
      </c>
      <c r="D1499">
        <v>1900</v>
      </c>
      <c r="E1499" s="957">
        <v>1</v>
      </c>
      <c r="F1499" t="s">
        <v>441</v>
      </c>
      <c r="G1499" s="957">
        <v>91</v>
      </c>
      <c r="H1499" t="s">
        <v>386</v>
      </c>
      <c r="I1499" s="958" t="s">
        <v>491</v>
      </c>
      <c r="J1499" s="958" t="s">
        <v>447</v>
      </c>
      <c r="K1499" s="958" t="s">
        <v>451</v>
      </c>
      <c r="L1499" s="937">
        <v>8.1</v>
      </c>
      <c r="M1499" s="958" t="s">
        <v>22</v>
      </c>
      <c r="N1499" s="677">
        <f t="shared" ca="1" si="256"/>
        <v>9371017.1415816955</v>
      </c>
      <c r="O1499" s="677">
        <f t="shared" ca="1" si="255"/>
        <v>3954657.9823392355</v>
      </c>
      <c r="P1499" s="677">
        <f t="shared" ca="1" si="255"/>
        <v>625269.20219063701</v>
      </c>
      <c r="Q1499" s="677">
        <f t="shared" ca="1" si="255"/>
        <v>2281823.1838766802</v>
      </c>
      <c r="R1499" s="677">
        <f t="shared" ca="1" si="255"/>
        <v>910717.33191159449</v>
      </c>
      <c r="S1499" s="677">
        <f t="shared" ca="1" si="255"/>
        <v>2235.4601281774922</v>
      </c>
      <c r="T1499" s="677">
        <f t="shared" ca="1" si="255"/>
        <v>157719.17087564655</v>
      </c>
      <c r="U1499" s="677">
        <f t="shared" ca="1" si="255"/>
        <v>2.00386454883167</v>
      </c>
      <c r="V1499" s="677">
        <f t="shared" ca="1" si="255"/>
        <v>810775.9865381323</v>
      </c>
      <c r="W1499" s="677">
        <f t="shared" ca="1" si="247"/>
        <v>86202.554500713071</v>
      </c>
      <c r="X1499" s="677">
        <f t="shared" ca="1" si="255"/>
        <v>1705.2887310557517</v>
      </c>
      <c r="Y1499" s="677">
        <f t="shared" ca="1" si="255"/>
        <v>539908.97662527265</v>
      </c>
      <c r="Z1499" s="677">
        <f t="shared" ca="1" si="255"/>
        <v>0</v>
      </c>
      <c r="AA1499" t="str">
        <f t="shared" si="252"/>
        <v>ASR_COMP</v>
      </c>
      <c r="AB1499" s="957">
        <f t="shared" si="253"/>
        <v>44682</v>
      </c>
      <c r="AC1499" t="str">
        <f t="shared" si="254"/>
        <v>Unaudited</v>
      </c>
    </row>
    <row r="1500" spans="1:29" x14ac:dyDescent="0.25">
      <c r="A1500" t="s">
        <v>423</v>
      </c>
      <c r="B1500" t="s">
        <v>1388</v>
      </c>
      <c r="C1500" t="s">
        <v>1389</v>
      </c>
      <c r="D1500">
        <v>1900</v>
      </c>
      <c r="E1500" s="957">
        <v>1</v>
      </c>
      <c r="F1500" t="s">
        <v>441</v>
      </c>
      <c r="G1500" s="957">
        <v>91</v>
      </c>
      <c r="H1500" t="s">
        <v>386</v>
      </c>
      <c r="I1500" s="958" t="s">
        <v>491</v>
      </c>
      <c r="J1500" s="958" t="s">
        <v>447</v>
      </c>
      <c r="K1500" s="958" t="s">
        <v>451</v>
      </c>
      <c r="L1500" s="937" t="s">
        <v>115</v>
      </c>
      <c r="M1500" s="958" t="s">
        <v>446</v>
      </c>
      <c r="N1500" s="677">
        <f t="shared" ca="1" si="256"/>
        <v>272303.52</v>
      </c>
      <c r="O1500" s="677">
        <f t="shared" ca="1" si="255"/>
        <v>0</v>
      </c>
      <c r="P1500" s="677">
        <f t="shared" ca="1" si="255"/>
        <v>0</v>
      </c>
      <c r="Q1500" s="677">
        <f t="shared" ca="1" si="255"/>
        <v>82925.51999999999</v>
      </c>
      <c r="R1500" s="677">
        <f t="shared" ca="1" si="255"/>
        <v>0</v>
      </c>
      <c r="S1500" s="677">
        <f t="shared" ca="1" si="255"/>
        <v>0</v>
      </c>
      <c r="T1500" s="677">
        <f t="shared" ca="1" si="255"/>
        <v>189378</v>
      </c>
      <c r="U1500" s="677">
        <f t="shared" ca="1" si="255"/>
        <v>0</v>
      </c>
      <c r="V1500" s="677">
        <f t="shared" ca="1" si="255"/>
        <v>0</v>
      </c>
      <c r="W1500" s="677">
        <f t="shared" ca="1" si="247"/>
        <v>0</v>
      </c>
      <c r="X1500" s="677">
        <f t="shared" ca="1" si="255"/>
        <v>0</v>
      </c>
      <c r="Y1500" s="677">
        <f t="shared" ca="1" si="255"/>
        <v>0</v>
      </c>
      <c r="Z1500" s="677">
        <f t="shared" ca="1" si="255"/>
        <v>0</v>
      </c>
      <c r="AA1500" t="str">
        <f t="shared" si="252"/>
        <v>ASR_COMP</v>
      </c>
      <c r="AB1500" s="957">
        <f t="shared" si="253"/>
        <v>44682</v>
      </c>
      <c r="AC1500" t="str">
        <f t="shared" si="254"/>
        <v>Unaudited</v>
      </c>
    </row>
    <row r="1501" spans="1:29" x14ac:dyDescent="0.25">
      <c r="A1501" t="s">
        <v>423</v>
      </c>
      <c r="B1501" t="s">
        <v>1388</v>
      </c>
      <c r="C1501" t="s">
        <v>1389</v>
      </c>
      <c r="D1501">
        <v>1900</v>
      </c>
      <c r="E1501" s="957">
        <v>1</v>
      </c>
      <c r="F1501" t="s">
        <v>441</v>
      </c>
      <c r="G1501" s="957">
        <v>91</v>
      </c>
      <c r="H1501" t="s">
        <v>386</v>
      </c>
      <c r="I1501" s="958" t="s">
        <v>491</v>
      </c>
      <c r="J1501" s="958" t="s">
        <v>447</v>
      </c>
      <c r="K1501" s="958" t="s">
        <v>451</v>
      </c>
      <c r="L1501" s="953" t="s">
        <v>117</v>
      </c>
      <c r="M1501" s="958" t="s">
        <v>160</v>
      </c>
      <c r="N1501" s="677">
        <f t="shared" ca="1" si="256"/>
        <v>0</v>
      </c>
      <c r="O1501" s="677">
        <f t="shared" ca="1" si="255"/>
        <v>0</v>
      </c>
      <c r="P1501" s="677">
        <f t="shared" ca="1" si="255"/>
        <v>0</v>
      </c>
      <c r="Q1501" s="677">
        <f t="shared" ca="1" si="255"/>
        <v>0</v>
      </c>
      <c r="R1501" s="677">
        <f t="shared" ca="1" si="255"/>
        <v>0</v>
      </c>
      <c r="S1501" s="677">
        <f t="shared" ca="1" si="255"/>
        <v>0</v>
      </c>
      <c r="T1501" s="677">
        <f t="shared" ca="1" si="255"/>
        <v>0</v>
      </c>
      <c r="U1501" s="677">
        <f t="shared" ca="1" si="255"/>
        <v>0</v>
      </c>
      <c r="V1501" s="677">
        <f t="shared" ca="1" si="255"/>
        <v>0</v>
      </c>
      <c r="W1501" s="677">
        <f t="shared" ca="1" si="247"/>
        <v>0</v>
      </c>
      <c r="X1501" s="677">
        <f t="shared" ca="1" si="255"/>
        <v>0</v>
      </c>
      <c r="Y1501" s="677">
        <f t="shared" ca="1" si="255"/>
        <v>0</v>
      </c>
      <c r="Z1501" s="677">
        <f t="shared" ca="1" si="255"/>
        <v>0</v>
      </c>
      <c r="AA1501" t="str">
        <f t="shared" si="252"/>
        <v>ASR_COMP</v>
      </c>
      <c r="AB1501" s="957">
        <f t="shared" si="253"/>
        <v>44682</v>
      </c>
      <c r="AC1501" t="str">
        <f t="shared" si="254"/>
        <v>Unaudited</v>
      </c>
    </row>
    <row r="1502" spans="1:29" x14ac:dyDescent="0.25">
      <c r="A1502" t="s">
        <v>423</v>
      </c>
      <c r="B1502" t="s">
        <v>1388</v>
      </c>
      <c r="C1502" t="s">
        <v>1389</v>
      </c>
      <c r="D1502">
        <v>1900</v>
      </c>
      <c r="E1502" s="957">
        <v>1</v>
      </c>
      <c r="F1502" t="s">
        <v>441</v>
      </c>
      <c r="G1502" s="957">
        <v>91</v>
      </c>
      <c r="H1502" t="s">
        <v>386</v>
      </c>
      <c r="I1502" s="958" t="s">
        <v>491</v>
      </c>
      <c r="J1502" s="958" t="s">
        <v>447</v>
      </c>
      <c r="K1502" s="958" t="s">
        <v>451</v>
      </c>
      <c r="L1502" s="937" t="s">
        <v>118</v>
      </c>
      <c r="M1502" s="958" t="s">
        <v>116</v>
      </c>
      <c r="N1502" s="677">
        <f t="shared" ca="1" si="256"/>
        <v>-25750.476300713133</v>
      </c>
      <c r="O1502" s="677">
        <f t="shared" ca="1" si="255"/>
        <v>-10114.075639771085</v>
      </c>
      <c r="P1502" s="677">
        <f t="shared" ca="1" si="255"/>
        <v>-1599.131969039375</v>
      </c>
      <c r="Q1502" s="677">
        <f t="shared" ca="1" si="255"/>
        <v>-6790.5501978975062</v>
      </c>
      <c r="R1502" s="677">
        <f t="shared" ca="1" si="255"/>
        <v>-2710.2326780352282</v>
      </c>
      <c r="S1502" s="677">
        <f t="shared" ca="1" si="255"/>
        <v>-147.64518305518541</v>
      </c>
      <c r="T1502" s="677">
        <f t="shared" ca="1" si="255"/>
        <v>0</v>
      </c>
      <c r="U1502" s="677">
        <f t="shared" ca="1" si="255"/>
        <v>-0.13234901593671258</v>
      </c>
      <c r="V1502" s="677">
        <f t="shared" ca="1" si="255"/>
        <v>-2412.8140491952367</v>
      </c>
      <c r="W1502" s="677">
        <f t="shared" ca="1" si="247"/>
        <v>-256.53292404961525</v>
      </c>
      <c r="X1502" s="677">
        <f t="shared" ca="1" si="255"/>
        <v>-112.62901256214242</v>
      </c>
      <c r="Y1502" s="677">
        <f t="shared" ca="1" si="255"/>
        <v>-1606.7322980918257</v>
      </c>
      <c r="Z1502" s="677">
        <f t="shared" ca="1" si="255"/>
        <v>0</v>
      </c>
      <c r="AA1502" t="str">
        <f t="shared" si="252"/>
        <v>ASR_COMP</v>
      </c>
      <c r="AB1502" s="957">
        <f t="shared" si="253"/>
        <v>44682</v>
      </c>
      <c r="AC1502" t="str">
        <f t="shared" si="254"/>
        <v>Unaudited</v>
      </c>
    </row>
    <row r="1503" spans="1:29" x14ac:dyDescent="0.25">
      <c r="A1503" t="s">
        <v>423</v>
      </c>
      <c r="B1503" t="s">
        <v>1388</v>
      </c>
      <c r="C1503" t="s">
        <v>1389</v>
      </c>
      <c r="D1503">
        <v>1900</v>
      </c>
      <c r="E1503" s="957">
        <v>1</v>
      </c>
      <c r="F1503" t="s">
        <v>441</v>
      </c>
      <c r="G1503" s="957">
        <v>91</v>
      </c>
      <c r="H1503" t="s">
        <v>386</v>
      </c>
      <c r="I1503" s="937" t="s">
        <v>491</v>
      </c>
      <c r="J1503" s="937" t="s">
        <v>447</v>
      </c>
      <c r="K1503" s="937" t="s">
        <v>451</v>
      </c>
      <c r="L1503" s="937" t="s">
        <v>119</v>
      </c>
      <c r="M1503" s="958" t="s">
        <v>161</v>
      </c>
      <c r="N1503" s="677">
        <f t="shared" ca="1" si="256"/>
        <v>0</v>
      </c>
      <c r="O1503" s="677">
        <f t="shared" ca="1" si="255"/>
        <v>0</v>
      </c>
      <c r="P1503" s="677">
        <f t="shared" ca="1" si="255"/>
        <v>0</v>
      </c>
      <c r="Q1503" s="677">
        <f t="shared" ca="1" si="255"/>
        <v>0</v>
      </c>
      <c r="R1503" s="677">
        <f t="shared" ca="1" si="255"/>
        <v>0</v>
      </c>
      <c r="S1503" s="677">
        <f t="shared" ca="1" si="255"/>
        <v>0</v>
      </c>
      <c r="T1503" s="677">
        <f t="shared" ca="1" si="255"/>
        <v>0</v>
      </c>
      <c r="U1503" s="677">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7">
        <f t="shared" ca="1" si="257"/>
        <v>0</v>
      </c>
      <c r="W1503" s="677">
        <f t="shared" ca="1" si="257"/>
        <v>0</v>
      </c>
      <c r="X1503" s="677">
        <f t="shared" ca="1" si="257"/>
        <v>0</v>
      </c>
      <c r="Y1503" s="677">
        <f t="shared" ca="1" si="257"/>
        <v>0</v>
      </c>
      <c r="Z1503" s="677">
        <f t="shared" ca="1" si="257"/>
        <v>0</v>
      </c>
      <c r="AA1503" t="str">
        <f t="shared" si="252"/>
        <v>ASR_COMP</v>
      </c>
      <c r="AB1503" s="957">
        <f t="shared" si="253"/>
        <v>44682</v>
      </c>
      <c r="AC1503" t="str">
        <f t="shared" si="254"/>
        <v>Unaudited</v>
      </c>
    </row>
    <row r="1504" spans="1:29" x14ac:dyDescent="0.25">
      <c r="A1504" t="s">
        <v>423</v>
      </c>
      <c r="B1504" t="s">
        <v>1388</v>
      </c>
      <c r="C1504" t="s">
        <v>1389</v>
      </c>
      <c r="D1504">
        <v>1900</v>
      </c>
      <c r="E1504" s="957">
        <v>1</v>
      </c>
      <c r="F1504" t="s">
        <v>441</v>
      </c>
      <c r="G1504" s="957">
        <v>91</v>
      </c>
      <c r="H1504" t="s">
        <v>386</v>
      </c>
      <c r="I1504" s="958" t="s">
        <v>491</v>
      </c>
      <c r="J1504" s="958" t="s">
        <v>447</v>
      </c>
      <c r="K1504" s="958" t="s">
        <v>451</v>
      </c>
      <c r="L1504" s="937" t="s">
        <v>162</v>
      </c>
      <c r="M1504" s="958" t="s">
        <v>23</v>
      </c>
      <c r="N1504" s="677">
        <f t="shared" ca="1" si="256"/>
        <v>0</v>
      </c>
      <c r="O1504" s="677">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7">
        <f t="shared" ca="1" si="258"/>
        <v>0</v>
      </c>
      <c r="Q1504" s="677">
        <f t="shared" ca="1" si="258"/>
        <v>0</v>
      </c>
      <c r="R1504" s="677">
        <f t="shared" ca="1" si="258"/>
        <v>0</v>
      </c>
      <c r="S1504" s="677">
        <f t="shared" ca="1" si="258"/>
        <v>0</v>
      </c>
      <c r="T1504" s="677">
        <f t="shared" ca="1" si="258"/>
        <v>0</v>
      </c>
      <c r="U1504" s="677">
        <f t="shared" ca="1" si="257"/>
        <v>0</v>
      </c>
      <c r="V1504" s="677">
        <f t="shared" ca="1" si="257"/>
        <v>0</v>
      </c>
      <c r="W1504" s="677">
        <f t="shared" ca="1" si="257"/>
        <v>0</v>
      </c>
      <c r="X1504" s="677">
        <f t="shared" ca="1" si="257"/>
        <v>0</v>
      </c>
      <c r="Y1504" s="677">
        <f t="shared" ca="1" si="257"/>
        <v>0</v>
      </c>
      <c r="Z1504" s="677">
        <f t="shared" ca="1" si="257"/>
        <v>0</v>
      </c>
      <c r="AA1504" t="str">
        <f t="shared" si="252"/>
        <v>ASR_COMP</v>
      </c>
      <c r="AB1504" s="957">
        <f t="shared" si="253"/>
        <v>44682</v>
      </c>
      <c r="AC1504" t="str">
        <f t="shared" si="254"/>
        <v>Unaudited</v>
      </c>
    </row>
    <row r="1505" spans="1:29" x14ac:dyDescent="0.25">
      <c r="A1505" t="s">
        <v>423</v>
      </c>
      <c r="B1505" t="s">
        <v>1388</v>
      </c>
      <c r="C1505" t="s">
        <v>1389</v>
      </c>
      <c r="D1505">
        <v>1900</v>
      </c>
      <c r="E1505" s="957">
        <v>1</v>
      </c>
      <c r="F1505" t="s">
        <v>441</v>
      </c>
      <c r="G1505" s="957">
        <v>91</v>
      </c>
      <c r="H1505" t="s">
        <v>386</v>
      </c>
      <c r="I1505" s="937" t="s">
        <v>491</v>
      </c>
      <c r="J1505" s="937" t="s">
        <v>447</v>
      </c>
      <c r="K1505" s="937" t="s">
        <v>451</v>
      </c>
      <c r="L1505" s="937" t="s">
        <v>445</v>
      </c>
      <c r="M1505" s="937" t="s">
        <v>459</v>
      </c>
      <c r="N1505" s="677">
        <f t="shared" ca="1" si="256"/>
        <v>0</v>
      </c>
      <c r="O1505" s="677">
        <f t="shared" ca="1" si="258"/>
        <v>0</v>
      </c>
      <c r="P1505" s="677">
        <f t="shared" ca="1" si="258"/>
        <v>0</v>
      </c>
      <c r="Q1505" s="677">
        <f t="shared" ca="1" si="258"/>
        <v>0</v>
      </c>
      <c r="R1505" s="677">
        <f t="shared" ca="1" si="258"/>
        <v>0</v>
      </c>
      <c r="S1505" s="677">
        <f t="shared" ca="1" si="258"/>
        <v>0</v>
      </c>
      <c r="T1505" s="677">
        <f t="shared" ca="1" si="258"/>
        <v>0</v>
      </c>
      <c r="U1505" s="677">
        <f t="shared" ca="1" si="257"/>
        <v>0</v>
      </c>
      <c r="V1505" s="677">
        <f t="shared" ca="1" si="257"/>
        <v>0</v>
      </c>
      <c r="W1505" s="677">
        <f t="shared" ca="1" si="257"/>
        <v>0</v>
      </c>
      <c r="X1505" s="677">
        <f t="shared" ca="1" si="257"/>
        <v>0</v>
      </c>
      <c r="Y1505" s="677">
        <f t="shared" ca="1" si="257"/>
        <v>0</v>
      </c>
      <c r="Z1505" s="677">
        <f t="shared" ca="1" si="257"/>
        <v>0</v>
      </c>
      <c r="AA1505" t="str">
        <f t="shared" si="252"/>
        <v>ASR_COMP</v>
      </c>
      <c r="AB1505" s="957">
        <f t="shared" si="253"/>
        <v>44682</v>
      </c>
      <c r="AC1505" t="str">
        <f t="shared" si="254"/>
        <v>Unaudited</v>
      </c>
    </row>
    <row r="1506" spans="1:29" ht="30" x14ac:dyDescent="0.25">
      <c r="A1506" t="s">
        <v>423</v>
      </c>
      <c r="B1506" t="s">
        <v>1388</v>
      </c>
      <c r="C1506" t="s">
        <v>1389</v>
      </c>
      <c r="D1506">
        <v>1900</v>
      </c>
      <c r="E1506" s="957">
        <v>1</v>
      </c>
      <c r="F1506" t="s">
        <v>441</v>
      </c>
      <c r="G1506" s="957">
        <v>91</v>
      </c>
      <c r="H1506" t="s">
        <v>386</v>
      </c>
      <c r="I1506" s="937" t="s">
        <v>491</v>
      </c>
      <c r="J1506" s="937" t="s">
        <v>447</v>
      </c>
      <c r="K1506" s="937" t="s">
        <v>452</v>
      </c>
      <c r="L1506" s="937">
        <v>9.1</v>
      </c>
      <c r="M1506" s="958" t="s">
        <v>188</v>
      </c>
      <c r="N1506" s="677">
        <f t="shared" ca="1" si="256"/>
        <v>627167.00144406362</v>
      </c>
      <c r="O1506" s="677">
        <f t="shared" ca="1" si="258"/>
        <v>121111.72460461514</v>
      </c>
      <c r="P1506" s="677">
        <f t="shared" ca="1" si="258"/>
        <v>4209.83659404431</v>
      </c>
      <c r="Q1506" s="677">
        <f t="shared" ca="1" si="258"/>
        <v>46970.787323643817</v>
      </c>
      <c r="R1506" s="677">
        <f t="shared" ca="1" si="258"/>
        <v>54604.423427272384</v>
      </c>
      <c r="S1506" s="677">
        <f t="shared" ca="1" si="258"/>
        <v>16258.918822906224</v>
      </c>
      <c r="T1506" s="677">
        <f t="shared" ca="1" si="258"/>
        <v>828.17221280429851</v>
      </c>
      <c r="U1506" s="677">
        <f t="shared" ca="1" si="257"/>
        <v>17.027671042923757</v>
      </c>
      <c r="V1506" s="677">
        <f t="shared" ca="1" si="257"/>
        <v>672.18008133162925</v>
      </c>
      <c r="W1506" s="677">
        <f t="shared" ca="1" si="257"/>
        <v>382493.93070640287</v>
      </c>
      <c r="X1506" s="677">
        <f t="shared" ca="1" si="257"/>
        <v>0</v>
      </c>
      <c r="Y1506" s="677">
        <f t="shared" ca="1" si="257"/>
        <v>0</v>
      </c>
      <c r="Z1506" s="677">
        <f t="shared" ca="1" si="257"/>
        <v>0</v>
      </c>
      <c r="AA1506" t="str">
        <f t="shared" si="252"/>
        <v>ASR_COMP</v>
      </c>
      <c r="AB1506" s="957">
        <f t="shared" si="253"/>
        <v>44682</v>
      </c>
      <c r="AC1506" t="str">
        <f t="shared" si="254"/>
        <v>Unaudited</v>
      </c>
    </row>
    <row r="1507" spans="1:29" x14ac:dyDescent="0.25">
      <c r="A1507" t="s">
        <v>423</v>
      </c>
      <c r="B1507" t="s">
        <v>1388</v>
      </c>
      <c r="C1507" t="s">
        <v>1389</v>
      </c>
      <c r="D1507">
        <v>1900</v>
      </c>
      <c r="E1507" s="957">
        <v>1</v>
      </c>
      <c r="F1507" t="s">
        <v>441</v>
      </c>
      <c r="G1507" s="957">
        <v>91</v>
      </c>
      <c r="H1507" t="s">
        <v>386</v>
      </c>
      <c r="I1507" s="937" t="s">
        <v>491</v>
      </c>
      <c r="J1507" s="937" t="s">
        <v>447</v>
      </c>
      <c r="K1507" s="937" t="s">
        <v>452</v>
      </c>
      <c r="L1507" s="937" t="s">
        <v>109</v>
      </c>
      <c r="M1507" s="958" t="s">
        <v>189</v>
      </c>
      <c r="N1507" s="677">
        <f t="shared" ca="1" si="256"/>
        <v>283562.300599423</v>
      </c>
      <c r="O1507" s="677">
        <f t="shared" ca="1" si="258"/>
        <v>17164.888964173144</v>
      </c>
      <c r="P1507" s="677">
        <f t="shared" ca="1" si="258"/>
        <v>646.24403174704435</v>
      </c>
      <c r="Q1507" s="677">
        <f t="shared" ca="1" si="258"/>
        <v>163864.78254369349</v>
      </c>
      <c r="R1507" s="677">
        <f t="shared" ca="1" si="258"/>
        <v>18835.03887117311</v>
      </c>
      <c r="S1507" s="677">
        <f t="shared" ca="1" si="258"/>
        <v>69171.998640529884</v>
      </c>
      <c r="T1507" s="677">
        <f t="shared" ca="1" si="258"/>
        <v>184.56258910682021</v>
      </c>
      <c r="U1507" s="677">
        <f t="shared" ca="1" si="257"/>
        <v>3.7947071944127977</v>
      </c>
      <c r="V1507" s="677">
        <f t="shared" ca="1" si="257"/>
        <v>330.89891167383848</v>
      </c>
      <c r="W1507" s="677">
        <f t="shared" ca="1" si="257"/>
        <v>13360.091340131188</v>
      </c>
      <c r="X1507" s="677">
        <f t="shared" ca="1" si="257"/>
        <v>0</v>
      </c>
      <c r="Y1507" s="677">
        <f t="shared" ca="1" si="257"/>
        <v>0</v>
      </c>
      <c r="Z1507" s="677">
        <f t="shared" ca="1" si="257"/>
        <v>0</v>
      </c>
      <c r="AA1507" t="str">
        <f t="shared" si="252"/>
        <v>ASR_COMP</v>
      </c>
      <c r="AB1507" s="957">
        <f t="shared" si="253"/>
        <v>44682</v>
      </c>
      <c r="AC1507" t="str">
        <f t="shared" si="254"/>
        <v>Unaudited</v>
      </c>
    </row>
    <row r="1508" spans="1:29" x14ac:dyDescent="0.25">
      <c r="A1508" t="s">
        <v>423</v>
      </c>
      <c r="B1508" t="s">
        <v>1388</v>
      </c>
      <c r="C1508" t="s">
        <v>1389</v>
      </c>
      <c r="D1508">
        <v>1900</v>
      </c>
      <c r="E1508" s="957">
        <v>1</v>
      </c>
      <c r="F1508" t="s">
        <v>441</v>
      </c>
      <c r="G1508" s="957">
        <v>91</v>
      </c>
      <c r="H1508" t="s">
        <v>386</v>
      </c>
      <c r="I1508" s="937" t="s">
        <v>491</v>
      </c>
      <c r="J1508" s="937" t="s">
        <v>447</v>
      </c>
      <c r="K1508" s="937" t="s">
        <v>452</v>
      </c>
      <c r="L1508" s="937" t="s">
        <v>1324</v>
      </c>
      <c r="M1508" s="958" t="s">
        <v>1325</v>
      </c>
      <c r="N1508" s="677">
        <f t="shared" ca="1" si="256"/>
        <v>188434.2875407536</v>
      </c>
      <c r="O1508" s="677">
        <f t="shared" ca="1" si="258"/>
        <v>6985.1550488769435</v>
      </c>
      <c r="P1508" s="677">
        <f t="shared" ca="1" si="258"/>
        <v>683.3356749896916</v>
      </c>
      <c r="Q1508" s="677">
        <f t="shared" ca="1" si="258"/>
        <v>48590.426356368407</v>
      </c>
      <c r="R1508" s="677">
        <f t="shared" ca="1" si="258"/>
        <v>3057.8986355377165</v>
      </c>
      <c r="S1508" s="677">
        <f t="shared" ca="1" si="258"/>
        <v>128409.17789275227</v>
      </c>
      <c r="T1508" s="677">
        <f t="shared" ca="1" si="258"/>
        <v>195.15569229197897</v>
      </c>
      <c r="U1508" s="677">
        <f t="shared" ca="1" si="257"/>
        <v>4.0125071562707975</v>
      </c>
      <c r="V1508" s="677">
        <f t="shared" ca="1" si="257"/>
        <v>158.39672846902354</v>
      </c>
      <c r="W1508" s="677">
        <f t="shared" ca="1" si="257"/>
        <v>350.72900431132825</v>
      </c>
      <c r="X1508" s="677">
        <f t="shared" ca="1" si="257"/>
        <v>0</v>
      </c>
      <c r="Y1508" s="677">
        <f t="shared" ca="1" si="257"/>
        <v>0</v>
      </c>
      <c r="Z1508" s="677">
        <f t="shared" ca="1" si="257"/>
        <v>0</v>
      </c>
      <c r="AA1508" t="str">
        <f t="shared" si="252"/>
        <v>ASR_COMP</v>
      </c>
      <c r="AB1508" s="957">
        <f t="shared" si="253"/>
        <v>44682</v>
      </c>
      <c r="AC1508" t="str">
        <f t="shared" si="254"/>
        <v>Unaudited</v>
      </c>
    </row>
    <row r="1509" spans="1:29" x14ac:dyDescent="0.25">
      <c r="A1509" t="s">
        <v>423</v>
      </c>
      <c r="B1509" t="s">
        <v>1388</v>
      </c>
      <c r="C1509" t="s">
        <v>1389</v>
      </c>
      <c r="D1509">
        <v>1900</v>
      </c>
      <c r="E1509" s="957">
        <v>1</v>
      </c>
      <c r="F1509" t="s">
        <v>441</v>
      </c>
      <c r="G1509" s="957">
        <v>91</v>
      </c>
      <c r="H1509" t="s">
        <v>386</v>
      </c>
      <c r="I1509" s="937" t="s">
        <v>491</v>
      </c>
      <c r="J1509" s="937" t="s">
        <v>447</v>
      </c>
      <c r="K1509" s="937" t="s">
        <v>452</v>
      </c>
      <c r="L1509" s="943" t="s">
        <v>110</v>
      </c>
      <c r="M1509" s="959" t="s">
        <v>190</v>
      </c>
      <c r="N1509" s="677">
        <f t="shared" ca="1" si="256"/>
        <v>616667.09528401087</v>
      </c>
      <c r="O1509" s="677">
        <f t="shared" ca="1" si="258"/>
        <v>215013.67797210885</v>
      </c>
      <c r="P1509" s="677">
        <f t="shared" ca="1" si="258"/>
        <v>19802.28463672645</v>
      </c>
      <c r="Q1509" s="677">
        <f t="shared" ca="1" si="258"/>
        <v>246714.86494946454</v>
      </c>
      <c r="R1509" s="677">
        <f t="shared" ca="1" si="258"/>
        <v>50727.564293842021</v>
      </c>
      <c r="S1509" s="677">
        <f t="shared" ca="1" si="258"/>
        <v>9973.501971225136</v>
      </c>
      <c r="T1509" s="677">
        <f t="shared" ca="1" si="258"/>
        <v>21185.738409757279</v>
      </c>
      <c r="U1509" s="677">
        <f t="shared" ca="1" si="257"/>
        <v>409.7270773248207</v>
      </c>
      <c r="V1509" s="677">
        <f t="shared" ca="1" si="257"/>
        <v>5832.1736482434208</v>
      </c>
      <c r="W1509" s="677">
        <f t="shared" ca="1" si="257"/>
        <v>47007.562325318206</v>
      </c>
      <c r="X1509" s="677">
        <f t="shared" ca="1" si="257"/>
        <v>0</v>
      </c>
      <c r="Y1509" s="677">
        <f t="shared" ca="1" si="257"/>
        <v>0</v>
      </c>
      <c r="Z1509" s="677">
        <f t="shared" ca="1" si="257"/>
        <v>0</v>
      </c>
      <c r="AA1509" t="str">
        <f t="shared" si="252"/>
        <v>ASR_COMP</v>
      </c>
      <c r="AB1509" s="957">
        <f t="shared" si="253"/>
        <v>44682</v>
      </c>
      <c r="AC1509" t="str">
        <f t="shared" si="254"/>
        <v>Unaudited</v>
      </c>
    </row>
    <row r="1510" spans="1:29" x14ac:dyDescent="0.25">
      <c r="A1510" t="s">
        <v>423</v>
      </c>
      <c r="B1510" t="s">
        <v>1388</v>
      </c>
      <c r="C1510" t="s">
        <v>1389</v>
      </c>
      <c r="D1510">
        <v>1900</v>
      </c>
      <c r="E1510" s="957">
        <v>1</v>
      </c>
      <c r="F1510" t="s">
        <v>441</v>
      </c>
      <c r="G1510" s="957">
        <v>91</v>
      </c>
      <c r="H1510" t="s">
        <v>386</v>
      </c>
      <c r="I1510" s="937" t="s">
        <v>491</v>
      </c>
      <c r="J1510" s="937" t="s">
        <v>447</v>
      </c>
      <c r="K1510" s="937" t="s">
        <v>452</v>
      </c>
      <c r="L1510" s="937" t="s">
        <v>111</v>
      </c>
      <c r="M1510" s="958" t="s">
        <v>163</v>
      </c>
      <c r="N1510" s="677">
        <f t="shared" ca="1" si="256"/>
        <v>2692030.0329560707</v>
      </c>
      <c r="O1510" s="677">
        <f t="shared" ca="1" si="258"/>
        <v>1525691.0696477187</v>
      </c>
      <c r="P1510" s="677">
        <f t="shared" ca="1" si="258"/>
        <v>129822.09351600884</v>
      </c>
      <c r="Q1510" s="677">
        <f t="shared" ca="1" si="258"/>
        <v>449243.34186674398</v>
      </c>
      <c r="R1510" s="677">
        <f t="shared" ca="1" si="258"/>
        <v>128377.4616863687</v>
      </c>
      <c r="S1510" s="677">
        <f t="shared" ca="1" si="258"/>
        <v>120994.03677975188</v>
      </c>
      <c r="T1510" s="677">
        <f t="shared" ca="1" si="258"/>
        <v>21717.77331576349</v>
      </c>
      <c r="U1510" s="677">
        <f t="shared" ca="1" si="257"/>
        <v>3087.2673176084822</v>
      </c>
      <c r="V1510" s="677">
        <f t="shared" ca="1" si="257"/>
        <v>41143.278085712314</v>
      </c>
      <c r="W1510" s="677">
        <f t="shared" ca="1" si="257"/>
        <v>13854.687997930634</v>
      </c>
      <c r="X1510" s="677">
        <f t="shared" ca="1" si="257"/>
        <v>105106.80218129631</v>
      </c>
      <c r="Y1510" s="677">
        <f t="shared" ca="1" si="257"/>
        <v>152992.22056116664</v>
      </c>
      <c r="Z1510" s="677">
        <f t="shared" ca="1" si="257"/>
        <v>0</v>
      </c>
      <c r="AA1510" t="str">
        <f t="shared" si="252"/>
        <v>ASR_COMP</v>
      </c>
      <c r="AB1510" s="957">
        <f t="shared" si="253"/>
        <v>44682</v>
      </c>
      <c r="AC1510" t="str">
        <f t="shared" si="254"/>
        <v>Unaudited</v>
      </c>
    </row>
    <row r="1511" spans="1:29" x14ac:dyDescent="0.25">
      <c r="A1511" t="s">
        <v>423</v>
      </c>
      <c r="B1511" t="s">
        <v>1388</v>
      </c>
      <c r="C1511" t="s">
        <v>1389</v>
      </c>
      <c r="D1511">
        <v>1900</v>
      </c>
      <c r="E1511" s="957">
        <v>1</v>
      </c>
      <c r="F1511" t="s">
        <v>441</v>
      </c>
      <c r="G1511" s="957">
        <v>91</v>
      </c>
      <c r="H1511" t="s">
        <v>386</v>
      </c>
      <c r="I1511" s="937" t="s">
        <v>491</v>
      </c>
      <c r="J1511" s="937" t="s">
        <v>447</v>
      </c>
      <c r="K1511" s="937" t="s">
        <v>452</v>
      </c>
      <c r="L1511" s="937" t="s">
        <v>112</v>
      </c>
      <c r="M1511" s="958" t="s">
        <v>137</v>
      </c>
      <c r="N1511" s="677">
        <f t="shared" ca="1" si="256"/>
        <v>0</v>
      </c>
      <c r="O1511" s="677">
        <f t="shared" ca="1" si="258"/>
        <v>0</v>
      </c>
      <c r="P1511" s="677">
        <f t="shared" ca="1" si="258"/>
        <v>0</v>
      </c>
      <c r="Q1511" s="677">
        <f t="shared" ca="1" si="258"/>
        <v>0</v>
      </c>
      <c r="R1511" s="677">
        <f t="shared" ca="1" si="258"/>
        <v>0</v>
      </c>
      <c r="S1511" s="677">
        <f t="shared" ca="1" si="258"/>
        <v>0</v>
      </c>
      <c r="T1511" s="677">
        <f t="shared" ca="1" si="258"/>
        <v>0</v>
      </c>
      <c r="U1511" s="677">
        <f t="shared" ca="1" si="257"/>
        <v>0</v>
      </c>
      <c r="V1511" s="677">
        <f t="shared" ca="1" si="257"/>
        <v>0</v>
      </c>
      <c r="W1511" s="677">
        <f t="shared" ca="1" si="257"/>
        <v>0</v>
      </c>
      <c r="X1511" s="677">
        <f t="shared" ca="1" si="257"/>
        <v>0</v>
      </c>
      <c r="Y1511" s="677">
        <f t="shared" ca="1" si="257"/>
        <v>0</v>
      </c>
      <c r="Z1511" s="677">
        <f t="shared" ca="1" si="257"/>
        <v>0</v>
      </c>
      <c r="AA1511" t="str">
        <f t="shared" si="252"/>
        <v>ASR_COMP</v>
      </c>
      <c r="AB1511" s="957">
        <f t="shared" si="253"/>
        <v>44682</v>
      </c>
      <c r="AC1511" t="str">
        <f t="shared" si="254"/>
        <v>Unaudited</v>
      </c>
    </row>
    <row r="1512" spans="1:29" x14ac:dyDescent="0.25">
      <c r="A1512" t="s">
        <v>423</v>
      </c>
      <c r="B1512" t="s">
        <v>1388</v>
      </c>
      <c r="C1512" t="s">
        <v>1389</v>
      </c>
      <c r="D1512">
        <v>1900</v>
      </c>
      <c r="E1512" s="957">
        <v>1</v>
      </c>
      <c r="F1512" t="s">
        <v>441</v>
      </c>
      <c r="G1512" s="957">
        <v>91</v>
      </c>
      <c r="H1512" t="s">
        <v>386</v>
      </c>
      <c r="I1512" s="937" t="s">
        <v>491</v>
      </c>
      <c r="J1512" s="937" t="s">
        <v>447</v>
      </c>
      <c r="K1512" s="937" t="s">
        <v>452</v>
      </c>
      <c r="L1512" s="937" t="s">
        <v>113</v>
      </c>
      <c r="M1512" s="958" t="s">
        <v>165</v>
      </c>
      <c r="N1512" s="677">
        <f t="shared" ca="1" si="256"/>
        <v>-34884.934544156124</v>
      </c>
      <c r="O1512" s="677">
        <f t="shared" ca="1" si="258"/>
        <v>-13062.361356987352</v>
      </c>
      <c r="P1512" s="677">
        <f t="shared" ca="1" si="258"/>
        <v>-1311.8648448349977</v>
      </c>
      <c r="Q1512" s="677">
        <f t="shared" ca="1" si="258"/>
        <v>-7006.506247079772</v>
      </c>
      <c r="R1512" s="677">
        <f t="shared" ca="1" si="258"/>
        <v>-1851.5297602904786</v>
      </c>
      <c r="S1512" s="677">
        <f t="shared" ca="1" si="258"/>
        <v>-1986.4557816089377</v>
      </c>
      <c r="T1512" s="677">
        <f t="shared" ca="1" si="258"/>
        <v>-354.27451702461366</v>
      </c>
      <c r="U1512" s="677">
        <f t="shared" ca="1" si="257"/>
        <v>-28.889836850796875</v>
      </c>
      <c r="V1512" s="677">
        <f t="shared" ca="1" si="257"/>
        <v>-441.83585204242797</v>
      </c>
      <c r="W1512" s="677">
        <f t="shared" ca="1" si="257"/>
        <v>-6558.4478353166387</v>
      </c>
      <c r="X1512" s="677">
        <f t="shared" ca="1" si="257"/>
        <v>-1124.6536550601609</v>
      </c>
      <c r="Y1512" s="677">
        <f t="shared" ca="1" si="257"/>
        <v>-1158.1148570599489</v>
      </c>
      <c r="Z1512" s="677">
        <f t="shared" ca="1" si="257"/>
        <v>0</v>
      </c>
      <c r="AA1512" t="str">
        <f t="shared" si="252"/>
        <v>ASR_COMP</v>
      </c>
      <c r="AB1512" s="957">
        <f t="shared" si="253"/>
        <v>44682</v>
      </c>
      <c r="AC1512" t="str">
        <f t="shared" si="254"/>
        <v>Unaudited</v>
      </c>
    </row>
    <row r="1513" spans="1:29" x14ac:dyDescent="0.25">
      <c r="A1513" t="s">
        <v>423</v>
      </c>
      <c r="B1513" t="s">
        <v>1388</v>
      </c>
      <c r="C1513" t="s">
        <v>1389</v>
      </c>
      <c r="D1513">
        <v>1900</v>
      </c>
      <c r="E1513" s="957">
        <v>1</v>
      </c>
      <c r="F1513" t="s">
        <v>441</v>
      </c>
      <c r="G1513" s="957">
        <v>91</v>
      </c>
      <c r="H1513" t="s">
        <v>386</v>
      </c>
      <c r="I1513" s="937" t="s">
        <v>491</v>
      </c>
      <c r="J1513" s="937" t="s">
        <v>447</v>
      </c>
      <c r="K1513" s="937" t="s">
        <v>452</v>
      </c>
      <c r="L1513" s="937" t="s">
        <v>114</v>
      </c>
      <c r="M1513" s="958" t="s">
        <v>466</v>
      </c>
      <c r="N1513" s="677">
        <f t="shared" ca="1" si="256"/>
        <v>0</v>
      </c>
      <c r="O1513" s="677">
        <f t="shared" ca="1" si="258"/>
        <v>0</v>
      </c>
      <c r="P1513" s="677">
        <f t="shared" ca="1" si="258"/>
        <v>0</v>
      </c>
      <c r="Q1513" s="677">
        <f t="shared" ca="1" si="258"/>
        <v>0</v>
      </c>
      <c r="R1513" s="677">
        <f t="shared" ca="1" si="258"/>
        <v>0</v>
      </c>
      <c r="S1513" s="677">
        <f t="shared" ca="1" si="258"/>
        <v>0</v>
      </c>
      <c r="T1513" s="677">
        <f t="shared" ca="1" si="258"/>
        <v>0</v>
      </c>
      <c r="U1513" s="677">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7">
        <f t="shared" ca="1" si="259"/>
        <v>0</v>
      </c>
      <c r="W1513" s="677">
        <f t="shared" ca="1" si="259"/>
        <v>0</v>
      </c>
      <c r="X1513" s="677">
        <f t="shared" ca="1" si="259"/>
        <v>0</v>
      </c>
      <c r="Y1513" s="677">
        <f t="shared" ca="1" si="259"/>
        <v>0</v>
      </c>
      <c r="Z1513" s="677">
        <f t="shared" ca="1" si="259"/>
        <v>0</v>
      </c>
      <c r="AA1513" t="str">
        <f t="shared" si="252"/>
        <v>ASR_COMP</v>
      </c>
      <c r="AB1513" s="957">
        <f t="shared" si="253"/>
        <v>44682</v>
      </c>
      <c r="AC1513" t="str">
        <f t="shared" si="254"/>
        <v>Unaudited</v>
      </c>
    </row>
    <row r="1514" spans="1:29" x14ac:dyDescent="0.25">
      <c r="A1514" t="s">
        <v>423</v>
      </c>
      <c r="B1514" t="s">
        <v>1388</v>
      </c>
      <c r="C1514" t="s">
        <v>1389</v>
      </c>
      <c r="D1514">
        <v>1900</v>
      </c>
      <c r="E1514" s="957">
        <v>1</v>
      </c>
      <c r="F1514" t="s">
        <v>441</v>
      </c>
      <c r="G1514" s="957">
        <v>91</v>
      </c>
      <c r="H1514" t="s">
        <v>386</v>
      </c>
      <c r="I1514" s="937" t="s">
        <v>491</v>
      </c>
      <c r="J1514" s="937" t="s">
        <v>447</v>
      </c>
      <c r="K1514" s="937" t="s">
        <v>6</v>
      </c>
      <c r="L1514" s="937" t="s">
        <v>120</v>
      </c>
      <c r="M1514" s="958" t="s">
        <v>191</v>
      </c>
      <c r="N1514" s="677">
        <f t="shared" ca="1" si="256"/>
        <v>398785.84032893431</v>
      </c>
      <c r="O1514" s="677">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223097.62174057012</v>
      </c>
      <c r="P1514" s="677">
        <f t="shared" ca="1" si="260"/>
        <v>31419.168928651903</v>
      </c>
      <c r="Q1514" s="677">
        <f t="shared" ca="1" si="260"/>
        <v>49000.981688694388</v>
      </c>
      <c r="R1514" s="677">
        <f t="shared" ca="1" si="260"/>
        <v>25003.368891145474</v>
      </c>
      <c r="S1514" s="677">
        <f t="shared" ca="1" si="260"/>
        <v>21238.03591336749</v>
      </c>
      <c r="T1514" s="677">
        <f t="shared" ca="1" si="260"/>
        <v>0</v>
      </c>
      <c r="U1514" s="677">
        <f t="shared" ca="1" si="259"/>
        <v>232.56463825096446</v>
      </c>
      <c r="V1514" s="677">
        <f t="shared" ca="1" si="259"/>
        <v>8319.7985209344297</v>
      </c>
      <c r="W1514" s="677">
        <f t="shared" ca="1" si="259"/>
        <v>2987.3171732526107</v>
      </c>
      <c r="X1514" s="677">
        <f t="shared" ca="1" si="259"/>
        <v>26822.608909048096</v>
      </c>
      <c r="Y1514" s="677">
        <f t="shared" ca="1" si="259"/>
        <v>10664.373925018888</v>
      </c>
      <c r="Z1514" s="677">
        <f t="shared" ca="1" si="259"/>
        <v>0</v>
      </c>
      <c r="AA1514" t="str">
        <f t="shared" si="252"/>
        <v>ASR_COMP</v>
      </c>
      <c r="AB1514" s="957">
        <f t="shared" si="253"/>
        <v>44682</v>
      </c>
      <c r="AC1514" t="str">
        <f t="shared" si="254"/>
        <v>Unaudited</v>
      </c>
    </row>
    <row r="1515" spans="1:29" x14ac:dyDescent="0.25">
      <c r="A1515" t="s">
        <v>423</v>
      </c>
      <c r="B1515" t="s">
        <v>1388</v>
      </c>
      <c r="C1515" t="s">
        <v>1389</v>
      </c>
      <c r="D1515">
        <v>1900</v>
      </c>
      <c r="E1515" s="957">
        <v>1</v>
      </c>
      <c r="F1515" t="s">
        <v>441</v>
      </c>
      <c r="G1515" s="957">
        <v>91</v>
      </c>
      <c r="H1515" t="s">
        <v>386</v>
      </c>
      <c r="I1515" s="937" t="s">
        <v>491</v>
      </c>
      <c r="J1515" s="937" t="s">
        <v>447</v>
      </c>
      <c r="K1515" s="937" t="s">
        <v>6</v>
      </c>
      <c r="L1515" s="937" t="s">
        <v>45</v>
      </c>
      <c r="M1515" s="958" t="s">
        <v>166</v>
      </c>
      <c r="N1515" s="677">
        <f t="shared" ca="1" si="256"/>
        <v>557252.89250000031</v>
      </c>
      <c r="O1515" s="677">
        <f t="shared" ca="1" si="260"/>
        <v>488299.58063871169</v>
      </c>
      <c r="P1515" s="677">
        <f t="shared" ca="1" si="260"/>
        <v>15145.053523480936</v>
      </c>
      <c r="Q1515" s="677">
        <f t="shared" ca="1" si="260"/>
        <v>22620.52057140879</v>
      </c>
      <c r="R1515" s="677">
        <f t="shared" ca="1" si="260"/>
        <v>4851.987735825559</v>
      </c>
      <c r="S1515" s="677">
        <f t="shared" ca="1" si="260"/>
        <v>7264.5703148055673</v>
      </c>
      <c r="T1515" s="677">
        <f t="shared" ca="1" si="260"/>
        <v>7858.0393105132425</v>
      </c>
      <c r="U1515" s="677">
        <f t="shared" ca="1" si="259"/>
        <v>206.82862106402737</v>
      </c>
      <c r="V1515" s="677">
        <f t="shared" ca="1" si="259"/>
        <v>692.56645191880534</v>
      </c>
      <c r="W1515" s="677">
        <f t="shared" ca="1" si="259"/>
        <v>53.742870040259078</v>
      </c>
      <c r="X1515" s="677">
        <f t="shared" ca="1" si="259"/>
        <v>9010.1061622767938</v>
      </c>
      <c r="Y1515" s="677">
        <f t="shared" ca="1" si="259"/>
        <v>1249.896299954486</v>
      </c>
      <c r="Z1515" s="677">
        <f t="shared" ca="1" si="259"/>
        <v>0</v>
      </c>
      <c r="AA1515" t="str">
        <f t="shared" si="252"/>
        <v>ASR_COMP</v>
      </c>
      <c r="AB1515" s="957">
        <f t="shared" si="253"/>
        <v>44682</v>
      </c>
      <c r="AC1515" t="str">
        <f t="shared" si="254"/>
        <v>Unaudited</v>
      </c>
    </row>
    <row r="1516" spans="1:29" x14ac:dyDescent="0.25">
      <c r="A1516" t="s">
        <v>423</v>
      </c>
      <c r="B1516" t="s">
        <v>1388</v>
      </c>
      <c r="C1516" t="s">
        <v>1389</v>
      </c>
      <c r="D1516">
        <v>1900</v>
      </c>
      <c r="E1516" s="957">
        <v>1</v>
      </c>
      <c r="F1516" t="s">
        <v>441</v>
      </c>
      <c r="G1516" s="957">
        <v>91</v>
      </c>
      <c r="H1516" t="s">
        <v>386</v>
      </c>
      <c r="I1516" s="937" t="s">
        <v>491</v>
      </c>
      <c r="J1516" s="937" t="s">
        <v>447</v>
      </c>
      <c r="K1516" s="937" t="s">
        <v>6</v>
      </c>
      <c r="L1516" s="937" t="s">
        <v>46</v>
      </c>
      <c r="M1516" s="958" t="s">
        <v>167</v>
      </c>
      <c r="N1516" s="677">
        <f t="shared" ca="1" si="256"/>
        <v>-206.52234629480901</v>
      </c>
      <c r="O1516" s="677">
        <f t="shared" ca="1" si="260"/>
        <v>-17.712059343782016</v>
      </c>
      <c r="P1516" s="677">
        <f t="shared" ca="1" si="260"/>
        <v>-4.0419089594813542</v>
      </c>
      <c r="Q1516" s="677">
        <f t="shared" ca="1" si="260"/>
        <v>-72.352929325052884</v>
      </c>
      <c r="R1516" s="677">
        <f t="shared" ca="1" si="260"/>
        <v>-64.100960647356928</v>
      </c>
      <c r="S1516" s="677">
        <f t="shared" ca="1" si="260"/>
        <v>-9.2139881277533267</v>
      </c>
      <c r="T1516" s="677">
        <f t="shared" ca="1" si="260"/>
        <v>0</v>
      </c>
      <c r="U1516" s="677">
        <f t="shared" ca="1" si="259"/>
        <v>-6.0429467305193614E-2</v>
      </c>
      <c r="V1516" s="677">
        <f t="shared" ca="1" si="259"/>
        <v>-6.5715071277588128</v>
      </c>
      <c r="W1516" s="677">
        <f t="shared" ca="1" si="259"/>
        <v>0</v>
      </c>
      <c r="X1516" s="677">
        <f t="shared" ca="1" si="259"/>
        <v>-16.011279040486084</v>
      </c>
      <c r="Y1516" s="677">
        <f t="shared" ca="1" si="259"/>
        <v>-16.457284255832395</v>
      </c>
      <c r="Z1516" s="677">
        <f t="shared" ca="1" si="259"/>
        <v>0</v>
      </c>
      <c r="AA1516" t="str">
        <f t="shared" si="252"/>
        <v>ASR_COMP</v>
      </c>
      <c r="AB1516" s="957">
        <f t="shared" si="253"/>
        <v>44682</v>
      </c>
      <c r="AC1516" t="str">
        <f t="shared" si="254"/>
        <v>Unaudited</v>
      </c>
    </row>
    <row r="1517" spans="1:29" x14ac:dyDescent="0.25">
      <c r="A1517" t="s">
        <v>423</v>
      </c>
      <c r="B1517" t="s">
        <v>1388</v>
      </c>
      <c r="C1517" t="s">
        <v>1389</v>
      </c>
      <c r="D1517">
        <v>1900</v>
      </c>
      <c r="E1517" s="957">
        <v>1</v>
      </c>
      <c r="F1517" t="s">
        <v>441</v>
      </c>
      <c r="G1517" s="957">
        <v>91</v>
      </c>
      <c r="H1517" t="s">
        <v>386</v>
      </c>
      <c r="I1517" s="937" t="s">
        <v>491</v>
      </c>
      <c r="J1517" s="937" t="s">
        <v>447</v>
      </c>
      <c r="K1517" s="937" t="s">
        <v>6</v>
      </c>
      <c r="L1517" s="937" t="s">
        <v>168</v>
      </c>
      <c r="M1517" s="958" t="s">
        <v>464</v>
      </c>
      <c r="N1517" s="677">
        <f t="shared" ca="1" si="256"/>
        <v>-145793.19451171183</v>
      </c>
      <c r="O1517" s="677">
        <f t="shared" ca="1" si="260"/>
        <v>-101746.22211311849</v>
      </c>
      <c r="P1517" s="677">
        <f t="shared" ca="1" si="260"/>
        <v>-8931.7706091100463</v>
      </c>
      <c r="Q1517" s="677">
        <f t="shared" ca="1" si="260"/>
        <v>-12102.555051430949</v>
      </c>
      <c r="R1517" s="677">
        <f t="shared" ca="1" si="260"/>
        <v>-4234.3395491359788</v>
      </c>
      <c r="S1517" s="677">
        <f t="shared" ca="1" si="260"/>
        <v>-9129.4239874890318</v>
      </c>
      <c r="T1517" s="677">
        <f t="shared" ca="1" si="260"/>
        <v>0</v>
      </c>
      <c r="U1517" s="677">
        <f t="shared" ca="1" si="259"/>
        <v>-217.72801423352158</v>
      </c>
      <c r="V1517" s="677">
        <f t="shared" ca="1" si="259"/>
        <v>-1461.4950260933913</v>
      </c>
      <c r="W1517" s="677">
        <f t="shared" ca="1" si="259"/>
        <v>-932.65956363666305</v>
      </c>
      <c r="X1517" s="677">
        <f t="shared" ca="1" si="259"/>
        <v>-5355.9421548369401</v>
      </c>
      <c r="Y1517" s="677">
        <f t="shared" ca="1" si="259"/>
        <v>-1681.0584426268535</v>
      </c>
      <c r="Z1517" s="677">
        <f t="shared" ca="1" si="259"/>
        <v>0</v>
      </c>
      <c r="AA1517" t="str">
        <f t="shared" si="252"/>
        <v>ASR_COMP</v>
      </c>
      <c r="AB1517" s="957">
        <f t="shared" si="253"/>
        <v>44682</v>
      </c>
      <c r="AC1517" t="str">
        <f t="shared" si="254"/>
        <v>Unaudited</v>
      </c>
    </row>
    <row r="1518" spans="1:29" x14ac:dyDescent="0.25">
      <c r="A1518" t="s">
        <v>423</v>
      </c>
      <c r="B1518" t="s">
        <v>1388</v>
      </c>
      <c r="C1518" t="s">
        <v>1389</v>
      </c>
      <c r="D1518">
        <v>1900</v>
      </c>
      <c r="E1518" s="957">
        <v>1</v>
      </c>
      <c r="F1518" t="s">
        <v>441</v>
      </c>
      <c r="G1518" s="957">
        <v>91</v>
      </c>
      <c r="H1518" t="s">
        <v>386</v>
      </c>
      <c r="I1518" s="937" t="s">
        <v>491</v>
      </c>
      <c r="J1518" s="937" t="s">
        <v>447</v>
      </c>
      <c r="K1518" s="937" t="s">
        <v>437</v>
      </c>
      <c r="L1518" s="937" t="s">
        <v>123</v>
      </c>
      <c r="M1518" s="958" t="s">
        <v>32</v>
      </c>
      <c r="N1518" s="677">
        <f t="shared" ca="1" si="256"/>
        <v>0</v>
      </c>
      <c r="O1518" s="677">
        <f t="shared" ca="1" si="260"/>
        <v>0</v>
      </c>
      <c r="P1518" s="677">
        <f t="shared" ca="1" si="260"/>
        <v>0</v>
      </c>
      <c r="Q1518" s="677">
        <f t="shared" ca="1" si="260"/>
        <v>0</v>
      </c>
      <c r="R1518" s="677">
        <f t="shared" ca="1" si="260"/>
        <v>0</v>
      </c>
      <c r="S1518" s="677">
        <f t="shared" ca="1" si="260"/>
        <v>0</v>
      </c>
      <c r="T1518" s="677">
        <f t="shared" ca="1" si="260"/>
        <v>0</v>
      </c>
      <c r="U1518" s="677">
        <f t="shared" ca="1" si="259"/>
        <v>0</v>
      </c>
      <c r="V1518" s="677">
        <f t="shared" ca="1" si="259"/>
        <v>0</v>
      </c>
      <c r="W1518" s="677">
        <f t="shared" ca="1" si="259"/>
        <v>0</v>
      </c>
      <c r="X1518" s="677">
        <f t="shared" ca="1" si="259"/>
        <v>0</v>
      </c>
      <c r="Y1518" s="677">
        <f t="shared" ca="1" si="259"/>
        <v>0</v>
      </c>
      <c r="Z1518" s="677">
        <f t="shared" ca="1" si="259"/>
        <v>0</v>
      </c>
      <c r="AA1518" t="str">
        <f t="shared" si="252"/>
        <v>ASR_COMP</v>
      </c>
      <c r="AB1518" s="957">
        <f t="shared" si="253"/>
        <v>44682</v>
      </c>
      <c r="AC1518" t="str">
        <f t="shared" si="254"/>
        <v>Unaudited</v>
      </c>
    </row>
    <row r="1519" spans="1:29" x14ac:dyDescent="0.25">
      <c r="A1519" t="s">
        <v>423</v>
      </c>
      <c r="B1519" t="s">
        <v>1388</v>
      </c>
      <c r="C1519" t="s">
        <v>1389</v>
      </c>
      <c r="D1519">
        <v>1900</v>
      </c>
      <c r="E1519" s="957">
        <v>1</v>
      </c>
      <c r="F1519" t="s">
        <v>441</v>
      </c>
      <c r="G1519" s="957">
        <v>91</v>
      </c>
      <c r="H1519" t="s">
        <v>386</v>
      </c>
      <c r="I1519" s="937" t="s">
        <v>491</v>
      </c>
      <c r="J1519" s="937" t="s">
        <v>447</v>
      </c>
      <c r="K1519" s="937" t="s">
        <v>437</v>
      </c>
      <c r="L1519" s="945" t="s">
        <v>946</v>
      </c>
      <c r="M1519" s="960" t="s">
        <v>938</v>
      </c>
      <c r="N1519" s="677">
        <f t="shared" ca="1" si="256"/>
        <v>0</v>
      </c>
      <c r="O1519" s="677">
        <f t="shared" ca="1" si="260"/>
        <v>0</v>
      </c>
      <c r="P1519" s="677">
        <f t="shared" ca="1" si="260"/>
        <v>0</v>
      </c>
      <c r="Q1519" s="677">
        <f t="shared" ca="1" si="260"/>
        <v>0</v>
      </c>
      <c r="R1519" s="677">
        <f t="shared" ca="1" si="260"/>
        <v>0</v>
      </c>
      <c r="S1519" s="677">
        <f t="shared" ca="1" si="260"/>
        <v>0</v>
      </c>
      <c r="T1519" s="677">
        <f t="shared" ca="1" si="260"/>
        <v>0</v>
      </c>
      <c r="U1519" s="677">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7">
        <f t="shared" ca="1" si="261"/>
        <v>0</v>
      </c>
      <c r="W1519" s="677">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7">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7">
        <f t="shared" ca="1" si="263"/>
        <v>0</v>
      </c>
      <c r="Z1519" s="677">
        <f t="shared" ca="1" si="263"/>
        <v>0</v>
      </c>
      <c r="AA1519" t="str">
        <f t="shared" si="252"/>
        <v>ASR_COMP</v>
      </c>
      <c r="AB1519" s="957">
        <f t="shared" si="253"/>
        <v>44682</v>
      </c>
      <c r="AC1519" t="str">
        <f t="shared" si="254"/>
        <v>Unaudited</v>
      </c>
    </row>
    <row r="1520" spans="1:29" x14ac:dyDescent="0.25">
      <c r="A1520" t="s">
        <v>423</v>
      </c>
      <c r="B1520" t="s">
        <v>1388</v>
      </c>
      <c r="C1520" t="s">
        <v>1389</v>
      </c>
      <c r="D1520">
        <v>1900</v>
      </c>
      <c r="E1520" s="957">
        <v>1</v>
      </c>
      <c r="F1520" t="s">
        <v>441</v>
      </c>
      <c r="G1520" s="957">
        <v>91</v>
      </c>
      <c r="H1520" t="s">
        <v>386</v>
      </c>
      <c r="I1520" s="937" t="s">
        <v>491</v>
      </c>
      <c r="J1520" s="937" t="s">
        <v>447</v>
      </c>
      <c r="K1520" s="937" t="s">
        <v>437</v>
      </c>
      <c r="L1520" s="947" t="s">
        <v>170</v>
      </c>
      <c r="M1520" s="961" t="s">
        <v>40</v>
      </c>
      <c r="N1520" s="677">
        <f t="shared" ca="1" si="256"/>
        <v>20994.347958659811</v>
      </c>
      <c r="O1520" s="677">
        <f t="shared" ca="1" si="260"/>
        <v>17729.678072402097</v>
      </c>
      <c r="P1520" s="677">
        <f t="shared" ca="1" si="260"/>
        <v>549.90201508956295</v>
      </c>
      <c r="Q1520" s="677">
        <f t="shared" ca="1" si="260"/>
        <v>1219.7820574969603</v>
      </c>
      <c r="R1520" s="677">
        <f t="shared" ca="1" si="260"/>
        <v>261.63710798220274</v>
      </c>
      <c r="S1520" s="677">
        <f t="shared" ca="1" si="260"/>
        <v>496.17858175836056</v>
      </c>
      <c r="T1520" s="677">
        <f t="shared" ca="1" si="260"/>
        <v>0</v>
      </c>
      <c r="U1520" s="677">
        <f t="shared" ca="1" si="261"/>
        <v>14.126634806938773</v>
      </c>
      <c r="V1520" s="677">
        <f t="shared" ca="1" si="261"/>
        <v>37.345742287763706</v>
      </c>
      <c r="W1520" s="677">
        <f t="shared" ca="1" si="262"/>
        <v>2.8980141454550217</v>
      </c>
      <c r="X1520" s="677">
        <f t="shared" ca="1" si="263"/>
        <v>615.4007055282276</v>
      </c>
      <c r="Y1520" s="677">
        <f t="shared" ca="1" si="263"/>
        <v>67.399027162236962</v>
      </c>
      <c r="Z1520" s="677">
        <f t="shared" ca="1" si="263"/>
        <v>0</v>
      </c>
      <c r="AA1520" t="str">
        <f t="shared" si="252"/>
        <v>ASR_COMP</v>
      </c>
      <c r="AB1520" s="957">
        <f t="shared" si="253"/>
        <v>44682</v>
      </c>
      <c r="AC1520" t="str">
        <f t="shared" si="254"/>
        <v>Unaudited</v>
      </c>
    </row>
    <row r="1521" spans="1:29" x14ac:dyDescent="0.25">
      <c r="A1521" t="s">
        <v>423</v>
      </c>
      <c r="B1521" t="s">
        <v>1388</v>
      </c>
      <c r="C1521" t="s">
        <v>1389</v>
      </c>
      <c r="D1521">
        <v>1900</v>
      </c>
      <c r="E1521" s="957">
        <v>1</v>
      </c>
      <c r="F1521" t="s">
        <v>441</v>
      </c>
      <c r="G1521" s="957">
        <v>91</v>
      </c>
      <c r="H1521" t="s">
        <v>386</v>
      </c>
      <c r="I1521" s="958" t="s">
        <v>491</v>
      </c>
      <c r="J1521" s="958" t="s">
        <v>447</v>
      </c>
      <c r="K1521" s="958" t="s">
        <v>437</v>
      </c>
      <c r="L1521" s="937" t="s">
        <v>171</v>
      </c>
      <c r="M1521" s="958" t="s">
        <v>332</v>
      </c>
      <c r="N1521" s="677">
        <f t="shared" ca="1" si="256"/>
        <v>0</v>
      </c>
      <c r="O1521" s="677">
        <f t="shared" ca="1" si="260"/>
        <v>0</v>
      </c>
      <c r="P1521" s="677">
        <f t="shared" ca="1" si="260"/>
        <v>0</v>
      </c>
      <c r="Q1521" s="677">
        <f t="shared" ca="1" si="260"/>
        <v>0</v>
      </c>
      <c r="R1521" s="677">
        <f t="shared" ca="1" si="260"/>
        <v>0</v>
      </c>
      <c r="S1521" s="677">
        <f t="shared" ca="1" si="260"/>
        <v>0</v>
      </c>
      <c r="T1521" s="677">
        <f t="shared" ca="1" si="260"/>
        <v>0</v>
      </c>
      <c r="U1521" s="677">
        <f t="shared" ca="1" si="261"/>
        <v>0</v>
      </c>
      <c r="V1521" s="677">
        <f t="shared" ca="1" si="261"/>
        <v>0</v>
      </c>
      <c r="W1521" s="677">
        <f t="shared" ca="1" si="262"/>
        <v>0</v>
      </c>
      <c r="X1521" s="677">
        <f t="shared" ca="1" si="263"/>
        <v>0</v>
      </c>
      <c r="Y1521" s="677">
        <f t="shared" ca="1" si="263"/>
        <v>0</v>
      </c>
      <c r="Z1521" s="677">
        <f t="shared" ca="1" si="263"/>
        <v>0</v>
      </c>
      <c r="AA1521" t="str">
        <f t="shared" si="252"/>
        <v>ASR_COMP</v>
      </c>
      <c r="AB1521" s="957">
        <f t="shared" si="253"/>
        <v>44682</v>
      </c>
      <c r="AC1521" t="str">
        <f t="shared" si="254"/>
        <v>Unaudited</v>
      </c>
    </row>
    <row r="1522" spans="1:29" x14ac:dyDescent="0.25">
      <c r="A1522" t="s">
        <v>423</v>
      </c>
      <c r="B1522" t="s">
        <v>1388</v>
      </c>
      <c r="C1522" t="s">
        <v>1389</v>
      </c>
      <c r="D1522">
        <v>1900</v>
      </c>
      <c r="E1522" s="957">
        <v>1</v>
      </c>
      <c r="F1522" t="s">
        <v>441</v>
      </c>
      <c r="G1522" s="957">
        <v>91</v>
      </c>
      <c r="H1522" t="s">
        <v>386</v>
      </c>
      <c r="I1522" s="937" t="s">
        <v>491</v>
      </c>
      <c r="J1522" s="937" t="s">
        <v>453</v>
      </c>
      <c r="K1522" s="937" t="s">
        <v>438</v>
      </c>
      <c r="L1522" s="937" t="s">
        <v>124</v>
      </c>
      <c r="M1522" s="962" t="s">
        <v>27</v>
      </c>
      <c r="N1522" s="677">
        <f t="shared" ca="1" si="256"/>
        <v>4068018.4567438751</v>
      </c>
      <c r="O1522" s="677">
        <f t="shared" ca="1" si="260"/>
        <v>-4204.4098993938469</v>
      </c>
      <c r="P1522" s="677">
        <f t="shared" ca="1" si="260"/>
        <v>4072222.8666432691</v>
      </c>
      <c r="Q1522" s="677">
        <f t="shared" ca="1" si="260"/>
        <v>0</v>
      </c>
      <c r="R1522" s="677">
        <f t="shared" ca="1" si="260"/>
        <v>0</v>
      </c>
      <c r="S1522" s="677">
        <f t="shared" ca="1" si="260"/>
        <v>0</v>
      </c>
      <c r="T1522" s="677">
        <f t="shared" ca="1" si="260"/>
        <v>0</v>
      </c>
      <c r="U1522" s="677">
        <f t="shared" ca="1" si="261"/>
        <v>0</v>
      </c>
      <c r="V1522" s="677">
        <f t="shared" ca="1" si="261"/>
        <v>0</v>
      </c>
      <c r="W1522" s="677">
        <f t="shared" ca="1" si="262"/>
        <v>0</v>
      </c>
      <c r="X1522" s="677">
        <f t="shared" ca="1" si="263"/>
        <v>0</v>
      </c>
      <c r="Y1522" s="677">
        <f t="shared" ca="1" si="263"/>
        <v>0</v>
      </c>
      <c r="Z1522" s="677">
        <f t="shared" ca="1" si="263"/>
        <v>0</v>
      </c>
      <c r="AA1522" t="str">
        <f t="shared" si="252"/>
        <v>ASR_COMP</v>
      </c>
      <c r="AB1522" s="957">
        <f t="shared" si="253"/>
        <v>44682</v>
      </c>
      <c r="AC1522" t="str">
        <f t="shared" si="254"/>
        <v>Unaudited</v>
      </c>
    </row>
    <row r="1523" spans="1:29" x14ac:dyDescent="0.25">
      <c r="A1523" t="s">
        <v>423</v>
      </c>
      <c r="B1523" t="s">
        <v>1388</v>
      </c>
      <c r="C1523" t="s">
        <v>1389</v>
      </c>
      <c r="D1523">
        <v>1900</v>
      </c>
      <c r="E1523" s="957">
        <v>1</v>
      </c>
      <c r="F1523" t="s">
        <v>441</v>
      </c>
      <c r="G1523" s="957">
        <v>91</v>
      </c>
      <c r="H1523" t="s">
        <v>386</v>
      </c>
      <c r="I1523" s="937" t="s">
        <v>491</v>
      </c>
      <c r="J1523" s="937" t="s">
        <v>453</v>
      </c>
      <c r="K1523" s="937" t="s">
        <v>438</v>
      </c>
      <c r="L1523" s="937" t="s">
        <v>125</v>
      </c>
      <c r="M1523" s="962" t="s">
        <v>100</v>
      </c>
      <c r="N1523" s="677">
        <f t="shared" ca="1" si="256"/>
        <v>203929.42319199719</v>
      </c>
      <c r="O1523" s="677">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90685.662003954276</v>
      </c>
      <c r="P1523" s="677">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113243.76118804292</v>
      </c>
      <c r="Q1523" s="677">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7">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7">
        <f t="shared" ca="1" si="264"/>
        <v>0</v>
      </c>
      <c r="T1523" s="677">
        <f t="shared" ca="1" si="264"/>
        <v>0</v>
      </c>
      <c r="U1523" s="677">
        <f t="shared" ca="1" si="264"/>
        <v>0</v>
      </c>
      <c r="V1523" s="677">
        <f t="shared" ca="1" si="264"/>
        <v>0</v>
      </c>
      <c r="W1523" s="677">
        <f t="shared" ca="1" si="262"/>
        <v>0</v>
      </c>
      <c r="X1523" s="677">
        <f t="shared" ca="1" si="264"/>
        <v>0</v>
      </c>
      <c r="Y1523" s="677">
        <f t="shared" ca="1" si="264"/>
        <v>0</v>
      </c>
      <c r="Z1523" s="677">
        <f t="shared" ca="1" si="264"/>
        <v>0</v>
      </c>
      <c r="AA1523" t="str">
        <f t="shared" si="252"/>
        <v>ASR_COMP</v>
      </c>
      <c r="AB1523" s="957">
        <f t="shared" si="253"/>
        <v>44682</v>
      </c>
      <c r="AC1523" t="str">
        <f t="shared" si="254"/>
        <v>Unaudited</v>
      </c>
    </row>
    <row r="1524" spans="1:29" x14ac:dyDescent="0.25">
      <c r="A1524" t="s">
        <v>423</v>
      </c>
      <c r="B1524" t="s">
        <v>1388</v>
      </c>
      <c r="C1524" t="s">
        <v>1389</v>
      </c>
      <c r="D1524">
        <v>1900</v>
      </c>
      <c r="E1524" s="957">
        <v>1</v>
      </c>
      <c r="F1524" t="s">
        <v>441</v>
      </c>
      <c r="G1524" s="957">
        <v>91</v>
      </c>
      <c r="H1524" t="s">
        <v>386</v>
      </c>
      <c r="I1524" s="937" t="s">
        <v>491</v>
      </c>
      <c r="J1524" s="937" t="s">
        <v>453</v>
      </c>
      <c r="K1524" s="937" t="s">
        <v>438</v>
      </c>
      <c r="L1524" s="937" t="s">
        <v>126</v>
      </c>
      <c r="M1524" s="962" t="s">
        <v>101</v>
      </c>
      <c r="N1524" s="677">
        <f t="shared" ca="1" si="256"/>
        <v>558233.91196329938</v>
      </c>
      <c r="O1524" s="677">
        <f t="shared" ca="1" si="264"/>
        <v>415976.21742808295</v>
      </c>
      <c r="P1524" s="677">
        <f t="shared" ca="1" si="264"/>
        <v>142257.6945352164</v>
      </c>
      <c r="Q1524" s="677">
        <f t="shared" ca="1" si="264"/>
        <v>0</v>
      </c>
      <c r="R1524" s="677">
        <f t="shared" ca="1" si="264"/>
        <v>0</v>
      </c>
      <c r="S1524" s="677">
        <f t="shared" ca="1" si="264"/>
        <v>0</v>
      </c>
      <c r="T1524" s="677">
        <f t="shared" ca="1" si="264"/>
        <v>0</v>
      </c>
      <c r="U1524" s="677">
        <f t="shared" ca="1" si="264"/>
        <v>0</v>
      </c>
      <c r="V1524" s="677">
        <f t="shared" ca="1" si="264"/>
        <v>0</v>
      </c>
      <c r="W1524" s="677">
        <f t="shared" ca="1" si="262"/>
        <v>0</v>
      </c>
      <c r="X1524" s="677">
        <f t="shared" ca="1" si="264"/>
        <v>0</v>
      </c>
      <c r="Y1524" s="677">
        <f t="shared" ca="1" si="264"/>
        <v>0</v>
      </c>
      <c r="Z1524" s="677">
        <f t="shared" ca="1" si="264"/>
        <v>0</v>
      </c>
      <c r="AA1524" t="str">
        <f t="shared" si="252"/>
        <v>ASR_COMP</v>
      </c>
      <c r="AB1524" s="957">
        <f t="shared" si="253"/>
        <v>44682</v>
      </c>
      <c r="AC1524" t="str">
        <f t="shared" si="254"/>
        <v>Unaudited</v>
      </c>
    </row>
    <row r="1525" spans="1:29" x14ac:dyDescent="0.25">
      <c r="A1525" t="s">
        <v>423</v>
      </c>
      <c r="B1525" t="s">
        <v>1388</v>
      </c>
      <c r="C1525" t="s">
        <v>1389</v>
      </c>
      <c r="D1525">
        <v>1900</v>
      </c>
      <c r="E1525" s="957">
        <v>1</v>
      </c>
      <c r="F1525" t="s">
        <v>441</v>
      </c>
      <c r="G1525" s="957">
        <v>91</v>
      </c>
      <c r="H1525" t="s">
        <v>386</v>
      </c>
      <c r="I1525" s="937" t="s">
        <v>491</v>
      </c>
      <c r="J1525" s="937" t="s">
        <v>453</v>
      </c>
      <c r="K1525" s="937" t="s">
        <v>438</v>
      </c>
      <c r="L1525" s="937" t="s">
        <v>127</v>
      </c>
      <c r="M1525" s="962" t="s">
        <v>102</v>
      </c>
      <c r="N1525" s="677">
        <f t="shared" ca="1" si="256"/>
        <v>133218.269948509</v>
      </c>
      <c r="O1525" s="677">
        <f t="shared" ca="1" si="264"/>
        <v>79938.147995126114</v>
      </c>
      <c r="P1525" s="677">
        <f t="shared" ca="1" si="264"/>
        <v>53280.121953382899</v>
      </c>
      <c r="Q1525" s="677">
        <f t="shared" ca="1" si="264"/>
        <v>0</v>
      </c>
      <c r="R1525" s="677">
        <f t="shared" ca="1" si="264"/>
        <v>0</v>
      </c>
      <c r="S1525" s="677">
        <f t="shared" ca="1" si="264"/>
        <v>0</v>
      </c>
      <c r="T1525" s="677">
        <f t="shared" ca="1" si="264"/>
        <v>0</v>
      </c>
      <c r="U1525" s="677">
        <f t="shared" ca="1" si="264"/>
        <v>0</v>
      </c>
      <c r="V1525" s="677">
        <f t="shared" ca="1" si="264"/>
        <v>0</v>
      </c>
      <c r="W1525" s="677">
        <f t="shared" ca="1" si="262"/>
        <v>0</v>
      </c>
      <c r="X1525" s="677">
        <f t="shared" ca="1" si="264"/>
        <v>0</v>
      </c>
      <c r="Y1525" s="677">
        <f t="shared" ca="1" si="264"/>
        <v>0</v>
      </c>
      <c r="Z1525" s="677">
        <f t="shared" ca="1" si="264"/>
        <v>0</v>
      </c>
      <c r="AA1525" t="str">
        <f t="shared" si="252"/>
        <v>ASR_COMP</v>
      </c>
      <c r="AB1525" s="957">
        <f t="shared" si="253"/>
        <v>44682</v>
      </c>
      <c r="AC1525" t="str">
        <f t="shared" si="254"/>
        <v>Unaudited</v>
      </c>
    </row>
    <row r="1526" spans="1:29" x14ac:dyDescent="0.25">
      <c r="A1526" t="s">
        <v>423</v>
      </c>
      <c r="B1526" t="s">
        <v>1388</v>
      </c>
      <c r="C1526" t="s">
        <v>1389</v>
      </c>
      <c r="D1526">
        <v>1900</v>
      </c>
      <c r="E1526" s="957">
        <v>1</v>
      </c>
      <c r="F1526" t="s">
        <v>441</v>
      </c>
      <c r="G1526" s="957">
        <v>91</v>
      </c>
      <c r="H1526" t="s">
        <v>386</v>
      </c>
      <c r="I1526" s="937" t="s">
        <v>491</v>
      </c>
      <c r="J1526" s="937" t="s">
        <v>453</v>
      </c>
      <c r="K1526" s="937" t="s">
        <v>438</v>
      </c>
      <c r="L1526" s="937" t="s">
        <v>128</v>
      </c>
      <c r="M1526" s="962" t="s">
        <v>103</v>
      </c>
      <c r="N1526" s="677">
        <f t="shared" ca="1" si="256"/>
        <v>462592.38794524159</v>
      </c>
      <c r="O1526" s="677">
        <f t="shared" ca="1" si="264"/>
        <v>89049.365068318832</v>
      </c>
      <c r="P1526" s="677">
        <f t="shared" ca="1" si="264"/>
        <v>373543.02287692274</v>
      </c>
      <c r="Q1526" s="677">
        <f t="shared" ca="1" si="264"/>
        <v>0</v>
      </c>
      <c r="R1526" s="677">
        <f t="shared" ca="1" si="264"/>
        <v>0</v>
      </c>
      <c r="S1526" s="677">
        <f t="shared" ca="1" si="264"/>
        <v>0</v>
      </c>
      <c r="T1526" s="677">
        <f t="shared" ca="1" si="264"/>
        <v>0</v>
      </c>
      <c r="U1526" s="677">
        <f t="shared" ca="1" si="264"/>
        <v>0</v>
      </c>
      <c r="V1526" s="677">
        <f t="shared" ca="1" si="264"/>
        <v>0</v>
      </c>
      <c r="W1526" s="677">
        <f t="shared" ca="1" si="262"/>
        <v>0</v>
      </c>
      <c r="X1526" s="677">
        <f t="shared" ca="1" si="264"/>
        <v>0</v>
      </c>
      <c r="Y1526" s="677">
        <f t="shared" ca="1" si="264"/>
        <v>0</v>
      </c>
      <c r="Z1526" s="677">
        <f t="shared" ca="1" si="264"/>
        <v>0</v>
      </c>
      <c r="AA1526" t="str">
        <f t="shared" si="252"/>
        <v>ASR_COMP</v>
      </c>
      <c r="AB1526" s="957">
        <f t="shared" si="253"/>
        <v>44682</v>
      </c>
      <c r="AC1526" t="str">
        <f t="shared" si="254"/>
        <v>Unaudited</v>
      </c>
    </row>
    <row r="1527" spans="1:29" x14ac:dyDescent="0.25">
      <c r="A1527" t="s">
        <v>423</v>
      </c>
      <c r="B1527" t="s">
        <v>1388</v>
      </c>
      <c r="C1527" t="s">
        <v>1389</v>
      </c>
      <c r="D1527">
        <v>1900</v>
      </c>
      <c r="E1527" s="957">
        <v>1</v>
      </c>
      <c r="F1527" t="s">
        <v>441</v>
      </c>
      <c r="G1527" s="957">
        <v>91</v>
      </c>
      <c r="H1527" t="s">
        <v>386</v>
      </c>
      <c r="I1527" s="937" t="s">
        <v>491</v>
      </c>
      <c r="J1527" s="937" t="s">
        <v>453</v>
      </c>
      <c r="K1527" s="937" t="s">
        <v>438</v>
      </c>
      <c r="L1527" s="937" t="s">
        <v>129</v>
      </c>
      <c r="M1527" s="962" t="s">
        <v>28</v>
      </c>
      <c r="N1527" s="677">
        <f t="shared" ca="1" si="256"/>
        <v>93010.738129017598</v>
      </c>
      <c r="O1527" s="677">
        <f t="shared" ca="1" si="264"/>
        <v>93010.738129017598</v>
      </c>
      <c r="P1527" s="677">
        <f t="shared" ca="1" si="264"/>
        <v>0</v>
      </c>
      <c r="Q1527" s="677">
        <f t="shared" ca="1" si="264"/>
        <v>0</v>
      </c>
      <c r="R1527" s="677">
        <f t="shared" ca="1" si="264"/>
        <v>0</v>
      </c>
      <c r="S1527" s="677">
        <f t="shared" ca="1" si="264"/>
        <v>0</v>
      </c>
      <c r="T1527" s="677">
        <f t="shared" ca="1" si="264"/>
        <v>0</v>
      </c>
      <c r="U1527" s="677">
        <f t="shared" ca="1" si="264"/>
        <v>0</v>
      </c>
      <c r="V1527" s="677">
        <f t="shared" ca="1" si="264"/>
        <v>0</v>
      </c>
      <c r="W1527" s="677">
        <f t="shared" ca="1" si="262"/>
        <v>0</v>
      </c>
      <c r="X1527" s="677">
        <f t="shared" ca="1" si="264"/>
        <v>0</v>
      </c>
      <c r="Y1527" s="677">
        <f t="shared" ca="1" si="264"/>
        <v>0</v>
      </c>
      <c r="Z1527" s="677">
        <f t="shared" ca="1" si="264"/>
        <v>0</v>
      </c>
      <c r="AA1527" t="str">
        <f t="shared" si="252"/>
        <v>ASR_COMP</v>
      </c>
      <c r="AB1527" s="957">
        <f t="shared" si="253"/>
        <v>44682</v>
      </c>
      <c r="AC1527" t="str">
        <f t="shared" si="254"/>
        <v>Unaudited</v>
      </c>
    </row>
    <row r="1528" spans="1:29" x14ac:dyDescent="0.25">
      <c r="A1528" t="s">
        <v>423</v>
      </c>
      <c r="B1528" t="s">
        <v>1388</v>
      </c>
      <c r="C1528" t="s">
        <v>1389</v>
      </c>
      <c r="D1528">
        <v>1900</v>
      </c>
      <c r="E1528" s="957">
        <v>1</v>
      </c>
      <c r="F1528" t="s">
        <v>441</v>
      </c>
      <c r="G1528" s="957">
        <v>91</v>
      </c>
      <c r="H1528" t="s">
        <v>386</v>
      </c>
      <c r="I1528" s="937" t="s">
        <v>491</v>
      </c>
      <c r="J1528" s="937" t="s">
        <v>439</v>
      </c>
      <c r="K1528" s="937" t="s">
        <v>439</v>
      </c>
      <c r="L1528" s="945" t="s">
        <v>131</v>
      </c>
      <c r="M1528" s="960" t="s">
        <v>329</v>
      </c>
      <c r="N1528" s="677">
        <f t="shared" ca="1" si="256"/>
        <v>0</v>
      </c>
      <c r="O1528" s="677">
        <f t="shared" ca="1" si="264"/>
        <v>0</v>
      </c>
      <c r="P1528" s="677">
        <f t="shared" ca="1" si="264"/>
        <v>0</v>
      </c>
      <c r="Q1528" s="677">
        <f t="shared" ca="1" si="264"/>
        <v>0</v>
      </c>
      <c r="R1528" s="677">
        <f t="shared" ca="1" si="264"/>
        <v>0</v>
      </c>
      <c r="S1528" s="677">
        <f t="shared" ca="1" si="264"/>
        <v>0</v>
      </c>
      <c r="T1528" s="677">
        <f t="shared" ca="1" si="264"/>
        <v>0</v>
      </c>
      <c r="U1528" s="677">
        <f t="shared" ca="1" si="264"/>
        <v>0</v>
      </c>
      <c r="V1528" s="677">
        <f t="shared" ca="1" si="264"/>
        <v>0</v>
      </c>
      <c r="W1528" s="677">
        <f t="shared" ca="1" si="262"/>
        <v>0</v>
      </c>
      <c r="X1528" s="677">
        <f t="shared" ca="1" si="264"/>
        <v>0</v>
      </c>
      <c r="Y1528" s="677">
        <f t="shared" ca="1" si="264"/>
        <v>0</v>
      </c>
      <c r="Z1528" s="677">
        <f t="shared" ca="1" si="264"/>
        <v>0</v>
      </c>
      <c r="AA1528" t="str">
        <f t="shared" si="252"/>
        <v>ASR_COMP</v>
      </c>
      <c r="AB1528" s="957">
        <f t="shared" si="253"/>
        <v>44682</v>
      </c>
      <c r="AC1528" t="str">
        <f t="shared" si="254"/>
        <v>Unaudited</v>
      </c>
    </row>
    <row r="1529" spans="1:29" x14ac:dyDescent="0.25">
      <c r="A1529" t="s">
        <v>423</v>
      </c>
      <c r="B1529" t="s">
        <v>1388</v>
      </c>
      <c r="C1529" t="s">
        <v>1389</v>
      </c>
      <c r="D1529">
        <v>1900</v>
      </c>
      <c r="E1529" s="957">
        <v>1</v>
      </c>
      <c r="F1529" t="s">
        <v>441</v>
      </c>
      <c r="G1529" s="957">
        <v>91</v>
      </c>
      <c r="H1529" t="s">
        <v>386</v>
      </c>
      <c r="I1529" s="962" t="s">
        <v>491</v>
      </c>
      <c r="J1529" s="962" t="s">
        <v>439</v>
      </c>
      <c r="K1529" s="962" t="s">
        <v>439</v>
      </c>
      <c r="L1529" s="937" t="s">
        <v>132</v>
      </c>
      <c r="M1529" s="962" t="s">
        <v>328</v>
      </c>
      <c r="N1529" s="677">
        <f t="shared" ca="1" si="256"/>
        <v>0</v>
      </c>
      <c r="O1529" s="677">
        <f t="shared" ca="1" si="264"/>
        <v>0</v>
      </c>
      <c r="P1529" s="677">
        <f t="shared" ca="1" si="264"/>
        <v>0</v>
      </c>
      <c r="Q1529" s="677">
        <f t="shared" ca="1" si="264"/>
        <v>0</v>
      </c>
      <c r="R1529" s="677">
        <f t="shared" ca="1" si="264"/>
        <v>0</v>
      </c>
      <c r="S1529" s="677">
        <f t="shared" ca="1" si="264"/>
        <v>0</v>
      </c>
      <c r="T1529" s="677">
        <f t="shared" ca="1" si="264"/>
        <v>0</v>
      </c>
      <c r="U1529" s="677">
        <f t="shared" ca="1" si="264"/>
        <v>0</v>
      </c>
      <c r="V1529" s="677">
        <f t="shared" ca="1" si="264"/>
        <v>0</v>
      </c>
      <c r="W1529" s="677">
        <f t="shared" ca="1" si="262"/>
        <v>0</v>
      </c>
      <c r="X1529" s="677">
        <f t="shared" ca="1" si="264"/>
        <v>0</v>
      </c>
      <c r="Y1529" s="677">
        <f t="shared" ca="1" si="264"/>
        <v>0</v>
      </c>
      <c r="Z1529" s="677">
        <f t="shared" ca="1" si="264"/>
        <v>0</v>
      </c>
      <c r="AA1529" t="str">
        <f t="shared" si="252"/>
        <v>ASR_COMP</v>
      </c>
      <c r="AB1529" s="957">
        <f t="shared" si="253"/>
        <v>44682</v>
      </c>
      <c r="AC1529" t="str">
        <f t="shared" si="254"/>
        <v>Unaudited</v>
      </c>
    </row>
    <row r="1530" spans="1:29" ht="30" x14ac:dyDescent="0.25">
      <c r="A1530" t="s">
        <v>423</v>
      </c>
      <c r="B1530" t="s">
        <v>1388</v>
      </c>
      <c r="C1530" t="s">
        <v>1389</v>
      </c>
      <c r="D1530">
        <v>1900</v>
      </c>
      <c r="E1530" s="957">
        <v>1</v>
      </c>
      <c r="F1530" t="s">
        <v>441</v>
      </c>
      <c r="G1530" s="957">
        <v>91</v>
      </c>
      <c r="H1530" t="s">
        <v>386</v>
      </c>
      <c r="I1530" s="937" t="s">
        <v>491</v>
      </c>
      <c r="J1530" s="937" t="s">
        <v>439</v>
      </c>
      <c r="K1530" s="937" t="s">
        <v>439</v>
      </c>
      <c r="L1530" s="943" t="s">
        <v>133</v>
      </c>
      <c r="M1530" s="963" t="s">
        <v>182</v>
      </c>
      <c r="N1530" s="677">
        <f t="shared" ca="1" si="256"/>
        <v>0</v>
      </c>
      <c r="O1530" s="677">
        <f t="shared" ca="1" si="264"/>
        <v>0</v>
      </c>
      <c r="P1530" s="677">
        <f t="shared" ca="1" si="264"/>
        <v>0</v>
      </c>
      <c r="Q1530" s="677">
        <f t="shared" ca="1" si="264"/>
        <v>0</v>
      </c>
      <c r="R1530" s="677">
        <f t="shared" ca="1" si="264"/>
        <v>0</v>
      </c>
      <c r="S1530" s="677">
        <f t="shared" ca="1" si="264"/>
        <v>0</v>
      </c>
      <c r="T1530" s="677">
        <f t="shared" ca="1" si="264"/>
        <v>0</v>
      </c>
      <c r="U1530" s="677">
        <f t="shared" ca="1" si="264"/>
        <v>0</v>
      </c>
      <c r="V1530" s="677">
        <f t="shared" ca="1" si="264"/>
        <v>0</v>
      </c>
      <c r="W1530" s="677">
        <f t="shared" ca="1" si="262"/>
        <v>0</v>
      </c>
      <c r="X1530" s="677">
        <f t="shared" ca="1" si="264"/>
        <v>0</v>
      </c>
      <c r="Y1530" s="677">
        <f t="shared" ca="1" si="264"/>
        <v>0</v>
      </c>
      <c r="Z1530" s="677">
        <f t="shared" ca="1" si="264"/>
        <v>0</v>
      </c>
      <c r="AA1530" t="str">
        <f t="shared" si="252"/>
        <v>ASR_COMP</v>
      </c>
      <c r="AB1530" s="957">
        <f t="shared" si="253"/>
        <v>44682</v>
      </c>
      <c r="AC1530" t="str">
        <f t="shared" si="254"/>
        <v>Unaudited</v>
      </c>
    </row>
    <row r="1531" spans="1:29" x14ac:dyDescent="0.25">
      <c r="A1531" t="s">
        <v>423</v>
      </c>
      <c r="B1531" t="s">
        <v>1388</v>
      </c>
      <c r="C1531" t="s">
        <v>1389</v>
      </c>
      <c r="D1531">
        <v>1900</v>
      </c>
      <c r="E1531" s="957">
        <v>1</v>
      </c>
      <c r="F1531" t="s">
        <v>441</v>
      </c>
      <c r="G1531" s="957">
        <v>91</v>
      </c>
      <c r="H1531" t="s">
        <v>386</v>
      </c>
      <c r="I1531" s="937" t="s">
        <v>491</v>
      </c>
      <c r="J1531" s="937" t="s">
        <v>439</v>
      </c>
      <c r="K1531" s="937" t="s">
        <v>439</v>
      </c>
      <c r="L1531" s="943" t="s">
        <v>134</v>
      </c>
      <c r="M1531" s="963" t="s">
        <v>497</v>
      </c>
      <c r="N1531" s="677">
        <f t="shared" ca="1" si="256"/>
        <v>0</v>
      </c>
      <c r="O1531" s="677">
        <f t="shared" ca="1" si="264"/>
        <v>0</v>
      </c>
      <c r="P1531" s="677">
        <f t="shared" ca="1" si="264"/>
        <v>0</v>
      </c>
      <c r="Q1531" s="677">
        <f t="shared" ca="1" si="264"/>
        <v>0</v>
      </c>
      <c r="R1531" s="677">
        <f t="shared" ca="1" si="264"/>
        <v>0</v>
      </c>
      <c r="S1531" s="677">
        <f t="shared" ca="1" si="264"/>
        <v>0</v>
      </c>
      <c r="T1531" s="677">
        <f t="shared" ca="1" si="264"/>
        <v>0</v>
      </c>
      <c r="U1531" s="677">
        <f t="shared" ca="1" si="264"/>
        <v>0</v>
      </c>
      <c r="V1531" s="677">
        <f t="shared" ca="1" si="264"/>
        <v>0</v>
      </c>
      <c r="W1531" s="677">
        <f t="shared" ca="1" si="262"/>
        <v>0</v>
      </c>
      <c r="X1531" s="677">
        <f t="shared" ca="1" si="264"/>
        <v>0</v>
      </c>
      <c r="Y1531" s="677">
        <f t="shared" ca="1" si="264"/>
        <v>0</v>
      </c>
      <c r="Z1531" s="677">
        <f t="shared" ca="1" si="264"/>
        <v>0</v>
      </c>
      <c r="AA1531" t="str">
        <f t="shared" si="252"/>
        <v>ASR_COMP</v>
      </c>
      <c r="AB1531" s="957">
        <f t="shared" si="253"/>
        <v>44682</v>
      </c>
      <c r="AC1531" t="str">
        <f t="shared" si="254"/>
        <v>Unaudited</v>
      </c>
    </row>
    <row r="1532" spans="1:29" x14ac:dyDescent="0.25">
      <c r="A1532" t="s">
        <v>423</v>
      </c>
      <c r="B1532" t="s">
        <v>1388</v>
      </c>
      <c r="C1532" t="s">
        <v>1389</v>
      </c>
      <c r="D1532">
        <v>1900</v>
      </c>
      <c r="E1532" s="957">
        <v>1</v>
      </c>
      <c r="F1532" t="s">
        <v>441</v>
      </c>
      <c r="G1532" s="957">
        <v>91</v>
      </c>
      <c r="H1532" t="s">
        <v>386</v>
      </c>
      <c r="I1532" s="937" t="s">
        <v>491</v>
      </c>
      <c r="J1532" s="937" t="s">
        <v>439</v>
      </c>
      <c r="K1532" s="937" t="s">
        <v>439</v>
      </c>
      <c r="L1532" s="947" t="s">
        <v>135</v>
      </c>
      <c r="M1532" s="964" t="s">
        <v>498</v>
      </c>
      <c r="N1532" s="677">
        <f t="shared" ca="1" si="256"/>
        <v>0</v>
      </c>
      <c r="O1532" s="677">
        <f t="shared" ca="1" si="264"/>
        <v>0</v>
      </c>
      <c r="P1532" s="677">
        <f t="shared" ca="1" si="264"/>
        <v>0</v>
      </c>
      <c r="Q1532" s="677">
        <f t="shared" ca="1" si="264"/>
        <v>0</v>
      </c>
      <c r="R1532" s="677">
        <f t="shared" ca="1" si="264"/>
        <v>0</v>
      </c>
      <c r="S1532" s="677">
        <f t="shared" ca="1" si="264"/>
        <v>0</v>
      </c>
      <c r="T1532" s="677">
        <f t="shared" ca="1" si="264"/>
        <v>0</v>
      </c>
      <c r="U1532" s="677">
        <f t="shared" ca="1" si="264"/>
        <v>0</v>
      </c>
      <c r="V1532" s="677">
        <f t="shared" ca="1" si="264"/>
        <v>0</v>
      </c>
      <c r="W1532" s="677">
        <f t="shared" ca="1" si="262"/>
        <v>0</v>
      </c>
      <c r="X1532" s="677">
        <f t="shared" ca="1" si="264"/>
        <v>0</v>
      </c>
      <c r="Y1532" s="677">
        <f t="shared" ca="1" si="264"/>
        <v>0</v>
      </c>
      <c r="Z1532" s="677">
        <f t="shared" ca="1" si="264"/>
        <v>0</v>
      </c>
      <c r="AA1532" t="str">
        <f t="shared" si="252"/>
        <v>ASR_COMP</v>
      </c>
      <c r="AB1532" s="957">
        <f t="shared" si="253"/>
        <v>44682</v>
      </c>
      <c r="AC1532" t="str">
        <f t="shared" si="254"/>
        <v>Unaudited</v>
      </c>
    </row>
    <row r="1533" spans="1:29" x14ac:dyDescent="0.25">
      <c r="A1533" t="s">
        <v>423</v>
      </c>
      <c r="B1533" t="s">
        <v>1388</v>
      </c>
      <c r="C1533" t="s">
        <v>1389</v>
      </c>
      <c r="D1533">
        <v>1900</v>
      </c>
      <c r="E1533" s="957">
        <v>1</v>
      </c>
      <c r="F1533" t="s">
        <v>441</v>
      </c>
      <c r="G1533" s="957">
        <v>91</v>
      </c>
      <c r="H1533" t="s">
        <v>386</v>
      </c>
      <c r="I1533" s="963" t="s">
        <v>491</v>
      </c>
      <c r="J1533" s="963" t="s">
        <v>439</v>
      </c>
      <c r="K1533" s="963" t="s">
        <v>439</v>
      </c>
      <c r="L1533" s="943" t="s">
        <v>136</v>
      </c>
      <c r="M1533" s="963" t="s">
        <v>499</v>
      </c>
      <c r="N1533" s="677">
        <f t="shared" ca="1" si="256"/>
        <v>0</v>
      </c>
      <c r="O1533" s="677">
        <f t="shared" ca="1" si="264"/>
        <v>0</v>
      </c>
      <c r="P1533" s="677">
        <f t="shared" ca="1" si="264"/>
        <v>0</v>
      </c>
      <c r="Q1533" s="677">
        <f t="shared" ca="1" si="264"/>
        <v>0</v>
      </c>
      <c r="R1533" s="677">
        <f t="shared" ca="1" si="264"/>
        <v>0</v>
      </c>
      <c r="S1533" s="677">
        <f t="shared" ca="1" si="264"/>
        <v>0</v>
      </c>
      <c r="T1533" s="677">
        <f t="shared" ca="1" si="264"/>
        <v>0</v>
      </c>
      <c r="U1533" s="677">
        <f t="shared" ca="1" si="264"/>
        <v>0</v>
      </c>
      <c r="V1533" s="677">
        <f t="shared" ca="1" si="264"/>
        <v>0</v>
      </c>
      <c r="W1533" s="677">
        <f t="shared" ca="1" si="262"/>
        <v>0</v>
      </c>
      <c r="X1533" s="677">
        <f t="shared" ca="1" si="264"/>
        <v>0</v>
      </c>
      <c r="Y1533" s="677">
        <f t="shared" ca="1" si="264"/>
        <v>0</v>
      </c>
      <c r="Z1533" s="677">
        <f t="shared" ca="1" si="264"/>
        <v>0</v>
      </c>
      <c r="AA1533" t="str">
        <f t="shared" si="252"/>
        <v>ASR_COMP</v>
      </c>
      <c r="AB1533" s="957">
        <f t="shared" si="253"/>
        <v>44682</v>
      </c>
      <c r="AC1533" t="str">
        <f t="shared" si="254"/>
        <v>Unaudited</v>
      </c>
    </row>
    <row r="1534" spans="1:29" x14ac:dyDescent="0.25">
      <c r="A1534" t="s">
        <v>423</v>
      </c>
      <c r="B1534" t="s">
        <v>1388</v>
      </c>
      <c r="C1534" t="s">
        <v>1389</v>
      </c>
      <c r="D1534">
        <v>1900</v>
      </c>
      <c r="E1534" s="957">
        <v>1</v>
      </c>
      <c r="F1534" t="s">
        <v>441</v>
      </c>
      <c r="G1534" s="957">
        <v>91</v>
      </c>
      <c r="H1534" t="s">
        <v>386</v>
      </c>
      <c r="I1534" s="937" t="s">
        <v>492</v>
      </c>
      <c r="J1534" s="937" t="s">
        <v>26</v>
      </c>
      <c r="K1534" s="937" t="s">
        <v>26</v>
      </c>
      <c r="L1534" s="937" t="s">
        <v>272</v>
      </c>
      <c r="M1534" s="962" t="s">
        <v>26</v>
      </c>
      <c r="N1534" s="677">
        <f t="shared" ca="1" si="256"/>
        <v>2258926.4015414431</v>
      </c>
      <c r="O1534" s="677">
        <f t="shared" ca="1" si="264"/>
        <v>0</v>
      </c>
      <c r="P1534" s="677">
        <f t="shared" ca="1" si="264"/>
        <v>0</v>
      </c>
      <c r="Q1534" s="677">
        <f t="shared" ca="1" si="264"/>
        <v>0</v>
      </c>
      <c r="R1534" s="677">
        <f t="shared" ca="1" si="264"/>
        <v>0</v>
      </c>
      <c r="S1534" s="677">
        <f t="shared" ca="1" si="264"/>
        <v>0</v>
      </c>
      <c r="T1534" s="677">
        <f t="shared" ca="1" si="264"/>
        <v>0</v>
      </c>
      <c r="U1534" s="677">
        <f t="shared" ca="1" si="264"/>
        <v>0</v>
      </c>
      <c r="V1534" s="677">
        <f t="shared" ca="1" si="264"/>
        <v>0</v>
      </c>
      <c r="W1534" s="677">
        <f t="shared" ca="1" si="262"/>
        <v>0</v>
      </c>
      <c r="X1534" s="677">
        <f t="shared" ca="1" si="264"/>
        <v>0</v>
      </c>
      <c r="Y1534" s="677">
        <f t="shared" ca="1" si="264"/>
        <v>0</v>
      </c>
      <c r="Z1534" s="677">
        <f t="shared" ca="1" si="264"/>
        <v>0</v>
      </c>
      <c r="AA1534" t="str">
        <f t="shared" si="252"/>
        <v>ASR_COMP</v>
      </c>
      <c r="AB1534" s="957">
        <f t="shared" si="253"/>
        <v>44682</v>
      </c>
      <c r="AC1534" t="str">
        <f t="shared" si="254"/>
        <v>Unaudited</v>
      </c>
    </row>
    <row r="1535" spans="1:29" x14ac:dyDescent="0.25">
      <c r="A1535" t="s">
        <v>423</v>
      </c>
      <c r="B1535" t="s">
        <v>1388</v>
      </c>
      <c r="C1535" t="s">
        <v>1389</v>
      </c>
      <c r="D1535">
        <v>1900</v>
      </c>
      <c r="E1535" s="957">
        <v>1</v>
      </c>
      <c r="F1535" t="s">
        <v>442</v>
      </c>
      <c r="G1535" s="957">
        <v>182</v>
      </c>
      <c r="H1535" t="s">
        <v>386</v>
      </c>
      <c r="I1535" s="937" t="s">
        <v>435</v>
      </c>
      <c r="J1535" s="937" t="s">
        <v>435</v>
      </c>
      <c r="K1535" s="937" t="s">
        <v>435</v>
      </c>
      <c r="L1535" s="937"/>
      <c r="M1535" s="962" t="s">
        <v>435</v>
      </c>
      <c r="N1535" s="677">
        <f t="shared" ca="1" si="256"/>
        <v>260496.56000000003</v>
      </c>
      <c r="O1535" s="677">
        <f t="shared" ca="1" si="264"/>
        <v>221832.41000000003</v>
      </c>
      <c r="P1535" s="677">
        <f t="shared" ca="1" si="264"/>
        <v>7241.22</v>
      </c>
      <c r="Q1535" s="677">
        <f t="shared" ca="1" si="264"/>
        <v>14096.26</v>
      </c>
      <c r="R1535" s="677">
        <f t="shared" ca="1" si="264"/>
        <v>3046.62</v>
      </c>
      <c r="S1535" s="677">
        <f t="shared" ca="1" si="264"/>
        <v>4408.49</v>
      </c>
      <c r="T1535" s="677">
        <f t="shared" ca="1" si="264"/>
        <v>3208.77</v>
      </c>
      <c r="U1535" s="677">
        <f t="shared" ca="1" si="264"/>
        <v>120.97</v>
      </c>
      <c r="V1535" s="677">
        <f t="shared" ca="1" si="264"/>
        <v>456.75</v>
      </c>
      <c r="W1535" s="677">
        <f t="shared" ca="1" si="262"/>
        <v>31</v>
      </c>
      <c r="X1535" s="677">
        <f t="shared" ca="1" si="264"/>
        <v>5280.07</v>
      </c>
      <c r="Y1535" s="677">
        <f t="shared" ca="1" si="264"/>
        <v>774</v>
      </c>
      <c r="Z1535" s="677">
        <f t="shared" ca="1" si="264"/>
        <v>0</v>
      </c>
      <c r="AA1535" t="str">
        <f t="shared" si="252"/>
        <v>ASR_COMP</v>
      </c>
      <c r="AB1535" s="957">
        <f t="shared" si="253"/>
        <v>44682</v>
      </c>
      <c r="AC1535" t="str">
        <f t="shared" si="254"/>
        <v>Unaudited</v>
      </c>
    </row>
    <row r="1536" spans="1:29" x14ac:dyDescent="0.25">
      <c r="A1536" t="s">
        <v>423</v>
      </c>
      <c r="B1536" t="s">
        <v>1388</v>
      </c>
      <c r="C1536" t="s">
        <v>1389</v>
      </c>
      <c r="D1536">
        <v>1900</v>
      </c>
      <c r="E1536" s="957">
        <v>1</v>
      </c>
      <c r="F1536" t="s">
        <v>442</v>
      </c>
      <c r="G1536" s="957">
        <v>182</v>
      </c>
      <c r="H1536" t="s">
        <v>386</v>
      </c>
      <c r="I1536" s="937" t="s">
        <v>490</v>
      </c>
      <c r="J1536" s="937" t="s">
        <v>12</v>
      </c>
      <c r="K1536" s="937" t="s">
        <v>12</v>
      </c>
      <c r="L1536" s="937">
        <v>1.1000000000000001</v>
      </c>
      <c r="M1536" s="962" t="s">
        <v>12</v>
      </c>
      <c r="N1536" s="677">
        <f t="shared" ca="1" si="256"/>
        <v>61071452.90038611</v>
      </c>
      <c r="O1536" s="677">
        <f t="shared" ca="1" si="264"/>
        <v>35702568.971500754</v>
      </c>
      <c r="P1536" s="677">
        <f t="shared" ca="1" si="264"/>
        <v>3326851.7738587297</v>
      </c>
      <c r="Q1536" s="677">
        <f t="shared" ca="1" si="264"/>
        <v>11308273.202402331</v>
      </c>
      <c r="R1536" s="677">
        <f t="shared" ca="1" si="264"/>
        <v>3890980.611458533</v>
      </c>
      <c r="S1536" s="677">
        <f t="shared" ca="1" si="264"/>
        <v>1115206.8600578485</v>
      </c>
      <c r="T1536" s="677">
        <f t="shared" ca="1" si="264"/>
        <v>1313649.0514219238</v>
      </c>
      <c r="U1536" s="677">
        <f t="shared" ca="1" si="264"/>
        <v>25261.250118130039</v>
      </c>
      <c r="V1536" s="677">
        <f t="shared" ca="1" si="264"/>
        <v>1430088.3706445058</v>
      </c>
      <c r="W1536" s="677">
        <f t="shared" ca="1" si="262"/>
        <v>801445.5770327528</v>
      </c>
      <c r="X1536" s="677">
        <f t="shared" ca="1" si="264"/>
        <v>607021.7683599554</v>
      </c>
      <c r="Y1536" s="677">
        <f t="shared" ca="1" si="264"/>
        <v>1550105.4635306618</v>
      </c>
      <c r="Z1536" s="677">
        <f t="shared" ca="1" si="264"/>
        <v>0</v>
      </c>
      <c r="AA1536" t="str">
        <f t="shared" si="252"/>
        <v>ASR_COMP</v>
      </c>
      <c r="AB1536" s="957">
        <f t="shared" si="253"/>
        <v>44682</v>
      </c>
      <c r="AC1536" t="str">
        <f t="shared" si="254"/>
        <v>Unaudited</v>
      </c>
    </row>
    <row r="1537" spans="1:29" x14ac:dyDescent="0.25">
      <c r="A1537" t="s">
        <v>423</v>
      </c>
      <c r="B1537" t="s">
        <v>1388</v>
      </c>
      <c r="C1537" t="s">
        <v>1389</v>
      </c>
      <c r="D1537">
        <v>1900</v>
      </c>
      <c r="E1537" s="957">
        <v>1</v>
      </c>
      <c r="F1537" t="s">
        <v>442</v>
      </c>
      <c r="G1537" s="957">
        <v>182</v>
      </c>
      <c r="H1537" t="s">
        <v>386</v>
      </c>
      <c r="I1537" s="937" t="s">
        <v>490</v>
      </c>
      <c r="J1537" s="937" t="s">
        <v>12</v>
      </c>
      <c r="K1537" s="937" t="s">
        <v>1331</v>
      </c>
      <c r="L1537" s="945" t="s">
        <v>1322</v>
      </c>
      <c r="M1537" s="960" t="s">
        <v>1331</v>
      </c>
      <c r="N1537" s="677">
        <f t="shared" ca="1" si="256"/>
        <v>-106847.38060615503</v>
      </c>
      <c r="O1537" s="677">
        <f t="shared" ca="1" si="264"/>
        <v>-142157.790384183</v>
      </c>
      <c r="P1537" s="677">
        <f t="shared" ca="1" si="264"/>
        <v>-15550.666940835348</v>
      </c>
      <c r="Q1537" s="677">
        <f t="shared" ca="1" si="264"/>
        <v>22547.314130431419</v>
      </c>
      <c r="R1537" s="677">
        <f t="shared" ca="1" si="264"/>
        <v>8725.4491609718916</v>
      </c>
      <c r="S1537" s="677">
        <f t="shared" ca="1" si="264"/>
        <v>10459.999365229705</v>
      </c>
      <c r="T1537" s="677">
        <f t="shared" ca="1" si="264"/>
        <v>-4709.2394966606125</v>
      </c>
      <c r="U1537" s="677">
        <f t="shared" ca="1" si="264"/>
        <v>208.78180183611963</v>
      </c>
      <c r="V1537" s="677">
        <f t="shared" ca="1" si="264"/>
        <v>3629.7215852310474</v>
      </c>
      <c r="W1537" s="677">
        <f t="shared" ca="1" si="262"/>
        <v>2981.9264768655307</v>
      </c>
      <c r="X1537" s="677">
        <f t="shared" ca="1" si="264"/>
        <v>4570.8231493877693</v>
      </c>
      <c r="Y1537" s="677">
        <f t="shared" ca="1" si="264"/>
        <v>2446.3005455704765</v>
      </c>
      <c r="Z1537" s="677">
        <f t="shared" ca="1" si="264"/>
        <v>0</v>
      </c>
      <c r="AA1537" t="str">
        <f t="shared" si="252"/>
        <v>ASR_COMP</v>
      </c>
      <c r="AB1537" s="957">
        <f t="shared" si="253"/>
        <v>44682</v>
      </c>
      <c r="AC1537" t="str">
        <f t="shared" si="254"/>
        <v>Unaudited</v>
      </c>
    </row>
    <row r="1538" spans="1:29" x14ac:dyDescent="0.25">
      <c r="A1538" t="s">
        <v>423</v>
      </c>
      <c r="B1538" t="s">
        <v>1388</v>
      </c>
      <c r="C1538" t="s">
        <v>1389</v>
      </c>
      <c r="D1538">
        <v>1900</v>
      </c>
      <c r="E1538" s="957">
        <v>1</v>
      </c>
      <c r="F1538" t="s">
        <v>442</v>
      </c>
      <c r="G1538" s="957">
        <v>182</v>
      </c>
      <c r="H1538" t="s">
        <v>386</v>
      </c>
      <c r="I1538" s="962" t="s">
        <v>490</v>
      </c>
      <c r="J1538" s="962" t="s">
        <v>493</v>
      </c>
      <c r="K1538" s="962" t="s">
        <v>494</v>
      </c>
      <c r="L1538" s="937" t="s">
        <v>63</v>
      </c>
      <c r="M1538" s="962" t="s">
        <v>346</v>
      </c>
      <c r="N1538" s="677">
        <f t="shared" ca="1" si="256"/>
        <v>0</v>
      </c>
      <c r="O1538" s="677">
        <f t="shared" ca="1" si="264"/>
        <v>0</v>
      </c>
      <c r="P1538" s="677">
        <f t="shared" ca="1" si="264"/>
        <v>0</v>
      </c>
      <c r="Q1538" s="677">
        <f t="shared" ca="1" si="264"/>
        <v>0</v>
      </c>
      <c r="R1538" s="677">
        <f t="shared" ca="1" si="264"/>
        <v>0</v>
      </c>
      <c r="S1538" s="677">
        <f t="shared" ca="1" si="264"/>
        <v>0</v>
      </c>
      <c r="T1538" s="677">
        <f t="shared" ca="1" si="264"/>
        <v>0</v>
      </c>
      <c r="U1538" s="677">
        <f t="shared" ca="1" si="264"/>
        <v>0</v>
      </c>
      <c r="V1538" s="677">
        <f t="shared" ca="1" si="264"/>
        <v>0</v>
      </c>
      <c r="W1538" s="677">
        <f t="shared" ca="1" si="262"/>
        <v>0</v>
      </c>
      <c r="X1538" s="677">
        <f t="shared" ca="1" si="264"/>
        <v>0</v>
      </c>
      <c r="Y1538" s="677">
        <f t="shared" ca="1" si="264"/>
        <v>0</v>
      </c>
      <c r="Z1538" s="677">
        <f t="shared" ca="1" si="264"/>
        <v>0</v>
      </c>
      <c r="AA1538" t="str">
        <f t="shared" ref="AA1538:AA1601" si="265">file_name</f>
        <v>ASR_COMP</v>
      </c>
      <c r="AB1538" s="957">
        <f t="shared" ref="AB1538:AB1601" si="266">file_date</f>
        <v>44682</v>
      </c>
      <c r="AC1538" t="str">
        <f t="shared" ref="AC1538:AC1601" si="267">status</f>
        <v>Unaudited</v>
      </c>
    </row>
    <row r="1539" spans="1:29" x14ac:dyDescent="0.25">
      <c r="A1539" t="s">
        <v>423</v>
      </c>
      <c r="B1539" t="s">
        <v>1388</v>
      </c>
      <c r="C1539" t="s">
        <v>1389</v>
      </c>
      <c r="D1539">
        <v>1900</v>
      </c>
      <c r="E1539" s="957">
        <v>1</v>
      </c>
      <c r="F1539" t="s">
        <v>442</v>
      </c>
      <c r="G1539" s="957">
        <v>182</v>
      </c>
      <c r="H1539" t="s">
        <v>386</v>
      </c>
      <c r="I1539" s="937" t="s">
        <v>490</v>
      </c>
      <c r="J1539" s="937" t="s">
        <v>493</v>
      </c>
      <c r="K1539" s="937" t="s">
        <v>1022</v>
      </c>
      <c r="L1539" s="937" t="s">
        <v>918</v>
      </c>
      <c r="M1539" s="962" t="s">
        <v>919</v>
      </c>
      <c r="N1539" s="677">
        <f t="shared" ca="1" si="256"/>
        <v>1553960.7203880432</v>
      </c>
      <c r="O1539" s="677">
        <f t="shared" ca="1" si="264"/>
        <v>1427990.6586099034</v>
      </c>
      <c r="P1539" s="677">
        <f t="shared" ca="1" si="264"/>
        <v>102616.96177813961</v>
      </c>
      <c r="Q1539" s="677">
        <f t="shared" ca="1" si="264"/>
        <v>15529.51</v>
      </c>
      <c r="R1539" s="677">
        <f t="shared" ca="1" si="264"/>
        <v>0</v>
      </c>
      <c r="S1539" s="677">
        <f t="shared" ca="1" si="264"/>
        <v>0</v>
      </c>
      <c r="T1539" s="677">
        <f t="shared" ca="1" si="264"/>
        <v>0</v>
      </c>
      <c r="U1539" s="677">
        <f t="shared" ca="1" si="264"/>
        <v>0</v>
      </c>
      <c r="V1539" s="677">
        <f t="shared" ca="1" si="264"/>
        <v>7823.59</v>
      </c>
      <c r="W1539" s="677">
        <f t="shared" ca="1" si="262"/>
        <v>0</v>
      </c>
      <c r="X1539" s="677">
        <f t="shared" ca="1" si="264"/>
        <v>0</v>
      </c>
      <c r="Y1539" s="677">
        <f t="shared" ca="1" si="264"/>
        <v>0</v>
      </c>
      <c r="Z1539" s="677">
        <f t="shared" ca="1" si="264"/>
        <v>0</v>
      </c>
      <c r="AA1539" t="str">
        <f t="shared" si="265"/>
        <v>ASR_COMP</v>
      </c>
      <c r="AB1539" s="957">
        <f t="shared" si="266"/>
        <v>44682</v>
      </c>
      <c r="AC1539" t="str">
        <f t="shared" si="267"/>
        <v>Unaudited</v>
      </c>
    </row>
    <row r="1540" spans="1:29" x14ac:dyDescent="0.25">
      <c r="A1540" t="s">
        <v>423</v>
      </c>
      <c r="B1540" t="s">
        <v>1388</v>
      </c>
      <c r="C1540" t="s">
        <v>1389</v>
      </c>
      <c r="D1540">
        <v>1900</v>
      </c>
      <c r="E1540" s="957">
        <v>1</v>
      </c>
      <c r="F1540" t="s">
        <v>442</v>
      </c>
      <c r="G1540" s="957">
        <v>182</v>
      </c>
      <c r="H1540" t="s">
        <v>386</v>
      </c>
      <c r="I1540" s="937" t="s">
        <v>490</v>
      </c>
      <c r="J1540" s="937" t="s">
        <v>13</v>
      </c>
      <c r="K1540" s="937" t="s">
        <v>495</v>
      </c>
      <c r="L1540" s="937" t="s">
        <v>97</v>
      </c>
      <c r="M1540" s="962" t="s">
        <v>149</v>
      </c>
      <c r="N1540" s="677">
        <f t="shared" ca="1" si="256"/>
        <v>0</v>
      </c>
      <c r="O1540" s="677">
        <f t="shared" ca="1" si="264"/>
        <v>0</v>
      </c>
      <c r="P1540" s="677">
        <f t="shared" ca="1" si="264"/>
        <v>0</v>
      </c>
      <c r="Q1540" s="677">
        <f t="shared" ca="1" si="264"/>
        <v>0</v>
      </c>
      <c r="R1540" s="677">
        <f t="shared" ca="1" si="264"/>
        <v>0</v>
      </c>
      <c r="S1540" s="677">
        <f t="shared" ca="1" si="264"/>
        <v>0</v>
      </c>
      <c r="T1540" s="677">
        <f t="shared" ca="1" si="264"/>
        <v>0</v>
      </c>
      <c r="U1540" s="677">
        <f t="shared" ca="1" si="264"/>
        <v>0</v>
      </c>
      <c r="V1540" s="677">
        <f t="shared" ca="1" si="264"/>
        <v>0</v>
      </c>
      <c r="W1540" s="677">
        <f t="shared" ca="1" si="262"/>
        <v>0</v>
      </c>
      <c r="X1540" s="677">
        <f t="shared" ca="1" si="264"/>
        <v>0</v>
      </c>
      <c r="Y1540" s="677">
        <f t="shared" ca="1" si="264"/>
        <v>0</v>
      </c>
      <c r="Z1540" s="677">
        <f t="shared" ca="1" si="264"/>
        <v>0</v>
      </c>
      <c r="AA1540" t="str">
        <f t="shared" si="265"/>
        <v>ASR_COMP</v>
      </c>
      <c r="AB1540" s="957">
        <f t="shared" si="266"/>
        <v>44682</v>
      </c>
      <c r="AC1540" t="str">
        <f t="shared" si="267"/>
        <v>Unaudited</v>
      </c>
    </row>
    <row r="1541" spans="1:29" x14ac:dyDescent="0.25">
      <c r="A1541" t="s">
        <v>423</v>
      </c>
      <c r="B1541" t="s">
        <v>1388</v>
      </c>
      <c r="C1541" t="s">
        <v>1389</v>
      </c>
      <c r="D1541">
        <v>1900</v>
      </c>
      <c r="E1541" s="957">
        <v>1</v>
      </c>
      <c r="F1541" t="s">
        <v>442</v>
      </c>
      <c r="G1541" s="957">
        <v>182</v>
      </c>
      <c r="H1541" t="s">
        <v>386</v>
      </c>
      <c r="I1541" s="937" t="s">
        <v>490</v>
      </c>
      <c r="J1541" s="937" t="s">
        <v>13</v>
      </c>
      <c r="K1541" s="937" t="s">
        <v>13</v>
      </c>
      <c r="L1541" s="937" t="s">
        <v>35</v>
      </c>
      <c r="M1541" s="962" t="s">
        <v>13</v>
      </c>
      <c r="N1541" s="677">
        <f t="shared" ca="1" si="256"/>
        <v>420620.70452183165</v>
      </c>
      <c r="O1541" s="677">
        <f t="shared" ca="1" si="264"/>
        <v>259276.20623366878</v>
      </c>
      <c r="P1541" s="677">
        <f t="shared" ca="1" si="264"/>
        <v>28447.553760095521</v>
      </c>
      <c r="Q1541" s="677">
        <f t="shared" ca="1" si="264"/>
        <v>65058.326503273667</v>
      </c>
      <c r="R1541" s="677">
        <f t="shared" ca="1" si="264"/>
        <v>25164.611757755367</v>
      </c>
      <c r="S1541" s="677">
        <f t="shared" ca="1" si="264"/>
        <v>5471.0958009457918</v>
      </c>
      <c r="T1541" s="677">
        <f t="shared" ca="1" si="264"/>
        <v>8615.5148928928884</v>
      </c>
      <c r="U1541" s="677">
        <f t="shared" ca="1" si="264"/>
        <v>109.28315209503727</v>
      </c>
      <c r="V1541" s="677">
        <f t="shared" ca="1" si="264"/>
        <v>10457.369009320679</v>
      </c>
      <c r="W1541" s="677">
        <f t="shared" ca="1" si="262"/>
        <v>8585.2550259488053</v>
      </c>
      <c r="X1541" s="677">
        <f t="shared" ca="1" si="264"/>
        <v>2389.6942175930835</v>
      </c>
      <c r="Y1541" s="677">
        <f t="shared" ca="1" si="264"/>
        <v>7045.7941682420806</v>
      </c>
      <c r="Z1541" s="677">
        <f t="shared" ca="1" si="264"/>
        <v>0</v>
      </c>
      <c r="AA1541" t="str">
        <f t="shared" si="265"/>
        <v>ASR_COMP</v>
      </c>
      <c r="AB1541" s="957">
        <f t="shared" si="266"/>
        <v>44682</v>
      </c>
      <c r="AC1541" t="str">
        <f t="shared" si="267"/>
        <v>Unaudited</v>
      </c>
    </row>
    <row r="1542" spans="1:29" x14ac:dyDescent="0.25">
      <c r="A1542" t="s">
        <v>423</v>
      </c>
      <c r="B1542" t="s">
        <v>1388</v>
      </c>
      <c r="C1542" t="s">
        <v>1389</v>
      </c>
      <c r="D1542">
        <v>1900</v>
      </c>
      <c r="E1542" s="957">
        <v>1</v>
      </c>
      <c r="F1542" t="s">
        <v>442</v>
      </c>
      <c r="G1542" s="957">
        <v>182</v>
      </c>
      <c r="H1542" t="s">
        <v>386</v>
      </c>
      <c r="I1542" s="937" t="s">
        <v>491</v>
      </c>
      <c r="J1542" s="937" t="s">
        <v>447</v>
      </c>
      <c r="K1542" s="937" t="s">
        <v>0</v>
      </c>
      <c r="L1542" s="945">
        <v>2.1</v>
      </c>
      <c r="M1542" s="960" t="s">
        <v>150</v>
      </c>
      <c r="N1542" s="677">
        <f t="shared" ca="1" si="256"/>
        <v>8948717.3726609237</v>
      </c>
      <c r="O1542" s="677">
        <f t="shared" ca="1" si="264"/>
        <v>4726095.1449625185</v>
      </c>
      <c r="P1542" s="677">
        <f t="shared" ca="1" si="264"/>
        <v>243731.54705981459</v>
      </c>
      <c r="Q1542" s="677">
        <f t="shared" ca="1" si="264"/>
        <v>2476072.7594400742</v>
      </c>
      <c r="R1542" s="677">
        <f t="shared" ca="1" si="264"/>
        <v>612325.04398941027</v>
      </c>
      <c r="S1542" s="677">
        <f t="shared" ca="1" si="264"/>
        <v>65313.083065577819</v>
      </c>
      <c r="T1542" s="677">
        <f t="shared" ca="1" si="264"/>
        <v>69461.973345510778</v>
      </c>
      <c r="U1542" s="677">
        <f t="shared" ca="1" si="264"/>
        <v>119.19296934834068</v>
      </c>
      <c r="V1542" s="677">
        <f t="shared" ca="1" si="264"/>
        <v>146486.30767802207</v>
      </c>
      <c r="W1542" s="677">
        <f t="shared" ca="1" si="262"/>
        <v>45579.530568394766</v>
      </c>
      <c r="X1542" s="677">
        <f t="shared" ca="1" si="264"/>
        <v>61516.703147953136</v>
      </c>
      <c r="Y1542" s="677">
        <f t="shared" ca="1" si="264"/>
        <v>502016.0864343</v>
      </c>
      <c r="Z1542" s="677">
        <f t="shared" ca="1" si="264"/>
        <v>0</v>
      </c>
      <c r="AA1542" t="str">
        <f t="shared" si="265"/>
        <v>ASR_COMP</v>
      </c>
      <c r="AB1542" s="957">
        <f t="shared" si="266"/>
        <v>44682</v>
      </c>
      <c r="AC1542" t="str">
        <f t="shared" si="267"/>
        <v>Unaudited</v>
      </c>
    </row>
    <row r="1543" spans="1:29" ht="30" x14ac:dyDescent="0.25">
      <c r="A1543" t="s">
        <v>423</v>
      </c>
      <c r="B1543" t="s">
        <v>1388</v>
      </c>
      <c r="C1543" t="s">
        <v>1389</v>
      </c>
      <c r="D1543">
        <v>1900</v>
      </c>
      <c r="E1543" s="957">
        <v>1</v>
      </c>
      <c r="F1543" t="s">
        <v>442</v>
      </c>
      <c r="G1543" s="957">
        <v>182</v>
      </c>
      <c r="H1543" t="s">
        <v>386</v>
      </c>
      <c r="I1543" s="962" t="s">
        <v>491</v>
      </c>
      <c r="J1543" s="962" t="s">
        <v>447</v>
      </c>
      <c r="K1543" s="962" t="s">
        <v>0</v>
      </c>
      <c r="L1543" s="937">
        <v>2.2000000000000002</v>
      </c>
      <c r="M1543" s="962" t="s">
        <v>151</v>
      </c>
      <c r="N1543" s="677">
        <f t="shared" ca="1" si="256"/>
        <v>-1664910.5921946317</v>
      </c>
      <c r="O1543" s="677">
        <f t="shared" ca="1" si="264"/>
        <v>-1049923.0991679772</v>
      </c>
      <c r="P1543" s="677">
        <f t="shared" ca="1" si="264"/>
        <v>-80328.484345362303</v>
      </c>
      <c r="Q1543" s="677">
        <f t="shared" ca="1" si="264"/>
        <v>-314200.29420818144</v>
      </c>
      <c r="R1543" s="677">
        <f t="shared" ca="1" si="264"/>
        <v>-105370.70030931037</v>
      </c>
      <c r="S1543" s="677">
        <f t="shared" ca="1" si="264"/>
        <v>-16440.757290343554</v>
      </c>
      <c r="T1543" s="677">
        <f t="shared" ca="1" si="264"/>
        <v>-11022.779736402787</v>
      </c>
      <c r="U1543" s="677">
        <f t="shared" ca="1" si="264"/>
        <v>-147.86463655716153</v>
      </c>
      <c r="V1543" s="677">
        <f t="shared" ca="1" si="264"/>
        <v>-22863.604386965544</v>
      </c>
      <c r="W1543" s="677">
        <f t="shared" ca="1" si="262"/>
        <v>-4372.8315311496917</v>
      </c>
      <c r="X1543" s="677">
        <f t="shared" ca="1" si="264"/>
        <v>-10031.558539748105</v>
      </c>
      <c r="Y1543" s="677">
        <f t="shared" ca="1" si="264"/>
        <v>-50208.618042633345</v>
      </c>
      <c r="Z1543" s="677">
        <f t="shared" ca="1" si="264"/>
        <v>0</v>
      </c>
      <c r="AA1543" t="str">
        <f t="shared" si="265"/>
        <v>ASR_COMP</v>
      </c>
      <c r="AB1543" s="957">
        <f t="shared" si="266"/>
        <v>44682</v>
      </c>
      <c r="AC1543" t="str">
        <f t="shared" si="267"/>
        <v>Unaudited</v>
      </c>
    </row>
    <row r="1544" spans="1:29" x14ac:dyDescent="0.25">
      <c r="A1544" t="s">
        <v>423</v>
      </c>
      <c r="B1544" t="s">
        <v>1388</v>
      </c>
      <c r="C1544" t="s">
        <v>1389</v>
      </c>
      <c r="D1544">
        <v>1900</v>
      </c>
      <c r="E1544" s="957">
        <v>1</v>
      </c>
      <c r="F1544" t="s">
        <v>442</v>
      </c>
      <c r="G1544" s="957">
        <v>182</v>
      </c>
      <c r="H1544" t="s">
        <v>386</v>
      </c>
      <c r="I1544" s="937" t="s">
        <v>491</v>
      </c>
      <c r="J1544" s="937" t="s">
        <v>447</v>
      </c>
      <c r="K1544" s="937" t="s">
        <v>0</v>
      </c>
      <c r="L1544" s="937">
        <v>2.2999999999999998</v>
      </c>
      <c r="M1544" s="962" t="s">
        <v>152</v>
      </c>
      <c r="N1544" s="677">
        <f t="shared" ca="1" si="256"/>
        <v>4034774.6896820795</v>
      </c>
      <c r="O1544" s="677">
        <f t="shared" ca="1" si="264"/>
        <v>3201926.3207605495</v>
      </c>
      <c r="P1544" s="677">
        <f t="shared" ca="1" si="264"/>
        <v>242274.13276046462</v>
      </c>
      <c r="Q1544" s="677">
        <f t="shared" ca="1" si="264"/>
        <v>326149.60741985479</v>
      </c>
      <c r="R1544" s="677">
        <f t="shared" ca="1" si="264"/>
        <v>142980.74713782154</v>
      </c>
      <c r="S1544" s="677">
        <f t="shared" ca="1" si="264"/>
        <v>10446.136687948983</v>
      </c>
      <c r="T1544" s="677">
        <f t="shared" ca="1" si="264"/>
        <v>41336.465199647682</v>
      </c>
      <c r="U1544" s="677">
        <f t="shared" ca="1" si="264"/>
        <v>209.10795019881738</v>
      </c>
      <c r="V1544" s="677">
        <f t="shared" ca="1" si="264"/>
        <v>26179.479002381951</v>
      </c>
      <c r="W1544" s="677">
        <f t="shared" ca="1" si="262"/>
        <v>4360.8528855904824</v>
      </c>
      <c r="X1544" s="677">
        <f t="shared" ca="1" si="264"/>
        <v>9494.7516870424224</v>
      </c>
      <c r="Y1544" s="677">
        <f t="shared" ca="1" si="264"/>
        <v>29417.088190578477</v>
      </c>
      <c r="Z1544" s="677">
        <f t="shared" ca="1" si="264"/>
        <v>0</v>
      </c>
      <c r="AA1544" t="str">
        <f t="shared" si="265"/>
        <v>ASR_COMP</v>
      </c>
      <c r="AB1544" s="957">
        <f t="shared" si="266"/>
        <v>44682</v>
      </c>
      <c r="AC1544" t="str">
        <f t="shared" si="267"/>
        <v>Unaudited</v>
      </c>
    </row>
    <row r="1545" spans="1:29" x14ac:dyDescent="0.25">
      <c r="A1545" t="s">
        <v>423</v>
      </c>
      <c r="B1545" t="s">
        <v>1388</v>
      </c>
      <c r="C1545" t="s">
        <v>1389</v>
      </c>
      <c r="D1545">
        <v>1900</v>
      </c>
      <c r="E1545" s="957">
        <v>1</v>
      </c>
      <c r="F1545" t="s">
        <v>442</v>
      </c>
      <c r="G1545" s="957">
        <v>182</v>
      </c>
      <c r="H1545" t="s">
        <v>386</v>
      </c>
      <c r="I1545" s="937" t="s">
        <v>491</v>
      </c>
      <c r="J1545" s="937" t="s">
        <v>447</v>
      </c>
      <c r="K1545" s="937" t="s">
        <v>0</v>
      </c>
      <c r="L1545" s="937">
        <v>2.4</v>
      </c>
      <c r="M1545" s="962" t="s">
        <v>153</v>
      </c>
      <c r="N1545" s="677">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3704145.7522433037</v>
      </c>
      <c r="O1545" s="677">
        <f t="shared" ca="1" si="264"/>
        <v>2511652.1726351334</v>
      </c>
      <c r="P1545" s="677">
        <f t="shared" ca="1" si="264"/>
        <v>160931.47538875823</v>
      </c>
      <c r="Q1545" s="677">
        <f t="shared" ca="1" si="264"/>
        <v>705398.07241475163</v>
      </c>
      <c r="R1545" s="677">
        <f t="shared" ca="1" si="264"/>
        <v>136247.49520734762</v>
      </c>
      <c r="S1545" s="677">
        <f t="shared" ca="1" si="264"/>
        <v>23540.873649657231</v>
      </c>
      <c r="T1545" s="677">
        <f t="shared" ca="1" si="264"/>
        <v>105851.41689937093</v>
      </c>
      <c r="U1545" s="677">
        <f t="shared" ca="1" si="264"/>
        <v>1085.4045407314804</v>
      </c>
      <c r="V1545" s="677">
        <f t="shared" ca="1" si="264"/>
        <v>7809.5046507067636</v>
      </c>
      <c r="W1545" s="677">
        <f t="shared" ca="1" si="262"/>
        <v>4489.7115518314931</v>
      </c>
      <c r="X1545" s="677">
        <f t="shared" ca="1" si="264"/>
        <v>13492.284064710202</v>
      </c>
      <c r="Y1545" s="677">
        <f t="shared" ca="1" si="264"/>
        <v>33647.341240304624</v>
      </c>
      <c r="Z1545" s="677">
        <f t="shared" ca="1" si="264"/>
        <v>0</v>
      </c>
      <c r="AA1545" t="str">
        <f t="shared" si="265"/>
        <v>ASR_COMP</v>
      </c>
      <c r="AB1545" s="957">
        <f t="shared" si="266"/>
        <v>44682</v>
      </c>
      <c r="AC1545" t="str">
        <f t="shared" si="267"/>
        <v>Unaudited</v>
      </c>
    </row>
    <row r="1546" spans="1:29" ht="30" x14ac:dyDescent="0.25">
      <c r="A1546" t="s">
        <v>423</v>
      </c>
      <c r="B1546" t="s">
        <v>1388</v>
      </c>
      <c r="C1546" t="s">
        <v>1389</v>
      </c>
      <c r="D1546">
        <v>1900</v>
      </c>
      <c r="E1546" s="957">
        <v>1</v>
      </c>
      <c r="F1546" t="s">
        <v>442</v>
      </c>
      <c r="G1546" s="957">
        <v>182</v>
      </c>
      <c r="H1546" t="s">
        <v>386</v>
      </c>
      <c r="I1546" s="937" t="s">
        <v>491</v>
      </c>
      <c r="J1546" s="937" t="s">
        <v>447</v>
      </c>
      <c r="K1546" s="937" t="s">
        <v>0</v>
      </c>
      <c r="L1546" s="937">
        <v>2.5</v>
      </c>
      <c r="M1546" s="962" t="s">
        <v>154</v>
      </c>
      <c r="N1546" s="677">
        <f t="shared" ca="1" si="268"/>
        <v>-320437.30517306313</v>
      </c>
      <c r="O1546" s="677">
        <f t="shared" ca="1" si="264"/>
        <v>-229679.61008331546</v>
      </c>
      <c r="P1546" s="677">
        <f t="shared" ca="1" si="264"/>
        <v>-18694.116174737079</v>
      </c>
      <c r="Q1546" s="677">
        <f t="shared" ca="1" si="264"/>
        <v>-44240.183090024402</v>
      </c>
      <c r="R1546" s="677">
        <f t="shared" ca="1" si="264"/>
        <v>-12389.339913137701</v>
      </c>
      <c r="S1546" s="677">
        <f t="shared" ca="1" si="264"/>
        <v>-3191.405095610643</v>
      </c>
      <c r="T1546" s="677">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-5857.8825781181658</v>
      </c>
      <c r="U1546" s="677">
        <f t="shared" ca="1" si="269"/>
        <v>-18.926579644881542</v>
      </c>
      <c r="V1546" s="677">
        <f t="shared" ca="1" si="269"/>
        <v>-2833.5507671105456</v>
      </c>
      <c r="W1546" s="677">
        <f t="shared" ca="1" si="262"/>
        <v>-884.03578882146769</v>
      </c>
      <c r="X1546" s="677">
        <f t="shared" ca="1" si="269"/>
        <v>-465.80333832015322</v>
      </c>
      <c r="Y1546" s="677">
        <f t="shared" ca="1" si="269"/>
        <v>-2182.4517642225428</v>
      </c>
      <c r="Z1546" s="677">
        <f t="shared" ca="1" si="269"/>
        <v>0</v>
      </c>
      <c r="AA1546" t="str">
        <f t="shared" si="265"/>
        <v>ASR_COMP</v>
      </c>
      <c r="AB1546" s="957">
        <f t="shared" si="266"/>
        <v>44682</v>
      </c>
      <c r="AC1546" t="str">
        <f t="shared" si="267"/>
        <v>Unaudited</v>
      </c>
    </row>
    <row r="1547" spans="1:29" x14ac:dyDescent="0.25">
      <c r="A1547" t="s">
        <v>423</v>
      </c>
      <c r="B1547" t="s">
        <v>1388</v>
      </c>
      <c r="C1547" t="s">
        <v>1389</v>
      </c>
      <c r="D1547">
        <v>1900</v>
      </c>
      <c r="E1547" s="957">
        <v>1</v>
      </c>
      <c r="F1547" t="s">
        <v>442</v>
      </c>
      <c r="G1547" s="957">
        <v>182</v>
      </c>
      <c r="H1547" t="s">
        <v>386</v>
      </c>
      <c r="I1547" s="937" t="s">
        <v>491</v>
      </c>
      <c r="J1547" s="937" t="s">
        <v>447</v>
      </c>
      <c r="K1547" s="937" t="s">
        <v>0</v>
      </c>
      <c r="L1547" s="945" t="s">
        <v>99</v>
      </c>
      <c r="M1547" s="960" t="s">
        <v>7</v>
      </c>
      <c r="N1547" s="677">
        <f t="shared" ca="1" si="268"/>
        <v>0</v>
      </c>
      <c r="O1547" s="677">
        <f t="shared" ca="1" si="269"/>
        <v>0</v>
      </c>
      <c r="P1547" s="677">
        <f t="shared" ca="1" si="269"/>
        <v>0</v>
      </c>
      <c r="Q1547" s="677">
        <f t="shared" ca="1" si="269"/>
        <v>0</v>
      </c>
      <c r="R1547" s="677">
        <f t="shared" ca="1" si="269"/>
        <v>0</v>
      </c>
      <c r="S1547" s="677">
        <f t="shared" ca="1" si="269"/>
        <v>0</v>
      </c>
      <c r="T1547" s="677">
        <f t="shared" ca="1" si="269"/>
        <v>0</v>
      </c>
      <c r="U1547" s="677">
        <f t="shared" ca="1" si="269"/>
        <v>0</v>
      </c>
      <c r="V1547" s="677">
        <f t="shared" ca="1" si="269"/>
        <v>0</v>
      </c>
      <c r="W1547" s="677">
        <f t="shared" ca="1" si="262"/>
        <v>0</v>
      </c>
      <c r="X1547" s="677">
        <f t="shared" ca="1" si="269"/>
        <v>0</v>
      </c>
      <c r="Y1547" s="677">
        <f t="shared" ca="1" si="269"/>
        <v>0</v>
      </c>
      <c r="Z1547" s="677">
        <f t="shared" ca="1" si="269"/>
        <v>0</v>
      </c>
      <c r="AA1547" t="str">
        <f t="shared" si="265"/>
        <v>ASR_COMP</v>
      </c>
      <c r="AB1547" s="957">
        <f t="shared" si="266"/>
        <v>44682</v>
      </c>
      <c r="AC1547" t="str">
        <f t="shared" si="267"/>
        <v>Unaudited</v>
      </c>
    </row>
    <row r="1548" spans="1:29" x14ac:dyDescent="0.25">
      <c r="A1548" t="s">
        <v>423</v>
      </c>
      <c r="B1548" t="s">
        <v>1388</v>
      </c>
      <c r="C1548" t="s">
        <v>1389</v>
      </c>
      <c r="D1548">
        <v>1900</v>
      </c>
      <c r="E1548" s="957">
        <v>1</v>
      </c>
      <c r="F1548" t="s">
        <v>442</v>
      </c>
      <c r="G1548" s="957">
        <v>182</v>
      </c>
      <c r="H1548" t="s">
        <v>386</v>
      </c>
      <c r="I1548" s="962" t="s">
        <v>491</v>
      </c>
      <c r="J1548" s="962" t="s">
        <v>447</v>
      </c>
      <c r="K1548" s="962" t="s">
        <v>0</v>
      </c>
      <c r="L1548" s="937" t="s">
        <v>155</v>
      </c>
      <c r="M1548" s="962" t="s">
        <v>454</v>
      </c>
      <c r="N1548" s="677">
        <f t="shared" ca="1" si="268"/>
        <v>0</v>
      </c>
      <c r="O1548" s="677">
        <f t="shared" ca="1" si="269"/>
        <v>0</v>
      </c>
      <c r="P1548" s="677">
        <f t="shared" ca="1" si="269"/>
        <v>0</v>
      </c>
      <c r="Q1548" s="677">
        <f t="shared" ca="1" si="269"/>
        <v>0</v>
      </c>
      <c r="R1548" s="677">
        <f t="shared" ca="1" si="269"/>
        <v>0</v>
      </c>
      <c r="S1548" s="677">
        <f t="shared" ca="1" si="269"/>
        <v>0</v>
      </c>
      <c r="T1548" s="677">
        <f t="shared" ca="1" si="269"/>
        <v>0</v>
      </c>
      <c r="U1548" s="677">
        <f t="shared" ca="1" si="269"/>
        <v>0</v>
      </c>
      <c r="V1548" s="677">
        <f t="shared" ca="1" si="269"/>
        <v>0</v>
      </c>
      <c r="W1548" s="677">
        <f t="shared" ca="1" si="262"/>
        <v>0</v>
      </c>
      <c r="X1548" s="677">
        <f t="shared" ca="1" si="269"/>
        <v>0</v>
      </c>
      <c r="Y1548" s="677">
        <f t="shared" ca="1" si="269"/>
        <v>0</v>
      </c>
      <c r="Z1548" s="677">
        <f t="shared" ca="1" si="269"/>
        <v>0</v>
      </c>
      <c r="AA1548" t="str">
        <f t="shared" si="265"/>
        <v>ASR_COMP</v>
      </c>
      <c r="AB1548" s="957">
        <f t="shared" si="266"/>
        <v>44682</v>
      </c>
      <c r="AC1548" t="str">
        <f t="shared" si="267"/>
        <v>Unaudited</v>
      </c>
    </row>
    <row r="1549" spans="1:29" x14ac:dyDescent="0.25">
      <c r="A1549" t="s">
        <v>423</v>
      </c>
      <c r="B1549" t="s">
        <v>1388</v>
      </c>
      <c r="C1549" t="s">
        <v>1389</v>
      </c>
      <c r="D1549">
        <v>1900</v>
      </c>
      <c r="E1549" s="957">
        <v>1</v>
      </c>
      <c r="F1549" t="s">
        <v>442</v>
      </c>
      <c r="G1549" s="957">
        <v>182</v>
      </c>
      <c r="H1549" t="s">
        <v>386</v>
      </c>
      <c r="I1549" s="937" t="s">
        <v>491</v>
      </c>
      <c r="J1549" s="937" t="s">
        <v>447</v>
      </c>
      <c r="K1549" s="937" t="s">
        <v>0</v>
      </c>
      <c r="L1549" s="937" t="s">
        <v>920</v>
      </c>
      <c r="M1549" s="962" t="s">
        <v>24</v>
      </c>
      <c r="N1549" s="677">
        <f t="shared" ca="1" si="268"/>
        <v>75118.079999999987</v>
      </c>
      <c r="O1549" s="677">
        <f t="shared" ca="1" si="269"/>
        <v>75118.079999999987</v>
      </c>
      <c r="P1549" s="677">
        <f t="shared" ca="1" si="269"/>
        <v>0</v>
      </c>
      <c r="Q1549" s="677">
        <f t="shared" ca="1" si="269"/>
        <v>0</v>
      </c>
      <c r="R1549" s="677">
        <f t="shared" ca="1" si="269"/>
        <v>0</v>
      </c>
      <c r="S1549" s="677">
        <f t="shared" ca="1" si="269"/>
        <v>0</v>
      </c>
      <c r="T1549" s="677">
        <f t="shared" ca="1" si="269"/>
        <v>0</v>
      </c>
      <c r="U1549" s="677">
        <f t="shared" ca="1" si="269"/>
        <v>0</v>
      </c>
      <c r="V1549" s="677">
        <f t="shared" ca="1" si="269"/>
        <v>0</v>
      </c>
      <c r="W1549" s="677">
        <f t="shared" ca="1" si="262"/>
        <v>0</v>
      </c>
      <c r="X1549" s="677">
        <f t="shared" ca="1" si="269"/>
        <v>0</v>
      </c>
      <c r="Y1549" s="677">
        <f t="shared" ca="1" si="269"/>
        <v>0</v>
      </c>
      <c r="Z1549" s="677">
        <f t="shared" ca="1" si="269"/>
        <v>0</v>
      </c>
      <c r="AA1549" t="str">
        <f t="shared" si="265"/>
        <v>ASR_COMP</v>
      </c>
      <c r="AB1549" s="957">
        <f t="shared" si="266"/>
        <v>44682</v>
      </c>
      <c r="AC1549" t="str">
        <f t="shared" si="267"/>
        <v>Unaudited</v>
      </c>
    </row>
    <row r="1550" spans="1:29" x14ac:dyDescent="0.25">
      <c r="A1550" t="s">
        <v>423</v>
      </c>
      <c r="B1550" t="s">
        <v>1388</v>
      </c>
      <c r="C1550" t="s">
        <v>1389</v>
      </c>
      <c r="D1550">
        <v>1900</v>
      </c>
      <c r="E1550" s="957">
        <v>1</v>
      </c>
      <c r="F1550" t="s">
        <v>442</v>
      </c>
      <c r="G1550" s="957">
        <v>182</v>
      </c>
      <c r="H1550" t="s">
        <v>386</v>
      </c>
      <c r="I1550" s="937" t="s">
        <v>491</v>
      </c>
      <c r="J1550" s="937" t="s">
        <v>447</v>
      </c>
      <c r="K1550" s="937" t="s">
        <v>53</v>
      </c>
      <c r="L1550" s="937">
        <v>3.1</v>
      </c>
      <c r="M1550" s="962" t="s">
        <v>33</v>
      </c>
      <c r="N1550" s="677">
        <f t="shared" ca="1" si="268"/>
        <v>4774939.4202333214</v>
      </c>
      <c r="O1550" s="677">
        <f t="shared" ca="1" si="269"/>
        <v>3846400.8279385143</v>
      </c>
      <c r="P1550" s="677">
        <f t="shared" ca="1" si="269"/>
        <v>183669.68812065423</v>
      </c>
      <c r="Q1550" s="677">
        <f t="shared" ca="1" si="269"/>
        <v>388346.56205561</v>
      </c>
      <c r="R1550" s="677">
        <f t="shared" ca="1" si="269"/>
        <v>135812.40826999614</v>
      </c>
      <c r="S1550" s="677">
        <f t="shared" ca="1" si="269"/>
        <v>30853.446083783401</v>
      </c>
      <c r="T1550" s="677">
        <f t="shared" ca="1" si="269"/>
        <v>67067.165593920756</v>
      </c>
      <c r="U1550" s="677">
        <f t="shared" ca="1" si="269"/>
        <v>344.28361919685921</v>
      </c>
      <c r="V1550" s="677">
        <f t="shared" ca="1" si="269"/>
        <v>22852.027326308849</v>
      </c>
      <c r="W1550" s="677">
        <f t="shared" ca="1" si="262"/>
        <v>10481.579740368799</v>
      </c>
      <c r="X1550" s="677">
        <f t="shared" ca="1" si="269"/>
        <v>13017.21902885877</v>
      </c>
      <c r="Y1550" s="677">
        <f t="shared" ca="1" si="269"/>
        <v>76094.212456108828</v>
      </c>
      <c r="Z1550" s="677">
        <f t="shared" ca="1" si="269"/>
        <v>0</v>
      </c>
      <c r="AA1550" t="str">
        <f t="shared" si="265"/>
        <v>ASR_COMP</v>
      </c>
      <c r="AB1550" s="957">
        <f t="shared" si="266"/>
        <v>44682</v>
      </c>
      <c r="AC1550" t="str">
        <f t="shared" si="267"/>
        <v>Unaudited</v>
      </c>
    </row>
    <row r="1551" spans="1:29" x14ac:dyDescent="0.25">
      <c r="A1551" t="s">
        <v>423</v>
      </c>
      <c r="B1551" t="s">
        <v>1388</v>
      </c>
      <c r="C1551" t="s">
        <v>1389</v>
      </c>
      <c r="D1551">
        <v>1900</v>
      </c>
      <c r="E1551" s="957">
        <v>1</v>
      </c>
      <c r="F1551" t="s">
        <v>442</v>
      </c>
      <c r="G1551" s="957">
        <v>182</v>
      </c>
      <c r="H1551" t="s">
        <v>386</v>
      </c>
      <c r="I1551" s="937" t="s">
        <v>491</v>
      </c>
      <c r="J1551" s="937" t="s">
        <v>447</v>
      </c>
      <c r="K1551" s="937" t="s">
        <v>53</v>
      </c>
      <c r="L1551" s="937">
        <v>3.2</v>
      </c>
      <c r="M1551" s="962" t="s">
        <v>34</v>
      </c>
      <c r="N1551" s="677">
        <f t="shared" ca="1" si="268"/>
        <v>5434225.4126781411</v>
      </c>
      <c r="O1551" s="677">
        <f t="shared" ca="1" si="269"/>
        <v>3366551.6071359585</v>
      </c>
      <c r="P1551" s="677">
        <f t="shared" ca="1" si="269"/>
        <v>220800.3152138376</v>
      </c>
      <c r="Q1551" s="677">
        <f t="shared" ca="1" si="269"/>
        <v>1048222.2414658812</v>
      </c>
      <c r="R1551" s="677">
        <f t="shared" ca="1" si="269"/>
        <v>276562.99162232177</v>
      </c>
      <c r="S1551" s="677">
        <f t="shared" ca="1" si="269"/>
        <v>59631.904834700785</v>
      </c>
      <c r="T1551" s="677">
        <f t="shared" ca="1" si="269"/>
        <v>52759.332925839801</v>
      </c>
      <c r="U1551" s="677">
        <f t="shared" ca="1" si="269"/>
        <v>424.75985707063637</v>
      </c>
      <c r="V1551" s="677">
        <f t="shared" ca="1" si="269"/>
        <v>126052.54803940603</v>
      </c>
      <c r="W1551" s="677">
        <f t="shared" ca="1" si="262"/>
        <v>13492.735750780093</v>
      </c>
      <c r="X1551" s="677">
        <f t="shared" ca="1" si="269"/>
        <v>71177.580509414445</v>
      </c>
      <c r="Y1551" s="677">
        <f t="shared" ca="1" si="269"/>
        <v>198549.3953229308</v>
      </c>
      <c r="Z1551" s="677">
        <f t="shared" ca="1" si="269"/>
        <v>0</v>
      </c>
      <c r="AA1551" t="str">
        <f t="shared" si="265"/>
        <v>ASR_COMP</v>
      </c>
      <c r="AB1551" s="957">
        <f t="shared" si="266"/>
        <v>44682</v>
      </c>
      <c r="AC1551" t="str">
        <f t="shared" si="267"/>
        <v>Unaudited</v>
      </c>
    </row>
    <row r="1552" spans="1:29" x14ac:dyDescent="0.25">
      <c r="A1552" t="s">
        <v>423</v>
      </c>
      <c r="B1552" t="s">
        <v>1388</v>
      </c>
      <c r="C1552" t="s">
        <v>1389</v>
      </c>
      <c r="D1552">
        <v>1900</v>
      </c>
      <c r="E1552" s="957">
        <v>1</v>
      </c>
      <c r="F1552" t="s">
        <v>442</v>
      </c>
      <c r="G1552" s="957">
        <v>182</v>
      </c>
      <c r="H1552" t="s">
        <v>386</v>
      </c>
      <c r="I1552" s="937" t="s">
        <v>491</v>
      </c>
      <c r="J1552" s="937" t="s">
        <v>447</v>
      </c>
      <c r="K1552" s="937" t="s">
        <v>53</v>
      </c>
      <c r="L1552" s="937">
        <v>3.3</v>
      </c>
      <c r="M1552" s="962" t="s">
        <v>54</v>
      </c>
      <c r="N1552" s="677">
        <f t="shared" ca="1" si="268"/>
        <v>541.30999999999995</v>
      </c>
      <c r="O1552" s="677">
        <f t="shared" ca="1" si="269"/>
        <v>0</v>
      </c>
      <c r="P1552" s="677">
        <f t="shared" ca="1" si="269"/>
        <v>0</v>
      </c>
      <c r="Q1552" s="677">
        <f t="shared" ca="1" si="269"/>
        <v>0</v>
      </c>
      <c r="R1552" s="677">
        <f t="shared" ca="1" si="269"/>
        <v>0</v>
      </c>
      <c r="S1552" s="677">
        <f t="shared" ca="1" si="269"/>
        <v>39.78</v>
      </c>
      <c r="T1552" s="677">
        <f t="shared" ca="1" si="269"/>
        <v>0</v>
      </c>
      <c r="U1552" s="677">
        <f t="shared" ca="1" si="269"/>
        <v>0</v>
      </c>
      <c r="V1552" s="677">
        <f t="shared" ca="1" si="269"/>
        <v>0</v>
      </c>
      <c r="W1552" s="677">
        <f t="shared" ca="1" si="262"/>
        <v>0</v>
      </c>
      <c r="X1552" s="677">
        <f t="shared" ca="1" si="269"/>
        <v>501.53</v>
      </c>
      <c r="Y1552" s="677">
        <f t="shared" ca="1" si="269"/>
        <v>0</v>
      </c>
      <c r="Z1552" s="677">
        <f t="shared" ca="1" si="269"/>
        <v>0</v>
      </c>
      <c r="AA1552" t="str">
        <f t="shared" si="265"/>
        <v>ASR_COMP</v>
      </c>
      <c r="AB1552" s="957">
        <f t="shared" si="266"/>
        <v>44682</v>
      </c>
      <c r="AC1552" t="str">
        <f t="shared" si="267"/>
        <v>Unaudited</v>
      </c>
    </row>
    <row r="1553" spans="1:29" x14ac:dyDescent="0.25">
      <c r="A1553" t="s">
        <v>423</v>
      </c>
      <c r="B1553" t="s">
        <v>1388</v>
      </c>
      <c r="C1553" t="s">
        <v>1389</v>
      </c>
      <c r="D1553">
        <v>1900</v>
      </c>
      <c r="E1553" s="957">
        <v>1</v>
      </c>
      <c r="F1553" t="s">
        <v>442</v>
      </c>
      <c r="G1553" s="957">
        <v>182</v>
      </c>
      <c r="H1553" t="s">
        <v>386</v>
      </c>
      <c r="I1553" s="937" t="s">
        <v>491</v>
      </c>
      <c r="J1553" s="937" t="s">
        <v>447</v>
      </c>
      <c r="K1553" s="937" t="s">
        <v>53</v>
      </c>
      <c r="L1553" s="937" t="s">
        <v>44</v>
      </c>
      <c r="M1553" s="962" t="s">
        <v>156</v>
      </c>
      <c r="N1553" s="677">
        <f t="shared" ca="1" si="268"/>
        <v>0</v>
      </c>
      <c r="O1553" s="677">
        <f t="shared" ca="1" si="269"/>
        <v>0</v>
      </c>
      <c r="P1553" s="677">
        <f t="shared" ca="1" si="269"/>
        <v>0</v>
      </c>
      <c r="Q1553" s="677">
        <f t="shared" ca="1" si="269"/>
        <v>0</v>
      </c>
      <c r="R1553" s="677">
        <f t="shared" ca="1" si="269"/>
        <v>0</v>
      </c>
      <c r="S1553" s="677">
        <f t="shared" ca="1" si="269"/>
        <v>0</v>
      </c>
      <c r="T1553" s="677">
        <f t="shared" ca="1" si="269"/>
        <v>0</v>
      </c>
      <c r="U1553" s="677">
        <f t="shared" ca="1" si="269"/>
        <v>0</v>
      </c>
      <c r="V1553" s="677">
        <f t="shared" ca="1" si="269"/>
        <v>0</v>
      </c>
      <c r="W1553" s="677">
        <f t="shared" ca="1" si="262"/>
        <v>0</v>
      </c>
      <c r="X1553" s="677">
        <f t="shared" ca="1" si="269"/>
        <v>0</v>
      </c>
      <c r="Y1553" s="677">
        <f t="shared" ca="1" si="269"/>
        <v>0</v>
      </c>
      <c r="Z1553" s="677">
        <f t="shared" ca="1" si="269"/>
        <v>0</v>
      </c>
      <c r="AA1553" t="str">
        <f t="shared" si="265"/>
        <v>ASR_COMP</v>
      </c>
      <c r="AB1553" s="957">
        <f t="shared" si="266"/>
        <v>44682</v>
      </c>
      <c r="AC1553" t="str">
        <f t="shared" si="267"/>
        <v>Unaudited</v>
      </c>
    </row>
    <row r="1554" spans="1:29" x14ac:dyDescent="0.25">
      <c r="A1554" t="s">
        <v>423</v>
      </c>
      <c r="B1554" t="s">
        <v>1388</v>
      </c>
      <c r="C1554" t="s">
        <v>1389</v>
      </c>
      <c r="D1554">
        <v>1900</v>
      </c>
      <c r="E1554" s="957">
        <v>1</v>
      </c>
      <c r="F1554" t="s">
        <v>442</v>
      </c>
      <c r="G1554" s="957">
        <v>182</v>
      </c>
      <c r="H1554" t="s">
        <v>386</v>
      </c>
      <c r="I1554" s="937" t="s">
        <v>491</v>
      </c>
      <c r="J1554" s="937" t="s">
        <v>447</v>
      </c>
      <c r="K1554" s="937" t="s">
        <v>53</v>
      </c>
      <c r="L1554" s="937" t="s">
        <v>41</v>
      </c>
      <c r="M1554" s="962" t="s">
        <v>52</v>
      </c>
      <c r="N1554" s="677">
        <f t="shared" ca="1" si="268"/>
        <v>1940525.5167737545</v>
      </c>
      <c r="O1554" s="677">
        <f t="shared" ca="1" si="269"/>
        <v>1550695.9420416616</v>
      </c>
      <c r="P1554" s="677">
        <f t="shared" ca="1" si="269"/>
        <v>50626.80174164223</v>
      </c>
      <c r="Q1554" s="677">
        <f t="shared" ca="1" si="269"/>
        <v>200666.23696054856</v>
      </c>
      <c r="R1554" s="677">
        <f t="shared" ca="1" si="269"/>
        <v>43463.41381015037</v>
      </c>
      <c r="S1554" s="677">
        <f t="shared" ca="1" si="269"/>
        <v>26040.619501690671</v>
      </c>
      <c r="T1554" s="677">
        <f t="shared" ca="1" si="269"/>
        <v>19018.675048410256</v>
      </c>
      <c r="U1554" s="677">
        <f t="shared" ca="1" si="269"/>
        <v>752.56287328061853</v>
      </c>
      <c r="V1554" s="677">
        <f t="shared" ca="1" si="269"/>
        <v>6473.2470791748656</v>
      </c>
      <c r="W1554" s="677">
        <f t="shared" ca="1" si="262"/>
        <v>442.24938722737375</v>
      </c>
      <c r="X1554" s="677">
        <f t="shared" ca="1" si="269"/>
        <v>31289.533649283407</v>
      </c>
      <c r="Y1554" s="677">
        <f t="shared" ca="1" si="269"/>
        <v>11056.234680684343</v>
      </c>
      <c r="Z1554" s="677">
        <f t="shared" ca="1" si="269"/>
        <v>0</v>
      </c>
      <c r="AA1554" t="str">
        <f t="shared" si="265"/>
        <v>ASR_COMP</v>
      </c>
      <c r="AB1554" s="957">
        <f t="shared" si="266"/>
        <v>44682</v>
      </c>
      <c r="AC1554" t="str">
        <f t="shared" si="267"/>
        <v>Unaudited</v>
      </c>
    </row>
    <row r="1555" spans="1:29" x14ac:dyDescent="0.25">
      <c r="A1555" t="s">
        <v>423</v>
      </c>
      <c r="B1555" t="s">
        <v>1388</v>
      </c>
      <c r="C1555" t="s">
        <v>1389</v>
      </c>
      <c r="D1555">
        <v>1900</v>
      </c>
      <c r="E1555" s="957">
        <v>1</v>
      </c>
      <c r="F1555" t="s">
        <v>442</v>
      </c>
      <c r="G1555" s="957">
        <v>182</v>
      </c>
      <c r="H1555" t="s">
        <v>386</v>
      </c>
      <c r="I1555" s="937" t="s">
        <v>491</v>
      </c>
      <c r="J1555" s="937" t="s">
        <v>447</v>
      </c>
      <c r="K1555" s="937" t="s">
        <v>53</v>
      </c>
      <c r="L1555" s="945" t="s">
        <v>42</v>
      </c>
      <c r="M1555" s="960" t="s">
        <v>157</v>
      </c>
      <c r="N1555" s="677">
        <f t="shared" ca="1" si="268"/>
        <v>-594261.46535389975</v>
      </c>
      <c r="O1555" s="677">
        <f t="shared" ca="1" si="269"/>
        <v>-417866.75876184035</v>
      </c>
      <c r="P1555" s="677">
        <f t="shared" ca="1" si="269"/>
        <v>-26402.500781973227</v>
      </c>
      <c r="Q1555" s="677">
        <f t="shared" ca="1" si="269"/>
        <v>-86856.060122278592</v>
      </c>
      <c r="R1555" s="677">
        <f t="shared" ca="1" si="269"/>
        <v>-26091.757351058681</v>
      </c>
      <c r="S1555" s="677">
        <f t="shared" ca="1" si="269"/>
        <v>-4215.8259223602208</v>
      </c>
      <c r="T1555" s="677">
        <f t="shared" ca="1" si="269"/>
        <v>-7662.9185904707974</v>
      </c>
      <c r="U1555" s="677">
        <f t="shared" ca="1" si="269"/>
        <v>-102.37101596805489</v>
      </c>
      <c r="V1555" s="677">
        <f t="shared" ca="1" si="269"/>
        <v>-6248.7677041958368</v>
      </c>
      <c r="W1555" s="677">
        <f t="shared" ca="1" si="262"/>
        <v>-1325.7964887045805</v>
      </c>
      <c r="X1555" s="677">
        <f t="shared" ca="1" si="269"/>
        <v>-4293.0000993029307</v>
      </c>
      <c r="Y1555" s="677">
        <f t="shared" ca="1" si="269"/>
        <v>-13195.70851574655</v>
      </c>
      <c r="Z1555" s="677">
        <f t="shared" ca="1" si="269"/>
        <v>0</v>
      </c>
      <c r="AA1555" t="str">
        <f t="shared" si="265"/>
        <v>ASR_COMP</v>
      </c>
      <c r="AB1555" s="957">
        <f t="shared" si="266"/>
        <v>44682</v>
      </c>
      <c r="AC1555" t="str">
        <f t="shared" si="267"/>
        <v>Unaudited</v>
      </c>
    </row>
    <row r="1556" spans="1:29" x14ac:dyDescent="0.25">
      <c r="A1556" t="s">
        <v>423</v>
      </c>
      <c r="B1556" t="s">
        <v>1388</v>
      </c>
      <c r="C1556" t="s">
        <v>1389</v>
      </c>
      <c r="D1556">
        <v>1900</v>
      </c>
      <c r="E1556" s="957">
        <v>1</v>
      </c>
      <c r="F1556" t="s">
        <v>442</v>
      </c>
      <c r="G1556" s="957">
        <v>182</v>
      </c>
      <c r="H1556" t="s">
        <v>386</v>
      </c>
      <c r="I1556" s="962" t="s">
        <v>491</v>
      </c>
      <c r="J1556" s="962" t="s">
        <v>447</v>
      </c>
      <c r="K1556" s="962" t="s">
        <v>53</v>
      </c>
      <c r="L1556" s="937" t="s">
        <v>43</v>
      </c>
      <c r="M1556" s="962" t="s">
        <v>465</v>
      </c>
      <c r="N1556" s="677">
        <f t="shared" ca="1" si="268"/>
        <v>1739387.0378197276</v>
      </c>
      <c r="O1556" s="677">
        <f t="shared" ca="1" si="269"/>
        <v>1097673.6398091444</v>
      </c>
      <c r="P1556" s="677">
        <f t="shared" ca="1" si="269"/>
        <v>107381.9481928278</v>
      </c>
      <c r="Q1556" s="677">
        <f t="shared" ca="1" si="269"/>
        <v>273491.02025870892</v>
      </c>
      <c r="R1556" s="677">
        <f t="shared" ca="1" si="269"/>
        <v>102422.40214955852</v>
      </c>
      <c r="S1556" s="677">
        <f t="shared" ca="1" si="269"/>
        <v>30833.193654156039</v>
      </c>
      <c r="T1556" s="677">
        <f t="shared" ca="1" si="269"/>
        <v>7635.5854778569437</v>
      </c>
      <c r="U1556" s="677">
        <f t="shared" ca="1" si="269"/>
        <v>460.93432245740235</v>
      </c>
      <c r="V1556" s="677">
        <f t="shared" ca="1" si="269"/>
        <v>19869.443396858376</v>
      </c>
      <c r="W1556" s="677">
        <f t="shared" ca="1" si="262"/>
        <v>43995.79565914625</v>
      </c>
      <c r="X1556" s="677">
        <f t="shared" ca="1" si="269"/>
        <v>17730.479039789574</v>
      </c>
      <c r="Y1556" s="677">
        <f t="shared" ca="1" si="269"/>
        <v>37892.595859223176</v>
      </c>
      <c r="Z1556" s="677">
        <f t="shared" ca="1" si="269"/>
        <v>0</v>
      </c>
      <c r="AA1556" t="str">
        <f t="shared" si="265"/>
        <v>ASR_COMP</v>
      </c>
      <c r="AB1556" s="957">
        <f t="shared" si="266"/>
        <v>44682</v>
      </c>
      <c r="AC1556" t="str">
        <f t="shared" si="267"/>
        <v>Unaudited</v>
      </c>
    </row>
    <row r="1557" spans="1:29" x14ac:dyDescent="0.25">
      <c r="A1557" t="s">
        <v>423</v>
      </c>
      <c r="B1557" t="s">
        <v>1388</v>
      </c>
      <c r="C1557" t="s">
        <v>1389</v>
      </c>
      <c r="D1557">
        <v>1900</v>
      </c>
      <c r="E1557" s="957">
        <v>1</v>
      </c>
      <c r="F1557" t="s">
        <v>442</v>
      </c>
      <c r="G1557" s="957">
        <v>182</v>
      </c>
      <c r="H1557" t="s">
        <v>386</v>
      </c>
      <c r="I1557" s="937" t="s">
        <v>491</v>
      </c>
      <c r="J1557" s="937" t="s">
        <v>447</v>
      </c>
      <c r="K1557" s="937" t="s">
        <v>923</v>
      </c>
      <c r="L1557" s="937" t="s">
        <v>924</v>
      </c>
      <c r="M1557" s="962" t="s">
        <v>923</v>
      </c>
      <c r="N1557" s="677">
        <f t="shared" ca="1" si="268"/>
        <v>1409197.7643406892</v>
      </c>
      <c r="O1557" s="677">
        <f t="shared" ca="1" si="269"/>
        <v>1278620.7217296865</v>
      </c>
      <c r="P1557" s="677">
        <f t="shared" ca="1" si="269"/>
        <v>93653.393790384056</v>
      </c>
      <c r="Q1557" s="677">
        <f t="shared" ca="1" si="269"/>
        <v>21353.248111154979</v>
      </c>
      <c r="R1557" s="677">
        <f t="shared" ca="1" si="269"/>
        <v>4130.1506800249808</v>
      </c>
      <c r="S1557" s="677">
        <f t="shared" ca="1" si="269"/>
        <v>1706.9681347627068</v>
      </c>
      <c r="T1557" s="677">
        <f t="shared" ca="1" si="269"/>
        <v>980.42319736251454</v>
      </c>
      <c r="U1557" s="677">
        <f t="shared" ca="1" si="269"/>
        <v>20.284512855288781</v>
      </c>
      <c r="V1557" s="677">
        <f t="shared" ca="1" si="269"/>
        <v>4650.1789639274602</v>
      </c>
      <c r="W1557" s="677">
        <f t="shared" ca="1" si="262"/>
        <v>1774.1164193213194</v>
      </c>
      <c r="X1557" s="677">
        <f t="shared" ca="1" si="269"/>
        <v>780.27196607012843</v>
      </c>
      <c r="Y1557" s="677">
        <f t="shared" ca="1" si="269"/>
        <v>1528.006835139015</v>
      </c>
      <c r="Z1557" s="677">
        <f t="shared" ca="1" si="269"/>
        <v>0</v>
      </c>
      <c r="AA1557" t="str">
        <f t="shared" si="265"/>
        <v>ASR_COMP</v>
      </c>
      <c r="AB1557" s="957">
        <f t="shared" si="266"/>
        <v>44682</v>
      </c>
      <c r="AC1557" t="str">
        <f t="shared" si="267"/>
        <v>Unaudited</v>
      </c>
    </row>
    <row r="1558" spans="1:29" x14ac:dyDescent="0.25">
      <c r="A1558" t="s">
        <v>423</v>
      </c>
      <c r="B1558" t="s">
        <v>1388</v>
      </c>
      <c r="C1558" t="s">
        <v>1389</v>
      </c>
      <c r="D1558">
        <v>1900</v>
      </c>
      <c r="E1558" s="957">
        <v>1</v>
      </c>
      <c r="F1558" t="s">
        <v>442</v>
      </c>
      <c r="G1558" s="957">
        <v>182</v>
      </c>
      <c r="H1558" t="s">
        <v>386</v>
      </c>
      <c r="I1558" s="937" t="s">
        <v>491</v>
      </c>
      <c r="J1558" s="937" t="s">
        <v>447</v>
      </c>
      <c r="K1558" s="937" t="s">
        <v>923</v>
      </c>
      <c r="L1558" s="937" t="s">
        <v>925</v>
      </c>
      <c r="M1558" s="962" t="s">
        <v>928</v>
      </c>
      <c r="N1558" s="677">
        <f t="shared" ca="1" si="268"/>
        <v>-293807.75156375859</v>
      </c>
      <c r="O1558" s="677">
        <f t="shared" ca="1" si="269"/>
        <v>-185280.546911996</v>
      </c>
      <c r="P1558" s="677">
        <f t="shared" ca="1" si="269"/>
        <v>-14175.614884475701</v>
      </c>
      <c r="Q1558" s="677">
        <f t="shared" ca="1" si="269"/>
        <v>-55447.110742620258</v>
      </c>
      <c r="R1558" s="677">
        <f t="shared" ca="1" si="269"/>
        <v>-18594.829466348892</v>
      </c>
      <c r="S1558" s="677">
        <f t="shared" ca="1" si="269"/>
        <v>-2901.3101100606273</v>
      </c>
      <c r="T1558" s="677">
        <f t="shared" ca="1" si="269"/>
        <v>-1945.1964240710802</v>
      </c>
      <c r="U1558" s="677">
        <f t="shared" ca="1" si="269"/>
        <v>-26.093759392440273</v>
      </c>
      <c r="V1558" s="677">
        <f t="shared" ca="1" si="269"/>
        <v>-4034.7537153468616</v>
      </c>
      <c r="W1558" s="677">
        <f t="shared" ca="1" si="262"/>
        <v>-771.67615255582803</v>
      </c>
      <c r="X1558" s="677">
        <f t="shared" ca="1" si="269"/>
        <v>-1770.275036426136</v>
      </c>
      <c r="Y1558" s="677">
        <f t="shared" ca="1" si="269"/>
        <v>-8860.3443604647091</v>
      </c>
      <c r="Z1558" s="677">
        <f t="shared" ca="1" si="269"/>
        <v>0</v>
      </c>
      <c r="AA1558" t="str">
        <f t="shared" si="265"/>
        <v>ASR_COMP</v>
      </c>
      <c r="AB1558" s="957">
        <f t="shared" si="266"/>
        <v>44682</v>
      </c>
      <c r="AC1558" t="str">
        <f t="shared" si="267"/>
        <v>Unaudited</v>
      </c>
    </row>
    <row r="1559" spans="1:29" x14ac:dyDescent="0.25">
      <c r="A1559" t="s">
        <v>423</v>
      </c>
      <c r="B1559" t="s">
        <v>1388</v>
      </c>
      <c r="C1559" t="s">
        <v>1389</v>
      </c>
      <c r="D1559">
        <v>1900</v>
      </c>
      <c r="E1559" s="957">
        <v>1</v>
      </c>
      <c r="F1559" t="s">
        <v>442</v>
      </c>
      <c r="G1559" s="957">
        <v>182</v>
      </c>
      <c r="H1559" t="s">
        <v>386</v>
      </c>
      <c r="I1559" s="937" t="s">
        <v>491</v>
      </c>
      <c r="J1559" s="937" t="s">
        <v>447</v>
      </c>
      <c r="K1559" s="937" t="s">
        <v>923</v>
      </c>
      <c r="L1559" s="937" t="s">
        <v>926</v>
      </c>
      <c r="M1559" s="962" t="s">
        <v>929</v>
      </c>
      <c r="N1559" s="677">
        <f t="shared" ca="1" si="268"/>
        <v>0</v>
      </c>
      <c r="O1559" s="677">
        <f t="shared" ca="1" si="269"/>
        <v>0</v>
      </c>
      <c r="P1559" s="677">
        <f t="shared" ca="1" si="269"/>
        <v>0</v>
      </c>
      <c r="Q1559" s="677">
        <f t="shared" ca="1" si="269"/>
        <v>0</v>
      </c>
      <c r="R1559" s="677">
        <f t="shared" ca="1" si="269"/>
        <v>0</v>
      </c>
      <c r="S1559" s="677">
        <f t="shared" ca="1" si="269"/>
        <v>0</v>
      </c>
      <c r="T1559" s="677">
        <f t="shared" ca="1" si="269"/>
        <v>0</v>
      </c>
      <c r="U1559" s="677">
        <f t="shared" ca="1" si="269"/>
        <v>0</v>
      </c>
      <c r="V1559" s="677">
        <f t="shared" ca="1" si="269"/>
        <v>0</v>
      </c>
      <c r="W1559" s="677">
        <f t="shared" ca="1" si="262"/>
        <v>0</v>
      </c>
      <c r="X1559" s="677">
        <f t="shared" ca="1" si="269"/>
        <v>0</v>
      </c>
      <c r="Y1559" s="677">
        <f t="shared" ca="1" si="269"/>
        <v>0</v>
      </c>
      <c r="Z1559" s="677">
        <f t="shared" ca="1" si="269"/>
        <v>0</v>
      </c>
      <c r="AA1559" t="str">
        <f t="shared" si="265"/>
        <v>ASR_COMP</v>
      </c>
      <c r="AB1559" s="957">
        <f t="shared" si="266"/>
        <v>44682</v>
      </c>
      <c r="AC1559" t="str">
        <f t="shared" si="267"/>
        <v>Unaudited</v>
      </c>
    </row>
    <row r="1560" spans="1:29" x14ac:dyDescent="0.25">
      <c r="A1560" t="s">
        <v>423</v>
      </c>
      <c r="B1560" t="s">
        <v>1388</v>
      </c>
      <c r="C1560" t="s">
        <v>1389</v>
      </c>
      <c r="D1560">
        <v>1900</v>
      </c>
      <c r="E1560" s="957">
        <v>1</v>
      </c>
      <c r="F1560" t="s">
        <v>442</v>
      </c>
      <c r="G1560" s="957">
        <v>182</v>
      </c>
      <c r="H1560" t="s">
        <v>386</v>
      </c>
      <c r="I1560" s="937" t="s">
        <v>491</v>
      </c>
      <c r="J1560" s="937" t="s">
        <v>447</v>
      </c>
      <c r="K1560" s="937" t="s">
        <v>448</v>
      </c>
      <c r="L1560" s="937">
        <v>5.0999999999999996</v>
      </c>
      <c r="M1560" s="962" t="s">
        <v>37</v>
      </c>
      <c r="N1560" s="677">
        <f t="shared" ca="1" si="268"/>
        <v>3922320.8450195245</v>
      </c>
      <c r="O1560" s="677">
        <f t="shared" ca="1" si="269"/>
        <v>1825470.7434314347</v>
      </c>
      <c r="P1560" s="677">
        <f t="shared" ca="1" si="269"/>
        <v>655356.5695336496</v>
      </c>
      <c r="Q1560" s="677">
        <f t="shared" ca="1" si="269"/>
        <v>243890.03097554893</v>
      </c>
      <c r="R1560" s="677">
        <f t="shared" ca="1" si="269"/>
        <v>533687.82188530941</v>
      </c>
      <c r="S1560" s="677">
        <f t="shared" ca="1" si="269"/>
        <v>81449.160424490852</v>
      </c>
      <c r="T1560" s="677">
        <f t="shared" ca="1" si="269"/>
        <v>448784.29031190515</v>
      </c>
      <c r="U1560" s="677">
        <f t="shared" ca="1" si="269"/>
        <v>2987.9168343220467</v>
      </c>
      <c r="V1560" s="677">
        <f t="shared" ca="1" si="269"/>
        <v>36409.441671407476</v>
      </c>
      <c r="W1560" s="677">
        <f t="shared" ca="1" si="262"/>
        <v>3712.3165049595591</v>
      </c>
      <c r="X1560" s="677">
        <f t="shared" ca="1" si="269"/>
        <v>52309.011820469161</v>
      </c>
      <c r="Y1560" s="677">
        <f t="shared" ca="1" si="269"/>
        <v>38263.54162602764</v>
      </c>
      <c r="Z1560" s="677">
        <f t="shared" ca="1" si="269"/>
        <v>0</v>
      </c>
      <c r="AA1560" t="str">
        <f t="shared" si="265"/>
        <v>ASR_COMP</v>
      </c>
      <c r="AB1560" s="957">
        <f t="shared" si="266"/>
        <v>44682</v>
      </c>
      <c r="AC1560" t="str">
        <f t="shared" si="267"/>
        <v>Unaudited</v>
      </c>
    </row>
    <row r="1561" spans="1:29" ht="30" x14ac:dyDescent="0.25">
      <c r="A1561" t="s">
        <v>423</v>
      </c>
      <c r="B1561" t="s">
        <v>1388</v>
      </c>
      <c r="C1561" t="s">
        <v>1389</v>
      </c>
      <c r="D1561">
        <v>1900</v>
      </c>
      <c r="E1561" s="957">
        <v>1</v>
      </c>
      <c r="F1561" t="s">
        <v>442</v>
      </c>
      <c r="G1561" s="957">
        <v>182</v>
      </c>
      <c r="H1561" t="s">
        <v>386</v>
      </c>
      <c r="I1561" s="937" t="s">
        <v>491</v>
      </c>
      <c r="J1561" s="937" t="s">
        <v>447</v>
      </c>
      <c r="K1561" s="937" t="s">
        <v>448</v>
      </c>
      <c r="L1561" s="937">
        <v>5.2</v>
      </c>
      <c r="M1561" s="962" t="s">
        <v>306</v>
      </c>
      <c r="N1561" s="677">
        <f t="shared" ca="1" si="268"/>
        <v>0</v>
      </c>
      <c r="O1561" s="677">
        <f t="shared" ca="1" si="269"/>
        <v>0</v>
      </c>
      <c r="P1561" s="677">
        <f t="shared" ca="1" si="269"/>
        <v>0</v>
      </c>
      <c r="Q1561" s="677">
        <f t="shared" ca="1" si="269"/>
        <v>0</v>
      </c>
      <c r="R1561" s="677">
        <f t="shared" ca="1" si="269"/>
        <v>0</v>
      </c>
      <c r="S1561" s="677">
        <f t="shared" ca="1" si="269"/>
        <v>0</v>
      </c>
      <c r="T1561" s="677">
        <f t="shared" ca="1" si="269"/>
        <v>0</v>
      </c>
      <c r="U1561" s="677">
        <f t="shared" ca="1" si="269"/>
        <v>0</v>
      </c>
      <c r="V1561" s="677">
        <f t="shared" ca="1" si="269"/>
        <v>0</v>
      </c>
      <c r="W1561" s="677">
        <f t="shared" ca="1" si="262"/>
        <v>0</v>
      </c>
      <c r="X1561" s="677">
        <f t="shared" ca="1" si="269"/>
        <v>0</v>
      </c>
      <c r="Y1561" s="677">
        <f t="shared" ca="1" si="269"/>
        <v>0</v>
      </c>
      <c r="Z1561" s="677">
        <f t="shared" ca="1" si="269"/>
        <v>0</v>
      </c>
      <c r="AA1561" t="str">
        <f t="shared" si="265"/>
        <v>ASR_COMP</v>
      </c>
      <c r="AB1561" s="957">
        <f t="shared" si="266"/>
        <v>44682</v>
      </c>
      <c r="AC1561" t="str">
        <f t="shared" si="267"/>
        <v>Unaudited</v>
      </c>
    </row>
    <row r="1562" spans="1:29" ht="30" x14ac:dyDescent="0.25">
      <c r="A1562" t="s">
        <v>423</v>
      </c>
      <c r="B1562" t="s">
        <v>1388</v>
      </c>
      <c r="C1562" t="s">
        <v>1389</v>
      </c>
      <c r="D1562">
        <v>1900</v>
      </c>
      <c r="E1562" s="957">
        <v>1</v>
      </c>
      <c r="F1562" t="s">
        <v>442</v>
      </c>
      <c r="G1562" s="957">
        <v>182</v>
      </c>
      <c r="H1562" t="s">
        <v>386</v>
      </c>
      <c r="I1562" s="937" t="s">
        <v>491</v>
      </c>
      <c r="J1562" s="937" t="s">
        <v>447</v>
      </c>
      <c r="K1562" s="937" t="s">
        <v>448</v>
      </c>
      <c r="L1562" s="937">
        <v>5.3</v>
      </c>
      <c r="M1562" s="962" t="s">
        <v>307</v>
      </c>
      <c r="N1562" s="677">
        <f t="shared" ca="1" si="268"/>
        <v>-330808.7761244874</v>
      </c>
      <c r="O1562" s="677">
        <f t="shared" ca="1" si="269"/>
        <v>-155216.80987974867</v>
      </c>
      <c r="P1562" s="677">
        <f t="shared" ca="1" si="269"/>
        <v>-62614.656609134523</v>
      </c>
      <c r="Q1562" s="677">
        <f t="shared" ca="1" si="269"/>
        <v>-20352.01190842444</v>
      </c>
      <c r="R1562" s="677">
        <f t="shared" ca="1" si="269"/>
        <v>-42506.065591821876</v>
      </c>
      <c r="S1562" s="677">
        <f t="shared" ca="1" si="269"/>
        <v>-5930.9807735885679</v>
      </c>
      <c r="T1562" s="677">
        <f t="shared" ca="1" si="269"/>
        <v>-36257.442600902279</v>
      </c>
      <c r="U1562" s="677">
        <f t="shared" ca="1" si="269"/>
        <v>-165.75632306974933</v>
      </c>
      <c r="V1562" s="677">
        <f t="shared" ca="1" si="269"/>
        <v>-3027.5421210796949</v>
      </c>
      <c r="W1562" s="677">
        <f t="shared" ca="1" si="262"/>
        <v>-32.002315643407705</v>
      </c>
      <c r="X1562" s="677">
        <f t="shared" ca="1" si="269"/>
        <v>-2029.7797906101671</v>
      </c>
      <c r="Y1562" s="677">
        <f t="shared" ca="1" si="269"/>
        <v>-2675.7282104640099</v>
      </c>
      <c r="Z1562" s="677">
        <f t="shared" ca="1" si="269"/>
        <v>0</v>
      </c>
      <c r="AA1562" t="str">
        <f t="shared" si="265"/>
        <v>ASR_COMP</v>
      </c>
      <c r="AB1562" s="957">
        <f t="shared" si="266"/>
        <v>44682</v>
      </c>
      <c r="AC1562" t="str">
        <f t="shared" si="267"/>
        <v>Unaudited</v>
      </c>
    </row>
    <row r="1563" spans="1:29" x14ac:dyDescent="0.25">
      <c r="A1563" t="s">
        <v>423</v>
      </c>
      <c r="B1563" t="s">
        <v>1388</v>
      </c>
      <c r="C1563" t="s">
        <v>1389</v>
      </c>
      <c r="D1563">
        <v>1900</v>
      </c>
      <c r="E1563" s="957">
        <v>1</v>
      </c>
      <c r="F1563" t="s">
        <v>442</v>
      </c>
      <c r="G1563" s="957">
        <v>182</v>
      </c>
      <c r="H1563" t="s">
        <v>386</v>
      </c>
      <c r="I1563" s="937" t="s">
        <v>491</v>
      </c>
      <c r="J1563" s="937" t="s">
        <v>447</v>
      </c>
      <c r="K1563" s="937" t="s">
        <v>448</v>
      </c>
      <c r="L1563" s="945" t="s">
        <v>82</v>
      </c>
      <c r="M1563" s="960" t="s">
        <v>456</v>
      </c>
      <c r="N1563" s="677">
        <f t="shared" ca="1" si="268"/>
        <v>0</v>
      </c>
      <c r="O1563" s="677">
        <f t="shared" ca="1" si="269"/>
        <v>0</v>
      </c>
      <c r="P1563" s="677">
        <f t="shared" ca="1" si="269"/>
        <v>0</v>
      </c>
      <c r="Q1563" s="677">
        <f t="shared" ca="1" si="269"/>
        <v>0</v>
      </c>
      <c r="R1563" s="677">
        <f t="shared" ca="1" si="269"/>
        <v>0</v>
      </c>
      <c r="S1563" s="677">
        <f t="shared" ca="1" si="269"/>
        <v>0</v>
      </c>
      <c r="T1563" s="677">
        <f t="shared" ca="1" si="269"/>
        <v>0</v>
      </c>
      <c r="U1563" s="677">
        <f t="shared" ca="1" si="269"/>
        <v>0</v>
      </c>
      <c r="V1563" s="677">
        <f t="shared" ca="1" si="269"/>
        <v>0</v>
      </c>
      <c r="W1563" s="677">
        <f t="shared" ca="1" si="262"/>
        <v>0</v>
      </c>
      <c r="X1563" s="677">
        <f t="shared" ca="1" si="269"/>
        <v>0</v>
      </c>
      <c r="Y1563" s="677">
        <f t="shared" ca="1" si="269"/>
        <v>0</v>
      </c>
      <c r="Z1563" s="677">
        <f t="shared" ca="1" si="269"/>
        <v>0</v>
      </c>
      <c r="AA1563" t="str">
        <f t="shared" si="265"/>
        <v>ASR_COMP</v>
      </c>
      <c r="AB1563" s="957">
        <f t="shared" si="266"/>
        <v>44682</v>
      </c>
      <c r="AC1563" t="str">
        <f t="shared" si="267"/>
        <v>Unaudited</v>
      </c>
    </row>
    <row r="1564" spans="1:29" x14ac:dyDescent="0.25">
      <c r="A1564" t="s">
        <v>423</v>
      </c>
      <c r="B1564" t="s">
        <v>1388</v>
      </c>
      <c r="C1564" t="s">
        <v>1389</v>
      </c>
      <c r="D1564">
        <v>1900</v>
      </c>
      <c r="E1564" s="957">
        <v>1</v>
      </c>
      <c r="F1564" t="s">
        <v>442</v>
      </c>
      <c r="G1564" s="957">
        <v>182</v>
      </c>
      <c r="H1564" t="s">
        <v>386</v>
      </c>
      <c r="I1564" s="937" t="s">
        <v>491</v>
      </c>
      <c r="J1564" s="937" t="s">
        <v>447</v>
      </c>
      <c r="K1564" s="937" t="s">
        <v>449</v>
      </c>
      <c r="L1564" s="937">
        <v>6.1</v>
      </c>
      <c r="M1564" s="962" t="s">
        <v>18</v>
      </c>
      <c r="N1564" s="677">
        <f t="shared" ca="1" si="268"/>
        <v>0</v>
      </c>
      <c r="O1564" s="677">
        <f t="shared" ca="1" si="269"/>
        <v>0</v>
      </c>
      <c r="P1564" s="677">
        <f t="shared" ca="1" si="269"/>
        <v>0</v>
      </c>
      <c r="Q1564" s="677">
        <f t="shared" ca="1" si="269"/>
        <v>0</v>
      </c>
      <c r="R1564" s="677">
        <f t="shared" ca="1" si="269"/>
        <v>0</v>
      </c>
      <c r="S1564" s="677">
        <f t="shared" ca="1" si="269"/>
        <v>0</v>
      </c>
      <c r="T1564" s="677">
        <f t="shared" ca="1" si="269"/>
        <v>0</v>
      </c>
      <c r="U1564" s="677">
        <f t="shared" ca="1" si="269"/>
        <v>0</v>
      </c>
      <c r="V1564" s="677">
        <f t="shared" ca="1" si="269"/>
        <v>0</v>
      </c>
      <c r="W1564" s="677">
        <f t="shared" ca="1" si="262"/>
        <v>0</v>
      </c>
      <c r="X1564" s="677">
        <f t="shared" ca="1" si="269"/>
        <v>0</v>
      </c>
      <c r="Y1564" s="677">
        <f t="shared" ca="1" si="269"/>
        <v>0</v>
      </c>
      <c r="Z1564" s="677">
        <f t="shared" ca="1" si="269"/>
        <v>0</v>
      </c>
      <c r="AA1564" t="str">
        <f t="shared" si="265"/>
        <v>ASR_COMP</v>
      </c>
      <c r="AB1564" s="957">
        <f t="shared" si="266"/>
        <v>44682</v>
      </c>
      <c r="AC1564" t="str">
        <f t="shared" si="267"/>
        <v>Unaudited</v>
      </c>
    </row>
    <row r="1565" spans="1:29" x14ac:dyDescent="0.25">
      <c r="A1565" t="s">
        <v>423</v>
      </c>
      <c r="B1565" t="s">
        <v>1388</v>
      </c>
      <c r="C1565" t="s">
        <v>1389</v>
      </c>
      <c r="D1565">
        <v>1900</v>
      </c>
      <c r="E1565" s="957">
        <v>1</v>
      </c>
      <c r="F1565" t="s">
        <v>442</v>
      </c>
      <c r="G1565" s="957">
        <v>182</v>
      </c>
      <c r="H1565" t="s">
        <v>386</v>
      </c>
      <c r="I1565" s="937" t="s">
        <v>491</v>
      </c>
      <c r="J1565" s="937" t="s">
        <v>447</v>
      </c>
      <c r="K1565" s="937" t="s">
        <v>449</v>
      </c>
      <c r="L1565" s="937">
        <v>6.2</v>
      </c>
      <c r="M1565" s="962" t="s">
        <v>19</v>
      </c>
      <c r="N1565" s="677">
        <f t="shared" ca="1" si="268"/>
        <v>0</v>
      </c>
      <c r="O1565" s="677">
        <f t="shared" ca="1" si="269"/>
        <v>0</v>
      </c>
      <c r="P1565" s="677">
        <f t="shared" ca="1" si="269"/>
        <v>0</v>
      </c>
      <c r="Q1565" s="677">
        <f t="shared" ca="1" si="269"/>
        <v>0</v>
      </c>
      <c r="R1565" s="677">
        <f t="shared" ca="1" si="269"/>
        <v>0</v>
      </c>
      <c r="S1565" s="677">
        <f t="shared" ca="1" si="269"/>
        <v>0</v>
      </c>
      <c r="T1565" s="677">
        <f t="shared" ca="1" si="269"/>
        <v>0</v>
      </c>
      <c r="U1565" s="677">
        <f t="shared" ca="1" si="269"/>
        <v>0</v>
      </c>
      <c r="V1565" s="677">
        <f t="shared" ca="1" si="269"/>
        <v>0</v>
      </c>
      <c r="W1565" s="677">
        <f t="shared" ca="1" si="262"/>
        <v>0</v>
      </c>
      <c r="X1565" s="677">
        <f t="shared" ca="1" si="269"/>
        <v>0</v>
      </c>
      <c r="Y1565" s="677">
        <f t="shared" ca="1" si="269"/>
        <v>0</v>
      </c>
      <c r="Z1565" s="677">
        <f t="shared" ca="1" si="269"/>
        <v>0</v>
      </c>
      <c r="AA1565" t="str">
        <f t="shared" si="265"/>
        <v>ASR_COMP</v>
      </c>
      <c r="AB1565" s="957">
        <f t="shared" si="266"/>
        <v>44682</v>
      </c>
      <c r="AC1565" t="str">
        <f t="shared" si="267"/>
        <v>Unaudited</v>
      </c>
    </row>
    <row r="1566" spans="1:29" x14ac:dyDescent="0.25">
      <c r="A1566" t="s">
        <v>423</v>
      </c>
      <c r="B1566" t="s">
        <v>1388</v>
      </c>
      <c r="C1566" t="s">
        <v>1389</v>
      </c>
      <c r="D1566">
        <v>1900</v>
      </c>
      <c r="E1566" s="957">
        <v>1</v>
      </c>
      <c r="F1566" t="s">
        <v>442</v>
      </c>
      <c r="G1566" s="957">
        <v>182</v>
      </c>
      <c r="H1566" t="s">
        <v>386</v>
      </c>
      <c r="I1566" s="937" t="s">
        <v>491</v>
      </c>
      <c r="J1566" s="937" t="s">
        <v>447</v>
      </c>
      <c r="K1566" s="937" t="s">
        <v>449</v>
      </c>
      <c r="L1566" s="937">
        <v>6.3</v>
      </c>
      <c r="M1566" s="962" t="s">
        <v>187</v>
      </c>
      <c r="N1566" s="677">
        <f t="shared" ca="1" si="268"/>
        <v>0</v>
      </c>
      <c r="O1566" s="677">
        <f t="shared" ca="1" si="269"/>
        <v>0</v>
      </c>
      <c r="P1566" s="677">
        <f t="shared" ca="1" si="269"/>
        <v>0</v>
      </c>
      <c r="Q1566" s="677">
        <f t="shared" ca="1" si="269"/>
        <v>0</v>
      </c>
      <c r="R1566" s="677">
        <f t="shared" ca="1" si="269"/>
        <v>0</v>
      </c>
      <c r="S1566" s="677">
        <f t="shared" ca="1" si="269"/>
        <v>0</v>
      </c>
      <c r="T1566" s="677">
        <f t="shared" ca="1" si="269"/>
        <v>0</v>
      </c>
      <c r="U1566" s="677">
        <f t="shared" ca="1" si="269"/>
        <v>0</v>
      </c>
      <c r="V1566" s="677">
        <f t="shared" ca="1" si="269"/>
        <v>0</v>
      </c>
      <c r="W1566" s="677">
        <f t="shared" ca="1" si="262"/>
        <v>0</v>
      </c>
      <c r="X1566" s="677">
        <f t="shared" ca="1" si="269"/>
        <v>0</v>
      </c>
      <c r="Y1566" s="677">
        <f t="shared" ca="1" si="269"/>
        <v>0</v>
      </c>
      <c r="Z1566" s="677">
        <f t="shared" ca="1" si="269"/>
        <v>0</v>
      </c>
      <c r="AA1566" t="str">
        <f t="shared" si="265"/>
        <v>ASR_COMP</v>
      </c>
      <c r="AB1566" s="957">
        <f t="shared" si="266"/>
        <v>44682</v>
      </c>
      <c r="AC1566" t="str">
        <f t="shared" si="267"/>
        <v>Unaudited</v>
      </c>
    </row>
    <row r="1567" spans="1:29" x14ac:dyDescent="0.25">
      <c r="A1567" t="s">
        <v>423</v>
      </c>
      <c r="B1567" t="s">
        <v>1388</v>
      </c>
      <c r="C1567" t="s">
        <v>1389</v>
      </c>
      <c r="D1567">
        <v>1900</v>
      </c>
      <c r="E1567" s="957">
        <v>1</v>
      </c>
      <c r="F1567" t="s">
        <v>442</v>
      </c>
      <c r="G1567" s="957">
        <v>182</v>
      </c>
      <c r="H1567" t="s">
        <v>386</v>
      </c>
      <c r="I1567" s="937" t="s">
        <v>491</v>
      </c>
      <c r="J1567" s="937" t="s">
        <v>447</v>
      </c>
      <c r="K1567" s="937" t="s">
        <v>449</v>
      </c>
      <c r="L1567" s="937" t="s">
        <v>87</v>
      </c>
      <c r="M1567" s="962" t="s">
        <v>457</v>
      </c>
      <c r="N1567" s="677">
        <f t="shared" ca="1" si="268"/>
        <v>0</v>
      </c>
      <c r="O1567" s="677">
        <f t="shared" ca="1" si="269"/>
        <v>0</v>
      </c>
      <c r="P1567" s="677">
        <f t="shared" ca="1" si="269"/>
        <v>0</v>
      </c>
      <c r="Q1567" s="677">
        <f t="shared" ca="1" si="269"/>
        <v>0</v>
      </c>
      <c r="R1567" s="677">
        <f t="shared" ca="1" si="269"/>
        <v>0</v>
      </c>
      <c r="S1567" s="677">
        <f t="shared" ca="1" si="269"/>
        <v>0</v>
      </c>
      <c r="T1567" s="677">
        <f t="shared" ca="1" si="269"/>
        <v>0</v>
      </c>
      <c r="U1567" s="677">
        <f t="shared" ca="1" si="269"/>
        <v>0</v>
      </c>
      <c r="V1567" s="677">
        <f t="shared" ca="1" si="269"/>
        <v>0</v>
      </c>
      <c r="W1567" s="677">
        <f t="shared" ca="1" si="262"/>
        <v>0</v>
      </c>
      <c r="X1567" s="677">
        <f t="shared" ca="1" si="269"/>
        <v>0</v>
      </c>
      <c r="Y1567" s="677">
        <f t="shared" ca="1" si="269"/>
        <v>0</v>
      </c>
      <c r="Z1567" s="677">
        <f t="shared" ca="1" si="269"/>
        <v>0</v>
      </c>
      <c r="AA1567" t="str">
        <f t="shared" si="265"/>
        <v>ASR_COMP</v>
      </c>
      <c r="AB1567" s="957">
        <f t="shared" si="266"/>
        <v>44682</v>
      </c>
      <c r="AC1567" t="str">
        <f t="shared" si="267"/>
        <v>Unaudited</v>
      </c>
    </row>
    <row r="1568" spans="1:29" x14ac:dyDescent="0.25">
      <c r="A1568" t="s">
        <v>423</v>
      </c>
      <c r="B1568" t="s">
        <v>1388</v>
      </c>
      <c r="C1568" t="s">
        <v>1389</v>
      </c>
      <c r="D1568">
        <v>1900</v>
      </c>
      <c r="E1568" s="957">
        <v>1</v>
      </c>
      <c r="F1568" t="s">
        <v>442</v>
      </c>
      <c r="G1568" s="957">
        <v>182</v>
      </c>
      <c r="H1568" t="s">
        <v>386</v>
      </c>
      <c r="I1568" s="937" t="s">
        <v>491</v>
      </c>
      <c r="J1568" s="937" t="s">
        <v>447</v>
      </c>
      <c r="K1568" s="937" t="s">
        <v>450</v>
      </c>
      <c r="L1568" s="945">
        <v>7.1</v>
      </c>
      <c r="M1568" s="960" t="s">
        <v>20</v>
      </c>
      <c r="N1568" s="677">
        <f t="shared" ca="1" si="268"/>
        <v>377000.16591610172</v>
      </c>
      <c r="O1568" s="677">
        <f t="shared" ca="1" si="269"/>
        <v>194670.75546534819</v>
      </c>
      <c r="P1568" s="677">
        <f t="shared" ca="1" si="269"/>
        <v>26403.348025187101</v>
      </c>
      <c r="Q1568" s="677">
        <f t="shared" ca="1" si="269"/>
        <v>43285.303298435865</v>
      </c>
      <c r="R1568" s="677">
        <f t="shared" ca="1" si="269"/>
        <v>29901.865553501753</v>
      </c>
      <c r="S1568" s="677">
        <f t="shared" ca="1" si="269"/>
        <v>13584.279656657205</v>
      </c>
      <c r="T1568" s="677">
        <f t="shared" ca="1" si="269"/>
        <v>17955.164586470717</v>
      </c>
      <c r="U1568" s="677">
        <f t="shared" ca="1" si="269"/>
        <v>289.80538871858613</v>
      </c>
      <c r="V1568" s="677">
        <f t="shared" ca="1" si="269"/>
        <v>5397.0281529850163</v>
      </c>
      <c r="W1568" s="677">
        <f t="shared" ca="1" si="262"/>
        <v>1107.6898825175851</v>
      </c>
      <c r="X1568" s="677">
        <f t="shared" ca="1" si="269"/>
        <v>31148.974267361747</v>
      </c>
      <c r="Y1568" s="677">
        <f t="shared" ca="1" si="269"/>
        <v>13255.951638917944</v>
      </c>
      <c r="Z1568" s="677">
        <f t="shared" ca="1" si="269"/>
        <v>0</v>
      </c>
      <c r="AA1568" t="str">
        <f t="shared" si="265"/>
        <v>ASR_COMP</v>
      </c>
      <c r="AB1568" s="957">
        <f t="shared" si="266"/>
        <v>44682</v>
      </c>
      <c r="AC1568" t="str">
        <f t="shared" si="267"/>
        <v>Unaudited</v>
      </c>
    </row>
    <row r="1569" spans="1:29" x14ac:dyDescent="0.25">
      <c r="A1569" t="s">
        <v>423</v>
      </c>
      <c r="B1569" t="s">
        <v>1388</v>
      </c>
      <c r="C1569" t="s">
        <v>1389</v>
      </c>
      <c r="D1569">
        <v>1900</v>
      </c>
      <c r="E1569" s="957">
        <v>1</v>
      </c>
      <c r="F1569" t="s">
        <v>442</v>
      </c>
      <c r="G1569" s="957">
        <v>182</v>
      </c>
      <c r="H1569" t="s">
        <v>386</v>
      </c>
      <c r="I1569" s="962" t="s">
        <v>491</v>
      </c>
      <c r="J1569" s="962" t="s">
        <v>447</v>
      </c>
      <c r="K1569" s="962" t="s">
        <v>450</v>
      </c>
      <c r="L1569" s="953">
        <v>7.2</v>
      </c>
      <c r="M1569" s="962" t="s">
        <v>21</v>
      </c>
      <c r="N1569" s="677">
        <f t="shared" ca="1" si="268"/>
        <v>0</v>
      </c>
      <c r="O1569" s="677">
        <f t="shared" ca="1" si="269"/>
        <v>0</v>
      </c>
      <c r="P1569" s="677">
        <f t="shared" ca="1" si="269"/>
        <v>0</v>
      </c>
      <c r="Q1569" s="677">
        <f t="shared" ca="1" si="269"/>
        <v>0</v>
      </c>
      <c r="R1569" s="677">
        <f t="shared" ca="1" si="269"/>
        <v>0</v>
      </c>
      <c r="S1569" s="677">
        <f t="shared" ca="1" si="269"/>
        <v>0</v>
      </c>
      <c r="T1569" s="677">
        <f t="shared" ca="1" si="269"/>
        <v>0</v>
      </c>
      <c r="U1569" s="677">
        <f t="shared" ca="1" si="269"/>
        <v>0</v>
      </c>
      <c r="V1569" s="677">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7">
        <f t="shared" ca="1" si="262"/>
        <v>0</v>
      </c>
      <c r="X1569" s="677">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7">
        <f t="shared" ca="1" si="271"/>
        <v>0</v>
      </c>
      <c r="Z1569" s="677">
        <f t="shared" ca="1" si="271"/>
        <v>0</v>
      </c>
      <c r="AA1569" t="str">
        <f t="shared" si="265"/>
        <v>ASR_COMP</v>
      </c>
      <c r="AB1569" s="957">
        <f t="shared" si="266"/>
        <v>44682</v>
      </c>
      <c r="AC1569" t="str">
        <f t="shared" si="267"/>
        <v>Unaudited</v>
      </c>
    </row>
    <row r="1570" spans="1:29" x14ac:dyDescent="0.25">
      <c r="A1570" t="s">
        <v>423</v>
      </c>
      <c r="B1570" t="s">
        <v>1388</v>
      </c>
      <c r="C1570" t="s">
        <v>1389</v>
      </c>
      <c r="D1570">
        <v>1900</v>
      </c>
      <c r="E1570" s="957">
        <v>1</v>
      </c>
      <c r="F1570" t="s">
        <v>442</v>
      </c>
      <c r="G1570" s="957">
        <v>182</v>
      </c>
      <c r="H1570" t="s">
        <v>386</v>
      </c>
      <c r="I1570" s="958" t="s">
        <v>491</v>
      </c>
      <c r="J1570" s="958" t="s">
        <v>447</v>
      </c>
      <c r="K1570" s="958" t="s">
        <v>450</v>
      </c>
      <c r="L1570" s="953">
        <v>7.3</v>
      </c>
      <c r="M1570" s="958" t="s">
        <v>158</v>
      </c>
      <c r="N1570" s="677">
        <f t="shared" ca="1" si="268"/>
        <v>231518.16796333293</v>
      </c>
      <c r="O1570" s="677">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185138.3237746029</v>
      </c>
      <c r="P1570" s="677">
        <f t="shared" ca="1" si="272"/>
        <v>18111.497963573274</v>
      </c>
      <c r="Q1570" s="677">
        <f t="shared" ca="1" si="272"/>
        <v>10001.148216931184</v>
      </c>
      <c r="R1570" s="677">
        <f t="shared" ca="1" si="272"/>
        <v>3745.4305580596006</v>
      </c>
      <c r="S1570" s="677">
        <f t="shared" ca="1" si="272"/>
        <v>6771.1331872963046</v>
      </c>
      <c r="T1570" s="677">
        <f t="shared" ca="1" si="272"/>
        <v>34.574860557696717</v>
      </c>
      <c r="U1570" s="677">
        <f t="shared" ca="1" si="272"/>
        <v>101.22362681475146</v>
      </c>
      <c r="V1570" s="677">
        <f t="shared" ca="1" si="270"/>
        <v>726.59514821338041</v>
      </c>
      <c r="W1570" s="677">
        <f t="shared" ca="1" si="262"/>
        <v>1608.8589413016671</v>
      </c>
      <c r="X1570" s="677">
        <f t="shared" ca="1" si="271"/>
        <v>3893.7074245242284</v>
      </c>
      <c r="Y1570" s="677">
        <f t="shared" ca="1" si="271"/>
        <v>1385.6742614579355</v>
      </c>
      <c r="Z1570" s="677">
        <f t="shared" ca="1" si="271"/>
        <v>0</v>
      </c>
      <c r="AA1570" t="str">
        <f t="shared" si="265"/>
        <v>ASR_COMP</v>
      </c>
      <c r="AB1570" s="957">
        <f t="shared" si="266"/>
        <v>44682</v>
      </c>
      <c r="AC1570" t="str">
        <f t="shared" si="267"/>
        <v>Unaudited</v>
      </c>
    </row>
    <row r="1571" spans="1:29" x14ac:dyDescent="0.25">
      <c r="A1571" t="s">
        <v>423</v>
      </c>
      <c r="B1571" t="s">
        <v>1388</v>
      </c>
      <c r="C1571" t="s">
        <v>1389</v>
      </c>
      <c r="D1571">
        <v>1900</v>
      </c>
      <c r="E1571" s="957">
        <v>1</v>
      </c>
      <c r="F1571" t="s">
        <v>442</v>
      </c>
      <c r="G1571" s="957">
        <v>182</v>
      </c>
      <c r="H1571" t="s">
        <v>386</v>
      </c>
      <c r="I1571" s="958" t="s">
        <v>491</v>
      </c>
      <c r="J1571" s="958" t="s">
        <v>447</v>
      </c>
      <c r="K1571" s="958" t="s">
        <v>450</v>
      </c>
      <c r="L1571" s="937" t="s">
        <v>91</v>
      </c>
      <c r="M1571" s="958" t="s">
        <v>458</v>
      </c>
      <c r="N1571" s="677">
        <f t="shared" ca="1" si="268"/>
        <v>0</v>
      </c>
      <c r="O1571" s="677">
        <f t="shared" ca="1" si="272"/>
        <v>0</v>
      </c>
      <c r="P1571" s="677">
        <f t="shared" ca="1" si="272"/>
        <v>0</v>
      </c>
      <c r="Q1571" s="677">
        <f t="shared" ca="1" si="272"/>
        <v>0</v>
      </c>
      <c r="R1571" s="677">
        <f t="shared" ca="1" si="272"/>
        <v>0</v>
      </c>
      <c r="S1571" s="677">
        <f t="shared" ca="1" si="272"/>
        <v>0</v>
      </c>
      <c r="T1571" s="677">
        <f t="shared" ca="1" si="272"/>
        <v>0</v>
      </c>
      <c r="U1571" s="677">
        <f t="shared" ca="1" si="272"/>
        <v>0</v>
      </c>
      <c r="V1571" s="677">
        <f t="shared" ca="1" si="270"/>
        <v>0</v>
      </c>
      <c r="W1571" s="677">
        <f t="shared" ca="1" si="262"/>
        <v>0</v>
      </c>
      <c r="X1571" s="677">
        <f t="shared" ca="1" si="271"/>
        <v>0</v>
      </c>
      <c r="Y1571" s="677">
        <f t="shared" ca="1" si="271"/>
        <v>0</v>
      </c>
      <c r="Z1571" s="677">
        <f t="shared" ca="1" si="271"/>
        <v>0</v>
      </c>
      <c r="AA1571" t="str">
        <f t="shared" si="265"/>
        <v>ASR_COMP</v>
      </c>
      <c r="AB1571" s="957">
        <f t="shared" si="266"/>
        <v>44682</v>
      </c>
      <c r="AC1571" t="str">
        <f t="shared" si="267"/>
        <v>Unaudited</v>
      </c>
    </row>
    <row r="1572" spans="1:29" x14ac:dyDescent="0.25">
      <c r="A1572" t="s">
        <v>423</v>
      </c>
      <c r="B1572" t="s">
        <v>1388</v>
      </c>
      <c r="C1572" t="s">
        <v>1389</v>
      </c>
      <c r="D1572">
        <v>1900</v>
      </c>
      <c r="E1572" s="957">
        <v>1</v>
      </c>
      <c r="F1572" t="s">
        <v>442</v>
      </c>
      <c r="G1572" s="957">
        <v>182</v>
      </c>
      <c r="H1572" t="s">
        <v>386</v>
      </c>
      <c r="I1572" s="958" t="s">
        <v>491</v>
      </c>
      <c r="J1572" s="958" t="s">
        <v>447</v>
      </c>
      <c r="K1572" s="958" t="s">
        <v>451</v>
      </c>
      <c r="L1572" s="937">
        <v>8.1</v>
      </c>
      <c r="M1572" s="958" t="s">
        <v>22</v>
      </c>
      <c r="N1572" s="677">
        <f t="shared" ca="1" si="268"/>
        <v>10514749.101963388</v>
      </c>
      <c r="O1572" s="677">
        <f t="shared" ca="1" si="272"/>
        <v>4777819.3353266437</v>
      </c>
      <c r="P1572" s="677">
        <f t="shared" ca="1" si="272"/>
        <v>642795.51198505529</v>
      </c>
      <c r="Q1572" s="677">
        <f t="shared" ca="1" si="272"/>
        <v>2334095.390271158</v>
      </c>
      <c r="R1572" s="677">
        <f t="shared" ca="1" si="272"/>
        <v>989194.28012243228</v>
      </c>
      <c r="S1572" s="677">
        <f t="shared" ca="1" si="272"/>
        <v>30061.408110620388</v>
      </c>
      <c r="T1572" s="677">
        <f t="shared" ca="1" si="272"/>
        <v>149922.41069465969</v>
      </c>
      <c r="U1572" s="677">
        <f t="shared" ca="1" si="272"/>
        <v>4713.4066226458272</v>
      </c>
      <c r="V1572" s="677">
        <f t="shared" ca="1" si="270"/>
        <v>872690.47892097058</v>
      </c>
      <c r="W1572" s="677">
        <f t="shared" ca="1" si="262"/>
        <v>109966.32639667916</v>
      </c>
      <c r="X1572" s="677">
        <f t="shared" ca="1" si="271"/>
        <v>1524.7081442852207</v>
      </c>
      <c r="Y1572" s="677">
        <f t="shared" ca="1" si="271"/>
        <v>601965.84536823886</v>
      </c>
      <c r="Z1572" s="677">
        <f t="shared" ca="1" si="271"/>
        <v>0</v>
      </c>
      <c r="AA1572" t="str">
        <f t="shared" si="265"/>
        <v>ASR_COMP</v>
      </c>
      <c r="AB1572" s="957">
        <f t="shared" si="266"/>
        <v>44682</v>
      </c>
      <c r="AC1572" t="str">
        <f t="shared" si="267"/>
        <v>Unaudited</v>
      </c>
    </row>
    <row r="1573" spans="1:29" x14ac:dyDescent="0.25">
      <c r="A1573" t="s">
        <v>423</v>
      </c>
      <c r="B1573" t="s">
        <v>1388</v>
      </c>
      <c r="C1573" t="s">
        <v>1389</v>
      </c>
      <c r="D1573">
        <v>1900</v>
      </c>
      <c r="E1573" s="957">
        <v>1</v>
      </c>
      <c r="F1573" t="s">
        <v>442</v>
      </c>
      <c r="G1573" s="957">
        <v>182</v>
      </c>
      <c r="H1573" t="s">
        <v>386</v>
      </c>
      <c r="I1573" s="965" t="s">
        <v>491</v>
      </c>
      <c r="J1573" s="965" t="s">
        <v>447</v>
      </c>
      <c r="K1573" s="965" t="s">
        <v>451</v>
      </c>
      <c r="L1573" s="945" t="s">
        <v>115</v>
      </c>
      <c r="M1573" s="965" t="s">
        <v>446</v>
      </c>
      <c r="N1573" s="677">
        <f t="shared" ca="1" si="268"/>
        <v>169580.4</v>
      </c>
      <c r="O1573" s="677">
        <f t="shared" ca="1" si="272"/>
        <v>42326.400000000001</v>
      </c>
      <c r="P1573" s="677">
        <f t="shared" ca="1" si="272"/>
        <v>0</v>
      </c>
      <c r="Q1573" s="677">
        <f t="shared" ca="1" si="272"/>
        <v>64128</v>
      </c>
      <c r="R1573" s="677">
        <f t="shared" ca="1" si="272"/>
        <v>0</v>
      </c>
      <c r="S1573" s="677">
        <f t="shared" ca="1" si="272"/>
        <v>0</v>
      </c>
      <c r="T1573" s="677">
        <f t="shared" ca="1" si="272"/>
        <v>63126</v>
      </c>
      <c r="U1573" s="677">
        <f t="shared" ca="1" si="272"/>
        <v>0</v>
      </c>
      <c r="V1573" s="677">
        <f t="shared" ca="1" si="270"/>
        <v>0</v>
      </c>
      <c r="W1573" s="677">
        <f t="shared" ca="1" si="262"/>
        <v>0</v>
      </c>
      <c r="X1573" s="677">
        <f t="shared" ca="1" si="271"/>
        <v>0</v>
      </c>
      <c r="Y1573" s="677">
        <f t="shared" ca="1" si="271"/>
        <v>0</v>
      </c>
      <c r="Z1573" s="677">
        <f t="shared" ca="1" si="271"/>
        <v>0</v>
      </c>
      <c r="AA1573" t="str">
        <f t="shared" si="265"/>
        <v>ASR_COMP</v>
      </c>
      <c r="AB1573" s="957">
        <f t="shared" si="266"/>
        <v>44682</v>
      </c>
      <c r="AC1573" t="str">
        <f t="shared" si="267"/>
        <v>Unaudited</v>
      </c>
    </row>
    <row r="1574" spans="1:29" x14ac:dyDescent="0.25">
      <c r="A1574" t="s">
        <v>423</v>
      </c>
      <c r="B1574" t="s">
        <v>1388</v>
      </c>
      <c r="C1574" t="s">
        <v>1389</v>
      </c>
      <c r="D1574">
        <v>1900</v>
      </c>
      <c r="E1574" s="957">
        <v>1</v>
      </c>
      <c r="F1574" t="s">
        <v>442</v>
      </c>
      <c r="G1574" s="957">
        <v>182</v>
      </c>
      <c r="H1574" t="s">
        <v>386</v>
      </c>
      <c r="I1574" s="937" t="s">
        <v>491</v>
      </c>
      <c r="J1574" s="937" t="s">
        <v>447</v>
      </c>
      <c r="K1574" s="937" t="s">
        <v>451</v>
      </c>
      <c r="L1574" s="937" t="s">
        <v>117</v>
      </c>
      <c r="M1574" s="958" t="s">
        <v>160</v>
      </c>
      <c r="N1574" s="677">
        <f t="shared" ca="1" si="268"/>
        <v>0</v>
      </c>
      <c r="O1574" s="677">
        <f t="shared" ca="1" si="272"/>
        <v>0</v>
      </c>
      <c r="P1574" s="677">
        <f t="shared" ca="1" si="272"/>
        <v>0</v>
      </c>
      <c r="Q1574" s="677">
        <f t="shared" ca="1" si="272"/>
        <v>0</v>
      </c>
      <c r="R1574" s="677">
        <f t="shared" ca="1" si="272"/>
        <v>0</v>
      </c>
      <c r="S1574" s="677">
        <f t="shared" ca="1" si="272"/>
        <v>0</v>
      </c>
      <c r="T1574" s="677">
        <f t="shared" ca="1" si="272"/>
        <v>0</v>
      </c>
      <c r="U1574" s="677">
        <f t="shared" ca="1" si="272"/>
        <v>0</v>
      </c>
      <c r="V1574" s="677">
        <f t="shared" ca="1" si="270"/>
        <v>0</v>
      </c>
      <c r="W1574" s="677">
        <f t="shared" ca="1" si="262"/>
        <v>0</v>
      </c>
      <c r="X1574" s="677">
        <f t="shared" ca="1" si="271"/>
        <v>0</v>
      </c>
      <c r="Y1574" s="677">
        <f t="shared" ca="1" si="271"/>
        <v>0</v>
      </c>
      <c r="Z1574" s="677">
        <f t="shared" ca="1" si="271"/>
        <v>0</v>
      </c>
      <c r="AA1574" t="str">
        <f t="shared" si="265"/>
        <v>ASR_COMP</v>
      </c>
      <c r="AB1574" s="957">
        <f t="shared" si="266"/>
        <v>44682</v>
      </c>
      <c r="AC1574" t="str">
        <f t="shared" si="267"/>
        <v>Unaudited</v>
      </c>
    </row>
    <row r="1575" spans="1:29" x14ac:dyDescent="0.25">
      <c r="A1575" t="s">
        <v>423</v>
      </c>
      <c r="B1575" t="s">
        <v>1388</v>
      </c>
      <c r="C1575" t="s">
        <v>1389</v>
      </c>
      <c r="D1575">
        <v>1900</v>
      </c>
      <c r="E1575" s="957">
        <v>1</v>
      </c>
      <c r="F1575" t="s">
        <v>442</v>
      </c>
      <c r="G1575" s="957">
        <v>182</v>
      </c>
      <c r="H1575" t="s">
        <v>386</v>
      </c>
      <c r="I1575" s="937" t="s">
        <v>491</v>
      </c>
      <c r="J1575" s="937" t="s">
        <v>447</v>
      </c>
      <c r="K1575" s="937" t="s">
        <v>451</v>
      </c>
      <c r="L1575" s="943" t="s">
        <v>118</v>
      </c>
      <c r="M1575" s="959" t="s">
        <v>116</v>
      </c>
      <c r="N1575" s="677">
        <f t="shared" ca="1" si="268"/>
        <v>-27321.135141079129</v>
      </c>
      <c r="O1575" s="677">
        <f t="shared" ca="1" si="272"/>
        <v>-10712.940581722467</v>
      </c>
      <c r="P1575" s="677">
        <f t="shared" ca="1" si="272"/>
        <v>-1441.2914433950609</v>
      </c>
      <c r="Q1575" s="677">
        <f t="shared" ca="1" si="272"/>
        <v>-6771.7425568727531</v>
      </c>
      <c r="R1575" s="677">
        <f t="shared" ca="1" si="272"/>
        <v>-2869.8779971207568</v>
      </c>
      <c r="S1575" s="677">
        <f t="shared" ca="1" si="272"/>
        <v>-768.4651490777884</v>
      </c>
      <c r="T1575" s="677">
        <f t="shared" ca="1" si="272"/>
        <v>0</v>
      </c>
      <c r="U1575" s="677">
        <f t="shared" ca="1" si="272"/>
        <v>-120.48965602699477</v>
      </c>
      <c r="V1575" s="677">
        <f t="shared" ca="1" si="270"/>
        <v>-2531.873924141662</v>
      </c>
      <c r="W1575" s="677">
        <f t="shared" ca="1" si="262"/>
        <v>-319.03736898980901</v>
      </c>
      <c r="X1575" s="677">
        <f t="shared" ca="1" si="271"/>
        <v>-38.976386837458755</v>
      </c>
      <c r="Y1575" s="677">
        <f t="shared" ca="1" si="271"/>
        <v>-1746.4400768943829</v>
      </c>
      <c r="Z1575" s="677">
        <f t="shared" ca="1" si="271"/>
        <v>0</v>
      </c>
      <c r="AA1575" t="str">
        <f t="shared" si="265"/>
        <v>ASR_COMP</v>
      </c>
      <c r="AB1575" s="957">
        <f t="shared" si="266"/>
        <v>44682</v>
      </c>
      <c r="AC1575" t="str">
        <f t="shared" si="267"/>
        <v>Unaudited</v>
      </c>
    </row>
    <row r="1576" spans="1:29" x14ac:dyDescent="0.25">
      <c r="A1576" t="s">
        <v>423</v>
      </c>
      <c r="B1576" t="s">
        <v>1388</v>
      </c>
      <c r="C1576" t="s">
        <v>1389</v>
      </c>
      <c r="D1576">
        <v>1900</v>
      </c>
      <c r="E1576" s="957">
        <v>1</v>
      </c>
      <c r="F1576" t="s">
        <v>442</v>
      </c>
      <c r="G1576" s="957">
        <v>182</v>
      </c>
      <c r="H1576" t="s">
        <v>386</v>
      </c>
      <c r="I1576" s="958" t="s">
        <v>491</v>
      </c>
      <c r="J1576" s="958" t="s">
        <v>447</v>
      </c>
      <c r="K1576" s="958" t="s">
        <v>451</v>
      </c>
      <c r="L1576" s="937" t="s">
        <v>119</v>
      </c>
      <c r="M1576" s="958" t="s">
        <v>161</v>
      </c>
      <c r="N1576" s="677">
        <f t="shared" ca="1" si="268"/>
        <v>0</v>
      </c>
      <c r="O1576" s="677">
        <f t="shared" ca="1" si="272"/>
        <v>0</v>
      </c>
      <c r="P1576" s="677">
        <f t="shared" ca="1" si="272"/>
        <v>0</v>
      </c>
      <c r="Q1576" s="677">
        <f t="shared" ca="1" si="272"/>
        <v>0</v>
      </c>
      <c r="R1576" s="677">
        <f t="shared" ca="1" si="272"/>
        <v>0</v>
      </c>
      <c r="S1576" s="677">
        <f t="shared" ca="1" si="272"/>
        <v>0</v>
      </c>
      <c r="T1576" s="677">
        <f t="shared" ca="1" si="272"/>
        <v>0</v>
      </c>
      <c r="U1576" s="677">
        <f t="shared" ca="1" si="272"/>
        <v>0</v>
      </c>
      <c r="V1576" s="677">
        <f t="shared" ca="1" si="270"/>
        <v>0</v>
      </c>
      <c r="W1576" s="677">
        <f t="shared" ca="1" si="262"/>
        <v>0</v>
      </c>
      <c r="X1576" s="677">
        <f t="shared" ca="1" si="271"/>
        <v>0</v>
      </c>
      <c r="Y1576" s="677">
        <f t="shared" ca="1" si="271"/>
        <v>0</v>
      </c>
      <c r="Z1576" s="677">
        <f t="shared" ca="1" si="271"/>
        <v>0</v>
      </c>
      <c r="AA1576" t="str">
        <f t="shared" si="265"/>
        <v>ASR_COMP</v>
      </c>
      <c r="AB1576" s="957">
        <f t="shared" si="266"/>
        <v>44682</v>
      </c>
      <c r="AC1576" t="str">
        <f t="shared" si="267"/>
        <v>Unaudited</v>
      </c>
    </row>
    <row r="1577" spans="1:29" x14ac:dyDescent="0.25">
      <c r="A1577" t="s">
        <v>423</v>
      </c>
      <c r="B1577" t="s">
        <v>1388</v>
      </c>
      <c r="C1577" t="s">
        <v>1389</v>
      </c>
      <c r="D1577">
        <v>1900</v>
      </c>
      <c r="E1577" s="957">
        <v>1</v>
      </c>
      <c r="F1577" t="s">
        <v>442</v>
      </c>
      <c r="G1577" s="957">
        <v>182</v>
      </c>
      <c r="H1577" t="s">
        <v>386</v>
      </c>
      <c r="I1577" s="937" t="s">
        <v>491</v>
      </c>
      <c r="J1577" s="937" t="s">
        <v>447</v>
      </c>
      <c r="K1577" s="937" t="s">
        <v>451</v>
      </c>
      <c r="L1577" s="937" t="s">
        <v>162</v>
      </c>
      <c r="M1577" s="958" t="s">
        <v>23</v>
      </c>
      <c r="N1577" s="677">
        <f t="shared" ca="1" si="268"/>
        <v>0</v>
      </c>
      <c r="O1577" s="677">
        <f t="shared" ca="1" si="272"/>
        <v>0</v>
      </c>
      <c r="P1577" s="677">
        <f t="shared" ca="1" si="272"/>
        <v>0</v>
      </c>
      <c r="Q1577" s="677">
        <f t="shared" ca="1" si="272"/>
        <v>0</v>
      </c>
      <c r="R1577" s="677">
        <f t="shared" ca="1" si="272"/>
        <v>0</v>
      </c>
      <c r="S1577" s="677">
        <f t="shared" ca="1" si="272"/>
        <v>0</v>
      </c>
      <c r="T1577" s="677">
        <f t="shared" ca="1" si="272"/>
        <v>0</v>
      </c>
      <c r="U1577" s="677">
        <f t="shared" ca="1" si="272"/>
        <v>0</v>
      </c>
      <c r="V1577" s="677">
        <f t="shared" ca="1" si="270"/>
        <v>0</v>
      </c>
      <c r="W1577" s="677">
        <f t="shared" ca="1" si="262"/>
        <v>0</v>
      </c>
      <c r="X1577" s="677">
        <f t="shared" ca="1" si="271"/>
        <v>0</v>
      </c>
      <c r="Y1577" s="677">
        <f t="shared" ca="1" si="271"/>
        <v>0</v>
      </c>
      <c r="Z1577" s="677">
        <f t="shared" ca="1" si="271"/>
        <v>0</v>
      </c>
      <c r="AA1577" t="str">
        <f t="shared" si="265"/>
        <v>ASR_COMP</v>
      </c>
      <c r="AB1577" s="957">
        <f t="shared" si="266"/>
        <v>44682</v>
      </c>
      <c r="AC1577" t="str">
        <f t="shared" si="267"/>
        <v>Unaudited</v>
      </c>
    </row>
    <row r="1578" spans="1:29" x14ac:dyDescent="0.25">
      <c r="A1578" t="s">
        <v>423</v>
      </c>
      <c r="B1578" t="s">
        <v>1388</v>
      </c>
      <c r="C1578" t="s">
        <v>1389</v>
      </c>
      <c r="D1578">
        <v>1900</v>
      </c>
      <c r="E1578" s="957">
        <v>1</v>
      </c>
      <c r="F1578" t="s">
        <v>442</v>
      </c>
      <c r="G1578" s="957">
        <v>182</v>
      </c>
      <c r="H1578" t="s">
        <v>386</v>
      </c>
      <c r="I1578" s="937" t="s">
        <v>491</v>
      </c>
      <c r="J1578" s="937" t="s">
        <v>447</v>
      </c>
      <c r="K1578" s="937" t="s">
        <v>451</v>
      </c>
      <c r="L1578" s="937" t="s">
        <v>445</v>
      </c>
      <c r="M1578" s="958" t="s">
        <v>459</v>
      </c>
      <c r="N1578" s="677">
        <f t="shared" ca="1" si="268"/>
        <v>0</v>
      </c>
      <c r="O1578" s="677">
        <f t="shared" ca="1" si="272"/>
        <v>0</v>
      </c>
      <c r="P1578" s="677">
        <f t="shared" ca="1" si="272"/>
        <v>0</v>
      </c>
      <c r="Q1578" s="677">
        <f t="shared" ca="1" si="272"/>
        <v>0</v>
      </c>
      <c r="R1578" s="677">
        <f t="shared" ca="1" si="272"/>
        <v>0</v>
      </c>
      <c r="S1578" s="677">
        <f t="shared" ca="1" si="272"/>
        <v>0</v>
      </c>
      <c r="T1578" s="677">
        <f t="shared" ca="1" si="272"/>
        <v>0</v>
      </c>
      <c r="U1578" s="677">
        <f t="shared" ca="1" si="272"/>
        <v>0</v>
      </c>
      <c r="V1578" s="677">
        <f t="shared" ca="1" si="270"/>
        <v>0</v>
      </c>
      <c r="W1578" s="677">
        <f t="shared" ca="1" si="262"/>
        <v>0</v>
      </c>
      <c r="X1578" s="677">
        <f t="shared" ca="1" si="271"/>
        <v>0</v>
      </c>
      <c r="Y1578" s="677">
        <f t="shared" ca="1" si="271"/>
        <v>0</v>
      </c>
      <c r="Z1578" s="677">
        <f t="shared" ca="1" si="271"/>
        <v>0</v>
      </c>
      <c r="AA1578" t="str">
        <f t="shared" si="265"/>
        <v>ASR_COMP</v>
      </c>
      <c r="AB1578" s="957">
        <f t="shared" si="266"/>
        <v>44682</v>
      </c>
      <c r="AC1578" t="str">
        <f t="shared" si="267"/>
        <v>Unaudited</v>
      </c>
    </row>
    <row r="1579" spans="1:29" ht="30" x14ac:dyDescent="0.25">
      <c r="A1579" t="s">
        <v>423</v>
      </c>
      <c r="B1579" t="s">
        <v>1388</v>
      </c>
      <c r="C1579" t="s">
        <v>1389</v>
      </c>
      <c r="D1579">
        <v>1900</v>
      </c>
      <c r="E1579" s="957">
        <v>1</v>
      </c>
      <c r="F1579" t="s">
        <v>442</v>
      </c>
      <c r="G1579" s="957">
        <v>182</v>
      </c>
      <c r="H1579" t="s">
        <v>386</v>
      </c>
      <c r="I1579" s="958" t="s">
        <v>491</v>
      </c>
      <c r="J1579" s="958" t="s">
        <v>447</v>
      </c>
      <c r="K1579" s="958" t="s">
        <v>452</v>
      </c>
      <c r="L1579" s="937">
        <v>9.1</v>
      </c>
      <c r="M1579" s="958" t="s">
        <v>188</v>
      </c>
      <c r="N1579" s="677">
        <f t="shared" ca="1" si="268"/>
        <v>757621.36021833145</v>
      </c>
      <c r="O1579" s="677">
        <f t="shared" ca="1" si="272"/>
        <v>177526.31045956179</v>
      </c>
      <c r="P1579" s="677">
        <f t="shared" ca="1" si="272"/>
        <v>2909.6452862192091</v>
      </c>
      <c r="Q1579" s="677">
        <f t="shared" ca="1" si="272"/>
        <v>49059.569963114722</v>
      </c>
      <c r="R1579" s="677">
        <f t="shared" ca="1" si="272"/>
        <v>54920.195089260495</v>
      </c>
      <c r="S1579" s="677">
        <f t="shared" ca="1" si="272"/>
        <v>19693.975500658642</v>
      </c>
      <c r="T1579" s="677">
        <f t="shared" ca="1" si="272"/>
        <v>1652.6522128042984</v>
      </c>
      <c r="U1579" s="677">
        <f t="shared" ca="1" si="272"/>
        <v>17.134508793971591</v>
      </c>
      <c r="V1579" s="677">
        <f t="shared" ca="1" si="270"/>
        <v>676.80524675850643</v>
      </c>
      <c r="W1579" s="677">
        <f t="shared" ca="1" si="262"/>
        <v>451165.07195115974</v>
      </c>
      <c r="X1579" s="677">
        <f t="shared" ca="1" si="271"/>
        <v>0</v>
      </c>
      <c r="Y1579" s="677">
        <f t="shared" ca="1" si="271"/>
        <v>0</v>
      </c>
      <c r="Z1579" s="677">
        <f t="shared" ca="1" si="271"/>
        <v>0</v>
      </c>
      <c r="AA1579" t="str">
        <f t="shared" si="265"/>
        <v>ASR_COMP</v>
      </c>
      <c r="AB1579" s="957">
        <f t="shared" si="266"/>
        <v>44682</v>
      </c>
      <c r="AC1579" t="str">
        <f t="shared" si="267"/>
        <v>Unaudited</v>
      </c>
    </row>
    <row r="1580" spans="1:29" x14ac:dyDescent="0.25">
      <c r="A1580" t="s">
        <v>423</v>
      </c>
      <c r="B1580" t="s">
        <v>1388</v>
      </c>
      <c r="C1580" t="s">
        <v>1389</v>
      </c>
      <c r="D1580">
        <v>1900</v>
      </c>
      <c r="E1580" s="957">
        <v>1</v>
      </c>
      <c r="F1580" t="s">
        <v>442</v>
      </c>
      <c r="G1580" s="957">
        <v>182</v>
      </c>
      <c r="H1580" t="s">
        <v>386</v>
      </c>
      <c r="I1580" s="958" t="s">
        <v>491</v>
      </c>
      <c r="J1580" s="958" t="s">
        <v>447</v>
      </c>
      <c r="K1580" s="958" t="s">
        <v>452</v>
      </c>
      <c r="L1580" s="953" t="s">
        <v>109</v>
      </c>
      <c r="M1580" s="958" t="s">
        <v>189</v>
      </c>
      <c r="N1580" s="677">
        <f t="shared" ca="1" si="268"/>
        <v>306185.73164155358</v>
      </c>
      <c r="O1580" s="677">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10894.183744041207</v>
      </c>
      <c r="P1580" s="677">
        <f t="shared" ca="1" si="273"/>
        <v>648.42995104687361</v>
      </c>
      <c r="Q1580" s="677">
        <f t="shared" ca="1" si="273"/>
        <v>201526.76010201589</v>
      </c>
      <c r="R1580" s="677">
        <f t="shared" ca="1" si="273"/>
        <v>5344.352112546223</v>
      </c>
      <c r="S1580" s="677">
        <f t="shared" ca="1" si="273"/>
        <v>73925.661315735735</v>
      </c>
      <c r="T1580" s="677">
        <f t="shared" ca="1" si="273"/>
        <v>184.56258910682021</v>
      </c>
      <c r="U1580" s="677">
        <f t="shared" ca="1" si="273"/>
        <v>3.8185165563339978</v>
      </c>
      <c r="V1580" s="677">
        <f t="shared" ca="1" si="270"/>
        <v>150.82965442641324</v>
      </c>
      <c r="W1580" s="677">
        <f t="shared" ca="1" si="262"/>
        <v>13507.133656078022</v>
      </c>
      <c r="X1580" s="677">
        <f t="shared" ca="1" si="271"/>
        <v>0</v>
      </c>
      <c r="Y1580" s="677">
        <f t="shared" ca="1" si="271"/>
        <v>0</v>
      </c>
      <c r="Z1580" s="677">
        <f t="shared" ca="1" si="271"/>
        <v>0</v>
      </c>
      <c r="AA1580" t="str">
        <f t="shared" si="265"/>
        <v>ASR_COMP</v>
      </c>
      <c r="AB1580" s="957">
        <f t="shared" si="266"/>
        <v>44682</v>
      </c>
      <c r="AC1580" t="str">
        <f t="shared" si="267"/>
        <v>Unaudited</v>
      </c>
    </row>
    <row r="1581" spans="1:29" x14ac:dyDescent="0.25">
      <c r="A1581" t="s">
        <v>423</v>
      </c>
      <c r="B1581" t="s">
        <v>1388</v>
      </c>
      <c r="C1581" t="s">
        <v>1389</v>
      </c>
      <c r="D1581">
        <v>1900</v>
      </c>
      <c r="E1581" s="957">
        <v>1</v>
      </c>
      <c r="F1581" t="s">
        <v>442</v>
      </c>
      <c r="G1581" s="957">
        <v>182</v>
      </c>
      <c r="H1581" t="s">
        <v>386</v>
      </c>
      <c r="I1581" s="937" t="s">
        <v>491</v>
      </c>
      <c r="J1581" s="937" t="s">
        <v>447</v>
      </c>
      <c r="K1581" s="937" t="s">
        <v>452</v>
      </c>
      <c r="L1581" s="937" t="s">
        <v>1324</v>
      </c>
      <c r="M1581" s="958" t="s">
        <v>1325</v>
      </c>
      <c r="N1581" s="677">
        <f t="shared" ca="1" si="268"/>
        <v>168955.43873728139</v>
      </c>
      <c r="O1581" s="677">
        <f t="shared" ca="1" si="273"/>
        <v>7008.7823235341057</v>
      </c>
      <c r="P1581" s="677">
        <f t="shared" ca="1" si="273"/>
        <v>685.64705670749822</v>
      </c>
      <c r="Q1581" s="677">
        <f t="shared" ca="1" si="273"/>
        <v>52146.788219854039</v>
      </c>
      <c r="R1581" s="677">
        <f t="shared" ca="1" si="273"/>
        <v>15280.746834239322</v>
      </c>
      <c r="S1581" s="677">
        <f t="shared" ca="1" si="273"/>
        <v>93121.651980702562</v>
      </c>
      <c r="T1581" s="677">
        <f t="shared" ca="1" si="273"/>
        <v>195.15569229197897</v>
      </c>
      <c r="U1581" s="677">
        <f t="shared" ca="1" si="273"/>
        <v>4.0376830737264893</v>
      </c>
      <c r="V1581" s="677">
        <f t="shared" ca="1" si="270"/>
        <v>159.4866314468</v>
      </c>
      <c r="W1581" s="677">
        <f t="shared" ca="1" si="262"/>
        <v>353.1423154313635</v>
      </c>
      <c r="X1581" s="677">
        <f t="shared" ca="1" si="271"/>
        <v>0</v>
      </c>
      <c r="Y1581" s="677">
        <f t="shared" ca="1" si="271"/>
        <v>0</v>
      </c>
      <c r="Z1581" s="677">
        <f t="shared" ca="1" si="271"/>
        <v>0</v>
      </c>
      <c r="AA1581" t="str">
        <f t="shared" si="265"/>
        <v>ASR_COMP</v>
      </c>
      <c r="AB1581" s="957">
        <f t="shared" si="266"/>
        <v>44682</v>
      </c>
      <c r="AC1581" t="str">
        <f t="shared" si="267"/>
        <v>Unaudited</v>
      </c>
    </row>
    <row r="1582" spans="1:29" x14ac:dyDescent="0.25">
      <c r="A1582" t="s">
        <v>423</v>
      </c>
      <c r="B1582" t="s">
        <v>1388</v>
      </c>
      <c r="C1582" t="s">
        <v>1389</v>
      </c>
      <c r="D1582">
        <v>1900</v>
      </c>
      <c r="E1582" s="957">
        <v>1</v>
      </c>
      <c r="F1582" t="s">
        <v>442</v>
      </c>
      <c r="G1582" s="957">
        <v>182</v>
      </c>
      <c r="H1582" t="s">
        <v>386</v>
      </c>
      <c r="I1582" s="937" t="s">
        <v>491</v>
      </c>
      <c r="J1582" s="937" t="s">
        <v>447</v>
      </c>
      <c r="K1582" s="937" t="s">
        <v>452</v>
      </c>
      <c r="L1582" s="937" t="s">
        <v>110</v>
      </c>
      <c r="M1582" s="958" t="s">
        <v>190</v>
      </c>
      <c r="N1582" s="677">
        <f t="shared" ca="1" si="268"/>
        <v>736058.99894042674</v>
      </c>
      <c r="O1582" s="677">
        <f t="shared" ca="1" si="273"/>
        <v>257435.71990187376</v>
      </c>
      <c r="P1582" s="677">
        <f t="shared" ca="1" si="273"/>
        <v>30571.794538203016</v>
      </c>
      <c r="Q1582" s="677">
        <f t="shared" ca="1" si="273"/>
        <v>241703.62136916662</v>
      </c>
      <c r="R1582" s="677">
        <f t="shared" ca="1" si="273"/>
        <v>84926.551694811293</v>
      </c>
      <c r="S1582" s="677">
        <f t="shared" ca="1" si="273"/>
        <v>10746.652218453408</v>
      </c>
      <c r="T1582" s="677">
        <f t="shared" ca="1" si="273"/>
        <v>14895.94840975728</v>
      </c>
      <c r="U1582" s="677">
        <f t="shared" ca="1" si="273"/>
        <v>140.63164592552542</v>
      </c>
      <c r="V1582" s="677">
        <f t="shared" ca="1" si="270"/>
        <v>16022.026004272982</v>
      </c>
      <c r="W1582" s="677">
        <f t="shared" ca="1" si="262"/>
        <v>79616.05315796283</v>
      </c>
      <c r="X1582" s="677">
        <f t="shared" ca="1" si="271"/>
        <v>0</v>
      </c>
      <c r="Y1582" s="677">
        <f t="shared" ca="1" si="271"/>
        <v>0</v>
      </c>
      <c r="Z1582" s="677">
        <f t="shared" ca="1" si="271"/>
        <v>0</v>
      </c>
      <c r="AA1582" t="str">
        <f t="shared" si="265"/>
        <v>ASR_COMP</v>
      </c>
      <c r="AB1582" s="957">
        <f t="shared" si="266"/>
        <v>44682</v>
      </c>
      <c r="AC1582" t="str">
        <f t="shared" si="267"/>
        <v>Unaudited</v>
      </c>
    </row>
    <row r="1583" spans="1:29" x14ac:dyDescent="0.25">
      <c r="A1583" t="s">
        <v>423</v>
      </c>
      <c r="B1583" t="s">
        <v>1388</v>
      </c>
      <c r="C1583" t="s">
        <v>1389</v>
      </c>
      <c r="D1583">
        <v>1900</v>
      </c>
      <c r="E1583" s="957">
        <v>1</v>
      </c>
      <c r="F1583" t="s">
        <v>442</v>
      </c>
      <c r="G1583" s="957">
        <v>182</v>
      </c>
      <c r="H1583" t="s">
        <v>386</v>
      </c>
      <c r="I1583" s="937" t="s">
        <v>491</v>
      </c>
      <c r="J1583" s="937" t="s">
        <v>447</v>
      </c>
      <c r="K1583" s="937" t="s">
        <v>452</v>
      </c>
      <c r="L1583" s="937" t="s">
        <v>111</v>
      </c>
      <c r="M1583" s="958" t="s">
        <v>163</v>
      </c>
      <c r="N1583" s="677">
        <f t="shared" ca="1" si="268"/>
        <v>2683521.9707822734</v>
      </c>
      <c r="O1583" s="677">
        <f t="shared" ca="1" si="273"/>
        <v>1517914.1103054981</v>
      </c>
      <c r="P1583" s="677">
        <f t="shared" ca="1" si="273"/>
        <v>133488.8538041148</v>
      </c>
      <c r="Q1583" s="677">
        <f t="shared" ca="1" si="273"/>
        <v>457437.162669871</v>
      </c>
      <c r="R1583" s="677">
        <f t="shared" ca="1" si="273"/>
        <v>123738.98481141397</v>
      </c>
      <c r="S1583" s="677">
        <f t="shared" ca="1" si="273"/>
        <v>125309.20263973063</v>
      </c>
      <c r="T1583" s="677">
        <f t="shared" ca="1" si="273"/>
        <v>22462.88067041507</v>
      </c>
      <c r="U1583" s="677">
        <f t="shared" ca="1" si="273"/>
        <v>2954.5613699582723</v>
      </c>
      <c r="V1583" s="677">
        <f t="shared" ca="1" si="270"/>
        <v>52068.909065043423</v>
      </c>
      <c r="W1583" s="677">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11686.679064552183</v>
      </c>
      <c r="X1583" s="677">
        <f t="shared" ca="1" si="271"/>
        <v>107668.77267632142</v>
      </c>
      <c r="Y1583" s="677">
        <f t="shared" ca="1" si="271"/>
        <v>128791.85370535441</v>
      </c>
      <c r="Z1583" s="677">
        <f t="shared" ca="1" si="271"/>
        <v>0</v>
      </c>
      <c r="AA1583" t="str">
        <f t="shared" si="265"/>
        <v>ASR_COMP</v>
      </c>
      <c r="AB1583" s="957">
        <f t="shared" si="266"/>
        <v>44682</v>
      </c>
      <c r="AC1583" t="str">
        <f t="shared" si="267"/>
        <v>Unaudited</v>
      </c>
    </row>
    <row r="1584" spans="1:29" x14ac:dyDescent="0.25">
      <c r="A1584" t="s">
        <v>423</v>
      </c>
      <c r="B1584" t="s">
        <v>1388</v>
      </c>
      <c r="C1584" t="s">
        <v>1389</v>
      </c>
      <c r="D1584">
        <v>1900</v>
      </c>
      <c r="E1584" s="957">
        <v>1</v>
      </c>
      <c r="F1584" t="s">
        <v>442</v>
      </c>
      <c r="G1584" s="957">
        <v>182</v>
      </c>
      <c r="H1584" t="s">
        <v>386</v>
      </c>
      <c r="I1584" s="937" t="s">
        <v>491</v>
      </c>
      <c r="J1584" s="937" t="s">
        <v>447</v>
      </c>
      <c r="K1584" s="937" t="s">
        <v>452</v>
      </c>
      <c r="L1584" s="953" t="s">
        <v>112</v>
      </c>
      <c r="M1584" s="958" t="s">
        <v>137</v>
      </c>
      <c r="N1584" s="677">
        <f t="shared" ca="1" si="268"/>
        <v>0</v>
      </c>
      <c r="O1584" s="677">
        <f t="shared" ca="1" si="273"/>
        <v>0</v>
      </c>
      <c r="P1584" s="677">
        <f t="shared" ca="1" si="273"/>
        <v>0</v>
      </c>
      <c r="Q1584" s="677">
        <f t="shared" ca="1" si="273"/>
        <v>0</v>
      </c>
      <c r="R1584" s="677">
        <f t="shared" ca="1" si="273"/>
        <v>0</v>
      </c>
      <c r="S1584" s="677">
        <f t="shared" ca="1" si="273"/>
        <v>0</v>
      </c>
      <c r="T1584" s="677">
        <f t="shared" ca="1" si="273"/>
        <v>0</v>
      </c>
      <c r="U1584" s="677">
        <f t="shared" ca="1" si="273"/>
        <v>0</v>
      </c>
      <c r="V1584" s="677">
        <f t="shared" ca="1" si="270"/>
        <v>0</v>
      </c>
      <c r="W1584" s="677">
        <f t="shared" ca="1" si="274"/>
        <v>0</v>
      </c>
      <c r="X1584" s="677">
        <f t="shared" ca="1" si="271"/>
        <v>0</v>
      </c>
      <c r="Y1584" s="677">
        <f t="shared" ca="1" si="271"/>
        <v>0</v>
      </c>
      <c r="Z1584" s="677">
        <f t="shared" ca="1" si="271"/>
        <v>0</v>
      </c>
      <c r="AA1584" t="str">
        <f t="shared" si="265"/>
        <v>ASR_COMP</v>
      </c>
      <c r="AB1584" s="957">
        <f t="shared" si="266"/>
        <v>44682</v>
      </c>
      <c r="AC1584" t="str">
        <f t="shared" si="267"/>
        <v>Unaudited</v>
      </c>
    </row>
    <row r="1585" spans="1:29" x14ac:dyDescent="0.25">
      <c r="A1585" t="s">
        <v>423</v>
      </c>
      <c r="B1585" t="s">
        <v>1388</v>
      </c>
      <c r="C1585" t="s">
        <v>1389</v>
      </c>
      <c r="D1585">
        <v>1900</v>
      </c>
      <c r="E1585" s="957">
        <v>1</v>
      </c>
      <c r="F1585" t="s">
        <v>442</v>
      </c>
      <c r="G1585" s="957">
        <v>182</v>
      </c>
      <c r="H1585" t="s">
        <v>386</v>
      </c>
      <c r="I1585" s="937" t="s">
        <v>491</v>
      </c>
      <c r="J1585" s="937" t="s">
        <v>447</v>
      </c>
      <c r="K1585" s="937" t="s">
        <v>452</v>
      </c>
      <c r="L1585" s="953" t="s">
        <v>113</v>
      </c>
      <c r="M1585" s="958" t="s">
        <v>165</v>
      </c>
      <c r="N1585" s="677">
        <f t="shared" ca="1" si="268"/>
        <v>-390047.42318139295</v>
      </c>
      <c r="O1585" s="677">
        <f t="shared" ca="1" si="273"/>
        <v>-140367.64444302599</v>
      </c>
      <c r="P1585" s="677">
        <f t="shared" ca="1" si="273"/>
        <v>-14097.250341233441</v>
      </c>
      <c r="Q1585" s="677">
        <f t="shared" ca="1" si="273"/>
        <v>-75246.621185723256</v>
      </c>
      <c r="R1585" s="677">
        <f t="shared" ca="1" si="273"/>
        <v>-19884.569223746581</v>
      </c>
      <c r="S1585" s="677">
        <f t="shared" ca="1" si="273"/>
        <v>-31001.62514913562</v>
      </c>
      <c r="T1585" s="677">
        <f t="shared" ca="1" si="273"/>
        <v>-3829.5254163560326</v>
      </c>
      <c r="U1585" s="677">
        <f t="shared" ca="1" si="273"/>
        <v>-450.8692823470094</v>
      </c>
      <c r="V1585" s="677">
        <f t="shared" ca="1" si="270"/>
        <v>-4745.1117307951672</v>
      </c>
      <c r="W1585" s="677">
        <f t="shared" ca="1" si="274"/>
        <v>-70434.682055137411</v>
      </c>
      <c r="X1585" s="677">
        <f t="shared" ca="1" si="271"/>
        <v>-17551.908962474088</v>
      </c>
      <c r="Y1585" s="677">
        <f t="shared" ca="1" si="271"/>
        <v>-12437.615391418323</v>
      </c>
      <c r="Z1585" s="677">
        <f t="shared" ca="1" si="271"/>
        <v>0</v>
      </c>
      <c r="AA1585" t="str">
        <f t="shared" si="265"/>
        <v>ASR_COMP</v>
      </c>
      <c r="AB1585" s="957">
        <f t="shared" si="266"/>
        <v>44682</v>
      </c>
      <c r="AC1585" t="str">
        <f t="shared" si="267"/>
        <v>Unaudited</v>
      </c>
    </row>
    <row r="1586" spans="1:29" x14ac:dyDescent="0.25">
      <c r="A1586" t="s">
        <v>423</v>
      </c>
      <c r="B1586" t="s">
        <v>1388</v>
      </c>
      <c r="C1586" t="s">
        <v>1389</v>
      </c>
      <c r="D1586">
        <v>1900</v>
      </c>
      <c r="E1586" s="957">
        <v>1</v>
      </c>
      <c r="F1586" t="s">
        <v>442</v>
      </c>
      <c r="G1586" s="957">
        <v>182</v>
      </c>
      <c r="H1586" t="s">
        <v>386</v>
      </c>
      <c r="I1586" s="937" t="s">
        <v>491</v>
      </c>
      <c r="J1586" s="937" t="s">
        <v>447</v>
      </c>
      <c r="K1586" s="937" t="s">
        <v>452</v>
      </c>
      <c r="L1586" s="937" t="s">
        <v>114</v>
      </c>
      <c r="M1586" s="958" t="s">
        <v>466</v>
      </c>
      <c r="N1586" s="677">
        <f t="shared" ca="1" si="268"/>
        <v>0</v>
      </c>
      <c r="O1586" s="677">
        <f t="shared" ca="1" si="273"/>
        <v>0</v>
      </c>
      <c r="P1586" s="677">
        <f t="shared" ca="1" si="273"/>
        <v>0</v>
      </c>
      <c r="Q1586" s="677">
        <f t="shared" ca="1" si="273"/>
        <v>0</v>
      </c>
      <c r="R1586" s="677">
        <f t="shared" ca="1" si="273"/>
        <v>0</v>
      </c>
      <c r="S1586" s="677">
        <f t="shared" ca="1" si="273"/>
        <v>0</v>
      </c>
      <c r="T1586" s="677">
        <f t="shared" ca="1" si="273"/>
        <v>0</v>
      </c>
      <c r="U1586" s="677">
        <f t="shared" ca="1" si="273"/>
        <v>0</v>
      </c>
      <c r="V1586" s="677">
        <f t="shared" ca="1" si="270"/>
        <v>0</v>
      </c>
      <c r="W1586" s="677">
        <f t="shared" ca="1" si="274"/>
        <v>0</v>
      </c>
      <c r="X1586" s="677">
        <f t="shared" ca="1" si="271"/>
        <v>0</v>
      </c>
      <c r="Y1586" s="677">
        <f t="shared" ca="1" si="271"/>
        <v>0</v>
      </c>
      <c r="Z1586" s="677">
        <f t="shared" ca="1" si="271"/>
        <v>0</v>
      </c>
      <c r="AA1586" t="str">
        <f t="shared" si="265"/>
        <v>ASR_COMP</v>
      </c>
      <c r="AB1586" s="957">
        <f t="shared" si="266"/>
        <v>44682</v>
      </c>
      <c r="AC1586" t="str">
        <f t="shared" si="267"/>
        <v>Unaudited</v>
      </c>
    </row>
    <row r="1587" spans="1:29" x14ac:dyDescent="0.25">
      <c r="A1587" t="s">
        <v>423</v>
      </c>
      <c r="B1587" t="s">
        <v>1388</v>
      </c>
      <c r="C1587" t="s">
        <v>1389</v>
      </c>
      <c r="D1587">
        <v>1900</v>
      </c>
      <c r="E1587" s="957">
        <v>1</v>
      </c>
      <c r="F1587" t="s">
        <v>442</v>
      </c>
      <c r="G1587" s="957">
        <v>182</v>
      </c>
      <c r="H1587" t="s">
        <v>386</v>
      </c>
      <c r="I1587" s="958" t="s">
        <v>491</v>
      </c>
      <c r="J1587" s="958" t="s">
        <v>447</v>
      </c>
      <c r="K1587" s="958" t="s">
        <v>6</v>
      </c>
      <c r="L1587" s="937" t="s">
        <v>120</v>
      </c>
      <c r="M1587" s="958" t="s">
        <v>191</v>
      </c>
      <c r="N1587" s="677">
        <f t="shared" ca="1" si="268"/>
        <v>443808.37802918063</v>
      </c>
      <c r="O1587" s="677">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248903.9720813164</v>
      </c>
      <c r="P1587" s="677">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32940.132255490862</v>
      </c>
      <c r="Q1587" s="677">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54866.67529525076</v>
      </c>
      <c r="R1587" s="677">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27907.871548039788</v>
      </c>
      <c r="S1587" s="677">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41392.152738304576</v>
      </c>
      <c r="T1587" s="677">
        <f t="shared" ca="1" si="275"/>
        <v>176.51</v>
      </c>
      <c r="U1587" s="677">
        <f t="shared" ca="1" si="275"/>
        <v>3960.845672176576</v>
      </c>
      <c r="V1587" s="677">
        <f t="shared" ca="1" si="275"/>
        <v>7599.2050254092655</v>
      </c>
      <c r="W1587" s="677">
        <f t="shared" ca="1" si="274"/>
        <v>3491.7266075436187</v>
      </c>
      <c r="X1587" s="677">
        <f t="shared" ca="1" si="275"/>
        <v>12309.864657770755</v>
      </c>
      <c r="Y1587" s="677">
        <f t="shared" ca="1" si="275"/>
        <v>10259.42214787804</v>
      </c>
      <c r="Z1587" s="677">
        <f t="shared" ca="1" si="275"/>
        <v>0</v>
      </c>
      <c r="AA1587" t="str">
        <f t="shared" si="265"/>
        <v>ASR_COMP</v>
      </c>
      <c r="AB1587" s="957">
        <f t="shared" si="266"/>
        <v>44682</v>
      </c>
      <c r="AC1587" t="str">
        <f t="shared" si="267"/>
        <v>Unaudited</v>
      </c>
    </row>
    <row r="1588" spans="1:29" x14ac:dyDescent="0.25">
      <c r="A1588" t="s">
        <v>423</v>
      </c>
      <c r="B1588" t="s">
        <v>1388</v>
      </c>
      <c r="C1588" t="s">
        <v>1389</v>
      </c>
      <c r="D1588">
        <v>1900</v>
      </c>
      <c r="E1588" s="957">
        <v>1</v>
      </c>
      <c r="F1588" t="s">
        <v>442</v>
      </c>
      <c r="G1588" s="957">
        <v>182</v>
      </c>
      <c r="H1588" t="s">
        <v>386</v>
      </c>
      <c r="I1588" s="937" t="s">
        <v>491</v>
      </c>
      <c r="J1588" s="937" t="s">
        <v>447</v>
      </c>
      <c r="K1588" s="937" t="s">
        <v>6</v>
      </c>
      <c r="L1588" s="937" t="s">
        <v>45</v>
      </c>
      <c r="M1588" s="958" t="s">
        <v>166</v>
      </c>
      <c r="N1588" s="677">
        <f t="shared" ca="1" si="268"/>
        <v>573811.50450000004</v>
      </c>
      <c r="O1588" s="677">
        <f t="shared" ca="1" si="275"/>
        <v>503519.09086255287</v>
      </c>
      <c r="P1588" s="677">
        <f t="shared" ca="1" si="275"/>
        <v>16438.787576027287</v>
      </c>
      <c r="Q1588" s="677">
        <f t="shared" ca="1" si="275"/>
        <v>22916.624680420144</v>
      </c>
      <c r="R1588" s="677">
        <f t="shared" ca="1" si="275"/>
        <v>4963.6389095831237</v>
      </c>
      <c r="S1588" s="677">
        <f t="shared" ca="1" si="275"/>
        <v>7157.9973586677543</v>
      </c>
      <c r="T1588" s="677">
        <f t="shared" ca="1" si="275"/>
        <v>7955.2727457618739</v>
      </c>
      <c r="U1588" s="677">
        <f t="shared" ca="1" si="275"/>
        <v>206.8630916720067</v>
      </c>
      <c r="V1588" s="677">
        <f t="shared" ca="1" si="275"/>
        <v>739.26224971389342</v>
      </c>
      <c r="W1588" s="677">
        <f t="shared" ca="1" si="274"/>
        <v>50.506071054833491</v>
      </c>
      <c r="X1588" s="677">
        <f t="shared" ca="1" si="275"/>
        <v>8600.8091781754792</v>
      </c>
      <c r="Y1588" s="677">
        <f t="shared" ca="1" si="275"/>
        <v>1262.6517763708373</v>
      </c>
      <c r="Z1588" s="677">
        <f t="shared" ca="1" si="275"/>
        <v>0</v>
      </c>
      <c r="AA1588" t="str">
        <f t="shared" si="265"/>
        <v>ASR_COMP</v>
      </c>
      <c r="AB1588" s="957">
        <f t="shared" si="266"/>
        <v>44682</v>
      </c>
      <c r="AC1588" t="str">
        <f t="shared" si="267"/>
        <v>Unaudited</v>
      </c>
    </row>
    <row r="1589" spans="1:29" x14ac:dyDescent="0.25">
      <c r="A1589" t="s">
        <v>423</v>
      </c>
      <c r="B1589" t="s">
        <v>1388</v>
      </c>
      <c r="C1589" t="s">
        <v>1389</v>
      </c>
      <c r="D1589">
        <v>1900</v>
      </c>
      <c r="E1589" s="957">
        <v>1</v>
      </c>
      <c r="F1589" t="s">
        <v>442</v>
      </c>
      <c r="G1589" s="957">
        <v>182</v>
      </c>
      <c r="H1589" t="s">
        <v>386</v>
      </c>
      <c r="I1589" s="937" t="s">
        <v>491</v>
      </c>
      <c r="J1589" s="937" t="s">
        <v>447</v>
      </c>
      <c r="K1589" s="937" t="s">
        <v>6</v>
      </c>
      <c r="L1589" s="937" t="s">
        <v>46</v>
      </c>
      <c r="M1589" s="958" t="s">
        <v>167</v>
      </c>
      <c r="N1589" s="677">
        <f t="shared" ca="1" si="268"/>
        <v>-4750.0146592631772</v>
      </c>
      <c r="O1589" s="677">
        <f t="shared" ca="1" si="275"/>
        <v>-2058.845201551967</v>
      </c>
      <c r="P1589" s="677">
        <f t="shared" ca="1" si="275"/>
        <v>-469.83045307261131</v>
      </c>
      <c r="Q1589" s="677">
        <f t="shared" ca="1" si="275"/>
        <v>-885.84216240809667</v>
      </c>
      <c r="R1589" s="677">
        <f t="shared" ca="1" si="275"/>
        <v>-784.81043023408313</v>
      </c>
      <c r="S1589" s="677">
        <f t="shared" ca="1" si="275"/>
        <v>-97.926447651047397</v>
      </c>
      <c r="T1589" s="677">
        <f t="shared" ca="1" si="275"/>
        <v>0</v>
      </c>
      <c r="U1589" s="677">
        <f t="shared" ca="1" si="275"/>
        <v>-0.64224557103761304</v>
      </c>
      <c r="V1589" s="677">
        <f t="shared" ca="1" si="275"/>
        <v>-80.457254994904559</v>
      </c>
      <c r="W1589" s="677">
        <f t="shared" ca="1" si="274"/>
        <v>0</v>
      </c>
      <c r="X1589" s="677">
        <f t="shared" ca="1" si="275"/>
        <v>-170.16818960963704</v>
      </c>
      <c r="Y1589" s="677">
        <f t="shared" ca="1" si="275"/>
        <v>-201.49227416979411</v>
      </c>
      <c r="Z1589" s="677">
        <f t="shared" ca="1" si="275"/>
        <v>0</v>
      </c>
      <c r="AA1589" t="str">
        <f t="shared" si="265"/>
        <v>ASR_COMP</v>
      </c>
      <c r="AB1589" s="957">
        <f t="shared" si="266"/>
        <v>44682</v>
      </c>
      <c r="AC1589" t="str">
        <f t="shared" si="267"/>
        <v>Unaudited</v>
      </c>
    </row>
    <row r="1590" spans="1:29" x14ac:dyDescent="0.25">
      <c r="A1590" t="s">
        <v>423</v>
      </c>
      <c r="B1590" t="s">
        <v>1388</v>
      </c>
      <c r="C1590" t="s">
        <v>1389</v>
      </c>
      <c r="D1590">
        <v>1900</v>
      </c>
      <c r="E1590" s="957">
        <v>1</v>
      </c>
      <c r="F1590" t="s">
        <v>442</v>
      </c>
      <c r="G1590" s="957">
        <v>182</v>
      </c>
      <c r="H1590" t="s">
        <v>386</v>
      </c>
      <c r="I1590" s="937" t="s">
        <v>491</v>
      </c>
      <c r="J1590" s="937" t="s">
        <v>447</v>
      </c>
      <c r="K1590" s="937" t="s">
        <v>6</v>
      </c>
      <c r="L1590" s="937" t="s">
        <v>168</v>
      </c>
      <c r="M1590" s="958" t="s">
        <v>464</v>
      </c>
      <c r="N1590" s="677">
        <f t="shared" ca="1" si="268"/>
        <v>-149149.23171116677</v>
      </c>
      <c r="O1590" s="677">
        <f t="shared" ca="1" si="275"/>
        <v>-104728.52665883543</v>
      </c>
      <c r="P1590" s="677">
        <f t="shared" ca="1" si="275"/>
        <v>-9787.8667361850949</v>
      </c>
      <c r="Q1590" s="677">
        <f t="shared" ca="1" si="275"/>
        <v>-12090.036066574818</v>
      </c>
      <c r="R1590" s="677">
        <f t="shared" ca="1" si="275"/>
        <v>-4248.4771206834075</v>
      </c>
      <c r="S1590" s="677">
        <f t="shared" ca="1" si="275"/>
        <v>-8959.8296105968147</v>
      </c>
      <c r="T1590" s="677">
        <f t="shared" ca="1" si="275"/>
        <v>0</v>
      </c>
      <c r="U1590" s="677">
        <f t="shared" ca="1" si="275"/>
        <v>-216.04669440648291</v>
      </c>
      <c r="V1590" s="677">
        <f t="shared" ca="1" si="275"/>
        <v>-1563.5183180650076</v>
      </c>
      <c r="W1590" s="677">
        <f t="shared" ca="1" si="274"/>
        <v>-880.51071357253386</v>
      </c>
      <c r="X1590" s="677">
        <f t="shared" ca="1" si="275"/>
        <v>-4967.4379514058146</v>
      </c>
      <c r="Y1590" s="677">
        <f t="shared" ca="1" si="275"/>
        <v>-1706.9818408413491</v>
      </c>
      <c r="Z1590" s="677">
        <f t="shared" ca="1" si="275"/>
        <v>0</v>
      </c>
      <c r="AA1590" t="str">
        <f t="shared" si="265"/>
        <v>ASR_COMP</v>
      </c>
      <c r="AB1590" s="957">
        <f t="shared" si="266"/>
        <v>44682</v>
      </c>
      <c r="AC1590" t="str">
        <f t="shared" si="267"/>
        <v>Unaudited</v>
      </c>
    </row>
    <row r="1591" spans="1:29" x14ac:dyDescent="0.25">
      <c r="A1591" t="s">
        <v>423</v>
      </c>
      <c r="B1591" t="s">
        <v>1388</v>
      </c>
      <c r="C1591" t="s">
        <v>1389</v>
      </c>
      <c r="D1591">
        <v>1900</v>
      </c>
      <c r="E1591" s="957">
        <v>1</v>
      </c>
      <c r="F1591" t="s">
        <v>442</v>
      </c>
      <c r="G1591" s="957">
        <v>182</v>
      </c>
      <c r="H1591" t="s">
        <v>386</v>
      </c>
      <c r="I1591" s="958" t="s">
        <v>491</v>
      </c>
      <c r="J1591" s="958" t="s">
        <v>447</v>
      </c>
      <c r="K1591" s="958" t="s">
        <v>437</v>
      </c>
      <c r="L1591" s="937" t="s">
        <v>123</v>
      </c>
      <c r="M1591" s="958" t="s">
        <v>32</v>
      </c>
      <c r="N1591" s="677">
        <f t="shared" ca="1" si="268"/>
        <v>0</v>
      </c>
      <c r="O1591" s="677">
        <f t="shared" ca="1" si="275"/>
        <v>0</v>
      </c>
      <c r="P1591" s="677">
        <f t="shared" ca="1" si="275"/>
        <v>0</v>
      </c>
      <c r="Q1591" s="677">
        <f t="shared" ca="1" si="275"/>
        <v>0</v>
      </c>
      <c r="R1591" s="677">
        <f t="shared" ca="1" si="275"/>
        <v>0</v>
      </c>
      <c r="S1591" s="677">
        <f t="shared" ca="1" si="275"/>
        <v>0</v>
      </c>
      <c r="T1591" s="677">
        <f t="shared" ca="1" si="275"/>
        <v>0</v>
      </c>
      <c r="U1591" s="677">
        <f t="shared" ca="1" si="275"/>
        <v>0</v>
      </c>
      <c r="V1591" s="677">
        <f t="shared" ca="1" si="275"/>
        <v>0</v>
      </c>
      <c r="W1591" s="677">
        <f t="shared" ca="1" si="274"/>
        <v>0</v>
      </c>
      <c r="X1591" s="677">
        <f t="shared" ca="1" si="275"/>
        <v>0</v>
      </c>
      <c r="Y1591" s="677">
        <f t="shared" ca="1" si="275"/>
        <v>0</v>
      </c>
      <c r="Z1591" s="677">
        <f t="shared" ca="1" si="275"/>
        <v>0</v>
      </c>
      <c r="AA1591" t="str">
        <f t="shared" si="265"/>
        <v>ASR_COMP</v>
      </c>
      <c r="AB1591" s="957">
        <f t="shared" si="266"/>
        <v>44682</v>
      </c>
      <c r="AC1591" t="str">
        <f t="shared" si="267"/>
        <v>Unaudited</v>
      </c>
    </row>
    <row r="1592" spans="1:29" x14ac:dyDescent="0.25">
      <c r="A1592" t="s">
        <v>423</v>
      </c>
      <c r="B1592" t="s">
        <v>1388</v>
      </c>
      <c r="C1592" t="s">
        <v>1389</v>
      </c>
      <c r="D1592">
        <v>1900</v>
      </c>
      <c r="E1592" s="957">
        <v>1</v>
      </c>
      <c r="F1592" t="s">
        <v>442</v>
      </c>
      <c r="G1592" s="957">
        <v>182</v>
      </c>
      <c r="H1592" t="s">
        <v>386</v>
      </c>
      <c r="I1592" s="958" t="s">
        <v>491</v>
      </c>
      <c r="J1592" s="958" t="s">
        <v>447</v>
      </c>
      <c r="K1592" s="958" t="s">
        <v>437</v>
      </c>
      <c r="L1592" s="937" t="s">
        <v>946</v>
      </c>
      <c r="M1592" s="958" t="s">
        <v>938</v>
      </c>
      <c r="N1592" s="677">
        <f t="shared" ca="1" si="268"/>
        <v>0</v>
      </c>
      <c r="O1592" s="677">
        <f t="shared" ca="1" si="275"/>
        <v>0</v>
      </c>
      <c r="P1592" s="677">
        <f t="shared" ca="1" si="275"/>
        <v>0</v>
      </c>
      <c r="Q1592" s="677">
        <f t="shared" ca="1" si="275"/>
        <v>0</v>
      </c>
      <c r="R1592" s="677">
        <f t="shared" ca="1" si="275"/>
        <v>0</v>
      </c>
      <c r="S1592" s="677">
        <f t="shared" ca="1" si="275"/>
        <v>0</v>
      </c>
      <c r="T1592" s="677">
        <f t="shared" ca="1" si="275"/>
        <v>0</v>
      </c>
      <c r="U1592" s="677">
        <f t="shared" ca="1" si="275"/>
        <v>0</v>
      </c>
      <c r="V1592" s="677">
        <f t="shared" ca="1" si="275"/>
        <v>0</v>
      </c>
      <c r="W1592" s="677">
        <f t="shared" ca="1" si="274"/>
        <v>0</v>
      </c>
      <c r="X1592" s="677">
        <f t="shared" ca="1" si="275"/>
        <v>0</v>
      </c>
      <c r="Y1592" s="677">
        <f t="shared" ca="1" si="275"/>
        <v>0</v>
      </c>
      <c r="Z1592" s="677">
        <f t="shared" ca="1" si="275"/>
        <v>0</v>
      </c>
      <c r="AA1592" t="str">
        <f t="shared" si="265"/>
        <v>ASR_COMP</v>
      </c>
      <c r="AB1592" s="957">
        <f t="shared" si="266"/>
        <v>44682</v>
      </c>
      <c r="AC1592" t="str">
        <f t="shared" si="267"/>
        <v>Unaudited</v>
      </c>
    </row>
    <row r="1593" spans="1:29" x14ac:dyDescent="0.25">
      <c r="A1593" t="s">
        <v>423</v>
      </c>
      <c r="B1593" t="s">
        <v>1388</v>
      </c>
      <c r="C1593" t="s">
        <v>1389</v>
      </c>
      <c r="D1593">
        <v>1900</v>
      </c>
      <c r="E1593" s="957">
        <v>1</v>
      </c>
      <c r="F1593" t="s">
        <v>442</v>
      </c>
      <c r="G1593" s="957">
        <v>182</v>
      </c>
      <c r="H1593" t="s">
        <v>386</v>
      </c>
      <c r="I1593" s="958" t="s">
        <v>491</v>
      </c>
      <c r="J1593" s="958" t="s">
        <v>447</v>
      </c>
      <c r="K1593" s="958" t="s">
        <v>437</v>
      </c>
      <c r="L1593" s="937" t="s">
        <v>170</v>
      </c>
      <c r="M1593" s="958" t="s">
        <v>40</v>
      </c>
      <c r="N1593" s="677">
        <f t="shared" ca="1" si="268"/>
        <v>26098.085602102961</v>
      </c>
      <c r="O1593" s="677">
        <f t="shared" ca="1" si="275"/>
        <v>22620.975242674522</v>
      </c>
      <c r="P1593" s="677">
        <f t="shared" ca="1" si="275"/>
        <v>738.52494081184102</v>
      </c>
      <c r="Q1593" s="677">
        <f t="shared" ca="1" si="275"/>
        <v>1378.9003342375372</v>
      </c>
      <c r="R1593" s="677">
        <f t="shared" ca="1" si="275"/>
        <v>298.663675253468</v>
      </c>
      <c r="S1593" s="677">
        <f t="shared" ca="1" si="275"/>
        <v>420.32771127995881</v>
      </c>
      <c r="T1593" s="677">
        <f t="shared" ca="1" si="275"/>
        <v>0</v>
      </c>
      <c r="U1593" s="677">
        <f t="shared" ca="1" si="275"/>
        <v>12.147292813052124</v>
      </c>
      <c r="V1593" s="677">
        <f t="shared" ca="1" si="275"/>
        <v>44.481636254689164</v>
      </c>
      <c r="W1593" s="677">
        <f t="shared" ca="1" si="274"/>
        <v>3.0389657826895076</v>
      </c>
      <c r="X1593" s="677">
        <f t="shared" ca="1" si="275"/>
        <v>505.05165842796777</v>
      </c>
      <c r="Y1593" s="677">
        <f t="shared" ca="1" si="275"/>
        <v>75.974144567237687</v>
      </c>
      <c r="Z1593" s="677">
        <f t="shared" ca="1" si="275"/>
        <v>0</v>
      </c>
      <c r="AA1593" t="str">
        <f t="shared" si="265"/>
        <v>ASR_COMP</v>
      </c>
      <c r="AB1593" s="957">
        <f t="shared" si="266"/>
        <v>44682</v>
      </c>
      <c r="AC1593" t="str">
        <f t="shared" si="267"/>
        <v>Unaudited</v>
      </c>
    </row>
    <row r="1594" spans="1:29" x14ac:dyDescent="0.25">
      <c r="A1594" t="s">
        <v>423</v>
      </c>
      <c r="B1594" t="s">
        <v>1388</v>
      </c>
      <c r="C1594" t="s">
        <v>1389</v>
      </c>
      <c r="D1594">
        <v>1900</v>
      </c>
      <c r="E1594" s="957">
        <v>1</v>
      </c>
      <c r="F1594" t="s">
        <v>442</v>
      </c>
      <c r="G1594" s="957">
        <v>182</v>
      </c>
      <c r="H1594" t="s">
        <v>386</v>
      </c>
      <c r="I1594" s="958" t="s">
        <v>491</v>
      </c>
      <c r="J1594" s="958" t="s">
        <v>447</v>
      </c>
      <c r="K1594" s="958" t="s">
        <v>437</v>
      </c>
      <c r="L1594" s="937" t="s">
        <v>171</v>
      </c>
      <c r="M1594" s="958" t="s">
        <v>332</v>
      </c>
      <c r="N1594" s="677">
        <f t="shared" ca="1" si="268"/>
        <v>0</v>
      </c>
      <c r="O1594" s="677">
        <f t="shared" ca="1" si="275"/>
        <v>0</v>
      </c>
      <c r="P1594" s="677">
        <f t="shared" ca="1" si="275"/>
        <v>0</v>
      </c>
      <c r="Q1594" s="677">
        <f t="shared" ca="1" si="275"/>
        <v>0</v>
      </c>
      <c r="R1594" s="677">
        <f t="shared" ca="1" si="275"/>
        <v>0</v>
      </c>
      <c r="S1594" s="677">
        <f t="shared" ca="1" si="275"/>
        <v>0</v>
      </c>
      <c r="T1594" s="677">
        <f t="shared" ca="1" si="275"/>
        <v>0</v>
      </c>
      <c r="U1594" s="677">
        <f t="shared" ca="1" si="275"/>
        <v>0</v>
      </c>
      <c r="V1594" s="677">
        <f t="shared" ca="1" si="275"/>
        <v>0</v>
      </c>
      <c r="W1594" s="677">
        <f t="shared" ca="1" si="274"/>
        <v>0</v>
      </c>
      <c r="X1594" s="677">
        <f t="shared" ca="1" si="275"/>
        <v>0</v>
      </c>
      <c r="Y1594" s="677">
        <f t="shared" ca="1" si="275"/>
        <v>0</v>
      </c>
      <c r="Z1594" s="677">
        <f t="shared" ca="1" si="275"/>
        <v>0</v>
      </c>
      <c r="AA1594" t="str">
        <f t="shared" si="265"/>
        <v>ASR_COMP</v>
      </c>
      <c r="AB1594" s="957">
        <f t="shared" si="266"/>
        <v>44682</v>
      </c>
      <c r="AC1594" t="str">
        <f t="shared" si="267"/>
        <v>Unaudited</v>
      </c>
    </row>
    <row r="1595" spans="1:29" x14ac:dyDescent="0.25">
      <c r="A1595" t="s">
        <v>423</v>
      </c>
      <c r="B1595" t="s">
        <v>1388</v>
      </c>
      <c r="C1595" t="s">
        <v>1389</v>
      </c>
      <c r="D1595">
        <v>1900</v>
      </c>
      <c r="E1595" s="957">
        <v>1</v>
      </c>
      <c r="F1595" t="s">
        <v>442</v>
      </c>
      <c r="G1595" s="957">
        <v>182</v>
      </c>
      <c r="H1595" t="s">
        <v>386</v>
      </c>
      <c r="I1595" s="958" t="s">
        <v>491</v>
      </c>
      <c r="J1595" s="958" t="s">
        <v>453</v>
      </c>
      <c r="K1595" s="958" t="s">
        <v>438</v>
      </c>
      <c r="L1595" s="953" t="s">
        <v>124</v>
      </c>
      <c r="M1595" s="958" t="s">
        <v>27</v>
      </c>
      <c r="N1595" s="677">
        <f t="shared" ca="1" si="268"/>
        <v>4190105.3257296761</v>
      </c>
      <c r="O1595" s="677">
        <f t="shared" ca="1" si="275"/>
        <v>-4330.5900645056736</v>
      </c>
      <c r="P1595" s="677">
        <f t="shared" ca="1" si="275"/>
        <v>4194435.9157941816</v>
      </c>
      <c r="Q1595" s="677">
        <f t="shared" ca="1" si="275"/>
        <v>0</v>
      </c>
      <c r="R1595" s="677">
        <f t="shared" ca="1" si="275"/>
        <v>0</v>
      </c>
      <c r="S1595" s="677">
        <f t="shared" ca="1" si="275"/>
        <v>0</v>
      </c>
      <c r="T1595" s="677">
        <f t="shared" ca="1" si="275"/>
        <v>0</v>
      </c>
      <c r="U1595" s="677">
        <f t="shared" ca="1" si="275"/>
        <v>0</v>
      </c>
      <c r="V1595" s="677">
        <f t="shared" ca="1" si="275"/>
        <v>0</v>
      </c>
      <c r="W1595" s="677">
        <f t="shared" ca="1" si="274"/>
        <v>0</v>
      </c>
      <c r="X1595" s="677">
        <f t="shared" ca="1" si="275"/>
        <v>0</v>
      </c>
      <c r="Y1595" s="677">
        <f t="shared" ca="1" si="275"/>
        <v>0</v>
      </c>
      <c r="Z1595" s="677">
        <f t="shared" ca="1" si="275"/>
        <v>0</v>
      </c>
      <c r="AA1595" t="str">
        <f t="shared" si="265"/>
        <v>ASR_COMP</v>
      </c>
      <c r="AB1595" s="957">
        <f t="shared" si="266"/>
        <v>44682</v>
      </c>
      <c r="AC1595" t="str">
        <f t="shared" si="267"/>
        <v>Unaudited</v>
      </c>
    </row>
    <row r="1596" spans="1:29" x14ac:dyDescent="0.25">
      <c r="A1596" t="s">
        <v>423</v>
      </c>
      <c r="B1596" t="s">
        <v>1388</v>
      </c>
      <c r="C1596" t="s">
        <v>1389</v>
      </c>
      <c r="D1596">
        <v>1900</v>
      </c>
      <c r="E1596" s="957">
        <v>1</v>
      </c>
      <c r="F1596" t="s">
        <v>442</v>
      </c>
      <c r="G1596" s="957">
        <v>182</v>
      </c>
      <c r="H1596" t="s">
        <v>386</v>
      </c>
      <c r="I1596" s="958" t="s">
        <v>491</v>
      </c>
      <c r="J1596" s="958" t="s">
        <v>453</v>
      </c>
      <c r="K1596" s="958" t="s">
        <v>438</v>
      </c>
      <c r="L1596" s="937" t="s">
        <v>125</v>
      </c>
      <c r="M1596" s="958" t="s">
        <v>100</v>
      </c>
      <c r="N1596" s="677">
        <f t="shared" ca="1" si="268"/>
        <v>210049.6276690239</v>
      </c>
      <c r="O1596" s="677">
        <f t="shared" ca="1" si="275"/>
        <v>93407.264340249763</v>
      </c>
      <c r="P1596" s="677">
        <f t="shared" ca="1" si="275"/>
        <v>116642.36332877414</v>
      </c>
      <c r="Q1596" s="677">
        <f t="shared" ca="1" si="275"/>
        <v>0</v>
      </c>
      <c r="R1596" s="677">
        <f t="shared" ca="1" si="275"/>
        <v>0</v>
      </c>
      <c r="S1596" s="677">
        <f t="shared" ca="1" si="275"/>
        <v>0</v>
      </c>
      <c r="T1596" s="677">
        <f t="shared" ca="1" si="275"/>
        <v>0</v>
      </c>
      <c r="U1596" s="677">
        <f t="shared" ca="1" si="275"/>
        <v>0</v>
      </c>
      <c r="V1596" s="677">
        <f t="shared" ca="1" si="275"/>
        <v>0</v>
      </c>
      <c r="W1596" s="677">
        <f t="shared" ca="1" si="274"/>
        <v>0</v>
      </c>
      <c r="X1596" s="677">
        <f t="shared" ca="1" si="275"/>
        <v>0</v>
      </c>
      <c r="Y1596" s="677">
        <f t="shared" ca="1" si="275"/>
        <v>0</v>
      </c>
      <c r="Z1596" s="677">
        <f t="shared" ca="1" si="275"/>
        <v>0</v>
      </c>
      <c r="AA1596" t="str">
        <f t="shared" si="265"/>
        <v>ASR_COMP</v>
      </c>
      <c r="AB1596" s="957">
        <f t="shared" si="266"/>
        <v>44682</v>
      </c>
      <c r="AC1596" t="str">
        <f t="shared" si="267"/>
        <v>Unaudited</v>
      </c>
    </row>
    <row r="1597" spans="1:29" x14ac:dyDescent="0.25">
      <c r="A1597" t="s">
        <v>423</v>
      </c>
      <c r="B1597" t="s">
        <v>1388</v>
      </c>
      <c r="C1597" t="s">
        <v>1389</v>
      </c>
      <c r="D1597">
        <v>1900</v>
      </c>
      <c r="E1597" s="957">
        <v>1</v>
      </c>
      <c r="F1597" t="s">
        <v>442</v>
      </c>
      <c r="G1597" s="957">
        <v>182</v>
      </c>
      <c r="H1597" t="s">
        <v>386</v>
      </c>
      <c r="I1597" s="937" t="s">
        <v>491</v>
      </c>
      <c r="J1597" s="937" t="s">
        <v>453</v>
      </c>
      <c r="K1597" s="937" t="s">
        <v>438</v>
      </c>
      <c r="L1597" s="937" t="s">
        <v>126</v>
      </c>
      <c r="M1597" s="958" t="s">
        <v>101</v>
      </c>
      <c r="N1597" s="677">
        <f t="shared" ca="1" si="268"/>
        <v>574987.28493787651</v>
      </c>
      <c r="O1597" s="677">
        <f t="shared" ca="1" si="275"/>
        <v>428460.23993151099</v>
      </c>
      <c r="P1597" s="677">
        <f t="shared" ca="1" si="275"/>
        <v>146527.04500636557</v>
      </c>
      <c r="Q1597" s="677">
        <f t="shared" ca="1" si="275"/>
        <v>0</v>
      </c>
      <c r="R1597" s="677">
        <f t="shared" ca="1" si="275"/>
        <v>0</v>
      </c>
      <c r="S1597" s="677">
        <f t="shared" ca="1" si="275"/>
        <v>0</v>
      </c>
      <c r="T1597" s="677">
        <f t="shared" ca="1" si="275"/>
        <v>0</v>
      </c>
      <c r="U1597" s="677">
        <f t="shared" ca="1" si="275"/>
        <v>0</v>
      </c>
      <c r="V1597" s="677">
        <f t="shared" ca="1" si="275"/>
        <v>0</v>
      </c>
      <c r="W1597" s="677">
        <f t="shared" ca="1" si="274"/>
        <v>0</v>
      </c>
      <c r="X1597" s="677">
        <f t="shared" ca="1" si="275"/>
        <v>0</v>
      </c>
      <c r="Y1597" s="677">
        <f t="shared" ca="1" si="275"/>
        <v>0</v>
      </c>
      <c r="Z1597" s="677">
        <f t="shared" ca="1" si="275"/>
        <v>0</v>
      </c>
      <c r="AA1597" t="str">
        <f t="shared" si="265"/>
        <v>ASR_COMP</v>
      </c>
      <c r="AB1597" s="957">
        <f t="shared" si="266"/>
        <v>44682</v>
      </c>
      <c r="AC1597" t="str">
        <f t="shared" si="267"/>
        <v>Unaudited</v>
      </c>
    </row>
    <row r="1598" spans="1:29" x14ac:dyDescent="0.25">
      <c r="A1598" t="s">
        <v>423</v>
      </c>
      <c r="B1598" t="s">
        <v>1388</v>
      </c>
      <c r="C1598" t="s">
        <v>1389</v>
      </c>
      <c r="D1598">
        <v>1900</v>
      </c>
      <c r="E1598" s="957">
        <v>1</v>
      </c>
      <c r="F1598" t="s">
        <v>442</v>
      </c>
      <c r="G1598" s="957">
        <v>182</v>
      </c>
      <c r="H1598" t="s">
        <v>386</v>
      </c>
      <c r="I1598" s="958" t="s">
        <v>491</v>
      </c>
      <c r="J1598" s="958" t="s">
        <v>453</v>
      </c>
      <c r="K1598" s="958" t="s">
        <v>438</v>
      </c>
      <c r="L1598" s="937" t="s">
        <v>127</v>
      </c>
      <c r="M1598" s="958" t="s">
        <v>102</v>
      </c>
      <c r="N1598" s="677">
        <f t="shared" ca="1" si="268"/>
        <v>137216.33476622292</v>
      </c>
      <c r="O1598" s="677">
        <f t="shared" ca="1" si="275"/>
        <v>82337.202548349567</v>
      </c>
      <c r="P1598" s="677">
        <f t="shared" ca="1" si="275"/>
        <v>54879.132217873368</v>
      </c>
      <c r="Q1598" s="677">
        <f t="shared" ca="1" si="275"/>
        <v>0</v>
      </c>
      <c r="R1598" s="677">
        <f t="shared" ca="1" si="275"/>
        <v>0</v>
      </c>
      <c r="S1598" s="677">
        <f t="shared" ca="1" si="275"/>
        <v>0</v>
      </c>
      <c r="T1598" s="677">
        <f t="shared" ca="1" si="275"/>
        <v>0</v>
      </c>
      <c r="U1598" s="677">
        <f t="shared" ca="1" si="275"/>
        <v>0</v>
      </c>
      <c r="V1598" s="677">
        <f t="shared" ca="1" si="275"/>
        <v>0</v>
      </c>
      <c r="W1598" s="677">
        <f t="shared" ca="1" si="274"/>
        <v>0</v>
      </c>
      <c r="X1598" s="677">
        <f t="shared" ca="1" si="275"/>
        <v>0</v>
      </c>
      <c r="Y1598" s="677">
        <f t="shared" ca="1" si="275"/>
        <v>0</v>
      </c>
      <c r="Z1598" s="677">
        <f t="shared" ca="1" si="275"/>
        <v>0</v>
      </c>
      <c r="AA1598" t="str">
        <f t="shared" si="265"/>
        <v>ASR_COMP</v>
      </c>
      <c r="AB1598" s="957">
        <f t="shared" si="266"/>
        <v>44682</v>
      </c>
      <c r="AC1598" t="str">
        <f t="shared" si="267"/>
        <v>Unaudited</v>
      </c>
    </row>
    <row r="1599" spans="1:29" x14ac:dyDescent="0.25">
      <c r="A1599" t="s">
        <v>423</v>
      </c>
      <c r="B1599" t="s">
        <v>1388</v>
      </c>
      <c r="C1599" t="s">
        <v>1389</v>
      </c>
      <c r="D1599">
        <v>1900</v>
      </c>
      <c r="E1599" s="957">
        <v>1</v>
      </c>
      <c r="F1599" t="s">
        <v>442</v>
      </c>
      <c r="G1599" s="957">
        <v>182</v>
      </c>
      <c r="H1599" t="s">
        <v>386</v>
      </c>
      <c r="I1599" s="937" t="s">
        <v>491</v>
      </c>
      <c r="J1599" s="937" t="s">
        <v>453</v>
      </c>
      <c r="K1599" s="937" t="s">
        <v>438</v>
      </c>
      <c r="L1599" s="937" t="s">
        <v>128</v>
      </c>
      <c r="M1599" s="937" t="s">
        <v>103</v>
      </c>
      <c r="N1599" s="677">
        <f t="shared" ca="1" si="268"/>
        <v>476475.42629952281</v>
      </c>
      <c r="O1599" s="677">
        <f t="shared" ca="1" si="275"/>
        <v>91721.85986694532</v>
      </c>
      <c r="P1599" s="677">
        <f t="shared" ca="1" si="275"/>
        <v>384753.5664325775</v>
      </c>
      <c r="Q1599" s="677">
        <f t="shared" ca="1" si="275"/>
        <v>0</v>
      </c>
      <c r="R1599" s="677">
        <f t="shared" ca="1" si="275"/>
        <v>0</v>
      </c>
      <c r="S1599" s="677">
        <f t="shared" ca="1" si="275"/>
        <v>0</v>
      </c>
      <c r="T1599" s="677">
        <f t="shared" ca="1" si="275"/>
        <v>0</v>
      </c>
      <c r="U1599" s="677">
        <f t="shared" ca="1" si="275"/>
        <v>0</v>
      </c>
      <c r="V1599" s="677">
        <f t="shared" ca="1" si="275"/>
        <v>0</v>
      </c>
      <c r="W1599" s="677">
        <f t="shared" ca="1" si="274"/>
        <v>0</v>
      </c>
      <c r="X1599" s="677">
        <f t="shared" ca="1" si="275"/>
        <v>0</v>
      </c>
      <c r="Y1599" s="677">
        <f t="shared" ca="1" si="275"/>
        <v>0</v>
      </c>
      <c r="Z1599" s="677">
        <f t="shared" ca="1" si="275"/>
        <v>0</v>
      </c>
      <c r="AA1599" t="str">
        <f t="shared" si="265"/>
        <v>ASR_COMP</v>
      </c>
      <c r="AB1599" s="957">
        <f t="shared" si="266"/>
        <v>44682</v>
      </c>
      <c r="AC1599" t="str">
        <f t="shared" si="267"/>
        <v>Unaudited</v>
      </c>
    </row>
    <row r="1600" spans="1:29" x14ac:dyDescent="0.25">
      <c r="A1600" t="s">
        <v>423</v>
      </c>
      <c r="B1600" t="s">
        <v>1388</v>
      </c>
      <c r="C1600" t="s">
        <v>1389</v>
      </c>
      <c r="D1600">
        <v>1900</v>
      </c>
      <c r="E1600" s="957">
        <v>1</v>
      </c>
      <c r="F1600" t="s">
        <v>442</v>
      </c>
      <c r="G1600" s="957">
        <v>182</v>
      </c>
      <c r="H1600" t="s">
        <v>386</v>
      </c>
      <c r="I1600" s="937" t="s">
        <v>491</v>
      </c>
      <c r="J1600" s="937" t="s">
        <v>453</v>
      </c>
      <c r="K1600" s="937" t="s">
        <v>438</v>
      </c>
      <c r="L1600" s="937" t="s">
        <v>129</v>
      </c>
      <c r="M1600" s="958" t="s">
        <v>28</v>
      </c>
      <c r="N1600" s="677">
        <f t="shared" ca="1" si="268"/>
        <v>95802.119220567271</v>
      </c>
      <c r="O1600" s="677">
        <f t="shared" ca="1" si="275"/>
        <v>95802.119220567271</v>
      </c>
      <c r="P1600" s="677">
        <f t="shared" ca="1" si="275"/>
        <v>0</v>
      </c>
      <c r="Q1600" s="677">
        <f t="shared" ca="1" si="275"/>
        <v>0</v>
      </c>
      <c r="R1600" s="677">
        <f t="shared" ca="1" si="275"/>
        <v>0</v>
      </c>
      <c r="S1600" s="677">
        <f t="shared" ca="1" si="275"/>
        <v>0</v>
      </c>
      <c r="T1600" s="677">
        <f t="shared" ca="1" si="275"/>
        <v>0</v>
      </c>
      <c r="U1600" s="677">
        <f t="shared" ca="1" si="275"/>
        <v>0</v>
      </c>
      <c r="V1600" s="677">
        <f t="shared" ca="1" si="275"/>
        <v>0</v>
      </c>
      <c r="W1600" s="677">
        <f t="shared" ca="1" si="274"/>
        <v>0</v>
      </c>
      <c r="X1600" s="677">
        <f t="shared" ca="1" si="275"/>
        <v>0</v>
      </c>
      <c r="Y1600" s="677">
        <f t="shared" ca="1" si="275"/>
        <v>0</v>
      </c>
      <c r="Z1600" s="677">
        <f t="shared" ca="1" si="275"/>
        <v>0</v>
      </c>
      <c r="AA1600" t="str">
        <f t="shared" si="265"/>
        <v>ASR_COMP</v>
      </c>
      <c r="AB1600" s="957">
        <f t="shared" si="266"/>
        <v>44682</v>
      </c>
      <c r="AC1600" t="str">
        <f t="shared" si="267"/>
        <v>Unaudited</v>
      </c>
    </row>
    <row r="1601" spans="1:29" x14ac:dyDescent="0.25">
      <c r="A1601" t="s">
        <v>423</v>
      </c>
      <c r="B1601" t="s">
        <v>1388</v>
      </c>
      <c r="C1601" t="s">
        <v>1389</v>
      </c>
      <c r="D1601">
        <v>1900</v>
      </c>
      <c r="E1601" s="957">
        <v>1</v>
      </c>
      <c r="F1601" t="s">
        <v>442</v>
      </c>
      <c r="G1601" s="957">
        <v>182</v>
      </c>
      <c r="H1601" t="s">
        <v>386</v>
      </c>
      <c r="I1601" s="937" t="s">
        <v>491</v>
      </c>
      <c r="J1601" s="937" t="s">
        <v>439</v>
      </c>
      <c r="K1601" s="937" t="s">
        <v>439</v>
      </c>
      <c r="L1601" s="937" t="s">
        <v>131</v>
      </c>
      <c r="M1601" s="958" t="s">
        <v>329</v>
      </c>
      <c r="N1601" s="677">
        <f t="shared" ca="1" si="268"/>
        <v>0</v>
      </c>
      <c r="O1601" s="677">
        <f t="shared" ca="1" si="275"/>
        <v>0</v>
      </c>
      <c r="P1601" s="677">
        <f t="shared" ca="1" si="275"/>
        <v>0</v>
      </c>
      <c r="Q1601" s="677">
        <f t="shared" ca="1" si="275"/>
        <v>0</v>
      </c>
      <c r="R1601" s="677">
        <f t="shared" ca="1" si="275"/>
        <v>0</v>
      </c>
      <c r="S1601" s="677">
        <f t="shared" ca="1" si="275"/>
        <v>0</v>
      </c>
      <c r="T1601" s="677">
        <f t="shared" ca="1" si="275"/>
        <v>0</v>
      </c>
      <c r="U1601" s="677">
        <f t="shared" ca="1" si="275"/>
        <v>0</v>
      </c>
      <c r="V1601" s="677">
        <f t="shared" ca="1" si="275"/>
        <v>0</v>
      </c>
      <c r="W1601" s="677">
        <f t="shared" ca="1" si="274"/>
        <v>0</v>
      </c>
      <c r="X1601" s="677">
        <f t="shared" ca="1" si="275"/>
        <v>0</v>
      </c>
      <c r="Y1601" s="677">
        <f t="shared" ca="1" si="275"/>
        <v>0</v>
      </c>
      <c r="Z1601" s="677">
        <f t="shared" ca="1" si="275"/>
        <v>0</v>
      </c>
      <c r="AA1601" t="str">
        <f t="shared" si="265"/>
        <v>ASR_COMP</v>
      </c>
      <c r="AB1601" s="957">
        <f t="shared" si="266"/>
        <v>44682</v>
      </c>
      <c r="AC1601" t="str">
        <f t="shared" si="267"/>
        <v>Unaudited</v>
      </c>
    </row>
    <row r="1602" spans="1:29" x14ac:dyDescent="0.25">
      <c r="A1602" t="s">
        <v>423</v>
      </c>
      <c r="B1602" t="s">
        <v>1388</v>
      </c>
      <c r="C1602" t="s">
        <v>1389</v>
      </c>
      <c r="D1602">
        <v>1900</v>
      </c>
      <c r="E1602" s="957">
        <v>1</v>
      </c>
      <c r="F1602" t="s">
        <v>442</v>
      </c>
      <c r="G1602" s="957">
        <v>182</v>
      </c>
      <c r="H1602" t="s">
        <v>386</v>
      </c>
      <c r="I1602" s="937" t="s">
        <v>491</v>
      </c>
      <c r="J1602" s="937" t="s">
        <v>439</v>
      </c>
      <c r="K1602" s="937" t="s">
        <v>439</v>
      </c>
      <c r="L1602" s="937" t="s">
        <v>132</v>
      </c>
      <c r="M1602" s="958" t="s">
        <v>328</v>
      </c>
      <c r="N1602" s="677">
        <f t="shared" ca="1" si="268"/>
        <v>0</v>
      </c>
      <c r="O1602" s="677">
        <f t="shared" ca="1" si="275"/>
        <v>0</v>
      </c>
      <c r="P1602" s="677">
        <f t="shared" ca="1" si="275"/>
        <v>0</v>
      </c>
      <c r="Q1602" s="677">
        <f t="shared" ca="1" si="275"/>
        <v>0</v>
      </c>
      <c r="R1602" s="677">
        <f t="shared" ca="1" si="275"/>
        <v>0</v>
      </c>
      <c r="S1602" s="677">
        <f t="shared" ca="1" si="275"/>
        <v>0</v>
      </c>
      <c r="T1602" s="677">
        <f t="shared" ca="1" si="275"/>
        <v>0</v>
      </c>
      <c r="U1602" s="677">
        <f t="shared" ca="1" si="275"/>
        <v>0</v>
      </c>
      <c r="V1602" s="677">
        <f t="shared" ca="1" si="275"/>
        <v>0</v>
      </c>
      <c r="W1602" s="677">
        <f t="shared" ca="1" si="274"/>
        <v>0</v>
      </c>
      <c r="X1602" s="677">
        <f t="shared" ca="1" si="275"/>
        <v>0</v>
      </c>
      <c r="Y1602" s="677">
        <f t="shared" ca="1" si="275"/>
        <v>0</v>
      </c>
      <c r="Z1602" s="677">
        <f t="shared" ca="1" si="275"/>
        <v>0</v>
      </c>
      <c r="AA1602" t="str">
        <f t="shared" ref="AA1602:AA1665" si="276">file_name</f>
        <v>ASR_COMP</v>
      </c>
      <c r="AB1602" s="957">
        <f t="shared" ref="AB1602:AB1665" si="277">file_date</f>
        <v>44682</v>
      </c>
      <c r="AC1602" t="str">
        <f t="shared" ref="AC1602:AC1665" si="278">status</f>
        <v>Unaudited</v>
      </c>
    </row>
    <row r="1603" spans="1:29" ht="30" x14ac:dyDescent="0.25">
      <c r="A1603" t="s">
        <v>423</v>
      </c>
      <c r="B1603" t="s">
        <v>1388</v>
      </c>
      <c r="C1603" t="s">
        <v>1389</v>
      </c>
      <c r="D1603">
        <v>1900</v>
      </c>
      <c r="E1603" s="957">
        <v>1</v>
      </c>
      <c r="F1603" t="s">
        <v>442</v>
      </c>
      <c r="G1603" s="957">
        <v>182</v>
      </c>
      <c r="H1603" t="s">
        <v>386</v>
      </c>
      <c r="I1603" s="937" t="s">
        <v>491</v>
      </c>
      <c r="J1603" s="937" t="s">
        <v>439</v>
      </c>
      <c r="K1603" s="937" t="s">
        <v>439</v>
      </c>
      <c r="L1603" s="943" t="s">
        <v>133</v>
      </c>
      <c r="M1603" s="959" t="s">
        <v>182</v>
      </c>
      <c r="N1603" s="677">
        <f t="shared" ca="1" si="268"/>
        <v>0</v>
      </c>
      <c r="O1603" s="677">
        <f t="shared" ca="1" si="275"/>
        <v>0</v>
      </c>
      <c r="P1603" s="677">
        <f t="shared" ca="1" si="275"/>
        <v>0</v>
      </c>
      <c r="Q1603" s="677">
        <f t="shared" ca="1" si="275"/>
        <v>0</v>
      </c>
      <c r="R1603" s="677">
        <f t="shared" ca="1" si="275"/>
        <v>0</v>
      </c>
      <c r="S1603" s="677">
        <f t="shared" ca="1" si="275"/>
        <v>0</v>
      </c>
      <c r="T1603" s="677">
        <f t="shared" ca="1" si="275"/>
        <v>0</v>
      </c>
      <c r="U1603" s="677">
        <f t="shared" ca="1" si="275"/>
        <v>0</v>
      </c>
      <c r="V1603" s="677">
        <f t="shared" ca="1" si="275"/>
        <v>0</v>
      </c>
      <c r="W1603" s="677">
        <f t="shared" ca="1" si="274"/>
        <v>0</v>
      </c>
      <c r="X1603" s="677">
        <f t="shared" ca="1" si="275"/>
        <v>0</v>
      </c>
      <c r="Y1603" s="677">
        <f t="shared" ca="1" si="275"/>
        <v>0</v>
      </c>
      <c r="Z1603" s="677">
        <f t="shared" ca="1" si="275"/>
        <v>0</v>
      </c>
      <c r="AA1603" t="str">
        <f t="shared" si="276"/>
        <v>ASR_COMP</v>
      </c>
      <c r="AB1603" s="957">
        <f t="shared" si="277"/>
        <v>44682</v>
      </c>
      <c r="AC1603" t="str">
        <f t="shared" si="278"/>
        <v>Unaudited</v>
      </c>
    </row>
    <row r="1604" spans="1:29" x14ac:dyDescent="0.25">
      <c r="A1604" t="s">
        <v>423</v>
      </c>
      <c r="B1604" t="s">
        <v>1388</v>
      </c>
      <c r="C1604" t="s">
        <v>1389</v>
      </c>
      <c r="D1604">
        <v>1900</v>
      </c>
      <c r="E1604" s="957">
        <v>1</v>
      </c>
      <c r="F1604" t="s">
        <v>442</v>
      </c>
      <c r="G1604" s="957">
        <v>182</v>
      </c>
      <c r="H1604" t="s">
        <v>386</v>
      </c>
      <c r="I1604" s="937" t="s">
        <v>491</v>
      </c>
      <c r="J1604" s="937" t="s">
        <v>439</v>
      </c>
      <c r="K1604" s="937" t="s">
        <v>439</v>
      </c>
      <c r="L1604" s="937" t="s">
        <v>134</v>
      </c>
      <c r="M1604" s="958" t="s">
        <v>497</v>
      </c>
      <c r="N1604" s="677">
        <f t="shared" ca="1" si="268"/>
        <v>0</v>
      </c>
      <c r="O1604" s="677">
        <f t="shared" ca="1" si="275"/>
        <v>0</v>
      </c>
      <c r="P1604" s="677">
        <f t="shared" ca="1" si="275"/>
        <v>0</v>
      </c>
      <c r="Q1604" s="677">
        <f t="shared" ca="1" si="275"/>
        <v>0</v>
      </c>
      <c r="R1604" s="677">
        <f t="shared" ca="1" si="275"/>
        <v>0</v>
      </c>
      <c r="S1604" s="677">
        <f t="shared" ca="1" si="275"/>
        <v>0</v>
      </c>
      <c r="T1604" s="677">
        <f t="shared" ca="1" si="275"/>
        <v>0</v>
      </c>
      <c r="U1604" s="677">
        <f t="shared" ca="1" si="275"/>
        <v>0</v>
      </c>
      <c r="V1604" s="677">
        <f t="shared" ca="1" si="275"/>
        <v>0</v>
      </c>
      <c r="W1604" s="677">
        <f t="shared" ca="1" si="274"/>
        <v>0</v>
      </c>
      <c r="X1604" s="677">
        <f t="shared" ca="1" si="275"/>
        <v>0</v>
      </c>
      <c r="Y1604" s="677">
        <f t="shared" ca="1" si="275"/>
        <v>0</v>
      </c>
      <c r="Z1604" s="677">
        <f t="shared" ca="1" si="275"/>
        <v>0</v>
      </c>
      <c r="AA1604" t="str">
        <f t="shared" si="276"/>
        <v>ASR_COMP</v>
      </c>
      <c r="AB1604" s="957">
        <f t="shared" si="277"/>
        <v>44682</v>
      </c>
      <c r="AC1604" t="str">
        <f t="shared" si="278"/>
        <v>Unaudited</v>
      </c>
    </row>
    <row r="1605" spans="1:29" x14ac:dyDescent="0.25">
      <c r="A1605" t="s">
        <v>423</v>
      </c>
      <c r="B1605" t="s">
        <v>1388</v>
      </c>
      <c r="C1605" t="s">
        <v>1389</v>
      </c>
      <c r="D1605">
        <v>1900</v>
      </c>
      <c r="E1605" s="957">
        <v>1</v>
      </c>
      <c r="F1605" t="s">
        <v>442</v>
      </c>
      <c r="G1605" s="957">
        <v>182</v>
      </c>
      <c r="H1605" t="s">
        <v>386</v>
      </c>
      <c r="I1605" s="937" t="s">
        <v>491</v>
      </c>
      <c r="J1605" s="937" t="s">
        <v>439</v>
      </c>
      <c r="K1605" s="937" t="s">
        <v>439</v>
      </c>
      <c r="L1605" s="937" t="s">
        <v>135</v>
      </c>
      <c r="M1605" s="958" t="s">
        <v>498</v>
      </c>
      <c r="N1605" s="677">
        <f t="shared" ca="1" si="268"/>
        <v>0</v>
      </c>
      <c r="O1605" s="677">
        <f t="shared" ca="1" si="275"/>
        <v>0</v>
      </c>
      <c r="P1605" s="677">
        <f t="shared" ca="1" si="275"/>
        <v>0</v>
      </c>
      <c r="Q1605" s="677">
        <f t="shared" ca="1" si="275"/>
        <v>0</v>
      </c>
      <c r="R1605" s="677">
        <f t="shared" ca="1" si="275"/>
        <v>0</v>
      </c>
      <c r="S1605" s="677">
        <f t="shared" ca="1" si="275"/>
        <v>0</v>
      </c>
      <c r="T1605" s="677">
        <f t="shared" ca="1" si="275"/>
        <v>0</v>
      </c>
      <c r="U1605" s="677">
        <f t="shared" ca="1" si="275"/>
        <v>0</v>
      </c>
      <c r="V1605" s="677">
        <f t="shared" ca="1" si="275"/>
        <v>0</v>
      </c>
      <c r="W1605" s="677">
        <f t="shared" ca="1" si="274"/>
        <v>0</v>
      </c>
      <c r="X1605" s="677">
        <f t="shared" ca="1" si="275"/>
        <v>0</v>
      </c>
      <c r="Y1605" s="677">
        <f t="shared" ca="1" si="275"/>
        <v>0</v>
      </c>
      <c r="Z1605" s="677">
        <f t="shared" ca="1" si="275"/>
        <v>0</v>
      </c>
      <c r="AA1605" t="str">
        <f t="shared" si="276"/>
        <v>ASR_COMP</v>
      </c>
      <c r="AB1605" s="957">
        <f t="shared" si="277"/>
        <v>44682</v>
      </c>
      <c r="AC1605" t="str">
        <f t="shared" si="278"/>
        <v>Unaudited</v>
      </c>
    </row>
    <row r="1606" spans="1:29" x14ac:dyDescent="0.25">
      <c r="A1606" t="s">
        <v>423</v>
      </c>
      <c r="B1606" t="s">
        <v>1388</v>
      </c>
      <c r="C1606" t="s">
        <v>1389</v>
      </c>
      <c r="D1606">
        <v>1900</v>
      </c>
      <c r="E1606" s="957">
        <v>1</v>
      </c>
      <c r="F1606" t="s">
        <v>442</v>
      </c>
      <c r="G1606" s="957">
        <v>182</v>
      </c>
      <c r="H1606" t="s">
        <v>386</v>
      </c>
      <c r="I1606" s="937" t="s">
        <v>491</v>
      </c>
      <c r="J1606" s="937" t="s">
        <v>439</v>
      </c>
      <c r="K1606" s="937" t="s">
        <v>439</v>
      </c>
      <c r="L1606" s="937" t="s">
        <v>136</v>
      </c>
      <c r="M1606" s="958" t="s">
        <v>499</v>
      </c>
      <c r="N1606" s="677">
        <f t="shared" ca="1" si="268"/>
        <v>0</v>
      </c>
      <c r="O1606" s="677">
        <f t="shared" ca="1" si="275"/>
        <v>0</v>
      </c>
      <c r="P1606" s="677">
        <f t="shared" ca="1" si="275"/>
        <v>0</v>
      </c>
      <c r="Q1606" s="677">
        <f t="shared" ca="1" si="275"/>
        <v>0</v>
      </c>
      <c r="R1606" s="677">
        <f t="shared" ca="1" si="275"/>
        <v>0</v>
      </c>
      <c r="S1606" s="677">
        <f t="shared" ca="1" si="275"/>
        <v>0</v>
      </c>
      <c r="T1606" s="677">
        <f t="shared" ca="1" si="275"/>
        <v>0</v>
      </c>
      <c r="U1606" s="677">
        <f t="shared" ca="1" si="275"/>
        <v>0</v>
      </c>
      <c r="V1606" s="677">
        <f t="shared" ca="1" si="275"/>
        <v>0</v>
      </c>
      <c r="W1606" s="677">
        <f t="shared" ca="1" si="274"/>
        <v>0</v>
      </c>
      <c r="X1606" s="677">
        <f t="shared" ca="1" si="275"/>
        <v>0</v>
      </c>
      <c r="Y1606" s="677">
        <f t="shared" ca="1" si="275"/>
        <v>0</v>
      </c>
      <c r="Z1606" s="677">
        <f t="shared" ca="1" si="275"/>
        <v>0</v>
      </c>
      <c r="AA1606" t="str">
        <f t="shared" si="276"/>
        <v>ASR_COMP</v>
      </c>
      <c r="AB1606" s="957">
        <f t="shared" si="277"/>
        <v>44682</v>
      </c>
      <c r="AC1606" t="str">
        <f t="shared" si="278"/>
        <v>Unaudited</v>
      </c>
    </row>
    <row r="1607" spans="1:29" x14ac:dyDescent="0.25">
      <c r="A1607" t="s">
        <v>423</v>
      </c>
      <c r="B1607" t="s">
        <v>1388</v>
      </c>
      <c r="C1607" t="s">
        <v>1389</v>
      </c>
      <c r="D1607">
        <v>1900</v>
      </c>
      <c r="E1607" s="957">
        <v>1</v>
      </c>
      <c r="F1607" t="s">
        <v>442</v>
      </c>
      <c r="G1607" s="957">
        <v>182</v>
      </c>
      <c r="H1607" t="s">
        <v>386</v>
      </c>
      <c r="I1607" s="937" t="s">
        <v>492</v>
      </c>
      <c r="J1607" s="937" t="s">
        <v>26</v>
      </c>
      <c r="K1607" s="937" t="s">
        <v>26</v>
      </c>
      <c r="L1607" s="937" t="s">
        <v>272</v>
      </c>
      <c r="M1607" s="958" t="s">
        <v>26</v>
      </c>
      <c r="N1607" s="677">
        <f t="shared" ca="1" si="268"/>
        <v>2167398.1021491219</v>
      </c>
      <c r="O1607" s="677">
        <f t="shared" ca="1" si="275"/>
        <v>0</v>
      </c>
      <c r="P1607" s="677">
        <f t="shared" ca="1" si="275"/>
        <v>0</v>
      </c>
      <c r="Q1607" s="677">
        <f t="shared" ca="1" si="275"/>
        <v>0</v>
      </c>
      <c r="R1607" s="677">
        <f t="shared" ca="1" si="275"/>
        <v>0</v>
      </c>
      <c r="S1607" s="677">
        <f t="shared" ca="1" si="275"/>
        <v>0</v>
      </c>
      <c r="T1607" s="677">
        <f t="shared" ca="1" si="275"/>
        <v>0</v>
      </c>
      <c r="U1607" s="677">
        <f t="shared" ca="1" si="275"/>
        <v>0</v>
      </c>
      <c r="V1607" s="677">
        <f t="shared" ca="1" si="275"/>
        <v>0</v>
      </c>
      <c r="W1607" s="677">
        <f t="shared" ca="1" si="274"/>
        <v>0</v>
      </c>
      <c r="X1607" s="677">
        <f t="shared" ca="1" si="275"/>
        <v>0</v>
      </c>
      <c r="Y1607" s="677">
        <f t="shared" ca="1" si="275"/>
        <v>0</v>
      </c>
      <c r="Z1607" s="677">
        <f t="shared" ca="1" si="275"/>
        <v>0</v>
      </c>
      <c r="AA1607" t="str">
        <f t="shared" si="276"/>
        <v>ASR_COMP</v>
      </c>
      <c r="AB1607" s="957">
        <f t="shared" si="277"/>
        <v>44682</v>
      </c>
      <c r="AC1607" t="str">
        <f t="shared" si="278"/>
        <v>Unaudited</v>
      </c>
    </row>
    <row r="1608" spans="1:29" x14ac:dyDescent="0.25">
      <c r="A1608" t="s">
        <v>423</v>
      </c>
      <c r="B1608" t="s">
        <v>1388</v>
      </c>
      <c r="C1608" t="s">
        <v>1389</v>
      </c>
      <c r="D1608">
        <v>1900</v>
      </c>
      <c r="E1608" s="957">
        <v>1</v>
      </c>
      <c r="F1608" t="s">
        <v>443</v>
      </c>
      <c r="G1608" s="957">
        <v>274</v>
      </c>
      <c r="H1608" t="s">
        <v>386</v>
      </c>
      <c r="I1608" s="937" t="s">
        <v>435</v>
      </c>
      <c r="J1608" s="937" t="s">
        <v>435</v>
      </c>
      <c r="K1608" s="937" t="s">
        <v>435</v>
      </c>
      <c r="L1608" s="937"/>
      <c r="M1608" s="958" t="s">
        <v>435</v>
      </c>
      <c r="N1608" s="677">
        <f t="shared" ca="1" si="268"/>
        <v>267846.49</v>
      </c>
      <c r="O1608" s="677">
        <f t="shared" ca="1" si="275"/>
        <v>228354.96000000002</v>
      </c>
      <c r="P1608" s="677">
        <f t="shared" ca="1" si="275"/>
        <v>7880.06</v>
      </c>
      <c r="Q1608" s="677">
        <f t="shared" ca="1" si="275"/>
        <v>14393.5</v>
      </c>
      <c r="R1608" s="677">
        <f t="shared" ca="1" si="275"/>
        <v>3126.9700000000003</v>
      </c>
      <c r="S1608" s="677">
        <f t="shared" ca="1" si="275"/>
        <v>4401.3099999999995</v>
      </c>
      <c r="T1608" s="677">
        <f t="shared" ca="1" si="275"/>
        <v>3193.09</v>
      </c>
      <c r="U1608" s="677">
        <f t="shared" ca="1" si="275"/>
        <v>119.27</v>
      </c>
      <c r="V1608" s="677">
        <f t="shared" ca="1" si="275"/>
        <v>495</v>
      </c>
      <c r="W1608" s="677">
        <f t="shared" ca="1" si="274"/>
        <v>35</v>
      </c>
      <c r="X1608" s="677">
        <f t="shared" ca="1" si="275"/>
        <v>5094.33</v>
      </c>
      <c r="Y1608" s="677">
        <f t="shared" ca="1" si="275"/>
        <v>753</v>
      </c>
      <c r="Z1608" s="677">
        <f t="shared" ca="1" si="275"/>
        <v>0</v>
      </c>
      <c r="AA1608" t="str">
        <f t="shared" si="276"/>
        <v>ASR_COMP</v>
      </c>
      <c r="AB1608" s="957">
        <f t="shared" si="277"/>
        <v>44682</v>
      </c>
      <c r="AC1608" t="str">
        <f t="shared" si="278"/>
        <v>Unaudited</v>
      </c>
    </row>
    <row r="1609" spans="1:29" x14ac:dyDescent="0.25">
      <c r="A1609" t="s">
        <v>423</v>
      </c>
      <c r="B1609" t="s">
        <v>1388</v>
      </c>
      <c r="C1609" t="s">
        <v>1389</v>
      </c>
      <c r="D1609">
        <v>1900</v>
      </c>
      <c r="E1609" s="957">
        <v>1</v>
      </c>
      <c r="F1609" t="s">
        <v>443</v>
      </c>
      <c r="G1609" s="957">
        <v>274</v>
      </c>
      <c r="H1609" t="s">
        <v>386</v>
      </c>
      <c r="I1609" s="937" t="s">
        <v>490</v>
      </c>
      <c r="J1609" s="937" t="s">
        <v>12</v>
      </c>
      <c r="K1609" s="937" t="s">
        <v>12</v>
      </c>
      <c r="L1609" s="937">
        <v>1.1000000000000001</v>
      </c>
      <c r="M1609" s="958" t="s">
        <v>12</v>
      </c>
      <c r="N1609" s="677">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64238379.220946632</v>
      </c>
      <c r="O1609" s="677">
        <f t="shared" ca="1" si="275"/>
        <v>37730068.536706775</v>
      </c>
      <c r="P1609" s="677">
        <f t="shared" ca="1" si="275"/>
        <v>3637209.1540352451</v>
      </c>
      <c r="Q1609" s="677">
        <f t="shared" ca="1" si="275"/>
        <v>11891835.285308754</v>
      </c>
      <c r="R1609" s="677">
        <f t="shared" ca="1" si="275"/>
        <v>4028085.7359665567</v>
      </c>
      <c r="S1609" s="677">
        <f t="shared" ca="1" si="275"/>
        <v>1137484.3647254827</v>
      </c>
      <c r="T1609" s="677">
        <f t="shared" ca="1" si="275"/>
        <v>1277944.7231589367</v>
      </c>
      <c r="U1609" s="677">
        <f t="shared" ca="1" si="275"/>
        <v>24061.925069694567</v>
      </c>
      <c r="V1609" s="677">
        <f t="shared" ca="1" si="275"/>
        <v>1536748.693681577</v>
      </c>
      <c r="W1609" s="677">
        <f t="shared" ca="1" si="274"/>
        <v>902746.89670872304</v>
      </c>
      <c r="X1609" s="677">
        <f t="shared" ca="1" si="275"/>
        <v>581936.10804825206</v>
      </c>
      <c r="Y1609" s="677">
        <f t="shared" ca="1" si="275"/>
        <v>1490257.7975366344</v>
      </c>
      <c r="Z1609" s="677">
        <f t="shared" ca="1" si="275"/>
        <v>0</v>
      </c>
      <c r="AA1609" t="str">
        <f t="shared" si="276"/>
        <v>ASR_COMP</v>
      </c>
      <c r="AB1609" s="957">
        <f t="shared" si="277"/>
        <v>44682</v>
      </c>
      <c r="AC1609" t="str">
        <f t="shared" si="278"/>
        <v>Unaudited</v>
      </c>
    </row>
    <row r="1610" spans="1:29" x14ac:dyDescent="0.25">
      <c r="A1610" t="s">
        <v>423</v>
      </c>
      <c r="B1610" t="s">
        <v>1388</v>
      </c>
      <c r="C1610" t="s">
        <v>1389</v>
      </c>
      <c r="D1610">
        <v>1900</v>
      </c>
      <c r="E1610" s="957">
        <v>1</v>
      </c>
      <c r="F1610" t="s">
        <v>443</v>
      </c>
      <c r="G1610" s="957">
        <v>274</v>
      </c>
      <c r="H1610" t="s">
        <v>386</v>
      </c>
      <c r="I1610" s="937" t="s">
        <v>490</v>
      </c>
      <c r="J1610" s="937" t="s">
        <v>12</v>
      </c>
      <c r="K1610" s="937" t="s">
        <v>1331</v>
      </c>
      <c r="L1610" s="937" t="s">
        <v>1322</v>
      </c>
      <c r="M1610" s="958" t="s">
        <v>1331</v>
      </c>
      <c r="N1610" s="677">
        <f t="shared" ca="1" si="279"/>
        <v>-108242.51896178647</v>
      </c>
      <c r="O1610" s="677">
        <f t="shared" ca="1" si="275"/>
        <v>-144825.84235773675</v>
      </c>
      <c r="P1610" s="677">
        <f t="shared" ca="1" si="275"/>
        <v>-15929.061136232092</v>
      </c>
      <c r="Q1610" s="677">
        <f t="shared" ca="1" si="275"/>
        <v>23290.634604176455</v>
      </c>
      <c r="R1610" s="677">
        <f t="shared" ca="1" si="275"/>
        <v>9005.6597193761245</v>
      </c>
      <c r="S1610" s="677">
        <f t="shared" ca="1" si="275"/>
        <v>10788.868454010824</v>
      </c>
      <c r="T1610" s="677">
        <f t="shared" ca="1" si="275"/>
        <v>-4825.1471797296099</v>
      </c>
      <c r="U1610" s="677">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215.60444242511946</v>
      </c>
      <c r="V1610" s="677">
        <f t="shared" ca="1" si="280"/>
        <v>3739.2472661625266</v>
      </c>
      <c r="W1610" s="677">
        <f t="shared" ca="1" si="274"/>
        <v>3067.9739609254511</v>
      </c>
      <c r="X1610" s="677">
        <f t="shared" ca="1" si="280"/>
        <v>4710.7999404590191</v>
      </c>
      <c r="Y1610" s="677">
        <f t="shared" ca="1" si="280"/>
        <v>2518.7433243764699</v>
      </c>
      <c r="Z1610" s="677">
        <f t="shared" ca="1" si="280"/>
        <v>0</v>
      </c>
      <c r="AA1610" t="str">
        <f t="shared" si="276"/>
        <v>ASR_COMP</v>
      </c>
      <c r="AB1610" s="957">
        <f t="shared" si="277"/>
        <v>44682</v>
      </c>
      <c r="AC1610" t="str">
        <f t="shared" si="278"/>
        <v>Unaudited</v>
      </c>
    </row>
    <row r="1611" spans="1:29" x14ac:dyDescent="0.25">
      <c r="A1611" t="s">
        <v>423</v>
      </c>
      <c r="B1611" t="s">
        <v>1388</v>
      </c>
      <c r="C1611" t="s">
        <v>1389</v>
      </c>
      <c r="D1611">
        <v>1900</v>
      </c>
      <c r="E1611" s="957">
        <v>1</v>
      </c>
      <c r="F1611" t="s">
        <v>443</v>
      </c>
      <c r="G1611" s="957">
        <v>274</v>
      </c>
      <c r="H1611" t="s">
        <v>386</v>
      </c>
      <c r="I1611" s="937" t="s">
        <v>490</v>
      </c>
      <c r="J1611" s="937" t="s">
        <v>493</v>
      </c>
      <c r="K1611" s="937" t="s">
        <v>494</v>
      </c>
      <c r="L1611" s="937" t="s">
        <v>63</v>
      </c>
      <c r="M1611" s="958" t="s">
        <v>346</v>
      </c>
      <c r="N1611" s="677">
        <f t="shared" ca="1" si="279"/>
        <v>0</v>
      </c>
      <c r="O1611" s="677">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7">
        <f t="shared" ca="1" si="281"/>
        <v>0</v>
      </c>
      <c r="Q1611" s="677">
        <f t="shared" ca="1" si="281"/>
        <v>0</v>
      </c>
      <c r="R1611" s="677">
        <f t="shared" ca="1" si="281"/>
        <v>0</v>
      </c>
      <c r="S1611" s="677">
        <f t="shared" ca="1" si="281"/>
        <v>0</v>
      </c>
      <c r="T1611" s="677">
        <f t="shared" ca="1" si="281"/>
        <v>0</v>
      </c>
      <c r="U1611" s="677">
        <f t="shared" ca="1" si="281"/>
        <v>0</v>
      </c>
      <c r="V1611" s="677">
        <f t="shared" ca="1" si="281"/>
        <v>0</v>
      </c>
      <c r="W1611" s="677">
        <f t="shared" ca="1" si="274"/>
        <v>0</v>
      </c>
      <c r="X1611" s="677">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7">
        <f t="shared" ca="1" si="282"/>
        <v>0</v>
      </c>
      <c r="Z1611" s="677">
        <f t="shared" ca="1" si="282"/>
        <v>0</v>
      </c>
      <c r="AA1611" t="str">
        <f t="shared" si="276"/>
        <v>ASR_COMP</v>
      </c>
      <c r="AB1611" s="957">
        <f t="shared" si="277"/>
        <v>44682</v>
      </c>
      <c r="AC1611" t="str">
        <f t="shared" si="278"/>
        <v>Unaudited</v>
      </c>
    </row>
    <row r="1612" spans="1:29" x14ac:dyDescent="0.25">
      <c r="A1612" t="s">
        <v>423</v>
      </c>
      <c r="B1612" t="s">
        <v>1388</v>
      </c>
      <c r="C1612" t="s">
        <v>1389</v>
      </c>
      <c r="D1612">
        <v>1900</v>
      </c>
      <c r="E1612" s="957">
        <v>1</v>
      </c>
      <c r="F1612" t="s">
        <v>443</v>
      </c>
      <c r="G1612" s="957">
        <v>274</v>
      </c>
      <c r="H1612" t="s">
        <v>386</v>
      </c>
      <c r="I1612" s="937" t="s">
        <v>490</v>
      </c>
      <c r="J1612" s="937" t="s">
        <v>493</v>
      </c>
      <c r="K1612" s="937" t="s">
        <v>1022</v>
      </c>
      <c r="L1612" s="937" t="s">
        <v>918</v>
      </c>
      <c r="M1612" s="958" t="s">
        <v>919</v>
      </c>
      <c r="N1612" s="677">
        <f t="shared" ca="1" si="279"/>
        <v>2134777.4158862471</v>
      </c>
      <c r="O1612" s="677">
        <f t="shared" ca="1" si="281"/>
        <v>1909676.6617552624</v>
      </c>
      <c r="P1612" s="677">
        <f t="shared" ca="1" si="281"/>
        <v>178566.91413098446</v>
      </c>
      <c r="Q1612" s="677">
        <f t="shared" ca="1" si="281"/>
        <v>19473.64</v>
      </c>
      <c r="R1612" s="677">
        <f t="shared" ca="1" si="281"/>
        <v>15482.48</v>
      </c>
      <c r="S1612" s="677">
        <f t="shared" ca="1" si="281"/>
        <v>0</v>
      </c>
      <c r="T1612" s="677">
        <f t="shared" ca="1" si="281"/>
        <v>0</v>
      </c>
      <c r="U1612" s="677">
        <f t="shared" ca="1" si="281"/>
        <v>0</v>
      </c>
      <c r="V1612" s="677">
        <f t="shared" ca="1" si="281"/>
        <v>11577.72</v>
      </c>
      <c r="W1612" s="677">
        <f t="shared" ca="1" si="274"/>
        <v>0</v>
      </c>
      <c r="X1612" s="677">
        <f t="shared" ca="1" si="282"/>
        <v>0</v>
      </c>
      <c r="Y1612" s="677">
        <f t="shared" ca="1" si="282"/>
        <v>0</v>
      </c>
      <c r="Z1612" s="677">
        <f t="shared" ca="1" si="282"/>
        <v>0</v>
      </c>
      <c r="AA1612" t="str">
        <f t="shared" si="276"/>
        <v>ASR_COMP</v>
      </c>
      <c r="AB1612" s="957">
        <f t="shared" si="277"/>
        <v>44682</v>
      </c>
      <c r="AC1612" t="str">
        <f t="shared" si="278"/>
        <v>Unaudited</v>
      </c>
    </row>
    <row r="1613" spans="1:29" x14ac:dyDescent="0.25">
      <c r="A1613" t="s">
        <v>423</v>
      </c>
      <c r="B1613" t="s">
        <v>1388</v>
      </c>
      <c r="C1613" t="s">
        <v>1389</v>
      </c>
      <c r="D1613">
        <v>1900</v>
      </c>
      <c r="E1613" s="957">
        <v>1</v>
      </c>
      <c r="F1613" t="s">
        <v>443</v>
      </c>
      <c r="G1613" s="957">
        <v>274</v>
      </c>
      <c r="H1613" t="s">
        <v>386</v>
      </c>
      <c r="I1613" s="937" t="s">
        <v>490</v>
      </c>
      <c r="J1613" s="937" t="s">
        <v>13</v>
      </c>
      <c r="K1613" s="937" t="s">
        <v>495</v>
      </c>
      <c r="L1613" s="945" t="s">
        <v>97</v>
      </c>
      <c r="M1613" s="960" t="s">
        <v>149</v>
      </c>
      <c r="N1613" s="677">
        <f t="shared" ca="1" si="279"/>
        <v>0</v>
      </c>
      <c r="O1613" s="677">
        <f t="shared" ca="1" si="281"/>
        <v>0</v>
      </c>
      <c r="P1613" s="677">
        <f t="shared" ca="1" si="281"/>
        <v>0</v>
      </c>
      <c r="Q1613" s="677">
        <f t="shared" ca="1" si="281"/>
        <v>0</v>
      </c>
      <c r="R1613" s="677">
        <f t="shared" ca="1" si="281"/>
        <v>0</v>
      </c>
      <c r="S1613" s="677">
        <f t="shared" ca="1" si="281"/>
        <v>0</v>
      </c>
      <c r="T1613" s="677">
        <f t="shared" ca="1" si="281"/>
        <v>0</v>
      </c>
      <c r="U1613" s="677">
        <f t="shared" ca="1" si="281"/>
        <v>0</v>
      </c>
      <c r="V1613" s="677">
        <f t="shared" ca="1" si="281"/>
        <v>0</v>
      </c>
      <c r="W1613" s="677">
        <f t="shared" ca="1" si="274"/>
        <v>0</v>
      </c>
      <c r="X1613" s="677">
        <f t="shared" ca="1" si="282"/>
        <v>0</v>
      </c>
      <c r="Y1613" s="677">
        <f t="shared" ca="1" si="282"/>
        <v>0</v>
      </c>
      <c r="Z1613" s="677">
        <f t="shared" ca="1" si="282"/>
        <v>0</v>
      </c>
      <c r="AA1613" t="str">
        <f t="shared" si="276"/>
        <v>ASR_COMP</v>
      </c>
      <c r="AB1613" s="957">
        <f t="shared" si="277"/>
        <v>44682</v>
      </c>
      <c r="AC1613" t="str">
        <f t="shared" si="278"/>
        <v>Unaudited</v>
      </c>
    </row>
    <row r="1614" spans="1:29" x14ac:dyDescent="0.25">
      <c r="A1614" t="s">
        <v>423</v>
      </c>
      <c r="B1614" t="s">
        <v>1388</v>
      </c>
      <c r="C1614" t="s">
        <v>1389</v>
      </c>
      <c r="D1614">
        <v>1900</v>
      </c>
      <c r="E1614" s="957">
        <v>1</v>
      </c>
      <c r="F1614" t="s">
        <v>443</v>
      </c>
      <c r="G1614" s="957">
        <v>274</v>
      </c>
      <c r="H1614" t="s">
        <v>386</v>
      </c>
      <c r="I1614" s="937" t="s">
        <v>490</v>
      </c>
      <c r="J1614" s="937" t="s">
        <v>13</v>
      </c>
      <c r="K1614" s="937" t="s">
        <v>13</v>
      </c>
      <c r="L1614" s="947" t="s">
        <v>35</v>
      </c>
      <c r="M1614" s="961" t="s">
        <v>13</v>
      </c>
      <c r="N1614" s="677">
        <f t="shared" ca="1" si="279"/>
        <v>591047.10006198869</v>
      </c>
      <c r="O1614" s="677">
        <f t="shared" ca="1" si="281"/>
        <v>390820.04693069134</v>
      </c>
      <c r="P1614" s="677">
        <f t="shared" ca="1" si="281"/>
        <v>42880.426465219418</v>
      </c>
      <c r="Q1614" s="677">
        <f t="shared" ca="1" si="281"/>
        <v>75735.923382804031</v>
      </c>
      <c r="R1614" s="677">
        <f t="shared" ca="1" si="281"/>
        <v>29294.714611933174</v>
      </c>
      <c r="S1614" s="677">
        <f t="shared" ca="1" si="281"/>
        <v>6150.1217926109048</v>
      </c>
      <c r="T1614" s="677">
        <f t="shared" ca="1" si="281"/>
        <v>12986.598283291398</v>
      </c>
      <c r="U1614" s="677">
        <f t="shared" ca="1" si="281"/>
        <v>122.84644972744098</v>
      </c>
      <c r="V1614" s="677">
        <f t="shared" ca="1" si="281"/>
        <v>12173.668470180643</v>
      </c>
      <c r="W1614" s="677">
        <f t="shared" ca="1" si="274"/>
        <v>9994.296684443214</v>
      </c>
      <c r="X1614" s="677">
        <f t="shared" ca="1" si="282"/>
        <v>2686.2827886791565</v>
      </c>
      <c r="Y1614" s="677">
        <f t="shared" ca="1" si="282"/>
        <v>8202.1742024080286</v>
      </c>
      <c r="Z1614" s="677">
        <f t="shared" ca="1" si="282"/>
        <v>0</v>
      </c>
      <c r="AA1614" t="str">
        <f t="shared" si="276"/>
        <v>ASR_COMP</v>
      </c>
      <c r="AB1614" s="957">
        <f t="shared" si="277"/>
        <v>44682</v>
      </c>
      <c r="AC1614" t="str">
        <f t="shared" si="278"/>
        <v>Unaudited</v>
      </c>
    </row>
    <row r="1615" spans="1:29" x14ac:dyDescent="0.25">
      <c r="A1615" t="s">
        <v>423</v>
      </c>
      <c r="B1615" t="s">
        <v>1388</v>
      </c>
      <c r="C1615" t="s">
        <v>1389</v>
      </c>
      <c r="D1615">
        <v>1900</v>
      </c>
      <c r="E1615" s="957">
        <v>1</v>
      </c>
      <c r="F1615" t="s">
        <v>443</v>
      </c>
      <c r="G1615" s="957">
        <v>274</v>
      </c>
      <c r="H1615" t="s">
        <v>386</v>
      </c>
      <c r="I1615" s="958" t="s">
        <v>491</v>
      </c>
      <c r="J1615" s="958" t="s">
        <v>447</v>
      </c>
      <c r="K1615" s="958" t="s">
        <v>0</v>
      </c>
      <c r="L1615" s="937">
        <v>2.1</v>
      </c>
      <c r="M1615" s="958" t="s">
        <v>150</v>
      </c>
      <c r="N1615" s="677">
        <f t="shared" ca="1" si="279"/>
        <v>15149903.49932301</v>
      </c>
      <c r="O1615" s="677">
        <f t="shared" ca="1" si="281"/>
        <v>9110610.2444975376</v>
      </c>
      <c r="P1615" s="677">
        <f t="shared" ca="1" si="281"/>
        <v>754261.50674059603</v>
      </c>
      <c r="Q1615" s="677">
        <f t="shared" ca="1" si="281"/>
        <v>3452897.4703000775</v>
      </c>
      <c r="R1615" s="677">
        <f t="shared" ca="1" si="281"/>
        <v>852739.0618691307</v>
      </c>
      <c r="S1615" s="677">
        <f t="shared" ca="1" si="281"/>
        <v>71300.198423858354</v>
      </c>
      <c r="T1615" s="677">
        <f t="shared" ca="1" si="281"/>
        <v>114555.16334551078</v>
      </c>
      <c r="U1615" s="677">
        <f t="shared" ca="1" si="281"/>
        <v>648.40192416211039</v>
      </c>
      <c r="V1615" s="677">
        <f t="shared" ca="1" si="281"/>
        <v>246379.5691761772</v>
      </c>
      <c r="W1615" s="677">
        <f t="shared" ca="1" si="274"/>
        <v>47948.579009146655</v>
      </c>
      <c r="X1615" s="677">
        <f t="shared" ca="1" si="282"/>
        <v>106894.65374677033</v>
      </c>
      <c r="Y1615" s="677">
        <f t="shared" ca="1" si="282"/>
        <v>391668.65029004199</v>
      </c>
      <c r="Z1615" s="677">
        <f t="shared" ca="1" si="282"/>
        <v>0</v>
      </c>
      <c r="AA1615" t="str">
        <f t="shared" si="276"/>
        <v>ASR_COMP</v>
      </c>
      <c r="AB1615" s="957">
        <f t="shared" si="277"/>
        <v>44682</v>
      </c>
      <c r="AC1615" t="str">
        <f t="shared" si="278"/>
        <v>Unaudited</v>
      </c>
    </row>
    <row r="1616" spans="1:29" ht="30" x14ac:dyDescent="0.25">
      <c r="A1616" t="s">
        <v>423</v>
      </c>
      <c r="B1616" t="s">
        <v>1388</v>
      </c>
      <c r="C1616" t="s">
        <v>1389</v>
      </c>
      <c r="D1616">
        <v>1900</v>
      </c>
      <c r="E1616" s="957">
        <v>1</v>
      </c>
      <c r="F1616" t="s">
        <v>443</v>
      </c>
      <c r="G1616" s="957">
        <v>274</v>
      </c>
      <c r="H1616" t="s">
        <v>386</v>
      </c>
      <c r="I1616" s="937" t="s">
        <v>491</v>
      </c>
      <c r="J1616" s="937" t="s">
        <v>447</v>
      </c>
      <c r="K1616" s="937" t="s">
        <v>0</v>
      </c>
      <c r="L1616" s="937">
        <v>2.2000000000000002</v>
      </c>
      <c r="M1616" s="962" t="s">
        <v>151</v>
      </c>
      <c r="N1616" s="677">
        <f t="shared" ca="1" si="279"/>
        <v>-5173881.7815356171</v>
      </c>
      <c r="O1616" s="677">
        <f t="shared" ca="1" si="281"/>
        <v>-3175297.3537688977</v>
      </c>
      <c r="P1616" s="677">
        <f t="shared" ca="1" si="281"/>
        <v>-242938.57709790903</v>
      </c>
      <c r="Q1616" s="677">
        <f t="shared" ca="1" si="281"/>
        <v>-1036794.3339113385</v>
      </c>
      <c r="R1616" s="677">
        <f t="shared" ca="1" si="281"/>
        <v>-347700.9635407211</v>
      </c>
      <c r="S1616" s="677">
        <f t="shared" ca="1" si="281"/>
        <v>-50488.154591557643</v>
      </c>
      <c r="T1616" s="677">
        <f t="shared" ca="1" si="281"/>
        <v>-33850.010527621111</v>
      </c>
      <c r="U1616" s="677">
        <f t="shared" ca="1" si="281"/>
        <v>-454.07960821289248</v>
      </c>
      <c r="V1616" s="677">
        <f t="shared" ca="1" si="281"/>
        <v>-75445.045463547649</v>
      </c>
      <c r="W1616" s="677">
        <f t="shared" ca="1" si="274"/>
        <v>-14429.416643515002</v>
      </c>
      <c r="X1616" s="677">
        <f t="shared" ca="1" si="282"/>
        <v>-30806.055305404909</v>
      </c>
      <c r="Y1616" s="677">
        <f t="shared" ca="1" si="282"/>
        <v>-165677.79107689124</v>
      </c>
      <c r="Z1616" s="677">
        <f t="shared" ca="1" si="282"/>
        <v>0</v>
      </c>
      <c r="AA1616" t="str">
        <f t="shared" si="276"/>
        <v>ASR_COMP</v>
      </c>
      <c r="AB1616" s="957">
        <f t="shared" si="277"/>
        <v>44682</v>
      </c>
      <c r="AC1616" t="str">
        <f t="shared" si="278"/>
        <v>Unaudited</v>
      </c>
    </row>
    <row r="1617" spans="1:29" x14ac:dyDescent="0.25">
      <c r="A1617" t="s">
        <v>423</v>
      </c>
      <c r="B1617" t="s">
        <v>1388</v>
      </c>
      <c r="C1617" t="s">
        <v>1389</v>
      </c>
      <c r="D1617">
        <v>1900</v>
      </c>
      <c r="E1617" s="957">
        <v>1</v>
      </c>
      <c r="F1617" t="s">
        <v>443</v>
      </c>
      <c r="G1617" s="957">
        <v>274</v>
      </c>
      <c r="H1617" t="s">
        <v>386</v>
      </c>
      <c r="I1617" s="937" t="s">
        <v>491</v>
      </c>
      <c r="J1617" s="937" t="s">
        <v>447</v>
      </c>
      <c r="K1617" s="937" t="s">
        <v>0</v>
      </c>
      <c r="L1617" s="937">
        <v>2.2999999999999998</v>
      </c>
      <c r="M1617" s="962" t="s">
        <v>152</v>
      </c>
      <c r="N1617" s="677">
        <f t="shared" ca="1" si="279"/>
        <v>5342848.607508976</v>
      </c>
      <c r="O1617" s="677">
        <f t="shared" ca="1" si="281"/>
        <v>4244674.3232676843</v>
      </c>
      <c r="P1617" s="677">
        <f t="shared" ca="1" si="281"/>
        <v>336690.0950250827</v>
      </c>
      <c r="Q1617" s="677">
        <f t="shared" ca="1" si="281"/>
        <v>419890.74702097842</v>
      </c>
      <c r="R1617" s="677">
        <f t="shared" ca="1" si="281"/>
        <v>160046.73590142099</v>
      </c>
      <c r="S1617" s="677">
        <f t="shared" ca="1" si="281"/>
        <v>11859.313169533847</v>
      </c>
      <c r="T1617" s="677">
        <f t="shared" ca="1" si="281"/>
        <v>73830.865199647669</v>
      </c>
      <c r="U1617" s="677">
        <f t="shared" ca="1" si="281"/>
        <v>1130.3681222973603</v>
      </c>
      <c r="V1617" s="677">
        <f t="shared" ca="1" si="281"/>
        <v>40338.690495756557</v>
      </c>
      <c r="W1617" s="677">
        <f t="shared" ca="1" si="274"/>
        <v>6919.8799276734826</v>
      </c>
      <c r="X1617" s="677">
        <f t="shared" ca="1" si="282"/>
        <v>6361.7647794866416</v>
      </c>
      <c r="Y1617" s="677">
        <f t="shared" ca="1" si="282"/>
        <v>41105.824599414016</v>
      </c>
      <c r="Z1617" s="677">
        <f t="shared" ca="1" si="282"/>
        <v>0</v>
      </c>
      <c r="AA1617" t="str">
        <f t="shared" si="276"/>
        <v>ASR_COMP</v>
      </c>
      <c r="AB1617" s="957">
        <f t="shared" si="277"/>
        <v>44682</v>
      </c>
      <c r="AC1617" t="str">
        <f t="shared" si="278"/>
        <v>Unaudited</v>
      </c>
    </row>
    <row r="1618" spans="1:29" x14ac:dyDescent="0.25">
      <c r="A1618" t="s">
        <v>423</v>
      </c>
      <c r="B1618" t="s">
        <v>1388</v>
      </c>
      <c r="C1618" t="s">
        <v>1389</v>
      </c>
      <c r="D1618">
        <v>1900</v>
      </c>
      <c r="E1618" s="957">
        <v>1</v>
      </c>
      <c r="F1618" t="s">
        <v>443</v>
      </c>
      <c r="G1618" s="957">
        <v>274</v>
      </c>
      <c r="H1618" t="s">
        <v>386</v>
      </c>
      <c r="I1618" s="937" t="s">
        <v>491</v>
      </c>
      <c r="J1618" s="937" t="s">
        <v>447</v>
      </c>
      <c r="K1618" s="937" t="s">
        <v>0</v>
      </c>
      <c r="L1618" s="937">
        <v>2.4</v>
      </c>
      <c r="M1618" s="962" t="s">
        <v>153</v>
      </c>
      <c r="N1618" s="677">
        <f t="shared" ca="1" si="279"/>
        <v>5695885.8103654888</v>
      </c>
      <c r="O1618" s="677">
        <f t="shared" ca="1" si="281"/>
        <v>3861774.2725485759</v>
      </c>
      <c r="P1618" s="677">
        <f t="shared" ca="1" si="281"/>
        <v>257085.7833698999</v>
      </c>
      <c r="Q1618" s="677">
        <f t="shared" ca="1" si="281"/>
        <v>1047148.9190703676</v>
      </c>
      <c r="R1618" s="677">
        <f t="shared" ca="1" si="281"/>
        <v>222132.08997248474</v>
      </c>
      <c r="S1618" s="677">
        <f t="shared" ca="1" si="281"/>
        <v>39711.936545485827</v>
      </c>
      <c r="T1618" s="677">
        <f t="shared" ca="1" si="281"/>
        <v>122378.79689937094</v>
      </c>
      <c r="U1618" s="677">
        <f t="shared" ca="1" si="281"/>
        <v>356.88344725877283</v>
      </c>
      <c r="V1618" s="677">
        <f t="shared" ca="1" si="281"/>
        <v>64191.818440716685</v>
      </c>
      <c r="W1618" s="677">
        <f t="shared" ca="1" si="274"/>
        <v>28755.108699669538</v>
      </c>
      <c r="X1618" s="677">
        <f t="shared" ca="1" si="282"/>
        <v>12218.103811306239</v>
      </c>
      <c r="Y1618" s="677">
        <f t="shared" ca="1" si="282"/>
        <v>40132.097560353686</v>
      </c>
      <c r="Z1618" s="677">
        <f t="shared" ca="1" si="282"/>
        <v>0</v>
      </c>
      <c r="AA1618" t="str">
        <f t="shared" si="276"/>
        <v>ASR_COMP</v>
      </c>
      <c r="AB1618" s="957">
        <f t="shared" si="277"/>
        <v>44682</v>
      </c>
      <c r="AC1618" t="str">
        <f t="shared" si="278"/>
        <v>Unaudited</v>
      </c>
    </row>
    <row r="1619" spans="1:29" ht="30" x14ac:dyDescent="0.25">
      <c r="A1619" t="s">
        <v>423</v>
      </c>
      <c r="B1619" t="s">
        <v>1388</v>
      </c>
      <c r="C1619" t="s">
        <v>1389</v>
      </c>
      <c r="D1619">
        <v>1900</v>
      </c>
      <c r="E1619" s="957">
        <v>1</v>
      </c>
      <c r="F1619" t="s">
        <v>443</v>
      </c>
      <c r="G1619" s="957">
        <v>274</v>
      </c>
      <c r="H1619" t="s">
        <v>386</v>
      </c>
      <c r="I1619" s="937" t="s">
        <v>491</v>
      </c>
      <c r="J1619" s="937" t="s">
        <v>447</v>
      </c>
      <c r="K1619" s="937" t="s">
        <v>0</v>
      </c>
      <c r="L1619" s="937">
        <v>2.5</v>
      </c>
      <c r="M1619" s="962" t="s">
        <v>154</v>
      </c>
      <c r="N1619" s="677">
        <f t="shared" ca="1" si="279"/>
        <v>-3804612.4526245259</v>
      </c>
      <c r="O1619" s="677">
        <f t="shared" ca="1" si="281"/>
        <v>-2737196.7280610297</v>
      </c>
      <c r="P1619" s="677">
        <f t="shared" ca="1" si="281"/>
        <v>-222786.31354747407</v>
      </c>
      <c r="Q1619" s="677">
        <f t="shared" ca="1" si="281"/>
        <v>-520703.24965627678</v>
      </c>
      <c r="R1619" s="677">
        <f t="shared" ca="1" si="281"/>
        <v>-145821.49311497025</v>
      </c>
      <c r="S1619" s="677">
        <f t="shared" ca="1" si="281"/>
        <v>-39094.902675065714</v>
      </c>
      <c r="T1619" s="677">
        <f t="shared" ca="1" si="281"/>
        <v>-63628.838304127028</v>
      </c>
      <c r="U1619" s="677">
        <f t="shared" ca="1" si="281"/>
        <v>-231.85172894729149</v>
      </c>
      <c r="V1619" s="677">
        <f t="shared" ca="1" si="281"/>
        <v>-33350.655206334122</v>
      </c>
      <c r="W1619" s="677">
        <f t="shared" ca="1" si="274"/>
        <v>-10405.027192475265</v>
      </c>
      <c r="X1619" s="677">
        <f t="shared" ca="1" si="282"/>
        <v>-5706.1186630281727</v>
      </c>
      <c r="Y1619" s="677">
        <f t="shared" ca="1" si="282"/>
        <v>-25687.274474797516</v>
      </c>
      <c r="Z1619" s="677">
        <f t="shared" ca="1" si="282"/>
        <v>0</v>
      </c>
      <c r="AA1619" t="str">
        <f t="shared" si="276"/>
        <v>ASR_COMP</v>
      </c>
      <c r="AB1619" s="957">
        <f t="shared" si="277"/>
        <v>44682</v>
      </c>
      <c r="AC1619" t="str">
        <f t="shared" si="278"/>
        <v>Unaudited</v>
      </c>
    </row>
    <row r="1620" spans="1:29" x14ac:dyDescent="0.25">
      <c r="A1620" t="s">
        <v>423</v>
      </c>
      <c r="B1620" t="s">
        <v>1388</v>
      </c>
      <c r="C1620" t="s">
        <v>1389</v>
      </c>
      <c r="D1620">
        <v>1900</v>
      </c>
      <c r="E1620" s="957">
        <v>1</v>
      </c>
      <c r="F1620" t="s">
        <v>443</v>
      </c>
      <c r="G1620" s="957">
        <v>274</v>
      </c>
      <c r="H1620" t="s">
        <v>386</v>
      </c>
      <c r="I1620" s="937" t="s">
        <v>491</v>
      </c>
      <c r="J1620" s="937" t="s">
        <v>447</v>
      </c>
      <c r="K1620" s="937" t="s">
        <v>0</v>
      </c>
      <c r="L1620" s="937" t="s">
        <v>99</v>
      </c>
      <c r="M1620" s="962" t="s">
        <v>7</v>
      </c>
      <c r="N1620" s="677">
        <f t="shared" ca="1" si="279"/>
        <v>0</v>
      </c>
      <c r="O1620" s="677">
        <f t="shared" ca="1" si="281"/>
        <v>0</v>
      </c>
      <c r="P1620" s="677">
        <f t="shared" ca="1" si="281"/>
        <v>0</v>
      </c>
      <c r="Q1620" s="677">
        <f t="shared" ca="1" si="281"/>
        <v>0</v>
      </c>
      <c r="R1620" s="677">
        <f t="shared" ca="1" si="281"/>
        <v>0</v>
      </c>
      <c r="S1620" s="677">
        <f t="shared" ca="1" si="281"/>
        <v>0</v>
      </c>
      <c r="T1620" s="677">
        <f t="shared" ca="1" si="281"/>
        <v>0</v>
      </c>
      <c r="U1620" s="677">
        <f t="shared" ca="1" si="281"/>
        <v>0</v>
      </c>
      <c r="V1620" s="677">
        <f t="shared" ca="1" si="281"/>
        <v>0</v>
      </c>
      <c r="W1620" s="677">
        <f t="shared" ca="1" si="274"/>
        <v>0</v>
      </c>
      <c r="X1620" s="677">
        <f t="shared" ca="1" si="282"/>
        <v>0</v>
      </c>
      <c r="Y1620" s="677">
        <f t="shared" ca="1" si="282"/>
        <v>0</v>
      </c>
      <c r="Z1620" s="677">
        <f t="shared" ca="1" si="282"/>
        <v>0</v>
      </c>
      <c r="AA1620" t="str">
        <f t="shared" si="276"/>
        <v>ASR_COMP</v>
      </c>
      <c r="AB1620" s="957">
        <f t="shared" si="277"/>
        <v>44682</v>
      </c>
      <c r="AC1620" t="str">
        <f t="shared" si="278"/>
        <v>Unaudited</v>
      </c>
    </row>
    <row r="1621" spans="1:29" x14ac:dyDescent="0.25">
      <c r="A1621" t="s">
        <v>423</v>
      </c>
      <c r="B1621" t="s">
        <v>1388</v>
      </c>
      <c r="C1621" t="s">
        <v>1389</v>
      </c>
      <c r="D1621">
        <v>1900</v>
      </c>
      <c r="E1621" s="957">
        <v>1</v>
      </c>
      <c r="F1621" t="s">
        <v>443</v>
      </c>
      <c r="G1621" s="957">
        <v>274</v>
      </c>
      <c r="H1621" t="s">
        <v>386</v>
      </c>
      <c r="I1621" s="937" t="s">
        <v>491</v>
      </c>
      <c r="J1621" s="937" t="s">
        <v>447</v>
      </c>
      <c r="K1621" s="937" t="s">
        <v>0</v>
      </c>
      <c r="L1621" s="937" t="s">
        <v>155</v>
      </c>
      <c r="M1621" s="962" t="s">
        <v>454</v>
      </c>
      <c r="N1621" s="677">
        <f t="shared" ca="1" si="279"/>
        <v>0</v>
      </c>
      <c r="O1621" s="677">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7">
        <f t="shared" ca="1" si="283"/>
        <v>0</v>
      </c>
      <c r="Q1621" s="677">
        <f t="shared" ca="1" si="283"/>
        <v>0</v>
      </c>
      <c r="R1621" s="677">
        <f t="shared" ca="1" si="283"/>
        <v>0</v>
      </c>
      <c r="S1621" s="677">
        <f t="shared" ca="1" si="283"/>
        <v>0</v>
      </c>
      <c r="T1621" s="677">
        <f t="shared" ca="1" si="283"/>
        <v>0</v>
      </c>
      <c r="U1621" s="677">
        <f t="shared" ca="1" si="283"/>
        <v>0</v>
      </c>
      <c r="V1621" s="677">
        <f t="shared" ca="1" si="283"/>
        <v>0</v>
      </c>
      <c r="W1621" s="677">
        <f t="shared" ca="1" si="274"/>
        <v>0</v>
      </c>
      <c r="X1621" s="677">
        <f t="shared" ca="1" si="282"/>
        <v>0</v>
      </c>
      <c r="Y1621" s="677">
        <f t="shared" ca="1" si="282"/>
        <v>0</v>
      </c>
      <c r="Z1621" s="677">
        <f t="shared" ca="1" si="282"/>
        <v>0</v>
      </c>
      <c r="AA1621" t="str">
        <f t="shared" si="276"/>
        <v>ASR_COMP</v>
      </c>
      <c r="AB1621" s="957">
        <f t="shared" si="277"/>
        <v>44682</v>
      </c>
      <c r="AC1621" t="str">
        <f t="shared" si="278"/>
        <v>Unaudited</v>
      </c>
    </row>
    <row r="1622" spans="1:29" x14ac:dyDescent="0.25">
      <c r="A1622" t="s">
        <v>423</v>
      </c>
      <c r="B1622" t="s">
        <v>1388</v>
      </c>
      <c r="C1622" t="s">
        <v>1389</v>
      </c>
      <c r="D1622">
        <v>1900</v>
      </c>
      <c r="E1622" s="957">
        <v>1</v>
      </c>
      <c r="F1622" t="s">
        <v>443</v>
      </c>
      <c r="G1622" s="957">
        <v>274</v>
      </c>
      <c r="H1622" t="s">
        <v>386</v>
      </c>
      <c r="I1622" s="937" t="s">
        <v>491</v>
      </c>
      <c r="J1622" s="937" t="s">
        <v>447</v>
      </c>
      <c r="K1622" s="937" t="s">
        <v>0</v>
      </c>
      <c r="L1622" s="945" t="s">
        <v>920</v>
      </c>
      <c r="M1622" s="960" t="s">
        <v>24</v>
      </c>
      <c r="N1622" s="677">
        <f t="shared" ca="1" si="279"/>
        <v>1687030.6300000001</v>
      </c>
      <c r="O1622" s="677">
        <f t="shared" ca="1" si="283"/>
        <v>179812.03999999998</v>
      </c>
      <c r="P1622" s="677">
        <f t="shared" ca="1" si="283"/>
        <v>0</v>
      </c>
      <c r="Q1622" s="677">
        <f t="shared" ca="1" si="283"/>
        <v>1507218.59</v>
      </c>
      <c r="R1622" s="677">
        <f t="shared" ca="1" si="283"/>
        <v>0</v>
      </c>
      <c r="S1622" s="677">
        <f t="shared" ca="1" si="283"/>
        <v>0</v>
      </c>
      <c r="T1622" s="677">
        <f t="shared" ca="1" si="283"/>
        <v>0</v>
      </c>
      <c r="U1622" s="677">
        <f t="shared" ca="1" si="283"/>
        <v>0</v>
      </c>
      <c r="V1622" s="677">
        <f t="shared" ca="1" si="283"/>
        <v>0</v>
      </c>
      <c r="W1622" s="677">
        <f t="shared" ca="1" si="274"/>
        <v>0</v>
      </c>
      <c r="X1622" s="677">
        <f t="shared" ca="1" si="282"/>
        <v>0</v>
      </c>
      <c r="Y1622" s="677">
        <f t="shared" ca="1" si="282"/>
        <v>0</v>
      </c>
      <c r="Z1622" s="677">
        <f t="shared" ca="1" si="282"/>
        <v>0</v>
      </c>
      <c r="AA1622" t="str">
        <f t="shared" si="276"/>
        <v>ASR_COMP</v>
      </c>
      <c r="AB1622" s="957">
        <f t="shared" si="277"/>
        <v>44682</v>
      </c>
      <c r="AC1622" t="str">
        <f t="shared" si="278"/>
        <v>Unaudited</v>
      </c>
    </row>
    <row r="1623" spans="1:29" x14ac:dyDescent="0.25">
      <c r="A1623" t="s">
        <v>423</v>
      </c>
      <c r="B1623" t="s">
        <v>1388</v>
      </c>
      <c r="C1623" t="s">
        <v>1389</v>
      </c>
      <c r="D1623">
        <v>1900</v>
      </c>
      <c r="E1623" s="957">
        <v>1</v>
      </c>
      <c r="F1623" t="s">
        <v>443</v>
      </c>
      <c r="G1623" s="957">
        <v>274</v>
      </c>
      <c r="H1623" t="s">
        <v>386</v>
      </c>
      <c r="I1623" s="962" t="s">
        <v>491</v>
      </c>
      <c r="J1623" s="962" t="s">
        <v>447</v>
      </c>
      <c r="K1623" s="962" t="s">
        <v>53</v>
      </c>
      <c r="L1623" s="937">
        <v>3.1</v>
      </c>
      <c r="M1623" s="962" t="s">
        <v>33</v>
      </c>
      <c r="N1623" s="677">
        <f t="shared" ca="1" si="279"/>
        <v>8612721.3287114892</v>
      </c>
      <c r="O1623" s="677">
        <f t="shared" ca="1" si="283"/>
        <v>6603064.0583234429</v>
      </c>
      <c r="P1623" s="677">
        <f t="shared" ca="1" si="283"/>
        <v>400635.20683856192</v>
      </c>
      <c r="Q1623" s="677">
        <f t="shared" ca="1" si="283"/>
        <v>956718.07658590202</v>
      </c>
      <c r="R1623" s="677">
        <f t="shared" ca="1" si="283"/>
        <v>301143.20180099504</v>
      </c>
      <c r="S1623" s="677">
        <f t="shared" ca="1" si="283"/>
        <v>55420.590327689817</v>
      </c>
      <c r="T1623" s="677">
        <f t="shared" ca="1" si="283"/>
        <v>102865.19559392077</v>
      </c>
      <c r="U1623" s="677">
        <f t="shared" ca="1" si="283"/>
        <v>2036.3595935294848</v>
      </c>
      <c r="V1623" s="677">
        <f t="shared" ca="1" si="283"/>
        <v>55766.025390134477</v>
      </c>
      <c r="W1623" s="677">
        <f t="shared" ca="1" si="274"/>
        <v>26195.975977642858</v>
      </c>
      <c r="X1623" s="677">
        <f t="shared" ca="1" si="282"/>
        <v>17618.843926243957</v>
      </c>
      <c r="Y1623" s="677">
        <f t="shared" ca="1" si="282"/>
        <v>91257.79435342623</v>
      </c>
      <c r="Z1623" s="677">
        <f t="shared" ca="1" si="282"/>
        <v>0</v>
      </c>
      <c r="AA1623" t="str">
        <f t="shared" si="276"/>
        <v>ASR_COMP</v>
      </c>
      <c r="AB1623" s="957">
        <f t="shared" si="277"/>
        <v>44682</v>
      </c>
      <c r="AC1623" t="str">
        <f t="shared" si="278"/>
        <v>Unaudited</v>
      </c>
    </row>
    <row r="1624" spans="1:29" x14ac:dyDescent="0.25">
      <c r="A1624" t="s">
        <v>423</v>
      </c>
      <c r="B1624" t="s">
        <v>1388</v>
      </c>
      <c r="C1624" t="s">
        <v>1389</v>
      </c>
      <c r="D1624">
        <v>1900</v>
      </c>
      <c r="E1624" s="957">
        <v>1</v>
      </c>
      <c r="F1624" t="s">
        <v>443</v>
      </c>
      <c r="G1624" s="957">
        <v>274</v>
      </c>
      <c r="H1624" t="s">
        <v>386</v>
      </c>
      <c r="I1624" s="937" t="s">
        <v>491</v>
      </c>
      <c r="J1624" s="937" t="s">
        <v>447</v>
      </c>
      <c r="K1624" s="937" t="s">
        <v>53</v>
      </c>
      <c r="L1624" s="943">
        <v>3.2</v>
      </c>
      <c r="M1624" s="963" t="s">
        <v>34</v>
      </c>
      <c r="N1624" s="677">
        <f t="shared" ca="1" si="279"/>
        <v>5772506.1385861412</v>
      </c>
      <c r="O1624" s="677">
        <f t="shared" ca="1" si="283"/>
        <v>3537257.2821578067</v>
      </c>
      <c r="P1624" s="677">
        <f t="shared" ca="1" si="283"/>
        <v>246785.2678029261</v>
      </c>
      <c r="Q1624" s="677">
        <f t="shared" ca="1" si="283"/>
        <v>1195357.2330954687</v>
      </c>
      <c r="R1624" s="677">
        <f t="shared" ca="1" si="283"/>
        <v>250669.50781926225</v>
      </c>
      <c r="S1624" s="677">
        <f t="shared" ca="1" si="283"/>
        <v>53464.378533060983</v>
      </c>
      <c r="T1624" s="677">
        <f t="shared" ca="1" si="283"/>
        <v>66064.74292583979</v>
      </c>
      <c r="U1624" s="677">
        <f t="shared" ca="1" si="283"/>
        <v>1201.8192564867336</v>
      </c>
      <c r="V1624" s="677">
        <f t="shared" ca="1" si="283"/>
        <v>102519.71223148373</v>
      </c>
      <c r="W1624" s="677">
        <f t="shared" ca="1" si="274"/>
        <v>15772.57774040472</v>
      </c>
      <c r="X1624" s="677">
        <f t="shared" ca="1" si="282"/>
        <v>81223.359721394707</v>
      </c>
      <c r="Y1624" s="677">
        <f t="shared" ca="1" si="282"/>
        <v>222190.25730200883</v>
      </c>
      <c r="Z1624" s="677">
        <f t="shared" ca="1" si="282"/>
        <v>0</v>
      </c>
      <c r="AA1624" t="str">
        <f t="shared" si="276"/>
        <v>ASR_COMP</v>
      </c>
      <c r="AB1624" s="957">
        <f t="shared" si="277"/>
        <v>44682</v>
      </c>
      <c r="AC1624" t="str">
        <f t="shared" si="278"/>
        <v>Unaudited</v>
      </c>
    </row>
    <row r="1625" spans="1:29" x14ac:dyDescent="0.25">
      <c r="A1625" t="s">
        <v>423</v>
      </c>
      <c r="B1625" t="s">
        <v>1388</v>
      </c>
      <c r="C1625" t="s">
        <v>1389</v>
      </c>
      <c r="D1625">
        <v>1900</v>
      </c>
      <c r="E1625" s="957">
        <v>1</v>
      </c>
      <c r="F1625" t="s">
        <v>443</v>
      </c>
      <c r="G1625" s="957">
        <v>274</v>
      </c>
      <c r="H1625" t="s">
        <v>386</v>
      </c>
      <c r="I1625" s="937" t="s">
        <v>491</v>
      </c>
      <c r="J1625" s="937" t="s">
        <v>447</v>
      </c>
      <c r="K1625" s="937" t="s">
        <v>53</v>
      </c>
      <c r="L1625" s="943">
        <v>3.3</v>
      </c>
      <c r="M1625" s="963" t="s">
        <v>54</v>
      </c>
      <c r="N1625" s="677">
        <f t="shared" ca="1" si="279"/>
        <v>1336.42</v>
      </c>
      <c r="O1625" s="677">
        <f t="shared" ca="1" si="283"/>
        <v>0</v>
      </c>
      <c r="P1625" s="677">
        <f t="shared" ca="1" si="283"/>
        <v>0</v>
      </c>
      <c r="Q1625" s="677">
        <f t="shared" ca="1" si="283"/>
        <v>0</v>
      </c>
      <c r="R1625" s="677">
        <f t="shared" ca="1" si="283"/>
        <v>0</v>
      </c>
      <c r="S1625" s="677">
        <f t="shared" ca="1" si="283"/>
        <v>273.19</v>
      </c>
      <c r="T1625" s="677">
        <f t="shared" ca="1" si="283"/>
        <v>0</v>
      </c>
      <c r="U1625" s="677">
        <f t="shared" ca="1" si="283"/>
        <v>0</v>
      </c>
      <c r="V1625" s="677">
        <f t="shared" ca="1" si="283"/>
        <v>0</v>
      </c>
      <c r="W1625" s="677">
        <f t="shared" ca="1" si="274"/>
        <v>0</v>
      </c>
      <c r="X1625" s="677">
        <f t="shared" ca="1" si="282"/>
        <v>1063.23</v>
      </c>
      <c r="Y1625" s="677">
        <f t="shared" ca="1" si="282"/>
        <v>0</v>
      </c>
      <c r="Z1625" s="677">
        <f t="shared" ca="1" si="282"/>
        <v>0</v>
      </c>
      <c r="AA1625" t="str">
        <f t="shared" si="276"/>
        <v>ASR_COMP</v>
      </c>
      <c r="AB1625" s="957">
        <f t="shared" si="277"/>
        <v>44682</v>
      </c>
      <c r="AC1625" t="str">
        <f t="shared" si="278"/>
        <v>Unaudited</v>
      </c>
    </row>
    <row r="1626" spans="1:29" x14ac:dyDescent="0.25">
      <c r="A1626" t="s">
        <v>423</v>
      </c>
      <c r="B1626" t="s">
        <v>1388</v>
      </c>
      <c r="C1626" t="s">
        <v>1389</v>
      </c>
      <c r="D1626">
        <v>1900</v>
      </c>
      <c r="E1626" s="957">
        <v>1</v>
      </c>
      <c r="F1626" t="s">
        <v>443</v>
      </c>
      <c r="G1626" s="957">
        <v>274</v>
      </c>
      <c r="H1626" t="s">
        <v>386</v>
      </c>
      <c r="I1626" s="937" t="s">
        <v>491</v>
      </c>
      <c r="J1626" s="937" t="s">
        <v>447</v>
      </c>
      <c r="K1626" s="937" t="s">
        <v>53</v>
      </c>
      <c r="L1626" s="947" t="s">
        <v>44</v>
      </c>
      <c r="M1626" s="964" t="s">
        <v>156</v>
      </c>
      <c r="N1626" s="677">
        <f t="shared" ca="1" si="279"/>
        <v>0</v>
      </c>
      <c r="O1626" s="677">
        <f t="shared" ca="1" si="283"/>
        <v>0</v>
      </c>
      <c r="P1626" s="677">
        <f t="shared" ca="1" si="283"/>
        <v>0</v>
      </c>
      <c r="Q1626" s="677">
        <f t="shared" ca="1" si="283"/>
        <v>0</v>
      </c>
      <c r="R1626" s="677">
        <f t="shared" ca="1" si="283"/>
        <v>0</v>
      </c>
      <c r="S1626" s="677">
        <f t="shared" ca="1" si="283"/>
        <v>0</v>
      </c>
      <c r="T1626" s="677">
        <f t="shared" ca="1" si="283"/>
        <v>0</v>
      </c>
      <c r="U1626" s="677">
        <f t="shared" ca="1" si="283"/>
        <v>0</v>
      </c>
      <c r="V1626" s="677">
        <f t="shared" ca="1" si="283"/>
        <v>0</v>
      </c>
      <c r="W1626" s="677">
        <f t="shared" ca="1" si="274"/>
        <v>0</v>
      </c>
      <c r="X1626" s="677">
        <f t="shared" ca="1" si="282"/>
        <v>0</v>
      </c>
      <c r="Y1626" s="677">
        <f t="shared" ca="1" si="282"/>
        <v>0</v>
      </c>
      <c r="Z1626" s="677">
        <f t="shared" ca="1" si="282"/>
        <v>0</v>
      </c>
      <c r="AA1626" t="str">
        <f t="shared" si="276"/>
        <v>ASR_COMP</v>
      </c>
      <c r="AB1626" s="957">
        <f t="shared" si="277"/>
        <v>44682</v>
      </c>
      <c r="AC1626" t="str">
        <f t="shared" si="278"/>
        <v>Unaudited</v>
      </c>
    </row>
    <row r="1627" spans="1:29" x14ac:dyDescent="0.25">
      <c r="A1627" t="s">
        <v>423</v>
      </c>
      <c r="B1627" t="s">
        <v>1388</v>
      </c>
      <c r="C1627" t="s">
        <v>1389</v>
      </c>
      <c r="D1627">
        <v>1900</v>
      </c>
      <c r="E1627" s="957">
        <v>1</v>
      </c>
      <c r="F1627" t="s">
        <v>443</v>
      </c>
      <c r="G1627" s="957">
        <v>274</v>
      </c>
      <c r="H1627" t="s">
        <v>386</v>
      </c>
      <c r="I1627" s="963" t="s">
        <v>491</v>
      </c>
      <c r="J1627" s="963" t="s">
        <v>447</v>
      </c>
      <c r="K1627" s="963" t="s">
        <v>53</v>
      </c>
      <c r="L1627" s="943" t="s">
        <v>41</v>
      </c>
      <c r="M1627" s="963" t="s">
        <v>52</v>
      </c>
      <c r="N1627" s="677">
        <f t="shared" ca="1" si="279"/>
        <v>2012280.2528940192</v>
      </c>
      <c r="O1627" s="677">
        <f t="shared" ca="1" si="283"/>
        <v>1609957.7917140436</v>
      </c>
      <c r="P1627" s="677">
        <f t="shared" ca="1" si="283"/>
        <v>55563.670691523112</v>
      </c>
      <c r="Q1627" s="677">
        <f t="shared" ca="1" si="283"/>
        <v>206593.54542978678</v>
      </c>
      <c r="R1627" s="677">
        <f t="shared" ca="1" si="283"/>
        <v>45004.601136684556</v>
      </c>
      <c r="S1627" s="677">
        <f t="shared" ca="1" si="283"/>
        <v>26319.406416316342</v>
      </c>
      <c r="T1627" s="677">
        <f t="shared" ca="1" si="283"/>
        <v>19129.138038034092</v>
      </c>
      <c r="U1627" s="677">
        <f t="shared" ca="1" si="283"/>
        <v>750.46651426190022</v>
      </c>
      <c r="V1627" s="677">
        <f t="shared" ca="1" si="283"/>
        <v>7083.3257386503392</v>
      </c>
      <c r="W1627" s="677">
        <f t="shared" ca="1" si="274"/>
        <v>503.89512368447527</v>
      </c>
      <c r="X1627" s="677">
        <f t="shared" ca="1" si="282"/>
        <v>30519.07142651733</v>
      </c>
      <c r="Y1627" s="677">
        <f t="shared" ca="1" si="282"/>
        <v>10855.340664516982</v>
      </c>
      <c r="Z1627" s="677">
        <f t="shared" ca="1" si="282"/>
        <v>0</v>
      </c>
      <c r="AA1627" t="str">
        <f t="shared" si="276"/>
        <v>ASR_COMP</v>
      </c>
      <c r="AB1627" s="957">
        <f t="shared" si="277"/>
        <v>44682</v>
      </c>
      <c r="AC1627" t="str">
        <f t="shared" si="278"/>
        <v>Unaudited</v>
      </c>
    </row>
    <row r="1628" spans="1:29" x14ac:dyDescent="0.25">
      <c r="A1628" t="s">
        <v>423</v>
      </c>
      <c r="B1628" t="s">
        <v>1388</v>
      </c>
      <c r="C1628" t="s">
        <v>1389</v>
      </c>
      <c r="D1628">
        <v>1900</v>
      </c>
      <c r="E1628" s="957">
        <v>1</v>
      </c>
      <c r="F1628" t="s">
        <v>443</v>
      </c>
      <c r="G1628" s="957">
        <v>274</v>
      </c>
      <c r="H1628" t="s">
        <v>386</v>
      </c>
      <c r="I1628" s="937" t="s">
        <v>491</v>
      </c>
      <c r="J1628" s="937" t="s">
        <v>447</v>
      </c>
      <c r="K1628" s="937" t="s">
        <v>53</v>
      </c>
      <c r="L1628" s="937" t="s">
        <v>42</v>
      </c>
      <c r="M1628" s="962" t="s">
        <v>157</v>
      </c>
      <c r="N1628" s="677">
        <f t="shared" ca="1" si="279"/>
        <v>-4644289.5324739106</v>
      </c>
      <c r="O1628" s="677">
        <f t="shared" ca="1" si="283"/>
        <v>-3260216.3594413442</v>
      </c>
      <c r="P1628" s="677">
        <f t="shared" ca="1" si="283"/>
        <v>-205993.56894193956</v>
      </c>
      <c r="Q1628" s="677">
        <f t="shared" ca="1" si="283"/>
        <v>-679128.19439857907</v>
      </c>
      <c r="R1628" s="677">
        <f t="shared" ca="1" si="283"/>
        <v>-204011.64908429046</v>
      </c>
      <c r="S1628" s="677">
        <f t="shared" ca="1" si="283"/>
        <v>-36297.045697615577</v>
      </c>
      <c r="T1628" s="677">
        <f t="shared" ca="1" si="283"/>
        <v>-58396.916657524511</v>
      </c>
      <c r="U1628" s="677">
        <f t="shared" ca="1" si="283"/>
        <v>-881.38493218988503</v>
      </c>
      <c r="V1628" s="677">
        <f t="shared" ca="1" si="283"/>
        <v>-48859.16218387345</v>
      </c>
      <c r="W1628" s="677">
        <f t="shared" ca="1" si="274"/>
        <v>-10366.412824232732</v>
      </c>
      <c r="X1628" s="677">
        <f t="shared" ca="1" si="282"/>
        <v>-36961.493110472038</v>
      </c>
      <c r="Y1628" s="677">
        <f t="shared" ca="1" si="282"/>
        <v>-103177.34520184921</v>
      </c>
      <c r="Z1628" s="677">
        <f t="shared" ca="1" si="282"/>
        <v>0</v>
      </c>
      <c r="AA1628" t="str">
        <f t="shared" si="276"/>
        <v>ASR_COMP</v>
      </c>
      <c r="AB1628" s="957">
        <f t="shared" si="277"/>
        <v>44682</v>
      </c>
      <c r="AC1628" t="str">
        <f t="shared" si="278"/>
        <v>Unaudited</v>
      </c>
    </row>
    <row r="1629" spans="1:29" x14ac:dyDescent="0.25">
      <c r="A1629" t="s">
        <v>423</v>
      </c>
      <c r="B1629" t="s">
        <v>1388</v>
      </c>
      <c r="C1629" t="s">
        <v>1389</v>
      </c>
      <c r="D1629">
        <v>1900</v>
      </c>
      <c r="E1629" s="957">
        <v>1</v>
      </c>
      <c r="F1629" t="s">
        <v>443</v>
      </c>
      <c r="G1629" s="957">
        <v>274</v>
      </c>
      <c r="H1629" t="s">
        <v>386</v>
      </c>
      <c r="I1629" s="937" t="s">
        <v>491</v>
      </c>
      <c r="J1629" s="937" t="s">
        <v>447</v>
      </c>
      <c r="K1629" s="937" t="s">
        <v>53</v>
      </c>
      <c r="L1629" s="937" t="s">
        <v>43</v>
      </c>
      <c r="M1629" s="962" t="s">
        <v>465</v>
      </c>
      <c r="N1629" s="677">
        <f t="shared" ca="1" si="279"/>
        <v>1912894.2369247747</v>
      </c>
      <c r="O1629" s="677">
        <f t="shared" ca="1" si="283"/>
        <v>1239431.5777602613</v>
      </c>
      <c r="P1629" s="677">
        <f t="shared" ca="1" si="283"/>
        <v>121249.67990918353</v>
      </c>
      <c r="Q1629" s="677">
        <f t="shared" ca="1" si="283"/>
        <v>281959.27821298403</v>
      </c>
      <c r="R1629" s="677">
        <f t="shared" ca="1" si="283"/>
        <v>105593.76521982861</v>
      </c>
      <c r="S1629" s="677">
        <f t="shared" ca="1" si="283"/>
        <v>31697.170219467196</v>
      </c>
      <c r="T1629" s="677">
        <f t="shared" ca="1" si="283"/>
        <v>9352.9902435000604</v>
      </c>
      <c r="U1629" s="677">
        <f t="shared" ca="1" si="283"/>
        <v>473.85015781385732</v>
      </c>
      <c r="V1629" s="677">
        <f t="shared" ca="1" si="283"/>
        <v>20484.67226957712</v>
      </c>
      <c r="W1629" s="677">
        <f t="shared" ca="1" si="274"/>
        <v>45358.062494060228</v>
      </c>
      <c r="X1629" s="677">
        <f t="shared" ca="1" si="282"/>
        <v>18227.304589356154</v>
      </c>
      <c r="Y1629" s="677">
        <f t="shared" ca="1" si="282"/>
        <v>39065.885848742597</v>
      </c>
      <c r="Z1629" s="677">
        <f t="shared" ca="1" si="282"/>
        <v>0</v>
      </c>
      <c r="AA1629" t="str">
        <f t="shared" si="276"/>
        <v>ASR_COMP</v>
      </c>
      <c r="AB1629" s="957">
        <f t="shared" si="277"/>
        <v>44682</v>
      </c>
      <c r="AC1629" t="str">
        <f t="shared" si="278"/>
        <v>Unaudited</v>
      </c>
    </row>
    <row r="1630" spans="1:29" x14ac:dyDescent="0.25">
      <c r="A1630" t="s">
        <v>423</v>
      </c>
      <c r="B1630" t="s">
        <v>1388</v>
      </c>
      <c r="C1630" t="s">
        <v>1389</v>
      </c>
      <c r="D1630">
        <v>1900</v>
      </c>
      <c r="E1630" s="957">
        <v>1</v>
      </c>
      <c r="F1630" t="s">
        <v>443</v>
      </c>
      <c r="G1630" s="957">
        <v>274</v>
      </c>
      <c r="H1630" t="s">
        <v>386</v>
      </c>
      <c r="I1630" s="937" t="s">
        <v>491</v>
      </c>
      <c r="J1630" s="937" t="s">
        <v>447</v>
      </c>
      <c r="K1630" s="937" t="s">
        <v>923</v>
      </c>
      <c r="L1630" s="937" t="s">
        <v>924</v>
      </c>
      <c r="M1630" s="962" t="s">
        <v>923</v>
      </c>
      <c r="N1630" s="677">
        <f t="shared" ca="1" si="279"/>
        <v>2107805.5076895687</v>
      </c>
      <c r="O1630" s="677">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1884707.3480336554</v>
      </c>
      <c r="P1630" s="677">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175815.92985535468</v>
      </c>
      <c r="Q1630" s="677">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26127.382126965029</v>
      </c>
      <c r="R1630" s="677">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12369.257904607595</v>
      </c>
      <c r="S1630" s="677">
        <f t="shared" ca="1" si="284"/>
        <v>1942.8096022373729</v>
      </c>
      <c r="T1630" s="677">
        <f t="shared" ca="1" si="284"/>
        <v>980.42319736251454</v>
      </c>
      <c r="U1630" s="677">
        <f t="shared" ca="1" si="284"/>
        <v>20.60938284277028</v>
      </c>
      <c r="V1630" s="677">
        <f t="shared" ca="1" si="284"/>
        <v>1688.8930697289452</v>
      </c>
      <c r="W1630" s="677">
        <f t="shared" ca="1" si="274"/>
        <v>1805.2577810903442</v>
      </c>
      <c r="X1630" s="677">
        <f t="shared" ca="1" si="284"/>
        <v>792.76854144552749</v>
      </c>
      <c r="Y1630" s="677">
        <f t="shared" ca="1" si="284"/>
        <v>1554.8281942789126</v>
      </c>
      <c r="Z1630" s="677">
        <f t="shared" ca="1" si="284"/>
        <v>0</v>
      </c>
      <c r="AA1630" t="str">
        <f t="shared" si="276"/>
        <v>ASR_COMP</v>
      </c>
      <c r="AB1630" s="957">
        <f t="shared" si="277"/>
        <v>44682</v>
      </c>
      <c r="AC1630" t="str">
        <f t="shared" si="278"/>
        <v>Unaudited</v>
      </c>
    </row>
    <row r="1631" spans="1:29" x14ac:dyDescent="0.25">
      <c r="A1631" t="s">
        <v>423</v>
      </c>
      <c r="B1631" t="s">
        <v>1388</v>
      </c>
      <c r="C1631" t="s">
        <v>1389</v>
      </c>
      <c r="D1631">
        <v>1900</v>
      </c>
      <c r="E1631" s="957">
        <v>1</v>
      </c>
      <c r="F1631" t="s">
        <v>443</v>
      </c>
      <c r="G1631" s="957">
        <v>274</v>
      </c>
      <c r="H1631" t="s">
        <v>386</v>
      </c>
      <c r="I1631" s="937" t="s">
        <v>491</v>
      </c>
      <c r="J1631" s="937" t="s">
        <v>447</v>
      </c>
      <c r="K1631" s="937" t="s">
        <v>923</v>
      </c>
      <c r="L1631" s="945" t="s">
        <v>925</v>
      </c>
      <c r="M1631" s="960" t="s">
        <v>928</v>
      </c>
      <c r="N1631" s="677">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-913037.96144746151</v>
      </c>
      <c r="O1631" s="677">
        <f t="shared" ca="1" si="284"/>
        <v>-560346.5918415701</v>
      </c>
      <c r="P1631" s="677">
        <f t="shared" ca="1" si="284"/>
        <v>-42871.513605513355</v>
      </c>
      <c r="Q1631" s="677">
        <f t="shared" ca="1" si="284"/>
        <v>-182963.70598435384</v>
      </c>
      <c r="R1631" s="677">
        <f t="shared" ca="1" si="284"/>
        <v>-61358.993566009587</v>
      </c>
      <c r="S1631" s="677">
        <f t="shared" ca="1" si="284"/>
        <v>-8909.6743396866423</v>
      </c>
      <c r="T1631" s="677">
        <f t="shared" ca="1" si="284"/>
        <v>-5973.5312695801967</v>
      </c>
      <c r="U1631" s="677">
        <f t="shared" ca="1" si="284"/>
        <v>-80.131695566981023</v>
      </c>
      <c r="V1631" s="677">
        <f t="shared" ca="1" si="284"/>
        <v>-13313.831552390762</v>
      </c>
      <c r="W1631" s="677">
        <f t="shared" ca="1" si="274"/>
        <v>-2546.3676429732354</v>
      </c>
      <c r="X1631" s="677">
        <f t="shared" ca="1" si="284"/>
        <v>-5436.3627009538077</v>
      </c>
      <c r="Y1631" s="677">
        <f t="shared" ca="1" si="284"/>
        <v>-29237.257248863159</v>
      </c>
      <c r="Z1631" s="677">
        <f t="shared" ca="1" si="284"/>
        <v>0</v>
      </c>
      <c r="AA1631" t="str">
        <f t="shared" si="276"/>
        <v>ASR_COMP</v>
      </c>
      <c r="AB1631" s="957">
        <f t="shared" si="277"/>
        <v>44682</v>
      </c>
      <c r="AC1631" t="str">
        <f t="shared" si="278"/>
        <v>Unaudited</v>
      </c>
    </row>
    <row r="1632" spans="1:29" x14ac:dyDescent="0.25">
      <c r="A1632" t="s">
        <v>423</v>
      </c>
      <c r="B1632" t="s">
        <v>1388</v>
      </c>
      <c r="C1632" t="s">
        <v>1389</v>
      </c>
      <c r="D1632">
        <v>1900</v>
      </c>
      <c r="E1632" s="957">
        <v>1</v>
      </c>
      <c r="F1632" t="s">
        <v>443</v>
      </c>
      <c r="G1632" s="957">
        <v>274</v>
      </c>
      <c r="H1632" t="s">
        <v>386</v>
      </c>
      <c r="I1632" s="962" t="s">
        <v>491</v>
      </c>
      <c r="J1632" s="962" t="s">
        <v>447</v>
      </c>
      <c r="K1632" s="962" t="s">
        <v>923</v>
      </c>
      <c r="L1632" s="937" t="s">
        <v>926</v>
      </c>
      <c r="M1632" s="962" t="s">
        <v>929</v>
      </c>
      <c r="N1632" s="677">
        <f t="shared" ca="1" si="285"/>
        <v>0</v>
      </c>
      <c r="O1632" s="677">
        <f t="shared" ca="1" si="284"/>
        <v>0</v>
      </c>
      <c r="P1632" s="677">
        <f t="shared" ca="1" si="284"/>
        <v>0</v>
      </c>
      <c r="Q1632" s="677">
        <f t="shared" ca="1" si="284"/>
        <v>0</v>
      </c>
      <c r="R1632" s="677">
        <f t="shared" ca="1" si="284"/>
        <v>0</v>
      </c>
      <c r="S1632" s="677">
        <f t="shared" ca="1" si="284"/>
        <v>0</v>
      </c>
      <c r="T1632" s="677">
        <f t="shared" ca="1" si="284"/>
        <v>0</v>
      </c>
      <c r="U1632" s="677">
        <f t="shared" ca="1" si="284"/>
        <v>0</v>
      </c>
      <c r="V1632" s="677">
        <f t="shared" ca="1" si="284"/>
        <v>0</v>
      </c>
      <c r="W1632" s="677">
        <f t="shared" ca="1" si="274"/>
        <v>0</v>
      </c>
      <c r="X1632" s="677">
        <f t="shared" ca="1" si="284"/>
        <v>0</v>
      </c>
      <c r="Y1632" s="677">
        <f t="shared" ca="1" si="284"/>
        <v>0</v>
      </c>
      <c r="Z1632" s="677">
        <f t="shared" ca="1" si="284"/>
        <v>0</v>
      </c>
      <c r="AA1632" t="str">
        <f t="shared" si="276"/>
        <v>ASR_COMP</v>
      </c>
      <c r="AB1632" s="957">
        <f t="shared" si="277"/>
        <v>44682</v>
      </c>
      <c r="AC1632" t="str">
        <f t="shared" si="278"/>
        <v>Unaudited</v>
      </c>
    </row>
    <row r="1633" spans="1:29" x14ac:dyDescent="0.25">
      <c r="A1633" t="s">
        <v>423</v>
      </c>
      <c r="B1633" t="s">
        <v>1388</v>
      </c>
      <c r="C1633" t="s">
        <v>1389</v>
      </c>
      <c r="D1633">
        <v>1900</v>
      </c>
      <c r="E1633" s="957">
        <v>1</v>
      </c>
      <c r="F1633" t="s">
        <v>443</v>
      </c>
      <c r="G1633" s="957">
        <v>274</v>
      </c>
      <c r="H1633" t="s">
        <v>386</v>
      </c>
      <c r="I1633" s="937" t="s">
        <v>491</v>
      </c>
      <c r="J1633" s="937" t="s">
        <v>447</v>
      </c>
      <c r="K1633" s="937" t="s">
        <v>448</v>
      </c>
      <c r="L1633" s="937">
        <v>5.0999999999999996</v>
      </c>
      <c r="M1633" s="962" t="s">
        <v>37</v>
      </c>
      <c r="N1633" s="677">
        <f t="shared" ca="1" si="285"/>
        <v>3914200.7993934299</v>
      </c>
      <c r="O1633" s="677">
        <f t="shared" ca="1" si="284"/>
        <v>1822251.4529738782</v>
      </c>
      <c r="P1633" s="677">
        <f t="shared" ca="1" si="284"/>
        <v>621182.33798660326</v>
      </c>
      <c r="Q1633" s="677">
        <f t="shared" ca="1" si="284"/>
        <v>291021.13942389184</v>
      </c>
      <c r="R1633" s="677">
        <f t="shared" ca="1" si="284"/>
        <v>548400.62965018931</v>
      </c>
      <c r="S1633" s="677">
        <f t="shared" ca="1" si="284"/>
        <v>73852.063931970843</v>
      </c>
      <c r="T1633" s="677">
        <f t="shared" ca="1" si="284"/>
        <v>404645.42031190504</v>
      </c>
      <c r="U1633" s="677">
        <f t="shared" ca="1" si="284"/>
        <v>1096.5459688607523</v>
      </c>
      <c r="V1633" s="677">
        <f t="shared" ca="1" si="284"/>
        <v>76317.950757873186</v>
      </c>
      <c r="W1633" s="677">
        <f t="shared" ca="1" si="274"/>
        <v>3903.0826134209888</v>
      </c>
      <c r="X1633" s="677">
        <f t="shared" ca="1" si="284"/>
        <v>31795.527018381319</v>
      </c>
      <c r="Y1633" s="677">
        <f t="shared" ca="1" si="284"/>
        <v>39734.648756454873</v>
      </c>
      <c r="Z1633" s="677">
        <f t="shared" ca="1" si="284"/>
        <v>0</v>
      </c>
      <c r="AA1633" t="str">
        <f t="shared" si="276"/>
        <v>ASR_COMP</v>
      </c>
      <c r="AB1633" s="957">
        <f t="shared" si="277"/>
        <v>44682</v>
      </c>
      <c r="AC1633" t="str">
        <f t="shared" si="278"/>
        <v>Unaudited</v>
      </c>
    </row>
    <row r="1634" spans="1:29" ht="30" x14ac:dyDescent="0.25">
      <c r="A1634" t="s">
        <v>423</v>
      </c>
      <c r="B1634" t="s">
        <v>1388</v>
      </c>
      <c r="C1634" t="s">
        <v>1389</v>
      </c>
      <c r="D1634">
        <v>1900</v>
      </c>
      <c r="E1634" s="957">
        <v>1</v>
      </c>
      <c r="F1634" t="s">
        <v>443</v>
      </c>
      <c r="G1634" s="957">
        <v>274</v>
      </c>
      <c r="H1634" t="s">
        <v>386</v>
      </c>
      <c r="I1634" s="937" t="s">
        <v>491</v>
      </c>
      <c r="J1634" s="937" t="s">
        <v>447</v>
      </c>
      <c r="K1634" s="937" t="s">
        <v>448</v>
      </c>
      <c r="L1634" s="937">
        <v>5.2</v>
      </c>
      <c r="M1634" s="962" t="s">
        <v>306</v>
      </c>
      <c r="N1634" s="677">
        <f t="shared" ca="1" si="285"/>
        <v>0</v>
      </c>
      <c r="O1634" s="677">
        <f t="shared" ca="1" si="284"/>
        <v>0</v>
      </c>
      <c r="P1634" s="677">
        <f t="shared" ca="1" si="284"/>
        <v>0</v>
      </c>
      <c r="Q1634" s="677">
        <f t="shared" ca="1" si="284"/>
        <v>0</v>
      </c>
      <c r="R1634" s="677">
        <f t="shared" ca="1" si="284"/>
        <v>0</v>
      </c>
      <c r="S1634" s="677">
        <f t="shared" ca="1" si="284"/>
        <v>0</v>
      </c>
      <c r="T1634" s="677">
        <f t="shared" ca="1" si="284"/>
        <v>0</v>
      </c>
      <c r="U1634" s="677">
        <f t="shared" ca="1" si="284"/>
        <v>0</v>
      </c>
      <c r="V1634" s="677">
        <f t="shared" ca="1" si="284"/>
        <v>0</v>
      </c>
      <c r="W1634" s="677">
        <f t="shared" ca="1" si="274"/>
        <v>0</v>
      </c>
      <c r="X1634" s="677">
        <f t="shared" ca="1" si="284"/>
        <v>0</v>
      </c>
      <c r="Y1634" s="677">
        <f t="shared" ca="1" si="284"/>
        <v>0</v>
      </c>
      <c r="Z1634" s="677">
        <f t="shared" ca="1" si="284"/>
        <v>0</v>
      </c>
      <c r="AA1634" t="str">
        <f t="shared" si="276"/>
        <v>ASR_COMP</v>
      </c>
      <c r="AB1634" s="957">
        <f t="shared" si="277"/>
        <v>44682</v>
      </c>
      <c r="AC1634" t="str">
        <f t="shared" si="278"/>
        <v>Unaudited</v>
      </c>
    </row>
    <row r="1635" spans="1:29" ht="30" x14ac:dyDescent="0.25">
      <c r="A1635" t="s">
        <v>423</v>
      </c>
      <c r="B1635" t="s">
        <v>1388</v>
      </c>
      <c r="C1635" t="s">
        <v>1389</v>
      </c>
      <c r="D1635">
        <v>1900</v>
      </c>
      <c r="E1635" s="957">
        <v>1</v>
      </c>
      <c r="F1635" t="s">
        <v>443</v>
      </c>
      <c r="G1635" s="957">
        <v>274</v>
      </c>
      <c r="H1635" t="s">
        <v>386</v>
      </c>
      <c r="I1635" s="937" t="s">
        <v>491</v>
      </c>
      <c r="J1635" s="937" t="s">
        <v>447</v>
      </c>
      <c r="K1635" s="937" t="s">
        <v>448</v>
      </c>
      <c r="L1635" s="937">
        <v>5.3</v>
      </c>
      <c r="M1635" s="962" t="s">
        <v>307</v>
      </c>
      <c r="N1635" s="677">
        <f t="shared" ca="1" si="285"/>
        <v>-1639484.3114533166</v>
      </c>
      <c r="O1635" s="677">
        <f t="shared" ca="1" si="284"/>
        <v>-753435.22440612223</v>
      </c>
      <c r="P1635" s="677">
        <f t="shared" ca="1" si="284"/>
        <v>-303936.71851627633</v>
      </c>
      <c r="Q1635" s="677">
        <f t="shared" ca="1" si="284"/>
        <v>-108704.83553814032</v>
      </c>
      <c r="R1635" s="677">
        <f t="shared" ca="1" si="284"/>
        <v>-227034.79588766169</v>
      </c>
      <c r="S1635" s="677">
        <f t="shared" ca="1" si="284"/>
        <v>-29708.237068435519</v>
      </c>
      <c r="T1635" s="677">
        <f t="shared" ca="1" si="284"/>
        <v>-175033.6495933008</v>
      </c>
      <c r="U1635" s="677">
        <f t="shared" ca="1" si="284"/>
        <v>-830.27214710878457</v>
      </c>
      <c r="V1635" s="677">
        <f t="shared" ca="1" si="284"/>
        <v>-16170.807576057419</v>
      </c>
      <c r="W1635" s="677">
        <f t="shared" ca="1" si="274"/>
        <v>-170.93182111476091</v>
      </c>
      <c r="X1635" s="677">
        <f t="shared" ca="1" si="284"/>
        <v>-10167.151356263921</v>
      </c>
      <c r="Y1635" s="677">
        <f t="shared" ca="1" si="284"/>
        <v>-14291.687542834683</v>
      </c>
      <c r="Z1635" s="677">
        <f t="shared" ca="1" si="284"/>
        <v>0</v>
      </c>
      <c r="AA1635" t="str">
        <f t="shared" si="276"/>
        <v>ASR_COMP</v>
      </c>
      <c r="AB1635" s="957">
        <f t="shared" si="277"/>
        <v>44682</v>
      </c>
      <c r="AC1635" t="str">
        <f t="shared" si="278"/>
        <v>Unaudited</v>
      </c>
    </row>
    <row r="1636" spans="1:29" x14ac:dyDescent="0.25">
      <c r="A1636" t="s">
        <v>423</v>
      </c>
      <c r="B1636" t="s">
        <v>1388</v>
      </c>
      <c r="C1636" t="s">
        <v>1389</v>
      </c>
      <c r="D1636">
        <v>1900</v>
      </c>
      <c r="E1636" s="957">
        <v>1</v>
      </c>
      <c r="F1636" t="s">
        <v>443</v>
      </c>
      <c r="G1636" s="957">
        <v>274</v>
      </c>
      <c r="H1636" t="s">
        <v>386</v>
      </c>
      <c r="I1636" s="937" t="s">
        <v>491</v>
      </c>
      <c r="J1636" s="937" t="s">
        <v>447</v>
      </c>
      <c r="K1636" s="937" t="s">
        <v>448</v>
      </c>
      <c r="L1636" s="945" t="s">
        <v>82</v>
      </c>
      <c r="M1636" s="960" t="s">
        <v>456</v>
      </c>
      <c r="N1636" s="677">
        <f t="shared" ca="1" si="285"/>
        <v>0</v>
      </c>
      <c r="O1636" s="677">
        <f t="shared" ca="1" si="284"/>
        <v>0</v>
      </c>
      <c r="P1636" s="677">
        <f t="shared" ca="1" si="284"/>
        <v>0</v>
      </c>
      <c r="Q1636" s="677">
        <f t="shared" ca="1" si="284"/>
        <v>0</v>
      </c>
      <c r="R1636" s="677">
        <f t="shared" ca="1" si="284"/>
        <v>0</v>
      </c>
      <c r="S1636" s="677">
        <f t="shared" ca="1" si="284"/>
        <v>0</v>
      </c>
      <c r="T1636" s="677">
        <f t="shared" ca="1" si="284"/>
        <v>0</v>
      </c>
      <c r="U1636" s="677">
        <f t="shared" ca="1" si="284"/>
        <v>0</v>
      </c>
      <c r="V1636" s="677">
        <f t="shared" ca="1" si="284"/>
        <v>0</v>
      </c>
      <c r="W1636" s="677">
        <f t="shared" ca="1" si="274"/>
        <v>0</v>
      </c>
      <c r="X1636" s="677">
        <f t="shared" ca="1" si="284"/>
        <v>0</v>
      </c>
      <c r="Y1636" s="677">
        <f t="shared" ca="1" si="284"/>
        <v>0</v>
      </c>
      <c r="Z1636" s="677">
        <f t="shared" ca="1" si="284"/>
        <v>0</v>
      </c>
      <c r="AA1636" t="str">
        <f t="shared" si="276"/>
        <v>ASR_COMP</v>
      </c>
      <c r="AB1636" s="957">
        <f t="shared" si="277"/>
        <v>44682</v>
      </c>
      <c r="AC1636" t="str">
        <f t="shared" si="278"/>
        <v>Unaudited</v>
      </c>
    </row>
    <row r="1637" spans="1:29" x14ac:dyDescent="0.25">
      <c r="A1637" t="s">
        <v>423</v>
      </c>
      <c r="B1637" t="s">
        <v>1388</v>
      </c>
      <c r="C1637" t="s">
        <v>1389</v>
      </c>
      <c r="D1637">
        <v>1900</v>
      </c>
      <c r="E1637" s="957">
        <v>1</v>
      </c>
      <c r="F1637" t="s">
        <v>443</v>
      </c>
      <c r="G1637" s="957">
        <v>274</v>
      </c>
      <c r="H1637" t="s">
        <v>386</v>
      </c>
      <c r="I1637" s="962" t="s">
        <v>491</v>
      </c>
      <c r="J1637" s="962" t="s">
        <v>447</v>
      </c>
      <c r="K1637" s="962" t="s">
        <v>449</v>
      </c>
      <c r="L1637" s="937">
        <v>6.1</v>
      </c>
      <c r="M1637" s="962" t="s">
        <v>18</v>
      </c>
      <c r="N1637" s="677">
        <f t="shared" ca="1" si="285"/>
        <v>0</v>
      </c>
      <c r="O1637" s="677">
        <f t="shared" ca="1" si="284"/>
        <v>0</v>
      </c>
      <c r="P1637" s="677">
        <f t="shared" ca="1" si="284"/>
        <v>0</v>
      </c>
      <c r="Q1637" s="677">
        <f t="shared" ca="1" si="284"/>
        <v>0</v>
      </c>
      <c r="R1637" s="677">
        <f t="shared" ca="1" si="284"/>
        <v>0</v>
      </c>
      <c r="S1637" s="677">
        <f t="shared" ca="1" si="284"/>
        <v>0</v>
      </c>
      <c r="T1637" s="677">
        <f t="shared" ca="1" si="284"/>
        <v>0</v>
      </c>
      <c r="U1637" s="677">
        <f t="shared" ca="1" si="284"/>
        <v>0</v>
      </c>
      <c r="V1637" s="677">
        <f t="shared" ca="1" si="284"/>
        <v>0</v>
      </c>
      <c r="W1637" s="677">
        <f t="shared" ca="1" si="274"/>
        <v>0</v>
      </c>
      <c r="X1637" s="677">
        <f t="shared" ca="1" si="284"/>
        <v>0</v>
      </c>
      <c r="Y1637" s="677">
        <f t="shared" ca="1" si="284"/>
        <v>0</v>
      </c>
      <c r="Z1637" s="677">
        <f t="shared" ca="1" si="284"/>
        <v>0</v>
      </c>
      <c r="AA1637" t="str">
        <f t="shared" si="276"/>
        <v>ASR_COMP</v>
      </c>
      <c r="AB1637" s="957">
        <f t="shared" si="277"/>
        <v>44682</v>
      </c>
      <c r="AC1637" t="str">
        <f t="shared" si="278"/>
        <v>Unaudited</v>
      </c>
    </row>
    <row r="1638" spans="1:29" x14ac:dyDescent="0.25">
      <c r="A1638" t="s">
        <v>423</v>
      </c>
      <c r="B1638" t="s">
        <v>1388</v>
      </c>
      <c r="C1638" t="s">
        <v>1389</v>
      </c>
      <c r="D1638">
        <v>1900</v>
      </c>
      <c r="E1638" s="957">
        <v>1</v>
      </c>
      <c r="F1638" t="s">
        <v>443</v>
      </c>
      <c r="G1638" s="957">
        <v>274</v>
      </c>
      <c r="H1638" t="s">
        <v>386</v>
      </c>
      <c r="I1638" s="937" t="s">
        <v>491</v>
      </c>
      <c r="J1638" s="937" t="s">
        <v>447</v>
      </c>
      <c r="K1638" s="937" t="s">
        <v>449</v>
      </c>
      <c r="L1638" s="937">
        <v>6.2</v>
      </c>
      <c r="M1638" s="962" t="s">
        <v>19</v>
      </c>
      <c r="N1638" s="677">
        <f t="shared" ca="1" si="285"/>
        <v>0</v>
      </c>
      <c r="O1638" s="677">
        <f t="shared" ca="1" si="284"/>
        <v>0</v>
      </c>
      <c r="P1638" s="677">
        <f t="shared" ca="1" si="284"/>
        <v>0</v>
      </c>
      <c r="Q1638" s="677">
        <f t="shared" ca="1" si="284"/>
        <v>0</v>
      </c>
      <c r="R1638" s="677">
        <f t="shared" ca="1" si="284"/>
        <v>0</v>
      </c>
      <c r="S1638" s="677">
        <f t="shared" ca="1" si="284"/>
        <v>0</v>
      </c>
      <c r="T1638" s="677">
        <f t="shared" ca="1" si="284"/>
        <v>0</v>
      </c>
      <c r="U1638" s="677">
        <f t="shared" ca="1" si="284"/>
        <v>0</v>
      </c>
      <c r="V1638" s="677">
        <f t="shared" ca="1" si="284"/>
        <v>0</v>
      </c>
      <c r="W1638" s="677">
        <f t="shared" ca="1" si="274"/>
        <v>0</v>
      </c>
      <c r="X1638" s="677">
        <f t="shared" ca="1" si="284"/>
        <v>0</v>
      </c>
      <c r="Y1638" s="677">
        <f t="shared" ca="1" si="284"/>
        <v>0</v>
      </c>
      <c r="Z1638" s="677">
        <f t="shared" ca="1" si="284"/>
        <v>0</v>
      </c>
      <c r="AA1638" t="str">
        <f t="shared" si="276"/>
        <v>ASR_COMP</v>
      </c>
      <c r="AB1638" s="957">
        <f t="shared" si="277"/>
        <v>44682</v>
      </c>
      <c r="AC1638" t="str">
        <f t="shared" si="278"/>
        <v>Unaudited</v>
      </c>
    </row>
    <row r="1639" spans="1:29" x14ac:dyDescent="0.25">
      <c r="A1639" t="s">
        <v>423</v>
      </c>
      <c r="B1639" t="s">
        <v>1388</v>
      </c>
      <c r="C1639" t="s">
        <v>1389</v>
      </c>
      <c r="D1639">
        <v>1900</v>
      </c>
      <c r="E1639" s="957">
        <v>1</v>
      </c>
      <c r="F1639" t="s">
        <v>443</v>
      </c>
      <c r="G1639" s="957">
        <v>274</v>
      </c>
      <c r="H1639" t="s">
        <v>386</v>
      </c>
      <c r="I1639" s="937" t="s">
        <v>491</v>
      </c>
      <c r="J1639" s="937" t="s">
        <v>447</v>
      </c>
      <c r="K1639" s="937" t="s">
        <v>449</v>
      </c>
      <c r="L1639" s="937">
        <v>6.3</v>
      </c>
      <c r="M1639" s="962" t="s">
        <v>187</v>
      </c>
      <c r="N1639" s="677">
        <f t="shared" ca="1" si="285"/>
        <v>0</v>
      </c>
      <c r="O1639" s="677">
        <f t="shared" ca="1" si="284"/>
        <v>0</v>
      </c>
      <c r="P1639" s="677">
        <f t="shared" ca="1" si="284"/>
        <v>0</v>
      </c>
      <c r="Q1639" s="677">
        <f t="shared" ca="1" si="284"/>
        <v>0</v>
      </c>
      <c r="R1639" s="677">
        <f t="shared" ca="1" si="284"/>
        <v>0</v>
      </c>
      <c r="S1639" s="677">
        <f t="shared" ca="1" si="284"/>
        <v>0</v>
      </c>
      <c r="T1639" s="677">
        <f t="shared" ca="1" si="284"/>
        <v>0</v>
      </c>
      <c r="U1639" s="677">
        <f t="shared" ca="1" si="284"/>
        <v>0</v>
      </c>
      <c r="V1639" s="677">
        <f t="shared" ca="1" si="284"/>
        <v>0</v>
      </c>
      <c r="W1639" s="677">
        <f t="shared" ca="1" si="274"/>
        <v>0</v>
      </c>
      <c r="X1639" s="677">
        <f t="shared" ca="1" si="284"/>
        <v>0</v>
      </c>
      <c r="Y1639" s="677">
        <f t="shared" ca="1" si="284"/>
        <v>0</v>
      </c>
      <c r="Z1639" s="677">
        <f t="shared" ca="1" si="284"/>
        <v>0</v>
      </c>
      <c r="AA1639" t="str">
        <f t="shared" si="276"/>
        <v>ASR_COMP</v>
      </c>
      <c r="AB1639" s="957">
        <f t="shared" si="277"/>
        <v>44682</v>
      </c>
      <c r="AC1639" t="str">
        <f t="shared" si="278"/>
        <v>Unaudited</v>
      </c>
    </row>
    <row r="1640" spans="1:29" x14ac:dyDescent="0.25">
      <c r="A1640" t="s">
        <v>423</v>
      </c>
      <c r="B1640" t="s">
        <v>1388</v>
      </c>
      <c r="C1640" t="s">
        <v>1389</v>
      </c>
      <c r="D1640">
        <v>1900</v>
      </c>
      <c r="E1640" s="957">
        <v>1</v>
      </c>
      <c r="F1640" t="s">
        <v>443</v>
      </c>
      <c r="G1640" s="957">
        <v>274</v>
      </c>
      <c r="H1640" t="s">
        <v>386</v>
      </c>
      <c r="I1640" s="937" t="s">
        <v>491</v>
      </c>
      <c r="J1640" s="937" t="s">
        <v>447</v>
      </c>
      <c r="K1640" s="937" t="s">
        <v>449</v>
      </c>
      <c r="L1640" s="937" t="s">
        <v>87</v>
      </c>
      <c r="M1640" s="962" t="s">
        <v>457</v>
      </c>
      <c r="N1640" s="677">
        <f t="shared" ca="1" si="285"/>
        <v>0</v>
      </c>
      <c r="O1640" s="677">
        <f t="shared" ca="1" si="284"/>
        <v>0</v>
      </c>
      <c r="P1640" s="677">
        <f t="shared" ca="1" si="284"/>
        <v>0</v>
      </c>
      <c r="Q1640" s="677">
        <f t="shared" ca="1" si="284"/>
        <v>0</v>
      </c>
      <c r="R1640" s="677">
        <f t="shared" ca="1" si="284"/>
        <v>0</v>
      </c>
      <c r="S1640" s="677">
        <f t="shared" ca="1" si="284"/>
        <v>0</v>
      </c>
      <c r="T1640" s="677">
        <f t="shared" ca="1" si="284"/>
        <v>0</v>
      </c>
      <c r="U1640" s="677">
        <f t="shared" ca="1" si="284"/>
        <v>0</v>
      </c>
      <c r="V1640" s="677">
        <f t="shared" ca="1" si="284"/>
        <v>0</v>
      </c>
      <c r="W1640" s="677">
        <f t="shared" ca="1" si="274"/>
        <v>0</v>
      </c>
      <c r="X1640" s="677">
        <f t="shared" ca="1" si="284"/>
        <v>0</v>
      </c>
      <c r="Y1640" s="677">
        <f t="shared" ca="1" si="284"/>
        <v>0</v>
      </c>
      <c r="Z1640" s="677">
        <f t="shared" ca="1" si="284"/>
        <v>0</v>
      </c>
      <c r="AA1640" t="str">
        <f t="shared" si="276"/>
        <v>ASR_COMP</v>
      </c>
      <c r="AB1640" s="957">
        <f t="shared" si="277"/>
        <v>44682</v>
      </c>
      <c r="AC1640" t="str">
        <f t="shared" si="278"/>
        <v>Unaudited</v>
      </c>
    </row>
    <row r="1641" spans="1:29" x14ac:dyDescent="0.25">
      <c r="A1641" t="s">
        <v>423</v>
      </c>
      <c r="B1641" t="s">
        <v>1388</v>
      </c>
      <c r="C1641" t="s">
        <v>1389</v>
      </c>
      <c r="D1641">
        <v>1900</v>
      </c>
      <c r="E1641" s="957">
        <v>1</v>
      </c>
      <c r="F1641" t="s">
        <v>443</v>
      </c>
      <c r="G1641" s="957">
        <v>274</v>
      </c>
      <c r="H1641" t="s">
        <v>386</v>
      </c>
      <c r="I1641" s="937" t="s">
        <v>491</v>
      </c>
      <c r="J1641" s="937" t="s">
        <v>447</v>
      </c>
      <c r="K1641" s="937" t="s">
        <v>450</v>
      </c>
      <c r="L1641" s="945">
        <v>7.1</v>
      </c>
      <c r="M1641" s="960" t="s">
        <v>20</v>
      </c>
      <c r="N1641" s="677">
        <f t="shared" ca="1" si="285"/>
        <v>540792.93853577331</v>
      </c>
      <c r="O1641" s="677">
        <f t="shared" ca="1" si="284"/>
        <v>306192.50284135307</v>
      </c>
      <c r="P1641" s="677">
        <f t="shared" ca="1" si="284"/>
        <v>37468.313465946856</v>
      </c>
      <c r="Q1641" s="677">
        <f t="shared" ca="1" si="284"/>
        <v>74968.938124815322</v>
      </c>
      <c r="R1641" s="677">
        <f t="shared" ca="1" si="284"/>
        <v>36041.395882818295</v>
      </c>
      <c r="S1641" s="677">
        <f t="shared" ca="1" si="284"/>
        <v>23082.827227765858</v>
      </c>
      <c r="T1641" s="677">
        <f t="shared" ca="1" si="284"/>
        <v>2517.1645864707161</v>
      </c>
      <c r="U1641" s="677">
        <f t="shared" ca="1" si="284"/>
        <v>1045.0846640252598</v>
      </c>
      <c r="V1641" s="677">
        <f t="shared" ca="1" si="284"/>
        <v>8032.297616056203</v>
      </c>
      <c r="W1641" s="677">
        <f t="shared" ca="1" si="274"/>
        <v>1814.2053895609981</v>
      </c>
      <c r="X1641" s="677">
        <f t="shared" ca="1" si="284"/>
        <v>34899.953831674073</v>
      </c>
      <c r="Y1641" s="677">
        <f t="shared" ca="1" si="284"/>
        <v>14730.254905286647</v>
      </c>
      <c r="Z1641" s="677">
        <f t="shared" ca="1" si="284"/>
        <v>0</v>
      </c>
      <c r="AA1641" t="str">
        <f t="shared" si="276"/>
        <v>ASR_COMP</v>
      </c>
      <c r="AB1641" s="957">
        <f t="shared" si="277"/>
        <v>44682</v>
      </c>
      <c r="AC1641" t="str">
        <f t="shared" si="278"/>
        <v>Unaudited</v>
      </c>
    </row>
    <row r="1642" spans="1:29" x14ac:dyDescent="0.25">
      <c r="A1642" t="s">
        <v>423</v>
      </c>
      <c r="B1642" t="s">
        <v>1388</v>
      </c>
      <c r="C1642" t="s">
        <v>1389</v>
      </c>
      <c r="D1642">
        <v>1900</v>
      </c>
      <c r="E1642" s="957">
        <v>1</v>
      </c>
      <c r="F1642" t="s">
        <v>443</v>
      </c>
      <c r="G1642" s="957">
        <v>274</v>
      </c>
      <c r="H1642" t="s">
        <v>386</v>
      </c>
      <c r="I1642" s="962" t="s">
        <v>491</v>
      </c>
      <c r="J1642" s="962" t="s">
        <v>447</v>
      </c>
      <c r="K1642" s="962" t="s">
        <v>450</v>
      </c>
      <c r="L1642" s="937">
        <v>7.2</v>
      </c>
      <c r="M1642" s="962" t="s">
        <v>21</v>
      </c>
      <c r="N1642" s="677">
        <f t="shared" ca="1" si="285"/>
        <v>0</v>
      </c>
      <c r="O1642" s="677">
        <f t="shared" ca="1" si="284"/>
        <v>0</v>
      </c>
      <c r="P1642" s="677">
        <f t="shared" ca="1" si="284"/>
        <v>0</v>
      </c>
      <c r="Q1642" s="677">
        <f t="shared" ca="1" si="284"/>
        <v>0</v>
      </c>
      <c r="R1642" s="677">
        <f t="shared" ca="1" si="284"/>
        <v>0</v>
      </c>
      <c r="S1642" s="677">
        <f t="shared" ca="1" si="284"/>
        <v>0</v>
      </c>
      <c r="T1642" s="677">
        <f t="shared" ca="1" si="284"/>
        <v>0</v>
      </c>
      <c r="U1642" s="677">
        <f t="shared" ca="1" si="284"/>
        <v>0</v>
      </c>
      <c r="V1642" s="677">
        <f t="shared" ca="1" si="284"/>
        <v>0</v>
      </c>
      <c r="W1642" s="677">
        <f t="shared" ca="1" si="274"/>
        <v>0</v>
      </c>
      <c r="X1642" s="677">
        <f t="shared" ca="1" si="284"/>
        <v>0</v>
      </c>
      <c r="Y1642" s="677">
        <f t="shared" ca="1" si="284"/>
        <v>0</v>
      </c>
      <c r="Z1642" s="677">
        <f t="shared" ca="1" si="284"/>
        <v>0</v>
      </c>
      <c r="AA1642" t="str">
        <f t="shared" si="276"/>
        <v>ASR_COMP</v>
      </c>
      <c r="AB1642" s="957">
        <f t="shared" si="277"/>
        <v>44682</v>
      </c>
      <c r="AC1642" t="str">
        <f t="shared" si="278"/>
        <v>Unaudited</v>
      </c>
    </row>
    <row r="1643" spans="1:29" x14ac:dyDescent="0.25">
      <c r="A1643" t="s">
        <v>423</v>
      </c>
      <c r="B1643" t="s">
        <v>1388</v>
      </c>
      <c r="C1643" t="s">
        <v>1389</v>
      </c>
      <c r="D1643">
        <v>1900</v>
      </c>
      <c r="E1643" s="957">
        <v>1</v>
      </c>
      <c r="F1643" t="s">
        <v>443</v>
      </c>
      <c r="G1643" s="957">
        <v>274</v>
      </c>
      <c r="H1643" t="s">
        <v>386</v>
      </c>
      <c r="I1643" s="937" t="s">
        <v>491</v>
      </c>
      <c r="J1643" s="937" t="s">
        <v>447</v>
      </c>
      <c r="K1643" s="937" t="s">
        <v>450</v>
      </c>
      <c r="L1643" s="937">
        <v>7.3</v>
      </c>
      <c r="M1643" s="962" t="s">
        <v>158</v>
      </c>
      <c r="N1643" s="677">
        <f t="shared" ca="1" si="285"/>
        <v>142686.0052305781</v>
      </c>
      <c r="O1643" s="677">
        <f t="shared" ca="1" si="284"/>
        <v>113960.32173799352</v>
      </c>
      <c r="P1643" s="677">
        <f t="shared" ca="1" si="284"/>
        <v>11148.378644708035</v>
      </c>
      <c r="Q1643" s="677">
        <f t="shared" ca="1" si="284"/>
        <v>6250.5054305946296</v>
      </c>
      <c r="R1643" s="677">
        <f t="shared" ca="1" si="284"/>
        <v>2340.8146280077967</v>
      </c>
      <c r="S1643" s="677">
        <f t="shared" ca="1" si="284"/>
        <v>4166.646934134309</v>
      </c>
      <c r="T1643" s="677">
        <f t="shared" ca="1" si="284"/>
        <v>35.412993515334605</v>
      </c>
      <c r="U1643" s="677">
        <f t="shared" ca="1" si="284"/>
        <v>62.288409142642841</v>
      </c>
      <c r="V1643" s="677">
        <f t="shared" ca="1" si="284"/>
        <v>454.10655069213777</v>
      </c>
      <c r="W1643" s="677">
        <f t="shared" ca="1" si="274"/>
        <v>1005.5027014440648</v>
      </c>
      <c r="X1643" s="677">
        <f t="shared" ca="1" si="284"/>
        <v>2396.0101882574186</v>
      </c>
      <c r="Y1643" s="677">
        <f t="shared" ca="1" si="284"/>
        <v>866.01701208820555</v>
      </c>
      <c r="Z1643" s="677">
        <f t="shared" ca="1" si="284"/>
        <v>0</v>
      </c>
      <c r="AA1643" t="str">
        <f t="shared" si="276"/>
        <v>ASR_COMP</v>
      </c>
      <c r="AB1643" s="957">
        <f t="shared" si="277"/>
        <v>44682</v>
      </c>
      <c r="AC1643" t="str">
        <f t="shared" si="278"/>
        <v>Unaudited</v>
      </c>
    </row>
    <row r="1644" spans="1:29" x14ac:dyDescent="0.25">
      <c r="A1644" t="s">
        <v>423</v>
      </c>
      <c r="B1644" t="s">
        <v>1388</v>
      </c>
      <c r="C1644" t="s">
        <v>1389</v>
      </c>
      <c r="D1644">
        <v>1900</v>
      </c>
      <c r="E1644" s="957">
        <v>1</v>
      </c>
      <c r="F1644" t="s">
        <v>443</v>
      </c>
      <c r="G1644" s="957">
        <v>274</v>
      </c>
      <c r="H1644" t="s">
        <v>386</v>
      </c>
      <c r="I1644" s="937" t="s">
        <v>491</v>
      </c>
      <c r="J1644" s="937" t="s">
        <v>447</v>
      </c>
      <c r="K1644" s="937" t="s">
        <v>450</v>
      </c>
      <c r="L1644" s="937" t="s">
        <v>91</v>
      </c>
      <c r="M1644" s="962" t="s">
        <v>458</v>
      </c>
      <c r="N1644" s="677">
        <f t="shared" ca="1" si="285"/>
        <v>0</v>
      </c>
      <c r="O1644" s="677">
        <f t="shared" ca="1" si="284"/>
        <v>0</v>
      </c>
      <c r="P1644" s="677">
        <f t="shared" ca="1" si="284"/>
        <v>0</v>
      </c>
      <c r="Q1644" s="677">
        <f t="shared" ca="1" si="284"/>
        <v>0</v>
      </c>
      <c r="R1644" s="677">
        <f t="shared" ca="1" si="284"/>
        <v>0</v>
      </c>
      <c r="S1644" s="677">
        <f t="shared" ca="1" si="284"/>
        <v>0</v>
      </c>
      <c r="T1644" s="677">
        <f t="shared" ca="1" si="284"/>
        <v>0</v>
      </c>
      <c r="U1644" s="677">
        <f t="shared" ca="1" si="284"/>
        <v>0</v>
      </c>
      <c r="V1644" s="677">
        <f t="shared" ca="1" si="284"/>
        <v>0</v>
      </c>
      <c r="W1644" s="677">
        <f t="shared" ca="1" si="274"/>
        <v>0</v>
      </c>
      <c r="X1644" s="677">
        <f t="shared" ca="1" si="284"/>
        <v>0</v>
      </c>
      <c r="Y1644" s="677">
        <f t="shared" ca="1" si="284"/>
        <v>0</v>
      </c>
      <c r="Z1644" s="677">
        <f t="shared" ca="1" si="284"/>
        <v>0</v>
      </c>
      <c r="AA1644" t="str">
        <f t="shared" si="276"/>
        <v>ASR_COMP</v>
      </c>
      <c r="AB1644" s="957">
        <f t="shared" si="277"/>
        <v>44682</v>
      </c>
      <c r="AC1644" t="str">
        <f t="shared" si="278"/>
        <v>Unaudited</v>
      </c>
    </row>
    <row r="1645" spans="1:29" x14ac:dyDescent="0.25">
      <c r="A1645" t="s">
        <v>423</v>
      </c>
      <c r="B1645" t="s">
        <v>1388</v>
      </c>
      <c r="C1645" t="s">
        <v>1389</v>
      </c>
      <c r="D1645">
        <v>1900</v>
      </c>
      <c r="E1645" s="957">
        <v>1</v>
      </c>
      <c r="F1645" t="s">
        <v>443</v>
      </c>
      <c r="G1645" s="957">
        <v>274</v>
      </c>
      <c r="H1645" t="s">
        <v>386</v>
      </c>
      <c r="I1645" s="937" t="s">
        <v>491</v>
      </c>
      <c r="J1645" s="937" t="s">
        <v>447</v>
      </c>
      <c r="K1645" s="937" t="s">
        <v>451</v>
      </c>
      <c r="L1645" s="937">
        <v>8.1</v>
      </c>
      <c r="M1645" s="962" t="s">
        <v>22</v>
      </c>
      <c r="N1645" s="677">
        <f t="shared" ca="1" si="285"/>
        <v>10011071.590755973</v>
      </c>
      <c r="O1645" s="677">
        <f t="shared" ca="1" si="284"/>
        <v>4587789.1112573426</v>
      </c>
      <c r="P1645" s="677">
        <f t="shared" ca="1" si="284"/>
        <v>720833.22426898475</v>
      </c>
      <c r="Q1645" s="677">
        <f t="shared" ca="1" si="284"/>
        <v>2134371.2664521597</v>
      </c>
      <c r="R1645" s="677">
        <f t="shared" ca="1" si="284"/>
        <v>940581.7956448684</v>
      </c>
      <c r="S1645" s="677">
        <f t="shared" ca="1" si="284"/>
        <v>3942.3618201939644</v>
      </c>
      <c r="T1645" s="677">
        <f t="shared" ca="1" si="284"/>
        <v>164370.75776901378</v>
      </c>
      <c r="U1645" s="677">
        <f t="shared" ca="1" si="284"/>
        <v>4001.7961424666219</v>
      </c>
      <c r="V1645" s="677">
        <f t="shared" ca="1" si="284"/>
        <v>796747.70899129566</v>
      </c>
      <c r="W1645" s="677">
        <f t="shared" ca="1" si="274"/>
        <v>114322.55628842265</v>
      </c>
      <c r="X1645" s="677">
        <f t="shared" ca="1" si="284"/>
        <v>2581.1528391696238</v>
      </c>
      <c r="Y1645" s="677">
        <f t="shared" ca="1" si="284"/>
        <v>541529.8592820568</v>
      </c>
      <c r="Z1645" s="677">
        <f t="shared" ca="1" si="284"/>
        <v>0</v>
      </c>
      <c r="AA1645" t="str">
        <f t="shared" si="276"/>
        <v>ASR_COMP</v>
      </c>
      <c r="AB1645" s="957">
        <f t="shared" si="277"/>
        <v>44682</v>
      </c>
      <c r="AC1645" t="str">
        <f t="shared" si="278"/>
        <v>Unaudited</v>
      </c>
    </row>
    <row r="1646" spans="1:29" x14ac:dyDescent="0.25">
      <c r="A1646" t="s">
        <v>423</v>
      </c>
      <c r="B1646" t="s">
        <v>1388</v>
      </c>
      <c r="C1646" t="s">
        <v>1389</v>
      </c>
      <c r="D1646">
        <v>1900</v>
      </c>
      <c r="E1646" s="957">
        <v>1</v>
      </c>
      <c r="F1646" t="s">
        <v>443</v>
      </c>
      <c r="G1646" s="957">
        <v>274</v>
      </c>
      <c r="H1646" t="s">
        <v>386</v>
      </c>
      <c r="I1646" s="937" t="s">
        <v>491</v>
      </c>
      <c r="J1646" s="937" t="s">
        <v>447</v>
      </c>
      <c r="K1646" s="937" t="s">
        <v>451</v>
      </c>
      <c r="L1646" s="937" t="s">
        <v>115</v>
      </c>
      <c r="M1646" s="962" t="s">
        <v>446</v>
      </c>
      <c r="N1646" s="677">
        <f t="shared" ca="1" si="285"/>
        <v>171974.46</v>
      </c>
      <c r="O1646" s="677">
        <f t="shared" ca="1" si="285"/>
        <v>155293.79999999999</v>
      </c>
      <c r="P1646" s="677">
        <f t="shared" ca="1" si="285"/>
        <v>0</v>
      </c>
      <c r="Q1646" s="677">
        <f t="shared" ca="1" si="285"/>
        <v>16680.66</v>
      </c>
      <c r="R1646" s="677">
        <f t="shared" ca="1" si="285"/>
        <v>0</v>
      </c>
      <c r="S1646" s="677">
        <f t="shared" ca="1" si="285"/>
        <v>0</v>
      </c>
      <c r="T1646" s="677">
        <f t="shared" ca="1" si="285"/>
        <v>0</v>
      </c>
      <c r="U1646" s="677">
        <f t="shared" ca="1" si="285"/>
        <v>0</v>
      </c>
      <c r="V1646" s="677">
        <f t="shared" ca="1" si="285"/>
        <v>0</v>
      </c>
      <c r="W1646" s="677">
        <f t="shared" ca="1" si="274"/>
        <v>0</v>
      </c>
      <c r="X1646" s="677">
        <f t="shared" ca="1" si="285"/>
        <v>0</v>
      </c>
      <c r="Y1646" s="677">
        <f t="shared" ca="1" si="285"/>
        <v>0</v>
      </c>
      <c r="Z1646" s="677">
        <f t="shared" ca="1" si="285"/>
        <v>0</v>
      </c>
      <c r="AA1646" t="str">
        <f t="shared" si="276"/>
        <v>ASR_COMP</v>
      </c>
      <c r="AB1646" s="957">
        <f t="shared" si="277"/>
        <v>44682</v>
      </c>
      <c r="AC1646" t="str">
        <f t="shared" si="278"/>
        <v>Unaudited</v>
      </c>
    </row>
    <row r="1647" spans="1:29" x14ac:dyDescent="0.25">
      <c r="A1647" t="s">
        <v>423</v>
      </c>
      <c r="B1647" t="s">
        <v>1388</v>
      </c>
      <c r="C1647" t="s">
        <v>1389</v>
      </c>
      <c r="D1647">
        <v>1900</v>
      </c>
      <c r="E1647" s="957">
        <v>1</v>
      </c>
      <c r="F1647" t="s">
        <v>443</v>
      </c>
      <c r="G1647" s="957">
        <v>274</v>
      </c>
      <c r="H1647" t="s">
        <v>386</v>
      </c>
      <c r="I1647" s="937" t="s">
        <v>491</v>
      </c>
      <c r="J1647" s="937" t="s">
        <v>447</v>
      </c>
      <c r="K1647" s="937" t="s">
        <v>451</v>
      </c>
      <c r="L1647" s="937" t="s">
        <v>117</v>
      </c>
      <c r="M1647" s="962" t="s">
        <v>160</v>
      </c>
      <c r="N1647" s="677">
        <f t="shared" ca="1" si="285"/>
        <v>0</v>
      </c>
      <c r="O1647" s="677">
        <f t="shared" ca="1" si="285"/>
        <v>0</v>
      </c>
      <c r="P1647" s="677">
        <f t="shared" ca="1" si="285"/>
        <v>0</v>
      </c>
      <c r="Q1647" s="677">
        <f t="shared" ca="1" si="285"/>
        <v>0</v>
      </c>
      <c r="R1647" s="677">
        <f t="shared" ca="1" si="285"/>
        <v>0</v>
      </c>
      <c r="S1647" s="677">
        <f t="shared" ca="1" si="285"/>
        <v>0</v>
      </c>
      <c r="T1647" s="677">
        <f t="shared" ca="1" si="285"/>
        <v>0</v>
      </c>
      <c r="U1647" s="677">
        <f t="shared" ca="1" si="285"/>
        <v>0</v>
      </c>
      <c r="V1647" s="677">
        <f t="shared" ca="1" si="285"/>
        <v>0</v>
      </c>
      <c r="W1647" s="677">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7">
        <f t="shared" ca="1" si="285"/>
        <v>0</v>
      </c>
      <c r="Y1647" s="677">
        <f t="shared" ca="1" si="285"/>
        <v>0</v>
      </c>
      <c r="Z1647" s="677">
        <f t="shared" ca="1" si="285"/>
        <v>0</v>
      </c>
      <c r="AA1647" t="str">
        <f t="shared" si="276"/>
        <v>ASR_COMP</v>
      </c>
      <c r="AB1647" s="957">
        <f t="shared" si="277"/>
        <v>44682</v>
      </c>
      <c r="AC1647" t="str">
        <f t="shared" si="278"/>
        <v>Unaudited</v>
      </c>
    </row>
    <row r="1648" spans="1:29" x14ac:dyDescent="0.25">
      <c r="A1648" t="s">
        <v>423</v>
      </c>
      <c r="B1648" t="s">
        <v>1388</v>
      </c>
      <c r="C1648" t="s">
        <v>1389</v>
      </c>
      <c r="D1648">
        <v>1900</v>
      </c>
      <c r="E1648" s="957">
        <v>1</v>
      </c>
      <c r="F1648" t="s">
        <v>443</v>
      </c>
      <c r="G1648" s="957">
        <v>274</v>
      </c>
      <c r="H1648" t="s">
        <v>386</v>
      </c>
      <c r="I1648" s="937" t="s">
        <v>491</v>
      </c>
      <c r="J1648" s="937" t="s">
        <v>447</v>
      </c>
      <c r="K1648" s="937" t="s">
        <v>451</v>
      </c>
      <c r="L1648" s="937" t="s">
        <v>118</v>
      </c>
      <c r="M1648" s="962" t="s">
        <v>116</v>
      </c>
      <c r="N1648" s="677">
        <f t="shared" ca="1" si="285"/>
        <v>-34834.369035815398</v>
      </c>
      <c r="O1648" s="677">
        <f t="shared" ca="1" si="285"/>
        <v>-14161.931282121997</v>
      </c>
      <c r="P1648" s="677">
        <f t="shared" ca="1" si="285"/>
        <v>-2225.122022919239</v>
      </c>
      <c r="Q1648" s="677">
        <f t="shared" ca="1" si="285"/>
        <v>-8168.0481697624236</v>
      </c>
      <c r="R1648" s="677">
        <f t="shared" ca="1" si="285"/>
        <v>-3599.5225081901767</v>
      </c>
      <c r="S1648" s="677">
        <f t="shared" ca="1" si="285"/>
        <v>-419.79731136709933</v>
      </c>
      <c r="T1648" s="677">
        <f t="shared" ca="1" si="285"/>
        <v>0</v>
      </c>
      <c r="U1648" s="677">
        <f t="shared" ca="1" si="285"/>
        <v>-426.12609848277805</v>
      </c>
      <c r="V1648" s="677">
        <f t="shared" ca="1" si="285"/>
        <v>-3049.0823075061417</v>
      </c>
      <c r="W1648" s="677">
        <f t="shared" ca="1" si="286"/>
        <v>-437.50221029090238</v>
      </c>
      <c r="X1648" s="677">
        <f t="shared" ca="1" si="285"/>
        <v>-274.85072946897901</v>
      </c>
      <c r="Y1648" s="677">
        <f t="shared" ca="1" si="285"/>
        <v>-2072.386395705656</v>
      </c>
      <c r="Z1648" s="677">
        <f t="shared" ca="1" si="285"/>
        <v>0</v>
      </c>
      <c r="AA1648" t="str">
        <f t="shared" si="276"/>
        <v>ASR_COMP</v>
      </c>
      <c r="AB1648" s="957">
        <f t="shared" si="277"/>
        <v>44682</v>
      </c>
      <c r="AC1648" t="str">
        <f t="shared" si="278"/>
        <v>Unaudited</v>
      </c>
    </row>
    <row r="1649" spans="1:29" x14ac:dyDescent="0.25">
      <c r="A1649" t="s">
        <v>423</v>
      </c>
      <c r="B1649" t="s">
        <v>1388</v>
      </c>
      <c r="C1649" t="s">
        <v>1389</v>
      </c>
      <c r="D1649">
        <v>1900</v>
      </c>
      <c r="E1649" s="957">
        <v>1</v>
      </c>
      <c r="F1649" t="s">
        <v>443</v>
      </c>
      <c r="G1649" s="957">
        <v>274</v>
      </c>
      <c r="H1649" t="s">
        <v>386</v>
      </c>
      <c r="I1649" s="937" t="s">
        <v>491</v>
      </c>
      <c r="J1649" s="937" t="s">
        <v>447</v>
      </c>
      <c r="K1649" s="937" t="s">
        <v>451</v>
      </c>
      <c r="L1649" s="945" t="s">
        <v>119</v>
      </c>
      <c r="M1649" s="960" t="s">
        <v>161</v>
      </c>
      <c r="N1649" s="677">
        <f t="shared" ca="1" si="285"/>
        <v>0</v>
      </c>
      <c r="O1649" s="677">
        <f t="shared" ca="1" si="285"/>
        <v>0</v>
      </c>
      <c r="P1649" s="677">
        <f t="shared" ca="1" si="285"/>
        <v>0</v>
      </c>
      <c r="Q1649" s="677">
        <f t="shared" ca="1" si="285"/>
        <v>0</v>
      </c>
      <c r="R1649" s="677">
        <f t="shared" ca="1" si="285"/>
        <v>0</v>
      </c>
      <c r="S1649" s="677">
        <f t="shared" ca="1" si="285"/>
        <v>0</v>
      </c>
      <c r="T1649" s="677">
        <f t="shared" ca="1" si="285"/>
        <v>0</v>
      </c>
      <c r="U1649" s="677">
        <f t="shared" ca="1" si="285"/>
        <v>0</v>
      </c>
      <c r="V1649" s="677">
        <f t="shared" ca="1" si="285"/>
        <v>0</v>
      </c>
      <c r="W1649" s="677">
        <f t="shared" ca="1" si="286"/>
        <v>0</v>
      </c>
      <c r="X1649" s="677">
        <f t="shared" ca="1" si="285"/>
        <v>0</v>
      </c>
      <c r="Y1649" s="677">
        <f t="shared" ca="1" si="285"/>
        <v>0</v>
      </c>
      <c r="Z1649" s="677">
        <f t="shared" ca="1" si="285"/>
        <v>0</v>
      </c>
      <c r="AA1649" t="str">
        <f t="shared" si="276"/>
        <v>ASR_COMP</v>
      </c>
      <c r="AB1649" s="957">
        <f t="shared" si="277"/>
        <v>44682</v>
      </c>
      <c r="AC1649" t="str">
        <f t="shared" si="278"/>
        <v>Unaudited</v>
      </c>
    </row>
    <row r="1650" spans="1:29" x14ac:dyDescent="0.25">
      <c r="A1650" t="s">
        <v>423</v>
      </c>
      <c r="B1650" t="s">
        <v>1388</v>
      </c>
      <c r="C1650" t="s">
        <v>1389</v>
      </c>
      <c r="D1650">
        <v>1900</v>
      </c>
      <c r="E1650" s="957">
        <v>1</v>
      </c>
      <c r="F1650" t="s">
        <v>443</v>
      </c>
      <c r="G1650" s="957">
        <v>274</v>
      </c>
      <c r="H1650" t="s">
        <v>386</v>
      </c>
      <c r="I1650" s="962" t="s">
        <v>491</v>
      </c>
      <c r="J1650" s="962" t="s">
        <v>447</v>
      </c>
      <c r="K1650" s="962" t="s">
        <v>451</v>
      </c>
      <c r="L1650" s="937" t="s">
        <v>162</v>
      </c>
      <c r="M1650" s="962" t="s">
        <v>23</v>
      </c>
      <c r="N1650" s="677">
        <f t="shared" ca="1" si="285"/>
        <v>0</v>
      </c>
      <c r="O1650" s="677">
        <f t="shared" ca="1" si="285"/>
        <v>0</v>
      </c>
      <c r="P1650" s="677">
        <f t="shared" ca="1" si="285"/>
        <v>0</v>
      </c>
      <c r="Q1650" s="677">
        <f t="shared" ca="1" si="285"/>
        <v>0</v>
      </c>
      <c r="R1650" s="677">
        <f t="shared" ca="1" si="285"/>
        <v>0</v>
      </c>
      <c r="S1650" s="677">
        <f t="shared" ca="1" si="285"/>
        <v>0</v>
      </c>
      <c r="T1650" s="677">
        <f t="shared" ca="1" si="285"/>
        <v>0</v>
      </c>
      <c r="U1650" s="677">
        <f t="shared" ca="1" si="285"/>
        <v>0</v>
      </c>
      <c r="V1650" s="677">
        <f t="shared" ca="1" si="285"/>
        <v>0</v>
      </c>
      <c r="W1650" s="677">
        <f t="shared" ca="1" si="286"/>
        <v>0</v>
      </c>
      <c r="X1650" s="677">
        <f t="shared" ca="1" si="285"/>
        <v>0</v>
      </c>
      <c r="Y1650" s="677">
        <f t="shared" ca="1" si="285"/>
        <v>0</v>
      </c>
      <c r="Z1650" s="677">
        <f t="shared" ca="1" si="285"/>
        <v>0</v>
      </c>
      <c r="AA1650" t="str">
        <f t="shared" si="276"/>
        <v>ASR_COMP</v>
      </c>
      <c r="AB1650" s="957">
        <f t="shared" si="277"/>
        <v>44682</v>
      </c>
      <c r="AC1650" t="str">
        <f t="shared" si="278"/>
        <v>Unaudited</v>
      </c>
    </row>
    <row r="1651" spans="1:29" x14ac:dyDescent="0.25">
      <c r="A1651" t="s">
        <v>423</v>
      </c>
      <c r="B1651" t="s">
        <v>1388</v>
      </c>
      <c r="C1651" t="s">
        <v>1389</v>
      </c>
      <c r="D1651">
        <v>1900</v>
      </c>
      <c r="E1651" s="957">
        <v>1</v>
      </c>
      <c r="F1651" t="s">
        <v>443</v>
      </c>
      <c r="G1651" s="957">
        <v>274</v>
      </c>
      <c r="H1651" t="s">
        <v>386</v>
      </c>
      <c r="I1651" s="937" t="s">
        <v>491</v>
      </c>
      <c r="J1651" s="937" t="s">
        <v>447</v>
      </c>
      <c r="K1651" s="937" t="s">
        <v>451</v>
      </c>
      <c r="L1651" s="937" t="s">
        <v>445</v>
      </c>
      <c r="M1651" s="962" t="s">
        <v>459</v>
      </c>
      <c r="N1651" s="677">
        <f t="shared" ca="1" si="285"/>
        <v>0</v>
      </c>
      <c r="O1651" s="677">
        <f t="shared" ca="1" si="285"/>
        <v>0</v>
      </c>
      <c r="P1651" s="677">
        <f t="shared" ca="1" si="285"/>
        <v>0</v>
      </c>
      <c r="Q1651" s="677">
        <f t="shared" ca="1" si="285"/>
        <v>0</v>
      </c>
      <c r="R1651" s="677">
        <f t="shared" ca="1" si="285"/>
        <v>0</v>
      </c>
      <c r="S1651" s="677">
        <f t="shared" ca="1" si="285"/>
        <v>0</v>
      </c>
      <c r="T1651" s="677">
        <f t="shared" ca="1" si="285"/>
        <v>0</v>
      </c>
      <c r="U1651" s="677">
        <f t="shared" ca="1" si="285"/>
        <v>0</v>
      </c>
      <c r="V1651" s="677">
        <f t="shared" ca="1" si="285"/>
        <v>0</v>
      </c>
      <c r="W1651" s="677">
        <f t="shared" ca="1" si="286"/>
        <v>0</v>
      </c>
      <c r="X1651" s="677">
        <f t="shared" ca="1" si="285"/>
        <v>0</v>
      </c>
      <c r="Y1651" s="677">
        <f t="shared" ca="1" si="285"/>
        <v>0</v>
      </c>
      <c r="Z1651" s="677">
        <f t="shared" ca="1" si="285"/>
        <v>0</v>
      </c>
      <c r="AA1651" t="str">
        <f t="shared" si="276"/>
        <v>ASR_COMP</v>
      </c>
      <c r="AB1651" s="957">
        <f t="shared" si="277"/>
        <v>44682</v>
      </c>
      <c r="AC1651" t="str">
        <f t="shared" si="278"/>
        <v>Unaudited</v>
      </c>
    </row>
    <row r="1652" spans="1:29" ht="30" x14ac:dyDescent="0.25">
      <c r="A1652" t="s">
        <v>423</v>
      </c>
      <c r="B1652" t="s">
        <v>1388</v>
      </c>
      <c r="C1652" t="s">
        <v>1389</v>
      </c>
      <c r="D1652">
        <v>1900</v>
      </c>
      <c r="E1652" s="957">
        <v>1</v>
      </c>
      <c r="F1652" t="s">
        <v>443</v>
      </c>
      <c r="G1652" s="957">
        <v>274</v>
      </c>
      <c r="H1652" t="s">
        <v>386</v>
      </c>
      <c r="I1652" s="937" t="s">
        <v>491</v>
      </c>
      <c r="J1652" s="937" t="s">
        <v>447</v>
      </c>
      <c r="K1652" s="937" t="s">
        <v>452</v>
      </c>
      <c r="L1652" s="937">
        <v>9.1</v>
      </c>
      <c r="M1652" s="962" t="s">
        <v>188</v>
      </c>
      <c r="N1652" s="677">
        <f t="shared" ca="1" si="285"/>
        <v>1616914.9725808692</v>
      </c>
      <c r="O1652" s="677">
        <f t="shared" ca="1" si="285"/>
        <v>181836.83063781436</v>
      </c>
      <c r="P1652" s="677">
        <f t="shared" ca="1" si="285"/>
        <v>26403.659629123809</v>
      </c>
      <c r="Q1652" s="677">
        <f t="shared" ca="1" si="285"/>
        <v>120680.14210658119</v>
      </c>
      <c r="R1652" s="677">
        <f t="shared" ca="1" si="285"/>
        <v>59066.304140994747</v>
      </c>
      <c r="S1652" s="677">
        <f t="shared" ca="1" si="285"/>
        <v>40164.522264915548</v>
      </c>
      <c r="T1652" s="677">
        <f t="shared" ca="1" si="285"/>
        <v>11058.412212804296</v>
      </c>
      <c r="U1652" s="677">
        <f t="shared" ca="1" si="285"/>
        <v>19.408929367791181</v>
      </c>
      <c r="V1652" s="677">
        <f t="shared" ca="1" si="285"/>
        <v>1186.4653222749394</v>
      </c>
      <c r="W1652" s="677">
        <f t="shared" ca="1" si="286"/>
        <v>1176499.2273369925</v>
      </c>
      <c r="X1652" s="677">
        <f t="shared" ca="1" si="285"/>
        <v>0</v>
      </c>
      <c r="Y1652" s="677">
        <f t="shared" ca="1" si="285"/>
        <v>0</v>
      </c>
      <c r="Z1652" s="677">
        <f t="shared" ca="1" si="285"/>
        <v>0</v>
      </c>
      <c r="AA1652" t="str">
        <f t="shared" si="276"/>
        <v>ASR_COMP</v>
      </c>
      <c r="AB1652" s="957">
        <f t="shared" si="277"/>
        <v>44682</v>
      </c>
      <c r="AC1652" t="str">
        <f t="shared" si="278"/>
        <v>Unaudited</v>
      </c>
    </row>
    <row r="1653" spans="1:29" x14ac:dyDescent="0.25">
      <c r="A1653" t="s">
        <v>423</v>
      </c>
      <c r="B1653" t="s">
        <v>1388</v>
      </c>
      <c r="C1653" t="s">
        <v>1389</v>
      </c>
      <c r="D1653">
        <v>1900</v>
      </c>
      <c r="E1653" s="957">
        <v>1</v>
      </c>
      <c r="F1653" t="s">
        <v>443</v>
      </c>
      <c r="G1653" s="957">
        <v>274</v>
      </c>
      <c r="H1653" t="s">
        <v>386</v>
      </c>
      <c r="I1653" s="937" t="s">
        <v>491</v>
      </c>
      <c r="J1653" s="937" t="s">
        <v>447</v>
      </c>
      <c r="K1653" s="937" t="s">
        <v>452</v>
      </c>
      <c r="L1653" s="937" t="s">
        <v>109</v>
      </c>
      <c r="M1653" s="962" t="s">
        <v>189</v>
      </c>
      <c r="N1653" s="677">
        <f t="shared" ca="1" si="285"/>
        <v>458686.41165750753</v>
      </c>
      <c r="O1653" s="677">
        <f t="shared" ca="1" si="285"/>
        <v>31084.797944622245</v>
      </c>
      <c r="P1653" s="677">
        <f t="shared" ca="1" si="285"/>
        <v>7798.9146445676488</v>
      </c>
      <c r="Q1653" s="677">
        <f t="shared" ca="1" si="285"/>
        <v>241713.55188273231</v>
      </c>
      <c r="R1653" s="677">
        <f t="shared" ca="1" si="285"/>
        <v>34862.909561431581</v>
      </c>
      <c r="S1653" s="677">
        <f t="shared" ca="1" si="285"/>
        <v>115792.87221843263</v>
      </c>
      <c r="T1653" s="677">
        <f t="shared" ca="1" si="285"/>
        <v>184.56258910682021</v>
      </c>
      <c r="U1653" s="677">
        <f t="shared" ca="1" si="285"/>
        <v>3.8796726429851334</v>
      </c>
      <c r="V1653" s="677">
        <f t="shared" ca="1" si="285"/>
        <v>9180.0871925376869</v>
      </c>
      <c r="W1653" s="677">
        <f t="shared" ca="1" si="286"/>
        <v>18064.835951433604</v>
      </c>
      <c r="X1653" s="677">
        <f t="shared" ca="1" si="285"/>
        <v>0</v>
      </c>
      <c r="Y1653" s="677">
        <f t="shared" ca="1" si="285"/>
        <v>0</v>
      </c>
      <c r="Z1653" s="677">
        <f t="shared" ca="1" si="285"/>
        <v>0</v>
      </c>
      <c r="AA1653" t="str">
        <f t="shared" si="276"/>
        <v>ASR_COMP</v>
      </c>
      <c r="AB1653" s="957">
        <f t="shared" si="277"/>
        <v>44682</v>
      </c>
      <c r="AC1653" t="str">
        <f t="shared" si="278"/>
        <v>Unaudited</v>
      </c>
    </row>
    <row r="1654" spans="1:29" x14ac:dyDescent="0.25">
      <c r="A1654" t="s">
        <v>423</v>
      </c>
      <c r="B1654" t="s">
        <v>1388</v>
      </c>
      <c r="C1654" t="s">
        <v>1389</v>
      </c>
      <c r="D1654">
        <v>1900</v>
      </c>
      <c r="E1654" s="957">
        <v>1</v>
      </c>
      <c r="F1654" t="s">
        <v>443</v>
      </c>
      <c r="G1654" s="957">
        <v>274</v>
      </c>
      <c r="H1654" t="s">
        <v>386</v>
      </c>
      <c r="I1654" s="937" t="s">
        <v>491</v>
      </c>
      <c r="J1654" s="937" t="s">
        <v>447</v>
      </c>
      <c r="K1654" s="937" t="s">
        <v>452</v>
      </c>
      <c r="L1654" s="937" t="s">
        <v>1324</v>
      </c>
      <c r="M1654" s="962" t="s">
        <v>1325</v>
      </c>
      <c r="N1654" s="677">
        <f t="shared" ca="1" si="285"/>
        <v>185888.14684023787</v>
      </c>
      <c r="O1654" s="677">
        <f t="shared" ca="1" si="285"/>
        <v>13091.170705736276</v>
      </c>
      <c r="P1654" s="677">
        <f t="shared" ca="1" si="285"/>
        <v>691.58400962063661</v>
      </c>
      <c r="Q1654" s="677">
        <f t="shared" ca="1" si="285"/>
        <v>44011.881602911177</v>
      </c>
      <c r="R1654" s="677">
        <f t="shared" ca="1" si="285"/>
        <v>32353.307588316464</v>
      </c>
      <c r="S1654" s="677">
        <f t="shared" ca="1" si="285"/>
        <v>95019.31768371629</v>
      </c>
      <c r="T1654" s="677">
        <f t="shared" ca="1" si="285"/>
        <v>195.15569229197897</v>
      </c>
      <c r="U1654" s="677">
        <f t="shared" ca="1" si="285"/>
        <v>4.1023492581684664</v>
      </c>
      <c r="V1654" s="677">
        <f t="shared" ca="1" si="285"/>
        <v>162.2861269213461</v>
      </c>
      <c r="W1654" s="677">
        <f t="shared" ca="1" si="286"/>
        <v>359.34108146555985</v>
      </c>
      <c r="X1654" s="677">
        <f t="shared" ca="1" si="285"/>
        <v>0</v>
      </c>
      <c r="Y1654" s="677">
        <f t="shared" ca="1" si="285"/>
        <v>0</v>
      </c>
      <c r="Z1654" s="677">
        <f t="shared" ca="1" si="285"/>
        <v>0</v>
      </c>
      <c r="AA1654" t="str">
        <f t="shared" si="276"/>
        <v>ASR_COMP</v>
      </c>
      <c r="AB1654" s="957">
        <f t="shared" si="277"/>
        <v>44682</v>
      </c>
      <c r="AC1654" t="str">
        <f t="shared" si="278"/>
        <v>Unaudited</v>
      </c>
    </row>
    <row r="1655" spans="1:29" x14ac:dyDescent="0.25">
      <c r="A1655" t="s">
        <v>423</v>
      </c>
      <c r="B1655" t="s">
        <v>1388</v>
      </c>
      <c r="C1655" t="s">
        <v>1389</v>
      </c>
      <c r="D1655">
        <v>1900</v>
      </c>
      <c r="E1655" s="957">
        <v>1</v>
      </c>
      <c r="F1655" t="s">
        <v>443</v>
      </c>
      <c r="G1655" s="957">
        <v>274</v>
      </c>
      <c r="H1655" t="s">
        <v>386</v>
      </c>
      <c r="I1655" s="937" t="s">
        <v>491</v>
      </c>
      <c r="J1655" s="937" t="s">
        <v>447</v>
      </c>
      <c r="K1655" s="937" t="s">
        <v>452</v>
      </c>
      <c r="L1655" s="937" t="s">
        <v>110</v>
      </c>
      <c r="M1655" s="962" t="s">
        <v>190</v>
      </c>
      <c r="N1655" s="677">
        <f t="shared" ca="1" si="285"/>
        <v>945991.51792018418</v>
      </c>
      <c r="O1655" s="677">
        <f t="shared" ca="1" si="285"/>
        <v>318910.24148726533</v>
      </c>
      <c r="P1655" s="677">
        <f t="shared" ca="1" si="285"/>
        <v>44218.162836388772</v>
      </c>
      <c r="Q1655" s="677">
        <f t="shared" ca="1" si="285"/>
        <v>299589.47217024758</v>
      </c>
      <c r="R1655" s="677">
        <f t="shared" ca="1" si="285"/>
        <v>88559.380239416088</v>
      </c>
      <c r="S1655" s="677">
        <f t="shared" ca="1" si="285"/>
        <v>13884.46814530643</v>
      </c>
      <c r="T1655" s="677">
        <f t="shared" ca="1" si="285"/>
        <v>26172.408409757278</v>
      </c>
      <c r="U1655" s="677">
        <f t="shared" ca="1" si="285"/>
        <v>339.71180936561149</v>
      </c>
      <c r="V1655" s="677">
        <f t="shared" ca="1" si="285"/>
        <v>11470.843888432282</v>
      </c>
      <c r="W1655" s="677">
        <f t="shared" ca="1" si="286"/>
        <v>142846.82893400465</v>
      </c>
      <c r="X1655" s="677">
        <f t="shared" ca="1" si="285"/>
        <v>0</v>
      </c>
      <c r="Y1655" s="677">
        <f t="shared" ca="1" si="285"/>
        <v>0</v>
      </c>
      <c r="Z1655" s="677">
        <f t="shared" ca="1" si="285"/>
        <v>0</v>
      </c>
      <c r="AA1655" t="str">
        <f t="shared" si="276"/>
        <v>ASR_COMP</v>
      </c>
      <c r="AB1655" s="957">
        <f t="shared" si="277"/>
        <v>44682</v>
      </c>
      <c r="AC1655" t="str">
        <f t="shared" si="278"/>
        <v>Unaudited</v>
      </c>
    </row>
    <row r="1656" spans="1:29" x14ac:dyDescent="0.25">
      <c r="A1656" t="s">
        <v>423</v>
      </c>
      <c r="B1656" t="s">
        <v>1388</v>
      </c>
      <c r="C1656" t="s">
        <v>1389</v>
      </c>
      <c r="D1656">
        <v>1900</v>
      </c>
      <c r="E1656" s="957">
        <v>1</v>
      </c>
      <c r="F1656" t="s">
        <v>443</v>
      </c>
      <c r="G1656" s="957">
        <v>274</v>
      </c>
      <c r="H1656" t="s">
        <v>386</v>
      </c>
      <c r="I1656" s="937" t="s">
        <v>491</v>
      </c>
      <c r="J1656" s="937" t="s">
        <v>447</v>
      </c>
      <c r="K1656" s="937" t="s">
        <v>452</v>
      </c>
      <c r="L1656" s="937" t="s">
        <v>111</v>
      </c>
      <c r="M1656" s="962" t="s">
        <v>163</v>
      </c>
      <c r="N1656" s="677">
        <f t="shared" ca="1" si="285"/>
        <v>3735037.3410751899</v>
      </c>
      <c r="O1656" s="677">
        <f t="shared" ca="1" si="285"/>
        <v>2133629.2636598991</v>
      </c>
      <c r="P1656" s="677">
        <f t="shared" ca="1" si="285"/>
        <v>176110.93853685842</v>
      </c>
      <c r="Q1656" s="677">
        <f t="shared" ca="1" si="285"/>
        <v>653796.97273101797</v>
      </c>
      <c r="R1656" s="677">
        <f t="shared" ca="1" si="285"/>
        <v>182828.95909294282</v>
      </c>
      <c r="S1656" s="677">
        <f t="shared" ca="1" si="285"/>
        <v>163823.45195072546</v>
      </c>
      <c r="T1656" s="677">
        <f t="shared" ca="1" si="285"/>
        <v>32283.137454847572</v>
      </c>
      <c r="U1656" s="677">
        <f t="shared" ca="1" si="285"/>
        <v>14488.098269657508</v>
      </c>
      <c r="V1656" s="677">
        <f t="shared" ca="1" si="285"/>
        <v>88205.341937291814</v>
      </c>
      <c r="W1656" s="677">
        <f t="shared" ca="1" si="286"/>
        <v>18535.485293856498</v>
      </c>
      <c r="X1656" s="677">
        <f t="shared" ca="1" si="285"/>
        <v>152659.41315807943</v>
      </c>
      <c r="Y1656" s="677">
        <f t="shared" ca="1" si="285"/>
        <v>118676.27899001264</v>
      </c>
      <c r="Z1656" s="677">
        <f t="shared" ca="1" si="285"/>
        <v>0</v>
      </c>
      <c r="AA1656" t="str">
        <f t="shared" si="276"/>
        <v>ASR_COMP</v>
      </c>
      <c r="AB1656" s="957">
        <f t="shared" si="277"/>
        <v>44682</v>
      </c>
      <c r="AC1656" t="str">
        <f t="shared" si="278"/>
        <v>Unaudited</v>
      </c>
    </row>
    <row r="1657" spans="1:29" x14ac:dyDescent="0.25">
      <c r="A1657" t="s">
        <v>423</v>
      </c>
      <c r="B1657" t="s">
        <v>1388</v>
      </c>
      <c r="C1657" t="s">
        <v>1389</v>
      </c>
      <c r="D1657">
        <v>1900</v>
      </c>
      <c r="E1657" s="957">
        <v>1</v>
      </c>
      <c r="F1657" t="s">
        <v>443</v>
      </c>
      <c r="G1657" s="957">
        <v>274</v>
      </c>
      <c r="H1657" t="s">
        <v>386</v>
      </c>
      <c r="I1657" s="937" t="s">
        <v>491</v>
      </c>
      <c r="J1657" s="937" t="s">
        <v>447</v>
      </c>
      <c r="K1657" s="937" t="s">
        <v>452</v>
      </c>
      <c r="L1657" s="945" t="s">
        <v>112</v>
      </c>
      <c r="M1657" s="960" t="s">
        <v>137</v>
      </c>
      <c r="N1657" s="677">
        <f t="shared" ca="1" si="285"/>
        <v>0</v>
      </c>
      <c r="O1657" s="677">
        <f t="shared" ca="1" si="285"/>
        <v>0</v>
      </c>
      <c r="P1657" s="677">
        <f t="shared" ca="1" si="285"/>
        <v>0</v>
      </c>
      <c r="Q1657" s="677">
        <f t="shared" ca="1" si="285"/>
        <v>0</v>
      </c>
      <c r="R1657" s="677">
        <f t="shared" ca="1" si="285"/>
        <v>0</v>
      </c>
      <c r="S1657" s="677">
        <f t="shared" ca="1" si="285"/>
        <v>0</v>
      </c>
      <c r="T1657" s="677">
        <f t="shared" ca="1" si="285"/>
        <v>0</v>
      </c>
      <c r="U1657" s="677">
        <f t="shared" ca="1" si="285"/>
        <v>0</v>
      </c>
      <c r="V1657" s="677">
        <f t="shared" ca="1" si="285"/>
        <v>0</v>
      </c>
      <c r="W1657" s="677">
        <f t="shared" ca="1" si="286"/>
        <v>0</v>
      </c>
      <c r="X1657" s="677">
        <f t="shared" ca="1" si="285"/>
        <v>0</v>
      </c>
      <c r="Y1657" s="677">
        <f t="shared" ca="1" si="285"/>
        <v>0</v>
      </c>
      <c r="Z1657" s="677">
        <f t="shared" ca="1" si="285"/>
        <v>0</v>
      </c>
      <c r="AA1657" t="str">
        <f t="shared" si="276"/>
        <v>ASR_COMP</v>
      </c>
      <c r="AB1657" s="957">
        <f t="shared" si="277"/>
        <v>44682</v>
      </c>
      <c r="AC1657" t="str">
        <f t="shared" si="278"/>
        <v>Unaudited</v>
      </c>
    </row>
    <row r="1658" spans="1:29" x14ac:dyDescent="0.25">
      <c r="A1658" t="s">
        <v>423</v>
      </c>
      <c r="B1658" t="s">
        <v>1388</v>
      </c>
      <c r="C1658" t="s">
        <v>1389</v>
      </c>
      <c r="D1658">
        <v>1900</v>
      </c>
      <c r="E1658" s="957">
        <v>1</v>
      </c>
      <c r="F1658" t="s">
        <v>443</v>
      </c>
      <c r="G1658" s="957">
        <v>274</v>
      </c>
      <c r="H1658" t="s">
        <v>386</v>
      </c>
      <c r="I1658" s="937" t="s">
        <v>491</v>
      </c>
      <c r="J1658" s="937" t="s">
        <v>447</v>
      </c>
      <c r="K1658" s="937" t="s">
        <v>452</v>
      </c>
      <c r="L1658" s="937" t="s">
        <v>113</v>
      </c>
      <c r="M1658" s="962" t="s">
        <v>165</v>
      </c>
      <c r="N1658" s="677">
        <f t="shared" ca="1" si="285"/>
        <v>-2121303.4020841075</v>
      </c>
      <c r="O1658" s="677">
        <f t="shared" ca="1" si="285"/>
        <v>-755674.24750113196</v>
      </c>
      <c r="P1658" s="677">
        <f t="shared" ca="1" si="285"/>
        <v>-75893.05274528978</v>
      </c>
      <c r="Q1658" s="677">
        <f t="shared" ca="1" si="285"/>
        <v>-408260.01352175872</v>
      </c>
      <c r="R1658" s="677">
        <f t="shared" ca="1" si="285"/>
        <v>-107886.232926315</v>
      </c>
      <c r="S1658" s="677">
        <f t="shared" ca="1" si="285"/>
        <v>-175626.85338427668</v>
      </c>
      <c r="T1658" s="677">
        <f t="shared" ca="1" si="285"/>
        <v>-20596.445458951293</v>
      </c>
      <c r="U1658" s="677">
        <f t="shared" ca="1" si="285"/>
        <v>-2554.2129796521353</v>
      </c>
      <c r="V1658" s="677">
        <f t="shared" ca="1" si="285"/>
        <v>-25745.200898724852</v>
      </c>
      <c r="W1658" s="677">
        <f t="shared" ca="1" si="286"/>
        <v>-382152.23215480492</v>
      </c>
      <c r="X1658" s="677">
        <f t="shared" ca="1" si="285"/>
        <v>-99433.062851950395</v>
      </c>
      <c r="Y1658" s="677">
        <f t="shared" ca="1" si="285"/>
        <v>-67481.847661251537</v>
      </c>
      <c r="Z1658" s="677">
        <f t="shared" ca="1" si="285"/>
        <v>0</v>
      </c>
      <c r="AA1658" t="str">
        <f t="shared" si="276"/>
        <v>ASR_COMP</v>
      </c>
      <c r="AB1658" s="957">
        <f t="shared" si="277"/>
        <v>44682</v>
      </c>
      <c r="AC1658" t="str">
        <f t="shared" si="278"/>
        <v>Unaudited</v>
      </c>
    </row>
    <row r="1659" spans="1:29" x14ac:dyDescent="0.25">
      <c r="A1659" t="s">
        <v>423</v>
      </c>
      <c r="B1659" t="s">
        <v>1388</v>
      </c>
      <c r="C1659" t="s">
        <v>1389</v>
      </c>
      <c r="D1659">
        <v>1900</v>
      </c>
      <c r="E1659" s="957">
        <v>1</v>
      </c>
      <c r="F1659" t="s">
        <v>443</v>
      </c>
      <c r="G1659" s="957">
        <v>274</v>
      </c>
      <c r="H1659" t="s">
        <v>386</v>
      </c>
      <c r="I1659" s="937" t="s">
        <v>491</v>
      </c>
      <c r="J1659" s="937" t="s">
        <v>447</v>
      </c>
      <c r="K1659" s="937" t="s">
        <v>452</v>
      </c>
      <c r="L1659" s="937" t="s">
        <v>114</v>
      </c>
      <c r="M1659" s="962" t="s">
        <v>466</v>
      </c>
      <c r="N1659" s="677">
        <f t="shared" ca="1" si="285"/>
        <v>0</v>
      </c>
      <c r="O1659" s="677">
        <f t="shared" ca="1" si="285"/>
        <v>0</v>
      </c>
      <c r="P1659" s="677">
        <f t="shared" ca="1" si="285"/>
        <v>0</v>
      </c>
      <c r="Q1659" s="677">
        <f t="shared" ca="1" si="285"/>
        <v>0</v>
      </c>
      <c r="R1659" s="677">
        <f t="shared" ca="1" si="285"/>
        <v>0</v>
      </c>
      <c r="S1659" s="677">
        <f t="shared" ca="1" si="285"/>
        <v>0</v>
      </c>
      <c r="T1659" s="677">
        <f t="shared" ca="1" si="285"/>
        <v>0</v>
      </c>
      <c r="U1659" s="677">
        <f t="shared" ca="1" si="285"/>
        <v>0</v>
      </c>
      <c r="V1659" s="677">
        <f t="shared" ca="1" si="285"/>
        <v>0</v>
      </c>
      <c r="W1659" s="677">
        <f t="shared" ca="1" si="286"/>
        <v>0</v>
      </c>
      <c r="X1659" s="677">
        <f t="shared" ca="1" si="285"/>
        <v>0</v>
      </c>
      <c r="Y1659" s="677">
        <f t="shared" ca="1" si="285"/>
        <v>0</v>
      </c>
      <c r="Z1659" s="677">
        <f t="shared" ca="1" si="285"/>
        <v>0</v>
      </c>
      <c r="AA1659" t="str">
        <f t="shared" si="276"/>
        <v>ASR_COMP</v>
      </c>
      <c r="AB1659" s="957">
        <f t="shared" si="277"/>
        <v>44682</v>
      </c>
      <c r="AC1659" t="str">
        <f t="shared" si="278"/>
        <v>Unaudited</v>
      </c>
    </row>
    <row r="1660" spans="1:29" x14ac:dyDescent="0.25">
      <c r="A1660" t="s">
        <v>423</v>
      </c>
      <c r="B1660" t="s">
        <v>1388</v>
      </c>
      <c r="C1660" t="s">
        <v>1389</v>
      </c>
      <c r="D1660">
        <v>1900</v>
      </c>
      <c r="E1660" s="957">
        <v>1</v>
      </c>
      <c r="F1660" t="s">
        <v>443</v>
      </c>
      <c r="G1660" s="957">
        <v>274</v>
      </c>
      <c r="H1660" t="s">
        <v>386</v>
      </c>
      <c r="I1660" s="937" t="s">
        <v>491</v>
      </c>
      <c r="J1660" s="937" t="s">
        <v>447</v>
      </c>
      <c r="K1660" s="937" t="s">
        <v>6</v>
      </c>
      <c r="L1660" s="937" t="s">
        <v>120</v>
      </c>
      <c r="M1660" s="962" t="s">
        <v>191</v>
      </c>
      <c r="N1660" s="677">
        <f t="shared" ca="1" si="285"/>
        <v>527412.67245661851</v>
      </c>
      <c r="O1660" s="677">
        <f t="shared" ca="1" si="285"/>
        <v>284778.18135101418</v>
      </c>
      <c r="P1660" s="677">
        <f t="shared" ca="1" si="285"/>
        <v>43840.256012644393</v>
      </c>
      <c r="Q1660" s="677">
        <f t="shared" ca="1" si="285"/>
        <v>79829.48477862266</v>
      </c>
      <c r="R1660" s="677">
        <f t="shared" ca="1" si="285"/>
        <v>44963.486566378095</v>
      </c>
      <c r="S1660" s="677">
        <f t="shared" ca="1" si="285"/>
        <v>26567.31674621725</v>
      </c>
      <c r="T1660" s="677">
        <f t="shared" ca="1" si="285"/>
        <v>29.16</v>
      </c>
      <c r="U1660" s="677">
        <f t="shared" ca="1" si="285"/>
        <v>8653.30221840179</v>
      </c>
      <c r="V1660" s="677">
        <f t="shared" ca="1" si="285"/>
        <v>8559.5265872363962</v>
      </c>
      <c r="W1660" s="677">
        <f t="shared" ca="1" si="286"/>
        <v>3801.2615969371877</v>
      </c>
      <c r="X1660" s="677">
        <f t="shared" ca="1" si="285"/>
        <v>15583.180723184088</v>
      </c>
      <c r="Y1660" s="677">
        <f t="shared" ca="1" si="285"/>
        <v>10807.515875982577</v>
      </c>
      <c r="Z1660" s="677">
        <f t="shared" ca="1" si="285"/>
        <v>0</v>
      </c>
      <c r="AA1660" t="str">
        <f t="shared" si="276"/>
        <v>ASR_COMP</v>
      </c>
      <c r="AB1660" s="957">
        <f t="shared" si="277"/>
        <v>44682</v>
      </c>
      <c r="AC1660" t="str">
        <f t="shared" si="278"/>
        <v>Unaudited</v>
      </c>
    </row>
    <row r="1661" spans="1:29" x14ac:dyDescent="0.25">
      <c r="A1661" t="s">
        <v>423</v>
      </c>
      <c r="B1661" t="s">
        <v>1388</v>
      </c>
      <c r="C1661" t="s">
        <v>1389</v>
      </c>
      <c r="D1661">
        <v>1900</v>
      </c>
      <c r="E1661" s="957">
        <v>1</v>
      </c>
      <c r="F1661" t="s">
        <v>443</v>
      </c>
      <c r="G1661" s="957">
        <v>274</v>
      </c>
      <c r="H1661" t="s">
        <v>386</v>
      </c>
      <c r="I1661" s="937" t="s">
        <v>491</v>
      </c>
      <c r="J1661" s="937" t="s">
        <v>447</v>
      </c>
      <c r="K1661" s="937" t="s">
        <v>6</v>
      </c>
      <c r="L1661" s="937" t="s">
        <v>45</v>
      </c>
      <c r="M1661" s="962" t="s">
        <v>166</v>
      </c>
      <c r="N1661" s="677">
        <f t="shared" ca="1" si="285"/>
        <v>590220.58789999993</v>
      </c>
      <c r="O1661" s="677">
        <f t="shared" ca="1" si="285"/>
        <v>518221.0004028558</v>
      </c>
      <c r="P1661" s="677">
        <f t="shared" ca="1" si="285"/>
        <v>17885.103050534075</v>
      </c>
      <c r="Q1661" s="677">
        <f t="shared" ca="1" si="285"/>
        <v>23368.789722813857</v>
      </c>
      <c r="R1661" s="677">
        <f t="shared" ca="1" si="285"/>
        <v>5090.686925065258</v>
      </c>
      <c r="S1661" s="677">
        <f t="shared" ca="1" si="285"/>
        <v>7154.5682699317158</v>
      </c>
      <c r="T1661" s="677">
        <f t="shared" ca="1" si="285"/>
        <v>7914.1193065709604</v>
      </c>
      <c r="U1661" s="677">
        <f t="shared" ca="1" si="285"/>
        <v>204.00398951459061</v>
      </c>
      <c r="V1661" s="677">
        <f t="shared" ca="1" si="285"/>
        <v>801.2290479857794</v>
      </c>
      <c r="W1661" s="677">
        <f t="shared" ca="1" si="286"/>
        <v>56.998001381102192</v>
      </c>
      <c r="X1661" s="677">
        <f t="shared" ca="1" si="285"/>
        <v>8296.1893821654376</v>
      </c>
      <c r="Y1661" s="677">
        <f t="shared" ca="1" si="285"/>
        <v>1227.8998011814588</v>
      </c>
      <c r="Z1661" s="677">
        <f t="shared" ca="1" si="285"/>
        <v>0</v>
      </c>
      <c r="AA1661" t="str">
        <f t="shared" si="276"/>
        <v>ASR_COMP</v>
      </c>
      <c r="AB1661" s="957">
        <f t="shared" si="277"/>
        <v>44682</v>
      </c>
      <c r="AC1661" t="str">
        <f t="shared" si="278"/>
        <v>Unaudited</v>
      </c>
    </row>
    <row r="1662" spans="1:29" x14ac:dyDescent="0.25">
      <c r="A1662" t="s">
        <v>423</v>
      </c>
      <c r="B1662" t="s">
        <v>1388</v>
      </c>
      <c r="C1662" t="s">
        <v>1389</v>
      </c>
      <c r="D1662">
        <v>1900</v>
      </c>
      <c r="E1662" s="957">
        <v>1</v>
      </c>
      <c r="F1662" t="s">
        <v>443</v>
      </c>
      <c r="G1662" s="957">
        <v>274</v>
      </c>
      <c r="H1662" t="s">
        <v>386</v>
      </c>
      <c r="I1662" s="937" t="s">
        <v>491</v>
      </c>
      <c r="J1662" s="937" t="s">
        <v>447</v>
      </c>
      <c r="K1662" s="937" t="s">
        <v>6</v>
      </c>
      <c r="L1662" s="945" t="s">
        <v>46</v>
      </c>
      <c r="M1662" s="960" t="s">
        <v>167</v>
      </c>
      <c r="N1662" s="677">
        <f t="shared" ca="1" si="285"/>
        <v>-57545.296050540528</v>
      </c>
      <c r="O1662" s="677">
        <f t="shared" ca="1" si="285"/>
        <v>-26184.799781253259</v>
      </c>
      <c r="P1662" s="677">
        <f t="shared" ca="1" si="285"/>
        <v>-5975.3964676743117</v>
      </c>
      <c r="Q1662" s="677">
        <f t="shared" ca="1" si="285"/>
        <v>-10154.631525680888</v>
      </c>
      <c r="R1662" s="677">
        <f t="shared" ca="1" si="285"/>
        <v>-8996.4793670170402</v>
      </c>
      <c r="S1662" s="677">
        <f t="shared" ca="1" si="285"/>
        <v>-1093.8892736003343</v>
      </c>
      <c r="T1662" s="677">
        <f t="shared" ca="1" si="285"/>
        <v>0</v>
      </c>
      <c r="U1662" s="677">
        <f t="shared" ca="1" si="285"/>
        <v>-7.1742165474931543</v>
      </c>
      <c r="V1662" s="677">
        <f t="shared" ca="1" si="285"/>
        <v>-922.30175161228726</v>
      </c>
      <c r="W1662" s="677">
        <f t="shared" ca="1" si="286"/>
        <v>0</v>
      </c>
      <c r="X1662" s="677">
        <f t="shared" ca="1" si="285"/>
        <v>-1900.8670465131374</v>
      </c>
      <c r="Y1662" s="677">
        <f t="shared" ca="1" si="285"/>
        <v>-2309.756620641775</v>
      </c>
      <c r="Z1662" s="677">
        <f t="shared" ca="1" si="285"/>
        <v>0</v>
      </c>
      <c r="AA1662" t="str">
        <f t="shared" si="276"/>
        <v>ASR_COMP</v>
      </c>
      <c r="AB1662" s="957">
        <f t="shared" si="277"/>
        <v>44682</v>
      </c>
      <c r="AC1662" t="str">
        <f t="shared" si="278"/>
        <v>Unaudited</v>
      </c>
    </row>
    <row r="1663" spans="1:29" x14ac:dyDescent="0.25">
      <c r="A1663" t="s">
        <v>423</v>
      </c>
      <c r="B1663" t="s">
        <v>1388</v>
      </c>
      <c r="C1663" t="s">
        <v>1389</v>
      </c>
      <c r="D1663">
        <v>1900</v>
      </c>
      <c r="E1663" s="957">
        <v>1</v>
      </c>
      <c r="F1663" t="s">
        <v>443</v>
      </c>
      <c r="G1663" s="957">
        <v>274</v>
      </c>
      <c r="H1663" t="s">
        <v>386</v>
      </c>
      <c r="I1663" s="962" t="s">
        <v>491</v>
      </c>
      <c r="J1663" s="962" t="s">
        <v>447</v>
      </c>
      <c r="K1663" s="962" t="s">
        <v>6</v>
      </c>
      <c r="L1663" s="953" t="s">
        <v>168</v>
      </c>
      <c r="M1663" s="962" t="s">
        <v>464</v>
      </c>
      <c r="N1663" s="677">
        <f t="shared" ca="1" si="285"/>
        <v>-152639.64616905685</v>
      </c>
      <c r="O1663" s="677">
        <f t="shared" ca="1" si="285"/>
        <v>-107123.81690462385</v>
      </c>
      <c r="P1663" s="677">
        <f t="shared" ca="1" si="285"/>
        <v>-10600.665369459937</v>
      </c>
      <c r="Q1663" s="677">
        <f t="shared" ca="1" si="285"/>
        <v>-12386.387776431675</v>
      </c>
      <c r="R1663" s="677">
        <f t="shared" ca="1" si="285"/>
        <v>-4391.6329938046483</v>
      </c>
      <c r="S1663" s="677">
        <f t="shared" ca="1" si="285"/>
        <v>-8843.5949235301159</v>
      </c>
      <c r="T1663" s="677">
        <f t="shared" ca="1" si="285"/>
        <v>0</v>
      </c>
      <c r="U1663" s="677">
        <f t="shared" ca="1" si="285"/>
        <v>-212.17372783362575</v>
      </c>
      <c r="V1663" s="677">
        <f t="shared" ca="1" si="285"/>
        <v>-1671.5998657582645</v>
      </c>
      <c r="W1663" s="677">
        <f t="shared" ca="1" si="286"/>
        <v>-985.44751657577422</v>
      </c>
      <c r="X1663" s="677">
        <f t="shared" ca="1" si="285"/>
        <v>-4778.1451994840581</v>
      </c>
      <c r="Y1663" s="677">
        <f t="shared" ca="1" si="285"/>
        <v>-1646.1818915549075</v>
      </c>
      <c r="Z1663" s="677">
        <f t="shared" ca="1" si="285"/>
        <v>0</v>
      </c>
      <c r="AA1663" t="str">
        <f t="shared" si="276"/>
        <v>ASR_COMP</v>
      </c>
      <c r="AB1663" s="957">
        <f t="shared" si="277"/>
        <v>44682</v>
      </c>
      <c r="AC1663" t="str">
        <f t="shared" si="278"/>
        <v>Unaudited</v>
      </c>
    </row>
    <row r="1664" spans="1:29" x14ac:dyDescent="0.25">
      <c r="A1664" t="s">
        <v>423</v>
      </c>
      <c r="B1664" t="s">
        <v>1388</v>
      </c>
      <c r="C1664" t="s">
        <v>1389</v>
      </c>
      <c r="D1664">
        <v>1900</v>
      </c>
      <c r="E1664" s="957">
        <v>1</v>
      </c>
      <c r="F1664" t="s">
        <v>443</v>
      </c>
      <c r="G1664" s="957">
        <v>274</v>
      </c>
      <c r="H1664" t="s">
        <v>386</v>
      </c>
      <c r="I1664" s="958" t="s">
        <v>491</v>
      </c>
      <c r="J1664" s="958" t="s">
        <v>447</v>
      </c>
      <c r="K1664" s="958" t="s">
        <v>437</v>
      </c>
      <c r="L1664" s="953" t="s">
        <v>123</v>
      </c>
      <c r="M1664" s="958" t="s">
        <v>32</v>
      </c>
      <c r="N1664" s="677">
        <f t="shared" ca="1" si="285"/>
        <v>0</v>
      </c>
      <c r="O1664" s="677">
        <f t="shared" ca="1" si="285"/>
        <v>0</v>
      </c>
      <c r="P1664" s="677">
        <f t="shared" ca="1" si="285"/>
        <v>0</v>
      </c>
      <c r="Q1664" s="677">
        <f t="shared" ca="1" si="285"/>
        <v>0</v>
      </c>
      <c r="R1664" s="677">
        <f t="shared" ca="1" si="285"/>
        <v>0</v>
      </c>
      <c r="S1664" s="677">
        <f t="shared" ca="1" si="285"/>
        <v>0</v>
      </c>
      <c r="T1664" s="677">
        <f t="shared" ca="1" si="285"/>
        <v>0</v>
      </c>
      <c r="U1664" s="677">
        <f t="shared" ca="1" si="285"/>
        <v>0</v>
      </c>
      <c r="V1664" s="677">
        <f t="shared" ca="1" si="285"/>
        <v>0</v>
      </c>
      <c r="W1664" s="677">
        <f t="shared" ca="1" si="286"/>
        <v>0</v>
      </c>
      <c r="X1664" s="677">
        <f t="shared" ca="1" si="285"/>
        <v>0</v>
      </c>
      <c r="Y1664" s="677">
        <f t="shared" ca="1" si="285"/>
        <v>0</v>
      </c>
      <c r="Z1664" s="677">
        <f t="shared" ca="1" si="285"/>
        <v>0</v>
      </c>
      <c r="AA1664" t="str">
        <f t="shared" si="276"/>
        <v>ASR_COMP</v>
      </c>
      <c r="AB1664" s="957">
        <f t="shared" si="277"/>
        <v>44682</v>
      </c>
      <c r="AC1664" t="str">
        <f t="shared" si="278"/>
        <v>Unaudited</v>
      </c>
    </row>
    <row r="1665" spans="1:29" x14ac:dyDescent="0.25">
      <c r="A1665" t="s">
        <v>423</v>
      </c>
      <c r="B1665" t="s">
        <v>1388</v>
      </c>
      <c r="C1665" t="s">
        <v>1389</v>
      </c>
      <c r="D1665">
        <v>1900</v>
      </c>
      <c r="E1665" s="957">
        <v>1</v>
      </c>
      <c r="F1665" t="s">
        <v>443</v>
      </c>
      <c r="G1665" s="957">
        <v>274</v>
      </c>
      <c r="H1665" t="s">
        <v>386</v>
      </c>
      <c r="I1665" s="958" t="s">
        <v>491</v>
      </c>
      <c r="J1665" s="958" t="s">
        <v>447</v>
      </c>
      <c r="K1665" s="958" t="s">
        <v>437</v>
      </c>
      <c r="L1665" s="937" t="s">
        <v>946</v>
      </c>
      <c r="M1665" s="958" t="s">
        <v>938</v>
      </c>
      <c r="N1665" s="677">
        <f t="shared" ca="1" si="285"/>
        <v>0</v>
      </c>
      <c r="O1665" s="677">
        <f t="shared" ca="1" si="285"/>
        <v>0</v>
      </c>
      <c r="P1665" s="677">
        <f t="shared" ca="1" si="285"/>
        <v>0</v>
      </c>
      <c r="Q1665" s="677">
        <f t="shared" ca="1" si="285"/>
        <v>0</v>
      </c>
      <c r="R1665" s="677">
        <f t="shared" ca="1" si="285"/>
        <v>0</v>
      </c>
      <c r="S1665" s="677">
        <f t="shared" ca="1" si="285"/>
        <v>0</v>
      </c>
      <c r="T1665" s="677">
        <f t="shared" ca="1" si="285"/>
        <v>0</v>
      </c>
      <c r="U1665" s="677">
        <f t="shared" ca="1" si="285"/>
        <v>0</v>
      </c>
      <c r="V1665" s="677">
        <f t="shared" ca="1" si="285"/>
        <v>0</v>
      </c>
      <c r="W1665" s="677">
        <f t="shared" ca="1" si="286"/>
        <v>0</v>
      </c>
      <c r="X1665" s="677">
        <f t="shared" ca="1" si="285"/>
        <v>0</v>
      </c>
      <c r="Y1665" s="677">
        <f t="shared" ca="1" si="285"/>
        <v>0</v>
      </c>
      <c r="Z1665" s="677">
        <f t="shared" ca="1" si="285"/>
        <v>0</v>
      </c>
      <c r="AA1665" t="str">
        <f t="shared" si="276"/>
        <v>ASR_COMP</v>
      </c>
      <c r="AB1665" s="957">
        <f t="shared" si="277"/>
        <v>44682</v>
      </c>
      <c r="AC1665" t="str">
        <f t="shared" si="278"/>
        <v>Unaudited</v>
      </c>
    </row>
    <row r="1666" spans="1:29" x14ac:dyDescent="0.25">
      <c r="A1666" t="s">
        <v>423</v>
      </c>
      <c r="B1666" t="s">
        <v>1388</v>
      </c>
      <c r="C1666" t="s">
        <v>1389</v>
      </c>
      <c r="D1666">
        <v>1900</v>
      </c>
      <c r="E1666" s="957">
        <v>1</v>
      </c>
      <c r="F1666" t="s">
        <v>443</v>
      </c>
      <c r="G1666" s="957">
        <v>274</v>
      </c>
      <c r="H1666" t="s">
        <v>386</v>
      </c>
      <c r="I1666" s="958" t="s">
        <v>491</v>
      </c>
      <c r="J1666" s="958" t="s">
        <v>447</v>
      </c>
      <c r="K1666" s="958" t="s">
        <v>437</v>
      </c>
      <c r="L1666" s="937" t="s">
        <v>170</v>
      </c>
      <c r="M1666" s="958" t="s">
        <v>40</v>
      </c>
      <c r="N1666" s="677">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24461.702342053035</v>
      </c>
      <c r="O1666" s="677">
        <f t="shared" ca="1" si="287"/>
        <v>20964.074789701615</v>
      </c>
      <c r="P1666" s="677">
        <f t="shared" ca="1" si="287"/>
        <v>723.52266249619674</v>
      </c>
      <c r="Q1666" s="677">
        <f t="shared" ca="1" si="287"/>
        <v>1348.6601569184297</v>
      </c>
      <c r="R1666" s="677">
        <f t="shared" ca="1" si="287"/>
        <v>293.79384677669202</v>
      </c>
      <c r="S1666" s="677">
        <f t="shared" ca="1" si="287"/>
        <v>462.16622651762043</v>
      </c>
      <c r="T1666" s="677">
        <f t="shared" ca="1" si="287"/>
        <v>0</v>
      </c>
      <c r="U1666" s="677">
        <f t="shared" ca="1" si="287"/>
        <v>13.178119275867697</v>
      </c>
      <c r="V1666" s="677">
        <f t="shared" ca="1" si="287"/>
        <v>46.240550169749696</v>
      </c>
      <c r="W1666" s="677">
        <f t="shared" ca="1" si="286"/>
        <v>3.2894700324008928</v>
      </c>
      <c r="X1666" s="677">
        <f t="shared" ca="1" si="287"/>
        <v>535.91193718073828</v>
      </c>
      <c r="Y1666" s="677">
        <f t="shared" ca="1" si="287"/>
        <v>70.864582983722102</v>
      </c>
      <c r="Z1666" s="677">
        <f t="shared" ca="1" si="287"/>
        <v>0</v>
      </c>
      <c r="AA1666" t="str">
        <f t="shared" ref="AA1666:AA1729" si="288">file_name</f>
        <v>ASR_COMP</v>
      </c>
      <c r="AB1666" s="957">
        <f t="shared" ref="AB1666:AB1729" si="289">file_date</f>
        <v>44682</v>
      </c>
      <c r="AC1666" t="str">
        <f t="shared" ref="AC1666:AC1729" si="290">status</f>
        <v>Unaudited</v>
      </c>
    </row>
    <row r="1667" spans="1:29" x14ac:dyDescent="0.25">
      <c r="A1667" t="s">
        <v>423</v>
      </c>
      <c r="B1667" t="s">
        <v>1388</v>
      </c>
      <c r="C1667" t="s">
        <v>1389</v>
      </c>
      <c r="D1667">
        <v>1900</v>
      </c>
      <c r="E1667" s="957">
        <v>1</v>
      </c>
      <c r="F1667" t="s">
        <v>443</v>
      </c>
      <c r="G1667" s="957">
        <v>274</v>
      </c>
      <c r="H1667" t="s">
        <v>386</v>
      </c>
      <c r="I1667" s="965" t="s">
        <v>491</v>
      </c>
      <c r="J1667" s="965" t="s">
        <v>447</v>
      </c>
      <c r="K1667" s="965" t="s">
        <v>437</v>
      </c>
      <c r="L1667" s="945" t="s">
        <v>171</v>
      </c>
      <c r="M1667" s="965" t="s">
        <v>332</v>
      </c>
      <c r="N1667" s="677">
        <f t="shared" ca="1" si="287"/>
        <v>0</v>
      </c>
      <c r="O1667" s="677">
        <f t="shared" ca="1" si="287"/>
        <v>0</v>
      </c>
      <c r="P1667" s="677">
        <f t="shared" ca="1" si="287"/>
        <v>0</v>
      </c>
      <c r="Q1667" s="677">
        <f t="shared" ca="1" si="287"/>
        <v>0</v>
      </c>
      <c r="R1667" s="677">
        <f t="shared" ca="1" si="287"/>
        <v>0</v>
      </c>
      <c r="S1667" s="677">
        <f t="shared" ca="1" si="287"/>
        <v>0</v>
      </c>
      <c r="T1667" s="677">
        <f t="shared" ca="1" si="287"/>
        <v>0</v>
      </c>
      <c r="U1667" s="677">
        <f t="shared" ca="1" si="287"/>
        <v>0</v>
      </c>
      <c r="V1667" s="677">
        <f t="shared" ca="1" si="287"/>
        <v>0</v>
      </c>
      <c r="W1667" s="677">
        <f t="shared" ca="1" si="286"/>
        <v>0</v>
      </c>
      <c r="X1667" s="677">
        <f t="shared" ca="1" si="287"/>
        <v>0</v>
      </c>
      <c r="Y1667" s="677">
        <f t="shared" ca="1" si="287"/>
        <v>0</v>
      </c>
      <c r="Z1667" s="677">
        <f t="shared" ca="1" si="287"/>
        <v>0</v>
      </c>
      <c r="AA1667" t="str">
        <f t="shared" si="288"/>
        <v>ASR_COMP</v>
      </c>
      <c r="AB1667" s="957">
        <f t="shared" si="289"/>
        <v>44682</v>
      </c>
      <c r="AC1667" t="str">
        <f t="shared" si="290"/>
        <v>Unaudited</v>
      </c>
    </row>
    <row r="1668" spans="1:29" x14ac:dyDescent="0.25">
      <c r="A1668" t="s">
        <v>423</v>
      </c>
      <c r="B1668" t="s">
        <v>1388</v>
      </c>
      <c r="C1668" t="s">
        <v>1389</v>
      </c>
      <c r="D1668">
        <v>1900</v>
      </c>
      <c r="E1668" s="957">
        <v>1</v>
      </c>
      <c r="F1668" t="s">
        <v>443</v>
      </c>
      <c r="G1668" s="957">
        <v>274</v>
      </c>
      <c r="H1668" t="s">
        <v>386</v>
      </c>
      <c r="I1668" s="937" t="s">
        <v>491</v>
      </c>
      <c r="J1668" s="937" t="s">
        <v>453</v>
      </c>
      <c r="K1668" s="937" t="s">
        <v>438</v>
      </c>
      <c r="L1668" s="937" t="s">
        <v>124</v>
      </c>
      <c r="M1668" s="958" t="s">
        <v>27</v>
      </c>
      <c r="N1668" s="677">
        <f t="shared" ca="1" si="287"/>
        <v>4349807.525614664</v>
      </c>
      <c r="O1668" s="677">
        <f t="shared" ca="1" si="287"/>
        <v>-4495.6467173431984</v>
      </c>
      <c r="P1668" s="677">
        <f t="shared" ca="1" si="287"/>
        <v>4354303.1723320074</v>
      </c>
      <c r="Q1668" s="677">
        <f t="shared" ca="1" si="287"/>
        <v>0</v>
      </c>
      <c r="R1668" s="677">
        <f t="shared" ca="1" si="287"/>
        <v>0</v>
      </c>
      <c r="S1668" s="677">
        <f t="shared" ca="1" si="287"/>
        <v>0</v>
      </c>
      <c r="T1668" s="677">
        <f t="shared" ca="1" si="287"/>
        <v>0</v>
      </c>
      <c r="U1668" s="677">
        <f t="shared" ca="1" si="287"/>
        <v>0</v>
      </c>
      <c r="V1668" s="677">
        <f t="shared" ca="1" si="287"/>
        <v>0</v>
      </c>
      <c r="W1668" s="677">
        <f t="shared" ca="1" si="286"/>
        <v>0</v>
      </c>
      <c r="X1668" s="677">
        <f t="shared" ca="1" si="287"/>
        <v>0</v>
      </c>
      <c r="Y1668" s="677">
        <f t="shared" ca="1" si="287"/>
        <v>0</v>
      </c>
      <c r="Z1668" s="677">
        <f t="shared" ca="1" si="287"/>
        <v>0</v>
      </c>
      <c r="AA1668" t="str">
        <f t="shared" si="288"/>
        <v>ASR_COMP</v>
      </c>
      <c r="AB1668" s="957">
        <f t="shared" si="289"/>
        <v>44682</v>
      </c>
      <c r="AC1668" t="str">
        <f t="shared" si="290"/>
        <v>Unaudited</v>
      </c>
    </row>
    <row r="1669" spans="1:29" x14ac:dyDescent="0.25">
      <c r="A1669" t="s">
        <v>423</v>
      </c>
      <c r="B1669" t="s">
        <v>1388</v>
      </c>
      <c r="C1669" t="s">
        <v>1389</v>
      </c>
      <c r="D1669">
        <v>1900</v>
      </c>
      <c r="E1669" s="957">
        <v>1</v>
      </c>
      <c r="F1669" t="s">
        <v>443</v>
      </c>
      <c r="G1669" s="957">
        <v>274</v>
      </c>
      <c r="H1669" t="s">
        <v>386</v>
      </c>
      <c r="I1669" s="937" t="s">
        <v>491</v>
      </c>
      <c r="J1669" s="937" t="s">
        <v>453</v>
      </c>
      <c r="K1669" s="937" t="s">
        <v>438</v>
      </c>
      <c r="L1669" s="943" t="s">
        <v>125</v>
      </c>
      <c r="M1669" s="959" t="s">
        <v>100</v>
      </c>
      <c r="N1669" s="677">
        <f t="shared" ca="1" si="287"/>
        <v>218055.48552127829</v>
      </c>
      <c r="O1669" s="677">
        <f t="shared" ca="1" si="287"/>
        <v>96967.400527943042</v>
      </c>
      <c r="P1669" s="677">
        <f t="shared" ca="1" si="287"/>
        <v>121088.08499333526</v>
      </c>
      <c r="Q1669" s="677">
        <f t="shared" ca="1" si="287"/>
        <v>0</v>
      </c>
      <c r="R1669" s="677">
        <f t="shared" ca="1" si="287"/>
        <v>0</v>
      </c>
      <c r="S1669" s="677">
        <f t="shared" ca="1" si="287"/>
        <v>0</v>
      </c>
      <c r="T1669" s="677">
        <f t="shared" ca="1" si="287"/>
        <v>0</v>
      </c>
      <c r="U1669" s="677">
        <f t="shared" ca="1" si="287"/>
        <v>0</v>
      </c>
      <c r="V1669" s="677">
        <f t="shared" ca="1" si="287"/>
        <v>0</v>
      </c>
      <c r="W1669" s="677">
        <f t="shared" ca="1" si="286"/>
        <v>0</v>
      </c>
      <c r="X1669" s="677">
        <f t="shared" ca="1" si="287"/>
        <v>0</v>
      </c>
      <c r="Y1669" s="677">
        <f t="shared" ca="1" si="287"/>
        <v>0</v>
      </c>
      <c r="Z1669" s="677">
        <f t="shared" ca="1" si="287"/>
        <v>0</v>
      </c>
      <c r="AA1669" t="str">
        <f t="shared" si="288"/>
        <v>ASR_COMP</v>
      </c>
      <c r="AB1669" s="957">
        <f t="shared" si="289"/>
        <v>44682</v>
      </c>
      <c r="AC1669" t="str">
        <f t="shared" si="290"/>
        <v>Unaudited</v>
      </c>
    </row>
    <row r="1670" spans="1:29" x14ac:dyDescent="0.25">
      <c r="A1670" t="s">
        <v>423</v>
      </c>
      <c r="B1670" t="s">
        <v>1388</v>
      </c>
      <c r="C1670" t="s">
        <v>1389</v>
      </c>
      <c r="D1670">
        <v>1900</v>
      </c>
      <c r="E1670" s="957">
        <v>1</v>
      </c>
      <c r="F1670" t="s">
        <v>443</v>
      </c>
      <c r="G1670" s="957">
        <v>274</v>
      </c>
      <c r="H1670" t="s">
        <v>386</v>
      </c>
      <c r="I1670" s="958" t="s">
        <v>491</v>
      </c>
      <c r="J1670" s="958" t="s">
        <v>453</v>
      </c>
      <c r="K1670" s="958" t="s">
        <v>438</v>
      </c>
      <c r="L1670" s="937" t="s">
        <v>126</v>
      </c>
      <c r="M1670" s="958" t="s">
        <v>101</v>
      </c>
      <c r="N1670" s="677">
        <f t="shared" ca="1" si="287"/>
        <v>596902.42242776405</v>
      </c>
      <c r="O1670" s="677">
        <f t="shared" ca="1" si="287"/>
        <v>444790.62725140405</v>
      </c>
      <c r="P1670" s="677">
        <f t="shared" ca="1" si="287"/>
        <v>152111.79517635997</v>
      </c>
      <c r="Q1670" s="677">
        <f t="shared" ca="1" si="287"/>
        <v>0</v>
      </c>
      <c r="R1670" s="677">
        <f t="shared" ca="1" si="287"/>
        <v>0</v>
      </c>
      <c r="S1670" s="677">
        <f t="shared" ca="1" si="287"/>
        <v>0</v>
      </c>
      <c r="T1670" s="677">
        <f t="shared" ca="1" si="287"/>
        <v>0</v>
      </c>
      <c r="U1670" s="677">
        <f t="shared" ca="1" si="287"/>
        <v>0</v>
      </c>
      <c r="V1670" s="677">
        <f t="shared" ca="1" si="287"/>
        <v>0</v>
      </c>
      <c r="W1670" s="677">
        <f t="shared" ca="1" si="286"/>
        <v>0</v>
      </c>
      <c r="X1670" s="677">
        <f t="shared" ca="1" si="287"/>
        <v>0</v>
      </c>
      <c r="Y1670" s="677">
        <f t="shared" ca="1" si="287"/>
        <v>0</v>
      </c>
      <c r="Z1670" s="677">
        <f t="shared" ca="1" si="287"/>
        <v>0</v>
      </c>
      <c r="AA1670" t="str">
        <f t="shared" si="288"/>
        <v>ASR_COMP</v>
      </c>
      <c r="AB1670" s="957">
        <f t="shared" si="289"/>
        <v>44682</v>
      </c>
      <c r="AC1670" t="str">
        <f t="shared" si="290"/>
        <v>Unaudited</v>
      </c>
    </row>
    <row r="1671" spans="1:29" x14ac:dyDescent="0.25">
      <c r="A1671" t="s">
        <v>423</v>
      </c>
      <c r="B1671" t="s">
        <v>1388</v>
      </c>
      <c r="C1671" t="s">
        <v>1389</v>
      </c>
      <c r="D1671">
        <v>1900</v>
      </c>
      <c r="E1671" s="957">
        <v>1</v>
      </c>
      <c r="F1671" t="s">
        <v>443</v>
      </c>
      <c r="G1671" s="957">
        <v>274</v>
      </c>
      <c r="H1671" t="s">
        <v>386</v>
      </c>
      <c r="I1671" s="937" t="s">
        <v>491</v>
      </c>
      <c r="J1671" s="937" t="s">
        <v>453</v>
      </c>
      <c r="K1671" s="937" t="s">
        <v>438</v>
      </c>
      <c r="L1671" s="937" t="s">
        <v>127</v>
      </c>
      <c r="M1671" s="958" t="s">
        <v>102</v>
      </c>
      <c r="N1671" s="677">
        <f t="shared" ca="1" si="287"/>
        <v>142446.21535842613</v>
      </c>
      <c r="O1671" s="677">
        <f t="shared" ca="1" si="287"/>
        <v>85475.413012559657</v>
      </c>
      <c r="P1671" s="677">
        <f t="shared" ca="1" si="287"/>
        <v>56970.802345866461</v>
      </c>
      <c r="Q1671" s="677">
        <f t="shared" ca="1" si="287"/>
        <v>0</v>
      </c>
      <c r="R1671" s="677">
        <f t="shared" ca="1" si="287"/>
        <v>0</v>
      </c>
      <c r="S1671" s="677">
        <f t="shared" ca="1" si="287"/>
        <v>0</v>
      </c>
      <c r="T1671" s="677">
        <f t="shared" ca="1" si="287"/>
        <v>0</v>
      </c>
      <c r="U1671" s="677">
        <f t="shared" ca="1" si="287"/>
        <v>0</v>
      </c>
      <c r="V1671" s="677">
        <f t="shared" ca="1" si="287"/>
        <v>0</v>
      </c>
      <c r="W1671" s="677">
        <f t="shared" ca="1" si="286"/>
        <v>0</v>
      </c>
      <c r="X1671" s="677">
        <f t="shared" ca="1" si="287"/>
        <v>0</v>
      </c>
      <c r="Y1671" s="677">
        <f t="shared" ca="1" si="287"/>
        <v>0</v>
      </c>
      <c r="Z1671" s="677">
        <f t="shared" ca="1" si="287"/>
        <v>0</v>
      </c>
      <c r="AA1671" t="str">
        <f t="shared" si="288"/>
        <v>ASR_COMP</v>
      </c>
      <c r="AB1671" s="957">
        <f t="shared" si="289"/>
        <v>44682</v>
      </c>
      <c r="AC1671" t="str">
        <f t="shared" si="290"/>
        <v>Unaudited</v>
      </c>
    </row>
    <row r="1672" spans="1:29" x14ac:dyDescent="0.25">
      <c r="A1672" t="s">
        <v>423</v>
      </c>
      <c r="B1672" t="s">
        <v>1388</v>
      </c>
      <c r="C1672" t="s">
        <v>1389</v>
      </c>
      <c r="D1672">
        <v>1900</v>
      </c>
      <c r="E1672" s="957">
        <v>1</v>
      </c>
      <c r="F1672" t="s">
        <v>443</v>
      </c>
      <c r="G1672" s="957">
        <v>274</v>
      </c>
      <c r="H1672" t="s">
        <v>386</v>
      </c>
      <c r="I1672" s="937" t="s">
        <v>491</v>
      </c>
      <c r="J1672" s="937" t="s">
        <v>453</v>
      </c>
      <c r="K1672" s="937" t="s">
        <v>438</v>
      </c>
      <c r="L1672" s="937" t="s">
        <v>128</v>
      </c>
      <c r="M1672" s="958" t="s">
        <v>103</v>
      </c>
      <c r="N1672" s="677">
        <f t="shared" ca="1" si="287"/>
        <v>494635.87045444874</v>
      </c>
      <c r="O1672" s="677">
        <f t="shared" ca="1" si="287"/>
        <v>95217.758337168838</v>
      </c>
      <c r="P1672" s="677">
        <f t="shared" ca="1" si="287"/>
        <v>399418.1121172799</v>
      </c>
      <c r="Q1672" s="677">
        <f t="shared" ca="1" si="287"/>
        <v>0</v>
      </c>
      <c r="R1672" s="677">
        <f t="shared" ca="1" si="287"/>
        <v>0</v>
      </c>
      <c r="S1672" s="677">
        <f t="shared" ca="1" si="287"/>
        <v>0</v>
      </c>
      <c r="T1672" s="677">
        <f t="shared" ca="1" si="287"/>
        <v>0</v>
      </c>
      <c r="U1672" s="677">
        <f t="shared" ca="1" si="287"/>
        <v>0</v>
      </c>
      <c r="V1672" s="677">
        <f t="shared" ca="1" si="287"/>
        <v>0</v>
      </c>
      <c r="W1672" s="677">
        <f t="shared" ca="1" si="286"/>
        <v>0</v>
      </c>
      <c r="X1672" s="677">
        <f t="shared" ca="1" si="287"/>
        <v>0</v>
      </c>
      <c r="Y1672" s="677">
        <f t="shared" ca="1" si="287"/>
        <v>0</v>
      </c>
      <c r="Z1672" s="677">
        <f t="shared" ca="1" si="287"/>
        <v>0</v>
      </c>
      <c r="AA1672" t="str">
        <f t="shared" si="288"/>
        <v>ASR_COMP</v>
      </c>
      <c r="AB1672" s="957">
        <f t="shared" si="289"/>
        <v>44682</v>
      </c>
      <c r="AC1672" t="str">
        <f t="shared" si="290"/>
        <v>Unaudited</v>
      </c>
    </row>
    <row r="1673" spans="1:29" x14ac:dyDescent="0.25">
      <c r="A1673" t="s">
        <v>423</v>
      </c>
      <c r="B1673" t="s">
        <v>1388</v>
      </c>
      <c r="C1673" t="s">
        <v>1389</v>
      </c>
      <c r="D1673">
        <v>1900</v>
      </c>
      <c r="E1673" s="957">
        <v>1</v>
      </c>
      <c r="F1673" t="s">
        <v>443</v>
      </c>
      <c r="G1673" s="957">
        <v>274</v>
      </c>
      <c r="H1673" t="s">
        <v>386</v>
      </c>
      <c r="I1673" s="958" t="s">
        <v>491</v>
      </c>
      <c r="J1673" s="958" t="s">
        <v>453</v>
      </c>
      <c r="K1673" s="958" t="s">
        <v>438</v>
      </c>
      <c r="L1673" s="937" t="s">
        <v>129</v>
      </c>
      <c r="M1673" s="958" t="s">
        <v>28</v>
      </c>
      <c r="N1673" s="677">
        <f t="shared" ca="1" si="287"/>
        <v>99453.533207518587</v>
      </c>
      <c r="O1673" s="677">
        <f t="shared" ca="1" si="287"/>
        <v>99453.533207518587</v>
      </c>
      <c r="P1673" s="677">
        <f t="shared" ca="1" si="287"/>
        <v>0</v>
      </c>
      <c r="Q1673" s="677">
        <f t="shared" ca="1" si="287"/>
        <v>0</v>
      </c>
      <c r="R1673" s="677">
        <f t="shared" ca="1" si="287"/>
        <v>0</v>
      </c>
      <c r="S1673" s="677">
        <f t="shared" ca="1" si="287"/>
        <v>0</v>
      </c>
      <c r="T1673" s="677">
        <f t="shared" ca="1" si="287"/>
        <v>0</v>
      </c>
      <c r="U1673" s="677">
        <f t="shared" ca="1" si="287"/>
        <v>0</v>
      </c>
      <c r="V1673" s="677">
        <f t="shared" ca="1" si="287"/>
        <v>0</v>
      </c>
      <c r="W1673" s="677">
        <f t="shared" ca="1" si="286"/>
        <v>0</v>
      </c>
      <c r="X1673" s="677">
        <f t="shared" ca="1" si="287"/>
        <v>0</v>
      </c>
      <c r="Y1673" s="677">
        <f t="shared" ca="1" si="287"/>
        <v>0</v>
      </c>
      <c r="Z1673" s="677">
        <f t="shared" ca="1" si="287"/>
        <v>0</v>
      </c>
      <c r="AA1673" t="str">
        <f t="shared" si="288"/>
        <v>ASR_COMP</v>
      </c>
      <c r="AB1673" s="957">
        <f t="shared" si="289"/>
        <v>44682</v>
      </c>
      <c r="AC1673" t="str">
        <f t="shared" si="290"/>
        <v>Unaudited</v>
      </c>
    </row>
    <row r="1674" spans="1:29" x14ac:dyDescent="0.25">
      <c r="A1674" t="s">
        <v>423</v>
      </c>
      <c r="B1674" t="s">
        <v>1388</v>
      </c>
      <c r="C1674" t="s">
        <v>1389</v>
      </c>
      <c r="D1674">
        <v>1900</v>
      </c>
      <c r="E1674" s="957">
        <v>1</v>
      </c>
      <c r="F1674" t="s">
        <v>443</v>
      </c>
      <c r="G1674" s="957">
        <v>274</v>
      </c>
      <c r="H1674" t="s">
        <v>386</v>
      </c>
      <c r="I1674" s="958" t="s">
        <v>491</v>
      </c>
      <c r="J1674" s="958" t="s">
        <v>439</v>
      </c>
      <c r="K1674" s="958" t="s">
        <v>439</v>
      </c>
      <c r="L1674" s="953" t="s">
        <v>131</v>
      </c>
      <c r="M1674" s="958" t="s">
        <v>329</v>
      </c>
      <c r="N1674" s="677">
        <f t="shared" ca="1" si="287"/>
        <v>0</v>
      </c>
      <c r="O1674" s="677">
        <f t="shared" ca="1" si="287"/>
        <v>0</v>
      </c>
      <c r="P1674" s="677">
        <f t="shared" ca="1" si="287"/>
        <v>0</v>
      </c>
      <c r="Q1674" s="677">
        <f t="shared" ca="1" si="287"/>
        <v>0</v>
      </c>
      <c r="R1674" s="677">
        <f t="shared" ca="1" si="287"/>
        <v>0</v>
      </c>
      <c r="S1674" s="677">
        <f t="shared" ca="1" si="287"/>
        <v>0</v>
      </c>
      <c r="T1674" s="677">
        <f t="shared" ca="1" si="287"/>
        <v>0</v>
      </c>
      <c r="U1674" s="677">
        <f t="shared" ca="1" si="287"/>
        <v>0</v>
      </c>
      <c r="V1674" s="677">
        <f t="shared" ca="1" si="287"/>
        <v>0</v>
      </c>
      <c r="W1674" s="677">
        <f t="shared" ca="1" si="286"/>
        <v>0</v>
      </c>
      <c r="X1674" s="677">
        <f t="shared" ca="1" si="287"/>
        <v>0</v>
      </c>
      <c r="Y1674" s="677">
        <f t="shared" ca="1" si="287"/>
        <v>0</v>
      </c>
      <c r="Z1674" s="677">
        <f t="shared" ca="1" si="287"/>
        <v>0</v>
      </c>
      <c r="AA1674" t="str">
        <f t="shared" si="288"/>
        <v>ASR_COMP</v>
      </c>
      <c r="AB1674" s="957">
        <f t="shared" si="289"/>
        <v>44682</v>
      </c>
      <c r="AC1674" t="str">
        <f t="shared" si="290"/>
        <v>Unaudited</v>
      </c>
    </row>
    <row r="1675" spans="1:29" x14ac:dyDescent="0.25">
      <c r="A1675" t="s">
        <v>423</v>
      </c>
      <c r="B1675" t="s">
        <v>1388</v>
      </c>
      <c r="C1675" t="s">
        <v>1389</v>
      </c>
      <c r="D1675">
        <v>1900</v>
      </c>
      <c r="E1675" s="957">
        <v>1</v>
      </c>
      <c r="F1675" t="s">
        <v>443</v>
      </c>
      <c r="G1675" s="957">
        <v>274</v>
      </c>
      <c r="H1675" t="s">
        <v>386</v>
      </c>
      <c r="I1675" s="937" t="s">
        <v>491</v>
      </c>
      <c r="J1675" s="937" t="s">
        <v>439</v>
      </c>
      <c r="K1675" s="937" t="s">
        <v>439</v>
      </c>
      <c r="L1675" s="937" t="s">
        <v>132</v>
      </c>
      <c r="M1675" s="958" t="s">
        <v>328</v>
      </c>
      <c r="N1675" s="677">
        <f t="shared" ca="1" si="287"/>
        <v>0</v>
      </c>
      <c r="O1675" s="677">
        <f t="shared" ca="1" si="287"/>
        <v>0</v>
      </c>
      <c r="P1675" s="677">
        <f t="shared" ca="1" si="287"/>
        <v>0</v>
      </c>
      <c r="Q1675" s="677">
        <f t="shared" ca="1" si="287"/>
        <v>0</v>
      </c>
      <c r="R1675" s="677">
        <f t="shared" ca="1" si="287"/>
        <v>0</v>
      </c>
      <c r="S1675" s="677">
        <f t="shared" ca="1" si="287"/>
        <v>0</v>
      </c>
      <c r="T1675" s="677">
        <f t="shared" ca="1" si="287"/>
        <v>0</v>
      </c>
      <c r="U1675" s="677">
        <f t="shared" ca="1" si="287"/>
        <v>0</v>
      </c>
      <c r="V1675" s="677">
        <f t="shared" ca="1" si="287"/>
        <v>0</v>
      </c>
      <c r="W1675" s="677">
        <f t="shared" ca="1" si="286"/>
        <v>0</v>
      </c>
      <c r="X1675" s="677">
        <f t="shared" ca="1" si="287"/>
        <v>0</v>
      </c>
      <c r="Y1675" s="677">
        <f t="shared" ca="1" si="287"/>
        <v>0</v>
      </c>
      <c r="Z1675" s="677">
        <f t="shared" ca="1" si="287"/>
        <v>0</v>
      </c>
      <c r="AA1675" t="str">
        <f t="shared" si="288"/>
        <v>ASR_COMP</v>
      </c>
      <c r="AB1675" s="957">
        <f t="shared" si="289"/>
        <v>44682</v>
      </c>
      <c r="AC1675" t="str">
        <f t="shared" si="290"/>
        <v>Unaudited</v>
      </c>
    </row>
    <row r="1676" spans="1:29" ht="30" x14ac:dyDescent="0.25">
      <c r="A1676" t="s">
        <v>423</v>
      </c>
      <c r="B1676" t="s">
        <v>1388</v>
      </c>
      <c r="C1676" t="s">
        <v>1389</v>
      </c>
      <c r="D1676">
        <v>1900</v>
      </c>
      <c r="E1676" s="957">
        <v>1</v>
      </c>
      <c r="F1676" t="s">
        <v>443</v>
      </c>
      <c r="G1676" s="957">
        <v>274</v>
      </c>
      <c r="H1676" t="s">
        <v>386</v>
      </c>
      <c r="I1676" s="937" t="s">
        <v>491</v>
      </c>
      <c r="J1676" s="937" t="s">
        <v>439</v>
      </c>
      <c r="K1676" s="937" t="s">
        <v>439</v>
      </c>
      <c r="L1676" s="937" t="s">
        <v>133</v>
      </c>
      <c r="M1676" s="958" t="s">
        <v>182</v>
      </c>
      <c r="N1676" s="677">
        <f t="shared" ca="1" si="287"/>
        <v>0</v>
      </c>
      <c r="O1676" s="677">
        <f t="shared" ca="1" si="287"/>
        <v>0</v>
      </c>
      <c r="P1676" s="677">
        <f t="shared" ca="1" si="287"/>
        <v>0</v>
      </c>
      <c r="Q1676" s="677">
        <f t="shared" ca="1" si="287"/>
        <v>0</v>
      </c>
      <c r="R1676" s="677">
        <f t="shared" ca="1" si="287"/>
        <v>0</v>
      </c>
      <c r="S1676" s="677">
        <f t="shared" ca="1" si="287"/>
        <v>0</v>
      </c>
      <c r="T1676" s="677">
        <f t="shared" ca="1" si="287"/>
        <v>0</v>
      </c>
      <c r="U1676" s="677">
        <f t="shared" ca="1" si="287"/>
        <v>0</v>
      </c>
      <c r="V1676" s="677">
        <f t="shared" ca="1" si="287"/>
        <v>0</v>
      </c>
      <c r="W1676" s="677">
        <f t="shared" ca="1" si="286"/>
        <v>0</v>
      </c>
      <c r="X1676" s="677">
        <f t="shared" ca="1" si="287"/>
        <v>0</v>
      </c>
      <c r="Y1676" s="677">
        <f t="shared" ca="1" si="287"/>
        <v>0</v>
      </c>
      <c r="Z1676" s="677">
        <f t="shared" ca="1" si="287"/>
        <v>0</v>
      </c>
      <c r="AA1676" t="str">
        <f t="shared" si="288"/>
        <v>ASR_COMP</v>
      </c>
      <c r="AB1676" s="957">
        <f t="shared" si="289"/>
        <v>44682</v>
      </c>
      <c r="AC1676" t="str">
        <f t="shared" si="290"/>
        <v>Unaudited</v>
      </c>
    </row>
    <row r="1677" spans="1:29" x14ac:dyDescent="0.25">
      <c r="A1677" t="s">
        <v>423</v>
      </c>
      <c r="B1677" t="s">
        <v>1388</v>
      </c>
      <c r="C1677" t="s">
        <v>1389</v>
      </c>
      <c r="D1677">
        <v>1900</v>
      </c>
      <c r="E1677" s="957">
        <v>1</v>
      </c>
      <c r="F1677" t="s">
        <v>443</v>
      </c>
      <c r="G1677" s="957">
        <v>274</v>
      </c>
      <c r="H1677" t="s">
        <v>386</v>
      </c>
      <c r="I1677" s="937" t="s">
        <v>491</v>
      </c>
      <c r="J1677" s="937" t="s">
        <v>439</v>
      </c>
      <c r="K1677" s="937" t="s">
        <v>439</v>
      </c>
      <c r="L1677" s="937" t="s">
        <v>134</v>
      </c>
      <c r="M1677" s="958" t="s">
        <v>497</v>
      </c>
      <c r="N1677" s="677">
        <f t="shared" ca="1" si="287"/>
        <v>0</v>
      </c>
      <c r="O1677" s="677">
        <f t="shared" ca="1" si="287"/>
        <v>0</v>
      </c>
      <c r="P1677" s="677">
        <f t="shared" ca="1" si="287"/>
        <v>0</v>
      </c>
      <c r="Q1677" s="677">
        <f t="shared" ca="1" si="287"/>
        <v>0</v>
      </c>
      <c r="R1677" s="677">
        <f t="shared" ca="1" si="287"/>
        <v>0</v>
      </c>
      <c r="S1677" s="677">
        <f t="shared" ca="1" si="287"/>
        <v>0</v>
      </c>
      <c r="T1677" s="677">
        <f t="shared" ca="1" si="287"/>
        <v>0</v>
      </c>
      <c r="U1677" s="677">
        <f t="shared" ca="1" si="287"/>
        <v>0</v>
      </c>
      <c r="V1677" s="677">
        <f t="shared" ca="1" si="287"/>
        <v>0</v>
      </c>
      <c r="W1677" s="677">
        <f t="shared" ca="1" si="286"/>
        <v>0</v>
      </c>
      <c r="X1677" s="677">
        <f t="shared" ca="1" si="287"/>
        <v>0</v>
      </c>
      <c r="Y1677" s="677">
        <f t="shared" ca="1" si="287"/>
        <v>0</v>
      </c>
      <c r="Z1677" s="677">
        <f t="shared" ca="1" si="287"/>
        <v>0</v>
      </c>
      <c r="AA1677" t="str">
        <f t="shared" si="288"/>
        <v>ASR_COMP</v>
      </c>
      <c r="AB1677" s="957">
        <f t="shared" si="289"/>
        <v>44682</v>
      </c>
      <c r="AC1677" t="str">
        <f t="shared" si="290"/>
        <v>Unaudited</v>
      </c>
    </row>
    <row r="1678" spans="1:29" x14ac:dyDescent="0.25">
      <c r="A1678" t="s">
        <v>423</v>
      </c>
      <c r="B1678" t="s">
        <v>1388</v>
      </c>
      <c r="C1678" t="s">
        <v>1389</v>
      </c>
      <c r="D1678">
        <v>1900</v>
      </c>
      <c r="E1678" s="957">
        <v>1</v>
      </c>
      <c r="F1678" t="s">
        <v>443</v>
      </c>
      <c r="G1678" s="957">
        <v>274</v>
      </c>
      <c r="H1678" t="s">
        <v>386</v>
      </c>
      <c r="I1678" s="937" t="s">
        <v>491</v>
      </c>
      <c r="J1678" s="937" t="s">
        <v>439</v>
      </c>
      <c r="K1678" s="937" t="s">
        <v>439</v>
      </c>
      <c r="L1678" s="953" t="s">
        <v>135</v>
      </c>
      <c r="M1678" s="958" t="s">
        <v>498</v>
      </c>
      <c r="N1678" s="677">
        <f t="shared" ca="1" si="287"/>
        <v>0</v>
      </c>
      <c r="O1678" s="677">
        <f t="shared" ca="1" si="287"/>
        <v>0</v>
      </c>
      <c r="P1678" s="677">
        <f t="shared" ca="1" si="287"/>
        <v>0</v>
      </c>
      <c r="Q1678" s="677">
        <f t="shared" ca="1" si="287"/>
        <v>0</v>
      </c>
      <c r="R1678" s="677">
        <f t="shared" ca="1" si="287"/>
        <v>0</v>
      </c>
      <c r="S1678" s="677">
        <f t="shared" ca="1" si="287"/>
        <v>0</v>
      </c>
      <c r="T1678" s="677">
        <f t="shared" ca="1" si="287"/>
        <v>0</v>
      </c>
      <c r="U1678" s="677">
        <f t="shared" ca="1" si="287"/>
        <v>0</v>
      </c>
      <c r="V1678" s="677">
        <f t="shared" ca="1" si="287"/>
        <v>0</v>
      </c>
      <c r="W1678" s="677">
        <f t="shared" ca="1" si="286"/>
        <v>0</v>
      </c>
      <c r="X1678" s="677">
        <f t="shared" ca="1" si="287"/>
        <v>0</v>
      </c>
      <c r="Y1678" s="677">
        <f t="shared" ca="1" si="287"/>
        <v>0</v>
      </c>
      <c r="Z1678" s="677">
        <f t="shared" ca="1" si="287"/>
        <v>0</v>
      </c>
      <c r="AA1678" t="str">
        <f t="shared" si="288"/>
        <v>ASR_COMP</v>
      </c>
      <c r="AB1678" s="957">
        <f t="shared" si="289"/>
        <v>44682</v>
      </c>
      <c r="AC1678" t="str">
        <f t="shared" si="290"/>
        <v>Unaudited</v>
      </c>
    </row>
    <row r="1679" spans="1:29" x14ac:dyDescent="0.25">
      <c r="A1679" t="s">
        <v>423</v>
      </c>
      <c r="B1679" t="s">
        <v>1388</v>
      </c>
      <c r="C1679" t="s">
        <v>1389</v>
      </c>
      <c r="D1679">
        <v>1900</v>
      </c>
      <c r="E1679" s="957">
        <v>1</v>
      </c>
      <c r="F1679" t="s">
        <v>443</v>
      </c>
      <c r="G1679" s="957">
        <v>274</v>
      </c>
      <c r="H1679" t="s">
        <v>386</v>
      </c>
      <c r="I1679" s="937" t="s">
        <v>491</v>
      </c>
      <c r="J1679" s="937" t="s">
        <v>439</v>
      </c>
      <c r="K1679" s="937" t="s">
        <v>439</v>
      </c>
      <c r="L1679" s="953" t="s">
        <v>136</v>
      </c>
      <c r="M1679" s="958" t="s">
        <v>499</v>
      </c>
      <c r="N1679" s="677">
        <f t="shared" ca="1" si="287"/>
        <v>0</v>
      </c>
      <c r="O1679" s="677">
        <f t="shared" ca="1" si="287"/>
        <v>0</v>
      </c>
      <c r="P1679" s="677">
        <f t="shared" ca="1" si="287"/>
        <v>0</v>
      </c>
      <c r="Q1679" s="677">
        <f t="shared" ca="1" si="287"/>
        <v>0</v>
      </c>
      <c r="R1679" s="677">
        <f t="shared" ca="1" si="287"/>
        <v>0</v>
      </c>
      <c r="S1679" s="677">
        <f t="shared" ca="1" si="287"/>
        <v>0</v>
      </c>
      <c r="T1679" s="677">
        <f t="shared" ca="1" si="287"/>
        <v>0</v>
      </c>
      <c r="U1679" s="677">
        <f t="shared" ca="1" si="287"/>
        <v>0</v>
      </c>
      <c r="V1679" s="677">
        <f t="shared" ca="1" si="287"/>
        <v>0</v>
      </c>
      <c r="W1679" s="677">
        <f t="shared" ca="1" si="286"/>
        <v>0</v>
      </c>
      <c r="X1679" s="677">
        <f t="shared" ca="1" si="287"/>
        <v>0</v>
      </c>
      <c r="Y1679" s="677">
        <f t="shared" ca="1" si="287"/>
        <v>0</v>
      </c>
      <c r="Z1679" s="677">
        <f t="shared" ca="1" si="287"/>
        <v>0</v>
      </c>
      <c r="AA1679" t="str">
        <f t="shared" si="288"/>
        <v>ASR_COMP</v>
      </c>
      <c r="AB1679" s="957">
        <f t="shared" si="289"/>
        <v>44682</v>
      </c>
      <c r="AC1679" t="str">
        <f t="shared" si="290"/>
        <v>Unaudited</v>
      </c>
    </row>
    <row r="1680" spans="1:29" x14ac:dyDescent="0.25">
      <c r="A1680" t="s">
        <v>423</v>
      </c>
      <c r="B1680" t="s">
        <v>1388</v>
      </c>
      <c r="C1680" t="s">
        <v>1389</v>
      </c>
      <c r="D1680">
        <v>1900</v>
      </c>
      <c r="E1680" s="957">
        <v>1</v>
      </c>
      <c r="F1680" t="s">
        <v>443</v>
      </c>
      <c r="G1680" s="957">
        <v>274</v>
      </c>
      <c r="H1680" t="s">
        <v>386</v>
      </c>
      <c r="I1680" s="937" t="s">
        <v>492</v>
      </c>
      <c r="J1680" s="937" t="s">
        <v>26</v>
      </c>
      <c r="K1680" s="937" t="s">
        <v>26</v>
      </c>
      <c r="L1680" s="937" t="s">
        <v>272</v>
      </c>
      <c r="M1680" s="958" t="s">
        <v>26</v>
      </c>
      <c r="N1680" s="677">
        <f t="shared" ca="1" si="287"/>
        <v>2242313.3443339625</v>
      </c>
      <c r="O1680" s="677">
        <f t="shared" ca="1" si="287"/>
        <v>0</v>
      </c>
      <c r="P1680" s="677">
        <f t="shared" ca="1" si="287"/>
        <v>0</v>
      </c>
      <c r="Q1680" s="677">
        <f t="shared" ca="1" si="287"/>
        <v>0</v>
      </c>
      <c r="R1680" s="677">
        <f t="shared" ca="1" si="287"/>
        <v>0</v>
      </c>
      <c r="S1680" s="677">
        <f t="shared" ca="1" si="287"/>
        <v>0</v>
      </c>
      <c r="T1680" s="677">
        <f t="shared" ca="1" si="287"/>
        <v>0</v>
      </c>
      <c r="U1680" s="677">
        <f t="shared" ca="1" si="287"/>
        <v>0</v>
      </c>
      <c r="V1680" s="677">
        <f t="shared" ca="1" si="287"/>
        <v>0</v>
      </c>
      <c r="W1680" s="677">
        <f t="shared" ca="1" si="286"/>
        <v>0</v>
      </c>
      <c r="X1680" s="677">
        <f t="shared" ca="1" si="287"/>
        <v>0</v>
      </c>
      <c r="Y1680" s="677">
        <f t="shared" ca="1" si="287"/>
        <v>0</v>
      </c>
      <c r="Z1680" s="677">
        <f t="shared" ca="1" si="287"/>
        <v>0</v>
      </c>
      <c r="AA1680" t="str">
        <f t="shared" si="288"/>
        <v>ASR_COMP</v>
      </c>
      <c r="AB1680" s="957">
        <f t="shared" si="289"/>
        <v>44682</v>
      </c>
      <c r="AC1680" t="str">
        <f t="shared" si="290"/>
        <v>Unaudited</v>
      </c>
    </row>
    <row r="1681" spans="1:29" x14ac:dyDescent="0.25">
      <c r="A1681" t="s">
        <v>423</v>
      </c>
      <c r="B1681" t="s">
        <v>1388</v>
      </c>
      <c r="C1681" t="s">
        <v>1389</v>
      </c>
      <c r="D1681">
        <v>1900</v>
      </c>
      <c r="E1681" s="957">
        <v>1</v>
      </c>
      <c r="F1681" t="s">
        <v>444</v>
      </c>
      <c r="G1681" s="957">
        <v>366</v>
      </c>
      <c r="H1681" t="s">
        <v>386</v>
      </c>
      <c r="I1681" s="958" t="s">
        <v>435</v>
      </c>
      <c r="J1681" s="958" t="s">
        <v>435</v>
      </c>
      <c r="K1681" s="958" t="s">
        <v>435</v>
      </c>
      <c r="L1681" s="937"/>
      <c r="M1681" s="958" t="s">
        <v>435</v>
      </c>
      <c r="N1681" s="677">
        <f t="shared" ca="1" si="287"/>
        <v>600438.18999999983</v>
      </c>
      <c r="O1681" s="677">
        <f t="shared" ca="1" si="287"/>
        <v>509166.92999999993</v>
      </c>
      <c r="P1681" s="677">
        <f t="shared" ca="1" si="287"/>
        <v>21675.14</v>
      </c>
      <c r="Q1681" s="677">
        <f t="shared" ca="1" si="287"/>
        <v>33689</v>
      </c>
      <c r="R1681" s="677">
        <f t="shared" ca="1" si="287"/>
        <v>9256</v>
      </c>
      <c r="S1681" s="677">
        <f t="shared" ca="1" si="287"/>
        <v>10292.329999999998</v>
      </c>
      <c r="T1681" s="677">
        <f t="shared" ca="1" si="287"/>
        <v>6508</v>
      </c>
      <c r="U1681" s="677">
        <f t="shared" ca="1" si="287"/>
        <v>279</v>
      </c>
      <c r="V1681" s="677">
        <f t="shared" ca="1" si="287"/>
        <v>1778.97</v>
      </c>
      <c r="W1681" s="677">
        <f t="shared" ca="1" si="286"/>
        <v>227</v>
      </c>
      <c r="X1681" s="677">
        <f t="shared" ca="1" si="287"/>
        <v>6325.82</v>
      </c>
      <c r="Y1681" s="677">
        <f t="shared" ca="1" si="287"/>
        <v>1240</v>
      </c>
      <c r="Z1681" s="677">
        <f t="shared" ca="1" si="287"/>
        <v>0</v>
      </c>
      <c r="AA1681" t="str">
        <f t="shared" si="288"/>
        <v>ASR_COMP</v>
      </c>
      <c r="AB1681" s="957">
        <f t="shared" si="289"/>
        <v>44682</v>
      </c>
      <c r="AC1681" t="str">
        <f t="shared" si="290"/>
        <v>Unaudited</v>
      </c>
    </row>
    <row r="1682" spans="1:29" x14ac:dyDescent="0.25">
      <c r="A1682" t="s">
        <v>423</v>
      </c>
      <c r="B1682" t="s">
        <v>1388</v>
      </c>
      <c r="C1682" t="s">
        <v>1389</v>
      </c>
      <c r="D1682">
        <v>1900</v>
      </c>
      <c r="E1682" s="957">
        <v>1</v>
      </c>
      <c r="F1682" t="s">
        <v>444</v>
      </c>
      <c r="G1682" s="957">
        <v>366</v>
      </c>
      <c r="H1682" t="s">
        <v>386</v>
      </c>
      <c r="I1682" s="937" t="s">
        <v>490</v>
      </c>
      <c r="J1682" s="937" t="s">
        <v>12</v>
      </c>
      <c r="K1682" s="937" t="s">
        <v>12</v>
      </c>
      <c r="L1682" s="937">
        <v>1.1000000000000001</v>
      </c>
      <c r="M1682" s="958" t="s">
        <v>12</v>
      </c>
      <c r="N1682" s="677">
        <f t="shared" ca="1" si="287"/>
        <v>166071961.44999999</v>
      </c>
      <c r="O1682" s="677">
        <f t="shared" ca="1" si="287"/>
        <v>88507078.069999993</v>
      </c>
      <c r="P1682" s="677">
        <f t="shared" ca="1" si="287"/>
        <v>11454518.239999998</v>
      </c>
      <c r="Q1682" s="677">
        <f t="shared" ca="1" si="287"/>
        <v>31850598.880000003</v>
      </c>
      <c r="R1682" s="677">
        <f t="shared" ca="1" si="287"/>
        <v>13529639.710000001</v>
      </c>
      <c r="S1682" s="677">
        <f t="shared" ca="1" si="287"/>
        <v>2576186.46</v>
      </c>
      <c r="T1682" s="677">
        <f t="shared" ca="1" si="287"/>
        <v>2606381.0699999998</v>
      </c>
      <c r="U1682" s="677">
        <f t="shared" ca="1" si="287"/>
        <v>43172.23</v>
      </c>
      <c r="V1682" s="677">
        <f t="shared" ca="1" si="287"/>
        <v>6195646.5099999998</v>
      </c>
      <c r="W1682" s="677">
        <f t="shared" ca="1" si="286"/>
        <v>6071637.0999999996</v>
      </c>
      <c r="X1682" s="677">
        <f t="shared" ca="1" si="287"/>
        <v>751096.39999999991</v>
      </c>
      <c r="Y1682" s="677">
        <f t="shared" ca="1" si="287"/>
        <v>2486006.7799999998</v>
      </c>
      <c r="Z1682" s="677">
        <f t="shared" ca="1" si="287"/>
        <v>0</v>
      </c>
      <c r="AA1682" t="str">
        <f t="shared" si="288"/>
        <v>ASR_COMP</v>
      </c>
      <c r="AB1682" s="957">
        <f t="shared" si="289"/>
        <v>44682</v>
      </c>
      <c r="AC1682" t="str">
        <f t="shared" si="290"/>
        <v>Unaudited</v>
      </c>
    </row>
    <row r="1683" spans="1:29" x14ac:dyDescent="0.25">
      <c r="A1683" t="s">
        <v>423</v>
      </c>
      <c r="B1683" t="s">
        <v>1388</v>
      </c>
      <c r="C1683" t="s">
        <v>1389</v>
      </c>
      <c r="D1683">
        <v>1900</v>
      </c>
      <c r="E1683" s="957">
        <v>1</v>
      </c>
      <c r="F1683" t="s">
        <v>444</v>
      </c>
      <c r="G1683" s="957">
        <v>366</v>
      </c>
      <c r="H1683" t="s">
        <v>386</v>
      </c>
      <c r="I1683" s="937" t="s">
        <v>490</v>
      </c>
      <c r="J1683" s="937" t="s">
        <v>12</v>
      </c>
      <c r="K1683" s="937" t="s">
        <v>1331</v>
      </c>
      <c r="L1683" s="937" t="s">
        <v>1322</v>
      </c>
      <c r="M1683" s="958" t="s">
        <v>1331</v>
      </c>
      <c r="N1683" s="677">
        <f t="shared" ca="1" si="287"/>
        <v>1481812.8367831919</v>
      </c>
      <c r="O1683" s="677">
        <f t="shared" ca="1" si="287"/>
        <v>1140048.3502769375</v>
      </c>
      <c r="P1683" s="677">
        <f t="shared" ca="1" si="287"/>
        <v>125085.08669084316</v>
      </c>
      <c r="Q1683" s="677">
        <f t="shared" ca="1" si="287"/>
        <v>65642.003043301549</v>
      </c>
      <c r="R1683" s="677">
        <f t="shared" ca="1" si="287"/>
        <v>25390.378301583893</v>
      </c>
      <c r="S1683" s="677">
        <f t="shared" ca="1" si="287"/>
        <v>42177.001128635908</v>
      </c>
      <c r="T1683" s="677">
        <f t="shared" ca="1" si="287"/>
        <v>37882.780233126752</v>
      </c>
      <c r="U1683" s="677">
        <f t="shared" ca="1" si="287"/>
        <v>842.47028327606233</v>
      </c>
      <c r="V1683" s="677">
        <f t="shared" ca="1" si="287"/>
        <v>10551.188221852191</v>
      </c>
      <c r="W1683" s="677">
        <f t="shared" ca="1" si="286"/>
        <v>8662.2784020196723</v>
      </c>
      <c r="X1683" s="677">
        <f t="shared" ca="1" si="287"/>
        <v>18422.294066774433</v>
      </c>
      <c r="Y1683" s="677">
        <f t="shared" ca="1" si="287"/>
        <v>7109.0061348404115</v>
      </c>
      <c r="Z1683" s="677">
        <f t="shared" ca="1" si="287"/>
        <v>0</v>
      </c>
      <c r="AA1683" t="str">
        <f t="shared" si="288"/>
        <v>ASR_COMP</v>
      </c>
      <c r="AB1683" s="957">
        <f t="shared" si="289"/>
        <v>44682</v>
      </c>
      <c r="AC1683" t="str">
        <f t="shared" si="290"/>
        <v>Unaudited</v>
      </c>
    </row>
    <row r="1684" spans="1:29" x14ac:dyDescent="0.25">
      <c r="A1684" t="s">
        <v>423</v>
      </c>
      <c r="B1684" t="s">
        <v>1388</v>
      </c>
      <c r="C1684" t="s">
        <v>1389</v>
      </c>
      <c r="D1684">
        <v>1900</v>
      </c>
      <c r="E1684" s="957">
        <v>1</v>
      </c>
      <c r="F1684" t="s">
        <v>444</v>
      </c>
      <c r="G1684" s="957">
        <v>366</v>
      </c>
      <c r="H1684" t="s">
        <v>386</v>
      </c>
      <c r="I1684" s="937" t="s">
        <v>490</v>
      </c>
      <c r="J1684" s="937" t="s">
        <v>493</v>
      </c>
      <c r="K1684" s="937" t="s">
        <v>494</v>
      </c>
      <c r="L1684" s="937" t="s">
        <v>63</v>
      </c>
      <c r="M1684" s="958" t="s">
        <v>346</v>
      </c>
      <c r="N1684" s="677">
        <f t="shared" ca="1" si="287"/>
        <v>0</v>
      </c>
      <c r="O1684" s="677">
        <f t="shared" ca="1" si="287"/>
        <v>0</v>
      </c>
      <c r="P1684" s="677">
        <f t="shared" ca="1" si="287"/>
        <v>0</v>
      </c>
      <c r="Q1684" s="677">
        <f t="shared" ca="1" si="287"/>
        <v>0</v>
      </c>
      <c r="R1684" s="677">
        <f t="shared" ca="1" si="287"/>
        <v>0</v>
      </c>
      <c r="S1684" s="677">
        <f t="shared" ca="1" si="287"/>
        <v>0</v>
      </c>
      <c r="T1684" s="677">
        <f t="shared" ca="1" si="287"/>
        <v>0</v>
      </c>
      <c r="U1684" s="677">
        <f t="shared" ca="1" si="287"/>
        <v>0</v>
      </c>
      <c r="V1684" s="677">
        <f t="shared" ca="1" si="287"/>
        <v>0</v>
      </c>
      <c r="W1684" s="677">
        <f t="shared" ca="1" si="286"/>
        <v>0</v>
      </c>
      <c r="X1684" s="677">
        <f t="shared" ca="1" si="287"/>
        <v>0</v>
      </c>
      <c r="Y1684" s="677">
        <f t="shared" ca="1" si="287"/>
        <v>0</v>
      </c>
      <c r="Z1684" s="677">
        <f t="shared" ca="1" si="287"/>
        <v>0</v>
      </c>
      <c r="AA1684" t="str">
        <f t="shared" si="288"/>
        <v>ASR_COMP</v>
      </c>
      <c r="AB1684" s="957">
        <f t="shared" si="289"/>
        <v>44682</v>
      </c>
      <c r="AC1684" t="str">
        <f t="shared" si="290"/>
        <v>Unaudited</v>
      </c>
    </row>
    <row r="1685" spans="1:29" x14ac:dyDescent="0.25">
      <c r="A1685" t="s">
        <v>423</v>
      </c>
      <c r="B1685" t="s">
        <v>1388</v>
      </c>
      <c r="C1685" t="s">
        <v>1389</v>
      </c>
      <c r="D1685">
        <v>1900</v>
      </c>
      <c r="E1685" s="957">
        <v>1</v>
      </c>
      <c r="F1685" t="s">
        <v>444</v>
      </c>
      <c r="G1685" s="957">
        <v>366</v>
      </c>
      <c r="H1685" t="s">
        <v>386</v>
      </c>
      <c r="I1685" s="958" t="s">
        <v>490</v>
      </c>
      <c r="J1685" s="958" t="s">
        <v>493</v>
      </c>
      <c r="K1685" s="958" t="s">
        <v>1022</v>
      </c>
      <c r="L1685" s="937" t="s">
        <v>918</v>
      </c>
      <c r="M1685" s="958" t="s">
        <v>919</v>
      </c>
      <c r="N1685" s="677">
        <f t="shared" ca="1" si="287"/>
        <v>3631042.9400000018</v>
      </c>
      <c r="O1685" s="677">
        <f t="shared" ca="1" si="287"/>
        <v>3272045.4300000016</v>
      </c>
      <c r="P1685" s="677">
        <f t="shared" ca="1" si="287"/>
        <v>303704.98000000004</v>
      </c>
      <c r="Q1685" s="677">
        <f t="shared" ca="1" si="287"/>
        <v>11082.490000000002</v>
      </c>
      <c r="R1685" s="677">
        <f t="shared" ca="1" si="287"/>
        <v>22209.14</v>
      </c>
      <c r="S1685" s="677">
        <f t="shared" ca="1" si="287"/>
        <v>0</v>
      </c>
      <c r="T1685" s="677">
        <f t="shared" ca="1" si="287"/>
        <v>3225.07</v>
      </c>
      <c r="U1685" s="677">
        <f t="shared" ca="1" si="287"/>
        <v>0</v>
      </c>
      <c r="V1685" s="677">
        <f t="shared" ca="1" si="287"/>
        <v>18775.830000000002</v>
      </c>
      <c r="W1685" s="677">
        <f t="shared" ca="1" si="286"/>
        <v>0</v>
      </c>
      <c r="X1685" s="677">
        <f t="shared" ca="1" si="287"/>
        <v>0</v>
      </c>
      <c r="Y1685" s="677">
        <f t="shared" ca="1" si="287"/>
        <v>0</v>
      </c>
      <c r="Z1685" s="677">
        <f t="shared" ca="1" si="287"/>
        <v>0</v>
      </c>
      <c r="AA1685" t="str">
        <f t="shared" si="288"/>
        <v>ASR_COMP</v>
      </c>
      <c r="AB1685" s="957">
        <f t="shared" si="289"/>
        <v>44682</v>
      </c>
      <c r="AC1685" t="str">
        <f t="shared" si="290"/>
        <v>Unaudited</v>
      </c>
    </row>
    <row r="1686" spans="1:29" x14ac:dyDescent="0.25">
      <c r="A1686" t="s">
        <v>423</v>
      </c>
      <c r="B1686" t="s">
        <v>1388</v>
      </c>
      <c r="C1686" t="s">
        <v>1389</v>
      </c>
      <c r="D1686">
        <v>1900</v>
      </c>
      <c r="E1686" s="957">
        <v>1</v>
      </c>
      <c r="F1686" t="s">
        <v>444</v>
      </c>
      <c r="G1686" s="957">
        <v>366</v>
      </c>
      <c r="H1686" t="s">
        <v>386</v>
      </c>
      <c r="I1686" s="958" t="s">
        <v>490</v>
      </c>
      <c r="J1686" s="958" t="s">
        <v>13</v>
      </c>
      <c r="K1686" s="958" t="s">
        <v>495</v>
      </c>
      <c r="L1686" s="937" t="s">
        <v>97</v>
      </c>
      <c r="M1686" s="958" t="s">
        <v>149</v>
      </c>
      <c r="N1686" s="677">
        <f t="shared" ca="1" si="287"/>
        <v>0</v>
      </c>
      <c r="O1686" s="677">
        <f t="shared" ca="1" si="287"/>
        <v>0</v>
      </c>
      <c r="P1686" s="677">
        <f t="shared" ca="1" si="287"/>
        <v>0</v>
      </c>
      <c r="Q1686" s="677">
        <f t="shared" ca="1" si="287"/>
        <v>0</v>
      </c>
      <c r="R1686" s="677">
        <f t="shared" ca="1" si="287"/>
        <v>0</v>
      </c>
      <c r="S1686" s="677">
        <f t="shared" ca="1" si="287"/>
        <v>0</v>
      </c>
      <c r="T1686" s="677">
        <f t="shared" ca="1" si="287"/>
        <v>0</v>
      </c>
      <c r="U1686" s="677">
        <f t="shared" ca="1" si="287"/>
        <v>0</v>
      </c>
      <c r="V1686" s="677">
        <f t="shared" ca="1" si="287"/>
        <v>0</v>
      </c>
      <c r="W1686" s="677">
        <f t="shared" ca="1" si="286"/>
        <v>0</v>
      </c>
      <c r="X1686" s="677">
        <f t="shared" ca="1" si="287"/>
        <v>0</v>
      </c>
      <c r="Y1686" s="677">
        <f t="shared" ca="1" si="287"/>
        <v>0</v>
      </c>
      <c r="Z1686" s="677">
        <f t="shared" ca="1" si="287"/>
        <v>0</v>
      </c>
      <c r="AA1686" t="str">
        <f t="shared" si="288"/>
        <v>ASR_COMP</v>
      </c>
      <c r="AB1686" s="957">
        <f t="shared" si="289"/>
        <v>44682</v>
      </c>
      <c r="AC1686" t="str">
        <f t="shared" si="290"/>
        <v>Unaudited</v>
      </c>
    </row>
    <row r="1687" spans="1:29" x14ac:dyDescent="0.25">
      <c r="A1687" t="s">
        <v>423</v>
      </c>
      <c r="B1687" t="s">
        <v>1388</v>
      </c>
      <c r="C1687" t="s">
        <v>1389</v>
      </c>
      <c r="D1687">
        <v>1900</v>
      </c>
      <c r="E1687" s="957">
        <v>1</v>
      </c>
      <c r="F1687" t="s">
        <v>444</v>
      </c>
      <c r="G1687" s="957">
        <v>366</v>
      </c>
      <c r="H1687" t="s">
        <v>386</v>
      </c>
      <c r="I1687" s="958" t="s">
        <v>490</v>
      </c>
      <c r="J1687" s="958" t="s">
        <v>13</v>
      </c>
      <c r="K1687" s="958" t="s">
        <v>13</v>
      </c>
      <c r="L1687" s="937" t="s">
        <v>35</v>
      </c>
      <c r="M1687" s="958" t="s">
        <v>13</v>
      </c>
      <c r="N1687" s="677">
        <f t="shared" ca="1" si="287"/>
        <v>340835.07429636794</v>
      </c>
      <c r="O1687" s="677">
        <f t="shared" ca="1" si="287"/>
        <v>251366.196927593</v>
      </c>
      <c r="P1687" s="677">
        <f t="shared" ca="1" si="287"/>
        <v>27579.67460432505</v>
      </c>
      <c r="Q1687" s="677">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28996.29545873305</v>
      </c>
      <c r="R1687" s="677">
        <f t="shared" ca="1" si="291"/>
        <v>11215.789843525496</v>
      </c>
      <c r="S1687" s="677">
        <f t="shared" ca="1" si="291"/>
        <v>1164.8573573284107</v>
      </c>
      <c r="T1687" s="677">
        <f t="shared" ca="1" si="291"/>
        <v>8352.672405456924</v>
      </c>
      <c r="U1687" s="677">
        <f t="shared" ca="1" si="291"/>
        <v>23.267602758470719</v>
      </c>
      <c r="V1687" s="677">
        <f t="shared" ca="1" si="291"/>
        <v>4660.8171130870232</v>
      </c>
      <c r="W1687" s="677">
        <f t="shared" ca="1" si="286"/>
        <v>3826.4216849853656</v>
      </c>
      <c r="X1687" s="677">
        <f t="shared" ca="1" si="291"/>
        <v>508.7925696068512</v>
      </c>
      <c r="Y1687" s="677">
        <f t="shared" ca="1" si="291"/>
        <v>3140.2887289682344</v>
      </c>
      <c r="Z1687" s="677">
        <f t="shared" ca="1" si="291"/>
        <v>0</v>
      </c>
      <c r="AA1687" t="str">
        <f t="shared" si="288"/>
        <v>ASR_COMP</v>
      </c>
      <c r="AB1687" s="957">
        <f t="shared" si="289"/>
        <v>44682</v>
      </c>
      <c r="AC1687" t="str">
        <f t="shared" si="290"/>
        <v>Unaudited</v>
      </c>
    </row>
    <row r="1688" spans="1:29" x14ac:dyDescent="0.25">
      <c r="A1688" t="s">
        <v>423</v>
      </c>
      <c r="B1688" t="s">
        <v>1388</v>
      </c>
      <c r="C1688" t="s">
        <v>1389</v>
      </c>
      <c r="D1688">
        <v>1900</v>
      </c>
      <c r="E1688" s="957">
        <v>1</v>
      </c>
      <c r="F1688" t="s">
        <v>444</v>
      </c>
      <c r="G1688" s="957">
        <v>366</v>
      </c>
      <c r="H1688" t="s">
        <v>386</v>
      </c>
      <c r="I1688" s="958" t="s">
        <v>491</v>
      </c>
      <c r="J1688" s="958" t="s">
        <v>447</v>
      </c>
      <c r="K1688" s="958" t="s">
        <v>0</v>
      </c>
      <c r="L1688" s="937">
        <v>2.1</v>
      </c>
      <c r="M1688" s="958" t="s">
        <v>150</v>
      </c>
      <c r="N1688" s="677">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18533032.147330463</v>
      </c>
      <c r="O1688" s="677">
        <f t="shared" ca="1" si="291"/>
        <v>9386245.9651218411</v>
      </c>
      <c r="P1688" s="677">
        <f t="shared" ca="1" si="291"/>
        <v>896253.03878537298</v>
      </c>
      <c r="Q1688" s="677">
        <f t="shared" ca="1" si="291"/>
        <v>4802101.0423456486</v>
      </c>
      <c r="R1688" s="677">
        <f t="shared" ca="1" si="291"/>
        <v>1884518.8816187263</v>
      </c>
      <c r="S1688" s="677">
        <f t="shared" ca="1" si="291"/>
        <v>310711.60700526979</v>
      </c>
      <c r="T1688" s="677">
        <f t="shared" ca="1" si="291"/>
        <v>125931.57</v>
      </c>
      <c r="U1688" s="677">
        <f t="shared" ca="1" si="291"/>
        <v>3771.9356729294959</v>
      </c>
      <c r="V1688" s="677">
        <f t="shared" ca="1" si="291"/>
        <v>407294.10852687893</v>
      </c>
      <c r="W1688" s="677">
        <f t="shared" ca="1" si="286"/>
        <v>154878.20490884286</v>
      </c>
      <c r="X1688" s="677">
        <f t="shared" ca="1" si="291"/>
        <v>102544.85530037645</v>
      </c>
      <c r="Y1688" s="677">
        <f t="shared" ca="1" si="291"/>
        <v>458780.93804457813</v>
      </c>
      <c r="Z1688" s="677">
        <f t="shared" ca="1" si="291"/>
        <v>0</v>
      </c>
      <c r="AA1688" t="str">
        <f t="shared" si="288"/>
        <v>ASR_COMP</v>
      </c>
      <c r="AB1688" s="957">
        <f t="shared" si="289"/>
        <v>44682</v>
      </c>
      <c r="AC1688" t="str">
        <f t="shared" si="290"/>
        <v>Unaudited</v>
      </c>
    </row>
    <row r="1689" spans="1:29" ht="30" x14ac:dyDescent="0.25">
      <c r="A1689" t="s">
        <v>423</v>
      </c>
      <c r="B1689" t="s">
        <v>1388</v>
      </c>
      <c r="C1689" t="s">
        <v>1389</v>
      </c>
      <c r="D1689">
        <v>1900</v>
      </c>
      <c r="E1689" s="957">
        <v>1</v>
      </c>
      <c r="F1689" t="s">
        <v>444</v>
      </c>
      <c r="G1689" s="957">
        <v>366</v>
      </c>
      <c r="H1689" t="s">
        <v>386</v>
      </c>
      <c r="I1689" s="958" t="s">
        <v>491</v>
      </c>
      <c r="J1689" s="958" t="s">
        <v>447</v>
      </c>
      <c r="K1689" s="958" t="s">
        <v>0</v>
      </c>
      <c r="L1689" s="953">
        <v>2.2000000000000002</v>
      </c>
      <c r="M1689" s="958" t="s">
        <v>151</v>
      </c>
      <c r="N1689" s="677">
        <f t="shared" ca="1" si="292"/>
        <v>3592570.5842472352</v>
      </c>
      <c r="O1689" s="677">
        <f t="shared" ca="1" si="291"/>
        <v>2275495.4495009435</v>
      </c>
      <c r="P1689" s="677">
        <f t="shared" ca="1" si="291"/>
        <v>174095.70352155439</v>
      </c>
      <c r="Q1689" s="677">
        <f t="shared" ca="1" si="291"/>
        <v>1053710.6736279372</v>
      </c>
      <c r="R1689" s="677">
        <f t="shared" ca="1" si="291"/>
        <v>353374.05359017587</v>
      </c>
      <c r="S1689" s="677">
        <f t="shared" ca="1" si="291"/>
        <v>-323518.27558001422</v>
      </c>
      <c r="T1689" s="677">
        <f t="shared" ca="1" si="291"/>
        <v>0</v>
      </c>
      <c r="U1689" s="677">
        <f t="shared" ca="1" si="291"/>
        <v>-2909.6538190692318</v>
      </c>
      <c r="V1689" s="677">
        <f t="shared" ca="1" si="291"/>
        <v>76676.007070157633</v>
      </c>
      <c r="W1689" s="677">
        <f t="shared" ca="1" si="286"/>
        <v>14664.847052295494</v>
      </c>
      <c r="X1689" s="677">
        <f t="shared" ca="1" si="291"/>
        <v>-197399.2111704883</v>
      </c>
      <c r="Y1689" s="677">
        <f t="shared" ca="1" si="291"/>
        <v>168380.99045374279</v>
      </c>
      <c r="Z1689" s="677">
        <f t="shared" ca="1" si="291"/>
        <v>0</v>
      </c>
      <c r="AA1689" t="str">
        <f t="shared" si="288"/>
        <v>ASR_COMP</v>
      </c>
      <c r="AB1689" s="957">
        <f t="shared" si="289"/>
        <v>44682</v>
      </c>
      <c r="AC1689" t="str">
        <f t="shared" si="290"/>
        <v>Unaudited</v>
      </c>
    </row>
    <row r="1690" spans="1:29" x14ac:dyDescent="0.25">
      <c r="A1690" t="s">
        <v>423</v>
      </c>
      <c r="B1690" t="s">
        <v>1388</v>
      </c>
      <c r="C1690" t="s">
        <v>1389</v>
      </c>
      <c r="D1690">
        <v>1900</v>
      </c>
      <c r="E1690" s="957">
        <v>1</v>
      </c>
      <c r="F1690" t="s">
        <v>444</v>
      </c>
      <c r="G1690" s="957">
        <v>366</v>
      </c>
      <c r="H1690" t="s">
        <v>386</v>
      </c>
      <c r="I1690" s="958" t="s">
        <v>491</v>
      </c>
      <c r="J1690" s="958" t="s">
        <v>447</v>
      </c>
      <c r="K1690" s="958" t="s">
        <v>0</v>
      </c>
      <c r="L1690" s="937">
        <v>2.2999999999999998</v>
      </c>
      <c r="M1690" s="958" t="s">
        <v>152</v>
      </c>
      <c r="N1690" s="677">
        <f t="shared" ca="1" si="292"/>
        <v>8768287.1113995314</v>
      </c>
      <c r="O1690" s="677">
        <f t="shared" ca="1" si="291"/>
        <v>6738456.3079046346</v>
      </c>
      <c r="P1690" s="677">
        <f t="shared" ca="1" si="291"/>
        <v>632767.40414660738</v>
      </c>
      <c r="Q1690" s="677">
        <f t="shared" ca="1" si="291"/>
        <v>682789.11891779653</v>
      </c>
      <c r="R1690" s="677">
        <f t="shared" ca="1" si="291"/>
        <v>358104.278378263</v>
      </c>
      <c r="S1690" s="677">
        <f t="shared" ca="1" si="291"/>
        <v>110986.90400824345</v>
      </c>
      <c r="T1690" s="677">
        <f t="shared" ca="1" si="291"/>
        <v>87098.680000000022</v>
      </c>
      <c r="U1690" s="677">
        <f t="shared" ca="1" si="291"/>
        <v>242.94990120980913</v>
      </c>
      <c r="V1690" s="677">
        <f t="shared" ca="1" si="291"/>
        <v>87888.468909464864</v>
      </c>
      <c r="W1690" s="677">
        <f t="shared" ca="1" si="286"/>
        <v>13058.567089665203</v>
      </c>
      <c r="X1690" s="677">
        <f t="shared" ca="1" si="291"/>
        <v>6176.2114385790774</v>
      </c>
      <c r="Y1690" s="677">
        <f t="shared" ca="1" si="291"/>
        <v>50718.220705067877</v>
      </c>
      <c r="Z1690" s="677">
        <f t="shared" ca="1" si="291"/>
        <v>0</v>
      </c>
      <c r="AA1690" t="str">
        <f t="shared" si="288"/>
        <v>ASR_COMP</v>
      </c>
      <c r="AB1690" s="957">
        <f t="shared" si="289"/>
        <v>44682</v>
      </c>
      <c r="AC1690" t="str">
        <f t="shared" si="290"/>
        <v>Unaudited</v>
      </c>
    </row>
    <row r="1691" spans="1:29" x14ac:dyDescent="0.25">
      <c r="A1691" t="s">
        <v>423</v>
      </c>
      <c r="B1691" t="s">
        <v>1388</v>
      </c>
      <c r="C1691" t="s">
        <v>1389</v>
      </c>
      <c r="D1691">
        <v>1900</v>
      </c>
      <c r="E1691" s="957">
        <v>1</v>
      </c>
      <c r="F1691" t="s">
        <v>444</v>
      </c>
      <c r="G1691" s="957">
        <v>366</v>
      </c>
      <c r="H1691" t="s">
        <v>386</v>
      </c>
      <c r="I1691" s="937" t="s">
        <v>491</v>
      </c>
      <c r="J1691" s="937" t="s">
        <v>447</v>
      </c>
      <c r="K1691" s="937" t="s">
        <v>0</v>
      </c>
      <c r="L1691" s="937">
        <v>2.4</v>
      </c>
      <c r="M1691" s="958" t="s">
        <v>153</v>
      </c>
      <c r="N1691" s="677">
        <f t="shared" ca="1" si="292"/>
        <v>9395249.4794440158</v>
      </c>
      <c r="O1691" s="677">
        <f t="shared" ca="1" si="291"/>
        <v>5909177.8725873521</v>
      </c>
      <c r="P1691" s="677">
        <f t="shared" ca="1" si="291"/>
        <v>558754.15005945391</v>
      </c>
      <c r="Q1691" s="677">
        <f t="shared" ca="1" si="291"/>
        <v>1813244.9007498415</v>
      </c>
      <c r="R1691" s="677">
        <f t="shared" ca="1" si="291"/>
        <v>449322.53988022817</v>
      </c>
      <c r="S1691" s="677">
        <f t="shared" ca="1" si="291"/>
        <v>254846.68192577016</v>
      </c>
      <c r="T1691" s="677">
        <f t="shared" ca="1" si="291"/>
        <v>102901.90999999997</v>
      </c>
      <c r="U1691" s="677">
        <f t="shared" ca="1" si="291"/>
        <v>1125.8591810624778</v>
      </c>
      <c r="V1691" s="677">
        <f t="shared" ca="1" si="291"/>
        <v>162859.68239253093</v>
      </c>
      <c r="W1691" s="677">
        <f t="shared" ca="1" si="286"/>
        <v>89410.129151578847</v>
      </c>
      <c r="X1691" s="677">
        <f t="shared" ca="1" si="291"/>
        <v>12623.123189758815</v>
      </c>
      <c r="Y1691" s="677">
        <f t="shared" ca="1" si="291"/>
        <v>40982.630326437866</v>
      </c>
      <c r="Z1691" s="677">
        <f t="shared" ca="1" si="291"/>
        <v>0</v>
      </c>
      <c r="AA1691" t="str">
        <f t="shared" si="288"/>
        <v>ASR_COMP</v>
      </c>
      <c r="AB1691" s="957">
        <f t="shared" si="289"/>
        <v>44682</v>
      </c>
      <c r="AC1691" t="str">
        <f t="shared" si="290"/>
        <v>Unaudited</v>
      </c>
    </row>
    <row r="1692" spans="1:29" ht="30" x14ac:dyDescent="0.25">
      <c r="A1692" t="s">
        <v>423</v>
      </c>
      <c r="B1692" t="s">
        <v>1388</v>
      </c>
      <c r="C1692" t="s">
        <v>1389</v>
      </c>
      <c r="D1692">
        <v>1900</v>
      </c>
      <c r="E1692" s="957">
        <v>1</v>
      </c>
      <c r="F1692" t="s">
        <v>444</v>
      </c>
      <c r="G1692" s="957">
        <v>366</v>
      </c>
      <c r="H1692" t="s">
        <v>386</v>
      </c>
      <c r="I1692" s="958" t="s">
        <v>491</v>
      </c>
      <c r="J1692" s="958" t="s">
        <v>447</v>
      </c>
      <c r="K1692" s="958" t="s">
        <v>0</v>
      </c>
      <c r="L1692" s="937">
        <v>2.5</v>
      </c>
      <c r="M1692" s="958" t="s">
        <v>154</v>
      </c>
      <c r="N1692" s="677">
        <f t="shared" ca="1" si="292"/>
        <v>926471.92402700474</v>
      </c>
      <c r="O1692" s="677">
        <f t="shared" ca="1" si="291"/>
        <v>674055.49417615111</v>
      </c>
      <c r="P1692" s="677">
        <f t="shared" ca="1" si="291"/>
        <v>54862.822658824007</v>
      </c>
      <c r="Q1692" s="677">
        <f t="shared" ca="1" si="291"/>
        <v>128552.26724920518</v>
      </c>
      <c r="R1692" s="677">
        <f t="shared" ca="1" si="291"/>
        <v>36000.703982485349</v>
      </c>
      <c r="S1692" s="677">
        <f t="shared" ca="1" si="291"/>
        <v>13765.614102881143</v>
      </c>
      <c r="T1692" s="677">
        <f t="shared" ca="1" si="291"/>
        <v>0</v>
      </c>
      <c r="U1692" s="677">
        <f t="shared" ca="1" si="291"/>
        <v>81.636766212229659</v>
      </c>
      <c r="V1692" s="677">
        <f t="shared" ca="1" si="291"/>
        <v>8233.6769433470345</v>
      </c>
      <c r="W1692" s="677">
        <f t="shared" ca="1" si="286"/>
        <v>2568.8140745526139</v>
      </c>
      <c r="X1692" s="677">
        <f t="shared" ca="1" si="291"/>
        <v>2009.1680031369169</v>
      </c>
      <c r="Y1692" s="677">
        <f t="shared" ca="1" si="291"/>
        <v>6341.7260702091944</v>
      </c>
      <c r="Z1692" s="677">
        <f t="shared" ca="1" si="291"/>
        <v>0</v>
      </c>
      <c r="AA1692" t="str">
        <f t="shared" si="288"/>
        <v>ASR_COMP</v>
      </c>
      <c r="AB1692" s="957">
        <f t="shared" si="289"/>
        <v>44682</v>
      </c>
      <c r="AC1692" t="str">
        <f t="shared" si="290"/>
        <v>Unaudited</v>
      </c>
    </row>
    <row r="1693" spans="1:29" x14ac:dyDescent="0.25">
      <c r="A1693" t="s">
        <v>423</v>
      </c>
      <c r="B1693" t="s">
        <v>1388</v>
      </c>
      <c r="C1693" t="s">
        <v>1389</v>
      </c>
      <c r="D1693">
        <v>1900</v>
      </c>
      <c r="E1693" s="957">
        <v>1</v>
      </c>
      <c r="F1693" t="s">
        <v>444</v>
      </c>
      <c r="G1693" s="957">
        <v>366</v>
      </c>
      <c r="H1693" t="s">
        <v>386</v>
      </c>
      <c r="I1693" s="937" t="s">
        <v>491</v>
      </c>
      <c r="J1693" s="937" t="s">
        <v>447</v>
      </c>
      <c r="K1693" s="937" t="s">
        <v>0</v>
      </c>
      <c r="L1693" s="937" t="s">
        <v>99</v>
      </c>
      <c r="M1693" s="937" t="s">
        <v>7</v>
      </c>
      <c r="N1693" s="677">
        <f t="shared" ca="1" si="292"/>
        <v>0</v>
      </c>
      <c r="O1693" s="677">
        <f t="shared" ca="1" si="291"/>
        <v>0</v>
      </c>
      <c r="P1693" s="677">
        <f t="shared" ca="1" si="291"/>
        <v>0</v>
      </c>
      <c r="Q1693" s="677">
        <f t="shared" ca="1" si="291"/>
        <v>0</v>
      </c>
      <c r="R1693" s="677">
        <f t="shared" ca="1" si="291"/>
        <v>0</v>
      </c>
      <c r="S1693" s="677">
        <f t="shared" ca="1" si="291"/>
        <v>0</v>
      </c>
      <c r="T1693" s="677">
        <f t="shared" ca="1" si="291"/>
        <v>0</v>
      </c>
      <c r="U1693" s="677">
        <f t="shared" ca="1" si="291"/>
        <v>0</v>
      </c>
      <c r="V1693" s="677">
        <f t="shared" ca="1" si="291"/>
        <v>0</v>
      </c>
      <c r="W1693" s="677">
        <f t="shared" ca="1" si="286"/>
        <v>0</v>
      </c>
      <c r="X1693" s="677">
        <f t="shared" ca="1" si="291"/>
        <v>0</v>
      </c>
      <c r="Y1693" s="677">
        <f t="shared" ca="1" si="291"/>
        <v>0</v>
      </c>
      <c r="Z1693" s="677">
        <f t="shared" ca="1" si="291"/>
        <v>0</v>
      </c>
      <c r="AA1693" t="str">
        <f t="shared" si="288"/>
        <v>ASR_COMP</v>
      </c>
      <c r="AB1693" s="957">
        <f t="shared" si="289"/>
        <v>44682</v>
      </c>
      <c r="AC1693" t="str">
        <f t="shared" si="290"/>
        <v>Unaudited</v>
      </c>
    </row>
    <row r="1694" spans="1:29" x14ac:dyDescent="0.25">
      <c r="A1694" t="s">
        <v>423</v>
      </c>
      <c r="B1694" t="s">
        <v>1388</v>
      </c>
      <c r="C1694" t="s">
        <v>1389</v>
      </c>
      <c r="D1694">
        <v>1900</v>
      </c>
      <c r="E1694" s="957">
        <v>1</v>
      </c>
      <c r="F1694" t="s">
        <v>444</v>
      </c>
      <c r="G1694" s="957">
        <v>366</v>
      </c>
      <c r="H1694" t="s">
        <v>386</v>
      </c>
      <c r="I1694" s="937" t="s">
        <v>491</v>
      </c>
      <c r="J1694" s="937" t="s">
        <v>447</v>
      </c>
      <c r="K1694" s="937" t="s">
        <v>0</v>
      </c>
      <c r="L1694" s="937" t="s">
        <v>155</v>
      </c>
      <c r="M1694" s="958" t="s">
        <v>454</v>
      </c>
      <c r="N1694" s="677">
        <f t="shared" ca="1" si="292"/>
        <v>0</v>
      </c>
      <c r="O1694" s="677">
        <f t="shared" ca="1" si="291"/>
        <v>0</v>
      </c>
      <c r="P1694" s="677">
        <f t="shared" ca="1" si="291"/>
        <v>0</v>
      </c>
      <c r="Q1694" s="677">
        <f t="shared" ca="1" si="291"/>
        <v>0</v>
      </c>
      <c r="R1694" s="677">
        <f t="shared" ca="1" si="291"/>
        <v>0</v>
      </c>
      <c r="S1694" s="677">
        <f t="shared" ca="1" si="291"/>
        <v>0</v>
      </c>
      <c r="T1694" s="677">
        <f t="shared" ca="1" si="291"/>
        <v>0</v>
      </c>
      <c r="U1694" s="677">
        <f t="shared" ca="1" si="291"/>
        <v>0</v>
      </c>
      <c r="V1694" s="677">
        <f t="shared" ca="1" si="291"/>
        <v>0</v>
      </c>
      <c r="W1694" s="677">
        <f t="shared" ca="1" si="286"/>
        <v>0</v>
      </c>
      <c r="X1694" s="677">
        <f t="shared" ca="1" si="291"/>
        <v>0</v>
      </c>
      <c r="Y1694" s="677">
        <f t="shared" ca="1" si="291"/>
        <v>0</v>
      </c>
      <c r="Z1694" s="677">
        <f t="shared" ca="1" si="291"/>
        <v>0</v>
      </c>
      <c r="AA1694" t="str">
        <f t="shared" si="288"/>
        <v>ASR_COMP</v>
      </c>
      <c r="AB1694" s="957">
        <f t="shared" si="289"/>
        <v>44682</v>
      </c>
      <c r="AC1694" t="str">
        <f t="shared" si="290"/>
        <v>Unaudited</v>
      </c>
    </row>
    <row r="1695" spans="1:29" x14ac:dyDescent="0.25">
      <c r="A1695" t="s">
        <v>423</v>
      </c>
      <c r="B1695" t="s">
        <v>1388</v>
      </c>
      <c r="C1695" t="s">
        <v>1389</v>
      </c>
      <c r="D1695">
        <v>1900</v>
      </c>
      <c r="E1695" s="957">
        <v>1</v>
      </c>
      <c r="F1695" t="s">
        <v>444</v>
      </c>
      <c r="G1695" s="957">
        <v>366</v>
      </c>
      <c r="H1695" t="s">
        <v>386</v>
      </c>
      <c r="I1695" s="937" t="s">
        <v>491</v>
      </c>
      <c r="J1695" s="937" t="s">
        <v>447</v>
      </c>
      <c r="K1695" s="937" t="s">
        <v>0</v>
      </c>
      <c r="L1695" s="937" t="s">
        <v>920</v>
      </c>
      <c r="M1695" s="958" t="s">
        <v>24</v>
      </c>
      <c r="N1695" s="677">
        <f t="shared" ca="1" si="292"/>
        <v>740938.44</v>
      </c>
      <c r="O1695" s="677">
        <f t="shared" ca="1" si="291"/>
        <v>13695.74</v>
      </c>
      <c r="P1695" s="677">
        <f t="shared" ca="1" si="291"/>
        <v>140012.65</v>
      </c>
      <c r="Q1695" s="677">
        <f t="shared" ca="1" si="291"/>
        <v>385076.98</v>
      </c>
      <c r="R1695" s="677">
        <f t="shared" ca="1" si="291"/>
        <v>169855.74000000002</v>
      </c>
      <c r="S1695" s="677">
        <f t="shared" ca="1" si="291"/>
        <v>1488.39</v>
      </c>
      <c r="T1695" s="677">
        <f t="shared" ca="1" si="291"/>
        <v>0</v>
      </c>
      <c r="U1695" s="677">
        <f t="shared" ca="1" si="291"/>
        <v>0</v>
      </c>
      <c r="V1695" s="677">
        <f t="shared" ca="1" si="291"/>
        <v>30808.94</v>
      </c>
      <c r="W1695" s="677">
        <f t="shared" ca="1" si="286"/>
        <v>0</v>
      </c>
      <c r="X1695" s="677">
        <f t="shared" ca="1" si="291"/>
        <v>0</v>
      </c>
      <c r="Y1695" s="677">
        <f t="shared" ca="1" si="291"/>
        <v>0</v>
      </c>
      <c r="Z1695" s="677">
        <f t="shared" ca="1" si="291"/>
        <v>0</v>
      </c>
      <c r="AA1695" t="str">
        <f t="shared" si="288"/>
        <v>ASR_COMP</v>
      </c>
      <c r="AB1695" s="957">
        <f t="shared" si="289"/>
        <v>44682</v>
      </c>
      <c r="AC1695" t="str">
        <f t="shared" si="290"/>
        <v>Unaudited</v>
      </c>
    </row>
    <row r="1696" spans="1:29" x14ac:dyDescent="0.25">
      <c r="A1696" t="s">
        <v>423</v>
      </c>
      <c r="B1696" t="s">
        <v>1388</v>
      </c>
      <c r="C1696" t="s">
        <v>1389</v>
      </c>
      <c r="D1696">
        <v>1900</v>
      </c>
      <c r="E1696" s="957">
        <v>1</v>
      </c>
      <c r="F1696" t="s">
        <v>444</v>
      </c>
      <c r="G1696" s="957">
        <v>366</v>
      </c>
      <c r="H1696" t="s">
        <v>386</v>
      </c>
      <c r="I1696" s="937" t="s">
        <v>491</v>
      </c>
      <c r="J1696" s="937" t="s">
        <v>447</v>
      </c>
      <c r="K1696" s="937" t="s">
        <v>53</v>
      </c>
      <c r="L1696" s="937">
        <v>3.1</v>
      </c>
      <c r="M1696" s="958" t="s">
        <v>33</v>
      </c>
      <c r="N1696" s="677">
        <f t="shared" ca="1" si="292"/>
        <v>9839153.2583113294</v>
      </c>
      <c r="O1696" s="677">
        <f t="shared" ca="1" si="291"/>
        <v>7911085.6709431484</v>
      </c>
      <c r="P1696" s="677">
        <f t="shared" ca="1" si="291"/>
        <v>438154.06356865849</v>
      </c>
      <c r="Q1696" s="677">
        <f t="shared" ca="1" si="291"/>
        <v>809761.97837260447</v>
      </c>
      <c r="R1696" s="677">
        <f t="shared" ca="1" si="291"/>
        <v>326076.12423477339</v>
      </c>
      <c r="S1696" s="677">
        <f t="shared" ca="1" si="291"/>
        <v>44601.884896068208</v>
      </c>
      <c r="T1696" s="677">
        <f t="shared" ca="1" si="291"/>
        <v>133794.49</v>
      </c>
      <c r="U1696" s="677">
        <f t="shared" ca="1" si="291"/>
        <v>371.10606993027807</v>
      </c>
      <c r="V1696" s="677">
        <f t="shared" ca="1" si="291"/>
        <v>54570.036307468763</v>
      </c>
      <c r="W1696" s="677">
        <f t="shared" ca="1" si="286"/>
        <v>11791.825663468459</v>
      </c>
      <c r="X1696" s="677">
        <f t="shared" ca="1" si="291"/>
        <v>11134.207318140736</v>
      </c>
      <c r="Y1696" s="677">
        <f t="shared" ca="1" si="291"/>
        <v>97811.870937070693</v>
      </c>
      <c r="Z1696" s="677">
        <f t="shared" ca="1" si="291"/>
        <v>0</v>
      </c>
      <c r="AA1696" t="str">
        <f t="shared" si="288"/>
        <v>ASR_COMP</v>
      </c>
      <c r="AB1696" s="957">
        <f t="shared" si="289"/>
        <v>44682</v>
      </c>
      <c r="AC1696" t="str">
        <f t="shared" si="290"/>
        <v>Unaudited</v>
      </c>
    </row>
    <row r="1697" spans="1:29" x14ac:dyDescent="0.25">
      <c r="A1697" t="s">
        <v>423</v>
      </c>
      <c r="B1697" t="s">
        <v>1388</v>
      </c>
      <c r="C1697" t="s">
        <v>1389</v>
      </c>
      <c r="D1697">
        <v>1900</v>
      </c>
      <c r="E1697" s="957">
        <v>1</v>
      </c>
      <c r="F1697" t="s">
        <v>444</v>
      </c>
      <c r="G1697" s="957">
        <v>366</v>
      </c>
      <c r="H1697" t="s">
        <v>386</v>
      </c>
      <c r="I1697" s="937" t="s">
        <v>491</v>
      </c>
      <c r="J1697" s="937" t="s">
        <v>447</v>
      </c>
      <c r="K1697" s="937" t="s">
        <v>53</v>
      </c>
      <c r="L1697" s="943">
        <v>3.2</v>
      </c>
      <c r="M1697" s="959" t="s">
        <v>34</v>
      </c>
      <c r="N1697" s="677">
        <f t="shared" ca="1" si="292"/>
        <v>13400154.439414829</v>
      </c>
      <c r="O1697" s="677">
        <f t="shared" ca="1" si="291"/>
        <v>8033806.6338761551</v>
      </c>
      <c r="P1697" s="677">
        <f t="shared" ca="1" si="291"/>
        <v>753254.72965468979</v>
      </c>
      <c r="Q1697" s="677">
        <f t="shared" ca="1" si="291"/>
        <v>2802017.5049809283</v>
      </c>
      <c r="R1697" s="677">
        <f t="shared" ca="1" si="291"/>
        <v>911950.03839814989</v>
      </c>
      <c r="S1697" s="677">
        <f t="shared" ca="1" si="291"/>
        <v>156059.89227569668</v>
      </c>
      <c r="T1697" s="677">
        <f t="shared" ca="1" si="291"/>
        <v>150359.46000000002</v>
      </c>
      <c r="U1697" s="677">
        <f t="shared" ca="1" si="291"/>
        <v>4512.883349208626</v>
      </c>
      <c r="V1697" s="677">
        <f t="shared" ca="1" si="291"/>
        <v>145950.81100000892</v>
      </c>
      <c r="W1697" s="677">
        <f t="shared" ca="1" si="286"/>
        <v>90261.075980263311</v>
      </c>
      <c r="X1697" s="677">
        <f t="shared" ca="1" si="291"/>
        <v>89778.782699470525</v>
      </c>
      <c r="Y1697" s="677">
        <f t="shared" ca="1" si="291"/>
        <v>262202.62720025663</v>
      </c>
      <c r="Z1697" s="677">
        <f t="shared" ca="1" si="291"/>
        <v>0</v>
      </c>
      <c r="AA1697" t="str">
        <f t="shared" si="288"/>
        <v>ASR_COMP</v>
      </c>
      <c r="AB1697" s="957">
        <f t="shared" si="289"/>
        <v>44682</v>
      </c>
      <c r="AC1697" t="str">
        <f t="shared" si="290"/>
        <v>Unaudited</v>
      </c>
    </row>
    <row r="1698" spans="1:29" x14ac:dyDescent="0.25">
      <c r="A1698" t="s">
        <v>423</v>
      </c>
      <c r="B1698" t="s">
        <v>1388</v>
      </c>
      <c r="C1698" t="s">
        <v>1389</v>
      </c>
      <c r="D1698">
        <v>1900</v>
      </c>
      <c r="E1698" s="957">
        <v>1</v>
      </c>
      <c r="F1698" t="s">
        <v>444</v>
      </c>
      <c r="G1698" s="957">
        <v>366</v>
      </c>
      <c r="H1698" t="s">
        <v>386</v>
      </c>
      <c r="I1698" s="937" t="s">
        <v>491</v>
      </c>
      <c r="J1698" s="937" t="s">
        <v>447</v>
      </c>
      <c r="K1698" s="937" t="s">
        <v>53</v>
      </c>
      <c r="L1698" s="937">
        <v>3.3</v>
      </c>
      <c r="M1698" s="958" t="s">
        <v>54</v>
      </c>
      <c r="N1698" s="677">
        <f t="shared" ca="1" si="292"/>
        <v>0</v>
      </c>
      <c r="O1698" s="677">
        <f t="shared" ca="1" si="291"/>
        <v>0</v>
      </c>
      <c r="P1698" s="677">
        <f t="shared" ca="1" si="291"/>
        <v>0</v>
      </c>
      <c r="Q1698" s="677">
        <f t="shared" ca="1" si="291"/>
        <v>0</v>
      </c>
      <c r="R1698" s="677">
        <f t="shared" ca="1" si="291"/>
        <v>0</v>
      </c>
      <c r="S1698" s="677">
        <f t="shared" ca="1" si="291"/>
        <v>0</v>
      </c>
      <c r="T1698" s="677">
        <f t="shared" ca="1" si="291"/>
        <v>0</v>
      </c>
      <c r="U1698" s="677">
        <f t="shared" ca="1" si="291"/>
        <v>0</v>
      </c>
      <c r="V1698" s="677">
        <f t="shared" ca="1" si="291"/>
        <v>0</v>
      </c>
      <c r="W1698" s="677">
        <f t="shared" ca="1" si="286"/>
        <v>0</v>
      </c>
      <c r="X1698" s="677">
        <f t="shared" ca="1" si="291"/>
        <v>0</v>
      </c>
      <c r="Y1698" s="677">
        <f t="shared" ca="1" si="291"/>
        <v>0</v>
      </c>
      <c r="Z1698" s="677">
        <f t="shared" ca="1" si="291"/>
        <v>0</v>
      </c>
      <c r="AA1698" t="str">
        <f t="shared" si="288"/>
        <v>ASR_COMP</v>
      </c>
      <c r="AB1698" s="957">
        <f t="shared" si="289"/>
        <v>44682</v>
      </c>
      <c r="AC1698" t="str">
        <f t="shared" si="290"/>
        <v>Unaudited</v>
      </c>
    </row>
    <row r="1699" spans="1:29" x14ac:dyDescent="0.25">
      <c r="A1699" t="s">
        <v>423</v>
      </c>
      <c r="B1699" t="s">
        <v>1388</v>
      </c>
      <c r="C1699" t="s">
        <v>1389</v>
      </c>
      <c r="D1699">
        <v>1900</v>
      </c>
      <c r="E1699" s="957">
        <v>1</v>
      </c>
      <c r="F1699" t="s">
        <v>444</v>
      </c>
      <c r="G1699" s="957">
        <v>366</v>
      </c>
      <c r="H1699" t="s">
        <v>386</v>
      </c>
      <c r="I1699" s="937" t="s">
        <v>491</v>
      </c>
      <c r="J1699" s="937" t="s">
        <v>447</v>
      </c>
      <c r="K1699" s="937" t="s">
        <v>53</v>
      </c>
      <c r="L1699" s="937" t="s">
        <v>44</v>
      </c>
      <c r="M1699" s="958" t="s">
        <v>156</v>
      </c>
      <c r="N1699" s="677">
        <f t="shared" ca="1" si="292"/>
        <v>0</v>
      </c>
      <c r="O1699" s="677">
        <f t="shared" ca="1" si="291"/>
        <v>0</v>
      </c>
      <c r="P1699" s="677">
        <f t="shared" ca="1" si="291"/>
        <v>0</v>
      </c>
      <c r="Q1699" s="677">
        <f t="shared" ca="1" si="291"/>
        <v>0</v>
      </c>
      <c r="R1699" s="677">
        <f t="shared" ca="1" si="291"/>
        <v>0</v>
      </c>
      <c r="S1699" s="677">
        <f t="shared" ca="1" si="291"/>
        <v>0</v>
      </c>
      <c r="T1699" s="677">
        <f t="shared" ca="1" si="291"/>
        <v>0</v>
      </c>
      <c r="U1699" s="677">
        <f t="shared" ca="1" si="291"/>
        <v>0</v>
      </c>
      <c r="V1699" s="677">
        <f t="shared" ca="1" si="291"/>
        <v>0</v>
      </c>
      <c r="W1699" s="677">
        <f t="shared" ca="1" si="286"/>
        <v>0</v>
      </c>
      <c r="X1699" s="677">
        <f t="shared" ca="1" si="291"/>
        <v>0</v>
      </c>
      <c r="Y1699" s="677">
        <f t="shared" ca="1" si="291"/>
        <v>0</v>
      </c>
      <c r="Z1699" s="677">
        <f t="shared" ca="1" si="291"/>
        <v>0</v>
      </c>
      <c r="AA1699" t="str">
        <f t="shared" si="288"/>
        <v>ASR_COMP</v>
      </c>
      <c r="AB1699" s="957">
        <f t="shared" si="289"/>
        <v>44682</v>
      </c>
      <c r="AC1699" t="str">
        <f t="shared" si="290"/>
        <v>Unaudited</v>
      </c>
    </row>
    <row r="1700" spans="1:29" x14ac:dyDescent="0.25">
      <c r="A1700" t="s">
        <v>423</v>
      </c>
      <c r="B1700" t="s">
        <v>1388</v>
      </c>
      <c r="C1700" t="s">
        <v>1389</v>
      </c>
      <c r="D1700">
        <v>1900</v>
      </c>
      <c r="E1700" s="957">
        <v>1</v>
      </c>
      <c r="F1700" t="s">
        <v>444</v>
      </c>
      <c r="G1700" s="957">
        <v>366</v>
      </c>
      <c r="H1700" t="s">
        <v>386</v>
      </c>
      <c r="I1700" s="937" t="s">
        <v>491</v>
      </c>
      <c r="J1700" s="937" t="s">
        <v>447</v>
      </c>
      <c r="K1700" s="937" t="s">
        <v>53</v>
      </c>
      <c r="L1700" s="937" t="s">
        <v>41</v>
      </c>
      <c r="M1700" s="958" t="s">
        <v>52</v>
      </c>
      <c r="N1700" s="677">
        <f t="shared" ca="1" si="292"/>
        <v>5655184.0856238017</v>
      </c>
      <c r="O1700" s="677">
        <f t="shared" ca="1" si="291"/>
        <v>4518137.1061412543</v>
      </c>
      <c r="P1700" s="677">
        <f t="shared" ca="1" si="291"/>
        <v>192737.53788397223</v>
      </c>
      <c r="Q1700" s="677">
        <f t="shared" ca="1" si="291"/>
        <v>557279.49460264575</v>
      </c>
      <c r="R1700" s="677">
        <f t="shared" ca="1" si="291"/>
        <v>152899.67775320087</v>
      </c>
      <c r="S1700" s="677">
        <f t="shared" ca="1" si="291"/>
        <v>78914.765218871558</v>
      </c>
      <c r="T1700" s="677">
        <f t="shared" ca="1" si="291"/>
        <v>50138.726054412029</v>
      </c>
      <c r="U1700" s="677">
        <f t="shared" ca="1" si="291"/>
        <v>2218.4595335183076</v>
      </c>
      <c r="V1700" s="677">
        <f t="shared" ca="1" si="291"/>
        <v>29458.343263175091</v>
      </c>
      <c r="W1700" s="677">
        <f t="shared" ca="1" si="286"/>
        <v>3765.2910357386363</v>
      </c>
      <c r="X1700" s="677">
        <f t="shared" ca="1" si="291"/>
        <v>48850.941107142615</v>
      </c>
      <c r="Y1700" s="677">
        <f t="shared" ca="1" si="291"/>
        <v>20783.743029870093</v>
      </c>
      <c r="Z1700" s="677">
        <f t="shared" ca="1" si="291"/>
        <v>0</v>
      </c>
      <c r="AA1700" t="str">
        <f t="shared" si="288"/>
        <v>ASR_COMP</v>
      </c>
      <c r="AB1700" s="957">
        <f t="shared" si="289"/>
        <v>44682</v>
      </c>
      <c r="AC1700" t="str">
        <f t="shared" si="290"/>
        <v>Unaudited</v>
      </c>
    </row>
    <row r="1701" spans="1:29" x14ac:dyDescent="0.25">
      <c r="A1701" t="s">
        <v>423</v>
      </c>
      <c r="B1701" t="s">
        <v>1388</v>
      </c>
      <c r="C1701" t="s">
        <v>1389</v>
      </c>
      <c r="D1701">
        <v>1900</v>
      </c>
      <c r="E1701" s="957">
        <v>1</v>
      </c>
      <c r="F1701" t="s">
        <v>444</v>
      </c>
      <c r="G1701" s="957">
        <v>366</v>
      </c>
      <c r="H1701" t="s">
        <v>386</v>
      </c>
      <c r="I1701" s="937" t="s">
        <v>491</v>
      </c>
      <c r="J1701" s="937" t="s">
        <v>447</v>
      </c>
      <c r="K1701" s="937" t="s">
        <v>53</v>
      </c>
      <c r="L1701" s="937" t="s">
        <v>42</v>
      </c>
      <c r="M1701" s="958" t="s">
        <v>157</v>
      </c>
      <c r="N1701" s="677">
        <f t="shared" ca="1" si="292"/>
        <v>1039936.319813443</v>
      </c>
      <c r="O1701" s="677">
        <f t="shared" ca="1" si="291"/>
        <v>505353.89967100677</v>
      </c>
      <c r="P1701" s="677">
        <f t="shared" ca="1" si="291"/>
        <v>31930.289862662852</v>
      </c>
      <c r="Q1701" s="677">
        <f t="shared" ca="1" si="291"/>
        <v>312722.73886438168</v>
      </c>
      <c r="R1701" s="677">
        <f t="shared" ca="1" si="291"/>
        <v>93942.619652799855</v>
      </c>
      <c r="S1701" s="677">
        <f t="shared" ca="1" si="291"/>
        <v>10380.948147895346</v>
      </c>
      <c r="T1701" s="677">
        <f t="shared" ca="1" si="291"/>
        <v>0</v>
      </c>
      <c r="U1701" s="677">
        <f t="shared" ca="1" si="291"/>
        <v>252.07592253163753</v>
      </c>
      <c r="V1701" s="677">
        <f t="shared" ca="1" si="291"/>
        <v>22498.507855782667</v>
      </c>
      <c r="W1701" s="677">
        <f t="shared" ca="1" si="286"/>
        <v>4773.4920112745249</v>
      </c>
      <c r="X1701" s="677">
        <f t="shared" ca="1" si="291"/>
        <v>10570.979981266268</v>
      </c>
      <c r="Y1701" s="677">
        <f t="shared" ca="1" si="291"/>
        <v>47510.767843841364</v>
      </c>
      <c r="Z1701" s="677">
        <f t="shared" ca="1" si="291"/>
        <v>0</v>
      </c>
      <c r="AA1701" t="str">
        <f t="shared" si="288"/>
        <v>ASR_COMP</v>
      </c>
      <c r="AB1701" s="957">
        <f t="shared" si="289"/>
        <v>44682</v>
      </c>
      <c r="AC1701" t="str">
        <f t="shared" si="290"/>
        <v>Unaudited</v>
      </c>
    </row>
    <row r="1702" spans="1:29" x14ac:dyDescent="0.25">
      <c r="A1702" t="s">
        <v>423</v>
      </c>
      <c r="B1702" t="s">
        <v>1388</v>
      </c>
      <c r="C1702" t="s">
        <v>1389</v>
      </c>
      <c r="D1702">
        <v>1900</v>
      </c>
      <c r="E1702" s="957">
        <v>1</v>
      </c>
      <c r="F1702" t="s">
        <v>444</v>
      </c>
      <c r="G1702" s="957">
        <v>366</v>
      </c>
      <c r="H1702" t="s">
        <v>386</v>
      </c>
      <c r="I1702" s="937" t="s">
        <v>491</v>
      </c>
      <c r="J1702" s="937" t="s">
        <v>447</v>
      </c>
      <c r="K1702" s="937" t="s">
        <v>53</v>
      </c>
      <c r="L1702" s="937" t="s">
        <v>43</v>
      </c>
      <c r="M1702" s="958" t="s">
        <v>465</v>
      </c>
      <c r="N1702" s="677">
        <f t="shared" ca="1" si="292"/>
        <v>1835444.4755351625</v>
      </c>
      <c r="O1702" s="677">
        <f t="shared" ca="1" si="291"/>
        <v>1261823.3284494269</v>
      </c>
      <c r="P1702" s="677">
        <f t="shared" ca="1" si="291"/>
        <v>123440.19421621267</v>
      </c>
      <c r="Q1702" s="677">
        <f t="shared" ca="1" si="291"/>
        <v>234449.37015187592</v>
      </c>
      <c r="R1702" s="677">
        <f t="shared" ca="1" si="291"/>
        <v>87801.302034308683</v>
      </c>
      <c r="S1702" s="677">
        <f t="shared" ca="1" si="291"/>
        <v>25596.741396431724</v>
      </c>
      <c r="T1702" s="677">
        <f t="shared" ca="1" si="291"/>
        <v>0</v>
      </c>
      <c r="U1702" s="677">
        <f t="shared" ca="1" si="291"/>
        <v>382.65308436809556</v>
      </c>
      <c r="V1702" s="677">
        <f t="shared" ca="1" si="291"/>
        <v>17033.021725010211</v>
      </c>
      <c r="W1702" s="677">
        <f t="shared" ca="1" si="286"/>
        <v>37715.266014438792</v>
      </c>
      <c r="X1702" s="677">
        <f t="shared" ca="1" si="291"/>
        <v>14719.282468982025</v>
      </c>
      <c r="Y1702" s="677">
        <f t="shared" ca="1" si="291"/>
        <v>32483.315994107339</v>
      </c>
      <c r="Z1702" s="677">
        <f t="shared" ca="1" si="291"/>
        <v>0</v>
      </c>
      <c r="AA1702" t="str">
        <f t="shared" si="288"/>
        <v>ASR_COMP</v>
      </c>
      <c r="AB1702" s="957">
        <f t="shared" si="289"/>
        <v>44682</v>
      </c>
      <c r="AC1702" t="str">
        <f t="shared" si="290"/>
        <v>Unaudited</v>
      </c>
    </row>
    <row r="1703" spans="1:29" x14ac:dyDescent="0.25">
      <c r="A1703" t="s">
        <v>423</v>
      </c>
      <c r="B1703" t="s">
        <v>1388</v>
      </c>
      <c r="C1703" t="s">
        <v>1389</v>
      </c>
      <c r="D1703">
        <v>1900</v>
      </c>
      <c r="E1703" s="957">
        <v>1</v>
      </c>
      <c r="F1703" t="s">
        <v>444</v>
      </c>
      <c r="G1703" s="957">
        <v>366</v>
      </c>
      <c r="H1703" t="s">
        <v>386</v>
      </c>
      <c r="I1703" s="937" t="s">
        <v>491</v>
      </c>
      <c r="J1703" s="937" t="s">
        <v>447</v>
      </c>
      <c r="K1703" s="937" t="s">
        <v>923</v>
      </c>
      <c r="L1703" s="937" t="s">
        <v>924</v>
      </c>
      <c r="M1703" s="958" t="s">
        <v>923</v>
      </c>
      <c r="N1703" s="677">
        <f t="shared" ca="1" si="292"/>
        <v>3323486.2988907043</v>
      </c>
      <c r="O1703" s="677">
        <f t="shared" ca="1" si="291"/>
        <v>2965085.4244524171</v>
      </c>
      <c r="P1703" s="677">
        <f t="shared" ca="1" si="291"/>
        <v>288658.62937182287</v>
      </c>
      <c r="Q1703" s="677">
        <f t="shared" ca="1" si="291"/>
        <v>14981.128879935859</v>
      </c>
      <c r="R1703" s="677">
        <f t="shared" ca="1" si="291"/>
        <v>23582.819308169986</v>
      </c>
      <c r="S1703" s="677">
        <f t="shared" ca="1" si="291"/>
        <v>4196.2260665737804</v>
      </c>
      <c r="T1703" s="677">
        <f t="shared" ca="1" si="291"/>
        <v>5258.41</v>
      </c>
      <c r="U1703" s="677">
        <f t="shared" ca="1" si="291"/>
        <v>12.420856942187406</v>
      </c>
      <c r="V1703" s="677">
        <f t="shared" ca="1" si="291"/>
        <v>19017.347403612039</v>
      </c>
      <c r="W1703" s="677">
        <f t="shared" ca="1" si="286"/>
        <v>1190.6375301596267</v>
      </c>
      <c r="X1703" s="677">
        <f t="shared" ca="1" si="291"/>
        <v>477.78551724151794</v>
      </c>
      <c r="Y1703" s="677">
        <f t="shared" ca="1" si="291"/>
        <v>1025.4695038293546</v>
      </c>
      <c r="Z1703" s="677">
        <f t="shared" ca="1" si="291"/>
        <v>0</v>
      </c>
      <c r="AA1703" t="str">
        <f t="shared" si="288"/>
        <v>ASR_COMP</v>
      </c>
      <c r="AB1703" s="957">
        <f t="shared" si="289"/>
        <v>44682</v>
      </c>
      <c r="AC1703" t="str">
        <f t="shared" si="290"/>
        <v>Unaudited</v>
      </c>
    </row>
    <row r="1704" spans="1:29" x14ac:dyDescent="0.25">
      <c r="A1704" t="s">
        <v>423</v>
      </c>
      <c r="B1704" t="s">
        <v>1388</v>
      </c>
      <c r="C1704" t="s">
        <v>1389</v>
      </c>
      <c r="D1704">
        <v>1900</v>
      </c>
      <c r="E1704" s="957">
        <v>1</v>
      </c>
      <c r="F1704" t="s">
        <v>444</v>
      </c>
      <c r="G1704" s="957">
        <v>366</v>
      </c>
      <c r="H1704" t="s">
        <v>386</v>
      </c>
      <c r="I1704" s="937" t="s">
        <v>491</v>
      </c>
      <c r="J1704" s="937" t="s">
        <v>447</v>
      </c>
      <c r="K1704" s="937" t="s">
        <v>923</v>
      </c>
      <c r="L1704" s="937" t="s">
        <v>925</v>
      </c>
      <c r="M1704" s="958" t="s">
        <v>928</v>
      </c>
      <c r="N1704" s="677">
        <f t="shared" ca="1" si="292"/>
        <v>633983.044278924</v>
      </c>
      <c r="O1704" s="677">
        <f t="shared" ca="1" si="291"/>
        <v>401558.02050016652</v>
      </c>
      <c r="P1704" s="677">
        <f t="shared" ca="1" si="291"/>
        <v>30722.771209686063</v>
      </c>
      <c r="Q1704" s="677">
        <f t="shared" ca="1" si="291"/>
        <v>185948.9424049301</v>
      </c>
      <c r="R1704" s="677">
        <f t="shared" ca="1" si="291"/>
        <v>62360.127104148683</v>
      </c>
      <c r="S1704" s="677">
        <f t="shared" ca="1" si="291"/>
        <v>-57091.460396473092</v>
      </c>
      <c r="T1704" s="677">
        <f t="shared" ca="1" si="291"/>
        <v>0</v>
      </c>
      <c r="U1704" s="677">
        <f t="shared" ca="1" si="291"/>
        <v>-513.4683210122173</v>
      </c>
      <c r="V1704" s="677">
        <f t="shared" ca="1" si="291"/>
        <v>13531.060071204287</v>
      </c>
      <c r="W1704" s="677">
        <f t="shared" ca="1" si="286"/>
        <v>2587.9141856992051</v>
      </c>
      <c r="X1704" s="677">
        <f t="shared" ca="1" si="291"/>
        <v>-34835.154912439109</v>
      </c>
      <c r="Y1704" s="677">
        <f t="shared" ca="1" si="291"/>
        <v>29714.292433013434</v>
      </c>
      <c r="Z1704" s="677">
        <f t="shared" ca="1" si="291"/>
        <v>0</v>
      </c>
      <c r="AA1704" t="str">
        <f t="shared" si="288"/>
        <v>ASR_COMP</v>
      </c>
      <c r="AB1704" s="957">
        <f t="shared" si="289"/>
        <v>44682</v>
      </c>
      <c r="AC1704" t="str">
        <f t="shared" si="290"/>
        <v>Unaudited</v>
      </c>
    </row>
    <row r="1705" spans="1:29" x14ac:dyDescent="0.25">
      <c r="A1705" t="s">
        <v>423</v>
      </c>
      <c r="B1705" t="s">
        <v>1388</v>
      </c>
      <c r="C1705" t="s">
        <v>1389</v>
      </c>
      <c r="D1705">
        <v>1900</v>
      </c>
      <c r="E1705" s="957">
        <v>1</v>
      </c>
      <c r="F1705" t="s">
        <v>444</v>
      </c>
      <c r="G1705" s="957">
        <v>366</v>
      </c>
      <c r="H1705" t="s">
        <v>386</v>
      </c>
      <c r="I1705" s="937" t="s">
        <v>491</v>
      </c>
      <c r="J1705" s="937" t="s">
        <v>447</v>
      </c>
      <c r="K1705" s="937" t="s">
        <v>923</v>
      </c>
      <c r="L1705" s="937" t="s">
        <v>926</v>
      </c>
      <c r="M1705" s="958" t="s">
        <v>929</v>
      </c>
      <c r="N1705" s="677">
        <f t="shared" ca="1" si="292"/>
        <v>0</v>
      </c>
      <c r="O1705" s="677">
        <f t="shared" ca="1" si="291"/>
        <v>0</v>
      </c>
      <c r="P1705" s="677">
        <f t="shared" ca="1" si="291"/>
        <v>0</v>
      </c>
      <c r="Q1705" s="677">
        <f t="shared" ca="1" si="291"/>
        <v>0</v>
      </c>
      <c r="R1705" s="677">
        <f t="shared" ca="1" si="291"/>
        <v>0</v>
      </c>
      <c r="S1705" s="677">
        <f t="shared" ca="1" si="291"/>
        <v>0</v>
      </c>
      <c r="T1705" s="677">
        <f t="shared" ca="1" si="291"/>
        <v>0</v>
      </c>
      <c r="U1705" s="677">
        <f t="shared" ca="1" si="291"/>
        <v>0</v>
      </c>
      <c r="V1705" s="677">
        <f t="shared" ca="1" si="291"/>
        <v>0</v>
      </c>
      <c r="W1705" s="677">
        <f t="shared" ca="1" si="286"/>
        <v>0</v>
      </c>
      <c r="X1705" s="677">
        <f t="shared" ca="1" si="291"/>
        <v>0</v>
      </c>
      <c r="Y1705" s="677">
        <f t="shared" ca="1" si="291"/>
        <v>0</v>
      </c>
      <c r="Z1705" s="677">
        <f t="shared" ca="1" si="291"/>
        <v>0</v>
      </c>
      <c r="AA1705" t="str">
        <f t="shared" si="288"/>
        <v>ASR_COMP</v>
      </c>
      <c r="AB1705" s="957">
        <f t="shared" si="289"/>
        <v>44682</v>
      </c>
      <c r="AC1705" t="str">
        <f t="shared" si="290"/>
        <v>Unaudited</v>
      </c>
    </row>
    <row r="1706" spans="1:29" x14ac:dyDescent="0.25">
      <c r="A1706" t="s">
        <v>423</v>
      </c>
      <c r="B1706" t="s">
        <v>1388</v>
      </c>
      <c r="C1706" t="s">
        <v>1389</v>
      </c>
      <c r="D1706">
        <v>1900</v>
      </c>
      <c r="E1706" s="957">
        <v>1</v>
      </c>
      <c r="F1706" t="s">
        <v>444</v>
      </c>
      <c r="G1706" s="957">
        <v>366</v>
      </c>
      <c r="H1706" t="s">
        <v>386</v>
      </c>
      <c r="I1706" s="937" t="s">
        <v>491</v>
      </c>
      <c r="J1706" s="937" t="s">
        <v>447</v>
      </c>
      <c r="K1706" s="937" t="s">
        <v>448</v>
      </c>
      <c r="L1706" s="937">
        <v>5.0999999999999996</v>
      </c>
      <c r="M1706" s="958" t="s">
        <v>37</v>
      </c>
      <c r="N1706" s="677">
        <f t="shared" ca="1" si="292"/>
        <v>6019651.7716625826</v>
      </c>
      <c r="O1706" s="677">
        <f t="shared" ca="1" si="291"/>
        <v>2849741.1902050329</v>
      </c>
      <c r="P1706" s="677">
        <f t="shared" ca="1" si="291"/>
        <v>1225455.3818435313</v>
      </c>
      <c r="Q1706" s="677">
        <f t="shared" ca="1" si="291"/>
        <v>456516.24913443648</v>
      </c>
      <c r="R1706" s="677">
        <f t="shared" ca="1" si="291"/>
        <v>829295.28242780699</v>
      </c>
      <c r="S1706" s="677">
        <f t="shared" ca="1" si="291"/>
        <v>120398.71836841965</v>
      </c>
      <c r="T1706" s="677">
        <f t="shared" ca="1" si="291"/>
        <v>394334.91</v>
      </c>
      <c r="U1706" s="677">
        <f t="shared" ca="1" si="291"/>
        <v>2780.4362328869279</v>
      </c>
      <c r="V1706" s="677">
        <f t="shared" ca="1" si="291"/>
        <v>63265.500930693968</v>
      </c>
      <c r="W1706" s="677">
        <f t="shared" ca="1" si="286"/>
        <v>3522.7364946821108</v>
      </c>
      <c r="X1706" s="677">
        <f t="shared" ca="1" si="291"/>
        <v>28596.133644625108</v>
      </c>
      <c r="Y1706" s="677">
        <f t="shared" ca="1" si="291"/>
        <v>45745.232380466266</v>
      </c>
      <c r="Z1706" s="677">
        <f t="shared" ca="1" si="291"/>
        <v>0</v>
      </c>
      <c r="AA1706" t="str">
        <f t="shared" si="288"/>
        <v>ASR_COMP</v>
      </c>
      <c r="AB1706" s="957">
        <f t="shared" si="289"/>
        <v>44682</v>
      </c>
      <c r="AC1706" t="str">
        <f t="shared" si="290"/>
        <v>Unaudited</v>
      </c>
    </row>
    <row r="1707" spans="1:29" ht="30" x14ac:dyDescent="0.25">
      <c r="A1707" t="s">
        <v>423</v>
      </c>
      <c r="B1707" t="s">
        <v>1388</v>
      </c>
      <c r="C1707" t="s">
        <v>1389</v>
      </c>
      <c r="D1707">
        <v>1900</v>
      </c>
      <c r="E1707" s="957">
        <v>1</v>
      </c>
      <c r="F1707" t="s">
        <v>444</v>
      </c>
      <c r="G1707" s="957">
        <v>366</v>
      </c>
      <c r="H1707" t="s">
        <v>386</v>
      </c>
      <c r="I1707" s="937" t="s">
        <v>491</v>
      </c>
      <c r="J1707" s="937" t="s">
        <v>447</v>
      </c>
      <c r="K1707" s="937" t="s">
        <v>448</v>
      </c>
      <c r="L1707" s="945">
        <v>5.2</v>
      </c>
      <c r="M1707" s="960" t="s">
        <v>306</v>
      </c>
      <c r="N1707" s="677">
        <f t="shared" ca="1" si="292"/>
        <v>0</v>
      </c>
      <c r="O1707" s="677">
        <f t="shared" ca="1" si="291"/>
        <v>0</v>
      </c>
      <c r="P1707" s="677">
        <f t="shared" ca="1" si="291"/>
        <v>0</v>
      </c>
      <c r="Q1707" s="677">
        <f t="shared" ca="1" si="291"/>
        <v>0</v>
      </c>
      <c r="R1707" s="677">
        <f t="shared" ca="1" si="291"/>
        <v>0</v>
      </c>
      <c r="S1707" s="677">
        <f t="shared" ca="1" si="291"/>
        <v>0</v>
      </c>
      <c r="T1707" s="677">
        <f t="shared" ca="1" si="291"/>
        <v>0</v>
      </c>
      <c r="U1707" s="677">
        <f t="shared" ca="1" si="291"/>
        <v>0</v>
      </c>
      <c r="V1707" s="677">
        <f t="shared" ca="1" si="291"/>
        <v>0</v>
      </c>
      <c r="W1707" s="677">
        <f t="shared" ca="1" si="286"/>
        <v>0</v>
      </c>
      <c r="X1707" s="677">
        <f t="shared" ca="1" si="291"/>
        <v>0</v>
      </c>
      <c r="Y1707" s="677">
        <f t="shared" ca="1" si="291"/>
        <v>0</v>
      </c>
      <c r="Z1707" s="677">
        <f t="shared" ca="1" si="291"/>
        <v>0</v>
      </c>
      <c r="AA1707" t="str">
        <f t="shared" si="288"/>
        <v>ASR_COMP</v>
      </c>
      <c r="AB1707" s="957">
        <f t="shared" si="289"/>
        <v>44682</v>
      </c>
      <c r="AC1707" t="str">
        <f t="shared" si="290"/>
        <v>Unaudited</v>
      </c>
    </row>
    <row r="1708" spans="1:29" ht="30" x14ac:dyDescent="0.25">
      <c r="A1708" t="s">
        <v>423</v>
      </c>
      <c r="B1708" t="s">
        <v>1388</v>
      </c>
      <c r="C1708" t="s">
        <v>1389</v>
      </c>
      <c r="D1708">
        <v>1900</v>
      </c>
      <c r="E1708" s="957">
        <v>1</v>
      </c>
      <c r="F1708" t="s">
        <v>444</v>
      </c>
      <c r="G1708" s="957">
        <v>366</v>
      </c>
      <c r="H1708" t="s">
        <v>386</v>
      </c>
      <c r="I1708" s="937" t="s">
        <v>491</v>
      </c>
      <c r="J1708" s="937" t="s">
        <v>447</v>
      </c>
      <c r="K1708" s="937" t="s">
        <v>448</v>
      </c>
      <c r="L1708" s="947">
        <v>5.3</v>
      </c>
      <c r="M1708" s="961" t="s">
        <v>307</v>
      </c>
      <c r="N1708" s="677">
        <f t="shared" ca="1" si="292"/>
        <v>1146275.7678997763</v>
      </c>
      <c r="O1708" s="677">
        <f t="shared" ca="1" si="291"/>
        <v>494516.56274548278</v>
      </c>
      <c r="P1708" s="677">
        <f t="shared" ca="1" si="291"/>
        <v>199488.60428085527</v>
      </c>
      <c r="Q1708" s="677">
        <f t="shared" ca="1" si="291"/>
        <v>146610.56744482453</v>
      </c>
      <c r="R1708" s="677">
        <f t="shared" ca="1" si="291"/>
        <v>306202.5722225699</v>
      </c>
      <c r="S1708" s="677">
        <f t="shared" ca="1" si="291"/>
        <v>-30549.207297038814</v>
      </c>
      <c r="T1708" s="677">
        <f t="shared" ca="1" si="291"/>
        <v>0</v>
      </c>
      <c r="U1708" s="677">
        <f t="shared" ca="1" si="291"/>
        <v>-853.77519630516019</v>
      </c>
      <c r="V1708" s="677">
        <f t="shared" ca="1" si="291"/>
        <v>21809.621099468204</v>
      </c>
      <c r="W1708" s="677">
        <f t="shared" ca="1" si="286"/>
        <v>230.53630654010431</v>
      </c>
      <c r="X1708" s="677">
        <f t="shared" ca="1" si="291"/>
        <v>-10454.959467550543</v>
      </c>
      <c r="Y1708" s="677">
        <f t="shared" ca="1" si="291"/>
        <v>19275.24576092992</v>
      </c>
      <c r="Z1708" s="677">
        <f t="shared" ca="1" si="291"/>
        <v>0</v>
      </c>
      <c r="AA1708" t="str">
        <f t="shared" si="288"/>
        <v>ASR_COMP</v>
      </c>
      <c r="AB1708" s="957">
        <f t="shared" si="289"/>
        <v>44682</v>
      </c>
      <c r="AC1708" t="str">
        <f t="shared" si="290"/>
        <v>Unaudited</v>
      </c>
    </row>
    <row r="1709" spans="1:29" x14ac:dyDescent="0.25">
      <c r="A1709" t="s">
        <v>423</v>
      </c>
      <c r="B1709" t="s">
        <v>1388</v>
      </c>
      <c r="C1709" t="s">
        <v>1389</v>
      </c>
      <c r="D1709">
        <v>1900</v>
      </c>
      <c r="E1709" s="957">
        <v>1</v>
      </c>
      <c r="F1709" t="s">
        <v>444</v>
      </c>
      <c r="G1709" s="957">
        <v>366</v>
      </c>
      <c r="H1709" t="s">
        <v>386</v>
      </c>
      <c r="I1709" s="958" t="s">
        <v>491</v>
      </c>
      <c r="J1709" s="958" t="s">
        <v>447</v>
      </c>
      <c r="K1709" s="958" t="s">
        <v>448</v>
      </c>
      <c r="L1709" s="937" t="s">
        <v>82</v>
      </c>
      <c r="M1709" s="958" t="s">
        <v>456</v>
      </c>
      <c r="N1709" s="677">
        <f t="shared" ca="1" si="292"/>
        <v>0</v>
      </c>
      <c r="O1709" s="677">
        <f t="shared" ca="1" si="291"/>
        <v>0</v>
      </c>
      <c r="P1709" s="677">
        <f t="shared" ca="1" si="291"/>
        <v>0</v>
      </c>
      <c r="Q1709" s="677">
        <f t="shared" ca="1" si="291"/>
        <v>0</v>
      </c>
      <c r="R1709" s="677">
        <f t="shared" ca="1" si="291"/>
        <v>0</v>
      </c>
      <c r="S1709" s="677">
        <f t="shared" ca="1" si="291"/>
        <v>0</v>
      </c>
      <c r="T1709" s="677">
        <f t="shared" ca="1" si="291"/>
        <v>0</v>
      </c>
      <c r="U1709" s="677">
        <f t="shared" ca="1" si="291"/>
        <v>0</v>
      </c>
      <c r="V1709" s="677">
        <f t="shared" ca="1" si="291"/>
        <v>0</v>
      </c>
      <c r="W1709" s="677">
        <f t="shared" ca="1" si="286"/>
        <v>0</v>
      </c>
      <c r="X1709" s="677">
        <f t="shared" ca="1" si="291"/>
        <v>0</v>
      </c>
      <c r="Y1709" s="677">
        <f t="shared" ca="1" si="291"/>
        <v>0</v>
      </c>
      <c r="Z1709" s="677">
        <f t="shared" ca="1" si="291"/>
        <v>0</v>
      </c>
      <c r="AA1709" t="str">
        <f t="shared" si="288"/>
        <v>ASR_COMP</v>
      </c>
      <c r="AB1709" s="957">
        <f t="shared" si="289"/>
        <v>44682</v>
      </c>
      <c r="AC1709" t="str">
        <f t="shared" si="290"/>
        <v>Unaudited</v>
      </c>
    </row>
    <row r="1710" spans="1:29" x14ac:dyDescent="0.25">
      <c r="A1710" t="s">
        <v>423</v>
      </c>
      <c r="B1710" t="s">
        <v>1388</v>
      </c>
      <c r="C1710" t="s">
        <v>1389</v>
      </c>
      <c r="D1710">
        <v>1900</v>
      </c>
      <c r="E1710" s="957">
        <v>1</v>
      </c>
      <c r="F1710" t="s">
        <v>444</v>
      </c>
      <c r="G1710" s="957">
        <v>366</v>
      </c>
      <c r="H1710" t="s">
        <v>386</v>
      </c>
      <c r="I1710" s="937" t="s">
        <v>491</v>
      </c>
      <c r="J1710" s="937" t="s">
        <v>447</v>
      </c>
      <c r="K1710" s="937" t="s">
        <v>449</v>
      </c>
      <c r="L1710" s="937">
        <v>6.1</v>
      </c>
      <c r="M1710" s="962" t="s">
        <v>18</v>
      </c>
      <c r="N1710" s="677">
        <f t="shared" ca="1" si="292"/>
        <v>0</v>
      </c>
      <c r="O1710" s="677">
        <f t="shared" ca="1" si="291"/>
        <v>0</v>
      </c>
      <c r="P1710" s="677">
        <f t="shared" ca="1" si="291"/>
        <v>0</v>
      </c>
      <c r="Q1710" s="677">
        <f t="shared" ca="1" si="291"/>
        <v>0</v>
      </c>
      <c r="R1710" s="677">
        <f t="shared" ca="1" si="291"/>
        <v>0</v>
      </c>
      <c r="S1710" s="677">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7">
        <f t="shared" ca="1" si="293"/>
        <v>0</v>
      </c>
      <c r="U1710" s="677">
        <f t="shared" ca="1" si="293"/>
        <v>0</v>
      </c>
      <c r="V1710" s="677">
        <f t="shared" ca="1" si="293"/>
        <v>0</v>
      </c>
      <c r="W1710" s="677">
        <f t="shared" ca="1" si="286"/>
        <v>0</v>
      </c>
      <c r="X1710" s="677">
        <f t="shared" ca="1" si="293"/>
        <v>0</v>
      </c>
      <c r="Y1710" s="677">
        <f t="shared" ca="1" si="293"/>
        <v>0</v>
      </c>
      <c r="Z1710" s="677">
        <f t="shared" ca="1" si="293"/>
        <v>0</v>
      </c>
      <c r="AA1710" t="str">
        <f t="shared" si="288"/>
        <v>ASR_COMP</v>
      </c>
      <c r="AB1710" s="957">
        <f t="shared" si="289"/>
        <v>44682</v>
      </c>
      <c r="AC1710" t="str">
        <f t="shared" si="290"/>
        <v>Unaudited</v>
      </c>
    </row>
    <row r="1711" spans="1:29" x14ac:dyDescent="0.25">
      <c r="A1711" t="s">
        <v>423</v>
      </c>
      <c r="B1711" t="s">
        <v>1388</v>
      </c>
      <c r="C1711" t="s">
        <v>1389</v>
      </c>
      <c r="D1711">
        <v>1900</v>
      </c>
      <c r="E1711" s="957">
        <v>1</v>
      </c>
      <c r="F1711" t="s">
        <v>444</v>
      </c>
      <c r="G1711" s="957">
        <v>366</v>
      </c>
      <c r="H1711" t="s">
        <v>386</v>
      </c>
      <c r="I1711" s="937" t="s">
        <v>491</v>
      </c>
      <c r="J1711" s="937" t="s">
        <v>447</v>
      </c>
      <c r="K1711" s="937" t="s">
        <v>449</v>
      </c>
      <c r="L1711" s="937">
        <v>6.2</v>
      </c>
      <c r="M1711" s="962" t="s">
        <v>19</v>
      </c>
      <c r="N1711" s="677">
        <f t="shared" ca="1" si="292"/>
        <v>0</v>
      </c>
      <c r="O1711" s="677">
        <f t="shared" ca="1" si="293"/>
        <v>0</v>
      </c>
      <c r="P1711" s="677">
        <f t="shared" ca="1" si="293"/>
        <v>0</v>
      </c>
      <c r="Q1711" s="677">
        <f t="shared" ca="1" si="293"/>
        <v>0</v>
      </c>
      <c r="R1711" s="677">
        <f t="shared" ca="1" si="293"/>
        <v>0</v>
      </c>
      <c r="S1711" s="677">
        <f t="shared" ca="1" si="293"/>
        <v>0</v>
      </c>
      <c r="T1711" s="677">
        <f t="shared" ca="1" si="293"/>
        <v>0</v>
      </c>
      <c r="U1711" s="677">
        <f t="shared" ca="1" si="293"/>
        <v>0</v>
      </c>
      <c r="V1711" s="677">
        <f t="shared" ca="1" si="293"/>
        <v>0</v>
      </c>
      <c r="W1711" s="677">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7">
        <f t="shared" ca="1" si="293"/>
        <v>0</v>
      </c>
      <c r="Y1711" s="677">
        <f t="shared" ca="1" si="293"/>
        <v>0</v>
      </c>
      <c r="Z1711" s="677">
        <f t="shared" ca="1" si="293"/>
        <v>0</v>
      </c>
      <c r="AA1711" t="str">
        <f t="shared" si="288"/>
        <v>ASR_COMP</v>
      </c>
      <c r="AB1711" s="957">
        <f t="shared" si="289"/>
        <v>44682</v>
      </c>
      <c r="AC1711" t="str">
        <f t="shared" si="290"/>
        <v>Unaudited</v>
      </c>
    </row>
    <row r="1712" spans="1:29" x14ac:dyDescent="0.25">
      <c r="A1712" t="s">
        <v>423</v>
      </c>
      <c r="B1712" t="s">
        <v>1388</v>
      </c>
      <c r="C1712" t="s">
        <v>1389</v>
      </c>
      <c r="D1712">
        <v>1900</v>
      </c>
      <c r="E1712" s="957">
        <v>1</v>
      </c>
      <c r="F1712" t="s">
        <v>444</v>
      </c>
      <c r="G1712" s="957">
        <v>366</v>
      </c>
      <c r="H1712" t="s">
        <v>386</v>
      </c>
      <c r="I1712" s="937" t="s">
        <v>491</v>
      </c>
      <c r="J1712" s="937" t="s">
        <v>447</v>
      </c>
      <c r="K1712" s="937" t="s">
        <v>449</v>
      </c>
      <c r="L1712" s="937">
        <v>6.3</v>
      </c>
      <c r="M1712" s="962" t="s">
        <v>187</v>
      </c>
      <c r="N1712" s="677">
        <f t="shared" ca="1" si="292"/>
        <v>0</v>
      </c>
      <c r="O1712" s="677">
        <f t="shared" ca="1" si="293"/>
        <v>0</v>
      </c>
      <c r="P1712" s="677">
        <f t="shared" ca="1" si="293"/>
        <v>0</v>
      </c>
      <c r="Q1712" s="677">
        <f t="shared" ca="1" si="293"/>
        <v>0</v>
      </c>
      <c r="R1712" s="677">
        <f t="shared" ca="1" si="293"/>
        <v>0</v>
      </c>
      <c r="S1712" s="677">
        <f t="shared" ca="1" si="293"/>
        <v>0</v>
      </c>
      <c r="T1712" s="677">
        <f t="shared" ca="1" si="293"/>
        <v>0</v>
      </c>
      <c r="U1712" s="677">
        <f t="shared" ca="1" si="293"/>
        <v>0</v>
      </c>
      <c r="V1712" s="677">
        <f t="shared" ca="1" si="293"/>
        <v>0</v>
      </c>
      <c r="W1712" s="677">
        <f t="shared" ca="1" si="294"/>
        <v>0</v>
      </c>
      <c r="X1712" s="677">
        <f t="shared" ca="1" si="293"/>
        <v>0</v>
      </c>
      <c r="Y1712" s="677">
        <f t="shared" ca="1" si="293"/>
        <v>0</v>
      </c>
      <c r="Z1712" s="677">
        <f t="shared" ca="1" si="293"/>
        <v>0</v>
      </c>
      <c r="AA1712" t="str">
        <f t="shared" si="288"/>
        <v>ASR_COMP</v>
      </c>
      <c r="AB1712" s="957">
        <f t="shared" si="289"/>
        <v>44682</v>
      </c>
      <c r="AC1712" t="str">
        <f t="shared" si="290"/>
        <v>Unaudited</v>
      </c>
    </row>
    <row r="1713" spans="1:29" x14ac:dyDescent="0.25">
      <c r="A1713" t="s">
        <v>423</v>
      </c>
      <c r="B1713" t="s">
        <v>1388</v>
      </c>
      <c r="C1713" t="s">
        <v>1389</v>
      </c>
      <c r="D1713">
        <v>1900</v>
      </c>
      <c r="E1713" s="957">
        <v>1</v>
      </c>
      <c r="F1713" t="s">
        <v>444</v>
      </c>
      <c r="G1713" s="957">
        <v>366</v>
      </c>
      <c r="H1713" t="s">
        <v>386</v>
      </c>
      <c r="I1713" s="937" t="s">
        <v>491</v>
      </c>
      <c r="J1713" s="937" t="s">
        <v>447</v>
      </c>
      <c r="K1713" s="937" t="s">
        <v>449</v>
      </c>
      <c r="L1713" s="937" t="s">
        <v>87</v>
      </c>
      <c r="M1713" s="962" t="s">
        <v>457</v>
      </c>
      <c r="N1713" s="677">
        <f t="shared" ca="1" si="292"/>
        <v>0</v>
      </c>
      <c r="O1713" s="677">
        <f t="shared" ca="1" si="293"/>
        <v>0</v>
      </c>
      <c r="P1713" s="677">
        <f t="shared" ca="1" si="293"/>
        <v>0</v>
      </c>
      <c r="Q1713" s="677">
        <f t="shared" ca="1" si="293"/>
        <v>0</v>
      </c>
      <c r="R1713" s="677">
        <f t="shared" ca="1" si="293"/>
        <v>0</v>
      </c>
      <c r="S1713" s="677">
        <f t="shared" ca="1" si="293"/>
        <v>0</v>
      </c>
      <c r="T1713" s="677">
        <f t="shared" ca="1" si="293"/>
        <v>0</v>
      </c>
      <c r="U1713" s="677">
        <f t="shared" ca="1" si="293"/>
        <v>0</v>
      </c>
      <c r="V1713" s="677">
        <f t="shared" ca="1" si="293"/>
        <v>0</v>
      </c>
      <c r="W1713" s="677">
        <f t="shared" ca="1" si="294"/>
        <v>0</v>
      </c>
      <c r="X1713" s="677">
        <f t="shared" ca="1" si="293"/>
        <v>0</v>
      </c>
      <c r="Y1713" s="677">
        <f t="shared" ca="1" si="293"/>
        <v>0</v>
      </c>
      <c r="Z1713" s="677">
        <f t="shared" ca="1" si="293"/>
        <v>0</v>
      </c>
      <c r="AA1713" t="str">
        <f t="shared" si="288"/>
        <v>ASR_COMP</v>
      </c>
      <c r="AB1713" s="957">
        <f t="shared" si="289"/>
        <v>44682</v>
      </c>
      <c r="AC1713" t="str">
        <f t="shared" si="290"/>
        <v>Unaudited</v>
      </c>
    </row>
    <row r="1714" spans="1:29" x14ac:dyDescent="0.25">
      <c r="A1714" t="s">
        <v>423</v>
      </c>
      <c r="B1714" t="s">
        <v>1388</v>
      </c>
      <c r="C1714" t="s">
        <v>1389</v>
      </c>
      <c r="D1714">
        <v>1900</v>
      </c>
      <c r="E1714" s="957">
        <v>1</v>
      </c>
      <c r="F1714" t="s">
        <v>444</v>
      </c>
      <c r="G1714" s="957">
        <v>366</v>
      </c>
      <c r="H1714" t="s">
        <v>386</v>
      </c>
      <c r="I1714" s="937" t="s">
        <v>491</v>
      </c>
      <c r="J1714" s="937" t="s">
        <v>447</v>
      </c>
      <c r="K1714" s="937" t="s">
        <v>450</v>
      </c>
      <c r="L1714" s="937">
        <v>7.1</v>
      </c>
      <c r="M1714" s="962" t="s">
        <v>20</v>
      </c>
      <c r="N1714" s="677">
        <f t="shared" ca="1" si="292"/>
        <v>2007050.7643348817</v>
      </c>
      <c r="O1714" s="677">
        <f t="shared" ca="1" si="293"/>
        <v>1404451.2954388733</v>
      </c>
      <c r="P1714" s="677">
        <f t="shared" ca="1" si="293"/>
        <v>151915.98024122202</v>
      </c>
      <c r="Q1714" s="677">
        <f t="shared" ca="1" si="293"/>
        <v>157422.26002772918</v>
      </c>
      <c r="R1714" s="677">
        <f t="shared" ca="1" si="293"/>
        <v>87185.446773077463</v>
      </c>
      <c r="S1714" s="677">
        <f t="shared" ca="1" si="293"/>
        <v>89999.179769070732</v>
      </c>
      <c r="T1714" s="677">
        <f t="shared" ca="1" si="293"/>
        <v>4573.5</v>
      </c>
      <c r="U1714" s="677">
        <f t="shared" ca="1" si="293"/>
        <v>928.4313702538218</v>
      </c>
      <c r="V1714" s="677">
        <f t="shared" ca="1" si="293"/>
        <v>15589.105295634046</v>
      </c>
      <c r="W1714" s="677">
        <f t="shared" ca="1" si="294"/>
        <v>11197.399996191834</v>
      </c>
      <c r="X1714" s="677">
        <f t="shared" ca="1" si="293"/>
        <v>53315.777844133729</v>
      </c>
      <c r="Y1714" s="677">
        <f t="shared" ca="1" si="293"/>
        <v>30472.387578695365</v>
      </c>
      <c r="Z1714" s="677">
        <f t="shared" ca="1" si="293"/>
        <v>0</v>
      </c>
      <c r="AA1714" t="str">
        <f t="shared" si="288"/>
        <v>ASR_COMP</v>
      </c>
      <c r="AB1714" s="957">
        <f t="shared" si="289"/>
        <v>44682</v>
      </c>
      <c r="AC1714" t="str">
        <f t="shared" si="290"/>
        <v>Unaudited</v>
      </c>
    </row>
    <row r="1715" spans="1:29" x14ac:dyDescent="0.25">
      <c r="A1715" t="s">
        <v>423</v>
      </c>
      <c r="B1715" t="s">
        <v>1388</v>
      </c>
      <c r="C1715" t="s">
        <v>1389</v>
      </c>
      <c r="D1715">
        <v>1900</v>
      </c>
      <c r="E1715" s="957">
        <v>1</v>
      </c>
      <c r="F1715" t="s">
        <v>444</v>
      </c>
      <c r="G1715" s="957">
        <v>366</v>
      </c>
      <c r="H1715" t="s">
        <v>386</v>
      </c>
      <c r="I1715" s="937" t="s">
        <v>491</v>
      </c>
      <c r="J1715" s="937" t="s">
        <v>447</v>
      </c>
      <c r="K1715" s="937" t="s">
        <v>450</v>
      </c>
      <c r="L1715" s="937">
        <v>7.2</v>
      </c>
      <c r="M1715" s="962" t="s">
        <v>21</v>
      </c>
      <c r="N1715" s="677">
        <f t="shared" ca="1" si="292"/>
        <v>0</v>
      </c>
      <c r="O1715" s="677">
        <f t="shared" ca="1" si="293"/>
        <v>0</v>
      </c>
      <c r="P1715" s="677">
        <f t="shared" ca="1" si="293"/>
        <v>0</v>
      </c>
      <c r="Q1715" s="677">
        <f t="shared" ca="1" si="293"/>
        <v>0</v>
      </c>
      <c r="R1715" s="677">
        <f t="shared" ca="1" si="293"/>
        <v>0</v>
      </c>
      <c r="S1715" s="677">
        <f t="shared" ca="1" si="293"/>
        <v>0</v>
      </c>
      <c r="T1715" s="677">
        <f t="shared" ca="1" si="293"/>
        <v>0</v>
      </c>
      <c r="U1715" s="677">
        <f t="shared" ca="1" si="293"/>
        <v>0</v>
      </c>
      <c r="V1715" s="677">
        <f t="shared" ca="1" si="293"/>
        <v>0</v>
      </c>
      <c r="W1715" s="677">
        <f t="shared" ca="1" si="294"/>
        <v>0</v>
      </c>
      <c r="X1715" s="677">
        <f t="shared" ca="1" si="293"/>
        <v>0</v>
      </c>
      <c r="Y1715" s="677">
        <f t="shared" ca="1" si="293"/>
        <v>0</v>
      </c>
      <c r="Z1715" s="677">
        <f t="shared" ca="1" si="293"/>
        <v>0</v>
      </c>
      <c r="AA1715" t="str">
        <f t="shared" si="288"/>
        <v>ASR_COMP</v>
      </c>
      <c r="AB1715" s="957">
        <f t="shared" si="289"/>
        <v>44682</v>
      </c>
      <c r="AC1715" t="str">
        <f t="shared" si="290"/>
        <v>Unaudited</v>
      </c>
    </row>
    <row r="1716" spans="1:29" x14ac:dyDescent="0.25">
      <c r="A1716" t="s">
        <v>423</v>
      </c>
      <c r="B1716" t="s">
        <v>1388</v>
      </c>
      <c r="C1716" t="s">
        <v>1389</v>
      </c>
      <c r="D1716">
        <v>1900</v>
      </c>
      <c r="E1716" s="957">
        <v>1</v>
      </c>
      <c r="F1716" t="s">
        <v>444</v>
      </c>
      <c r="G1716" s="957">
        <v>366</v>
      </c>
      <c r="H1716" t="s">
        <v>386</v>
      </c>
      <c r="I1716" s="937" t="s">
        <v>491</v>
      </c>
      <c r="J1716" s="937" t="s">
        <v>447</v>
      </c>
      <c r="K1716" s="937" t="s">
        <v>450</v>
      </c>
      <c r="L1716" s="945">
        <v>7.3</v>
      </c>
      <c r="M1716" s="960" t="s">
        <v>158</v>
      </c>
      <c r="N1716" s="677">
        <f t="shared" ca="1" si="292"/>
        <v>969366.28284677363</v>
      </c>
      <c r="O1716" s="677">
        <f t="shared" ca="1" si="293"/>
        <v>774478.60084109812</v>
      </c>
      <c r="P1716" s="677">
        <f t="shared" ca="1" si="293"/>
        <v>75764.797455127613</v>
      </c>
      <c r="Q1716" s="677">
        <f t="shared" ca="1" si="293"/>
        <v>40922.700076834342</v>
      </c>
      <c r="R1716" s="677">
        <f t="shared" ca="1" si="293"/>
        <v>15325.553432615223</v>
      </c>
      <c r="S1716" s="677">
        <f t="shared" ca="1" si="293"/>
        <v>29967.725459527061</v>
      </c>
      <c r="T1716" s="677">
        <f t="shared" ca="1" si="293"/>
        <v>0</v>
      </c>
      <c r="U1716" s="677">
        <f t="shared" ca="1" si="293"/>
        <v>447.99618830320753</v>
      </c>
      <c r="V1716" s="677">
        <f t="shared" ca="1" si="293"/>
        <v>2973.082158434705</v>
      </c>
      <c r="W1716" s="677">
        <f t="shared" ca="1" si="294"/>
        <v>6583.1293060292001</v>
      </c>
      <c r="X1716" s="677">
        <f t="shared" ca="1" si="293"/>
        <v>17232.79573599061</v>
      </c>
      <c r="Y1716" s="677">
        <f t="shared" ca="1" si="293"/>
        <v>5669.9021928136081</v>
      </c>
      <c r="Z1716" s="677">
        <f t="shared" ca="1" si="293"/>
        <v>0</v>
      </c>
      <c r="AA1716" t="str">
        <f t="shared" si="288"/>
        <v>ASR_COMP</v>
      </c>
      <c r="AB1716" s="957">
        <f t="shared" si="289"/>
        <v>44682</v>
      </c>
      <c r="AC1716" t="str">
        <f t="shared" si="290"/>
        <v>Unaudited</v>
      </c>
    </row>
    <row r="1717" spans="1:29" x14ac:dyDescent="0.25">
      <c r="A1717" t="s">
        <v>423</v>
      </c>
      <c r="B1717" t="s">
        <v>1388</v>
      </c>
      <c r="C1717" t="s">
        <v>1389</v>
      </c>
      <c r="D1717">
        <v>1900</v>
      </c>
      <c r="E1717" s="957">
        <v>1</v>
      </c>
      <c r="F1717" t="s">
        <v>444</v>
      </c>
      <c r="G1717" s="957">
        <v>366</v>
      </c>
      <c r="H1717" t="s">
        <v>386</v>
      </c>
      <c r="I1717" s="962" t="s">
        <v>491</v>
      </c>
      <c r="J1717" s="962" t="s">
        <v>447</v>
      </c>
      <c r="K1717" s="962" t="s">
        <v>450</v>
      </c>
      <c r="L1717" s="937" t="s">
        <v>91</v>
      </c>
      <c r="M1717" s="962" t="s">
        <v>458</v>
      </c>
      <c r="N1717" s="677">
        <f t="shared" ca="1" si="292"/>
        <v>0</v>
      </c>
      <c r="O1717" s="677">
        <f t="shared" ca="1" si="293"/>
        <v>0</v>
      </c>
      <c r="P1717" s="677">
        <f t="shared" ca="1" si="293"/>
        <v>0</v>
      </c>
      <c r="Q1717" s="677">
        <f t="shared" ca="1" si="293"/>
        <v>0</v>
      </c>
      <c r="R1717" s="677">
        <f t="shared" ca="1" si="293"/>
        <v>0</v>
      </c>
      <c r="S1717" s="677">
        <f t="shared" ca="1" si="293"/>
        <v>0</v>
      </c>
      <c r="T1717" s="677">
        <f t="shared" ca="1" si="293"/>
        <v>0</v>
      </c>
      <c r="U1717" s="677">
        <f t="shared" ca="1" si="293"/>
        <v>0</v>
      </c>
      <c r="V1717" s="677">
        <f t="shared" ca="1" si="293"/>
        <v>0</v>
      </c>
      <c r="W1717" s="677">
        <f t="shared" ca="1" si="294"/>
        <v>0</v>
      </c>
      <c r="X1717" s="677">
        <f t="shared" ca="1" si="293"/>
        <v>0</v>
      </c>
      <c r="Y1717" s="677">
        <f t="shared" ca="1" si="293"/>
        <v>0</v>
      </c>
      <c r="Z1717" s="677">
        <f t="shared" ca="1" si="293"/>
        <v>0</v>
      </c>
      <c r="AA1717" t="str">
        <f t="shared" si="288"/>
        <v>ASR_COMP</v>
      </c>
      <c r="AB1717" s="957">
        <f t="shared" si="289"/>
        <v>44682</v>
      </c>
      <c r="AC1717" t="str">
        <f t="shared" si="290"/>
        <v>Unaudited</v>
      </c>
    </row>
    <row r="1718" spans="1:29" x14ac:dyDescent="0.25">
      <c r="A1718" t="s">
        <v>423</v>
      </c>
      <c r="B1718" t="s">
        <v>1388</v>
      </c>
      <c r="C1718" t="s">
        <v>1389</v>
      </c>
      <c r="D1718">
        <v>1900</v>
      </c>
      <c r="E1718" s="957">
        <v>1</v>
      </c>
      <c r="F1718" t="s">
        <v>444</v>
      </c>
      <c r="G1718" s="957">
        <v>366</v>
      </c>
      <c r="H1718" t="s">
        <v>386</v>
      </c>
      <c r="I1718" s="937" t="s">
        <v>491</v>
      </c>
      <c r="J1718" s="937" t="s">
        <v>447</v>
      </c>
      <c r="K1718" s="937" t="s">
        <v>451</v>
      </c>
      <c r="L1718" s="943">
        <v>8.1</v>
      </c>
      <c r="M1718" s="963" t="s">
        <v>22</v>
      </c>
      <c r="N1718" s="677">
        <f t="shared" ca="1" si="292"/>
        <v>31828186.39561015</v>
      </c>
      <c r="O1718" s="677">
        <f t="shared" ca="1" si="293"/>
        <v>12552798.936160672</v>
      </c>
      <c r="P1718" s="677">
        <f t="shared" ca="1" si="293"/>
        <v>2581489.2860046728</v>
      </c>
      <c r="Q1718" s="677">
        <f t="shared" ca="1" si="293"/>
        <v>7493174.6058917083</v>
      </c>
      <c r="R1718" s="677">
        <f t="shared" ca="1" si="293"/>
        <v>4170531.661541116</v>
      </c>
      <c r="S1718" s="677">
        <f t="shared" ca="1" si="293"/>
        <v>42528.515329697177</v>
      </c>
      <c r="T1718" s="677">
        <f t="shared" ca="1" si="293"/>
        <v>587819.07057080162</v>
      </c>
      <c r="U1718" s="677">
        <f t="shared" ca="1" si="293"/>
        <v>2984.2943681440242</v>
      </c>
      <c r="V1718" s="677">
        <f t="shared" ca="1" si="293"/>
        <v>3049530.6709154663</v>
      </c>
      <c r="W1718" s="677">
        <f t="shared" ca="1" si="294"/>
        <v>273872.04430573614</v>
      </c>
      <c r="X1718" s="677">
        <f t="shared" ca="1" si="293"/>
        <v>13416.008076655311</v>
      </c>
      <c r="Y1718" s="677">
        <f t="shared" ca="1" si="293"/>
        <v>1060041.3024454827</v>
      </c>
      <c r="Z1718" s="677">
        <f t="shared" ca="1" si="293"/>
        <v>0</v>
      </c>
      <c r="AA1718" t="str">
        <f t="shared" si="288"/>
        <v>ASR_COMP</v>
      </c>
      <c r="AB1718" s="957">
        <f t="shared" si="289"/>
        <v>44682</v>
      </c>
      <c r="AC1718" t="str">
        <f t="shared" si="290"/>
        <v>Unaudited</v>
      </c>
    </row>
    <row r="1719" spans="1:29" x14ac:dyDescent="0.25">
      <c r="A1719" t="s">
        <v>423</v>
      </c>
      <c r="B1719" t="s">
        <v>1388</v>
      </c>
      <c r="C1719" t="s">
        <v>1389</v>
      </c>
      <c r="D1719">
        <v>1900</v>
      </c>
      <c r="E1719" s="957">
        <v>1</v>
      </c>
      <c r="F1719" t="s">
        <v>444</v>
      </c>
      <c r="G1719" s="957">
        <v>366</v>
      </c>
      <c r="H1719" t="s">
        <v>386</v>
      </c>
      <c r="I1719" s="937" t="s">
        <v>491</v>
      </c>
      <c r="J1719" s="937" t="s">
        <v>447</v>
      </c>
      <c r="K1719" s="937" t="s">
        <v>451</v>
      </c>
      <c r="L1719" s="943" t="s">
        <v>115</v>
      </c>
      <c r="M1719" s="963" t="s">
        <v>446</v>
      </c>
      <c r="N1719" s="677">
        <f t="shared" ca="1" si="292"/>
        <v>528568.97</v>
      </c>
      <c r="O1719" s="677">
        <f t="shared" ca="1" si="293"/>
        <v>276309.8</v>
      </c>
      <c r="P1719" s="677">
        <f t="shared" ca="1" si="293"/>
        <v>20856.400000000001</v>
      </c>
      <c r="Q1719" s="677">
        <f t="shared" ca="1" si="293"/>
        <v>127296.54999999999</v>
      </c>
      <c r="R1719" s="677">
        <f t="shared" ca="1" si="293"/>
        <v>74909.52</v>
      </c>
      <c r="S1719" s="677">
        <f t="shared" ca="1" si="293"/>
        <v>0</v>
      </c>
      <c r="T1719" s="677">
        <f t="shared" ca="1" si="293"/>
        <v>0</v>
      </c>
      <c r="U1719" s="677">
        <f t="shared" ca="1" si="293"/>
        <v>0</v>
      </c>
      <c r="V1719" s="677">
        <f t="shared" ca="1" si="293"/>
        <v>29196.699999999997</v>
      </c>
      <c r="W1719" s="677">
        <f t="shared" ca="1" si="294"/>
        <v>0</v>
      </c>
      <c r="X1719" s="677">
        <f t="shared" ca="1" si="293"/>
        <v>0</v>
      </c>
      <c r="Y1719" s="677">
        <f t="shared" ca="1" si="293"/>
        <v>0</v>
      </c>
      <c r="Z1719" s="677">
        <f t="shared" ca="1" si="293"/>
        <v>0</v>
      </c>
      <c r="AA1719" t="str">
        <f t="shared" si="288"/>
        <v>ASR_COMP</v>
      </c>
      <c r="AB1719" s="957">
        <f t="shared" si="289"/>
        <v>44682</v>
      </c>
      <c r="AC1719" t="str">
        <f t="shared" si="290"/>
        <v>Unaudited</v>
      </c>
    </row>
    <row r="1720" spans="1:29" x14ac:dyDescent="0.25">
      <c r="A1720" t="s">
        <v>423</v>
      </c>
      <c r="B1720" t="s">
        <v>1388</v>
      </c>
      <c r="C1720" t="s">
        <v>1389</v>
      </c>
      <c r="D1720">
        <v>1900</v>
      </c>
      <c r="E1720" s="957">
        <v>1</v>
      </c>
      <c r="F1720" t="s">
        <v>444</v>
      </c>
      <c r="G1720" s="957">
        <v>366</v>
      </c>
      <c r="H1720" t="s">
        <v>386</v>
      </c>
      <c r="I1720" s="937" t="s">
        <v>491</v>
      </c>
      <c r="J1720" s="937" t="s">
        <v>447</v>
      </c>
      <c r="K1720" s="937" t="s">
        <v>451</v>
      </c>
      <c r="L1720" s="947" t="s">
        <v>117</v>
      </c>
      <c r="M1720" s="964" t="s">
        <v>160</v>
      </c>
      <c r="N1720" s="677">
        <f t="shared" ca="1" si="292"/>
        <v>0</v>
      </c>
      <c r="O1720" s="677">
        <f t="shared" ca="1" si="293"/>
        <v>0</v>
      </c>
      <c r="P1720" s="677">
        <f t="shared" ca="1" si="293"/>
        <v>0</v>
      </c>
      <c r="Q1720" s="677">
        <f t="shared" ca="1" si="293"/>
        <v>0</v>
      </c>
      <c r="R1720" s="677">
        <f t="shared" ca="1" si="293"/>
        <v>0</v>
      </c>
      <c r="S1720" s="677">
        <f t="shared" ca="1" si="293"/>
        <v>0</v>
      </c>
      <c r="T1720" s="677">
        <f t="shared" ca="1" si="293"/>
        <v>0</v>
      </c>
      <c r="U1720" s="677">
        <f t="shared" ca="1" si="293"/>
        <v>0</v>
      </c>
      <c r="V1720" s="677">
        <f t="shared" ca="1" si="293"/>
        <v>0</v>
      </c>
      <c r="W1720" s="677">
        <f t="shared" ca="1" si="294"/>
        <v>0</v>
      </c>
      <c r="X1720" s="677">
        <f t="shared" ca="1" si="293"/>
        <v>0</v>
      </c>
      <c r="Y1720" s="677">
        <f t="shared" ca="1" si="293"/>
        <v>0</v>
      </c>
      <c r="Z1720" s="677">
        <f t="shared" ca="1" si="293"/>
        <v>0</v>
      </c>
      <c r="AA1720" t="str">
        <f t="shared" si="288"/>
        <v>ASR_COMP</v>
      </c>
      <c r="AB1720" s="957">
        <f t="shared" si="289"/>
        <v>44682</v>
      </c>
      <c r="AC1720" t="str">
        <f t="shared" si="290"/>
        <v>Unaudited</v>
      </c>
    </row>
    <row r="1721" spans="1:29" x14ac:dyDescent="0.25">
      <c r="A1721" t="s">
        <v>423</v>
      </c>
      <c r="B1721" t="s">
        <v>1388</v>
      </c>
      <c r="C1721" t="s">
        <v>1389</v>
      </c>
      <c r="D1721">
        <v>1900</v>
      </c>
      <c r="E1721" s="957">
        <v>1</v>
      </c>
      <c r="F1721" t="s">
        <v>444</v>
      </c>
      <c r="G1721" s="957">
        <v>366</v>
      </c>
      <c r="H1721" t="s">
        <v>386</v>
      </c>
      <c r="I1721" s="963" t="s">
        <v>491</v>
      </c>
      <c r="J1721" s="963" t="s">
        <v>447</v>
      </c>
      <c r="K1721" s="963" t="s">
        <v>451</v>
      </c>
      <c r="L1721" s="943" t="s">
        <v>118</v>
      </c>
      <c r="M1721" s="963" t="s">
        <v>116</v>
      </c>
      <c r="N1721" s="677">
        <f t="shared" ca="1" si="292"/>
        <v>-124945.7495349925</v>
      </c>
      <c r="O1721" s="677">
        <f t="shared" ca="1" si="293"/>
        <v>-63470.491377707629</v>
      </c>
      <c r="P1721" s="677">
        <f t="shared" ca="1" si="293"/>
        <v>-13052.73782383373</v>
      </c>
      <c r="Q1721" s="677">
        <f t="shared" ca="1" si="293"/>
        <v>-20095.770744308902</v>
      </c>
      <c r="R1721" s="677">
        <f t="shared" ca="1" si="293"/>
        <v>-11184.85188992047</v>
      </c>
      <c r="S1721" s="677">
        <f t="shared" ca="1" si="293"/>
        <v>-3887.0681722567156</v>
      </c>
      <c r="T1721" s="677">
        <f t="shared" ca="1" si="293"/>
        <v>0</v>
      </c>
      <c r="U1721" s="677">
        <f t="shared" ca="1" si="293"/>
        <v>-272.76182968365566</v>
      </c>
      <c r="V1721" s="677">
        <f t="shared" ca="1" si="293"/>
        <v>-8178.4653986670201</v>
      </c>
      <c r="W1721" s="677">
        <f t="shared" ca="1" si="294"/>
        <v>-734.49106755311391</v>
      </c>
      <c r="X1721" s="677">
        <f t="shared" ca="1" si="293"/>
        <v>-1226.2111101040689</v>
      </c>
      <c r="Y1721" s="677">
        <f t="shared" ca="1" si="293"/>
        <v>-2842.9001209572107</v>
      </c>
      <c r="Z1721" s="677">
        <f t="shared" ca="1" si="293"/>
        <v>0</v>
      </c>
      <c r="AA1721" t="str">
        <f t="shared" si="288"/>
        <v>ASR_COMP</v>
      </c>
      <c r="AB1721" s="957">
        <f t="shared" si="289"/>
        <v>44682</v>
      </c>
      <c r="AC1721" t="str">
        <f t="shared" si="290"/>
        <v>Unaudited</v>
      </c>
    </row>
    <row r="1722" spans="1:29" x14ac:dyDescent="0.25">
      <c r="A1722" t="s">
        <v>423</v>
      </c>
      <c r="B1722" t="s">
        <v>1388</v>
      </c>
      <c r="C1722" t="s">
        <v>1389</v>
      </c>
      <c r="D1722">
        <v>1900</v>
      </c>
      <c r="E1722" s="957">
        <v>1</v>
      </c>
      <c r="F1722" t="s">
        <v>444</v>
      </c>
      <c r="G1722" s="957">
        <v>366</v>
      </c>
      <c r="H1722" t="s">
        <v>386</v>
      </c>
      <c r="I1722" s="937" t="s">
        <v>491</v>
      </c>
      <c r="J1722" s="937" t="s">
        <v>447</v>
      </c>
      <c r="K1722" s="937" t="s">
        <v>451</v>
      </c>
      <c r="L1722" s="937" t="s">
        <v>119</v>
      </c>
      <c r="M1722" s="962" t="s">
        <v>161</v>
      </c>
      <c r="N1722" s="677">
        <f t="shared" ca="1" si="292"/>
        <v>0</v>
      </c>
      <c r="O1722" s="677">
        <f t="shared" ca="1" si="293"/>
        <v>0</v>
      </c>
      <c r="P1722" s="677">
        <f t="shared" ca="1" si="293"/>
        <v>0</v>
      </c>
      <c r="Q1722" s="677">
        <f t="shared" ca="1" si="293"/>
        <v>0</v>
      </c>
      <c r="R1722" s="677">
        <f t="shared" ca="1" si="293"/>
        <v>0</v>
      </c>
      <c r="S1722" s="677">
        <f t="shared" ca="1" si="293"/>
        <v>0</v>
      </c>
      <c r="T1722" s="677">
        <f t="shared" ca="1" si="293"/>
        <v>0</v>
      </c>
      <c r="U1722" s="677">
        <f t="shared" ca="1" si="293"/>
        <v>0</v>
      </c>
      <c r="V1722" s="677">
        <f t="shared" ca="1" si="293"/>
        <v>0</v>
      </c>
      <c r="W1722" s="677">
        <f t="shared" ca="1" si="294"/>
        <v>0</v>
      </c>
      <c r="X1722" s="677">
        <f t="shared" ca="1" si="293"/>
        <v>0</v>
      </c>
      <c r="Y1722" s="677">
        <f t="shared" ca="1" si="293"/>
        <v>0</v>
      </c>
      <c r="Z1722" s="677">
        <f t="shared" ca="1" si="293"/>
        <v>0</v>
      </c>
      <c r="AA1722" t="str">
        <f t="shared" si="288"/>
        <v>ASR_COMP</v>
      </c>
      <c r="AB1722" s="957">
        <f t="shared" si="289"/>
        <v>44682</v>
      </c>
      <c r="AC1722" t="str">
        <f t="shared" si="290"/>
        <v>Unaudited</v>
      </c>
    </row>
    <row r="1723" spans="1:29" x14ac:dyDescent="0.25">
      <c r="A1723" t="s">
        <v>423</v>
      </c>
      <c r="B1723" t="s">
        <v>1388</v>
      </c>
      <c r="C1723" t="s">
        <v>1389</v>
      </c>
      <c r="D1723">
        <v>1900</v>
      </c>
      <c r="E1723" s="957">
        <v>1</v>
      </c>
      <c r="F1723" t="s">
        <v>444</v>
      </c>
      <c r="G1723" s="957">
        <v>366</v>
      </c>
      <c r="H1723" t="s">
        <v>386</v>
      </c>
      <c r="I1723" s="937" t="s">
        <v>491</v>
      </c>
      <c r="J1723" s="937" t="s">
        <v>447</v>
      </c>
      <c r="K1723" s="937" t="s">
        <v>451</v>
      </c>
      <c r="L1723" s="937" t="s">
        <v>162</v>
      </c>
      <c r="M1723" s="962" t="s">
        <v>23</v>
      </c>
      <c r="N1723" s="677">
        <f t="shared" ca="1" si="292"/>
        <v>0</v>
      </c>
      <c r="O1723" s="677">
        <f t="shared" ca="1" si="293"/>
        <v>0</v>
      </c>
      <c r="P1723" s="677">
        <f t="shared" ca="1" si="293"/>
        <v>0</v>
      </c>
      <c r="Q1723" s="677">
        <f t="shared" ca="1" si="293"/>
        <v>0</v>
      </c>
      <c r="R1723" s="677">
        <f t="shared" ca="1" si="293"/>
        <v>0</v>
      </c>
      <c r="S1723" s="677">
        <f t="shared" ca="1" si="293"/>
        <v>0</v>
      </c>
      <c r="T1723" s="677">
        <f t="shared" ca="1" si="293"/>
        <v>0</v>
      </c>
      <c r="U1723" s="677">
        <f t="shared" ca="1" si="293"/>
        <v>0</v>
      </c>
      <c r="V1723" s="677">
        <f t="shared" ca="1" si="293"/>
        <v>0</v>
      </c>
      <c r="W1723" s="677">
        <f t="shared" ca="1" si="294"/>
        <v>0</v>
      </c>
      <c r="X1723" s="677">
        <f t="shared" ca="1" si="293"/>
        <v>0</v>
      </c>
      <c r="Y1723" s="677">
        <f t="shared" ca="1" si="293"/>
        <v>0</v>
      </c>
      <c r="Z1723" s="677">
        <f t="shared" ca="1" si="293"/>
        <v>0</v>
      </c>
      <c r="AA1723" t="str">
        <f t="shared" si="288"/>
        <v>ASR_COMP</v>
      </c>
      <c r="AB1723" s="957">
        <f t="shared" si="289"/>
        <v>44682</v>
      </c>
      <c r="AC1723" t="str">
        <f t="shared" si="290"/>
        <v>Unaudited</v>
      </c>
    </row>
    <row r="1724" spans="1:29" x14ac:dyDescent="0.25">
      <c r="A1724" t="s">
        <v>423</v>
      </c>
      <c r="B1724" t="s">
        <v>1388</v>
      </c>
      <c r="C1724" t="s">
        <v>1389</v>
      </c>
      <c r="D1724">
        <v>1900</v>
      </c>
      <c r="E1724" s="957">
        <v>1</v>
      </c>
      <c r="F1724" t="s">
        <v>444</v>
      </c>
      <c r="G1724" s="957">
        <v>366</v>
      </c>
      <c r="H1724" t="s">
        <v>386</v>
      </c>
      <c r="I1724" s="937" t="s">
        <v>491</v>
      </c>
      <c r="J1724" s="937" t="s">
        <v>447</v>
      </c>
      <c r="K1724" s="937" t="s">
        <v>451</v>
      </c>
      <c r="L1724" s="937" t="s">
        <v>445</v>
      </c>
      <c r="M1724" s="962" t="s">
        <v>459</v>
      </c>
      <c r="N1724" s="677">
        <f t="shared" ca="1" si="292"/>
        <v>0</v>
      </c>
      <c r="O1724" s="677">
        <f t="shared" ca="1" si="293"/>
        <v>0</v>
      </c>
      <c r="P1724" s="677">
        <f t="shared" ca="1" si="293"/>
        <v>0</v>
      </c>
      <c r="Q1724" s="677">
        <f t="shared" ca="1" si="293"/>
        <v>0</v>
      </c>
      <c r="R1724" s="677">
        <f t="shared" ca="1" si="293"/>
        <v>0</v>
      </c>
      <c r="S1724" s="677">
        <f t="shared" ca="1" si="293"/>
        <v>0</v>
      </c>
      <c r="T1724" s="677">
        <f t="shared" ca="1" si="293"/>
        <v>0</v>
      </c>
      <c r="U1724" s="677">
        <f t="shared" ca="1" si="293"/>
        <v>0</v>
      </c>
      <c r="V1724" s="677">
        <f t="shared" ca="1" si="293"/>
        <v>0</v>
      </c>
      <c r="W1724" s="677">
        <f t="shared" ca="1" si="294"/>
        <v>0</v>
      </c>
      <c r="X1724" s="677">
        <f t="shared" ca="1" si="293"/>
        <v>0</v>
      </c>
      <c r="Y1724" s="677">
        <f t="shared" ca="1" si="293"/>
        <v>0</v>
      </c>
      <c r="Z1724" s="677">
        <f t="shared" ca="1" si="293"/>
        <v>0</v>
      </c>
      <c r="AA1724" t="str">
        <f t="shared" si="288"/>
        <v>ASR_COMP</v>
      </c>
      <c r="AB1724" s="957">
        <f t="shared" si="289"/>
        <v>44682</v>
      </c>
      <c r="AC1724" t="str">
        <f t="shared" si="290"/>
        <v>Unaudited</v>
      </c>
    </row>
    <row r="1725" spans="1:29" ht="30" x14ac:dyDescent="0.25">
      <c r="A1725" t="s">
        <v>423</v>
      </c>
      <c r="B1725" t="s">
        <v>1388</v>
      </c>
      <c r="C1725" t="s">
        <v>1389</v>
      </c>
      <c r="D1725">
        <v>1900</v>
      </c>
      <c r="E1725" s="957">
        <v>1</v>
      </c>
      <c r="F1725" t="s">
        <v>444</v>
      </c>
      <c r="G1725" s="957">
        <v>366</v>
      </c>
      <c r="H1725" t="s">
        <v>386</v>
      </c>
      <c r="I1725" s="937" t="s">
        <v>491</v>
      </c>
      <c r="J1725" s="937" t="s">
        <v>447</v>
      </c>
      <c r="K1725" s="937" t="s">
        <v>452</v>
      </c>
      <c r="L1725" s="945">
        <v>9.1</v>
      </c>
      <c r="M1725" s="960" t="s">
        <v>188</v>
      </c>
      <c r="N1725" s="677">
        <f t="shared" ca="1" si="292"/>
        <v>3408641.712969752</v>
      </c>
      <c r="O1725" s="677">
        <f t="shared" ca="1" si="293"/>
        <v>106697.82505896465</v>
      </c>
      <c r="P1725" s="677">
        <f t="shared" ca="1" si="293"/>
        <v>28160.24327770821</v>
      </c>
      <c r="Q1725" s="677">
        <f t="shared" ca="1" si="293"/>
        <v>304476.78381026955</v>
      </c>
      <c r="R1725" s="677">
        <f t="shared" ca="1" si="293"/>
        <v>49147.102026278073</v>
      </c>
      <c r="S1725" s="677">
        <f t="shared" ca="1" si="293"/>
        <v>112957.56997150363</v>
      </c>
      <c r="T1725" s="677">
        <f t="shared" ca="1" si="293"/>
        <v>60</v>
      </c>
      <c r="U1725" s="677">
        <f t="shared" ca="1" si="293"/>
        <v>10.492008559578656</v>
      </c>
      <c r="V1725" s="677">
        <f t="shared" ca="1" si="293"/>
        <v>1030.214683221235</v>
      </c>
      <c r="W1725" s="677">
        <f t="shared" ca="1" si="294"/>
        <v>2806101.482133247</v>
      </c>
      <c r="X1725" s="677">
        <f t="shared" ca="1" si="293"/>
        <v>0</v>
      </c>
      <c r="Y1725" s="677">
        <f t="shared" ca="1" si="293"/>
        <v>0</v>
      </c>
      <c r="Z1725" s="677">
        <f t="shared" ca="1" si="293"/>
        <v>0</v>
      </c>
      <c r="AA1725" t="str">
        <f t="shared" si="288"/>
        <v>ASR_COMP</v>
      </c>
      <c r="AB1725" s="957">
        <f t="shared" si="289"/>
        <v>44682</v>
      </c>
      <c r="AC1725" t="str">
        <f t="shared" si="290"/>
        <v>Unaudited</v>
      </c>
    </row>
    <row r="1726" spans="1:29" x14ac:dyDescent="0.25">
      <c r="A1726" t="s">
        <v>423</v>
      </c>
      <c r="B1726" t="s">
        <v>1388</v>
      </c>
      <c r="C1726" t="s">
        <v>1389</v>
      </c>
      <c r="D1726">
        <v>1900</v>
      </c>
      <c r="E1726" s="957">
        <v>1</v>
      </c>
      <c r="F1726" t="s">
        <v>444</v>
      </c>
      <c r="G1726" s="957">
        <v>366</v>
      </c>
      <c r="H1726" t="s">
        <v>386</v>
      </c>
      <c r="I1726" s="962" t="s">
        <v>491</v>
      </c>
      <c r="J1726" s="962" t="s">
        <v>447</v>
      </c>
      <c r="K1726" s="962" t="s">
        <v>452</v>
      </c>
      <c r="L1726" s="937" t="s">
        <v>109</v>
      </c>
      <c r="M1726" s="962" t="s">
        <v>189</v>
      </c>
      <c r="N1726" s="677">
        <f t="shared" ca="1" si="292"/>
        <v>694517.7924502237</v>
      </c>
      <c r="O1726" s="677">
        <f t="shared" ca="1" si="293"/>
        <v>39552.570616549725</v>
      </c>
      <c r="P1726" s="677">
        <f t="shared" ca="1" si="293"/>
        <v>214.66835251976818</v>
      </c>
      <c r="Q1726" s="677">
        <f t="shared" ca="1" si="293"/>
        <v>360550.50012355542</v>
      </c>
      <c r="R1726" s="677">
        <f t="shared" ca="1" si="293"/>
        <v>93676.377228007696</v>
      </c>
      <c r="S1726" s="677">
        <f t="shared" ca="1" si="293"/>
        <v>165058.66877619014</v>
      </c>
      <c r="T1726" s="677">
        <f t="shared" ca="1" si="293"/>
        <v>0</v>
      </c>
      <c r="U1726" s="677">
        <f t="shared" ca="1" si="293"/>
        <v>2.3381999960246742</v>
      </c>
      <c r="V1726" s="677">
        <f t="shared" ca="1" si="293"/>
        <v>21984.624161653268</v>
      </c>
      <c r="W1726" s="677">
        <f t="shared" ca="1" si="294"/>
        <v>13478.044991751687</v>
      </c>
      <c r="X1726" s="677">
        <f t="shared" ca="1" si="293"/>
        <v>0</v>
      </c>
      <c r="Y1726" s="677">
        <f t="shared" ca="1" si="293"/>
        <v>0</v>
      </c>
      <c r="Z1726" s="677">
        <f t="shared" ca="1" si="293"/>
        <v>0</v>
      </c>
      <c r="AA1726" t="str">
        <f t="shared" si="288"/>
        <v>ASR_COMP</v>
      </c>
      <c r="AB1726" s="957">
        <f t="shared" si="289"/>
        <v>44682</v>
      </c>
      <c r="AC1726" t="str">
        <f t="shared" si="290"/>
        <v>Unaudited</v>
      </c>
    </row>
    <row r="1727" spans="1:29" x14ac:dyDescent="0.25">
      <c r="A1727" t="s">
        <v>423</v>
      </c>
      <c r="B1727" t="s">
        <v>1388</v>
      </c>
      <c r="C1727" t="s">
        <v>1389</v>
      </c>
      <c r="D1727">
        <v>1900</v>
      </c>
      <c r="E1727" s="957">
        <v>1</v>
      </c>
      <c r="F1727" t="s">
        <v>444</v>
      </c>
      <c r="G1727" s="957">
        <v>366</v>
      </c>
      <c r="H1727" t="s">
        <v>386</v>
      </c>
      <c r="I1727" s="937" t="s">
        <v>491</v>
      </c>
      <c r="J1727" s="937" t="s">
        <v>447</v>
      </c>
      <c r="K1727" s="937" t="s">
        <v>452</v>
      </c>
      <c r="L1727" s="937" t="s">
        <v>1324</v>
      </c>
      <c r="M1727" s="962" t="s">
        <v>1325</v>
      </c>
      <c r="N1727" s="677">
        <f t="shared" ca="1" si="292"/>
        <v>373257.72385265632</v>
      </c>
      <c r="O1727" s="677">
        <f t="shared" ca="1" si="293"/>
        <v>18800.318103958121</v>
      </c>
      <c r="P1727" s="677">
        <f t="shared" ca="1" si="293"/>
        <v>11403.149397753446</v>
      </c>
      <c r="Q1727" s="677">
        <f t="shared" ca="1" si="293"/>
        <v>72835.169017127468</v>
      </c>
      <c r="R1727" s="677">
        <f t="shared" ca="1" si="293"/>
        <v>9807.6555830548077</v>
      </c>
      <c r="S1727" s="677">
        <f t="shared" ca="1" si="293"/>
        <v>258498.32597093616</v>
      </c>
      <c r="T1727" s="677">
        <f t="shared" ca="1" si="293"/>
        <v>0</v>
      </c>
      <c r="U1727" s="677">
        <f t="shared" ca="1" si="293"/>
        <v>2.4724026746135168</v>
      </c>
      <c r="V1727" s="677">
        <f t="shared" ca="1" si="293"/>
        <v>1673.633995566051</v>
      </c>
      <c r="W1727" s="677">
        <f t="shared" ca="1" si="294"/>
        <v>236.99938158562179</v>
      </c>
      <c r="X1727" s="677">
        <f t="shared" ca="1" si="293"/>
        <v>0</v>
      </c>
      <c r="Y1727" s="677">
        <f t="shared" ca="1" si="293"/>
        <v>0</v>
      </c>
      <c r="Z1727" s="677">
        <f t="shared" ca="1" si="293"/>
        <v>0</v>
      </c>
      <c r="AA1727" t="str">
        <f t="shared" si="288"/>
        <v>ASR_COMP</v>
      </c>
      <c r="AB1727" s="957">
        <f t="shared" si="289"/>
        <v>44682</v>
      </c>
      <c r="AC1727" t="str">
        <f t="shared" si="290"/>
        <v>Unaudited</v>
      </c>
    </row>
    <row r="1728" spans="1:29" x14ac:dyDescent="0.25">
      <c r="A1728" t="s">
        <v>423</v>
      </c>
      <c r="B1728" t="s">
        <v>1388</v>
      </c>
      <c r="C1728" t="s">
        <v>1389</v>
      </c>
      <c r="D1728">
        <v>1900</v>
      </c>
      <c r="E1728" s="957">
        <v>1</v>
      </c>
      <c r="F1728" t="s">
        <v>444</v>
      </c>
      <c r="G1728" s="957">
        <v>366</v>
      </c>
      <c r="H1728" t="s">
        <v>386</v>
      </c>
      <c r="I1728" s="937" t="s">
        <v>491</v>
      </c>
      <c r="J1728" s="937" t="s">
        <v>447</v>
      </c>
      <c r="K1728" s="937" t="s">
        <v>452</v>
      </c>
      <c r="L1728" s="937" t="s">
        <v>110</v>
      </c>
      <c r="M1728" s="962" t="s">
        <v>190</v>
      </c>
      <c r="N1728" s="677">
        <f t="shared" ca="1" si="292"/>
        <v>1863231.7697094544</v>
      </c>
      <c r="O1728" s="677">
        <f t="shared" ca="1" si="293"/>
        <v>586622.86102242488</v>
      </c>
      <c r="P1728" s="677">
        <f t="shared" ca="1" si="293"/>
        <v>52826.977712973785</v>
      </c>
      <c r="Q1728" s="677">
        <f t="shared" ca="1" si="293"/>
        <v>655621.18719364237</v>
      </c>
      <c r="R1728" s="677">
        <f t="shared" ca="1" si="293"/>
        <v>164493.90248489068</v>
      </c>
      <c r="S1728" s="677">
        <f t="shared" ca="1" si="293"/>
        <v>34440.922775662046</v>
      </c>
      <c r="T1728" s="677">
        <f t="shared" ca="1" si="293"/>
        <v>92052.24</v>
      </c>
      <c r="U1728" s="677">
        <f t="shared" ca="1" si="293"/>
        <v>159.81891311884704</v>
      </c>
      <c r="V1728" s="677">
        <f t="shared" ca="1" si="293"/>
        <v>19372.655333483122</v>
      </c>
      <c r="W1728" s="677">
        <f t="shared" ca="1" si="294"/>
        <v>257641.20427325845</v>
      </c>
      <c r="X1728" s="677">
        <f t="shared" ca="1" si="293"/>
        <v>0</v>
      </c>
      <c r="Y1728" s="677">
        <f t="shared" ca="1" si="293"/>
        <v>0</v>
      </c>
      <c r="Z1728" s="677">
        <f t="shared" ca="1" si="293"/>
        <v>0</v>
      </c>
      <c r="AA1728" t="str">
        <f t="shared" si="288"/>
        <v>ASR_COMP</v>
      </c>
      <c r="AB1728" s="957">
        <f t="shared" si="289"/>
        <v>44682</v>
      </c>
      <c r="AC1728" t="str">
        <f t="shared" si="290"/>
        <v>Unaudited</v>
      </c>
    </row>
    <row r="1729" spans="1:29" x14ac:dyDescent="0.25">
      <c r="A1729" t="s">
        <v>423</v>
      </c>
      <c r="B1729" t="s">
        <v>1388</v>
      </c>
      <c r="C1729" t="s">
        <v>1389</v>
      </c>
      <c r="D1729">
        <v>1900</v>
      </c>
      <c r="E1729" s="957">
        <v>1</v>
      </c>
      <c r="F1729" t="s">
        <v>444</v>
      </c>
      <c r="G1729" s="957">
        <v>366</v>
      </c>
      <c r="H1729" t="s">
        <v>386</v>
      </c>
      <c r="I1729" s="937" t="s">
        <v>491</v>
      </c>
      <c r="J1729" s="937" t="s">
        <v>447</v>
      </c>
      <c r="K1729" s="937" t="s">
        <v>452</v>
      </c>
      <c r="L1729" s="937" t="s">
        <v>111</v>
      </c>
      <c r="M1729" s="962" t="s">
        <v>163</v>
      </c>
      <c r="N1729" s="677">
        <f t="shared" ca="1" si="292"/>
        <v>6804090.1440339796</v>
      </c>
      <c r="O1729" s="677">
        <f t="shared" ca="1" si="293"/>
        <v>3083481.5007310756</v>
      </c>
      <c r="P1729" s="677">
        <f t="shared" ca="1" si="293"/>
        <v>372687.56375512853</v>
      </c>
      <c r="Q1729" s="677">
        <f t="shared" ca="1" si="293"/>
        <v>1022465.7915077729</v>
      </c>
      <c r="R1729" s="677">
        <f t="shared" ca="1" si="293"/>
        <v>311138.25703440851</v>
      </c>
      <c r="S1729" s="677">
        <f t="shared" ca="1" si="293"/>
        <v>555599.27853685967</v>
      </c>
      <c r="T1729" s="677">
        <f t="shared" ca="1" si="293"/>
        <v>45978.413928649425</v>
      </c>
      <c r="U1729" s="677">
        <f t="shared" ca="1" si="293"/>
        <v>13048.407451839454</v>
      </c>
      <c r="V1729" s="677">
        <f t="shared" ca="1" si="293"/>
        <v>99862.896574994505</v>
      </c>
      <c r="W1729" s="677">
        <f t="shared" ca="1" si="294"/>
        <v>30354.686067949962</v>
      </c>
      <c r="X1729" s="677">
        <f t="shared" ca="1" si="293"/>
        <v>845000.70341459836</v>
      </c>
      <c r="Y1729" s="677">
        <f t="shared" ca="1" si="293"/>
        <v>424472.64503070241</v>
      </c>
      <c r="Z1729" s="677">
        <f t="shared" ca="1" si="293"/>
        <v>0</v>
      </c>
      <c r="AA1729" t="str">
        <f t="shared" si="288"/>
        <v>ASR_COMP</v>
      </c>
      <c r="AB1729" s="957">
        <f t="shared" si="289"/>
        <v>44682</v>
      </c>
      <c r="AC1729" t="str">
        <f t="shared" si="290"/>
        <v>Unaudited</v>
      </c>
    </row>
    <row r="1730" spans="1:29" x14ac:dyDescent="0.25">
      <c r="A1730" t="s">
        <v>423</v>
      </c>
      <c r="B1730" t="s">
        <v>1388</v>
      </c>
      <c r="C1730" t="s">
        <v>1389</v>
      </c>
      <c r="D1730">
        <v>1900</v>
      </c>
      <c r="E1730" s="957">
        <v>1</v>
      </c>
      <c r="F1730" t="s">
        <v>444</v>
      </c>
      <c r="G1730" s="957">
        <v>366</v>
      </c>
      <c r="H1730" t="s">
        <v>386</v>
      </c>
      <c r="I1730" s="937" t="s">
        <v>491</v>
      </c>
      <c r="J1730" s="937" t="s">
        <v>447</v>
      </c>
      <c r="K1730" s="937" t="s">
        <v>452</v>
      </c>
      <c r="L1730" s="945" t="s">
        <v>112</v>
      </c>
      <c r="M1730" s="960" t="s">
        <v>137</v>
      </c>
      <c r="N1730" s="677">
        <f t="shared" ca="1" si="292"/>
        <v>0</v>
      </c>
      <c r="O1730" s="677">
        <f t="shared" ca="1" si="293"/>
        <v>0</v>
      </c>
      <c r="P1730" s="677">
        <f t="shared" ca="1" si="293"/>
        <v>0</v>
      </c>
      <c r="Q1730" s="677">
        <f t="shared" ca="1" si="293"/>
        <v>0</v>
      </c>
      <c r="R1730" s="677">
        <f t="shared" ca="1" si="293"/>
        <v>0</v>
      </c>
      <c r="S1730" s="677">
        <f t="shared" ca="1" si="293"/>
        <v>0</v>
      </c>
      <c r="T1730" s="677">
        <f t="shared" ca="1" si="293"/>
        <v>0</v>
      </c>
      <c r="U1730" s="677">
        <f t="shared" ca="1" si="293"/>
        <v>0</v>
      </c>
      <c r="V1730" s="677">
        <f t="shared" ca="1" si="293"/>
        <v>0</v>
      </c>
      <c r="W1730" s="677">
        <f t="shared" ca="1" si="294"/>
        <v>0</v>
      </c>
      <c r="X1730" s="677">
        <f t="shared" ca="1" si="293"/>
        <v>0</v>
      </c>
      <c r="Y1730" s="677">
        <f t="shared" ca="1" si="293"/>
        <v>0</v>
      </c>
      <c r="Z1730" s="677">
        <f t="shared" ca="1" si="293"/>
        <v>0</v>
      </c>
      <c r="AA1730" t="str">
        <f t="shared" ref="AA1730:AA1793" si="295">file_name</f>
        <v>ASR_COMP</v>
      </c>
      <c r="AB1730" s="957">
        <f t="shared" ref="AB1730:AB1793" si="296">file_date</f>
        <v>44682</v>
      </c>
      <c r="AC1730" t="str">
        <f t="shared" ref="AC1730:AC1793" si="297">status</f>
        <v>Unaudited</v>
      </c>
    </row>
    <row r="1731" spans="1:29" x14ac:dyDescent="0.25">
      <c r="A1731" t="s">
        <v>423</v>
      </c>
      <c r="B1731" t="s">
        <v>1388</v>
      </c>
      <c r="C1731" t="s">
        <v>1389</v>
      </c>
      <c r="D1731">
        <v>1900</v>
      </c>
      <c r="E1731" s="957">
        <v>1</v>
      </c>
      <c r="F1731" t="s">
        <v>444</v>
      </c>
      <c r="G1731" s="957">
        <v>366</v>
      </c>
      <c r="H1731" t="s">
        <v>386</v>
      </c>
      <c r="I1731" s="962" t="s">
        <v>491</v>
      </c>
      <c r="J1731" s="962" t="s">
        <v>447</v>
      </c>
      <c r="K1731" s="962" t="s">
        <v>452</v>
      </c>
      <c r="L1731" s="937" t="s">
        <v>113</v>
      </c>
      <c r="M1731" s="962" t="s">
        <v>165</v>
      </c>
      <c r="N1731" s="677">
        <f t="shared" ca="1" si="292"/>
        <v>5166022.1794812903</v>
      </c>
      <c r="O1731" s="677">
        <f t="shared" ca="1" si="293"/>
        <v>2574175.2635880788</v>
      </c>
      <c r="P1731" s="677">
        <f t="shared" ca="1" si="293"/>
        <v>258526.76560189074</v>
      </c>
      <c r="Q1731" s="677">
        <f t="shared" ca="1" si="293"/>
        <v>896896.853678777</v>
      </c>
      <c r="R1731" s="677">
        <f t="shared" ca="1" si="293"/>
        <v>237012.73615352609</v>
      </c>
      <c r="S1731" s="677">
        <f t="shared" ca="1" si="293"/>
        <v>98096.119677037059</v>
      </c>
      <c r="T1731" s="677">
        <f t="shared" ca="1" si="293"/>
        <v>0</v>
      </c>
      <c r="U1731" s="677">
        <f t="shared" ca="1" si="293"/>
        <v>1426.6518889589638</v>
      </c>
      <c r="V1731" s="677">
        <f t="shared" ca="1" si="293"/>
        <v>56559.028360889642</v>
      </c>
      <c r="W1731" s="677">
        <f t="shared" ca="1" si="294"/>
        <v>839541.28078648762</v>
      </c>
      <c r="X1731" s="677">
        <f t="shared" ca="1" si="293"/>
        <v>55538.190461325648</v>
      </c>
      <c r="Y1731" s="677">
        <f t="shared" ca="1" si="293"/>
        <v>148249.28928431863</v>
      </c>
      <c r="Z1731" s="677">
        <f t="shared" ca="1" si="293"/>
        <v>0</v>
      </c>
      <c r="AA1731" t="str">
        <f t="shared" si="295"/>
        <v>ASR_COMP</v>
      </c>
      <c r="AB1731" s="957">
        <f t="shared" si="296"/>
        <v>44682</v>
      </c>
      <c r="AC1731" t="str">
        <f t="shared" si="297"/>
        <v>Unaudited</v>
      </c>
    </row>
    <row r="1732" spans="1:29" x14ac:dyDescent="0.25">
      <c r="A1732" t="s">
        <v>423</v>
      </c>
      <c r="B1732" t="s">
        <v>1388</v>
      </c>
      <c r="C1732" t="s">
        <v>1389</v>
      </c>
      <c r="D1732">
        <v>1900</v>
      </c>
      <c r="E1732" s="957">
        <v>1</v>
      </c>
      <c r="F1732" t="s">
        <v>444</v>
      </c>
      <c r="G1732" s="957">
        <v>366</v>
      </c>
      <c r="H1732" t="s">
        <v>386</v>
      </c>
      <c r="I1732" s="937" t="s">
        <v>491</v>
      </c>
      <c r="J1732" s="937" t="s">
        <v>447</v>
      </c>
      <c r="K1732" s="937" t="s">
        <v>452</v>
      </c>
      <c r="L1732" s="937" t="s">
        <v>114</v>
      </c>
      <c r="M1732" s="962" t="s">
        <v>466</v>
      </c>
      <c r="N1732" s="677">
        <f t="shared" ca="1" si="292"/>
        <v>0</v>
      </c>
      <c r="O1732" s="677">
        <f t="shared" ca="1" si="293"/>
        <v>0</v>
      </c>
      <c r="P1732" s="677">
        <f t="shared" ca="1" si="293"/>
        <v>0</v>
      </c>
      <c r="Q1732" s="677">
        <f t="shared" ca="1" si="293"/>
        <v>0</v>
      </c>
      <c r="R1732" s="677">
        <f t="shared" ca="1" si="293"/>
        <v>0</v>
      </c>
      <c r="S1732" s="677">
        <f t="shared" ca="1" si="293"/>
        <v>0</v>
      </c>
      <c r="T1732" s="677">
        <f t="shared" ca="1" si="293"/>
        <v>0</v>
      </c>
      <c r="U1732" s="677">
        <f t="shared" ca="1" si="293"/>
        <v>0</v>
      </c>
      <c r="V1732" s="677">
        <f t="shared" ca="1" si="293"/>
        <v>0</v>
      </c>
      <c r="W1732" s="677">
        <f t="shared" ca="1" si="294"/>
        <v>0</v>
      </c>
      <c r="X1732" s="677">
        <f t="shared" ca="1" si="293"/>
        <v>0</v>
      </c>
      <c r="Y1732" s="677">
        <f t="shared" ca="1" si="293"/>
        <v>0</v>
      </c>
      <c r="Z1732" s="677">
        <f t="shared" ca="1" si="293"/>
        <v>0</v>
      </c>
      <c r="AA1732" t="str">
        <f t="shared" si="295"/>
        <v>ASR_COMP</v>
      </c>
      <c r="AB1732" s="957">
        <f t="shared" si="296"/>
        <v>44682</v>
      </c>
      <c r="AC1732" t="str">
        <f t="shared" si="297"/>
        <v>Unaudited</v>
      </c>
    </row>
    <row r="1733" spans="1:29" x14ac:dyDescent="0.25">
      <c r="A1733" t="s">
        <v>423</v>
      </c>
      <c r="B1733" t="s">
        <v>1388</v>
      </c>
      <c r="C1733" t="s">
        <v>1389</v>
      </c>
      <c r="D1733">
        <v>1900</v>
      </c>
      <c r="E1733" s="957">
        <v>1</v>
      </c>
      <c r="F1733" t="s">
        <v>444</v>
      </c>
      <c r="G1733" s="957">
        <v>366</v>
      </c>
      <c r="H1733" t="s">
        <v>386</v>
      </c>
      <c r="I1733" s="937" t="s">
        <v>491</v>
      </c>
      <c r="J1733" s="937" t="s">
        <v>447</v>
      </c>
      <c r="K1733" s="937" t="s">
        <v>6</v>
      </c>
      <c r="L1733" s="937" t="s">
        <v>120</v>
      </c>
      <c r="M1733" s="962" t="s">
        <v>191</v>
      </c>
      <c r="N1733" s="677">
        <f t="shared" ca="1" si="292"/>
        <v>1547063.9938087631</v>
      </c>
      <c r="O1733" s="677">
        <f t="shared" ca="1" si="293"/>
        <v>1014751.9868190007</v>
      </c>
      <c r="P1733" s="677">
        <f t="shared" ca="1" si="293"/>
        <v>197256.43861381087</v>
      </c>
      <c r="Q1733" s="677">
        <f t="shared" ca="1" si="293"/>
        <v>127651.80221915341</v>
      </c>
      <c r="R1733" s="677">
        <f t="shared" ca="1" si="293"/>
        <v>80281.906655618091</v>
      </c>
      <c r="S1733" s="677">
        <f t="shared" ca="1" si="293"/>
        <v>49982.206196479434</v>
      </c>
      <c r="T1733" s="677">
        <f t="shared" ca="1" si="293"/>
        <v>0</v>
      </c>
      <c r="U1733" s="677">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1632.9423938439959</v>
      </c>
      <c r="V1733" s="677">
        <f t="shared" ca="1" si="298"/>
        <v>22858.478669916942</v>
      </c>
      <c r="W1733" s="677">
        <f t="shared" ca="1" si="294"/>
        <v>8039.8970017252013</v>
      </c>
      <c r="X1733" s="677">
        <f t="shared" ca="1" si="298"/>
        <v>21566.545799213996</v>
      </c>
      <c r="Y1733" s="677">
        <f t="shared" ca="1" si="298"/>
        <v>23041.789440000597</v>
      </c>
      <c r="Z1733" s="677">
        <f t="shared" ca="1" si="298"/>
        <v>0</v>
      </c>
      <c r="AA1733" t="str">
        <f t="shared" si="295"/>
        <v>ASR_COMP</v>
      </c>
      <c r="AB1733" s="957">
        <f t="shared" si="296"/>
        <v>44682</v>
      </c>
      <c r="AC1733" t="str">
        <f t="shared" si="297"/>
        <v>Unaudited</v>
      </c>
    </row>
    <row r="1734" spans="1:29" x14ac:dyDescent="0.25">
      <c r="A1734" t="s">
        <v>423</v>
      </c>
      <c r="B1734" t="s">
        <v>1388</v>
      </c>
      <c r="C1734" t="s">
        <v>1389</v>
      </c>
      <c r="D1734">
        <v>1900</v>
      </c>
      <c r="E1734" s="957">
        <v>1</v>
      </c>
      <c r="F1734" t="s">
        <v>444</v>
      </c>
      <c r="G1734" s="957">
        <v>366</v>
      </c>
      <c r="H1734" t="s">
        <v>386</v>
      </c>
      <c r="I1734" s="937" t="s">
        <v>491</v>
      </c>
      <c r="J1734" s="937" t="s">
        <v>447</v>
      </c>
      <c r="K1734" s="937" t="s">
        <v>6</v>
      </c>
      <c r="L1734" s="937" t="s">
        <v>45</v>
      </c>
      <c r="M1734" s="962" t="s">
        <v>166</v>
      </c>
      <c r="N1734" s="677">
        <f t="shared" ca="1" si="292"/>
        <v>1271360.152023115</v>
      </c>
      <c r="O1734" s="677">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1111262.4985862826</v>
      </c>
      <c r="P1734" s="677">
        <f t="shared" ca="1" si="299"/>
        <v>47404.935460941517</v>
      </c>
      <c r="Q1734" s="677">
        <f t="shared" ca="1" si="299"/>
        <v>51836.23637178653</v>
      </c>
      <c r="R1734" s="677">
        <f t="shared" ca="1" si="299"/>
        <v>14222.206117302349</v>
      </c>
      <c r="S1734" s="677">
        <f t="shared" ca="1" si="299"/>
        <v>15806.37702240711</v>
      </c>
      <c r="T1734" s="677">
        <f t="shared" ca="1" si="299"/>
        <v>15575.277703968675</v>
      </c>
      <c r="U1734" s="677">
        <f t="shared" ca="1" si="299"/>
        <v>444.35040386280201</v>
      </c>
      <c r="V1734" s="677">
        <f t="shared" ca="1" si="299"/>
        <v>2740.1145373202098</v>
      </c>
      <c r="W1734" s="677">
        <f t="shared" ca="1" si="294"/>
        <v>350.23451971130572</v>
      </c>
      <c r="X1734" s="677">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9784.6884660597043</v>
      </c>
      <c r="Y1734" s="677">
        <f t="shared" ca="1" si="300"/>
        <v>1933.2328334725378</v>
      </c>
      <c r="Z1734" s="677">
        <f t="shared" ca="1" si="300"/>
        <v>0</v>
      </c>
      <c r="AA1734" t="str">
        <f t="shared" si="295"/>
        <v>ASR_COMP</v>
      </c>
      <c r="AB1734" s="957">
        <f t="shared" si="296"/>
        <v>44682</v>
      </c>
      <c r="AC1734" t="str">
        <f t="shared" si="297"/>
        <v>Unaudited</v>
      </c>
    </row>
    <row r="1735" spans="1:29" x14ac:dyDescent="0.25">
      <c r="A1735" t="s">
        <v>423</v>
      </c>
      <c r="B1735" t="s">
        <v>1388</v>
      </c>
      <c r="C1735" t="s">
        <v>1389</v>
      </c>
      <c r="D1735">
        <v>1900</v>
      </c>
      <c r="E1735" s="957">
        <v>1</v>
      </c>
      <c r="F1735" t="s">
        <v>444</v>
      </c>
      <c r="G1735" s="957">
        <v>366</v>
      </c>
      <c r="H1735" t="s">
        <v>386</v>
      </c>
      <c r="I1735" s="937" t="s">
        <v>491</v>
      </c>
      <c r="J1735" s="937" t="s">
        <v>447</v>
      </c>
      <c r="K1735" s="937" t="s">
        <v>6</v>
      </c>
      <c r="L1735" s="945" t="s">
        <v>46</v>
      </c>
      <c r="M1735" s="960" t="s">
        <v>167</v>
      </c>
      <c r="N1735" s="677">
        <f t="shared" ca="1" si="292"/>
        <v>17066.458376795523</v>
      </c>
      <c r="O1735" s="677">
        <f t="shared" ca="1" si="299"/>
        <v>10626.652707112693</v>
      </c>
      <c r="P1735" s="677">
        <f t="shared" ca="1" si="299"/>
        <v>2425.0123575412604</v>
      </c>
      <c r="Q1735" s="677">
        <f t="shared" ca="1" si="299"/>
        <v>1704.5432103925239</v>
      </c>
      <c r="R1735" s="677">
        <f t="shared" ca="1" si="299"/>
        <v>1510.137298798451</v>
      </c>
      <c r="S1735" s="677">
        <f t="shared" ca="1" si="299"/>
        <v>93.862279861829805</v>
      </c>
      <c r="T1735" s="677">
        <f t="shared" ca="1" si="299"/>
        <v>0</v>
      </c>
      <c r="U1735" s="677">
        <f t="shared" ca="1" si="299"/>
        <v>0.61559093559244782</v>
      </c>
      <c r="V1735" s="677">
        <f t="shared" ca="1" si="299"/>
        <v>154.81636971937726</v>
      </c>
      <c r="W1735" s="677">
        <f t="shared" ca="1" si="294"/>
        <v>0</v>
      </c>
      <c r="X1735" s="677">
        <f t="shared" ca="1" si="300"/>
        <v>163.10582707581588</v>
      </c>
      <c r="Y1735" s="677">
        <f t="shared" ca="1" si="300"/>
        <v>387.71273535798031</v>
      </c>
      <c r="Z1735" s="677">
        <f t="shared" ca="1" si="300"/>
        <v>0</v>
      </c>
      <c r="AA1735" t="str">
        <f t="shared" si="295"/>
        <v>ASR_COMP</v>
      </c>
      <c r="AB1735" s="957">
        <f t="shared" si="296"/>
        <v>44682</v>
      </c>
      <c r="AC1735" t="str">
        <f t="shared" si="297"/>
        <v>Unaudited</v>
      </c>
    </row>
    <row r="1736" spans="1:29" x14ac:dyDescent="0.25">
      <c r="A1736" t="s">
        <v>423</v>
      </c>
      <c r="B1736" t="s">
        <v>1388</v>
      </c>
      <c r="C1736" t="s">
        <v>1389</v>
      </c>
      <c r="D1736">
        <v>1900</v>
      </c>
      <c r="E1736" s="957">
        <v>1</v>
      </c>
      <c r="F1736" t="s">
        <v>444</v>
      </c>
      <c r="G1736" s="957">
        <v>366</v>
      </c>
      <c r="H1736" t="s">
        <v>386</v>
      </c>
      <c r="I1736" s="962" t="s">
        <v>491</v>
      </c>
      <c r="J1736" s="962" t="s">
        <v>447</v>
      </c>
      <c r="K1736" s="962" t="s">
        <v>6</v>
      </c>
      <c r="L1736" s="937" t="s">
        <v>168</v>
      </c>
      <c r="M1736" s="962" t="s">
        <v>464</v>
      </c>
      <c r="N1736" s="677">
        <f t="shared" ca="1" si="292"/>
        <v>-340774.4480505918</v>
      </c>
      <c r="O1736" s="677">
        <f t="shared" ca="1" si="299"/>
        <v>-233458.88356030689</v>
      </c>
      <c r="P1736" s="677">
        <f t="shared" ca="1" si="299"/>
        <v>-30403.057770778425</v>
      </c>
      <c r="Q1736" s="677">
        <f t="shared" ca="1" si="299"/>
        <v>-28356.385956947503</v>
      </c>
      <c r="R1736" s="677">
        <f t="shared" ca="1" si="299"/>
        <v>-12147.53459601171</v>
      </c>
      <c r="S1736" s="677">
        <f t="shared" ca="1" si="299"/>
        <v>-17647.896110369449</v>
      </c>
      <c r="T1736" s="677">
        <f t="shared" ca="1" si="299"/>
        <v>0</v>
      </c>
      <c r="U1736" s="677">
        <f t="shared" ca="1" si="299"/>
        <v>-302.26838262924019</v>
      </c>
      <c r="V1736" s="677">
        <f t="shared" ca="1" si="299"/>
        <v>-5574.9116813045157</v>
      </c>
      <c r="W1736" s="677">
        <f t="shared" ca="1" si="294"/>
        <v>-5471.3816013747664</v>
      </c>
      <c r="X1736" s="677">
        <f t="shared" ca="1" si="300"/>
        <v>-5147.4281567419812</v>
      </c>
      <c r="Y1736" s="677">
        <f t="shared" ca="1" si="300"/>
        <v>-2264.7002341273533</v>
      </c>
      <c r="Z1736" s="677">
        <f t="shared" ca="1" si="300"/>
        <v>0</v>
      </c>
      <c r="AA1736" t="str">
        <f t="shared" si="295"/>
        <v>ASR_COMP</v>
      </c>
      <c r="AB1736" s="957">
        <f t="shared" si="296"/>
        <v>44682</v>
      </c>
      <c r="AC1736" t="str">
        <f t="shared" si="297"/>
        <v>Unaudited</v>
      </c>
    </row>
    <row r="1737" spans="1:29" x14ac:dyDescent="0.25">
      <c r="A1737" t="s">
        <v>423</v>
      </c>
      <c r="B1737" t="s">
        <v>1388</v>
      </c>
      <c r="C1737" t="s">
        <v>1389</v>
      </c>
      <c r="D1737">
        <v>1900</v>
      </c>
      <c r="E1737" s="957">
        <v>1</v>
      </c>
      <c r="F1737" t="s">
        <v>444</v>
      </c>
      <c r="G1737" s="957">
        <v>366</v>
      </c>
      <c r="H1737" t="s">
        <v>386</v>
      </c>
      <c r="I1737" s="937" t="s">
        <v>491</v>
      </c>
      <c r="J1737" s="937" t="s">
        <v>447</v>
      </c>
      <c r="K1737" s="937" t="s">
        <v>437</v>
      </c>
      <c r="L1737" s="937" t="s">
        <v>123</v>
      </c>
      <c r="M1737" s="962" t="s">
        <v>32</v>
      </c>
      <c r="N1737" s="677">
        <f t="shared" ca="1" si="292"/>
        <v>0</v>
      </c>
      <c r="O1737" s="677">
        <f t="shared" ca="1" si="299"/>
        <v>0</v>
      </c>
      <c r="P1737" s="677">
        <f t="shared" ca="1" si="299"/>
        <v>0</v>
      </c>
      <c r="Q1737" s="677">
        <f t="shared" ca="1" si="299"/>
        <v>0</v>
      </c>
      <c r="R1737" s="677">
        <f t="shared" ca="1" si="299"/>
        <v>0</v>
      </c>
      <c r="S1737" s="677">
        <f t="shared" ca="1" si="299"/>
        <v>0</v>
      </c>
      <c r="T1737" s="677">
        <f t="shared" ca="1" si="299"/>
        <v>0</v>
      </c>
      <c r="U1737" s="677">
        <f t="shared" ca="1" si="299"/>
        <v>0</v>
      </c>
      <c r="V1737" s="677">
        <f t="shared" ca="1" si="299"/>
        <v>0</v>
      </c>
      <c r="W1737" s="677">
        <f t="shared" ca="1" si="294"/>
        <v>0</v>
      </c>
      <c r="X1737" s="677">
        <f t="shared" ca="1" si="300"/>
        <v>0</v>
      </c>
      <c r="Y1737" s="677">
        <f t="shared" ca="1" si="300"/>
        <v>0</v>
      </c>
      <c r="Z1737" s="677">
        <f t="shared" ca="1" si="300"/>
        <v>0</v>
      </c>
      <c r="AA1737" t="str">
        <f t="shared" si="295"/>
        <v>ASR_COMP</v>
      </c>
      <c r="AB1737" s="957">
        <f t="shared" si="296"/>
        <v>44682</v>
      </c>
      <c r="AC1737" t="str">
        <f t="shared" si="297"/>
        <v>Unaudited</v>
      </c>
    </row>
    <row r="1738" spans="1:29" x14ac:dyDescent="0.25">
      <c r="A1738" t="s">
        <v>423</v>
      </c>
      <c r="B1738" t="s">
        <v>1388</v>
      </c>
      <c r="C1738" t="s">
        <v>1389</v>
      </c>
      <c r="D1738">
        <v>1900</v>
      </c>
      <c r="E1738" s="957">
        <v>1</v>
      </c>
      <c r="F1738" t="s">
        <v>444</v>
      </c>
      <c r="G1738" s="957">
        <v>366</v>
      </c>
      <c r="H1738" t="s">
        <v>386</v>
      </c>
      <c r="I1738" s="937" t="s">
        <v>491</v>
      </c>
      <c r="J1738" s="937" t="s">
        <v>447</v>
      </c>
      <c r="K1738" s="937" t="s">
        <v>437</v>
      </c>
      <c r="L1738" s="937" t="s">
        <v>946</v>
      </c>
      <c r="M1738" s="962" t="s">
        <v>938</v>
      </c>
      <c r="N1738" s="677">
        <f t="shared" ca="1" si="292"/>
        <v>0</v>
      </c>
      <c r="O1738" s="677">
        <f t="shared" ca="1" si="299"/>
        <v>0</v>
      </c>
      <c r="P1738" s="677">
        <f t="shared" ca="1" si="299"/>
        <v>0</v>
      </c>
      <c r="Q1738" s="677">
        <f t="shared" ca="1" si="299"/>
        <v>0</v>
      </c>
      <c r="R1738" s="677">
        <f t="shared" ca="1" si="299"/>
        <v>0</v>
      </c>
      <c r="S1738" s="677">
        <f t="shared" ca="1" si="299"/>
        <v>0</v>
      </c>
      <c r="T1738" s="677">
        <f t="shared" ca="1" si="299"/>
        <v>0</v>
      </c>
      <c r="U1738" s="677">
        <f t="shared" ca="1" si="299"/>
        <v>0</v>
      </c>
      <c r="V1738" s="677">
        <f t="shared" ca="1" si="299"/>
        <v>0</v>
      </c>
      <c r="W1738" s="677">
        <f t="shared" ca="1" si="294"/>
        <v>0</v>
      </c>
      <c r="X1738" s="677">
        <f t="shared" ca="1" si="300"/>
        <v>0</v>
      </c>
      <c r="Y1738" s="677">
        <f t="shared" ca="1" si="300"/>
        <v>0</v>
      </c>
      <c r="Z1738" s="677">
        <f t="shared" ca="1" si="300"/>
        <v>0</v>
      </c>
      <c r="AA1738" t="str">
        <f t="shared" si="295"/>
        <v>ASR_COMP</v>
      </c>
      <c r="AB1738" s="957">
        <f t="shared" si="296"/>
        <v>44682</v>
      </c>
      <c r="AC1738" t="str">
        <f t="shared" si="297"/>
        <v>Unaudited</v>
      </c>
    </row>
    <row r="1739" spans="1:29" x14ac:dyDescent="0.25">
      <c r="A1739" t="s">
        <v>423</v>
      </c>
      <c r="B1739" t="s">
        <v>1388</v>
      </c>
      <c r="C1739" t="s">
        <v>1389</v>
      </c>
      <c r="D1739">
        <v>1900</v>
      </c>
      <c r="E1739" s="957">
        <v>1</v>
      </c>
      <c r="F1739" t="s">
        <v>444</v>
      </c>
      <c r="G1739" s="957">
        <v>366</v>
      </c>
      <c r="H1739" t="s">
        <v>386</v>
      </c>
      <c r="I1739" s="937" t="s">
        <v>491</v>
      </c>
      <c r="J1739" s="937" t="s">
        <v>447</v>
      </c>
      <c r="K1739" s="937" t="s">
        <v>437</v>
      </c>
      <c r="L1739" s="937" t="s">
        <v>170</v>
      </c>
      <c r="M1739" s="962" t="s">
        <v>40</v>
      </c>
      <c r="N1739" s="677">
        <f t="shared" ca="1" si="292"/>
        <v>55736.116747042754</v>
      </c>
      <c r="O1739" s="677">
        <f t="shared" ca="1" si="299"/>
        <v>47927.975596195582</v>
      </c>
      <c r="P1739" s="677">
        <f t="shared" ca="1" si="299"/>
        <v>2044.5417647060317</v>
      </c>
      <c r="Q1739" s="677">
        <f t="shared" ca="1" si="299"/>
        <v>3080.6621543701654</v>
      </c>
      <c r="R1739" s="677">
        <f t="shared" ca="1" si="299"/>
        <v>845.23521003681935</v>
      </c>
      <c r="S1739" s="677">
        <f t="shared" ca="1" si="299"/>
        <v>934.43258003949177</v>
      </c>
      <c r="T1739" s="677">
        <f t="shared" ca="1" si="299"/>
        <v>0</v>
      </c>
      <c r="U1739" s="677">
        <f t="shared" ca="1" si="299"/>
        <v>26.268859317634835</v>
      </c>
      <c r="V1739" s="677">
        <f t="shared" ca="1" si="299"/>
        <v>162.84683735944154</v>
      </c>
      <c r="W1739" s="677">
        <f t="shared" ca="1" si="294"/>
        <v>20.814671464379028</v>
      </c>
      <c r="X1739" s="677">
        <f t="shared" ca="1" si="300"/>
        <v>578.4457548533436</v>
      </c>
      <c r="Y1739" s="677">
        <f t="shared" ca="1" si="300"/>
        <v>114.89331869985428</v>
      </c>
      <c r="Z1739" s="677">
        <f t="shared" ca="1" si="300"/>
        <v>0</v>
      </c>
      <c r="AA1739" t="str">
        <f t="shared" si="295"/>
        <v>ASR_COMP</v>
      </c>
      <c r="AB1739" s="957">
        <f t="shared" si="296"/>
        <v>44682</v>
      </c>
      <c r="AC1739" t="str">
        <f t="shared" si="297"/>
        <v>Unaudited</v>
      </c>
    </row>
    <row r="1740" spans="1:29" x14ac:dyDescent="0.25">
      <c r="A1740" t="s">
        <v>423</v>
      </c>
      <c r="B1740" t="s">
        <v>1388</v>
      </c>
      <c r="C1740" t="s">
        <v>1389</v>
      </c>
      <c r="D1740">
        <v>1900</v>
      </c>
      <c r="E1740" s="957">
        <v>1</v>
      </c>
      <c r="F1740" t="s">
        <v>444</v>
      </c>
      <c r="G1740" s="957">
        <v>366</v>
      </c>
      <c r="H1740" t="s">
        <v>386</v>
      </c>
      <c r="I1740" s="937" t="s">
        <v>491</v>
      </c>
      <c r="J1740" s="937" t="s">
        <v>447</v>
      </c>
      <c r="K1740" s="937" t="s">
        <v>437</v>
      </c>
      <c r="L1740" s="937" t="s">
        <v>171</v>
      </c>
      <c r="M1740" s="962" t="s">
        <v>332</v>
      </c>
      <c r="N1740" s="677">
        <f t="shared" ca="1" si="292"/>
        <v>0</v>
      </c>
      <c r="O1740" s="677">
        <f t="shared" ca="1" si="299"/>
        <v>0</v>
      </c>
      <c r="P1740" s="677">
        <f t="shared" ca="1" si="299"/>
        <v>0</v>
      </c>
      <c r="Q1740" s="677">
        <f t="shared" ca="1" si="299"/>
        <v>0</v>
      </c>
      <c r="R1740" s="677">
        <f t="shared" ca="1" si="299"/>
        <v>0</v>
      </c>
      <c r="S1740" s="677">
        <f t="shared" ca="1" si="299"/>
        <v>0</v>
      </c>
      <c r="T1740" s="677">
        <f t="shared" ca="1" si="299"/>
        <v>0</v>
      </c>
      <c r="U1740" s="677">
        <f t="shared" ca="1" si="299"/>
        <v>0</v>
      </c>
      <c r="V1740" s="677">
        <f t="shared" ca="1" si="299"/>
        <v>0</v>
      </c>
      <c r="W1740" s="677">
        <f t="shared" ca="1" si="294"/>
        <v>0</v>
      </c>
      <c r="X1740" s="677">
        <f t="shared" ca="1" si="300"/>
        <v>0</v>
      </c>
      <c r="Y1740" s="677">
        <f t="shared" ca="1" si="300"/>
        <v>0</v>
      </c>
      <c r="Z1740" s="677">
        <f t="shared" ca="1" si="300"/>
        <v>0</v>
      </c>
      <c r="AA1740" t="str">
        <f t="shared" si="295"/>
        <v>ASR_COMP</v>
      </c>
      <c r="AB1740" s="957">
        <f t="shared" si="296"/>
        <v>44682</v>
      </c>
      <c r="AC1740" t="str">
        <f t="shared" si="297"/>
        <v>Unaudited</v>
      </c>
    </row>
    <row r="1741" spans="1:29" x14ac:dyDescent="0.25">
      <c r="A1741" t="s">
        <v>423</v>
      </c>
      <c r="B1741" t="s">
        <v>1388</v>
      </c>
      <c r="C1741" t="s">
        <v>1389</v>
      </c>
      <c r="D1741">
        <v>1900</v>
      </c>
      <c r="E1741" s="957">
        <v>1</v>
      </c>
      <c r="F1741" t="s">
        <v>444</v>
      </c>
      <c r="G1741" s="957">
        <v>366</v>
      </c>
      <c r="H1741" t="s">
        <v>386</v>
      </c>
      <c r="I1741" s="937" t="s">
        <v>491</v>
      </c>
      <c r="J1741" s="937" t="s">
        <v>453</v>
      </c>
      <c r="K1741" s="937" t="s">
        <v>438</v>
      </c>
      <c r="L1741" s="937" t="s">
        <v>124</v>
      </c>
      <c r="M1741" s="962" t="s">
        <v>27</v>
      </c>
      <c r="N1741" s="677">
        <f t="shared" ca="1" si="292"/>
        <v>11936150.032161996</v>
      </c>
      <c r="O1741" s="677">
        <f t="shared" ca="1" si="299"/>
        <v>-12336.342101073147</v>
      </c>
      <c r="P1741" s="677">
        <f t="shared" ca="1" si="299"/>
        <v>11948486.374263069</v>
      </c>
      <c r="Q1741" s="677">
        <f t="shared" ca="1" si="299"/>
        <v>0</v>
      </c>
      <c r="R1741" s="677">
        <f t="shared" ca="1" si="299"/>
        <v>0</v>
      </c>
      <c r="S1741" s="677">
        <f t="shared" ca="1" si="299"/>
        <v>0</v>
      </c>
      <c r="T1741" s="677">
        <f t="shared" ca="1" si="299"/>
        <v>0</v>
      </c>
      <c r="U1741" s="677">
        <f t="shared" ca="1" si="299"/>
        <v>0</v>
      </c>
      <c r="V1741" s="677">
        <f t="shared" ca="1" si="299"/>
        <v>0</v>
      </c>
      <c r="W1741" s="677">
        <f t="shared" ca="1" si="294"/>
        <v>0</v>
      </c>
      <c r="X1741" s="677">
        <f t="shared" ca="1" si="300"/>
        <v>0</v>
      </c>
      <c r="Y1741" s="677">
        <f t="shared" ca="1" si="300"/>
        <v>0</v>
      </c>
      <c r="Z1741" s="677">
        <f t="shared" ca="1" si="300"/>
        <v>0</v>
      </c>
      <c r="AA1741" t="str">
        <f t="shared" si="295"/>
        <v>ASR_COMP</v>
      </c>
      <c r="AB1741" s="957">
        <f t="shared" si="296"/>
        <v>44682</v>
      </c>
      <c r="AC1741" t="str">
        <f t="shared" si="297"/>
        <v>Unaudited</v>
      </c>
    </row>
    <row r="1742" spans="1:29" x14ac:dyDescent="0.25">
      <c r="A1742" t="s">
        <v>423</v>
      </c>
      <c r="B1742" t="s">
        <v>1388</v>
      </c>
      <c r="C1742" t="s">
        <v>1389</v>
      </c>
      <c r="D1742">
        <v>1900</v>
      </c>
      <c r="E1742" s="957">
        <v>1</v>
      </c>
      <c r="F1742" t="s">
        <v>444</v>
      </c>
      <c r="G1742" s="957">
        <v>366</v>
      </c>
      <c r="H1742" t="s">
        <v>386</v>
      </c>
      <c r="I1742" s="937" t="s">
        <v>491</v>
      </c>
      <c r="J1742" s="937" t="s">
        <v>453</v>
      </c>
      <c r="K1742" s="937" t="s">
        <v>438</v>
      </c>
      <c r="L1742" s="937" t="s">
        <v>125</v>
      </c>
      <c r="M1742" s="962" t="s">
        <v>100</v>
      </c>
      <c r="N1742" s="677">
        <f t="shared" ca="1" si="292"/>
        <v>598358.19750440936</v>
      </c>
      <c r="O1742" s="677">
        <f t="shared" ca="1" si="299"/>
        <v>266084.74837440532</v>
      </c>
      <c r="P1742" s="677">
        <f t="shared" ca="1" si="299"/>
        <v>332273.4491300041</v>
      </c>
      <c r="Q1742" s="677">
        <f t="shared" ca="1" si="299"/>
        <v>0</v>
      </c>
      <c r="R1742" s="677">
        <f t="shared" ca="1" si="299"/>
        <v>0</v>
      </c>
      <c r="S1742" s="677">
        <f t="shared" ca="1" si="299"/>
        <v>0</v>
      </c>
      <c r="T1742" s="677">
        <f t="shared" ca="1" si="299"/>
        <v>0</v>
      </c>
      <c r="U1742" s="677">
        <f t="shared" ca="1" si="299"/>
        <v>0</v>
      </c>
      <c r="V1742" s="677">
        <f t="shared" ca="1" si="299"/>
        <v>0</v>
      </c>
      <c r="W1742" s="677">
        <f t="shared" ca="1" si="294"/>
        <v>0</v>
      </c>
      <c r="X1742" s="677">
        <f t="shared" ca="1" si="300"/>
        <v>0</v>
      </c>
      <c r="Y1742" s="677">
        <f t="shared" ca="1" si="300"/>
        <v>0</v>
      </c>
      <c r="Z1742" s="677">
        <f t="shared" ca="1" si="300"/>
        <v>0</v>
      </c>
      <c r="AA1742" t="str">
        <f t="shared" si="295"/>
        <v>ASR_COMP</v>
      </c>
      <c r="AB1742" s="957">
        <f t="shared" si="296"/>
        <v>44682</v>
      </c>
      <c r="AC1742" t="str">
        <f t="shared" si="297"/>
        <v>Unaudited</v>
      </c>
    </row>
    <row r="1743" spans="1:29" x14ac:dyDescent="0.25">
      <c r="A1743" t="s">
        <v>423</v>
      </c>
      <c r="B1743" t="s">
        <v>1388</v>
      </c>
      <c r="C1743" t="s">
        <v>1389</v>
      </c>
      <c r="D1743">
        <v>1900</v>
      </c>
      <c r="E1743" s="957">
        <v>1</v>
      </c>
      <c r="F1743" t="s">
        <v>444</v>
      </c>
      <c r="G1743" s="957">
        <v>366</v>
      </c>
      <c r="H1743" t="s">
        <v>386</v>
      </c>
      <c r="I1743" s="937" t="s">
        <v>491</v>
      </c>
      <c r="J1743" s="937" t="s">
        <v>453</v>
      </c>
      <c r="K1743" s="937" t="s">
        <v>438</v>
      </c>
      <c r="L1743" s="945" t="s">
        <v>126</v>
      </c>
      <c r="M1743" s="960" t="s">
        <v>101</v>
      </c>
      <c r="N1743" s="677">
        <f t="shared" ca="1" si="292"/>
        <v>1637938.4206550489</v>
      </c>
      <c r="O1743" s="677">
        <f t="shared" ca="1" si="299"/>
        <v>1220533.9267332254</v>
      </c>
      <c r="P1743" s="677">
        <f t="shared" ca="1" si="299"/>
        <v>417404.49392182345</v>
      </c>
      <c r="Q1743" s="677">
        <f t="shared" ca="1" si="299"/>
        <v>0</v>
      </c>
      <c r="R1743" s="677">
        <f t="shared" ca="1" si="299"/>
        <v>0</v>
      </c>
      <c r="S1743" s="677">
        <f t="shared" ca="1" si="299"/>
        <v>0</v>
      </c>
      <c r="T1743" s="677">
        <f t="shared" ca="1" si="299"/>
        <v>0</v>
      </c>
      <c r="U1743" s="677">
        <f t="shared" ca="1" si="299"/>
        <v>0</v>
      </c>
      <c r="V1743" s="677">
        <f t="shared" ca="1" si="299"/>
        <v>0</v>
      </c>
      <c r="W1743" s="677">
        <f t="shared" ca="1" si="294"/>
        <v>0</v>
      </c>
      <c r="X1743" s="677">
        <f t="shared" ca="1" si="300"/>
        <v>0</v>
      </c>
      <c r="Y1743" s="677">
        <f t="shared" ca="1" si="300"/>
        <v>0</v>
      </c>
      <c r="Z1743" s="677">
        <f t="shared" ca="1" si="300"/>
        <v>0</v>
      </c>
      <c r="AA1743" t="str">
        <f t="shared" si="295"/>
        <v>ASR_COMP</v>
      </c>
      <c r="AB1743" s="957">
        <f t="shared" si="296"/>
        <v>44682</v>
      </c>
      <c r="AC1743" t="str">
        <f t="shared" si="297"/>
        <v>Unaudited</v>
      </c>
    </row>
    <row r="1744" spans="1:29" x14ac:dyDescent="0.25">
      <c r="A1744" t="s">
        <v>423</v>
      </c>
      <c r="B1744" t="s">
        <v>1388</v>
      </c>
      <c r="C1744" t="s">
        <v>1389</v>
      </c>
      <c r="D1744">
        <v>1900</v>
      </c>
      <c r="E1744" s="957">
        <v>1</v>
      </c>
      <c r="F1744" t="s">
        <v>444</v>
      </c>
      <c r="G1744" s="957">
        <v>366</v>
      </c>
      <c r="H1744" t="s">
        <v>386</v>
      </c>
      <c r="I1744" s="962" t="s">
        <v>491</v>
      </c>
      <c r="J1744" s="962" t="s">
        <v>453</v>
      </c>
      <c r="K1744" s="962" t="s">
        <v>438</v>
      </c>
      <c r="L1744" s="937" t="s">
        <v>127</v>
      </c>
      <c r="M1744" s="962" t="s">
        <v>102</v>
      </c>
      <c r="N1744" s="677">
        <f t="shared" ca="1" si="292"/>
        <v>390881.52476162068</v>
      </c>
      <c r="O1744" s="677">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234549.99968872286</v>
      </c>
      <c r="P1744" s="677">
        <f t="shared" ca="1" si="301"/>
        <v>156331.52507289784</v>
      </c>
      <c r="Q1744" s="677">
        <f t="shared" ca="1" si="301"/>
        <v>0</v>
      </c>
      <c r="R1744" s="677">
        <f t="shared" ca="1" si="301"/>
        <v>0</v>
      </c>
      <c r="S1744" s="677">
        <f t="shared" ca="1" si="301"/>
        <v>0</v>
      </c>
      <c r="T1744" s="677">
        <f t="shared" ca="1" si="301"/>
        <v>0</v>
      </c>
      <c r="U1744" s="677">
        <f t="shared" ca="1" si="301"/>
        <v>0</v>
      </c>
      <c r="V1744" s="677">
        <f t="shared" ca="1" si="301"/>
        <v>0</v>
      </c>
      <c r="W1744" s="677">
        <f t="shared" ca="1" si="294"/>
        <v>0</v>
      </c>
      <c r="X1744" s="677">
        <f t="shared" ca="1" si="300"/>
        <v>0</v>
      </c>
      <c r="Y1744" s="677">
        <f t="shared" ca="1" si="300"/>
        <v>0</v>
      </c>
      <c r="Z1744" s="677">
        <f t="shared" ca="1" si="300"/>
        <v>0</v>
      </c>
      <c r="AA1744" t="str">
        <f t="shared" si="295"/>
        <v>ASR_COMP</v>
      </c>
      <c r="AB1744" s="957">
        <f t="shared" si="296"/>
        <v>44682</v>
      </c>
      <c r="AC1744" t="str">
        <f t="shared" si="297"/>
        <v>Unaudited</v>
      </c>
    </row>
    <row r="1745" spans="1:29" x14ac:dyDescent="0.25">
      <c r="A1745" t="s">
        <v>423</v>
      </c>
      <c r="B1745" t="s">
        <v>1388</v>
      </c>
      <c r="C1745" t="s">
        <v>1389</v>
      </c>
      <c r="D1745">
        <v>1900</v>
      </c>
      <c r="E1745" s="957">
        <v>1</v>
      </c>
      <c r="F1745" t="s">
        <v>444</v>
      </c>
      <c r="G1745" s="957">
        <v>366</v>
      </c>
      <c r="H1745" t="s">
        <v>386</v>
      </c>
      <c r="I1745" s="937" t="s">
        <v>491</v>
      </c>
      <c r="J1745" s="937" t="s">
        <v>453</v>
      </c>
      <c r="K1745" s="937" t="s">
        <v>438</v>
      </c>
      <c r="L1745" s="937" t="s">
        <v>128</v>
      </c>
      <c r="M1745" s="962" t="s">
        <v>103</v>
      </c>
      <c r="N1745" s="677">
        <f t="shared" ca="1" si="292"/>
        <v>1357312.4618195731</v>
      </c>
      <c r="O1745" s="677">
        <f t="shared" ca="1" si="301"/>
        <v>261283.61830860304</v>
      </c>
      <c r="P1745" s="677">
        <f t="shared" ca="1" si="301"/>
        <v>1096028.84351097</v>
      </c>
      <c r="Q1745" s="677">
        <f t="shared" ca="1" si="301"/>
        <v>0</v>
      </c>
      <c r="R1745" s="677">
        <f t="shared" ca="1" si="301"/>
        <v>0</v>
      </c>
      <c r="S1745" s="677">
        <f t="shared" ca="1" si="301"/>
        <v>0</v>
      </c>
      <c r="T1745" s="677">
        <f t="shared" ca="1" si="301"/>
        <v>0</v>
      </c>
      <c r="U1745" s="677">
        <f t="shared" ca="1" si="301"/>
        <v>0</v>
      </c>
      <c r="V1745" s="677">
        <f t="shared" ca="1" si="301"/>
        <v>0</v>
      </c>
      <c r="W1745" s="677">
        <f t="shared" ca="1" si="294"/>
        <v>0</v>
      </c>
      <c r="X1745" s="677">
        <f t="shared" ca="1" si="300"/>
        <v>0</v>
      </c>
      <c r="Y1745" s="677">
        <f t="shared" ca="1" si="300"/>
        <v>0</v>
      </c>
      <c r="Z1745" s="677">
        <f t="shared" ca="1" si="300"/>
        <v>0</v>
      </c>
      <c r="AA1745" t="str">
        <f t="shared" si="295"/>
        <v>ASR_COMP</v>
      </c>
      <c r="AB1745" s="957">
        <f t="shared" si="296"/>
        <v>44682</v>
      </c>
      <c r="AC1745" t="str">
        <f t="shared" si="297"/>
        <v>Unaudited</v>
      </c>
    </row>
    <row r="1746" spans="1:29" x14ac:dyDescent="0.25">
      <c r="A1746" t="s">
        <v>423</v>
      </c>
      <c r="B1746" t="s">
        <v>1388</v>
      </c>
      <c r="C1746" t="s">
        <v>1389</v>
      </c>
      <c r="D1746">
        <v>1900</v>
      </c>
      <c r="E1746" s="957">
        <v>1</v>
      </c>
      <c r="F1746" t="s">
        <v>444</v>
      </c>
      <c r="G1746" s="957">
        <v>366</v>
      </c>
      <c r="H1746" t="s">
        <v>386</v>
      </c>
      <c r="I1746" s="937" t="s">
        <v>491</v>
      </c>
      <c r="J1746" s="937" t="s">
        <v>453</v>
      </c>
      <c r="K1746" s="937" t="s">
        <v>438</v>
      </c>
      <c r="L1746" s="937" t="s">
        <v>129</v>
      </c>
      <c r="M1746" s="962" t="s">
        <v>28</v>
      </c>
      <c r="N1746" s="677">
        <f t="shared" ca="1" si="292"/>
        <v>272906.85544202349</v>
      </c>
      <c r="O1746" s="677">
        <f t="shared" ca="1" si="301"/>
        <v>272906.85544202349</v>
      </c>
      <c r="P1746" s="677">
        <f t="shared" ca="1" si="301"/>
        <v>0</v>
      </c>
      <c r="Q1746" s="677">
        <f t="shared" ca="1" si="301"/>
        <v>0</v>
      </c>
      <c r="R1746" s="677">
        <f t="shared" ca="1" si="301"/>
        <v>0</v>
      </c>
      <c r="S1746" s="677">
        <f t="shared" ca="1" si="301"/>
        <v>0</v>
      </c>
      <c r="T1746" s="677">
        <f t="shared" ca="1" si="301"/>
        <v>0</v>
      </c>
      <c r="U1746" s="677">
        <f t="shared" ca="1" si="301"/>
        <v>0</v>
      </c>
      <c r="V1746" s="677">
        <f t="shared" ca="1" si="301"/>
        <v>0</v>
      </c>
      <c r="W1746" s="677">
        <f t="shared" ca="1" si="294"/>
        <v>0</v>
      </c>
      <c r="X1746" s="677">
        <f t="shared" ca="1" si="300"/>
        <v>0</v>
      </c>
      <c r="Y1746" s="677">
        <f t="shared" ca="1" si="300"/>
        <v>0</v>
      </c>
      <c r="Z1746" s="677">
        <f t="shared" ca="1" si="300"/>
        <v>0</v>
      </c>
      <c r="AA1746" t="str">
        <f t="shared" si="295"/>
        <v>ASR_COMP</v>
      </c>
      <c r="AB1746" s="957">
        <f t="shared" si="296"/>
        <v>44682</v>
      </c>
      <c r="AC1746" t="str">
        <f t="shared" si="297"/>
        <v>Unaudited</v>
      </c>
    </row>
    <row r="1747" spans="1:29" x14ac:dyDescent="0.25">
      <c r="A1747" t="s">
        <v>423</v>
      </c>
      <c r="B1747" t="s">
        <v>1388</v>
      </c>
      <c r="C1747" t="s">
        <v>1389</v>
      </c>
      <c r="D1747">
        <v>1900</v>
      </c>
      <c r="E1747" s="957">
        <v>1</v>
      </c>
      <c r="F1747" t="s">
        <v>444</v>
      </c>
      <c r="G1747" s="957">
        <v>366</v>
      </c>
      <c r="H1747" t="s">
        <v>386</v>
      </c>
      <c r="I1747" s="937" t="s">
        <v>491</v>
      </c>
      <c r="J1747" s="937" t="s">
        <v>439</v>
      </c>
      <c r="K1747" s="937" t="s">
        <v>439</v>
      </c>
      <c r="L1747" s="937" t="s">
        <v>131</v>
      </c>
      <c r="M1747" s="962" t="s">
        <v>329</v>
      </c>
      <c r="N1747" s="677">
        <f t="shared" ca="1" si="292"/>
        <v>0</v>
      </c>
      <c r="O1747" s="677">
        <f t="shared" ca="1" si="301"/>
        <v>0</v>
      </c>
      <c r="P1747" s="677">
        <f t="shared" ca="1" si="301"/>
        <v>0</v>
      </c>
      <c r="Q1747" s="677">
        <f t="shared" ca="1" si="301"/>
        <v>0</v>
      </c>
      <c r="R1747" s="677">
        <f t="shared" ca="1" si="301"/>
        <v>0</v>
      </c>
      <c r="S1747" s="677">
        <f t="shared" ca="1" si="301"/>
        <v>0</v>
      </c>
      <c r="T1747" s="677">
        <f t="shared" ca="1" si="301"/>
        <v>0</v>
      </c>
      <c r="U1747" s="677">
        <f t="shared" ca="1" si="301"/>
        <v>0</v>
      </c>
      <c r="V1747" s="677">
        <f t="shared" ca="1" si="301"/>
        <v>0</v>
      </c>
      <c r="W1747" s="677">
        <f t="shared" ca="1" si="294"/>
        <v>0</v>
      </c>
      <c r="X1747" s="677">
        <f t="shared" ca="1" si="300"/>
        <v>0</v>
      </c>
      <c r="Y1747" s="677">
        <f t="shared" ca="1" si="300"/>
        <v>0</v>
      </c>
      <c r="Z1747" s="677">
        <f t="shared" ca="1" si="300"/>
        <v>0</v>
      </c>
      <c r="AA1747" t="str">
        <f t="shared" si="295"/>
        <v>ASR_COMP</v>
      </c>
      <c r="AB1747" s="957">
        <f t="shared" si="296"/>
        <v>44682</v>
      </c>
      <c r="AC1747" t="str">
        <f t="shared" si="297"/>
        <v>Unaudited</v>
      </c>
    </row>
    <row r="1748" spans="1:29" x14ac:dyDescent="0.25">
      <c r="A1748" t="s">
        <v>423</v>
      </c>
      <c r="B1748" t="s">
        <v>1388</v>
      </c>
      <c r="C1748" t="s">
        <v>1389</v>
      </c>
      <c r="D1748">
        <v>1900</v>
      </c>
      <c r="E1748" s="957">
        <v>1</v>
      </c>
      <c r="F1748" t="s">
        <v>444</v>
      </c>
      <c r="G1748" s="957">
        <v>366</v>
      </c>
      <c r="H1748" t="s">
        <v>386</v>
      </c>
      <c r="I1748" s="937" t="s">
        <v>491</v>
      </c>
      <c r="J1748" s="937" t="s">
        <v>439</v>
      </c>
      <c r="K1748" s="937" t="s">
        <v>439</v>
      </c>
      <c r="L1748" s="937" t="s">
        <v>132</v>
      </c>
      <c r="M1748" s="962" t="s">
        <v>328</v>
      </c>
      <c r="N1748" s="677">
        <f t="shared" ca="1" si="292"/>
        <v>0</v>
      </c>
      <c r="O1748" s="677">
        <f t="shared" ca="1" si="301"/>
        <v>0</v>
      </c>
      <c r="P1748" s="677">
        <f t="shared" ca="1" si="301"/>
        <v>0</v>
      </c>
      <c r="Q1748" s="677">
        <f t="shared" ca="1" si="301"/>
        <v>0</v>
      </c>
      <c r="R1748" s="677">
        <f t="shared" ca="1" si="301"/>
        <v>0</v>
      </c>
      <c r="S1748" s="677">
        <f t="shared" ca="1" si="301"/>
        <v>0</v>
      </c>
      <c r="T1748" s="677">
        <f t="shared" ca="1" si="301"/>
        <v>0</v>
      </c>
      <c r="U1748" s="677">
        <f t="shared" ca="1" si="301"/>
        <v>0</v>
      </c>
      <c r="V1748" s="677">
        <f t="shared" ca="1" si="301"/>
        <v>0</v>
      </c>
      <c r="W1748" s="677">
        <f t="shared" ca="1" si="294"/>
        <v>0</v>
      </c>
      <c r="X1748" s="677">
        <f t="shared" ca="1" si="300"/>
        <v>0</v>
      </c>
      <c r="Y1748" s="677">
        <f t="shared" ca="1" si="300"/>
        <v>0</v>
      </c>
      <c r="Z1748" s="677">
        <f t="shared" ca="1" si="300"/>
        <v>0</v>
      </c>
      <c r="AA1748" t="str">
        <f t="shared" si="295"/>
        <v>ASR_COMP</v>
      </c>
      <c r="AB1748" s="957">
        <f t="shared" si="296"/>
        <v>44682</v>
      </c>
      <c r="AC1748" t="str">
        <f t="shared" si="297"/>
        <v>Unaudited</v>
      </c>
    </row>
    <row r="1749" spans="1:29" ht="30" x14ac:dyDescent="0.25">
      <c r="A1749" t="s">
        <v>423</v>
      </c>
      <c r="B1749" t="s">
        <v>1388</v>
      </c>
      <c r="C1749" t="s">
        <v>1389</v>
      </c>
      <c r="D1749">
        <v>1900</v>
      </c>
      <c r="E1749" s="957">
        <v>1</v>
      </c>
      <c r="F1749" t="s">
        <v>444</v>
      </c>
      <c r="G1749" s="957">
        <v>366</v>
      </c>
      <c r="H1749" t="s">
        <v>386</v>
      </c>
      <c r="I1749" s="937" t="s">
        <v>491</v>
      </c>
      <c r="J1749" s="937" t="s">
        <v>439</v>
      </c>
      <c r="K1749" s="937" t="s">
        <v>439</v>
      </c>
      <c r="L1749" s="937" t="s">
        <v>133</v>
      </c>
      <c r="M1749" s="962" t="s">
        <v>182</v>
      </c>
      <c r="N1749" s="677">
        <f t="shared" ca="1" si="292"/>
        <v>0</v>
      </c>
      <c r="O1749" s="677">
        <f t="shared" ca="1" si="301"/>
        <v>0</v>
      </c>
      <c r="P1749" s="677">
        <f t="shared" ca="1" si="301"/>
        <v>0</v>
      </c>
      <c r="Q1749" s="677">
        <f t="shared" ca="1" si="301"/>
        <v>0</v>
      </c>
      <c r="R1749" s="677">
        <f t="shared" ca="1" si="301"/>
        <v>0</v>
      </c>
      <c r="S1749" s="677">
        <f t="shared" ca="1" si="301"/>
        <v>0</v>
      </c>
      <c r="T1749" s="677">
        <f t="shared" ca="1" si="301"/>
        <v>0</v>
      </c>
      <c r="U1749" s="677">
        <f t="shared" ca="1" si="301"/>
        <v>0</v>
      </c>
      <c r="V1749" s="677">
        <f t="shared" ca="1" si="301"/>
        <v>0</v>
      </c>
      <c r="W1749" s="677">
        <f t="shared" ca="1" si="294"/>
        <v>0</v>
      </c>
      <c r="X1749" s="677">
        <f t="shared" ca="1" si="300"/>
        <v>0</v>
      </c>
      <c r="Y1749" s="677">
        <f t="shared" ca="1" si="300"/>
        <v>0</v>
      </c>
      <c r="Z1749" s="677">
        <f t="shared" ca="1" si="300"/>
        <v>0</v>
      </c>
      <c r="AA1749" t="str">
        <f t="shared" si="295"/>
        <v>ASR_COMP</v>
      </c>
      <c r="AB1749" s="957">
        <f t="shared" si="296"/>
        <v>44682</v>
      </c>
      <c r="AC1749" t="str">
        <f t="shared" si="297"/>
        <v>Unaudited</v>
      </c>
    </row>
    <row r="1750" spans="1:29" x14ac:dyDescent="0.25">
      <c r="A1750" t="s">
        <v>423</v>
      </c>
      <c r="B1750" t="s">
        <v>1388</v>
      </c>
      <c r="C1750" t="s">
        <v>1389</v>
      </c>
      <c r="D1750">
        <v>1900</v>
      </c>
      <c r="E1750" s="957">
        <v>1</v>
      </c>
      <c r="F1750" t="s">
        <v>444</v>
      </c>
      <c r="G1750" s="957">
        <v>366</v>
      </c>
      <c r="H1750" t="s">
        <v>386</v>
      </c>
      <c r="I1750" s="937" t="s">
        <v>491</v>
      </c>
      <c r="J1750" s="937" t="s">
        <v>439</v>
      </c>
      <c r="K1750" s="937" t="s">
        <v>439</v>
      </c>
      <c r="L1750" s="937" t="s">
        <v>134</v>
      </c>
      <c r="M1750" s="962" t="s">
        <v>497</v>
      </c>
      <c r="N1750" s="677">
        <f t="shared" ca="1" si="292"/>
        <v>0</v>
      </c>
      <c r="O1750" s="677">
        <f t="shared" ca="1" si="301"/>
        <v>0</v>
      </c>
      <c r="P1750" s="677">
        <f t="shared" ca="1" si="301"/>
        <v>0</v>
      </c>
      <c r="Q1750" s="677">
        <f t="shared" ca="1" si="301"/>
        <v>0</v>
      </c>
      <c r="R1750" s="677">
        <f t="shared" ca="1" si="301"/>
        <v>0</v>
      </c>
      <c r="S1750" s="677">
        <f t="shared" ca="1" si="301"/>
        <v>0</v>
      </c>
      <c r="T1750" s="677">
        <f t="shared" ca="1" si="301"/>
        <v>0</v>
      </c>
      <c r="U1750" s="677">
        <f t="shared" ca="1" si="301"/>
        <v>0</v>
      </c>
      <c r="V1750" s="677">
        <f t="shared" ca="1" si="301"/>
        <v>0</v>
      </c>
      <c r="W1750" s="677">
        <f t="shared" ca="1" si="294"/>
        <v>0</v>
      </c>
      <c r="X1750" s="677">
        <f t="shared" ca="1" si="300"/>
        <v>0</v>
      </c>
      <c r="Y1750" s="677">
        <f t="shared" ca="1" si="300"/>
        <v>0</v>
      </c>
      <c r="Z1750" s="677">
        <f t="shared" ca="1" si="300"/>
        <v>0</v>
      </c>
      <c r="AA1750" t="str">
        <f t="shared" si="295"/>
        <v>ASR_COMP</v>
      </c>
      <c r="AB1750" s="957">
        <f t="shared" si="296"/>
        <v>44682</v>
      </c>
      <c r="AC1750" t="str">
        <f t="shared" si="297"/>
        <v>Unaudited</v>
      </c>
    </row>
    <row r="1751" spans="1:29" x14ac:dyDescent="0.25">
      <c r="A1751" t="s">
        <v>423</v>
      </c>
      <c r="B1751" t="s">
        <v>1388</v>
      </c>
      <c r="C1751" t="s">
        <v>1389</v>
      </c>
      <c r="D1751">
        <v>1900</v>
      </c>
      <c r="E1751" s="957">
        <v>1</v>
      </c>
      <c r="F1751" t="s">
        <v>444</v>
      </c>
      <c r="G1751" s="957">
        <v>366</v>
      </c>
      <c r="H1751" t="s">
        <v>386</v>
      </c>
      <c r="I1751" s="937" t="s">
        <v>491</v>
      </c>
      <c r="J1751" s="937" t="s">
        <v>439</v>
      </c>
      <c r="K1751" s="937" t="s">
        <v>439</v>
      </c>
      <c r="L1751" s="945" t="s">
        <v>135</v>
      </c>
      <c r="M1751" s="960" t="s">
        <v>498</v>
      </c>
      <c r="N1751" s="677">
        <f t="shared" ca="1" si="292"/>
        <v>0</v>
      </c>
      <c r="O1751" s="677">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7">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7">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7">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7">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7">
        <f t="shared" ca="1" si="302"/>
        <v>0</v>
      </c>
      <c r="U1751" s="677">
        <f t="shared" ca="1" si="302"/>
        <v>0</v>
      </c>
      <c r="V1751" s="677">
        <f t="shared" ca="1" si="302"/>
        <v>0</v>
      </c>
      <c r="W1751" s="677">
        <f t="shared" ca="1" si="294"/>
        <v>0</v>
      </c>
      <c r="X1751" s="677">
        <f t="shared" ca="1" si="302"/>
        <v>0</v>
      </c>
      <c r="Y1751" s="677">
        <f t="shared" ca="1" si="302"/>
        <v>0</v>
      </c>
      <c r="Z1751" s="677">
        <f t="shared" ca="1" si="302"/>
        <v>0</v>
      </c>
      <c r="AA1751" t="str">
        <f t="shared" si="295"/>
        <v>ASR_COMP</v>
      </c>
      <c r="AB1751" s="957">
        <f t="shared" si="296"/>
        <v>44682</v>
      </c>
      <c r="AC1751" t="str">
        <f t="shared" si="297"/>
        <v>Unaudited</v>
      </c>
    </row>
    <row r="1752" spans="1:29" x14ac:dyDescent="0.25">
      <c r="A1752" t="s">
        <v>423</v>
      </c>
      <c r="B1752" t="s">
        <v>1388</v>
      </c>
      <c r="C1752" t="s">
        <v>1389</v>
      </c>
      <c r="D1752">
        <v>1900</v>
      </c>
      <c r="E1752" s="957">
        <v>1</v>
      </c>
      <c r="F1752" t="s">
        <v>444</v>
      </c>
      <c r="G1752" s="957">
        <v>366</v>
      </c>
      <c r="H1752" t="s">
        <v>386</v>
      </c>
      <c r="I1752" s="937" t="s">
        <v>491</v>
      </c>
      <c r="J1752" s="937" t="s">
        <v>439</v>
      </c>
      <c r="K1752" s="937" t="s">
        <v>439</v>
      </c>
      <c r="L1752" s="937" t="s">
        <v>136</v>
      </c>
      <c r="M1752" s="962" t="s">
        <v>499</v>
      </c>
      <c r="N1752" s="677">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7">
        <f t="shared" ca="1" si="302"/>
        <v>0</v>
      </c>
      <c r="P1752" s="677">
        <f t="shared" ca="1" si="302"/>
        <v>0</v>
      </c>
      <c r="Q1752" s="677">
        <f t="shared" ca="1" si="302"/>
        <v>0</v>
      </c>
      <c r="R1752" s="677">
        <f t="shared" ca="1" si="302"/>
        <v>0</v>
      </c>
      <c r="S1752" s="677">
        <f t="shared" ca="1" si="302"/>
        <v>0</v>
      </c>
      <c r="T1752" s="677">
        <f t="shared" ca="1" si="302"/>
        <v>0</v>
      </c>
      <c r="U1752" s="677">
        <f t="shared" ca="1" si="302"/>
        <v>0</v>
      </c>
      <c r="V1752" s="677">
        <f t="shared" ca="1" si="302"/>
        <v>0</v>
      </c>
      <c r="W1752" s="677">
        <f t="shared" ca="1" si="294"/>
        <v>0</v>
      </c>
      <c r="X1752" s="677">
        <f t="shared" ca="1" si="302"/>
        <v>0</v>
      </c>
      <c r="Y1752" s="677">
        <f t="shared" ca="1" si="302"/>
        <v>0</v>
      </c>
      <c r="Z1752" s="677">
        <f t="shared" ca="1" si="302"/>
        <v>0</v>
      </c>
      <c r="AA1752" t="str">
        <f t="shared" si="295"/>
        <v>ASR_COMP</v>
      </c>
      <c r="AB1752" s="957">
        <f t="shared" si="296"/>
        <v>44682</v>
      </c>
      <c r="AC1752" t="str">
        <f t="shared" si="297"/>
        <v>Unaudited</v>
      </c>
    </row>
    <row r="1753" spans="1:29" x14ac:dyDescent="0.25">
      <c r="A1753" t="s">
        <v>423</v>
      </c>
      <c r="B1753" t="s">
        <v>1388</v>
      </c>
      <c r="C1753" t="s">
        <v>1389</v>
      </c>
      <c r="D1753">
        <v>1900</v>
      </c>
      <c r="E1753" s="957">
        <v>1</v>
      </c>
      <c r="F1753" t="s">
        <v>444</v>
      </c>
      <c r="G1753" s="957">
        <v>366</v>
      </c>
      <c r="H1753" t="s">
        <v>386</v>
      </c>
      <c r="I1753" s="937" t="s">
        <v>492</v>
      </c>
      <c r="J1753" s="937" t="s">
        <v>26</v>
      </c>
      <c r="K1753" s="937" t="s">
        <v>26</v>
      </c>
      <c r="L1753" s="937" t="s">
        <v>272</v>
      </c>
      <c r="M1753" s="962" t="s">
        <v>26</v>
      </c>
      <c r="N1753" s="677">
        <f t="shared" ca="1" si="303"/>
        <v>3877324.4131909302</v>
      </c>
      <c r="O1753" s="677">
        <f t="shared" ca="1" si="302"/>
        <v>0</v>
      </c>
      <c r="P1753" s="677">
        <f t="shared" ca="1" si="302"/>
        <v>0</v>
      </c>
      <c r="Q1753" s="677">
        <f t="shared" ca="1" si="302"/>
        <v>0</v>
      </c>
      <c r="R1753" s="677">
        <f t="shared" ca="1" si="302"/>
        <v>0</v>
      </c>
      <c r="S1753" s="677">
        <f t="shared" ca="1" si="302"/>
        <v>0</v>
      </c>
      <c r="T1753" s="677">
        <f t="shared" ca="1" si="302"/>
        <v>0</v>
      </c>
      <c r="U1753" s="677">
        <f t="shared" ca="1" si="302"/>
        <v>0</v>
      </c>
      <c r="V1753" s="677">
        <f t="shared" ca="1" si="302"/>
        <v>0</v>
      </c>
      <c r="W1753" s="677">
        <f t="shared" ca="1" si="294"/>
        <v>0</v>
      </c>
      <c r="X1753" s="677">
        <f t="shared" ca="1" si="302"/>
        <v>0</v>
      </c>
      <c r="Y1753" s="677">
        <f t="shared" ca="1" si="302"/>
        <v>0</v>
      </c>
      <c r="Z1753" s="677">
        <f t="shared" ca="1" si="302"/>
        <v>0</v>
      </c>
      <c r="AA1753" t="str">
        <f t="shared" si="295"/>
        <v>ASR_COMP</v>
      </c>
      <c r="AB1753" s="957">
        <f t="shared" si="296"/>
        <v>44682</v>
      </c>
      <c r="AC1753" t="str">
        <f t="shared" si="297"/>
        <v>Unaudited</v>
      </c>
    </row>
    <row r="1754" spans="1:29" x14ac:dyDescent="0.25">
      <c r="A1754" t="s">
        <v>423</v>
      </c>
      <c r="B1754" t="s">
        <v>1388</v>
      </c>
      <c r="C1754" t="s">
        <v>1389</v>
      </c>
      <c r="D1754">
        <v>1900</v>
      </c>
      <c r="E1754" s="957">
        <v>1</v>
      </c>
      <c r="F1754" t="s">
        <v>1034</v>
      </c>
      <c r="G1754" s="957" t="s">
        <v>1387</v>
      </c>
      <c r="H1754" t="s">
        <v>386</v>
      </c>
      <c r="I1754" s="937" t="s">
        <v>435</v>
      </c>
      <c r="J1754" s="937" t="s">
        <v>435</v>
      </c>
      <c r="K1754" s="937" t="s">
        <v>435</v>
      </c>
      <c r="L1754" s="937"/>
      <c r="M1754" s="962" t="s">
        <v>435</v>
      </c>
      <c r="N1754" s="677">
        <f t="shared" ca="1" si="303"/>
        <v>0</v>
      </c>
      <c r="O1754" s="677">
        <f t="shared" ca="1" si="302"/>
        <v>0</v>
      </c>
      <c r="P1754" s="677">
        <f t="shared" ca="1" si="302"/>
        <v>0</v>
      </c>
      <c r="Q1754" s="677">
        <f t="shared" ca="1" si="302"/>
        <v>0</v>
      </c>
      <c r="R1754" s="677">
        <f t="shared" ca="1" si="302"/>
        <v>0</v>
      </c>
      <c r="S1754" s="677">
        <f t="shared" ca="1" si="302"/>
        <v>0</v>
      </c>
      <c r="T1754" s="677">
        <f t="shared" ca="1" si="302"/>
        <v>0</v>
      </c>
      <c r="U1754" s="677">
        <f t="shared" ca="1" si="302"/>
        <v>0</v>
      </c>
      <c r="V1754" s="677">
        <f t="shared" ca="1" si="302"/>
        <v>0</v>
      </c>
      <c r="W1754" s="677">
        <f t="shared" ca="1" si="294"/>
        <v>0</v>
      </c>
      <c r="X1754" s="677">
        <f t="shared" ca="1" si="302"/>
        <v>0</v>
      </c>
      <c r="Y1754" s="677">
        <f t="shared" ca="1" si="302"/>
        <v>0</v>
      </c>
      <c r="Z1754" s="677">
        <f t="shared" ca="1" si="302"/>
        <v>0</v>
      </c>
      <c r="AA1754" t="str">
        <f t="shared" si="295"/>
        <v>ASR_COMP</v>
      </c>
      <c r="AB1754" s="957">
        <f t="shared" si="296"/>
        <v>44682</v>
      </c>
      <c r="AC1754" t="str">
        <f t="shared" si="297"/>
        <v>Unaudited</v>
      </c>
    </row>
    <row r="1755" spans="1:29" x14ac:dyDescent="0.25">
      <c r="A1755" t="s">
        <v>423</v>
      </c>
      <c r="B1755" t="s">
        <v>1388</v>
      </c>
      <c r="C1755" t="s">
        <v>1389</v>
      </c>
      <c r="D1755">
        <v>1900</v>
      </c>
      <c r="E1755" s="957">
        <v>1</v>
      </c>
      <c r="F1755" t="s">
        <v>1034</v>
      </c>
      <c r="G1755" s="957" t="s">
        <v>1387</v>
      </c>
      <c r="H1755" t="s">
        <v>386</v>
      </c>
      <c r="I1755" s="937" t="s">
        <v>490</v>
      </c>
      <c r="J1755" s="937" t="s">
        <v>12</v>
      </c>
      <c r="K1755" s="937" t="s">
        <v>12</v>
      </c>
      <c r="L1755" s="937">
        <v>1.1000000000000001</v>
      </c>
      <c r="M1755" s="962" t="s">
        <v>12</v>
      </c>
      <c r="N1755" s="677">
        <f t="shared" ca="1" si="303"/>
        <v>0</v>
      </c>
      <c r="O1755" s="677">
        <f t="shared" ca="1" si="302"/>
        <v>0</v>
      </c>
      <c r="P1755" s="677">
        <f t="shared" ca="1" si="302"/>
        <v>0</v>
      </c>
      <c r="Q1755" s="677">
        <f t="shared" ca="1" si="302"/>
        <v>0</v>
      </c>
      <c r="R1755" s="677">
        <f t="shared" ca="1" si="302"/>
        <v>0</v>
      </c>
      <c r="S1755" s="677">
        <f t="shared" ca="1" si="302"/>
        <v>0</v>
      </c>
      <c r="T1755" s="677">
        <f t="shared" ca="1" si="302"/>
        <v>0</v>
      </c>
      <c r="U1755" s="677">
        <f t="shared" ca="1" si="302"/>
        <v>0</v>
      </c>
      <c r="V1755" s="677">
        <f t="shared" ca="1" si="302"/>
        <v>0</v>
      </c>
      <c r="W1755" s="677">
        <f t="shared" ca="1" si="294"/>
        <v>0</v>
      </c>
      <c r="X1755" s="677">
        <f t="shared" ca="1" si="302"/>
        <v>0</v>
      </c>
      <c r="Y1755" s="677">
        <f t="shared" ca="1" si="302"/>
        <v>0</v>
      </c>
      <c r="Z1755" s="677">
        <f t="shared" ca="1" si="302"/>
        <v>-1169639.6126953354</v>
      </c>
      <c r="AA1755" t="str">
        <f t="shared" si="295"/>
        <v>ASR_COMP</v>
      </c>
      <c r="AB1755" s="957">
        <f t="shared" si="296"/>
        <v>44682</v>
      </c>
      <c r="AC1755" t="str">
        <f t="shared" si="297"/>
        <v>Unaudited</v>
      </c>
    </row>
    <row r="1756" spans="1:29" x14ac:dyDescent="0.25">
      <c r="A1756" t="s">
        <v>423</v>
      </c>
      <c r="B1756" t="s">
        <v>1388</v>
      </c>
      <c r="C1756" t="s">
        <v>1389</v>
      </c>
      <c r="D1756">
        <v>1900</v>
      </c>
      <c r="E1756" s="957">
        <v>1</v>
      </c>
      <c r="F1756" t="s">
        <v>1034</v>
      </c>
      <c r="G1756" s="957" t="s">
        <v>1387</v>
      </c>
      <c r="H1756" t="s">
        <v>386</v>
      </c>
      <c r="I1756" s="937" t="s">
        <v>490</v>
      </c>
      <c r="J1756" s="937" t="s">
        <v>12</v>
      </c>
      <c r="K1756" s="937" t="s">
        <v>1331</v>
      </c>
      <c r="L1756" s="945" t="s">
        <v>1322</v>
      </c>
      <c r="M1756" s="960" t="s">
        <v>1331</v>
      </c>
      <c r="N1756" s="677">
        <f t="shared" ca="1" si="303"/>
        <v>0</v>
      </c>
      <c r="O1756" s="677">
        <f t="shared" ca="1" si="302"/>
        <v>0</v>
      </c>
      <c r="P1756" s="677">
        <f t="shared" ca="1" si="302"/>
        <v>0</v>
      </c>
      <c r="Q1756" s="677">
        <f t="shared" ca="1" si="302"/>
        <v>0</v>
      </c>
      <c r="R1756" s="677">
        <f t="shared" ca="1" si="302"/>
        <v>0</v>
      </c>
      <c r="S1756" s="677">
        <f t="shared" ca="1" si="302"/>
        <v>0</v>
      </c>
      <c r="T1756" s="677">
        <f t="shared" ca="1" si="302"/>
        <v>0</v>
      </c>
      <c r="U1756" s="677">
        <f t="shared" ca="1" si="302"/>
        <v>0</v>
      </c>
      <c r="V1756" s="677">
        <f t="shared" ca="1" si="302"/>
        <v>0</v>
      </c>
      <c r="W1756" s="677">
        <f t="shared" ca="1" si="294"/>
        <v>0</v>
      </c>
      <c r="X1756" s="677">
        <f t="shared" ca="1" si="302"/>
        <v>0</v>
      </c>
      <c r="Y1756" s="677">
        <f t="shared" ca="1" si="302"/>
        <v>0</v>
      </c>
      <c r="Z1756" s="677">
        <f t="shared" ca="1" si="302"/>
        <v>-322849.5268526366</v>
      </c>
      <c r="AA1756" t="str">
        <f t="shared" si="295"/>
        <v>ASR_COMP</v>
      </c>
      <c r="AB1756" s="957">
        <f t="shared" si="296"/>
        <v>44682</v>
      </c>
      <c r="AC1756" t="str">
        <f t="shared" si="297"/>
        <v>Unaudited</v>
      </c>
    </row>
    <row r="1757" spans="1:29" x14ac:dyDescent="0.25">
      <c r="A1757" t="s">
        <v>423</v>
      </c>
      <c r="B1757" t="s">
        <v>1388</v>
      </c>
      <c r="C1757" t="s">
        <v>1389</v>
      </c>
      <c r="D1757">
        <v>1900</v>
      </c>
      <c r="E1757" s="957">
        <v>1</v>
      </c>
      <c r="F1757" t="s">
        <v>1034</v>
      </c>
      <c r="G1757" s="957" t="s">
        <v>1387</v>
      </c>
      <c r="H1757" t="s">
        <v>386</v>
      </c>
      <c r="I1757" s="962" t="s">
        <v>490</v>
      </c>
      <c r="J1757" s="962" t="s">
        <v>493</v>
      </c>
      <c r="K1757" s="962" t="s">
        <v>494</v>
      </c>
      <c r="L1757" s="953" t="s">
        <v>63</v>
      </c>
      <c r="M1757" s="962" t="s">
        <v>346</v>
      </c>
      <c r="N1757" s="677">
        <f t="shared" ca="1" si="303"/>
        <v>0</v>
      </c>
      <c r="O1757" s="677">
        <f t="shared" ca="1" si="302"/>
        <v>0</v>
      </c>
      <c r="P1757" s="677">
        <f t="shared" ca="1" si="302"/>
        <v>0</v>
      </c>
      <c r="Q1757" s="677">
        <f t="shared" ca="1" si="302"/>
        <v>0</v>
      </c>
      <c r="R1757" s="677">
        <f t="shared" ca="1" si="302"/>
        <v>0</v>
      </c>
      <c r="S1757" s="677">
        <f t="shared" ca="1" si="302"/>
        <v>0</v>
      </c>
      <c r="T1757" s="677">
        <f t="shared" ca="1" si="302"/>
        <v>0</v>
      </c>
      <c r="U1757" s="677">
        <f t="shared" ca="1" si="302"/>
        <v>0</v>
      </c>
      <c r="V1757" s="677">
        <f t="shared" ca="1" si="302"/>
        <v>0</v>
      </c>
      <c r="W1757" s="677">
        <f t="shared" ca="1" si="294"/>
        <v>0</v>
      </c>
      <c r="X1757" s="677">
        <f t="shared" ca="1" si="302"/>
        <v>0</v>
      </c>
      <c r="Y1757" s="677">
        <f t="shared" ca="1" si="302"/>
        <v>0</v>
      </c>
      <c r="Z1757" s="677">
        <f t="shared" ca="1" si="302"/>
        <v>0</v>
      </c>
      <c r="AA1757" t="str">
        <f t="shared" si="295"/>
        <v>ASR_COMP</v>
      </c>
      <c r="AB1757" s="957">
        <f t="shared" si="296"/>
        <v>44682</v>
      </c>
      <c r="AC1757" t="str">
        <f t="shared" si="297"/>
        <v>Unaudited</v>
      </c>
    </row>
    <row r="1758" spans="1:29" x14ac:dyDescent="0.25">
      <c r="A1758" t="s">
        <v>423</v>
      </c>
      <c r="B1758" t="s">
        <v>1388</v>
      </c>
      <c r="C1758" t="s">
        <v>1389</v>
      </c>
      <c r="D1758">
        <v>1900</v>
      </c>
      <c r="E1758" s="957">
        <v>1</v>
      </c>
      <c r="F1758" t="s">
        <v>1034</v>
      </c>
      <c r="G1758" s="957" t="s">
        <v>1387</v>
      </c>
      <c r="H1758" t="s">
        <v>386</v>
      </c>
      <c r="I1758" s="958" t="s">
        <v>490</v>
      </c>
      <c r="J1758" s="958" t="s">
        <v>493</v>
      </c>
      <c r="K1758" s="958" t="s">
        <v>1022</v>
      </c>
      <c r="L1758" s="953" t="s">
        <v>918</v>
      </c>
      <c r="M1758" s="958" t="s">
        <v>919</v>
      </c>
      <c r="N1758" s="677">
        <f t="shared" ca="1" si="303"/>
        <v>0</v>
      </c>
      <c r="O1758" s="677">
        <f t="shared" ca="1" si="302"/>
        <v>0</v>
      </c>
      <c r="P1758" s="677">
        <f t="shared" ca="1" si="302"/>
        <v>0</v>
      </c>
      <c r="Q1758" s="677">
        <f t="shared" ca="1" si="302"/>
        <v>0</v>
      </c>
      <c r="R1758" s="677">
        <f t="shared" ca="1" si="302"/>
        <v>0</v>
      </c>
      <c r="S1758" s="677">
        <f t="shared" ca="1" si="302"/>
        <v>0</v>
      </c>
      <c r="T1758" s="677">
        <f t="shared" ca="1" si="302"/>
        <v>0</v>
      </c>
      <c r="U1758" s="677">
        <f t="shared" ca="1" si="302"/>
        <v>0</v>
      </c>
      <c r="V1758" s="677">
        <f t="shared" ca="1" si="302"/>
        <v>0</v>
      </c>
      <c r="W1758" s="677">
        <f t="shared" ca="1" si="294"/>
        <v>0</v>
      </c>
      <c r="X1758" s="677">
        <f t="shared" ca="1" si="302"/>
        <v>0</v>
      </c>
      <c r="Y1758" s="677">
        <f t="shared" ca="1" si="302"/>
        <v>0</v>
      </c>
      <c r="Z1758" s="677">
        <f t="shared" ca="1" si="302"/>
        <v>-49653.272048105369</v>
      </c>
      <c r="AA1758" t="str">
        <f t="shared" si="295"/>
        <v>ASR_COMP</v>
      </c>
      <c r="AB1758" s="957">
        <f t="shared" si="296"/>
        <v>44682</v>
      </c>
      <c r="AC1758" t="str">
        <f t="shared" si="297"/>
        <v>Unaudited</v>
      </c>
    </row>
    <row r="1759" spans="1:29" x14ac:dyDescent="0.25">
      <c r="A1759" t="s">
        <v>423</v>
      </c>
      <c r="B1759" t="s">
        <v>1388</v>
      </c>
      <c r="C1759" t="s">
        <v>1389</v>
      </c>
      <c r="D1759">
        <v>1900</v>
      </c>
      <c r="E1759" s="957">
        <v>1</v>
      </c>
      <c r="F1759" t="s">
        <v>1034</v>
      </c>
      <c r="G1759" s="957" t="s">
        <v>1387</v>
      </c>
      <c r="H1759" t="s">
        <v>386</v>
      </c>
      <c r="I1759" s="958" t="s">
        <v>490</v>
      </c>
      <c r="J1759" s="958" t="s">
        <v>13</v>
      </c>
      <c r="K1759" s="958" t="s">
        <v>495</v>
      </c>
      <c r="L1759" s="937" t="s">
        <v>97</v>
      </c>
      <c r="M1759" s="958" t="s">
        <v>149</v>
      </c>
      <c r="N1759" s="677">
        <f t="shared" ca="1" si="303"/>
        <v>0</v>
      </c>
      <c r="O1759" s="677">
        <f t="shared" ca="1" si="302"/>
        <v>0</v>
      </c>
      <c r="P1759" s="677">
        <f t="shared" ca="1" si="302"/>
        <v>0</v>
      </c>
      <c r="Q1759" s="677">
        <f t="shared" ca="1" si="302"/>
        <v>0</v>
      </c>
      <c r="R1759" s="677">
        <f t="shared" ca="1" si="302"/>
        <v>0</v>
      </c>
      <c r="S1759" s="677">
        <f t="shared" ca="1" si="302"/>
        <v>0</v>
      </c>
      <c r="T1759" s="677">
        <f t="shared" ca="1" si="302"/>
        <v>0</v>
      </c>
      <c r="U1759" s="677">
        <f t="shared" ca="1" si="302"/>
        <v>0</v>
      </c>
      <c r="V1759" s="677">
        <f t="shared" ca="1" si="302"/>
        <v>0</v>
      </c>
      <c r="W1759" s="677">
        <f t="shared" ca="1" si="294"/>
        <v>0</v>
      </c>
      <c r="X1759" s="677">
        <f t="shared" ca="1" si="302"/>
        <v>0</v>
      </c>
      <c r="Y1759" s="677">
        <f t="shared" ca="1" si="302"/>
        <v>0</v>
      </c>
      <c r="Z1759" s="677">
        <f t="shared" ca="1" si="302"/>
        <v>0</v>
      </c>
      <c r="AA1759" t="str">
        <f t="shared" si="295"/>
        <v>ASR_COMP</v>
      </c>
      <c r="AB1759" s="957">
        <f t="shared" si="296"/>
        <v>44682</v>
      </c>
      <c r="AC1759" t="str">
        <f t="shared" si="297"/>
        <v>Unaudited</v>
      </c>
    </row>
    <row r="1760" spans="1:29" x14ac:dyDescent="0.25">
      <c r="A1760" t="s">
        <v>423</v>
      </c>
      <c r="B1760" t="s">
        <v>1388</v>
      </c>
      <c r="C1760" t="s">
        <v>1389</v>
      </c>
      <c r="D1760">
        <v>1900</v>
      </c>
      <c r="E1760" s="957">
        <v>1</v>
      </c>
      <c r="F1760" t="s">
        <v>1034</v>
      </c>
      <c r="G1760" s="957" t="s">
        <v>1387</v>
      </c>
      <c r="H1760" t="s">
        <v>386</v>
      </c>
      <c r="I1760" s="958" t="s">
        <v>490</v>
      </c>
      <c r="J1760" s="958" t="s">
        <v>13</v>
      </c>
      <c r="K1760" s="958" t="s">
        <v>13</v>
      </c>
      <c r="L1760" s="937" t="s">
        <v>35</v>
      </c>
      <c r="M1760" s="958" t="s">
        <v>13</v>
      </c>
      <c r="N1760" s="677">
        <f t="shared" ca="1" si="303"/>
        <v>0</v>
      </c>
      <c r="O1760" s="677">
        <f t="shared" ca="1" si="302"/>
        <v>0</v>
      </c>
      <c r="P1760" s="677">
        <f t="shared" ca="1" si="302"/>
        <v>0</v>
      </c>
      <c r="Q1760" s="677">
        <f t="shared" ca="1" si="302"/>
        <v>0</v>
      </c>
      <c r="R1760" s="677">
        <f t="shared" ca="1" si="302"/>
        <v>0</v>
      </c>
      <c r="S1760" s="677">
        <f t="shared" ca="1" si="302"/>
        <v>0</v>
      </c>
      <c r="T1760" s="677">
        <f t="shared" ca="1" si="302"/>
        <v>0</v>
      </c>
      <c r="U1760" s="677">
        <f t="shared" ca="1" si="302"/>
        <v>0</v>
      </c>
      <c r="V1760" s="677">
        <f t="shared" ca="1" si="302"/>
        <v>0</v>
      </c>
      <c r="W1760" s="677">
        <f t="shared" ca="1" si="294"/>
        <v>0</v>
      </c>
      <c r="X1760" s="677">
        <f t="shared" ca="1" si="302"/>
        <v>0</v>
      </c>
      <c r="Y1760" s="677">
        <f t="shared" ca="1" si="302"/>
        <v>0</v>
      </c>
      <c r="Z1760" s="677">
        <f t="shared" ca="1" si="302"/>
        <v>0</v>
      </c>
      <c r="AA1760" t="str">
        <f t="shared" si="295"/>
        <v>ASR_COMP</v>
      </c>
      <c r="AB1760" s="957">
        <f t="shared" si="296"/>
        <v>44682</v>
      </c>
      <c r="AC1760" t="str">
        <f t="shared" si="297"/>
        <v>Unaudited</v>
      </c>
    </row>
    <row r="1761" spans="1:29" x14ac:dyDescent="0.25">
      <c r="A1761" t="s">
        <v>423</v>
      </c>
      <c r="B1761" t="s">
        <v>1388</v>
      </c>
      <c r="C1761" t="s">
        <v>1389</v>
      </c>
      <c r="D1761">
        <v>1900</v>
      </c>
      <c r="E1761" s="957">
        <v>1</v>
      </c>
      <c r="F1761" t="s">
        <v>1034</v>
      </c>
      <c r="G1761" s="957" t="s">
        <v>1387</v>
      </c>
      <c r="H1761" t="s">
        <v>386</v>
      </c>
      <c r="I1761" s="965" t="s">
        <v>491</v>
      </c>
      <c r="J1761" s="965" t="s">
        <v>447</v>
      </c>
      <c r="K1761" s="965" t="s">
        <v>0</v>
      </c>
      <c r="L1761" s="945">
        <v>2.1</v>
      </c>
      <c r="M1761" s="965" t="s">
        <v>150</v>
      </c>
      <c r="N1761" s="677">
        <f t="shared" ca="1" si="303"/>
        <v>0</v>
      </c>
      <c r="O1761" s="677">
        <f t="shared" ca="1" si="302"/>
        <v>0</v>
      </c>
      <c r="P1761" s="677">
        <f t="shared" ca="1" si="302"/>
        <v>0</v>
      </c>
      <c r="Q1761" s="677">
        <f t="shared" ca="1" si="302"/>
        <v>0</v>
      </c>
      <c r="R1761" s="677">
        <f t="shared" ca="1" si="302"/>
        <v>0</v>
      </c>
      <c r="S1761" s="677">
        <f t="shared" ca="1" si="302"/>
        <v>0</v>
      </c>
      <c r="T1761" s="677">
        <f t="shared" ca="1" si="302"/>
        <v>0</v>
      </c>
      <c r="U1761" s="677">
        <f t="shared" ca="1" si="302"/>
        <v>0</v>
      </c>
      <c r="V1761" s="677">
        <f t="shared" ca="1" si="302"/>
        <v>0</v>
      </c>
      <c r="W1761" s="677">
        <f t="shared" ca="1" si="294"/>
        <v>0</v>
      </c>
      <c r="X1761" s="677">
        <f t="shared" ca="1" si="302"/>
        <v>0</v>
      </c>
      <c r="Y1761" s="677">
        <f t="shared" ca="1" si="302"/>
        <v>0</v>
      </c>
      <c r="Z1761" s="677">
        <f t="shared" ca="1" si="302"/>
        <v>1923573.2464926699</v>
      </c>
      <c r="AA1761" t="str">
        <f t="shared" si="295"/>
        <v>ASR_COMP</v>
      </c>
      <c r="AB1761" s="957">
        <f t="shared" si="296"/>
        <v>44682</v>
      </c>
      <c r="AC1761" t="str">
        <f t="shared" si="297"/>
        <v>Unaudited</v>
      </c>
    </row>
    <row r="1762" spans="1:29" ht="30" x14ac:dyDescent="0.25">
      <c r="A1762" t="s">
        <v>423</v>
      </c>
      <c r="B1762" t="s">
        <v>1388</v>
      </c>
      <c r="C1762" t="s">
        <v>1389</v>
      </c>
      <c r="D1762">
        <v>1900</v>
      </c>
      <c r="E1762" s="957">
        <v>1</v>
      </c>
      <c r="F1762" t="s">
        <v>1034</v>
      </c>
      <c r="G1762" s="957" t="s">
        <v>1387</v>
      </c>
      <c r="H1762" t="s">
        <v>386</v>
      </c>
      <c r="I1762" s="937" t="s">
        <v>491</v>
      </c>
      <c r="J1762" s="937" t="s">
        <v>447</v>
      </c>
      <c r="K1762" s="937" t="s">
        <v>0</v>
      </c>
      <c r="L1762" s="937">
        <v>2.2000000000000002</v>
      </c>
      <c r="M1762" s="958" t="s">
        <v>151</v>
      </c>
      <c r="N1762" s="677">
        <f t="shared" ca="1" si="303"/>
        <v>0</v>
      </c>
      <c r="O1762" s="677">
        <f t="shared" ca="1" si="302"/>
        <v>0</v>
      </c>
      <c r="P1762" s="677">
        <f t="shared" ca="1" si="302"/>
        <v>0</v>
      </c>
      <c r="Q1762" s="677">
        <f t="shared" ca="1" si="302"/>
        <v>0</v>
      </c>
      <c r="R1762" s="677">
        <f t="shared" ca="1" si="302"/>
        <v>0</v>
      </c>
      <c r="S1762" s="677">
        <f t="shared" ca="1" si="302"/>
        <v>0</v>
      </c>
      <c r="T1762" s="677">
        <f t="shared" ca="1" si="302"/>
        <v>0</v>
      </c>
      <c r="U1762" s="677">
        <f t="shared" ca="1" si="302"/>
        <v>0</v>
      </c>
      <c r="V1762" s="677">
        <f t="shared" ca="1" si="302"/>
        <v>0</v>
      </c>
      <c r="W1762" s="677">
        <f t="shared" ca="1" si="294"/>
        <v>0</v>
      </c>
      <c r="X1762" s="677">
        <f t="shared" ca="1" si="302"/>
        <v>0</v>
      </c>
      <c r="Y1762" s="677">
        <f t="shared" ca="1" si="302"/>
        <v>0</v>
      </c>
      <c r="Z1762" s="677">
        <f t="shared" ca="1" si="302"/>
        <v>-4649551.9262704952</v>
      </c>
      <c r="AA1762" t="str">
        <f t="shared" si="295"/>
        <v>ASR_COMP</v>
      </c>
      <c r="AB1762" s="957">
        <f t="shared" si="296"/>
        <v>44682</v>
      </c>
      <c r="AC1762" t="str">
        <f t="shared" si="297"/>
        <v>Unaudited</v>
      </c>
    </row>
    <row r="1763" spans="1:29" x14ac:dyDescent="0.25">
      <c r="A1763" t="s">
        <v>423</v>
      </c>
      <c r="B1763" t="s">
        <v>1388</v>
      </c>
      <c r="C1763" t="s">
        <v>1389</v>
      </c>
      <c r="D1763">
        <v>1900</v>
      </c>
      <c r="E1763" s="957">
        <v>1</v>
      </c>
      <c r="F1763" t="s">
        <v>1034</v>
      </c>
      <c r="G1763" s="957" t="s">
        <v>1387</v>
      </c>
      <c r="H1763" t="s">
        <v>386</v>
      </c>
      <c r="I1763" s="937" t="s">
        <v>491</v>
      </c>
      <c r="J1763" s="937" t="s">
        <v>447</v>
      </c>
      <c r="K1763" s="937" t="s">
        <v>0</v>
      </c>
      <c r="L1763" s="943">
        <v>2.2999999999999998</v>
      </c>
      <c r="M1763" s="959" t="s">
        <v>152</v>
      </c>
      <c r="N1763" s="677">
        <f t="shared" ca="1" si="303"/>
        <v>0</v>
      </c>
      <c r="O1763" s="677">
        <f t="shared" ca="1" si="302"/>
        <v>0</v>
      </c>
      <c r="P1763" s="677">
        <f t="shared" ca="1" si="302"/>
        <v>0</v>
      </c>
      <c r="Q1763" s="677">
        <f t="shared" ca="1" si="302"/>
        <v>0</v>
      </c>
      <c r="R1763" s="677">
        <f t="shared" ca="1" si="302"/>
        <v>0</v>
      </c>
      <c r="S1763" s="677">
        <f t="shared" ca="1" si="302"/>
        <v>0</v>
      </c>
      <c r="T1763" s="677">
        <f t="shared" ca="1" si="302"/>
        <v>0</v>
      </c>
      <c r="U1763" s="677">
        <f t="shared" ca="1" si="302"/>
        <v>0</v>
      </c>
      <c r="V1763" s="677">
        <f t="shared" ca="1" si="302"/>
        <v>0</v>
      </c>
      <c r="W1763" s="677">
        <f t="shared" ca="1" si="294"/>
        <v>0</v>
      </c>
      <c r="X1763" s="677">
        <f t="shared" ca="1" si="302"/>
        <v>0</v>
      </c>
      <c r="Y1763" s="677">
        <f t="shared" ca="1" si="302"/>
        <v>0</v>
      </c>
      <c r="Z1763" s="677">
        <f t="shared" ca="1" si="302"/>
        <v>290328.01169390639</v>
      </c>
      <c r="AA1763" t="str">
        <f t="shared" si="295"/>
        <v>ASR_COMP</v>
      </c>
      <c r="AB1763" s="957">
        <f t="shared" si="296"/>
        <v>44682</v>
      </c>
      <c r="AC1763" t="str">
        <f t="shared" si="297"/>
        <v>Unaudited</v>
      </c>
    </row>
    <row r="1764" spans="1:29" x14ac:dyDescent="0.25">
      <c r="A1764" t="s">
        <v>423</v>
      </c>
      <c r="B1764" t="s">
        <v>1388</v>
      </c>
      <c r="C1764" t="s">
        <v>1389</v>
      </c>
      <c r="D1764">
        <v>1900</v>
      </c>
      <c r="E1764" s="957">
        <v>1</v>
      </c>
      <c r="F1764" t="s">
        <v>1034</v>
      </c>
      <c r="G1764" s="957" t="s">
        <v>1387</v>
      </c>
      <c r="H1764" t="s">
        <v>386</v>
      </c>
      <c r="I1764" s="958" t="s">
        <v>491</v>
      </c>
      <c r="J1764" s="958" t="s">
        <v>447</v>
      </c>
      <c r="K1764" s="958" t="s">
        <v>0</v>
      </c>
      <c r="L1764" s="937">
        <v>2.4</v>
      </c>
      <c r="M1764" s="958" t="s">
        <v>153</v>
      </c>
      <c r="N1764" s="677">
        <f t="shared" ca="1" si="303"/>
        <v>0</v>
      </c>
      <c r="O1764" s="677">
        <f t="shared" ca="1" si="302"/>
        <v>0</v>
      </c>
      <c r="P1764" s="677">
        <f t="shared" ca="1" si="302"/>
        <v>0</v>
      </c>
      <c r="Q1764" s="677">
        <f t="shared" ca="1" si="302"/>
        <v>0</v>
      </c>
      <c r="R1764" s="677">
        <f t="shared" ca="1" si="302"/>
        <v>0</v>
      </c>
      <c r="S1764" s="677">
        <f t="shared" ca="1" si="302"/>
        <v>0</v>
      </c>
      <c r="T1764" s="677">
        <f t="shared" ca="1" si="302"/>
        <v>0</v>
      </c>
      <c r="U1764" s="677">
        <f t="shared" ca="1" si="302"/>
        <v>0</v>
      </c>
      <c r="V1764" s="677">
        <f t="shared" ca="1" si="302"/>
        <v>0</v>
      </c>
      <c r="W1764" s="677">
        <f t="shared" ca="1" si="294"/>
        <v>0</v>
      </c>
      <c r="X1764" s="677">
        <f t="shared" ca="1" si="302"/>
        <v>0</v>
      </c>
      <c r="Y1764" s="677">
        <f t="shared" ca="1" si="302"/>
        <v>0</v>
      </c>
      <c r="Z1764" s="677">
        <f t="shared" ca="1" si="302"/>
        <v>326789.67612852465</v>
      </c>
      <c r="AA1764" t="str">
        <f t="shared" si="295"/>
        <v>ASR_COMP</v>
      </c>
      <c r="AB1764" s="957">
        <f t="shared" si="296"/>
        <v>44682</v>
      </c>
      <c r="AC1764" t="str">
        <f t="shared" si="297"/>
        <v>Unaudited</v>
      </c>
    </row>
    <row r="1765" spans="1:29" ht="30" x14ac:dyDescent="0.25">
      <c r="A1765" t="s">
        <v>423</v>
      </c>
      <c r="B1765" t="s">
        <v>1388</v>
      </c>
      <c r="C1765" t="s">
        <v>1389</v>
      </c>
      <c r="D1765">
        <v>1900</v>
      </c>
      <c r="E1765" s="957">
        <v>1</v>
      </c>
      <c r="F1765" t="s">
        <v>1034</v>
      </c>
      <c r="G1765" s="957" t="s">
        <v>1387</v>
      </c>
      <c r="H1765" t="s">
        <v>386</v>
      </c>
      <c r="I1765" s="937" t="s">
        <v>491</v>
      </c>
      <c r="J1765" s="937" t="s">
        <v>447</v>
      </c>
      <c r="K1765" s="937" t="s">
        <v>0</v>
      </c>
      <c r="L1765" s="937">
        <v>2.5</v>
      </c>
      <c r="M1765" s="958" t="s">
        <v>154</v>
      </c>
      <c r="N1765" s="677">
        <f t="shared" ca="1" si="303"/>
        <v>0</v>
      </c>
      <c r="O1765" s="677">
        <f t="shared" ca="1" si="302"/>
        <v>0</v>
      </c>
      <c r="P1765" s="677">
        <f t="shared" ca="1" si="302"/>
        <v>0</v>
      </c>
      <c r="Q1765" s="677">
        <f t="shared" ca="1" si="302"/>
        <v>0</v>
      </c>
      <c r="R1765" s="677">
        <f t="shared" ca="1" si="302"/>
        <v>0</v>
      </c>
      <c r="S1765" s="677">
        <f t="shared" ca="1" si="302"/>
        <v>0</v>
      </c>
      <c r="T1765" s="677">
        <f t="shared" ca="1" si="302"/>
        <v>0</v>
      </c>
      <c r="U1765" s="677">
        <f t="shared" ca="1" si="302"/>
        <v>0</v>
      </c>
      <c r="V1765" s="677">
        <f t="shared" ca="1" si="302"/>
        <v>0</v>
      </c>
      <c r="W1765" s="677">
        <f t="shared" ca="1" si="294"/>
        <v>0</v>
      </c>
      <c r="X1765" s="677">
        <f t="shared" ca="1" si="302"/>
        <v>0</v>
      </c>
      <c r="Y1765" s="677">
        <f t="shared" ca="1" si="302"/>
        <v>0</v>
      </c>
      <c r="Z1765" s="677">
        <f t="shared" ca="1" si="302"/>
        <v>138485.78044912309</v>
      </c>
      <c r="AA1765" t="str">
        <f t="shared" si="295"/>
        <v>ASR_COMP</v>
      </c>
      <c r="AB1765" s="957">
        <f t="shared" si="296"/>
        <v>44682</v>
      </c>
      <c r="AC1765" t="str">
        <f t="shared" si="297"/>
        <v>Unaudited</v>
      </c>
    </row>
    <row r="1766" spans="1:29" x14ac:dyDescent="0.25">
      <c r="A1766" t="s">
        <v>423</v>
      </c>
      <c r="B1766" t="s">
        <v>1388</v>
      </c>
      <c r="C1766" t="s">
        <v>1389</v>
      </c>
      <c r="D1766">
        <v>1900</v>
      </c>
      <c r="E1766" s="957">
        <v>1</v>
      </c>
      <c r="F1766" t="s">
        <v>1034</v>
      </c>
      <c r="G1766" s="957" t="s">
        <v>1387</v>
      </c>
      <c r="H1766" t="s">
        <v>386</v>
      </c>
      <c r="I1766" s="937" t="s">
        <v>491</v>
      </c>
      <c r="J1766" s="937" t="s">
        <v>447</v>
      </c>
      <c r="K1766" s="937" t="s">
        <v>0</v>
      </c>
      <c r="L1766" s="937" t="s">
        <v>99</v>
      </c>
      <c r="M1766" s="958" t="s">
        <v>7</v>
      </c>
      <c r="N1766" s="677">
        <f t="shared" ca="1" si="303"/>
        <v>0</v>
      </c>
      <c r="O1766" s="677">
        <f t="shared" ca="1" si="302"/>
        <v>0</v>
      </c>
      <c r="P1766" s="677">
        <f t="shared" ca="1" si="302"/>
        <v>0</v>
      </c>
      <c r="Q1766" s="677">
        <f t="shared" ca="1" si="302"/>
        <v>0</v>
      </c>
      <c r="R1766" s="677">
        <f t="shared" ca="1" si="302"/>
        <v>0</v>
      </c>
      <c r="S1766" s="677">
        <f t="shared" ca="1" si="302"/>
        <v>0</v>
      </c>
      <c r="T1766" s="677">
        <f t="shared" ca="1" si="302"/>
        <v>0</v>
      </c>
      <c r="U1766" s="677">
        <f t="shared" ca="1" si="302"/>
        <v>0</v>
      </c>
      <c r="V1766" s="677">
        <f t="shared" ca="1" si="302"/>
        <v>0</v>
      </c>
      <c r="W1766" s="677">
        <f t="shared" ca="1" si="294"/>
        <v>0</v>
      </c>
      <c r="X1766" s="677">
        <f t="shared" ca="1" si="302"/>
        <v>0</v>
      </c>
      <c r="Y1766" s="677">
        <f t="shared" ca="1" si="302"/>
        <v>0</v>
      </c>
      <c r="Z1766" s="677">
        <f t="shared" ca="1" si="302"/>
        <v>0</v>
      </c>
      <c r="AA1766" t="str">
        <f t="shared" si="295"/>
        <v>ASR_COMP</v>
      </c>
      <c r="AB1766" s="957">
        <f t="shared" si="296"/>
        <v>44682</v>
      </c>
      <c r="AC1766" t="str">
        <f t="shared" si="297"/>
        <v>Unaudited</v>
      </c>
    </row>
    <row r="1767" spans="1:29" x14ac:dyDescent="0.25">
      <c r="A1767" t="s">
        <v>423</v>
      </c>
      <c r="B1767" t="s">
        <v>1388</v>
      </c>
      <c r="C1767" t="s">
        <v>1389</v>
      </c>
      <c r="D1767">
        <v>1900</v>
      </c>
      <c r="E1767" s="957">
        <v>1</v>
      </c>
      <c r="F1767" t="s">
        <v>1034</v>
      </c>
      <c r="G1767" s="957" t="s">
        <v>1387</v>
      </c>
      <c r="H1767" t="s">
        <v>386</v>
      </c>
      <c r="I1767" s="958" t="s">
        <v>491</v>
      </c>
      <c r="J1767" s="958" t="s">
        <v>447</v>
      </c>
      <c r="K1767" s="958" t="s">
        <v>0</v>
      </c>
      <c r="L1767" s="937" t="s">
        <v>155</v>
      </c>
      <c r="M1767" s="958" t="s">
        <v>454</v>
      </c>
      <c r="N1767" s="677">
        <f t="shared" ca="1" si="303"/>
        <v>0</v>
      </c>
      <c r="O1767" s="677">
        <f t="shared" ca="1" si="302"/>
        <v>0</v>
      </c>
      <c r="P1767" s="677">
        <f t="shared" ca="1" si="302"/>
        <v>0</v>
      </c>
      <c r="Q1767" s="677">
        <f t="shared" ca="1" si="302"/>
        <v>0</v>
      </c>
      <c r="R1767" s="677">
        <f t="shared" ca="1" si="302"/>
        <v>0</v>
      </c>
      <c r="S1767" s="677">
        <f t="shared" ca="1" si="302"/>
        <v>0</v>
      </c>
      <c r="T1767" s="677">
        <f t="shared" ca="1" si="302"/>
        <v>0</v>
      </c>
      <c r="U1767" s="677">
        <f t="shared" ca="1" si="302"/>
        <v>0</v>
      </c>
      <c r="V1767" s="677">
        <f t="shared" ca="1" si="302"/>
        <v>0</v>
      </c>
      <c r="W1767" s="677">
        <f t="shared" ca="1" si="294"/>
        <v>0</v>
      </c>
      <c r="X1767" s="677">
        <f t="shared" ca="1" si="302"/>
        <v>0</v>
      </c>
      <c r="Y1767" s="677">
        <f t="shared" ca="1" si="302"/>
        <v>0</v>
      </c>
      <c r="Z1767" s="677">
        <f t="shared" ca="1" si="302"/>
        <v>0</v>
      </c>
      <c r="AA1767" t="str">
        <f t="shared" si="295"/>
        <v>ASR_COMP</v>
      </c>
      <c r="AB1767" s="957">
        <f t="shared" si="296"/>
        <v>44682</v>
      </c>
      <c r="AC1767" t="str">
        <f t="shared" si="297"/>
        <v>Unaudited</v>
      </c>
    </row>
    <row r="1768" spans="1:29" x14ac:dyDescent="0.25">
      <c r="A1768" t="s">
        <v>423</v>
      </c>
      <c r="B1768" t="s">
        <v>1388</v>
      </c>
      <c r="C1768" t="s">
        <v>1389</v>
      </c>
      <c r="D1768">
        <v>1900</v>
      </c>
      <c r="E1768" s="957">
        <v>1</v>
      </c>
      <c r="F1768" t="s">
        <v>1034</v>
      </c>
      <c r="G1768" s="957" t="s">
        <v>1387</v>
      </c>
      <c r="H1768" t="s">
        <v>386</v>
      </c>
      <c r="I1768" s="958" t="s">
        <v>491</v>
      </c>
      <c r="J1768" s="958" t="s">
        <v>447</v>
      </c>
      <c r="K1768" s="958" t="s">
        <v>0</v>
      </c>
      <c r="L1768" s="953" t="s">
        <v>920</v>
      </c>
      <c r="M1768" s="958" t="s">
        <v>24</v>
      </c>
      <c r="N1768" s="677">
        <f t="shared" ca="1" si="303"/>
        <v>0</v>
      </c>
      <c r="O1768" s="677">
        <f t="shared" ca="1" si="302"/>
        <v>0</v>
      </c>
      <c r="P1768" s="677">
        <f t="shared" ca="1" si="302"/>
        <v>0</v>
      </c>
      <c r="Q1768" s="677">
        <f t="shared" ca="1" si="302"/>
        <v>0</v>
      </c>
      <c r="R1768" s="677">
        <f t="shared" ca="1" si="302"/>
        <v>0</v>
      </c>
      <c r="S1768" s="677">
        <f t="shared" ca="1" si="302"/>
        <v>0</v>
      </c>
      <c r="T1768" s="677">
        <f t="shared" ca="1" si="302"/>
        <v>0</v>
      </c>
      <c r="U1768" s="677">
        <f t="shared" ca="1" si="302"/>
        <v>0</v>
      </c>
      <c r="V1768" s="677">
        <f t="shared" ca="1" si="302"/>
        <v>0</v>
      </c>
      <c r="W1768" s="677">
        <f t="shared" ca="1" si="294"/>
        <v>0</v>
      </c>
      <c r="X1768" s="677">
        <f t="shared" ca="1" si="302"/>
        <v>0</v>
      </c>
      <c r="Y1768" s="677">
        <f t="shared" ca="1" si="302"/>
        <v>0</v>
      </c>
      <c r="Z1768" s="677">
        <f t="shared" ca="1" si="302"/>
        <v>8228.8618709604725</v>
      </c>
      <c r="AA1768" t="str">
        <f t="shared" si="295"/>
        <v>ASR_COMP</v>
      </c>
      <c r="AB1768" s="957">
        <f t="shared" si="296"/>
        <v>44682</v>
      </c>
      <c r="AC1768" t="str">
        <f t="shared" si="297"/>
        <v>Unaudited</v>
      </c>
    </row>
    <row r="1769" spans="1:29" x14ac:dyDescent="0.25">
      <c r="A1769" t="s">
        <v>423</v>
      </c>
      <c r="B1769" t="s">
        <v>1388</v>
      </c>
      <c r="C1769" t="s">
        <v>1389</v>
      </c>
      <c r="D1769">
        <v>1900</v>
      </c>
      <c r="E1769" s="957">
        <v>1</v>
      </c>
      <c r="F1769" t="s">
        <v>1034</v>
      </c>
      <c r="G1769" s="957" t="s">
        <v>1387</v>
      </c>
      <c r="H1769" t="s">
        <v>386</v>
      </c>
      <c r="I1769" s="937" t="s">
        <v>491</v>
      </c>
      <c r="J1769" s="937" t="s">
        <v>447</v>
      </c>
      <c r="K1769" s="937" t="s">
        <v>53</v>
      </c>
      <c r="L1769" s="937">
        <v>3.1</v>
      </c>
      <c r="M1769" s="958" t="s">
        <v>33</v>
      </c>
      <c r="N1769" s="677">
        <f t="shared" ca="1" si="303"/>
        <v>0</v>
      </c>
      <c r="O1769" s="677">
        <f t="shared" ca="1" si="302"/>
        <v>0</v>
      </c>
      <c r="P1769" s="677">
        <f t="shared" ca="1" si="302"/>
        <v>0</v>
      </c>
      <c r="Q1769" s="677">
        <f t="shared" ca="1" si="302"/>
        <v>0</v>
      </c>
      <c r="R1769" s="677">
        <f t="shared" ca="1" si="302"/>
        <v>0</v>
      </c>
      <c r="S1769" s="677">
        <f t="shared" ca="1" si="302"/>
        <v>0</v>
      </c>
      <c r="T1769" s="677">
        <f t="shared" ca="1" si="302"/>
        <v>0</v>
      </c>
      <c r="U1769" s="677">
        <f t="shared" ca="1" si="302"/>
        <v>0</v>
      </c>
      <c r="V1769" s="677">
        <f t="shared" ca="1" si="302"/>
        <v>0</v>
      </c>
      <c r="W1769" s="677">
        <f t="shared" ca="1" si="294"/>
        <v>0</v>
      </c>
      <c r="X1769" s="677">
        <f t="shared" ca="1" si="302"/>
        <v>0</v>
      </c>
      <c r="Y1769" s="677">
        <f t="shared" ca="1" si="302"/>
        <v>0</v>
      </c>
      <c r="Z1769" s="677">
        <f t="shared" ca="1" si="302"/>
        <v>447197.11480279081</v>
      </c>
      <c r="AA1769" t="str">
        <f t="shared" si="295"/>
        <v>ASR_COMP</v>
      </c>
      <c r="AB1769" s="957">
        <f t="shared" si="296"/>
        <v>44682</v>
      </c>
      <c r="AC1769" t="str">
        <f t="shared" si="297"/>
        <v>Unaudited</v>
      </c>
    </row>
    <row r="1770" spans="1:29" x14ac:dyDescent="0.25">
      <c r="A1770" t="s">
        <v>423</v>
      </c>
      <c r="B1770" t="s">
        <v>1388</v>
      </c>
      <c r="C1770" t="s">
        <v>1389</v>
      </c>
      <c r="D1770">
        <v>1900</v>
      </c>
      <c r="E1770" s="957">
        <v>1</v>
      </c>
      <c r="F1770" t="s">
        <v>1034</v>
      </c>
      <c r="G1770" s="957" t="s">
        <v>1387</v>
      </c>
      <c r="H1770" t="s">
        <v>386</v>
      </c>
      <c r="I1770" s="937" t="s">
        <v>491</v>
      </c>
      <c r="J1770" s="937" t="s">
        <v>447</v>
      </c>
      <c r="K1770" s="937" t="s">
        <v>53</v>
      </c>
      <c r="L1770" s="937">
        <v>3.2</v>
      </c>
      <c r="M1770" s="958" t="s">
        <v>34</v>
      </c>
      <c r="N1770" s="677">
        <f t="shared" ca="1" si="303"/>
        <v>0</v>
      </c>
      <c r="O1770" s="677">
        <f t="shared" ca="1" si="302"/>
        <v>0</v>
      </c>
      <c r="P1770" s="677">
        <f t="shared" ca="1" si="302"/>
        <v>0</v>
      </c>
      <c r="Q1770" s="677">
        <f t="shared" ca="1" si="302"/>
        <v>0</v>
      </c>
      <c r="R1770" s="677">
        <f t="shared" ca="1" si="302"/>
        <v>0</v>
      </c>
      <c r="S1770" s="677">
        <f t="shared" ca="1" si="302"/>
        <v>0</v>
      </c>
      <c r="T1770" s="677">
        <f t="shared" ca="1" si="302"/>
        <v>0</v>
      </c>
      <c r="U1770" s="677">
        <f t="shared" ca="1" si="302"/>
        <v>0</v>
      </c>
      <c r="V1770" s="677">
        <f t="shared" ca="1" si="302"/>
        <v>0</v>
      </c>
      <c r="W1770" s="677">
        <f t="shared" ca="1" si="294"/>
        <v>0</v>
      </c>
      <c r="X1770" s="677">
        <f t="shared" ca="1" si="302"/>
        <v>0</v>
      </c>
      <c r="Y1770" s="677">
        <f t="shared" ca="1" si="302"/>
        <v>0</v>
      </c>
      <c r="Z1770" s="677">
        <f t="shared" ca="1" si="302"/>
        <v>353863.46450385905</v>
      </c>
      <c r="AA1770" t="str">
        <f t="shared" si="295"/>
        <v>ASR_COMP</v>
      </c>
      <c r="AB1770" s="957">
        <f t="shared" si="296"/>
        <v>44682</v>
      </c>
      <c r="AC1770" t="str">
        <f t="shared" si="297"/>
        <v>Unaudited</v>
      </c>
    </row>
    <row r="1771" spans="1:29" x14ac:dyDescent="0.25">
      <c r="A1771" t="s">
        <v>423</v>
      </c>
      <c r="B1771" t="s">
        <v>1388</v>
      </c>
      <c r="C1771" t="s">
        <v>1389</v>
      </c>
      <c r="D1771">
        <v>1900</v>
      </c>
      <c r="E1771" s="957">
        <v>1</v>
      </c>
      <c r="F1771" t="s">
        <v>1034</v>
      </c>
      <c r="G1771" s="957" t="s">
        <v>1387</v>
      </c>
      <c r="H1771" t="s">
        <v>386</v>
      </c>
      <c r="I1771" s="937" t="s">
        <v>491</v>
      </c>
      <c r="J1771" s="937" t="s">
        <v>447</v>
      </c>
      <c r="K1771" s="937" t="s">
        <v>53</v>
      </c>
      <c r="L1771" s="937">
        <v>3.3</v>
      </c>
      <c r="M1771" s="958" t="s">
        <v>54</v>
      </c>
      <c r="N1771" s="677">
        <f t="shared" ca="1" si="303"/>
        <v>0</v>
      </c>
      <c r="O1771" s="677">
        <f t="shared" ca="1" si="302"/>
        <v>0</v>
      </c>
      <c r="P1771" s="677">
        <f t="shared" ca="1" si="302"/>
        <v>0</v>
      </c>
      <c r="Q1771" s="677">
        <f t="shared" ca="1" si="302"/>
        <v>0</v>
      </c>
      <c r="R1771" s="677">
        <f t="shared" ca="1" si="302"/>
        <v>0</v>
      </c>
      <c r="S1771" s="677">
        <f t="shared" ca="1" si="302"/>
        <v>0</v>
      </c>
      <c r="T1771" s="677">
        <f t="shared" ca="1" si="302"/>
        <v>0</v>
      </c>
      <c r="U1771" s="677">
        <f t="shared" ca="1" si="302"/>
        <v>0</v>
      </c>
      <c r="V1771" s="677">
        <f t="shared" ca="1" si="302"/>
        <v>0</v>
      </c>
      <c r="W1771" s="677">
        <f t="shared" ca="1" si="294"/>
        <v>0</v>
      </c>
      <c r="X1771" s="677">
        <f t="shared" ca="1" si="302"/>
        <v>0</v>
      </c>
      <c r="Y1771" s="677">
        <f t="shared" ca="1" si="302"/>
        <v>0</v>
      </c>
      <c r="Z1771" s="677">
        <f t="shared" ca="1" si="302"/>
        <v>328.99</v>
      </c>
      <c r="AA1771" t="str">
        <f t="shared" si="295"/>
        <v>ASR_COMP</v>
      </c>
      <c r="AB1771" s="957">
        <f t="shared" si="296"/>
        <v>44682</v>
      </c>
      <c r="AC1771" t="str">
        <f t="shared" si="297"/>
        <v>Unaudited</v>
      </c>
    </row>
    <row r="1772" spans="1:29" x14ac:dyDescent="0.25">
      <c r="A1772" t="s">
        <v>423</v>
      </c>
      <c r="B1772" t="s">
        <v>1388</v>
      </c>
      <c r="C1772" t="s">
        <v>1389</v>
      </c>
      <c r="D1772">
        <v>1900</v>
      </c>
      <c r="E1772" s="957">
        <v>1</v>
      </c>
      <c r="F1772" t="s">
        <v>1034</v>
      </c>
      <c r="G1772" s="957" t="s">
        <v>1387</v>
      </c>
      <c r="H1772" t="s">
        <v>386</v>
      </c>
      <c r="I1772" s="937" t="s">
        <v>491</v>
      </c>
      <c r="J1772" s="937" t="s">
        <v>447</v>
      </c>
      <c r="K1772" s="937" t="s">
        <v>53</v>
      </c>
      <c r="L1772" s="953" t="s">
        <v>44</v>
      </c>
      <c r="M1772" s="958" t="s">
        <v>156</v>
      </c>
      <c r="N1772" s="677">
        <f t="shared" ca="1" si="303"/>
        <v>0</v>
      </c>
      <c r="O1772" s="677">
        <f t="shared" ca="1" si="302"/>
        <v>0</v>
      </c>
      <c r="P1772" s="677">
        <f t="shared" ca="1" si="302"/>
        <v>0</v>
      </c>
      <c r="Q1772" s="677">
        <f t="shared" ca="1" si="302"/>
        <v>0</v>
      </c>
      <c r="R1772" s="677">
        <f t="shared" ca="1" si="302"/>
        <v>0</v>
      </c>
      <c r="S1772" s="677">
        <f t="shared" ca="1" si="302"/>
        <v>0</v>
      </c>
      <c r="T1772" s="677">
        <f t="shared" ca="1" si="302"/>
        <v>0</v>
      </c>
      <c r="U1772" s="677">
        <f t="shared" ca="1" si="302"/>
        <v>0</v>
      </c>
      <c r="V1772" s="677">
        <f t="shared" ca="1" si="302"/>
        <v>0</v>
      </c>
      <c r="W1772" s="677">
        <f t="shared" ca="1" si="294"/>
        <v>0</v>
      </c>
      <c r="X1772" s="677">
        <f t="shared" ca="1" si="302"/>
        <v>0</v>
      </c>
      <c r="Y1772" s="677">
        <f t="shared" ca="1" si="302"/>
        <v>0</v>
      </c>
      <c r="Z1772" s="677">
        <f t="shared" ca="1" si="302"/>
        <v>0</v>
      </c>
      <c r="AA1772" t="str">
        <f t="shared" si="295"/>
        <v>ASR_COMP</v>
      </c>
      <c r="AB1772" s="957">
        <f t="shared" si="296"/>
        <v>44682</v>
      </c>
      <c r="AC1772" t="str">
        <f t="shared" si="297"/>
        <v>Unaudited</v>
      </c>
    </row>
    <row r="1773" spans="1:29" x14ac:dyDescent="0.25">
      <c r="A1773" t="s">
        <v>423</v>
      </c>
      <c r="B1773" t="s">
        <v>1388</v>
      </c>
      <c r="C1773" t="s">
        <v>1389</v>
      </c>
      <c r="D1773">
        <v>1900</v>
      </c>
      <c r="E1773" s="957">
        <v>1</v>
      </c>
      <c r="F1773" t="s">
        <v>1034</v>
      </c>
      <c r="G1773" s="957" t="s">
        <v>1387</v>
      </c>
      <c r="H1773" t="s">
        <v>386</v>
      </c>
      <c r="I1773" s="937" t="s">
        <v>491</v>
      </c>
      <c r="J1773" s="937" t="s">
        <v>447</v>
      </c>
      <c r="K1773" s="937" t="s">
        <v>53</v>
      </c>
      <c r="L1773" s="953" t="s">
        <v>41</v>
      </c>
      <c r="M1773" s="958" t="s">
        <v>52</v>
      </c>
      <c r="N1773" s="677">
        <f t="shared" ca="1" si="303"/>
        <v>0</v>
      </c>
      <c r="O1773" s="677">
        <f t="shared" ca="1" si="302"/>
        <v>0</v>
      </c>
      <c r="P1773" s="677">
        <f t="shared" ca="1" si="302"/>
        <v>0</v>
      </c>
      <c r="Q1773" s="677">
        <f t="shared" ca="1" si="302"/>
        <v>0</v>
      </c>
      <c r="R1773" s="677">
        <f t="shared" ca="1" si="302"/>
        <v>0</v>
      </c>
      <c r="S1773" s="677">
        <f t="shared" ca="1" si="302"/>
        <v>0</v>
      </c>
      <c r="T1773" s="677">
        <f t="shared" ca="1" si="302"/>
        <v>0</v>
      </c>
      <c r="U1773" s="677">
        <f t="shared" ca="1" si="302"/>
        <v>0</v>
      </c>
      <c r="V1773" s="677">
        <f t="shared" ca="1" si="302"/>
        <v>0</v>
      </c>
      <c r="W1773" s="677">
        <f t="shared" ca="1" si="294"/>
        <v>0</v>
      </c>
      <c r="X1773" s="677">
        <f t="shared" ca="1" si="302"/>
        <v>0</v>
      </c>
      <c r="Y1773" s="677">
        <f t="shared" ca="1" si="302"/>
        <v>0</v>
      </c>
      <c r="Z1773" s="677">
        <f t="shared" ca="1" si="302"/>
        <v>0</v>
      </c>
      <c r="AA1773" t="str">
        <f t="shared" si="295"/>
        <v>ASR_COMP</v>
      </c>
      <c r="AB1773" s="957">
        <f t="shared" si="296"/>
        <v>44682</v>
      </c>
      <c r="AC1773" t="str">
        <f t="shared" si="297"/>
        <v>Unaudited</v>
      </c>
    </row>
    <row r="1774" spans="1:29" x14ac:dyDescent="0.25">
      <c r="A1774" t="s">
        <v>423</v>
      </c>
      <c r="B1774" t="s">
        <v>1388</v>
      </c>
      <c r="C1774" t="s">
        <v>1389</v>
      </c>
      <c r="D1774">
        <v>1900</v>
      </c>
      <c r="E1774" s="957">
        <v>1</v>
      </c>
      <c r="F1774" t="s">
        <v>1034</v>
      </c>
      <c r="G1774" s="957" t="s">
        <v>1387</v>
      </c>
      <c r="H1774" t="s">
        <v>386</v>
      </c>
      <c r="I1774" s="937" t="s">
        <v>491</v>
      </c>
      <c r="J1774" s="937" t="s">
        <v>447</v>
      </c>
      <c r="K1774" s="937" t="s">
        <v>53</v>
      </c>
      <c r="L1774" s="937" t="s">
        <v>42</v>
      </c>
      <c r="M1774" s="958" t="s">
        <v>157</v>
      </c>
      <c r="N1774" s="677">
        <f t="shared" ca="1" si="303"/>
        <v>0</v>
      </c>
      <c r="O1774" s="677">
        <f t="shared" ca="1" si="302"/>
        <v>0</v>
      </c>
      <c r="P1774" s="677">
        <f t="shared" ca="1" si="302"/>
        <v>0</v>
      </c>
      <c r="Q1774" s="677">
        <f t="shared" ca="1" si="302"/>
        <v>0</v>
      </c>
      <c r="R1774" s="677">
        <f t="shared" ca="1" si="302"/>
        <v>0</v>
      </c>
      <c r="S1774" s="677">
        <f t="shared" ca="1" si="302"/>
        <v>0</v>
      </c>
      <c r="T1774" s="677">
        <f t="shared" ca="1" si="302"/>
        <v>0</v>
      </c>
      <c r="U1774" s="677">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7">
        <f t="shared" ca="1" si="304"/>
        <v>0</v>
      </c>
      <c r="W1774" s="677">
        <f t="shared" ca="1" si="294"/>
        <v>0</v>
      </c>
      <c r="X1774" s="677">
        <f t="shared" ca="1" si="304"/>
        <v>0</v>
      </c>
      <c r="Y1774" s="677">
        <f t="shared" ca="1" si="304"/>
        <v>0</v>
      </c>
      <c r="Z1774" s="677">
        <f t="shared" ca="1" si="304"/>
        <v>-441619.9394978701</v>
      </c>
      <c r="AA1774" t="str">
        <f t="shared" si="295"/>
        <v>ASR_COMP</v>
      </c>
      <c r="AB1774" s="957">
        <f t="shared" si="296"/>
        <v>44682</v>
      </c>
      <c r="AC1774" t="str">
        <f t="shared" si="297"/>
        <v>Unaudited</v>
      </c>
    </row>
    <row r="1775" spans="1:29" x14ac:dyDescent="0.25">
      <c r="A1775" t="s">
        <v>423</v>
      </c>
      <c r="B1775" t="s">
        <v>1388</v>
      </c>
      <c r="C1775" t="s">
        <v>1389</v>
      </c>
      <c r="D1775">
        <v>1900</v>
      </c>
      <c r="E1775" s="957">
        <v>1</v>
      </c>
      <c r="F1775" t="s">
        <v>1034</v>
      </c>
      <c r="G1775" s="957" t="s">
        <v>1387</v>
      </c>
      <c r="H1775" t="s">
        <v>386</v>
      </c>
      <c r="I1775" s="958" t="s">
        <v>491</v>
      </c>
      <c r="J1775" s="958" t="s">
        <v>447</v>
      </c>
      <c r="K1775" s="958" t="s">
        <v>53</v>
      </c>
      <c r="L1775" s="937" t="s">
        <v>43</v>
      </c>
      <c r="M1775" s="958" t="s">
        <v>465</v>
      </c>
      <c r="N1775" s="677">
        <f t="shared" ca="1" si="303"/>
        <v>0</v>
      </c>
      <c r="O1775" s="677">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7">
        <f t="shared" ca="1" si="305"/>
        <v>0</v>
      </c>
      <c r="Q1775" s="677">
        <f t="shared" ca="1" si="305"/>
        <v>0</v>
      </c>
      <c r="R1775" s="677">
        <f t="shared" ca="1" si="305"/>
        <v>0</v>
      </c>
      <c r="S1775" s="677">
        <f t="shared" ca="1" si="305"/>
        <v>0</v>
      </c>
      <c r="T1775" s="677">
        <f t="shared" ca="1" si="305"/>
        <v>0</v>
      </c>
      <c r="U1775" s="677">
        <f t="shared" ca="1" si="305"/>
        <v>0</v>
      </c>
      <c r="V1775" s="677">
        <f t="shared" ca="1" si="305"/>
        <v>0</v>
      </c>
      <c r="W1775" s="677">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7">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7">
        <f t="shared" ca="1" si="307"/>
        <v>0</v>
      </c>
      <c r="Z1775" s="677">
        <f t="shared" ca="1" si="307"/>
        <v>-151780.15293485002</v>
      </c>
      <c r="AA1775" t="str">
        <f t="shared" si="295"/>
        <v>ASR_COMP</v>
      </c>
      <c r="AB1775" s="957">
        <f t="shared" si="296"/>
        <v>44682</v>
      </c>
      <c r="AC1775" t="str">
        <f t="shared" si="297"/>
        <v>Unaudited</v>
      </c>
    </row>
    <row r="1776" spans="1:29" x14ac:dyDescent="0.25">
      <c r="A1776" t="s">
        <v>423</v>
      </c>
      <c r="B1776" t="s">
        <v>1388</v>
      </c>
      <c r="C1776" t="s">
        <v>1389</v>
      </c>
      <c r="D1776">
        <v>1900</v>
      </c>
      <c r="E1776" s="957">
        <v>1</v>
      </c>
      <c r="F1776" t="s">
        <v>1034</v>
      </c>
      <c r="G1776" s="957" t="s">
        <v>1387</v>
      </c>
      <c r="H1776" t="s">
        <v>386</v>
      </c>
      <c r="I1776" s="937" t="s">
        <v>491</v>
      </c>
      <c r="J1776" s="937" t="s">
        <v>447</v>
      </c>
      <c r="K1776" s="937" t="s">
        <v>923</v>
      </c>
      <c r="L1776" s="937" t="s">
        <v>924</v>
      </c>
      <c r="M1776" s="958" t="s">
        <v>923</v>
      </c>
      <c r="N1776" s="677">
        <f t="shared" ca="1" si="303"/>
        <v>0</v>
      </c>
      <c r="O1776" s="677">
        <f t="shared" ca="1" si="305"/>
        <v>0</v>
      </c>
      <c r="P1776" s="677">
        <f t="shared" ca="1" si="305"/>
        <v>0</v>
      </c>
      <c r="Q1776" s="677">
        <f t="shared" ca="1" si="305"/>
        <v>0</v>
      </c>
      <c r="R1776" s="677">
        <f t="shared" ca="1" si="305"/>
        <v>0</v>
      </c>
      <c r="S1776" s="677">
        <f t="shared" ca="1" si="305"/>
        <v>0</v>
      </c>
      <c r="T1776" s="677">
        <f t="shared" ca="1" si="305"/>
        <v>0</v>
      </c>
      <c r="U1776" s="677">
        <f t="shared" ca="1" si="305"/>
        <v>0</v>
      </c>
      <c r="V1776" s="677">
        <f t="shared" ca="1" si="305"/>
        <v>0</v>
      </c>
      <c r="W1776" s="677">
        <f t="shared" ca="1" si="306"/>
        <v>0</v>
      </c>
      <c r="X1776" s="677">
        <f t="shared" ca="1" si="307"/>
        <v>0</v>
      </c>
      <c r="Y1776" s="677">
        <f t="shared" ca="1" si="307"/>
        <v>0</v>
      </c>
      <c r="Z1776" s="677">
        <f t="shared" ca="1" si="307"/>
        <v>150008.6088343508</v>
      </c>
      <c r="AA1776" t="str">
        <f t="shared" si="295"/>
        <v>ASR_COMP</v>
      </c>
      <c r="AB1776" s="957">
        <f t="shared" si="296"/>
        <v>44682</v>
      </c>
      <c r="AC1776" t="str">
        <f t="shared" si="297"/>
        <v>Unaudited</v>
      </c>
    </row>
    <row r="1777" spans="1:29" x14ac:dyDescent="0.25">
      <c r="A1777" t="s">
        <v>423</v>
      </c>
      <c r="B1777" t="s">
        <v>1388</v>
      </c>
      <c r="C1777" t="s">
        <v>1389</v>
      </c>
      <c r="D1777">
        <v>1900</v>
      </c>
      <c r="E1777" s="957">
        <v>1</v>
      </c>
      <c r="F1777" t="s">
        <v>1034</v>
      </c>
      <c r="G1777" s="957" t="s">
        <v>1387</v>
      </c>
      <c r="H1777" t="s">
        <v>386</v>
      </c>
      <c r="I1777" s="937" t="s">
        <v>491</v>
      </c>
      <c r="J1777" s="937" t="s">
        <v>447</v>
      </c>
      <c r="K1777" s="937" t="s">
        <v>923</v>
      </c>
      <c r="L1777" s="937" t="s">
        <v>925</v>
      </c>
      <c r="M1777" s="958" t="s">
        <v>928</v>
      </c>
      <c r="N1777" s="677">
        <f t="shared" ca="1" si="303"/>
        <v>0</v>
      </c>
      <c r="O1777" s="677">
        <f t="shared" ca="1" si="305"/>
        <v>0</v>
      </c>
      <c r="P1777" s="677">
        <f t="shared" ca="1" si="305"/>
        <v>0</v>
      </c>
      <c r="Q1777" s="677">
        <f t="shared" ca="1" si="305"/>
        <v>0</v>
      </c>
      <c r="R1777" s="677">
        <f t="shared" ca="1" si="305"/>
        <v>0</v>
      </c>
      <c r="S1777" s="677">
        <f t="shared" ca="1" si="305"/>
        <v>0</v>
      </c>
      <c r="T1777" s="677">
        <f t="shared" ca="1" si="305"/>
        <v>0</v>
      </c>
      <c r="U1777" s="677">
        <f t="shared" ca="1" si="305"/>
        <v>0</v>
      </c>
      <c r="V1777" s="677">
        <f t="shared" ca="1" si="305"/>
        <v>0</v>
      </c>
      <c r="W1777" s="677">
        <f t="shared" ca="1" si="306"/>
        <v>0</v>
      </c>
      <c r="X1777" s="677">
        <f t="shared" ca="1" si="307"/>
        <v>0</v>
      </c>
      <c r="Y1777" s="677">
        <f t="shared" ca="1" si="307"/>
        <v>0</v>
      </c>
      <c r="Z1777" s="677">
        <f t="shared" ca="1" si="307"/>
        <v>-401319.90085621533</v>
      </c>
      <c r="AA1777" t="str">
        <f t="shared" si="295"/>
        <v>ASR_COMP</v>
      </c>
      <c r="AB1777" s="957">
        <f t="shared" si="296"/>
        <v>44682</v>
      </c>
      <c r="AC1777" t="str">
        <f t="shared" si="297"/>
        <v>Unaudited</v>
      </c>
    </row>
    <row r="1778" spans="1:29" x14ac:dyDescent="0.25">
      <c r="A1778" t="s">
        <v>423</v>
      </c>
      <c r="B1778" t="s">
        <v>1388</v>
      </c>
      <c r="C1778" t="s">
        <v>1389</v>
      </c>
      <c r="D1778">
        <v>1900</v>
      </c>
      <c r="E1778" s="957">
        <v>1</v>
      </c>
      <c r="F1778" t="s">
        <v>1034</v>
      </c>
      <c r="G1778" s="957" t="s">
        <v>1387</v>
      </c>
      <c r="H1778" t="s">
        <v>386</v>
      </c>
      <c r="I1778" s="937" t="s">
        <v>491</v>
      </c>
      <c r="J1778" s="937" t="s">
        <v>447</v>
      </c>
      <c r="K1778" s="937" t="s">
        <v>923</v>
      </c>
      <c r="L1778" s="937" t="s">
        <v>926</v>
      </c>
      <c r="M1778" s="958" t="s">
        <v>929</v>
      </c>
      <c r="N1778" s="677">
        <f t="shared" ca="1" si="303"/>
        <v>0</v>
      </c>
      <c r="O1778" s="677">
        <f t="shared" ca="1" si="305"/>
        <v>0</v>
      </c>
      <c r="P1778" s="677">
        <f t="shared" ca="1" si="305"/>
        <v>0</v>
      </c>
      <c r="Q1778" s="677">
        <f t="shared" ca="1" si="305"/>
        <v>0</v>
      </c>
      <c r="R1778" s="677">
        <f t="shared" ca="1" si="305"/>
        <v>0</v>
      </c>
      <c r="S1778" s="677">
        <f t="shared" ca="1" si="305"/>
        <v>0</v>
      </c>
      <c r="T1778" s="677">
        <f t="shared" ca="1" si="305"/>
        <v>0</v>
      </c>
      <c r="U1778" s="677">
        <f t="shared" ca="1" si="305"/>
        <v>0</v>
      </c>
      <c r="V1778" s="677">
        <f t="shared" ca="1" si="305"/>
        <v>0</v>
      </c>
      <c r="W1778" s="677">
        <f t="shared" ca="1" si="306"/>
        <v>0</v>
      </c>
      <c r="X1778" s="677">
        <f t="shared" ca="1" si="307"/>
        <v>0</v>
      </c>
      <c r="Y1778" s="677">
        <f t="shared" ca="1" si="307"/>
        <v>0</v>
      </c>
      <c r="Z1778" s="677">
        <f t="shared" ca="1" si="307"/>
        <v>0</v>
      </c>
      <c r="AA1778" t="str">
        <f t="shared" si="295"/>
        <v>ASR_COMP</v>
      </c>
      <c r="AB1778" s="957">
        <f t="shared" si="296"/>
        <v>44682</v>
      </c>
      <c r="AC1778" t="str">
        <f t="shared" si="297"/>
        <v>Unaudited</v>
      </c>
    </row>
    <row r="1779" spans="1:29" x14ac:dyDescent="0.25">
      <c r="A1779" t="s">
        <v>423</v>
      </c>
      <c r="B1779" t="s">
        <v>1388</v>
      </c>
      <c r="C1779" t="s">
        <v>1389</v>
      </c>
      <c r="D1779">
        <v>1900</v>
      </c>
      <c r="E1779" s="957">
        <v>1</v>
      </c>
      <c r="F1779" t="s">
        <v>1034</v>
      </c>
      <c r="G1779" s="957" t="s">
        <v>1387</v>
      </c>
      <c r="H1779" t="s">
        <v>386</v>
      </c>
      <c r="I1779" s="958" t="s">
        <v>491</v>
      </c>
      <c r="J1779" s="958" t="s">
        <v>447</v>
      </c>
      <c r="K1779" s="958" t="s">
        <v>448</v>
      </c>
      <c r="L1779" s="937">
        <v>5.0999999999999996</v>
      </c>
      <c r="M1779" s="958" t="s">
        <v>37</v>
      </c>
      <c r="N1779" s="677">
        <f t="shared" ca="1" si="303"/>
        <v>0</v>
      </c>
      <c r="O1779" s="677">
        <f t="shared" ca="1" si="305"/>
        <v>0</v>
      </c>
      <c r="P1779" s="677">
        <f t="shared" ca="1" si="305"/>
        <v>0</v>
      </c>
      <c r="Q1779" s="677">
        <f t="shared" ca="1" si="305"/>
        <v>0</v>
      </c>
      <c r="R1779" s="677">
        <f t="shared" ca="1" si="305"/>
        <v>0</v>
      </c>
      <c r="S1779" s="677">
        <f t="shared" ca="1" si="305"/>
        <v>0</v>
      </c>
      <c r="T1779" s="677">
        <f t="shared" ca="1" si="305"/>
        <v>0</v>
      </c>
      <c r="U1779" s="677">
        <f t="shared" ca="1" si="305"/>
        <v>0</v>
      </c>
      <c r="V1779" s="677">
        <f t="shared" ca="1" si="305"/>
        <v>0</v>
      </c>
      <c r="W1779" s="677">
        <f t="shared" ca="1" si="306"/>
        <v>0</v>
      </c>
      <c r="X1779" s="677">
        <f t="shared" ca="1" si="307"/>
        <v>0</v>
      </c>
      <c r="Y1779" s="677">
        <f t="shared" ca="1" si="307"/>
        <v>0</v>
      </c>
      <c r="Z1779" s="677">
        <f t="shared" ca="1" si="307"/>
        <v>444801.3298535372</v>
      </c>
      <c r="AA1779" t="str">
        <f t="shared" si="295"/>
        <v>ASR_COMP</v>
      </c>
      <c r="AB1779" s="957">
        <f t="shared" si="296"/>
        <v>44682</v>
      </c>
      <c r="AC1779" t="str">
        <f t="shared" si="297"/>
        <v>Unaudited</v>
      </c>
    </row>
    <row r="1780" spans="1:29" ht="30" x14ac:dyDescent="0.25">
      <c r="A1780" t="s">
        <v>423</v>
      </c>
      <c r="B1780" t="s">
        <v>1388</v>
      </c>
      <c r="C1780" t="s">
        <v>1389</v>
      </c>
      <c r="D1780">
        <v>1900</v>
      </c>
      <c r="E1780" s="957">
        <v>1</v>
      </c>
      <c r="F1780" t="s">
        <v>1034</v>
      </c>
      <c r="G1780" s="957" t="s">
        <v>1387</v>
      </c>
      <c r="H1780" t="s">
        <v>386</v>
      </c>
      <c r="I1780" s="958" t="s">
        <v>491</v>
      </c>
      <c r="J1780" s="958" t="s">
        <v>447</v>
      </c>
      <c r="K1780" s="958" t="s">
        <v>448</v>
      </c>
      <c r="L1780" s="937">
        <v>5.2</v>
      </c>
      <c r="M1780" s="958" t="s">
        <v>306</v>
      </c>
      <c r="N1780" s="677">
        <f t="shared" ca="1" si="303"/>
        <v>0</v>
      </c>
      <c r="O1780" s="677">
        <f t="shared" ca="1" si="305"/>
        <v>0</v>
      </c>
      <c r="P1780" s="677">
        <f t="shared" ca="1" si="305"/>
        <v>0</v>
      </c>
      <c r="Q1780" s="677">
        <f t="shared" ca="1" si="305"/>
        <v>0</v>
      </c>
      <c r="R1780" s="677">
        <f t="shared" ca="1" si="305"/>
        <v>0</v>
      </c>
      <c r="S1780" s="677">
        <f t="shared" ca="1" si="305"/>
        <v>0</v>
      </c>
      <c r="T1780" s="677">
        <f t="shared" ca="1" si="305"/>
        <v>0</v>
      </c>
      <c r="U1780" s="677">
        <f t="shared" ca="1" si="305"/>
        <v>0</v>
      </c>
      <c r="V1780" s="677">
        <f t="shared" ca="1" si="305"/>
        <v>0</v>
      </c>
      <c r="W1780" s="677">
        <f t="shared" ca="1" si="306"/>
        <v>0</v>
      </c>
      <c r="X1780" s="677">
        <f t="shared" ca="1" si="307"/>
        <v>0</v>
      </c>
      <c r="Y1780" s="677">
        <f t="shared" ca="1" si="307"/>
        <v>0</v>
      </c>
      <c r="Z1780" s="677">
        <f t="shared" ca="1" si="307"/>
        <v>0</v>
      </c>
      <c r="AA1780" t="str">
        <f t="shared" si="295"/>
        <v>ASR_COMP</v>
      </c>
      <c r="AB1780" s="957">
        <f t="shared" si="296"/>
        <v>44682</v>
      </c>
      <c r="AC1780" t="str">
        <f t="shared" si="297"/>
        <v>Unaudited</v>
      </c>
    </row>
    <row r="1781" spans="1:29" ht="30" x14ac:dyDescent="0.25">
      <c r="A1781" t="s">
        <v>423</v>
      </c>
      <c r="B1781" t="s">
        <v>1388</v>
      </c>
      <c r="C1781" t="s">
        <v>1389</v>
      </c>
      <c r="D1781">
        <v>1900</v>
      </c>
      <c r="E1781" s="957">
        <v>1</v>
      </c>
      <c r="F1781" t="s">
        <v>1034</v>
      </c>
      <c r="G1781" s="957" t="s">
        <v>1387</v>
      </c>
      <c r="H1781" t="s">
        <v>386</v>
      </c>
      <c r="I1781" s="958" t="s">
        <v>491</v>
      </c>
      <c r="J1781" s="958" t="s">
        <v>447</v>
      </c>
      <c r="K1781" s="958" t="s">
        <v>448</v>
      </c>
      <c r="L1781" s="937">
        <v>5.3</v>
      </c>
      <c r="M1781" s="958" t="s">
        <v>307</v>
      </c>
      <c r="N1781" s="677">
        <f t="shared" ca="1" si="303"/>
        <v>0</v>
      </c>
      <c r="O1781" s="677">
        <f t="shared" ca="1" si="305"/>
        <v>0</v>
      </c>
      <c r="P1781" s="677">
        <f t="shared" ca="1" si="305"/>
        <v>0</v>
      </c>
      <c r="Q1781" s="677">
        <f t="shared" ca="1" si="305"/>
        <v>0</v>
      </c>
      <c r="R1781" s="677">
        <f t="shared" ca="1" si="305"/>
        <v>0</v>
      </c>
      <c r="S1781" s="677">
        <f t="shared" ca="1" si="305"/>
        <v>0</v>
      </c>
      <c r="T1781" s="677">
        <f t="shared" ca="1" si="305"/>
        <v>0</v>
      </c>
      <c r="U1781" s="677">
        <f t="shared" ca="1" si="305"/>
        <v>0</v>
      </c>
      <c r="V1781" s="677">
        <f t="shared" ca="1" si="305"/>
        <v>0</v>
      </c>
      <c r="W1781" s="677">
        <f t="shared" ca="1" si="306"/>
        <v>0</v>
      </c>
      <c r="X1781" s="677">
        <f t="shared" ca="1" si="307"/>
        <v>0</v>
      </c>
      <c r="Y1781" s="677">
        <f t="shared" ca="1" si="307"/>
        <v>0</v>
      </c>
      <c r="Z1781" s="677">
        <f t="shared" ca="1" si="307"/>
        <v>-516904.94729044143</v>
      </c>
      <c r="AA1781" t="str">
        <f t="shared" si="295"/>
        <v>ASR_COMP</v>
      </c>
      <c r="AB1781" s="957">
        <f t="shared" si="296"/>
        <v>44682</v>
      </c>
      <c r="AC1781" t="str">
        <f t="shared" si="297"/>
        <v>Unaudited</v>
      </c>
    </row>
    <row r="1782" spans="1:29" x14ac:dyDescent="0.25">
      <c r="A1782" t="s">
        <v>423</v>
      </c>
      <c r="B1782" t="s">
        <v>1388</v>
      </c>
      <c r="C1782" t="s">
        <v>1389</v>
      </c>
      <c r="D1782">
        <v>1900</v>
      </c>
      <c r="E1782" s="957">
        <v>1</v>
      </c>
      <c r="F1782" t="s">
        <v>1034</v>
      </c>
      <c r="G1782" s="957" t="s">
        <v>1387</v>
      </c>
      <c r="H1782" t="s">
        <v>386</v>
      </c>
      <c r="I1782" s="958" t="s">
        <v>491</v>
      </c>
      <c r="J1782" s="958" t="s">
        <v>447</v>
      </c>
      <c r="K1782" s="958" t="s">
        <v>448</v>
      </c>
      <c r="L1782" s="937" t="s">
        <v>82</v>
      </c>
      <c r="M1782" s="958" t="s">
        <v>456</v>
      </c>
      <c r="N1782" s="677">
        <f t="shared" ca="1" si="303"/>
        <v>0</v>
      </c>
      <c r="O1782" s="677">
        <f t="shared" ca="1" si="305"/>
        <v>0</v>
      </c>
      <c r="P1782" s="677">
        <f t="shared" ca="1" si="305"/>
        <v>0</v>
      </c>
      <c r="Q1782" s="677">
        <f t="shared" ca="1" si="305"/>
        <v>0</v>
      </c>
      <c r="R1782" s="677">
        <f t="shared" ca="1" si="305"/>
        <v>0</v>
      </c>
      <c r="S1782" s="677">
        <f t="shared" ca="1" si="305"/>
        <v>0</v>
      </c>
      <c r="T1782" s="677">
        <f t="shared" ca="1" si="305"/>
        <v>0</v>
      </c>
      <c r="U1782" s="677">
        <f t="shared" ca="1" si="305"/>
        <v>0</v>
      </c>
      <c r="V1782" s="677">
        <f t="shared" ca="1" si="305"/>
        <v>0</v>
      </c>
      <c r="W1782" s="677">
        <f t="shared" ca="1" si="306"/>
        <v>0</v>
      </c>
      <c r="X1782" s="677">
        <f t="shared" ca="1" si="307"/>
        <v>0</v>
      </c>
      <c r="Y1782" s="677">
        <f t="shared" ca="1" si="307"/>
        <v>0</v>
      </c>
      <c r="Z1782" s="677">
        <f t="shared" ca="1" si="307"/>
        <v>0</v>
      </c>
      <c r="AA1782" t="str">
        <f t="shared" si="295"/>
        <v>ASR_COMP</v>
      </c>
      <c r="AB1782" s="957">
        <f t="shared" si="296"/>
        <v>44682</v>
      </c>
      <c r="AC1782" t="str">
        <f t="shared" si="297"/>
        <v>Unaudited</v>
      </c>
    </row>
    <row r="1783" spans="1:29" x14ac:dyDescent="0.25">
      <c r="A1783" t="s">
        <v>423</v>
      </c>
      <c r="B1783" t="s">
        <v>1388</v>
      </c>
      <c r="C1783" t="s">
        <v>1389</v>
      </c>
      <c r="D1783">
        <v>1900</v>
      </c>
      <c r="E1783" s="957">
        <v>1</v>
      </c>
      <c r="F1783" t="s">
        <v>1034</v>
      </c>
      <c r="G1783" s="957" t="s">
        <v>1387</v>
      </c>
      <c r="H1783" t="s">
        <v>386</v>
      </c>
      <c r="I1783" s="958" t="s">
        <v>491</v>
      </c>
      <c r="J1783" s="958" t="s">
        <v>447</v>
      </c>
      <c r="K1783" s="958" t="s">
        <v>449</v>
      </c>
      <c r="L1783" s="953">
        <v>6.1</v>
      </c>
      <c r="M1783" s="958" t="s">
        <v>18</v>
      </c>
      <c r="N1783" s="677">
        <f t="shared" ca="1" si="303"/>
        <v>0</v>
      </c>
      <c r="O1783" s="677">
        <f t="shared" ca="1" si="305"/>
        <v>0</v>
      </c>
      <c r="P1783" s="677">
        <f t="shared" ca="1" si="305"/>
        <v>0</v>
      </c>
      <c r="Q1783" s="677">
        <f t="shared" ca="1" si="305"/>
        <v>0</v>
      </c>
      <c r="R1783" s="677">
        <f t="shared" ca="1" si="305"/>
        <v>0</v>
      </c>
      <c r="S1783" s="677">
        <f t="shared" ca="1" si="305"/>
        <v>0</v>
      </c>
      <c r="T1783" s="677">
        <f t="shared" ca="1" si="305"/>
        <v>0</v>
      </c>
      <c r="U1783" s="677">
        <f t="shared" ca="1" si="305"/>
        <v>0</v>
      </c>
      <c r="V1783" s="677">
        <f t="shared" ca="1" si="305"/>
        <v>0</v>
      </c>
      <c r="W1783" s="677">
        <f t="shared" ca="1" si="306"/>
        <v>0</v>
      </c>
      <c r="X1783" s="677">
        <f t="shared" ca="1" si="307"/>
        <v>0</v>
      </c>
      <c r="Y1783" s="677">
        <f t="shared" ca="1" si="307"/>
        <v>0</v>
      </c>
      <c r="Z1783" s="677">
        <f t="shared" ca="1" si="307"/>
        <v>0</v>
      </c>
      <c r="AA1783" t="str">
        <f t="shared" si="295"/>
        <v>ASR_COMP</v>
      </c>
      <c r="AB1783" s="957">
        <f t="shared" si="296"/>
        <v>44682</v>
      </c>
      <c r="AC1783" t="str">
        <f t="shared" si="297"/>
        <v>Unaudited</v>
      </c>
    </row>
    <row r="1784" spans="1:29" x14ac:dyDescent="0.25">
      <c r="A1784" t="s">
        <v>423</v>
      </c>
      <c r="B1784" t="s">
        <v>1388</v>
      </c>
      <c r="C1784" t="s">
        <v>1389</v>
      </c>
      <c r="D1784">
        <v>1900</v>
      </c>
      <c r="E1784" s="957">
        <v>1</v>
      </c>
      <c r="F1784" t="s">
        <v>1034</v>
      </c>
      <c r="G1784" s="957" t="s">
        <v>1387</v>
      </c>
      <c r="H1784" t="s">
        <v>386</v>
      </c>
      <c r="I1784" s="958" t="s">
        <v>491</v>
      </c>
      <c r="J1784" s="958" t="s">
        <v>447</v>
      </c>
      <c r="K1784" s="958" t="s">
        <v>449</v>
      </c>
      <c r="L1784" s="937">
        <v>6.2</v>
      </c>
      <c r="M1784" s="958" t="s">
        <v>19</v>
      </c>
      <c r="N1784" s="677">
        <f t="shared" ca="1" si="303"/>
        <v>0</v>
      </c>
      <c r="O1784" s="677">
        <f t="shared" ca="1" si="305"/>
        <v>0</v>
      </c>
      <c r="P1784" s="677">
        <f t="shared" ca="1" si="305"/>
        <v>0</v>
      </c>
      <c r="Q1784" s="677">
        <f t="shared" ca="1" si="305"/>
        <v>0</v>
      </c>
      <c r="R1784" s="677">
        <f t="shared" ca="1" si="305"/>
        <v>0</v>
      </c>
      <c r="S1784" s="677">
        <f t="shared" ca="1" si="305"/>
        <v>0</v>
      </c>
      <c r="T1784" s="677">
        <f t="shared" ca="1" si="305"/>
        <v>0</v>
      </c>
      <c r="U1784" s="677">
        <f t="shared" ca="1" si="305"/>
        <v>0</v>
      </c>
      <c r="V1784" s="677">
        <f t="shared" ca="1" si="305"/>
        <v>0</v>
      </c>
      <c r="W1784" s="677">
        <f t="shared" ca="1" si="306"/>
        <v>0</v>
      </c>
      <c r="X1784" s="677">
        <f t="shared" ca="1" si="307"/>
        <v>0</v>
      </c>
      <c r="Y1784" s="677">
        <f t="shared" ca="1" si="307"/>
        <v>0</v>
      </c>
      <c r="Z1784" s="677">
        <f t="shared" ca="1" si="307"/>
        <v>0</v>
      </c>
      <c r="AA1784" t="str">
        <f t="shared" si="295"/>
        <v>ASR_COMP</v>
      </c>
      <c r="AB1784" s="957">
        <f t="shared" si="296"/>
        <v>44682</v>
      </c>
      <c r="AC1784" t="str">
        <f t="shared" si="297"/>
        <v>Unaudited</v>
      </c>
    </row>
    <row r="1785" spans="1:29" x14ac:dyDescent="0.25">
      <c r="A1785" t="s">
        <v>423</v>
      </c>
      <c r="B1785" t="s">
        <v>1388</v>
      </c>
      <c r="C1785" t="s">
        <v>1389</v>
      </c>
      <c r="D1785">
        <v>1900</v>
      </c>
      <c r="E1785" s="957">
        <v>1</v>
      </c>
      <c r="F1785" t="s">
        <v>1034</v>
      </c>
      <c r="G1785" s="957" t="s">
        <v>1387</v>
      </c>
      <c r="H1785" t="s">
        <v>386</v>
      </c>
      <c r="I1785" s="937" t="s">
        <v>491</v>
      </c>
      <c r="J1785" s="937" t="s">
        <v>447</v>
      </c>
      <c r="K1785" s="937" t="s">
        <v>449</v>
      </c>
      <c r="L1785" s="937">
        <v>6.3</v>
      </c>
      <c r="M1785" s="958" t="s">
        <v>187</v>
      </c>
      <c r="N1785" s="677">
        <f t="shared" ca="1" si="303"/>
        <v>0</v>
      </c>
      <c r="O1785" s="677">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7">
        <f t="shared" ca="1" si="308"/>
        <v>0</v>
      </c>
      <c r="Q1785" s="677">
        <f t="shared" ca="1" si="308"/>
        <v>0</v>
      </c>
      <c r="R1785" s="677">
        <f t="shared" ca="1" si="308"/>
        <v>0</v>
      </c>
      <c r="S1785" s="677">
        <f t="shared" ca="1" si="308"/>
        <v>0</v>
      </c>
      <c r="T1785" s="677">
        <f t="shared" ca="1" si="308"/>
        <v>0</v>
      </c>
      <c r="U1785" s="677">
        <f t="shared" ca="1" si="308"/>
        <v>0</v>
      </c>
      <c r="V1785" s="677">
        <f t="shared" ca="1" si="308"/>
        <v>0</v>
      </c>
      <c r="W1785" s="677">
        <f t="shared" ca="1" si="306"/>
        <v>0</v>
      </c>
      <c r="X1785" s="677">
        <f t="shared" ca="1" si="307"/>
        <v>0</v>
      </c>
      <c r="Y1785" s="677">
        <f t="shared" ca="1" si="307"/>
        <v>0</v>
      </c>
      <c r="Z1785" s="677">
        <f t="shared" ca="1" si="307"/>
        <v>0</v>
      </c>
      <c r="AA1785" t="str">
        <f t="shared" si="295"/>
        <v>ASR_COMP</v>
      </c>
      <c r="AB1785" s="957">
        <f t="shared" si="296"/>
        <v>44682</v>
      </c>
      <c r="AC1785" t="str">
        <f t="shared" si="297"/>
        <v>Unaudited</v>
      </c>
    </row>
    <row r="1786" spans="1:29" x14ac:dyDescent="0.25">
      <c r="A1786" t="s">
        <v>423</v>
      </c>
      <c r="B1786" t="s">
        <v>1388</v>
      </c>
      <c r="C1786" t="s">
        <v>1389</v>
      </c>
      <c r="D1786">
        <v>1900</v>
      </c>
      <c r="E1786" s="957">
        <v>1</v>
      </c>
      <c r="F1786" t="s">
        <v>1034</v>
      </c>
      <c r="G1786" s="957" t="s">
        <v>1387</v>
      </c>
      <c r="H1786" t="s">
        <v>386</v>
      </c>
      <c r="I1786" s="958" t="s">
        <v>491</v>
      </c>
      <c r="J1786" s="958" t="s">
        <v>447</v>
      </c>
      <c r="K1786" s="958" t="s">
        <v>449</v>
      </c>
      <c r="L1786" s="937" t="s">
        <v>87</v>
      </c>
      <c r="M1786" s="958" t="s">
        <v>457</v>
      </c>
      <c r="N1786" s="677">
        <f t="shared" ca="1" si="303"/>
        <v>0</v>
      </c>
      <c r="O1786" s="677">
        <f t="shared" ca="1" si="308"/>
        <v>0</v>
      </c>
      <c r="P1786" s="677">
        <f t="shared" ca="1" si="308"/>
        <v>0</v>
      </c>
      <c r="Q1786" s="677">
        <f t="shared" ca="1" si="308"/>
        <v>0</v>
      </c>
      <c r="R1786" s="677">
        <f t="shared" ca="1" si="308"/>
        <v>0</v>
      </c>
      <c r="S1786" s="677">
        <f t="shared" ca="1" si="308"/>
        <v>0</v>
      </c>
      <c r="T1786" s="677">
        <f t="shared" ca="1" si="308"/>
        <v>0</v>
      </c>
      <c r="U1786" s="677">
        <f t="shared" ca="1" si="308"/>
        <v>0</v>
      </c>
      <c r="V1786" s="677">
        <f t="shared" ca="1" si="308"/>
        <v>0</v>
      </c>
      <c r="W1786" s="677">
        <f t="shared" ca="1" si="306"/>
        <v>0</v>
      </c>
      <c r="X1786" s="677">
        <f t="shared" ca="1" si="307"/>
        <v>0</v>
      </c>
      <c r="Y1786" s="677">
        <f t="shared" ca="1" si="307"/>
        <v>0</v>
      </c>
      <c r="Z1786" s="677">
        <f t="shared" ca="1" si="307"/>
        <v>0</v>
      </c>
      <c r="AA1786" t="str">
        <f t="shared" si="295"/>
        <v>ASR_COMP</v>
      </c>
      <c r="AB1786" s="957">
        <f t="shared" si="296"/>
        <v>44682</v>
      </c>
      <c r="AC1786" t="str">
        <f t="shared" si="297"/>
        <v>Unaudited</v>
      </c>
    </row>
    <row r="1787" spans="1:29" x14ac:dyDescent="0.25">
      <c r="A1787" t="s">
        <v>423</v>
      </c>
      <c r="B1787" t="s">
        <v>1388</v>
      </c>
      <c r="C1787" t="s">
        <v>1389</v>
      </c>
      <c r="D1787">
        <v>1900</v>
      </c>
      <c r="E1787" s="957">
        <v>1</v>
      </c>
      <c r="F1787" t="s">
        <v>1034</v>
      </c>
      <c r="G1787" s="957" t="s">
        <v>1387</v>
      </c>
      <c r="H1787" t="s">
        <v>386</v>
      </c>
      <c r="I1787" s="937" t="s">
        <v>491</v>
      </c>
      <c r="J1787" s="937" t="s">
        <v>447</v>
      </c>
      <c r="K1787" s="937" t="s">
        <v>450</v>
      </c>
      <c r="L1787" s="937">
        <v>7.1</v>
      </c>
      <c r="M1787" s="937" t="s">
        <v>20</v>
      </c>
      <c r="N1787" s="677">
        <f t="shared" ca="1" si="303"/>
        <v>0</v>
      </c>
      <c r="O1787" s="677">
        <f t="shared" ca="1" si="308"/>
        <v>0</v>
      </c>
      <c r="P1787" s="677">
        <f t="shared" ca="1" si="308"/>
        <v>0</v>
      </c>
      <c r="Q1787" s="677">
        <f t="shared" ca="1" si="308"/>
        <v>0</v>
      </c>
      <c r="R1787" s="677">
        <f t="shared" ca="1" si="308"/>
        <v>0</v>
      </c>
      <c r="S1787" s="677">
        <f t="shared" ca="1" si="308"/>
        <v>0</v>
      </c>
      <c r="T1787" s="677">
        <f t="shared" ca="1" si="308"/>
        <v>0</v>
      </c>
      <c r="U1787" s="677">
        <f t="shared" ca="1" si="308"/>
        <v>0</v>
      </c>
      <c r="V1787" s="677">
        <f t="shared" ca="1" si="308"/>
        <v>0</v>
      </c>
      <c r="W1787" s="677">
        <f t="shared" ca="1" si="306"/>
        <v>0</v>
      </c>
      <c r="X1787" s="677">
        <f t="shared" ca="1" si="307"/>
        <v>0</v>
      </c>
      <c r="Y1787" s="677">
        <f t="shared" ca="1" si="307"/>
        <v>0</v>
      </c>
      <c r="Z1787" s="677">
        <f t="shared" ca="1" si="307"/>
        <v>4638.5903453979954</v>
      </c>
      <c r="AA1787" t="str">
        <f t="shared" si="295"/>
        <v>ASR_COMP</v>
      </c>
      <c r="AB1787" s="957">
        <f t="shared" si="296"/>
        <v>44682</v>
      </c>
      <c r="AC1787" t="str">
        <f t="shared" si="297"/>
        <v>Unaudited</v>
      </c>
    </row>
    <row r="1788" spans="1:29" x14ac:dyDescent="0.25">
      <c r="A1788" t="s">
        <v>423</v>
      </c>
      <c r="B1788" t="s">
        <v>1388</v>
      </c>
      <c r="C1788" t="s">
        <v>1389</v>
      </c>
      <c r="D1788">
        <v>1900</v>
      </c>
      <c r="E1788" s="957">
        <v>1</v>
      </c>
      <c r="F1788" t="s">
        <v>1034</v>
      </c>
      <c r="G1788" s="957" t="s">
        <v>1387</v>
      </c>
      <c r="H1788" t="s">
        <v>386</v>
      </c>
      <c r="I1788" s="937" t="s">
        <v>491</v>
      </c>
      <c r="J1788" s="937" t="s">
        <v>447</v>
      </c>
      <c r="K1788" s="937" t="s">
        <v>450</v>
      </c>
      <c r="L1788" s="937">
        <v>7.2</v>
      </c>
      <c r="M1788" s="958" t="s">
        <v>21</v>
      </c>
      <c r="N1788" s="677">
        <f t="shared" ca="1" si="303"/>
        <v>0</v>
      </c>
      <c r="O1788" s="677">
        <f t="shared" ca="1" si="308"/>
        <v>0</v>
      </c>
      <c r="P1788" s="677">
        <f t="shared" ca="1" si="308"/>
        <v>0</v>
      </c>
      <c r="Q1788" s="677">
        <f t="shared" ca="1" si="308"/>
        <v>0</v>
      </c>
      <c r="R1788" s="677">
        <f t="shared" ca="1" si="308"/>
        <v>0</v>
      </c>
      <c r="S1788" s="677">
        <f t="shared" ca="1" si="308"/>
        <v>0</v>
      </c>
      <c r="T1788" s="677">
        <f t="shared" ca="1" si="308"/>
        <v>0</v>
      </c>
      <c r="U1788" s="677">
        <f t="shared" ca="1" si="308"/>
        <v>0</v>
      </c>
      <c r="V1788" s="677">
        <f t="shared" ca="1" si="308"/>
        <v>0</v>
      </c>
      <c r="W1788" s="677">
        <f t="shared" ca="1" si="306"/>
        <v>0</v>
      </c>
      <c r="X1788" s="677">
        <f t="shared" ca="1" si="307"/>
        <v>0</v>
      </c>
      <c r="Y1788" s="677">
        <f t="shared" ca="1" si="307"/>
        <v>0</v>
      </c>
      <c r="Z1788" s="677">
        <f t="shared" ca="1" si="307"/>
        <v>0</v>
      </c>
      <c r="AA1788" t="str">
        <f t="shared" si="295"/>
        <v>ASR_COMP</v>
      </c>
      <c r="AB1788" s="957">
        <f t="shared" si="296"/>
        <v>44682</v>
      </c>
      <c r="AC1788" t="str">
        <f t="shared" si="297"/>
        <v>Unaudited</v>
      </c>
    </row>
    <row r="1789" spans="1:29" x14ac:dyDescent="0.25">
      <c r="A1789" t="s">
        <v>423</v>
      </c>
      <c r="B1789" t="s">
        <v>1388</v>
      </c>
      <c r="C1789" t="s">
        <v>1389</v>
      </c>
      <c r="D1789">
        <v>1900</v>
      </c>
      <c r="E1789" s="957">
        <v>1</v>
      </c>
      <c r="F1789" t="s">
        <v>1034</v>
      </c>
      <c r="G1789" s="957" t="s">
        <v>1387</v>
      </c>
      <c r="H1789" t="s">
        <v>386</v>
      </c>
      <c r="I1789" s="937" t="s">
        <v>491</v>
      </c>
      <c r="J1789" s="937" t="s">
        <v>447</v>
      </c>
      <c r="K1789" s="937" t="s">
        <v>450</v>
      </c>
      <c r="L1789" s="937">
        <v>7.3</v>
      </c>
      <c r="M1789" s="958" t="s">
        <v>158</v>
      </c>
      <c r="N1789" s="677">
        <f t="shared" ca="1" si="303"/>
        <v>0</v>
      </c>
      <c r="O1789" s="677">
        <f t="shared" ca="1" si="308"/>
        <v>0</v>
      </c>
      <c r="P1789" s="677">
        <f t="shared" ca="1" si="308"/>
        <v>0</v>
      </c>
      <c r="Q1789" s="677">
        <f t="shared" ca="1" si="308"/>
        <v>0</v>
      </c>
      <c r="R1789" s="677">
        <f t="shared" ca="1" si="308"/>
        <v>0</v>
      </c>
      <c r="S1789" s="677">
        <f t="shared" ca="1" si="308"/>
        <v>0</v>
      </c>
      <c r="T1789" s="677">
        <f t="shared" ca="1" si="308"/>
        <v>0</v>
      </c>
      <c r="U1789" s="677">
        <f t="shared" ca="1" si="308"/>
        <v>0</v>
      </c>
      <c r="V1789" s="677">
        <f t="shared" ca="1" si="308"/>
        <v>0</v>
      </c>
      <c r="W1789" s="677">
        <f t="shared" ca="1" si="306"/>
        <v>0</v>
      </c>
      <c r="X1789" s="677">
        <f t="shared" ca="1" si="307"/>
        <v>0</v>
      </c>
      <c r="Y1789" s="677">
        <f t="shared" ca="1" si="307"/>
        <v>0</v>
      </c>
      <c r="Z1789" s="677">
        <f t="shared" ca="1" si="307"/>
        <v>-50190.308404794334</v>
      </c>
      <c r="AA1789" t="str">
        <f t="shared" si="295"/>
        <v>ASR_COMP</v>
      </c>
      <c r="AB1789" s="957">
        <f t="shared" si="296"/>
        <v>44682</v>
      </c>
      <c r="AC1789" t="str">
        <f t="shared" si="297"/>
        <v>Unaudited</v>
      </c>
    </row>
    <row r="1790" spans="1:29" x14ac:dyDescent="0.25">
      <c r="A1790" t="s">
        <v>423</v>
      </c>
      <c r="B1790" t="s">
        <v>1388</v>
      </c>
      <c r="C1790" t="s">
        <v>1389</v>
      </c>
      <c r="D1790">
        <v>1900</v>
      </c>
      <c r="E1790" s="957">
        <v>1</v>
      </c>
      <c r="F1790" t="s">
        <v>1034</v>
      </c>
      <c r="G1790" s="957" t="s">
        <v>1387</v>
      </c>
      <c r="H1790" t="s">
        <v>386</v>
      </c>
      <c r="I1790" s="937" t="s">
        <v>491</v>
      </c>
      <c r="J1790" s="937" t="s">
        <v>447</v>
      </c>
      <c r="K1790" s="937" t="s">
        <v>450</v>
      </c>
      <c r="L1790" s="937" t="s">
        <v>91</v>
      </c>
      <c r="M1790" s="958" t="s">
        <v>458</v>
      </c>
      <c r="N1790" s="677">
        <f t="shared" ca="1" si="303"/>
        <v>0</v>
      </c>
      <c r="O1790" s="677">
        <f t="shared" ca="1" si="308"/>
        <v>0</v>
      </c>
      <c r="P1790" s="677">
        <f t="shared" ca="1" si="308"/>
        <v>0</v>
      </c>
      <c r="Q1790" s="677">
        <f t="shared" ca="1" si="308"/>
        <v>0</v>
      </c>
      <c r="R1790" s="677">
        <f t="shared" ca="1" si="308"/>
        <v>0</v>
      </c>
      <c r="S1790" s="677">
        <f t="shared" ca="1" si="308"/>
        <v>0</v>
      </c>
      <c r="T1790" s="677">
        <f t="shared" ca="1" si="308"/>
        <v>0</v>
      </c>
      <c r="U1790" s="677">
        <f t="shared" ca="1" si="308"/>
        <v>0</v>
      </c>
      <c r="V1790" s="677">
        <f t="shared" ca="1" si="308"/>
        <v>0</v>
      </c>
      <c r="W1790" s="677">
        <f t="shared" ca="1" si="306"/>
        <v>0</v>
      </c>
      <c r="X1790" s="677">
        <f t="shared" ca="1" si="307"/>
        <v>0</v>
      </c>
      <c r="Y1790" s="677">
        <f t="shared" ca="1" si="307"/>
        <v>0</v>
      </c>
      <c r="Z1790" s="677">
        <f t="shared" ca="1" si="307"/>
        <v>0</v>
      </c>
      <c r="AA1790" t="str">
        <f t="shared" si="295"/>
        <v>ASR_COMP</v>
      </c>
      <c r="AB1790" s="957">
        <f t="shared" si="296"/>
        <v>44682</v>
      </c>
      <c r="AC1790" t="str">
        <f t="shared" si="297"/>
        <v>Unaudited</v>
      </c>
    </row>
    <row r="1791" spans="1:29" x14ac:dyDescent="0.25">
      <c r="A1791" t="s">
        <v>423</v>
      </c>
      <c r="B1791" t="s">
        <v>1388</v>
      </c>
      <c r="C1791" t="s">
        <v>1389</v>
      </c>
      <c r="D1791">
        <v>1900</v>
      </c>
      <c r="E1791" s="957">
        <v>1</v>
      </c>
      <c r="F1791" t="s">
        <v>1034</v>
      </c>
      <c r="G1791" s="957" t="s">
        <v>1387</v>
      </c>
      <c r="H1791" t="s">
        <v>386</v>
      </c>
      <c r="I1791" s="937" t="s">
        <v>491</v>
      </c>
      <c r="J1791" s="937" t="s">
        <v>447</v>
      </c>
      <c r="K1791" s="937" t="s">
        <v>451</v>
      </c>
      <c r="L1791" s="943">
        <v>8.1</v>
      </c>
      <c r="M1791" s="959" t="s">
        <v>22</v>
      </c>
      <c r="N1791" s="677">
        <f t="shared" ca="1" si="303"/>
        <v>0</v>
      </c>
      <c r="O1791" s="677">
        <f t="shared" ca="1" si="308"/>
        <v>0</v>
      </c>
      <c r="P1791" s="677">
        <f t="shared" ca="1" si="308"/>
        <v>0</v>
      </c>
      <c r="Q1791" s="677">
        <f t="shared" ca="1" si="308"/>
        <v>0</v>
      </c>
      <c r="R1791" s="677">
        <f t="shared" ca="1" si="308"/>
        <v>0</v>
      </c>
      <c r="S1791" s="677">
        <f t="shared" ca="1" si="308"/>
        <v>0</v>
      </c>
      <c r="T1791" s="677">
        <f t="shared" ca="1" si="308"/>
        <v>0</v>
      </c>
      <c r="U1791" s="677">
        <f t="shared" ca="1" si="308"/>
        <v>0</v>
      </c>
      <c r="V1791" s="677">
        <f t="shared" ca="1" si="308"/>
        <v>0</v>
      </c>
      <c r="W1791" s="677">
        <f t="shared" ca="1" si="306"/>
        <v>0</v>
      </c>
      <c r="X1791" s="677">
        <f t="shared" ca="1" si="307"/>
        <v>0</v>
      </c>
      <c r="Y1791" s="677">
        <f t="shared" ca="1" si="307"/>
        <v>0</v>
      </c>
      <c r="Z1791" s="677">
        <f t="shared" ca="1" si="307"/>
        <v>-3119.4229534253791</v>
      </c>
      <c r="AA1791" t="str">
        <f t="shared" si="295"/>
        <v>ASR_COMP</v>
      </c>
      <c r="AB1791" s="957">
        <f t="shared" si="296"/>
        <v>44682</v>
      </c>
      <c r="AC1791" t="str">
        <f t="shared" si="297"/>
        <v>Unaudited</v>
      </c>
    </row>
    <row r="1792" spans="1:29" x14ac:dyDescent="0.25">
      <c r="A1792" t="s">
        <v>423</v>
      </c>
      <c r="B1792" t="s">
        <v>1388</v>
      </c>
      <c r="C1792" t="s">
        <v>1389</v>
      </c>
      <c r="D1792">
        <v>1900</v>
      </c>
      <c r="E1792" s="957">
        <v>1</v>
      </c>
      <c r="F1792" t="s">
        <v>1034</v>
      </c>
      <c r="G1792" s="957" t="s">
        <v>1387</v>
      </c>
      <c r="H1792" t="s">
        <v>386</v>
      </c>
      <c r="I1792" s="937" t="s">
        <v>491</v>
      </c>
      <c r="J1792" s="937" t="s">
        <v>447</v>
      </c>
      <c r="K1792" s="937" t="s">
        <v>451</v>
      </c>
      <c r="L1792" s="937" t="s">
        <v>115</v>
      </c>
      <c r="M1792" s="958" t="s">
        <v>446</v>
      </c>
      <c r="N1792" s="677">
        <f t="shared" ca="1" si="303"/>
        <v>0</v>
      </c>
      <c r="O1792" s="677">
        <f t="shared" ca="1" si="308"/>
        <v>0</v>
      </c>
      <c r="P1792" s="677">
        <f t="shared" ca="1" si="308"/>
        <v>0</v>
      </c>
      <c r="Q1792" s="677">
        <f t="shared" ca="1" si="308"/>
        <v>0</v>
      </c>
      <c r="R1792" s="677">
        <f t="shared" ca="1" si="308"/>
        <v>0</v>
      </c>
      <c r="S1792" s="677">
        <f t="shared" ca="1" si="308"/>
        <v>0</v>
      </c>
      <c r="T1792" s="677">
        <f t="shared" ca="1" si="308"/>
        <v>0</v>
      </c>
      <c r="U1792" s="677">
        <f t="shared" ca="1" si="308"/>
        <v>0</v>
      </c>
      <c r="V1792" s="677">
        <f t="shared" ca="1" si="308"/>
        <v>0</v>
      </c>
      <c r="W1792" s="677">
        <f t="shared" ca="1" si="306"/>
        <v>0</v>
      </c>
      <c r="X1792" s="677">
        <f t="shared" ca="1" si="307"/>
        <v>0</v>
      </c>
      <c r="Y1792" s="677">
        <f t="shared" ca="1" si="307"/>
        <v>0</v>
      </c>
      <c r="Z1792" s="677">
        <f t="shared" ca="1" si="307"/>
        <v>0</v>
      </c>
      <c r="AA1792" t="str">
        <f t="shared" si="295"/>
        <v>ASR_COMP</v>
      </c>
      <c r="AB1792" s="957">
        <f t="shared" si="296"/>
        <v>44682</v>
      </c>
      <c r="AC1792" t="str">
        <f t="shared" si="297"/>
        <v>Unaudited</v>
      </c>
    </row>
    <row r="1793" spans="1:29" x14ac:dyDescent="0.25">
      <c r="A1793" t="s">
        <v>423</v>
      </c>
      <c r="B1793" t="s">
        <v>1388</v>
      </c>
      <c r="C1793" t="s">
        <v>1389</v>
      </c>
      <c r="D1793">
        <v>1900</v>
      </c>
      <c r="E1793" s="957">
        <v>1</v>
      </c>
      <c r="F1793" t="s">
        <v>1034</v>
      </c>
      <c r="G1793" s="957" t="s">
        <v>1387</v>
      </c>
      <c r="H1793" t="s">
        <v>386</v>
      </c>
      <c r="I1793" s="937" t="s">
        <v>491</v>
      </c>
      <c r="J1793" s="937" t="s">
        <v>447</v>
      </c>
      <c r="K1793" s="937" t="s">
        <v>451</v>
      </c>
      <c r="L1793" s="937" t="s">
        <v>117</v>
      </c>
      <c r="M1793" s="958" t="s">
        <v>160</v>
      </c>
      <c r="N1793" s="677">
        <f t="shared" ca="1" si="303"/>
        <v>0</v>
      </c>
      <c r="O1793" s="677">
        <f t="shared" ca="1" si="308"/>
        <v>0</v>
      </c>
      <c r="P1793" s="677">
        <f t="shared" ca="1" si="308"/>
        <v>0</v>
      </c>
      <c r="Q1793" s="677">
        <f t="shared" ca="1" si="308"/>
        <v>0</v>
      </c>
      <c r="R1793" s="677">
        <f t="shared" ca="1" si="308"/>
        <v>0</v>
      </c>
      <c r="S1793" s="677">
        <f t="shared" ca="1" si="308"/>
        <v>0</v>
      </c>
      <c r="T1793" s="677">
        <f t="shared" ca="1" si="308"/>
        <v>0</v>
      </c>
      <c r="U1793" s="677">
        <f t="shared" ca="1" si="308"/>
        <v>0</v>
      </c>
      <c r="V1793" s="677">
        <f t="shared" ca="1" si="308"/>
        <v>0</v>
      </c>
      <c r="W1793" s="677">
        <f t="shared" ca="1" si="306"/>
        <v>0</v>
      </c>
      <c r="X1793" s="677">
        <f t="shared" ca="1" si="307"/>
        <v>0</v>
      </c>
      <c r="Y1793" s="677">
        <f t="shared" ca="1" si="307"/>
        <v>0</v>
      </c>
      <c r="Z1793" s="677">
        <f t="shared" ca="1" si="307"/>
        <v>0</v>
      </c>
      <c r="AA1793" t="str">
        <f t="shared" si="295"/>
        <v>ASR_COMP</v>
      </c>
      <c r="AB1793" s="957">
        <f t="shared" si="296"/>
        <v>44682</v>
      </c>
      <c r="AC1793" t="str">
        <f t="shared" si="297"/>
        <v>Unaudited</v>
      </c>
    </row>
    <row r="1794" spans="1:29" x14ac:dyDescent="0.25">
      <c r="A1794" t="s">
        <v>423</v>
      </c>
      <c r="B1794" t="s">
        <v>1388</v>
      </c>
      <c r="C1794" t="s">
        <v>1389</v>
      </c>
      <c r="D1794">
        <v>1900</v>
      </c>
      <c r="E1794" s="957">
        <v>1</v>
      </c>
      <c r="F1794" t="s">
        <v>1034</v>
      </c>
      <c r="G1794" s="957" t="s">
        <v>1387</v>
      </c>
      <c r="H1794" t="s">
        <v>386</v>
      </c>
      <c r="I1794" s="937" t="s">
        <v>491</v>
      </c>
      <c r="J1794" s="937" t="s">
        <v>447</v>
      </c>
      <c r="K1794" s="937" t="s">
        <v>451</v>
      </c>
      <c r="L1794" s="937" t="s">
        <v>118</v>
      </c>
      <c r="M1794" s="958" t="s">
        <v>116</v>
      </c>
      <c r="N1794" s="677">
        <f t="shared" ca="1" si="303"/>
        <v>0</v>
      </c>
      <c r="O1794" s="677">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7">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7">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7">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7">
        <f t="shared" ca="1" si="309"/>
        <v>0</v>
      </c>
      <c r="T1794" s="677">
        <f t="shared" ca="1" si="309"/>
        <v>0</v>
      </c>
      <c r="U1794" s="677">
        <f t="shared" ca="1" si="309"/>
        <v>0</v>
      </c>
      <c r="V1794" s="677">
        <f t="shared" ca="1" si="309"/>
        <v>0</v>
      </c>
      <c r="W1794" s="677">
        <f t="shared" ca="1" si="306"/>
        <v>0</v>
      </c>
      <c r="X1794" s="677">
        <f t="shared" ca="1" si="309"/>
        <v>0</v>
      </c>
      <c r="Y1794" s="677">
        <f t="shared" ca="1" si="309"/>
        <v>0</v>
      </c>
      <c r="Z1794" s="677">
        <f t="shared" ca="1" si="309"/>
        <v>0</v>
      </c>
      <c r="AA1794" t="str">
        <f t="shared" ref="AA1794:AA1857" si="310">file_name</f>
        <v>ASR_COMP</v>
      </c>
      <c r="AB1794" s="957">
        <f t="shared" ref="AB1794:AB1857" si="311">file_date</f>
        <v>44682</v>
      </c>
      <c r="AC1794" t="str">
        <f t="shared" ref="AC1794:AC1857" si="312">status</f>
        <v>Unaudited</v>
      </c>
    </row>
    <row r="1795" spans="1:29" x14ac:dyDescent="0.25">
      <c r="A1795" t="s">
        <v>423</v>
      </c>
      <c r="B1795" t="s">
        <v>1388</v>
      </c>
      <c r="C1795" t="s">
        <v>1389</v>
      </c>
      <c r="D1795">
        <v>1900</v>
      </c>
      <c r="E1795" s="957">
        <v>1</v>
      </c>
      <c r="F1795" t="s">
        <v>1034</v>
      </c>
      <c r="G1795" s="957" t="s">
        <v>1387</v>
      </c>
      <c r="H1795" t="s">
        <v>386</v>
      </c>
      <c r="I1795" s="937" t="s">
        <v>491</v>
      </c>
      <c r="J1795" s="937" t="s">
        <v>447</v>
      </c>
      <c r="K1795" s="937" t="s">
        <v>451</v>
      </c>
      <c r="L1795" s="937" t="s">
        <v>119</v>
      </c>
      <c r="M1795" s="958" t="s">
        <v>161</v>
      </c>
      <c r="N1795" s="677">
        <f t="shared" ca="1" si="303"/>
        <v>0</v>
      </c>
      <c r="O1795" s="677">
        <f t="shared" ca="1" si="309"/>
        <v>0</v>
      </c>
      <c r="P1795" s="677">
        <f t="shared" ca="1" si="309"/>
        <v>0</v>
      </c>
      <c r="Q1795" s="677">
        <f t="shared" ca="1" si="309"/>
        <v>0</v>
      </c>
      <c r="R1795" s="677">
        <f t="shared" ca="1" si="309"/>
        <v>0</v>
      </c>
      <c r="S1795" s="677">
        <f t="shared" ca="1" si="309"/>
        <v>0</v>
      </c>
      <c r="T1795" s="677">
        <f t="shared" ca="1" si="309"/>
        <v>0</v>
      </c>
      <c r="U1795" s="677">
        <f t="shared" ca="1" si="309"/>
        <v>0</v>
      </c>
      <c r="V1795" s="677">
        <f t="shared" ca="1" si="309"/>
        <v>0</v>
      </c>
      <c r="W1795" s="677">
        <f t="shared" ca="1" si="306"/>
        <v>0</v>
      </c>
      <c r="X1795" s="677">
        <f t="shared" ca="1" si="309"/>
        <v>0</v>
      </c>
      <c r="Y1795" s="677">
        <f t="shared" ca="1" si="309"/>
        <v>0</v>
      </c>
      <c r="Z1795" s="677">
        <f t="shared" ca="1" si="309"/>
        <v>0</v>
      </c>
      <c r="AA1795" t="str">
        <f t="shared" si="310"/>
        <v>ASR_COMP</v>
      </c>
      <c r="AB1795" s="957">
        <f t="shared" si="311"/>
        <v>44682</v>
      </c>
      <c r="AC1795" t="str">
        <f t="shared" si="312"/>
        <v>Unaudited</v>
      </c>
    </row>
    <row r="1796" spans="1:29" x14ac:dyDescent="0.25">
      <c r="A1796" t="s">
        <v>423</v>
      </c>
      <c r="B1796" t="s">
        <v>1388</v>
      </c>
      <c r="C1796" t="s">
        <v>1389</v>
      </c>
      <c r="D1796">
        <v>1900</v>
      </c>
      <c r="E1796" s="957">
        <v>1</v>
      </c>
      <c r="F1796" t="s">
        <v>1034</v>
      </c>
      <c r="G1796" s="957" t="s">
        <v>1387</v>
      </c>
      <c r="H1796" t="s">
        <v>386</v>
      </c>
      <c r="I1796" s="937" t="s">
        <v>491</v>
      </c>
      <c r="J1796" s="937" t="s">
        <v>447</v>
      </c>
      <c r="K1796" s="937" t="s">
        <v>451</v>
      </c>
      <c r="L1796" s="937" t="s">
        <v>162</v>
      </c>
      <c r="M1796" s="958" t="s">
        <v>23</v>
      </c>
      <c r="N1796" s="677">
        <f t="shared" ca="1" si="303"/>
        <v>0</v>
      </c>
      <c r="O1796" s="677">
        <f t="shared" ca="1" si="309"/>
        <v>0</v>
      </c>
      <c r="P1796" s="677">
        <f t="shared" ca="1" si="309"/>
        <v>0</v>
      </c>
      <c r="Q1796" s="677">
        <f t="shared" ca="1" si="309"/>
        <v>0</v>
      </c>
      <c r="R1796" s="677">
        <f t="shared" ca="1" si="309"/>
        <v>0</v>
      </c>
      <c r="S1796" s="677">
        <f t="shared" ca="1" si="309"/>
        <v>0</v>
      </c>
      <c r="T1796" s="677">
        <f t="shared" ca="1" si="309"/>
        <v>0</v>
      </c>
      <c r="U1796" s="677">
        <f t="shared" ca="1" si="309"/>
        <v>0</v>
      </c>
      <c r="V1796" s="677">
        <f t="shared" ca="1" si="309"/>
        <v>0</v>
      </c>
      <c r="W1796" s="677">
        <f t="shared" ca="1" si="306"/>
        <v>0</v>
      </c>
      <c r="X1796" s="677">
        <f t="shared" ca="1" si="309"/>
        <v>0</v>
      </c>
      <c r="Y1796" s="677">
        <f t="shared" ca="1" si="309"/>
        <v>0</v>
      </c>
      <c r="Z1796" s="677">
        <f t="shared" ca="1" si="309"/>
        <v>0</v>
      </c>
      <c r="AA1796" t="str">
        <f t="shared" si="310"/>
        <v>ASR_COMP</v>
      </c>
      <c r="AB1796" s="957">
        <f t="shared" si="311"/>
        <v>44682</v>
      </c>
      <c r="AC1796" t="str">
        <f t="shared" si="312"/>
        <v>Unaudited</v>
      </c>
    </row>
    <row r="1797" spans="1:29" x14ac:dyDescent="0.25">
      <c r="A1797" t="s">
        <v>423</v>
      </c>
      <c r="B1797" t="s">
        <v>1388</v>
      </c>
      <c r="C1797" t="s">
        <v>1389</v>
      </c>
      <c r="D1797">
        <v>1900</v>
      </c>
      <c r="E1797" s="957">
        <v>1</v>
      </c>
      <c r="F1797" t="s">
        <v>1034</v>
      </c>
      <c r="G1797" s="957" t="s">
        <v>1387</v>
      </c>
      <c r="H1797" t="s">
        <v>386</v>
      </c>
      <c r="I1797" s="937" t="s">
        <v>491</v>
      </c>
      <c r="J1797" s="937" t="s">
        <v>447</v>
      </c>
      <c r="K1797" s="937" t="s">
        <v>451</v>
      </c>
      <c r="L1797" s="937" t="s">
        <v>445</v>
      </c>
      <c r="M1797" s="958" t="s">
        <v>459</v>
      </c>
      <c r="N1797" s="677">
        <f t="shared" ca="1" si="303"/>
        <v>0</v>
      </c>
      <c r="O1797" s="677">
        <f t="shared" ca="1" si="309"/>
        <v>0</v>
      </c>
      <c r="P1797" s="677">
        <f t="shared" ca="1" si="309"/>
        <v>0</v>
      </c>
      <c r="Q1797" s="677">
        <f t="shared" ca="1" si="309"/>
        <v>0</v>
      </c>
      <c r="R1797" s="677">
        <f t="shared" ca="1" si="309"/>
        <v>0</v>
      </c>
      <c r="S1797" s="677">
        <f t="shared" ca="1" si="309"/>
        <v>0</v>
      </c>
      <c r="T1797" s="677">
        <f t="shared" ca="1" si="309"/>
        <v>0</v>
      </c>
      <c r="U1797" s="677">
        <f t="shared" ca="1" si="309"/>
        <v>0</v>
      </c>
      <c r="V1797" s="677">
        <f t="shared" ca="1" si="309"/>
        <v>0</v>
      </c>
      <c r="W1797" s="677">
        <f t="shared" ca="1" si="306"/>
        <v>0</v>
      </c>
      <c r="X1797" s="677">
        <f t="shared" ca="1" si="309"/>
        <v>0</v>
      </c>
      <c r="Y1797" s="677">
        <f t="shared" ca="1" si="309"/>
        <v>0</v>
      </c>
      <c r="Z1797" s="677">
        <f t="shared" ca="1" si="309"/>
        <v>0</v>
      </c>
      <c r="AA1797" t="str">
        <f t="shared" si="310"/>
        <v>ASR_COMP</v>
      </c>
      <c r="AB1797" s="957">
        <f t="shared" si="311"/>
        <v>44682</v>
      </c>
      <c r="AC1797" t="str">
        <f t="shared" si="312"/>
        <v>Unaudited</v>
      </c>
    </row>
    <row r="1798" spans="1:29" ht="30" x14ac:dyDescent="0.25">
      <c r="A1798" t="s">
        <v>423</v>
      </c>
      <c r="B1798" t="s">
        <v>1388</v>
      </c>
      <c r="C1798" t="s">
        <v>1389</v>
      </c>
      <c r="D1798">
        <v>1900</v>
      </c>
      <c r="E1798" s="957">
        <v>1</v>
      </c>
      <c r="F1798" t="s">
        <v>1034</v>
      </c>
      <c r="G1798" s="957" t="s">
        <v>1387</v>
      </c>
      <c r="H1798" t="s">
        <v>386</v>
      </c>
      <c r="I1798" s="937" t="s">
        <v>491</v>
      </c>
      <c r="J1798" s="937" t="s">
        <v>447</v>
      </c>
      <c r="K1798" s="937" t="s">
        <v>452</v>
      </c>
      <c r="L1798" s="937">
        <v>9.1</v>
      </c>
      <c r="M1798" s="958" t="s">
        <v>188</v>
      </c>
      <c r="N1798" s="677">
        <f t="shared" ca="1" si="303"/>
        <v>0</v>
      </c>
      <c r="O1798" s="677">
        <f t="shared" ca="1" si="309"/>
        <v>0</v>
      </c>
      <c r="P1798" s="677">
        <f t="shared" ca="1" si="309"/>
        <v>0</v>
      </c>
      <c r="Q1798" s="677">
        <f t="shared" ca="1" si="309"/>
        <v>0</v>
      </c>
      <c r="R1798" s="677">
        <f t="shared" ca="1" si="309"/>
        <v>0</v>
      </c>
      <c r="S1798" s="677">
        <f t="shared" ca="1" si="309"/>
        <v>0</v>
      </c>
      <c r="T1798" s="677">
        <f t="shared" ca="1" si="309"/>
        <v>0</v>
      </c>
      <c r="U1798" s="677">
        <f t="shared" ca="1" si="309"/>
        <v>0</v>
      </c>
      <c r="V1798" s="677">
        <f t="shared" ca="1" si="309"/>
        <v>0</v>
      </c>
      <c r="W1798" s="677">
        <f t="shared" ca="1" si="306"/>
        <v>0</v>
      </c>
      <c r="X1798" s="677">
        <f t="shared" ca="1" si="309"/>
        <v>0</v>
      </c>
      <c r="Y1798" s="677">
        <f t="shared" ca="1" si="309"/>
        <v>0</v>
      </c>
      <c r="Z1798" s="677">
        <f t="shared" ca="1" si="309"/>
        <v>-238195.18782221753</v>
      </c>
      <c r="AA1798" t="str">
        <f t="shared" si="310"/>
        <v>ASR_COMP</v>
      </c>
      <c r="AB1798" s="957">
        <f t="shared" si="311"/>
        <v>44682</v>
      </c>
      <c r="AC1798" t="str">
        <f t="shared" si="312"/>
        <v>Unaudited</v>
      </c>
    </row>
    <row r="1799" spans="1:29" x14ac:dyDescent="0.25">
      <c r="A1799" t="s">
        <v>423</v>
      </c>
      <c r="B1799" t="s">
        <v>1388</v>
      </c>
      <c r="C1799" t="s">
        <v>1389</v>
      </c>
      <c r="D1799">
        <v>1900</v>
      </c>
      <c r="E1799" s="957">
        <v>1</v>
      </c>
      <c r="F1799" t="s">
        <v>1034</v>
      </c>
      <c r="G1799" s="957" t="s">
        <v>1387</v>
      </c>
      <c r="H1799" t="s">
        <v>386</v>
      </c>
      <c r="I1799" s="937" t="s">
        <v>491</v>
      </c>
      <c r="J1799" s="937" t="s">
        <v>447</v>
      </c>
      <c r="K1799" s="937" t="s">
        <v>452</v>
      </c>
      <c r="L1799" s="937" t="s">
        <v>109</v>
      </c>
      <c r="M1799" s="958" t="s">
        <v>189</v>
      </c>
      <c r="N1799" s="677">
        <f t="shared" ca="1" si="303"/>
        <v>0</v>
      </c>
      <c r="O1799" s="677">
        <f t="shared" ca="1" si="309"/>
        <v>0</v>
      </c>
      <c r="P1799" s="677">
        <f t="shared" ca="1" si="309"/>
        <v>0</v>
      </c>
      <c r="Q1799" s="677">
        <f t="shared" ca="1" si="309"/>
        <v>0</v>
      </c>
      <c r="R1799" s="677">
        <f t="shared" ca="1" si="309"/>
        <v>0</v>
      </c>
      <c r="S1799" s="677">
        <f t="shared" ca="1" si="309"/>
        <v>0</v>
      </c>
      <c r="T1799" s="677">
        <f t="shared" ca="1" si="309"/>
        <v>0</v>
      </c>
      <c r="U1799" s="677">
        <f t="shared" ca="1" si="309"/>
        <v>0</v>
      </c>
      <c r="V1799" s="677">
        <f t="shared" ca="1" si="309"/>
        <v>0</v>
      </c>
      <c r="W1799" s="677">
        <f t="shared" ca="1" si="306"/>
        <v>0</v>
      </c>
      <c r="X1799" s="677">
        <f t="shared" ca="1" si="309"/>
        <v>0</v>
      </c>
      <c r="Y1799" s="677">
        <f t="shared" ca="1" si="309"/>
        <v>0</v>
      </c>
      <c r="Z1799" s="677">
        <f t="shared" ca="1" si="309"/>
        <v>69763.46340909804</v>
      </c>
      <c r="AA1799" t="str">
        <f t="shared" si="310"/>
        <v>ASR_COMP</v>
      </c>
      <c r="AB1799" s="957">
        <f t="shared" si="311"/>
        <v>44682</v>
      </c>
      <c r="AC1799" t="str">
        <f t="shared" si="312"/>
        <v>Unaudited</v>
      </c>
    </row>
    <row r="1800" spans="1:29" x14ac:dyDescent="0.25">
      <c r="A1800" t="s">
        <v>423</v>
      </c>
      <c r="B1800" t="s">
        <v>1388</v>
      </c>
      <c r="C1800" t="s">
        <v>1389</v>
      </c>
      <c r="D1800">
        <v>1900</v>
      </c>
      <c r="E1800" s="957">
        <v>1</v>
      </c>
      <c r="F1800" t="s">
        <v>1034</v>
      </c>
      <c r="G1800" s="957" t="s">
        <v>1387</v>
      </c>
      <c r="H1800" t="s">
        <v>386</v>
      </c>
      <c r="I1800" s="937" t="s">
        <v>491</v>
      </c>
      <c r="J1800" s="937" t="s">
        <v>447</v>
      </c>
      <c r="K1800" s="937" t="s">
        <v>452</v>
      </c>
      <c r="L1800" s="937" t="s">
        <v>1324</v>
      </c>
      <c r="M1800" s="958" t="s">
        <v>1325</v>
      </c>
      <c r="N1800" s="677">
        <f t="shared" ca="1" si="303"/>
        <v>0</v>
      </c>
      <c r="O1800" s="677">
        <f t="shared" ca="1" si="309"/>
        <v>0</v>
      </c>
      <c r="P1800" s="677">
        <f t="shared" ca="1" si="309"/>
        <v>0</v>
      </c>
      <c r="Q1800" s="677">
        <f t="shared" ca="1" si="309"/>
        <v>0</v>
      </c>
      <c r="R1800" s="677">
        <f t="shared" ca="1" si="309"/>
        <v>0</v>
      </c>
      <c r="S1800" s="677">
        <f t="shared" ca="1" si="309"/>
        <v>0</v>
      </c>
      <c r="T1800" s="677">
        <f t="shared" ca="1" si="309"/>
        <v>0</v>
      </c>
      <c r="U1800" s="677">
        <f t="shared" ca="1" si="309"/>
        <v>0</v>
      </c>
      <c r="V1800" s="677">
        <f t="shared" ca="1" si="309"/>
        <v>0</v>
      </c>
      <c r="W1800" s="677">
        <f t="shared" ca="1" si="306"/>
        <v>0</v>
      </c>
      <c r="X1800" s="677">
        <f t="shared" ca="1" si="309"/>
        <v>0</v>
      </c>
      <c r="Y1800" s="677">
        <f t="shared" ca="1" si="309"/>
        <v>0</v>
      </c>
      <c r="Z1800" s="677">
        <f t="shared" ca="1" si="309"/>
        <v>93591.992152334453</v>
      </c>
      <c r="AA1800" t="str">
        <f t="shared" si="310"/>
        <v>ASR_COMP</v>
      </c>
      <c r="AB1800" s="957">
        <f t="shared" si="311"/>
        <v>44682</v>
      </c>
      <c r="AC1800" t="str">
        <f t="shared" si="312"/>
        <v>Unaudited</v>
      </c>
    </row>
    <row r="1801" spans="1:29" x14ac:dyDescent="0.25">
      <c r="A1801" t="s">
        <v>423</v>
      </c>
      <c r="B1801" t="s">
        <v>1388</v>
      </c>
      <c r="C1801" t="s">
        <v>1389</v>
      </c>
      <c r="D1801">
        <v>1900</v>
      </c>
      <c r="E1801" s="957">
        <v>1</v>
      </c>
      <c r="F1801" t="s">
        <v>1034</v>
      </c>
      <c r="G1801" s="957" t="s">
        <v>1387</v>
      </c>
      <c r="H1801" t="s">
        <v>386</v>
      </c>
      <c r="I1801" s="937" t="s">
        <v>491</v>
      </c>
      <c r="J1801" s="937" t="s">
        <v>447</v>
      </c>
      <c r="K1801" s="937" t="s">
        <v>452</v>
      </c>
      <c r="L1801" s="945" t="s">
        <v>110</v>
      </c>
      <c r="M1801" s="960" t="s">
        <v>190</v>
      </c>
      <c r="N1801" s="677">
        <f t="shared" ca="1" si="303"/>
        <v>0</v>
      </c>
      <c r="O1801" s="677">
        <f t="shared" ca="1" si="309"/>
        <v>0</v>
      </c>
      <c r="P1801" s="677">
        <f t="shared" ca="1" si="309"/>
        <v>0</v>
      </c>
      <c r="Q1801" s="677">
        <f t="shared" ca="1" si="309"/>
        <v>0</v>
      </c>
      <c r="R1801" s="677">
        <f t="shared" ca="1" si="309"/>
        <v>0</v>
      </c>
      <c r="S1801" s="677">
        <f t="shared" ca="1" si="309"/>
        <v>0</v>
      </c>
      <c r="T1801" s="677">
        <f t="shared" ca="1" si="309"/>
        <v>0</v>
      </c>
      <c r="U1801" s="677">
        <f t="shared" ca="1" si="309"/>
        <v>0</v>
      </c>
      <c r="V1801" s="677">
        <f t="shared" ca="1" si="309"/>
        <v>0</v>
      </c>
      <c r="W1801" s="677">
        <f t="shared" ca="1" si="306"/>
        <v>0</v>
      </c>
      <c r="X1801" s="677">
        <f t="shared" ca="1" si="309"/>
        <v>0</v>
      </c>
      <c r="Y1801" s="677">
        <f t="shared" ca="1" si="309"/>
        <v>0</v>
      </c>
      <c r="Z1801" s="677">
        <f t="shared" ca="1" si="309"/>
        <v>150605.68647236138</v>
      </c>
      <c r="AA1801" t="str">
        <f t="shared" si="310"/>
        <v>ASR_COMP</v>
      </c>
      <c r="AB1801" s="957">
        <f t="shared" si="311"/>
        <v>44682</v>
      </c>
      <c r="AC1801" t="str">
        <f t="shared" si="312"/>
        <v>Unaudited</v>
      </c>
    </row>
    <row r="1802" spans="1:29" x14ac:dyDescent="0.25">
      <c r="A1802" t="s">
        <v>423</v>
      </c>
      <c r="B1802" t="s">
        <v>1388</v>
      </c>
      <c r="C1802" t="s">
        <v>1389</v>
      </c>
      <c r="D1802">
        <v>1900</v>
      </c>
      <c r="E1802" s="957">
        <v>1</v>
      </c>
      <c r="F1802" t="s">
        <v>1034</v>
      </c>
      <c r="G1802" s="957" t="s">
        <v>1387</v>
      </c>
      <c r="H1802" t="s">
        <v>386</v>
      </c>
      <c r="I1802" s="937" t="s">
        <v>491</v>
      </c>
      <c r="J1802" s="937" t="s">
        <v>447</v>
      </c>
      <c r="K1802" s="937" t="s">
        <v>452</v>
      </c>
      <c r="L1802" s="947" t="s">
        <v>111</v>
      </c>
      <c r="M1802" s="961" t="s">
        <v>163</v>
      </c>
      <c r="N1802" s="677">
        <f t="shared" ca="1" si="303"/>
        <v>0</v>
      </c>
      <c r="O1802" s="677">
        <f t="shared" ca="1" si="309"/>
        <v>0</v>
      </c>
      <c r="P1802" s="677">
        <f t="shared" ca="1" si="309"/>
        <v>0</v>
      </c>
      <c r="Q1802" s="677">
        <f t="shared" ca="1" si="309"/>
        <v>0</v>
      </c>
      <c r="R1802" s="677">
        <f t="shared" ca="1" si="309"/>
        <v>0</v>
      </c>
      <c r="S1802" s="677">
        <f t="shared" ca="1" si="309"/>
        <v>0</v>
      </c>
      <c r="T1802" s="677">
        <f t="shared" ca="1" si="309"/>
        <v>0</v>
      </c>
      <c r="U1802" s="677">
        <f t="shared" ca="1" si="309"/>
        <v>0</v>
      </c>
      <c r="V1802" s="677">
        <f t="shared" ca="1" si="309"/>
        <v>0</v>
      </c>
      <c r="W1802" s="677">
        <f t="shared" ca="1" si="306"/>
        <v>0</v>
      </c>
      <c r="X1802" s="677">
        <f t="shared" ca="1" si="309"/>
        <v>0</v>
      </c>
      <c r="Y1802" s="677">
        <f t="shared" ca="1" si="309"/>
        <v>0</v>
      </c>
      <c r="Z1802" s="677">
        <f t="shared" ca="1" si="309"/>
        <v>111525.33836351888</v>
      </c>
      <c r="AA1802" t="str">
        <f t="shared" si="310"/>
        <v>ASR_COMP</v>
      </c>
      <c r="AB1802" s="957">
        <f t="shared" si="311"/>
        <v>44682</v>
      </c>
      <c r="AC1802" t="str">
        <f t="shared" si="312"/>
        <v>Unaudited</v>
      </c>
    </row>
    <row r="1803" spans="1:29" x14ac:dyDescent="0.25">
      <c r="A1803" t="s">
        <v>423</v>
      </c>
      <c r="B1803" t="s">
        <v>1388</v>
      </c>
      <c r="C1803" t="s">
        <v>1389</v>
      </c>
      <c r="D1803">
        <v>1900</v>
      </c>
      <c r="E1803" s="957">
        <v>1</v>
      </c>
      <c r="F1803" t="s">
        <v>1034</v>
      </c>
      <c r="G1803" s="957" t="s">
        <v>1387</v>
      </c>
      <c r="H1803" t="s">
        <v>386</v>
      </c>
      <c r="I1803" s="958" t="s">
        <v>491</v>
      </c>
      <c r="J1803" s="958" t="s">
        <v>447</v>
      </c>
      <c r="K1803" s="958" t="s">
        <v>452</v>
      </c>
      <c r="L1803" s="937" t="s">
        <v>112</v>
      </c>
      <c r="M1803" s="958" t="s">
        <v>137</v>
      </c>
      <c r="N1803" s="677">
        <f t="shared" ca="1" si="303"/>
        <v>0</v>
      </c>
      <c r="O1803" s="677">
        <f t="shared" ca="1" si="309"/>
        <v>0</v>
      </c>
      <c r="P1803" s="677">
        <f t="shared" ca="1" si="309"/>
        <v>0</v>
      </c>
      <c r="Q1803" s="677">
        <f t="shared" ca="1" si="309"/>
        <v>0</v>
      </c>
      <c r="R1803" s="677">
        <f t="shared" ca="1" si="309"/>
        <v>0</v>
      </c>
      <c r="S1803" s="677">
        <f t="shared" ca="1" si="309"/>
        <v>0</v>
      </c>
      <c r="T1803" s="677">
        <f t="shared" ca="1" si="309"/>
        <v>0</v>
      </c>
      <c r="U1803" s="677">
        <f t="shared" ca="1" si="309"/>
        <v>0</v>
      </c>
      <c r="V1803" s="677">
        <f t="shared" ca="1" si="309"/>
        <v>0</v>
      </c>
      <c r="W1803" s="677">
        <f t="shared" ca="1" si="306"/>
        <v>0</v>
      </c>
      <c r="X1803" s="677">
        <f t="shared" ca="1" si="309"/>
        <v>0</v>
      </c>
      <c r="Y1803" s="677">
        <f t="shared" ca="1" si="309"/>
        <v>0</v>
      </c>
      <c r="Z1803" s="677">
        <f t="shared" ca="1" si="309"/>
        <v>0</v>
      </c>
      <c r="AA1803" t="str">
        <f t="shared" si="310"/>
        <v>ASR_COMP</v>
      </c>
      <c r="AB1803" s="957">
        <f t="shared" si="311"/>
        <v>44682</v>
      </c>
      <c r="AC1803" t="str">
        <f t="shared" si="312"/>
        <v>Unaudited</v>
      </c>
    </row>
    <row r="1804" spans="1:29" x14ac:dyDescent="0.25">
      <c r="A1804" t="s">
        <v>423</v>
      </c>
      <c r="B1804" t="s">
        <v>1388</v>
      </c>
      <c r="C1804" t="s">
        <v>1389</v>
      </c>
      <c r="D1804">
        <v>1900</v>
      </c>
      <c r="E1804" s="957">
        <v>1</v>
      </c>
      <c r="F1804" t="s">
        <v>1034</v>
      </c>
      <c r="G1804" s="957" t="s">
        <v>1387</v>
      </c>
      <c r="H1804" t="s">
        <v>386</v>
      </c>
      <c r="I1804" s="937" t="s">
        <v>491</v>
      </c>
      <c r="J1804" s="937" t="s">
        <v>447</v>
      </c>
      <c r="K1804" s="937" t="s">
        <v>452</v>
      </c>
      <c r="L1804" s="937" t="s">
        <v>113</v>
      </c>
      <c r="M1804" s="962" t="s">
        <v>165</v>
      </c>
      <c r="N1804" s="677">
        <f t="shared" ca="1" si="303"/>
        <v>0</v>
      </c>
      <c r="O1804" s="677">
        <f t="shared" ca="1" si="309"/>
        <v>0</v>
      </c>
      <c r="P1804" s="677">
        <f t="shared" ca="1" si="309"/>
        <v>0</v>
      </c>
      <c r="Q1804" s="677">
        <f t="shared" ca="1" si="309"/>
        <v>0</v>
      </c>
      <c r="R1804" s="677">
        <f t="shared" ca="1" si="309"/>
        <v>0</v>
      </c>
      <c r="S1804" s="677">
        <f t="shared" ca="1" si="309"/>
        <v>0</v>
      </c>
      <c r="T1804" s="677">
        <f t="shared" ca="1" si="309"/>
        <v>0</v>
      </c>
      <c r="U1804" s="677">
        <f t="shared" ca="1" si="309"/>
        <v>0</v>
      </c>
      <c r="V1804" s="677">
        <f t="shared" ca="1" si="309"/>
        <v>0</v>
      </c>
      <c r="W1804" s="677">
        <f t="shared" ca="1" si="306"/>
        <v>0</v>
      </c>
      <c r="X1804" s="677">
        <f t="shared" ca="1" si="309"/>
        <v>0</v>
      </c>
      <c r="Y1804" s="677">
        <f t="shared" ca="1" si="309"/>
        <v>0</v>
      </c>
      <c r="Z1804" s="677">
        <f t="shared" ca="1" si="309"/>
        <v>-622109.81723910605</v>
      </c>
      <c r="AA1804" t="str">
        <f t="shared" si="310"/>
        <v>ASR_COMP</v>
      </c>
      <c r="AB1804" s="957">
        <f t="shared" si="311"/>
        <v>44682</v>
      </c>
      <c r="AC1804" t="str">
        <f t="shared" si="312"/>
        <v>Unaudited</v>
      </c>
    </row>
    <row r="1805" spans="1:29" x14ac:dyDescent="0.25">
      <c r="A1805" t="s">
        <v>423</v>
      </c>
      <c r="B1805" t="s">
        <v>1388</v>
      </c>
      <c r="C1805" t="s">
        <v>1389</v>
      </c>
      <c r="D1805">
        <v>1900</v>
      </c>
      <c r="E1805" s="957">
        <v>1</v>
      </c>
      <c r="F1805" t="s">
        <v>1034</v>
      </c>
      <c r="G1805" s="957" t="s">
        <v>1387</v>
      </c>
      <c r="H1805" t="s">
        <v>386</v>
      </c>
      <c r="I1805" s="937" t="s">
        <v>491</v>
      </c>
      <c r="J1805" s="937" t="s">
        <v>447</v>
      </c>
      <c r="K1805" s="937" t="s">
        <v>452</v>
      </c>
      <c r="L1805" s="937" t="s">
        <v>114</v>
      </c>
      <c r="M1805" s="962" t="s">
        <v>466</v>
      </c>
      <c r="N1805" s="677">
        <f t="shared" ca="1" si="303"/>
        <v>0</v>
      </c>
      <c r="O1805" s="677">
        <f t="shared" ca="1" si="309"/>
        <v>0</v>
      </c>
      <c r="P1805" s="677">
        <f t="shared" ca="1" si="309"/>
        <v>0</v>
      </c>
      <c r="Q1805" s="677">
        <f t="shared" ca="1" si="309"/>
        <v>0</v>
      </c>
      <c r="R1805" s="677">
        <f t="shared" ca="1" si="309"/>
        <v>0</v>
      </c>
      <c r="S1805" s="677">
        <f t="shared" ca="1" si="309"/>
        <v>0</v>
      </c>
      <c r="T1805" s="677">
        <f t="shared" ca="1" si="309"/>
        <v>0</v>
      </c>
      <c r="U1805" s="677">
        <f t="shared" ca="1" si="309"/>
        <v>0</v>
      </c>
      <c r="V1805" s="677">
        <f t="shared" ca="1" si="309"/>
        <v>0</v>
      </c>
      <c r="W1805" s="677">
        <f t="shared" ca="1" si="306"/>
        <v>0</v>
      </c>
      <c r="X1805" s="677">
        <f t="shared" ca="1" si="309"/>
        <v>0</v>
      </c>
      <c r="Y1805" s="677">
        <f t="shared" ca="1" si="309"/>
        <v>0</v>
      </c>
      <c r="Z1805" s="677">
        <f t="shared" ca="1" si="309"/>
        <v>0</v>
      </c>
      <c r="AA1805" t="str">
        <f t="shared" si="310"/>
        <v>ASR_COMP</v>
      </c>
      <c r="AB1805" s="957">
        <f t="shared" si="311"/>
        <v>44682</v>
      </c>
      <c r="AC1805" t="str">
        <f t="shared" si="312"/>
        <v>Unaudited</v>
      </c>
    </row>
    <row r="1806" spans="1:29" x14ac:dyDescent="0.25">
      <c r="A1806" t="s">
        <v>423</v>
      </c>
      <c r="B1806" t="s">
        <v>1388</v>
      </c>
      <c r="C1806" t="s">
        <v>1389</v>
      </c>
      <c r="D1806">
        <v>1900</v>
      </c>
      <c r="E1806" s="957">
        <v>1</v>
      </c>
      <c r="F1806" t="s">
        <v>1034</v>
      </c>
      <c r="G1806" s="957" t="s">
        <v>1387</v>
      </c>
      <c r="H1806" t="s">
        <v>386</v>
      </c>
      <c r="I1806" s="937" t="s">
        <v>491</v>
      </c>
      <c r="J1806" s="937" t="s">
        <v>447</v>
      </c>
      <c r="K1806" s="937" t="s">
        <v>6</v>
      </c>
      <c r="L1806" s="937" t="s">
        <v>120</v>
      </c>
      <c r="M1806" s="962" t="s">
        <v>191</v>
      </c>
      <c r="N1806" s="677">
        <f t="shared" ca="1" si="303"/>
        <v>0</v>
      </c>
      <c r="O1806" s="677">
        <f t="shared" ca="1" si="309"/>
        <v>0</v>
      </c>
      <c r="P1806" s="677">
        <f t="shared" ca="1" si="309"/>
        <v>0</v>
      </c>
      <c r="Q1806" s="677">
        <f t="shared" ca="1" si="309"/>
        <v>0</v>
      </c>
      <c r="R1806" s="677">
        <f t="shared" ca="1" si="309"/>
        <v>0</v>
      </c>
      <c r="S1806" s="677">
        <f t="shared" ca="1" si="309"/>
        <v>0</v>
      </c>
      <c r="T1806" s="677">
        <f t="shared" ca="1" si="309"/>
        <v>0</v>
      </c>
      <c r="U1806" s="677">
        <f t="shared" ca="1" si="309"/>
        <v>0</v>
      </c>
      <c r="V1806" s="677">
        <f t="shared" ca="1" si="309"/>
        <v>0</v>
      </c>
      <c r="W1806" s="677">
        <f t="shared" ca="1" si="306"/>
        <v>0</v>
      </c>
      <c r="X1806" s="677">
        <f t="shared" ca="1" si="309"/>
        <v>0</v>
      </c>
      <c r="Y1806" s="677">
        <f t="shared" ca="1" si="309"/>
        <v>0</v>
      </c>
      <c r="Z1806" s="677">
        <f t="shared" ca="1" si="309"/>
        <v>10267.910000000003</v>
      </c>
      <c r="AA1806" t="str">
        <f t="shared" si="310"/>
        <v>ASR_COMP</v>
      </c>
      <c r="AB1806" s="957">
        <f t="shared" si="311"/>
        <v>44682</v>
      </c>
      <c r="AC1806" t="str">
        <f t="shared" si="312"/>
        <v>Unaudited</v>
      </c>
    </row>
    <row r="1807" spans="1:29" x14ac:dyDescent="0.25">
      <c r="A1807" t="s">
        <v>423</v>
      </c>
      <c r="B1807" t="s">
        <v>1388</v>
      </c>
      <c r="C1807" t="s">
        <v>1389</v>
      </c>
      <c r="D1807">
        <v>1900</v>
      </c>
      <c r="E1807" s="957">
        <v>1</v>
      </c>
      <c r="F1807" t="s">
        <v>1034</v>
      </c>
      <c r="G1807" s="957" t="s">
        <v>1387</v>
      </c>
      <c r="H1807" t="s">
        <v>386</v>
      </c>
      <c r="I1807" s="937" t="s">
        <v>491</v>
      </c>
      <c r="J1807" s="937" t="s">
        <v>447</v>
      </c>
      <c r="K1807" s="937" t="s">
        <v>6</v>
      </c>
      <c r="L1807" s="937" t="s">
        <v>45</v>
      </c>
      <c r="M1807" s="962" t="s">
        <v>166</v>
      </c>
      <c r="N1807" s="677">
        <f t="shared" ca="1" si="303"/>
        <v>0</v>
      </c>
      <c r="O1807" s="677">
        <f t="shared" ca="1" si="309"/>
        <v>0</v>
      </c>
      <c r="P1807" s="677">
        <f t="shared" ca="1" si="309"/>
        <v>0</v>
      </c>
      <c r="Q1807" s="677">
        <f t="shared" ca="1" si="309"/>
        <v>0</v>
      </c>
      <c r="R1807" s="677">
        <f t="shared" ca="1" si="309"/>
        <v>0</v>
      </c>
      <c r="S1807" s="677">
        <f t="shared" ca="1" si="309"/>
        <v>0</v>
      </c>
      <c r="T1807" s="677">
        <f t="shared" ca="1" si="309"/>
        <v>0</v>
      </c>
      <c r="U1807" s="677">
        <f t="shared" ca="1" si="309"/>
        <v>0</v>
      </c>
      <c r="V1807" s="677">
        <f t="shared" ca="1" si="309"/>
        <v>0</v>
      </c>
      <c r="W1807" s="677">
        <f t="shared" ca="1" si="306"/>
        <v>0</v>
      </c>
      <c r="X1807" s="677">
        <f t="shared" ca="1" si="309"/>
        <v>0</v>
      </c>
      <c r="Y1807" s="677">
        <f t="shared" ca="1" si="309"/>
        <v>0</v>
      </c>
      <c r="Z1807" s="677">
        <f t="shared" ca="1" si="309"/>
        <v>0</v>
      </c>
      <c r="AA1807" t="str">
        <f t="shared" si="310"/>
        <v>ASR_COMP</v>
      </c>
      <c r="AB1807" s="957">
        <f t="shared" si="311"/>
        <v>44682</v>
      </c>
      <c r="AC1807" t="str">
        <f t="shared" si="312"/>
        <v>Unaudited</v>
      </c>
    </row>
    <row r="1808" spans="1:29" x14ac:dyDescent="0.25">
      <c r="A1808" t="s">
        <v>423</v>
      </c>
      <c r="B1808" t="s">
        <v>1388</v>
      </c>
      <c r="C1808" t="s">
        <v>1389</v>
      </c>
      <c r="D1808">
        <v>1900</v>
      </c>
      <c r="E1808" s="957">
        <v>1</v>
      </c>
      <c r="F1808" t="s">
        <v>1034</v>
      </c>
      <c r="G1808" s="957" t="s">
        <v>1387</v>
      </c>
      <c r="H1808" t="s">
        <v>386</v>
      </c>
      <c r="I1808" s="937" t="s">
        <v>491</v>
      </c>
      <c r="J1808" s="937" t="s">
        <v>447</v>
      </c>
      <c r="K1808" s="937" t="s">
        <v>6</v>
      </c>
      <c r="L1808" s="937" t="s">
        <v>46</v>
      </c>
      <c r="M1808" s="962" t="s">
        <v>167</v>
      </c>
      <c r="N1808" s="677">
        <f t="shared" ca="1" si="303"/>
        <v>0</v>
      </c>
      <c r="O1808" s="677">
        <f t="shared" ca="1" si="309"/>
        <v>0</v>
      </c>
      <c r="P1808" s="677">
        <f t="shared" ca="1" si="309"/>
        <v>0</v>
      </c>
      <c r="Q1808" s="677">
        <f t="shared" ca="1" si="309"/>
        <v>0</v>
      </c>
      <c r="R1808" s="677">
        <f t="shared" ca="1" si="309"/>
        <v>0</v>
      </c>
      <c r="S1808" s="677">
        <f t="shared" ca="1" si="309"/>
        <v>0</v>
      </c>
      <c r="T1808" s="677">
        <f t="shared" ca="1" si="309"/>
        <v>0</v>
      </c>
      <c r="U1808" s="677">
        <f t="shared" ca="1" si="309"/>
        <v>0</v>
      </c>
      <c r="V1808" s="677">
        <f t="shared" ca="1" si="309"/>
        <v>0</v>
      </c>
      <c r="W1808" s="677">
        <f t="shared" ca="1" si="306"/>
        <v>0</v>
      </c>
      <c r="X1808" s="677">
        <f t="shared" ca="1" si="309"/>
        <v>0</v>
      </c>
      <c r="Y1808" s="677">
        <f t="shared" ca="1" si="309"/>
        <v>0</v>
      </c>
      <c r="Z1808" s="677">
        <f t="shared" ca="1" si="309"/>
        <v>-8578.2812265420744</v>
      </c>
      <c r="AA1808" t="str">
        <f t="shared" si="310"/>
        <v>ASR_COMP</v>
      </c>
      <c r="AB1808" s="957">
        <f t="shared" si="311"/>
        <v>44682</v>
      </c>
      <c r="AC1808" t="str">
        <f t="shared" si="312"/>
        <v>Unaudited</v>
      </c>
    </row>
    <row r="1809" spans="1:29" x14ac:dyDescent="0.25">
      <c r="A1809" t="s">
        <v>423</v>
      </c>
      <c r="B1809" t="s">
        <v>1388</v>
      </c>
      <c r="C1809" t="s">
        <v>1389</v>
      </c>
      <c r="D1809">
        <v>1900</v>
      </c>
      <c r="E1809" s="957">
        <v>1</v>
      </c>
      <c r="F1809" t="s">
        <v>1034</v>
      </c>
      <c r="G1809" s="957" t="s">
        <v>1387</v>
      </c>
      <c r="H1809" t="s">
        <v>386</v>
      </c>
      <c r="I1809" s="937" t="s">
        <v>491</v>
      </c>
      <c r="J1809" s="937" t="s">
        <v>447</v>
      </c>
      <c r="K1809" s="937" t="s">
        <v>6</v>
      </c>
      <c r="L1809" s="937" t="s">
        <v>168</v>
      </c>
      <c r="M1809" s="962" t="s">
        <v>464</v>
      </c>
      <c r="N1809" s="677">
        <f t="shared" ca="1" si="303"/>
        <v>0</v>
      </c>
      <c r="O1809" s="677">
        <f t="shared" ca="1" si="309"/>
        <v>0</v>
      </c>
      <c r="P1809" s="677">
        <f t="shared" ca="1" si="309"/>
        <v>0</v>
      </c>
      <c r="Q1809" s="677">
        <f t="shared" ca="1" si="309"/>
        <v>0</v>
      </c>
      <c r="R1809" s="677">
        <f t="shared" ca="1" si="309"/>
        <v>0</v>
      </c>
      <c r="S1809" s="677">
        <f t="shared" ca="1" si="309"/>
        <v>0</v>
      </c>
      <c r="T1809" s="677">
        <f t="shared" ca="1" si="309"/>
        <v>0</v>
      </c>
      <c r="U1809" s="677">
        <f t="shared" ca="1" si="309"/>
        <v>0</v>
      </c>
      <c r="V1809" s="677">
        <f t="shared" ca="1" si="309"/>
        <v>0</v>
      </c>
      <c r="W1809" s="677">
        <f t="shared" ca="1" si="306"/>
        <v>0</v>
      </c>
      <c r="X1809" s="677">
        <f t="shared" ca="1" si="309"/>
        <v>0</v>
      </c>
      <c r="Y1809" s="677">
        <f t="shared" ca="1" si="309"/>
        <v>0</v>
      </c>
      <c r="Z1809" s="677">
        <f t="shared" ca="1" si="309"/>
        <v>-2264.436155627041</v>
      </c>
      <c r="AA1809" t="str">
        <f t="shared" si="310"/>
        <v>ASR_COMP</v>
      </c>
      <c r="AB1809" s="957">
        <f t="shared" si="311"/>
        <v>44682</v>
      </c>
      <c r="AC1809" t="str">
        <f t="shared" si="312"/>
        <v>Unaudited</v>
      </c>
    </row>
    <row r="1810" spans="1:29" x14ac:dyDescent="0.25">
      <c r="A1810" t="s">
        <v>423</v>
      </c>
      <c r="B1810" t="s">
        <v>1388</v>
      </c>
      <c r="C1810" t="s">
        <v>1389</v>
      </c>
      <c r="D1810">
        <v>1900</v>
      </c>
      <c r="E1810" s="957">
        <v>1</v>
      </c>
      <c r="F1810" t="s">
        <v>1034</v>
      </c>
      <c r="G1810" s="957" t="s">
        <v>1387</v>
      </c>
      <c r="H1810" t="s">
        <v>386</v>
      </c>
      <c r="I1810" s="937" t="s">
        <v>491</v>
      </c>
      <c r="J1810" s="937" t="s">
        <v>447</v>
      </c>
      <c r="K1810" s="937" t="s">
        <v>437</v>
      </c>
      <c r="L1810" s="945" t="s">
        <v>123</v>
      </c>
      <c r="M1810" s="960" t="s">
        <v>32</v>
      </c>
      <c r="N1810" s="677">
        <f t="shared" ca="1" si="303"/>
        <v>0</v>
      </c>
      <c r="O1810" s="677">
        <f t="shared" ca="1" si="309"/>
        <v>0</v>
      </c>
      <c r="P1810" s="677">
        <f t="shared" ca="1" si="309"/>
        <v>0</v>
      </c>
      <c r="Q1810" s="677">
        <f t="shared" ca="1" si="309"/>
        <v>0</v>
      </c>
      <c r="R1810" s="677">
        <f t="shared" ca="1" si="309"/>
        <v>0</v>
      </c>
      <c r="S1810" s="677">
        <f t="shared" ca="1" si="309"/>
        <v>0</v>
      </c>
      <c r="T1810" s="677">
        <f t="shared" ca="1" si="309"/>
        <v>0</v>
      </c>
      <c r="U1810" s="677">
        <f t="shared" ca="1" si="309"/>
        <v>0</v>
      </c>
      <c r="V1810" s="677">
        <f t="shared" ca="1" si="309"/>
        <v>0</v>
      </c>
      <c r="W1810" s="677">
        <f t="shared" ca="1" si="306"/>
        <v>0</v>
      </c>
      <c r="X1810" s="677">
        <f t="shared" ca="1" si="309"/>
        <v>0</v>
      </c>
      <c r="Y1810" s="677">
        <f t="shared" ca="1" si="309"/>
        <v>0</v>
      </c>
      <c r="Z1810" s="677">
        <f t="shared" ca="1" si="309"/>
        <v>0</v>
      </c>
      <c r="AA1810" t="str">
        <f t="shared" si="310"/>
        <v>ASR_COMP</v>
      </c>
      <c r="AB1810" s="957">
        <f t="shared" si="311"/>
        <v>44682</v>
      </c>
      <c r="AC1810" t="str">
        <f t="shared" si="312"/>
        <v>Unaudited</v>
      </c>
    </row>
    <row r="1811" spans="1:29" x14ac:dyDescent="0.25">
      <c r="A1811" t="s">
        <v>423</v>
      </c>
      <c r="B1811" t="s">
        <v>1388</v>
      </c>
      <c r="C1811" t="s">
        <v>1389</v>
      </c>
      <c r="D1811">
        <v>1900</v>
      </c>
      <c r="E1811" s="957">
        <v>1</v>
      </c>
      <c r="F1811" t="s">
        <v>1034</v>
      </c>
      <c r="G1811" s="957" t="s">
        <v>1387</v>
      </c>
      <c r="H1811" t="s">
        <v>386</v>
      </c>
      <c r="I1811" s="962" t="s">
        <v>491</v>
      </c>
      <c r="J1811" s="962" t="s">
        <v>447</v>
      </c>
      <c r="K1811" s="962" t="s">
        <v>437</v>
      </c>
      <c r="L1811" s="937" t="s">
        <v>946</v>
      </c>
      <c r="M1811" s="962" t="s">
        <v>938</v>
      </c>
      <c r="N1811" s="677">
        <f t="shared" ca="1" si="303"/>
        <v>0</v>
      </c>
      <c r="O1811" s="677">
        <f t="shared" ca="1" si="309"/>
        <v>0</v>
      </c>
      <c r="P1811" s="677">
        <f t="shared" ca="1" si="309"/>
        <v>0</v>
      </c>
      <c r="Q1811" s="677">
        <f t="shared" ca="1" si="309"/>
        <v>0</v>
      </c>
      <c r="R1811" s="677">
        <f t="shared" ca="1" si="309"/>
        <v>0</v>
      </c>
      <c r="S1811" s="677">
        <f t="shared" ca="1" si="309"/>
        <v>0</v>
      </c>
      <c r="T1811" s="677">
        <f t="shared" ca="1" si="309"/>
        <v>0</v>
      </c>
      <c r="U1811" s="677">
        <f t="shared" ca="1" si="309"/>
        <v>0</v>
      </c>
      <c r="V1811" s="677">
        <f t="shared" ca="1" si="309"/>
        <v>0</v>
      </c>
      <c r="W1811" s="677">
        <f t="shared" ca="1" si="306"/>
        <v>0</v>
      </c>
      <c r="X1811" s="677">
        <f t="shared" ca="1" si="309"/>
        <v>0</v>
      </c>
      <c r="Y1811" s="677">
        <f t="shared" ca="1" si="309"/>
        <v>0</v>
      </c>
      <c r="Z1811" s="677">
        <f t="shared" ca="1" si="309"/>
        <v>0</v>
      </c>
      <c r="AA1811" t="str">
        <f t="shared" si="310"/>
        <v>ASR_COMP</v>
      </c>
      <c r="AB1811" s="957">
        <f t="shared" si="311"/>
        <v>44682</v>
      </c>
      <c r="AC1811" t="str">
        <f t="shared" si="312"/>
        <v>Unaudited</v>
      </c>
    </row>
    <row r="1812" spans="1:29" x14ac:dyDescent="0.25">
      <c r="A1812" t="s">
        <v>423</v>
      </c>
      <c r="B1812" t="s">
        <v>1388</v>
      </c>
      <c r="C1812" t="s">
        <v>1389</v>
      </c>
      <c r="D1812">
        <v>1900</v>
      </c>
      <c r="E1812" s="957">
        <v>1</v>
      </c>
      <c r="F1812" t="s">
        <v>1034</v>
      </c>
      <c r="G1812" s="957" t="s">
        <v>1387</v>
      </c>
      <c r="H1812" t="s">
        <v>386</v>
      </c>
      <c r="I1812" s="937" t="s">
        <v>491</v>
      </c>
      <c r="J1812" s="937" t="s">
        <v>447</v>
      </c>
      <c r="K1812" s="937" t="s">
        <v>437</v>
      </c>
      <c r="L1812" s="943" t="s">
        <v>170</v>
      </c>
      <c r="M1812" s="963" t="s">
        <v>40</v>
      </c>
      <c r="N1812" s="677">
        <f t="shared" ca="1" si="303"/>
        <v>0</v>
      </c>
      <c r="O1812" s="677">
        <f t="shared" ca="1" si="309"/>
        <v>0</v>
      </c>
      <c r="P1812" s="677">
        <f t="shared" ca="1" si="309"/>
        <v>0</v>
      </c>
      <c r="Q1812" s="677">
        <f t="shared" ca="1" si="309"/>
        <v>0</v>
      </c>
      <c r="R1812" s="677">
        <f t="shared" ca="1" si="309"/>
        <v>0</v>
      </c>
      <c r="S1812" s="677">
        <f t="shared" ca="1" si="309"/>
        <v>0</v>
      </c>
      <c r="T1812" s="677">
        <f t="shared" ca="1" si="309"/>
        <v>0</v>
      </c>
      <c r="U1812" s="677">
        <f t="shared" ca="1" si="309"/>
        <v>0</v>
      </c>
      <c r="V1812" s="677">
        <f t="shared" ca="1" si="309"/>
        <v>0</v>
      </c>
      <c r="W1812" s="677">
        <f t="shared" ca="1" si="306"/>
        <v>0</v>
      </c>
      <c r="X1812" s="677">
        <f t="shared" ca="1" si="309"/>
        <v>0</v>
      </c>
      <c r="Y1812" s="677">
        <f t="shared" ca="1" si="309"/>
        <v>0</v>
      </c>
      <c r="Z1812" s="677">
        <f t="shared" ca="1" si="309"/>
        <v>0</v>
      </c>
      <c r="AA1812" t="str">
        <f t="shared" si="310"/>
        <v>ASR_COMP</v>
      </c>
      <c r="AB1812" s="957">
        <f t="shared" si="311"/>
        <v>44682</v>
      </c>
      <c r="AC1812" t="str">
        <f t="shared" si="312"/>
        <v>Unaudited</v>
      </c>
    </row>
    <row r="1813" spans="1:29" x14ac:dyDescent="0.25">
      <c r="A1813" t="s">
        <v>423</v>
      </c>
      <c r="B1813" t="s">
        <v>1388</v>
      </c>
      <c r="C1813" t="s">
        <v>1389</v>
      </c>
      <c r="D1813">
        <v>1900</v>
      </c>
      <c r="E1813" s="957">
        <v>1</v>
      </c>
      <c r="F1813" t="s">
        <v>1034</v>
      </c>
      <c r="G1813" s="957" t="s">
        <v>1387</v>
      </c>
      <c r="H1813" t="s">
        <v>386</v>
      </c>
      <c r="I1813" s="937" t="s">
        <v>491</v>
      </c>
      <c r="J1813" s="937" t="s">
        <v>447</v>
      </c>
      <c r="K1813" s="937" t="s">
        <v>437</v>
      </c>
      <c r="L1813" s="943" t="s">
        <v>171</v>
      </c>
      <c r="M1813" s="963" t="s">
        <v>332</v>
      </c>
      <c r="N1813" s="677">
        <f t="shared" ca="1" si="303"/>
        <v>0</v>
      </c>
      <c r="O1813" s="677">
        <f t="shared" ca="1" si="309"/>
        <v>0</v>
      </c>
      <c r="P1813" s="677">
        <f t="shared" ca="1" si="309"/>
        <v>0</v>
      </c>
      <c r="Q1813" s="677">
        <f t="shared" ca="1" si="309"/>
        <v>0</v>
      </c>
      <c r="R1813" s="677">
        <f t="shared" ca="1" si="309"/>
        <v>0</v>
      </c>
      <c r="S1813" s="677">
        <f t="shared" ca="1" si="309"/>
        <v>0</v>
      </c>
      <c r="T1813" s="677">
        <f t="shared" ca="1" si="309"/>
        <v>0</v>
      </c>
      <c r="U1813" s="677">
        <f t="shared" ca="1" si="309"/>
        <v>0</v>
      </c>
      <c r="V1813" s="677">
        <f t="shared" ca="1" si="309"/>
        <v>0</v>
      </c>
      <c r="W1813" s="677">
        <f t="shared" ca="1" si="306"/>
        <v>0</v>
      </c>
      <c r="X1813" s="677">
        <f t="shared" ca="1" si="309"/>
        <v>0</v>
      </c>
      <c r="Y1813" s="677">
        <f t="shared" ca="1" si="309"/>
        <v>0</v>
      </c>
      <c r="Z1813" s="677">
        <f t="shared" ca="1" si="309"/>
        <v>0</v>
      </c>
      <c r="AA1813" t="str">
        <f t="shared" si="310"/>
        <v>ASR_COMP</v>
      </c>
      <c r="AB1813" s="957">
        <f t="shared" si="311"/>
        <v>44682</v>
      </c>
      <c r="AC1813" t="str">
        <f t="shared" si="312"/>
        <v>Unaudited</v>
      </c>
    </row>
    <row r="1814" spans="1:29" x14ac:dyDescent="0.25">
      <c r="A1814" t="s">
        <v>423</v>
      </c>
      <c r="B1814" t="s">
        <v>1388</v>
      </c>
      <c r="C1814" t="s">
        <v>1389</v>
      </c>
      <c r="D1814">
        <v>1900</v>
      </c>
      <c r="E1814" s="957">
        <v>1</v>
      </c>
      <c r="F1814" t="s">
        <v>1034</v>
      </c>
      <c r="G1814" s="957" t="s">
        <v>1387</v>
      </c>
      <c r="H1814" t="s">
        <v>386</v>
      </c>
      <c r="I1814" s="937" t="s">
        <v>491</v>
      </c>
      <c r="J1814" s="937" t="s">
        <v>453</v>
      </c>
      <c r="K1814" s="937" t="s">
        <v>438</v>
      </c>
      <c r="L1814" s="947" t="s">
        <v>124</v>
      </c>
      <c r="M1814" s="964" t="s">
        <v>27</v>
      </c>
      <c r="N1814" s="677">
        <f t="shared" ca="1" si="303"/>
        <v>0</v>
      </c>
      <c r="O1814" s="677">
        <f t="shared" ca="1" si="309"/>
        <v>0</v>
      </c>
      <c r="P1814" s="677">
        <f t="shared" ca="1" si="309"/>
        <v>0</v>
      </c>
      <c r="Q1814" s="677">
        <f t="shared" ca="1" si="309"/>
        <v>0</v>
      </c>
      <c r="R1814" s="677">
        <f t="shared" ca="1" si="309"/>
        <v>0</v>
      </c>
      <c r="S1814" s="677">
        <f t="shared" ca="1" si="309"/>
        <v>0</v>
      </c>
      <c r="T1814" s="677">
        <f t="shared" ca="1" si="309"/>
        <v>0</v>
      </c>
      <c r="U1814" s="677">
        <f t="shared" ca="1" si="309"/>
        <v>0</v>
      </c>
      <c r="V1814" s="677">
        <f t="shared" ca="1" si="309"/>
        <v>0</v>
      </c>
      <c r="W1814" s="677">
        <f t="shared" ca="1" si="306"/>
        <v>0</v>
      </c>
      <c r="X1814" s="677">
        <f t="shared" ca="1" si="309"/>
        <v>0</v>
      </c>
      <c r="Y1814" s="677">
        <f t="shared" ca="1" si="309"/>
        <v>0</v>
      </c>
      <c r="Z1814" s="677">
        <f t="shared" ca="1" si="309"/>
        <v>0</v>
      </c>
      <c r="AA1814" t="str">
        <f t="shared" si="310"/>
        <v>ASR_COMP</v>
      </c>
      <c r="AB1814" s="957">
        <f t="shared" si="311"/>
        <v>44682</v>
      </c>
      <c r="AC1814" t="str">
        <f t="shared" si="312"/>
        <v>Unaudited</v>
      </c>
    </row>
    <row r="1815" spans="1:29" x14ac:dyDescent="0.25">
      <c r="A1815" t="s">
        <v>423</v>
      </c>
      <c r="B1815" t="s">
        <v>1388</v>
      </c>
      <c r="C1815" t="s">
        <v>1389</v>
      </c>
      <c r="D1815">
        <v>1900</v>
      </c>
      <c r="E1815" s="957">
        <v>1</v>
      </c>
      <c r="F1815" t="s">
        <v>1034</v>
      </c>
      <c r="G1815" s="957" t="s">
        <v>1387</v>
      </c>
      <c r="H1815" t="s">
        <v>386</v>
      </c>
      <c r="I1815" s="963" t="s">
        <v>491</v>
      </c>
      <c r="J1815" s="963" t="s">
        <v>453</v>
      </c>
      <c r="K1815" s="963" t="s">
        <v>438</v>
      </c>
      <c r="L1815" s="943" t="s">
        <v>125</v>
      </c>
      <c r="M1815" s="963" t="s">
        <v>100</v>
      </c>
      <c r="N1815" s="677">
        <f t="shared" ca="1" si="303"/>
        <v>0</v>
      </c>
      <c r="O1815" s="677">
        <f t="shared" ca="1" si="309"/>
        <v>0</v>
      </c>
      <c r="P1815" s="677">
        <f t="shared" ca="1" si="309"/>
        <v>0</v>
      </c>
      <c r="Q1815" s="677">
        <f t="shared" ca="1" si="309"/>
        <v>0</v>
      </c>
      <c r="R1815" s="677">
        <f t="shared" ca="1" si="309"/>
        <v>0</v>
      </c>
      <c r="S1815" s="677">
        <f t="shared" ca="1" si="309"/>
        <v>0</v>
      </c>
      <c r="T1815" s="677">
        <f t="shared" ca="1" si="309"/>
        <v>0</v>
      </c>
      <c r="U1815" s="677">
        <f t="shared" ca="1" si="309"/>
        <v>0</v>
      </c>
      <c r="V1815" s="677">
        <f t="shared" ca="1" si="309"/>
        <v>0</v>
      </c>
      <c r="W1815" s="677">
        <f t="shared" ca="1" si="306"/>
        <v>0</v>
      </c>
      <c r="X1815" s="677">
        <f t="shared" ca="1" si="309"/>
        <v>0</v>
      </c>
      <c r="Y1815" s="677">
        <f t="shared" ca="1" si="309"/>
        <v>0</v>
      </c>
      <c r="Z1815" s="677">
        <f t="shared" ca="1" si="309"/>
        <v>0</v>
      </c>
      <c r="AA1815" t="str">
        <f t="shared" si="310"/>
        <v>ASR_COMP</v>
      </c>
      <c r="AB1815" s="957">
        <f t="shared" si="311"/>
        <v>44682</v>
      </c>
      <c r="AC1815" t="str">
        <f t="shared" si="312"/>
        <v>Unaudited</v>
      </c>
    </row>
    <row r="1816" spans="1:29" x14ac:dyDescent="0.25">
      <c r="A1816" t="s">
        <v>423</v>
      </c>
      <c r="B1816" t="s">
        <v>1388</v>
      </c>
      <c r="C1816" t="s">
        <v>1389</v>
      </c>
      <c r="D1816">
        <v>1900</v>
      </c>
      <c r="E1816" s="957">
        <v>1</v>
      </c>
      <c r="F1816" t="s">
        <v>1034</v>
      </c>
      <c r="G1816" s="957" t="s">
        <v>1387</v>
      </c>
      <c r="H1816" t="s">
        <v>386</v>
      </c>
      <c r="I1816" s="937" t="s">
        <v>491</v>
      </c>
      <c r="J1816" s="937" t="s">
        <v>453</v>
      </c>
      <c r="K1816" s="937" t="s">
        <v>438</v>
      </c>
      <c r="L1816" s="937" t="s">
        <v>126</v>
      </c>
      <c r="M1816" s="962" t="s">
        <v>101</v>
      </c>
      <c r="N1816" s="677">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7">
        <f t="shared" ca="1" si="309"/>
        <v>0</v>
      </c>
      <c r="P1816" s="677">
        <f t="shared" ca="1" si="309"/>
        <v>0</v>
      </c>
      <c r="Q1816" s="677">
        <f t="shared" ca="1" si="309"/>
        <v>0</v>
      </c>
      <c r="R1816" s="677">
        <f t="shared" ca="1" si="309"/>
        <v>0</v>
      </c>
      <c r="S1816" s="677">
        <f t="shared" ca="1" si="309"/>
        <v>0</v>
      </c>
      <c r="T1816" s="677">
        <f t="shared" ca="1" si="309"/>
        <v>0</v>
      </c>
      <c r="U1816" s="677">
        <f t="shared" ca="1" si="309"/>
        <v>0</v>
      </c>
      <c r="V1816" s="677">
        <f t="shared" ca="1" si="309"/>
        <v>0</v>
      </c>
      <c r="W1816" s="677">
        <f t="shared" ca="1" si="306"/>
        <v>0</v>
      </c>
      <c r="X1816" s="677">
        <f t="shared" ca="1" si="309"/>
        <v>0</v>
      </c>
      <c r="Y1816" s="677">
        <f t="shared" ca="1" si="309"/>
        <v>0</v>
      </c>
      <c r="Z1816" s="677">
        <f t="shared" ca="1" si="309"/>
        <v>0</v>
      </c>
      <c r="AA1816" t="str">
        <f t="shared" si="310"/>
        <v>ASR_COMP</v>
      </c>
      <c r="AB1816" s="957">
        <f t="shared" si="311"/>
        <v>44682</v>
      </c>
      <c r="AC1816" t="str">
        <f t="shared" si="312"/>
        <v>Unaudited</v>
      </c>
    </row>
    <row r="1817" spans="1:29" x14ac:dyDescent="0.25">
      <c r="A1817" t="s">
        <v>423</v>
      </c>
      <c r="B1817" t="s">
        <v>1388</v>
      </c>
      <c r="C1817" t="s">
        <v>1389</v>
      </c>
      <c r="D1817">
        <v>1900</v>
      </c>
      <c r="E1817" s="957">
        <v>1</v>
      </c>
      <c r="F1817" t="s">
        <v>1034</v>
      </c>
      <c r="G1817" s="957" t="s">
        <v>1387</v>
      </c>
      <c r="H1817" t="s">
        <v>386</v>
      </c>
      <c r="I1817" s="937" t="s">
        <v>491</v>
      </c>
      <c r="J1817" s="937" t="s">
        <v>453</v>
      </c>
      <c r="K1817" s="937" t="s">
        <v>438</v>
      </c>
      <c r="L1817" s="937" t="s">
        <v>127</v>
      </c>
      <c r="M1817" s="962" t="s">
        <v>102</v>
      </c>
      <c r="N1817" s="677">
        <f t="shared" ca="1" si="313"/>
        <v>0</v>
      </c>
      <c r="O1817" s="677">
        <f t="shared" ca="1" si="309"/>
        <v>0</v>
      </c>
      <c r="P1817" s="677">
        <f t="shared" ca="1" si="309"/>
        <v>0</v>
      </c>
      <c r="Q1817" s="677">
        <f t="shared" ca="1" si="309"/>
        <v>0</v>
      </c>
      <c r="R1817" s="677">
        <f t="shared" ca="1" si="309"/>
        <v>0</v>
      </c>
      <c r="S1817" s="677">
        <f t="shared" ca="1" si="309"/>
        <v>0</v>
      </c>
      <c r="T1817" s="677">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7">
        <f t="shared" ca="1" si="314"/>
        <v>0</v>
      </c>
      <c r="V1817" s="677">
        <f t="shared" ca="1" si="314"/>
        <v>0</v>
      </c>
      <c r="W1817" s="677">
        <f t="shared" ca="1" si="306"/>
        <v>0</v>
      </c>
      <c r="X1817" s="677">
        <f t="shared" ca="1" si="314"/>
        <v>0</v>
      </c>
      <c r="Y1817" s="677">
        <f t="shared" ca="1" si="314"/>
        <v>0</v>
      </c>
      <c r="Z1817" s="677">
        <f t="shared" ca="1" si="314"/>
        <v>0</v>
      </c>
      <c r="AA1817" t="str">
        <f t="shared" si="310"/>
        <v>ASR_COMP</v>
      </c>
      <c r="AB1817" s="957">
        <f t="shared" si="311"/>
        <v>44682</v>
      </c>
      <c r="AC1817" t="str">
        <f t="shared" si="312"/>
        <v>Unaudited</v>
      </c>
    </row>
    <row r="1818" spans="1:29" x14ac:dyDescent="0.25">
      <c r="A1818" t="s">
        <v>423</v>
      </c>
      <c r="B1818" t="s">
        <v>1388</v>
      </c>
      <c r="C1818" t="s">
        <v>1389</v>
      </c>
      <c r="D1818">
        <v>1900</v>
      </c>
      <c r="E1818" s="957">
        <v>1</v>
      </c>
      <c r="F1818" t="s">
        <v>1034</v>
      </c>
      <c r="G1818" s="957" t="s">
        <v>1387</v>
      </c>
      <c r="H1818" t="s">
        <v>386</v>
      </c>
      <c r="I1818" s="937" t="s">
        <v>491</v>
      </c>
      <c r="J1818" s="937" t="s">
        <v>453</v>
      </c>
      <c r="K1818" s="937" t="s">
        <v>438</v>
      </c>
      <c r="L1818" s="937" t="s">
        <v>128</v>
      </c>
      <c r="M1818" s="962" t="s">
        <v>103</v>
      </c>
      <c r="N1818" s="677">
        <f t="shared" ca="1" si="313"/>
        <v>0</v>
      </c>
      <c r="O1818" s="677">
        <f t="shared" ca="1" si="314"/>
        <v>0</v>
      </c>
      <c r="P1818" s="677">
        <f t="shared" ca="1" si="314"/>
        <v>0</v>
      </c>
      <c r="Q1818" s="677">
        <f t="shared" ca="1" si="314"/>
        <v>0</v>
      </c>
      <c r="R1818" s="677">
        <f t="shared" ca="1" si="314"/>
        <v>0</v>
      </c>
      <c r="S1818" s="677">
        <f t="shared" ca="1" si="314"/>
        <v>0</v>
      </c>
      <c r="T1818" s="677">
        <f t="shared" ca="1" si="314"/>
        <v>0</v>
      </c>
      <c r="U1818" s="677">
        <f t="shared" ca="1" si="314"/>
        <v>0</v>
      </c>
      <c r="V1818" s="677">
        <f t="shared" ca="1" si="314"/>
        <v>0</v>
      </c>
      <c r="W1818" s="677">
        <f t="shared" ca="1" si="306"/>
        <v>0</v>
      </c>
      <c r="X1818" s="677">
        <f t="shared" ca="1" si="314"/>
        <v>0</v>
      </c>
      <c r="Y1818" s="677">
        <f t="shared" ca="1" si="314"/>
        <v>0</v>
      </c>
      <c r="Z1818" s="677">
        <f t="shared" ca="1" si="314"/>
        <v>0</v>
      </c>
      <c r="AA1818" t="str">
        <f t="shared" si="310"/>
        <v>ASR_COMP</v>
      </c>
      <c r="AB1818" s="957">
        <f t="shared" si="311"/>
        <v>44682</v>
      </c>
      <c r="AC1818" t="str">
        <f t="shared" si="312"/>
        <v>Unaudited</v>
      </c>
    </row>
    <row r="1819" spans="1:29" x14ac:dyDescent="0.25">
      <c r="A1819" t="s">
        <v>423</v>
      </c>
      <c r="B1819" t="s">
        <v>1388</v>
      </c>
      <c r="C1819" t="s">
        <v>1389</v>
      </c>
      <c r="D1819">
        <v>1900</v>
      </c>
      <c r="E1819" s="957">
        <v>1</v>
      </c>
      <c r="F1819" t="s">
        <v>1034</v>
      </c>
      <c r="G1819" s="957" t="s">
        <v>1387</v>
      </c>
      <c r="H1819" t="s">
        <v>386</v>
      </c>
      <c r="I1819" s="937" t="s">
        <v>491</v>
      </c>
      <c r="J1819" s="937" t="s">
        <v>453</v>
      </c>
      <c r="K1819" s="937" t="s">
        <v>438</v>
      </c>
      <c r="L1819" s="945" t="s">
        <v>129</v>
      </c>
      <c r="M1819" s="960" t="s">
        <v>28</v>
      </c>
      <c r="N1819" s="677">
        <f t="shared" ca="1" si="313"/>
        <v>0</v>
      </c>
      <c r="O1819" s="677">
        <f t="shared" ca="1" si="314"/>
        <v>0</v>
      </c>
      <c r="P1819" s="677">
        <f t="shared" ca="1" si="314"/>
        <v>0</v>
      </c>
      <c r="Q1819" s="677">
        <f t="shared" ca="1" si="314"/>
        <v>0</v>
      </c>
      <c r="R1819" s="677">
        <f t="shared" ca="1" si="314"/>
        <v>0</v>
      </c>
      <c r="S1819" s="677">
        <f t="shared" ca="1" si="314"/>
        <v>0</v>
      </c>
      <c r="T1819" s="677">
        <f t="shared" ca="1" si="314"/>
        <v>0</v>
      </c>
      <c r="U1819" s="677">
        <f t="shared" ca="1" si="314"/>
        <v>0</v>
      </c>
      <c r="V1819" s="677">
        <f t="shared" ca="1" si="314"/>
        <v>0</v>
      </c>
      <c r="W1819" s="677">
        <f t="shared" ca="1" si="306"/>
        <v>0</v>
      </c>
      <c r="X1819" s="677">
        <f t="shared" ca="1" si="314"/>
        <v>0</v>
      </c>
      <c r="Y1819" s="677">
        <f t="shared" ca="1" si="314"/>
        <v>0</v>
      </c>
      <c r="Z1819" s="677">
        <f t="shared" ca="1" si="314"/>
        <v>0</v>
      </c>
      <c r="AA1819" t="str">
        <f t="shared" si="310"/>
        <v>ASR_COMP</v>
      </c>
      <c r="AB1819" s="957">
        <f t="shared" si="311"/>
        <v>44682</v>
      </c>
      <c r="AC1819" t="str">
        <f t="shared" si="312"/>
        <v>Unaudited</v>
      </c>
    </row>
    <row r="1820" spans="1:29" x14ac:dyDescent="0.25">
      <c r="A1820" t="s">
        <v>423</v>
      </c>
      <c r="B1820" t="s">
        <v>1388</v>
      </c>
      <c r="C1820" t="s">
        <v>1389</v>
      </c>
      <c r="D1820">
        <v>1900</v>
      </c>
      <c r="E1820" s="957">
        <v>1</v>
      </c>
      <c r="F1820" t="s">
        <v>1034</v>
      </c>
      <c r="G1820" s="957" t="s">
        <v>1387</v>
      </c>
      <c r="H1820" t="s">
        <v>386</v>
      </c>
      <c r="I1820" s="962" t="s">
        <v>491</v>
      </c>
      <c r="J1820" s="962" t="s">
        <v>439</v>
      </c>
      <c r="K1820" s="962" t="s">
        <v>439</v>
      </c>
      <c r="L1820" s="937" t="s">
        <v>131</v>
      </c>
      <c r="M1820" s="962" t="s">
        <v>329</v>
      </c>
      <c r="N1820" s="677">
        <f t="shared" ca="1" si="313"/>
        <v>0</v>
      </c>
      <c r="O1820" s="677">
        <f t="shared" ca="1" si="314"/>
        <v>0</v>
      </c>
      <c r="P1820" s="677">
        <f t="shared" ca="1" si="314"/>
        <v>0</v>
      </c>
      <c r="Q1820" s="677">
        <f t="shared" ca="1" si="314"/>
        <v>0</v>
      </c>
      <c r="R1820" s="677">
        <f t="shared" ca="1" si="314"/>
        <v>0</v>
      </c>
      <c r="S1820" s="677">
        <f t="shared" ca="1" si="314"/>
        <v>0</v>
      </c>
      <c r="T1820" s="677">
        <f t="shared" ca="1" si="314"/>
        <v>0</v>
      </c>
      <c r="U1820" s="677">
        <f t="shared" ca="1" si="314"/>
        <v>0</v>
      </c>
      <c r="V1820" s="677">
        <f t="shared" ca="1" si="314"/>
        <v>0</v>
      </c>
      <c r="W1820" s="677">
        <f t="shared" ca="1" si="306"/>
        <v>0</v>
      </c>
      <c r="X1820" s="677">
        <f t="shared" ca="1" si="314"/>
        <v>0</v>
      </c>
      <c r="Y1820" s="677">
        <f t="shared" ca="1" si="314"/>
        <v>0</v>
      </c>
      <c r="Z1820" s="677">
        <f t="shared" ca="1" si="314"/>
        <v>0</v>
      </c>
      <c r="AA1820" t="str">
        <f t="shared" si="310"/>
        <v>ASR_COMP</v>
      </c>
      <c r="AB1820" s="957">
        <f t="shared" si="311"/>
        <v>44682</v>
      </c>
      <c r="AC1820" t="str">
        <f t="shared" si="312"/>
        <v>Unaudited</v>
      </c>
    </row>
    <row r="1821" spans="1:29" x14ac:dyDescent="0.25">
      <c r="A1821" t="s">
        <v>423</v>
      </c>
      <c r="B1821" t="s">
        <v>1388</v>
      </c>
      <c r="C1821" t="s">
        <v>1389</v>
      </c>
      <c r="D1821">
        <v>1900</v>
      </c>
      <c r="E1821" s="957">
        <v>1</v>
      </c>
      <c r="F1821" t="s">
        <v>1034</v>
      </c>
      <c r="G1821" s="957" t="s">
        <v>1387</v>
      </c>
      <c r="H1821" t="s">
        <v>386</v>
      </c>
      <c r="I1821" s="937" t="s">
        <v>491</v>
      </c>
      <c r="J1821" s="937" t="s">
        <v>439</v>
      </c>
      <c r="K1821" s="937" t="s">
        <v>439</v>
      </c>
      <c r="L1821" s="937" t="s">
        <v>132</v>
      </c>
      <c r="M1821" s="962" t="s">
        <v>328</v>
      </c>
      <c r="N1821" s="677">
        <f t="shared" ca="1" si="313"/>
        <v>0</v>
      </c>
      <c r="O1821" s="677">
        <f t="shared" ca="1" si="314"/>
        <v>0</v>
      </c>
      <c r="P1821" s="677">
        <f t="shared" ca="1" si="314"/>
        <v>0</v>
      </c>
      <c r="Q1821" s="677">
        <f t="shared" ca="1" si="314"/>
        <v>0</v>
      </c>
      <c r="R1821" s="677">
        <f t="shared" ca="1" si="314"/>
        <v>0</v>
      </c>
      <c r="S1821" s="677">
        <f t="shared" ca="1" si="314"/>
        <v>0</v>
      </c>
      <c r="T1821" s="677">
        <f t="shared" ca="1" si="314"/>
        <v>0</v>
      </c>
      <c r="U1821" s="677">
        <f t="shared" ca="1" si="314"/>
        <v>0</v>
      </c>
      <c r="V1821" s="677">
        <f t="shared" ca="1" si="314"/>
        <v>0</v>
      </c>
      <c r="W1821" s="677">
        <f t="shared" ca="1" si="306"/>
        <v>0</v>
      </c>
      <c r="X1821" s="677">
        <f t="shared" ca="1" si="314"/>
        <v>0</v>
      </c>
      <c r="Y1821" s="677">
        <f t="shared" ca="1" si="314"/>
        <v>0</v>
      </c>
      <c r="Z1821" s="677">
        <f t="shared" ca="1" si="314"/>
        <v>0</v>
      </c>
      <c r="AA1821" t="str">
        <f t="shared" si="310"/>
        <v>ASR_COMP</v>
      </c>
      <c r="AB1821" s="957">
        <f t="shared" si="311"/>
        <v>44682</v>
      </c>
      <c r="AC1821" t="str">
        <f t="shared" si="312"/>
        <v>Unaudited</v>
      </c>
    </row>
    <row r="1822" spans="1:29" ht="30" x14ac:dyDescent="0.25">
      <c r="A1822" t="s">
        <v>423</v>
      </c>
      <c r="B1822" t="s">
        <v>1388</v>
      </c>
      <c r="C1822" t="s">
        <v>1389</v>
      </c>
      <c r="D1822">
        <v>1900</v>
      </c>
      <c r="E1822" s="957">
        <v>1</v>
      </c>
      <c r="F1822" t="s">
        <v>1034</v>
      </c>
      <c r="G1822" s="957" t="s">
        <v>1387</v>
      </c>
      <c r="H1822" t="s">
        <v>386</v>
      </c>
      <c r="I1822" s="937" t="s">
        <v>491</v>
      </c>
      <c r="J1822" s="937" t="s">
        <v>439</v>
      </c>
      <c r="K1822" s="937" t="s">
        <v>439</v>
      </c>
      <c r="L1822" s="937" t="s">
        <v>133</v>
      </c>
      <c r="M1822" s="962" t="s">
        <v>182</v>
      </c>
      <c r="N1822" s="677">
        <f t="shared" ca="1" si="313"/>
        <v>0</v>
      </c>
      <c r="O1822" s="677">
        <f t="shared" ca="1" si="314"/>
        <v>0</v>
      </c>
      <c r="P1822" s="677">
        <f t="shared" ca="1" si="314"/>
        <v>0</v>
      </c>
      <c r="Q1822" s="677">
        <f t="shared" ca="1" si="314"/>
        <v>0</v>
      </c>
      <c r="R1822" s="677">
        <f t="shared" ca="1" si="314"/>
        <v>0</v>
      </c>
      <c r="S1822" s="677">
        <f t="shared" ca="1" si="314"/>
        <v>0</v>
      </c>
      <c r="T1822" s="677">
        <f t="shared" ca="1" si="314"/>
        <v>0</v>
      </c>
      <c r="U1822" s="677">
        <f t="shared" ca="1" si="314"/>
        <v>0</v>
      </c>
      <c r="V1822" s="677">
        <f t="shared" ca="1" si="314"/>
        <v>0</v>
      </c>
      <c r="W1822" s="677">
        <f t="shared" ca="1" si="306"/>
        <v>0</v>
      </c>
      <c r="X1822" s="677">
        <f t="shared" ca="1" si="314"/>
        <v>0</v>
      </c>
      <c r="Y1822" s="677">
        <f t="shared" ca="1" si="314"/>
        <v>0</v>
      </c>
      <c r="Z1822" s="677">
        <f t="shared" ca="1" si="314"/>
        <v>0</v>
      </c>
      <c r="AA1822" t="str">
        <f t="shared" si="310"/>
        <v>ASR_COMP</v>
      </c>
      <c r="AB1822" s="957">
        <f t="shared" si="311"/>
        <v>44682</v>
      </c>
      <c r="AC1822" t="str">
        <f t="shared" si="312"/>
        <v>Unaudited</v>
      </c>
    </row>
    <row r="1823" spans="1:29" x14ac:dyDescent="0.25">
      <c r="A1823" t="s">
        <v>423</v>
      </c>
      <c r="B1823" t="s">
        <v>1388</v>
      </c>
      <c r="C1823" t="s">
        <v>1389</v>
      </c>
      <c r="D1823">
        <v>1900</v>
      </c>
      <c r="E1823" s="957">
        <v>1</v>
      </c>
      <c r="F1823" t="s">
        <v>1034</v>
      </c>
      <c r="G1823" s="957" t="s">
        <v>1387</v>
      </c>
      <c r="H1823" t="s">
        <v>386</v>
      </c>
      <c r="I1823" s="937" t="s">
        <v>491</v>
      </c>
      <c r="J1823" s="937" t="s">
        <v>439</v>
      </c>
      <c r="K1823" s="937" t="s">
        <v>439</v>
      </c>
      <c r="L1823" s="937" t="s">
        <v>134</v>
      </c>
      <c r="M1823" s="962" t="s">
        <v>497</v>
      </c>
      <c r="N1823" s="677">
        <f t="shared" ca="1" si="313"/>
        <v>0</v>
      </c>
      <c r="O1823" s="677">
        <f t="shared" ca="1" si="314"/>
        <v>0</v>
      </c>
      <c r="P1823" s="677">
        <f t="shared" ca="1" si="314"/>
        <v>0</v>
      </c>
      <c r="Q1823" s="677">
        <f t="shared" ca="1" si="314"/>
        <v>0</v>
      </c>
      <c r="R1823" s="677">
        <f t="shared" ca="1" si="314"/>
        <v>0</v>
      </c>
      <c r="S1823" s="677">
        <f t="shared" ca="1" si="314"/>
        <v>0</v>
      </c>
      <c r="T1823" s="677">
        <f t="shared" ca="1" si="314"/>
        <v>0</v>
      </c>
      <c r="U1823" s="677">
        <f t="shared" ca="1" si="314"/>
        <v>0</v>
      </c>
      <c r="V1823" s="677">
        <f t="shared" ca="1" si="314"/>
        <v>0</v>
      </c>
      <c r="W1823" s="677">
        <f t="shared" ca="1" si="306"/>
        <v>0</v>
      </c>
      <c r="X1823" s="677">
        <f t="shared" ca="1" si="314"/>
        <v>0</v>
      </c>
      <c r="Y1823" s="677">
        <f t="shared" ca="1" si="314"/>
        <v>0</v>
      </c>
      <c r="Z1823" s="677">
        <f t="shared" ca="1" si="314"/>
        <v>0</v>
      </c>
      <c r="AA1823" t="str">
        <f t="shared" si="310"/>
        <v>ASR_COMP</v>
      </c>
      <c r="AB1823" s="957">
        <f t="shared" si="311"/>
        <v>44682</v>
      </c>
      <c r="AC1823" t="str">
        <f t="shared" si="312"/>
        <v>Unaudited</v>
      </c>
    </row>
    <row r="1824" spans="1:29" x14ac:dyDescent="0.25">
      <c r="A1824" t="s">
        <v>423</v>
      </c>
      <c r="B1824" t="s">
        <v>1388</v>
      </c>
      <c r="C1824" t="s">
        <v>1389</v>
      </c>
      <c r="D1824">
        <v>1900</v>
      </c>
      <c r="E1824" s="957">
        <v>1</v>
      </c>
      <c r="F1824" t="s">
        <v>1034</v>
      </c>
      <c r="G1824" s="957" t="s">
        <v>1387</v>
      </c>
      <c r="H1824" t="s">
        <v>386</v>
      </c>
      <c r="I1824" s="937" t="s">
        <v>491</v>
      </c>
      <c r="J1824" s="937" t="s">
        <v>439</v>
      </c>
      <c r="K1824" s="937" t="s">
        <v>439</v>
      </c>
      <c r="L1824" s="945" t="s">
        <v>135</v>
      </c>
      <c r="M1824" s="960" t="s">
        <v>498</v>
      </c>
      <c r="N1824" s="677">
        <f t="shared" ca="1" si="313"/>
        <v>0</v>
      </c>
      <c r="O1824" s="677">
        <f t="shared" ca="1" si="314"/>
        <v>0</v>
      </c>
      <c r="P1824" s="677">
        <f t="shared" ca="1" si="314"/>
        <v>0</v>
      </c>
      <c r="Q1824" s="677">
        <f t="shared" ca="1" si="314"/>
        <v>0</v>
      </c>
      <c r="R1824" s="677">
        <f t="shared" ca="1" si="314"/>
        <v>0</v>
      </c>
      <c r="S1824" s="677">
        <f t="shared" ca="1" si="314"/>
        <v>0</v>
      </c>
      <c r="T1824" s="677">
        <f t="shared" ca="1" si="314"/>
        <v>0</v>
      </c>
      <c r="U1824" s="677">
        <f t="shared" ca="1" si="314"/>
        <v>0</v>
      </c>
      <c r="V1824" s="677">
        <f t="shared" ca="1" si="314"/>
        <v>0</v>
      </c>
      <c r="W1824" s="677">
        <f t="shared" ca="1" si="306"/>
        <v>0</v>
      </c>
      <c r="X1824" s="677">
        <f t="shared" ca="1" si="314"/>
        <v>0</v>
      </c>
      <c r="Y1824" s="677">
        <f t="shared" ca="1" si="314"/>
        <v>0</v>
      </c>
      <c r="Z1824" s="677">
        <f t="shared" ca="1" si="314"/>
        <v>0</v>
      </c>
      <c r="AA1824" t="str">
        <f t="shared" si="310"/>
        <v>ASR_COMP</v>
      </c>
      <c r="AB1824" s="957">
        <f t="shared" si="311"/>
        <v>44682</v>
      </c>
      <c r="AC1824" t="str">
        <f t="shared" si="312"/>
        <v>Unaudited</v>
      </c>
    </row>
    <row r="1825" spans="1:29" x14ac:dyDescent="0.25">
      <c r="A1825" t="s">
        <v>423</v>
      </c>
      <c r="B1825" t="s">
        <v>1388</v>
      </c>
      <c r="C1825" t="s">
        <v>1389</v>
      </c>
      <c r="D1825">
        <v>1900</v>
      </c>
      <c r="E1825" s="957">
        <v>1</v>
      </c>
      <c r="F1825" t="s">
        <v>1034</v>
      </c>
      <c r="G1825" s="957" t="s">
        <v>1387</v>
      </c>
      <c r="H1825" t="s">
        <v>386</v>
      </c>
      <c r="I1825" s="962" t="s">
        <v>491</v>
      </c>
      <c r="J1825" s="962" t="s">
        <v>439</v>
      </c>
      <c r="K1825" s="962" t="s">
        <v>439</v>
      </c>
      <c r="L1825" s="937" t="s">
        <v>136</v>
      </c>
      <c r="M1825" s="962" t="s">
        <v>499</v>
      </c>
      <c r="N1825" s="677">
        <f t="shared" ca="1" si="313"/>
        <v>0</v>
      </c>
      <c r="O1825" s="677">
        <f t="shared" ca="1" si="314"/>
        <v>0</v>
      </c>
      <c r="P1825" s="677">
        <f t="shared" ca="1" si="314"/>
        <v>0</v>
      </c>
      <c r="Q1825" s="677">
        <f t="shared" ca="1" si="314"/>
        <v>0</v>
      </c>
      <c r="R1825" s="677">
        <f t="shared" ca="1" si="314"/>
        <v>0</v>
      </c>
      <c r="S1825" s="677">
        <f t="shared" ca="1" si="314"/>
        <v>0</v>
      </c>
      <c r="T1825" s="677">
        <f t="shared" ca="1" si="314"/>
        <v>0</v>
      </c>
      <c r="U1825" s="677">
        <f t="shared" ca="1" si="314"/>
        <v>0</v>
      </c>
      <c r="V1825" s="677">
        <f t="shared" ca="1" si="314"/>
        <v>0</v>
      </c>
      <c r="W1825" s="677">
        <f t="shared" ca="1" si="306"/>
        <v>0</v>
      </c>
      <c r="X1825" s="677">
        <f t="shared" ca="1" si="314"/>
        <v>0</v>
      </c>
      <c r="Y1825" s="677">
        <f t="shared" ca="1" si="314"/>
        <v>0</v>
      </c>
      <c r="Z1825" s="677">
        <f t="shared" ca="1" si="314"/>
        <v>0</v>
      </c>
      <c r="AA1825" t="str">
        <f t="shared" si="310"/>
        <v>ASR_COMP</v>
      </c>
      <c r="AB1825" s="957">
        <f t="shared" si="311"/>
        <v>44682</v>
      </c>
      <c r="AC1825" t="str">
        <f t="shared" si="312"/>
        <v>Unaudited</v>
      </c>
    </row>
    <row r="1826" spans="1:29" x14ac:dyDescent="0.25">
      <c r="A1826" t="s">
        <v>423</v>
      </c>
      <c r="B1826" t="s">
        <v>1388</v>
      </c>
      <c r="C1826" t="s">
        <v>1389</v>
      </c>
      <c r="D1826">
        <v>1900</v>
      </c>
      <c r="E1826" s="957">
        <v>1</v>
      </c>
      <c r="F1826" t="s">
        <v>1034</v>
      </c>
      <c r="G1826" s="957" t="s">
        <v>1387</v>
      </c>
      <c r="H1826" t="s">
        <v>386</v>
      </c>
      <c r="I1826" s="937" t="s">
        <v>492</v>
      </c>
      <c r="J1826" s="937" t="s">
        <v>26</v>
      </c>
      <c r="K1826" s="937" t="s">
        <v>26</v>
      </c>
      <c r="L1826" s="937" t="s">
        <v>272</v>
      </c>
      <c r="M1826" s="962" t="s">
        <v>26</v>
      </c>
      <c r="N1826" s="677">
        <f t="shared" ca="1" si="313"/>
        <v>0</v>
      </c>
      <c r="O1826" s="677">
        <f t="shared" ca="1" si="314"/>
        <v>0</v>
      </c>
      <c r="P1826" s="677">
        <f t="shared" ca="1" si="314"/>
        <v>0</v>
      </c>
      <c r="Q1826" s="677">
        <f t="shared" ca="1" si="314"/>
        <v>0</v>
      </c>
      <c r="R1826" s="677">
        <f t="shared" ca="1" si="314"/>
        <v>0</v>
      </c>
      <c r="S1826" s="677">
        <f t="shared" ca="1" si="314"/>
        <v>0</v>
      </c>
      <c r="T1826" s="677">
        <f t="shared" ca="1" si="314"/>
        <v>0</v>
      </c>
      <c r="U1826" s="677">
        <f t="shared" ca="1" si="314"/>
        <v>0</v>
      </c>
      <c r="V1826" s="677">
        <f t="shared" ca="1" si="314"/>
        <v>0</v>
      </c>
      <c r="W1826" s="677">
        <f t="shared" ca="1" si="306"/>
        <v>0</v>
      </c>
      <c r="X1826" s="677">
        <f t="shared" ca="1" si="314"/>
        <v>0</v>
      </c>
      <c r="Y1826" s="677">
        <f t="shared" ca="1" si="314"/>
        <v>0</v>
      </c>
      <c r="Z1826" s="677">
        <f t="shared" ca="1" si="314"/>
        <v>274243.84395074658</v>
      </c>
      <c r="AA1826" t="str">
        <f t="shared" si="310"/>
        <v>ASR_COMP</v>
      </c>
      <c r="AB1826" s="957">
        <f t="shared" si="311"/>
        <v>44682</v>
      </c>
      <c r="AC1826" t="str">
        <f t="shared" si="312"/>
        <v>Unaudited</v>
      </c>
    </row>
    <row r="1827" spans="1:29" x14ac:dyDescent="0.25">
      <c r="A1827" t="s">
        <v>423</v>
      </c>
      <c r="B1827" t="s">
        <v>1388</v>
      </c>
      <c r="C1827" t="s">
        <v>1389</v>
      </c>
      <c r="D1827">
        <v>1900</v>
      </c>
      <c r="E1827" s="957">
        <v>1</v>
      </c>
      <c r="F1827" t="s">
        <v>441</v>
      </c>
      <c r="G1827" s="957">
        <v>91</v>
      </c>
      <c r="H1827" t="s">
        <v>387</v>
      </c>
      <c r="I1827" s="937" t="s">
        <v>435</v>
      </c>
      <c r="J1827" s="937" t="s">
        <v>435</v>
      </c>
      <c r="K1827" s="937" t="s">
        <v>435</v>
      </c>
      <c r="L1827" s="937"/>
      <c r="M1827" s="962" t="s">
        <v>435</v>
      </c>
      <c r="N1827" s="677">
        <f t="shared" ca="1" si="313"/>
        <v>108548.82999999999</v>
      </c>
      <c r="O1827" s="677">
        <f t="shared" ca="1" si="314"/>
        <v>81713.64</v>
      </c>
      <c r="P1827" s="677">
        <f t="shared" ca="1" si="314"/>
        <v>2802.73</v>
      </c>
      <c r="Q1827" s="677">
        <f t="shared" ca="1" si="314"/>
        <v>6187.8700000000008</v>
      </c>
      <c r="R1827" s="677">
        <f t="shared" ca="1" si="314"/>
        <v>1748.65</v>
      </c>
      <c r="S1827" s="677">
        <f t="shared" ca="1" si="314"/>
        <v>2842.94</v>
      </c>
      <c r="T1827" s="677">
        <f t="shared" ca="1" si="314"/>
        <v>1462.93</v>
      </c>
      <c r="U1827" s="677">
        <f t="shared" ca="1" si="314"/>
        <v>63</v>
      </c>
      <c r="V1827" s="677">
        <f t="shared" ca="1" si="314"/>
        <v>162</v>
      </c>
      <c r="W1827" s="677">
        <f t="shared" ca="1" si="306"/>
        <v>9</v>
      </c>
      <c r="X1827" s="677">
        <f t="shared" ca="1" si="314"/>
        <v>10454.07</v>
      </c>
      <c r="Y1827" s="677">
        <f t="shared" ca="1" si="314"/>
        <v>1102</v>
      </c>
      <c r="Z1827" s="677">
        <f t="shared" ca="1" si="314"/>
        <v>0</v>
      </c>
      <c r="AA1827" t="str">
        <f t="shared" si="310"/>
        <v>ASR_COMP</v>
      </c>
      <c r="AB1827" s="957">
        <f t="shared" si="311"/>
        <v>44682</v>
      </c>
      <c r="AC1827" t="str">
        <f t="shared" si="312"/>
        <v>Unaudited</v>
      </c>
    </row>
    <row r="1828" spans="1:29" x14ac:dyDescent="0.25">
      <c r="A1828" t="s">
        <v>423</v>
      </c>
      <c r="B1828" t="s">
        <v>1388</v>
      </c>
      <c r="C1828" t="s">
        <v>1389</v>
      </c>
      <c r="D1828">
        <v>1900</v>
      </c>
      <c r="E1828" s="957">
        <v>1</v>
      </c>
      <c r="F1828" t="s">
        <v>441</v>
      </c>
      <c r="G1828" s="957">
        <v>91</v>
      </c>
      <c r="H1828" t="s">
        <v>387</v>
      </c>
      <c r="I1828" s="937" t="s">
        <v>490</v>
      </c>
      <c r="J1828" s="937" t="s">
        <v>12</v>
      </c>
      <c r="K1828" s="937" t="s">
        <v>12</v>
      </c>
      <c r="L1828" s="937">
        <v>1.1000000000000001</v>
      </c>
      <c r="M1828" s="962" t="s">
        <v>12</v>
      </c>
      <c r="N1828" s="677">
        <f t="shared" ca="1" si="313"/>
        <v>31728558.519292742</v>
      </c>
      <c r="O1828" s="677">
        <f t="shared" ca="1" si="314"/>
        <v>15485238.626862124</v>
      </c>
      <c r="P1828" s="677">
        <f t="shared" ca="1" si="314"/>
        <v>1392535.2571952366</v>
      </c>
      <c r="Q1828" s="677">
        <f t="shared" ca="1" si="314"/>
        <v>6229450.4575033542</v>
      </c>
      <c r="R1828" s="677">
        <f t="shared" ca="1" si="314"/>
        <v>2680396.9125835747</v>
      </c>
      <c r="S1828" s="677">
        <f t="shared" ca="1" si="314"/>
        <v>646980.63942768832</v>
      </c>
      <c r="T1828" s="677">
        <f t="shared" ca="1" si="314"/>
        <v>633497.94735023554</v>
      </c>
      <c r="U1828" s="677">
        <f t="shared" ca="1" si="314"/>
        <v>12570.677041834419</v>
      </c>
      <c r="V1828" s="677">
        <f t="shared" ca="1" si="314"/>
        <v>576422.77762764704</v>
      </c>
      <c r="W1828" s="677">
        <f t="shared" ca="1" si="306"/>
        <v>249416.52011636476</v>
      </c>
      <c r="X1828" s="677">
        <f t="shared" ca="1" si="314"/>
        <v>1200118.7016669807</v>
      </c>
      <c r="Y1828" s="677">
        <f t="shared" ca="1" si="314"/>
        <v>2621930.0019177031</v>
      </c>
      <c r="Z1828" s="677">
        <f t="shared" ca="1" si="314"/>
        <v>0</v>
      </c>
      <c r="AA1828" t="str">
        <f t="shared" si="310"/>
        <v>ASR_COMP</v>
      </c>
      <c r="AB1828" s="957">
        <f t="shared" si="311"/>
        <v>44682</v>
      </c>
      <c r="AC1828" t="str">
        <f t="shared" si="312"/>
        <v>Unaudited</v>
      </c>
    </row>
    <row r="1829" spans="1:29" x14ac:dyDescent="0.25">
      <c r="A1829" t="s">
        <v>423</v>
      </c>
      <c r="B1829" t="s">
        <v>1388</v>
      </c>
      <c r="C1829" t="s">
        <v>1389</v>
      </c>
      <c r="D1829">
        <v>1900</v>
      </c>
      <c r="E1829" s="957">
        <v>1</v>
      </c>
      <c r="F1829" t="s">
        <v>441</v>
      </c>
      <c r="G1829" s="957">
        <v>91</v>
      </c>
      <c r="H1829" t="s">
        <v>387</v>
      </c>
      <c r="I1829" s="937" t="s">
        <v>490</v>
      </c>
      <c r="J1829" s="937" t="s">
        <v>12</v>
      </c>
      <c r="K1829" s="937" t="s">
        <v>1331</v>
      </c>
      <c r="L1829" s="945" t="s">
        <v>1322</v>
      </c>
      <c r="M1829" s="960" t="s">
        <v>1331</v>
      </c>
      <c r="N1829" s="677">
        <f t="shared" ca="1" si="313"/>
        <v>117076.78318249068</v>
      </c>
      <c r="O1829" s="677">
        <f t="shared" ca="1" si="314"/>
        <v>-21277.93813010968</v>
      </c>
      <c r="P1829" s="677">
        <f t="shared" ca="1" si="314"/>
        <v>-2568.8126777617863</v>
      </c>
      <c r="Q1829" s="677">
        <f t="shared" ca="1" si="314"/>
        <v>14775.774937204847</v>
      </c>
      <c r="R1829" s="677">
        <f t="shared" ca="1" si="314"/>
        <v>8116.6222147893568</v>
      </c>
      <c r="S1829" s="677">
        <f t="shared" ca="1" si="314"/>
        <v>47390.174385546081</v>
      </c>
      <c r="T1829" s="677">
        <f t="shared" ca="1" si="314"/>
        <v>-847.70117090184783</v>
      </c>
      <c r="U1829" s="677">
        <f t="shared" ca="1" si="314"/>
        <v>741.78349580528311</v>
      </c>
      <c r="V1829" s="677">
        <f t="shared" ca="1" si="314"/>
        <v>1628.9444683259819</v>
      </c>
      <c r="W1829" s="677">
        <f t="shared" ca="1" si="306"/>
        <v>1411.8362898366579</v>
      </c>
      <c r="X1829" s="677">
        <f t="shared" ca="1" si="314"/>
        <v>63101.828220172225</v>
      </c>
      <c r="Y1829" s="677">
        <f t="shared" ca="1" si="314"/>
        <v>4604.2711495835538</v>
      </c>
      <c r="Z1829" s="677">
        <f t="shared" ca="1" si="314"/>
        <v>0</v>
      </c>
      <c r="AA1829" t="str">
        <f t="shared" si="310"/>
        <v>ASR_COMP</v>
      </c>
      <c r="AB1829" s="957">
        <f t="shared" si="311"/>
        <v>44682</v>
      </c>
      <c r="AC1829" t="str">
        <f t="shared" si="312"/>
        <v>Unaudited</v>
      </c>
    </row>
    <row r="1830" spans="1:29" x14ac:dyDescent="0.25">
      <c r="A1830" t="s">
        <v>423</v>
      </c>
      <c r="B1830" t="s">
        <v>1388</v>
      </c>
      <c r="C1830" t="s">
        <v>1389</v>
      </c>
      <c r="D1830">
        <v>1900</v>
      </c>
      <c r="E1830" s="957">
        <v>1</v>
      </c>
      <c r="F1830" t="s">
        <v>441</v>
      </c>
      <c r="G1830" s="957">
        <v>91</v>
      </c>
      <c r="H1830" t="s">
        <v>387</v>
      </c>
      <c r="I1830" s="962" t="s">
        <v>490</v>
      </c>
      <c r="J1830" s="962" t="s">
        <v>493</v>
      </c>
      <c r="K1830" s="962" t="s">
        <v>494</v>
      </c>
      <c r="L1830" s="937" t="s">
        <v>63</v>
      </c>
      <c r="M1830" s="962" t="s">
        <v>346</v>
      </c>
      <c r="N1830" s="677">
        <f t="shared" ca="1" si="313"/>
        <v>0</v>
      </c>
      <c r="O1830" s="677">
        <f t="shared" ca="1" si="314"/>
        <v>0</v>
      </c>
      <c r="P1830" s="677">
        <f t="shared" ca="1" si="314"/>
        <v>0</v>
      </c>
      <c r="Q1830" s="677">
        <f t="shared" ca="1" si="314"/>
        <v>0</v>
      </c>
      <c r="R1830" s="677">
        <f t="shared" ca="1" si="314"/>
        <v>0</v>
      </c>
      <c r="S1830" s="677">
        <f t="shared" ca="1" si="314"/>
        <v>0</v>
      </c>
      <c r="T1830" s="677">
        <f t="shared" ca="1" si="314"/>
        <v>0</v>
      </c>
      <c r="U1830" s="677">
        <f t="shared" ca="1" si="314"/>
        <v>0</v>
      </c>
      <c r="V1830" s="677">
        <f t="shared" ca="1" si="314"/>
        <v>0</v>
      </c>
      <c r="W1830" s="677">
        <f t="shared" ca="1" si="306"/>
        <v>0</v>
      </c>
      <c r="X1830" s="677">
        <f t="shared" ca="1" si="314"/>
        <v>0</v>
      </c>
      <c r="Y1830" s="677">
        <f t="shared" ca="1" si="314"/>
        <v>0</v>
      </c>
      <c r="Z1830" s="677">
        <f t="shared" ca="1" si="314"/>
        <v>0</v>
      </c>
      <c r="AA1830" t="str">
        <f t="shared" si="310"/>
        <v>ASR_COMP</v>
      </c>
      <c r="AB1830" s="957">
        <f t="shared" si="311"/>
        <v>44682</v>
      </c>
      <c r="AC1830" t="str">
        <f t="shared" si="312"/>
        <v>Unaudited</v>
      </c>
    </row>
    <row r="1831" spans="1:29" x14ac:dyDescent="0.25">
      <c r="A1831" t="s">
        <v>423</v>
      </c>
      <c r="B1831" t="s">
        <v>1388</v>
      </c>
      <c r="C1831" t="s">
        <v>1389</v>
      </c>
      <c r="D1831">
        <v>1900</v>
      </c>
      <c r="E1831" s="957">
        <v>1</v>
      </c>
      <c r="F1831" t="s">
        <v>441</v>
      </c>
      <c r="G1831" s="957">
        <v>91</v>
      </c>
      <c r="H1831" t="s">
        <v>387</v>
      </c>
      <c r="I1831" s="937" t="s">
        <v>490</v>
      </c>
      <c r="J1831" s="937" t="s">
        <v>493</v>
      </c>
      <c r="K1831" s="937" t="s">
        <v>1022</v>
      </c>
      <c r="L1831" s="937" t="s">
        <v>918</v>
      </c>
      <c r="M1831" s="962" t="s">
        <v>919</v>
      </c>
      <c r="N1831" s="677">
        <f t="shared" ca="1" si="313"/>
        <v>646119.50476378412</v>
      </c>
      <c r="O1831" s="677">
        <f t="shared" ca="1" si="314"/>
        <v>591735.11164080887</v>
      </c>
      <c r="P1831" s="677">
        <f t="shared" ca="1" si="314"/>
        <v>47564.693122975281</v>
      </c>
      <c r="Q1831" s="677">
        <f t="shared" ca="1" si="314"/>
        <v>0</v>
      </c>
      <c r="R1831" s="677">
        <f t="shared" ca="1" si="314"/>
        <v>3409.85</v>
      </c>
      <c r="S1831" s="677">
        <f t="shared" ca="1" si="314"/>
        <v>0</v>
      </c>
      <c r="T1831" s="677">
        <f t="shared" ca="1" si="314"/>
        <v>0</v>
      </c>
      <c r="U1831" s="677">
        <f t="shared" ca="1" si="314"/>
        <v>0</v>
      </c>
      <c r="V1831" s="677">
        <f t="shared" ca="1" si="314"/>
        <v>3409.85</v>
      </c>
      <c r="W1831" s="677">
        <f t="shared" ca="1" si="306"/>
        <v>0</v>
      </c>
      <c r="X1831" s="677">
        <f t="shared" ca="1" si="314"/>
        <v>0</v>
      </c>
      <c r="Y1831" s="677">
        <f t="shared" ca="1" si="314"/>
        <v>0</v>
      </c>
      <c r="Z1831" s="677">
        <f t="shared" ca="1" si="314"/>
        <v>0</v>
      </c>
      <c r="AA1831" t="str">
        <f t="shared" si="310"/>
        <v>ASR_COMP</v>
      </c>
      <c r="AB1831" s="957">
        <f t="shared" si="311"/>
        <v>44682</v>
      </c>
      <c r="AC1831" t="str">
        <f t="shared" si="312"/>
        <v>Unaudited</v>
      </c>
    </row>
    <row r="1832" spans="1:29" x14ac:dyDescent="0.25">
      <c r="A1832" t="s">
        <v>423</v>
      </c>
      <c r="B1832" t="s">
        <v>1388</v>
      </c>
      <c r="C1832" t="s">
        <v>1389</v>
      </c>
      <c r="D1832">
        <v>1900</v>
      </c>
      <c r="E1832" s="957">
        <v>1</v>
      </c>
      <c r="F1832" t="s">
        <v>441</v>
      </c>
      <c r="G1832" s="957">
        <v>91</v>
      </c>
      <c r="H1832" t="s">
        <v>387</v>
      </c>
      <c r="I1832" s="937" t="s">
        <v>490</v>
      </c>
      <c r="J1832" s="937" t="s">
        <v>13</v>
      </c>
      <c r="K1832" s="937" t="s">
        <v>495</v>
      </c>
      <c r="L1832" s="937" t="s">
        <v>97</v>
      </c>
      <c r="M1832" s="962" t="s">
        <v>149</v>
      </c>
      <c r="N1832" s="677">
        <f t="shared" ca="1" si="313"/>
        <v>0</v>
      </c>
      <c r="O1832" s="677">
        <f t="shared" ca="1" si="314"/>
        <v>0</v>
      </c>
      <c r="P1832" s="677">
        <f t="shared" ca="1" si="314"/>
        <v>0</v>
      </c>
      <c r="Q1832" s="677">
        <f t="shared" ca="1" si="314"/>
        <v>0</v>
      </c>
      <c r="R1832" s="677">
        <f t="shared" ca="1" si="314"/>
        <v>0</v>
      </c>
      <c r="S1832" s="677">
        <f t="shared" ca="1" si="314"/>
        <v>0</v>
      </c>
      <c r="T1832" s="677">
        <f t="shared" ca="1" si="314"/>
        <v>0</v>
      </c>
      <c r="U1832" s="677">
        <f t="shared" ca="1" si="314"/>
        <v>0</v>
      </c>
      <c r="V1832" s="677">
        <f t="shared" ca="1" si="314"/>
        <v>0</v>
      </c>
      <c r="W1832" s="677">
        <f t="shared" ca="1" si="306"/>
        <v>0</v>
      </c>
      <c r="X1832" s="677">
        <f t="shared" ca="1" si="314"/>
        <v>0</v>
      </c>
      <c r="Y1832" s="677">
        <f t="shared" ca="1" si="314"/>
        <v>0</v>
      </c>
      <c r="Z1832" s="677">
        <f t="shared" ca="1" si="314"/>
        <v>0</v>
      </c>
      <c r="AA1832" t="str">
        <f t="shared" si="310"/>
        <v>ASR_COMP</v>
      </c>
      <c r="AB1832" s="957">
        <f t="shared" si="311"/>
        <v>44682</v>
      </c>
      <c r="AC1832" t="str">
        <f t="shared" si="312"/>
        <v>Unaudited</v>
      </c>
    </row>
    <row r="1833" spans="1:29" x14ac:dyDescent="0.25">
      <c r="A1833" t="s">
        <v>423</v>
      </c>
      <c r="B1833" t="s">
        <v>1388</v>
      </c>
      <c r="C1833" t="s">
        <v>1389</v>
      </c>
      <c r="D1833">
        <v>1900</v>
      </c>
      <c r="E1833" s="957">
        <v>1</v>
      </c>
      <c r="F1833" t="s">
        <v>441</v>
      </c>
      <c r="G1833" s="957">
        <v>91</v>
      </c>
      <c r="H1833" t="s">
        <v>387</v>
      </c>
      <c r="I1833" s="937" t="s">
        <v>490</v>
      </c>
      <c r="J1833" s="937" t="s">
        <v>13</v>
      </c>
      <c r="K1833" s="937" t="s">
        <v>13</v>
      </c>
      <c r="L1833" s="937" t="s">
        <v>35</v>
      </c>
      <c r="M1833" s="962" t="s">
        <v>13</v>
      </c>
      <c r="N1833" s="677">
        <f t="shared" ca="1" si="313"/>
        <v>0</v>
      </c>
      <c r="O1833" s="677">
        <f t="shared" ca="1" si="314"/>
        <v>0</v>
      </c>
      <c r="P1833" s="677">
        <f t="shared" ca="1" si="314"/>
        <v>0</v>
      </c>
      <c r="Q1833" s="677">
        <f t="shared" ca="1" si="314"/>
        <v>0</v>
      </c>
      <c r="R1833" s="677">
        <f t="shared" ca="1" si="314"/>
        <v>0</v>
      </c>
      <c r="S1833" s="677">
        <f t="shared" ca="1" si="314"/>
        <v>0</v>
      </c>
      <c r="T1833" s="677">
        <f t="shared" ca="1" si="314"/>
        <v>0</v>
      </c>
      <c r="U1833" s="677">
        <f t="shared" ca="1" si="314"/>
        <v>0</v>
      </c>
      <c r="V1833" s="677">
        <f t="shared" ca="1" si="314"/>
        <v>0</v>
      </c>
      <c r="W1833" s="677">
        <f t="shared" ca="1" si="306"/>
        <v>0</v>
      </c>
      <c r="X1833" s="677">
        <f t="shared" ca="1" si="314"/>
        <v>0</v>
      </c>
      <c r="Y1833" s="677">
        <f t="shared" ca="1" si="314"/>
        <v>0</v>
      </c>
      <c r="Z1833" s="677">
        <f t="shared" ca="1" si="314"/>
        <v>0</v>
      </c>
      <c r="AA1833" t="str">
        <f t="shared" si="310"/>
        <v>ASR_COMP</v>
      </c>
      <c r="AB1833" s="957">
        <f t="shared" si="311"/>
        <v>44682</v>
      </c>
      <c r="AC1833" t="str">
        <f t="shared" si="312"/>
        <v>Unaudited</v>
      </c>
    </row>
    <row r="1834" spans="1:29" x14ac:dyDescent="0.25">
      <c r="A1834" t="s">
        <v>423</v>
      </c>
      <c r="B1834" t="s">
        <v>1388</v>
      </c>
      <c r="C1834" t="s">
        <v>1389</v>
      </c>
      <c r="D1834">
        <v>1900</v>
      </c>
      <c r="E1834" s="957">
        <v>1</v>
      </c>
      <c r="F1834" t="s">
        <v>441</v>
      </c>
      <c r="G1834" s="957">
        <v>91</v>
      </c>
      <c r="H1834" t="s">
        <v>387</v>
      </c>
      <c r="I1834" s="937" t="s">
        <v>491</v>
      </c>
      <c r="J1834" s="937" t="s">
        <v>447</v>
      </c>
      <c r="K1834" s="937" t="s">
        <v>0</v>
      </c>
      <c r="L1834" s="937">
        <v>2.1</v>
      </c>
      <c r="M1834" s="962" t="s">
        <v>150</v>
      </c>
      <c r="N1834" s="677">
        <f t="shared" ca="1" si="313"/>
        <v>4820090.4840197675</v>
      </c>
      <c r="O1834" s="677">
        <f t="shared" ca="1" si="314"/>
        <v>2110763.6209958284</v>
      </c>
      <c r="P1834" s="677">
        <f t="shared" ca="1" si="314"/>
        <v>48913.949529370817</v>
      </c>
      <c r="Q1834" s="677">
        <f t="shared" ca="1" si="314"/>
        <v>1304563.8582421392</v>
      </c>
      <c r="R1834" s="677">
        <f t="shared" ca="1" si="314"/>
        <v>400010.94507211662</v>
      </c>
      <c r="S1834" s="677">
        <f t="shared" ca="1" si="314"/>
        <v>33442.607751442112</v>
      </c>
      <c r="T1834" s="677">
        <f t="shared" ca="1" si="314"/>
        <v>27433.31885889238</v>
      </c>
      <c r="U1834" s="677">
        <f t="shared" ca="1" si="314"/>
        <v>43.161917455682541</v>
      </c>
      <c r="V1834" s="677">
        <f t="shared" ca="1" si="314"/>
        <v>13927.369952015217</v>
      </c>
      <c r="W1834" s="677">
        <f t="shared" ca="1" si="306"/>
        <v>4676.8625575321475</v>
      </c>
      <c r="X1834" s="677">
        <f t="shared" ca="1" si="314"/>
        <v>130860.29132030068</v>
      </c>
      <c r="Y1834" s="677">
        <f t="shared" ca="1" si="314"/>
        <v>745454.49782267411</v>
      </c>
      <c r="Z1834" s="677">
        <f t="shared" ca="1" si="314"/>
        <v>0</v>
      </c>
      <c r="AA1834" t="str">
        <f t="shared" si="310"/>
        <v>ASR_COMP</v>
      </c>
      <c r="AB1834" s="957">
        <f t="shared" si="311"/>
        <v>44682</v>
      </c>
      <c r="AC1834" t="str">
        <f t="shared" si="312"/>
        <v>Unaudited</v>
      </c>
    </row>
    <row r="1835" spans="1:29" ht="30" x14ac:dyDescent="0.25">
      <c r="A1835" t="s">
        <v>423</v>
      </c>
      <c r="B1835" t="s">
        <v>1388</v>
      </c>
      <c r="C1835" t="s">
        <v>1389</v>
      </c>
      <c r="D1835">
        <v>1900</v>
      </c>
      <c r="E1835" s="957">
        <v>1</v>
      </c>
      <c r="F1835" t="s">
        <v>441</v>
      </c>
      <c r="G1835" s="957">
        <v>91</v>
      </c>
      <c r="H1835" t="s">
        <v>387</v>
      </c>
      <c r="I1835" s="937" t="s">
        <v>491</v>
      </c>
      <c r="J1835" s="937" t="s">
        <v>447</v>
      </c>
      <c r="K1835" s="937" t="s">
        <v>0</v>
      </c>
      <c r="L1835" s="937">
        <v>2.2000000000000002</v>
      </c>
      <c r="M1835" s="962" t="s">
        <v>151</v>
      </c>
      <c r="N1835" s="677">
        <f t="shared" ca="1" si="313"/>
        <v>-791064.22162078298</v>
      </c>
      <c r="O1835" s="677">
        <f t="shared" ca="1" si="314"/>
        <v>-397770.49483550066</v>
      </c>
      <c r="P1835" s="677">
        <f t="shared" ca="1" si="314"/>
        <v>-30051.488156625044</v>
      </c>
      <c r="Q1835" s="677">
        <f t="shared" ca="1" si="314"/>
        <v>-152653.77818257749</v>
      </c>
      <c r="R1835" s="677">
        <f t="shared" ca="1" si="314"/>
        <v>-79324.744278822414</v>
      </c>
      <c r="S1835" s="677">
        <f t="shared" ca="1" si="314"/>
        <v>-5198.3103567576945</v>
      </c>
      <c r="T1835" s="677">
        <f t="shared" ca="1" si="314"/>
        <v>-9355.6722766909079</v>
      </c>
      <c r="U1835" s="677">
        <f t="shared" ca="1" si="314"/>
        <v>-14.650060077857034</v>
      </c>
      <c r="V1835" s="677">
        <f t="shared" ca="1" si="314"/>
        <v>-7314.7220551303735</v>
      </c>
      <c r="W1835" s="677">
        <f t="shared" ca="1" si="306"/>
        <v>-3469.8373000377424</v>
      </c>
      <c r="X1835" s="677">
        <f t="shared" ca="1" si="314"/>
        <v>-24563.919285194726</v>
      </c>
      <c r="Y1835" s="677">
        <f t="shared" ca="1" si="314"/>
        <v>-81346.604833367892</v>
      </c>
      <c r="Z1835" s="677">
        <f t="shared" ca="1" si="314"/>
        <v>0</v>
      </c>
      <c r="AA1835" t="str">
        <f t="shared" si="310"/>
        <v>ASR_COMP</v>
      </c>
      <c r="AB1835" s="957">
        <f t="shared" si="311"/>
        <v>44682</v>
      </c>
      <c r="AC1835" t="str">
        <f t="shared" si="312"/>
        <v>Unaudited</v>
      </c>
    </row>
    <row r="1836" spans="1:29" x14ac:dyDescent="0.25">
      <c r="A1836" t="s">
        <v>423</v>
      </c>
      <c r="B1836" t="s">
        <v>1388</v>
      </c>
      <c r="C1836" t="s">
        <v>1389</v>
      </c>
      <c r="D1836">
        <v>1900</v>
      </c>
      <c r="E1836" s="957">
        <v>1</v>
      </c>
      <c r="F1836" t="s">
        <v>441</v>
      </c>
      <c r="G1836" s="957">
        <v>91</v>
      </c>
      <c r="H1836" t="s">
        <v>387</v>
      </c>
      <c r="I1836" s="937" t="s">
        <v>491</v>
      </c>
      <c r="J1836" s="937" t="s">
        <v>447</v>
      </c>
      <c r="K1836" s="937" t="s">
        <v>0</v>
      </c>
      <c r="L1836" s="937">
        <v>2.2999999999999998</v>
      </c>
      <c r="M1836" s="962" t="s">
        <v>152</v>
      </c>
      <c r="N1836" s="677">
        <f t="shared" ca="1" si="313"/>
        <v>1199625.6120283781</v>
      </c>
      <c r="O1836" s="677">
        <f t="shared" ca="1" si="314"/>
        <v>837240.45651322394</v>
      </c>
      <c r="P1836" s="677">
        <f t="shared" ca="1" si="314"/>
        <v>75412.548822105266</v>
      </c>
      <c r="Q1836" s="677">
        <f t="shared" ca="1" si="314"/>
        <v>120896.88822797815</v>
      </c>
      <c r="R1836" s="677">
        <f t="shared" ca="1" si="314"/>
        <v>78576.702649918327</v>
      </c>
      <c r="S1836" s="677">
        <f t="shared" ca="1" si="314"/>
        <v>4820.1480057569124</v>
      </c>
      <c r="T1836" s="677">
        <f t="shared" ca="1" si="314"/>
        <v>12879.71510868109</v>
      </c>
      <c r="U1836" s="677">
        <f t="shared" ca="1" si="314"/>
        <v>105.13105587627734</v>
      </c>
      <c r="V1836" s="677">
        <f t="shared" ca="1" si="314"/>
        <v>8314.9835735511333</v>
      </c>
      <c r="W1836" s="677">
        <f t="shared" ca="1" si="306"/>
        <v>1715.3934958979223</v>
      </c>
      <c r="X1836" s="677">
        <f t="shared" ca="1" si="314"/>
        <v>9261.7275144129089</v>
      </c>
      <c r="Y1836" s="677">
        <f t="shared" ca="1" si="314"/>
        <v>50401.917060975997</v>
      </c>
      <c r="Z1836" s="677">
        <f t="shared" ca="1" si="314"/>
        <v>0</v>
      </c>
      <c r="AA1836" t="str">
        <f t="shared" si="310"/>
        <v>ASR_COMP</v>
      </c>
      <c r="AB1836" s="957">
        <f t="shared" si="311"/>
        <v>44682</v>
      </c>
      <c r="AC1836" t="str">
        <f t="shared" si="312"/>
        <v>Unaudited</v>
      </c>
    </row>
    <row r="1837" spans="1:29" x14ac:dyDescent="0.25">
      <c r="A1837" t="s">
        <v>423</v>
      </c>
      <c r="B1837" t="s">
        <v>1388</v>
      </c>
      <c r="C1837" t="s">
        <v>1389</v>
      </c>
      <c r="D1837">
        <v>1900</v>
      </c>
      <c r="E1837" s="957">
        <v>1</v>
      </c>
      <c r="F1837" t="s">
        <v>441</v>
      </c>
      <c r="G1837" s="957">
        <v>91</v>
      </c>
      <c r="H1837" t="s">
        <v>387</v>
      </c>
      <c r="I1837" s="937" t="s">
        <v>491</v>
      </c>
      <c r="J1837" s="937" t="s">
        <v>447</v>
      </c>
      <c r="K1837" s="937" t="s">
        <v>0</v>
      </c>
      <c r="L1837" s="945">
        <v>2.4</v>
      </c>
      <c r="M1837" s="960" t="s">
        <v>153</v>
      </c>
      <c r="N1837" s="677">
        <f t="shared" ca="1" si="313"/>
        <v>1429476.9118783833</v>
      </c>
      <c r="O1837" s="677">
        <f t="shared" ca="1" si="314"/>
        <v>854156.863234472</v>
      </c>
      <c r="P1837" s="677">
        <f t="shared" ca="1" si="314"/>
        <v>71733.427207240806</v>
      </c>
      <c r="Q1837" s="677">
        <f t="shared" ca="1" si="314"/>
        <v>327795.70539488585</v>
      </c>
      <c r="R1837" s="677">
        <f t="shared" ca="1" si="314"/>
        <v>68671.912206822017</v>
      </c>
      <c r="S1837" s="677">
        <f t="shared" ca="1" si="314"/>
        <v>7587.2282746365527</v>
      </c>
      <c r="T1837" s="677">
        <f t="shared" ca="1" si="314"/>
        <v>22882.502557106214</v>
      </c>
      <c r="U1837" s="677">
        <f t="shared" ca="1" si="314"/>
        <v>27.796338659878302</v>
      </c>
      <c r="V1837" s="677">
        <f t="shared" ca="1" si="314"/>
        <v>25455.203673682347</v>
      </c>
      <c r="W1837" s="677">
        <f t="shared" ca="1" si="306"/>
        <v>2707.4032991884337</v>
      </c>
      <c r="X1837" s="677">
        <f t="shared" ca="1" si="314"/>
        <v>18430.669724945263</v>
      </c>
      <c r="Y1837" s="677">
        <f t="shared" ca="1" si="314"/>
        <v>30028.199966743519</v>
      </c>
      <c r="Z1837" s="677">
        <f t="shared" ca="1" si="314"/>
        <v>0</v>
      </c>
      <c r="AA1837" t="str">
        <f t="shared" si="310"/>
        <v>ASR_COMP</v>
      </c>
      <c r="AB1837" s="957">
        <f t="shared" si="311"/>
        <v>44682</v>
      </c>
      <c r="AC1837" t="str">
        <f t="shared" si="312"/>
        <v>Unaudited</v>
      </c>
    </row>
    <row r="1838" spans="1:29" ht="30" x14ac:dyDescent="0.25">
      <c r="A1838" t="s">
        <v>423</v>
      </c>
      <c r="B1838" t="s">
        <v>1388</v>
      </c>
      <c r="C1838" t="s">
        <v>1389</v>
      </c>
      <c r="D1838">
        <v>1900</v>
      </c>
      <c r="E1838" s="957">
        <v>1</v>
      </c>
      <c r="F1838" t="s">
        <v>441</v>
      </c>
      <c r="G1838" s="957">
        <v>91</v>
      </c>
      <c r="H1838" t="s">
        <v>387</v>
      </c>
      <c r="I1838" s="962" t="s">
        <v>491</v>
      </c>
      <c r="J1838" s="962" t="s">
        <v>447</v>
      </c>
      <c r="K1838" s="962" t="s">
        <v>0</v>
      </c>
      <c r="L1838" s="937">
        <v>2.5</v>
      </c>
      <c r="M1838" s="962" t="s">
        <v>154</v>
      </c>
      <c r="N1838" s="677">
        <f t="shared" ca="1" si="313"/>
        <v>-11523.472784945101</v>
      </c>
      <c r="O1838" s="677">
        <f t="shared" ca="1" si="314"/>
        <v>-8089.6339047709516</v>
      </c>
      <c r="P1838" s="677">
        <f t="shared" ca="1" si="314"/>
        <v>-666.30957845308455</v>
      </c>
      <c r="Q1838" s="677">
        <f t="shared" ca="1" si="314"/>
        <v>-1480.1637987141949</v>
      </c>
      <c r="R1838" s="677">
        <f t="shared" ca="1" si="314"/>
        <v>-655.55240380648308</v>
      </c>
      <c r="S1838" s="677">
        <f t="shared" ca="1" si="314"/>
        <v>-44.55500603721336</v>
      </c>
      <c r="T1838" s="677">
        <f t="shared" ca="1" si="314"/>
        <v>-204.42670697163808</v>
      </c>
      <c r="U1838" s="677">
        <f t="shared" ca="1" si="314"/>
        <v>-0.70000248404720178</v>
      </c>
      <c r="V1838" s="677">
        <f t="shared" ca="1" si="314"/>
        <v>-73.386333818768023</v>
      </c>
      <c r="W1838" s="677">
        <f t="shared" ca="1" si="306"/>
        <v>-27.080174714919963</v>
      </c>
      <c r="X1838" s="677">
        <f t="shared" ca="1" si="314"/>
        <v>-73.944210144804046</v>
      </c>
      <c r="Y1838" s="677">
        <f t="shared" ca="1" si="314"/>
        <v>-207.72066502899474</v>
      </c>
      <c r="Z1838" s="677">
        <f t="shared" ca="1" si="314"/>
        <v>0</v>
      </c>
      <c r="AA1838" t="str">
        <f t="shared" si="310"/>
        <v>ASR_COMP</v>
      </c>
      <c r="AB1838" s="957">
        <f t="shared" si="311"/>
        <v>44682</v>
      </c>
      <c r="AC1838" t="str">
        <f t="shared" si="312"/>
        <v>Unaudited</v>
      </c>
    </row>
    <row r="1839" spans="1:29" x14ac:dyDescent="0.25">
      <c r="A1839" t="s">
        <v>423</v>
      </c>
      <c r="B1839" t="s">
        <v>1388</v>
      </c>
      <c r="C1839" t="s">
        <v>1389</v>
      </c>
      <c r="D1839">
        <v>1900</v>
      </c>
      <c r="E1839" s="957">
        <v>1</v>
      </c>
      <c r="F1839" t="s">
        <v>441</v>
      </c>
      <c r="G1839" s="957">
        <v>91</v>
      </c>
      <c r="H1839" t="s">
        <v>387</v>
      </c>
      <c r="I1839" s="937" t="s">
        <v>491</v>
      </c>
      <c r="J1839" s="937" t="s">
        <v>447</v>
      </c>
      <c r="K1839" s="937" t="s">
        <v>0</v>
      </c>
      <c r="L1839" s="937" t="s">
        <v>99</v>
      </c>
      <c r="M1839" s="962" t="s">
        <v>7</v>
      </c>
      <c r="N1839" s="677">
        <f t="shared" ca="1" si="313"/>
        <v>0</v>
      </c>
      <c r="O1839" s="677">
        <f t="shared" ca="1" si="314"/>
        <v>0</v>
      </c>
      <c r="P1839" s="677">
        <f t="shared" ca="1" si="314"/>
        <v>0</v>
      </c>
      <c r="Q1839" s="677">
        <f t="shared" ca="1" si="314"/>
        <v>0</v>
      </c>
      <c r="R1839" s="677">
        <f t="shared" ca="1" si="314"/>
        <v>0</v>
      </c>
      <c r="S1839" s="677">
        <f t="shared" ca="1" si="314"/>
        <v>0</v>
      </c>
      <c r="T1839" s="677">
        <f t="shared" ca="1" si="314"/>
        <v>0</v>
      </c>
      <c r="U1839" s="677">
        <f t="shared" ca="1" si="314"/>
        <v>0</v>
      </c>
      <c r="V1839" s="677">
        <f t="shared" ca="1" si="314"/>
        <v>0</v>
      </c>
      <c r="W1839" s="677">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7">
        <f t="shared" ca="1" si="314"/>
        <v>0</v>
      </c>
      <c r="Y1839" s="677">
        <f t="shared" ca="1" si="314"/>
        <v>0</v>
      </c>
      <c r="Z1839" s="677">
        <f t="shared" ca="1" si="314"/>
        <v>0</v>
      </c>
      <c r="AA1839" t="str">
        <f t="shared" si="310"/>
        <v>ASR_COMP</v>
      </c>
      <c r="AB1839" s="957">
        <f t="shared" si="311"/>
        <v>44682</v>
      </c>
      <c r="AC1839" t="str">
        <f t="shared" si="312"/>
        <v>Unaudited</v>
      </c>
    </row>
    <row r="1840" spans="1:29" x14ac:dyDescent="0.25">
      <c r="A1840" t="s">
        <v>423</v>
      </c>
      <c r="B1840" t="s">
        <v>1388</v>
      </c>
      <c r="C1840" t="s">
        <v>1389</v>
      </c>
      <c r="D1840">
        <v>1900</v>
      </c>
      <c r="E1840" s="957">
        <v>1</v>
      </c>
      <c r="F1840" t="s">
        <v>441</v>
      </c>
      <c r="G1840" s="957">
        <v>91</v>
      </c>
      <c r="H1840" t="s">
        <v>387</v>
      </c>
      <c r="I1840" s="937" t="s">
        <v>491</v>
      </c>
      <c r="J1840" s="937" t="s">
        <v>447</v>
      </c>
      <c r="K1840" s="937" t="s">
        <v>0</v>
      </c>
      <c r="L1840" s="937" t="s">
        <v>155</v>
      </c>
      <c r="M1840" s="962" t="s">
        <v>454</v>
      </c>
      <c r="N1840" s="677">
        <f t="shared" ca="1" si="313"/>
        <v>0</v>
      </c>
      <c r="O1840" s="677">
        <f t="shared" ca="1" si="314"/>
        <v>0</v>
      </c>
      <c r="P1840" s="677">
        <f t="shared" ca="1" si="314"/>
        <v>0</v>
      </c>
      <c r="Q1840" s="677">
        <f t="shared" ca="1" si="314"/>
        <v>0</v>
      </c>
      <c r="R1840" s="677">
        <f t="shared" ca="1" si="314"/>
        <v>0</v>
      </c>
      <c r="S1840" s="677">
        <f t="shared" ca="1" si="314"/>
        <v>0</v>
      </c>
      <c r="T1840" s="677">
        <f t="shared" ca="1" si="314"/>
        <v>0</v>
      </c>
      <c r="U1840" s="677">
        <f t="shared" ca="1" si="314"/>
        <v>0</v>
      </c>
      <c r="V1840" s="677">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7">
        <f t="shared" ca="1" si="315"/>
        <v>0</v>
      </c>
      <c r="X1840" s="677">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7">
        <f t="shared" ca="1" si="317"/>
        <v>0</v>
      </c>
      <c r="Z1840" s="677">
        <f t="shared" ca="1" si="317"/>
        <v>0</v>
      </c>
      <c r="AA1840" t="str">
        <f t="shared" si="310"/>
        <v>ASR_COMP</v>
      </c>
      <c r="AB1840" s="957">
        <f t="shared" si="311"/>
        <v>44682</v>
      </c>
      <c r="AC1840" t="str">
        <f t="shared" si="312"/>
        <v>Unaudited</v>
      </c>
    </row>
    <row r="1841" spans="1:29" x14ac:dyDescent="0.25">
      <c r="A1841" t="s">
        <v>423</v>
      </c>
      <c r="B1841" t="s">
        <v>1388</v>
      </c>
      <c r="C1841" t="s">
        <v>1389</v>
      </c>
      <c r="D1841">
        <v>1900</v>
      </c>
      <c r="E1841" s="957">
        <v>1</v>
      </c>
      <c r="F1841" t="s">
        <v>441</v>
      </c>
      <c r="G1841" s="957">
        <v>91</v>
      </c>
      <c r="H1841" t="s">
        <v>387</v>
      </c>
      <c r="I1841" s="937" t="s">
        <v>491</v>
      </c>
      <c r="J1841" s="937" t="s">
        <v>447</v>
      </c>
      <c r="K1841" s="937" t="s">
        <v>0</v>
      </c>
      <c r="L1841" s="937" t="s">
        <v>920</v>
      </c>
      <c r="M1841" s="962" t="s">
        <v>24</v>
      </c>
      <c r="N1841" s="677">
        <f t="shared" ca="1" si="313"/>
        <v>153172.62</v>
      </c>
      <c r="O1841" s="677">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153172.62</v>
      </c>
      <c r="P1841" s="677">
        <f t="shared" ca="1" si="318"/>
        <v>0</v>
      </c>
      <c r="Q1841" s="677">
        <f t="shared" ca="1" si="318"/>
        <v>0</v>
      </c>
      <c r="R1841" s="677">
        <f t="shared" ca="1" si="318"/>
        <v>0</v>
      </c>
      <c r="S1841" s="677">
        <f t="shared" ca="1" si="318"/>
        <v>0</v>
      </c>
      <c r="T1841" s="677">
        <f t="shared" ca="1" si="318"/>
        <v>0</v>
      </c>
      <c r="U1841" s="677">
        <f t="shared" ca="1" si="318"/>
        <v>0</v>
      </c>
      <c r="V1841" s="677">
        <f t="shared" ca="1" si="316"/>
        <v>0</v>
      </c>
      <c r="W1841" s="677">
        <f t="shared" ca="1" si="315"/>
        <v>0</v>
      </c>
      <c r="X1841" s="677">
        <f t="shared" ca="1" si="317"/>
        <v>0</v>
      </c>
      <c r="Y1841" s="677">
        <f t="shared" ca="1" si="317"/>
        <v>0</v>
      </c>
      <c r="Z1841" s="677">
        <f t="shared" ca="1" si="317"/>
        <v>0</v>
      </c>
      <c r="AA1841" t="str">
        <f t="shared" si="310"/>
        <v>ASR_COMP</v>
      </c>
      <c r="AB1841" s="957">
        <f t="shared" si="311"/>
        <v>44682</v>
      </c>
      <c r="AC1841" t="str">
        <f t="shared" si="312"/>
        <v>Unaudited</v>
      </c>
    </row>
    <row r="1842" spans="1:29" x14ac:dyDescent="0.25">
      <c r="A1842" t="s">
        <v>423</v>
      </c>
      <c r="B1842" t="s">
        <v>1388</v>
      </c>
      <c r="C1842" t="s">
        <v>1389</v>
      </c>
      <c r="D1842">
        <v>1900</v>
      </c>
      <c r="E1842" s="957">
        <v>1</v>
      </c>
      <c r="F1842" t="s">
        <v>441</v>
      </c>
      <c r="G1842" s="957">
        <v>91</v>
      </c>
      <c r="H1842" t="s">
        <v>387</v>
      </c>
      <c r="I1842" s="937" t="s">
        <v>491</v>
      </c>
      <c r="J1842" s="937" t="s">
        <v>447</v>
      </c>
      <c r="K1842" s="937" t="s">
        <v>53</v>
      </c>
      <c r="L1842" s="937">
        <v>3.1</v>
      </c>
      <c r="M1842" s="962" t="s">
        <v>33</v>
      </c>
      <c r="N1842" s="677">
        <f t="shared" ca="1" si="313"/>
        <v>1821365.031000742</v>
      </c>
      <c r="O1842" s="677">
        <f t="shared" ca="1" si="318"/>
        <v>1226132.0878244443</v>
      </c>
      <c r="P1842" s="677">
        <f t="shared" ca="1" si="318"/>
        <v>56729.883537301081</v>
      </c>
      <c r="Q1842" s="677">
        <f t="shared" ca="1" si="318"/>
        <v>148337.88667374401</v>
      </c>
      <c r="R1842" s="677">
        <f t="shared" ca="1" si="318"/>
        <v>105763.1225368615</v>
      </c>
      <c r="S1842" s="677">
        <f t="shared" ca="1" si="318"/>
        <v>13479.710562169425</v>
      </c>
      <c r="T1842" s="677">
        <f t="shared" ca="1" si="318"/>
        <v>34878.062202884787</v>
      </c>
      <c r="U1842" s="677">
        <f t="shared" ca="1" si="318"/>
        <v>353.0081904549271</v>
      </c>
      <c r="V1842" s="677">
        <f t="shared" ca="1" si="316"/>
        <v>7237.9252317409191</v>
      </c>
      <c r="W1842" s="677">
        <f t="shared" ca="1" si="315"/>
        <v>1665.2210985386573</v>
      </c>
      <c r="X1842" s="677">
        <f t="shared" ca="1" si="317"/>
        <v>119187.76094886809</v>
      </c>
      <c r="Y1842" s="677">
        <f t="shared" ca="1" si="317"/>
        <v>107600.36219373439</v>
      </c>
      <c r="Z1842" s="677">
        <f t="shared" ca="1" si="317"/>
        <v>0</v>
      </c>
      <c r="AA1842" t="str">
        <f t="shared" si="310"/>
        <v>ASR_COMP</v>
      </c>
      <c r="AB1842" s="957">
        <f t="shared" si="311"/>
        <v>44682</v>
      </c>
      <c r="AC1842" t="str">
        <f t="shared" si="312"/>
        <v>Unaudited</v>
      </c>
    </row>
    <row r="1843" spans="1:29" x14ac:dyDescent="0.25">
      <c r="A1843" t="s">
        <v>423</v>
      </c>
      <c r="B1843" t="s">
        <v>1388</v>
      </c>
      <c r="C1843" t="s">
        <v>1389</v>
      </c>
      <c r="D1843">
        <v>1900</v>
      </c>
      <c r="E1843" s="957">
        <v>1</v>
      </c>
      <c r="F1843" t="s">
        <v>441</v>
      </c>
      <c r="G1843" s="957">
        <v>91</v>
      </c>
      <c r="H1843" t="s">
        <v>387</v>
      </c>
      <c r="I1843" s="937" t="s">
        <v>491</v>
      </c>
      <c r="J1843" s="937" t="s">
        <v>447</v>
      </c>
      <c r="K1843" s="937" t="s">
        <v>53</v>
      </c>
      <c r="L1843" s="937">
        <v>3.2</v>
      </c>
      <c r="M1843" s="962" t="s">
        <v>34</v>
      </c>
      <c r="N1843" s="677">
        <f t="shared" ca="1" si="313"/>
        <v>3010399.6661080723</v>
      </c>
      <c r="O1843" s="677">
        <f t="shared" ca="1" si="318"/>
        <v>1378548.3880287725</v>
      </c>
      <c r="P1843" s="677">
        <f t="shared" ca="1" si="318"/>
        <v>115897.87337740937</v>
      </c>
      <c r="Q1843" s="677">
        <f t="shared" ca="1" si="318"/>
        <v>832464.68295794458</v>
      </c>
      <c r="R1843" s="677">
        <f t="shared" ca="1" si="318"/>
        <v>199240.95155622528</v>
      </c>
      <c r="S1843" s="677">
        <f t="shared" ca="1" si="318"/>
        <v>38388.0180958048</v>
      </c>
      <c r="T1843" s="677">
        <f t="shared" ca="1" si="318"/>
        <v>24931.032856357095</v>
      </c>
      <c r="U1843" s="677">
        <f t="shared" ca="1" si="318"/>
        <v>706.87141944726727</v>
      </c>
      <c r="V1843" s="677">
        <f t="shared" ca="1" si="316"/>
        <v>17507.15043850377</v>
      </c>
      <c r="W1843" s="677">
        <f t="shared" ca="1" si="315"/>
        <v>4419.1575420954359</v>
      </c>
      <c r="X1843" s="677">
        <f t="shared" ca="1" si="317"/>
        <v>157930.63881988</v>
      </c>
      <c r="Y1843" s="677">
        <f t="shared" ca="1" si="317"/>
        <v>240364.90101563174</v>
      </c>
      <c r="Z1843" s="677">
        <f t="shared" ca="1" si="317"/>
        <v>0</v>
      </c>
      <c r="AA1843" t="str">
        <f t="shared" si="310"/>
        <v>ASR_COMP</v>
      </c>
      <c r="AB1843" s="957">
        <f t="shared" si="311"/>
        <v>44682</v>
      </c>
      <c r="AC1843" t="str">
        <f t="shared" si="312"/>
        <v>Unaudited</v>
      </c>
    </row>
    <row r="1844" spans="1:29" x14ac:dyDescent="0.25">
      <c r="A1844" t="s">
        <v>423</v>
      </c>
      <c r="B1844" t="s">
        <v>1388</v>
      </c>
      <c r="C1844" t="s">
        <v>1389</v>
      </c>
      <c r="D1844">
        <v>1900</v>
      </c>
      <c r="E1844" s="957">
        <v>1</v>
      </c>
      <c r="F1844" t="s">
        <v>441</v>
      </c>
      <c r="G1844" s="957">
        <v>91</v>
      </c>
      <c r="H1844" t="s">
        <v>387</v>
      </c>
      <c r="I1844" s="937" t="s">
        <v>491</v>
      </c>
      <c r="J1844" s="937" t="s">
        <v>447</v>
      </c>
      <c r="K1844" s="937" t="s">
        <v>53</v>
      </c>
      <c r="L1844" s="937">
        <v>3.3</v>
      </c>
      <c r="M1844" s="962" t="s">
        <v>54</v>
      </c>
      <c r="N1844" s="677">
        <f t="shared" ca="1" si="313"/>
        <v>237.73000000000002</v>
      </c>
      <c r="O1844" s="677">
        <f t="shared" ca="1" si="318"/>
        <v>0</v>
      </c>
      <c r="P1844" s="677">
        <f t="shared" ca="1" si="318"/>
        <v>0</v>
      </c>
      <c r="Q1844" s="677">
        <f t="shared" ca="1" si="318"/>
        <v>0</v>
      </c>
      <c r="R1844" s="677">
        <f t="shared" ca="1" si="318"/>
        <v>0</v>
      </c>
      <c r="S1844" s="677">
        <f t="shared" ca="1" si="318"/>
        <v>93.84</v>
      </c>
      <c r="T1844" s="677">
        <f t="shared" ca="1" si="318"/>
        <v>0</v>
      </c>
      <c r="U1844" s="677">
        <f t="shared" ca="1" si="318"/>
        <v>-19.89</v>
      </c>
      <c r="V1844" s="677">
        <f t="shared" ca="1" si="316"/>
        <v>0</v>
      </c>
      <c r="W1844" s="677">
        <f t="shared" ca="1" si="315"/>
        <v>0</v>
      </c>
      <c r="X1844" s="677">
        <f t="shared" ca="1" si="317"/>
        <v>163.78</v>
      </c>
      <c r="Y1844" s="677">
        <f t="shared" ca="1" si="317"/>
        <v>0</v>
      </c>
      <c r="Z1844" s="677">
        <f t="shared" ca="1" si="317"/>
        <v>0</v>
      </c>
      <c r="AA1844" t="str">
        <f t="shared" si="310"/>
        <v>ASR_COMP</v>
      </c>
      <c r="AB1844" s="957">
        <f t="shared" si="311"/>
        <v>44682</v>
      </c>
      <c r="AC1844" t="str">
        <f t="shared" si="312"/>
        <v>Unaudited</v>
      </c>
    </row>
    <row r="1845" spans="1:29" x14ac:dyDescent="0.25">
      <c r="A1845" t="s">
        <v>423</v>
      </c>
      <c r="B1845" t="s">
        <v>1388</v>
      </c>
      <c r="C1845" t="s">
        <v>1389</v>
      </c>
      <c r="D1845">
        <v>1900</v>
      </c>
      <c r="E1845" s="957">
        <v>1</v>
      </c>
      <c r="F1845" t="s">
        <v>441</v>
      </c>
      <c r="G1845" s="957">
        <v>91</v>
      </c>
      <c r="H1845" t="s">
        <v>387</v>
      </c>
      <c r="I1845" s="937" t="s">
        <v>491</v>
      </c>
      <c r="J1845" s="937" t="s">
        <v>447</v>
      </c>
      <c r="K1845" s="937" t="s">
        <v>53</v>
      </c>
      <c r="L1845" s="945" t="s">
        <v>44</v>
      </c>
      <c r="M1845" s="960" t="s">
        <v>156</v>
      </c>
      <c r="N1845" s="677">
        <f t="shared" ca="1" si="313"/>
        <v>0</v>
      </c>
      <c r="O1845" s="677">
        <f t="shared" ca="1" si="318"/>
        <v>0</v>
      </c>
      <c r="P1845" s="677">
        <f t="shared" ca="1" si="318"/>
        <v>0</v>
      </c>
      <c r="Q1845" s="677">
        <f t="shared" ca="1" si="318"/>
        <v>0</v>
      </c>
      <c r="R1845" s="677">
        <f t="shared" ca="1" si="318"/>
        <v>0</v>
      </c>
      <c r="S1845" s="677">
        <f t="shared" ca="1" si="318"/>
        <v>0</v>
      </c>
      <c r="T1845" s="677">
        <f t="shared" ca="1" si="318"/>
        <v>0</v>
      </c>
      <c r="U1845" s="677">
        <f t="shared" ca="1" si="318"/>
        <v>0</v>
      </c>
      <c r="V1845" s="677">
        <f t="shared" ca="1" si="316"/>
        <v>0</v>
      </c>
      <c r="W1845" s="677">
        <f t="shared" ca="1" si="315"/>
        <v>0</v>
      </c>
      <c r="X1845" s="677">
        <f t="shared" ca="1" si="317"/>
        <v>0</v>
      </c>
      <c r="Y1845" s="677">
        <f t="shared" ca="1" si="317"/>
        <v>0</v>
      </c>
      <c r="Z1845" s="677">
        <f t="shared" ca="1" si="317"/>
        <v>0</v>
      </c>
      <c r="AA1845" t="str">
        <f t="shared" si="310"/>
        <v>ASR_COMP</v>
      </c>
      <c r="AB1845" s="957">
        <f t="shared" si="311"/>
        <v>44682</v>
      </c>
      <c r="AC1845" t="str">
        <f t="shared" si="312"/>
        <v>Unaudited</v>
      </c>
    </row>
    <row r="1846" spans="1:29" x14ac:dyDescent="0.25">
      <c r="A1846" t="s">
        <v>423</v>
      </c>
      <c r="B1846" t="s">
        <v>1388</v>
      </c>
      <c r="C1846" t="s">
        <v>1389</v>
      </c>
      <c r="D1846">
        <v>1900</v>
      </c>
      <c r="E1846" s="957">
        <v>1</v>
      </c>
      <c r="F1846" t="s">
        <v>441</v>
      </c>
      <c r="G1846" s="957">
        <v>91</v>
      </c>
      <c r="H1846" t="s">
        <v>387</v>
      </c>
      <c r="I1846" s="937" t="s">
        <v>491</v>
      </c>
      <c r="J1846" s="937" t="s">
        <v>447</v>
      </c>
      <c r="K1846" s="937" t="s">
        <v>53</v>
      </c>
      <c r="L1846" s="937" t="s">
        <v>41</v>
      </c>
      <c r="M1846" s="962" t="s">
        <v>52</v>
      </c>
      <c r="N1846" s="677">
        <f t="shared" ca="1" si="313"/>
        <v>903471.83049019089</v>
      </c>
      <c r="O1846" s="677">
        <f t="shared" ca="1" si="318"/>
        <v>652821.49620013079</v>
      </c>
      <c r="P1846" s="677">
        <f t="shared" ca="1" si="318"/>
        <v>22417.672618153923</v>
      </c>
      <c r="Q1846" s="677">
        <f t="shared" ca="1" si="318"/>
        <v>79246.423850067556</v>
      </c>
      <c r="R1846" s="677">
        <f t="shared" ca="1" si="318"/>
        <v>22423.566515080125</v>
      </c>
      <c r="S1846" s="677">
        <f t="shared" ca="1" si="318"/>
        <v>21159.874784198386</v>
      </c>
      <c r="T1846" s="677">
        <f t="shared" ca="1" si="318"/>
        <v>10904.984580042616</v>
      </c>
      <c r="U1846" s="677">
        <f t="shared" ca="1" si="318"/>
        <v>469.25746277245764</v>
      </c>
      <c r="V1846" s="677">
        <f t="shared" ca="1" si="316"/>
        <v>2076.040652651955</v>
      </c>
      <c r="W1846" s="677">
        <f t="shared" ca="1" si="315"/>
        <v>116.05357114591381</v>
      </c>
      <c r="X1846" s="677">
        <f t="shared" ca="1" si="317"/>
        <v>77739.483862273642</v>
      </c>
      <c r="Y1846" s="677">
        <f t="shared" ca="1" si="317"/>
        <v>14096.976393673553</v>
      </c>
      <c r="Z1846" s="677">
        <f t="shared" ca="1" si="317"/>
        <v>0</v>
      </c>
      <c r="AA1846" t="str">
        <f t="shared" si="310"/>
        <v>ASR_COMP</v>
      </c>
      <c r="AB1846" s="957">
        <f t="shared" si="311"/>
        <v>44682</v>
      </c>
      <c r="AC1846" t="str">
        <f t="shared" si="312"/>
        <v>Unaudited</v>
      </c>
    </row>
    <row r="1847" spans="1:29" x14ac:dyDescent="0.25">
      <c r="A1847" t="s">
        <v>423</v>
      </c>
      <c r="B1847" t="s">
        <v>1388</v>
      </c>
      <c r="C1847" t="s">
        <v>1389</v>
      </c>
      <c r="D1847">
        <v>1900</v>
      </c>
      <c r="E1847" s="957">
        <v>1</v>
      </c>
      <c r="F1847" t="s">
        <v>441</v>
      </c>
      <c r="G1847" s="957">
        <v>91</v>
      </c>
      <c r="H1847" t="s">
        <v>387</v>
      </c>
      <c r="I1847" s="937" t="s">
        <v>491</v>
      </c>
      <c r="J1847" s="937" t="s">
        <v>447</v>
      </c>
      <c r="K1847" s="937" t="s">
        <v>53</v>
      </c>
      <c r="L1847" s="937" t="s">
        <v>42</v>
      </c>
      <c r="M1847" s="962" t="s">
        <v>157</v>
      </c>
      <c r="N1847" s="677">
        <f t="shared" ca="1" si="313"/>
        <v>-83182.158646505661</v>
      </c>
      <c r="O1847" s="677">
        <f t="shared" ca="1" si="318"/>
        <v>-50092.52928474731</v>
      </c>
      <c r="P1847" s="677">
        <f t="shared" ca="1" si="318"/>
        <v>-3661.1618315469173</v>
      </c>
      <c r="Q1847" s="677">
        <f t="shared" ca="1" si="318"/>
        <v>-14602.839769170761</v>
      </c>
      <c r="R1847" s="677">
        <f t="shared" ca="1" si="318"/>
        <v>-6309.3388133414282</v>
      </c>
      <c r="S1847" s="677">
        <f t="shared" ca="1" si="318"/>
        <v>-480.42620376597847</v>
      </c>
      <c r="T1847" s="677">
        <f t="shared" ca="1" si="318"/>
        <v>-1587.1413223497875</v>
      </c>
      <c r="U1847" s="677">
        <f t="shared" ca="1" si="318"/>
        <v>-12.654203043800399</v>
      </c>
      <c r="V1847" s="677">
        <f t="shared" ca="1" si="316"/>
        <v>-443.83707837643442</v>
      </c>
      <c r="W1847" s="677">
        <f t="shared" ca="1" si="315"/>
        <v>-237.52860099383986</v>
      </c>
      <c r="X1847" s="677">
        <f t="shared" ca="1" si="317"/>
        <v>-1540.2104238920992</v>
      </c>
      <c r="Y1847" s="677">
        <f t="shared" ca="1" si="317"/>
        <v>-4214.4911152772929</v>
      </c>
      <c r="Z1847" s="677">
        <f t="shared" ca="1" si="317"/>
        <v>0</v>
      </c>
      <c r="AA1847" t="str">
        <f t="shared" si="310"/>
        <v>ASR_COMP</v>
      </c>
      <c r="AB1847" s="957">
        <f t="shared" si="311"/>
        <v>44682</v>
      </c>
      <c r="AC1847" t="str">
        <f t="shared" si="312"/>
        <v>Unaudited</v>
      </c>
    </row>
    <row r="1848" spans="1:29" x14ac:dyDescent="0.25">
      <c r="A1848" t="s">
        <v>423</v>
      </c>
      <c r="B1848" t="s">
        <v>1388</v>
      </c>
      <c r="C1848" t="s">
        <v>1389</v>
      </c>
      <c r="D1848">
        <v>1900</v>
      </c>
      <c r="E1848" s="957">
        <v>1</v>
      </c>
      <c r="F1848" t="s">
        <v>441</v>
      </c>
      <c r="G1848" s="957">
        <v>91</v>
      </c>
      <c r="H1848" t="s">
        <v>387</v>
      </c>
      <c r="I1848" s="937" t="s">
        <v>491</v>
      </c>
      <c r="J1848" s="937" t="s">
        <v>447</v>
      </c>
      <c r="K1848" s="937" t="s">
        <v>53</v>
      </c>
      <c r="L1848" s="937" t="s">
        <v>43</v>
      </c>
      <c r="M1848" s="962" t="s">
        <v>465</v>
      </c>
      <c r="N1848" s="677">
        <f t="shared" ca="1" si="313"/>
        <v>750230.47802117316</v>
      </c>
      <c r="O1848" s="677">
        <f t="shared" ca="1" si="318"/>
        <v>405544.13454939501</v>
      </c>
      <c r="P1848" s="677">
        <f t="shared" ca="1" si="318"/>
        <v>41547.735642534331</v>
      </c>
      <c r="Q1848" s="677">
        <f t="shared" ca="1" si="318"/>
        <v>129418.49569058004</v>
      </c>
      <c r="R1848" s="677">
        <f t="shared" ca="1" si="318"/>
        <v>66147.524552768125</v>
      </c>
      <c r="S1848" s="677">
        <f t="shared" ca="1" si="318"/>
        <v>12990.171807196288</v>
      </c>
      <c r="T1848" s="677">
        <f t="shared" ca="1" si="318"/>
        <v>2140.1865520101687</v>
      </c>
      <c r="U1848" s="677">
        <f t="shared" ca="1" si="318"/>
        <v>151.22765380764966</v>
      </c>
      <c r="V1848" s="677">
        <f t="shared" ca="1" si="316"/>
        <v>5451.3827217876496</v>
      </c>
      <c r="W1848" s="677">
        <f t="shared" ca="1" si="315"/>
        <v>14707.791609876494</v>
      </c>
      <c r="X1848" s="677">
        <f t="shared" ca="1" si="317"/>
        <v>25569.691942887192</v>
      </c>
      <c r="Y1848" s="677">
        <f t="shared" ca="1" si="317"/>
        <v>46562.135298330322</v>
      </c>
      <c r="Z1848" s="677">
        <f t="shared" ca="1" si="317"/>
        <v>0</v>
      </c>
      <c r="AA1848" t="str">
        <f t="shared" si="310"/>
        <v>ASR_COMP</v>
      </c>
      <c r="AB1848" s="957">
        <f t="shared" si="311"/>
        <v>44682</v>
      </c>
      <c r="AC1848" t="str">
        <f t="shared" si="312"/>
        <v>Unaudited</v>
      </c>
    </row>
    <row r="1849" spans="1:29" x14ac:dyDescent="0.25">
      <c r="A1849" t="s">
        <v>423</v>
      </c>
      <c r="B1849" t="s">
        <v>1388</v>
      </c>
      <c r="C1849" t="s">
        <v>1389</v>
      </c>
      <c r="D1849">
        <v>1900</v>
      </c>
      <c r="E1849" s="957">
        <v>1</v>
      </c>
      <c r="F1849" t="s">
        <v>441</v>
      </c>
      <c r="G1849" s="957">
        <v>91</v>
      </c>
      <c r="H1849" t="s">
        <v>387</v>
      </c>
      <c r="I1849" s="937" t="s">
        <v>491</v>
      </c>
      <c r="J1849" s="937" t="s">
        <v>447</v>
      </c>
      <c r="K1849" s="937" t="s">
        <v>923</v>
      </c>
      <c r="L1849" s="937" t="s">
        <v>924</v>
      </c>
      <c r="M1849" s="962" t="s">
        <v>923</v>
      </c>
      <c r="N1849" s="677">
        <f t="shared" ca="1" si="313"/>
        <v>239998.40666522743</v>
      </c>
      <c r="O1849" s="677">
        <f t="shared" ca="1" si="318"/>
        <v>199581.9981678066</v>
      </c>
      <c r="P1849" s="677">
        <f t="shared" ca="1" si="318"/>
        <v>26590.93519534661</v>
      </c>
      <c r="Q1849" s="677">
        <f t="shared" ca="1" si="318"/>
        <v>-2258.9029583630581</v>
      </c>
      <c r="R1849" s="677">
        <f t="shared" ca="1" si="318"/>
        <v>6198.3014777169165</v>
      </c>
      <c r="S1849" s="677">
        <f t="shared" ca="1" si="318"/>
        <v>630.95495268416437</v>
      </c>
      <c r="T1849" s="677">
        <f t="shared" ca="1" si="318"/>
        <v>646.60849304581166</v>
      </c>
      <c r="U1849" s="677">
        <f t="shared" ca="1" si="318"/>
        <v>7.3453868485313834</v>
      </c>
      <c r="V1849" s="677">
        <f t="shared" ca="1" si="316"/>
        <v>4043.5538989130237</v>
      </c>
      <c r="W1849" s="677">
        <f t="shared" ca="1" si="315"/>
        <v>795.9184101994208</v>
      </c>
      <c r="X1849" s="677">
        <f t="shared" ca="1" si="317"/>
        <v>1241.9638484716202</v>
      </c>
      <c r="Y1849" s="677">
        <f t="shared" ca="1" si="317"/>
        <v>2519.7297925577968</v>
      </c>
      <c r="Z1849" s="677">
        <f t="shared" ca="1" si="317"/>
        <v>0</v>
      </c>
      <c r="AA1849" t="str">
        <f t="shared" si="310"/>
        <v>ASR_COMP</v>
      </c>
      <c r="AB1849" s="957">
        <f t="shared" si="311"/>
        <v>44682</v>
      </c>
      <c r="AC1849" t="str">
        <f t="shared" si="312"/>
        <v>Unaudited</v>
      </c>
    </row>
    <row r="1850" spans="1:29" x14ac:dyDescent="0.25">
      <c r="A1850" t="s">
        <v>423</v>
      </c>
      <c r="B1850" t="s">
        <v>1388</v>
      </c>
      <c r="C1850" t="s">
        <v>1389</v>
      </c>
      <c r="D1850">
        <v>1900</v>
      </c>
      <c r="E1850" s="957">
        <v>1</v>
      </c>
      <c r="F1850" t="s">
        <v>441</v>
      </c>
      <c r="G1850" s="957">
        <v>91</v>
      </c>
      <c r="H1850" t="s">
        <v>387</v>
      </c>
      <c r="I1850" s="937" t="s">
        <v>491</v>
      </c>
      <c r="J1850" s="937" t="s">
        <v>447</v>
      </c>
      <c r="K1850" s="937" t="s">
        <v>923</v>
      </c>
      <c r="L1850" s="945" t="s">
        <v>925</v>
      </c>
      <c r="M1850" s="960" t="s">
        <v>928</v>
      </c>
      <c r="N1850" s="677">
        <f t="shared" ca="1" si="313"/>
        <v>-139599.56852131459</v>
      </c>
      <c r="O1850" s="677">
        <f t="shared" ca="1" si="318"/>
        <v>-70194.793206264818</v>
      </c>
      <c r="P1850" s="677">
        <f t="shared" ca="1" si="318"/>
        <v>-5303.2037923455955</v>
      </c>
      <c r="Q1850" s="677">
        <f t="shared" ca="1" si="318"/>
        <v>-26938.90203221955</v>
      </c>
      <c r="R1850" s="677">
        <f t="shared" ca="1" si="318"/>
        <v>-13998.484284498072</v>
      </c>
      <c r="S1850" s="677">
        <f t="shared" ca="1" si="318"/>
        <v>-917.34888648665196</v>
      </c>
      <c r="T1850" s="677">
        <f t="shared" ca="1" si="318"/>
        <v>-1651.0009900042776</v>
      </c>
      <c r="U1850" s="677">
        <f t="shared" ca="1" si="318"/>
        <v>-2.5853047196218291</v>
      </c>
      <c r="V1850" s="677">
        <f t="shared" ca="1" si="316"/>
        <v>-1290.8333038465362</v>
      </c>
      <c r="W1850" s="677">
        <f t="shared" ca="1" si="315"/>
        <v>-612.32422941842503</v>
      </c>
      <c r="X1850" s="677">
        <f t="shared" ca="1" si="317"/>
        <v>-4334.8092856225985</v>
      </c>
      <c r="Y1850" s="677">
        <f t="shared" ca="1" si="317"/>
        <v>-14355.283205888452</v>
      </c>
      <c r="Z1850" s="677">
        <f t="shared" ca="1" si="317"/>
        <v>0</v>
      </c>
      <c r="AA1850" t="str">
        <f t="shared" si="310"/>
        <v>ASR_COMP</v>
      </c>
      <c r="AB1850" s="957">
        <f t="shared" si="311"/>
        <v>44682</v>
      </c>
      <c r="AC1850" t="str">
        <f t="shared" si="312"/>
        <v>Unaudited</v>
      </c>
    </row>
    <row r="1851" spans="1:29" x14ac:dyDescent="0.25">
      <c r="A1851" t="s">
        <v>423</v>
      </c>
      <c r="B1851" t="s">
        <v>1388</v>
      </c>
      <c r="C1851" t="s">
        <v>1389</v>
      </c>
      <c r="D1851">
        <v>1900</v>
      </c>
      <c r="E1851" s="957">
        <v>1</v>
      </c>
      <c r="F1851" t="s">
        <v>441</v>
      </c>
      <c r="G1851" s="957">
        <v>91</v>
      </c>
      <c r="H1851" t="s">
        <v>387</v>
      </c>
      <c r="I1851" s="962" t="s">
        <v>491</v>
      </c>
      <c r="J1851" s="962" t="s">
        <v>447</v>
      </c>
      <c r="K1851" s="962" t="s">
        <v>923</v>
      </c>
      <c r="L1851" s="953" t="s">
        <v>926</v>
      </c>
      <c r="M1851" s="962" t="s">
        <v>929</v>
      </c>
      <c r="N1851" s="677">
        <f t="shared" ca="1" si="313"/>
        <v>0</v>
      </c>
      <c r="O1851" s="677">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7">
        <f t="shared" ca="1" si="319"/>
        <v>0</v>
      </c>
      <c r="Q1851" s="677">
        <f t="shared" ca="1" si="319"/>
        <v>0</v>
      </c>
      <c r="R1851" s="677">
        <f t="shared" ca="1" si="319"/>
        <v>0</v>
      </c>
      <c r="S1851" s="677">
        <f t="shared" ca="1" si="319"/>
        <v>0</v>
      </c>
      <c r="T1851" s="677">
        <f t="shared" ca="1" si="319"/>
        <v>0</v>
      </c>
      <c r="U1851" s="677">
        <f t="shared" ca="1" si="319"/>
        <v>0</v>
      </c>
      <c r="V1851" s="677">
        <f t="shared" ca="1" si="316"/>
        <v>0</v>
      </c>
      <c r="W1851" s="677">
        <f t="shared" ca="1" si="315"/>
        <v>0</v>
      </c>
      <c r="X1851" s="677">
        <f t="shared" ca="1" si="317"/>
        <v>0</v>
      </c>
      <c r="Y1851" s="677">
        <f t="shared" ca="1" si="317"/>
        <v>0</v>
      </c>
      <c r="Z1851" s="677">
        <f t="shared" ca="1" si="317"/>
        <v>0</v>
      </c>
      <c r="AA1851" t="str">
        <f t="shared" si="310"/>
        <v>ASR_COMP</v>
      </c>
      <c r="AB1851" s="957">
        <f t="shared" si="311"/>
        <v>44682</v>
      </c>
      <c r="AC1851" t="str">
        <f t="shared" si="312"/>
        <v>Unaudited</v>
      </c>
    </row>
    <row r="1852" spans="1:29" x14ac:dyDescent="0.25">
      <c r="A1852" t="s">
        <v>423</v>
      </c>
      <c r="B1852" t="s">
        <v>1388</v>
      </c>
      <c r="C1852" t="s">
        <v>1389</v>
      </c>
      <c r="D1852">
        <v>1900</v>
      </c>
      <c r="E1852" s="957">
        <v>1</v>
      </c>
      <c r="F1852" t="s">
        <v>441</v>
      </c>
      <c r="G1852" s="957">
        <v>91</v>
      </c>
      <c r="H1852" t="s">
        <v>387</v>
      </c>
      <c r="I1852" s="958" t="s">
        <v>491</v>
      </c>
      <c r="J1852" s="958" t="s">
        <v>447</v>
      </c>
      <c r="K1852" s="958" t="s">
        <v>448</v>
      </c>
      <c r="L1852" s="953">
        <v>5.0999999999999996</v>
      </c>
      <c r="M1852" s="958" t="s">
        <v>37</v>
      </c>
      <c r="N1852" s="677">
        <f t="shared" ca="1" si="313"/>
        <v>2232428.0407739971</v>
      </c>
      <c r="O1852" s="677">
        <f t="shared" ca="1" si="319"/>
        <v>862985.89186271175</v>
      </c>
      <c r="P1852" s="677">
        <f t="shared" ca="1" si="319"/>
        <v>284189.06121798593</v>
      </c>
      <c r="Q1852" s="677">
        <f t="shared" ca="1" si="319"/>
        <v>128150.62241973264</v>
      </c>
      <c r="R1852" s="677">
        <f t="shared" ca="1" si="319"/>
        <v>222015.39625348456</v>
      </c>
      <c r="S1852" s="677">
        <f t="shared" ca="1" si="319"/>
        <v>25726.29227311564</v>
      </c>
      <c r="T1852" s="677">
        <f t="shared" ca="1" si="319"/>
        <v>338161.04834133876</v>
      </c>
      <c r="U1852" s="677">
        <f t="shared" ca="1" si="319"/>
        <v>14.450982288157597</v>
      </c>
      <c r="V1852" s="677">
        <f t="shared" ca="1" si="316"/>
        <v>6198.5873451335483</v>
      </c>
      <c r="W1852" s="677">
        <f t="shared" ca="1" si="315"/>
        <v>1684.3539278853668</v>
      </c>
      <c r="X1852" s="677">
        <f t="shared" ca="1" si="317"/>
        <v>314871.86357487371</v>
      </c>
      <c r="Y1852" s="677">
        <f t="shared" ca="1" si="317"/>
        <v>48430.472575447195</v>
      </c>
      <c r="Z1852" s="677">
        <f t="shared" ca="1" si="317"/>
        <v>0</v>
      </c>
      <c r="AA1852" t="str">
        <f t="shared" si="310"/>
        <v>ASR_COMP</v>
      </c>
      <c r="AB1852" s="957">
        <f t="shared" si="311"/>
        <v>44682</v>
      </c>
      <c r="AC1852" t="str">
        <f t="shared" si="312"/>
        <v>Unaudited</v>
      </c>
    </row>
    <row r="1853" spans="1:29" ht="30" x14ac:dyDescent="0.25">
      <c r="A1853" t="s">
        <v>423</v>
      </c>
      <c r="B1853" t="s">
        <v>1388</v>
      </c>
      <c r="C1853" t="s">
        <v>1389</v>
      </c>
      <c r="D1853">
        <v>1900</v>
      </c>
      <c r="E1853" s="957">
        <v>1</v>
      </c>
      <c r="F1853" t="s">
        <v>441</v>
      </c>
      <c r="G1853" s="957">
        <v>91</v>
      </c>
      <c r="H1853" t="s">
        <v>387</v>
      </c>
      <c r="I1853" s="958" t="s">
        <v>491</v>
      </c>
      <c r="J1853" s="958" t="s">
        <v>447</v>
      </c>
      <c r="K1853" s="958" t="s">
        <v>448</v>
      </c>
      <c r="L1853" s="937">
        <v>5.2</v>
      </c>
      <c r="M1853" s="958" t="s">
        <v>306</v>
      </c>
      <c r="N1853" s="677">
        <f t="shared" ca="1" si="313"/>
        <v>0</v>
      </c>
      <c r="O1853" s="677">
        <f t="shared" ca="1" si="319"/>
        <v>0</v>
      </c>
      <c r="P1853" s="677">
        <f t="shared" ca="1" si="319"/>
        <v>0</v>
      </c>
      <c r="Q1853" s="677">
        <f t="shared" ca="1" si="319"/>
        <v>0</v>
      </c>
      <c r="R1853" s="677">
        <f t="shared" ca="1" si="319"/>
        <v>0</v>
      </c>
      <c r="S1853" s="677">
        <f t="shared" ca="1" si="319"/>
        <v>0</v>
      </c>
      <c r="T1853" s="677">
        <f t="shared" ca="1" si="319"/>
        <v>0</v>
      </c>
      <c r="U1853" s="677">
        <f t="shared" ca="1" si="319"/>
        <v>0</v>
      </c>
      <c r="V1853" s="677">
        <f t="shared" ca="1" si="316"/>
        <v>0</v>
      </c>
      <c r="W1853" s="677">
        <f t="shared" ca="1" si="315"/>
        <v>0</v>
      </c>
      <c r="X1853" s="677">
        <f t="shared" ca="1" si="317"/>
        <v>0</v>
      </c>
      <c r="Y1853" s="677">
        <f t="shared" ca="1" si="317"/>
        <v>0</v>
      </c>
      <c r="Z1853" s="677">
        <f t="shared" ca="1" si="317"/>
        <v>0</v>
      </c>
      <c r="AA1853" t="str">
        <f t="shared" si="310"/>
        <v>ASR_COMP</v>
      </c>
      <c r="AB1853" s="957">
        <f t="shared" si="311"/>
        <v>44682</v>
      </c>
      <c r="AC1853" t="str">
        <f t="shared" si="312"/>
        <v>Unaudited</v>
      </c>
    </row>
    <row r="1854" spans="1:29" ht="30" x14ac:dyDescent="0.25">
      <c r="A1854" t="s">
        <v>423</v>
      </c>
      <c r="B1854" t="s">
        <v>1388</v>
      </c>
      <c r="C1854" t="s">
        <v>1389</v>
      </c>
      <c r="D1854">
        <v>1900</v>
      </c>
      <c r="E1854" s="957">
        <v>1</v>
      </c>
      <c r="F1854" t="s">
        <v>441</v>
      </c>
      <c r="G1854" s="957">
        <v>91</v>
      </c>
      <c r="H1854" t="s">
        <v>387</v>
      </c>
      <c r="I1854" s="958" t="s">
        <v>491</v>
      </c>
      <c r="J1854" s="958" t="s">
        <v>447</v>
      </c>
      <c r="K1854" s="958" t="s">
        <v>448</v>
      </c>
      <c r="L1854" s="937">
        <v>5.3</v>
      </c>
      <c r="M1854" s="958" t="s">
        <v>307</v>
      </c>
      <c r="N1854" s="677">
        <f t="shared" ca="1" si="313"/>
        <v>-95261.004002767033</v>
      </c>
      <c r="O1854" s="677">
        <f t="shared" ca="1" si="319"/>
        <v>-40939.303824949027</v>
      </c>
      <c r="P1854" s="677">
        <f t="shared" ca="1" si="319"/>
        <v>-16292.800222069167</v>
      </c>
      <c r="Q1854" s="677">
        <f t="shared" ca="1" si="319"/>
        <v>-4623.2806495884615</v>
      </c>
      <c r="R1854" s="677">
        <f t="shared" ca="1" si="319"/>
        <v>-12828.253607359016</v>
      </c>
      <c r="S1854" s="677">
        <f t="shared" ca="1" si="319"/>
        <v>-936.2926905787109</v>
      </c>
      <c r="T1854" s="677">
        <f t="shared" ca="1" si="319"/>
        <v>-11838.818535140548</v>
      </c>
      <c r="U1854" s="677">
        <f t="shared" ca="1" si="319"/>
        <v>-4.1047369657354649</v>
      </c>
      <c r="V1854" s="677">
        <f t="shared" ca="1" si="316"/>
        <v>-801.44455113261654</v>
      </c>
      <c r="W1854" s="677">
        <f t="shared" ca="1" si="315"/>
        <v>-11.460083654641291</v>
      </c>
      <c r="X1854" s="677">
        <f t="shared" ca="1" si="317"/>
        <v>-4344.2631771186843</v>
      </c>
      <c r="Y1854" s="677">
        <f t="shared" ca="1" si="317"/>
        <v>-2640.9819242104263</v>
      </c>
      <c r="Z1854" s="677">
        <f t="shared" ca="1" si="317"/>
        <v>0</v>
      </c>
      <c r="AA1854" t="str">
        <f t="shared" si="310"/>
        <v>ASR_COMP</v>
      </c>
      <c r="AB1854" s="957">
        <f t="shared" si="311"/>
        <v>44682</v>
      </c>
      <c r="AC1854" t="str">
        <f t="shared" si="312"/>
        <v>Unaudited</v>
      </c>
    </row>
    <row r="1855" spans="1:29" x14ac:dyDescent="0.25">
      <c r="A1855" t="s">
        <v>423</v>
      </c>
      <c r="B1855" t="s">
        <v>1388</v>
      </c>
      <c r="C1855" t="s">
        <v>1389</v>
      </c>
      <c r="D1855">
        <v>1900</v>
      </c>
      <c r="E1855" s="957">
        <v>1</v>
      </c>
      <c r="F1855" t="s">
        <v>441</v>
      </c>
      <c r="G1855" s="957">
        <v>91</v>
      </c>
      <c r="H1855" t="s">
        <v>387</v>
      </c>
      <c r="I1855" s="965" t="s">
        <v>491</v>
      </c>
      <c r="J1855" s="965" t="s">
        <v>447</v>
      </c>
      <c r="K1855" s="965" t="s">
        <v>448</v>
      </c>
      <c r="L1855" s="945" t="s">
        <v>82</v>
      </c>
      <c r="M1855" s="965" t="s">
        <v>456</v>
      </c>
      <c r="N1855" s="677">
        <f t="shared" ca="1" si="313"/>
        <v>0</v>
      </c>
      <c r="O1855" s="677">
        <f t="shared" ca="1" si="319"/>
        <v>0</v>
      </c>
      <c r="P1855" s="677">
        <f t="shared" ca="1" si="319"/>
        <v>0</v>
      </c>
      <c r="Q1855" s="677">
        <f t="shared" ca="1" si="319"/>
        <v>0</v>
      </c>
      <c r="R1855" s="677">
        <f t="shared" ca="1" si="319"/>
        <v>0</v>
      </c>
      <c r="S1855" s="677">
        <f t="shared" ca="1" si="319"/>
        <v>0</v>
      </c>
      <c r="T1855" s="677">
        <f t="shared" ca="1" si="319"/>
        <v>0</v>
      </c>
      <c r="U1855" s="677">
        <f t="shared" ca="1" si="319"/>
        <v>0</v>
      </c>
      <c r="V1855" s="677">
        <f t="shared" ca="1" si="316"/>
        <v>0</v>
      </c>
      <c r="W1855" s="677">
        <f t="shared" ca="1" si="315"/>
        <v>0</v>
      </c>
      <c r="X1855" s="677">
        <f t="shared" ca="1" si="317"/>
        <v>0</v>
      </c>
      <c r="Y1855" s="677">
        <f t="shared" ca="1" si="317"/>
        <v>0</v>
      </c>
      <c r="Z1855" s="677">
        <f t="shared" ca="1" si="317"/>
        <v>0</v>
      </c>
      <c r="AA1855" t="str">
        <f t="shared" si="310"/>
        <v>ASR_COMP</v>
      </c>
      <c r="AB1855" s="957">
        <f t="shared" si="311"/>
        <v>44682</v>
      </c>
      <c r="AC1855" t="str">
        <f t="shared" si="312"/>
        <v>Unaudited</v>
      </c>
    </row>
    <row r="1856" spans="1:29" x14ac:dyDescent="0.25">
      <c r="A1856" t="s">
        <v>423</v>
      </c>
      <c r="B1856" t="s">
        <v>1388</v>
      </c>
      <c r="C1856" t="s">
        <v>1389</v>
      </c>
      <c r="D1856">
        <v>1900</v>
      </c>
      <c r="E1856" s="957">
        <v>1</v>
      </c>
      <c r="F1856" t="s">
        <v>441</v>
      </c>
      <c r="G1856" s="957">
        <v>91</v>
      </c>
      <c r="H1856" t="s">
        <v>387</v>
      </c>
      <c r="I1856" s="937" t="s">
        <v>491</v>
      </c>
      <c r="J1856" s="937" t="s">
        <v>447</v>
      </c>
      <c r="K1856" s="937" t="s">
        <v>449</v>
      </c>
      <c r="L1856" s="937">
        <v>6.1</v>
      </c>
      <c r="M1856" s="958" t="s">
        <v>18</v>
      </c>
      <c r="N1856" s="677">
        <f t="shared" ca="1" si="313"/>
        <v>0</v>
      </c>
      <c r="O1856" s="677">
        <f t="shared" ca="1" si="319"/>
        <v>0</v>
      </c>
      <c r="P1856" s="677">
        <f t="shared" ca="1" si="319"/>
        <v>0</v>
      </c>
      <c r="Q1856" s="677">
        <f t="shared" ca="1" si="319"/>
        <v>0</v>
      </c>
      <c r="R1856" s="677">
        <f t="shared" ca="1" si="319"/>
        <v>0</v>
      </c>
      <c r="S1856" s="677">
        <f t="shared" ca="1" si="319"/>
        <v>0</v>
      </c>
      <c r="T1856" s="677">
        <f t="shared" ca="1" si="319"/>
        <v>0</v>
      </c>
      <c r="U1856" s="677">
        <f t="shared" ca="1" si="319"/>
        <v>0</v>
      </c>
      <c r="V1856" s="677">
        <f t="shared" ca="1" si="316"/>
        <v>0</v>
      </c>
      <c r="W1856" s="677">
        <f t="shared" ca="1" si="315"/>
        <v>0</v>
      </c>
      <c r="X1856" s="677">
        <f t="shared" ca="1" si="317"/>
        <v>0</v>
      </c>
      <c r="Y1856" s="677">
        <f t="shared" ca="1" si="317"/>
        <v>0</v>
      </c>
      <c r="Z1856" s="677">
        <f t="shared" ca="1" si="317"/>
        <v>0</v>
      </c>
      <c r="AA1856" t="str">
        <f t="shared" si="310"/>
        <v>ASR_COMP</v>
      </c>
      <c r="AB1856" s="957">
        <f t="shared" si="311"/>
        <v>44682</v>
      </c>
      <c r="AC1856" t="str">
        <f t="shared" si="312"/>
        <v>Unaudited</v>
      </c>
    </row>
    <row r="1857" spans="1:29" x14ac:dyDescent="0.25">
      <c r="A1857" t="s">
        <v>423</v>
      </c>
      <c r="B1857" t="s">
        <v>1388</v>
      </c>
      <c r="C1857" t="s">
        <v>1389</v>
      </c>
      <c r="D1857">
        <v>1900</v>
      </c>
      <c r="E1857" s="957">
        <v>1</v>
      </c>
      <c r="F1857" t="s">
        <v>441</v>
      </c>
      <c r="G1857" s="957">
        <v>91</v>
      </c>
      <c r="H1857" t="s">
        <v>387</v>
      </c>
      <c r="I1857" s="937" t="s">
        <v>491</v>
      </c>
      <c r="J1857" s="937" t="s">
        <v>447</v>
      </c>
      <c r="K1857" s="937" t="s">
        <v>449</v>
      </c>
      <c r="L1857" s="943">
        <v>6.2</v>
      </c>
      <c r="M1857" s="959" t="s">
        <v>19</v>
      </c>
      <c r="N1857" s="677">
        <f t="shared" ca="1" si="313"/>
        <v>0</v>
      </c>
      <c r="O1857" s="677">
        <f t="shared" ca="1" si="319"/>
        <v>0</v>
      </c>
      <c r="P1857" s="677">
        <f t="shared" ca="1" si="319"/>
        <v>0</v>
      </c>
      <c r="Q1857" s="677">
        <f t="shared" ca="1" si="319"/>
        <v>0</v>
      </c>
      <c r="R1857" s="677">
        <f t="shared" ca="1" si="319"/>
        <v>0</v>
      </c>
      <c r="S1857" s="677">
        <f t="shared" ca="1" si="319"/>
        <v>0</v>
      </c>
      <c r="T1857" s="677">
        <f t="shared" ca="1" si="319"/>
        <v>0</v>
      </c>
      <c r="U1857" s="677">
        <f t="shared" ca="1" si="319"/>
        <v>0</v>
      </c>
      <c r="V1857" s="677">
        <f t="shared" ca="1" si="316"/>
        <v>0</v>
      </c>
      <c r="W1857" s="677">
        <f t="shared" ca="1" si="315"/>
        <v>0</v>
      </c>
      <c r="X1857" s="677">
        <f t="shared" ca="1" si="317"/>
        <v>0</v>
      </c>
      <c r="Y1857" s="677">
        <f t="shared" ca="1" si="317"/>
        <v>0</v>
      </c>
      <c r="Z1857" s="677">
        <f t="shared" ca="1" si="317"/>
        <v>0</v>
      </c>
      <c r="AA1857" t="str">
        <f t="shared" si="310"/>
        <v>ASR_COMP</v>
      </c>
      <c r="AB1857" s="957">
        <f t="shared" si="311"/>
        <v>44682</v>
      </c>
      <c r="AC1857" t="str">
        <f t="shared" si="312"/>
        <v>Unaudited</v>
      </c>
    </row>
    <row r="1858" spans="1:29" x14ac:dyDescent="0.25">
      <c r="A1858" t="s">
        <v>423</v>
      </c>
      <c r="B1858" t="s">
        <v>1388</v>
      </c>
      <c r="C1858" t="s">
        <v>1389</v>
      </c>
      <c r="D1858">
        <v>1900</v>
      </c>
      <c r="E1858" s="957">
        <v>1</v>
      </c>
      <c r="F1858" t="s">
        <v>441</v>
      </c>
      <c r="G1858" s="957">
        <v>91</v>
      </c>
      <c r="H1858" t="s">
        <v>387</v>
      </c>
      <c r="I1858" s="958" t="s">
        <v>491</v>
      </c>
      <c r="J1858" s="958" t="s">
        <v>447</v>
      </c>
      <c r="K1858" s="958" t="s">
        <v>449</v>
      </c>
      <c r="L1858" s="937">
        <v>6.3</v>
      </c>
      <c r="M1858" s="958" t="s">
        <v>187</v>
      </c>
      <c r="N1858" s="677">
        <f t="shared" ca="1" si="313"/>
        <v>0</v>
      </c>
      <c r="O1858" s="677">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7">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7">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7">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7">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7">
        <f t="shared" ca="1" si="320"/>
        <v>0</v>
      </c>
      <c r="U1858" s="677">
        <f t="shared" ca="1" si="320"/>
        <v>0</v>
      </c>
      <c r="V1858" s="677">
        <f t="shared" ca="1" si="320"/>
        <v>0</v>
      </c>
      <c r="W1858" s="677">
        <f t="shared" ca="1" si="315"/>
        <v>0</v>
      </c>
      <c r="X1858" s="677">
        <f t="shared" ca="1" si="320"/>
        <v>0</v>
      </c>
      <c r="Y1858" s="677">
        <f t="shared" ca="1" si="320"/>
        <v>0</v>
      </c>
      <c r="Z1858" s="677">
        <f t="shared" ca="1" si="320"/>
        <v>0</v>
      </c>
      <c r="AA1858" t="str">
        <f t="shared" ref="AA1858:AA1921" si="321">file_name</f>
        <v>ASR_COMP</v>
      </c>
      <c r="AB1858" s="957">
        <f t="shared" ref="AB1858:AB1921" si="322">file_date</f>
        <v>44682</v>
      </c>
      <c r="AC1858" t="str">
        <f t="shared" ref="AC1858:AC1921" si="323">status</f>
        <v>Unaudited</v>
      </c>
    </row>
    <row r="1859" spans="1:29" x14ac:dyDescent="0.25">
      <c r="A1859" t="s">
        <v>423</v>
      </c>
      <c r="B1859" t="s">
        <v>1388</v>
      </c>
      <c r="C1859" t="s">
        <v>1389</v>
      </c>
      <c r="D1859">
        <v>1900</v>
      </c>
      <c r="E1859" s="957">
        <v>1</v>
      </c>
      <c r="F1859" t="s">
        <v>441</v>
      </c>
      <c r="G1859" s="957">
        <v>91</v>
      </c>
      <c r="H1859" t="s">
        <v>387</v>
      </c>
      <c r="I1859" s="937" t="s">
        <v>491</v>
      </c>
      <c r="J1859" s="937" t="s">
        <v>447</v>
      </c>
      <c r="K1859" s="937" t="s">
        <v>449</v>
      </c>
      <c r="L1859" s="937" t="s">
        <v>87</v>
      </c>
      <c r="M1859" s="958" t="s">
        <v>457</v>
      </c>
      <c r="N1859" s="677">
        <f t="shared" ca="1" si="313"/>
        <v>0</v>
      </c>
      <c r="O1859" s="677">
        <f t="shared" ca="1" si="320"/>
        <v>0</v>
      </c>
      <c r="P1859" s="677">
        <f t="shared" ca="1" si="320"/>
        <v>0</v>
      </c>
      <c r="Q1859" s="677">
        <f t="shared" ca="1" si="320"/>
        <v>0</v>
      </c>
      <c r="R1859" s="677">
        <f t="shared" ca="1" si="320"/>
        <v>0</v>
      </c>
      <c r="S1859" s="677">
        <f t="shared" ca="1" si="320"/>
        <v>0</v>
      </c>
      <c r="T1859" s="677">
        <f t="shared" ca="1" si="320"/>
        <v>0</v>
      </c>
      <c r="U1859" s="677">
        <f t="shared" ca="1" si="320"/>
        <v>0</v>
      </c>
      <c r="V1859" s="677">
        <f t="shared" ca="1" si="320"/>
        <v>0</v>
      </c>
      <c r="W1859" s="677">
        <f t="shared" ca="1" si="315"/>
        <v>0</v>
      </c>
      <c r="X1859" s="677">
        <f t="shared" ca="1" si="320"/>
        <v>0</v>
      </c>
      <c r="Y1859" s="677">
        <f t="shared" ca="1" si="320"/>
        <v>0</v>
      </c>
      <c r="Z1859" s="677">
        <f t="shared" ca="1" si="320"/>
        <v>0</v>
      </c>
      <c r="AA1859" t="str">
        <f t="shared" si="321"/>
        <v>ASR_COMP</v>
      </c>
      <c r="AB1859" s="957">
        <f t="shared" si="322"/>
        <v>44682</v>
      </c>
      <c r="AC1859" t="str">
        <f t="shared" si="323"/>
        <v>Unaudited</v>
      </c>
    </row>
    <row r="1860" spans="1:29" x14ac:dyDescent="0.25">
      <c r="A1860" t="s">
        <v>423</v>
      </c>
      <c r="B1860" t="s">
        <v>1388</v>
      </c>
      <c r="C1860" t="s">
        <v>1389</v>
      </c>
      <c r="D1860">
        <v>1900</v>
      </c>
      <c r="E1860" s="957">
        <v>1</v>
      </c>
      <c r="F1860" t="s">
        <v>441</v>
      </c>
      <c r="G1860" s="957">
        <v>91</v>
      </c>
      <c r="H1860" t="s">
        <v>387</v>
      </c>
      <c r="I1860" s="937" t="s">
        <v>491</v>
      </c>
      <c r="J1860" s="937" t="s">
        <v>447</v>
      </c>
      <c r="K1860" s="937" t="s">
        <v>450</v>
      </c>
      <c r="L1860" s="937">
        <v>7.1</v>
      </c>
      <c r="M1860" s="958" t="s">
        <v>20</v>
      </c>
      <c r="N1860" s="677">
        <f t="shared" ca="1" si="313"/>
        <v>450871.56866624916</v>
      </c>
      <c r="O1860" s="677">
        <f t="shared" ca="1" si="320"/>
        <v>122986.09476610509</v>
      </c>
      <c r="P1860" s="677">
        <f t="shared" ca="1" si="320"/>
        <v>14377.301529546608</v>
      </c>
      <c r="Q1860" s="677">
        <f t="shared" ca="1" si="320"/>
        <v>67576.717628959144</v>
      </c>
      <c r="R1860" s="677">
        <f t="shared" ca="1" si="320"/>
        <v>53653.659587249873</v>
      </c>
      <c r="S1860" s="677">
        <f t="shared" ca="1" si="320"/>
        <v>15159.89564183457</v>
      </c>
      <c r="T1860" s="677">
        <f t="shared" ca="1" si="320"/>
        <v>613.6343058579746</v>
      </c>
      <c r="U1860" s="677">
        <f t="shared" ca="1" si="320"/>
        <v>123.10516162859115</v>
      </c>
      <c r="V1860" s="677">
        <f t="shared" ca="1" si="320"/>
        <v>2513.3046166530535</v>
      </c>
      <c r="W1860" s="677">
        <f t="shared" ca="1" si="315"/>
        <v>5041.8977686377984</v>
      </c>
      <c r="X1860" s="677">
        <f t="shared" ca="1" si="320"/>
        <v>117052.53468246252</v>
      </c>
      <c r="Y1860" s="677">
        <f t="shared" ca="1" si="320"/>
        <v>51773.42297731393</v>
      </c>
      <c r="Z1860" s="677">
        <f t="shared" ca="1" si="320"/>
        <v>0</v>
      </c>
      <c r="AA1860" t="str">
        <f t="shared" si="321"/>
        <v>ASR_COMP</v>
      </c>
      <c r="AB1860" s="957">
        <f t="shared" si="322"/>
        <v>44682</v>
      </c>
      <c r="AC1860" t="str">
        <f t="shared" si="323"/>
        <v>Unaudited</v>
      </c>
    </row>
    <row r="1861" spans="1:29" x14ac:dyDescent="0.25">
      <c r="A1861" t="s">
        <v>423</v>
      </c>
      <c r="B1861" t="s">
        <v>1388</v>
      </c>
      <c r="C1861" t="s">
        <v>1389</v>
      </c>
      <c r="D1861">
        <v>1900</v>
      </c>
      <c r="E1861" s="957">
        <v>1</v>
      </c>
      <c r="F1861" t="s">
        <v>441</v>
      </c>
      <c r="G1861" s="957">
        <v>91</v>
      </c>
      <c r="H1861" t="s">
        <v>387</v>
      </c>
      <c r="I1861" s="958" t="s">
        <v>491</v>
      </c>
      <c r="J1861" s="958" t="s">
        <v>447</v>
      </c>
      <c r="K1861" s="958" t="s">
        <v>450</v>
      </c>
      <c r="L1861" s="937">
        <v>7.2</v>
      </c>
      <c r="M1861" s="958" t="s">
        <v>21</v>
      </c>
      <c r="N1861" s="677">
        <f t="shared" ca="1" si="313"/>
        <v>145415.37149999998</v>
      </c>
      <c r="O1861" s="677">
        <f t="shared" ca="1" si="320"/>
        <v>108927.7065</v>
      </c>
      <c r="P1861" s="677">
        <f t="shared" ca="1" si="320"/>
        <v>3674.241</v>
      </c>
      <c r="Q1861" s="677">
        <f t="shared" ca="1" si="320"/>
        <v>8332.1054999999997</v>
      </c>
      <c r="R1861" s="677">
        <f t="shared" ca="1" si="320"/>
        <v>2349</v>
      </c>
      <c r="S1861" s="677">
        <f t="shared" ca="1" si="320"/>
        <v>3830.49</v>
      </c>
      <c r="T1861" s="677">
        <f t="shared" ca="1" si="320"/>
        <v>2008.6785</v>
      </c>
      <c r="U1861" s="677">
        <f t="shared" ca="1" si="320"/>
        <v>89.1</v>
      </c>
      <c r="V1861" s="677">
        <f t="shared" ca="1" si="320"/>
        <v>218.7</v>
      </c>
      <c r="W1861" s="677">
        <f t="shared" ca="1" si="315"/>
        <v>12.149999999999999</v>
      </c>
      <c r="X1861" s="677">
        <f t="shared" ca="1" si="320"/>
        <v>14470.65</v>
      </c>
      <c r="Y1861" s="677">
        <f t="shared" ca="1" si="320"/>
        <v>1502.55</v>
      </c>
      <c r="Z1861" s="677">
        <f t="shared" ca="1" si="320"/>
        <v>0</v>
      </c>
      <c r="AA1861" t="str">
        <f t="shared" si="321"/>
        <v>ASR_COMP</v>
      </c>
      <c r="AB1861" s="957">
        <f t="shared" si="322"/>
        <v>44682</v>
      </c>
      <c r="AC1861" t="str">
        <f t="shared" si="323"/>
        <v>Unaudited</v>
      </c>
    </row>
    <row r="1862" spans="1:29" x14ac:dyDescent="0.25">
      <c r="A1862" t="s">
        <v>423</v>
      </c>
      <c r="B1862" t="s">
        <v>1388</v>
      </c>
      <c r="C1862" t="s">
        <v>1389</v>
      </c>
      <c r="D1862">
        <v>1900</v>
      </c>
      <c r="E1862" s="957">
        <v>1</v>
      </c>
      <c r="F1862" t="s">
        <v>441</v>
      </c>
      <c r="G1862" s="957">
        <v>91</v>
      </c>
      <c r="H1862" t="s">
        <v>387</v>
      </c>
      <c r="I1862" s="958" t="s">
        <v>491</v>
      </c>
      <c r="J1862" s="958" t="s">
        <v>447</v>
      </c>
      <c r="K1862" s="958" t="s">
        <v>450</v>
      </c>
      <c r="L1862" s="953">
        <v>7.3</v>
      </c>
      <c r="M1862" s="958" t="s">
        <v>158</v>
      </c>
      <c r="N1862" s="677">
        <f t="shared" ca="1" si="313"/>
        <v>-1232.6284167663273</v>
      </c>
      <c r="O1862" s="677">
        <f t="shared" ca="1" si="320"/>
        <v>-1194.0530764350106</v>
      </c>
      <c r="P1862" s="677">
        <f t="shared" ca="1" si="320"/>
        <v>-122.32996938298503</v>
      </c>
      <c r="Q1862" s="677">
        <f t="shared" ca="1" si="320"/>
        <v>20.720225123521644</v>
      </c>
      <c r="R1862" s="677">
        <f t="shared" ca="1" si="320"/>
        <v>10.590384262956555</v>
      </c>
      <c r="S1862" s="677">
        <f t="shared" ca="1" si="320"/>
        <v>9.3116432581211956</v>
      </c>
      <c r="T1862" s="677">
        <f t="shared" ca="1" si="320"/>
        <v>14.012802090298647</v>
      </c>
      <c r="U1862" s="677">
        <f t="shared" ca="1" si="320"/>
        <v>0.10840333630070895</v>
      </c>
      <c r="V1862" s="677">
        <f t="shared" ca="1" si="320"/>
        <v>0.87278001978922504</v>
      </c>
      <c r="W1862" s="677">
        <f t="shared" ca="1" si="315"/>
        <v>2.3547542536353649</v>
      </c>
      <c r="X1862" s="677">
        <f t="shared" ca="1" si="320"/>
        <v>18.328922290336539</v>
      </c>
      <c r="Y1862" s="677">
        <f t="shared" ca="1" si="320"/>
        <v>7.4547144167083772</v>
      </c>
      <c r="Z1862" s="677">
        <f t="shared" ca="1" si="320"/>
        <v>0</v>
      </c>
      <c r="AA1862" t="str">
        <f t="shared" si="321"/>
        <v>ASR_COMP</v>
      </c>
      <c r="AB1862" s="957">
        <f t="shared" si="322"/>
        <v>44682</v>
      </c>
      <c r="AC1862" t="str">
        <f t="shared" si="323"/>
        <v>Unaudited</v>
      </c>
    </row>
    <row r="1863" spans="1:29" x14ac:dyDescent="0.25">
      <c r="A1863" t="s">
        <v>423</v>
      </c>
      <c r="B1863" t="s">
        <v>1388</v>
      </c>
      <c r="C1863" t="s">
        <v>1389</v>
      </c>
      <c r="D1863">
        <v>1900</v>
      </c>
      <c r="E1863" s="957">
        <v>1</v>
      </c>
      <c r="F1863" t="s">
        <v>441</v>
      </c>
      <c r="G1863" s="957">
        <v>91</v>
      </c>
      <c r="H1863" t="s">
        <v>387</v>
      </c>
      <c r="I1863" s="937" t="s">
        <v>491</v>
      </c>
      <c r="J1863" s="937" t="s">
        <v>447</v>
      </c>
      <c r="K1863" s="937" t="s">
        <v>450</v>
      </c>
      <c r="L1863" s="937" t="s">
        <v>91</v>
      </c>
      <c r="M1863" s="958" t="s">
        <v>458</v>
      </c>
      <c r="N1863" s="677">
        <f t="shared" ca="1" si="313"/>
        <v>0</v>
      </c>
      <c r="O1863" s="677">
        <f t="shared" ca="1" si="320"/>
        <v>0</v>
      </c>
      <c r="P1863" s="677">
        <f t="shared" ca="1" si="320"/>
        <v>0</v>
      </c>
      <c r="Q1863" s="677">
        <f t="shared" ca="1" si="320"/>
        <v>0</v>
      </c>
      <c r="R1863" s="677">
        <f t="shared" ca="1" si="320"/>
        <v>0</v>
      </c>
      <c r="S1863" s="677">
        <f t="shared" ca="1" si="320"/>
        <v>0</v>
      </c>
      <c r="T1863" s="677">
        <f t="shared" ca="1" si="320"/>
        <v>0</v>
      </c>
      <c r="U1863" s="677">
        <f t="shared" ca="1" si="320"/>
        <v>0</v>
      </c>
      <c r="V1863" s="677">
        <f t="shared" ca="1" si="320"/>
        <v>0</v>
      </c>
      <c r="W1863" s="677">
        <f t="shared" ca="1" si="315"/>
        <v>0</v>
      </c>
      <c r="X1863" s="677">
        <f t="shared" ca="1" si="320"/>
        <v>0</v>
      </c>
      <c r="Y1863" s="677">
        <f t="shared" ca="1" si="320"/>
        <v>0</v>
      </c>
      <c r="Z1863" s="677">
        <f t="shared" ca="1" si="320"/>
        <v>0</v>
      </c>
      <c r="AA1863" t="str">
        <f t="shared" si="321"/>
        <v>ASR_COMP</v>
      </c>
      <c r="AB1863" s="957">
        <f t="shared" si="322"/>
        <v>44682</v>
      </c>
      <c r="AC1863" t="str">
        <f t="shared" si="323"/>
        <v>Unaudited</v>
      </c>
    </row>
    <row r="1864" spans="1:29" x14ac:dyDescent="0.25">
      <c r="A1864" t="s">
        <v>423</v>
      </c>
      <c r="B1864" t="s">
        <v>1388</v>
      </c>
      <c r="C1864" t="s">
        <v>1389</v>
      </c>
      <c r="D1864">
        <v>1900</v>
      </c>
      <c r="E1864" s="957">
        <v>1</v>
      </c>
      <c r="F1864" t="s">
        <v>441</v>
      </c>
      <c r="G1864" s="957">
        <v>91</v>
      </c>
      <c r="H1864" t="s">
        <v>387</v>
      </c>
      <c r="I1864" s="937" t="s">
        <v>491</v>
      </c>
      <c r="J1864" s="937" t="s">
        <v>447</v>
      </c>
      <c r="K1864" s="937" t="s">
        <v>451</v>
      </c>
      <c r="L1864" s="937">
        <v>8.1</v>
      </c>
      <c r="M1864" s="958" t="s">
        <v>22</v>
      </c>
      <c r="N1864" s="677">
        <f t="shared" ca="1" si="313"/>
        <v>5290468.1101558292</v>
      </c>
      <c r="O1864" s="677">
        <f t="shared" ca="1" si="320"/>
        <v>1688934.0589459548</v>
      </c>
      <c r="P1864" s="677">
        <f t="shared" ca="1" si="320"/>
        <v>305528.76789848943</v>
      </c>
      <c r="Q1864" s="677">
        <f t="shared" ca="1" si="320"/>
        <v>1151104.261019066</v>
      </c>
      <c r="R1864" s="677">
        <f t="shared" ca="1" si="320"/>
        <v>873473.1213573484</v>
      </c>
      <c r="S1864" s="677">
        <f t="shared" ca="1" si="320"/>
        <v>5738.8035393214068</v>
      </c>
      <c r="T1864" s="677">
        <f t="shared" ca="1" si="320"/>
        <v>65956.30189451373</v>
      </c>
      <c r="U1864" s="677">
        <f t="shared" ca="1" si="320"/>
        <v>4.7422913972566691</v>
      </c>
      <c r="V1864" s="677">
        <f t="shared" ca="1" si="320"/>
        <v>429749.79002636089</v>
      </c>
      <c r="W1864" s="677">
        <f t="shared" ca="1" si="315"/>
        <v>2764.0672168958768</v>
      </c>
      <c r="X1864" s="677">
        <f t="shared" ca="1" si="320"/>
        <v>12285.404517551482</v>
      </c>
      <c r="Y1864" s="677">
        <f t="shared" ca="1" si="320"/>
        <v>754928.79144892911</v>
      </c>
      <c r="Z1864" s="677">
        <f t="shared" ca="1" si="320"/>
        <v>0</v>
      </c>
      <c r="AA1864" t="str">
        <f t="shared" si="321"/>
        <v>ASR_COMP</v>
      </c>
      <c r="AB1864" s="957">
        <f t="shared" si="322"/>
        <v>44682</v>
      </c>
      <c r="AC1864" t="str">
        <f t="shared" si="323"/>
        <v>Unaudited</v>
      </c>
    </row>
    <row r="1865" spans="1:29" x14ac:dyDescent="0.25">
      <c r="A1865" t="s">
        <v>423</v>
      </c>
      <c r="B1865" t="s">
        <v>1388</v>
      </c>
      <c r="C1865" t="s">
        <v>1389</v>
      </c>
      <c r="D1865">
        <v>1900</v>
      </c>
      <c r="E1865" s="957">
        <v>1</v>
      </c>
      <c r="F1865" t="s">
        <v>441</v>
      </c>
      <c r="G1865" s="957">
        <v>91</v>
      </c>
      <c r="H1865" t="s">
        <v>387</v>
      </c>
      <c r="I1865" s="937" t="s">
        <v>491</v>
      </c>
      <c r="J1865" s="937" t="s">
        <v>447</v>
      </c>
      <c r="K1865" s="937" t="s">
        <v>451</v>
      </c>
      <c r="L1865" s="937" t="s">
        <v>115</v>
      </c>
      <c r="M1865" s="958" t="s">
        <v>446</v>
      </c>
      <c r="N1865" s="677">
        <f t="shared" ca="1" si="313"/>
        <v>163726.79999999999</v>
      </c>
      <c r="O1865" s="677">
        <f t="shared" ca="1" si="320"/>
        <v>94689</v>
      </c>
      <c r="P1865" s="677">
        <f t="shared" ca="1" si="320"/>
        <v>26294.400000000001</v>
      </c>
      <c r="Q1865" s="677">
        <f t="shared" ca="1" si="320"/>
        <v>16449</v>
      </c>
      <c r="R1865" s="677">
        <f t="shared" ca="1" si="320"/>
        <v>0</v>
      </c>
      <c r="S1865" s="677">
        <f t="shared" ca="1" si="320"/>
        <v>0</v>
      </c>
      <c r="T1865" s="677">
        <f t="shared" ca="1" si="320"/>
        <v>0</v>
      </c>
      <c r="U1865" s="677">
        <f t="shared" ca="1" si="320"/>
        <v>0</v>
      </c>
      <c r="V1865" s="677">
        <f t="shared" ca="1" si="320"/>
        <v>0</v>
      </c>
      <c r="W1865" s="677">
        <f t="shared" ca="1" si="315"/>
        <v>0</v>
      </c>
      <c r="X1865" s="677">
        <f t="shared" ca="1" si="320"/>
        <v>0</v>
      </c>
      <c r="Y1865" s="677">
        <f t="shared" ca="1" si="320"/>
        <v>26294.400000000001</v>
      </c>
      <c r="Z1865" s="677">
        <f t="shared" ca="1" si="320"/>
        <v>0</v>
      </c>
      <c r="AA1865" t="str">
        <f t="shared" si="321"/>
        <v>ASR_COMP</v>
      </c>
      <c r="AB1865" s="957">
        <f t="shared" si="322"/>
        <v>44682</v>
      </c>
      <c r="AC1865" t="str">
        <f t="shared" si="323"/>
        <v>Unaudited</v>
      </c>
    </row>
    <row r="1866" spans="1:29" x14ac:dyDescent="0.25">
      <c r="A1866" t="s">
        <v>423</v>
      </c>
      <c r="B1866" t="s">
        <v>1388</v>
      </c>
      <c r="C1866" t="s">
        <v>1389</v>
      </c>
      <c r="D1866">
        <v>1900</v>
      </c>
      <c r="E1866" s="957">
        <v>1</v>
      </c>
      <c r="F1866" t="s">
        <v>441</v>
      </c>
      <c r="G1866" s="957">
        <v>91</v>
      </c>
      <c r="H1866" t="s">
        <v>387</v>
      </c>
      <c r="I1866" s="937" t="s">
        <v>491</v>
      </c>
      <c r="J1866" s="937" t="s">
        <v>447</v>
      </c>
      <c r="K1866" s="937" t="s">
        <v>451</v>
      </c>
      <c r="L1866" s="953" t="s">
        <v>117</v>
      </c>
      <c r="M1866" s="958" t="s">
        <v>160</v>
      </c>
      <c r="N1866" s="677">
        <f t="shared" ca="1" si="313"/>
        <v>0</v>
      </c>
      <c r="O1866" s="677">
        <f t="shared" ca="1" si="320"/>
        <v>0</v>
      </c>
      <c r="P1866" s="677">
        <f t="shared" ca="1" si="320"/>
        <v>0</v>
      </c>
      <c r="Q1866" s="677">
        <f t="shared" ca="1" si="320"/>
        <v>0</v>
      </c>
      <c r="R1866" s="677">
        <f t="shared" ca="1" si="320"/>
        <v>0</v>
      </c>
      <c r="S1866" s="677">
        <f t="shared" ca="1" si="320"/>
        <v>0</v>
      </c>
      <c r="T1866" s="677">
        <f t="shared" ca="1" si="320"/>
        <v>0</v>
      </c>
      <c r="U1866" s="677">
        <f t="shared" ca="1" si="320"/>
        <v>0</v>
      </c>
      <c r="V1866" s="677">
        <f t="shared" ca="1" si="320"/>
        <v>0</v>
      </c>
      <c r="W1866" s="677">
        <f t="shared" ca="1" si="315"/>
        <v>0</v>
      </c>
      <c r="X1866" s="677">
        <f t="shared" ca="1" si="320"/>
        <v>0</v>
      </c>
      <c r="Y1866" s="677">
        <f t="shared" ca="1" si="320"/>
        <v>0</v>
      </c>
      <c r="Z1866" s="677">
        <f t="shared" ca="1" si="320"/>
        <v>0</v>
      </c>
      <c r="AA1866" t="str">
        <f t="shared" si="321"/>
        <v>ASR_COMP</v>
      </c>
      <c r="AB1866" s="957">
        <f t="shared" si="322"/>
        <v>44682</v>
      </c>
      <c r="AC1866" t="str">
        <f t="shared" si="323"/>
        <v>Unaudited</v>
      </c>
    </row>
    <row r="1867" spans="1:29" x14ac:dyDescent="0.25">
      <c r="A1867" t="s">
        <v>423</v>
      </c>
      <c r="B1867" t="s">
        <v>1388</v>
      </c>
      <c r="C1867" t="s">
        <v>1389</v>
      </c>
      <c r="D1867">
        <v>1900</v>
      </c>
      <c r="E1867" s="957">
        <v>1</v>
      </c>
      <c r="F1867" t="s">
        <v>441</v>
      </c>
      <c r="G1867" s="957">
        <v>91</v>
      </c>
      <c r="H1867" t="s">
        <v>387</v>
      </c>
      <c r="I1867" s="937" t="s">
        <v>491</v>
      </c>
      <c r="J1867" s="937" t="s">
        <v>447</v>
      </c>
      <c r="K1867" s="937" t="s">
        <v>451</v>
      </c>
      <c r="L1867" s="953" t="s">
        <v>118</v>
      </c>
      <c r="M1867" s="958" t="s">
        <v>116</v>
      </c>
      <c r="N1867" s="677">
        <f t="shared" ca="1" si="313"/>
        <v>-18704.515912859631</v>
      </c>
      <c r="O1867" s="677">
        <f t="shared" ca="1" si="320"/>
        <v>-5416.3844168280157</v>
      </c>
      <c r="P1867" s="677">
        <f t="shared" ca="1" si="320"/>
        <v>-979.82585440358889</v>
      </c>
      <c r="Q1867" s="677">
        <f t="shared" ca="1" si="320"/>
        <v>-3413.0444099163587</v>
      </c>
      <c r="R1867" s="677">
        <f t="shared" ca="1" si="320"/>
        <v>-2589.8631905172952</v>
      </c>
      <c r="S1867" s="677">
        <f t="shared" ca="1" si="320"/>
        <v>-886.37039490177949</v>
      </c>
      <c r="T1867" s="677">
        <f t="shared" ca="1" si="320"/>
        <v>0</v>
      </c>
      <c r="U1867" s="677">
        <f t="shared" ca="1" si="320"/>
        <v>-0.73245697813568056</v>
      </c>
      <c r="V1867" s="677">
        <f t="shared" ca="1" si="320"/>
        <v>-1274.2156972068633</v>
      </c>
      <c r="W1867" s="677">
        <f t="shared" ca="1" si="315"/>
        <v>-8.19550798544328</v>
      </c>
      <c r="X1867" s="677">
        <f t="shared" ca="1" si="320"/>
        <v>-1897.5068198689107</v>
      </c>
      <c r="Y1867" s="677">
        <f t="shared" ca="1" si="320"/>
        <v>-2238.3771642532415</v>
      </c>
      <c r="Z1867" s="677">
        <f t="shared" ca="1" si="320"/>
        <v>0</v>
      </c>
      <c r="AA1867" t="str">
        <f t="shared" si="321"/>
        <v>ASR_COMP</v>
      </c>
      <c r="AB1867" s="957">
        <f t="shared" si="322"/>
        <v>44682</v>
      </c>
      <c r="AC1867" t="str">
        <f t="shared" si="323"/>
        <v>Unaudited</v>
      </c>
    </row>
    <row r="1868" spans="1:29" x14ac:dyDescent="0.25">
      <c r="A1868" t="s">
        <v>423</v>
      </c>
      <c r="B1868" t="s">
        <v>1388</v>
      </c>
      <c r="C1868" t="s">
        <v>1389</v>
      </c>
      <c r="D1868">
        <v>1900</v>
      </c>
      <c r="E1868" s="957">
        <v>1</v>
      </c>
      <c r="F1868" t="s">
        <v>441</v>
      </c>
      <c r="G1868" s="957">
        <v>91</v>
      </c>
      <c r="H1868" t="s">
        <v>387</v>
      </c>
      <c r="I1868" s="937" t="s">
        <v>491</v>
      </c>
      <c r="J1868" s="937" t="s">
        <v>447</v>
      </c>
      <c r="K1868" s="937" t="s">
        <v>451</v>
      </c>
      <c r="L1868" s="937" t="s">
        <v>119</v>
      </c>
      <c r="M1868" s="958" t="s">
        <v>161</v>
      </c>
      <c r="N1868" s="677">
        <f t="shared" ca="1" si="313"/>
        <v>0</v>
      </c>
      <c r="O1868" s="677">
        <f t="shared" ca="1" si="320"/>
        <v>0</v>
      </c>
      <c r="P1868" s="677">
        <f t="shared" ca="1" si="320"/>
        <v>0</v>
      </c>
      <c r="Q1868" s="677">
        <f t="shared" ca="1" si="320"/>
        <v>0</v>
      </c>
      <c r="R1868" s="677">
        <f t="shared" ca="1" si="320"/>
        <v>0</v>
      </c>
      <c r="S1868" s="677">
        <f t="shared" ca="1" si="320"/>
        <v>0</v>
      </c>
      <c r="T1868" s="677">
        <f t="shared" ca="1" si="320"/>
        <v>0</v>
      </c>
      <c r="U1868" s="677">
        <f t="shared" ca="1" si="320"/>
        <v>0</v>
      </c>
      <c r="V1868" s="677">
        <f t="shared" ca="1" si="320"/>
        <v>0</v>
      </c>
      <c r="W1868" s="677">
        <f t="shared" ca="1" si="315"/>
        <v>0</v>
      </c>
      <c r="X1868" s="677">
        <f t="shared" ca="1" si="320"/>
        <v>0</v>
      </c>
      <c r="Y1868" s="677">
        <f t="shared" ca="1" si="320"/>
        <v>0</v>
      </c>
      <c r="Z1868" s="677">
        <f t="shared" ca="1" si="320"/>
        <v>0</v>
      </c>
      <c r="AA1868" t="str">
        <f t="shared" si="321"/>
        <v>ASR_COMP</v>
      </c>
      <c r="AB1868" s="957">
        <f t="shared" si="322"/>
        <v>44682</v>
      </c>
      <c r="AC1868" t="str">
        <f t="shared" si="323"/>
        <v>Unaudited</v>
      </c>
    </row>
    <row r="1869" spans="1:29" x14ac:dyDescent="0.25">
      <c r="A1869" t="s">
        <v>423</v>
      </c>
      <c r="B1869" t="s">
        <v>1388</v>
      </c>
      <c r="C1869" t="s">
        <v>1389</v>
      </c>
      <c r="D1869">
        <v>1900</v>
      </c>
      <c r="E1869" s="957">
        <v>1</v>
      </c>
      <c r="F1869" t="s">
        <v>441</v>
      </c>
      <c r="G1869" s="957">
        <v>91</v>
      </c>
      <c r="H1869" t="s">
        <v>387</v>
      </c>
      <c r="I1869" s="958" t="s">
        <v>491</v>
      </c>
      <c r="J1869" s="958" t="s">
        <v>447</v>
      </c>
      <c r="K1869" s="958" t="s">
        <v>451</v>
      </c>
      <c r="L1869" s="937" t="s">
        <v>162</v>
      </c>
      <c r="M1869" s="958" t="s">
        <v>23</v>
      </c>
      <c r="N1869" s="677">
        <f t="shared" ca="1" si="313"/>
        <v>0</v>
      </c>
      <c r="O1869" s="677">
        <f t="shared" ca="1" si="320"/>
        <v>0</v>
      </c>
      <c r="P1869" s="677">
        <f t="shared" ca="1" si="320"/>
        <v>0</v>
      </c>
      <c r="Q1869" s="677">
        <f t="shared" ca="1" si="320"/>
        <v>0</v>
      </c>
      <c r="R1869" s="677">
        <f t="shared" ca="1" si="320"/>
        <v>0</v>
      </c>
      <c r="S1869" s="677">
        <f t="shared" ca="1" si="320"/>
        <v>0</v>
      </c>
      <c r="T1869" s="677">
        <f t="shared" ca="1" si="320"/>
        <v>0</v>
      </c>
      <c r="U1869" s="677">
        <f t="shared" ca="1" si="320"/>
        <v>0</v>
      </c>
      <c r="V1869" s="677">
        <f t="shared" ca="1" si="320"/>
        <v>0</v>
      </c>
      <c r="W1869" s="677">
        <f t="shared" ca="1" si="315"/>
        <v>0</v>
      </c>
      <c r="X1869" s="677">
        <f t="shared" ca="1" si="320"/>
        <v>0</v>
      </c>
      <c r="Y1869" s="677">
        <f t="shared" ca="1" si="320"/>
        <v>0</v>
      </c>
      <c r="Z1869" s="677">
        <f t="shared" ca="1" si="320"/>
        <v>0</v>
      </c>
      <c r="AA1869" t="str">
        <f t="shared" si="321"/>
        <v>ASR_COMP</v>
      </c>
      <c r="AB1869" s="957">
        <f t="shared" si="322"/>
        <v>44682</v>
      </c>
      <c r="AC1869" t="str">
        <f t="shared" si="323"/>
        <v>Unaudited</v>
      </c>
    </row>
    <row r="1870" spans="1:29" x14ac:dyDescent="0.25">
      <c r="A1870" t="s">
        <v>423</v>
      </c>
      <c r="B1870" t="s">
        <v>1388</v>
      </c>
      <c r="C1870" t="s">
        <v>1389</v>
      </c>
      <c r="D1870">
        <v>1900</v>
      </c>
      <c r="E1870" s="957">
        <v>1</v>
      </c>
      <c r="F1870" t="s">
        <v>441</v>
      </c>
      <c r="G1870" s="957">
        <v>91</v>
      </c>
      <c r="H1870" t="s">
        <v>387</v>
      </c>
      <c r="I1870" s="937" t="s">
        <v>491</v>
      </c>
      <c r="J1870" s="937" t="s">
        <v>447</v>
      </c>
      <c r="K1870" s="937" t="s">
        <v>451</v>
      </c>
      <c r="L1870" s="937" t="s">
        <v>445</v>
      </c>
      <c r="M1870" s="958" t="s">
        <v>459</v>
      </c>
      <c r="N1870" s="677">
        <f t="shared" ca="1" si="313"/>
        <v>0</v>
      </c>
      <c r="O1870" s="677">
        <f t="shared" ca="1" si="320"/>
        <v>0</v>
      </c>
      <c r="P1870" s="677">
        <f t="shared" ca="1" si="320"/>
        <v>0</v>
      </c>
      <c r="Q1870" s="677">
        <f t="shared" ca="1" si="320"/>
        <v>0</v>
      </c>
      <c r="R1870" s="677">
        <f t="shared" ca="1" si="320"/>
        <v>0</v>
      </c>
      <c r="S1870" s="677">
        <f t="shared" ca="1" si="320"/>
        <v>0</v>
      </c>
      <c r="T1870" s="677">
        <f t="shared" ca="1" si="320"/>
        <v>0</v>
      </c>
      <c r="U1870" s="677">
        <f t="shared" ca="1" si="320"/>
        <v>0</v>
      </c>
      <c r="V1870" s="677">
        <f t="shared" ca="1" si="320"/>
        <v>0</v>
      </c>
      <c r="W1870" s="677">
        <f t="shared" ca="1" si="315"/>
        <v>0</v>
      </c>
      <c r="X1870" s="677">
        <f t="shared" ca="1" si="320"/>
        <v>0</v>
      </c>
      <c r="Y1870" s="677">
        <f t="shared" ca="1" si="320"/>
        <v>0</v>
      </c>
      <c r="Z1870" s="677">
        <f t="shared" ca="1" si="320"/>
        <v>0</v>
      </c>
      <c r="AA1870" t="str">
        <f t="shared" si="321"/>
        <v>ASR_COMP</v>
      </c>
      <c r="AB1870" s="957">
        <f t="shared" si="322"/>
        <v>44682</v>
      </c>
      <c r="AC1870" t="str">
        <f t="shared" si="323"/>
        <v>Unaudited</v>
      </c>
    </row>
    <row r="1871" spans="1:29" ht="30" x14ac:dyDescent="0.25">
      <c r="A1871" t="s">
        <v>423</v>
      </c>
      <c r="B1871" t="s">
        <v>1388</v>
      </c>
      <c r="C1871" t="s">
        <v>1389</v>
      </c>
      <c r="D1871">
        <v>1900</v>
      </c>
      <c r="E1871" s="957">
        <v>1</v>
      </c>
      <c r="F1871" t="s">
        <v>441</v>
      </c>
      <c r="G1871" s="957">
        <v>91</v>
      </c>
      <c r="H1871" t="s">
        <v>387</v>
      </c>
      <c r="I1871" s="937" t="s">
        <v>491</v>
      </c>
      <c r="J1871" s="937" t="s">
        <v>447</v>
      </c>
      <c r="K1871" s="937" t="s">
        <v>452</v>
      </c>
      <c r="L1871" s="937">
        <v>9.1</v>
      </c>
      <c r="M1871" s="958" t="s">
        <v>188</v>
      </c>
      <c r="N1871" s="677">
        <f t="shared" ca="1" si="313"/>
        <v>266800.02967420104</v>
      </c>
      <c r="O1871" s="677">
        <f t="shared" ca="1" si="320"/>
        <v>48577.741666877191</v>
      </c>
      <c r="P1871" s="677">
        <f t="shared" ca="1" si="320"/>
        <v>20279.690838212984</v>
      </c>
      <c r="Q1871" s="677">
        <f t="shared" ca="1" si="320"/>
        <v>16901.600157883422</v>
      </c>
      <c r="R1871" s="677">
        <f t="shared" ca="1" si="320"/>
        <v>28739.931271317713</v>
      </c>
      <c r="S1871" s="677">
        <f t="shared" ca="1" si="320"/>
        <v>31989.903271899304</v>
      </c>
      <c r="T1871" s="677">
        <f t="shared" ca="1" si="320"/>
        <v>546.19595695449323</v>
      </c>
      <c r="U1871" s="677">
        <f t="shared" ca="1" si="320"/>
        <v>71.204713736493247</v>
      </c>
      <c r="V1871" s="677">
        <f t="shared" ca="1" si="320"/>
        <v>249.19242262518421</v>
      </c>
      <c r="W1871" s="677">
        <f t="shared" ca="1" si="315"/>
        <v>119444.56937469429</v>
      </c>
      <c r="X1871" s="677">
        <f t="shared" ca="1" si="320"/>
        <v>0</v>
      </c>
      <c r="Y1871" s="677">
        <f t="shared" ca="1" si="320"/>
        <v>0</v>
      </c>
      <c r="Z1871" s="677">
        <f t="shared" ca="1" si="320"/>
        <v>0</v>
      </c>
      <c r="AA1871" t="str">
        <f t="shared" si="321"/>
        <v>ASR_COMP</v>
      </c>
      <c r="AB1871" s="957">
        <f t="shared" si="322"/>
        <v>44682</v>
      </c>
      <c r="AC1871" t="str">
        <f t="shared" si="323"/>
        <v>Unaudited</v>
      </c>
    </row>
    <row r="1872" spans="1:29" x14ac:dyDescent="0.25">
      <c r="A1872" t="s">
        <v>423</v>
      </c>
      <c r="B1872" t="s">
        <v>1388</v>
      </c>
      <c r="C1872" t="s">
        <v>1389</v>
      </c>
      <c r="D1872">
        <v>1900</v>
      </c>
      <c r="E1872" s="957">
        <v>1</v>
      </c>
      <c r="F1872" t="s">
        <v>441</v>
      </c>
      <c r="G1872" s="957">
        <v>91</v>
      </c>
      <c r="H1872" t="s">
        <v>387</v>
      </c>
      <c r="I1872" s="937" t="s">
        <v>491</v>
      </c>
      <c r="J1872" s="937" t="s">
        <v>447</v>
      </c>
      <c r="K1872" s="937" t="s">
        <v>452</v>
      </c>
      <c r="L1872" s="937" t="s">
        <v>109</v>
      </c>
      <c r="M1872" s="958" t="s">
        <v>189</v>
      </c>
      <c r="N1872" s="677">
        <f t="shared" ca="1" si="313"/>
        <v>103017.74709382099</v>
      </c>
      <c r="O1872" s="677">
        <f t="shared" ca="1" si="320"/>
        <v>24044.503325630714</v>
      </c>
      <c r="P1872" s="677">
        <f t="shared" ca="1" si="320"/>
        <v>339.295193255176</v>
      </c>
      <c r="Q1872" s="677">
        <f t="shared" ca="1" si="320"/>
        <v>38030.021005593597</v>
      </c>
      <c r="R1872" s="677">
        <f t="shared" ca="1" si="320"/>
        <v>3073.782391982676</v>
      </c>
      <c r="S1872" s="677">
        <f t="shared" ca="1" si="320"/>
        <v>35255.875932669107</v>
      </c>
      <c r="T1872" s="677">
        <f t="shared" ca="1" si="320"/>
        <v>121.72267846786586</v>
      </c>
      <c r="U1872" s="677">
        <f t="shared" ca="1" si="320"/>
        <v>1.3827535072641397</v>
      </c>
      <c r="V1872" s="677">
        <f t="shared" ca="1" si="320"/>
        <v>2001.333858772889</v>
      </c>
      <c r="W1872" s="677">
        <f t="shared" ca="1" si="315"/>
        <v>149.82995394168927</v>
      </c>
      <c r="X1872" s="677">
        <f t="shared" ca="1" si="320"/>
        <v>0</v>
      </c>
      <c r="Y1872" s="677">
        <f t="shared" ca="1" si="320"/>
        <v>0</v>
      </c>
      <c r="Z1872" s="677">
        <f t="shared" ca="1" si="320"/>
        <v>0</v>
      </c>
      <c r="AA1872" t="str">
        <f t="shared" si="321"/>
        <v>ASR_COMP</v>
      </c>
      <c r="AB1872" s="957">
        <f t="shared" si="322"/>
        <v>44682</v>
      </c>
      <c r="AC1872" t="str">
        <f t="shared" si="323"/>
        <v>Unaudited</v>
      </c>
    </row>
    <row r="1873" spans="1:29" x14ac:dyDescent="0.25">
      <c r="A1873" t="s">
        <v>423</v>
      </c>
      <c r="B1873" t="s">
        <v>1388</v>
      </c>
      <c r="C1873" t="s">
        <v>1389</v>
      </c>
      <c r="D1873">
        <v>1900</v>
      </c>
      <c r="E1873" s="957">
        <v>1</v>
      </c>
      <c r="F1873" t="s">
        <v>441</v>
      </c>
      <c r="G1873" s="957">
        <v>91</v>
      </c>
      <c r="H1873" t="s">
        <v>387</v>
      </c>
      <c r="I1873" s="958" t="s">
        <v>491</v>
      </c>
      <c r="J1873" s="958" t="s">
        <v>447</v>
      </c>
      <c r="K1873" s="958" t="s">
        <v>452</v>
      </c>
      <c r="L1873" s="937" t="s">
        <v>1324</v>
      </c>
      <c r="M1873" s="958" t="s">
        <v>1325</v>
      </c>
      <c r="N1873" s="677">
        <f t="shared" ca="1" si="313"/>
        <v>477071.15303756681</v>
      </c>
      <c r="O1873" s="677">
        <f t="shared" ca="1" si="320"/>
        <v>3501.9183928170451</v>
      </c>
      <c r="P1873" s="677">
        <f t="shared" ca="1" si="320"/>
        <v>358.76928608067402</v>
      </c>
      <c r="Q1873" s="677">
        <f t="shared" ca="1" si="320"/>
        <v>263600.59158411802</v>
      </c>
      <c r="R1873" s="677">
        <f t="shared" ca="1" si="320"/>
        <v>36512.018637013607</v>
      </c>
      <c r="S1873" s="677">
        <f t="shared" ca="1" si="320"/>
        <v>172750.53316316401</v>
      </c>
      <c r="T1873" s="677">
        <f t="shared" ca="1" si="320"/>
        <v>128.70903956750195</v>
      </c>
      <c r="U1873" s="677">
        <f t="shared" ca="1" si="320"/>
        <v>1.4621176441294474</v>
      </c>
      <c r="V1873" s="677">
        <f t="shared" ca="1" si="320"/>
        <v>58.721264731475685</v>
      </c>
      <c r="W1873" s="677">
        <f t="shared" ca="1" si="315"/>
        <v>158.42955243027188</v>
      </c>
      <c r="X1873" s="677">
        <f t="shared" ca="1" si="320"/>
        <v>0</v>
      </c>
      <c r="Y1873" s="677">
        <f t="shared" ca="1" si="320"/>
        <v>0</v>
      </c>
      <c r="Z1873" s="677">
        <f t="shared" ca="1" si="320"/>
        <v>0</v>
      </c>
      <c r="AA1873" t="str">
        <f t="shared" si="321"/>
        <v>ASR_COMP</v>
      </c>
      <c r="AB1873" s="957">
        <f t="shared" si="322"/>
        <v>44682</v>
      </c>
      <c r="AC1873" t="str">
        <f t="shared" si="323"/>
        <v>Unaudited</v>
      </c>
    </row>
    <row r="1874" spans="1:29" x14ac:dyDescent="0.25">
      <c r="A1874" t="s">
        <v>423</v>
      </c>
      <c r="B1874" t="s">
        <v>1388</v>
      </c>
      <c r="C1874" t="s">
        <v>1389</v>
      </c>
      <c r="D1874">
        <v>1900</v>
      </c>
      <c r="E1874" s="957">
        <v>1</v>
      </c>
      <c r="F1874" t="s">
        <v>441</v>
      </c>
      <c r="G1874" s="957">
        <v>91</v>
      </c>
      <c r="H1874" t="s">
        <v>387</v>
      </c>
      <c r="I1874" s="958" t="s">
        <v>491</v>
      </c>
      <c r="J1874" s="958" t="s">
        <v>447</v>
      </c>
      <c r="K1874" s="958" t="s">
        <v>452</v>
      </c>
      <c r="L1874" s="937" t="s">
        <v>110</v>
      </c>
      <c r="M1874" s="958" t="s">
        <v>190</v>
      </c>
      <c r="N1874" s="677">
        <f t="shared" ca="1" si="313"/>
        <v>257350.54882498266</v>
      </c>
      <c r="O1874" s="677">
        <f t="shared" ca="1" si="320"/>
        <v>92684.350243919049</v>
      </c>
      <c r="P1874" s="677">
        <f t="shared" ca="1" si="320"/>
        <v>6048.4495720589493</v>
      </c>
      <c r="Q1874" s="677">
        <f t="shared" ca="1" si="320"/>
        <v>96614.819062864044</v>
      </c>
      <c r="R1874" s="677">
        <f t="shared" ca="1" si="320"/>
        <v>36801.120149560302</v>
      </c>
      <c r="S1874" s="677">
        <f t="shared" ca="1" si="320"/>
        <v>4648.012181535345</v>
      </c>
      <c r="T1874" s="677">
        <f t="shared" ca="1" si="320"/>
        <v>4856.9158188399906</v>
      </c>
      <c r="U1874" s="677">
        <f t="shared" ca="1" si="320"/>
        <v>84.90912835634586</v>
      </c>
      <c r="V1874" s="677">
        <f t="shared" ca="1" si="320"/>
        <v>685.0378739304615</v>
      </c>
      <c r="W1874" s="677">
        <f t="shared" ca="1" si="315"/>
        <v>14926.934793918173</v>
      </c>
      <c r="X1874" s="677">
        <f t="shared" ca="1" si="320"/>
        <v>0</v>
      </c>
      <c r="Y1874" s="677">
        <f t="shared" ca="1" si="320"/>
        <v>0</v>
      </c>
      <c r="Z1874" s="677">
        <f t="shared" ca="1" si="320"/>
        <v>0</v>
      </c>
      <c r="AA1874" t="str">
        <f t="shared" si="321"/>
        <v>ASR_COMP</v>
      </c>
      <c r="AB1874" s="957">
        <f t="shared" si="322"/>
        <v>44682</v>
      </c>
      <c r="AC1874" t="str">
        <f t="shared" si="323"/>
        <v>Unaudited</v>
      </c>
    </row>
    <row r="1875" spans="1:29" x14ac:dyDescent="0.25">
      <c r="A1875" t="s">
        <v>423</v>
      </c>
      <c r="B1875" t="s">
        <v>1388</v>
      </c>
      <c r="C1875" t="s">
        <v>1389</v>
      </c>
      <c r="D1875">
        <v>1900</v>
      </c>
      <c r="E1875" s="957">
        <v>1</v>
      </c>
      <c r="F1875" t="s">
        <v>441</v>
      </c>
      <c r="G1875" s="957">
        <v>91</v>
      </c>
      <c r="H1875" t="s">
        <v>387</v>
      </c>
      <c r="I1875" s="958" t="s">
        <v>491</v>
      </c>
      <c r="J1875" s="958" t="s">
        <v>447</v>
      </c>
      <c r="K1875" s="958" t="s">
        <v>452</v>
      </c>
      <c r="L1875" s="937" t="s">
        <v>111</v>
      </c>
      <c r="M1875" s="958" t="s">
        <v>163</v>
      </c>
      <c r="N1875" s="677">
        <f t="shared" ca="1" si="313"/>
        <v>1545299.7597185632</v>
      </c>
      <c r="O1875" s="677">
        <f t="shared" ca="1" si="320"/>
        <v>719816.98446287401</v>
      </c>
      <c r="P1875" s="677">
        <f t="shared" ca="1" si="320"/>
        <v>64201.375059135957</v>
      </c>
      <c r="Q1875" s="677">
        <f t="shared" ca="1" si="320"/>
        <v>205149.96818140804</v>
      </c>
      <c r="R1875" s="677">
        <f t="shared" ca="1" si="320"/>
        <v>116808.98028633163</v>
      </c>
      <c r="S1875" s="677">
        <f t="shared" ca="1" si="320"/>
        <v>47272.367181771362</v>
      </c>
      <c r="T1875" s="677">
        <f t="shared" ca="1" si="320"/>
        <v>11526.726288733546</v>
      </c>
      <c r="U1875" s="677">
        <f t="shared" ca="1" si="320"/>
        <v>7747.4722592664712</v>
      </c>
      <c r="V1875" s="677">
        <f t="shared" ca="1" si="320"/>
        <v>14599.822968091648</v>
      </c>
      <c r="W1875" s="677">
        <f t="shared" ca="1" si="315"/>
        <v>5541.6171614898822</v>
      </c>
      <c r="X1875" s="677">
        <f t="shared" ca="1" si="320"/>
        <v>149326.33624674627</v>
      </c>
      <c r="Y1875" s="677">
        <f t="shared" ca="1" si="320"/>
        <v>203308.10962271437</v>
      </c>
      <c r="Z1875" s="677">
        <f t="shared" ca="1" si="320"/>
        <v>0</v>
      </c>
      <c r="AA1875" t="str">
        <f t="shared" si="321"/>
        <v>ASR_COMP</v>
      </c>
      <c r="AB1875" s="957">
        <f t="shared" si="322"/>
        <v>44682</v>
      </c>
      <c r="AC1875" t="str">
        <f t="shared" si="323"/>
        <v>Unaudited</v>
      </c>
    </row>
    <row r="1876" spans="1:29" x14ac:dyDescent="0.25">
      <c r="A1876" t="s">
        <v>423</v>
      </c>
      <c r="B1876" t="s">
        <v>1388</v>
      </c>
      <c r="C1876" t="s">
        <v>1389</v>
      </c>
      <c r="D1876">
        <v>1900</v>
      </c>
      <c r="E1876" s="957">
        <v>1</v>
      </c>
      <c r="F1876" t="s">
        <v>441</v>
      </c>
      <c r="G1876" s="957">
        <v>91</v>
      </c>
      <c r="H1876" t="s">
        <v>387</v>
      </c>
      <c r="I1876" s="958" t="s">
        <v>491</v>
      </c>
      <c r="J1876" s="958" t="s">
        <v>447</v>
      </c>
      <c r="K1876" s="958" t="s">
        <v>452</v>
      </c>
      <c r="L1876" s="937" t="s">
        <v>112</v>
      </c>
      <c r="M1876" s="958" t="s">
        <v>137</v>
      </c>
      <c r="N1876" s="677">
        <f t="shared" ca="1" si="313"/>
        <v>0</v>
      </c>
      <c r="O1876" s="677">
        <f t="shared" ca="1" si="320"/>
        <v>0</v>
      </c>
      <c r="P1876" s="677">
        <f t="shared" ca="1" si="320"/>
        <v>0</v>
      </c>
      <c r="Q1876" s="677">
        <f t="shared" ca="1" si="320"/>
        <v>0</v>
      </c>
      <c r="R1876" s="677">
        <f t="shared" ca="1" si="320"/>
        <v>0</v>
      </c>
      <c r="S1876" s="677">
        <f t="shared" ca="1" si="320"/>
        <v>0</v>
      </c>
      <c r="T1876" s="677">
        <f t="shared" ca="1" si="320"/>
        <v>0</v>
      </c>
      <c r="U1876" s="677">
        <f t="shared" ca="1" si="320"/>
        <v>0</v>
      </c>
      <c r="V1876" s="677">
        <f t="shared" ca="1" si="320"/>
        <v>0</v>
      </c>
      <c r="W1876" s="677">
        <f t="shared" ca="1" si="315"/>
        <v>0</v>
      </c>
      <c r="X1876" s="677">
        <f t="shared" ca="1" si="320"/>
        <v>0</v>
      </c>
      <c r="Y1876" s="677">
        <f t="shared" ca="1" si="320"/>
        <v>0</v>
      </c>
      <c r="Z1876" s="677">
        <f t="shared" ca="1" si="320"/>
        <v>0</v>
      </c>
      <c r="AA1876" t="str">
        <f t="shared" si="321"/>
        <v>ASR_COMP</v>
      </c>
      <c r="AB1876" s="957">
        <f t="shared" si="322"/>
        <v>44682</v>
      </c>
      <c r="AC1876" t="str">
        <f t="shared" si="323"/>
        <v>Unaudited</v>
      </c>
    </row>
    <row r="1877" spans="1:29" x14ac:dyDescent="0.25">
      <c r="A1877" t="s">
        <v>423</v>
      </c>
      <c r="B1877" t="s">
        <v>1388</v>
      </c>
      <c r="C1877" t="s">
        <v>1389</v>
      </c>
      <c r="D1877">
        <v>1900</v>
      </c>
      <c r="E1877" s="957">
        <v>1</v>
      </c>
      <c r="F1877" t="s">
        <v>441</v>
      </c>
      <c r="G1877" s="957">
        <v>91</v>
      </c>
      <c r="H1877" t="s">
        <v>387</v>
      </c>
      <c r="I1877" s="958" t="s">
        <v>491</v>
      </c>
      <c r="J1877" s="958" t="s">
        <v>447</v>
      </c>
      <c r="K1877" s="958" t="s">
        <v>452</v>
      </c>
      <c r="L1877" s="953" t="s">
        <v>113</v>
      </c>
      <c r="M1877" s="958" t="s">
        <v>165</v>
      </c>
      <c r="N1877" s="677">
        <f t="shared" ca="1" si="313"/>
        <v>-21500.782602185573</v>
      </c>
      <c r="O1877" s="677">
        <f t="shared" ca="1" si="320"/>
        <v>-6669.0221373015602</v>
      </c>
      <c r="P1877" s="677">
        <f t="shared" ca="1" si="320"/>
        <v>-696.35775126111298</v>
      </c>
      <c r="Q1877" s="677">
        <f t="shared" ca="1" si="320"/>
        <v>-5613.9886400880359</v>
      </c>
      <c r="R1877" s="677">
        <f t="shared" ca="1" si="320"/>
        <v>-1780.2393545641926</v>
      </c>
      <c r="S1877" s="677">
        <f t="shared" ca="1" si="320"/>
        <v>-1045.6638895018059</v>
      </c>
      <c r="T1877" s="677">
        <f t="shared" ca="1" si="320"/>
        <v>-306.41237361505904</v>
      </c>
      <c r="U1877" s="677">
        <f t="shared" ca="1" si="320"/>
        <v>-11.680710507737828</v>
      </c>
      <c r="V1877" s="677">
        <f t="shared" ca="1" si="320"/>
        <v>-127.21708580414423</v>
      </c>
      <c r="W1877" s="677">
        <f t="shared" ca="1" si="315"/>
        <v>-2769.6467133956799</v>
      </c>
      <c r="X1877" s="677">
        <f t="shared" ca="1" si="320"/>
        <v>-1081.9459068497226</v>
      </c>
      <c r="Y1877" s="677">
        <f t="shared" ca="1" si="320"/>
        <v>-1398.608039296515</v>
      </c>
      <c r="Z1877" s="677">
        <f t="shared" ca="1" si="320"/>
        <v>0</v>
      </c>
      <c r="AA1877" t="str">
        <f t="shared" si="321"/>
        <v>ASR_COMP</v>
      </c>
      <c r="AB1877" s="957">
        <f t="shared" si="322"/>
        <v>44682</v>
      </c>
      <c r="AC1877" t="str">
        <f t="shared" si="323"/>
        <v>Unaudited</v>
      </c>
    </row>
    <row r="1878" spans="1:29" x14ac:dyDescent="0.25">
      <c r="A1878" t="s">
        <v>423</v>
      </c>
      <c r="B1878" t="s">
        <v>1388</v>
      </c>
      <c r="C1878" t="s">
        <v>1389</v>
      </c>
      <c r="D1878">
        <v>1900</v>
      </c>
      <c r="E1878" s="957">
        <v>1</v>
      </c>
      <c r="F1878" t="s">
        <v>441</v>
      </c>
      <c r="G1878" s="957">
        <v>91</v>
      </c>
      <c r="H1878" t="s">
        <v>387</v>
      </c>
      <c r="I1878" s="958" t="s">
        <v>491</v>
      </c>
      <c r="J1878" s="958" t="s">
        <v>447</v>
      </c>
      <c r="K1878" s="958" t="s">
        <v>452</v>
      </c>
      <c r="L1878" s="937" t="s">
        <v>114</v>
      </c>
      <c r="M1878" s="958" t="s">
        <v>466</v>
      </c>
      <c r="N1878" s="677">
        <f t="shared" ca="1" si="313"/>
        <v>0</v>
      </c>
      <c r="O1878" s="677">
        <f t="shared" ca="1" si="320"/>
        <v>0</v>
      </c>
      <c r="P1878" s="677">
        <f t="shared" ca="1" si="320"/>
        <v>0</v>
      </c>
      <c r="Q1878" s="677">
        <f t="shared" ca="1" si="320"/>
        <v>0</v>
      </c>
      <c r="R1878" s="677">
        <f t="shared" ca="1" si="320"/>
        <v>0</v>
      </c>
      <c r="S1878" s="677">
        <f t="shared" ca="1" si="320"/>
        <v>0</v>
      </c>
      <c r="T1878" s="677">
        <f t="shared" ca="1" si="320"/>
        <v>0</v>
      </c>
      <c r="U1878" s="677">
        <f t="shared" ca="1" si="320"/>
        <v>0</v>
      </c>
      <c r="V1878" s="677">
        <f t="shared" ca="1" si="320"/>
        <v>0</v>
      </c>
      <c r="W1878" s="677">
        <f t="shared" ca="1" si="315"/>
        <v>0</v>
      </c>
      <c r="X1878" s="677">
        <f t="shared" ca="1" si="320"/>
        <v>0</v>
      </c>
      <c r="Y1878" s="677">
        <f t="shared" ca="1" si="320"/>
        <v>0</v>
      </c>
      <c r="Z1878" s="677">
        <f t="shared" ca="1" si="320"/>
        <v>0</v>
      </c>
      <c r="AA1878" t="str">
        <f t="shared" si="321"/>
        <v>ASR_COMP</v>
      </c>
      <c r="AB1878" s="957">
        <f t="shared" si="322"/>
        <v>44682</v>
      </c>
      <c r="AC1878" t="str">
        <f t="shared" si="323"/>
        <v>Unaudited</v>
      </c>
    </row>
    <row r="1879" spans="1:29" x14ac:dyDescent="0.25">
      <c r="A1879" t="s">
        <v>423</v>
      </c>
      <c r="B1879" t="s">
        <v>1388</v>
      </c>
      <c r="C1879" t="s">
        <v>1389</v>
      </c>
      <c r="D1879">
        <v>1900</v>
      </c>
      <c r="E1879" s="957">
        <v>1</v>
      </c>
      <c r="F1879" t="s">
        <v>441</v>
      </c>
      <c r="G1879" s="957">
        <v>91</v>
      </c>
      <c r="H1879" t="s">
        <v>387</v>
      </c>
      <c r="I1879" s="937" t="s">
        <v>491</v>
      </c>
      <c r="J1879" s="937" t="s">
        <v>447</v>
      </c>
      <c r="K1879" s="937" t="s">
        <v>6</v>
      </c>
      <c r="L1879" s="937" t="s">
        <v>120</v>
      </c>
      <c r="M1879" s="958" t="s">
        <v>191</v>
      </c>
      <c r="N1879" s="677">
        <f t="shared" ca="1" si="313"/>
        <v>260474.30656671763</v>
      </c>
      <c r="O1879" s="677">
        <f t="shared" ca="1" si="320"/>
        <v>98820.344902426979</v>
      </c>
      <c r="P1879" s="677">
        <f t="shared" ca="1" si="320"/>
        <v>15651.570700916665</v>
      </c>
      <c r="Q1879" s="677">
        <f t="shared" ca="1" si="320"/>
        <v>26975.297668624757</v>
      </c>
      <c r="R1879" s="677">
        <f t="shared" ca="1" si="320"/>
        <v>17322.593118185829</v>
      </c>
      <c r="S1879" s="677">
        <f t="shared" ca="1" si="320"/>
        <v>20973.226138425111</v>
      </c>
      <c r="T1879" s="677">
        <f t="shared" ca="1" si="320"/>
        <v>0</v>
      </c>
      <c r="U1879" s="677">
        <f t="shared" ca="1" si="320"/>
        <v>120.30638530457337</v>
      </c>
      <c r="V1879" s="677">
        <f t="shared" ca="1" si="320"/>
        <v>3712.5125888313673</v>
      </c>
      <c r="W1879" s="677">
        <f t="shared" ca="1" si="315"/>
        <v>679.25896960322302</v>
      </c>
      <c r="X1879" s="677">
        <f t="shared" ca="1" si="320"/>
        <v>61122.02943131316</v>
      </c>
      <c r="Y1879" s="677">
        <f t="shared" ca="1" si="320"/>
        <v>15097.166663085958</v>
      </c>
      <c r="Z1879" s="677">
        <f t="shared" ca="1" si="320"/>
        <v>0</v>
      </c>
      <c r="AA1879" t="str">
        <f t="shared" si="321"/>
        <v>ASR_COMP</v>
      </c>
      <c r="AB1879" s="957">
        <f t="shared" si="322"/>
        <v>44682</v>
      </c>
      <c r="AC1879" t="str">
        <f t="shared" si="323"/>
        <v>Unaudited</v>
      </c>
    </row>
    <row r="1880" spans="1:29" x14ac:dyDescent="0.25">
      <c r="A1880" t="s">
        <v>423</v>
      </c>
      <c r="B1880" t="s">
        <v>1388</v>
      </c>
      <c r="C1880" t="s">
        <v>1389</v>
      </c>
      <c r="D1880">
        <v>1900</v>
      </c>
      <c r="E1880" s="957">
        <v>1</v>
      </c>
      <c r="F1880" t="s">
        <v>441</v>
      </c>
      <c r="G1880" s="957">
        <v>91</v>
      </c>
      <c r="H1880" t="s">
        <v>387</v>
      </c>
      <c r="I1880" s="958" t="s">
        <v>491</v>
      </c>
      <c r="J1880" s="958" t="s">
        <v>447</v>
      </c>
      <c r="K1880" s="958" t="s">
        <v>6</v>
      </c>
      <c r="L1880" s="937" t="s">
        <v>45</v>
      </c>
      <c r="M1880" s="958" t="s">
        <v>166</v>
      </c>
      <c r="N1880" s="677">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232045.9123</v>
      </c>
      <c r="O1880" s="677">
        <f t="shared" ca="1" si="320"/>
        <v>185329.39763249102</v>
      </c>
      <c r="P1880" s="677">
        <f t="shared" ca="1" si="320"/>
        <v>6356.2230894129189</v>
      </c>
      <c r="Q1880" s="677">
        <f t="shared" ca="1" si="320"/>
        <v>10073.038673658013</v>
      </c>
      <c r="R1880" s="677">
        <f t="shared" ca="1" si="320"/>
        <v>2846.5722577707816</v>
      </c>
      <c r="S1880" s="677">
        <f t="shared" ca="1" si="320"/>
        <v>4623.0488764095453</v>
      </c>
      <c r="T1880" s="677">
        <f t="shared" ca="1" si="320"/>
        <v>3624.9481690936491</v>
      </c>
      <c r="U1880" s="677">
        <f t="shared" ca="1" si="320"/>
        <v>102.55571568899391</v>
      </c>
      <c r="V1880" s="677">
        <f t="shared" ca="1" si="320"/>
        <v>263.71469748598435</v>
      </c>
      <c r="W1880" s="677">
        <f t="shared" ca="1" si="315"/>
        <v>14.65081652699913</v>
      </c>
      <c r="X1880" s="677">
        <f t="shared" ca="1" si="320"/>
        <v>17017.8512811562</v>
      </c>
      <c r="Y1880" s="677">
        <f t="shared" ca="1" si="320"/>
        <v>1793.9110903058936</v>
      </c>
      <c r="Z1880" s="677">
        <f t="shared" ca="1" si="320"/>
        <v>0</v>
      </c>
      <c r="AA1880" t="str">
        <f t="shared" si="321"/>
        <v>ASR_COMP</v>
      </c>
      <c r="AB1880" s="957">
        <f t="shared" si="322"/>
        <v>44682</v>
      </c>
      <c r="AC1880" t="str">
        <f t="shared" si="323"/>
        <v>Unaudited</v>
      </c>
    </row>
    <row r="1881" spans="1:29" x14ac:dyDescent="0.25">
      <c r="A1881" t="s">
        <v>423</v>
      </c>
      <c r="B1881" t="s">
        <v>1388</v>
      </c>
      <c r="C1881" t="s">
        <v>1389</v>
      </c>
      <c r="D1881">
        <v>1900</v>
      </c>
      <c r="E1881" s="957">
        <v>1</v>
      </c>
      <c r="F1881" t="s">
        <v>441</v>
      </c>
      <c r="G1881" s="957">
        <v>91</v>
      </c>
      <c r="H1881" t="s">
        <v>387</v>
      </c>
      <c r="I1881" s="937" t="s">
        <v>491</v>
      </c>
      <c r="J1881" s="937" t="s">
        <v>447</v>
      </c>
      <c r="K1881" s="937" t="s">
        <v>6</v>
      </c>
      <c r="L1881" s="937" t="s">
        <v>46</v>
      </c>
      <c r="M1881" s="937" t="s">
        <v>167</v>
      </c>
      <c r="N1881" s="677">
        <f t="shared" ca="1" si="324"/>
        <v>-314.14354690454036</v>
      </c>
      <c r="O1881" s="677">
        <f t="shared" ca="1" si="320"/>
        <v>-102.06528850677415</v>
      </c>
      <c r="P1881" s="677">
        <f t="shared" ca="1" si="320"/>
        <v>-30.47212096715284</v>
      </c>
      <c r="Q1881" s="677">
        <f t="shared" ca="1" si="320"/>
        <v>-55.883730514483496</v>
      </c>
      <c r="R1881" s="677">
        <f t="shared" ca="1" si="320"/>
        <v>-50.719762094453614</v>
      </c>
      <c r="S1881" s="677">
        <f t="shared" ca="1" si="320"/>
        <v>-3.0350537575858918</v>
      </c>
      <c r="T1881" s="677">
        <f t="shared" ca="1" si="320"/>
        <v>0</v>
      </c>
      <c r="U1881" s="677">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-5.4998813954981796E-2</v>
      </c>
      <c r="V1881" s="677">
        <f t="shared" ca="1" si="325"/>
        <v>-3.551114145537412</v>
      </c>
      <c r="W1881" s="677">
        <f t="shared" ca="1" si="315"/>
        <v>0</v>
      </c>
      <c r="X1881" s="677">
        <f t="shared" ca="1" si="325"/>
        <v>-28.295409454886123</v>
      </c>
      <c r="Y1881" s="677">
        <f t="shared" ca="1" si="325"/>
        <v>-40.066068649711859</v>
      </c>
      <c r="Z1881" s="677">
        <f t="shared" ca="1" si="325"/>
        <v>0</v>
      </c>
      <c r="AA1881" t="str">
        <f t="shared" si="321"/>
        <v>ASR_COMP</v>
      </c>
      <c r="AB1881" s="957">
        <f t="shared" si="322"/>
        <v>44682</v>
      </c>
      <c r="AC1881" t="str">
        <f t="shared" si="323"/>
        <v>Unaudited</v>
      </c>
    </row>
    <row r="1882" spans="1:29" x14ac:dyDescent="0.25">
      <c r="A1882" t="s">
        <v>423</v>
      </c>
      <c r="B1882" t="s">
        <v>1388</v>
      </c>
      <c r="C1882" t="s">
        <v>1389</v>
      </c>
      <c r="D1882">
        <v>1900</v>
      </c>
      <c r="E1882" s="957">
        <v>1</v>
      </c>
      <c r="F1882" t="s">
        <v>441</v>
      </c>
      <c r="G1882" s="957">
        <v>91</v>
      </c>
      <c r="H1882" t="s">
        <v>387</v>
      </c>
      <c r="I1882" s="937" t="s">
        <v>491</v>
      </c>
      <c r="J1882" s="937" t="s">
        <v>447</v>
      </c>
      <c r="K1882" s="937" t="s">
        <v>6</v>
      </c>
      <c r="L1882" s="937" t="s">
        <v>168</v>
      </c>
      <c r="M1882" s="958" t="s">
        <v>464</v>
      </c>
      <c r="N1882" s="677">
        <f t="shared" ca="1" si="324"/>
        <v>-71443.824064081287</v>
      </c>
      <c r="O1882" s="677">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-39845.870127362119</v>
      </c>
      <c r="P1882" s="677">
        <f t="shared" ca="1" si="326"/>
        <v>-3621.9137685082242</v>
      </c>
      <c r="Q1882" s="677">
        <f t="shared" ca="1" si="326"/>
        <v>-5224.4077849552814</v>
      </c>
      <c r="R1882" s="677">
        <f t="shared" ca="1" si="326"/>
        <v>-2250.6513993070348</v>
      </c>
      <c r="S1882" s="677">
        <f t="shared" ca="1" si="326"/>
        <v>-5969.1240415744878</v>
      </c>
      <c r="T1882" s="677">
        <f t="shared" ca="1" si="326"/>
        <v>0</v>
      </c>
      <c r="U1882" s="677">
        <f t="shared" ca="1" si="326"/>
        <v>-120.58082830560086</v>
      </c>
      <c r="V1882" s="677">
        <f t="shared" ca="1" si="326"/>
        <v>-484.84830899330035</v>
      </c>
      <c r="W1882" s="677">
        <f t="shared" ca="1" si="315"/>
        <v>-209.78696872528127</v>
      </c>
      <c r="X1882" s="677">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-11501.257665352003</v>
      </c>
      <c r="Y1882" s="677">
        <f t="shared" ca="1" si="327"/>
        <v>-2215.3831709979618</v>
      </c>
      <c r="Z1882" s="677">
        <f t="shared" ca="1" si="327"/>
        <v>0</v>
      </c>
      <c r="AA1882" t="str">
        <f t="shared" si="321"/>
        <v>ASR_COMP</v>
      </c>
      <c r="AB1882" s="957">
        <f t="shared" si="322"/>
        <v>44682</v>
      </c>
      <c r="AC1882" t="str">
        <f t="shared" si="323"/>
        <v>Unaudited</v>
      </c>
    </row>
    <row r="1883" spans="1:29" x14ac:dyDescent="0.25">
      <c r="A1883" t="s">
        <v>423</v>
      </c>
      <c r="B1883" t="s">
        <v>1388</v>
      </c>
      <c r="C1883" t="s">
        <v>1389</v>
      </c>
      <c r="D1883">
        <v>1900</v>
      </c>
      <c r="E1883" s="957">
        <v>1</v>
      </c>
      <c r="F1883" t="s">
        <v>441</v>
      </c>
      <c r="G1883" s="957">
        <v>91</v>
      </c>
      <c r="H1883" t="s">
        <v>387</v>
      </c>
      <c r="I1883" s="937" t="s">
        <v>491</v>
      </c>
      <c r="J1883" s="937" t="s">
        <v>447</v>
      </c>
      <c r="K1883" s="937" t="s">
        <v>437</v>
      </c>
      <c r="L1883" s="937" t="s">
        <v>123</v>
      </c>
      <c r="M1883" s="958" t="s">
        <v>32</v>
      </c>
      <c r="N1883" s="677">
        <f t="shared" ca="1" si="324"/>
        <v>0</v>
      </c>
      <c r="O1883" s="677">
        <f t="shared" ca="1" si="326"/>
        <v>0</v>
      </c>
      <c r="P1883" s="677">
        <f t="shared" ca="1" si="326"/>
        <v>0</v>
      </c>
      <c r="Q1883" s="677">
        <f t="shared" ca="1" si="326"/>
        <v>0</v>
      </c>
      <c r="R1883" s="677">
        <f t="shared" ca="1" si="326"/>
        <v>0</v>
      </c>
      <c r="S1883" s="677">
        <f t="shared" ca="1" si="326"/>
        <v>0</v>
      </c>
      <c r="T1883" s="677">
        <f t="shared" ca="1" si="326"/>
        <v>0</v>
      </c>
      <c r="U1883" s="677">
        <f t="shared" ca="1" si="326"/>
        <v>0</v>
      </c>
      <c r="V1883" s="677">
        <f t="shared" ca="1" si="326"/>
        <v>0</v>
      </c>
      <c r="W1883" s="677">
        <f t="shared" ca="1" si="315"/>
        <v>0</v>
      </c>
      <c r="X1883" s="677">
        <f t="shared" ca="1" si="327"/>
        <v>0</v>
      </c>
      <c r="Y1883" s="677">
        <f t="shared" ca="1" si="327"/>
        <v>0</v>
      </c>
      <c r="Z1883" s="677">
        <f t="shared" ca="1" si="327"/>
        <v>0</v>
      </c>
      <c r="AA1883" t="str">
        <f t="shared" si="321"/>
        <v>ASR_COMP</v>
      </c>
      <c r="AB1883" s="957">
        <f t="shared" si="322"/>
        <v>44682</v>
      </c>
      <c r="AC1883" t="str">
        <f t="shared" si="323"/>
        <v>Unaudited</v>
      </c>
    </row>
    <row r="1884" spans="1:29" x14ac:dyDescent="0.25">
      <c r="A1884" t="s">
        <v>423</v>
      </c>
      <c r="B1884" t="s">
        <v>1388</v>
      </c>
      <c r="C1884" t="s">
        <v>1389</v>
      </c>
      <c r="D1884">
        <v>1900</v>
      </c>
      <c r="E1884" s="957">
        <v>1</v>
      </c>
      <c r="F1884" t="s">
        <v>441</v>
      </c>
      <c r="G1884" s="957">
        <v>91</v>
      </c>
      <c r="H1884" t="s">
        <v>387</v>
      </c>
      <c r="I1884" s="937" t="s">
        <v>491</v>
      </c>
      <c r="J1884" s="937" t="s">
        <v>447</v>
      </c>
      <c r="K1884" s="937" t="s">
        <v>437</v>
      </c>
      <c r="L1884" s="937" t="s">
        <v>946</v>
      </c>
      <c r="M1884" s="958" t="s">
        <v>938</v>
      </c>
      <c r="N1884" s="677">
        <f t="shared" ca="1" si="324"/>
        <v>0</v>
      </c>
      <c r="O1884" s="677">
        <f t="shared" ca="1" si="326"/>
        <v>0</v>
      </c>
      <c r="P1884" s="677">
        <f t="shared" ca="1" si="326"/>
        <v>0</v>
      </c>
      <c r="Q1884" s="677">
        <f t="shared" ca="1" si="326"/>
        <v>0</v>
      </c>
      <c r="R1884" s="677">
        <f t="shared" ca="1" si="326"/>
        <v>0</v>
      </c>
      <c r="S1884" s="677">
        <f t="shared" ca="1" si="326"/>
        <v>0</v>
      </c>
      <c r="T1884" s="677">
        <f t="shared" ca="1" si="326"/>
        <v>0</v>
      </c>
      <c r="U1884" s="677">
        <f t="shared" ca="1" si="326"/>
        <v>0</v>
      </c>
      <c r="V1884" s="677">
        <f t="shared" ca="1" si="326"/>
        <v>0</v>
      </c>
      <c r="W1884" s="677">
        <f t="shared" ca="1" si="315"/>
        <v>0</v>
      </c>
      <c r="X1884" s="677">
        <f t="shared" ca="1" si="327"/>
        <v>0</v>
      </c>
      <c r="Y1884" s="677">
        <f t="shared" ca="1" si="327"/>
        <v>0</v>
      </c>
      <c r="Z1884" s="677">
        <f t="shared" ca="1" si="327"/>
        <v>0</v>
      </c>
      <c r="AA1884" t="str">
        <f t="shared" si="321"/>
        <v>ASR_COMP</v>
      </c>
      <c r="AB1884" s="957">
        <f t="shared" si="322"/>
        <v>44682</v>
      </c>
      <c r="AC1884" t="str">
        <f t="shared" si="323"/>
        <v>Unaudited</v>
      </c>
    </row>
    <row r="1885" spans="1:29" x14ac:dyDescent="0.25">
      <c r="A1885" t="s">
        <v>423</v>
      </c>
      <c r="B1885" t="s">
        <v>1388</v>
      </c>
      <c r="C1885" t="s">
        <v>1389</v>
      </c>
      <c r="D1885">
        <v>1900</v>
      </c>
      <c r="E1885" s="957">
        <v>1</v>
      </c>
      <c r="F1885" t="s">
        <v>441</v>
      </c>
      <c r="G1885" s="957">
        <v>91</v>
      </c>
      <c r="H1885" t="s">
        <v>387</v>
      </c>
      <c r="I1885" s="937" t="s">
        <v>491</v>
      </c>
      <c r="J1885" s="937" t="s">
        <v>447</v>
      </c>
      <c r="K1885" s="937" t="s">
        <v>437</v>
      </c>
      <c r="L1885" s="943" t="s">
        <v>170</v>
      </c>
      <c r="M1885" s="959" t="s">
        <v>40</v>
      </c>
      <c r="N1885" s="677">
        <f t="shared" ca="1" si="324"/>
        <v>9332.965241774953</v>
      </c>
      <c r="O1885" s="677">
        <f t="shared" ca="1" si="326"/>
        <v>6757.0296938421698</v>
      </c>
      <c r="P1885" s="677">
        <f t="shared" ca="1" si="326"/>
        <v>231.74514515509691</v>
      </c>
      <c r="Q1885" s="677">
        <f t="shared" ca="1" si="326"/>
        <v>560.3324540276368</v>
      </c>
      <c r="R1885" s="677">
        <f t="shared" ca="1" si="326"/>
        <v>158.34614265254879</v>
      </c>
      <c r="S1885" s="677">
        <f t="shared" ca="1" si="326"/>
        <v>321.10356446303456</v>
      </c>
      <c r="T1885" s="677">
        <f t="shared" ca="1" si="326"/>
        <v>0</v>
      </c>
      <c r="U1885" s="677">
        <f t="shared" ca="1" si="326"/>
        <v>7.123222519198003</v>
      </c>
      <c r="V1885" s="677">
        <f t="shared" ca="1" si="326"/>
        <v>14.669645217575216</v>
      </c>
      <c r="W1885" s="677">
        <f t="shared" ca="1" si="315"/>
        <v>0.8149802898652897</v>
      </c>
      <c r="X1885" s="677">
        <f t="shared" ca="1" si="327"/>
        <v>1182.0105847820994</v>
      </c>
      <c r="Y1885" s="677">
        <f t="shared" ca="1" si="327"/>
        <v>99.789808825727704</v>
      </c>
      <c r="Z1885" s="677">
        <f t="shared" ca="1" si="327"/>
        <v>0</v>
      </c>
      <c r="AA1885" t="str">
        <f t="shared" si="321"/>
        <v>ASR_COMP</v>
      </c>
      <c r="AB1885" s="957">
        <f t="shared" si="322"/>
        <v>44682</v>
      </c>
      <c r="AC1885" t="str">
        <f t="shared" si="323"/>
        <v>Unaudited</v>
      </c>
    </row>
    <row r="1886" spans="1:29" x14ac:dyDescent="0.25">
      <c r="A1886" t="s">
        <v>423</v>
      </c>
      <c r="B1886" t="s">
        <v>1388</v>
      </c>
      <c r="C1886" t="s">
        <v>1389</v>
      </c>
      <c r="D1886">
        <v>1900</v>
      </c>
      <c r="E1886" s="957">
        <v>1</v>
      </c>
      <c r="F1886" t="s">
        <v>441</v>
      </c>
      <c r="G1886" s="957">
        <v>91</v>
      </c>
      <c r="H1886" t="s">
        <v>387</v>
      </c>
      <c r="I1886" s="937" t="s">
        <v>491</v>
      </c>
      <c r="J1886" s="937" t="s">
        <v>447</v>
      </c>
      <c r="K1886" s="937" t="s">
        <v>437</v>
      </c>
      <c r="L1886" s="937" t="s">
        <v>171</v>
      </c>
      <c r="M1886" s="958" t="s">
        <v>332</v>
      </c>
      <c r="N1886" s="677">
        <f t="shared" ca="1" si="324"/>
        <v>0</v>
      </c>
      <c r="O1886" s="677">
        <f t="shared" ca="1" si="326"/>
        <v>0</v>
      </c>
      <c r="P1886" s="677">
        <f t="shared" ca="1" si="326"/>
        <v>0</v>
      </c>
      <c r="Q1886" s="677">
        <f t="shared" ca="1" si="326"/>
        <v>0</v>
      </c>
      <c r="R1886" s="677">
        <f t="shared" ca="1" si="326"/>
        <v>0</v>
      </c>
      <c r="S1886" s="677">
        <f t="shared" ca="1" si="326"/>
        <v>0</v>
      </c>
      <c r="T1886" s="677">
        <f t="shared" ca="1" si="326"/>
        <v>0</v>
      </c>
      <c r="U1886" s="677">
        <f t="shared" ca="1" si="326"/>
        <v>0</v>
      </c>
      <c r="V1886" s="677">
        <f t="shared" ca="1" si="326"/>
        <v>0</v>
      </c>
      <c r="W1886" s="677">
        <f t="shared" ca="1" si="315"/>
        <v>0</v>
      </c>
      <c r="X1886" s="677">
        <f t="shared" ca="1" si="327"/>
        <v>0</v>
      </c>
      <c r="Y1886" s="677">
        <f t="shared" ca="1" si="327"/>
        <v>0</v>
      </c>
      <c r="Z1886" s="677">
        <f t="shared" ca="1" si="327"/>
        <v>0</v>
      </c>
      <c r="AA1886" t="str">
        <f t="shared" si="321"/>
        <v>ASR_COMP</v>
      </c>
      <c r="AB1886" s="957">
        <f t="shared" si="322"/>
        <v>44682</v>
      </c>
      <c r="AC1886" t="str">
        <f t="shared" si="323"/>
        <v>Unaudited</v>
      </c>
    </row>
    <row r="1887" spans="1:29" x14ac:dyDescent="0.25">
      <c r="A1887" t="s">
        <v>423</v>
      </c>
      <c r="B1887" t="s">
        <v>1388</v>
      </c>
      <c r="C1887" t="s">
        <v>1389</v>
      </c>
      <c r="D1887">
        <v>1900</v>
      </c>
      <c r="E1887" s="957">
        <v>1</v>
      </c>
      <c r="F1887" t="s">
        <v>441</v>
      </c>
      <c r="G1887" s="957">
        <v>91</v>
      </c>
      <c r="H1887" t="s">
        <v>387</v>
      </c>
      <c r="I1887" s="937" t="s">
        <v>491</v>
      </c>
      <c r="J1887" s="937" t="s">
        <v>453</v>
      </c>
      <c r="K1887" s="937" t="s">
        <v>438</v>
      </c>
      <c r="L1887" s="937" t="s">
        <v>124</v>
      </c>
      <c r="M1887" s="958" t="s">
        <v>27</v>
      </c>
      <c r="N1887" s="677">
        <f t="shared" ca="1" si="324"/>
        <v>2591197.3178996108</v>
      </c>
      <c r="O1887" s="677">
        <f t="shared" ca="1" si="326"/>
        <v>-2678.0742935419357</v>
      </c>
      <c r="P1887" s="677">
        <f t="shared" ca="1" si="326"/>
        <v>2593875.3921931526</v>
      </c>
      <c r="Q1887" s="677">
        <f t="shared" ca="1" si="326"/>
        <v>0</v>
      </c>
      <c r="R1887" s="677">
        <f t="shared" ca="1" si="326"/>
        <v>0</v>
      </c>
      <c r="S1887" s="677">
        <f t="shared" ca="1" si="326"/>
        <v>0</v>
      </c>
      <c r="T1887" s="677">
        <f t="shared" ca="1" si="326"/>
        <v>0</v>
      </c>
      <c r="U1887" s="677">
        <f t="shared" ca="1" si="326"/>
        <v>0</v>
      </c>
      <c r="V1887" s="677">
        <f t="shared" ca="1" si="326"/>
        <v>0</v>
      </c>
      <c r="W1887" s="677">
        <f t="shared" ca="1" si="315"/>
        <v>0</v>
      </c>
      <c r="X1887" s="677">
        <f t="shared" ca="1" si="327"/>
        <v>0</v>
      </c>
      <c r="Y1887" s="677">
        <f t="shared" ca="1" si="327"/>
        <v>0</v>
      </c>
      <c r="Z1887" s="677">
        <f t="shared" ca="1" si="327"/>
        <v>0</v>
      </c>
      <c r="AA1887" t="str">
        <f t="shared" si="321"/>
        <v>ASR_COMP</v>
      </c>
      <c r="AB1887" s="957">
        <f t="shared" si="322"/>
        <v>44682</v>
      </c>
      <c r="AC1887" t="str">
        <f t="shared" si="323"/>
        <v>Unaudited</v>
      </c>
    </row>
    <row r="1888" spans="1:29" x14ac:dyDescent="0.25">
      <c r="A1888" t="s">
        <v>423</v>
      </c>
      <c r="B1888" t="s">
        <v>1388</v>
      </c>
      <c r="C1888" t="s">
        <v>1389</v>
      </c>
      <c r="D1888">
        <v>1900</v>
      </c>
      <c r="E1888" s="957">
        <v>1</v>
      </c>
      <c r="F1888" t="s">
        <v>441</v>
      </c>
      <c r="G1888" s="957">
        <v>91</v>
      </c>
      <c r="H1888" t="s">
        <v>387</v>
      </c>
      <c r="I1888" s="937" t="s">
        <v>491</v>
      </c>
      <c r="J1888" s="937" t="s">
        <v>453</v>
      </c>
      <c r="K1888" s="937" t="s">
        <v>438</v>
      </c>
      <c r="L1888" s="937" t="s">
        <v>125</v>
      </c>
      <c r="M1888" s="958" t="s">
        <v>100</v>
      </c>
      <c r="N1888" s="677">
        <f t="shared" ca="1" si="324"/>
        <v>129896.50367488181</v>
      </c>
      <c r="O1888" s="677">
        <f t="shared" ca="1" si="326"/>
        <v>57763.858904584049</v>
      </c>
      <c r="P1888" s="677">
        <f t="shared" ca="1" si="326"/>
        <v>72132.64477029776</v>
      </c>
      <c r="Q1888" s="677">
        <f t="shared" ca="1" si="326"/>
        <v>0</v>
      </c>
      <c r="R1888" s="677">
        <f t="shared" ca="1" si="326"/>
        <v>0</v>
      </c>
      <c r="S1888" s="677">
        <f t="shared" ca="1" si="326"/>
        <v>0</v>
      </c>
      <c r="T1888" s="677">
        <f t="shared" ca="1" si="326"/>
        <v>0</v>
      </c>
      <c r="U1888" s="677">
        <f t="shared" ca="1" si="326"/>
        <v>0</v>
      </c>
      <c r="V1888" s="677">
        <f t="shared" ca="1" si="326"/>
        <v>0</v>
      </c>
      <c r="W1888" s="677">
        <f t="shared" ca="1" si="315"/>
        <v>0</v>
      </c>
      <c r="X1888" s="677">
        <f t="shared" ca="1" si="327"/>
        <v>0</v>
      </c>
      <c r="Y1888" s="677">
        <f t="shared" ca="1" si="327"/>
        <v>0</v>
      </c>
      <c r="Z1888" s="677">
        <f t="shared" ca="1" si="327"/>
        <v>0</v>
      </c>
      <c r="AA1888" t="str">
        <f t="shared" si="321"/>
        <v>ASR_COMP</v>
      </c>
      <c r="AB1888" s="957">
        <f t="shared" si="322"/>
        <v>44682</v>
      </c>
      <c r="AC1888" t="str">
        <f t="shared" si="323"/>
        <v>Unaudited</v>
      </c>
    </row>
    <row r="1889" spans="1:29" x14ac:dyDescent="0.25">
      <c r="A1889" t="s">
        <v>423</v>
      </c>
      <c r="B1889" t="s">
        <v>1388</v>
      </c>
      <c r="C1889" t="s">
        <v>1389</v>
      </c>
      <c r="D1889">
        <v>1900</v>
      </c>
      <c r="E1889" s="957">
        <v>1</v>
      </c>
      <c r="F1889" t="s">
        <v>441</v>
      </c>
      <c r="G1889" s="957">
        <v>91</v>
      </c>
      <c r="H1889" t="s">
        <v>387</v>
      </c>
      <c r="I1889" s="937" t="s">
        <v>491</v>
      </c>
      <c r="J1889" s="937" t="s">
        <v>453</v>
      </c>
      <c r="K1889" s="937" t="s">
        <v>438</v>
      </c>
      <c r="L1889" s="937" t="s">
        <v>126</v>
      </c>
      <c r="M1889" s="958" t="s">
        <v>101</v>
      </c>
      <c r="N1889" s="677">
        <f t="shared" ca="1" si="324"/>
        <v>355577.10241996101</v>
      </c>
      <c r="O1889" s="677">
        <f t="shared" ca="1" si="326"/>
        <v>264963.51242526766</v>
      </c>
      <c r="P1889" s="677">
        <f t="shared" ca="1" si="326"/>
        <v>90613.589994693379</v>
      </c>
      <c r="Q1889" s="677">
        <f t="shared" ca="1" si="326"/>
        <v>0</v>
      </c>
      <c r="R1889" s="677">
        <f t="shared" ca="1" si="326"/>
        <v>0</v>
      </c>
      <c r="S1889" s="677">
        <f t="shared" ca="1" si="326"/>
        <v>0</v>
      </c>
      <c r="T1889" s="677">
        <f t="shared" ca="1" si="326"/>
        <v>0</v>
      </c>
      <c r="U1889" s="677">
        <f t="shared" ca="1" si="326"/>
        <v>0</v>
      </c>
      <c r="V1889" s="677">
        <f t="shared" ca="1" si="326"/>
        <v>0</v>
      </c>
      <c r="W1889" s="677">
        <f t="shared" ca="1" si="315"/>
        <v>0</v>
      </c>
      <c r="X1889" s="677">
        <f t="shared" ca="1" si="327"/>
        <v>0</v>
      </c>
      <c r="Y1889" s="677">
        <f t="shared" ca="1" si="327"/>
        <v>0</v>
      </c>
      <c r="Z1889" s="677">
        <f t="shared" ca="1" si="327"/>
        <v>0</v>
      </c>
      <c r="AA1889" t="str">
        <f t="shared" si="321"/>
        <v>ASR_COMP</v>
      </c>
      <c r="AB1889" s="957">
        <f t="shared" si="322"/>
        <v>44682</v>
      </c>
      <c r="AC1889" t="str">
        <f t="shared" si="323"/>
        <v>Unaudited</v>
      </c>
    </row>
    <row r="1890" spans="1:29" x14ac:dyDescent="0.25">
      <c r="A1890" t="s">
        <v>423</v>
      </c>
      <c r="B1890" t="s">
        <v>1388</v>
      </c>
      <c r="C1890" t="s">
        <v>1389</v>
      </c>
      <c r="D1890">
        <v>1900</v>
      </c>
      <c r="E1890" s="957">
        <v>1</v>
      </c>
      <c r="F1890" t="s">
        <v>441</v>
      </c>
      <c r="G1890" s="957">
        <v>91</v>
      </c>
      <c r="H1890" t="s">
        <v>387</v>
      </c>
      <c r="I1890" s="937" t="s">
        <v>491</v>
      </c>
      <c r="J1890" s="937" t="s">
        <v>453</v>
      </c>
      <c r="K1890" s="937" t="s">
        <v>438</v>
      </c>
      <c r="L1890" s="937" t="s">
        <v>127</v>
      </c>
      <c r="M1890" s="958" t="s">
        <v>102</v>
      </c>
      <c r="N1890" s="677">
        <f t="shared" ca="1" si="324"/>
        <v>84855.766377742504</v>
      </c>
      <c r="O1890" s="677">
        <f t="shared" ca="1" si="326"/>
        <v>50918.03709480424</v>
      </c>
      <c r="P1890" s="677">
        <f t="shared" ca="1" si="326"/>
        <v>33937.729282938264</v>
      </c>
      <c r="Q1890" s="677">
        <f t="shared" ca="1" si="326"/>
        <v>0</v>
      </c>
      <c r="R1890" s="677">
        <f t="shared" ca="1" si="326"/>
        <v>0</v>
      </c>
      <c r="S1890" s="677">
        <f t="shared" ca="1" si="326"/>
        <v>0</v>
      </c>
      <c r="T1890" s="677">
        <f t="shared" ca="1" si="326"/>
        <v>0</v>
      </c>
      <c r="U1890" s="677">
        <f t="shared" ca="1" si="326"/>
        <v>0</v>
      </c>
      <c r="V1890" s="677">
        <f t="shared" ca="1" si="326"/>
        <v>0</v>
      </c>
      <c r="W1890" s="677">
        <f t="shared" ca="1" si="315"/>
        <v>0</v>
      </c>
      <c r="X1890" s="677">
        <f t="shared" ca="1" si="327"/>
        <v>0</v>
      </c>
      <c r="Y1890" s="677">
        <f t="shared" ca="1" si="327"/>
        <v>0</v>
      </c>
      <c r="Z1890" s="677">
        <f t="shared" ca="1" si="327"/>
        <v>0</v>
      </c>
      <c r="AA1890" t="str">
        <f t="shared" si="321"/>
        <v>ASR_COMP</v>
      </c>
      <c r="AB1890" s="957">
        <f t="shared" si="322"/>
        <v>44682</v>
      </c>
      <c r="AC1890" t="str">
        <f t="shared" si="323"/>
        <v>Unaudited</v>
      </c>
    </row>
    <row r="1891" spans="1:29" x14ac:dyDescent="0.25">
      <c r="A1891" t="s">
        <v>423</v>
      </c>
      <c r="B1891" t="s">
        <v>1388</v>
      </c>
      <c r="C1891" t="s">
        <v>1389</v>
      </c>
      <c r="D1891">
        <v>1900</v>
      </c>
      <c r="E1891" s="957">
        <v>1</v>
      </c>
      <c r="F1891" t="s">
        <v>441</v>
      </c>
      <c r="G1891" s="957">
        <v>91</v>
      </c>
      <c r="H1891" t="s">
        <v>387</v>
      </c>
      <c r="I1891" s="937" t="s">
        <v>491</v>
      </c>
      <c r="J1891" s="937" t="s">
        <v>453</v>
      </c>
      <c r="K1891" s="937" t="s">
        <v>438</v>
      </c>
      <c r="L1891" s="937" t="s">
        <v>128</v>
      </c>
      <c r="M1891" s="958" t="s">
        <v>103</v>
      </c>
      <c r="N1891" s="677">
        <f t="shared" ca="1" si="324"/>
        <v>294656.51831971394</v>
      </c>
      <c r="O1891" s="677">
        <f t="shared" ca="1" si="326"/>
        <v>56721.590223654886</v>
      </c>
      <c r="P1891" s="677">
        <f t="shared" ca="1" si="326"/>
        <v>237934.92809605907</v>
      </c>
      <c r="Q1891" s="677">
        <f t="shared" ca="1" si="326"/>
        <v>0</v>
      </c>
      <c r="R1891" s="677">
        <f t="shared" ca="1" si="326"/>
        <v>0</v>
      </c>
      <c r="S1891" s="677">
        <f t="shared" ca="1" si="326"/>
        <v>0</v>
      </c>
      <c r="T1891" s="677">
        <f t="shared" ca="1" si="326"/>
        <v>0</v>
      </c>
      <c r="U1891" s="677">
        <f t="shared" ca="1" si="326"/>
        <v>0</v>
      </c>
      <c r="V1891" s="677">
        <f t="shared" ca="1" si="326"/>
        <v>0</v>
      </c>
      <c r="W1891" s="677">
        <f t="shared" ca="1" si="315"/>
        <v>0</v>
      </c>
      <c r="X1891" s="677">
        <f t="shared" ca="1" si="327"/>
        <v>0</v>
      </c>
      <c r="Y1891" s="677">
        <f t="shared" ca="1" si="327"/>
        <v>0</v>
      </c>
      <c r="Z1891" s="677">
        <f t="shared" ca="1" si="327"/>
        <v>0</v>
      </c>
      <c r="AA1891" t="str">
        <f t="shared" si="321"/>
        <v>ASR_COMP</v>
      </c>
      <c r="AB1891" s="957">
        <f t="shared" si="322"/>
        <v>44682</v>
      </c>
      <c r="AC1891" t="str">
        <f t="shared" si="323"/>
        <v>Unaudited</v>
      </c>
    </row>
    <row r="1892" spans="1:29" x14ac:dyDescent="0.25">
      <c r="A1892" t="s">
        <v>423</v>
      </c>
      <c r="B1892" t="s">
        <v>1388</v>
      </c>
      <c r="C1892" t="s">
        <v>1389</v>
      </c>
      <c r="D1892">
        <v>1900</v>
      </c>
      <c r="E1892" s="957">
        <v>1</v>
      </c>
      <c r="F1892" t="s">
        <v>441</v>
      </c>
      <c r="G1892" s="957">
        <v>91</v>
      </c>
      <c r="H1892" t="s">
        <v>387</v>
      </c>
      <c r="I1892" s="937" t="s">
        <v>491</v>
      </c>
      <c r="J1892" s="937" t="s">
        <v>453</v>
      </c>
      <c r="K1892" s="937" t="s">
        <v>438</v>
      </c>
      <c r="L1892" s="937" t="s">
        <v>129</v>
      </c>
      <c r="M1892" s="958" t="s">
        <v>28</v>
      </c>
      <c r="N1892" s="677">
        <f t="shared" ca="1" si="324"/>
        <v>59244.857843806858</v>
      </c>
      <c r="O1892" s="677">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59244.857843806858</v>
      </c>
      <c r="P1892" s="677">
        <f t="shared" ca="1" si="328"/>
        <v>0</v>
      </c>
      <c r="Q1892" s="677">
        <f t="shared" ca="1" si="328"/>
        <v>0</v>
      </c>
      <c r="R1892" s="677">
        <f t="shared" ca="1" si="328"/>
        <v>0</v>
      </c>
      <c r="S1892" s="677">
        <f t="shared" ca="1" si="328"/>
        <v>0</v>
      </c>
      <c r="T1892" s="677">
        <f t="shared" ca="1" si="328"/>
        <v>0</v>
      </c>
      <c r="U1892" s="677">
        <f t="shared" ca="1" si="328"/>
        <v>0</v>
      </c>
      <c r="V1892" s="677">
        <f t="shared" ca="1" si="328"/>
        <v>0</v>
      </c>
      <c r="W1892" s="677">
        <f t="shared" ca="1" si="315"/>
        <v>0</v>
      </c>
      <c r="X1892" s="677">
        <f t="shared" ca="1" si="327"/>
        <v>0</v>
      </c>
      <c r="Y1892" s="677">
        <f t="shared" ca="1" si="327"/>
        <v>0</v>
      </c>
      <c r="Z1892" s="677">
        <f t="shared" ca="1" si="327"/>
        <v>0</v>
      </c>
      <c r="AA1892" t="str">
        <f t="shared" si="321"/>
        <v>ASR_COMP</v>
      </c>
      <c r="AB1892" s="957">
        <f t="shared" si="322"/>
        <v>44682</v>
      </c>
      <c r="AC1892" t="str">
        <f t="shared" si="323"/>
        <v>Unaudited</v>
      </c>
    </row>
    <row r="1893" spans="1:29" x14ac:dyDescent="0.25">
      <c r="A1893" t="s">
        <v>423</v>
      </c>
      <c r="B1893" t="s">
        <v>1388</v>
      </c>
      <c r="C1893" t="s">
        <v>1389</v>
      </c>
      <c r="D1893">
        <v>1900</v>
      </c>
      <c r="E1893" s="957">
        <v>1</v>
      </c>
      <c r="F1893" t="s">
        <v>441</v>
      </c>
      <c r="G1893" s="957">
        <v>91</v>
      </c>
      <c r="H1893" t="s">
        <v>387</v>
      </c>
      <c r="I1893" s="937" t="s">
        <v>491</v>
      </c>
      <c r="J1893" s="937" t="s">
        <v>439</v>
      </c>
      <c r="K1893" s="937" t="s">
        <v>439</v>
      </c>
      <c r="L1893" s="937" t="s">
        <v>131</v>
      </c>
      <c r="M1893" s="958" t="s">
        <v>329</v>
      </c>
      <c r="N1893" s="677">
        <f t="shared" ca="1" si="324"/>
        <v>0</v>
      </c>
      <c r="O1893" s="677">
        <f t="shared" ca="1" si="328"/>
        <v>0</v>
      </c>
      <c r="P1893" s="677">
        <f t="shared" ca="1" si="328"/>
        <v>0</v>
      </c>
      <c r="Q1893" s="677">
        <f t="shared" ca="1" si="328"/>
        <v>0</v>
      </c>
      <c r="R1893" s="677">
        <f t="shared" ca="1" si="328"/>
        <v>0</v>
      </c>
      <c r="S1893" s="677">
        <f t="shared" ca="1" si="328"/>
        <v>0</v>
      </c>
      <c r="T1893" s="677">
        <f t="shared" ca="1" si="328"/>
        <v>0</v>
      </c>
      <c r="U1893" s="677">
        <f t="shared" ca="1" si="328"/>
        <v>0</v>
      </c>
      <c r="V1893" s="677">
        <f t="shared" ca="1" si="328"/>
        <v>0</v>
      </c>
      <c r="W1893" s="677">
        <f t="shared" ca="1" si="315"/>
        <v>0</v>
      </c>
      <c r="X1893" s="677">
        <f t="shared" ca="1" si="327"/>
        <v>0</v>
      </c>
      <c r="Y1893" s="677">
        <f t="shared" ca="1" si="327"/>
        <v>0</v>
      </c>
      <c r="Z1893" s="677">
        <f t="shared" ca="1" si="327"/>
        <v>0</v>
      </c>
      <c r="AA1893" t="str">
        <f t="shared" si="321"/>
        <v>ASR_COMP</v>
      </c>
      <c r="AB1893" s="957">
        <f t="shared" si="322"/>
        <v>44682</v>
      </c>
      <c r="AC1893" t="str">
        <f t="shared" si="323"/>
        <v>Unaudited</v>
      </c>
    </row>
    <row r="1894" spans="1:29" x14ac:dyDescent="0.25">
      <c r="A1894" t="s">
        <v>423</v>
      </c>
      <c r="B1894" t="s">
        <v>1388</v>
      </c>
      <c r="C1894" t="s">
        <v>1389</v>
      </c>
      <c r="D1894">
        <v>1900</v>
      </c>
      <c r="E1894" s="957">
        <v>1</v>
      </c>
      <c r="F1894" t="s">
        <v>441</v>
      </c>
      <c r="G1894" s="957">
        <v>91</v>
      </c>
      <c r="H1894" t="s">
        <v>387</v>
      </c>
      <c r="I1894" s="937" t="s">
        <v>491</v>
      </c>
      <c r="J1894" s="937" t="s">
        <v>439</v>
      </c>
      <c r="K1894" s="937" t="s">
        <v>439</v>
      </c>
      <c r="L1894" s="937" t="s">
        <v>132</v>
      </c>
      <c r="M1894" s="958" t="s">
        <v>328</v>
      </c>
      <c r="N1894" s="677">
        <f t="shared" ca="1" si="324"/>
        <v>0</v>
      </c>
      <c r="O1894" s="677">
        <f t="shared" ca="1" si="328"/>
        <v>0</v>
      </c>
      <c r="P1894" s="677">
        <f t="shared" ca="1" si="328"/>
        <v>0</v>
      </c>
      <c r="Q1894" s="677">
        <f t="shared" ca="1" si="328"/>
        <v>0</v>
      </c>
      <c r="R1894" s="677">
        <f t="shared" ca="1" si="328"/>
        <v>0</v>
      </c>
      <c r="S1894" s="677">
        <f t="shared" ca="1" si="328"/>
        <v>0</v>
      </c>
      <c r="T1894" s="677">
        <f t="shared" ca="1" si="328"/>
        <v>0</v>
      </c>
      <c r="U1894" s="677">
        <f t="shared" ca="1" si="328"/>
        <v>0</v>
      </c>
      <c r="V1894" s="677">
        <f t="shared" ca="1" si="328"/>
        <v>0</v>
      </c>
      <c r="W1894" s="677">
        <f t="shared" ca="1" si="315"/>
        <v>0</v>
      </c>
      <c r="X1894" s="677">
        <f t="shared" ca="1" si="327"/>
        <v>0</v>
      </c>
      <c r="Y1894" s="677">
        <f t="shared" ca="1" si="327"/>
        <v>0</v>
      </c>
      <c r="Z1894" s="677">
        <f t="shared" ca="1" si="327"/>
        <v>0</v>
      </c>
      <c r="AA1894" t="str">
        <f t="shared" si="321"/>
        <v>ASR_COMP</v>
      </c>
      <c r="AB1894" s="957">
        <f t="shared" si="322"/>
        <v>44682</v>
      </c>
      <c r="AC1894" t="str">
        <f t="shared" si="323"/>
        <v>Unaudited</v>
      </c>
    </row>
    <row r="1895" spans="1:29" ht="30" x14ac:dyDescent="0.25">
      <c r="A1895" t="s">
        <v>423</v>
      </c>
      <c r="B1895" t="s">
        <v>1388</v>
      </c>
      <c r="C1895" t="s">
        <v>1389</v>
      </c>
      <c r="D1895">
        <v>1900</v>
      </c>
      <c r="E1895" s="957">
        <v>1</v>
      </c>
      <c r="F1895" t="s">
        <v>441</v>
      </c>
      <c r="G1895" s="957">
        <v>91</v>
      </c>
      <c r="H1895" t="s">
        <v>387</v>
      </c>
      <c r="I1895" s="937" t="s">
        <v>491</v>
      </c>
      <c r="J1895" s="937" t="s">
        <v>439</v>
      </c>
      <c r="K1895" s="937" t="s">
        <v>439</v>
      </c>
      <c r="L1895" s="945" t="s">
        <v>133</v>
      </c>
      <c r="M1895" s="960" t="s">
        <v>182</v>
      </c>
      <c r="N1895" s="677">
        <f t="shared" ca="1" si="324"/>
        <v>0</v>
      </c>
      <c r="O1895" s="677">
        <f t="shared" ca="1" si="328"/>
        <v>0</v>
      </c>
      <c r="P1895" s="677">
        <f t="shared" ca="1" si="328"/>
        <v>0</v>
      </c>
      <c r="Q1895" s="677">
        <f t="shared" ca="1" si="328"/>
        <v>0</v>
      </c>
      <c r="R1895" s="677">
        <f t="shared" ca="1" si="328"/>
        <v>0</v>
      </c>
      <c r="S1895" s="677">
        <f t="shared" ca="1" si="328"/>
        <v>0</v>
      </c>
      <c r="T1895" s="677">
        <f t="shared" ca="1" si="328"/>
        <v>0</v>
      </c>
      <c r="U1895" s="677">
        <f t="shared" ca="1" si="328"/>
        <v>0</v>
      </c>
      <c r="V1895" s="677">
        <f t="shared" ca="1" si="328"/>
        <v>0</v>
      </c>
      <c r="W1895" s="677">
        <f t="shared" ca="1" si="315"/>
        <v>0</v>
      </c>
      <c r="X1895" s="677">
        <f t="shared" ca="1" si="327"/>
        <v>0</v>
      </c>
      <c r="Y1895" s="677">
        <f t="shared" ca="1" si="327"/>
        <v>0</v>
      </c>
      <c r="Z1895" s="677">
        <f t="shared" ca="1" si="327"/>
        <v>0</v>
      </c>
      <c r="AA1895" t="str">
        <f t="shared" si="321"/>
        <v>ASR_COMP</v>
      </c>
      <c r="AB1895" s="957">
        <f t="shared" si="322"/>
        <v>44682</v>
      </c>
      <c r="AC1895" t="str">
        <f t="shared" si="323"/>
        <v>Unaudited</v>
      </c>
    </row>
    <row r="1896" spans="1:29" x14ac:dyDescent="0.25">
      <c r="A1896" t="s">
        <v>423</v>
      </c>
      <c r="B1896" t="s">
        <v>1388</v>
      </c>
      <c r="C1896" t="s">
        <v>1389</v>
      </c>
      <c r="D1896">
        <v>1900</v>
      </c>
      <c r="E1896" s="957">
        <v>1</v>
      </c>
      <c r="F1896" t="s">
        <v>441</v>
      </c>
      <c r="G1896" s="957">
        <v>91</v>
      </c>
      <c r="H1896" t="s">
        <v>387</v>
      </c>
      <c r="I1896" s="937" t="s">
        <v>491</v>
      </c>
      <c r="J1896" s="937" t="s">
        <v>439</v>
      </c>
      <c r="K1896" s="937" t="s">
        <v>439</v>
      </c>
      <c r="L1896" s="947" t="s">
        <v>134</v>
      </c>
      <c r="M1896" s="961" t="s">
        <v>497</v>
      </c>
      <c r="N1896" s="677">
        <f t="shared" ca="1" si="324"/>
        <v>0</v>
      </c>
      <c r="O1896" s="677">
        <f t="shared" ca="1" si="328"/>
        <v>0</v>
      </c>
      <c r="P1896" s="677">
        <f t="shared" ca="1" si="328"/>
        <v>0</v>
      </c>
      <c r="Q1896" s="677">
        <f t="shared" ca="1" si="328"/>
        <v>0</v>
      </c>
      <c r="R1896" s="677">
        <f t="shared" ca="1" si="328"/>
        <v>0</v>
      </c>
      <c r="S1896" s="677">
        <f t="shared" ca="1" si="328"/>
        <v>0</v>
      </c>
      <c r="T1896" s="677">
        <f t="shared" ca="1" si="328"/>
        <v>0</v>
      </c>
      <c r="U1896" s="677">
        <f t="shared" ca="1" si="328"/>
        <v>0</v>
      </c>
      <c r="V1896" s="677">
        <f t="shared" ca="1" si="328"/>
        <v>0</v>
      </c>
      <c r="W1896" s="677">
        <f t="shared" ca="1" si="315"/>
        <v>0</v>
      </c>
      <c r="X1896" s="677">
        <f t="shared" ca="1" si="327"/>
        <v>0</v>
      </c>
      <c r="Y1896" s="677">
        <f t="shared" ca="1" si="327"/>
        <v>0</v>
      </c>
      <c r="Z1896" s="677">
        <f t="shared" ca="1" si="327"/>
        <v>0</v>
      </c>
      <c r="AA1896" t="str">
        <f t="shared" si="321"/>
        <v>ASR_COMP</v>
      </c>
      <c r="AB1896" s="957">
        <f t="shared" si="322"/>
        <v>44682</v>
      </c>
      <c r="AC1896" t="str">
        <f t="shared" si="323"/>
        <v>Unaudited</v>
      </c>
    </row>
    <row r="1897" spans="1:29" x14ac:dyDescent="0.25">
      <c r="A1897" t="s">
        <v>423</v>
      </c>
      <c r="B1897" t="s">
        <v>1388</v>
      </c>
      <c r="C1897" t="s">
        <v>1389</v>
      </c>
      <c r="D1897">
        <v>1900</v>
      </c>
      <c r="E1897" s="957">
        <v>1</v>
      </c>
      <c r="F1897" t="s">
        <v>441</v>
      </c>
      <c r="G1897" s="957">
        <v>91</v>
      </c>
      <c r="H1897" t="s">
        <v>387</v>
      </c>
      <c r="I1897" s="958" t="s">
        <v>491</v>
      </c>
      <c r="J1897" s="958" t="s">
        <v>439</v>
      </c>
      <c r="K1897" s="958" t="s">
        <v>439</v>
      </c>
      <c r="L1897" s="937" t="s">
        <v>135</v>
      </c>
      <c r="M1897" s="958" t="s">
        <v>498</v>
      </c>
      <c r="N1897" s="677">
        <f t="shared" ca="1" si="324"/>
        <v>0</v>
      </c>
      <c r="O1897" s="677">
        <f t="shared" ca="1" si="328"/>
        <v>0</v>
      </c>
      <c r="P1897" s="677">
        <f t="shared" ca="1" si="328"/>
        <v>0</v>
      </c>
      <c r="Q1897" s="677">
        <f t="shared" ca="1" si="328"/>
        <v>0</v>
      </c>
      <c r="R1897" s="677">
        <f t="shared" ca="1" si="328"/>
        <v>0</v>
      </c>
      <c r="S1897" s="677">
        <f t="shared" ca="1" si="328"/>
        <v>0</v>
      </c>
      <c r="T1897" s="677">
        <f t="shared" ca="1" si="328"/>
        <v>0</v>
      </c>
      <c r="U1897" s="677">
        <f t="shared" ca="1" si="328"/>
        <v>0</v>
      </c>
      <c r="V1897" s="677">
        <f t="shared" ca="1" si="328"/>
        <v>0</v>
      </c>
      <c r="W1897" s="677">
        <f t="shared" ca="1" si="315"/>
        <v>0</v>
      </c>
      <c r="X1897" s="677">
        <f t="shared" ca="1" si="327"/>
        <v>0</v>
      </c>
      <c r="Y1897" s="677">
        <f t="shared" ca="1" si="327"/>
        <v>0</v>
      </c>
      <c r="Z1897" s="677">
        <f t="shared" ca="1" si="327"/>
        <v>0</v>
      </c>
      <c r="AA1897" t="str">
        <f t="shared" si="321"/>
        <v>ASR_COMP</v>
      </c>
      <c r="AB1897" s="957">
        <f t="shared" si="322"/>
        <v>44682</v>
      </c>
      <c r="AC1897" t="str">
        <f t="shared" si="323"/>
        <v>Unaudited</v>
      </c>
    </row>
    <row r="1898" spans="1:29" x14ac:dyDescent="0.25">
      <c r="A1898" t="s">
        <v>423</v>
      </c>
      <c r="B1898" t="s">
        <v>1388</v>
      </c>
      <c r="C1898" t="s">
        <v>1389</v>
      </c>
      <c r="D1898">
        <v>1900</v>
      </c>
      <c r="E1898" s="957">
        <v>1</v>
      </c>
      <c r="F1898" t="s">
        <v>441</v>
      </c>
      <c r="G1898" s="957">
        <v>91</v>
      </c>
      <c r="H1898" t="s">
        <v>387</v>
      </c>
      <c r="I1898" s="937" t="s">
        <v>491</v>
      </c>
      <c r="J1898" s="937" t="s">
        <v>439</v>
      </c>
      <c r="K1898" s="937" t="s">
        <v>439</v>
      </c>
      <c r="L1898" s="937" t="s">
        <v>136</v>
      </c>
      <c r="M1898" s="962" t="s">
        <v>499</v>
      </c>
      <c r="N1898" s="677">
        <f t="shared" ca="1" si="324"/>
        <v>0</v>
      </c>
      <c r="O1898" s="677">
        <f t="shared" ca="1" si="328"/>
        <v>0</v>
      </c>
      <c r="P1898" s="677">
        <f t="shared" ca="1" si="328"/>
        <v>0</v>
      </c>
      <c r="Q1898" s="677">
        <f t="shared" ca="1" si="328"/>
        <v>0</v>
      </c>
      <c r="R1898" s="677">
        <f t="shared" ca="1" si="328"/>
        <v>0</v>
      </c>
      <c r="S1898" s="677">
        <f t="shared" ca="1" si="328"/>
        <v>0</v>
      </c>
      <c r="T1898" s="677">
        <f t="shared" ca="1" si="328"/>
        <v>0</v>
      </c>
      <c r="U1898" s="677">
        <f t="shared" ca="1" si="328"/>
        <v>0</v>
      </c>
      <c r="V1898" s="677">
        <f t="shared" ca="1" si="328"/>
        <v>0</v>
      </c>
      <c r="W1898" s="677">
        <f t="shared" ca="1" si="315"/>
        <v>0</v>
      </c>
      <c r="X1898" s="677">
        <f t="shared" ca="1" si="327"/>
        <v>0</v>
      </c>
      <c r="Y1898" s="677">
        <f t="shared" ca="1" si="327"/>
        <v>0</v>
      </c>
      <c r="Z1898" s="677">
        <f t="shared" ca="1" si="327"/>
        <v>0</v>
      </c>
      <c r="AA1898" t="str">
        <f t="shared" si="321"/>
        <v>ASR_COMP</v>
      </c>
      <c r="AB1898" s="957">
        <f t="shared" si="322"/>
        <v>44682</v>
      </c>
      <c r="AC1898" t="str">
        <f t="shared" si="323"/>
        <v>Unaudited</v>
      </c>
    </row>
    <row r="1899" spans="1:29" x14ac:dyDescent="0.25">
      <c r="A1899" t="s">
        <v>423</v>
      </c>
      <c r="B1899" t="s">
        <v>1388</v>
      </c>
      <c r="C1899" t="s">
        <v>1389</v>
      </c>
      <c r="D1899">
        <v>1900</v>
      </c>
      <c r="E1899" s="957">
        <v>1</v>
      </c>
      <c r="F1899" t="s">
        <v>441</v>
      </c>
      <c r="G1899" s="957">
        <v>91</v>
      </c>
      <c r="H1899" t="s">
        <v>387</v>
      </c>
      <c r="I1899" s="937" t="s">
        <v>492</v>
      </c>
      <c r="J1899" s="937" t="s">
        <v>26</v>
      </c>
      <c r="K1899" s="937" t="s">
        <v>26</v>
      </c>
      <c r="L1899" s="937" t="s">
        <v>272</v>
      </c>
      <c r="M1899" s="962" t="s">
        <v>26</v>
      </c>
      <c r="N1899" s="677">
        <f t="shared" ca="1" si="324"/>
        <v>1196453.3518282715</v>
      </c>
      <c r="O1899" s="677">
        <f t="shared" ca="1" si="328"/>
        <v>0</v>
      </c>
      <c r="P1899" s="677">
        <f t="shared" ca="1" si="328"/>
        <v>0</v>
      </c>
      <c r="Q1899" s="677">
        <f t="shared" ca="1" si="328"/>
        <v>0</v>
      </c>
      <c r="R1899" s="677">
        <f t="shared" ca="1" si="328"/>
        <v>0</v>
      </c>
      <c r="S1899" s="677">
        <f t="shared" ca="1" si="328"/>
        <v>0</v>
      </c>
      <c r="T1899" s="677">
        <f t="shared" ca="1" si="328"/>
        <v>0</v>
      </c>
      <c r="U1899" s="677">
        <f t="shared" ca="1" si="328"/>
        <v>0</v>
      </c>
      <c r="V1899" s="677">
        <f t="shared" ca="1" si="328"/>
        <v>0</v>
      </c>
      <c r="W1899" s="677">
        <f t="shared" ca="1" si="315"/>
        <v>0</v>
      </c>
      <c r="X1899" s="677">
        <f t="shared" ca="1" si="327"/>
        <v>0</v>
      </c>
      <c r="Y1899" s="677">
        <f t="shared" ca="1" si="327"/>
        <v>0</v>
      </c>
      <c r="Z1899" s="677">
        <f t="shared" ca="1" si="327"/>
        <v>0</v>
      </c>
      <c r="AA1899" t="str">
        <f t="shared" si="321"/>
        <v>ASR_COMP</v>
      </c>
      <c r="AB1899" s="957">
        <f t="shared" si="322"/>
        <v>44682</v>
      </c>
      <c r="AC1899" t="str">
        <f t="shared" si="323"/>
        <v>Unaudited</v>
      </c>
    </row>
    <row r="1900" spans="1:29" x14ac:dyDescent="0.25">
      <c r="A1900" t="s">
        <v>423</v>
      </c>
      <c r="B1900" t="s">
        <v>1388</v>
      </c>
      <c r="C1900" t="s">
        <v>1389</v>
      </c>
      <c r="D1900">
        <v>1900</v>
      </c>
      <c r="E1900" s="957">
        <v>1</v>
      </c>
      <c r="F1900" t="s">
        <v>442</v>
      </c>
      <c r="G1900" s="957">
        <v>182</v>
      </c>
      <c r="H1900" t="s">
        <v>387</v>
      </c>
      <c r="I1900" s="937" t="s">
        <v>435</v>
      </c>
      <c r="J1900" s="937" t="s">
        <v>435</v>
      </c>
      <c r="K1900" s="937" t="s">
        <v>435</v>
      </c>
      <c r="L1900" s="937"/>
      <c r="M1900" s="962" t="s">
        <v>435</v>
      </c>
      <c r="N1900" s="677">
        <f t="shared" ca="1" si="324"/>
        <v>110597.94</v>
      </c>
      <c r="O1900" s="677">
        <f t="shared" ca="1" si="328"/>
        <v>83959.89</v>
      </c>
      <c r="P1900" s="677">
        <f t="shared" ca="1" si="328"/>
        <v>3005.42</v>
      </c>
      <c r="Q1900" s="677">
        <f t="shared" ca="1" si="328"/>
        <v>6264.0300000000007</v>
      </c>
      <c r="R1900" s="677">
        <f t="shared" ca="1" si="328"/>
        <v>1803.5900000000001</v>
      </c>
      <c r="S1900" s="677">
        <f t="shared" ca="1" si="328"/>
        <v>2807.16</v>
      </c>
      <c r="T1900" s="677">
        <f t="shared" ca="1" si="328"/>
        <v>1472.8</v>
      </c>
      <c r="U1900" s="677">
        <f t="shared" ca="1" si="328"/>
        <v>68</v>
      </c>
      <c r="V1900" s="677">
        <f t="shared" ca="1" si="328"/>
        <v>158</v>
      </c>
      <c r="W1900" s="677">
        <f t="shared" ca="1" si="315"/>
        <v>10</v>
      </c>
      <c r="X1900" s="677">
        <f t="shared" ca="1" si="327"/>
        <v>9980.0499999999993</v>
      </c>
      <c r="Y1900" s="677">
        <f t="shared" ca="1" si="327"/>
        <v>1069</v>
      </c>
      <c r="Z1900" s="677">
        <f t="shared" ca="1" si="327"/>
        <v>0</v>
      </c>
      <c r="AA1900" t="str">
        <f t="shared" si="321"/>
        <v>ASR_COMP</v>
      </c>
      <c r="AB1900" s="957">
        <f t="shared" si="322"/>
        <v>44682</v>
      </c>
      <c r="AC1900" t="str">
        <f t="shared" si="323"/>
        <v>Unaudited</v>
      </c>
    </row>
    <row r="1901" spans="1:29" x14ac:dyDescent="0.25">
      <c r="A1901" t="s">
        <v>423</v>
      </c>
      <c r="B1901" t="s">
        <v>1388</v>
      </c>
      <c r="C1901" t="s">
        <v>1389</v>
      </c>
      <c r="D1901">
        <v>1900</v>
      </c>
      <c r="E1901" s="957">
        <v>1</v>
      </c>
      <c r="F1901" t="s">
        <v>442</v>
      </c>
      <c r="G1901" s="957">
        <v>182</v>
      </c>
      <c r="H1901" t="s">
        <v>387</v>
      </c>
      <c r="I1901" s="937" t="s">
        <v>490</v>
      </c>
      <c r="J1901" s="937" t="s">
        <v>12</v>
      </c>
      <c r="K1901" s="937" t="s">
        <v>12</v>
      </c>
      <c r="L1901" s="937">
        <v>1.1000000000000001</v>
      </c>
      <c r="M1901" s="962" t="s">
        <v>12</v>
      </c>
      <c r="N1901" s="677">
        <f t="shared" ca="1" si="324"/>
        <v>31957209.858727854</v>
      </c>
      <c r="O1901" s="677">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15933443.895365823</v>
      </c>
      <c r="P1901" s="677">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1472984.129044153</v>
      </c>
      <c r="Q1901" s="677">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6026222.5734732868</v>
      </c>
      <c r="R1901" s="677">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2708042.0326272612</v>
      </c>
      <c r="S1901" s="677">
        <f t="shared" ca="1" si="329"/>
        <v>654501.04895774694</v>
      </c>
      <c r="T1901" s="677">
        <f t="shared" ca="1" si="329"/>
        <v>634867.9439812738</v>
      </c>
      <c r="U1901" s="677">
        <f t="shared" ca="1" si="329"/>
        <v>13440.041297473321</v>
      </c>
      <c r="V1901" s="677">
        <f t="shared" ca="1" si="329"/>
        <v>561900.37247150915</v>
      </c>
      <c r="W1901" s="677">
        <f t="shared" ca="1" si="315"/>
        <v>276802.52885702864</v>
      </c>
      <c r="X1901" s="677">
        <f t="shared" ca="1" si="329"/>
        <v>1145167.8705693111</v>
      </c>
      <c r="Y1901" s="677">
        <f t="shared" ca="1" si="329"/>
        <v>2529837.4220829853</v>
      </c>
      <c r="Z1901" s="677">
        <f t="shared" ca="1" si="329"/>
        <v>0</v>
      </c>
      <c r="AA1901" t="str">
        <f t="shared" si="321"/>
        <v>ASR_COMP</v>
      </c>
      <c r="AB1901" s="957">
        <f t="shared" si="322"/>
        <v>44682</v>
      </c>
      <c r="AC1901" t="str">
        <f t="shared" si="323"/>
        <v>Unaudited</v>
      </c>
    </row>
    <row r="1902" spans="1:29" x14ac:dyDescent="0.25">
      <c r="A1902" t="s">
        <v>423</v>
      </c>
      <c r="B1902" t="s">
        <v>1388</v>
      </c>
      <c r="C1902" t="s">
        <v>1389</v>
      </c>
      <c r="D1902">
        <v>1900</v>
      </c>
      <c r="E1902" s="957">
        <v>1</v>
      </c>
      <c r="F1902" t="s">
        <v>442</v>
      </c>
      <c r="G1902" s="957">
        <v>182</v>
      </c>
      <c r="H1902" t="s">
        <v>387</v>
      </c>
      <c r="I1902" s="937" t="s">
        <v>490</v>
      </c>
      <c r="J1902" s="937" t="s">
        <v>12</v>
      </c>
      <c r="K1902" s="937" t="s">
        <v>1331</v>
      </c>
      <c r="L1902" s="937" t="s">
        <v>1322</v>
      </c>
      <c r="M1902" s="962" t="s">
        <v>1331</v>
      </c>
      <c r="N1902" s="677">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119099.28620714779</v>
      </c>
      <c r="O1902" s="677">
        <f t="shared" ca="1" si="329"/>
        <v>-21855.397612988549</v>
      </c>
      <c r="P1902" s="677">
        <f t="shared" ca="1" si="329"/>
        <v>-2627.8082634948596</v>
      </c>
      <c r="Q1902" s="677">
        <f t="shared" ca="1" si="329"/>
        <v>15044.29920425837</v>
      </c>
      <c r="R1902" s="677">
        <f t="shared" ca="1" si="329"/>
        <v>8264.5718226803165</v>
      </c>
      <c r="S1902" s="677">
        <f t="shared" ca="1" si="329"/>
        <v>48290.938772596499</v>
      </c>
      <c r="T1902" s="677">
        <f t="shared" ca="1" si="329"/>
        <v>-867.17545476243981</v>
      </c>
      <c r="U1902" s="677">
        <f t="shared" ca="1" si="329"/>
        <v>755.89664878183135</v>
      </c>
      <c r="V1902" s="677">
        <f t="shared" ca="1" si="329"/>
        <v>1659.5508176701117</v>
      </c>
      <c r="W1902" s="677">
        <f t="shared" ca="1" si="315"/>
        <v>1438.7526451416204</v>
      </c>
      <c r="X1902" s="677">
        <f t="shared" ca="1" si="329"/>
        <v>64304.275554988257</v>
      </c>
      <c r="Y1902" s="677">
        <f t="shared" ca="1" si="329"/>
        <v>4691.3820722766322</v>
      </c>
      <c r="Z1902" s="677">
        <f t="shared" ca="1" si="329"/>
        <v>0</v>
      </c>
      <c r="AA1902" t="str">
        <f t="shared" si="321"/>
        <v>ASR_COMP</v>
      </c>
      <c r="AB1902" s="957">
        <f t="shared" si="322"/>
        <v>44682</v>
      </c>
      <c r="AC1902" t="str">
        <f t="shared" si="323"/>
        <v>Unaudited</v>
      </c>
    </row>
    <row r="1903" spans="1:29" x14ac:dyDescent="0.25">
      <c r="A1903" t="s">
        <v>423</v>
      </c>
      <c r="B1903" t="s">
        <v>1388</v>
      </c>
      <c r="C1903" t="s">
        <v>1389</v>
      </c>
      <c r="D1903">
        <v>1900</v>
      </c>
      <c r="E1903" s="957">
        <v>1</v>
      </c>
      <c r="F1903" t="s">
        <v>442</v>
      </c>
      <c r="G1903" s="957">
        <v>182</v>
      </c>
      <c r="H1903" t="s">
        <v>387</v>
      </c>
      <c r="I1903" s="937" t="s">
        <v>490</v>
      </c>
      <c r="J1903" s="937" t="s">
        <v>493</v>
      </c>
      <c r="K1903" s="937" t="s">
        <v>494</v>
      </c>
      <c r="L1903" s="937" t="s">
        <v>63</v>
      </c>
      <c r="M1903" s="962" t="s">
        <v>346</v>
      </c>
      <c r="N1903" s="677">
        <f t="shared" ca="1" si="330"/>
        <v>0</v>
      </c>
      <c r="O1903" s="677">
        <f t="shared" ca="1" si="329"/>
        <v>0</v>
      </c>
      <c r="P1903" s="677">
        <f t="shared" ca="1" si="329"/>
        <v>0</v>
      </c>
      <c r="Q1903" s="677">
        <f t="shared" ca="1" si="329"/>
        <v>0</v>
      </c>
      <c r="R1903" s="677">
        <f t="shared" ca="1" si="329"/>
        <v>0</v>
      </c>
      <c r="S1903" s="677">
        <f t="shared" ca="1" si="329"/>
        <v>0</v>
      </c>
      <c r="T1903" s="677">
        <f t="shared" ca="1" si="329"/>
        <v>0</v>
      </c>
      <c r="U1903" s="677">
        <f t="shared" ca="1" si="329"/>
        <v>0</v>
      </c>
      <c r="V1903" s="677">
        <f t="shared" ca="1" si="329"/>
        <v>0</v>
      </c>
      <c r="W1903" s="677">
        <f t="shared" ca="1" si="329"/>
        <v>0</v>
      </c>
      <c r="X1903" s="677">
        <f t="shared" ca="1" si="329"/>
        <v>0</v>
      </c>
      <c r="Y1903" s="677">
        <f t="shared" ca="1" si="329"/>
        <v>0</v>
      </c>
      <c r="Z1903" s="677">
        <f t="shared" ca="1" si="329"/>
        <v>0</v>
      </c>
      <c r="AA1903" t="str">
        <f t="shared" si="321"/>
        <v>ASR_COMP</v>
      </c>
      <c r="AB1903" s="957">
        <f t="shared" si="322"/>
        <v>44682</v>
      </c>
      <c r="AC1903" t="str">
        <f t="shared" si="323"/>
        <v>Unaudited</v>
      </c>
    </row>
    <row r="1904" spans="1:29" x14ac:dyDescent="0.25">
      <c r="A1904" t="s">
        <v>423</v>
      </c>
      <c r="B1904" t="s">
        <v>1388</v>
      </c>
      <c r="C1904" t="s">
        <v>1389</v>
      </c>
      <c r="D1904">
        <v>1900</v>
      </c>
      <c r="E1904" s="957">
        <v>1</v>
      </c>
      <c r="F1904" t="s">
        <v>442</v>
      </c>
      <c r="G1904" s="957">
        <v>182</v>
      </c>
      <c r="H1904" t="s">
        <v>387</v>
      </c>
      <c r="I1904" s="937" t="s">
        <v>490</v>
      </c>
      <c r="J1904" s="937" t="s">
        <v>493</v>
      </c>
      <c r="K1904" s="937" t="s">
        <v>1022</v>
      </c>
      <c r="L1904" s="945" t="s">
        <v>918</v>
      </c>
      <c r="M1904" s="960" t="s">
        <v>919</v>
      </c>
      <c r="N1904" s="677">
        <f t="shared" ca="1" si="330"/>
        <v>657629.66892153886</v>
      </c>
      <c r="O1904" s="677">
        <f t="shared" ca="1" si="329"/>
        <v>606294.31162596366</v>
      </c>
      <c r="P1904" s="677">
        <f t="shared" ca="1" si="329"/>
        <v>47867.567295575223</v>
      </c>
      <c r="Q1904" s="677">
        <f t="shared" ca="1" si="329"/>
        <v>0</v>
      </c>
      <c r="R1904" s="677">
        <f t="shared" ca="1" si="329"/>
        <v>0</v>
      </c>
      <c r="S1904" s="677">
        <f t="shared" ca="1" si="329"/>
        <v>0</v>
      </c>
      <c r="T1904" s="677">
        <f t="shared" ca="1" si="329"/>
        <v>0</v>
      </c>
      <c r="U1904" s="677">
        <f t="shared" ca="1" si="329"/>
        <v>0</v>
      </c>
      <c r="V1904" s="677">
        <f t="shared" ca="1" si="329"/>
        <v>3467.79</v>
      </c>
      <c r="W1904" s="677">
        <f t="shared" ca="1" si="329"/>
        <v>0</v>
      </c>
      <c r="X1904" s="677">
        <f t="shared" ca="1" si="329"/>
        <v>0</v>
      </c>
      <c r="Y1904" s="677">
        <f t="shared" ca="1" si="329"/>
        <v>0</v>
      </c>
      <c r="Z1904" s="677">
        <f t="shared" ca="1" si="329"/>
        <v>0</v>
      </c>
      <c r="AA1904" t="str">
        <f t="shared" si="321"/>
        <v>ASR_COMP</v>
      </c>
      <c r="AB1904" s="957">
        <f t="shared" si="322"/>
        <v>44682</v>
      </c>
      <c r="AC1904" t="str">
        <f t="shared" si="323"/>
        <v>Unaudited</v>
      </c>
    </row>
    <row r="1905" spans="1:29" x14ac:dyDescent="0.25">
      <c r="A1905" t="s">
        <v>423</v>
      </c>
      <c r="B1905" t="s">
        <v>1388</v>
      </c>
      <c r="C1905" t="s">
        <v>1389</v>
      </c>
      <c r="D1905">
        <v>1900</v>
      </c>
      <c r="E1905" s="957">
        <v>1</v>
      </c>
      <c r="F1905" t="s">
        <v>442</v>
      </c>
      <c r="G1905" s="957">
        <v>182</v>
      </c>
      <c r="H1905" t="s">
        <v>387</v>
      </c>
      <c r="I1905" s="962" t="s">
        <v>490</v>
      </c>
      <c r="J1905" s="962" t="s">
        <v>13</v>
      </c>
      <c r="K1905" s="962" t="s">
        <v>495</v>
      </c>
      <c r="L1905" s="937" t="s">
        <v>97</v>
      </c>
      <c r="M1905" s="962" t="s">
        <v>149</v>
      </c>
      <c r="N1905" s="677">
        <f t="shared" ca="1" si="330"/>
        <v>0</v>
      </c>
      <c r="O1905" s="677">
        <f t="shared" ca="1" si="329"/>
        <v>0</v>
      </c>
      <c r="P1905" s="677">
        <f t="shared" ca="1" si="329"/>
        <v>0</v>
      </c>
      <c r="Q1905" s="677">
        <f t="shared" ca="1" si="329"/>
        <v>0</v>
      </c>
      <c r="R1905" s="677">
        <f t="shared" ca="1" si="329"/>
        <v>0</v>
      </c>
      <c r="S1905" s="677">
        <f t="shared" ca="1" si="329"/>
        <v>0</v>
      </c>
      <c r="T1905" s="677">
        <f t="shared" ca="1" si="329"/>
        <v>0</v>
      </c>
      <c r="U1905" s="677">
        <f t="shared" ca="1" si="329"/>
        <v>0</v>
      </c>
      <c r="V1905" s="677">
        <f t="shared" ca="1" si="329"/>
        <v>0</v>
      </c>
      <c r="W1905" s="677">
        <f t="shared" ca="1" si="329"/>
        <v>0</v>
      </c>
      <c r="X1905" s="677">
        <f t="shared" ca="1" si="329"/>
        <v>0</v>
      </c>
      <c r="Y1905" s="677">
        <f t="shared" ca="1" si="329"/>
        <v>0</v>
      </c>
      <c r="Z1905" s="677">
        <f t="shared" ca="1" si="329"/>
        <v>0</v>
      </c>
      <c r="AA1905" t="str">
        <f t="shared" si="321"/>
        <v>ASR_COMP</v>
      </c>
      <c r="AB1905" s="957">
        <f t="shared" si="322"/>
        <v>44682</v>
      </c>
      <c r="AC1905" t="str">
        <f t="shared" si="323"/>
        <v>Unaudited</v>
      </c>
    </row>
    <row r="1906" spans="1:29" x14ac:dyDescent="0.25">
      <c r="A1906" t="s">
        <v>423</v>
      </c>
      <c r="B1906" t="s">
        <v>1388</v>
      </c>
      <c r="C1906" t="s">
        <v>1389</v>
      </c>
      <c r="D1906">
        <v>1900</v>
      </c>
      <c r="E1906" s="957">
        <v>1</v>
      </c>
      <c r="F1906" t="s">
        <v>442</v>
      </c>
      <c r="G1906" s="957">
        <v>182</v>
      </c>
      <c r="H1906" t="s">
        <v>387</v>
      </c>
      <c r="I1906" s="937" t="s">
        <v>490</v>
      </c>
      <c r="J1906" s="937" t="s">
        <v>13</v>
      </c>
      <c r="K1906" s="937" t="s">
        <v>13</v>
      </c>
      <c r="L1906" s="943" t="s">
        <v>35</v>
      </c>
      <c r="M1906" s="963" t="s">
        <v>13</v>
      </c>
      <c r="N1906" s="677">
        <f t="shared" ca="1" si="330"/>
        <v>221621.15180743299</v>
      </c>
      <c r="O1906" s="677">
        <f t="shared" ca="1" si="329"/>
        <v>120222.64664364181</v>
      </c>
      <c r="P1906" s="677">
        <f t="shared" ca="1" si="329"/>
        <v>14604.868980147923</v>
      </c>
      <c r="Q1906" s="677">
        <f t="shared" ca="1" si="329"/>
        <v>36200.693214635015</v>
      </c>
      <c r="R1906" s="677">
        <f t="shared" ca="1" si="329"/>
        <v>19883.633074409776</v>
      </c>
      <c r="S1906" s="677">
        <f t="shared" ca="1" si="329"/>
        <v>3061.5406151807656</v>
      </c>
      <c r="T1906" s="677">
        <f t="shared" ca="1" si="329"/>
        <v>4814.7765529797598</v>
      </c>
      <c r="U1906" s="677">
        <f t="shared" ca="1" si="329"/>
        <v>47.923044442045821</v>
      </c>
      <c r="V1906" s="677">
        <f t="shared" ca="1" si="329"/>
        <v>3987.1575461356697</v>
      </c>
      <c r="W1906" s="677">
        <f t="shared" ca="1" si="329"/>
        <v>3454.5117760434628</v>
      </c>
      <c r="X1906" s="677">
        <f t="shared" ca="1" si="329"/>
        <v>4076.2101643734081</v>
      </c>
      <c r="Y1906" s="677">
        <f t="shared" ca="1" si="329"/>
        <v>11267.190195443376</v>
      </c>
      <c r="Z1906" s="677">
        <f t="shared" ca="1" si="329"/>
        <v>0</v>
      </c>
      <c r="AA1906" t="str">
        <f t="shared" si="321"/>
        <v>ASR_COMP</v>
      </c>
      <c r="AB1906" s="957">
        <f t="shared" si="322"/>
        <v>44682</v>
      </c>
      <c r="AC1906" t="str">
        <f t="shared" si="323"/>
        <v>Unaudited</v>
      </c>
    </row>
    <row r="1907" spans="1:29" x14ac:dyDescent="0.25">
      <c r="A1907" t="s">
        <v>423</v>
      </c>
      <c r="B1907" t="s">
        <v>1388</v>
      </c>
      <c r="C1907" t="s">
        <v>1389</v>
      </c>
      <c r="D1907">
        <v>1900</v>
      </c>
      <c r="E1907" s="957">
        <v>1</v>
      </c>
      <c r="F1907" t="s">
        <v>442</v>
      </c>
      <c r="G1907" s="957">
        <v>182</v>
      </c>
      <c r="H1907" t="s">
        <v>387</v>
      </c>
      <c r="I1907" s="937" t="s">
        <v>491</v>
      </c>
      <c r="J1907" s="937" t="s">
        <v>447</v>
      </c>
      <c r="K1907" s="937" t="s">
        <v>0</v>
      </c>
      <c r="L1907" s="943">
        <v>2.1</v>
      </c>
      <c r="M1907" s="963" t="s">
        <v>150</v>
      </c>
      <c r="N1907" s="677">
        <f t="shared" ca="1" si="330"/>
        <v>7238772.3794403458</v>
      </c>
      <c r="O1907" s="677">
        <f t="shared" ca="1" si="329"/>
        <v>3317005.2659965614</v>
      </c>
      <c r="P1907" s="677">
        <f t="shared" ca="1" si="329"/>
        <v>62456.332557915179</v>
      </c>
      <c r="Q1907" s="677">
        <f t="shared" ca="1" si="329"/>
        <v>1221865.8281954878</v>
      </c>
      <c r="R1907" s="677">
        <f t="shared" ca="1" si="329"/>
        <v>652093.2903637531</v>
      </c>
      <c r="S1907" s="677">
        <f t="shared" ca="1" si="329"/>
        <v>54032.689509238691</v>
      </c>
      <c r="T1907" s="677">
        <f t="shared" ca="1" si="329"/>
        <v>85865.568858892395</v>
      </c>
      <c r="U1907" s="677">
        <f t="shared" ca="1" si="329"/>
        <v>43.346808079576277</v>
      </c>
      <c r="V1907" s="677">
        <f t="shared" ca="1" si="329"/>
        <v>58973.294040040673</v>
      </c>
      <c r="W1907" s="677">
        <f t="shared" ca="1" si="329"/>
        <v>820975.7944008467</v>
      </c>
      <c r="X1907" s="677">
        <f t="shared" ca="1" si="329"/>
        <v>143837.69277399022</v>
      </c>
      <c r="Y1907" s="677">
        <f t="shared" ca="1" si="329"/>
        <v>821623.27593553893</v>
      </c>
      <c r="Z1907" s="677">
        <f t="shared" ca="1" si="329"/>
        <v>0</v>
      </c>
      <c r="AA1907" t="str">
        <f t="shared" si="321"/>
        <v>ASR_COMP</v>
      </c>
      <c r="AB1907" s="957">
        <f t="shared" si="322"/>
        <v>44682</v>
      </c>
      <c r="AC1907" t="str">
        <f t="shared" si="323"/>
        <v>Unaudited</v>
      </c>
    </row>
    <row r="1908" spans="1:29" ht="30" x14ac:dyDescent="0.25">
      <c r="A1908" t="s">
        <v>423</v>
      </c>
      <c r="B1908" t="s">
        <v>1388</v>
      </c>
      <c r="C1908" t="s">
        <v>1389</v>
      </c>
      <c r="D1908">
        <v>1900</v>
      </c>
      <c r="E1908" s="957">
        <v>1</v>
      </c>
      <c r="F1908" t="s">
        <v>442</v>
      </c>
      <c r="G1908" s="957">
        <v>182</v>
      </c>
      <c r="H1908" t="s">
        <v>387</v>
      </c>
      <c r="I1908" s="937" t="s">
        <v>491</v>
      </c>
      <c r="J1908" s="937" t="s">
        <v>447</v>
      </c>
      <c r="K1908" s="937" t="s">
        <v>0</v>
      </c>
      <c r="L1908" s="947">
        <v>2.2000000000000002</v>
      </c>
      <c r="M1908" s="964" t="s">
        <v>151</v>
      </c>
      <c r="N1908" s="677">
        <f t="shared" ca="1" si="330"/>
        <v>-896331.93953377241</v>
      </c>
      <c r="O1908" s="677">
        <f t="shared" ca="1" si="329"/>
        <v>-400218.1491386774</v>
      </c>
      <c r="P1908" s="677">
        <f t="shared" ca="1" si="329"/>
        <v>-30236.407991701919</v>
      </c>
      <c r="Q1908" s="677">
        <f t="shared" ca="1" si="329"/>
        <v>-195918.53719360419</v>
      </c>
      <c r="R1908" s="677">
        <f t="shared" ca="1" si="329"/>
        <v>-101806.76854113619</v>
      </c>
      <c r="S1908" s="677">
        <f t="shared" ca="1" si="329"/>
        <v>-6629.8808384347076</v>
      </c>
      <c r="T1908" s="677">
        <f t="shared" ca="1" si="329"/>
        <v>-11932.14488959361</v>
      </c>
      <c r="U1908" s="677">
        <f t="shared" ca="1" si="329"/>
        <v>-18.684562083877324</v>
      </c>
      <c r="V1908" s="677">
        <f t="shared" ca="1" si="329"/>
        <v>-9387.8426206060103</v>
      </c>
      <c r="W1908" s="677">
        <f t="shared" ca="1" si="329"/>
        <v>-4453.2500683352655</v>
      </c>
      <c r="X1908" s="677">
        <f t="shared" ca="1" si="329"/>
        <v>-31328.613839698908</v>
      </c>
      <c r="Y1908" s="677">
        <f t="shared" ca="1" si="329"/>
        <v>-104401.65984990046</v>
      </c>
      <c r="Z1908" s="677">
        <f t="shared" ca="1" si="329"/>
        <v>0</v>
      </c>
      <c r="AA1908" t="str">
        <f t="shared" si="321"/>
        <v>ASR_COMP</v>
      </c>
      <c r="AB1908" s="957">
        <f t="shared" si="322"/>
        <v>44682</v>
      </c>
      <c r="AC1908" t="str">
        <f t="shared" si="323"/>
        <v>Unaudited</v>
      </c>
    </row>
    <row r="1909" spans="1:29" x14ac:dyDescent="0.25">
      <c r="A1909" t="s">
        <v>423</v>
      </c>
      <c r="B1909" t="s">
        <v>1388</v>
      </c>
      <c r="C1909" t="s">
        <v>1389</v>
      </c>
      <c r="D1909">
        <v>1900</v>
      </c>
      <c r="E1909" s="957">
        <v>1</v>
      </c>
      <c r="F1909" t="s">
        <v>442</v>
      </c>
      <c r="G1909" s="957">
        <v>182</v>
      </c>
      <c r="H1909" t="s">
        <v>387</v>
      </c>
      <c r="I1909" s="963" t="s">
        <v>491</v>
      </c>
      <c r="J1909" s="963" t="s">
        <v>447</v>
      </c>
      <c r="K1909" s="963" t="s">
        <v>0</v>
      </c>
      <c r="L1909" s="943">
        <v>2.2999999999999998</v>
      </c>
      <c r="M1909" s="963" t="s">
        <v>152</v>
      </c>
      <c r="N1909" s="677">
        <f t="shared" ca="1" si="330"/>
        <v>1491294.0898153135</v>
      </c>
      <c r="O1909" s="677">
        <f t="shared" ca="1" si="329"/>
        <v>1077373.1435332592</v>
      </c>
      <c r="P1909" s="677">
        <f t="shared" ca="1" si="329"/>
        <v>91756.797594550691</v>
      </c>
      <c r="Q1909" s="677">
        <f t="shared" ca="1" si="329"/>
        <v>121559.31049074633</v>
      </c>
      <c r="R1909" s="677">
        <f t="shared" ca="1" si="329"/>
        <v>93092.950266640561</v>
      </c>
      <c r="S1909" s="677">
        <f t="shared" ca="1" si="329"/>
        <v>5779.8131639035473</v>
      </c>
      <c r="T1909" s="677">
        <f t="shared" ca="1" si="329"/>
        <v>17327.06510868109</v>
      </c>
      <c r="U1909" s="677">
        <f t="shared" ca="1" si="329"/>
        <v>119.10887060672502</v>
      </c>
      <c r="V1909" s="677">
        <f t="shared" ca="1" si="329"/>
        <v>10214.214807646315</v>
      </c>
      <c r="W1909" s="677">
        <f t="shared" ca="1" si="329"/>
        <v>1727.3219538780463</v>
      </c>
      <c r="X1909" s="677">
        <f t="shared" ca="1" si="329"/>
        <v>14916.643682954687</v>
      </c>
      <c r="Y1909" s="677">
        <f t="shared" ca="1" si="329"/>
        <v>57427.720342446344</v>
      </c>
      <c r="Z1909" s="677">
        <f t="shared" ca="1" si="329"/>
        <v>0</v>
      </c>
      <c r="AA1909" t="str">
        <f t="shared" si="321"/>
        <v>ASR_COMP</v>
      </c>
      <c r="AB1909" s="957">
        <f t="shared" si="322"/>
        <v>44682</v>
      </c>
      <c r="AC1909" t="str">
        <f t="shared" si="323"/>
        <v>Unaudited</v>
      </c>
    </row>
    <row r="1910" spans="1:29" x14ac:dyDescent="0.25">
      <c r="A1910" t="s">
        <v>423</v>
      </c>
      <c r="B1910" t="s">
        <v>1388</v>
      </c>
      <c r="C1910" t="s">
        <v>1389</v>
      </c>
      <c r="D1910">
        <v>1900</v>
      </c>
      <c r="E1910" s="957">
        <v>1</v>
      </c>
      <c r="F1910" t="s">
        <v>442</v>
      </c>
      <c r="G1910" s="957">
        <v>182</v>
      </c>
      <c r="H1910" t="s">
        <v>387</v>
      </c>
      <c r="I1910" s="937" t="s">
        <v>491</v>
      </c>
      <c r="J1910" s="937" t="s">
        <v>447</v>
      </c>
      <c r="K1910" s="937" t="s">
        <v>0</v>
      </c>
      <c r="L1910" s="937">
        <v>2.4</v>
      </c>
      <c r="M1910" s="962" t="s">
        <v>153</v>
      </c>
      <c r="N1910" s="677">
        <f t="shared" ca="1" si="330"/>
        <v>1483451.7038430173</v>
      </c>
      <c r="O1910" s="677">
        <f t="shared" ca="1" si="329"/>
        <v>940407.34062329971</v>
      </c>
      <c r="P1910" s="677">
        <f t="shared" ca="1" si="329"/>
        <v>56664.391742879758</v>
      </c>
      <c r="Q1910" s="677">
        <f t="shared" ca="1" si="329"/>
        <v>327021.79884450056</v>
      </c>
      <c r="R1910" s="677">
        <f t="shared" ca="1" si="329"/>
        <v>64868.216648547903</v>
      </c>
      <c r="S1910" s="677">
        <f t="shared" ca="1" si="329"/>
        <v>14233.899707634349</v>
      </c>
      <c r="T1910" s="677">
        <f t="shared" ca="1" si="329"/>
        <v>19848.862557106211</v>
      </c>
      <c r="U1910" s="677">
        <f t="shared" ca="1" si="329"/>
        <v>110.33306227047234</v>
      </c>
      <c r="V1910" s="677">
        <f t="shared" ca="1" si="329"/>
        <v>1946.2537713700383</v>
      </c>
      <c r="W1910" s="677">
        <f t="shared" ca="1" si="329"/>
        <v>6585.9798316497308</v>
      </c>
      <c r="X1910" s="677">
        <f t="shared" ca="1" si="329"/>
        <v>19861.441406074668</v>
      </c>
      <c r="Y1910" s="677">
        <f t="shared" ca="1" si="329"/>
        <v>31903.18564768404</v>
      </c>
      <c r="Z1910" s="677">
        <f t="shared" ca="1" si="329"/>
        <v>0</v>
      </c>
      <c r="AA1910" t="str">
        <f t="shared" si="321"/>
        <v>ASR_COMP</v>
      </c>
      <c r="AB1910" s="957">
        <f t="shared" si="322"/>
        <v>44682</v>
      </c>
      <c r="AC1910" t="str">
        <f t="shared" si="323"/>
        <v>Unaudited</v>
      </c>
    </row>
    <row r="1911" spans="1:29" ht="30" x14ac:dyDescent="0.25">
      <c r="A1911" t="s">
        <v>423</v>
      </c>
      <c r="B1911" t="s">
        <v>1388</v>
      </c>
      <c r="C1911" t="s">
        <v>1389</v>
      </c>
      <c r="D1911">
        <v>1900</v>
      </c>
      <c r="E1911" s="957">
        <v>1</v>
      </c>
      <c r="F1911" t="s">
        <v>442</v>
      </c>
      <c r="G1911" s="957">
        <v>182</v>
      </c>
      <c r="H1911" t="s">
        <v>387</v>
      </c>
      <c r="I1911" s="937" t="s">
        <v>491</v>
      </c>
      <c r="J1911" s="937" t="s">
        <v>447</v>
      </c>
      <c r="K1911" s="937" t="s">
        <v>0</v>
      </c>
      <c r="L1911" s="937">
        <v>2.5</v>
      </c>
      <c r="M1911" s="962" t="s">
        <v>154</v>
      </c>
      <c r="N1911" s="677">
        <f t="shared" ca="1" si="330"/>
        <v>-144871.64706619931</v>
      </c>
      <c r="O1911" s="677">
        <f t="shared" ca="1" si="329"/>
        <v>-97586.206975688721</v>
      </c>
      <c r="P1911" s="677">
        <f t="shared" ca="1" si="329"/>
        <v>-8037.7709545618372</v>
      </c>
      <c r="Q1911" s="677">
        <f t="shared" ca="1" si="329"/>
        <v>-21731.848549784136</v>
      </c>
      <c r="R1911" s="677">
        <f t="shared" ca="1" si="329"/>
        <v>-9624.8574437134012</v>
      </c>
      <c r="S1911" s="677">
        <f t="shared" ca="1" si="329"/>
        <v>-429.44499511280281</v>
      </c>
      <c r="T1911" s="677">
        <f t="shared" ca="1" si="329"/>
        <v>-2217.2357740055245</v>
      </c>
      <c r="U1911" s="677">
        <f t="shared" ca="1" si="329"/>
        <v>-6.7469985996527964</v>
      </c>
      <c r="V1911" s="677">
        <f t="shared" ca="1" si="329"/>
        <v>-1077.4623008337148</v>
      </c>
      <c r="W1911" s="677">
        <f t="shared" ca="1" si="329"/>
        <v>-397.59265570307889</v>
      </c>
      <c r="X1911" s="677">
        <f t="shared" ca="1" si="329"/>
        <v>-712.71387412074318</v>
      </c>
      <c r="Y1911" s="677">
        <f t="shared" ca="1" si="329"/>
        <v>-3049.7665440757041</v>
      </c>
      <c r="Z1911" s="677">
        <f t="shared" ca="1" si="329"/>
        <v>0</v>
      </c>
      <c r="AA1911" t="str">
        <f t="shared" si="321"/>
        <v>ASR_COMP</v>
      </c>
      <c r="AB1911" s="957">
        <f t="shared" si="322"/>
        <v>44682</v>
      </c>
      <c r="AC1911" t="str">
        <f t="shared" si="323"/>
        <v>Unaudited</v>
      </c>
    </row>
    <row r="1912" spans="1:29" x14ac:dyDescent="0.25">
      <c r="A1912" t="s">
        <v>423</v>
      </c>
      <c r="B1912" t="s">
        <v>1388</v>
      </c>
      <c r="C1912" t="s">
        <v>1389</v>
      </c>
      <c r="D1912">
        <v>1900</v>
      </c>
      <c r="E1912" s="957">
        <v>1</v>
      </c>
      <c r="F1912" t="s">
        <v>442</v>
      </c>
      <c r="G1912" s="957">
        <v>182</v>
      </c>
      <c r="H1912" t="s">
        <v>387</v>
      </c>
      <c r="I1912" s="937" t="s">
        <v>491</v>
      </c>
      <c r="J1912" s="937" t="s">
        <v>447</v>
      </c>
      <c r="K1912" s="937" t="s">
        <v>0</v>
      </c>
      <c r="L1912" s="937" t="s">
        <v>99</v>
      </c>
      <c r="M1912" s="962" t="s">
        <v>7</v>
      </c>
      <c r="N1912" s="677">
        <f t="shared" ca="1" si="330"/>
        <v>0</v>
      </c>
      <c r="O1912" s="677">
        <f t="shared" ca="1" si="329"/>
        <v>0</v>
      </c>
      <c r="P1912" s="677">
        <f t="shared" ca="1" si="329"/>
        <v>0</v>
      </c>
      <c r="Q1912" s="677">
        <f t="shared" ca="1" si="329"/>
        <v>0</v>
      </c>
      <c r="R1912" s="677">
        <f t="shared" ca="1" si="329"/>
        <v>0</v>
      </c>
      <c r="S1912" s="677">
        <f t="shared" ca="1" si="329"/>
        <v>0</v>
      </c>
      <c r="T1912" s="677">
        <f t="shared" ca="1" si="329"/>
        <v>0</v>
      </c>
      <c r="U1912" s="677">
        <f t="shared" ca="1" si="329"/>
        <v>0</v>
      </c>
      <c r="V1912" s="677">
        <f t="shared" ca="1" si="329"/>
        <v>0</v>
      </c>
      <c r="W1912" s="677">
        <f t="shared" ca="1" si="329"/>
        <v>0</v>
      </c>
      <c r="X1912" s="677">
        <f t="shared" ca="1" si="329"/>
        <v>0</v>
      </c>
      <c r="Y1912" s="677">
        <f t="shared" ca="1" si="329"/>
        <v>0</v>
      </c>
      <c r="Z1912" s="677">
        <f t="shared" ca="1" si="329"/>
        <v>0</v>
      </c>
      <c r="AA1912" t="str">
        <f t="shared" si="321"/>
        <v>ASR_COMP</v>
      </c>
      <c r="AB1912" s="957">
        <f t="shared" si="322"/>
        <v>44682</v>
      </c>
      <c r="AC1912" t="str">
        <f t="shared" si="323"/>
        <v>Unaudited</v>
      </c>
    </row>
    <row r="1913" spans="1:29" x14ac:dyDescent="0.25">
      <c r="A1913" t="s">
        <v>423</v>
      </c>
      <c r="B1913" t="s">
        <v>1388</v>
      </c>
      <c r="C1913" t="s">
        <v>1389</v>
      </c>
      <c r="D1913">
        <v>1900</v>
      </c>
      <c r="E1913" s="957">
        <v>1</v>
      </c>
      <c r="F1913" t="s">
        <v>442</v>
      </c>
      <c r="G1913" s="957">
        <v>182</v>
      </c>
      <c r="H1913" t="s">
        <v>387</v>
      </c>
      <c r="I1913" s="937" t="s">
        <v>491</v>
      </c>
      <c r="J1913" s="937" t="s">
        <v>447</v>
      </c>
      <c r="K1913" s="937" t="s">
        <v>0</v>
      </c>
      <c r="L1913" s="945" t="s">
        <v>155</v>
      </c>
      <c r="M1913" s="960" t="s">
        <v>454</v>
      </c>
      <c r="N1913" s="677">
        <f t="shared" ca="1" si="330"/>
        <v>0</v>
      </c>
      <c r="O1913" s="677">
        <f t="shared" ca="1" si="329"/>
        <v>0</v>
      </c>
      <c r="P1913" s="677">
        <f t="shared" ca="1" si="329"/>
        <v>0</v>
      </c>
      <c r="Q1913" s="677">
        <f t="shared" ca="1" si="329"/>
        <v>0</v>
      </c>
      <c r="R1913" s="677">
        <f t="shared" ca="1" si="329"/>
        <v>0</v>
      </c>
      <c r="S1913" s="677">
        <f t="shared" ca="1" si="329"/>
        <v>0</v>
      </c>
      <c r="T1913" s="677">
        <f t="shared" ca="1" si="329"/>
        <v>0</v>
      </c>
      <c r="U1913" s="677">
        <f t="shared" ca="1" si="329"/>
        <v>0</v>
      </c>
      <c r="V1913" s="677">
        <f t="shared" ca="1" si="329"/>
        <v>0</v>
      </c>
      <c r="W1913" s="677">
        <f t="shared" ca="1" si="329"/>
        <v>0</v>
      </c>
      <c r="X1913" s="677">
        <f t="shared" ca="1" si="329"/>
        <v>0</v>
      </c>
      <c r="Y1913" s="677">
        <f t="shared" ca="1" si="329"/>
        <v>0</v>
      </c>
      <c r="Z1913" s="677">
        <f t="shared" ca="1" si="329"/>
        <v>0</v>
      </c>
      <c r="AA1913" t="str">
        <f t="shared" si="321"/>
        <v>ASR_COMP</v>
      </c>
      <c r="AB1913" s="957">
        <f t="shared" si="322"/>
        <v>44682</v>
      </c>
      <c r="AC1913" t="str">
        <f t="shared" si="323"/>
        <v>Unaudited</v>
      </c>
    </row>
    <row r="1914" spans="1:29" x14ac:dyDescent="0.25">
      <c r="A1914" t="s">
        <v>423</v>
      </c>
      <c r="B1914" t="s">
        <v>1388</v>
      </c>
      <c r="C1914" t="s">
        <v>1389</v>
      </c>
      <c r="D1914">
        <v>1900</v>
      </c>
      <c r="E1914" s="957">
        <v>1</v>
      </c>
      <c r="F1914" t="s">
        <v>442</v>
      </c>
      <c r="G1914" s="957">
        <v>182</v>
      </c>
      <c r="H1914" t="s">
        <v>387</v>
      </c>
      <c r="I1914" s="962" t="s">
        <v>491</v>
      </c>
      <c r="J1914" s="962" t="s">
        <v>447</v>
      </c>
      <c r="K1914" s="962" t="s">
        <v>0</v>
      </c>
      <c r="L1914" s="937" t="s">
        <v>920</v>
      </c>
      <c r="M1914" s="962" t="s">
        <v>24</v>
      </c>
      <c r="N1914" s="677">
        <f t="shared" ca="1" si="330"/>
        <v>0</v>
      </c>
      <c r="O1914" s="677">
        <f t="shared" ca="1" si="329"/>
        <v>0</v>
      </c>
      <c r="P1914" s="677">
        <f t="shared" ca="1" si="329"/>
        <v>0</v>
      </c>
      <c r="Q1914" s="677">
        <f t="shared" ca="1" si="329"/>
        <v>0</v>
      </c>
      <c r="R1914" s="677">
        <f t="shared" ca="1" si="329"/>
        <v>0</v>
      </c>
      <c r="S1914" s="677">
        <f t="shared" ca="1" si="329"/>
        <v>0</v>
      </c>
      <c r="T1914" s="677">
        <f t="shared" ca="1" si="329"/>
        <v>0</v>
      </c>
      <c r="U1914" s="677">
        <f t="shared" ca="1" si="329"/>
        <v>0</v>
      </c>
      <c r="V1914" s="677">
        <f t="shared" ca="1" si="329"/>
        <v>0</v>
      </c>
      <c r="W1914" s="677">
        <f t="shared" ca="1" si="329"/>
        <v>0</v>
      </c>
      <c r="X1914" s="677">
        <f t="shared" ca="1" si="329"/>
        <v>0</v>
      </c>
      <c r="Y1914" s="677">
        <f t="shared" ca="1" si="329"/>
        <v>0</v>
      </c>
      <c r="Z1914" s="677">
        <f t="shared" ca="1" si="329"/>
        <v>0</v>
      </c>
      <c r="AA1914" t="str">
        <f t="shared" si="321"/>
        <v>ASR_COMP</v>
      </c>
      <c r="AB1914" s="957">
        <f t="shared" si="322"/>
        <v>44682</v>
      </c>
      <c r="AC1914" t="str">
        <f t="shared" si="323"/>
        <v>Unaudited</v>
      </c>
    </row>
    <row r="1915" spans="1:29" x14ac:dyDescent="0.25">
      <c r="A1915" t="s">
        <v>423</v>
      </c>
      <c r="B1915" t="s">
        <v>1388</v>
      </c>
      <c r="C1915" t="s">
        <v>1389</v>
      </c>
      <c r="D1915">
        <v>1900</v>
      </c>
      <c r="E1915" s="957">
        <v>1</v>
      </c>
      <c r="F1915" t="s">
        <v>442</v>
      </c>
      <c r="G1915" s="957">
        <v>182</v>
      </c>
      <c r="H1915" t="s">
        <v>387</v>
      </c>
      <c r="I1915" s="937" t="s">
        <v>491</v>
      </c>
      <c r="J1915" s="937" t="s">
        <v>447</v>
      </c>
      <c r="K1915" s="937" t="s">
        <v>53</v>
      </c>
      <c r="L1915" s="937">
        <v>3.1</v>
      </c>
      <c r="M1915" s="962" t="s">
        <v>33</v>
      </c>
      <c r="N1915" s="677">
        <f t="shared" ca="1" si="330"/>
        <v>2123892.8126696646</v>
      </c>
      <c r="O1915" s="677">
        <f t="shared" ca="1" si="329"/>
        <v>1600872.4787761634</v>
      </c>
      <c r="P1915" s="677">
        <f t="shared" ca="1" si="329"/>
        <v>66407.990123837182</v>
      </c>
      <c r="Q1915" s="677">
        <f t="shared" ca="1" si="329"/>
        <v>176315.32149938526</v>
      </c>
      <c r="R1915" s="677">
        <f t="shared" ca="1" si="329"/>
        <v>97597.272641156829</v>
      </c>
      <c r="S1915" s="677">
        <f t="shared" ca="1" si="329"/>
        <v>-588.78528163992814</v>
      </c>
      <c r="T1915" s="677">
        <f t="shared" ca="1" si="329"/>
        <v>46429.272202884793</v>
      </c>
      <c r="U1915" s="677">
        <f t="shared" ca="1" si="329"/>
        <v>25.344969488226877</v>
      </c>
      <c r="V1915" s="677">
        <f t="shared" ca="1" si="329"/>
        <v>6856.5128583102396</v>
      </c>
      <c r="W1915" s="677">
        <f t="shared" ca="1" si="329"/>
        <v>2307.9653345746792</v>
      </c>
      <c r="X1915" s="677">
        <f t="shared" ca="1" si="329"/>
        <v>14987.873616814122</v>
      </c>
      <c r="Y1915" s="677">
        <f t="shared" ca="1" si="329"/>
        <v>112681.56592868979</v>
      </c>
      <c r="Z1915" s="677">
        <f t="shared" ca="1" si="329"/>
        <v>0</v>
      </c>
      <c r="AA1915" t="str">
        <f t="shared" si="321"/>
        <v>ASR_COMP</v>
      </c>
      <c r="AB1915" s="957">
        <f t="shared" si="322"/>
        <v>44682</v>
      </c>
      <c r="AC1915" t="str">
        <f t="shared" si="323"/>
        <v>Unaudited</v>
      </c>
    </row>
    <row r="1916" spans="1:29" x14ac:dyDescent="0.25">
      <c r="A1916" t="s">
        <v>423</v>
      </c>
      <c r="B1916" t="s">
        <v>1388</v>
      </c>
      <c r="C1916" t="s">
        <v>1389</v>
      </c>
      <c r="D1916">
        <v>1900</v>
      </c>
      <c r="E1916" s="957">
        <v>1</v>
      </c>
      <c r="F1916" t="s">
        <v>442</v>
      </c>
      <c r="G1916" s="957">
        <v>182</v>
      </c>
      <c r="H1916" t="s">
        <v>387</v>
      </c>
      <c r="I1916" s="937" t="s">
        <v>491</v>
      </c>
      <c r="J1916" s="937" t="s">
        <v>447</v>
      </c>
      <c r="K1916" s="937" t="s">
        <v>53</v>
      </c>
      <c r="L1916" s="937">
        <v>3.2</v>
      </c>
      <c r="M1916" s="962" t="s">
        <v>34</v>
      </c>
      <c r="N1916" s="677">
        <f t="shared" ca="1" si="330"/>
        <v>2932103.4885745556</v>
      </c>
      <c r="O1916" s="677">
        <f t="shared" ca="1" si="329"/>
        <v>1372803.9347150866</v>
      </c>
      <c r="P1916" s="677">
        <f t="shared" ca="1" si="329"/>
        <v>90592.444641617505</v>
      </c>
      <c r="Q1916" s="677">
        <f t="shared" ca="1" si="329"/>
        <v>846709.14765170263</v>
      </c>
      <c r="R1916" s="677">
        <f t="shared" ca="1" si="329"/>
        <v>265291.15372003318</v>
      </c>
      <c r="S1916" s="677">
        <f t="shared" ca="1" si="329"/>
        <v>21494.799002709547</v>
      </c>
      <c r="T1916" s="677">
        <f t="shared" ca="1" si="329"/>
        <v>39225.8428563571</v>
      </c>
      <c r="U1916" s="677">
        <f t="shared" ca="1" si="329"/>
        <v>186.34436633334323</v>
      </c>
      <c r="V1916" s="677">
        <f t="shared" ca="1" si="329"/>
        <v>20004.456056364768</v>
      </c>
      <c r="W1916" s="677">
        <f t="shared" ca="1" si="329"/>
        <v>7120.3036217784502</v>
      </c>
      <c r="X1916" s="677">
        <f t="shared" ca="1" si="329"/>
        <v>77333.966777129535</v>
      </c>
      <c r="Y1916" s="677">
        <f t="shared" ca="1" si="329"/>
        <v>191341.09516544314</v>
      </c>
      <c r="Z1916" s="677">
        <f t="shared" ca="1" si="329"/>
        <v>0</v>
      </c>
      <c r="AA1916" t="str">
        <f t="shared" si="321"/>
        <v>ASR_COMP</v>
      </c>
      <c r="AB1916" s="957">
        <f t="shared" si="322"/>
        <v>44682</v>
      </c>
      <c r="AC1916" t="str">
        <f t="shared" si="323"/>
        <v>Unaudited</v>
      </c>
    </row>
    <row r="1917" spans="1:29" x14ac:dyDescent="0.25">
      <c r="A1917" t="s">
        <v>423</v>
      </c>
      <c r="B1917" t="s">
        <v>1388</v>
      </c>
      <c r="C1917" t="s">
        <v>1389</v>
      </c>
      <c r="D1917">
        <v>1900</v>
      </c>
      <c r="E1917" s="957">
        <v>1</v>
      </c>
      <c r="F1917" t="s">
        <v>442</v>
      </c>
      <c r="G1917" s="957">
        <v>182</v>
      </c>
      <c r="H1917" t="s">
        <v>387</v>
      </c>
      <c r="I1917" s="937" t="s">
        <v>491</v>
      </c>
      <c r="J1917" s="937" t="s">
        <v>447</v>
      </c>
      <c r="K1917" s="937" t="s">
        <v>53</v>
      </c>
      <c r="L1917" s="937">
        <v>3.3</v>
      </c>
      <c r="M1917" s="962" t="s">
        <v>54</v>
      </c>
      <c r="N1917" s="677">
        <f t="shared" ca="1" si="330"/>
        <v>294.43</v>
      </c>
      <c r="O1917" s="677">
        <f t="shared" ca="1" si="330"/>
        <v>0</v>
      </c>
      <c r="P1917" s="677">
        <f t="shared" ca="1" si="330"/>
        <v>0</v>
      </c>
      <c r="Q1917" s="677">
        <f t="shared" ca="1" si="330"/>
        <v>0</v>
      </c>
      <c r="R1917" s="677">
        <f t="shared" ca="1" si="330"/>
        <v>0</v>
      </c>
      <c r="S1917" s="677">
        <f t="shared" ca="1" si="330"/>
        <v>119.58</v>
      </c>
      <c r="T1917" s="677">
        <f t="shared" ca="1" si="330"/>
        <v>0</v>
      </c>
      <c r="U1917" s="677">
        <f t="shared" ca="1" si="330"/>
        <v>-34.97</v>
      </c>
      <c r="V1917" s="677">
        <f t="shared" ca="1" si="330"/>
        <v>0</v>
      </c>
      <c r="W1917" s="677">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7">
        <f t="shared" ca="1" si="330"/>
        <v>209.82</v>
      </c>
      <c r="Y1917" s="677">
        <f t="shared" ca="1" si="330"/>
        <v>0</v>
      </c>
      <c r="Z1917" s="677">
        <f t="shared" ca="1" si="330"/>
        <v>0</v>
      </c>
      <c r="AA1917" t="str">
        <f t="shared" si="321"/>
        <v>ASR_COMP</v>
      </c>
      <c r="AB1917" s="957">
        <f t="shared" si="322"/>
        <v>44682</v>
      </c>
      <c r="AC1917" t="str">
        <f t="shared" si="323"/>
        <v>Unaudited</v>
      </c>
    </row>
    <row r="1918" spans="1:29" x14ac:dyDescent="0.25">
      <c r="A1918" t="s">
        <v>423</v>
      </c>
      <c r="B1918" t="s">
        <v>1388</v>
      </c>
      <c r="C1918" t="s">
        <v>1389</v>
      </c>
      <c r="D1918">
        <v>1900</v>
      </c>
      <c r="E1918" s="957">
        <v>1</v>
      </c>
      <c r="F1918" t="s">
        <v>442</v>
      </c>
      <c r="G1918" s="957">
        <v>182</v>
      </c>
      <c r="H1918" t="s">
        <v>387</v>
      </c>
      <c r="I1918" s="937" t="s">
        <v>491</v>
      </c>
      <c r="J1918" s="937" t="s">
        <v>447</v>
      </c>
      <c r="K1918" s="937" t="s">
        <v>53</v>
      </c>
      <c r="L1918" s="945" t="s">
        <v>44</v>
      </c>
      <c r="M1918" s="960" t="s">
        <v>156</v>
      </c>
      <c r="N1918" s="677">
        <f t="shared" ca="1" si="330"/>
        <v>0</v>
      </c>
      <c r="O1918" s="677">
        <f t="shared" ca="1" si="330"/>
        <v>0</v>
      </c>
      <c r="P1918" s="677">
        <f t="shared" ca="1" si="330"/>
        <v>0</v>
      </c>
      <c r="Q1918" s="677">
        <f t="shared" ca="1" si="330"/>
        <v>0</v>
      </c>
      <c r="R1918" s="677">
        <f t="shared" ca="1" si="330"/>
        <v>0</v>
      </c>
      <c r="S1918" s="677">
        <f t="shared" ca="1" si="330"/>
        <v>0</v>
      </c>
      <c r="T1918" s="677">
        <f t="shared" ca="1" si="330"/>
        <v>0</v>
      </c>
      <c r="U1918" s="677">
        <f t="shared" ca="1" si="330"/>
        <v>0</v>
      </c>
      <c r="V1918" s="677">
        <f t="shared" ca="1" si="330"/>
        <v>0</v>
      </c>
      <c r="W1918" s="677">
        <f t="shared" ca="1" si="331"/>
        <v>0</v>
      </c>
      <c r="X1918" s="677">
        <f t="shared" ca="1" si="330"/>
        <v>0</v>
      </c>
      <c r="Y1918" s="677">
        <f t="shared" ca="1" si="330"/>
        <v>0</v>
      </c>
      <c r="Z1918" s="677">
        <f t="shared" ca="1" si="330"/>
        <v>0</v>
      </c>
      <c r="AA1918" t="str">
        <f t="shared" si="321"/>
        <v>ASR_COMP</v>
      </c>
      <c r="AB1918" s="957">
        <f t="shared" si="322"/>
        <v>44682</v>
      </c>
      <c r="AC1918" t="str">
        <f t="shared" si="323"/>
        <v>Unaudited</v>
      </c>
    </row>
    <row r="1919" spans="1:29" x14ac:dyDescent="0.25">
      <c r="A1919" t="s">
        <v>423</v>
      </c>
      <c r="B1919" t="s">
        <v>1388</v>
      </c>
      <c r="C1919" t="s">
        <v>1389</v>
      </c>
      <c r="D1919">
        <v>1900</v>
      </c>
      <c r="E1919" s="957">
        <v>1</v>
      </c>
      <c r="F1919" t="s">
        <v>442</v>
      </c>
      <c r="G1919" s="957">
        <v>182</v>
      </c>
      <c r="H1919" t="s">
        <v>387</v>
      </c>
      <c r="I1919" s="962" t="s">
        <v>491</v>
      </c>
      <c r="J1919" s="962" t="s">
        <v>447</v>
      </c>
      <c r="K1919" s="962" t="s">
        <v>53</v>
      </c>
      <c r="L1919" s="937" t="s">
        <v>41</v>
      </c>
      <c r="M1919" s="962" t="s">
        <v>52</v>
      </c>
      <c r="N1919" s="677">
        <f t="shared" ca="1" si="330"/>
        <v>1042987.6493058165</v>
      </c>
      <c r="O1919" s="677">
        <f t="shared" ca="1" si="330"/>
        <v>756494.83120862092</v>
      </c>
      <c r="P1919" s="677">
        <f t="shared" ca="1" si="330"/>
        <v>27085.31526159756</v>
      </c>
      <c r="Q1919" s="677">
        <f t="shared" ca="1" si="330"/>
        <v>97901.7384334534</v>
      </c>
      <c r="R1919" s="677">
        <f t="shared" ca="1" si="330"/>
        <v>28287.455786606959</v>
      </c>
      <c r="S1919" s="677">
        <f t="shared" ca="1" si="330"/>
        <v>22231.297416537782</v>
      </c>
      <c r="T1919" s="677">
        <f t="shared" ca="1" si="330"/>
        <v>11701.351900919479</v>
      </c>
      <c r="U1919" s="677">
        <f t="shared" ca="1" si="330"/>
        <v>540.25796392077984</v>
      </c>
      <c r="V1919" s="677">
        <f t="shared" ca="1" si="330"/>
        <v>2480.8186181561287</v>
      </c>
      <c r="W1919" s="677">
        <f t="shared" ca="1" si="331"/>
        <v>157.01383659216003</v>
      </c>
      <c r="X1919" s="677">
        <f t="shared" ca="1" si="330"/>
        <v>79307.088364050287</v>
      </c>
      <c r="Y1919" s="677">
        <f t="shared" ca="1" si="330"/>
        <v>16800.480515361123</v>
      </c>
      <c r="Z1919" s="677">
        <f t="shared" ca="1" si="330"/>
        <v>0</v>
      </c>
      <c r="AA1919" t="str">
        <f t="shared" si="321"/>
        <v>ASR_COMP</v>
      </c>
      <c r="AB1919" s="957">
        <f t="shared" si="322"/>
        <v>44682</v>
      </c>
      <c r="AC1919" t="str">
        <f t="shared" si="323"/>
        <v>Unaudited</v>
      </c>
    </row>
    <row r="1920" spans="1:29" x14ac:dyDescent="0.25">
      <c r="A1920" t="s">
        <v>423</v>
      </c>
      <c r="B1920" t="s">
        <v>1388</v>
      </c>
      <c r="C1920" t="s">
        <v>1389</v>
      </c>
      <c r="D1920">
        <v>1900</v>
      </c>
      <c r="E1920" s="957">
        <v>1</v>
      </c>
      <c r="F1920" t="s">
        <v>442</v>
      </c>
      <c r="G1920" s="957">
        <v>182</v>
      </c>
      <c r="H1920" t="s">
        <v>387</v>
      </c>
      <c r="I1920" s="937" t="s">
        <v>491</v>
      </c>
      <c r="J1920" s="937" t="s">
        <v>447</v>
      </c>
      <c r="K1920" s="937" t="s">
        <v>53</v>
      </c>
      <c r="L1920" s="937" t="s">
        <v>42</v>
      </c>
      <c r="M1920" s="962" t="s">
        <v>157</v>
      </c>
      <c r="N1920" s="677">
        <f t="shared" ca="1" si="330"/>
        <v>-333221.57053360419</v>
      </c>
      <c r="O1920" s="677">
        <f t="shared" ca="1" si="330"/>
        <v>-199475.73979897794</v>
      </c>
      <c r="P1920" s="677">
        <f t="shared" ca="1" si="330"/>
        <v>-14579.279092101577</v>
      </c>
      <c r="Q1920" s="677">
        <f t="shared" ca="1" si="330"/>
        <v>-59371.659187847858</v>
      </c>
      <c r="R1920" s="677">
        <f t="shared" ca="1" si="330"/>
        <v>-25652.264877767648</v>
      </c>
      <c r="S1920" s="677">
        <f t="shared" ca="1" si="330"/>
        <v>-1862.4541417628595</v>
      </c>
      <c r="T1920" s="677">
        <f t="shared" ca="1" si="330"/>
        <v>-6354.8442388501026</v>
      </c>
      <c r="U1920" s="677">
        <f t="shared" ca="1" si="330"/>
        <v>-49.056176963058476</v>
      </c>
      <c r="V1920" s="677">
        <f t="shared" ca="1" si="330"/>
        <v>-1804.5355676591237</v>
      </c>
      <c r="W1920" s="677">
        <f t="shared" ca="1" si="331"/>
        <v>-965.73456728227768</v>
      </c>
      <c r="X1920" s="677">
        <f t="shared" ca="1" si="330"/>
        <v>-5970.8884750205789</v>
      </c>
      <c r="Y1920" s="677">
        <f t="shared" ca="1" si="330"/>
        <v>-17135.11440937117</v>
      </c>
      <c r="Z1920" s="677">
        <f t="shared" ca="1" si="330"/>
        <v>0</v>
      </c>
      <c r="AA1920" t="str">
        <f t="shared" si="321"/>
        <v>ASR_COMP</v>
      </c>
      <c r="AB1920" s="957">
        <f t="shared" si="322"/>
        <v>44682</v>
      </c>
      <c r="AC1920" t="str">
        <f t="shared" si="323"/>
        <v>Unaudited</v>
      </c>
    </row>
    <row r="1921" spans="1:29" x14ac:dyDescent="0.25">
      <c r="A1921" t="s">
        <v>423</v>
      </c>
      <c r="B1921" t="s">
        <v>1388</v>
      </c>
      <c r="C1921" t="s">
        <v>1389</v>
      </c>
      <c r="D1921">
        <v>1900</v>
      </c>
      <c r="E1921" s="957">
        <v>1</v>
      </c>
      <c r="F1921" t="s">
        <v>442</v>
      </c>
      <c r="G1921" s="957">
        <v>182</v>
      </c>
      <c r="H1921" t="s">
        <v>387</v>
      </c>
      <c r="I1921" s="937" t="s">
        <v>491</v>
      </c>
      <c r="J1921" s="937" t="s">
        <v>447</v>
      </c>
      <c r="K1921" s="937" t="s">
        <v>53</v>
      </c>
      <c r="L1921" s="937" t="s">
        <v>43</v>
      </c>
      <c r="M1921" s="962" t="s">
        <v>465</v>
      </c>
      <c r="N1921" s="677">
        <f t="shared" ca="1" si="330"/>
        <v>968943.28517472837</v>
      </c>
      <c r="O1921" s="677">
        <f t="shared" ca="1" si="330"/>
        <v>530448.35126716306</v>
      </c>
      <c r="P1921" s="677">
        <f t="shared" ca="1" si="330"/>
        <v>54344.092277290605</v>
      </c>
      <c r="Q1921" s="677">
        <f t="shared" ca="1" si="330"/>
        <v>163842.19901512002</v>
      </c>
      <c r="R1921" s="677">
        <f t="shared" ca="1" si="330"/>
        <v>83741.939854127209</v>
      </c>
      <c r="S1921" s="677">
        <f t="shared" ca="1" si="330"/>
        <v>15792.64336431359</v>
      </c>
      <c r="T1921" s="677">
        <f t="shared" ca="1" si="330"/>
        <v>5035.8196671003534</v>
      </c>
      <c r="U1921" s="677">
        <f t="shared" ca="1" si="330"/>
        <v>183.85318060866837</v>
      </c>
      <c r="V1921" s="677">
        <f t="shared" ca="1" si="330"/>
        <v>6901.3824341317049</v>
      </c>
      <c r="W1921" s="677">
        <f t="shared" ca="1" si="331"/>
        <v>18619.880467314812</v>
      </c>
      <c r="X1921" s="677">
        <f t="shared" ca="1" si="330"/>
        <v>31086.041954093012</v>
      </c>
      <c r="Y1921" s="677">
        <f t="shared" ca="1" si="330"/>
        <v>58947.081693465094</v>
      </c>
      <c r="Z1921" s="677">
        <f t="shared" ca="1" si="330"/>
        <v>0</v>
      </c>
      <c r="AA1921" t="str">
        <f t="shared" si="321"/>
        <v>ASR_COMP</v>
      </c>
      <c r="AB1921" s="957">
        <f t="shared" si="322"/>
        <v>44682</v>
      </c>
      <c r="AC1921" t="str">
        <f t="shared" si="323"/>
        <v>Unaudited</v>
      </c>
    </row>
    <row r="1922" spans="1:29" x14ac:dyDescent="0.25">
      <c r="A1922" t="s">
        <v>423</v>
      </c>
      <c r="B1922" t="s">
        <v>1388</v>
      </c>
      <c r="C1922" t="s">
        <v>1389</v>
      </c>
      <c r="D1922">
        <v>1900</v>
      </c>
      <c r="E1922" s="957">
        <v>1</v>
      </c>
      <c r="F1922" t="s">
        <v>442</v>
      </c>
      <c r="G1922" s="957">
        <v>182</v>
      </c>
      <c r="H1922" t="s">
        <v>387</v>
      </c>
      <c r="I1922" s="937" t="s">
        <v>491</v>
      </c>
      <c r="J1922" s="937" t="s">
        <v>447</v>
      </c>
      <c r="K1922" s="937" t="s">
        <v>923</v>
      </c>
      <c r="L1922" s="937" t="s">
        <v>924</v>
      </c>
      <c r="M1922" s="962" t="s">
        <v>923</v>
      </c>
      <c r="N1922" s="677">
        <f t="shared" ca="1" si="330"/>
        <v>596252.7513690301</v>
      </c>
      <c r="O1922" s="677">
        <f t="shared" ca="1" si="330"/>
        <v>533160.45466433826</v>
      </c>
      <c r="P1922" s="677">
        <f t="shared" ca="1" si="330"/>
        <v>42416.7285993146</v>
      </c>
      <c r="Q1922" s="677">
        <f t="shared" ca="1" si="330"/>
        <v>7052.2380525205572</v>
      </c>
      <c r="R1922" s="677">
        <f t="shared" ca="1" si="330"/>
        <v>3604.4932159184682</v>
      </c>
      <c r="S1922" s="677">
        <f t="shared" ca="1" si="330"/>
        <v>633.65774398092253</v>
      </c>
      <c r="T1922" s="677">
        <f t="shared" ca="1" si="330"/>
        <v>646.60849304581166</v>
      </c>
      <c r="U1922" s="677">
        <f t="shared" ca="1" si="330"/>
        <v>7.3768519278703684</v>
      </c>
      <c r="V1922" s="677">
        <f t="shared" ca="1" si="330"/>
        <v>4145.2052892328375</v>
      </c>
      <c r="W1922" s="677">
        <f t="shared" ca="1" si="331"/>
        <v>801.45304661629802</v>
      </c>
      <c r="X1922" s="677">
        <f t="shared" ca="1" si="330"/>
        <v>1247.2839891033045</v>
      </c>
      <c r="Y1922" s="677">
        <f t="shared" ca="1" si="330"/>
        <v>2537.2514230313109</v>
      </c>
      <c r="Z1922" s="677">
        <f t="shared" ca="1" si="330"/>
        <v>0</v>
      </c>
      <c r="AA1922" t="str">
        <f t="shared" ref="AA1922:AA1985" si="332">file_name</f>
        <v>ASR_COMP</v>
      </c>
      <c r="AB1922" s="957">
        <f t="shared" ref="AB1922:AB1985" si="333">file_date</f>
        <v>44682</v>
      </c>
      <c r="AC1922" t="str">
        <f t="shared" ref="AC1922:AC1985" si="334">status</f>
        <v>Unaudited</v>
      </c>
    </row>
    <row r="1923" spans="1:29" x14ac:dyDescent="0.25">
      <c r="A1923" t="s">
        <v>423</v>
      </c>
      <c r="B1923" t="s">
        <v>1388</v>
      </c>
      <c r="C1923" t="s">
        <v>1389</v>
      </c>
      <c r="D1923">
        <v>1900</v>
      </c>
      <c r="E1923" s="957">
        <v>1</v>
      </c>
      <c r="F1923" t="s">
        <v>442</v>
      </c>
      <c r="G1923" s="957">
        <v>182</v>
      </c>
      <c r="H1923" t="s">
        <v>387</v>
      </c>
      <c r="I1923" s="937" t="s">
        <v>491</v>
      </c>
      <c r="J1923" s="937" t="s">
        <v>447</v>
      </c>
      <c r="K1923" s="937" t="s">
        <v>923</v>
      </c>
      <c r="L1923" s="945" t="s">
        <v>925</v>
      </c>
      <c r="M1923" s="960" t="s">
        <v>928</v>
      </c>
      <c r="N1923" s="677">
        <f t="shared" ca="1" si="330"/>
        <v>-158176.22462360698</v>
      </c>
      <c r="O1923" s="677">
        <f t="shared" ca="1" si="330"/>
        <v>-70626.732200943079</v>
      </c>
      <c r="P1923" s="677">
        <f t="shared" ca="1" si="330"/>
        <v>-5335.8367044179859</v>
      </c>
      <c r="Q1923" s="677">
        <f t="shared" ca="1" si="330"/>
        <v>-34573.859504753687</v>
      </c>
      <c r="R1923" s="677">
        <f t="shared" ca="1" si="330"/>
        <v>-17965.90033078874</v>
      </c>
      <c r="S1923" s="677">
        <f t="shared" ca="1" si="330"/>
        <v>-1169.9789714884778</v>
      </c>
      <c r="T1923" s="677">
        <f t="shared" ca="1" si="330"/>
        <v>-2105.6726275753431</v>
      </c>
      <c r="U1923" s="677">
        <f t="shared" ca="1" si="330"/>
        <v>-3.2972756618607044</v>
      </c>
      <c r="V1923" s="677">
        <f t="shared" ca="1" si="330"/>
        <v>-1656.678109518708</v>
      </c>
      <c r="W1923" s="677">
        <f t="shared" ca="1" si="331"/>
        <v>-785.86765911798807</v>
      </c>
      <c r="X1923" s="677">
        <f t="shared" ca="1" si="330"/>
        <v>-5528.5789128880433</v>
      </c>
      <c r="Y1923" s="677">
        <f t="shared" ca="1" si="330"/>
        <v>-18423.822326453024</v>
      </c>
      <c r="Z1923" s="677">
        <f t="shared" ca="1" si="330"/>
        <v>0</v>
      </c>
      <c r="AA1923" t="str">
        <f t="shared" si="332"/>
        <v>ASR_COMP</v>
      </c>
      <c r="AB1923" s="957">
        <f t="shared" si="333"/>
        <v>44682</v>
      </c>
      <c r="AC1923" t="str">
        <f t="shared" si="334"/>
        <v>Unaudited</v>
      </c>
    </row>
    <row r="1924" spans="1:29" x14ac:dyDescent="0.25">
      <c r="A1924" t="s">
        <v>423</v>
      </c>
      <c r="B1924" t="s">
        <v>1388</v>
      </c>
      <c r="C1924" t="s">
        <v>1389</v>
      </c>
      <c r="D1924">
        <v>1900</v>
      </c>
      <c r="E1924" s="957">
        <v>1</v>
      </c>
      <c r="F1924" t="s">
        <v>442</v>
      </c>
      <c r="G1924" s="957">
        <v>182</v>
      </c>
      <c r="H1924" t="s">
        <v>387</v>
      </c>
      <c r="I1924" s="962" t="s">
        <v>491</v>
      </c>
      <c r="J1924" s="962" t="s">
        <v>447</v>
      </c>
      <c r="K1924" s="962" t="s">
        <v>923</v>
      </c>
      <c r="L1924" s="937" t="s">
        <v>926</v>
      </c>
      <c r="M1924" s="962" t="s">
        <v>929</v>
      </c>
      <c r="N1924" s="677">
        <f t="shared" ca="1" si="330"/>
        <v>0</v>
      </c>
      <c r="O1924" s="677">
        <f t="shared" ca="1" si="330"/>
        <v>0</v>
      </c>
      <c r="P1924" s="677">
        <f t="shared" ca="1" si="330"/>
        <v>0</v>
      </c>
      <c r="Q1924" s="677">
        <f t="shared" ca="1" si="330"/>
        <v>0</v>
      </c>
      <c r="R1924" s="677">
        <f t="shared" ca="1" si="330"/>
        <v>0</v>
      </c>
      <c r="S1924" s="677">
        <f t="shared" ca="1" si="330"/>
        <v>0</v>
      </c>
      <c r="T1924" s="677">
        <f t="shared" ca="1" si="330"/>
        <v>0</v>
      </c>
      <c r="U1924" s="677">
        <f t="shared" ca="1" si="330"/>
        <v>0</v>
      </c>
      <c r="V1924" s="677">
        <f t="shared" ca="1" si="330"/>
        <v>0</v>
      </c>
      <c r="W1924" s="677">
        <f t="shared" ca="1" si="331"/>
        <v>0</v>
      </c>
      <c r="X1924" s="677">
        <f t="shared" ca="1" si="330"/>
        <v>0</v>
      </c>
      <c r="Y1924" s="677">
        <f t="shared" ca="1" si="330"/>
        <v>0</v>
      </c>
      <c r="Z1924" s="677">
        <f t="shared" ca="1" si="330"/>
        <v>0</v>
      </c>
      <c r="AA1924" t="str">
        <f t="shared" si="332"/>
        <v>ASR_COMP</v>
      </c>
      <c r="AB1924" s="957">
        <f t="shared" si="333"/>
        <v>44682</v>
      </c>
      <c r="AC1924" t="str">
        <f t="shared" si="334"/>
        <v>Unaudited</v>
      </c>
    </row>
    <row r="1925" spans="1:29" x14ac:dyDescent="0.25">
      <c r="A1925" t="s">
        <v>423</v>
      </c>
      <c r="B1925" t="s">
        <v>1388</v>
      </c>
      <c r="C1925" t="s">
        <v>1389</v>
      </c>
      <c r="D1925">
        <v>1900</v>
      </c>
      <c r="E1925" s="957">
        <v>1</v>
      </c>
      <c r="F1925" t="s">
        <v>442</v>
      </c>
      <c r="G1925" s="957">
        <v>182</v>
      </c>
      <c r="H1925" t="s">
        <v>387</v>
      </c>
      <c r="I1925" s="937" t="s">
        <v>491</v>
      </c>
      <c r="J1925" s="937" t="s">
        <v>447</v>
      </c>
      <c r="K1925" s="937" t="s">
        <v>448</v>
      </c>
      <c r="L1925" s="937">
        <v>5.0999999999999996</v>
      </c>
      <c r="M1925" s="962" t="s">
        <v>37</v>
      </c>
      <c r="N1925" s="677">
        <f t="shared" ca="1" si="330"/>
        <v>1962519.7531254711</v>
      </c>
      <c r="O1925" s="677">
        <f t="shared" ca="1" si="330"/>
        <v>910065.30923771183</v>
      </c>
      <c r="P1925" s="677">
        <f t="shared" ca="1" si="330"/>
        <v>271682.95161665016</v>
      </c>
      <c r="Q1925" s="677">
        <f t="shared" ca="1" si="330"/>
        <v>136558.11458867718</v>
      </c>
      <c r="R1925" s="677">
        <f t="shared" ca="1" si="330"/>
        <v>263643.15713484038</v>
      </c>
      <c r="S1925" s="677">
        <f t="shared" ca="1" si="330"/>
        <v>20521.549622625393</v>
      </c>
      <c r="T1925" s="677">
        <f t="shared" ca="1" si="330"/>
        <v>224835.61834133888</v>
      </c>
      <c r="U1925" s="677">
        <f t="shared" ca="1" si="330"/>
        <v>300.46288526394352</v>
      </c>
      <c r="V1925" s="677">
        <f t="shared" ca="1" si="330"/>
        <v>20677.583157785633</v>
      </c>
      <c r="W1925" s="677">
        <f t="shared" ca="1" si="331"/>
        <v>1576.7425215674921</v>
      </c>
      <c r="X1925" s="677">
        <f t="shared" ca="1" si="330"/>
        <v>27818.070179237078</v>
      </c>
      <c r="Y1925" s="677">
        <f t="shared" ca="1" si="330"/>
        <v>84840.193839773186</v>
      </c>
      <c r="Z1925" s="677">
        <f t="shared" ca="1" si="330"/>
        <v>0</v>
      </c>
      <c r="AA1925" t="str">
        <f t="shared" si="332"/>
        <v>ASR_COMP</v>
      </c>
      <c r="AB1925" s="957">
        <f t="shared" si="333"/>
        <v>44682</v>
      </c>
      <c r="AC1925" t="str">
        <f t="shared" si="334"/>
        <v>Unaudited</v>
      </c>
    </row>
    <row r="1926" spans="1:29" ht="30" x14ac:dyDescent="0.25">
      <c r="A1926" t="s">
        <v>423</v>
      </c>
      <c r="B1926" t="s">
        <v>1388</v>
      </c>
      <c r="C1926" t="s">
        <v>1389</v>
      </c>
      <c r="D1926">
        <v>1900</v>
      </c>
      <c r="E1926" s="957">
        <v>1</v>
      </c>
      <c r="F1926" t="s">
        <v>442</v>
      </c>
      <c r="G1926" s="957">
        <v>182</v>
      </c>
      <c r="H1926" t="s">
        <v>387</v>
      </c>
      <c r="I1926" s="937" t="s">
        <v>491</v>
      </c>
      <c r="J1926" s="937" t="s">
        <v>447</v>
      </c>
      <c r="K1926" s="937" t="s">
        <v>448</v>
      </c>
      <c r="L1926" s="937">
        <v>5.2</v>
      </c>
      <c r="M1926" s="962" t="s">
        <v>306</v>
      </c>
      <c r="N1926" s="677">
        <f t="shared" ca="1" si="330"/>
        <v>0</v>
      </c>
      <c r="O1926" s="677">
        <f t="shared" ca="1" si="330"/>
        <v>0</v>
      </c>
      <c r="P1926" s="677">
        <f t="shared" ca="1" si="330"/>
        <v>0</v>
      </c>
      <c r="Q1926" s="677">
        <f t="shared" ca="1" si="330"/>
        <v>0</v>
      </c>
      <c r="R1926" s="677">
        <f t="shared" ca="1" si="330"/>
        <v>0</v>
      </c>
      <c r="S1926" s="677">
        <f t="shared" ca="1" si="330"/>
        <v>0</v>
      </c>
      <c r="T1926" s="677">
        <f t="shared" ca="1" si="330"/>
        <v>0</v>
      </c>
      <c r="U1926" s="677">
        <f t="shared" ca="1" si="330"/>
        <v>0</v>
      </c>
      <c r="V1926" s="677">
        <f t="shared" ca="1" si="330"/>
        <v>0</v>
      </c>
      <c r="W1926" s="677">
        <f t="shared" ca="1" si="331"/>
        <v>0</v>
      </c>
      <c r="X1926" s="677">
        <f t="shared" ca="1" si="330"/>
        <v>0</v>
      </c>
      <c r="Y1926" s="677">
        <f t="shared" ca="1" si="330"/>
        <v>0</v>
      </c>
      <c r="Z1926" s="677">
        <f t="shared" ca="1" si="330"/>
        <v>0</v>
      </c>
      <c r="AA1926" t="str">
        <f t="shared" si="332"/>
        <v>ASR_COMP</v>
      </c>
      <c r="AB1926" s="957">
        <f t="shared" si="333"/>
        <v>44682</v>
      </c>
      <c r="AC1926" t="str">
        <f t="shared" si="334"/>
        <v>Unaudited</v>
      </c>
    </row>
    <row r="1927" spans="1:29" ht="30" x14ac:dyDescent="0.25">
      <c r="A1927" t="s">
        <v>423</v>
      </c>
      <c r="B1927" t="s">
        <v>1388</v>
      </c>
      <c r="C1927" t="s">
        <v>1389</v>
      </c>
      <c r="D1927">
        <v>1900</v>
      </c>
      <c r="E1927" s="957">
        <v>1</v>
      </c>
      <c r="F1927" t="s">
        <v>442</v>
      </c>
      <c r="G1927" s="957">
        <v>182</v>
      </c>
      <c r="H1927" t="s">
        <v>387</v>
      </c>
      <c r="I1927" s="937" t="s">
        <v>491</v>
      </c>
      <c r="J1927" s="937" t="s">
        <v>447</v>
      </c>
      <c r="K1927" s="937" t="s">
        <v>448</v>
      </c>
      <c r="L1927" s="937">
        <v>5.3</v>
      </c>
      <c r="M1927" s="962" t="s">
        <v>307</v>
      </c>
      <c r="N1927" s="677">
        <f t="shared" ca="1" si="330"/>
        <v>-163213.80136921044</v>
      </c>
      <c r="O1927" s="677">
        <f t="shared" ca="1" si="330"/>
        <v>-64533.174498609667</v>
      </c>
      <c r="P1927" s="677">
        <f t="shared" ca="1" si="330"/>
        <v>-25682.559828020843</v>
      </c>
      <c r="Q1927" s="677">
        <f t="shared" ca="1" si="330"/>
        <v>-9244.0912603705092</v>
      </c>
      <c r="R1927" s="677">
        <f t="shared" ca="1" si="330"/>
        <v>-25649.653578386969</v>
      </c>
      <c r="S1927" s="677">
        <f t="shared" ca="1" si="330"/>
        <v>-1668.426821666209</v>
      </c>
      <c r="T1927" s="677">
        <f t="shared" ca="1" si="330"/>
        <v>-21781.393050241037</v>
      </c>
      <c r="U1927" s="677">
        <f t="shared" ca="1" si="330"/>
        <v>-7.3144363065409346</v>
      </c>
      <c r="V1927" s="677">
        <f t="shared" ca="1" si="330"/>
        <v>-1602.4609216522599</v>
      </c>
      <c r="W1927" s="677">
        <f t="shared" ca="1" si="331"/>
        <v>-22.914044632876546</v>
      </c>
      <c r="X1927" s="677">
        <f t="shared" ca="1" si="330"/>
        <v>-7741.260054696917</v>
      </c>
      <c r="Y1927" s="677">
        <f t="shared" ca="1" si="330"/>
        <v>-5280.5528746266446</v>
      </c>
      <c r="Z1927" s="677">
        <f t="shared" ca="1" si="330"/>
        <v>0</v>
      </c>
      <c r="AA1927" t="str">
        <f t="shared" si="332"/>
        <v>ASR_COMP</v>
      </c>
      <c r="AB1927" s="957">
        <f t="shared" si="333"/>
        <v>44682</v>
      </c>
      <c r="AC1927" t="str">
        <f t="shared" si="334"/>
        <v>Unaudited</v>
      </c>
    </row>
    <row r="1928" spans="1:29" x14ac:dyDescent="0.25">
      <c r="A1928" t="s">
        <v>423</v>
      </c>
      <c r="B1928" t="s">
        <v>1388</v>
      </c>
      <c r="C1928" t="s">
        <v>1389</v>
      </c>
      <c r="D1928">
        <v>1900</v>
      </c>
      <c r="E1928" s="957">
        <v>1</v>
      </c>
      <c r="F1928" t="s">
        <v>442</v>
      </c>
      <c r="G1928" s="957">
        <v>182</v>
      </c>
      <c r="H1928" t="s">
        <v>387</v>
      </c>
      <c r="I1928" s="937" t="s">
        <v>491</v>
      </c>
      <c r="J1928" s="937" t="s">
        <v>447</v>
      </c>
      <c r="K1928" s="937" t="s">
        <v>448</v>
      </c>
      <c r="L1928" s="937" t="s">
        <v>82</v>
      </c>
      <c r="M1928" s="962" t="s">
        <v>456</v>
      </c>
      <c r="N1928" s="677">
        <f t="shared" ca="1" si="330"/>
        <v>0</v>
      </c>
      <c r="O1928" s="677">
        <f t="shared" ca="1" si="330"/>
        <v>0</v>
      </c>
      <c r="P1928" s="677">
        <f t="shared" ca="1" si="330"/>
        <v>0</v>
      </c>
      <c r="Q1928" s="677">
        <f t="shared" ca="1" si="330"/>
        <v>0</v>
      </c>
      <c r="R1928" s="677">
        <f t="shared" ca="1" si="330"/>
        <v>0</v>
      </c>
      <c r="S1928" s="677">
        <f t="shared" ca="1" si="330"/>
        <v>0</v>
      </c>
      <c r="T1928" s="677">
        <f t="shared" ca="1" si="330"/>
        <v>0</v>
      </c>
      <c r="U1928" s="677">
        <f t="shared" ca="1" si="330"/>
        <v>0</v>
      </c>
      <c r="V1928" s="677">
        <f t="shared" ca="1" si="330"/>
        <v>0</v>
      </c>
      <c r="W1928" s="677">
        <f t="shared" ca="1" si="331"/>
        <v>0</v>
      </c>
      <c r="X1928" s="677">
        <f t="shared" ca="1" si="330"/>
        <v>0</v>
      </c>
      <c r="Y1928" s="677">
        <f t="shared" ca="1" si="330"/>
        <v>0</v>
      </c>
      <c r="Z1928" s="677">
        <f t="shared" ca="1" si="330"/>
        <v>0</v>
      </c>
      <c r="AA1928" t="str">
        <f t="shared" si="332"/>
        <v>ASR_COMP</v>
      </c>
      <c r="AB1928" s="957">
        <f t="shared" si="333"/>
        <v>44682</v>
      </c>
      <c r="AC1928" t="str">
        <f t="shared" si="334"/>
        <v>Unaudited</v>
      </c>
    </row>
    <row r="1929" spans="1:29" x14ac:dyDescent="0.25">
      <c r="A1929" t="s">
        <v>423</v>
      </c>
      <c r="B1929" t="s">
        <v>1388</v>
      </c>
      <c r="C1929" t="s">
        <v>1389</v>
      </c>
      <c r="D1929">
        <v>1900</v>
      </c>
      <c r="E1929" s="957">
        <v>1</v>
      </c>
      <c r="F1929" t="s">
        <v>442</v>
      </c>
      <c r="G1929" s="957">
        <v>182</v>
      </c>
      <c r="H1929" t="s">
        <v>387</v>
      </c>
      <c r="I1929" s="937" t="s">
        <v>491</v>
      </c>
      <c r="J1929" s="937" t="s">
        <v>447</v>
      </c>
      <c r="K1929" s="937" t="s">
        <v>449</v>
      </c>
      <c r="L1929" s="937">
        <v>6.1</v>
      </c>
      <c r="M1929" s="962" t="s">
        <v>18</v>
      </c>
      <c r="N1929" s="677">
        <f t="shared" ca="1" si="330"/>
        <v>0</v>
      </c>
      <c r="O1929" s="677">
        <f t="shared" ca="1" si="330"/>
        <v>0</v>
      </c>
      <c r="P1929" s="677">
        <f t="shared" ca="1" si="330"/>
        <v>0</v>
      </c>
      <c r="Q1929" s="677">
        <f t="shared" ca="1" si="330"/>
        <v>0</v>
      </c>
      <c r="R1929" s="677">
        <f t="shared" ca="1" si="330"/>
        <v>0</v>
      </c>
      <c r="S1929" s="677">
        <f t="shared" ca="1" si="330"/>
        <v>0</v>
      </c>
      <c r="T1929" s="677">
        <f t="shared" ca="1" si="330"/>
        <v>0</v>
      </c>
      <c r="U1929" s="677">
        <f t="shared" ca="1" si="330"/>
        <v>0</v>
      </c>
      <c r="V1929" s="677">
        <f t="shared" ca="1" si="330"/>
        <v>0</v>
      </c>
      <c r="W1929" s="677">
        <f t="shared" ca="1" si="331"/>
        <v>0</v>
      </c>
      <c r="X1929" s="677">
        <f t="shared" ca="1" si="330"/>
        <v>0</v>
      </c>
      <c r="Y1929" s="677">
        <f t="shared" ca="1" si="330"/>
        <v>0</v>
      </c>
      <c r="Z1929" s="677">
        <f t="shared" ca="1" si="330"/>
        <v>0</v>
      </c>
      <c r="AA1929" t="str">
        <f t="shared" si="332"/>
        <v>ASR_COMP</v>
      </c>
      <c r="AB1929" s="957">
        <f t="shared" si="333"/>
        <v>44682</v>
      </c>
      <c r="AC1929" t="str">
        <f t="shared" si="334"/>
        <v>Unaudited</v>
      </c>
    </row>
    <row r="1930" spans="1:29" x14ac:dyDescent="0.25">
      <c r="A1930" t="s">
        <v>423</v>
      </c>
      <c r="B1930" t="s">
        <v>1388</v>
      </c>
      <c r="C1930" t="s">
        <v>1389</v>
      </c>
      <c r="D1930">
        <v>1900</v>
      </c>
      <c r="E1930" s="957">
        <v>1</v>
      </c>
      <c r="F1930" t="s">
        <v>442</v>
      </c>
      <c r="G1930" s="957">
        <v>182</v>
      </c>
      <c r="H1930" t="s">
        <v>387</v>
      </c>
      <c r="I1930" s="937" t="s">
        <v>491</v>
      </c>
      <c r="J1930" s="937" t="s">
        <v>447</v>
      </c>
      <c r="K1930" s="937" t="s">
        <v>449</v>
      </c>
      <c r="L1930" s="937">
        <v>6.2</v>
      </c>
      <c r="M1930" s="962" t="s">
        <v>19</v>
      </c>
      <c r="N1930" s="677">
        <f t="shared" ca="1" si="330"/>
        <v>0</v>
      </c>
      <c r="O1930" s="677">
        <f t="shared" ca="1" si="330"/>
        <v>0</v>
      </c>
      <c r="P1930" s="677">
        <f t="shared" ca="1" si="330"/>
        <v>0</v>
      </c>
      <c r="Q1930" s="677">
        <f t="shared" ca="1" si="330"/>
        <v>0</v>
      </c>
      <c r="R1930" s="677">
        <f t="shared" ca="1" si="330"/>
        <v>0</v>
      </c>
      <c r="S1930" s="677">
        <f t="shared" ca="1" si="330"/>
        <v>0</v>
      </c>
      <c r="T1930" s="677">
        <f t="shared" ca="1" si="330"/>
        <v>0</v>
      </c>
      <c r="U1930" s="677">
        <f t="shared" ca="1" si="330"/>
        <v>0</v>
      </c>
      <c r="V1930" s="677">
        <f t="shared" ca="1" si="330"/>
        <v>0</v>
      </c>
      <c r="W1930" s="677">
        <f t="shared" ca="1" si="331"/>
        <v>0</v>
      </c>
      <c r="X1930" s="677">
        <f t="shared" ca="1" si="330"/>
        <v>0</v>
      </c>
      <c r="Y1930" s="677">
        <f t="shared" ca="1" si="330"/>
        <v>0</v>
      </c>
      <c r="Z1930" s="677">
        <f t="shared" ca="1" si="330"/>
        <v>0</v>
      </c>
      <c r="AA1930" t="str">
        <f t="shared" si="332"/>
        <v>ASR_COMP</v>
      </c>
      <c r="AB1930" s="957">
        <f t="shared" si="333"/>
        <v>44682</v>
      </c>
      <c r="AC1930" t="str">
        <f t="shared" si="334"/>
        <v>Unaudited</v>
      </c>
    </row>
    <row r="1931" spans="1:29" x14ac:dyDescent="0.25">
      <c r="A1931" t="s">
        <v>423</v>
      </c>
      <c r="B1931" t="s">
        <v>1388</v>
      </c>
      <c r="C1931" t="s">
        <v>1389</v>
      </c>
      <c r="D1931">
        <v>1900</v>
      </c>
      <c r="E1931" s="957">
        <v>1</v>
      </c>
      <c r="F1931" t="s">
        <v>442</v>
      </c>
      <c r="G1931" s="957">
        <v>182</v>
      </c>
      <c r="H1931" t="s">
        <v>387</v>
      </c>
      <c r="I1931" s="937" t="s">
        <v>491</v>
      </c>
      <c r="J1931" s="937" t="s">
        <v>447</v>
      </c>
      <c r="K1931" s="937" t="s">
        <v>449</v>
      </c>
      <c r="L1931" s="945">
        <v>6.3</v>
      </c>
      <c r="M1931" s="960" t="s">
        <v>187</v>
      </c>
      <c r="N1931" s="677">
        <f t="shared" ca="1" si="330"/>
        <v>0</v>
      </c>
      <c r="O1931" s="677">
        <f t="shared" ca="1" si="330"/>
        <v>0</v>
      </c>
      <c r="P1931" s="677">
        <f t="shared" ca="1" si="330"/>
        <v>0</v>
      </c>
      <c r="Q1931" s="677">
        <f t="shared" ca="1" si="330"/>
        <v>0</v>
      </c>
      <c r="R1931" s="677">
        <f t="shared" ca="1" si="330"/>
        <v>0</v>
      </c>
      <c r="S1931" s="677">
        <f t="shared" ca="1" si="330"/>
        <v>0</v>
      </c>
      <c r="T1931" s="677">
        <f t="shared" ca="1" si="330"/>
        <v>0</v>
      </c>
      <c r="U1931" s="677">
        <f t="shared" ca="1" si="330"/>
        <v>0</v>
      </c>
      <c r="V1931" s="677">
        <f t="shared" ca="1" si="330"/>
        <v>0</v>
      </c>
      <c r="W1931" s="677">
        <f t="shared" ca="1" si="331"/>
        <v>0</v>
      </c>
      <c r="X1931" s="677">
        <f t="shared" ca="1" si="330"/>
        <v>0</v>
      </c>
      <c r="Y1931" s="677">
        <f t="shared" ca="1" si="330"/>
        <v>0</v>
      </c>
      <c r="Z1931" s="677">
        <f t="shared" ca="1" si="330"/>
        <v>0</v>
      </c>
      <c r="AA1931" t="str">
        <f t="shared" si="332"/>
        <v>ASR_COMP</v>
      </c>
      <c r="AB1931" s="957">
        <f t="shared" si="333"/>
        <v>44682</v>
      </c>
      <c r="AC1931" t="str">
        <f t="shared" si="334"/>
        <v>Unaudited</v>
      </c>
    </row>
    <row r="1932" spans="1:29" x14ac:dyDescent="0.25">
      <c r="A1932" t="s">
        <v>423</v>
      </c>
      <c r="B1932" t="s">
        <v>1388</v>
      </c>
      <c r="C1932" t="s">
        <v>1389</v>
      </c>
      <c r="D1932">
        <v>1900</v>
      </c>
      <c r="E1932" s="957">
        <v>1</v>
      </c>
      <c r="F1932" t="s">
        <v>442</v>
      </c>
      <c r="G1932" s="957">
        <v>182</v>
      </c>
      <c r="H1932" t="s">
        <v>387</v>
      </c>
      <c r="I1932" s="962" t="s">
        <v>491</v>
      </c>
      <c r="J1932" s="962" t="s">
        <v>447</v>
      </c>
      <c r="K1932" s="962" t="s">
        <v>449</v>
      </c>
      <c r="L1932" s="937" t="s">
        <v>87</v>
      </c>
      <c r="M1932" s="962" t="s">
        <v>457</v>
      </c>
      <c r="N1932" s="677">
        <f t="shared" ca="1" si="330"/>
        <v>0</v>
      </c>
      <c r="O1932" s="677">
        <f t="shared" ca="1" si="330"/>
        <v>0</v>
      </c>
      <c r="P1932" s="677">
        <f t="shared" ca="1" si="330"/>
        <v>0</v>
      </c>
      <c r="Q1932" s="677">
        <f t="shared" ca="1" si="330"/>
        <v>0</v>
      </c>
      <c r="R1932" s="677">
        <f t="shared" ca="1" si="330"/>
        <v>0</v>
      </c>
      <c r="S1932" s="677">
        <f t="shared" ca="1" si="330"/>
        <v>0</v>
      </c>
      <c r="T1932" s="677">
        <f t="shared" ca="1" si="330"/>
        <v>0</v>
      </c>
      <c r="U1932" s="677">
        <f t="shared" ca="1" si="330"/>
        <v>0</v>
      </c>
      <c r="V1932" s="677">
        <f t="shared" ca="1" si="330"/>
        <v>0</v>
      </c>
      <c r="W1932" s="677">
        <f t="shared" ca="1" si="331"/>
        <v>0</v>
      </c>
      <c r="X1932" s="677">
        <f t="shared" ca="1" si="330"/>
        <v>0</v>
      </c>
      <c r="Y1932" s="677">
        <f t="shared" ca="1" si="330"/>
        <v>0</v>
      </c>
      <c r="Z1932" s="677">
        <f t="shared" ca="1" si="330"/>
        <v>0</v>
      </c>
      <c r="AA1932" t="str">
        <f t="shared" si="332"/>
        <v>ASR_COMP</v>
      </c>
      <c r="AB1932" s="957">
        <f t="shared" si="333"/>
        <v>44682</v>
      </c>
      <c r="AC1932" t="str">
        <f t="shared" si="334"/>
        <v>Unaudited</v>
      </c>
    </row>
    <row r="1933" spans="1:29" x14ac:dyDescent="0.25">
      <c r="A1933" t="s">
        <v>423</v>
      </c>
      <c r="B1933" t="s">
        <v>1388</v>
      </c>
      <c r="C1933" t="s">
        <v>1389</v>
      </c>
      <c r="D1933">
        <v>1900</v>
      </c>
      <c r="E1933" s="957">
        <v>1</v>
      </c>
      <c r="F1933" t="s">
        <v>442</v>
      </c>
      <c r="G1933" s="957">
        <v>182</v>
      </c>
      <c r="H1933" t="s">
        <v>387</v>
      </c>
      <c r="I1933" s="937" t="s">
        <v>491</v>
      </c>
      <c r="J1933" s="937" t="s">
        <v>447</v>
      </c>
      <c r="K1933" s="937" t="s">
        <v>450</v>
      </c>
      <c r="L1933" s="937">
        <v>7.1</v>
      </c>
      <c r="M1933" s="962" t="s">
        <v>20</v>
      </c>
      <c r="N1933" s="677">
        <f t="shared" ca="1" si="330"/>
        <v>300272.41542270384</v>
      </c>
      <c r="O1933" s="677">
        <f t="shared" ca="1" si="330"/>
        <v>99713.987431797825</v>
      </c>
      <c r="P1933" s="677">
        <f t="shared" ca="1" si="330"/>
        <v>10273.421076312699</v>
      </c>
      <c r="Q1933" s="677">
        <f t="shared" ca="1" si="330"/>
        <v>31256.847268245685</v>
      </c>
      <c r="R1933" s="677">
        <f t="shared" ca="1" si="330"/>
        <v>21614.00708060477</v>
      </c>
      <c r="S1933" s="677">
        <f t="shared" ca="1" si="330"/>
        <v>9978.5478683358688</v>
      </c>
      <c r="T1933" s="677">
        <f t="shared" ca="1" si="330"/>
        <v>1150.1625889479747</v>
      </c>
      <c r="U1933" s="677">
        <f t="shared" ca="1" si="330"/>
        <v>74.379722354567534</v>
      </c>
      <c r="V1933" s="677">
        <f t="shared" ca="1" si="330"/>
        <v>3759.56220543061</v>
      </c>
      <c r="W1933" s="677">
        <f t="shared" ca="1" si="331"/>
        <v>313.51271948872119</v>
      </c>
      <c r="X1933" s="677">
        <f t="shared" ca="1" si="330"/>
        <v>89805.464446868064</v>
      </c>
      <c r="Y1933" s="677">
        <f t="shared" ca="1" si="330"/>
        <v>32332.523014317027</v>
      </c>
      <c r="Z1933" s="677">
        <f t="shared" ca="1" si="330"/>
        <v>0</v>
      </c>
      <c r="AA1933" t="str">
        <f t="shared" si="332"/>
        <v>ASR_COMP</v>
      </c>
      <c r="AB1933" s="957">
        <f t="shared" si="333"/>
        <v>44682</v>
      </c>
      <c r="AC1933" t="str">
        <f t="shared" si="334"/>
        <v>Unaudited</v>
      </c>
    </row>
    <row r="1934" spans="1:29" x14ac:dyDescent="0.25">
      <c r="A1934" t="s">
        <v>423</v>
      </c>
      <c r="B1934" t="s">
        <v>1388</v>
      </c>
      <c r="C1934" t="s">
        <v>1389</v>
      </c>
      <c r="D1934">
        <v>1900</v>
      </c>
      <c r="E1934" s="957">
        <v>1</v>
      </c>
      <c r="F1934" t="s">
        <v>442</v>
      </c>
      <c r="G1934" s="957">
        <v>182</v>
      </c>
      <c r="H1934" t="s">
        <v>387</v>
      </c>
      <c r="I1934" s="937" t="s">
        <v>491</v>
      </c>
      <c r="J1934" s="937" t="s">
        <v>447</v>
      </c>
      <c r="K1934" s="937" t="s">
        <v>450</v>
      </c>
      <c r="L1934" s="937">
        <v>7.2</v>
      </c>
      <c r="M1934" s="962" t="s">
        <v>21</v>
      </c>
      <c r="N1934" s="677">
        <f t="shared" ca="1" si="330"/>
        <v>0</v>
      </c>
      <c r="O1934" s="677">
        <f t="shared" ca="1" si="330"/>
        <v>0</v>
      </c>
      <c r="P1934" s="677">
        <f t="shared" ca="1" si="330"/>
        <v>0</v>
      </c>
      <c r="Q1934" s="677">
        <f t="shared" ca="1" si="330"/>
        <v>0</v>
      </c>
      <c r="R1934" s="677">
        <f t="shared" ca="1" si="330"/>
        <v>0</v>
      </c>
      <c r="S1934" s="677">
        <f t="shared" ca="1" si="330"/>
        <v>0</v>
      </c>
      <c r="T1934" s="677">
        <f t="shared" ca="1" si="330"/>
        <v>0</v>
      </c>
      <c r="U1934" s="677">
        <f t="shared" ca="1" si="330"/>
        <v>0</v>
      </c>
      <c r="V1934" s="677">
        <f t="shared" ca="1" si="330"/>
        <v>0</v>
      </c>
      <c r="W1934" s="677">
        <f t="shared" ca="1" si="331"/>
        <v>0</v>
      </c>
      <c r="X1934" s="677">
        <f t="shared" ca="1" si="330"/>
        <v>0</v>
      </c>
      <c r="Y1934" s="677">
        <f t="shared" ca="1" si="330"/>
        <v>0</v>
      </c>
      <c r="Z1934" s="677">
        <f t="shared" ca="1" si="330"/>
        <v>0</v>
      </c>
      <c r="AA1934" t="str">
        <f t="shared" si="332"/>
        <v>ASR_COMP</v>
      </c>
      <c r="AB1934" s="957">
        <f t="shared" si="333"/>
        <v>44682</v>
      </c>
      <c r="AC1934" t="str">
        <f t="shared" si="334"/>
        <v>Unaudited</v>
      </c>
    </row>
    <row r="1935" spans="1:29" x14ac:dyDescent="0.25">
      <c r="A1935" t="s">
        <v>423</v>
      </c>
      <c r="B1935" t="s">
        <v>1388</v>
      </c>
      <c r="C1935" t="s">
        <v>1389</v>
      </c>
      <c r="D1935">
        <v>1900</v>
      </c>
      <c r="E1935" s="957">
        <v>1</v>
      </c>
      <c r="F1935" t="s">
        <v>442</v>
      </c>
      <c r="G1935" s="957">
        <v>182</v>
      </c>
      <c r="H1935" t="s">
        <v>387</v>
      </c>
      <c r="I1935" s="937" t="s">
        <v>491</v>
      </c>
      <c r="J1935" s="937" t="s">
        <v>447</v>
      </c>
      <c r="K1935" s="937" t="s">
        <v>450</v>
      </c>
      <c r="L1935" s="937">
        <v>7.3</v>
      </c>
      <c r="M1935" s="962" t="s">
        <v>158</v>
      </c>
      <c r="N1935" s="677">
        <f t="shared" ca="1" si="330"/>
        <v>96640.764389897682</v>
      </c>
      <c r="O1935" s="677">
        <f t="shared" ca="1" si="330"/>
        <v>78216.217551844005</v>
      </c>
      <c r="P1935" s="677">
        <f t="shared" ca="1" si="330"/>
        <v>8013.201160987709</v>
      </c>
      <c r="Q1935" s="677">
        <f t="shared" ca="1" si="330"/>
        <v>4931.7425331059276</v>
      </c>
      <c r="R1935" s="677">
        <f t="shared" ca="1" si="330"/>
        <v>2520.6795872245634</v>
      </c>
      <c r="S1935" s="677">
        <f t="shared" ca="1" si="330"/>
        <v>132.07117965438903</v>
      </c>
      <c r="T1935" s="677">
        <f t="shared" ca="1" si="330"/>
        <v>22.802804485474649</v>
      </c>
      <c r="U1935" s="677">
        <f t="shared" ca="1" si="330"/>
        <v>1.5375327540839234</v>
      </c>
      <c r="V1935" s="677">
        <f t="shared" ca="1" si="330"/>
        <v>207.73550094073434</v>
      </c>
      <c r="W1935" s="677">
        <f t="shared" ca="1" si="331"/>
        <v>560.46889637711968</v>
      </c>
      <c r="X1935" s="677">
        <f t="shared" ca="1" si="330"/>
        <v>259.96726051195401</v>
      </c>
      <c r="Y1935" s="677">
        <f t="shared" ca="1" si="330"/>
        <v>1774.3403820117401</v>
      </c>
      <c r="Z1935" s="677">
        <f t="shared" ca="1" si="330"/>
        <v>0</v>
      </c>
      <c r="AA1935" t="str">
        <f t="shared" si="332"/>
        <v>ASR_COMP</v>
      </c>
      <c r="AB1935" s="957">
        <f t="shared" si="333"/>
        <v>44682</v>
      </c>
      <c r="AC1935" t="str">
        <f t="shared" si="334"/>
        <v>Unaudited</v>
      </c>
    </row>
    <row r="1936" spans="1:29" x14ac:dyDescent="0.25">
      <c r="A1936" t="s">
        <v>423</v>
      </c>
      <c r="B1936" t="s">
        <v>1388</v>
      </c>
      <c r="C1936" t="s">
        <v>1389</v>
      </c>
      <c r="D1936">
        <v>1900</v>
      </c>
      <c r="E1936" s="957">
        <v>1</v>
      </c>
      <c r="F1936" t="s">
        <v>442</v>
      </c>
      <c r="G1936" s="957">
        <v>182</v>
      </c>
      <c r="H1936" t="s">
        <v>387</v>
      </c>
      <c r="I1936" s="937" t="s">
        <v>491</v>
      </c>
      <c r="J1936" s="937" t="s">
        <v>447</v>
      </c>
      <c r="K1936" s="937" t="s">
        <v>450</v>
      </c>
      <c r="L1936" s="937" t="s">
        <v>91</v>
      </c>
      <c r="M1936" s="962" t="s">
        <v>458</v>
      </c>
      <c r="N1936" s="677">
        <f t="shared" ca="1" si="330"/>
        <v>0</v>
      </c>
      <c r="O1936" s="677">
        <f t="shared" ca="1" si="330"/>
        <v>0</v>
      </c>
      <c r="P1936" s="677">
        <f t="shared" ca="1" si="330"/>
        <v>0</v>
      </c>
      <c r="Q1936" s="677">
        <f t="shared" ca="1" si="330"/>
        <v>0</v>
      </c>
      <c r="R1936" s="677">
        <f t="shared" ca="1" si="330"/>
        <v>0</v>
      </c>
      <c r="S1936" s="677">
        <f t="shared" ca="1" si="330"/>
        <v>0</v>
      </c>
      <c r="T1936" s="677">
        <f t="shared" ca="1" si="330"/>
        <v>0</v>
      </c>
      <c r="U1936" s="677">
        <f t="shared" ca="1" si="330"/>
        <v>0</v>
      </c>
      <c r="V1936" s="677">
        <f t="shared" ca="1" si="330"/>
        <v>0</v>
      </c>
      <c r="W1936" s="677">
        <f t="shared" ca="1" si="331"/>
        <v>0</v>
      </c>
      <c r="X1936" s="677">
        <f t="shared" ca="1" si="330"/>
        <v>0</v>
      </c>
      <c r="Y1936" s="677">
        <f t="shared" ca="1" si="330"/>
        <v>0</v>
      </c>
      <c r="Z1936" s="677">
        <f t="shared" ca="1" si="330"/>
        <v>0</v>
      </c>
      <c r="AA1936" t="str">
        <f t="shared" si="332"/>
        <v>ASR_COMP</v>
      </c>
      <c r="AB1936" s="957">
        <f t="shared" si="333"/>
        <v>44682</v>
      </c>
      <c r="AC1936" t="str">
        <f t="shared" si="334"/>
        <v>Unaudited</v>
      </c>
    </row>
    <row r="1937" spans="1:29" x14ac:dyDescent="0.25">
      <c r="A1937" t="s">
        <v>423</v>
      </c>
      <c r="B1937" t="s">
        <v>1388</v>
      </c>
      <c r="C1937" t="s">
        <v>1389</v>
      </c>
      <c r="D1937">
        <v>1900</v>
      </c>
      <c r="E1937" s="957">
        <v>1</v>
      </c>
      <c r="F1937" t="s">
        <v>442</v>
      </c>
      <c r="G1937" s="957">
        <v>182</v>
      </c>
      <c r="H1937" t="s">
        <v>387</v>
      </c>
      <c r="I1937" s="937" t="s">
        <v>491</v>
      </c>
      <c r="J1937" s="937" t="s">
        <v>447</v>
      </c>
      <c r="K1937" s="937" t="s">
        <v>451</v>
      </c>
      <c r="L1937" s="937">
        <v>8.1</v>
      </c>
      <c r="M1937" s="962" t="s">
        <v>22</v>
      </c>
      <c r="N1937" s="677">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5411791.0156810228</v>
      </c>
      <c r="O1937" s="677">
        <f t="shared" ca="1" si="335"/>
        <v>1758510.9593983749</v>
      </c>
      <c r="P1937" s="677">
        <f t="shared" ca="1" si="335"/>
        <v>402543.09754019976</v>
      </c>
      <c r="Q1937" s="677">
        <f t="shared" ca="1" si="335"/>
        <v>1269715.7467349207</v>
      </c>
      <c r="R1937" s="677">
        <f t="shared" ca="1" si="335"/>
        <v>765614.69051877048</v>
      </c>
      <c r="S1937" s="677">
        <f t="shared" ca="1" si="335"/>
        <v>2828.8963036600558</v>
      </c>
      <c r="T1937" s="677">
        <f t="shared" ca="1" si="335"/>
        <v>60488.435539151949</v>
      </c>
      <c r="U1937" s="677">
        <f t="shared" ca="1" si="335"/>
        <v>8.9507484333517855</v>
      </c>
      <c r="V1937" s="677">
        <f t="shared" ca="1" si="335"/>
        <v>374152.76508786093</v>
      </c>
      <c r="W1937" s="677">
        <f t="shared" ca="1" si="331"/>
        <v>2688.4422447284319</v>
      </c>
      <c r="X1937" s="677">
        <f t="shared" ca="1" si="335"/>
        <v>10007.570248947168</v>
      </c>
      <c r="Y1937" s="677">
        <f t="shared" ca="1" si="335"/>
        <v>765231.46131597599</v>
      </c>
      <c r="Z1937" s="677">
        <f t="shared" ca="1" si="335"/>
        <v>0</v>
      </c>
      <c r="AA1937" t="str">
        <f t="shared" si="332"/>
        <v>ASR_COMP</v>
      </c>
      <c r="AB1937" s="957">
        <f t="shared" si="333"/>
        <v>44682</v>
      </c>
      <c r="AC1937" t="str">
        <f t="shared" si="334"/>
        <v>Unaudited</v>
      </c>
    </row>
    <row r="1938" spans="1:29" x14ac:dyDescent="0.25">
      <c r="A1938" t="s">
        <v>423</v>
      </c>
      <c r="B1938" t="s">
        <v>1388</v>
      </c>
      <c r="C1938" t="s">
        <v>1389</v>
      </c>
      <c r="D1938">
        <v>1900</v>
      </c>
      <c r="E1938" s="957">
        <v>1</v>
      </c>
      <c r="F1938" t="s">
        <v>442</v>
      </c>
      <c r="G1938" s="957">
        <v>182</v>
      </c>
      <c r="H1938" t="s">
        <v>387</v>
      </c>
      <c r="I1938" s="937" t="s">
        <v>491</v>
      </c>
      <c r="J1938" s="937" t="s">
        <v>447</v>
      </c>
      <c r="K1938" s="937" t="s">
        <v>451</v>
      </c>
      <c r="L1938" s="937" t="s">
        <v>115</v>
      </c>
      <c r="M1938" s="962" t="s">
        <v>446</v>
      </c>
      <c r="N1938" s="677">
        <f t="shared" ca="1" si="335"/>
        <v>143442.48000000001</v>
      </c>
      <c r="O1938" s="677">
        <f t="shared" ca="1" si="335"/>
        <v>26294.400000000001</v>
      </c>
      <c r="P1938" s="677">
        <f t="shared" ca="1" si="335"/>
        <v>26294.400000000001</v>
      </c>
      <c r="Q1938" s="677">
        <f t="shared" ca="1" si="335"/>
        <v>65883.839999999997</v>
      </c>
      <c r="R1938" s="677">
        <f t="shared" ca="1" si="335"/>
        <v>0</v>
      </c>
      <c r="S1938" s="677">
        <f t="shared" ca="1" si="335"/>
        <v>0</v>
      </c>
      <c r="T1938" s="677">
        <f t="shared" ca="1" si="335"/>
        <v>0</v>
      </c>
      <c r="U1938" s="677">
        <f t="shared" ca="1" si="335"/>
        <v>0</v>
      </c>
      <c r="V1938" s="677">
        <f t="shared" ca="1" si="335"/>
        <v>0</v>
      </c>
      <c r="W1938" s="677">
        <f t="shared" ca="1" si="331"/>
        <v>0</v>
      </c>
      <c r="X1938" s="677">
        <f t="shared" ca="1" si="335"/>
        <v>0</v>
      </c>
      <c r="Y1938" s="677">
        <f t="shared" ca="1" si="335"/>
        <v>24969.84</v>
      </c>
      <c r="Z1938" s="677">
        <f t="shared" ca="1" si="335"/>
        <v>0</v>
      </c>
      <c r="AA1938" t="str">
        <f t="shared" si="332"/>
        <v>ASR_COMP</v>
      </c>
      <c r="AB1938" s="957">
        <f t="shared" si="333"/>
        <v>44682</v>
      </c>
      <c r="AC1938" t="str">
        <f t="shared" si="334"/>
        <v>Unaudited</v>
      </c>
    </row>
    <row r="1939" spans="1:29" x14ac:dyDescent="0.25">
      <c r="A1939" t="s">
        <v>423</v>
      </c>
      <c r="B1939" t="s">
        <v>1388</v>
      </c>
      <c r="C1939" t="s">
        <v>1389</v>
      </c>
      <c r="D1939">
        <v>1900</v>
      </c>
      <c r="E1939" s="957">
        <v>1</v>
      </c>
      <c r="F1939" t="s">
        <v>442</v>
      </c>
      <c r="G1939" s="957">
        <v>182</v>
      </c>
      <c r="H1939" t="s">
        <v>387</v>
      </c>
      <c r="I1939" s="937" t="s">
        <v>491</v>
      </c>
      <c r="J1939" s="937" t="s">
        <v>447</v>
      </c>
      <c r="K1939" s="937" t="s">
        <v>451</v>
      </c>
      <c r="L1939" s="945" t="s">
        <v>117</v>
      </c>
      <c r="M1939" s="960" t="s">
        <v>160</v>
      </c>
      <c r="N1939" s="677">
        <f t="shared" ca="1" si="335"/>
        <v>0</v>
      </c>
      <c r="O1939" s="677">
        <f t="shared" ca="1" si="335"/>
        <v>0</v>
      </c>
      <c r="P1939" s="677">
        <f t="shared" ca="1" si="335"/>
        <v>0</v>
      </c>
      <c r="Q1939" s="677">
        <f t="shared" ca="1" si="335"/>
        <v>0</v>
      </c>
      <c r="R1939" s="677">
        <f t="shared" ca="1" si="335"/>
        <v>0</v>
      </c>
      <c r="S1939" s="677">
        <f t="shared" ca="1" si="335"/>
        <v>0</v>
      </c>
      <c r="T1939" s="677">
        <f t="shared" ca="1" si="335"/>
        <v>0</v>
      </c>
      <c r="U1939" s="677">
        <f t="shared" ca="1" si="335"/>
        <v>0</v>
      </c>
      <c r="V1939" s="677">
        <f t="shared" ca="1" si="335"/>
        <v>0</v>
      </c>
      <c r="W1939" s="677">
        <f t="shared" ca="1" si="331"/>
        <v>0</v>
      </c>
      <c r="X1939" s="677">
        <f t="shared" ca="1" si="335"/>
        <v>0</v>
      </c>
      <c r="Y1939" s="677">
        <f t="shared" ca="1" si="335"/>
        <v>0</v>
      </c>
      <c r="Z1939" s="677">
        <f t="shared" ca="1" si="335"/>
        <v>0</v>
      </c>
      <c r="AA1939" t="str">
        <f t="shared" si="332"/>
        <v>ASR_COMP</v>
      </c>
      <c r="AB1939" s="957">
        <f t="shared" si="333"/>
        <v>44682</v>
      </c>
      <c r="AC1939" t="str">
        <f t="shared" si="334"/>
        <v>Unaudited</v>
      </c>
    </row>
    <row r="1940" spans="1:29" x14ac:dyDescent="0.25">
      <c r="A1940" t="s">
        <v>423</v>
      </c>
      <c r="B1940" t="s">
        <v>1388</v>
      </c>
      <c r="C1940" t="s">
        <v>1389</v>
      </c>
      <c r="D1940">
        <v>1900</v>
      </c>
      <c r="E1940" s="957">
        <v>1</v>
      </c>
      <c r="F1940" t="s">
        <v>442</v>
      </c>
      <c r="G1940" s="957">
        <v>182</v>
      </c>
      <c r="H1940" t="s">
        <v>387</v>
      </c>
      <c r="I1940" s="937" t="s">
        <v>491</v>
      </c>
      <c r="J1940" s="937" t="s">
        <v>447</v>
      </c>
      <c r="K1940" s="937" t="s">
        <v>451</v>
      </c>
      <c r="L1940" s="937" t="s">
        <v>118</v>
      </c>
      <c r="M1940" s="962" t="s">
        <v>116</v>
      </c>
      <c r="N1940" s="677">
        <f t="shared" ca="1" si="335"/>
        <v>-14921.698050691941</v>
      </c>
      <c r="O1940" s="677">
        <f t="shared" ca="1" si="335"/>
        <v>-4748.0278555362283</v>
      </c>
      <c r="P1940" s="677">
        <f t="shared" ca="1" si="335"/>
        <v>-1086.8774118010606</v>
      </c>
      <c r="Q1940" s="677">
        <f t="shared" ca="1" si="335"/>
        <v>-3130.9829069130742</v>
      </c>
      <c r="R1940" s="677">
        <f t="shared" ca="1" si="335"/>
        <v>-1887.9237462873359</v>
      </c>
      <c r="S1940" s="677">
        <f t="shared" ca="1" si="335"/>
        <v>-275.64763546745758</v>
      </c>
      <c r="T1940" s="677">
        <f t="shared" ca="1" si="335"/>
        <v>0</v>
      </c>
      <c r="U1940" s="677">
        <f t="shared" ca="1" si="335"/>
        <v>-0.87216086292216244</v>
      </c>
      <c r="V1940" s="677">
        <f t="shared" ca="1" si="335"/>
        <v>-922.62060628671031</v>
      </c>
      <c r="W1940" s="677">
        <f t="shared" ca="1" si="331"/>
        <v>-6.6294103511855216</v>
      </c>
      <c r="X1940" s="677">
        <f t="shared" ca="1" si="335"/>
        <v>-975.13757302722797</v>
      </c>
      <c r="Y1940" s="677">
        <f t="shared" ca="1" si="335"/>
        <v>-1886.9787441587375</v>
      </c>
      <c r="Z1940" s="677">
        <f t="shared" ca="1" si="335"/>
        <v>0</v>
      </c>
      <c r="AA1940" t="str">
        <f t="shared" si="332"/>
        <v>ASR_COMP</v>
      </c>
      <c r="AB1940" s="957">
        <f t="shared" si="333"/>
        <v>44682</v>
      </c>
      <c r="AC1940" t="str">
        <f t="shared" si="334"/>
        <v>Unaudited</v>
      </c>
    </row>
    <row r="1941" spans="1:29" x14ac:dyDescent="0.25">
      <c r="A1941" t="s">
        <v>423</v>
      </c>
      <c r="B1941" t="s">
        <v>1388</v>
      </c>
      <c r="C1941" t="s">
        <v>1389</v>
      </c>
      <c r="D1941">
        <v>1900</v>
      </c>
      <c r="E1941" s="957">
        <v>1</v>
      </c>
      <c r="F1941" t="s">
        <v>442</v>
      </c>
      <c r="G1941" s="957">
        <v>182</v>
      </c>
      <c r="H1941" t="s">
        <v>387</v>
      </c>
      <c r="I1941" s="937" t="s">
        <v>491</v>
      </c>
      <c r="J1941" s="937" t="s">
        <v>447</v>
      </c>
      <c r="K1941" s="937" t="s">
        <v>451</v>
      </c>
      <c r="L1941" s="937" t="s">
        <v>119</v>
      </c>
      <c r="M1941" s="962" t="s">
        <v>161</v>
      </c>
      <c r="N1941" s="677">
        <f t="shared" ca="1" si="335"/>
        <v>0</v>
      </c>
      <c r="O1941" s="677">
        <f t="shared" ca="1" si="335"/>
        <v>0</v>
      </c>
      <c r="P1941" s="677">
        <f t="shared" ca="1" si="335"/>
        <v>0</v>
      </c>
      <c r="Q1941" s="677">
        <f t="shared" ca="1" si="335"/>
        <v>0</v>
      </c>
      <c r="R1941" s="677">
        <f t="shared" ca="1" si="335"/>
        <v>0</v>
      </c>
      <c r="S1941" s="677">
        <f t="shared" ca="1" si="335"/>
        <v>0</v>
      </c>
      <c r="T1941" s="677">
        <f t="shared" ca="1" si="335"/>
        <v>0</v>
      </c>
      <c r="U1941" s="677">
        <f t="shared" ca="1" si="335"/>
        <v>0</v>
      </c>
      <c r="V1941" s="677">
        <f t="shared" ca="1" si="335"/>
        <v>0</v>
      </c>
      <c r="W1941" s="677">
        <f t="shared" ca="1" si="331"/>
        <v>0</v>
      </c>
      <c r="X1941" s="677">
        <f t="shared" ca="1" si="335"/>
        <v>0</v>
      </c>
      <c r="Y1941" s="677">
        <f t="shared" ca="1" si="335"/>
        <v>0</v>
      </c>
      <c r="Z1941" s="677">
        <f t="shared" ca="1" si="335"/>
        <v>0</v>
      </c>
      <c r="AA1941" t="str">
        <f t="shared" si="332"/>
        <v>ASR_COMP</v>
      </c>
      <c r="AB1941" s="957">
        <f t="shared" si="333"/>
        <v>44682</v>
      </c>
      <c r="AC1941" t="str">
        <f t="shared" si="334"/>
        <v>Unaudited</v>
      </c>
    </row>
    <row r="1942" spans="1:29" x14ac:dyDescent="0.25">
      <c r="A1942" t="s">
        <v>423</v>
      </c>
      <c r="B1942" t="s">
        <v>1388</v>
      </c>
      <c r="C1942" t="s">
        <v>1389</v>
      </c>
      <c r="D1942">
        <v>1900</v>
      </c>
      <c r="E1942" s="957">
        <v>1</v>
      </c>
      <c r="F1942" t="s">
        <v>442</v>
      </c>
      <c r="G1942" s="957">
        <v>182</v>
      </c>
      <c r="H1942" t="s">
        <v>387</v>
      </c>
      <c r="I1942" s="937" t="s">
        <v>491</v>
      </c>
      <c r="J1942" s="937" t="s">
        <v>447</v>
      </c>
      <c r="K1942" s="937" t="s">
        <v>451</v>
      </c>
      <c r="L1942" s="937" t="s">
        <v>162</v>
      </c>
      <c r="M1942" s="962" t="s">
        <v>23</v>
      </c>
      <c r="N1942" s="677">
        <f t="shared" ca="1" si="335"/>
        <v>0</v>
      </c>
      <c r="O1942" s="677">
        <f t="shared" ca="1" si="335"/>
        <v>0</v>
      </c>
      <c r="P1942" s="677">
        <f t="shared" ca="1" si="335"/>
        <v>0</v>
      </c>
      <c r="Q1942" s="677">
        <f t="shared" ca="1" si="335"/>
        <v>0</v>
      </c>
      <c r="R1942" s="677">
        <f t="shared" ca="1" si="335"/>
        <v>0</v>
      </c>
      <c r="S1942" s="677">
        <f t="shared" ca="1" si="335"/>
        <v>0</v>
      </c>
      <c r="T1942" s="677">
        <f t="shared" ca="1" si="335"/>
        <v>0</v>
      </c>
      <c r="U1942" s="677">
        <f t="shared" ca="1" si="335"/>
        <v>0</v>
      </c>
      <c r="V1942" s="677">
        <f t="shared" ca="1" si="335"/>
        <v>0</v>
      </c>
      <c r="W1942" s="677">
        <f t="shared" ca="1" si="331"/>
        <v>0</v>
      </c>
      <c r="X1942" s="677">
        <f t="shared" ca="1" si="335"/>
        <v>0</v>
      </c>
      <c r="Y1942" s="677">
        <f t="shared" ca="1" si="335"/>
        <v>0</v>
      </c>
      <c r="Z1942" s="677">
        <f t="shared" ca="1" si="335"/>
        <v>0</v>
      </c>
      <c r="AA1942" t="str">
        <f t="shared" si="332"/>
        <v>ASR_COMP</v>
      </c>
      <c r="AB1942" s="957">
        <f t="shared" si="333"/>
        <v>44682</v>
      </c>
      <c r="AC1942" t="str">
        <f t="shared" si="334"/>
        <v>Unaudited</v>
      </c>
    </row>
    <row r="1943" spans="1:29" x14ac:dyDescent="0.25">
      <c r="A1943" t="s">
        <v>423</v>
      </c>
      <c r="B1943" t="s">
        <v>1388</v>
      </c>
      <c r="C1943" t="s">
        <v>1389</v>
      </c>
      <c r="D1943">
        <v>1900</v>
      </c>
      <c r="E1943" s="957">
        <v>1</v>
      </c>
      <c r="F1943" t="s">
        <v>442</v>
      </c>
      <c r="G1943" s="957">
        <v>182</v>
      </c>
      <c r="H1943" t="s">
        <v>387</v>
      </c>
      <c r="I1943" s="937" t="s">
        <v>491</v>
      </c>
      <c r="J1943" s="937" t="s">
        <v>447</v>
      </c>
      <c r="K1943" s="937" t="s">
        <v>451</v>
      </c>
      <c r="L1943" s="937" t="s">
        <v>445</v>
      </c>
      <c r="M1943" s="962" t="s">
        <v>459</v>
      </c>
      <c r="N1943" s="677">
        <f t="shared" ca="1" si="335"/>
        <v>0</v>
      </c>
      <c r="O1943" s="677">
        <f t="shared" ca="1" si="335"/>
        <v>0</v>
      </c>
      <c r="P1943" s="677">
        <f t="shared" ca="1" si="335"/>
        <v>0</v>
      </c>
      <c r="Q1943" s="677">
        <f t="shared" ca="1" si="335"/>
        <v>0</v>
      </c>
      <c r="R1943" s="677">
        <f t="shared" ca="1" si="335"/>
        <v>0</v>
      </c>
      <c r="S1943" s="677">
        <f t="shared" ca="1" si="335"/>
        <v>0</v>
      </c>
      <c r="T1943" s="677">
        <f t="shared" ca="1" si="335"/>
        <v>0</v>
      </c>
      <c r="U1943" s="677">
        <f t="shared" ca="1" si="335"/>
        <v>0</v>
      </c>
      <c r="V1943" s="677">
        <f t="shared" ca="1" si="335"/>
        <v>0</v>
      </c>
      <c r="W1943" s="677">
        <f t="shared" ca="1" si="331"/>
        <v>0</v>
      </c>
      <c r="X1943" s="677">
        <f t="shared" ca="1" si="335"/>
        <v>0</v>
      </c>
      <c r="Y1943" s="677">
        <f t="shared" ca="1" si="335"/>
        <v>0</v>
      </c>
      <c r="Z1943" s="677">
        <f t="shared" ca="1" si="335"/>
        <v>0</v>
      </c>
      <c r="AA1943" t="str">
        <f t="shared" si="332"/>
        <v>ASR_COMP</v>
      </c>
      <c r="AB1943" s="957">
        <f t="shared" si="333"/>
        <v>44682</v>
      </c>
      <c r="AC1943" t="str">
        <f t="shared" si="334"/>
        <v>Unaudited</v>
      </c>
    </row>
    <row r="1944" spans="1:29" ht="30" x14ac:dyDescent="0.25">
      <c r="A1944" t="s">
        <v>423</v>
      </c>
      <c r="B1944" t="s">
        <v>1388</v>
      </c>
      <c r="C1944" t="s">
        <v>1389</v>
      </c>
      <c r="D1944">
        <v>1900</v>
      </c>
      <c r="E1944" s="957">
        <v>1</v>
      </c>
      <c r="F1944" t="s">
        <v>442</v>
      </c>
      <c r="G1944" s="957">
        <v>182</v>
      </c>
      <c r="H1944" t="s">
        <v>387</v>
      </c>
      <c r="I1944" s="937" t="s">
        <v>491</v>
      </c>
      <c r="J1944" s="937" t="s">
        <v>447</v>
      </c>
      <c r="K1944" s="937" t="s">
        <v>452</v>
      </c>
      <c r="L1944" s="945">
        <v>9.1</v>
      </c>
      <c r="M1944" s="960" t="s">
        <v>188</v>
      </c>
      <c r="N1944" s="677">
        <f t="shared" ca="1" si="335"/>
        <v>312064.6806447485</v>
      </c>
      <c r="O1944" s="677">
        <f t="shared" ca="1" si="335"/>
        <v>41865.96957873019</v>
      </c>
      <c r="P1944" s="677">
        <f t="shared" ca="1" si="335"/>
        <v>6149.9018107374441</v>
      </c>
      <c r="Q1944" s="677">
        <f t="shared" ca="1" si="335"/>
        <v>66328.818335823089</v>
      </c>
      <c r="R1944" s="677">
        <f t="shared" ca="1" si="335"/>
        <v>30117.247544423426</v>
      </c>
      <c r="S1944" s="677">
        <f t="shared" ca="1" si="335"/>
        <v>30285.956343796221</v>
      </c>
      <c r="T1944" s="677">
        <f t="shared" ca="1" si="335"/>
        <v>546.19595695449323</v>
      </c>
      <c r="U1944" s="677">
        <f t="shared" ca="1" si="335"/>
        <v>304.23129256944247</v>
      </c>
      <c r="V1944" s="677">
        <f t="shared" ca="1" si="335"/>
        <v>700.92525031128537</v>
      </c>
      <c r="W1944" s="677">
        <f t="shared" ca="1" si="331"/>
        <v>135765.43453140292</v>
      </c>
      <c r="X1944" s="677">
        <f t="shared" ca="1" si="335"/>
        <v>0</v>
      </c>
      <c r="Y1944" s="677">
        <f t="shared" ca="1" si="335"/>
        <v>0</v>
      </c>
      <c r="Z1944" s="677">
        <f t="shared" ca="1" si="335"/>
        <v>0</v>
      </c>
      <c r="AA1944" t="str">
        <f t="shared" si="332"/>
        <v>ASR_COMP</v>
      </c>
      <c r="AB1944" s="957">
        <f t="shared" si="333"/>
        <v>44682</v>
      </c>
      <c r="AC1944" t="str">
        <f t="shared" si="334"/>
        <v>Unaudited</v>
      </c>
    </row>
    <row r="1945" spans="1:29" x14ac:dyDescent="0.25">
      <c r="A1945" t="s">
        <v>423</v>
      </c>
      <c r="B1945" t="s">
        <v>1388</v>
      </c>
      <c r="C1945" t="s">
        <v>1389</v>
      </c>
      <c r="D1945">
        <v>1900</v>
      </c>
      <c r="E1945" s="957">
        <v>1</v>
      </c>
      <c r="F1945" t="s">
        <v>442</v>
      </c>
      <c r="G1945" s="957">
        <v>182</v>
      </c>
      <c r="H1945" t="s">
        <v>387</v>
      </c>
      <c r="I1945" s="962" t="s">
        <v>491</v>
      </c>
      <c r="J1945" s="962" t="s">
        <v>447</v>
      </c>
      <c r="K1945" s="962" t="s">
        <v>452</v>
      </c>
      <c r="L1945" s="953" t="s">
        <v>109</v>
      </c>
      <c r="M1945" s="962" t="s">
        <v>189</v>
      </c>
      <c r="N1945" s="677">
        <f t="shared" ca="1" si="335"/>
        <v>133585.88600798411</v>
      </c>
      <c r="O1945" s="677">
        <f t="shared" ca="1" si="335"/>
        <v>5224.784214614614</v>
      </c>
      <c r="P1945" s="677">
        <f t="shared" ca="1" si="335"/>
        <v>340.94676795880241</v>
      </c>
      <c r="Q1945" s="677">
        <f t="shared" ca="1" si="335"/>
        <v>112439.2488676811</v>
      </c>
      <c r="R1945" s="677">
        <f t="shared" ca="1" si="335"/>
        <v>2155.4182089464184</v>
      </c>
      <c r="S1945" s="677">
        <f t="shared" ca="1" si="335"/>
        <v>13095.584727402736</v>
      </c>
      <c r="T1945" s="677">
        <f t="shared" ca="1" si="335"/>
        <v>121.72267846786586</v>
      </c>
      <c r="U1945" s="677">
        <f t="shared" ca="1" si="335"/>
        <v>1.3886767417662171</v>
      </c>
      <c r="V1945" s="677">
        <f t="shared" ca="1" si="335"/>
        <v>55.92002865311229</v>
      </c>
      <c r="W1945" s="677">
        <f t="shared" ca="1" si="331"/>
        <v>150.87183751769166</v>
      </c>
      <c r="X1945" s="677">
        <f t="shared" ca="1" si="335"/>
        <v>0</v>
      </c>
      <c r="Y1945" s="677">
        <f t="shared" ca="1" si="335"/>
        <v>0</v>
      </c>
      <c r="Z1945" s="677">
        <f t="shared" ca="1" si="335"/>
        <v>0</v>
      </c>
      <c r="AA1945" t="str">
        <f t="shared" si="332"/>
        <v>ASR_COMP</v>
      </c>
      <c r="AB1945" s="957">
        <f t="shared" si="333"/>
        <v>44682</v>
      </c>
      <c r="AC1945" t="str">
        <f t="shared" si="334"/>
        <v>Unaudited</v>
      </c>
    </row>
    <row r="1946" spans="1:29" x14ac:dyDescent="0.25">
      <c r="A1946" t="s">
        <v>423</v>
      </c>
      <c r="B1946" t="s">
        <v>1388</v>
      </c>
      <c r="C1946" t="s">
        <v>1389</v>
      </c>
      <c r="D1946">
        <v>1900</v>
      </c>
      <c r="E1946" s="957">
        <v>1</v>
      </c>
      <c r="F1946" t="s">
        <v>442</v>
      </c>
      <c r="G1946" s="957">
        <v>182</v>
      </c>
      <c r="H1946" t="s">
        <v>387</v>
      </c>
      <c r="I1946" s="958" t="s">
        <v>491</v>
      </c>
      <c r="J1946" s="958" t="s">
        <v>447</v>
      </c>
      <c r="K1946" s="958" t="s">
        <v>452</v>
      </c>
      <c r="L1946" s="953" t="s">
        <v>1324</v>
      </c>
      <c r="M1946" s="958" t="s">
        <v>1325</v>
      </c>
      <c r="N1946" s="677">
        <f t="shared" ca="1" si="335"/>
        <v>552959.09866381844</v>
      </c>
      <c r="O1946" s="677">
        <f t="shared" ca="1" si="335"/>
        <v>3518.9645518747443</v>
      </c>
      <c r="P1946" s="677">
        <f t="shared" ca="1" si="335"/>
        <v>360.51565410800799</v>
      </c>
      <c r="Q1946" s="677">
        <f t="shared" ca="1" si="335"/>
        <v>314411.51564227563</v>
      </c>
      <c r="R1946" s="677">
        <f t="shared" ca="1" si="335"/>
        <v>53819.333399828429</v>
      </c>
      <c r="S1946" s="677">
        <f t="shared" ca="1" si="335"/>
        <v>154670.26116053906</v>
      </c>
      <c r="T1946" s="677">
        <f t="shared" ca="1" si="335"/>
        <v>25958.379039567502</v>
      </c>
      <c r="U1946" s="677">
        <f t="shared" ca="1" si="335"/>
        <v>1.4683808469564927</v>
      </c>
      <c r="V1946" s="677">
        <f t="shared" ca="1" si="335"/>
        <v>59.129599111059242</v>
      </c>
      <c r="W1946" s="677">
        <f t="shared" ca="1" si="331"/>
        <v>159.53123566708811</v>
      </c>
      <c r="X1946" s="677">
        <f t="shared" ca="1" si="335"/>
        <v>0</v>
      </c>
      <c r="Y1946" s="677">
        <f t="shared" ca="1" si="335"/>
        <v>0</v>
      </c>
      <c r="Z1946" s="677">
        <f t="shared" ca="1" si="335"/>
        <v>0</v>
      </c>
      <c r="AA1946" t="str">
        <f t="shared" si="332"/>
        <v>ASR_COMP</v>
      </c>
      <c r="AB1946" s="957">
        <f t="shared" si="333"/>
        <v>44682</v>
      </c>
      <c r="AC1946" t="str">
        <f t="shared" si="334"/>
        <v>Unaudited</v>
      </c>
    </row>
    <row r="1947" spans="1:29" x14ac:dyDescent="0.25">
      <c r="A1947" t="s">
        <v>423</v>
      </c>
      <c r="B1947" t="s">
        <v>1388</v>
      </c>
      <c r="C1947" t="s">
        <v>1389</v>
      </c>
      <c r="D1947">
        <v>1900</v>
      </c>
      <c r="E1947" s="957">
        <v>1</v>
      </c>
      <c r="F1947" t="s">
        <v>442</v>
      </c>
      <c r="G1947" s="957">
        <v>182</v>
      </c>
      <c r="H1947" t="s">
        <v>387</v>
      </c>
      <c r="I1947" s="958" t="s">
        <v>491</v>
      </c>
      <c r="J1947" s="958" t="s">
        <v>447</v>
      </c>
      <c r="K1947" s="958" t="s">
        <v>452</v>
      </c>
      <c r="L1947" s="937" t="s">
        <v>110</v>
      </c>
      <c r="M1947" s="958" t="s">
        <v>190</v>
      </c>
      <c r="N1947" s="677">
        <f t="shared" ca="1" si="335"/>
        <v>296915.63531236601</v>
      </c>
      <c r="O1947" s="677">
        <f t="shared" ca="1" si="335"/>
        <v>115746.45765800258</v>
      </c>
      <c r="P1947" s="677">
        <f t="shared" ca="1" si="335"/>
        <v>11020.35481085848</v>
      </c>
      <c r="Q1947" s="677">
        <f t="shared" ca="1" si="335"/>
        <v>106768.0808567636</v>
      </c>
      <c r="R1947" s="677">
        <f t="shared" ca="1" si="335"/>
        <v>30446.079558525413</v>
      </c>
      <c r="S1947" s="677">
        <f t="shared" ca="1" si="335"/>
        <v>4125.2782865637746</v>
      </c>
      <c r="T1947" s="677">
        <f t="shared" ca="1" si="335"/>
        <v>5061.2458188399905</v>
      </c>
      <c r="U1947" s="677">
        <f t="shared" ca="1" si="335"/>
        <v>-67.107296201376698</v>
      </c>
      <c r="V1947" s="677">
        <f t="shared" ca="1" si="335"/>
        <v>742.68293544818891</v>
      </c>
      <c r="W1947" s="677">
        <f t="shared" ca="1" si="331"/>
        <v>23072.56268356544</v>
      </c>
      <c r="X1947" s="677">
        <f t="shared" ca="1" si="335"/>
        <v>0</v>
      </c>
      <c r="Y1947" s="677">
        <f t="shared" ca="1" si="335"/>
        <v>0</v>
      </c>
      <c r="Z1947" s="677">
        <f t="shared" ca="1" si="335"/>
        <v>0</v>
      </c>
      <c r="AA1947" t="str">
        <f t="shared" si="332"/>
        <v>ASR_COMP</v>
      </c>
      <c r="AB1947" s="957">
        <f t="shared" si="333"/>
        <v>44682</v>
      </c>
      <c r="AC1947" t="str">
        <f t="shared" si="334"/>
        <v>Unaudited</v>
      </c>
    </row>
    <row r="1948" spans="1:29" x14ac:dyDescent="0.25">
      <c r="A1948" t="s">
        <v>423</v>
      </c>
      <c r="B1948" t="s">
        <v>1388</v>
      </c>
      <c r="C1948" t="s">
        <v>1389</v>
      </c>
      <c r="D1948">
        <v>1900</v>
      </c>
      <c r="E1948" s="957">
        <v>1</v>
      </c>
      <c r="F1948" t="s">
        <v>442</v>
      </c>
      <c r="G1948" s="957">
        <v>182</v>
      </c>
      <c r="H1948" t="s">
        <v>387</v>
      </c>
      <c r="I1948" s="958" t="s">
        <v>491</v>
      </c>
      <c r="J1948" s="958" t="s">
        <v>447</v>
      </c>
      <c r="K1948" s="958" t="s">
        <v>452</v>
      </c>
      <c r="L1948" s="937" t="s">
        <v>111</v>
      </c>
      <c r="M1948" s="958" t="s">
        <v>163</v>
      </c>
      <c r="N1948" s="677">
        <f t="shared" ca="1" si="335"/>
        <v>1448135.0555986185</v>
      </c>
      <c r="O1948" s="677">
        <f t="shared" ca="1" si="335"/>
        <v>710804.7127100135</v>
      </c>
      <c r="P1948" s="677">
        <f t="shared" ca="1" si="335"/>
        <v>62243.727106954466</v>
      </c>
      <c r="Q1948" s="677">
        <f t="shared" ca="1" si="335"/>
        <v>235547.94782282133</v>
      </c>
      <c r="R1948" s="677">
        <f t="shared" ca="1" si="335"/>
        <v>100527.6212155261</v>
      </c>
      <c r="S1948" s="677">
        <f t="shared" ca="1" si="335"/>
        <v>39602.037553903552</v>
      </c>
      <c r="T1948" s="677">
        <f t="shared" ca="1" si="335"/>
        <v>11501.71554498616</v>
      </c>
      <c r="U1948" s="677">
        <f t="shared" ca="1" si="335"/>
        <v>2481.9019904332704</v>
      </c>
      <c r="V1948" s="677">
        <f t="shared" ca="1" si="335"/>
        <v>7191.6029728299236</v>
      </c>
      <c r="W1948" s="677">
        <f t="shared" ca="1" si="331"/>
        <v>4764.9785304943025</v>
      </c>
      <c r="X1948" s="677">
        <f t="shared" ca="1" si="335"/>
        <v>131858.56705251144</v>
      </c>
      <c r="Y1948" s="677">
        <f t="shared" ca="1" si="335"/>
        <v>141610.24309814448</v>
      </c>
      <c r="Z1948" s="677">
        <f t="shared" ca="1" si="335"/>
        <v>0</v>
      </c>
      <c r="AA1948" t="str">
        <f t="shared" si="332"/>
        <v>ASR_COMP</v>
      </c>
      <c r="AB1948" s="957">
        <f t="shared" si="333"/>
        <v>44682</v>
      </c>
      <c r="AC1948" t="str">
        <f t="shared" si="334"/>
        <v>Unaudited</v>
      </c>
    </row>
    <row r="1949" spans="1:29" x14ac:dyDescent="0.25">
      <c r="A1949" t="s">
        <v>423</v>
      </c>
      <c r="B1949" t="s">
        <v>1388</v>
      </c>
      <c r="C1949" t="s">
        <v>1389</v>
      </c>
      <c r="D1949">
        <v>1900</v>
      </c>
      <c r="E1949" s="957">
        <v>1</v>
      </c>
      <c r="F1949" t="s">
        <v>442</v>
      </c>
      <c r="G1949" s="957">
        <v>182</v>
      </c>
      <c r="H1949" t="s">
        <v>387</v>
      </c>
      <c r="I1949" s="965" t="s">
        <v>491</v>
      </c>
      <c r="J1949" s="965" t="s">
        <v>447</v>
      </c>
      <c r="K1949" s="965" t="s">
        <v>452</v>
      </c>
      <c r="L1949" s="945" t="s">
        <v>112</v>
      </c>
      <c r="M1949" s="965" t="s">
        <v>137</v>
      </c>
      <c r="N1949" s="677">
        <f t="shared" ca="1" si="335"/>
        <v>0</v>
      </c>
      <c r="O1949" s="677">
        <f t="shared" ca="1" si="335"/>
        <v>0</v>
      </c>
      <c r="P1949" s="677">
        <f t="shared" ca="1" si="335"/>
        <v>0</v>
      </c>
      <c r="Q1949" s="677">
        <f t="shared" ca="1" si="335"/>
        <v>0</v>
      </c>
      <c r="R1949" s="677">
        <f t="shared" ca="1" si="335"/>
        <v>0</v>
      </c>
      <c r="S1949" s="677">
        <f t="shared" ca="1" si="335"/>
        <v>0</v>
      </c>
      <c r="T1949" s="677">
        <f t="shared" ca="1" si="335"/>
        <v>0</v>
      </c>
      <c r="U1949" s="677">
        <f t="shared" ca="1" si="335"/>
        <v>0</v>
      </c>
      <c r="V1949" s="677">
        <f t="shared" ca="1" si="335"/>
        <v>0</v>
      </c>
      <c r="W1949" s="677">
        <f t="shared" ca="1" si="331"/>
        <v>0</v>
      </c>
      <c r="X1949" s="677">
        <f t="shared" ca="1" si="335"/>
        <v>0</v>
      </c>
      <c r="Y1949" s="677">
        <f t="shared" ca="1" si="335"/>
        <v>0</v>
      </c>
      <c r="Z1949" s="677">
        <f t="shared" ca="1" si="335"/>
        <v>0</v>
      </c>
      <c r="AA1949" t="str">
        <f t="shared" si="332"/>
        <v>ASR_COMP</v>
      </c>
      <c r="AB1949" s="957">
        <f t="shared" si="333"/>
        <v>44682</v>
      </c>
      <c r="AC1949" t="str">
        <f t="shared" si="334"/>
        <v>Unaudited</v>
      </c>
    </row>
    <row r="1950" spans="1:29" x14ac:dyDescent="0.25">
      <c r="A1950" t="s">
        <v>423</v>
      </c>
      <c r="B1950" t="s">
        <v>1388</v>
      </c>
      <c r="C1950" t="s">
        <v>1389</v>
      </c>
      <c r="D1950">
        <v>1900</v>
      </c>
      <c r="E1950" s="957">
        <v>1</v>
      </c>
      <c r="F1950" t="s">
        <v>442</v>
      </c>
      <c r="G1950" s="957">
        <v>182</v>
      </c>
      <c r="H1950" t="s">
        <v>387</v>
      </c>
      <c r="I1950" s="937" t="s">
        <v>491</v>
      </c>
      <c r="J1950" s="937" t="s">
        <v>447</v>
      </c>
      <c r="K1950" s="937" t="s">
        <v>452</v>
      </c>
      <c r="L1950" s="937" t="s">
        <v>113</v>
      </c>
      <c r="M1950" s="958" t="s">
        <v>165</v>
      </c>
      <c r="N1950" s="677">
        <f t="shared" ca="1" si="335"/>
        <v>-248615.97289022375</v>
      </c>
      <c r="O1950" s="677">
        <f t="shared" ca="1" si="335"/>
        <v>-71921.42180654862</v>
      </c>
      <c r="P1950" s="677">
        <f t="shared" ca="1" si="335"/>
        <v>-7509.8025655939618</v>
      </c>
      <c r="Q1950" s="677">
        <f t="shared" ca="1" si="335"/>
        <v>-60322.727472617669</v>
      </c>
      <c r="R1950" s="677">
        <f t="shared" ca="1" si="335"/>
        <v>-19128.804902555083</v>
      </c>
      <c r="S1950" s="677">
        <f t="shared" ca="1" si="335"/>
        <v>-19681.565922545826</v>
      </c>
      <c r="T1950" s="677">
        <f t="shared" ca="1" si="335"/>
        <v>-3312.1602493450714</v>
      </c>
      <c r="U1950" s="677">
        <f t="shared" ca="1" si="335"/>
        <v>-219.85522899690685</v>
      </c>
      <c r="V1950" s="677">
        <f t="shared" ca="1" si="335"/>
        <v>-1366.9570939323576</v>
      </c>
      <c r="W1950" s="677">
        <f t="shared" ca="1" si="331"/>
        <v>-29760.060911875818</v>
      </c>
      <c r="X1950" s="677">
        <f t="shared" ca="1" si="335"/>
        <v>-20364.468835618773</v>
      </c>
      <c r="Y1950" s="677">
        <f t="shared" ca="1" si="335"/>
        <v>-15028.147900593689</v>
      </c>
      <c r="Z1950" s="677">
        <f t="shared" ca="1" si="335"/>
        <v>0</v>
      </c>
      <c r="AA1950" t="str">
        <f t="shared" si="332"/>
        <v>ASR_COMP</v>
      </c>
      <c r="AB1950" s="957">
        <f t="shared" si="333"/>
        <v>44682</v>
      </c>
      <c r="AC1950" t="str">
        <f t="shared" si="334"/>
        <v>Unaudited</v>
      </c>
    </row>
    <row r="1951" spans="1:29" x14ac:dyDescent="0.25">
      <c r="A1951" t="s">
        <v>423</v>
      </c>
      <c r="B1951" t="s">
        <v>1388</v>
      </c>
      <c r="C1951" t="s">
        <v>1389</v>
      </c>
      <c r="D1951">
        <v>1900</v>
      </c>
      <c r="E1951" s="957">
        <v>1</v>
      </c>
      <c r="F1951" t="s">
        <v>442</v>
      </c>
      <c r="G1951" s="957">
        <v>182</v>
      </c>
      <c r="H1951" t="s">
        <v>387</v>
      </c>
      <c r="I1951" s="937" t="s">
        <v>491</v>
      </c>
      <c r="J1951" s="937" t="s">
        <v>447</v>
      </c>
      <c r="K1951" s="937" t="s">
        <v>452</v>
      </c>
      <c r="L1951" s="943" t="s">
        <v>114</v>
      </c>
      <c r="M1951" s="959" t="s">
        <v>466</v>
      </c>
      <c r="N1951" s="677">
        <f t="shared" ca="1" si="335"/>
        <v>0</v>
      </c>
      <c r="O1951" s="677">
        <f t="shared" ca="1" si="335"/>
        <v>0</v>
      </c>
      <c r="P1951" s="677">
        <f t="shared" ca="1" si="335"/>
        <v>0</v>
      </c>
      <c r="Q1951" s="677">
        <f t="shared" ca="1" si="335"/>
        <v>0</v>
      </c>
      <c r="R1951" s="677">
        <f t="shared" ca="1" si="335"/>
        <v>0</v>
      </c>
      <c r="S1951" s="677">
        <f t="shared" ca="1" si="335"/>
        <v>0</v>
      </c>
      <c r="T1951" s="677">
        <f t="shared" ca="1" si="335"/>
        <v>0</v>
      </c>
      <c r="U1951" s="677">
        <f t="shared" ca="1" si="335"/>
        <v>0</v>
      </c>
      <c r="V1951" s="677">
        <f t="shared" ca="1" si="335"/>
        <v>0</v>
      </c>
      <c r="W1951" s="677">
        <f t="shared" ca="1" si="331"/>
        <v>0</v>
      </c>
      <c r="X1951" s="677">
        <f t="shared" ca="1" si="335"/>
        <v>0</v>
      </c>
      <c r="Y1951" s="677">
        <f t="shared" ca="1" si="335"/>
        <v>0</v>
      </c>
      <c r="Z1951" s="677">
        <f t="shared" ca="1" si="335"/>
        <v>0</v>
      </c>
      <c r="AA1951" t="str">
        <f t="shared" si="332"/>
        <v>ASR_COMP</v>
      </c>
      <c r="AB1951" s="957">
        <f t="shared" si="333"/>
        <v>44682</v>
      </c>
      <c r="AC1951" t="str">
        <f t="shared" si="334"/>
        <v>Unaudited</v>
      </c>
    </row>
    <row r="1952" spans="1:29" x14ac:dyDescent="0.25">
      <c r="A1952" t="s">
        <v>423</v>
      </c>
      <c r="B1952" t="s">
        <v>1388</v>
      </c>
      <c r="C1952" t="s">
        <v>1389</v>
      </c>
      <c r="D1952">
        <v>1900</v>
      </c>
      <c r="E1952" s="957">
        <v>1</v>
      </c>
      <c r="F1952" t="s">
        <v>442</v>
      </c>
      <c r="G1952" s="957">
        <v>182</v>
      </c>
      <c r="H1952" t="s">
        <v>387</v>
      </c>
      <c r="I1952" s="958" t="s">
        <v>491</v>
      </c>
      <c r="J1952" s="958" t="s">
        <v>447</v>
      </c>
      <c r="K1952" s="958" t="s">
        <v>6</v>
      </c>
      <c r="L1952" s="937" t="s">
        <v>120</v>
      </c>
      <c r="M1952" s="958" t="s">
        <v>191</v>
      </c>
      <c r="N1952" s="677">
        <f t="shared" ca="1" si="335"/>
        <v>247351.12573582694</v>
      </c>
      <c r="O1952" s="677">
        <f t="shared" ca="1" si="335"/>
        <v>115793.68024161088</v>
      </c>
      <c r="P1952" s="677">
        <f t="shared" ca="1" si="335"/>
        <v>18781.983287267947</v>
      </c>
      <c r="Q1952" s="677">
        <f t="shared" ca="1" si="335"/>
        <v>28361.209743948988</v>
      </c>
      <c r="R1952" s="677">
        <f t="shared" ca="1" si="335"/>
        <v>19501.823937676716</v>
      </c>
      <c r="S1952" s="677">
        <f t="shared" ca="1" si="335"/>
        <v>13642.011199984539</v>
      </c>
      <c r="T1952" s="677">
        <f t="shared" ca="1" si="335"/>
        <v>146.47</v>
      </c>
      <c r="U1952" s="677">
        <f t="shared" ca="1" si="335"/>
        <v>125.5038722495443</v>
      </c>
      <c r="V1952" s="677">
        <f t="shared" ca="1" si="335"/>
        <v>3612.5259447956769</v>
      </c>
      <c r="W1952" s="677">
        <f t="shared" ca="1" si="331"/>
        <v>943.29577198050185</v>
      </c>
      <c r="X1952" s="677">
        <f t="shared" ca="1" si="335"/>
        <v>31457.203542033385</v>
      </c>
      <c r="Y1952" s="677">
        <f t="shared" ca="1" si="335"/>
        <v>14985.41819427876</v>
      </c>
      <c r="Z1952" s="677">
        <f t="shared" ca="1" si="335"/>
        <v>0</v>
      </c>
      <c r="AA1952" t="str">
        <f t="shared" si="332"/>
        <v>ASR_COMP</v>
      </c>
      <c r="AB1952" s="957">
        <f t="shared" si="333"/>
        <v>44682</v>
      </c>
      <c r="AC1952" t="str">
        <f t="shared" si="334"/>
        <v>Unaudited</v>
      </c>
    </row>
    <row r="1953" spans="1:29" x14ac:dyDescent="0.25">
      <c r="A1953" t="s">
        <v>423</v>
      </c>
      <c r="B1953" t="s">
        <v>1388</v>
      </c>
      <c r="C1953" t="s">
        <v>1389</v>
      </c>
      <c r="D1953">
        <v>1900</v>
      </c>
      <c r="E1953" s="957">
        <v>1</v>
      </c>
      <c r="F1953" t="s">
        <v>442</v>
      </c>
      <c r="G1953" s="957">
        <v>182</v>
      </c>
      <c r="H1953" t="s">
        <v>387</v>
      </c>
      <c r="I1953" s="937" t="s">
        <v>491</v>
      </c>
      <c r="J1953" s="937" t="s">
        <v>447</v>
      </c>
      <c r="K1953" s="937" t="s">
        <v>6</v>
      </c>
      <c r="L1953" s="937" t="s">
        <v>45</v>
      </c>
      <c r="M1953" s="958" t="s">
        <v>166</v>
      </c>
      <c r="N1953" s="677">
        <f t="shared" ca="1" si="335"/>
        <v>237037.39820000003</v>
      </c>
      <c r="O1953" s="677">
        <f t="shared" ca="1" si="335"/>
        <v>190539.98927314777</v>
      </c>
      <c r="P1953" s="677">
        <f t="shared" ca="1" si="335"/>
        <v>6822.0369346864773</v>
      </c>
      <c r="Q1953" s="677">
        <f t="shared" ca="1" si="335"/>
        <v>10153.459741586199</v>
      </c>
      <c r="R1953" s="677">
        <f t="shared" ca="1" si="335"/>
        <v>2933.7123948666335</v>
      </c>
      <c r="S1953" s="677">
        <f t="shared" ca="1" si="335"/>
        <v>4556.5287744825509</v>
      </c>
      <c r="T1953" s="677">
        <f t="shared" ca="1" si="335"/>
        <v>3650.1901677737874</v>
      </c>
      <c r="U1953" s="677">
        <f t="shared" ca="1" si="335"/>
        <v>110.73132224919713</v>
      </c>
      <c r="V1953" s="677">
        <f t="shared" ca="1" si="335"/>
        <v>257.2874840496051</v>
      </c>
      <c r="W1953" s="677">
        <f t="shared" ca="1" si="331"/>
        <v>16.284017977823108</v>
      </c>
      <c r="X1953" s="677">
        <f t="shared" ca="1" si="335"/>
        <v>16254.788165552915</v>
      </c>
      <c r="Y1953" s="677">
        <f t="shared" ca="1" si="335"/>
        <v>1742.3899236270724</v>
      </c>
      <c r="Z1953" s="677">
        <f t="shared" ca="1" si="335"/>
        <v>0</v>
      </c>
      <c r="AA1953" t="str">
        <f t="shared" si="332"/>
        <v>ASR_COMP</v>
      </c>
      <c r="AB1953" s="957">
        <f t="shared" si="333"/>
        <v>44682</v>
      </c>
      <c r="AC1953" t="str">
        <f t="shared" si="334"/>
        <v>Unaudited</v>
      </c>
    </row>
    <row r="1954" spans="1:29" x14ac:dyDescent="0.25">
      <c r="A1954" t="s">
        <v>423</v>
      </c>
      <c r="B1954" t="s">
        <v>1388</v>
      </c>
      <c r="C1954" t="s">
        <v>1389</v>
      </c>
      <c r="D1954">
        <v>1900</v>
      </c>
      <c r="E1954" s="957">
        <v>1</v>
      </c>
      <c r="F1954" t="s">
        <v>442</v>
      </c>
      <c r="G1954" s="957">
        <v>182</v>
      </c>
      <c r="H1954" t="s">
        <v>387</v>
      </c>
      <c r="I1954" s="937" t="s">
        <v>491</v>
      </c>
      <c r="J1954" s="937" t="s">
        <v>447</v>
      </c>
      <c r="K1954" s="937" t="s">
        <v>6</v>
      </c>
      <c r="L1954" s="937" t="s">
        <v>46</v>
      </c>
      <c r="M1954" s="958" t="s">
        <v>167</v>
      </c>
      <c r="N1954" s="677">
        <f t="shared" ca="1" si="335"/>
        <v>-3872.1104289297377</v>
      </c>
      <c r="O1954" s="677">
        <f t="shared" ca="1" si="335"/>
        <v>-1276.5660713759241</v>
      </c>
      <c r="P1954" s="677">
        <f t="shared" ca="1" si="335"/>
        <v>-381.1254180401246</v>
      </c>
      <c r="Q1954" s="677">
        <f t="shared" ca="1" si="335"/>
        <v>-698.75013101414754</v>
      </c>
      <c r="R1954" s="677">
        <f t="shared" ca="1" si="335"/>
        <v>-634.18172126717081</v>
      </c>
      <c r="S1954" s="677">
        <f t="shared" ca="1" si="335"/>
        <v>-32.50302489199531</v>
      </c>
      <c r="T1954" s="677">
        <f t="shared" ca="1" si="335"/>
        <v>0</v>
      </c>
      <c r="U1954" s="677">
        <f t="shared" ca="1" si="335"/>
        <v>-0.58899379114486838</v>
      </c>
      <c r="V1954" s="677">
        <f t="shared" ca="1" si="335"/>
        <v>-44.40185813646363</v>
      </c>
      <c r="W1954" s="677">
        <f t="shared" ca="1" si="331"/>
        <v>0</v>
      </c>
      <c r="X1954" s="677">
        <f t="shared" ca="1" si="335"/>
        <v>-303.02145243479634</v>
      </c>
      <c r="Y1954" s="677">
        <f t="shared" ca="1" si="335"/>
        <v>-500.97175797797121</v>
      </c>
      <c r="Z1954" s="677">
        <f t="shared" ca="1" si="335"/>
        <v>0</v>
      </c>
      <c r="AA1954" t="str">
        <f t="shared" si="332"/>
        <v>ASR_COMP</v>
      </c>
      <c r="AB1954" s="957">
        <f t="shared" si="333"/>
        <v>44682</v>
      </c>
      <c r="AC1954" t="str">
        <f t="shared" si="334"/>
        <v>Unaudited</v>
      </c>
    </row>
    <row r="1955" spans="1:29" x14ac:dyDescent="0.25">
      <c r="A1955" t="s">
        <v>423</v>
      </c>
      <c r="B1955" t="s">
        <v>1388</v>
      </c>
      <c r="C1955" t="s">
        <v>1389</v>
      </c>
      <c r="D1955">
        <v>1900</v>
      </c>
      <c r="E1955" s="957">
        <v>1</v>
      </c>
      <c r="F1955" t="s">
        <v>442</v>
      </c>
      <c r="G1955" s="957">
        <v>182</v>
      </c>
      <c r="H1955" t="s">
        <v>387</v>
      </c>
      <c r="I1955" s="958" t="s">
        <v>491</v>
      </c>
      <c r="J1955" s="958" t="s">
        <v>447</v>
      </c>
      <c r="K1955" s="958" t="s">
        <v>6</v>
      </c>
      <c r="L1955" s="937" t="s">
        <v>168</v>
      </c>
      <c r="M1955" s="958" t="s">
        <v>464</v>
      </c>
      <c r="N1955" s="677">
        <f t="shared" ca="1" si="335"/>
        <v>-71708.521615328471</v>
      </c>
      <c r="O1955" s="677">
        <f t="shared" ca="1" si="335"/>
        <v>-40792.433444666647</v>
      </c>
      <c r="P1955" s="677">
        <f t="shared" ca="1" si="335"/>
        <v>-3818.499534356924</v>
      </c>
      <c r="Q1955" s="677">
        <f t="shared" ca="1" si="335"/>
        <v>-5067.6052452444546</v>
      </c>
      <c r="R1955" s="677">
        <f t="shared" ca="1" si="335"/>
        <v>-2301.94806013169</v>
      </c>
      <c r="S1955" s="677">
        <f t="shared" ca="1" si="335"/>
        <v>-5895.1556669598085</v>
      </c>
      <c r="T1955" s="677">
        <f t="shared" ca="1" si="335"/>
        <v>0</v>
      </c>
      <c r="U1955" s="677">
        <f t="shared" ca="1" si="335"/>
        <v>-127.09826804192072</v>
      </c>
      <c r="V1955" s="677">
        <f t="shared" ca="1" si="335"/>
        <v>-478.05175061575989</v>
      </c>
      <c r="W1955" s="677">
        <f t="shared" ca="1" si="331"/>
        <v>-235.29745398248497</v>
      </c>
      <c r="X1955" s="677">
        <f t="shared" ca="1" si="335"/>
        <v>-10819.727278954108</v>
      </c>
      <c r="Y1955" s="677">
        <f t="shared" ca="1" si="335"/>
        <v>-2172.7049123746656</v>
      </c>
      <c r="Z1955" s="677">
        <f t="shared" ca="1" si="335"/>
        <v>0</v>
      </c>
      <c r="AA1955" t="str">
        <f t="shared" si="332"/>
        <v>ASR_COMP</v>
      </c>
      <c r="AB1955" s="957">
        <f t="shared" si="333"/>
        <v>44682</v>
      </c>
      <c r="AC1955" t="str">
        <f t="shared" si="334"/>
        <v>Unaudited</v>
      </c>
    </row>
    <row r="1956" spans="1:29" x14ac:dyDescent="0.25">
      <c r="A1956" t="s">
        <v>423</v>
      </c>
      <c r="B1956" t="s">
        <v>1388</v>
      </c>
      <c r="C1956" t="s">
        <v>1389</v>
      </c>
      <c r="D1956">
        <v>1900</v>
      </c>
      <c r="E1956" s="957">
        <v>1</v>
      </c>
      <c r="F1956" t="s">
        <v>442</v>
      </c>
      <c r="G1956" s="957">
        <v>182</v>
      </c>
      <c r="H1956" t="s">
        <v>387</v>
      </c>
      <c r="I1956" s="958" t="s">
        <v>491</v>
      </c>
      <c r="J1956" s="958" t="s">
        <v>447</v>
      </c>
      <c r="K1956" s="958" t="s">
        <v>437</v>
      </c>
      <c r="L1956" s="953" t="s">
        <v>123</v>
      </c>
      <c r="M1956" s="958" t="s">
        <v>32</v>
      </c>
      <c r="N1956" s="677">
        <f t="shared" ca="1" si="335"/>
        <v>0</v>
      </c>
      <c r="O1956" s="677">
        <f t="shared" ca="1" si="335"/>
        <v>0</v>
      </c>
      <c r="P1956" s="677">
        <f t="shared" ca="1" si="335"/>
        <v>0</v>
      </c>
      <c r="Q1956" s="677">
        <f t="shared" ca="1" si="335"/>
        <v>0</v>
      </c>
      <c r="R1956" s="677">
        <f t="shared" ca="1" si="335"/>
        <v>0</v>
      </c>
      <c r="S1956" s="677">
        <f t="shared" ca="1" si="335"/>
        <v>0</v>
      </c>
      <c r="T1956" s="677">
        <f t="shared" ca="1" si="335"/>
        <v>0</v>
      </c>
      <c r="U1956" s="677">
        <f t="shared" ca="1" si="335"/>
        <v>0</v>
      </c>
      <c r="V1956" s="677">
        <f t="shared" ca="1" si="335"/>
        <v>0</v>
      </c>
      <c r="W1956" s="677">
        <f t="shared" ca="1" si="331"/>
        <v>0</v>
      </c>
      <c r="X1956" s="677">
        <f t="shared" ca="1" si="335"/>
        <v>0</v>
      </c>
      <c r="Y1956" s="677">
        <f t="shared" ca="1" si="335"/>
        <v>0</v>
      </c>
      <c r="Z1956" s="677">
        <f t="shared" ca="1" si="335"/>
        <v>0</v>
      </c>
      <c r="AA1956" t="str">
        <f t="shared" si="332"/>
        <v>ASR_COMP</v>
      </c>
      <c r="AB1956" s="957">
        <f t="shared" si="333"/>
        <v>44682</v>
      </c>
      <c r="AC1956" t="str">
        <f t="shared" si="334"/>
        <v>Unaudited</v>
      </c>
    </row>
    <row r="1957" spans="1:29" x14ac:dyDescent="0.25">
      <c r="A1957" t="s">
        <v>423</v>
      </c>
      <c r="B1957" t="s">
        <v>1388</v>
      </c>
      <c r="C1957" t="s">
        <v>1389</v>
      </c>
      <c r="D1957">
        <v>1900</v>
      </c>
      <c r="E1957" s="957">
        <v>1</v>
      </c>
      <c r="F1957" t="s">
        <v>442</v>
      </c>
      <c r="G1957" s="957">
        <v>182</v>
      </c>
      <c r="H1957" t="s">
        <v>387</v>
      </c>
      <c r="I1957" s="937" t="s">
        <v>491</v>
      </c>
      <c r="J1957" s="937" t="s">
        <v>447</v>
      </c>
      <c r="K1957" s="937" t="s">
        <v>437</v>
      </c>
      <c r="L1957" s="937" t="s">
        <v>946</v>
      </c>
      <c r="M1957" s="958" t="s">
        <v>938</v>
      </c>
      <c r="N1957" s="677">
        <f t="shared" ca="1" si="335"/>
        <v>0</v>
      </c>
      <c r="O1957" s="677">
        <f t="shared" ca="1" si="335"/>
        <v>0</v>
      </c>
      <c r="P1957" s="677">
        <f t="shared" ca="1" si="335"/>
        <v>0</v>
      </c>
      <c r="Q1957" s="677">
        <f t="shared" ca="1" si="335"/>
        <v>0</v>
      </c>
      <c r="R1957" s="677">
        <f t="shared" ca="1" si="335"/>
        <v>0</v>
      </c>
      <c r="S1957" s="677">
        <f t="shared" ca="1" si="335"/>
        <v>0</v>
      </c>
      <c r="T1957" s="677">
        <f t="shared" ca="1" si="335"/>
        <v>0</v>
      </c>
      <c r="U1957" s="677">
        <f t="shared" ca="1" si="335"/>
        <v>0</v>
      </c>
      <c r="V1957" s="677">
        <f t="shared" ca="1" si="335"/>
        <v>0</v>
      </c>
      <c r="W1957" s="677">
        <f t="shared" ca="1" si="331"/>
        <v>0</v>
      </c>
      <c r="X1957" s="677">
        <f t="shared" ca="1" si="335"/>
        <v>0</v>
      </c>
      <c r="Y1957" s="677">
        <f t="shared" ca="1" si="335"/>
        <v>0</v>
      </c>
      <c r="Z1957" s="677">
        <f t="shared" ca="1" si="335"/>
        <v>0</v>
      </c>
      <c r="AA1957" t="str">
        <f t="shared" si="332"/>
        <v>ASR_COMP</v>
      </c>
      <c r="AB1957" s="957">
        <f t="shared" si="333"/>
        <v>44682</v>
      </c>
      <c r="AC1957" t="str">
        <f t="shared" si="334"/>
        <v>Unaudited</v>
      </c>
    </row>
    <row r="1958" spans="1:29" x14ac:dyDescent="0.25">
      <c r="A1958" t="s">
        <v>423</v>
      </c>
      <c r="B1958" t="s">
        <v>1388</v>
      </c>
      <c r="C1958" t="s">
        <v>1389</v>
      </c>
      <c r="D1958">
        <v>1900</v>
      </c>
      <c r="E1958" s="957">
        <v>1</v>
      </c>
      <c r="F1958" t="s">
        <v>442</v>
      </c>
      <c r="G1958" s="957">
        <v>182</v>
      </c>
      <c r="H1958" t="s">
        <v>387</v>
      </c>
      <c r="I1958" s="937" t="s">
        <v>491</v>
      </c>
      <c r="J1958" s="937" t="s">
        <v>447</v>
      </c>
      <c r="K1958" s="937" t="s">
        <v>437</v>
      </c>
      <c r="L1958" s="937" t="s">
        <v>170</v>
      </c>
      <c r="M1958" s="958" t="s">
        <v>40</v>
      </c>
      <c r="N1958" s="677">
        <f t="shared" ca="1" si="335"/>
        <v>10938.190488400012</v>
      </c>
      <c r="O1958" s="677">
        <f t="shared" ca="1" si="335"/>
        <v>8550.6311505247977</v>
      </c>
      <c r="P1958" s="677">
        <f t="shared" ca="1" si="335"/>
        <v>306.14424691783881</v>
      </c>
      <c r="Q1958" s="677">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601.36384830260874</v>
      </c>
      <c r="R1958" s="677">
        <f t="shared" ca="1" si="336"/>
        <v>173.75639639010859</v>
      </c>
      <c r="S1958" s="677">
        <f t="shared" ca="1" si="336"/>
        <v>258.48898745275255</v>
      </c>
      <c r="T1958" s="677">
        <f t="shared" ca="1" si="336"/>
        <v>0</v>
      </c>
      <c r="U1958" s="677">
        <f t="shared" ca="1" si="336"/>
        <v>6.2817176811859134</v>
      </c>
      <c r="V1958" s="677">
        <f t="shared" ca="1" si="336"/>
        <v>15.238489683910966</v>
      </c>
      <c r="W1958" s="677">
        <f t="shared" ca="1" si="331"/>
        <v>0.96446137239942831</v>
      </c>
      <c r="X1958" s="677">
        <f t="shared" ca="1" si="336"/>
        <v>922.12382322767417</v>
      </c>
      <c r="Y1958" s="677">
        <f t="shared" ca="1" si="336"/>
        <v>103.19736684673882</v>
      </c>
      <c r="Z1958" s="677">
        <f t="shared" ca="1" si="336"/>
        <v>0</v>
      </c>
      <c r="AA1958" t="str">
        <f t="shared" si="332"/>
        <v>ASR_COMP</v>
      </c>
      <c r="AB1958" s="957">
        <f t="shared" si="333"/>
        <v>44682</v>
      </c>
      <c r="AC1958" t="str">
        <f t="shared" si="334"/>
        <v>Unaudited</v>
      </c>
    </row>
    <row r="1959" spans="1:29" x14ac:dyDescent="0.25">
      <c r="A1959" t="s">
        <v>423</v>
      </c>
      <c r="B1959" t="s">
        <v>1388</v>
      </c>
      <c r="C1959" t="s">
        <v>1389</v>
      </c>
      <c r="D1959">
        <v>1900</v>
      </c>
      <c r="E1959" s="957">
        <v>1</v>
      </c>
      <c r="F1959" t="s">
        <v>442</v>
      </c>
      <c r="G1959" s="957">
        <v>182</v>
      </c>
      <c r="H1959" t="s">
        <v>387</v>
      </c>
      <c r="I1959" s="937" t="s">
        <v>491</v>
      </c>
      <c r="J1959" s="937" t="s">
        <v>447</v>
      </c>
      <c r="K1959" s="937" t="s">
        <v>437</v>
      </c>
      <c r="L1959" s="937" t="s">
        <v>171</v>
      </c>
      <c r="M1959" s="958" t="s">
        <v>332</v>
      </c>
      <c r="N1959" s="677">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7">
        <f t="shared" ca="1" si="336"/>
        <v>0</v>
      </c>
      <c r="P1959" s="677">
        <f t="shared" ca="1" si="336"/>
        <v>0</v>
      </c>
      <c r="Q1959" s="677">
        <f t="shared" ca="1" si="336"/>
        <v>0</v>
      </c>
      <c r="R1959" s="677">
        <f t="shared" ca="1" si="336"/>
        <v>0</v>
      </c>
      <c r="S1959" s="677">
        <f t="shared" ca="1" si="336"/>
        <v>0</v>
      </c>
      <c r="T1959" s="677">
        <f t="shared" ca="1" si="336"/>
        <v>0</v>
      </c>
      <c r="U1959" s="677">
        <f t="shared" ca="1" si="336"/>
        <v>0</v>
      </c>
      <c r="V1959" s="677">
        <f t="shared" ca="1" si="336"/>
        <v>0</v>
      </c>
      <c r="W1959" s="677">
        <f t="shared" ca="1" si="331"/>
        <v>0</v>
      </c>
      <c r="X1959" s="677">
        <f t="shared" ca="1" si="336"/>
        <v>0</v>
      </c>
      <c r="Y1959" s="677">
        <f t="shared" ca="1" si="336"/>
        <v>0</v>
      </c>
      <c r="Z1959" s="677">
        <f t="shared" ca="1" si="336"/>
        <v>0</v>
      </c>
      <c r="AA1959" t="str">
        <f t="shared" si="332"/>
        <v>ASR_COMP</v>
      </c>
      <c r="AB1959" s="957">
        <f t="shared" si="333"/>
        <v>44682</v>
      </c>
      <c r="AC1959" t="str">
        <f t="shared" si="334"/>
        <v>Unaudited</v>
      </c>
    </row>
    <row r="1960" spans="1:29" x14ac:dyDescent="0.25">
      <c r="A1960" t="s">
        <v>423</v>
      </c>
      <c r="B1960" t="s">
        <v>1388</v>
      </c>
      <c r="C1960" t="s">
        <v>1389</v>
      </c>
      <c r="D1960">
        <v>1900</v>
      </c>
      <c r="E1960" s="957">
        <v>1</v>
      </c>
      <c r="F1960" t="s">
        <v>442</v>
      </c>
      <c r="G1960" s="957">
        <v>182</v>
      </c>
      <c r="H1960" t="s">
        <v>387</v>
      </c>
      <c r="I1960" s="937" t="s">
        <v>491</v>
      </c>
      <c r="J1960" s="937" t="s">
        <v>453</v>
      </c>
      <c r="K1960" s="937" t="s">
        <v>438</v>
      </c>
      <c r="L1960" s="953" t="s">
        <v>124</v>
      </c>
      <c r="M1960" s="958" t="s">
        <v>27</v>
      </c>
      <c r="N1960" s="677">
        <f t="shared" ca="1" si="337"/>
        <v>2668962.7387871011</v>
      </c>
      <c r="O1960" s="677">
        <f t="shared" ca="1" si="336"/>
        <v>-2758.447012812142</v>
      </c>
      <c r="P1960" s="677">
        <f t="shared" ca="1" si="336"/>
        <v>2671721.1857999135</v>
      </c>
      <c r="Q1960" s="677">
        <f t="shared" ca="1" si="336"/>
        <v>0</v>
      </c>
      <c r="R1960" s="677">
        <f t="shared" ca="1" si="336"/>
        <v>0</v>
      </c>
      <c r="S1960" s="677">
        <f t="shared" ca="1" si="336"/>
        <v>0</v>
      </c>
      <c r="T1960" s="677">
        <f t="shared" ca="1" si="336"/>
        <v>0</v>
      </c>
      <c r="U1960" s="677">
        <f t="shared" ca="1" si="336"/>
        <v>0</v>
      </c>
      <c r="V1960" s="677">
        <f t="shared" ca="1" si="336"/>
        <v>0</v>
      </c>
      <c r="W1960" s="677">
        <f t="shared" ca="1" si="331"/>
        <v>0</v>
      </c>
      <c r="X1960" s="677">
        <f t="shared" ca="1" si="336"/>
        <v>0</v>
      </c>
      <c r="Y1960" s="677">
        <f t="shared" ca="1" si="336"/>
        <v>0</v>
      </c>
      <c r="Z1960" s="677">
        <f t="shared" ca="1" si="336"/>
        <v>0</v>
      </c>
      <c r="AA1960" t="str">
        <f t="shared" si="332"/>
        <v>ASR_COMP</v>
      </c>
      <c r="AB1960" s="957">
        <f t="shared" si="333"/>
        <v>44682</v>
      </c>
      <c r="AC1960" t="str">
        <f t="shared" si="334"/>
        <v>Unaudited</v>
      </c>
    </row>
    <row r="1961" spans="1:29" x14ac:dyDescent="0.25">
      <c r="A1961" t="s">
        <v>423</v>
      </c>
      <c r="B1961" t="s">
        <v>1388</v>
      </c>
      <c r="C1961" t="s">
        <v>1389</v>
      </c>
      <c r="D1961">
        <v>1900</v>
      </c>
      <c r="E1961" s="957">
        <v>1</v>
      </c>
      <c r="F1961" t="s">
        <v>442</v>
      </c>
      <c r="G1961" s="957">
        <v>182</v>
      </c>
      <c r="H1961" t="s">
        <v>387</v>
      </c>
      <c r="I1961" s="937" t="s">
        <v>491</v>
      </c>
      <c r="J1961" s="937" t="s">
        <v>453</v>
      </c>
      <c r="K1961" s="937" t="s">
        <v>438</v>
      </c>
      <c r="L1961" s="953" t="s">
        <v>125</v>
      </c>
      <c r="M1961" s="958" t="s">
        <v>100</v>
      </c>
      <c r="N1961" s="677">
        <f t="shared" ca="1" si="337"/>
        <v>133794.87768534842</v>
      </c>
      <c r="O1961" s="677">
        <f t="shared" ca="1" si="336"/>
        <v>59497.432325940383</v>
      </c>
      <c r="P1961" s="677">
        <f t="shared" ca="1" si="336"/>
        <v>74297.445359408041</v>
      </c>
      <c r="Q1961" s="677">
        <f t="shared" ca="1" si="336"/>
        <v>0</v>
      </c>
      <c r="R1961" s="677">
        <f t="shared" ca="1" si="336"/>
        <v>0</v>
      </c>
      <c r="S1961" s="677">
        <f t="shared" ca="1" si="336"/>
        <v>0</v>
      </c>
      <c r="T1961" s="677">
        <f t="shared" ca="1" si="336"/>
        <v>0</v>
      </c>
      <c r="U1961" s="677">
        <f t="shared" ca="1" si="336"/>
        <v>0</v>
      </c>
      <c r="V1961" s="677">
        <f t="shared" ca="1" si="336"/>
        <v>0</v>
      </c>
      <c r="W1961" s="677">
        <f t="shared" ca="1" si="331"/>
        <v>0</v>
      </c>
      <c r="X1961" s="677">
        <f t="shared" ca="1" si="336"/>
        <v>0</v>
      </c>
      <c r="Y1961" s="677">
        <f t="shared" ca="1" si="336"/>
        <v>0</v>
      </c>
      <c r="Z1961" s="677">
        <f t="shared" ca="1" si="336"/>
        <v>0</v>
      </c>
      <c r="AA1961" t="str">
        <f t="shared" si="332"/>
        <v>ASR_COMP</v>
      </c>
      <c r="AB1961" s="957">
        <f t="shared" si="333"/>
        <v>44682</v>
      </c>
      <c r="AC1961" t="str">
        <f t="shared" si="334"/>
        <v>Unaudited</v>
      </c>
    </row>
    <row r="1962" spans="1:29" x14ac:dyDescent="0.25">
      <c r="A1962" t="s">
        <v>423</v>
      </c>
      <c r="B1962" t="s">
        <v>1388</v>
      </c>
      <c r="C1962" t="s">
        <v>1389</v>
      </c>
      <c r="D1962">
        <v>1900</v>
      </c>
      <c r="E1962" s="957">
        <v>1</v>
      </c>
      <c r="F1962" t="s">
        <v>442</v>
      </c>
      <c r="G1962" s="957">
        <v>182</v>
      </c>
      <c r="H1962" t="s">
        <v>387</v>
      </c>
      <c r="I1962" s="937" t="s">
        <v>491</v>
      </c>
      <c r="J1962" s="937" t="s">
        <v>453</v>
      </c>
      <c r="K1962" s="937" t="s">
        <v>438</v>
      </c>
      <c r="L1962" s="937" t="s">
        <v>126</v>
      </c>
      <c r="M1962" s="958" t="s">
        <v>101</v>
      </c>
      <c r="N1962" s="677">
        <f t="shared" ca="1" si="337"/>
        <v>366248.46381595713</v>
      </c>
      <c r="O1962" s="677">
        <f t="shared" ca="1" si="336"/>
        <v>272915.43446580175</v>
      </c>
      <c r="P1962" s="677">
        <f t="shared" ca="1" si="336"/>
        <v>93333.029350155397</v>
      </c>
      <c r="Q1962" s="677">
        <f t="shared" ca="1" si="336"/>
        <v>0</v>
      </c>
      <c r="R1962" s="677">
        <f t="shared" ca="1" si="336"/>
        <v>0</v>
      </c>
      <c r="S1962" s="677">
        <f t="shared" ca="1" si="336"/>
        <v>0</v>
      </c>
      <c r="T1962" s="677">
        <f t="shared" ca="1" si="336"/>
        <v>0</v>
      </c>
      <c r="U1962" s="677">
        <f t="shared" ca="1" si="336"/>
        <v>0</v>
      </c>
      <c r="V1962" s="677">
        <f t="shared" ca="1" si="336"/>
        <v>0</v>
      </c>
      <c r="W1962" s="677">
        <f t="shared" ca="1" si="331"/>
        <v>0</v>
      </c>
      <c r="X1962" s="677">
        <f t="shared" ca="1" si="336"/>
        <v>0</v>
      </c>
      <c r="Y1962" s="677">
        <f t="shared" ca="1" si="336"/>
        <v>0</v>
      </c>
      <c r="Z1962" s="677">
        <f t="shared" ca="1" si="336"/>
        <v>0</v>
      </c>
      <c r="AA1962" t="str">
        <f t="shared" si="332"/>
        <v>ASR_COMP</v>
      </c>
      <c r="AB1962" s="957">
        <f t="shared" si="333"/>
        <v>44682</v>
      </c>
      <c r="AC1962" t="str">
        <f t="shared" si="334"/>
        <v>Unaudited</v>
      </c>
    </row>
    <row r="1963" spans="1:29" x14ac:dyDescent="0.25">
      <c r="A1963" t="s">
        <v>423</v>
      </c>
      <c r="B1963" t="s">
        <v>1388</v>
      </c>
      <c r="C1963" t="s">
        <v>1389</v>
      </c>
      <c r="D1963">
        <v>1900</v>
      </c>
      <c r="E1963" s="957">
        <v>1</v>
      </c>
      <c r="F1963" t="s">
        <v>442</v>
      </c>
      <c r="G1963" s="957">
        <v>182</v>
      </c>
      <c r="H1963" t="s">
        <v>387</v>
      </c>
      <c r="I1963" s="958" t="s">
        <v>491</v>
      </c>
      <c r="J1963" s="958" t="s">
        <v>453</v>
      </c>
      <c r="K1963" s="958" t="s">
        <v>438</v>
      </c>
      <c r="L1963" s="937" t="s">
        <v>127</v>
      </c>
      <c r="M1963" s="958" t="s">
        <v>102</v>
      </c>
      <c r="N1963" s="677">
        <f t="shared" ca="1" si="337"/>
        <v>87402.405470609665</v>
      </c>
      <c r="O1963" s="677">
        <f t="shared" ca="1" si="336"/>
        <v>52446.157920682504</v>
      </c>
      <c r="P1963" s="677">
        <f t="shared" ca="1" si="336"/>
        <v>34956.247549927168</v>
      </c>
      <c r="Q1963" s="677">
        <f t="shared" ca="1" si="336"/>
        <v>0</v>
      </c>
      <c r="R1963" s="677">
        <f t="shared" ca="1" si="336"/>
        <v>0</v>
      </c>
      <c r="S1963" s="677">
        <f t="shared" ca="1" si="336"/>
        <v>0</v>
      </c>
      <c r="T1963" s="677">
        <f t="shared" ca="1" si="336"/>
        <v>0</v>
      </c>
      <c r="U1963" s="677">
        <f t="shared" ca="1" si="336"/>
        <v>0</v>
      </c>
      <c r="V1963" s="677">
        <f t="shared" ca="1" si="336"/>
        <v>0</v>
      </c>
      <c r="W1963" s="677">
        <f t="shared" ca="1" si="331"/>
        <v>0</v>
      </c>
      <c r="X1963" s="677">
        <f t="shared" ca="1" si="336"/>
        <v>0</v>
      </c>
      <c r="Y1963" s="677">
        <f t="shared" ca="1" si="336"/>
        <v>0</v>
      </c>
      <c r="Z1963" s="677">
        <f t="shared" ca="1" si="336"/>
        <v>0</v>
      </c>
      <c r="AA1963" t="str">
        <f t="shared" si="332"/>
        <v>ASR_COMP</v>
      </c>
      <c r="AB1963" s="957">
        <f t="shared" si="333"/>
        <v>44682</v>
      </c>
      <c r="AC1963" t="str">
        <f t="shared" si="334"/>
        <v>Unaudited</v>
      </c>
    </row>
    <row r="1964" spans="1:29" x14ac:dyDescent="0.25">
      <c r="A1964" t="s">
        <v>423</v>
      </c>
      <c r="B1964" t="s">
        <v>1388</v>
      </c>
      <c r="C1964" t="s">
        <v>1389</v>
      </c>
      <c r="D1964">
        <v>1900</v>
      </c>
      <c r="E1964" s="957">
        <v>1</v>
      </c>
      <c r="F1964" t="s">
        <v>442</v>
      </c>
      <c r="G1964" s="957">
        <v>182</v>
      </c>
      <c r="H1964" t="s">
        <v>387</v>
      </c>
      <c r="I1964" s="937" t="s">
        <v>491</v>
      </c>
      <c r="J1964" s="937" t="s">
        <v>453</v>
      </c>
      <c r="K1964" s="937" t="s">
        <v>438</v>
      </c>
      <c r="L1964" s="937" t="s">
        <v>128</v>
      </c>
      <c r="M1964" s="958" t="s">
        <v>103</v>
      </c>
      <c r="N1964" s="677">
        <f t="shared" ca="1" si="337"/>
        <v>303499.56859847426</v>
      </c>
      <c r="O1964" s="677">
        <f t="shared" ca="1" si="336"/>
        <v>58423.883718125529</v>
      </c>
      <c r="P1964" s="677">
        <f t="shared" ca="1" si="336"/>
        <v>245075.68488034871</v>
      </c>
      <c r="Q1964" s="677">
        <f t="shared" ca="1" si="336"/>
        <v>0</v>
      </c>
      <c r="R1964" s="677">
        <f t="shared" ca="1" si="336"/>
        <v>0</v>
      </c>
      <c r="S1964" s="677">
        <f t="shared" ca="1" si="336"/>
        <v>0</v>
      </c>
      <c r="T1964" s="677">
        <f t="shared" ca="1" si="336"/>
        <v>0</v>
      </c>
      <c r="U1964" s="677">
        <f t="shared" ca="1" si="336"/>
        <v>0</v>
      </c>
      <c r="V1964" s="677">
        <f t="shared" ca="1" si="336"/>
        <v>0</v>
      </c>
      <c r="W1964" s="677">
        <f t="shared" ca="1" si="331"/>
        <v>0</v>
      </c>
      <c r="X1964" s="677">
        <f t="shared" ca="1" si="336"/>
        <v>0</v>
      </c>
      <c r="Y1964" s="677">
        <f t="shared" ca="1" si="336"/>
        <v>0</v>
      </c>
      <c r="Z1964" s="677">
        <f t="shared" ca="1" si="336"/>
        <v>0</v>
      </c>
      <c r="AA1964" t="str">
        <f t="shared" si="332"/>
        <v>ASR_COMP</v>
      </c>
      <c r="AB1964" s="957">
        <f t="shared" si="333"/>
        <v>44682</v>
      </c>
      <c r="AC1964" t="str">
        <f t="shared" si="334"/>
        <v>Unaudited</v>
      </c>
    </row>
    <row r="1965" spans="1:29" x14ac:dyDescent="0.25">
      <c r="A1965" t="s">
        <v>423</v>
      </c>
      <c r="B1965" t="s">
        <v>1388</v>
      </c>
      <c r="C1965" t="s">
        <v>1389</v>
      </c>
      <c r="D1965">
        <v>1900</v>
      </c>
      <c r="E1965" s="957">
        <v>1</v>
      </c>
      <c r="F1965" t="s">
        <v>442</v>
      </c>
      <c r="G1965" s="957">
        <v>182</v>
      </c>
      <c r="H1965" t="s">
        <v>387</v>
      </c>
      <c r="I1965" s="937" t="s">
        <v>491</v>
      </c>
      <c r="J1965" s="937" t="s">
        <v>453</v>
      </c>
      <c r="K1965" s="937" t="s">
        <v>438</v>
      </c>
      <c r="L1965" s="937" t="s">
        <v>129</v>
      </c>
      <c r="M1965" s="958" t="s">
        <v>28</v>
      </c>
      <c r="N1965" s="677">
        <f t="shared" ca="1" si="337"/>
        <v>61022.878094838037</v>
      </c>
      <c r="O1965" s="677">
        <f t="shared" ca="1" si="336"/>
        <v>61022.878094838037</v>
      </c>
      <c r="P1965" s="677">
        <f t="shared" ca="1" si="336"/>
        <v>0</v>
      </c>
      <c r="Q1965" s="677">
        <f t="shared" ca="1" si="336"/>
        <v>0</v>
      </c>
      <c r="R1965" s="677">
        <f t="shared" ca="1" si="336"/>
        <v>0</v>
      </c>
      <c r="S1965" s="677">
        <f t="shared" ca="1" si="336"/>
        <v>0</v>
      </c>
      <c r="T1965" s="677">
        <f t="shared" ca="1" si="336"/>
        <v>0</v>
      </c>
      <c r="U1965" s="677">
        <f t="shared" ca="1" si="336"/>
        <v>0</v>
      </c>
      <c r="V1965" s="677">
        <f t="shared" ca="1" si="336"/>
        <v>0</v>
      </c>
      <c r="W1965" s="677">
        <f t="shared" ca="1" si="331"/>
        <v>0</v>
      </c>
      <c r="X1965" s="677">
        <f t="shared" ca="1" si="336"/>
        <v>0</v>
      </c>
      <c r="Y1965" s="677">
        <f t="shared" ca="1" si="336"/>
        <v>0</v>
      </c>
      <c r="Z1965" s="677">
        <f t="shared" ca="1" si="336"/>
        <v>0</v>
      </c>
      <c r="AA1965" t="str">
        <f t="shared" si="332"/>
        <v>ASR_COMP</v>
      </c>
      <c r="AB1965" s="957">
        <f t="shared" si="333"/>
        <v>44682</v>
      </c>
      <c r="AC1965" t="str">
        <f t="shared" si="334"/>
        <v>Unaudited</v>
      </c>
    </row>
    <row r="1966" spans="1:29" x14ac:dyDescent="0.25">
      <c r="A1966" t="s">
        <v>423</v>
      </c>
      <c r="B1966" t="s">
        <v>1388</v>
      </c>
      <c r="C1966" t="s">
        <v>1389</v>
      </c>
      <c r="D1966">
        <v>1900</v>
      </c>
      <c r="E1966" s="957">
        <v>1</v>
      </c>
      <c r="F1966" t="s">
        <v>442</v>
      </c>
      <c r="G1966" s="957">
        <v>182</v>
      </c>
      <c r="H1966" t="s">
        <v>387</v>
      </c>
      <c r="I1966" s="937" t="s">
        <v>491</v>
      </c>
      <c r="J1966" s="937" t="s">
        <v>439</v>
      </c>
      <c r="K1966" s="937" t="s">
        <v>439</v>
      </c>
      <c r="L1966" s="937" t="s">
        <v>131</v>
      </c>
      <c r="M1966" s="958" t="s">
        <v>329</v>
      </c>
      <c r="N1966" s="677">
        <f t="shared" ca="1" si="337"/>
        <v>0</v>
      </c>
      <c r="O1966" s="677">
        <f t="shared" ca="1" si="336"/>
        <v>0</v>
      </c>
      <c r="P1966" s="677">
        <f t="shared" ca="1" si="336"/>
        <v>0</v>
      </c>
      <c r="Q1966" s="677">
        <f t="shared" ca="1" si="336"/>
        <v>0</v>
      </c>
      <c r="R1966" s="677">
        <f t="shared" ca="1" si="336"/>
        <v>0</v>
      </c>
      <c r="S1966" s="677">
        <f t="shared" ca="1" si="336"/>
        <v>0</v>
      </c>
      <c r="T1966" s="677">
        <f t="shared" ca="1" si="336"/>
        <v>0</v>
      </c>
      <c r="U1966" s="677">
        <f t="shared" ca="1" si="336"/>
        <v>0</v>
      </c>
      <c r="V1966" s="677">
        <f t="shared" ca="1" si="336"/>
        <v>0</v>
      </c>
      <c r="W1966" s="677">
        <f t="shared" ca="1" si="331"/>
        <v>0</v>
      </c>
      <c r="X1966" s="677">
        <f t="shared" ca="1" si="336"/>
        <v>0</v>
      </c>
      <c r="Y1966" s="677">
        <f t="shared" ca="1" si="336"/>
        <v>0</v>
      </c>
      <c r="Z1966" s="677">
        <f t="shared" ca="1" si="336"/>
        <v>0</v>
      </c>
      <c r="AA1966" t="str">
        <f t="shared" si="332"/>
        <v>ASR_COMP</v>
      </c>
      <c r="AB1966" s="957">
        <f t="shared" si="333"/>
        <v>44682</v>
      </c>
      <c r="AC1966" t="str">
        <f t="shared" si="334"/>
        <v>Unaudited</v>
      </c>
    </row>
    <row r="1967" spans="1:29" x14ac:dyDescent="0.25">
      <c r="A1967" t="s">
        <v>423</v>
      </c>
      <c r="B1967" t="s">
        <v>1388</v>
      </c>
      <c r="C1967" t="s">
        <v>1389</v>
      </c>
      <c r="D1967">
        <v>1900</v>
      </c>
      <c r="E1967" s="957">
        <v>1</v>
      </c>
      <c r="F1967" t="s">
        <v>442</v>
      </c>
      <c r="G1967" s="957">
        <v>182</v>
      </c>
      <c r="H1967" t="s">
        <v>387</v>
      </c>
      <c r="I1967" s="958" t="s">
        <v>491</v>
      </c>
      <c r="J1967" s="958" t="s">
        <v>439</v>
      </c>
      <c r="K1967" s="958" t="s">
        <v>439</v>
      </c>
      <c r="L1967" s="937" t="s">
        <v>132</v>
      </c>
      <c r="M1967" s="958" t="s">
        <v>328</v>
      </c>
      <c r="N1967" s="677">
        <f t="shared" ca="1" si="337"/>
        <v>0</v>
      </c>
      <c r="O1967" s="677">
        <f t="shared" ca="1" si="336"/>
        <v>0</v>
      </c>
      <c r="P1967" s="677">
        <f t="shared" ca="1" si="336"/>
        <v>0</v>
      </c>
      <c r="Q1967" s="677">
        <f t="shared" ca="1" si="336"/>
        <v>0</v>
      </c>
      <c r="R1967" s="677">
        <f t="shared" ca="1" si="336"/>
        <v>0</v>
      </c>
      <c r="S1967" s="677">
        <f t="shared" ca="1" si="336"/>
        <v>0</v>
      </c>
      <c r="T1967" s="677">
        <f t="shared" ca="1" si="336"/>
        <v>0</v>
      </c>
      <c r="U1967" s="677">
        <f t="shared" ca="1" si="336"/>
        <v>0</v>
      </c>
      <c r="V1967" s="677">
        <f t="shared" ca="1" si="336"/>
        <v>0</v>
      </c>
      <c r="W1967" s="677">
        <f t="shared" ca="1" si="331"/>
        <v>0</v>
      </c>
      <c r="X1967" s="677">
        <f t="shared" ca="1" si="336"/>
        <v>0</v>
      </c>
      <c r="Y1967" s="677">
        <f t="shared" ca="1" si="336"/>
        <v>0</v>
      </c>
      <c r="Z1967" s="677">
        <f t="shared" ca="1" si="336"/>
        <v>0</v>
      </c>
      <c r="AA1967" t="str">
        <f t="shared" si="332"/>
        <v>ASR_COMP</v>
      </c>
      <c r="AB1967" s="957">
        <f t="shared" si="333"/>
        <v>44682</v>
      </c>
      <c r="AC1967" t="str">
        <f t="shared" si="334"/>
        <v>Unaudited</v>
      </c>
    </row>
    <row r="1968" spans="1:29" ht="30" x14ac:dyDescent="0.25">
      <c r="A1968" t="s">
        <v>423</v>
      </c>
      <c r="B1968" t="s">
        <v>1388</v>
      </c>
      <c r="C1968" t="s">
        <v>1389</v>
      </c>
      <c r="D1968">
        <v>1900</v>
      </c>
      <c r="E1968" s="957">
        <v>1</v>
      </c>
      <c r="F1968" t="s">
        <v>442</v>
      </c>
      <c r="G1968" s="957">
        <v>182</v>
      </c>
      <c r="H1968" t="s">
        <v>387</v>
      </c>
      <c r="I1968" s="958" t="s">
        <v>491</v>
      </c>
      <c r="J1968" s="958" t="s">
        <v>439</v>
      </c>
      <c r="K1968" s="958" t="s">
        <v>439</v>
      </c>
      <c r="L1968" s="937" t="s">
        <v>133</v>
      </c>
      <c r="M1968" s="958" t="s">
        <v>182</v>
      </c>
      <c r="N1968" s="677">
        <f t="shared" ca="1" si="337"/>
        <v>0</v>
      </c>
      <c r="O1968" s="677">
        <f t="shared" ca="1" si="336"/>
        <v>0</v>
      </c>
      <c r="P1968" s="677">
        <f t="shared" ca="1" si="336"/>
        <v>0</v>
      </c>
      <c r="Q1968" s="677">
        <f t="shared" ca="1" si="336"/>
        <v>0</v>
      </c>
      <c r="R1968" s="677">
        <f t="shared" ca="1" si="336"/>
        <v>0</v>
      </c>
      <c r="S1968" s="677">
        <f t="shared" ca="1" si="336"/>
        <v>0</v>
      </c>
      <c r="T1968" s="677">
        <f t="shared" ca="1" si="336"/>
        <v>0</v>
      </c>
      <c r="U1968" s="677">
        <f t="shared" ca="1" si="336"/>
        <v>0</v>
      </c>
      <c r="V1968" s="677">
        <f t="shared" ca="1" si="336"/>
        <v>0</v>
      </c>
      <c r="W1968" s="677">
        <f t="shared" ca="1" si="331"/>
        <v>0</v>
      </c>
      <c r="X1968" s="677">
        <f t="shared" ca="1" si="336"/>
        <v>0</v>
      </c>
      <c r="Y1968" s="677">
        <f t="shared" ca="1" si="336"/>
        <v>0</v>
      </c>
      <c r="Z1968" s="677">
        <f t="shared" ca="1" si="336"/>
        <v>0</v>
      </c>
      <c r="AA1968" t="str">
        <f t="shared" si="332"/>
        <v>ASR_COMP</v>
      </c>
      <c r="AB1968" s="957">
        <f t="shared" si="333"/>
        <v>44682</v>
      </c>
      <c r="AC1968" t="str">
        <f t="shared" si="334"/>
        <v>Unaudited</v>
      </c>
    </row>
    <row r="1969" spans="1:29" x14ac:dyDescent="0.25">
      <c r="A1969" t="s">
        <v>423</v>
      </c>
      <c r="B1969" t="s">
        <v>1388</v>
      </c>
      <c r="C1969" t="s">
        <v>1389</v>
      </c>
      <c r="D1969">
        <v>1900</v>
      </c>
      <c r="E1969" s="957">
        <v>1</v>
      </c>
      <c r="F1969" t="s">
        <v>442</v>
      </c>
      <c r="G1969" s="957">
        <v>182</v>
      </c>
      <c r="H1969" t="s">
        <v>387</v>
      </c>
      <c r="I1969" s="958" t="s">
        <v>491</v>
      </c>
      <c r="J1969" s="958" t="s">
        <v>439</v>
      </c>
      <c r="K1969" s="958" t="s">
        <v>439</v>
      </c>
      <c r="L1969" s="937" t="s">
        <v>134</v>
      </c>
      <c r="M1969" s="958" t="s">
        <v>497</v>
      </c>
      <c r="N1969" s="677">
        <f t="shared" ca="1" si="337"/>
        <v>0</v>
      </c>
      <c r="O1969" s="677">
        <f t="shared" ca="1" si="336"/>
        <v>0</v>
      </c>
      <c r="P1969" s="677">
        <f t="shared" ca="1" si="336"/>
        <v>0</v>
      </c>
      <c r="Q1969" s="677">
        <f t="shared" ca="1" si="336"/>
        <v>0</v>
      </c>
      <c r="R1969" s="677">
        <f t="shared" ca="1" si="336"/>
        <v>0</v>
      </c>
      <c r="S1969" s="677">
        <f t="shared" ca="1" si="336"/>
        <v>0</v>
      </c>
      <c r="T1969" s="677">
        <f t="shared" ca="1" si="336"/>
        <v>0</v>
      </c>
      <c r="U1969" s="677">
        <f t="shared" ca="1" si="336"/>
        <v>0</v>
      </c>
      <c r="V1969" s="677">
        <f t="shared" ca="1" si="336"/>
        <v>0</v>
      </c>
      <c r="W1969" s="677">
        <f t="shared" ca="1" si="331"/>
        <v>0</v>
      </c>
      <c r="X1969" s="677">
        <f t="shared" ca="1" si="336"/>
        <v>0</v>
      </c>
      <c r="Y1969" s="677">
        <f t="shared" ca="1" si="336"/>
        <v>0</v>
      </c>
      <c r="Z1969" s="677">
        <f t="shared" ca="1" si="336"/>
        <v>0</v>
      </c>
      <c r="AA1969" t="str">
        <f t="shared" si="332"/>
        <v>ASR_COMP</v>
      </c>
      <c r="AB1969" s="957">
        <f t="shared" si="333"/>
        <v>44682</v>
      </c>
      <c r="AC1969" t="str">
        <f t="shared" si="334"/>
        <v>Unaudited</v>
      </c>
    </row>
    <row r="1970" spans="1:29" x14ac:dyDescent="0.25">
      <c r="A1970" t="s">
        <v>423</v>
      </c>
      <c r="B1970" t="s">
        <v>1388</v>
      </c>
      <c r="C1970" t="s">
        <v>1389</v>
      </c>
      <c r="D1970">
        <v>1900</v>
      </c>
      <c r="E1970" s="957">
        <v>1</v>
      </c>
      <c r="F1970" t="s">
        <v>442</v>
      </c>
      <c r="G1970" s="957">
        <v>182</v>
      </c>
      <c r="H1970" t="s">
        <v>387</v>
      </c>
      <c r="I1970" s="958" t="s">
        <v>491</v>
      </c>
      <c r="J1970" s="958" t="s">
        <v>439</v>
      </c>
      <c r="K1970" s="958" t="s">
        <v>439</v>
      </c>
      <c r="L1970" s="937" t="s">
        <v>135</v>
      </c>
      <c r="M1970" s="958" t="s">
        <v>498</v>
      </c>
      <c r="N1970" s="677">
        <f t="shared" ca="1" si="337"/>
        <v>0</v>
      </c>
      <c r="O1970" s="677">
        <f t="shared" ca="1" si="336"/>
        <v>0</v>
      </c>
      <c r="P1970" s="677">
        <f t="shared" ca="1" si="336"/>
        <v>0</v>
      </c>
      <c r="Q1970" s="677">
        <f t="shared" ca="1" si="336"/>
        <v>0</v>
      </c>
      <c r="R1970" s="677">
        <f t="shared" ca="1" si="336"/>
        <v>0</v>
      </c>
      <c r="S1970" s="677">
        <f t="shared" ca="1" si="336"/>
        <v>0</v>
      </c>
      <c r="T1970" s="677">
        <f t="shared" ca="1" si="336"/>
        <v>0</v>
      </c>
      <c r="U1970" s="677">
        <f t="shared" ca="1" si="336"/>
        <v>0</v>
      </c>
      <c r="V1970" s="677">
        <f t="shared" ca="1" si="336"/>
        <v>0</v>
      </c>
      <c r="W1970" s="677">
        <f t="shared" ca="1" si="331"/>
        <v>0</v>
      </c>
      <c r="X1970" s="677">
        <f t="shared" ca="1" si="336"/>
        <v>0</v>
      </c>
      <c r="Y1970" s="677">
        <f t="shared" ca="1" si="336"/>
        <v>0</v>
      </c>
      <c r="Z1970" s="677">
        <f t="shared" ca="1" si="336"/>
        <v>0</v>
      </c>
      <c r="AA1970" t="str">
        <f t="shared" si="332"/>
        <v>ASR_COMP</v>
      </c>
      <c r="AB1970" s="957">
        <f t="shared" si="333"/>
        <v>44682</v>
      </c>
      <c r="AC1970" t="str">
        <f t="shared" si="334"/>
        <v>Unaudited</v>
      </c>
    </row>
    <row r="1971" spans="1:29" x14ac:dyDescent="0.25">
      <c r="A1971" t="s">
        <v>423</v>
      </c>
      <c r="B1971" t="s">
        <v>1388</v>
      </c>
      <c r="C1971" t="s">
        <v>1389</v>
      </c>
      <c r="D1971">
        <v>1900</v>
      </c>
      <c r="E1971" s="957">
        <v>1</v>
      </c>
      <c r="F1971" t="s">
        <v>442</v>
      </c>
      <c r="G1971" s="957">
        <v>182</v>
      </c>
      <c r="H1971" t="s">
        <v>387</v>
      </c>
      <c r="I1971" s="958" t="s">
        <v>491</v>
      </c>
      <c r="J1971" s="958" t="s">
        <v>439</v>
      </c>
      <c r="K1971" s="958" t="s">
        <v>439</v>
      </c>
      <c r="L1971" s="953" t="s">
        <v>136</v>
      </c>
      <c r="M1971" s="958" t="s">
        <v>499</v>
      </c>
      <c r="N1971" s="677">
        <f t="shared" ca="1" si="337"/>
        <v>0</v>
      </c>
      <c r="O1971" s="677">
        <f t="shared" ca="1" si="336"/>
        <v>0</v>
      </c>
      <c r="P1971" s="677">
        <f t="shared" ca="1" si="336"/>
        <v>0</v>
      </c>
      <c r="Q1971" s="677">
        <f t="shared" ca="1" si="336"/>
        <v>0</v>
      </c>
      <c r="R1971" s="677">
        <f t="shared" ca="1" si="336"/>
        <v>0</v>
      </c>
      <c r="S1971" s="677">
        <f t="shared" ca="1" si="336"/>
        <v>0</v>
      </c>
      <c r="T1971" s="677">
        <f t="shared" ca="1" si="336"/>
        <v>0</v>
      </c>
      <c r="U1971" s="677">
        <f t="shared" ca="1" si="336"/>
        <v>0</v>
      </c>
      <c r="V1971" s="677">
        <f t="shared" ca="1" si="336"/>
        <v>0</v>
      </c>
      <c r="W1971" s="677">
        <f t="shared" ca="1" si="331"/>
        <v>0</v>
      </c>
      <c r="X1971" s="677">
        <f t="shared" ca="1" si="336"/>
        <v>0</v>
      </c>
      <c r="Y1971" s="677">
        <f t="shared" ca="1" si="336"/>
        <v>0</v>
      </c>
      <c r="Z1971" s="677">
        <f t="shared" ca="1" si="336"/>
        <v>0</v>
      </c>
      <c r="AA1971" t="str">
        <f t="shared" si="332"/>
        <v>ASR_COMP</v>
      </c>
      <c r="AB1971" s="957">
        <f t="shared" si="333"/>
        <v>44682</v>
      </c>
      <c r="AC1971" t="str">
        <f t="shared" si="334"/>
        <v>Unaudited</v>
      </c>
    </row>
    <row r="1972" spans="1:29" ht="30" x14ac:dyDescent="0.25">
      <c r="A1972" t="s">
        <v>423</v>
      </c>
      <c r="B1972" t="s">
        <v>1388</v>
      </c>
      <c r="C1972" t="s">
        <v>1389</v>
      </c>
      <c r="D1972">
        <v>1900</v>
      </c>
      <c r="E1972" s="957">
        <v>1</v>
      </c>
      <c r="F1972" t="s">
        <v>442</v>
      </c>
      <c r="G1972" s="957">
        <v>182</v>
      </c>
      <c r="H1972" t="s">
        <v>387</v>
      </c>
      <c r="I1972" s="958" t="s">
        <v>492</v>
      </c>
      <c r="J1972" s="958" t="s">
        <v>26</v>
      </c>
      <c r="K1972" s="958" t="s">
        <v>26</v>
      </c>
      <c r="L1972" s="937" t="s">
        <v>272</v>
      </c>
      <c r="M1972" s="958" t="s">
        <v>26</v>
      </c>
      <c r="N1972" s="677">
        <f t="shared" ca="1" si="337"/>
        <v>628899.51963230583</v>
      </c>
      <c r="O1972" s="677">
        <f t="shared" ca="1" si="336"/>
        <v>0</v>
      </c>
      <c r="P1972" s="677">
        <f t="shared" ca="1" si="336"/>
        <v>0</v>
      </c>
      <c r="Q1972" s="677">
        <f t="shared" ca="1" si="336"/>
        <v>0</v>
      </c>
      <c r="R1972" s="677">
        <f t="shared" ca="1" si="336"/>
        <v>0</v>
      </c>
      <c r="S1972" s="677">
        <f t="shared" ca="1" si="336"/>
        <v>0</v>
      </c>
      <c r="T1972" s="677">
        <f t="shared" ca="1" si="336"/>
        <v>0</v>
      </c>
      <c r="U1972" s="677">
        <f t="shared" ca="1" si="336"/>
        <v>0</v>
      </c>
      <c r="V1972" s="677">
        <f t="shared" ca="1" si="336"/>
        <v>0</v>
      </c>
      <c r="W1972" s="677">
        <f t="shared" ca="1" si="331"/>
        <v>0</v>
      </c>
      <c r="X1972" s="677">
        <f t="shared" ca="1" si="336"/>
        <v>0</v>
      </c>
      <c r="Y1972" s="677">
        <f t="shared" ca="1" si="336"/>
        <v>0</v>
      </c>
      <c r="Z1972" s="677">
        <f t="shared" ca="1" si="336"/>
        <v>0</v>
      </c>
      <c r="AA1972" t="str">
        <f t="shared" si="332"/>
        <v>ASR_COMP</v>
      </c>
      <c r="AB1972" s="957">
        <f t="shared" si="333"/>
        <v>44682</v>
      </c>
      <c r="AC1972" t="str">
        <f t="shared" si="334"/>
        <v>Unaudited</v>
      </c>
    </row>
    <row r="1973" spans="1:29" x14ac:dyDescent="0.25">
      <c r="A1973" t="s">
        <v>423</v>
      </c>
      <c r="B1973" t="s">
        <v>1388</v>
      </c>
      <c r="C1973" t="s">
        <v>1389</v>
      </c>
      <c r="D1973">
        <v>1900</v>
      </c>
      <c r="E1973" s="957">
        <v>1</v>
      </c>
      <c r="F1973" t="s">
        <v>443</v>
      </c>
      <c r="G1973" s="957">
        <v>274</v>
      </c>
      <c r="H1973" t="s">
        <v>387</v>
      </c>
      <c r="I1973" s="937" t="s">
        <v>435</v>
      </c>
      <c r="J1973" s="937" t="s">
        <v>435</v>
      </c>
      <c r="K1973" s="937" t="s">
        <v>435</v>
      </c>
      <c r="L1973" s="937"/>
      <c r="M1973" s="958" t="s">
        <v>435</v>
      </c>
      <c r="N1973" s="677">
        <f t="shared" ca="1" si="337"/>
        <v>113107.88000000002</v>
      </c>
      <c r="O1973" s="677">
        <f t="shared" ca="1" si="336"/>
        <v>86305.85</v>
      </c>
      <c r="P1973" s="677">
        <f t="shared" ca="1" si="336"/>
        <v>3327.8100000000004</v>
      </c>
      <c r="Q1973" s="677">
        <f t="shared" ca="1" si="336"/>
        <v>6453.0400000000009</v>
      </c>
      <c r="R1973" s="677">
        <f t="shared" ca="1" si="336"/>
        <v>1883.37</v>
      </c>
      <c r="S1973" s="677">
        <f t="shared" ca="1" si="336"/>
        <v>2811.19</v>
      </c>
      <c r="T1973" s="677">
        <f t="shared" ca="1" si="336"/>
        <v>1472.94</v>
      </c>
      <c r="U1973" s="677">
        <f t="shared" ca="1" si="336"/>
        <v>70.97</v>
      </c>
      <c r="V1973" s="677">
        <f t="shared" ca="1" si="336"/>
        <v>156.71</v>
      </c>
      <c r="W1973" s="677">
        <f t="shared" ca="1" si="331"/>
        <v>14</v>
      </c>
      <c r="X1973" s="677">
        <f t="shared" ca="1" si="336"/>
        <v>9554.7400000000016</v>
      </c>
      <c r="Y1973" s="677">
        <f t="shared" ca="1" si="336"/>
        <v>1057.26</v>
      </c>
      <c r="Z1973" s="677">
        <f t="shared" ca="1" si="336"/>
        <v>0</v>
      </c>
      <c r="AA1973" t="str">
        <f t="shared" si="332"/>
        <v>ASR_COMP</v>
      </c>
      <c r="AB1973" s="957">
        <f t="shared" si="333"/>
        <v>44682</v>
      </c>
      <c r="AC1973" t="str">
        <f t="shared" si="334"/>
        <v>Unaudited</v>
      </c>
    </row>
    <row r="1974" spans="1:29" x14ac:dyDescent="0.25">
      <c r="A1974" t="s">
        <v>423</v>
      </c>
      <c r="B1974" t="s">
        <v>1388</v>
      </c>
      <c r="C1974" t="s">
        <v>1389</v>
      </c>
      <c r="D1974">
        <v>1900</v>
      </c>
      <c r="E1974" s="957">
        <v>1</v>
      </c>
      <c r="F1974" t="s">
        <v>443</v>
      </c>
      <c r="G1974" s="957">
        <v>274</v>
      </c>
      <c r="H1974" t="s">
        <v>387</v>
      </c>
      <c r="I1974" s="958" t="s">
        <v>490</v>
      </c>
      <c r="J1974" s="958" t="s">
        <v>12</v>
      </c>
      <c r="K1974" s="958" t="s">
        <v>12</v>
      </c>
      <c r="L1974" s="937">
        <v>1.1000000000000001</v>
      </c>
      <c r="M1974" s="958" t="s">
        <v>12</v>
      </c>
      <c r="N1974" s="677">
        <f t="shared" ca="1" si="337"/>
        <v>33122472.108365171</v>
      </c>
      <c r="O1974" s="677">
        <f t="shared" ca="1" si="336"/>
        <v>16808924.245117899</v>
      </c>
      <c r="P1974" s="677">
        <f t="shared" ca="1" si="336"/>
        <v>1644819.7089688827</v>
      </c>
      <c r="Q1974" s="677">
        <f t="shared" ca="1" si="336"/>
        <v>6161858.505892734</v>
      </c>
      <c r="R1974" s="677">
        <f t="shared" ca="1" si="336"/>
        <v>2658522.4058378474</v>
      </c>
      <c r="S1974" s="677">
        <f t="shared" ca="1" si="336"/>
        <v>683996.24247698335</v>
      </c>
      <c r="T1974" s="677">
        <f t="shared" ca="1" si="336"/>
        <v>638973.1370467107</v>
      </c>
      <c r="U1974" s="677">
        <f t="shared" ca="1" si="336"/>
        <v>13955.329511450804</v>
      </c>
      <c r="V1974" s="677">
        <f t="shared" ca="1" si="336"/>
        <v>550920.41652681935</v>
      </c>
      <c r="W1974" s="677">
        <f t="shared" ca="1" si="331"/>
        <v>385629.88616297382</v>
      </c>
      <c r="X1974" s="677">
        <f t="shared" ca="1" si="336"/>
        <v>1087670.210618041</v>
      </c>
      <c r="Y1974" s="677">
        <f t="shared" ca="1" si="336"/>
        <v>2487202.0202048225</v>
      </c>
      <c r="Z1974" s="677">
        <f t="shared" ca="1" si="336"/>
        <v>0</v>
      </c>
      <c r="AA1974" t="str">
        <f t="shared" si="332"/>
        <v>ASR_COMP</v>
      </c>
      <c r="AB1974" s="957">
        <f t="shared" si="333"/>
        <v>44682</v>
      </c>
      <c r="AC1974" t="str">
        <f t="shared" si="334"/>
        <v>Unaudited</v>
      </c>
    </row>
    <row r="1975" spans="1:29" x14ac:dyDescent="0.25">
      <c r="A1975" t="s">
        <v>423</v>
      </c>
      <c r="B1975" t="s">
        <v>1388</v>
      </c>
      <c r="C1975" t="s">
        <v>1389</v>
      </c>
      <c r="D1975">
        <v>1900</v>
      </c>
      <c r="E1975" s="957">
        <v>1</v>
      </c>
      <c r="F1975" t="s">
        <v>443</v>
      </c>
      <c r="G1975" s="957">
        <v>274</v>
      </c>
      <c r="H1975" t="s">
        <v>387</v>
      </c>
      <c r="I1975" s="937" t="s">
        <v>490</v>
      </c>
      <c r="J1975" s="937" t="s">
        <v>12</v>
      </c>
      <c r="K1975" s="937" t="s">
        <v>1331</v>
      </c>
      <c r="L1975" s="937" t="s">
        <v>1322</v>
      </c>
      <c r="M1975" s="937" t="s">
        <v>1331</v>
      </c>
      <c r="N1975" s="677">
        <f t="shared" ca="1" si="337"/>
        <v>123471.90526650114</v>
      </c>
      <c r="O1975" s="677">
        <f t="shared" ca="1" si="336"/>
        <v>-21705.70773729826</v>
      </c>
      <c r="P1975" s="677">
        <f t="shared" ca="1" si="336"/>
        <v>-2659.3527495633543</v>
      </c>
      <c r="Q1975" s="677">
        <f t="shared" ca="1" si="336"/>
        <v>15538.326766978713</v>
      </c>
      <c r="R1975" s="677">
        <f t="shared" ca="1" si="336"/>
        <v>8533.6900607973566</v>
      </c>
      <c r="S1975" s="677">
        <f t="shared" ca="1" si="336"/>
        <v>49691.541690307575</v>
      </c>
      <c r="T1975" s="677">
        <f t="shared" ca="1" si="336"/>
        <v>-876.21074510990138</v>
      </c>
      <c r="U1975" s="677">
        <f t="shared" ca="1" si="336"/>
        <v>777.84031971203194</v>
      </c>
      <c r="V1975" s="677">
        <f t="shared" ca="1" si="336"/>
        <v>1709.3029746994439</v>
      </c>
      <c r="W1975" s="677">
        <f t="shared" ca="1" si="331"/>
        <v>1480.1710355244752</v>
      </c>
      <c r="X1975" s="677">
        <f t="shared" ca="1" si="336"/>
        <v>66153.438098669503</v>
      </c>
      <c r="Y1975" s="677">
        <f t="shared" ca="1" si="336"/>
        <v>4828.8655517835577</v>
      </c>
      <c r="Z1975" s="677">
        <f t="shared" ca="1" si="336"/>
        <v>0</v>
      </c>
      <c r="AA1975" t="str">
        <f t="shared" si="332"/>
        <v>ASR_COMP</v>
      </c>
      <c r="AB1975" s="957">
        <f t="shared" si="333"/>
        <v>44682</v>
      </c>
      <c r="AC1975" t="str">
        <f t="shared" si="334"/>
        <v>Unaudited</v>
      </c>
    </row>
    <row r="1976" spans="1:29" x14ac:dyDescent="0.25">
      <c r="A1976" t="s">
        <v>423</v>
      </c>
      <c r="B1976" t="s">
        <v>1388</v>
      </c>
      <c r="C1976" t="s">
        <v>1389</v>
      </c>
      <c r="D1976">
        <v>1900</v>
      </c>
      <c r="E1976" s="957">
        <v>1</v>
      </c>
      <c r="F1976" t="s">
        <v>443</v>
      </c>
      <c r="G1976" s="957">
        <v>274</v>
      </c>
      <c r="H1976" t="s">
        <v>387</v>
      </c>
      <c r="I1976" s="937" t="s">
        <v>490</v>
      </c>
      <c r="J1976" s="937" t="s">
        <v>493</v>
      </c>
      <c r="K1976" s="937" t="s">
        <v>494</v>
      </c>
      <c r="L1976" s="937" t="s">
        <v>63</v>
      </c>
      <c r="M1976" s="958" t="s">
        <v>346</v>
      </c>
      <c r="N1976" s="677">
        <f t="shared" ca="1" si="337"/>
        <v>0</v>
      </c>
      <c r="O1976" s="677">
        <f t="shared" ca="1" si="336"/>
        <v>0</v>
      </c>
      <c r="P1976" s="677">
        <f t="shared" ca="1" si="336"/>
        <v>0</v>
      </c>
      <c r="Q1976" s="677">
        <f t="shared" ca="1" si="336"/>
        <v>0</v>
      </c>
      <c r="R1976" s="677">
        <f t="shared" ca="1" si="336"/>
        <v>0</v>
      </c>
      <c r="S1976" s="677">
        <f t="shared" ca="1" si="336"/>
        <v>0</v>
      </c>
      <c r="T1976" s="677">
        <f t="shared" ca="1" si="336"/>
        <v>0</v>
      </c>
      <c r="U1976" s="677">
        <f t="shared" ca="1" si="336"/>
        <v>0</v>
      </c>
      <c r="V1976" s="677">
        <f t="shared" ca="1" si="336"/>
        <v>0</v>
      </c>
      <c r="W1976" s="677">
        <f t="shared" ca="1" si="331"/>
        <v>0</v>
      </c>
      <c r="X1976" s="677">
        <f t="shared" ca="1" si="336"/>
        <v>0</v>
      </c>
      <c r="Y1976" s="677">
        <f t="shared" ca="1" si="336"/>
        <v>0</v>
      </c>
      <c r="Z1976" s="677">
        <f t="shared" ca="1" si="336"/>
        <v>0</v>
      </c>
      <c r="AA1976" t="str">
        <f t="shared" si="332"/>
        <v>ASR_COMP</v>
      </c>
      <c r="AB1976" s="957">
        <f t="shared" si="333"/>
        <v>44682</v>
      </c>
      <c r="AC1976" t="str">
        <f t="shared" si="334"/>
        <v>Unaudited</v>
      </c>
    </row>
    <row r="1977" spans="1:29" x14ac:dyDescent="0.25">
      <c r="A1977" t="s">
        <v>423</v>
      </c>
      <c r="B1977" t="s">
        <v>1388</v>
      </c>
      <c r="C1977" t="s">
        <v>1389</v>
      </c>
      <c r="D1977">
        <v>1900</v>
      </c>
      <c r="E1977" s="957">
        <v>1</v>
      </c>
      <c r="F1977" t="s">
        <v>443</v>
      </c>
      <c r="G1977" s="957">
        <v>274</v>
      </c>
      <c r="H1977" t="s">
        <v>387</v>
      </c>
      <c r="I1977" s="937" t="s">
        <v>490</v>
      </c>
      <c r="J1977" s="937" t="s">
        <v>493</v>
      </c>
      <c r="K1977" s="937" t="s">
        <v>1022</v>
      </c>
      <c r="L1977" s="937" t="s">
        <v>918</v>
      </c>
      <c r="M1977" s="958" t="s">
        <v>919</v>
      </c>
      <c r="N1977" s="677">
        <f t="shared" ca="1" si="337"/>
        <v>858259.7590383396</v>
      </c>
      <c r="O1977" s="677">
        <f t="shared" ca="1" si="336"/>
        <v>761620.15589664457</v>
      </c>
      <c r="P1977" s="677">
        <f t="shared" ca="1" si="336"/>
        <v>62120.753141694899</v>
      </c>
      <c r="Q1977" s="677">
        <f t="shared" ca="1" si="336"/>
        <v>20677.86</v>
      </c>
      <c r="R1977" s="677">
        <f t="shared" ca="1" si="336"/>
        <v>3446.31</v>
      </c>
      <c r="S1977" s="677">
        <f t="shared" ca="1" si="336"/>
        <v>0</v>
      </c>
      <c r="T1977" s="677">
        <f t="shared" ca="1" si="336"/>
        <v>0</v>
      </c>
      <c r="U1977" s="677">
        <f t="shared" ca="1" si="336"/>
        <v>0</v>
      </c>
      <c r="V1977" s="677">
        <f t="shared" ca="1" si="336"/>
        <v>10394.68</v>
      </c>
      <c r="W1977" s="677">
        <f t="shared" ca="1" si="331"/>
        <v>0</v>
      </c>
      <c r="X1977" s="677">
        <f t="shared" ca="1" si="336"/>
        <v>0</v>
      </c>
      <c r="Y1977" s="677">
        <f t="shared" ca="1" si="336"/>
        <v>0</v>
      </c>
      <c r="Z1977" s="677">
        <f t="shared" ca="1" si="336"/>
        <v>0</v>
      </c>
      <c r="AA1977" t="str">
        <f t="shared" si="332"/>
        <v>ASR_COMP</v>
      </c>
      <c r="AB1977" s="957">
        <f t="shared" si="333"/>
        <v>44682</v>
      </c>
      <c r="AC1977" t="str">
        <f t="shared" si="334"/>
        <v>Unaudited</v>
      </c>
    </row>
    <row r="1978" spans="1:29" x14ac:dyDescent="0.25">
      <c r="A1978" t="s">
        <v>423</v>
      </c>
      <c r="B1978" t="s">
        <v>1388</v>
      </c>
      <c r="C1978" t="s">
        <v>1389</v>
      </c>
      <c r="D1978">
        <v>1900</v>
      </c>
      <c r="E1978" s="957">
        <v>1</v>
      </c>
      <c r="F1978" t="s">
        <v>443</v>
      </c>
      <c r="G1978" s="957">
        <v>274</v>
      </c>
      <c r="H1978" t="s">
        <v>387</v>
      </c>
      <c r="I1978" s="937" t="s">
        <v>490</v>
      </c>
      <c r="J1978" s="937" t="s">
        <v>13</v>
      </c>
      <c r="K1978" s="937" t="s">
        <v>495</v>
      </c>
      <c r="L1978" s="937" t="s">
        <v>97</v>
      </c>
      <c r="M1978" s="958" t="s">
        <v>149</v>
      </c>
      <c r="N1978" s="677">
        <f t="shared" ca="1" si="337"/>
        <v>0</v>
      </c>
      <c r="O1978" s="677">
        <f t="shared" ca="1" si="336"/>
        <v>0</v>
      </c>
      <c r="P1978" s="677">
        <f t="shared" ca="1" si="336"/>
        <v>0</v>
      </c>
      <c r="Q1978" s="677">
        <f t="shared" ca="1" si="336"/>
        <v>0</v>
      </c>
      <c r="R1978" s="677">
        <f t="shared" ca="1" si="336"/>
        <v>0</v>
      </c>
      <c r="S1978" s="677">
        <f t="shared" ca="1" si="336"/>
        <v>0</v>
      </c>
      <c r="T1978" s="677">
        <f t="shared" ca="1" si="336"/>
        <v>0</v>
      </c>
      <c r="U1978" s="677">
        <f t="shared" ca="1" si="336"/>
        <v>0</v>
      </c>
      <c r="V1978" s="677">
        <f t="shared" ca="1" si="336"/>
        <v>0</v>
      </c>
      <c r="W1978" s="677">
        <f t="shared" ca="1" si="331"/>
        <v>0</v>
      </c>
      <c r="X1978" s="677">
        <f t="shared" ca="1" si="336"/>
        <v>0</v>
      </c>
      <c r="Y1978" s="677">
        <f t="shared" ca="1" si="336"/>
        <v>0</v>
      </c>
      <c r="Z1978" s="677">
        <f t="shared" ca="1" si="336"/>
        <v>0</v>
      </c>
      <c r="AA1978" t="str">
        <f t="shared" si="332"/>
        <v>ASR_COMP</v>
      </c>
      <c r="AB1978" s="957">
        <f t="shared" si="333"/>
        <v>44682</v>
      </c>
      <c r="AC1978" t="str">
        <f t="shared" si="334"/>
        <v>Unaudited</v>
      </c>
    </row>
    <row r="1979" spans="1:29" x14ac:dyDescent="0.25">
      <c r="A1979" t="s">
        <v>423</v>
      </c>
      <c r="B1979" t="s">
        <v>1388</v>
      </c>
      <c r="C1979" t="s">
        <v>1389</v>
      </c>
      <c r="D1979">
        <v>1900</v>
      </c>
      <c r="E1979" s="957">
        <v>1</v>
      </c>
      <c r="F1979" t="s">
        <v>443</v>
      </c>
      <c r="G1979" s="957">
        <v>274</v>
      </c>
      <c r="H1979" t="s">
        <v>387</v>
      </c>
      <c r="I1979" s="937" t="s">
        <v>490</v>
      </c>
      <c r="J1979" s="937" t="s">
        <v>13</v>
      </c>
      <c r="K1979" s="937" t="s">
        <v>13</v>
      </c>
      <c r="L1979" s="943" t="s">
        <v>35</v>
      </c>
      <c r="M1979" s="959" t="s">
        <v>13</v>
      </c>
      <c r="N1979" s="677">
        <f t="shared" ca="1" si="337"/>
        <v>307594.2895444071</v>
      </c>
      <c r="O1979" s="677">
        <f t="shared" ca="1" si="336"/>
        <v>180264.07601768145</v>
      </c>
      <c r="P1979" s="677">
        <f t="shared" ca="1" si="336"/>
        <v>21898.812624459046</v>
      </c>
      <c r="Q1979" s="677">
        <f t="shared" ca="1" si="336"/>
        <v>43369.675098175605</v>
      </c>
      <c r="R1979" s="677">
        <f t="shared" ca="1" si="336"/>
        <v>23821.276048378702</v>
      </c>
      <c r="S1979" s="677">
        <f t="shared" ca="1" si="336"/>
        <v>3667.2100877629114</v>
      </c>
      <c r="T1979" s="677">
        <f t="shared" ca="1" si="336"/>
        <v>7219.3656585116914</v>
      </c>
      <c r="U1979" s="677">
        <f t="shared" ca="1" si="336"/>
        <v>57.403736910347703</v>
      </c>
      <c r="V1979" s="677">
        <f t="shared" ca="1" si="336"/>
        <v>4776.7518239467099</v>
      </c>
      <c r="W1979" s="677">
        <f t="shared" ca="1" si="331"/>
        <v>4138.6238783200351</v>
      </c>
      <c r="X1979" s="677">
        <f t="shared" ca="1" si="336"/>
        <v>4882.6133354266367</v>
      </c>
      <c r="Y1979" s="677">
        <f t="shared" ca="1" si="336"/>
        <v>13498.48123483388</v>
      </c>
      <c r="Z1979" s="677">
        <f t="shared" ca="1" si="336"/>
        <v>0</v>
      </c>
      <c r="AA1979" t="str">
        <f t="shared" si="332"/>
        <v>ASR_COMP</v>
      </c>
      <c r="AB1979" s="957">
        <f t="shared" si="333"/>
        <v>44682</v>
      </c>
      <c r="AC1979" t="str">
        <f t="shared" si="334"/>
        <v>Unaudited</v>
      </c>
    </row>
    <row r="1980" spans="1:29" x14ac:dyDescent="0.25">
      <c r="A1980" t="s">
        <v>423</v>
      </c>
      <c r="B1980" t="s">
        <v>1388</v>
      </c>
      <c r="C1980" t="s">
        <v>1389</v>
      </c>
      <c r="D1980">
        <v>1900</v>
      </c>
      <c r="E1980" s="957">
        <v>1</v>
      </c>
      <c r="F1980" t="s">
        <v>443</v>
      </c>
      <c r="G1980" s="957">
        <v>274</v>
      </c>
      <c r="H1980" t="s">
        <v>387</v>
      </c>
      <c r="I1980" s="937" t="s">
        <v>491</v>
      </c>
      <c r="J1980" s="937" t="s">
        <v>447</v>
      </c>
      <c r="K1980" s="937" t="s">
        <v>0</v>
      </c>
      <c r="L1980" s="937">
        <v>2.1</v>
      </c>
      <c r="M1980" s="958" t="s">
        <v>150</v>
      </c>
      <c r="N1980" s="677">
        <f t="shared" ca="1" si="337"/>
        <v>9499372.8952009212</v>
      </c>
      <c r="O1980" s="677">
        <f t="shared" ca="1" si="336"/>
        <v>4595957.9948271755</v>
      </c>
      <c r="P1980" s="677">
        <f t="shared" ca="1" si="336"/>
        <v>352421.18028045737</v>
      </c>
      <c r="Q1980" s="677">
        <f t="shared" ca="1" si="336"/>
        <v>2218450.3166407929</v>
      </c>
      <c r="R1980" s="677">
        <f t="shared" ca="1" si="336"/>
        <v>1213195.2634578808</v>
      </c>
      <c r="S1980" s="677">
        <f t="shared" ca="1" si="336"/>
        <v>89012.992965157202</v>
      </c>
      <c r="T1980" s="677">
        <f t="shared" ca="1" si="336"/>
        <v>32236.728858892384</v>
      </c>
      <c r="U1980" s="677">
        <f t="shared" ca="1" si="336"/>
        <v>43.821713163267731</v>
      </c>
      <c r="V1980" s="677">
        <f t="shared" ca="1" si="336"/>
        <v>43795.405846334543</v>
      </c>
      <c r="W1980" s="677">
        <f t="shared" ca="1" si="331"/>
        <v>68881.549132872664</v>
      </c>
      <c r="X1980" s="677">
        <f t="shared" ca="1" si="336"/>
        <v>80406.080103125219</v>
      </c>
      <c r="Y1980" s="677">
        <f t="shared" ca="1" si="336"/>
        <v>804971.56137506897</v>
      </c>
      <c r="Z1980" s="677">
        <f t="shared" ca="1" si="336"/>
        <v>0</v>
      </c>
      <c r="AA1980" t="str">
        <f t="shared" si="332"/>
        <v>ASR_COMP</v>
      </c>
      <c r="AB1980" s="957">
        <f t="shared" si="333"/>
        <v>44682</v>
      </c>
      <c r="AC1980" t="str">
        <f t="shared" si="334"/>
        <v>Unaudited</v>
      </c>
    </row>
    <row r="1981" spans="1:29" ht="30" x14ac:dyDescent="0.25">
      <c r="A1981" t="s">
        <v>423</v>
      </c>
      <c r="B1981" t="s">
        <v>1388</v>
      </c>
      <c r="C1981" t="s">
        <v>1389</v>
      </c>
      <c r="D1981">
        <v>1900</v>
      </c>
      <c r="E1981" s="957">
        <v>1</v>
      </c>
      <c r="F1981" t="s">
        <v>443</v>
      </c>
      <c r="G1981" s="957">
        <v>274</v>
      </c>
      <c r="H1981" t="s">
        <v>387</v>
      </c>
      <c r="I1981" s="937" t="s">
        <v>491</v>
      </c>
      <c r="J1981" s="937" t="s">
        <v>447</v>
      </c>
      <c r="K1981" s="937" t="s">
        <v>0</v>
      </c>
      <c r="L1981" s="937">
        <v>2.2000000000000002</v>
      </c>
      <c r="M1981" s="958" t="s">
        <v>151</v>
      </c>
      <c r="N1981" s="677">
        <f t="shared" ca="1" si="337"/>
        <v>-3163012.7100643595</v>
      </c>
      <c r="O1981" s="677">
        <f t="shared" ca="1" si="336"/>
        <v>-1493838.4129874075</v>
      </c>
      <c r="P1981" s="677">
        <f t="shared" ca="1" si="336"/>
        <v>-112859.21896838502</v>
      </c>
      <c r="Q1981" s="677">
        <f t="shared" ca="1" si="336"/>
        <v>-660827.36993015325</v>
      </c>
      <c r="R1981" s="677">
        <f t="shared" ca="1" si="336"/>
        <v>-343391.18727517303</v>
      </c>
      <c r="S1981" s="677">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-20359.79503761062</v>
      </c>
      <c r="T1981" s="677">
        <f t="shared" ca="1" si="338"/>
        <v>-36642.592865749793</v>
      </c>
      <c r="U1981" s="677">
        <f t="shared" ca="1" si="338"/>
        <v>-57.378686535347668</v>
      </c>
      <c r="V1981" s="677">
        <f t="shared" ca="1" si="338"/>
        <v>-31664.912555787447</v>
      </c>
      <c r="W1981" s="677">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-15020.67937242305</v>
      </c>
      <c r="X1981" s="677">
        <f t="shared" ca="1" si="338"/>
        <v>-96207.484287050029</v>
      </c>
      <c r="Y1981" s="677">
        <f t="shared" ca="1" si="338"/>
        <v>-352143.67809808475</v>
      </c>
      <c r="Z1981" s="677">
        <f t="shared" ca="1" si="338"/>
        <v>0</v>
      </c>
      <c r="AA1981" t="str">
        <f t="shared" si="332"/>
        <v>ASR_COMP</v>
      </c>
      <c r="AB1981" s="957">
        <f t="shared" si="333"/>
        <v>44682</v>
      </c>
      <c r="AC1981" t="str">
        <f t="shared" si="334"/>
        <v>Unaudited</v>
      </c>
    </row>
    <row r="1982" spans="1:29" x14ac:dyDescent="0.25">
      <c r="A1982" t="s">
        <v>423</v>
      </c>
      <c r="B1982" t="s">
        <v>1388</v>
      </c>
      <c r="C1982" t="s">
        <v>1389</v>
      </c>
      <c r="D1982">
        <v>1900</v>
      </c>
      <c r="E1982" s="957">
        <v>1</v>
      </c>
      <c r="F1982" t="s">
        <v>443</v>
      </c>
      <c r="G1982" s="957">
        <v>274</v>
      </c>
      <c r="H1982" t="s">
        <v>387</v>
      </c>
      <c r="I1982" s="937" t="s">
        <v>491</v>
      </c>
      <c r="J1982" s="937" t="s">
        <v>447</v>
      </c>
      <c r="K1982" s="937" t="s">
        <v>0</v>
      </c>
      <c r="L1982" s="937">
        <v>2.2999999999999998</v>
      </c>
      <c r="M1982" s="958" t="s">
        <v>152</v>
      </c>
      <c r="N1982" s="677">
        <f t="shared" ca="1" si="337"/>
        <v>2120956.0846858113</v>
      </c>
      <c r="O1982" s="677">
        <f t="shared" ca="1" si="338"/>
        <v>1497717.9074167842</v>
      </c>
      <c r="P1982" s="677">
        <f t="shared" ca="1" si="338"/>
        <v>145043.74615888123</v>
      </c>
      <c r="Q1982" s="677">
        <f t="shared" ca="1" si="338"/>
        <v>206179.36373581429</v>
      </c>
      <c r="R1982" s="677">
        <f t="shared" ca="1" si="338"/>
        <v>156736.10809204006</v>
      </c>
      <c r="S1982" s="677">
        <f t="shared" ca="1" si="338"/>
        <v>7835.8555084447871</v>
      </c>
      <c r="T1982" s="677">
        <f t="shared" ca="1" si="338"/>
        <v>27783.525108681089</v>
      </c>
      <c r="U1982" s="677">
        <f t="shared" ca="1" si="338"/>
        <v>56.043057699399185</v>
      </c>
      <c r="V1982" s="677">
        <f t="shared" ca="1" si="338"/>
        <v>11891.85107062912</v>
      </c>
      <c r="W1982" s="677">
        <f t="shared" ca="1" si="339"/>
        <v>2022.1410702164535</v>
      </c>
      <c r="X1982" s="677">
        <f t="shared" ca="1" si="338"/>
        <v>13461.595375075569</v>
      </c>
      <c r="Y1982" s="677">
        <f t="shared" ca="1" si="338"/>
        <v>52227.948091544997</v>
      </c>
      <c r="Z1982" s="677">
        <f t="shared" ca="1" si="338"/>
        <v>0</v>
      </c>
      <c r="AA1982" t="str">
        <f t="shared" si="332"/>
        <v>ASR_COMP</v>
      </c>
      <c r="AB1982" s="957">
        <f t="shared" si="333"/>
        <v>44682</v>
      </c>
      <c r="AC1982" t="str">
        <f t="shared" si="334"/>
        <v>Unaudited</v>
      </c>
    </row>
    <row r="1983" spans="1:29" x14ac:dyDescent="0.25">
      <c r="A1983" t="s">
        <v>423</v>
      </c>
      <c r="B1983" t="s">
        <v>1388</v>
      </c>
      <c r="C1983" t="s">
        <v>1389</v>
      </c>
      <c r="D1983">
        <v>1900</v>
      </c>
      <c r="E1983" s="957">
        <v>1</v>
      </c>
      <c r="F1983" t="s">
        <v>443</v>
      </c>
      <c r="G1983" s="957">
        <v>274</v>
      </c>
      <c r="H1983" t="s">
        <v>387</v>
      </c>
      <c r="I1983" s="937" t="s">
        <v>491</v>
      </c>
      <c r="J1983" s="937" t="s">
        <v>447</v>
      </c>
      <c r="K1983" s="937" t="s">
        <v>0</v>
      </c>
      <c r="L1983" s="937">
        <v>2.4</v>
      </c>
      <c r="M1983" s="958" t="s">
        <v>153</v>
      </c>
      <c r="N1983" s="677">
        <f t="shared" ca="1" si="337"/>
        <v>2248761.8508039741</v>
      </c>
      <c r="O1983" s="677">
        <f t="shared" ca="1" si="338"/>
        <v>1488698.1767919757</v>
      </c>
      <c r="P1983" s="677">
        <f t="shared" ca="1" si="338"/>
        <v>75389.058852731963</v>
      </c>
      <c r="Q1983" s="677">
        <f t="shared" ca="1" si="338"/>
        <v>475962.31424952461</v>
      </c>
      <c r="R1983" s="677">
        <f t="shared" ca="1" si="338"/>
        <v>103912.3673458679</v>
      </c>
      <c r="S1983" s="677">
        <f t="shared" ca="1" si="338"/>
        <v>11175.441312279141</v>
      </c>
      <c r="T1983" s="677">
        <f t="shared" ca="1" si="338"/>
        <v>35781.082557106216</v>
      </c>
      <c r="U1983" s="677">
        <f t="shared" ca="1" si="338"/>
        <v>306.08444674203736</v>
      </c>
      <c r="V1983" s="677">
        <f t="shared" ca="1" si="338"/>
        <v>12078.407315289864</v>
      </c>
      <c r="W1983" s="677">
        <f t="shared" ca="1" si="339"/>
        <v>7301.8259732625338</v>
      </c>
      <c r="X1983" s="677">
        <f t="shared" ca="1" si="338"/>
        <v>15984.269228790135</v>
      </c>
      <c r="Y1983" s="677">
        <f t="shared" ca="1" si="338"/>
        <v>22172.822730403881</v>
      </c>
      <c r="Z1983" s="677">
        <f t="shared" ca="1" si="338"/>
        <v>0</v>
      </c>
      <c r="AA1983" t="str">
        <f t="shared" si="332"/>
        <v>ASR_COMP</v>
      </c>
      <c r="AB1983" s="957">
        <f t="shared" si="333"/>
        <v>44682</v>
      </c>
      <c r="AC1983" t="str">
        <f t="shared" si="334"/>
        <v>Unaudited</v>
      </c>
    </row>
    <row r="1984" spans="1:29" ht="30" x14ac:dyDescent="0.25">
      <c r="A1984" t="s">
        <v>423</v>
      </c>
      <c r="B1984" t="s">
        <v>1388</v>
      </c>
      <c r="C1984" t="s">
        <v>1389</v>
      </c>
      <c r="D1984">
        <v>1900</v>
      </c>
      <c r="E1984" s="957">
        <v>1</v>
      </c>
      <c r="F1984" t="s">
        <v>443</v>
      </c>
      <c r="G1984" s="957">
        <v>274</v>
      </c>
      <c r="H1984" t="s">
        <v>387</v>
      </c>
      <c r="I1984" s="937" t="s">
        <v>491</v>
      </c>
      <c r="J1984" s="937" t="s">
        <v>447</v>
      </c>
      <c r="K1984" s="937" t="s">
        <v>0</v>
      </c>
      <c r="L1984" s="937">
        <v>2.5</v>
      </c>
      <c r="M1984" s="958" t="s">
        <v>154</v>
      </c>
      <c r="N1984" s="677">
        <f t="shared" ca="1" si="337"/>
        <v>-1677227.2399715977</v>
      </c>
      <c r="O1984" s="677">
        <f t="shared" ca="1" si="338"/>
        <v>-1129898.9269201073</v>
      </c>
      <c r="P1984" s="677">
        <f t="shared" ca="1" si="338"/>
        <v>-93065.086325689015</v>
      </c>
      <c r="Q1984" s="677">
        <f t="shared" ca="1" si="338"/>
        <v>-251505.74754423817</v>
      </c>
      <c r="R1984" s="677">
        <f t="shared" ca="1" si="338"/>
        <v>-111389.83233950014</v>
      </c>
      <c r="S1984" s="677">
        <f t="shared" ca="1" si="338"/>
        <v>-5575.9305865014958</v>
      </c>
      <c r="T1984" s="677">
        <f t="shared" ca="1" si="338"/>
        <v>-24083.810944473589</v>
      </c>
      <c r="U1984" s="677">
        <f t="shared" ca="1" si="338"/>
        <v>-87.603293290226588</v>
      </c>
      <c r="V1984" s="677">
        <f t="shared" ca="1" si="338"/>
        <v>-12469.623134043515</v>
      </c>
      <c r="W1984" s="677">
        <f t="shared" ca="1" si="339"/>
        <v>-4601.3958666068029</v>
      </c>
      <c r="X1984" s="677">
        <f t="shared" ca="1" si="338"/>
        <v>-9253.9047732759409</v>
      </c>
      <c r="Y1984" s="677">
        <f t="shared" ca="1" si="338"/>
        <v>-35295.37824387179</v>
      </c>
      <c r="Z1984" s="677">
        <f t="shared" ca="1" si="338"/>
        <v>0</v>
      </c>
      <c r="AA1984" t="str">
        <f t="shared" si="332"/>
        <v>ASR_COMP</v>
      </c>
      <c r="AB1984" s="957">
        <f t="shared" si="333"/>
        <v>44682</v>
      </c>
      <c r="AC1984" t="str">
        <f t="shared" si="334"/>
        <v>Unaudited</v>
      </c>
    </row>
    <row r="1985" spans="1:29" x14ac:dyDescent="0.25">
      <c r="A1985" t="s">
        <v>423</v>
      </c>
      <c r="B1985" t="s">
        <v>1388</v>
      </c>
      <c r="C1985" t="s">
        <v>1389</v>
      </c>
      <c r="D1985">
        <v>1900</v>
      </c>
      <c r="E1985" s="957">
        <v>1</v>
      </c>
      <c r="F1985" t="s">
        <v>443</v>
      </c>
      <c r="G1985" s="957">
        <v>274</v>
      </c>
      <c r="H1985" t="s">
        <v>387</v>
      </c>
      <c r="I1985" s="937" t="s">
        <v>491</v>
      </c>
      <c r="J1985" s="937" t="s">
        <v>447</v>
      </c>
      <c r="K1985" s="937" t="s">
        <v>0</v>
      </c>
      <c r="L1985" s="937" t="s">
        <v>99</v>
      </c>
      <c r="M1985" s="958" t="s">
        <v>7</v>
      </c>
      <c r="N1985" s="677">
        <f t="shared" ca="1" si="337"/>
        <v>0</v>
      </c>
      <c r="O1985" s="677">
        <f t="shared" ca="1" si="338"/>
        <v>0</v>
      </c>
      <c r="P1985" s="677">
        <f t="shared" ca="1" si="338"/>
        <v>0</v>
      </c>
      <c r="Q1985" s="677">
        <f t="shared" ca="1" si="338"/>
        <v>0</v>
      </c>
      <c r="R1985" s="677">
        <f t="shared" ca="1" si="338"/>
        <v>0</v>
      </c>
      <c r="S1985" s="677">
        <f t="shared" ca="1" si="338"/>
        <v>0</v>
      </c>
      <c r="T1985" s="677">
        <f t="shared" ca="1" si="338"/>
        <v>0</v>
      </c>
      <c r="U1985" s="677">
        <f t="shared" ca="1" si="338"/>
        <v>0</v>
      </c>
      <c r="V1985" s="677">
        <f t="shared" ca="1" si="338"/>
        <v>0</v>
      </c>
      <c r="W1985" s="677">
        <f t="shared" ca="1" si="339"/>
        <v>0</v>
      </c>
      <c r="X1985" s="677">
        <f t="shared" ca="1" si="338"/>
        <v>0</v>
      </c>
      <c r="Y1985" s="677">
        <f t="shared" ca="1" si="338"/>
        <v>0</v>
      </c>
      <c r="Z1985" s="677">
        <f t="shared" ca="1" si="338"/>
        <v>0</v>
      </c>
      <c r="AA1985" t="str">
        <f t="shared" si="332"/>
        <v>ASR_COMP</v>
      </c>
      <c r="AB1985" s="957">
        <f t="shared" si="333"/>
        <v>44682</v>
      </c>
      <c r="AC1985" t="str">
        <f t="shared" si="334"/>
        <v>Unaudited</v>
      </c>
    </row>
    <row r="1986" spans="1:29" x14ac:dyDescent="0.25">
      <c r="A1986" t="s">
        <v>423</v>
      </c>
      <c r="B1986" t="s">
        <v>1388</v>
      </c>
      <c r="C1986" t="s">
        <v>1389</v>
      </c>
      <c r="D1986">
        <v>1900</v>
      </c>
      <c r="E1986" s="957">
        <v>1</v>
      </c>
      <c r="F1986" t="s">
        <v>443</v>
      </c>
      <c r="G1986" s="957">
        <v>274</v>
      </c>
      <c r="H1986" t="s">
        <v>387</v>
      </c>
      <c r="I1986" s="937" t="s">
        <v>491</v>
      </c>
      <c r="J1986" s="937" t="s">
        <v>447</v>
      </c>
      <c r="K1986" s="937" t="s">
        <v>0</v>
      </c>
      <c r="L1986" s="937" t="s">
        <v>155</v>
      </c>
      <c r="M1986" s="958" t="s">
        <v>454</v>
      </c>
      <c r="N1986" s="677">
        <f t="shared" ca="1" si="337"/>
        <v>0</v>
      </c>
      <c r="O1986" s="677">
        <f t="shared" ca="1" si="338"/>
        <v>0</v>
      </c>
      <c r="P1986" s="677">
        <f t="shared" ca="1" si="338"/>
        <v>0</v>
      </c>
      <c r="Q1986" s="677">
        <f t="shared" ca="1" si="338"/>
        <v>0</v>
      </c>
      <c r="R1986" s="677">
        <f t="shared" ca="1" si="338"/>
        <v>0</v>
      </c>
      <c r="S1986" s="677">
        <f t="shared" ca="1" si="338"/>
        <v>0</v>
      </c>
      <c r="T1986" s="677">
        <f t="shared" ca="1" si="338"/>
        <v>0</v>
      </c>
      <c r="U1986" s="677">
        <f t="shared" ca="1" si="338"/>
        <v>0</v>
      </c>
      <c r="V1986" s="677">
        <f t="shared" ca="1" si="338"/>
        <v>0</v>
      </c>
      <c r="W1986" s="677">
        <f t="shared" ca="1" si="339"/>
        <v>0</v>
      </c>
      <c r="X1986" s="677">
        <f t="shared" ca="1" si="338"/>
        <v>0</v>
      </c>
      <c r="Y1986" s="677">
        <f t="shared" ca="1" si="338"/>
        <v>0</v>
      </c>
      <c r="Z1986" s="677">
        <f t="shared" ca="1" si="338"/>
        <v>0</v>
      </c>
      <c r="AA1986" t="str">
        <f t="shared" ref="AA1986:AA2049" si="340">file_name</f>
        <v>ASR_COMP</v>
      </c>
      <c r="AB1986" s="957">
        <f t="shared" ref="AB1986:AB2049" si="341">file_date</f>
        <v>44682</v>
      </c>
      <c r="AC1986" t="str">
        <f t="shared" ref="AC1986:AC2049" si="342">status</f>
        <v>Unaudited</v>
      </c>
    </row>
    <row r="1987" spans="1:29" x14ac:dyDescent="0.25">
      <c r="A1987" t="s">
        <v>423</v>
      </c>
      <c r="B1987" t="s">
        <v>1388</v>
      </c>
      <c r="C1987" t="s">
        <v>1389</v>
      </c>
      <c r="D1987">
        <v>1900</v>
      </c>
      <c r="E1987" s="957">
        <v>1</v>
      </c>
      <c r="F1987" t="s">
        <v>443</v>
      </c>
      <c r="G1987" s="957">
        <v>274</v>
      </c>
      <c r="H1987" t="s">
        <v>387</v>
      </c>
      <c r="I1987" s="937" t="s">
        <v>491</v>
      </c>
      <c r="J1987" s="937" t="s">
        <v>447</v>
      </c>
      <c r="K1987" s="937" t="s">
        <v>0</v>
      </c>
      <c r="L1987" s="937" t="s">
        <v>920</v>
      </c>
      <c r="M1987" s="958" t="s">
        <v>24</v>
      </c>
      <c r="N1987" s="677">
        <f t="shared" ca="1" si="337"/>
        <v>586.64</v>
      </c>
      <c r="O1987" s="677">
        <f t="shared" ca="1" si="338"/>
        <v>586.64</v>
      </c>
      <c r="P1987" s="677">
        <f t="shared" ca="1" si="338"/>
        <v>0</v>
      </c>
      <c r="Q1987" s="677">
        <f t="shared" ca="1" si="338"/>
        <v>0</v>
      </c>
      <c r="R1987" s="677">
        <f t="shared" ca="1" si="338"/>
        <v>0</v>
      </c>
      <c r="S1987" s="677">
        <f t="shared" ca="1" si="338"/>
        <v>0</v>
      </c>
      <c r="T1987" s="677">
        <f t="shared" ca="1" si="338"/>
        <v>0</v>
      </c>
      <c r="U1987" s="677">
        <f t="shared" ca="1" si="338"/>
        <v>0</v>
      </c>
      <c r="V1987" s="677">
        <f t="shared" ca="1" si="338"/>
        <v>0</v>
      </c>
      <c r="W1987" s="677">
        <f t="shared" ca="1" si="339"/>
        <v>0</v>
      </c>
      <c r="X1987" s="677">
        <f t="shared" ca="1" si="338"/>
        <v>0</v>
      </c>
      <c r="Y1987" s="677">
        <f t="shared" ca="1" si="338"/>
        <v>0</v>
      </c>
      <c r="Z1987" s="677">
        <f t="shared" ca="1" si="338"/>
        <v>0</v>
      </c>
      <c r="AA1987" t="str">
        <f t="shared" si="340"/>
        <v>ASR_COMP</v>
      </c>
      <c r="AB1987" s="957">
        <f t="shared" si="341"/>
        <v>44682</v>
      </c>
      <c r="AC1987" t="str">
        <f t="shared" si="342"/>
        <v>Unaudited</v>
      </c>
    </row>
    <row r="1988" spans="1:29" x14ac:dyDescent="0.25">
      <c r="A1988" t="s">
        <v>423</v>
      </c>
      <c r="B1988" t="s">
        <v>1388</v>
      </c>
      <c r="C1988" t="s">
        <v>1389</v>
      </c>
      <c r="D1988">
        <v>1900</v>
      </c>
      <c r="E1988" s="957">
        <v>1</v>
      </c>
      <c r="F1988" t="s">
        <v>443</v>
      </c>
      <c r="G1988" s="957">
        <v>274</v>
      </c>
      <c r="H1988" t="s">
        <v>387</v>
      </c>
      <c r="I1988" s="937" t="s">
        <v>491</v>
      </c>
      <c r="J1988" s="937" t="s">
        <v>447</v>
      </c>
      <c r="K1988" s="937" t="s">
        <v>53</v>
      </c>
      <c r="L1988" s="937">
        <v>3.1</v>
      </c>
      <c r="M1988" s="958" t="s">
        <v>33</v>
      </c>
      <c r="N1988" s="677">
        <f t="shared" ca="1" si="337"/>
        <v>4637814.8513144422</v>
      </c>
      <c r="O1988" s="677">
        <f t="shared" ca="1" si="338"/>
        <v>3014432.0368163958</v>
      </c>
      <c r="P1988" s="677">
        <f t="shared" ca="1" si="338"/>
        <v>191874.74082521928</v>
      </c>
      <c r="Q1988" s="677">
        <f t="shared" ca="1" si="338"/>
        <v>649698.29894797853</v>
      </c>
      <c r="R1988" s="677">
        <f t="shared" ca="1" si="338"/>
        <v>376866.73545262776</v>
      </c>
      <c r="S1988" s="677">
        <f t="shared" ca="1" si="338"/>
        <v>20071.471263463412</v>
      </c>
      <c r="T1988" s="677">
        <f t="shared" ca="1" si="338"/>
        <v>89220.22220288479</v>
      </c>
      <c r="U1988" s="677">
        <f t="shared" ca="1" si="338"/>
        <v>507.68786777914067</v>
      </c>
      <c r="V1988" s="677">
        <f t="shared" ca="1" si="338"/>
        <v>18808.134885747946</v>
      </c>
      <c r="W1988" s="677">
        <f t="shared" ca="1" si="339"/>
        <v>10803.092640707951</v>
      </c>
      <c r="X1988" s="677">
        <f t="shared" ca="1" si="338"/>
        <v>38715.261437062341</v>
      </c>
      <c r="Y1988" s="677">
        <f t="shared" ca="1" si="338"/>
        <v>226817.16897457483</v>
      </c>
      <c r="Z1988" s="677">
        <f t="shared" ca="1" si="338"/>
        <v>0</v>
      </c>
      <c r="AA1988" t="str">
        <f t="shared" si="340"/>
        <v>ASR_COMP</v>
      </c>
      <c r="AB1988" s="957">
        <f t="shared" si="341"/>
        <v>44682</v>
      </c>
      <c r="AC1988" t="str">
        <f t="shared" si="342"/>
        <v>Unaudited</v>
      </c>
    </row>
    <row r="1989" spans="1:29" x14ac:dyDescent="0.25">
      <c r="A1989" t="s">
        <v>423</v>
      </c>
      <c r="B1989" t="s">
        <v>1388</v>
      </c>
      <c r="C1989" t="s">
        <v>1389</v>
      </c>
      <c r="D1989">
        <v>1900</v>
      </c>
      <c r="E1989" s="957">
        <v>1</v>
      </c>
      <c r="F1989" t="s">
        <v>443</v>
      </c>
      <c r="G1989" s="957">
        <v>274</v>
      </c>
      <c r="H1989" t="s">
        <v>387</v>
      </c>
      <c r="I1989" s="937" t="s">
        <v>491</v>
      </c>
      <c r="J1989" s="937" t="s">
        <v>447</v>
      </c>
      <c r="K1989" s="937" t="s">
        <v>53</v>
      </c>
      <c r="L1989" s="945">
        <v>3.2</v>
      </c>
      <c r="M1989" s="960" t="s">
        <v>34</v>
      </c>
      <c r="N1989" s="677">
        <f t="shared" ca="1" si="337"/>
        <v>3260024.8604267365</v>
      </c>
      <c r="O1989" s="677">
        <f t="shared" ca="1" si="338"/>
        <v>1671111.0921356597</v>
      </c>
      <c r="P1989" s="677">
        <f t="shared" ca="1" si="338"/>
        <v>104776.10857482928</v>
      </c>
      <c r="Q1989" s="677">
        <f t="shared" ca="1" si="338"/>
        <v>785500.18348389922</v>
      </c>
      <c r="R1989" s="677">
        <f t="shared" ca="1" si="338"/>
        <v>304039.55869801453</v>
      </c>
      <c r="S1989" s="677">
        <f t="shared" ca="1" si="338"/>
        <v>21293.045464137565</v>
      </c>
      <c r="T1989" s="677">
        <f t="shared" ca="1" si="338"/>
        <v>38189.062856357094</v>
      </c>
      <c r="U1989" s="677">
        <f t="shared" ca="1" si="338"/>
        <v>254.22016439812251</v>
      </c>
      <c r="V1989" s="677">
        <f t="shared" ca="1" si="338"/>
        <v>10620.014756813445</v>
      </c>
      <c r="W1989" s="677">
        <f t="shared" ca="1" si="339"/>
        <v>11522.671788394426</v>
      </c>
      <c r="X1989" s="677">
        <f t="shared" ca="1" si="338"/>
        <v>86567.482165005073</v>
      </c>
      <c r="Y1989" s="677">
        <f t="shared" ca="1" si="338"/>
        <v>226151.42033922812</v>
      </c>
      <c r="Z1989" s="677">
        <f t="shared" ca="1" si="338"/>
        <v>0</v>
      </c>
      <c r="AA1989" t="str">
        <f t="shared" si="340"/>
        <v>ASR_COMP</v>
      </c>
      <c r="AB1989" s="957">
        <f t="shared" si="341"/>
        <v>44682</v>
      </c>
      <c r="AC1989" t="str">
        <f t="shared" si="342"/>
        <v>Unaudited</v>
      </c>
    </row>
    <row r="1990" spans="1:29" x14ac:dyDescent="0.25">
      <c r="A1990" t="s">
        <v>423</v>
      </c>
      <c r="B1990" t="s">
        <v>1388</v>
      </c>
      <c r="C1990" t="s">
        <v>1389</v>
      </c>
      <c r="D1990">
        <v>1900</v>
      </c>
      <c r="E1990" s="957">
        <v>1</v>
      </c>
      <c r="F1990" t="s">
        <v>443</v>
      </c>
      <c r="G1990" s="957">
        <v>274</v>
      </c>
      <c r="H1990" t="s">
        <v>387</v>
      </c>
      <c r="I1990" s="937" t="s">
        <v>491</v>
      </c>
      <c r="J1990" s="937" t="s">
        <v>447</v>
      </c>
      <c r="K1990" s="937" t="s">
        <v>53</v>
      </c>
      <c r="L1990" s="947">
        <v>3.3</v>
      </c>
      <c r="M1990" s="961" t="s">
        <v>54</v>
      </c>
      <c r="N1990" s="677">
        <f t="shared" ca="1" si="337"/>
        <v>1744.5500000000002</v>
      </c>
      <c r="O1990" s="677">
        <f t="shared" ca="1" si="338"/>
        <v>110</v>
      </c>
      <c r="P1990" s="677">
        <f t="shared" ca="1" si="338"/>
        <v>0</v>
      </c>
      <c r="Q1990" s="677">
        <f t="shared" ca="1" si="338"/>
        <v>0</v>
      </c>
      <c r="R1990" s="677">
        <f t="shared" ca="1" si="338"/>
        <v>0</v>
      </c>
      <c r="S1990" s="677">
        <f t="shared" ca="1" si="338"/>
        <v>962.62000000000012</v>
      </c>
      <c r="T1990" s="677">
        <f t="shared" ca="1" si="338"/>
        <v>0</v>
      </c>
      <c r="U1990" s="677">
        <f t="shared" ca="1" si="338"/>
        <v>34.97</v>
      </c>
      <c r="V1990" s="677">
        <f t="shared" ca="1" si="338"/>
        <v>0</v>
      </c>
      <c r="W1990" s="677">
        <f t="shared" ca="1" si="339"/>
        <v>0</v>
      </c>
      <c r="X1990" s="677">
        <f t="shared" ca="1" si="338"/>
        <v>636.96</v>
      </c>
      <c r="Y1990" s="677">
        <f t="shared" ca="1" si="338"/>
        <v>0</v>
      </c>
      <c r="Z1990" s="677">
        <f t="shared" ca="1" si="338"/>
        <v>0</v>
      </c>
      <c r="AA1990" t="str">
        <f t="shared" si="340"/>
        <v>ASR_COMP</v>
      </c>
      <c r="AB1990" s="957">
        <f t="shared" si="341"/>
        <v>44682</v>
      </c>
      <c r="AC1990" t="str">
        <f t="shared" si="342"/>
        <v>Unaudited</v>
      </c>
    </row>
    <row r="1991" spans="1:29" x14ac:dyDescent="0.25">
      <c r="A1991" t="s">
        <v>423</v>
      </c>
      <c r="B1991" t="s">
        <v>1388</v>
      </c>
      <c r="C1991" t="s">
        <v>1389</v>
      </c>
      <c r="D1991">
        <v>1900</v>
      </c>
      <c r="E1991" s="957">
        <v>1</v>
      </c>
      <c r="F1991" t="s">
        <v>443</v>
      </c>
      <c r="G1991" s="957">
        <v>274</v>
      </c>
      <c r="H1991" t="s">
        <v>387</v>
      </c>
      <c r="I1991" s="958" t="s">
        <v>491</v>
      </c>
      <c r="J1991" s="958" t="s">
        <v>447</v>
      </c>
      <c r="K1991" s="958" t="s">
        <v>53</v>
      </c>
      <c r="L1991" s="937" t="s">
        <v>44</v>
      </c>
      <c r="M1991" s="958" t="s">
        <v>156</v>
      </c>
      <c r="N1991" s="677">
        <f t="shared" ca="1" si="337"/>
        <v>0</v>
      </c>
      <c r="O1991" s="677">
        <f t="shared" ca="1" si="338"/>
        <v>0</v>
      </c>
      <c r="P1991" s="677">
        <f t="shared" ca="1" si="338"/>
        <v>0</v>
      </c>
      <c r="Q1991" s="677">
        <f t="shared" ca="1" si="338"/>
        <v>0</v>
      </c>
      <c r="R1991" s="677">
        <f t="shared" ca="1" si="338"/>
        <v>0</v>
      </c>
      <c r="S1991" s="677">
        <f t="shared" ca="1" si="338"/>
        <v>0</v>
      </c>
      <c r="T1991" s="677">
        <f t="shared" ca="1" si="338"/>
        <v>0</v>
      </c>
      <c r="U1991" s="677">
        <f t="shared" ca="1" si="338"/>
        <v>0</v>
      </c>
      <c r="V1991" s="677">
        <f t="shared" ca="1" si="338"/>
        <v>0</v>
      </c>
      <c r="W1991" s="677">
        <f t="shared" ca="1" si="339"/>
        <v>0</v>
      </c>
      <c r="X1991" s="677">
        <f t="shared" ca="1" si="338"/>
        <v>0</v>
      </c>
      <c r="Y1991" s="677">
        <f t="shared" ca="1" si="338"/>
        <v>0</v>
      </c>
      <c r="Z1991" s="677">
        <f t="shared" ca="1" si="338"/>
        <v>0</v>
      </c>
      <c r="AA1991" t="str">
        <f t="shared" si="340"/>
        <v>ASR_COMP</v>
      </c>
      <c r="AB1991" s="957">
        <f t="shared" si="341"/>
        <v>44682</v>
      </c>
      <c r="AC1991" t="str">
        <f t="shared" si="342"/>
        <v>Unaudited</v>
      </c>
    </row>
    <row r="1992" spans="1:29" x14ac:dyDescent="0.25">
      <c r="A1992" t="s">
        <v>423</v>
      </c>
      <c r="B1992" t="s">
        <v>1388</v>
      </c>
      <c r="C1992" t="s">
        <v>1389</v>
      </c>
      <c r="D1992">
        <v>1900</v>
      </c>
      <c r="E1992" s="957">
        <v>1</v>
      </c>
      <c r="F1992" t="s">
        <v>443</v>
      </c>
      <c r="G1992" s="957">
        <v>274</v>
      </c>
      <c r="H1992" t="s">
        <v>387</v>
      </c>
      <c r="I1992" s="937" t="s">
        <v>491</v>
      </c>
      <c r="J1992" s="937" t="s">
        <v>447</v>
      </c>
      <c r="K1992" s="937" t="s">
        <v>53</v>
      </c>
      <c r="L1992" s="937" t="s">
        <v>41</v>
      </c>
      <c r="M1992" s="962" t="s">
        <v>52</v>
      </c>
      <c r="N1992" s="677">
        <f t="shared" ca="1" si="337"/>
        <v>1145590.8902437827</v>
      </c>
      <c r="O1992" s="677">
        <f t="shared" ca="1" si="338"/>
        <v>836745.9812369881</v>
      </c>
      <c r="P1992" s="677">
        <f t="shared" ca="1" si="338"/>
        <v>32277.284947441305</v>
      </c>
      <c r="Q1992" s="677">
        <f t="shared" ca="1" si="338"/>
        <v>105475.39381034026</v>
      </c>
      <c r="R1992" s="677">
        <f t="shared" ca="1" si="338"/>
        <v>30879.775027348071</v>
      </c>
      <c r="S1992" s="677">
        <f t="shared" ca="1" si="338"/>
        <v>24131.532073274157</v>
      </c>
      <c r="T1992" s="677">
        <f t="shared" ca="1" si="338"/>
        <v>12714.872473880589</v>
      </c>
      <c r="U1992" s="677">
        <f t="shared" ca="1" si="338"/>
        <v>612.63493385426784</v>
      </c>
      <c r="V1992" s="677">
        <f t="shared" ca="1" si="338"/>
        <v>2573.519862865136</v>
      </c>
      <c r="W1992" s="677">
        <f t="shared" ca="1" si="339"/>
        <v>229.91052313261378</v>
      </c>
      <c r="X1992" s="677">
        <f t="shared" ca="1" si="338"/>
        <v>82505.360190168954</v>
      </c>
      <c r="Y1992" s="677">
        <f t="shared" ca="1" si="338"/>
        <v>17444.625164489305</v>
      </c>
      <c r="Z1992" s="677">
        <f t="shared" ca="1" si="338"/>
        <v>0</v>
      </c>
      <c r="AA1992" t="str">
        <f t="shared" si="340"/>
        <v>ASR_COMP</v>
      </c>
      <c r="AB1992" s="957">
        <f t="shared" si="341"/>
        <v>44682</v>
      </c>
      <c r="AC1992" t="str">
        <f t="shared" si="342"/>
        <v>Unaudited</v>
      </c>
    </row>
    <row r="1993" spans="1:29" x14ac:dyDescent="0.25">
      <c r="A1993" t="s">
        <v>423</v>
      </c>
      <c r="B1993" t="s">
        <v>1388</v>
      </c>
      <c r="C1993" t="s">
        <v>1389</v>
      </c>
      <c r="D1993">
        <v>1900</v>
      </c>
      <c r="E1993" s="957">
        <v>1</v>
      </c>
      <c r="F1993" t="s">
        <v>443</v>
      </c>
      <c r="G1993" s="957">
        <v>274</v>
      </c>
      <c r="H1993" t="s">
        <v>387</v>
      </c>
      <c r="I1993" s="937" t="s">
        <v>491</v>
      </c>
      <c r="J1993" s="937" t="s">
        <v>447</v>
      </c>
      <c r="K1993" s="937" t="s">
        <v>53</v>
      </c>
      <c r="L1993" s="937" t="s">
        <v>42</v>
      </c>
      <c r="M1993" s="962" t="s">
        <v>157</v>
      </c>
      <c r="N1993" s="677">
        <f t="shared" ca="1" si="337"/>
        <v>-2599787.2554538338</v>
      </c>
      <c r="O1993" s="677">
        <f t="shared" ca="1" si="338"/>
        <v>-1550100.4314685084</v>
      </c>
      <c r="P1993" s="677">
        <f t="shared" ca="1" si="338"/>
        <v>-113293.71097428184</v>
      </c>
      <c r="Q1993" s="677">
        <f t="shared" ca="1" si="338"/>
        <v>-464339.39124143589</v>
      </c>
      <c r="R1993" s="677">
        <f t="shared" ca="1" si="338"/>
        <v>-200623.61773687307</v>
      </c>
      <c r="S1993" s="677">
        <f t="shared" ca="1" si="338"/>
        <v>-15907.26783599669</v>
      </c>
      <c r="T1993" s="677">
        <f t="shared" ca="1" si="338"/>
        <v>-48428.455164480511</v>
      </c>
      <c r="U1993" s="677">
        <f t="shared" ca="1" si="338"/>
        <v>-418.99004569465609</v>
      </c>
      <c r="V1993" s="677">
        <f t="shared" ca="1" si="338"/>
        <v>-14113.079513396193</v>
      </c>
      <c r="W1993" s="677">
        <f t="shared" ca="1" si="339"/>
        <v>-7552.9066764643885</v>
      </c>
      <c r="X1993" s="677">
        <f t="shared" ca="1" si="338"/>
        <v>-50997.509179537032</v>
      </c>
      <c r="Y1993" s="677">
        <f t="shared" ca="1" si="338"/>
        <v>-134011.89561716505</v>
      </c>
      <c r="Z1993" s="677">
        <f t="shared" ca="1" si="338"/>
        <v>0</v>
      </c>
      <c r="AA1993" t="str">
        <f t="shared" si="340"/>
        <v>ASR_COMP</v>
      </c>
      <c r="AB1993" s="957">
        <f t="shared" si="341"/>
        <v>44682</v>
      </c>
      <c r="AC1993" t="str">
        <f t="shared" si="342"/>
        <v>Unaudited</v>
      </c>
    </row>
    <row r="1994" spans="1:29" x14ac:dyDescent="0.25">
      <c r="A1994" t="s">
        <v>423</v>
      </c>
      <c r="B1994" t="s">
        <v>1388</v>
      </c>
      <c r="C1994" t="s">
        <v>1389</v>
      </c>
      <c r="D1994">
        <v>1900</v>
      </c>
      <c r="E1994" s="957">
        <v>1</v>
      </c>
      <c r="F1994" t="s">
        <v>443</v>
      </c>
      <c r="G1994" s="957">
        <v>274</v>
      </c>
      <c r="H1994" t="s">
        <v>387</v>
      </c>
      <c r="I1994" s="937" t="s">
        <v>491</v>
      </c>
      <c r="J1994" s="937" t="s">
        <v>447</v>
      </c>
      <c r="K1994" s="937" t="s">
        <v>53</v>
      </c>
      <c r="L1994" s="937" t="s">
        <v>43</v>
      </c>
      <c r="M1994" s="962" t="s">
        <v>465</v>
      </c>
      <c r="N1994" s="677">
        <f t="shared" ca="1" si="337"/>
        <v>1054818.892530296</v>
      </c>
      <c r="O1994" s="677">
        <f t="shared" ca="1" si="338"/>
        <v>594144.76404961257</v>
      </c>
      <c r="P1994" s="677">
        <f t="shared" ca="1" si="338"/>
        <v>60869.748782231676</v>
      </c>
      <c r="Q1994" s="677">
        <f t="shared" ca="1" si="338"/>
        <v>170163.06059853896</v>
      </c>
      <c r="R1994" s="677">
        <f t="shared" ca="1" si="338"/>
        <v>86972.616772080946</v>
      </c>
      <c r="S1994" s="677">
        <f t="shared" ca="1" si="338"/>
        <v>16366.676762703772</v>
      </c>
      <c r="T1994" s="677">
        <f t="shared" ca="1" si="338"/>
        <v>6168.482083136174</v>
      </c>
      <c r="U1994" s="677">
        <f t="shared" ca="1" si="338"/>
        <v>190.53590392705345</v>
      </c>
      <c r="V1994" s="677">
        <f t="shared" ca="1" si="338"/>
        <v>7167.6305885303136</v>
      </c>
      <c r="W1994" s="677">
        <f t="shared" ca="1" si="339"/>
        <v>19338.216084397449</v>
      </c>
      <c r="X1994" s="677">
        <f t="shared" ca="1" si="338"/>
        <v>32215.962126021324</v>
      </c>
      <c r="Y1994" s="677">
        <f t="shared" ca="1" si="338"/>
        <v>61221.198779115883</v>
      </c>
      <c r="Z1994" s="677">
        <f t="shared" ca="1" si="338"/>
        <v>0</v>
      </c>
      <c r="AA1994" t="str">
        <f t="shared" si="340"/>
        <v>ASR_COMP</v>
      </c>
      <c r="AB1994" s="957">
        <f t="shared" si="341"/>
        <v>44682</v>
      </c>
      <c r="AC1994" t="str">
        <f t="shared" si="342"/>
        <v>Unaudited</v>
      </c>
    </row>
    <row r="1995" spans="1:29" x14ac:dyDescent="0.25">
      <c r="A1995" t="s">
        <v>423</v>
      </c>
      <c r="B1995" t="s">
        <v>1388</v>
      </c>
      <c r="C1995" t="s">
        <v>1389</v>
      </c>
      <c r="D1995">
        <v>1900</v>
      </c>
      <c r="E1995" s="957">
        <v>1</v>
      </c>
      <c r="F1995" t="s">
        <v>443</v>
      </c>
      <c r="G1995" s="957">
        <v>274</v>
      </c>
      <c r="H1995" t="s">
        <v>387</v>
      </c>
      <c r="I1995" s="937" t="s">
        <v>491</v>
      </c>
      <c r="J1995" s="937" t="s">
        <v>447</v>
      </c>
      <c r="K1995" s="937" t="s">
        <v>923</v>
      </c>
      <c r="L1995" s="937" t="s">
        <v>924</v>
      </c>
      <c r="M1995" s="962" t="s">
        <v>923</v>
      </c>
      <c r="N1995" s="677">
        <f t="shared" ca="1" si="337"/>
        <v>955467.33761666645</v>
      </c>
      <c r="O1995" s="677">
        <f t="shared" ca="1" si="338"/>
        <v>865943.06826603936</v>
      </c>
      <c r="P1995" s="677">
        <f t="shared" ca="1" si="338"/>
        <v>58356.043728776182</v>
      </c>
      <c r="Q1995" s="677">
        <f t="shared" ca="1" si="338"/>
        <v>14000.050159207567</v>
      </c>
      <c r="R1995" s="677">
        <f t="shared" ca="1" si="338"/>
        <v>5123.6894651715847</v>
      </c>
      <c r="S1995" s="677">
        <f t="shared" ca="1" si="338"/>
        <v>680.60006101115357</v>
      </c>
      <c r="T1995" s="677">
        <f t="shared" ca="1" si="338"/>
        <v>646.60849304581166</v>
      </c>
      <c r="U1995" s="677">
        <f t="shared" ca="1" si="338"/>
        <v>7.4576722843716672</v>
      </c>
      <c r="V1995" s="677">
        <f t="shared" ca="1" si="338"/>
        <v>6050.9444352338533</v>
      </c>
      <c r="W1995" s="677">
        <f t="shared" ca="1" si="339"/>
        <v>815.66916485639649</v>
      </c>
      <c r="X1995" s="677">
        <f t="shared" ca="1" si="338"/>
        <v>1260.9491592386626</v>
      </c>
      <c r="Y1995" s="677">
        <f t="shared" ca="1" si="338"/>
        <v>2582.2570118015528</v>
      </c>
      <c r="Z1995" s="677">
        <f t="shared" ca="1" si="338"/>
        <v>0</v>
      </c>
      <c r="AA1995" t="str">
        <f t="shared" si="340"/>
        <v>ASR_COMP</v>
      </c>
      <c r="AB1995" s="957">
        <f t="shared" si="341"/>
        <v>44682</v>
      </c>
      <c r="AC1995" t="str">
        <f t="shared" si="342"/>
        <v>Unaudited</v>
      </c>
    </row>
    <row r="1996" spans="1:29" x14ac:dyDescent="0.25">
      <c r="A1996" t="s">
        <v>423</v>
      </c>
      <c r="B1996" t="s">
        <v>1388</v>
      </c>
      <c r="C1996" t="s">
        <v>1389</v>
      </c>
      <c r="D1996">
        <v>1900</v>
      </c>
      <c r="E1996" s="957">
        <v>1</v>
      </c>
      <c r="F1996" t="s">
        <v>443</v>
      </c>
      <c r="G1996" s="957">
        <v>274</v>
      </c>
      <c r="H1996" t="s">
        <v>387</v>
      </c>
      <c r="I1996" s="937" t="s">
        <v>491</v>
      </c>
      <c r="J1996" s="937" t="s">
        <v>447</v>
      </c>
      <c r="K1996" s="937" t="s">
        <v>923</v>
      </c>
      <c r="L1996" s="937" t="s">
        <v>925</v>
      </c>
      <c r="M1996" s="962" t="s">
        <v>928</v>
      </c>
      <c r="N1996" s="677">
        <f t="shared" ca="1" si="337"/>
        <v>-558178.71354076941</v>
      </c>
      <c r="O1996" s="677">
        <f t="shared" ca="1" si="338"/>
        <v>-263618.54346836603</v>
      </c>
      <c r="P1996" s="677">
        <f t="shared" ca="1" si="338"/>
        <v>-19916.332759126766</v>
      </c>
      <c r="Q1996" s="677">
        <f t="shared" ca="1" si="338"/>
        <v>-116616.59469355644</v>
      </c>
      <c r="R1996" s="677">
        <f t="shared" ca="1" si="338"/>
        <v>-60598.444813265822</v>
      </c>
      <c r="S1996" s="677">
        <f t="shared" ca="1" si="338"/>
        <v>-3592.9050066371678</v>
      </c>
      <c r="T1996" s="677">
        <f t="shared" ca="1" si="338"/>
        <v>-6466.3399174852575</v>
      </c>
      <c r="U1996" s="677">
        <f t="shared" ca="1" si="338"/>
        <v>-10.125650565061353</v>
      </c>
      <c r="V1996" s="677">
        <f t="shared" ca="1" si="338"/>
        <v>-5587.9257451389612</v>
      </c>
      <c r="W1996" s="677">
        <f t="shared" ca="1" si="339"/>
        <v>-2650.7081245452437</v>
      </c>
      <c r="X1996" s="677">
        <f t="shared" ca="1" si="338"/>
        <v>-16977.791344773534</v>
      </c>
      <c r="Y1996" s="677">
        <f t="shared" ca="1" si="338"/>
        <v>-62143.002017309082</v>
      </c>
      <c r="Z1996" s="677">
        <f t="shared" ca="1" si="338"/>
        <v>0</v>
      </c>
      <c r="AA1996" t="str">
        <f t="shared" si="340"/>
        <v>ASR_COMP</v>
      </c>
      <c r="AB1996" s="957">
        <f t="shared" si="341"/>
        <v>44682</v>
      </c>
      <c r="AC1996" t="str">
        <f t="shared" si="342"/>
        <v>Unaudited</v>
      </c>
    </row>
    <row r="1997" spans="1:29" x14ac:dyDescent="0.25">
      <c r="A1997" t="s">
        <v>423</v>
      </c>
      <c r="B1997" t="s">
        <v>1388</v>
      </c>
      <c r="C1997" t="s">
        <v>1389</v>
      </c>
      <c r="D1997">
        <v>1900</v>
      </c>
      <c r="E1997" s="957">
        <v>1</v>
      </c>
      <c r="F1997" t="s">
        <v>443</v>
      </c>
      <c r="G1997" s="957">
        <v>274</v>
      </c>
      <c r="H1997" t="s">
        <v>387</v>
      </c>
      <c r="I1997" s="937" t="s">
        <v>491</v>
      </c>
      <c r="J1997" s="937" t="s">
        <v>447</v>
      </c>
      <c r="K1997" s="937" t="s">
        <v>923</v>
      </c>
      <c r="L1997" s="937" t="s">
        <v>926</v>
      </c>
      <c r="M1997" s="962" t="s">
        <v>929</v>
      </c>
      <c r="N1997" s="677">
        <f t="shared" ca="1" si="337"/>
        <v>0</v>
      </c>
      <c r="O1997" s="677">
        <f t="shared" ca="1" si="338"/>
        <v>0</v>
      </c>
      <c r="P1997" s="677">
        <f t="shared" ca="1" si="338"/>
        <v>0</v>
      </c>
      <c r="Q1997" s="677">
        <f t="shared" ca="1" si="338"/>
        <v>0</v>
      </c>
      <c r="R1997" s="677">
        <f t="shared" ca="1" si="338"/>
        <v>0</v>
      </c>
      <c r="S1997" s="677">
        <f t="shared" ca="1" si="338"/>
        <v>0</v>
      </c>
      <c r="T1997" s="677">
        <f t="shared" ca="1" si="338"/>
        <v>0</v>
      </c>
      <c r="U1997" s="677">
        <f t="shared" ca="1" si="338"/>
        <v>0</v>
      </c>
      <c r="V1997" s="677">
        <f t="shared" ca="1" si="338"/>
        <v>0</v>
      </c>
      <c r="W1997" s="677">
        <f t="shared" ca="1" si="339"/>
        <v>0</v>
      </c>
      <c r="X1997" s="677">
        <f t="shared" ca="1" si="338"/>
        <v>0</v>
      </c>
      <c r="Y1997" s="677">
        <f t="shared" ca="1" si="338"/>
        <v>0</v>
      </c>
      <c r="Z1997" s="677">
        <f t="shared" ca="1" si="338"/>
        <v>0</v>
      </c>
      <c r="AA1997" t="str">
        <f t="shared" si="340"/>
        <v>ASR_COMP</v>
      </c>
      <c r="AB1997" s="957">
        <f t="shared" si="341"/>
        <v>44682</v>
      </c>
      <c r="AC1997" t="str">
        <f t="shared" si="342"/>
        <v>Unaudited</v>
      </c>
    </row>
    <row r="1998" spans="1:29" x14ac:dyDescent="0.25">
      <c r="A1998" t="s">
        <v>423</v>
      </c>
      <c r="B1998" t="s">
        <v>1388</v>
      </c>
      <c r="C1998" t="s">
        <v>1389</v>
      </c>
      <c r="D1998">
        <v>1900</v>
      </c>
      <c r="E1998" s="957">
        <v>1</v>
      </c>
      <c r="F1998" t="s">
        <v>443</v>
      </c>
      <c r="G1998" s="957">
        <v>274</v>
      </c>
      <c r="H1998" t="s">
        <v>387</v>
      </c>
      <c r="I1998" s="937" t="s">
        <v>491</v>
      </c>
      <c r="J1998" s="937" t="s">
        <v>447</v>
      </c>
      <c r="K1998" s="937" t="s">
        <v>448</v>
      </c>
      <c r="L1998" s="945">
        <v>5.0999999999999996</v>
      </c>
      <c r="M1998" s="960" t="s">
        <v>37</v>
      </c>
      <c r="N1998" s="677">
        <f t="shared" ca="1" si="337"/>
        <v>2023107.4976569908</v>
      </c>
      <c r="O1998" s="677">
        <f t="shared" ca="1" si="338"/>
        <v>788683.71569174714</v>
      </c>
      <c r="P1998" s="677">
        <f t="shared" ca="1" si="338"/>
        <v>280980.97621242108</v>
      </c>
      <c r="Q1998" s="677">
        <f t="shared" ca="1" si="338"/>
        <v>96288.555148851738</v>
      </c>
      <c r="R1998" s="677">
        <f t="shared" ca="1" si="338"/>
        <v>425587.15242356388</v>
      </c>
      <c r="S1998" s="677">
        <f t="shared" ca="1" si="338"/>
        <v>25690.807623560046</v>
      </c>
      <c r="T1998" s="677">
        <f t="shared" ca="1" si="338"/>
        <v>199738.22834133886</v>
      </c>
      <c r="U1998" s="677">
        <f t="shared" ca="1" si="338"/>
        <v>95.841887582596982</v>
      </c>
      <c r="V1998" s="677">
        <f t="shared" ca="1" si="338"/>
        <v>23029.649437616026</v>
      </c>
      <c r="W1998" s="677">
        <f t="shared" ca="1" si="339"/>
        <v>1706.4606704383837</v>
      </c>
      <c r="X1998" s="677">
        <f t="shared" ca="1" si="338"/>
        <v>48430.964417693503</v>
      </c>
      <c r="Y1998" s="677">
        <f t="shared" ca="1" si="338"/>
        <v>132875.1458021774</v>
      </c>
      <c r="Z1998" s="677">
        <f t="shared" ca="1" si="338"/>
        <v>0</v>
      </c>
      <c r="AA1998" t="str">
        <f t="shared" si="340"/>
        <v>ASR_COMP</v>
      </c>
      <c r="AB1998" s="957">
        <f t="shared" si="341"/>
        <v>44682</v>
      </c>
      <c r="AC1998" t="str">
        <f t="shared" si="342"/>
        <v>Unaudited</v>
      </c>
    </row>
    <row r="1999" spans="1:29" ht="30" x14ac:dyDescent="0.25">
      <c r="A1999" t="s">
        <v>423</v>
      </c>
      <c r="B1999" t="s">
        <v>1388</v>
      </c>
      <c r="C1999" t="s">
        <v>1389</v>
      </c>
      <c r="D1999">
        <v>1900</v>
      </c>
      <c r="E1999" s="957">
        <v>1</v>
      </c>
      <c r="F1999" t="s">
        <v>443</v>
      </c>
      <c r="G1999" s="957">
        <v>274</v>
      </c>
      <c r="H1999" t="s">
        <v>387</v>
      </c>
      <c r="I1999" s="962" t="s">
        <v>491</v>
      </c>
      <c r="J1999" s="962" t="s">
        <v>447</v>
      </c>
      <c r="K1999" s="962" t="s">
        <v>448</v>
      </c>
      <c r="L1999" s="937">
        <v>5.2</v>
      </c>
      <c r="M1999" s="962" t="s">
        <v>306</v>
      </c>
      <c r="N1999" s="677">
        <f t="shared" ca="1" si="337"/>
        <v>0</v>
      </c>
      <c r="O1999" s="677">
        <f t="shared" ca="1" si="338"/>
        <v>0</v>
      </c>
      <c r="P1999" s="677">
        <f t="shared" ca="1" si="338"/>
        <v>0</v>
      </c>
      <c r="Q1999" s="677">
        <f t="shared" ca="1" si="338"/>
        <v>0</v>
      </c>
      <c r="R1999" s="677">
        <f t="shared" ca="1" si="338"/>
        <v>0</v>
      </c>
      <c r="S1999" s="677">
        <f t="shared" ca="1" si="338"/>
        <v>0</v>
      </c>
      <c r="T1999" s="677">
        <f t="shared" ca="1" si="338"/>
        <v>0</v>
      </c>
      <c r="U1999" s="677">
        <f t="shared" ca="1" si="338"/>
        <v>0</v>
      </c>
      <c r="V1999" s="677">
        <f t="shared" ca="1" si="338"/>
        <v>0</v>
      </c>
      <c r="W1999" s="677">
        <f t="shared" ca="1" si="339"/>
        <v>0</v>
      </c>
      <c r="X1999" s="677">
        <f t="shared" ca="1" si="338"/>
        <v>0</v>
      </c>
      <c r="Y1999" s="677">
        <f t="shared" ca="1" si="338"/>
        <v>0</v>
      </c>
      <c r="Z1999" s="677">
        <f t="shared" ca="1" si="338"/>
        <v>0</v>
      </c>
      <c r="AA1999" t="str">
        <f t="shared" si="340"/>
        <v>ASR_COMP</v>
      </c>
      <c r="AB1999" s="957">
        <f t="shared" si="341"/>
        <v>44682</v>
      </c>
      <c r="AC1999" t="str">
        <f t="shared" si="342"/>
        <v>Unaudited</v>
      </c>
    </row>
    <row r="2000" spans="1:29" ht="30" x14ac:dyDescent="0.25">
      <c r="A2000" t="s">
        <v>423</v>
      </c>
      <c r="B2000" t="s">
        <v>1388</v>
      </c>
      <c r="C2000" t="s">
        <v>1389</v>
      </c>
      <c r="D2000">
        <v>1900</v>
      </c>
      <c r="E2000" s="957">
        <v>1</v>
      </c>
      <c r="F2000" t="s">
        <v>443</v>
      </c>
      <c r="G2000" s="957">
        <v>274</v>
      </c>
      <c r="H2000" t="s">
        <v>387</v>
      </c>
      <c r="I2000" s="937" t="s">
        <v>491</v>
      </c>
      <c r="J2000" s="937" t="s">
        <v>447</v>
      </c>
      <c r="K2000" s="937" t="s">
        <v>448</v>
      </c>
      <c r="L2000" s="943">
        <v>5.3</v>
      </c>
      <c r="M2000" s="963" t="s">
        <v>307</v>
      </c>
      <c r="N2000" s="677">
        <f t="shared" ca="1" si="337"/>
        <v>-894643.27078641462</v>
      </c>
      <c r="O2000" s="677">
        <f t="shared" ca="1" si="338"/>
        <v>-365776.39784303569</v>
      </c>
      <c r="P2000" s="677">
        <f t="shared" ca="1" si="338"/>
        <v>-145569.69022938903</v>
      </c>
      <c r="Q2000" s="677">
        <f t="shared" ca="1" si="338"/>
        <v>-51027.947834981707</v>
      </c>
      <c r="R2000" s="677">
        <f t="shared" ca="1" si="338"/>
        <v>-141587.65290368014</v>
      </c>
      <c r="S2000" s="677">
        <f t="shared" ca="1" si="338"/>
        <v>-8399.7591368087014</v>
      </c>
      <c r="T2000" s="677">
        <f t="shared" ca="1" si="338"/>
        <v>-105150.18284039073</v>
      </c>
      <c r="U2000" s="677">
        <f t="shared" ca="1" si="338"/>
        <v>-36.824811492250326</v>
      </c>
      <c r="V2000" s="677">
        <f t="shared" ca="1" si="338"/>
        <v>-8845.6820702558543</v>
      </c>
      <c r="W2000" s="677">
        <f t="shared" ca="1" si="339"/>
        <v>-126.48692459663175</v>
      </c>
      <c r="X2000" s="677">
        <f t="shared" ca="1" si="338"/>
        <v>-38973.672102630408</v>
      </c>
      <c r="Y2000" s="677">
        <f t="shared" ca="1" si="338"/>
        <v>-29148.974089153595</v>
      </c>
      <c r="Z2000" s="677">
        <f t="shared" ca="1" si="338"/>
        <v>0</v>
      </c>
      <c r="AA2000" t="str">
        <f t="shared" si="340"/>
        <v>ASR_COMP</v>
      </c>
      <c r="AB2000" s="957">
        <f t="shared" si="341"/>
        <v>44682</v>
      </c>
      <c r="AC2000" t="str">
        <f t="shared" si="342"/>
        <v>Unaudited</v>
      </c>
    </row>
    <row r="2001" spans="1:29" x14ac:dyDescent="0.25">
      <c r="A2001" t="s">
        <v>423</v>
      </c>
      <c r="B2001" t="s">
        <v>1388</v>
      </c>
      <c r="C2001" t="s">
        <v>1389</v>
      </c>
      <c r="D2001">
        <v>1900</v>
      </c>
      <c r="E2001" s="957">
        <v>1</v>
      </c>
      <c r="F2001" t="s">
        <v>443</v>
      </c>
      <c r="G2001" s="957">
        <v>274</v>
      </c>
      <c r="H2001" t="s">
        <v>387</v>
      </c>
      <c r="I2001" s="937" t="s">
        <v>491</v>
      </c>
      <c r="J2001" s="937" t="s">
        <v>447</v>
      </c>
      <c r="K2001" s="937" t="s">
        <v>448</v>
      </c>
      <c r="L2001" s="943" t="s">
        <v>82</v>
      </c>
      <c r="M2001" s="963" t="s">
        <v>456</v>
      </c>
      <c r="N2001" s="677">
        <f t="shared" ca="1" si="337"/>
        <v>0</v>
      </c>
      <c r="O2001" s="677">
        <f t="shared" ca="1" si="338"/>
        <v>0</v>
      </c>
      <c r="P2001" s="677">
        <f t="shared" ca="1" si="338"/>
        <v>0</v>
      </c>
      <c r="Q2001" s="677">
        <f t="shared" ca="1" si="338"/>
        <v>0</v>
      </c>
      <c r="R2001" s="677">
        <f t="shared" ca="1" si="338"/>
        <v>0</v>
      </c>
      <c r="S2001" s="677">
        <f t="shared" ca="1" si="338"/>
        <v>0</v>
      </c>
      <c r="T2001" s="677">
        <f t="shared" ca="1" si="338"/>
        <v>0</v>
      </c>
      <c r="U2001" s="677">
        <f t="shared" ca="1" si="338"/>
        <v>0</v>
      </c>
      <c r="V2001" s="677">
        <f t="shared" ca="1" si="338"/>
        <v>0</v>
      </c>
      <c r="W2001" s="677">
        <f t="shared" ca="1" si="339"/>
        <v>0</v>
      </c>
      <c r="X2001" s="677">
        <f t="shared" ca="1" si="338"/>
        <v>0</v>
      </c>
      <c r="Y2001" s="677">
        <f t="shared" ca="1" si="338"/>
        <v>0</v>
      </c>
      <c r="Z2001" s="677">
        <f t="shared" ca="1" si="338"/>
        <v>0</v>
      </c>
      <c r="AA2001" t="str">
        <f t="shared" si="340"/>
        <v>ASR_COMP</v>
      </c>
      <c r="AB2001" s="957">
        <f t="shared" si="341"/>
        <v>44682</v>
      </c>
      <c r="AC2001" t="str">
        <f t="shared" si="342"/>
        <v>Unaudited</v>
      </c>
    </row>
    <row r="2002" spans="1:29" x14ac:dyDescent="0.25">
      <c r="A2002" t="s">
        <v>423</v>
      </c>
      <c r="B2002" t="s">
        <v>1388</v>
      </c>
      <c r="C2002" t="s">
        <v>1389</v>
      </c>
      <c r="D2002">
        <v>1900</v>
      </c>
      <c r="E2002" s="957">
        <v>1</v>
      </c>
      <c r="F2002" t="s">
        <v>443</v>
      </c>
      <c r="G2002" s="957">
        <v>274</v>
      </c>
      <c r="H2002" t="s">
        <v>387</v>
      </c>
      <c r="I2002" s="937" t="s">
        <v>491</v>
      </c>
      <c r="J2002" s="937" t="s">
        <v>447</v>
      </c>
      <c r="K2002" s="937" t="s">
        <v>449</v>
      </c>
      <c r="L2002" s="947">
        <v>6.1</v>
      </c>
      <c r="M2002" s="964" t="s">
        <v>18</v>
      </c>
      <c r="N2002" s="677">
        <f t="shared" ca="1" si="337"/>
        <v>0</v>
      </c>
      <c r="O2002" s="677">
        <f t="shared" ca="1" si="338"/>
        <v>0</v>
      </c>
      <c r="P2002" s="677">
        <f t="shared" ca="1" si="338"/>
        <v>0</v>
      </c>
      <c r="Q2002" s="677">
        <f t="shared" ca="1" si="338"/>
        <v>0</v>
      </c>
      <c r="R2002" s="677">
        <f t="shared" ca="1" si="338"/>
        <v>0</v>
      </c>
      <c r="S2002" s="677">
        <f t="shared" ca="1" si="338"/>
        <v>0</v>
      </c>
      <c r="T2002" s="677">
        <f t="shared" ca="1" si="338"/>
        <v>0</v>
      </c>
      <c r="U2002" s="677">
        <f t="shared" ca="1" si="338"/>
        <v>0</v>
      </c>
      <c r="V2002" s="677">
        <f t="shared" ca="1" si="338"/>
        <v>0</v>
      </c>
      <c r="W2002" s="677">
        <f t="shared" ca="1" si="339"/>
        <v>0</v>
      </c>
      <c r="X2002" s="677">
        <f t="shared" ca="1" si="338"/>
        <v>0</v>
      </c>
      <c r="Y2002" s="677">
        <f t="shared" ca="1" si="338"/>
        <v>0</v>
      </c>
      <c r="Z2002" s="677">
        <f t="shared" ca="1" si="338"/>
        <v>0</v>
      </c>
      <c r="AA2002" t="str">
        <f t="shared" si="340"/>
        <v>ASR_COMP</v>
      </c>
      <c r="AB2002" s="957">
        <f t="shared" si="341"/>
        <v>44682</v>
      </c>
      <c r="AC2002" t="str">
        <f t="shared" si="342"/>
        <v>Unaudited</v>
      </c>
    </row>
    <row r="2003" spans="1:29" x14ac:dyDescent="0.25">
      <c r="A2003" t="s">
        <v>423</v>
      </c>
      <c r="B2003" t="s">
        <v>1388</v>
      </c>
      <c r="C2003" t="s">
        <v>1389</v>
      </c>
      <c r="D2003">
        <v>1900</v>
      </c>
      <c r="E2003" s="957">
        <v>1</v>
      </c>
      <c r="F2003" t="s">
        <v>443</v>
      </c>
      <c r="G2003" s="957">
        <v>274</v>
      </c>
      <c r="H2003" t="s">
        <v>387</v>
      </c>
      <c r="I2003" s="963" t="s">
        <v>491</v>
      </c>
      <c r="J2003" s="963" t="s">
        <v>447</v>
      </c>
      <c r="K2003" s="963" t="s">
        <v>449</v>
      </c>
      <c r="L2003" s="943">
        <v>6.2</v>
      </c>
      <c r="M2003" s="963" t="s">
        <v>19</v>
      </c>
      <c r="N2003" s="677">
        <f t="shared" ca="1" si="337"/>
        <v>0</v>
      </c>
      <c r="O2003" s="677">
        <f t="shared" ca="1" si="338"/>
        <v>0</v>
      </c>
      <c r="P2003" s="677">
        <f t="shared" ca="1" si="338"/>
        <v>0</v>
      </c>
      <c r="Q2003" s="677">
        <f t="shared" ca="1" si="338"/>
        <v>0</v>
      </c>
      <c r="R2003" s="677">
        <f t="shared" ca="1" si="338"/>
        <v>0</v>
      </c>
      <c r="S2003" s="677">
        <f t="shared" ca="1" si="338"/>
        <v>0</v>
      </c>
      <c r="T2003" s="677">
        <f t="shared" ca="1" si="338"/>
        <v>0</v>
      </c>
      <c r="U2003" s="677">
        <f t="shared" ca="1" si="338"/>
        <v>0</v>
      </c>
      <c r="V2003" s="677">
        <f t="shared" ca="1" si="338"/>
        <v>0</v>
      </c>
      <c r="W2003" s="677">
        <f t="shared" ca="1" si="339"/>
        <v>0</v>
      </c>
      <c r="X2003" s="677">
        <f t="shared" ca="1" si="338"/>
        <v>0</v>
      </c>
      <c r="Y2003" s="677">
        <f t="shared" ca="1" si="338"/>
        <v>0</v>
      </c>
      <c r="Z2003" s="677">
        <f t="shared" ca="1" si="338"/>
        <v>0</v>
      </c>
      <c r="AA2003" t="str">
        <f t="shared" si="340"/>
        <v>ASR_COMP</v>
      </c>
      <c r="AB2003" s="957">
        <f t="shared" si="341"/>
        <v>44682</v>
      </c>
      <c r="AC2003" t="str">
        <f t="shared" si="342"/>
        <v>Unaudited</v>
      </c>
    </row>
    <row r="2004" spans="1:29" x14ac:dyDescent="0.25">
      <c r="A2004" t="s">
        <v>423</v>
      </c>
      <c r="B2004" t="s">
        <v>1388</v>
      </c>
      <c r="C2004" t="s">
        <v>1389</v>
      </c>
      <c r="D2004">
        <v>1900</v>
      </c>
      <c r="E2004" s="957">
        <v>1</v>
      </c>
      <c r="F2004" t="s">
        <v>443</v>
      </c>
      <c r="G2004" s="957">
        <v>274</v>
      </c>
      <c r="H2004" t="s">
        <v>387</v>
      </c>
      <c r="I2004" s="937" t="s">
        <v>491</v>
      </c>
      <c r="J2004" s="937" t="s">
        <v>447</v>
      </c>
      <c r="K2004" s="937" t="s">
        <v>449</v>
      </c>
      <c r="L2004" s="937">
        <v>6.3</v>
      </c>
      <c r="M2004" s="962" t="s">
        <v>187</v>
      </c>
      <c r="N2004" s="677">
        <f t="shared" ca="1" si="337"/>
        <v>0</v>
      </c>
      <c r="O2004" s="677">
        <f t="shared" ca="1" si="338"/>
        <v>0</v>
      </c>
      <c r="P2004" s="677">
        <f t="shared" ca="1" si="338"/>
        <v>0</v>
      </c>
      <c r="Q2004" s="677">
        <f t="shared" ca="1" si="338"/>
        <v>0</v>
      </c>
      <c r="R2004" s="677">
        <f t="shared" ca="1" si="338"/>
        <v>0</v>
      </c>
      <c r="S2004" s="677">
        <f t="shared" ca="1" si="338"/>
        <v>0</v>
      </c>
      <c r="T2004" s="677">
        <f t="shared" ca="1" si="338"/>
        <v>0</v>
      </c>
      <c r="U2004" s="677">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7">
        <f t="shared" ca="1" si="343"/>
        <v>0</v>
      </c>
      <c r="W2004" s="677">
        <f t="shared" ca="1" si="339"/>
        <v>0</v>
      </c>
      <c r="X2004" s="677">
        <f t="shared" ca="1" si="343"/>
        <v>0</v>
      </c>
      <c r="Y2004" s="677">
        <f t="shared" ca="1" si="343"/>
        <v>0</v>
      </c>
      <c r="Z2004" s="677">
        <f t="shared" ca="1" si="343"/>
        <v>0</v>
      </c>
      <c r="AA2004" t="str">
        <f t="shared" si="340"/>
        <v>ASR_COMP</v>
      </c>
      <c r="AB2004" s="957">
        <f t="shared" si="341"/>
        <v>44682</v>
      </c>
      <c r="AC2004" t="str">
        <f t="shared" si="342"/>
        <v>Unaudited</v>
      </c>
    </row>
    <row r="2005" spans="1:29" x14ac:dyDescent="0.25">
      <c r="A2005" t="s">
        <v>423</v>
      </c>
      <c r="B2005" t="s">
        <v>1388</v>
      </c>
      <c r="C2005" t="s">
        <v>1389</v>
      </c>
      <c r="D2005">
        <v>1900</v>
      </c>
      <c r="E2005" s="957">
        <v>1</v>
      </c>
      <c r="F2005" t="s">
        <v>443</v>
      </c>
      <c r="G2005" s="957">
        <v>274</v>
      </c>
      <c r="H2005" t="s">
        <v>387</v>
      </c>
      <c r="I2005" s="937" t="s">
        <v>491</v>
      </c>
      <c r="J2005" s="937" t="s">
        <v>447</v>
      </c>
      <c r="K2005" s="937" t="s">
        <v>449</v>
      </c>
      <c r="L2005" s="937" t="s">
        <v>87</v>
      </c>
      <c r="M2005" s="962" t="s">
        <v>457</v>
      </c>
      <c r="N2005" s="677">
        <f t="shared" ca="1" si="337"/>
        <v>0</v>
      </c>
      <c r="O2005" s="677">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7">
        <f t="shared" ca="1" si="344"/>
        <v>0</v>
      </c>
      <c r="Q2005" s="677">
        <f t="shared" ca="1" si="344"/>
        <v>0</v>
      </c>
      <c r="R2005" s="677">
        <f t="shared" ca="1" si="344"/>
        <v>0</v>
      </c>
      <c r="S2005" s="677">
        <f t="shared" ca="1" si="344"/>
        <v>0</v>
      </c>
      <c r="T2005" s="677">
        <f t="shared" ca="1" si="344"/>
        <v>0</v>
      </c>
      <c r="U2005" s="677">
        <f t="shared" ca="1" si="344"/>
        <v>0</v>
      </c>
      <c r="V2005" s="677">
        <f t="shared" ca="1" si="344"/>
        <v>0</v>
      </c>
      <c r="W2005" s="677">
        <f t="shared" ca="1" si="339"/>
        <v>0</v>
      </c>
      <c r="X2005" s="677">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7">
        <f t="shared" ca="1" si="345"/>
        <v>0</v>
      </c>
      <c r="Z2005" s="677">
        <f t="shared" ca="1" si="345"/>
        <v>0</v>
      </c>
      <c r="AA2005" t="str">
        <f t="shared" si="340"/>
        <v>ASR_COMP</v>
      </c>
      <c r="AB2005" s="957">
        <f t="shared" si="341"/>
        <v>44682</v>
      </c>
      <c r="AC2005" t="str">
        <f t="shared" si="342"/>
        <v>Unaudited</v>
      </c>
    </row>
    <row r="2006" spans="1:29" x14ac:dyDescent="0.25">
      <c r="A2006" t="s">
        <v>423</v>
      </c>
      <c r="B2006" t="s">
        <v>1388</v>
      </c>
      <c r="C2006" t="s">
        <v>1389</v>
      </c>
      <c r="D2006">
        <v>1900</v>
      </c>
      <c r="E2006" s="957">
        <v>1</v>
      </c>
      <c r="F2006" t="s">
        <v>443</v>
      </c>
      <c r="G2006" s="957">
        <v>274</v>
      </c>
      <c r="H2006" t="s">
        <v>387</v>
      </c>
      <c r="I2006" s="937" t="s">
        <v>491</v>
      </c>
      <c r="J2006" s="937" t="s">
        <v>447</v>
      </c>
      <c r="K2006" s="937" t="s">
        <v>450</v>
      </c>
      <c r="L2006" s="937">
        <v>7.1</v>
      </c>
      <c r="M2006" s="962" t="s">
        <v>20</v>
      </c>
      <c r="N2006" s="677">
        <f t="shared" ca="1" si="337"/>
        <v>425365.10819215624</v>
      </c>
      <c r="O2006" s="677">
        <f t="shared" ca="1" si="344"/>
        <v>129758.92062331515</v>
      </c>
      <c r="P2006" s="677">
        <f t="shared" ca="1" si="344"/>
        <v>19799.608272349797</v>
      </c>
      <c r="Q2006" s="677">
        <f t="shared" ca="1" si="344"/>
        <v>44521.319445103931</v>
      </c>
      <c r="R2006" s="677">
        <f t="shared" ca="1" si="344"/>
        <v>44568.484241711267</v>
      </c>
      <c r="S2006" s="677">
        <f t="shared" ca="1" si="344"/>
        <v>14344.101910596823</v>
      </c>
      <c r="T2006" s="677">
        <f t="shared" ca="1" si="344"/>
        <v>2616.1625889479747</v>
      </c>
      <c r="U2006" s="677">
        <f t="shared" ca="1" si="344"/>
        <v>326.60670604975638</v>
      </c>
      <c r="V2006" s="677">
        <f t="shared" ca="1" si="344"/>
        <v>3262.6604776841659</v>
      </c>
      <c r="W2006" s="677">
        <f t="shared" ca="1" si="339"/>
        <v>13538.165659324824</v>
      </c>
      <c r="X2006" s="677">
        <f t="shared" ca="1" si="345"/>
        <v>120648.64161338615</v>
      </c>
      <c r="Y2006" s="677">
        <f t="shared" ca="1" si="345"/>
        <v>31980.436653686331</v>
      </c>
      <c r="Z2006" s="677">
        <f t="shared" ca="1" si="345"/>
        <v>0</v>
      </c>
      <c r="AA2006" t="str">
        <f t="shared" si="340"/>
        <v>ASR_COMP</v>
      </c>
      <c r="AB2006" s="957">
        <f t="shared" si="341"/>
        <v>44682</v>
      </c>
      <c r="AC2006" t="str">
        <f t="shared" si="342"/>
        <v>Unaudited</v>
      </c>
    </row>
    <row r="2007" spans="1:29" x14ac:dyDescent="0.25">
      <c r="A2007" t="s">
        <v>423</v>
      </c>
      <c r="B2007" t="s">
        <v>1388</v>
      </c>
      <c r="C2007" t="s">
        <v>1389</v>
      </c>
      <c r="D2007">
        <v>1900</v>
      </c>
      <c r="E2007" s="957">
        <v>1</v>
      </c>
      <c r="F2007" t="s">
        <v>443</v>
      </c>
      <c r="G2007" s="957">
        <v>274</v>
      </c>
      <c r="H2007" t="s">
        <v>387</v>
      </c>
      <c r="I2007" s="937" t="s">
        <v>491</v>
      </c>
      <c r="J2007" s="937" t="s">
        <v>447</v>
      </c>
      <c r="K2007" s="937" t="s">
        <v>450</v>
      </c>
      <c r="L2007" s="945">
        <v>7.2</v>
      </c>
      <c r="M2007" s="960" t="s">
        <v>21</v>
      </c>
      <c r="N2007" s="677">
        <f t="shared" ca="1" si="337"/>
        <v>0</v>
      </c>
      <c r="O2007" s="677">
        <f t="shared" ca="1" si="344"/>
        <v>0</v>
      </c>
      <c r="P2007" s="677">
        <f t="shared" ca="1" si="344"/>
        <v>0</v>
      </c>
      <c r="Q2007" s="677">
        <f t="shared" ca="1" si="344"/>
        <v>0</v>
      </c>
      <c r="R2007" s="677">
        <f t="shared" ca="1" si="344"/>
        <v>0</v>
      </c>
      <c r="S2007" s="677">
        <f t="shared" ca="1" si="344"/>
        <v>0</v>
      </c>
      <c r="T2007" s="677">
        <f t="shared" ca="1" si="344"/>
        <v>0</v>
      </c>
      <c r="U2007" s="677">
        <f t="shared" ca="1" si="344"/>
        <v>0</v>
      </c>
      <c r="V2007" s="677">
        <f t="shared" ca="1" si="344"/>
        <v>0</v>
      </c>
      <c r="W2007" s="677">
        <f t="shared" ca="1" si="339"/>
        <v>0</v>
      </c>
      <c r="X2007" s="677">
        <f t="shared" ca="1" si="345"/>
        <v>0</v>
      </c>
      <c r="Y2007" s="677">
        <f t="shared" ca="1" si="345"/>
        <v>0</v>
      </c>
      <c r="Z2007" s="677">
        <f t="shared" ca="1" si="345"/>
        <v>0</v>
      </c>
      <c r="AA2007" t="str">
        <f t="shared" si="340"/>
        <v>ASR_COMP</v>
      </c>
      <c r="AB2007" s="957">
        <f t="shared" si="341"/>
        <v>44682</v>
      </c>
      <c r="AC2007" t="str">
        <f t="shared" si="342"/>
        <v>Unaudited</v>
      </c>
    </row>
    <row r="2008" spans="1:29" x14ac:dyDescent="0.25">
      <c r="A2008" t="s">
        <v>423</v>
      </c>
      <c r="B2008" t="s">
        <v>1388</v>
      </c>
      <c r="C2008" t="s">
        <v>1389</v>
      </c>
      <c r="D2008">
        <v>1900</v>
      </c>
      <c r="E2008" s="957">
        <v>1</v>
      </c>
      <c r="F2008" t="s">
        <v>443</v>
      </c>
      <c r="G2008" s="957">
        <v>274</v>
      </c>
      <c r="H2008" t="s">
        <v>387</v>
      </c>
      <c r="I2008" s="962" t="s">
        <v>491</v>
      </c>
      <c r="J2008" s="962" t="s">
        <v>447</v>
      </c>
      <c r="K2008" s="962" t="s">
        <v>450</v>
      </c>
      <c r="L2008" s="937">
        <v>7.3</v>
      </c>
      <c r="M2008" s="962" t="s">
        <v>158</v>
      </c>
      <c r="N2008" s="677">
        <f t="shared" ca="1" si="337"/>
        <v>59669.879856400883</v>
      </c>
      <c r="O2008" s="677">
        <f t="shared" ca="1" si="344"/>
        <v>48166.442563686069</v>
      </c>
      <c r="P2008" s="677">
        <f t="shared" ca="1" si="344"/>
        <v>4934.6210485842857</v>
      </c>
      <c r="Q2008" s="677">
        <f t="shared" ca="1" si="344"/>
        <v>3099.28638687797</v>
      </c>
      <c r="R2008" s="677">
        <f t="shared" ca="1" si="344"/>
        <v>1584.0867356565373</v>
      </c>
      <c r="S2008" s="677">
        <f t="shared" ca="1" si="344"/>
        <v>88.676961105558121</v>
      </c>
      <c r="T2008" s="677">
        <f t="shared" ca="1" si="344"/>
        <v>23.355569750686833</v>
      </c>
      <c r="U2008" s="677">
        <f t="shared" ca="1" si="344"/>
        <v>1.0323503779493253</v>
      </c>
      <c r="V2008" s="677">
        <f t="shared" ca="1" si="344"/>
        <v>130.54854461987077</v>
      </c>
      <c r="W2008" s="677">
        <f t="shared" ca="1" si="339"/>
        <v>352.21904005523174</v>
      </c>
      <c r="X2008" s="677">
        <f t="shared" ca="1" si="345"/>
        <v>174.55062269803034</v>
      </c>
      <c r="Y2008" s="677">
        <f t="shared" ca="1" si="345"/>
        <v>1115.0600329886945</v>
      </c>
      <c r="Z2008" s="677">
        <f t="shared" ca="1" si="345"/>
        <v>0</v>
      </c>
      <c r="AA2008" t="str">
        <f t="shared" si="340"/>
        <v>ASR_COMP</v>
      </c>
      <c r="AB2008" s="957">
        <f t="shared" si="341"/>
        <v>44682</v>
      </c>
      <c r="AC2008" t="str">
        <f t="shared" si="342"/>
        <v>Unaudited</v>
      </c>
    </row>
    <row r="2009" spans="1:29" x14ac:dyDescent="0.25">
      <c r="A2009" t="s">
        <v>423</v>
      </c>
      <c r="B2009" t="s">
        <v>1388</v>
      </c>
      <c r="C2009" t="s">
        <v>1389</v>
      </c>
      <c r="D2009">
        <v>1900</v>
      </c>
      <c r="E2009" s="957">
        <v>1</v>
      </c>
      <c r="F2009" t="s">
        <v>443</v>
      </c>
      <c r="G2009" s="957">
        <v>274</v>
      </c>
      <c r="H2009" t="s">
        <v>387</v>
      </c>
      <c r="I2009" s="937" t="s">
        <v>491</v>
      </c>
      <c r="J2009" s="937" t="s">
        <v>447</v>
      </c>
      <c r="K2009" s="937" t="s">
        <v>450</v>
      </c>
      <c r="L2009" s="937" t="s">
        <v>91</v>
      </c>
      <c r="M2009" s="962" t="s">
        <v>458</v>
      </c>
      <c r="N2009" s="677">
        <f t="shared" ca="1" si="337"/>
        <v>0</v>
      </c>
      <c r="O2009" s="677">
        <f t="shared" ca="1" si="344"/>
        <v>0</v>
      </c>
      <c r="P2009" s="677">
        <f t="shared" ca="1" si="344"/>
        <v>0</v>
      </c>
      <c r="Q2009" s="677">
        <f t="shared" ca="1" si="344"/>
        <v>0</v>
      </c>
      <c r="R2009" s="677">
        <f t="shared" ca="1" si="344"/>
        <v>0</v>
      </c>
      <c r="S2009" s="677">
        <f t="shared" ca="1" si="344"/>
        <v>0</v>
      </c>
      <c r="T2009" s="677">
        <f t="shared" ca="1" si="344"/>
        <v>0</v>
      </c>
      <c r="U2009" s="677">
        <f t="shared" ca="1" si="344"/>
        <v>0</v>
      </c>
      <c r="V2009" s="677">
        <f t="shared" ca="1" si="344"/>
        <v>0</v>
      </c>
      <c r="W2009" s="677">
        <f t="shared" ca="1" si="339"/>
        <v>0</v>
      </c>
      <c r="X2009" s="677">
        <f t="shared" ca="1" si="345"/>
        <v>0</v>
      </c>
      <c r="Y2009" s="677">
        <f t="shared" ca="1" si="345"/>
        <v>0</v>
      </c>
      <c r="Z2009" s="677">
        <f t="shared" ca="1" si="345"/>
        <v>0</v>
      </c>
      <c r="AA2009" t="str">
        <f t="shared" si="340"/>
        <v>ASR_COMP</v>
      </c>
      <c r="AB2009" s="957">
        <f t="shared" si="341"/>
        <v>44682</v>
      </c>
      <c r="AC2009" t="str">
        <f t="shared" si="342"/>
        <v>Unaudited</v>
      </c>
    </row>
    <row r="2010" spans="1:29" x14ac:dyDescent="0.25">
      <c r="A2010" t="s">
        <v>423</v>
      </c>
      <c r="B2010" t="s">
        <v>1388</v>
      </c>
      <c r="C2010" t="s">
        <v>1389</v>
      </c>
      <c r="D2010">
        <v>1900</v>
      </c>
      <c r="E2010" s="957">
        <v>1</v>
      </c>
      <c r="F2010" t="s">
        <v>443</v>
      </c>
      <c r="G2010" s="957">
        <v>274</v>
      </c>
      <c r="H2010" t="s">
        <v>387</v>
      </c>
      <c r="I2010" s="937" t="s">
        <v>491</v>
      </c>
      <c r="J2010" s="937" t="s">
        <v>447</v>
      </c>
      <c r="K2010" s="937" t="s">
        <v>451</v>
      </c>
      <c r="L2010" s="937">
        <v>8.1</v>
      </c>
      <c r="M2010" s="962" t="s">
        <v>22</v>
      </c>
      <c r="N2010" s="677">
        <f t="shared" ca="1" si="337"/>
        <v>5257547.4120575748</v>
      </c>
      <c r="O2010" s="677">
        <f t="shared" ca="1" si="344"/>
        <v>1732638.0480824113</v>
      </c>
      <c r="P2010" s="677">
        <f t="shared" ca="1" si="344"/>
        <v>407270.31862854358</v>
      </c>
      <c r="Q2010" s="677">
        <f t="shared" ca="1" si="344"/>
        <v>1197977.2830939614</v>
      </c>
      <c r="R2010" s="677">
        <f t="shared" ca="1" si="344"/>
        <v>728655.27724272385</v>
      </c>
      <c r="S2010" s="677">
        <f t="shared" ca="1" si="344"/>
        <v>2740.099542647436</v>
      </c>
      <c r="T2010" s="677">
        <f t="shared" ca="1" si="344"/>
        <v>58659.713501677252</v>
      </c>
      <c r="U2010" s="677">
        <f t="shared" ca="1" si="344"/>
        <v>4.9106098679668895</v>
      </c>
      <c r="V2010" s="677">
        <f t="shared" ca="1" si="344"/>
        <v>326797.58431448811</v>
      </c>
      <c r="W2010" s="677">
        <f t="shared" ca="1" si="339"/>
        <v>4323.4822494874406</v>
      </c>
      <c r="X2010" s="677">
        <f t="shared" ca="1" si="345"/>
        <v>10129.581119228396</v>
      </c>
      <c r="Y2010" s="677">
        <f t="shared" ca="1" si="345"/>
        <v>788351.11367253913</v>
      </c>
      <c r="Z2010" s="677">
        <f t="shared" ca="1" si="345"/>
        <v>0</v>
      </c>
      <c r="AA2010" t="str">
        <f t="shared" si="340"/>
        <v>ASR_COMP</v>
      </c>
      <c r="AB2010" s="957">
        <f t="shared" si="341"/>
        <v>44682</v>
      </c>
      <c r="AC2010" t="str">
        <f t="shared" si="342"/>
        <v>Unaudited</v>
      </c>
    </row>
    <row r="2011" spans="1:29" x14ac:dyDescent="0.25">
      <c r="A2011" t="s">
        <v>423</v>
      </c>
      <c r="B2011" t="s">
        <v>1388</v>
      </c>
      <c r="C2011" t="s">
        <v>1389</v>
      </c>
      <c r="D2011">
        <v>1900</v>
      </c>
      <c r="E2011" s="957">
        <v>1</v>
      </c>
      <c r="F2011" t="s">
        <v>443</v>
      </c>
      <c r="G2011" s="957">
        <v>274</v>
      </c>
      <c r="H2011" t="s">
        <v>387</v>
      </c>
      <c r="I2011" s="937" t="s">
        <v>491</v>
      </c>
      <c r="J2011" s="937" t="s">
        <v>447</v>
      </c>
      <c r="K2011" s="937" t="s">
        <v>451</v>
      </c>
      <c r="L2011" s="937" t="s">
        <v>115</v>
      </c>
      <c r="M2011" s="962" t="s">
        <v>446</v>
      </c>
      <c r="N2011" s="677">
        <f t="shared" ca="1" si="337"/>
        <v>169144.19</v>
      </c>
      <c r="O2011" s="677">
        <f t="shared" ca="1" si="344"/>
        <v>89049.919999999998</v>
      </c>
      <c r="P2011" s="677">
        <f t="shared" ca="1" si="344"/>
        <v>0</v>
      </c>
      <c r="Q2011" s="677">
        <f t="shared" ca="1" si="344"/>
        <v>80094.26999999999</v>
      </c>
      <c r="R2011" s="677">
        <f t="shared" ca="1" si="344"/>
        <v>0</v>
      </c>
      <c r="S2011" s="677">
        <f t="shared" ca="1" si="344"/>
        <v>0</v>
      </c>
      <c r="T2011" s="677">
        <f t="shared" ca="1" si="344"/>
        <v>0</v>
      </c>
      <c r="U2011" s="677">
        <f t="shared" ca="1" si="344"/>
        <v>0</v>
      </c>
      <c r="V2011" s="677">
        <f t="shared" ca="1" si="344"/>
        <v>0</v>
      </c>
      <c r="W2011" s="677">
        <f t="shared" ca="1" si="339"/>
        <v>0</v>
      </c>
      <c r="X2011" s="677">
        <f t="shared" ca="1" si="345"/>
        <v>0</v>
      </c>
      <c r="Y2011" s="677">
        <f t="shared" ca="1" si="345"/>
        <v>0</v>
      </c>
      <c r="Z2011" s="677">
        <f t="shared" ca="1" si="345"/>
        <v>0</v>
      </c>
      <c r="AA2011" t="str">
        <f t="shared" si="340"/>
        <v>ASR_COMP</v>
      </c>
      <c r="AB2011" s="957">
        <f t="shared" si="341"/>
        <v>44682</v>
      </c>
      <c r="AC2011" t="str">
        <f t="shared" si="342"/>
        <v>Unaudited</v>
      </c>
    </row>
    <row r="2012" spans="1:29" x14ac:dyDescent="0.25">
      <c r="A2012" t="s">
        <v>423</v>
      </c>
      <c r="B2012" t="s">
        <v>1388</v>
      </c>
      <c r="C2012" t="s">
        <v>1389</v>
      </c>
      <c r="D2012">
        <v>1900</v>
      </c>
      <c r="E2012" s="957">
        <v>1</v>
      </c>
      <c r="F2012" t="s">
        <v>443</v>
      </c>
      <c r="G2012" s="957">
        <v>274</v>
      </c>
      <c r="H2012" t="s">
        <v>387</v>
      </c>
      <c r="I2012" s="937" t="s">
        <v>491</v>
      </c>
      <c r="J2012" s="937" t="s">
        <v>447</v>
      </c>
      <c r="K2012" s="937" t="s">
        <v>451</v>
      </c>
      <c r="L2012" s="945" t="s">
        <v>117</v>
      </c>
      <c r="M2012" s="960" t="s">
        <v>160</v>
      </c>
      <c r="N2012" s="677">
        <f t="shared" ca="1" si="337"/>
        <v>0</v>
      </c>
      <c r="O2012" s="677">
        <f t="shared" ca="1" si="344"/>
        <v>0</v>
      </c>
      <c r="P2012" s="677">
        <f t="shared" ca="1" si="344"/>
        <v>0</v>
      </c>
      <c r="Q2012" s="677">
        <f t="shared" ca="1" si="344"/>
        <v>0</v>
      </c>
      <c r="R2012" s="677">
        <f t="shared" ca="1" si="344"/>
        <v>0</v>
      </c>
      <c r="S2012" s="677">
        <f t="shared" ca="1" si="344"/>
        <v>0</v>
      </c>
      <c r="T2012" s="677">
        <f t="shared" ca="1" si="344"/>
        <v>0</v>
      </c>
      <c r="U2012" s="677">
        <f t="shared" ca="1" si="344"/>
        <v>0</v>
      </c>
      <c r="V2012" s="677">
        <f t="shared" ca="1" si="344"/>
        <v>0</v>
      </c>
      <c r="W2012" s="677">
        <f t="shared" ca="1" si="339"/>
        <v>0</v>
      </c>
      <c r="X2012" s="677">
        <f t="shared" ca="1" si="345"/>
        <v>0</v>
      </c>
      <c r="Y2012" s="677">
        <f t="shared" ca="1" si="345"/>
        <v>0</v>
      </c>
      <c r="Z2012" s="677">
        <f t="shared" ca="1" si="345"/>
        <v>0</v>
      </c>
      <c r="AA2012" t="str">
        <f t="shared" si="340"/>
        <v>ASR_COMP</v>
      </c>
      <c r="AB2012" s="957">
        <f t="shared" si="341"/>
        <v>44682</v>
      </c>
      <c r="AC2012" t="str">
        <f t="shared" si="342"/>
        <v>Unaudited</v>
      </c>
    </row>
    <row r="2013" spans="1:29" x14ac:dyDescent="0.25">
      <c r="A2013" t="s">
        <v>423</v>
      </c>
      <c r="B2013" t="s">
        <v>1388</v>
      </c>
      <c r="C2013" t="s">
        <v>1389</v>
      </c>
      <c r="D2013">
        <v>1900</v>
      </c>
      <c r="E2013" s="957">
        <v>1</v>
      </c>
      <c r="F2013" t="s">
        <v>443</v>
      </c>
      <c r="G2013" s="957">
        <v>274</v>
      </c>
      <c r="H2013" t="s">
        <v>387</v>
      </c>
      <c r="I2013" s="962" t="s">
        <v>491</v>
      </c>
      <c r="J2013" s="962" t="s">
        <v>447</v>
      </c>
      <c r="K2013" s="962" t="s">
        <v>451</v>
      </c>
      <c r="L2013" s="937" t="s">
        <v>118</v>
      </c>
      <c r="M2013" s="962" t="s">
        <v>116</v>
      </c>
      <c r="N2013" s="677">
        <f t="shared" ca="1" si="337"/>
        <v>-22490.015556860701</v>
      </c>
      <c r="O2013" s="677">
        <f t="shared" ca="1" si="344"/>
        <v>-5888.8513320124093</v>
      </c>
      <c r="P2013" s="677">
        <f t="shared" ca="1" si="344"/>
        <v>-1384.2212232377005</v>
      </c>
      <c r="Q2013" s="677">
        <f t="shared" ca="1" si="344"/>
        <v>-4756.5090641337374</v>
      </c>
      <c r="R2013" s="677">
        <f t="shared" ca="1" si="344"/>
        <v>-2893.0894431343395</v>
      </c>
      <c r="S2013" s="677">
        <f t="shared" ca="1" si="344"/>
        <v>-664.56941095454636</v>
      </c>
      <c r="T2013" s="677">
        <f t="shared" ca="1" si="344"/>
        <v>0</v>
      </c>
      <c r="U2013" s="677">
        <f t="shared" ca="1" si="344"/>
        <v>-1.1909936323806904</v>
      </c>
      <c r="V2013" s="677">
        <f t="shared" ca="1" si="344"/>
        <v>-1297.5335124171581</v>
      </c>
      <c r="W2013" s="677">
        <f t="shared" ca="1" si="339"/>
        <v>-17.166170676623235</v>
      </c>
      <c r="X2013" s="677">
        <f t="shared" ca="1" si="345"/>
        <v>-2456.7756217782339</v>
      </c>
      <c r="Y2013" s="677">
        <f t="shared" ca="1" si="345"/>
        <v>-3130.1087848835691</v>
      </c>
      <c r="Z2013" s="677">
        <f t="shared" ca="1" si="345"/>
        <v>0</v>
      </c>
      <c r="AA2013" t="str">
        <f t="shared" si="340"/>
        <v>ASR_COMP</v>
      </c>
      <c r="AB2013" s="957">
        <f t="shared" si="341"/>
        <v>44682</v>
      </c>
      <c r="AC2013" t="str">
        <f t="shared" si="342"/>
        <v>Unaudited</v>
      </c>
    </row>
    <row r="2014" spans="1:29" x14ac:dyDescent="0.25">
      <c r="A2014" t="s">
        <v>423</v>
      </c>
      <c r="B2014" t="s">
        <v>1388</v>
      </c>
      <c r="C2014" t="s">
        <v>1389</v>
      </c>
      <c r="D2014">
        <v>1900</v>
      </c>
      <c r="E2014" s="957">
        <v>1</v>
      </c>
      <c r="F2014" t="s">
        <v>443</v>
      </c>
      <c r="G2014" s="957">
        <v>274</v>
      </c>
      <c r="H2014" t="s">
        <v>387</v>
      </c>
      <c r="I2014" s="937" t="s">
        <v>491</v>
      </c>
      <c r="J2014" s="937" t="s">
        <v>447</v>
      </c>
      <c r="K2014" s="937" t="s">
        <v>451</v>
      </c>
      <c r="L2014" s="937" t="s">
        <v>119</v>
      </c>
      <c r="M2014" s="962" t="s">
        <v>161</v>
      </c>
      <c r="N2014" s="677">
        <f t="shared" ca="1" si="337"/>
        <v>0</v>
      </c>
      <c r="O2014" s="677">
        <f t="shared" ca="1" si="344"/>
        <v>0</v>
      </c>
      <c r="P2014" s="677">
        <f t="shared" ca="1" si="344"/>
        <v>0</v>
      </c>
      <c r="Q2014" s="677">
        <f t="shared" ca="1" si="344"/>
        <v>0</v>
      </c>
      <c r="R2014" s="677">
        <f t="shared" ca="1" si="344"/>
        <v>0</v>
      </c>
      <c r="S2014" s="677">
        <f t="shared" ca="1" si="344"/>
        <v>0</v>
      </c>
      <c r="T2014" s="677">
        <f t="shared" ca="1" si="344"/>
        <v>0</v>
      </c>
      <c r="U2014" s="677">
        <f t="shared" ca="1" si="344"/>
        <v>0</v>
      </c>
      <c r="V2014" s="677">
        <f t="shared" ca="1" si="344"/>
        <v>0</v>
      </c>
      <c r="W2014" s="677">
        <f t="shared" ca="1" si="339"/>
        <v>0</v>
      </c>
      <c r="X2014" s="677">
        <f t="shared" ca="1" si="345"/>
        <v>0</v>
      </c>
      <c r="Y2014" s="677">
        <f t="shared" ca="1" si="345"/>
        <v>0</v>
      </c>
      <c r="Z2014" s="677">
        <f t="shared" ca="1" si="345"/>
        <v>0</v>
      </c>
      <c r="AA2014" t="str">
        <f t="shared" si="340"/>
        <v>ASR_COMP</v>
      </c>
      <c r="AB2014" s="957">
        <f t="shared" si="341"/>
        <v>44682</v>
      </c>
      <c r="AC2014" t="str">
        <f t="shared" si="342"/>
        <v>Unaudited</v>
      </c>
    </row>
    <row r="2015" spans="1:29" x14ac:dyDescent="0.25">
      <c r="A2015" t="s">
        <v>423</v>
      </c>
      <c r="B2015" t="s">
        <v>1388</v>
      </c>
      <c r="C2015" t="s">
        <v>1389</v>
      </c>
      <c r="D2015">
        <v>1900</v>
      </c>
      <c r="E2015" s="957">
        <v>1</v>
      </c>
      <c r="F2015" t="s">
        <v>443</v>
      </c>
      <c r="G2015" s="957">
        <v>274</v>
      </c>
      <c r="H2015" t="s">
        <v>387</v>
      </c>
      <c r="I2015" s="937" t="s">
        <v>491</v>
      </c>
      <c r="J2015" s="937" t="s">
        <v>447</v>
      </c>
      <c r="K2015" s="937" t="s">
        <v>451</v>
      </c>
      <c r="L2015" s="937" t="s">
        <v>162</v>
      </c>
      <c r="M2015" s="962" t="s">
        <v>23</v>
      </c>
      <c r="N2015" s="677">
        <f t="shared" ca="1" si="337"/>
        <v>0</v>
      </c>
      <c r="O2015" s="677">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7">
        <f t="shared" ca="1" si="346"/>
        <v>0</v>
      </c>
      <c r="Q2015" s="677">
        <f t="shared" ca="1" si="346"/>
        <v>0</v>
      </c>
      <c r="R2015" s="677">
        <f t="shared" ca="1" si="346"/>
        <v>0</v>
      </c>
      <c r="S2015" s="677">
        <f t="shared" ca="1" si="346"/>
        <v>0</v>
      </c>
      <c r="T2015" s="677">
        <f t="shared" ca="1" si="346"/>
        <v>0</v>
      </c>
      <c r="U2015" s="677">
        <f t="shared" ca="1" si="346"/>
        <v>0</v>
      </c>
      <c r="V2015" s="677">
        <f t="shared" ca="1" si="346"/>
        <v>0</v>
      </c>
      <c r="W2015" s="677">
        <f t="shared" ca="1" si="339"/>
        <v>0</v>
      </c>
      <c r="X2015" s="677">
        <f t="shared" ca="1" si="345"/>
        <v>0</v>
      </c>
      <c r="Y2015" s="677">
        <f t="shared" ca="1" si="345"/>
        <v>0</v>
      </c>
      <c r="Z2015" s="677">
        <f t="shared" ca="1" si="345"/>
        <v>0</v>
      </c>
      <c r="AA2015" t="str">
        <f t="shared" si="340"/>
        <v>ASR_COMP</v>
      </c>
      <c r="AB2015" s="957">
        <f t="shared" si="341"/>
        <v>44682</v>
      </c>
      <c r="AC2015" t="str">
        <f t="shared" si="342"/>
        <v>Unaudited</v>
      </c>
    </row>
    <row r="2016" spans="1:29" x14ac:dyDescent="0.25">
      <c r="A2016" t="s">
        <v>423</v>
      </c>
      <c r="B2016" t="s">
        <v>1388</v>
      </c>
      <c r="C2016" t="s">
        <v>1389</v>
      </c>
      <c r="D2016">
        <v>1900</v>
      </c>
      <c r="E2016" s="957">
        <v>1</v>
      </c>
      <c r="F2016" t="s">
        <v>443</v>
      </c>
      <c r="G2016" s="957">
        <v>274</v>
      </c>
      <c r="H2016" t="s">
        <v>387</v>
      </c>
      <c r="I2016" s="937" t="s">
        <v>491</v>
      </c>
      <c r="J2016" s="937" t="s">
        <v>447</v>
      </c>
      <c r="K2016" s="937" t="s">
        <v>451</v>
      </c>
      <c r="L2016" s="937" t="s">
        <v>445</v>
      </c>
      <c r="M2016" s="962" t="s">
        <v>459</v>
      </c>
      <c r="N2016" s="677">
        <f t="shared" ca="1" si="337"/>
        <v>0</v>
      </c>
      <c r="O2016" s="677">
        <f t="shared" ca="1" si="346"/>
        <v>0</v>
      </c>
      <c r="P2016" s="677">
        <f t="shared" ca="1" si="346"/>
        <v>0</v>
      </c>
      <c r="Q2016" s="677">
        <f t="shared" ca="1" si="346"/>
        <v>0</v>
      </c>
      <c r="R2016" s="677">
        <f t="shared" ca="1" si="346"/>
        <v>0</v>
      </c>
      <c r="S2016" s="677">
        <f t="shared" ca="1" si="346"/>
        <v>0</v>
      </c>
      <c r="T2016" s="677">
        <f t="shared" ca="1" si="346"/>
        <v>0</v>
      </c>
      <c r="U2016" s="677">
        <f t="shared" ca="1" si="346"/>
        <v>0</v>
      </c>
      <c r="V2016" s="677">
        <f t="shared" ca="1" si="346"/>
        <v>0</v>
      </c>
      <c r="W2016" s="677">
        <f t="shared" ca="1" si="339"/>
        <v>0</v>
      </c>
      <c r="X2016" s="677">
        <f t="shared" ca="1" si="345"/>
        <v>0</v>
      </c>
      <c r="Y2016" s="677">
        <f t="shared" ca="1" si="345"/>
        <v>0</v>
      </c>
      <c r="Z2016" s="677">
        <f t="shared" ca="1" si="345"/>
        <v>0</v>
      </c>
      <c r="AA2016" t="str">
        <f t="shared" si="340"/>
        <v>ASR_COMP</v>
      </c>
      <c r="AB2016" s="957">
        <f t="shared" si="341"/>
        <v>44682</v>
      </c>
      <c r="AC2016" t="str">
        <f t="shared" si="342"/>
        <v>Unaudited</v>
      </c>
    </row>
    <row r="2017" spans="1:29" ht="30" x14ac:dyDescent="0.25">
      <c r="A2017" t="s">
        <v>423</v>
      </c>
      <c r="B2017" t="s">
        <v>1388</v>
      </c>
      <c r="C2017" t="s">
        <v>1389</v>
      </c>
      <c r="D2017">
        <v>1900</v>
      </c>
      <c r="E2017" s="957">
        <v>1</v>
      </c>
      <c r="F2017" t="s">
        <v>443</v>
      </c>
      <c r="G2017" s="957">
        <v>274</v>
      </c>
      <c r="H2017" t="s">
        <v>387</v>
      </c>
      <c r="I2017" s="937" t="s">
        <v>491</v>
      </c>
      <c r="J2017" s="937" t="s">
        <v>447</v>
      </c>
      <c r="K2017" s="937" t="s">
        <v>452</v>
      </c>
      <c r="L2017" s="945">
        <v>9.1</v>
      </c>
      <c r="M2017" s="960" t="s">
        <v>188</v>
      </c>
      <c r="N2017" s="677">
        <f t="shared" ca="1" si="337"/>
        <v>857268.09730430669</v>
      </c>
      <c r="O2017" s="677">
        <f t="shared" ca="1" si="346"/>
        <v>88162.684793506036</v>
      </c>
      <c r="P2017" s="677">
        <f t="shared" ca="1" si="346"/>
        <v>12514.937435437303</v>
      </c>
      <c r="Q2017" s="677">
        <f t="shared" ca="1" si="346"/>
        <v>119222.92475322125</v>
      </c>
      <c r="R2017" s="677">
        <f t="shared" ca="1" si="346"/>
        <v>40301.945063997424</v>
      </c>
      <c r="S2017" s="677">
        <f t="shared" ca="1" si="346"/>
        <v>35550.490580864847</v>
      </c>
      <c r="T2017" s="677">
        <f t="shared" ca="1" si="346"/>
        <v>8556.9159569544936</v>
      </c>
      <c r="U2017" s="677">
        <f t="shared" ca="1" si="346"/>
        <v>407.29956224488808</v>
      </c>
      <c r="V2017" s="677">
        <f t="shared" ca="1" si="346"/>
        <v>583.37614489944872</v>
      </c>
      <c r="W2017" s="677">
        <f t="shared" ca="1" si="339"/>
        <v>551967.52301318105</v>
      </c>
      <c r="X2017" s="677">
        <f t="shared" ca="1" si="345"/>
        <v>0</v>
      </c>
      <c r="Y2017" s="677">
        <f t="shared" ca="1" si="345"/>
        <v>0</v>
      </c>
      <c r="Z2017" s="677">
        <f t="shared" ca="1" si="345"/>
        <v>0</v>
      </c>
      <c r="AA2017" t="str">
        <f t="shared" si="340"/>
        <v>ASR_COMP</v>
      </c>
      <c r="AB2017" s="957">
        <f t="shared" si="341"/>
        <v>44682</v>
      </c>
      <c r="AC2017" t="str">
        <f t="shared" si="342"/>
        <v>Unaudited</v>
      </c>
    </row>
    <row r="2018" spans="1:29" x14ac:dyDescent="0.25">
      <c r="A2018" t="s">
        <v>423</v>
      </c>
      <c r="B2018" t="s">
        <v>1388</v>
      </c>
      <c r="C2018" t="s">
        <v>1389</v>
      </c>
      <c r="D2018">
        <v>1900</v>
      </c>
      <c r="E2018" s="957">
        <v>1</v>
      </c>
      <c r="F2018" t="s">
        <v>443</v>
      </c>
      <c r="G2018" s="957">
        <v>274</v>
      </c>
      <c r="H2018" t="s">
        <v>387</v>
      </c>
      <c r="I2018" s="962" t="s">
        <v>491</v>
      </c>
      <c r="J2018" s="962" t="s">
        <v>447</v>
      </c>
      <c r="K2018" s="962" t="s">
        <v>452</v>
      </c>
      <c r="L2018" s="937" t="s">
        <v>109</v>
      </c>
      <c r="M2018" s="962" t="s">
        <v>189</v>
      </c>
      <c r="N2018" s="677">
        <f t="shared" ca="1" si="337"/>
        <v>189796.33021802965</v>
      </c>
      <c r="O2018" s="677">
        <f t="shared" ca="1" si="346"/>
        <v>10228.451896469165</v>
      </c>
      <c r="P2018" s="677">
        <f t="shared" ca="1" si="346"/>
        <v>345.1889583215717</v>
      </c>
      <c r="Q2018" s="677">
        <f t="shared" ca="1" si="346"/>
        <v>85635.907191659047</v>
      </c>
      <c r="R2018" s="677">
        <f t="shared" ca="1" si="346"/>
        <v>46952.014072369151</v>
      </c>
      <c r="S2018" s="677">
        <f t="shared" ca="1" si="346"/>
        <v>32584.641603870929</v>
      </c>
      <c r="T2018" s="677">
        <f t="shared" ca="1" si="346"/>
        <v>121.72267846786586</v>
      </c>
      <c r="U2018" s="677">
        <f t="shared" ca="1" si="346"/>
        <v>1.4038910025961764</v>
      </c>
      <c r="V2018" s="677">
        <f t="shared" ca="1" si="346"/>
        <v>9396.1519342209795</v>
      </c>
      <c r="W2018" s="677">
        <f t="shared" ca="1" si="339"/>
        <v>4530.8479916483766</v>
      </c>
      <c r="X2018" s="677">
        <f t="shared" ca="1" si="345"/>
        <v>0</v>
      </c>
      <c r="Y2018" s="677">
        <f t="shared" ca="1" si="345"/>
        <v>0</v>
      </c>
      <c r="Z2018" s="677">
        <f t="shared" ca="1" si="345"/>
        <v>0</v>
      </c>
      <c r="AA2018" t="str">
        <f t="shared" si="340"/>
        <v>ASR_COMP</v>
      </c>
      <c r="AB2018" s="957">
        <f t="shared" si="341"/>
        <v>44682</v>
      </c>
      <c r="AC2018" t="str">
        <f t="shared" si="342"/>
        <v>Unaudited</v>
      </c>
    </row>
    <row r="2019" spans="1:29" x14ac:dyDescent="0.25">
      <c r="A2019" t="s">
        <v>423</v>
      </c>
      <c r="B2019" t="s">
        <v>1388</v>
      </c>
      <c r="C2019" t="s">
        <v>1389</v>
      </c>
      <c r="D2019">
        <v>1900</v>
      </c>
      <c r="E2019" s="957">
        <v>1</v>
      </c>
      <c r="F2019" t="s">
        <v>443</v>
      </c>
      <c r="G2019" s="957">
        <v>274</v>
      </c>
      <c r="H2019" t="s">
        <v>387</v>
      </c>
      <c r="I2019" s="937" t="s">
        <v>491</v>
      </c>
      <c r="J2019" s="937" t="s">
        <v>447</v>
      </c>
      <c r="K2019" s="937" t="s">
        <v>452</v>
      </c>
      <c r="L2019" s="937" t="s">
        <v>1324</v>
      </c>
      <c r="M2019" s="962" t="s">
        <v>1325</v>
      </c>
      <c r="N2019" s="677">
        <f t="shared" ca="1" si="337"/>
        <v>896947.40177471377</v>
      </c>
      <c r="O2019" s="677">
        <f t="shared" ca="1" si="346"/>
        <v>3562.7488575546668</v>
      </c>
      <c r="P2019" s="677">
        <f t="shared" ca="1" si="346"/>
        <v>235.44132805247915</v>
      </c>
      <c r="Q2019" s="677">
        <f t="shared" ca="1" si="346"/>
        <v>544655.81553932652</v>
      </c>
      <c r="R2019" s="677">
        <f t="shared" ca="1" si="346"/>
        <v>110308.1100703306</v>
      </c>
      <c r="S2019" s="677">
        <f t="shared" ca="1" si="346"/>
        <v>216832.55304612662</v>
      </c>
      <c r="T2019" s="677">
        <f t="shared" ca="1" si="346"/>
        <v>21128.7090395675</v>
      </c>
      <c r="U2019" s="677">
        <f t="shared" ca="1" si="346"/>
        <v>1.4844683412821329</v>
      </c>
      <c r="V2019" s="677">
        <f t="shared" ca="1" si="346"/>
        <v>60.178435815843613</v>
      </c>
      <c r="W2019" s="677">
        <f t="shared" ca="1" si="339"/>
        <v>162.36098959816039</v>
      </c>
      <c r="X2019" s="677">
        <f t="shared" ca="1" si="345"/>
        <v>0</v>
      </c>
      <c r="Y2019" s="677">
        <f t="shared" ca="1" si="345"/>
        <v>0</v>
      </c>
      <c r="Z2019" s="677">
        <f t="shared" ca="1" si="345"/>
        <v>0</v>
      </c>
      <c r="AA2019" t="str">
        <f t="shared" si="340"/>
        <v>ASR_COMP</v>
      </c>
      <c r="AB2019" s="957">
        <f t="shared" si="341"/>
        <v>44682</v>
      </c>
      <c r="AC2019" t="str">
        <f t="shared" si="342"/>
        <v>Unaudited</v>
      </c>
    </row>
    <row r="2020" spans="1:29" x14ac:dyDescent="0.25">
      <c r="A2020" t="s">
        <v>423</v>
      </c>
      <c r="B2020" t="s">
        <v>1388</v>
      </c>
      <c r="C2020" t="s">
        <v>1389</v>
      </c>
      <c r="D2020">
        <v>1900</v>
      </c>
      <c r="E2020" s="957">
        <v>1</v>
      </c>
      <c r="F2020" t="s">
        <v>443</v>
      </c>
      <c r="G2020" s="957">
        <v>274</v>
      </c>
      <c r="H2020" t="s">
        <v>387</v>
      </c>
      <c r="I2020" s="937" t="s">
        <v>491</v>
      </c>
      <c r="J2020" s="937" t="s">
        <v>447</v>
      </c>
      <c r="K2020" s="937" t="s">
        <v>452</v>
      </c>
      <c r="L2020" s="937" t="s">
        <v>110</v>
      </c>
      <c r="M2020" s="962" t="s">
        <v>190</v>
      </c>
      <c r="N2020" s="677">
        <f t="shared" ca="1" si="337"/>
        <v>548202.0823045657</v>
      </c>
      <c r="O2020" s="677">
        <f t="shared" ca="1" si="346"/>
        <v>181303.61979207525</v>
      </c>
      <c r="P2020" s="677">
        <f t="shared" ca="1" si="346"/>
        <v>11360.177473430693</v>
      </c>
      <c r="Q2020" s="677">
        <f t="shared" ca="1" si="346"/>
        <v>232052.98118543814</v>
      </c>
      <c r="R2020" s="677">
        <f t="shared" ca="1" si="346"/>
        <v>68450.04451554465</v>
      </c>
      <c r="S2020" s="677">
        <f t="shared" ca="1" si="346"/>
        <v>11347.483512576091</v>
      </c>
      <c r="T2020" s="677">
        <f t="shared" ca="1" si="346"/>
        <v>10275.185818839991</v>
      </c>
      <c r="U2020" s="677">
        <f t="shared" ca="1" si="346"/>
        <v>168.14757331453035</v>
      </c>
      <c r="V2020" s="677">
        <f t="shared" ca="1" si="346"/>
        <v>1250.8162806578948</v>
      </c>
      <c r="W2020" s="677">
        <f t="shared" ca="1" si="339"/>
        <v>31993.62615268843</v>
      </c>
      <c r="X2020" s="677">
        <f t="shared" ca="1" si="345"/>
        <v>0</v>
      </c>
      <c r="Y2020" s="677">
        <f t="shared" ca="1" si="345"/>
        <v>0</v>
      </c>
      <c r="Z2020" s="677">
        <f t="shared" ca="1" si="345"/>
        <v>0</v>
      </c>
      <c r="AA2020" t="str">
        <f t="shared" si="340"/>
        <v>ASR_COMP</v>
      </c>
      <c r="AB2020" s="957">
        <f t="shared" si="341"/>
        <v>44682</v>
      </c>
      <c r="AC2020" t="str">
        <f t="shared" si="342"/>
        <v>Unaudited</v>
      </c>
    </row>
    <row r="2021" spans="1:29" x14ac:dyDescent="0.25">
      <c r="A2021" t="s">
        <v>423</v>
      </c>
      <c r="B2021" t="s">
        <v>1388</v>
      </c>
      <c r="C2021" t="s">
        <v>1389</v>
      </c>
      <c r="D2021">
        <v>1900</v>
      </c>
      <c r="E2021" s="957">
        <v>1</v>
      </c>
      <c r="F2021" t="s">
        <v>443</v>
      </c>
      <c r="G2021" s="957">
        <v>274</v>
      </c>
      <c r="H2021" t="s">
        <v>387</v>
      </c>
      <c r="I2021" s="937" t="s">
        <v>491</v>
      </c>
      <c r="J2021" s="937" t="s">
        <v>447</v>
      </c>
      <c r="K2021" s="937" t="s">
        <v>452</v>
      </c>
      <c r="L2021" s="937" t="s">
        <v>111</v>
      </c>
      <c r="M2021" s="962" t="s">
        <v>163</v>
      </c>
      <c r="N2021" s="677">
        <f t="shared" ca="1" si="337"/>
        <v>2184621.8846797855</v>
      </c>
      <c r="O2021" s="677">
        <f t="shared" ca="1" si="346"/>
        <v>1121131.0210576581</v>
      </c>
      <c r="P2021" s="677">
        <f t="shared" ca="1" si="346"/>
        <v>93751.441971950349</v>
      </c>
      <c r="Q2021" s="677">
        <f t="shared" ca="1" si="346"/>
        <v>353519.82401817164</v>
      </c>
      <c r="R2021" s="677">
        <f t="shared" ca="1" si="346"/>
        <v>150606.32530479258</v>
      </c>
      <c r="S2021" s="677">
        <f t="shared" ca="1" si="346"/>
        <v>86241.112065792491</v>
      </c>
      <c r="T2021" s="677">
        <f t="shared" ca="1" si="346"/>
        <v>26653.724449611298</v>
      </c>
      <c r="U2021" s="677">
        <f t="shared" ca="1" si="346"/>
        <v>2811.9125245096384</v>
      </c>
      <c r="V2021" s="677">
        <f t="shared" ca="1" si="346"/>
        <v>14939.257680347322</v>
      </c>
      <c r="W2021" s="677">
        <f t="shared" ca="1" si="339"/>
        <v>6393.2387131132509</v>
      </c>
      <c r="X2021" s="677">
        <f t="shared" ca="1" si="345"/>
        <v>133749.36934813412</v>
      </c>
      <c r="Y2021" s="677">
        <f t="shared" ca="1" si="345"/>
        <v>194824.65754570428</v>
      </c>
      <c r="Z2021" s="677">
        <f t="shared" ca="1" si="345"/>
        <v>0</v>
      </c>
      <c r="AA2021" t="str">
        <f t="shared" si="340"/>
        <v>ASR_COMP</v>
      </c>
      <c r="AB2021" s="957">
        <f t="shared" si="341"/>
        <v>44682</v>
      </c>
      <c r="AC2021" t="str">
        <f t="shared" si="342"/>
        <v>Unaudited</v>
      </c>
    </row>
    <row r="2022" spans="1:29" x14ac:dyDescent="0.25">
      <c r="A2022" t="s">
        <v>423</v>
      </c>
      <c r="B2022" t="s">
        <v>1388</v>
      </c>
      <c r="C2022" t="s">
        <v>1389</v>
      </c>
      <c r="D2022">
        <v>1900</v>
      </c>
      <c r="E2022" s="957">
        <v>1</v>
      </c>
      <c r="F2022" t="s">
        <v>443</v>
      </c>
      <c r="G2022" s="957">
        <v>274</v>
      </c>
      <c r="H2022" t="s">
        <v>387</v>
      </c>
      <c r="I2022" s="937" t="s">
        <v>491</v>
      </c>
      <c r="J2022" s="937" t="s">
        <v>447</v>
      </c>
      <c r="K2022" s="937" t="s">
        <v>452</v>
      </c>
      <c r="L2022" s="937" t="s">
        <v>112</v>
      </c>
      <c r="M2022" s="962" t="s">
        <v>137</v>
      </c>
      <c r="N2022" s="677">
        <f t="shared" ca="1" si="337"/>
        <v>0</v>
      </c>
      <c r="O2022" s="677">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7">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7">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7">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7">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7">
        <f t="shared" ca="1" si="347"/>
        <v>0</v>
      </c>
      <c r="U2022" s="677">
        <f t="shared" ca="1" si="347"/>
        <v>0</v>
      </c>
      <c r="V2022" s="677">
        <f t="shared" ca="1" si="347"/>
        <v>0</v>
      </c>
      <c r="W2022" s="677">
        <f t="shared" ca="1" si="339"/>
        <v>0</v>
      </c>
      <c r="X2022" s="677">
        <f t="shared" ca="1" si="347"/>
        <v>0</v>
      </c>
      <c r="Y2022" s="677">
        <f t="shared" ca="1" si="347"/>
        <v>0</v>
      </c>
      <c r="Z2022" s="677">
        <f t="shared" ca="1" si="347"/>
        <v>0</v>
      </c>
      <c r="AA2022" t="str">
        <f t="shared" si="340"/>
        <v>ASR_COMP</v>
      </c>
      <c r="AB2022" s="957">
        <f t="shared" si="341"/>
        <v>44682</v>
      </c>
      <c r="AC2022" t="str">
        <f t="shared" si="342"/>
        <v>Unaudited</v>
      </c>
    </row>
    <row r="2023" spans="1:29" x14ac:dyDescent="0.25">
      <c r="A2023" t="s">
        <v>423</v>
      </c>
      <c r="B2023" t="s">
        <v>1388</v>
      </c>
      <c r="C2023" t="s">
        <v>1389</v>
      </c>
      <c r="D2023">
        <v>1900</v>
      </c>
      <c r="E2023" s="957">
        <v>1</v>
      </c>
      <c r="F2023" t="s">
        <v>443</v>
      </c>
      <c r="G2023" s="957">
        <v>274</v>
      </c>
      <c r="H2023" t="s">
        <v>387</v>
      </c>
      <c r="I2023" s="937" t="s">
        <v>491</v>
      </c>
      <c r="J2023" s="937" t="s">
        <v>447</v>
      </c>
      <c r="K2023" s="937" t="s">
        <v>452</v>
      </c>
      <c r="L2023" s="937" t="s">
        <v>113</v>
      </c>
      <c r="M2023" s="962" t="s">
        <v>165</v>
      </c>
      <c r="N2023" s="677">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-1364424.3965409214</v>
      </c>
      <c r="O2023" s="677">
        <f t="shared" ca="1" si="347"/>
        <v>-386866.77596460929</v>
      </c>
      <c r="P2023" s="677">
        <f t="shared" ca="1" si="347"/>
        <v>-40395.379202828182</v>
      </c>
      <c r="Q2023" s="677">
        <f t="shared" ca="1" si="347"/>
        <v>-327817.04998759023</v>
      </c>
      <c r="R2023" s="677">
        <f t="shared" ca="1" si="347"/>
        <v>-103953.32995826897</v>
      </c>
      <c r="S2023" s="677">
        <f t="shared" ca="1" si="347"/>
        <v>-115722.47825516117</v>
      </c>
      <c r="T2023" s="677">
        <f t="shared" ca="1" si="347"/>
        <v>-17813.885667288636</v>
      </c>
      <c r="U2023" s="677">
        <f t="shared" ca="1" si="347"/>
        <v>-1292.6914482822342</v>
      </c>
      <c r="V2023" s="677">
        <f t="shared" ca="1" si="347"/>
        <v>-7428.5739515993619</v>
      </c>
      <c r="W2023" s="677">
        <f t="shared" ca="1" si="339"/>
        <v>-161727.69011498371</v>
      </c>
      <c r="X2023" s="677">
        <f t="shared" ca="1" si="347"/>
        <v>-119737.76940727128</v>
      </c>
      <c r="Y2023" s="677">
        <f t="shared" ca="1" si="347"/>
        <v>-81668.772583038488</v>
      </c>
      <c r="Z2023" s="677">
        <f t="shared" ca="1" si="347"/>
        <v>0</v>
      </c>
      <c r="AA2023" t="str">
        <f t="shared" si="340"/>
        <v>ASR_COMP</v>
      </c>
      <c r="AB2023" s="957">
        <f t="shared" si="341"/>
        <v>44682</v>
      </c>
      <c r="AC2023" t="str">
        <f t="shared" si="342"/>
        <v>Unaudited</v>
      </c>
    </row>
    <row r="2024" spans="1:29" x14ac:dyDescent="0.25">
      <c r="A2024" t="s">
        <v>423</v>
      </c>
      <c r="B2024" t="s">
        <v>1388</v>
      </c>
      <c r="C2024" t="s">
        <v>1389</v>
      </c>
      <c r="D2024">
        <v>1900</v>
      </c>
      <c r="E2024" s="957">
        <v>1</v>
      </c>
      <c r="F2024" t="s">
        <v>443</v>
      </c>
      <c r="G2024" s="957">
        <v>274</v>
      </c>
      <c r="H2024" t="s">
        <v>387</v>
      </c>
      <c r="I2024" s="937" t="s">
        <v>491</v>
      </c>
      <c r="J2024" s="937" t="s">
        <v>447</v>
      </c>
      <c r="K2024" s="937" t="s">
        <v>452</v>
      </c>
      <c r="L2024" s="937" t="s">
        <v>114</v>
      </c>
      <c r="M2024" s="962" t="s">
        <v>466</v>
      </c>
      <c r="N2024" s="677">
        <f t="shared" ca="1" si="348"/>
        <v>0</v>
      </c>
      <c r="O2024" s="677">
        <f t="shared" ca="1" si="347"/>
        <v>0</v>
      </c>
      <c r="P2024" s="677">
        <f t="shared" ca="1" si="347"/>
        <v>0</v>
      </c>
      <c r="Q2024" s="677">
        <f t="shared" ca="1" si="347"/>
        <v>0</v>
      </c>
      <c r="R2024" s="677">
        <f t="shared" ca="1" si="347"/>
        <v>0</v>
      </c>
      <c r="S2024" s="677">
        <f t="shared" ca="1" si="347"/>
        <v>0</v>
      </c>
      <c r="T2024" s="677">
        <f t="shared" ca="1" si="347"/>
        <v>0</v>
      </c>
      <c r="U2024" s="677">
        <f t="shared" ca="1" si="347"/>
        <v>0</v>
      </c>
      <c r="V2024" s="677">
        <f t="shared" ca="1" si="347"/>
        <v>0</v>
      </c>
      <c r="W2024" s="677">
        <f t="shared" ca="1" si="339"/>
        <v>0</v>
      </c>
      <c r="X2024" s="677">
        <f t="shared" ca="1" si="347"/>
        <v>0</v>
      </c>
      <c r="Y2024" s="677">
        <f t="shared" ca="1" si="347"/>
        <v>0</v>
      </c>
      <c r="Z2024" s="677">
        <f t="shared" ca="1" si="347"/>
        <v>0</v>
      </c>
      <c r="AA2024" t="str">
        <f t="shared" si="340"/>
        <v>ASR_COMP</v>
      </c>
      <c r="AB2024" s="957">
        <f t="shared" si="341"/>
        <v>44682</v>
      </c>
      <c r="AC2024" t="str">
        <f t="shared" si="342"/>
        <v>Unaudited</v>
      </c>
    </row>
    <row r="2025" spans="1:29" x14ac:dyDescent="0.25">
      <c r="A2025" t="s">
        <v>423</v>
      </c>
      <c r="B2025" t="s">
        <v>1388</v>
      </c>
      <c r="C2025" t="s">
        <v>1389</v>
      </c>
      <c r="D2025">
        <v>1900</v>
      </c>
      <c r="E2025" s="957">
        <v>1</v>
      </c>
      <c r="F2025" t="s">
        <v>443</v>
      </c>
      <c r="G2025" s="957">
        <v>274</v>
      </c>
      <c r="H2025" t="s">
        <v>387</v>
      </c>
      <c r="I2025" s="937" t="s">
        <v>491</v>
      </c>
      <c r="J2025" s="937" t="s">
        <v>447</v>
      </c>
      <c r="K2025" s="937" t="s">
        <v>6</v>
      </c>
      <c r="L2025" s="945" t="s">
        <v>120</v>
      </c>
      <c r="M2025" s="960" t="s">
        <v>191</v>
      </c>
      <c r="N2025" s="677">
        <f t="shared" ca="1" si="348"/>
        <v>322309.55650497932</v>
      </c>
      <c r="O2025" s="677">
        <f t="shared" ca="1" si="347"/>
        <v>145382.80183223833</v>
      </c>
      <c r="P2025" s="677">
        <f t="shared" ca="1" si="347"/>
        <v>28414.012979570554</v>
      </c>
      <c r="Q2025" s="677">
        <f t="shared" ca="1" si="347"/>
        <v>36941.274214565958</v>
      </c>
      <c r="R2025" s="677">
        <f t="shared" ca="1" si="347"/>
        <v>30521.50505973916</v>
      </c>
      <c r="S2025" s="677">
        <f t="shared" ca="1" si="347"/>
        <v>15753.177380118996</v>
      </c>
      <c r="T2025" s="677">
        <f t="shared" ca="1" si="347"/>
        <v>1076.19</v>
      </c>
      <c r="U2025" s="677">
        <f t="shared" ca="1" si="347"/>
        <v>465.41575382556869</v>
      </c>
      <c r="V2025" s="677">
        <f t="shared" ca="1" si="347"/>
        <v>3267.4684095567827</v>
      </c>
      <c r="W2025" s="677">
        <f t="shared" ca="1" si="339"/>
        <v>1234.7391067521637</v>
      </c>
      <c r="X2025" s="677">
        <f t="shared" ca="1" si="347"/>
        <v>39047.851098259234</v>
      </c>
      <c r="Y2025" s="677">
        <f t="shared" ca="1" si="347"/>
        <v>20205.120670352586</v>
      </c>
      <c r="Z2025" s="677">
        <f t="shared" ca="1" si="347"/>
        <v>0</v>
      </c>
      <c r="AA2025" t="str">
        <f t="shared" si="340"/>
        <v>ASR_COMP</v>
      </c>
      <c r="AB2025" s="957">
        <f t="shared" si="341"/>
        <v>44682</v>
      </c>
      <c r="AC2025" t="str">
        <f t="shared" si="342"/>
        <v>Unaudited</v>
      </c>
    </row>
    <row r="2026" spans="1:29" x14ac:dyDescent="0.25">
      <c r="A2026" t="s">
        <v>423</v>
      </c>
      <c r="B2026" t="s">
        <v>1388</v>
      </c>
      <c r="C2026" t="s">
        <v>1389</v>
      </c>
      <c r="D2026">
        <v>1900</v>
      </c>
      <c r="E2026" s="957">
        <v>1</v>
      </c>
      <c r="F2026" t="s">
        <v>443</v>
      </c>
      <c r="G2026" s="957">
        <v>274</v>
      </c>
      <c r="H2026" t="s">
        <v>387</v>
      </c>
      <c r="I2026" s="962" t="s">
        <v>491</v>
      </c>
      <c r="J2026" s="962" t="s">
        <v>447</v>
      </c>
      <c r="K2026" s="962" t="s">
        <v>6</v>
      </c>
      <c r="L2026" s="937" t="s">
        <v>45</v>
      </c>
      <c r="M2026" s="962" t="s">
        <v>166</v>
      </c>
      <c r="N2026" s="677">
        <f t="shared" ca="1" si="348"/>
        <v>242777.77140000006</v>
      </c>
      <c r="O2026" s="677">
        <f t="shared" ca="1" si="347"/>
        <v>195825.15730816897</v>
      </c>
      <c r="P2026" s="677">
        <f t="shared" ca="1" si="347"/>
        <v>7553.9106778489586</v>
      </c>
      <c r="Q2026" s="677">
        <f t="shared" ca="1" si="347"/>
        <v>10455.514193433912</v>
      </c>
      <c r="R2026" s="677">
        <f t="shared" ca="1" si="347"/>
        <v>3061.0355119321853</v>
      </c>
      <c r="S2026" s="677">
        <f t="shared" ca="1" si="347"/>
        <v>4550.7502051464899</v>
      </c>
      <c r="T2026" s="677">
        <f t="shared" ca="1" si="347"/>
        <v>3649.78329082861</v>
      </c>
      <c r="U2026" s="677">
        <f t="shared" ca="1" si="347"/>
        <v>115.53135302191973</v>
      </c>
      <c r="V2026" s="677">
        <f t="shared" ca="1" si="347"/>
        <v>255.10664128596648</v>
      </c>
      <c r="W2026" s="677">
        <f t="shared" ca="1" si="339"/>
        <v>22.790459945144093</v>
      </c>
      <c r="X2026" s="677">
        <f t="shared" ca="1" si="347"/>
        <v>15558.94933115011</v>
      </c>
      <c r="Y2026" s="677">
        <f t="shared" ca="1" si="347"/>
        <v>1729.2424272377687</v>
      </c>
      <c r="Z2026" s="677">
        <f t="shared" ca="1" si="347"/>
        <v>0</v>
      </c>
      <c r="AA2026" t="str">
        <f t="shared" si="340"/>
        <v>ASR_COMP</v>
      </c>
      <c r="AB2026" s="957">
        <f t="shared" si="341"/>
        <v>44682</v>
      </c>
      <c r="AC2026" t="str">
        <f t="shared" si="342"/>
        <v>Unaudited</v>
      </c>
    </row>
    <row r="2027" spans="1:29" x14ac:dyDescent="0.25">
      <c r="A2027" t="s">
        <v>423</v>
      </c>
      <c r="B2027" t="s">
        <v>1388</v>
      </c>
      <c r="C2027" t="s">
        <v>1389</v>
      </c>
      <c r="D2027">
        <v>1900</v>
      </c>
      <c r="E2027" s="957">
        <v>1</v>
      </c>
      <c r="F2027" t="s">
        <v>443</v>
      </c>
      <c r="G2027" s="957">
        <v>274</v>
      </c>
      <c r="H2027" t="s">
        <v>387</v>
      </c>
      <c r="I2027" s="937" t="s">
        <v>491</v>
      </c>
      <c r="J2027" s="937" t="s">
        <v>447</v>
      </c>
      <c r="K2027" s="937" t="s">
        <v>6</v>
      </c>
      <c r="L2027" s="937" t="s">
        <v>46</v>
      </c>
      <c r="M2027" s="962" t="s">
        <v>167</v>
      </c>
      <c r="N2027" s="677">
        <f t="shared" ca="1" si="348"/>
        <v>-44373.073113005696</v>
      </c>
      <c r="O2027" s="677">
        <f t="shared" ca="1" si="347"/>
        <v>-15070.15781748307</v>
      </c>
      <c r="P2027" s="677">
        <f t="shared" ca="1" si="347"/>
        <v>-4499.2737367116661</v>
      </c>
      <c r="Q2027" s="677">
        <f t="shared" ca="1" si="347"/>
        <v>-7841.9796027809425</v>
      </c>
      <c r="R2027" s="677">
        <f t="shared" ca="1" si="347"/>
        <v>-7117.3369447754276</v>
      </c>
      <c r="S2027" s="677">
        <f t="shared" ca="1" si="347"/>
        <v>-360.08829148748686</v>
      </c>
      <c r="T2027" s="677">
        <f t="shared" ca="1" si="347"/>
        <v>0</v>
      </c>
      <c r="U2027" s="677">
        <f t="shared" ca="1" si="347"/>
        <v>-6.5252316870460181</v>
      </c>
      <c r="V2027" s="677">
        <f t="shared" ca="1" si="347"/>
        <v>-498.3161367373981</v>
      </c>
      <c r="W2027" s="677">
        <f t="shared" ca="1" si="339"/>
        <v>0</v>
      </c>
      <c r="X2027" s="677">
        <f t="shared" ca="1" si="347"/>
        <v>-3357.0560725926393</v>
      </c>
      <c r="Y2027" s="677">
        <f t="shared" ca="1" si="347"/>
        <v>-5622.3392787500152</v>
      </c>
      <c r="Z2027" s="677">
        <f t="shared" ca="1" si="347"/>
        <v>0</v>
      </c>
      <c r="AA2027" t="str">
        <f t="shared" si="340"/>
        <v>ASR_COMP</v>
      </c>
      <c r="AB2027" s="957">
        <f t="shared" si="341"/>
        <v>44682</v>
      </c>
      <c r="AC2027" t="str">
        <f t="shared" si="342"/>
        <v>Unaudited</v>
      </c>
    </row>
    <row r="2028" spans="1:29" x14ac:dyDescent="0.25">
      <c r="A2028" t="s">
        <v>423</v>
      </c>
      <c r="B2028" t="s">
        <v>1388</v>
      </c>
      <c r="C2028" t="s">
        <v>1389</v>
      </c>
      <c r="D2028">
        <v>1900</v>
      </c>
      <c r="E2028" s="957">
        <v>1</v>
      </c>
      <c r="F2028" t="s">
        <v>443</v>
      </c>
      <c r="G2028" s="957">
        <v>274</v>
      </c>
      <c r="H2028" t="s">
        <v>387</v>
      </c>
      <c r="I2028" s="937" t="s">
        <v>491</v>
      </c>
      <c r="J2028" s="937" t="s">
        <v>447</v>
      </c>
      <c r="K2028" s="937" t="s">
        <v>6</v>
      </c>
      <c r="L2028" s="937" t="s">
        <v>168</v>
      </c>
      <c r="M2028" s="962" t="s">
        <v>464</v>
      </c>
      <c r="N2028" s="677">
        <f t="shared" ca="1" si="348"/>
        <v>-72808.294461486323</v>
      </c>
      <c r="O2028" s="677">
        <f t="shared" ca="1" si="347"/>
        <v>-41611.52173526671</v>
      </c>
      <c r="P2028" s="677">
        <f t="shared" ca="1" si="347"/>
        <v>-4261.686710838625</v>
      </c>
      <c r="Q2028" s="677">
        <f t="shared" ca="1" si="347"/>
        <v>-5265.1125088107665</v>
      </c>
      <c r="R2028" s="677">
        <f t="shared" ca="1" si="347"/>
        <v>-2345.4512964010173</v>
      </c>
      <c r="S2028" s="677">
        <f t="shared" ca="1" si="347"/>
        <v>-5814.9793657945847</v>
      </c>
      <c r="T2028" s="677">
        <f t="shared" ca="1" si="347"/>
        <v>0</v>
      </c>
      <c r="U2028" s="677">
        <f t="shared" ca="1" si="347"/>
        <v>-130.6984839769236</v>
      </c>
      <c r="V2028" s="677">
        <f t="shared" ca="1" si="347"/>
        <v>-490.78196161999875</v>
      </c>
      <c r="W2028" s="677">
        <f t="shared" ca="1" si="339"/>
        <v>-338.2140181585699</v>
      </c>
      <c r="X2028" s="677">
        <f t="shared" ca="1" si="347"/>
        <v>-10326.970577840752</v>
      </c>
      <c r="Y2028" s="677">
        <f t="shared" ca="1" si="347"/>
        <v>-2222.877802778376</v>
      </c>
      <c r="Z2028" s="677">
        <f t="shared" ca="1" si="347"/>
        <v>0</v>
      </c>
      <c r="AA2028" t="str">
        <f t="shared" si="340"/>
        <v>ASR_COMP</v>
      </c>
      <c r="AB2028" s="957">
        <f t="shared" si="341"/>
        <v>44682</v>
      </c>
      <c r="AC2028" t="str">
        <f t="shared" si="342"/>
        <v>Unaudited</v>
      </c>
    </row>
    <row r="2029" spans="1:29" x14ac:dyDescent="0.25">
      <c r="A2029" t="s">
        <v>423</v>
      </c>
      <c r="B2029" t="s">
        <v>1388</v>
      </c>
      <c r="C2029" t="s">
        <v>1389</v>
      </c>
      <c r="D2029">
        <v>1900</v>
      </c>
      <c r="E2029" s="957">
        <v>1</v>
      </c>
      <c r="F2029" t="s">
        <v>443</v>
      </c>
      <c r="G2029" s="957">
        <v>274</v>
      </c>
      <c r="H2029" t="s">
        <v>387</v>
      </c>
      <c r="I2029" s="937" t="s">
        <v>491</v>
      </c>
      <c r="J2029" s="937" t="s">
        <v>447</v>
      </c>
      <c r="K2029" s="937" t="s">
        <v>437</v>
      </c>
      <c r="L2029" s="937" t="s">
        <v>123</v>
      </c>
      <c r="M2029" s="962" t="s">
        <v>32</v>
      </c>
      <c r="N2029" s="677">
        <f t="shared" ca="1" si="348"/>
        <v>0</v>
      </c>
      <c r="O2029" s="677">
        <f t="shared" ca="1" si="347"/>
        <v>0</v>
      </c>
      <c r="P2029" s="677">
        <f t="shared" ca="1" si="347"/>
        <v>0</v>
      </c>
      <c r="Q2029" s="677">
        <f t="shared" ca="1" si="347"/>
        <v>0</v>
      </c>
      <c r="R2029" s="677">
        <f t="shared" ca="1" si="347"/>
        <v>0</v>
      </c>
      <c r="S2029" s="677">
        <f t="shared" ca="1" si="347"/>
        <v>0</v>
      </c>
      <c r="T2029" s="677">
        <f t="shared" ca="1" si="347"/>
        <v>0</v>
      </c>
      <c r="U2029" s="677">
        <f t="shared" ca="1" si="347"/>
        <v>0</v>
      </c>
      <c r="V2029" s="677">
        <f t="shared" ca="1" si="347"/>
        <v>0</v>
      </c>
      <c r="W2029" s="677">
        <f t="shared" ca="1" si="339"/>
        <v>0</v>
      </c>
      <c r="X2029" s="677">
        <f t="shared" ca="1" si="347"/>
        <v>0</v>
      </c>
      <c r="Y2029" s="677">
        <f t="shared" ca="1" si="347"/>
        <v>0</v>
      </c>
      <c r="Z2029" s="677">
        <f t="shared" ca="1" si="347"/>
        <v>0</v>
      </c>
      <c r="AA2029" t="str">
        <f t="shared" si="340"/>
        <v>ASR_COMP</v>
      </c>
      <c r="AB2029" s="957">
        <f t="shared" si="341"/>
        <v>44682</v>
      </c>
      <c r="AC2029" t="str">
        <f t="shared" si="342"/>
        <v>Unaudited</v>
      </c>
    </row>
    <row r="2030" spans="1:29" x14ac:dyDescent="0.25">
      <c r="A2030" t="s">
        <v>423</v>
      </c>
      <c r="B2030" t="s">
        <v>1388</v>
      </c>
      <c r="C2030" t="s">
        <v>1389</v>
      </c>
      <c r="D2030">
        <v>1900</v>
      </c>
      <c r="E2030" s="957">
        <v>1</v>
      </c>
      <c r="F2030" t="s">
        <v>443</v>
      </c>
      <c r="G2030" s="957">
        <v>274</v>
      </c>
      <c r="H2030" t="s">
        <v>387</v>
      </c>
      <c r="I2030" s="937" t="s">
        <v>491</v>
      </c>
      <c r="J2030" s="937" t="s">
        <v>447</v>
      </c>
      <c r="K2030" s="937" t="s">
        <v>437</v>
      </c>
      <c r="L2030" s="937" t="s">
        <v>946</v>
      </c>
      <c r="M2030" s="962" t="s">
        <v>938</v>
      </c>
      <c r="N2030" s="677">
        <f t="shared" ca="1" si="348"/>
        <v>0</v>
      </c>
      <c r="O2030" s="677">
        <f t="shared" ca="1" si="347"/>
        <v>0</v>
      </c>
      <c r="P2030" s="677">
        <f t="shared" ca="1" si="347"/>
        <v>0</v>
      </c>
      <c r="Q2030" s="677">
        <f t="shared" ca="1" si="347"/>
        <v>0</v>
      </c>
      <c r="R2030" s="677">
        <f t="shared" ca="1" si="347"/>
        <v>0</v>
      </c>
      <c r="S2030" s="677">
        <f t="shared" ca="1" si="347"/>
        <v>0</v>
      </c>
      <c r="T2030" s="677">
        <f t="shared" ca="1" si="347"/>
        <v>0</v>
      </c>
      <c r="U2030" s="677">
        <f t="shared" ca="1" si="347"/>
        <v>0</v>
      </c>
      <c r="V2030" s="677">
        <f t="shared" ca="1" si="347"/>
        <v>0</v>
      </c>
      <c r="W2030" s="677">
        <f t="shared" ca="1" si="339"/>
        <v>0</v>
      </c>
      <c r="X2030" s="677">
        <f t="shared" ca="1" si="347"/>
        <v>0</v>
      </c>
      <c r="Y2030" s="677">
        <f t="shared" ca="1" si="347"/>
        <v>0</v>
      </c>
      <c r="Z2030" s="677">
        <f t="shared" ca="1" si="347"/>
        <v>0</v>
      </c>
      <c r="AA2030" t="str">
        <f t="shared" si="340"/>
        <v>ASR_COMP</v>
      </c>
      <c r="AB2030" s="957">
        <f t="shared" si="341"/>
        <v>44682</v>
      </c>
      <c r="AC2030" t="str">
        <f t="shared" si="342"/>
        <v>Unaudited</v>
      </c>
    </row>
    <row r="2031" spans="1:29" x14ac:dyDescent="0.25">
      <c r="A2031" t="s">
        <v>423</v>
      </c>
      <c r="B2031" t="s">
        <v>1388</v>
      </c>
      <c r="C2031" t="s">
        <v>1389</v>
      </c>
      <c r="D2031">
        <v>1900</v>
      </c>
      <c r="E2031" s="957">
        <v>1</v>
      </c>
      <c r="F2031" t="s">
        <v>443</v>
      </c>
      <c r="G2031" s="957">
        <v>274</v>
      </c>
      <c r="H2031" t="s">
        <v>387</v>
      </c>
      <c r="I2031" s="937" t="s">
        <v>491</v>
      </c>
      <c r="J2031" s="937" t="s">
        <v>447</v>
      </c>
      <c r="K2031" s="937" t="s">
        <v>437</v>
      </c>
      <c r="L2031" s="937" t="s">
        <v>170</v>
      </c>
      <c r="M2031" s="962" t="s">
        <v>40</v>
      </c>
      <c r="N2031" s="677">
        <f t="shared" ca="1" si="348"/>
        <v>10431.623856004469</v>
      </c>
      <c r="O2031" s="677">
        <f t="shared" ca="1" si="347"/>
        <v>7924.7610962082463</v>
      </c>
      <c r="P2031" s="677">
        <f t="shared" ca="1" si="347"/>
        <v>305.6958476986872</v>
      </c>
      <c r="Q2031" s="677">
        <f t="shared" ca="1" si="347"/>
        <v>606.87434904569864</v>
      </c>
      <c r="R2031" s="677">
        <f t="shared" ca="1" si="347"/>
        <v>177.67313011503816</v>
      </c>
      <c r="S2031" s="677">
        <f t="shared" ca="1" si="347"/>
        <v>292.53127815107052</v>
      </c>
      <c r="T2031" s="677">
        <f t="shared" ca="1" si="347"/>
        <v>0</v>
      </c>
      <c r="U2031" s="677">
        <f t="shared" ca="1" si="347"/>
        <v>7.4265852535267429</v>
      </c>
      <c r="V2031" s="677">
        <f t="shared" ca="1" si="347"/>
        <v>14.807275281102994</v>
      </c>
      <c r="W2031" s="677">
        <f t="shared" ca="1" si="339"/>
        <v>1.3228374317876452</v>
      </c>
      <c r="X2031" s="677">
        <f t="shared" ca="1" si="347"/>
        <v>1000.1602217985446</v>
      </c>
      <c r="Y2031" s="677">
        <f t="shared" ca="1" si="347"/>
        <v>100.37123502076744</v>
      </c>
      <c r="Z2031" s="677">
        <f t="shared" ca="1" si="347"/>
        <v>0</v>
      </c>
      <c r="AA2031" t="str">
        <f t="shared" si="340"/>
        <v>ASR_COMP</v>
      </c>
      <c r="AB2031" s="957">
        <f t="shared" si="341"/>
        <v>44682</v>
      </c>
      <c r="AC2031" t="str">
        <f t="shared" si="342"/>
        <v>Unaudited</v>
      </c>
    </row>
    <row r="2032" spans="1:29" x14ac:dyDescent="0.25">
      <c r="A2032" t="s">
        <v>423</v>
      </c>
      <c r="B2032" t="s">
        <v>1388</v>
      </c>
      <c r="C2032" t="s">
        <v>1389</v>
      </c>
      <c r="D2032">
        <v>1900</v>
      </c>
      <c r="E2032" s="957">
        <v>1</v>
      </c>
      <c r="F2032" t="s">
        <v>443</v>
      </c>
      <c r="G2032" s="957">
        <v>274</v>
      </c>
      <c r="H2032" t="s">
        <v>387</v>
      </c>
      <c r="I2032" s="937" t="s">
        <v>491</v>
      </c>
      <c r="J2032" s="937" t="s">
        <v>447</v>
      </c>
      <c r="K2032" s="937" t="s">
        <v>437</v>
      </c>
      <c r="L2032" s="937" t="s">
        <v>171</v>
      </c>
      <c r="M2032" s="962" t="s">
        <v>332</v>
      </c>
      <c r="N2032" s="677">
        <f t="shared" ca="1" si="348"/>
        <v>0</v>
      </c>
      <c r="O2032" s="677">
        <f t="shared" ca="1" si="347"/>
        <v>0</v>
      </c>
      <c r="P2032" s="677">
        <f t="shared" ca="1" si="347"/>
        <v>0</v>
      </c>
      <c r="Q2032" s="677">
        <f t="shared" ca="1" si="347"/>
        <v>0</v>
      </c>
      <c r="R2032" s="677">
        <f t="shared" ca="1" si="347"/>
        <v>0</v>
      </c>
      <c r="S2032" s="677">
        <f t="shared" ca="1" si="347"/>
        <v>0</v>
      </c>
      <c r="T2032" s="677">
        <f t="shared" ca="1" si="347"/>
        <v>0</v>
      </c>
      <c r="U2032" s="677">
        <f t="shared" ca="1" si="347"/>
        <v>0</v>
      </c>
      <c r="V2032" s="677">
        <f t="shared" ca="1" si="347"/>
        <v>0</v>
      </c>
      <c r="W2032" s="677">
        <f t="shared" ca="1" si="339"/>
        <v>0</v>
      </c>
      <c r="X2032" s="677">
        <f t="shared" ca="1" si="347"/>
        <v>0</v>
      </c>
      <c r="Y2032" s="677">
        <f t="shared" ca="1" si="347"/>
        <v>0</v>
      </c>
      <c r="Z2032" s="677">
        <f t="shared" ca="1" si="347"/>
        <v>0</v>
      </c>
      <c r="AA2032" t="str">
        <f t="shared" si="340"/>
        <v>ASR_COMP</v>
      </c>
      <c r="AB2032" s="957">
        <f t="shared" si="341"/>
        <v>44682</v>
      </c>
      <c r="AC2032" t="str">
        <f t="shared" si="342"/>
        <v>Unaudited</v>
      </c>
    </row>
    <row r="2033" spans="1:29" x14ac:dyDescent="0.25">
      <c r="A2033" t="s">
        <v>423</v>
      </c>
      <c r="B2033" t="s">
        <v>1388</v>
      </c>
      <c r="C2033" t="s">
        <v>1389</v>
      </c>
      <c r="D2033">
        <v>1900</v>
      </c>
      <c r="E2033" s="957">
        <v>1</v>
      </c>
      <c r="F2033" t="s">
        <v>443</v>
      </c>
      <c r="G2033" s="957">
        <v>274</v>
      </c>
      <c r="H2033" t="s">
        <v>387</v>
      </c>
      <c r="I2033" s="937" t="s">
        <v>491</v>
      </c>
      <c r="J2033" s="937" t="s">
        <v>453</v>
      </c>
      <c r="K2033" s="937" t="s">
        <v>438</v>
      </c>
      <c r="L2033" s="945" t="s">
        <v>124</v>
      </c>
      <c r="M2033" s="960" t="s">
        <v>27</v>
      </c>
      <c r="N2033" s="677">
        <f t="shared" ca="1" si="348"/>
        <v>2770687.9193399642</v>
      </c>
      <c r="O2033" s="677">
        <f t="shared" ca="1" si="347"/>
        <v>-2863.5828082078247</v>
      </c>
      <c r="P2033" s="677">
        <f t="shared" ca="1" si="347"/>
        <v>2773551.5021481719</v>
      </c>
      <c r="Q2033" s="677">
        <f t="shared" ca="1" si="347"/>
        <v>0</v>
      </c>
      <c r="R2033" s="677">
        <f t="shared" ca="1" si="347"/>
        <v>0</v>
      </c>
      <c r="S2033" s="677">
        <f t="shared" ca="1" si="347"/>
        <v>0</v>
      </c>
      <c r="T2033" s="677">
        <f t="shared" ca="1" si="347"/>
        <v>0</v>
      </c>
      <c r="U2033" s="677">
        <f t="shared" ca="1" si="347"/>
        <v>0</v>
      </c>
      <c r="V2033" s="677">
        <f t="shared" ca="1" si="347"/>
        <v>0</v>
      </c>
      <c r="W2033" s="677">
        <f t="shared" ca="1" si="339"/>
        <v>0</v>
      </c>
      <c r="X2033" s="677">
        <f t="shared" ca="1" si="347"/>
        <v>0</v>
      </c>
      <c r="Y2033" s="677">
        <f t="shared" ca="1" si="347"/>
        <v>0</v>
      </c>
      <c r="Z2033" s="677">
        <f t="shared" ca="1" si="347"/>
        <v>0</v>
      </c>
      <c r="AA2033" t="str">
        <f t="shared" si="340"/>
        <v>ASR_COMP</v>
      </c>
      <c r="AB2033" s="957">
        <f t="shared" si="341"/>
        <v>44682</v>
      </c>
      <c r="AC2033" t="str">
        <f t="shared" si="342"/>
        <v>Unaudited</v>
      </c>
    </row>
    <row r="2034" spans="1:29" x14ac:dyDescent="0.25">
      <c r="A2034" t="s">
        <v>423</v>
      </c>
      <c r="B2034" t="s">
        <v>1388</v>
      </c>
      <c r="C2034" t="s">
        <v>1389</v>
      </c>
      <c r="D2034">
        <v>1900</v>
      </c>
      <c r="E2034" s="957">
        <v>1</v>
      </c>
      <c r="F2034" t="s">
        <v>443</v>
      </c>
      <c r="G2034" s="957">
        <v>274</v>
      </c>
      <c r="H2034" t="s">
        <v>387</v>
      </c>
      <c r="I2034" s="937" t="s">
        <v>491</v>
      </c>
      <c r="J2034" s="937" t="s">
        <v>453</v>
      </c>
      <c r="K2034" s="937" t="s">
        <v>438</v>
      </c>
      <c r="L2034" s="937" t="s">
        <v>125</v>
      </c>
      <c r="M2034" s="962" t="s">
        <v>100</v>
      </c>
      <c r="N2034" s="677">
        <f t="shared" ca="1" si="348"/>
        <v>138894.35243327069</v>
      </c>
      <c r="O2034" s="677">
        <f t="shared" ca="1" si="347"/>
        <v>61765.124923454321</v>
      </c>
      <c r="P2034" s="677">
        <f t="shared" ca="1" si="347"/>
        <v>77129.227509816366</v>
      </c>
      <c r="Q2034" s="677">
        <f t="shared" ca="1" si="347"/>
        <v>0</v>
      </c>
      <c r="R2034" s="677">
        <f t="shared" ca="1" si="347"/>
        <v>0</v>
      </c>
      <c r="S2034" s="677">
        <f t="shared" ca="1" si="347"/>
        <v>0</v>
      </c>
      <c r="T2034" s="677">
        <f t="shared" ca="1" si="347"/>
        <v>0</v>
      </c>
      <c r="U2034" s="677">
        <f t="shared" ca="1" si="347"/>
        <v>0</v>
      </c>
      <c r="V2034" s="677">
        <f t="shared" ca="1" si="347"/>
        <v>0</v>
      </c>
      <c r="W2034" s="677">
        <f t="shared" ca="1" si="339"/>
        <v>0</v>
      </c>
      <c r="X2034" s="677">
        <f t="shared" ca="1" si="347"/>
        <v>0</v>
      </c>
      <c r="Y2034" s="677">
        <f t="shared" ca="1" si="347"/>
        <v>0</v>
      </c>
      <c r="Z2034" s="677">
        <f t="shared" ca="1" si="347"/>
        <v>0</v>
      </c>
      <c r="AA2034" t="str">
        <f t="shared" si="340"/>
        <v>ASR_COMP</v>
      </c>
      <c r="AB2034" s="957">
        <f t="shared" si="341"/>
        <v>44682</v>
      </c>
      <c r="AC2034" t="str">
        <f t="shared" si="342"/>
        <v>Unaudited</v>
      </c>
    </row>
    <row r="2035" spans="1:29" x14ac:dyDescent="0.25">
      <c r="A2035" t="s">
        <v>423</v>
      </c>
      <c r="B2035" t="s">
        <v>1388</v>
      </c>
      <c r="C2035" t="s">
        <v>1389</v>
      </c>
      <c r="D2035">
        <v>1900</v>
      </c>
      <c r="E2035" s="957">
        <v>1</v>
      </c>
      <c r="F2035" t="s">
        <v>443</v>
      </c>
      <c r="G2035" s="957">
        <v>274</v>
      </c>
      <c r="H2035" t="s">
        <v>387</v>
      </c>
      <c r="I2035" s="937" t="s">
        <v>491</v>
      </c>
      <c r="J2035" s="937" t="s">
        <v>453</v>
      </c>
      <c r="K2035" s="937" t="s">
        <v>438</v>
      </c>
      <c r="L2035" s="937" t="s">
        <v>126</v>
      </c>
      <c r="M2035" s="962" t="s">
        <v>101</v>
      </c>
      <c r="N2035" s="677">
        <f t="shared" ca="1" si="348"/>
        <v>380207.70369872078</v>
      </c>
      <c r="O2035" s="677">
        <f t="shared" ca="1" si="347"/>
        <v>283317.36756259471</v>
      </c>
      <c r="P2035" s="677">
        <f t="shared" ca="1" si="347"/>
        <v>96890.336136126061</v>
      </c>
      <c r="Q2035" s="677">
        <f t="shared" ca="1" si="347"/>
        <v>0</v>
      </c>
      <c r="R2035" s="677">
        <f t="shared" ca="1" si="347"/>
        <v>0</v>
      </c>
      <c r="S2035" s="677">
        <f t="shared" ca="1" si="347"/>
        <v>0</v>
      </c>
      <c r="T2035" s="677">
        <f t="shared" ca="1" si="347"/>
        <v>0</v>
      </c>
      <c r="U2035" s="677">
        <f t="shared" ca="1" si="347"/>
        <v>0</v>
      </c>
      <c r="V2035" s="677">
        <f t="shared" ca="1" si="347"/>
        <v>0</v>
      </c>
      <c r="W2035" s="677">
        <f t="shared" ca="1" si="339"/>
        <v>0</v>
      </c>
      <c r="X2035" s="677">
        <f t="shared" ca="1" si="347"/>
        <v>0</v>
      </c>
      <c r="Y2035" s="677">
        <f t="shared" ca="1" si="347"/>
        <v>0</v>
      </c>
      <c r="Z2035" s="677">
        <f t="shared" ca="1" si="347"/>
        <v>0</v>
      </c>
      <c r="AA2035" t="str">
        <f t="shared" si="340"/>
        <v>ASR_COMP</v>
      </c>
      <c r="AB2035" s="957">
        <f t="shared" si="341"/>
        <v>44682</v>
      </c>
      <c r="AC2035" t="str">
        <f t="shared" si="342"/>
        <v>Unaudited</v>
      </c>
    </row>
    <row r="2036" spans="1:29" x14ac:dyDescent="0.25">
      <c r="A2036" t="s">
        <v>423</v>
      </c>
      <c r="B2036" t="s">
        <v>1388</v>
      </c>
      <c r="C2036" t="s">
        <v>1389</v>
      </c>
      <c r="D2036">
        <v>1900</v>
      </c>
      <c r="E2036" s="957">
        <v>1</v>
      </c>
      <c r="F2036" t="s">
        <v>443</v>
      </c>
      <c r="G2036" s="957">
        <v>274</v>
      </c>
      <c r="H2036" t="s">
        <v>387</v>
      </c>
      <c r="I2036" s="937" t="s">
        <v>491</v>
      </c>
      <c r="J2036" s="937" t="s">
        <v>453</v>
      </c>
      <c r="K2036" s="937" t="s">
        <v>438</v>
      </c>
      <c r="L2036" s="937" t="s">
        <v>127</v>
      </c>
      <c r="M2036" s="962" t="s">
        <v>102</v>
      </c>
      <c r="N2036" s="677">
        <f t="shared" ca="1" si="348"/>
        <v>90733.671714248878</v>
      </c>
      <c r="O2036" s="677">
        <f t="shared" ca="1" si="347"/>
        <v>54445.097361182117</v>
      </c>
      <c r="P2036" s="677">
        <f t="shared" ca="1" si="347"/>
        <v>36288.574353066761</v>
      </c>
      <c r="Q2036" s="677">
        <f t="shared" ca="1" si="347"/>
        <v>0</v>
      </c>
      <c r="R2036" s="677">
        <f t="shared" ca="1" si="347"/>
        <v>0</v>
      </c>
      <c r="S2036" s="677">
        <f t="shared" ca="1" si="347"/>
        <v>0</v>
      </c>
      <c r="T2036" s="677">
        <f t="shared" ca="1" si="347"/>
        <v>0</v>
      </c>
      <c r="U2036" s="677">
        <f t="shared" ca="1" si="347"/>
        <v>0</v>
      </c>
      <c r="V2036" s="677">
        <f t="shared" ca="1" si="347"/>
        <v>0</v>
      </c>
      <c r="W2036" s="677">
        <f t="shared" ca="1" si="339"/>
        <v>0</v>
      </c>
      <c r="X2036" s="677">
        <f t="shared" ca="1" si="347"/>
        <v>0</v>
      </c>
      <c r="Y2036" s="677">
        <f t="shared" ca="1" si="347"/>
        <v>0</v>
      </c>
      <c r="Z2036" s="677">
        <f t="shared" ca="1" si="347"/>
        <v>0</v>
      </c>
      <c r="AA2036" t="str">
        <f t="shared" si="340"/>
        <v>ASR_COMP</v>
      </c>
      <c r="AB2036" s="957">
        <f t="shared" si="341"/>
        <v>44682</v>
      </c>
      <c r="AC2036" t="str">
        <f t="shared" si="342"/>
        <v>Unaudited</v>
      </c>
    </row>
    <row r="2037" spans="1:29" x14ac:dyDescent="0.25">
      <c r="A2037" t="s">
        <v>423</v>
      </c>
      <c r="B2037" t="s">
        <v>1388</v>
      </c>
      <c r="C2037" t="s">
        <v>1389</v>
      </c>
      <c r="D2037">
        <v>1900</v>
      </c>
      <c r="E2037" s="957">
        <v>1</v>
      </c>
      <c r="F2037" t="s">
        <v>443</v>
      </c>
      <c r="G2037" s="957">
        <v>274</v>
      </c>
      <c r="H2037" t="s">
        <v>387</v>
      </c>
      <c r="I2037" s="937" t="s">
        <v>491</v>
      </c>
      <c r="J2037" s="937" t="s">
        <v>453</v>
      </c>
      <c r="K2037" s="937" t="s">
        <v>438</v>
      </c>
      <c r="L2037" s="937" t="s">
        <v>128</v>
      </c>
      <c r="M2037" s="962" t="s">
        <v>103</v>
      </c>
      <c r="N2037" s="677">
        <f t="shared" ca="1" si="348"/>
        <v>315067.18921929493</v>
      </c>
      <c r="O2037" s="677">
        <f t="shared" ca="1" si="347"/>
        <v>60650.658949362609</v>
      </c>
      <c r="P2037" s="677">
        <f t="shared" ca="1" si="347"/>
        <v>254416.53026993235</v>
      </c>
      <c r="Q2037" s="677">
        <f t="shared" ca="1" si="347"/>
        <v>0</v>
      </c>
      <c r="R2037" s="677">
        <f t="shared" ca="1" si="347"/>
        <v>0</v>
      </c>
      <c r="S2037" s="677">
        <f t="shared" ca="1" si="347"/>
        <v>0</v>
      </c>
      <c r="T2037" s="677">
        <f t="shared" ca="1" si="347"/>
        <v>0</v>
      </c>
      <c r="U2037" s="677">
        <f t="shared" ca="1" si="347"/>
        <v>0</v>
      </c>
      <c r="V2037" s="677">
        <f t="shared" ca="1" si="347"/>
        <v>0</v>
      </c>
      <c r="W2037" s="677">
        <f t="shared" ca="1" si="339"/>
        <v>0</v>
      </c>
      <c r="X2037" s="677">
        <f t="shared" ca="1" si="347"/>
        <v>0</v>
      </c>
      <c r="Y2037" s="677">
        <f t="shared" ca="1" si="347"/>
        <v>0</v>
      </c>
      <c r="Z2037" s="677">
        <f t="shared" ca="1" si="347"/>
        <v>0</v>
      </c>
      <c r="AA2037" t="str">
        <f t="shared" si="340"/>
        <v>ASR_COMP</v>
      </c>
      <c r="AB2037" s="957">
        <f t="shared" si="341"/>
        <v>44682</v>
      </c>
      <c r="AC2037" t="str">
        <f t="shared" si="342"/>
        <v>Unaudited</v>
      </c>
    </row>
    <row r="2038" spans="1:29" x14ac:dyDescent="0.25">
      <c r="A2038" t="s">
        <v>423</v>
      </c>
      <c r="B2038" t="s">
        <v>1388</v>
      </c>
      <c r="C2038" t="s">
        <v>1389</v>
      </c>
      <c r="D2038">
        <v>1900</v>
      </c>
      <c r="E2038" s="957">
        <v>1</v>
      </c>
      <c r="F2038" t="s">
        <v>443</v>
      </c>
      <c r="G2038" s="957">
        <v>274</v>
      </c>
      <c r="H2038" t="s">
        <v>387</v>
      </c>
      <c r="I2038" s="937" t="s">
        <v>491</v>
      </c>
      <c r="J2038" s="937" t="s">
        <v>453</v>
      </c>
      <c r="K2038" s="937" t="s">
        <v>438</v>
      </c>
      <c r="L2038" s="945" t="s">
        <v>129</v>
      </c>
      <c r="M2038" s="960" t="s">
        <v>28</v>
      </c>
      <c r="N2038" s="677">
        <f t="shared" ca="1" si="348"/>
        <v>63348.711723700813</v>
      </c>
      <c r="O2038" s="677">
        <f t="shared" ca="1" si="347"/>
        <v>63348.711723700813</v>
      </c>
      <c r="P2038" s="677">
        <f t="shared" ca="1" si="347"/>
        <v>0</v>
      </c>
      <c r="Q2038" s="677">
        <f t="shared" ca="1" si="347"/>
        <v>0</v>
      </c>
      <c r="R2038" s="677">
        <f t="shared" ca="1" si="347"/>
        <v>0</v>
      </c>
      <c r="S2038" s="677">
        <f t="shared" ca="1" si="347"/>
        <v>0</v>
      </c>
      <c r="T2038" s="677">
        <f t="shared" ca="1" si="347"/>
        <v>0</v>
      </c>
      <c r="U2038" s="677">
        <f t="shared" ca="1" si="347"/>
        <v>0</v>
      </c>
      <c r="V2038" s="677">
        <f t="shared" ca="1" si="347"/>
        <v>0</v>
      </c>
      <c r="W2038" s="677">
        <f t="shared" ca="1" si="339"/>
        <v>0</v>
      </c>
      <c r="X2038" s="677">
        <f t="shared" ca="1" si="347"/>
        <v>0</v>
      </c>
      <c r="Y2038" s="677">
        <f t="shared" ca="1" si="347"/>
        <v>0</v>
      </c>
      <c r="Z2038" s="677">
        <f t="shared" ca="1" si="347"/>
        <v>0</v>
      </c>
      <c r="AA2038" t="str">
        <f t="shared" si="340"/>
        <v>ASR_COMP</v>
      </c>
      <c r="AB2038" s="957">
        <f t="shared" si="341"/>
        <v>44682</v>
      </c>
      <c r="AC2038" t="str">
        <f t="shared" si="342"/>
        <v>Unaudited</v>
      </c>
    </row>
    <row r="2039" spans="1:29" x14ac:dyDescent="0.25">
      <c r="A2039" t="s">
        <v>423</v>
      </c>
      <c r="B2039" t="s">
        <v>1388</v>
      </c>
      <c r="C2039" t="s">
        <v>1389</v>
      </c>
      <c r="D2039">
        <v>1900</v>
      </c>
      <c r="E2039" s="957">
        <v>1</v>
      </c>
      <c r="F2039" t="s">
        <v>443</v>
      </c>
      <c r="G2039" s="957">
        <v>274</v>
      </c>
      <c r="H2039" t="s">
        <v>387</v>
      </c>
      <c r="I2039" s="962" t="s">
        <v>491</v>
      </c>
      <c r="J2039" s="962" t="s">
        <v>439</v>
      </c>
      <c r="K2039" s="962" t="s">
        <v>439</v>
      </c>
      <c r="L2039" s="953" t="s">
        <v>131</v>
      </c>
      <c r="M2039" s="962" t="s">
        <v>329</v>
      </c>
      <c r="N2039" s="677">
        <f t="shared" ca="1" si="348"/>
        <v>0</v>
      </c>
      <c r="O2039" s="677">
        <f t="shared" ca="1" si="347"/>
        <v>0</v>
      </c>
      <c r="P2039" s="677">
        <f t="shared" ca="1" si="347"/>
        <v>0</v>
      </c>
      <c r="Q2039" s="677">
        <f t="shared" ca="1" si="347"/>
        <v>0</v>
      </c>
      <c r="R2039" s="677">
        <f t="shared" ca="1" si="347"/>
        <v>0</v>
      </c>
      <c r="S2039" s="677">
        <f t="shared" ca="1" si="347"/>
        <v>0</v>
      </c>
      <c r="T2039" s="677">
        <f t="shared" ca="1" si="347"/>
        <v>0</v>
      </c>
      <c r="U2039" s="677">
        <f t="shared" ca="1" si="347"/>
        <v>0</v>
      </c>
      <c r="V2039" s="677">
        <f t="shared" ca="1" si="347"/>
        <v>0</v>
      </c>
      <c r="W2039" s="677">
        <f t="shared" ca="1" si="339"/>
        <v>0</v>
      </c>
      <c r="X2039" s="677">
        <f t="shared" ca="1" si="347"/>
        <v>0</v>
      </c>
      <c r="Y2039" s="677">
        <f t="shared" ca="1" si="347"/>
        <v>0</v>
      </c>
      <c r="Z2039" s="677">
        <f t="shared" ca="1" si="347"/>
        <v>0</v>
      </c>
      <c r="AA2039" t="str">
        <f t="shared" si="340"/>
        <v>ASR_COMP</v>
      </c>
      <c r="AB2039" s="957">
        <f t="shared" si="341"/>
        <v>44682</v>
      </c>
      <c r="AC2039" t="str">
        <f t="shared" si="342"/>
        <v>Unaudited</v>
      </c>
    </row>
    <row r="2040" spans="1:29" x14ac:dyDescent="0.25">
      <c r="A2040" t="s">
        <v>423</v>
      </c>
      <c r="B2040" t="s">
        <v>1388</v>
      </c>
      <c r="C2040" t="s">
        <v>1389</v>
      </c>
      <c r="D2040">
        <v>1900</v>
      </c>
      <c r="E2040" s="957">
        <v>1</v>
      </c>
      <c r="F2040" t="s">
        <v>443</v>
      </c>
      <c r="G2040" s="957">
        <v>274</v>
      </c>
      <c r="H2040" t="s">
        <v>387</v>
      </c>
      <c r="I2040" s="958" t="s">
        <v>491</v>
      </c>
      <c r="J2040" s="958" t="s">
        <v>439</v>
      </c>
      <c r="K2040" s="958" t="s">
        <v>439</v>
      </c>
      <c r="L2040" s="953" t="s">
        <v>132</v>
      </c>
      <c r="M2040" s="958" t="s">
        <v>328</v>
      </c>
      <c r="N2040" s="677">
        <f t="shared" ca="1" si="348"/>
        <v>0</v>
      </c>
      <c r="O2040" s="677">
        <f t="shared" ca="1" si="347"/>
        <v>0</v>
      </c>
      <c r="P2040" s="677">
        <f t="shared" ca="1" si="347"/>
        <v>0</v>
      </c>
      <c r="Q2040" s="677">
        <f t="shared" ca="1" si="347"/>
        <v>0</v>
      </c>
      <c r="R2040" s="677">
        <f t="shared" ca="1" si="347"/>
        <v>0</v>
      </c>
      <c r="S2040" s="677">
        <f t="shared" ca="1" si="347"/>
        <v>0</v>
      </c>
      <c r="T2040" s="677">
        <f t="shared" ca="1" si="347"/>
        <v>0</v>
      </c>
      <c r="U2040" s="677">
        <f t="shared" ca="1" si="347"/>
        <v>0</v>
      </c>
      <c r="V2040" s="677">
        <f t="shared" ca="1" si="347"/>
        <v>0</v>
      </c>
      <c r="W2040" s="677">
        <f t="shared" ca="1" si="339"/>
        <v>0</v>
      </c>
      <c r="X2040" s="677">
        <f t="shared" ca="1" si="347"/>
        <v>0</v>
      </c>
      <c r="Y2040" s="677">
        <f t="shared" ca="1" si="347"/>
        <v>0</v>
      </c>
      <c r="Z2040" s="677">
        <f t="shared" ca="1" si="347"/>
        <v>0</v>
      </c>
      <c r="AA2040" t="str">
        <f t="shared" si="340"/>
        <v>ASR_COMP</v>
      </c>
      <c r="AB2040" s="957">
        <f t="shared" si="341"/>
        <v>44682</v>
      </c>
      <c r="AC2040" t="str">
        <f t="shared" si="342"/>
        <v>Unaudited</v>
      </c>
    </row>
    <row r="2041" spans="1:29" ht="30" x14ac:dyDescent="0.25">
      <c r="A2041" t="s">
        <v>423</v>
      </c>
      <c r="B2041" t="s">
        <v>1388</v>
      </c>
      <c r="C2041" t="s">
        <v>1389</v>
      </c>
      <c r="D2041">
        <v>1900</v>
      </c>
      <c r="E2041" s="957">
        <v>1</v>
      </c>
      <c r="F2041" t="s">
        <v>443</v>
      </c>
      <c r="G2041" s="957">
        <v>274</v>
      </c>
      <c r="H2041" t="s">
        <v>387</v>
      </c>
      <c r="I2041" s="958" t="s">
        <v>491</v>
      </c>
      <c r="J2041" s="958" t="s">
        <v>439</v>
      </c>
      <c r="K2041" s="958" t="s">
        <v>439</v>
      </c>
      <c r="L2041" s="937" t="s">
        <v>133</v>
      </c>
      <c r="M2041" s="958" t="s">
        <v>182</v>
      </c>
      <c r="N2041" s="677">
        <f t="shared" ca="1" si="348"/>
        <v>0</v>
      </c>
      <c r="O2041" s="677">
        <f t="shared" ca="1" si="347"/>
        <v>0</v>
      </c>
      <c r="P2041" s="677">
        <f t="shared" ca="1" si="347"/>
        <v>0</v>
      </c>
      <c r="Q2041" s="677">
        <f t="shared" ca="1" si="347"/>
        <v>0</v>
      </c>
      <c r="R2041" s="677">
        <f t="shared" ca="1" si="347"/>
        <v>0</v>
      </c>
      <c r="S2041" s="677">
        <f t="shared" ca="1" si="347"/>
        <v>0</v>
      </c>
      <c r="T2041" s="677">
        <f t="shared" ca="1" si="347"/>
        <v>0</v>
      </c>
      <c r="U2041" s="677">
        <f t="shared" ca="1" si="347"/>
        <v>0</v>
      </c>
      <c r="V2041" s="677">
        <f t="shared" ca="1" si="347"/>
        <v>0</v>
      </c>
      <c r="W2041" s="677">
        <f t="shared" ca="1" si="339"/>
        <v>0</v>
      </c>
      <c r="X2041" s="677">
        <f t="shared" ca="1" si="347"/>
        <v>0</v>
      </c>
      <c r="Y2041" s="677">
        <f t="shared" ca="1" si="347"/>
        <v>0</v>
      </c>
      <c r="Z2041" s="677">
        <f t="shared" ca="1" si="347"/>
        <v>0</v>
      </c>
      <c r="AA2041" t="str">
        <f t="shared" si="340"/>
        <v>ASR_COMP</v>
      </c>
      <c r="AB2041" s="957">
        <f t="shared" si="341"/>
        <v>44682</v>
      </c>
      <c r="AC2041" t="str">
        <f t="shared" si="342"/>
        <v>Unaudited</v>
      </c>
    </row>
    <row r="2042" spans="1:29" x14ac:dyDescent="0.25">
      <c r="A2042" t="s">
        <v>423</v>
      </c>
      <c r="B2042" t="s">
        <v>1388</v>
      </c>
      <c r="C2042" t="s">
        <v>1389</v>
      </c>
      <c r="D2042">
        <v>1900</v>
      </c>
      <c r="E2042" s="957">
        <v>1</v>
      </c>
      <c r="F2042" t="s">
        <v>443</v>
      </c>
      <c r="G2042" s="957">
        <v>274</v>
      </c>
      <c r="H2042" t="s">
        <v>387</v>
      </c>
      <c r="I2042" s="958" t="s">
        <v>491</v>
      </c>
      <c r="J2042" s="958" t="s">
        <v>439</v>
      </c>
      <c r="K2042" s="958" t="s">
        <v>439</v>
      </c>
      <c r="L2042" s="937" t="s">
        <v>134</v>
      </c>
      <c r="M2042" s="958" t="s">
        <v>497</v>
      </c>
      <c r="N2042" s="677">
        <f t="shared" ca="1" si="348"/>
        <v>0</v>
      </c>
      <c r="O2042" s="677">
        <f t="shared" ca="1" si="347"/>
        <v>0</v>
      </c>
      <c r="P2042" s="677">
        <f t="shared" ca="1" si="347"/>
        <v>0</v>
      </c>
      <c r="Q2042" s="677">
        <f t="shared" ca="1" si="347"/>
        <v>0</v>
      </c>
      <c r="R2042" s="677">
        <f t="shared" ca="1" si="347"/>
        <v>0</v>
      </c>
      <c r="S2042" s="677">
        <f t="shared" ca="1" si="347"/>
        <v>0</v>
      </c>
      <c r="T2042" s="677">
        <f t="shared" ca="1" si="347"/>
        <v>0</v>
      </c>
      <c r="U2042" s="677">
        <f t="shared" ca="1" si="347"/>
        <v>0</v>
      </c>
      <c r="V2042" s="677">
        <f t="shared" ca="1" si="347"/>
        <v>0</v>
      </c>
      <c r="W2042" s="677">
        <f t="shared" ca="1" si="339"/>
        <v>0</v>
      </c>
      <c r="X2042" s="677">
        <f t="shared" ca="1" si="347"/>
        <v>0</v>
      </c>
      <c r="Y2042" s="677">
        <f t="shared" ca="1" si="347"/>
        <v>0</v>
      </c>
      <c r="Z2042" s="677">
        <f t="shared" ca="1" si="347"/>
        <v>0</v>
      </c>
      <c r="AA2042" t="str">
        <f t="shared" si="340"/>
        <v>ASR_COMP</v>
      </c>
      <c r="AB2042" s="957">
        <f t="shared" si="341"/>
        <v>44682</v>
      </c>
      <c r="AC2042" t="str">
        <f t="shared" si="342"/>
        <v>Unaudited</v>
      </c>
    </row>
    <row r="2043" spans="1:29" x14ac:dyDescent="0.25">
      <c r="A2043" t="s">
        <v>423</v>
      </c>
      <c r="B2043" t="s">
        <v>1388</v>
      </c>
      <c r="C2043" t="s">
        <v>1389</v>
      </c>
      <c r="D2043">
        <v>1900</v>
      </c>
      <c r="E2043" s="957">
        <v>1</v>
      </c>
      <c r="F2043" t="s">
        <v>443</v>
      </c>
      <c r="G2043" s="957">
        <v>274</v>
      </c>
      <c r="H2043" t="s">
        <v>387</v>
      </c>
      <c r="I2043" s="965" t="s">
        <v>491</v>
      </c>
      <c r="J2043" s="965" t="s">
        <v>439</v>
      </c>
      <c r="K2043" s="965" t="s">
        <v>439</v>
      </c>
      <c r="L2043" s="945" t="s">
        <v>135</v>
      </c>
      <c r="M2043" s="965" t="s">
        <v>498</v>
      </c>
      <c r="N2043" s="677">
        <f t="shared" ca="1" si="348"/>
        <v>0</v>
      </c>
      <c r="O2043" s="677">
        <f t="shared" ca="1" si="347"/>
        <v>0</v>
      </c>
      <c r="P2043" s="677">
        <f t="shared" ca="1" si="347"/>
        <v>0</v>
      </c>
      <c r="Q2043" s="677">
        <f t="shared" ca="1" si="347"/>
        <v>0</v>
      </c>
      <c r="R2043" s="677">
        <f t="shared" ca="1" si="347"/>
        <v>0</v>
      </c>
      <c r="S2043" s="677">
        <f t="shared" ca="1" si="347"/>
        <v>0</v>
      </c>
      <c r="T2043" s="677">
        <f t="shared" ca="1" si="347"/>
        <v>0</v>
      </c>
      <c r="U2043" s="677">
        <f t="shared" ca="1" si="347"/>
        <v>0</v>
      </c>
      <c r="V2043" s="677">
        <f t="shared" ca="1" si="347"/>
        <v>0</v>
      </c>
      <c r="W2043" s="677">
        <f t="shared" ca="1" si="339"/>
        <v>0</v>
      </c>
      <c r="X2043" s="677">
        <f t="shared" ca="1" si="347"/>
        <v>0</v>
      </c>
      <c r="Y2043" s="677">
        <f t="shared" ca="1" si="347"/>
        <v>0</v>
      </c>
      <c r="Z2043" s="677">
        <f t="shared" ca="1" si="347"/>
        <v>0</v>
      </c>
      <c r="AA2043" t="str">
        <f t="shared" si="340"/>
        <v>ASR_COMP</v>
      </c>
      <c r="AB2043" s="957">
        <f t="shared" si="341"/>
        <v>44682</v>
      </c>
      <c r="AC2043" t="str">
        <f t="shared" si="342"/>
        <v>Unaudited</v>
      </c>
    </row>
    <row r="2044" spans="1:29" x14ac:dyDescent="0.25">
      <c r="A2044" t="s">
        <v>423</v>
      </c>
      <c r="B2044" t="s">
        <v>1388</v>
      </c>
      <c r="C2044" t="s">
        <v>1389</v>
      </c>
      <c r="D2044">
        <v>1900</v>
      </c>
      <c r="E2044" s="957">
        <v>1</v>
      </c>
      <c r="F2044" t="s">
        <v>443</v>
      </c>
      <c r="G2044" s="957">
        <v>274</v>
      </c>
      <c r="H2044" t="s">
        <v>387</v>
      </c>
      <c r="I2044" s="937" t="s">
        <v>491</v>
      </c>
      <c r="J2044" s="937" t="s">
        <v>439</v>
      </c>
      <c r="K2044" s="937" t="s">
        <v>439</v>
      </c>
      <c r="L2044" s="937" t="s">
        <v>136</v>
      </c>
      <c r="M2044" s="958" t="s">
        <v>499</v>
      </c>
      <c r="N2044" s="677">
        <f t="shared" ca="1" si="348"/>
        <v>0</v>
      </c>
      <c r="O2044" s="677">
        <f t="shared" ca="1" si="347"/>
        <v>0</v>
      </c>
      <c r="P2044" s="677">
        <f t="shared" ca="1" si="347"/>
        <v>0</v>
      </c>
      <c r="Q2044" s="677">
        <f t="shared" ca="1" si="347"/>
        <v>0</v>
      </c>
      <c r="R2044" s="677">
        <f t="shared" ca="1" si="347"/>
        <v>0</v>
      </c>
      <c r="S2044" s="677">
        <f t="shared" ca="1" si="347"/>
        <v>0</v>
      </c>
      <c r="T2044" s="677">
        <f t="shared" ca="1" si="347"/>
        <v>0</v>
      </c>
      <c r="U2044" s="677">
        <f t="shared" ca="1" si="347"/>
        <v>0</v>
      </c>
      <c r="V2044" s="677">
        <f t="shared" ca="1" si="347"/>
        <v>0</v>
      </c>
      <c r="W2044" s="677">
        <f t="shared" ca="1" si="339"/>
        <v>0</v>
      </c>
      <c r="X2044" s="677">
        <f t="shared" ca="1" si="347"/>
        <v>0</v>
      </c>
      <c r="Y2044" s="677">
        <f t="shared" ca="1" si="347"/>
        <v>0</v>
      </c>
      <c r="Z2044" s="677">
        <f t="shared" ca="1" si="347"/>
        <v>0</v>
      </c>
      <c r="AA2044" t="str">
        <f t="shared" si="340"/>
        <v>ASR_COMP</v>
      </c>
      <c r="AB2044" s="957">
        <f t="shared" si="341"/>
        <v>44682</v>
      </c>
      <c r="AC2044" t="str">
        <f t="shared" si="342"/>
        <v>Unaudited</v>
      </c>
    </row>
    <row r="2045" spans="1:29" x14ac:dyDescent="0.25">
      <c r="A2045" t="s">
        <v>423</v>
      </c>
      <c r="B2045" t="s">
        <v>1388</v>
      </c>
      <c r="C2045" t="s">
        <v>1389</v>
      </c>
      <c r="D2045">
        <v>1900</v>
      </c>
      <c r="E2045" s="957">
        <v>1</v>
      </c>
      <c r="F2045" t="s">
        <v>443</v>
      </c>
      <c r="G2045" s="957">
        <v>274</v>
      </c>
      <c r="H2045" t="s">
        <v>387</v>
      </c>
      <c r="I2045" s="937" t="s">
        <v>492</v>
      </c>
      <c r="J2045" s="937" t="s">
        <v>26</v>
      </c>
      <c r="K2045" s="937" t="s">
        <v>26</v>
      </c>
      <c r="L2045" s="943" t="s">
        <v>272</v>
      </c>
      <c r="M2045" s="959" t="s">
        <v>26</v>
      </c>
      <c r="N2045" s="677">
        <f t="shared" ca="1" si="348"/>
        <v>790180.98884055926</v>
      </c>
      <c r="O2045" s="677">
        <f t="shared" ca="1" si="347"/>
        <v>0</v>
      </c>
      <c r="P2045" s="677">
        <f t="shared" ca="1" si="347"/>
        <v>0</v>
      </c>
      <c r="Q2045" s="677">
        <f t="shared" ca="1" si="347"/>
        <v>0</v>
      </c>
      <c r="R2045" s="677">
        <f t="shared" ca="1" si="347"/>
        <v>0</v>
      </c>
      <c r="S2045" s="677">
        <f t="shared" ca="1" si="347"/>
        <v>0</v>
      </c>
      <c r="T2045" s="677">
        <f t="shared" ca="1" si="347"/>
        <v>0</v>
      </c>
      <c r="U2045" s="677">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7">
        <f t="shared" ca="1" si="349"/>
        <v>0</v>
      </c>
      <c r="W2045" s="677">
        <f t="shared" ca="1" si="349"/>
        <v>0</v>
      </c>
      <c r="X2045" s="677">
        <f t="shared" ca="1" si="349"/>
        <v>0</v>
      </c>
      <c r="Y2045" s="677">
        <f t="shared" ca="1" si="349"/>
        <v>0</v>
      </c>
      <c r="Z2045" s="677">
        <f t="shared" ca="1" si="349"/>
        <v>0</v>
      </c>
      <c r="AA2045" t="str">
        <f t="shared" si="340"/>
        <v>ASR_COMP</v>
      </c>
      <c r="AB2045" s="957">
        <f t="shared" si="341"/>
        <v>44682</v>
      </c>
      <c r="AC2045" t="str">
        <f t="shared" si="342"/>
        <v>Unaudited</v>
      </c>
    </row>
    <row r="2046" spans="1:29" x14ac:dyDescent="0.25">
      <c r="A2046" t="s">
        <v>423</v>
      </c>
      <c r="B2046" t="s">
        <v>1388</v>
      </c>
      <c r="C2046" t="s">
        <v>1389</v>
      </c>
      <c r="D2046">
        <v>1900</v>
      </c>
      <c r="E2046" s="957">
        <v>1</v>
      </c>
      <c r="F2046" t="s">
        <v>444</v>
      </c>
      <c r="G2046" s="957">
        <v>366</v>
      </c>
      <c r="H2046" t="s">
        <v>387</v>
      </c>
      <c r="I2046" s="958" t="s">
        <v>435</v>
      </c>
      <c r="J2046" s="958" t="s">
        <v>435</v>
      </c>
      <c r="K2046" s="958" t="s">
        <v>435</v>
      </c>
      <c r="L2046" s="937"/>
      <c r="M2046" s="958" t="s">
        <v>435</v>
      </c>
      <c r="N2046" s="677">
        <f t="shared" ca="1" si="348"/>
        <v>305632.50000000006</v>
      </c>
      <c r="O2046" s="677">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240214.37</v>
      </c>
      <c r="P2046" s="677">
        <f t="shared" ca="1" si="350"/>
        <v>12418.96</v>
      </c>
      <c r="Q2046" s="677">
        <f t="shared" ca="1" si="350"/>
        <v>18778.86</v>
      </c>
      <c r="R2046" s="677">
        <f t="shared" ca="1" si="350"/>
        <v>8239.19</v>
      </c>
      <c r="S2046" s="677">
        <f t="shared" ca="1" si="350"/>
        <v>7352.95</v>
      </c>
      <c r="T2046" s="677">
        <f t="shared" ca="1" si="350"/>
        <v>4559.3999999999996</v>
      </c>
      <c r="U2046" s="677">
        <f t="shared" ca="1" si="349"/>
        <v>139</v>
      </c>
      <c r="V2046" s="677">
        <f t="shared" ca="1" si="349"/>
        <v>694</v>
      </c>
      <c r="W2046" s="677">
        <f t="shared" ca="1" si="349"/>
        <v>101</v>
      </c>
      <c r="X2046" s="677">
        <f t="shared" ca="1" si="349"/>
        <v>11421.77</v>
      </c>
      <c r="Y2046" s="677">
        <f t="shared" ca="1" si="349"/>
        <v>1713</v>
      </c>
      <c r="Z2046" s="677">
        <f t="shared" ca="1" si="349"/>
        <v>0</v>
      </c>
      <c r="AA2046" t="str">
        <f t="shared" si="340"/>
        <v>ASR_COMP</v>
      </c>
      <c r="AB2046" s="957">
        <f t="shared" si="341"/>
        <v>44682</v>
      </c>
      <c r="AC2046" t="str">
        <f t="shared" si="342"/>
        <v>Unaudited</v>
      </c>
    </row>
    <row r="2047" spans="1:29" x14ac:dyDescent="0.25">
      <c r="A2047" t="s">
        <v>423</v>
      </c>
      <c r="B2047" t="s">
        <v>1388</v>
      </c>
      <c r="C2047" t="s">
        <v>1389</v>
      </c>
      <c r="D2047">
        <v>1900</v>
      </c>
      <c r="E2047" s="957">
        <v>1</v>
      </c>
      <c r="F2047" t="s">
        <v>444</v>
      </c>
      <c r="G2047" s="957">
        <v>366</v>
      </c>
      <c r="H2047" t="s">
        <v>387</v>
      </c>
      <c r="I2047" s="937" t="s">
        <v>490</v>
      </c>
      <c r="J2047" s="937" t="s">
        <v>12</v>
      </c>
      <c r="K2047" s="937" t="s">
        <v>12</v>
      </c>
      <c r="L2047" s="937">
        <v>1.1000000000000001</v>
      </c>
      <c r="M2047" s="958" t="s">
        <v>12</v>
      </c>
      <c r="N2047" s="677">
        <f t="shared" ca="1" si="348"/>
        <v>106422763.09999999</v>
      </c>
      <c r="O2047" s="677">
        <f t="shared" ca="1" si="350"/>
        <v>49399439.57</v>
      </c>
      <c r="P2047" s="677">
        <f t="shared" ca="1" si="350"/>
        <v>7237309.0199999996</v>
      </c>
      <c r="Q2047" s="677">
        <f t="shared" ca="1" si="350"/>
        <v>21039905.099999998</v>
      </c>
      <c r="R2047" s="677">
        <f t="shared" ca="1" si="350"/>
        <v>13514396.440000001</v>
      </c>
      <c r="S2047" s="677">
        <f t="shared" ca="1" si="350"/>
        <v>1754315.1199999996</v>
      </c>
      <c r="T2047" s="677">
        <f t="shared" ca="1" si="350"/>
        <v>1979173.87</v>
      </c>
      <c r="U2047" s="677">
        <f t="shared" ca="1" si="349"/>
        <v>18125.96</v>
      </c>
      <c r="V2047" s="677">
        <f t="shared" ca="1" si="349"/>
        <v>2628893.33</v>
      </c>
      <c r="W2047" s="677">
        <f t="shared" ca="1" si="349"/>
        <v>2837220.29</v>
      </c>
      <c r="X2047" s="677">
        <f t="shared" ca="1" si="349"/>
        <v>1495544.08</v>
      </c>
      <c r="Y2047" s="677">
        <f t="shared" ca="1" si="349"/>
        <v>4518440.3199999994</v>
      </c>
      <c r="Z2047" s="677">
        <f t="shared" ca="1" si="349"/>
        <v>0</v>
      </c>
      <c r="AA2047" t="str">
        <f t="shared" si="340"/>
        <v>ASR_COMP</v>
      </c>
      <c r="AB2047" s="957">
        <f t="shared" si="341"/>
        <v>44682</v>
      </c>
      <c r="AC2047" t="str">
        <f t="shared" si="342"/>
        <v>Unaudited</v>
      </c>
    </row>
    <row r="2048" spans="1:29" x14ac:dyDescent="0.25">
      <c r="A2048" t="s">
        <v>423</v>
      </c>
      <c r="B2048" t="s">
        <v>1388</v>
      </c>
      <c r="C2048" t="s">
        <v>1389</v>
      </c>
      <c r="D2048">
        <v>1900</v>
      </c>
      <c r="E2048" s="957">
        <v>1</v>
      </c>
      <c r="F2048" t="s">
        <v>444</v>
      </c>
      <c r="G2048" s="957">
        <v>366</v>
      </c>
      <c r="H2048" t="s">
        <v>387</v>
      </c>
      <c r="I2048" s="937" t="s">
        <v>490</v>
      </c>
      <c r="J2048" s="937" t="s">
        <v>12</v>
      </c>
      <c r="K2048" s="937" t="s">
        <v>1331</v>
      </c>
      <c r="L2048" s="937" t="s">
        <v>1322</v>
      </c>
      <c r="M2048" s="958" t="s">
        <v>1331</v>
      </c>
      <c r="N2048" s="677">
        <f t="shared" ca="1" si="348"/>
        <v>1083095.4562011112</v>
      </c>
      <c r="O2048" s="677">
        <f t="shared" ca="1" si="350"/>
        <v>595814.7638656596</v>
      </c>
      <c r="P2048" s="677">
        <f t="shared" ca="1" si="350"/>
        <v>72380.677065687763</v>
      </c>
      <c r="Q2048" s="677">
        <f t="shared" ca="1" si="350"/>
        <v>173117.92240087525</v>
      </c>
      <c r="R2048" s="677">
        <f t="shared" ca="1" si="350"/>
        <v>95086.942871899199</v>
      </c>
      <c r="S2048" s="677">
        <f t="shared" ca="1" si="350"/>
        <v>14215.332499958249</v>
      </c>
      <c r="T2048" s="677">
        <f t="shared" ca="1" si="350"/>
        <v>23861.685257045261</v>
      </c>
      <c r="U2048" s="677">
        <f t="shared" ca="1" si="349"/>
        <v>222.51607826987274</v>
      </c>
      <c r="V2048" s="677">
        <f t="shared" ca="1" si="349"/>
        <v>19067.2710762602</v>
      </c>
      <c r="W2048" s="677">
        <f t="shared" ca="1" si="349"/>
        <v>16520.067669207798</v>
      </c>
      <c r="X2048" s="677">
        <f t="shared" ca="1" si="349"/>
        <v>18926.641880547511</v>
      </c>
      <c r="Y2048" s="677">
        <f t="shared" ca="1" si="349"/>
        <v>53881.635535700472</v>
      </c>
      <c r="Z2048" s="677">
        <f t="shared" ca="1" si="349"/>
        <v>0</v>
      </c>
      <c r="AA2048" t="str">
        <f t="shared" si="340"/>
        <v>ASR_COMP</v>
      </c>
      <c r="AB2048" s="957">
        <f t="shared" si="341"/>
        <v>44682</v>
      </c>
      <c r="AC2048" t="str">
        <f t="shared" si="342"/>
        <v>Unaudited</v>
      </c>
    </row>
    <row r="2049" spans="1:29" x14ac:dyDescent="0.25">
      <c r="A2049" t="s">
        <v>423</v>
      </c>
      <c r="B2049" t="s">
        <v>1388</v>
      </c>
      <c r="C2049" t="s">
        <v>1389</v>
      </c>
      <c r="D2049">
        <v>1900</v>
      </c>
      <c r="E2049" s="957">
        <v>1</v>
      </c>
      <c r="F2049" t="s">
        <v>444</v>
      </c>
      <c r="G2049" s="957">
        <v>366</v>
      </c>
      <c r="H2049" t="s">
        <v>387</v>
      </c>
      <c r="I2049" s="958" t="s">
        <v>490</v>
      </c>
      <c r="J2049" s="958" t="s">
        <v>493</v>
      </c>
      <c r="K2049" s="958" t="s">
        <v>494</v>
      </c>
      <c r="L2049" s="937" t="s">
        <v>63</v>
      </c>
      <c r="M2049" s="958" t="s">
        <v>346</v>
      </c>
      <c r="N2049" s="677">
        <f t="shared" ca="1" si="348"/>
        <v>0</v>
      </c>
      <c r="O2049" s="677">
        <f t="shared" ca="1" si="350"/>
        <v>0</v>
      </c>
      <c r="P2049" s="677">
        <f t="shared" ca="1" si="350"/>
        <v>0</v>
      </c>
      <c r="Q2049" s="677">
        <f t="shared" ca="1" si="350"/>
        <v>0</v>
      </c>
      <c r="R2049" s="677">
        <f t="shared" ca="1" si="350"/>
        <v>0</v>
      </c>
      <c r="S2049" s="677">
        <f t="shared" ca="1" si="350"/>
        <v>0</v>
      </c>
      <c r="T2049" s="677">
        <f t="shared" ca="1" si="350"/>
        <v>0</v>
      </c>
      <c r="U2049" s="677">
        <f t="shared" ca="1" si="349"/>
        <v>0</v>
      </c>
      <c r="V2049" s="677">
        <f t="shared" ca="1" si="349"/>
        <v>0</v>
      </c>
      <c r="W2049" s="677">
        <f t="shared" ca="1" si="349"/>
        <v>0</v>
      </c>
      <c r="X2049" s="677">
        <f t="shared" ca="1" si="349"/>
        <v>0</v>
      </c>
      <c r="Y2049" s="677">
        <f t="shared" ca="1" si="349"/>
        <v>0</v>
      </c>
      <c r="Z2049" s="677">
        <f t="shared" ca="1" si="349"/>
        <v>0</v>
      </c>
      <c r="AA2049" t="str">
        <f t="shared" si="340"/>
        <v>ASR_COMP</v>
      </c>
      <c r="AB2049" s="957">
        <f t="shared" si="341"/>
        <v>44682</v>
      </c>
      <c r="AC2049" t="str">
        <f t="shared" si="342"/>
        <v>Unaudited</v>
      </c>
    </row>
    <row r="2050" spans="1:29" x14ac:dyDescent="0.25">
      <c r="A2050" t="s">
        <v>423</v>
      </c>
      <c r="B2050" t="s">
        <v>1388</v>
      </c>
      <c r="C2050" t="s">
        <v>1389</v>
      </c>
      <c r="D2050">
        <v>1900</v>
      </c>
      <c r="E2050" s="957">
        <v>1</v>
      </c>
      <c r="F2050" t="s">
        <v>444</v>
      </c>
      <c r="G2050" s="957">
        <v>366</v>
      </c>
      <c r="H2050" t="s">
        <v>387</v>
      </c>
      <c r="I2050" s="958" t="s">
        <v>490</v>
      </c>
      <c r="J2050" s="958" t="s">
        <v>493</v>
      </c>
      <c r="K2050" s="958" t="s">
        <v>1022</v>
      </c>
      <c r="L2050" s="953" t="s">
        <v>918</v>
      </c>
      <c r="M2050" s="958" t="s">
        <v>919</v>
      </c>
      <c r="N2050" s="677">
        <f t="shared" ca="1" si="348"/>
        <v>1594878.2000000011</v>
      </c>
      <c r="O2050" s="677">
        <f t="shared" ca="1" si="350"/>
        <v>1376343.9100000008</v>
      </c>
      <c r="P2050" s="677">
        <f t="shared" ca="1" si="350"/>
        <v>190676.39000000004</v>
      </c>
      <c r="Q2050" s="677">
        <f t="shared" ca="1" si="350"/>
        <v>13830.82</v>
      </c>
      <c r="R2050" s="677">
        <f t="shared" ca="1" si="350"/>
        <v>10425.59</v>
      </c>
      <c r="S2050" s="677">
        <f t="shared" ca="1" si="350"/>
        <v>0</v>
      </c>
      <c r="T2050" s="677">
        <f t="shared" ca="1" si="350"/>
        <v>0</v>
      </c>
      <c r="U2050" s="677">
        <f t="shared" ca="1" si="349"/>
        <v>0</v>
      </c>
      <c r="V2050" s="677">
        <f t="shared" ca="1" si="349"/>
        <v>3601.4900000000002</v>
      </c>
      <c r="W2050" s="677">
        <f t="shared" ca="1" si="349"/>
        <v>0</v>
      </c>
      <c r="X2050" s="677">
        <f t="shared" ca="1" si="349"/>
        <v>0</v>
      </c>
      <c r="Y2050" s="677">
        <f t="shared" ca="1" si="349"/>
        <v>0</v>
      </c>
      <c r="Z2050" s="677">
        <f t="shared" ca="1" si="349"/>
        <v>0</v>
      </c>
      <c r="AA2050" t="str">
        <f t="shared" ref="AA2050:AA2113" si="351">file_name</f>
        <v>ASR_COMP</v>
      </c>
      <c r="AB2050" s="957">
        <f t="shared" ref="AB2050:AB2113" si="352">file_date</f>
        <v>44682</v>
      </c>
      <c r="AC2050" t="str">
        <f t="shared" ref="AC2050:AC2113" si="353">status</f>
        <v>Unaudited</v>
      </c>
    </row>
    <row r="2051" spans="1:29" x14ac:dyDescent="0.25">
      <c r="A2051" t="s">
        <v>423</v>
      </c>
      <c r="B2051" t="s">
        <v>1388</v>
      </c>
      <c r="C2051" t="s">
        <v>1389</v>
      </c>
      <c r="D2051">
        <v>1900</v>
      </c>
      <c r="E2051" s="957">
        <v>1</v>
      </c>
      <c r="F2051" t="s">
        <v>444</v>
      </c>
      <c r="G2051" s="957">
        <v>366</v>
      </c>
      <c r="H2051" t="s">
        <v>387</v>
      </c>
      <c r="I2051" s="937" t="s">
        <v>490</v>
      </c>
      <c r="J2051" s="937" t="s">
        <v>13</v>
      </c>
      <c r="K2051" s="937" t="s">
        <v>495</v>
      </c>
      <c r="L2051" s="937" t="s">
        <v>97</v>
      </c>
      <c r="M2051" s="958" t="s">
        <v>149</v>
      </c>
      <c r="N2051" s="677">
        <f t="shared" ca="1" si="348"/>
        <v>0</v>
      </c>
      <c r="O2051" s="677">
        <f t="shared" ca="1" si="350"/>
        <v>0</v>
      </c>
      <c r="P2051" s="677">
        <f t="shared" ca="1" si="350"/>
        <v>0</v>
      </c>
      <c r="Q2051" s="677">
        <f t="shared" ca="1" si="350"/>
        <v>0</v>
      </c>
      <c r="R2051" s="677">
        <f t="shared" ca="1" si="350"/>
        <v>0</v>
      </c>
      <c r="S2051" s="677">
        <f t="shared" ca="1" si="350"/>
        <v>0</v>
      </c>
      <c r="T2051" s="677">
        <f t="shared" ca="1" si="350"/>
        <v>0</v>
      </c>
      <c r="U2051" s="677">
        <f t="shared" ca="1" si="349"/>
        <v>0</v>
      </c>
      <c r="V2051" s="677">
        <f t="shared" ca="1" si="349"/>
        <v>0</v>
      </c>
      <c r="W2051" s="677">
        <f t="shared" ca="1" si="349"/>
        <v>0</v>
      </c>
      <c r="X2051" s="677">
        <f t="shared" ca="1" si="349"/>
        <v>0</v>
      </c>
      <c r="Y2051" s="677">
        <f t="shared" ca="1" si="349"/>
        <v>0</v>
      </c>
      <c r="Z2051" s="677">
        <f t="shared" ca="1" si="349"/>
        <v>0</v>
      </c>
      <c r="AA2051" t="str">
        <f t="shared" si="351"/>
        <v>ASR_COMP</v>
      </c>
      <c r="AB2051" s="957">
        <f t="shared" si="352"/>
        <v>44682</v>
      </c>
      <c r="AC2051" t="str">
        <f t="shared" si="353"/>
        <v>Unaudited</v>
      </c>
    </row>
    <row r="2052" spans="1:29" x14ac:dyDescent="0.25">
      <c r="A2052" t="s">
        <v>423</v>
      </c>
      <c r="B2052" t="s">
        <v>1388</v>
      </c>
      <c r="C2052" t="s">
        <v>1389</v>
      </c>
      <c r="D2052">
        <v>1900</v>
      </c>
      <c r="E2052" s="957">
        <v>1</v>
      </c>
      <c r="F2052" t="s">
        <v>444</v>
      </c>
      <c r="G2052" s="957">
        <v>366</v>
      </c>
      <c r="H2052" t="s">
        <v>387</v>
      </c>
      <c r="I2052" s="937" t="s">
        <v>490</v>
      </c>
      <c r="J2052" s="937" t="s">
        <v>13</v>
      </c>
      <c r="K2052" s="937" t="s">
        <v>13</v>
      </c>
      <c r="L2052" s="937" t="s">
        <v>35</v>
      </c>
      <c r="M2052" s="958" t="s">
        <v>13</v>
      </c>
      <c r="N2052" s="677">
        <f t="shared" ca="1" si="348"/>
        <v>155603.87242302534</v>
      </c>
      <c r="O2052" s="677">
        <f t="shared" ca="1" si="350"/>
        <v>108598.24769200088</v>
      </c>
      <c r="P2052" s="677">
        <f t="shared" ca="1" si="350"/>
        <v>13192.71554315932</v>
      </c>
      <c r="Q2052" s="677">
        <f t="shared" ca="1" si="350"/>
        <v>13724.653324130852</v>
      </c>
      <c r="R2052" s="677">
        <f t="shared" ca="1" si="350"/>
        <v>7538.4183709546051</v>
      </c>
      <c r="S2052" s="677">
        <f t="shared" ca="1" si="350"/>
        <v>471.89502907313602</v>
      </c>
      <c r="T2052" s="677">
        <f t="shared" ca="1" si="350"/>
        <v>4349.2329546863066</v>
      </c>
      <c r="U2052" s="677">
        <f t="shared" ca="1" si="349"/>
        <v>7.3866883679794482</v>
      </c>
      <c r="V2052" s="677">
        <f t="shared" ca="1" si="349"/>
        <v>1511.6383198784017</v>
      </c>
      <c r="W2052" s="677">
        <f t="shared" ca="1" si="349"/>
        <v>1309.6980284111419</v>
      </c>
      <c r="X2052" s="677">
        <f t="shared" ca="1" si="349"/>
        <v>628.2926002964781</v>
      </c>
      <c r="Y2052" s="677">
        <f t="shared" ca="1" si="349"/>
        <v>4271.6938720662447</v>
      </c>
      <c r="Z2052" s="677">
        <f t="shared" ca="1" si="349"/>
        <v>0</v>
      </c>
      <c r="AA2052" t="str">
        <f t="shared" si="351"/>
        <v>ASR_COMP</v>
      </c>
      <c r="AB2052" s="957">
        <f t="shared" si="352"/>
        <v>44682</v>
      </c>
      <c r="AC2052" t="str">
        <f t="shared" si="353"/>
        <v>Unaudited</v>
      </c>
    </row>
    <row r="2053" spans="1:29" x14ac:dyDescent="0.25">
      <c r="A2053" t="s">
        <v>423</v>
      </c>
      <c r="B2053" t="s">
        <v>1388</v>
      </c>
      <c r="C2053" t="s">
        <v>1389</v>
      </c>
      <c r="D2053">
        <v>1900</v>
      </c>
      <c r="E2053" s="957">
        <v>1</v>
      </c>
      <c r="F2053" t="s">
        <v>444</v>
      </c>
      <c r="G2053" s="957">
        <v>366</v>
      </c>
      <c r="H2053" t="s">
        <v>387</v>
      </c>
      <c r="I2053" s="937" t="s">
        <v>491</v>
      </c>
      <c r="J2053" s="937" t="s">
        <v>447</v>
      </c>
      <c r="K2053" s="937" t="s">
        <v>0</v>
      </c>
      <c r="L2053" s="937">
        <v>2.1</v>
      </c>
      <c r="M2053" s="958" t="s">
        <v>150</v>
      </c>
      <c r="N2053" s="677">
        <f t="shared" ca="1" si="348"/>
        <v>13730060.362436973</v>
      </c>
      <c r="O2053" s="677">
        <f t="shared" ca="1" si="350"/>
        <v>5798299.6310932934</v>
      </c>
      <c r="P2053" s="677">
        <f t="shared" ca="1" si="350"/>
        <v>524522.71865110681</v>
      </c>
      <c r="Q2053" s="677">
        <f t="shared" ca="1" si="350"/>
        <v>3005485.5696020909</v>
      </c>
      <c r="R2053" s="677">
        <f t="shared" ca="1" si="350"/>
        <v>1852326.8828468076</v>
      </c>
      <c r="S2053" s="677">
        <f t="shared" ca="1" si="350"/>
        <v>58578.849097380604</v>
      </c>
      <c r="T2053" s="677">
        <f t="shared" ca="1" si="350"/>
        <v>222585.67000000004</v>
      </c>
      <c r="U2053" s="677">
        <f t="shared" ca="1" si="349"/>
        <v>552.19719621063803</v>
      </c>
      <c r="V2053" s="677">
        <f t="shared" ca="1" si="349"/>
        <v>199703.63252891001</v>
      </c>
      <c r="W2053" s="677">
        <f t="shared" ca="1" si="349"/>
        <v>147396.74981986819</v>
      </c>
      <c r="X2053" s="677">
        <f t="shared" ca="1" si="349"/>
        <v>604634.8531715991</v>
      </c>
      <c r="Y2053" s="677">
        <f t="shared" ca="1" si="349"/>
        <v>1315973.6084297071</v>
      </c>
      <c r="Z2053" s="677">
        <f t="shared" ca="1" si="349"/>
        <v>0</v>
      </c>
      <c r="AA2053" t="str">
        <f t="shared" si="351"/>
        <v>ASR_COMP</v>
      </c>
      <c r="AB2053" s="957">
        <f t="shared" si="352"/>
        <v>44682</v>
      </c>
      <c r="AC2053" t="str">
        <f t="shared" si="353"/>
        <v>Unaudited</v>
      </c>
    </row>
    <row r="2054" spans="1:29" ht="30" x14ac:dyDescent="0.25">
      <c r="A2054" t="s">
        <v>423</v>
      </c>
      <c r="B2054" t="s">
        <v>1388</v>
      </c>
      <c r="C2054" t="s">
        <v>1389</v>
      </c>
      <c r="D2054">
        <v>1900</v>
      </c>
      <c r="E2054" s="957">
        <v>1</v>
      </c>
      <c r="F2054" t="s">
        <v>444</v>
      </c>
      <c r="G2054" s="957">
        <v>366</v>
      </c>
      <c r="H2054" t="s">
        <v>387</v>
      </c>
      <c r="I2054" s="937" t="s">
        <v>491</v>
      </c>
      <c r="J2054" s="937" t="s">
        <v>447</v>
      </c>
      <c r="K2054" s="937" t="s">
        <v>0</v>
      </c>
      <c r="L2054" s="953">
        <v>2.2000000000000002</v>
      </c>
      <c r="M2054" s="958" t="s">
        <v>151</v>
      </c>
      <c r="N2054" s="677">
        <f t="shared" ca="1" si="348"/>
        <v>2647974.9934164057</v>
      </c>
      <c r="O2054" s="677">
        <f t="shared" ca="1" si="350"/>
        <v>1651477.6156770312</v>
      </c>
      <c r="P2054" s="677">
        <f t="shared" ca="1" si="350"/>
        <v>124768.83190889776</v>
      </c>
      <c r="Q2054" s="677">
        <f t="shared" ca="1" si="350"/>
        <v>677368.04982697172</v>
      </c>
      <c r="R2054" s="677">
        <f t="shared" ca="1" si="350"/>
        <v>351986.35746115883</v>
      </c>
      <c r="S2054" s="677">
        <f t="shared" ca="1" si="350"/>
        <v>-98886.122177543846</v>
      </c>
      <c r="T2054" s="677">
        <f t="shared" ca="1" si="350"/>
        <v>0</v>
      </c>
      <c r="U2054" s="677">
        <f t="shared" ca="1" si="349"/>
        <v>-278.68432843453922</v>
      </c>
      <c r="V2054" s="677">
        <f t="shared" ca="1" si="349"/>
        <v>32457.493502610803</v>
      </c>
      <c r="W2054" s="677">
        <f t="shared" ca="1" si="349"/>
        <v>15396.650860042053</v>
      </c>
      <c r="X2054" s="677">
        <f t="shared" ca="1" si="349"/>
        <v>-467273.12470626185</v>
      </c>
      <c r="Y2054" s="677">
        <f t="shared" ca="1" si="349"/>
        <v>360957.92539193446</v>
      </c>
      <c r="Z2054" s="677">
        <f t="shared" ca="1" si="349"/>
        <v>0</v>
      </c>
      <c r="AA2054" t="str">
        <f t="shared" si="351"/>
        <v>ASR_COMP</v>
      </c>
      <c r="AB2054" s="957">
        <f t="shared" si="352"/>
        <v>44682</v>
      </c>
      <c r="AC2054" t="str">
        <f t="shared" si="353"/>
        <v>Unaudited</v>
      </c>
    </row>
    <row r="2055" spans="1:29" x14ac:dyDescent="0.25">
      <c r="A2055" t="s">
        <v>423</v>
      </c>
      <c r="B2055" t="s">
        <v>1388</v>
      </c>
      <c r="C2055" t="s">
        <v>1389</v>
      </c>
      <c r="D2055">
        <v>1900</v>
      </c>
      <c r="E2055" s="957">
        <v>1</v>
      </c>
      <c r="F2055" t="s">
        <v>444</v>
      </c>
      <c r="G2055" s="957">
        <v>366</v>
      </c>
      <c r="H2055" t="s">
        <v>387</v>
      </c>
      <c r="I2055" s="937" t="s">
        <v>491</v>
      </c>
      <c r="J2055" s="937" t="s">
        <v>447</v>
      </c>
      <c r="K2055" s="937" t="s">
        <v>0</v>
      </c>
      <c r="L2055" s="953">
        <v>2.2999999999999998</v>
      </c>
      <c r="M2055" s="958" t="s">
        <v>152</v>
      </c>
      <c r="N2055" s="677">
        <f t="shared" ca="1" si="348"/>
        <v>4452831.2517570723</v>
      </c>
      <c r="O2055" s="677">
        <f t="shared" ca="1" si="350"/>
        <v>3235741.1366718821</v>
      </c>
      <c r="P2055" s="677">
        <f t="shared" ca="1" si="350"/>
        <v>353434.28727547283</v>
      </c>
      <c r="Q2055" s="677">
        <f t="shared" ca="1" si="350"/>
        <v>353497.98610637069</v>
      </c>
      <c r="R2055" s="677">
        <f t="shared" ca="1" si="350"/>
        <v>316339.56782462209</v>
      </c>
      <c r="S2055" s="677">
        <f t="shared" ca="1" si="350"/>
        <v>8300.5300493360282</v>
      </c>
      <c r="T2055" s="677">
        <f t="shared" ca="1" si="350"/>
        <v>59008.14</v>
      </c>
      <c r="U2055" s="677">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48.589750185155388</v>
      </c>
      <c r="V2055" s="677">
        <f t="shared" ca="1" si="354"/>
        <v>35118.947593014585</v>
      </c>
      <c r="W2055" s="677">
        <f t="shared" ca="1" si="354"/>
        <v>12708.525021821069</v>
      </c>
      <c r="X2055" s="677">
        <f t="shared" ca="1" si="354"/>
        <v>11424.77585629651</v>
      </c>
      <c r="Y2055" s="677">
        <f t="shared" ca="1" si="354"/>
        <v>67208.765608071291</v>
      </c>
      <c r="Z2055" s="677">
        <f t="shared" ca="1" si="354"/>
        <v>0</v>
      </c>
      <c r="AA2055" t="str">
        <f t="shared" si="351"/>
        <v>ASR_COMP</v>
      </c>
      <c r="AB2055" s="957">
        <f t="shared" si="352"/>
        <v>44682</v>
      </c>
      <c r="AC2055" t="str">
        <f t="shared" si="353"/>
        <v>Unaudited</v>
      </c>
    </row>
    <row r="2056" spans="1:29" x14ac:dyDescent="0.25">
      <c r="A2056" t="s">
        <v>423</v>
      </c>
      <c r="B2056" t="s">
        <v>1388</v>
      </c>
      <c r="C2056" t="s">
        <v>1389</v>
      </c>
      <c r="D2056">
        <v>1900</v>
      </c>
      <c r="E2056" s="957">
        <v>1</v>
      </c>
      <c r="F2056" t="s">
        <v>444</v>
      </c>
      <c r="G2056" s="957">
        <v>366</v>
      </c>
      <c r="H2056" t="s">
        <v>387</v>
      </c>
      <c r="I2056" s="937" t="s">
        <v>491</v>
      </c>
      <c r="J2056" s="937" t="s">
        <v>447</v>
      </c>
      <c r="K2056" s="937" t="s">
        <v>0</v>
      </c>
      <c r="L2056" s="937">
        <v>2.4</v>
      </c>
      <c r="M2056" s="958" t="s">
        <v>153</v>
      </c>
      <c r="N2056" s="677">
        <f t="shared" ca="1" si="348"/>
        <v>4645024.0006566783</v>
      </c>
      <c r="O2056" s="677">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2739395.5638384926</v>
      </c>
      <c r="P2056" s="677">
        <f t="shared" ca="1" si="355"/>
        <v>185984.89967933943</v>
      </c>
      <c r="Q2056" s="677">
        <f t="shared" ca="1" si="355"/>
        <v>1014019.1560965256</v>
      </c>
      <c r="R2056" s="677">
        <f t="shared" ca="1" si="355"/>
        <v>426402.4596657916</v>
      </c>
      <c r="S2056" s="677">
        <f t="shared" ca="1" si="355"/>
        <v>22480.015764762797</v>
      </c>
      <c r="T2056" s="677">
        <f t="shared" ca="1" si="355"/>
        <v>73903.77</v>
      </c>
      <c r="U2056" s="677">
        <f t="shared" ca="1" si="354"/>
        <v>630.42259668621421</v>
      </c>
      <c r="V2056" s="677">
        <f t="shared" ca="1" si="354"/>
        <v>33213.961637311302</v>
      </c>
      <c r="W2056" s="677">
        <f t="shared" ca="1" si="354"/>
        <v>30264.056963278254</v>
      </c>
      <c r="X2056" s="677">
        <f t="shared" ca="1" si="354"/>
        <v>26015.968257500645</v>
      </c>
      <c r="Y2056" s="677">
        <f t="shared" ca="1" si="354"/>
        <v>92713.726156989869</v>
      </c>
      <c r="Z2056" s="677">
        <f t="shared" ca="1" si="354"/>
        <v>0</v>
      </c>
      <c r="AA2056" t="str">
        <f t="shared" si="351"/>
        <v>ASR_COMP</v>
      </c>
      <c r="AB2056" s="957">
        <f t="shared" si="352"/>
        <v>44682</v>
      </c>
      <c r="AC2056" t="str">
        <f t="shared" si="353"/>
        <v>Unaudited</v>
      </c>
    </row>
    <row r="2057" spans="1:29" ht="30" x14ac:dyDescent="0.25">
      <c r="A2057" t="s">
        <v>423</v>
      </c>
      <c r="B2057" t="s">
        <v>1388</v>
      </c>
      <c r="C2057" t="s">
        <v>1389</v>
      </c>
      <c r="D2057">
        <v>1900</v>
      </c>
      <c r="E2057" s="957">
        <v>1</v>
      </c>
      <c r="F2057" t="s">
        <v>444</v>
      </c>
      <c r="G2057" s="957">
        <v>366</v>
      </c>
      <c r="H2057" t="s">
        <v>387</v>
      </c>
      <c r="I2057" s="958" t="s">
        <v>491</v>
      </c>
      <c r="J2057" s="958" t="s">
        <v>447</v>
      </c>
      <c r="K2057" s="958" t="s">
        <v>0</v>
      </c>
      <c r="L2057" s="937">
        <v>2.5</v>
      </c>
      <c r="M2057" s="958" t="s">
        <v>154</v>
      </c>
      <c r="N2057" s="677">
        <f t="shared" ca="1" si="348"/>
        <v>400679.62829017098</v>
      </c>
      <c r="O2057" s="677">
        <f t="shared" ca="1" si="355"/>
        <v>263704.08320036792</v>
      </c>
      <c r="P2057" s="677">
        <f t="shared" ca="1" si="355"/>
        <v>21720.21114700484</v>
      </c>
      <c r="Q2057" s="677">
        <f t="shared" ca="1" si="355"/>
        <v>65422.460215847903</v>
      </c>
      <c r="R2057" s="677">
        <f t="shared" ca="1" si="355"/>
        <v>28975.070931128965</v>
      </c>
      <c r="S2057" s="677">
        <f t="shared" ca="1" si="355"/>
        <v>2704.7503265217069</v>
      </c>
      <c r="T2057" s="677">
        <f t="shared" ca="1" si="355"/>
        <v>0</v>
      </c>
      <c r="U2057" s="677">
        <f t="shared" ca="1" si="354"/>
        <v>42.494258573578037</v>
      </c>
      <c r="V2057" s="677">
        <f t="shared" ca="1" si="354"/>
        <v>3243.6372979909179</v>
      </c>
      <c r="W2057" s="677">
        <f t="shared" ca="1" si="354"/>
        <v>1196.9294577154765</v>
      </c>
      <c r="X2057" s="677">
        <f t="shared" ca="1" si="354"/>
        <v>4488.8474791475355</v>
      </c>
      <c r="Y2057" s="677">
        <f t="shared" ca="1" si="354"/>
        <v>9181.1439758721572</v>
      </c>
      <c r="Z2057" s="677">
        <f t="shared" ca="1" si="354"/>
        <v>0</v>
      </c>
      <c r="AA2057" t="str">
        <f t="shared" si="351"/>
        <v>ASR_COMP</v>
      </c>
      <c r="AB2057" s="957">
        <f t="shared" si="352"/>
        <v>44682</v>
      </c>
      <c r="AC2057" t="str">
        <f t="shared" si="353"/>
        <v>Unaudited</v>
      </c>
    </row>
    <row r="2058" spans="1:29" x14ac:dyDescent="0.25">
      <c r="A2058" t="s">
        <v>423</v>
      </c>
      <c r="B2058" t="s">
        <v>1388</v>
      </c>
      <c r="C2058" t="s">
        <v>1389</v>
      </c>
      <c r="D2058">
        <v>1900</v>
      </c>
      <c r="E2058" s="957">
        <v>1</v>
      </c>
      <c r="F2058" t="s">
        <v>444</v>
      </c>
      <c r="G2058" s="957">
        <v>366</v>
      </c>
      <c r="H2058" t="s">
        <v>387</v>
      </c>
      <c r="I2058" s="937" t="s">
        <v>491</v>
      </c>
      <c r="J2058" s="937" t="s">
        <v>447</v>
      </c>
      <c r="K2058" s="937" t="s">
        <v>0</v>
      </c>
      <c r="L2058" s="937" t="s">
        <v>99</v>
      </c>
      <c r="M2058" s="958" t="s">
        <v>7</v>
      </c>
      <c r="N2058" s="677">
        <f t="shared" ca="1" si="348"/>
        <v>0</v>
      </c>
      <c r="O2058" s="677">
        <f t="shared" ca="1" si="355"/>
        <v>0</v>
      </c>
      <c r="P2058" s="677">
        <f t="shared" ca="1" si="355"/>
        <v>0</v>
      </c>
      <c r="Q2058" s="677">
        <f t="shared" ca="1" si="355"/>
        <v>0</v>
      </c>
      <c r="R2058" s="677">
        <f t="shared" ca="1" si="355"/>
        <v>0</v>
      </c>
      <c r="S2058" s="677">
        <f t="shared" ca="1" si="355"/>
        <v>0</v>
      </c>
      <c r="T2058" s="677">
        <f t="shared" ca="1" si="355"/>
        <v>0</v>
      </c>
      <c r="U2058" s="677">
        <f t="shared" ca="1" si="354"/>
        <v>0</v>
      </c>
      <c r="V2058" s="677">
        <f t="shared" ca="1" si="354"/>
        <v>0</v>
      </c>
      <c r="W2058" s="677">
        <f t="shared" ca="1" si="354"/>
        <v>0</v>
      </c>
      <c r="X2058" s="677">
        <f t="shared" ca="1" si="354"/>
        <v>0</v>
      </c>
      <c r="Y2058" s="677">
        <f t="shared" ca="1" si="354"/>
        <v>0</v>
      </c>
      <c r="Z2058" s="677">
        <f t="shared" ca="1" si="354"/>
        <v>0</v>
      </c>
      <c r="AA2058" t="str">
        <f t="shared" si="351"/>
        <v>ASR_COMP</v>
      </c>
      <c r="AB2058" s="957">
        <f t="shared" si="352"/>
        <v>44682</v>
      </c>
      <c r="AC2058" t="str">
        <f t="shared" si="353"/>
        <v>Unaudited</v>
      </c>
    </row>
    <row r="2059" spans="1:29" x14ac:dyDescent="0.25">
      <c r="A2059" t="s">
        <v>423</v>
      </c>
      <c r="B2059" t="s">
        <v>1388</v>
      </c>
      <c r="C2059" t="s">
        <v>1389</v>
      </c>
      <c r="D2059">
        <v>1900</v>
      </c>
      <c r="E2059" s="957">
        <v>1</v>
      </c>
      <c r="F2059" t="s">
        <v>444</v>
      </c>
      <c r="G2059" s="957">
        <v>366</v>
      </c>
      <c r="H2059" t="s">
        <v>387</v>
      </c>
      <c r="I2059" s="937" t="s">
        <v>491</v>
      </c>
      <c r="J2059" s="937" t="s">
        <v>447</v>
      </c>
      <c r="K2059" s="937" t="s">
        <v>0</v>
      </c>
      <c r="L2059" s="937" t="s">
        <v>155</v>
      </c>
      <c r="M2059" s="958" t="s">
        <v>454</v>
      </c>
      <c r="N2059" s="677">
        <f t="shared" ca="1" si="348"/>
        <v>0</v>
      </c>
      <c r="O2059" s="677">
        <f t="shared" ca="1" si="355"/>
        <v>0</v>
      </c>
      <c r="P2059" s="677">
        <f t="shared" ca="1" si="355"/>
        <v>0</v>
      </c>
      <c r="Q2059" s="677">
        <f t="shared" ca="1" si="355"/>
        <v>0</v>
      </c>
      <c r="R2059" s="677">
        <f t="shared" ca="1" si="355"/>
        <v>0</v>
      </c>
      <c r="S2059" s="677">
        <f t="shared" ca="1" si="355"/>
        <v>0</v>
      </c>
      <c r="T2059" s="677">
        <f t="shared" ca="1" si="355"/>
        <v>0</v>
      </c>
      <c r="U2059" s="677">
        <f t="shared" ca="1" si="354"/>
        <v>0</v>
      </c>
      <c r="V2059" s="677">
        <f t="shared" ca="1" si="354"/>
        <v>0</v>
      </c>
      <c r="W2059" s="677">
        <f t="shared" ca="1" si="354"/>
        <v>0</v>
      </c>
      <c r="X2059" s="677">
        <f t="shared" ca="1" si="354"/>
        <v>0</v>
      </c>
      <c r="Y2059" s="677">
        <f t="shared" ca="1" si="354"/>
        <v>0</v>
      </c>
      <c r="Z2059" s="677">
        <f t="shared" ca="1" si="354"/>
        <v>0</v>
      </c>
      <c r="AA2059" t="str">
        <f t="shared" si="351"/>
        <v>ASR_COMP</v>
      </c>
      <c r="AB2059" s="957">
        <f t="shared" si="352"/>
        <v>44682</v>
      </c>
      <c r="AC2059" t="str">
        <f t="shared" si="353"/>
        <v>Unaudited</v>
      </c>
    </row>
    <row r="2060" spans="1:29" x14ac:dyDescent="0.25">
      <c r="A2060" t="s">
        <v>423</v>
      </c>
      <c r="B2060" t="s">
        <v>1388</v>
      </c>
      <c r="C2060" t="s">
        <v>1389</v>
      </c>
      <c r="D2060">
        <v>1900</v>
      </c>
      <c r="E2060" s="957">
        <v>1</v>
      </c>
      <c r="F2060" t="s">
        <v>444</v>
      </c>
      <c r="G2060" s="957">
        <v>366</v>
      </c>
      <c r="H2060" t="s">
        <v>387</v>
      </c>
      <c r="I2060" s="937" t="s">
        <v>491</v>
      </c>
      <c r="J2060" s="937" t="s">
        <v>447</v>
      </c>
      <c r="K2060" s="937" t="s">
        <v>0</v>
      </c>
      <c r="L2060" s="937" t="s">
        <v>920</v>
      </c>
      <c r="M2060" s="958" t="s">
        <v>24</v>
      </c>
      <c r="N2060" s="677">
        <f t="shared" ca="1" si="348"/>
        <v>263303.61999999994</v>
      </c>
      <c r="O2060" s="677">
        <f t="shared" ca="1" si="355"/>
        <v>24576.16</v>
      </c>
      <c r="P2060" s="677">
        <f t="shared" ca="1" si="355"/>
        <v>0</v>
      </c>
      <c r="Q2060" s="677">
        <f t="shared" ca="1" si="355"/>
        <v>238727.45999999996</v>
      </c>
      <c r="R2060" s="677">
        <f t="shared" ca="1" si="355"/>
        <v>0</v>
      </c>
      <c r="S2060" s="677">
        <f t="shared" ca="1" si="355"/>
        <v>0</v>
      </c>
      <c r="T2060" s="677">
        <f t="shared" ca="1" si="355"/>
        <v>0</v>
      </c>
      <c r="U2060" s="677">
        <f t="shared" ca="1" si="354"/>
        <v>0</v>
      </c>
      <c r="V2060" s="677">
        <f t="shared" ca="1" si="354"/>
        <v>0</v>
      </c>
      <c r="W2060" s="677">
        <f t="shared" ca="1" si="354"/>
        <v>0</v>
      </c>
      <c r="X2060" s="677">
        <f t="shared" ca="1" si="354"/>
        <v>0</v>
      </c>
      <c r="Y2060" s="677">
        <f t="shared" ca="1" si="354"/>
        <v>0</v>
      </c>
      <c r="Z2060" s="677">
        <f t="shared" ca="1" si="354"/>
        <v>0</v>
      </c>
      <c r="AA2060" t="str">
        <f t="shared" si="351"/>
        <v>ASR_COMP</v>
      </c>
      <c r="AB2060" s="957">
        <f t="shared" si="352"/>
        <v>44682</v>
      </c>
      <c r="AC2060" t="str">
        <f t="shared" si="353"/>
        <v>Unaudited</v>
      </c>
    </row>
    <row r="2061" spans="1:29" x14ac:dyDescent="0.25">
      <c r="A2061" t="s">
        <v>423</v>
      </c>
      <c r="B2061" t="s">
        <v>1388</v>
      </c>
      <c r="C2061" t="s">
        <v>1389</v>
      </c>
      <c r="D2061">
        <v>1900</v>
      </c>
      <c r="E2061" s="957">
        <v>1</v>
      </c>
      <c r="F2061" t="s">
        <v>444</v>
      </c>
      <c r="G2061" s="957">
        <v>366</v>
      </c>
      <c r="H2061" t="s">
        <v>387</v>
      </c>
      <c r="I2061" s="958" t="s">
        <v>491</v>
      </c>
      <c r="J2061" s="958" t="s">
        <v>447</v>
      </c>
      <c r="K2061" s="958" t="s">
        <v>53</v>
      </c>
      <c r="L2061" s="937">
        <v>3.1</v>
      </c>
      <c r="M2061" s="958" t="s">
        <v>33</v>
      </c>
      <c r="N2061" s="677">
        <f t="shared" ca="1" si="348"/>
        <v>6191089.4953787671</v>
      </c>
      <c r="O2061" s="677">
        <f t="shared" ca="1" si="355"/>
        <v>4556419.4863198921</v>
      </c>
      <c r="P2061" s="677">
        <f t="shared" ca="1" si="355"/>
        <v>259915.62741549104</v>
      </c>
      <c r="Q2061" s="677">
        <f t="shared" ca="1" si="355"/>
        <v>522005.47652636422</v>
      </c>
      <c r="R2061" s="677">
        <f t="shared" ca="1" si="355"/>
        <v>339176.37813030294</v>
      </c>
      <c r="S2061" s="677">
        <f t="shared" ca="1" si="355"/>
        <v>14775.805912302609</v>
      </c>
      <c r="T2061" s="677">
        <f t="shared" ca="1" si="355"/>
        <v>136124.46000000002</v>
      </c>
      <c r="U2061" s="677">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401.19214082797106</v>
      </c>
      <c r="V2061" s="677">
        <f t="shared" ca="1" si="356"/>
        <v>33482.467599467585</v>
      </c>
      <c r="W2061" s="677">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13425.095331164659</v>
      </c>
      <c r="X2061" s="677">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47562.300346921103</v>
      </c>
      <c r="Y2061" s="677">
        <f t="shared" ca="1" si="358"/>
        <v>267801.20565603167</v>
      </c>
      <c r="Z2061" s="677">
        <f t="shared" ca="1" si="358"/>
        <v>0</v>
      </c>
      <c r="AA2061" t="str">
        <f t="shared" si="351"/>
        <v>ASR_COMP</v>
      </c>
      <c r="AB2061" s="957">
        <f t="shared" si="352"/>
        <v>44682</v>
      </c>
      <c r="AC2061" t="str">
        <f t="shared" si="353"/>
        <v>Unaudited</v>
      </c>
    </row>
    <row r="2062" spans="1:29" x14ac:dyDescent="0.25">
      <c r="A2062" t="s">
        <v>423</v>
      </c>
      <c r="B2062" t="s">
        <v>1388</v>
      </c>
      <c r="C2062" t="s">
        <v>1389</v>
      </c>
      <c r="D2062">
        <v>1900</v>
      </c>
      <c r="E2062" s="957">
        <v>1</v>
      </c>
      <c r="F2062" t="s">
        <v>444</v>
      </c>
      <c r="G2062" s="957">
        <v>366</v>
      </c>
      <c r="H2062" t="s">
        <v>387</v>
      </c>
      <c r="I2062" s="958" t="s">
        <v>491</v>
      </c>
      <c r="J2062" s="958" t="s">
        <v>447</v>
      </c>
      <c r="K2062" s="958" t="s">
        <v>53</v>
      </c>
      <c r="L2062" s="937">
        <v>3.2</v>
      </c>
      <c r="M2062" s="958" t="s">
        <v>34</v>
      </c>
      <c r="N2062" s="677">
        <f t="shared" ca="1" si="348"/>
        <v>8731749.3714751732</v>
      </c>
      <c r="O2062" s="677">
        <f t="shared" ca="1" si="355"/>
        <v>4400371.9442860698</v>
      </c>
      <c r="P2062" s="677">
        <f t="shared" ca="1" si="355"/>
        <v>552496.68386759376</v>
      </c>
      <c r="Q2062" s="677">
        <f t="shared" ca="1" si="355"/>
        <v>1984378.123256773</v>
      </c>
      <c r="R2062" s="677">
        <f t="shared" ca="1" si="355"/>
        <v>1025844.9373677575</v>
      </c>
      <c r="S2062" s="677">
        <f t="shared" ca="1" si="355"/>
        <v>73043.234576072166</v>
      </c>
      <c r="T2062" s="677">
        <f t="shared" ca="1" si="355"/>
        <v>177520.01999999996</v>
      </c>
      <c r="U2062" s="677">
        <f t="shared" ca="1" si="356"/>
        <v>2903.6940072533375</v>
      </c>
      <c r="V2062" s="677">
        <f t="shared" ca="1" si="356"/>
        <v>71286.244293572221</v>
      </c>
      <c r="W2062" s="677">
        <f t="shared" ca="1" si="357"/>
        <v>64482.350616321892</v>
      </c>
      <c r="X2062" s="677">
        <f t="shared" ca="1" si="358"/>
        <v>79714.222746116662</v>
      </c>
      <c r="Y2062" s="677">
        <f t="shared" ca="1" si="358"/>
        <v>299707.91645764298</v>
      </c>
      <c r="Z2062" s="677">
        <f t="shared" ca="1" si="358"/>
        <v>0</v>
      </c>
      <c r="AA2062" t="str">
        <f t="shared" si="351"/>
        <v>ASR_COMP</v>
      </c>
      <c r="AB2062" s="957">
        <f t="shared" si="352"/>
        <v>44682</v>
      </c>
      <c r="AC2062" t="str">
        <f t="shared" si="353"/>
        <v>Unaudited</v>
      </c>
    </row>
    <row r="2063" spans="1:29" x14ac:dyDescent="0.25">
      <c r="A2063" t="s">
        <v>423</v>
      </c>
      <c r="B2063" t="s">
        <v>1388</v>
      </c>
      <c r="C2063" t="s">
        <v>1389</v>
      </c>
      <c r="D2063">
        <v>1900</v>
      </c>
      <c r="E2063" s="957">
        <v>1</v>
      </c>
      <c r="F2063" t="s">
        <v>444</v>
      </c>
      <c r="G2063" s="957">
        <v>366</v>
      </c>
      <c r="H2063" t="s">
        <v>387</v>
      </c>
      <c r="I2063" s="958" t="s">
        <v>491</v>
      </c>
      <c r="J2063" s="958" t="s">
        <v>447</v>
      </c>
      <c r="K2063" s="958" t="s">
        <v>53</v>
      </c>
      <c r="L2063" s="937">
        <v>3.3</v>
      </c>
      <c r="M2063" s="958" t="s">
        <v>54</v>
      </c>
      <c r="N2063" s="677">
        <f t="shared" ca="1" si="348"/>
        <v>0</v>
      </c>
      <c r="O2063" s="677">
        <f t="shared" ca="1" si="355"/>
        <v>0</v>
      </c>
      <c r="P2063" s="677">
        <f t="shared" ca="1" si="355"/>
        <v>0</v>
      </c>
      <c r="Q2063" s="677">
        <f t="shared" ca="1" si="355"/>
        <v>0</v>
      </c>
      <c r="R2063" s="677">
        <f t="shared" ca="1" si="355"/>
        <v>0</v>
      </c>
      <c r="S2063" s="677">
        <f t="shared" ca="1" si="355"/>
        <v>0</v>
      </c>
      <c r="T2063" s="677">
        <f t="shared" ca="1" si="355"/>
        <v>0</v>
      </c>
      <c r="U2063" s="677">
        <f t="shared" ca="1" si="356"/>
        <v>0</v>
      </c>
      <c r="V2063" s="677">
        <f t="shared" ca="1" si="356"/>
        <v>0</v>
      </c>
      <c r="W2063" s="677">
        <f t="shared" ca="1" si="357"/>
        <v>0</v>
      </c>
      <c r="X2063" s="677">
        <f t="shared" ca="1" si="358"/>
        <v>0</v>
      </c>
      <c r="Y2063" s="677">
        <f t="shared" ca="1" si="358"/>
        <v>0</v>
      </c>
      <c r="Z2063" s="677">
        <f t="shared" ca="1" si="358"/>
        <v>0</v>
      </c>
      <c r="AA2063" t="str">
        <f t="shared" si="351"/>
        <v>ASR_COMP</v>
      </c>
      <c r="AB2063" s="957">
        <f t="shared" si="352"/>
        <v>44682</v>
      </c>
      <c r="AC2063" t="str">
        <f t="shared" si="353"/>
        <v>Unaudited</v>
      </c>
    </row>
    <row r="2064" spans="1:29" x14ac:dyDescent="0.25">
      <c r="A2064" t="s">
        <v>423</v>
      </c>
      <c r="B2064" t="s">
        <v>1388</v>
      </c>
      <c r="C2064" t="s">
        <v>1389</v>
      </c>
      <c r="D2064">
        <v>1900</v>
      </c>
      <c r="E2064" s="957">
        <v>1</v>
      </c>
      <c r="F2064" t="s">
        <v>444</v>
      </c>
      <c r="G2064" s="957">
        <v>366</v>
      </c>
      <c r="H2064" t="s">
        <v>387</v>
      </c>
      <c r="I2064" s="958" t="s">
        <v>491</v>
      </c>
      <c r="J2064" s="958" t="s">
        <v>447</v>
      </c>
      <c r="K2064" s="958" t="s">
        <v>53</v>
      </c>
      <c r="L2064" s="937" t="s">
        <v>44</v>
      </c>
      <c r="M2064" s="958" t="s">
        <v>156</v>
      </c>
      <c r="N2064" s="677">
        <f t="shared" ca="1" si="348"/>
        <v>0</v>
      </c>
      <c r="O2064" s="677">
        <f t="shared" ca="1" si="355"/>
        <v>0</v>
      </c>
      <c r="P2064" s="677">
        <f t="shared" ca="1" si="355"/>
        <v>0</v>
      </c>
      <c r="Q2064" s="677">
        <f t="shared" ca="1" si="355"/>
        <v>0</v>
      </c>
      <c r="R2064" s="677">
        <f t="shared" ca="1" si="355"/>
        <v>0</v>
      </c>
      <c r="S2064" s="677">
        <f t="shared" ca="1" si="355"/>
        <v>0</v>
      </c>
      <c r="T2064" s="677">
        <f t="shared" ca="1" si="355"/>
        <v>0</v>
      </c>
      <c r="U2064" s="677">
        <f t="shared" ca="1" si="356"/>
        <v>0</v>
      </c>
      <c r="V2064" s="677">
        <f t="shared" ca="1" si="356"/>
        <v>0</v>
      </c>
      <c r="W2064" s="677">
        <f t="shared" ca="1" si="357"/>
        <v>0</v>
      </c>
      <c r="X2064" s="677">
        <f t="shared" ca="1" si="358"/>
        <v>0</v>
      </c>
      <c r="Y2064" s="677">
        <f t="shared" ca="1" si="358"/>
        <v>0</v>
      </c>
      <c r="Z2064" s="677">
        <f t="shared" ca="1" si="358"/>
        <v>0</v>
      </c>
      <c r="AA2064" t="str">
        <f t="shared" si="351"/>
        <v>ASR_COMP</v>
      </c>
      <c r="AB2064" s="957">
        <f t="shared" si="352"/>
        <v>44682</v>
      </c>
      <c r="AC2064" t="str">
        <f t="shared" si="353"/>
        <v>Unaudited</v>
      </c>
    </row>
    <row r="2065" spans="1:29" x14ac:dyDescent="0.25">
      <c r="A2065" t="s">
        <v>423</v>
      </c>
      <c r="B2065" t="s">
        <v>1388</v>
      </c>
      <c r="C2065" t="s">
        <v>1389</v>
      </c>
      <c r="D2065">
        <v>1900</v>
      </c>
      <c r="E2065" s="957">
        <v>1</v>
      </c>
      <c r="F2065" t="s">
        <v>444</v>
      </c>
      <c r="G2065" s="957">
        <v>366</v>
      </c>
      <c r="H2065" t="s">
        <v>387</v>
      </c>
      <c r="I2065" s="958" t="s">
        <v>491</v>
      </c>
      <c r="J2065" s="958" t="s">
        <v>447</v>
      </c>
      <c r="K2065" s="958" t="s">
        <v>53</v>
      </c>
      <c r="L2065" s="953" t="s">
        <v>41</v>
      </c>
      <c r="M2065" s="958" t="s">
        <v>52</v>
      </c>
      <c r="N2065" s="677">
        <f t="shared" ca="1" si="348"/>
        <v>3525799.363510415</v>
      </c>
      <c r="O2065" s="677">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2619801.0946087213</v>
      </c>
      <c r="P2065" s="677">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135679.15063562288</v>
      </c>
      <c r="Q2065" s="677">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344100.89967546065</v>
      </c>
      <c r="R2065" s="677">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151621.01123677666</v>
      </c>
      <c r="S2065" s="677">
        <f t="shared" ca="1" si="359"/>
        <v>71131.222590239689</v>
      </c>
      <c r="T2065" s="677">
        <f t="shared" ca="1" si="359"/>
        <v>44377.991918196676</v>
      </c>
      <c r="U2065" s="677">
        <f t="shared" ca="1" si="359"/>
        <v>1382.1280985182102</v>
      </c>
      <c r="V2065" s="677">
        <f t="shared" ca="1" si="359"/>
        <v>12772.827744725841</v>
      </c>
      <c r="W2065" s="677">
        <f t="shared" ca="1" si="357"/>
        <v>1840.4650928999772</v>
      </c>
      <c r="X2065" s="677">
        <f t="shared" ca="1" si="359"/>
        <v>111307.73975487039</v>
      </c>
      <c r="Y2065" s="677">
        <f t="shared" ca="1" si="359"/>
        <v>31784.832154382602</v>
      </c>
      <c r="Z2065" s="677">
        <f t="shared" ca="1" si="359"/>
        <v>0</v>
      </c>
      <c r="AA2065" t="str">
        <f t="shared" si="351"/>
        <v>ASR_COMP</v>
      </c>
      <c r="AB2065" s="957">
        <f t="shared" si="352"/>
        <v>44682</v>
      </c>
      <c r="AC2065" t="str">
        <f t="shared" si="353"/>
        <v>Unaudited</v>
      </c>
    </row>
    <row r="2066" spans="1:29" x14ac:dyDescent="0.25">
      <c r="A2066" t="s">
        <v>423</v>
      </c>
      <c r="B2066" t="s">
        <v>1388</v>
      </c>
      <c r="C2066" t="s">
        <v>1389</v>
      </c>
      <c r="D2066">
        <v>1900</v>
      </c>
      <c r="E2066" s="957">
        <v>1</v>
      </c>
      <c r="F2066" t="s">
        <v>444</v>
      </c>
      <c r="G2066" s="957">
        <v>366</v>
      </c>
      <c r="H2066" t="s">
        <v>387</v>
      </c>
      <c r="I2066" s="958" t="s">
        <v>491</v>
      </c>
      <c r="J2066" s="958" t="s">
        <v>447</v>
      </c>
      <c r="K2066" s="958" t="s">
        <v>53</v>
      </c>
      <c r="L2066" s="937" t="s">
        <v>42</v>
      </c>
      <c r="M2066" s="958" t="s">
        <v>157</v>
      </c>
      <c r="N2066" s="677">
        <f t="shared" ca="1" si="348"/>
        <v>664695.81799501739</v>
      </c>
      <c r="O2066" s="677">
        <f t="shared" ca="1" si="359"/>
        <v>258816.54539946793</v>
      </c>
      <c r="P2066" s="677">
        <f t="shared" ca="1" si="359"/>
        <v>18916.378767839291</v>
      </c>
      <c r="Q2066" s="677">
        <f t="shared" ca="1" si="359"/>
        <v>210318.27688223243</v>
      </c>
      <c r="R2066" s="677">
        <f t="shared" ca="1" si="359"/>
        <v>90870.631224046636</v>
      </c>
      <c r="S2066" s="677">
        <f t="shared" ca="1" si="359"/>
        <v>3605.897904909164</v>
      </c>
      <c r="T2066" s="677">
        <f t="shared" ca="1" si="359"/>
        <v>0</v>
      </c>
      <c r="U2066" s="677">
        <f t="shared" ca="1" si="359"/>
        <v>94.977675835021373</v>
      </c>
      <c r="V2066" s="677">
        <f t="shared" ca="1" si="359"/>
        <v>6392.3901800010553</v>
      </c>
      <c r="W2066" s="677">
        <f t="shared" ca="1" si="357"/>
        <v>3421.0199427606653</v>
      </c>
      <c r="X2066" s="677">
        <f t="shared" ca="1" si="359"/>
        <v>11560.238590435256</v>
      </c>
      <c r="Y2066" s="677">
        <f t="shared" ca="1" si="359"/>
        <v>60699.461427490052</v>
      </c>
      <c r="Z2066" s="677">
        <f t="shared" ca="1" si="359"/>
        <v>0</v>
      </c>
      <c r="AA2066" t="str">
        <f t="shared" si="351"/>
        <v>ASR_COMP</v>
      </c>
      <c r="AB2066" s="957">
        <f t="shared" si="352"/>
        <v>44682</v>
      </c>
      <c r="AC2066" t="str">
        <f t="shared" si="353"/>
        <v>Unaudited</v>
      </c>
    </row>
    <row r="2067" spans="1:29" x14ac:dyDescent="0.25">
      <c r="A2067" t="s">
        <v>423</v>
      </c>
      <c r="B2067" t="s">
        <v>1388</v>
      </c>
      <c r="C2067" t="s">
        <v>1389</v>
      </c>
      <c r="D2067">
        <v>1900</v>
      </c>
      <c r="E2067" s="957">
        <v>1</v>
      </c>
      <c r="F2067" t="s">
        <v>444</v>
      </c>
      <c r="G2067" s="957">
        <v>366</v>
      </c>
      <c r="H2067" t="s">
        <v>387</v>
      </c>
      <c r="I2067" s="937" t="s">
        <v>491</v>
      </c>
      <c r="J2067" s="937" t="s">
        <v>447</v>
      </c>
      <c r="K2067" s="937" t="s">
        <v>53</v>
      </c>
      <c r="L2067" s="937" t="s">
        <v>43</v>
      </c>
      <c r="M2067" s="958" t="s">
        <v>465</v>
      </c>
      <c r="N2067" s="677">
        <f t="shared" ca="1" si="348"/>
        <v>1035209.0431340149</v>
      </c>
      <c r="O2067" s="677">
        <f t="shared" ca="1" si="359"/>
        <v>650800.67600388627</v>
      </c>
      <c r="P2067" s="677">
        <f t="shared" ca="1" si="359"/>
        <v>66674.110507443998</v>
      </c>
      <c r="Q2067" s="677">
        <f t="shared" ca="1" si="359"/>
        <v>137981.52118618289</v>
      </c>
      <c r="R2067" s="677">
        <f t="shared" ca="1" si="359"/>
        <v>70524.201442681922</v>
      </c>
      <c r="S2067" s="677">
        <f t="shared" ca="1" si="359"/>
        <v>12782.620605068287</v>
      </c>
      <c r="T2067" s="677">
        <f t="shared" ca="1" si="359"/>
        <v>0</v>
      </c>
      <c r="U2067" s="677">
        <f t="shared" ca="1" si="359"/>
        <v>148.81140544630105</v>
      </c>
      <c r="V2067" s="677">
        <f t="shared" ca="1" si="359"/>
        <v>5812.0755963560741</v>
      </c>
      <c r="W2067" s="677">
        <f t="shared" ca="1" si="357"/>
        <v>15680.938406764764</v>
      </c>
      <c r="X2067" s="677">
        <f t="shared" ca="1" si="359"/>
        <v>25161.150748855493</v>
      </c>
      <c r="Y2067" s="677">
        <f t="shared" ca="1" si="359"/>
        <v>49642.937231328942</v>
      </c>
      <c r="Z2067" s="677">
        <f t="shared" ca="1" si="359"/>
        <v>0</v>
      </c>
      <c r="AA2067" t="str">
        <f t="shared" si="351"/>
        <v>ASR_COMP</v>
      </c>
      <c r="AB2067" s="957">
        <f t="shared" si="352"/>
        <v>44682</v>
      </c>
      <c r="AC2067" t="str">
        <f t="shared" si="353"/>
        <v>Unaudited</v>
      </c>
    </row>
    <row r="2068" spans="1:29" x14ac:dyDescent="0.25">
      <c r="A2068" t="s">
        <v>423</v>
      </c>
      <c r="B2068" t="s">
        <v>1388</v>
      </c>
      <c r="C2068" t="s">
        <v>1389</v>
      </c>
      <c r="D2068">
        <v>1900</v>
      </c>
      <c r="E2068" s="957">
        <v>1</v>
      </c>
      <c r="F2068" t="s">
        <v>444</v>
      </c>
      <c r="G2068" s="957">
        <v>366</v>
      </c>
      <c r="H2068" t="s">
        <v>387</v>
      </c>
      <c r="I2068" s="958" t="s">
        <v>491</v>
      </c>
      <c r="J2068" s="958" t="s">
        <v>447</v>
      </c>
      <c r="K2068" s="958" t="s">
        <v>923</v>
      </c>
      <c r="L2068" s="937" t="s">
        <v>924</v>
      </c>
      <c r="M2068" s="958" t="s">
        <v>923</v>
      </c>
      <c r="N2068" s="677">
        <f t="shared" ca="1" si="348"/>
        <v>1406104.5433275825</v>
      </c>
      <c r="O2068" s="677">
        <f t="shared" ca="1" si="359"/>
        <v>1195091.4479274694</v>
      </c>
      <c r="P2068" s="677">
        <f t="shared" ca="1" si="359"/>
        <v>171744.23272940502</v>
      </c>
      <c r="Q2068" s="677">
        <f t="shared" ca="1" si="359"/>
        <v>18270.046064050952</v>
      </c>
      <c r="R2068" s="677">
        <f t="shared" ca="1" si="359"/>
        <v>10122.504831761667</v>
      </c>
      <c r="S2068" s="677">
        <f t="shared" ca="1" si="359"/>
        <v>4683.6678018978964</v>
      </c>
      <c r="T2068" s="677">
        <f t="shared" ca="1" si="359"/>
        <v>0</v>
      </c>
      <c r="U2068" s="677">
        <f t="shared" ca="1" si="359"/>
        <v>3.0900302422562049</v>
      </c>
      <c r="V2068" s="677">
        <f t="shared" ca="1" si="359"/>
        <v>3402.8469249486316</v>
      </c>
      <c r="W2068" s="677">
        <f t="shared" ca="1" si="357"/>
        <v>543.52934323777561</v>
      </c>
      <c r="X2068" s="677">
        <f t="shared" ca="1" si="359"/>
        <v>522.4647701616301</v>
      </c>
      <c r="Y2068" s="677">
        <f t="shared" ca="1" si="359"/>
        <v>1720.7129044074377</v>
      </c>
      <c r="Z2068" s="677">
        <f t="shared" ca="1" si="359"/>
        <v>0</v>
      </c>
      <c r="AA2068" t="str">
        <f t="shared" si="351"/>
        <v>ASR_COMP</v>
      </c>
      <c r="AB2068" s="957">
        <f t="shared" si="352"/>
        <v>44682</v>
      </c>
      <c r="AC2068" t="str">
        <f t="shared" si="353"/>
        <v>Unaudited</v>
      </c>
    </row>
    <row r="2069" spans="1:29" x14ac:dyDescent="0.25">
      <c r="A2069" t="s">
        <v>423</v>
      </c>
      <c r="B2069" t="s">
        <v>1388</v>
      </c>
      <c r="C2069" t="s">
        <v>1389</v>
      </c>
      <c r="D2069">
        <v>1900</v>
      </c>
      <c r="E2069" s="957">
        <v>1</v>
      </c>
      <c r="F2069" t="s">
        <v>444</v>
      </c>
      <c r="G2069" s="957">
        <v>366</v>
      </c>
      <c r="H2069" t="s">
        <v>387</v>
      </c>
      <c r="I2069" s="937" t="s">
        <v>491</v>
      </c>
      <c r="J2069" s="937" t="s">
        <v>447</v>
      </c>
      <c r="K2069" s="937" t="s">
        <v>923</v>
      </c>
      <c r="L2069" s="937" t="s">
        <v>925</v>
      </c>
      <c r="M2069" s="937" t="s">
        <v>928</v>
      </c>
      <c r="N2069" s="677">
        <f t="shared" ca="1" si="348"/>
        <v>467289.70472054236</v>
      </c>
      <c r="O2069" s="677">
        <f t="shared" ca="1" si="359"/>
        <v>291437.22629594669</v>
      </c>
      <c r="P2069" s="677">
        <f t="shared" ca="1" si="359"/>
        <v>22018.029160393722</v>
      </c>
      <c r="Q2069" s="677">
        <f t="shared" ca="1" si="359"/>
        <v>119535.53820475972</v>
      </c>
      <c r="R2069" s="677">
        <f t="shared" ca="1" si="359"/>
        <v>62115.239551969215</v>
      </c>
      <c r="S2069" s="677">
        <f t="shared" ca="1" si="359"/>
        <v>-17450.492148978326</v>
      </c>
      <c r="T2069" s="677">
        <f t="shared" ca="1" si="359"/>
        <v>0</v>
      </c>
      <c r="U2069" s="677">
        <f t="shared" ca="1" si="359"/>
        <v>-49.179587370801045</v>
      </c>
      <c r="V2069" s="677">
        <f t="shared" ca="1" si="359"/>
        <v>5727.7929710489661</v>
      </c>
      <c r="W2069" s="677">
        <f t="shared" ca="1" si="357"/>
        <v>2717.0560341250684</v>
      </c>
      <c r="X2069" s="677">
        <f t="shared" ca="1" si="359"/>
        <v>-82459.963183457978</v>
      </c>
      <c r="Y2069" s="677">
        <f t="shared" ca="1" si="359"/>
        <v>63698.457422106083</v>
      </c>
      <c r="Z2069" s="677">
        <f t="shared" ca="1" si="359"/>
        <v>0</v>
      </c>
      <c r="AA2069" t="str">
        <f t="shared" si="351"/>
        <v>ASR_COMP</v>
      </c>
      <c r="AB2069" s="957">
        <f t="shared" si="352"/>
        <v>44682</v>
      </c>
      <c r="AC2069" t="str">
        <f t="shared" si="353"/>
        <v>Unaudited</v>
      </c>
    </row>
    <row r="2070" spans="1:29" x14ac:dyDescent="0.25">
      <c r="A2070" t="s">
        <v>423</v>
      </c>
      <c r="B2070" t="s">
        <v>1388</v>
      </c>
      <c r="C2070" t="s">
        <v>1389</v>
      </c>
      <c r="D2070">
        <v>1900</v>
      </c>
      <c r="E2070" s="957">
        <v>1</v>
      </c>
      <c r="F2070" t="s">
        <v>444</v>
      </c>
      <c r="G2070" s="957">
        <v>366</v>
      </c>
      <c r="H2070" t="s">
        <v>387</v>
      </c>
      <c r="I2070" s="937" t="s">
        <v>491</v>
      </c>
      <c r="J2070" s="937" t="s">
        <v>447</v>
      </c>
      <c r="K2070" s="937" t="s">
        <v>923</v>
      </c>
      <c r="L2070" s="937" t="s">
        <v>926</v>
      </c>
      <c r="M2070" s="958" t="s">
        <v>929</v>
      </c>
      <c r="N2070" s="677">
        <f t="shared" ca="1" si="348"/>
        <v>0</v>
      </c>
      <c r="O2070" s="677">
        <f t="shared" ca="1" si="359"/>
        <v>0</v>
      </c>
      <c r="P2070" s="677">
        <f t="shared" ca="1" si="359"/>
        <v>0</v>
      </c>
      <c r="Q2070" s="677">
        <f t="shared" ca="1" si="359"/>
        <v>0</v>
      </c>
      <c r="R2070" s="677">
        <f t="shared" ca="1" si="359"/>
        <v>0</v>
      </c>
      <c r="S2070" s="677">
        <f t="shared" ca="1" si="359"/>
        <v>0</v>
      </c>
      <c r="T2070" s="677">
        <f t="shared" ca="1" si="359"/>
        <v>0</v>
      </c>
      <c r="U2070" s="677">
        <f t="shared" ca="1" si="359"/>
        <v>0</v>
      </c>
      <c r="V2070" s="677">
        <f t="shared" ca="1" si="359"/>
        <v>0</v>
      </c>
      <c r="W2070" s="677">
        <f t="shared" ca="1" si="357"/>
        <v>0</v>
      </c>
      <c r="X2070" s="677">
        <f t="shared" ca="1" si="359"/>
        <v>0</v>
      </c>
      <c r="Y2070" s="677">
        <f t="shared" ca="1" si="359"/>
        <v>0</v>
      </c>
      <c r="Z2070" s="677">
        <f t="shared" ca="1" si="359"/>
        <v>0</v>
      </c>
      <c r="AA2070" t="str">
        <f t="shared" si="351"/>
        <v>ASR_COMP</v>
      </c>
      <c r="AB2070" s="957">
        <f t="shared" si="352"/>
        <v>44682</v>
      </c>
      <c r="AC2070" t="str">
        <f t="shared" si="353"/>
        <v>Unaudited</v>
      </c>
    </row>
    <row r="2071" spans="1:29" x14ac:dyDescent="0.25">
      <c r="A2071" t="s">
        <v>423</v>
      </c>
      <c r="B2071" t="s">
        <v>1388</v>
      </c>
      <c r="C2071" t="s">
        <v>1389</v>
      </c>
      <c r="D2071">
        <v>1900</v>
      </c>
      <c r="E2071" s="957">
        <v>1</v>
      </c>
      <c r="F2071" t="s">
        <v>444</v>
      </c>
      <c r="G2071" s="957">
        <v>366</v>
      </c>
      <c r="H2071" t="s">
        <v>387</v>
      </c>
      <c r="I2071" s="937" t="s">
        <v>491</v>
      </c>
      <c r="J2071" s="937" t="s">
        <v>447</v>
      </c>
      <c r="K2071" s="937" t="s">
        <v>448</v>
      </c>
      <c r="L2071" s="937">
        <v>5.0999999999999996</v>
      </c>
      <c r="M2071" s="958" t="s">
        <v>37</v>
      </c>
      <c r="N2071" s="677">
        <f t="shared" ca="1" si="348"/>
        <v>3782290.4684640365</v>
      </c>
      <c r="O2071" s="677">
        <f t="shared" ca="1" si="359"/>
        <v>1535000.4019941431</v>
      </c>
      <c r="P2071" s="677">
        <f t="shared" ca="1" si="359"/>
        <v>779365.78861692315</v>
      </c>
      <c r="Q2071" s="677">
        <f t="shared" ca="1" si="359"/>
        <v>246999.06052423967</v>
      </c>
      <c r="R2071" s="677">
        <f t="shared" ca="1" si="359"/>
        <v>722587.80871200678</v>
      </c>
      <c r="S2071" s="677">
        <f t="shared" ca="1" si="359"/>
        <v>25353.520667844543</v>
      </c>
      <c r="T2071" s="677">
        <f t="shared" ca="1" si="359"/>
        <v>332602.52000000008</v>
      </c>
      <c r="U2071" s="677">
        <f t="shared" ca="1" si="359"/>
        <v>93.339185919206386</v>
      </c>
      <c r="V2071" s="677">
        <f t="shared" ca="1" si="359"/>
        <v>51301.367254155848</v>
      </c>
      <c r="W2071" s="677">
        <f t="shared" ca="1" si="357"/>
        <v>2261.8150781831782</v>
      </c>
      <c r="X2071" s="677">
        <f t="shared" ca="1" si="359"/>
        <v>13575.123588618633</v>
      </c>
      <c r="Y2071" s="677">
        <f t="shared" ca="1" si="359"/>
        <v>73149.722842002171</v>
      </c>
      <c r="Z2071" s="677">
        <f t="shared" ca="1" si="359"/>
        <v>0</v>
      </c>
      <c r="AA2071" t="str">
        <f t="shared" si="351"/>
        <v>ASR_COMP</v>
      </c>
      <c r="AB2071" s="957">
        <f t="shared" si="352"/>
        <v>44682</v>
      </c>
      <c r="AC2071" t="str">
        <f t="shared" si="353"/>
        <v>Unaudited</v>
      </c>
    </row>
    <row r="2072" spans="1:29" ht="30" x14ac:dyDescent="0.25">
      <c r="A2072" t="s">
        <v>423</v>
      </c>
      <c r="B2072" t="s">
        <v>1388</v>
      </c>
      <c r="C2072" t="s">
        <v>1389</v>
      </c>
      <c r="D2072">
        <v>1900</v>
      </c>
      <c r="E2072" s="957">
        <v>1</v>
      </c>
      <c r="F2072" t="s">
        <v>444</v>
      </c>
      <c r="G2072" s="957">
        <v>366</v>
      </c>
      <c r="H2072" t="s">
        <v>387</v>
      </c>
      <c r="I2072" s="937" t="s">
        <v>491</v>
      </c>
      <c r="J2072" s="937" t="s">
        <v>447</v>
      </c>
      <c r="K2072" s="937" t="s">
        <v>448</v>
      </c>
      <c r="L2072" s="937">
        <v>5.2</v>
      </c>
      <c r="M2072" s="958" t="s">
        <v>306</v>
      </c>
      <c r="N2072" s="677">
        <f t="shared" ca="1" si="348"/>
        <v>0</v>
      </c>
      <c r="O2072" s="677">
        <f t="shared" ca="1" si="359"/>
        <v>0</v>
      </c>
      <c r="P2072" s="677">
        <f t="shared" ca="1" si="359"/>
        <v>0</v>
      </c>
      <c r="Q2072" s="677">
        <f t="shared" ca="1" si="359"/>
        <v>0</v>
      </c>
      <c r="R2072" s="677">
        <f t="shared" ca="1" si="359"/>
        <v>0</v>
      </c>
      <c r="S2072" s="677">
        <f t="shared" ca="1" si="359"/>
        <v>0</v>
      </c>
      <c r="T2072" s="677">
        <f t="shared" ca="1" si="359"/>
        <v>0</v>
      </c>
      <c r="U2072" s="677">
        <f t="shared" ca="1" si="359"/>
        <v>0</v>
      </c>
      <c r="V2072" s="677">
        <f t="shared" ca="1" si="359"/>
        <v>0</v>
      </c>
      <c r="W2072" s="677">
        <f t="shared" ca="1" si="357"/>
        <v>0</v>
      </c>
      <c r="X2072" s="677">
        <f t="shared" ca="1" si="359"/>
        <v>0</v>
      </c>
      <c r="Y2072" s="677">
        <f t="shared" ca="1" si="359"/>
        <v>0</v>
      </c>
      <c r="Z2072" s="677">
        <f t="shared" ca="1" si="359"/>
        <v>0</v>
      </c>
      <c r="AA2072" t="str">
        <f t="shared" si="351"/>
        <v>ASR_COMP</v>
      </c>
      <c r="AB2072" s="957">
        <f t="shared" si="352"/>
        <v>44682</v>
      </c>
      <c r="AC2072" t="str">
        <f t="shared" si="353"/>
        <v>Unaudited</v>
      </c>
    </row>
    <row r="2073" spans="1:29" ht="30" x14ac:dyDescent="0.25">
      <c r="A2073" t="s">
        <v>423</v>
      </c>
      <c r="B2073" t="s">
        <v>1388</v>
      </c>
      <c r="C2073" t="s">
        <v>1389</v>
      </c>
      <c r="D2073">
        <v>1900</v>
      </c>
      <c r="E2073" s="957">
        <v>1</v>
      </c>
      <c r="F2073" t="s">
        <v>444</v>
      </c>
      <c r="G2073" s="957">
        <v>366</v>
      </c>
      <c r="H2073" t="s">
        <v>387</v>
      </c>
      <c r="I2073" s="937" t="s">
        <v>491</v>
      </c>
      <c r="J2073" s="937" t="s">
        <v>447</v>
      </c>
      <c r="K2073" s="937" t="s">
        <v>448</v>
      </c>
      <c r="L2073" s="943">
        <v>5.3</v>
      </c>
      <c r="M2073" s="959" t="s">
        <v>307</v>
      </c>
      <c r="N2073" s="677">
        <f t="shared" ca="1" si="348"/>
        <v>655086.82949296176</v>
      </c>
      <c r="O2073" s="677">
        <f t="shared" ca="1" si="359"/>
        <v>254451.66064866094</v>
      </c>
      <c r="P2073" s="677">
        <f t="shared" ca="1" si="359"/>
        <v>101265.28020234434</v>
      </c>
      <c r="Q2073" s="677">
        <f t="shared" ca="1" si="359"/>
        <v>73906.580135122145</v>
      </c>
      <c r="R2073" s="677">
        <f t="shared" ca="1" si="359"/>
        <v>205069.17599958871</v>
      </c>
      <c r="S2073" s="677">
        <f t="shared" ca="1" si="359"/>
        <v>-6168.9108883700801</v>
      </c>
      <c r="T2073" s="677">
        <f t="shared" ca="1" si="359"/>
        <v>0</v>
      </c>
      <c r="U2073" s="677">
        <f t="shared" ca="1" si="359"/>
        <v>-27.044701744034345</v>
      </c>
      <c r="V2073" s="677">
        <f t="shared" ca="1" si="359"/>
        <v>12811.68729123382</v>
      </c>
      <c r="W2073" s="677">
        <f t="shared" ca="1" si="357"/>
        <v>183.19796161462602</v>
      </c>
      <c r="X2073" s="677">
        <f t="shared" ca="1" si="359"/>
        <v>-28622.857665062289</v>
      </c>
      <c r="Y2073" s="677">
        <f t="shared" ca="1" si="359"/>
        <v>42218.060509573726</v>
      </c>
      <c r="Z2073" s="677">
        <f t="shared" ca="1" si="359"/>
        <v>0</v>
      </c>
      <c r="AA2073" t="str">
        <f t="shared" si="351"/>
        <v>ASR_COMP</v>
      </c>
      <c r="AB2073" s="957">
        <f t="shared" si="352"/>
        <v>44682</v>
      </c>
      <c r="AC2073" t="str">
        <f t="shared" si="353"/>
        <v>Unaudited</v>
      </c>
    </row>
    <row r="2074" spans="1:29" x14ac:dyDescent="0.25">
      <c r="A2074" t="s">
        <v>423</v>
      </c>
      <c r="B2074" t="s">
        <v>1388</v>
      </c>
      <c r="C2074" t="s">
        <v>1389</v>
      </c>
      <c r="D2074">
        <v>1900</v>
      </c>
      <c r="E2074" s="957">
        <v>1</v>
      </c>
      <c r="F2074" t="s">
        <v>444</v>
      </c>
      <c r="G2074" s="957">
        <v>366</v>
      </c>
      <c r="H2074" t="s">
        <v>387</v>
      </c>
      <c r="I2074" s="937" t="s">
        <v>491</v>
      </c>
      <c r="J2074" s="937" t="s">
        <v>447</v>
      </c>
      <c r="K2074" s="937" t="s">
        <v>448</v>
      </c>
      <c r="L2074" s="937" t="s">
        <v>82</v>
      </c>
      <c r="M2074" s="958" t="s">
        <v>456</v>
      </c>
      <c r="N2074" s="677">
        <f t="shared" ca="1" si="348"/>
        <v>0</v>
      </c>
      <c r="O2074" s="677">
        <f t="shared" ca="1" si="359"/>
        <v>0</v>
      </c>
      <c r="P2074" s="677">
        <f t="shared" ca="1" si="359"/>
        <v>0</v>
      </c>
      <c r="Q2074" s="677">
        <f t="shared" ca="1" si="359"/>
        <v>0</v>
      </c>
      <c r="R2074" s="677">
        <f t="shared" ca="1" si="359"/>
        <v>0</v>
      </c>
      <c r="S2074" s="677">
        <f t="shared" ca="1" si="359"/>
        <v>0</v>
      </c>
      <c r="T2074" s="677">
        <f t="shared" ca="1" si="359"/>
        <v>0</v>
      </c>
      <c r="U2074" s="677">
        <f t="shared" ca="1" si="359"/>
        <v>0</v>
      </c>
      <c r="V2074" s="677">
        <f t="shared" ca="1" si="359"/>
        <v>0</v>
      </c>
      <c r="W2074" s="677">
        <f t="shared" ca="1" si="357"/>
        <v>0</v>
      </c>
      <c r="X2074" s="677">
        <f t="shared" ca="1" si="359"/>
        <v>0</v>
      </c>
      <c r="Y2074" s="677">
        <f t="shared" ca="1" si="359"/>
        <v>0</v>
      </c>
      <c r="Z2074" s="677">
        <f t="shared" ca="1" si="359"/>
        <v>0</v>
      </c>
      <c r="AA2074" t="str">
        <f t="shared" si="351"/>
        <v>ASR_COMP</v>
      </c>
      <c r="AB2074" s="957">
        <f t="shared" si="352"/>
        <v>44682</v>
      </c>
      <c r="AC2074" t="str">
        <f t="shared" si="353"/>
        <v>Unaudited</v>
      </c>
    </row>
    <row r="2075" spans="1:29" x14ac:dyDescent="0.25">
      <c r="A2075" t="s">
        <v>423</v>
      </c>
      <c r="B2075" t="s">
        <v>1388</v>
      </c>
      <c r="C2075" t="s">
        <v>1389</v>
      </c>
      <c r="D2075">
        <v>1900</v>
      </c>
      <c r="E2075" s="957">
        <v>1</v>
      </c>
      <c r="F2075" t="s">
        <v>444</v>
      </c>
      <c r="G2075" s="957">
        <v>366</v>
      </c>
      <c r="H2075" t="s">
        <v>387</v>
      </c>
      <c r="I2075" s="937" t="s">
        <v>491</v>
      </c>
      <c r="J2075" s="937" t="s">
        <v>447</v>
      </c>
      <c r="K2075" s="937" t="s">
        <v>449</v>
      </c>
      <c r="L2075" s="937">
        <v>6.1</v>
      </c>
      <c r="M2075" s="958" t="s">
        <v>18</v>
      </c>
      <c r="N2075" s="677">
        <f t="shared" ca="1" si="348"/>
        <v>0</v>
      </c>
      <c r="O2075" s="677">
        <f t="shared" ca="1" si="359"/>
        <v>0</v>
      </c>
      <c r="P2075" s="677">
        <f t="shared" ca="1" si="359"/>
        <v>0</v>
      </c>
      <c r="Q2075" s="677">
        <f t="shared" ca="1" si="359"/>
        <v>0</v>
      </c>
      <c r="R2075" s="677">
        <f t="shared" ca="1" si="359"/>
        <v>0</v>
      </c>
      <c r="S2075" s="677">
        <f t="shared" ca="1" si="359"/>
        <v>0</v>
      </c>
      <c r="T2075" s="677">
        <f t="shared" ca="1" si="359"/>
        <v>0</v>
      </c>
      <c r="U2075" s="677">
        <f t="shared" ca="1" si="359"/>
        <v>0</v>
      </c>
      <c r="V2075" s="677">
        <f t="shared" ca="1" si="359"/>
        <v>0</v>
      </c>
      <c r="W2075" s="677">
        <f t="shared" ca="1" si="357"/>
        <v>0</v>
      </c>
      <c r="X2075" s="677">
        <f t="shared" ca="1" si="359"/>
        <v>0</v>
      </c>
      <c r="Y2075" s="677">
        <f t="shared" ca="1" si="359"/>
        <v>0</v>
      </c>
      <c r="Z2075" s="677">
        <f t="shared" ca="1" si="359"/>
        <v>0</v>
      </c>
      <c r="AA2075" t="str">
        <f t="shared" si="351"/>
        <v>ASR_COMP</v>
      </c>
      <c r="AB2075" s="957">
        <f t="shared" si="352"/>
        <v>44682</v>
      </c>
      <c r="AC2075" t="str">
        <f t="shared" si="353"/>
        <v>Unaudited</v>
      </c>
    </row>
    <row r="2076" spans="1:29" x14ac:dyDescent="0.25">
      <c r="A2076" t="s">
        <v>423</v>
      </c>
      <c r="B2076" t="s">
        <v>1388</v>
      </c>
      <c r="C2076" t="s">
        <v>1389</v>
      </c>
      <c r="D2076">
        <v>1900</v>
      </c>
      <c r="E2076" s="957">
        <v>1</v>
      </c>
      <c r="F2076" t="s">
        <v>444</v>
      </c>
      <c r="G2076" s="957">
        <v>366</v>
      </c>
      <c r="H2076" t="s">
        <v>387</v>
      </c>
      <c r="I2076" s="937" t="s">
        <v>491</v>
      </c>
      <c r="J2076" s="937" t="s">
        <v>447</v>
      </c>
      <c r="K2076" s="937" t="s">
        <v>449</v>
      </c>
      <c r="L2076" s="937">
        <v>6.2</v>
      </c>
      <c r="M2076" s="958" t="s">
        <v>19</v>
      </c>
      <c r="N2076" s="677">
        <f t="shared" ca="1" si="348"/>
        <v>0</v>
      </c>
      <c r="O2076" s="677">
        <f t="shared" ca="1" si="359"/>
        <v>0</v>
      </c>
      <c r="P2076" s="677">
        <f t="shared" ca="1" si="359"/>
        <v>0</v>
      </c>
      <c r="Q2076" s="677">
        <f t="shared" ca="1" si="359"/>
        <v>0</v>
      </c>
      <c r="R2076" s="677">
        <f t="shared" ca="1" si="359"/>
        <v>0</v>
      </c>
      <c r="S2076" s="677">
        <f t="shared" ca="1" si="359"/>
        <v>0</v>
      </c>
      <c r="T2076" s="677">
        <f t="shared" ca="1" si="359"/>
        <v>0</v>
      </c>
      <c r="U2076" s="677">
        <f t="shared" ca="1" si="359"/>
        <v>0</v>
      </c>
      <c r="V2076" s="677">
        <f t="shared" ca="1" si="359"/>
        <v>0</v>
      </c>
      <c r="W2076" s="677">
        <f t="shared" ca="1" si="357"/>
        <v>0</v>
      </c>
      <c r="X2076" s="677">
        <f t="shared" ca="1" si="359"/>
        <v>0</v>
      </c>
      <c r="Y2076" s="677">
        <f t="shared" ca="1" si="359"/>
        <v>0</v>
      </c>
      <c r="Z2076" s="677">
        <f t="shared" ca="1" si="359"/>
        <v>0</v>
      </c>
      <c r="AA2076" t="str">
        <f t="shared" si="351"/>
        <v>ASR_COMP</v>
      </c>
      <c r="AB2076" s="957">
        <f t="shared" si="352"/>
        <v>44682</v>
      </c>
      <c r="AC2076" t="str">
        <f t="shared" si="353"/>
        <v>Unaudited</v>
      </c>
    </row>
    <row r="2077" spans="1:29" x14ac:dyDescent="0.25">
      <c r="A2077" t="s">
        <v>423</v>
      </c>
      <c r="B2077" t="s">
        <v>1388</v>
      </c>
      <c r="C2077" t="s">
        <v>1389</v>
      </c>
      <c r="D2077">
        <v>1900</v>
      </c>
      <c r="E2077" s="957">
        <v>1</v>
      </c>
      <c r="F2077" t="s">
        <v>444</v>
      </c>
      <c r="G2077" s="957">
        <v>366</v>
      </c>
      <c r="H2077" t="s">
        <v>387</v>
      </c>
      <c r="I2077" s="937" t="s">
        <v>491</v>
      </c>
      <c r="J2077" s="937" t="s">
        <v>447</v>
      </c>
      <c r="K2077" s="937" t="s">
        <v>449</v>
      </c>
      <c r="L2077" s="937">
        <v>6.3</v>
      </c>
      <c r="M2077" s="958" t="s">
        <v>187</v>
      </c>
      <c r="N2077" s="677">
        <f t="shared" ca="1" si="348"/>
        <v>0</v>
      </c>
      <c r="O2077" s="677">
        <f t="shared" ca="1" si="359"/>
        <v>0</v>
      </c>
      <c r="P2077" s="677">
        <f t="shared" ca="1" si="359"/>
        <v>0</v>
      </c>
      <c r="Q2077" s="677">
        <f t="shared" ca="1" si="359"/>
        <v>0</v>
      </c>
      <c r="R2077" s="677">
        <f t="shared" ca="1" si="359"/>
        <v>0</v>
      </c>
      <c r="S2077" s="677">
        <f t="shared" ca="1" si="359"/>
        <v>0</v>
      </c>
      <c r="T2077" s="677">
        <f t="shared" ca="1" si="359"/>
        <v>0</v>
      </c>
      <c r="U2077" s="677">
        <f t="shared" ca="1" si="359"/>
        <v>0</v>
      </c>
      <c r="V2077" s="677">
        <f t="shared" ca="1" si="359"/>
        <v>0</v>
      </c>
      <c r="W2077" s="677">
        <f t="shared" ca="1" si="357"/>
        <v>0</v>
      </c>
      <c r="X2077" s="677">
        <f t="shared" ca="1" si="359"/>
        <v>0</v>
      </c>
      <c r="Y2077" s="677">
        <f t="shared" ca="1" si="359"/>
        <v>0</v>
      </c>
      <c r="Z2077" s="677">
        <f t="shared" ca="1" si="359"/>
        <v>0</v>
      </c>
      <c r="AA2077" t="str">
        <f t="shared" si="351"/>
        <v>ASR_COMP</v>
      </c>
      <c r="AB2077" s="957">
        <f t="shared" si="352"/>
        <v>44682</v>
      </c>
      <c r="AC2077" t="str">
        <f t="shared" si="353"/>
        <v>Unaudited</v>
      </c>
    </row>
    <row r="2078" spans="1:29" x14ac:dyDescent="0.25">
      <c r="A2078" t="s">
        <v>423</v>
      </c>
      <c r="B2078" t="s">
        <v>1388</v>
      </c>
      <c r="C2078" t="s">
        <v>1389</v>
      </c>
      <c r="D2078">
        <v>1900</v>
      </c>
      <c r="E2078" s="957">
        <v>1</v>
      </c>
      <c r="F2078" t="s">
        <v>444</v>
      </c>
      <c r="G2078" s="957">
        <v>366</v>
      </c>
      <c r="H2078" t="s">
        <v>387</v>
      </c>
      <c r="I2078" s="937" t="s">
        <v>491</v>
      </c>
      <c r="J2078" s="937" t="s">
        <v>447</v>
      </c>
      <c r="K2078" s="937" t="s">
        <v>449</v>
      </c>
      <c r="L2078" s="937" t="s">
        <v>87</v>
      </c>
      <c r="M2078" s="958" t="s">
        <v>457</v>
      </c>
      <c r="N2078" s="677">
        <f t="shared" ca="1" si="348"/>
        <v>0</v>
      </c>
      <c r="O2078" s="677">
        <f t="shared" ca="1" si="359"/>
        <v>0</v>
      </c>
      <c r="P2078" s="677">
        <f t="shared" ca="1" si="359"/>
        <v>0</v>
      </c>
      <c r="Q2078" s="677">
        <f t="shared" ca="1" si="359"/>
        <v>0</v>
      </c>
      <c r="R2078" s="677">
        <f t="shared" ca="1" si="359"/>
        <v>0</v>
      </c>
      <c r="S2078" s="677">
        <f t="shared" ca="1" si="359"/>
        <v>0</v>
      </c>
      <c r="T2078" s="677">
        <f t="shared" ca="1" si="359"/>
        <v>0</v>
      </c>
      <c r="U2078" s="677">
        <f t="shared" ca="1" si="359"/>
        <v>0</v>
      </c>
      <c r="V2078" s="677">
        <f t="shared" ca="1" si="359"/>
        <v>0</v>
      </c>
      <c r="W2078" s="677">
        <f t="shared" ca="1" si="357"/>
        <v>0</v>
      </c>
      <c r="X2078" s="677">
        <f t="shared" ca="1" si="359"/>
        <v>0</v>
      </c>
      <c r="Y2078" s="677">
        <f t="shared" ca="1" si="359"/>
        <v>0</v>
      </c>
      <c r="Z2078" s="677">
        <f t="shared" ca="1" si="359"/>
        <v>0</v>
      </c>
      <c r="AA2078" t="str">
        <f t="shared" si="351"/>
        <v>ASR_COMP</v>
      </c>
      <c r="AB2078" s="957">
        <f t="shared" si="352"/>
        <v>44682</v>
      </c>
      <c r="AC2078" t="str">
        <f t="shared" si="353"/>
        <v>Unaudited</v>
      </c>
    </row>
    <row r="2079" spans="1:29" x14ac:dyDescent="0.25">
      <c r="A2079" t="s">
        <v>423</v>
      </c>
      <c r="B2079" t="s">
        <v>1388</v>
      </c>
      <c r="C2079" t="s">
        <v>1389</v>
      </c>
      <c r="D2079">
        <v>1900</v>
      </c>
      <c r="E2079" s="957">
        <v>1</v>
      </c>
      <c r="F2079" t="s">
        <v>444</v>
      </c>
      <c r="G2079" s="957">
        <v>366</v>
      </c>
      <c r="H2079" t="s">
        <v>387</v>
      </c>
      <c r="I2079" s="937" t="s">
        <v>491</v>
      </c>
      <c r="J2079" s="937" t="s">
        <v>447</v>
      </c>
      <c r="K2079" s="937" t="s">
        <v>450</v>
      </c>
      <c r="L2079" s="937">
        <v>7.1</v>
      </c>
      <c r="M2079" s="958" t="s">
        <v>20</v>
      </c>
      <c r="N2079" s="677">
        <f t="shared" ca="1" si="348"/>
        <v>1065688.47756273</v>
      </c>
      <c r="O2079" s="677">
        <f t="shared" ca="1" si="359"/>
        <v>611548.38010433537</v>
      </c>
      <c r="P2079" s="677">
        <f t="shared" ca="1" si="359"/>
        <v>80870.461441114327</v>
      </c>
      <c r="Q2079" s="677">
        <f t="shared" ca="1" si="359"/>
        <v>105050.48937048588</v>
      </c>
      <c r="R2079" s="677">
        <f t="shared" ca="1" si="359"/>
        <v>82779.148499143499</v>
      </c>
      <c r="S2079" s="677">
        <f t="shared" ca="1" si="359"/>
        <v>19303.25292632998</v>
      </c>
      <c r="T2079" s="677">
        <f t="shared" ca="1" si="359"/>
        <v>4443</v>
      </c>
      <c r="U2079" s="677">
        <f t="shared" ca="1" si="359"/>
        <v>104.75548027452257</v>
      </c>
      <c r="V2079" s="677">
        <f t="shared" ca="1" si="359"/>
        <v>9229.1131033881138</v>
      </c>
      <c r="W2079" s="677">
        <f t="shared" ca="1" si="357"/>
        <v>3684.2058938042014</v>
      </c>
      <c r="X2079" s="677">
        <f t="shared" ca="1" si="359"/>
        <v>90766.664162371089</v>
      </c>
      <c r="Y2079" s="677">
        <f t="shared" ca="1" si="359"/>
        <v>57909.006581483016</v>
      </c>
      <c r="Z2079" s="677">
        <f t="shared" ca="1" si="359"/>
        <v>0</v>
      </c>
      <c r="AA2079" t="str">
        <f t="shared" si="351"/>
        <v>ASR_COMP</v>
      </c>
      <c r="AB2079" s="957">
        <f t="shared" si="352"/>
        <v>44682</v>
      </c>
      <c r="AC2079" t="str">
        <f t="shared" si="353"/>
        <v>Unaudited</v>
      </c>
    </row>
    <row r="2080" spans="1:29" x14ac:dyDescent="0.25">
      <c r="A2080" t="s">
        <v>423</v>
      </c>
      <c r="B2080" t="s">
        <v>1388</v>
      </c>
      <c r="C2080" t="s">
        <v>1389</v>
      </c>
      <c r="D2080">
        <v>1900</v>
      </c>
      <c r="E2080" s="957">
        <v>1</v>
      </c>
      <c r="F2080" t="s">
        <v>444</v>
      </c>
      <c r="G2080" s="957">
        <v>366</v>
      </c>
      <c r="H2080" t="s">
        <v>387</v>
      </c>
      <c r="I2080" s="937" t="s">
        <v>491</v>
      </c>
      <c r="J2080" s="937" t="s">
        <v>447</v>
      </c>
      <c r="K2080" s="937" t="s">
        <v>450</v>
      </c>
      <c r="L2080" s="937">
        <v>7.2</v>
      </c>
      <c r="M2080" s="958" t="s">
        <v>21</v>
      </c>
      <c r="N2080" s="677">
        <f t="shared" ca="1" si="348"/>
        <v>0</v>
      </c>
      <c r="O2080" s="677">
        <f t="shared" ca="1" si="359"/>
        <v>0</v>
      </c>
      <c r="P2080" s="677">
        <f t="shared" ca="1" si="359"/>
        <v>0</v>
      </c>
      <c r="Q2080" s="677">
        <f t="shared" ca="1" si="359"/>
        <v>0</v>
      </c>
      <c r="R2080" s="677">
        <f t="shared" ca="1" si="359"/>
        <v>0</v>
      </c>
      <c r="S2080" s="677">
        <f t="shared" ca="1" si="359"/>
        <v>0</v>
      </c>
      <c r="T2080" s="677">
        <f t="shared" ca="1" si="359"/>
        <v>0</v>
      </c>
      <c r="U2080" s="677">
        <f t="shared" ca="1" si="359"/>
        <v>0</v>
      </c>
      <c r="V2080" s="677">
        <f t="shared" ca="1" si="359"/>
        <v>0</v>
      </c>
      <c r="W2080" s="677">
        <f t="shared" ca="1" si="357"/>
        <v>0</v>
      </c>
      <c r="X2080" s="677">
        <f t="shared" ca="1" si="359"/>
        <v>0</v>
      </c>
      <c r="Y2080" s="677">
        <f t="shared" ca="1" si="359"/>
        <v>0</v>
      </c>
      <c r="Z2080" s="677">
        <f t="shared" ca="1" si="359"/>
        <v>0</v>
      </c>
      <c r="AA2080" t="str">
        <f t="shared" si="351"/>
        <v>ASR_COMP</v>
      </c>
      <c r="AB2080" s="957">
        <f t="shared" si="352"/>
        <v>44682</v>
      </c>
      <c r="AC2080" t="str">
        <f t="shared" si="353"/>
        <v>Unaudited</v>
      </c>
    </row>
    <row r="2081" spans="1:29" x14ac:dyDescent="0.25">
      <c r="A2081" t="s">
        <v>423</v>
      </c>
      <c r="B2081" t="s">
        <v>1388</v>
      </c>
      <c r="C2081" t="s">
        <v>1389</v>
      </c>
      <c r="D2081">
        <v>1900</v>
      </c>
      <c r="E2081" s="957">
        <v>1</v>
      </c>
      <c r="F2081" t="s">
        <v>444</v>
      </c>
      <c r="G2081" s="957">
        <v>366</v>
      </c>
      <c r="H2081" t="s">
        <v>387</v>
      </c>
      <c r="I2081" s="937" t="s">
        <v>491</v>
      </c>
      <c r="J2081" s="937" t="s">
        <v>447</v>
      </c>
      <c r="K2081" s="937" t="s">
        <v>450</v>
      </c>
      <c r="L2081" s="937">
        <v>7.3</v>
      </c>
      <c r="M2081" s="958" t="s">
        <v>158</v>
      </c>
      <c r="N2081" s="677">
        <f t="shared" ca="1" si="348"/>
        <v>403098.42624816805</v>
      </c>
      <c r="O2081" s="677">
        <f t="shared" ca="1" si="359"/>
        <v>327425.98915508395</v>
      </c>
      <c r="P2081" s="677">
        <f t="shared" ca="1" si="359"/>
        <v>33544.581910982619</v>
      </c>
      <c r="Q2081" s="677">
        <f t="shared" ca="1" si="359"/>
        <v>19987.830425910084</v>
      </c>
      <c r="R2081" s="677">
        <f t="shared" ca="1" si="359"/>
        <v>10216.047534778199</v>
      </c>
      <c r="S2081" s="677">
        <f t="shared" ca="1" si="359"/>
        <v>543.38808935582244</v>
      </c>
      <c r="T2081" s="677">
        <f t="shared" ca="1" si="359"/>
        <v>0</v>
      </c>
      <c r="U2081" s="677">
        <f t="shared" ca="1" si="359"/>
        <v>6.3259598933694692</v>
      </c>
      <c r="V2081" s="677">
        <f t="shared" ca="1" si="359"/>
        <v>841.92999500116025</v>
      </c>
      <c r="W2081" s="677">
        <f t="shared" ca="1" si="357"/>
        <v>2271.5211073128871</v>
      </c>
      <c r="X2081" s="677">
        <f t="shared" ca="1" si="359"/>
        <v>1069.5983283735557</v>
      </c>
      <c r="Y2081" s="677">
        <f t="shared" ca="1" si="359"/>
        <v>7191.2137414764411</v>
      </c>
      <c r="Z2081" s="677">
        <f t="shared" ca="1" si="359"/>
        <v>0</v>
      </c>
      <c r="AA2081" t="str">
        <f t="shared" si="351"/>
        <v>ASR_COMP</v>
      </c>
      <c r="AB2081" s="957">
        <f t="shared" si="352"/>
        <v>44682</v>
      </c>
      <c r="AC2081" t="str">
        <f t="shared" si="353"/>
        <v>Unaudited</v>
      </c>
    </row>
    <row r="2082" spans="1:29" x14ac:dyDescent="0.25">
      <c r="A2082" t="s">
        <v>423</v>
      </c>
      <c r="B2082" t="s">
        <v>1388</v>
      </c>
      <c r="C2082" t="s">
        <v>1389</v>
      </c>
      <c r="D2082">
        <v>1900</v>
      </c>
      <c r="E2082" s="957">
        <v>1</v>
      </c>
      <c r="F2082" t="s">
        <v>444</v>
      </c>
      <c r="G2082" s="957">
        <v>366</v>
      </c>
      <c r="H2082" t="s">
        <v>387</v>
      </c>
      <c r="I2082" s="937" t="s">
        <v>491</v>
      </c>
      <c r="J2082" s="937" t="s">
        <v>447</v>
      </c>
      <c r="K2082" s="937" t="s">
        <v>450</v>
      </c>
      <c r="L2082" s="937" t="s">
        <v>91</v>
      </c>
      <c r="M2082" s="958" t="s">
        <v>458</v>
      </c>
      <c r="N2082" s="677">
        <f t="shared" ca="1" si="348"/>
        <v>0</v>
      </c>
      <c r="O2082" s="677">
        <f t="shared" ca="1" si="359"/>
        <v>0</v>
      </c>
      <c r="P2082" s="677">
        <f t="shared" ca="1" si="359"/>
        <v>0</v>
      </c>
      <c r="Q2082" s="677">
        <f t="shared" ca="1" si="359"/>
        <v>0</v>
      </c>
      <c r="R2082" s="677">
        <f t="shared" ca="1" si="359"/>
        <v>0</v>
      </c>
      <c r="S2082" s="677">
        <f t="shared" ca="1" si="359"/>
        <v>0</v>
      </c>
      <c r="T2082" s="677">
        <f t="shared" ca="1" si="359"/>
        <v>0</v>
      </c>
      <c r="U2082" s="677">
        <f t="shared" ca="1" si="359"/>
        <v>0</v>
      </c>
      <c r="V2082" s="677">
        <f t="shared" ca="1" si="359"/>
        <v>0</v>
      </c>
      <c r="W2082" s="677">
        <f t="shared" ca="1" si="357"/>
        <v>0</v>
      </c>
      <c r="X2082" s="677">
        <f t="shared" ca="1" si="359"/>
        <v>0</v>
      </c>
      <c r="Y2082" s="677">
        <f t="shared" ca="1" si="359"/>
        <v>0</v>
      </c>
      <c r="Z2082" s="677">
        <f t="shared" ca="1" si="359"/>
        <v>0</v>
      </c>
      <c r="AA2082" t="str">
        <f t="shared" si="351"/>
        <v>ASR_COMP</v>
      </c>
      <c r="AB2082" s="957">
        <f t="shared" si="352"/>
        <v>44682</v>
      </c>
      <c r="AC2082" t="str">
        <f t="shared" si="353"/>
        <v>Unaudited</v>
      </c>
    </row>
    <row r="2083" spans="1:29" x14ac:dyDescent="0.25">
      <c r="A2083" t="s">
        <v>423</v>
      </c>
      <c r="B2083" t="s">
        <v>1388</v>
      </c>
      <c r="C2083" t="s">
        <v>1389</v>
      </c>
      <c r="D2083">
        <v>1900</v>
      </c>
      <c r="E2083" s="957">
        <v>1</v>
      </c>
      <c r="F2083" t="s">
        <v>444</v>
      </c>
      <c r="G2083" s="957">
        <v>366</v>
      </c>
      <c r="H2083" t="s">
        <v>387</v>
      </c>
      <c r="I2083" s="937" t="s">
        <v>491</v>
      </c>
      <c r="J2083" s="937" t="s">
        <v>447</v>
      </c>
      <c r="K2083" s="937" t="s">
        <v>451</v>
      </c>
      <c r="L2083" s="945">
        <v>8.1</v>
      </c>
      <c r="M2083" s="960" t="s">
        <v>22</v>
      </c>
      <c r="N2083" s="677">
        <f t="shared" ca="1" si="348"/>
        <v>20528032.215915501</v>
      </c>
      <c r="O2083" s="677">
        <f t="shared" ca="1" si="359"/>
        <v>6759896.9361979049</v>
      </c>
      <c r="P2083" s="677">
        <f t="shared" ca="1" si="359"/>
        <v>1757456.6157104222</v>
      </c>
      <c r="Q2083" s="677">
        <f t="shared" ca="1" si="359"/>
        <v>4585547.6298285313</v>
      </c>
      <c r="R2083" s="677">
        <f t="shared" ca="1" si="359"/>
        <v>4476709.2881718678</v>
      </c>
      <c r="S2083" s="677">
        <f t="shared" ca="1" si="359"/>
        <v>83624.735790181192</v>
      </c>
      <c r="T2083" s="677">
        <f t="shared" ca="1" si="359"/>
        <v>201174.49423796553</v>
      </c>
      <c r="U2083" s="677">
        <f t="shared" ca="1" si="359"/>
        <v>112.53098397738397</v>
      </c>
      <c r="V2083" s="677">
        <f t="shared" ca="1" si="359"/>
        <v>1272332.8675840367</v>
      </c>
      <c r="W2083" s="677">
        <f t="shared" ca="1" si="357"/>
        <v>187404.51455385389</v>
      </c>
      <c r="X2083" s="677">
        <f t="shared" ca="1" si="359"/>
        <v>21036.489354212445</v>
      </c>
      <c r="Y2083" s="677">
        <f t="shared" ca="1" si="359"/>
        <v>1182736.1135025509</v>
      </c>
      <c r="Z2083" s="677">
        <f t="shared" ca="1" si="359"/>
        <v>0</v>
      </c>
      <c r="AA2083" t="str">
        <f t="shared" si="351"/>
        <v>ASR_COMP</v>
      </c>
      <c r="AB2083" s="957">
        <f t="shared" si="352"/>
        <v>44682</v>
      </c>
      <c r="AC2083" t="str">
        <f t="shared" si="353"/>
        <v>Unaudited</v>
      </c>
    </row>
    <row r="2084" spans="1:29" x14ac:dyDescent="0.25">
      <c r="A2084" t="s">
        <v>423</v>
      </c>
      <c r="B2084" t="s">
        <v>1388</v>
      </c>
      <c r="C2084" t="s">
        <v>1389</v>
      </c>
      <c r="D2084">
        <v>1900</v>
      </c>
      <c r="E2084" s="957">
        <v>1</v>
      </c>
      <c r="F2084" t="s">
        <v>444</v>
      </c>
      <c r="G2084" s="957">
        <v>366</v>
      </c>
      <c r="H2084" t="s">
        <v>387</v>
      </c>
      <c r="I2084" s="937" t="s">
        <v>491</v>
      </c>
      <c r="J2084" s="937" t="s">
        <v>447</v>
      </c>
      <c r="K2084" s="937" t="s">
        <v>451</v>
      </c>
      <c r="L2084" s="947" t="s">
        <v>115</v>
      </c>
      <c r="M2084" s="961" t="s">
        <v>446</v>
      </c>
      <c r="N2084" s="677">
        <f t="shared" ca="1" si="348"/>
        <v>181182.5</v>
      </c>
      <c r="O2084" s="677">
        <f t="shared" ca="1" si="359"/>
        <v>59281.919999999991</v>
      </c>
      <c r="P2084" s="677">
        <f t="shared" ca="1" si="359"/>
        <v>51030</v>
      </c>
      <c r="Q2084" s="677">
        <f t="shared" ca="1" si="359"/>
        <v>50441.460000000006</v>
      </c>
      <c r="R2084" s="677">
        <f t="shared" ca="1" si="359"/>
        <v>20429.12</v>
      </c>
      <c r="S2084" s="677">
        <f t="shared" ca="1" si="359"/>
        <v>0</v>
      </c>
      <c r="T2084" s="677">
        <f t="shared" ca="1" si="359"/>
        <v>0</v>
      </c>
      <c r="U2084" s="677">
        <f t="shared" ca="1" si="359"/>
        <v>0</v>
      </c>
      <c r="V2084" s="677">
        <f t="shared" ca="1" si="359"/>
        <v>0</v>
      </c>
      <c r="W2084" s="677">
        <f t="shared" ca="1" si="357"/>
        <v>0</v>
      </c>
      <c r="X2084" s="677">
        <f t="shared" ca="1" si="359"/>
        <v>0</v>
      </c>
      <c r="Y2084" s="677">
        <f t="shared" ca="1" si="359"/>
        <v>0</v>
      </c>
      <c r="Z2084" s="677">
        <f t="shared" ca="1" si="359"/>
        <v>0</v>
      </c>
      <c r="AA2084" t="str">
        <f t="shared" si="351"/>
        <v>ASR_COMP</v>
      </c>
      <c r="AB2084" s="957">
        <f t="shared" si="352"/>
        <v>44682</v>
      </c>
      <c r="AC2084" t="str">
        <f t="shared" si="353"/>
        <v>Unaudited</v>
      </c>
    </row>
    <row r="2085" spans="1:29" x14ac:dyDescent="0.25">
      <c r="A2085" t="s">
        <v>423</v>
      </c>
      <c r="B2085" t="s">
        <v>1388</v>
      </c>
      <c r="C2085" t="s">
        <v>1389</v>
      </c>
      <c r="D2085">
        <v>1900</v>
      </c>
      <c r="E2085" s="957">
        <v>1</v>
      </c>
      <c r="F2085" t="s">
        <v>444</v>
      </c>
      <c r="G2085" s="957">
        <v>366</v>
      </c>
      <c r="H2085" t="s">
        <v>387</v>
      </c>
      <c r="I2085" s="958" t="s">
        <v>491</v>
      </c>
      <c r="J2085" s="958" t="s">
        <v>447</v>
      </c>
      <c r="K2085" s="958" t="s">
        <v>451</v>
      </c>
      <c r="L2085" s="937" t="s">
        <v>117</v>
      </c>
      <c r="M2085" s="958" t="s">
        <v>160</v>
      </c>
      <c r="N2085" s="677">
        <f t="shared" ca="1" si="348"/>
        <v>0</v>
      </c>
      <c r="O2085" s="677">
        <f t="shared" ca="1" si="359"/>
        <v>0</v>
      </c>
      <c r="P2085" s="677">
        <f t="shared" ca="1" si="359"/>
        <v>0</v>
      </c>
      <c r="Q2085" s="677">
        <f t="shared" ca="1" si="359"/>
        <v>0</v>
      </c>
      <c r="R2085" s="677">
        <f t="shared" ca="1" si="359"/>
        <v>0</v>
      </c>
      <c r="S2085" s="677">
        <f t="shared" ca="1" si="359"/>
        <v>0</v>
      </c>
      <c r="T2085" s="677">
        <f t="shared" ca="1" si="359"/>
        <v>0</v>
      </c>
      <c r="U2085" s="677">
        <f t="shared" ca="1" si="359"/>
        <v>0</v>
      </c>
      <c r="V2085" s="677">
        <f t="shared" ca="1" si="359"/>
        <v>0</v>
      </c>
      <c r="W2085" s="677">
        <f t="shared" ca="1" si="357"/>
        <v>0</v>
      </c>
      <c r="X2085" s="677">
        <f t="shared" ca="1" si="359"/>
        <v>0</v>
      </c>
      <c r="Y2085" s="677">
        <f t="shared" ca="1" si="359"/>
        <v>0</v>
      </c>
      <c r="Z2085" s="677">
        <f t="shared" ca="1" si="359"/>
        <v>0</v>
      </c>
      <c r="AA2085" t="str">
        <f t="shared" si="351"/>
        <v>ASR_COMP</v>
      </c>
      <c r="AB2085" s="957">
        <f t="shared" si="352"/>
        <v>44682</v>
      </c>
      <c r="AC2085" t="str">
        <f t="shared" si="353"/>
        <v>Unaudited</v>
      </c>
    </row>
    <row r="2086" spans="1:29" x14ac:dyDescent="0.25">
      <c r="A2086" t="s">
        <v>423</v>
      </c>
      <c r="B2086" t="s">
        <v>1388</v>
      </c>
      <c r="C2086" t="s">
        <v>1389</v>
      </c>
      <c r="D2086">
        <v>1900</v>
      </c>
      <c r="E2086" s="957">
        <v>1</v>
      </c>
      <c r="F2086" t="s">
        <v>444</v>
      </c>
      <c r="G2086" s="957">
        <v>366</v>
      </c>
      <c r="H2086" t="s">
        <v>387</v>
      </c>
      <c r="I2086" s="937" t="s">
        <v>491</v>
      </c>
      <c r="J2086" s="937" t="s">
        <v>447</v>
      </c>
      <c r="K2086" s="937" t="s">
        <v>451</v>
      </c>
      <c r="L2086" s="937" t="s">
        <v>118</v>
      </c>
      <c r="M2086" s="962" t="s">
        <v>116</v>
      </c>
      <c r="N2086" s="677">
        <f t="shared" ca="1" si="348"/>
        <v>-150419.79775300939</v>
      </c>
      <c r="O2086" s="677">
        <f t="shared" ca="1" si="359"/>
        <v>-58756.241802884026</v>
      </c>
      <c r="P2086" s="677">
        <f t="shared" ca="1" si="359"/>
        <v>-15275.609501945914</v>
      </c>
      <c r="Q2086" s="677">
        <f t="shared" ca="1" si="359"/>
        <v>-26523.1344945989</v>
      </c>
      <c r="R2086" s="677">
        <f t="shared" ca="1" si="359"/>
        <v>-25893.605764998349</v>
      </c>
      <c r="S2086" s="677">
        <f t="shared" ca="1" si="359"/>
        <v>-6933.453693395757</v>
      </c>
      <c r="T2086" s="677">
        <f t="shared" ca="1" si="359"/>
        <v>0</v>
      </c>
      <c r="U2086" s="677">
        <f t="shared" ca="1" si="359"/>
        <v>-9.3301145780249168</v>
      </c>
      <c r="V2086" s="677">
        <f t="shared" ca="1" si="359"/>
        <v>-7359.2640384572751</v>
      </c>
      <c r="W2086" s="677">
        <f t="shared" ca="1" si="357"/>
        <v>-1083.9610763333735</v>
      </c>
      <c r="X2086" s="677">
        <f t="shared" ca="1" si="359"/>
        <v>-1744.1672422739114</v>
      </c>
      <c r="Y2086" s="677">
        <f t="shared" ca="1" si="359"/>
        <v>-6841.0300235438553</v>
      </c>
      <c r="Z2086" s="677">
        <f t="shared" ca="1" si="359"/>
        <v>0</v>
      </c>
      <c r="AA2086" t="str">
        <f t="shared" si="351"/>
        <v>ASR_COMP</v>
      </c>
      <c r="AB2086" s="957">
        <f t="shared" si="352"/>
        <v>44682</v>
      </c>
      <c r="AC2086" t="str">
        <f t="shared" si="353"/>
        <v>Unaudited</v>
      </c>
    </row>
    <row r="2087" spans="1:29" x14ac:dyDescent="0.25">
      <c r="A2087" t="s">
        <v>423</v>
      </c>
      <c r="B2087" t="s">
        <v>1388</v>
      </c>
      <c r="C2087" t="s">
        <v>1389</v>
      </c>
      <c r="D2087">
        <v>1900</v>
      </c>
      <c r="E2087" s="957">
        <v>1</v>
      </c>
      <c r="F2087" t="s">
        <v>444</v>
      </c>
      <c r="G2087" s="957">
        <v>366</v>
      </c>
      <c r="H2087" t="s">
        <v>387</v>
      </c>
      <c r="I2087" s="937" t="s">
        <v>491</v>
      </c>
      <c r="J2087" s="937" t="s">
        <v>447</v>
      </c>
      <c r="K2087" s="937" t="s">
        <v>451</v>
      </c>
      <c r="L2087" s="937" t="s">
        <v>119</v>
      </c>
      <c r="M2087" s="962" t="s">
        <v>161</v>
      </c>
      <c r="N2087" s="677">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7">
        <f t="shared" ca="1" si="359"/>
        <v>0</v>
      </c>
      <c r="P2087" s="677">
        <f t="shared" ca="1" si="359"/>
        <v>0</v>
      </c>
      <c r="Q2087" s="677">
        <f t="shared" ca="1" si="359"/>
        <v>0</v>
      </c>
      <c r="R2087" s="677">
        <f t="shared" ca="1" si="359"/>
        <v>0</v>
      </c>
      <c r="S2087" s="677">
        <f t="shared" ca="1" si="359"/>
        <v>0</v>
      </c>
      <c r="T2087" s="677">
        <f t="shared" ca="1" si="359"/>
        <v>0</v>
      </c>
      <c r="U2087" s="677">
        <f t="shared" ca="1" si="359"/>
        <v>0</v>
      </c>
      <c r="V2087" s="677">
        <f t="shared" ca="1" si="359"/>
        <v>0</v>
      </c>
      <c r="W2087" s="677">
        <f t="shared" ca="1" si="357"/>
        <v>0</v>
      </c>
      <c r="X2087" s="677">
        <f t="shared" ca="1" si="359"/>
        <v>0</v>
      </c>
      <c r="Y2087" s="677">
        <f t="shared" ca="1" si="359"/>
        <v>0</v>
      </c>
      <c r="Z2087" s="677">
        <f t="shared" ca="1" si="359"/>
        <v>0</v>
      </c>
      <c r="AA2087" t="str">
        <f t="shared" si="351"/>
        <v>ASR_COMP</v>
      </c>
      <c r="AB2087" s="957">
        <f t="shared" si="352"/>
        <v>44682</v>
      </c>
      <c r="AC2087" t="str">
        <f t="shared" si="353"/>
        <v>Unaudited</v>
      </c>
    </row>
    <row r="2088" spans="1:29" x14ac:dyDescent="0.25">
      <c r="A2088" t="s">
        <v>423</v>
      </c>
      <c r="B2088" t="s">
        <v>1388</v>
      </c>
      <c r="C2088" t="s">
        <v>1389</v>
      </c>
      <c r="D2088">
        <v>1900</v>
      </c>
      <c r="E2088" s="957">
        <v>1</v>
      </c>
      <c r="F2088" t="s">
        <v>444</v>
      </c>
      <c r="G2088" s="957">
        <v>366</v>
      </c>
      <c r="H2088" t="s">
        <v>387</v>
      </c>
      <c r="I2088" s="937" t="s">
        <v>491</v>
      </c>
      <c r="J2088" s="937" t="s">
        <v>447</v>
      </c>
      <c r="K2088" s="937" t="s">
        <v>451</v>
      </c>
      <c r="L2088" s="937" t="s">
        <v>162</v>
      </c>
      <c r="M2088" s="962" t="s">
        <v>23</v>
      </c>
      <c r="N2088" s="677">
        <f t="shared" ca="1" si="360"/>
        <v>0</v>
      </c>
      <c r="O2088" s="677">
        <f t="shared" ca="1" si="359"/>
        <v>0</v>
      </c>
      <c r="P2088" s="677">
        <f t="shared" ca="1" si="359"/>
        <v>0</v>
      </c>
      <c r="Q2088" s="677">
        <f t="shared" ca="1" si="359"/>
        <v>0</v>
      </c>
      <c r="R2088" s="677">
        <f t="shared" ca="1" si="359"/>
        <v>0</v>
      </c>
      <c r="S2088" s="677">
        <f t="shared" ca="1" si="359"/>
        <v>0</v>
      </c>
      <c r="T2088" s="677">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7">
        <f t="shared" ca="1" si="361"/>
        <v>0</v>
      </c>
      <c r="V2088" s="677">
        <f t="shared" ca="1" si="361"/>
        <v>0</v>
      </c>
      <c r="W2088" s="677">
        <f t="shared" ca="1" si="357"/>
        <v>0</v>
      </c>
      <c r="X2088" s="677">
        <f t="shared" ca="1" si="361"/>
        <v>0</v>
      </c>
      <c r="Y2088" s="677">
        <f t="shared" ca="1" si="361"/>
        <v>0</v>
      </c>
      <c r="Z2088" s="677">
        <f t="shared" ca="1" si="361"/>
        <v>0</v>
      </c>
      <c r="AA2088" t="str">
        <f t="shared" si="351"/>
        <v>ASR_COMP</v>
      </c>
      <c r="AB2088" s="957">
        <f t="shared" si="352"/>
        <v>44682</v>
      </c>
      <c r="AC2088" t="str">
        <f t="shared" si="353"/>
        <v>Unaudited</v>
      </c>
    </row>
    <row r="2089" spans="1:29" x14ac:dyDescent="0.25">
      <c r="A2089" t="s">
        <v>423</v>
      </c>
      <c r="B2089" t="s">
        <v>1388</v>
      </c>
      <c r="C2089" t="s">
        <v>1389</v>
      </c>
      <c r="D2089">
        <v>1900</v>
      </c>
      <c r="E2089" s="957">
        <v>1</v>
      </c>
      <c r="F2089" t="s">
        <v>444</v>
      </c>
      <c r="G2089" s="957">
        <v>366</v>
      </c>
      <c r="H2089" t="s">
        <v>387</v>
      </c>
      <c r="I2089" s="937" t="s">
        <v>491</v>
      </c>
      <c r="J2089" s="937" t="s">
        <v>447</v>
      </c>
      <c r="K2089" s="937" t="s">
        <v>451</v>
      </c>
      <c r="L2089" s="937" t="s">
        <v>445</v>
      </c>
      <c r="M2089" s="962" t="s">
        <v>459</v>
      </c>
      <c r="N2089" s="677">
        <f t="shared" ca="1" si="360"/>
        <v>0</v>
      </c>
      <c r="O2089" s="677">
        <f t="shared" ca="1" si="361"/>
        <v>0</v>
      </c>
      <c r="P2089" s="677">
        <f t="shared" ca="1" si="361"/>
        <v>0</v>
      </c>
      <c r="Q2089" s="677">
        <f t="shared" ca="1" si="361"/>
        <v>0</v>
      </c>
      <c r="R2089" s="677">
        <f t="shared" ca="1" si="361"/>
        <v>0</v>
      </c>
      <c r="S2089" s="677">
        <f t="shared" ca="1" si="361"/>
        <v>0</v>
      </c>
      <c r="T2089" s="677">
        <f t="shared" ca="1" si="361"/>
        <v>0</v>
      </c>
      <c r="U2089" s="677">
        <f t="shared" ca="1" si="361"/>
        <v>0</v>
      </c>
      <c r="V2089" s="677">
        <f t="shared" ca="1" si="361"/>
        <v>0</v>
      </c>
      <c r="W2089" s="677">
        <f t="shared" ca="1" si="357"/>
        <v>0</v>
      </c>
      <c r="X2089" s="677">
        <f t="shared" ca="1" si="361"/>
        <v>0</v>
      </c>
      <c r="Y2089" s="677">
        <f t="shared" ca="1" si="361"/>
        <v>0</v>
      </c>
      <c r="Z2089" s="677">
        <f t="shared" ca="1" si="361"/>
        <v>0</v>
      </c>
      <c r="AA2089" t="str">
        <f t="shared" si="351"/>
        <v>ASR_COMP</v>
      </c>
      <c r="AB2089" s="957">
        <f t="shared" si="352"/>
        <v>44682</v>
      </c>
      <c r="AC2089" t="str">
        <f t="shared" si="353"/>
        <v>Unaudited</v>
      </c>
    </row>
    <row r="2090" spans="1:29" ht="30" x14ac:dyDescent="0.25">
      <c r="A2090" t="s">
        <v>423</v>
      </c>
      <c r="B2090" t="s">
        <v>1388</v>
      </c>
      <c r="C2090" t="s">
        <v>1389</v>
      </c>
      <c r="D2090">
        <v>1900</v>
      </c>
      <c r="E2090" s="957">
        <v>1</v>
      </c>
      <c r="F2090" t="s">
        <v>444</v>
      </c>
      <c r="G2090" s="957">
        <v>366</v>
      </c>
      <c r="H2090" t="s">
        <v>387</v>
      </c>
      <c r="I2090" s="937" t="s">
        <v>491</v>
      </c>
      <c r="J2090" s="937" t="s">
        <v>447</v>
      </c>
      <c r="K2090" s="937" t="s">
        <v>452</v>
      </c>
      <c r="L2090" s="937">
        <v>9.1</v>
      </c>
      <c r="M2090" s="962" t="s">
        <v>188</v>
      </c>
      <c r="N2090" s="677">
        <f t="shared" ca="1" si="360"/>
        <v>1776578.5246391944</v>
      </c>
      <c r="O2090" s="677">
        <f t="shared" ca="1" si="361"/>
        <v>82551.979520651526</v>
      </c>
      <c r="P2090" s="677">
        <f t="shared" ca="1" si="361"/>
        <v>23011.165057447659</v>
      </c>
      <c r="Q2090" s="677">
        <f t="shared" ca="1" si="361"/>
        <v>185898.94754384921</v>
      </c>
      <c r="R2090" s="677">
        <f t="shared" ca="1" si="361"/>
        <v>55955.546570875551</v>
      </c>
      <c r="S2090" s="677">
        <f t="shared" ca="1" si="361"/>
        <v>52234.169229880434</v>
      </c>
      <c r="T2090" s="677">
        <f t="shared" ca="1" si="361"/>
        <v>18700</v>
      </c>
      <c r="U2090" s="677">
        <f t="shared" ca="1" si="361"/>
        <v>2.6101760854351723</v>
      </c>
      <c r="V2090" s="677">
        <f t="shared" ca="1" si="361"/>
        <v>280.17245998287768</v>
      </c>
      <c r="W2090" s="677">
        <f t="shared" ca="1" si="357"/>
        <v>1357943.9340804217</v>
      </c>
      <c r="X2090" s="677">
        <f t="shared" ca="1" si="361"/>
        <v>0</v>
      </c>
      <c r="Y2090" s="677">
        <f t="shared" ca="1" si="361"/>
        <v>0</v>
      </c>
      <c r="Z2090" s="677">
        <f t="shared" ca="1" si="361"/>
        <v>0</v>
      </c>
      <c r="AA2090" t="str">
        <f t="shared" si="351"/>
        <v>ASR_COMP</v>
      </c>
      <c r="AB2090" s="957">
        <f t="shared" si="352"/>
        <v>44682</v>
      </c>
      <c r="AC2090" t="str">
        <f t="shared" si="353"/>
        <v>Unaudited</v>
      </c>
    </row>
    <row r="2091" spans="1:29" x14ac:dyDescent="0.25">
      <c r="A2091" t="s">
        <v>423</v>
      </c>
      <c r="B2091" t="s">
        <v>1388</v>
      </c>
      <c r="C2091" t="s">
        <v>1389</v>
      </c>
      <c r="D2091">
        <v>1900</v>
      </c>
      <c r="E2091" s="957">
        <v>1</v>
      </c>
      <c r="F2091" t="s">
        <v>444</v>
      </c>
      <c r="G2091" s="957">
        <v>366</v>
      </c>
      <c r="H2091" t="s">
        <v>387</v>
      </c>
      <c r="I2091" s="937" t="s">
        <v>491</v>
      </c>
      <c r="J2091" s="937" t="s">
        <v>447</v>
      </c>
      <c r="K2091" s="937" t="s">
        <v>452</v>
      </c>
      <c r="L2091" s="937" t="s">
        <v>109</v>
      </c>
      <c r="M2091" s="962" t="s">
        <v>189</v>
      </c>
      <c r="N2091" s="677">
        <f t="shared" ca="1" si="360"/>
        <v>290583.21748329495</v>
      </c>
      <c r="O2091" s="677">
        <f t="shared" ca="1" si="361"/>
        <v>4317.5029917865359</v>
      </c>
      <c r="P2091" s="677">
        <f t="shared" ca="1" si="361"/>
        <v>1150.8330053495147</v>
      </c>
      <c r="Q2091" s="677">
        <f t="shared" ca="1" si="361"/>
        <v>120456.5705156803</v>
      </c>
      <c r="R2091" s="677">
        <f t="shared" ca="1" si="361"/>
        <v>81255.20097149667</v>
      </c>
      <c r="S2091" s="677">
        <f t="shared" ca="1" si="361"/>
        <v>52278.88622118999</v>
      </c>
      <c r="T2091" s="677">
        <f t="shared" ca="1" si="361"/>
        <v>0</v>
      </c>
      <c r="U2091" s="677">
        <f t="shared" ca="1" si="361"/>
        <v>0.58169164444842114</v>
      </c>
      <c r="V2091" s="677">
        <f t="shared" ca="1" si="361"/>
        <v>16218.563839176837</v>
      </c>
      <c r="W2091" s="677">
        <f t="shared" ca="1" si="357"/>
        <v>14905.078246970652</v>
      </c>
      <c r="X2091" s="677">
        <f t="shared" ca="1" si="361"/>
        <v>0</v>
      </c>
      <c r="Y2091" s="677">
        <f t="shared" ca="1" si="361"/>
        <v>0</v>
      </c>
      <c r="Z2091" s="677">
        <f t="shared" ca="1" si="361"/>
        <v>0</v>
      </c>
      <c r="AA2091" t="str">
        <f t="shared" si="351"/>
        <v>ASR_COMP</v>
      </c>
      <c r="AB2091" s="957">
        <f t="shared" si="352"/>
        <v>44682</v>
      </c>
      <c r="AC2091" t="str">
        <f t="shared" si="353"/>
        <v>Unaudited</v>
      </c>
    </row>
    <row r="2092" spans="1:29" x14ac:dyDescent="0.25">
      <c r="A2092" t="s">
        <v>423</v>
      </c>
      <c r="B2092" t="s">
        <v>1388</v>
      </c>
      <c r="C2092" t="s">
        <v>1389</v>
      </c>
      <c r="D2092">
        <v>1900</v>
      </c>
      <c r="E2092" s="957">
        <v>1</v>
      </c>
      <c r="F2092" t="s">
        <v>444</v>
      </c>
      <c r="G2092" s="957">
        <v>366</v>
      </c>
      <c r="H2092" t="s">
        <v>387</v>
      </c>
      <c r="I2092" s="937" t="s">
        <v>491</v>
      </c>
      <c r="J2092" s="937" t="s">
        <v>447</v>
      </c>
      <c r="K2092" s="937" t="s">
        <v>452</v>
      </c>
      <c r="L2092" s="945" t="s">
        <v>1324</v>
      </c>
      <c r="M2092" s="960" t="s">
        <v>1325</v>
      </c>
      <c r="N2092" s="677">
        <f t="shared" ca="1" si="360"/>
        <v>1231225.1203741285</v>
      </c>
      <c r="O2092" s="677">
        <f t="shared" ca="1" si="361"/>
        <v>1674.0192018947027</v>
      </c>
      <c r="P2092" s="677">
        <f t="shared" ca="1" si="361"/>
        <v>171.50219010842591</v>
      </c>
      <c r="Q2092" s="677">
        <f t="shared" ca="1" si="361"/>
        <v>704407.18563629664</v>
      </c>
      <c r="R2092" s="677">
        <f t="shared" ca="1" si="361"/>
        <v>139049.69281697125</v>
      </c>
      <c r="S2092" s="677">
        <f t="shared" ca="1" si="361"/>
        <v>349041.44406856579</v>
      </c>
      <c r="T2092" s="677">
        <f t="shared" ca="1" si="361"/>
        <v>36732.369999999995</v>
      </c>
      <c r="U2092" s="677">
        <f t="shared" ca="1" si="361"/>
        <v>0.61507825677005723</v>
      </c>
      <c r="V2092" s="677">
        <f t="shared" ca="1" si="361"/>
        <v>40.10050533394957</v>
      </c>
      <c r="W2092" s="677">
        <f t="shared" ca="1" si="357"/>
        <v>108.19087670092328</v>
      </c>
      <c r="X2092" s="677">
        <f t="shared" ca="1" si="361"/>
        <v>0</v>
      </c>
      <c r="Y2092" s="677">
        <f t="shared" ca="1" si="361"/>
        <v>0</v>
      </c>
      <c r="Z2092" s="677">
        <f t="shared" ca="1" si="361"/>
        <v>0</v>
      </c>
      <c r="AA2092" t="str">
        <f t="shared" si="351"/>
        <v>ASR_COMP</v>
      </c>
      <c r="AB2092" s="957">
        <f t="shared" si="352"/>
        <v>44682</v>
      </c>
      <c r="AC2092" t="str">
        <f t="shared" si="353"/>
        <v>Unaudited</v>
      </c>
    </row>
    <row r="2093" spans="1:29" x14ac:dyDescent="0.25">
      <c r="A2093" t="s">
        <v>423</v>
      </c>
      <c r="B2093" t="s">
        <v>1388</v>
      </c>
      <c r="C2093" t="s">
        <v>1389</v>
      </c>
      <c r="D2093">
        <v>1900</v>
      </c>
      <c r="E2093" s="957">
        <v>1</v>
      </c>
      <c r="F2093" t="s">
        <v>444</v>
      </c>
      <c r="G2093" s="957">
        <v>366</v>
      </c>
      <c r="H2093" t="s">
        <v>387</v>
      </c>
      <c r="I2093" s="962" t="s">
        <v>491</v>
      </c>
      <c r="J2093" s="962" t="s">
        <v>447</v>
      </c>
      <c r="K2093" s="962" t="s">
        <v>452</v>
      </c>
      <c r="L2093" s="937" t="s">
        <v>110</v>
      </c>
      <c r="M2093" s="962" t="s">
        <v>190</v>
      </c>
      <c r="N2093" s="677">
        <f t="shared" ca="1" si="360"/>
        <v>898887.15294130018</v>
      </c>
      <c r="O2093" s="677">
        <f t="shared" ca="1" si="361"/>
        <v>325345.86329623254</v>
      </c>
      <c r="P2093" s="677">
        <f t="shared" ca="1" si="361"/>
        <v>39579.929632037667</v>
      </c>
      <c r="Q2093" s="677">
        <f t="shared" ca="1" si="361"/>
        <v>284168.03463945794</v>
      </c>
      <c r="R2093" s="677">
        <f t="shared" ca="1" si="361"/>
        <v>114508.07438296925</v>
      </c>
      <c r="S2093" s="677">
        <f t="shared" ca="1" si="361"/>
        <v>13038.077423098737</v>
      </c>
      <c r="T2093" s="677">
        <f t="shared" ca="1" si="361"/>
        <v>24912.769999999997</v>
      </c>
      <c r="U2093" s="677">
        <f t="shared" ca="1" si="361"/>
        <v>558.42317722601069</v>
      </c>
      <c r="V2093" s="677">
        <f t="shared" ca="1" si="361"/>
        <v>3889.6875261429009</v>
      </c>
      <c r="W2093" s="677">
        <f t="shared" ca="1" si="357"/>
        <v>92886.292864135103</v>
      </c>
      <c r="X2093" s="677">
        <f t="shared" ca="1" si="361"/>
        <v>0</v>
      </c>
      <c r="Y2093" s="677">
        <f t="shared" ca="1" si="361"/>
        <v>0</v>
      </c>
      <c r="Z2093" s="677">
        <f t="shared" ca="1" si="361"/>
        <v>0</v>
      </c>
      <c r="AA2093" t="str">
        <f t="shared" si="351"/>
        <v>ASR_COMP</v>
      </c>
      <c r="AB2093" s="957">
        <f t="shared" si="352"/>
        <v>44682</v>
      </c>
      <c r="AC2093" t="str">
        <f t="shared" si="353"/>
        <v>Unaudited</v>
      </c>
    </row>
    <row r="2094" spans="1:29" x14ac:dyDescent="0.25">
      <c r="A2094" t="s">
        <v>423</v>
      </c>
      <c r="B2094" t="s">
        <v>1388</v>
      </c>
      <c r="C2094" t="s">
        <v>1389</v>
      </c>
      <c r="D2094">
        <v>1900</v>
      </c>
      <c r="E2094" s="957">
        <v>1</v>
      </c>
      <c r="F2094" t="s">
        <v>444</v>
      </c>
      <c r="G2094" s="957">
        <v>366</v>
      </c>
      <c r="H2094" t="s">
        <v>387</v>
      </c>
      <c r="I2094" s="937" t="s">
        <v>491</v>
      </c>
      <c r="J2094" s="937" t="s">
        <v>447</v>
      </c>
      <c r="K2094" s="937" t="s">
        <v>452</v>
      </c>
      <c r="L2094" s="943" t="s">
        <v>111</v>
      </c>
      <c r="M2094" s="963" t="s">
        <v>163</v>
      </c>
      <c r="N2094" s="677">
        <f t="shared" ca="1" si="360"/>
        <v>4589129.9750726921</v>
      </c>
      <c r="O2094" s="677">
        <f t="shared" ca="1" si="361"/>
        <v>1759015.3020082735</v>
      </c>
      <c r="P2094" s="677">
        <f t="shared" ca="1" si="361"/>
        <v>195405.55617430972</v>
      </c>
      <c r="Q2094" s="677">
        <f t="shared" ca="1" si="361"/>
        <v>573265.00282503536</v>
      </c>
      <c r="R2094" s="677">
        <f t="shared" ca="1" si="361"/>
        <v>286317.17839245306</v>
      </c>
      <c r="S2094" s="677">
        <f t="shared" ca="1" si="361"/>
        <v>97361.971397172223</v>
      </c>
      <c r="T2094" s="677">
        <f t="shared" ca="1" si="361"/>
        <v>49185.65163755633</v>
      </c>
      <c r="U2094" s="677">
        <f t="shared" ca="1" si="361"/>
        <v>3181.6490768715453</v>
      </c>
      <c r="V2094" s="677">
        <f t="shared" ca="1" si="361"/>
        <v>42367.459653582737</v>
      </c>
      <c r="W2094" s="677">
        <f t="shared" ca="1" si="357"/>
        <v>18188.077158776814</v>
      </c>
      <c r="X2094" s="677">
        <f t="shared" ca="1" si="361"/>
        <v>1057440.3054144436</v>
      </c>
      <c r="Y2094" s="677">
        <f t="shared" ca="1" si="361"/>
        <v>507401.82133421674</v>
      </c>
      <c r="Z2094" s="677">
        <f t="shared" ca="1" si="361"/>
        <v>0</v>
      </c>
      <c r="AA2094" t="str">
        <f t="shared" si="351"/>
        <v>ASR_COMP</v>
      </c>
      <c r="AB2094" s="957">
        <f t="shared" si="352"/>
        <v>44682</v>
      </c>
      <c r="AC2094" t="str">
        <f t="shared" si="353"/>
        <v>Unaudited</v>
      </c>
    </row>
    <row r="2095" spans="1:29" x14ac:dyDescent="0.25">
      <c r="A2095" t="s">
        <v>423</v>
      </c>
      <c r="B2095" t="s">
        <v>1388</v>
      </c>
      <c r="C2095" t="s">
        <v>1389</v>
      </c>
      <c r="D2095">
        <v>1900</v>
      </c>
      <c r="E2095" s="957">
        <v>1</v>
      </c>
      <c r="F2095" t="s">
        <v>444</v>
      </c>
      <c r="G2095" s="957">
        <v>366</v>
      </c>
      <c r="H2095" t="s">
        <v>387</v>
      </c>
      <c r="I2095" s="937" t="s">
        <v>491</v>
      </c>
      <c r="J2095" s="937" t="s">
        <v>447</v>
      </c>
      <c r="K2095" s="937" t="s">
        <v>452</v>
      </c>
      <c r="L2095" s="943" t="s">
        <v>112</v>
      </c>
      <c r="M2095" s="963" t="s">
        <v>137</v>
      </c>
      <c r="N2095" s="677">
        <f t="shared" ca="1" si="360"/>
        <v>0</v>
      </c>
      <c r="O2095" s="677">
        <f t="shared" ca="1" si="361"/>
        <v>0</v>
      </c>
      <c r="P2095" s="677">
        <f t="shared" ca="1" si="361"/>
        <v>0</v>
      </c>
      <c r="Q2095" s="677">
        <f t="shared" ca="1" si="361"/>
        <v>0</v>
      </c>
      <c r="R2095" s="677">
        <f t="shared" ca="1" si="361"/>
        <v>0</v>
      </c>
      <c r="S2095" s="677">
        <f t="shared" ca="1" si="361"/>
        <v>0</v>
      </c>
      <c r="T2095" s="677">
        <f t="shared" ca="1" si="361"/>
        <v>0</v>
      </c>
      <c r="U2095" s="677">
        <f t="shared" ca="1" si="361"/>
        <v>0</v>
      </c>
      <c r="V2095" s="677">
        <f t="shared" ca="1" si="361"/>
        <v>0</v>
      </c>
      <c r="W2095" s="677">
        <f t="shared" ca="1" si="357"/>
        <v>0</v>
      </c>
      <c r="X2095" s="677">
        <f t="shared" ca="1" si="361"/>
        <v>0</v>
      </c>
      <c r="Y2095" s="677">
        <f t="shared" ca="1" si="361"/>
        <v>0</v>
      </c>
      <c r="Z2095" s="677">
        <f t="shared" ca="1" si="361"/>
        <v>0</v>
      </c>
      <c r="AA2095" t="str">
        <f t="shared" si="351"/>
        <v>ASR_COMP</v>
      </c>
      <c r="AB2095" s="957">
        <f t="shared" si="352"/>
        <v>44682</v>
      </c>
      <c r="AC2095" t="str">
        <f t="shared" si="353"/>
        <v>Unaudited</v>
      </c>
    </row>
    <row r="2096" spans="1:29" x14ac:dyDescent="0.25">
      <c r="A2096" t="s">
        <v>423</v>
      </c>
      <c r="B2096" t="s">
        <v>1388</v>
      </c>
      <c r="C2096" t="s">
        <v>1389</v>
      </c>
      <c r="D2096">
        <v>1900</v>
      </c>
      <c r="E2096" s="957">
        <v>1</v>
      </c>
      <c r="F2096" t="s">
        <v>444</v>
      </c>
      <c r="G2096" s="957">
        <v>366</v>
      </c>
      <c r="H2096" t="s">
        <v>387</v>
      </c>
      <c r="I2096" s="937" t="s">
        <v>491</v>
      </c>
      <c r="J2096" s="937" t="s">
        <v>447</v>
      </c>
      <c r="K2096" s="937" t="s">
        <v>452</v>
      </c>
      <c r="L2096" s="947" t="s">
        <v>113</v>
      </c>
      <c r="M2096" s="964" t="s">
        <v>165</v>
      </c>
      <c r="N2096" s="677">
        <f t="shared" ca="1" si="360"/>
        <v>1869852.2447047222</v>
      </c>
      <c r="O2096" s="677">
        <f t="shared" ca="1" si="361"/>
        <v>419271.30153737968</v>
      </c>
      <c r="P2096" s="677">
        <f t="shared" ca="1" si="361"/>
        <v>43778.955099558974</v>
      </c>
      <c r="Q2096" s="677">
        <f t="shared" ca="1" si="361"/>
        <v>608381.23897199356</v>
      </c>
      <c r="R2096" s="677">
        <f t="shared" ca="1" si="361"/>
        <v>192922.41107553817</v>
      </c>
      <c r="S2096" s="677">
        <f t="shared" ca="1" si="361"/>
        <v>68432.164120631584</v>
      </c>
      <c r="T2096" s="677">
        <f t="shared" ca="1" si="361"/>
        <v>0</v>
      </c>
      <c r="U2096" s="677">
        <f t="shared" ca="1" si="361"/>
        <v>764.42947541387821</v>
      </c>
      <c r="V2096" s="677">
        <f t="shared" ca="1" si="361"/>
        <v>13786.363536125355</v>
      </c>
      <c r="W2096" s="677">
        <f t="shared" ca="1" si="357"/>
        <v>300143.30399214168</v>
      </c>
      <c r="X2096" s="677">
        <f t="shared" ca="1" si="361"/>
        <v>70806.595322385285</v>
      </c>
      <c r="Y2096" s="677">
        <f t="shared" ca="1" si="361"/>
        <v>151565.48157355396</v>
      </c>
      <c r="Z2096" s="677">
        <f t="shared" ca="1" si="361"/>
        <v>0</v>
      </c>
      <c r="AA2096" t="str">
        <f t="shared" si="351"/>
        <v>ASR_COMP</v>
      </c>
      <c r="AB2096" s="957">
        <f t="shared" si="352"/>
        <v>44682</v>
      </c>
      <c r="AC2096" t="str">
        <f t="shared" si="353"/>
        <v>Unaudited</v>
      </c>
    </row>
    <row r="2097" spans="1:29" x14ac:dyDescent="0.25">
      <c r="A2097" t="s">
        <v>423</v>
      </c>
      <c r="B2097" t="s">
        <v>1388</v>
      </c>
      <c r="C2097" t="s">
        <v>1389</v>
      </c>
      <c r="D2097">
        <v>1900</v>
      </c>
      <c r="E2097" s="957">
        <v>1</v>
      </c>
      <c r="F2097" t="s">
        <v>444</v>
      </c>
      <c r="G2097" s="957">
        <v>366</v>
      </c>
      <c r="H2097" t="s">
        <v>387</v>
      </c>
      <c r="I2097" s="963" t="s">
        <v>491</v>
      </c>
      <c r="J2097" s="963" t="s">
        <v>447</v>
      </c>
      <c r="K2097" s="963" t="s">
        <v>452</v>
      </c>
      <c r="L2097" s="943" t="s">
        <v>114</v>
      </c>
      <c r="M2097" s="963" t="s">
        <v>466</v>
      </c>
      <c r="N2097" s="677">
        <f t="shared" ca="1" si="360"/>
        <v>0</v>
      </c>
      <c r="O2097" s="677">
        <f t="shared" ca="1" si="361"/>
        <v>0</v>
      </c>
      <c r="P2097" s="677">
        <f t="shared" ca="1" si="361"/>
        <v>0</v>
      </c>
      <c r="Q2097" s="677">
        <f t="shared" ca="1" si="361"/>
        <v>0</v>
      </c>
      <c r="R2097" s="677">
        <f t="shared" ca="1" si="361"/>
        <v>0</v>
      </c>
      <c r="S2097" s="677">
        <f t="shared" ca="1" si="361"/>
        <v>0</v>
      </c>
      <c r="T2097" s="677">
        <f t="shared" ca="1" si="361"/>
        <v>0</v>
      </c>
      <c r="U2097" s="677">
        <f t="shared" ca="1" si="361"/>
        <v>0</v>
      </c>
      <c r="V2097" s="677">
        <f t="shared" ca="1" si="361"/>
        <v>0</v>
      </c>
      <c r="W2097" s="677">
        <f t="shared" ca="1" si="357"/>
        <v>0</v>
      </c>
      <c r="X2097" s="677">
        <f t="shared" ca="1" si="361"/>
        <v>0</v>
      </c>
      <c r="Y2097" s="677">
        <f t="shared" ca="1" si="361"/>
        <v>0</v>
      </c>
      <c r="Z2097" s="677">
        <f t="shared" ca="1" si="361"/>
        <v>0</v>
      </c>
      <c r="AA2097" t="str">
        <f t="shared" si="351"/>
        <v>ASR_COMP</v>
      </c>
      <c r="AB2097" s="957">
        <f t="shared" si="352"/>
        <v>44682</v>
      </c>
      <c r="AC2097" t="str">
        <f t="shared" si="353"/>
        <v>Unaudited</v>
      </c>
    </row>
    <row r="2098" spans="1:29" x14ac:dyDescent="0.25">
      <c r="A2098" t="s">
        <v>423</v>
      </c>
      <c r="B2098" t="s">
        <v>1388</v>
      </c>
      <c r="C2098" t="s">
        <v>1389</v>
      </c>
      <c r="D2098">
        <v>1900</v>
      </c>
      <c r="E2098" s="957">
        <v>1</v>
      </c>
      <c r="F2098" t="s">
        <v>444</v>
      </c>
      <c r="G2098" s="957">
        <v>366</v>
      </c>
      <c r="H2098" t="s">
        <v>387</v>
      </c>
      <c r="I2098" s="937" t="s">
        <v>491</v>
      </c>
      <c r="J2098" s="937" t="s">
        <v>447</v>
      </c>
      <c r="K2098" s="937" t="s">
        <v>6</v>
      </c>
      <c r="L2098" s="937" t="s">
        <v>120</v>
      </c>
      <c r="M2098" s="962" t="s">
        <v>191</v>
      </c>
      <c r="N2098" s="677">
        <f t="shared" ca="1" si="360"/>
        <v>905860.56473563821</v>
      </c>
      <c r="O2098" s="677">
        <f t="shared" ca="1" si="361"/>
        <v>474081.83687670401</v>
      </c>
      <c r="P2098" s="677">
        <f t="shared" ca="1" si="361"/>
        <v>121570.50563608059</v>
      </c>
      <c r="Q2098" s="677">
        <f t="shared" ca="1" si="361"/>
        <v>90629.164674776199</v>
      </c>
      <c r="R2098" s="677">
        <f t="shared" ca="1" si="361"/>
        <v>79052.525386597088</v>
      </c>
      <c r="S2098" s="677">
        <f t="shared" ca="1" si="361"/>
        <v>38815.398170622124</v>
      </c>
      <c r="T2098" s="677">
        <f t="shared" ca="1" si="361"/>
        <v>0</v>
      </c>
      <c r="U2098" s="677">
        <f t="shared" ca="1" si="361"/>
        <v>232.40651348272638</v>
      </c>
      <c r="V2098" s="677">
        <f t="shared" ca="1" si="361"/>
        <v>10232.584325135487</v>
      </c>
      <c r="W2098" s="677">
        <f t="shared" ca="1" si="357"/>
        <v>3621.3322343525015</v>
      </c>
      <c r="X2098" s="677">
        <f t="shared" ca="1" si="361"/>
        <v>42318.730445371846</v>
      </c>
      <c r="Y2098" s="677">
        <f t="shared" ca="1" si="361"/>
        <v>45306.08047251575</v>
      </c>
      <c r="Z2098" s="677">
        <f t="shared" ca="1" si="361"/>
        <v>0</v>
      </c>
      <c r="AA2098" t="str">
        <f t="shared" si="351"/>
        <v>ASR_COMP</v>
      </c>
      <c r="AB2098" s="957">
        <f t="shared" si="352"/>
        <v>44682</v>
      </c>
      <c r="AC2098" t="str">
        <f t="shared" si="353"/>
        <v>Unaudited</v>
      </c>
    </row>
    <row r="2099" spans="1:29" x14ac:dyDescent="0.25">
      <c r="A2099" t="s">
        <v>423</v>
      </c>
      <c r="B2099" t="s">
        <v>1388</v>
      </c>
      <c r="C2099" t="s">
        <v>1389</v>
      </c>
      <c r="D2099">
        <v>1900</v>
      </c>
      <c r="E2099" s="957">
        <v>1</v>
      </c>
      <c r="F2099" t="s">
        <v>444</v>
      </c>
      <c r="G2099" s="957">
        <v>366</v>
      </c>
      <c r="H2099" t="s">
        <v>387</v>
      </c>
      <c r="I2099" s="937" t="s">
        <v>491</v>
      </c>
      <c r="J2099" s="937" t="s">
        <v>447</v>
      </c>
      <c r="K2099" s="937" t="s">
        <v>6</v>
      </c>
      <c r="L2099" s="937" t="s">
        <v>45</v>
      </c>
      <c r="M2099" s="962" t="s">
        <v>166</v>
      </c>
      <c r="N2099" s="677">
        <f t="shared" ca="1" si="360"/>
        <v>636931.8156641809</v>
      </c>
      <c r="O2099" s="677">
        <f t="shared" ca="1" si="361"/>
        <v>524291.93733294599</v>
      </c>
      <c r="P2099" s="677">
        <f t="shared" ca="1" si="361"/>
        <v>27153.009779570199</v>
      </c>
      <c r="Q2099" s="677">
        <f t="shared" ca="1" si="361"/>
        <v>28843.416244501594</v>
      </c>
      <c r="R2099" s="677">
        <f t="shared" ca="1" si="361"/>
        <v>12709.260401932275</v>
      </c>
      <c r="S2099" s="677">
        <f t="shared" ca="1" si="361"/>
        <v>11274.279458853596</v>
      </c>
      <c r="T2099" s="677">
        <f t="shared" ca="1" si="361"/>
        <v>10909.389664437214</v>
      </c>
      <c r="U2099" s="677">
        <f t="shared" ca="1" si="361"/>
        <v>219.06692818135818</v>
      </c>
      <c r="V2099" s="677">
        <f t="shared" ca="1" si="361"/>
        <v>1070.6510433652293</v>
      </c>
      <c r="W2099" s="677">
        <f t="shared" ca="1" si="357"/>
        <v>154.27248463475928</v>
      </c>
      <c r="X2099" s="677">
        <f t="shared" ca="1" si="361"/>
        <v>17642.246516116411</v>
      </c>
      <c r="Y2099" s="677">
        <f t="shared" ca="1" si="361"/>
        <v>2664.2858096422929</v>
      </c>
      <c r="Z2099" s="677">
        <f t="shared" ca="1" si="361"/>
        <v>0</v>
      </c>
      <c r="AA2099" t="str">
        <f t="shared" si="351"/>
        <v>ASR_COMP</v>
      </c>
      <c r="AB2099" s="957">
        <f t="shared" si="352"/>
        <v>44682</v>
      </c>
      <c r="AC2099" t="str">
        <f t="shared" si="353"/>
        <v>Unaudited</v>
      </c>
    </row>
    <row r="2100" spans="1:29" x14ac:dyDescent="0.25">
      <c r="A2100" t="s">
        <v>423</v>
      </c>
      <c r="B2100" t="s">
        <v>1388</v>
      </c>
      <c r="C2100" t="s">
        <v>1389</v>
      </c>
      <c r="D2100">
        <v>1900</v>
      </c>
      <c r="E2100" s="957">
        <v>1</v>
      </c>
      <c r="F2100" t="s">
        <v>444</v>
      </c>
      <c r="G2100" s="957">
        <v>366</v>
      </c>
      <c r="H2100" t="s">
        <v>387</v>
      </c>
      <c r="I2100" s="937" t="s">
        <v>491</v>
      </c>
      <c r="J2100" s="937" t="s">
        <v>447</v>
      </c>
      <c r="K2100" s="937" t="s">
        <v>6</v>
      </c>
      <c r="L2100" s="937" t="s">
        <v>46</v>
      </c>
      <c r="M2100" s="962" t="s">
        <v>167</v>
      </c>
      <c r="N2100" s="677">
        <f t="shared" ca="1" si="360"/>
        <v>8982.5045382904536</v>
      </c>
      <c r="O2100" s="677">
        <f t="shared" ca="1" si="361"/>
        <v>4541.5602779200326</v>
      </c>
      <c r="P2100" s="677">
        <f t="shared" ca="1" si="361"/>
        <v>1355.9063633980752</v>
      </c>
      <c r="Q2100" s="677">
        <f t="shared" ca="1" si="361"/>
        <v>1067.3106306688919</v>
      </c>
      <c r="R2100" s="677">
        <f t="shared" ca="1" si="361"/>
        <v>968.68517491647253</v>
      </c>
      <c r="S2100" s="677">
        <f t="shared" ca="1" si="361"/>
        <v>20.888469033595864</v>
      </c>
      <c r="T2100" s="677">
        <f t="shared" ca="1" si="361"/>
        <v>0</v>
      </c>
      <c r="U2100" s="677">
        <f t="shared" ca="1" si="361"/>
        <v>0.37852410993106611</v>
      </c>
      <c r="V2100" s="677">
        <f t="shared" ca="1" si="361"/>
        <v>67.821919606252152</v>
      </c>
      <c r="W2100" s="677">
        <f t="shared" ca="1" si="357"/>
        <v>0</v>
      </c>
      <c r="X2100" s="677">
        <f t="shared" ca="1" si="361"/>
        <v>194.74046636374209</v>
      </c>
      <c r="Y2100" s="677">
        <f t="shared" ca="1" si="361"/>
        <v>765.21271227346085</v>
      </c>
      <c r="Z2100" s="677">
        <f t="shared" ca="1" si="361"/>
        <v>0</v>
      </c>
      <c r="AA2100" t="str">
        <f t="shared" si="351"/>
        <v>ASR_COMP</v>
      </c>
      <c r="AB2100" s="957">
        <f t="shared" si="352"/>
        <v>44682</v>
      </c>
      <c r="AC2100" t="str">
        <f t="shared" si="353"/>
        <v>Unaudited</v>
      </c>
    </row>
    <row r="2101" spans="1:29" x14ac:dyDescent="0.25">
      <c r="A2101" t="s">
        <v>423</v>
      </c>
      <c r="B2101" t="s">
        <v>1388</v>
      </c>
      <c r="C2101" t="s">
        <v>1389</v>
      </c>
      <c r="D2101">
        <v>1900</v>
      </c>
      <c r="E2101" s="957">
        <v>1</v>
      </c>
      <c r="F2101" t="s">
        <v>444</v>
      </c>
      <c r="G2101" s="957">
        <v>366</v>
      </c>
      <c r="H2101" t="s">
        <v>387</v>
      </c>
      <c r="I2101" s="937" t="s">
        <v>491</v>
      </c>
      <c r="J2101" s="937" t="s">
        <v>447</v>
      </c>
      <c r="K2101" s="937" t="s">
        <v>6</v>
      </c>
      <c r="L2101" s="945" t="s">
        <v>168</v>
      </c>
      <c r="M2101" s="960" t="s">
        <v>464</v>
      </c>
      <c r="N2101" s="677">
        <f t="shared" ca="1" si="360"/>
        <v>-197224.06382006968</v>
      </c>
      <c r="O2101" s="677">
        <f t="shared" ca="1" si="361"/>
        <v>-117350.79815622658</v>
      </c>
      <c r="P2101" s="677">
        <f t="shared" ca="1" si="361"/>
        <v>-17287.231204614553</v>
      </c>
      <c r="Q2101" s="677">
        <f t="shared" ca="1" si="361"/>
        <v>-16587.692641522983</v>
      </c>
      <c r="R2101" s="677">
        <f t="shared" ca="1" si="361"/>
        <v>-10783.975238877007</v>
      </c>
      <c r="S2101" s="677">
        <f t="shared" ca="1" si="361"/>
        <v>-14598.29377828466</v>
      </c>
      <c r="T2101" s="677">
        <f t="shared" ca="1" si="361"/>
        <v>0</v>
      </c>
      <c r="U2101" s="677">
        <f t="shared" ca="1" si="361"/>
        <v>-153.63999499462588</v>
      </c>
      <c r="V2101" s="677">
        <f t="shared" ca="1" si="361"/>
        <v>-2098.0160497351976</v>
      </c>
      <c r="W2101" s="677">
        <f t="shared" ca="1" si="357"/>
        <v>-2241.8550271785221</v>
      </c>
      <c r="X2101" s="677">
        <f t="shared" ca="1" si="361"/>
        <v>-12486.961822665153</v>
      </c>
      <c r="Y2101" s="677">
        <f t="shared" ca="1" si="361"/>
        <v>-3635.5999059704095</v>
      </c>
      <c r="Z2101" s="677">
        <f t="shared" ca="1" si="361"/>
        <v>0</v>
      </c>
      <c r="AA2101" t="str">
        <f t="shared" si="351"/>
        <v>ASR_COMP</v>
      </c>
      <c r="AB2101" s="957">
        <f t="shared" si="352"/>
        <v>44682</v>
      </c>
      <c r="AC2101" t="str">
        <f t="shared" si="353"/>
        <v>Unaudited</v>
      </c>
    </row>
    <row r="2102" spans="1:29" x14ac:dyDescent="0.25">
      <c r="A2102" t="s">
        <v>423</v>
      </c>
      <c r="B2102" t="s">
        <v>1388</v>
      </c>
      <c r="C2102" t="s">
        <v>1389</v>
      </c>
      <c r="D2102">
        <v>1900</v>
      </c>
      <c r="E2102" s="957">
        <v>1</v>
      </c>
      <c r="F2102" t="s">
        <v>444</v>
      </c>
      <c r="G2102" s="957">
        <v>366</v>
      </c>
      <c r="H2102" t="s">
        <v>387</v>
      </c>
      <c r="I2102" s="962" t="s">
        <v>491</v>
      </c>
      <c r="J2102" s="962" t="s">
        <v>447</v>
      </c>
      <c r="K2102" s="962" t="s">
        <v>437</v>
      </c>
      <c r="L2102" s="937" t="s">
        <v>123</v>
      </c>
      <c r="M2102" s="962" t="s">
        <v>32</v>
      </c>
      <c r="N2102" s="677">
        <f t="shared" ca="1" si="360"/>
        <v>0</v>
      </c>
      <c r="O2102" s="677">
        <f t="shared" ca="1" si="361"/>
        <v>0</v>
      </c>
      <c r="P2102" s="677">
        <f t="shared" ca="1" si="361"/>
        <v>0</v>
      </c>
      <c r="Q2102" s="677">
        <f t="shared" ca="1" si="361"/>
        <v>0</v>
      </c>
      <c r="R2102" s="677">
        <f t="shared" ca="1" si="361"/>
        <v>0</v>
      </c>
      <c r="S2102" s="677">
        <f t="shared" ca="1" si="361"/>
        <v>0</v>
      </c>
      <c r="T2102" s="677">
        <f t="shared" ca="1" si="361"/>
        <v>0</v>
      </c>
      <c r="U2102" s="677">
        <f t="shared" ca="1" si="361"/>
        <v>0</v>
      </c>
      <c r="V2102" s="677">
        <f t="shared" ca="1" si="361"/>
        <v>0</v>
      </c>
      <c r="W2102" s="677">
        <f t="shared" ca="1" si="357"/>
        <v>0</v>
      </c>
      <c r="X2102" s="677">
        <f t="shared" ca="1" si="361"/>
        <v>0</v>
      </c>
      <c r="Y2102" s="677">
        <f t="shared" ca="1" si="361"/>
        <v>0</v>
      </c>
      <c r="Z2102" s="677">
        <f t="shared" ca="1" si="361"/>
        <v>0</v>
      </c>
      <c r="AA2102" t="str">
        <f t="shared" si="351"/>
        <v>ASR_COMP</v>
      </c>
      <c r="AB2102" s="957">
        <f t="shared" si="352"/>
        <v>44682</v>
      </c>
      <c r="AC2102" t="str">
        <f t="shared" si="353"/>
        <v>Unaudited</v>
      </c>
    </row>
    <row r="2103" spans="1:29" x14ac:dyDescent="0.25">
      <c r="A2103" t="s">
        <v>423</v>
      </c>
      <c r="B2103" t="s">
        <v>1388</v>
      </c>
      <c r="C2103" t="s">
        <v>1389</v>
      </c>
      <c r="D2103">
        <v>1900</v>
      </c>
      <c r="E2103" s="957">
        <v>1</v>
      </c>
      <c r="F2103" t="s">
        <v>444</v>
      </c>
      <c r="G2103" s="957">
        <v>366</v>
      </c>
      <c r="H2103" t="s">
        <v>387</v>
      </c>
      <c r="I2103" s="937" t="s">
        <v>491</v>
      </c>
      <c r="J2103" s="937" t="s">
        <v>447</v>
      </c>
      <c r="K2103" s="937" t="s">
        <v>437</v>
      </c>
      <c r="L2103" s="937" t="s">
        <v>946</v>
      </c>
      <c r="M2103" s="962" t="s">
        <v>938</v>
      </c>
      <c r="N2103" s="677">
        <f t="shared" ca="1" si="360"/>
        <v>0</v>
      </c>
      <c r="O2103" s="677">
        <f t="shared" ca="1" si="361"/>
        <v>0</v>
      </c>
      <c r="P2103" s="677">
        <f t="shared" ca="1" si="361"/>
        <v>0</v>
      </c>
      <c r="Q2103" s="677">
        <f t="shared" ca="1" si="361"/>
        <v>0</v>
      </c>
      <c r="R2103" s="677">
        <f t="shared" ca="1" si="361"/>
        <v>0</v>
      </c>
      <c r="S2103" s="677">
        <f t="shared" ca="1" si="361"/>
        <v>0</v>
      </c>
      <c r="T2103" s="677">
        <f t="shared" ca="1" si="361"/>
        <v>0</v>
      </c>
      <c r="U2103" s="677">
        <f t="shared" ca="1" si="361"/>
        <v>0</v>
      </c>
      <c r="V2103" s="677">
        <f t="shared" ca="1" si="361"/>
        <v>0</v>
      </c>
      <c r="W2103" s="677">
        <f t="shared" ca="1" si="357"/>
        <v>0</v>
      </c>
      <c r="X2103" s="677">
        <f t="shared" ca="1" si="361"/>
        <v>0</v>
      </c>
      <c r="Y2103" s="677">
        <f t="shared" ca="1" si="361"/>
        <v>0</v>
      </c>
      <c r="Z2103" s="677">
        <f t="shared" ca="1" si="361"/>
        <v>0</v>
      </c>
      <c r="AA2103" t="str">
        <f t="shared" si="351"/>
        <v>ASR_COMP</v>
      </c>
      <c r="AB2103" s="957">
        <f t="shared" si="352"/>
        <v>44682</v>
      </c>
      <c r="AC2103" t="str">
        <f t="shared" si="353"/>
        <v>Unaudited</v>
      </c>
    </row>
    <row r="2104" spans="1:29" x14ac:dyDescent="0.25">
      <c r="A2104" t="s">
        <v>423</v>
      </c>
      <c r="B2104" t="s">
        <v>1388</v>
      </c>
      <c r="C2104" t="s">
        <v>1389</v>
      </c>
      <c r="D2104">
        <v>1900</v>
      </c>
      <c r="E2104" s="957">
        <v>1</v>
      </c>
      <c r="F2104" t="s">
        <v>444</v>
      </c>
      <c r="G2104" s="957">
        <v>366</v>
      </c>
      <c r="H2104" t="s">
        <v>387</v>
      </c>
      <c r="I2104" s="937" t="s">
        <v>491</v>
      </c>
      <c r="J2104" s="937" t="s">
        <v>447</v>
      </c>
      <c r="K2104" s="937" t="s">
        <v>437</v>
      </c>
      <c r="L2104" s="937" t="s">
        <v>170</v>
      </c>
      <c r="M2104" s="962" t="s">
        <v>40</v>
      </c>
      <c r="N2104" s="677">
        <f t="shared" ca="1" si="360"/>
        <v>27469.504741618333</v>
      </c>
      <c r="O2104" s="677">
        <f t="shared" ca="1" si="361"/>
        <v>21974.471976175955</v>
      </c>
      <c r="P2104" s="677">
        <f t="shared" ca="1" si="361"/>
        <v>1138.0549842235816</v>
      </c>
      <c r="Q2104" s="677">
        <f t="shared" ca="1" si="361"/>
        <v>1678.5366686514519</v>
      </c>
      <c r="R2104" s="677">
        <f t="shared" ca="1" si="361"/>
        <v>739.61279188452249</v>
      </c>
      <c r="S2104" s="677">
        <f t="shared" ca="1" si="361"/>
        <v>662.66594012879011</v>
      </c>
      <c r="T2104" s="677">
        <f t="shared" ca="1" si="361"/>
        <v>0</v>
      </c>
      <c r="U2104" s="677">
        <f t="shared" ca="1" si="361"/>
        <v>12.8760505222732</v>
      </c>
      <c r="V2104" s="677">
        <f t="shared" ca="1" si="361"/>
        <v>62.306316990486813</v>
      </c>
      <c r="W2104" s="677">
        <f t="shared" ca="1" si="357"/>
        <v>8.9778554741335466</v>
      </c>
      <c r="X2104" s="677">
        <f t="shared" ca="1" si="361"/>
        <v>1036.9545935288463</v>
      </c>
      <c r="Y2104" s="677">
        <f t="shared" ca="1" si="361"/>
        <v>155.04756403828634</v>
      </c>
      <c r="Z2104" s="677">
        <f t="shared" ca="1" si="361"/>
        <v>0</v>
      </c>
      <c r="AA2104" t="str">
        <f t="shared" si="351"/>
        <v>ASR_COMP</v>
      </c>
      <c r="AB2104" s="957">
        <f t="shared" si="352"/>
        <v>44682</v>
      </c>
      <c r="AC2104" t="str">
        <f t="shared" si="353"/>
        <v>Unaudited</v>
      </c>
    </row>
    <row r="2105" spans="1:29" x14ac:dyDescent="0.25">
      <c r="A2105" t="s">
        <v>423</v>
      </c>
      <c r="B2105" t="s">
        <v>1388</v>
      </c>
      <c r="C2105" t="s">
        <v>1389</v>
      </c>
      <c r="D2105">
        <v>1900</v>
      </c>
      <c r="E2105" s="957">
        <v>1</v>
      </c>
      <c r="F2105" t="s">
        <v>444</v>
      </c>
      <c r="G2105" s="957">
        <v>366</v>
      </c>
      <c r="H2105" t="s">
        <v>387</v>
      </c>
      <c r="I2105" s="937" t="s">
        <v>491</v>
      </c>
      <c r="J2105" s="937" t="s">
        <v>447</v>
      </c>
      <c r="K2105" s="937" t="s">
        <v>437</v>
      </c>
      <c r="L2105" s="937" t="s">
        <v>171</v>
      </c>
      <c r="M2105" s="962" t="s">
        <v>332</v>
      </c>
      <c r="N2105" s="677">
        <f t="shared" ca="1" si="360"/>
        <v>0</v>
      </c>
      <c r="O2105" s="677">
        <f t="shared" ca="1" si="361"/>
        <v>0</v>
      </c>
      <c r="P2105" s="677">
        <f t="shared" ca="1" si="361"/>
        <v>0</v>
      </c>
      <c r="Q2105" s="677">
        <f t="shared" ca="1" si="361"/>
        <v>0</v>
      </c>
      <c r="R2105" s="677">
        <f t="shared" ca="1" si="361"/>
        <v>0</v>
      </c>
      <c r="S2105" s="677">
        <f t="shared" ca="1" si="361"/>
        <v>0</v>
      </c>
      <c r="T2105" s="677">
        <f t="shared" ca="1" si="361"/>
        <v>0</v>
      </c>
      <c r="U2105" s="677">
        <f t="shared" ca="1" si="361"/>
        <v>0</v>
      </c>
      <c r="V2105" s="677">
        <f t="shared" ca="1" si="361"/>
        <v>0</v>
      </c>
      <c r="W2105" s="677">
        <f t="shared" ca="1" si="357"/>
        <v>0</v>
      </c>
      <c r="X2105" s="677">
        <f t="shared" ca="1" si="361"/>
        <v>0</v>
      </c>
      <c r="Y2105" s="677">
        <f t="shared" ca="1" si="361"/>
        <v>0</v>
      </c>
      <c r="Z2105" s="677">
        <f t="shared" ca="1" si="361"/>
        <v>0</v>
      </c>
      <c r="AA2105" t="str">
        <f t="shared" si="351"/>
        <v>ASR_COMP</v>
      </c>
      <c r="AB2105" s="957">
        <f t="shared" si="352"/>
        <v>44682</v>
      </c>
      <c r="AC2105" t="str">
        <f t="shared" si="353"/>
        <v>Unaudited</v>
      </c>
    </row>
    <row r="2106" spans="1:29" x14ac:dyDescent="0.25">
      <c r="A2106" t="s">
        <v>423</v>
      </c>
      <c r="B2106" t="s">
        <v>1388</v>
      </c>
      <c r="C2106" t="s">
        <v>1389</v>
      </c>
      <c r="D2106">
        <v>1900</v>
      </c>
      <c r="E2106" s="957">
        <v>1</v>
      </c>
      <c r="F2106" t="s">
        <v>444</v>
      </c>
      <c r="G2106" s="957">
        <v>366</v>
      </c>
      <c r="H2106" t="s">
        <v>387</v>
      </c>
      <c r="I2106" s="937" t="s">
        <v>491</v>
      </c>
      <c r="J2106" s="937" t="s">
        <v>453</v>
      </c>
      <c r="K2106" s="937" t="s">
        <v>438</v>
      </c>
      <c r="L2106" s="945" t="s">
        <v>124</v>
      </c>
      <c r="M2106" s="960" t="s">
        <v>27</v>
      </c>
      <c r="N2106" s="677">
        <f t="shared" ca="1" si="360"/>
        <v>7602944.8436036976</v>
      </c>
      <c r="O2106" s="677">
        <f t="shared" ca="1" si="361"/>
        <v>-7857.8543595347755</v>
      </c>
      <c r="P2106" s="677">
        <f t="shared" ca="1" si="361"/>
        <v>7610802.6979632322</v>
      </c>
      <c r="Q2106" s="677">
        <f t="shared" ca="1" si="361"/>
        <v>0</v>
      </c>
      <c r="R2106" s="677">
        <f t="shared" ca="1" si="361"/>
        <v>0</v>
      </c>
      <c r="S2106" s="677">
        <f t="shared" ca="1" si="361"/>
        <v>0</v>
      </c>
      <c r="T2106" s="677">
        <f t="shared" ca="1" si="361"/>
        <v>0</v>
      </c>
      <c r="U2106" s="677">
        <f t="shared" ca="1" si="361"/>
        <v>0</v>
      </c>
      <c r="V2106" s="677">
        <f t="shared" ca="1" si="361"/>
        <v>0</v>
      </c>
      <c r="W2106" s="677">
        <f t="shared" ca="1" si="357"/>
        <v>0</v>
      </c>
      <c r="X2106" s="677">
        <f t="shared" ca="1" si="361"/>
        <v>0</v>
      </c>
      <c r="Y2106" s="677">
        <f t="shared" ca="1" si="361"/>
        <v>0</v>
      </c>
      <c r="Z2106" s="677">
        <f t="shared" ca="1" si="361"/>
        <v>0</v>
      </c>
      <c r="AA2106" t="str">
        <f t="shared" si="351"/>
        <v>ASR_COMP</v>
      </c>
      <c r="AB2106" s="957">
        <f t="shared" si="352"/>
        <v>44682</v>
      </c>
      <c r="AC2106" t="str">
        <f t="shared" si="353"/>
        <v>Unaudited</v>
      </c>
    </row>
    <row r="2107" spans="1:29" x14ac:dyDescent="0.25">
      <c r="A2107" t="s">
        <v>423</v>
      </c>
      <c r="B2107" t="s">
        <v>1388</v>
      </c>
      <c r="C2107" t="s">
        <v>1389</v>
      </c>
      <c r="D2107">
        <v>1900</v>
      </c>
      <c r="E2107" s="957">
        <v>1</v>
      </c>
      <c r="F2107" t="s">
        <v>444</v>
      </c>
      <c r="G2107" s="957">
        <v>366</v>
      </c>
      <c r="H2107" t="s">
        <v>387</v>
      </c>
      <c r="I2107" s="962" t="s">
        <v>491</v>
      </c>
      <c r="J2107" s="962" t="s">
        <v>453</v>
      </c>
      <c r="K2107" s="962" t="s">
        <v>438</v>
      </c>
      <c r="L2107" s="937" t="s">
        <v>125</v>
      </c>
      <c r="M2107" s="962" t="s">
        <v>100</v>
      </c>
      <c r="N2107" s="677">
        <f t="shared" ca="1" si="360"/>
        <v>381134.98574381944</v>
      </c>
      <c r="O2107" s="677">
        <f t="shared" ca="1" si="361"/>
        <v>169487.45283560589</v>
      </c>
      <c r="P2107" s="677">
        <f t="shared" ca="1" si="361"/>
        <v>211647.53290821356</v>
      </c>
      <c r="Q2107" s="677">
        <f t="shared" ca="1" si="361"/>
        <v>0</v>
      </c>
      <c r="R2107" s="677">
        <f t="shared" ca="1" si="361"/>
        <v>0</v>
      </c>
      <c r="S2107" s="677">
        <f t="shared" ca="1" si="361"/>
        <v>0</v>
      </c>
      <c r="T2107" s="677">
        <f t="shared" ca="1" si="361"/>
        <v>0</v>
      </c>
      <c r="U2107" s="677">
        <f t="shared" ca="1" si="361"/>
        <v>0</v>
      </c>
      <c r="V2107" s="677">
        <f t="shared" ca="1" si="361"/>
        <v>0</v>
      </c>
      <c r="W2107" s="677">
        <f t="shared" ca="1" si="357"/>
        <v>0</v>
      </c>
      <c r="X2107" s="677">
        <f t="shared" ca="1" si="361"/>
        <v>0</v>
      </c>
      <c r="Y2107" s="677">
        <f t="shared" ca="1" si="361"/>
        <v>0</v>
      </c>
      <c r="Z2107" s="677">
        <f t="shared" ca="1" si="361"/>
        <v>0</v>
      </c>
      <c r="AA2107" t="str">
        <f t="shared" si="351"/>
        <v>ASR_COMP</v>
      </c>
      <c r="AB2107" s="957">
        <f t="shared" si="352"/>
        <v>44682</v>
      </c>
      <c r="AC2107" t="str">
        <f t="shared" si="353"/>
        <v>Unaudited</v>
      </c>
    </row>
    <row r="2108" spans="1:29" x14ac:dyDescent="0.25">
      <c r="A2108" t="s">
        <v>423</v>
      </c>
      <c r="B2108" t="s">
        <v>1388</v>
      </c>
      <c r="C2108" t="s">
        <v>1389</v>
      </c>
      <c r="D2108">
        <v>1900</v>
      </c>
      <c r="E2108" s="957">
        <v>1</v>
      </c>
      <c r="F2108" t="s">
        <v>444</v>
      </c>
      <c r="G2108" s="957">
        <v>366</v>
      </c>
      <c r="H2108" t="s">
        <v>387</v>
      </c>
      <c r="I2108" s="937" t="s">
        <v>491</v>
      </c>
      <c r="J2108" s="937" t="s">
        <v>453</v>
      </c>
      <c r="K2108" s="937" t="s">
        <v>438</v>
      </c>
      <c r="L2108" s="937" t="s">
        <v>126</v>
      </c>
      <c r="M2108" s="962" t="s">
        <v>101</v>
      </c>
      <c r="N2108" s="677">
        <f t="shared" ca="1" si="360"/>
        <v>1043314.254253224</v>
      </c>
      <c r="O2108" s="677">
        <f t="shared" ca="1" si="361"/>
        <v>777440.97549843928</v>
      </c>
      <c r="P2108" s="677">
        <f t="shared" ca="1" si="361"/>
        <v>265873.27875478467</v>
      </c>
      <c r="Q2108" s="677">
        <f t="shared" ca="1" si="361"/>
        <v>0</v>
      </c>
      <c r="R2108" s="677">
        <f t="shared" ca="1" si="361"/>
        <v>0</v>
      </c>
      <c r="S2108" s="677">
        <f t="shared" ca="1" si="361"/>
        <v>0</v>
      </c>
      <c r="T2108" s="677">
        <f t="shared" ca="1" si="361"/>
        <v>0</v>
      </c>
      <c r="U2108" s="677">
        <f t="shared" ca="1" si="361"/>
        <v>0</v>
      </c>
      <c r="V2108" s="677">
        <f t="shared" ca="1" si="361"/>
        <v>0</v>
      </c>
      <c r="W2108" s="677">
        <f t="shared" ca="1" si="357"/>
        <v>0</v>
      </c>
      <c r="X2108" s="677">
        <f t="shared" ca="1" si="361"/>
        <v>0</v>
      </c>
      <c r="Y2108" s="677">
        <f t="shared" ca="1" si="361"/>
        <v>0</v>
      </c>
      <c r="Z2108" s="677">
        <f t="shared" ca="1" si="361"/>
        <v>0</v>
      </c>
      <c r="AA2108" t="str">
        <f t="shared" si="351"/>
        <v>ASR_COMP</v>
      </c>
      <c r="AB2108" s="957">
        <f t="shared" si="352"/>
        <v>44682</v>
      </c>
      <c r="AC2108" t="str">
        <f t="shared" si="353"/>
        <v>Unaudited</v>
      </c>
    </row>
    <row r="2109" spans="1:29" x14ac:dyDescent="0.25">
      <c r="A2109" t="s">
        <v>423</v>
      </c>
      <c r="B2109" t="s">
        <v>1388</v>
      </c>
      <c r="C2109" t="s">
        <v>1389</v>
      </c>
      <c r="D2109">
        <v>1900</v>
      </c>
      <c r="E2109" s="957">
        <v>1</v>
      </c>
      <c r="F2109" t="s">
        <v>444</v>
      </c>
      <c r="G2109" s="957">
        <v>366</v>
      </c>
      <c r="H2109" t="s">
        <v>387</v>
      </c>
      <c r="I2109" s="937" t="s">
        <v>491</v>
      </c>
      <c r="J2109" s="937" t="s">
        <v>453</v>
      </c>
      <c r="K2109" s="937" t="s">
        <v>438</v>
      </c>
      <c r="L2109" s="937" t="s">
        <v>127</v>
      </c>
      <c r="M2109" s="962" t="s">
        <v>102</v>
      </c>
      <c r="N2109" s="677">
        <f t="shared" ca="1" si="360"/>
        <v>248978.99784592635</v>
      </c>
      <c r="O2109" s="677">
        <f t="shared" ca="1" si="361"/>
        <v>149400.82906930591</v>
      </c>
      <c r="P2109" s="677">
        <f t="shared" ca="1" si="361"/>
        <v>99578.168776620441</v>
      </c>
      <c r="Q2109" s="677">
        <f t="shared" ca="1" si="361"/>
        <v>0</v>
      </c>
      <c r="R2109" s="677">
        <f t="shared" ca="1" si="361"/>
        <v>0</v>
      </c>
      <c r="S2109" s="677">
        <f t="shared" ca="1" si="361"/>
        <v>0</v>
      </c>
      <c r="T2109" s="677">
        <f t="shared" ca="1" si="361"/>
        <v>0</v>
      </c>
      <c r="U2109" s="677">
        <f t="shared" ca="1" si="361"/>
        <v>0</v>
      </c>
      <c r="V2109" s="677">
        <f t="shared" ca="1" si="361"/>
        <v>0</v>
      </c>
      <c r="W2109" s="677">
        <f t="shared" ca="1" si="357"/>
        <v>0</v>
      </c>
      <c r="X2109" s="677">
        <f t="shared" ca="1" si="361"/>
        <v>0</v>
      </c>
      <c r="Y2109" s="677">
        <f t="shared" ca="1" si="361"/>
        <v>0</v>
      </c>
      <c r="Z2109" s="677">
        <f t="shared" ca="1" si="361"/>
        <v>0</v>
      </c>
      <c r="AA2109" t="str">
        <f t="shared" si="351"/>
        <v>ASR_COMP</v>
      </c>
      <c r="AB2109" s="957">
        <f t="shared" si="352"/>
        <v>44682</v>
      </c>
      <c r="AC2109" t="str">
        <f t="shared" si="353"/>
        <v>Unaudited</v>
      </c>
    </row>
    <row r="2110" spans="1:29" x14ac:dyDescent="0.25">
      <c r="A2110" t="s">
        <v>423</v>
      </c>
      <c r="B2110" t="s">
        <v>1388</v>
      </c>
      <c r="C2110" t="s">
        <v>1389</v>
      </c>
      <c r="D2110">
        <v>1900</v>
      </c>
      <c r="E2110" s="957">
        <v>1</v>
      </c>
      <c r="F2110" t="s">
        <v>444</v>
      </c>
      <c r="G2110" s="957">
        <v>366</v>
      </c>
      <c r="H2110" t="s">
        <v>387</v>
      </c>
      <c r="I2110" s="937" t="s">
        <v>491</v>
      </c>
      <c r="J2110" s="937" t="s">
        <v>453</v>
      </c>
      <c r="K2110" s="937" t="s">
        <v>438</v>
      </c>
      <c r="L2110" s="937" t="s">
        <v>128</v>
      </c>
      <c r="M2110" s="962" t="s">
        <v>103</v>
      </c>
      <c r="N2110" s="677">
        <f t="shared" ca="1" si="360"/>
        <v>864564.51661080343</v>
      </c>
      <c r="O2110" s="677">
        <f t="shared" ca="1" si="361"/>
        <v>166429.28692960562</v>
      </c>
      <c r="P2110" s="677">
        <f t="shared" ca="1" si="361"/>
        <v>698135.22968119779</v>
      </c>
      <c r="Q2110" s="677">
        <f t="shared" ca="1" si="361"/>
        <v>0</v>
      </c>
      <c r="R2110" s="677">
        <f t="shared" ca="1" si="361"/>
        <v>0</v>
      </c>
      <c r="S2110" s="677">
        <f t="shared" ca="1" si="361"/>
        <v>0</v>
      </c>
      <c r="T2110" s="677">
        <f t="shared" ca="1" si="361"/>
        <v>0</v>
      </c>
      <c r="U2110" s="677">
        <f t="shared" ca="1" si="361"/>
        <v>0</v>
      </c>
      <c r="V2110" s="677">
        <f t="shared" ca="1" si="361"/>
        <v>0</v>
      </c>
      <c r="W2110" s="677">
        <f t="shared" ca="1" si="357"/>
        <v>0</v>
      </c>
      <c r="X2110" s="677">
        <f t="shared" ca="1" si="361"/>
        <v>0</v>
      </c>
      <c r="Y2110" s="677">
        <f t="shared" ca="1" si="361"/>
        <v>0</v>
      </c>
      <c r="Z2110" s="677">
        <f t="shared" ca="1" si="361"/>
        <v>0</v>
      </c>
      <c r="AA2110" t="str">
        <f t="shared" si="351"/>
        <v>ASR_COMP</v>
      </c>
      <c r="AB2110" s="957">
        <f t="shared" si="352"/>
        <v>44682</v>
      </c>
      <c r="AC2110" t="str">
        <f t="shared" si="353"/>
        <v>Unaudited</v>
      </c>
    </row>
    <row r="2111" spans="1:29" x14ac:dyDescent="0.25">
      <c r="A2111" t="s">
        <v>423</v>
      </c>
      <c r="B2111" t="s">
        <v>1388</v>
      </c>
      <c r="C2111" t="s">
        <v>1389</v>
      </c>
      <c r="D2111">
        <v>1900</v>
      </c>
      <c r="E2111" s="957">
        <v>1</v>
      </c>
      <c r="F2111" t="s">
        <v>444</v>
      </c>
      <c r="G2111" s="957">
        <v>366</v>
      </c>
      <c r="H2111" t="s">
        <v>387</v>
      </c>
      <c r="I2111" s="937" t="s">
        <v>491</v>
      </c>
      <c r="J2111" s="937" t="s">
        <v>453</v>
      </c>
      <c r="K2111" s="937" t="s">
        <v>438</v>
      </c>
      <c r="L2111" s="945" t="s">
        <v>129</v>
      </c>
      <c r="M2111" s="960" t="s">
        <v>28</v>
      </c>
      <c r="N2111" s="677">
        <f t="shared" ca="1" si="360"/>
        <v>173832.91629011187</v>
      </c>
      <c r="O2111" s="677">
        <f t="shared" ca="1" si="361"/>
        <v>173832.91629011187</v>
      </c>
      <c r="P2111" s="677">
        <f t="shared" ca="1" si="361"/>
        <v>0</v>
      </c>
      <c r="Q2111" s="677">
        <f t="shared" ca="1" si="361"/>
        <v>0</v>
      </c>
      <c r="R2111" s="677">
        <f t="shared" ca="1" si="361"/>
        <v>0</v>
      </c>
      <c r="S2111" s="677">
        <f t="shared" ca="1" si="361"/>
        <v>0</v>
      </c>
      <c r="T2111" s="677">
        <f t="shared" ca="1" si="361"/>
        <v>0</v>
      </c>
      <c r="U2111" s="677">
        <f t="shared" ca="1" si="361"/>
        <v>0</v>
      </c>
      <c r="V2111" s="677">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7">
        <f t="shared" ca="1" si="357"/>
        <v>0</v>
      </c>
      <c r="X2111" s="677">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7">
        <f t="shared" ca="1" si="363"/>
        <v>0</v>
      </c>
      <c r="Z2111" s="677">
        <f t="shared" ca="1" si="363"/>
        <v>0</v>
      </c>
      <c r="AA2111" t="str">
        <f t="shared" si="351"/>
        <v>ASR_COMP</v>
      </c>
      <c r="AB2111" s="957">
        <f t="shared" si="352"/>
        <v>44682</v>
      </c>
      <c r="AC2111" t="str">
        <f t="shared" si="353"/>
        <v>Unaudited</v>
      </c>
    </row>
    <row r="2112" spans="1:29" x14ac:dyDescent="0.25">
      <c r="A2112" t="s">
        <v>423</v>
      </c>
      <c r="B2112" t="s">
        <v>1388</v>
      </c>
      <c r="C2112" t="s">
        <v>1389</v>
      </c>
      <c r="D2112">
        <v>1900</v>
      </c>
      <c r="E2112" s="957">
        <v>1</v>
      </c>
      <c r="F2112" t="s">
        <v>444</v>
      </c>
      <c r="G2112" s="957">
        <v>366</v>
      </c>
      <c r="H2112" t="s">
        <v>387</v>
      </c>
      <c r="I2112" s="962" t="s">
        <v>491</v>
      </c>
      <c r="J2112" s="962" t="s">
        <v>439</v>
      </c>
      <c r="K2112" s="962" t="s">
        <v>439</v>
      </c>
      <c r="L2112" s="937" t="s">
        <v>131</v>
      </c>
      <c r="M2112" s="962" t="s">
        <v>329</v>
      </c>
      <c r="N2112" s="677">
        <f t="shared" ca="1" si="360"/>
        <v>0</v>
      </c>
      <c r="O2112" s="677">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7">
        <f t="shared" ca="1" si="364"/>
        <v>0</v>
      </c>
      <c r="Q2112" s="677">
        <f t="shared" ca="1" si="364"/>
        <v>0</v>
      </c>
      <c r="R2112" s="677">
        <f t="shared" ca="1" si="364"/>
        <v>0</v>
      </c>
      <c r="S2112" s="677">
        <f t="shared" ca="1" si="364"/>
        <v>0</v>
      </c>
      <c r="T2112" s="677">
        <f t="shared" ca="1" si="364"/>
        <v>0</v>
      </c>
      <c r="U2112" s="677">
        <f t="shared" ca="1" si="364"/>
        <v>0</v>
      </c>
      <c r="V2112" s="677">
        <f t="shared" ca="1" si="362"/>
        <v>0</v>
      </c>
      <c r="W2112" s="677">
        <f t="shared" ca="1" si="357"/>
        <v>0</v>
      </c>
      <c r="X2112" s="677">
        <f t="shared" ca="1" si="363"/>
        <v>0</v>
      </c>
      <c r="Y2112" s="677">
        <f t="shared" ca="1" si="363"/>
        <v>0</v>
      </c>
      <c r="Z2112" s="677">
        <f t="shared" ca="1" si="363"/>
        <v>0</v>
      </c>
      <c r="AA2112" t="str">
        <f t="shared" si="351"/>
        <v>ASR_COMP</v>
      </c>
      <c r="AB2112" s="957">
        <f t="shared" si="352"/>
        <v>44682</v>
      </c>
      <c r="AC2112" t="str">
        <f t="shared" si="353"/>
        <v>Unaudited</v>
      </c>
    </row>
    <row r="2113" spans="1:29" x14ac:dyDescent="0.25">
      <c r="A2113" t="s">
        <v>423</v>
      </c>
      <c r="B2113" t="s">
        <v>1388</v>
      </c>
      <c r="C2113" t="s">
        <v>1389</v>
      </c>
      <c r="D2113">
        <v>1900</v>
      </c>
      <c r="E2113" s="957">
        <v>1</v>
      </c>
      <c r="F2113" t="s">
        <v>444</v>
      </c>
      <c r="G2113" s="957">
        <v>366</v>
      </c>
      <c r="H2113" t="s">
        <v>387</v>
      </c>
      <c r="I2113" s="937" t="s">
        <v>491</v>
      </c>
      <c r="J2113" s="937" t="s">
        <v>439</v>
      </c>
      <c r="K2113" s="937" t="s">
        <v>439</v>
      </c>
      <c r="L2113" s="937" t="s">
        <v>132</v>
      </c>
      <c r="M2113" s="962" t="s">
        <v>328</v>
      </c>
      <c r="N2113" s="677">
        <f t="shared" ca="1" si="360"/>
        <v>0</v>
      </c>
      <c r="O2113" s="677">
        <f t="shared" ca="1" si="364"/>
        <v>0</v>
      </c>
      <c r="P2113" s="677">
        <f t="shared" ca="1" si="364"/>
        <v>0</v>
      </c>
      <c r="Q2113" s="677">
        <f t="shared" ca="1" si="364"/>
        <v>0</v>
      </c>
      <c r="R2113" s="677">
        <f t="shared" ca="1" si="364"/>
        <v>0</v>
      </c>
      <c r="S2113" s="677">
        <f t="shared" ca="1" si="364"/>
        <v>0</v>
      </c>
      <c r="T2113" s="677">
        <f t="shared" ca="1" si="364"/>
        <v>0</v>
      </c>
      <c r="U2113" s="677">
        <f t="shared" ca="1" si="364"/>
        <v>0</v>
      </c>
      <c r="V2113" s="677">
        <f t="shared" ca="1" si="362"/>
        <v>0</v>
      </c>
      <c r="W2113" s="677">
        <f t="shared" ca="1" si="357"/>
        <v>0</v>
      </c>
      <c r="X2113" s="677">
        <f t="shared" ca="1" si="363"/>
        <v>0</v>
      </c>
      <c r="Y2113" s="677">
        <f t="shared" ca="1" si="363"/>
        <v>0</v>
      </c>
      <c r="Z2113" s="677">
        <f t="shared" ca="1" si="363"/>
        <v>0</v>
      </c>
      <c r="AA2113" t="str">
        <f t="shared" si="351"/>
        <v>ASR_COMP</v>
      </c>
      <c r="AB2113" s="957">
        <f t="shared" si="352"/>
        <v>44682</v>
      </c>
      <c r="AC2113" t="str">
        <f t="shared" si="353"/>
        <v>Unaudited</v>
      </c>
    </row>
    <row r="2114" spans="1:29" ht="30" x14ac:dyDescent="0.25">
      <c r="A2114" t="s">
        <v>423</v>
      </c>
      <c r="B2114" t="s">
        <v>1388</v>
      </c>
      <c r="C2114" t="s">
        <v>1389</v>
      </c>
      <c r="D2114">
        <v>1900</v>
      </c>
      <c r="E2114" s="957">
        <v>1</v>
      </c>
      <c r="F2114" t="s">
        <v>444</v>
      </c>
      <c r="G2114" s="957">
        <v>366</v>
      </c>
      <c r="H2114" t="s">
        <v>387</v>
      </c>
      <c r="I2114" s="937" t="s">
        <v>491</v>
      </c>
      <c r="J2114" s="937" t="s">
        <v>439</v>
      </c>
      <c r="K2114" s="937" t="s">
        <v>439</v>
      </c>
      <c r="L2114" s="937" t="s">
        <v>133</v>
      </c>
      <c r="M2114" s="962" t="s">
        <v>182</v>
      </c>
      <c r="N2114" s="677">
        <f t="shared" ca="1" si="360"/>
        <v>0</v>
      </c>
      <c r="O2114" s="677">
        <f t="shared" ca="1" si="364"/>
        <v>0</v>
      </c>
      <c r="P2114" s="677">
        <f t="shared" ca="1" si="364"/>
        <v>0</v>
      </c>
      <c r="Q2114" s="677">
        <f t="shared" ca="1" si="364"/>
        <v>0</v>
      </c>
      <c r="R2114" s="677">
        <f t="shared" ca="1" si="364"/>
        <v>0</v>
      </c>
      <c r="S2114" s="677">
        <f t="shared" ca="1" si="364"/>
        <v>0</v>
      </c>
      <c r="T2114" s="677">
        <f t="shared" ca="1" si="364"/>
        <v>0</v>
      </c>
      <c r="U2114" s="677">
        <f t="shared" ca="1" si="364"/>
        <v>0</v>
      </c>
      <c r="V2114" s="677">
        <f t="shared" ca="1" si="362"/>
        <v>0</v>
      </c>
      <c r="W2114" s="677">
        <f t="shared" ca="1" si="357"/>
        <v>0</v>
      </c>
      <c r="X2114" s="677">
        <f t="shared" ca="1" si="363"/>
        <v>0</v>
      </c>
      <c r="Y2114" s="677">
        <f t="shared" ca="1" si="363"/>
        <v>0</v>
      </c>
      <c r="Z2114" s="677">
        <f t="shared" ca="1" si="363"/>
        <v>0</v>
      </c>
      <c r="AA2114" t="str">
        <f t="shared" ref="AA2114:AA2177" si="365">file_name</f>
        <v>ASR_COMP</v>
      </c>
      <c r="AB2114" s="957">
        <f t="shared" ref="AB2114:AB2177" si="366">file_date</f>
        <v>44682</v>
      </c>
      <c r="AC2114" t="str">
        <f t="shared" ref="AC2114:AC2177" si="367">status</f>
        <v>Unaudited</v>
      </c>
    </row>
    <row r="2115" spans="1:29" x14ac:dyDescent="0.25">
      <c r="A2115" t="s">
        <v>423</v>
      </c>
      <c r="B2115" t="s">
        <v>1388</v>
      </c>
      <c r="C2115" t="s">
        <v>1389</v>
      </c>
      <c r="D2115">
        <v>1900</v>
      </c>
      <c r="E2115" s="957">
        <v>1</v>
      </c>
      <c r="F2115" t="s">
        <v>444</v>
      </c>
      <c r="G2115" s="957">
        <v>366</v>
      </c>
      <c r="H2115" t="s">
        <v>387</v>
      </c>
      <c r="I2115" s="937" t="s">
        <v>491</v>
      </c>
      <c r="J2115" s="937" t="s">
        <v>439</v>
      </c>
      <c r="K2115" s="937" t="s">
        <v>439</v>
      </c>
      <c r="L2115" s="937" t="s">
        <v>134</v>
      </c>
      <c r="M2115" s="962" t="s">
        <v>497</v>
      </c>
      <c r="N2115" s="677">
        <f t="shared" ca="1" si="360"/>
        <v>0</v>
      </c>
      <c r="O2115" s="677">
        <f t="shared" ca="1" si="364"/>
        <v>0</v>
      </c>
      <c r="P2115" s="677">
        <f t="shared" ca="1" si="364"/>
        <v>0</v>
      </c>
      <c r="Q2115" s="677">
        <f t="shared" ca="1" si="364"/>
        <v>0</v>
      </c>
      <c r="R2115" s="677">
        <f t="shared" ca="1" si="364"/>
        <v>0</v>
      </c>
      <c r="S2115" s="677">
        <f t="shared" ca="1" si="364"/>
        <v>0</v>
      </c>
      <c r="T2115" s="677">
        <f t="shared" ca="1" si="364"/>
        <v>0</v>
      </c>
      <c r="U2115" s="677">
        <f t="shared" ca="1" si="364"/>
        <v>0</v>
      </c>
      <c r="V2115" s="677">
        <f t="shared" ca="1" si="362"/>
        <v>0</v>
      </c>
      <c r="W2115" s="677">
        <f t="shared" ca="1" si="357"/>
        <v>0</v>
      </c>
      <c r="X2115" s="677">
        <f t="shared" ca="1" si="363"/>
        <v>0</v>
      </c>
      <c r="Y2115" s="677">
        <f t="shared" ca="1" si="363"/>
        <v>0</v>
      </c>
      <c r="Z2115" s="677">
        <f t="shared" ca="1" si="363"/>
        <v>0</v>
      </c>
      <c r="AA2115" t="str">
        <f t="shared" si="365"/>
        <v>ASR_COMP</v>
      </c>
      <c r="AB2115" s="957">
        <f t="shared" si="366"/>
        <v>44682</v>
      </c>
      <c r="AC2115" t="str">
        <f t="shared" si="367"/>
        <v>Unaudited</v>
      </c>
    </row>
    <row r="2116" spans="1:29" x14ac:dyDescent="0.25">
      <c r="A2116" t="s">
        <v>423</v>
      </c>
      <c r="B2116" t="s">
        <v>1388</v>
      </c>
      <c r="C2116" t="s">
        <v>1389</v>
      </c>
      <c r="D2116">
        <v>1900</v>
      </c>
      <c r="E2116" s="957">
        <v>1</v>
      </c>
      <c r="F2116" t="s">
        <v>444</v>
      </c>
      <c r="G2116" s="957">
        <v>366</v>
      </c>
      <c r="H2116" t="s">
        <v>387</v>
      </c>
      <c r="I2116" s="937" t="s">
        <v>491</v>
      </c>
      <c r="J2116" s="937" t="s">
        <v>439</v>
      </c>
      <c r="K2116" s="937" t="s">
        <v>439</v>
      </c>
      <c r="L2116" s="937" t="s">
        <v>135</v>
      </c>
      <c r="M2116" s="962" t="s">
        <v>498</v>
      </c>
      <c r="N2116" s="677">
        <f t="shared" ca="1" si="360"/>
        <v>0</v>
      </c>
      <c r="O2116" s="677">
        <f t="shared" ca="1" si="364"/>
        <v>0</v>
      </c>
      <c r="P2116" s="677">
        <f t="shared" ca="1" si="364"/>
        <v>0</v>
      </c>
      <c r="Q2116" s="677">
        <f t="shared" ca="1" si="364"/>
        <v>0</v>
      </c>
      <c r="R2116" s="677">
        <f t="shared" ca="1" si="364"/>
        <v>0</v>
      </c>
      <c r="S2116" s="677">
        <f t="shared" ca="1" si="364"/>
        <v>0</v>
      </c>
      <c r="T2116" s="677">
        <f t="shared" ca="1" si="364"/>
        <v>0</v>
      </c>
      <c r="U2116" s="677">
        <f t="shared" ca="1" si="364"/>
        <v>0</v>
      </c>
      <c r="V2116" s="677">
        <f t="shared" ca="1" si="362"/>
        <v>0</v>
      </c>
      <c r="W2116" s="677">
        <f t="shared" ca="1" si="357"/>
        <v>0</v>
      </c>
      <c r="X2116" s="677">
        <f t="shared" ca="1" si="363"/>
        <v>0</v>
      </c>
      <c r="Y2116" s="677">
        <f t="shared" ca="1" si="363"/>
        <v>0</v>
      </c>
      <c r="Z2116" s="677">
        <f t="shared" ca="1" si="363"/>
        <v>0</v>
      </c>
      <c r="AA2116" t="str">
        <f t="shared" si="365"/>
        <v>ASR_COMP</v>
      </c>
      <c r="AB2116" s="957">
        <f t="shared" si="366"/>
        <v>44682</v>
      </c>
      <c r="AC2116" t="str">
        <f t="shared" si="367"/>
        <v>Unaudited</v>
      </c>
    </row>
    <row r="2117" spans="1:29" x14ac:dyDescent="0.25">
      <c r="A2117" t="s">
        <v>423</v>
      </c>
      <c r="B2117" t="s">
        <v>1388</v>
      </c>
      <c r="C2117" t="s">
        <v>1389</v>
      </c>
      <c r="D2117">
        <v>1900</v>
      </c>
      <c r="E2117" s="957">
        <v>1</v>
      </c>
      <c r="F2117" t="s">
        <v>444</v>
      </c>
      <c r="G2117" s="957">
        <v>366</v>
      </c>
      <c r="H2117" t="s">
        <v>387</v>
      </c>
      <c r="I2117" s="937" t="s">
        <v>491</v>
      </c>
      <c r="J2117" s="937" t="s">
        <v>439</v>
      </c>
      <c r="K2117" s="937" t="s">
        <v>439</v>
      </c>
      <c r="L2117" s="937" t="s">
        <v>136</v>
      </c>
      <c r="M2117" s="962" t="s">
        <v>499</v>
      </c>
      <c r="N2117" s="677">
        <f t="shared" ca="1" si="360"/>
        <v>0</v>
      </c>
      <c r="O2117" s="677">
        <f t="shared" ca="1" si="364"/>
        <v>0</v>
      </c>
      <c r="P2117" s="677">
        <f t="shared" ca="1" si="364"/>
        <v>0</v>
      </c>
      <c r="Q2117" s="677">
        <f t="shared" ca="1" si="364"/>
        <v>0</v>
      </c>
      <c r="R2117" s="677">
        <f t="shared" ca="1" si="364"/>
        <v>0</v>
      </c>
      <c r="S2117" s="677">
        <f t="shared" ca="1" si="364"/>
        <v>0</v>
      </c>
      <c r="T2117" s="677">
        <f t="shared" ca="1" si="364"/>
        <v>0</v>
      </c>
      <c r="U2117" s="677">
        <f t="shared" ca="1" si="364"/>
        <v>0</v>
      </c>
      <c r="V2117" s="677">
        <f t="shared" ca="1" si="362"/>
        <v>0</v>
      </c>
      <c r="W2117" s="677">
        <f t="shared" ca="1" si="357"/>
        <v>0</v>
      </c>
      <c r="X2117" s="677">
        <f t="shared" ca="1" si="363"/>
        <v>0</v>
      </c>
      <c r="Y2117" s="677">
        <f t="shared" ca="1" si="363"/>
        <v>0</v>
      </c>
      <c r="Z2117" s="677">
        <f t="shared" ca="1" si="363"/>
        <v>0</v>
      </c>
      <c r="AA2117" t="str">
        <f t="shared" si="365"/>
        <v>ASR_COMP</v>
      </c>
      <c r="AB2117" s="957">
        <f t="shared" si="366"/>
        <v>44682</v>
      </c>
      <c r="AC2117" t="str">
        <f t="shared" si="367"/>
        <v>Unaudited</v>
      </c>
    </row>
    <row r="2118" spans="1:29" x14ac:dyDescent="0.25">
      <c r="A2118" t="s">
        <v>423</v>
      </c>
      <c r="B2118" t="s">
        <v>1388</v>
      </c>
      <c r="C2118" t="s">
        <v>1389</v>
      </c>
      <c r="D2118">
        <v>1900</v>
      </c>
      <c r="E2118" s="957">
        <v>1</v>
      </c>
      <c r="F2118" t="s">
        <v>444</v>
      </c>
      <c r="G2118" s="957">
        <v>366</v>
      </c>
      <c r="H2118" t="s">
        <v>387</v>
      </c>
      <c r="I2118" s="937" t="s">
        <v>492</v>
      </c>
      <c r="J2118" s="937" t="s">
        <v>26</v>
      </c>
      <c r="K2118" s="937" t="s">
        <v>26</v>
      </c>
      <c r="L2118" s="937" t="s">
        <v>272</v>
      </c>
      <c r="M2118" s="962" t="s">
        <v>26</v>
      </c>
      <c r="N2118" s="677">
        <f t="shared" ca="1" si="360"/>
        <v>3302384.7507993584</v>
      </c>
      <c r="O2118" s="677">
        <f t="shared" ca="1" si="364"/>
        <v>0</v>
      </c>
      <c r="P2118" s="677">
        <f t="shared" ca="1" si="364"/>
        <v>0</v>
      </c>
      <c r="Q2118" s="677">
        <f t="shared" ca="1" si="364"/>
        <v>0</v>
      </c>
      <c r="R2118" s="677">
        <f t="shared" ca="1" si="364"/>
        <v>0</v>
      </c>
      <c r="S2118" s="677">
        <f t="shared" ca="1" si="364"/>
        <v>0</v>
      </c>
      <c r="T2118" s="677">
        <f t="shared" ca="1" si="364"/>
        <v>0</v>
      </c>
      <c r="U2118" s="677">
        <f t="shared" ca="1" si="364"/>
        <v>0</v>
      </c>
      <c r="V2118" s="677">
        <f t="shared" ca="1" si="362"/>
        <v>0</v>
      </c>
      <c r="W2118" s="677">
        <f t="shared" ca="1" si="357"/>
        <v>0</v>
      </c>
      <c r="X2118" s="677">
        <f t="shared" ca="1" si="363"/>
        <v>0</v>
      </c>
      <c r="Y2118" s="677">
        <f t="shared" ca="1" si="363"/>
        <v>0</v>
      </c>
      <c r="Z2118" s="677">
        <f t="shared" ca="1" si="363"/>
        <v>0</v>
      </c>
      <c r="AA2118" t="str">
        <f t="shared" si="365"/>
        <v>ASR_COMP</v>
      </c>
      <c r="AB2118" s="957">
        <f t="shared" si="366"/>
        <v>44682</v>
      </c>
      <c r="AC2118" t="str">
        <f t="shared" si="367"/>
        <v>Unaudited</v>
      </c>
    </row>
    <row r="2119" spans="1:29" x14ac:dyDescent="0.25">
      <c r="A2119" t="s">
        <v>423</v>
      </c>
      <c r="B2119" t="s">
        <v>1388</v>
      </c>
      <c r="C2119" t="s">
        <v>1389</v>
      </c>
      <c r="D2119">
        <v>1900</v>
      </c>
      <c r="E2119" s="957">
        <v>1</v>
      </c>
      <c r="F2119" t="s">
        <v>1034</v>
      </c>
      <c r="G2119" s="957" t="s">
        <v>1387</v>
      </c>
      <c r="H2119" t="s">
        <v>387</v>
      </c>
      <c r="I2119" s="937" t="s">
        <v>435</v>
      </c>
      <c r="J2119" s="937" t="s">
        <v>435</v>
      </c>
      <c r="K2119" s="937" t="s">
        <v>435</v>
      </c>
      <c r="L2119" s="945"/>
      <c r="M2119" s="960" t="s">
        <v>435</v>
      </c>
      <c r="N2119" s="677">
        <f t="shared" ca="1" si="360"/>
        <v>0</v>
      </c>
      <c r="O2119" s="677">
        <f t="shared" ca="1" si="364"/>
        <v>0</v>
      </c>
      <c r="P2119" s="677">
        <f t="shared" ca="1" si="364"/>
        <v>0</v>
      </c>
      <c r="Q2119" s="677">
        <f t="shared" ca="1" si="364"/>
        <v>0</v>
      </c>
      <c r="R2119" s="677">
        <f t="shared" ca="1" si="364"/>
        <v>0</v>
      </c>
      <c r="S2119" s="677">
        <f t="shared" ca="1" si="364"/>
        <v>0</v>
      </c>
      <c r="T2119" s="677">
        <f t="shared" ca="1" si="364"/>
        <v>0</v>
      </c>
      <c r="U2119" s="677">
        <f t="shared" ca="1" si="364"/>
        <v>0</v>
      </c>
      <c r="V2119" s="677">
        <f t="shared" ca="1" si="362"/>
        <v>0</v>
      </c>
      <c r="W2119" s="677">
        <f t="shared" ca="1" si="357"/>
        <v>0</v>
      </c>
      <c r="X2119" s="677">
        <f t="shared" ca="1" si="363"/>
        <v>0</v>
      </c>
      <c r="Y2119" s="677">
        <f t="shared" ca="1" si="363"/>
        <v>0</v>
      </c>
      <c r="Z2119" s="677">
        <f t="shared" ca="1" si="363"/>
        <v>0</v>
      </c>
      <c r="AA2119" t="str">
        <f t="shared" si="365"/>
        <v>ASR_COMP</v>
      </c>
      <c r="AB2119" s="957">
        <f t="shared" si="366"/>
        <v>44682</v>
      </c>
      <c r="AC2119" t="str">
        <f t="shared" si="367"/>
        <v>Unaudited</v>
      </c>
    </row>
    <row r="2120" spans="1:29" x14ac:dyDescent="0.25">
      <c r="A2120" t="s">
        <v>423</v>
      </c>
      <c r="B2120" t="s">
        <v>1388</v>
      </c>
      <c r="C2120" t="s">
        <v>1389</v>
      </c>
      <c r="D2120">
        <v>1900</v>
      </c>
      <c r="E2120" s="957">
        <v>1</v>
      </c>
      <c r="F2120" t="s">
        <v>1034</v>
      </c>
      <c r="G2120" s="957" t="s">
        <v>1387</v>
      </c>
      <c r="H2120" t="s">
        <v>387</v>
      </c>
      <c r="I2120" s="962" t="s">
        <v>490</v>
      </c>
      <c r="J2120" s="962" t="s">
        <v>12</v>
      </c>
      <c r="K2120" s="962" t="s">
        <v>12</v>
      </c>
      <c r="L2120" s="937">
        <v>1.1000000000000001</v>
      </c>
      <c r="M2120" s="962" t="s">
        <v>12</v>
      </c>
      <c r="N2120" s="677">
        <f t="shared" ca="1" si="360"/>
        <v>0</v>
      </c>
      <c r="O2120" s="677">
        <f t="shared" ca="1" si="364"/>
        <v>0</v>
      </c>
      <c r="P2120" s="677">
        <f t="shared" ca="1" si="364"/>
        <v>0</v>
      </c>
      <c r="Q2120" s="677">
        <f t="shared" ca="1" si="364"/>
        <v>0</v>
      </c>
      <c r="R2120" s="677">
        <f t="shared" ca="1" si="364"/>
        <v>0</v>
      </c>
      <c r="S2120" s="677">
        <f t="shared" ca="1" si="364"/>
        <v>0</v>
      </c>
      <c r="T2120" s="677">
        <f t="shared" ca="1" si="364"/>
        <v>0</v>
      </c>
      <c r="U2120" s="677">
        <f t="shared" ca="1" si="364"/>
        <v>0</v>
      </c>
      <c r="V2120" s="677">
        <f t="shared" ca="1" si="362"/>
        <v>0</v>
      </c>
      <c r="W2120" s="677">
        <f t="shared" ca="1" si="357"/>
        <v>0</v>
      </c>
      <c r="X2120" s="677">
        <f t="shared" ca="1" si="363"/>
        <v>0</v>
      </c>
      <c r="Y2120" s="677">
        <f t="shared" ca="1" si="363"/>
        <v>0</v>
      </c>
      <c r="Z2120" s="677">
        <f t="shared" ca="1" si="363"/>
        <v>697373.07977986895</v>
      </c>
      <c r="AA2120" t="str">
        <f t="shared" si="365"/>
        <v>ASR_COMP</v>
      </c>
      <c r="AB2120" s="957">
        <f t="shared" si="366"/>
        <v>44682</v>
      </c>
      <c r="AC2120" t="str">
        <f t="shared" si="367"/>
        <v>Unaudited</v>
      </c>
    </row>
    <row r="2121" spans="1:29" x14ac:dyDescent="0.25">
      <c r="A2121" t="s">
        <v>423</v>
      </c>
      <c r="B2121" t="s">
        <v>1388</v>
      </c>
      <c r="C2121" t="s">
        <v>1389</v>
      </c>
      <c r="D2121">
        <v>1900</v>
      </c>
      <c r="E2121" s="957">
        <v>1</v>
      </c>
      <c r="F2121" t="s">
        <v>1034</v>
      </c>
      <c r="G2121" s="957" t="s">
        <v>1387</v>
      </c>
      <c r="H2121" t="s">
        <v>387</v>
      </c>
      <c r="I2121" s="937" t="s">
        <v>490</v>
      </c>
      <c r="J2121" s="937" t="s">
        <v>12</v>
      </c>
      <c r="K2121" s="937" t="s">
        <v>1331</v>
      </c>
      <c r="L2121" s="937" t="s">
        <v>1322</v>
      </c>
      <c r="M2121" s="962" t="s">
        <v>1331</v>
      </c>
      <c r="N2121" s="677">
        <f t="shared" ca="1" si="360"/>
        <v>0</v>
      </c>
      <c r="O2121" s="677">
        <f t="shared" ca="1" si="364"/>
        <v>0</v>
      </c>
      <c r="P2121" s="677">
        <f t="shared" ca="1" si="364"/>
        <v>0</v>
      </c>
      <c r="Q2121" s="677">
        <f t="shared" ca="1" si="364"/>
        <v>0</v>
      </c>
      <c r="R2121" s="677">
        <f t="shared" ca="1" si="364"/>
        <v>0</v>
      </c>
      <c r="S2121" s="677">
        <f t="shared" ca="1" si="364"/>
        <v>0</v>
      </c>
      <c r="T2121" s="677">
        <f t="shared" ca="1" si="364"/>
        <v>0</v>
      </c>
      <c r="U2121" s="677">
        <f t="shared" ca="1" si="364"/>
        <v>0</v>
      </c>
      <c r="V2121" s="677">
        <f t="shared" ca="1" si="362"/>
        <v>0</v>
      </c>
      <c r="W2121" s="677">
        <f t="shared" ca="1" si="357"/>
        <v>0</v>
      </c>
      <c r="X2121" s="677">
        <f t="shared" ca="1" si="363"/>
        <v>0</v>
      </c>
      <c r="Y2121" s="677">
        <f t="shared" ca="1" si="363"/>
        <v>0</v>
      </c>
      <c r="Z2121" s="677">
        <f t="shared" ca="1" si="363"/>
        <v>-1264152.5705486662</v>
      </c>
      <c r="AA2121" t="str">
        <f t="shared" si="365"/>
        <v>ASR_COMP</v>
      </c>
      <c r="AB2121" s="957">
        <f t="shared" si="366"/>
        <v>44682</v>
      </c>
      <c r="AC2121" t="str">
        <f t="shared" si="367"/>
        <v>Unaudited</v>
      </c>
    </row>
    <row r="2122" spans="1:29" x14ac:dyDescent="0.25">
      <c r="A2122" t="s">
        <v>423</v>
      </c>
      <c r="B2122" t="s">
        <v>1388</v>
      </c>
      <c r="C2122" t="s">
        <v>1389</v>
      </c>
      <c r="D2122">
        <v>1900</v>
      </c>
      <c r="E2122" s="957">
        <v>1</v>
      </c>
      <c r="F2122" t="s">
        <v>1034</v>
      </c>
      <c r="G2122" s="957" t="s">
        <v>1387</v>
      </c>
      <c r="H2122" t="s">
        <v>387</v>
      </c>
      <c r="I2122" s="937" t="s">
        <v>490</v>
      </c>
      <c r="J2122" s="937" t="s">
        <v>493</v>
      </c>
      <c r="K2122" s="937" t="s">
        <v>494</v>
      </c>
      <c r="L2122" s="937" t="s">
        <v>63</v>
      </c>
      <c r="M2122" s="962" t="s">
        <v>346</v>
      </c>
      <c r="N2122" s="677">
        <f t="shared" ca="1" si="360"/>
        <v>0</v>
      </c>
      <c r="O2122" s="677">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7">
        <f t="shared" ca="1" si="368"/>
        <v>0</v>
      </c>
      <c r="Q2122" s="677">
        <f t="shared" ca="1" si="368"/>
        <v>0</v>
      </c>
      <c r="R2122" s="677">
        <f t="shared" ca="1" si="368"/>
        <v>0</v>
      </c>
      <c r="S2122" s="677">
        <f t="shared" ca="1" si="368"/>
        <v>0</v>
      </c>
      <c r="T2122" s="677">
        <f t="shared" ca="1" si="368"/>
        <v>0</v>
      </c>
      <c r="U2122" s="677">
        <f t="shared" ca="1" si="368"/>
        <v>0</v>
      </c>
      <c r="V2122" s="677">
        <f t="shared" ca="1" si="362"/>
        <v>0</v>
      </c>
      <c r="W2122" s="677">
        <f t="shared" ca="1" si="357"/>
        <v>0</v>
      </c>
      <c r="X2122" s="677">
        <f t="shared" ca="1" si="363"/>
        <v>0</v>
      </c>
      <c r="Y2122" s="677">
        <f t="shared" ca="1" si="363"/>
        <v>0</v>
      </c>
      <c r="Z2122" s="677">
        <f t="shared" ca="1" si="363"/>
        <v>0</v>
      </c>
      <c r="AA2122" t="str">
        <f t="shared" si="365"/>
        <v>ASR_COMP</v>
      </c>
      <c r="AB2122" s="957">
        <f t="shared" si="366"/>
        <v>44682</v>
      </c>
      <c r="AC2122" t="str">
        <f t="shared" si="367"/>
        <v>Unaudited</v>
      </c>
    </row>
    <row r="2123" spans="1:29" x14ac:dyDescent="0.25">
      <c r="A2123" t="s">
        <v>423</v>
      </c>
      <c r="B2123" t="s">
        <v>1388</v>
      </c>
      <c r="C2123" t="s">
        <v>1389</v>
      </c>
      <c r="D2123">
        <v>1900</v>
      </c>
      <c r="E2123" s="957">
        <v>1</v>
      </c>
      <c r="F2123" t="s">
        <v>1034</v>
      </c>
      <c r="G2123" s="957" t="s">
        <v>1387</v>
      </c>
      <c r="H2123" t="s">
        <v>387</v>
      </c>
      <c r="I2123" s="937" t="s">
        <v>490</v>
      </c>
      <c r="J2123" s="937" t="s">
        <v>493</v>
      </c>
      <c r="K2123" s="937" t="s">
        <v>1022</v>
      </c>
      <c r="L2123" s="937" t="s">
        <v>918</v>
      </c>
      <c r="M2123" s="962" t="s">
        <v>919</v>
      </c>
      <c r="N2123" s="677">
        <f t="shared" ca="1" si="360"/>
        <v>0</v>
      </c>
      <c r="O2123" s="677">
        <f t="shared" ca="1" si="368"/>
        <v>0</v>
      </c>
      <c r="P2123" s="677">
        <f t="shared" ca="1" si="368"/>
        <v>0</v>
      </c>
      <c r="Q2123" s="677">
        <f t="shared" ca="1" si="368"/>
        <v>0</v>
      </c>
      <c r="R2123" s="677">
        <f t="shared" ca="1" si="368"/>
        <v>0</v>
      </c>
      <c r="S2123" s="677">
        <f t="shared" ca="1" si="368"/>
        <v>0</v>
      </c>
      <c r="T2123" s="677">
        <f t="shared" ca="1" si="368"/>
        <v>0</v>
      </c>
      <c r="U2123" s="677">
        <f t="shared" ca="1" si="368"/>
        <v>0</v>
      </c>
      <c r="V2123" s="677">
        <f t="shared" ca="1" si="362"/>
        <v>0</v>
      </c>
      <c r="W2123" s="677">
        <f t="shared" ca="1" si="357"/>
        <v>0</v>
      </c>
      <c r="X2123" s="677">
        <f t="shared" ca="1" si="363"/>
        <v>0</v>
      </c>
      <c r="Y2123" s="677">
        <f t="shared" ca="1" si="363"/>
        <v>0</v>
      </c>
      <c r="Z2123" s="677">
        <f t="shared" ca="1" si="363"/>
        <v>-52879.943702594712</v>
      </c>
      <c r="AA2123" t="str">
        <f t="shared" si="365"/>
        <v>ASR_COMP</v>
      </c>
      <c r="AB2123" s="957">
        <f t="shared" si="366"/>
        <v>44682</v>
      </c>
      <c r="AC2123" t="str">
        <f t="shared" si="367"/>
        <v>Unaudited</v>
      </c>
    </row>
    <row r="2124" spans="1:29" x14ac:dyDescent="0.25">
      <c r="A2124" t="s">
        <v>423</v>
      </c>
      <c r="B2124" t="s">
        <v>1388</v>
      </c>
      <c r="C2124" t="s">
        <v>1389</v>
      </c>
      <c r="D2124">
        <v>1900</v>
      </c>
      <c r="E2124" s="957">
        <v>1</v>
      </c>
      <c r="F2124" t="s">
        <v>1034</v>
      </c>
      <c r="G2124" s="957" t="s">
        <v>1387</v>
      </c>
      <c r="H2124" t="s">
        <v>387</v>
      </c>
      <c r="I2124" s="937" t="s">
        <v>490</v>
      </c>
      <c r="J2124" s="937" t="s">
        <v>13</v>
      </c>
      <c r="K2124" s="937" t="s">
        <v>495</v>
      </c>
      <c r="L2124" s="937" t="s">
        <v>97</v>
      </c>
      <c r="M2124" s="962" t="s">
        <v>149</v>
      </c>
      <c r="N2124" s="677">
        <f t="shared" ca="1" si="360"/>
        <v>0</v>
      </c>
      <c r="O2124" s="677">
        <f t="shared" ca="1" si="368"/>
        <v>0</v>
      </c>
      <c r="P2124" s="677">
        <f t="shared" ca="1" si="368"/>
        <v>0</v>
      </c>
      <c r="Q2124" s="677">
        <f t="shared" ca="1" si="368"/>
        <v>0</v>
      </c>
      <c r="R2124" s="677">
        <f t="shared" ca="1" si="368"/>
        <v>0</v>
      </c>
      <c r="S2124" s="677">
        <f t="shared" ca="1" si="368"/>
        <v>0</v>
      </c>
      <c r="T2124" s="677">
        <f t="shared" ca="1" si="368"/>
        <v>0</v>
      </c>
      <c r="U2124" s="677">
        <f t="shared" ca="1" si="368"/>
        <v>0</v>
      </c>
      <c r="V2124" s="677">
        <f t="shared" ca="1" si="362"/>
        <v>0</v>
      </c>
      <c r="W2124" s="677">
        <f t="shared" ca="1" si="357"/>
        <v>0</v>
      </c>
      <c r="X2124" s="677">
        <f t="shared" ca="1" si="363"/>
        <v>0</v>
      </c>
      <c r="Y2124" s="677">
        <f t="shared" ca="1" si="363"/>
        <v>0</v>
      </c>
      <c r="Z2124" s="677">
        <f t="shared" ca="1" si="363"/>
        <v>0</v>
      </c>
      <c r="AA2124" t="str">
        <f t="shared" si="365"/>
        <v>ASR_COMP</v>
      </c>
      <c r="AB2124" s="957">
        <f t="shared" si="366"/>
        <v>44682</v>
      </c>
      <c r="AC2124" t="str">
        <f t="shared" si="367"/>
        <v>Unaudited</v>
      </c>
    </row>
    <row r="2125" spans="1:29" x14ac:dyDescent="0.25">
      <c r="A2125" t="s">
        <v>423</v>
      </c>
      <c r="B2125" t="s">
        <v>1388</v>
      </c>
      <c r="C2125" t="s">
        <v>1389</v>
      </c>
      <c r="D2125">
        <v>1900</v>
      </c>
      <c r="E2125" s="957">
        <v>1</v>
      </c>
      <c r="F2125" t="s">
        <v>1034</v>
      </c>
      <c r="G2125" s="957" t="s">
        <v>1387</v>
      </c>
      <c r="H2125" t="s">
        <v>387</v>
      </c>
      <c r="I2125" s="937" t="s">
        <v>490</v>
      </c>
      <c r="J2125" s="937" t="s">
        <v>13</v>
      </c>
      <c r="K2125" s="937" t="s">
        <v>13</v>
      </c>
      <c r="L2125" s="937" t="s">
        <v>35</v>
      </c>
      <c r="M2125" s="962" t="s">
        <v>13</v>
      </c>
      <c r="N2125" s="677">
        <f t="shared" ca="1" si="360"/>
        <v>0</v>
      </c>
      <c r="O2125" s="677">
        <f t="shared" ca="1" si="368"/>
        <v>0</v>
      </c>
      <c r="P2125" s="677">
        <f t="shared" ca="1" si="368"/>
        <v>0</v>
      </c>
      <c r="Q2125" s="677">
        <f t="shared" ca="1" si="368"/>
        <v>0</v>
      </c>
      <c r="R2125" s="677">
        <f t="shared" ca="1" si="368"/>
        <v>0</v>
      </c>
      <c r="S2125" s="677">
        <f t="shared" ca="1" si="368"/>
        <v>0</v>
      </c>
      <c r="T2125" s="677">
        <f t="shared" ca="1" si="368"/>
        <v>0</v>
      </c>
      <c r="U2125" s="677">
        <f t="shared" ca="1" si="368"/>
        <v>0</v>
      </c>
      <c r="V2125" s="677">
        <f t="shared" ca="1" si="362"/>
        <v>0</v>
      </c>
      <c r="W2125" s="677">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7">
        <f t="shared" ca="1" si="363"/>
        <v>0</v>
      </c>
      <c r="Y2125" s="677">
        <f t="shared" ca="1" si="363"/>
        <v>0</v>
      </c>
      <c r="Z2125" s="677">
        <f t="shared" ca="1" si="363"/>
        <v>0</v>
      </c>
      <c r="AA2125" t="str">
        <f t="shared" si="365"/>
        <v>ASR_COMP</v>
      </c>
      <c r="AB2125" s="957">
        <f t="shared" si="366"/>
        <v>44682</v>
      </c>
      <c r="AC2125" t="str">
        <f t="shared" si="367"/>
        <v>Unaudited</v>
      </c>
    </row>
    <row r="2126" spans="1:29" x14ac:dyDescent="0.25">
      <c r="A2126" t="s">
        <v>423</v>
      </c>
      <c r="B2126" t="s">
        <v>1388</v>
      </c>
      <c r="C2126" t="s">
        <v>1389</v>
      </c>
      <c r="D2126">
        <v>1900</v>
      </c>
      <c r="E2126" s="957">
        <v>1</v>
      </c>
      <c r="F2126" t="s">
        <v>1034</v>
      </c>
      <c r="G2126" s="957" t="s">
        <v>1387</v>
      </c>
      <c r="H2126" t="s">
        <v>387</v>
      </c>
      <c r="I2126" s="937" t="s">
        <v>491</v>
      </c>
      <c r="J2126" s="937" t="s">
        <v>447</v>
      </c>
      <c r="K2126" s="937" t="s">
        <v>0</v>
      </c>
      <c r="L2126" s="937">
        <v>2.1</v>
      </c>
      <c r="M2126" s="962" t="s">
        <v>150</v>
      </c>
      <c r="N2126" s="677">
        <f t="shared" ca="1" si="360"/>
        <v>0</v>
      </c>
      <c r="O2126" s="677">
        <f t="shared" ca="1" si="368"/>
        <v>0</v>
      </c>
      <c r="P2126" s="677">
        <f t="shared" ca="1" si="368"/>
        <v>0</v>
      </c>
      <c r="Q2126" s="677">
        <f t="shared" ca="1" si="368"/>
        <v>0</v>
      </c>
      <c r="R2126" s="677">
        <f t="shared" ca="1" si="368"/>
        <v>0</v>
      </c>
      <c r="S2126" s="677">
        <f t="shared" ca="1" si="368"/>
        <v>0</v>
      </c>
      <c r="T2126" s="677">
        <f t="shared" ca="1" si="368"/>
        <v>0</v>
      </c>
      <c r="U2126" s="677">
        <f t="shared" ca="1" si="368"/>
        <v>0</v>
      </c>
      <c r="V2126" s="677">
        <f t="shared" ca="1" si="362"/>
        <v>0</v>
      </c>
      <c r="W2126" s="677">
        <f t="shared" ca="1" si="369"/>
        <v>0</v>
      </c>
      <c r="X2126" s="677">
        <f t="shared" ca="1" si="363"/>
        <v>0</v>
      </c>
      <c r="Y2126" s="677">
        <f t="shared" ca="1" si="363"/>
        <v>0</v>
      </c>
      <c r="Z2126" s="677">
        <f t="shared" ca="1" si="363"/>
        <v>1077643.9608342503</v>
      </c>
      <c r="AA2126" t="str">
        <f t="shared" si="365"/>
        <v>ASR_COMP</v>
      </c>
      <c r="AB2126" s="957">
        <f t="shared" si="366"/>
        <v>44682</v>
      </c>
      <c r="AC2126" t="str">
        <f t="shared" si="367"/>
        <v>Unaudited</v>
      </c>
    </row>
    <row r="2127" spans="1:29" ht="30" x14ac:dyDescent="0.25">
      <c r="A2127" t="s">
        <v>423</v>
      </c>
      <c r="B2127" t="s">
        <v>1388</v>
      </c>
      <c r="C2127" t="s">
        <v>1389</v>
      </c>
      <c r="D2127">
        <v>1900</v>
      </c>
      <c r="E2127" s="957">
        <v>1</v>
      </c>
      <c r="F2127" t="s">
        <v>1034</v>
      </c>
      <c r="G2127" s="957" t="s">
        <v>1387</v>
      </c>
      <c r="H2127" t="s">
        <v>387</v>
      </c>
      <c r="I2127" s="937" t="s">
        <v>491</v>
      </c>
      <c r="J2127" s="937" t="s">
        <v>447</v>
      </c>
      <c r="K2127" s="937" t="s">
        <v>0</v>
      </c>
      <c r="L2127" s="945">
        <v>2.2000000000000002</v>
      </c>
      <c r="M2127" s="960" t="s">
        <v>151</v>
      </c>
      <c r="N2127" s="677">
        <f t="shared" ca="1" si="360"/>
        <v>0</v>
      </c>
      <c r="O2127" s="677">
        <f t="shared" ca="1" si="368"/>
        <v>0</v>
      </c>
      <c r="P2127" s="677">
        <f t="shared" ca="1" si="368"/>
        <v>0</v>
      </c>
      <c r="Q2127" s="677">
        <f t="shared" ca="1" si="368"/>
        <v>0</v>
      </c>
      <c r="R2127" s="677">
        <f t="shared" ca="1" si="368"/>
        <v>0</v>
      </c>
      <c r="S2127" s="677">
        <f t="shared" ca="1" si="368"/>
        <v>0</v>
      </c>
      <c r="T2127" s="677">
        <f t="shared" ca="1" si="368"/>
        <v>0</v>
      </c>
      <c r="U2127" s="677">
        <f t="shared" ca="1" si="368"/>
        <v>0</v>
      </c>
      <c r="V2127" s="677">
        <f t="shared" ca="1" si="362"/>
        <v>0</v>
      </c>
      <c r="W2127" s="677">
        <f t="shared" ca="1" si="369"/>
        <v>0</v>
      </c>
      <c r="X2127" s="677">
        <f t="shared" ca="1" si="363"/>
        <v>0</v>
      </c>
      <c r="Y2127" s="677">
        <f t="shared" ca="1" si="363"/>
        <v>0</v>
      </c>
      <c r="Z2127" s="677">
        <f t="shared" ca="1" si="363"/>
        <v>-3374403.272315179</v>
      </c>
      <c r="AA2127" t="str">
        <f t="shared" si="365"/>
        <v>ASR_COMP</v>
      </c>
      <c r="AB2127" s="957">
        <f t="shared" si="366"/>
        <v>44682</v>
      </c>
      <c r="AC2127" t="str">
        <f t="shared" si="367"/>
        <v>Unaudited</v>
      </c>
    </row>
    <row r="2128" spans="1:29" x14ac:dyDescent="0.25">
      <c r="A2128" t="s">
        <v>423</v>
      </c>
      <c r="B2128" t="s">
        <v>1388</v>
      </c>
      <c r="C2128" t="s">
        <v>1389</v>
      </c>
      <c r="D2128">
        <v>1900</v>
      </c>
      <c r="E2128" s="957">
        <v>1</v>
      </c>
      <c r="F2128" t="s">
        <v>1034</v>
      </c>
      <c r="G2128" s="957" t="s">
        <v>1387</v>
      </c>
      <c r="H2128" t="s">
        <v>387</v>
      </c>
      <c r="I2128" s="937" t="s">
        <v>491</v>
      </c>
      <c r="J2128" s="937" t="s">
        <v>447</v>
      </c>
      <c r="K2128" s="937" t="s">
        <v>0</v>
      </c>
      <c r="L2128" s="937">
        <v>2.2999999999999998</v>
      </c>
      <c r="M2128" s="962" t="s">
        <v>152</v>
      </c>
      <c r="N2128" s="677">
        <f t="shared" ca="1" si="360"/>
        <v>0</v>
      </c>
      <c r="O2128" s="677">
        <f t="shared" ca="1" si="368"/>
        <v>0</v>
      </c>
      <c r="P2128" s="677">
        <f t="shared" ca="1" si="368"/>
        <v>0</v>
      </c>
      <c r="Q2128" s="677">
        <f t="shared" ca="1" si="368"/>
        <v>0</v>
      </c>
      <c r="R2128" s="677">
        <f t="shared" ca="1" si="368"/>
        <v>0</v>
      </c>
      <c r="S2128" s="677">
        <f t="shared" ca="1" si="368"/>
        <v>0</v>
      </c>
      <c r="T2128" s="677">
        <f t="shared" ca="1" si="368"/>
        <v>0</v>
      </c>
      <c r="U2128" s="677">
        <f t="shared" ca="1" si="368"/>
        <v>0</v>
      </c>
      <c r="V2128" s="677">
        <f t="shared" ca="1" si="362"/>
        <v>0</v>
      </c>
      <c r="W2128" s="677">
        <f t="shared" ca="1" si="369"/>
        <v>0</v>
      </c>
      <c r="X2128" s="677">
        <f t="shared" ca="1" si="363"/>
        <v>0</v>
      </c>
      <c r="Y2128" s="677">
        <f t="shared" ca="1" si="363"/>
        <v>0</v>
      </c>
      <c r="Z2128" s="677">
        <f t="shared" ca="1" si="363"/>
        <v>-16102.554581912402</v>
      </c>
      <c r="AA2128" t="str">
        <f t="shared" si="365"/>
        <v>ASR_COMP</v>
      </c>
      <c r="AB2128" s="957">
        <f t="shared" si="366"/>
        <v>44682</v>
      </c>
      <c r="AC2128" t="str">
        <f t="shared" si="367"/>
        <v>Unaudited</v>
      </c>
    </row>
    <row r="2129" spans="1:29" x14ac:dyDescent="0.25">
      <c r="A2129" t="s">
        <v>423</v>
      </c>
      <c r="B2129" t="s">
        <v>1388</v>
      </c>
      <c r="C2129" t="s">
        <v>1389</v>
      </c>
      <c r="D2129">
        <v>1900</v>
      </c>
      <c r="E2129" s="957">
        <v>1</v>
      </c>
      <c r="F2129" t="s">
        <v>1034</v>
      </c>
      <c r="G2129" s="957" t="s">
        <v>1387</v>
      </c>
      <c r="H2129" t="s">
        <v>387</v>
      </c>
      <c r="I2129" s="937" t="s">
        <v>491</v>
      </c>
      <c r="J2129" s="937" t="s">
        <v>447</v>
      </c>
      <c r="K2129" s="937" t="s">
        <v>0</v>
      </c>
      <c r="L2129" s="937">
        <v>2.4</v>
      </c>
      <c r="M2129" s="962" t="s">
        <v>153</v>
      </c>
      <c r="N2129" s="677">
        <f t="shared" ca="1" si="360"/>
        <v>0</v>
      </c>
      <c r="O2129" s="677">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7">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7">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7">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7">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7">
        <f t="shared" ca="1" si="370"/>
        <v>0</v>
      </c>
      <c r="U2129" s="677">
        <f t="shared" ca="1" si="370"/>
        <v>0</v>
      </c>
      <c r="V2129" s="677">
        <f t="shared" ca="1" si="370"/>
        <v>0</v>
      </c>
      <c r="W2129" s="677">
        <f t="shared" ca="1" si="369"/>
        <v>0</v>
      </c>
      <c r="X2129" s="677">
        <f t="shared" ca="1" si="370"/>
        <v>0</v>
      </c>
      <c r="Y2129" s="677">
        <f t="shared" ca="1" si="370"/>
        <v>0</v>
      </c>
      <c r="Z2129" s="677">
        <f t="shared" ca="1" si="370"/>
        <v>-58274.295023302308</v>
      </c>
      <c r="AA2129" t="str">
        <f t="shared" si="365"/>
        <v>ASR_COMP</v>
      </c>
      <c r="AB2129" s="957">
        <f t="shared" si="366"/>
        <v>44682</v>
      </c>
      <c r="AC2129" t="str">
        <f t="shared" si="367"/>
        <v>Unaudited</v>
      </c>
    </row>
    <row r="2130" spans="1:29" ht="30" x14ac:dyDescent="0.25">
      <c r="A2130" t="s">
        <v>423</v>
      </c>
      <c r="B2130" t="s">
        <v>1388</v>
      </c>
      <c r="C2130" t="s">
        <v>1389</v>
      </c>
      <c r="D2130">
        <v>1900</v>
      </c>
      <c r="E2130" s="957">
        <v>1</v>
      </c>
      <c r="F2130" t="s">
        <v>1034</v>
      </c>
      <c r="G2130" s="957" t="s">
        <v>1387</v>
      </c>
      <c r="H2130" t="s">
        <v>387</v>
      </c>
      <c r="I2130" s="937" t="s">
        <v>491</v>
      </c>
      <c r="J2130" s="937" t="s">
        <v>447</v>
      </c>
      <c r="K2130" s="937" t="s">
        <v>0</v>
      </c>
      <c r="L2130" s="937">
        <v>2.5</v>
      </c>
      <c r="M2130" s="962" t="s">
        <v>154</v>
      </c>
      <c r="N2130" s="677">
        <f t="shared" ca="1" si="360"/>
        <v>0</v>
      </c>
      <c r="O2130" s="677">
        <f t="shared" ca="1" si="370"/>
        <v>0</v>
      </c>
      <c r="P2130" s="677">
        <f t="shared" ca="1" si="370"/>
        <v>0</v>
      </c>
      <c r="Q2130" s="677">
        <f t="shared" ca="1" si="370"/>
        <v>0</v>
      </c>
      <c r="R2130" s="677">
        <f t="shared" ca="1" si="370"/>
        <v>0</v>
      </c>
      <c r="S2130" s="677">
        <f t="shared" ca="1" si="370"/>
        <v>0</v>
      </c>
      <c r="T2130" s="677">
        <f t="shared" ca="1" si="370"/>
        <v>0</v>
      </c>
      <c r="U2130" s="677">
        <f t="shared" ca="1" si="370"/>
        <v>0</v>
      </c>
      <c r="V2130" s="677">
        <f t="shared" ca="1" si="370"/>
        <v>0</v>
      </c>
      <c r="W2130" s="677">
        <f t="shared" ca="1" si="369"/>
        <v>0</v>
      </c>
      <c r="X2130" s="677">
        <f t="shared" ca="1" si="370"/>
        <v>0</v>
      </c>
      <c r="Y2130" s="677">
        <f t="shared" ca="1" si="370"/>
        <v>0</v>
      </c>
      <c r="Z2130" s="677">
        <f t="shared" ca="1" si="370"/>
        <v>46672.592582957295</v>
      </c>
      <c r="AA2130" t="str">
        <f t="shared" si="365"/>
        <v>ASR_COMP</v>
      </c>
      <c r="AB2130" s="957">
        <f t="shared" si="366"/>
        <v>44682</v>
      </c>
      <c r="AC2130" t="str">
        <f t="shared" si="367"/>
        <v>Unaudited</v>
      </c>
    </row>
    <row r="2131" spans="1:29" x14ac:dyDescent="0.25">
      <c r="A2131" t="s">
        <v>423</v>
      </c>
      <c r="B2131" t="s">
        <v>1388</v>
      </c>
      <c r="C2131" t="s">
        <v>1389</v>
      </c>
      <c r="D2131">
        <v>1900</v>
      </c>
      <c r="E2131" s="957">
        <v>1</v>
      </c>
      <c r="F2131" t="s">
        <v>1034</v>
      </c>
      <c r="G2131" s="957" t="s">
        <v>1387</v>
      </c>
      <c r="H2131" t="s">
        <v>387</v>
      </c>
      <c r="I2131" s="937" t="s">
        <v>491</v>
      </c>
      <c r="J2131" s="937" t="s">
        <v>447</v>
      </c>
      <c r="K2131" s="937" t="s">
        <v>0</v>
      </c>
      <c r="L2131" s="937" t="s">
        <v>99</v>
      </c>
      <c r="M2131" s="962" t="s">
        <v>7</v>
      </c>
      <c r="N2131" s="677">
        <f t="shared" ca="1" si="360"/>
        <v>0</v>
      </c>
      <c r="O2131" s="677">
        <f t="shared" ca="1" si="370"/>
        <v>0</v>
      </c>
      <c r="P2131" s="677">
        <f t="shared" ca="1" si="370"/>
        <v>0</v>
      </c>
      <c r="Q2131" s="677">
        <f t="shared" ca="1" si="370"/>
        <v>0</v>
      </c>
      <c r="R2131" s="677">
        <f t="shared" ca="1" si="370"/>
        <v>0</v>
      </c>
      <c r="S2131" s="677">
        <f t="shared" ca="1" si="370"/>
        <v>0</v>
      </c>
      <c r="T2131" s="677">
        <f t="shared" ca="1" si="370"/>
        <v>0</v>
      </c>
      <c r="U2131" s="677">
        <f t="shared" ca="1" si="370"/>
        <v>0</v>
      </c>
      <c r="V2131" s="677">
        <f t="shared" ca="1" si="370"/>
        <v>0</v>
      </c>
      <c r="W2131" s="677">
        <f t="shared" ca="1" si="369"/>
        <v>0</v>
      </c>
      <c r="X2131" s="677">
        <f t="shared" ca="1" si="370"/>
        <v>0</v>
      </c>
      <c r="Y2131" s="677">
        <f t="shared" ca="1" si="370"/>
        <v>0</v>
      </c>
      <c r="Z2131" s="677">
        <f t="shared" ca="1" si="370"/>
        <v>0</v>
      </c>
      <c r="AA2131" t="str">
        <f t="shared" si="365"/>
        <v>ASR_COMP</v>
      </c>
      <c r="AB2131" s="957">
        <f t="shared" si="366"/>
        <v>44682</v>
      </c>
      <c r="AC2131" t="str">
        <f t="shared" si="367"/>
        <v>Unaudited</v>
      </c>
    </row>
    <row r="2132" spans="1:29" x14ac:dyDescent="0.25">
      <c r="A2132" t="s">
        <v>423</v>
      </c>
      <c r="B2132" t="s">
        <v>1388</v>
      </c>
      <c r="C2132" t="s">
        <v>1389</v>
      </c>
      <c r="D2132">
        <v>1900</v>
      </c>
      <c r="E2132" s="957">
        <v>1</v>
      </c>
      <c r="F2132" t="s">
        <v>1034</v>
      </c>
      <c r="G2132" s="957" t="s">
        <v>1387</v>
      </c>
      <c r="H2132" t="s">
        <v>387</v>
      </c>
      <c r="I2132" s="937" t="s">
        <v>491</v>
      </c>
      <c r="J2132" s="937" t="s">
        <v>447</v>
      </c>
      <c r="K2132" s="937" t="s">
        <v>0</v>
      </c>
      <c r="L2132" s="945" t="s">
        <v>155</v>
      </c>
      <c r="M2132" s="960" t="s">
        <v>454</v>
      </c>
      <c r="N2132" s="677">
        <f t="shared" ca="1" si="360"/>
        <v>0</v>
      </c>
      <c r="O2132" s="677">
        <f t="shared" ca="1" si="370"/>
        <v>0</v>
      </c>
      <c r="P2132" s="677">
        <f t="shared" ca="1" si="370"/>
        <v>0</v>
      </c>
      <c r="Q2132" s="677">
        <f t="shared" ca="1" si="370"/>
        <v>0</v>
      </c>
      <c r="R2132" s="677">
        <f t="shared" ca="1" si="370"/>
        <v>0</v>
      </c>
      <c r="S2132" s="677">
        <f t="shared" ca="1" si="370"/>
        <v>0</v>
      </c>
      <c r="T2132" s="677">
        <f t="shared" ca="1" si="370"/>
        <v>0</v>
      </c>
      <c r="U2132" s="677">
        <f t="shared" ca="1" si="370"/>
        <v>0</v>
      </c>
      <c r="V2132" s="677">
        <f t="shared" ca="1" si="370"/>
        <v>0</v>
      </c>
      <c r="W2132" s="677">
        <f t="shared" ca="1" si="369"/>
        <v>0</v>
      </c>
      <c r="X2132" s="677">
        <f t="shared" ca="1" si="370"/>
        <v>0</v>
      </c>
      <c r="Y2132" s="677">
        <f t="shared" ca="1" si="370"/>
        <v>0</v>
      </c>
      <c r="Z2132" s="677">
        <f t="shared" ca="1" si="370"/>
        <v>0</v>
      </c>
      <c r="AA2132" t="str">
        <f t="shared" si="365"/>
        <v>ASR_COMP</v>
      </c>
      <c r="AB2132" s="957">
        <f t="shared" si="366"/>
        <v>44682</v>
      </c>
      <c r="AC2132" t="str">
        <f t="shared" si="367"/>
        <v>Unaudited</v>
      </c>
    </row>
    <row r="2133" spans="1:29" x14ac:dyDescent="0.25">
      <c r="A2133" t="s">
        <v>423</v>
      </c>
      <c r="B2133" t="s">
        <v>1388</v>
      </c>
      <c r="C2133" t="s">
        <v>1389</v>
      </c>
      <c r="D2133">
        <v>1900</v>
      </c>
      <c r="E2133" s="957">
        <v>1</v>
      </c>
      <c r="F2133" t="s">
        <v>1034</v>
      </c>
      <c r="G2133" s="957" t="s">
        <v>1387</v>
      </c>
      <c r="H2133" t="s">
        <v>387</v>
      </c>
      <c r="I2133" s="962" t="s">
        <v>491</v>
      </c>
      <c r="J2133" s="962" t="s">
        <v>447</v>
      </c>
      <c r="K2133" s="962" t="s">
        <v>0</v>
      </c>
      <c r="L2133" s="953" t="s">
        <v>920</v>
      </c>
      <c r="M2133" s="962" t="s">
        <v>24</v>
      </c>
      <c r="N2133" s="677">
        <f t="shared" ca="1" si="360"/>
        <v>0</v>
      </c>
      <c r="O2133" s="677">
        <f t="shared" ca="1" si="370"/>
        <v>0</v>
      </c>
      <c r="P2133" s="677">
        <f t="shared" ca="1" si="370"/>
        <v>0</v>
      </c>
      <c r="Q2133" s="677">
        <f t="shared" ca="1" si="370"/>
        <v>0</v>
      </c>
      <c r="R2133" s="677">
        <f t="shared" ca="1" si="370"/>
        <v>0</v>
      </c>
      <c r="S2133" s="677">
        <f t="shared" ca="1" si="370"/>
        <v>0</v>
      </c>
      <c r="T2133" s="677">
        <f t="shared" ca="1" si="370"/>
        <v>0</v>
      </c>
      <c r="U2133" s="677">
        <f t="shared" ca="1" si="370"/>
        <v>0</v>
      </c>
      <c r="V2133" s="677">
        <f t="shared" ca="1" si="370"/>
        <v>0</v>
      </c>
      <c r="W2133" s="677">
        <f t="shared" ca="1" si="369"/>
        <v>0</v>
      </c>
      <c r="X2133" s="677">
        <f t="shared" ca="1" si="370"/>
        <v>0</v>
      </c>
      <c r="Y2133" s="677">
        <f t="shared" ca="1" si="370"/>
        <v>0</v>
      </c>
      <c r="Z2133" s="677">
        <f t="shared" ca="1" si="370"/>
        <v>360196.87788381119</v>
      </c>
      <c r="AA2133" t="str">
        <f t="shared" si="365"/>
        <v>ASR_COMP</v>
      </c>
      <c r="AB2133" s="957">
        <f t="shared" si="366"/>
        <v>44682</v>
      </c>
      <c r="AC2133" t="str">
        <f t="shared" si="367"/>
        <v>Unaudited</v>
      </c>
    </row>
    <row r="2134" spans="1:29" x14ac:dyDescent="0.25">
      <c r="A2134" t="s">
        <v>423</v>
      </c>
      <c r="B2134" t="s">
        <v>1388</v>
      </c>
      <c r="C2134" t="s">
        <v>1389</v>
      </c>
      <c r="D2134">
        <v>1900</v>
      </c>
      <c r="E2134" s="957">
        <v>1</v>
      </c>
      <c r="F2134" t="s">
        <v>1034</v>
      </c>
      <c r="G2134" s="957" t="s">
        <v>1387</v>
      </c>
      <c r="H2134" t="s">
        <v>387</v>
      </c>
      <c r="I2134" s="958" t="s">
        <v>491</v>
      </c>
      <c r="J2134" s="958" t="s">
        <v>447</v>
      </c>
      <c r="K2134" s="958" t="s">
        <v>53</v>
      </c>
      <c r="L2134" s="953">
        <v>3.1</v>
      </c>
      <c r="M2134" s="958" t="s">
        <v>33</v>
      </c>
      <c r="N2134" s="677">
        <f t="shared" ca="1" si="360"/>
        <v>0</v>
      </c>
      <c r="O2134" s="677">
        <f t="shared" ca="1" si="370"/>
        <v>0</v>
      </c>
      <c r="P2134" s="677">
        <f t="shared" ca="1" si="370"/>
        <v>0</v>
      </c>
      <c r="Q2134" s="677">
        <f t="shared" ca="1" si="370"/>
        <v>0</v>
      </c>
      <c r="R2134" s="677">
        <f t="shared" ca="1" si="370"/>
        <v>0</v>
      </c>
      <c r="S2134" s="677">
        <f t="shared" ca="1" si="370"/>
        <v>0</v>
      </c>
      <c r="T2134" s="677">
        <f t="shared" ca="1" si="370"/>
        <v>0</v>
      </c>
      <c r="U2134" s="677">
        <f t="shared" ca="1" si="370"/>
        <v>0</v>
      </c>
      <c r="V2134" s="677">
        <f t="shared" ca="1" si="370"/>
        <v>0</v>
      </c>
      <c r="W2134" s="677">
        <f t="shared" ca="1" si="369"/>
        <v>0</v>
      </c>
      <c r="X2134" s="677">
        <f t="shared" ca="1" si="370"/>
        <v>0</v>
      </c>
      <c r="Y2134" s="677">
        <f t="shared" ca="1" si="370"/>
        <v>0</v>
      </c>
      <c r="Z2134" s="677">
        <f t="shared" ca="1" si="370"/>
        <v>161176.46841370204</v>
      </c>
      <c r="AA2134" t="str">
        <f t="shared" si="365"/>
        <v>ASR_COMP</v>
      </c>
      <c r="AB2134" s="957">
        <f t="shared" si="366"/>
        <v>44682</v>
      </c>
      <c r="AC2134" t="str">
        <f t="shared" si="367"/>
        <v>Unaudited</v>
      </c>
    </row>
    <row r="2135" spans="1:29" x14ac:dyDescent="0.25">
      <c r="A2135" t="s">
        <v>423</v>
      </c>
      <c r="B2135" t="s">
        <v>1388</v>
      </c>
      <c r="C2135" t="s">
        <v>1389</v>
      </c>
      <c r="D2135">
        <v>1900</v>
      </c>
      <c r="E2135" s="957">
        <v>1</v>
      </c>
      <c r="F2135" t="s">
        <v>1034</v>
      </c>
      <c r="G2135" s="957" t="s">
        <v>1387</v>
      </c>
      <c r="H2135" t="s">
        <v>387</v>
      </c>
      <c r="I2135" s="958" t="s">
        <v>491</v>
      </c>
      <c r="J2135" s="958" t="s">
        <v>447</v>
      </c>
      <c r="K2135" s="958" t="s">
        <v>53</v>
      </c>
      <c r="L2135" s="937">
        <v>3.2</v>
      </c>
      <c r="M2135" s="958" t="s">
        <v>34</v>
      </c>
      <c r="N2135" s="677">
        <f t="shared" ca="1" si="360"/>
        <v>0</v>
      </c>
      <c r="O2135" s="677">
        <f t="shared" ca="1" si="370"/>
        <v>0</v>
      </c>
      <c r="P2135" s="677">
        <f t="shared" ca="1" si="370"/>
        <v>0</v>
      </c>
      <c r="Q2135" s="677">
        <f t="shared" ca="1" si="370"/>
        <v>0</v>
      </c>
      <c r="R2135" s="677">
        <f t="shared" ca="1" si="370"/>
        <v>0</v>
      </c>
      <c r="S2135" s="677">
        <f t="shared" ca="1" si="370"/>
        <v>0</v>
      </c>
      <c r="T2135" s="677">
        <f t="shared" ca="1" si="370"/>
        <v>0</v>
      </c>
      <c r="U2135" s="677">
        <f t="shared" ca="1" si="370"/>
        <v>0</v>
      </c>
      <c r="V2135" s="677">
        <f t="shared" ca="1" si="370"/>
        <v>0</v>
      </c>
      <c r="W2135" s="677">
        <f t="shared" ca="1" si="369"/>
        <v>0</v>
      </c>
      <c r="X2135" s="677">
        <f t="shared" ca="1" si="370"/>
        <v>0</v>
      </c>
      <c r="Y2135" s="677">
        <f t="shared" ca="1" si="370"/>
        <v>0</v>
      </c>
      <c r="Z2135" s="677">
        <f t="shared" ca="1" si="370"/>
        <v>246845.72952865233</v>
      </c>
      <c r="AA2135" t="str">
        <f t="shared" si="365"/>
        <v>ASR_COMP</v>
      </c>
      <c r="AB2135" s="957">
        <f t="shared" si="366"/>
        <v>44682</v>
      </c>
      <c r="AC2135" t="str">
        <f t="shared" si="367"/>
        <v>Unaudited</v>
      </c>
    </row>
    <row r="2136" spans="1:29" x14ac:dyDescent="0.25">
      <c r="A2136" t="s">
        <v>423</v>
      </c>
      <c r="B2136" t="s">
        <v>1388</v>
      </c>
      <c r="C2136" t="s">
        <v>1389</v>
      </c>
      <c r="D2136">
        <v>1900</v>
      </c>
      <c r="E2136" s="957">
        <v>1</v>
      </c>
      <c r="F2136" t="s">
        <v>1034</v>
      </c>
      <c r="G2136" s="957" t="s">
        <v>1387</v>
      </c>
      <c r="H2136" t="s">
        <v>387</v>
      </c>
      <c r="I2136" s="958" t="s">
        <v>491</v>
      </c>
      <c r="J2136" s="958" t="s">
        <v>447</v>
      </c>
      <c r="K2136" s="958" t="s">
        <v>53</v>
      </c>
      <c r="L2136" s="937">
        <v>3.3</v>
      </c>
      <c r="M2136" s="958" t="s">
        <v>54</v>
      </c>
      <c r="N2136" s="677">
        <f t="shared" ca="1" si="360"/>
        <v>0</v>
      </c>
      <c r="O2136" s="677">
        <f t="shared" ca="1" si="370"/>
        <v>0</v>
      </c>
      <c r="P2136" s="677">
        <f t="shared" ca="1" si="370"/>
        <v>0</v>
      </c>
      <c r="Q2136" s="677">
        <f t="shared" ca="1" si="370"/>
        <v>0</v>
      </c>
      <c r="R2136" s="677">
        <f t="shared" ca="1" si="370"/>
        <v>0</v>
      </c>
      <c r="S2136" s="677">
        <f t="shared" ca="1" si="370"/>
        <v>0</v>
      </c>
      <c r="T2136" s="677">
        <f t="shared" ca="1" si="370"/>
        <v>0</v>
      </c>
      <c r="U2136" s="677">
        <f t="shared" ca="1" si="370"/>
        <v>0</v>
      </c>
      <c r="V2136" s="677">
        <f t="shared" ca="1" si="370"/>
        <v>0</v>
      </c>
      <c r="W2136" s="677">
        <f t="shared" ca="1" si="369"/>
        <v>0</v>
      </c>
      <c r="X2136" s="677">
        <f t="shared" ca="1" si="370"/>
        <v>0</v>
      </c>
      <c r="Y2136" s="677">
        <f t="shared" ca="1" si="370"/>
        <v>0</v>
      </c>
      <c r="Z2136" s="677">
        <f t="shared" ca="1" si="370"/>
        <v>170.52999999999997</v>
      </c>
      <c r="AA2136" t="str">
        <f t="shared" si="365"/>
        <v>ASR_COMP</v>
      </c>
      <c r="AB2136" s="957">
        <f t="shared" si="366"/>
        <v>44682</v>
      </c>
      <c r="AC2136" t="str">
        <f t="shared" si="367"/>
        <v>Unaudited</v>
      </c>
    </row>
    <row r="2137" spans="1:29" x14ac:dyDescent="0.25">
      <c r="A2137" t="s">
        <v>423</v>
      </c>
      <c r="B2137" t="s">
        <v>1388</v>
      </c>
      <c r="C2137" t="s">
        <v>1389</v>
      </c>
      <c r="D2137">
        <v>1900</v>
      </c>
      <c r="E2137" s="957">
        <v>1</v>
      </c>
      <c r="F2137" t="s">
        <v>1034</v>
      </c>
      <c r="G2137" s="957" t="s">
        <v>1387</v>
      </c>
      <c r="H2137" t="s">
        <v>387</v>
      </c>
      <c r="I2137" s="965" t="s">
        <v>491</v>
      </c>
      <c r="J2137" s="965" t="s">
        <v>447</v>
      </c>
      <c r="K2137" s="965" t="s">
        <v>53</v>
      </c>
      <c r="L2137" s="945" t="s">
        <v>44</v>
      </c>
      <c r="M2137" s="965" t="s">
        <v>156</v>
      </c>
      <c r="N2137" s="677">
        <f t="shared" ca="1" si="360"/>
        <v>0</v>
      </c>
      <c r="O2137" s="677">
        <f t="shared" ca="1" si="370"/>
        <v>0</v>
      </c>
      <c r="P2137" s="677">
        <f t="shared" ca="1" si="370"/>
        <v>0</v>
      </c>
      <c r="Q2137" s="677">
        <f t="shared" ca="1" si="370"/>
        <v>0</v>
      </c>
      <c r="R2137" s="677">
        <f t="shared" ca="1" si="370"/>
        <v>0</v>
      </c>
      <c r="S2137" s="677">
        <f t="shared" ca="1" si="370"/>
        <v>0</v>
      </c>
      <c r="T2137" s="677">
        <f t="shared" ca="1" si="370"/>
        <v>0</v>
      </c>
      <c r="U2137" s="677">
        <f t="shared" ca="1" si="370"/>
        <v>0</v>
      </c>
      <c r="V2137" s="677">
        <f t="shared" ca="1" si="370"/>
        <v>0</v>
      </c>
      <c r="W2137" s="677">
        <f t="shared" ca="1" si="369"/>
        <v>0</v>
      </c>
      <c r="X2137" s="677">
        <f t="shared" ca="1" si="370"/>
        <v>0</v>
      </c>
      <c r="Y2137" s="677">
        <f t="shared" ca="1" si="370"/>
        <v>0</v>
      </c>
      <c r="Z2137" s="677">
        <f t="shared" ca="1" si="370"/>
        <v>0</v>
      </c>
      <c r="AA2137" t="str">
        <f t="shared" si="365"/>
        <v>ASR_COMP</v>
      </c>
      <c r="AB2137" s="957">
        <f t="shared" si="366"/>
        <v>44682</v>
      </c>
      <c r="AC2137" t="str">
        <f t="shared" si="367"/>
        <v>Unaudited</v>
      </c>
    </row>
    <row r="2138" spans="1:29" x14ac:dyDescent="0.25">
      <c r="A2138" t="s">
        <v>423</v>
      </c>
      <c r="B2138" t="s">
        <v>1388</v>
      </c>
      <c r="C2138" t="s">
        <v>1389</v>
      </c>
      <c r="D2138">
        <v>1900</v>
      </c>
      <c r="E2138" s="957">
        <v>1</v>
      </c>
      <c r="F2138" t="s">
        <v>1034</v>
      </c>
      <c r="G2138" s="957" t="s">
        <v>1387</v>
      </c>
      <c r="H2138" t="s">
        <v>387</v>
      </c>
      <c r="I2138" s="937" t="s">
        <v>491</v>
      </c>
      <c r="J2138" s="937" t="s">
        <v>447</v>
      </c>
      <c r="K2138" s="937" t="s">
        <v>53</v>
      </c>
      <c r="L2138" s="937" t="s">
        <v>41</v>
      </c>
      <c r="M2138" s="958" t="s">
        <v>52</v>
      </c>
      <c r="N2138" s="677">
        <f t="shared" ca="1" si="360"/>
        <v>0</v>
      </c>
      <c r="O2138" s="677">
        <f t="shared" ca="1" si="370"/>
        <v>0</v>
      </c>
      <c r="P2138" s="677">
        <f t="shared" ca="1" si="370"/>
        <v>0</v>
      </c>
      <c r="Q2138" s="677">
        <f t="shared" ca="1" si="370"/>
        <v>0</v>
      </c>
      <c r="R2138" s="677">
        <f t="shared" ca="1" si="370"/>
        <v>0</v>
      </c>
      <c r="S2138" s="677">
        <f t="shared" ca="1" si="370"/>
        <v>0</v>
      </c>
      <c r="T2138" s="677">
        <f t="shared" ca="1" si="370"/>
        <v>0</v>
      </c>
      <c r="U2138" s="677">
        <f t="shared" ca="1" si="370"/>
        <v>0</v>
      </c>
      <c r="V2138" s="677">
        <f t="shared" ca="1" si="370"/>
        <v>0</v>
      </c>
      <c r="W2138" s="677">
        <f t="shared" ca="1" si="369"/>
        <v>0</v>
      </c>
      <c r="X2138" s="677">
        <f t="shared" ca="1" si="370"/>
        <v>0</v>
      </c>
      <c r="Y2138" s="677">
        <f t="shared" ca="1" si="370"/>
        <v>0</v>
      </c>
      <c r="Z2138" s="677">
        <f t="shared" ca="1" si="370"/>
        <v>0</v>
      </c>
      <c r="AA2138" t="str">
        <f t="shared" si="365"/>
        <v>ASR_COMP</v>
      </c>
      <c r="AB2138" s="957">
        <f t="shared" si="366"/>
        <v>44682</v>
      </c>
      <c r="AC2138" t="str">
        <f t="shared" si="367"/>
        <v>Unaudited</v>
      </c>
    </row>
    <row r="2139" spans="1:29" x14ac:dyDescent="0.25">
      <c r="A2139" t="s">
        <v>423</v>
      </c>
      <c r="B2139" t="s">
        <v>1388</v>
      </c>
      <c r="C2139" t="s">
        <v>1389</v>
      </c>
      <c r="D2139">
        <v>1900</v>
      </c>
      <c r="E2139" s="957">
        <v>1</v>
      </c>
      <c r="F2139" t="s">
        <v>1034</v>
      </c>
      <c r="G2139" s="957" t="s">
        <v>1387</v>
      </c>
      <c r="H2139" t="s">
        <v>387</v>
      </c>
      <c r="I2139" s="937" t="s">
        <v>491</v>
      </c>
      <c r="J2139" s="937" t="s">
        <v>447</v>
      </c>
      <c r="K2139" s="937" t="s">
        <v>53</v>
      </c>
      <c r="L2139" s="943" t="s">
        <v>42</v>
      </c>
      <c r="M2139" s="959" t="s">
        <v>157</v>
      </c>
      <c r="N2139" s="677">
        <f t="shared" ca="1" si="360"/>
        <v>0</v>
      </c>
      <c r="O2139" s="677">
        <f t="shared" ca="1" si="370"/>
        <v>0</v>
      </c>
      <c r="P2139" s="677">
        <f t="shared" ca="1" si="370"/>
        <v>0</v>
      </c>
      <c r="Q2139" s="677">
        <f t="shared" ca="1" si="370"/>
        <v>0</v>
      </c>
      <c r="R2139" s="677">
        <f t="shared" ca="1" si="370"/>
        <v>0</v>
      </c>
      <c r="S2139" s="677">
        <f t="shared" ca="1" si="370"/>
        <v>0</v>
      </c>
      <c r="T2139" s="677">
        <f t="shared" ca="1" si="370"/>
        <v>0</v>
      </c>
      <c r="U2139" s="677">
        <f t="shared" ca="1" si="370"/>
        <v>0</v>
      </c>
      <c r="V2139" s="677">
        <f t="shared" ca="1" si="370"/>
        <v>0</v>
      </c>
      <c r="W2139" s="677">
        <f t="shared" ca="1" si="369"/>
        <v>0</v>
      </c>
      <c r="X2139" s="677">
        <f t="shared" ca="1" si="370"/>
        <v>0</v>
      </c>
      <c r="Y2139" s="677">
        <f t="shared" ca="1" si="370"/>
        <v>0</v>
      </c>
      <c r="Z2139" s="677">
        <f t="shared" ca="1" si="370"/>
        <v>-279844.29450689169</v>
      </c>
      <c r="AA2139" t="str">
        <f t="shared" si="365"/>
        <v>ASR_COMP</v>
      </c>
      <c r="AB2139" s="957">
        <f t="shared" si="366"/>
        <v>44682</v>
      </c>
      <c r="AC2139" t="str">
        <f t="shared" si="367"/>
        <v>Unaudited</v>
      </c>
    </row>
    <row r="2140" spans="1:29" x14ac:dyDescent="0.25">
      <c r="A2140" t="s">
        <v>423</v>
      </c>
      <c r="B2140" t="s">
        <v>1388</v>
      </c>
      <c r="C2140" t="s">
        <v>1389</v>
      </c>
      <c r="D2140">
        <v>1900</v>
      </c>
      <c r="E2140" s="957">
        <v>1</v>
      </c>
      <c r="F2140" t="s">
        <v>1034</v>
      </c>
      <c r="G2140" s="957" t="s">
        <v>1387</v>
      </c>
      <c r="H2140" t="s">
        <v>387</v>
      </c>
      <c r="I2140" s="958" t="s">
        <v>491</v>
      </c>
      <c r="J2140" s="958" t="s">
        <v>447</v>
      </c>
      <c r="K2140" s="958" t="s">
        <v>53</v>
      </c>
      <c r="L2140" s="937" t="s">
        <v>43</v>
      </c>
      <c r="M2140" s="958" t="s">
        <v>465</v>
      </c>
      <c r="N2140" s="677">
        <f t="shared" ca="1" si="360"/>
        <v>0</v>
      </c>
      <c r="O2140" s="677">
        <f t="shared" ca="1" si="370"/>
        <v>0</v>
      </c>
      <c r="P2140" s="677">
        <f t="shared" ca="1" si="370"/>
        <v>0</v>
      </c>
      <c r="Q2140" s="677">
        <f t="shared" ca="1" si="370"/>
        <v>0</v>
      </c>
      <c r="R2140" s="677">
        <f t="shared" ca="1" si="370"/>
        <v>0</v>
      </c>
      <c r="S2140" s="677">
        <f t="shared" ca="1" si="370"/>
        <v>0</v>
      </c>
      <c r="T2140" s="677">
        <f t="shared" ca="1" si="370"/>
        <v>0</v>
      </c>
      <c r="U2140" s="677">
        <f t="shared" ca="1" si="370"/>
        <v>0</v>
      </c>
      <c r="V2140" s="677">
        <f t="shared" ca="1" si="370"/>
        <v>0</v>
      </c>
      <c r="W2140" s="677">
        <f t="shared" ca="1" si="369"/>
        <v>0</v>
      </c>
      <c r="X2140" s="677">
        <f t="shared" ca="1" si="370"/>
        <v>0</v>
      </c>
      <c r="Y2140" s="677">
        <f t="shared" ca="1" si="370"/>
        <v>0</v>
      </c>
      <c r="Z2140" s="677">
        <f t="shared" ca="1" si="370"/>
        <v>-82345.264690455893</v>
      </c>
      <c r="AA2140" t="str">
        <f t="shared" si="365"/>
        <v>ASR_COMP</v>
      </c>
      <c r="AB2140" s="957">
        <f t="shared" si="366"/>
        <v>44682</v>
      </c>
      <c r="AC2140" t="str">
        <f t="shared" si="367"/>
        <v>Unaudited</v>
      </c>
    </row>
    <row r="2141" spans="1:29" x14ac:dyDescent="0.25">
      <c r="A2141" t="s">
        <v>423</v>
      </c>
      <c r="B2141" t="s">
        <v>1388</v>
      </c>
      <c r="C2141" t="s">
        <v>1389</v>
      </c>
      <c r="D2141">
        <v>1900</v>
      </c>
      <c r="E2141" s="957">
        <v>1</v>
      </c>
      <c r="F2141" t="s">
        <v>1034</v>
      </c>
      <c r="G2141" s="957" t="s">
        <v>1387</v>
      </c>
      <c r="H2141" t="s">
        <v>387</v>
      </c>
      <c r="I2141" s="937" t="s">
        <v>491</v>
      </c>
      <c r="J2141" s="937" t="s">
        <v>447</v>
      </c>
      <c r="K2141" s="937" t="s">
        <v>923</v>
      </c>
      <c r="L2141" s="937" t="s">
        <v>924</v>
      </c>
      <c r="M2141" s="958" t="s">
        <v>923</v>
      </c>
      <c r="N2141" s="677">
        <f t="shared" ca="1" si="360"/>
        <v>0</v>
      </c>
      <c r="O2141" s="677">
        <f t="shared" ca="1" si="370"/>
        <v>0</v>
      </c>
      <c r="P2141" s="677">
        <f t="shared" ca="1" si="370"/>
        <v>0</v>
      </c>
      <c r="Q2141" s="677">
        <f t="shared" ca="1" si="370"/>
        <v>0</v>
      </c>
      <c r="R2141" s="677">
        <f t="shared" ca="1" si="370"/>
        <v>0</v>
      </c>
      <c r="S2141" s="677">
        <f t="shared" ca="1" si="370"/>
        <v>0</v>
      </c>
      <c r="T2141" s="677">
        <f t="shared" ca="1" si="370"/>
        <v>0</v>
      </c>
      <c r="U2141" s="677">
        <f t="shared" ca="1" si="370"/>
        <v>0</v>
      </c>
      <c r="V2141" s="677">
        <f t="shared" ca="1" si="370"/>
        <v>0</v>
      </c>
      <c r="W2141" s="677">
        <f t="shared" ca="1" si="369"/>
        <v>0</v>
      </c>
      <c r="X2141" s="677">
        <f t="shared" ca="1" si="370"/>
        <v>0</v>
      </c>
      <c r="Y2141" s="677">
        <f t="shared" ca="1" si="370"/>
        <v>0</v>
      </c>
      <c r="Z2141" s="677">
        <f t="shared" ca="1" si="370"/>
        <v>-300894.27166944661</v>
      </c>
      <c r="AA2141" t="str">
        <f t="shared" si="365"/>
        <v>ASR_COMP</v>
      </c>
      <c r="AB2141" s="957">
        <f t="shared" si="366"/>
        <v>44682</v>
      </c>
      <c r="AC2141" t="str">
        <f t="shared" si="367"/>
        <v>Unaudited</v>
      </c>
    </row>
    <row r="2142" spans="1:29" x14ac:dyDescent="0.25">
      <c r="A2142" t="s">
        <v>423</v>
      </c>
      <c r="B2142" t="s">
        <v>1388</v>
      </c>
      <c r="C2142" t="s">
        <v>1389</v>
      </c>
      <c r="D2142">
        <v>1900</v>
      </c>
      <c r="E2142" s="957">
        <v>1</v>
      </c>
      <c r="F2142" t="s">
        <v>1034</v>
      </c>
      <c r="G2142" s="957" t="s">
        <v>1387</v>
      </c>
      <c r="H2142" t="s">
        <v>387</v>
      </c>
      <c r="I2142" s="937" t="s">
        <v>491</v>
      </c>
      <c r="J2142" s="937" t="s">
        <v>447</v>
      </c>
      <c r="K2142" s="937" t="s">
        <v>923</v>
      </c>
      <c r="L2142" s="937" t="s">
        <v>925</v>
      </c>
      <c r="M2142" s="958" t="s">
        <v>928</v>
      </c>
      <c r="N2142" s="677">
        <f t="shared" ca="1" si="360"/>
        <v>0</v>
      </c>
      <c r="O2142" s="677">
        <f t="shared" ca="1" si="370"/>
        <v>0</v>
      </c>
      <c r="P2142" s="677">
        <f t="shared" ca="1" si="370"/>
        <v>0</v>
      </c>
      <c r="Q2142" s="677">
        <f t="shared" ca="1" si="370"/>
        <v>0</v>
      </c>
      <c r="R2142" s="677">
        <f t="shared" ca="1" si="370"/>
        <v>0</v>
      </c>
      <c r="S2142" s="677">
        <f t="shared" ca="1" si="370"/>
        <v>0</v>
      </c>
      <c r="T2142" s="677">
        <f t="shared" ca="1" si="370"/>
        <v>0</v>
      </c>
      <c r="U2142" s="677">
        <f t="shared" ca="1" si="370"/>
        <v>0</v>
      </c>
      <c r="V2142" s="677">
        <f t="shared" ca="1" si="370"/>
        <v>0</v>
      </c>
      <c r="W2142" s="677">
        <f t="shared" ca="1" si="369"/>
        <v>0</v>
      </c>
      <c r="X2142" s="677">
        <f t="shared" ca="1" si="370"/>
        <v>0</v>
      </c>
      <c r="Y2142" s="677">
        <f t="shared" ca="1" si="370"/>
        <v>0</v>
      </c>
      <c r="Z2142" s="677">
        <f t="shared" ca="1" si="370"/>
        <v>-304100.8753201323</v>
      </c>
      <c r="AA2142" t="str">
        <f t="shared" si="365"/>
        <v>ASR_COMP</v>
      </c>
      <c r="AB2142" s="957">
        <f t="shared" si="366"/>
        <v>44682</v>
      </c>
      <c r="AC2142" t="str">
        <f t="shared" si="367"/>
        <v>Unaudited</v>
      </c>
    </row>
    <row r="2143" spans="1:29" x14ac:dyDescent="0.25">
      <c r="A2143" t="s">
        <v>423</v>
      </c>
      <c r="B2143" t="s">
        <v>1388</v>
      </c>
      <c r="C2143" t="s">
        <v>1389</v>
      </c>
      <c r="D2143">
        <v>1900</v>
      </c>
      <c r="E2143" s="957">
        <v>1</v>
      </c>
      <c r="F2143" t="s">
        <v>1034</v>
      </c>
      <c r="G2143" s="957" t="s">
        <v>1387</v>
      </c>
      <c r="H2143" t="s">
        <v>387</v>
      </c>
      <c r="I2143" s="958" t="s">
        <v>491</v>
      </c>
      <c r="J2143" s="958" t="s">
        <v>447</v>
      </c>
      <c r="K2143" s="958" t="s">
        <v>923</v>
      </c>
      <c r="L2143" s="937" t="s">
        <v>926</v>
      </c>
      <c r="M2143" s="958" t="s">
        <v>929</v>
      </c>
      <c r="N2143" s="677">
        <f t="shared" ca="1" si="360"/>
        <v>0</v>
      </c>
      <c r="O2143" s="677">
        <f t="shared" ca="1" si="370"/>
        <v>0</v>
      </c>
      <c r="P2143" s="677">
        <f t="shared" ca="1" si="370"/>
        <v>0</v>
      </c>
      <c r="Q2143" s="677">
        <f t="shared" ca="1" si="370"/>
        <v>0</v>
      </c>
      <c r="R2143" s="677">
        <f t="shared" ca="1" si="370"/>
        <v>0</v>
      </c>
      <c r="S2143" s="677">
        <f t="shared" ca="1" si="370"/>
        <v>0</v>
      </c>
      <c r="T2143" s="677">
        <f t="shared" ca="1" si="370"/>
        <v>0</v>
      </c>
      <c r="U2143" s="677">
        <f t="shared" ca="1" si="370"/>
        <v>0</v>
      </c>
      <c r="V2143" s="677">
        <f t="shared" ca="1" si="370"/>
        <v>0</v>
      </c>
      <c r="W2143" s="677">
        <f t="shared" ca="1" si="369"/>
        <v>0</v>
      </c>
      <c r="X2143" s="677">
        <f t="shared" ca="1" si="370"/>
        <v>0</v>
      </c>
      <c r="Y2143" s="677">
        <f t="shared" ca="1" si="370"/>
        <v>0</v>
      </c>
      <c r="Z2143" s="677">
        <f t="shared" ca="1" si="370"/>
        <v>0</v>
      </c>
      <c r="AA2143" t="str">
        <f t="shared" si="365"/>
        <v>ASR_COMP</v>
      </c>
      <c r="AB2143" s="957">
        <f t="shared" si="366"/>
        <v>44682</v>
      </c>
      <c r="AC2143" t="str">
        <f t="shared" si="367"/>
        <v>Unaudited</v>
      </c>
    </row>
    <row r="2144" spans="1:29" x14ac:dyDescent="0.25">
      <c r="A2144" t="s">
        <v>423</v>
      </c>
      <c r="B2144" t="s">
        <v>1388</v>
      </c>
      <c r="C2144" t="s">
        <v>1389</v>
      </c>
      <c r="D2144">
        <v>1900</v>
      </c>
      <c r="E2144" s="957">
        <v>1</v>
      </c>
      <c r="F2144" t="s">
        <v>1034</v>
      </c>
      <c r="G2144" s="957" t="s">
        <v>1387</v>
      </c>
      <c r="H2144" t="s">
        <v>387</v>
      </c>
      <c r="I2144" s="958" t="s">
        <v>491</v>
      </c>
      <c r="J2144" s="958" t="s">
        <v>447</v>
      </c>
      <c r="K2144" s="958" t="s">
        <v>448</v>
      </c>
      <c r="L2144" s="953">
        <v>5.0999999999999996</v>
      </c>
      <c r="M2144" s="958" t="s">
        <v>37</v>
      </c>
      <c r="N2144" s="677">
        <f t="shared" ca="1" si="360"/>
        <v>0</v>
      </c>
      <c r="O2144" s="677">
        <f t="shared" ca="1" si="370"/>
        <v>0</v>
      </c>
      <c r="P2144" s="677">
        <f t="shared" ca="1" si="370"/>
        <v>0</v>
      </c>
      <c r="Q2144" s="677">
        <f t="shared" ca="1" si="370"/>
        <v>0</v>
      </c>
      <c r="R2144" s="677">
        <f t="shared" ca="1" si="370"/>
        <v>0</v>
      </c>
      <c r="S2144" s="677">
        <f t="shared" ca="1" si="370"/>
        <v>0</v>
      </c>
      <c r="T2144" s="677">
        <f t="shared" ca="1" si="370"/>
        <v>0</v>
      </c>
      <c r="U2144" s="677">
        <f t="shared" ca="1" si="370"/>
        <v>0</v>
      </c>
      <c r="V2144" s="677">
        <f t="shared" ca="1" si="370"/>
        <v>0</v>
      </c>
      <c r="W2144" s="677">
        <f t="shared" ca="1" si="369"/>
        <v>0</v>
      </c>
      <c r="X2144" s="677">
        <f t="shared" ca="1" si="370"/>
        <v>0</v>
      </c>
      <c r="Y2144" s="677">
        <f t="shared" ca="1" si="370"/>
        <v>0</v>
      </c>
      <c r="Z2144" s="677">
        <f t="shared" ca="1" si="370"/>
        <v>679868.43707869807</v>
      </c>
      <c r="AA2144" t="str">
        <f t="shared" si="365"/>
        <v>ASR_COMP</v>
      </c>
      <c r="AB2144" s="957">
        <f t="shared" si="366"/>
        <v>44682</v>
      </c>
      <c r="AC2144" t="str">
        <f t="shared" si="367"/>
        <v>Unaudited</v>
      </c>
    </row>
    <row r="2145" spans="1:29" ht="30" x14ac:dyDescent="0.25">
      <c r="A2145" t="s">
        <v>423</v>
      </c>
      <c r="B2145" t="s">
        <v>1388</v>
      </c>
      <c r="C2145" t="s">
        <v>1389</v>
      </c>
      <c r="D2145">
        <v>1900</v>
      </c>
      <c r="E2145" s="957">
        <v>1</v>
      </c>
      <c r="F2145" t="s">
        <v>1034</v>
      </c>
      <c r="G2145" s="957" t="s">
        <v>1387</v>
      </c>
      <c r="H2145" t="s">
        <v>387</v>
      </c>
      <c r="I2145" s="937" t="s">
        <v>491</v>
      </c>
      <c r="J2145" s="937" t="s">
        <v>447</v>
      </c>
      <c r="K2145" s="937" t="s">
        <v>448</v>
      </c>
      <c r="L2145" s="937">
        <v>5.2</v>
      </c>
      <c r="M2145" s="958" t="s">
        <v>306</v>
      </c>
      <c r="N2145" s="677">
        <f t="shared" ca="1" si="360"/>
        <v>0</v>
      </c>
      <c r="O2145" s="677">
        <f t="shared" ca="1" si="370"/>
        <v>0</v>
      </c>
      <c r="P2145" s="677">
        <f t="shared" ca="1" si="370"/>
        <v>0</v>
      </c>
      <c r="Q2145" s="677">
        <f t="shared" ca="1" si="370"/>
        <v>0</v>
      </c>
      <c r="R2145" s="677">
        <f t="shared" ca="1" si="370"/>
        <v>0</v>
      </c>
      <c r="S2145" s="677">
        <f t="shared" ca="1" si="370"/>
        <v>0</v>
      </c>
      <c r="T2145" s="677">
        <f t="shared" ca="1" si="370"/>
        <v>0</v>
      </c>
      <c r="U2145" s="677">
        <f t="shared" ca="1" si="370"/>
        <v>0</v>
      </c>
      <c r="V2145" s="677">
        <f t="shared" ca="1" si="370"/>
        <v>0</v>
      </c>
      <c r="W2145" s="677">
        <f t="shared" ca="1" si="369"/>
        <v>0</v>
      </c>
      <c r="X2145" s="677">
        <f t="shared" ca="1" si="370"/>
        <v>0</v>
      </c>
      <c r="Y2145" s="677">
        <f t="shared" ca="1" si="370"/>
        <v>0</v>
      </c>
      <c r="Z2145" s="677">
        <f t="shared" ca="1" si="370"/>
        <v>0</v>
      </c>
      <c r="AA2145" t="str">
        <f t="shared" si="365"/>
        <v>ASR_COMP</v>
      </c>
      <c r="AB2145" s="957">
        <f t="shared" si="366"/>
        <v>44682</v>
      </c>
      <c r="AC2145" t="str">
        <f t="shared" si="367"/>
        <v>Unaudited</v>
      </c>
    </row>
    <row r="2146" spans="1:29" ht="30" x14ac:dyDescent="0.25">
      <c r="A2146" t="s">
        <v>423</v>
      </c>
      <c r="B2146" t="s">
        <v>1388</v>
      </c>
      <c r="C2146" t="s">
        <v>1389</v>
      </c>
      <c r="D2146">
        <v>1900</v>
      </c>
      <c r="E2146" s="957">
        <v>1</v>
      </c>
      <c r="F2146" t="s">
        <v>1034</v>
      </c>
      <c r="G2146" s="957" t="s">
        <v>1387</v>
      </c>
      <c r="H2146" t="s">
        <v>387</v>
      </c>
      <c r="I2146" s="937" t="s">
        <v>491</v>
      </c>
      <c r="J2146" s="937" t="s">
        <v>447</v>
      </c>
      <c r="K2146" s="937" t="s">
        <v>448</v>
      </c>
      <c r="L2146" s="937">
        <v>5.3</v>
      </c>
      <c r="M2146" s="958" t="s">
        <v>307</v>
      </c>
      <c r="N2146" s="677">
        <f t="shared" ca="1" si="360"/>
        <v>0</v>
      </c>
      <c r="O2146" s="677">
        <f t="shared" ca="1" si="370"/>
        <v>0</v>
      </c>
      <c r="P2146" s="677">
        <f t="shared" ca="1" si="370"/>
        <v>0</v>
      </c>
      <c r="Q2146" s="677">
        <f t="shared" ca="1" si="370"/>
        <v>0</v>
      </c>
      <c r="R2146" s="677">
        <f t="shared" ca="1" si="370"/>
        <v>0</v>
      </c>
      <c r="S2146" s="677">
        <f t="shared" ca="1" si="370"/>
        <v>0</v>
      </c>
      <c r="T2146" s="677">
        <f t="shared" ca="1" si="370"/>
        <v>0</v>
      </c>
      <c r="U2146" s="677">
        <f t="shared" ca="1" si="370"/>
        <v>0</v>
      </c>
      <c r="V2146" s="677">
        <f t="shared" ca="1" si="370"/>
        <v>0</v>
      </c>
      <c r="W2146" s="677">
        <f t="shared" ca="1" si="369"/>
        <v>0</v>
      </c>
      <c r="X2146" s="677">
        <f t="shared" ca="1" si="370"/>
        <v>0</v>
      </c>
      <c r="Y2146" s="677">
        <f t="shared" ca="1" si="370"/>
        <v>0</v>
      </c>
      <c r="Z2146" s="677">
        <f t="shared" ca="1" si="370"/>
        <v>-348335.2959975907</v>
      </c>
      <c r="AA2146" t="str">
        <f t="shared" si="365"/>
        <v>ASR_COMP</v>
      </c>
      <c r="AB2146" s="957">
        <f t="shared" si="366"/>
        <v>44682</v>
      </c>
      <c r="AC2146" t="str">
        <f t="shared" si="367"/>
        <v>Unaudited</v>
      </c>
    </row>
    <row r="2147" spans="1:29" x14ac:dyDescent="0.25">
      <c r="A2147" t="s">
        <v>423</v>
      </c>
      <c r="B2147" t="s">
        <v>1388</v>
      </c>
      <c r="C2147" t="s">
        <v>1389</v>
      </c>
      <c r="D2147">
        <v>1900</v>
      </c>
      <c r="E2147" s="957">
        <v>1</v>
      </c>
      <c r="F2147" t="s">
        <v>1034</v>
      </c>
      <c r="G2147" s="957" t="s">
        <v>1387</v>
      </c>
      <c r="H2147" t="s">
        <v>387</v>
      </c>
      <c r="I2147" s="937" t="s">
        <v>491</v>
      </c>
      <c r="J2147" s="937" t="s">
        <v>447</v>
      </c>
      <c r="K2147" s="937" t="s">
        <v>448</v>
      </c>
      <c r="L2147" s="937" t="s">
        <v>82</v>
      </c>
      <c r="M2147" s="958" t="s">
        <v>456</v>
      </c>
      <c r="N2147" s="677">
        <f t="shared" ca="1" si="360"/>
        <v>0</v>
      </c>
      <c r="O2147" s="677">
        <f t="shared" ca="1" si="370"/>
        <v>0</v>
      </c>
      <c r="P2147" s="677">
        <f t="shared" ca="1" si="370"/>
        <v>0</v>
      </c>
      <c r="Q2147" s="677">
        <f t="shared" ca="1" si="370"/>
        <v>0</v>
      </c>
      <c r="R2147" s="677">
        <f t="shared" ca="1" si="370"/>
        <v>0</v>
      </c>
      <c r="S2147" s="677">
        <f t="shared" ca="1" si="370"/>
        <v>0</v>
      </c>
      <c r="T2147" s="677">
        <f t="shared" ca="1" si="370"/>
        <v>0</v>
      </c>
      <c r="U2147" s="677">
        <f t="shared" ca="1" si="370"/>
        <v>0</v>
      </c>
      <c r="V2147" s="677">
        <f t="shared" ca="1" si="370"/>
        <v>0</v>
      </c>
      <c r="W2147" s="677">
        <f t="shared" ca="1" si="369"/>
        <v>0</v>
      </c>
      <c r="X2147" s="677">
        <f t="shared" ca="1" si="370"/>
        <v>0</v>
      </c>
      <c r="Y2147" s="677">
        <f t="shared" ca="1" si="370"/>
        <v>0</v>
      </c>
      <c r="Z2147" s="677">
        <f t="shared" ca="1" si="370"/>
        <v>0</v>
      </c>
      <c r="AA2147" t="str">
        <f t="shared" si="365"/>
        <v>ASR_COMP</v>
      </c>
      <c r="AB2147" s="957">
        <f t="shared" si="366"/>
        <v>44682</v>
      </c>
      <c r="AC2147" t="str">
        <f t="shared" si="367"/>
        <v>Unaudited</v>
      </c>
    </row>
    <row r="2148" spans="1:29" x14ac:dyDescent="0.25">
      <c r="A2148" t="s">
        <v>423</v>
      </c>
      <c r="B2148" t="s">
        <v>1388</v>
      </c>
      <c r="C2148" t="s">
        <v>1389</v>
      </c>
      <c r="D2148">
        <v>1900</v>
      </c>
      <c r="E2148" s="957">
        <v>1</v>
      </c>
      <c r="F2148" t="s">
        <v>1034</v>
      </c>
      <c r="G2148" s="957" t="s">
        <v>1387</v>
      </c>
      <c r="H2148" t="s">
        <v>387</v>
      </c>
      <c r="I2148" s="937" t="s">
        <v>491</v>
      </c>
      <c r="J2148" s="937" t="s">
        <v>447</v>
      </c>
      <c r="K2148" s="937" t="s">
        <v>449</v>
      </c>
      <c r="L2148" s="953">
        <v>6.1</v>
      </c>
      <c r="M2148" s="958" t="s">
        <v>18</v>
      </c>
      <c r="N2148" s="677">
        <f t="shared" ca="1" si="360"/>
        <v>0</v>
      </c>
      <c r="O2148" s="677">
        <f t="shared" ca="1" si="370"/>
        <v>0</v>
      </c>
      <c r="P2148" s="677">
        <f t="shared" ca="1" si="370"/>
        <v>0</v>
      </c>
      <c r="Q2148" s="677">
        <f t="shared" ca="1" si="370"/>
        <v>0</v>
      </c>
      <c r="R2148" s="677">
        <f t="shared" ca="1" si="370"/>
        <v>0</v>
      </c>
      <c r="S2148" s="677">
        <f t="shared" ca="1" si="370"/>
        <v>0</v>
      </c>
      <c r="T2148" s="677">
        <f t="shared" ca="1" si="370"/>
        <v>0</v>
      </c>
      <c r="U2148" s="677">
        <f t="shared" ca="1" si="370"/>
        <v>0</v>
      </c>
      <c r="V2148" s="677">
        <f t="shared" ca="1" si="370"/>
        <v>0</v>
      </c>
      <c r="W2148" s="677">
        <f t="shared" ca="1" si="369"/>
        <v>0</v>
      </c>
      <c r="X2148" s="677">
        <f t="shared" ca="1" si="370"/>
        <v>0</v>
      </c>
      <c r="Y2148" s="677">
        <f t="shared" ca="1" si="370"/>
        <v>0</v>
      </c>
      <c r="Z2148" s="677">
        <f t="shared" ca="1" si="370"/>
        <v>0</v>
      </c>
      <c r="AA2148" t="str">
        <f t="shared" si="365"/>
        <v>ASR_COMP</v>
      </c>
      <c r="AB2148" s="957">
        <f t="shared" si="366"/>
        <v>44682</v>
      </c>
      <c r="AC2148" t="str">
        <f t="shared" si="367"/>
        <v>Unaudited</v>
      </c>
    </row>
    <row r="2149" spans="1:29" x14ac:dyDescent="0.25">
      <c r="A2149" t="s">
        <v>423</v>
      </c>
      <c r="B2149" t="s">
        <v>1388</v>
      </c>
      <c r="C2149" t="s">
        <v>1389</v>
      </c>
      <c r="D2149">
        <v>1900</v>
      </c>
      <c r="E2149" s="957">
        <v>1</v>
      </c>
      <c r="F2149" t="s">
        <v>1034</v>
      </c>
      <c r="G2149" s="957" t="s">
        <v>1387</v>
      </c>
      <c r="H2149" t="s">
        <v>387</v>
      </c>
      <c r="I2149" s="937" t="s">
        <v>491</v>
      </c>
      <c r="J2149" s="937" t="s">
        <v>447</v>
      </c>
      <c r="K2149" s="937" t="s">
        <v>449</v>
      </c>
      <c r="L2149" s="953">
        <v>6.2</v>
      </c>
      <c r="M2149" s="958" t="s">
        <v>19</v>
      </c>
      <c r="N2149" s="677">
        <f t="shared" ca="1" si="360"/>
        <v>0</v>
      </c>
      <c r="O2149" s="677">
        <f t="shared" ca="1" si="370"/>
        <v>0</v>
      </c>
      <c r="P2149" s="677">
        <f t="shared" ca="1" si="370"/>
        <v>0</v>
      </c>
      <c r="Q2149" s="677">
        <f t="shared" ca="1" si="370"/>
        <v>0</v>
      </c>
      <c r="R2149" s="677">
        <f t="shared" ca="1" si="370"/>
        <v>0</v>
      </c>
      <c r="S2149" s="677">
        <f t="shared" ca="1" si="370"/>
        <v>0</v>
      </c>
      <c r="T2149" s="677">
        <f t="shared" ca="1" si="370"/>
        <v>0</v>
      </c>
      <c r="U2149" s="677">
        <f t="shared" ca="1" si="370"/>
        <v>0</v>
      </c>
      <c r="V2149" s="677">
        <f t="shared" ca="1" si="370"/>
        <v>0</v>
      </c>
      <c r="W2149" s="677">
        <f t="shared" ca="1" si="369"/>
        <v>0</v>
      </c>
      <c r="X2149" s="677">
        <f t="shared" ca="1" si="370"/>
        <v>0</v>
      </c>
      <c r="Y2149" s="677">
        <f t="shared" ca="1" si="370"/>
        <v>0</v>
      </c>
      <c r="Z2149" s="677">
        <f t="shared" ca="1" si="370"/>
        <v>0</v>
      </c>
      <c r="AA2149" t="str">
        <f t="shared" si="365"/>
        <v>ASR_COMP</v>
      </c>
      <c r="AB2149" s="957">
        <f t="shared" si="366"/>
        <v>44682</v>
      </c>
      <c r="AC2149" t="str">
        <f t="shared" si="367"/>
        <v>Unaudited</v>
      </c>
    </row>
    <row r="2150" spans="1:29" x14ac:dyDescent="0.25">
      <c r="A2150" t="s">
        <v>423</v>
      </c>
      <c r="B2150" t="s">
        <v>1388</v>
      </c>
      <c r="C2150" t="s">
        <v>1389</v>
      </c>
      <c r="D2150">
        <v>1900</v>
      </c>
      <c r="E2150" s="957">
        <v>1</v>
      </c>
      <c r="F2150" t="s">
        <v>1034</v>
      </c>
      <c r="G2150" s="957" t="s">
        <v>1387</v>
      </c>
      <c r="H2150" t="s">
        <v>387</v>
      </c>
      <c r="I2150" s="937" t="s">
        <v>491</v>
      </c>
      <c r="J2150" s="937" t="s">
        <v>447</v>
      </c>
      <c r="K2150" s="937" t="s">
        <v>449</v>
      </c>
      <c r="L2150" s="937">
        <v>6.3</v>
      </c>
      <c r="M2150" s="958" t="s">
        <v>187</v>
      </c>
      <c r="N2150" s="677">
        <f t="shared" ca="1" si="360"/>
        <v>0</v>
      </c>
      <c r="O2150" s="677">
        <f t="shared" ca="1" si="370"/>
        <v>0</v>
      </c>
      <c r="P2150" s="677">
        <f t="shared" ca="1" si="370"/>
        <v>0</v>
      </c>
      <c r="Q2150" s="677">
        <f t="shared" ca="1" si="370"/>
        <v>0</v>
      </c>
      <c r="R2150" s="677">
        <f t="shared" ca="1" si="370"/>
        <v>0</v>
      </c>
      <c r="S2150" s="677">
        <f t="shared" ca="1" si="370"/>
        <v>0</v>
      </c>
      <c r="T2150" s="677">
        <f t="shared" ca="1" si="370"/>
        <v>0</v>
      </c>
      <c r="U2150" s="677">
        <f t="shared" ca="1" si="370"/>
        <v>0</v>
      </c>
      <c r="V2150" s="677">
        <f t="shared" ca="1" si="370"/>
        <v>0</v>
      </c>
      <c r="W2150" s="677">
        <f t="shared" ca="1" si="369"/>
        <v>0</v>
      </c>
      <c r="X2150" s="677">
        <f t="shared" ca="1" si="370"/>
        <v>0</v>
      </c>
      <c r="Y2150" s="677">
        <f t="shared" ca="1" si="370"/>
        <v>0</v>
      </c>
      <c r="Z2150" s="677">
        <f t="shared" ca="1" si="370"/>
        <v>0</v>
      </c>
      <c r="AA2150" t="str">
        <f t="shared" si="365"/>
        <v>ASR_COMP</v>
      </c>
      <c r="AB2150" s="957">
        <f t="shared" si="366"/>
        <v>44682</v>
      </c>
      <c r="AC2150" t="str">
        <f t="shared" si="367"/>
        <v>Unaudited</v>
      </c>
    </row>
    <row r="2151" spans="1:29" x14ac:dyDescent="0.25">
      <c r="A2151" t="s">
        <v>423</v>
      </c>
      <c r="B2151" t="s">
        <v>1388</v>
      </c>
      <c r="C2151" t="s">
        <v>1389</v>
      </c>
      <c r="D2151">
        <v>1900</v>
      </c>
      <c r="E2151" s="957">
        <v>1</v>
      </c>
      <c r="F2151" t="s">
        <v>1034</v>
      </c>
      <c r="G2151" s="957" t="s">
        <v>1387</v>
      </c>
      <c r="H2151" t="s">
        <v>387</v>
      </c>
      <c r="I2151" s="958" t="s">
        <v>491</v>
      </c>
      <c r="J2151" s="958" t="s">
        <v>447</v>
      </c>
      <c r="K2151" s="958" t="s">
        <v>449</v>
      </c>
      <c r="L2151" s="937" t="s">
        <v>87</v>
      </c>
      <c r="M2151" s="958" t="s">
        <v>457</v>
      </c>
      <c r="N2151" s="677">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7">
        <f t="shared" ca="1" si="370"/>
        <v>0</v>
      </c>
      <c r="P2151" s="677">
        <f t="shared" ca="1" si="370"/>
        <v>0</v>
      </c>
      <c r="Q2151" s="677">
        <f t="shared" ca="1" si="370"/>
        <v>0</v>
      </c>
      <c r="R2151" s="677">
        <f t="shared" ca="1" si="370"/>
        <v>0</v>
      </c>
      <c r="S2151" s="677">
        <f t="shared" ca="1" si="370"/>
        <v>0</v>
      </c>
      <c r="T2151" s="677">
        <f t="shared" ca="1" si="370"/>
        <v>0</v>
      </c>
      <c r="U2151" s="677">
        <f t="shared" ca="1" si="370"/>
        <v>0</v>
      </c>
      <c r="V2151" s="677">
        <f t="shared" ca="1" si="370"/>
        <v>0</v>
      </c>
      <c r="W2151" s="677">
        <f t="shared" ca="1" si="369"/>
        <v>0</v>
      </c>
      <c r="X2151" s="677">
        <f t="shared" ca="1" si="370"/>
        <v>0</v>
      </c>
      <c r="Y2151" s="677">
        <f t="shared" ca="1" si="370"/>
        <v>0</v>
      </c>
      <c r="Z2151" s="677">
        <f t="shared" ca="1" si="370"/>
        <v>0</v>
      </c>
      <c r="AA2151" t="str">
        <f t="shared" si="365"/>
        <v>ASR_COMP</v>
      </c>
      <c r="AB2151" s="957">
        <f t="shared" si="366"/>
        <v>44682</v>
      </c>
      <c r="AC2151" t="str">
        <f t="shared" si="367"/>
        <v>Unaudited</v>
      </c>
    </row>
    <row r="2152" spans="1:29" x14ac:dyDescent="0.25">
      <c r="A2152" t="s">
        <v>423</v>
      </c>
      <c r="B2152" t="s">
        <v>1388</v>
      </c>
      <c r="C2152" t="s">
        <v>1389</v>
      </c>
      <c r="D2152">
        <v>1900</v>
      </c>
      <c r="E2152" s="957">
        <v>1</v>
      </c>
      <c r="F2152" t="s">
        <v>1034</v>
      </c>
      <c r="G2152" s="957" t="s">
        <v>1387</v>
      </c>
      <c r="H2152" t="s">
        <v>387</v>
      </c>
      <c r="I2152" s="937" t="s">
        <v>491</v>
      </c>
      <c r="J2152" s="937" t="s">
        <v>447</v>
      </c>
      <c r="K2152" s="937" t="s">
        <v>450</v>
      </c>
      <c r="L2152" s="937">
        <v>7.1</v>
      </c>
      <c r="M2152" s="958" t="s">
        <v>20</v>
      </c>
      <c r="N2152" s="677">
        <f t="shared" ca="1" si="371"/>
        <v>0</v>
      </c>
      <c r="O2152" s="677">
        <f t="shared" ca="1" si="370"/>
        <v>0</v>
      </c>
      <c r="P2152" s="677">
        <f t="shared" ca="1" si="370"/>
        <v>0</v>
      </c>
      <c r="Q2152" s="677">
        <f t="shared" ca="1" si="370"/>
        <v>0</v>
      </c>
      <c r="R2152" s="677">
        <f t="shared" ca="1" si="370"/>
        <v>0</v>
      </c>
      <c r="S2152" s="677">
        <f t="shared" ca="1" si="370"/>
        <v>0</v>
      </c>
      <c r="T2152" s="677">
        <f t="shared" ca="1" si="370"/>
        <v>0</v>
      </c>
      <c r="U2152" s="677">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7">
        <f t="shared" ca="1" si="372"/>
        <v>0</v>
      </c>
      <c r="W2152" s="677">
        <f t="shared" ca="1" si="369"/>
        <v>0</v>
      </c>
      <c r="X2152" s="677">
        <f t="shared" ca="1" si="372"/>
        <v>0</v>
      </c>
      <c r="Y2152" s="677">
        <f t="shared" ca="1" si="372"/>
        <v>0</v>
      </c>
      <c r="Z2152" s="677">
        <f t="shared" ca="1" si="372"/>
        <v>27817.481991461998</v>
      </c>
      <c r="AA2152" t="str">
        <f t="shared" si="365"/>
        <v>ASR_COMP</v>
      </c>
      <c r="AB2152" s="957">
        <f t="shared" si="366"/>
        <v>44682</v>
      </c>
      <c r="AC2152" t="str">
        <f t="shared" si="367"/>
        <v>Unaudited</v>
      </c>
    </row>
    <row r="2153" spans="1:29" x14ac:dyDescent="0.25">
      <c r="A2153" t="s">
        <v>423</v>
      </c>
      <c r="B2153" t="s">
        <v>1388</v>
      </c>
      <c r="C2153" t="s">
        <v>1389</v>
      </c>
      <c r="D2153">
        <v>1900</v>
      </c>
      <c r="E2153" s="957">
        <v>1</v>
      </c>
      <c r="F2153" t="s">
        <v>1034</v>
      </c>
      <c r="G2153" s="957" t="s">
        <v>1387</v>
      </c>
      <c r="H2153" t="s">
        <v>387</v>
      </c>
      <c r="I2153" s="937" t="s">
        <v>491</v>
      </c>
      <c r="J2153" s="937" t="s">
        <v>447</v>
      </c>
      <c r="K2153" s="937" t="s">
        <v>450</v>
      </c>
      <c r="L2153" s="937">
        <v>7.2</v>
      </c>
      <c r="M2153" s="958" t="s">
        <v>21</v>
      </c>
      <c r="N2153" s="677">
        <f t="shared" ca="1" si="371"/>
        <v>0</v>
      </c>
      <c r="O2153" s="677">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7">
        <f t="shared" ca="1" si="373"/>
        <v>0</v>
      </c>
      <c r="Q2153" s="677">
        <f t="shared" ca="1" si="373"/>
        <v>0</v>
      </c>
      <c r="R2153" s="677">
        <f t="shared" ca="1" si="373"/>
        <v>0</v>
      </c>
      <c r="S2153" s="677">
        <f t="shared" ca="1" si="373"/>
        <v>0</v>
      </c>
      <c r="T2153" s="677">
        <f t="shared" ca="1" si="373"/>
        <v>0</v>
      </c>
      <c r="U2153" s="677">
        <f t="shared" ca="1" si="373"/>
        <v>0</v>
      </c>
      <c r="V2153" s="677">
        <f t="shared" ca="1" si="373"/>
        <v>0</v>
      </c>
      <c r="W2153" s="677">
        <f t="shared" ca="1" si="369"/>
        <v>0</v>
      </c>
      <c r="X2153" s="677">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7">
        <f t="shared" ca="1" si="374"/>
        <v>0</v>
      </c>
      <c r="Z2153" s="677">
        <f t="shared" ca="1" si="374"/>
        <v>0</v>
      </c>
      <c r="AA2153" t="str">
        <f t="shared" si="365"/>
        <v>ASR_COMP</v>
      </c>
      <c r="AB2153" s="957">
        <f t="shared" si="366"/>
        <v>44682</v>
      </c>
      <c r="AC2153" t="str">
        <f t="shared" si="367"/>
        <v>Unaudited</v>
      </c>
    </row>
    <row r="2154" spans="1:29" x14ac:dyDescent="0.25">
      <c r="A2154" t="s">
        <v>423</v>
      </c>
      <c r="B2154" t="s">
        <v>1388</v>
      </c>
      <c r="C2154" t="s">
        <v>1389</v>
      </c>
      <c r="D2154">
        <v>1900</v>
      </c>
      <c r="E2154" s="957">
        <v>1</v>
      </c>
      <c r="F2154" t="s">
        <v>1034</v>
      </c>
      <c r="G2154" s="957" t="s">
        <v>1387</v>
      </c>
      <c r="H2154" t="s">
        <v>387</v>
      </c>
      <c r="I2154" s="937" t="s">
        <v>491</v>
      </c>
      <c r="J2154" s="937" t="s">
        <v>447</v>
      </c>
      <c r="K2154" s="937" t="s">
        <v>450</v>
      </c>
      <c r="L2154" s="937">
        <v>7.3</v>
      </c>
      <c r="M2154" s="958" t="s">
        <v>158</v>
      </c>
      <c r="N2154" s="677">
        <f t="shared" ca="1" si="371"/>
        <v>0</v>
      </c>
      <c r="O2154" s="677">
        <f t="shared" ca="1" si="373"/>
        <v>0</v>
      </c>
      <c r="P2154" s="677">
        <f t="shared" ca="1" si="373"/>
        <v>0</v>
      </c>
      <c r="Q2154" s="677">
        <f t="shared" ca="1" si="373"/>
        <v>0</v>
      </c>
      <c r="R2154" s="677">
        <f t="shared" ca="1" si="373"/>
        <v>0</v>
      </c>
      <c r="S2154" s="677">
        <f t="shared" ca="1" si="373"/>
        <v>0</v>
      </c>
      <c r="T2154" s="677">
        <f t="shared" ca="1" si="373"/>
        <v>0</v>
      </c>
      <c r="U2154" s="677">
        <f t="shared" ca="1" si="373"/>
        <v>0</v>
      </c>
      <c r="V2154" s="677">
        <f t="shared" ca="1" si="373"/>
        <v>0</v>
      </c>
      <c r="W2154" s="677">
        <f t="shared" ca="1" si="369"/>
        <v>0</v>
      </c>
      <c r="X2154" s="677">
        <f t="shared" ca="1" si="374"/>
        <v>0</v>
      </c>
      <c r="Y2154" s="677">
        <f t="shared" ca="1" si="374"/>
        <v>0</v>
      </c>
      <c r="Z2154" s="677">
        <f t="shared" ca="1" si="374"/>
        <v>-53319.398474350797</v>
      </c>
      <c r="AA2154" t="str">
        <f t="shared" si="365"/>
        <v>ASR_COMP</v>
      </c>
      <c r="AB2154" s="957">
        <f t="shared" si="366"/>
        <v>44682</v>
      </c>
      <c r="AC2154" t="str">
        <f t="shared" si="367"/>
        <v>Unaudited</v>
      </c>
    </row>
    <row r="2155" spans="1:29" x14ac:dyDescent="0.25">
      <c r="A2155" t="s">
        <v>423</v>
      </c>
      <c r="B2155" t="s">
        <v>1388</v>
      </c>
      <c r="C2155" t="s">
        <v>1389</v>
      </c>
      <c r="D2155">
        <v>1900</v>
      </c>
      <c r="E2155" s="957">
        <v>1</v>
      </c>
      <c r="F2155" t="s">
        <v>1034</v>
      </c>
      <c r="G2155" s="957" t="s">
        <v>1387</v>
      </c>
      <c r="H2155" t="s">
        <v>387</v>
      </c>
      <c r="I2155" s="958" t="s">
        <v>491</v>
      </c>
      <c r="J2155" s="958" t="s">
        <v>447</v>
      </c>
      <c r="K2155" s="958" t="s">
        <v>450</v>
      </c>
      <c r="L2155" s="937" t="s">
        <v>91</v>
      </c>
      <c r="M2155" s="958" t="s">
        <v>458</v>
      </c>
      <c r="N2155" s="677">
        <f t="shared" ca="1" si="371"/>
        <v>0</v>
      </c>
      <c r="O2155" s="677">
        <f t="shared" ca="1" si="373"/>
        <v>0</v>
      </c>
      <c r="P2155" s="677">
        <f t="shared" ca="1" si="373"/>
        <v>0</v>
      </c>
      <c r="Q2155" s="677">
        <f t="shared" ca="1" si="373"/>
        <v>0</v>
      </c>
      <c r="R2155" s="677">
        <f t="shared" ca="1" si="373"/>
        <v>0</v>
      </c>
      <c r="S2155" s="677">
        <f t="shared" ca="1" si="373"/>
        <v>0</v>
      </c>
      <c r="T2155" s="677">
        <f t="shared" ca="1" si="373"/>
        <v>0</v>
      </c>
      <c r="U2155" s="677">
        <f t="shared" ca="1" si="373"/>
        <v>0</v>
      </c>
      <c r="V2155" s="677">
        <f t="shared" ca="1" si="373"/>
        <v>0</v>
      </c>
      <c r="W2155" s="677">
        <f t="shared" ca="1" si="369"/>
        <v>0</v>
      </c>
      <c r="X2155" s="677">
        <f t="shared" ca="1" si="374"/>
        <v>0</v>
      </c>
      <c r="Y2155" s="677">
        <f t="shared" ca="1" si="374"/>
        <v>0</v>
      </c>
      <c r="Z2155" s="677">
        <f t="shared" ca="1" si="374"/>
        <v>0</v>
      </c>
      <c r="AA2155" t="str">
        <f t="shared" si="365"/>
        <v>ASR_COMP</v>
      </c>
      <c r="AB2155" s="957">
        <f t="shared" si="366"/>
        <v>44682</v>
      </c>
      <c r="AC2155" t="str">
        <f t="shared" si="367"/>
        <v>Unaudited</v>
      </c>
    </row>
    <row r="2156" spans="1:29" x14ac:dyDescent="0.25">
      <c r="A2156" t="s">
        <v>423</v>
      </c>
      <c r="B2156" t="s">
        <v>1388</v>
      </c>
      <c r="C2156" t="s">
        <v>1389</v>
      </c>
      <c r="D2156">
        <v>1900</v>
      </c>
      <c r="E2156" s="957">
        <v>1</v>
      </c>
      <c r="F2156" t="s">
        <v>1034</v>
      </c>
      <c r="G2156" s="957" t="s">
        <v>1387</v>
      </c>
      <c r="H2156" t="s">
        <v>387</v>
      </c>
      <c r="I2156" s="958" t="s">
        <v>491</v>
      </c>
      <c r="J2156" s="958" t="s">
        <v>447</v>
      </c>
      <c r="K2156" s="958" t="s">
        <v>451</v>
      </c>
      <c r="L2156" s="937">
        <v>8.1</v>
      </c>
      <c r="M2156" s="958" t="s">
        <v>22</v>
      </c>
      <c r="N2156" s="677">
        <f t="shared" ca="1" si="371"/>
        <v>0</v>
      </c>
      <c r="O2156" s="677">
        <f t="shared" ca="1" si="373"/>
        <v>0</v>
      </c>
      <c r="P2156" s="677">
        <f t="shared" ca="1" si="373"/>
        <v>0</v>
      </c>
      <c r="Q2156" s="677">
        <f t="shared" ca="1" si="373"/>
        <v>0</v>
      </c>
      <c r="R2156" s="677">
        <f t="shared" ca="1" si="373"/>
        <v>0</v>
      </c>
      <c r="S2156" s="677">
        <f t="shared" ca="1" si="373"/>
        <v>0</v>
      </c>
      <c r="T2156" s="677">
        <f t="shared" ca="1" si="373"/>
        <v>0</v>
      </c>
      <c r="U2156" s="677">
        <f t="shared" ca="1" si="373"/>
        <v>0</v>
      </c>
      <c r="V2156" s="677">
        <f t="shared" ca="1" si="373"/>
        <v>0</v>
      </c>
      <c r="W2156" s="677">
        <f t="shared" ca="1" si="369"/>
        <v>0</v>
      </c>
      <c r="X2156" s="677">
        <f t="shared" ca="1" si="374"/>
        <v>0</v>
      </c>
      <c r="Y2156" s="677">
        <f t="shared" ca="1" si="374"/>
        <v>0</v>
      </c>
      <c r="Z2156" s="677">
        <f t="shared" ca="1" si="374"/>
        <v>-1863.0665875604673</v>
      </c>
      <c r="AA2156" t="str">
        <f t="shared" si="365"/>
        <v>ASR_COMP</v>
      </c>
      <c r="AB2156" s="957">
        <f t="shared" si="366"/>
        <v>44682</v>
      </c>
      <c r="AC2156" t="str">
        <f t="shared" si="367"/>
        <v>Unaudited</v>
      </c>
    </row>
    <row r="2157" spans="1:29" x14ac:dyDescent="0.25">
      <c r="A2157" t="s">
        <v>423</v>
      </c>
      <c r="B2157" t="s">
        <v>1388</v>
      </c>
      <c r="C2157" t="s">
        <v>1389</v>
      </c>
      <c r="D2157">
        <v>1900</v>
      </c>
      <c r="E2157" s="957">
        <v>1</v>
      </c>
      <c r="F2157" t="s">
        <v>1034</v>
      </c>
      <c r="G2157" s="957" t="s">
        <v>1387</v>
      </c>
      <c r="H2157" t="s">
        <v>387</v>
      </c>
      <c r="I2157" s="958" t="s">
        <v>491</v>
      </c>
      <c r="J2157" s="958" t="s">
        <v>447</v>
      </c>
      <c r="K2157" s="958" t="s">
        <v>451</v>
      </c>
      <c r="L2157" s="937" t="s">
        <v>115</v>
      </c>
      <c r="M2157" s="958" t="s">
        <v>446</v>
      </c>
      <c r="N2157" s="677">
        <f t="shared" ca="1" si="371"/>
        <v>0</v>
      </c>
      <c r="O2157" s="677">
        <f t="shared" ca="1" si="373"/>
        <v>0</v>
      </c>
      <c r="P2157" s="677">
        <f t="shared" ca="1" si="373"/>
        <v>0</v>
      </c>
      <c r="Q2157" s="677">
        <f t="shared" ca="1" si="373"/>
        <v>0</v>
      </c>
      <c r="R2157" s="677">
        <f t="shared" ca="1" si="373"/>
        <v>0</v>
      </c>
      <c r="S2157" s="677">
        <f t="shared" ca="1" si="373"/>
        <v>0</v>
      </c>
      <c r="T2157" s="677">
        <f t="shared" ca="1" si="373"/>
        <v>0</v>
      </c>
      <c r="U2157" s="677">
        <f t="shared" ca="1" si="373"/>
        <v>0</v>
      </c>
      <c r="V2157" s="677">
        <f t="shared" ca="1" si="373"/>
        <v>0</v>
      </c>
      <c r="W2157" s="677">
        <f t="shared" ca="1" si="369"/>
        <v>0</v>
      </c>
      <c r="X2157" s="677">
        <f t="shared" ca="1" si="374"/>
        <v>0</v>
      </c>
      <c r="Y2157" s="677">
        <f t="shared" ca="1" si="374"/>
        <v>0</v>
      </c>
      <c r="Z2157" s="677">
        <f t="shared" ca="1" si="374"/>
        <v>0</v>
      </c>
      <c r="AA2157" t="str">
        <f t="shared" si="365"/>
        <v>ASR_COMP</v>
      </c>
      <c r="AB2157" s="957">
        <f t="shared" si="366"/>
        <v>44682</v>
      </c>
      <c r="AC2157" t="str">
        <f t="shared" si="367"/>
        <v>Unaudited</v>
      </c>
    </row>
    <row r="2158" spans="1:29" x14ac:dyDescent="0.25">
      <c r="A2158" t="s">
        <v>423</v>
      </c>
      <c r="B2158" t="s">
        <v>1388</v>
      </c>
      <c r="C2158" t="s">
        <v>1389</v>
      </c>
      <c r="D2158">
        <v>1900</v>
      </c>
      <c r="E2158" s="957">
        <v>1</v>
      </c>
      <c r="F2158" t="s">
        <v>1034</v>
      </c>
      <c r="G2158" s="957" t="s">
        <v>1387</v>
      </c>
      <c r="H2158" t="s">
        <v>387</v>
      </c>
      <c r="I2158" s="958" t="s">
        <v>491</v>
      </c>
      <c r="J2158" s="958" t="s">
        <v>447</v>
      </c>
      <c r="K2158" s="958" t="s">
        <v>451</v>
      </c>
      <c r="L2158" s="937" t="s">
        <v>117</v>
      </c>
      <c r="M2158" s="958" t="s">
        <v>160</v>
      </c>
      <c r="N2158" s="677">
        <f t="shared" ca="1" si="371"/>
        <v>0</v>
      </c>
      <c r="O2158" s="677">
        <f t="shared" ca="1" si="373"/>
        <v>0</v>
      </c>
      <c r="P2158" s="677">
        <f t="shared" ca="1" si="373"/>
        <v>0</v>
      </c>
      <c r="Q2158" s="677">
        <f t="shared" ca="1" si="373"/>
        <v>0</v>
      </c>
      <c r="R2158" s="677">
        <f t="shared" ca="1" si="373"/>
        <v>0</v>
      </c>
      <c r="S2158" s="677">
        <f t="shared" ca="1" si="373"/>
        <v>0</v>
      </c>
      <c r="T2158" s="677">
        <f t="shared" ca="1" si="373"/>
        <v>0</v>
      </c>
      <c r="U2158" s="677">
        <f t="shared" ca="1" si="373"/>
        <v>0</v>
      </c>
      <c r="V2158" s="677">
        <f t="shared" ca="1" si="373"/>
        <v>0</v>
      </c>
      <c r="W2158" s="677">
        <f t="shared" ca="1" si="369"/>
        <v>0</v>
      </c>
      <c r="X2158" s="677">
        <f t="shared" ca="1" si="374"/>
        <v>0</v>
      </c>
      <c r="Y2158" s="677">
        <f t="shared" ca="1" si="374"/>
        <v>0</v>
      </c>
      <c r="Z2158" s="677">
        <f t="shared" ca="1" si="374"/>
        <v>0</v>
      </c>
      <c r="AA2158" t="str">
        <f t="shared" si="365"/>
        <v>ASR_COMP</v>
      </c>
      <c r="AB2158" s="957">
        <f t="shared" si="366"/>
        <v>44682</v>
      </c>
      <c r="AC2158" t="str">
        <f t="shared" si="367"/>
        <v>Unaudited</v>
      </c>
    </row>
    <row r="2159" spans="1:29" x14ac:dyDescent="0.25">
      <c r="A2159" t="s">
        <v>423</v>
      </c>
      <c r="B2159" t="s">
        <v>1388</v>
      </c>
      <c r="C2159" t="s">
        <v>1389</v>
      </c>
      <c r="D2159">
        <v>1900</v>
      </c>
      <c r="E2159" s="957">
        <v>1</v>
      </c>
      <c r="F2159" t="s">
        <v>1034</v>
      </c>
      <c r="G2159" s="957" t="s">
        <v>1387</v>
      </c>
      <c r="H2159" t="s">
        <v>387</v>
      </c>
      <c r="I2159" s="958" t="s">
        <v>491</v>
      </c>
      <c r="J2159" s="958" t="s">
        <v>447</v>
      </c>
      <c r="K2159" s="958" t="s">
        <v>451</v>
      </c>
      <c r="L2159" s="953" t="s">
        <v>118</v>
      </c>
      <c r="M2159" s="958" t="s">
        <v>116</v>
      </c>
      <c r="N2159" s="677">
        <f t="shared" ca="1" si="371"/>
        <v>0</v>
      </c>
      <c r="O2159" s="677">
        <f t="shared" ca="1" si="373"/>
        <v>0</v>
      </c>
      <c r="P2159" s="677">
        <f t="shared" ca="1" si="373"/>
        <v>0</v>
      </c>
      <c r="Q2159" s="677">
        <f t="shared" ca="1" si="373"/>
        <v>0</v>
      </c>
      <c r="R2159" s="677">
        <f t="shared" ca="1" si="373"/>
        <v>0</v>
      </c>
      <c r="S2159" s="677">
        <f t="shared" ca="1" si="373"/>
        <v>0</v>
      </c>
      <c r="T2159" s="677">
        <f t="shared" ca="1" si="373"/>
        <v>0</v>
      </c>
      <c r="U2159" s="677">
        <f t="shared" ca="1" si="373"/>
        <v>0</v>
      </c>
      <c r="V2159" s="677">
        <f t="shared" ca="1" si="373"/>
        <v>0</v>
      </c>
      <c r="W2159" s="677">
        <f t="shared" ca="1" si="369"/>
        <v>0</v>
      </c>
      <c r="X2159" s="677">
        <f t="shared" ca="1" si="374"/>
        <v>0</v>
      </c>
      <c r="Y2159" s="677">
        <f t="shared" ca="1" si="374"/>
        <v>0</v>
      </c>
      <c r="Z2159" s="677">
        <f t="shared" ca="1" si="374"/>
        <v>0</v>
      </c>
      <c r="AA2159" t="str">
        <f t="shared" si="365"/>
        <v>ASR_COMP</v>
      </c>
      <c r="AB2159" s="957">
        <f t="shared" si="366"/>
        <v>44682</v>
      </c>
      <c r="AC2159" t="str">
        <f t="shared" si="367"/>
        <v>Unaudited</v>
      </c>
    </row>
    <row r="2160" spans="1:29" x14ac:dyDescent="0.25">
      <c r="A2160" t="s">
        <v>423</v>
      </c>
      <c r="B2160" t="s">
        <v>1388</v>
      </c>
      <c r="C2160" t="s">
        <v>1389</v>
      </c>
      <c r="D2160">
        <v>1900</v>
      </c>
      <c r="E2160" s="957">
        <v>1</v>
      </c>
      <c r="F2160" t="s">
        <v>1034</v>
      </c>
      <c r="G2160" s="957" t="s">
        <v>1387</v>
      </c>
      <c r="H2160" t="s">
        <v>387</v>
      </c>
      <c r="I2160" s="958" t="s">
        <v>491</v>
      </c>
      <c r="J2160" s="958" t="s">
        <v>447</v>
      </c>
      <c r="K2160" s="958" t="s">
        <v>451</v>
      </c>
      <c r="L2160" s="937" t="s">
        <v>119</v>
      </c>
      <c r="M2160" s="958" t="s">
        <v>161</v>
      </c>
      <c r="N2160" s="677">
        <f t="shared" ca="1" si="371"/>
        <v>0</v>
      </c>
      <c r="O2160" s="677">
        <f t="shared" ca="1" si="373"/>
        <v>0</v>
      </c>
      <c r="P2160" s="677">
        <f t="shared" ca="1" si="373"/>
        <v>0</v>
      </c>
      <c r="Q2160" s="677">
        <f t="shared" ca="1" si="373"/>
        <v>0</v>
      </c>
      <c r="R2160" s="677">
        <f t="shared" ca="1" si="373"/>
        <v>0</v>
      </c>
      <c r="S2160" s="677">
        <f t="shared" ca="1" si="373"/>
        <v>0</v>
      </c>
      <c r="T2160" s="677">
        <f t="shared" ca="1" si="373"/>
        <v>0</v>
      </c>
      <c r="U2160" s="677">
        <f t="shared" ca="1" si="373"/>
        <v>0</v>
      </c>
      <c r="V2160" s="677">
        <f t="shared" ca="1" si="373"/>
        <v>0</v>
      </c>
      <c r="W2160" s="677">
        <f t="shared" ca="1" si="369"/>
        <v>0</v>
      </c>
      <c r="X2160" s="677">
        <f t="shared" ca="1" si="374"/>
        <v>0</v>
      </c>
      <c r="Y2160" s="677">
        <f t="shared" ca="1" si="374"/>
        <v>0</v>
      </c>
      <c r="Z2160" s="677">
        <f t="shared" ca="1" si="374"/>
        <v>0</v>
      </c>
      <c r="AA2160" t="str">
        <f t="shared" si="365"/>
        <v>ASR_COMP</v>
      </c>
      <c r="AB2160" s="957">
        <f t="shared" si="366"/>
        <v>44682</v>
      </c>
      <c r="AC2160" t="str">
        <f t="shared" si="367"/>
        <v>Unaudited</v>
      </c>
    </row>
    <row r="2161" spans="1:29" x14ac:dyDescent="0.25">
      <c r="A2161" t="s">
        <v>423</v>
      </c>
      <c r="B2161" t="s">
        <v>1388</v>
      </c>
      <c r="C2161" t="s">
        <v>1389</v>
      </c>
      <c r="D2161">
        <v>1900</v>
      </c>
      <c r="E2161" s="957">
        <v>1</v>
      </c>
      <c r="F2161" t="s">
        <v>1034</v>
      </c>
      <c r="G2161" s="957" t="s">
        <v>1387</v>
      </c>
      <c r="H2161" t="s">
        <v>387</v>
      </c>
      <c r="I2161" s="937" t="s">
        <v>491</v>
      </c>
      <c r="J2161" s="937" t="s">
        <v>447</v>
      </c>
      <c r="K2161" s="937" t="s">
        <v>451</v>
      </c>
      <c r="L2161" s="937" t="s">
        <v>162</v>
      </c>
      <c r="M2161" s="958" t="s">
        <v>23</v>
      </c>
      <c r="N2161" s="677">
        <f t="shared" ca="1" si="371"/>
        <v>0</v>
      </c>
      <c r="O2161" s="677">
        <f t="shared" ca="1" si="373"/>
        <v>0</v>
      </c>
      <c r="P2161" s="677">
        <f t="shared" ca="1" si="373"/>
        <v>0</v>
      </c>
      <c r="Q2161" s="677">
        <f t="shared" ca="1" si="373"/>
        <v>0</v>
      </c>
      <c r="R2161" s="677">
        <f t="shared" ca="1" si="373"/>
        <v>0</v>
      </c>
      <c r="S2161" s="677">
        <f t="shared" ca="1" si="373"/>
        <v>0</v>
      </c>
      <c r="T2161" s="677">
        <f t="shared" ca="1" si="373"/>
        <v>0</v>
      </c>
      <c r="U2161" s="677">
        <f t="shared" ca="1" si="373"/>
        <v>0</v>
      </c>
      <c r="V2161" s="677">
        <f t="shared" ca="1" si="373"/>
        <v>0</v>
      </c>
      <c r="W2161" s="677">
        <f t="shared" ca="1" si="369"/>
        <v>0</v>
      </c>
      <c r="X2161" s="677">
        <f t="shared" ca="1" si="374"/>
        <v>0</v>
      </c>
      <c r="Y2161" s="677">
        <f t="shared" ca="1" si="374"/>
        <v>0</v>
      </c>
      <c r="Z2161" s="677">
        <f t="shared" ca="1" si="374"/>
        <v>0</v>
      </c>
      <c r="AA2161" t="str">
        <f t="shared" si="365"/>
        <v>ASR_COMP</v>
      </c>
      <c r="AB2161" s="957">
        <f t="shared" si="366"/>
        <v>44682</v>
      </c>
      <c r="AC2161" t="str">
        <f t="shared" si="367"/>
        <v>Unaudited</v>
      </c>
    </row>
    <row r="2162" spans="1:29" x14ac:dyDescent="0.25">
      <c r="A2162" t="s">
        <v>423</v>
      </c>
      <c r="B2162" t="s">
        <v>1388</v>
      </c>
      <c r="C2162" t="s">
        <v>1389</v>
      </c>
      <c r="D2162">
        <v>1900</v>
      </c>
      <c r="E2162" s="957">
        <v>1</v>
      </c>
      <c r="F2162" t="s">
        <v>1034</v>
      </c>
      <c r="G2162" s="957" t="s">
        <v>1387</v>
      </c>
      <c r="H2162" t="s">
        <v>387</v>
      </c>
      <c r="I2162" s="958" t="s">
        <v>491</v>
      </c>
      <c r="J2162" s="958" t="s">
        <v>447</v>
      </c>
      <c r="K2162" s="958" t="s">
        <v>451</v>
      </c>
      <c r="L2162" s="937" t="s">
        <v>445</v>
      </c>
      <c r="M2162" s="958" t="s">
        <v>459</v>
      </c>
      <c r="N2162" s="677">
        <f t="shared" ca="1" si="371"/>
        <v>0</v>
      </c>
      <c r="O2162" s="677">
        <f t="shared" ca="1" si="373"/>
        <v>0</v>
      </c>
      <c r="P2162" s="677">
        <f t="shared" ca="1" si="373"/>
        <v>0</v>
      </c>
      <c r="Q2162" s="677">
        <f t="shared" ca="1" si="373"/>
        <v>0</v>
      </c>
      <c r="R2162" s="677">
        <f t="shared" ca="1" si="373"/>
        <v>0</v>
      </c>
      <c r="S2162" s="677">
        <f t="shared" ca="1" si="373"/>
        <v>0</v>
      </c>
      <c r="T2162" s="677">
        <f t="shared" ca="1" si="373"/>
        <v>0</v>
      </c>
      <c r="U2162" s="677">
        <f t="shared" ca="1" si="373"/>
        <v>0</v>
      </c>
      <c r="V2162" s="677">
        <f t="shared" ca="1" si="373"/>
        <v>0</v>
      </c>
      <c r="W2162" s="677">
        <f t="shared" ca="1" si="369"/>
        <v>0</v>
      </c>
      <c r="X2162" s="677">
        <f t="shared" ca="1" si="374"/>
        <v>0</v>
      </c>
      <c r="Y2162" s="677">
        <f t="shared" ca="1" si="374"/>
        <v>0</v>
      </c>
      <c r="Z2162" s="677">
        <f t="shared" ca="1" si="374"/>
        <v>0</v>
      </c>
      <c r="AA2162" t="str">
        <f t="shared" si="365"/>
        <v>ASR_COMP</v>
      </c>
      <c r="AB2162" s="957">
        <f t="shared" si="366"/>
        <v>44682</v>
      </c>
      <c r="AC2162" t="str">
        <f t="shared" si="367"/>
        <v>Unaudited</v>
      </c>
    </row>
    <row r="2163" spans="1:29" x14ac:dyDescent="0.25">
      <c r="A2163" t="s">
        <v>423</v>
      </c>
      <c r="B2163" t="s">
        <v>1388</v>
      </c>
      <c r="C2163" t="s">
        <v>1389</v>
      </c>
      <c r="D2163">
        <v>1900</v>
      </c>
      <c r="E2163" s="957">
        <v>1</v>
      </c>
      <c r="F2163" t="s">
        <v>1034</v>
      </c>
      <c r="G2163" s="957" t="s">
        <v>1387</v>
      </c>
      <c r="H2163" t="s">
        <v>387</v>
      </c>
      <c r="I2163" s="937" t="s">
        <v>491</v>
      </c>
      <c r="J2163" s="937" t="s">
        <v>447</v>
      </c>
      <c r="K2163" s="937" t="s">
        <v>452</v>
      </c>
      <c r="L2163" s="937">
        <v>9.1</v>
      </c>
      <c r="M2163" s="937" t="s">
        <v>188</v>
      </c>
      <c r="N2163" s="677">
        <f t="shared" ca="1" si="371"/>
        <v>0</v>
      </c>
      <c r="O2163" s="677">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7">
        <f t="shared" ca="1" si="375"/>
        <v>0</v>
      </c>
      <c r="Q2163" s="677">
        <f t="shared" ca="1" si="375"/>
        <v>0</v>
      </c>
      <c r="R2163" s="677">
        <f t="shared" ca="1" si="375"/>
        <v>0</v>
      </c>
      <c r="S2163" s="677">
        <f t="shared" ca="1" si="375"/>
        <v>0</v>
      </c>
      <c r="T2163" s="677">
        <f t="shared" ca="1" si="375"/>
        <v>0</v>
      </c>
      <c r="U2163" s="677">
        <f t="shared" ca="1" si="375"/>
        <v>0</v>
      </c>
      <c r="V2163" s="677">
        <f t="shared" ca="1" si="375"/>
        <v>0</v>
      </c>
      <c r="W2163" s="677">
        <f t="shared" ca="1" si="369"/>
        <v>0</v>
      </c>
      <c r="X2163" s="677">
        <f t="shared" ca="1" si="374"/>
        <v>0</v>
      </c>
      <c r="Y2163" s="677">
        <f t="shared" ca="1" si="374"/>
        <v>0</v>
      </c>
      <c r="Z2163" s="677">
        <f t="shared" ca="1" si="374"/>
        <v>-77602.699523069721</v>
      </c>
      <c r="AA2163" t="str">
        <f t="shared" si="365"/>
        <v>ASR_COMP</v>
      </c>
      <c r="AB2163" s="957">
        <f t="shared" si="366"/>
        <v>44682</v>
      </c>
      <c r="AC2163" t="str">
        <f t="shared" si="367"/>
        <v>Unaudited</v>
      </c>
    </row>
    <row r="2164" spans="1:29" x14ac:dyDescent="0.25">
      <c r="A2164" t="s">
        <v>423</v>
      </c>
      <c r="B2164" t="s">
        <v>1388</v>
      </c>
      <c r="C2164" t="s">
        <v>1389</v>
      </c>
      <c r="D2164">
        <v>1900</v>
      </c>
      <c r="E2164" s="957">
        <v>1</v>
      </c>
      <c r="F2164" t="s">
        <v>1034</v>
      </c>
      <c r="G2164" s="957" t="s">
        <v>1387</v>
      </c>
      <c r="H2164" t="s">
        <v>387</v>
      </c>
      <c r="I2164" s="937" t="s">
        <v>491</v>
      </c>
      <c r="J2164" s="937" t="s">
        <v>447</v>
      </c>
      <c r="K2164" s="937" t="s">
        <v>452</v>
      </c>
      <c r="L2164" s="937" t="s">
        <v>109</v>
      </c>
      <c r="M2164" s="958" t="s">
        <v>189</v>
      </c>
      <c r="N2164" s="677">
        <f t="shared" ca="1" si="371"/>
        <v>0</v>
      </c>
      <c r="O2164" s="677">
        <f t="shared" ca="1" si="375"/>
        <v>0</v>
      </c>
      <c r="P2164" s="677">
        <f t="shared" ca="1" si="375"/>
        <v>0</v>
      </c>
      <c r="Q2164" s="677">
        <f t="shared" ca="1" si="375"/>
        <v>0</v>
      </c>
      <c r="R2164" s="677">
        <f t="shared" ca="1" si="375"/>
        <v>0</v>
      </c>
      <c r="S2164" s="677">
        <f t="shared" ca="1" si="375"/>
        <v>0</v>
      </c>
      <c r="T2164" s="677">
        <f t="shared" ca="1" si="375"/>
        <v>0</v>
      </c>
      <c r="U2164" s="677">
        <f t="shared" ca="1" si="375"/>
        <v>0</v>
      </c>
      <c r="V2164" s="677">
        <f t="shared" ca="1" si="375"/>
        <v>0</v>
      </c>
      <c r="W2164" s="677">
        <f t="shared" ca="1" si="369"/>
        <v>0</v>
      </c>
      <c r="X2164" s="677">
        <f t="shared" ca="1" si="374"/>
        <v>0</v>
      </c>
      <c r="Y2164" s="677">
        <f t="shared" ca="1" si="374"/>
        <v>0</v>
      </c>
      <c r="Z2164" s="677">
        <f t="shared" ca="1" si="374"/>
        <v>9277.4902374469639</v>
      </c>
      <c r="AA2164" t="str">
        <f t="shared" si="365"/>
        <v>ASR_COMP</v>
      </c>
      <c r="AB2164" s="957">
        <f t="shared" si="366"/>
        <v>44682</v>
      </c>
      <c r="AC2164" t="str">
        <f t="shared" si="367"/>
        <v>Unaudited</v>
      </c>
    </row>
    <row r="2165" spans="1:29" x14ac:dyDescent="0.25">
      <c r="A2165" t="s">
        <v>423</v>
      </c>
      <c r="B2165" t="s">
        <v>1388</v>
      </c>
      <c r="C2165" t="s">
        <v>1389</v>
      </c>
      <c r="D2165">
        <v>1900</v>
      </c>
      <c r="E2165" s="957">
        <v>1</v>
      </c>
      <c r="F2165" t="s">
        <v>1034</v>
      </c>
      <c r="G2165" s="957" t="s">
        <v>1387</v>
      </c>
      <c r="H2165" t="s">
        <v>387</v>
      </c>
      <c r="I2165" s="937" t="s">
        <v>491</v>
      </c>
      <c r="J2165" s="937" t="s">
        <v>447</v>
      </c>
      <c r="K2165" s="937" t="s">
        <v>452</v>
      </c>
      <c r="L2165" s="937" t="s">
        <v>1324</v>
      </c>
      <c r="M2165" s="958" t="s">
        <v>1325</v>
      </c>
      <c r="N2165" s="677">
        <f t="shared" ca="1" si="371"/>
        <v>0</v>
      </c>
      <c r="O2165" s="677">
        <f t="shared" ca="1" si="375"/>
        <v>0</v>
      </c>
      <c r="P2165" s="677">
        <f t="shared" ca="1" si="375"/>
        <v>0</v>
      </c>
      <c r="Q2165" s="677">
        <f t="shared" ca="1" si="375"/>
        <v>0</v>
      </c>
      <c r="R2165" s="677">
        <f t="shared" ca="1" si="375"/>
        <v>0</v>
      </c>
      <c r="S2165" s="677">
        <f t="shared" ca="1" si="375"/>
        <v>0</v>
      </c>
      <c r="T2165" s="677">
        <f t="shared" ca="1" si="375"/>
        <v>0</v>
      </c>
      <c r="U2165" s="677">
        <f t="shared" ca="1" si="375"/>
        <v>0</v>
      </c>
      <c r="V2165" s="677">
        <f t="shared" ca="1" si="375"/>
        <v>0</v>
      </c>
      <c r="W2165" s="677">
        <f t="shared" ca="1" si="369"/>
        <v>0</v>
      </c>
      <c r="X2165" s="677">
        <f t="shared" ca="1" si="374"/>
        <v>0</v>
      </c>
      <c r="Y2165" s="677">
        <f t="shared" ca="1" si="374"/>
        <v>0</v>
      </c>
      <c r="Z2165" s="677">
        <f t="shared" ca="1" si="374"/>
        <v>242622.73824984703</v>
      </c>
      <c r="AA2165" t="str">
        <f t="shared" si="365"/>
        <v>ASR_COMP</v>
      </c>
      <c r="AB2165" s="957">
        <f t="shared" si="366"/>
        <v>44682</v>
      </c>
      <c r="AC2165" t="str">
        <f t="shared" si="367"/>
        <v>Unaudited</v>
      </c>
    </row>
    <row r="2166" spans="1:29" x14ac:dyDescent="0.25">
      <c r="A2166" t="s">
        <v>423</v>
      </c>
      <c r="B2166" t="s">
        <v>1388</v>
      </c>
      <c r="C2166" t="s">
        <v>1389</v>
      </c>
      <c r="D2166">
        <v>1900</v>
      </c>
      <c r="E2166" s="957">
        <v>1</v>
      </c>
      <c r="F2166" t="s">
        <v>1034</v>
      </c>
      <c r="G2166" s="957" t="s">
        <v>1387</v>
      </c>
      <c r="H2166" t="s">
        <v>387</v>
      </c>
      <c r="I2166" s="937" t="s">
        <v>491</v>
      </c>
      <c r="J2166" s="937" t="s">
        <v>447</v>
      </c>
      <c r="K2166" s="937" t="s">
        <v>452</v>
      </c>
      <c r="L2166" s="937" t="s">
        <v>110</v>
      </c>
      <c r="M2166" s="958" t="s">
        <v>190</v>
      </c>
      <c r="N2166" s="677">
        <f t="shared" ca="1" si="371"/>
        <v>0</v>
      </c>
      <c r="O2166" s="677">
        <f t="shared" ca="1" si="375"/>
        <v>0</v>
      </c>
      <c r="P2166" s="677">
        <f t="shared" ca="1" si="375"/>
        <v>0</v>
      </c>
      <c r="Q2166" s="677">
        <f t="shared" ca="1" si="375"/>
        <v>0</v>
      </c>
      <c r="R2166" s="677">
        <f t="shared" ca="1" si="375"/>
        <v>0</v>
      </c>
      <c r="S2166" s="677">
        <f t="shared" ca="1" si="375"/>
        <v>0</v>
      </c>
      <c r="T2166" s="677">
        <f t="shared" ca="1" si="375"/>
        <v>0</v>
      </c>
      <c r="U2166" s="677">
        <f t="shared" ca="1" si="375"/>
        <v>0</v>
      </c>
      <c r="V2166" s="677">
        <f t="shared" ca="1" si="375"/>
        <v>0</v>
      </c>
      <c r="W2166" s="677">
        <f t="shared" ca="1" si="369"/>
        <v>0</v>
      </c>
      <c r="X2166" s="677">
        <f t="shared" ca="1" si="374"/>
        <v>0</v>
      </c>
      <c r="Y2166" s="677">
        <f t="shared" ca="1" si="374"/>
        <v>0</v>
      </c>
      <c r="Z2166" s="677">
        <f t="shared" ca="1" si="374"/>
        <v>34553.11381145726</v>
      </c>
      <c r="AA2166" t="str">
        <f t="shared" si="365"/>
        <v>ASR_COMP</v>
      </c>
      <c r="AB2166" s="957">
        <f t="shared" si="366"/>
        <v>44682</v>
      </c>
      <c r="AC2166" t="str">
        <f t="shared" si="367"/>
        <v>Unaudited</v>
      </c>
    </row>
    <row r="2167" spans="1:29" x14ac:dyDescent="0.25">
      <c r="A2167" t="s">
        <v>423</v>
      </c>
      <c r="B2167" t="s">
        <v>1388</v>
      </c>
      <c r="C2167" t="s">
        <v>1389</v>
      </c>
      <c r="D2167">
        <v>1900</v>
      </c>
      <c r="E2167" s="957">
        <v>1</v>
      </c>
      <c r="F2167" t="s">
        <v>1034</v>
      </c>
      <c r="G2167" s="957" t="s">
        <v>1387</v>
      </c>
      <c r="H2167" t="s">
        <v>387</v>
      </c>
      <c r="I2167" s="937" t="s">
        <v>491</v>
      </c>
      <c r="J2167" s="937" t="s">
        <v>447</v>
      </c>
      <c r="K2167" s="937" t="s">
        <v>452</v>
      </c>
      <c r="L2167" s="943" t="s">
        <v>111</v>
      </c>
      <c r="M2167" s="959" t="s">
        <v>163</v>
      </c>
      <c r="N2167" s="677">
        <f t="shared" ca="1" si="371"/>
        <v>0</v>
      </c>
      <c r="O2167" s="677">
        <f t="shared" ca="1" si="375"/>
        <v>0</v>
      </c>
      <c r="P2167" s="677">
        <f t="shared" ca="1" si="375"/>
        <v>0</v>
      </c>
      <c r="Q2167" s="677">
        <f t="shared" ca="1" si="375"/>
        <v>0</v>
      </c>
      <c r="R2167" s="677">
        <f t="shared" ca="1" si="375"/>
        <v>0</v>
      </c>
      <c r="S2167" s="677">
        <f t="shared" ca="1" si="375"/>
        <v>0</v>
      </c>
      <c r="T2167" s="677">
        <f t="shared" ca="1" si="375"/>
        <v>0</v>
      </c>
      <c r="U2167" s="677">
        <f t="shared" ca="1" si="375"/>
        <v>0</v>
      </c>
      <c r="V2167" s="677">
        <f t="shared" ca="1" si="375"/>
        <v>0</v>
      </c>
      <c r="W2167" s="677">
        <f t="shared" ca="1" si="369"/>
        <v>0</v>
      </c>
      <c r="X2167" s="677">
        <f t="shared" ca="1" si="374"/>
        <v>0</v>
      </c>
      <c r="Y2167" s="677">
        <f t="shared" ca="1" si="374"/>
        <v>0</v>
      </c>
      <c r="Z2167" s="677">
        <f t="shared" ca="1" si="374"/>
        <v>201155.88860634979</v>
      </c>
      <c r="AA2167" t="str">
        <f t="shared" si="365"/>
        <v>ASR_COMP</v>
      </c>
      <c r="AB2167" s="957">
        <f t="shared" si="366"/>
        <v>44682</v>
      </c>
      <c r="AC2167" t="str">
        <f t="shared" si="367"/>
        <v>Unaudited</v>
      </c>
    </row>
    <row r="2168" spans="1:29" x14ac:dyDescent="0.25">
      <c r="A2168" t="s">
        <v>423</v>
      </c>
      <c r="B2168" t="s">
        <v>1388</v>
      </c>
      <c r="C2168" t="s">
        <v>1389</v>
      </c>
      <c r="D2168">
        <v>1900</v>
      </c>
      <c r="E2168" s="957">
        <v>1</v>
      </c>
      <c r="F2168" t="s">
        <v>1034</v>
      </c>
      <c r="G2168" s="957" t="s">
        <v>1387</v>
      </c>
      <c r="H2168" t="s">
        <v>387</v>
      </c>
      <c r="I2168" s="937" t="s">
        <v>491</v>
      </c>
      <c r="J2168" s="937" t="s">
        <v>447</v>
      </c>
      <c r="K2168" s="937" t="s">
        <v>452</v>
      </c>
      <c r="L2168" s="937" t="s">
        <v>112</v>
      </c>
      <c r="M2168" s="958" t="s">
        <v>137</v>
      </c>
      <c r="N2168" s="677">
        <f t="shared" ca="1" si="371"/>
        <v>0</v>
      </c>
      <c r="O2168" s="677">
        <f t="shared" ca="1" si="375"/>
        <v>0</v>
      </c>
      <c r="P2168" s="677">
        <f t="shared" ca="1" si="375"/>
        <v>0</v>
      </c>
      <c r="Q2168" s="677">
        <f t="shared" ca="1" si="375"/>
        <v>0</v>
      </c>
      <c r="R2168" s="677">
        <f t="shared" ca="1" si="375"/>
        <v>0</v>
      </c>
      <c r="S2168" s="677">
        <f t="shared" ca="1" si="375"/>
        <v>0</v>
      </c>
      <c r="T2168" s="677">
        <f t="shared" ca="1" si="375"/>
        <v>0</v>
      </c>
      <c r="U2168" s="677">
        <f t="shared" ca="1" si="375"/>
        <v>0</v>
      </c>
      <c r="V2168" s="677">
        <f t="shared" ca="1" si="375"/>
        <v>0</v>
      </c>
      <c r="W2168" s="677">
        <f t="shared" ca="1" si="369"/>
        <v>0</v>
      </c>
      <c r="X2168" s="677">
        <f t="shared" ca="1" si="374"/>
        <v>0</v>
      </c>
      <c r="Y2168" s="677">
        <f t="shared" ca="1" si="374"/>
        <v>0</v>
      </c>
      <c r="Z2168" s="677">
        <f t="shared" ca="1" si="374"/>
        <v>0</v>
      </c>
      <c r="AA2168" t="str">
        <f t="shared" si="365"/>
        <v>ASR_COMP</v>
      </c>
      <c r="AB2168" s="957">
        <f t="shared" si="366"/>
        <v>44682</v>
      </c>
      <c r="AC2168" t="str">
        <f t="shared" si="367"/>
        <v>Unaudited</v>
      </c>
    </row>
    <row r="2169" spans="1:29" x14ac:dyDescent="0.25">
      <c r="A2169" t="s">
        <v>423</v>
      </c>
      <c r="B2169" t="s">
        <v>1388</v>
      </c>
      <c r="C2169" t="s">
        <v>1389</v>
      </c>
      <c r="D2169">
        <v>1900</v>
      </c>
      <c r="E2169" s="957">
        <v>1</v>
      </c>
      <c r="F2169" t="s">
        <v>1034</v>
      </c>
      <c r="G2169" s="957" t="s">
        <v>1387</v>
      </c>
      <c r="H2169" t="s">
        <v>387</v>
      </c>
      <c r="I2169" s="937" t="s">
        <v>491</v>
      </c>
      <c r="J2169" s="937" t="s">
        <v>447</v>
      </c>
      <c r="K2169" s="937" t="s">
        <v>452</v>
      </c>
      <c r="L2169" s="937" t="s">
        <v>113</v>
      </c>
      <c r="M2169" s="958" t="s">
        <v>165</v>
      </c>
      <c r="N2169" s="677">
        <f t="shared" ca="1" si="371"/>
        <v>0</v>
      </c>
      <c r="O2169" s="677">
        <f t="shared" ca="1" si="375"/>
        <v>0</v>
      </c>
      <c r="P2169" s="677">
        <f t="shared" ca="1" si="375"/>
        <v>0</v>
      </c>
      <c r="Q2169" s="677">
        <f t="shared" ca="1" si="375"/>
        <v>0</v>
      </c>
      <c r="R2169" s="677">
        <f t="shared" ca="1" si="375"/>
        <v>0</v>
      </c>
      <c r="S2169" s="677">
        <f t="shared" ca="1" si="375"/>
        <v>0</v>
      </c>
      <c r="T2169" s="677">
        <f t="shared" ca="1" si="375"/>
        <v>0</v>
      </c>
      <c r="U2169" s="677">
        <f t="shared" ca="1" si="375"/>
        <v>0</v>
      </c>
      <c r="V2169" s="677">
        <f t="shared" ca="1" si="375"/>
        <v>0</v>
      </c>
      <c r="W2169" s="677">
        <f t="shared" ca="1" si="369"/>
        <v>0</v>
      </c>
      <c r="X2169" s="677">
        <f t="shared" ca="1" si="374"/>
        <v>0</v>
      </c>
      <c r="Y2169" s="677">
        <f t="shared" ca="1" si="374"/>
        <v>0</v>
      </c>
      <c r="Z2169" s="677">
        <f t="shared" ca="1" si="374"/>
        <v>-530503.07471228624</v>
      </c>
      <c r="AA2169" t="str">
        <f t="shared" si="365"/>
        <v>ASR_COMP</v>
      </c>
      <c r="AB2169" s="957">
        <f t="shared" si="366"/>
        <v>44682</v>
      </c>
      <c r="AC2169" t="str">
        <f t="shared" si="367"/>
        <v>Unaudited</v>
      </c>
    </row>
    <row r="2170" spans="1:29" x14ac:dyDescent="0.25">
      <c r="A2170" t="s">
        <v>423</v>
      </c>
      <c r="B2170" t="s">
        <v>1388</v>
      </c>
      <c r="C2170" t="s">
        <v>1389</v>
      </c>
      <c r="D2170">
        <v>1900</v>
      </c>
      <c r="E2170" s="957">
        <v>1</v>
      </c>
      <c r="F2170" t="s">
        <v>1034</v>
      </c>
      <c r="G2170" s="957" t="s">
        <v>1387</v>
      </c>
      <c r="H2170" t="s">
        <v>387</v>
      </c>
      <c r="I2170" s="937" t="s">
        <v>491</v>
      </c>
      <c r="J2170" s="937" t="s">
        <v>447</v>
      </c>
      <c r="K2170" s="937" t="s">
        <v>452</v>
      </c>
      <c r="L2170" s="937" t="s">
        <v>114</v>
      </c>
      <c r="M2170" s="958" t="s">
        <v>466</v>
      </c>
      <c r="N2170" s="677">
        <f t="shared" ca="1" si="371"/>
        <v>0</v>
      </c>
      <c r="O2170" s="677">
        <f t="shared" ca="1" si="375"/>
        <v>0</v>
      </c>
      <c r="P2170" s="677">
        <f t="shared" ca="1" si="375"/>
        <v>0</v>
      </c>
      <c r="Q2170" s="677">
        <f t="shared" ca="1" si="375"/>
        <v>0</v>
      </c>
      <c r="R2170" s="677">
        <f t="shared" ca="1" si="375"/>
        <v>0</v>
      </c>
      <c r="S2170" s="677">
        <f t="shared" ca="1" si="375"/>
        <v>0</v>
      </c>
      <c r="T2170" s="677">
        <f t="shared" ca="1" si="375"/>
        <v>0</v>
      </c>
      <c r="U2170" s="677">
        <f t="shared" ca="1" si="375"/>
        <v>0</v>
      </c>
      <c r="V2170" s="677">
        <f t="shared" ca="1" si="375"/>
        <v>0</v>
      </c>
      <c r="W2170" s="677">
        <f t="shared" ca="1" si="369"/>
        <v>0</v>
      </c>
      <c r="X2170" s="677">
        <f t="shared" ca="1" si="374"/>
        <v>0</v>
      </c>
      <c r="Y2170" s="677">
        <f t="shared" ca="1" si="374"/>
        <v>0</v>
      </c>
      <c r="Z2170" s="677">
        <f t="shared" ca="1" si="374"/>
        <v>0</v>
      </c>
      <c r="AA2170" t="str">
        <f t="shared" si="365"/>
        <v>ASR_COMP</v>
      </c>
      <c r="AB2170" s="957">
        <f t="shared" si="366"/>
        <v>44682</v>
      </c>
      <c r="AC2170" t="str">
        <f t="shared" si="367"/>
        <v>Unaudited</v>
      </c>
    </row>
    <row r="2171" spans="1:29" x14ac:dyDescent="0.25">
      <c r="A2171" t="s">
        <v>423</v>
      </c>
      <c r="B2171" t="s">
        <v>1388</v>
      </c>
      <c r="C2171" t="s">
        <v>1389</v>
      </c>
      <c r="D2171">
        <v>1900</v>
      </c>
      <c r="E2171" s="957">
        <v>1</v>
      </c>
      <c r="F2171" t="s">
        <v>1034</v>
      </c>
      <c r="G2171" s="957" t="s">
        <v>1387</v>
      </c>
      <c r="H2171" t="s">
        <v>387</v>
      </c>
      <c r="I2171" s="937" t="s">
        <v>491</v>
      </c>
      <c r="J2171" s="937" t="s">
        <v>447</v>
      </c>
      <c r="K2171" s="937" t="s">
        <v>6</v>
      </c>
      <c r="L2171" s="937" t="s">
        <v>120</v>
      </c>
      <c r="M2171" s="958" t="s">
        <v>191</v>
      </c>
      <c r="N2171" s="677">
        <f t="shared" ca="1" si="371"/>
        <v>0</v>
      </c>
      <c r="O2171" s="677">
        <f t="shared" ca="1" si="375"/>
        <v>0</v>
      </c>
      <c r="P2171" s="677">
        <f t="shared" ca="1" si="375"/>
        <v>0</v>
      </c>
      <c r="Q2171" s="677">
        <f t="shared" ca="1" si="375"/>
        <v>0</v>
      </c>
      <c r="R2171" s="677">
        <f t="shared" ca="1" si="375"/>
        <v>0</v>
      </c>
      <c r="S2171" s="677">
        <f t="shared" ca="1" si="375"/>
        <v>0</v>
      </c>
      <c r="T2171" s="677">
        <f t="shared" ca="1" si="375"/>
        <v>0</v>
      </c>
      <c r="U2171" s="677">
        <f t="shared" ca="1" si="375"/>
        <v>0</v>
      </c>
      <c r="V2171" s="677">
        <f t="shared" ca="1" si="375"/>
        <v>0</v>
      </c>
      <c r="W2171" s="677">
        <f t="shared" ca="1" si="369"/>
        <v>0</v>
      </c>
      <c r="X2171" s="677">
        <f t="shared" ca="1" si="374"/>
        <v>0</v>
      </c>
      <c r="Y2171" s="677">
        <f t="shared" ca="1" si="374"/>
        <v>0</v>
      </c>
      <c r="Z2171" s="677">
        <f t="shared" ca="1" si="374"/>
        <v>13081.53</v>
      </c>
      <c r="AA2171" t="str">
        <f t="shared" si="365"/>
        <v>ASR_COMP</v>
      </c>
      <c r="AB2171" s="957">
        <f t="shared" si="366"/>
        <v>44682</v>
      </c>
      <c r="AC2171" t="str">
        <f t="shared" si="367"/>
        <v>Unaudited</v>
      </c>
    </row>
    <row r="2172" spans="1:29" x14ac:dyDescent="0.25">
      <c r="A2172" t="s">
        <v>423</v>
      </c>
      <c r="B2172" t="s">
        <v>1388</v>
      </c>
      <c r="C2172" t="s">
        <v>1389</v>
      </c>
      <c r="D2172">
        <v>1900</v>
      </c>
      <c r="E2172" s="957">
        <v>1</v>
      </c>
      <c r="F2172" t="s">
        <v>1034</v>
      </c>
      <c r="G2172" s="957" t="s">
        <v>1387</v>
      </c>
      <c r="H2172" t="s">
        <v>387</v>
      </c>
      <c r="I2172" s="937" t="s">
        <v>491</v>
      </c>
      <c r="J2172" s="937" t="s">
        <v>447</v>
      </c>
      <c r="K2172" s="937" t="s">
        <v>6</v>
      </c>
      <c r="L2172" s="937" t="s">
        <v>45</v>
      </c>
      <c r="M2172" s="958" t="s">
        <v>166</v>
      </c>
      <c r="N2172" s="677">
        <f t="shared" ca="1" si="371"/>
        <v>0</v>
      </c>
      <c r="O2172" s="677">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7">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7">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7">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7">
        <f t="shared" ca="1" si="376"/>
        <v>0</v>
      </c>
      <c r="T2172" s="677">
        <f t="shared" ca="1" si="376"/>
        <v>0</v>
      </c>
      <c r="U2172" s="677">
        <f t="shared" ca="1" si="376"/>
        <v>0</v>
      </c>
      <c r="V2172" s="677">
        <f t="shared" ca="1" si="376"/>
        <v>0</v>
      </c>
      <c r="W2172" s="677">
        <f t="shared" ca="1" si="369"/>
        <v>0</v>
      </c>
      <c r="X2172" s="677">
        <f t="shared" ca="1" si="376"/>
        <v>0</v>
      </c>
      <c r="Y2172" s="677">
        <f t="shared" ca="1" si="376"/>
        <v>0</v>
      </c>
      <c r="Z2172" s="677">
        <f t="shared" ca="1" si="376"/>
        <v>0</v>
      </c>
      <c r="AA2172" t="str">
        <f t="shared" si="365"/>
        <v>ASR_COMP</v>
      </c>
      <c r="AB2172" s="957">
        <f t="shared" si="366"/>
        <v>44682</v>
      </c>
      <c r="AC2172" t="str">
        <f t="shared" si="367"/>
        <v>Unaudited</v>
      </c>
    </row>
    <row r="2173" spans="1:29" x14ac:dyDescent="0.25">
      <c r="A2173" t="s">
        <v>423</v>
      </c>
      <c r="B2173" t="s">
        <v>1388</v>
      </c>
      <c r="C2173" t="s">
        <v>1389</v>
      </c>
      <c r="D2173">
        <v>1900</v>
      </c>
      <c r="E2173" s="957">
        <v>1</v>
      </c>
      <c r="F2173" t="s">
        <v>1034</v>
      </c>
      <c r="G2173" s="957" t="s">
        <v>1387</v>
      </c>
      <c r="H2173" t="s">
        <v>387</v>
      </c>
      <c r="I2173" s="937" t="s">
        <v>491</v>
      </c>
      <c r="J2173" s="937" t="s">
        <v>447</v>
      </c>
      <c r="K2173" s="937" t="s">
        <v>6</v>
      </c>
      <c r="L2173" s="937" t="s">
        <v>46</v>
      </c>
      <c r="M2173" s="958" t="s">
        <v>167</v>
      </c>
      <c r="N2173" s="677">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7">
        <f t="shared" ca="1" si="376"/>
        <v>0</v>
      </c>
      <c r="P2173" s="677">
        <f t="shared" ca="1" si="376"/>
        <v>0</v>
      </c>
      <c r="Q2173" s="677">
        <f t="shared" ca="1" si="376"/>
        <v>0</v>
      </c>
      <c r="R2173" s="677">
        <f t="shared" ca="1" si="376"/>
        <v>0</v>
      </c>
      <c r="S2173" s="677">
        <f t="shared" ca="1" si="376"/>
        <v>0</v>
      </c>
      <c r="T2173" s="677">
        <f t="shared" ca="1" si="376"/>
        <v>0</v>
      </c>
      <c r="U2173" s="677">
        <f t="shared" ca="1" si="376"/>
        <v>0</v>
      </c>
      <c r="V2173" s="677">
        <f t="shared" ca="1" si="376"/>
        <v>0</v>
      </c>
      <c r="W2173" s="677">
        <f t="shared" ca="1" si="369"/>
        <v>0</v>
      </c>
      <c r="X2173" s="677">
        <f t="shared" ca="1" si="376"/>
        <v>0</v>
      </c>
      <c r="Y2173" s="677">
        <f t="shared" ca="1" si="376"/>
        <v>0</v>
      </c>
      <c r="Z2173" s="677">
        <f t="shared" ca="1" si="376"/>
        <v>-3536.4338794336973</v>
      </c>
      <c r="AA2173" t="str">
        <f t="shared" si="365"/>
        <v>ASR_COMP</v>
      </c>
      <c r="AB2173" s="957">
        <f t="shared" si="366"/>
        <v>44682</v>
      </c>
      <c r="AC2173" t="str">
        <f t="shared" si="367"/>
        <v>Unaudited</v>
      </c>
    </row>
    <row r="2174" spans="1:29" x14ac:dyDescent="0.25">
      <c r="A2174" t="s">
        <v>423</v>
      </c>
      <c r="B2174" t="s">
        <v>1388</v>
      </c>
      <c r="C2174" t="s">
        <v>1389</v>
      </c>
      <c r="D2174">
        <v>1900</v>
      </c>
      <c r="E2174" s="957">
        <v>1</v>
      </c>
      <c r="F2174" t="s">
        <v>1034</v>
      </c>
      <c r="G2174" s="957" t="s">
        <v>1387</v>
      </c>
      <c r="H2174" t="s">
        <v>387</v>
      </c>
      <c r="I2174" s="937" t="s">
        <v>491</v>
      </c>
      <c r="J2174" s="937" t="s">
        <v>447</v>
      </c>
      <c r="K2174" s="937" t="s">
        <v>6</v>
      </c>
      <c r="L2174" s="937" t="s">
        <v>168</v>
      </c>
      <c r="M2174" s="958" t="s">
        <v>464</v>
      </c>
      <c r="N2174" s="677">
        <f t="shared" ca="1" si="377"/>
        <v>0</v>
      </c>
      <c r="O2174" s="677">
        <f t="shared" ca="1" si="376"/>
        <v>0</v>
      </c>
      <c r="P2174" s="677">
        <f t="shared" ca="1" si="376"/>
        <v>0</v>
      </c>
      <c r="Q2174" s="677">
        <f t="shared" ca="1" si="376"/>
        <v>0</v>
      </c>
      <c r="R2174" s="677">
        <f t="shared" ca="1" si="376"/>
        <v>0</v>
      </c>
      <c r="S2174" s="677">
        <f t="shared" ca="1" si="376"/>
        <v>0</v>
      </c>
      <c r="T2174" s="677">
        <f t="shared" ca="1" si="376"/>
        <v>0</v>
      </c>
      <c r="U2174" s="677">
        <f t="shared" ca="1" si="376"/>
        <v>0</v>
      </c>
      <c r="V2174" s="677">
        <f t="shared" ca="1" si="376"/>
        <v>0</v>
      </c>
      <c r="W2174" s="677">
        <f t="shared" ca="1" si="369"/>
        <v>0</v>
      </c>
      <c r="X2174" s="677">
        <f t="shared" ca="1" si="376"/>
        <v>0</v>
      </c>
      <c r="Y2174" s="677">
        <f t="shared" ca="1" si="376"/>
        <v>0</v>
      </c>
      <c r="Z2174" s="677">
        <f t="shared" ca="1" si="376"/>
        <v>-1174.1647528643921</v>
      </c>
      <c r="AA2174" t="str">
        <f t="shared" si="365"/>
        <v>ASR_COMP</v>
      </c>
      <c r="AB2174" s="957">
        <f t="shared" si="366"/>
        <v>44682</v>
      </c>
      <c r="AC2174" t="str">
        <f t="shared" si="367"/>
        <v>Unaudited</v>
      </c>
    </row>
    <row r="2175" spans="1:29" x14ac:dyDescent="0.25">
      <c r="A2175" t="s">
        <v>423</v>
      </c>
      <c r="B2175" t="s">
        <v>1388</v>
      </c>
      <c r="C2175" t="s">
        <v>1389</v>
      </c>
      <c r="D2175">
        <v>1900</v>
      </c>
      <c r="E2175" s="957">
        <v>1</v>
      </c>
      <c r="F2175" t="s">
        <v>1034</v>
      </c>
      <c r="G2175" s="957" t="s">
        <v>1387</v>
      </c>
      <c r="H2175" t="s">
        <v>387</v>
      </c>
      <c r="I2175" s="937" t="s">
        <v>491</v>
      </c>
      <c r="J2175" s="937" t="s">
        <v>447</v>
      </c>
      <c r="K2175" s="937" t="s">
        <v>437</v>
      </c>
      <c r="L2175" s="937" t="s">
        <v>123</v>
      </c>
      <c r="M2175" s="958" t="s">
        <v>32</v>
      </c>
      <c r="N2175" s="677">
        <f t="shared" ca="1" si="377"/>
        <v>0</v>
      </c>
      <c r="O2175" s="677">
        <f t="shared" ca="1" si="376"/>
        <v>0</v>
      </c>
      <c r="P2175" s="677">
        <f t="shared" ca="1" si="376"/>
        <v>0</v>
      </c>
      <c r="Q2175" s="677">
        <f t="shared" ca="1" si="376"/>
        <v>0</v>
      </c>
      <c r="R2175" s="677">
        <f t="shared" ca="1" si="376"/>
        <v>0</v>
      </c>
      <c r="S2175" s="677">
        <f t="shared" ca="1" si="376"/>
        <v>0</v>
      </c>
      <c r="T2175" s="677">
        <f t="shared" ca="1" si="376"/>
        <v>0</v>
      </c>
      <c r="U2175" s="677">
        <f t="shared" ca="1" si="376"/>
        <v>0</v>
      </c>
      <c r="V2175" s="677">
        <f t="shared" ca="1" si="376"/>
        <v>0</v>
      </c>
      <c r="W2175" s="677">
        <f t="shared" ca="1" si="369"/>
        <v>0</v>
      </c>
      <c r="X2175" s="677">
        <f t="shared" ca="1" si="376"/>
        <v>0</v>
      </c>
      <c r="Y2175" s="677">
        <f t="shared" ca="1" si="376"/>
        <v>0</v>
      </c>
      <c r="Z2175" s="677">
        <f t="shared" ca="1" si="376"/>
        <v>0</v>
      </c>
      <c r="AA2175" t="str">
        <f t="shared" si="365"/>
        <v>ASR_COMP</v>
      </c>
      <c r="AB2175" s="957">
        <f t="shared" si="366"/>
        <v>44682</v>
      </c>
      <c r="AC2175" t="str">
        <f t="shared" si="367"/>
        <v>Unaudited</v>
      </c>
    </row>
    <row r="2176" spans="1:29" x14ac:dyDescent="0.25">
      <c r="A2176" t="s">
        <v>423</v>
      </c>
      <c r="B2176" t="s">
        <v>1388</v>
      </c>
      <c r="C2176" t="s">
        <v>1389</v>
      </c>
      <c r="D2176">
        <v>1900</v>
      </c>
      <c r="E2176" s="957">
        <v>1</v>
      </c>
      <c r="F2176" t="s">
        <v>1034</v>
      </c>
      <c r="G2176" s="957" t="s">
        <v>1387</v>
      </c>
      <c r="H2176" t="s">
        <v>387</v>
      </c>
      <c r="I2176" s="937" t="s">
        <v>491</v>
      </c>
      <c r="J2176" s="937" t="s">
        <v>447</v>
      </c>
      <c r="K2176" s="937" t="s">
        <v>437</v>
      </c>
      <c r="L2176" s="937" t="s">
        <v>946</v>
      </c>
      <c r="M2176" s="958" t="s">
        <v>938</v>
      </c>
      <c r="N2176" s="677">
        <f t="shared" ca="1" si="377"/>
        <v>0</v>
      </c>
      <c r="O2176" s="677">
        <f t="shared" ca="1" si="376"/>
        <v>0</v>
      </c>
      <c r="P2176" s="677">
        <f t="shared" ca="1" si="376"/>
        <v>0</v>
      </c>
      <c r="Q2176" s="677">
        <f t="shared" ca="1" si="376"/>
        <v>0</v>
      </c>
      <c r="R2176" s="677">
        <f t="shared" ca="1" si="376"/>
        <v>0</v>
      </c>
      <c r="S2176" s="677">
        <f t="shared" ca="1" si="376"/>
        <v>0</v>
      </c>
      <c r="T2176" s="677">
        <f t="shared" ca="1" si="376"/>
        <v>0</v>
      </c>
      <c r="U2176" s="677">
        <f t="shared" ca="1" si="376"/>
        <v>0</v>
      </c>
      <c r="V2176" s="677">
        <f t="shared" ca="1" si="376"/>
        <v>0</v>
      </c>
      <c r="W2176" s="677">
        <f t="shared" ca="1" si="369"/>
        <v>0</v>
      </c>
      <c r="X2176" s="677">
        <f t="shared" ca="1" si="376"/>
        <v>0</v>
      </c>
      <c r="Y2176" s="677">
        <f t="shared" ca="1" si="376"/>
        <v>0</v>
      </c>
      <c r="Z2176" s="677">
        <f t="shared" ca="1" si="376"/>
        <v>0</v>
      </c>
      <c r="AA2176" t="str">
        <f t="shared" si="365"/>
        <v>ASR_COMP</v>
      </c>
      <c r="AB2176" s="957">
        <f t="shared" si="366"/>
        <v>44682</v>
      </c>
      <c r="AC2176" t="str">
        <f t="shared" si="367"/>
        <v>Unaudited</v>
      </c>
    </row>
    <row r="2177" spans="1:29" x14ac:dyDescent="0.25">
      <c r="A2177" t="s">
        <v>423</v>
      </c>
      <c r="B2177" t="s">
        <v>1388</v>
      </c>
      <c r="C2177" t="s">
        <v>1389</v>
      </c>
      <c r="D2177">
        <v>1900</v>
      </c>
      <c r="E2177" s="957">
        <v>1</v>
      </c>
      <c r="F2177" t="s">
        <v>1034</v>
      </c>
      <c r="G2177" s="957" t="s">
        <v>1387</v>
      </c>
      <c r="H2177" t="s">
        <v>387</v>
      </c>
      <c r="I2177" s="937" t="s">
        <v>491</v>
      </c>
      <c r="J2177" s="937" t="s">
        <v>447</v>
      </c>
      <c r="K2177" s="937" t="s">
        <v>437</v>
      </c>
      <c r="L2177" s="945" t="s">
        <v>170</v>
      </c>
      <c r="M2177" s="960" t="s">
        <v>40</v>
      </c>
      <c r="N2177" s="677">
        <f t="shared" ca="1" si="377"/>
        <v>0</v>
      </c>
      <c r="O2177" s="677">
        <f t="shared" ca="1" si="376"/>
        <v>0</v>
      </c>
      <c r="P2177" s="677">
        <f t="shared" ca="1" si="376"/>
        <v>0</v>
      </c>
      <c r="Q2177" s="677">
        <f t="shared" ca="1" si="376"/>
        <v>0</v>
      </c>
      <c r="R2177" s="677">
        <f t="shared" ca="1" si="376"/>
        <v>0</v>
      </c>
      <c r="S2177" s="677">
        <f t="shared" ca="1" si="376"/>
        <v>0</v>
      </c>
      <c r="T2177" s="677">
        <f t="shared" ca="1" si="376"/>
        <v>0</v>
      </c>
      <c r="U2177" s="677">
        <f t="shared" ca="1" si="376"/>
        <v>0</v>
      </c>
      <c r="V2177" s="677">
        <f t="shared" ca="1" si="376"/>
        <v>0</v>
      </c>
      <c r="W2177" s="677">
        <f t="shared" ca="1" si="369"/>
        <v>0</v>
      </c>
      <c r="X2177" s="677">
        <f t="shared" ca="1" si="376"/>
        <v>0</v>
      </c>
      <c r="Y2177" s="677">
        <f t="shared" ca="1" si="376"/>
        <v>0</v>
      </c>
      <c r="Z2177" s="677">
        <f t="shared" ca="1" si="376"/>
        <v>0</v>
      </c>
      <c r="AA2177" t="str">
        <f t="shared" si="365"/>
        <v>ASR_COMP</v>
      </c>
      <c r="AB2177" s="957">
        <f t="shared" si="366"/>
        <v>44682</v>
      </c>
      <c r="AC2177" t="str">
        <f t="shared" si="367"/>
        <v>Unaudited</v>
      </c>
    </row>
    <row r="2178" spans="1:29" x14ac:dyDescent="0.25">
      <c r="A2178" t="s">
        <v>423</v>
      </c>
      <c r="B2178" t="s">
        <v>1388</v>
      </c>
      <c r="C2178" t="s">
        <v>1389</v>
      </c>
      <c r="D2178">
        <v>1900</v>
      </c>
      <c r="E2178" s="957">
        <v>1</v>
      </c>
      <c r="F2178" t="s">
        <v>1034</v>
      </c>
      <c r="G2178" s="957" t="s">
        <v>1387</v>
      </c>
      <c r="H2178" t="s">
        <v>387</v>
      </c>
      <c r="I2178" s="937" t="s">
        <v>491</v>
      </c>
      <c r="J2178" s="937" t="s">
        <v>447</v>
      </c>
      <c r="K2178" s="937" t="s">
        <v>437</v>
      </c>
      <c r="L2178" s="947" t="s">
        <v>171</v>
      </c>
      <c r="M2178" s="961" t="s">
        <v>332</v>
      </c>
      <c r="N2178" s="677">
        <f t="shared" ca="1" si="377"/>
        <v>0</v>
      </c>
      <c r="O2178" s="677">
        <f t="shared" ca="1" si="376"/>
        <v>0</v>
      </c>
      <c r="P2178" s="677">
        <f t="shared" ca="1" si="376"/>
        <v>0</v>
      </c>
      <c r="Q2178" s="677">
        <f t="shared" ca="1" si="376"/>
        <v>0</v>
      </c>
      <c r="R2178" s="677">
        <f t="shared" ca="1" si="376"/>
        <v>0</v>
      </c>
      <c r="S2178" s="677">
        <f t="shared" ca="1" si="376"/>
        <v>0</v>
      </c>
      <c r="T2178" s="677">
        <f t="shared" ca="1" si="376"/>
        <v>0</v>
      </c>
      <c r="U2178" s="677">
        <f t="shared" ca="1" si="376"/>
        <v>0</v>
      </c>
      <c r="V2178" s="677">
        <f t="shared" ca="1" si="376"/>
        <v>0</v>
      </c>
      <c r="W2178" s="677">
        <f t="shared" ca="1" si="369"/>
        <v>0</v>
      </c>
      <c r="X2178" s="677">
        <f t="shared" ca="1" si="376"/>
        <v>0</v>
      </c>
      <c r="Y2178" s="677">
        <f t="shared" ca="1" si="376"/>
        <v>0</v>
      </c>
      <c r="Z2178" s="677">
        <f t="shared" ca="1" si="376"/>
        <v>0</v>
      </c>
      <c r="AA2178" t="str">
        <f t="shared" ref="AA2178:AA2241" si="378">file_name</f>
        <v>ASR_COMP</v>
      </c>
      <c r="AB2178" s="957">
        <f t="shared" ref="AB2178:AB2241" si="379">file_date</f>
        <v>44682</v>
      </c>
      <c r="AC2178" t="str">
        <f t="shared" ref="AC2178:AC2241" si="380">status</f>
        <v>Unaudited</v>
      </c>
    </row>
    <row r="2179" spans="1:29" x14ac:dyDescent="0.25">
      <c r="A2179" t="s">
        <v>423</v>
      </c>
      <c r="B2179" t="s">
        <v>1388</v>
      </c>
      <c r="C2179" t="s">
        <v>1389</v>
      </c>
      <c r="D2179">
        <v>1900</v>
      </c>
      <c r="E2179" s="957">
        <v>1</v>
      </c>
      <c r="F2179" t="s">
        <v>1034</v>
      </c>
      <c r="G2179" s="957" t="s">
        <v>1387</v>
      </c>
      <c r="H2179" t="s">
        <v>387</v>
      </c>
      <c r="I2179" s="958" t="s">
        <v>491</v>
      </c>
      <c r="J2179" s="958" t="s">
        <v>453</v>
      </c>
      <c r="K2179" s="958" t="s">
        <v>438</v>
      </c>
      <c r="L2179" s="937" t="s">
        <v>124</v>
      </c>
      <c r="M2179" s="958" t="s">
        <v>27</v>
      </c>
      <c r="N2179" s="677">
        <f t="shared" ca="1" si="377"/>
        <v>0</v>
      </c>
      <c r="O2179" s="677">
        <f t="shared" ca="1" si="376"/>
        <v>0</v>
      </c>
      <c r="P2179" s="677">
        <f t="shared" ca="1" si="376"/>
        <v>0</v>
      </c>
      <c r="Q2179" s="677">
        <f t="shared" ca="1" si="376"/>
        <v>0</v>
      </c>
      <c r="R2179" s="677">
        <f t="shared" ca="1" si="376"/>
        <v>0</v>
      </c>
      <c r="S2179" s="677">
        <f t="shared" ca="1" si="376"/>
        <v>0</v>
      </c>
      <c r="T2179" s="677">
        <f t="shared" ca="1" si="376"/>
        <v>0</v>
      </c>
      <c r="U2179" s="677">
        <f t="shared" ca="1" si="376"/>
        <v>0</v>
      </c>
      <c r="V2179" s="677">
        <f t="shared" ca="1" si="376"/>
        <v>0</v>
      </c>
      <c r="W2179" s="677">
        <f t="shared" ca="1" si="369"/>
        <v>0</v>
      </c>
      <c r="X2179" s="677">
        <f t="shared" ca="1" si="376"/>
        <v>0</v>
      </c>
      <c r="Y2179" s="677">
        <f t="shared" ca="1" si="376"/>
        <v>0</v>
      </c>
      <c r="Z2179" s="677">
        <f t="shared" ca="1" si="376"/>
        <v>0</v>
      </c>
      <c r="AA2179" t="str">
        <f t="shared" si="378"/>
        <v>ASR_COMP</v>
      </c>
      <c r="AB2179" s="957">
        <f t="shared" si="379"/>
        <v>44682</v>
      </c>
      <c r="AC2179" t="str">
        <f t="shared" si="380"/>
        <v>Unaudited</v>
      </c>
    </row>
    <row r="2180" spans="1:29" x14ac:dyDescent="0.25">
      <c r="A2180" t="s">
        <v>423</v>
      </c>
      <c r="B2180" t="s">
        <v>1388</v>
      </c>
      <c r="C2180" t="s">
        <v>1389</v>
      </c>
      <c r="D2180">
        <v>1900</v>
      </c>
      <c r="E2180" s="957">
        <v>1</v>
      </c>
      <c r="F2180" t="s">
        <v>1034</v>
      </c>
      <c r="G2180" s="957" t="s">
        <v>1387</v>
      </c>
      <c r="H2180" t="s">
        <v>387</v>
      </c>
      <c r="I2180" s="937" t="s">
        <v>491</v>
      </c>
      <c r="J2180" s="937" t="s">
        <v>453</v>
      </c>
      <c r="K2180" s="937" t="s">
        <v>438</v>
      </c>
      <c r="L2180" s="937" t="s">
        <v>125</v>
      </c>
      <c r="M2180" s="962" t="s">
        <v>100</v>
      </c>
      <c r="N2180" s="677">
        <f t="shared" ca="1" si="377"/>
        <v>0</v>
      </c>
      <c r="O2180" s="677">
        <f t="shared" ca="1" si="376"/>
        <v>0</v>
      </c>
      <c r="P2180" s="677">
        <f t="shared" ca="1" si="376"/>
        <v>0</v>
      </c>
      <c r="Q2180" s="677">
        <f t="shared" ca="1" si="376"/>
        <v>0</v>
      </c>
      <c r="R2180" s="677">
        <f t="shared" ca="1" si="376"/>
        <v>0</v>
      </c>
      <c r="S2180" s="677">
        <f t="shared" ca="1" si="376"/>
        <v>0</v>
      </c>
      <c r="T2180" s="677">
        <f t="shared" ca="1" si="376"/>
        <v>0</v>
      </c>
      <c r="U2180" s="677">
        <f t="shared" ca="1" si="376"/>
        <v>0</v>
      </c>
      <c r="V2180" s="677">
        <f t="shared" ca="1" si="376"/>
        <v>0</v>
      </c>
      <c r="W2180" s="677">
        <f t="shared" ca="1" si="369"/>
        <v>0</v>
      </c>
      <c r="X2180" s="677">
        <f t="shared" ca="1" si="376"/>
        <v>0</v>
      </c>
      <c r="Y2180" s="677">
        <f t="shared" ca="1" si="376"/>
        <v>0</v>
      </c>
      <c r="Z2180" s="677">
        <f t="shared" ca="1" si="376"/>
        <v>0</v>
      </c>
      <c r="AA2180" t="str">
        <f t="shared" si="378"/>
        <v>ASR_COMP</v>
      </c>
      <c r="AB2180" s="957">
        <f t="shared" si="379"/>
        <v>44682</v>
      </c>
      <c r="AC2180" t="str">
        <f t="shared" si="380"/>
        <v>Unaudited</v>
      </c>
    </row>
    <row r="2181" spans="1:29" x14ac:dyDescent="0.25">
      <c r="A2181" t="s">
        <v>423</v>
      </c>
      <c r="B2181" t="s">
        <v>1388</v>
      </c>
      <c r="C2181" t="s">
        <v>1389</v>
      </c>
      <c r="D2181">
        <v>1900</v>
      </c>
      <c r="E2181" s="957">
        <v>1</v>
      </c>
      <c r="F2181" t="s">
        <v>1034</v>
      </c>
      <c r="G2181" s="957" t="s">
        <v>1387</v>
      </c>
      <c r="H2181" t="s">
        <v>387</v>
      </c>
      <c r="I2181" s="937" t="s">
        <v>491</v>
      </c>
      <c r="J2181" s="937" t="s">
        <v>453</v>
      </c>
      <c r="K2181" s="937" t="s">
        <v>438</v>
      </c>
      <c r="L2181" s="937" t="s">
        <v>126</v>
      </c>
      <c r="M2181" s="962" t="s">
        <v>101</v>
      </c>
      <c r="N2181" s="677">
        <f t="shared" ca="1" si="377"/>
        <v>0</v>
      </c>
      <c r="O2181" s="677">
        <f t="shared" ca="1" si="376"/>
        <v>0</v>
      </c>
      <c r="P2181" s="677">
        <f t="shared" ca="1" si="376"/>
        <v>0</v>
      </c>
      <c r="Q2181" s="677">
        <f t="shared" ca="1" si="376"/>
        <v>0</v>
      </c>
      <c r="R2181" s="677">
        <f t="shared" ca="1" si="376"/>
        <v>0</v>
      </c>
      <c r="S2181" s="677">
        <f t="shared" ca="1" si="376"/>
        <v>0</v>
      </c>
      <c r="T2181" s="677">
        <f t="shared" ca="1" si="376"/>
        <v>0</v>
      </c>
      <c r="U2181" s="677">
        <f t="shared" ca="1" si="376"/>
        <v>0</v>
      </c>
      <c r="V2181" s="677">
        <f t="shared" ca="1" si="376"/>
        <v>0</v>
      </c>
      <c r="W2181" s="677">
        <f t="shared" ca="1" si="369"/>
        <v>0</v>
      </c>
      <c r="X2181" s="677">
        <f t="shared" ca="1" si="376"/>
        <v>0</v>
      </c>
      <c r="Y2181" s="677">
        <f t="shared" ca="1" si="376"/>
        <v>0</v>
      </c>
      <c r="Z2181" s="677">
        <f t="shared" ca="1" si="376"/>
        <v>0</v>
      </c>
      <c r="AA2181" t="str">
        <f t="shared" si="378"/>
        <v>ASR_COMP</v>
      </c>
      <c r="AB2181" s="957">
        <f t="shared" si="379"/>
        <v>44682</v>
      </c>
      <c r="AC2181" t="str">
        <f t="shared" si="380"/>
        <v>Unaudited</v>
      </c>
    </row>
    <row r="2182" spans="1:29" x14ac:dyDescent="0.25">
      <c r="A2182" t="s">
        <v>423</v>
      </c>
      <c r="B2182" t="s">
        <v>1388</v>
      </c>
      <c r="C2182" t="s">
        <v>1389</v>
      </c>
      <c r="D2182">
        <v>1900</v>
      </c>
      <c r="E2182" s="957">
        <v>1</v>
      </c>
      <c r="F2182" t="s">
        <v>1034</v>
      </c>
      <c r="G2182" s="957" t="s">
        <v>1387</v>
      </c>
      <c r="H2182" t="s">
        <v>387</v>
      </c>
      <c r="I2182" s="937" t="s">
        <v>491</v>
      </c>
      <c r="J2182" s="937" t="s">
        <v>453</v>
      </c>
      <c r="K2182" s="937" t="s">
        <v>438</v>
      </c>
      <c r="L2182" s="937" t="s">
        <v>127</v>
      </c>
      <c r="M2182" s="962" t="s">
        <v>102</v>
      </c>
      <c r="N2182" s="677">
        <f t="shared" ca="1" si="377"/>
        <v>0</v>
      </c>
      <c r="O2182" s="677">
        <f t="shared" ca="1" si="376"/>
        <v>0</v>
      </c>
      <c r="P2182" s="677">
        <f t="shared" ca="1" si="376"/>
        <v>0</v>
      </c>
      <c r="Q2182" s="677">
        <f t="shared" ca="1" si="376"/>
        <v>0</v>
      </c>
      <c r="R2182" s="677">
        <f t="shared" ca="1" si="376"/>
        <v>0</v>
      </c>
      <c r="S2182" s="677">
        <f t="shared" ca="1" si="376"/>
        <v>0</v>
      </c>
      <c r="T2182" s="677">
        <f t="shared" ca="1" si="376"/>
        <v>0</v>
      </c>
      <c r="U2182" s="677">
        <f t="shared" ca="1" si="376"/>
        <v>0</v>
      </c>
      <c r="V2182" s="677">
        <f t="shared" ca="1" si="376"/>
        <v>0</v>
      </c>
      <c r="W2182" s="677">
        <f t="shared" ca="1" si="369"/>
        <v>0</v>
      </c>
      <c r="X2182" s="677">
        <f t="shared" ca="1" si="376"/>
        <v>0</v>
      </c>
      <c r="Y2182" s="677">
        <f t="shared" ca="1" si="376"/>
        <v>0</v>
      </c>
      <c r="Z2182" s="677">
        <f t="shared" ca="1" si="376"/>
        <v>0</v>
      </c>
      <c r="AA2182" t="str">
        <f t="shared" si="378"/>
        <v>ASR_COMP</v>
      </c>
      <c r="AB2182" s="957">
        <f t="shared" si="379"/>
        <v>44682</v>
      </c>
      <c r="AC2182" t="str">
        <f t="shared" si="380"/>
        <v>Unaudited</v>
      </c>
    </row>
    <row r="2183" spans="1:29" x14ac:dyDescent="0.25">
      <c r="A2183" t="s">
        <v>423</v>
      </c>
      <c r="B2183" t="s">
        <v>1388</v>
      </c>
      <c r="C2183" t="s">
        <v>1389</v>
      </c>
      <c r="D2183">
        <v>1900</v>
      </c>
      <c r="E2183" s="957">
        <v>1</v>
      </c>
      <c r="F2183" t="s">
        <v>1034</v>
      </c>
      <c r="G2183" s="957" t="s">
        <v>1387</v>
      </c>
      <c r="H2183" t="s">
        <v>387</v>
      </c>
      <c r="I2183" s="937" t="s">
        <v>491</v>
      </c>
      <c r="J2183" s="937" t="s">
        <v>453</v>
      </c>
      <c r="K2183" s="937" t="s">
        <v>438</v>
      </c>
      <c r="L2183" s="937" t="s">
        <v>128</v>
      </c>
      <c r="M2183" s="962" t="s">
        <v>103</v>
      </c>
      <c r="N2183" s="677">
        <f t="shared" ca="1" si="377"/>
        <v>0</v>
      </c>
      <c r="O2183" s="677">
        <f t="shared" ca="1" si="376"/>
        <v>0</v>
      </c>
      <c r="P2183" s="677">
        <f t="shared" ca="1" si="376"/>
        <v>0</v>
      </c>
      <c r="Q2183" s="677">
        <f t="shared" ca="1" si="376"/>
        <v>0</v>
      </c>
      <c r="R2183" s="677">
        <f t="shared" ca="1" si="376"/>
        <v>0</v>
      </c>
      <c r="S2183" s="677">
        <f t="shared" ca="1" si="376"/>
        <v>0</v>
      </c>
      <c r="T2183" s="677">
        <f t="shared" ca="1" si="376"/>
        <v>0</v>
      </c>
      <c r="U2183" s="677">
        <f t="shared" ca="1" si="376"/>
        <v>0</v>
      </c>
      <c r="V2183" s="677">
        <f t="shared" ca="1" si="376"/>
        <v>0</v>
      </c>
      <c r="W2183" s="677">
        <f t="shared" ca="1" si="369"/>
        <v>0</v>
      </c>
      <c r="X2183" s="677">
        <f t="shared" ca="1" si="376"/>
        <v>0</v>
      </c>
      <c r="Y2183" s="677">
        <f t="shared" ca="1" si="376"/>
        <v>0</v>
      </c>
      <c r="Z2183" s="677">
        <f t="shared" ca="1" si="376"/>
        <v>0</v>
      </c>
      <c r="AA2183" t="str">
        <f t="shared" si="378"/>
        <v>ASR_COMP</v>
      </c>
      <c r="AB2183" s="957">
        <f t="shared" si="379"/>
        <v>44682</v>
      </c>
      <c r="AC2183" t="str">
        <f t="shared" si="380"/>
        <v>Unaudited</v>
      </c>
    </row>
    <row r="2184" spans="1:29" x14ac:dyDescent="0.25">
      <c r="A2184" t="s">
        <v>423</v>
      </c>
      <c r="B2184" t="s">
        <v>1388</v>
      </c>
      <c r="C2184" t="s">
        <v>1389</v>
      </c>
      <c r="D2184">
        <v>1900</v>
      </c>
      <c r="E2184" s="957">
        <v>1</v>
      </c>
      <c r="F2184" t="s">
        <v>1034</v>
      </c>
      <c r="G2184" s="957" t="s">
        <v>1387</v>
      </c>
      <c r="H2184" t="s">
        <v>387</v>
      </c>
      <c r="I2184" s="937" t="s">
        <v>491</v>
      </c>
      <c r="J2184" s="937" t="s">
        <v>453</v>
      </c>
      <c r="K2184" s="937" t="s">
        <v>438</v>
      </c>
      <c r="L2184" s="937" t="s">
        <v>129</v>
      </c>
      <c r="M2184" s="962" t="s">
        <v>28</v>
      </c>
      <c r="N2184" s="677">
        <f t="shared" ca="1" si="377"/>
        <v>0</v>
      </c>
      <c r="O2184" s="677">
        <f t="shared" ca="1" si="376"/>
        <v>0</v>
      </c>
      <c r="P2184" s="677">
        <f t="shared" ca="1" si="376"/>
        <v>0</v>
      </c>
      <c r="Q2184" s="677">
        <f t="shared" ca="1" si="376"/>
        <v>0</v>
      </c>
      <c r="R2184" s="677">
        <f t="shared" ca="1" si="376"/>
        <v>0</v>
      </c>
      <c r="S2184" s="677">
        <f t="shared" ca="1" si="376"/>
        <v>0</v>
      </c>
      <c r="T2184" s="677">
        <f t="shared" ca="1" si="376"/>
        <v>0</v>
      </c>
      <c r="U2184" s="677">
        <f t="shared" ca="1" si="376"/>
        <v>0</v>
      </c>
      <c r="V2184" s="677">
        <f t="shared" ca="1" si="376"/>
        <v>0</v>
      </c>
      <c r="W2184" s="677">
        <f t="shared" ca="1" si="369"/>
        <v>0</v>
      </c>
      <c r="X2184" s="677">
        <f t="shared" ca="1" si="376"/>
        <v>0</v>
      </c>
      <c r="Y2184" s="677">
        <f t="shared" ca="1" si="376"/>
        <v>0</v>
      </c>
      <c r="Z2184" s="677">
        <f t="shared" ca="1" si="376"/>
        <v>0</v>
      </c>
      <c r="AA2184" t="str">
        <f t="shared" si="378"/>
        <v>ASR_COMP</v>
      </c>
      <c r="AB2184" s="957">
        <f t="shared" si="379"/>
        <v>44682</v>
      </c>
      <c r="AC2184" t="str">
        <f t="shared" si="380"/>
        <v>Unaudited</v>
      </c>
    </row>
    <row r="2185" spans="1:29" x14ac:dyDescent="0.25">
      <c r="A2185" t="s">
        <v>423</v>
      </c>
      <c r="B2185" t="s">
        <v>1388</v>
      </c>
      <c r="C2185" t="s">
        <v>1389</v>
      </c>
      <c r="D2185">
        <v>1900</v>
      </c>
      <c r="E2185" s="957">
        <v>1</v>
      </c>
      <c r="F2185" t="s">
        <v>1034</v>
      </c>
      <c r="G2185" s="957" t="s">
        <v>1387</v>
      </c>
      <c r="H2185" t="s">
        <v>387</v>
      </c>
      <c r="I2185" s="937" t="s">
        <v>491</v>
      </c>
      <c r="J2185" s="937" t="s">
        <v>439</v>
      </c>
      <c r="K2185" s="937" t="s">
        <v>439</v>
      </c>
      <c r="L2185" s="937" t="s">
        <v>131</v>
      </c>
      <c r="M2185" s="962" t="s">
        <v>329</v>
      </c>
      <c r="N2185" s="677">
        <f t="shared" ca="1" si="377"/>
        <v>0</v>
      </c>
      <c r="O2185" s="677">
        <f t="shared" ca="1" si="376"/>
        <v>0</v>
      </c>
      <c r="P2185" s="677">
        <f t="shared" ca="1" si="376"/>
        <v>0</v>
      </c>
      <c r="Q2185" s="677">
        <f t="shared" ca="1" si="376"/>
        <v>0</v>
      </c>
      <c r="R2185" s="677">
        <f t="shared" ca="1" si="376"/>
        <v>0</v>
      </c>
      <c r="S2185" s="677">
        <f t="shared" ca="1" si="376"/>
        <v>0</v>
      </c>
      <c r="T2185" s="677">
        <f t="shared" ca="1" si="376"/>
        <v>0</v>
      </c>
      <c r="U2185" s="677">
        <f t="shared" ca="1" si="376"/>
        <v>0</v>
      </c>
      <c r="V2185" s="677">
        <f t="shared" ca="1" si="376"/>
        <v>0</v>
      </c>
      <c r="W2185" s="677">
        <f t="shared" ca="1" si="369"/>
        <v>0</v>
      </c>
      <c r="X2185" s="677">
        <f t="shared" ca="1" si="376"/>
        <v>0</v>
      </c>
      <c r="Y2185" s="677">
        <f t="shared" ca="1" si="376"/>
        <v>0</v>
      </c>
      <c r="Z2185" s="677">
        <f t="shared" ca="1" si="376"/>
        <v>0</v>
      </c>
      <c r="AA2185" t="str">
        <f t="shared" si="378"/>
        <v>ASR_COMP</v>
      </c>
      <c r="AB2185" s="957">
        <f t="shared" si="379"/>
        <v>44682</v>
      </c>
      <c r="AC2185" t="str">
        <f t="shared" si="380"/>
        <v>Unaudited</v>
      </c>
    </row>
    <row r="2186" spans="1:29" x14ac:dyDescent="0.25">
      <c r="A2186" t="s">
        <v>423</v>
      </c>
      <c r="B2186" t="s">
        <v>1388</v>
      </c>
      <c r="C2186" t="s">
        <v>1389</v>
      </c>
      <c r="D2186">
        <v>1900</v>
      </c>
      <c r="E2186" s="957">
        <v>1</v>
      </c>
      <c r="F2186" t="s">
        <v>1034</v>
      </c>
      <c r="G2186" s="957" t="s">
        <v>1387</v>
      </c>
      <c r="H2186" t="s">
        <v>387</v>
      </c>
      <c r="I2186" s="937" t="s">
        <v>491</v>
      </c>
      <c r="J2186" s="937" t="s">
        <v>439</v>
      </c>
      <c r="K2186" s="937" t="s">
        <v>439</v>
      </c>
      <c r="L2186" s="945" t="s">
        <v>132</v>
      </c>
      <c r="M2186" s="960" t="s">
        <v>328</v>
      </c>
      <c r="N2186" s="677">
        <f t="shared" ca="1" si="377"/>
        <v>0</v>
      </c>
      <c r="O2186" s="677">
        <f t="shared" ca="1" si="376"/>
        <v>0</v>
      </c>
      <c r="P2186" s="677">
        <f t="shared" ca="1" si="376"/>
        <v>0</v>
      </c>
      <c r="Q2186" s="677">
        <f t="shared" ca="1" si="376"/>
        <v>0</v>
      </c>
      <c r="R2186" s="677">
        <f t="shared" ca="1" si="376"/>
        <v>0</v>
      </c>
      <c r="S2186" s="677">
        <f t="shared" ca="1" si="376"/>
        <v>0</v>
      </c>
      <c r="T2186" s="677">
        <f t="shared" ca="1" si="376"/>
        <v>0</v>
      </c>
      <c r="U2186" s="677">
        <f t="shared" ca="1" si="376"/>
        <v>0</v>
      </c>
      <c r="V2186" s="677">
        <f t="shared" ca="1" si="376"/>
        <v>0</v>
      </c>
      <c r="W2186" s="677">
        <f t="shared" ca="1" si="369"/>
        <v>0</v>
      </c>
      <c r="X2186" s="677">
        <f t="shared" ca="1" si="376"/>
        <v>0</v>
      </c>
      <c r="Y2186" s="677">
        <f t="shared" ca="1" si="376"/>
        <v>0</v>
      </c>
      <c r="Z2186" s="677">
        <f t="shared" ca="1" si="376"/>
        <v>0</v>
      </c>
      <c r="AA2186" t="str">
        <f t="shared" si="378"/>
        <v>ASR_COMP</v>
      </c>
      <c r="AB2186" s="957">
        <f t="shared" si="379"/>
        <v>44682</v>
      </c>
      <c r="AC2186" t="str">
        <f t="shared" si="380"/>
        <v>Unaudited</v>
      </c>
    </row>
    <row r="2187" spans="1:29" ht="30" x14ac:dyDescent="0.25">
      <c r="A2187" t="s">
        <v>423</v>
      </c>
      <c r="B2187" t="s">
        <v>1388</v>
      </c>
      <c r="C2187" t="s">
        <v>1389</v>
      </c>
      <c r="D2187">
        <v>1900</v>
      </c>
      <c r="E2187" s="957">
        <v>1</v>
      </c>
      <c r="F2187" t="s">
        <v>1034</v>
      </c>
      <c r="G2187" s="957" t="s">
        <v>1387</v>
      </c>
      <c r="H2187" t="s">
        <v>387</v>
      </c>
      <c r="I2187" s="962" t="s">
        <v>491</v>
      </c>
      <c r="J2187" s="962" t="s">
        <v>439</v>
      </c>
      <c r="K2187" s="962" t="s">
        <v>439</v>
      </c>
      <c r="L2187" s="937" t="s">
        <v>133</v>
      </c>
      <c r="M2187" s="962" t="s">
        <v>182</v>
      </c>
      <c r="N2187" s="677">
        <f t="shared" ca="1" si="377"/>
        <v>0</v>
      </c>
      <c r="O2187" s="677">
        <f t="shared" ca="1" si="376"/>
        <v>0</v>
      </c>
      <c r="P2187" s="677">
        <f t="shared" ca="1" si="376"/>
        <v>0</v>
      </c>
      <c r="Q2187" s="677">
        <f t="shared" ca="1" si="376"/>
        <v>0</v>
      </c>
      <c r="R2187" s="677">
        <f t="shared" ca="1" si="376"/>
        <v>0</v>
      </c>
      <c r="S2187" s="677">
        <f t="shared" ca="1" si="376"/>
        <v>0</v>
      </c>
      <c r="T2187" s="677">
        <f t="shared" ca="1" si="376"/>
        <v>0</v>
      </c>
      <c r="U2187" s="677">
        <f t="shared" ca="1" si="376"/>
        <v>0</v>
      </c>
      <c r="V2187" s="677">
        <f t="shared" ca="1" si="376"/>
        <v>0</v>
      </c>
      <c r="W2187" s="677">
        <f t="shared" ca="1" si="369"/>
        <v>0</v>
      </c>
      <c r="X2187" s="677">
        <f t="shared" ca="1" si="376"/>
        <v>0</v>
      </c>
      <c r="Y2187" s="677">
        <f t="shared" ca="1" si="376"/>
        <v>0</v>
      </c>
      <c r="Z2187" s="677">
        <f t="shared" ca="1" si="376"/>
        <v>0</v>
      </c>
      <c r="AA2187" t="str">
        <f t="shared" si="378"/>
        <v>ASR_COMP</v>
      </c>
      <c r="AB2187" s="957">
        <f t="shared" si="379"/>
        <v>44682</v>
      </c>
      <c r="AC2187" t="str">
        <f t="shared" si="380"/>
        <v>Unaudited</v>
      </c>
    </row>
    <row r="2188" spans="1:29" x14ac:dyDescent="0.25">
      <c r="A2188" t="s">
        <v>423</v>
      </c>
      <c r="B2188" t="s">
        <v>1388</v>
      </c>
      <c r="C2188" t="s">
        <v>1389</v>
      </c>
      <c r="D2188">
        <v>1900</v>
      </c>
      <c r="E2188" s="957">
        <v>1</v>
      </c>
      <c r="F2188" t="s">
        <v>1034</v>
      </c>
      <c r="G2188" s="957" t="s">
        <v>1387</v>
      </c>
      <c r="H2188" t="s">
        <v>387</v>
      </c>
      <c r="I2188" s="937" t="s">
        <v>491</v>
      </c>
      <c r="J2188" s="937" t="s">
        <v>439</v>
      </c>
      <c r="K2188" s="937" t="s">
        <v>439</v>
      </c>
      <c r="L2188" s="943" t="s">
        <v>134</v>
      </c>
      <c r="M2188" s="963" t="s">
        <v>497</v>
      </c>
      <c r="N2188" s="677">
        <f t="shared" ca="1" si="377"/>
        <v>0</v>
      </c>
      <c r="O2188" s="677">
        <f t="shared" ca="1" si="377"/>
        <v>0</v>
      </c>
      <c r="P2188" s="677">
        <f t="shared" ca="1" si="377"/>
        <v>0</v>
      </c>
      <c r="Q2188" s="677">
        <f t="shared" ca="1" si="377"/>
        <v>0</v>
      </c>
      <c r="R2188" s="677">
        <f t="shared" ca="1" si="377"/>
        <v>0</v>
      </c>
      <c r="S2188" s="677">
        <f t="shared" ca="1" si="377"/>
        <v>0</v>
      </c>
      <c r="T2188" s="677">
        <f t="shared" ca="1" si="377"/>
        <v>0</v>
      </c>
      <c r="U2188" s="677">
        <f t="shared" ca="1" si="377"/>
        <v>0</v>
      </c>
      <c r="V2188" s="677">
        <f t="shared" ca="1" si="377"/>
        <v>0</v>
      </c>
      <c r="W2188" s="677">
        <f t="shared" ca="1" si="369"/>
        <v>0</v>
      </c>
      <c r="X2188" s="677">
        <f t="shared" ca="1" si="377"/>
        <v>0</v>
      </c>
      <c r="Y2188" s="677">
        <f t="shared" ca="1" si="377"/>
        <v>0</v>
      </c>
      <c r="Z2188" s="677">
        <f t="shared" ca="1" si="377"/>
        <v>0</v>
      </c>
      <c r="AA2188" t="str">
        <f t="shared" si="378"/>
        <v>ASR_COMP</v>
      </c>
      <c r="AB2188" s="957">
        <f t="shared" si="379"/>
        <v>44682</v>
      </c>
      <c r="AC2188" t="str">
        <f t="shared" si="380"/>
        <v>Unaudited</v>
      </c>
    </row>
    <row r="2189" spans="1:29" x14ac:dyDescent="0.25">
      <c r="A2189" t="s">
        <v>423</v>
      </c>
      <c r="B2189" t="s">
        <v>1388</v>
      </c>
      <c r="C2189" t="s">
        <v>1389</v>
      </c>
      <c r="D2189">
        <v>1900</v>
      </c>
      <c r="E2189" s="957">
        <v>1</v>
      </c>
      <c r="F2189" t="s">
        <v>1034</v>
      </c>
      <c r="G2189" s="957" t="s">
        <v>1387</v>
      </c>
      <c r="H2189" t="s">
        <v>387</v>
      </c>
      <c r="I2189" s="937" t="s">
        <v>491</v>
      </c>
      <c r="J2189" s="937" t="s">
        <v>439</v>
      </c>
      <c r="K2189" s="937" t="s">
        <v>439</v>
      </c>
      <c r="L2189" s="943" t="s">
        <v>135</v>
      </c>
      <c r="M2189" s="963" t="s">
        <v>498</v>
      </c>
      <c r="N2189" s="677">
        <f t="shared" ca="1" si="377"/>
        <v>0</v>
      </c>
      <c r="O2189" s="677">
        <f t="shared" ca="1" si="377"/>
        <v>0</v>
      </c>
      <c r="P2189" s="677">
        <f t="shared" ca="1" si="377"/>
        <v>0</v>
      </c>
      <c r="Q2189" s="677">
        <f t="shared" ca="1" si="377"/>
        <v>0</v>
      </c>
      <c r="R2189" s="677">
        <f t="shared" ca="1" si="377"/>
        <v>0</v>
      </c>
      <c r="S2189" s="677">
        <f t="shared" ca="1" si="377"/>
        <v>0</v>
      </c>
      <c r="T2189" s="677">
        <f t="shared" ca="1" si="377"/>
        <v>0</v>
      </c>
      <c r="U2189" s="677">
        <f t="shared" ca="1" si="377"/>
        <v>0</v>
      </c>
      <c r="V2189" s="677">
        <f t="shared" ca="1" si="377"/>
        <v>0</v>
      </c>
      <c r="W2189" s="677">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7">
        <f t="shared" ca="1" si="377"/>
        <v>0</v>
      </c>
      <c r="Y2189" s="677">
        <f t="shared" ca="1" si="377"/>
        <v>0</v>
      </c>
      <c r="Z2189" s="677">
        <f t="shared" ca="1" si="377"/>
        <v>0</v>
      </c>
      <c r="AA2189" t="str">
        <f t="shared" si="378"/>
        <v>ASR_COMP</v>
      </c>
      <c r="AB2189" s="957">
        <f t="shared" si="379"/>
        <v>44682</v>
      </c>
      <c r="AC2189" t="str">
        <f t="shared" si="380"/>
        <v>Unaudited</v>
      </c>
    </row>
    <row r="2190" spans="1:29" x14ac:dyDescent="0.25">
      <c r="A2190" t="s">
        <v>423</v>
      </c>
      <c r="B2190" t="s">
        <v>1388</v>
      </c>
      <c r="C2190" t="s">
        <v>1389</v>
      </c>
      <c r="D2190">
        <v>1900</v>
      </c>
      <c r="E2190" s="957">
        <v>1</v>
      </c>
      <c r="F2190" t="s">
        <v>1034</v>
      </c>
      <c r="G2190" s="957" t="s">
        <v>1387</v>
      </c>
      <c r="H2190" t="s">
        <v>387</v>
      </c>
      <c r="I2190" s="937" t="s">
        <v>491</v>
      </c>
      <c r="J2190" s="937" t="s">
        <v>439</v>
      </c>
      <c r="K2190" s="937" t="s">
        <v>439</v>
      </c>
      <c r="L2190" s="947" t="s">
        <v>136</v>
      </c>
      <c r="M2190" s="964" t="s">
        <v>499</v>
      </c>
      <c r="N2190" s="677">
        <f t="shared" ca="1" si="377"/>
        <v>0</v>
      </c>
      <c r="O2190" s="677">
        <f t="shared" ca="1" si="377"/>
        <v>0</v>
      </c>
      <c r="P2190" s="677">
        <f t="shared" ca="1" si="377"/>
        <v>0</v>
      </c>
      <c r="Q2190" s="677">
        <f t="shared" ca="1" si="377"/>
        <v>0</v>
      </c>
      <c r="R2190" s="677">
        <f t="shared" ca="1" si="377"/>
        <v>0</v>
      </c>
      <c r="S2190" s="677">
        <f t="shared" ca="1" si="377"/>
        <v>0</v>
      </c>
      <c r="T2190" s="677">
        <f t="shared" ca="1" si="377"/>
        <v>0</v>
      </c>
      <c r="U2190" s="677">
        <f t="shared" ca="1" si="377"/>
        <v>0</v>
      </c>
      <c r="V2190" s="677">
        <f t="shared" ca="1" si="377"/>
        <v>0</v>
      </c>
      <c r="W2190" s="677">
        <f t="shared" ca="1" si="381"/>
        <v>0</v>
      </c>
      <c r="X2190" s="677">
        <f t="shared" ca="1" si="377"/>
        <v>0</v>
      </c>
      <c r="Y2190" s="677">
        <f t="shared" ca="1" si="377"/>
        <v>0</v>
      </c>
      <c r="Z2190" s="677">
        <f t="shared" ca="1" si="377"/>
        <v>0</v>
      </c>
      <c r="AA2190" t="str">
        <f t="shared" si="378"/>
        <v>ASR_COMP</v>
      </c>
      <c r="AB2190" s="957">
        <f t="shared" si="379"/>
        <v>44682</v>
      </c>
      <c r="AC2190" t="str">
        <f t="shared" si="380"/>
        <v>Unaudited</v>
      </c>
    </row>
    <row r="2191" spans="1:29" ht="30" x14ac:dyDescent="0.25">
      <c r="A2191" t="s">
        <v>423</v>
      </c>
      <c r="B2191" t="s">
        <v>1388</v>
      </c>
      <c r="C2191" t="s">
        <v>1389</v>
      </c>
      <c r="D2191">
        <v>1900</v>
      </c>
      <c r="E2191" s="957">
        <v>1</v>
      </c>
      <c r="F2191" t="s">
        <v>1034</v>
      </c>
      <c r="G2191" s="957" t="s">
        <v>1387</v>
      </c>
      <c r="H2191" t="s">
        <v>387</v>
      </c>
      <c r="I2191" s="963" t="s">
        <v>492</v>
      </c>
      <c r="J2191" s="963" t="s">
        <v>26</v>
      </c>
      <c r="K2191" s="963" t="s">
        <v>26</v>
      </c>
      <c r="L2191" s="943" t="s">
        <v>272</v>
      </c>
      <c r="M2191" s="963" t="s">
        <v>26</v>
      </c>
      <c r="N2191" s="677">
        <f t="shared" ca="1" si="377"/>
        <v>0</v>
      </c>
      <c r="O2191" s="677">
        <f t="shared" ca="1" si="377"/>
        <v>0</v>
      </c>
      <c r="P2191" s="677">
        <f t="shared" ca="1" si="377"/>
        <v>0</v>
      </c>
      <c r="Q2191" s="677">
        <f t="shared" ca="1" si="377"/>
        <v>0</v>
      </c>
      <c r="R2191" s="677">
        <f t="shared" ca="1" si="377"/>
        <v>0</v>
      </c>
      <c r="S2191" s="677">
        <f t="shared" ca="1" si="377"/>
        <v>0</v>
      </c>
      <c r="T2191" s="677">
        <f t="shared" ca="1" si="377"/>
        <v>0</v>
      </c>
      <c r="U2191" s="677">
        <f t="shared" ca="1" si="377"/>
        <v>0</v>
      </c>
      <c r="V2191" s="677">
        <f t="shared" ca="1" si="377"/>
        <v>0</v>
      </c>
      <c r="W2191" s="677">
        <f t="shared" ca="1" si="381"/>
        <v>0</v>
      </c>
      <c r="X2191" s="677">
        <f t="shared" ca="1" si="377"/>
        <v>0</v>
      </c>
      <c r="Y2191" s="677">
        <f t="shared" ca="1" si="377"/>
        <v>0</v>
      </c>
      <c r="Z2191" s="677">
        <f t="shared" ca="1" si="377"/>
        <v>460408.74916465726</v>
      </c>
      <c r="AA2191" t="str">
        <f t="shared" si="378"/>
        <v>ASR_COMP</v>
      </c>
      <c r="AB2191" s="957">
        <f t="shared" si="379"/>
        <v>44682</v>
      </c>
      <c r="AC2191" t="str">
        <f t="shared" si="380"/>
        <v>Unaudited</v>
      </c>
    </row>
    <row r="2192" spans="1:29" x14ac:dyDescent="0.25">
      <c r="A2192" t="s">
        <v>423</v>
      </c>
      <c r="B2192" t="s">
        <v>1388</v>
      </c>
      <c r="C2192" t="s">
        <v>1389</v>
      </c>
      <c r="D2192">
        <v>1900</v>
      </c>
      <c r="E2192" s="957">
        <v>1</v>
      </c>
      <c r="F2192" t="s">
        <v>441</v>
      </c>
      <c r="G2192" s="957">
        <v>91</v>
      </c>
      <c r="H2192" t="s">
        <v>388</v>
      </c>
      <c r="I2192" s="937" t="s">
        <v>435</v>
      </c>
      <c r="J2192" s="937" t="s">
        <v>435</v>
      </c>
      <c r="K2192" s="937" t="s">
        <v>435</v>
      </c>
      <c r="L2192" s="937"/>
      <c r="M2192" s="962" t="s">
        <v>435</v>
      </c>
      <c r="N2192" s="677">
        <f t="shared" ca="1" si="377"/>
        <v>182693.4</v>
      </c>
      <c r="O2192" s="677">
        <f t="shared" ca="1" si="377"/>
        <v>149991.43</v>
      </c>
      <c r="P2192" s="677">
        <f t="shared" ca="1" si="377"/>
        <v>3998.8599999999997</v>
      </c>
      <c r="Q2192" s="677">
        <f t="shared" ca="1" si="377"/>
        <v>10229.51</v>
      </c>
      <c r="R2192" s="677">
        <f t="shared" ca="1" si="377"/>
        <v>2753.38</v>
      </c>
      <c r="S2192" s="677">
        <f t="shared" ca="1" si="377"/>
        <v>3350.45</v>
      </c>
      <c r="T2192" s="677">
        <f t="shared" ca="1" si="377"/>
        <v>2065.15</v>
      </c>
      <c r="U2192" s="677">
        <f t="shared" ca="1" si="377"/>
        <v>56</v>
      </c>
      <c r="V2192" s="677">
        <f t="shared" ca="1" si="377"/>
        <v>234</v>
      </c>
      <c r="W2192" s="677">
        <f t="shared" ca="1" si="381"/>
        <v>45</v>
      </c>
      <c r="X2192" s="677">
        <f t="shared" ca="1" si="377"/>
        <v>8970.619999999999</v>
      </c>
      <c r="Y2192" s="677">
        <f t="shared" ca="1" si="377"/>
        <v>999</v>
      </c>
      <c r="Z2192" s="677">
        <f t="shared" ca="1" si="377"/>
        <v>0</v>
      </c>
      <c r="AA2192" t="str">
        <f t="shared" si="378"/>
        <v>ASR_COMP</v>
      </c>
      <c r="AB2192" s="957">
        <f t="shared" si="379"/>
        <v>44682</v>
      </c>
      <c r="AC2192" t="str">
        <f t="shared" si="380"/>
        <v>Unaudited</v>
      </c>
    </row>
    <row r="2193" spans="1:29" x14ac:dyDescent="0.25">
      <c r="A2193" t="s">
        <v>423</v>
      </c>
      <c r="B2193" t="s">
        <v>1388</v>
      </c>
      <c r="C2193" t="s">
        <v>1389</v>
      </c>
      <c r="D2193">
        <v>1900</v>
      </c>
      <c r="E2193" s="957">
        <v>1</v>
      </c>
      <c r="F2193" t="s">
        <v>441</v>
      </c>
      <c r="G2193" s="957">
        <v>91</v>
      </c>
      <c r="H2193" t="s">
        <v>388</v>
      </c>
      <c r="I2193" s="937" t="s">
        <v>490</v>
      </c>
      <c r="J2193" s="937" t="s">
        <v>12</v>
      </c>
      <c r="K2193" s="937" t="s">
        <v>12</v>
      </c>
      <c r="L2193" s="937">
        <v>1.1000000000000001</v>
      </c>
      <c r="M2193" s="962" t="s">
        <v>12</v>
      </c>
      <c r="N2193" s="677">
        <f t="shared" ca="1" si="377"/>
        <v>45646788.021998197</v>
      </c>
      <c r="O2193" s="677">
        <f t="shared" ca="1" si="377"/>
        <v>24839460.574011181</v>
      </c>
      <c r="P2193" s="677">
        <f t="shared" ca="1" si="377"/>
        <v>1770007.4720510817</v>
      </c>
      <c r="Q2193" s="677">
        <f t="shared" ca="1" si="377"/>
        <v>8386374.4999545235</v>
      </c>
      <c r="R2193" s="677">
        <f t="shared" ca="1" si="377"/>
        <v>3667741.2640599255</v>
      </c>
      <c r="S2193" s="677">
        <f t="shared" ca="1" si="377"/>
        <v>735872.87475653132</v>
      </c>
      <c r="T2193" s="677">
        <f t="shared" ca="1" si="377"/>
        <v>794570.89294869895</v>
      </c>
      <c r="U2193" s="677">
        <f t="shared" ca="1" si="377"/>
        <v>12289.049541125989</v>
      </c>
      <c r="V2193" s="677">
        <f t="shared" ca="1" si="377"/>
        <v>782092.18627114512</v>
      </c>
      <c r="W2193" s="677">
        <f t="shared" ca="1" si="381"/>
        <v>1123153.8729557807</v>
      </c>
      <c r="X2193" s="677">
        <f t="shared" ca="1" si="377"/>
        <v>1163567.4615839641</v>
      </c>
      <c r="Y2193" s="677">
        <f t="shared" ca="1" si="377"/>
        <v>2371657.8738642428</v>
      </c>
      <c r="Z2193" s="677">
        <f t="shared" ca="1" si="377"/>
        <v>0</v>
      </c>
      <c r="AA2193" t="str">
        <f t="shared" si="378"/>
        <v>ASR_COMP</v>
      </c>
      <c r="AB2193" s="957">
        <f t="shared" si="379"/>
        <v>44682</v>
      </c>
      <c r="AC2193" t="str">
        <f t="shared" si="380"/>
        <v>Unaudited</v>
      </c>
    </row>
    <row r="2194" spans="1:29" x14ac:dyDescent="0.25">
      <c r="A2194" t="s">
        <v>423</v>
      </c>
      <c r="B2194" t="s">
        <v>1388</v>
      </c>
      <c r="C2194" t="s">
        <v>1389</v>
      </c>
      <c r="D2194">
        <v>1900</v>
      </c>
      <c r="E2194" s="957">
        <v>1</v>
      </c>
      <c r="F2194" t="s">
        <v>441</v>
      </c>
      <c r="G2194" s="957">
        <v>91</v>
      </c>
      <c r="H2194" t="s">
        <v>388</v>
      </c>
      <c r="I2194" s="937" t="s">
        <v>490</v>
      </c>
      <c r="J2194" s="937" t="s">
        <v>12</v>
      </c>
      <c r="K2194" s="937" t="s">
        <v>1331</v>
      </c>
      <c r="L2194" s="937" t="s">
        <v>1322</v>
      </c>
      <c r="M2194" s="962" t="s">
        <v>1331</v>
      </c>
      <c r="N2194" s="677">
        <f t="shared" ca="1" si="377"/>
        <v>110748.65393973693</v>
      </c>
      <c r="O2194" s="677">
        <f t="shared" ca="1" si="377"/>
        <v>-38134.639118413412</v>
      </c>
      <c r="P2194" s="677">
        <f t="shared" ca="1" si="377"/>
        <v>-3671.1155390749568</v>
      </c>
      <c r="Q2194" s="677">
        <f t="shared" ca="1" si="377"/>
        <v>21324.418399708677</v>
      </c>
      <c r="R2194" s="677">
        <f t="shared" ca="1" si="377"/>
        <v>11153.914824455838</v>
      </c>
      <c r="S2194" s="677">
        <f t="shared" ca="1" si="377"/>
        <v>52807.534012888034</v>
      </c>
      <c r="T2194" s="677">
        <f t="shared" ca="1" si="377"/>
        <v>-1121.2998421637965</v>
      </c>
      <c r="U2194" s="677">
        <f t="shared" ca="1" si="377"/>
        <v>904.10820345332991</v>
      </c>
      <c r="V2194" s="677">
        <f t="shared" ca="1" si="377"/>
        <v>2619.5299145551658</v>
      </c>
      <c r="W2194" s="677">
        <f t="shared" ca="1" si="381"/>
        <v>3398.1529992703026</v>
      </c>
      <c r="X2194" s="677">
        <f t="shared" ca="1" si="377"/>
        <v>57035.932498720635</v>
      </c>
      <c r="Y2194" s="677">
        <f t="shared" ca="1" si="377"/>
        <v>4432.1175863370981</v>
      </c>
      <c r="Z2194" s="677">
        <f t="shared" ca="1" si="377"/>
        <v>0</v>
      </c>
      <c r="AA2194" t="str">
        <f t="shared" si="378"/>
        <v>ASR_COMP</v>
      </c>
      <c r="AB2194" s="957">
        <f t="shared" si="379"/>
        <v>44682</v>
      </c>
      <c r="AC2194" t="str">
        <f t="shared" si="380"/>
        <v>Unaudited</v>
      </c>
    </row>
    <row r="2195" spans="1:29" x14ac:dyDescent="0.25">
      <c r="A2195" t="s">
        <v>423</v>
      </c>
      <c r="B2195" t="s">
        <v>1388</v>
      </c>
      <c r="C2195" t="s">
        <v>1389</v>
      </c>
      <c r="D2195">
        <v>1900</v>
      </c>
      <c r="E2195" s="957">
        <v>1</v>
      </c>
      <c r="F2195" t="s">
        <v>441</v>
      </c>
      <c r="G2195" s="957">
        <v>91</v>
      </c>
      <c r="H2195" t="s">
        <v>388</v>
      </c>
      <c r="I2195" s="937" t="s">
        <v>490</v>
      </c>
      <c r="J2195" s="937" t="s">
        <v>493</v>
      </c>
      <c r="K2195" s="937" t="s">
        <v>494</v>
      </c>
      <c r="L2195" s="945" t="s">
        <v>63</v>
      </c>
      <c r="M2195" s="960" t="s">
        <v>346</v>
      </c>
      <c r="N2195" s="677">
        <f t="shared" ca="1" si="377"/>
        <v>0</v>
      </c>
      <c r="O2195" s="677">
        <f t="shared" ca="1" si="377"/>
        <v>0</v>
      </c>
      <c r="P2195" s="677">
        <f t="shared" ca="1" si="377"/>
        <v>0</v>
      </c>
      <c r="Q2195" s="677">
        <f t="shared" ca="1" si="377"/>
        <v>0</v>
      </c>
      <c r="R2195" s="677">
        <f t="shared" ca="1" si="377"/>
        <v>0</v>
      </c>
      <c r="S2195" s="677">
        <f t="shared" ca="1" si="377"/>
        <v>0</v>
      </c>
      <c r="T2195" s="677">
        <f t="shared" ca="1" si="377"/>
        <v>0</v>
      </c>
      <c r="U2195" s="677">
        <f t="shared" ca="1" si="377"/>
        <v>0</v>
      </c>
      <c r="V2195" s="677">
        <f t="shared" ca="1" si="377"/>
        <v>0</v>
      </c>
      <c r="W2195" s="677">
        <f t="shared" ca="1" si="381"/>
        <v>0</v>
      </c>
      <c r="X2195" s="677">
        <f t="shared" ca="1" si="377"/>
        <v>0</v>
      </c>
      <c r="Y2195" s="677">
        <f t="shared" ca="1" si="377"/>
        <v>0</v>
      </c>
      <c r="Z2195" s="677">
        <f t="shared" ca="1" si="377"/>
        <v>0</v>
      </c>
      <c r="AA2195" t="str">
        <f t="shared" si="378"/>
        <v>ASR_COMP</v>
      </c>
      <c r="AB2195" s="957">
        <f t="shared" si="379"/>
        <v>44682</v>
      </c>
      <c r="AC2195" t="str">
        <f t="shared" si="380"/>
        <v>Unaudited</v>
      </c>
    </row>
    <row r="2196" spans="1:29" x14ac:dyDescent="0.25">
      <c r="A2196" t="s">
        <v>423</v>
      </c>
      <c r="B2196" t="s">
        <v>1388</v>
      </c>
      <c r="C2196" t="s">
        <v>1389</v>
      </c>
      <c r="D2196">
        <v>1900</v>
      </c>
      <c r="E2196" s="957">
        <v>1</v>
      </c>
      <c r="F2196" t="s">
        <v>441</v>
      </c>
      <c r="G2196" s="957">
        <v>91</v>
      </c>
      <c r="H2196" t="s">
        <v>388</v>
      </c>
      <c r="I2196" s="962" t="s">
        <v>490</v>
      </c>
      <c r="J2196" s="962" t="s">
        <v>493</v>
      </c>
      <c r="K2196" s="962" t="s">
        <v>1022</v>
      </c>
      <c r="L2196" s="937" t="s">
        <v>918</v>
      </c>
      <c r="M2196" s="962" t="s">
        <v>919</v>
      </c>
      <c r="N2196" s="677">
        <f t="shared" ca="1" si="377"/>
        <v>1557152.4096534846</v>
      </c>
      <c r="O2196" s="677">
        <f t="shared" ca="1" si="377"/>
        <v>1449925.7229372852</v>
      </c>
      <c r="P2196" s="677">
        <f t="shared" ca="1" si="377"/>
        <v>103691.23671619942</v>
      </c>
      <c r="Q2196" s="677">
        <f t="shared" ca="1" si="377"/>
        <v>0</v>
      </c>
      <c r="R2196" s="677">
        <f t="shared" ca="1" si="377"/>
        <v>0</v>
      </c>
      <c r="S2196" s="677">
        <f t="shared" ca="1" si="377"/>
        <v>0</v>
      </c>
      <c r="T2196" s="677">
        <f t="shared" ca="1" si="377"/>
        <v>0</v>
      </c>
      <c r="U2196" s="677">
        <f t="shared" ca="1" si="377"/>
        <v>0</v>
      </c>
      <c r="V2196" s="677">
        <f t="shared" ca="1" si="377"/>
        <v>3535.45</v>
      </c>
      <c r="W2196" s="677">
        <f t="shared" ca="1" si="381"/>
        <v>0</v>
      </c>
      <c r="X2196" s="677">
        <f t="shared" ca="1" si="377"/>
        <v>0</v>
      </c>
      <c r="Y2196" s="677">
        <f t="shared" ca="1" si="377"/>
        <v>0</v>
      </c>
      <c r="Z2196" s="677">
        <f t="shared" ca="1" si="377"/>
        <v>0</v>
      </c>
      <c r="AA2196" t="str">
        <f t="shared" si="378"/>
        <v>ASR_COMP</v>
      </c>
      <c r="AB2196" s="957">
        <f t="shared" si="379"/>
        <v>44682</v>
      </c>
      <c r="AC2196" t="str">
        <f t="shared" si="380"/>
        <v>Unaudited</v>
      </c>
    </row>
    <row r="2197" spans="1:29" x14ac:dyDescent="0.25">
      <c r="A2197" t="s">
        <v>423</v>
      </c>
      <c r="B2197" t="s">
        <v>1388</v>
      </c>
      <c r="C2197" t="s">
        <v>1389</v>
      </c>
      <c r="D2197">
        <v>1900</v>
      </c>
      <c r="E2197" s="957">
        <v>1</v>
      </c>
      <c r="F2197" t="s">
        <v>441</v>
      </c>
      <c r="G2197" s="957">
        <v>91</v>
      </c>
      <c r="H2197" t="s">
        <v>388</v>
      </c>
      <c r="I2197" s="937" t="s">
        <v>490</v>
      </c>
      <c r="J2197" s="937" t="s">
        <v>13</v>
      </c>
      <c r="K2197" s="937" t="s">
        <v>495</v>
      </c>
      <c r="L2197" s="937" t="s">
        <v>97</v>
      </c>
      <c r="M2197" s="962" t="s">
        <v>149</v>
      </c>
      <c r="N2197" s="677">
        <f t="shared" ca="1" si="377"/>
        <v>0</v>
      </c>
      <c r="O2197" s="677">
        <f t="shared" ca="1" si="377"/>
        <v>0</v>
      </c>
      <c r="P2197" s="677">
        <f t="shared" ca="1" si="377"/>
        <v>0</v>
      </c>
      <c r="Q2197" s="677">
        <f t="shared" ca="1" si="377"/>
        <v>0</v>
      </c>
      <c r="R2197" s="677">
        <f t="shared" ca="1" si="377"/>
        <v>0</v>
      </c>
      <c r="S2197" s="677">
        <f t="shared" ca="1" si="377"/>
        <v>0</v>
      </c>
      <c r="T2197" s="677">
        <f t="shared" ca="1" si="377"/>
        <v>0</v>
      </c>
      <c r="U2197" s="677">
        <f t="shared" ca="1" si="377"/>
        <v>0</v>
      </c>
      <c r="V2197" s="677">
        <f t="shared" ca="1" si="377"/>
        <v>0</v>
      </c>
      <c r="W2197" s="677">
        <f t="shared" ca="1" si="381"/>
        <v>0</v>
      </c>
      <c r="X2197" s="677">
        <f t="shared" ca="1" si="377"/>
        <v>0</v>
      </c>
      <c r="Y2197" s="677">
        <f t="shared" ca="1" si="377"/>
        <v>0</v>
      </c>
      <c r="Z2197" s="677">
        <f t="shared" ca="1" si="377"/>
        <v>0</v>
      </c>
      <c r="AA2197" t="str">
        <f t="shared" si="378"/>
        <v>ASR_COMP</v>
      </c>
      <c r="AB2197" s="957">
        <f t="shared" si="379"/>
        <v>44682</v>
      </c>
      <c r="AC2197" t="str">
        <f t="shared" si="380"/>
        <v>Unaudited</v>
      </c>
    </row>
    <row r="2198" spans="1:29" x14ac:dyDescent="0.25">
      <c r="A2198" t="s">
        <v>423</v>
      </c>
      <c r="B2198" t="s">
        <v>1388</v>
      </c>
      <c r="C2198" t="s">
        <v>1389</v>
      </c>
      <c r="D2198">
        <v>1900</v>
      </c>
      <c r="E2198" s="957">
        <v>1</v>
      </c>
      <c r="F2198" t="s">
        <v>441</v>
      </c>
      <c r="G2198" s="957">
        <v>91</v>
      </c>
      <c r="H2198" t="s">
        <v>388</v>
      </c>
      <c r="I2198" s="937" t="s">
        <v>490</v>
      </c>
      <c r="J2198" s="937" t="s">
        <v>13</v>
      </c>
      <c r="K2198" s="937" t="s">
        <v>13</v>
      </c>
      <c r="L2198" s="937" t="s">
        <v>35</v>
      </c>
      <c r="M2198" s="962" t="s">
        <v>13</v>
      </c>
      <c r="N2198" s="677">
        <f t="shared" ca="1" si="377"/>
        <v>0</v>
      </c>
      <c r="O2198" s="677">
        <f t="shared" ca="1" si="377"/>
        <v>0</v>
      </c>
      <c r="P2198" s="677">
        <f t="shared" ca="1" si="377"/>
        <v>0</v>
      </c>
      <c r="Q2198" s="677">
        <f t="shared" ca="1" si="377"/>
        <v>0</v>
      </c>
      <c r="R2198" s="677">
        <f t="shared" ca="1" si="377"/>
        <v>0</v>
      </c>
      <c r="S2198" s="677">
        <f t="shared" ca="1" si="377"/>
        <v>0</v>
      </c>
      <c r="T2198" s="677">
        <f t="shared" ca="1" si="377"/>
        <v>0</v>
      </c>
      <c r="U2198" s="677">
        <f t="shared" ca="1" si="377"/>
        <v>0</v>
      </c>
      <c r="V2198" s="677">
        <f t="shared" ca="1" si="377"/>
        <v>0</v>
      </c>
      <c r="W2198" s="677">
        <f t="shared" ca="1" si="381"/>
        <v>0</v>
      </c>
      <c r="X2198" s="677">
        <f t="shared" ca="1" si="377"/>
        <v>0</v>
      </c>
      <c r="Y2198" s="677">
        <f t="shared" ca="1" si="377"/>
        <v>0</v>
      </c>
      <c r="Z2198" s="677">
        <f t="shared" ca="1" si="377"/>
        <v>0</v>
      </c>
      <c r="AA2198" t="str">
        <f t="shared" si="378"/>
        <v>ASR_COMP</v>
      </c>
      <c r="AB2198" s="957">
        <f t="shared" si="379"/>
        <v>44682</v>
      </c>
      <c r="AC2198" t="str">
        <f t="shared" si="380"/>
        <v>Unaudited</v>
      </c>
    </row>
    <row r="2199" spans="1:29" x14ac:dyDescent="0.25">
      <c r="A2199" t="s">
        <v>423</v>
      </c>
      <c r="B2199" t="s">
        <v>1388</v>
      </c>
      <c r="C2199" t="s">
        <v>1389</v>
      </c>
      <c r="D2199">
        <v>1900</v>
      </c>
      <c r="E2199" s="957">
        <v>1</v>
      </c>
      <c r="F2199" t="s">
        <v>441</v>
      </c>
      <c r="G2199" s="957">
        <v>91</v>
      </c>
      <c r="H2199" t="s">
        <v>388</v>
      </c>
      <c r="I2199" s="937" t="s">
        <v>491</v>
      </c>
      <c r="J2199" s="937" t="s">
        <v>447</v>
      </c>
      <c r="K2199" s="937" t="s">
        <v>0</v>
      </c>
      <c r="L2199" s="937">
        <v>2.1</v>
      </c>
      <c r="M2199" s="962" t="s">
        <v>150</v>
      </c>
      <c r="N2199" s="677">
        <f t="shared" ca="1" si="377"/>
        <v>8419616.4680211917</v>
      </c>
      <c r="O2199" s="677">
        <f t="shared" ca="1" si="377"/>
        <v>4782947.8006878141</v>
      </c>
      <c r="P2199" s="677">
        <f t="shared" ca="1" si="377"/>
        <v>204454.48287458342</v>
      </c>
      <c r="Q2199" s="677">
        <f t="shared" ca="1" si="377"/>
        <v>1996826.373209659</v>
      </c>
      <c r="R2199" s="677">
        <f t="shared" ca="1" si="377"/>
        <v>535299.5259885306</v>
      </c>
      <c r="S2199" s="677">
        <f t="shared" ca="1" si="377"/>
        <v>13816.584168474259</v>
      </c>
      <c r="T2199" s="677">
        <f t="shared" ca="1" si="377"/>
        <v>48912.18316345261</v>
      </c>
      <c r="U2199" s="677">
        <f t="shared" ca="1" si="377"/>
        <v>76.265824027576201</v>
      </c>
      <c r="V2199" s="677">
        <f t="shared" ca="1" si="377"/>
        <v>67505.084018006106</v>
      </c>
      <c r="W2199" s="677">
        <f t="shared" ca="1" si="381"/>
        <v>66849.590693268838</v>
      </c>
      <c r="X2199" s="677">
        <f t="shared" ca="1" si="377"/>
        <v>124879.96920745296</v>
      </c>
      <c r="Y2199" s="677">
        <f t="shared" ca="1" si="377"/>
        <v>578048.60818592284</v>
      </c>
      <c r="Z2199" s="677">
        <f t="shared" ca="1" si="377"/>
        <v>0</v>
      </c>
      <c r="AA2199" t="str">
        <f t="shared" si="378"/>
        <v>ASR_COMP</v>
      </c>
      <c r="AB2199" s="957">
        <f t="shared" si="379"/>
        <v>44682</v>
      </c>
      <c r="AC2199" t="str">
        <f t="shared" si="380"/>
        <v>Unaudited</v>
      </c>
    </row>
    <row r="2200" spans="1:29" ht="30" x14ac:dyDescent="0.25">
      <c r="A2200" t="s">
        <v>423</v>
      </c>
      <c r="B2200" t="s">
        <v>1388</v>
      </c>
      <c r="C2200" t="s">
        <v>1389</v>
      </c>
      <c r="D2200">
        <v>1900</v>
      </c>
      <c r="E2200" s="957">
        <v>1</v>
      </c>
      <c r="F2200" t="s">
        <v>441</v>
      </c>
      <c r="G2200" s="957">
        <v>91</v>
      </c>
      <c r="H2200" t="s">
        <v>388</v>
      </c>
      <c r="I2200" s="937" t="s">
        <v>491</v>
      </c>
      <c r="J2200" s="937" t="s">
        <v>447</v>
      </c>
      <c r="K2200" s="937" t="s">
        <v>0</v>
      </c>
      <c r="L2200" s="945">
        <v>2.2000000000000002</v>
      </c>
      <c r="M2200" s="960" t="s">
        <v>151</v>
      </c>
      <c r="N2200" s="677">
        <f t="shared" ca="1" si="377"/>
        <v>-1348147.9766425476</v>
      </c>
      <c r="O2200" s="677">
        <f t="shared" ca="1" si="377"/>
        <v>-818906.24541560654</v>
      </c>
      <c r="P2200" s="677">
        <f t="shared" ca="1" si="377"/>
        <v>-44607.806626550417</v>
      </c>
      <c r="Q2200" s="677">
        <f t="shared" ca="1" si="377"/>
        <v>-233607.24989733114</v>
      </c>
      <c r="R2200" s="677">
        <f t="shared" ca="1" si="377"/>
        <v>-122176.32690175279</v>
      </c>
      <c r="S2200" s="677">
        <f t="shared" ca="1" si="377"/>
        <v>-14128.833797058016</v>
      </c>
      <c r="T2200" s="677">
        <f t="shared" ca="1" si="377"/>
        <v>-13221.295165062078</v>
      </c>
      <c r="U2200" s="677">
        <f t="shared" ca="1" si="377"/>
        <v>-512.82699348975643</v>
      </c>
      <c r="V2200" s="677">
        <f t="shared" ca="1" si="377"/>
        <v>-11167.855397315607</v>
      </c>
      <c r="W2200" s="677">
        <f t="shared" ca="1" si="381"/>
        <v>-11969.797848434991</v>
      </c>
      <c r="X2200" s="677">
        <f t="shared" ca="1" si="377"/>
        <v>-11059.269562322002</v>
      </c>
      <c r="Y2200" s="677">
        <f t="shared" ca="1" si="377"/>
        <v>-66790.469037624178</v>
      </c>
      <c r="Z2200" s="677">
        <f t="shared" ca="1" si="377"/>
        <v>0</v>
      </c>
      <c r="AA2200" t="str">
        <f t="shared" si="378"/>
        <v>ASR_COMP</v>
      </c>
      <c r="AB2200" s="957">
        <f t="shared" si="379"/>
        <v>44682</v>
      </c>
      <c r="AC2200" t="str">
        <f t="shared" si="380"/>
        <v>Unaudited</v>
      </c>
    </row>
    <row r="2201" spans="1:29" x14ac:dyDescent="0.25">
      <c r="A2201" t="s">
        <v>423</v>
      </c>
      <c r="B2201" t="s">
        <v>1388</v>
      </c>
      <c r="C2201" t="s">
        <v>1389</v>
      </c>
      <c r="D2201">
        <v>1900</v>
      </c>
      <c r="E2201" s="957">
        <v>1</v>
      </c>
      <c r="F2201" t="s">
        <v>441</v>
      </c>
      <c r="G2201" s="957">
        <v>91</v>
      </c>
      <c r="H2201" t="s">
        <v>388</v>
      </c>
      <c r="I2201" s="962" t="s">
        <v>491</v>
      </c>
      <c r="J2201" s="962" t="s">
        <v>447</v>
      </c>
      <c r="K2201" s="962" t="s">
        <v>0</v>
      </c>
      <c r="L2201" s="937">
        <v>2.2999999999999998</v>
      </c>
      <c r="M2201" s="962" t="s">
        <v>152</v>
      </c>
      <c r="N2201" s="677">
        <f t="shared" ca="1" si="377"/>
        <v>2060657.5043634824</v>
      </c>
      <c r="O2201" s="677">
        <f t="shared" ca="1" si="377"/>
        <v>1556119.0035762903</v>
      </c>
      <c r="P2201" s="677">
        <f t="shared" ca="1" si="377"/>
        <v>109575.56534860705</v>
      </c>
      <c r="Q2201" s="677">
        <f t="shared" ca="1" si="377"/>
        <v>202712.91092472945</v>
      </c>
      <c r="R2201" s="677">
        <f t="shared" ca="1" si="377"/>
        <v>106067.76568545845</v>
      </c>
      <c r="S2201" s="677">
        <f t="shared" ca="1" si="377"/>
        <v>4316.3596527611753</v>
      </c>
      <c r="T2201" s="677">
        <f t="shared" ca="1" si="377"/>
        <v>12013.67313623667</v>
      </c>
      <c r="U2201" s="677">
        <f t="shared" ca="1" si="377"/>
        <v>87.393004741288138</v>
      </c>
      <c r="V2201" s="677">
        <f t="shared" ca="1" si="377"/>
        <v>10645.719880146446</v>
      </c>
      <c r="W2201" s="677">
        <f t="shared" ca="1" si="381"/>
        <v>8837.9557903179557</v>
      </c>
      <c r="X2201" s="677">
        <f t="shared" ca="1" si="377"/>
        <v>9481.5719037898652</v>
      </c>
      <c r="Y2201" s="677">
        <f t="shared" ca="1" si="377"/>
        <v>40799.585460404014</v>
      </c>
      <c r="Z2201" s="677">
        <f t="shared" ca="1" si="377"/>
        <v>0</v>
      </c>
      <c r="AA2201" t="str">
        <f t="shared" si="378"/>
        <v>ASR_COMP</v>
      </c>
      <c r="AB2201" s="957">
        <f t="shared" si="379"/>
        <v>44682</v>
      </c>
      <c r="AC2201" t="str">
        <f t="shared" si="380"/>
        <v>Unaudited</v>
      </c>
    </row>
    <row r="2202" spans="1:29" x14ac:dyDescent="0.25">
      <c r="A2202" t="s">
        <v>423</v>
      </c>
      <c r="B2202" t="s">
        <v>1388</v>
      </c>
      <c r="C2202" t="s">
        <v>1389</v>
      </c>
      <c r="D2202">
        <v>1900</v>
      </c>
      <c r="E2202" s="957">
        <v>1</v>
      </c>
      <c r="F2202" t="s">
        <v>441</v>
      </c>
      <c r="G2202" s="957">
        <v>91</v>
      </c>
      <c r="H2202" t="s">
        <v>388</v>
      </c>
      <c r="I2202" s="937" t="s">
        <v>491</v>
      </c>
      <c r="J2202" s="937" t="s">
        <v>447</v>
      </c>
      <c r="K2202" s="937" t="s">
        <v>0</v>
      </c>
      <c r="L2202" s="937">
        <v>2.4</v>
      </c>
      <c r="M2202" s="962" t="s">
        <v>153</v>
      </c>
      <c r="N2202" s="677">
        <f t="shared" ca="1" si="377"/>
        <v>2755050.9675107803</v>
      </c>
      <c r="O2202" s="677">
        <f t="shared" ca="1" si="377"/>
        <v>1538329.1444254047</v>
      </c>
      <c r="P2202" s="677">
        <f t="shared" ca="1" si="377"/>
        <v>71047.37053792768</v>
      </c>
      <c r="Q2202" s="677">
        <f t="shared" ca="1" si="377"/>
        <v>908007.83729231067</v>
      </c>
      <c r="R2202" s="677">
        <f t="shared" ca="1" si="377"/>
        <v>122305.32843283977</v>
      </c>
      <c r="S2202" s="677">
        <f t="shared" ca="1" si="377"/>
        <v>12042.673907592183</v>
      </c>
      <c r="T2202" s="677">
        <f t="shared" ca="1" si="377"/>
        <v>27391.149244257267</v>
      </c>
      <c r="U2202" s="677">
        <f t="shared" ca="1" si="377"/>
        <v>145.23292699804074</v>
      </c>
      <c r="V2202" s="677">
        <f t="shared" ca="1" si="377"/>
        <v>6063.7033631896438</v>
      </c>
      <c r="W2202" s="677">
        <f t="shared" ca="1" si="381"/>
        <v>13181.017813632861</v>
      </c>
      <c r="X2202" s="677">
        <f t="shared" ca="1" si="377"/>
        <v>19258.726300687173</v>
      </c>
      <c r="Y2202" s="677">
        <f t="shared" ca="1" si="377"/>
        <v>37278.78326594118</v>
      </c>
      <c r="Z2202" s="677">
        <f t="shared" ca="1" si="377"/>
        <v>0</v>
      </c>
      <c r="AA2202" t="str">
        <f t="shared" si="378"/>
        <v>ASR_COMP</v>
      </c>
      <c r="AB2202" s="957">
        <f t="shared" si="379"/>
        <v>44682</v>
      </c>
      <c r="AC2202" t="str">
        <f t="shared" si="380"/>
        <v>Unaudited</v>
      </c>
    </row>
    <row r="2203" spans="1:29" ht="30" x14ac:dyDescent="0.25">
      <c r="A2203" t="s">
        <v>423</v>
      </c>
      <c r="B2203" t="s">
        <v>1388</v>
      </c>
      <c r="C2203" t="s">
        <v>1389</v>
      </c>
      <c r="D2203">
        <v>1900</v>
      </c>
      <c r="E2203" s="957">
        <v>1</v>
      </c>
      <c r="F2203" t="s">
        <v>441</v>
      </c>
      <c r="G2203" s="957">
        <v>91</v>
      </c>
      <c r="H2203" t="s">
        <v>388</v>
      </c>
      <c r="I2203" s="937" t="s">
        <v>491</v>
      </c>
      <c r="J2203" s="937" t="s">
        <v>447</v>
      </c>
      <c r="K2203" s="937" t="s">
        <v>0</v>
      </c>
      <c r="L2203" s="937">
        <v>2.5</v>
      </c>
      <c r="M2203" s="962" t="s">
        <v>154</v>
      </c>
      <c r="N2203" s="677">
        <f t="shared" ca="1" si="377"/>
        <v>-20732.515170557126</v>
      </c>
      <c r="O2203" s="677">
        <f t="shared" ca="1" si="377"/>
        <v>-15102.183135513023</v>
      </c>
      <c r="P2203" s="677">
        <f t="shared" ca="1" si="377"/>
        <v>-1155.1167038826411</v>
      </c>
      <c r="Q2203" s="677">
        <f t="shared" ca="1" si="377"/>
        <v>-2535.188621138961</v>
      </c>
      <c r="R2203" s="677">
        <f t="shared" ca="1" si="377"/>
        <v>-1025.6285162361498</v>
      </c>
      <c r="S2203" s="677">
        <f t="shared" ca="1" si="377"/>
        <v>-183.4724888653185</v>
      </c>
      <c r="T2203" s="677">
        <f t="shared" ca="1" si="377"/>
        <v>-285.23923900134116</v>
      </c>
      <c r="U2203" s="677">
        <f t="shared" ca="1" si="377"/>
        <v>-2.3805963229231888</v>
      </c>
      <c r="V2203" s="677">
        <f t="shared" ca="1" si="377"/>
        <v>-91.060254989935203</v>
      </c>
      <c r="W2203" s="677">
        <f t="shared" ca="1" si="381"/>
        <v>-53.727796049594119</v>
      </c>
      <c r="X2203" s="677">
        <f t="shared" ca="1" si="377"/>
        <v>-74.883282675016972</v>
      </c>
      <c r="Y2203" s="677">
        <f t="shared" ca="1" si="377"/>
        <v>-223.63453588222009</v>
      </c>
      <c r="Z2203" s="677">
        <f t="shared" ca="1" si="377"/>
        <v>0</v>
      </c>
      <c r="AA2203" t="str">
        <f t="shared" si="378"/>
        <v>ASR_COMP</v>
      </c>
      <c r="AB2203" s="957">
        <f t="shared" si="379"/>
        <v>44682</v>
      </c>
      <c r="AC2203" t="str">
        <f t="shared" si="380"/>
        <v>Unaudited</v>
      </c>
    </row>
    <row r="2204" spans="1:29" x14ac:dyDescent="0.25">
      <c r="A2204" t="s">
        <v>423</v>
      </c>
      <c r="B2204" t="s">
        <v>1388</v>
      </c>
      <c r="C2204" t="s">
        <v>1389</v>
      </c>
      <c r="D2204">
        <v>1900</v>
      </c>
      <c r="E2204" s="957">
        <v>1</v>
      </c>
      <c r="F2204" t="s">
        <v>441</v>
      </c>
      <c r="G2204" s="957">
        <v>91</v>
      </c>
      <c r="H2204" t="s">
        <v>388</v>
      </c>
      <c r="I2204" s="937" t="s">
        <v>491</v>
      </c>
      <c r="J2204" s="937" t="s">
        <v>447</v>
      </c>
      <c r="K2204" s="937" t="s">
        <v>0</v>
      </c>
      <c r="L2204" s="937" t="s">
        <v>99</v>
      </c>
      <c r="M2204" s="962" t="s">
        <v>7</v>
      </c>
      <c r="N2204" s="677">
        <f t="shared" ca="1" si="377"/>
        <v>0</v>
      </c>
      <c r="O2204" s="677">
        <f t="shared" ca="1" si="377"/>
        <v>0</v>
      </c>
      <c r="P2204" s="677">
        <f t="shared" ca="1" si="377"/>
        <v>0</v>
      </c>
      <c r="Q2204" s="677">
        <f t="shared" ca="1" si="377"/>
        <v>0</v>
      </c>
      <c r="R2204" s="677">
        <f t="shared" ca="1" si="377"/>
        <v>0</v>
      </c>
      <c r="S2204" s="677">
        <f t="shared" ca="1" si="377"/>
        <v>0</v>
      </c>
      <c r="T2204" s="677">
        <f t="shared" ca="1" si="377"/>
        <v>0</v>
      </c>
      <c r="U2204" s="677">
        <f t="shared" ca="1" si="377"/>
        <v>0</v>
      </c>
      <c r="V2204" s="677">
        <f t="shared" ca="1" si="377"/>
        <v>0</v>
      </c>
      <c r="W2204" s="677">
        <f t="shared" ca="1" si="381"/>
        <v>0</v>
      </c>
      <c r="X2204" s="677">
        <f t="shared" ca="1" si="377"/>
        <v>0</v>
      </c>
      <c r="Y2204" s="677">
        <f t="shared" ca="1" si="377"/>
        <v>0</v>
      </c>
      <c r="Z2204" s="677">
        <f t="shared" ca="1" si="377"/>
        <v>0</v>
      </c>
      <c r="AA2204" t="str">
        <f t="shared" si="378"/>
        <v>ASR_COMP</v>
      </c>
      <c r="AB2204" s="957">
        <f t="shared" si="379"/>
        <v>44682</v>
      </c>
      <c r="AC2204" t="str">
        <f t="shared" si="380"/>
        <v>Unaudited</v>
      </c>
    </row>
    <row r="2205" spans="1:29" x14ac:dyDescent="0.25">
      <c r="A2205" t="s">
        <v>423</v>
      </c>
      <c r="B2205" t="s">
        <v>1388</v>
      </c>
      <c r="C2205" t="s">
        <v>1389</v>
      </c>
      <c r="D2205">
        <v>1900</v>
      </c>
      <c r="E2205" s="957">
        <v>1</v>
      </c>
      <c r="F2205" t="s">
        <v>441</v>
      </c>
      <c r="G2205" s="957">
        <v>91</v>
      </c>
      <c r="H2205" t="s">
        <v>388</v>
      </c>
      <c r="I2205" s="937" t="s">
        <v>491</v>
      </c>
      <c r="J2205" s="937" t="s">
        <v>447</v>
      </c>
      <c r="K2205" s="937" t="s">
        <v>0</v>
      </c>
      <c r="L2205" s="945" t="s">
        <v>155</v>
      </c>
      <c r="M2205" s="960" t="s">
        <v>454</v>
      </c>
      <c r="N2205" s="677">
        <f t="shared" ca="1" si="377"/>
        <v>0</v>
      </c>
      <c r="O2205" s="677">
        <f t="shared" ca="1" si="377"/>
        <v>0</v>
      </c>
      <c r="P2205" s="677">
        <f t="shared" ca="1" si="377"/>
        <v>0</v>
      </c>
      <c r="Q2205" s="677">
        <f t="shared" ca="1" si="377"/>
        <v>0</v>
      </c>
      <c r="R2205" s="677">
        <f t="shared" ca="1" si="377"/>
        <v>0</v>
      </c>
      <c r="S2205" s="677">
        <f t="shared" ca="1" si="377"/>
        <v>0</v>
      </c>
      <c r="T2205" s="677">
        <f t="shared" ca="1" si="377"/>
        <v>0</v>
      </c>
      <c r="U2205" s="677">
        <f t="shared" ca="1" si="377"/>
        <v>0</v>
      </c>
      <c r="V2205" s="677">
        <f t="shared" ca="1" si="377"/>
        <v>0</v>
      </c>
      <c r="W2205" s="677">
        <f t="shared" ca="1" si="381"/>
        <v>0</v>
      </c>
      <c r="X2205" s="677">
        <f t="shared" ca="1" si="377"/>
        <v>0</v>
      </c>
      <c r="Y2205" s="677">
        <f t="shared" ca="1" si="377"/>
        <v>0</v>
      </c>
      <c r="Z2205" s="677">
        <f t="shared" ca="1" si="377"/>
        <v>0</v>
      </c>
      <c r="AA2205" t="str">
        <f t="shared" si="378"/>
        <v>ASR_COMP</v>
      </c>
      <c r="AB2205" s="957">
        <f t="shared" si="379"/>
        <v>44682</v>
      </c>
      <c r="AC2205" t="str">
        <f t="shared" si="380"/>
        <v>Unaudited</v>
      </c>
    </row>
    <row r="2206" spans="1:29" x14ac:dyDescent="0.25">
      <c r="A2206" t="s">
        <v>423</v>
      </c>
      <c r="B2206" t="s">
        <v>1388</v>
      </c>
      <c r="C2206" t="s">
        <v>1389</v>
      </c>
      <c r="D2206">
        <v>1900</v>
      </c>
      <c r="E2206" s="957">
        <v>1</v>
      </c>
      <c r="F2206" t="s">
        <v>441</v>
      </c>
      <c r="G2206" s="957">
        <v>91</v>
      </c>
      <c r="H2206" t="s">
        <v>388</v>
      </c>
      <c r="I2206" s="962" t="s">
        <v>491</v>
      </c>
      <c r="J2206" s="962" t="s">
        <v>447</v>
      </c>
      <c r="K2206" s="962" t="s">
        <v>0</v>
      </c>
      <c r="L2206" s="937" t="s">
        <v>920</v>
      </c>
      <c r="M2206" s="962" t="s">
        <v>24</v>
      </c>
      <c r="N2206" s="677">
        <f t="shared" ca="1" si="377"/>
        <v>371095.39</v>
      </c>
      <c r="O2206" s="677">
        <f t="shared" ca="1" si="377"/>
        <v>6548.45</v>
      </c>
      <c r="P2206" s="677">
        <f t="shared" ca="1" si="377"/>
        <v>0</v>
      </c>
      <c r="Q2206" s="677">
        <f t="shared" ca="1" si="377"/>
        <v>249538.49</v>
      </c>
      <c r="R2206" s="677">
        <f t="shared" ca="1" si="377"/>
        <v>0</v>
      </c>
      <c r="S2206" s="677">
        <f t="shared" ca="1" si="377"/>
        <v>0</v>
      </c>
      <c r="T2206" s="677">
        <f t="shared" ca="1" si="377"/>
        <v>115008.45</v>
      </c>
      <c r="U2206" s="677">
        <f t="shared" ca="1" si="377"/>
        <v>0</v>
      </c>
      <c r="V2206" s="677">
        <f t="shared" ca="1" si="377"/>
        <v>0</v>
      </c>
      <c r="W2206" s="677">
        <f t="shared" ca="1" si="381"/>
        <v>0</v>
      </c>
      <c r="X2206" s="677">
        <f t="shared" ca="1" si="377"/>
        <v>0</v>
      </c>
      <c r="Y2206" s="677">
        <f t="shared" ca="1" si="377"/>
        <v>0</v>
      </c>
      <c r="Z2206" s="677">
        <f t="shared" ca="1" si="377"/>
        <v>0</v>
      </c>
      <c r="AA2206" t="str">
        <f t="shared" si="378"/>
        <v>ASR_COMP</v>
      </c>
      <c r="AB2206" s="957">
        <f t="shared" si="379"/>
        <v>44682</v>
      </c>
      <c r="AC2206" t="str">
        <f t="shared" si="380"/>
        <v>Unaudited</v>
      </c>
    </row>
    <row r="2207" spans="1:29" x14ac:dyDescent="0.25">
      <c r="A2207" t="s">
        <v>423</v>
      </c>
      <c r="B2207" t="s">
        <v>1388</v>
      </c>
      <c r="C2207" t="s">
        <v>1389</v>
      </c>
      <c r="D2207">
        <v>1900</v>
      </c>
      <c r="E2207" s="957">
        <v>1</v>
      </c>
      <c r="F2207" t="s">
        <v>441</v>
      </c>
      <c r="G2207" s="957">
        <v>91</v>
      </c>
      <c r="H2207" t="s">
        <v>388</v>
      </c>
      <c r="I2207" s="937" t="s">
        <v>491</v>
      </c>
      <c r="J2207" s="937" t="s">
        <v>447</v>
      </c>
      <c r="K2207" s="937" t="s">
        <v>53</v>
      </c>
      <c r="L2207" s="937">
        <v>3.1</v>
      </c>
      <c r="M2207" s="962" t="s">
        <v>33</v>
      </c>
      <c r="N2207" s="677">
        <f t="shared" ca="1" si="377"/>
        <v>2845064.1740881787</v>
      </c>
      <c r="O2207" s="677">
        <f t="shared" ca="1" si="377"/>
        <v>2133772.7257630415</v>
      </c>
      <c r="P2207" s="677">
        <f t="shared" ca="1" si="377"/>
        <v>75379.279624659466</v>
      </c>
      <c r="Q2207" s="677">
        <f t="shared" ca="1" si="377"/>
        <v>262058.28262801655</v>
      </c>
      <c r="R2207" s="677">
        <f t="shared" ca="1" si="377"/>
        <v>126768.73862368344</v>
      </c>
      <c r="S2207" s="677">
        <f t="shared" ca="1" si="377"/>
        <v>4909.8708952741181</v>
      </c>
      <c r="T2207" s="677">
        <f t="shared" ca="1" si="377"/>
        <v>37397.917338839106</v>
      </c>
      <c r="U2207" s="677">
        <f t="shared" ca="1" si="377"/>
        <v>257.74561982942402</v>
      </c>
      <c r="V2207" s="677">
        <f t="shared" ca="1" si="377"/>
        <v>12019.07410185757</v>
      </c>
      <c r="W2207" s="677">
        <f t="shared" ca="1" si="381"/>
        <v>6447.8679603577939</v>
      </c>
      <c r="X2207" s="677">
        <f t="shared" ca="1" si="377"/>
        <v>96461.962410900989</v>
      </c>
      <c r="Y2207" s="677">
        <f t="shared" ca="1" si="377"/>
        <v>89590.709121718799</v>
      </c>
      <c r="Z2207" s="677">
        <f t="shared" ca="1" si="377"/>
        <v>0</v>
      </c>
      <c r="AA2207" t="str">
        <f t="shared" si="378"/>
        <v>ASR_COMP</v>
      </c>
      <c r="AB2207" s="957">
        <f t="shared" si="379"/>
        <v>44682</v>
      </c>
      <c r="AC2207" t="str">
        <f t="shared" si="380"/>
        <v>Unaudited</v>
      </c>
    </row>
    <row r="2208" spans="1:29" x14ac:dyDescent="0.25">
      <c r="A2208" t="s">
        <v>423</v>
      </c>
      <c r="B2208" t="s">
        <v>1388</v>
      </c>
      <c r="C2208" t="s">
        <v>1389</v>
      </c>
      <c r="D2208">
        <v>1900</v>
      </c>
      <c r="E2208" s="957">
        <v>1</v>
      </c>
      <c r="F2208" t="s">
        <v>441</v>
      </c>
      <c r="G2208" s="957">
        <v>91</v>
      </c>
      <c r="H2208" t="s">
        <v>388</v>
      </c>
      <c r="I2208" s="937" t="s">
        <v>491</v>
      </c>
      <c r="J2208" s="937" t="s">
        <v>447</v>
      </c>
      <c r="K2208" s="937" t="s">
        <v>53</v>
      </c>
      <c r="L2208" s="937">
        <v>3.2</v>
      </c>
      <c r="M2208" s="962" t="s">
        <v>34</v>
      </c>
      <c r="N2208" s="677">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5167243.5883946912</v>
      </c>
      <c r="O2208" s="677">
        <f t="shared" ca="1" si="382"/>
        <v>2980774.989224209</v>
      </c>
      <c r="P2208" s="677">
        <f t="shared" ca="1" si="382"/>
        <v>164588.20485238504</v>
      </c>
      <c r="Q2208" s="677">
        <f t="shared" ca="1" si="382"/>
        <v>1141345.1632943337</v>
      </c>
      <c r="R2208" s="677">
        <f t="shared" ca="1" si="382"/>
        <v>397154.23903847183</v>
      </c>
      <c r="S2208" s="677">
        <f t="shared" ca="1" si="382"/>
        <v>51247.601256643873</v>
      </c>
      <c r="T2208" s="677">
        <f t="shared" ca="1" si="382"/>
        <v>55662.820919709142</v>
      </c>
      <c r="U2208" s="677">
        <f t="shared" ca="1" si="382"/>
        <v>509.68455426312977</v>
      </c>
      <c r="V2208" s="677">
        <f t="shared" ca="1" si="382"/>
        <v>34983.401988376907</v>
      </c>
      <c r="W2208" s="677">
        <f t="shared" ca="1" si="381"/>
        <v>32825.610144077982</v>
      </c>
      <c r="X2208" s="677">
        <f t="shared" ca="1" si="382"/>
        <v>123642.31400023871</v>
      </c>
      <c r="Y2208" s="677">
        <f t="shared" ca="1" si="382"/>
        <v>184509.55912198205</v>
      </c>
      <c r="Z2208" s="677">
        <f t="shared" ca="1" si="382"/>
        <v>0</v>
      </c>
      <c r="AA2208" t="str">
        <f t="shared" si="378"/>
        <v>ASR_COMP</v>
      </c>
      <c r="AB2208" s="957">
        <f t="shared" si="379"/>
        <v>44682</v>
      </c>
      <c r="AC2208" t="str">
        <f t="shared" si="380"/>
        <v>Unaudited</v>
      </c>
    </row>
    <row r="2209" spans="1:29" x14ac:dyDescent="0.25">
      <c r="A2209" t="s">
        <v>423</v>
      </c>
      <c r="B2209" t="s">
        <v>1388</v>
      </c>
      <c r="C2209" t="s">
        <v>1389</v>
      </c>
      <c r="D2209">
        <v>1900</v>
      </c>
      <c r="E2209" s="957">
        <v>1</v>
      </c>
      <c r="F2209" t="s">
        <v>441</v>
      </c>
      <c r="G2209" s="957">
        <v>91</v>
      </c>
      <c r="H2209" t="s">
        <v>388</v>
      </c>
      <c r="I2209" s="937" t="s">
        <v>491</v>
      </c>
      <c r="J2209" s="937" t="s">
        <v>447</v>
      </c>
      <c r="K2209" s="937" t="s">
        <v>53</v>
      </c>
      <c r="L2209" s="937">
        <v>3.3</v>
      </c>
      <c r="M2209" s="962" t="s">
        <v>54</v>
      </c>
      <c r="N2209" s="677">
        <f t="shared" ca="1" si="382"/>
        <v>680.43999999999994</v>
      </c>
      <c r="O2209" s="677">
        <f t="shared" ca="1" si="382"/>
        <v>0</v>
      </c>
      <c r="P2209" s="677">
        <f t="shared" ca="1" si="382"/>
        <v>0</v>
      </c>
      <c r="Q2209" s="677">
        <f t="shared" ca="1" si="382"/>
        <v>0</v>
      </c>
      <c r="R2209" s="677">
        <f t="shared" ca="1" si="382"/>
        <v>0</v>
      </c>
      <c r="S2209" s="677">
        <f t="shared" ca="1" si="382"/>
        <v>155.88999999999999</v>
      </c>
      <c r="T2209" s="677">
        <f t="shared" ca="1" si="382"/>
        <v>0</v>
      </c>
      <c r="U2209" s="677">
        <f t="shared" ca="1" si="382"/>
        <v>0</v>
      </c>
      <c r="V2209" s="677">
        <f t="shared" ca="1" si="382"/>
        <v>0</v>
      </c>
      <c r="W2209" s="677">
        <f t="shared" ca="1" si="381"/>
        <v>0</v>
      </c>
      <c r="X2209" s="677">
        <f t="shared" ca="1" si="382"/>
        <v>524.54999999999995</v>
      </c>
      <c r="Y2209" s="677">
        <f t="shared" ca="1" si="382"/>
        <v>0</v>
      </c>
      <c r="Z2209" s="677">
        <f t="shared" ca="1" si="382"/>
        <v>0</v>
      </c>
      <c r="AA2209" t="str">
        <f t="shared" si="378"/>
        <v>ASR_COMP</v>
      </c>
      <c r="AB2209" s="957">
        <f t="shared" si="379"/>
        <v>44682</v>
      </c>
      <c r="AC2209" t="str">
        <f t="shared" si="380"/>
        <v>Unaudited</v>
      </c>
    </row>
    <row r="2210" spans="1:29" x14ac:dyDescent="0.25">
      <c r="A2210" t="s">
        <v>423</v>
      </c>
      <c r="B2210" t="s">
        <v>1388</v>
      </c>
      <c r="C2210" t="s">
        <v>1389</v>
      </c>
      <c r="D2210">
        <v>1900</v>
      </c>
      <c r="E2210" s="957">
        <v>1</v>
      </c>
      <c r="F2210" t="s">
        <v>441</v>
      </c>
      <c r="G2210" s="957">
        <v>91</v>
      </c>
      <c r="H2210" t="s">
        <v>388</v>
      </c>
      <c r="I2210" s="937" t="s">
        <v>491</v>
      </c>
      <c r="J2210" s="937" t="s">
        <v>447</v>
      </c>
      <c r="K2210" s="937" t="s">
        <v>53</v>
      </c>
      <c r="L2210" s="937" t="s">
        <v>44</v>
      </c>
      <c r="M2210" s="962" t="s">
        <v>156</v>
      </c>
      <c r="N2210" s="677">
        <f t="shared" ca="1" si="382"/>
        <v>0</v>
      </c>
      <c r="O2210" s="677">
        <f t="shared" ca="1" si="382"/>
        <v>0</v>
      </c>
      <c r="P2210" s="677">
        <f t="shared" ca="1" si="382"/>
        <v>0</v>
      </c>
      <c r="Q2210" s="677">
        <f t="shared" ca="1" si="382"/>
        <v>0</v>
      </c>
      <c r="R2210" s="677">
        <f t="shared" ca="1" si="382"/>
        <v>0</v>
      </c>
      <c r="S2210" s="677">
        <f t="shared" ca="1" si="382"/>
        <v>0</v>
      </c>
      <c r="T2210" s="677">
        <f t="shared" ca="1" si="382"/>
        <v>0</v>
      </c>
      <c r="U2210" s="677">
        <f t="shared" ca="1" si="382"/>
        <v>0</v>
      </c>
      <c r="V2210" s="677">
        <f t="shared" ca="1" si="382"/>
        <v>0</v>
      </c>
      <c r="W2210" s="677">
        <f t="shared" ca="1" si="381"/>
        <v>0</v>
      </c>
      <c r="X2210" s="677">
        <f t="shared" ca="1" si="382"/>
        <v>0</v>
      </c>
      <c r="Y2210" s="677">
        <f t="shared" ca="1" si="382"/>
        <v>0</v>
      </c>
      <c r="Z2210" s="677">
        <f t="shared" ca="1" si="382"/>
        <v>0</v>
      </c>
      <c r="AA2210" t="str">
        <f t="shared" si="378"/>
        <v>ASR_COMP</v>
      </c>
      <c r="AB2210" s="957">
        <f t="shared" si="379"/>
        <v>44682</v>
      </c>
      <c r="AC2210" t="str">
        <f t="shared" si="380"/>
        <v>Unaudited</v>
      </c>
    </row>
    <row r="2211" spans="1:29" x14ac:dyDescent="0.25">
      <c r="A2211" t="s">
        <v>423</v>
      </c>
      <c r="B2211" t="s">
        <v>1388</v>
      </c>
      <c r="C2211" t="s">
        <v>1389</v>
      </c>
      <c r="D2211">
        <v>1900</v>
      </c>
      <c r="E2211" s="957">
        <v>1</v>
      </c>
      <c r="F2211" t="s">
        <v>441</v>
      </c>
      <c r="G2211" s="957">
        <v>91</v>
      </c>
      <c r="H2211" t="s">
        <v>388</v>
      </c>
      <c r="I2211" s="937" t="s">
        <v>491</v>
      </c>
      <c r="J2211" s="937" t="s">
        <v>447</v>
      </c>
      <c r="K2211" s="937" t="s">
        <v>53</v>
      </c>
      <c r="L2211" s="937" t="s">
        <v>41</v>
      </c>
      <c r="M2211" s="962" t="s">
        <v>52</v>
      </c>
      <c r="N2211" s="677">
        <f t="shared" ca="1" si="382"/>
        <v>1205826.5894544781</v>
      </c>
      <c r="O2211" s="677">
        <f t="shared" ca="1" si="382"/>
        <v>937233.48402851378</v>
      </c>
      <c r="P2211" s="677">
        <f t="shared" ca="1" si="382"/>
        <v>25066.016629281025</v>
      </c>
      <c r="Q2211" s="677">
        <f t="shared" ca="1" si="382"/>
        <v>115610.82827639361</v>
      </c>
      <c r="R2211" s="677">
        <f t="shared" ca="1" si="382"/>
        <v>31193.660028688926</v>
      </c>
      <c r="S2211" s="677">
        <f t="shared" ca="1" si="382"/>
        <v>19055.553739916184</v>
      </c>
      <c r="T2211" s="677">
        <f t="shared" ca="1" si="382"/>
        <v>11801.972217623425</v>
      </c>
      <c r="U2211" s="677">
        <f t="shared" ca="1" si="382"/>
        <v>319.43362757702465</v>
      </c>
      <c r="V2211" s="677">
        <f t="shared" ca="1" si="382"/>
        <v>2652.3614351259293</v>
      </c>
      <c r="W2211" s="677">
        <f t="shared" ca="1" si="381"/>
        <v>510.10599741411448</v>
      </c>
      <c r="X2211" s="677">
        <f t="shared" ca="1" si="382"/>
        <v>51004.946817247612</v>
      </c>
      <c r="Y2211" s="677">
        <f t="shared" ca="1" si="382"/>
        <v>11378.226656696597</v>
      </c>
      <c r="Z2211" s="677">
        <f t="shared" ca="1" si="382"/>
        <v>0</v>
      </c>
      <c r="AA2211" t="str">
        <f t="shared" si="378"/>
        <v>ASR_COMP</v>
      </c>
      <c r="AB2211" s="957">
        <f t="shared" si="379"/>
        <v>44682</v>
      </c>
      <c r="AC2211" t="str">
        <f t="shared" si="380"/>
        <v>Unaudited</v>
      </c>
    </row>
    <row r="2212" spans="1:29" x14ac:dyDescent="0.25">
      <c r="A2212" t="s">
        <v>423</v>
      </c>
      <c r="B2212" t="s">
        <v>1388</v>
      </c>
      <c r="C2212" t="s">
        <v>1389</v>
      </c>
      <c r="D2212">
        <v>1900</v>
      </c>
      <c r="E2212" s="957">
        <v>1</v>
      </c>
      <c r="F2212" t="s">
        <v>441</v>
      </c>
      <c r="G2212" s="957">
        <v>91</v>
      </c>
      <c r="H2212" t="s">
        <v>388</v>
      </c>
      <c r="I2212" s="937" t="s">
        <v>491</v>
      </c>
      <c r="J2212" s="937" t="s">
        <v>447</v>
      </c>
      <c r="K2212" s="937" t="s">
        <v>53</v>
      </c>
      <c r="L2212" s="937" t="s">
        <v>42</v>
      </c>
      <c r="M2212" s="962" t="s">
        <v>157</v>
      </c>
      <c r="N2212" s="677">
        <f t="shared" ca="1" si="382"/>
        <v>-148037.55334670999</v>
      </c>
      <c r="O2212" s="677">
        <f t="shared" ca="1" si="382"/>
        <v>-101608.39986097802</v>
      </c>
      <c r="P2212" s="677">
        <f t="shared" ca="1" si="382"/>
        <v>-5783.6583721294128</v>
      </c>
      <c r="Q2212" s="677">
        <f t="shared" ca="1" si="382"/>
        <v>-22041.345607923166</v>
      </c>
      <c r="R2212" s="677">
        <f t="shared" ca="1" si="382"/>
        <v>-9458.8144554060091</v>
      </c>
      <c r="S2212" s="677">
        <f t="shared" ca="1" si="382"/>
        <v>-913.09687984718232</v>
      </c>
      <c r="T2212" s="677">
        <f t="shared" ca="1" si="382"/>
        <v>-2010.749126328348</v>
      </c>
      <c r="U2212" s="677">
        <f t="shared" ca="1" si="382"/>
        <v>-5.6610322781305102</v>
      </c>
      <c r="V2212" s="677">
        <f t="shared" ca="1" si="382"/>
        <v>-792.3355139519349</v>
      </c>
      <c r="W2212" s="677">
        <f t="shared" ca="1" si="381"/>
        <v>-544.91365233232443</v>
      </c>
      <c r="X2212" s="677">
        <f t="shared" ca="1" si="382"/>
        <v>-1195.0639060569349</v>
      </c>
      <c r="Y2212" s="677">
        <f t="shared" ca="1" si="382"/>
        <v>-3683.5149394785394</v>
      </c>
      <c r="Z2212" s="677">
        <f t="shared" ca="1" si="382"/>
        <v>0</v>
      </c>
      <c r="AA2212" t="str">
        <f t="shared" si="378"/>
        <v>ASR_COMP</v>
      </c>
      <c r="AB2212" s="957">
        <f t="shared" si="379"/>
        <v>44682</v>
      </c>
      <c r="AC2212" t="str">
        <f t="shared" si="380"/>
        <v>Unaudited</v>
      </c>
    </row>
    <row r="2213" spans="1:29" x14ac:dyDescent="0.25">
      <c r="A2213" t="s">
        <v>423</v>
      </c>
      <c r="B2213" t="s">
        <v>1388</v>
      </c>
      <c r="C2213" t="s">
        <v>1389</v>
      </c>
      <c r="D2213">
        <v>1900</v>
      </c>
      <c r="E2213" s="957">
        <v>1</v>
      </c>
      <c r="F2213" t="s">
        <v>441</v>
      </c>
      <c r="G2213" s="957">
        <v>91</v>
      </c>
      <c r="H2213" t="s">
        <v>388</v>
      </c>
      <c r="I2213" s="937" t="s">
        <v>491</v>
      </c>
      <c r="J2213" s="937" t="s">
        <v>447</v>
      </c>
      <c r="K2213" s="937" t="s">
        <v>53</v>
      </c>
      <c r="L2213" s="945" t="s">
        <v>43</v>
      </c>
      <c r="M2213" s="960" t="s">
        <v>465</v>
      </c>
      <c r="N2213" s="677">
        <f t="shared" ca="1" si="382"/>
        <v>1283536.961611398</v>
      </c>
      <c r="O2213" s="677">
        <f t="shared" ca="1" si="382"/>
        <v>791692.68740760372</v>
      </c>
      <c r="P2213" s="677">
        <f t="shared" ca="1" si="382"/>
        <v>61066.82006912378</v>
      </c>
      <c r="Q2213" s="677">
        <f t="shared" ca="1" si="382"/>
        <v>194820.16799056064</v>
      </c>
      <c r="R2213" s="677">
        <f t="shared" ca="1" si="382"/>
        <v>103682.39892427472</v>
      </c>
      <c r="S2213" s="677">
        <f t="shared" ca="1" si="382"/>
        <v>22469.322370193782</v>
      </c>
      <c r="T2213" s="677">
        <f t="shared" ca="1" si="382"/>
        <v>2760.7261572977909</v>
      </c>
      <c r="U2213" s="677">
        <f t="shared" ca="1" si="382"/>
        <v>267.21476508173441</v>
      </c>
      <c r="V2213" s="677">
        <f t="shared" ca="1" si="382"/>
        <v>8321.8420321551803</v>
      </c>
      <c r="W2213" s="677">
        <f t="shared" ca="1" si="381"/>
        <v>39928.159876308207</v>
      </c>
      <c r="X2213" s="677">
        <f t="shared" ca="1" si="382"/>
        <v>17339.600745080261</v>
      </c>
      <c r="Y2213" s="677">
        <f t="shared" ca="1" si="382"/>
        <v>41188.021273717997</v>
      </c>
      <c r="Z2213" s="677">
        <f t="shared" ca="1" si="382"/>
        <v>0</v>
      </c>
      <c r="AA2213" t="str">
        <f t="shared" si="378"/>
        <v>ASR_COMP</v>
      </c>
      <c r="AB2213" s="957">
        <f t="shared" si="379"/>
        <v>44682</v>
      </c>
      <c r="AC2213" t="str">
        <f t="shared" si="380"/>
        <v>Unaudited</v>
      </c>
    </row>
    <row r="2214" spans="1:29" x14ac:dyDescent="0.25">
      <c r="A2214" t="s">
        <v>423</v>
      </c>
      <c r="B2214" t="s">
        <v>1388</v>
      </c>
      <c r="C2214" t="s">
        <v>1389</v>
      </c>
      <c r="D2214">
        <v>1900</v>
      </c>
      <c r="E2214" s="957">
        <v>1</v>
      </c>
      <c r="F2214" t="s">
        <v>441</v>
      </c>
      <c r="G2214" s="957">
        <v>91</v>
      </c>
      <c r="H2214" t="s">
        <v>388</v>
      </c>
      <c r="I2214" s="962" t="s">
        <v>491</v>
      </c>
      <c r="J2214" s="962" t="s">
        <v>447</v>
      </c>
      <c r="K2214" s="962" t="s">
        <v>923</v>
      </c>
      <c r="L2214" s="937" t="s">
        <v>924</v>
      </c>
      <c r="M2214" s="962" t="s">
        <v>923</v>
      </c>
      <c r="N2214" s="677">
        <f t="shared" ca="1" si="382"/>
        <v>1335387.5467562126</v>
      </c>
      <c r="O2214" s="677">
        <f t="shared" ca="1" si="382"/>
        <v>1218242.4252639373</v>
      </c>
      <c r="P2214" s="677">
        <f t="shared" ca="1" si="382"/>
        <v>89388.3539477343</v>
      </c>
      <c r="Q2214" s="677">
        <f t="shared" ca="1" si="382"/>
        <v>10542.776406874398</v>
      </c>
      <c r="R2214" s="677">
        <f t="shared" ca="1" si="382"/>
        <v>5610.8171985558774</v>
      </c>
      <c r="S2214" s="677">
        <f t="shared" ca="1" si="382"/>
        <v>1292.3435740644331</v>
      </c>
      <c r="T2214" s="677">
        <f t="shared" ca="1" si="382"/>
        <v>834.09036404131064</v>
      </c>
      <c r="U2214" s="677">
        <f t="shared" ca="1" si="382"/>
        <v>12.979080027660189</v>
      </c>
      <c r="V2214" s="677">
        <f t="shared" ca="1" si="382"/>
        <v>4231.9100276433001</v>
      </c>
      <c r="W2214" s="677">
        <f t="shared" ca="1" si="381"/>
        <v>2160.7293857494624</v>
      </c>
      <c r="X2214" s="677">
        <f t="shared" ca="1" si="382"/>
        <v>842.21418546701591</v>
      </c>
      <c r="Y2214" s="677">
        <f t="shared" ca="1" si="382"/>
        <v>2228.9073221178742</v>
      </c>
      <c r="Z2214" s="677">
        <f t="shared" ca="1" si="382"/>
        <v>0</v>
      </c>
      <c r="AA2214" t="str">
        <f t="shared" si="378"/>
        <v>ASR_COMP</v>
      </c>
      <c r="AB2214" s="957">
        <f t="shared" si="379"/>
        <v>44682</v>
      </c>
      <c r="AC2214" t="str">
        <f t="shared" si="380"/>
        <v>Unaudited</v>
      </c>
    </row>
    <row r="2215" spans="1:29" x14ac:dyDescent="0.25">
      <c r="A2215" t="s">
        <v>423</v>
      </c>
      <c r="B2215" t="s">
        <v>1388</v>
      </c>
      <c r="C2215" t="s">
        <v>1389</v>
      </c>
      <c r="D2215">
        <v>1900</v>
      </c>
      <c r="E2215" s="957">
        <v>1</v>
      </c>
      <c r="F2215" t="s">
        <v>441</v>
      </c>
      <c r="G2215" s="957">
        <v>91</v>
      </c>
      <c r="H2215" t="s">
        <v>388</v>
      </c>
      <c r="I2215" s="937" t="s">
        <v>491</v>
      </c>
      <c r="J2215" s="937" t="s">
        <v>447</v>
      </c>
      <c r="K2215" s="937" t="s">
        <v>923</v>
      </c>
      <c r="L2215" s="937" t="s">
        <v>925</v>
      </c>
      <c r="M2215" s="962" t="s">
        <v>928</v>
      </c>
      <c r="N2215" s="677">
        <f t="shared" ca="1" si="382"/>
        <v>-237908.46646633185</v>
      </c>
      <c r="O2215" s="677">
        <f t="shared" ca="1" si="382"/>
        <v>-144512.86683804821</v>
      </c>
      <c r="P2215" s="677">
        <f t="shared" ca="1" si="382"/>
        <v>-7871.9658752736032</v>
      </c>
      <c r="Q2215" s="677">
        <f t="shared" ca="1" si="382"/>
        <v>-41224.808805411369</v>
      </c>
      <c r="R2215" s="677">
        <f t="shared" ca="1" si="382"/>
        <v>-21560.528276779904</v>
      </c>
      <c r="S2215" s="677">
        <f t="shared" ca="1" si="382"/>
        <v>-2493.323611245532</v>
      </c>
      <c r="T2215" s="677">
        <f t="shared" ca="1" si="382"/>
        <v>-2333.1697350109548</v>
      </c>
      <c r="U2215" s="677">
        <f t="shared" ca="1" si="382"/>
        <v>-90.49888120407465</v>
      </c>
      <c r="V2215" s="677">
        <f t="shared" ca="1" si="382"/>
        <v>-1970.7980112909891</v>
      </c>
      <c r="W2215" s="677">
        <f t="shared" ca="1" si="381"/>
        <v>-2112.3172673708805</v>
      </c>
      <c r="X2215" s="677">
        <f t="shared" ca="1" si="382"/>
        <v>-1951.6358051156471</v>
      </c>
      <c r="Y2215" s="677">
        <f t="shared" ca="1" si="382"/>
        <v>-11786.553359580734</v>
      </c>
      <c r="Z2215" s="677">
        <f t="shared" ca="1" si="382"/>
        <v>0</v>
      </c>
      <c r="AA2215" t="str">
        <f t="shared" si="378"/>
        <v>ASR_COMP</v>
      </c>
      <c r="AB2215" s="957">
        <f t="shared" si="379"/>
        <v>44682</v>
      </c>
      <c r="AC2215" t="str">
        <f t="shared" si="380"/>
        <v>Unaudited</v>
      </c>
    </row>
    <row r="2216" spans="1:29" x14ac:dyDescent="0.25">
      <c r="A2216" t="s">
        <v>423</v>
      </c>
      <c r="B2216" t="s">
        <v>1388</v>
      </c>
      <c r="C2216" t="s">
        <v>1389</v>
      </c>
      <c r="D2216">
        <v>1900</v>
      </c>
      <c r="E2216" s="957">
        <v>1</v>
      </c>
      <c r="F2216" t="s">
        <v>441</v>
      </c>
      <c r="G2216" s="957">
        <v>91</v>
      </c>
      <c r="H2216" t="s">
        <v>388</v>
      </c>
      <c r="I2216" s="937" t="s">
        <v>491</v>
      </c>
      <c r="J2216" s="937" t="s">
        <v>447</v>
      </c>
      <c r="K2216" s="937" t="s">
        <v>923</v>
      </c>
      <c r="L2216" s="937" t="s">
        <v>926</v>
      </c>
      <c r="M2216" s="962" t="s">
        <v>929</v>
      </c>
      <c r="N2216" s="677">
        <f t="shared" ca="1" si="382"/>
        <v>0</v>
      </c>
      <c r="O2216" s="677">
        <f t="shared" ca="1" si="382"/>
        <v>0</v>
      </c>
      <c r="P2216" s="677">
        <f t="shared" ca="1" si="382"/>
        <v>0</v>
      </c>
      <c r="Q2216" s="677">
        <f t="shared" ca="1" si="382"/>
        <v>0</v>
      </c>
      <c r="R2216" s="677">
        <f t="shared" ca="1" si="382"/>
        <v>0</v>
      </c>
      <c r="S2216" s="677">
        <f t="shared" ca="1" si="382"/>
        <v>0</v>
      </c>
      <c r="T2216" s="677">
        <f t="shared" ca="1" si="382"/>
        <v>0</v>
      </c>
      <c r="U2216" s="677">
        <f t="shared" ca="1" si="382"/>
        <v>0</v>
      </c>
      <c r="V2216" s="677">
        <f t="shared" ca="1" si="382"/>
        <v>0</v>
      </c>
      <c r="W2216" s="677">
        <f t="shared" ca="1" si="381"/>
        <v>0</v>
      </c>
      <c r="X2216" s="677">
        <f t="shared" ca="1" si="382"/>
        <v>0</v>
      </c>
      <c r="Y2216" s="677">
        <f t="shared" ca="1" si="382"/>
        <v>0</v>
      </c>
      <c r="Z2216" s="677">
        <f t="shared" ca="1" si="382"/>
        <v>0</v>
      </c>
      <c r="AA2216" t="str">
        <f t="shared" si="378"/>
        <v>ASR_COMP</v>
      </c>
      <c r="AB2216" s="957">
        <f t="shared" si="379"/>
        <v>44682</v>
      </c>
      <c r="AC2216" t="str">
        <f t="shared" si="380"/>
        <v>Unaudited</v>
      </c>
    </row>
    <row r="2217" spans="1:29" x14ac:dyDescent="0.25">
      <c r="A2217" t="s">
        <v>423</v>
      </c>
      <c r="B2217" t="s">
        <v>1388</v>
      </c>
      <c r="C2217" t="s">
        <v>1389</v>
      </c>
      <c r="D2217">
        <v>1900</v>
      </c>
      <c r="E2217" s="957">
        <v>1</v>
      </c>
      <c r="F2217" t="s">
        <v>441</v>
      </c>
      <c r="G2217" s="957">
        <v>91</v>
      </c>
      <c r="H2217" t="s">
        <v>388</v>
      </c>
      <c r="I2217" s="937" t="s">
        <v>491</v>
      </c>
      <c r="J2217" s="937" t="s">
        <v>447</v>
      </c>
      <c r="K2217" s="937" t="s">
        <v>448</v>
      </c>
      <c r="L2217" s="937">
        <v>5.0999999999999996</v>
      </c>
      <c r="M2217" s="962" t="s">
        <v>37</v>
      </c>
      <c r="N2217" s="677">
        <f t="shared" ca="1" si="382"/>
        <v>2733709.1967706042</v>
      </c>
      <c r="O2217" s="677">
        <f t="shared" ca="1" si="382"/>
        <v>994145.60926384211</v>
      </c>
      <c r="P2217" s="677">
        <f t="shared" ca="1" si="382"/>
        <v>389272.39613858919</v>
      </c>
      <c r="Q2217" s="677">
        <f t="shared" ca="1" si="382"/>
        <v>159367.13207631762</v>
      </c>
      <c r="R2217" s="677">
        <f t="shared" ca="1" si="382"/>
        <v>725530.65831084631</v>
      </c>
      <c r="S2217" s="677">
        <f t="shared" ca="1" si="382"/>
        <v>92320.989071301417</v>
      </c>
      <c r="T2217" s="677">
        <f t="shared" ca="1" si="382"/>
        <v>256153.32170561285</v>
      </c>
      <c r="U2217" s="677">
        <f t="shared" ca="1" si="382"/>
        <v>217.69445576985476</v>
      </c>
      <c r="V2217" s="677">
        <f t="shared" ca="1" si="382"/>
        <v>14656.818628126699</v>
      </c>
      <c r="W2217" s="677">
        <f t="shared" ca="1" si="381"/>
        <v>4730.1713914594711</v>
      </c>
      <c r="X2217" s="677">
        <f t="shared" ca="1" si="382"/>
        <v>36998.234144925576</v>
      </c>
      <c r="Y2217" s="677">
        <f t="shared" ca="1" si="382"/>
        <v>60316.1715838128</v>
      </c>
      <c r="Z2217" s="677">
        <f t="shared" ca="1" si="382"/>
        <v>0</v>
      </c>
      <c r="AA2217" t="str">
        <f t="shared" si="378"/>
        <v>ASR_COMP</v>
      </c>
      <c r="AB2217" s="957">
        <f t="shared" si="379"/>
        <v>44682</v>
      </c>
      <c r="AC2217" t="str">
        <f t="shared" si="380"/>
        <v>Unaudited</v>
      </c>
    </row>
    <row r="2218" spans="1:29" ht="30" x14ac:dyDescent="0.25">
      <c r="A2218" t="s">
        <v>423</v>
      </c>
      <c r="B2218" t="s">
        <v>1388</v>
      </c>
      <c r="C2218" t="s">
        <v>1389</v>
      </c>
      <c r="D2218">
        <v>1900</v>
      </c>
      <c r="E2218" s="957">
        <v>1</v>
      </c>
      <c r="F2218" t="s">
        <v>441</v>
      </c>
      <c r="G2218" s="957">
        <v>91</v>
      </c>
      <c r="H2218" t="s">
        <v>388</v>
      </c>
      <c r="I2218" s="937" t="s">
        <v>491</v>
      </c>
      <c r="J2218" s="937" t="s">
        <v>447</v>
      </c>
      <c r="K2218" s="937" t="s">
        <v>448</v>
      </c>
      <c r="L2218" s="937">
        <v>5.2</v>
      </c>
      <c r="M2218" s="962" t="s">
        <v>306</v>
      </c>
      <c r="N2218" s="677">
        <f t="shared" ca="1" si="382"/>
        <v>0</v>
      </c>
      <c r="O2218" s="677">
        <f t="shared" ca="1" si="382"/>
        <v>0</v>
      </c>
      <c r="P2218" s="677">
        <f t="shared" ca="1" si="382"/>
        <v>0</v>
      </c>
      <c r="Q2218" s="677">
        <f t="shared" ca="1" si="382"/>
        <v>0</v>
      </c>
      <c r="R2218" s="677">
        <f t="shared" ca="1" si="382"/>
        <v>0</v>
      </c>
      <c r="S2218" s="677">
        <f t="shared" ca="1" si="382"/>
        <v>0</v>
      </c>
      <c r="T2218" s="677">
        <f t="shared" ca="1" si="382"/>
        <v>0</v>
      </c>
      <c r="U2218" s="677">
        <f t="shared" ca="1" si="382"/>
        <v>0</v>
      </c>
      <c r="V2218" s="677">
        <f t="shared" ca="1" si="382"/>
        <v>0</v>
      </c>
      <c r="W2218" s="677">
        <f t="shared" ca="1" si="381"/>
        <v>0</v>
      </c>
      <c r="X2218" s="677">
        <f t="shared" ca="1" si="382"/>
        <v>0</v>
      </c>
      <c r="Y2218" s="677">
        <f t="shared" ca="1" si="382"/>
        <v>0</v>
      </c>
      <c r="Z2218" s="677">
        <f t="shared" ca="1" si="382"/>
        <v>0</v>
      </c>
      <c r="AA2218" t="str">
        <f t="shared" si="378"/>
        <v>ASR_COMP</v>
      </c>
      <c r="AB2218" s="957">
        <f t="shared" si="379"/>
        <v>44682</v>
      </c>
      <c r="AC2218" t="str">
        <f t="shared" si="380"/>
        <v>Unaudited</v>
      </c>
    </row>
    <row r="2219" spans="1:29" ht="30" x14ac:dyDescent="0.25">
      <c r="A2219" t="s">
        <v>423</v>
      </c>
      <c r="B2219" t="s">
        <v>1388</v>
      </c>
      <c r="C2219" t="s">
        <v>1389</v>
      </c>
      <c r="D2219">
        <v>1900</v>
      </c>
      <c r="E2219" s="957">
        <v>1</v>
      </c>
      <c r="F2219" t="s">
        <v>441</v>
      </c>
      <c r="G2219" s="957">
        <v>91</v>
      </c>
      <c r="H2219" t="s">
        <v>388</v>
      </c>
      <c r="I2219" s="937" t="s">
        <v>491</v>
      </c>
      <c r="J2219" s="937" t="s">
        <v>447</v>
      </c>
      <c r="K2219" s="937" t="s">
        <v>448</v>
      </c>
      <c r="L2219" s="937">
        <v>5.3</v>
      </c>
      <c r="M2219" s="962" t="s">
        <v>307</v>
      </c>
      <c r="N2219" s="677">
        <f t="shared" ca="1" si="382"/>
        <v>-120021.00293152743</v>
      </c>
      <c r="O2219" s="677">
        <f t="shared" ca="1" si="382"/>
        <v>-53836.791411288592</v>
      </c>
      <c r="P2219" s="677">
        <f t="shared" ca="1" si="382"/>
        <v>-19053.748062172526</v>
      </c>
      <c r="Q2219" s="677">
        <f t="shared" ca="1" si="382"/>
        <v>-5632.2895980054263</v>
      </c>
      <c r="R2219" s="677">
        <f t="shared" ca="1" si="382"/>
        <v>-19069.952354404268</v>
      </c>
      <c r="S2219" s="677">
        <f t="shared" ca="1" si="382"/>
        <v>-3139.9716700224953</v>
      </c>
      <c r="T2219" s="677">
        <f t="shared" ca="1" si="382"/>
        <v>-13737.876444241065</v>
      </c>
      <c r="U2219" s="677">
        <f t="shared" ca="1" si="382"/>
        <v>-2.4199921614393345</v>
      </c>
      <c r="V2219" s="677">
        <f t="shared" ca="1" si="382"/>
        <v>-1002.4113192110511</v>
      </c>
      <c r="W2219" s="677">
        <f t="shared" ca="1" si="381"/>
        <v>-36.627789295711139</v>
      </c>
      <c r="X2219" s="677">
        <f t="shared" ca="1" si="382"/>
        <v>-1873.5888810656602</v>
      </c>
      <c r="Y2219" s="677">
        <f t="shared" ca="1" si="382"/>
        <v>-2635.3254096592041</v>
      </c>
      <c r="Z2219" s="677">
        <f t="shared" ca="1" si="382"/>
        <v>0</v>
      </c>
      <c r="AA2219" t="str">
        <f t="shared" si="378"/>
        <v>ASR_COMP</v>
      </c>
      <c r="AB2219" s="957">
        <f t="shared" si="379"/>
        <v>44682</v>
      </c>
      <c r="AC2219" t="str">
        <f t="shared" si="380"/>
        <v>Unaudited</v>
      </c>
    </row>
    <row r="2220" spans="1:29" x14ac:dyDescent="0.25">
      <c r="A2220" t="s">
        <v>423</v>
      </c>
      <c r="B2220" t="s">
        <v>1388</v>
      </c>
      <c r="C2220" t="s">
        <v>1389</v>
      </c>
      <c r="D2220">
        <v>1900</v>
      </c>
      <c r="E2220" s="957">
        <v>1</v>
      </c>
      <c r="F2220" t="s">
        <v>441</v>
      </c>
      <c r="G2220" s="957">
        <v>91</v>
      </c>
      <c r="H2220" t="s">
        <v>388</v>
      </c>
      <c r="I2220" s="937" t="s">
        <v>491</v>
      </c>
      <c r="J2220" s="937" t="s">
        <v>447</v>
      </c>
      <c r="K2220" s="937" t="s">
        <v>448</v>
      </c>
      <c r="L2220" s="937" t="s">
        <v>82</v>
      </c>
      <c r="M2220" s="962" t="s">
        <v>456</v>
      </c>
      <c r="N2220" s="677">
        <f t="shared" ca="1" si="382"/>
        <v>0</v>
      </c>
      <c r="O2220" s="677">
        <f t="shared" ca="1" si="382"/>
        <v>0</v>
      </c>
      <c r="P2220" s="677">
        <f t="shared" ca="1" si="382"/>
        <v>0</v>
      </c>
      <c r="Q2220" s="677">
        <f t="shared" ca="1" si="382"/>
        <v>0</v>
      </c>
      <c r="R2220" s="677">
        <f t="shared" ca="1" si="382"/>
        <v>0</v>
      </c>
      <c r="S2220" s="677">
        <f t="shared" ca="1" si="382"/>
        <v>0</v>
      </c>
      <c r="T2220" s="677">
        <f t="shared" ca="1" si="382"/>
        <v>0</v>
      </c>
      <c r="U2220" s="677">
        <f t="shared" ca="1" si="382"/>
        <v>0</v>
      </c>
      <c r="V2220" s="677">
        <f t="shared" ca="1" si="382"/>
        <v>0</v>
      </c>
      <c r="W2220" s="677">
        <f t="shared" ca="1" si="381"/>
        <v>0</v>
      </c>
      <c r="X2220" s="677">
        <f t="shared" ca="1" si="382"/>
        <v>0</v>
      </c>
      <c r="Y2220" s="677">
        <f t="shared" ca="1" si="382"/>
        <v>0</v>
      </c>
      <c r="Z2220" s="677">
        <f t="shared" ca="1" si="382"/>
        <v>0</v>
      </c>
      <c r="AA2220" t="str">
        <f t="shared" si="378"/>
        <v>ASR_COMP</v>
      </c>
      <c r="AB2220" s="957">
        <f t="shared" si="379"/>
        <v>44682</v>
      </c>
      <c r="AC2220" t="str">
        <f t="shared" si="380"/>
        <v>Unaudited</v>
      </c>
    </row>
    <row r="2221" spans="1:29" x14ac:dyDescent="0.25">
      <c r="A2221" t="s">
        <v>423</v>
      </c>
      <c r="B2221" t="s">
        <v>1388</v>
      </c>
      <c r="C2221" t="s">
        <v>1389</v>
      </c>
      <c r="D2221">
        <v>1900</v>
      </c>
      <c r="E2221" s="957">
        <v>1</v>
      </c>
      <c r="F2221" t="s">
        <v>441</v>
      </c>
      <c r="G2221" s="957">
        <v>91</v>
      </c>
      <c r="H2221" t="s">
        <v>388</v>
      </c>
      <c r="I2221" s="937" t="s">
        <v>491</v>
      </c>
      <c r="J2221" s="937" t="s">
        <v>447</v>
      </c>
      <c r="K2221" s="937" t="s">
        <v>449</v>
      </c>
      <c r="L2221" s="945">
        <v>6.1</v>
      </c>
      <c r="M2221" s="960" t="s">
        <v>18</v>
      </c>
      <c r="N2221" s="677">
        <f t="shared" ca="1" si="382"/>
        <v>0</v>
      </c>
      <c r="O2221" s="677">
        <f t="shared" ca="1" si="382"/>
        <v>0</v>
      </c>
      <c r="P2221" s="677">
        <f t="shared" ca="1" si="382"/>
        <v>0</v>
      </c>
      <c r="Q2221" s="677">
        <f t="shared" ca="1" si="382"/>
        <v>0</v>
      </c>
      <c r="R2221" s="677">
        <f t="shared" ca="1" si="382"/>
        <v>0</v>
      </c>
      <c r="S2221" s="677">
        <f t="shared" ca="1" si="382"/>
        <v>0</v>
      </c>
      <c r="T2221" s="677">
        <f t="shared" ca="1" si="382"/>
        <v>0</v>
      </c>
      <c r="U2221" s="677">
        <f t="shared" ca="1" si="382"/>
        <v>0</v>
      </c>
      <c r="V2221" s="677">
        <f t="shared" ca="1" si="382"/>
        <v>0</v>
      </c>
      <c r="W2221" s="677">
        <f t="shared" ca="1" si="381"/>
        <v>0</v>
      </c>
      <c r="X2221" s="677">
        <f t="shared" ca="1" si="382"/>
        <v>0</v>
      </c>
      <c r="Y2221" s="677">
        <f t="shared" ca="1" si="382"/>
        <v>0</v>
      </c>
      <c r="Z2221" s="677">
        <f t="shared" ca="1" si="382"/>
        <v>0</v>
      </c>
      <c r="AA2221" t="str">
        <f t="shared" si="378"/>
        <v>ASR_COMP</v>
      </c>
      <c r="AB2221" s="957">
        <f t="shared" si="379"/>
        <v>44682</v>
      </c>
      <c r="AC2221" t="str">
        <f t="shared" si="380"/>
        <v>Unaudited</v>
      </c>
    </row>
    <row r="2222" spans="1:29" x14ac:dyDescent="0.25">
      <c r="A2222" t="s">
        <v>423</v>
      </c>
      <c r="B2222" t="s">
        <v>1388</v>
      </c>
      <c r="C2222" t="s">
        <v>1389</v>
      </c>
      <c r="D2222">
        <v>1900</v>
      </c>
      <c r="E2222" s="957">
        <v>1</v>
      </c>
      <c r="F2222" t="s">
        <v>441</v>
      </c>
      <c r="G2222" s="957">
        <v>91</v>
      </c>
      <c r="H2222" t="s">
        <v>388</v>
      </c>
      <c r="I2222" s="937" t="s">
        <v>491</v>
      </c>
      <c r="J2222" s="937" t="s">
        <v>447</v>
      </c>
      <c r="K2222" s="937" t="s">
        <v>449</v>
      </c>
      <c r="L2222" s="937">
        <v>6.2</v>
      </c>
      <c r="M2222" s="962" t="s">
        <v>19</v>
      </c>
      <c r="N2222" s="677">
        <f t="shared" ca="1" si="382"/>
        <v>0</v>
      </c>
      <c r="O2222" s="677">
        <f t="shared" ca="1" si="382"/>
        <v>0</v>
      </c>
      <c r="P2222" s="677">
        <f t="shared" ca="1" si="382"/>
        <v>0</v>
      </c>
      <c r="Q2222" s="677">
        <f t="shared" ca="1" si="382"/>
        <v>0</v>
      </c>
      <c r="R2222" s="677">
        <f t="shared" ca="1" si="382"/>
        <v>0</v>
      </c>
      <c r="S2222" s="677">
        <f t="shared" ca="1" si="382"/>
        <v>0</v>
      </c>
      <c r="T2222" s="677">
        <f t="shared" ca="1" si="382"/>
        <v>0</v>
      </c>
      <c r="U2222" s="677">
        <f t="shared" ca="1" si="382"/>
        <v>0</v>
      </c>
      <c r="V2222" s="677">
        <f t="shared" ca="1" si="382"/>
        <v>0</v>
      </c>
      <c r="W2222" s="677">
        <f t="shared" ca="1" si="381"/>
        <v>0</v>
      </c>
      <c r="X2222" s="677">
        <f t="shared" ca="1" si="382"/>
        <v>0</v>
      </c>
      <c r="Y2222" s="677">
        <f t="shared" ca="1" si="382"/>
        <v>0</v>
      </c>
      <c r="Z2222" s="677">
        <f t="shared" ca="1" si="382"/>
        <v>0</v>
      </c>
      <c r="AA2222" t="str">
        <f t="shared" si="378"/>
        <v>ASR_COMP</v>
      </c>
      <c r="AB2222" s="957">
        <f t="shared" si="379"/>
        <v>44682</v>
      </c>
      <c r="AC2222" t="str">
        <f t="shared" si="380"/>
        <v>Unaudited</v>
      </c>
    </row>
    <row r="2223" spans="1:29" x14ac:dyDescent="0.25">
      <c r="A2223" t="s">
        <v>423</v>
      </c>
      <c r="B2223" t="s">
        <v>1388</v>
      </c>
      <c r="C2223" t="s">
        <v>1389</v>
      </c>
      <c r="D2223">
        <v>1900</v>
      </c>
      <c r="E2223" s="957">
        <v>1</v>
      </c>
      <c r="F2223" t="s">
        <v>441</v>
      </c>
      <c r="G2223" s="957">
        <v>91</v>
      </c>
      <c r="H2223" t="s">
        <v>388</v>
      </c>
      <c r="I2223" s="937" t="s">
        <v>491</v>
      </c>
      <c r="J2223" s="937" t="s">
        <v>447</v>
      </c>
      <c r="K2223" s="937" t="s">
        <v>449</v>
      </c>
      <c r="L2223" s="937">
        <v>6.3</v>
      </c>
      <c r="M2223" s="962" t="s">
        <v>187</v>
      </c>
      <c r="N2223" s="677">
        <f t="shared" ca="1" si="382"/>
        <v>0</v>
      </c>
      <c r="O2223" s="677">
        <f t="shared" ca="1" si="382"/>
        <v>0</v>
      </c>
      <c r="P2223" s="677">
        <f t="shared" ca="1" si="382"/>
        <v>0</v>
      </c>
      <c r="Q2223" s="677">
        <f t="shared" ca="1" si="382"/>
        <v>0</v>
      </c>
      <c r="R2223" s="677">
        <f t="shared" ca="1" si="382"/>
        <v>0</v>
      </c>
      <c r="S2223" s="677">
        <f t="shared" ca="1" si="382"/>
        <v>0</v>
      </c>
      <c r="T2223" s="677">
        <f t="shared" ca="1" si="382"/>
        <v>0</v>
      </c>
      <c r="U2223" s="677">
        <f t="shared" ca="1" si="382"/>
        <v>0</v>
      </c>
      <c r="V2223" s="677">
        <f t="shared" ca="1" si="382"/>
        <v>0</v>
      </c>
      <c r="W2223" s="677">
        <f t="shared" ca="1" si="381"/>
        <v>0</v>
      </c>
      <c r="X2223" s="677">
        <f t="shared" ca="1" si="382"/>
        <v>0</v>
      </c>
      <c r="Y2223" s="677">
        <f t="shared" ca="1" si="382"/>
        <v>0</v>
      </c>
      <c r="Z2223" s="677">
        <f t="shared" ca="1" si="382"/>
        <v>0</v>
      </c>
      <c r="AA2223" t="str">
        <f t="shared" si="378"/>
        <v>ASR_COMP</v>
      </c>
      <c r="AB2223" s="957">
        <f t="shared" si="379"/>
        <v>44682</v>
      </c>
      <c r="AC2223" t="str">
        <f t="shared" si="380"/>
        <v>Unaudited</v>
      </c>
    </row>
    <row r="2224" spans="1:29" x14ac:dyDescent="0.25">
      <c r="A2224" t="s">
        <v>423</v>
      </c>
      <c r="B2224" t="s">
        <v>1388</v>
      </c>
      <c r="C2224" t="s">
        <v>1389</v>
      </c>
      <c r="D2224">
        <v>1900</v>
      </c>
      <c r="E2224" s="957">
        <v>1</v>
      </c>
      <c r="F2224" t="s">
        <v>441</v>
      </c>
      <c r="G2224" s="957">
        <v>91</v>
      </c>
      <c r="H2224" t="s">
        <v>388</v>
      </c>
      <c r="I2224" s="937" t="s">
        <v>491</v>
      </c>
      <c r="J2224" s="937" t="s">
        <v>447</v>
      </c>
      <c r="K2224" s="937" t="s">
        <v>449</v>
      </c>
      <c r="L2224" s="937" t="s">
        <v>87</v>
      </c>
      <c r="M2224" s="962" t="s">
        <v>457</v>
      </c>
      <c r="N2224" s="677">
        <f t="shared" ca="1" si="382"/>
        <v>0</v>
      </c>
      <c r="O2224" s="677">
        <f t="shared" ca="1" si="382"/>
        <v>0</v>
      </c>
      <c r="P2224" s="677">
        <f t="shared" ca="1" si="382"/>
        <v>0</v>
      </c>
      <c r="Q2224" s="677">
        <f t="shared" ca="1" si="382"/>
        <v>0</v>
      </c>
      <c r="R2224" s="677">
        <f t="shared" ca="1" si="382"/>
        <v>0</v>
      </c>
      <c r="S2224" s="677">
        <f t="shared" ca="1" si="382"/>
        <v>0</v>
      </c>
      <c r="T2224" s="677">
        <f t="shared" ca="1" si="382"/>
        <v>0</v>
      </c>
      <c r="U2224" s="677">
        <f t="shared" ca="1" si="382"/>
        <v>0</v>
      </c>
      <c r="V2224" s="677">
        <f t="shared" ca="1" si="382"/>
        <v>0</v>
      </c>
      <c r="W2224" s="677">
        <f t="shared" ca="1" si="381"/>
        <v>0</v>
      </c>
      <c r="X2224" s="677">
        <f t="shared" ca="1" si="382"/>
        <v>0</v>
      </c>
      <c r="Y2224" s="677">
        <f t="shared" ca="1" si="382"/>
        <v>0</v>
      </c>
      <c r="Z2224" s="677">
        <f t="shared" ca="1" si="382"/>
        <v>0</v>
      </c>
      <c r="AA2224" t="str">
        <f t="shared" si="378"/>
        <v>ASR_COMP</v>
      </c>
      <c r="AB2224" s="957">
        <f t="shared" si="379"/>
        <v>44682</v>
      </c>
      <c r="AC2224" t="str">
        <f t="shared" si="380"/>
        <v>Unaudited</v>
      </c>
    </row>
    <row r="2225" spans="1:29" x14ac:dyDescent="0.25">
      <c r="A2225" t="s">
        <v>423</v>
      </c>
      <c r="B2225" t="s">
        <v>1388</v>
      </c>
      <c r="C2225" t="s">
        <v>1389</v>
      </c>
      <c r="D2225">
        <v>1900</v>
      </c>
      <c r="E2225" s="957">
        <v>1</v>
      </c>
      <c r="F2225" t="s">
        <v>441</v>
      </c>
      <c r="G2225" s="957">
        <v>91</v>
      </c>
      <c r="H2225" t="s">
        <v>388</v>
      </c>
      <c r="I2225" s="937" t="s">
        <v>491</v>
      </c>
      <c r="J2225" s="937" t="s">
        <v>447</v>
      </c>
      <c r="K2225" s="937" t="s">
        <v>450</v>
      </c>
      <c r="L2225" s="937">
        <v>7.1</v>
      </c>
      <c r="M2225" s="962" t="s">
        <v>20</v>
      </c>
      <c r="N2225" s="677">
        <f t="shared" ca="1" si="382"/>
        <v>575199.54179073079</v>
      </c>
      <c r="O2225" s="677">
        <f t="shared" ca="1" si="382"/>
        <v>229011.74729565118</v>
      </c>
      <c r="P2225" s="677">
        <f t="shared" ca="1" si="382"/>
        <v>22752.759656913295</v>
      </c>
      <c r="Q2225" s="677">
        <f t="shared" ca="1" si="382"/>
        <v>101296.45294215753</v>
      </c>
      <c r="R2225" s="677">
        <f t="shared" ca="1" si="382"/>
        <v>65017.907553994875</v>
      </c>
      <c r="S2225" s="677">
        <f t="shared" ca="1" si="382"/>
        <v>16581.727413660097</v>
      </c>
      <c r="T2225" s="677">
        <f t="shared" ca="1" si="382"/>
        <v>1212.4234183306608</v>
      </c>
      <c r="U2225" s="677">
        <f t="shared" ca="1" si="382"/>
        <v>237.76687514588195</v>
      </c>
      <c r="V2225" s="677">
        <f t="shared" ca="1" si="382"/>
        <v>6924.0876889334322</v>
      </c>
      <c r="W2225" s="677">
        <f t="shared" ca="1" si="381"/>
        <v>12982.475100162139</v>
      </c>
      <c r="X2225" s="677">
        <f t="shared" ca="1" si="382"/>
        <v>85097.073055767018</v>
      </c>
      <c r="Y2225" s="677">
        <f t="shared" ca="1" si="382"/>
        <v>34085.120790014749</v>
      </c>
      <c r="Z2225" s="677">
        <f t="shared" ca="1" si="382"/>
        <v>0</v>
      </c>
      <c r="AA2225" t="str">
        <f t="shared" si="378"/>
        <v>ASR_COMP</v>
      </c>
      <c r="AB2225" s="957">
        <f t="shared" si="379"/>
        <v>44682</v>
      </c>
      <c r="AC2225" t="str">
        <f t="shared" si="380"/>
        <v>Unaudited</v>
      </c>
    </row>
    <row r="2226" spans="1:29" x14ac:dyDescent="0.25">
      <c r="A2226" t="s">
        <v>423</v>
      </c>
      <c r="B2226" t="s">
        <v>1388</v>
      </c>
      <c r="C2226" t="s">
        <v>1389</v>
      </c>
      <c r="D2226">
        <v>1900</v>
      </c>
      <c r="E2226" s="957">
        <v>1</v>
      </c>
      <c r="F2226" t="s">
        <v>441</v>
      </c>
      <c r="G2226" s="957">
        <v>91</v>
      </c>
      <c r="H2226" t="s">
        <v>388</v>
      </c>
      <c r="I2226" s="937" t="s">
        <v>491</v>
      </c>
      <c r="J2226" s="937" t="s">
        <v>447</v>
      </c>
      <c r="K2226" s="937" t="s">
        <v>450</v>
      </c>
      <c r="L2226" s="945">
        <v>7.2</v>
      </c>
      <c r="M2226" s="960" t="s">
        <v>21</v>
      </c>
      <c r="N2226" s="677">
        <f t="shared" ca="1" si="382"/>
        <v>243757.22849999997</v>
      </c>
      <c r="O2226" s="677">
        <f t="shared" ca="1" si="382"/>
        <v>199597.52699999997</v>
      </c>
      <c r="P2226" s="677">
        <f t="shared" ca="1" si="382"/>
        <v>5272.1684999999998</v>
      </c>
      <c r="Q2226" s="677">
        <f t="shared" ca="1" si="382"/>
        <v>13748.494499999999</v>
      </c>
      <c r="R2226" s="677">
        <f t="shared" ca="1" si="382"/>
        <v>3705.1019999999999</v>
      </c>
      <c r="S2226" s="677">
        <f t="shared" ca="1" si="382"/>
        <v>4488.6959999999999</v>
      </c>
      <c r="T2226" s="677">
        <f t="shared" ca="1" si="382"/>
        <v>2745.9</v>
      </c>
      <c r="U2226" s="677">
        <f t="shared" ca="1" si="382"/>
        <v>72.899999999999991</v>
      </c>
      <c r="V2226" s="677">
        <f t="shared" ca="1" si="382"/>
        <v>324</v>
      </c>
      <c r="W2226" s="677">
        <f t="shared" ca="1" si="381"/>
        <v>56.699999999999996</v>
      </c>
      <c r="X2226" s="677">
        <f t="shared" ca="1" si="382"/>
        <v>12384.940499999999</v>
      </c>
      <c r="Y2226" s="677">
        <f t="shared" ca="1" si="382"/>
        <v>1360.8</v>
      </c>
      <c r="Z2226" s="677">
        <f t="shared" ca="1" si="382"/>
        <v>0</v>
      </c>
      <c r="AA2226" t="str">
        <f t="shared" si="378"/>
        <v>ASR_COMP</v>
      </c>
      <c r="AB2226" s="957">
        <f t="shared" si="379"/>
        <v>44682</v>
      </c>
      <c r="AC2226" t="str">
        <f t="shared" si="380"/>
        <v>Unaudited</v>
      </c>
    </row>
    <row r="2227" spans="1:29" x14ac:dyDescent="0.25">
      <c r="A2227" t="s">
        <v>423</v>
      </c>
      <c r="B2227" t="s">
        <v>1388</v>
      </c>
      <c r="C2227" t="s">
        <v>1389</v>
      </c>
      <c r="D2227">
        <v>1900</v>
      </c>
      <c r="E2227" s="957">
        <v>1</v>
      </c>
      <c r="F2227" t="s">
        <v>441</v>
      </c>
      <c r="G2227" s="957">
        <v>91</v>
      </c>
      <c r="H2227" t="s">
        <v>388</v>
      </c>
      <c r="I2227" s="962" t="s">
        <v>491</v>
      </c>
      <c r="J2227" s="962" t="s">
        <v>447</v>
      </c>
      <c r="K2227" s="962" t="s">
        <v>450</v>
      </c>
      <c r="L2227" s="953">
        <v>7.3</v>
      </c>
      <c r="M2227" s="962" t="s">
        <v>158</v>
      </c>
      <c r="N2227" s="677">
        <f t="shared" ca="1" si="382"/>
        <v>-2401.8862651477925</v>
      </c>
      <c r="O2227" s="677">
        <f t="shared" ca="1" si="382"/>
        <v>-2330.9992882538177</v>
      </c>
      <c r="P2227" s="677">
        <f t="shared" ca="1" si="382"/>
        <v>-179.80046599036496</v>
      </c>
      <c r="Q2227" s="677">
        <f t="shared" ca="1" si="382"/>
        <v>31.191196573771776</v>
      </c>
      <c r="R2227" s="677">
        <f t="shared" ca="1" si="382"/>
        <v>16.599811608025959</v>
      </c>
      <c r="S2227" s="677">
        <f t="shared" ca="1" si="382"/>
        <v>16.106508618081527</v>
      </c>
      <c r="T2227" s="677">
        <f t="shared" ca="1" si="382"/>
        <v>18.075765045523394</v>
      </c>
      <c r="U2227" s="677">
        <f t="shared" ca="1" si="382"/>
        <v>0.1915454701195988</v>
      </c>
      <c r="V2227" s="677">
        <f t="shared" ca="1" si="382"/>
        <v>1.332347740781155</v>
      </c>
      <c r="W2227" s="677">
        <f t="shared" ca="1" si="381"/>
        <v>6.3925983453174062</v>
      </c>
      <c r="X2227" s="677">
        <f t="shared" ca="1" si="382"/>
        <v>12.429410386011542</v>
      </c>
      <c r="Y2227" s="677">
        <f t="shared" ca="1" si="382"/>
        <v>6.594305308757761</v>
      </c>
      <c r="Z2227" s="677">
        <f t="shared" ca="1" si="382"/>
        <v>0</v>
      </c>
      <c r="AA2227" t="str">
        <f t="shared" si="378"/>
        <v>ASR_COMP</v>
      </c>
      <c r="AB2227" s="957">
        <f t="shared" si="379"/>
        <v>44682</v>
      </c>
      <c r="AC2227" t="str">
        <f t="shared" si="380"/>
        <v>Unaudited</v>
      </c>
    </row>
    <row r="2228" spans="1:29" x14ac:dyDescent="0.25">
      <c r="A2228" t="s">
        <v>423</v>
      </c>
      <c r="B2228" t="s">
        <v>1388</v>
      </c>
      <c r="C2228" t="s">
        <v>1389</v>
      </c>
      <c r="D2228">
        <v>1900</v>
      </c>
      <c r="E2228" s="957">
        <v>1</v>
      </c>
      <c r="F2228" t="s">
        <v>441</v>
      </c>
      <c r="G2228" s="957">
        <v>91</v>
      </c>
      <c r="H2228" t="s">
        <v>388</v>
      </c>
      <c r="I2228" s="958" t="s">
        <v>491</v>
      </c>
      <c r="J2228" s="958" t="s">
        <v>447</v>
      </c>
      <c r="K2228" s="958" t="s">
        <v>450</v>
      </c>
      <c r="L2228" s="953" t="s">
        <v>91</v>
      </c>
      <c r="M2228" s="958" t="s">
        <v>458</v>
      </c>
      <c r="N2228" s="677">
        <f t="shared" ca="1" si="382"/>
        <v>0</v>
      </c>
      <c r="O2228" s="677">
        <f t="shared" ca="1" si="382"/>
        <v>0</v>
      </c>
      <c r="P2228" s="677">
        <f t="shared" ca="1" si="382"/>
        <v>0</v>
      </c>
      <c r="Q2228" s="677">
        <f t="shared" ca="1" si="382"/>
        <v>0</v>
      </c>
      <c r="R2228" s="677">
        <f t="shared" ca="1" si="382"/>
        <v>0</v>
      </c>
      <c r="S2228" s="677">
        <f t="shared" ca="1" si="382"/>
        <v>0</v>
      </c>
      <c r="T2228" s="677">
        <f t="shared" ca="1" si="382"/>
        <v>0</v>
      </c>
      <c r="U2228" s="677">
        <f t="shared" ca="1" si="382"/>
        <v>0</v>
      </c>
      <c r="V2228" s="677">
        <f t="shared" ca="1" si="382"/>
        <v>0</v>
      </c>
      <c r="W2228" s="677">
        <f t="shared" ca="1" si="381"/>
        <v>0</v>
      </c>
      <c r="X2228" s="677">
        <f t="shared" ca="1" si="382"/>
        <v>0</v>
      </c>
      <c r="Y2228" s="677">
        <f t="shared" ca="1" si="382"/>
        <v>0</v>
      </c>
      <c r="Z2228" s="677">
        <f t="shared" ca="1" si="382"/>
        <v>0</v>
      </c>
      <c r="AA2228" t="str">
        <f t="shared" si="378"/>
        <v>ASR_COMP</v>
      </c>
      <c r="AB2228" s="957">
        <f t="shared" si="379"/>
        <v>44682</v>
      </c>
      <c r="AC2228" t="str">
        <f t="shared" si="380"/>
        <v>Unaudited</v>
      </c>
    </row>
    <row r="2229" spans="1:29" x14ac:dyDescent="0.25">
      <c r="A2229" t="s">
        <v>423</v>
      </c>
      <c r="B2229" t="s">
        <v>1388</v>
      </c>
      <c r="C2229" t="s">
        <v>1389</v>
      </c>
      <c r="D2229">
        <v>1900</v>
      </c>
      <c r="E2229" s="957">
        <v>1</v>
      </c>
      <c r="F2229" t="s">
        <v>441</v>
      </c>
      <c r="G2229" s="957">
        <v>91</v>
      </c>
      <c r="H2229" t="s">
        <v>388</v>
      </c>
      <c r="I2229" s="958" t="s">
        <v>491</v>
      </c>
      <c r="J2229" s="958" t="s">
        <v>447</v>
      </c>
      <c r="K2229" s="958" t="s">
        <v>451</v>
      </c>
      <c r="L2229" s="937">
        <v>8.1</v>
      </c>
      <c r="M2229" s="958" t="s">
        <v>22</v>
      </c>
      <c r="N2229" s="677">
        <f t="shared" ca="1" si="382"/>
        <v>8256463.4256431554</v>
      </c>
      <c r="O2229" s="677">
        <f t="shared" ca="1" si="382"/>
        <v>2962156.5611294978</v>
      </c>
      <c r="P2229" s="677">
        <f t="shared" ca="1" si="382"/>
        <v>418845.57625726832</v>
      </c>
      <c r="Q2229" s="677">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2215465.9375431226</v>
      </c>
      <c r="R2229" s="677">
        <f t="shared" ca="1" si="383"/>
        <v>1296970.1919004887</v>
      </c>
      <c r="S2229" s="677">
        <f t="shared" ca="1" si="383"/>
        <v>1110.7545524201093</v>
      </c>
      <c r="T2229" s="677">
        <f t="shared" ca="1" si="383"/>
        <v>89054.763983158817</v>
      </c>
      <c r="U2229" s="677">
        <f t="shared" ca="1" si="383"/>
        <v>0</v>
      </c>
      <c r="V2229" s="677">
        <f t="shared" ca="1" si="383"/>
        <v>312344.79420853517</v>
      </c>
      <c r="W2229" s="677">
        <f t="shared" ca="1" si="381"/>
        <v>126994.86702350382</v>
      </c>
      <c r="X2229" s="677">
        <f t="shared" ca="1" si="383"/>
        <v>7564.7689059028871</v>
      </c>
      <c r="Y2229" s="677">
        <f t="shared" ca="1" si="383"/>
        <v>825955.21013925679</v>
      </c>
      <c r="Z2229" s="677">
        <f t="shared" ca="1" si="383"/>
        <v>0</v>
      </c>
      <c r="AA2229" t="str">
        <f t="shared" si="378"/>
        <v>ASR_COMP</v>
      </c>
      <c r="AB2229" s="957">
        <f t="shared" si="379"/>
        <v>44682</v>
      </c>
      <c r="AC2229" t="str">
        <f t="shared" si="380"/>
        <v>Unaudited</v>
      </c>
    </row>
    <row r="2230" spans="1:29" x14ac:dyDescent="0.25">
      <c r="A2230" t="s">
        <v>423</v>
      </c>
      <c r="B2230" t="s">
        <v>1388</v>
      </c>
      <c r="C2230" t="s">
        <v>1389</v>
      </c>
      <c r="D2230">
        <v>1900</v>
      </c>
      <c r="E2230" s="957">
        <v>1</v>
      </c>
      <c r="F2230" t="s">
        <v>441</v>
      </c>
      <c r="G2230" s="957">
        <v>91</v>
      </c>
      <c r="H2230" t="s">
        <v>388</v>
      </c>
      <c r="I2230" s="958" t="s">
        <v>491</v>
      </c>
      <c r="J2230" s="958" t="s">
        <v>447</v>
      </c>
      <c r="K2230" s="958" t="s">
        <v>451</v>
      </c>
      <c r="L2230" s="937" t="s">
        <v>115</v>
      </c>
      <c r="M2230" s="958" t="s">
        <v>446</v>
      </c>
      <c r="N2230" s="677">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98721.840000000011</v>
      </c>
      <c r="O2230" s="677">
        <f t="shared" ca="1" si="383"/>
        <v>59280.240000000005</v>
      </c>
      <c r="P2230" s="677">
        <f t="shared" ca="1" si="383"/>
        <v>0</v>
      </c>
      <c r="Q2230" s="677">
        <f t="shared" ca="1" si="383"/>
        <v>39441.600000000006</v>
      </c>
      <c r="R2230" s="677">
        <f t="shared" ca="1" si="383"/>
        <v>0</v>
      </c>
      <c r="S2230" s="677">
        <f t="shared" ca="1" si="383"/>
        <v>0</v>
      </c>
      <c r="T2230" s="677">
        <f t="shared" ca="1" si="383"/>
        <v>0</v>
      </c>
      <c r="U2230" s="677">
        <f t="shared" ca="1" si="383"/>
        <v>0</v>
      </c>
      <c r="V2230" s="677">
        <f t="shared" ca="1" si="383"/>
        <v>0</v>
      </c>
      <c r="W2230" s="677">
        <f t="shared" ca="1" si="381"/>
        <v>0</v>
      </c>
      <c r="X2230" s="677">
        <f t="shared" ca="1" si="383"/>
        <v>0</v>
      </c>
      <c r="Y2230" s="677">
        <f t="shared" ca="1" si="383"/>
        <v>0</v>
      </c>
      <c r="Z2230" s="677">
        <f t="shared" ca="1" si="383"/>
        <v>0</v>
      </c>
      <c r="AA2230" t="str">
        <f t="shared" si="378"/>
        <v>ASR_COMP</v>
      </c>
      <c r="AB2230" s="957">
        <f t="shared" si="379"/>
        <v>44682</v>
      </c>
      <c r="AC2230" t="str">
        <f t="shared" si="380"/>
        <v>Unaudited</v>
      </c>
    </row>
    <row r="2231" spans="1:29" x14ac:dyDescent="0.25">
      <c r="A2231" t="s">
        <v>423</v>
      </c>
      <c r="B2231" t="s">
        <v>1388</v>
      </c>
      <c r="C2231" t="s">
        <v>1389</v>
      </c>
      <c r="D2231">
        <v>1900</v>
      </c>
      <c r="E2231" s="957">
        <v>1</v>
      </c>
      <c r="F2231" t="s">
        <v>441</v>
      </c>
      <c r="G2231" s="957">
        <v>91</v>
      </c>
      <c r="H2231" t="s">
        <v>388</v>
      </c>
      <c r="I2231" s="965" t="s">
        <v>491</v>
      </c>
      <c r="J2231" s="965" t="s">
        <v>447</v>
      </c>
      <c r="K2231" s="965" t="s">
        <v>451</v>
      </c>
      <c r="L2231" s="945" t="s">
        <v>117</v>
      </c>
      <c r="M2231" s="965" t="s">
        <v>160</v>
      </c>
      <c r="N2231" s="677">
        <f t="shared" ca="1" si="384"/>
        <v>0</v>
      </c>
      <c r="O2231" s="677">
        <f t="shared" ca="1" si="383"/>
        <v>0</v>
      </c>
      <c r="P2231" s="677">
        <f t="shared" ca="1" si="383"/>
        <v>0</v>
      </c>
      <c r="Q2231" s="677">
        <f t="shared" ca="1" si="383"/>
        <v>0</v>
      </c>
      <c r="R2231" s="677">
        <f t="shared" ca="1" si="383"/>
        <v>0</v>
      </c>
      <c r="S2231" s="677">
        <f t="shared" ca="1" si="383"/>
        <v>0</v>
      </c>
      <c r="T2231" s="677">
        <f t="shared" ca="1" si="383"/>
        <v>0</v>
      </c>
      <c r="U2231" s="677">
        <f t="shared" ca="1" si="383"/>
        <v>0</v>
      </c>
      <c r="V2231" s="677">
        <f t="shared" ca="1" si="383"/>
        <v>0</v>
      </c>
      <c r="W2231" s="677">
        <f t="shared" ca="1" si="381"/>
        <v>0</v>
      </c>
      <c r="X2231" s="677">
        <f t="shared" ca="1" si="383"/>
        <v>0</v>
      </c>
      <c r="Y2231" s="677">
        <f t="shared" ca="1" si="383"/>
        <v>0</v>
      </c>
      <c r="Z2231" s="677">
        <f t="shared" ca="1" si="383"/>
        <v>0</v>
      </c>
      <c r="AA2231" t="str">
        <f t="shared" si="378"/>
        <v>ASR_COMP</v>
      </c>
      <c r="AB2231" s="957">
        <f t="shared" si="379"/>
        <v>44682</v>
      </c>
      <c r="AC2231" t="str">
        <f t="shared" si="380"/>
        <v>Unaudited</v>
      </c>
    </row>
    <row r="2232" spans="1:29" x14ac:dyDescent="0.25">
      <c r="A2232" t="s">
        <v>423</v>
      </c>
      <c r="B2232" t="s">
        <v>1388</v>
      </c>
      <c r="C2232" t="s">
        <v>1389</v>
      </c>
      <c r="D2232">
        <v>1900</v>
      </c>
      <c r="E2232" s="957">
        <v>1</v>
      </c>
      <c r="F2232" t="s">
        <v>441</v>
      </c>
      <c r="G2232" s="957">
        <v>91</v>
      </c>
      <c r="H2232" t="s">
        <v>388</v>
      </c>
      <c r="I2232" s="937" t="s">
        <v>491</v>
      </c>
      <c r="J2232" s="937" t="s">
        <v>447</v>
      </c>
      <c r="K2232" s="937" t="s">
        <v>451</v>
      </c>
      <c r="L2232" s="937" t="s">
        <v>118</v>
      </c>
      <c r="M2232" s="958" t="s">
        <v>116</v>
      </c>
      <c r="N2232" s="677">
        <f t="shared" ca="1" si="384"/>
        <v>-26348.829181575042</v>
      </c>
      <c r="O2232" s="677">
        <f t="shared" ca="1" si="383"/>
        <v>-9499.5885439835765</v>
      </c>
      <c r="P2232" s="677">
        <f t="shared" ca="1" si="383"/>
        <v>-1343.2310398862135</v>
      </c>
      <c r="Q2232" s="677">
        <f t="shared" ca="1" si="383"/>
        <v>-6568.8955288876468</v>
      </c>
      <c r="R2232" s="677">
        <f t="shared" ca="1" si="383"/>
        <v>-3845.5394643185946</v>
      </c>
      <c r="S2232" s="677">
        <f t="shared" ca="1" si="383"/>
        <v>-171.55839967715292</v>
      </c>
      <c r="T2232" s="677">
        <f t="shared" ca="1" si="383"/>
        <v>0</v>
      </c>
      <c r="U2232" s="677">
        <f t="shared" ca="1" si="383"/>
        <v>0</v>
      </c>
      <c r="V2232" s="677">
        <f t="shared" ca="1" si="383"/>
        <v>-926.10781659009035</v>
      </c>
      <c r="W2232" s="677">
        <f t="shared" ca="1" si="381"/>
        <v>-376.54201766130194</v>
      </c>
      <c r="X2232" s="677">
        <f t="shared" ca="1" si="383"/>
        <v>-1168.3946238136441</v>
      </c>
      <c r="Y2232" s="677">
        <f t="shared" ca="1" si="383"/>
        <v>-2448.9717467568212</v>
      </c>
      <c r="Z2232" s="677">
        <f t="shared" ca="1" si="383"/>
        <v>0</v>
      </c>
      <c r="AA2232" t="str">
        <f t="shared" si="378"/>
        <v>ASR_COMP</v>
      </c>
      <c r="AB2232" s="957">
        <f t="shared" si="379"/>
        <v>44682</v>
      </c>
      <c r="AC2232" t="str">
        <f t="shared" si="380"/>
        <v>Unaudited</v>
      </c>
    </row>
    <row r="2233" spans="1:29" x14ac:dyDescent="0.25">
      <c r="A2233" t="s">
        <v>423</v>
      </c>
      <c r="B2233" t="s">
        <v>1388</v>
      </c>
      <c r="C2233" t="s">
        <v>1389</v>
      </c>
      <c r="D2233">
        <v>1900</v>
      </c>
      <c r="E2233" s="957">
        <v>1</v>
      </c>
      <c r="F2233" t="s">
        <v>441</v>
      </c>
      <c r="G2233" s="957">
        <v>91</v>
      </c>
      <c r="H2233" t="s">
        <v>388</v>
      </c>
      <c r="I2233" s="937" t="s">
        <v>491</v>
      </c>
      <c r="J2233" s="937" t="s">
        <v>447</v>
      </c>
      <c r="K2233" s="937" t="s">
        <v>451</v>
      </c>
      <c r="L2233" s="943" t="s">
        <v>119</v>
      </c>
      <c r="M2233" s="959" t="s">
        <v>161</v>
      </c>
      <c r="N2233" s="677">
        <f t="shared" ca="1" si="384"/>
        <v>0</v>
      </c>
      <c r="O2233" s="677">
        <f t="shared" ca="1" si="383"/>
        <v>0</v>
      </c>
      <c r="P2233" s="677">
        <f t="shared" ca="1" si="383"/>
        <v>0</v>
      </c>
      <c r="Q2233" s="677">
        <f t="shared" ca="1" si="383"/>
        <v>0</v>
      </c>
      <c r="R2233" s="677">
        <f t="shared" ca="1" si="383"/>
        <v>0</v>
      </c>
      <c r="S2233" s="677">
        <f t="shared" ca="1" si="383"/>
        <v>0</v>
      </c>
      <c r="T2233" s="677">
        <f t="shared" ca="1" si="383"/>
        <v>0</v>
      </c>
      <c r="U2233" s="677">
        <f t="shared" ca="1" si="383"/>
        <v>0</v>
      </c>
      <c r="V2233" s="677">
        <f t="shared" ca="1" si="383"/>
        <v>0</v>
      </c>
      <c r="W2233" s="677">
        <f t="shared" ca="1" si="381"/>
        <v>0</v>
      </c>
      <c r="X2233" s="677">
        <f t="shared" ca="1" si="383"/>
        <v>0</v>
      </c>
      <c r="Y2233" s="677">
        <f t="shared" ca="1" si="383"/>
        <v>0</v>
      </c>
      <c r="Z2233" s="677">
        <f t="shared" ca="1" si="383"/>
        <v>0</v>
      </c>
      <c r="AA2233" t="str">
        <f t="shared" si="378"/>
        <v>ASR_COMP</v>
      </c>
      <c r="AB2233" s="957">
        <f t="shared" si="379"/>
        <v>44682</v>
      </c>
      <c r="AC2233" t="str">
        <f t="shared" si="380"/>
        <v>Unaudited</v>
      </c>
    </row>
    <row r="2234" spans="1:29" x14ac:dyDescent="0.25">
      <c r="A2234" t="s">
        <v>423</v>
      </c>
      <c r="B2234" t="s">
        <v>1388</v>
      </c>
      <c r="C2234" t="s">
        <v>1389</v>
      </c>
      <c r="D2234">
        <v>1900</v>
      </c>
      <c r="E2234" s="957">
        <v>1</v>
      </c>
      <c r="F2234" t="s">
        <v>441</v>
      </c>
      <c r="G2234" s="957">
        <v>91</v>
      </c>
      <c r="H2234" t="s">
        <v>388</v>
      </c>
      <c r="I2234" s="958" t="s">
        <v>491</v>
      </c>
      <c r="J2234" s="958" t="s">
        <v>447</v>
      </c>
      <c r="K2234" s="958" t="s">
        <v>451</v>
      </c>
      <c r="L2234" s="937" t="s">
        <v>162</v>
      </c>
      <c r="M2234" s="958" t="s">
        <v>23</v>
      </c>
      <c r="N2234" s="677">
        <f t="shared" ca="1" si="384"/>
        <v>0</v>
      </c>
      <c r="O2234" s="677">
        <f t="shared" ca="1" si="383"/>
        <v>0</v>
      </c>
      <c r="P2234" s="677">
        <f t="shared" ca="1" si="383"/>
        <v>0</v>
      </c>
      <c r="Q2234" s="677">
        <f t="shared" ca="1" si="383"/>
        <v>0</v>
      </c>
      <c r="R2234" s="677">
        <f t="shared" ca="1" si="383"/>
        <v>0</v>
      </c>
      <c r="S2234" s="677">
        <f t="shared" ca="1" si="383"/>
        <v>0</v>
      </c>
      <c r="T2234" s="677">
        <f t="shared" ca="1" si="383"/>
        <v>0</v>
      </c>
      <c r="U2234" s="677">
        <f t="shared" ca="1" si="383"/>
        <v>0</v>
      </c>
      <c r="V2234" s="677">
        <f t="shared" ca="1" si="383"/>
        <v>0</v>
      </c>
      <c r="W2234" s="677">
        <f t="shared" ca="1" si="381"/>
        <v>0</v>
      </c>
      <c r="X2234" s="677">
        <f t="shared" ca="1" si="383"/>
        <v>0</v>
      </c>
      <c r="Y2234" s="677">
        <f t="shared" ca="1" si="383"/>
        <v>0</v>
      </c>
      <c r="Z2234" s="677">
        <f t="shared" ca="1" si="383"/>
        <v>0</v>
      </c>
      <c r="AA2234" t="str">
        <f t="shared" si="378"/>
        <v>ASR_COMP</v>
      </c>
      <c r="AB2234" s="957">
        <f t="shared" si="379"/>
        <v>44682</v>
      </c>
      <c r="AC2234" t="str">
        <f t="shared" si="380"/>
        <v>Unaudited</v>
      </c>
    </row>
    <row r="2235" spans="1:29" x14ac:dyDescent="0.25">
      <c r="A2235" t="s">
        <v>423</v>
      </c>
      <c r="B2235" t="s">
        <v>1388</v>
      </c>
      <c r="C2235" t="s">
        <v>1389</v>
      </c>
      <c r="D2235">
        <v>1900</v>
      </c>
      <c r="E2235" s="957">
        <v>1</v>
      </c>
      <c r="F2235" t="s">
        <v>441</v>
      </c>
      <c r="G2235" s="957">
        <v>91</v>
      </c>
      <c r="H2235" t="s">
        <v>388</v>
      </c>
      <c r="I2235" s="937" t="s">
        <v>491</v>
      </c>
      <c r="J2235" s="937" t="s">
        <v>447</v>
      </c>
      <c r="K2235" s="937" t="s">
        <v>451</v>
      </c>
      <c r="L2235" s="937" t="s">
        <v>445</v>
      </c>
      <c r="M2235" s="958" t="s">
        <v>459</v>
      </c>
      <c r="N2235" s="677">
        <f t="shared" ca="1" si="384"/>
        <v>0</v>
      </c>
      <c r="O2235" s="677">
        <f t="shared" ca="1" si="383"/>
        <v>0</v>
      </c>
      <c r="P2235" s="677">
        <f t="shared" ca="1" si="383"/>
        <v>0</v>
      </c>
      <c r="Q2235" s="677">
        <f t="shared" ca="1" si="383"/>
        <v>0</v>
      </c>
      <c r="R2235" s="677">
        <f t="shared" ca="1" si="383"/>
        <v>0</v>
      </c>
      <c r="S2235" s="677">
        <f t="shared" ca="1" si="383"/>
        <v>0</v>
      </c>
      <c r="T2235" s="677">
        <f t="shared" ca="1" si="383"/>
        <v>0</v>
      </c>
      <c r="U2235" s="677">
        <f t="shared" ca="1" si="383"/>
        <v>0</v>
      </c>
      <c r="V2235" s="677">
        <f t="shared" ca="1" si="383"/>
        <v>0</v>
      </c>
      <c r="W2235" s="677">
        <f t="shared" ca="1" si="381"/>
        <v>0</v>
      </c>
      <c r="X2235" s="677">
        <f t="shared" ca="1" si="383"/>
        <v>0</v>
      </c>
      <c r="Y2235" s="677">
        <f t="shared" ca="1" si="383"/>
        <v>0</v>
      </c>
      <c r="Z2235" s="677">
        <f t="shared" ca="1" si="383"/>
        <v>0</v>
      </c>
      <c r="AA2235" t="str">
        <f t="shared" si="378"/>
        <v>ASR_COMP</v>
      </c>
      <c r="AB2235" s="957">
        <f t="shared" si="379"/>
        <v>44682</v>
      </c>
      <c r="AC2235" t="str">
        <f t="shared" si="380"/>
        <v>Unaudited</v>
      </c>
    </row>
    <row r="2236" spans="1:29" ht="30" x14ac:dyDescent="0.25">
      <c r="A2236" t="s">
        <v>423</v>
      </c>
      <c r="B2236" t="s">
        <v>1388</v>
      </c>
      <c r="C2236" t="s">
        <v>1389</v>
      </c>
      <c r="D2236">
        <v>1900</v>
      </c>
      <c r="E2236" s="957">
        <v>1</v>
      </c>
      <c r="F2236" t="s">
        <v>441</v>
      </c>
      <c r="G2236" s="957">
        <v>91</v>
      </c>
      <c r="H2236" t="s">
        <v>388</v>
      </c>
      <c r="I2236" s="937" t="s">
        <v>491</v>
      </c>
      <c r="J2236" s="937" t="s">
        <v>447</v>
      </c>
      <c r="K2236" s="937" t="s">
        <v>452</v>
      </c>
      <c r="L2236" s="937">
        <v>9.1</v>
      </c>
      <c r="M2236" s="958" t="s">
        <v>188</v>
      </c>
      <c r="N2236" s="677">
        <f t="shared" ca="1" si="384"/>
        <v>1124686.7980378403</v>
      </c>
      <c r="O2236" s="677">
        <f t="shared" ca="1" si="383"/>
        <v>49107.084349548175</v>
      </c>
      <c r="P2236" s="677">
        <f t="shared" ca="1" si="383"/>
        <v>2715.7555030667013</v>
      </c>
      <c r="Q2236" s="677">
        <f t="shared" ca="1" si="383"/>
        <v>143199.38719306362</v>
      </c>
      <c r="R2236" s="677">
        <f t="shared" ca="1" si="383"/>
        <v>108590.15729385923</v>
      </c>
      <c r="S2236" s="677">
        <f t="shared" ca="1" si="383"/>
        <v>93890.602984846308</v>
      </c>
      <c r="T2236" s="677">
        <f t="shared" ca="1" si="383"/>
        <v>704.56356431091319</v>
      </c>
      <c r="U2236" s="677">
        <f t="shared" ca="1" si="383"/>
        <v>2167.5235445750241</v>
      </c>
      <c r="V2236" s="677">
        <f t="shared" ca="1" si="383"/>
        <v>1397.1562349922117</v>
      </c>
      <c r="W2236" s="677">
        <f t="shared" ca="1" si="381"/>
        <v>722914.56736957817</v>
      </c>
      <c r="X2236" s="677">
        <f t="shared" ca="1" si="383"/>
        <v>0</v>
      </c>
      <c r="Y2236" s="677">
        <f t="shared" ca="1" si="383"/>
        <v>0</v>
      </c>
      <c r="Z2236" s="677">
        <f t="shared" ca="1" si="383"/>
        <v>0</v>
      </c>
      <c r="AA2236" t="str">
        <f t="shared" si="378"/>
        <v>ASR_COMP</v>
      </c>
      <c r="AB2236" s="957">
        <f t="shared" si="379"/>
        <v>44682</v>
      </c>
      <c r="AC2236" t="str">
        <f t="shared" si="380"/>
        <v>Unaudited</v>
      </c>
    </row>
    <row r="2237" spans="1:29" x14ac:dyDescent="0.25">
      <c r="A2237" t="s">
        <v>423</v>
      </c>
      <c r="B2237" t="s">
        <v>1388</v>
      </c>
      <c r="C2237" t="s">
        <v>1389</v>
      </c>
      <c r="D2237">
        <v>1900</v>
      </c>
      <c r="E2237" s="957">
        <v>1</v>
      </c>
      <c r="F2237" t="s">
        <v>441</v>
      </c>
      <c r="G2237" s="957">
        <v>91</v>
      </c>
      <c r="H2237" t="s">
        <v>388</v>
      </c>
      <c r="I2237" s="958" t="s">
        <v>491</v>
      </c>
      <c r="J2237" s="958" t="s">
        <v>447</v>
      </c>
      <c r="K2237" s="958" t="s">
        <v>452</v>
      </c>
      <c r="L2237" s="937" t="s">
        <v>109</v>
      </c>
      <c r="M2237" s="958" t="s">
        <v>189</v>
      </c>
      <c r="N2237" s="677">
        <f t="shared" ca="1" si="384"/>
        <v>190219.55625222065</v>
      </c>
      <c r="O2237" s="677">
        <f t="shared" ca="1" si="383"/>
        <v>10176.854682687555</v>
      </c>
      <c r="P2237" s="677">
        <f t="shared" ca="1" si="383"/>
        <v>498.69573386860407</v>
      </c>
      <c r="Q2237" s="677">
        <f t="shared" ca="1" si="383"/>
        <v>131114.19531544088</v>
      </c>
      <c r="R2237" s="677">
        <f t="shared" ca="1" si="383"/>
        <v>30964.774446704574</v>
      </c>
      <c r="S2237" s="677">
        <f t="shared" ca="1" si="383"/>
        <v>16814.048762385431</v>
      </c>
      <c r="T2237" s="677">
        <f t="shared" ca="1" si="383"/>
        <v>157.01574335515647</v>
      </c>
      <c r="U2237" s="677">
        <f t="shared" ca="1" si="383"/>
        <v>2.4432843088308305</v>
      </c>
      <c r="V2237" s="677">
        <f t="shared" ca="1" si="383"/>
        <v>84.775555804757218</v>
      </c>
      <c r="W2237" s="677">
        <f t="shared" ca="1" si="381"/>
        <v>406.75272766486398</v>
      </c>
      <c r="X2237" s="677">
        <f t="shared" ca="1" si="383"/>
        <v>0</v>
      </c>
      <c r="Y2237" s="677">
        <f t="shared" ca="1" si="383"/>
        <v>0</v>
      </c>
      <c r="Z2237" s="677">
        <f t="shared" ca="1" si="383"/>
        <v>0</v>
      </c>
      <c r="AA2237" t="str">
        <f t="shared" si="378"/>
        <v>ASR_COMP</v>
      </c>
      <c r="AB2237" s="957">
        <f t="shared" si="379"/>
        <v>44682</v>
      </c>
      <c r="AC2237" t="str">
        <f t="shared" si="380"/>
        <v>Unaudited</v>
      </c>
    </row>
    <row r="2238" spans="1:29" x14ac:dyDescent="0.25">
      <c r="A2238" t="s">
        <v>423</v>
      </c>
      <c r="B2238" t="s">
        <v>1388</v>
      </c>
      <c r="C2238" t="s">
        <v>1389</v>
      </c>
      <c r="D2238">
        <v>1900</v>
      </c>
      <c r="E2238" s="957">
        <v>1</v>
      </c>
      <c r="F2238" t="s">
        <v>441</v>
      </c>
      <c r="G2238" s="957">
        <v>91</v>
      </c>
      <c r="H2238" t="s">
        <v>388</v>
      </c>
      <c r="I2238" s="958" t="s">
        <v>491</v>
      </c>
      <c r="J2238" s="958" t="s">
        <v>447</v>
      </c>
      <c r="K2238" s="958" t="s">
        <v>452</v>
      </c>
      <c r="L2238" s="953" t="s">
        <v>1324</v>
      </c>
      <c r="M2238" s="958" t="s">
        <v>1325</v>
      </c>
      <c r="N2238" s="677">
        <f t="shared" ca="1" si="384"/>
        <v>292042.54762611783</v>
      </c>
      <c r="O2238" s="677">
        <f t="shared" ca="1" si="383"/>
        <v>6836.3537955540587</v>
      </c>
      <c r="P2238" s="677">
        <f t="shared" ca="1" si="383"/>
        <v>527.31873592137151</v>
      </c>
      <c r="Q2238" s="677">
        <f t="shared" ca="1" si="383"/>
        <v>156376.43604158089</v>
      </c>
      <c r="R2238" s="677">
        <f t="shared" ca="1" si="383"/>
        <v>8500.4272121565282</v>
      </c>
      <c r="S2238" s="677">
        <f t="shared" ca="1" si="383"/>
        <v>104697.10064258034</v>
      </c>
      <c r="T2238" s="677">
        <f t="shared" ca="1" si="383"/>
        <v>14582.587775420294</v>
      </c>
      <c r="U2238" s="677">
        <f t="shared" ca="1" si="383"/>
        <v>2.5835183774976094</v>
      </c>
      <c r="V2238" s="677">
        <f t="shared" ca="1" si="383"/>
        <v>89.641310097460689</v>
      </c>
      <c r="W2238" s="677">
        <f t="shared" ca="1" si="381"/>
        <v>430.09859442936232</v>
      </c>
      <c r="X2238" s="677">
        <f t="shared" ca="1" si="383"/>
        <v>0</v>
      </c>
      <c r="Y2238" s="677">
        <f t="shared" ca="1" si="383"/>
        <v>0</v>
      </c>
      <c r="Z2238" s="677">
        <f t="shared" ca="1" si="383"/>
        <v>0</v>
      </c>
      <c r="AA2238" t="str">
        <f t="shared" si="378"/>
        <v>ASR_COMP</v>
      </c>
      <c r="AB2238" s="957">
        <f t="shared" si="379"/>
        <v>44682</v>
      </c>
      <c r="AC2238" t="str">
        <f t="shared" si="380"/>
        <v>Unaudited</v>
      </c>
    </row>
    <row r="2239" spans="1:29" x14ac:dyDescent="0.25">
      <c r="A2239" t="s">
        <v>423</v>
      </c>
      <c r="B2239" t="s">
        <v>1388</v>
      </c>
      <c r="C2239" t="s">
        <v>1389</v>
      </c>
      <c r="D2239">
        <v>1900</v>
      </c>
      <c r="E2239" s="957">
        <v>1</v>
      </c>
      <c r="F2239" t="s">
        <v>441</v>
      </c>
      <c r="G2239" s="957">
        <v>91</v>
      </c>
      <c r="H2239" t="s">
        <v>388</v>
      </c>
      <c r="I2239" s="937" t="s">
        <v>491</v>
      </c>
      <c r="J2239" s="937" t="s">
        <v>447</v>
      </c>
      <c r="K2239" s="937" t="s">
        <v>452</v>
      </c>
      <c r="L2239" s="937" t="s">
        <v>110</v>
      </c>
      <c r="M2239" s="958" t="s">
        <v>190</v>
      </c>
      <c r="N2239" s="677">
        <f t="shared" ca="1" si="384"/>
        <v>575173.96734562295</v>
      </c>
      <c r="O2239" s="677">
        <f t="shared" ca="1" si="383"/>
        <v>238187.31243987227</v>
      </c>
      <c r="P2239" s="677">
        <f t="shared" ca="1" si="383"/>
        <v>5498.6991630678076</v>
      </c>
      <c r="Q2239" s="677">
        <f t="shared" ca="1" si="383"/>
        <v>182154.78519219387</v>
      </c>
      <c r="R2239" s="677">
        <f t="shared" ca="1" si="383"/>
        <v>39929.30744312521</v>
      </c>
      <c r="S2239" s="677">
        <f t="shared" ca="1" si="383"/>
        <v>6739.1573637285182</v>
      </c>
      <c r="T2239" s="677">
        <f t="shared" ca="1" si="383"/>
        <v>13702.643881773176</v>
      </c>
      <c r="U2239" s="677">
        <f t="shared" ca="1" si="383"/>
        <v>-10.860244479545155</v>
      </c>
      <c r="V2239" s="677">
        <f t="shared" ca="1" si="383"/>
        <v>1108.8568261620285</v>
      </c>
      <c r="W2239" s="677">
        <f t="shared" ca="1" si="381"/>
        <v>87864.065280179595</v>
      </c>
      <c r="X2239" s="677">
        <f t="shared" ca="1" si="383"/>
        <v>0</v>
      </c>
      <c r="Y2239" s="677">
        <f t="shared" ca="1" si="383"/>
        <v>0</v>
      </c>
      <c r="Z2239" s="677">
        <f t="shared" ca="1" si="383"/>
        <v>0</v>
      </c>
      <c r="AA2239" t="str">
        <f t="shared" si="378"/>
        <v>ASR_COMP</v>
      </c>
      <c r="AB2239" s="957">
        <f t="shared" si="379"/>
        <v>44682</v>
      </c>
      <c r="AC2239" t="str">
        <f t="shared" si="380"/>
        <v>Unaudited</v>
      </c>
    </row>
    <row r="2240" spans="1:29" x14ac:dyDescent="0.25">
      <c r="A2240" t="s">
        <v>423</v>
      </c>
      <c r="B2240" t="s">
        <v>1388</v>
      </c>
      <c r="C2240" t="s">
        <v>1389</v>
      </c>
      <c r="D2240">
        <v>1900</v>
      </c>
      <c r="E2240" s="957">
        <v>1</v>
      </c>
      <c r="F2240" t="s">
        <v>441</v>
      </c>
      <c r="G2240" s="957">
        <v>91</v>
      </c>
      <c r="H2240" t="s">
        <v>388</v>
      </c>
      <c r="I2240" s="937" t="s">
        <v>491</v>
      </c>
      <c r="J2240" s="937" t="s">
        <v>447</v>
      </c>
      <c r="K2240" s="937" t="s">
        <v>452</v>
      </c>
      <c r="L2240" s="937" t="s">
        <v>111</v>
      </c>
      <c r="M2240" s="958" t="s">
        <v>163</v>
      </c>
      <c r="N2240" s="677">
        <f t="shared" ca="1" si="384"/>
        <v>2451453.9407412452</v>
      </c>
      <c r="O2240" s="677">
        <f t="shared" ca="1" si="383"/>
        <v>1382856.5843713947</v>
      </c>
      <c r="P2240" s="677">
        <f t="shared" ca="1" si="383"/>
        <v>93723.432005509123</v>
      </c>
      <c r="Q2240" s="677">
        <f t="shared" ca="1" si="383"/>
        <v>319093.08318753593</v>
      </c>
      <c r="R2240" s="677">
        <f t="shared" ca="1" si="383"/>
        <v>155851.34688898103</v>
      </c>
      <c r="S2240" s="677">
        <f t="shared" ca="1" si="383"/>
        <v>81406.92089911201</v>
      </c>
      <c r="T2240" s="677">
        <f t="shared" ca="1" si="383"/>
        <v>18508.672143133779</v>
      </c>
      <c r="U2240" s="677">
        <f t="shared" ca="1" si="383"/>
        <v>149.0051670651635</v>
      </c>
      <c r="V2240" s="677">
        <f t="shared" ca="1" si="383"/>
        <v>14991.543442206957</v>
      </c>
      <c r="W2240" s="677">
        <f t="shared" ca="1" si="381"/>
        <v>18572.516300755557</v>
      </c>
      <c r="X2240" s="677">
        <f t="shared" ca="1" si="383"/>
        <v>178535.38807278065</v>
      </c>
      <c r="Y2240" s="677">
        <f t="shared" ca="1" si="383"/>
        <v>187765.44826277034</v>
      </c>
      <c r="Z2240" s="677">
        <f t="shared" ca="1" si="383"/>
        <v>0</v>
      </c>
      <c r="AA2240" t="str">
        <f t="shared" si="378"/>
        <v>ASR_COMP</v>
      </c>
      <c r="AB2240" s="957">
        <f t="shared" si="379"/>
        <v>44682</v>
      </c>
      <c r="AC2240" t="str">
        <f t="shared" si="380"/>
        <v>Unaudited</v>
      </c>
    </row>
    <row r="2241" spans="1:29" x14ac:dyDescent="0.25">
      <c r="A2241" t="s">
        <v>423</v>
      </c>
      <c r="B2241" t="s">
        <v>1388</v>
      </c>
      <c r="C2241" t="s">
        <v>1389</v>
      </c>
      <c r="D2241">
        <v>1900</v>
      </c>
      <c r="E2241" s="957">
        <v>1</v>
      </c>
      <c r="F2241" t="s">
        <v>441</v>
      </c>
      <c r="G2241" s="957">
        <v>91</v>
      </c>
      <c r="H2241" t="s">
        <v>388</v>
      </c>
      <c r="I2241" s="937" t="s">
        <v>491</v>
      </c>
      <c r="J2241" s="937" t="s">
        <v>447</v>
      </c>
      <c r="K2241" s="937" t="s">
        <v>452</v>
      </c>
      <c r="L2241" s="937" t="s">
        <v>112</v>
      </c>
      <c r="M2241" s="958" t="s">
        <v>137</v>
      </c>
      <c r="N2241" s="677">
        <f t="shared" ca="1" si="384"/>
        <v>0</v>
      </c>
      <c r="O2241" s="677">
        <f t="shared" ca="1" si="383"/>
        <v>0</v>
      </c>
      <c r="P2241" s="677">
        <f t="shared" ca="1" si="383"/>
        <v>0</v>
      </c>
      <c r="Q2241" s="677">
        <f t="shared" ca="1" si="383"/>
        <v>0</v>
      </c>
      <c r="R2241" s="677">
        <f t="shared" ca="1" si="383"/>
        <v>0</v>
      </c>
      <c r="S2241" s="677">
        <f t="shared" ca="1" si="383"/>
        <v>0</v>
      </c>
      <c r="T2241" s="677">
        <f t="shared" ca="1" si="383"/>
        <v>0</v>
      </c>
      <c r="U2241" s="677">
        <f t="shared" ca="1" si="383"/>
        <v>0</v>
      </c>
      <c r="V2241" s="677">
        <f t="shared" ca="1" si="383"/>
        <v>0</v>
      </c>
      <c r="W2241" s="677">
        <f t="shared" ca="1" si="381"/>
        <v>0</v>
      </c>
      <c r="X2241" s="677">
        <f t="shared" ca="1" si="383"/>
        <v>0</v>
      </c>
      <c r="Y2241" s="677">
        <f t="shared" ca="1" si="383"/>
        <v>0</v>
      </c>
      <c r="Z2241" s="677">
        <f t="shared" ca="1" si="383"/>
        <v>0</v>
      </c>
      <c r="AA2241" t="str">
        <f t="shared" si="378"/>
        <v>ASR_COMP</v>
      </c>
      <c r="AB2241" s="957">
        <f t="shared" si="379"/>
        <v>44682</v>
      </c>
      <c r="AC2241" t="str">
        <f t="shared" si="380"/>
        <v>Unaudited</v>
      </c>
    </row>
    <row r="2242" spans="1:29" x14ac:dyDescent="0.25">
      <c r="A2242" t="s">
        <v>423</v>
      </c>
      <c r="B2242" t="s">
        <v>1388</v>
      </c>
      <c r="C2242" t="s">
        <v>1389</v>
      </c>
      <c r="D2242">
        <v>1900</v>
      </c>
      <c r="E2242" s="957">
        <v>1</v>
      </c>
      <c r="F2242" t="s">
        <v>441</v>
      </c>
      <c r="G2242" s="957">
        <v>91</v>
      </c>
      <c r="H2242" t="s">
        <v>388</v>
      </c>
      <c r="I2242" s="937" t="s">
        <v>491</v>
      </c>
      <c r="J2242" s="937" t="s">
        <v>447</v>
      </c>
      <c r="K2242" s="937" t="s">
        <v>452</v>
      </c>
      <c r="L2242" s="953" t="s">
        <v>113</v>
      </c>
      <c r="M2242" s="958" t="s">
        <v>165</v>
      </c>
      <c r="N2242" s="677">
        <f t="shared" ca="1" si="384"/>
        <v>-37831.987154608461</v>
      </c>
      <c r="O2242" s="677">
        <f t="shared" ca="1" si="383"/>
        <v>-13755.025356350819</v>
      </c>
      <c r="P2242" s="677">
        <f t="shared" ca="1" si="383"/>
        <v>-1097.4370058165175</v>
      </c>
      <c r="Q2242" s="677">
        <f t="shared" ca="1" si="383"/>
        <v>-7667.5065377666906</v>
      </c>
      <c r="R2242" s="677">
        <f t="shared" ca="1" si="383"/>
        <v>-3365.3166279269794</v>
      </c>
      <c r="S2242" s="677">
        <f t="shared" ca="1" si="383"/>
        <v>-1406.5965720595279</v>
      </c>
      <c r="T2242" s="677">
        <f t="shared" ca="1" si="383"/>
        <v>-487.03816545002638</v>
      </c>
      <c r="U2242" s="677">
        <f t="shared" ca="1" si="383"/>
        <v>-11.020265537038551</v>
      </c>
      <c r="V2242" s="677">
        <f t="shared" ca="1" si="383"/>
        <v>-211.83637288067655</v>
      </c>
      <c r="W2242" s="677">
        <f t="shared" ca="1" si="381"/>
        <v>-7456.7644522519768</v>
      </c>
      <c r="X2242" s="677">
        <f t="shared" ca="1" si="383"/>
        <v>-894.17384714913544</v>
      </c>
      <c r="Y2242" s="677">
        <f t="shared" ca="1" si="383"/>
        <v>-1479.2719514190783</v>
      </c>
      <c r="Z2242" s="677">
        <f t="shared" ca="1" si="383"/>
        <v>0</v>
      </c>
      <c r="AA2242" t="str">
        <f t="shared" ref="AA2242:AA2305" si="385">file_name</f>
        <v>ASR_COMP</v>
      </c>
      <c r="AB2242" s="957">
        <f t="shared" ref="AB2242:AB2305" si="386">file_date</f>
        <v>44682</v>
      </c>
      <c r="AC2242" t="str">
        <f t="shared" ref="AC2242:AC2305" si="387">status</f>
        <v>Unaudited</v>
      </c>
    </row>
    <row r="2243" spans="1:29" x14ac:dyDescent="0.25">
      <c r="A2243" t="s">
        <v>423</v>
      </c>
      <c r="B2243" t="s">
        <v>1388</v>
      </c>
      <c r="C2243" t="s">
        <v>1389</v>
      </c>
      <c r="D2243">
        <v>1900</v>
      </c>
      <c r="E2243" s="957">
        <v>1</v>
      </c>
      <c r="F2243" t="s">
        <v>441</v>
      </c>
      <c r="G2243" s="957">
        <v>91</v>
      </c>
      <c r="H2243" t="s">
        <v>388</v>
      </c>
      <c r="I2243" s="937" t="s">
        <v>491</v>
      </c>
      <c r="J2243" s="937" t="s">
        <v>447</v>
      </c>
      <c r="K2243" s="937" t="s">
        <v>452</v>
      </c>
      <c r="L2243" s="953" t="s">
        <v>114</v>
      </c>
      <c r="M2243" s="958" t="s">
        <v>466</v>
      </c>
      <c r="N2243" s="677">
        <f t="shared" ca="1" si="384"/>
        <v>0</v>
      </c>
      <c r="O2243" s="677">
        <f t="shared" ca="1" si="383"/>
        <v>0</v>
      </c>
      <c r="P2243" s="677">
        <f t="shared" ca="1" si="383"/>
        <v>0</v>
      </c>
      <c r="Q2243" s="677">
        <f t="shared" ca="1" si="383"/>
        <v>0</v>
      </c>
      <c r="R2243" s="677">
        <f t="shared" ca="1" si="383"/>
        <v>0</v>
      </c>
      <c r="S2243" s="677">
        <f t="shared" ca="1" si="383"/>
        <v>0</v>
      </c>
      <c r="T2243" s="677">
        <f t="shared" ca="1" si="383"/>
        <v>0</v>
      </c>
      <c r="U2243" s="677">
        <f t="shared" ca="1" si="383"/>
        <v>0</v>
      </c>
      <c r="V2243" s="677">
        <f t="shared" ca="1" si="383"/>
        <v>0</v>
      </c>
      <c r="W2243" s="677">
        <f t="shared" ca="1" si="381"/>
        <v>0</v>
      </c>
      <c r="X2243" s="677">
        <f t="shared" ca="1" si="383"/>
        <v>0</v>
      </c>
      <c r="Y2243" s="677">
        <f t="shared" ca="1" si="383"/>
        <v>0</v>
      </c>
      <c r="Z2243" s="677">
        <f t="shared" ca="1" si="383"/>
        <v>0</v>
      </c>
      <c r="AA2243" t="str">
        <f t="shared" si="385"/>
        <v>ASR_COMP</v>
      </c>
      <c r="AB2243" s="957">
        <f t="shared" si="386"/>
        <v>44682</v>
      </c>
      <c r="AC2243" t="str">
        <f t="shared" si="387"/>
        <v>Unaudited</v>
      </c>
    </row>
    <row r="2244" spans="1:29" x14ac:dyDescent="0.25">
      <c r="A2244" t="s">
        <v>423</v>
      </c>
      <c r="B2244" t="s">
        <v>1388</v>
      </c>
      <c r="C2244" t="s">
        <v>1389</v>
      </c>
      <c r="D2244">
        <v>1900</v>
      </c>
      <c r="E2244" s="957">
        <v>1</v>
      </c>
      <c r="F2244" t="s">
        <v>441</v>
      </c>
      <c r="G2244" s="957">
        <v>91</v>
      </c>
      <c r="H2244" t="s">
        <v>388</v>
      </c>
      <c r="I2244" s="937" t="s">
        <v>491</v>
      </c>
      <c r="J2244" s="937" t="s">
        <v>447</v>
      </c>
      <c r="K2244" s="937" t="s">
        <v>6</v>
      </c>
      <c r="L2244" s="937" t="s">
        <v>120</v>
      </c>
      <c r="M2244" s="958" t="s">
        <v>191</v>
      </c>
      <c r="N2244" s="677">
        <f t="shared" ca="1" si="384"/>
        <v>356885.55752638413</v>
      </c>
      <c r="O2244" s="677">
        <f t="shared" ca="1" si="383"/>
        <v>187553.73683965779</v>
      </c>
      <c r="P2244" s="677">
        <f t="shared" ca="1" si="383"/>
        <v>21503.838420330336</v>
      </c>
      <c r="Q2244" s="677">
        <f t="shared" ca="1" si="383"/>
        <v>42806.828020906221</v>
      </c>
      <c r="R2244" s="677">
        <f t="shared" ca="1" si="383"/>
        <v>20780.947099597965</v>
      </c>
      <c r="S2244" s="677">
        <f t="shared" ca="1" si="383"/>
        <v>21693.051865202589</v>
      </c>
      <c r="T2244" s="677">
        <f t="shared" ca="1" si="383"/>
        <v>0</v>
      </c>
      <c r="U2244" s="677">
        <f t="shared" ca="1" si="383"/>
        <v>242.59672898275704</v>
      </c>
      <c r="V2244" s="677">
        <f t="shared" ca="1" si="383"/>
        <v>3134.1438468599094</v>
      </c>
      <c r="W2244" s="677">
        <f t="shared" ca="1" si="381"/>
        <v>3014.4995539521583</v>
      </c>
      <c r="X2244" s="677">
        <f t="shared" ca="1" si="383"/>
        <v>45235.763608988156</v>
      </c>
      <c r="Y2244" s="677">
        <f t="shared" ca="1" si="383"/>
        <v>10920.151541906216</v>
      </c>
      <c r="Z2244" s="677">
        <f t="shared" ca="1" si="383"/>
        <v>0</v>
      </c>
      <c r="AA2244" t="str">
        <f t="shared" si="385"/>
        <v>ASR_COMP</v>
      </c>
      <c r="AB2244" s="957">
        <f t="shared" si="386"/>
        <v>44682</v>
      </c>
      <c r="AC2244" t="str">
        <f t="shared" si="387"/>
        <v>Unaudited</v>
      </c>
    </row>
    <row r="2245" spans="1:29" x14ac:dyDescent="0.25">
      <c r="A2245" t="s">
        <v>423</v>
      </c>
      <c r="B2245" t="s">
        <v>1388</v>
      </c>
      <c r="C2245" t="s">
        <v>1389</v>
      </c>
      <c r="D2245">
        <v>1900</v>
      </c>
      <c r="E2245" s="957">
        <v>1</v>
      </c>
      <c r="F2245" t="s">
        <v>441</v>
      </c>
      <c r="G2245" s="957">
        <v>91</v>
      </c>
      <c r="H2245" t="s">
        <v>388</v>
      </c>
      <c r="I2245" s="958" t="s">
        <v>491</v>
      </c>
      <c r="J2245" s="958" t="s">
        <v>447</v>
      </c>
      <c r="K2245" s="958" t="s">
        <v>6</v>
      </c>
      <c r="L2245" s="937" t="s">
        <v>45</v>
      </c>
      <c r="M2245" s="958" t="s">
        <v>166</v>
      </c>
      <c r="N2245" s="677">
        <f t="shared" ca="1" si="384"/>
        <v>397745.34790000005</v>
      </c>
      <c r="O2245" s="677">
        <f t="shared" ca="1" si="383"/>
        <v>340220.8135573371</v>
      </c>
      <c r="P2245" s="677">
        <f t="shared" ca="1" si="383"/>
        <v>9082.912102334074</v>
      </c>
      <c r="Q2245" s="677">
        <f t="shared" ca="1" si="383"/>
        <v>16630.56873104447</v>
      </c>
      <c r="R2245" s="677">
        <f t="shared" ca="1" si="383"/>
        <v>4482.4267542866901</v>
      </c>
      <c r="S2245" s="677">
        <f t="shared" ca="1" si="383"/>
        <v>5435.6046173622035</v>
      </c>
      <c r="T2245" s="677">
        <f t="shared" ca="1" si="383"/>
        <v>5117.3847825455105</v>
      </c>
      <c r="U2245" s="677">
        <f t="shared" ca="1" si="383"/>
        <v>91.16645658792271</v>
      </c>
      <c r="V2245" s="677">
        <f t="shared" ca="1" si="383"/>
        <v>380.94555074239133</v>
      </c>
      <c r="W2245" s="677">
        <f t="shared" ca="1" si="381"/>
        <v>73.258759758152181</v>
      </c>
      <c r="X2245" s="677">
        <f t="shared" ca="1" si="383"/>
        <v>14590.898341857996</v>
      </c>
      <c r="Y2245" s="677">
        <f t="shared" ca="1" si="383"/>
        <v>1639.368246143539</v>
      </c>
      <c r="Z2245" s="677">
        <f t="shared" ca="1" si="383"/>
        <v>0</v>
      </c>
      <c r="AA2245" t="str">
        <f t="shared" si="385"/>
        <v>ASR_COMP</v>
      </c>
      <c r="AB2245" s="957">
        <f t="shared" si="386"/>
        <v>44682</v>
      </c>
      <c r="AC2245" t="str">
        <f t="shared" si="387"/>
        <v>Unaudited</v>
      </c>
    </row>
    <row r="2246" spans="1:29" x14ac:dyDescent="0.25">
      <c r="A2246" t="s">
        <v>423</v>
      </c>
      <c r="B2246" t="s">
        <v>1388</v>
      </c>
      <c r="C2246" t="s">
        <v>1389</v>
      </c>
      <c r="D2246">
        <v>1900</v>
      </c>
      <c r="E2246" s="957">
        <v>1</v>
      </c>
      <c r="F2246" t="s">
        <v>441</v>
      </c>
      <c r="G2246" s="957">
        <v>91</v>
      </c>
      <c r="H2246" t="s">
        <v>388</v>
      </c>
      <c r="I2246" s="937" t="s">
        <v>491</v>
      </c>
      <c r="J2246" s="937" t="s">
        <v>447</v>
      </c>
      <c r="K2246" s="937" t="s">
        <v>6</v>
      </c>
      <c r="L2246" s="937" t="s">
        <v>46</v>
      </c>
      <c r="M2246" s="958" t="s">
        <v>167</v>
      </c>
      <c r="N2246" s="677">
        <f t="shared" ca="1" si="384"/>
        <v>-454.64237125370948</v>
      </c>
      <c r="O2246" s="677">
        <f t="shared" ca="1" si="383"/>
        <v>-221.35527620580214</v>
      </c>
      <c r="P2246" s="677">
        <f t="shared" ca="1" si="383"/>
        <v>-38.399362114249001</v>
      </c>
      <c r="Q2246" s="677">
        <f t="shared" ca="1" si="383"/>
        <v>-75.67009387631947</v>
      </c>
      <c r="R2246" s="677">
        <f t="shared" ca="1" si="383"/>
        <v>-60.814769939764112</v>
      </c>
      <c r="S2246" s="677">
        <f t="shared" ca="1" si="383"/>
        <v>-17.194761899890477</v>
      </c>
      <c r="T2246" s="677">
        <f t="shared" ca="1" si="383"/>
        <v>-2.9838264705619708E-2</v>
      </c>
      <c r="U2246" s="677">
        <f t="shared" ca="1" si="383"/>
        <v>-4.2265545287041795E-2</v>
      </c>
      <c r="V2246" s="677">
        <f t="shared" ca="1" si="383"/>
        <v>-3.9313612522460559</v>
      </c>
      <c r="W2246" s="677">
        <f t="shared" ca="1" si="381"/>
        <v>-0.2522204015476443</v>
      </c>
      <c r="X2246" s="677">
        <f t="shared" ca="1" si="383"/>
        <v>-20.598412447057704</v>
      </c>
      <c r="Y2246" s="677">
        <f t="shared" ca="1" si="383"/>
        <v>-16.354009306840254</v>
      </c>
      <c r="Z2246" s="677">
        <f t="shared" ca="1" si="383"/>
        <v>0</v>
      </c>
      <c r="AA2246" t="str">
        <f t="shared" si="385"/>
        <v>ASR_COMP</v>
      </c>
      <c r="AB2246" s="957">
        <f t="shared" si="386"/>
        <v>44682</v>
      </c>
      <c r="AC2246" t="str">
        <f t="shared" si="387"/>
        <v>Unaudited</v>
      </c>
    </row>
    <row r="2247" spans="1:29" x14ac:dyDescent="0.25">
      <c r="A2247" t="s">
        <v>423</v>
      </c>
      <c r="B2247" t="s">
        <v>1388</v>
      </c>
      <c r="C2247" t="s">
        <v>1389</v>
      </c>
      <c r="D2247">
        <v>1900</v>
      </c>
      <c r="E2247" s="957">
        <v>1</v>
      </c>
      <c r="F2247" t="s">
        <v>441</v>
      </c>
      <c r="G2247" s="957">
        <v>91</v>
      </c>
      <c r="H2247" t="s">
        <v>388</v>
      </c>
      <c r="I2247" s="937" t="s">
        <v>491</v>
      </c>
      <c r="J2247" s="937" t="s">
        <v>447</v>
      </c>
      <c r="K2247" s="937" t="s">
        <v>6</v>
      </c>
      <c r="L2247" s="937" t="s">
        <v>168</v>
      </c>
      <c r="M2247" s="958" t="s">
        <v>464</v>
      </c>
      <c r="N2247" s="677">
        <f t="shared" ca="1" si="384"/>
        <v>-100371.93689674564</v>
      </c>
      <c r="O2247" s="677">
        <f t="shared" ca="1" si="383"/>
        <v>-64123.768612735388</v>
      </c>
      <c r="P2247" s="677">
        <f t="shared" ca="1" si="383"/>
        <v>-4641.7485579537861</v>
      </c>
      <c r="Q2247" s="677">
        <f t="shared" ca="1" si="383"/>
        <v>-6991.1272851776848</v>
      </c>
      <c r="R2247" s="677">
        <f t="shared" ca="1" si="383"/>
        <v>-3072.0370107482618</v>
      </c>
      <c r="S2247" s="677">
        <f t="shared" ca="1" si="383"/>
        <v>-6668.2389345514748</v>
      </c>
      <c r="T2247" s="677">
        <f t="shared" ca="1" si="383"/>
        <v>0</v>
      </c>
      <c r="U2247" s="677">
        <f t="shared" ca="1" si="383"/>
        <v>-117.88532599275844</v>
      </c>
      <c r="V2247" s="677">
        <f t="shared" ca="1" si="383"/>
        <v>-650.54072585313861</v>
      </c>
      <c r="W2247" s="677">
        <f t="shared" ca="1" si="381"/>
        <v>-944.70948915506096</v>
      </c>
      <c r="X2247" s="677">
        <f t="shared" ca="1" si="383"/>
        <v>-11131.878131476611</v>
      </c>
      <c r="Y2247" s="677">
        <f t="shared" ca="1" si="383"/>
        <v>-2030.0028231014662</v>
      </c>
      <c r="Z2247" s="677">
        <f t="shared" ca="1" si="383"/>
        <v>0</v>
      </c>
      <c r="AA2247" t="str">
        <f t="shared" si="385"/>
        <v>ASR_COMP</v>
      </c>
      <c r="AB2247" s="957">
        <f t="shared" si="386"/>
        <v>44682</v>
      </c>
      <c r="AC2247" t="str">
        <f t="shared" si="387"/>
        <v>Unaudited</v>
      </c>
    </row>
    <row r="2248" spans="1:29" x14ac:dyDescent="0.25">
      <c r="A2248" t="s">
        <v>423</v>
      </c>
      <c r="B2248" t="s">
        <v>1388</v>
      </c>
      <c r="C2248" t="s">
        <v>1389</v>
      </c>
      <c r="D2248">
        <v>1900</v>
      </c>
      <c r="E2248" s="957">
        <v>1</v>
      </c>
      <c r="F2248" t="s">
        <v>441</v>
      </c>
      <c r="G2248" s="957">
        <v>91</v>
      </c>
      <c r="H2248" t="s">
        <v>388</v>
      </c>
      <c r="I2248" s="937" t="s">
        <v>491</v>
      </c>
      <c r="J2248" s="937" t="s">
        <v>447</v>
      </c>
      <c r="K2248" s="937" t="s">
        <v>437</v>
      </c>
      <c r="L2248" s="937" t="s">
        <v>123</v>
      </c>
      <c r="M2248" s="958" t="s">
        <v>32</v>
      </c>
      <c r="N2248" s="677">
        <f t="shared" ca="1" si="384"/>
        <v>0</v>
      </c>
      <c r="O2248" s="677">
        <f t="shared" ca="1" si="383"/>
        <v>0</v>
      </c>
      <c r="P2248" s="677">
        <f t="shared" ca="1" si="383"/>
        <v>0</v>
      </c>
      <c r="Q2248" s="677">
        <f t="shared" ca="1" si="383"/>
        <v>0</v>
      </c>
      <c r="R2248" s="677">
        <f t="shared" ca="1" si="383"/>
        <v>0</v>
      </c>
      <c r="S2248" s="677">
        <f t="shared" ca="1" si="383"/>
        <v>0</v>
      </c>
      <c r="T2248" s="677">
        <f t="shared" ca="1" si="383"/>
        <v>0</v>
      </c>
      <c r="U2248" s="677">
        <f t="shared" ca="1" si="383"/>
        <v>0</v>
      </c>
      <c r="V2248" s="677">
        <f t="shared" ca="1" si="383"/>
        <v>0</v>
      </c>
      <c r="W2248" s="677">
        <f t="shared" ca="1" si="381"/>
        <v>0</v>
      </c>
      <c r="X2248" s="677">
        <f t="shared" ca="1" si="383"/>
        <v>0</v>
      </c>
      <c r="Y2248" s="677">
        <f t="shared" ca="1" si="383"/>
        <v>0</v>
      </c>
      <c r="Z2248" s="677">
        <f t="shared" ca="1" si="383"/>
        <v>0</v>
      </c>
      <c r="AA2248" t="str">
        <f t="shared" si="385"/>
        <v>ASR_COMP</v>
      </c>
      <c r="AB2248" s="957">
        <f t="shared" si="386"/>
        <v>44682</v>
      </c>
      <c r="AC2248" t="str">
        <f t="shared" si="387"/>
        <v>Unaudited</v>
      </c>
    </row>
    <row r="2249" spans="1:29" x14ac:dyDescent="0.25">
      <c r="A2249" t="s">
        <v>423</v>
      </c>
      <c r="B2249" t="s">
        <v>1388</v>
      </c>
      <c r="C2249" t="s">
        <v>1389</v>
      </c>
      <c r="D2249">
        <v>1900</v>
      </c>
      <c r="E2249" s="957">
        <v>1</v>
      </c>
      <c r="F2249" t="s">
        <v>441</v>
      </c>
      <c r="G2249" s="957">
        <v>91</v>
      </c>
      <c r="H2249" t="s">
        <v>388</v>
      </c>
      <c r="I2249" s="958" t="s">
        <v>491</v>
      </c>
      <c r="J2249" s="958" t="s">
        <v>447</v>
      </c>
      <c r="K2249" s="958" t="s">
        <v>437</v>
      </c>
      <c r="L2249" s="937" t="s">
        <v>946</v>
      </c>
      <c r="M2249" s="958" t="s">
        <v>938</v>
      </c>
      <c r="N2249" s="677">
        <f t="shared" ca="1" si="384"/>
        <v>0</v>
      </c>
      <c r="O2249" s="677">
        <f t="shared" ca="1" si="383"/>
        <v>0</v>
      </c>
      <c r="P2249" s="677">
        <f t="shared" ca="1" si="383"/>
        <v>0</v>
      </c>
      <c r="Q2249" s="677">
        <f t="shared" ca="1" si="383"/>
        <v>0</v>
      </c>
      <c r="R2249" s="677">
        <f t="shared" ca="1" si="383"/>
        <v>0</v>
      </c>
      <c r="S2249" s="677">
        <f t="shared" ca="1" si="383"/>
        <v>0</v>
      </c>
      <c r="T2249" s="677">
        <f t="shared" ca="1" si="383"/>
        <v>0</v>
      </c>
      <c r="U2249" s="677">
        <f t="shared" ca="1" si="383"/>
        <v>0</v>
      </c>
      <c r="V2249" s="677">
        <f t="shared" ca="1" si="383"/>
        <v>0</v>
      </c>
      <c r="W2249" s="677">
        <f t="shared" ca="1" si="381"/>
        <v>0</v>
      </c>
      <c r="X2249" s="677">
        <f t="shared" ca="1" si="383"/>
        <v>0</v>
      </c>
      <c r="Y2249" s="677">
        <f t="shared" ca="1" si="383"/>
        <v>0</v>
      </c>
      <c r="Z2249" s="677">
        <f t="shared" ca="1" si="383"/>
        <v>0</v>
      </c>
      <c r="AA2249" t="str">
        <f t="shared" si="385"/>
        <v>ASR_COMP</v>
      </c>
      <c r="AB2249" s="957">
        <f t="shared" si="386"/>
        <v>44682</v>
      </c>
      <c r="AC2249" t="str">
        <f t="shared" si="387"/>
        <v>Unaudited</v>
      </c>
    </row>
    <row r="2250" spans="1:29" x14ac:dyDescent="0.25">
      <c r="A2250" t="s">
        <v>423</v>
      </c>
      <c r="B2250" t="s">
        <v>1388</v>
      </c>
      <c r="C2250" t="s">
        <v>1389</v>
      </c>
      <c r="D2250">
        <v>1900</v>
      </c>
      <c r="E2250" s="957">
        <v>1</v>
      </c>
      <c r="F2250" t="s">
        <v>441</v>
      </c>
      <c r="G2250" s="957">
        <v>91</v>
      </c>
      <c r="H2250" t="s">
        <v>388</v>
      </c>
      <c r="I2250" s="958" t="s">
        <v>491</v>
      </c>
      <c r="J2250" s="958" t="s">
        <v>447</v>
      </c>
      <c r="K2250" s="958" t="s">
        <v>437</v>
      </c>
      <c r="L2250" s="937" t="s">
        <v>170</v>
      </c>
      <c r="M2250" s="958" t="s">
        <v>40</v>
      </c>
      <c r="N2250" s="677">
        <f t="shared" ca="1" si="384"/>
        <v>15422.933162479751</v>
      </c>
      <c r="O2250" s="677">
        <f t="shared" ca="1" si="383"/>
        <v>12403.73527591357</v>
      </c>
      <c r="P2250" s="677">
        <f t="shared" ca="1" si="383"/>
        <v>331.14387116341612</v>
      </c>
      <c r="Q2250" s="677">
        <f t="shared" ca="1" si="383"/>
        <v>925.04881121352958</v>
      </c>
      <c r="R2250" s="677">
        <f t="shared" ca="1" si="383"/>
        <v>249.3278256121435</v>
      </c>
      <c r="S2250" s="677">
        <f t="shared" ca="1" si="383"/>
        <v>377.51722547460048</v>
      </c>
      <c r="T2250" s="677">
        <f t="shared" ca="1" si="383"/>
        <v>0</v>
      </c>
      <c r="U2250" s="677">
        <f t="shared" ca="1" si="383"/>
        <v>6.3317533503982251</v>
      </c>
      <c r="V2250" s="677">
        <f t="shared" ca="1" si="383"/>
        <v>21.189487536497534</v>
      </c>
      <c r="W2250" s="677">
        <f t="shared" ca="1" si="381"/>
        <v>4.0749014493264486</v>
      </c>
      <c r="X2250" s="677">
        <f t="shared" ca="1" si="383"/>
        <v>1013.3767716668953</v>
      </c>
      <c r="Y2250" s="677">
        <f t="shared" ca="1" si="383"/>
        <v>91.187239099371865</v>
      </c>
      <c r="Z2250" s="677">
        <f t="shared" ca="1" si="383"/>
        <v>0</v>
      </c>
      <c r="AA2250" t="str">
        <f t="shared" si="385"/>
        <v>ASR_COMP</v>
      </c>
      <c r="AB2250" s="957">
        <f t="shared" si="386"/>
        <v>44682</v>
      </c>
      <c r="AC2250" t="str">
        <f t="shared" si="387"/>
        <v>Unaudited</v>
      </c>
    </row>
    <row r="2251" spans="1:29" x14ac:dyDescent="0.25">
      <c r="A2251" t="s">
        <v>423</v>
      </c>
      <c r="B2251" t="s">
        <v>1388</v>
      </c>
      <c r="C2251" t="s">
        <v>1389</v>
      </c>
      <c r="D2251">
        <v>1900</v>
      </c>
      <c r="E2251" s="957">
        <v>1</v>
      </c>
      <c r="F2251" t="s">
        <v>441</v>
      </c>
      <c r="G2251" s="957">
        <v>91</v>
      </c>
      <c r="H2251" t="s">
        <v>388</v>
      </c>
      <c r="I2251" s="958" t="s">
        <v>491</v>
      </c>
      <c r="J2251" s="958" t="s">
        <v>447</v>
      </c>
      <c r="K2251" s="958" t="s">
        <v>437</v>
      </c>
      <c r="L2251" s="937" t="s">
        <v>171</v>
      </c>
      <c r="M2251" s="958" t="s">
        <v>332</v>
      </c>
      <c r="N2251" s="677">
        <f t="shared" ca="1" si="384"/>
        <v>0</v>
      </c>
      <c r="O2251" s="677">
        <f t="shared" ca="1" si="383"/>
        <v>0</v>
      </c>
      <c r="P2251" s="677">
        <f t="shared" ca="1" si="383"/>
        <v>0</v>
      </c>
      <c r="Q2251" s="677">
        <f t="shared" ca="1" si="383"/>
        <v>0</v>
      </c>
      <c r="R2251" s="677">
        <f t="shared" ca="1" si="383"/>
        <v>0</v>
      </c>
      <c r="S2251" s="677">
        <f t="shared" ca="1" si="383"/>
        <v>0</v>
      </c>
      <c r="T2251" s="677">
        <f t="shared" ca="1" si="383"/>
        <v>0</v>
      </c>
      <c r="U2251" s="677">
        <f t="shared" ca="1" si="383"/>
        <v>0</v>
      </c>
      <c r="V2251" s="677">
        <f t="shared" ca="1" si="383"/>
        <v>0</v>
      </c>
      <c r="W2251" s="677">
        <f t="shared" ca="1" si="381"/>
        <v>0</v>
      </c>
      <c r="X2251" s="677">
        <f t="shared" ca="1" si="383"/>
        <v>0</v>
      </c>
      <c r="Y2251" s="677">
        <f t="shared" ca="1" si="383"/>
        <v>0</v>
      </c>
      <c r="Z2251" s="677">
        <f t="shared" ca="1" si="383"/>
        <v>0</v>
      </c>
      <c r="AA2251" t="str">
        <f t="shared" si="385"/>
        <v>ASR_COMP</v>
      </c>
      <c r="AB2251" s="957">
        <f t="shared" si="386"/>
        <v>44682</v>
      </c>
      <c r="AC2251" t="str">
        <f t="shared" si="387"/>
        <v>Unaudited</v>
      </c>
    </row>
    <row r="2252" spans="1:29" x14ac:dyDescent="0.25">
      <c r="A2252" t="s">
        <v>423</v>
      </c>
      <c r="B2252" t="s">
        <v>1388</v>
      </c>
      <c r="C2252" t="s">
        <v>1389</v>
      </c>
      <c r="D2252">
        <v>1900</v>
      </c>
      <c r="E2252" s="957">
        <v>1</v>
      </c>
      <c r="F2252" t="s">
        <v>441</v>
      </c>
      <c r="G2252" s="957">
        <v>91</v>
      </c>
      <c r="H2252" t="s">
        <v>388</v>
      </c>
      <c r="I2252" s="958" t="s">
        <v>491</v>
      </c>
      <c r="J2252" s="958" t="s">
        <v>453</v>
      </c>
      <c r="K2252" s="958" t="s">
        <v>438</v>
      </c>
      <c r="L2252" s="937" t="s">
        <v>124</v>
      </c>
      <c r="M2252" s="958" t="s">
        <v>27</v>
      </c>
      <c r="N2252" s="677">
        <f t="shared" ca="1" si="384"/>
        <v>4356404.7738856152</v>
      </c>
      <c r="O2252" s="677">
        <f t="shared" ca="1" si="383"/>
        <v>-4502.4651564024325</v>
      </c>
      <c r="P2252" s="677">
        <f t="shared" ca="1" si="383"/>
        <v>4360907.2390420176</v>
      </c>
      <c r="Q2252" s="677">
        <f t="shared" ca="1" si="383"/>
        <v>0</v>
      </c>
      <c r="R2252" s="677">
        <f t="shared" ca="1" si="383"/>
        <v>0</v>
      </c>
      <c r="S2252" s="677">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7">
        <f t="shared" ca="1" si="388"/>
        <v>0</v>
      </c>
      <c r="U2252" s="677">
        <f t="shared" ca="1" si="388"/>
        <v>0</v>
      </c>
      <c r="V2252" s="677">
        <f t="shared" ca="1" si="388"/>
        <v>0</v>
      </c>
      <c r="W2252" s="677">
        <f t="shared" ca="1" si="381"/>
        <v>0</v>
      </c>
      <c r="X2252" s="677">
        <f t="shared" ca="1" si="388"/>
        <v>0</v>
      </c>
      <c r="Y2252" s="677">
        <f t="shared" ca="1" si="388"/>
        <v>0</v>
      </c>
      <c r="Z2252" s="677">
        <f t="shared" ca="1" si="388"/>
        <v>0</v>
      </c>
      <c r="AA2252" t="str">
        <f t="shared" si="385"/>
        <v>ASR_COMP</v>
      </c>
      <c r="AB2252" s="957">
        <f t="shared" si="386"/>
        <v>44682</v>
      </c>
      <c r="AC2252" t="str">
        <f t="shared" si="387"/>
        <v>Unaudited</v>
      </c>
    </row>
    <row r="2253" spans="1:29" x14ac:dyDescent="0.25">
      <c r="A2253" t="s">
        <v>423</v>
      </c>
      <c r="B2253" t="s">
        <v>1388</v>
      </c>
      <c r="C2253" t="s">
        <v>1389</v>
      </c>
      <c r="D2253">
        <v>1900</v>
      </c>
      <c r="E2253" s="957">
        <v>1</v>
      </c>
      <c r="F2253" t="s">
        <v>441</v>
      </c>
      <c r="G2253" s="957">
        <v>91</v>
      </c>
      <c r="H2253" t="s">
        <v>388</v>
      </c>
      <c r="I2253" s="958" t="s">
        <v>491</v>
      </c>
      <c r="J2253" s="958" t="s">
        <v>453</v>
      </c>
      <c r="K2253" s="958" t="s">
        <v>438</v>
      </c>
      <c r="L2253" s="953" t="s">
        <v>125</v>
      </c>
      <c r="M2253" s="958" t="s">
        <v>100</v>
      </c>
      <c r="N2253" s="677">
        <f t="shared" ca="1" si="384"/>
        <v>218386.20502239536</v>
      </c>
      <c r="O2253" s="677">
        <f t="shared" ca="1" si="388"/>
        <v>97114.468648016045</v>
      </c>
      <c r="P2253" s="677">
        <f t="shared" ca="1" si="388"/>
        <v>121271.73637437932</v>
      </c>
      <c r="Q2253" s="677">
        <f t="shared" ca="1" si="388"/>
        <v>0</v>
      </c>
      <c r="R2253" s="677">
        <f t="shared" ca="1" si="388"/>
        <v>0</v>
      </c>
      <c r="S2253" s="677">
        <f t="shared" ca="1" si="388"/>
        <v>0</v>
      </c>
      <c r="T2253" s="677">
        <f t="shared" ca="1" si="388"/>
        <v>0</v>
      </c>
      <c r="U2253" s="677">
        <f t="shared" ca="1" si="388"/>
        <v>0</v>
      </c>
      <c r="V2253" s="677">
        <f t="shared" ca="1" si="388"/>
        <v>0</v>
      </c>
      <c r="W2253" s="677">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7">
        <f t="shared" ca="1" si="388"/>
        <v>0</v>
      </c>
      <c r="Y2253" s="677">
        <f t="shared" ca="1" si="388"/>
        <v>0</v>
      </c>
      <c r="Z2253" s="677">
        <f t="shared" ca="1" si="388"/>
        <v>0</v>
      </c>
      <c r="AA2253" t="str">
        <f t="shared" si="385"/>
        <v>ASR_COMP</v>
      </c>
      <c r="AB2253" s="957">
        <f t="shared" si="386"/>
        <v>44682</v>
      </c>
      <c r="AC2253" t="str">
        <f t="shared" si="387"/>
        <v>Unaudited</v>
      </c>
    </row>
    <row r="2254" spans="1:29" x14ac:dyDescent="0.25">
      <c r="A2254" t="s">
        <v>423</v>
      </c>
      <c r="B2254" t="s">
        <v>1388</v>
      </c>
      <c r="C2254" t="s">
        <v>1389</v>
      </c>
      <c r="D2254">
        <v>1900</v>
      </c>
      <c r="E2254" s="957">
        <v>1</v>
      </c>
      <c r="F2254" t="s">
        <v>441</v>
      </c>
      <c r="G2254" s="957">
        <v>91</v>
      </c>
      <c r="H2254" t="s">
        <v>388</v>
      </c>
      <c r="I2254" s="958" t="s">
        <v>491</v>
      </c>
      <c r="J2254" s="958" t="s">
        <v>453</v>
      </c>
      <c r="K2254" s="958" t="s">
        <v>438</v>
      </c>
      <c r="L2254" s="937" t="s">
        <v>126</v>
      </c>
      <c r="M2254" s="958" t="s">
        <v>101</v>
      </c>
      <c r="N2254" s="677">
        <f t="shared" ca="1" si="384"/>
        <v>597807.72995024605</v>
      </c>
      <c r="O2254" s="677">
        <f t="shared" ca="1" si="388"/>
        <v>445465.23047908477</v>
      </c>
      <c r="P2254" s="677">
        <f t="shared" ca="1" si="388"/>
        <v>152342.49947116131</v>
      </c>
      <c r="Q2254" s="677">
        <f t="shared" ca="1" si="388"/>
        <v>0</v>
      </c>
      <c r="R2254" s="677">
        <f t="shared" ca="1" si="388"/>
        <v>0</v>
      </c>
      <c r="S2254" s="677">
        <f t="shared" ca="1" si="388"/>
        <v>0</v>
      </c>
      <c r="T2254" s="677">
        <f t="shared" ca="1" si="388"/>
        <v>0</v>
      </c>
      <c r="U2254" s="677">
        <f t="shared" ca="1" si="388"/>
        <v>0</v>
      </c>
      <c r="V2254" s="677">
        <f t="shared" ca="1" si="388"/>
        <v>0</v>
      </c>
      <c r="W2254" s="677">
        <f t="shared" ca="1" si="389"/>
        <v>0</v>
      </c>
      <c r="X2254" s="677">
        <f t="shared" ca="1" si="388"/>
        <v>0</v>
      </c>
      <c r="Y2254" s="677">
        <f t="shared" ca="1" si="388"/>
        <v>0</v>
      </c>
      <c r="Z2254" s="677">
        <f t="shared" ca="1" si="388"/>
        <v>0</v>
      </c>
      <c r="AA2254" t="str">
        <f t="shared" si="385"/>
        <v>ASR_COMP</v>
      </c>
      <c r="AB2254" s="957">
        <f t="shared" si="386"/>
        <v>44682</v>
      </c>
      <c r="AC2254" t="str">
        <f t="shared" si="387"/>
        <v>Unaudited</v>
      </c>
    </row>
    <row r="2255" spans="1:29" x14ac:dyDescent="0.25">
      <c r="A2255" t="s">
        <v>423</v>
      </c>
      <c r="B2255" t="s">
        <v>1388</v>
      </c>
      <c r="C2255" t="s">
        <v>1389</v>
      </c>
      <c r="D2255">
        <v>1900</v>
      </c>
      <c r="E2255" s="957">
        <v>1</v>
      </c>
      <c r="F2255" t="s">
        <v>441</v>
      </c>
      <c r="G2255" s="957">
        <v>91</v>
      </c>
      <c r="H2255" t="s">
        <v>388</v>
      </c>
      <c r="I2255" s="937" t="s">
        <v>491</v>
      </c>
      <c r="J2255" s="937" t="s">
        <v>453</v>
      </c>
      <c r="K2255" s="937" t="s">
        <v>438</v>
      </c>
      <c r="L2255" s="937" t="s">
        <v>127</v>
      </c>
      <c r="M2255" s="958" t="s">
        <v>102</v>
      </c>
      <c r="N2255" s="677">
        <f t="shared" ca="1" si="384"/>
        <v>142662.26010119758</v>
      </c>
      <c r="O2255" s="677">
        <f t="shared" ca="1" si="388"/>
        <v>85605.051512053091</v>
      </c>
      <c r="P2255" s="677">
        <f t="shared" ca="1" si="388"/>
        <v>57057.208589144502</v>
      </c>
      <c r="Q2255" s="677">
        <f t="shared" ca="1" si="388"/>
        <v>0</v>
      </c>
      <c r="R2255" s="677">
        <f t="shared" ca="1" si="388"/>
        <v>0</v>
      </c>
      <c r="S2255" s="677">
        <f t="shared" ca="1" si="388"/>
        <v>0</v>
      </c>
      <c r="T2255" s="677">
        <f t="shared" ca="1" si="388"/>
        <v>0</v>
      </c>
      <c r="U2255" s="677">
        <f t="shared" ca="1" si="388"/>
        <v>0</v>
      </c>
      <c r="V2255" s="677">
        <f t="shared" ca="1" si="388"/>
        <v>0</v>
      </c>
      <c r="W2255" s="677">
        <f t="shared" ca="1" si="389"/>
        <v>0</v>
      </c>
      <c r="X2255" s="677">
        <f t="shared" ca="1" si="388"/>
        <v>0</v>
      </c>
      <c r="Y2255" s="677">
        <f t="shared" ca="1" si="388"/>
        <v>0</v>
      </c>
      <c r="Z2255" s="677">
        <f t="shared" ca="1" si="388"/>
        <v>0</v>
      </c>
      <c r="AA2255" t="str">
        <f t="shared" si="385"/>
        <v>ASR_COMP</v>
      </c>
      <c r="AB2255" s="957">
        <f t="shared" si="386"/>
        <v>44682</v>
      </c>
      <c r="AC2255" t="str">
        <f t="shared" si="387"/>
        <v>Unaudited</v>
      </c>
    </row>
    <row r="2256" spans="1:29" x14ac:dyDescent="0.25">
      <c r="A2256" t="s">
        <v>423</v>
      </c>
      <c r="B2256" t="s">
        <v>1388</v>
      </c>
      <c r="C2256" t="s">
        <v>1389</v>
      </c>
      <c r="D2256">
        <v>1900</v>
      </c>
      <c r="E2256" s="957">
        <v>1</v>
      </c>
      <c r="F2256" t="s">
        <v>441</v>
      </c>
      <c r="G2256" s="957">
        <v>91</v>
      </c>
      <c r="H2256" t="s">
        <v>388</v>
      </c>
      <c r="I2256" s="958" t="s">
        <v>491</v>
      </c>
      <c r="J2256" s="958" t="s">
        <v>453</v>
      </c>
      <c r="K2256" s="958" t="s">
        <v>438</v>
      </c>
      <c r="L2256" s="937" t="s">
        <v>128</v>
      </c>
      <c r="M2256" s="958" t="s">
        <v>103</v>
      </c>
      <c r="N2256" s="677">
        <f t="shared" ca="1" si="384"/>
        <v>495386.07276153693</v>
      </c>
      <c r="O2256" s="677">
        <f t="shared" ca="1" si="388"/>
        <v>95362.172817086524</v>
      </c>
      <c r="P2256" s="677">
        <f t="shared" ca="1" si="388"/>
        <v>400023.89994445042</v>
      </c>
      <c r="Q2256" s="677">
        <f t="shared" ca="1" si="388"/>
        <v>0</v>
      </c>
      <c r="R2256" s="677">
        <f t="shared" ca="1" si="388"/>
        <v>0</v>
      </c>
      <c r="S2256" s="677">
        <f t="shared" ca="1" si="388"/>
        <v>0</v>
      </c>
      <c r="T2256" s="677">
        <f t="shared" ca="1" si="388"/>
        <v>0</v>
      </c>
      <c r="U2256" s="677">
        <f t="shared" ca="1" si="388"/>
        <v>0</v>
      </c>
      <c r="V2256" s="677">
        <f t="shared" ca="1" si="388"/>
        <v>0</v>
      </c>
      <c r="W2256" s="677">
        <f t="shared" ca="1" si="389"/>
        <v>0</v>
      </c>
      <c r="X2256" s="677">
        <f t="shared" ca="1" si="388"/>
        <v>0</v>
      </c>
      <c r="Y2256" s="677">
        <f t="shared" ca="1" si="388"/>
        <v>0</v>
      </c>
      <c r="Z2256" s="677">
        <f t="shared" ca="1" si="388"/>
        <v>0</v>
      </c>
      <c r="AA2256" t="str">
        <f t="shared" si="385"/>
        <v>ASR_COMP</v>
      </c>
      <c r="AB2256" s="957">
        <f t="shared" si="386"/>
        <v>44682</v>
      </c>
      <c r="AC2256" t="str">
        <f t="shared" si="387"/>
        <v>Unaudited</v>
      </c>
    </row>
    <row r="2257" spans="1:29" x14ac:dyDescent="0.25">
      <c r="A2257" t="s">
        <v>423</v>
      </c>
      <c r="B2257" t="s">
        <v>1388</v>
      </c>
      <c r="C2257" t="s">
        <v>1389</v>
      </c>
      <c r="D2257">
        <v>1900</v>
      </c>
      <c r="E2257" s="957">
        <v>1</v>
      </c>
      <c r="F2257" t="s">
        <v>441</v>
      </c>
      <c r="G2257" s="957">
        <v>91</v>
      </c>
      <c r="H2257" t="s">
        <v>388</v>
      </c>
      <c r="I2257" s="937" t="s">
        <v>491</v>
      </c>
      <c r="J2257" s="937" t="s">
        <v>453</v>
      </c>
      <c r="K2257" s="937" t="s">
        <v>438</v>
      </c>
      <c r="L2257" s="937" t="s">
        <v>129</v>
      </c>
      <c r="M2257" s="937" t="s">
        <v>28</v>
      </c>
      <c r="N2257" s="677">
        <f t="shared" ca="1" si="384"/>
        <v>99604.371985126476</v>
      </c>
      <c r="O2257" s="677">
        <f t="shared" ca="1" si="388"/>
        <v>99604.371985126476</v>
      </c>
      <c r="P2257" s="677">
        <f t="shared" ca="1" si="388"/>
        <v>0</v>
      </c>
      <c r="Q2257" s="677">
        <f t="shared" ca="1" si="388"/>
        <v>0</v>
      </c>
      <c r="R2257" s="677">
        <f t="shared" ca="1" si="388"/>
        <v>0</v>
      </c>
      <c r="S2257" s="677">
        <f t="shared" ca="1" si="388"/>
        <v>0</v>
      </c>
      <c r="T2257" s="677">
        <f t="shared" ca="1" si="388"/>
        <v>0</v>
      </c>
      <c r="U2257" s="677">
        <f t="shared" ca="1" si="388"/>
        <v>0</v>
      </c>
      <c r="V2257" s="677">
        <f t="shared" ca="1" si="388"/>
        <v>0</v>
      </c>
      <c r="W2257" s="677">
        <f t="shared" ca="1" si="389"/>
        <v>0</v>
      </c>
      <c r="X2257" s="677">
        <f t="shared" ca="1" si="388"/>
        <v>0</v>
      </c>
      <c r="Y2257" s="677">
        <f t="shared" ca="1" si="388"/>
        <v>0</v>
      </c>
      <c r="Z2257" s="677">
        <f t="shared" ca="1" si="388"/>
        <v>0</v>
      </c>
      <c r="AA2257" t="str">
        <f t="shared" si="385"/>
        <v>ASR_COMP</v>
      </c>
      <c r="AB2257" s="957">
        <f t="shared" si="386"/>
        <v>44682</v>
      </c>
      <c r="AC2257" t="str">
        <f t="shared" si="387"/>
        <v>Unaudited</v>
      </c>
    </row>
    <row r="2258" spans="1:29" x14ac:dyDescent="0.25">
      <c r="A2258" t="s">
        <v>423</v>
      </c>
      <c r="B2258" t="s">
        <v>1388</v>
      </c>
      <c r="C2258" t="s">
        <v>1389</v>
      </c>
      <c r="D2258">
        <v>1900</v>
      </c>
      <c r="E2258" s="957">
        <v>1</v>
      </c>
      <c r="F2258" t="s">
        <v>441</v>
      </c>
      <c r="G2258" s="957">
        <v>91</v>
      </c>
      <c r="H2258" t="s">
        <v>388</v>
      </c>
      <c r="I2258" s="937" t="s">
        <v>491</v>
      </c>
      <c r="J2258" s="937" t="s">
        <v>439</v>
      </c>
      <c r="K2258" s="937" t="s">
        <v>439</v>
      </c>
      <c r="L2258" s="937" t="s">
        <v>131</v>
      </c>
      <c r="M2258" s="958" t="s">
        <v>329</v>
      </c>
      <c r="N2258" s="677">
        <f t="shared" ca="1" si="384"/>
        <v>0</v>
      </c>
      <c r="O2258" s="677">
        <f t="shared" ca="1" si="388"/>
        <v>0</v>
      </c>
      <c r="P2258" s="677">
        <f t="shared" ca="1" si="388"/>
        <v>0</v>
      </c>
      <c r="Q2258" s="677">
        <f t="shared" ca="1" si="388"/>
        <v>0</v>
      </c>
      <c r="R2258" s="677">
        <f t="shared" ca="1" si="388"/>
        <v>0</v>
      </c>
      <c r="S2258" s="677">
        <f t="shared" ca="1" si="388"/>
        <v>0</v>
      </c>
      <c r="T2258" s="677">
        <f t="shared" ca="1" si="388"/>
        <v>0</v>
      </c>
      <c r="U2258" s="677">
        <f t="shared" ca="1" si="388"/>
        <v>0</v>
      </c>
      <c r="V2258" s="677">
        <f t="shared" ca="1" si="388"/>
        <v>0</v>
      </c>
      <c r="W2258" s="677">
        <f t="shared" ca="1" si="389"/>
        <v>0</v>
      </c>
      <c r="X2258" s="677">
        <f t="shared" ca="1" si="388"/>
        <v>0</v>
      </c>
      <c r="Y2258" s="677">
        <f t="shared" ca="1" si="388"/>
        <v>0</v>
      </c>
      <c r="Z2258" s="677">
        <f t="shared" ca="1" si="388"/>
        <v>0</v>
      </c>
      <c r="AA2258" t="str">
        <f t="shared" si="385"/>
        <v>ASR_COMP</v>
      </c>
      <c r="AB2258" s="957">
        <f t="shared" si="386"/>
        <v>44682</v>
      </c>
      <c r="AC2258" t="str">
        <f t="shared" si="387"/>
        <v>Unaudited</v>
      </c>
    </row>
    <row r="2259" spans="1:29" x14ac:dyDescent="0.25">
      <c r="A2259" t="s">
        <v>423</v>
      </c>
      <c r="B2259" t="s">
        <v>1388</v>
      </c>
      <c r="C2259" t="s">
        <v>1389</v>
      </c>
      <c r="D2259">
        <v>1900</v>
      </c>
      <c r="E2259" s="957">
        <v>1</v>
      </c>
      <c r="F2259" t="s">
        <v>441</v>
      </c>
      <c r="G2259" s="957">
        <v>91</v>
      </c>
      <c r="H2259" t="s">
        <v>388</v>
      </c>
      <c r="I2259" s="937" t="s">
        <v>491</v>
      </c>
      <c r="J2259" s="937" t="s">
        <v>439</v>
      </c>
      <c r="K2259" s="937" t="s">
        <v>439</v>
      </c>
      <c r="L2259" s="937" t="s">
        <v>132</v>
      </c>
      <c r="M2259" s="958" t="s">
        <v>328</v>
      </c>
      <c r="N2259" s="677">
        <f t="shared" ca="1" si="384"/>
        <v>0</v>
      </c>
      <c r="O2259" s="677">
        <f t="shared" ca="1" si="388"/>
        <v>0</v>
      </c>
      <c r="P2259" s="677">
        <f t="shared" ca="1" si="388"/>
        <v>0</v>
      </c>
      <c r="Q2259" s="677">
        <f t="shared" ca="1" si="388"/>
        <v>0</v>
      </c>
      <c r="R2259" s="677">
        <f t="shared" ca="1" si="388"/>
        <v>0</v>
      </c>
      <c r="S2259" s="677">
        <f t="shared" ca="1" si="388"/>
        <v>0</v>
      </c>
      <c r="T2259" s="677">
        <f t="shared" ca="1" si="388"/>
        <v>0</v>
      </c>
      <c r="U2259" s="677">
        <f t="shared" ca="1" si="388"/>
        <v>0</v>
      </c>
      <c r="V2259" s="677">
        <f t="shared" ca="1" si="388"/>
        <v>0</v>
      </c>
      <c r="W2259" s="677">
        <f t="shared" ca="1" si="389"/>
        <v>0</v>
      </c>
      <c r="X2259" s="677">
        <f t="shared" ca="1" si="388"/>
        <v>0</v>
      </c>
      <c r="Y2259" s="677">
        <f t="shared" ca="1" si="388"/>
        <v>0</v>
      </c>
      <c r="Z2259" s="677">
        <f t="shared" ca="1" si="388"/>
        <v>0</v>
      </c>
      <c r="AA2259" t="str">
        <f t="shared" si="385"/>
        <v>ASR_COMP</v>
      </c>
      <c r="AB2259" s="957">
        <f t="shared" si="386"/>
        <v>44682</v>
      </c>
      <c r="AC2259" t="str">
        <f t="shared" si="387"/>
        <v>Unaudited</v>
      </c>
    </row>
    <row r="2260" spans="1:29" ht="30" x14ac:dyDescent="0.25">
      <c r="A2260" t="s">
        <v>423</v>
      </c>
      <c r="B2260" t="s">
        <v>1388</v>
      </c>
      <c r="C2260" t="s">
        <v>1389</v>
      </c>
      <c r="D2260">
        <v>1900</v>
      </c>
      <c r="E2260" s="957">
        <v>1</v>
      </c>
      <c r="F2260" t="s">
        <v>441</v>
      </c>
      <c r="G2260" s="957">
        <v>91</v>
      </c>
      <c r="H2260" t="s">
        <v>388</v>
      </c>
      <c r="I2260" s="937" t="s">
        <v>491</v>
      </c>
      <c r="J2260" s="937" t="s">
        <v>439</v>
      </c>
      <c r="K2260" s="937" t="s">
        <v>439</v>
      </c>
      <c r="L2260" s="937" t="s">
        <v>133</v>
      </c>
      <c r="M2260" s="958" t="s">
        <v>182</v>
      </c>
      <c r="N2260" s="677">
        <f t="shared" ca="1" si="384"/>
        <v>0</v>
      </c>
      <c r="O2260" s="677">
        <f t="shared" ca="1" si="388"/>
        <v>0</v>
      </c>
      <c r="P2260" s="677">
        <f t="shared" ca="1" si="388"/>
        <v>0</v>
      </c>
      <c r="Q2260" s="677">
        <f t="shared" ca="1" si="388"/>
        <v>0</v>
      </c>
      <c r="R2260" s="677">
        <f t="shared" ca="1" si="388"/>
        <v>0</v>
      </c>
      <c r="S2260" s="677">
        <f t="shared" ca="1" si="388"/>
        <v>0</v>
      </c>
      <c r="T2260" s="677">
        <f t="shared" ca="1" si="388"/>
        <v>0</v>
      </c>
      <c r="U2260" s="677">
        <f t="shared" ca="1" si="388"/>
        <v>0</v>
      </c>
      <c r="V2260" s="677">
        <f t="shared" ca="1" si="388"/>
        <v>0</v>
      </c>
      <c r="W2260" s="677">
        <f t="shared" ca="1" si="389"/>
        <v>0</v>
      </c>
      <c r="X2260" s="677">
        <f t="shared" ca="1" si="388"/>
        <v>0</v>
      </c>
      <c r="Y2260" s="677">
        <f t="shared" ca="1" si="388"/>
        <v>0</v>
      </c>
      <c r="Z2260" s="677">
        <f t="shared" ca="1" si="388"/>
        <v>0</v>
      </c>
      <c r="AA2260" t="str">
        <f t="shared" si="385"/>
        <v>ASR_COMP</v>
      </c>
      <c r="AB2260" s="957">
        <f t="shared" si="386"/>
        <v>44682</v>
      </c>
      <c r="AC2260" t="str">
        <f t="shared" si="387"/>
        <v>Unaudited</v>
      </c>
    </row>
    <row r="2261" spans="1:29" x14ac:dyDescent="0.25">
      <c r="A2261" t="s">
        <v>423</v>
      </c>
      <c r="B2261" t="s">
        <v>1388</v>
      </c>
      <c r="C2261" t="s">
        <v>1389</v>
      </c>
      <c r="D2261">
        <v>1900</v>
      </c>
      <c r="E2261" s="957">
        <v>1</v>
      </c>
      <c r="F2261" t="s">
        <v>441</v>
      </c>
      <c r="G2261" s="957">
        <v>91</v>
      </c>
      <c r="H2261" t="s">
        <v>388</v>
      </c>
      <c r="I2261" s="937" t="s">
        <v>491</v>
      </c>
      <c r="J2261" s="937" t="s">
        <v>439</v>
      </c>
      <c r="K2261" s="937" t="s">
        <v>439</v>
      </c>
      <c r="L2261" s="943" t="s">
        <v>134</v>
      </c>
      <c r="M2261" s="959" t="s">
        <v>497</v>
      </c>
      <c r="N2261" s="677">
        <f t="shared" ca="1" si="384"/>
        <v>0</v>
      </c>
      <c r="O2261" s="677">
        <f t="shared" ca="1" si="388"/>
        <v>0</v>
      </c>
      <c r="P2261" s="677">
        <f t="shared" ca="1" si="388"/>
        <v>0</v>
      </c>
      <c r="Q2261" s="677">
        <f t="shared" ca="1" si="388"/>
        <v>0</v>
      </c>
      <c r="R2261" s="677">
        <f t="shared" ca="1" si="388"/>
        <v>0</v>
      </c>
      <c r="S2261" s="677">
        <f t="shared" ca="1" si="388"/>
        <v>0</v>
      </c>
      <c r="T2261" s="677">
        <f t="shared" ca="1" si="388"/>
        <v>0</v>
      </c>
      <c r="U2261" s="677">
        <f t="shared" ca="1" si="388"/>
        <v>0</v>
      </c>
      <c r="V2261" s="677">
        <f t="shared" ca="1" si="388"/>
        <v>0</v>
      </c>
      <c r="W2261" s="677">
        <f t="shared" ca="1" si="389"/>
        <v>0</v>
      </c>
      <c r="X2261" s="677">
        <f t="shared" ca="1" si="388"/>
        <v>0</v>
      </c>
      <c r="Y2261" s="677">
        <f t="shared" ca="1" si="388"/>
        <v>0</v>
      </c>
      <c r="Z2261" s="677">
        <f t="shared" ca="1" si="388"/>
        <v>0</v>
      </c>
      <c r="AA2261" t="str">
        <f t="shared" si="385"/>
        <v>ASR_COMP</v>
      </c>
      <c r="AB2261" s="957">
        <f t="shared" si="386"/>
        <v>44682</v>
      </c>
      <c r="AC2261" t="str">
        <f t="shared" si="387"/>
        <v>Unaudited</v>
      </c>
    </row>
    <row r="2262" spans="1:29" x14ac:dyDescent="0.25">
      <c r="A2262" t="s">
        <v>423</v>
      </c>
      <c r="B2262" t="s">
        <v>1388</v>
      </c>
      <c r="C2262" t="s">
        <v>1389</v>
      </c>
      <c r="D2262">
        <v>1900</v>
      </c>
      <c r="E2262" s="957">
        <v>1</v>
      </c>
      <c r="F2262" t="s">
        <v>441</v>
      </c>
      <c r="G2262" s="957">
        <v>91</v>
      </c>
      <c r="H2262" t="s">
        <v>388</v>
      </c>
      <c r="I2262" s="937" t="s">
        <v>491</v>
      </c>
      <c r="J2262" s="937" t="s">
        <v>439</v>
      </c>
      <c r="K2262" s="937" t="s">
        <v>439</v>
      </c>
      <c r="L2262" s="937" t="s">
        <v>135</v>
      </c>
      <c r="M2262" s="958" t="s">
        <v>498</v>
      </c>
      <c r="N2262" s="677">
        <f t="shared" ca="1" si="384"/>
        <v>0</v>
      </c>
      <c r="O2262" s="677">
        <f t="shared" ca="1" si="388"/>
        <v>0</v>
      </c>
      <c r="P2262" s="677">
        <f t="shared" ca="1" si="388"/>
        <v>0</v>
      </c>
      <c r="Q2262" s="677">
        <f t="shared" ca="1" si="388"/>
        <v>0</v>
      </c>
      <c r="R2262" s="677">
        <f t="shared" ca="1" si="388"/>
        <v>0</v>
      </c>
      <c r="S2262" s="677">
        <f t="shared" ca="1" si="388"/>
        <v>0</v>
      </c>
      <c r="T2262" s="677">
        <f t="shared" ca="1" si="388"/>
        <v>0</v>
      </c>
      <c r="U2262" s="677">
        <f t="shared" ca="1" si="388"/>
        <v>0</v>
      </c>
      <c r="V2262" s="677">
        <f t="shared" ca="1" si="388"/>
        <v>0</v>
      </c>
      <c r="W2262" s="677">
        <f t="shared" ca="1" si="389"/>
        <v>0</v>
      </c>
      <c r="X2262" s="677">
        <f t="shared" ca="1" si="388"/>
        <v>0</v>
      </c>
      <c r="Y2262" s="677">
        <f t="shared" ca="1" si="388"/>
        <v>0</v>
      </c>
      <c r="Z2262" s="677">
        <f t="shared" ca="1" si="388"/>
        <v>0</v>
      </c>
      <c r="AA2262" t="str">
        <f t="shared" si="385"/>
        <v>ASR_COMP</v>
      </c>
      <c r="AB2262" s="957">
        <f t="shared" si="386"/>
        <v>44682</v>
      </c>
      <c r="AC2262" t="str">
        <f t="shared" si="387"/>
        <v>Unaudited</v>
      </c>
    </row>
    <row r="2263" spans="1:29" x14ac:dyDescent="0.25">
      <c r="A2263" t="s">
        <v>423</v>
      </c>
      <c r="B2263" t="s">
        <v>1388</v>
      </c>
      <c r="C2263" t="s">
        <v>1389</v>
      </c>
      <c r="D2263">
        <v>1900</v>
      </c>
      <c r="E2263" s="957">
        <v>1</v>
      </c>
      <c r="F2263" t="s">
        <v>441</v>
      </c>
      <c r="G2263" s="957">
        <v>91</v>
      </c>
      <c r="H2263" t="s">
        <v>388</v>
      </c>
      <c r="I2263" s="937" t="s">
        <v>491</v>
      </c>
      <c r="J2263" s="937" t="s">
        <v>439</v>
      </c>
      <c r="K2263" s="937" t="s">
        <v>439</v>
      </c>
      <c r="L2263" s="937" t="s">
        <v>136</v>
      </c>
      <c r="M2263" s="958" t="s">
        <v>499</v>
      </c>
      <c r="N2263" s="677">
        <f t="shared" ca="1" si="384"/>
        <v>0</v>
      </c>
      <c r="O2263" s="677">
        <f t="shared" ca="1" si="388"/>
        <v>0</v>
      </c>
      <c r="P2263" s="677">
        <f t="shared" ca="1" si="388"/>
        <v>0</v>
      </c>
      <c r="Q2263" s="677">
        <f t="shared" ca="1" si="388"/>
        <v>0</v>
      </c>
      <c r="R2263" s="677">
        <f t="shared" ca="1" si="388"/>
        <v>0</v>
      </c>
      <c r="S2263" s="677">
        <f t="shared" ca="1" si="388"/>
        <v>0</v>
      </c>
      <c r="T2263" s="677">
        <f t="shared" ca="1" si="388"/>
        <v>0</v>
      </c>
      <c r="U2263" s="677">
        <f t="shared" ca="1" si="388"/>
        <v>0</v>
      </c>
      <c r="V2263" s="677">
        <f t="shared" ca="1" si="388"/>
        <v>0</v>
      </c>
      <c r="W2263" s="677">
        <f t="shared" ca="1" si="389"/>
        <v>0</v>
      </c>
      <c r="X2263" s="677">
        <f t="shared" ca="1" si="388"/>
        <v>0</v>
      </c>
      <c r="Y2263" s="677">
        <f t="shared" ca="1" si="388"/>
        <v>0</v>
      </c>
      <c r="Z2263" s="677">
        <f t="shared" ca="1" si="388"/>
        <v>0</v>
      </c>
      <c r="AA2263" t="str">
        <f t="shared" si="385"/>
        <v>ASR_COMP</v>
      </c>
      <c r="AB2263" s="957">
        <f t="shared" si="386"/>
        <v>44682</v>
      </c>
      <c r="AC2263" t="str">
        <f t="shared" si="387"/>
        <v>Unaudited</v>
      </c>
    </row>
    <row r="2264" spans="1:29" x14ac:dyDescent="0.25">
      <c r="A2264" t="s">
        <v>423</v>
      </c>
      <c r="B2264" t="s">
        <v>1388</v>
      </c>
      <c r="C2264" t="s">
        <v>1389</v>
      </c>
      <c r="D2264">
        <v>1900</v>
      </c>
      <c r="E2264" s="957">
        <v>1</v>
      </c>
      <c r="F2264" t="s">
        <v>441</v>
      </c>
      <c r="G2264" s="957">
        <v>91</v>
      </c>
      <c r="H2264" t="s">
        <v>388</v>
      </c>
      <c r="I2264" s="937" t="s">
        <v>492</v>
      </c>
      <c r="J2264" s="937" t="s">
        <v>26</v>
      </c>
      <c r="K2264" s="937" t="s">
        <v>26</v>
      </c>
      <c r="L2264" s="937" t="s">
        <v>272</v>
      </c>
      <c r="M2264" s="958" t="s">
        <v>26</v>
      </c>
      <c r="N2264" s="677">
        <f t="shared" ca="1" si="384"/>
        <v>185893.24538336645</v>
      </c>
      <c r="O2264" s="677">
        <f t="shared" ca="1" si="388"/>
        <v>0</v>
      </c>
      <c r="P2264" s="677">
        <f t="shared" ca="1" si="388"/>
        <v>0</v>
      </c>
      <c r="Q2264" s="677">
        <f t="shared" ca="1" si="388"/>
        <v>0</v>
      </c>
      <c r="R2264" s="677">
        <f t="shared" ca="1" si="388"/>
        <v>0</v>
      </c>
      <c r="S2264" s="677">
        <f t="shared" ca="1" si="388"/>
        <v>0</v>
      </c>
      <c r="T2264" s="677">
        <f t="shared" ca="1" si="388"/>
        <v>0</v>
      </c>
      <c r="U2264" s="677">
        <f t="shared" ca="1" si="388"/>
        <v>0</v>
      </c>
      <c r="V2264" s="677">
        <f t="shared" ca="1" si="388"/>
        <v>0</v>
      </c>
      <c r="W2264" s="677">
        <f t="shared" ca="1" si="389"/>
        <v>0</v>
      </c>
      <c r="X2264" s="677">
        <f t="shared" ca="1" si="388"/>
        <v>0</v>
      </c>
      <c r="Y2264" s="677">
        <f t="shared" ca="1" si="388"/>
        <v>0</v>
      </c>
      <c r="Z2264" s="677">
        <f t="shared" ca="1" si="388"/>
        <v>0</v>
      </c>
      <c r="AA2264" t="str">
        <f t="shared" si="385"/>
        <v>ASR_COMP</v>
      </c>
      <c r="AB2264" s="957">
        <f t="shared" si="386"/>
        <v>44682</v>
      </c>
      <c r="AC2264" t="str">
        <f t="shared" si="387"/>
        <v>Unaudited</v>
      </c>
    </row>
    <row r="2265" spans="1:29" x14ac:dyDescent="0.25">
      <c r="A2265" t="s">
        <v>423</v>
      </c>
      <c r="B2265" t="s">
        <v>1388</v>
      </c>
      <c r="C2265" t="s">
        <v>1389</v>
      </c>
      <c r="D2265">
        <v>1900</v>
      </c>
      <c r="E2265" s="957">
        <v>1</v>
      </c>
      <c r="F2265" t="s">
        <v>442</v>
      </c>
      <c r="G2265" s="957">
        <v>182</v>
      </c>
      <c r="H2265" t="s">
        <v>388</v>
      </c>
      <c r="I2265" s="937" t="s">
        <v>435</v>
      </c>
      <c r="J2265" s="937" t="s">
        <v>435</v>
      </c>
      <c r="K2265" s="937" t="s">
        <v>435</v>
      </c>
      <c r="L2265" s="937"/>
      <c r="M2265" s="958" t="s">
        <v>435</v>
      </c>
      <c r="N2265" s="677">
        <f t="shared" ca="1" si="384"/>
        <v>188389.04</v>
      </c>
      <c r="O2265" s="677">
        <f t="shared" ca="1" si="388"/>
        <v>155600.74000000002</v>
      </c>
      <c r="P2265" s="677">
        <f t="shared" ca="1" si="388"/>
        <v>4341.37</v>
      </c>
      <c r="Q2265" s="677">
        <f t="shared" ca="1" si="388"/>
        <v>10389.14</v>
      </c>
      <c r="R2265" s="677">
        <f t="shared" ca="1" si="388"/>
        <v>2823.9700000000003</v>
      </c>
      <c r="S2265" s="677">
        <f t="shared" ca="1" si="388"/>
        <v>3280.9100000000003</v>
      </c>
      <c r="T2265" s="677">
        <f t="shared" ca="1" si="388"/>
        <v>2076</v>
      </c>
      <c r="U2265" s="677">
        <f t="shared" ca="1" si="388"/>
        <v>62</v>
      </c>
      <c r="V2265" s="677">
        <f t="shared" ca="1" si="388"/>
        <v>232</v>
      </c>
      <c r="W2265" s="677">
        <f t="shared" ca="1" si="389"/>
        <v>44</v>
      </c>
      <c r="X2265" s="677">
        <f t="shared" ca="1" si="388"/>
        <v>8546.91</v>
      </c>
      <c r="Y2265" s="677">
        <f t="shared" ca="1" si="388"/>
        <v>992</v>
      </c>
      <c r="Z2265" s="677">
        <f t="shared" ca="1" si="388"/>
        <v>0</v>
      </c>
      <c r="AA2265" t="str">
        <f t="shared" si="385"/>
        <v>ASR_COMP</v>
      </c>
      <c r="AB2265" s="957">
        <f t="shared" si="386"/>
        <v>44682</v>
      </c>
      <c r="AC2265" t="str">
        <f t="shared" si="387"/>
        <v>Unaudited</v>
      </c>
    </row>
    <row r="2266" spans="1:29" x14ac:dyDescent="0.25">
      <c r="A2266" t="s">
        <v>423</v>
      </c>
      <c r="B2266" t="s">
        <v>1388</v>
      </c>
      <c r="C2266" t="s">
        <v>1389</v>
      </c>
      <c r="D2266">
        <v>1900</v>
      </c>
      <c r="E2266" s="957">
        <v>1</v>
      </c>
      <c r="F2266" t="s">
        <v>442</v>
      </c>
      <c r="G2266" s="957">
        <v>182</v>
      </c>
      <c r="H2266" t="s">
        <v>388</v>
      </c>
      <c r="I2266" s="937" t="s">
        <v>490</v>
      </c>
      <c r="J2266" s="937" t="s">
        <v>12</v>
      </c>
      <c r="K2266" s="937" t="s">
        <v>12</v>
      </c>
      <c r="L2266" s="937">
        <v>1.1000000000000001</v>
      </c>
      <c r="M2266" s="958" t="s">
        <v>12</v>
      </c>
      <c r="N2266" s="677">
        <f t="shared" ca="1" si="384"/>
        <v>47286030.200759068</v>
      </c>
      <c r="O2266" s="677">
        <f t="shared" ca="1" si="388"/>
        <v>25851876.855244085</v>
      </c>
      <c r="P2266" s="677">
        <f t="shared" ca="1" si="388"/>
        <v>1935293.9985684494</v>
      </c>
      <c r="Q2266" s="677">
        <f t="shared" ca="1" si="388"/>
        <v>8865049.2598533034</v>
      </c>
      <c r="R2266" s="677">
        <f t="shared" ca="1" si="388"/>
        <v>3748875.7310254443</v>
      </c>
      <c r="S2266" s="677">
        <f t="shared" ca="1" si="388"/>
        <v>740699.24632616062</v>
      </c>
      <c r="T2266" s="677">
        <f t="shared" ca="1" si="388"/>
        <v>797594.91136823536</v>
      </c>
      <c r="U2266" s="677">
        <f t="shared" ca="1" si="388"/>
        <v>13313.487016529001</v>
      </c>
      <c r="V2266" s="677">
        <f t="shared" ca="1" si="388"/>
        <v>773563.5718095277</v>
      </c>
      <c r="W2266" s="677">
        <f t="shared" ca="1" si="389"/>
        <v>1098636.4136223486</v>
      </c>
      <c r="X2266" s="677">
        <f t="shared" ca="1" si="388"/>
        <v>1108744.9681548304</v>
      </c>
      <c r="Y2266" s="677">
        <f t="shared" ca="1" si="388"/>
        <v>2352381.7577701504</v>
      </c>
      <c r="Z2266" s="677">
        <f t="shared" ca="1" si="388"/>
        <v>0</v>
      </c>
      <c r="AA2266" t="str">
        <f t="shared" si="385"/>
        <v>ASR_COMP</v>
      </c>
      <c r="AB2266" s="957">
        <f t="shared" si="386"/>
        <v>44682</v>
      </c>
      <c r="AC2266" t="str">
        <f t="shared" si="387"/>
        <v>Unaudited</v>
      </c>
    </row>
    <row r="2267" spans="1:29" x14ac:dyDescent="0.25">
      <c r="A2267" t="s">
        <v>423</v>
      </c>
      <c r="B2267" t="s">
        <v>1388</v>
      </c>
      <c r="C2267" t="s">
        <v>1389</v>
      </c>
      <c r="D2267">
        <v>1900</v>
      </c>
      <c r="E2267" s="957">
        <v>1</v>
      </c>
      <c r="F2267" t="s">
        <v>442</v>
      </c>
      <c r="G2267" s="957">
        <v>182</v>
      </c>
      <c r="H2267" t="s">
        <v>388</v>
      </c>
      <c r="I2267" s="937" t="s">
        <v>490</v>
      </c>
      <c r="J2267" s="937" t="s">
        <v>12</v>
      </c>
      <c r="K2267" s="937" t="s">
        <v>1331</v>
      </c>
      <c r="L2267" s="937" t="s">
        <v>1322</v>
      </c>
      <c r="M2267" s="958" t="s">
        <v>1331</v>
      </c>
      <c r="N2267" s="677">
        <f t="shared" ca="1" si="384"/>
        <v>112369.76119710738</v>
      </c>
      <c r="O2267" s="677">
        <f t="shared" ca="1" si="388"/>
        <v>-39280.41663299378</v>
      </c>
      <c r="P2267" s="677">
        <f t="shared" ca="1" si="388"/>
        <v>-3759.4424454574214</v>
      </c>
      <c r="Q2267" s="677">
        <f t="shared" ca="1" si="388"/>
        <v>21702.208356735166</v>
      </c>
      <c r="R2267" s="677">
        <f t="shared" ca="1" si="388"/>
        <v>11355.067713666949</v>
      </c>
      <c r="S2267" s="677">
        <f t="shared" ca="1" si="388"/>
        <v>53810.351186893451</v>
      </c>
      <c r="T2267" s="677">
        <f t="shared" ca="1" si="388"/>
        <v>-1148.7935001883202</v>
      </c>
      <c r="U2267" s="677">
        <f t="shared" ca="1" si="388"/>
        <v>921.3138543729998</v>
      </c>
      <c r="V2267" s="677">
        <f t="shared" ca="1" si="388"/>
        <v>2668.3005776762993</v>
      </c>
      <c r="W2267" s="677">
        <f t="shared" ca="1" si="389"/>
        <v>3462.9193708559437</v>
      </c>
      <c r="X2267" s="677">
        <f t="shared" ca="1" si="388"/>
        <v>58122.649295514522</v>
      </c>
      <c r="Y2267" s="677">
        <f t="shared" ca="1" si="388"/>
        <v>4515.6034200315635</v>
      </c>
      <c r="Z2267" s="677">
        <f t="shared" ca="1" si="388"/>
        <v>0</v>
      </c>
      <c r="AA2267" t="str">
        <f t="shared" si="385"/>
        <v>ASR_COMP</v>
      </c>
      <c r="AB2267" s="957">
        <f t="shared" si="386"/>
        <v>44682</v>
      </c>
      <c r="AC2267" t="str">
        <f t="shared" si="387"/>
        <v>Unaudited</v>
      </c>
    </row>
    <row r="2268" spans="1:29" x14ac:dyDescent="0.25">
      <c r="A2268" t="s">
        <v>423</v>
      </c>
      <c r="B2268" t="s">
        <v>1388</v>
      </c>
      <c r="C2268" t="s">
        <v>1389</v>
      </c>
      <c r="D2268">
        <v>1900</v>
      </c>
      <c r="E2268" s="957">
        <v>1</v>
      </c>
      <c r="F2268" t="s">
        <v>442</v>
      </c>
      <c r="G2268" s="957">
        <v>182</v>
      </c>
      <c r="H2268" t="s">
        <v>388</v>
      </c>
      <c r="I2268" s="937" t="s">
        <v>490</v>
      </c>
      <c r="J2268" s="937" t="s">
        <v>493</v>
      </c>
      <c r="K2268" s="937" t="s">
        <v>494</v>
      </c>
      <c r="L2268" s="937" t="s">
        <v>63</v>
      </c>
      <c r="M2268" s="958" t="s">
        <v>346</v>
      </c>
      <c r="N2268" s="677">
        <f t="shared" ca="1" si="384"/>
        <v>0</v>
      </c>
      <c r="O2268" s="677">
        <f t="shared" ca="1" si="388"/>
        <v>0</v>
      </c>
      <c r="P2268" s="677">
        <f t="shared" ca="1" si="388"/>
        <v>0</v>
      </c>
      <c r="Q2268" s="677">
        <f t="shared" ca="1" si="388"/>
        <v>0</v>
      </c>
      <c r="R2268" s="677">
        <f t="shared" ca="1" si="388"/>
        <v>0</v>
      </c>
      <c r="S2268" s="677">
        <f t="shared" ca="1" si="388"/>
        <v>0</v>
      </c>
      <c r="T2268" s="677">
        <f t="shared" ca="1" si="388"/>
        <v>0</v>
      </c>
      <c r="U2268" s="677">
        <f t="shared" ca="1" si="388"/>
        <v>0</v>
      </c>
      <c r="V2268" s="677">
        <f t="shared" ca="1" si="388"/>
        <v>0</v>
      </c>
      <c r="W2268" s="677">
        <f t="shared" ca="1" si="389"/>
        <v>0</v>
      </c>
      <c r="X2268" s="677">
        <f t="shared" ca="1" si="388"/>
        <v>0</v>
      </c>
      <c r="Y2268" s="677">
        <f t="shared" ca="1" si="388"/>
        <v>0</v>
      </c>
      <c r="Z2268" s="677">
        <f t="shared" ca="1" si="388"/>
        <v>0</v>
      </c>
      <c r="AA2268" t="str">
        <f t="shared" si="385"/>
        <v>ASR_COMP</v>
      </c>
      <c r="AB2268" s="957">
        <f t="shared" si="386"/>
        <v>44682</v>
      </c>
      <c r="AC2268" t="str">
        <f t="shared" si="387"/>
        <v>Unaudited</v>
      </c>
    </row>
    <row r="2269" spans="1:29" x14ac:dyDescent="0.25">
      <c r="A2269" t="s">
        <v>423</v>
      </c>
      <c r="B2269" t="s">
        <v>1388</v>
      </c>
      <c r="C2269" t="s">
        <v>1389</v>
      </c>
      <c r="D2269">
        <v>1900</v>
      </c>
      <c r="E2269" s="957">
        <v>1</v>
      </c>
      <c r="F2269" t="s">
        <v>442</v>
      </c>
      <c r="G2269" s="957">
        <v>182</v>
      </c>
      <c r="H2269" t="s">
        <v>388</v>
      </c>
      <c r="I2269" s="937" t="s">
        <v>490</v>
      </c>
      <c r="J2269" s="937" t="s">
        <v>493</v>
      </c>
      <c r="K2269" s="937" t="s">
        <v>1022</v>
      </c>
      <c r="L2269" s="937" t="s">
        <v>918</v>
      </c>
      <c r="M2269" s="958" t="s">
        <v>919</v>
      </c>
      <c r="N2269" s="677">
        <f t="shared" ca="1" si="384"/>
        <v>1564731.4218139411</v>
      </c>
      <c r="O2269" s="677">
        <f t="shared" ca="1" si="388"/>
        <v>1476703.0660958567</v>
      </c>
      <c r="P2269" s="677">
        <f t="shared" ca="1" si="388"/>
        <v>70137.425718084181</v>
      </c>
      <c r="Q2269" s="677">
        <f t="shared" ca="1" si="388"/>
        <v>7047.09</v>
      </c>
      <c r="R2269" s="677">
        <f t="shared" ca="1" si="388"/>
        <v>0</v>
      </c>
      <c r="S2269" s="677">
        <f t="shared" ca="1" si="388"/>
        <v>0</v>
      </c>
      <c r="T2269" s="677">
        <f t="shared" ca="1" si="388"/>
        <v>7314</v>
      </c>
      <c r="U2269" s="677">
        <f t="shared" ca="1" si="388"/>
        <v>0</v>
      </c>
      <c r="V2269" s="677">
        <f t="shared" ca="1" si="388"/>
        <v>3529.84</v>
      </c>
      <c r="W2269" s="677">
        <f t="shared" ca="1" si="389"/>
        <v>0</v>
      </c>
      <c r="X2269" s="677">
        <f t="shared" ca="1" si="388"/>
        <v>0</v>
      </c>
      <c r="Y2269" s="677">
        <f t="shared" ca="1" si="388"/>
        <v>0</v>
      </c>
      <c r="Z2269" s="677">
        <f t="shared" ca="1" si="388"/>
        <v>0</v>
      </c>
      <c r="AA2269" t="str">
        <f t="shared" si="385"/>
        <v>ASR_COMP</v>
      </c>
      <c r="AB2269" s="957">
        <f t="shared" si="386"/>
        <v>44682</v>
      </c>
      <c r="AC2269" t="str">
        <f t="shared" si="387"/>
        <v>Unaudited</v>
      </c>
    </row>
    <row r="2270" spans="1:29" x14ac:dyDescent="0.25">
      <c r="A2270" t="s">
        <v>423</v>
      </c>
      <c r="B2270" t="s">
        <v>1388</v>
      </c>
      <c r="C2270" t="s">
        <v>1389</v>
      </c>
      <c r="D2270">
        <v>1900</v>
      </c>
      <c r="E2270" s="957">
        <v>1</v>
      </c>
      <c r="F2270" t="s">
        <v>442</v>
      </c>
      <c r="G2270" s="957">
        <v>182</v>
      </c>
      <c r="H2270" t="s">
        <v>388</v>
      </c>
      <c r="I2270" s="937" t="s">
        <v>490</v>
      </c>
      <c r="J2270" s="937" t="s">
        <v>13</v>
      </c>
      <c r="K2270" s="937" t="s">
        <v>495</v>
      </c>
      <c r="L2270" s="937" t="s">
        <v>97</v>
      </c>
      <c r="M2270" s="958" t="s">
        <v>149</v>
      </c>
      <c r="N2270" s="677">
        <f t="shared" ca="1" si="384"/>
        <v>0</v>
      </c>
      <c r="O2270" s="677">
        <f t="shared" ca="1" si="388"/>
        <v>0</v>
      </c>
      <c r="P2270" s="677">
        <f t="shared" ca="1" si="388"/>
        <v>0</v>
      </c>
      <c r="Q2270" s="677">
        <f t="shared" ca="1" si="388"/>
        <v>0</v>
      </c>
      <c r="R2270" s="677">
        <f t="shared" ca="1" si="388"/>
        <v>0</v>
      </c>
      <c r="S2270" s="677">
        <f t="shared" ca="1" si="388"/>
        <v>0</v>
      </c>
      <c r="T2270" s="677">
        <f t="shared" ca="1" si="388"/>
        <v>0</v>
      </c>
      <c r="U2270" s="677">
        <f t="shared" ca="1" si="388"/>
        <v>0</v>
      </c>
      <c r="V2270" s="677">
        <f t="shared" ca="1" si="388"/>
        <v>0</v>
      </c>
      <c r="W2270" s="677">
        <f t="shared" ca="1" si="389"/>
        <v>0</v>
      </c>
      <c r="X2270" s="677">
        <f t="shared" ca="1" si="388"/>
        <v>0</v>
      </c>
      <c r="Y2270" s="677">
        <f t="shared" ca="1" si="388"/>
        <v>0</v>
      </c>
      <c r="Z2270" s="677">
        <f t="shared" ca="1" si="388"/>
        <v>0</v>
      </c>
      <c r="AA2270" t="str">
        <f t="shared" si="385"/>
        <v>ASR_COMP</v>
      </c>
      <c r="AB2270" s="957">
        <f t="shared" si="386"/>
        <v>44682</v>
      </c>
      <c r="AC2270" t="str">
        <f t="shared" si="387"/>
        <v>Unaudited</v>
      </c>
    </row>
    <row r="2271" spans="1:29" x14ac:dyDescent="0.25">
      <c r="A2271" t="s">
        <v>423</v>
      </c>
      <c r="B2271" t="s">
        <v>1388</v>
      </c>
      <c r="C2271" t="s">
        <v>1389</v>
      </c>
      <c r="D2271">
        <v>1900</v>
      </c>
      <c r="E2271" s="957">
        <v>1</v>
      </c>
      <c r="F2271" t="s">
        <v>442</v>
      </c>
      <c r="G2271" s="957">
        <v>182</v>
      </c>
      <c r="H2271" t="s">
        <v>388</v>
      </c>
      <c r="I2271" s="937" t="s">
        <v>490</v>
      </c>
      <c r="J2271" s="937" t="s">
        <v>13</v>
      </c>
      <c r="K2271" s="937" t="s">
        <v>13</v>
      </c>
      <c r="L2271" s="945" t="s">
        <v>35</v>
      </c>
      <c r="M2271" s="960" t="s">
        <v>13</v>
      </c>
      <c r="N2271" s="677">
        <f t="shared" ca="1" si="384"/>
        <v>354161.98841437575</v>
      </c>
      <c r="O2271" s="677">
        <f t="shared" ca="1" si="388"/>
        <v>214620.86723191448</v>
      </c>
      <c r="P2271" s="677">
        <f t="shared" ca="1" si="388"/>
        <v>20846.830018051369</v>
      </c>
      <c r="Q2271" s="677">
        <f t="shared" ca="1" si="388"/>
        <v>52280.471045132326</v>
      </c>
      <c r="R2271" s="677">
        <f t="shared" ca="1" si="388"/>
        <v>27331.022969061694</v>
      </c>
      <c r="S2271" s="677">
        <f t="shared" ca="1" si="388"/>
        <v>3411.6487787866972</v>
      </c>
      <c r="T2271" s="677">
        <f t="shared" ca="1" si="388"/>
        <v>6354.084361096815</v>
      </c>
      <c r="U2271" s="677">
        <f t="shared" ca="1" si="388"/>
        <v>58.408110796604113</v>
      </c>
      <c r="V2271" s="677">
        <f t="shared" ca="1" si="388"/>
        <v>6412.9179392504784</v>
      </c>
      <c r="W2271" s="677">
        <f t="shared" ca="1" si="389"/>
        <v>8314.5631416336437</v>
      </c>
      <c r="X2271" s="677">
        <f t="shared" ca="1" si="388"/>
        <v>3684.3835286046669</v>
      </c>
      <c r="Y2271" s="677">
        <f t="shared" ca="1" si="388"/>
        <v>10846.791290047078</v>
      </c>
      <c r="Z2271" s="677">
        <f t="shared" ca="1" si="388"/>
        <v>0</v>
      </c>
      <c r="AA2271" t="str">
        <f t="shared" si="385"/>
        <v>ASR_COMP</v>
      </c>
      <c r="AB2271" s="957">
        <f t="shared" si="386"/>
        <v>44682</v>
      </c>
      <c r="AC2271" t="str">
        <f t="shared" si="387"/>
        <v>Unaudited</v>
      </c>
    </row>
    <row r="2272" spans="1:29" x14ac:dyDescent="0.25">
      <c r="A2272" t="s">
        <v>423</v>
      </c>
      <c r="B2272" t="s">
        <v>1388</v>
      </c>
      <c r="C2272" t="s">
        <v>1389</v>
      </c>
      <c r="D2272">
        <v>1900</v>
      </c>
      <c r="E2272" s="957">
        <v>1</v>
      </c>
      <c r="F2272" t="s">
        <v>442</v>
      </c>
      <c r="G2272" s="957">
        <v>182</v>
      </c>
      <c r="H2272" t="s">
        <v>388</v>
      </c>
      <c r="I2272" s="937" t="s">
        <v>491</v>
      </c>
      <c r="J2272" s="937" t="s">
        <v>447</v>
      </c>
      <c r="K2272" s="937" t="s">
        <v>0</v>
      </c>
      <c r="L2272" s="947">
        <v>2.1</v>
      </c>
      <c r="M2272" s="961" t="s">
        <v>150</v>
      </c>
      <c r="N2272" s="677">
        <f t="shared" ca="1" si="384"/>
        <v>9308051.3948607463</v>
      </c>
      <c r="O2272" s="677">
        <f t="shared" ca="1" si="388"/>
        <v>5839798.714372281</v>
      </c>
      <c r="P2272" s="677">
        <f t="shared" ca="1" si="388"/>
        <v>173161.50546409888</v>
      </c>
      <c r="Q2272" s="677">
        <f t="shared" ca="1" si="388"/>
        <v>1723283.7092274348</v>
      </c>
      <c r="R2272" s="677">
        <f t="shared" ca="1" si="388"/>
        <v>542411.42832931783</v>
      </c>
      <c r="S2272" s="677">
        <f t="shared" ca="1" si="388"/>
        <v>76927.215116590509</v>
      </c>
      <c r="T2272" s="677">
        <f t="shared" ca="1" si="388"/>
        <v>22424.443163452604</v>
      </c>
      <c r="U2272" s="677">
        <f t="shared" ca="1" si="388"/>
        <v>15802.722520259287</v>
      </c>
      <c r="V2272" s="677">
        <f t="shared" ca="1" si="388"/>
        <v>90499.785260683217</v>
      </c>
      <c r="W2272" s="677">
        <f t="shared" ca="1" si="389"/>
        <v>88804.879771179229</v>
      </c>
      <c r="X2272" s="677">
        <f t="shared" ca="1" si="388"/>
        <v>58333.008568278201</v>
      </c>
      <c r="Y2272" s="677">
        <f t="shared" ca="1" si="388"/>
        <v>676603.98306717153</v>
      </c>
      <c r="Z2272" s="677">
        <f t="shared" ca="1" si="388"/>
        <v>0</v>
      </c>
      <c r="AA2272" t="str">
        <f t="shared" si="385"/>
        <v>ASR_COMP</v>
      </c>
      <c r="AB2272" s="957">
        <f t="shared" si="386"/>
        <v>44682</v>
      </c>
      <c r="AC2272" t="str">
        <f t="shared" si="387"/>
        <v>Unaudited</v>
      </c>
    </row>
    <row r="2273" spans="1:29" ht="30" x14ac:dyDescent="0.25">
      <c r="A2273" t="s">
        <v>423</v>
      </c>
      <c r="B2273" t="s">
        <v>1388</v>
      </c>
      <c r="C2273" t="s">
        <v>1389</v>
      </c>
      <c r="D2273">
        <v>1900</v>
      </c>
      <c r="E2273" s="957">
        <v>1</v>
      </c>
      <c r="F2273" t="s">
        <v>442</v>
      </c>
      <c r="G2273" s="957">
        <v>182</v>
      </c>
      <c r="H2273" t="s">
        <v>388</v>
      </c>
      <c r="I2273" s="958" t="s">
        <v>491</v>
      </c>
      <c r="J2273" s="958" t="s">
        <v>447</v>
      </c>
      <c r="K2273" s="958" t="s">
        <v>0</v>
      </c>
      <c r="L2273" s="937">
        <v>2.2000000000000002</v>
      </c>
      <c r="M2273" s="958" t="s">
        <v>151</v>
      </c>
      <c r="N2273" s="677">
        <f t="shared" ca="1" si="384"/>
        <v>-1490502.9184276022</v>
      </c>
      <c r="O2273" s="677">
        <f t="shared" ca="1" si="388"/>
        <v>-823945.33057027264</v>
      </c>
      <c r="P2273" s="677">
        <f t="shared" ca="1" si="388"/>
        <v>-44882.297799883687</v>
      </c>
      <c r="Q2273" s="677">
        <f t="shared" ca="1" si="388"/>
        <v>-299815.64310164849</v>
      </c>
      <c r="R2273" s="677">
        <f t="shared" ca="1" si="388"/>
        <v>-156803.24150018912</v>
      </c>
      <c r="S2273" s="677">
        <f t="shared" ca="1" si="388"/>
        <v>-18019.79451626457</v>
      </c>
      <c r="T2273" s="677">
        <f t="shared" ca="1" si="388"/>
        <v>-16862.327459957069</v>
      </c>
      <c r="U2273" s="677">
        <f t="shared" ca="1" si="388"/>
        <v>-654.05518798043886</v>
      </c>
      <c r="V2273" s="677">
        <f t="shared" ca="1" si="388"/>
        <v>-14333.021554270897</v>
      </c>
      <c r="W2273" s="677">
        <f t="shared" ca="1" si="389"/>
        <v>-15362.248565926313</v>
      </c>
      <c r="X2273" s="677">
        <f t="shared" ca="1" si="388"/>
        <v>-14104.898385492939</v>
      </c>
      <c r="Y2273" s="677">
        <f t="shared" ca="1" si="388"/>
        <v>-85720.059785716468</v>
      </c>
      <c r="Z2273" s="677">
        <f t="shared" ca="1" si="388"/>
        <v>0</v>
      </c>
      <c r="AA2273" t="str">
        <f t="shared" si="385"/>
        <v>ASR_COMP</v>
      </c>
      <c r="AB2273" s="957">
        <f t="shared" si="386"/>
        <v>44682</v>
      </c>
      <c r="AC2273" t="str">
        <f t="shared" si="387"/>
        <v>Unaudited</v>
      </c>
    </row>
    <row r="2274" spans="1:29" x14ac:dyDescent="0.25">
      <c r="A2274" t="s">
        <v>423</v>
      </c>
      <c r="B2274" t="s">
        <v>1388</v>
      </c>
      <c r="C2274" t="s">
        <v>1389</v>
      </c>
      <c r="D2274">
        <v>1900</v>
      </c>
      <c r="E2274" s="957">
        <v>1</v>
      </c>
      <c r="F2274" t="s">
        <v>442</v>
      </c>
      <c r="G2274" s="957">
        <v>182</v>
      </c>
      <c r="H2274" t="s">
        <v>388</v>
      </c>
      <c r="I2274" s="937" t="s">
        <v>491</v>
      </c>
      <c r="J2274" s="937" t="s">
        <v>447</v>
      </c>
      <c r="K2274" s="937" t="s">
        <v>0</v>
      </c>
      <c r="L2274" s="937">
        <v>2.2999999999999998</v>
      </c>
      <c r="M2274" s="962" t="s">
        <v>152</v>
      </c>
      <c r="N2274" s="677">
        <f t="shared" ca="1" si="384"/>
        <v>2396954.6160473614</v>
      </c>
      <c r="O2274" s="677">
        <f t="shared" ca="1" si="388"/>
        <v>1849034.5805013576</v>
      </c>
      <c r="P2274" s="677">
        <f t="shared" ca="1" si="388"/>
        <v>133136.81744333362</v>
      </c>
      <c r="Q2274" s="677">
        <f t="shared" ca="1" si="388"/>
        <v>187908.15589578144</v>
      </c>
      <c r="R2274" s="677">
        <f t="shared" ca="1" si="388"/>
        <v>113302.07520560206</v>
      </c>
      <c r="S2274" s="677">
        <f t="shared" ca="1" si="388"/>
        <v>11620.425528446016</v>
      </c>
      <c r="T2274" s="677">
        <f t="shared" ca="1" si="388"/>
        <v>21182.293136236665</v>
      </c>
      <c r="U2274" s="677">
        <f t="shared" ca="1" si="388"/>
        <v>795.75283135242296</v>
      </c>
      <c r="V2274" s="677">
        <f t="shared" ca="1" si="388"/>
        <v>19074.849142417141</v>
      </c>
      <c r="W2274" s="677">
        <f t="shared" ca="1" si="389"/>
        <v>5873.0087197163011</v>
      </c>
      <c r="X2274" s="677">
        <f t="shared" ca="1" si="388"/>
        <v>17047.08746811948</v>
      </c>
      <c r="Y2274" s="677">
        <f t="shared" ca="1" si="388"/>
        <v>37979.570174998822</v>
      </c>
      <c r="Z2274" s="677">
        <f t="shared" ca="1" si="388"/>
        <v>0</v>
      </c>
      <c r="AA2274" t="str">
        <f t="shared" si="385"/>
        <v>ASR_COMP</v>
      </c>
      <c r="AB2274" s="957">
        <f t="shared" si="386"/>
        <v>44682</v>
      </c>
      <c r="AC2274" t="str">
        <f t="shared" si="387"/>
        <v>Unaudited</v>
      </c>
    </row>
    <row r="2275" spans="1:29" x14ac:dyDescent="0.25">
      <c r="A2275" t="s">
        <v>423</v>
      </c>
      <c r="B2275" t="s">
        <v>1388</v>
      </c>
      <c r="C2275" t="s">
        <v>1389</v>
      </c>
      <c r="D2275">
        <v>1900</v>
      </c>
      <c r="E2275" s="957">
        <v>1</v>
      </c>
      <c r="F2275" t="s">
        <v>442</v>
      </c>
      <c r="G2275" s="957">
        <v>182</v>
      </c>
      <c r="H2275" t="s">
        <v>388</v>
      </c>
      <c r="I2275" s="937" t="s">
        <v>491</v>
      </c>
      <c r="J2275" s="937" t="s">
        <v>447</v>
      </c>
      <c r="K2275" s="937" t="s">
        <v>0</v>
      </c>
      <c r="L2275" s="937">
        <v>2.4</v>
      </c>
      <c r="M2275" s="962" t="s">
        <v>153</v>
      </c>
      <c r="N2275" s="677">
        <f t="shared" ca="1" si="384"/>
        <v>2514929.1233081827</v>
      </c>
      <c r="O2275" s="677">
        <f t="shared" ca="1" si="388"/>
        <v>1637879.7541138439</v>
      </c>
      <c r="P2275" s="677">
        <f t="shared" ca="1" si="388"/>
        <v>77726.43546570203</v>
      </c>
      <c r="Q2275" s="677">
        <f t="shared" ca="1" si="388"/>
        <v>567151.53000801837</v>
      </c>
      <c r="R2275" s="677">
        <f t="shared" ca="1" si="388"/>
        <v>86357.484976361535</v>
      </c>
      <c r="S2275" s="677">
        <f t="shared" ca="1" si="388"/>
        <v>7865.0676652839338</v>
      </c>
      <c r="T2275" s="677">
        <f t="shared" ca="1" si="388"/>
        <v>62062.299244257258</v>
      </c>
      <c r="U2275" s="677">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193.67082563285635</v>
      </c>
      <c r="V2275" s="677">
        <f t="shared" ca="1" si="390"/>
        <v>4846.0540317372306</v>
      </c>
      <c r="W2275" s="677">
        <f t="shared" ca="1" si="389"/>
        <v>10268.689710846138</v>
      </c>
      <c r="X2275" s="677">
        <f t="shared" ca="1" si="390"/>
        <v>18433.816758383502</v>
      </c>
      <c r="Y2275" s="677">
        <f t="shared" ca="1" si="390"/>
        <v>42144.320508115794</v>
      </c>
      <c r="Z2275" s="677">
        <f t="shared" ca="1" si="390"/>
        <v>0</v>
      </c>
      <c r="AA2275" t="str">
        <f t="shared" si="385"/>
        <v>ASR_COMP</v>
      </c>
      <c r="AB2275" s="957">
        <f t="shared" si="386"/>
        <v>44682</v>
      </c>
      <c r="AC2275" t="str">
        <f t="shared" si="387"/>
        <v>Unaudited</v>
      </c>
    </row>
    <row r="2276" spans="1:29" ht="30" x14ac:dyDescent="0.25">
      <c r="A2276" t="s">
        <v>423</v>
      </c>
      <c r="B2276" t="s">
        <v>1388</v>
      </c>
      <c r="C2276" t="s">
        <v>1389</v>
      </c>
      <c r="D2276">
        <v>1900</v>
      </c>
      <c r="E2276" s="957">
        <v>1</v>
      </c>
      <c r="F2276" t="s">
        <v>442</v>
      </c>
      <c r="G2276" s="957">
        <v>182</v>
      </c>
      <c r="H2276" t="s">
        <v>388</v>
      </c>
      <c r="I2276" s="937" t="s">
        <v>491</v>
      </c>
      <c r="J2276" s="937" t="s">
        <v>447</v>
      </c>
      <c r="K2276" s="937" t="s">
        <v>0</v>
      </c>
      <c r="L2276" s="937">
        <v>2.5</v>
      </c>
      <c r="M2276" s="962" t="s">
        <v>154</v>
      </c>
      <c r="N2276" s="677">
        <f t="shared" ca="1" si="384"/>
        <v>-259409.89776509907</v>
      </c>
      <c r="O2276" s="677">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-182179.41461822647</v>
      </c>
      <c r="P2276" s="677">
        <f t="shared" ca="1" si="391"/>
        <v>-13934.308903606483</v>
      </c>
      <c r="Q2276" s="677">
        <f t="shared" ca="1" si="391"/>
        <v>-37221.782621347673</v>
      </c>
      <c r="R2276" s="677">
        <f t="shared" ca="1" si="391"/>
        <v>-15058.335842658707</v>
      </c>
      <c r="S2276" s="677">
        <f t="shared" ca="1" si="391"/>
        <v>-1768.40604663575</v>
      </c>
      <c r="T2276" s="677">
        <f t="shared" ca="1" si="391"/>
        <v>-3093.7378693461505</v>
      </c>
      <c r="U2276" s="677">
        <f t="shared" ca="1" si="391"/>
        <v>-22.945461513559842</v>
      </c>
      <c r="V2276" s="677">
        <f t="shared" ca="1" si="391"/>
        <v>-1336.9518103773762</v>
      </c>
      <c r="W2276" s="677">
        <f t="shared" ca="1" si="389"/>
        <v>-788.83453822999661</v>
      </c>
      <c r="X2276" s="677">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-721.76515778146222</v>
      </c>
      <c r="Y2276" s="677">
        <f t="shared" ca="1" si="392"/>
        <v>-3283.4148953754338</v>
      </c>
      <c r="Z2276" s="677">
        <f t="shared" ca="1" si="392"/>
        <v>0</v>
      </c>
      <c r="AA2276" t="str">
        <f t="shared" si="385"/>
        <v>ASR_COMP</v>
      </c>
      <c r="AB2276" s="957">
        <f t="shared" si="386"/>
        <v>44682</v>
      </c>
      <c r="AC2276" t="str">
        <f t="shared" si="387"/>
        <v>Unaudited</v>
      </c>
    </row>
    <row r="2277" spans="1:29" x14ac:dyDescent="0.25">
      <c r="A2277" t="s">
        <v>423</v>
      </c>
      <c r="B2277" t="s">
        <v>1388</v>
      </c>
      <c r="C2277" t="s">
        <v>1389</v>
      </c>
      <c r="D2277">
        <v>1900</v>
      </c>
      <c r="E2277" s="957">
        <v>1</v>
      </c>
      <c r="F2277" t="s">
        <v>442</v>
      </c>
      <c r="G2277" s="957">
        <v>182</v>
      </c>
      <c r="H2277" t="s">
        <v>388</v>
      </c>
      <c r="I2277" s="937" t="s">
        <v>491</v>
      </c>
      <c r="J2277" s="937" t="s">
        <v>447</v>
      </c>
      <c r="K2277" s="937" t="s">
        <v>0</v>
      </c>
      <c r="L2277" s="937" t="s">
        <v>99</v>
      </c>
      <c r="M2277" s="962" t="s">
        <v>7</v>
      </c>
      <c r="N2277" s="677">
        <f t="shared" ca="1" si="384"/>
        <v>0</v>
      </c>
      <c r="O2277" s="677">
        <f t="shared" ca="1" si="391"/>
        <v>0</v>
      </c>
      <c r="P2277" s="677">
        <f t="shared" ca="1" si="391"/>
        <v>0</v>
      </c>
      <c r="Q2277" s="677">
        <f t="shared" ca="1" si="391"/>
        <v>0</v>
      </c>
      <c r="R2277" s="677">
        <f t="shared" ca="1" si="391"/>
        <v>0</v>
      </c>
      <c r="S2277" s="677">
        <f t="shared" ca="1" si="391"/>
        <v>0</v>
      </c>
      <c r="T2277" s="677">
        <f t="shared" ca="1" si="391"/>
        <v>0</v>
      </c>
      <c r="U2277" s="677">
        <f t="shared" ca="1" si="391"/>
        <v>0</v>
      </c>
      <c r="V2277" s="677">
        <f t="shared" ca="1" si="391"/>
        <v>0</v>
      </c>
      <c r="W2277" s="677">
        <f t="shared" ca="1" si="389"/>
        <v>0</v>
      </c>
      <c r="X2277" s="677">
        <f t="shared" ca="1" si="392"/>
        <v>0</v>
      </c>
      <c r="Y2277" s="677">
        <f t="shared" ca="1" si="392"/>
        <v>0</v>
      </c>
      <c r="Z2277" s="677">
        <f t="shared" ca="1" si="392"/>
        <v>0</v>
      </c>
      <c r="AA2277" t="str">
        <f t="shared" si="385"/>
        <v>ASR_COMP</v>
      </c>
      <c r="AB2277" s="957">
        <f t="shared" si="386"/>
        <v>44682</v>
      </c>
      <c r="AC2277" t="str">
        <f t="shared" si="387"/>
        <v>Unaudited</v>
      </c>
    </row>
    <row r="2278" spans="1:29" x14ac:dyDescent="0.25">
      <c r="A2278" t="s">
        <v>423</v>
      </c>
      <c r="B2278" t="s">
        <v>1388</v>
      </c>
      <c r="C2278" t="s">
        <v>1389</v>
      </c>
      <c r="D2278">
        <v>1900</v>
      </c>
      <c r="E2278" s="957">
        <v>1</v>
      </c>
      <c r="F2278" t="s">
        <v>442</v>
      </c>
      <c r="G2278" s="957">
        <v>182</v>
      </c>
      <c r="H2278" t="s">
        <v>388</v>
      </c>
      <c r="I2278" s="937" t="s">
        <v>491</v>
      </c>
      <c r="J2278" s="937" t="s">
        <v>447</v>
      </c>
      <c r="K2278" s="937" t="s">
        <v>0</v>
      </c>
      <c r="L2278" s="937" t="s">
        <v>155</v>
      </c>
      <c r="M2278" s="962" t="s">
        <v>454</v>
      </c>
      <c r="N2278" s="677">
        <f t="shared" ca="1" si="384"/>
        <v>0</v>
      </c>
      <c r="O2278" s="677">
        <f t="shared" ca="1" si="391"/>
        <v>0</v>
      </c>
      <c r="P2278" s="677">
        <f t="shared" ca="1" si="391"/>
        <v>0</v>
      </c>
      <c r="Q2278" s="677">
        <f t="shared" ca="1" si="391"/>
        <v>0</v>
      </c>
      <c r="R2278" s="677">
        <f t="shared" ca="1" si="391"/>
        <v>0</v>
      </c>
      <c r="S2278" s="677">
        <f t="shared" ca="1" si="391"/>
        <v>0</v>
      </c>
      <c r="T2278" s="677">
        <f t="shared" ca="1" si="391"/>
        <v>0</v>
      </c>
      <c r="U2278" s="677">
        <f t="shared" ca="1" si="391"/>
        <v>0</v>
      </c>
      <c r="V2278" s="677">
        <f t="shared" ca="1" si="391"/>
        <v>0</v>
      </c>
      <c r="W2278" s="677">
        <f t="shared" ca="1" si="389"/>
        <v>0</v>
      </c>
      <c r="X2278" s="677">
        <f t="shared" ca="1" si="392"/>
        <v>0</v>
      </c>
      <c r="Y2278" s="677">
        <f t="shared" ca="1" si="392"/>
        <v>0</v>
      </c>
      <c r="Z2278" s="677">
        <f t="shared" ca="1" si="392"/>
        <v>0</v>
      </c>
      <c r="AA2278" t="str">
        <f t="shared" si="385"/>
        <v>ASR_COMP</v>
      </c>
      <c r="AB2278" s="957">
        <f t="shared" si="386"/>
        <v>44682</v>
      </c>
      <c r="AC2278" t="str">
        <f t="shared" si="387"/>
        <v>Unaudited</v>
      </c>
    </row>
    <row r="2279" spans="1:29" x14ac:dyDescent="0.25">
      <c r="A2279" t="s">
        <v>423</v>
      </c>
      <c r="B2279" t="s">
        <v>1388</v>
      </c>
      <c r="C2279" t="s">
        <v>1389</v>
      </c>
      <c r="D2279">
        <v>1900</v>
      </c>
      <c r="E2279" s="957">
        <v>1</v>
      </c>
      <c r="F2279" t="s">
        <v>442</v>
      </c>
      <c r="G2279" s="957">
        <v>182</v>
      </c>
      <c r="H2279" t="s">
        <v>388</v>
      </c>
      <c r="I2279" s="937" t="s">
        <v>491</v>
      </c>
      <c r="J2279" s="937" t="s">
        <v>447</v>
      </c>
      <c r="K2279" s="937" t="s">
        <v>0</v>
      </c>
      <c r="L2279" s="937" t="s">
        <v>920</v>
      </c>
      <c r="M2279" s="962" t="s">
        <v>24</v>
      </c>
      <c r="N2279" s="677">
        <f t="shared" ca="1" si="384"/>
        <v>112310.33</v>
      </c>
      <c r="O2279" s="677">
        <f t="shared" ca="1" si="391"/>
        <v>110826.33</v>
      </c>
      <c r="P2279" s="677">
        <f t="shared" ca="1" si="391"/>
        <v>0</v>
      </c>
      <c r="Q2279" s="677">
        <f t="shared" ca="1" si="391"/>
        <v>0</v>
      </c>
      <c r="R2279" s="677">
        <f t="shared" ca="1" si="391"/>
        <v>0</v>
      </c>
      <c r="S2279" s="677">
        <f t="shared" ca="1" si="391"/>
        <v>2968</v>
      </c>
      <c r="T2279" s="677">
        <f t="shared" ca="1" si="391"/>
        <v>0</v>
      </c>
      <c r="U2279" s="677">
        <f t="shared" ca="1" si="391"/>
        <v>0</v>
      </c>
      <c r="V2279" s="677">
        <f t="shared" ca="1" si="391"/>
        <v>0</v>
      </c>
      <c r="W2279" s="677">
        <f t="shared" ca="1" si="389"/>
        <v>0</v>
      </c>
      <c r="X2279" s="677">
        <f t="shared" ca="1" si="392"/>
        <v>-1484</v>
      </c>
      <c r="Y2279" s="677">
        <f t="shared" ca="1" si="392"/>
        <v>0</v>
      </c>
      <c r="Z2279" s="677">
        <f t="shared" ca="1" si="392"/>
        <v>0</v>
      </c>
      <c r="AA2279" t="str">
        <f t="shared" si="385"/>
        <v>ASR_COMP</v>
      </c>
      <c r="AB2279" s="957">
        <f t="shared" si="386"/>
        <v>44682</v>
      </c>
      <c r="AC2279" t="str">
        <f t="shared" si="387"/>
        <v>Unaudited</v>
      </c>
    </row>
    <row r="2280" spans="1:29" x14ac:dyDescent="0.25">
      <c r="A2280" t="s">
        <v>423</v>
      </c>
      <c r="B2280" t="s">
        <v>1388</v>
      </c>
      <c r="C2280" t="s">
        <v>1389</v>
      </c>
      <c r="D2280">
        <v>1900</v>
      </c>
      <c r="E2280" s="957">
        <v>1</v>
      </c>
      <c r="F2280" t="s">
        <v>442</v>
      </c>
      <c r="G2280" s="957">
        <v>182</v>
      </c>
      <c r="H2280" t="s">
        <v>388</v>
      </c>
      <c r="I2280" s="937" t="s">
        <v>491</v>
      </c>
      <c r="J2280" s="937" t="s">
        <v>447</v>
      </c>
      <c r="K2280" s="937" t="s">
        <v>53</v>
      </c>
      <c r="L2280" s="945">
        <v>3.1</v>
      </c>
      <c r="M2280" s="960" t="s">
        <v>33</v>
      </c>
      <c r="N2280" s="677">
        <f t="shared" ca="1" si="384"/>
        <v>3445761.9190784902</v>
      </c>
      <c r="O2280" s="677">
        <f t="shared" ca="1" si="391"/>
        <v>2742641.6620600289</v>
      </c>
      <c r="P2280" s="677">
        <f t="shared" ca="1" si="391"/>
        <v>111522.91374321934</v>
      </c>
      <c r="Q2280" s="677">
        <f t="shared" ca="1" si="391"/>
        <v>270318.19348764152</v>
      </c>
      <c r="R2280" s="677">
        <f t="shared" ca="1" si="391"/>
        <v>129324.19367085435</v>
      </c>
      <c r="S2280" s="677">
        <f t="shared" ca="1" si="391"/>
        <v>8683.9244767394994</v>
      </c>
      <c r="T2280" s="677">
        <f t="shared" ca="1" si="391"/>
        <v>48214.747338839094</v>
      </c>
      <c r="U2280" s="677">
        <f t="shared" ca="1" si="391"/>
        <v>143.18895579948887</v>
      </c>
      <c r="V2280" s="677">
        <f t="shared" ca="1" si="391"/>
        <v>16417.490786711602</v>
      </c>
      <c r="W2280" s="677">
        <f t="shared" ca="1" si="389"/>
        <v>12804.42673464847</v>
      </c>
      <c r="X2280" s="677">
        <f t="shared" ca="1" si="392"/>
        <v>17381.022401875362</v>
      </c>
      <c r="Y2280" s="677">
        <f t="shared" ca="1" si="392"/>
        <v>88310.155422132564</v>
      </c>
      <c r="Z2280" s="677">
        <f t="shared" ca="1" si="392"/>
        <v>0</v>
      </c>
      <c r="AA2280" t="str">
        <f t="shared" si="385"/>
        <v>ASR_COMP</v>
      </c>
      <c r="AB2280" s="957">
        <f t="shared" si="386"/>
        <v>44682</v>
      </c>
      <c r="AC2280" t="str">
        <f t="shared" si="387"/>
        <v>Unaudited</v>
      </c>
    </row>
    <row r="2281" spans="1:29" x14ac:dyDescent="0.25">
      <c r="A2281" t="s">
        <v>423</v>
      </c>
      <c r="B2281" t="s">
        <v>1388</v>
      </c>
      <c r="C2281" t="s">
        <v>1389</v>
      </c>
      <c r="D2281">
        <v>1900</v>
      </c>
      <c r="E2281" s="957">
        <v>1</v>
      </c>
      <c r="F2281" t="s">
        <v>442</v>
      </c>
      <c r="G2281" s="957">
        <v>182</v>
      </c>
      <c r="H2281" t="s">
        <v>388</v>
      </c>
      <c r="I2281" s="962" t="s">
        <v>491</v>
      </c>
      <c r="J2281" s="962" t="s">
        <v>447</v>
      </c>
      <c r="K2281" s="962" t="s">
        <v>53</v>
      </c>
      <c r="L2281" s="937">
        <v>3.2</v>
      </c>
      <c r="M2281" s="962" t="s">
        <v>34</v>
      </c>
      <c r="N2281" s="677">
        <f t="shared" ca="1" si="384"/>
        <v>5314644.2875796044</v>
      </c>
      <c r="O2281" s="677">
        <f t="shared" ca="1" si="391"/>
        <v>3146037.3691961672</v>
      </c>
      <c r="P2281" s="677">
        <f t="shared" ca="1" si="391"/>
        <v>176564.70142004674</v>
      </c>
      <c r="Q2281" s="677">
        <f t="shared" ca="1" si="391"/>
        <v>1140220.2634637854</v>
      </c>
      <c r="R2281" s="677">
        <f t="shared" ca="1" si="391"/>
        <v>433021.64182542573</v>
      </c>
      <c r="S2281" s="677">
        <f t="shared" ca="1" si="391"/>
        <v>53167.148637960039</v>
      </c>
      <c r="T2281" s="677">
        <f t="shared" ca="1" si="391"/>
        <v>45274.270919709161</v>
      </c>
      <c r="U2281" s="677">
        <f t="shared" ca="1" si="391"/>
        <v>158.31179775301493</v>
      </c>
      <c r="V2281" s="677">
        <f t="shared" ca="1" si="391"/>
        <v>32199.028279430684</v>
      </c>
      <c r="W2281" s="677">
        <f t="shared" ca="1" si="389"/>
        <v>30949.249812394282</v>
      </c>
      <c r="X2281" s="677">
        <f t="shared" ca="1" si="392"/>
        <v>78558.500958458564</v>
      </c>
      <c r="Y2281" s="677">
        <f t="shared" ca="1" si="392"/>
        <v>178493.80126847402</v>
      </c>
      <c r="Z2281" s="677">
        <f t="shared" ca="1" si="392"/>
        <v>0</v>
      </c>
      <c r="AA2281" t="str">
        <f t="shared" si="385"/>
        <v>ASR_COMP</v>
      </c>
      <c r="AB2281" s="957">
        <f t="shared" si="386"/>
        <v>44682</v>
      </c>
      <c r="AC2281" t="str">
        <f t="shared" si="387"/>
        <v>Unaudited</v>
      </c>
    </row>
    <row r="2282" spans="1:29" x14ac:dyDescent="0.25">
      <c r="A2282" t="s">
        <v>423</v>
      </c>
      <c r="B2282" t="s">
        <v>1388</v>
      </c>
      <c r="C2282" t="s">
        <v>1389</v>
      </c>
      <c r="D2282">
        <v>1900</v>
      </c>
      <c r="E2282" s="957">
        <v>1</v>
      </c>
      <c r="F2282" t="s">
        <v>442</v>
      </c>
      <c r="G2282" s="957">
        <v>182</v>
      </c>
      <c r="H2282" t="s">
        <v>388</v>
      </c>
      <c r="I2282" s="937" t="s">
        <v>491</v>
      </c>
      <c r="J2282" s="937" t="s">
        <v>447</v>
      </c>
      <c r="K2282" s="937" t="s">
        <v>53</v>
      </c>
      <c r="L2282" s="943">
        <v>3.3</v>
      </c>
      <c r="M2282" s="963" t="s">
        <v>54</v>
      </c>
      <c r="N2282" s="677">
        <f t="shared" ca="1" si="384"/>
        <v>664.43</v>
      </c>
      <c r="O2282" s="677">
        <f t="shared" ca="1" si="391"/>
        <v>34.97</v>
      </c>
      <c r="P2282" s="677">
        <f t="shared" ca="1" si="391"/>
        <v>0</v>
      </c>
      <c r="Q2282" s="677">
        <f t="shared" ca="1" si="391"/>
        <v>0</v>
      </c>
      <c r="R2282" s="677">
        <f t="shared" ca="1" si="391"/>
        <v>0</v>
      </c>
      <c r="S2282" s="677">
        <f t="shared" ca="1" si="391"/>
        <v>69.94</v>
      </c>
      <c r="T2282" s="677">
        <f t="shared" ca="1" si="391"/>
        <v>0</v>
      </c>
      <c r="U2282" s="677">
        <f t="shared" ca="1" si="391"/>
        <v>0</v>
      </c>
      <c r="V2282" s="677">
        <f t="shared" ca="1" si="391"/>
        <v>0</v>
      </c>
      <c r="W2282" s="677">
        <f t="shared" ca="1" si="389"/>
        <v>0</v>
      </c>
      <c r="X2282" s="677">
        <f t="shared" ca="1" si="392"/>
        <v>559.52</v>
      </c>
      <c r="Y2282" s="677">
        <f t="shared" ca="1" si="392"/>
        <v>0</v>
      </c>
      <c r="Z2282" s="677">
        <f t="shared" ca="1" si="392"/>
        <v>0</v>
      </c>
      <c r="AA2282" t="str">
        <f t="shared" si="385"/>
        <v>ASR_COMP</v>
      </c>
      <c r="AB2282" s="957">
        <f t="shared" si="386"/>
        <v>44682</v>
      </c>
      <c r="AC2282" t="str">
        <f t="shared" si="387"/>
        <v>Unaudited</v>
      </c>
    </row>
    <row r="2283" spans="1:29" x14ac:dyDescent="0.25">
      <c r="A2283" t="s">
        <v>423</v>
      </c>
      <c r="B2283" t="s">
        <v>1388</v>
      </c>
      <c r="C2283" t="s">
        <v>1389</v>
      </c>
      <c r="D2283">
        <v>1900</v>
      </c>
      <c r="E2283" s="957">
        <v>1</v>
      </c>
      <c r="F2283" t="s">
        <v>442</v>
      </c>
      <c r="G2283" s="957">
        <v>182</v>
      </c>
      <c r="H2283" t="s">
        <v>388</v>
      </c>
      <c r="I2283" s="937" t="s">
        <v>491</v>
      </c>
      <c r="J2283" s="937" t="s">
        <v>447</v>
      </c>
      <c r="K2283" s="937" t="s">
        <v>53</v>
      </c>
      <c r="L2283" s="943" t="s">
        <v>44</v>
      </c>
      <c r="M2283" s="963" t="s">
        <v>156</v>
      </c>
      <c r="N2283" s="677">
        <f t="shared" ca="1" si="384"/>
        <v>0</v>
      </c>
      <c r="O2283" s="677">
        <f t="shared" ca="1" si="391"/>
        <v>0</v>
      </c>
      <c r="P2283" s="677">
        <f t="shared" ca="1" si="391"/>
        <v>0</v>
      </c>
      <c r="Q2283" s="677">
        <f t="shared" ca="1" si="391"/>
        <v>0</v>
      </c>
      <c r="R2283" s="677">
        <f t="shared" ca="1" si="391"/>
        <v>0</v>
      </c>
      <c r="S2283" s="677">
        <f t="shared" ca="1" si="391"/>
        <v>0</v>
      </c>
      <c r="T2283" s="677">
        <f t="shared" ca="1" si="391"/>
        <v>0</v>
      </c>
      <c r="U2283" s="677">
        <f t="shared" ca="1" si="391"/>
        <v>0</v>
      </c>
      <c r="V2283" s="677">
        <f t="shared" ca="1" si="391"/>
        <v>0</v>
      </c>
      <c r="W2283" s="677">
        <f t="shared" ca="1" si="389"/>
        <v>0</v>
      </c>
      <c r="X2283" s="677">
        <f t="shared" ca="1" si="392"/>
        <v>0</v>
      </c>
      <c r="Y2283" s="677">
        <f t="shared" ca="1" si="392"/>
        <v>0</v>
      </c>
      <c r="Z2283" s="677">
        <f t="shared" ca="1" si="392"/>
        <v>0</v>
      </c>
      <c r="AA2283" t="str">
        <f t="shared" si="385"/>
        <v>ASR_COMP</v>
      </c>
      <c r="AB2283" s="957">
        <f t="shared" si="386"/>
        <v>44682</v>
      </c>
      <c r="AC2283" t="str">
        <f t="shared" si="387"/>
        <v>Unaudited</v>
      </c>
    </row>
    <row r="2284" spans="1:29" x14ac:dyDescent="0.25">
      <c r="A2284" t="s">
        <v>423</v>
      </c>
      <c r="B2284" t="s">
        <v>1388</v>
      </c>
      <c r="C2284" t="s">
        <v>1389</v>
      </c>
      <c r="D2284">
        <v>1900</v>
      </c>
      <c r="E2284" s="957">
        <v>1</v>
      </c>
      <c r="F2284" t="s">
        <v>442</v>
      </c>
      <c r="G2284" s="957">
        <v>182</v>
      </c>
      <c r="H2284" t="s">
        <v>388</v>
      </c>
      <c r="I2284" s="937" t="s">
        <v>491</v>
      </c>
      <c r="J2284" s="937" t="s">
        <v>447</v>
      </c>
      <c r="K2284" s="937" t="s">
        <v>53</v>
      </c>
      <c r="L2284" s="947" t="s">
        <v>41</v>
      </c>
      <c r="M2284" s="964" t="s">
        <v>52</v>
      </c>
      <c r="N2284" s="677">
        <f t="shared" ca="1" si="384"/>
        <v>1479425.7235079361</v>
      </c>
      <c r="O2284" s="677">
        <f t="shared" ca="1" si="391"/>
        <v>1150830.4039051391</v>
      </c>
      <c r="P2284" s="677">
        <f t="shared" ca="1" si="391"/>
        <v>32152.277425252301</v>
      </c>
      <c r="Q2284" s="677">
        <f t="shared" ca="1" si="391"/>
        <v>149106.70324540202</v>
      </c>
      <c r="R2284" s="677">
        <f t="shared" ca="1" si="391"/>
        <v>40648.774430927304</v>
      </c>
      <c r="S2284" s="677">
        <f t="shared" ca="1" si="391"/>
        <v>20675.142359990521</v>
      </c>
      <c r="T2284" s="677">
        <f t="shared" ca="1" si="391"/>
        <v>13146.333448499445</v>
      </c>
      <c r="U2284" s="677">
        <f t="shared" ca="1" si="391"/>
        <v>392.61689489738228</v>
      </c>
      <c r="V2284" s="677">
        <f t="shared" ca="1" si="391"/>
        <v>3340.6361626142443</v>
      </c>
      <c r="W2284" s="677">
        <f t="shared" ca="1" si="389"/>
        <v>633.56892739235673</v>
      </c>
      <c r="X2284" s="677">
        <f t="shared" ca="1" si="392"/>
        <v>54085.57360964518</v>
      </c>
      <c r="Y2284" s="677">
        <f t="shared" ca="1" si="392"/>
        <v>14413.693098176114</v>
      </c>
      <c r="Z2284" s="677">
        <f t="shared" ca="1" si="392"/>
        <v>0</v>
      </c>
      <c r="AA2284" t="str">
        <f t="shared" si="385"/>
        <v>ASR_COMP</v>
      </c>
      <c r="AB2284" s="957">
        <f t="shared" si="386"/>
        <v>44682</v>
      </c>
      <c r="AC2284" t="str">
        <f t="shared" si="387"/>
        <v>Unaudited</v>
      </c>
    </row>
    <row r="2285" spans="1:29" x14ac:dyDescent="0.25">
      <c r="A2285" t="s">
        <v>423</v>
      </c>
      <c r="B2285" t="s">
        <v>1388</v>
      </c>
      <c r="C2285" t="s">
        <v>1389</v>
      </c>
      <c r="D2285">
        <v>1900</v>
      </c>
      <c r="E2285" s="957">
        <v>1</v>
      </c>
      <c r="F2285" t="s">
        <v>442</v>
      </c>
      <c r="G2285" s="957">
        <v>182</v>
      </c>
      <c r="H2285" t="s">
        <v>388</v>
      </c>
      <c r="I2285" s="963" t="s">
        <v>491</v>
      </c>
      <c r="J2285" s="963" t="s">
        <v>447</v>
      </c>
      <c r="K2285" s="963" t="s">
        <v>53</v>
      </c>
      <c r="L2285" s="943" t="s">
        <v>42</v>
      </c>
      <c r="M2285" s="963" t="s">
        <v>157</v>
      </c>
      <c r="N2285" s="677">
        <f t="shared" ca="1" si="384"/>
        <v>-592381.69913443329</v>
      </c>
      <c r="O2285" s="677">
        <f t="shared" ca="1" si="391"/>
        <v>-404619.43170896138</v>
      </c>
      <c r="P2285" s="677">
        <f t="shared" ca="1" si="391"/>
        <v>-23031.369128257567</v>
      </c>
      <c r="Q2285" s="677">
        <f t="shared" ca="1" si="391"/>
        <v>-89614.847533829612</v>
      </c>
      <c r="R2285" s="677">
        <f t="shared" ca="1" si="391"/>
        <v>-38457.28071008921</v>
      </c>
      <c r="S2285" s="677">
        <f t="shared" ca="1" si="391"/>
        <v>-3539.7758331485852</v>
      </c>
      <c r="T2285" s="677">
        <f t="shared" ca="1" si="391"/>
        <v>-8050.9513055224061</v>
      </c>
      <c r="U2285" s="677">
        <f t="shared" ca="1" si="391"/>
        <v>-21.945957423657159</v>
      </c>
      <c r="V2285" s="677">
        <f t="shared" ca="1" si="391"/>
        <v>-3221.446981572537</v>
      </c>
      <c r="W2285" s="677">
        <f t="shared" ca="1" si="389"/>
        <v>-2215.4887792018385</v>
      </c>
      <c r="X2285" s="677">
        <f t="shared" ca="1" si="392"/>
        <v>-4632.8691150893801</v>
      </c>
      <c r="Y2285" s="677">
        <f t="shared" ca="1" si="392"/>
        <v>-14976.292081337051</v>
      </c>
      <c r="Z2285" s="677">
        <f t="shared" ca="1" si="392"/>
        <v>0</v>
      </c>
      <c r="AA2285" t="str">
        <f t="shared" si="385"/>
        <v>ASR_COMP</v>
      </c>
      <c r="AB2285" s="957">
        <f t="shared" si="386"/>
        <v>44682</v>
      </c>
      <c r="AC2285" t="str">
        <f t="shared" si="387"/>
        <v>Unaudited</v>
      </c>
    </row>
    <row r="2286" spans="1:29" x14ac:dyDescent="0.25">
      <c r="A2286" t="s">
        <v>423</v>
      </c>
      <c r="B2286" t="s">
        <v>1388</v>
      </c>
      <c r="C2286" t="s">
        <v>1389</v>
      </c>
      <c r="D2286">
        <v>1900</v>
      </c>
      <c r="E2286" s="957">
        <v>1</v>
      </c>
      <c r="F2286" t="s">
        <v>442</v>
      </c>
      <c r="G2286" s="957">
        <v>182</v>
      </c>
      <c r="H2286" t="s">
        <v>388</v>
      </c>
      <c r="I2286" s="937" t="s">
        <v>491</v>
      </c>
      <c r="J2286" s="937" t="s">
        <v>447</v>
      </c>
      <c r="K2286" s="937" t="s">
        <v>53</v>
      </c>
      <c r="L2286" s="937" t="s">
        <v>43</v>
      </c>
      <c r="M2286" s="962" t="s">
        <v>465</v>
      </c>
      <c r="N2286" s="677">
        <f t="shared" ca="1" si="384"/>
        <v>1661748.2918848258</v>
      </c>
      <c r="O2286" s="677">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1035527.4431776624</v>
      </c>
      <c r="P2286" s="677">
        <f t="shared" ca="1" si="393"/>
        <v>79874.892183528282</v>
      </c>
      <c r="Q2286" s="677">
        <f t="shared" ca="1" si="393"/>
        <v>246639.8992334439</v>
      </c>
      <c r="R2286" s="677">
        <f t="shared" ca="1" si="393"/>
        <v>131260.62197114964</v>
      </c>
      <c r="S2286" s="677">
        <f t="shared" ca="1" si="393"/>
        <v>27316.805358469865</v>
      </c>
      <c r="T2286" s="677">
        <f t="shared" ca="1" si="393"/>
        <v>6495.9379664079606</v>
      </c>
      <c r="U2286" s="677">
        <f t="shared" ca="1" si="393"/>
        <v>324.86310029224239</v>
      </c>
      <c r="V2286" s="677">
        <f t="shared" ca="1" si="393"/>
        <v>10535.348066976509</v>
      </c>
      <c r="W2286" s="677">
        <f t="shared" ca="1" si="389"/>
        <v>50548.551672261368</v>
      </c>
      <c r="X2286" s="677">
        <f t="shared" ca="1" si="392"/>
        <v>21080.408689817181</v>
      </c>
      <c r="Y2286" s="677">
        <f t="shared" ca="1" si="392"/>
        <v>52143.520464816313</v>
      </c>
      <c r="Z2286" s="677">
        <f t="shared" ca="1" si="392"/>
        <v>0</v>
      </c>
      <c r="AA2286" t="str">
        <f t="shared" si="385"/>
        <v>ASR_COMP</v>
      </c>
      <c r="AB2286" s="957">
        <f t="shared" si="386"/>
        <v>44682</v>
      </c>
      <c r="AC2286" t="str">
        <f t="shared" si="387"/>
        <v>Unaudited</v>
      </c>
    </row>
    <row r="2287" spans="1:29" x14ac:dyDescent="0.25">
      <c r="A2287" t="s">
        <v>423</v>
      </c>
      <c r="B2287" t="s">
        <v>1388</v>
      </c>
      <c r="C2287" t="s">
        <v>1389</v>
      </c>
      <c r="D2287">
        <v>1900</v>
      </c>
      <c r="E2287" s="957">
        <v>1</v>
      </c>
      <c r="F2287" t="s">
        <v>442</v>
      </c>
      <c r="G2287" s="957">
        <v>182</v>
      </c>
      <c r="H2287" t="s">
        <v>388</v>
      </c>
      <c r="I2287" s="937" t="s">
        <v>491</v>
      </c>
      <c r="J2287" s="937" t="s">
        <v>447</v>
      </c>
      <c r="K2287" s="937" t="s">
        <v>923</v>
      </c>
      <c r="L2287" s="937" t="s">
        <v>924</v>
      </c>
      <c r="M2287" s="962" t="s">
        <v>923</v>
      </c>
      <c r="N2287" s="677">
        <f t="shared" ca="1" si="384"/>
        <v>1520531.1221820044</v>
      </c>
      <c r="O2287" s="677">
        <f t="shared" ca="1" si="393"/>
        <v>1413943.3126000236</v>
      </c>
      <c r="P2287" s="677">
        <f t="shared" ca="1" si="393"/>
        <v>64467.019088064357</v>
      </c>
      <c r="Q2287" s="677">
        <f t="shared" ca="1" si="393"/>
        <v>14693.678486967961</v>
      </c>
      <c r="R2287" s="677">
        <f t="shared" ca="1" si="393"/>
        <v>4957.6135509829901</v>
      </c>
      <c r="S2287" s="677">
        <f t="shared" ca="1" si="393"/>
        <v>4729.5286384013471</v>
      </c>
      <c r="T2287" s="677">
        <f t="shared" ca="1" si="393"/>
        <v>9062.2903640413115</v>
      </c>
      <c r="U2287" s="677">
        <f t="shared" ca="1" si="393"/>
        <v>13.034677886729929</v>
      </c>
      <c r="V2287" s="677">
        <f t="shared" ca="1" si="393"/>
        <v>3398.6615902319168</v>
      </c>
      <c r="W2287" s="677">
        <f t="shared" ca="1" si="389"/>
        <v>2175.7546086770099</v>
      </c>
      <c r="X2287" s="677">
        <f t="shared" ca="1" si="392"/>
        <v>845.82193774917607</v>
      </c>
      <c r="Y2287" s="677">
        <f t="shared" ca="1" si="392"/>
        <v>2244.4066389784389</v>
      </c>
      <c r="Z2287" s="677">
        <f t="shared" ca="1" si="392"/>
        <v>0</v>
      </c>
      <c r="AA2287" t="str">
        <f t="shared" si="385"/>
        <v>ASR_COMP</v>
      </c>
      <c r="AB2287" s="957">
        <f t="shared" si="386"/>
        <v>44682</v>
      </c>
      <c r="AC2287" t="str">
        <f t="shared" si="387"/>
        <v>Unaudited</v>
      </c>
    </row>
    <row r="2288" spans="1:29" x14ac:dyDescent="0.25">
      <c r="A2288" t="s">
        <v>423</v>
      </c>
      <c r="B2288" t="s">
        <v>1388</v>
      </c>
      <c r="C2288" t="s">
        <v>1389</v>
      </c>
      <c r="D2288">
        <v>1900</v>
      </c>
      <c r="E2288" s="957">
        <v>1</v>
      </c>
      <c r="F2288" t="s">
        <v>442</v>
      </c>
      <c r="G2288" s="957">
        <v>182</v>
      </c>
      <c r="H2288" t="s">
        <v>388</v>
      </c>
      <c r="I2288" s="937" t="s">
        <v>491</v>
      </c>
      <c r="J2288" s="937" t="s">
        <v>447</v>
      </c>
      <c r="K2288" s="937" t="s">
        <v>923</v>
      </c>
      <c r="L2288" s="937" t="s">
        <v>925</v>
      </c>
      <c r="M2288" s="962" t="s">
        <v>928</v>
      </c>
      <c r="N2288" s="677">
        <f t="shared" ca="1" si="384"/>
        <v>-263029.92678134172</v>
      </c>
      <c r="O2288" s="677">
        <f t="shared" ca="1" si="393"/>
        <v>-145402.11715945991</v>
      </c>
      <c r="P2288" s="677">
        <f t="shared" ca="1" si="393"/>
        <v>-7920.4054940971209</v>
      </c>
      <c r="Q2288" s="677">
        <f t="shared" ca="1" si="393"/>
        <v>-52908.642900290914</v>
      </c>
      <c r="R2288" s="677">
        <f t="shared" ca="1" si="393"/>
        <v>-27671.160264739265</v>
      </c>
      <c r="S2288" s="677">
        <f t="shared" ca="1" si="393"/>
        <v>-3179.9637381643361</v>
      </c>
      <c r="T2288" s="677">
        <f t="shared" ca="1" si="393"/>
        <v>-2975.7048458747772</v>
      </c>
      <c r="U2288" s="677">
        <f t="shared" ca="1" si="393"/>
        <v>-115.42150376125393</v>
      </c>
      <c r="V2288" s="677">
        <f t="shared" ca="1" si="393"/>
        <v>-2529.3567448713347</v>
      </c>
      <c r="W2288" s="677">
        <f t="shared" ca="1" si="389"/>
        <v>-2710.9850410458203</v>
      </c>
      <c r="X2288" s="677">
        <f t="shared" ca="1" si="392"/>
        <v>-2489.0997150869894</v>
      </c>
      <c r="Y2288" s="677">
        <f t="shared" ca="1" si="392"/>
        <v>-15127.069373949966</v>
      </c>
      <c r="Z2288" s="677">
        <f t="shared" ca="1" si="392"/>
        <v>0</v>
      </c>
      <c r="AA2288" t="str">
        <f t="shared" si="385"/>
        <v>ASR_COMP</v>
      </c>
      <c r="AB2288" s="957">
        <f t="shared" si="386"/>
        <v>44682</v>
      </c>
      <c r="AC2288" t="str">
        <f t="shared" si="387"/>
        <v>Unaudited</v>
      </c>
    </row>
    <row r="2289" spans="1:29" x14ac:dyDescent="0.25">
      <c r="A2289" t="s">
        <v>423</v>
      </c>
      <c r="B2289" t="s">
        <v>1388</v>
      </c>
      <c r="C2289" t="s">
        <v>1389</v>
      </c>
      <c r="D2289">
        <v>1900</v>
      </c>
      <c r="E2289" s="957">
        <v>1</v>
      </c>
      <c r="F2289" t="s">
        <v>442</v>
      </c>
      <c r="G2289" s="957">
        <v>182</v>
      </c>
      <c r="H2289" t="s">
        <v>388</v>
      </c>
      <c r="I2289" s="937" t="s">
        <v>491</v>
      </c>
      <c r="J2289" s="937" t="s">
        <v>447</v>
      </c>
      <c r="K2289" s="937" t="s">
        <v>923</v>
      </c>
      <c r="L2289" s="945" t="s">
        <v>926</v>
      </c>
      <c r="M2289" s="960" t="s">
        <v>929</v>
      </c>
      <c r="N2289" s="677">
        <f t="shared" ca="1" si="384"/>
        <v>0</v>
      </c>
      <c r="O2289" s="677">
        <f t="shared" ca="1" si="393"/>
        <v>0</v>
      </c>
      <c r="P2289" s="677">
        <f t="shared" ca="1" si="393"/>
        <v>0</v>
      </c>
      <c r="Q2289" s="677">
        <f t="shared" ca="1" si="393"/>
        <v>0</v>
      </c>
      <c r="R2289" s="677">
        <f t="shared" ca="1" si="393"/>
        <v>0</v>
      </c>
      <c r="S2289" s="677">
        <f t="shared" ca="1" si="393"/>
        <v>0</v>
      </c>
      <c r="T2289" s="677">
        <f t="shared" ca="1" si="393"/>
        <v>0</v>
      </c>
      <c r="U2289" s="677">
        <f t="shared" ca="1" si="393"/>
        <v>0</v>
      </c>
      <c r="V2289" s="677">
        <f t="shared" ca="1" si="393"/>
        <v>0</v>
      </c>
      <c r="W2289" s="677">
        <f t="shared" ca="1" si="389"/>
        <v>0</v>
      </c>
      <c r="X2289" s="677">
        <f t="shared" ca="1" si="392"/>
        <v>0</v>
      </c>
      <c r="Y2289" s="677">
        <f t="shared" ca="1" si="392"/>
        <v>0</v>
      </c>
      <c r="Z2289" s="677">
        <f t="shared" ca="1" si="392"/>
        <v>0</v>
      </c>
      <c r="AA2289" t="str">
        <f t="shared" si="385"/>
        <v>ASR_COMP</v>
      </c>
      <c r="AB2289" s="957">
        <f t="shared" si="386"/>
        <v>44682</v>
      </c>
      <c r="AC2289" t="str">
        <f t="shared" si="387"/>
        <v>Unaudited</v>
      </c>
    </row>
    <row r="2290" spans="1:29" x14ac:dyDescent="0.25">
      <c r="A2290" t="s">
        <v>423</v>
      </c>
      <c r="B2290" t="s">
        <v>1388</v>
      </c>
      <c r="C2290" t="s">
        <v>1389</v>
      </c>
      <c r="D2290">
        <v>1900</v>
      </c>
      <c r="E2290" s="957">
        <v>1</v>
      </c>
      <c r="F2290" t="s">
        <v>442</v>
      </c>
      <c r="G2290" s="957">
        <v>182</v>
      </c>
      <c r="H2290" t="s">
        <v>388</v>
      </c>
      <c r="I2290" s="962" t="s">
        <v>491</v>
      </c>
      <c r="J2290" s="962" t="s">
        <v>447</v>
      </c>
      <c r="K2290" s="962" t="s">
        <v>448</v>
      </c>
      <c r="L2290" s="937">
        <v>5.0999999999999996</v>
      </c>
      <c r="M2290" s="962" t="s">
        <v>37</v>
      </c>
      <c r="N2290" s="677">
        <f t="shared" ca="1" si="384"/>
        <v>2327543.2712263679</v>
      </c>
      <c r="O2290" s="677">
        <f t="shared" ca="1" si="393"/>
        <v>1031498.4064033093</v>
      </c>
      <c r="P2290" s="677">
        <f t="shared" ca="1" si="393"/>
        <v>284340.97545518959</v>
      </c>
      <c r="Q2290" s="677">
        <f t="shared" ca="1" si="393"/>
        <v>156097.01295112193</v>
      </c>
      <c r="R2290" s="677">
        <f t="shared" ca="1" si="393"/>
        <v>313194.37732020818</v>
      </c>
      <c r="S2290" s="677">
        <f t="shared" ca="1" si="393"/>
        <v>71683.226581701063</v>
      </c>
      <c r="T2290" s="677">
        <f t="shared" ca="1" si="393"/>
        <v>250182.71170561289</v>
      </c>
      <c r="U2290" s="677">
        <f t="shared" ca="1" si="393"/>
        <v>45.873836486383922</v>
      </c>
      <c r="V2290" s="677">
        <f t="shared" ca="1" si="393"/>
        <v>24348.879522908082</v>
      </c>
      <c r="W2290" s="677">
        <f t="shared" ca="1" si="389"/>
        <v>5191.7313363444737</v>
      </c>
      <c r="X2290" s="677">
        <f t="shared" ca="1" si="392"/>
        <v>86257.961873800101</v>
      </c>
      <c r="Y2290" s="677">
        <f t="shared" ca="1" si="392"/>
        <v>104702.11423968633</v>
      </c>
      <c r="Z2290" s="677">
        <f t="shared" ca="1" si="392"/>
        <v>0</v>
      </c>
      <c r="AA2290" t="str">
        <f t="shared" si="385"/>
        <v>ASR_COMP</v>
      </c>
      <c r="AB2290" s="957">
        <f t="shared" si="386"/>
        <v>44682</v>
      </c>
      <c r="AC2290" t="str">
        <f t="shared" si="387"/>
        <v>Unaudited</v>
      </c>
    </row>
    <row r="2291" spans="1:29" ht="30" x14ac:dyDescent="0.25">
      <c r="A2291" t="s">
        <v>423</v>
      </c>
      <c r="B2291" t="s">
        <v>1388</v>
      </c>
      <c r="C2291" t="s">
        <v>1389</v>
      </c>
      <c r="D2291">
        <v>1900</v>
      </c>
      <c r="E2291" s="957">
        <v>1</v>
      </c>
      <c r="F2291" t="s">
        <v>442</v>
      </c>
      <c r="G2291" s="957">
        <v>182</v>
      </c>
      <c r="H2291" t="s">
        <v>388</v>
      </c>
      <c r="I2291" s="937" t="s">
        <v>491</v>
      </c>
      <c r="J2291" s="937" t="s">
        <v>447</v>
      </c>
      <c r="K2291" s="937" t="s">
        <v>448</v>
      </c>
      <c r="L2291" s="937">
        <v>5.2</v>
      </c>
      <c r="M2291" s="962" t="s">
        <v>306</v>
      </c>
      <c r="N2291" s="677">
        <f t="shared" ca="1" si="384"/>
        <v>0</v>
      </c>
      <c r="O2291" s="677">
        <f t="shared" ca="1" si="393"/>
        <v>0</v>
      </c>
      <c r="P2291" s="677">
        <f t="shared" ca="1" si="393"/>
        <v>0</v>
      </c>
      <c r="Q2291" s="677">
        <f t="shared" ca="1" si="393"/>
        <v>0</v>
      </c>
      <c r="R2291" s="677">
        <f t="shared" ca="1" si="393"/>
        <v>0</v>
      </c>
      <c r="S2291" s="677">
        <f t="shared" ca="1" si="393"/>
        <v>0</v>
      </c>
      <c r="T2291" s="677">
        <f t="shared" ca="1" si="393"/>
        <v>0</v>
      </c>
      <c r="U2291" s="677">
        <f t="shared" ca="1" si="393"/>
        <v>0</v>
      </c>
      <c r="V2291" s="677">
        <f t="shared" ca="1" si="393"/>
        <v>0</v>
      </c>
      <c r="W2291" s="677">
        <f t="shared" ca="1" si="389"/>
        <v>0</v>
      </c>
      <c r="X2291" s="677">
        <f t="shared" ca="1" si="392"/>
        <v>0</v>
      </c>
      <c r="Y2291" s="677">
        <f t="shared" ca="1" si="392"/>
        <v>0</v>
      </c>
      <c r="Z2291" s="677">
        <f t="shared" ca="1" si="392"/>
        <v>0</v>
      </c>
      <c r="AA2291" t="str">
        <f t="shared" si="385"/>
        <v>ASR_COMP</v>
      </c>
      <c r="AB2291" s="957">
        <f t="shared" si="386"/>
        <v>44682</v>
      </c>
      <c r="AC2291" t="str">
        <f t="shared" si="387"/>
        <v>Unaudited</v>
      </c>
    </row>
    <row r="2292" spans="1:29" ht="30" x14ac:dyDescent="0.25">
      <c r="A2292" t="s">
        <v>423</v>
      </c>
      <c r="B2292" t="s">
        <v>1388</v>
      </c>
      <c r="C2292" t="s">
        <v>1389</v>
      </c>
      <c r="D2292">
        <v>1900</v>
      </c>
      <c r="E2292" s="957">
        <v>1</v>
      </c>
      <c r="F2292" t="s">
        <v>442</v>
      </c>
      <c r="G2292" s="957">
        <v>182</v>
      </c>
      <c r="H2292" t="s">
        <v>388</v>
      </c>
      <c r="I2292" s="937" t="s">
        <v>491</v>
      </c>
      <c r="J2292" s="937" t="s">
        <v>447</v>
      </c>
      <c r="K2292" s="937" t="s">
        <v>448</v>
      </c>
      <c r="L2292" s="937">
        <v>5.3</v>
      </c>
      <c r="M2292" s="962" t="s">
        <v>307</v>
      </c>
      <c r="N2292" s="677">
        <f t="shared" ca="1" si="384"/>
        <v>-205849.94917362844</v>
      </c>
      <c r="O2292" s="677">
        <f t="shared" ca="1" si="393"/>
        <v>-84863.657414532558</v>
      </c>
      <c r="P2292" s="677">
        <f t="shared" ca="1" si="393"/>
        <v>-30034.678992254612</v>
      </c>
      <c r="Q2292" s="677">
        <f t="shared" ca="1" si="393"/>
        <v>-11261.570083017186</v>
      </c>
      <c r="R2292" s="677">
        <f t="shared" ca="1" si="393"/>
        <v>-38129.716375907723</v>
      </c>
      <c r="S2292" s="677">
        <f t="shared" ca="1" si="393"/>
        <v>-5595.272724279761</v>
      </c>
      <c r="T2292" s="677">
        <f t="shared" ca="1" si="393"/>
        <v>-25275.333481924175</v>
      </c>
      <c r="U2292" s="677">
        <f t="shared" ca="1" si="393"/>
        <v>-4.3123051915227393</v>
      </c>
      <c r="V2292" s="677">
        <f t="shared" ca="1" si="393"/>
        <v>-2004.2870890912045</v>
      </c>
      <c r="W2292" s="677">
        <f t="shared" ca="1" si="389"/>
        <v>-73.236009789999486</v>
      </c>
      <c r="X2292" s="677">
        <f t="shared" ca="1" si="392"/>
        <v>-3338.6418300600212</v>
      </c>
      <c r="Y2292" s="677">
        <f t="shared" ca="1" si="392"/>
        <v>-5269.2428675796427</v>
      </c>
      <c r="Z2292" s="677">
        <f t="shared" ca="1" si="392"/>
        <v>0</v>
      </c>
      <c r="AA2292" t="str">
        <f t="shared" si="385"/>
        <v>ASR_COMP</v>
      </c>
      <c r="AB2292" s="957">
        <f t="shared" si="386"/>
        <v>44682</v>
      </c>
      <c r="AC2292" t="str">
        <f t="shared" si="387"/>
        <v>Unaudited</v>
      </c>
    </row>
    <row r="2293" spans="1:29" x14ac:dyDescent="0.25">
      <c r="A2293" t="s">
        <v>423</v>
      </c>
      <c r="B2293" t="s">
        <v>1388</v>
      </c>
      <c r="C2293" t="s">
        <v>1389</v>
      </c>
      <c r="D2293">
        <v>1900</v>
      </c>
      <c r="E2293" s="957">
        <v>1</v>
      </c>
      <c r="F2293" t="s">
        <v>442</v>
      </c>
      <c r="G2293" s="957">
        <v>182</v>
      </c>
      <c r="H2293" t="s">
        <v>388</v>
      </c>
      <c r="I2293" s="937" t="s">
        <v>491</v>
      </c>
      <c r="J2293" s="937" t="s">
        <v>447</v>
      </c>
      <c r="K2293" s="937" t="s">
        <v>448</v>
      </c>
      <c r="L2293" s="937" t="s">
        <v>82</v>
      </c>
      <c r="M2293" s="962" t="s">
        <v>456</v>
      </c>
      <c r="N2293" s="677">
        <f t="shared" ca="1" si="384"/>
        <v>0</v>
      </c>
      <c r="O2293" s="677">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7">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7">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7">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7">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7">
        <f t="shared" ca="1" si="394"/>
        <v>0</v>
      </c>
      <c r="U2293" s="677">
        <f t="shared" ca="1" si="394"/>
        <v>0</v>
      </c>
      <c r="V2293" s="677">
        <f t="shared" ca="1" si="394"/>
        <v>0</v>
      </c>
      <c r="W2293" s="677">
        <f t="shared" ca="1" si="389"/>
        <v>0</v>
      </c>
      <c r="X2293" s="677">
        <f t="shared" ca="1" si="394"/>
        <v>0</v>
      </c>
      <c r="Y2293" s="677">
        <f t="shared" ca="1" si="394"/>
        <v>0</v>
      </c>
      <c r="Z2293" s="677">
        <f t="shared" ca="1" si="394"/>
        <v>0</v>
      </c>
      <c r="AA2293" t="str">
        <f t="shared" si="385"/>
        <v>ASR_COMP</v>
      </c>
      <c r="AB2293" s="957">
        <f t="shared" si="386"/>
        <v>44682</v>
      </c>
      <c r="AC2293" t="str">
        <f t="shared" si="387"/>
        <v>Unaudited</v>
      </c>
    </row>
    <row r="2294" spans="1:29" x14ac:dyDescent="0.25">
      <c r="A2294" t="s">
        <v>423</v>
      </c>
      <c r="B2294" t="s">
        <v>1388</v>
      </c>
      <c r="C2294" t="s">
        <v>1389</v>
      </c>
      <c r="D2294">
        <v>1900</v>
      </c>
      <c r="E2294" s="957">
        <v>1</v>
      </c>
      <c r="F2294" t="s">
        <v>442</v>
      </c>
      <c r="G2294" s="957">
        <v>182</v>
      </c>
      <c r="H2294" t="s">
        <v>388</v>
      </c>
      <c r="I2294" s="937" t="s">
        <v>491</v>
      </c>
      <c r="J2294" s="937" t="s">
        <v>447</v>
      </c>
      <c r="K2294" s="937" t="s">
        <v>449</v>
      </c>
      <c r="L2294" s="945">
        <v>6.1</v>
      </c>
      <c r="M2294" s="960" t="s">
        <v>18</v>
      </c>
      <c r="N2294" s="677">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7">
        <f t="shared" ca="1" si="394"/>
        <v>0</v>
      </c>
      <c r="P2294" s="677">
        <f t="shared" ca="1" si="394"/>
        <v>0</v>
      </c>
      <c r="Q2294" s="677">
        <f t="shared" ca="1" si="394"/>
        <v>0</v>
      </c>
      <c r="R2294" s="677">
        <f t="shared" ca="1" si="394"/>
        <v>0</v>
      </c>
      <c r="S2294" s="677">
        <f t="shared" ca="1" si="394"/>
        <v>0</v>
      </c>
      <c r="T2294" s="677">
        <f t="shared" ca="1" si="394"/>
        <v>0</v>
      </c>
      <c r="U2294" s="677">
        <f t="shared" ca="1" si="394"/>
        <v>0</v>
      </c>
      <c r="V2294" s="677">
        <f t="shared" ca="1" si="394"/>
        <v>0</v>
      </c>
      <c r="W2294" s="677">
        <f t="shared" ca="1" si="389"/>
        <v>0</v>
      </c>
      <c r="X2294" s="677">
        <f t="shared" ca="1" si="394"/>
        <v>0</v>
      </c>
      <c r="Y2294" s="677">
        <f t="shared" ca="1" si="394"/>
        <v>0</v>
      </c>
      <c r="Z2294" s="677">
        <f t="shared" ca="1" si="394"/>
        <v>0</v>
      </c>
      <c r="AA2294" t="str">
        <f t="shared" si="385"/>
        <v>ASR_COMP</v>
      </c>
      <c r="AB2294" s="957">
        <f t="shared" si="386"/>
        <v>44682</v>
      </c>
      <c r="AC2294" t="str">
        <f t="shared" si="387"/>
        <v>Unaudited</v>
      </c>
    </row>
    <row r="2295" spans="1:29" x14ac:dyDescent="0.25">
      <c r="A2295" t="s">
        <v>423</v>
      </c>
      <c r="B2295" t="s">
        <v>1388</v>
      </c>
      <c r="C2295" t="s">
        <v>1389</v>
      </c>
      <c r="D2295">
        <v>1900</v>
      </c>
      <c r="E2295" s="957">
        <v>1</v>
      </c>
      <c r="F2295" t="s">
        <v>442</v>
      </c>
      <c r="G2295" s="957">
        <v>182</v>
      </c>
      <c r="H2295" t="s">
        <v>388</v>
      </c>
      <c r="I2295" s="962" t="s">
        <v>491</v>
      </c>
      <c r="J2295" s="962" t="s">
        <v>447</v>
      </c>
      <c r="K2295" s="962" t="s">
        <v>449</v>
      </c>
      <c r="L2295" s="937">
        <v>6.2</v>
      </c>
      <c r="M2295" s="962" t="s">
        <v>19</v>
      </c>
      <c r="N2295" s="677">
        <f t="shared" ca="1" si="395"/>
        <v>0</v>
      </c>
      <c r="O2295" s="677">
        <f t="shared" ca="1" si="394"/>
        <v>0</v>
      </c>
      <c r="P2295" s="677">
        <f t="shared" ca="1" si="394"/>
        <v>0</v>
      </c>
      <c r="Q2295" s="677">
        <f t="shared" ca="1" si="394"/>
        <v>0</v>
      </c>
      <c r="R2295" s="677">
        <f t="shared" ca="1" si="394"/>
        <v>0</v>
      </c>
      <c r="S2295" s="677">
        <f t="shared" ca="1" si="394"/>
        <v>0</v>
      </c>
      <c r="T2295" s="677">
        <f t="shared" ca="1" si="394"/>
        <v>0</v>
      </c>
      <c r="U2295" s="677">
        <f t="shared" ca="1" si="394"/>
        <v>0</v>
      </c>
      <c r="V2295" s="677">
        <f t="shared" ca="1" si="394"/>
        <v>0</v>
      </c>
      <c r="W2295" s="677">
        <f t="shared" ca="1" si="389"/>
        <v>0</v>
      </c>
      <c r="X2295" s="677">
        <f t="shared" ca="1" si="394"/>
        <v>0</v>
      </c>
      <c r="Y2295" s="677">
        <f t="shared" ca="1" si="394"/>
        <v>0</v>
      </c>
      <c r="Z2295" s="677">
        <f t="shared" ca="1" si="394"/>
        <v>0</v>
      </c>
      <c r="AA2295" t="str">
        <f t="shared" si="385"/>
        <v>ASR_COMP</v>
      </c>
      <c r="AB2295" s="957">
        <f t="shared" si="386"/>
        <v>44682</v>
      </c>
      <c r="AC2295" t="str">
        <f t="shared" si="387"/>
        <v>Unaudited</v>
      </c>
    </row>
    <row r="2296" spans="1:29" x14ac:dyDescent="0.25">
      <c r="A2296" t="s">
        <v>423</v>
      </c>
      <c r="B2296" t="s">
        <v>1388</v>
      </c>
      <c r="C2296" t="s">
        <v>1389</v>
      </c>
      <c r="D2296">
        <v>1900</v>
      </c>
      <c r="E2296" s="957">
        <v>1</v>
      </c>
      <c r="F2296" t="s">
        <v>442</v>
      </c>
      <c r="G2296" s="957">
        <v>182</v>
      </c>
      <c r="H2296" t="s">
        <v>388</v>
      </c>
      <c r="I2296" s="937" t="s">
        <v>491</v>
      </c>
      <c r="J2296" s="937" t="s">
        <v>447</v>
      </c>
      <c r="K2296" s="937" t="s">
        <v>449</v>
      </c>
      <c r="L2296" s="937">
        <v>6.3</v>
      </c>
      <c r="M2296" s="962" t="s">
        <v>187</v>
      </c>
      <c r="N2296" s="677">
        <f t="shared" ca="1" si="395"/>
        <v>0</v>
      </c>
      <c r="O2296" s="677">
        <f t="shared" ca="1" si="394"/>
        <v>0</v>
      </c>
      <c r="P2296" s="677">
        <f t="shared" ca="1" si="394"/>
        <v>0</v>
      </c>
      <c r="Q2296" s="677">
        <f t="shared" ca="1" si="394"/>
        <v>0</v>
      </c>
      <c r="R2296" s="677">
        <f t="shared" ca="1" si="394"/>
        <v>0</v>
      </c>
      <c r="S2296" s="677">
        <f t="shared" ca="1" si="394"/>
        <v>0</v>
      </c>
      <c r="T2296" s="677">
        <f t="shared" ca="1" si="394"/>
        <v>0</v>
      </c>
      <c r="U2296" s="677">
        <f t="shared" ca="1" si="394"/>
        <v>0</v>
      </c>
      <c r="V2296" s="677">
        <f t="shared" ca="1" si="394"/>
        <v>0</v>
      </c>
      <c r="W2296" s="677">
        <f t="shared" ca="1" si="389"/>
        <v>0</v>
      </c>
      <c r="X2296" s="677">
        <f t="shared" ca="1" si="394"/>
        <v>0</v>
      </c>
      <c r="Y2296" s="677">
        <f t="shared" ca="1" si="394"/>
        <v>0</v>
      </c>
      <c r="Z2296" s="677">
        <f t="shared" ca="1" si="394"/>
        <v>0</v>
      </c>
      <c r="AA2296" t="str">
        <f t="shared" si="385"/>
        <v>ASR_COMP</v>
      </c>
      <c r="AB2296" s="957">
        <f t="shared" si="386"/>
        <v>44682</v>
      </c>
      <c r="AC2296" t="str">
        <f t="shared" si="387"/>
        <v>Unaudited</v>
      </c>
    </row>
    <row r="2297" spans="1:29" x14ac:dyDescent="0.25">
      <c r="A2297" t="s">
        <v>423</v>
      </c>
      <c r="B2297" t="s">
        <v>1388</v>
      </c>
      <c r="C2297" t="s">
        <v>1389</v>
      </c>
      <c r="D2297">
        <v>1900</v>
      </c>
      <c r="E2297" s="957">
        <v>1</v>
      </c>
      <c r="F2297" t="s">
        <v>442</v>
      </c>
      <c r="G2297" s="957">
        <v>182</v>
      </c>
      <c r="H2297" t="s">
        <v>388</v>
      </c>
      <c r="I2297" s="937" t="s">
        <v>491</v>
      </c>
      <c r="J2297" s="937" t="s">
        <v>447</v>
      </c>
      <c r="K2297" s="937" t="s">
        <v>449</v>
      </c>
      <c r="L2297" s="937" t="s">
        <v>87</v>
      </c>
      <c r="M2297" s="962" t="s">
        <v>457</v>
      </c>
      <c r="N2297" s="677">
        <f t="shared" ca="1" si="395"/>
        <v>0</v>
      </c>
      <c r="O2297" s="677">
        <f t="shared" ca="1" si="394"/>
        <v>0</v>
      </c>
      <c r="P2297" s="677">
        <f t="shared" ca="1" si="394"/>
        <v>0</v>
      </c>
      <c r="Q2297" s="677">
        <f t="shared" ca="1" si="394"/>
        <v>0</v>
      </c>
      <c r="R2297" s="677">
        <f t="shared" ca="1" si="394"/>
        <v>0</v>
      </c>
      <c r="S2297" s="677">
        <f t="shared" ca="1" si="394"/>
        <v>0</v>
      </c>
      <c r="T2297" s="677">
        <f t="shared" ca="1" si="394"/>
        <v>0</v>
      </c>
      <c r="U2297" s="677">
        <f t="shared" ca="1" si="394"/>
        <v>0</v>
      </c>
      <c r="V2297" s="677">
        <f t="shared" ca="1" si="394"/>
        <v>0</v>
      </c>
      <c r="W2297" s="677">
        <f t="shared" ca="1" si="389"/>
        <v>0</v>
      </c>
      <c r="X2297" s="677">
        <f t="shared" ca="1" si="394"/>
        <v>0</v>
      </c>
      <c r="Y2297" s="677">
        <f t="shared" ca="1" si="394"/>
        <v>0</v>
      </c>
      <c r="Z2297" s="677">
        <f t="shared" ca="1" si="394"/>
        <v>0</v>
      </c>
      <c r="AA2297" t="str">
        <f t="shared" si="385"/>
        <v>ASR_COMP</v>
      </c>
      <c r="AB2297" s="957">
        <f t="shared" si="386"/>
        <v>44682</v>
      </c>
      <c r="AC2297" t="str">
        <f t="shared" si="387"/>
        <v>Unaudited</v>
      </c>
    </row>
    <row r="2298" spans="1:29" x14ac:dyDescent="0.25">
      <c r="A2298" t="s">
        <v>423</v>
      </c>
      <c r="B2298" t="s">
        <v>1388</v>
      </c>
      <c r="C2298" t="s">
        <v>1389</v>
      </c>
      <c r="D2298">
        <v>1900</v>
      </c>
      <c r="E2298" s="957">
        <v>1</v>
      </c>
      <c r="F2298" t="s">
        <v>442</v>
      </c>
      <c r="G2298" s="957">
        <v>182</v>
      </c>
      <c r="H2298" t="s">
        <v>388</v>
      </c>
      <c r="I2298" s="937" t="s">
        <v>491</v>
      </c>
      <c r="J2298" s="937" t="s">
        <v>447</v>
      </c>
      <c r="K2298" s="937" t="s">
        <v>450</v>
      </c>
      <c r="L2298" s="937">
        <v>7.1</v>
      </c>
      <c r="M2298" s="962" t="s">
        <v>20</v>
      </c>
      <c r="N2298" s="677">
        <f t="shared" ca="1" si="395"/>
        <v>343879.16246261843</v>
      </c>
      <c r="O2298" s="677">
        <f t="shared" ca="1" si="394"/>
        <v>149803.87879607911</v>
      </c>
      <c r="P2298" s="677">
        <f t="shared" ca="1" si="394"/>
        <v>15746.895026699345</v>
      </c>
      <c r="Q2298" s="677">
        <f t="shared" ca="1" si="394"/>
        <v>41208.035689533637</v>
      </c>
      <c r="R2298" s="677">
        <f t="shared" ca="1" si="394"/>
        <v>25870.10412114051</v>
      </c>
      <c r="S2298" s="677">
        <f t="shared" ca="1" si="394"/>
        <v>12477.31279368705</v>
      </c>
      <c r="T2298" s="677">
        <f t="shared" ca="1" si="394"/>
        <v>886.42341833066075</v>
      </c>
      <c r="U2298" s="677">
        <f t="shared" ca="1" si="394"/>
        <v>124.29170734427127</v>
      </c>
      <c r="V2298" s="677">
        <f t="shared" ca="1" si="394"/>
        <v>8243.3891958670756</v>
      </c>
      <c r="W2298" s="677">
        <f t="shared" ca="1" si="389"/>
        <v>987.11254762379281</v>
      </c>
      <c r="X2298" s="677">
        <f t="shared" ca="1" si="394"/>
        <v>68303.751290346365</v>
      </c>
      <c r="Y2298" s="677">
        <f t="shared" ca="1" si="394"/>
        <v>20227.967875966599</v>
      </c>
      <c r="Z2298" s="677">
        <f t="shared" ca="1" si="394"/>
        <v>0</v>
      </c>
      <c r="AA2298" t="str">
        <f t="shared" si="385"/>
        <v>ASR_COMP</v>
      </c>
      <c r="AB2298" s="957">
        <f t="shared" si="386"/>
        <v>44682</v>
      </c>
      <c r="AC2298" t="str">
        <f t="shared" si="387"/>
        <v>Unaudited</v>
      </c>
    </row>
    <row r="2299" spans="1:29" x14ac:dyDescent="0.25">
      <c r="A2299" t="s">
        <v>423</v>
      </c>
      <c r="B2299" t="s">
        <v>1388</v>
      </c>
      <c r="C2299" t="s">
        <v>1389</v>
      </c>
      <c r="D2299">
        <v>1900</v>
      </c>
      <c r="E2299" s="957">
        <v>1</v>
      </c>
      <c r="F2299" t="s">
        <v>442</v>
      </c>
      <c r="G2299" s="957">
        <v>182</v>
      </c>
      <c r="H2299" t="s">
        <v>388</v>
      </c>
      <c r="I2299" s="937" t="s">
        <v>491</v>
      </c>
      <c r="J2299" s="937" t="s">
        <v>447</v>
      </c>
      <c r="K2299" s="937" t="s">
        <v>450</v>
      </c>
      <c r="L2299" s="945">
        <v>7.2</v>
      </c>
      <c r="M2299" s="960" t="s">
        <v>21</v>
      </c>
      <c r="N2299" s="677">
        <f t="shared" ca="1" si="395"/>
        <v>0</v>
      </c>
      <c r="O2299" s="677">
        <f t="shared" ca="1" si="394"/>
        <v>0</v>
      </c>
      <c r="P2299" s="677">
        <f t="shared" ca="1" si="394"/>
        <v>0</v>
      </c>
      <c r="Q2299" s="677">
        <f t="shared" ca="1" si="394"/>
        <v>0</v>
      </c>
      <c r="R2299" s="677">
        <f t="shared" ca="1" si="394"/>
        <v>0</v>
      </c>
      <c r="S2299" s="677">
        <f t="shared" ca="1" si="394"/>
        <v>0</v>
      </c>
      <c r="T2299" s="677">
        <f t="shared" ca="1" si="394"/>
        <v>0</v>
      </c>
      <c r="U2299" s="677">
        <f t="shared" ca="1" si="394"/>
        <v>0</v>
      </c>
      <c r="V2299" s="677">
        <f t="shared" ca="1" si="394"/>
        <v>0</v>
      </c>
      <c r="W2299" s="677">
        <f t="shared" ca="1" si="389"/>
        <v>0</v>
      </c>
      <c r="X2299" s="677">
        <f t="shared" ca="1" si="394"/>
        <v>0</v>
      </c>
      <c r="Y2299" s="677">
        <f t="shared" ca="1" si="394"/>
        <v>0</v>
      </c>
      <c r="Z2299" s="677">
        <f t="shared" ca="1" si="394"/>
        <v>0</v>
      </c>
      <c r="AA2299" t="str">
        <f t="shared" si="385"/>
        <v>ASR_COMP</v>
      </c>
      <c r="AB2299" s="957">
        <f t="shared" si="386"/>
        <v>44682</v>
      </c>
      <c r="AC2299" t="str">
        <f t="shared" si="387"/>
        <v>Unaudited</v>
      </c>
    </row>
    <row r="2300" spans="1:29" x14ac:dyDescent="0.25">
      <c r="A2300" t="s">
        <v>423</v>
      </c>
      <c r="B2300" t="s">
        <v>1388</v>
      </c>
      <c r="C2300" t="s">
        <v>1389</v>
      </c>
      <c r="D2300">
        <v>1900</v>
      </c>
      <c r="E2300" s="957">
        <v>1</v>
      </c>
      <c r="F2300" t="s">
        <v>442</v>
      </c>
      <c r="G2300" s="957">
        <v>182</v>
      </c>
      <c r="H2300" t="s">
        <v>388</v>
      </c>
      <c r="I2300" s="962" t="s">
        <v>491</v>
      </c>
      <c r="J2300" s="962" t="s">
        <v>447</v>
      </c>
      <c r="K2300" s="962" t="s">
        <v>450</v>
      </c>
      <c r="L2300" s="937">
        <v>7.3</v>
      </c>
      <c r="M2300" s="962" t="s">
        <v>158</v>
      </c>
      <c r="N2300" s="677">
        <f t="shared" ca="1" si="395"/>
        <v>179689.55255756946</v>
      </c>
      <c r="O2300" s="677">
        <f t="shared" ca="1" si="394"/>
        <v>152691.66089969658</v>
      </c>
      <c r="P2300" s="677">
        <f t="shared" ca="1" si="394"/>
        <v>11777.795008755415</v>
      </c>
      <c r="Q2300" s="677">
        <f t="shared" ca="1" si="394"/>
        <v>7423.9999751119331</v>
      </c>
      <c r="R2300" s="677">
        <f t="shared" ca="1" si="394"/>
        <v>3951.0187008495755</v>
      </c>
      <c r="S2300" s="677">
        <f t="shared" ca="1" si="394"/>
        <v>228.44577850943307</v>
      </c>
      <c r="T2300" s="677">
        <f t="shared" ca="1" si="394"/>
        <v>29.414397891468553</v>
      </c>
      <c r="U2300" s="677">
        <f t="shared" ca="1" si="394"/>
        <v>2.7167746331010352</v>
      </c>
      <c r="V2300" s="677">
        <f t="shared" ca="1" si="394"/>
        <v>317.1199146209488</v>
      </c>
      <c r="W2300" s="677">
        <f t="shared" ca="1" si="389"/>
        <v>1521.5398948959933</v>
      </c>
      <c r="X2300" s="677">
        <f t="shared" ca="1" si="394"/>
        <v>176.2918581161664</v>
      </c>
      <c r="Y2300" s="677">
        <f t="shared" ca="1" si="394"/>
        <v>1569.5493544888418</v>
      </c>
      <c r="Z2300" s="677">
        <f t="shared" ca="1" si="394"/>
        <v>0</v>
      </c>
      <c r="AA2300" t="str">
        <f t="shared" si="385"/>
        <v>ASR_COMP</v>
      </c>
      <c r="AB2300" s="957">
        <f t="shared" si="386"/>
        <v>44682</v>
      </c>
      <c r="AC2300" t="str">
        <f t="shared" si="387"/>
        <v>Unaudited</v>
      </c>
    </row>
    <row r="2301" spans="1:29" x14ac:dyDescent="0.25">
      <c r="A2301" t="s">
        <v>423</v>
      </c>
      <c r="B2301" t="s">
        <v>1388</v>
      </c>
      <c r="C2301" t="s">
        <v>1389</v>
      </c>
      <c r="D2301">
        <v>1900</v>
      </c>
      <c r="E2301" s="957">
        <v>1</v>
      </c>
      <c r="F2301" t="s">
        <v>442</v>
      </c>
      <c r="G2301" s="957">
        <v>182</v>
      </c>
      <c r="H2301" t="s">
        <v>388</v>
      </c>
      <c r="I2301" s="937" t="s">
        <v>491</v>
      </c>
      <c r="J2301" s="937" t="s">
        <v>447</v>
      </c>
      <c r="K2301" s="937" t="s">
        <v>450</v>
      </c>
      <c r="L2301" s="937" t="s">
        <v>91</v>
      </c>
      <c r="M2301" s="962" t="s">
        <v>458</v>
      </c>
      <c r="N2301" s="677">
        <f t="shared" ca="1" si="395"/>
        <v>0</v>
      </c>
      <c r="O2301" s="677">
        <f t="shared" ca="1" si="394"/>
        <v>0</v>
      </c>
      <c r="P2301" s="677">
        <f t="shared" ca="1" si="394"/>
        <v>0</v>
      </c>
      <c r="Q2301" s="677">
        <f t="shared" ca="1" si="394"/>
        <v>0</v>
      </c>
      <c r="R2301" s="677">
        <f t="shared" ca="1" si="394"/>
        <v>0</v>
      </c>
      <c r="S2301" s="677">
        <f t="shared" ca="1" si="394"/>
        <v>0</v>
      </c>
      <c r="T2301" s="677">
        <f t="shared" ca="1" si="394"/>
        <v>0</v>
      </c>
      <c r="U2301" s="677">
        <f t="shared" ca="1" si="394"/>
        <v>0</v>
      </c>
      <c r="V2301" s="677">
        <f t="shared" ca="1" si="394"/>
        <v>0</v>
      </c>
      <c r="W2301" s="677">
        <f t="shared" ca="1" si="389"/>
        <v>0</v>
      </c>
      <c r="X2301" s="677">
        <f t="shared" ca="1" si="394"/>
        <v>0</v>
      </c>
      <c r="Y2301" s="677">
        <f t="shared" ca="1" si="394"/>
        <v>0</v>
      </c>
      <c r="Z2301" s="677">
        <f t="shared" ca="1" si="394"/>
        <v>0</v>
      </c>
      <c r="AA2301" t="str">
        <f t="shared" si="385"/>
        <v>ASR_COMP</v>
      </c>
      <c r="AB2301" s="957">
        <f t="shared" si="386"/>
        <v>44682</v>
      </c>
      <c r="AC2301" t="str">
        <f t="shared" si="387"/>
        <v>Unaudited</v>
      </c>
    </row>
    <row r="2302" spans="1:29" x14ac:dyDescent="0.25">
      <c r="A2302" t="s">
        <v>423</v>
      </c>
      <c r="B2302" t="s">
        <v>1388</v>
      </c>
      <c r="C2302" t="s">
        <v>1389</v>
      </c>
      <c r="D2302">
        <v>1900</v>
      </c>
      <c r="E2302" s="957">
        <v>1</v>
      </c>
      <c r="F2302" t="s">
        <v>442</v>
      </c>
      <c r="G2302" s="957">
        <v>182</v>
      </c>
      <c r="H2302" t="s">
        <v>388</v>
      </c>
      <c r="I2302" s="937" t="s">
        <v>491</v>
      </c>
      <c r="J2302" s="937" t="s">
        <v>447</v>
      </c>
      <c r="K2302" s="937" t="s">
        <v>451</v>
      </c>
      <c r="L2302" s="937">
        <v>8.1</v>
      </c>
      <c r="M2302" s="962" t="s">
        <v>22</v>
      </c>
      <c r="N2302" s="677">
        <f t="shared" ca="1" si="395"/>
        <v>9095408.7211962491</v>
      </c>
      <c r="O2302" s="677">
        <f t="shared" ca="1" si="394"/>
        <v>3169236.8698081463</v>
      </c>
      <c r="P2302" s="677">
        <f t="shared" ca="1" si="394"/>
        <v>436778.52180709009</v>
      </c>
      <c r="Q2302" s="677">
        <f t="shared" ca="1" si="394"/>
        <v>2531686.5591602027</v>
      </c>
      <c r="R2302" s="677">
        <f t="shared" ca="1" si="394"/>
        <v>1470281.1168876057</v>
      </c>
      <c r="S2302" s="677">
        <f t="shared" ca="1" si="394"/>
        <v>1167.1632908599786</v>
      </c>
      <c r="T2302" s="677">
        <f t="shared" ca="1" si="394"/>
        <v>97463.526192660836</v>
      </c>
      <c r="U2302" s="677">
        <f t="shared" ca="1" si="394"/>
        <v>0</v>
      </c>
      <c r="V2302" s="677">
        <f t="shared" ca="1" si="394"/>
        <v>345688.52670897357</v>
      </c>
      <c r="W2302" s="677">
        <f t="shared" ca="1" si="389"/>
        <v>154560.83582859096</v>
      </c>
      <c r="X2302" s="677">
        <f t="shared" ca="1" si="394"/>
        <v>10640.815265108115</v>
      </c>
      <c r="Y2302" s="677">
        <f t="shared" ca="1" si="394"/>
        <v>877904.78624701104</v>
      </c>
      <c r="Z2302" s="677">
        <f t="shared" ca="1" si="394"/>
        <v>0</v>
      </c>
      <c r="AA2302" t="str">
        <f t="shared" si="385"/>
        <v>ASR_COMP</v>
      </c>
      <c r="AB2302" s="957">
        <f t="shared" si="386"/>
        <v>44682</v>
      </c>
      <c r="AC2302" t="str">
        <f t="shared" si="387"/>
        <v>Unaudited</v>
      </c>
    </row>
    <row r="2303" spans="1:29" x14ac:dyDescent="0.25">
      <c r="A2303" t="s">
        <v>423</v>
      </c>
      <c r="B2303" t="s">
        <v>1388</v>
      </c>
      <c r="C2303" t="s">
        <v>1389</v>
      </c>
      <c r="D2303">
        <v>1900</v>
      </c>
      <c r="E2303" s="957">
        <v>1</v>
      </c>
      <c r="F2303" t="s">
        <v>442</v>
      </c>
      <c r="G2303" s="957">
        <v>182</v>
      </c>
      <c r="H2303" t="s">
        <v>388</v>
      </c>
      <c r="I2303" s="937" t="s">
        <v>491</v>
      </c>
      <c r="J2303" s="937" t="s">
        <v>447</v>
      </c>
      <c r="K2303" s="937" t="s">
        <v>451</v>
      </c>
      <c r="L2303" s="937" t="s">
        <v>115</v>
      </c>
      <c r="M2303" s="962" t="s">
        <v>446</v>
      </c>
      <c r="N2303" s="677">
        <f t="shared" ca="1" si="395"/>
        <v>115675.68000000001</v>
      </c>
      <c r="O2303" s="677">
        <f t="shared" ca="1" si="394"/>
        <v>76234.080000000002</v>
      </c>
      <c r="P2303" s="677">
        <f t="shared" ca="1" si="394"/>
        <v>26294.400000000001</v>
      </c>
      <c r="Q2303" s="677">
        <f t="shared" ca="1" si="394"/>
        <v>13147.2</v>
      </c>
      <c r="R2303" s="677">
        <f t="shared" ca="1" si="394"/>
        <v>0</v>
      </c>
      <c r="S2303" s="677">
        <f t="shared" ca="1" si="394"/>
        <v>0</v>
      </c>
      <c r="T2303" s="677">
        <f t="shared" ca="1" si="394"/>
        <v>0</v>
      </c>
      <c r="U2303" s="677">
        <f t="shared" ca="1" si="394"/>
        <v>0</v>
      </c>
      <c r="V2303" s="677">
        <f t="shared" ca="1" si="394"/>
        <v>0</v>
      </c>
      <c r="W2303" s="677">
        <f t="shared" ca="1" si="389"/>
        <v>0</v>
      </c>
      <c r="X2303" s="677">
        <f t="shared" ca="1" si="394"/>
        <v>0</v>
      </c>
      <c r="Y2303" s="677">
        <f t="shared" ca="1" si="394"/>
        <v>0</v>
      </c>
      <c r="Z2303" s="677">
        <f t="shared" ca="1" si="394"/>
        <v>0</v>
      </c>
      <c r="AA2303" t="str">
        <f t="shared" si="385"/>
        <v>ASR_COMP</v>
      </c>
      <c r="AB2303" s="957">
        <f t="shared" si="386"/>
        <v>44682</v>
      </c>
      <c r="AC2303" t="str">
        <f t="shared" si="387"/>
        <v>Unaudited</v>
      </c>
    </row>
    <row r="2304" spans="1:29" x14ac:dyDescent="0.25">
      <c r="A2304" t="s">
        <v>423</v>
      </c>
      <c r="B2304" t="s">
        <v>1388</v>
      </c>
      <c r="C2304" t="s">
        <v>1389</v>
      </c>
      <c r="D2304">
        <v>1900</v>
      </c>
      <c r="E2304" s="957">
        <v>1</v>
      </c>
      <c r="F2304" t="s">
        <v>442</v>
      </c>
      <c r="G2304" s="957">
        <v>182</v>
      </c>
      <c r="H2304" t="s">
        <v>388</v>
      </c>
      <c r="I2304" s="937" t="s">
        <v>491</v>
      </c>
      <c r="J2304" s="937" t="s">
        <v>447</v>
      </c>
      <c r="K2304" s="937" t="s">
        <v>451</v>
      </c>
      <c r="L2304" s="937" t="s">
        <v>117</v>
      </c>
      <c r="M2304" s="962" t="s">
        <v>160</v>
      </c>
      <c r="N2304" s="677">
        <f t="shared" ca="1" si="395"/>
        <v>0</v>
      </c>
      <c r="O2304" s="677">
        <f t="shared" ca="1" si="394"/>
        <v>0</v>
      </c>
      <c r="P2304" s="677">
        <f t="shared" ca="1" si="394"/>
        <v>0</v>
      </c>
      <c r="Q2304" s="677">
        <f t="shared" ca="1" si="394"/>
        <v>0</v>
      </c>
      <c r="R2304" s="677">
        <f t="shared" ca="1" si="394"/>
        <v>0</v>
      </c>
      <c r="S2304" s="677">
        <f t="shared" ca="1" si="394"/>
        <v>0</v>
      </c>
      <c r="T2304" s="677">
        <f t="shared" ca="1" si="394"/>
        <v>0</v>
      </c>
      <c r="U2304" s="677">
        <f t="shared" ca="1" si="394"/>
        <v>0</v>
      </c>
      <c r="V2304" s="677">
        <f t="shared" ca="1" si="394"/>
        <v>0</v>
      </c>
      <c r="W2304" s="677">
        <f t="shared" ca="1" si="389"/>
        <v>0</v>
      </c>
      <c r="X2304" s="677">
        <f t="shared" ca="1" si="394"/>
        <v>0</v>
      </c>
      <c r="Y2304" s="677">
        <f t="shared" ca="1" si="394"/>
        <v>0</v>
      </c>
      <c r="Z2304" s="677">
        <f t="shared" ca="1" si="394"/>
        <v>0</v>
      </c>
      <c r="AA2304" t="str">
        <f t="shared" si="385"/>
        <v>ASR_COMP</v>
      </c>
      <c r="AB2304" s="957">
        <f t="shared" si="386"/>
        <v>44682</v>
      </c>
      <c r="AC2304" t="str">
        <f t="shared" si="387"/>
        <v>Unaudited</v>
      </c>
    </row>
    <row r="2305" spans="1:29" x14ac:dyDescent="0.25">
      <c r="A2305" t="s">
        <v>423</v>
      </c>
      <c r="B2305" t="s">
        <v>1388</v>
      </c>
      <c r="C2305" t="s">
        <v>1389</v>
      </c>
      <c r="D2305">
        <v>1900</v>
      </c>
      <c r="E2305" s="957">
        <v>1</v>
      </c>
      <c r="F2305" t="s">
        <v>442</v>
      </c>
      <c r="G2305" s="957">
        <v>182</v>
      </c>
      <c r="H2305" t="s">
        <v>388</v>
      </c>
      <c r="I2305" s="937" t="s">
        <v>491</v>
      </c>
      <c r="J2305" s="937" t="s">
        <v>447</v>
      </c>
      <c r="K2305" s="937" t="s">
        <v>451</v>
      </c>
      <c r="L2305" s="937" t="s">
        <v>118</v>
      </c>
      <c r="M2305" s="962" t="s">
        <v>116</v>
      </c>
      <c r="N2305" s="677">
        <f t="shared" ca="1" si="395"/>
        <v>-24153.713500092763</v>
      </c>
      <c r="O2305" s="677">
        <f t="shared" ca="1" si="394"/>
        <v>-8557.0265332833897</v>
      </c>
      <c r="P2305" s="677">
        <f t="shared" ca="1" si="394"/>
        <v>-1179.3139969679273</v>
      </c>
      <c r="Q2305" s="677">
        <f t="shared" ca="1" si="394"/>
        <v>-6242.8676361426797</v>
      </c>
      <c r="R2305" s="677">
        <f t="shared" ca="1" si="394"/>
        <v>-3625.5556073632106</v>
      </c>
      <c r="S2305" s="677">
        <f t="shared" ca="1" si="394"/>
        <v>-113.7283826606572</v>
      </c>
      <c r="T2305" s="677">
        <f t="shared" ca="1" si="394"/>
        <v>0</v>
      </c>
      <c r="U2305" s="677">
        <f t="shared" ca="1" si="394"/>
        <v>0</v>
      </c>
      <c r="V2305" s="677">
        <f t="shared" ca="1" si="394"/>
        <v>-852.43084605748516</v>
      </c>
      <c r="W2305" s="677">
        <f t="shared" ca="1" si="389"/>
        <v>-381.13045089181361</v>
      </c>
      <c r="X2305" s="677">
        <f t="shared" ca="1" si="394"/>
        <v>-1036.8409628441254</v>
      </c>
      <c r="Y2305" s="677">
        <f t="shared" ca="1" si="394"/>
        <v>-2164.8190838814703</v>
      </c>
      <c r="Z2305" s="677">
        <f t="shared" ca="1" si="394"/>
        <v>0</v>
      </c>
      <c r="AA2305" t="str">
        <f t="shared" si="385"/>
        <v>ASR_COMP</v>
      </c>
      <c r="AB2305" s="957">
        <f t="shared" si="386"/>
        <v>44682</v>
      </c>
      <c r="AC2305" t="str">
        <f t="shared" si="387"/>
        <v>Unaudited</v>
      </c>
    </row>
    <row r="2306" spans="1:29" x14ac:dyDescent="0.25">
      <c r="A2306" t="s">
        <v>423</v>
      </c>
      <c r="B2306" t="s">
        <v>1388</v>
      </c>
      <c r="C2306" t="s">
        <v>1389</v>
      </c>
      <c r="D2306">
        <v>1900</v>
      </c>
      <c r="E2306" s="957">
        <v>1</v>
      </c>
      <c r="F2306" t="s">
        <v>442</v>
      </c>
      <c r="G2306" s="957">
        <v>182</v>
      </c>
      <c r="H2306" t="s">
        <v>388</v>
      </c>
      <c r="I2306" s="937" t="s">
        <v>491</v>
      </c>
      <c r="J2306" s="937" t="s">
        <v>447</v>
      </c>
      <c r="K2306" s="937" t="s">
        <v>451</v>
      </c>
      <c r="L2306" s="937" t="s">
        <v>119</v>
      </c>
      <c r="M2306" s="962" t="s">
        <v>161</v>
      </c>
      <c r="N2306" s="677">
        <f t="shared" ca="1" si="395"/>
        <v>0</v>
      </c>
      <c r="O2306" s="677">
        <f t="shared" ca="1" si="394"/>
        <v>0</v>
      </c>
      <c r="P2306" s="677">
        <f t="shared" ca="1" si="394"/>
        <v>0</v>
      </c>
      <c r="Q2306" s="677">
        <f t="shared" ca="1" si="394"/>
        <v>0</v>
      </c>
      <c r="R2306" s="677">
        <f t="shared" ca="1" si="394"/>
        <v>0</v>
      </c>
      <c r="S2306" s="677">
        <f t="shared" ca="1" si="394"/>
        <v>0</v>
      </c>
      <c r="T2306" s="677">
        <f t="shared" ca="1" si="394"/>
        <v>0</v>
      </c>
      <c r="U2306" s="677">
        <f t="shared" ca="1" si="394"/>
        <v>0</v>
      </c>
      <c r="V2306" s="677">
        <f t="shared" ca="1" si="394"/>
        <v>0</v>
      </c>
      <c r="W2306" s="677">
        <f t="shared" ca="1" si="389"/>
        <v>0</v>
      </c>
      <c r="X2306" s="677">
        <f t="shared" ca="1" si="394"/>
        <v>0</v>
      </c>
      <c r="Y2306" s="677">
        <f t="shared" ca="1" si="394"/>
        <v>0</v>
      </c>
      <c r="Z2306" s="677">
        <f t="shared" ca="1" si="394"/>
        <v>0</v>
      </c>
      <c r="AA2306" t="str">
        <f t="shared" ref="AA2306:AA2369" si="396">file_name</f>
        <v>ASR_COMP</v>
      </c>
      <c r="AB2306" s="957">
        <f t="shared" ref="AB2306:AB2369" si="397">file_date</f>
        <v>44682</v>
      </c>
      <c r="AC2306" t="str">
        <f t="shared" ref="AC2306:AC2369" si="398">status</f>
        <v>Unaudited</v>
      </c>
    </row>
    <row r="2307" spans="1:29" x14ac:dyDescent="0.25">
      <c r="A2307" t="s">
        <v>423</v>
      </c>
      <c r="B2307" t="s">
        <v>1388</v>
      </c>
      <c r="C2307" t="s">
        <v>1389</v>
      </c>
      <c r="D2307">
        <v>1900</v>
      </c>
      <c r="E2307" s="957">
        <v>1</v>
      </c>
      <c r="F2307" t="s">
        <v>442</v>
      </c>
      <c r="G2307" s="957">
        <v>182</v>
      </c>
      <c r="H2307" t="s">
        <v>388</v>
      </c>
      <c r="I2307" s="937" t="s">
        <v>491</v>
      </c>
      <c r="J2307" s="937" t="s">
        <v>447</v>
      </c>
      <c r="K2307" s="937" t="s">
        <v>451</v>
      </c>
      <c r="L2307" s="945" t="s">
        <v>162</v>
      </c>
      <c r="M2307" s="960" t="s">
        <v>23</v>
      </c>
      <c r="N2307" s="677">
        <f t="shared" ca="1" si="395"/>
        <v>0</v>
      </c>
      <c r="O2307" s="677">
        <f t="shared" ca="1" si="394"/>
        <v>0</v>
      </c>
      <c r="P2307" s="677">
        <f t="shared" ca="1" si="394"/>
        <v>0</v>
      </c>
      <c r="Q2307" s="677">
        <f t="shared" ca="1" si="394"/>
        <v>0</v>
      </c>
      <c r="R2307" s="677">
        <f t="shared" ca="1" si="394"/>
        <v>0</v>
      </c>
      <c r="S2307" s="677">
        <f t="shared" ca="1" si="394"/>
        <v>0</v>
      </c>
      <c r="T2307" s="677">
        <f t="shared" ca="1" si="394"/>
        <v>0</v>
      </c>
      <c r="U2307" s="677">
        <f t="shared" ca="1" si="394"/>
        <v>0</v>
      </c>
      <c r="V2307" s="677">
        <f t="shared" ca="1" si="394"/>
        <v>0</v>
      </c>
      <c r="W2307" s="677">
        <f t="shared" ca="1" si="389"/>
        <v>0</v>
      </c>
      <c r="X2307" s="677">
        <f t="shared" ca="1" si="394"/>
        <v>0</v>
      </c>
      <c r="Y2307" s="677">
        <f t="shared" ca="1" si="394"/>
        <v>0</v>
      </c>
      <c r="Z2307" s="677">
        <f t="shared" ca="1" si="394"/>
        <v>0</v>
      </c>
      <c r="AA2307" t="str">
        <f t="shared" si="396"/>
        <v>ASR_COMP</v>
      </c>
      <c r="AB2307" s="957">
        <f t="shared" si="397"/>
        <v>44682</v>
      </c>
      <c r="AC2307" t="str">
        <f t="shared" si="398"/>
        <v>Unaudited</v>
      </c>
    </row>
    <row r="2308" spans="1:29" x14ac:dyDescent="0.25">
      <c r="A2308" t="s">
        <v>423</v>
      </c>
      <c r="B2308" t="s">
        <v>1388</v>
      </c>
      <c r="C2308" t="s">
        <v>1389</v>
      </c>
      <c r="D2308">
        <v>1900</v>
      </c>
      <c r="E2308" s="957">
        <v>1</v>
      </c>
      <c r="F2308" t="s">
        <v>442</v>
      </c>
      <c r="G2308" s="957">
        <v>182</v>
      </c>
      <c r="H2308" t="s">
        <v>388</v>
      </c>
      <c r="I2308" s="962" t="s">
        <v>491</v>
      </c>
      <c r="J2308" s="962" t="s">
        <v>447</v>
      </c>
      <c r="K2308" s="962" t="s">
        <v>451</v>
      </c>
      <c r="L2308" s="937" t="s">
        <v>445</v>
      </c>
      <c r="M2308" s="962" t="s">
        <v>459</v>
      </c>
      <c r="N2308" s="677">
        <f t="shared" ca="1" si="395"/>
        <v>0</v>
      </c>
      <c r="O2308" s="677">
        <f t="shared" ca="1" si="394"/>
        <v>0</v>
      </c>
      <c r="P2308" s="677">
        <f t="shared" ca="1" si="394"/>
        <v>0</v>
      </c>
      <c r="Q2308" s="677">
        <f t="shared" ca="1" si="394"/>
        <v>0</v>
      </c>
      <c r="R2308" s="677">
        <f t="shared" ca="1" si="394"/>
        <v>0</v>
      </c>
      <c r="S2308" s="677">
        <f t="shared" ca="1" si="394"/>
        <v>0</v>
      </c>
      <c r="T2308" s="677">
        <f t="shared" ca="1" si="394"/>
        <v>0</v>
      </c>
      <c r="U2308" s="677">
        <f t="shared" ca="1" si="394"/>
        <v>0</v>
      </c>
      <c r="V2308" s="677">
        <f t="shared" ca="1" si="394"/>
        <v>0</v>
      </c>
      <c r="W2308" s="677">
        <f t="shared" ca="1" si="389"/>
        <v>0</v>
      </c>
      <c r="X2308" s="677">
        <f t="shared" ca="1" si="394"/>
        <v>0</v>
      </c>
      <c r="Y2308" s="677">
        <f t="shared" ca="1" si="394"/>
        <v>0</v>
      </c>
      <c r="Z2308" s="677">
        <f t="shared" ca="1" si="394"/>
        <v>0</v>
      </c>
      <c r="AA2308" t="str">
        <f t="shared" si="396"/>
        <v>ASR_COMP</v>
      </c>
      <c r="AB2308" s="957">
        <f t="shared" si="397"/>
        <v>44682</v>
      </c>
      <c r="AC2308" t="str">
        <f t="shared" si="398"/>
        <v>Unaudited</v>
      </c>
    </row>
    <row r="2309" spans="1:29" ht="30" x14ac:dyDescent="0.25">
      <c r="A2309" t="s">
        <v>423</v>
      </c>
      <c r="B2309" t="s">
        <v>1388</v>
      </c>
      <c r="C2309" t="s">
        <v>1389</v>
      </c>
      <c r="D2309">
        <v>1900</v>
      </c>
      <c r="E2309" s="957">
        <v>1</v>
      </c>
      <c r="F2309" t="s">
        <v>442</v>
      </c>
      <c r="G2309" s="957">
        <v>182</v>
      </c>
      <c r="H2309" t="s">
        <v>388</v>
      </c>
      <c r="I2309" s="937" t="s">
        <v>491</v>
      </c>
      <c r="J2309" s="937" t="s">
        <v>447</v>
      </c>
      <c r="K2309" s="937" t="s">
        <v>452</v>
      </c>
      <c r="L2309" s="937">
        <v>9.1</v>
      </c>
      <c r="M2309" s="962" t="s">
        <v>188</v>
      </c>
      <c r="N2309" s="677">
        <f t="shared" ca="1" si="395"/>
        <v>1273557.0649226997</v>
      </c>
      <c r="O2309" s="677">
        <f t="shared" ca="1" si="394"/>
        <v>77944.840535303112</v>
      </c>
      <c r="P2309" s="677">
        <f t="shared" ca="1" si="394"/>
        <v>2329.6881430310586</v>
      </c>
      <c r="Q2309" s="677">
        <f t="shared" ca="1" si="394"/>
        <v>91992.244560510357</v>
      </c>
      <c r="R2309" s="677">
        <f t="shared" ca="1" si="394"/>
        <v>109562.98475448649</v>
      </c>
      <c r="S2309" s="677">
        <f t="shared" ca="1" si="394"/>
        <v>88388.272053358058</v>
      </c>
      <c r="T2309" s="677">
        <f t="shared" ca="1" si="394"/>
        <v>22549.10356431091</v>
      </c>
      <c r="U2309" s="677">
        <f t="shared" ca="1" si="394"/>
        <v>1125.7605085820944</v>
      </c>
      <c r="V2309" s="677">
        <f t="shared" ca="1" si="394"/>
        <v>1677.0514938207737</v>
      </c>
      <c r="W2309" s="677">
        <f t="shared" ca="1" si="389"/>
        <v>877987.11930929683</v>
      </c>
      <c r="X2309" s="677">
        <f t="shared" ca="1" si="394"/>
        <v>0</v>
      </c>
      <c r="Y2309" s="677">
        <f t="shared" ca="1" si="394"/>
        <v>0</v>
      </c>
      <c r="Z2309" s="677">
        <f t="shared" ca="1" si="394"/>
        <v>0</v>
      </c>
      <c r="AA2309" t="str">
        <f t="shared" si="396"/>
        <v>ASR_COMP</v>
      </c>
      <c r="AB2309" s="957">
        <f t="shared" si="397"/>
        <v>44682</v>
      </c>
      <c r="AC2309" t="str">
        <f t="shared" si="398"/>
        <v>Unaudited</v>
      </c>
    </row>
    <row r="2310" spans="1:29" x14ac:dyDescent="0.25">
      <c r="A2310" t="s">
        <v>423</v>
      </c>
      <c r="B2310" t="s">
        <v>1388</v>
      </c>
      <c r="C2310" t="s">
        <v>1389</v>
      </c>
      <c r="D2310">
        <v>1900</v>
      </c>
      <c r="E2310" s="957">
        <v>1</v>
      </c>
      <c r="F2310" t="s">
        <v>442</v>
      </c>
      <c r="G2310" s="957">
        <v>182</v>
      </c>
      <c r="H2310" t="s">
        <v>388</v>
      </c>
      <c r="I2310" s="937" t="s">
        <v>491</v>
      </c>
      <c r="J2310" s="937" t="s">
        <v>447</v>
      </c>
      <c r="K2310" s="937" t="s">
        <v>452</v>
      </c>
      <c r="L2310" s="937" t="s">
        <v>109</v>
      </c>
      <c r="M2310" s="962" t="s">
        <v>189</v>
      </c>
      <c r="N2310" s="677">
        <f t="shared" ca="1" si="395"/>
        <v>212161.66861717377</v>
      </c>
      <c r="O2310" s="677">
        <f t="shared" ca="1" si="394"/>
        <v>15214.875461909271</v>
      </c>
      <c r="P2310" s="677">
        <f t="shared" ca="1" si="394"/>
        <v>5599.9132167072557</v>
      </c>
      <c r="Q2310" s="677">
        <f t="shared" ca="1" si="394"/>
        <v>128056.79615914925</v>
      </c>
      <c r="R2310" s="677">
        <f t="shared" ca="1" si="394"/>
        <v>29207.849192362184</v>
      </c>
      <c r="S2310" s="677">
        <f t="shared" ca="1" si="394"/>
        <v>27833.93883333906</v>
      </c>
      <c r="T2310" s="677">
        <f t="shared" ca="1" si="394"/>
        <v>157.01574335515647</v>
      </c>
      <c r="U2310" s="677">
        <f t="shared" ca="1" si="394"/>
        <v>2.4537504879729721</v>
      </c>
      <c r="V2310" s="677">
        <f t="shared" ca="1" si="394"/>
        <v>5679.2450658253892</v>
      </c>
      <c r="W2310" s="677">
        <f t="shared" ca="1" si="389"/>
        <v>409.58119403823764</v>
      </c>
      <c r="X2310" s="677">
        <f t="shared" ca="1" si="394"/>
        <v>0</v>
      </c>
      <c r="Y2310" s="677">
        <f t="shared" ca="1" si="394"/>
        <v>0</v>
      </c>
      <c r="Z2310" s="677">
        <f t="shared" ca="1" si="394"/>
        <v>0</v>
      </c>
      <c r="AA2310" t="str">
        <f t="shared" si="396"/>
        <v>ASR_COMP</v>
      </c>
      <c r="AB2310" s="957">
        <f t="shared" si="397"/>
        <v>44682</v>
      </c>
      <c r="AC2310" t="str">
        <f t="shared" si="398"/>
        <v>Unaudited</v>
      </c>
    </row>
    <row r="2311" spans="1:29" x14ac:dyDescent="0.25">
      <c r="A2311" t="s">
        <v>423</v>
      </c>
      <c r="B2311" t="s">
        <v>1388</v>
      </c>
      <c r="C2311" t="s">
        <v>1389</v>
      </c>
      <c r="D2311">
        <v>1900</v>
      </c>
      <c r="E2311" s="957">
        <v>1</v>
      </c>
      <c r="F2311" t="s">
        <v>442</v>
      </c>
      <c r="G2311" s="957">
        <v>182</v>
      </c>
      <c r="H2311" t="s">
        <v>388</v>
      </c>
      <c r="I2311" s="937" t="s">
        <v>491</v>
      </c>
      <c r="J2311" s="937" t="s">
        <v>447</v>
      </c>
      <c r="K2311" s="937" t="s">
        <v>452</v>
      </c>
      <c r="L2311" s="937" t="s">
        <v>1324</v>
      </c>
      <c r="M2311" s="962" t="s">
        <v>1325</v>
      </c>
      <c r="N2311" s="677">
        <f t="shared" ca="1" si="395"/>
        <v>226902.03656295137</v>
      </c>
      <c r="O2311" s="677">
        <f t="shared" ca="1" si="394"/>
        <v>6869.6308628931347</v>
      </c>
      <c r="P2311" s="677">
        <f t="shared" ca="1" si="394"/>
        <v>529.8855458918888</v>
      </c>
      <c r="Q2311" s="677">
        <f t="shared" ca="1" si="394"/>
        <v>162647.03899468775</v>
      </c>
      <c r="R2311" s="677">
        <f t="shared" ca="1" si="394"/>
        <v>8030.733514799208</v>
      </c>
      <c r="S2311" s="677">
        <f t="shared" ca="1" si="394"/>
        <v>48132.771225842393</v>
      </c>
      <c r="T2311" s="677">
        <f t="shared" ca="1" si="394"/>
        <v>166.02777542029463</v>
      </c>
      <c r="U2311" s="677">
        <f t="shared" ca="1" si="394"/>
        <v>2.594585270555521</v>
      </c>
      <c r="V2311" s="677">
        <f t="shared" ca="1" si="394"/>
        <v>90.264655471765678</v>
      </c>
      <c r="W2311" s="677">
        <f t="shared" ca="1" si="389"/>
        <v>433.08940267436827</v>
      </c>
      <c r="X2311" s="677">
        <f t="shared" ca="1" si="394"/>
        <v>0</v>
      </c>
      <c r="Y2311" s="677">
        <f t="shared" ca="1" si="394"/>
        <v>0</v>
      </c>
      <c r="Z2311" s="677">
        <f t="shared" ca="1" si="394"/>
        <v>0</v>
      </c>
      <c r="AA2311" t="str">
        <f t="shared" si="396"/>
        <v>ASR_COMP</v>
      </c>
      <c r="AB2311" s="957">
        <f t="shared" si="397"/>
        <v>44682</v>
      </c>
      <c r="AC2311" t="str">
        <f t="shared" si="398"/>
        <v>Unaudited</v>
      </c>
    </row>
    <row r="2312" spans="1:29" x14ac:dyDescent="0.25">
      <c r="A2312" t="s">
        <v>423</v>
      </c>
      <c r="B2312" t="s">
        <v>1388</v>
      </c>
      <c r="C2312" t="s">
        <v>1389</v>
      </c>
      <c r="D2312">
        <v>1900</v>
      </c>
      <c r="E2312" s="957">
        <v>1</v>
      </c>
      <c r="F2312" t="s">
        <v>442</v>
      </c>
      <c r="G2312" s="957">
        <v>182</v>
      </c>
      <c r="H2312" t="s">
        <v>388</v>
      </c>
      <c r="I2312" s="937" t="s">
        <v>491</v>
      </c>
      <c r="J2312" s="937" t="s">
        <v>447</v>
      </c>
      <c r="K2312" s="937" t="s">
        <v>452</v>
      </c>
      <c r="L2312" s="937" t="s">
        <v>110</v>
      </c>
      <c r="M2312" s="962" t="s">
        <v>190</v>
      </c>
      <c r="N2312" s="677">
        <f t="shared" ca="1" si="395"/>
        <v>617770.6868416979</v>
      </c>
      <c r="O2312" s="677">
        <f t="shared" ca="1" si="394"/>
        <v>235122.40021847043</v>
      </c>
      <c r="P2312" s="677">
        <f t="shared" ca="1" si="394"/>
        <v>23781.522703249117</v>
      </c>
      <c r="Q2312" s="677">
        <f t="shared" ca="1" si="394"/>
        <v>187683.70530190467</v>
      </c>
      <c r="R2312" s="677">
        <f t="shared" ca="1" si="394"/>
        <v>69307.950842289574</v>
      </c>
      <c r="S2312" s="677">
        <f t="shared" ca="1" si="394"/>
        <v>6565.6943955422767</v>
      </c>
      <c r="T2312" s="677">
        <f t="shared" ca="1" si="394"/>
        <v>18362.283881773179</v>
      </c>
      <c r="U2312" s="677">
        <f t="shared" ca="1" si="394"/>
        <v>65.443742923074112</v>
      </c>
      <c r="V2312" s="677">
        <f t="shared" ca="1" si="394"/>
        <v>1723.1579222994965</v>
      </c>
      <c r="W2312" s="677">
        <f t="shared" ca="1" si="389"/>
        <v>75158.527833246204</v>
      </c>
      <c r="X2312" s="677">
        <f t="shared" ca="1" si="394"/>
        <v>0</v>
      </c>
      <c r="Y2312" s="677">
        <f t="shared" ca="1" si="394"/>
        <v>0</v>
      </c>
      <c r="Z2312" s="677">
        <f t="shared" ca="1" si="394"/>
        <v>0</v>
      </c>
      <c r="AA2312" t="str">
        <f t="shared" si="396"/>
        <v>ASR_COMP</v>
      </c>
      <c r="AB2312" s="957">
        <f t="shared" si="397"/>
        <v>44682</v>
      </c>
      <c r="AC2312" t="str">
        <f t="shared" si="398"/>
        <v>Unaudited</v>
      </c>
    </row>
    <row r="2313" spans="1:29" x14ac:dyDescent="0.25">
      <c r="A2313" t="s">
        <v>423</v>
      </c>
      <c r="B2313" t="s">
        <v>1388</v>
      </c>
      <c r="C2313" t="s">
        <v>1389</v>
      </c>
      <c r="D2313">
        <v>1900</v>
      </c>
      <c r="E2313" s="957">
        <v>1</v>
      </c>
      <c r="F2313" t="s">
        <v>442</v>
      </c>
      <c r="G2313" s="957">
        <v>182</v>
      </c>
      <c r="H2313" t="s">
        <v>388</v>
      </c>
      <c r="I2313" s="937" t="s">
        <v>491</v>
      </c>
      <c r="J2313" s="937" t="s">
        <v>447</v>
      </c>
      <c r="K2313" s="937" t="s">
        <v>452</v>
      </c>
      <c r="L2313" s="937" t="s">
        <v>111</v>
      </c>
      <c r="M2313" s="962" t="s">
        <v>163</v>
      </c>
      <c r="N2313" s="677">
        <f t="shared" ca="1" si="395"/>
        <v>2670696.8213141034</v>
      </c>
      <c r="O2313" s="677">
        <f t="shared" ca="1" si="394"/>
        <v>1405359.0874084986</v>
      </c>
      <c r="P2313" s="677">
        <f t="shared" ca="1" si="394"/>
        <v>92227.299359408673</v>
      </c>
      <c r="Q2313" s="677">
        <f t="shared" ca="1" si="394"/>
        <v>483056.99731607304</v>
      </c>
      <c r="R2313" s="677">
        <f t="shared" ca="1" si="394"/>
        <v>201569.71973320143</v>
      </c>
      <c r="S2313" s="677">
        <f t="shared" ca="1" si="394"/>
        <v>71000.25499925077</v>
      </c>
      <c r="T2313" s="677">
        <f t="shared" ca="1" si="394"/>
        <v>26789.644987866508</v>
      </c>
      <c r="U2313" s="677">
        <f t="shared" ca="1" si="394"/>
        <v>1384.593085213502</v>
      </c>
      <c r="V2313" s="677">
        <f t="shared" ca="1" si="394"/>
        <v>14441.462280553087</v>
      </c>
      <c r="W2313" s="677">
        <f t="shared" ca="1" si="389"/>
        <v>16360.927013337845</v>
      </c>
      <c r="X2313" s="677">
        <f t="shared" ca="1" si="394"/>
        <v>174797.88061532052</v>
      </c>
      <c r="Y2313" s="677">
        <f t="shared" ca="1" si="394"/>
        <v>183708.9545153798</v>
      </c>
      <c r="Z2313" s="677">
        <f t="shared" ca="1" si="394"/>
        <v>0</v>
      </c>
      <c r="AA2313" t="str">
        <f t="shared" si="396"/>
        <v>ASR_COMP</v>
      </c>
      <c r="AB2313" s="957">
        <f t="shared" si="397"/>
        <v>44682</v>
      </c>
      <c r="AC2313" t="str">
        <f t="shared" si="398"/>
        <v>Unaudited</v>
      </c>
    </row>
    <row r="2314" spans="1:29" x14ac:dyDescent="0.25">
      <c r="A2314" t="s">
        <v>423</v>
      </c>
      <c r="B2314" t="s">
        <v>1388</v>
      </c>
      <c r="C2314" t="s">
        <v>1389</v>
      </c>
      <c r="D2314">
        <v>1900</v>
      </c>
      <c r="E2314" s="957">
        <v>1</v>
      </c>
      <c r="F2314" t="s">
        <v>442</v>
      </c>
      <c r="G2314" s="957">
        <v>182</v>
      </c>
      <c r="H2314" t="s">
        <v>388</v>
      </c>
      <c r="I2314" s="937" t="s">
        <v>491</v>
      </c>
      <c r="J2314" s="937" t="s">
        <v>447</v>
      </c>
      <c r="K2314" s="937" t="s">
        <v>452</v>
      </c>
      <c r="L2314" s="937" t="s">
        <v>112</v>
      </c>
      <c r="M2314" s="962" t="s">
        <v>137</v>
      </c>
      <c r="N2314" s="677">
        <f t="shared" ca="1" si="395"/>
        <v>0</v>
      </c>
      <c r="O2314" s="677">
        <f t="shared" ca="1" si="394"/>
        <v>0</v>
      </c>
      <c r="P2314" s="677">
        <f t="shared" ca="1" si="394"/>
        <v>0</v>
      </c>
      <c r="Q2314" s="677">
        <f t="shared" ca="1" si="394"/>
        <v>0</v>
      </c>
      <c r="R2314" s="677">
        <f t="shared" ca="1" si="394"/>
        <v>0</v>
      </c>
      <c r="S2314" s="677">
        <f t="shared" ca="1" si="394"/>
        <v>0</v>
      </c>
      <c r="T2314" s="677">
        <f t="shared" ca="1" si="394"/>
        <v>0</v>
      </c>
      <c r="U2314" s="677">
        <f t="shared" ca="1" si="394"/>
        <v>0</v>
      </c>
      <c r="V2314" s="677">
        <f t="shared" ca="1" si="394"/>
        <v>0</v>
      </c>
      <c r="W2314" s="677">
        <f t="shared" ca="1" si="389"/>
        <v>0</v>
      </c>
      <c r="X2314" s="677">
        <f t="shared" ca="1" si="394"/>
        <v>0</v>
      </c>
      <c r="Y2314" s="677">
        <f t="shared" ca="1" si="394"/>
        <v>0</v>
      </c>
      <c r="Z2314" s="677">
        <f t="shared" ca="1" si="394"/>
        <v>0</v>
      </c>
      <c r="AA2314" t="str">
        <f t="shared" si="396"/>
        <v>ASR_COMP</v>
      </c>
      <c r="AB2314" s="957">
        <f t="shared" si="397"/>
        <v>44682</v>
      </c>
      <c r="AC2314" t="str">
        <f t="shared" si="398"/>
        <v>Unaudited</v>
      </c>
    </row>
    <row r="2315" spans="1:29" x14ac:dyDescent="0.25">
      <c r="A2315" t="s">
        <v>423</v>
      </c>
      <c r="B2315" t="s">
        <v>1388</v>
      </c>
      <c r="C2315" t="s">
        <v>1389</v>
      </c>
      <c r="D2315">
        <v>1900</v>
      </c>
      <c r="E2315" s="957">
        <v>1</v>
      </c>
      <c r="F2315" t="s">
        <v>442</v>
      </c>
      <c r="G2315" s="957">
        <v>182</v>
      </c>
      <c r="H2315" t="s">
        <v>388</v>
      </c>
      <c r="I2315" s="937" t="s">
        <v>491</v>
      </c>
      <c r="J2315" s="937" t="s">
        <v>447</v>
      </c>
      <c r="K2315" s="937" t="s">
        <v>452</v>
      </c>
      <c r="L2315" s="945" t="s">
        <v>113</v>
      </c>
      <c r="M2315" s="960" t="s">
        <v>165</v>
      </c>
      <c r="N2315" s="677">
        <f t="shared" ca="1" si="395"/>
        <v>-425795.35824018298</v>
      </c>
      <c r="O2315" s="677">
        <f t="shared" ca="1" si="394"/>
        <v>-148339.73560839987</v>
      </c>
      <c r="P2315" s="677">
        <f t="shared" ca="1" si="394"/>
        <v>-11835.202849301397</v>
      </c>
      <c r="Q2315" s="677">
        <f t="shared" ca="1" si="394"/>
        <v>-82387.930743116231</v>
      </c>
      <c r="R2315" s="677">
        <f t="shared" ca="1" si="394"/>
        <v>-36160.578658086561</v>
      </c>
      <c r="S2315" s="677">
        <f t="shared" ca="1" si="394"/>
        <v>-26475.068554395904</v>
      </c>
      <c r="T2315" s="677">
        <f t="shared" ca="1" si="394"/>
        <v>-5264.6322094815214</v>
      </c>
      <c r="U2315" s="677">
        <f t="shared" ca="1" si="394"/>
        <v>-207.42428310737753</v>
      </c>
      <c r="V2315" s="677">
        <f t="shared" ca="1" si="394"/>
        <v>-2276.1976571916398</v>
      </c>
      <c r="W2315" s="677">
        <f t="shared" ca="1" si="389"/>
        <v>-80123.491285448254</v>
      </c>
      <c r="X2315" s="677">
        <f t="shared" ca="1" si="394"/>
        <v>-16830.208727267836</v>
      </c>
      <c r="Y2315" s="677">
        <f t="shared" ca="1" si="394"/>
        <v>-15894.887664386344</v>
      </c>
      <c r="Z2315" s="677">
        <f t="shared" ca="1" si="394"/>
        <v>0</v>
      </c>
      <c r="AA2315" t="str">
        <f t="shared" si="396"/>
        <v>ASR_COMP</v>
      </c>
      <c r="AB2315" s="957">
        <f t="shared" si="397"/>
        <v>44682</v>
      </c>
      <c r="AC2315" t="str">
        <f t="shared" si="398"/>
        <v>Unaudited</v>
      </c>
    </row>
    <row r="2316" spans="1:29" x14ac:dyDescent="0.25">
      <c r="A2316" t="s">
        <v>423</v>
      </c>
      <c r="B2316" t="s">
        <v>1388</v>
      </c>
      <c r="C2316" t="s">
        <v>1389</v>
      </c>
      <c r="D2316">
        <v>1900</v>
      </c>
      <c r="E2316" s="957">
        <v>1</v>
      </c>
      <c r="F2316" t="s">
        <v>442</v>
      </c>
      <c r="G2316" s="957">
        <v>182</v>
      </c>
      <c r="H2316" t="s">
        <v>388</v>
      </c>
      <c r="I2316" s="937" t="s">
        <v>491</v>
      </c>
      <c r="J2316" s="937" t="s">
        <v>447</v>
      </c>
      <c r="K2316" s="937" t="s">
        <v>452</v>
      </c>
      <c r="L2316" s="937" t="s">
        <v>114</v>
      </c>
      <c r="M2316" s="962" t="s">
        <v>466</v>
      </c>
      <c r="N2316" s="677">
        <f t="shared" ca="1" si="395"/>
        <v>0</v>
      </c>
      <c r="O2316" s="677">
        <f t="shared" ca="1" si="394"/>
        <v>0</v>
      </c>
      <c r="P2316" s="677">
        <f t="shared" ca="1" si="394"/>
        <v>0</v>
      </c>
      <c r="Q2316" s="677">
        <f t="shared" ca="1" si="394"/>
        <v>0</v>
      </c>
      <c r="R2316" s="677">
        <f t="shared" ca="1" si="394"/>
        <v>0</v>
      </c>
      <c r="S2316" s="677">
        <f t="shared" ca="1" si="394"/>
        <v>0</v>
      </c>
      <c r="T2316" s="677">
        <f t="shared" ca="1" si="394"/>
        <v>0</v>
      </c>
      <c r="U2316" s="677">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7">
        <f t="shared" ca="1" si="399"/>
        <v>0</v>
      </c>
      <c r="W2316" s="677">
        <f t="shared" ca="1" si="389"/>
        <v>0</v>
      </c>
      <c r="X2316" s="677">
        <f t="shared" ca="1" si="399"/>
        <v>0</v>
      </c>
      <c r="Y2316" s="677">
        <f t="shared" ca="1" si="399"/>
        <v>0</v>
      </c>
      <c r="Z2316" s="677">
        <f t="shared" ca="1" si="399"/>
        <v>0</v>
      </c>
      <c r="AA2316" t="str">
        <f t="shared" si="396"/>
        <v>ASR_COMP</v>
      </c>
      <c r="AB2316" s="957">
        <f t="shared" si="397"/>
        <v>44682</v>
      </c>
      <c r="AC2316" t="str">
        <f t="shared" si="398"/>
        <v>Unaudited</v>
      </c>
    </row>
    <row r="2317" spans="1:29" x14ac:dyDescent="0.25">
      <c r="A2317" t="s">
        <v>423</v>
      </c>
      <c r="B2317" t="s">
        <v>1388</v>
      </c>
      <c r="C2317" t="s">
        <v>1389</v>
      </c>
      <c r="D2317">
        <v>1900</v>
      </c>
      <c r="E2317" s="957">
        <v>1</v>
      </c>
      <c r="F2317" t="s">
        <v>442</v>
      </c>
      <c r="G2317" s="957">
        <v>182</v>
      </c>
      <c r="H2317" t="s">
        <v>388</v>
      </c>
      <c r="I2317" s="937" t="s">
        <v>491</v>
      </c>
      <c r="J2317" s="937" t="s">
        <v>447</v>
      </c>
      <c r="K2317" s="937" t="s">
        <v>6</v>
      </c>
      <c r="L2317" s="937" t="s">
        <v>120</v>
      </c>
      <c r="M2317" s="962" t="s">
        <v>191</v>
      </c>
      <c r="N2317" s="677">
        <f t="shared" ca="1" si="395"/>
        <v>360179.55270549346</v>
      </c>
      <c r="O2317" s="677">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202174.58191421148</v>
      </c>
      <c r="P2317" s="677">
        <f t="shared" ca="1" si="400"/>
        <v>22274.237382885807</v>
      </c>
      <c r="Q2317" s="677">
        <f t="shared" ca="1" si="400"/>
        <v>46569.680417108626</v>
      </c>
      <c r="R2317" s="677">
        <f t="shared" ca="1" si="400"/>
        <v>23192.197859060929</v>
      </c>
      <c r="S2317" s="677">
        <f t="shared" ca="1" si="400"/>
        <v>21465.830205228918</v>
      </c>
      <c r="T2317" s="677">
        <f t="shared" ca="1" si="400"/>
        <v>0</v>
      </c>
      <c r="U2317" s="677">
        <f t="shared" ca="1" si="400"/>
        <v>201.67880087277501</v>
      </c>
      <c r="V2317" s="677">
        <f t="shared" ca="1" si="400"/>
        <v>2999.4590329425687</v>
      </c>
      <c r="W2317" s="677">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3725.4116710840362</v>
      </c>
      <c r="X2317" s="677">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26263.019776751207</v>
      </c>
      <c r="Y2317" s="677">
        <f t="shared" ca="1" si="402"/>
        <v>11313.455645347054</v>
      </c>
      <c r="Z2317" s="677">
        <f t="shared" ca="1" si="402"/>
        <v>0</v>
      </c>
      <c r="AA2317" t="str">
        <f t="shared" si="396"/>
        <v>ASR_COMP</v>
      </c>
      <c r="AB2317" s="957">
        <f t="shared" si="397"/>
        <v>44682</v>
      </c>
      <c r="AC2317" t="str">
        <f t="shared" si="398"/>
        <v>Unaudited</v>
      </c>
    </row>
    <row r="2318" spans="1:29" x14ac:dyDescent="0.25">
      <c r="A2318" t="s">
        <v>423</v>
      </c>
      <c r="B2318" t="s">
        <v>1388</v>
      </c>
      <c r="C2318" t="s">
        <v>1389</v>
      </c>
      <c r="D2318">
        <v>1900</v>
      </c>
      <c r="E2318" s="957">
        <v>1</v>
      </c>
      <c r="F2318" t="s">
        <v>442</v>
      </c>
      <c r="G2318" s="957">
        <v>182</v>
      </c>
      <c r="H2318" t="s">
        <v>388</v>
      </c>
      <c r="I2318" s="937" t="s">
        <v>491</v>
      </c>
      <c r="J2318" s="937" t="s">
        <v>447</v>
      </c>
      <c r="K2318" s="937" t="s">
        <v>6</v>
      </c>
      <c r="L2318" s="937" t="s">
        <v>45</v>
      </c>
      <c r="M2318" s="962" t="s">
        <v>166</v>
      </c>
      <c r="N2318" s="677">
        <f t="shared" ca="1" si="395"/>
        <v>411005.2904</v>
      </c>
      <c r="O2318" s="677">
        <f t="shared" ca="1" si="400"/>
        <v>353119.11359298695</v>
      </c>
      <c r="P2318" s="677">
        <f t="shared" ca="1" si="400"/>
        <v>9865.5576580828274</v>
      </c>
      <c r="Q2318" s="677">
        <f t="shared" ca="1" si="400"/>
        <v>16866.394407460222</v>
      </c>
      <c r="R2318" s="677">
        <f t="shared" ca="1" si="400"/>
        <v>4598.0378266665621</v>
      </c>
      <c r="S2318" s="677">
        <f t="shared" ca="1" si="400"/>
        <v>5317.8672393478946</v>
      </c>
      <c r="T2318" s="677">
        <f t="shared" ca="1" si="400"/>
        <v>5145.9772474237361</v>
      </c>
      <c r="U2318" s="677">
        <f t="shared" ca="1" si="400"/>
        <v>100.985254980863</v>
      </c>
      <c r="V2318" s="677">
        <f t="shared" ca="1" si="400"/>
        <v>377.88030896064868</v>
      </c>
      <c r="W2318" s="677">
        <f t="shared" ca="1" si="401"/>
        <v>71.666955147709231</v>
      </c>
      <c r="X2318" s="677">
        <f t="shared" ca="1" si="402"/>
        <v>13911.386679332301</v>
      </c>
      <c r="Y2318" s="677">
        <f t="shared" ca="1" si="402"/>
        <v>1630.4232296103851</v>
      </c>
      <c r="Z2318" s="677">
        <f t="shared" ca="1" si="402"/>
        <v>0</v>
      </c>
      <c r="AA2318" t="str">
        <f t="shared" si="396"/>
        <v>ASR_COMP</v>
      </c>
      <c r="AB2318" s="957">
        <f t="shared" si="397"/>
        <v>44682</v>
      </c>
      <c r="AC2318" t="str">
        <f t="shared" si="398"/>
        <v>Unaudited</v>
      </c>
    </row>
    <row r="2319" spans="1:29" x14ac:dyDescent="0.25">
      <c r="A2319" t="s">
        <v>423</v>
      </c>
      <c r="B2319" t="s">
        <v>1388</v>
      </c>
      <c r="C2319" t="s">
        <v>1389</v>
      </c>
      <c r="D2319">
        <v>1900</v>
      </c>
      <c r="E2319" s="957">
        <v>1</v>
      </c>
      <c r="F2319" t="s">
        <v>442</v>
      </c>
      <c r="G2319" s="957">
        <v>182</v>
      </c>
      <c r="H2319" t="s">
        <v>388</v>
      </c>
      <c r="I2319" s="937" t="s">
        <v>491</v>
      </c>
      <c r="J2319" s="937" t="s">
        <v>447</v>
      </c>
      <c r="K2319" s="937" t="s">
        <v>6</v>
      </c>
      <c r="L2319" s="937" t="s">
        <v>46</v>
      </c>
      <c r="M2319" s="962" t="s">
        <v>167</v>
      </c>
      <c r="N2319" s="677">
        <f t="shared" ca="1" si="395"/>
        <v>-5617.7053691066212</v>
      </c>
      <c r="O2319" s="677">
        <f t="shared" ca="1" si="400"/>
        <v>-2768.567447939156</v>
      </c>
      <c r="P2319" s="677">
        <f t="shared" ca="1" si="400"/>
        <v>-480.27418091582518</v>
      </c>
      <c r="Q2319" s="677">
        <f t="shared" ca="1" si="400"/>
        <v>-946.15172471758115</v>
      </c>
      <c r="R2319" s="677">
        <f t="shared" ca="1" si="400"/>
        <v>-760.40608012008215</v>
      </c>
      <c r="S2319" s="677">
        <f t="shared" ca="1" si="400"/>
        <v>-184.14229818736791</v>
      </c>
      <c r="T2319" s="677">
        <f t="shared" ca="1" si="400"/>
        <v>-0.32362927975318406</v>
      </c>
      <c r="U2319" s="677">
        <f t="shared" ca="1" si="400"/>
        <v>-0.45263055624793075</v>
      </c>
      <c r="V2319" s="677">
        <f t="shared" ca="1" si="400"/>
        <v>-49.156331633209767</v>
      </c>
      <c r="W2319" s="677">
        <f t="shared" ca="1" si="401"/>
        <v>-3.1536734753271558</v>
      </c>
      <c r="X2319" s="677">
        <f t="shared" ca="1" si="402"/>
        <v>-220.59270312063182</v>
      </c>
      <c r="Y2319" s="677">
        <f t="shared" ca="1" si="402"/>
        <v>-204.48466916143985</v>
      </c>
      <c r="Z2319" s="677">
        <f t="shared" ca="1" si="402"/>
        <v>0</v>
      </c>
      <c r="AA2319" t="str">
        <f t="shared" si="396"/>
        <v>ASR_COMP</v>
      </c>
      <c r="AB2319" s="957">
        <f t="shared" si="397"/>
        <v>44682</v>
      </c>
      <c r="AC2319" t="str">
        <f t="shared" si="398"/>
        <v>Unaudited</v>
      </c>
    </row>
    <row r="2320" spans="1:29" x14ac:dyDescent="0.25">
      <c r="A2320" t="s">
        <v>423</v>
      </c>
      <c r="B2320" t="s">
        <v>1388</v>
      </c>
      <c r="C2320" t="s">
        <v>1389</v>
      </c>
      <c r="D2320">
        <v>1900</v>
      </c>
      <c r="E2320" s="957">
        <v>1</v>
      </c>
      <c r="F2320" t="s">
        <v>442</v>
      </c>
      <c r="G2320" s="957">
        <v>182</v>
      </c>
      <c r="H2320" t="s">
        <v>388</v>
      </c>
      <c r="I2320" s="937" t="s">
        <v>491</v>
      </c>
      <c r="J2320" s="937" t="s">
        <v>447</v>
      </c>
      <c r="K2320" s="937" t="s">
        <v>6</v>
      </c>
      <c r="L2320" s="945" t="s">
        <v>168</v>
      </c>
      <c r="M2320" s="960" t="s">
        <v>464</v>
      </c>
      <c r="N2320" s="677">
        <f t="shared" ca="1" si="395"/>
        <v>-102597.49759343565</v>
      </c>
      <c r="O2320" s="677">
        <f t="shared" ca="1" si="400"/>
        <v>-66339.962530767196</v>
      </c>
      <c r="P2320" s="677">
        <f t="shared" ca="1" si="400"/>
        <v>-5036.0860113985882</v>
      </c>
      <c r="Q2320" s="677">
        <f t="shared" ca="1" si="400"/>
        <v>-7276.5842927883605</v>
      </c>
      <c r="R2320" s="677">
        <f t="shared" ca="1" si="400"/>
        <v>-3181.5371930141987</v>
      </c>
      <c r="S2320" s="677">
        <f t="shared" ca="1" si="400"/>
        <v>-6548.5195457683531</v>
      </c>
      <c r="T2320" s="677">
        <f t="shared" ca="1" si="400"/>
        <v>0</v>
      </c>
      <c r="U2320" s="677">
        <f t="shared" ca="1" si="400"/>
        <v>-125.90970440766277</v>
      </c>
      <c r="V2320" s="677">
        <f t="shared" ca="1" si="400"/>
        <v>-650.74881474770837</v>
      </c>
      <c r="W2320" s="677">
        <f t="shared" ca="1" si="401"/>
        <v>-934.22274956206024</v>
      </c>
      <c r="X2320" s="677">
        <f t="shared" ca="1" si="402"/>
        <v>-10456.553535190809</v>
      </c>
      <c r="Y2320" s="677">
        <f t="shared" ca="1" si="402"/>
        <v>-2047.3732157907023</v>
      </c>
      <c r="Z2320" s="677">
        <f t="shared" ca="1" si="402"/>
        <v>0</v>
      </c>
      <c r="AA2320" t="str">
        <f t="shared" si="396"/>
        <v>ASR_COMP</v>
      </c>
      <c r="AB2320" s="957">
        <f t="shared" si="397"/>
        <v>44682</v>
      </c>
      <c r="AC2320" t="str">
        <f t="shared" si="398"/>
        <v>Unaudited</v>
      </c>
    </row>
    <row r="2321" spans="1:29" x14ac:dyDescent="0.25">
      <c r="A2321" t="s">
        <v>423</v>
      </c>
      <c r="B2321" t="s">
        <v>1388</v>
      </c>
      <c r="C2321" t="s">
        <v>1389</v>
      </c>
      <c r="D2321">
        <v>1900</v>
      </c>
      <c r="E2321" s="957">
        <v>1</v>
      </c>
      <c r="F2321" t="s">
        <v>442</v>
      </c>
      <c r="G2321" s="957">
        <v>182</v>
      </c>
      <c r="H2321" t="s">
        <v>388</v>
      </c>
      <c r="I2321" s="962" t="s">
        <v>491</v>
      </c>
      <c r="J2321" s="962" t="s">
        <v>447</v>
      </c>
      <c r="K2321" s="962" t="s">
        <v>437</v>
      </c>
      <c r="L2321" s="953" t="s">
        <v>123</v>
      </c>
      <c r="M2321" s="962" t="s">
        <v>32</v>
      </c>
      <c r="N2321" s="677">
        <f t="shared" ca="1" si="395"/>
        <v>0</v>
      </c>
      <c r="O2321" s="677">
        <f t="shared" ca="1" si="400"/>
        <v>0</v>
      </c>
      <c r="P2321" s="677">
        <f t="shared" ca="1" si="400"/>
        <v>0</v>
      </c>
      <c r="Q2321" s="677">
        <f t="shared" ca="1" si="400"/>
        <v>0</v>
      </c>
      <c r="R2321" s="677">
        <f t="shared" ca="1" si="400"/>
        <v>0</v>
      </c>
      <c r="S2321" s="677">
        <f t="shared" ca="1" si="400"/>
        <v>0</v>
      </c>
      <c r="T2321" s="677">
        <f t="shared" ca="1" si="400"/>
        <v>0</v>
      </c>
      <c r="U2321" s="677">
        <f t="shared" ca="1" si="400"/>
        <v>0</v>
      </c>
      <c r="V2321" s="677">
        <f t="shared" ca="1" si="400"/>
        <v>0</v>
      </c>
      <c r="W2321" s="677">
        <f t="shared" ca="1" si="401"/>
        <v>0</v>
      </c>
      <c r="X2321" s="677">
        <f t="shared" ca="1" si="402"/>
        <v>0</v>
      </c>
      <c r="Y2321" s="677">
        <f t="shared" ca="1" si="402"/>
        <v>0</v>
      </c>
      <c r="Z2321" s="677">
        <f t="shared" ca="1" si="402"/>
        <v>0</v>
      </c>
      <c r="AA2321" t="str">
        <f t="shared" si="396"/>
        <v>ASR_COMP</v>
      </c>
      <c r="AB2321" s="957">
        <f t="shared" si="397"/>
        <v>44682</v>
      </c>
      <c r="AC2321" t="str">
        <f t="shared" si="398"/>
        <v>Unaudited</v>
      </c>
    </row>
    <row r="2322" spans="1:29" x14ac:dyDescent="0.25">
      <c r="A2322" t="s">
        <v>423</v>
      </c>
      <c r="B2322" t="s">
        <v>1388</v>
      </c>
      <c r="C2322" t="s">
        <v>1389</v>
      </c>
      <c r="D2322">
        <v>1900</v>
      </c>
      <c r="E2322" s="957">
        <v>1</v>
      </c>
      <c r="F2322" t="s">
        <v>442</v>
      </c>
      <c r="G2322" s="957">
        <v>182</v>
      </c>
      <c r="H2322" t="s">
        <v>388</v>
      </c>
      <c r="I2322" s="958" t="s">
        <v>491</v>
      </c>
      <c r="J2322" s="958" t="s">
        <v>447</v>
      </c>
      <c r="K2322" s="958" t="s">
        <v>437</v>
      </c>
      <c r="L2322" s="953" t="s">
        <v>946</v>
      </c>
      <c r="M2322" s="958" t="s">
        <v>938</v>
      </c>
      <c r="N2322" s="677">
        <f t="shared" ca="1" si="395"/>
        <v>0</v>
      </c>
      <c r="O2322" s="677">
        <f t="shared" ca="1" si="400"/>
        <v>0</v>
      </c>
      <c r="P2322" s="677">
        <f t="shared" ca="1" si="400"/>
        <v>0</v>
      </c>
      <c r="Q2322" s="677">
        <f t="shared" ca="1" si="400"/>
        <v>0</v>
      </c>
      <c r="R2322" s="677">
        <f t="shared" ca="1" si="400"/>
        <v>0</v>
      </c>
      <c r="S2322" s="677">
        <f t="shared" ca="1" si="400"/>
        <v>0</v>
      </c>
      <c r="T2322" s="677">
        <f t="shared" ca="1" si="400"/>
        <v>0</v>
      </c>
      <c r="U2322" s="677">
        <f t="shared" ca="1" si="400"/>
        <v>0</v>
      </c>
      <c r="V2322" s="677">
        <f t="shared" ca="1" si="400"/>
        <v>0</v>
      </c>
      <c r="W2322" s="677">
        <f t="shared" ca="1" si="401"/>
        <v>0</v>
      </c>
      <c r="X2322" s="677">
        <f t="shared" ca="1" si="402"/>
        <v>0</v>
      </c>
      <c r="Y2322" s="677">
        <f t="shared" ca="1" si="402"/>
        <v>0</v>
      </c>
      <c r="Z2322" s="677">
        <f t="shared" ca="1" si="402"/>
        <v>0</v>
      </c>
      <c r="AA2322" t="str">
        <f t="shared" si="396"/>
        <v>ASR_COMP</v>
      </c>
      <c r="AB2322" s="957">
        <f t="shared" si="397"/>
        <v>44682</v>
      </c>
      <c r="AC2322" t="str">
        <f t="shared" si="398"/>
        <v>Unaudited</v>
      </c>
    </row>
    <row r="2323" spans="1:29" x14ac:dyDescent="0.25">
      <c r="A2323" t="s">
        <v>423</v>
      </c>
      <c r="B2323" t="s">
        <v>1388</v>
      </c>
      <c r="C2323" t="s">
        <v>1389</v>
      </c>
      <c r="D2323">
        <v>1900</v>
      </c>
      <c r="E2323" s="957">
        <v>1</v>
      </c>
      <c r="F2323" t="s">
        <v>442</v>
      </c>
      <c r="G2323" s="957">
        <v>182</v>
      </c>
      <c r="H2323" t="s">
        <v>388</v>
      </c>
      <c r="I2323" s="958" t="s">
        <v>491</v>
      </c>
      <c r="J2323" s="958" t="s">
        <v>447</v>
      </c>
      <c r="K2323" s="958" t="s">
        <v>437</v>
      </c>
      <c r="L2323" s="937" t="s">
        <v>170</v>
      </c>
      <c r="M2323" s="958" t="s">
        <v>40</v>
      </c>
      <c r="N2323" s="677">
        <f t="shared" ca="1" si="395"/>
        <v>18776.869598518104</v>
      </c>
      <c r="O2323" s="677">
        <f t="shared" ca="1" si="400"/>
        <v>15843.754208352035</v>
      </c>
      <c r="P2323" s="677">
        <f t="shared" ca="1" si="400"/>
        <v>442.6480035944839</v>
      </c>
      <c r="Q2323" s="677">
        <f t="shared" ca="1" si="400"/>
        <v>998.71325357882154</v>
      </c>
      <c r="R2323" s="677">
        <f t="shared" ca="1" si="400"/>
        <v>272.26455204424144</v>
      </c>
      <c r="S2323" s="677">
        <f t="shared" ca="1" si="400"/>
        <v>301.60651286001035</v>
      </c>
      <c r="T2323" s="677">
        <f t="shared" ca="1" si="400"/>
        <v>0</v>
      </c>
      <c r="U2323" s="677">
        <f t="shared" ca="1" si="400"/>
        <v>5.7274484740224505</v>
      </c>
      <c r="V2323" s="677">
        <f t="shared" ca="1" si="400"/>
        <v>22.375503839666735</v>
      </c>
      <c r="W2323" s="677">
        <f t="shared" ca="1" si="401"/>
        <v>4.2436300385574848</v>
      </c>
      <c r="X2323" s="677">
        <f t="shared" ca="1" si="402"/>
        <v>788.99390235908209</v>
      </c>
      <c r="Y2323" s="677">
        <f t="shared" ca="1" si="402"/>
        <v>96.542583377182751</v>
      </c>
      <c r="Z2323" s="677">
        <f t="shared" ca="1" si="402"/>
        <v>0</v>
      </c>
      <c r="AA2323" t="str">
        <f t="shared" si="396"/>
        <v>ASR_COMP</v>
      </c>
      <c r="AB2323" s="957">
        <f t="shared" si="397"/>
        <v>44682</v>
      </c>
      <c r="AC2323" t="str">
        <f t="shared" si="398"/>
        <v>Unaudited</v>
      </c>
    </row>
    <row r="2324" spans="1:29" x14ac:dyDescent="0.25">
      <c r="A2324" t="s">
        <v>423</v>
      </c>
      <c r="B2324" t="s">
        <v>1388</v>
      </c>
      <c r="C2324" t="s">
        <v>1389</v>
      </c>
      <c r="D2324">
        <v>1900</v>
      </c>
      <c r="E2324" s="957">
        <v>1</v>
      </c>
      <c r="F2324" t="s">
        <v>442</v>
      </c>
      <c r="G2324" s="957">
        <v>182</v>
      </c>
      <c r="H2324" t="s">
        <v>388</v>
      </c>
      <c r="I2324" s="958" t="s">
        <v>491</v>
      </c>
      <c r="J2324" s="958" t="s">
        <v>447</v>
      </c>
      <c r="K2324" s="958" t="s">
        <v>437</v>
      </c>
      <c r="L2324" s="937" t="s">
        <v>171</v>
      </c>
      <c r="M2324" s="958" t="s">
        <v>332</v>
      </c>
      <c r="N2324" s="677">
        <f t="shared" ca="1" si="395"/>
        <v>0</v>
      </c>
      <c r="O2324" s="677">
        <f t="shared" ca="1" si="400"/>
        <v>0</v>
      </c>
      <c r="P2324" s="677">
        <f t="shared" ca="1" si="400"/>
        <v>0</v>
      </c>
      <c r="Q2324" s="677">
        <f t="shared" ca="1" si="400"/>
        <v>0</v>
      </c>
      <c r="R2324" s="677">
        <f t="shared" ca="1" si="400"/>
        <v>0</v>
      </c>
      <c r="S2324" s="677">
        <f t="shared" ca="1" si="400"/>
        <v>0</v>
      </c>
      <c r="T2324" s="677">
        <f t="shared" ca="1" si="400"/>
        <v>0</v>
      </c>
      <c r="U2324" s="677">
        <f t="shared" ca="1" si="400"/>
        <v>0</v>
      </c>
      <c r="V2324" s="677">
        <f t="shared" ca="1" si="400"/>
        <v>0</v>
      </c>
      <c r="W2324" s="677">
        <f t="shared" ca="1" si="401"/>
        <v>0</v>
      </c>
      <c r="X2324" s="677">
        <f t="shared" ca="1" si="402"/>
        <v>0</v>
      </c>
      <c r="Y2324" s="677">
        <f t="shared" ca="1" si="402"/>
        <v>0</v>
      </c>
      <c r="Z2324" s="677">
        <f t="shared" ca="1" si="402"/>
        <v>0</v>
      </c>
      <c r="AA2324" t="str">
        <f t="shared" si="396"/>
        <v>ASR_COMP</v>
      </c>
      <c r="AB2324" s="957">
        <f t="shared" si="397"/>
        <v>44682</v>
      </c>
      <c r="AC2324" t="str">
        <f t="shared" si="398"/>
        <v>Unaudited</v>
      </c>
    </row>
    <row r="2325" spans="1:29" x14ac:dyDescent="0.25">
      <c r="A2325" t="s">
        <v>423</v>
      </c>
      <c r="B2325" t="s">
        <v>1388</v>
      </c>
      <c r="C2325" t="s">
        <v>1389</v>
      </c>
      <c r="D2325">
        <v>1900</v>
      </c>
      <c r="E2325" s="957">
        <v>1</v>
      </c>
      <c r="F2325" t="s">
        <v>442</v>
      </c>
      <c r="G2325" s="957">
        <v>182</v>
      </c>
      <c r="H2325" t="s">
        <v>388</v>
      </c>
      <c r="I2325" s="965" t="s">
        <v>491</v>
      </c>
      <c r="J2325" s="965" t="s">
        <v>453</v>
      </c>
      <c r="K2325" s="965" t="s">
        <v>438</v>
      </c>
      <c r="L2325" s="945" t="s">
        <v>124</v>
      </c>
      <c r="M2325" s="965" t="s">
        <v>27</v>
      </c>
      <c r="N2325" s="677">
        <f t="shared" ca="1" si="395"/>
        <v>4487146.5157272192</v>
      </c>
      <c r="O2325" s="677">
        <f t="shared" ca="1" si="400"/>
        <v>-4637.5903726490715</v>
      </c>
      <c r="P2325" s="677">
        <f t="shared" ca="1" si="400"/>
        <v>4491784.1060998682</v>
      </c>
      <c r="Q2325" s="677">
        <f t="shared" ca="1" si="400"/>
        <v>0</v>
      </c>
      <c r="R2325" s="677">
        <f t="shared" ca="1" si="400"/>
        <v>0</v>
      </c>
      <c r="S2325" s="677">
        <f t="shared" ca="1" si="400"/>
        <v>0</v>
      </c>
      <c r="T2325" s="677">
        <f t="shared" ca="1" si="400"/>
        <v>0</v>
      </c>
      <c r="U2325" s="677">
        <f t="shared" ca="1" si="400"/>
        <v>0</v>
      </c>
      <c r="V2325" s="677">
        <f t="shared" ca="1" si="400"/>
        <v>0</v>
      </c>
      <c r="W2325" s="677">
        <f t="shared" ca="1" si="401"/>
        <v>0</v>
      </c>
      <c r="X2325" s="677">
        <f t="shared" ca="1" si="402"/>
        <v>0</v>
      </c>
      <c r="Y2325" s="677">
        <f t="shared" ca="1" si="402"/>
        <v>0</v>
      </c>
      <c r="Z2325" s="677">
        <f t="shared" ca="1" si="402"/>
        <v>0</v>
      </c>
      <c r="AA2325" t="str">
        <f t="shared" si="396"/>
        <v>ASR_COMP</v>
      </c>
      <c r="AB2325" s="957">
        <f t="shared" si="397"/>
        <v>44682</v>
      </c>
      <c r="AC2325" t="str">
        <f t="shared" si="398"/>
        <v>Unaudited</v>
      </c>
    </row>
    <row r="2326" spans="1:29" x14ac:dyDescent="0.25">
      <c r="A2326" t="s">
        <v>423</v>
      </c>
      <c r="B2326" t="s">
        <v>1388</v>
      </c>
      <c r="C2326" t="s">
        <v>1389</v>
      </c>
      <c r="D2326">
        <v>1900</v>
      </c>
      <c r="E2326" s="957">
        <v>1</v>
      </c>
      <c r="F2326" t="s">
        <v>442</v>
      </c>
      <c r="G2326" s="957">
        <v>182</v>
      </c>
      <c r="H2326" t="s">
        <v>388</v>
      </c>
      <c r="I2326" s="937" t="s">
        <v>491</v>
      </c>
      <c r="J2326" s="937" t="s">
        <v>453</v>
      </c>
      <c r="K2326" s="937" t="s">
        <v>438</v>
      </c>
      <c r="L2326" s="937" t="s">
        <v>125</v>
      </c>
      <c r="M2326" s="958" t="s">
        <v>100</v>
      </c>
      <c r="N2326" s="677">
        <f t="shared" ca="1" si="395"/>
        <v>224940.27754796995</v>
      </c>
      <c r="O2326" s="677">
        <f t="shared" ca="1" si="400"/>
        <v>100029.00837700884</v>
      </c>
      <c r="P2326" s="677">
        <f t="shared" ca="1" si="400"/>
        <v>124911.26917096111</v>
      </c>
      <c r="Q2326" s="677">
        <f t="shared" ca="1" si="400"/>
        <v>0</v>
      </c>
      <c r="R2326" s="677">
        <f t="shared" ca="1" si="400"/>
        <v>0</v>
      </c>
      <c r="S2326" s="677">
        <f t="shared" ca="1" si="400"/>
        <v>0</v>
      </c>
      <c r="T2326" s="677">
        <f t="shared" ca="1" si="400"/>
        <v>0</v>
      </c>
      <c r="U2326" s="677">
        <f t="shared" ca="1" si="400"/>
        <v>0</v>
      </c>
      <c r="V2326" s="677">
        <f t="shared" ca="1" si="400"/>
        <v>0</v>
      </c>
      <c r="W2326" s="677">
        <f t="shared" ca="1" si="401"/>
        <v>0</v>
      </c>
      <c r="X2326" s="677">
        <f t="shared" ca="1" si="402"/>
        <v>0</v>
      </c>
      <c r="Y2326" s="677">
        <f t="shared" ca="1" si="402"/>
        <v>0</v>
      </c>
      <c r="Z2326" s="677">
        <f t="shared" ca="1" si="402"/>
        <v>0</v>
      </c>
      <c r="AA2326" t="str">
        <f t="shared" si="396"/>
        <v>ASR_COMP</v>
      </c>
      <c r="AB2326" s="957">
        <f t="shared" si="397"/>
        <v>44682</v>
      </c>
      <c r="AC2326" t="str">
        <f t="shared" si="398"/>
        <v>Unaudited</v>
      </c>
    </row>
    <row r="2327" spans="1:29" x14ac:dyDescent="0.25">
      <c r="A2327" t="s">
        <v>423</v>
      </c>
      <c r="B2327" t="s">
        <v>1388</v>
      </c>
      <c r="C2327" t="s">
        <v>1389</v>
      </c>
      <c r="D2327">
        <v>1900</v>
      </c>
      <c r="E2327" s="957">
        <v>1</v>
      </c>
      <c r="F2327" t="s">
        <v>442</v>
      </c>
      <c r="G2327" s="957">
        <v>182</v>
      </c>
      <c r="H2327" t="s">
        <v>388</v>
      </c>
      <c r="I2327" s="937" t="s">
        <v>491</v>
      </c>
      <c r="J2327" s="937" t="s">
        <v>453</v>
      </c>
      <c r="K2327" s="937" t="s">
        <v>438</v>
      </c>
      <c r="L2327" s="943" t="s">
        <v>126</v>
      </c>
      <c r="M2327" s="959" t="s">
        <v>101</v>
      </c>
      <c r="N2327" s="677">
        <f t="shared" ca="1" si="395"/>
        <v>615748.76802104001</v>
      </c>
      <c r="O2327" s="677">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458834.25911293237</v>
      </c>
      <c r="P2327" s="677">
        <f t="shared" ca="1" si="403"/>
        <v>156914.50890810767</v>
      </c>
      <c r="Q2327" s="677">
        <f t="shared" ca="1" si="403"/>
        <v>0</v>
      </c>
      <c r="R2327" s="677">
        <f t="shared" ca="1" si="403"/>
        <v>0</v>
      </c>
      <c r="S2327" s="677">
        <f t="shared" ca="1" si="403"/>
        <v>0</v>
      </c>
      <c r="T2327" s="677">
        <f t="shared" ca="1" si="403"/>
        <v>0</v>
      </c>
      <c r="U2327" s="677">
        <f t="shared" ca="1" si="403"/>
        <v>0</v>
      </c>
      <c r="V2327" s="677">
        <f t="shared" ca="1" si="403"/>
        <v>0</v>
      </c>
      <c r="W2327" s="677">
        <f t="shared" ca="1" si="401"/>
        <v>0</v>
      </c>
      <c r="X2327" s="677">
        <f t="shared" ca="1" si="402"/>
        <v>0</v>
      </c>
      <c r="Y2327" s="677">
        <f t="shared" ca="1" si="402"/>
        <v>0</v>
      </c>
      <c r="Z2327" s="677">
        <f t="shared" ca="1" si="402"/>
        <v>0</v>
      </c>
      <c r="AA2327" t="str">
        <f t="shared" si="396"/>
        <v>ASR_COMP</v>
      </c>
      <c r="AB2327" s="957">
        <f t="shared" si="397"/>
        <v>44682</v>
      </c>
      <c r="AC2327" t="str">
        <f t="shared" si="398"/>
        <v>Unaudited</v>
      </c>
    </row>
    <row r="2328" spans="1:29" x14ac:dyDescent="0.25">
      <c r="A2328" t="s">
        <v>423</v>
      </c>
      <c r="B2328" t="s">
        <v>1388</v>
      </c>
      <c r="C2328" t="s">
        <v>1389</v>
      </c>
      <c r="D2328">
        <v>1900</v>
      </c>
      <c r="E2328" s="957">
        <v>1</v>
      </c>
      <c r="F2328" t="s">
        <v>442</v>
      </c>
      <c r="G2328" s="957">
        <v>182</v>
      </c>
      <c r="H2328" t="s">
        <v>388</v>
      </c>
      <c r="I2328" s="958" t="s">
        <v>491</v>
      </c>
      <c r="J2328" s="958" t="s">
        <v>453</v>
      </c>
      <c r="K2328" s="958" t="s">
        <v>438</v>
      </c>
      <c r="L2328" s="937" t="s">
        <v>127</v>
      </c>
      <c r="M2328" s="958" t="s">
        <v>102</v>
      </c>
      <c r="N2328" s="677">
        <f t="shared" ca="1" si="395"/>
        <v>146943.75214539401</v>
      </c>
      <c r="O2328" s="677">
        <f t="shared" ca="1" si="403"/>
        <v>88174.177689725388</v>
      </c>
      <c r="P2328" s="677">
        <f t="shared" ca="1" si="403"/>
        <v>58769.574455668633</v>
      </c>
      <c r="Q2328" s="677">
        <f t="shared" ca="1" si="403"/>
        <v>0</v>
      </c>
      <c r="R2328" s="677">
        <f t="shared" ca="1" si="403"/>
        <v>0</v>
      </c>
      <c r="S2328" s="677">
        <f t="shared" ca="1" si="403"/>
        <v>0</v>
      </c>
      <c r="T2328" s="677">
        <f t="shared" ca="1" si="403"/>
        <v>0</v>
      </c>
      <c r="U2328" s="677">
        <f t="shared" ca="1" si="403"/>
        <v>0</v>
      </c>
      <c r="V2328" s="677">
        <f t="shared" ca="1" si="403"/>
        <v>0</v>
      </c>
      <c r="W2328" s="677">
        <f t="shared" ca="1" si="401"/>
        <v>0</v>
      </c>
      <c r="X2328" s="677">
        <f t="shared" ca="1" si="402"/>
        <v>0</v>
      </c>
      <c r="Y2328" s="677">
        <f t="shared" ca="1" si="402"/>
        <v>0</v>
      </c>
      <c r="Z2328" s="677">
        <f t="shared" ca="1" si="402"/>
        <v>0</v>
      </c>
      <c r="AA2328" t="str">
        <f t="shared" si="396"/>
        <v>ASR_COMP</v>
      </c>
      <c r="AB2328" s="957">
        <f t="shared" si="397"/>
        <v>44682</v>
      </c>
      <c r="AC2328" t="str">
        <f t="shared" si="398"/>
        <v>Unaudited</v>
      </c>
    </row>
    <row r="2329" spans="1:29" x14ac:dyDescent="0.25">
      <c r="A2329" t="s">
        <v>423</v>
      </c>
      <c r="B2329" t="s">
        <v>1388</v>
      </c>
      <c r="C2329" t="s">
        <v>1389</v>
      </c>
      <c r="D2329">
        <v>1900</v>
      </c>
      <c r="E2329" s="957">
        <v>1</v>
      </c>
      <c r="F2329" t="s">
        <v>442</v>
      </c>
      <c r="G2329" s="957">
        <v>182</v>
      </c>
      <c r="H2329" t="s">
        <v>388</v>
      </c>
      <c r="I2329" s="937" t="s">
        <v>491</v>
      </c>
      <c r="J2329" s="937" t="s">
        <v>453</v>
      </c>
      <c r="K2329" s="937" t="s">
        <v>438</v>
      </c>
      <c r="L2329" s="937" t="s">
        <v>128</v>
      </c>
      <c r="M2329" s="958" t="s">
        <v>103</v>
      </c>
      <c r="N2329" s="677">
        <f t="shared" ca="1" si="395"/>
        <v>510253.29502361029</v>
      </c>
      <c r="O2329" s="677">
        <f t="shared" ca="1" si="403"/>
        <v>98224.123720878575</v>
      </c>
      <c r="P2329" s="677">
        <f t="shared" ca="1" si="403"/>
        <v>412029.17130273173</v>
      </c>
      <c r="Q2329" s="677">
        <f t="shared" ca="1" si="403"/>
        <v>0</v>
      </c>
      <c r="R2329" s="677">
        <f t="shared" ca="1" si="403"/>
        <v>0</v>
      </c>
      <c r="S2329" s="677">
        <f t="shared" ca="1" si="403"/>
        <v>0</v>
      </c>
      <c r="T2329" s="677">
        <f t="shared" ca="1" si="403"/>
        <v>0</v>
      </c>
      <c r="U2329" s="677">
        <f t="shared" ca="1" si="403"/>
        <v>0</v>
      </c>
      <c r="V2329" s="677">
        <f t="shared" ca="1" si="403"/>
        <v>0</v>
      </c>
      <c r="W2329" s="677">
        <f t="shared" ca="1" si="401"/>
        <v>0</v>
      </c>
      <c r="X2329" s="677">
        <f t="shared" ca="1" si="402"/>
        <v>0</v>
      </c>
      <c r="Y2329" s="677">
        <f t="shared" ca="1" si="402"/>
        <v>0</v>
      </c>
      <c r="Z2329" s="677">
        <f t="shared" ca="1" si="402"/>
        <v>0</v>
      </c>
      <c r="AA2329" t="str">
        <f t="shared" si="396"/>
        <v>ASR_COMP</v>
      </c>
      <c r="AB2329" s="957">
        <f t="shared" si="397"/>
        <v>44682</v>
      </c>
      <c r="AC2329" t="str">
        <f t="shared" si="398"/>
        <v>Unaudited</v>
      </c>
    </row>
    <row r="2330" spans="1:29" x14ac:dyDescent="0.25">
      <c r="A2330" t="s">
        <v>423</v>
      </c>
      <c r="B2330" t="s">
        <v>1388</v>
      </c>
      <c r="C2330" t="s">
        <v>1389</v>
      </c>
      <c r="D2330">
        <v>1900</v>
      </c>
      <c r="E2330" s="957">
        <v>1</v>
      </c>
      <c r="F2330" t="s">
        <v>442</v>
      </c>
      <c r="G2330" s="957">
        <v>182</v>
      </c>
      <c r="H2330" t="s">
        <v>388</v>
      </c>
      <c r="I2330" s="937" t="s">
        <v>491</v>
      </c>
      <c r="J2330" s="937" t="s">
        <v>453</v>
      </c>
      <c r="K2330" s="937" t="s">
        <v>438</v>
      </c>
      <c r="L2330" s="937" t="s">
        <v>129</v>
      </c>
      <c r="M2330" s="958" t="s">
        <v>28</v>
      </c>
      <c r="N2330" s="677">
        <f t="shared" ca="1" si="395"/>
        <v>102593.63716232886</v>
      </c>
      <c r="O2330" s="677">
        <f t="shared" ca="1" si="403"/>
        <v>102593.63716232886</v>
      </c>
      <c r="P2330" s="677">
        <f t="shared" ca="1" si="403"/>
        <v>0</v>
      </c>
      <c r="Q2330" s="677">
        <f t="shared" ca="1" si="403"/>
        <v>0</v>
      </c>
      <c r="R2330" s="677">
        <f t="shared" ca="1" si="403"/>
        <v>0</v>
      </c>
      <c r="S2330" s="677">
        <f t="shared" ca="1" si="403"/>
        <v>0</v>
      </c>
      <c r="T2330" s="677">
        <f t="shared" ca="1" si="403"/>
        <v>0</v>
      </c>
      <c r="U2330" s="677">
        <f t="shared" ca="1" si="403"/>
        <v>0</v>
      </c>
      <c r="V2330" s="677">
        <f t="shared" ca="1" si="403"/>
        <v>0</v>
      </c>
      <c r="W2330" s="677">
        <f t="shared" ca="1" si="401"/>
        <v>0</v>
      </c>
      <c r="X2330" s="677">
        <f t="shared" ca="1" si="402"/>
        <v>0</v>
      </c>
      <c r="Y2330" s="677">
        <f t="shared" ca="1" si="402"/>
        <v>0</v>
      </c>
      <c r="Z2330" s="677">
        <f t="shared" ca="1" si="402"/>
        <v>0</v>
      </c>
      <c r="AA2330" t="str">
        <f t="shared" si="396"/>
        <v>ASR_COMP</v>
      </c>
      <c r="AB2330" s="957">
        <f t="shared" si="397"/>
        <v>44682</v>
      </c>
      <c r="AC2330" t="str">
        <f t="shared" si="398"/>
        <v>Unaudited</v>
      </c>
    </row>
    <row r="2331" spans="1:29" x14ac:dyDescent="0.25">
      <c r="A2331" t="s">
        <v>423</v>
      </c>
      <c r="B2331" t="s">
        <v>1388</v>
      </c>
      <c r="C2331" t="s">
        <v>1389</v>
      </c>
      <c r="D2331">
        <v>1900</v>
      </c>
      <c r="E2331" s="957">
        <v>1</v>
      </c>
      <c r="F2331" t="s">
        <v>442</v>
      </c>
      <c r="G2331" s="957">
        <v>182</v>
      </c>
      <c r="H2331" t="s">
        <v>388</v>
      </c>
      <c r="I2331" s="958" t="s">
        <v>491</v>
      </c>
      <c r="J2331" s="958" t="s">
        <v>439</v>
      </c>
      <c r="K2331" s="958" t="s">
        <v>439</v>
      </c>
      <c r="L2331" s="937" t="s">
        <v>131</v>
      </c>
      <c r="M2331" s="958" t="s">
        <v>329</v>
      </c>
      <c r="N2331" s="677">
        <f t="shared" ca="1" si="395"/>
        <v>0</v>
      </c>
      <c r="O2331" s="677">
        <f t="shared" ca="1" si="403"/>
        <v>0</v>
      </c>
      <c r="P2331" s="677">
        <f t="shared" ca="1" si="403"/>
        <v>0</v>
      </c>
      <c r="Q2331" s="677">
        <f t="shared" ca="1" si="403"/>
        <v>0</v>
      </c>
      <c r="R2331" s="677">
        <f t="shared" ca="1" si="403"/>
        <v>0</v>
      </c>
      <c r="S2331" s="677">
        <f t="shared" ca="1" si="403"/>
        <v>0</v>
      </c>
      <c r="T2331" s="677">
        <f t="shared" ca="1" si="403"/>
        <v>0</v>
      </c>
      <c r="U2331" s="677">
        <f t="shared" ca="1" si="403"/>
        <v>0</v>
      </c>
      <c r="V2331" s="677">
        <f t="shared" ca="1" si="403"/>
        <v>0</v>
      </c>
      <c r="W2331" s="677">
        <f t="shared" ca="1" si="401"/>
        <v>0</v>
      </c>
      <c r="X2331" s="677">
        <f t="shared" ca="1" si="402"/>
        <v>0</v>
      </c>
      <c r="Y2331" s="677">
        <f t="shared" ca="1" si="402"/>
        <v>0</v>
      </c>
      <c r="Z2331" s="677">
        <f t="shared" ca="1" si="402"/>
        <v>0</v>
      </c>
      <c r="AA2331" t="str">
        <f t="shared" si="396"/>
        <v>ASR_COMP</v>
      </c>
      <c r="AB2331" s="957">
        <f t="shared" si="397"/>
        <v>44682</v>
      </c>
      <c r="AC2331" t="str">
        <f t="shared" si="398"/>
        <v>Unaudited</v>
      </c>
    </row>
    <row r="2332" spans="1:29" x14ac:dyDescent="0.25">
      <c r="A2332" t="s">
        <v>423</v>
      </c>
      <c r="B2332" t="s">
        <v>1388</v>
      </c>
      <c r="C2332" t="s">
        <v>1389</v>
      </c>
      <c r="D2332">
        <v>1900</v>
      </c>
      <c r="E2332" s="957">
        <v>1</v>
      </c>
      <c r="F2332" t="s">
        <v>442</v>
      </c>
      <c r="G2332" s="957">
        <v>182</v>
      </c>
      <c r="H2332" t="s">
        <v>388</v>
      </c>
      <c r="I2332" s="958" t="s">
        <v>491</v>
      </c>
      <c r="J2332" s="958" t="s">
        <v>439</v>
      </c>
      <c r="K2332" s="958" t="s">
        <v>439</v>
      </c>
      <c r="L2332" s="953" t="s">
        <v>132</v>
      </c>
      <c r="M2332" s="958" t="s">
        <v>328</v>
      </c>
      <c r="N2332" s="677">
        <f t="shared" ca="1" si="395"/>
        <v>0</v>
      </c>
      <c r="O2332" s="677">
        <f t="shared" ca="1" si="403"/>
        <v>0</v>
      </c>
      <c r="P2332" s="677">
        <f t="shared" ca="1" si="403"/>
        <v>0</v>
      </c>
      <c r="Q2332" s="677">
        <f t="shared" ca="1" si="403"/>
        <v>0</v>
      </c>
      <c r="R2332" s="677">
        <f t="shared" ca="1" si="403"/>
        <v>0</v>
      </c>
      <c r="S2332" s="677">
        <f t="shared" ca="1" si="403"/>
        <v>0</v>
      </c>
      <c r="T2332" s="677">
        <f t="shared" ca="1" si="403"/>
        <v>0</v>
      </c>
      <c r="U2332" s="677">
        <f t="shared" ca="1" si="403"/>
        <v>0</v>
      </c>
      <c r="V2332" s="677">
        <f t="shared" ca="1" si="403"/>
        <v>0</v>
      </c>
      <c r="W2332" s="677">
        <f t="shared" ca="1" si="401"/>
        <v>0</v>
      </c>
      <c r="X2332" s="677">
        <f t="shared" ca="1" si="402"/>
        <v>0</v>
      </c>
      <c r="Y2332" s="677">
        <f t="shared" ca="1" si="402"/>
        <v>0</v>
      </c>
      <c r="Z2332" s="677">
        <f t="shared" ca="1" si="402"/>
        <v>0</v>
      </c>
      <c r="AA2332" t="str">
        <f t="shared" si="396"/>
        <v>ASR_COMP</v>
      </c>
      <c r="AB2332" s="957">
        <f t="shared" si="397"/>
        <v>44682</v>
      </c>
      <c r="AC2332" t="str">
        <f t="shared" si="398"/>
        <v>Unaudited</v>
      </c>
    </row>
    <row r="2333" spans="1:29" ht="30" x14ac:dyDescent="0.25">
      <c r="A2333" t="s">
        <v>423</v>
      </c>
      <c r="B2333" t="s">
        <v>1388</v>
      </c>
      <c r="C2333" t="s">
        <v>1389</v>
      </c>
      <c r="D2333">
        <v>1900</v>
      </c>
      <c r="E2333" s="957">
        <v>1</v>
      </c>
      <c r="F2333" t="s">
        <v>442</v>
      </c>
      <c r="G2333" s="957">
        <v>182</v>
      </c>
      <c r="H2333" t="s">
        <v>388</v>
      </c>
      <c r="I2333" s="937" t="s">
        <v>491</v>
      </c>
      <c r="J2333" s="937" t="s">
        <v>439</v>
      </c>
      <c r="K2333" s="937" t="s">
        <v>439</v>
      </c>
      <c r="L2333" s="937" t="s">
        <v>133</v>
      </c>
      <c r="M2333" s="958" t="s">
        <v>182</v>
      </c>
      <c r="N2333" s="677">
        <f t="shared" ca="1" si="395"/>
        <v>0</v>
      </c>
      <c r="O2333" s="677">
        <f t="shared" ca="1" si="403"/>
        <v>0</v>
      </c>
      <c r="P2333" s="677">
        <f t="shared" ca="1" si="403"/>
        <v>0</v>
      </c>
      <c r="Q2333" s="677">
        <f t="shared" ca="1" si="403"/>
        <v>0</v>
      </c>
      <c r="R2333" s="677">
        <f t="shared" ca="1" si="403"/>
        <v>0</v>
      </c>
      <c r="S2333" s="677">
        <f t="shared" ca="1" si="403"/>
        <v>0</v>
      </c>
      <c r="T2333" s="677">
        <f t="shared" ca="1" si="403"/>
        <v>0</v>
      </c>
      <c r="U2333" s="677">
        <f t="shared" ca="1" si="403"/>
        <v>0</v>
      </c>
      <c r="V2333" s="677">
        <f t="shared" ca="1" si="403"/>
        <v>0</v>
      </c>
      <c r="W2333" s="677">
        <f t="shared" ca="1" si="401"/>
        <v>0</v>
      </c>
      <c r="X2333" s="677">
        <f t="shared" ca="1" si="402"/>
        <v>0</v>
      </c>
      <c r="Y2333" s="677">
        <f t="shared" ca="1" si="402"/>
        <v>0</v>
      </c>
      <c r="Z2333" s="677">
        <f t="shared" ca="1" si="402"/>
        <v>0</v>
      </c>
      <c r="AA2333" t="str">
        <f t="shared" si="396"/>
        <v>ASR_COMP</v>
      </c>
      <c r="AB2333" s="957">
        <f t="shared" si="397"/>
        <v>44682</v>
      </c>
      <c r="AC2333" t="str">
        <f t="shared" si="398"/>
        <v>Unaudited</v>
      </c>
    </row>
    <row r="2334" spans="1:29" x14ac:dyDescent="0.25">
      <c r="A2334" t="s">
        <v>423</v>
      </c>
      <c r="B2334" t="s">
        <v>1388</v>
      </c>
      <c r="C2334" t="s">
        <v>1389</v>
      </c>
      <c r="D2334">
        <v>1900</v>
      </c>
      <c r="E2334" s="957">
        <v>1</v>
      </c>
      <c r="F2334" t="s">
        <v>442</v>
      </c>
      <c r="G2334" s="957">
        <v>182</v>
      </c>
      <c r="H2334" t="s">
        <v>388</v>
      </c>
      <c r="I2334" s="937" t="s">
        <v>491</v>
      </c>
      <c r="J2334" s="937" t="s">
        <v>439</v>
      </c>
      <c r="K2334" s="937" t="s">
        <v>439</v>
      </c>
      <c r="L2334" s="937" t="s">
        <v>134</v>
      </c>
      <c r="M2334" s="958" t="s">
        <v>497</v>
      </c>
      <c r="N2334" s="677">
        <f t="shared" ca="1" si="395"/>
        <v>0</v>
      </c>
      <c r="O2334" s="677">
        <f t="shared" ca="1" si="403"/>
        <v>0</v>
      </c>
      <c r="P2334" s="677">
        <f t="shared" ca="1" si="403"/>
        <v>0</v>
      </c>
      <c r="Q2334" s="677">
        <f t="shared" ca="1" si="403"/>
        <v>0</v>
      </c>
      <c r="R2334" s="677">
        <f t="shared" ca="1" si="403"/>
        <v>0</v>
      </c>
      <c r="S2334" s="677">
        <f t="shared" ca="1" si="403"/>
        <v>0</v>
      </c>
      <c r="T2334" s="677">
        <f t="shared" ca="1" si="403"/>
        <v>0</v>
      </c>
      <c r="U2334" s="677">
        <f t="shared" ca="1" si="403"/>
        <v>0</v>
      </c>
      <c r="V2334" s="677">
        <f t="shared" ca="1" si="403"/>
        <v>0</v>
      </c>
      <c r="W2334" s="677">
        <f t="shared" ca="1" si="401"/>
        <v>0</v>
      </c>
      <c r="X2334" s="677">
        <f t="shared" ca="1" si="402"/>
        <v>0</v>
      </c>
      <c r="Y2334" s="677">
        <f t="shared" ca="1" si="402"/>
        <v>0</v>
      </c>
      <c r="Z2334" s="677">
        <f t="shared" ca="1" si="402"/>
        <v>0</v>
      </c>
      <c r="AA2334" t="str">
        <f t="shared" si="396"/>
        <v>ASR_COMP</v>
      </c>
      <c r="AB2334" s="957">
        <f t="shared" si="397"/>
        <v>44682</v>
      </c>
      <c r="AC2334" t="str">
        <f t="shared" si="398"/>
        <v>Unaudited</v>
      </c>
    </row>
    <row r="2335" spans="1:29" x14ac:dyDescent="0.25">
      <c r="A2335" t="s">
        <v>423</v>
      </c>
      <c r="B2335" t="s">
        <v>1388</v>
      </c>
      <c r="C2335" t="s">
        <v>1389</v>
      </c>
      <c r="D2335">
        <v>1900</v>
      </c>
      <c r="E2335" s="957">
        <v>1</v>
      </c>
      <c r="F2335" t="s">
        <v>442</v>
      </c>
      <c r="G2335" s="957">
        <v>182</v>
      </c>
      <c r="H2335" t="s">
        <v>388</v>
      </c>
      <c r="I2335" s="937" t="s">
        <v>491</v>
      </c>
      <c r="J2335" s="937" t="s">
        <v>439</v>
      </c>
      <c r="K2335" s="937" t="s">
        <v>439</v>
      </c>
      <c r="L2335" s="937" t="s">
        <v>135</v>
      </c>
      <c r="M2335" s="958" t="s">
        <v>498</v>
      </c>
      <c r="N2335" s="677">
        <f t="shared" ca="1" si="395"/>
        <v>0</v>
      </c>
      <c r="O2335" s="677">
        <f t="shared" ca="1" si="403"/>
        <v>0</v>
      </c>
      <c r="P2335" s="677">
        <f t="shared" ca="1" si="403"/>
        <v>0</v>
      </c>
      <c r="Q2335" s="677">
        <f t="shared" ca="1" si="403"/>
        <v>0</v>
      </c>
      <c r="R2335" s="677">
        <f t="shared" ca="1" si="403"/>
        <v>0</v>
      </c>
      <c r="S2335" s="677">
        <f t="shared" ca="1" si="403"/>
        <v>0</v>
      </c>
      <c r="T2335" s="677">
        <f t="shared" ca="1" si="403"/>
        <v>0</v>
      </c>
      <c r="U2335" s="677">
        <f t="shared" ca="1" si="403"/>
        <v>0</v>
      </c>
      <c r="V2335" s="677">
        <f t="shared" ca="1" si="403"/>
        <v>0</v>
      </c>
      <c r="W2335" s="677">
        <f t="shared" ca="1" si="401"/>
        <v>0</v>
      </c>
      <c r="X2335" s="677">
        <f t="shared" ca="1" si="402"/>
        <v>0</v>
      </c>
      <c r="Y2335" s="677">
        <f t="shared" ca="1" si="402"/>
        <v>0</v>
      </c>
      <c r="Z2335" s="677">
        <f t="shared" ca="1" si="402"/>
        <v>0</v>
      </c>
      <c r="AA2335" t="str">
        <f t="shared" si="396"/>
        <v>ASR_COMP</v>
      </c>
      <c r="AB2335" s="957">
        <f t="shared" si="397"/>
        <v>44682</v>
      </c>
      <c r="AC2335" t="str">
        <f t="shared" si="398"/>
        <v>Unaudited</v>
      </c>
    </row>
    <row r="2336" spans="1:29" x14ac:dyDescent="0.25">
      <c r="A2336" t="s">
        <v>423</v>
      </c>
      <c r="B2336" t="s">
        <v>1388</v>
      </c>
      <c r="C2336" t="s">
        <v>1389</v>
      </c>
      <c r="D2336">
        <v>1900</v>
      </c>
      <c r="E2336" s="957">
        <v>1</v>
      </c>
      <c r="F2336" t="s">
        <v>442</v>
      </c>
      <c r="G2336" s="957">
        <v>182</v>
      </c>
      <c r="H2336" t="s">
        <v>388</v>
      </c>
      <c r="I2336" s="937" t="s">
        <v>491</v>
      </c>
      <c r="J2336" s="937" t="s">
        <v>439</v>
      </c>
      <c r="K2336" s="937" t="s">
        <v>439</v>
      </c>
      <c r="L2336" s="953" t="s">
        <v>136</v>
      </c>
      <c r="M2336" s="958" t="s">
        <v>499</v>
      </c>
      <c r="N2336" s="677">
        <f t="shared" ca="1" si="395"/>
        <v>0</v>
      </c>
      <c r="O2336" s="677">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7">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7">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7">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7">
        <f t="shared" ca="1" si="404"/>
        <v>0</v>
      </c>
      <c r="T2336" s="677">
        <f t="shared" ca="1" si="404"/>
        <v>0</v>
      </c>
      <c r="U2336" s="677">
        <f t="shared" ca="1" si="404"/>
        <v>0</v>
      </c>
      <c r="V2336" s="677">
        <f t="shared" ca="1" si="404"/>
        <v>0</v>
      </c>
      <c r="W2336" s="677">
        <f t="shared" ca="1" si="401"/>
        <v>0</v>
      </c>
      <c r="X2336" s="677">
        <f t="shared" ca="1" si="404"/>
        <v>0</v>
      </c>
      <c r="Y2336" s="677">
        <f t="shared" ca="1" si="404"/>
        <v>0</v>
      </c>
      <c r="Z2336" s="677">
        <f t="shared" ca="1" si="404"/>
        <v>0</v>
      </c>
      <c r="AA2336" t="str">
        <f t="shared" si="396"/>
        <v>ASR_COMP</v>
      </c>
      <c r="AB2336" s="957">
        <f t="shared" si="397"/>
        <v>44682</v>
      </c>
      <c r="AC2336" t="str">
        <f t="shared" si="398"/>
        <v>Unaudited</v>
      </c>
    </row>
    <row r="2337" spans="1:29" x14ac:dyDescent="0.25">
      <c r="A2337" t="s">
        <v>423</v>
      </c>
      <c r="B2337" t="s">
        <v>1388</v>
      </c>
      <c r="C2337" t="s">
        <v>1389</v>
      </c>
      <c r="D2337">
        <v>1900</v>
      </c>
      <c r="E2337" s="957">
        <v>1</v>
      </c>
      <c r="F2337" t="s">
        <v>442</v>
      </c>
      <c r="G2337" s="957">
        <v>182</v>
      </c>
      <c r="H2337" t="s">
        <v>388</v>
      </c>
      <c r="I2337" s="937" t="s">
        <v>492</v>
      </c>
      <c r="J2337" s="937" t="s">
        <v>26</v>
      </c>
      <c r="K2337" s="937" t="s">
        <v>26</v>
      </c>
      <c r="L2337" s="953" t="s">
        <v>272</v>
      </c>
      <c r="M2337" s="958" t="s">
        <v>26</v>
      </c>
      <c r="N2337" s="677">
        <f t="shared" ca="1" si="395"/>
        <v>266508.56925986923</v>
      </c>
      <c r="O2337" s="677">
        <f t="shared" ca="1" si="404"/>
        <v>0</v>
      </c>
      <c r="P2337" s="677">
        <f t="shared" ca="1" si="404"/>
        <v>0</v>
      </c>
      <c r="Q2337" s="677">
        <f t="shared" ca="1" si="404"/>
        <v>0</v>
      </c>
      <c r="R2337" s="677">
        <f t="shared" ca="1" si="404"/>
        <v>0</v>
      </c>
      <c r="S2337" s="677">
        <f t="shared" ca="1" si="404"/>
        <v>0</v>
      </c>
      <c r="T2337" s="677">
        <f t="shared" ca="1" si="404"/>
        <v>0</v>
      </c>
      <c r="U2337" s="677">
        <f t="shared" ca="1" si="404"/>
        <v>0</v>
      </c>
      <c r="V2337" s="677">
        <f t="shared" ca="1" si="404"/>
        <v>0</v>
      </c>
      <c r="W2337" s="677">
        <f t="shared" ca="1" si="401"/>
        <v>0</v>
      </c>
      <c r="X2337" s="677">
        <f t="shared" ca="1" si="404"/>
        <v>0</v>
      </c>
      <c r="Y2337" s="677">
        <f t="shared" ca="1" si="404"/>
        <v>0</v>
      </c>
      <c r="Z2337" s="677">
        <f t="shared" ca="1" si="404"/>
        <v>0</v>
      </c>
      <c r="AA2337" t="str">
        <f t="shared" si="396"/>
        <v>ASR_COMP</v>
      </c>
      <c r="AB2337" s="957">
        <f t="shared" si="397"/>
        <v>44682</v>
      </c>
      <c r="AC2337" t="str">
        <f t="shared" si="398"/>
        <v>Unaudited</v>
      </c>
    </row>
    <row r="2338" spans="1:29" x14ac:dyDescent="0.25">
      <c r="A2338" t="s">
        <v>423</v>
      </c>
      <c r="B2338" t="s">
        <v>1388</v>
      </c>
      <c r="C2338" t="s">
        <v>1389</v>
      </c>
      <c r="D2338">
        <v>1900</v>
      </c>
      <c r="E2338" s="957">
        <v>1</v>
      </c>
      <c r="F2338" t="s">
        <v>443</v>
      </c>
      <c r="G2338" s="957">
        <v>274</v>
      </c>
      <c r="H2338" t="s">
        <v>388</v>
      </c>
      <c r="I2338" s="937" t="s">
        <v>435</v>
      </c>
      <c r="J2338" s="937" t="s">
        <v>435</v>
      </c>
      <c r="K2338" s="937" t="s">
        <v>435</v>
      </c>
      <c r="L2338" s="937"/>
      <c r="M2338" s="958" t="s">
        <v>435</v>
      </c>
      <c r="N2338" s="677">
        <f t="shared" ca="1" si="395"/>
        <v>194179.78999999998</v>
      </c>
      <c r="O2338" s="677">
        <f t="shared" ca="1" si="404"/>
        <v>161009.81</v>
      </c>
      <c r="P2338" s="677">
        <f t="shared" ca="1" si="404"/>
        <v>4854.75</v>
      </c>
      <c r="Q2338" s="677">
        <f t="shared" ca="1" si="404"/>
        <v>10560.960000000001</v>
      </c>
      <c r="R2338" s="677">
        <f t="shared" ca="1" si="404"/>
        <v>2852.0699999999997</v>
      </c>
      <c r="S2338" s="677">
        <f t="shared" ca="1" si="404"/>
        <v>3271.56</v>
      </c>
      <c r="T2338" s="677">
        <f t="shared" ca="1" si="404"/>
        <v>2075</v>
      </c>
      <c r="U2338" s="677">
        <f t="shared" ca="1" si="404"/>
        <v>66</v>
      </c>
      <c r="V2338" s="677">
        <f t="shared" ca="1" si="404"/>
        <v>261</v>
      </c>
      <c r="W2338" s="677">
        <f t="shared" ca="1" si="401"/>
        <v>42</v>
      </c>
      <c r="X2338" s="677">
        <f t="shared" ca="1" si="404"/>
        <v>8211.64</v>
      </c>
      <c r="Y2338" s="677">
        <f t="shared" ca="1" si="404"/>
        <v>975</v>
      </c>
      <c r="Z2338" s="677">
        <f t="shared" ca="1" si="404"/>
        <v>0</v>
      </c>
      <c r="AA2338" t="str">
        <f t="shared" si="396"/>
        <v>ASR_COMP</v>
      </c>
      <c r="AB2338" s="957">
        <f t="shared" si="397"/>
        <v>44682</v>
      </c>
      <c r="AC2338" t="str">
        <f t="shared" si="398"/>
        <v>Unaudited</v>
      </c>
    </row>
    <row r="2339" spans="1:29" x14ac:dyDescent="0.25">
      <c r="A2339" t="s">
        <v>423</v>
      </c>
      <c r="B2339" t="s">
        <v>1388</v>
      </c>
      <c r="C2339" t="s">
        <v>1389</v>
      </c>
      <c r="D2339">
        <v>1900</v>
      </c>
      <c r="E2339" s="957">
        <v>1</v>
      </c>
      <c r="F2339" t="s">
        <v>443</v>
      </c>
      <c r="G2339" s="957">
        <v>274</v>
      </c>
      <c r="H2339" t="s">
        <v>388</v>
      </c>
      <c r="I2339" s="958" t="s">
        <v>490</v>
      </c>
      <c r="J2339" s="958" t="s">
        <v>12</v>
      </c>
      <c r="K2339" s="958" t="s">
        <v>12</v>
      </c>
      <c r="L2339" s="937">
        <v>1.1000000000000001</v>
      </c>
      <c r="M2339" s="958" t="s">
        <v>12</v>
      </c>
      <c r="N2339" s="677">
        <f t="shared" ca="1" si="395"/>
        <v>49218450.211905539</v>
      </c>
      <c r="O2339" s="677">
        <f t="shared" ca="1" si="404"/>
        <v>27530151.423186429</v>
      </c>
      <c r="P2339" s="677">
        <f t="shared" ca="1" si="404"/>
        <v>2119666.8770264825</v>
      </c>
      <c r="Q2339" s="677">
        <f t="shared" ca="1" si="404"/>
        <v>8991695.0634077489</v>
      </c>
      <c r="R2339" s="677">
        <f t="shared" ca="1" si="404"/>
        <v>3730803.9288013829</v>
      </c>
      <c r="S2339" s="677">
        <f t="shared" ca="1" si="404"/>
        <v>768122.23221142357</v>
      </c>
      <c r="T2339" s="677">
        <f t="shared" ca="1" si="404"/>
        <v>782312.10541967989</v>
      </c>
      <c r="U2339" s="677">
        <f t="shared" ca="1" si="404"/>
        <v>14080.218013086638</v>
      </c>
      <c r="V2339" s="677">
        <f t="shared" ca="1" si="404"/>
        <v>859292.05075880478</v>
      </c>
      <c r="W2339" s="677">
        <f t="shared" ca="1" si="401"/>
        <v>1048360.1062774078</v>
      </c>
      <c r="X2339" s="677">
        <f t="shared" ca="1" si="404"/>
        <v>1060700.1181098619</v>
      </c>
      <c r="Y2339" s="677">
        <f t="shared" ca="1" si="404"/>
        <v>2313266.088693236</v>
      </c>
      <c r="Z2339" s="677">
        <f t="shared" ca="1" si="404"/>
        <v>0</v>
      </c>
      <c r="AA2339" t="str">
        <f t="shared" si="396"/>
        <v>ASR_COMP</v>
      </c>
      <c r="AB2339" s="957">
        <f t="shared" si="397"/>
        <v>44682</v>
      </c>
      <c r="AC2339" t="str">
        <f t="shared" si="398"/>
        <v>Unaudited</v>
      </c>
    </row>
    <row r="2340" spans="1:29" x14ac:dyDescent="0.25">
      <c r="A2340" t="s">
        <v>423</v>
      </c>
      <c r="B2340" t="s">
        <v>1388</v>
      </c>
      <c r="C2340" t="s">
        <v>1389</v>
      </c>
      <c r="D2340">
        <v>1900</v>
      </c>
      <c r="E2340" s="957">
        <v>1</v>
      </c>
      <c r="F2340" t="s">
        <v>443</v>
      </c>
      <c r="G2340" s="957">
        <v>274</v>
      </c>
      <c r="H2340" t="s">
        <v>388</v>
      </c>
      <c r="I2340" s="937" t="s">
        <v>490</v>
      </c>
      <c r="J2340" s="937" t="s">
        <v>12</v>
      </c>
      <c r="K2340" s="937" t="s">
        <v>1331</v>
      </c>
      <c r="L2340" s="937" t="s">
        <v>1322</v>
      </c>
      <c r="M2340" s="958" t="s">
        <v>1331</v>
      </c>
      <c r="N2340" s="677">
        <f t="shared" ca="1" si="395"/>
        <v>117814.54277783971</v>
      </c>
      <c r="O2340" s="677">
        <f t="shared" ca="1" si="404"/>
        <v>-38521.780744378208</v>
      </c>
      <c r="P2340" s="677">
        <f t="shared" ca="1" si="404"/>
        <v>-3787.9064427683652</v>
      </c>
      <c r="Q2340" s="677">
        <f t="shared" ca="1" si="404"/>
        <v>22460.853445585577</v>
      </c>
      <c r="R2340" s="677">
        <f t="shared" ca="1" si="404"/>
        <v>11734.425637867564</v>
      </c>
      <c r="S2340" s="677">
        <f t="shared" ca="1" si="404"/>
        <v>55376.706295279262</v>
      </c>
      <c r="T2340" s="677">
        <f t="shared" ca="1" si="404"/>
        <v>-1152.8097924525152</v>
      </c>
      <c r="U2340" s="677">
        <f t="shared" ca="1" si="404"/>
        <v>948.01022897858627</v>
      </c>
      <c r="V2340" s="677">
        <f t="shared" ca="1" si="404"/>
        <v>2750.0339423009609</v>
      </c>
      <c r="W2340" s="677">
        <f t="shared" ca="1" si="401"/>
        <v>3562.5780718961742</v>
      </c>
      <c r="X2340" s="677">
        <f t="shared" ca="1" si="404"/>
        <v>59795.015863477456</v>
      </c>
      <c r="Y2340" s="677">
        <f t="shared" ca="1" si="404"/>
        <v>4649.4162720532222</v>
      </c>
      <c r="Z2340" s="677">
        <f t="shared" ca="1" si="404"/>
        <v>0</v>
      </c>
      <c r="AA2340" t="str">
        <f t="shared" si="396"/>
        <v>ASR_COMP</v>
      </c>
      <c r="AB2340" s="957">
        <f t="shared" si="397"/>
        <v>44682</v>
      </c>
      <c r="AC2340" t="str">
        <f t="shared" si="398"/>
        <v>Unaudited</v>
      </c>
    </row>
    <row r="2341" spans="1:29" x14ac:dyDescent="0.25">
      <c r="A2341" t="s">
        <v>423</v>
      </c>
      <c r="B2341" t="s">
        <v>1388</v>
      </c>
      <c r="C2341" t="s">
        <v>1389</v>
      </c>
      <c r="D2341">
        <v>1900</v>
      </c>
      <c r="E2341" s="957">
        <v>1</v>
      </c>
      <c r="F2341" t="s">
        <v>443</v>
      </c>
      <c r="G2341" s="957">
        <v>274</v>
      </c>
      <c r="H2341" t="s">
        <v>388</v>
      </c>
      <c r="I2341" s="937" t="s">
        <v>490</v>
      </c>
      <c r="J2341" s="937" t="s">
        <v>493</v>
      </c>
      <c r="K2341" s="937" t="s">
        <v>494</v>
      </c>
      <c r="L2341" s="937" t="s">
        <v>63</v>
      </c>
      <c r="M2341" s="958" t="s">
        <v>346</v>
      </c>
      <c r="N2341" s="677">
        <f t="shared" ca="1" si="395"/>
        <v>0</v>
      </c>
      <c r="O2341" s="677">
        <f t="shared" ca="1" si="404"/>
        <v>0</v>
      </c>
      <c r="P2341" s="677">
        <f t="shared" ca="1" si="404"/>
        <v>0</v>
      </c>
      <c r="Q2341" s="677">
        <f t="shared" ca="1" si="404"/>
        <v>0</v>
      </c>
      <c r="R2341" s="677">
        <f t="shared" ca="1" si="404"/>
        <v>0</v>
      </c>
      <c r="S2341" s="677">
        <f t="shared" ca="1" si="404"/>
        <v>0</v>
      </c>
      <c r="T2341" s="677">
        <f t="shared" ca="1" si="404"/>
        <v>0</v>
      </c>
      <c r="U2341" s="677">
        <f t="shared" ca="1" si="404"/>
        <v>0</v>
      </c>
      <c r="V2341" s="677">
        <f t="shared" ca="1" si="404"/>
        <v>0</v>
      </c>
      <c r="W2341" s="677">
        <f t="shared" ca="1" si="401"/>
        <v>0</v>
      </c>
      <c r="X2341" s="677">
        <f t="shared" ca="1" si="404"/>
        <v>0</v>
      </c>
      <c r="Y2341" s="677">
        <f t="shared" ca="1" si="404"/>
        <v>0</v>
      </c>
      <c r="Z2341" s="677">
        <f t="shared" ca="1" si="404"/>
        <v>0</v>
      </c>
      <c r="AA2341" t="str">
        <f t="shared" si="396"/>
        <v>ASR_COMP</v>
      </c>
      <c r="AB2341" s="957">
        <f t="shared" si="397"/>
        <v>44682</v>
      </c>
      <c r="AC2341" t="str">
        <f t="shared" si="398"/>
        <v>Unaudited</v>
      </c>
    </row>
    <row r="2342" spans="1:29" x14ac:dyDescent="0.25">
      <c r="A2342" t="s">
        <v>423</v>
      </c>
      <c r="B2342" t="s">
        <v>1388</v>
      </c>
      <c r="C2342" t="s">
        <v>1389</v>
      </c>
      <c r="D2342">
        <v>1900</v>
      </c>
      <c r="E2342" s="957">
        <v>1</v>
      </c>
      <c r="F2342" t="s">
        <v>443</v>
      </c>
      <c r="G2342" s="957">
        <v>274</v>
      </c>
      <c r="H2342" t="s">
        <v>388</v>
      </c>
      <c r="I2342" s="937" t="s">
        <v>490</v>
      </c>
      <c r="J2342" s="937" t="s">
        <v>493</v>
      </c>
      <c r="K2342" s="937" t="s">
        <v>1022</v>
      </c>
      <c r="L2342" s="937" t="s">
        <v>918</v>
      </c>
      <c r="M2342" s="958" t="s">
        <v>919</v>
      </c>
      <c r="N2342" s="677">
        <f t="shared" ca="1" si="395"/>
        <v>1677869.4695240024</v>
      </c>
      <c r="O2342" s="677">
        <f t="shared" ca="1" si="404"/>
        <v>1514655.2179254342</v>
      </c>
      <c r="P2342" s="677">
        <f t="shared" ca="1" si="404"/>
        <v>106700.83159856798</v>
      </c>
      <c r="Q2342" s="677">
        <f t="shared" ca="1" si="404"/>
        <v>38853.61</v>
      </c>
      <c r="R2342" s="677">
        <f t="shared" ca="1" si="404"/>
        <v>14151.83</v>
      </c>
      <c r="S2342" s="677">
        <f t="shared" ca="1" si="404"/>
        <v>0</v>
      </c>
      <c r="T2342" s="677">
        <f t="shared" ca="1" si="404"/>
        <v>0</v>
      </c>
      <c r="U2342" s="677">
        <f t="shared" ca="1" si="404"/>
        <v>0</v>
      </c>
      <c r="V2342" s="677">
        <f t="shared" ca="1" si="404"/>
        <v>3507.98</v>
      </c>
      <c r="W2342" s="677">
        <f t="shared" ca="1" si="401"/>
        <v>0</v>
      </c>
      <c r="X2342" s="677">
        <f t="shared" ca="1" si="404"/>
        <v>0</v>
      </c>
      <c r="Y2342" s="677">
        <f t="shared" ca="1" si="404"/>
        <v>0</v>
      </c>
      <c r="Z2342" s="677">
        <f t="shared" ca="1" si="404"/>
        <v>0</v>
      </c>
      <c r="AA2342" t="str">
        <f t="shared" si="396"/>
        <v>ASR_COMP</v>
      </c>
      <c r="AB2342" s="957">
        <f t="shared" si="397"/>
        <v>44682</v>
      </c>
      <c r="AC2342" t="str">
        <f t="shared" si="398"/>
        <v>Unaudited</v>
      </c>
    </row>
    <row r="2343" spans="1:29" x14ac:dyDescent="0.25">
      <c r="A2343" t="s">
        <v>423</v>
      </c>
      <c r="B2343" t="s">
        <v>1388</v>
      </c>
      <c r="C2343" t="s">
        <v>1389</v>
      </c>
      <c r="D2343">
        <v>1900</v>
      </c>
      <c r="E2343" s="957">
        <v>1</v>
      </c>
      <c r="F2343" t="s">
        <v>443</v>
      </c>
      <c r="G2343" s="957">
        <v>274</v>
      </c>
      <c r="H2343" t="s">
        <v>388</v>
      </c>
      <c r="I2343" s="958" t="s">
        <v>490</v>
      </c>
      <c r="J2343" s="958" t="s">
        <v>13</v>
      </c>
      <c r="K2343" s="958" t="s">
        <v>495</v>
      </c>
      <c r="L2343" s="937" t="s">
        <v>97</v>
      </c>
      <c r="M2343" s="958" t="s">
        <v>149</v>
      </c>
      <c r="N2343" s="677">
        <f t="shared" ca="1" si="395"/>
        <v>0</v>
      </c>
      <c r="O2343" s="677">
        <f t="shared" ca="1" si="404"/>
        <v>0</v>
      </c>
      <c r="P2343" s="677">
        <f t="shared" ca="1" si="404"/>
        <v>0</v>
      </c>
      <c r="Q2343" s="677">
        <f t="shared" ca="1" si="404"/>
        <v>0</v>
      </c>
      <c r="R2343" s="677">
        <f t="shared" ca="1" si="404"/>
        <v>0</v>
      </c>
      <c r="S2343" s="677">
        <f t="shared" ca="1" si="404"/>
        <v>0</v>
      </c>
      <c r="T2343" s="677">
        <f t="shared" ca="1" si="404"/>
        <v>0</v>
      </c>
      <c r="U2343" s="677">
        <f t="shared" ca="1" si="404"/>
        <v>0</v>
      </c>
      <c r="V2343" s="677">
        <f t="shared" ca="1" si="404"/>
        <v>0</v>
      </c>
      <c r="W2343" s="677">
        <f t="shared" ca="1" si="401"/>
        <v>0</v>
      </c>
      <c r="X2343" s="677">
        <f t="shared" ca="1" si="404"/>
        <v>0</v>
      </c>
      <c r="Y2343" s="677">
        <f t="shared" ca="1" si="404"/>
        <v>0</v>
      </c>
      <c r="Z2343" s="677">
        <f t="shared" ca="1" si="404"/>
        <v>0</v>
      </c>
      <c r="AA2343" t="str">
        <f t="shared" si="396"/>
        <v>ASR_COMP</v>
      </c>
      <c r="AB2343" s="957">
        <f t="shared" si="397"/>
        <v>44682</v>
      </c>
      <c r="AC2343" t="str">
        <f t="shared" si="398"/>
        <v>Unaudited</v>
      </c>
    </row>
    <row r="2344" spans="1:29" x14ac:dyDescent="0.25">
      <c r="A2344" t="s">
        <v>423</v>
      </c>
      <c r="B2344" t="s">
        <v>1388</v>
      </c>
      <c r="C2344" t="s">
        <v>1389</v>
      </c>
      <c r="D2344">
        <v>1900</v>
      </c>
      <c r="E2344" s="957">
        <v>1</v>
      </c>
      <c r="F2344" t="s">
        <v>443</v>
      </c>
      <c r="G2344" s="957">
        <v>274</v>
      </c>
      <c r="H2344" t="s">
        <v>388</v>
      </c>
      <c r="I2344" s="958" t="s">
        <v>490</v>
      </c>
      <c r="J2344" s="958" t="s">
        <v>13</v>
      </c>
      <c r="K2344" s="958" t="s">
        <v>13</v>
      </c>
      <c r="L2344" s="937" t="s">
        <v>35</v>
      </c>
      <c r="M2344" s="958" t="s">
        <v>13</v>
      </c>
      <c r="N2344" s="677">
        <f t="shared" ca="1" si="395"/>
        <v>497178.06362369104</v>
      </c>
      <c r="O2344" s="677">
        <f t="shared" ca="1" si="404"/>
        <v>321806.52652201988</v>
      </c>
      <c r="P2344" s="677">
        <f t="shared" ca="1" si="404"/>
        <v>31258.125286833714</v>
      </c>
      <c r="Q2344" s="677">
        <f t="shared" ca="1" si="404"/>
        <v>62633.801782843198</v>
      </c>
      <c r="R2344" s="677">
        <f t="shared" ca="1" si="404"/>
        <v>32743.505193148587</v>
      </c>
      <c r="S2344" s="677">
        <f t="shared" ca="1" si="404"/>
        <v>4086.5807088866204</v>
      </c>
      <c r="T2344" s="677">
        <f t="shared" ca="1" si="404"/>
        <v>9527.4324619278705</v>
      </c>
      <c r="U2344" s="677">
        <f t="shared" ca="1" si="404"/>
        <v>69.96308069812541</v>
      </c>
      <c r="V2344" s="677">
        <f t="shared" ca="1" si="404"/>
        <v>7682.8961757040543</v>
      </c>
      <c r="W2344" s="677">
        <f t="shared" ca="1" si="401"/>
        <v>9961.132509201123</v>
      </c>
      <c r="X2344" s="677">
        <f t="shared" ca="1" si="404"/>
        <v>4413.2710101214116</v>
      </c>
      <c r="Y2344" s="677">
        <f t="shared" ca="1" si="404"/>
        <v>12994.828892306496</v>
      </c>
      <c r="Z2344" s="677">
        <f t="shared" ca="1" si="404"/>
        <v>0</v>
      </c>
      <c r="AA2344" t="str">
        <f t="shared" si="396"/>
        <v>ASR_COMP</v>
      </c>
      <c r="AB2344" s="957">
        <f t="shared" si="397"/>
        <v>44682</v>
      </c>
      <c r="AC2344" t="str">
        <f t="shared" si="398"/>
        <v>Unaudited</v>
      </c>
    </row>
    <row r="2345" spans="1:29" x14ac:dyDescent="0.25">
      <c r="A2345" t="s">
        <v>423</v>
      </c>
      <c r="B2345" t="s">
        <v>1388</v>
      </c>
      <c r="C2345" t="s">
        <v>1389</v>
      </c>
      <c r="D2345">
        <v>1900</v>
      </c>
      <c r="E2345" s="957">
        <v>1</v>
      </c>
      <c r="F2345" t="s">
        <v>443</v>
      </c>
      <c r="G2345" s="957">
        <v>274</v>
      </c>
      <c r="H2345" t="s">
        <v>388</v>
      </c>
      <c r="I2345" s="958" t="s">
        <v>491</v>
      </c>
      <c r="J2345" s="958" t="s">
        <v>447</v>
      </c>
      <c r="K2345" s="958" t="s">
        <v>0</v>
      </c>
      <c r="L2345" s="937">
        <v>2.1</v>
      </c>
      <c r="M2345" s="958" t="s">
        <v>150</v>
      </c>
      <c r="N2345" s="677">
        <f t="shared" ca="1" si="395"/>
        <v>17266990.793091897</v>
      </c>
      <c r="O2345" s="677">
        <f t="shared" ca="1" si="404"/>
        <v>10317301.125938956</v>
      </c>
      <c r="P2345" s="677">
        <f t="shared" ca="1" si="404"/>
        <v>709377.49289953895</v>
      </c>
      <c r="Q2345" s="677">
        <f t="shared" ca="1" si="404"/>
        <v>3011826.884606217</v>
      </c>
      <c r="R2345" s="677">
        <f t="shared" ca="1" si="404"/>
        <v>1423026.3154115938</v>
      </c>
      <c r="S2345" s="677">
        <f t="shared" ca="1" si="404"/>
        <v>37791.806255059819</v>
      </c>
      <c r="T2345" s="677">
        <f t="shared" ca="1" si="404"/>
        <v>195097.8631634526</v>
      </c>
      <c r="U2345" s="677">
        <f t="shared" ca="1" si="404"/>
        <v>2357.5916634131991</v>
      </c>
      <c r="V2345" s="677">
        <f t="shared" ca="1" si="404"/>
        <v>118579.57019770151</v>
      </c>
      <c r="W2345" s="677">
        <f t="shared" ca="1" si="401"/>
        <v>267787.72672206553</v>
      </c>
      <c r="X2345" s="677">
        <f t="shared" ca="1" si="404"/>
        <v>97108.140676313255</v>
      </c>
      <c r="Y2345" s="677">
        <f t="shared" ca="1" si="404"/>
        <v>1086736.2755575851</v>
      </c>
      <c r="Z2345" s="677">
        <f t="shared" ca="1" si="404"/>
        <v>0</v>
      </c>
      <c r="AA2345" t="str">
        <f t="shared" si="396"/>
        <v>ASR_COMP</v>
      </c>
      <c r="AB2345" s="957">
        <f t="shared" si="397"/>
        <v>44682</v>
      </c>
      <c r="AC2345" t="str">
        <f t="shared" si="398"/>
        <v>Unaudited</v>
      </c>
    </row>
    <row r="2346" spans="1:29" ht="30" x14ac:dyDescent="0.25">
      <c r="A2346" t="s">
        <v>423</v>
      </c>
      <c r="B2346" t="s">
        <v>1388</v>
      </c>
      <c r="C2346" t="s">
        <v>1389</v>
      </c>
      <c r="D2346">
        <v>1900</v>
      </c>
      <c r="E2346" s="957">
        <v>1</v>
      </c>
      <c r="F2346" t="s">
        <v>443</v>
      </c>
      <c r="G2346" s="957">
        <v>274</v>
      </c>
      <c r="H2346" t="s">
        <v>388</v>
      </c>
      <c r="I2346" s="958" t="s">
        <v>491</v>
      </c>
      <c r="J2346" s="958" t="s">
        <v>447</v>
      </c>
      <c r="K2346" s="958" t="s">
        <v>0</v>
      </c>
      <c r="L2346" s="937">
        <v>2.2000000000000002</v>
      </c>
      <c r="M2346" s="958" t="s">
        <v>151</v>
      </c>
      <c r="N2346" s="677">
        <f t="shared" ca="1" si="395"/>
        <v>-5324849.3859538278</v>
      </c>
      <c r="O2346" s="677">
        <f t="shared" ca="1" si="404"/>
        <v>-3075425.7088450757</v>
      </c>
      <c r="P2346" s="677">
        <f t="shared" ca="1" si="404"/>
        <v>-167525.88722150732</v>
      </c>
      <c r="Q2346" s="677">
        <f t="shared" ca="1" si="404"/>
        <v>-1011269.2026635227</v>
      </c>
      <c r="R2346" s="677">
        <f t="shared" ca="1" si="404"/>
        <v>-528892.64671620529</v>
      </c>
      <c r="S2346" s="677">
        <f t="shared" ca="1" si="404"/>
        <v>-55337.242389657396</v>
      </c>
      <c r="T2346" s="677">
        <f t="shared" ca="1" si="404"/>
        <v>-51782.760400691361</v>
      </c>
      <c r="U2346" s="677">
        <f t="shared" ca="1" si="404"/>
        <v>-2008.5473472418525</v>
      </c>
      <c r="V2346" s="677">
        <f t="shared" ca="1" si="404"/>
        <v>-48344.853287166319</v>
      </c>
      <c r="W2346" s="677">
        <f t="shared" ca="1" si="401"/>
        <v>-51816.405233785925</v>
      </c>
      <c r="X2346" s="677">
        <f t="shared" ca="1" si="404"/>
        <v>-43314.932372564588</v>
      </c>
      <c r="Y2346" s="677">
        <f t="shared" ca="1" si="404"/>
        <v>-289131.1994764104</v>
      </c>
      <c r="Z2346" s="677">
        <f t="shared" ca="1" si="404"/>
        <v>0</v>
      </c>
      <c r="AA2346" t="str">
        <f t="shared" si="396"/>
        <v>ASR_COMP</v>
      </c>
      <c r="AB2346" s="957">
        <f t="shared" si="397"/>
        <v>44682</v>
      </c>
      <c r="AC2346" t="str">
        <f t="shared" si="398"/>
        <v>Unaudited</v>
      </c>
    </row>
    <row r="2347" spans="1:29" x14ac:dyDescent="0.25">
      <c r="A2347" t="s">
        <v>423</v>
      </c>
      <c r="B2347" t="s">
        <v>1388</v>
      </c>
      <c r="C2347" t="s">
        <v>1389</v>
      </c>
      <c r="D2347">
        <v>1900</v>
      </c>
      <c r="E2347" s="957">
        <v>1</v>
      </c>
      <c r="F2347" t="s">
        <v>443</v>
      </c>
      <c r="G2347" s="957">
        <v>274</v>
      </c>
      <c r="H2347" t="s">
        <v>388</v>
      </c>
      <c r="I2347" s="958" t="s">
        <v>491</v>
      </c>
      <c r="J2347" s="958" t="s">
        <v>447</v>
      </c>
      <c r="K2347" s="958" t="s">
        <v>0</v>
      </c>
      <c r="L2347" s="953">
        <v>2.2999999999999998</v>
      </c>
      <c r="M2347" s="958" t="s">
        <v>152</v>
      </c>
      <c r="N2347" s="677">
        <f t="shared" ca="1" si="395"/>
        <v>3794473.9810084892</v>
      </c>
      <c r="O2347" s="677">
        <f t="shared" ca="1" si="404"/>
        <v>2904857.4451782252</v>
      </c>
      <c r="P2347" s="677">
        <f t="shared" ca="1" si="404"/>
        <v>231895.4434703486</v>
      </c>
      <c r="Q2347" s="677">
        <f t="shared" ca="1" si="404"/>
        <v>311181.92321470333</v>
      </c>
      <c r="R2347" s="677">
        <f t="shared" ca="1" si="404"/>
        <v>187715.97528536036</v>
      </c>
      <c r="S2347" s="677">
        <f t="shared" ca="1" si="404"/>
        <v>11288.756151728059</v>
      </c>
      <c r="T2347" s="677">
        <f t="shared" ca="1" si="404"/>
        <v>31129.393136236664</v>
      </c>
      <c r="U2347" s="677">
        <f t="shared" ca="1" si="404"/>
        <v>39.880614762912231</v>
      </c>
      <c r="V2347" s="677">
        <f t="shared" ca="1" si="404"/>
        <v>24288.31511595663</v>
      </c>
      <c r="W2347" s="677">
        <f t="shared" ca="1" si="401"/>
        <v>8374.7066411934611</v>
      </c>
      <c r="X2347" s="677">
        <f t="shared" ca="1" si="404"/>
        <v>14368.689573523945</v>
      </c>
      <c r="Y2347" s="677">
        <f t="shared" ca="1" si="404"/>
        <v>69333.45262644958</v>
      </c>
      <c r="Z2347" s="677">
        <f t="shared" ca="1" si="404"/>
        <v>0</v>
      </c>
      <c r="AA2347" t="str">
        <f t="shared" si="396"/>
        <v>ASR_COMP</v>
      </c>
      <c r="AB2347" s="957">
        <f t="shared" si="397"/>
        <v>44682</v>
      </c>
      <c r="AC2347" t="str">
        <f t="shared" si="398"/>
        <v>Unaudited</v>
      </c>
    </row>
    <row r="2348" spans="1:29" x14ac:dyDescent="0.25">
      <c r="A2348" t="s">
        <v>423</v>
      </c>
      <c r="B2348" t="s">
        <v>1388</v>
      </c>
      <c r="C2348" t="s">
        <v>1389</v>
      </c>
      <c r="D2348">
        <v>1900</v>
      </c>
      <c r="E2348" s="957">
        <v>1</v>
      </c>
      <c r="F2348" t="s">
        <v>443</v>
      </c>
      <c r="G2348" s="957">
        <v>274</v>
      </c>
      <c r="H2348" t="s">
        <v>388</v>
      </c>
      <c r="I2348" s="958" t="s">
        <v>491</v>
      </c>
      <c r="J2348" s="958" t="s">
        <v>447</v>
      </c>
      <c r="K2348" s="958" t="s">
        <v>0</v>
      </c>
      <c r="L2348" s="937">
        <v>2.4</v>
      </c>
      <c r="M2348" s="958" t="s">
        <v>153</v>
      </c>
      <c r="N2348" s="677">
        <f t="shared" ca="1" si="395"/>
        <v>4233637.283387186</v>
      </c>
      <c r="O2348" s="677">
        <f t="shared" ca="1" si="404"/>
        <v>2670489.7481646291</v>
      </c>
      <c r="P2348" s="677">
        <f t="shared" ca="1" si="404"/>
        <v>183236.77291171055</v>
      </c>
      <c r="Q2348" s="677">
        <f t="shared" ca="1" si="404"/>
        <v>731745.87735824031</v>
      </c>
      <c r="R2348" s="677">
        <f t="shared" ca="1" si="404"/>
        <v>464418.80983675882</v>
      </c>
      <c r="S2348" s="677">
        <f t="shared" ca="1" si="404"/>
        <v>14600.701876649257</v>
      </c>
      <c r="T2348" s="677">
        <f t="shared" ca="1" si="404"/>
        <v>47599.189244257264</v>
      </c>
      <c r="U2348" s="677">
        <f t="shared" ca="1" si="404"/>
        <v>759.57365689522692</v>
      </c>
      <c r="V2348" s="677">
        <f t="shared" ca="1" si="404"/>
        <v>11155.71107436029</v>
      </c>
      <c r="W2348" s="677">
        <f t="shared" ca="1" si="401"/>
        <v>21695.769323066474</v>
      </c>
      <c r="X2348" s="677">
        <f t="shared" ca="1" si="404"/>
        <v>19860.887518254611</v>
      </c>
      <c r="Y2348" s="677">
        <f t="shared" ca="1" si="404"/>
        <v>68074.242422363954</v>
      </c>
      <c r="Z2348" s="677">
        <f t="shared" ca="1" si="404"/>
        <v>0</v>
      </c>
      <c r="AA2348" t="str">
        <f t="shared" si="396"/>
        <v>ASR_COMP</v>
      </c>
      <c r="AB2348" s="957">
        <f t="shared" si="397"/>
        <v>44682</v>
      </c>
      <c r="AC2348" t="str">
        <f t="shared" si="398"/>
        <v>Unaudited</v>
      </c>
    </row>
    <row r="2349" spans="1:29" ht="30" x14ac:dyDescent="0.25">
      <c r="A2349" t="s">
        <v>423</v>
      </c>
      <c r="B2349" t="s">
        <v>1388</v>
      </c>
      <c r="C2349" t="s">
        <v>1389</v>
      </c>
      <c r="D2349">
        <v>1900</v>
      </c>
      <c r="E2349" s="957">
        <v>1</v>
      </c>
      <c r="F2349" t="s">
        <v>443</v>
      </c>
      <c r="G2349" s="957">
        <v>274</v>
      </c>
      <c r="H2349" t="s">
        <v>388</v>
      </c>
      <c r="I2349" s="937" t="s">
        <v>491</v>
      </c>
      <c r="J2349" s="937" t="s">
        <v>447</v>
      </c>
      <c r="K2349" s="937" t="s">
        <v>0</v>
      </c>
      <c r="L2349" s="937">
        <v>2.5</v>
      </c>
      <c r="M2349" s="958" t="s">
        <v>154</v>
      </c>
      <c r="N2349" s="677">
        <f t="shared" ca="1" si="395"/>
        <v>-3004578.268554335</v>
      </c>
      <c r="O2349" s="677">
        <f t="shared" ca="1" si="404"/>
        <v>-2109358.8065713895</v>
      </c>
      <c r="P2349" s="677">
        <f t="shared" ca="1" si="404"/>
        <v>-161337.97147665135</v>
      </c>
      <c r="Q2349" s="677">
        <f t="shared" ca="1" si="404"/>
        <v>-430772.93869711627</v>
      </c>
      <c r="R2349" s="677">
        <f t="shared" ca="1" si="404"/>
        <v>-174272.24399268566</v>
      </c>
      <c r="S2349" s="677">
        <f t="shared" ca="1" si="404"/>
        <v>-22961.053166309226</v>
      </c>
      <c r="T2349" s="677">
        <f t="shared" ca="1" si="404"/>
        <v>-33604.45417245265</v>
      </c>
      <c r="U2349" s="677">
        <f t="shared" ca="1" si="404"/>
        <v>-297.92476831926859</v>
      </c>
      <c r="V2349" s="677">
        <f t="shared" ca="1" si="404"/>
        <v>-15472.73181705127</v>
      </c>
      <c r="W2349" s="677">
        <f t="shared" ca="1" si="401"/>
        <v>-9129.2933397614652</v>
      </c>
      <c r="X2349" s="677">
        <f t="shared" ca="1" si="404"/>
        <v>-9371.4269937820809</v>
      </c>
      <c r="Y2349" s="677">
        <f t="shared" ca="1" si="404"/>
        <v>-37999.423558815834</v>
      </c>
      <c r="Z2349" s="677">
        <f t="shared" ca="1" si="404"/>
        <v>0</v>
      </c>
      <c r="AA2349" t="str">
        <f t="shared" si="396"/>
        <v>ASR_COMP</v>
      </c>
      <c r="AB2349" s="957">
        <f t="shared" si="397"/>
        <v>44682</v>
      </c>
      <c r="AC2349" t="str">
        <f t="shared" si="398"/>
        <v>Unaudited</v>
      </c>
    </row>
    <row r="2350" spans="1:29" x14ac:dyDescent="0.25">
      <c r="A2350" t="s">
        <v>423</v>
      </c>
      <c r="B2350" t="s">
        <v>1388</v>
      </c>
      <c r="C2350" t="s">
        <v>1389</v>
      </c>
      <c r="D2350">
        <v>1900</v>
      </c>
      <c r="E2350" s="957">
        <v>1</v>
      </c>
      <c r="F2350" t="s">
        <v>443</v>
      </c>
      <c r="G2350" s="957">
        <v>274</v>
      </c>
      <c r="H2350" t="s">
        <v>388</v>
      </c>
      <c r="I2350" s="958" t="s">
        <v>491</v>
      </c>
      <c r="J2350" s="958" t="s">
        <v>447</v>
      </c>
      <c r="K2350" s="958" t="s">
        <v>0</v>
      </c>
      <c r="L2350" s="937" t="s">
        <v>99</v>
      </c>
      <c r="M2350" s="958" t="s">
        <v>7</v>
      </c>
      <c r="N2350" s="677">
        <f t="shared" ca="1" si="395"/>
        <v>0</v>
      </c>
      <c r="O2350" s="677">
        <f t="shared" ca="1" si="404"/>
        <v>0</v>
      </c>
      <c r="P2350" s="677">
        <f t="shared" ca="1" si="404"/>
        <v>0</v>
      </c>
      <c r="Q2350" s="677">
        <f t="shared" ca="1" si="404"/>
        <v>0</v>
      </c>
      <c r="R2350" s="677">
        <f t="shared" ca="1" si="404"/>
        <v>0</v>
      </c>
      <c r="S2350" s="677">
        <f t="shared" ca="1" si="404"/>
        <v>0</v>
      </c>
      <c r="T2350" s="677">
        <f t="shared" ca="1" si="404"/>
        <v>0</v>
      </c>
      <c r="U2350" s="677">
        <f t="shared" ca="1" si="404"/>
        <v>0</v>
      </c>
      <c r="V2350" s="677">
        <f t="shared" ca="1" si="404"/>
        <v>0</v>
      </c>
      <c r="W2350" s="677">
        <f t="shared" ca="1" si="401"/>
        <v>0</v>
      </c>
      <c r="X2350" s="677">
        <f t="shared" ca="1" si="404"/>
        <v>0</v>
      </c>
      <c r="Y2350" s="677">
        <f t="shared" ca="1" si="404"/>
        <v>0</v>
      </c>
      <c r="Z2350" s="677">
        <f t="shared" ca="1" si="404"/>
        <v>0</v>
      </c>
      <c r="AA2350" t="str">
        <f t="shared" si="396"/>
        <v>ASR_COMP</v>
      </c>
      <c r="AB2350" s="957">
        <f t="shared" si="397"/>
        <v>44682</v>
      </c>
      <c r="AC2350" t="str">
        <f t="shared" si="398"/>
        <v>Unaudited</v>
      </c>
    </row>
    <row r="2351" spans="1:29" x14ac:dyDescent="0.25">
      <c r="A2351" t="s">
        <v>423</v>
      </c>
      <c r="B2351" t="s">
        <v>1388</v>
      </c>
      <c r="C2351" t="s">
        <v>1389</v>
      </c>
      <c r="D2351">
        <v>1900</v>
      </c>
      <c r="E2351" s="957">
        <v>1</v>
      </c>
      <c r="F2351" t="s">
        <v>443</v>
      </c>
      <c r="G2351" s="957">
        <v>274</v>
      </c>
      <c r="H2351" t="s">
        <v>388</v>
      </c>
      <c r="I2351" s="937" t="s">
        <v>491</v>
      </c>
      <c r="J2351" s="937" t="s">
        <v>447</v>
      </c>
      <c r="K2351" s="937" t="s">
        <v>0</v>
      </c>
      <c r="L2351" s="937" t="s">
        <v>155</v>
      </c>
      <c r="M2351" s="937" t="s">
        <v>454</v>
      </c>
      <c r="N2351" s="677">
        <f t="shared" ca="1" si="395"/>
        <v>0</v>
      </c>
      <c r="O2351" s="677">
        <f t="shared" ca="1" si="404"/>
        <v>0</v>
      </c>
      <c r="P2351" s="677">
        <f t="shared" ca="1" si="404"/>
        <v>0</v>
      </c>
      <c r="Q2351" s="677">
        <f t="shared" ca="1" si="404"/>
        <v>0</v>
      </c>
      <c r="R2351" s="677">
        <f t="shared" ca="1" si="404"/>
        <v>0</v>
      </c>
      <c r="S2351" s="677">
        <f t="shared" ca="1" si="404"/>
        <v>0</v>
      </c>
      <c r="T2351" s="677">
        <f t="shared" ca="1" si="404"/>
        <v>0</v>
      </c>
      <c r="U2351" s="677">
        <f t="shared" ca="1" si="404"/>
        <v>0</v>
      </c>
      <c r="V2351" s="677">
        <f t="shared" ca="1" si="404"/>
        <v>0</v>
      </c>
      <c r="W2351" s="677">
        <f t="shared" ca="1" si="401"/>
        <v>0</v>
      </c>
      <c r="X2351" s="677">
        <f t="shared" ca="1" si="404"/>
        <v>0</v>
      </c>
      <c r="Y2351" s="677">
        <f t="shared" ca="1" si="404"/>
        <v>0</v>
      </c>
      <c r="Z2351" s="677">
        <f t="shared" ca="1" si="404"/>
        <v>0</v>
      </c>
      <c r="AA2351" t="str">
        <f t="shared" si="396"/>
        <v>ASR_COMP</v>
      </c>
      <c r="AB2351" s="957">
        <f t="shared" si="397"/>
        <v>44682</v>
      </c>
      <c r="AC2351" t="str">
        <f t="shared" si="398"/>
        <v>Unaudited</v>
      </c>
    </row>
    <row r="2352" spans="1:29" x14ac:dyDescent="0.25">
      <c r="A2352" t="s">
        <v>423</v>
      </c>
      <c r="B2352" t="s">
        <v>1388</v>
      </c>
      <c r="C2352" t="s">
        <v>1389</v>
      </c>
      <c r="D2352">
        <v>1900</v>
      </c>
      <c r="E2352" s="957">
        <v>1</v>
      </c>
      <c r="F2352" t="s">
        <v>443</v>
      </c>
      <c r="G2352" s="957">
        <v>274</v>
      </c>
      <c r="H2352" t="s">
        <v>388</v>
      </c>
      <c r="I2352" s="937" t="s">
        <v>491</v>
      </c>
      <c r="J2352" s="937" t="s">
        <v>447</v>
      </c>
      <c r="K2352" s="937" t="s">
        <v>0</v>
      </c>
      <c r="L2352" s="937" t="s">
        <v>920</v>
      </c>
      <c r="M2352" s="958" t="s">
        <v>24</v>
      </c>
      <c r="N2352" s="677">
        <f t="shared" ca="1" si="395"/>
        <v>85904.56</v>
      </c>
      <c r="O2352" s="677">
        <f t="shared" ca="1" si="404"/>
        <v>60769.06</v>
      </c>
      <c r="P2352" s="677">
        <f t="shared" ca="1" si="404"/>
        <v>0</v>
      </c>
      <c r="Q2352" s="677">
        <f t="shared" ca="1" si="404"/>
        <v>25135.5</v>
      </c>
      <c r="R2352" s="677">
        <f t="shared" ca="1" si="404"/>
        <v>0</v>
      </c>
      <c r="S2352" s="677">
        <f t="shared" ca="1" si="404"/>
        <v>0</v>
      </c>
      <c r="T2352" s="677">
        <f t="shared" ca="1" si="404"/>
        <v>0</v>
      </c>
      <c r="U2352" s="677">
        <f t="shared" ca="1" si="404"/>
        <v>0</v>
      </c>
      <c r="V2352" s="677">
        <f t="shared" ca="1" si="404"/>
        <v>0</v>
      </c>
      <c r="W2352" s="677">
        <f t="shared" ca="1" si="401"/>
        <v>0</v>
      </c>
      <c r="X2352" s="677">
        <f t="shared" ca="1" si="404"/>
        <v>0</v>
      </c>
      <c r="Y2352" s="677">
        <f t="shared" ca="1" si="404"/>
        <v>0</v>
      </c>
      <c r="Z2352" s="677">
        <f t="shared" ca="1" si="404"/>
        <v>0</v>
      </c>
      <c r="AA2352" t="str">
        <f t="shared" si="396"/>
        <v>ASR_COMP</v>
      </c>
      <c r="AB2352" s="957">
        <f t="shared" si="397"/>
        <v>44682</v>
      </c>
      <c r="AC2352" t="str">
        <f t="shared" si="398"/>
        <v>Unaudited</v>
      </c>
    </row>
    <row r="2353" spans="1:29" x14ac:dyDescent="0.25">
      <c r="A2353" t="s">
        <v>423</v>
      </c>
      <c r="B2353" t="s">
        <v>1388</v>
      </c>
      <c r="C2353" t="s">
        <v>1389</v>
      </c>
      <c r="D2353">
        <v>1900</v>
      </c>
      <c r="E2353" s="957">
        <v>1</v>
      </c>
      <c r="F2353" t="s">
        <v>443</v>
      </c>
      <c r="G2353" s="957">
        <v>274</v>
      </c>
      <c r="H2353" t="s">
        <v>388</v>
      </c>
      <c r="I2353" s="937" t="s">
        <v>491</v>
      </c>
      <c r="J2353" s="937" t="s">
        <v>447</v>
      </c>
      <c r="K2353" s="937" t="s">
        <v>53</v>
      </c>
      <c r="L2353" s="937">
        <v>3.1</v>
      </c>
      <c r="M2353" s="958" t="s">
        <v>33</v>
      </c>
      <c r="N2353" s="677">
        <f t="shared" ca="1" si="395"/>
        <v>8708372.9727557786</v>
      </c>
      <c r="O2353" s="677">
        <f t="shared" ca="1" si="404"/>
        <v>6276093.1945495671</v>
      </c>
      <c r="P2353" s="677">
        <f t="shared" ca="1" si="404"/>
        <v>366063.35278161516</v>
      </c>
      <c r="Q2353" s="677">
        <f t="shared" ca="1" si="404"/>
        <v>1080460.7754915229</v>
      </c>
      <c r="R2353" s="677">
        <f t="shared" ca="1" si="404"/>
        <v>565975.69510085834</v>
      </c>
      <c r="S2353" s="677">
        <f t="shared" ca="1" si="404"/>
        <v>27491.892583304038</v>
      </c>
      <c r="T2353" s="677">
        <f t="shared" ca="1" si="404"/>
        <v>102159.15733883911</v>
      </c>
      <c r="U2353" s="677">
        <f t="shared" ca="1" si="404"/>
        <v>122.3728104480534</v>
      </c>
      <c r="V2353" s="677">
        <f t="shared" ca="1" si="404"/>
        <v>40543.88474313428</v>
      </c>
      <c r="W2353" s="677">
        <f t="shared" ca="1" si="401"/>
        <v>29655.165255748903</v>
      </c>
      <c r="X2353" s="677">
        <f t="shared" ca="1" si="404"/>
        <v>19212.289681075905</v>
      </c>
      <c r="Y2353" s="677">
        <f t="shared" ca="1" si="404"/>
        <v>200595.19241966534</v>
      </c>
      <c r="Z2353" s="677">
        <f t="shared" ca="1" si="404"/>
        <v>0</v>
      </c>
      <c r="AA2353" t="str">
        <f t="shared" si="396"/>
        <v>ASR_COMP</v>
      </c>
      <c r="AB2353" s="957">
        <f t="shared" si="397"/>
        <v>44682</v>
      </c>
      <c r="AC2353" t="str">
        <f t="shared" si="398"/>
        <v>Unaudited</v>
      </c>
    </row>
    <row r="2354" spans="1:29" x14ac:dyDescent="0.25">
      <c r="A2354" t="s">
        <v>423</v>
      </c>
      <c r="B2354" t="s">
        <v>1388</v>
      </c>
      <c r="C2354" t="s">
        <v>1389</v>
      </c>
      <c r="D2354">
        <v>1900</v>
      </c>
      <c r="E2354" s="957">
        <v>1</v>
      </c>
      <c r="F2354" t="s">
        <v>443</v>
      </c>
      <c r="G2354" s="957">
        <v>274</v>
      </c>
      <c r="H2354" t="s">
        <v>388</v>
      </c>
      <c r="I2354" s="937" t="s">
        <v>491</v>
      </c>
      <c r="J2354" s="937" t="s">
        <v>447</v>
      </c>
      <c r="K2354" s="937" t="s">
        <v>53</v>
      </c>
      <c r="L2354" s="937">
        <v>3.2</v>
      </c>
      <c r="M2354" s="958" t="s">
        <v>34</v>
      </c>
      <c r="N2354" s="677">
        <f t="shared" ca="1" si="395"/>
        <v>5607347.0544749741</v>
      </c>
      <c r="O2354" s="677">
        <f t="shared" ca="1" si="404"/>
        <v>3426324.1381327803</v>
      </c>
      <c r="P2354" s="677">
        <f t="shared" ca="1" si="404"/>
        <v>209814.26300253885</v>
      </c>
      <c r="Q2354" s="677">
        <f t="shared" ca="1" si="404"/>
        <v>1178819.8673503685</v>
      </c>
      <c r="R2354" s="677">
        <f t="shared" ca="1" si="404"/>
        <v>335785.58795360557</v>
      </c>
      <c r="S2354" s="677">
        <f t="shared" ca="1" si="404"/>
        <v>50213.699742286844</v>
      </c>
      <c r="T2354" s="677">
        <f t="shared" ca="1" si="404"/>
        <v>92599.500919709142</v>
      </c>
      <c r="U2354" s="677">
        <f t="shared" ca="1" si="404"/>
        <v>256.22980353812477</v>
      </c>
      <c r="V2354" s="677">
        <f t="shared" ca="1" si="404"/>
        <v>19359.818087522584</v>
      </c>
      <c r="W2354" s="677">
        <f t="shared" ca="1" si="401"/>
        <v>33957.849887368764</v>
      </c>
      <c r="X2354" s="677">
        <f t="shared" ca="1" si="404"/>
        <v>76866.920026188382</v>
      </c>
      <c r="Y2354" s="677">
        <f t="shared" ca="1" si="404"/>
        <v>183349.17956906615</v>
      </c>
      <c r="Z2354" s="677">
        <f t="shared" ca="1" si="404"/>
        <v>0</v>
      </c>
      <c r="AA2354" t="str">
        <f t="shared" si="396"/>
        <v>ASR_COMP</v>
      </c>
      <c r="AB2354" s="957">
        <f t="shared" si="397"/>
        <v>44682</v>
      </c>
      <c r="AC2354" t="str">
        <f t="shared" si="398"/>
        <v>Unaudited</v>
      </c>
    </row>
    <row r="2355" spans="1:29" x14ac:dyDescent="0.25">
      <c r="A2355" t="s">
        <v>423</v>
      </c>
      <c r="B2355" t="s">
        <v>1388</v>
      </c>
      <c r="C2355" t="s">
        <v>1389</v>
      </c>
      <c r="D2355">
        <v>1900</v>
      </c>
      <c r="E2355" s="957">
        <v>1</v>
      </c>
      <c r="F2355" t="s">
        <v>443</v>
      </c>
      <c r="G2355" s="957">
        <v>274</v>
      </c>
      <c r="H2355" t="s">
        <v>388</v>
      </c>
      <c r="I2355" s="937" t="s">
        <v>491</v>
      </c>
      <c r="J2355" s="937" t="s">
        <v>447</v>
      </c>
      <c r="K2355" s="937" t="s">
        <v>53</v>
      </c>
      <c r="L2355" s="943">
        <v>3.3</v>
      </c>
      <c r="M2355" s="959" t="s">
        <v>54</v>
      </c>
      <c r="N2355" s="677">
        <f t="shared" ca="1" si="395"/>
        <v>2517.2799999999997</v>
      </c>
      <c r="O2355" s="677">
        <f t="shared" ca="1" si="404"/>
        <v>0</v>
      </c>
      <c r="P2355" s="677">
        <f t="shared" ca="1" si="404"/>
        <v>0</v>
      </c>
      <c r="Q2355" s="677">
        <f t="shared" ca="1" si="404"/>
        <v>0</v>
      </c>
      <c r="R2355" s="677">
        <f t="shared" ca="1" si="404"/>
        <v>0</v>
      </c>
      <c r="S2355" s="677">
        <f t="shared" ca="1" si="404"/>
        <v>792.99</v>
      </c>
      <c r="T2355" s="677">
        <f t="shared" ca="1" si="404"/>
        <v>0</v>
      </c>
      <c r="U2355" s="677">
        <f t="shared" ca="1" si="404"/>
        <v>0</v>
      </c>
      <c r="V2355" s="677">
        <f t="shared" ca="1" si="404"/>
        <v>0</v>
      </c>
      <c r="W2355" s="677">
        <f t="shared" ca="1" si="401"/>
        <v>0</v>
      </c>
      <c r="X2355" s="677">
        <f t="shared" ca="1" si="404"/>
        <v>1689.32</v>
      </c>
      <c r="Y2355" s="677">
        <f t="shared" ca="1" si="404"/>
        <v>34.97</v>
      </c>
      <c r="Z2355" s="677">
        <f t="shared" ca="1" si="404"/>
        <v>0</v>
      </c>
      <c r="AA2355" t="str">
        <f t="shared" si="396"/>
        <v>ASR_COMP</v>
      </c>
      <c r="AB2355" s="957">
        <f t="shared" si="397"/>
        <v>44682</v>
      </c>
      <c r="AC2355" t="str">
        <f t="shared" si="398"/>
        <v>Unaudited</v>
      </c>
    </row>
    <row r="2356" spans="1:29" x14ac:dyDescent="0.25">
      <c r="A2356" t="s">
        <v>423</v>
      </c>
      <c r="B2356" t="s">
        <v>1388</v>
      </c>
      <c r="C2356" t="s">
        <v>1389</v>
      </c>
      <c r="D2356">
        <v>1900</v>
      </c>
      <c r="E2356" s="957">
        <v>1</v>
      </c>
      <c r="F2356" t="s">
        <v>443</v>
      </c>
      <c r="G2356" s="957">
        <v>274</v>
      </c>
      <c r="H2356" t="s">
        <v>388</v>
      </c>
      <c r="I2356" s="937" t="s">
        <v>491</v>
      </c>
      <c r="J2356" s="937" t="s">
        <v>447</v>
      </c>
      <c r="K2356" s="937" t="s">
        <v>53</v>
      </c>
      <c r="L2356" s="937" t="s">
        <v>44</v>
      </c>
      <c r="M2356" s="958" t="s">
        <v>156</v>
      </c>
      <c r="N2356" s="677">
        <f t="shared" ca="1" si="395"/>
        <v>0</v>
      </c>
      <c r="O2356" s="677">
        <f t="shared" ca="1" si="404"/>
        <v>0</v>
      </c>
      <c r="P2356" s="677">
        <f t="shared" ca="1" si="404"/>
        <v>0</v>
      </c>
      <c r="Q2356" s="677">
        <f t="shared" ca="1" si="404"/>
        <v>0</v>
      </c>
      <c r="R2356" s="677">
        <f t="shared" ca="1" si="404"/>
        <v>0</v>
      </c>
      <c r="S2356" s="677">
        <f t="shared" ca="1" si="404"/>
        <v>0</v>
      </c>
      <c r="T2356" s="677">
        <f t="shared" ca="1" si="404"/>
        <v>0</v>
      </c>
      <c r="U2356" s="677">
        <f t="shared" ca="1" si="404"/>
        <v>0</v>
      </c>
      <c r="V2356" s="677">
        <f t="shared" ca="1" si="404"/>
        <v>0</v>
      </c>
      <c r="W2356" s="677">
        <f t="shared" ca="1" si="401"/>
        <v>0</v>
      </c>
      <c r="X2356" s="677">
        <f t="shared" ca="1" si="404"/>
        <v>0</v>
      </c>
      <c r="Y2356" s="677">
        <f t="shared" ca="1" si="404"/>
        <v>0</v>
      </c>
      <c r="Z2356" s="677">
        <f t="shared" ca="1" si="404"/>
        <v>0</v>
      </c>
      <c r="AA2356" t="str">
        <f t="shared" si="396"/>
        <v>ASR_COMP</v>
      </c>
      <c r="AB2356" s="957">
        <f t="shared" si="397"/>
        <v>44682</v>
      </c>
      <c r="AC2356" t="str">
        <f t="shared" si="398"/>
        <v>Unaudited</v>
      </c>
    </row>
    <row r="2357" spans="1:29" x14ac:dyDescent="0.25">
      <c r="A2357" t="s">
        <v>423</v>
      </c>
      <c r="B2357" t="s">
        <v>1388</v>
      </c>
      <c r="C2357" t="s">
        <v>1389</v>
      </c>
      <c r="D2357">
        <v>1900</v>
      </c>
      <c r="E2357" s="957">
        <v>1</v>
      </c>
      <c r="F2357" t="s">
        <v>443</v>
      </c>
      <c r="G2357" s="957">
        <v>274</v>
      </c>
      <c r="H2357" t="s">
        <v>388</v>
      </c>
      <c r="I2357" s="937" t="s">
        <v>491</v>
      </c>
      <c r="J2357" s="937" t="s">
        <v>447</v>
      </c>
      <c r="K2357" s="937" t="s">
        <v>53</v>
      </c>
      <c r="L2357" s="937" t="s">
        <v>41</v>
      </c>
      <c r="M2357" s="958" t="s">
        <v>52</v>
      </c>
      <c r="N2357" s="677">
        <f t="shared" ca="1" si="395"/>
        <v>1574495.402523435</v>
      </c>
      <c r="O2357" s="677">
        <f t="shared" ca="1" si="404"/>
        <v>1232489.747248844</v>
      </c>
      <c r="P2357" s="677">
        <f t="shared" ca="1" si="404"/>
        <v>37215.546152549752</v>
      </c>
      <c r="Q2357" s="677">
        <f t="shared" ca="1" si="404"/>
        <v>154397.04540269187</v>
      </c>
      <c r="R2357" s="677">
        <f t="shared" ca="1" si="404"/>
        <v>41825.807254841406</v>
      </c>
      <c r="S2357" s="677">
        <f t="shared" ca="1" si="404"/>
        <v>21403.357387533899</v>
      </c>
      <c r="T2357" s="677">
        <f t="shared" ca="1" si="404"/>
        <v>13687.035514799849</v>
      </c>
      <c r="U2357" s="677">
        <f t="shared" ca="1" si="404"/>
        <v>435.34667179604338</v>
      </c>
      <c r="V2357" s="677">
        <f t="shared" ca="1" si="404"/>
        <v>3834.305336192509</v>
      </c>
      <c r="W2357" s="677">
        <f t="shared" ca="1" si="401"/>
        <v>617.01465180109335</v>
      </c>
      <c r="X2357" s="677">
        <f t="shared" ca="1" si="404"/>
        <v>54178.497535315961</v>
      </c>
      <c r="Y2357" s="677">
        <f t="shared" ca="1" si="404"/>
        <v>14411.699367068395</v>
      </c>
      <c r="Z2357" s="677">
        <f t="shared" ca="1" si="404"/>
        <v>0</v>
      </c>
      <c r="AA2357" t="str">
        <f t="shared" si="396"/>
        <v>ASR_COMP</v>
      </c>
      <c r="AB2357" s="957">
        <f t="shared" si="397"/>
        <v>44682</v>
      </c>
      <c r="AC2357" t="str">
        <f t="shared" si="398"/>
        <v>Unaudited</v>
      </c>
    </row>
    <row r="2358" spans="1:29" x14ac:dyDescent="0.25">
      <c r="A2358" t="s">
        <v>423</v>
      </c>
      <c r="B2358" t="s">
        <v>1388</v>
      </c>
      <c r="C2358" t="s">
        <v>1389</v>
      </c>
      <c r="D2358">
        <v>1900</v>
      </c>
      <c r="E2358" s="957">
        <v>1</v>
      </c>
      <c r="F2358" t="s">
        <v>443</v>
      </c>
      <c r="G2358" s="957">
        <v>274</v>
      </c>
      <c r="H2358" t="s">
        <v>388</v>
      </c>
      <c r="I2358" s="937" t="s">
        <v>491</v>
      </c>
      <c r="J2358" s="937" t="s">
        <v>447</v>
      </c>
      <c r="K2358" s="937" t="s">
        <v>53</v>
      </c>
      <c r="L2358" s="937" t="s">
        <v>42</v>
      </c>
      <c r="M2358" s="958" t="s">
        <v>157</v>
      </c>
      <c r="N2358" s="677">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-4615851.9002145287</v>
      </c>
      <c r="O2358" s="677">
        <f t="shared" ca="1" si="404"/>
        <v>-3144245.7930205767</v>
      </c>
      <c r="P2358" s="677">
        <f t="shared" ca="1" si="404"/>
        <v>-178973.82037033787</v>
      </c>
      <c r="Q2358" s="677">
        <f t="shared" ca="1" si="404"/>
        <v>-700868.13000115019</v>
      </c>
      <c r="R2358" s="677">
        <f t="shared" ca="1" si="404"/>
        <v>-300770.27588575194</v>
      </c>
      <c r="S2358" s="677">
        <f t="shared" ca="1" si="404"/>
        <v>-30233.314740295187</v>
      </c>
      <c r="T2358" s="677">
        <f t="shared" ca="1" si="404"/>
        <v>-61354.003288908068</v>
      </c>
      <c r="U2358" s="677">
        <f t="shared" ca="1" si="404"/>
        <v>-187.44097630509296</v>
      </c>
      <c r="V2358" s="677">
        <f t="shared" ca="1" si="404"/>
        <v>-25194.592012448273</v>
      </c>
      <c r="W2358" s="677">
        <f t="shared" ca="1" si="401"/>
        <v>-17327.100591579474</v>
      </c>
      <c r="X2358" s="677">
        <f t="shared" ca="1" si="404"/>
        <v>-39569.452052703091</v>
      </c>
      <c r="Y2358" s="677">
        <f t="shared" ca="1" si="404"/>
        <v>-117127.97727447274</v>
      </c>
      <c r="Z2358" s="677">
        <f t="shared" ca="1" si="404"/>
        <v>0</v>
      </c>
      <c r="AA2358" t="str">
        <f t="shared" si="396"/>
        <v>ASR_COMP</v>
      </c>
      <c r="AB2358" s="957">
        <f t="shared" si="397"/>
        <v>44682</v>
      </c>
      <c r="AC2358" t="str">
        <f t="shared" si="398"/>
        <v>Unaudited</v>
      </c>
    </row>
    <row r="2359" spans="1:29" x14ac:dyDescent="0.25">
      <c r="A2359" t="s">
        <v>423</v>
      </c>
      <c r="B2359" t="s">
        <v>1388</v>
      </c>
      <c r="C2359" t="s">
        <v>1389</v>
      </c>
      <c r="D2359">
        <v>1900</v>
      </c>
      <c r="E2359" s="957">
        <v>1</v>
      </c>
      <c r="F2359" t="s">
        <v>443</v>
      </c>
      <c r="G2359" s="957">
        <v>274</v>
      </c>
      <c r="H2359" t="s">
        <v>388</v>
      </c>
      <c r="I2359" s="937" t="s">
        <v>491</v>
      </c>
      <c r="J2359" s="937" t="s">
        <v>447</v>
      </c>
      <c r="K2359" s="937" t="s">
        <v>53</v>
      </c>
      <c r="L2359" s="937" t="s">
        <v>43</v>
      </c>
      <c r="M2359" s="958" t="s">
        <v>465</v>
      </c>
      <c r="N2359" s="677">
        <f t="shared" ca="1" si="405"/>
        <v>1817865.4082060035</v>
      </c>
      <c r="O2359" s="677">
        <f t="shared" ca="1" si="404"/>
        <v>1159873.9197208199</v>
      </c>
      <c r="P2359" s="677">
        <f t="shared" ca="1" si="404"/>
        <v>89466.295552625015</v>
      </c>
      <c r="Q2359" s="677">
        <f t="shared" ca="1" si="404"/>
        <v>256155.00995201478</v>
      </c>
      <c r="R2359" s="677">
        <f t="shared" ca="1" si="404"/>
        <v>136324.52020872486</v>
      </c>
      <c r="S2359" s="677">
        <f t="shared" ca="1" si="404"/>
        <v>28309.720746435829</v>
      </c>
      <c r="T2359" s="677">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7957.0118883991063</v>
      </c>
      <c r="U2359" s="677">
        <f t="shared" ca="1" si="406"/>
        <v>336.67127357713514</v>
      </c>
      <c r="V2359" s="677">
        <f t="shared" ca="1" si="406"/>
        <v>10941.790834864123</v>
      </c>
      <c r="W2359" s="677">
        <f t="shared" ca="1" si="401"/>
        <v>52498.662207174159</v>
      </c>
      <c r="X2359" s="677">
        <f t="shared" ca="1" si="406"/>
        <v>21846.642584961915</v>
      </c>
      <c r="Y2359" s="677">
        <f t="shared" ca="1" si="406"/>
        <v>54155.163236406923</v>
      </c>
      <c r="Z2359" s="677">
        <f t="shared" ca="1" si="406"/>
        <v>0</v>
      </c>
      <c r="AA2359" t="str">
        <f t="shared" si="396"/>
        <v>ASR_COMP</v>
      </c>
      <c r="AB2359" s="957">
        <f t="shared" si="397"/>
        <v>44682</v>
      </c>
      <c r="AC2359" t="str">
        <f t="shared" si="398"/>
        <v>Unaudited</v>
      </c>
    </row>
    <row r="2360" spans="1:29" x14ac:dyDescent="0.25">
      <c r="A2360" t="s">
        <v>423</v>
      </c>
      <c r="B2360" t="s">
        <v>1388</v>
      </c>
      <c r="C2360" t="s">
        <v>1389</v>
      </c>
      <c r="D2360">
        <v>1900</v>
      </c>
      <c r="E2360" s="957">
        <v>1</v>
      </c>
      <c r="F2360" t="s">
        <v>443</v>
      </c>
      <c r="G2360" s="957">
        <v>274</v>
      </c>
      <c r="H2360" t="s">
        <v>388</v>
      </c>
      <c r="I2360" s="937" t="s">
        <v>491</v>
      </c>
      <c r="J2360" s="937" t="s">
        <v>447</v>
      </c>
      <c r="K2360" s="937" t="s">
        <v>923</v>
      </c>
      <c r="L2360" s="937" t="s">
        <v>924</v>
      </c>
      <c r="M2360" s="958" t="s">
        <v>923</v>
      </c>
      <c r="N2360" s="677">
        <f t="shared" ca="1" si="405"/>
        <v>1966937.8212787514</v>
      </c>
      <c r="O2360" s="677">
        <f t="shared" ca="1" si="406"/>
        <v>1762335.4198090713</v>
      </c>
      <c r="P2360" s="677">
        <f t="shared" ca="1" si="406"/>
        <v>149262.7811986868</v>
      </c>
      <c r="Q2360" s="677">
        <f t="shared" ca="1" si="406"/>
        <v>29995.935924085159</v>
      </c>
      <c r="R2360" s="677">
        <f t="shared" ca="1" si="406"/>
        <v>16249.879904438445</v>
      </c>
      <c r="S2360" s="677">
        <f t="shared" ca="1" si="406"/>
        <v>2431.3668829160147</v>
      </c>
      <c r="T2360" s="677">
        <f t="shared" ca="1" si="406"/>
        <v>834.09036404131064</v>
      </c>
      <c r="U2360" s="677">
        <f t="shared" ca="1" si="406"/>
        <v>13.177485052169297</v>
      </c>
      <c r="V2360" s="677">
        <f t="shared" ca="1" si="406"/>
        <v>461.5152376701285</v>
      </c>
      <c r="W2360" s="677">
        <f t="shared" ca="1" si="401"/>
        <v>2214.347992168382</v>
      </c>
      <c r="X2360" s="677">
        <f t="shared" ca="1" si="406"/>
        <v>855.08871322656364</v>
      </c>
      <c r="Y2360" s="677">
        <f t="shared" ca="1" si="406"/>
        <v>2284.2177673948672</v>
      </c>
      <c r="Z2360" s="677">
        <f t="shared" ca="1" si="406"/>
        <v>0</v>
      </c>
      <c r="AA2360" t="str">
        <f t="shared" si="396"/>
        <v>ASR_COMP</v>
      </c>
      <c r="AB2360" s="957">
        <f t="shared" si="397"/>
        <v>44682</v>
      </c>
      <c r="AC2360" t="str">
        <f t="shared" si="398"/>
        <v>Unaudited</v>
      </c>
    </row>
    <row r="2361" spans="1:29" x14ac:dyDescent="0.25">
      <c r="A2361" t="s">
        <v>423</v>
      </c>
      <c r="B2361" t="s">
        <v>1388</v>
      </c>
      <c r="C2361" t="s">
        <v>1389</v>
      </c>
      <c r="D2361">
        <v>1900</v>
      </c>
      <c r="E2361" s="957">
        <v>1</v>
      </c>
      <c r="F2361" t="s">
        <v>443</v>
      </c>
      <c r="G2361" s="957">
        <v>274</v>
      </c>
      <c r="H2361" t="s">
        <v>388</v>
      </c>
      <c r="I2361" s="937" t="s">
        <v>491</v>
      </c>
      <c r="J2361" s="937" t="s">
        <v>447</v>
      </c>
      <c r="K2361" s="937" t="s">
        <v>923</v>
      </c>
      <c r="L2361" s="937" t="s">
        <v>925</v>
      </c>
      <c r="M2361" s="958" t="s">
        <v>928</v>
      </c>
      <c r="N2361" s="677">
        <f t="shared" ca="1" si="405"/>
        <v>-939679.30340361677</v>
      </c>
      <c r="O2361" s="677">
        <f t="shared" ca="1" si="406"/>
        <v>-542722.18391383684</v>
      </c>
      <c r="P2361" s="677">
        <f t="shared" ca="1" si="406"/>
        <v>-29563.391862618937</v>
      </c>
      <c r="Q2361" s="677">
        <f t="shared" ca="1" si="406"/>
        <v>-178459.27105826873</v>
      </c>
      <c r="R2361" s="677">
        <f t="shared" ca="1" si="406"/>
        <v>-93333.996479330366</v>
      </c>
      <c r="S2361" s="677">
        <f t="shared" ca="1" si="406"/>
        <v>-9765.3957158218927</v>
      </c>
      <c r="T2361" s="677">
        <f t="shared" ca="1" si="406"/>
        <v>-9138.1341883572986</v>
      </c>
      <c r="U2361" s="677">
        <f t="shared" ca="1" si="406"/>
        <v>-354.44953186620927</v>
      </c>
      <c r="V2361" s="677">
        <f t="shared" ca="1" si="406"/>
        <v>-8531.4446977352327</v>
      </c>
      <c r="W2361" s="677">
        <f t="shared" ca="1" si="401"/>
        <v>-9144.0715118445751</v>
      </c>
      <c r="X2361" s="677">
        <f t="shared" ca="1" si="406"/>
        <v>-7643.8115951584568</v>
      </c>
      <c r="Y2361" s="677">
        <f t="shared" ca="1" si="406"/>
        <v>-51023.1528487783</v>
      </c>
      <c r="Z2361" s="677">
        <f t="shared" ca="1" si="406"/>
        <v>0</v>
      </c>
      <c r="AA2361" t="str">
        <f t="shared" si="396"/>
        <v>ASR_COMP</v>
      </c>
      <c r="AB2361" s="957">
        <f t="shared" si="397"/>
        <v>44682</v>
      </c>
      <c r="AC2361" t="str">
        <f t="shared" si="398"/>
        <v>Unaudited</v>
      </c>
    </row>
    <row r="2362" spans="1:29" x14ac:dyDescent="0.25">
      <c r="A2362" t="s">
        <v>423</v>
      </c>
      <c r="B2362" t="s">
        <v>1388</v>
      </c>
      <c r="C2362" t="s">
        <v>1389</v>
      </c>
      <c r="D2362">
        <v>1900</v>
      </c>
      <c r="E2362" s="957">
        <v>1</v>
      </c>
      <c r="F2362" t="s">
        <v>443</v>
      </c>
      <c r="G2362" s="957">
        <v>274</v>
      </c>
      <c r="H2362" t="s">
        <v>388</v>
      </c>
      <c r="I2362" s="937" t="s">
        <v>491</v>
      </c>
      <c r="J2362" s="937" t="s">
        <v>447</v>
      </c>
      <c r="K2362" s="937" t="s">
        <v>923</v>
      </c>
      <c r="L2362" s="937" t="s">
        <v>926</v>
      </c>
      <c r="M2362" s="958" t="s">
        <v>929</v>
      </c>
      <c r="N2362" s="677">
        <f t="shared" ca="1" si="405"/>
        <v>0</v>
      </c>
      <c r="O2362" s="677">
        <f t="shared" ca="1" si="406"/>
        <v>0</v>
      </c>
      <c r="P2362" s="677">
        <f t="shared" ca="1" si="406"/>
        <v>0</v>
      </c>
      <c r="Q2362" s="677">
        <f t="shared" ca="1" si="406"/>
        <v>0</v>
      </c>
      <c r="R2362" s="677">
        <f t="shared" ca="1" si="406"/>
        <v>0</v>
      </c>
      <c r="S2362" s="677">
        <f t="shared" ca="1" si="406"/>
        <v>0</v>
      </c>
      <c r="T2362" s="677">
        <f t="shared" ca="1" si="406"/>
        <v>0</v>
      </c>
      <c r="U2362" s="677">
        <f t="shared" ca="1" si="406"/>
        <v>0</v>
      </c>
      <c r="V2362" s="677">
        <f t="shared" ca="1" si="406"/>
        <v>0</v>
      </c>
      <c r="W2362" s="677">
        <f t="shared" ca="1" si="401"/>
        <v>0</v>
      </c>
      <c r="X2362" s="677">
        <f t="shared" ca="1" si="406"/>
        <v>0</v>
      </c>
      <c r="Y2362" s="677">
        <f t="shared" ca="1" si="406"/>
        <v>0</v>
      </c>
      <c r="Z2362" s="677">
        <f t="shared" ca="1" si="406"/>
        <v>0</v>
      </c>
      <c r="AA2362" t="str">
        <f t="shared" si="396"/>
        <v>ASR_COMP</v>
      </c>
      <c r="AB2362" s="957">
        <f t="shared" si="397"/>
        <v>44682</v>
      </c>
      <c r="AC2362" t="str">
        <f t="shared" si="398"/>
        <v>Unaudited</v>
      </c>
    </row>
    <row r="2363" spans="1:29" x14ac:dyDescent="0.25">
      <c r="A2363" t="s">
        <v>423</v>
      </c>
      <c r="B2363" t="s">
        <v>1388</v>
      </c>
      <c r="C2363" t="s">
        <v>1389</v>
      </c>
      <c r="D2363">
        <v>1900</v>
      </c>
      <c r="E2363" s="957">
        <v>1</v>
      </c>
      <c r="F2363" t="s">
        <v>443</v>
      </c>
      <c r="G2363" s="957">
        <v>274</v>
      </c>
      <c r="H2363" t="s">
        <v>388</v>
      </c>
      <c r="I2363" s="937" t="s">
        <v>491</v>
      </c>
      <c r="J2363" s="937" t="s">
        <v>447</v>
      </c>
      <c r="K2363" s="937" t="s">
        <v>448</v>
      </c>
      <c r="L2363" s="937">
        <v>5.0999999999999996</v>
      </c>
      <c r="M2363" s="958" t="s">
        <v>37</v>
      </c>
      <c r="N2363" s="677">
        <f t="shared" ca="1" si="405"/>
        <v>2772818.8898591693</v>
      </c>
      <c r="O2363" s="677">
        <f t="shared" ca="1" si="406"/>
        <v>1178908.9927496852</v>
      </c>
      <c r="P2363" s="677">
        <f t="shared" ca="1" si="406"/>
        <v>385591.82839947316</v>
      </c>
      <c r="Q2363" s="677">
        <f t="shared" ca="1" si="406"/>
        <v>174628.56049689226</v>
      </c>
      <c r="R2363" s="677">
        <f t="shared" ca="1" si="406"/>
        <v>555606.42844713479</v>
      </c>
      <c r="S2363" s="677">
        <f t="shared" ca="1" si="406"/>
        <v>36235.561059536158</v>
      </c>
      <c r="T2363" s="677">
        <f t="shared" ca="1" si="406"/>
        <v>299761.01170561288</v>
      </c>
      <c r="U2363" s="677">
        <f t="shared" ca="1" si="406"/>
        <v>358.58478885294295</v>
      </c>
      <c r="V2363" s="677">
        <f t="shared" ca="1" si="406"/>
        <v>30253.384231539323</v>
      </c>
      <c r="W2363" s="677">
        <f t="shared" ca="1" si="401"/>
        <v>5973.888215728015</v>
      </c>
      <c r="X2363" s="677">
        <f t="shared" ca="1" si="406"/>
        <v>34512.232909285871</v>
      </c>
      <c r="Y2363" s="677">
        <f t="shared" ca="1" si="406"/>
        <v>70988.416855428848</v>
      </c>
      <c r="Z2363" s="677">
        <f t="shared" ca="1" si="406"/>
        <v>0</v>
      </c>
      <c r="AA2363" t="str">
        <f t="shared" si="396"/>
        <v>ASR_COMP</v>
      </c>
      <c r="AB2363" s="957">
        <f t="shared" si="397"/>
        <v>44682</v>
      </c>
      <c r="AC2363" t="str">
        <f t="shared" si="398"/>
        <v>Unaudited</v>
      </c>
    </row>
    <row r="2364" spans="1:29" ht="30" x14ac:dyDescent="0.25">
      <c r="A2364" t="s">
        <v>423</v>
      </c>
      <c r="B2364" t="s">
        <v>1388</v>
      </c>
      <c r="C2364" t="s">
        <v>1389</v>
      </c>
      <c r="D2364">
        <v>1900</v>
      </c>
      <c r="E2364" s="957">
        <v>1</v>
      </c>
      <c r="F2364" t="s">
        <v>443</v>
      </c>
      <c r="G2364" s="957">
        <v>274</v>
      </c>
      <c r="H2364" t="s">
        <v>388</v>
      </c>
      <c r="I2364" s="937" t="s">
        <v>491</v>
      </c>
      <c r="J2364" s="937" t="s">
        <v>447</v>
      </c>
      <c r="K2364" s="937" t="s">
        <v>448</v>
      </c>
      <c r="L2364" s="937">
        <v>5.2</v>
      </c>
      <c r="M2364" s="958" t="s">
        <v>306</v>
      </c>
      <c r="N2364" s="677">
        <f t="shared" ca="1" si="405"/>
        <v>0</v>
      </c>
      <c r="O2364" s="677">
        <f t="shared" ca="1" si="406"/>
        <v>0</v>
      </c>
      <c r="P2364" s="677">
        <f t="shared" ca="1" si="406"/>
        <v>0</v>
      </c>
      <c r="Q2364" s="677">
        <f t="shared" ca="1" si="406"/>
        <v>0</v>
      </c>
      <c r="R2364" s="677">
        <f t="shared" ca="1" si="406"/>
        <v>0</v>
      </c>
      <c r="S2364" s="677">
        <f t="shared" ca="1" si="406"/>
        <v>0</v>
      </c>
      <c r="T2364" s="677">
        <f t="shared" ca="1" si="406"/>
        <v>0</v>
      </c>
      <c r="U2364" s="677">
        <f t="shared" ca="1" si="406"/>
        <v>0</v>
      </c>
      <c r="V2364" s="677">
        <f t="shared" ca="1" si="406"/>
        <v>0</v>
      </c>
      <c r="W2364" s="677">
        <f t="shared" ca="1" si="401"/>
        <v>0</v>
      </c>
      <c r="X2364" s="677">
        <f t="shared" ca="1" si="406"/>
        <v>0</v>
      </c>
      <c r="Y2364" s="677">
        <f t="shared" ca="1" si="406"/>
        <v>0</v>
      </c>
      <c r="Z2364" s="677">
        <f t="shared" ca="1" si="406"/>
        <v>0</v>
      </c>
      <c r="AA2364" t="str">
        <f t="shared" si="396"/>
        <v>ASR_COMP</v>
      </c>
      <c r="AB2364" s="957">
        <f t="shared" si="397"/>
        <v>44682</v>
      </c>
      <c r="AC2364" t="str">
        <f t="shared" si="398"/>
        <v>Unaudited</v>
      </c>
    </row>
    <row r="2365" spans="1:29" ht="30" x14ac:dyDescent="0.25">
      <c r="A2365" t="s">
        <v>423</v>
      </c>
      <c r="B2365" t="s">
        <v>1388</v>
      </c>
      <c r="C2365" t="s">
        <v>1389</v>
      </c>
      <c r="D2365">
        <v>1900</v>
      </c>
      <c r="E2365" s="957">
        <v>1</v>
      </c>
      <c r="F2365" t="s">
        <v>443</v>
      </c>
      <c r="G2365" s="957">
        <v>274</v>
      </c>
      <c r="H2365" t="s">
        <v>388</v>
      </c>
      <c r="I2365" s="937" t="s">
        <v>491</v>
      </c>
      <c r="J2365" s="937" t="s">
        <v>447</v>
      </c>
      <c r="K2365" s="937" t="s">
        <v>448</v>
      </c>
      <c r="L2365" s="945">
        <v>5.3</v>
      </c>
      <c r="M2365" s="960" t="s">
        <v>307</v>
      </c>
      <c r="N2365" s="677">
        <f t="shared" ca="1" si="405"/>
        <v>-1131462.6020670612</v>
      </c>
      <c r="O2365" s="677">
        <f t="shared" ca="1" si="406"/>
        <v>-481010.32001055381</v>
      </c>
      <c r="P2365" s="677">
        <f t="shared" ca="1" si="406"/>
        <v>-170237.66113342953</v>
      </c>
      <c r="Q2365" s="677">
        <f t="shared" ca="1" si="406"/>
        <v>-62164.554043266682</v>
      </c>
      <c r="R2365" s="677">
        <f t="shared" ca="1" si="406"/>
        <v>-210478.36108386531</v>
      </c>
      <c r="S2365" s="677">
        <f t="shared" ca="1" si="406"/>
        <v>-28169.61617877191</v>
      </c>
      <c r="T2365" s="677">
        <f t="shared" ca="1" si="406"/>
        <v>-122017.26174473335</v>
      </c>
      <c r="U2365" s="677">
        <f t="shared" ca="1" si="406"/>
        <v>-21.710466688030436</v>
      </c>
      <c r="V2365" s="677">
        <f t="shared" ca="1" si="406"/>
        <v>-11063.787034094476</v>
      </c>
      <c r="W2365" s="677">
        <f t="shared" ca="1" si="401"/>
        <v>-404.26724292816203</v>
      </c>
      <c r="X2365" s="677">
        <f t="shared" ca="1" si="406"/>
        <v>-16808.520968616336</v>
      </c>
      <c r="Y2365" s="677">
        <f t="shared" ca="1" si="406"/>
        <v>-29086.542160113495</v>
      </c>
      <c r="Z2365" s="677">
        <f t="shared" ca="1" si="406"/>
        <v>0</v>
      </c>
      <c r="AA2365" t="str">
        <f t="shared" si="396"/>
        <v>ASR_COMP</v>
      </c>
      <c r="AB2365" s="957">
        <f t="shared" si="397"/>
        <v>44682</v>
      </c>
      <c r="AC2365" t="str">
        <f t="shared" si="398"/>
        <v>Unaudited</v>
      </c>
    </row>
    <row r="2366" spans="1:29" x14ac:dyDescent="0.25">
      <c r="A2366" t="s">
        <v>423</v>
      </c>
      <c r="B2366" t="s">
        <v>1388</v>
      </c>
      <c r="C2366" t="s">
        <v>1389</v>
      </c>
      <c r="D2366">
        <v>1900</v>
      </c>
      <c r="E2366" s="957">
        <v>1</v>
      </c>
      <c r="F2366" t="s">
        <v>443</v>
      </c>
      <c r="G2366" s="957">
        <v>274</v>
      </c>
      <c r="H2366" t="s">
        <v>388</v>
      </c>
      <c r="I2366" s="937" t="s">
        <v>491</v>
      </c>
      <c r="J2366" s="937" t="s">
        <v>447</v>
      </c>
      <c r="K2366" s="937" t="s">
        <v>448</v>
      </c>
      <c r="L2366" s="947" t="s">
        <v>82</v>
      </c>
      <c r="M2366" s="961" t="s">
        <v>456</v>
      </c>
      <c r="N2366" s="677">
        <f t="shared" ca="1" si="405"/>
        <v>0</v>
      </c>
      <c r="O2366" s="677">
        <f t="shared" ca="1" si="406"/>
        <v>0</v>
      </c>
      <c r="P2366" s="677">
        <f t="shared" ca="1" si="406"/>
        <v>0</v>
      </c>
      <c r="Q2366" s="677">
        <f t="shared" ca="1" si="406"/>
        <v>0</v>
      </c>
      <c r="R2366" s="677">
        <f t="shared" ca="1" si="406"/>
        <v>0</v>
      </c>
      <c r="S2366" s="677">
        <f t="shared" ca="1" si="406"/>
        <v>0</v>
      </c>
      <c r="T2366" s="677">
        <f t="shared" ca="1" si="406"/>
        <v>0</v>
      </c>
      <c r="U2366" s="677">
        <f t="shared" ca="1" si="406"/>
        <v>0</v>
      </c>
      <c r="V2366" s="677">
        <f t="shared" ca="1" si="406"/>
        <v>0</v>
      </c>
      <c r="W2366" s="677">
        <f t="shared" ca="1" si="401"/>
        <v>0</v>
      </c>
      <c r="X2366" s="677">
        <f t="shared" ca="1" si="406"/>
        <v>0</v>
      </c>
      <c r="Y2366" s="677">
        <f t="shared" ca="1" si="406"/>
        <v>0</v>
      </c>
      <c r="Z2366" s="677">
        <f t="shared" ca="1" si="406"/>
        <v>0</v>
      </c>
      <c r="AA2366" t="str">
        <f t="shared" si="396"/>
        <v>ASR_COMP</v>
      </c>
      <c r="AB2366" s="957">
        <f t="shared" si="397"/>
        <v>44682</v>
      </c>
      <c r="AC2366" t="str">
        <f t="shared" si="398"/>
        <v>Unaudited</v>
      </c>
    </row>
    <row r="2367" spans="1:29" x14ac:dyDescent="0.25">
      <c r="A2367" t="s">
        <v>423</v>
      </c>
      <c r="B2367" t="s">
        <v>1388</v>
      </c>
      <c r="C2367" t="s">
        <v>1389</v>
      </c>
      <c r="D2367">
        <v>1900</v>
      </c>
      <c r="E2367" s="957">
        <v>1</v>
      </c>
      <c r="F2367" t="s">
        <v>443</v>
      </c>
      <c r="G2367" s="957">
        <v>274</v>
      </c>
      <c r="H2367" t="s">
        <v>388</v>
      </c>
      <c r="I2367" s="958" t="s">
        <v>491</v>
      </c>
      <c r="J2367" s="958" t="s">
        <v>447</v>
      </c>
      <c r="K2367" s="958" t="s">
        <v>449</v>
      </c>
      <c r="L2367" s="937">
        <v>6.1</v>
      </c>
      <c r="M2367" s="958" t="s">
        <v>18</v>
      </c>
      <c r="N2367" s="677">
        <f t="shared" ca="1" si="405"/>
        <v>0</v>
      </c>
      <c r="O2367" s="677">
        <f t="shared" ca="1" si="406"/>
        <v>0</v>
      </c>
      <c r="P2367" s="677">
        <f t="shared" ca="1" si="406"/>
        <v>0</v>
      </c>
      <c r="Q2367" s="677">
        <f t="shared" ca="1" si="406"/>
        <v>0</v>
      </c>
      <c r="R2367" s="677">
        <f t="shared" ca="1" si="406"/>
        <v>0</v>
      </c>
      <c r="S2367" s="677">
        <f t="shared" ca="1" si="406"/>
        <v>0</v>
      </c>
      <c r="T2367" s="677">
        <f t="shared" ca="1" si="406"/>
        <v>0</v>
      </c>
      <c r="U2367" s="677">
        <f t="shared" ca="1" si="406"/>
        <v>0</v>
      </c>
      <c r="V2367" s="677">
        <f t="shared" ca="1" si="406"/>
        <v>0</v>
      </c>
      <c r="W2367" s="677">
        <f t="shared" ca="1" si="401"/>
        <v>0</v>
      </c>
      <c r="X2367" s="677">
        <f t="shared" ca="1" si="406"/>
        <v>0</v>
      </c>
      <c r="Y2367" s="677">
        <f t="shared" ca="1" si="406"/>
        <v>0</v>
      </c>
      <c r="Z2367" s="677">
        <f t="shared" ca="1" si="406"/>
        <v>0</v>
      </c>
      <c r="AA2367" t="str">
        <f t="shared" si="396"/>
        <v>ASR_COMP</v>
      </c>
      <c r="AB2367" s="957">
        <f t="shared" si="397"/>
        <v>44682</v>
      </c>
      <c r="AC2367" t="str">
        <f t="shared" si="398"/>
        <v>Unaudited</v>
      </c>
    </row>
    <row r="2368" spans="1:29" x14ac:dyDescent="0.25">
      <c r="A2368" t="s">
        <v>423</v>
      </c>
      <c r="B2368" t="s">
        <v>1388</v>
      </c>
      <c r="C2368" t="s">
        <v>1389</v>
      </c>
      <c r="D2368">
        <v>1900</v>
      </c>
      <c r="E2368" s="957">
        <v>1</v>
      </c>
      <c r="F2368" t="s">
        <v>443</v>
      </c>
      <c r="G2368" s="957">
        <v>274</v>
      </c>
      <c r="H2368" t="s">
        <v>388</v>
      </c>
      <c r="I2368" s="937" t="s">
        <v>491</v>
      </c>
      <c r="J2368" s="937" t="s">
        <v>447</v>
      </c>
      <c r="K2368" s="937" t="s">
        <v>449</v>
      </c>
      <c r="L2368" s="937">
        <v>6.2</v>
      </c>
      <c r="M2368" s="962" t="s">
        <v>19</v>
      </c>
      <c r="N2368" s="677">
        <f t="shared" ca="1" si="405"/>
        <v>0</v>
      </c>
      <c r="O2368" s="677">
        <f t="shared" ca="1" si="406"/>
        <v>0</v>
      </c>
      <c r="P2368" s="677">
        <f t="shared" ca="1" si="406"/>
        <v>0</v>
      </c>
      <c r="Q2368" s="677">
        <f t="shared" ca="1" si="406"/>
        <v>0</v>
      </c>
      <c r="R2368" s="677">
        <f t="shared" ca="1" si="406"/>
        <v>0</v>
      </c>
      <c r="S2368" s="677">
        <f t="shared" ca="1" si="406"/>
        <v>0</v>
      </c>
      <c r="T2368" s="677">
        <f t="shared" ca="1" si="406"/>
        <v>0</v>
      </c>
      <c r="U2368" s="677">
        <f t="shared" ca="1" si="406"/>
        <v>0</v>
      </c>
      <c r="V2368" s="677">
        <f t="shared" ca="1" si="406"/>
        <v>0</v>
      </c>
      <c r="W2368" s="677">
        <f t="shared" ca="1" si="401"/>
        <v>0</v>
      </c>
      <c r="X2368" s="677">
        <f t="shared" ca="1" si="406"/>
        <v>0</v>
      </c>
      <c r="Y2368" s="677">
        <f t="shared" ca="1" si="406"/>
        <v>0</v>
      </c>
      <c r="Z2368" s="677">
        <f t="shared" ca="1" si="406"/>
        <v>0</v>
      </c>
      <c r="AA2368" t="str">
        <f t="shared" si="396"/>
        <v>ASR_COMP</v>
      </c>
      <c r="AB2368" s="957">
        <f t="shared" si="397"/>
        <v>44682</v>
      </c>
      <c r="AC2368" t="str">
        <f t="shared" si="398"/>
        <v>Unaudited</v>
      </c>
    </row>
    <row r="2369" spans="1:29" x14ac:dyDescent="0.25">
      <c r="A2369" t="s">
        <v>423</v>
      </c>
      <c r="B2369" t="s">
        <v>1388</v>
      </c>
      <c r="C2369" t="s">
        <v>1389</v>
      </c>
      <c r="D2369">
        <v>1900</v>
      </c>
      <c r="E2369" s="957">
        <v>1</v>
      </c>
      <c r="F2369" t="s">
        <v>443</v>
      </c>
      <c r="G2369" s="957">
        <v>274</v>
      </c>
      <c r="H2369" t="s">
        <v>388</v>
      </c>
      <c r="I2369" s="937" t="s">
        <v>491</v>
      </c>
      <c r="J2369" s="937" t="s">
        <v>447</v>
      </c>
      <c r="K2369" s="937" t="s">
        <v>449</v>
      </c>
      <c r="L2369" s="937">
        <v>6.3</v>
      </c>
      <c r="M2369" s="962" t="s">
        <v>187</v>
      </c>
      <c r="N2369" s="677">
        <f t="shared" ca="1" si="405"/>
        <v>0</v>
      </c>
      <c r="O2369" s="677">
        <f t="shared" ca="1" si="406"/>
        <v>0</v>
      </c>
      <c r="P2369" s="677">
        <f t="shared" ca="1" si="406"/>
        <v>0</v>
      </c>
      <c r="Q2369" s="677">
        <f t="shared" ca="1" si="406"/>
        <v>0</v>
      </c>
      <c r="R2369" s="677">
        <f t="shared" ca="1" si="406"/>
        <v>0</v>
      </c>
      <c r="S2369" s="677">
        <f t="shared" ca="1" si="406"/>
        <v>0</v>
      </c>
      <c r="T2369" s="677">
        <f t="shared" ca="1" si="406"/>
        <v>0</v>
      </c>
      <c r="U2369" s="677">
        <f t="shared" ca="1" si="406"/>
        <v>0</v>
      </c>
      <c r="V2369" s="677">
        <f t="shared" ca="1" si="406"/>
        <v>0</v>
      </c>
      <c r="W2369" s="677">
        <f t="shared" ca="1" si="401"/>
        <v>0</v>
      </c>
      <c r="X2369" s="677">
        <f t="shared" ca="1" si="406"/>
        <v>0</v>
      </c>
      <c r="Y2369" s="677">
        <f t="shared" ca="1" si="406"/>
        <v>0</v>
      </c>
      <c r="Z2369" s="677">
        <f t="shared" ca="1" si="406"/>
        <v>0</v>
      </c>
      <c r="AA2369" t="str">
        <f t="shared" si="396"/>
        <v>ASR_COMP</v>
      </c>
      <c r="AB2369" s="957">
        <f t="shared" si="397"/>
        <v>44682</v>
      </c>
      <c r="AC2369" t="str">
        <f t="shared" si="398"/>
        <v>Unaudited</v>
      </c>
    </row>
    <row r="2370" spans="1:29" x14ac:dyDescent="0.25">
      <c r="A2370" t="s">
        <v>423</v>
      </c>
      <c r="B2370" t="s">
        <v>1388</v>
      </c>
      <c r="C2370" t="s">
        <v>1389</v>
      </c>
      <c r="D2370">
        <v>1900</v>
      </c>
      <c r="E2370" s="957">
        <v>1</v>
      </c>
      <c r="F2370" t="s">
        <v>443</v>
      </c>
      <c r="G2370" s="957">
        <v>274</v>
      </c>
      <c r="H2370" t="s">
        <v>388</v>
      </c>
      <c r="I2370" s="937" t="s">
        <v>491</v>
      </c>
      <c r="J2370" s="937" t="s">
        <v>447</v>
      </c>
      <c r="K2370" s="937" t="s">
        <v>449</v>
      </c>
      <c r="L2370" s="937" t="s">
        <v>87</v>
      </c>
      <c r="M2370" s="962" t="s">
        <v>457</v>
      </c>
      <c r="N2370" s="677">
        <f t="shared" ca="1" si="405"/>
        <v>0</v>
      </c>
      <c r="O2370" s="677">
        <f t="shared" ca="1" si="406"/>
        <v>0</v>
      </c>
      <c r="P2370" s="677">
        <f t="shared" ca="1" si="406"/>
        <v>0</v>
      </c>
      <c r="Q2370" s="677">
        <f t="shared" ca="1" si="406"/>
        <v>0</v>
      </c>
      <c r="R2370" s="677">
        <f t="shared" ca="1" si="406"/>
        <v>0</v>
      </c>
      <c r="S2370" s="677">
        <f t="shared" ca="1" si="406"/>
        <v>0</v>
      </c>
      <c r="T2370" s="677">
        <f t="shared" ca="1" si="406"/>
        <v>0</v>
      </c>
      <c r="U2370" s="677">
        <f t="shared" ca="1" si="406"/>
        <v>0</v>
      </c>
      <c r="V2370" s="677">
        <f t="shared" ca="1" si="406"/>
        <v>0</v>
      </c>
      <c r="W2370" s="677">
        <f t="shared" ca="1" si="401"/>
        <v>0</v>
      </c>
      <c r="X2370" s="677">
        <f t="shared" ca="1" si="406"/>
        <v>0</v>
      </c>
      <c r="Y2370" s="677">
        <f t="shared" ca="1" si="406"/>
        <v>0</v>
      </c>
      <c r="Z2370" s="677">
        <f t="shared" ca="1" si="406"/>
        <v>0</v>
      </c>
      <c r="AA2370" t="str">
        <f t="shared" ref="AA2370:AA2433" si="407">file_name</f>
        <v>ASR_COMP</v>
      </c>
      <c r="AB2370" s="957">
        <f t="shared" ref="AB2370:AB2433" si="408">file_date</f>
        <v>44682</v>
      </c>
      <c r="AC2370" t="str">
        <f t="shared" ref="AC2370:AC2433" si="409">status</f>
        <v>Unaudited</v>
      </c>
    </row>
    <row r="2371" spans="1:29" x14ac:dyDescent="0.25">
      <c r="A2371" t="s">
        <v>423</v>
      </c>
      <c r="B2371" t="s">
        <v>1388</v>
      </c>
      <c r="C2371" t="s">
        <v>1389</v>
      </c>
      <c r="D2371">
        <v>1900</v>
      </c>
      <c r="E2371" s="957">
        <v>1</v>
      </c>
      <c r="F2371" t="s">
        <v>443</v>
      </c>
      <c r="G2371" s="957">
        <v>274</v>
      </c>
      <c r="H2371" t="s">
        <v>388</v>
      </c>
      <c r="I2371" s="937" t="s">
        <v>491</v>
      </c>
      <c r="J2371" s="937" t="s">
        <v>447</v>
      </c>
      <c r="K2371" s="937" t="s">
        <v>450</v>
      </c>
      <c r="L2371" s="937">
        <v>7.1</v>
      </c>
      <c r="M2371" s="962" t="s">
        <v>20</v>
      </c>
      <c r="N2371" s="677">
        <f t="shared" ca="1" si="405"/>
        <v>556312.5508631689</v>
      </c>
      <c r="O2371" s="677">
        <f t="shared" ca="1" si="406"/>
        <v>249954.78700322437</v>
      </c>
      <c r="P2371" s="677">
        <f t="shared" ca="1" si="406"/>
        <v>34505.233381980623</v>
      </c>
      <c r="Q2371" s="677">
        <f t="shared" ca="1" si="406"/>
        <v>55627.743869540507</v>
      </c>
      <c r="R2371" s="677">
        <f t="shared" ca="1" si="406"/>
        <v>66766.814833812838</v>
      </c>
      <c r="S2371" s="677">
        <f t="shared" ca="1" si="406"/>
        <v>18828.121182021372</v>
      </c>
      <c r="T2371" s="677">
        <f t="shared" ca="1" si="406"/>
        <v>21675.213418330663</v>
      </c>
      <c r="U2371" s="677">
        <f t="shared" ca="1" si="406"/>
        <v>178.0791839378802</v>
      </c>
      <c r="V2371" s="677">
        <f t="shared" ca="1" si="406"/>
        <v>9023.6047607756082</v>
      </c>
      <c r="W2371" s="677">
        <f t="shared" ca="1" si="401"/>
        <v>1613.5423589258025</v>
      </c>
      <c r="X2371" s="677">
        <f t="shared" ca="1" si="406"/>
        <v>72033.978551178443</v>
      </c>
      <c r="Y2371" s="677">
        <f t="shared" ca="1" si="406"/>
        <v>26105.432319440799</v>
      </c>
      <c r="Z2371" s="677">
        <f t="shared" ca="1" si="406"/>
        <v>0</v>
      </c>
      <c r="AA2371" t="str">
        <f t="shared" si="407"/>
        <v>ASR_COMP</v>
      </c>
      <c r="AB2371" s="957">
        <f t="shared" si="408"/>
        <v>44682</v>
      </c>
      <c r="AC2371" t="str">
        <f t="shared" si="409"/>
        <v>Unaudited</v>
      </c>
    </row>
    <row r="2372" spans="1:29" x14ac:dyDescent="0.25">
      <c r="A2372" t="s">
        <v>423</v>
      </c>
      <c r="B2372" t="s">
        <v>1388</v>
      </c>
      <c r="C2372" t="s">
        <v>1389</v>
      </c>
      <c r="D2372">
        <v>1900</v>
      </c>
      <c r="E2372" s="957">
        <v>1</v>
      </c>
      <c r="F2372" t="s">
        <v>443</v>
      </c>
      <c r="G2372" s="957">
        <v>274</v>
      </c>
      <c r="H2372" t="s">
        <v>388</v>
      </c>
      <c r="I2372" s="937" t="s">
        <v>491</v>
      </c>
      <c r="J2372" s="937" t="s">
        <v>447</v>
      </c>
      <c r="K2372" s="937" t="s">
        <v>450</v>
      </c>
      <c r="L2372" s="937">
        <v>7.2</v>
      </c>
      <c r="M2372" s="962" t="s">
        <v>21</v>
      </c>
      <c r="N2372" s="677">
        <f t="shared" ca="1" si="405"/>
        <v>0</v>
      </c>
      <c r="O2372" s="677">
        <f t="shared" ca="1" si="406"/>
        <v>0</v>
      </c>
      <c r="P2372" s="677">
        <f t="shared" ca="1" si="406"/>
        <v>0</v>
      </c>
      <c r="Q2372" s="677">
        <f t="shared" ca="1" si="406"/>
        <v>0</v>
      </c>
      <c r="R2372" s="677">
        <f t="shared" ca="1" si="406"/>
        <v>0</v>
      </c>
      <c r="S2372" s="677">
        <f t="shared" ca="1" si="406"/>
        <v>0</v>
      </c>
      <c r="T2372" s="677">
        <f t="shared" ca="1" si="406"/>
        <v>0</v>
      </c>
      <c r="U2372" s="677">
        <f t="shared" ca="1" si="406"/>
        <v>0</v>
      </c>
      <c r="V2372" s="677">
        <f t="shared" ca="1" si="406"/>
        <v>0</v>
      </c>
      <c r="W2372" s="677">
        <f t="shared" ca="1" si="401"/>
        <v>0</v>
      </c>
      <c r="X2372" s="677">
        <f t="shared" ca="1" si="406"/>
        <v>0</v>
      </c>
      <c r="Y2372" s="677">
        <f t="shared" ca="1" si="406"/>
        <v>0</v>
      </c>
      <c r="Z2372" s="677">
        <f t="shared" ca="1" si="406"/>
        <v>0</v>
      </c>
      <c r="AA2372" t="str">
        <f t="shared" si="407"/>
        <v>ASR_COMP</v>
      </c>
      <c r="AB2372" s="957">
        <f t="shared" si="408"/>
        <v>44682</v>
      </c>
      <c r="AC2372" t="str">
        <f t="shared" si="409"/>
        <v>Unaudited</v>
      </c>
    </row>
    <row r="2373" spans="1:29" x14ac:dyDescent="0.25">
      <c r="A2373" t="s">
        <v>423</v>
      </c>
      <c r="B2373" t="s">
        <v>1388</v>
      </c>
      <c r="C2373" t="s">
        <v>1389</v>
      </c>
      <c r="D2373">
        <v>1900</v>
      </c>
      <c r="E2373" s="957">
        <v>1</v>
      </c>
      <c r="F2373" t="s">
        <v>443</v>
      </c>
      <c r="G2373" s="957">
        <v>274</v>
      </c>
      <c r="H2373" t="s">
        <v>388</v>
      </c>
      <c r="I2373" s="937" t="s">
        <v>491</v>
      </c>
      <c r="J2373" s="937" t="s">
        <v>447</v>
      </c>
      <c r="K2373" s="937" t="s">
        <v>450</v>
      </c>
      <c r="L2373" s="937">
        <v>7.3</v>
      </c>
      <c r="M2373" s="962" t="s">
        <v>158</v>
      </c>
      <c r="N2373" s="677">
        <f t="shared" ca="1" si="405"/>
        <v>110876.198473315</v>
      </c>
      <c r="O2373" s="677">
        <f t="shared" ca="1" si="406"/>
        <v>94029.273530188468</v>
      </c>
      <c r="P2373" s="677">
        <f t="shared" ca="1" si="406"/>
        <v>7252.9010552072123</v>
      </c>
      <c r="Q2373" s="677">
        <f t="shared" ca="1" si="406"/>
        <v>4665.5116126989005</v>
      </c>
      <c r="R2373" s="677">
        <f t="shared" ca="1" si="406"/>
        <v>2482.9638594558714</v>
      </c>
      <c r="S2373" s="677">
        <f t="shared" ca="1" si="406"/>
        <v>153.38605643276486</v>
      </c>
      <c r="T2373" s="677">
        <f t="shared" ca="1" si="406"/>
        <v>30.127435511989813</v>
      </c>
      <c r="U2373" s="677">
        <f t="shared" ca="1" si="406"/>
        <v>1.8241324042270812</v>
      </c>
      <c r="V2373" s="677">
        <f t="shared" ca="1" si="406"/>
        <v>199.28968874488899</v>
      </c>
      <c r="W2373" s="677">
        <f t="shared" ca="1" si="401"/>
        <v>956.19101193691654</v>
      </c>
      <c r="X2373" s="677">
        <f t="shared" ca="1" si="406"/>
        <v>118.36818817173591</v>
      </c>
      <c r="Y2373" s="677">
        <f t="shared" ca="1" si="406"/>
        <v>986.36190256201462</v>
      </c>
      <c r="Z2373" s="677">
        <f t="shared" ca="1" si="406"/>
        <v>0</v>
      </c>
      <c r="AA2373" t="str">
        <f t="shared" si="407"/>
        <v>ASR_COMP</v>
      </c>
      <c r="AB2373" s="957">
        <f t="shared" si="408"/>
        <v>44682</v>
      </c>
      <c r="AC2373" t="str">
        <f t="shared" si="409"/>
        <v>Unaudited</v>
      </c>
    </row>
    <row r="2374" spans="1:29" x14ac:dyDescent="0.25">
      <c r="A2374" t="s">
        <v>423</v>
      </c>
      <c r="B2374" t="s">
        <v>1388</v>
      </c>
      <c r="C2374" t="s">
        <v>1389</v>
      </c>
      <c r="D2374">
        <v>1900</v>
      </c>
      <c r="E2374" s="957">
        <v>1</v>
      </c>
      <c r="F2374" t="s">
        <v>443</v>
      </c>
      <c r="G2374" s="957">
        <v>274</v>
      </c>
      <c r="H2374" t="s">
        <v>388</v>
      </c>
      <c r="I2374" s="937" t="s">
        <v>491</v>
      </c>
      <c r="J2374" s="937" t="s">
        <v>447</v>
      </c>
      <c r="K2374" s="937" t="s">
        <v>450</v>
      </c>
      <c r="L2374" s="945" t="s">
        <v>91</v>
      </c>
      <c r="M2374" s="960" t="s">
        <v>458</v>
      </c>
      <c r="N2374" s="677">
        <f t="shared" ca="1" si="405"/>
        <v>0</v>
      </c>
      <c r="O2374" s="677">
        <f t="shared" ca="1" si="406"/>
        <v>0</v>
      </c>
      <c r="P2374" s="677">
        <f t="shared" ca="1" si="406"/>
        <v>0</v>
      </c>
      <c r="Q2374" s="677">
        <f t="shared" ca="1" si="406"/>
        <v>0</v>
      </c>
      <c r="R2374" s="677">
        <f t="shared" ca="1" si="406"/>
        <v>0</v>
      </c>
      <c r="S2374" s="677">
        <f t="shared" ca="1" si="406"/>
        <v>0</v>
      </c>
      <c r="T2374" s="677">
        <f t="shared" ca="1" si="406"/>
        <v>0</v>
      </c>
      <c r="U2374" s="677">
        <f t="shared" ca="1" si="406"/>
        <v>0</v>
      </c>
      <c r="V2374" s="677">
        <f t="shared" ca="1" si="406"/>
        <v>0</v>
      </c>
      <c r="W2374" s="677">
        <f t="shared" ca="1" si="401"/>
        <v>0</v>
      </c>
      <c r="X2374" s="677">
        <f t="shared" ca="1" si="406"/>
        <v>0</v>
      </c>
      <c r="Y2374" s="677">
        <f t="shared" ca="1" si="406"/>
        <v>0</v>
      </c>
      <c r="Z2374" s="677">
        <f t="shared" ca="1" si="406"/>
        <v>0</v>
      </c>
      <c r="AA2374" t="str">
        <f t="shared" si="407"/>
        <v>ASR_COMP</v>
      </c>
      <c r="AB2374" s="957">
        <f t="shared" si="408"/>
        <v>44682</v>
      </c>
      <c r="AC2374" t="str">
        <f t="shared" si="409"/>
        <v>Unaudited</v>
      </c>
    </row>
    <row r="2375" spans="1:29" x14ac:dyDescent="0.25">
      <c r="A2375" t="s">
        <v>423</v>
      </c>
      <c r="B2375" t="s">
        <v>1388</v>
      </c>
      <c r="C2375" t="s">
        <v>1389</v>
      </c>
      <c r="D2375">
        <v>1900</v>
      </c>
      <c r="E2375" s="957">
        <v>1</v>
      </c>
      <c r="F2375" t="s">
        <v>443</v>
      </c>
      <c r="G2375" s="957">
        <v>274</v>
      </c>
      <c r="H2375" t="s">
        <v>388</v>
      </c>
      <c r="I2375" s="962" t="s">
        <v>491</v>
      </c>
      <c r="J2375" s="962" t="s">
        <v>447</v>
      </c>
      <c r="K2375" s="962" t="s">
        <v>451</v>
      </c>
      <c r="L2375" s="937">
        <v>8.1</v>
      </c>
      <c r="M2375" s="962" t="s">
        <v>22</v>
      </c>
      <c r="N2375" s="677">
        <f t="shared" ca="1" si="405"/>
        <v>8983019.7498137448</v>
      </c>
      <c r="O2375" s="677">
        <f t="shared" ca="1" si="406"/>
        <v>3412547.377825859</v>
      </c>
      <c r="P2375" s="677">
        <f t="shared" ca="1" si="406"/>
        <v>481413.15308394597</v>
      </c>
      <c r="Q2375" s="677">
        <f t="shared" ca="1" si="406"/>
        <v>2288378.5486939563</v>
      </c>
      <c r="R2375" s="677">
        <f t="shared" ca="1" si="406"/>
        <v>1408290.4506584504</v>
      </c>
      <c r="S2375" s="677">
        <f t="shared" ca="1" si="406"/>
        <v>5371.3766484322314</v>
      </c>
      <c r="T2375" s="677">
        <f t="shared" ca="1" si="406"/>
        <v>92424.100069609573</v>
      </c>
      <c r="U2375" s="677">
        <f t="shared" ca="1" si="406"/>
        <v>0</v>
      </c>
      <c r="V2375" s="677">
        <f t="shared" ca="1" si="406"/>
        <v>403674.48439740657</v>
      </c>
      <c r="W2375" s="677">
        <f t="shared" ca="1" si="401"/>
        <v>95416.98223567041</v>
      </c>
      <c r="X2375" s="677">
        <f t="shared" ca="1" si="406"/>
        <v>10175.74915745852</v>
      </c>
      <c r="Y2375" s="677">
        <f t="shared" ca="1" si="406"/>
        <v>785327.52704295574</v>
      </c>
      <c r="Z2375" s="677">
        <f t="shared" ca="1" si="406"/>
        <v>0</v>
      </c>
      <c r="AA2375" t="str">
        <f t="shared" si="407"/>
        <v>ASR_COMP</v>
      </c>
      <c r="AB2375" s="957">
        <f t="shared" si="408"/>
        <v>44682</v>
      </c>
      <c r="AC2375" t="str">
        <f t="shared" si="409"/>
        <v>Unaudited</v>
      </c>
    </row>
    <row r="2376" spans="1:29" x14ac:dyDescent="0.25">
      <c r="A2376" t="s">
        <v>423</v>
      </c>
      <c r="B2376" t="s">
        <v>1388</v>
      </c>
      <c r="C2376" t="s">
        <v>1389</v>
      </c>
      <c r="D2376">
        <v>1900</v>
      </c>
      <c r="E2376" s="957">
        <v>1</v>
      </c>
      <c r="F2376" t="s">
        <v>443</v>
      </c>
      <c r="G2376" s="957">
        <v>274</v>
      </c>
      <c r="H2376" t="s">
        <v>388</v>
      </c>
      <c r="I2376" s="937" t="s">
        <v>491</v>
      </c>
      <c r="J2376" s="937" t="s">
        <v>447</v>
      </c>
      <c r="K2376" s="937" t="s">
        <v>451</v>
      </c>
      <c r="L2376" s="943" t="s">
        <v>115</v>
      </c>
      <c r="M2376" s="963" t="s">
        <v>446</v>
      </c>
      <c r="N2376" s="677">
        <f t="shared" ca="1" si="405"/>
        <v>44904.399999999994</v>
      </c>
      <c r="O2376" s="677">
        <f t="shared" ca="1" si="406"/>
        <v>24048</v>
      </c>
      <c r="P2376" s="677">
        <f t="shared" ca="1" si="406"/>
        <v>13147.2</v>
      </c>
      <c r="Q2376" s="677">
        <f t="shared" ca="1" si="406"/>
        <v>0</v>
      </c>
      <c r="R2376" s="677">
        <f t="shared" ca="1" si="406"/>
        <v>0</v>
      </c>
      <c r="S2376" s="677">
        <f t="shared" ca="1" si="406"/>
        <v>0</v>
      </c>
      <c r="T2376" s="677">
        <f t="shared" ca="1" si="406"/>
        <v>0</v>
      </c>
      <c r="U2376" s="677">
        <f t="shared" ca="1" si="406"/>
        <v>0</v>
      </c>
      <c r="V2376" s="677">
        <f t="shared" ca="1" si="406"/>
        <v>0</v>
      </c>
      <c r="W2376" s="677">
        <f t="shared" ca="1" si="401"/>
        <v>0</v>
      </c>
      <c r="X2376" s="677">
        <f t="shared" ca="1" si="406"/>
        <v>0</v>
      </c>
      <c r="Y2376" s="677">
        <f t="shared" ca="1" si="406"/>
        <v>7709.2</v>
      </c>
      <c r="Z2376" s="677">
        <f t="shared" ca="1" si="406"/>
        <v>0</v>
      </c>
      <c r="AA2376" t="str">
        <f t="shared" si="407"/>
        <v>ASR_COMP</v>
      </c>
      <c r="AB2376" s="957">
        <f t="shared" si="408"/>
        <v>44682</v>
      </c>
      <c r="AC2376" t="str">
        <f t="shared" si="409"/>
        <v>Unaudited</v>
      </c>
    </row>
    <row r="2377" spans="1:29" x14ac:dyDescent="0.25">
      <c r="A2377" t="s">
        <v>423</v>
      </c>
      <c r="B2377" t="s">
        <v>1388</v>
      </c>
      <c r="C2377" t="s">
        <v>1389</v>
      </c>
      <c r="D2377">
        <v>1900</v>
      </c>
      <c r="E2377" s="957">
        <v>1</v>
      </c>
      <c r="F2377" t="s">
        <v>443</v>
      </c>
      <c r="G2377" s="957">
        <v>274</v>
      </c>
      <c r="H2377" t="s">
        <v>388</v>
      </c>
      <c r="I2377" s="937" t="s">
        <v>491</v>
      </c>
      <c r="J2377" s="937" t="s">
        <v>447</v>
      </c>
      <c r="K2377" s="937" t="s">
        <v>451</v>
      </c>
      <c r="L2377" s="943" t="s">
        <v>117</v>
      </c>
      <c r="M2377" s="963" t="s">
        <v>160</v>
      </c>
      <c r="N2377" s="677">
        <f t="shared" ca="1" si="405"/>
        <v>0</v>
      </c>
      <c r="O2377" s="677">
        <f t="shared" ca="1" si="406"/>
        <v>0</v>
      </c>
      <c r="P2377" s="677">
        <f t="shared" ca="1" si="406"/>
        <v>0</v>
      </c>
      <c r="Q2377" s="677">
        <f t="shared" ca="1" si="406"/>
        <v>0</v>
      </c>
      <c r="R2377" s="677">
        <f t="shared" ca="1" si="406"/>
        <v>0</v>
      </c>
      <c r="S2377" s="677">
        <f t="shared" ca="1" si="406"/>
        <v>0</v>
      </c>
      <c r="T2377" s="677">
        <f t="shared" ca="1" si="406"/>
        <v>0</v>
      </c>
      <c r="U2377" s="677">
        <f t="shared" ca="1" si="406"/>
        <v>0</v>
      </c>
      <c r="V2377" s="677">
        <f t="shared" ca="1" si="406"/>
        <v>0</v>
      </c>
      <c r="W2377" s="677">
        <f t="shared" ca="1" si="401"/>
        <v>0</v>
      </c>
      <c r="X2377" s="677">
        <f t="shared" ca="1" si="406"/>
        <v>0</v>
      </c>
      <c r="Y2377" s="677">
        <f t="shared" ca="1" si="406"/>
        <v>0</v>
      </c>
      <c r="Z2377" s="677">
        <f t="shared" ca="1" si="406"/>
        <v>0</v>
      </c>
      <c r="AA2377" t="str">
        <f t="shared" si="407"/>
        <v>ASR_COMP</v>
      </c>
      <c r="AB2377" s="957">
        <f t="shared" si="408"/>
        <v>44682</v>
      </c>
      <c r="AC2377" t="str">
        <f t="shared" si="409"/>
        <v>Unaudited</v>
      </c>
    </row>
    <row r="2378" spans="1:29" x14ac:dyDescent="0.25">
      <c r="A2378" t="s">
        <v>423</v>
      </c>
      <c r="B2378" t="s">
        <v>1388</v>
      </c>
      <c r="C2378" t="s">
        <v>1389</v>
      </c>
      <c r="D2378">
        <v>1900</v>
      </c>
      <c r="E2378" s="957">
        <v>1</v>
      </c>
      <c r="F2378" t="s">
        <v>443</v>
      </c>
      <c r="G2378" s="957">
        <v>274</v>
      </c>
      <c r="H2378" t="s">
        <v>388</v>
      </c>
      <c r="I2378" s="937" t="s">
        <v>491</v>
      </c>
      <c r="J2378" s="937" t="s">
        <v>447</v>
      </c>
      <c r="K2378" s="937" t="s">
        <v>451</v>
      </c>
      <c r="L2378" s="947" t="s">
        <v>118</v>
      </c>
      <c r="M2378" s="964" t="s">
        <v>116</v>
      </c>
      <c r="N2378" s="677">
        <f t="shared" ca="1" si="405"/>
        <v>-36782.585767478296</v>
      </c>
      <c r="O2378" s="677">
        <f t="shared" ca="1" si="406"/>
        <v>-11598.489478922846</v>
      </c>
      <c r="P2378" s="677">
        <f t="shared" ca="1" si="406"/>
        <v>-1636.2162258437522</v>
      </c>
      <c r="Q2378" s="677">
        <f t="shared" ca="1" si="406"/>
        <v>-9085.8929151983666</v>
      </c>
      <c r="R2378" s="677">
        <f t="shared" ca="1" si="406"/>
        <v>-5591.5470084623585</v>
      </c>
      <c r="S2378" s="677">
        <f t="shared" ca="1" si="406"/>
        <v>-1302.745597269316</v>
      </c>
      <c r="T2378" s="677">
        <f t="shared" ca="1" si="406"/>
        <v>0</v>
      </c>
      <c r="U2378" s="677">
        <f t="shared" ca="1" si="406"/>
        <v>0</v>
      </c>
      <c r="V2378" s="677">
        <f t="shared" ca="1" si="406"/>
        <v>-1602.7694106493159</v>
      </c>
      <c r="W2378" s="677">
        <f t="shared" ca="1" si="401"/>
        <v>-378.84836989906177</v>
      </c>
      <c r="X2378" s="677">
        <f t="shared" ca="1" si="406"/>
        <v>-2467.9729762881643</v>
      </c>
      <c r="Y2378" s="677">
        <f t="shared" ca="1" si="406"/>
        <v>-3118.1037849451191</v>
      </c>
      <c r="Z2378" s="677">
        <f t="shared" ca="1" si="406"/>
        <v>0</v>
      </c>
      <c r="AA2378" t="str">
        <f t="shared" si="407"/>
        <v>ASR_COMP</v>
      </c>
      <c r="AB2378" s="957">
        <f t="shared" si="408"/>
        <v>44682</v>
      </c>
      <c r="AC2378" t="str">
        <f t="shared" si="409"/>
        <v>Unaudited</v>
      </c>
    </row>
    <row r="2379" spans="1:29" x14ac:dyDescent="0.25">
      <c r="A2379" t="s">
        <v>423</v>
      </c>
      <c r="B2379" t="s">
        <v>1388</v>
      </c>
      <c r="C2379" t="s">
        <v>1389</v>
      </c>
      <c r="D2379">
        <v>1900</v>
      </c>
      <c r="E2379" s="957">
        <v>1</v>
      </c>
      <c r="F2379" t="s">
        <v>443</v>
      </c>
      <c r="G2379" s="957">
        <v>274</v>
      </c>
      <c r="H2379" t="s">
        <v>388</v>
      </c>
      <c r="I2379" s="963" t="s">
        <v>491</v>
      </c>
      <c r="J2379" s="963" t="s">
        <v>447</v>
      </c>
      <c r="K2379" s="963" t="s">
        <v>451</v>
      </c>
      <c r="L2379" s="943" t="s">
        <v>119</v>
      </c>
      <c r="M2379" s="963" t="s">
        <v>161</v>
      </c>
      <c r="N2379" s="677">
        <f t="shared" ca="1" si="405"/>
        <v>0</v>
      </c>
      <c r="O2379" s="677">
        <f t="shared" ca="1" si="406"/>
        <v>0</v>
      </c>
      <c r="P2379" s="677">
        <f t="shared" ca="1" si="406"/>
        <v>0</v>
      </c>
      <c r="Q2379" s="677">
        <f t="shared" ca="1" si="406"/>
        <v>0</v>
      </c>
      <c r="R2379" s="677">
        <f t="shared" ca="1" si="406"/>
        <v>0</v>
      </c>
      <c r="S2379" s="677">
        <f t="shared" ca="1" si="406"/>
        <v>0</v>
      </c>
      <c r="T2379" s="677">
        <f t="shared" ca="1" si="406"/>
        <v>0</v>
      </c>
      <c r="U2379" s="677">
        <f t="shared" ca="1" si="406"/>
        <v>0</v>
      </c>
      <c r="V2379" s="677">
        <f t="shared" ca="1" si="406"/>
        <v>0</v>
      </c>
      <c r="W2379" s="677">
        <f t="shared" ca="1" si="401"/>
        <v>0</v>
      </c>
      <c r="X2379" s="677">
        <f t="shared" ca="1" si="406"/>
        <v>0</v>
      </c>
      <c r="Y2379" s="677">
        <f t="shared" ca="1" si="406"/>
        <v>0</v>
      </c>
      <c r="Z2379" s="677">
        <f t="shared" ca="1" si="406"/>
        <v>0</v>
      </c>
      <c r="AA2379" t="str">
        <f t="shared" si="407"/>
        <v>ASR_COMP</v>
      </c>
      <c r="AB2379" s="957">
        <f t="shared" si="408"/>
        <v>44682</v>
      </c>
      <c r="AC2379" t="str">
        <f t="shared" si="409"/>
        <v>Unaudited</v>
      </c>
    </row>
    <row r="2380" spans="1:29" x14ac:dyDescent="0.25">
      <c r="A2380" t="s">
        <v>423</v>
      </c>
      <c r="B2380" t="s">
        <v>1388</v>
      </c>
      <c r="C2380" t="s">
        <v>1389</v>
      </c>
      <c r="D2380">
        <v>1900</v>
      </c>
      <c r="E2380" s="957">
        <v>1</v>
      </c>
      <c r="F2380" t="s">
        <v>443</v>
      </c>
      <c r="G2380" s="957">
        <v>274</v>
      </c>
      <c r="H2380" t="s">
        <v>388</v>
      </c>
      <c r="I2380" s="937" t="s">
        <v>491</v>
      </c>
      <c r="J2380" s="937" t="s">
        <v>447</v>
      </c>
      <c r="K2380" s="937" t="s">
        <v>451</v>
      </c>
      <c r="L2380" s="937" t="s">
        <v>162</v>
      </c>
      <c r="M2380" s="962" t="s">
        <v>23</v>
      </c>
      <c r="N2380" s="677">
        <f t="shared" ca="1" si="405"/>
        <v>0</v>
      </c>
      <c r="O2380" s="677">
        <f t="shared" ca="1" si="406"/>
        <v>0</v>
      </c>
      <c r="P2380" s="677">
        <f t="shared" ca="1" si="406"/>
        <v>0</v>
      </c>
      <c r="Q2380" s="677">
        <f t="shared" ca="1" si="406"/>
        <v>0</v>
      </c>
      <c r="R2380" s="677">
        <f t="shared" ca="1" si="406"/>
        <v>0</v>
      </c>
      <c r="S2380" s="677">
        <f t="shared" ca="1" si="406"/>
        <v>0</v>
      </c>
      <c r="T2380" s="677">
        <f t="shared" ca="1" si="406"/>
        <v>0</v>
      </c>
      <c r="U2380" s="677">
        <f t="shared" ca="1" si="406"/>
        <v>0</v>
      </c>
      <c r="V2380" s="677">
        <f t="shared" ca="1" si="406"/>
        <v>0</v>
      </c>
      <c r="W2380" s="677">
        <f t="shared" ca="1" si="401"/>
        <v>0</v>
      </c>
      <c r="X2380" s="677">
        <f t="shared" ca="1" si="406"/>
        <v>0</v>
      </c>
      <c r="Y2380" s="677">
        <f t="shared" ca="1" si="406"/>
        <v>0</v>
      </c>
      <c r="Z2380" s="677">
        <f t="shared" ca="1" si="406"/>
        <v>0</v>
      </c>
      <c r="AA2380" t="str">
        <f t="shared" si="407"/>
        <v>ASR_COMP</v>
      </c>
      <c r="AB2380" s="957">
        <f t="shared" si="408"/>
        <v>44682</v>
      </c>
      <c r="AC2380" t="str">
        <f t="shared" si="409"/>
        <v>Unaudited</v>
      </c>
    </row>
    <row r="2381" spans="1:29" x14ac:dyDescent="0.25">
      <c r="A2381" t="s">
        <v>423</v>
      </c>
      <c r="B2381" t="s">
        <v>1388</v>
      </c>
      <c r="C2381" t="s">
        <v>1389</v>
      </c>
      <c r="D2381">
        <v>1900</v>
      </c>
      <c r="E2381" s="957">
        <v>1</v>
      </c>
      <c r="F2381" t="s">
        <v>443</v>
      </c>
      <c r="G2381" s="957">
        <v>274</v>
      </c>
      <c r="H2381" t="s">
        <v>388</v>
      </c>
      <c r="I2381" s="937" t="s">
        <v>491</v>
      </c>
      <c r="J2381" s="937" t="s">
        <v>447</v>
      </c>
      <c r="K2381" s="937" t="s">
        <v>451</v>
      </c>
      <c r="L2381" s="937" t="s">
        <v>445</v>
      </c>
      <c r="M2381" s="962" t="s">
        <v>459</v>
      </c>
      <c r="N2381" s="677">
        <f t="shared" ca="1" si="405"/>
        <v>0</v>
      </c>
      <c r="O2381" s="677">
        <f t="shared" ca="1" si="406"/>
        <v>0</v>
      </c>
      <c r="P2381" s="677">
        <f t="shared" ca="1" si="406"/>
        <v>0</v>
      </c>
      <c r="Q2381" s="677">
        <f t="shared" ca="1" si="406"/>
        <v>0</v>
      </c>
      <c r="R2381" s="677">
        <f t="shared" ca="1" si="406"/>
        <v>0</v>
      </c>
      <c r="S2381" s="677">
        <f t="shared" ca="1" si="406"/>
        <v>0</v>
      </c>
      <c r="T2381" s="677">
        <f t="shared" ca="1" si="406"/>
        <v>0</v>
      </c>
      <c r="U2381" s="677">
        <f t="shared" ca="1" si="406"/>
        <v>0</v>
      </c>
      <c r="V2381" s="677">
        <f t="shared" ca="1" si="406"/>
        <v>0</v>
      </c>
      <c r="W2381" s="677">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7">
        <f t="shared" ca="1" si="406"/>
        <v>0</v>
      </c>
      <c r="Y2381" s="677">
        <f t="shared" ca="1" si="406"/>
        <v>0</v>
      </c>
      <c r="Z2381" s="677">
        <f t="shared" ca="1" si="406"/>
        <v>0</v>
      </c>
      <c r="AA2381" t="str">
        <f t="shared" si="407"/>
        <v>ASR_COMP</v>
      </c>
      <c r="AB2381" s="957">
        <f t="shared" si="408"/>
        <v>44682</v>
      </c>
      <c r="AC2381" t="str">
        <f t="shared" si="409"/>
        <v>Unaudited</v>
      </c>
    </row>
    <row r="2382" spans="1:29" ht="30" x14ac:dyDescent="0.25">
      <c r="A2382" t="s">
        <v>423</v>
      </c>
      <c r="B2382" t="s">
        <v>1388</v>
      </c>
      <c r="C2382" t="s">
        <v>1389</v>
      </c>
      <c r="D2382">
        <v>1900</v>
      </c>
      <c r="E2382" s="957">
        <v>1</v>
      </c>
      <c r="F2382" t="s">
        <v>443</v>
      </c>
      <c r="G2382" s="957">
        <v>274</v>
      </c>
      <c r="H2382" t="s">
        <v>388</v>
      </c>
      <c r="I2382" s="937" t="s">
        <v>491</v>
      </c>
      <c r="J2382" s="937" t="s">
        <v>447</v>
      </c>
      <c r="K2382" s="937" t="s">
        <v>452</v>
      </c>
      <c r="L2382" s="937">
        <v>9.1</v>
      </c>
      <c r="M2382" s="962" t="s">
        <v>188</v>
      </c>
      <c r="N2382" s="677">
        <f t="shared" ca="1" si="405"/>
        <v>2508425.0049959878</v>
      </c>
      <c r="O2382" s="677">
        <f t="shared" ca="1" si="406"/>
        <v>203308.63463186461</v>
      </c>
      <c r="P2382" s="677">
        <f t="shared" ca="1" si="406"/>
        <v>5124.3466850736622</v>
      </c>
      <c r="Q2382" s="677">
        <f t="shared" ca="1" si="406"/>
        <v>213748.64953092759</v>
      </c>
      <c r="R2382" s="677">
        <f t="shared" ca="1" si="406"/>
        <v>135355.93840142555</v>
      </c>
      <c r="S2382" s="677">
        <f t="shared" ca="1" si="406"/>
        <v>146912.90552452271</v>
      </c>
      <c r="T2382" s="677">
        <f t="shared" ca="1" si="406"/>
        <v>24200.303564310911</v>
      </c>
      <c r="U2382" s="677">
        <f t="shared" ca="1" si="406"/>
        <v>2265.1311390675055</v>
      </c>
      <c r="V2382" s="677">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1879.2260345005966</v>
      </c>
      <c r="W2382" s="677">
        <f t="shared" ca="1" si="410"/>
        <v>1775629.8694842944</v>
      </c>
      <c r="X2382" s="677">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7">
        <f t="shared" ca="1" si="412"/>
        <v>0</v>
      </c>
      <c r="Z2382" s="677">
        <f t="shared" ca="1" si="412"/>
        <v>0</v>
      </c>
      <c r="AA2382" t="str">
        <f t="shared" si="407"/>
        <v>ASR_COMP</v>
      </c>
      <c r="AB2382" s="957">
        <f t="shared" si="408"/>
        <v>44682</v>
      </c>
      <c r="AC2382" t="str">
        <f t="shared" si="409"/>
        <v>Unaudited</v>
      </c>
    </row>
    <row r="2383" spans="1:29" x14ac:dyDescent="0.25">
      <c r="A2383" t="s">
        <v>423</v>
      </c>
      <c r="B2383" t="s">
        <v>1388</v>
      </c>
      <c r="C2383" t="s">
        <v>1389</v>
      </c>
      <c r="D2383">
        <v>1900</v>
      </c>
      <c r="E2383" s="957">
        <v>1</v>
      </c>
      <c r="F2383" t="s">
        <v>443</v>
      </c>
      <c r="G2383" s="957">
        <v>274</v>
      </c>
      <c r="H2383" t="s">
        <v>388</v>
      </c>
      <c r="I2383" s="937" t="s">
        <v>491</v>
      </c>
      <c r="J2383" s="937" t="s">
        <v>447</v>
      </c>
      <c r="K2383" s="937" t="s">
        <v>452</v>
      </c>
      <c r="L2383" s="945" t="s">
        <v>109</v>
      </c>
      <c r="M2383" s="960" t="s">
        <v>189</v>
      </c>
      <c r="N2383" s="677">
        <f t="shared" ca="1" si="405"/>
        <v>317846.81950544356</v>
      </c>
      <c r="O2383" s="677">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37065.540458976044</v>
      </c>
      <c r="P2383" s="677">
        <f t="shared" ca="1" si="413"/>
        <v>1480.2583838367243</v>
      </c>
      <c r="Q2383" s="677">
        <f t="shared" ca="1" si="413"/>
        <v>143328.40463510933</v>
      </c>
      <c r="R2383" s="677">
        <f t="shared" ca="1" si="413"/>
        <v>79022.224708513109</v>
      </c>
      <c r="S2383" s="677">
        <f t="shared" ca="1" si="413"/>
        <v>44458.319359920053</v>
      </c>
      <c r="T2383" s="677">
        <f t="shared" ca="1" si="413"/>
        <v>346.16574335515645</v>
      </c>
      <c r="U2383" s="677">
        <f t="shared" ca="1" si="413"/>
        <v>2.4806336342177771</v>
      </c>
      <c r="V2383" s="677">
        <f t="shared" ca="1" si="411"/>
        <v>11726.579265408847</v>
      </c>
      <c r="W2383" s="677">
        <f t="shared" ca="1" si="410"/>
        <v>416.84631669009013</v>
      </c>
      <c r="X2383" s="677">
        <f t="shared" ca="1" si="412"/>
        <v>0</v>
      </c>
      <c r="Y2383" s="677">
        <f t="shared" ca="1" si="412"/>
        <v>0</v>
      </c>
      <c r="Z2383" s="677">
        <f t="shared" ca="1" si="412"/>
        <v>0</v>
      </c>
      <c r="AA2383" t="str">
        <f t="shared" si="407"/>
        <v>ASR_COMP</v>
      </c>
      <c r="AB2383" s="957">
        <f t="shared" si="408"/>
        <v>44682</v>
      </c>
      <c r="AC2383" t="str">
        <f t="shared" si="409"/>
        <v>Unaudited</v>
      </c>
    </row>
    <row r="2384" spans="1:29" x14ac:dyDescent="0.25">
      <c r="A2384" t="s">
        <v>423</v>
      </c>
      <c r="B2384" t="s">
        <v>1388</v>
      </c>
      <c r="C2384" t="s">
        <v>1389</v>
      </c>
      <c r="D2384">
        <v>1900</v>
      </c>
      <c r="E2384" s="957">
        <v>1</v>
      </c>
      <c r="F2384" t="s">
        <v>443</v>
      </c>
      <c r="G2384" s="957">
        <v>274</v>
      </c>
      <c r="H2384" t="s">
        <v>388</v>
      </c>
      <c r="I2384" s="962" t="s">
        <v>491</v>
      </c>
      <c r="J2384" s="962" t="s">
        <v>447</v>
      </c>
      <c r="K2384" s="962" t="s">
        <v>452</v>
      </c>
      <c r="L2384" s="937" t="s">
        <v>1324</v>
      </c>
      <c r="M2384" s="962" t="s">
        <v>1325</v>
      </c>
      <c r="N2384" s="677">
        <f t="shared" ca="1" si="405"/>
        <v>312130.16748012963</v>
      </c>
      <c r="O2384" s="677">
        <f t="shared" ca="1" si="413"/>
        <v>6955.1054430360064</v>
      </c>
      <c r="P2384" s="677">
        <f t="shared" ca="1" si="413"/>
        <v>536.47858494490879</v>
      </c>
      <c r="Q2384" s="677">
        <f t="shared" ca="1" si="413"/>
        <v>142044.62206154421</v>
      </c>
      <c r="R2384" s="677">
        <f t="shared" ca="1" si="413"/>
        <v>48496.351830883723</v>
      </c>
      <c r="S2384" s="677">
        <f t="shared" ca="1" si="413"/>
        <v>112302.02149698019</v>
      </c>
      <c r="T2384" s="677">
        <f t="shared" ca="1" si="413"/>
        <v>166.02777542029463</v>
      </c>
      <c r="U2384" s="677">
        <f t="shared" ca="1" si="413"/>
        <v>2.6230113944074951</v>
      </c>
      <c r="V2384" s="677">
        <f t="shared" ca="1" si="411"/>
        <v>1186.1657636346281</v>
      </c>
      <c r="W2384" s="677">
        <f t="shared" ca="1" si="410"/>
        <v>440.77151229132755</v>
      </c>
      <c r="X2384" s="677">
        <f t="shared" ca="1" si="412"/>
        <v>0</v>
      </c>
      <c r="Y2384" s="677">
        <f t="shared" ca="1" si="412"/>
        <v>0</v>
      </c>
      <c r="Z2384" s="677">
        <f t="shared" ca="1" si="412"/>
        <v>0</v>
      </c>
      <c r="AA2384" t="str">
        <f t="shared" si="407"/>
        <v>ASR_COMP</v>
      </c>
      <c r="AB2384" s="957">
        <f t="shared" si="408"/>
        <v>44682</v>
      </c>
      <c r="AC2384" t="str">
        <f t="shared" si="409"/>
        <v>Unaudited</v>
      </c>
    </row>
    <row r="2385" spans="1:29" x14ac:dyDescent="0.25">
      <c r="A2385" t="s">
        <v>423</v>
      </c>
      <c r="B2385" t="s">
        <v>1388</v>
      </c>
      <c r="C2385" t="s">
        <v>1389</v>
      </c>
      <c r="D2385">
        <v>1900</v>
      </c>
      <c r="E2385" s="957">
        <v>1</v>
      </c>
      <c r="F2385" t="s">
        <v>443</v>
      </c>
      <c r="G2385" s="957">
        <v>274</v>
      </c>
      <c r="H2385" t="s">
        <v>388</v>
      </c>
      <c r="I2385" s="937" t="s">
        <v>491</v>
      </c>
      <c r="J2385" s="937" t="s">
        <v>447</v>
      </c>
      <c r="K2385" s="937" t="s">
        <v>452</v>
      </c>
      <c r="L2385" s="937" t="s">
        <v>110</v>
      </c>
      <c r="M2385" s="962" t="s">
        <v>190</v>
      </c>
      <c r="N2385" s="677">
        <f t="shared" ca="1" si="405"/>
        <v>1056605.4585466497</v>
      </c>
      <c r="O2385" s="677">
        <f t="shared" ca="1" si="413"/>
        <v>391304.2356906198</v>
      </c>
      <c r="P2385" s="677">
        <f t="shared" ca="1" si="413"/>
        <v>23181.773062921144</v>
      </c>
      <c r="Q2385" s="677">
        <f t="shared" ca="1" si="413"/>
        <v>371710.74955098028</v>
      </c>
      <c r="R2385" s="677">
        <f t="shared" ca="1" si="413"/>
        <v>105120.25865862987</v>
      </c>
      <c r="S2385" s="677">
        <f t="shared" ca="1" si="413"/>
        <v>27750.255289208759</v>
      </c>
      <c r="T2385" s="677">
        <f t="shared" ca="1" si="413"/>
        <v>20057.823881773176</v>
      </c>
      <c r="U2385" s="677">
        <f t="shared" ca="1" si="413"/>
        <v>212.13535632027373</v>
      </c>
      <c r="V2385" s="677">
        <f t="shared" ca="1" si="411"/>
        <v>5724.4983114989409</v>
      </c>
      <c r="W2385" s="677">
        <f t="shared" ca="1" si="410"/>
        <v>111543.72874469742</v>
      </c>
      <c r="X2385" s="677">
        <f t="shared" ca="1" si="412"/>
        <v>0</v>
      </c>
      <c r="Y2385" s="677">
        <f t="shared" ca="1" si="412"/>
        <v>0</v>
      </c>
      <c r="Z2385" s="677">
        <f t="shared" ca="1" si="412"/>
        <v>0</v>
      </c>
      <c r="AA2385" t="str">
        <f t="shared" si="407"/>
        <v>ASR_COMP</v>
      </c>
      <c r="AB2385" s="957">
        <f t="shared" si="408"/>
        <v>44682</v>
      </c>
      <c r="AC2385" t="str">
        <f t="shared" si="409"/>
        <v>Unaudited</v>
      </c>
    </row>
    <row r="2386" spans="1:29" x14ac:dyDescent="0.25">
      <c r="A2386" t="s">
        <v>423</v>
      </c>
      <c r="B2386" t="s">
        <v>1388</v>
      </c>
      <c r="C2386" t="s">
        <v>1389</v>
      </c>
      <c r="D2386">
        <v>1900</v>
      </c>
      <c r="E2386" s="957">
        <v>1</v>
      </c>
      <c r="F2386" t="s">
        <v>443</v>
      </c>
      <c r="G2386" s="957">
        <v>274</v>
      </c>
      <c r="H2386" t="s">
        <v>388</v>
      </c>
      <c r="I2386" s="937" t="s">
        <v>491</v>
      </c>
      <c r="J2386" s="937" t="s">
        <v>447</v>
      </c>
      <c r="K2386" s="937" t="s">
        <v>452</v>
      </c>
      <c r="L2386" s="937" t="s">
        <v>111</v>
      </c>
      <c r="M2386" s="962" t="s">
        <v>163</v>
      </c>
      <c r="N2386" s="677">
        <f t="shared" ca="1" si="405"/>
        <v>3850434.7749160314</v>
      </c>
      <c r="O2386" s="677">
        <f t="shared" ca="1" si="413"/>
        <v>2061045.4782005895</v>
      </c>
      <c r="P2386" s="677">
        <f t="shared" ca="1" si="413"/>
        <v>145534.37732387442</v>
      </c>
      <c r="Q2386" s="677">
        <f t="shared" ca="1" si="413"/>
        <v>719993.89105941588</v>
      </c>
      <c r="R2386" s="677">
        <f t="shared" ca="1" si="413"/>
        <v>313412.7821952122</v>
      </c>
      <c r="S2386" s="677">
        <f t="shared" ca="1" si="413"/>
        <v>129875.04005236777</v>
      </c>
      <c r="T2386" s="677">
        <f t="shared" ca="1" si="413"/>
        <v>31005.562067965348</v>
      </c>
      <c r="U2386" s="677">
        <f t="shared" ca="1" si="413"/>
        <v>2239.1640015707985</v>
      </c>
      <c r="V2386" s="677">
        <f t="shared" ca="1" si="411"/>
        <v>30916.614180058219</v>
      </c>
      <c r="W2386" s="677">
        <f t="shared" ca="1" si="410"/>
        <v>22652.998711103013</v>
      </c>
      <c r="X2386" s="677">
        <f t="shared" ca="1" si="412"/>
        <v>151330.89147720291</v>
      </c>
      <c r="Y2386" s="677">
        <f t="shared" ca="1" si="412"/>
        <v>242427.9756466705</v>
      </c>
      <c r="Z2386" s="677">
        <f t="shared" ca="1" si="412"/>
        <v>0</v>
      </c>
      <c r="AA2386" t="str">
        <f t="shared" si="407"/>
        <v>ASR_COMP</v>
      </c>
      <c r="AB2386" s="957">
        <f t="shared" si="408"/>
        <v>44682</v>
      </c>
      <c r="AC2386" t="str">
        <f t="shared" si="409"/>
        <v>Unaudited</v>
      </c>
    </row>
    <row r="2387" spans="1:29" x14ac:dyDescent="0.25">
      <c r="A2387" t="s">
        <v>423</v>
      </c>
      <c r="B2387" t="s">
        <v>1388</v>
      </c>
      <c r="C2387" t="s">
        <v>1389</v>
      </c>
      <c r="D2387">
        <v>1900</v>
      </c>
      <c r="E2387" s="957">
        <v>1</v>
      </c>
      <c r="F2387" t="s">
        <v>443</v>
      </c>
      <c r="G2387" s="957">
        <v>274</v>
      </c>
      <c r="H2387" t="s">
        <v>388</v>
      </c>
      <c r="I2387" s="937" t="s">
        <v>491</v>
      </c>
      <c r="J2387" s="937" t="s">
        <v>447</v>
      </c>
      <c r="K2387" s="937" t="s">
        <v>452</v>
      </c>
      <c r="L2387" s="937" t="s">
        <v>112</v>
      </c>
      <c r="M2387" s="962" t="s">
        <v>137</v>
      </c>
      <c r="N2387" s="677">
        <f t="shared" ca="1" si="405"/>
        <v>0</v>
      </c>
      <c r="O2387" s="677">
        <f t="shared" ca="1" si="413"/>
        <v>0</v>
      </c>
      <c r="P2387" s="677">
        <f t="shared" ca="1" si="413"/>
        <v>0</v>
      </c>
      <c r="Q2387" s="677">
        <f t="shared" ca="1" si="413"/>
        <v>0</v>
      </c>
      <c r="R2387" s="677">
        <f t="shared" ca="1" si="413"/>
        <v>0</v>
      </c>
      <c r="S2387" s="677">
        <f t="shared" ca="1" si="413"/>
        <v>0</v>
      </c>
      <c r="T2387" s="677">
        <f t="shared" ca="1" si="413"/>
        <v>0</v>
      </c>
      <c r="U2387" s="677">
        <f t="shared" ca="1" si="413"/>
        <v>0</v>
      </c>
      <c r="V2387" s="677">
        <f t="shared" ca="1" si="411"/>
        <v>0</v>
      </c>
      <c r="W2387" s="677">
        <f t="shared" ca="1" si="410"/>
        <v>0</v>
      </c>
      <c r="X2387" s="677">
        <f t="shared" ca="1" si="412"/>
        <v>0</v>
      </c>
      <c r="Y2387" s="677">
        <f t="shared" ca="1" si="412"/>
        <v>0</v>
      </c>
      <c r="Z2387" s="677">
        <f t="shared" ca="1" si="412"/>
        <v>0</v>
      </c>
      <c r="AA2387" t="str">
        <f t="shared" si="407"/>
        <v>ASR_COMP</v>
      </c>
      <c r="AB2387" s="957">
        <f t="shared" si="408"/>
        <v>44682</v>
      </c>
      <c r="AC2387" t="str">
        <f t="shared" si="409"/>
        <v>Unaudited</v>
      </c>
    </row>
    <row r="2388" spans="1:29" x14ac:dyDescent="0.25">
      <c r="A2388" t="s">
        <v>423</v>
      </c>
      <c r="B2388" t="s">
        <v>1388</v>
      </c>
      <c r="C2388" t="s">
        <v>1389</v>
      </c>
      <c r="D2388">
        <v>1900</v>
      </c>
      <c r="E2388" s="957">
        <v>1</v>
      </c>
      <c r="F2388" t="s">
        <v>443</v>
      </c>
      <c r="G2388" s="957">
        <v>274</v>
      </c>
      <c r="H2388" t="s">
        <v>388</v>
      </c>
      <c r="I2388" s="937" t="s">
        <v>491</v>
      </c>
      <c r="J2388" s="937" t="s">
        <v>447</v>
      </c>
      <c r="K2388" s="937" t="s">
        <v>452</v>
      </c>
      <c r="L2388" s="945" t="s">
        <v>113</v>
      </c>
      <c r="M2388" s="960" t="s">
        <v>165</v>
      </c>
      <c r="N2388" s="677">
        <f t="shared" ca="1" si="405"/>
        <v>-2324151.747120644</v>
      </c>
      <c r="O2388" s="677">
        <f t="shared" ca="1" si="413"/>
        <v>-797922.42451245477</v>
      </c>
      <c r="P2388" s="677">
        <f t="shared" ca="1" si="413"/>
        <v>-63661.794416576624</v>
      </c>
      <c r="Q2388" s="677">
        <f t="shared" ca="1" si="413"/>
        <v>-447727.90525842999</v>
      </c>
      <c r="R2388" s="677">
        <f t="shared" ca="1" si="413"/>
        <v>-196510.58097330018</v>
      </c>
      <c r="S2388" s="677">
        <f t="shared" ca="1" si="413"/>
        <v>-155666.50322169496</v>
      </c>
      <c r="T2388" s="677">
        <f t="shared" ca="1" si="413"/>
        <v>-28314.921139027989</v>
      </c>
      <c r="U2388" s="677">
        <f t="shared" ca="1" si="413"/>
        <v>-1219.6007261794643</v>
      </c>
      <c r="V2388" s="677">
        <f t="shared" ca="1" si="411"/>
        <v>-12369.739108828258</v>
      </c>
      <c r="W2388" s="677">
        <f t="shared" ca="1" si="410"/>
        <v>-435422.0647570173</v>
      </c>
      <c r="X2388" s="677">
        <f t="shared" ca="1" si="412"/>
        <v>-98957.241061800029</v>
      </c>
      <c r="Y2388" s="677">
        <f t="shared" ca="1" si="412"/>
        <v>-86378.971945333993</v>
      </c>
      <c r="Z2388" s="677">
        <f t="shared" ca="1" si="412"/>
        <v>0</v>
      </c>
      <c r="AA2388" t="str">
        <f t="shared" si="407"/>
        <v>ASR_COMP</v>
      </c>
      <c r="AB2388" s="957">
        <f t="shared" si="408"/>
        <v>44682</v>
      </c>
      <c r="AC2388" t="str">
        <f t="shared" si="409"/>
        <v>Unaudited</v>
      </c>
    </row>
    <row r="2389" spans="1:29" x14ac:dyDescent="0.25">
      <c r="A2389" t="s">
        <v>423</v>
      </c>
      <c r="B2389" t="s">
        <v>1388</v>
      </c>
      <c r="C2389" t="s">
        <v>1389</v>
      </c>
      <c r="D2389">
        <v>1900</v>
      </c>
      <c r="E2389" s="957">
        <v>1</v>
      </c>
      <c r="F2389" t="s">
        <v>443</v>
      </c>
      <c r="G2389" s="957">
        <v>274</v>
      </c>
      <c r="H2389" t="s">
        <v>388</v>
      </c>
      <c r="I2389" s="962" t="s">
        <v>491</v>
      </c>
      <c r="J2389" s="962" t="s">
        <v>447</v>
      </c>
      <c r="K2389" s="962" t="s">
        <v>452</v>
      </c>
      <c r="L2389" s="937" t="s">
        <v>114</v>
      </c>
      <c r="M2389" s="962" t="s">
        <v>466</v>
      </c>
      <c r="N2389" s="677">
        <f t="shared" ca="1" si="405"/>
        <v>0</v>
      </c>
      <c r="O2389" s="677">
        <f t="shared" ca="1" si="413"/>
        <v>0</v>
      </c>
      <c r="P2389" s="677">
        <f t="shared" ca="1" si="413"/>
        <v>0</v>
      </c>
      <c r="Q2389" s="677">
        <f t="shared" ca="1" si="413"/>
        <v>0</v>
      </c>
      <c r="R2389" s="677">
        <f t="shared" ca="1" si="413"/>
        <v>0</v>
      </c>
      <c r="S2389" s="677">
        <f t="shared" ca="1" si="413"/>
        <v>0</v>
      </c>
      <c r="T2389" s="677">
        <f t="shared" ca="1" si="413"/>
        <v>0</v>
      </c>
      <c r="U2389" s="677">
        <f t="shared" ca="1" si="413"/>
        <v>0</v>
      </c>
      <c r="V2389" s="677">
        <f t="shared" ca="1" si="411"/>
        <v>0</v>
      </c>
      <c r="W2389" s="677">
        <f t="shared" ca="1" si="410"/>
        <v>0</v>
      </c>
      <c r="X2389" s="677">
        <f t="shared" ca="1" si="412"/>
        <v>0</v>
      </c>
      <c r="Y2389" s="677">
        <f t="shared" ca="1" si="412"/>
        <v>0</v>
      </c>
      <c r="Z2389" s="677">
        <f t="shared" ca="1" si="412"/>
        <v>0</v>
      </c>
      <c r="AA2389" t="str">
        <f t="shared" si="407"/>
        <v>ASR_COMP</v>
      </c>
      <c r="AB2389" s="957">
        <f t="shared" si="408"/>
        <v>44682</v>
      </c>
      <c r="AC2389" t="str">
        <f t="shared" si="409"/>
        <v>Unaudited</v>
      </c>
    </row>
    <row r="2390" spans="1:29" x14ac:dyDescent="0.25">
      <c r="A2390" t="s">
        <v>423</v>
      </c>
      <c r="B2390" t="s">
        <v>1388</v>
      </c>
      <c r="C2390" t="s">
        <v>1389</v>
      </c>
      <c r="D2390">
        <v>1900</v>
      </c>
      <c r="E2390" s="957">
        <v>1</v>
      </c>
      <c r="F2390" t="s">
        <v>443</v>
      </c>
      <c r="G2390" s="957">
        <v>274</v>
      </c>
      <c r="H2390" t="s">
        <v>388</v>
      </c>
      <c r="I2390" s="937" t="s">
        <v>491</v>
      </c>
      <c r="J2390" s="937" t="s">
        <v>447</v>
      </c>
      <c r="K2390" s="937" t="s">
        <v>6</v>
      </c>
      <c r="L2390" s="937" t="s">
        <v>120</v>
      </c>
      <c r="M2390" s="962" t="s">
        <v>191</v>
      </c>
      <c r="N2390" s="677">
        <f t="shared" ca="1" si="405"/>
        <v>517620.02592801861</v>
      </c>
      <c r="O2390" s="677">
        <f t="shared" ca="1" si="413"/>
        <v>274466.9208166048</v>
      </c>
      <c r="P2390" s="677">
        <f t="shared" ca="1" si="413"/>
        <v>35965.036209968792</v>
      </c>
      <c r="Q2390" s="677">
        <f t="shared" ca="1" si="413"/>
        <v>71100.688275542256</v>
      </c>
      <c r="R2390" s="677">
        <f t="shared" ca="1" si="413"/>
        <v>48045.73494006598</v>
      </c>
      <c r="S2390" s="677">
        <f t="shared" ca="1" si="413"/>
        <v>30801.793022128695</v>
      </c>
      <c r="T2390" s="677">
        <f t="shared" ca="1" si="413"/>
        <v>188.22000000000003</v>
      </c>
      <c r="U2390" s="677">
        <f t="shared" ca="1" si="413"/>
        <v>210.5799181716188</v>
      </c>
      <c r="V2390" s="677">
        <f t="shared" ca="1" si="411"/>
        <v>4146.3805322420721</v>
      </c>
      <c r="W2390" s="677">
        <f t="shared" ca="1" si="410"/>
        <v>5207.1234907840826</v>
      </c>
      <c r="X2390" s="677">
        <f t="shared" ca="1" si="412"/>
        <v>31530.854858073497</v>
      </c>
      <c r="Y2390" s="677">
        <f t="shared" ca="1" si="412"/>
        <v>15956.693864436849</v>
      </c>
      <c r="Z2390" s="677">
        <f t="shared" ca="1" si="412"/>
        <v>0</v>
      </c>
      <c r="AA2390" t="str">
        <f t="shared" si="407"/>
        <v>ASR_COMP</v>
      </c>
      <c r="AB2390" s="957">
        <f t="shared" si="408"/>
        <v>44682</v>
      </c>
      <c r="AC2390" t="str">
        <f t="shared" si="409"/>
        <v>Unaudited</v>
      </c>
    </row>
    <row r="2391" spans="1:29" x14ac:dyDescent="0.25">
      <c r="A2391" t="s">
        <v>423</v>
      </c>
      <c r="B2391" t="s">
        <v>1388</v>
      </c>
      <c r="C2391" t="s">
        <v>1389</v>
      </c>
      <c r="D2391">
        <v>1900</v>
      </c>
      <c r="E2391" s="957">
        <v>1</v>
      </c>
      <c r="F2391" t="s">
        <v>443</v>
      </c>
      <c r="G2391" s="957">
        <v>274</v>
      </c>
      <c r="H2391" t="s">
        <v>388</v>
      </c>
      <c r="I2391" s="937" t="s">
        <v>491</v>
      </c>
      <c r="J2391" s="937" t="s">
        <v>447</v>
      </c>
      <c r="K2391" s="937" t="s">
        <v>6</v>
      </c>
      <c r="L2391" s="937" t="s">
        <v>45</v>
      </c>
      <c r="M2391" s="962" t="s">
        <v>166</v>
      </c>
      <c r="N2391" s="677">
        <f t="shared" ca="1" si="405"/>
        <v>424070.82500000007</v>
      </c>
      <c r="O2391" s="677">
        <f t="shared" ca="1" si="413"/>
        <v>365304.12051012344</v>
      </c>
      <c r="P2391" s="677">
        <f t="shared" ca="1" si="413"/>
        <v>11030.511521014882</v>
      </c>
      <c r="Q2391" s="677">
        <f t="shared" ca="1" si="413"/>
        <v>17108.866170157049</v>
      </c>
      <c r="R2391" s="677">
        <f t="shared" ca="1" si="413"/>
        <v>4634.7528018783514</v>
      </c>
      <c r="S2391" s="677">
        <f t="shared" ca="1" si="413"/>
        <v>5282.251081494629</v>
      </c>
      <c r="T2391" s="677">
        <f t="shared" ca="1" si="413"/>
        <v>5141.6480017693912</v>
      </c>
      <c r="U2391" s="677">
        <f t="shared" ca="1" si="413"/>
        <v>107.44157499603847</v>
      </c>
      <c r="V2391" s="677">
        <f t="shared" ca="1" si="411"/>
        <v>424.88259202978844</v>
      </c>
      <c r="W2391" s="677">
        <f t="shared" ca="1" si="410"/>
        <v>68.37191136111538</v>
      </c>
      <c r="X2391" s="677">
        <f t="shared" ca="1" si="412"/>
        <v>13371.006334097898</v>
      </c>
      <c r="Y2391" s="677">
        <f t="shared" ca="1" si="412"/>
        <v>1596.9725010774807</v>
      </c>
      <c r="Z2391" s="677">
        <f t="shared" ca="1" si="412"/>
        <v>0</v>
      </c>
      <c r="AA2391" t="str">
        <f t="shared" si="407"/>
        <v>ASR_COMP</v>
      </c>
      <c r="AB2391" s="957">
        <f t="shared" si="408"/>
        <v>44682</v>
      </c>
      <c r="AC2391" t="str">
        <f t="shared" si="409"/>
        <v>Unaudited</v>
      </c>
    </row>
    <row r="2392" spans="1:29" x14ac:dyDescent="0.25">
      <c r="A2392" t="s">
        <v>423</v>
      </c>
      <c r="B2392" t="s">
        <v>1388</v>
      </c>
      <c r="C2392" t="s">
        <v>1389</v>
      </c>
      <c r="D2392">
        <v>1900</v>
      </c>
      <c r="E2392" s="957">
        <v>1</v>
      </c>
      <c r="F2392" t="s">
        <v>443</v>
      </c>
      <c r="G2392" s="957">
        <v>274</v>
      </c>
      <c r="H2392" t="s">
        <v>388</v>
      </c>
      <c r="I2392" s="937" t="s">
        <v>491</v>
      </c>
      <c r="J2392" s="937" t="s">
        <v>447</v>
      </c>
      <c r="K2392" s="937" t="s">
        <v>6</v>
      </c>
      <c r="L2392" s="937" t="s">
        <v>46</v>
      </c>
      <c r="M2392" s="962" t="s">
        <v>167</v>
      </c>
      <c r="N2392" s="677">
        <f t="shared" ca="1" si="405"/>
        <v>-64880.200785339337</v>
      </c>
      <c r="O2392" s="677">
        <f t="shared" ca="1" si="413"/>
        <v>-32683.579255572175</v>
      </c>
      <c r="P2392" s="677">
        <f t="shared" ca="1" si="413"/>
        <v>-5669.74782140556</v>
      </c>
      <c r="Q2392" s="677">
        <f t="shared" ca="1" si="413"/>
        <v>-10618.534719417541</v>
      </c>
      <c r="R2392" s="677">
        <f t="shared" ca="1" si="413"/>
        <v>-8533.936103135502</v>
      </c>
      <c r="S2392" s="677">
        <f t="shared" ca="1" si="413"/>
        <v>-2040.040450548913</v>
      </c>
      <c r="T2392" s="677">
        <f t="shared" ca="1" si="413"/>
        <v>-3.5152898401919881</v>
      </c>
      <c r="U2392" s="677">
        <f t="shared" ca="1" si="413"/>
        <v>-5.0145167785441362</v>
      </c>
      <c r="V2392" s="677">
        <f t="shared" ca="1" si="411"/>
        <v>-551.67495919562384</v>
      </c>
      <c r="W2392" s="677">
        <f t="shared" ca="1" si="410"/>
        <v>-35.393257145373063</v>
      </c>
      <c r="X2392" s="677">
        <f t="shared" ca="1" si="412"/>
        <v>-2443.8602205567963</v>
      </c>
      <c r="Y2392" s="677">
        <f t="shared" ca="1" si="412"/>
        <v>-2294.9041917431186</v>
      </c>
      <c r="Z2392" s="677">
        <f t="shared" ca="1" si="412"/>
        <v>0</v>
      </c>
      <c r="AA2392" t="str">
        <f t="shared" si="407"/>
        <v>ASR_COMP</v>
      </c>
      <c r="AB2392" s="957">
        <f t="shared" si="408"/>
        <v>44682</v>
      </c>
      <c r="AC2392" t="str">
        <f t="shared" si="409"/>
        <v>Unaudited</v>
      </c>
    </row>
    <row r="2393" spans="1:29" x14ac:dyDescent="0.25">
      <c r="A2393" t="s">
        <v>423</v>
      </c>
      <c r="B2393" t="s">
        <v>1388</v>
      </c>
      <c r="C2393" t="s">
        <v>1389</v>
      </c>
      <c r="D2393">
        <v>1900</v>
      </c>
      <c r="E2393" s="957">
        <v>1</v>
      </c>
      <c r="F2393" t="s">
        <v>443</v>
      </c>
      <c r="G2393" s="957">
        <v>274</v>
      </c>
      <c r="H2393" t="s">
        <v>388</v>
      </c>
      <c r="I2393" s="937" t="s">
        <v>491</v>
      </c>
      <c r="J2393" s="937" t="s">
        <v>447</v>
      </c>
      <c r="K2393" s="937" t="s">
        <v>6</v>
      </c>
      <c r="L2393" s="945" t="s">
        <v>168</v>
      </c>
      <c r="M2393" s="960" t="s">
        <v>464</v>
      </c>
      <c r="N2393" s="677">
        <f t="shared" ca="1" si="405"/>
        <v>-104716.04510110208</v>
      </c>
      <c r="O2393" s="677">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-68391.054953999235</v>
      </c>
      <c r="P2393" s="677">
        <f t="shared" ca="1" si="414"/>
        <v>-5555.4318502312235</v>
      </c>
      <c r="Q2393" s="677">
        <f t="shared" ca="1" si="414"/>
        <v>-7191.08476791874</v>
      </c>
      <c r="R2393" s="677">
        <f t="shared" ca="1" si="414"/>
        <v>-3281.9260572958729</v>
      </c>
      <c r="S2393" s="677">
        <f t="shared" ca="1" si="414"/>
        <v>-6376.3532641530774</v>
      </c>
      <c r="T2393" s="677">
        <f t="shared" ca="1" si="414"/>
        <v>0</v>
      </c>
      <c r="U2393" s="677">
        <f t="shared" ca="1" si="414"/>
        <v>-134.22511002080591</v>
      </c>
      <c r="V2393" s="677">
        <f t="shared" ca="1" si="411"/>
        <v>-755.56810601231109</v>
      </c>
      <c r="W2393" s="677">
        <f t="shared" ca="1" si="410"/>
        <v>-919.44744653147188</v>
      </c>
      <c r="X2393" s="677">
        <f t="shared" ca="1" si="412"/>
        <v>-10039.888461874376</v>
      </c>
      <c r="Y2393" s="677">
        <f t="shared" ca="1" si="412"/>
        <v>-2071.0650830649597</v>
      </c>
      <c r="Z2393" s="677">
        <f t="shared" ca="1" si="412"/>
        <v>0</v>
      </c>
      <c r="AA2393" t="str">
        <f t="shared" si="407"/>
        <v>ASR_COMP</v>
      </c>
      <c r="AB2393" s="957">
        <f t="shared" si="408"/>
        <v>44682</v>
      </c>
      <c r="AC2393" t="str">
        <f t="shared" si="409"/>
        <v>Unaudited</v>
      </c>
    </row>
    <row r="2394" spans="1:29" x14ac:dyDescent="0.25">
      <c r="A2394" t="s">
        <v>423</v>
      </c>
      <c r="B2394" t="s">
        <v>1388</v>
      </c>
      <c r="C2394" t="s">
        <v>1389</v>
      </c>
      <c r="D2394">
        <v>1900</v>
      </c>
      <c r="E2394" s="957">
        <v>1</v>
      </c>
      <c r="F2394" t="s">
        <v>443</v>
      </c>
      <c r="G2394" s="957">
        <v>274</v>
      </c>
      <c r="H2394" t="s">
        <v>388</v>
      </c>
      <c r="I2394" s="962" t="s">
        <v>491</v>
      </c>
      <c r="J2394" s="962" t="s">
        <v>447</v>
      </c>
      <c r="K2394" s="962" t="s">
        <v>437</v>
      </c>
      <c r="L2394" s="937" t="s">
        <v>123</v>
      </c>
      <c r="M2394" s="962" t="s">
        <v>32</v>
      </c>
      <c r="N2394" s="677">
        <f t="shared" ca="1" si="405"/>
        <v>0</v>
      </c>
      <c r="O2394" s="677">
        <f t="shared" ca="1" si="414"/>
        <v>0</v>
      </c>
      <c r="P2394" s="677">
        <f t="shared" ca="1" si="414"/>
        <v>0</v>
      </c>
      <c r="Q2394" s="677">
        <f t="shared" ca="1" si="414"/>
        <v>0</v>
      </c>
      <c r="R2394" s="677">
        <f t="shared" ca="1" si="414"/>
        <v>0</v>
      </c>
      <c r="S2394" s="677">
        <f t="shared" ca="1" si="414"/>
        <v>0</v>
      </c>
      <c r="T2394" s="677">
        <f t="shared" ca="1" si="414"/>
        <v>0</v>
      </c>
      <c r="U2394" s="677">
        <f t="shared" ca="1" si="414"/>
        <v>0</v>
      </c>
      <c r="V2394" s="677">
        <f t="shared" ca="1" si="411"/>
        <v>0</v>
      </c>
      <c r="W2394" s="677">
        <f t="shared" ca="1" si="410"/>
        <v>0</v>
      </c>
      <c r="X2394" s="677">
        <f t="shared" ca="1" si="412"/>
        <v>0</v>
      </c>
      <c r="Y2394" s="677">
        <f t="shared" ca="1" si="412"/>
        <v>0</v>
      </c>
      <c r="Z2394" s="677">
        <f t="shared" ca="1" si="412"/>
        <v>0</v>
      </c>
      <c r="AA2394" t="str">
        <f t="shared" si="407"/>
        <v>ASR_COMP</v>
      </c>
      <c r="AB2394" s="957">
        <f t="shared" si="408"/>
        <v>44682</v>
      </c>
      <c r="AC2394" t="str">
        <f t="shared" si="409"/>
        <v>Unaudited</v>
      </c>
    </row>
    <row r="2395" spans="1:29" x14ac:dyDescent="0.25">
      <c r="A2395" t="s">
        <v>423</v>
      </c>
      <c r="B2395" t="s">
        <v>1388</v>
      </c>
      <c r="C2395" t="s">
        <v>1389</v>
      </c>
      <c r="D2395">
        <v>1900</v>
      </c>
      <c r="E2395" s="957">
        <v>1</v>
      </c>
      <c r="F2395" t="s">
        <v>443</v>
      </c>
      <c r="G2395" s="957">
        <v>274</v>
      </c>
      <c r="H2395" t="s">
        <v>388</v>
      </c>
      <c r="I2395" s="937" t="s">
        <v>491</v>
      </c>
      <c r="J2395" s="937" t="s">
        <v>447</v>
      </c>
      <c r="K2395" s="937" t="s">
        <v>437</v>
      </c>
      <c r="L2395" s="937" t="s">
        <v>946</v>
      </c>
      <c r="M2395" s="962" t="s">
        <v>938</v>
      </c>
      <c r="N2395" s="677">
        <f t="shared" ca="1" si="405"/>
        <v>0</v>
      </c>
      <c r="O2395" s="677">
        <f t="shared" ca="1" si="414"/>
        <v>0</v>
      </c>
      <c r="P2395" s="677">
        <f t="shared" ca="1" si="414"/>
        <v>0</v>
      </c>
      <c r="Q2395" s="677">
        <f t="shared" ca="1" si="414"/>
        <v>0</v>
      </c>
      <c r="R2395" s="677">
        <f t="shared" ca="1" si="414"/>
        <v>0</v>
      </c>
      <c r="S2395" s="677">
        <f t="shared" ca="1" si="414"/>
        <v>0</v>
      </c>
      <c r="T2395" s="677">
        <f t="shared" ca="1" si="414"/>
        <v>0</v>
      </c>
      <c r="U2395" s="677">
        <f t="shared" ca="1" si="414"/>
        <v>0</v>
      </c>
      <c r="V2395" s="677">
        <f t="shared" ca="1" si="411"/>
        <v>0</v>
      </c>
      <c r="W2395" s="677">
        <f t="shared" ca="1" si="410"/>
        <v>0</v>
      </c>
      <c r="X2395" s="677">
        <f t="shared" ca="1" si="412"/>
        <v>0</v>
      </c>
      <c r="Y2395" s="677">
        <f t="shared" ca="1" si="412"/>
        <v>0</v>
      </c>
      <c r="Z2395" s="677">
        <f t="shared" ca="1" si="412"/>
        <v>0</v>
      </c>
      <c r="AA2395" t="str">
        <f t="shared" si="407"/>
        <v>ASR_COMP</v>
      </c>
      <c r="AB2395" s="957">
        <f t="shared" si="408"/>
        <v>44682</v>
      </c>
      <c r="AC2395" t="str">
        <f t="shared" si="409"/>
        <v>Unaudited</v>
      </c>
    </row>
    <row r="2396" spans="1:29" x14ac:dyDescent="0.25">
      <c r="A2396" t="s">
        <v>423</v>
      </c>
      <c r="B2396" t="s">
        <v>1388</v>
      </c>
      <c r="C2396" t="s">
        <v>1389</v>
      </c>
      <c r="D2396">
        <v>1900</v>
      </c>
      <c r="E2396" s="957">
        <v>1</v>
      </c>
      <c r="F2396" t="s">
        <v>443</v>
      </c>
      <c r="G2396" s="957">
        <v>274</v>
      </c>
      <c r="H2396" t="s">
        <v>388</v>
      </c>
      <c r="I2396" s="937" t="s">
        <v>491</v>
      </c>
      <c r="J2396" s="937" t="s">
        <v>447</v>
      </c>
      <c r="K2396" s="937" t="s">
        <v>437</v>
      </c>
      <c r="L2396" s="937" t="s">
        <v>170</v>
      </c>
      <c r="M2396" s="962" t="s">
        <v>40</v>
      </c>
      <c r="N2396" s="677">
        <f t="shared" ca="1" si="405"/>
        <v>17818.987779277984</v>
      </c>
      <c r="O2396" s="677">
        <f t="shared" ca="1" si="414"/>
        <v>14783.24730019179</v>
      </c>
      <c r="P2396" s="677">
        <f t="shared" ca="1" si="414"/>
        <v>446.38636825411533</v>
      </c>
      <c r="Q2396" s="677">
        <f t="shared" ca="1" si="414"/>
        <v>993.05028050746603</v>
      </c>
      <c r="R2396" s="677">
        <f t="shared" ca="1" si="414"/>
        <v>269.01505477997506</v>
      </c>
      <c r="S2396" s="677">
        <f t="shared" ca="1" si="414"/>
        <v>339.55097030222129</v>
      </c>
      <c r="T2396" s="677">
        <f t="shared" ca="1" si="414"/>
        <v>0</v>
      </c>
      <c r="U2396" s="677">
        <f t="shared" ca="1" si="414"/>
        <v>6.9065045333629005</v>
      </c>
      <c r="V2396" s="677">
        <f t="shared" ca="1" si="411"/>
        <v>24.661469264041099</v>
      </c>
      <c r="W2396" s="677">
        <f t="shared" ca="1" si="410"/>
        <v>3.9685122953629359</v>
      </c>
      <c r="X2396" s="677">
        <f t="shared" ca="1" si="412"/>
        <v>859.50821053652805</v>
      </c>
      <c r="Y2396" s="677">
        <f t="shared" ca="1" si="412"/>
        <v>92.693108613119989</v>
      </c>
      <c r="Z2396" s="677">
        <f t="shared" ca="1" si="412"/>
        <v>0</v>
      </c>
      <c r="AA2396" t="str">
        <f t="shared" si="407"/>
        <v>ASR_COMP</v>
      </c>
      <c r="AB2396" s="957">
        <f t="shared" si="408"/>
        <v>44682</v>
      </c>
      <c r="AC2396" t="str">
        <f t="shared" si="409"/>
        <v>Unaudited</v>
      </c>
    </row>
    <row r="2397" spans="1:29" x14ac:dyDescent="0.25">
      <c r="A2397" t="s">
        <v>423</v>
      </c>
      <c r="B2397" t="s">
        <v>1388</v>
      </c>
      <c r="C2397" t="s">
        <v>1389</v>
      </c>
      <c r="D2397">
        <v>1900</v>
      </c>
      <c r="E2397" s="957">
        <v>1</v>
      </c>
      <c r="F2397" t="s">
        <v>443</v>
      </c>
      <c r="G2397" s="957">
        <v>274</v>
      </c>
      <c r="H2397" t="s">
        <v>388</v>
      </c>
      <c r="I2397" s="937" t="s">
        <v>491</v>
      </c>
      <c r="J2397" s="937" t="s">
        <v>447</v>
      </c>
      <c r="K2397" s="937" t="s">
        <v>437</v>
      </c>
      <c r="L2397" s="937" t="s">
        <v>171</v>
      </c>
      <c r="M2397" s="962" t="s">
        <v>332</v>
      </c>
      <c r="N2397" s="677">
        <f t="shared" ca="1" si="405"/>
        <v>0</v>
      </c>
      <c r="O2397" s="677">
        <f t="shared" ca="1" si="414"/>
        <v>0</v>
      </c>
      <c r="P2397" s="677">
        <f t="shared" ca="1" si="414"/>
        <v>0</v>
      </c>
      <c r="Q2397" s="677">
        <f t="shared" ca="1" si="414"/>
        <v>0</v>
      </c>
      <c r="R2397" s="677">
        <f t="shared" ca="1" si="414"/>
        <v>0</v>
      </c>
      <c r="S2397" s="677">
        <f t="shared" ca="1" si="414"/>
        <v>0</v>
      </c>
      <c r="T2397" s="677">
        <f t="shared" ca="1" si="414"/>
        <v>0</v>
      </c>
      <c r="U2397" s="677">
        <f t="shared" ca="1" si="414"/>
        <v>0</v>
      </c>
      <c r="V2397" s="677">
        <f t="shared" ca="1" si="411"/>
        <v>0</v>
      </c>
      <c r="W2397" s="677">
        <f t="shared" ca="1" si="410"/>
        <v>0</v>
      </c>
      <c r="X2397" s="677">
        <f t="shared" ca="1" si="412"/>
        <v>0</v>
      </c>
      <c r="Y2397" s="677">
        <f t="shared" ca="1" si="412"/>
        <v>0</v>
      </c>
      <c r="Z2397" s="677">
        <f t="shared" ca="1" si="412"/>
        <v>0</v>
      </c>
      <c r="AA2397" t="str">
        <f t="shared" si="407"/>
        <v>ASR_COMP</v>
      </c>
      <c r="AB2397" s="957">
        <f t="shared" si="408"/>
        <v>44682</v>
      </c>
      <c r="AC2397" t="str">
        <f t="shared" si="409"/>
        <v>Unaudited</v>
      </c>
    </row>
    <row r="2398" spans="1:29" x14ac:dyDescent="0.25">
      <c r="A2398" t="s">
        <v>423</v>
      </c>
      <c r="B2398" t="s">
        <v>1388</v>
      </c>
      <c r="C2398" t="s">
        <v>1389</v>
      </c>
      <c r="D2398">
        <v>1900</v>
      </c>
      <c r="E2398" s="957">
        <v>1</v>
      </c>
      <c r="F2398" t="s">
        <v>443</v>
      </c>
      <c r="G2398" s="957">
        <v>274</v>
      </c>
      <c r="H2398" t="s">
        <v>388</v>
      </c>
      <c r="I2398" s="937" t="s">
        <v>491</v>
      </c>
      <c r="J2398" s="937" t="s">
        <v>453</v>
      </c>
      <c r="K2398" s="937" t="s">
        <v>438</v>
      </c>
      <c r="L2398" s="937" t="s">
        <v>124</v>
      </c>
      <c r="M2398" s="962" t="s">
        <v>27</v>
      </c>
      <c r="N2398" s="677">
        <f t="shared" ca="1" si="405"/>
        <v>4658170.180781058</v>
      </c>
      <c r="O2398" s="677">
        <f t="shared" ca="1" si="414"/>
        <v>-4814.3480737334758</v>
      </c>
      <c r="P2398" s="677">
        <f t="shared" ca="1" si="414"/>
        <v>4662984.5288547911</v>
      </c>
      <c r="Q2398" s="677">
        <f t="shared" ca="1" si="414"/>
        <v>0</v>
      </c>
      <c r="R2398" s="677">
        <f t="shared" ca="1" si="414"/>
        <v>0</v>
      </c>
      <c r="S2398" s="677">
        <f t="shared" ca="1" si="414"/>
        <v>0</v>
      </c>
      <c r="T2398" s="677">
        <f t="shared" ca="1" si="414"/>
        <v>0</v>
      </c>
      <c r="U2398" s="677">
        <f t="shared" ca="1" si="414"/>
        <v>0</v>
      </c>
      <c r="V2398" s="677">
        <f t="shared" ca="1" si="411"/>
        <v>0</v>
      </c>
      <c r="W2398" s="677">
        <f t="shared" ca="1" si="410"/>
        <v>0</v>
      </c>
      <c r="X2398" s="677">
        <f t="shared" ca="1" si="412"/>
        <v>0</v>
      </c>
      <c r="Y2398" s="677">
        <f t="shared" ca="1" si="412"/>
        <v>0</v>
      </c>
      <c r="Z2398" s="677">
        <f t="shared" ca="1" si="412"/>
        <v>0</v>
      </c>
      <c r="AA2398" t="str">
        <f t="shared" si="407"/>
        <v>ASR_COMP</v>
      </c>
      <c r="AB2398" s="957">
        <f t="shared" si="408"/>
        <v>44682</v>
      </c>
      <c r="AC2398" t="str">
        <f t="shared" si="409"/>
        <v>Unaudited</v>
      </c>
    </row>
    <row r="2399" spans="1:29" x14ac:dyDescent="0.25">
      <c r="A2399" t="s">
        <v>423</v>
      </c>
      <c r="B2399" t="s">
        <v>1388</v>
      </c>
      <c r="C2399" t="s">
        <v>1389</v>
      </c>
      <c r="D2399">
        <v>1900</v>
      </c>
      <c r="E2399" s="957">
        <v>1</v>
      </c>
      <c r="F2399" t="s">
        <v>443</v>
      </c>
      <c r="G2399" s="957">
        <v>274</v>
      </c>
      <c r="H2399" t="s">
        <v>388</v>
      </c>
      <c r="I2399" s="937" t="s">
        <v>491</v>
      </c>
      <c r="J2399" s="937" t="s">
        <v>453</v>
      </c>
      <c r="K2399" s="937" t="s">
        <v>438</v>
      </c>
      <c r="L2399" s="937" t="s">
        <v>125</v>
      </c>
      <c r="M2399" s="962" t="s">
        <v>100</v>
      </c>
      <c r="N2399" s="677">
        <f t="shared" ca="1" si="405"/>
        <v>233513.67949721447</v>
      </c>
      <c r="O2399" s="677">
        <f t="shared" ca="1" si="414"/>
        <v>103841.52654738212</v>
      </c>
      <c r="P2399" s="677">
        <f t="shared" ca="1" si="414"/>
        <v>129672.15294983235</v>
      </c>
      <c r="Q2399" s="677">
        <f t="shared" ca="1" si="414"/>
        <v>0</v>
      </c>
      <c r="R2399" s="677">
        <f t="shared" ca="1" si="414"/>
        <v>0</v>
      </c>
      <c r="S2399" s="677">
        <f t="shared" ca="1" si="414"/>
        <v>0</v>
      </c>
      <c r="T2399" s="677">
        <f t="shared" ca="1" si="414"/>
        <v>0</v>
      </c>
      <c r="U2399" s="677">
        <f t="shared" ca="1" si="414"/>
        <v>0</v>
      </c>
      <c r="V2399" s="677">
        <f t="shared" ca="1" si="411"/>
        <v>0</v>
      </c>
      <c r="W2399" s="677">
        <f t="shared" ca="1" si="410"/>
        <v>0</v>
      </c>
      <c r="X2399" s="677">
        <f t="shared" ca="1" si="412"/>
        <v>0</v>
      </c>
      <c r="Y2399" s="677">
        <f t="shared" ca="1" si="412"/>
        <v>0</v>
      </c>
      <c r="Z2399" s="677">
        <f t="shared" ca="1" si="412"/>
        <v>0</v>
      </c>
      <c r="AA2399" t="str">
        <f t="shared" si="407"/>
        <v>ASR_COMP</v>
      </c>
      <c r="AB2399" s="957">
        <f t="shared" si="408"/>
        <v>44682</v>
      </c>
      <c r="AC2399" t="str">
        <f t="shared" si="409"/>
        <v>Unaudited</v>
      </c>
    </row>
    <row r="2400" spans="1:29" x14ac:dyDescent="0.25">
      <c r="A2400" t="s">
        <v>423</v>
      </c>
      <c r="B2400" t="s">
        <v>1388</v>
      </c>
      <c r="C2400" t="s">
        <v>1389</v>
      </c>
      <c r="D2400">
        <v>1900</v>
      </c>
      <c r="E2400" s="957">
        <v>1</v>
      </c>
      <c r="F2400" t="s">
        <v>443</v>
      </c>
      <c r="G2400" s="957">
        <v>274</v>
      </c>
      <c r="H2400" t="s">
        <v>388</v>
      </c>
      <c r="I2400" s="937" t="s">
        <v>491</v>
      </c>
      <c r="J2400" s="937" t="s">
        <v>453</v>
      </c>
      <c r="K2400" s="937" t="s">
        <v>438</v>
      </c>
      <c r="L2400" s="937" t="s">
        <v>126</v>
      </c>
      <c r="M2400" s="962" t="s">
        <v>101</v>
      </c>
      <c r="N2400" s="677">
        <f t="shared" ca="1" si="405"/>
        <v>639217.49378924188</v>
      </c>
      <c r="O2400" s="677">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476322.32560924976</v>
      </c>
      <c r="P2400" s="677">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162895.16817999209</v>
      </c>
      <c r="Q2400" s="677">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7">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7">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7">
        <f t="shared" ca="1" si="415"/>
        <v>0</v>
      </c>
      <c r="U2400" s="677">
        <f t="shared" ca="1" si="415"/>
        <v>0</v>
      </c>
      <c r="V2400" s="677">
        <f t="shared" ca="1" si="415"/>
        <v>0</v>
      </c>
      <c r="W2400" s="677">
        <f t="shared" ca="1" si="410"/>
        <v>0</v>
      </c>
      <c r="X2400" s="677">
        <f t="shared" ca="1" si="415"/>
        <v>0</v>
      </c>
      <c r="Y2400" s="677">
        <f t="shared" ca="1" si="415"/>
        <v>0</v>
      </c>
      <c r="Z2400" s="677">
        <f t="shared" ca="1" si="415"/>
        <v>0</v>
      </c>
      <c r="AA2400" t="str">
        <f t="shared" si="407"/>
        <v>ASR_COMP</v>
      </c>
      <c r="AB2400" s="957">
        <f t="shared" si="408"/>
        <v>44682</v>
      </c>
      <c r="AC2400" t="str">
        <f t="shared" si="409"/>
        <v>Unaudited</v>
      </c>
    </row>
    <row r="2401" spans="1:29" x14ac:dyDescent="0.25">
      <c r="A2401" t="s">
        <v>423</v>
      </c>
      <c r="B2401" t="s">
        <v>1388</v>
      </c>
      <c r="C2401" t="s">
        <v>1389</v>
      </c>
      <c r="D2401">
        <v>1900</v>
      </c>
      <c r="E2401" s="957">
        <v>1</v>
      </c>
      <c r="F2401" t="s">
        <v>443</v>
      </c>
      <c r="G2401" s="957">
        <v>274</v>
      </c>
      <c r="H2401" t="s">
        <v>388</v>
      </c>
      <c r="I2401" s="937" t="s">
        <v>491</v>
      </c>
      <c r="J2401" s="937" t="s">
        <v>453</v>
      </c>
      <c r="K2401" s="937" t="s">
        <v>438</v>
      </c>
      <c r="L2401" s="945" t="s">
        <v>127</v>
      </c>
      <c r="M2401" s="960" t="s">
        <v>102</v>
      </c>
      <c r="N2401" s="677">
        <f t="shared" ca="1" si="405"/>
        <v>152544.38474354648</v>
      </c>
      <c r="O2401" s="677">
        <f t="shared" ca="1" si="415"/>
        <v>91534.859356515415</v>
      </c>
      <c r="P2401" s="677">
        <f t="shared" ca="1" si="415"/>
        <v>61009.52538703107</v>
      </c>
      <c r="Q2401" s="677">
        <f t="shared" ca="1" si="415"/>
        <v>0</v>
      </c>
      <c r="R2401" s="677">
        <f t="shared" ca="1" si="415"/>
        <v>0</v>
      </c>
      <c r="S2401" s="677">
        <f t="shared" ca="1" si="415"/>
        <v>0</v>
      </c>
      <c r="T2401" s="677">
        <f t="shared" ca="1" si="415"/>
        <v>0</v>
      </c>
      <c r="U2401" s="677">
        <f t="shared" ca="1" si="415"/>
        <v>0</v>
      </c>
      <c r="V2401" s="677">
        <f t="shared" ca="1" si="415"/>
        <v>0</v>
      </c>
      <c r="W2401" s="677">
        <f t="shared" ca="1" si="410"/>
        <v>0</v>
      </c>
      <c r="X2401" s="677">
        <f t="shared" ca="1" si="415"/>
        <v>0</v>
      </c>
      <c r="Y2401" s="677">
        <f t="shared" ca="1" si="415"/>
        <v>0</v>
      </c>
      <c r="Z2401" s="677">
        <f t="shared" ca="1" si="415"/>
        <v>0</v>
      </c>
      <c r="AA2401" t="str">
        <f t="shared" si="407"/>
        <v>ASR_COMP</v>
      </c>
      <c r="AB2401" s="957">
        <f t="shared" si="408"/>
        <v>44682</v>
      </c>
      <c r="AC2401" t="str">
        <f t="shared" si="409"/>
        <v>Unaudited</v>
      </c>
    </row>
    <row r="2402" spans="1:29" x14ac:dyDescent="0.25">
      <c r="A2402" t="s">
        <v>423</v>
      </c>
      <c r="B2402" t="s">
        <v>1388</v>
      </c>
      <c r="C2402" t="s">
        <v>1389</v>
      </c>
      <c r="D2402">
        <v>1900</v>
      </c>
      <c r="E2402" s="957">
        <v>1</v>
      </c>
      <c r="F2402" t="s">
        <v>443</v>
      </c>
      <c r="G2402" s="957">
        <v>274</v>
      </c>
      <c r="H2402" t="s">
        <v>388</v>
      </c>
      <c r="I2402" s="962" t="s">
        <v>491</v>
      </c>
      <c r="J2402" s="962" t="s">
        <v>453</v>
      </c>
      <c r="K2402" s="962" t="s">
        <v>438</v>
      </c>
      <c r="L2402" s="937" t="s">
        <v>128</v>
      </c>
      <c r="M2402" s="962" t="s">
        <v>103</v>
      </c>
      <c r="N2402" s="677">
        <f t="shared" ca="1" si="405"/>
        <v>529701.15310332191</v>
      </c>
      <c r="O2402" s="677">
        <f t="shared" ca="1" si="415"/>
        <v>101967.85029110934</v>
      </c>
      <c r="P2402" s="677">
        <f t="shared" ca="1" si="415"/>
        <v>427733.30281221261</v>
      </c>
      <c r="Q2402" s="677">
        <f t="shared" ca="1" si="415"/>
        <v>0</v>
      </c>
      <c r="R2402" s="677">
        <f t="shared" ca="1" si="415"/>
        <v>0</v>
      </c>
      <c r="S2402" s="677">
        <f t="shared" ca="1" si="415"/>
        <v>0</v>
      </c>
      <c r="T2402" s="677">
        <f t="shared" ca="1" si="415"/>
        <v>0</v>
      </c>
      <c r="U2402" s="677">
        <f t="shared" ca="1" si="415"/>
        <v>0</v>
      </c>
      <c r="V2402" s="677">
        <f t="shared" ca="1" si="415"/>
        <v>0</v>
      </c>
      <c r="W2402" s="677">
        <f t="shared" ca="1" si="410"/>
        <v>0</v>
      </c>
      <c r="X2402" s="677">
        <f t="shared" ca="1" si="415"/>
        <v>0</v>
      </c>
      <c r="Y2402" s="677">
        <f t="shared" ca="1" si="415"/>
        <v>0</v>
      </c>
      <c r="Z2402" s="677">
        <f t="shared" ca="1" si="415"/>
        <v>0</v>
      </c>
      <c r="AA2402" t="str">
        <f t="shared" si="407"/>
        <v>ASR_COMP</v>
      </c>
      <c r="AB2402" s="957">
        <f t="shared" si="408"/>
        <v>44682</v>
      </c>
      <c r="AC2402" t="str">
        <f t="shared" si="409"/>
        <v>Unaudited</v>
      </c>
    </row>
    <row r="2403" spans="1:29" x14ac:dyDescent="0.25">
      <c r="A2403" t="s">
        <v>423</v>
      </c>
      <c r="B2403" t="s">
        <v>1388</v>
      </c>
      <c r="C2403" t="s">
        <v>1389</v>
      </c>
      <c r="D2403">
        <v>1900</v>
      </c>
      <c r="E2403" s="957">
        <v>1</v>
      </c>
      <c r="F2403" t="s">
        <v>443</v>
      </c>
      <c r="G2403" s="957">
        <v>274</v>
      </c>
      <c r="H2403" t="s">
        <v>388</v>
      </c>
      <c r="I2403" s="937" t="s">
        <v>491</v>
      </c>
      <c r="J2403" s="937" t="s">
        <v>453</v>
      </c>
      <c r="K2403" s="937" t="s">
        <v>438</v>
      </c>
      <c r="L2403" s="937" t="s">
        <v>129</v>
      </c>
      <c r="M2403" s="962" t="s">
        <v>28</v>
      </c>
      <c r="N2403" s="677">
        <f t="shared" ca="1" si="405"/>
        <v>106503.90391586756</v>
      </c>
      <c r="O2403" s="677">
        <f t="shared" ca="1" si="415"/>
        <v>106503.90391586756</v>
      </c>
      <c r="P2403" s="677">
        <f t="shared" ca="1" si="415"/>
        <v>0</v>
      </c>
      <c r="Q2403" s="677">
        <f t="shared" ca="1" si="415"/>
        <v>0</v>
      </c>
      <c r="R2403" s="677">
        <f t="shared" ca="1" si="415"/>
        <v>0</v>
      </c>
      <c r="S2403" s="677">
        <f t="shared" ca="1" si="415"/>
        <v>0</v>
      </c>
      <c r="T2403" s="677">
        <f t="shared" ca="1" si="415"/>
        <v>0</v>
      </c>
      <c r="U2403" s="677">
        <f t="shared" ca="1" si="415"/>
        <v>0</v>
      </c>
      <c r="V2403" s="677">
        <f t="shared" ca="1" si="415"/>
        <v>0</v>
      </c>
      <c r="W2403" s="677">
        <f t="shared" ca="1" si="410"/>
        <v>0</v>
      </c>
      <c r="X2403" s="677">
        <f t="shared" ca="1" si="415"/>
        <v>0</v>
      </c>
      <c r="Y2403" s="677">
        <f t="shared" ca="1" si="415"/>
        <v>0</v>
      </c>
      <c r="Z2403" s="677">
        <f t="shared" ca="1" si="415"/>
        <v>0</v>
      </c>
      <c r="AA2403" t="str">
        <f t="shared" si="407"/>
        <v>ASR_COMP</v>
      </c>
      <c r="AB2403" s="957">
        <f t="shared" si="408"/>
        <v>44682</v>
      </c>
      <c r="AC2403" t="str">
        <f t="shared" si="409"/>
        <v>Unaudited</v>
      </c>
    </row>
    <row r="2404" spans="1:29" x14ac:dyDescent="0.25">
      <c r="A2404" t="s">
        <v>423</v>
      </c>
      <c r="B2404" t="s">
        <v>1388</v>
      </c>
      <c r="C2404" t="s">
        <v>1389</v>
      </c>
      <c r="D2404">
        <v>1900</v>
      </c>
      <c r="E2404" s="957">
        <v>1</v>
      </c>
      <c r="F2404" t="s">
        <v>443</v>
      </c>
      <c r="G2404" s="957">
        <v>274</v>
      </c>
      <c r="H2404" t="s">
        <v>388</v>
      </c>
      <c r="I2404" s="937" t="s">
        <v>491</v>
      </c>
      <c r="J2404" s="937" t="s">
        <v>439</v>
      </c>
      <c r="K2404" s="937" t="s">
        <v>439</v>
      </c>
      <c r="L2404" s="937" t="s">
        <v>131</v>
      </c>
      <c r="M2404" s="962" t="s">
        <v>329</v>
      </c>
      <c r="N2404" s="677">
        <f t="shared" ca="1" si="405"/>
        <v>0</v>
      </c>
      <c r="O2404" s="677">
        <f t="shared" ca="1" si="415"/>
        <v>0</v>
      </c>
      <c r="P2404" s="677">
        <f t="shared" ca="1" si="415"/>
        <v>0</v>
      </c>
      <c r="Q2404" s="677">
        <f t="shared" ca="1" si="415"/>
        <v>0</v>
      </c>
      <c r="R2404" s="677">
        <f t="shared" ca="1" si="415"/>
        <v>0</v>
      </c>
      <c r="S2404" s="677">
        <f t="shared" ca="1" si="415"/>
        <v>0</v>
      </c>
      <c r="T2404" s="677">
        <f t="shared" ca="1" si="415"/>
        <v>0</v>
      </c>
      <c r="U2404" s="677">
        <f t="shared" ca="1" si="415"/>
        <v>0</v>
      </c>
      <c r="V2404" s="677">
        <f t="shared" ca="1" si="415"/>
        <v>0</v>
      </c>
      <c r="W2404" s="677">
        <f t="shared" ca="1" si="410"/>
        <v>0</v>
      </c>
      <c r="X2404" s="677">
        <f t="shared" ca="1" si="415"/>
        <v>0</v>
      </c>
      <c r="Y2404" s="677">
        <f t="shared" ca="1" si="415"/>
        <v>0</v>
      </c>
      <c r="Z2404" s="677">
        <f t="shared" ca="1" si="415"/>
        <v>0</v>
      </c>
      <c r="AA2404" t="str">
        <f t="shared" si="407"/>
        <v>ASR_COMP</v>
      </c>
      <c r="AB2404" s="957">
        <f t="shared" si="408"/>
        <v>44682</v>
      </c>
      <c r="AC2404" t="str">
        <f t="shared" si="409"/>
        <v>Unaudited</v>
      </c>
    </row>
    <row r="2405" spans="1:29" x14ac:dyDescent="0.25">
      <c r="A2405" t="s">
        <v>423</v>
      </c>
      <c r="B2405" t="s">
        <v>1388</v>
      </c>
      <c r="C2405" t="s">
        <v>1389</v>
      </c>
      <c r="D2405">
        <v>1900</v>
      </c>
      <c r="E2405" s="957">
        <v>1</v>
      </c>
      <c r="F2405" t="s">
        <v>443</v>
      </c>
      <c r="G2405" s="957">
        <v>274</v>
      </c>
      <c r="H2405" t="s">
        <v>388</v>
      </c>
      <c r="I2405" s="937" t="s">
        <v>491</v>
      </c>
      <c r="J2405" s="937" t="s">
        <v>439</v>
      </c>
      <c r="K2405" s="937" t="s">
        <v>439</v>
      </c>
      <c r="L2405" s="937" t="s">
        <v>132</v>
      </c>
      <c r="M2405" s="962" t="s">
        <v>328</v>
      </c>
      <c r="N2405" s="677">
        <f t="shared" ca="1" si="405"/>
        <v>0</v>
      </c>
      <c r="O2405" s="677">
        <f t="shared" ca="1" si="415"/>
        <v>0</v>
      </c>
      <c r="P2405" s="677">
        <f t="shared" ca="1" si="415"/>
        <v>0</v>
      </c>
      <c r="Q2405" s="677">
        <f t="shared" ca="1" si="415"/>
        <v>0</v>
      </c>
      <c r="R2405" s="677">
        <f t="shared" ca="1" si="415"/>
        <v>0</v>
      </c>
      <c r="S2405" s="677">
        <f t="shared" ca="1" si="415"/>
        <v>0</v>
      </c>
      <c r="T2405" s="677">
        <f t="shared" ca="1" si="415"/>
        <v>0</v>
      </c>
      <c r="U2405" s="677">
        <f t="shared" ca="1" si="415"/>
        <v>0</v>
      </c>
      <c r="V2405" s="677">
        <f t="shared" ca="1" si="415"/>
        <v>0</v>
      </c>
      <c r="W2405" s="677">
        <f t="shared" ca="1" si="410"/>
        <v>0</v>
      </c>
      <c r="X2405" s="677">
        <f t="shared" ca="1" si="415"/>
        <v>0</v>
      </c>
      <c r="Y2405" s="677">
        <f t="shared" ca="1" si="415"/>
        <v>0</v>
      </c>
      <c r="Z2405" s="677">
        <f t="shared" ca="1" si="415"/>
        <v>0</v>
      </c>
      <c r="AA2405" t="str">
        <f t="shared" si="407"/>
        <v>ASR_COMP</v>
      </c>
      <c r="AB2405" s="957">
        <f t="shared" si="408"/>
        <v>44682</v>
      </c>
      <c r="AC2405" t="str">
        <f t="shared" si="409"/>
        <v>Unaudited</v>
      </c>
    </row>
    <row r="2406" spans="1:29" ht="30" x14ac:dyDescent="0.25">
      <c r="A2406" t="s">
        <v>423</v>
      </c>
      <c r="B2406" t="s">
        <v>1388</v>
      </c>
      <c r="C2406" t="s">
        <v>1389</v>
      </c>
      <c r="D2406">
        <v>1900</v>
      </c>
      <c r="E2406" s="957">
        <v>1</v>
      </c>
      <c r="F2406" t="s">
        <v>443</v>
      </c>
      <c r="G2406" s="957">
        <v>274</v>
      </c>
      <c r="H2406" t="s">
        <v>388</v>
      </c>
      <c r="I2406" s="937" t="s">
        <v>491</v>
      </c>
      <c r="J2406" s="937" t="s">
        <v>439</v>
      </c>
      <c r="K2406" s="937" t="s">
        <v>439</v>
      </c>
      <c r="L2406" s="937" t="s">
        <v>133</v>
      </c>
      <c r="M2406" s="962" t="s">
        <v>182</v>
      </c>
      <c r="N2406" s="677">
        <f t="shared" ca="1" si="405"/>
        <v>0</v>
      </c>
      <c r="O2406" s="677">
        <f t="shared" ca="1" si="415"/>
        <v>0</v>
      </c>
      <c r="P2406" s="677">
        <f t="shared" ca="1" si="415"/>
        <v>0</v>
      </c>
      <c r="Q2406" s="677">
        <f t="shared" ca="1" si="415"/>
        <v>0</v>
      </c>
      <c r="R2406" s="677">
        <f t="shared" ca="1" si="415"/>
        <v>0</v>
      </c>
      <c r="S2406" s="677">
        <f t="shared" ca="1" si="415"/>
        <v>0</v>
      </c>
      <c r="T2406" s="677">
        <f t="shared" ca="1" si="415"/>
        <v>0</v>
      </c>
      <c r="U2406" s="677">
        <f t="shared" ca="1" si="415"/>
        <v>0</v>
      </c>
      <c r="V2406" s="677">
        <f t="shared" ca="1" si="415"/>
        <v>0</v>
      </c>
      <c r="W2406" s="677">
        <f t="shared" ca="1" si="410"/>
        <v>0</v>
      </c>
      <c r="X2406" s="677">
        <f t="shared" ca="1" si="415"/>
        <v>0</v>
      </c>
      <c r="Y2406" s="677">
        <f t="shared" ca="1" si="415"/>
        <v>0</v>
      </c>
      <c r="Z2406" s="677">
        <f t="shared" ca="1" si="415"/>
        <v>0</v>
      </c>
      <c r="AA2406" t="str">
        <f t="shared" si="407"/>
        <v>ASR_COMP</v>
      </c>
      <c r="AB2406" s="957">
        <f t="shared" si="408"/>
        <v>44682</v>
      </c>
      <c r="AC2406" t="str">
        <f t="shared" si="409"/>
        <v>Unaudited</v>
      </c>
    </row>
    <row r="2407" spans="1:29" x14ac:dyDescent="0.25">
      <c r="A2407" t="s">
        <v>423</v>
      </c>
      <c r="B2407" t="s">
        <v>1388</v>
      </c>
      <c r="C2407" t="s">
        <v>1389</v>
      </c>
      <c r="D2407">
        <v>1900</v>
      </c>
      <c r="E2407" s="957">
        <v>1</v>
      </c>
      <c r="F2407" t="s">
        <v>443</v>
      </c>
      <c r="G2407" s="957">
        <v>274</v>
      </c>
      <c r="H2407" t="s">
        <v>388</v>
      </c>
      <c r="I2407" s="937" t="s">
        <v>491</v>
      </c>
      <c r="J2407" s="937" t="s">
        <v>439</v>
      </c>
      <c r="K2407" s="937" t="s">
        <v>439</v>
      </c>
      <c r="L2407" s="937" t="s">
        <v>134</v>
      </c>
      <c r="M2407" s="962" t="s">
        <v>497</v>
      </c>
      <c r="N2407" s="677">
        <f t="shared" ca="1" si="405"/>
        <v>0</v>
      </c>
      <c r="O2407" s="677">
        <f t="shared" ca="1" si="415"/>
        <v>0</v>
      </c>
      <c r="P2407" s="677">
        <f t="shared" ca="1" si="415"/>
        <v>0</v>
      </c>
      <c r="Q2407" s="677">
        <f t="shared" ca="1" si="415"/>
        <v>0</v>
      </c>
      <c r="R2407" s="677">
        <f t="shared" ca="1" si="415"/>
        <v>0</v>
      </c>
      <c r="S2407" s="677">
        <f t="shared" ca="1" si="415"/>
        <v>0</v>
      </c>
      <c r="T2407" s="677">
        <f t="shared" ca="1" si="415"/>
        <v>0</v>
      </c>
      <c r="U2407" s="677">
        <f t="shared" ca="1" si="415"/>
        <v>0</v>
      </c>
      <c r="V2407" s="677">
        <f t="shared" ca="1" si="415"/>
        <v>0</v>
      </c>
      <c r="W2407" s="677">
        <f t="shared" ca="1" si="410"/>
        <v>0</v>
      </c>
      <c r="X2407" s="677">
        <f t="shared" ca="1" si="415"/>
        <v>0</v>
      </c>
      <c r="Y2407" s="677">
        <f t="shared" ca="1" si="415"/>
        <v>0</v>
      </c>
      <c r="Z2407" s="677">
        <f t="shared" ca="1" si="415"/>
        <v>0</v>
      </c>
      <c r="AA2407" t="str">
        <f t="shared" si="407"/>
        <v>ASR_COMP</v>
      </c>
      <c r="AB2407" s="957">
        <f t="shared" si="408"/>
        <v>44682</v>
      </c>
      <c r="AC2407" t="str">
        <f t="shared" si="409"/>
        <v>Unaudited</v>
      </c>
    </row>
    <row r="2408" spans="1:29" x14ac:dyDescent="0.25">
      <c r="A2408" t="s">
        <v>423</v>
      </c>
      <c r="B2408" t="s">
        <v>1388</v>
      </c>
      <c r="C2408" t="s">
        <v>1389</v>
      </c>
      <c r="D2408">
        <v>1900</v>
      </c>
      <c r="E2408" s="957">
        <v>1</v>
      </c>
      <c r="F2408" t="s">
        <v>443</v>
      </c>
      <c r="G2408" s="957">
        <v>274</v>
      </c>
      <c r="H2408" t="s">
        <v>388</v>
      </c>
      <c r="I2408" s="937" t="s">
        <v>491</v>
      </c>
      <c r="J2408" s="937" t="s">
        <v>439</v>
      </c>
      <c r="K2408" s="937" t="s">
        <v>439</v>
      </c>
      <c r="L2408" s="937" t="s">
        <v>135</v>
      </c>
      <c r="M2408" s="962" t="s">
        <v>498</v>
      </c>
      <c r="N2408" s="677">
        <f t="shared" ca="1" si="405"/>
        <v>0</v>
      </c>
      <c r="O2408" s="677">
        <f t="shared" ca="1" si="415"/>
        <v>0</v>
      </c>
      <c r="P2408" s="677">
        <f t="shared" ca="1" si="415"/>
        <v>0</v>
      </c>
      <c r="Q2408" s="677">
        <f t="shared" ca="1" si="415"/>
        <v>0</v>
      </c>
      <c r="R2408" s="677">
        <f t="shared" ca="1" si="415"/>
        <v>0</v>
      </c>
      <c r="S2408" s="677">
        <f t="shared" ca="1" si="415"/>
        <v>0</v>
      </c>
      <c r="T2408" s="677">
        <f t="shared" ca="1" si="415"/>
        <v>0</v>
      </c>
      <c r="U2408" s="677">
        <f t="shared" ca="1" si="415"/>
        <v>0</v>
      </c>
      <c r="V2408" s="677">
        <f t="shared" ca="1" si="415"/>
        <v>0</v>
      </c>
      <c r="W2408" s="677">
        <f t="shared" ca="1" si="410"/>
        <v>0</v>
      </c>
      <c r="X2408" s="677">
        <f t="shared" ca="1" si="415"/>
        <v>0</v>
      </c>
      <c r="Y2408" s="677">
        <f t="shared" ca="1" si="415"/>
        <v>0</v>
      </c>
      <c r="Z2408" s="677">
        <f t="shared" ca="1" si="415"/>
        <v>0</v>
      </c>
      <c r="AA2408" t="str">
        <f t="shared" si="407"/>
        <v>ASR_COMP</v>
      </c>
      <c r="AB2408" s="957">
        <f t="shared" si="408"/>
        <v>44682</v>
      </c>
      <c r="AC2408" t="str">
        <f t="shared" si="409"/>
        <v>Unaudited</v>
      </c>
    </row>
    <row r="2409" spans="1:29" x14ac:dyDescent="0.25">
      <c r="A2409" t="s">
        <v>423</v>
      </c>
      <c r="B2409" t="s">
        <v>1388</v>
      </c>
      <c r="C2409" t="s">
        <v>1389</v>
      </c>
      <c r="D2409">
        <v>1900</v>
      </c>
      <c r="E2409" s="957">
        <v>1</v>
      </c>
      <c r="F2409" t="s">
        <v>443</v>
      </c>
      <c r="G2409" s="957">
        <v>274</v>
      </c>
      <c r="H2409" t="s">
        <v>388</v>
      </c>
      <c r="I2409" s="937" t="s">
        <v>491</v>
      </c>
      <c r="J2409" s="937" t="s">
        <v>439</v>
      </c>
      <c r="K2409" s="937" t="s">
        <v>439</v>
      </c>
      <c r="L2409" s="945" t="s">
        <v>136</v>
      </c>
      <c r="M2409" s="960" t="s">
        <v>499</v>
      </c>
      <c r="N2409" s="677">
        <f t="shared" ca="1" si="405"/>
        <v>0</v>
      </c>
      <c r="O2409" s="677">
        <f t="shared" ca="1" si="415"/>
        <v>0</v>
      </c>
      <c r="P2409" s="677">
        <f t="shared" ca="1" si="415"/>
        <v>0</v>
      </c>
      <c r="Q2409" s="677">
        <f t="shared" ca="1" si="415"/>
        <v>0</v>
      </c>
      <c r="R2409" s="677">
        <f t="shared" ca="1" si="415"/>
        <v>0</v>
      </c>
      <c r="S2409" s="677">
        <f t="shared" ca="1" si="415"/>
        <v>0</v>
      </c>
      <c r="T2409" s="677">
        <f t="shared" ca="1" si="415"/>
        <v>0</v>
      </c>
      <c r="U2409" s="677">
        <f t="shared" ca="1" si="415"/>
        <v>0</v>
      </c>
      <c r="V2409" s="677">
        <f t="shared" ca="1" si="415"/>
        <v>0</v>
      </c>
      <c r="W2409" s="677">
        <f t="shared" ca="1" si="410"/>
        <v>0</v>
      </c>
      <c r="X2409" s="677">
        <f t="shared" ca="1" si="415"/>
        <v>0</v>
      </c>
      <c r="Y2409" s="677">
        <f t="shared" ca="1" si="415"/>
        <v>0</v>
      </c>
      <c r="Z2409" s="677">
        <f t="shared" ca="1" si="415"/>
        <v>0</v>
      </c>
      <c r="AA2409" t="str">
        <f t="shared" si="407"/>
        <v>ASR_COMP</v>
      </c>
      <c r="AB2409" s="957">
        <f t="shared" si="408"/>
        <v>44682</v>
      </c>
      <c r="AC2409" t="str">
        <f t="shared" si="409"/>
        <v>Unaudited</v>
      </c>
    </row>
    <row r="2410" spans="1:29" x14ac:dyDescent="0.25">
      <c r="A2410" t="s">
        <v>423</v>
      </c>
      <c r="B2410" t="s">
        <v>1388</v>
      </c>
      <c r="C2410" t="s">
        <v>1389</v>
      </c>
      <c r="D2410">
        <v>1900</v>
      </c>
      <c r="E2410" s="957">
        <v>1</v>
      </c>
      <c r="F2410" t="s">
        <v>443</v>
      </c>
      <c r="G2410" s="957">
        <v>274</v>
      </c>
      <c r="H2410" t="s">
        <v>388</v>
      </c>
      <c r="I2410" s="937" t="s">
        <v>492</v>
      </c>
      <c r="J2410" s="937" t="s">
        <v>26</v>
      </c>
      <c r="K2410" s="937" t="s">
        <v>26</v>
      </c>
      <c r="L2410" s="937" t="s">
        <v>272</v>
      </c>
      <c r="M2410" s="962" t="s">
        <v>26</v>
      </c>
      <c r="N2410" s="677">
        <f t="shared" ca="1" si="405"/>
        <v>-1020266.6644291304</v>
      </c>
      <c r="O2410" s="677">
        <f t="shared" ca="1" si="415"/>
        <v>0</v>
      </c>
      <c r="P2410" s="677">
        <f t="shared" ca="1" si="415"/>
        <v>0</v>
      </c>
      <c r="Q2410" s="677">
        <f t="shared" ca="1" si="415"/>
        <v>0</v>
      </c>
      <c r="R2410" s="677">
        <f t="shared" ca="1" si="415"/>
        <v>0</v>
      </c>
      <c r="S2410" s="677">
        <f t="shared" ca="1" si="415"/>
        <v>0</v>
      </c>
      <c r="T2410" s="677">
        <f t="shared" ca="1" si="415"/>
        <v>0</v>
      </c>
      <c r="U2410" s="677">
        <f t="shared" ca="1" si="415"/>
        <v>0</v>
      </c>
      <c r="V2410" s="677">
        <f t="shared" ca="1" si="415"/>
        <v>0</v>
      </c>
      <c r="W2410" s="677">
        <f t="shared" ca="1" si="410"/>
        <v>0</v>
      </c>
      <c r="X2410" s="677">
        <f t="shared" ca="1" si="415"/>
        <v>0</v>
      </c>
      <c r="Y2410" s="677">
        <f t="shared" ca="1" si="415"/>
        <v>0</v>
      </c>
      <c r="Z2410" s="677">
        <f t="shared" ca="1" si="415"/>
        <v>0</v>
      </c>
      <c r="AA2410" t="str">
        <f t="shared" si="407"/>
        <v>ASR_COMP</v>
      </c>
      <c r="AB2410" s="957">
        <f t="shared" si="408"/>
        <v>44682</v>
      </c>
      <c r="AC2410" t="str">
        <f t="shared" si="409"/>
        <v>Unaudited</v>
      </c>
    </row>
    <row r="2411" spans="1:29" x14ac:dyDescent="0.25">
      <c r="A2411" t="s">
        <v>423</v>
      </c>
      <c r="B2411" t="s">
        <v>1388</v>
      </c>
      <c r="C2411" t="s">
        <v>1389</v>
      </c>
      <c r="D2411">
        <v>1900</v>
      </c>
      <c r="E2411" s="957">
        <v>1</v>
      </c>
      <c r="F2411" t="s">
        <v>444</v>
      </c>
      <c r="G2411" s="957">
        <v>366</v>
      </c>
      <c r="H2411" t="s">
        <v>388</v>
      </c>
      <c r="I2411" s="937" t="s">
        <v>435</v>
      </c>
      <c r="J2411" s="937" t="s">
        <v>435</v>
      </c>
      <c r="K2411" s="937" t="s">
        <v>435</v>
      </c>
      <c r="L2411" s="937"/>
      <c r="M2411" s="962" t="s">
        <v>435</v>
      </c>
      <c r="N2411" s="677">
        <f t="shared" ca="1" si="405"/>
        <v>637825.3600000001</v>
      </c>
      <c r="O2411" s="677">
        <f t="shared" ca="1" si="415"/>
        <v>535709.88</v>
      </c>
      <c r="P2411" s="677">
        <f t="shared" ca="1" si="415"/>
        <v>21487.260000000002</v>
      </c>
      <c r="Q2411" s="677">
        <f t="shared" ca="1" si="415"/>
        <v>36996.26</v>
      </c>
      <c r="R2411" s="677">
        <f t="shared" ca="1" si="415"/>
        <v>13420.780000000002</v>
      </c>
      <c r="S2411" s="677">
        <f t="shared" ca="1" si="415"/>
        <v>9484.5299999999988</v>
      </c>
      <c r="T2411" s="677">
        <f t="shared" ca="1" si="415"/>
        <v>7360.16</v>
      </c>
      <c r="U2411" s="677">
        <f t="shared" ca="1" si="415"/>
        <v>167</v>
      </c>
      <c r="V2411" s="677">
        <f t="shared" ca="1" si="415"/>
        <v>1414</v>
      </c>
      <c r="W2411" s="677">
        <f t="shared" ca="1" si="410"/>
        <v>218</v>
      </c>
      <c r="X2411" s="677">
        <f t="shared" ca="1" si="415"/>
        <v>9638.4900000000016</v>
      </c>
      <c r="Y2411" s="677">
        <f t="shared" ca="1" si="415"/>
        <v>1929</v>
      </c>
      <c r="Z2411" s="677">
        <f t="shared" ca="1" si="415"/>
        <v>0</v>
      </c>
      <c r="AA2411" t="str">
        <f t="shared" si="407"/>
        <v>ASR_COMP</v>
      </c>
      <c r="AB2411" s="957">
        <f t="shared" si="408"/>
        <v>44682</v>
      </c>
      <c r="AC2411" t="str">
        <f t="shared" si="409"/>
        <v>Unaudited</v>
      </c>
    </row>
    <row r="2412" spans="1:29" x14ac:dyDescent="0.25">
      <c r="A2412" t="s">
        <v>423</v>
      </c>
      <c r="B2412" t="s">
        <v>1388</v>
      </c>
      <c r="C2412" t="s">
        <v>1389</v>
      </c>
      <c r="D2412">
        <v>1900</v>
      </c>
      <c r="E2412" s="957">
        <v>1</v>
      </c>
      <c r="F2412" t="s">
        <v>444</v>
      </c>
      <c r="G2412" s="957">
        <v>366</v>
      </c>
      <c r="H2412" t="s">
        <v>388</v>
      </c>
      <c r="I2412" s="937" t="s">
        <v>490</v>
      </c>
      <c r="J2412" s="937" t="s">
        <v>12</v>
      </c>
      <c r="K2412" s="937" t="s">
        <v>12</v>
      </c>
      <c r="L2412" s="937">
        <v>1.1000000000000001</v>
      </c>
      <c r="M2412" s="962" t="s">
        <v>12</v>
      </c>
      <c r="N2412" s="677">
        <f t="shared" ca="1" si="405"/>
        <v>177682209.69999996</v>
      </c>
      <c r="O2412" s="677">
        <f t="shared" ca="1" si="415"/>
        <v>95817654.219999999</v>
      </c>
      <c r="P2412" s="677">
        <f t="shared" ca="1" si="415"/>
        <v>10912956.220000003</v>
      </c>
      <c r="Q2412" s="677">
        <f t="shared" ca="1" si="415"/>
        <v>31612195.319999997</v>
      </c>
      <c r="R2412" s="677">
        <f t="shared" ca="1" si="415"/>
        <v>18523691.979999997</v>
      </c>
      <c r="S2412" s="677">
        <f t="shared" ca="1" si="415"/>
        <v>1953505.5499999998</v>
      </c>
      <c r="T2412" s="677">
        <f t="shared" ca="1" si="415"/>
        <v>2748239.2</v>
      </c>
      <c r="U2412" s="677">
        <f t="shared" ca="1" si="415"/>
        <v>30852.639999999999</v>
      </c>
      <c r="V2412" s="677">
        <f t="shared" ca="1" si="415"/>
        <v>4559472.3000000007</v>
      </c>
      <c r="W2412" s="677">
        <f t="shared" ca="1" si="410"/>
        <v>5753381.8799999999</v>
      </c>
      <c r="X2412" s="677">
        <f t="shared" ca="1" si="415"/>
        <v>1124844.8799999999</v>
      </c>
      <c r="Y2412" s="677">
        <f t="shared" ca="1" si="415"/>
        <v>4645415.51</v>
      </c>
      <c r="Z2412" s="677">
        <f t="shared" ca="1" si="415"/>
        <v>0</v>
      </c>
      <c r="AA2412" t="str">
        <f t="shared" si="407"/>
        <v>ASR_COMP</v>
      </c>
      <c r="AB2412" s="957">
        <f t="shared" si="408"/>
        <v>44682</v>
      </c>
      <c r="AC2412" t="str">
        <f t="shared" si="409"/>
        <v>Unaudited</v>
      </c>
    </row>
    <row r="2413" spans="1:29" x14ac:dyDescent="0.25">
      <c r="A2413" t="s">
        <v>423</v>
      </c>
      <c r="B2413" t="s">
        <v>1388</v>
      </c>
      <c r="C2413" t="s">
        <v>1389</v>
      </c>
      <c r="D2413">
        <v>1900</v>
      </c>
      <c r="E2413" s="957">
        <v>1</v>
      </c>
      <c r="F2413" t="s">
        <v>444</v>
      </c>
      <c r="G2413" s="957">
        <v>366</v>
      </c>
      <c r="H2413" t="s">
        <v>388</v>
      </c>
      <c r="I2413" s="937" t="s">
        <v>490</v>
      </c>
      <c r="J2413" s="937" t="s">
        <v>12</v>
      </c>
      <c r="K2413" s="937" t="s">
        <v>1331</v>
      </c>
      <c r="L2413" s="937" t="s">
        <v>1322</v>
      </c>
      <c r="M2413" s="962" t="s">
        <v>1331</v>
      </c>
      <c r="N2413" s="677">
        <f t="shared" ca="1" si="405"/>
        <v>1734687.1435970259</v>
      </c>
      <c r="O2413" s="677">
        <f t="shared" ca="1" si="415"/>
        <v>1063645.5351832754</v>
      </c>
      <c r="P2413" s="677">
        <f t="shared" ca="1" si="415"/>
        <v>103315.38567246903</v>
      </c>
      <c r="Q2413" s="677">
        <f t="shared" ca="1" si="415"/>
        <v>250014.17723717686</v>
      </c>
      <c r="R2413" s="677">
        <f t="shared" ca="1" si="415"/>
        <v>130701.6383758569</v>
      </c>
      <c r="S2413" s="677">
        <f t="shared" ca="1" si="415"/>
        <v>15840.953251788207</v>
      </c>
      <c r="T2413" s="677">
        <f t="shared" ca="1" si="415"/>
        <v>31490.383707915156</v>
      </c>
      <c r="U2413" s="677">
        <f t="shared" ca="1" si="415"/>
        <v>271.20029424110879</v>
      </c>
      <c r="V2413" s="677">
        <f t="shared" ca="1" si="415"/>
        <v>30667.673229017706</v>
      </c>
      <c r="W2413" s="677">
        <f t="shared" ca="1" si="410"/>
        <v>39761.666667990714</v>
      </c>
      <c r="X2413" s="677">
        <f t="shared" ca="1" si="415"/>
        <v>17107.314094342782</v>
      </c>
      <c r="Y2413" s="677">
        <f t="shared" ca="1" si="415"/>
        <v>51871.21588295231</v>
      </c>
      <c r="Z2413" s="677">
        <f t="shared" ca="1" si="415"/>
        <v>0</v>
      </c>
      <c r="AA2413" t="str">
        <f t="shared" si="407"/>
        <v>ASR_COMP</v>
      </c>
      <c r="AB2413" s="957">
        <f t="shared" si="408"/>
        <v>44682</v>
      </c>
      <c r="AC2413" t="str">
        <f t="shared" si="409"/>
        <v>Unaudited</v>
      </c>
    </row>
    <row r="2414" spans="1:29" x14ac:dyDescent="0.25">
      <c r="A2414" t="s">
        <v>423</v>
      </c>
      <c r="B2414" t="s">
        <v>1388</v>
      </c>
      <c r="C2414" t="s">
        <v>1389</v>
      </c>
      <c r="D2414">
        <v>1900</v>
      </c>
      <c r="E2414" s="957">
        <v>1</v>
      </c>
      <c r="F2414" t="s">
        <v>444</v>
      </c>
      <c r="G2414" s="957">
        <v>366</v>
      </c>
      <c r="H2414" t="s">
        <v>388</v>
      </c>
      <c r="I2414" s="937" t="s">
        <v>490</v>
      </c>
      <c r="J2414" s="937" t="s">
        <v>493</v>
      </c>
      <c r="K2414" s="937" t="s">
        <v>494</v>
      </c>
      <c r="L2414" s="945" t="s">
        <v>63</v>
      </c>
      <c r="M2414" s="960" t="s">
        <v>346</v>
      </c>
      <c r="N2414" s="677">
        <f t="shared" ca="1" si="405"/>
        <v>0</v>
      </c>
      <c r="O2414" s="677">
        <f t="shared" ca="1" si="415"/>
        <v>0</v>
      </c>
      <c r="P2414" s="677">
        <f t="shared" ca="1" si="415"/>
        <v>0</v>
      </c>
      <c r="Q2414" s="677">
        <f t="shared" ca="1" si="415"/>
        <v>0</v>
      </c>
      <c r="R2414" s="677">
        <f t="shared" ca="1" si="415"/>
        <v>0</v>
      </c>
      <c r="S2414" s="677">
        <f t="shared" ca="1" si="415"/>
        <v>0</v>
      </c>
      <c r="T2414" s="677">
        <f t="shared" ca="1" si="415"/>
        <v>0</v>
      </c>
      <c r="U2414" s="677">
        <f t="shared" ca="1" si="415"/>
        <v>0</v>
      </c>
      <c r="V2414" s="677">
        <f t="shared" ca="1" si="415"/>
        <v>0</v>
      </c>
      <c r="W2414" s="677">
        <f t="shared" ca="1" si="410"/>
        <v>0</v>
      </c>
      <c r="X2414" s="677">
        <f t="shared" ca="1" si="415"/>
        <v>0</v>
      </c>
      <c r="Y2414" s="677">
        <f t="shared" ca="1" si="415"/>
        <v>0</v>
      </c>
      <c r="Z2414" s="677">
        <f t="shared" ca="1" si="415"/>
        <v>0</v>
      </c>
      <c r="AA2414" t="str">
        <f t="shared" si="407"/>
        <v>ASR_COMP</v>
      </c>
      <c r="AB2414" s="957">
        <f t="shared" si="408"/>
        <v>44682</v>
      </c>
      <c r="AC2414" t="str">
        <f t="shared" si="409"/>
        <v>Unaudited</v>
      </c>
    </row>
    <row r="2415" spans="1:29" x14ac:dyDescent="0.25">
      <c r="A2415" t="s">
        <v>423</v>
      </c>
      <c r="B2415" t="s">
        <v>1388</v>
      </c>
      <c r="C2415" t="s">
        <v>1389</v>
      </c>
      <c r="D2415">
        <v>1900</v>
      </c>
      <c r="E2415" s="957">
        <v>1</v>
      </c>
      <c r="F2415" t="s">
        <v>444</v>
      </c>
      <c r="G2415" s="957">
        <v>366</v>
      </c>
      <c r="H2415" t="s">
        <v>388</v>
      </c>
      <c r="I2415" s="962" t="s">
        <v>490</v>
      </c>
      <c r="J2415" s="962" t="s">
        <v>493</v>
      </c>
      <c r="K2415" s="962" t="s">
        <v>1022</v>
      </c>
      <c r="L2415" s="953" t="s">
        <v>918</v>
      </c>
      <c r="M2415" s="962" t="s">
        <v>919</v>
      </c>
      <c r="N2415" s="677">
        <f t="shared" ca="1" si="405"/>
        <v>4008976.8200000245</v>
      </c>
      <c r="O2415" s="677">
        <f t="shared" ca="1" si="415"/>
        <v>3701631.1200000243</v>
      </c>
      <c r="P2415" s="677">
        <f t="shared" ca="1" si="415"/>
        <v>233782.9200000001</v>
      </c>
      <c r="Q2415" s="677">
        <f t="shared" ca="1" si="415"/>
        <v>31684.630000000005</v>
      </c>
      <c r="R2415" s="677">
        <f t="shared" ca="1" si="415"/>
        <v>17389.95</v>
      </c>
      <c r="S2415" s="677">
        <f t="shared" ca="1" si="415"/>
        <v>0</v>
      </c>
      <c r="T2415" s="677">
        <f t="shared" ca="1" si="415"/>
        <v>0</v>
      </c>
      <c r="U2415" s="677">
        <f t="shared" ca="1" si="415"/>
        <v>0</v>
      </c>
      <c r="V2415" s="677">
        <f t="shared" ca="1" si="415"/>
        <v>24488.2</v>
      </c>
      <c r="W2415" s="677">
        <f t="shared" ca="1" si="410"/>
        <v>0</v>
      </c>
      <c r="X2415" s="677">
        <f t="shared" ca="1" si="415"/>
        <v>0</v>
      </c>
      <c r="Y2415" s="677">
        <f t="shared" ca="1" si="415"/>
        <v>0</v>
      </c>
      <c r="Z2415" s="677">
        <f t="shared" ca="1" si="415"/>
        <v>0</v>
      </c>
      <c r="AA2415" t="str">
        <f t="shared" si="407"/>
        <v>ASR_COMP</v>
      </c>
      <c r="AB2415" s="957">
        <f t="shared" si="408"/>
        <v>44682</v>
      </c>
      <c r="AC2415" t="str">
        <f t="shared" si="409"/>
        <v>Unaudited</v>
      </c>
    </row>
    <row r="2416" spans="1:29" x14ac:dyDescent="0.25">
      <c r="A2416" t="s">
        <v>423</v>
      </c>
      <c r="B2416" t="s">
        <v>1388</v>
      </c>
      <c r="C2416" t="s">
        <v>1389</v>
      </c>
      <c r="D2416">
        <v>1900</v>
      </c>
      <c r="E2416" s="957">
        <v>1</v>
      </c>
      <c r="F2416" t="s">
        <v>444</v>
      </c>
      <c r="G2416" s="957">
        <v>366</v>
      </c>
      <c r="H2416" t="s">
        <v>388</v>
      </c>
      <c r="I2416" s="958" t="s">
        <v>490</v>
      </c>
      <c r="J2416" s="958" t="s">
        <v>13</v>
      </c>
      <c r="K2416" s="958" t="s">
        <v>495</v>
      </c>
      <c r="L2416" s="953" t="s">
        <v>97</v>
      </c>
      <c r="M2416" s="958" t="s">
        <v>149</v>
      </c>
      <c r="N2416" s="677">
        <f t="shared" ca="1" si="405"/>
        <v>0</v>
      </c>
      <c r="O2416" s="677">
        <f t="shared" ca="1" si="415"/>
        <v>0</v>
      </c>
      <c r="P2416" s="677">
        <f t="shared" ca="1" si="415"/>
        <v>0</v>
      </c>
      <c r="Q2416" s="677">
        <f t="shared" ca="1" si="415"/>
        <v>0</v>
      </c>
      <c r="R2416" s="677">
        <f t="shared" ca="1" si="415"/>
        <v>0</v>
      </c>
      <c r="S2416" s="677">
        <f t="shared" ca="1" si="415"/>
        <v>0</v>
      </c>
      <c r="T2416" s="677">
        <f t="shared" ca="1" si="415"/>
        <v>0</v>
      </c>
      <c r="U2416" s="677">
        <f t="shared" ca="1" si="415"/>
        <v>0</v>
      </c>
      <c r="V2416" s="677">
        <f t="shared" ca="1" si="415"/>
        <v>0</v>
      </c>
      <c r="W2416" s="677">
        <f t="shared" ca="1" si="410"/>
        <v>0</v>
      </c>
      <c r="X2416" s="677">
        <f t="shared" ca="1" si="415"/>
        <v>0</v>
      </c>
      <c r="Y2416" s="677">
        <f t="shared" ca="1" si="415"/>
        <v>0</v>
      </c>
      <c r="Z2416" s="677">
        <f t="shared" ca="1" si="415"/>
        <v>0</v>
      </c>
      <c r="AA2416" t="str">
        <f t="shared" si="407"/>
        <v>ASR_COMP</v>
      </c>
      <c r="AB2416" s="957">
        <f t="shared" si="408"/>
        <v>44682</v>
      </c>
      <c r="AC2416" t="str">
        <f t="shared" si="409"/>
        <v>Unaudited</v>
      </c>
    </row>
    <row r="2417" spans="1:29" x14ac:dyDescent="0.25">
      <c r="A2417" t="s">
        <v>423</v>
      </c>
      <c r="B2417" t="s">
        <v>1388</v>
      </c>
      <c r="C2417" t="s">
        <v>1389</v>
      </c>
      <c r="D2417">
        <v>1900</v>
      </c>
      <c r="E2417" s="957">
        <v>1</v>
      </c>
      <c r="F2417" t="s">
        <v>444</v>
      </c>
      <c r="G2417" s="957">
        <v>366</v>
      </c>
      <c r="H2417" t="s">
        <v>388</v>
      </c>
      <c r="I2417" s="958" t="s">
        <v>490</v>
      </c>
      <c r="J2417" s="958" t="s">
        <v>13</v>
      </c>
      <c r="K2417" s="958" t="s">
        <v>13</v>
      </c>
      <c r="L2417" s="937" t="s">
        <v>35</v>
      </c>
      <c r="M2417" s="958" t="s">
        <v>13</v>
      </c>
      <c r="N2417" s="677">
        <f t="shared" ca="1" si="405"/>
        <v>259421.39437313654</v>
      </c>
      <c r="O2417" s="677">
        <f t="shared" ca="1" si="415"/>
        <v>193869.04838828166</v>
      </c>
      <c r="P2417" s="677">
        <f t="shared" ca="1" si="415"/>
        <v>18831.137669128271</v>
      </c>
      <c r="Q2417" s="677">
        <f t="shared" ca="1" si="415"/>
        <v>19820.928192243089</v>
      </c>
      <c r="R2417" s="677">
        <f t="shared" ca="1" si="415"/>
        <v>10361.923541634898</v>
      </c>
      <c r="S2417" s="677">
        <f t="shared" ca="1" si="415"/>
        <v>525.85946162854373</v>
      </c>
      <c r="T2417" s="677">
        <f t="shared" ca="1" si="415"/>
        <v>5739.7041785949987</v>
      </c>
      <c r="U2417" s="677">
        <f t="shared" ca="1" si="415"/>
        <v>9.0028193667595868</v>
      </c>
      <c r="V2417" s="677">
        <f t="shared" ca="1" si="415"/>
        <v>2431.3091185980443</v>
      </c>
      <c r="W2417" s="677">
        <f t="shared" ca="1" si="410"/>
        <v>3152.2737971875208</v>
      </c>
      <c r="X2417" s="677">
        <f t="shared" ca="1" si="415"/>
        <v>567.89783017293951</v>
      </c>
      <c r="Y2417" s="677">
        <f t="shared" ca="1" si="415"/>
        <v>4112.3093762998578</v>
      </c>
      <c r="Z2417" s="677">
        <f t="shared" ca="1" si="415"/>
        <v>0</v>
      </c>
      <c r="AA2417" t="str">
        <f t="shared" si="407"/>
        <v>ASR_COMP</v>
      </c>
      <c r="AB2417" s="957">
        <f t="shared" si="408"/>
        <v>44682</v>
      </c>
      <c r="AC2417" t="str">
        <f t="shared" si="409"/>
        <v>Unaudited</v>
      </c>
    </row>
    <row r="2418" spans="1:29" x14ac:dyDescent="0.25">
      <c r="A2418" t="s">
        <v>423</v>
      </c>
      <c r="B2418" t="s">
        <v>1388</v>
      </c>
      <c r="C2418" t="s">
        <v>1389</v>
      </c>
      <c r="D2418">
        <v>1900</v>
      </c>
      <c r="E2418" s="957">
        <v>1</v>
      </c>
      <c r="F2418" t="s">
        <v>444</v>
      </c>
      <c r="G2418" s="957">
        <v>366</v>
      </c>
      <c r="H2418" t="s">
        <v>388</v>
      </c>
      <c r="I2418" s="958" t="s">
        <v>491</v>
      </c>
      <c r="J2418" s="958" t="s">
        <v>447</v>
      </c>
      <c r="K2418" s="958" t="s">
        <v>0</v>
      </c>
      <c r="L2418" s="937">
        <v>2.1</v>
      </c>
      <c r="M2418" s="958" t="s">
        <v>150</v>
      </c>
      <c r="N2418" s="677">
        <f t="shared" ca="1" si="405"/>
        <v>23365891.963028215</v>
      </c>
      <c r="O2418" s="677">
        <f t="shared" ca="1" si="415"/>
        <v>10993216.197899792</v>
      </c>
      <c r="P2418" s="677">
        <f t="shared" ca="1" si="415"/>
        <v>804304.75227253605</v>
      </c>
      <c r="Q2418" s="677">
        <f t="shared" ca="1" si="415"/>
        <v>5454384.149979461</v>
      </c>
      <c r="R2418" s="677">
        <f t="shared" ca="1" si="415"/>
        <v>3547373.1136658886</v>
      </c>
      <c r="S2418" s="677">
        <f t="shared" ca="1" si="415"/>
        <v>389275.66631568671</v>
      </c>
      <c r="T2418" s="677">
        <f t="shared" ca="1" si="415"/>
        <v>250588.60000000003</v>
      </c>
      <c r="U2418" s="677">
        <f t="shared" ca="1" si="415"/>
        <v>1516.0832255067571</v>
      </c>
      <c r="V2418" s="677">
        <f t="shared" ca="1" si="415"/>
        <v>299247.54528028943</v>
      </c>
      <c r="W2418" s="677">
        <f t="shared" ca="1" si="410"/>
        <v>381571.29486097442</v>
      </c>
      <c r="X2418" s="677">
        <f t="shared" ca="1" si="415"/>
        <v>126032.18466206717</v>
      </c>
      <c r="Y2418" s="677">
        <f t="shared" ca="1" si="415"/>
        <v>1118382.374866012</v>
      </c>
      <c r="Z2418" s="677">
        <f t="shared" ca="1" si="415"/>
        <v>0</v>
      </c>
      <c r="AA2418" t="str">
        <f t="shared" si="407"/>
        <v>ASR_COMP</v>
      </c>
      <c r="AB2418" s="957">
        <f t="shared" si="408"/>
        <v>44682</v>
      </c>
      <c r="AC2418" t="str">
        <f t="shared" si="409"/>
        <v>Unaudited</v>
      </c>
    </row>
    <row r="2419" spans="1:29" ht="30" x14ac:dyDescent="0.25">
      <c r="A2419" t="s">
        <v>423</v>
      </c>
      <c r="B2419" t="s">
        <v>1388</v>
      </c>
      <c r="C2419" t="s">
        <v>1389</v>
      </c>
      <c r="D2419">
        <v>1900</v>
      </c>
      <c r="E2419" s="957">
        <v>1</v>
      </c>
      <c r="F2419" t="s">
        <v>444</v>
      </c>
      <c r="G2419" s="957">
        <v>366</v>
      </c>
      <c r="H2419" t="s">
        <v>388</v>
      </c>
      <c r="I2419" s="965" t="s">
        <v>491</v>
      </c>
      <c r="J2419" s="965" t="s">
        <v>447</v>
      </c>
      <c r="K2419" s="965" t="s">
        <v>0</v>
      </c>
      <c r="L2419" s="945">
        <v>2.2000000000000002</v>
      </c>
      <c r="M2419" s="965" t="s">
        <v>151</v>
      </c>
      <c r="N2419" s="677">
        <f t="shared" ca="1" si="405"/>
        <v>5074015.0503330203</v>
      </c>
      <c r="O2419" s="677">
        <f t="shared" ca="1" si="415"/>
        <v>3399963.9269405529</v>
      </c>
      <c r="P2419" s="677">
        <f t="shared" ca="1" si="415"/>
        <v>185204.27001168989</v>
      </c>
      <c r="Q2419" s="677">
        <f t="shared" ca="1" si="415"/>
        <v>1036581.5322247759</v>
      </c>
      <c r="R2419" s="677">
        <f t="shared" ca="1" si="415"/>
        <v>542130.96638513578</v>
      </c>
      <c r="S2419" s="677">
        <f t="shared" ca="1" si="415"/>
        <v>-268769.17482732242</v>
      </c>
      <c r="T2419" s="677">
        <f t="shared" ca="1" si="415"/>
        <v>0</v>
      </c>
      <c r="U2419" s="677">
        <f t="shared" ca="1" si="415"/>
        <v>-9755.3761229832453</v>
      </c>
      <c r="V2419" s="677">
        <f t="shared" ca="1" si="415"/>
        <v>49554.93746235143</v>
      </c>
      <c r="W2419" s="677">
        <f t="shared" ca="1" si="410"/>
        <v>53113.383251609957</v>
      </c>
      <c r="X2419" s="677">
        <f t="shared" ca="1" si="415"/>
        <v>-210377.64313408054</v>
      </c>
      <c r="Y2419" s="677">
        <f t="shared" ca="1" si="415"/>
        <v>296368.22814129142</v>
      </c>
      <c r="Z2419" s="677">
        <f t="shared" ca="1" si="415"/>
        <v>0</v>
      </c>
      <c r="AA2419" t="str">
        <f t="shared" si="407"/>
        <v>ASR_COMP</v>
      </c>
      <c r="AB2419" s="957">
        <f t="shared" si="408"/>
        <v>44682</v>
      </c>
      <c r="AC2419" t="str">
        <f t="shared" si="409"/>
        <v>Unaudited</v>
      </c>
    </row>
    <row r="2420" spans="1:29" x14ac:dyDescent="0.25">
      <c r="A2420" t="s">
        <v>423</v>
      </c>
      <c r="B2420" t="s">
        <v>1388</v>
      </c>
      <c r="C2420" t="s">
        <v>1389</v>
      </c>
      <c r="D2420">
        <v>1900</v>
      </c>
      <c r="E2420" s="957">
        <v>1</v>
      </c>
      <c r="F2420" t="s">
        <v>444</v>
      </c>
      <c r="G2420" s="957">
        <v>366</v>
      </c>
      <c r="H2420" t="s">
        <v>388</v>
      </c>
      <c r="I2420" s="937" t="s">
        <v>491</v>
      </c>
      <c r="J2420" s="937" t="s">
        <v>447</v>
      </c>
      <c r="K2420" s="937" t="s">
        <v>0</v>
      </c>
      <c r="L2420" s="937">
        <v>2.2999999999999998</v>
      </c>
      <c r="M2420" s="958" t="s">
        <v>152</v>
      </c>
      <c r="N2420" s="677">
        <f t="shared" ca="1" si="405"/>
        <v>8651370.2275557537</v>
      </c>
      <c r="O2420" s="677">
        <f t="shared" ca="1" si="415"/>
        <v>6571650.4559185039</v>
      </c>
      <c r="P2420" s="677">
        <f t="shared" ca="1" si="415"/>
        <v>589220.90454024915</v>
      </c>
      <c r="Q2420" s="677">
        <f t="shared" ca="1" si="415"/>
        <v>636339.32885692094</v>
      </c>
      <c r="R2420" s="677">
        <f t="shared" ca="1" si="415"/>
        <v>514929.65700676508</v>
      </c>
      <c r="S2420" s="677">
        <f t="shared" ca="1" si="415"/>
        <v>103537.31205235313</v>
      </c>
      <c r="T2420" s="677">
        <f t="shared" ca="1" si="415"/>
        <v>70738.069999999992</v>
      </c>
      <c r="U2420" s="677">
        <f t="shared" ca="1" si="415"/>
        <v>1089.1875804419531</v>
      </c>
      <c r="V2420" s="677">
        <f t="shared" ca="1" si="415"/>
        <v>53134.971757271764</v>
      </c>
      <c r="W2420" s="677">
        <f t="shared" ca="1" si="410"/>
        <v>10728.767769345424</v>
      </c>
      <c r="X2420" s="677">
        <f t="shared" ca="1" si="415"/>
        <v>12411.129820304344</v>
      </c>
      <c r="Y2420" s="677">
        <f t="shared" ca="1" si="415"/>
        <v>87590.442253596571</v>
      </c>
      <c r="Z2420" s="677">
        <f t="shared" ca="1" si="415"/>
        <v>0</v>
      </c>
      <c r="AA2420" t="str">
        <f t="shared" si="407"/>
        <v>ASR_COMP</v>
      </c>
      <c r="AB2420" s="957">
        <f t="shared" si="408"/>
        <v>44682</v>
      </c>
      <c r="AC2420" t="str">
        <f t="shared" si="409"/>
        <v>Unaudited</v>
      </c>
    </row>
    <row r="2421" spans="1:29" x14ac:dyDescent="0.25">
      <c r="A2421" t="s">
        <v>423</v>
      </c>
      <c r="B2421" t="s">
        <v>1388</v>
      </c>
      <c r="C2421" t="s">
        <v>1389</v>
      </c>
      <c r="D2421">
        <v>1900</v>
      </c>
      <c r="E2421" s="957">
        <v>1</v>
      </c>
      <c r="F2421" t="s">
        <v>444</v>
      </c>
      <c r="G2421" s="957">
        <v>366</v>
      </c>
      <c r="H2421" t="s">
        <v>388</v>
      </c>
      <c r="I2421" s="937" t="s">
        <v>491</v>
      </c>
      <c r="J2421" s="937" t="s">
        <v>447</v>
      </c>
      <c r="K2421" s="937" t="s">
        <v>0</v>
      </c>
      <c r="L2421" s="943">
        <v>2.4</v>
      </c>
      <c r="M2421" s="959" t="s">
        <v>153</v>
      </c>
      <c r="N2421" s="677">
        <f t="shared" ca="1" si="405"/>
        <v>8355111.7427407429</v>
      </c>
      <c r="O2421" s="677">
        <f t="shared" ca="1" si="415"/>
        <v>5269365.157903688</v>
      </c>
      <c r="P2421" s="677">
        <f t="shared" ca="1" si="415"/>
        <v>426503.98047949548</v>
      </c>
      <c r="Q2421" s="677">
        <f t="shared" ca="1" si="415"/>
        <v>1496588.026499104</v>
      </c>
      <c r="R2421" s="677">
        <f t="shared" ca="1" si="415"/>
        <v>718042.20784621278</v>
      </c>
      <c r="S2421" s="677">
        <f t="shared" ca="1" si="415"/>
        <v>124059.15124388864</v>
      </c>
      <c r="T2421" s="677">
        <f t="shared" ca="1" si="415"/>
        <v>104033.09</v>
      </c>
      <c r="U2421" s="677">
        <f t="shared" ca="1" si="415"/>
        <v>1024.8282433972636</v>
      </c>
      <c r="V2421" s="677">
        <f t="shared" ca="1" si="415"/>
        <v>49450.837303357381</v>
      </c>
      <c r="W2421" s="677">
        <f t="shared" ca="1" si="410"/>
        <v>59459.249768409791</v>
      </c>
      <c r="X2421" s="677">
        <f t="shared" ca="1" si="415"/>
        <v>18203.783714930782</v>
      </c>
      <c r="Y2421" s="677">
        <f t="shared" ca="1" si="415"/>
        <v>88381.42973825903</v>
      </c>
      <c r="Z2421" s="677">
        <f t="shared" ca="1" si="415"/>
        <v>0</v>
      </c>
      <c r="AA2421" t="str">
        <f t="shared" si="407"/>
        <v>ASR_COMP</v>
      </c>
      <c r="AB2421" s="957">
        <f t="shared" si="408"/>
        <v>44682</v>
      </c>
      <c r="AC2421" t="str">
        <f t="shared" si="409"/>
        <v>Unaudited</v>
      </c>
    </row>
    <row r="2422" spans="1:29" ht="30" x14ac:dyDescent="0.25">
      <c r="A2422" t="s">
        <v>423</v>
      </c>
      <c r="B2422" t="s">
        <v>1388</v>
      </c>
      <c r="C2422" t="s">
        <v>1389</v>
      </c>
      <c r="D2422">
        <v>1900</v>
      </c>
      <c r="E2422" s="957">
        <v>1</v>
      </c>
      <c r="F2422" t="s">
        <v>444</v>
      </c>
      <c r="G2422" s="957">
        <v>366</v>
      </c>
      <c r="H2422" t="s">
        <v>388</v>
      </c>
      <c r="I2422" s="958" t="s">
        <v>491</v>
      </c>
      <c r="J2422" s="958" t="s">
        <v>447</v>
      </c>
      <c r="K2422" s="958" t="s">
        <v>0</v>
      </c>
      <c r="L2422" s="937">
        <v>2.5</v>
      </c>
      <c r="M2422" s="958" t="s">
        <v>154</v>
      </c>
      <c r="N2422" s="677">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719450.39077391929</v>
      </c>
      <c r="O2422" s="677">
        <f t="shared" ca="1" si="415"/>
        <v>492297.600232044</v>
      </c>
      <c r="P2422" s="677">
        <f t="shared" ca="1" si="415"/>
        <v>37654.236887920997</v>
      </c>
      <c r="Q2422" s="677">
        <f t="shared" ca="1" si="415"/>
        <v>112054.00162482933</v>
      </c>
      <c r="R2422" s="677">
        <f t="shared" ca="1" si="415"/>
        <v>45332.240160168112</v>
      </c>
      <c r="S2422" s="677">
        <f t="shared" ca="1" si="415"/>
        <v>11137.856737169854</v>
      </c>
      <c r="T2422" s="677">
        <f t="shared" ca="1" si="415"/>
        <v>0</v>
      </c>
      <c r="U2422" s="677">
        <f t="shared" ca="1" si="415"/>
        <v>144.5161667437535</v>
      </c>
      <c r="V2422" s="677">
        <f t="shared" ca="1" si="415"/>
        <v>4024.8153038867249</v>
      </c>
      <c r="W2422" s="677">
        <f t="shared" ca="1" si="410"/>
        <v>2374.7402838748071</v>
      </c>
      <c r="X2422" s="677">
        <f t="shared" ca="1" si="415"/>
        <v>4545.8546924469711</v>
      </c>
      <c r="Y2422" s="677">
        <f t="shared" ca="1" si="415"/>
        <v>9884.528684834564</v>
      </c>
      <c r="Z2422" s="677">
        <f t="shared" ca="1" si="415"/>
        <v>0</v>
      </c>
      <c r="AA2422" t="str">
        <f t="shared" si="407"/>
        <v>ASR_COMP</v>
      </c>
      <c r="AB2422" s="957">
        <f t="shared" si="408"/>
        <v>44682</v>
      </c>
      <c r="AC2422" t="str">
        <f t="shared" si="409"/>
        <v>Unaudited</v>
      </c>
    </row>
    <row r="2423" spans="1:29" x14ac:dyDescent="0.25">
      <c r="A2423" t="s">
        <v>423</v>
      </c>
      <c r="B2423" t="s">
        <v>1388</v>
      </c>
      <c r="C2423" t="s">
        <v>1389</v>
      </c>
      <c r="D2423">
        <v>1900</v>
      </c>
      <c r="E2423" s="957">
        <v>1</v>
      </c>
      <c r="F2423" t="s">
        <v>444</v>
      </c>
      <c r="G2423" s="957">
        <v>366</v>
      </c>
      <c r="H2423" t="s">
        <v>388</v>
      </c>
      <c r="I2423" s="937" t="s">
        <v>491</v>
      </c>
      <c r="J2423" s="937" t="s">
        <v>447</v>
      </c>
      <c r="K2423" s="937" t="s">
        <v>0</v>
      </c>
      <c r="L2423" s="937" t="s">
        <v>99</v>
      </c>
      <c r="M2423" s="958" t="s">
        <v>7</v>
      </c>
      <c r="N2423" s="677">
        <f t="shared" ca="1" si="416"/>
        <v>0</v>
      </c>
      <c r="O2423" s="677">
        <f t="shared" ca="1" si="415"/>
        <v>0</v>
      </c>
      <c r="P2423" s="677">
        <f t="shared" ca="1" si="415"/>
        <v>0</v>
      </c>
      <c r="Q2423" s="677">
        <f t="shared" ca="1" si="415"/>
        <v>0</v>
      </c>
      <c r="R2423" s="677">
        <f t="shared" ca="1" si="415"/>
        <v>0</v>
      </c>
      <c r="S2423" s="677">
        <f t="shared" ca="1" si="415"/>
        <v>0</v>
      </c>
      <c r="T2423" s="677">
        <f t="shared" ca="1" si="415"/>
        <v>0</v>
      </c>
      <c r="U2423" s="677">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7">
        <f t="shared" ca="1" si="417"/>
        <v>0</v>
      </c>
      <c r="W2423" s="677">
        <f t="shared" ca="1" si="410"/>
        <v>0</v>
      </c>
      <c r="X2423" s="677">
        <f t="shared" ca="1" si="417"/>
        <v>0</v>
      </c>
      <c r="Y2423" s="677">
        <f t="shared" ca="1" si="417"/>
        <v>0</v>
      </c>
      <c r="Z2423" s="677">
        <f t="shared" ca="1" si="417"/>
        <v>0</v>
      </c>
      <c r="AA2423" t="str">
        <f t="shared" si="407"/>
        <v>ASR_COMP</v>
      </c>
      <c r="AB2423" s="957">
        <f t="shared" si="408"/>
        <v>44682</v>
      </c>
      <c r="AC2423" t="str">
        <f t="shared" si="409"/>
        <v>Unaudited</v>
      </c>
    </row>
    <row r="2424" spans="1:29" x14ac:dyDescent="0.25">
      <c r="A2424" t="s">
        <v>423</v>
      </c>
      <c r="B2424" t="s">
        <v>1388</v>
      </c>
      <c r="C2424" t="s">
        <v>1389</v>
      </c>
      <c r="D2424">
        <v>1900</v>
      </c>
      <c r="E2424" s="957">
        <v>1</v>
      </c>
      <c r="F2424" t="s">
        <v>444</v>
      </c>
      <c r="G2424" s="957">
        <v>366</v>
      </c>
      <c r="H2424" t="s">
        <v>388</v>
      </c>
      <c r="I2424" s="937" t="s">
        <v>491</v>
      </c>
      <c r="J2424" s="937" t="s">
        <v>447</v>
      </c>
      <c r="K2424" s="937" t="s">
        <v>0</v>
      </c>
      <c r="L2424" s="937" t="s">
        <v>155</v>
      </c>
      <c r="M2424" s="958" t="s">
        <v>454</v>
      </c>
      <c r="N2424" s="677">
        <f t="shared" ca="1" si="416"/>
        <v>0</v>
      </c>
      <c r="O2424" s="677">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7">
        <f t="shared" ca="1" si="418"/>
        <v>0</v>
      </c>
      <c r="Q2424" s="677">
        <f t="shared" ca="1" si="418"/>
        <v>0</v>
      </c>
      <c r="R2424" s="677">
        <f t="shared" ca="1" si="418"/>
        <v>0</v>
      </c>
      <c r="S2424" s="677">
        <f t="shared" ca="1" si="418"/>
        <v>0</v>
      </c>
      <c r="T2424" s="677">
        <f t="shared" ca="1" si="418"/>
        <v>0</v>
      </c>
      <c r="U2424" s="677">
        <f t="shared" ca="1" si="418"/>
        <v>0</v>
      </c>
      <c r="V2424" s="677">
        <f t="shared" ca="1" si="418"/>
        <v>0</v>
      </c>
      <c r="W2424" s="677">
        <f t="shared" ca="1" si="410"/>
        <v>0</v>
      </c>
      <c r="X2424" s="677">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7">
        <f t="shared" ca="1" si="419"/>
        <v>0</v>
      </c>
      <c r="Z2424" s="677">
        <f t="shared" ca="1" si="419"/>
        <v>0</v>
      </c>
      <c r="AA2424" t="str">
        <f t="shared" si="407"/>
        <v>ASR_COMP</v>
      </c>
      <c r="AB2424" s="957">
        <f t="shared" si="408"/>
        <v>44682</v>
      </c>
      <c r="AC2424" t="str">
        <f t="shared" si="409"/>
        <v>Unaudited</v>
      </c>
    </row>
    <row r="2425" spans="1:29" x14ac:dyDescent="0.25">
      <c r="A2425" t="s">
        <v>423</v>
      </c>
      <c r="B2425" t="s">
        <v>1388</v>
      </c>
      <c r="C2425" t="s">
        <v>1389</v>
      </c>
      <c r="D2425">
        <v>1900</v>
      </c>
      <c r="E2425" s="957">
        <v>1</v>
      </c>
      <c r="F2425" t="s">
        <v>444</v>
      </c>
      <c r="G2425" s="957">
        <v>366</v>
      </c>
      <c r="H2425" t="s">
        <v>388</v>
      </c>
      <c r="I2425" s="958" t="s">
        <v>491</v>
      </c>
      <c r="J2425" s="958" t="s">
        <v>447</v>
      </c>
      <c r="K2425" s="958" t="s">
        <v>0</v>
      </c>
      <c r="L2425" s="937" t="s">
        <v>920</v>
      </c>
      <c r="M2425" s="958" t="s">
        <v>24</v>
      </c>
      <c r="N2425" s="677">
        <f t="shared" ca="1" si="416"/>
        <v>217070.03</v>
      </c>
      <c r="O2425" s="677">
        <f t="shared" ca="1" si="418"/>
        <v>217070.03</v>
      </c>
      <c r="P2425" s="677">
        <f t="shared" ca="1" si="418"/>
        <v>0</v>
      </c>
      <c r="Q2425" s="677">
        <f t="shared" ca="1" si="418"/>
        <v>0</v>
      </c>
      <c r="R2425" s="677">
        <f t="shared" ca="1" si="418"/>
        <v>0</v>
      </c>
      <c r="S2425" s="677">
        <f t="shared" ca="1" si="418"/>
        <v>0</v>
      </c>
      <c r="T2425" s="677">
        <f t="shared" ca="1" si="418"/>
        <v>0</v>
      </c>
      <c r="U2425" s="677">
        <f t="shared" ca="1" si="418"/>
        <v>0</v>
      </c>
      <c r="V2425" s="677">
        <f t="shared" ca="1" si="418"/>
        <v>0</v>
      </c>
      <c r="W2425" s="677">
        <f t="shared" ca="1" si="410"/>
        <v>0</v>
      </c>
      <c r="X2425" s="677">
        <f t="shared" ca="1" si="419"/>
        <v>0</v>
      </c>
      <c r="Y2425" s="677">
        <f t="shared" ca="1" si="419"/>
        <v>0</v>
      </c>
      <c r="Z2425" s="677">
        <f t="shared" ca="1" si="419"/>
        <v>0</v>
      </c>
      <c r="AA2425" t="str">
        <f t="shared" si="407"/>
        <v>ASR_COMP</v>
      </c>
      <c r="AB2425" s="957">
        <f t="shared" si="408"/>
        <v>44682</v>
      </c>
      <c r="AC2425" t="str">
        <f t="shared" si="409"/>
        <v>Unaudited</v>
      </c>
    </row>
    <row r="2426" spans="1:29" x14ac:dyDescent="0.25">
      <c r="A2426" t="s">
        <v>423</v>
      </c>
      <c r="B2426" t="s">
        <v>1388</v>
      </c>
      <c r="C2426" t="s">
        <v>1389</v>
      </c>
      <c r="D2426">
        <v>1900</v>
      </c>
      <c r="E2426" s="957">
        <v>1</v>
      </c>
      <c r="F2426" t="s">
        <v>444</v>
      </c>
      <c r="G2426" s="957">
        <v>366</v>
      </c>
      <c r="H2426" t="s">
        <v>388</v>
      </c>
      <c r="I2426" s="958" t="s">
        <v>491</v>
      </c>
      <c r="J2426" s="958" t="s">
        <v>447</v>
      </c>
      <c r="K2426" s="958" t="s">
        <v>53</v>
      </c>
      <c r="L2426" s="953">
        <v>3.1</v>
      </c>
      <c r="M2426" s="958" t="s">
        <v>33</v>
      </c>
      <c r="N2426" s="677">
        <f t="shared" ca="1" si="416"/>
        <v>10398397.791579979</v>
      </c>
      <c r="O2426" s="677">
        <f t="shared" ca="1" si="418"/>
        <v>8414229.9968449958</v>
      </c>
      <c r="P2426" s="677">
        <f t="shared" ca="1" si="418"/>
        <v>379754.23666587623</v>
      </c>
      <c r="Q2426" s="677">
        <f t="shared" ca="1" si="418"/>
        <v>698109.90702941967</v>
      </c>
      <c r="R2426" s="677">
        <f t="shared" ca="1" si="418"/>
        <v>470038.19092718622</v>
      </c>
      <c r="S2426" s="677">
        <f t="shared" ca="1" si="418"/>
        <v>37503.215038893795</v>
      </c>
      <c r="T2426" s="677">
        <f t="shared" ca="1" si="418"/>
        <v>142030.02000000002</v>
      </c>
      <c r="U2426" s="677">
        <f t="shared" ca="1" si="418"/>
        <v>722.5783692995476</v>
      </c>
      <c r="V2426" s="677">
        <f t="shared" ca="1" si="418"/>
        <v>47706.466219582173</v>
      </c>
      <c r="W2426" s="677">
        <f t="shared" ca="1" si="410"/>
        <v>24349.677628806898</v>
      </c>
      <c r="X2426" s="677">
        <f t="shared" ca="1" si="419"/>
        <v>14912.399535857099</v>
      </c>
      <c r="Y2426" s="677">
        <f t="shared" ca="1" si="419"/>
        <v>169041.10332006007</v>
      </c>
      <c r="Z2426" s="677">
        <f t="shared" ca="1" si="419"/>
        <v>0</v>
      </c>
      <c r="AA2426" t="str">
        <f t="shared" si="407"/>
        <v>ASR_COMP</v>
      </c>
      <c r="AB2426" s="957">
        <f t="shared" si="408"/>
        <v>44682</v>
      </c>
      <c r="AC2426" t="str">
        <f t="shared" si="409"/>
        <v>Unaudited</v>
      </c>
    </row>
    <row r="2427" spans="1:29" x14ac:dyDescent="0.25">
      <c r="A2427" t="s">
        <v>423</v>
      </c>
      <c r="B2427" t="s">
        <v>1388</v>
      </c>
      <c r="C2427" t="s">
        <v>1389</v>
      </c>
      <c r="D2427">
        <v>1900</v>
      </c>
      <c r="E2427" s="957">
        <v>1</v>
      </c>
      <c r="F2427" t="s">
        <v>444</v>
      </c>
      <c r="G2427" s="957">
        <v>366</v>
      </c>
      <c r="H2427" t="s">
        <v>388</v>
      </c>
      <c r="I2427" s="937" t="s">
        <v>491</v>
      </c>
      <c r="J2427" s="937" t="s">
        <v>447</v>
      </c>
      <c r="K2427" s="937" t="s">
        <v>53</v>
      </c>
      <c r="L2427" s="937">
        <v>3.2</v>
      </c>
      <c r="M2427" s="958" t="s">
        <v>34</v>
      </c>
      <c r="N2427" s="677">
        <f t="shared" ca="1" si="416"/>
        <v>17225032.805329159</v>
      </c>
      <c r="O2427" s="677">
        <f t="shared" ca="1" si="418"/>
        <v>10394369.86352814</v>
      </c>
      <c r="P2427" s="677">
        <f t="shared" ca="1" si="418"/>
        <v>867136.4862813151</v>
      </c>
      <c r="Q2427" s="677">
        <f t="shared" ca="1" si="418"/>
        <v>3379353.300294145</v>
      </c>
      <c r="R2427" s="677">
        <f t="shared" ca="1" si="418"/>
        <v>1538782.4662424694</v>
      </c>
      <c r="S2427" s="677">
        <f t="shared" ca="1" si="418"/>
        <v>141337.759416291</v>
      </c>
      <c r="T2427" s="677">
        <f t="shared" ca="1" si="418"/>
        <v>219144.52999999997</v>
      </c>
      <c r="U2427" s="677">
        <f t="shared" ca="1" si="418"/>
        <v>310.01441160106452</v>
      </c>
      <c r="V2427" s="677">
        <f t="shared" ca="1" si="418"/>
        <v>125899.43578961698</v>
      </c>
      <c r="W2427" s="677">
        <f t="shared" ca="1" si="410"/>
        <v>102259.2769434103</v>
      </c>
      <c r="X2427" s="677">
        <f t="shared" ca="1" si="419"/>
        <v>52487.132734362989</v>
      </c>
      <c r="Y2427" s="677">
        <f t="shared" ca="1" si="419"/>
        <v>403952.53968780715</v>
      </c>
      <c r="Z2427" s="677">
        <f t="shared" ca="1" si="419"/>
        <v>0</v>
      </c>
      <c r="AA2427" t="str">
        <f t="shared" si="407"/>
        <v>ASR_COMP</v>
      </c>
      <c r="AB2427" s="957">
        <f t="shared" si="408"/>
        <v>44682</v>
      </c>
      <c r="AC2427" t="str">
        <f t="shared" si="409"/>
        <v>Unaudited</v>
      </c>
    </row>
    <row r="2428" spans="1:29" x14ac:dyDescent="0.25">
      <c r="A2428" t="s">
        <v>423</v>
      </c>
      <c r="B2428" t="s">
        <v>1388</v>
      </c>
      <c r="C2428" t="s">
        <v>1389</v>
      </c>
      <c r="D2428">
        <v>1900</v>
      </c>
      <c r="E2428" s="957">
        <v>1</v>
      </c>
      <c r="F2428" t="s">
        <v>444</v>
      </c>
      <c r="G2428" s="957">
        <v>366</v>
      </c>
      <c r="H2428" t="s">
        <v>388</v>
      </c>
      <c r="I2428" s="937" t="s">
        <v>491</v>
      </c>
      <c r="J2428" s="937" t="s">
        <v>447</v>
      </c>
      <c r="K2428" s="937" t="s">
        <v>53</v>
      </c>
      <c r="L2428" s="937">
        <v>3.3</v>
      </c>
      <c r="M2428" s="958" t="s">
        <v>54</v>
      </c>
      <c r="N2428" s="677">
        <f t="shared" ca="1" si="416"/>
        <v>0</v>
      </c>
      <c r="O2428" s="677">
        <f t="shared" ca="1" si="418"/>
        <v>0</v>
      </c>
      <c r="P2428" s="677">
        <f t="shared" ca="1" si="418"/>
        <v>0</v>
      </c>
      <c r="Q2428" s="677">
        <f t="shared" ca="1" si="418"/>
        <v>0</v>
      </c>
      <c r="R2428" s="677">
        <f t="shared" ca="1" si="418"/>
        <v>0</v>
      </c>
      <c r="S2428" s="677">
        <f t="shared" ca="1" si="418"/>
        <v>0</v>
      </c>
      <c r="T2428" s="677">
        <f t="shared" ca="1" si="418"/>
        <v>0</v>
      </c>
      <c r="U2428" s="677">
        <f t="shared" ca="1" si="418"/>
        <v>0</v>
      </c>
      <c r="V2428" s="677">
        <f t="shared" ca="1" si="418"/>
        <v>0</v>
      </c>
      <c r="W2428" s="677">
        <f t="shared" ca="1" si="410"/>
        <v>0</v>
      </c>
      <c r="X2428" s="677">
        <f t="shared" ca="1" si="419"/>
        <v>0</v>
      </c>
      <c r="Y2428" s="677">
        <f t="shared" ca="1" si="419"/>
        <v>0</v>
      </c>
      <c r="Z2428" s="677">
        <f t="shared" ca="1" si="419"/>
        <v>0</v>
      </c>
      <c r="AA2428" t="str">
        <f t="shared" si="407"/>
        <v>ASR_COMP</v>
      </c>
      <c r="AB2428" s="957">
        <f t="shared" si="408"/>
        <v>44682</v>
      </c>
      <c r="AC2428" t="str">
        <f t="shared" si="409"/>
        <v>Unaudited</v>
      </c>
    </row>
    <row r="2429" spans="1:29" x14ac:dyDescent="0.25">
      <c r="A2429" t="s">
        <v>423</v>
      </c>
      <c r="B2429" t="s">
        <v>1388</v>
      </c>
      <c r="C2429" t="s">
        <v>1389</v>
      </c>
      <c r="D2429">
        <v>1900</v>
      </c>
      <c r="E2429" s="957">
        <v>1</v>
      </c>
      <c r="F2429" t="s">
        <v>444</v>
      </c>
      <c r="G2429" s="957">
        <v>366</v>
      </c>
      <c r="H2429" t="s">
        <v>388</v>
      </c>
      <c r="I2429" s="937" t="s">
        <v>491</v>
      </c>
      <c r="J2429" s="937" t="s">
        <v>447</v>
      </c>
      <c r="K2429" s="937" t="s">
        <v>53</v>
      </c>
      <c r="L2429" s="937" t="s">
        <v>44</v>
      </c>
      <c r="M2429" s="958" t="s">
        <v>156</v>
      </c>
      <c r="N2429" s="677">
        <f t="shared" ca="1" si="416"/>
        <v>0</v>
      </c>
      <c r="O2429" s="677">
        <f t="shared" ca="1" si="418"/>
        <v>0</v>
      </c>
      <c r="P2429" s="677">
        <f t="shared" ca="1" si="418"/>
        <v>0</v>
      </c>
      <c r="Q2429" s="677">
        <f t="shared" ca="1" si="418"/>
        <v>0</v>
      </c>
      <c r="R2429" s="677">
        <f t="shared" ca="1" si="418"/>
        <v>0</v>
      </c>
      <c r="S2429" s="677">
        <f t="shared" ca="1" si="418"/>
        <v>0</v>
      </c>
      <c r="T2429" s="677">
        <f t="shared" ca="1" si="418"/>
        <v>0</v>
      </c>
      <c r="U2429" s="677">
        <f t="shared" ca="1" si="418"/>
        <v>0</v>
      </c>
      <c r="V2429" s="677">
        <f t="shared" ca="1" si="418"/>
        <v>0</v>
      </c>
      <c r="W2429" s="677">
        <f t="shared" ca="1" si="410"/>
        <v>0</v>
      </c>
      <c r="X2429" s="677">
        <f t="shared" ca="1" si="419"/>
        <v>0</v>
      </c>
      <c r="Y2429" s="677">
        <f t="shared" ca="1" si="419"/>
        <v>0</v>
      </c>
      <c r="Z2429" s="677">
        <f t="shared" ca="1" si="419"/>
        <v>0</v>
      </c>
      <c r="AA2429" t="str">
        <f t="shared" si="407"/>
        <v>ASR_COMP</v>
      </c>
      <c r="AB2429" s="957">
        <f t="shared" si="408"/>
        <v>44682</v>
      </c>
      <c r="AC2429" t="str">
        <f t="shared" si="409"/>
        <v>Unaudited</v>
      </c>
    </row>
    <row r="2430" spans="1:29" x14ac:dyDescent="0.25">
      <c r="A2430" t="s">
        <v>423</v>
      </c>
      <c r="B2430" t="s">
        <v>1388</v>
      </c>
      <c r="C2430" t="s">
        <v>1389</v>
      </c>
      <c r="D2430">
        <v>1900</v>
      </c>
      <c r="E2430" s="957">
        <v>1</v>
      </c>
      <c r="F2430" t="s">
        <v>444</v>
      </c>
      <c r="G2430" s="957">
        <v>366</v>
      </c>
      <c r="H2430" t="s">
        <v>388</v>
      </c>
      <c r="I2430" s="937" t="s">
        <v>491</v>
      </c>
      <c r="J2430" s="937" t="s">
        <v>447</v>
      </c>
      <c r="K2430" s="937" t="s">
        <v>53</v>
      </c>
      <c r="L2430" s="953" t="s">
        <v>41</v>
      </c>
      <c r="M2430" s="958" t="s">
        <v>52</v>
      </c>
      <c r="N2430" s="677">
        <f t="shared" ca="1" si="416"/>
        <v>6861158.9111237545</v>
      </c>
      <c r="O2430" s="677">
        <f t="shared" ca="1" si="418"/>
        <v>5442378.4656436443</v>
      </c>
      <c r="P2430" s="677">
        <f t="shared" ca="1" si="418"/>
        <v>218570.06430553313</v>
      </c>
      <c r="Q2430" s="677">
        <f t="shared" ca="1" si="418"/>
        <v>657453.13249619293</v>
      </c>
      <c r="R2430" s="677">
        <f t="shared" ca="1" si="418"/>
        <v>240121.0781993914</v>
      </c>
      <c r="S2430" s="677">
        <f t="shared" ca="1" si="418"/>
        <v>84346.945740118477</v>
      </c>
      <c r="T2430" s="677">
        <f t="shared" ca="1" si="418"/>
        <v>66134.353058434441</v>
      </c>
      <c r="U2430" s="677">
        <f t="shared" ca="1" si="418"/>
        <v>1536.5788350008002</v>
      </c>
      <c r="V2430" s="677">
        <f t="shared" ca="1" si="418"/>
        <v>25278.311681150248</v>
      </c>
      <c r="W2430" s="677">
        <f t="shared" ca="1" si="410"/>
        <v>3897.2220272211835</v>
      </c>
      <c r="X2430" s="677">
        <f t="shared" ca="1" si="419"/>
        <v>86671.672701539865</v>
      </c>
      <c r="Y2430" s="677">
        <f t="shared" ca="1" si="419"/>
        <v>34771.08643552845</v>
      </c>
      <c r="Z2430" s="677">
        <f t="shared" ca="1" si="419"/>
        <v>0</v>
      </c>
      <c r="AA2430" t="str">
        <f t="shared" si="407"/>
        <v>ASR_COMP</v>
      </c>
      <c r="AB2430" s="957">
        <f t="shared" si="408"/>
        <v>44682</v>
      </c>
      <c r="AC2430" t="str">
        <f t="shared" si="409"/>
        <v>Unaudited</v>
      </c>
    </row>
    <row r="2431" spans="1:29" x14ac:dyDescent="0.25">
      <c r="A2431" t="s">
        <v>423</v>
      </c>
      <c r="B2431" t="s">
        <v>1388</v>
      </c>
      <c r="C2431" t="s">
        <v>1389</v>
      </c>
      <c r="D2431">
        <v>1900</v>
      </c>
      <c r="E2431" s="957">
        <v>1</v>
      </c>
      <c r="F2431" t="s">
        <v>444</v>
      </c>
      <c r="G2431" s="957">
        <v>366</v>
      </c>
      <c r="H2431" t="s">
        <v>388</v>
      </c>
      <c r="I2431" s="937" t="s">
        <v>491</v>
      </c>
      <c r="J2431" s="937" t="s">
        <v>447</v>
      </c>
      <c r="K2431" s="937" t="s">
        <v>53</v>
      </c>
      <c r="L2431" s="953" t="s">
        <v>42</v>
      </c>
      <c r="M2431" s="958" t="s">
        <v>157</v>
      </c>
      <c r="N2431" s="677">
        <f t="shared" ca="1" si="416"/>
        <v>1096730.3491633758</v>
      </c>
      <c r="O2431" s="677">
        <f t="shared" ca="1" si="418"/>
        <v>524987.16697049642</v>
      </c>
      <c r="P2431" s="677">
        <f t="shared" ca="1" si="418"/>
        <v>29882.828857297063</v>
      </c>
      <c r="Q2431" s="677">
        <f t="shared" ca="1" si="418"/>
        <v>317451.80401218677</v>
      </c>
      <c r="R2431" s="677">
        <f t="shared" ca="1" si="418"/>
        <v>136231.14332937115</v>
      </c>
      <c r="S2431" s="677">
        <f t="shared" ca="1" si="418"/>
        <v>6853.360828802508</v>
      </c>
      <c r="T2431" s="677">
        <f t="shared" ca="1" si="418"/>
        <v>0</v>
      </c>
      <c r="U2431" s="677">
        <f t="shared" ca="1" si="418"/>
        <v>42.489573364897964</v>
      </c>
      <c r="V2431" s="677">
        <f t="shared" ca="1" si="418"/>
        <v>11411.659830629776</v>
      </c>
      <c r="W2431" s="677">
        <f t="shared" ca="1" si="410"/>
        <v>7848.1516074764377</v>
      </c>
      <c r="X2431" s="677">
        <f t="shared" ca="1" si="419"/>
        <v>8969.6989908201722</v>
      </c>
      <c r="Y2431" s="677">
        <f t="shared" ca="1" si="419"/>
        <v>53052.045162930663</v>
      </c>
      <c r="Z2431" s="677">
        <f t="shared" ca="1" si="419"/>
        <v>0</v>
      </c>
      <c r="AA2431" t="str">
        <f t="shared" si="407"/>
        <v>ASR_COMP</v>
      </c>
      <c r="AB2431" s="957">
        <f t="shared" si="408"/>
        <v>44682</v>
      </c>
      <c r="AC2431" t="str">
        <f t="shared" si="409"/>
        <v>Unaudited</v>
      </c>
    </row>
    <row r="2432" spans="1:29" x14ac:dyDescent="0.25">
      <c r="A2432" t="s">
        <v>423</v>
      </c>
      <c r="B2432" t="s">
        <v>1388</v>
      </c>
      <c r="C2432" t="s">
        <v>1389</v>
      </c>
      <c r="D2432">
        <v>1900</v>
      </c>
      <c r="E2432" s="957">
        <v>1</v>
      </c>
      <c r="F2432" t="s">
        <v>444</v>
      </c>
      <c r="G2432" s="957">
        <v>366</v>
      </c>
      <c r="H2432" t="s">
        <v>388</v>
      </c>
      <c r="I2432" s="937" t="s">
        <v>491</v>
      </c>
      <c r="J2432" s="937" t="s">
        <v>447</v>
      </c>
      <c r="K2432" s="937" t="s">
        <v>53</v>
      </c>
      <c r="L2432" s="937" t="s">
        <v>43</v>
      </c>
      <c r="M2432" s="958" t="s">
        <v>465</v>
      </c>
      <c r="N2432" s="677">
        <f t="shared" ca="1" si="416"/>
        <v>1821518.3050954721</v>
      </c>
      <c r="O2432" s="677">
        <f t="shared" ca="1" si="418"/>
        <v>1270476.1140848082</v>
      </c>
      <c r="P2432" s="677">
        <f t="shared" ca="1" si="418"/>
        <v>97997.540579773457</v>
      </c>
      <c r="Q2432" s="677">
        <f t="shared" ca="1" si="418"/>
        <v>207710.5207694195</v>
      </c>
      <c r="R2432" s="677">
        <f t="shared" ca="1" si="418"/>
        <v>110542.58548954364</v>
      </c>
      <c r="S2432" s="677">
        <f t="shared" ca="1" si="418"/>
        <v>22110.317505735271</v>
      </c>
      <c r="T2432" s="677">
        <f t="shared" ca="1" si="418"/>
        <v>0</v>
      </c>
      <c r="U2432" s="677">
        <f t="shared" ca="1" si="418"/>
        <v>262.9453261133952</v>
      </c>
      <c r="V2432" s="677">
        <f t="shared" ca="1" si="418"/>
        <v>8872.4599721295144</v>
      </c>
      <c r="W2432" s="677">
        <f t="shared" ca="1" si="410"/>
        <v>42570.022225185909</v>
      </c>
      <c r="X2432" s="677">
        <f t="shared" ca="1" si="419"/>
        <v>17062.556296979328</v>
      </c>
      <c r="Y2432" s="677">
        <f t="shared" ca="1" si="419"/>
        <v>43913.242845783854</v>
      </c>
      <c r="Z2432" s="677">
        <f t="shared" ca="1" si="419"/>
        <v>0</v>
      </c>
      <c r="AA2432" t="str">
        <f t="shared" si="407"/>
        <v>ASR_COMP</v>
      </c>
      <c r="AB2432" s="957">
        <f t="shared" si="408"/>
        <v>44682</v>
      </c>
      <c r="AC2432" t="str">
        <f t="shared" si="409"/>
        <v>Unaudited</v>
      </c>
    </row>
    <row r="2433" spans="1:29" x14ac:dyDescent="0.25">
      <c r="A2433" t="s">
        <v>423</v>
      </c>
      <c r="B2433" t="s">
        <v>1388</v>
      </c>
      <c r="C2433" t="s">
        <v>1389</v>
      </c>
      <c r="D2433">
        <v>1900</v>
      </c>
      <c r="E2433" s="957">
        <v>1</v>
      </c>
      <c r="F2433" t="s">
        <v>444</v>
      </c>
      <c r="G2433" s="957">
        <v>366</v>
      </c>
      <c r="H2433" t="s">
        <v>388</v>
      </c>
      <c r="I2433" s="958" t="s">
        <v>491</v>
      </c>
      <c r="J2433" s="958" t="s">
        <v>447</v>
      </c>
      <c r="K2433" s="958" t="s">
        <v>923</v>
      </c>
      <c r="L2433" s="937" t="s">
        <v>924</v>
      </c>
      <c r="M2433" s="958" t="s">
        <v>923</v>
      </c>
      <c r="N2433" s="677">
        <f t="shared" ca="1" si="416"/>
        <v>3716415.6453815363</v>
      </c>
      <c r="O2433" s="677">
        <f t="shared" ca="1" si="418"/>
        <v>3416678.2315847925</v>
      </c>
      <c r="P2433" s="677">
        <f t="shared" ca="1" si="418"/>
        <v>209181.15812730606</v>
      </c>
      <c r="Q2433" s="677">
        <f t="shared" ca="1" si="418"/>
        <v>39798.947778530084</v>
      </c>
      <c r="R2433" s="677">
        <f t="shared" ca="1" si="418"/>
        <v>21090.323526037537</v>
      </c>
      <c r="S2433" s="677">
        <f t="shared" ca="1" si="418"/>
        <v>2268.8850090526007</v>
      </c>
      <c r="T2433" s="677">
        <f t="shared" ca="1" si="418"/>
        <v>0</v>
      </c>
      <c r="U2433" s="677">
        <f t="shared" ca="1" si="418"/>
        <v>5.4599915061181727</v>
      </c>
      <c r="V2433" s="677">
        <f t="shared" ca="1" si="418"/>
        <v>24040.675315582554</v>
      </c>
      <c r="W2433" s="677">
        <f t="shared" ca="1" si="410"/>
        <v>1475.5530326993082</v>
      </c>
      <c r="X2433" s="677">
        <f t="shared" ca="1" si="419"/>
        <v>354.29955660818405</v>
      </c>
      <c r="Y2433" s="677">
        <f t="shared" ca="1" si="419"/>
        <v>1522.1114594208927</v>
      </c>
      <c r="Z2433" s="677">
        <f t="shared" ca="1" si="419"/>
        <v>0</v>
      </c>
      <c r="AA2433" t="str">
        <f t="shared" si="407"/>
        <v>ASR_COMP</v>
      </c>
      <c r="AB2433" s="957">
        <f t="shared" si="408"/>
        <v>44682</v>
      </c>
      <c r="AC2433" t="str">
        <f t="shared" si="409"/>
        <v>Unaudited</v>
      </c>
    </row>
    <row r="2434" spans="1:29" x14ac:dyDescent="0.25">
      <c r="A2434" t="s">
        <v>423</v>
      </c>
      <c r="B2434" t="s">
        <v>1388</v>
      </c>
      <c r="C2434" t="s">
        <v>1389</v>
      </c>
      <c r="D2434">
        <v>1900</v>
      </c>
      <c r="E2434" s="957">
        <v>1</v>
      </c>
      <c r="F2434" t="s">
        <v>444</v>
      </c>
      <c r="G2434" s="957">
        <v>366</v>
      </c>
      <c r="H2434" t="s">
        <v>388</v>
      </c>
      <c r="I2434" s="937" t="s">
        <v>491</v>
      </c>
      <c r="J2434" s="937" t="s">
        <v>447</v>
      </c>
      <c r="K2434" s="937" t="s">
        <v>923</v>
      </c>
      <c r="L2434" s="937" t="s">
        <v>925</v>
      </c>
      <c r="M2434" s="958" t="s">
        <v>928</v>
      </c>
      <c r="N2434" s="677">
        <f t="shared" ca="1" si="416"/>
        <v>895414.42064700369</v>
      </c>
      <c r="O2434" s="677">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599993.63416597992</v>
      </c>
      <c r="P2434" s="677">
        <f t="shared" ca="1" si="420"/>
        <v>32683.106472651154</v>
      </c>
      <c r="Q2434" s="677">
        <f t="shared" ca="1" si="420"/>
        <v>182926.15274554869</v>
      </c>
      <c r="R2434" s="677">
        <f t="shared" ca="1" si="420"/>
        <v>95670.170538553371</v>
      </c>
      <c r="S2434" s="677">
        <f t="shared" ca="1" si="420"/>
        <v>-47429.8543812922</v>
      </c>
      <c r="T2434" s="677">
        <f t="shared" ca="1" si="420"/>
        <v>0</v>
      </c>
      <c r="U2434" s="677">
        <f t="shared" ca="1" si="420"/>
        <v>-1721.5369628793962</v>
      </c>
      <c r="V2434" s="677">
        <f t="shared" ca="1" si="420"/>
        <v>8744.98896394437</v>
      </c>
      <c r="W2434" s="677">
        <f t="shared" ca="1" si="410"/>
        <v>9372.9499855782287</v>
      </c>
      <c r="X2434" s="677">
        <f t="shared" ca="1" si="419"/>
        <v>-37125.46643542598</v>
      </c>
      <c r="Y2434" s="677">
        <f t="shared" ca="1" si="419"/>
        <v>52300.27555434555</v>
      </c>
      <c r="Z2434" s="677">
        <f t="shared" ca="1" si="419"/>
        <v>0</v>
      </c>
      <c r="AA2434" t="str">
        <f t="shared" ref="AA2434:AA2497" si="421">file_name</f>
        <v>ASR_COMP</v>
      </c>
      <c r="AB2434" s="957">
        <f t="shared" ref="AB2434:AB2497" si="422">file_date</f>
        <v>44682</v>
      </c>
      <c r="AC2434" t="str">
        <f t="shared" ref="AC2434:AC2497" si="423">status</f>
        <v>Unaudited</v>
      </c>
    </row>
    <row r="2435" spans="1:29" x14ac:dyDescent="0.25">
      <c r="A2435" t="s">
        <v>423</v>
      </c>
      <c r="B2435" t="s">
        <v>1388</v>
      </c>
      <c r="C2435" t="s">
        <v>1389</v>
      </c>
      <c r="D2435">
        <v>1900</v>
      </c>
      <c r="E2435" s="957">
        <v>1</v>
      </c>
      <c r="F2435" t="s">
        <v>444</v>
      </c>
      <c r="G2435" s="957">
        <v>366</v>
      </c>
      <c r="H2435" t="s">
        <v>388</v>
      </c>
      <c r="I2435" s="937" t="s">
        <v>491</v>
      </c>
      <c r="J2435" s="937" t="s">
        <v>447</v>
      </c>
      <c r="K2435" s="937" t="s">
        <v>923</v>
      </c>
      <c r="L2435" s="937" t="s">
        <v>926</v>
      </c>
      <c r="M2435" s="958" t="s">
        <v>929</v>
      </c>
      <c r="N2435" s="677">
        <f t="shared" ca="1" si="416"/>
        <v>0</v>
      </c>
      <c r="O2435" s="677">
        <f t="shared" ca="1" si="420"/>
        <v>0</v>
      </c>
      <c r="P2435" s="677">
        <f t="shared" ca="1" si="420"/>
        <v>0</v>
      </c>
      <c r="Q2435" s="677">
        <f t="shared" ca="1" si="420"/>
        <v>0</v>
      </c>
      <c r="R2435" s="677">
        <f t="shared" ca="1" si="420"/>
        <v>0</v>
      </c>
      <c r="S2435" s="677">
        <f t="shared" ca="1" si="420"/>
        <v>0</v>
      </c>
      <c r="T2435" s="677">
        <f t="shared" ca="1" si="420"/>
        <v>0</v>
      </c>
      <c r="U2435" s="677">
        <f t="shared" ca="1" si="420"/>
        <v>0</v>
      </c>
      <c r="V2435" s="677">
        <f t="shared" ca="1" si="420"/>
        <v>0</v>
      </c>
      <c r="W2435" s="677">
        <f t="shared" ca="1" si="410"/>
        <v>0</v>
      </c>
      <c r="X2435" s="677">
        <f t="shared" ca="1" si="419"/>
        <v>0</v>
      </c>
      <c r="Y2435" s="677">
        <f t="shared" ca="1" si="419"/>
        <v>0</v>
      </c>
      <c r="Z2435" s="677">
        <f t="shared" ca="1" si="419"/>
        <v>0</v>
      </c>
      <c r="AA2435" t="str">
        <f t="shared" si="421"/>
        <v>ASR_COMP</v>
      </c>
      <c r="AB2435" s="957">
        <f t="shared" si="422"/>
        <v>44682</v>
      </c>
      <c r="AC2435" t="str">
        <f t="shared" si="423"/>
        <v>Unaudited</v>
      </c>
    </row>
    <row r="2436" spans="1:29" x14ac:dyDescent="0.25">
      <c r="A2436" t="s">
        <v>423</v>
      </c>
      <c r="B2436" t="s">
        <v>1388</v>
      </c>
      <c r="C2436" t="s">
        <v>1389</v>
      </c>
      <c r="D2436">
        <v>1900</v>
      </c>
      <c r="E2436" s="957">
        <v>1</v>
      </c>
      <c r="F2436" t="s">
        <v>444</v>
      </c>
      <c r="G2436" s="957">
        <v>366</v>
      </c>
      <c r="H2436" t="s">
        <v>388</v>
      </c>
      <c r="I2436" s="937" t="s">
        <v>491</v>
      </c>
      <c r="J2436" s="937" t="s">
        <v>447</v>
      </c>
      <c r="K2436" s="937" t="s">
        <v>448</v>
      </c>
      <c r="L2436" s="937">
        <v>5.0999999999999996</v>
      </c>
      <c r="M2436" s="958" t="s">
        <v>37</v>
      </c>
      <c r="N2436" s="677">
        <f t="shared" ca="1" si="416"/>
        <v>5098910.3153741583</v>
      </c>
      <c r="O2436" s="677">
        <f t="shared" ca="1" si="420"/>
        <v>2432790.705801575</v>
      </c>
      <c r="P2436" s="677">
        <f t="shared" ca="1" si="420"/>
        <v>853886.73545068968</v>
      </c>
      <c r="Q2436" s="677">
        <f t="shared" ca="1" si="420"/>
        <v>304831.84280435531</v>
      </c>
      <c r="R2436" s="677">
        <f t="shared" ca="1" si="420"/>
        <v>792139.50370019418</v>
      </c>
      <c r="S2436" s="677">
        <f t="shared" ca="1" si="420"/>
        <v>98011.562130177685</v>
      </c>
      <c r="T2436" s="677">
        <f t="shared" ca="1" si="420"/>
        <v>455348.81</v>
      </c>
      <c r="U2436" s="677">
        <f t="shared" ca="1" si="420"/>
        <v>33.881740656474769</v>
      </c>
      <c r="V2436" s="677">
        <f t="shared" ca="1" si="420"/>
        <v>53894.721088233979</v>
      </c>
      <c r="W2436" s="677">
        <f t="shared" ca="1" si="410"/>
        <v>5276.7463844925651</v>
      </c>
      <c r="X2436" s="677">
        <f t="shared" ca="1" si="419"/>
        <v>18823.532943645525</v>
      </c>
      <c r="Y2436" s="677">
        <f t="shared" ca="1" si="419"/>
        <v>83872.273330139171</v>
      </c>
      <c r="Z2436" s="677">
        <f t="shared" ca="1" si="419"/>
        <v>0</v>
      </c>
      <c r="AA2436" t="str">
        <f t="shared" si="421"/>
        <v>ASR_COMP</v>
      </c>
      <c r="AB2436" s="957">
        <f t="shared" si="422"/>
        <v>44682</v>
      </c>
      <c r="AC2436" t="str">
        <f t="shared" si="423"/>
        <v>Unaudited</v>
      </c>
    </row>
    <row r="2437" spans="1:29" ht="30" x14ac:dyDescent="0.25">
      <c r="A2437" t="s">
        <v>423</v>
      </c>
      <c r="B2437" t="s">
        <v>1388</v>
      </c>
      <c r="C2437" t="s">
        <v>1389</v>
      </c>
      <c r="D2437">
        <v>1900</v>
      </c>
      <c r="E2437" s="957">
        <v>1</v>
      </c>
      <c r="F2437" t="s">
        <v>444</v>
      </c>
      <c r="G2437" s="957">
        <v>366</v>
      </c>
      <c r="H2437" t="s">
        <v>388</v>
      </c>
      <c r="I2437" s="958" t="s">
        <v>491</v>
      </c>
      <c r="J2437" s="958" t="s">
        <v>447</v>
      </c>
      <c r="K2437" s="958" t="s">
        <v>448</v>
      </c>
      <c r="L2437" s="937">
        <v>5.2</v>
      </c>
      <c r="M2437" s="958" t="s">
        <v>306</v>
      </c>
      <c r="N2437" s="677">
        <f t="shared" ca="1" si="416"/>
        <v>0</v>
      </c>
      <c r="O2437" s="677">
        <f t="shared" ca="1" si="420"/>
        <v>0</v>
      </c>
      <c r="P2437" s="677">
        <f t="shared" ca="1" si="420"/>
        <v>0</v>
      </c>
      <c r="Q2437" s="677">
        <f t="shared" ca="1" si="420"/>
        <v>0</v>
      </c>
      <c r="R2437" s="677">
        <f t="shared" ca="1" si="420"/>
        <v>0</v>
      </c>
      <c r="S2437" s="677">
        <f t="shared" ca="1" si="420"/>
        <v>0</v>
      </c>
      <c r="T2437" s="677">
        <f t="shared" ca="1" si="420"/>
        <v>0</v>
      </c>
      <c r="U2437" s="677">
        <f t="shared" ca="1" si="420"/>
        <v>0</v>
      </c>
      <c r="V2437" s="677">
        <f t="shared" ca="1" si="420"/>
        <v>0</v>
      </c>
      <c r="W2437" s="677">
        <f t="shared" ca="1" si="410"/>
        <v>0</v>
      </c>
      <c r="X2437" s="677">
        <f t="shared" ca="1" si="419"/>
        <v>0</v>
      </c>
      <c r="Y2437" s="677">
        <f t="shared" ca="1" si="419"/>
        <v>0</v>
      </c>
      <c r="Z2437" s="677">
        <f t="shared" ca="1" si="419"/>
        <v>0</v>
      </c>
      <c r="AA2437" t="str">
        <f t="shared" si="421"/>
        <v>ASR_COMP</v>
      </c>
      <c r="AB2437" s="957">
        <f t="shared" si="422"/>
        <v>44682</v>
      </c>
      <c r="AC2437" t="str">
        <f t="shared" si="423"/>
        <v>Unaudited</v>
      </c>
    </row>
    <row r="2438" spans="1:29" ht="30" x14ac:dyDescent="0.25">
      <c r="A2438" t="s">
        <v>423</v>
      </c>
      <c r="B2438" t="s">
        <v>1388</v>
      </c>
      <c r="C2438" t="s">
        <v>1389</v>
      </c>
      <c r="D2438">
        <v>1900</v>
      </c>
      <c r="E2438" s="957">
        <v>1</v>
      </c>
      <c r="F2438" t="s">
        <v>444</v>
      </c>
      <c r="G2438" s="957">
        <v>366</v>
      </c>
      <c r="H2438" t="s">
        <v>388</v>
      </c>
      <c r="I2438" s="958" t="s">
        <v>491</v>
      </c>
      <c r="J2438" s="958" t="s">
        <v>447</v>
      </c>
      <c r="K2438" s="958" t="s">
        <v>448</v>
      </c>
      <c r="L2438" s="937">
        <v>5.3</v>
      </c>
      <c r="M2438" s="958" t="s">
        <v>307</v>
      </c>
      <c r="N2438" s="677">
        <f t="shared" ca="1" si="416"/>
        <v>873612.01793372096</v>
      </c>
      <c r="O2438" s="677">
        <f t="shared" ca="1" si="420"/>
        <v>334613.92106647533</v>
      </c>
      <c r="P2438" s="677">
        <f t="shared" ca="1" si="420"/>
        <v>118425.50759366852</v>
      </c>
      <c r="Q2438" s="677">
        <f t="shared" ca="1" si="420"/>
        <v>90036.338710317403</v>
      </c>
      <c r="R2438" s="677">
        <f t="shared" ca="1" si="420"/>
        <v>304847.37325630384</v>
      </c>
      <c r="S2438" s="677">
        <f t="shared" ca="1" si="420"/>
        <v>-20688.194641787577</v>
      </c>
      <c r="T2438" s="677">
        <f t="shared" ca="1" si="420"/>
        <v>0</v>
      </c>
      <c r="U2438" s="677">
        <f t="shared" ca="1" si="420"/>
        <v>-15.94449699831161</v>
      </c>
      <c r="V2438" s="677">
        <f t="shared" ca="1" si="420"/>
        <v>16024.290564800489</v>
      </c>
      <c r="W2438" s="677">
        <f t="shared" ca="1" si="410"/>
        <v>585.52245687200707</v>
      </c>
      <c r="X2438" s="677">
        <f t="shared" ca="1" si="419"/>
        <v>-12344.433492897619</v>
      </c>
      <c r="Y2438" s="677">
        <f t="shared" ca="1" si="419"/>
        <v>42127.636916966905</v>
      </c>
      <c r="Z2438" s="677">
        <f t="shared" ca="1" si="419"/>
        <v>0</v>
      </c>
      <c r="AA2438" t="str">
        <f t="shared" si="421"/>
        <v>ASR_COMP</v>
      </c>
      <c r="AB2438" s="957">
        <f t="shared" si="422"/>
        <v>44682</v>
      </c>
      <c r="AC2438" t="str">
        <f t="shared" si="423"/>
        <v>Unaudited</v>
      </c>
    </row>
    <row r="2439" spans="1:29" x14ac:dyDescent="0.25">
      <c r="A2439" t="s">
        <v>423</v>
      </c>
      <c r="B2439" t="s">
        <v>1388</v>
      </c>
      <c r="C2439" t="s">
        <v>1389</v>
      </c>
      <c r="D2439">
        <v>1900</v>
      </c>
      <c r="E2439" s="957">
        <v>1</v>
      </c>
      <c r="F2439" t="s">
        <v>444</v>
      </c>
      <c r="G2439" s="957">
        <v>366</v>
      </c>
      <c r="H2439" t="s">
        <v>388</v>
      </c>
      <c r="I2439" s="958" t="s">
        <v>491</v>
      </c>
      <c r="J2439" s="958" t="s">
        <v>447</v>
      </c>
      <c r="K2439" s="958" t="s">
        <v>448</v>
      </c>
      <c r="L2439" s="937" t="s">
        <v>82</v>
      </c>
      <c r="M2439" s="958" t="s">
        <v>456</v>
      </c>
      <c r="N2439" s="677">
        <f t="shared" ca="1" si="416"/>
        <v>0</v>
      </c>
      <c r="O2439" s="677">
        <f t="shared" ca="1" si="420"/>
        <v>0</v>
      </c>
      <c r="P2439" s="677">
        <f t="shared" ca="1" si="420"/>
        <v>0</v>
      </c>
      <c r="Q2439" s="677">
        <f t="shared" ca="1" si="420"/>
        <v>0</v>
      </c>
      <c r="R2439" s="677">
        <f t="shared" ca="1" si="420"/>
        <v>0</v>
      </c>
      <c r="S2439" s="677">
        <f t="shared" ca="1" si="420"/>
        <v>0</v>
      </c>
      <c r="T2439" s="677">
        <f t="shared" ca="1" si="420"/>
        <v>0</v>
      </c>
      <c r="U2439" s="677">
        <f t="shared" ca="1" si="420"/>
        <v>0</v>
      </c>
      <c r="V2439" s="677">
        <f t="shared" ca="1" si="420"/>
        <v>0</v>
      </c>
      <c r="W2439" s="677">
        <f t="shared" ca="1" si="410"/>
        <v>0</v>
      </c>
      <c r="X2439" s="677">
        <f t="shared" ca="1" si="419"/>
        <v>0</v>
      </c>
      <c r="Y2439" s="677">
        <f t="shared" ca="1" si="419"/>
        <v>0</v>
      </c>
      <c r="Z2439" s="677">
        <f t="shared" ca="1" si="419"/>
        <v>0</v>
      </c>
      <c r="AA2439" t="str">
        <f t="shared" si="421"/>
        <v>ASR_COMP</v>
      </c>
      <c r="AB2439" s="957">
        <f t="shared" si="422"/>
        <v>44682</v>
      </c>
      <c r="AC2439" t="str">
        <f t="shared" si="423"/>
        <v>Unaudited</v>
      </c>
    </row>
    <row r="2440" spans="1:29" x14ac:dyDescent="0.25">
      <c r="A2440" t="s">
        <v>423</v>
      </c>
      <c r="B2440" t="s">
        <v>1388</v>
      </c>
      <c r="C2440" t="s">
        <v>1389</v>
      </c>
      <c r="D2440">
        <v>1900</v>
      </c>
      <c r="E2440" s="957">
        <v>1</v>
      </c>
      <c r="F2440" t="s">
        <v>444</v>
      </c>
      <c r="G2440" s="957">
        <v>366</v>
      </c>
      <c r="H2440" t="s">
        <v>388</v>
      </c>
      <c r="I2440" s="958" t="s">
        <v>491</v>
      </c>
      <c r="J2440" s="958" t="s">
        <v>447</v>
      </c>
      <c r="K2440" s="958" t="s">
        <v>449</v>
      </c>
      <c r="L2440" s="937">
        <v>6.1</v>
      </c>
      <c r="M2440" s="958" t="s">
        <v>18</v>
      </c>
      <c r="N2440" s="677">
        <f t="shared" ca="1" si="416"/>
        <v>0</v>
      </c>
      <c r="O2440" s="677">
        <f t="shared" ca="1" si="420"/>
        <v>0</v>
      </c>
      <c r="P2440" s="677">
        <f t="shared" ca="1" si="420"/>
        <v>0</v>
      </c>
      <c r="Q2440" s="677">
        <f t="shared" ca="1" si="420"/>
        <v>0</v>
      </c>
      <c r="R2440" s="677">
        <f t="shared" ca="1" si="420"/>
        <v>0</v>
      </c>
      <c r="S2440" s="677">
        <f t="shared" ca="1" si="420"/>
        <v>0</v>
      </c>
      <c r="T2440" s="677">
        <f t="shared" ca="1" si="420"/>
        <v>0</v>
      </c>
      <c r="U2440" s="677">
        <f t="shared" ca="1" si="420"/>
        <v>0</v>
      </c>
      <c r="V2440" s="677">
        <f t="shared" ca="1" si="420"/>
        <v>0</v>
      </c>
      <c r="W2440" s="677">
        <f t="shared" ca="1" si="410"/>
        <v>0</v>
      </c>
      <c r="X2440" s="677">
        <f t="shared" ca="1" si="419"/>
        <v>0</v>
      </c>
      <c r="Y2440" s="677">
        <f t="shared" ca="1" si="419"/>
        <v>0</v>
      </c>
      <c r="Z2440" s="677">
        <f t="shared" ca="1" si="419"/>
        <v>0</v>
      </c>
      <c r="AA2440" t="str">
        <f t="shared" si="421"/>
        <v>ASR_COMP</v>
      </c>
      <c r="AB2440" s="957">
        <f t="shared" si="422"/>
        <v>44682</v>
      </c>
      <c r="AC2440" t="str">
        <f t="shared" si="423"/>
        <v>Unaudited</v>
      </c>
    </row>
    <row r="2441" spans="1:29" x14ac:dyDescent="0.25">
      <c r="A2441" t="s">
        <v>423</v>
      </c>
      <c r="B2441" t="s">
        <v>1388</v>
      </c>
      <c r="C2441" t="s">
        <v>1389</v>
      </c>
      <c r="D2441">
        <v>1900</v>
      </c>
      <c r="E2441" s="957">
        <v>1</v>
      </c>
      <c r="F2441" t="s">
        <v>444</v>
      </c>
      <c r="G2441" s="957">
        <v>366</v>
      </c>
      <c r="H2441" t="s">
        <v>388</v>
      </c>
      <c r="I2441" s="958" t="s">
        <v>491</v>
      </c>
      <c r="J2441" s="958" t="s">
        <v>447</v>
      </c>
      <c r="K2441" s="958" t="s">
        <v>449</v>
      </c>
      <c r="L2441" s="953">
        <v>6.2</v>
      </c>
      <c r="M2441" s="958" t="s">
        <v>19</v>
      </c>
      <c r="N2441" s="677">
        <f t="shared" ca="1" si="416"/>
        <v>0</v>
      </c>
      <c r="O2441" s="677">
        <f t="shared" ca="1" si="420"/>
        <v>0</v>
      </c>
      <c r="P2441" s="677">
        <f t="shared" ca="1" si="420"/>
        <v>0</v>
      </c>
      <c r="Q2441" s="677">
        <f t="shared" ca="1" si="420"/>
        <v>0</v>
      </c>
      <c r="R2441" s="677">
        <f t="shared" ca="1" si="420"/>
        <v>0</v>
      </c>
      <c r="S2441" s="677">
        <f t="shared" ca="1" si="420"/>
        <v>0</v>
      </c>
      <c r="T2441" s="677">
        <f t="shared" ca="1" si="420"/>
        <v>0</v>
      </c>
      <c r="U2441" s="677">
        <f t="shared" ca="1" si="420"/>
        <v>0</v>
      </c>
      <c r="V2441" s="677">
        <f t="shared" ca="1" si="420"/>
        <v>0</v>
      </c>
      <c r="W2441" s="677">
        <f t="shared" ca="1" si="410"/>
        <v>0</v>
      </c>
      <c r="X2441" s="677">
        <f t="shared" ca="1" si="419"/>
        <v>0</v>
      </c>
      <c r="Y2441" s="677">
        <f t="shared" ca="1" si="419"/>
        <v>0</v>
      </c>
      <c r="Z2441" s="677">
        <f t="shared" ca="1" si="419"/>
        <v>0</v>
      </c>
      <c r="AA2441" t="str">
        <f t="shared" si="421"/>
        <v>ASR_COMP</v>
      </c>
      <c r="AB2441" s="957">
        <f t="shared" si="422"/>
        <v>44682</v>
      </c>
      <c r="AC2441" t="str">
        <f t="shared" si="423"/>
        <v>Unaudited</v>
      </c>
    </row>
    <row r="2442" spans="1:29" x14ac:dyDescent="0.25">
      <c r="A2442" t="s">
        <v>423</v>
      </c>
      <c r="B2442" t="s">
        <v>1388</v>
      </c>
      <c r="C2442" t="s">
        <v>1389</v>
      </c>
      <c r="D2442">
        <v>1900</v>
      </c>
      <c r="E2442" s="957">
        <v>1</v>
      </c>
      <c r="F2442" t="s">
        <v>444</v>
      </c>
      <c r="G2442" s="957">
        <v>366</v>
      </c>
      <c r="H2442" t="s">
        <v>388</v>
      </c>
      <c r="I2442" s="958" t="s">
        <v>491</v>
      </c>
      <c r="J2442" s="958" t="s">
        <v>447</v>
      </c>
      <c r="K2442" s="958" t="s">
        <v>449</v>
      </c>
      <c r="L2442" s="937">
        <v>6.3</v>
      </c>
      <c r="M2442" s="958" t="s">
        <v>187</v>
      </c>
      <c r="N2442" s="677">
        <f t="shared" ca="1" si="416"/>
        <v>0</v>
      </c>
      <c r="O2442" s="677">
        <f t="shared" ca="1" si="420"/>
        <v>0</v>
      </c>
      <c r="P2442" s="677">
        <f t="shared" ca="1" si="420"/>
        <v>0</v>
      </c>
      <c r="Q2442" s="677">
        <f t="shared" ca="1" si="420"/>
        <v>0</v>
      </c>
      <c r="R2442" s="677">
        <f t="shared" ca="1" si="420"/>
        <v>0</v>
      </c>
      <c r="S2442" s="677">
        <f t="shared" ca="1" si="420"/>
        <v>0</v>
      </c>
      <c r="T2442" s="677">
        <f t="shared" ca="1" si="420"/>
        <v>0</v>
      </c>
      <c r="U2442" s="677">
        <f t="shared" ca="1" si="420"/>
        <v>0</v>
      </c>
      <c r="V2442" s="677">
        <f t="shared" ca="1" si="420"/>
        <v>0</v>
      </c>
      <c r="W2442" s="677">
        <f t="shared" ca="1" si="410"/>
        <v>0</v>
      </c>
      <c r="X2442" s="677">
        <f t="shared" ca="1" si="419"/>
        <v>0</v>
      </c>
      <c r="Y2442" s="677">
        <f t="shared" ca="1" si="419"/>
        <v>0</v>
      </c>
      <c r="Z2442" s="677">
        <f t="shared" ca="1" si="419"/>
        <v>0</v>
      </c>
      <c r="AA2442" t="str">
        <f t="shared" si="421"/>
        <v>ASR_COMP</v>
      </c>
      <c r="AB2442" s="957">
        <f t="shared" si="422"/>
        <v>44682</v>
      </c>
      <c r="AC2442" t="str">
        <f t="shared" si="423"/>
        <v>Unaudited</v>
      </c>
    </row>
    <row r="2443" spans="1:29" x14ac:dyDescent="0.25">
      <c r="A2443" t="s">
        <v>423</v>
      </c>
      <c r="B2443" t="s">
        <v>1388</v>
      </c>
      <c r="C2443" t="s">
        <v>1389</v>
      </c>
      <c r="D2443">
        <v>1900</v>
      </c>
      <c r="E2443" s="957">
        <v>1</v>
      </c>
      <c r="F2443" t="s">
        <v>444</v>
      </c>
      <c r="G2443" s="957">
        <v>366</v>
      </c>
      <c r="H2443" t="s">
        <v>388</v>
      </c>
      <c r="I2443" s="937" t="s">
        <v>491</v>
      </c>
      <c r="J2443" s="937" t="s">
        <v>447</v>
      </c>
      <c r="K2443" s="937" t="s">
        <v>449</v>
      </c>
      <c r="L2443" s="937" t="s">
        <v>87</v>
      </c>
      <c r="M2443" s="958" t="s">
        <v>457</v>
      </c>
      <c r="N2443" s="677">
        <f t="shared" ca="1" si="416"/>
        <v>0</v>
      </c>
      <c r="O2443" s="677">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7">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7">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7">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7">
        <f t="shared" ca="1" si="424"/>
        <v>0</v>
      </c>
      <c r="T2443" s="677">
        <f t="shared" ca="1" si="424"/>
        <v>0</v>
      </c>
      <c r="U2443" s="677">
        <f t="shared" ca="1" si="424"/>
        <v>0</v>
      </c>
      <c r="V2443" s="677">
        <f t="shared" ca="1" si="424"/>
        <v>0</v>
      </c>
      <c r="W2443" s="677">
        <f t="shared" ca="1" si="410"/>
        <v>0</v>
      </c>
      <c r="X2443" s="677">
        <f t="shared" ca="1" si="424"/>
        <v>0</v>
      </c>
      <c r="Y2443" s="677">
        <f t="shared" ca="1" si="424"/>
        <v>0</v>
      </c>
      <c r="Z2443" s="677">
        <f t="shared" ca="1" si="424"/>
        <v>0</v>
      </c>
      <c r="AA2443" t="str">
        <f t="shared" si="421"/>
        <v>ASR_COMP</v>
      </c>
      <c r="AB2443" s="957">
        <f t="shared" si="422"/>
        <v>44682</v>
      </c>
      <c r="AC2443" t="str">
        <f t="shared" si="423"/>
        <v>Unaudited</v>
      </c>
    </row>
    <row r="2444" spans="1:29" x14ac:dyDescent="0.25">
      <c r="A2444" t="s">
        <v>423</v>
      </c>
      <c r="B2444" t="s">
        <v>1388</v>
      </c>
      <c r="C2444" t="s">
        <v>1389</v>
      </c>
      <c r="D2444">
        <v>1900</v>
      </c>
      <c r="E2444" s="957">
        <v>1</v>
      </c>
      <c r="F2444" t="s">
        <v>444</v>
      </c>
      <c r="G2444" s="957">
        <v>366</v>
      </c>
      <c r="H2444" t="s">
        <v>388</v>
      </c>
      <c r="I2444" s="958" t="s">
        <v>491</v>
      </c>
      <c r="J2444" s="958" t="s">
        <v>447</v>
      </c>
      <c r="K2444" s="958" t="s">
        <v>450</v>
      </c>
      <c r="L2444" s="937">
        <v>7.1</v>
      </c>
      <c r="M2444" s="958" t="s">
        <v>20</v>
      </c>
      <c r="N2444" s="677">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1763203.6473420227</v>
      </c>
      <c r="O2444" s="677">
        <f t="shared" ca="1" si="424"/>
        <v>1209708.5007867354</v>
      </c>
      <c r="P2444" s="677">
        <f t="shared" ca="1" si="424"/>
        <v>111957.40698003676</v>
      </c>
      <c r="Q2444" s="677">
        <f t="shared" ca="1" si="424"/>
        <v>122531.07190393136</v>
      </c>
      <c r="R2444" s="677">
        <f t="shared" ca="1" si="424"/>
        <v>126795.3621529746</v>
      </c>
      <c r="S2444" s="677">
        <f t="shared" ca="1" si="424"/>
        <v>60219.109077854802</v>
      </c>
      <c r="T2444" s="677">
        <f t="shared" ca="1" si="424"/>
        <v>4885</v>
      </c>
      <c r="U2444" s="677">
        <f t="shared" ca="1" si="424"/>
        <v>439.98590084612636</v>
      </c>
      <c r="V2444" s="677">
        <f t="shared" ca="1" si="424"/>
        <v>13167.062923337704</v>
      </c>
      <c r="W2444" s="677">
        <f t="shared" ca="1" si="410"/>
        <v>9947.9388322353407</v>
      </c>
      <c r="X2444" s="677">
        <f t="shared" ca="1" si="424"/>
        <v>56387.958183150004</v>
      </c>
      <c r="Y2444" s="677">
        <f t="shared" ca="1" si="424"/>
        <v>47164.250600920554</v>
      </c>
      <c r="Z2444" s="677">
        <f t="shared" ca="1" si="424"/>
        <v>0</v>
      </c>
      <c r="AA2444" t="str">
        <f t="shared" si="421"/>
        <v>ASR_COMP</v>
      </c>
      <c r="AB2444" s="957">
        <f t="shared" si="422"/>
        <v>44682</v>
      </c>
      <c r="AC2444" t="str">
        <f t="shared" si="423"/>
        <v>Unaudited</v>
      </c>
    </row>
    <row r="2445" spans="1:29" x14ac:dyDescent="0.25">
      <c r="A2445" t="s">
        <v>423</v>
      </c>
      <c r="B2445" t="s">
        <v>1388</v>
      </c>
      <c r="C2445" t="s">
        <v>1389</v>
      </c>
      <c r="D2445">
        <v>1900</v>
      </c>
      <c r="E2445" s="957">
        <v>1</v>
      </c>
      <c r="F2445" t="s">
        <v>444</v>
      </c>
      <c r="G2445" s="957">
        <v>366</v>
      </c>
      <c r="H2445" t="s">
        <v>388</v>
      </c>
      <c r="I2445" s="937" t="s">
        <v>491</v>
      </c>
      <c r="J2445" s="937" t="s">
        <v>447</v>
      </c>
      <c r="K2445" s="937" t="s">
        <v>450</v>
      </c>
      <c r="L2445" s="937">
        <v>7.2</v>
      </c>
      <c r="M2445" s="937" t="s">
        <v>21</v>
      </c>
      <c r="N2445" s="677">
        <f t="shared" ca="1" si="425"/>
        <v>0</v>
      </c>
      <c r="O2445" s="677">
        <f t="shared" ca="1" si="424"/>
        <v>0</v>
      </c>
      <c r="P2445" s="677">
        <f t="shared" ca="1" si="424"/>
        <v>0</v>
      </c>
      <c r="Q2445" s="677">
        <f t="shared" ca="1" si="424"/>
        <v>0</v>
      </c>
      <c r="R2445" s="677">
        <f t="shared" ca="1" si="424"/>
        <v>0</v>
      </c>
      <c r="S2445" s="677">
        <f t="shared" ca="1" si="424"/>
        <v>0</v>
      </c>
      <c r="T2445" s="677">
        <f t="shared" ca="1" si="424"/>
        <v>0</v>
      </c>
      <c r="U2445" s="677">
        <f t="shared" ca="1" si="424"/>
        <v>0</v>
      </c>
      <c r="V2445" s="677">
        <f t="shared" ca="1" si="424"/>
        <v>0</v>
      </c>
      <c r="W2445" s="677">
        <f t="shared" ca="1" si="424"/>
        <v>0</v>
      </c>
      <c r="X2445" s="677">
        <f t="shared" ca="1" si="424"/>
        <v>0</v>
      </c>
      <c r="Y2445" s="677">
        <f t="shared" ca="1" si="424"/>
        <v>0</v>
      </c>
      <c r="Z2445" s="677">
        <f t="shared" ca="1" si="424"/>
        <v>0</v>
      </c>
      <c r="AA2445" t="str">
        <f t="shared" si="421"/>
        <v>ASR_COMP</v>
      </c>
      <c r="AB2445" s="957">
        <f t="shared" si="422"/>
        <v>44682</v>
      </c>
      <c r="AC2445" t="str">
        <f t="shared" si="423"/>
        <v>Unaudited</v>
      </c>
    </row>
    <row r="2446" spans="1:29" x14ac:dyDescent="0.25">
      <c r="A2446" t="s">
        <v>423</v>
      </c>
      <c r="B2446" t="s">
        <v>1388</v>
      </c>
      <c r="C2446" t="s">
        <v>1389</v>
      </c>
      <c r="D2446">
        <v>1900</v>
      </c>
      <c r="E2446" s="957">
        <v>1</v>
      </c>
      <c r="F2446" t="s">
        <v>444</v>
      </c>
      <c r="G2446" s="957">
        <v>366</v>
      </c>
      <c r="H2446" t="s">
        <v>388</v>
      </c>
      <c r="I2446" s="937" t="s">
        <v>491</v>
      </c>
      <c r="J2446" s="937" t="s">
        <v>447</v>
      </c>
      <c r="K2446" s="937" t="s">
        <v>450</v>
      </c>
      <c r="L2446" s="937">
        <v>7.3</v>
      </c>
      <c r="M2446" s="958" t="s">
        <v>158</v>
      </c>
      <c r="N2446" s="677">
        <f t="shared" ca="1" si="425"/>
        <v>750087.54394138826</v>
      </c>
      <c r="O2446" s="677">
        <f t="shared" ca="1" si="424"/>
        <v>639192.48041721678</v>
      </c>
      <c r="P2446" s="677">
        <f t="shared" ca="1" si="424"/>
        <v>49303.792762050231</v>
      </c>
      <c r="Q2446" s="677">
        <f t="shared" ca="1" si="424"/>
        <v>30088.68601480798</v>
      </c>
      <c r="R2446" s="677">
        <f t="shared" ca="1" si="424"/>
        <v>16013.060550516102</v>
      </c>
      <c r="S2446" s="677">
        <f t="shared" ca="1" si="424"/>
        <v>939.90767274500502</v>
      </c>
      <c r="T2446" s="677">
        <f t="shared" ca="1" si="424"/>
        <v>0</v>
      </c>
      <c r="U2446" s="677">
        <f t="shared" ca="1" si="424"/>
        <v>11.177782927011794</v>
      </c>
      <c r="V2446" s="677">
        <f t="shared" ca="1" si="424"/>
        <v>1285.2534445123811</v>
      </c>
      <c r="W2446" s="677">
        <f t="shared" ca="1" si="424"/>
        <v>6166.6401279640668</v>
      </c>
      <c r="X2446" s="677">
        <f t="shared" ca="1" si="424"/>
        <v>725.32778310463084</v>
      </c>
      <c r="Y2446" s="677">
        <f t="shared" ca="1" si="424"/>
        <v>6361.2173855438723</v>
      </c>
      <c r="Z2446" s="677">
        <f t="shared" ca="1" si="424"/>
        <v>0</v>
      </c>
      <c r="AA2446" t="str">
        <f t="shared" si="421"/>
        <v>ASR_COMP</v>
      </c>
      <c r="AB2446" s="957">
        <f t="shared" si="422"/>
        <v>44682</v>
      </c>
      <c r="AC2446" t="str">
        <f t="shared" si="423"/>
        <v>Unaudited</v>
      </c>
    </row>
    <row r="2447" spans="1:29" x14ac:dyDescent="0.25">
      <c r="A2447" t="s">
        <v>423</v>
      </c>
      <c r="B2447" t="s">
        <v>1388</v>
      </c>
      <c r="C2447" t="s">
        <v>1389</v>
      </c>
      <c r="D2447">
        <v>1900</v>
      </c>
      <c r="E2447" s="957">
        <v>1</v>
      </c>
      <c r="F2447" t="s">
        <v>444</v>
      </c>
      <c r="G2447" s="957">
        <v>366</v>
      </c>
      <c r="H2447" t="s">
        <v>388</v>
      </c>
      <c r="I2447" s="937" t="s">
        <v>491</v>
      </c>
      <c r="J2447" s="937" t="s">
        <v>447</v>
      </c>
      <c r="K2447" s="937" t="s">
        <v>450</v>
      </c>
      <c r="L2447" s="937" t="s">
        <v>91</v>
      </c>
      <c r="M2447" s="958" t="s">
        <v>458</v>
      </c>
      <c r="N2447" s="677">
        <f t="shared" ca="1" si="425"/>
        <v>0</v>
      </c>
      <c r="O2447" s="677">
        <f t="shared" ca="1" si="424"/>
        <v>0</v>
      </c>
      <c r="P2447" s="677">
        <f t="shared" ca="1" si="424"/>
        <v>0</v>
      </c>
      <c r="Q2447" s="677">
        <f t="shared" ca="1" si="424"/>
        <v>0</v>
      </c>
      <c r="R2447" s="677">
        <f t="shared" ca="1" si="424"/>
        <v>0</v>
      </c>
      <c r="S2447" s="677">
        <f t="shared" ca="1" si="424"/>
        <v>0</v>
      </c>
      <c r="T2447" s="677">
        <f t="shared" ca="1" si="424"/>
        <v>0</v>
      </c>
      <c r="U2447" s="677">
        <f t="shared" ca="1" si="424"/>
        <v>0</v>
      </c>
      <c r="V2447" s="677">
        <f t="shared" ca="1" si="424"/>
        <v>0</v>
      </c>
      <c r="W2447" s="677">
        <f t="shared" ca="1" si="424"/>
        <v>0</v>
      </c>
      <c r="X2447" s="677">
        <f t="shared" ca="1" si="424"/>
        <v>0</v>
      </c>
      <c r="Y2447" s="677">
        <f t="shared" ca="1" si="424"/>
        <v>0</v>
      </c>
      <c r="Z2447" s="677">
        <f t="shared" ca="1" si="424"/>
        <v>0</v>
      </c>
      <c r="AA2447" t="str">
        <f t="shared" si="421"/>
        <v>ASR_COMP</v>
      </c>
      <c r="AB2447" s="957">
        <f t="shared" si="422"/>
        <v>44682</v>
      </c>
      <c r="AC2447" t="str">
        <f t="shared" si="423"/>
        <v>Unaudited</v>
      </c>
    </row>
    <row r="2448" spans="1:29" x14ac:dyDescent="0.25">
      <c r="A2448" t="s">
        <v>423</v>
      </c>
      <c r="B2448" t="s">
        <v>1388</v>
      </c>
      <c r="C2448" t="s">
        <v>1389</v>
      </c>
      <c r="D2448">
        <v>1900</v>
      </c>
      <c r="E2448" s="957">
        <v>1</v>
      </c>
      <c r="F2448" t="s">
        <v>444</v>
      </c>
      <c r="G2448" s="957">
        <v>366</v>
      </c>
      <c r="H2448" t="s">
        <v>388</v>
      </c>
      <c r="I2448" s="937" t="s">
        <v>491</v>
      </c>
      <c r="J2448" s="937" t="s">
        <v>447</v>
      </c>
      <c r="K2448" s="937" t="s">
        <v>451</v>
      </c>
      <c r="L2448" s="937">
        <v>8.1</v>
      </c>
      <c r="M2448" s="958" t="s">
        <v>22</v>
      </c>
      <c r="N2448" s="677">
        <f t="shared" ca="1" si="425"/>
        <v>38484334.681407757</v>
      </c>
      <c r="O2448" s="677">
        <f t="shared" ca="1" si="424"/>
        <v>14983651.357743967</v>
      </c>
      <c r="P2448" s="677">
        <f t="shared" ca="1" si="424"/>
        <v>2758104.303656884</v>
      </c>
      <c r="Q2448" s="677">
        <f t="shared" ca="1" si="424"/>
        <v>9460321.4961098321</v>
      </c>
      <c r="R2448" s="677">
        <f t="shared" ca="1" si="424"/>
        <v>6600836.2417855067</v>
      </c>
      <c r="S2448" s="677">
        <f t="shared" ca="1" si="424"/>
        <v>138926.31647755625</v>
      </c>
      <c r="T2448" s="677">
        <f t="shared" ca="1" si="424"/>
        <v>445708.71268785698</v>
      </c>
      <c r="U2448" s="677">
        <f t="shared" ca="1" si="424"/>
        <v>84.016838586084305</v>
      </c>
      <c r="V2448" s="677">
        <f t="shared" ca="1" si="424"/>
        <v>2099268.225075508</v>
      </c>
      <c r="W2448" s="677">
        <f t="shared" ca="1" si="424"/>
        <v>497181.2417586419</v>
      </c>
      <c r="X2448" s="677">
        <f t="shared" ca="1" si="424"/>
        <v>24920.951402805564</v>
      </c>
      <c r="Y2448" s="677">
        <f t="shared" ca="1" si="424"/>
        <v>1475331.8178706092</v>
      </c>
      <c r="Z2448" s="677">
        <f t="shared" ca="1" si="424"/>
        <v>0</v>
      </c>
      <c r="AA2448" t="str">
        <f t="shared" si="421"/>
        <v>ASR_COMP</v>
      </c>
      <c r="AB2448" s="957">
        <f t="shared" si="422"/>
        <v>44682</v>
      </c>
      <c r="AC2448" t="str">
        <f t="shared" si="423"/>
        <v>Unaudited</v>
      </c>
    </row>
    <row r="2449" spans="1:29" x14ac:dyDescent="0.25">
      <c r="A2449" t="s">
        <v>423</v>
      </c>
      <c r="B2449" t="s">
        <v>1388</v>
      </c>
      <c r="C2449" t="s">
        <v>1389</v>
      </c>
      <c r="D2449">
        <v>1900</v>
      </c>
      <c r="E2449" s="957">
        <v>1</v>
      </c>
      <c r="F2449" t="s">
        <v>444</v>
      </c>
      <c r="G2449" s="957">
        <v>366</v>
      </c>
      <c r="H2449" t="s">
        <v>388</v>
      </c>
      <c r="I2449" s="937" t="s">
        <v>491</v>
      </c>
      <c r="J2449" s="937" t="s">
        <v>447</v>
      </c>
      <c r="K2449" s="937" t="s">
        <v>451</v>
      </c>
      <c r="L2449" s="943" t="s">
        <v>115</v>
      </c>
      <c r="M2449" s="959" t="s">
        <v>446</v>
      </c>
      <c r="N2449" s="677">
        <f t="shared" ca="1" si="425"/>
        <v>354166.18000000005</v>
      </c>
      <c r="O2449" s="677">
        <f t="shared" ca="1" si="424"/>
        <v>109396.84</v>
      </c>
      <c r="P2449" s="677">
        <f t="shared" ca="1" si="424"/>
        <v>50911.46</v>
      </c>
      <c r="Q2449" s="677">
        <f t="shared" ca="1" si="424"/>
        <v>84097.32</v>
      </c>
      <c r="R2449" s="677">
        <f t="shared" ca="1" si="424"/>
        <v>86613.66</v>
      </c>
      <c r="S2449" s="677">
        <f t="shared" ca="1" si="424"/>
        <v>0</v>
      </c>
      <c r="T2449" s="677">
        <f t="shared" ca="1" si="424"/>
        <v>0</v>
      </c>
      <c r="U2449" s="677">
        <f t="shared" ca="1" si="424"/>
        <v>0</v>
      </c>
      <c r="V2449" s="677">
        <f t="shared" ca="1" si="424"/>
        <v>0</v>
      </c>
      <c r="W2449" s="677">
        <f t="shared" ca="1" si="424"/>
        <v>0</v>
      </c>
      <c r="X2449" s="677">
        <f t="shared" ca="1" si="424"/>
        <v>0</v>
      </c>
      <c r="Y2449" s="677">
        <f t="shared" ca="1" si="424"/>
        <v>23146.9</v>
      </c>
      <c r="Z2449" s="677">
        <f t="shared" ca="1" si="424"/>
        <v>0</v>
      </c>
      <c r="AA2449" t="str">
        <f t="shared" si="421"/>
        <v>ASR_COMP</v>
      </c>
      <c r="AB2449" s="957">
        <f t="shared" si="422"/>
        <v>44682</v>
      </c>
      <c r="AC2449" t="str">
        <f t="shared" si="423"/>
        <v>Unaudited</v>
      </c>
    </row>
    <row r="2450" spans="1:29" x14ac:dyDescent="0.25">
      <c r="A2450" t="s">
        <v>423</v>
      </c>
      <c r="B2450" t="s">
        <v>1388</v>
      </c>
      <c r="C2450" t="s">
        <v>1389</v>
      </c>
      <c r="D2450">
        <v>1900</v>
      </c>
      <c r="E2450" s="957">
        <v>1</v>
      </c>
      <c r="F2450" t="s">
        <v>444</v>
      </c>
      <c r="G2450" s="957">
        <v>366</v>
      </c>
      <c r="H2450" t="s">
        <v>388</v>
      </c>
      <c r="I2450" s="937" t="s">
        <v>491</v>
      </c>
      <c r="J2450" s="937" t="s">
        <v>447</v>
      </c>
      <c r="K2450" s="937" t="s">
        <v>451</v>
      </c>
      <c r="L2450" s="937" t="s">
        <v>117</v>
      </c>
      <c r="M2450" s="958" t="s">
        <v>160</v>
      </c>
      <c r="N2450" s="677">
        <f t="shared" ca="1" si="425"/>
        <v>0</v>
      </c>
      <c r="O2450" s="677">
        <f t="shared" ca="1" si="424"/>
        <v>0</v>
      </c>
      <c r="P2450" s="677">
        <f t="shared" ca="1" si="424"/>
        <v>0</v>
      </c>
      <c r="Q2450" s="677">
        <f t="shared" ca="1" si="424"/>
        <v>0</v>
      </c>
      <c r="R2450" s="677">
        <f t="shared" ca="1" si="424"/>
        <v>0</v>
      </c>
      <c r="S2450" s="677">
        <f t="shared" ca="1" si="424"/>
        <v>0</v>
      </c>
      <c r="T2450" s="677">
        <f t="shared" ca="1" si="424"/>
        <v>0</v>
      </c>
      <c r="U2450" s="677">
        <f t="shared" ca="1" si="424"/>
        <v>0</v>
      </c>
      <c r="V2450" s="677">
        <f t="shared" ca="1" si="424"/>
        <v>0</v>
      </c>
      <c r="W2450" s="677">
        <f t="shared" ca="1" si="424"/>
        <v>0</v>
      </c>
      <c r="X2450" s="677">
        <f t="shared" ca="1" si="424"/>
        <v>0</v>
      </c>
      <c r="Y2450" s="677">
        <f t="shared" ca="1" si="424"/>
        <v>0</v>
      </c>
      <c r="Z2450" s="677">
        <f t="shared" ca="1" si="424"/>
        <v>0</v>
      </c>
      <c r="AA2450" t="str">
        <f t="shared" si="421"/>
        <v>ASR_COMP</v>
      </c>
      <c r="AB2450" s="957">
        <f t="shared" si="422"/>
        <v>44682</v>
      </c>
      <c r="AC2450" t="str">
        <f t="shared" si="423"/>
        <v>Unaudited</v>
      </c>
    </row>
    <row r="2451" spans="1:29" x14ac:dyDescent="0.25">
      <c r="A2451" t="s">
        <v>423</v>
      </c>
      <c r="B2451" t="s">
        <v>1388</v>
      </c>
      <c r="C2451" t="s">
        <v>1389</v>
      </c>
      <c r="D2451">
        <v>1900</v>
      </c>
      <c r="E2451" s="957">
        <v>1</v>
      </c>
      <c r="F2451" t="s">
        <v>444</v>
      </c>
      <c r="G2451" s="957">
        <v>366</v>
      </c>
      <c r="H2451" t="s">
        <v>388</v>
      </c>
      <c r="I2451" s="937" t="s">
        <v>491</v>
      </c>
      <c r="J2451" s="937" t="s">
        <v>447</v>
      </c>
      <c r="K2451" s="937" t="s">
        <v>451</v>
      </c>
      <c r="L2451" s="937" t="s">
        <v>118</v>
      </c>
      <c r="M2451" s="958" t="s">
        <v>116</v>
      </c>
      <c r="N2451" s="677">
        <f t="shared" ca="1" si="425"/>
        <v>-284251.4333445974</v>
      </c>
      <c r="O2451" s="677">
        <f t="shared" ca="1" si="424"/>
        <v>-130236.16344672946</v>
      </c>
      <c r="P2451" s="677">
        <f t="shared" ca="1" si="424"/>
        <v>-23973.123394154438</v>
      </c>
      <c r="Q2451" s="677">
        <f t="shared" ca="1" si="424"/>
        <v>-54719.174166085104</v>
      </c>
      <c r="R2451" s="677">
        <f t="shared" ca="1" si="424"/>
        <v>-38179.707540023177</v>
      </c>
      <c r="S2451" s="677">
        <f t="shared" ca="1" si="424"/>
        <v>-11518.591634274304</v>
      </c>
      <c r="T2451" s="677">
        <f t="shared" ca="1" si="424"/>
        <v>0</v>
      </c>
      <c r="U2451" s="677">
        <f t="shared" ca="1" si="424"/>
        <v>-6.9659635309785788</v>
      </c>
      <c r="V2451" s="677">
        <f t="shared" ca="1" si="424"/>
        <v>-12142.317116439513</v>
      </c>
      <c r="W2451" s="677">
        <f t="shared" ca="1" si="424"/>
        <v>-2875.7317572229099</v>
      </c>
      <c r="X2451" s="677">
        <f t="shared" ca="1" si="424"/>
        <v>-2066.2338830014737</v>
      </c>
      <c r="Y2451" s="677">
        <f t="shared" ca="1" si="424"/>
        <v>-8533.4244431360275</v>
      </c>
      <c r="Z2451" s="677">
        <f t="shared" ca="1" si="424"/>
        <v>0</v>
      </c>
      <c r="AA2451" t="str">
        <f t="shared" si="421"/>
        <v>ASR_COMP</v>
      </c>
      <c r="AB2451" s="957">
        <f t="shared" si="422"/>
        <v>44682</v>
      </c>
      <c r="AC2451" t="str">
        <f t="shared" si="423"/>
        <v>Unaudited</v>
      </c>
    </row>
    <row r="2452" spans="1:29" x14ac:dyDescent="0.25">
      <c r="A2452" t="s">
        <v>423</v>
      </c>
      <c r="B2452" t="s">
        <v>1388</v>
      </c>
      <c r="C2452" t="s">
        <v>1389</v>
      </c>
      <c r="D2452">
        <v>1900</v>
      </c>
      <c r="E2452" s="957">
        <v>1</v>
      </c>
      <c r="F2452" t="s">
        <v>444</v>
      </c>
      <c r="G2452" s="957">
        <v>366</v>
      </c>
      <c r="H2452" t="s">
        <v>388</v>
      </c>
      <c r="I2452" s="937" t="s">
        <v>491</v>
      </c>
      <c r="J2452" s="937" t="s">
        <v>447</v>
      </c>
      <c r="K2452" s="937" t="s">
        <v>451</v>
      </c>
      <c r="L2452" s="937" t="s">
        <v>119</v>
      </c>
      <c r="M2452" s="958" t="s">
        <v>161</v>
      </c>
      <c r="N2452" s="677">
        <f t="shared" ca="1" si="425"/>
        <v>0</v>
      </c>
      <c r="O2452" s="677">
        <f t="shared" ca="1" si="424"/>
        <v>0</v>
      </c>
      <c r="P2452" s="677">
        <f t="shared" ca="1" si="424"/>
        <v>0</v>
      </c>
      <c r="Q2452" s="677">
        <f t="shared" ca="1" si="424"/>
        <v>0</v>
      </c>
      <c r="R2452" s="677">
        <f t="shared" ca="1" si="424"/>
        <v>0</v>
      </c>
      <c r="S2452" s="677">
        <f t="shared" ca="1" si="424"/>
        <v>0</v>
      </c>
      <c r="T2452" s="677">
        <f t="shared" ca="1" si="424"/>
        <v>0</v>
      </c>
      <c r="U2452" s="677">
        <f t="shared" ca="1" si="424"/>
        <v>0</v>
      </c>
      <c r="V2452" s="677">
        <f t="shared" ca="1" si="424"/>
        <v>0</v>
      </c>
      <c r="W2452" s="677">
        <f t="shared" ca="1" si="424"/>
        <v>0</v>
      </c>
      <c r="X2452" s="677">
        <f t="shared" ca="1" si="424"/>
        <v>0</v>
      </c>
      <c r="Y2452" s="677">
        <f t="shared" ca="1" si="424"/>
        <v>0</v>
      </c>
      <c r="Z2452" s="677">
        <f t="shared" ca="1" si="424"/>
        <v>0</v>
      </c>
      <c r="AA2452" t="str">
        <f t="shared" si="421"/>
        <v>ASR_COMP</v>
      </c>
      <c r="AB2452" s="957">
        <f t="shared" si="422"/>
        <v>44682</v>
      </c>
      <c r="AC2452" t="str">
        <f t="shared" si="423"/>
        <v>Unaudited</v>
      </c>
    </row>
    <row r="2453" spans="1:29" x14ac:dyDescent="0.25">
      <c r="A2453" t="s">
        <v>423</v>
      </c>
      <c r="B2453" t="s">
        <v>1388</v>
      </c>
      <c r="C2453" t="s">
        <v>1389</v>
      </c>
      <c r="D2453">
        <v>1900</v>
      </c>
      <c r="E2453" s="957">
        <v>1</v>
      </c>
      <c r="F2453" t="s">
        <v>444</v>
      </c>
      <c r="G2453" s="957">
        <v>366</v>
      </c>
      <c r="H2453" t="s">
        <v>388</v>
      </c>
      <c r="I2453" s="937" t="s">
        <v>491</v>
      </c>
      <c r="J2453" s="937" t="s">
        <v>447</v>
      </c>
      <c r="K2453" s="937" t="s">
        <v>451</v>
      </c>
      <c r="L2453" s="937" t="s">
        <v>162</v>
      </c>
      <c r="M2453" s="958" t="s">
        <v>23</v>
      </c>
      <c r="N2453" s="677">
        <f t="shared" ca="1" si="425"/>
        <v>0</v>
      </c>
      <c r="O2453" s="677">
        <f t="shared" ca="1" si="424"/>
        <v>0</v>
      </c>
      <c r="P2453" s="677">
        <f t="shared" ca="1" si="424"/>
        <v>0</v>
      </c>
      <c r="Q2453" s="677">
        <f t="shared" ca="1" si="424"/>
        <v>0</v>
      </c>
      <c r="R2453" s="677">
        <f t="shared" ca="1" si="424"/>
        <v>0</v>
      </c>
      <c r="S2453" s="677">
        <f t="shared" ca="1" si="424"/>
        <v>0</v>
      </c>
      <c r="T2453" s="677">
        <f t="shared" ca="1" si="424"/>
        <v>0</v>
      </c>
      <c r="U2453" s="677">
        <f t="shared" ca="1" si="424"/>
        <v>0</v>
      </c>
      <c r="V2453" s="677">
        <f t="shared" ca="1" si="424"/>
        <v>0</v>
      </c>
      <c r="W2453" s="677">
        <f t="shared" ca="1" si="424"/>
        <v>0</v>
      </c>
      <c r="X2453" s="677">
        <f t="shared" ca="1" si="424"/>
        <v>0</v>
      </c>
      <c r="Y2453" s="677">
        <f t="shared" ca="1" si="424"/>
        <v>0</v>
      </c>
      <c r="Z2453" s="677">
        <f t="shared" ca="1" si="424"/>
        <v>0</v>
      </c>
      <c r="AA2453" t="str">
        <f t="shared" si="421"/>
        <v>ASR_COMP</v>
      </c>
      <c r="AB2453" s="957">
        <f t="shared" si="422"/>
        <v>44682</v>
      </c>
      <c r="AC2453" t="str">
        <f t="shared" si="423"/>
        <v>Unaudited</v>
      </c>
    </row>
    <row r="2454" spans="1:29" x14ac:dyDescent="0.25">
      <c r="A2454" t="s">
        <v>423</v>
      </c>
      <c r="B2454" t="s">
        <v>1388</v>
      </c>
      <c r="C2454" t="s">
        <v>1389</v>
      </c>
      <c r="D2454">
        <v>1900</v>
      </c>
      <c r="E2454" s="957">
        <v>1</v>
      </c>
      <c r="F2454" t="s">
        <v>444</v>
      </c>
      <c r="G2454" s="957">
        <v>366</v>
      </c>
      <c r="H2454" t="s">
        <v>388</v>
      </c>
      <c r="I2454" s="937" t="s">
        <v>491</v>
      </c>
      <c r="J2454" s="937" t="s">
        <v>447</v>
      </c>
      <c r="K2454" s="937" t="s">
        <v>451</v>
      </c>
      <c r="L2454" s="937" t="s">
        <v>445</v>
      </c>
      <c r="M2454" s="958" t="s">
        <v>459</v>
      </c>
      <c r="N2454" s="677">
        <f t="shared" ca="1" si="425"/>
        <v>0</v>
      </c>
      <c r="O2454" s="677">
        <f t="shared" ca="1" si="424"/>
        <v>0</v>
      </c>
      <c r="P2454" s="677">
        <f t="shared" ca="1" si="424"/>
        <v>0</v>
      </c>
      <c r="Q2454" s="677">
        <f t="shared" ca="1" si="424"/>
        <v>0</v>
      </c>
      <c r="R2454" s="677">
        <f t="shared" ca="1" si="424"/>
        <v>0</v>
      </c>
      <c r="S2454" s="677">
        <f t="shared" ca="1" si="424"/>
        <v>0</v>
      </c>
      <c r="T2454" s="677">
        <f t="shared" ca="1" si="424"/>
        <v>0</v>
      </c>
      <c r="U2454" s="677">
        <f t="shared" ca="1" si="424"/>
        <v>0</v>
      </c>
      <c r="V2454" s="677">
        <f t="shared" ca="1" si="424"/>
        <v>0</v>
      </c>
      <c r="W2454" s="677">
        <f t="shared" ca="1" si="424"/>
        <v>0</v>
      </c>
      <c r="X2454" s="677">
        <f t="shared" ca="1" si="424"/>
        <v>0</v>
      </c>
      <c r="Y2454" s="677">
        <f t="shared" ca="1" si="424"/>
        <v>0</v>
      </c>
      <c r="Z2454" s="677">
        <f t="shared" ca="1" si="424"/>
        <v>0</v>
      </c>
      <c r="AA2454" t="str">
        <f t="shared" si="421"/>
        <v>ASR_COMP</v>
      </c>
      <c r="AB2454" s="957">
        <f t="shared" si="422"/>
        <v>44682</v>
      </c>
      <c r="AC2454" t="str">
        <f t="shared" si="423"/>
        <v>Unaudited</v>
      </c>
    </row>
    <row r="2455" spans="1:29" ht="30" x14ac:dyDescent="0.25">
      <c r="A2455" t="s">
        <v>423</v>
      </c>
      <c r="B2455" t="s">
        <v>1388</v>
      </c>
      <c r="C2455" t="s">
        <v>1389</v>
      </c>
      <c r="D2455">
        <v>1900</v>
      </c>
      <c r="E2455" s="957">
        <v>1</v>
      </c>
      <c r="F2455" t="s">
        <v>444</v>
      </c>
      <c r="G2455" s="957">
        <v>366</v>
      </c>
      <c r="H2455" t="s">
        <v>388</v>
      </c>
      <c r="I2455" s="937" t="s">
        <v>491</v>
      </c>
      <c r="J2455" s="937" t="s">
        <v>447</v>
      </c>
      <c r="K2455" s="937" t="s">
        <v>452</v>
      </c>
      <c r="L2455" s="937">
        <v>9.1</v>
      </c>
      <c r="M2455" s="958" t="s">
        <v>188</v>
      </c>
      <c r="N2455" s="677">
        <f t="shared" ca="1" si="425"/>
        <v>4481715.9197205845</v>
      </c>
      <c r="O2455" s="677">
        <f t="shared" ca="1" si="424"/>
        <v>272016.36506258766</v>
      </c>
      <c r="P2455" s="677">
        <f t="shared" ca="1" si="424"/>
        <v>4341.912443603168</v>
      </c>
      <c r="Q2455" s="677">
        <f t="shared" ca="1" si="424"/>
        <v>699475.48130390071</v>
      </c>
      <c r="R2455" s="677">
        <f t="shared" ca="1" si="424"/>
        <v>168877.18964749476</v>
      </c>
      <c r="S2455" s="677">
        <f t="shared" ca="1" si="424"/>
        <v>230756.01853999542</v>
      </c>
      <c r="T2455" s="677">
        <f t="shared" ca="1" si="424"/>
        <v>71401.710000000006</v>
      </c>
      <c r="U2455" s="677">
        <f t="shared" ca="1" si="424"/>
        <v>2258.4121034872278</v>
      </c>
      <c r="V2455" s="677">
        <f t="shared" ca="1" si="424"/>
        <v>2712.8778219718106</v>
      </c>
      <c r="W2455" s="677">
        <f t="shared" ca="1" si="424"/>
        <v>3029875.9527975433</v>
      </c>
      <c r="X2455" s="677">
        <f t="shared" ca="1" si="424"/>
        <v>0</v>
      </c>
      <c r="Y2455" s="677">
        <f t="shared" ca="1" si="424"/>
        <v>0</v>
      </c>
      <c r="Z2455" s="677">
        <f t="shared" ca="1" si="424"/>
        <v>0</v>
      </c>
      <c r="AA2455" t="str">
        <f t="shared" si="421"/>
        <v>ASR_COMP</v>
      </c>
      <c r="AB2455" s="957">
        <f t="shared" si="422"/>
        <v>44682</v>
      </c>
      <c r="AC2455" t="str">
        <f t="shared" si="423"/>
        <v>Unaudited</v>
      </c>
    </row>
    <row r="2456" spans="1:29" x14ac:dyDescent="0.25">
      <c r="A2456" t="s">
        <v>423</v>
      </c>
      <c r="B2456" t="s">
        <v>1388</v>
      </c>
      <c r="C2456" t="s">
        <v>1389</v>
      </c>
      <c r="D2456">
        <v>1900</v>
      </c>
      <c r="E2456" s="957">
        <v>1</v>
      </c>
      <c r="F2456" t="s">
        <v>444</v>
      </c>
      <c r="G2456" s="957">
        <v>366</v>
      </c>
      <c r="H2456" t="s">
        <v>388</v>
      </c>
      <c r="I2456" s="937" t="s">
        <v>491</v>
      </c>
      <c r="J2456" s="937" t="s">
        <v>447</v>
      </c>
      <c r="K2456" s="937" t="s">
        <v>452</v>
      </c>
      <c r="L2456" s="937" t="s">
        <v>109</v>
      </c>
      <c r="M2456" s="958" t="s">
        <v>189</v>
      </c>
      <c r="N2456" s="677">
        <f t="shared" ca="1" si="425"/>
        <v>622747.42301005067</v>
      </c>
      <c r="O2456" s="677">
        <f t="shared" ca="1" si="424"/>
        <v>27127.329999624839</v>
      </c>
      <c r="P2456" s="677">
        <f t="shared" ca="1" si="424"/>
        <v>20589.831116169746</v>
      </c>
      <c r="Q2456" s="677">
        <f t="shared" ca="1" si="424"/>
        <v>248591.73278876266</v>
      </c>
      <c r="R2456" s="677">
        <f t="shared" ca="1" si="424"/>
        <v>224191.15124351473</v>
      </c>
      <c r="S2456" s="677">
        <f t="shared" ca="1" si="424"/>
        <v>39171.00742745836</v>
      </c>
      <c r="T2456" s="677">
        <f t="shared" ca="1" si="424"/>
        <v>0</v>
      </c>
      <c r="U2456" s="677">
        <f t="shared" ca="1" si="424"/>
        <v>1.0278318297458773</v>
      </c>
      <c r="V2456" s="677">
        <f t="shared" ca="1" si="424"/>
        <v>20508.37287140328</v>
      </c>
      <c r="W2456" s="677">
        <f t="shared" ca="1" si="424"/>
        <v>42566.969731287485</v>
      </c>
      <c r="X2456" s="677">
        <f t="shared" ca="1" si="424"/>
        <v>0</v>
      </c>
      <c r="Y2456" s="677">
        <f t="shared" ca="1" si="424"/>
        <v>0</v>
      </c>
      <c r="Z2456" s="677">
        <f t="shared" ca="1" si="424"/>
        <v>0</v>
      </c>
      <c r="AA2456" t="str">
        <f t="shared" si="421"/>
        <v>ASR_COMP</v>
      </c>
      <c r="AB2456" s="957">
        <f t="shared" si="422"/>
        <v>44682</v>
      </c>
      <c r="AC2456" t="str">
        <f t="shared" si="423"/>
        <v>Unaudited</v>
      </c>
    </row>
    <row r="2457" spans="1:29" x14ac:dyDescent="0.25">
      <c r="A2457" t="s">
        <v>423</v>
      </c>
      <c r="B2457" t="s">
        <v>1388</v>
      </c>
      <c r="C2457" t="s">
        <v>1389</v>
      </c>
      <c r="D2457">
        <v>1900</v>
      </c>
      <c r="E2457" s="957">
        <v>1</v>
      </c>
      <c r="F2457" t="s">
        <v>444</v>
      </c>
      <c r="G2457" s="957">
        <v>366</v>
      </c>
      <c r="H2457" t="s">
        <v>388</v>
      </c>
      <c r="I2457" s="937" t="s">
        <v>491</v>
      </c>
      <c r="J2457" s="937" t="s">
        <v>447</v>
      </c>
      <c r="K2457" s="937" t="s">
        <v>452</v>
      </c>
      <c r="L2457" s="937" t="s">
        <v>1324</v>
      </c>
      <c r="M2457" s="958" t="s">
        <v>1325</v>
      </c>
      <c r="N2457" s="677">
        <f t="shared" ca="1" si="425"/>
        <v>703258.015631716</v>
      </c>
      <c r="O2457" s="677">
        <f t="shared" ca="1" si="424"/>
        <v>11119.656646222527</v>
      </c>
      <c r="P2457" s="677">
        <f t="shared" ca="1" si="424"/>
        <v>12680.963746567553</v>
      </c>
      <c r="Q2457" s="677">
        <f t="shared" ca="1" si="424"/>
        <v>179142.93194575817</v>
      </c>
      <c r="R2457" s="677">
        <f t="shared" ca="1" si="424"/>
        <v>142827.96027571341</v>
      </c>
      <c r="S2457" s="677">
        <f t="shared" ca="1" si="424"/>
        <v>338463.21799211839</v>
      </c>
      <c r="T2457" s="677">
        <f t="shared" ca="1" si="424"/>
        <v>18667.27</v>
      </c>
      <c r="U2457" s="677">
        <f t="shared" ca="1" si="424"/>
        <v>1.0868249804281478</v>
      </c>
      <c r="V2457" s="677">
        <f t="shared" ca="1" si="424"/>
        <v>61.215674596644789</v>
      </c>
      <c r="W2457" s="677">
        <f t="shared" ca="1" si="424"/>
        <v>293.71252575890202</v>
      </c>
      <c r="X2457" s="677">
        <f t="shared" ca="1" si="424"/>
        <v>0</v>
      </c>
      <c r="Y2457" s="677">
        <f t="shared" ca="1" si="424"/>
        <v>0</v>
      </c>
      <c r="Z2457" s="677">
        <f t="shared" ca="1" si="424"/>
        <v>0</v>
      </c>
      <c r="AA2457" t="str">
        <f t="shared" si="421"/>
        <v>ASR_COMP</v>
      </c>
      <c r="AB2457" s="957">
        <f t="shared" si="422"/>
        <v>44682</v>
      </c>
      <c r="AC2457" t="str">
        <f t="shared" si="423"/>
        <v>Unaudited</v>
      </c>
    </row>
    <row r="2458" spans="1:29" x14ac:dyDescent="0.25">
      <c r="A2458" t="s">
        <v>423</v>
      </c>
      <c r="B2458" t="s">
        <v>1388</v>
      </c>
      <c r="C2458" t="s">
        <v>1389</v>
      </c>
      <c r="D2458">
        <v>1900</v>
      </c>
      <c r="E2458" s="957">
        <v>1</v>
      </c>
      <c r="F2458" t="s">
        <v>444</v>
      </c>
      <c r="G2458" s="957">
        <v>366</v>
      </c>
      <c r="H2458" t="s">
        <v>388</v>
      </c>
      <c r="I2458" s="937" t="s">
        <v>491</v>
      </c>
      <c r="J2458" s="937" t="s">
        <v>447</v>
      </c>
      <c r="K2458" s="937" t="s">
        <v>452</v>
      </c>
      <c r="L2458" s="937" t="s">
        <v>110</v>
      </c>
      <c r="M2458" s="958" t="s">
        <v>190</v>
      </c>
      <c r="N2458" s="677">
        <f t="shared" ca="1" si="425"/>
        <v>2229425.0058521638</v>
      </c>
      <c r="O2458" s="677">
        <f t="shared" ca="1" si="424"/>
        <v>899254.0533701675</v>
      </c>
      <c r="P2458" s="677">
        <f t="shared" ca="1" si="424"/>
        <v>77326.697839376691</v>
      </c>
      <c r="Q2458" s="677">
        <f t="shared" ca="1" si="424"/>
        <v>609658.04706106824</v>
      </c>
      <c r="R2458" s="677">
        <f t="shared" ca="1" si="424"/>
        <v>270154.545102195</v>
      </c>
      <c r="S2458" s="677">
        <f t="shared" ca="1" si="424"/>
        <v>32472.952745540282</v>
      </c>
      <c r="T2458" s="677">
        <f t="shared" ca="1" si="424"/>
        <v>80994.45</v>
      </c>
      <c r="U2458" s="677">
        <f t="shared" ca="1" si="424"/>
        <v>1583.475684494807</v>
      </c>
      <c r="V2458" s="677">
        <f t="shared" ca="1" si="424"/>
        <v>12504.324487459677</v>
      </c>
      <c r="W2458" s="677">
        <f t="shared" ca="1" si="424"/>
        <v>245476.45956186205</v>
      </c>
      <c r="X2458" s="677">
        <f t="shared" ca="1" si="424"/>
        <v>0</v>
      </c>
      <c r="Y2458" s="677">
        <f t="shared" ca="1" si="424"/>
        <v>0</v>
      </c>
      <c r="Z2458" s="677">
        <f t="shared" ca="1" si="424"/>
        <v>0</v>
      </c>
      <c r="AA2458" t="str">
        <f t="shared" si="421"/>
        <v>ASR_COMP</v>
      </c>
      <c r="AB2458" s="957">
        <f t="shared" si="422"/>
        <v>44682</v>
      </c>
      <c r="AC2458" t="str">
        <f t="shared" si="423"/>
        <v>Unaudited</v>
      </c>
    </row>
    <row r="2459" spans="1:29" x14ac:dyDescent="0.25">
      <c r="A2459" t="s">
        <v>423</v>
      </c>
      <c r="B2459" t="s">
        <v>1388</v>
      </c>
      <c r="C2459" t="s">
        <v>1389</v>
      </c>
      <c r="D2459">
        <v>1900</v>
      </c>
      <c r="E2459" s="957">
        <v>1</v>
      </c>
      <c r="F2459" t="s">
        <v>444</v>
      </c>
      <c r="G2459" s="957">
        <v>366</v>
      </c>
      <c r="H2459" t="s">
        <v>388</v>
      </c>
      <c r="I2459" s="937" t="s">
        <v>491</v>
      </c>
      <c r="J2459" s="937" t="s">
        <v>447</v>
      </c>
      <c r="K2459" s="937" t="s">
        <v>452</v>
      </c>
      <c r="L2459" s="945" t="s">
        <v>111</v>
      </c>
      <c r="M2459" s="960" t="s">
        <v>163</v>
      </c>
      <c r="N2459" s="677">
        <f t="shared" ca="1" si="425"/>
        <v>7695201.710612461</v>
      </c>
      <c r="O2459" s="677">
        <f t="shared" ca="1" si="425"/>
        <v>3789667.9166765166</v>
      </c>
      <c r="P2459" s="677">
        <f t="shared" ca="1" si="425"/>
        <v>353392.90192200057</v>
      </c>
      <c r="Q2459" s="677">
        <f t="shared" ca="1" si="425"/>
        <v>1237917.7648311104</v>
      </c>
      <c r="R2459" s="677">
        <f t="shared" ca="1" si="425"/>
        <v>564026.99714319617</v>
      </c>
      <c r="S2459" s="677">
        <f t="shared" ca="1" si="425"/>
        <v>395934.04952138208</v>
      </c>
      <c r="T2459" s="677">
        <f t="shared" ca="1" si="425"/>
        <v>42611.037242769708</v>
      </c>
      <c r="U2459" s="677">
        <f t="shared" ca="1" si="425"/>
        <v>3946.3384471888335</v>
      </c>
      <c r="V2459" s="677">
        <f t="shared" ca="1" si="425"/>
        <v>56208.547527730014</v>
      </c>
      <c r="W2459" s="677">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31577.68424378628</v>
      </c>
      <c r="X2459" s="677">
        <f t="shared" ca="1" si="425"/>
        <v>710881.90319914813</v>
      </c>
      <c r="Y2459" s="677">
        <f t="shared" ca="1" si="425"/>
        <v>509036.56985763309</v>
      </c>
      <c r="Z2459" s="677">
        <f t="shared" ca="1" si="425"/>
        <v>0</v>
      </c>
      <c r="AA2459" t="str">
        <f t="shared" si="421"/>
        <v>ASR_COMP</v>
      </c>
      <c r="AB2459" s="957">
        <f t="shared" si="422"/>
        <v>44682</v>
      </c>
      <c r="AC2459" t="str">
        <f t="shared" si="423"/>
        <v>Unaudited</v>
      </c>
    </row>
    <row r="2460" spans="1:29" x14ac:dyDescent="0.25">
      <c r="A2460" t="s">
        <v>423</v>
      </c>
      <c r="B2460" t="s">
        <v>1388</v>
      </c>
      <c r="C2460" t="s">
        <v>1389</v>
      </c>
      <c r="D2460">
        <v>1900</v>
      </c>
      <c r="E2460" s="957">
        <v>1</v>
      </c>
      <c r="F2460" t="s">
        <v>444</v>
      </c>
      <c r="G2460" s="957">
        <v>366</v>
      </c>
      <c r="H2460" t="s">
        <v>388</v>
      </c>
      <c r="I2460" s="937" t="s">
        <v>491</v>
      </c>
      <c r="J2460" s="937" t="s">
        <v>447</v>
      </c>
      <c r="K2460" s="937" t="s">
        <v>452</v>
      </c>
      <c r="L2460" s="947" t="s">
        <v>112</v>
      </c>
      <c r="M2460" s="961" t="s">
        <v>137</v>
      </c>
      <c r="N2460" s="677">
        <f t="shared" ca="1" si="425"/>
        <v>0</v>
      </c>
      <c r="O2460" s="677">
        <f t="shared" ca="1" si="425"/>
        <v>0</v>
      </c>
      <c r="P2460" s="677">
        <f t="shared" ca="1" si="425"/>
        <v>0</v>
      </c>
      <c r="Q2460" s="677">
        <f t="shared" ca="1" si="425"/>
        <v>0</v>
      </c>
      <c r="R2460" s="677">
        <f t="shared" ca="1" si="425"/>
        <v>0</v>
      </c>
      <c r="S2460" s="677">
        <f t="shared" ca="1" si="425"/>
        <v>0</v>
      </c>
      <c r="T2460" s="677">
        <f t="shared" ca="1" si="425"/>
        <v>0</v>
      </c>
      <c r="U2460" s="677">
        <f t="shared" ca="1" si="425"/>
        <v>0</v>
      </c>
      <c r="V2460" s="677">
        <f t="shared" ca="1" si="425"/>
        <v>0</v>
      </c>
      <c r="W2460" s="677">
        <f t="shared" ca="1" si="426"/>
        <v>0</v>
      </c>
      <c r="X2460" s="677">
        <f t="shared" ca="1" si="425"/>
        <v>0</v>
      </c>
      <c r="Y2460" s="677">
        <f t="shared" ca="1" si="425"/>
        <v>0</v>
      </c>
      <c r="Z2460" s="677">
        <f t="shared" ca="1" si="425"/>
        <v>0</v>
      </c>
      <c r="AA2460" t="str">
        <f t="shared" si="421"/>
        <v>ASR_COMP</v>
      </c>
      <c r="AB2460" s="957">
        <f t="shared" si="422"/>
        <v>44682</v>
      </c>
      <c r="AC2460" t="str">
        <f t="shared" si="423"/>
        <v>Unaudited</v>
      </c>
    </row>
    <row r="2461" spans="1:29" x14ac:dyDescent="0.25">
      <c r="A2461" t="s">
        <v>423</v>
      </c>
      <c r="B2461" t="s">
        <v>1388</v>
      </c>
      <c r="C2461" t="s">
        <v>1389</v>
      </c>
      <c r="D2461">
        <v>1900</v>
      </c>
      <c r="E2461" s="957">
        <v>1</v>
      </c>
      <c r="F2461" t="s">
        <v>444</v>
      </c>
      <c r="G2461" s="957">
        <v>366</v>
      </c>
      <c r="H2461" t="s">
        <v>388</v>
      </c>
      <c r="I2461" s="958" t="s">
        <v>491</v>
      </c>
      <c r="J2461" s="958" t="s">
        <v>447</v>
      </c>
      <c r="K2461" s="958" t="s">
        <v>452</v>
      </c>
      <c r="L2461" s="937" t="s">
        <v>113</v>
      </c>
      <c r="M2461" s="958" t="s">
        <v>165</v>
      </c>
      <c r="N2461" s="677">
        <f t="shared" ca="1" si="425"/>
        <v>3272001.9160885555</v>
      </c>
      <c r="O2461" s="677">
        <f t="shared" ca="1" si="425"/>
        <v>864757.57091584115</v>
      </c>
      <c r="P2461" s="677">
        <f t="shared" ca="1" si="425"/>
        <v>68994.199196068788</v>
      </c>
      <c r="Q2461" s="677">
        <f t="shared" ca="1" si="425"/>
        <v>830918.51913672709</v>
      </c>
      <c r="R2461" s="677">
        <f t="shared" ca="1" si="425"/>
        <v>364695.3406730016</v>
      </c>
      <c r="S2461" s="677">
        <f t="shared" ca="1" si="425"/>
        <v>92052.951657875106</v>
      </c>
      <c r="T2461" s="677">
        <f t="shared" ca="1" si="425"/>
        <v>0</v>
      </c>
      <c r="U2461" s="677">
        <f t="shared" ca="1" si="425"/>
        <v>721.20748115617118</v>
      </c>
      <c r="V2461" s="677">
        <f t="shared" ca="1" si="425"/>
        <v>22956.454537901987</v>
      </c>
      <c r="W2461" s="677">
        <f t="shared" ca="1" si="426"/>
        <v>808080.65121275978</v>
      </c>
      <c r="X2461" s="677">
        <f t="shared" ca="1" si="425"/>
        <v>58518.087958110082</v>
      </c>
      <c r="Y2461" s="677">
        <f t="shared" ca="1" si="425"/>
        <v>160306.93331911421</v>
      </c>
      <c r="Z2461" s="677">
        <f t="shared" ca="1" si="425"/>
        <v>0</v>
      </c>
      <c r="AA2461" t="str">
        <f t="shared" si="421"/>
        <v>ASR_COMP</v>
      </c>
      <c r="AB2461" s="957">
        <f t="shared" si="422"/>
        <v>44682</v>
      </c>
      <c r="AC2461" t="str">
        <f t="shared" si="423"/>
        <v>Unaudited</v>
      </c>
    </row>
    <row r="2462" spans="1:29" x14ac:dyDescent="0.25">
      <c r="A2462" t="s">
        <v>423</v>
      </c>
      <c r="B2462" t="s">
        <v>1388</v>
      </c>
      <c r="C2462" t="s">
        <v>1389</v>
      </c>
      <c r="D2462">
        <v>1900</v>
      </c>
      <c r="E2462" s="957">
        <v>1</v>
      </c>
      <c r="F2462" t="s">
        <v>444</v>
      </c>
      <c r="G2462" s="957">
        <v>366</v>
      </c>
      <c r="H2462" t="s">
        <v>388</v>
      </c>
      <c r="I2462" s="937" t="s">
        <v>491</v>
      </c>
      <c r="J2462" s="937" t="s">
        <v>447</v>
      </c>
      <c r="K2462" s="937" t="s">
        <v>452</v>
      </c>
      <c r="L2462" s="937" t="s">
        <v>114</v>
      </c>
      <c r="M2462" s="962" t="s">
        <v>466</v>
      </c>
      <c r="N2462" s="677">
        <f t="shared" ca="1" si="425"/>
        <v>0</v>
      </c>
      <c r="O2462" s="677">
        <f t="shared" ca="1" si="425"/>
        <v>0</v>
      </c>
      <c r="P2462" s="677">
        <f t="shared" ca="1" si="425"/>
        <v>0</v>
      </c>
      <c r="Q2462" s="677">
        <f t="shared" ca="1" si="425"/>
        <v>0</v>
      </c>
      <c r="R2462" s="677">
        <f t="shared" ca="1" si="425"/>
        <v>0</v>
      </c>
      <c r="S2462" s="677">
        <f t="shared" ca="1" si="425"/>
        <v>0</v>
      </c>
      <c r="T2462" s="677">
        <f t="shared" ca="1" si="425"/>
        <v>0</v>
      </c>
      <c r="U2462" s="677">
        <f t="shared" ca="1" si="425"/>
        <v>0</v>
      </c>
      <c r="V2462" s="677">
        <f t="shared" ca="1" si="425"/>
        <v>0</v>
      </c>
      <c r="W2462" s="677">
        <f t="shared" ca="1" si="426"/>
        <v>0</v>
      </c>
      <c r="X2462" s="677">
        <f t="shared" ca="1" si="425"/>
        <v>0</v>
      </c>
      <c r="Y2462" s="677">
        <f t="shared" ca="1" si="425"/>
        <v>0</v>
      </c>
      <c r="Z2462" s="677">
        <f t="shared" ca="1" si="425"/>
        <v>0</v>
      </c>
      <c r="AA2462" t="str">
        <f t="shared" si="421"/>
        <v>ASR_COMP</v>
      </c>
      <c r="AB2462" s="957">
        <f t="shared" si="422"/>
        <v>44682</v>
      </c>
      <c r="AC2462" t="str">
        <f t="shared" si="423"/>
        <v>Unaudited</v>
      </c>
    </row>
    <row r="2463" spans="1:29" x14ac:dyDescent="0.25">
      <c r="A2463" t="s">
        <v>423</v>
      </c>
      <c r="B2463" t="s">
        <v>1388</v>
      </c>
      <c r="C2463" t="s">
        <v>1389</v>
      </c>
      <c r="D2463">
        <v>1900</v>
      </c>
      <c r="E2463" s="957">
        <v>1</v>
      </c>
      <c r="F2463" t="s">
        <v>444</v>
      </c>
      <c r="G2463" s="957">
        <v>366</v>
      </c>
      <c r="H2463" t="s">
        <v>388</v>
      </c>
      <c r="I2463" s="937" t="s">
        <v>491</v>
      </c>
      <c r="J2463" s="937" t="s">
        <v>447</v>
      </c>
      <c r="K2463" s="937" t="s">
        <v>6</v>
      </c>
      <c r="L2463" s="937" t="s">
        <v>120</v>
      </c>
      <c r="M2463" s="962" t="s">
        <v>191</v>
      </c>
      <c r="N2463" s="677">
        <f t="shared" ca="1" si="425"/>
        <v>1639478.6963071313</v>
      </c>
      <c r="O2463" s="677">
        <f t="shared" ca="1" si="425"/>
        <v>1059928.0827920823</v>
      </c>
      <c r="P2463" s="677">
        <f t="shared" ca="1" si="425"/>
        <v>181643.41369924904</v>
      </c>
      <c r="Q2463" s="677">
        <f t="shared" ca="1" si="425"/>
        <v>134942.65749154455</v>
      </c>
      <c r="R2463" s="677">
        <f t="shared" ca="1" si="425"/>
        <v>108762.6317613</v>
      </c>
      <c r="S2463" s="677">
        <f t="shared" ca="1" si="425"/>
        <v>72580.957937800122</v>
      </c>
      <c r="T2463" s="677">
        <f t="shared" ca="1" si="425"/>
        <v>0</v>
      </c>
      <c r="U2463" s="677">
        <f t="shared" ca="1" si="425"/>
        <v>296.39791857482101</v>
      </c>
      <c r="V2463" s="677">
        <f t="shared" ca="1" si="425"/>
        <v>15555.040296182538</v>
      </c>
      <c r="W2463" s="677">
        <f t="shared" ca="1" si="426"/>
        <v>10137.909171503266</v>
      </c>
      <c r="X2463" s="677">
        <f t="shared" ca="1" si="425"/>
        <v>28372.865028662702</v>
      </c>
      <c r="Y2463" s="677">
        <f t="shared" ca="1" si="425"/>
        <v>27258.740210232398</v>
      </c>
      <c r="Z2463" s="677">
        <f t="shared" ca="1" si="425"/>
        <v>0</v>
      </c>
      <c r="AA2463" t="str">
        <f t="shared" si="421"/>
        <v>ASR_COMP</v>
      </c>
      <c r="AB2463" s="957">
        <f t="shared" si="422"/>
        <v>44682</v>
      </c>
      <c r="AC2463" t="str">
        <f t="shared" si="423"/>
        <v>Unaudited</v>
      </c>
    </row>
    <row r="2464" spans="1:29" x14ac:dyDescent="0.25">
      <c r="A2464" t="s">
        <v>423</v>
      </c>
      <c r="B2464" t="s">
        <v>1388</v>
      </c>
      <c r="C2464" t="s">
        <v>1389</v>
      </c>
      <c r="D2464">
        <v>1900</v>
      </c>
      <c r="E2464" s="957">
        <v>1</v>
      </c>
      <c r="F2464" t="s">
        <v>444</v>
      </c>
      <c r="G2464" s="957">
        <v>366</v>
      </c>
      <c r="H2464" t="s">
        <v>388</v>
      </c>
      <c r="I2464" s="937" t="s">
        <v>491</v>
      </c>
      <c r="J2464" s="937" t="s">
        <v>447</v>
      </c>
      <c r="K2464" s="937" t="s">
        <v>6</v>
      </c>
      <c r="L2464" s="937" t="s">
        <v>45</v>
      </c>
      <c r="M2464" s="962" t="s">
        <v>166</v>
      </c>
      <c r="N2464" s="677">
        <f t="shared" ca="1" si="425"/>
        <v>1346606.7088284288</v>
      </c>
      <c r="O2464" s="677">
        <f t="shared" ca="1" si="425"/>
        <v>1169425.4571637427</v>
      </c>
      <c r="P2464" s="677">
        <f t="shared" ca="1" si="425"/>
        <v>46965.01703921429</v>
      </c>
      <c r="Q2464" s="677">
        <f t="shared" ca="1" si="425"/>
        <v>56738.193839926927</v>
      </c>
      <c r="R2464" s="677">
        <f t="shared" ca="1" si="425"/>
        <v>20722.444850482498</v>
      </c>
      <c r="S2464" s="677">
        <f t="shared" ca="1" si="425"/>
        <v>14481.714698920279</v>
      </c>
      <c r="T2464" s="677">
        <f t="shared" ca="1" si="425"/>
        <v>17610.618157202138</v>
      </c>
      <c r="U2464" s="677">
        <f t="shared" ca="1" si="425"/>
        <v>263.8186374814623</v>
      </c>
      <c r="V2464" s="677">
        <f t="shared" ca="1" si="425"/>
        <v>2181.5178561332614</v>
      </c>
      <c r="W2464" s="677">
        <f t="shared" ca="1" si="426"/>
        <v>336.33019281262443</v>
      </c>
      <c r="X2464" s="677">
        <f t="shared" ca="1" si="425"/>
        <v>14880.85224104209</v>
      </c>
      <c r="Y2464" s="677">
        <f t="shared" ca="1" si="425"/>
        <v>3000.7441514704337</v>
      </c>
      <c r="Z2464" s="677">
        <f t="shared" ca="1" si="425"/>
        <v>0</v>
      </c>
      <c r="AA2464" t="str">
        <f t="shared" si="421"/>
        <v>ASR_COMP</v>
      </c>
      <c r="AB2464" s="957">
        <f t="shared" si="422"/>
        <v>44682</v>
      </c>
      <c r="AC2464" t="str">
        <f t="shared" si="423"/>
        <v>Unaudited</v>
      </c>
    </row>
    <row r="2465" spans="1:29" x14ac:dyDescent="0.25">
      <c r="A2465" t="s">
        <v>423</v>
      </c>
      <c r="B2465" t="s">
        <v>1388</v>
      </c>
      <c r="C2465" t="s">
        <v>1389</v>
      </c>
      <c r="D2465">
        <v>1900</v>
      </c>
      <c r="E2465" s="957">
        <v>1</v>
      </c>
      <c r="F2465" t="s">
        <v>444</v>
      </c>
      <c r="G2465" s="957">
        <v>366</v>
      </c>
      <c r="H2465" t="s">
        <v>388</v>
      </c>
      <c r="I2465" s="937" t="s">
        <v>491</v>
      </c>
      <c r="J2465" s="937" t="s">
        <v>447</v>
      </c>
      <c r="K2465" s="937" t="s">
        <v>6</v>
      </c>
      <c r="L2465" s="937" t="s">
        <v>46</v>
      </c>
      <c r="M2465" s="962" t="s">
        <v>167</v>
      </c>
      <c r="N2465" s="677">
        <f t="shared" ca="1" si="425"/>
        <v>14817.538121505106</v>
      </c>
      <c r="O2465" s="677">
        <f t="shared" ca="1" si="425"/>
        <v>9849.5614369185441</v>
      </c>
      <c r="P2465" s="677">
        <f t="shared" ca="1" si="425"/>
        <v>1708.6417941587069</v>
      </c>
      <c r="Q2465" s="677">
        <f t="shared" ca="1" si="425"/>
        <v>1445.2058743103626</v>
      </c>
      <c r="R2465" s="677">
        <f t="shared" ca="1" si="425"/>
        <v>1161.4874286456381</v>
      </c>
      <c r="S2465" s="677">
        <f t="shared" ca="1" si="425"/>
        <v>118.34131457744093</v>
      </c>
      <c r="T2465" s="677">
        <f t="shared" ca="1" si="425"/>
        <v>0</v>
      </c>
      <c r="U2465" s="677">
        <f t="shared" ca="1" si="425"/>
        <v>0.29088859850003207</v>
      </c>
      <c r="V2465" s="677">
        <f t="shared" ca="1" si="425"/>
        <v>75.084172421783862</v>
      </c>
      <c r="W2465" s="677">
        <f t="shared" ca="1" si="426"/>
        <v>4.8170999567326485</v>
      </c>
      <c r="X2465" s="677">
        <f t="shared" ca="1" si="425"/>
        <v>141.76661598371174</v>
      </c>
      <c r="Y2465" s="677">
        <f t="shared" ca="1" si="425"/>
        <v>312.34149593368335</v>
      </c>
      <c r="Z2465" s="677">
        <f t="shared" ca="1" si="425"/>
        <v>0</v>
      </c>
      <c r="AA2465" t="str">
        <f t="shared" si="421"/>
        <v>ASR_COMP</v>
      </c>
      <c r="AB2465" s="957">
        <f t="shared" si="422"/>
        <v>44682</v>
      </c>
      <c r="AC2465" t="str">
        <f t="shared" si="423"/>
        <v>Unaudited</v>
      </c>
    </row>
    <row r="2466" spans="1:29" x14ac:dyDescent="0.25">
      <c r="A2466" t="s">
        <v>423</v>
      </c>
      <c r="B2466" t="s">
        <v>1388</v>
      </c>
      <c r="C2466" t="s">
        <v>1389</v>
      </c>
      <c r="D2466">
        <v>1900</v>
      </c>
      <c r="E2466" s="957">
        <v>1</v>
      </c>
      <c r="F2466" t="s">
        <v>444</v>
      </c>
      <c r="G2466" s="957">
        <v>366</v>
      </c>
      <c r="H2466" t="s">
        <v>388</v>
      </c>
      <c r="I2466" s="937" t="s">
        <v>491</v>
      </c>
      <c r="J2466" s="937" t="s">
        <v>447</v>
      </c>
      <c r="K2466" s="937" t="s">
        <v>6</v>
      </c>
      <c r="L2466" s="937" t="s">
        <v>168</v>
      </c>
      <c r="M2466" s="962" t="s">
        <v>464</v>
      </c>
      <c r="N2466" s="677">
        <f t="shared" ca="1" si="425"/>
        <v>-331227.23293471005</v>
      </c>
      <c r="O2466" s="677">
        <f t="shared" ca="1" si="425"/>
        <v>-227646.02103316304</v>
      </c>
      <c r="P2466" s="677">
        <f t="shared" ca="1" si="425"/>
        <v>-26054.200337045117</v>
      </c>
      <c r="Q2466" s="677">
        <f t="shared" ca="1" si="425"/>
        <v>-24970.904361823443</v>
      </c>
      <c r="R2466" s="677">
        <f t="shared" ca="1" si="425"/>
        <v>-14798.310842527826</v>
      </c>
      <c r="S2466" s="677">
        <f t="shared" ca="1" si="425"/>
        <v>-16154.247313418971</v>
      </c>
      <c r="T2466" s="677">
        <f t="shared" ca="1" si="425"/>
        <v>0</v>
      </c>
      <c r="U2466" s="677">
        <f t="shared" ca="1" si="425"/>
        <v>-261.48561041783182</v>
      </c>
      <c r="V2466" s="677">
        <f t="shared" ca="1" si="425"/>
        <v>-3638.7349591407947</v>
      </c>
      <c r="W2466" s="677">
        <f t="shared" ca="1" si="426"/>
        <v>-4591.5470919832496</v>
      </c>
      <c r="X2466" s="677">
        <f t="shared" ca="1" si="425"/>
        <v>-9373.2591298810439</v>
      </c>
      <c r="Y2466" s="677">
        <f t="shared" ca="1" si="425"/>
        <v>-3738.5222553087801</v>
      </c>
      <c r="Z2466" s="677">
        <f t="shared" ca="1" si="425"/>
        <v>0</v>
      </c>
      <c r="AA2466" t="str">
        <f t="shared" si="421"/>
        <v>ASR_COMP</v>
      </c>
      <c r="AB2466" s="957">
        <f t="shared" si="422"/>
        <v>44682</v>
      </c>
      <c r="AC2466" t="str">
        <f t="shared" si="423"/>
        <v>Unaudited</v>
      </c>
    </row>
    <row r="2467" spans="1:29" x14ac:dyDescent="0.25">
      <c r="A2467" t="s">
        <v>423</v>
      </c>
      <c r="B2467" t="s">
        <v>1388</v>
      </c>
      <c r="C2467" t="s">
        <v>1389</v>
      </c>
      <c r="D2467">
        <v>1900</v>
      </c>
      <c r="E2467" s="957">
        <v>1</v>
      </c>
      <c r="F2467" t="s">
        <v>444</v>
      </c>
      <c r="G2467" s="957">
        <v>366</v>
      </c>
      <c r="H2467" t="s">
        <v>388</v>
      </c>
      <c r="I2467" s="937" t="s">
        <v>491</v>
      </c>
      <c r="J2467" s="937" t="s">
        <v>447</v>
      </c>
      <c r="K2467" s="937" t="s">
        <v>437</v>
      </c>
      <c r="L2467" s="937" t="s">
        <v>123</v>
      </c>
      <c r="M2467" s="962" t="s">
        <v>32</v>
      </c>
      <c r="N2467" s="677">
        <f t="shared" ca="1" si="425"/>
        <v>0</v>
      </c>
      <c r="O2467" s="677">
        <f t="shared" ca="1" si="425"/>
        <v>0</v>
      </c>
      <c r="P2467" s="677">
        <f t="shared" ca="1" si="425"/>
        <v>0</v>
      </c>
      <c r="Q2467" s="677">
        <f t="shared" ca="1" si="425"/>
        <v>0</v>
      </c>
      <c r="R2467" s="677">
        <f t="shared" ca="1" si="425"/>
        <v>0</v>
      </c>
      <c r="S2467" s="677">
        <f t="shared" ca="1" si="425"/>
        <v>0</v>
      </c>
      <c r="T2467" s="677">
        <f t="shared" ca="1" si="425"/>
        <v>0</v>
      </c>
      <c r="U2467" s="677">
        <f t="shared" ca="1" si="425"/>
        <v>0</v>
      </c>
      <c r="V2467" s="677">
        <f t="shared" ca="1" si="425"/>
        <v>0</v>
      </c>
      <c r="W2467" s="677">
        <f t="shared" ca="1" si="426"/>
        <v>0</v>
      </c>
      <c r="X2467" s="677">
        <f t="shared" ca="1" si="425"/>
        <v>0</v>
      </c>
      <c r="Y2467" s="677">
        <f t="shared" ca="1" si="425"/>
        <v>0</v>
      </c>
      <c r="Z2467" s="677">
        <f t="shared" ca="1" si="425"/>
        <v>0</v>
      </c>
      <c r="AA2467" t="str">
        <f t="shared" si="421"/>
        <v>ASR_COMP</v>
      </c>
      <c r="AB2467" s="957">
        <f t="shared" si="422"/>
        <v>44682</v>
      </c>
      <c r="AC2467" t="str">
        <f t="shared" si="423"/>
        <v>Unaudited</v>
      </c>
    </row>
    <row r="2468" spans="1:29" x14ac:dyDescent="0.25">
      <c r="A2468" t="s">
        <v>423</v>
      </c>
      <c r="B2468" t="s">
        <v>1388</v>
      </c>
      <c r="C2468" t="s">
        <v>1389</v>
      </c>
      <c r="D2468">
        <v>1900</v>
      </c>
      <c r="E2468" s="957">
        <v>1</v>
      </c>
      <c r="F2468" t="s">
        <v>444</v>
      </c>
      <c r="G2468" s="957">
        <v>366</v>
      </c>
      <c r="H2468" t="s">
        <v>388</v>
      </c>
      <c r="I2468" s="937" t="s">
        <v>491</v>
      </c>
      <c r="J2468" s="937" t="s">
        <v>447</v>
      </c>
      <c r="K2468" s="937" t="s">
        <v>437</v>
      </c>
      <c r="L2468" s="945" t="s">
        <v>946</v>
      </c>
      <c r="M2468" s="960" t="s">
        <v>938</v>
      </c>
      <c r="N2468" s="677">
        <f t="shared" ca="1" si="425"/>
        <v>0</v>
      </c>
      <c r="O2468" s="677">
        <f t="shared" ca="1" si="425"/>
        <v>0</v>
      </c>
      <c r="P2468" s="677">
        <f t="shared" ca="1" si="425"/>
        <v>0</v>
      </c>
      <c r="Q2468" s="677">
        <f t="shared" ca="1" si="425"/>
        <v>0</v>
      </c>
      <c r="R2468" s="677">
        <f t="shared" ca="1" si="425"/>
        <v>0</v>
      </c>
      <c r="S2468" s="677">
        <f t="shared" ca="1" si="425"/>
        <v>0</v>
      </c>
      <c r="T2468" s="677">
        <f t="shared" ca="1" si="425"/>
        <v>0</v>
      </c>
      <c r="U2468" s="677">
        <f t="shared" ca="1" si="425"/>
        <v>0</v>
      </c>
      <c r="V2468" s="677">
        <f t="shared" ca="1" si="425"/>
        <v>0</v>
      </c>
      <c r="W2468" s="677">
        <f t="shared" ca="1" si="426"/>
        <v>0</v>
      </c>
      <c r="X2468" s="677">
        <f t="shared" ca="1" si="425"/>
        <v>0</v>
      </c>
      <c r="Y2468" s="677">
        <f t="shared" ca="1" si="425"/>
        <v>0</v>
      </c>
      <c r="Z2468" s="677">
        <f t="shared" ca="1" si="425"/>
        <v>0</v>
      </c>
      <c r="AA2468" t="str">
        <f t="shared" si="421"/>
        <v>ASR_COMP</v>
      </c>
      <c r="AB2468" s="957">
        <f t="shared" si="422"/>
        <v>44682</v>
      </c>
      <c r="AC2468" t="str">
        <f t="shared" si="423"/>
        <v>Unaudited</v>
      </c>
    </row>
    <row r="2469" spans="1:29" x14ac:dyDescent="0.25">
      <c r="A2469" t="s">
        <v>423</v>
      </c>
      <c r="B2469" t="s">
        <v>1388</v>
      </c>
      <c r="C2469" t="s">
        <v>1389</v>
      </c>
      <c r="D2469">
        <v>1900</v>
      </c>
      <c r="E2469" s="957">
        <v>1</v>
      </c>
      <c r="F2469" t="s">
        <v>444</v>
      </c>
      <c r="G2469" s="957">
        <v>366</v>
      </c>
      <c r="H2469" t="s">
        <v>388</v>
      </c>
      <c r="I2469" s="962" t="s">
        <v>491</v>
      </c>
      <c r="J2469" s="962" t="s">
        <v>447</v>
      </c>
      <c r="K2469" s="962" t="s">
        <v>437</v>
      </c>
      <c r="L2469" s="937" t="s">
        <v>170</v>
      </c>
      <c r="M2469" s="962" t="s">
        <v>40</v>
      </c>
      <c r="N2469" s="677">
        <f t="shared" ca="1" si="425"/>
        <v>57550.419561088958</v>
      </c>
      <c r="O2469" s="677">
        <f t="shared" ca="1" si="425"/>
        <v>49012.070436250215</v>
      </c>
      <c r="P2469" s="677">
        <f t="shared" ca="1" si="425"/>
        <v>1968.3620782024393</v>
      </c>
      <c r="Q2469" s="677">
        <f t="shared" ca="1" si="425"/>
        <v>3301.7086981650168</v>
      </c>
      <c r="R2469" s="677">
        <f t="shared" ca="1" si="425"/>
        <v>1205.8804092902906</v>
      </c>
      <c r="S2469" s="677">
        <f t="shared" ca="1" si="425"/>
        <v>851.14774390771629</v>
      </c>
      <c r="T2469" s="677">
        <f t="shared" ca="1" si="425"/>
        <v>0</v>
      </c>
      <c r="U2469" s="677">
        <f t="shared" ca="1" si="425"/>
        <v>15.50566647400505</v>
      </c>
      <c r="V2469" s="677">
        <f t="shared" ca="1" si="425"/>
        <v>126.94687640424834</v>
      </c>
      <c r="W2469" s="677">
        <f t="shared" ca="1" si="426"/>
        <v>19.571724933611133</v>
      </c>
      <c r="X2469" s="677">
        <f t="shared" ca="1" si="425"/>
        <v>874.60663848952834</v>
      </c>
      <c r="Y2469" s="677">
        <f t="shared" ca="1" si="425"/>
        <v>174.6192889718975</v>
      </c>
      <c r="Z2469" s="677">
        <f t="shared" ca="1" si="425"/>
        <v>0</v>
      </c>
      <c r="AA2469" t="str">
        <f t="shared" si="421"/>
        <v>ASR_COMP</v>
      </c>
      <c r="AB2469" s="957">
        <f t="shared" si="422"/>
        <v>44682</v>
      </c>
      <c r="AC2469" t="str">
        <f t="shared" si="423"/>
        <v>Unaudited</v>
      </c>
    </row>
    <row r="2470" spans="1:29" x14ac:dyDescent="0.25">
      <c r="A2470" t="s">
        <v>423</v>
      </c>
      <c r="B2470" t="s">
        <v>1388</v>
      </c>
      <c r="C2470" t="s">
        <v>1389</v>
      </c>
      <c r="D2470">
        <v>1900</v>
      </c>
      <c r="E2470" s="957">
        <v>1</v>
      </c>
      <c r="F2470" t="s">
        <v>444</v>
      </c>
      <c r="G2470" s="957">
        <v>366</v>
      </c>
      <c r="H2470" t="s">
        <v>388</v>
      </c>
      <c r="I2470" s="937" t="s">
        <v>491</v>
      </c>
      <c r="J2470" s="937" t="s">
        <v>447</v>
      </c>
      <c r="K2470" s="937" t="s">
        <v>437</v>
      </c>
      <c r="L2470" s="943" t="s">
        <v>171</v>
      </c>
      <c r="M2470" s="963" t="s">
        <v>332</v>
      </c>
      <c r="N2470" s="677">
        <f t="shared" ca="1" si="425"/>
        <v>0</v>
      </c>
      <c r="O2470" s="677">
        <f t="shared" ca="1" si="425"/>
        <v>0</v>
      </c>
      <c r="P2470" s="677">
        <f t="shared" ca="1" si="425"/>
        <v>0</v>
      </c>
      <c r="Q2470" s="677">
        <f t="shared" ca="1" si="425"/>
        <v>0</v>
      </c>
      <c r="R2470" s="677">
        <f t="shared" ca="1" si="425"/>
        <v>0</v>
      </c>
      <c r="S2470" s="677">
        <f t="shared" ca="1" si="425"/>
        <v>0</v>
      </c>
      <c r="T2470" s="677">
        <f t="shared" ca="1" si="425"/>
        <v>0</v>
      </c>
      <c r="U2470" s="677">
        <f t="shared" ca="1" si="425"/>
        <v>0</v>
      </c>
      <c r="V2470" s="677">
        <f t="shared" ca="1" si="425"/>
        <v>0</v>
      </c>
      <c r="W2470" s="677">
        <f t="shared" ca="1" si="426"/>
        <v>0</v>
      </c>
      <c r="X2470" s="677">
        <f t="shared" ca="1" si="425"/>
        <v>0</v>
      </c>
      <c r="Y2470" s="677">
        <f t="shared" ca="1" si="425"/>
        <v>0</v>
      </c>
      <c r="Z2470" s="677">
        <f t="shared" ca="1" si="425"/>
        <v>0</v>
      </c>
      <c r="AA2470" t="str">
        <f t="shared" si="421"/>
        <v>ASR_COMP</v>
      </c>
      <c r="AB2470" s="957">
        <f t="shared" si="422"/>
        <v>44682</v>
      </c>
      <c r="AC2470" t="str">
        <f t="shared" si="423"/>
        <v>Unaudited</v>
      </c>
    </row>
    <row r="2471" spans="1:29" x14ac:dyDescent="0.25">
      <c r="A2471" t="s">
        <v>423</v>
      </c>
      <c r="B2471" t="s">
        <v>1388</v>
      </c>
      <c r="C2471" t="s">
        <v>1389</v>
      </c>
      <c r="D2471">
        <v>1900</v>
      </c>
      <c r="E2471" s="957">
        <v>1</v>
      </c>
      <c r="F2471" t="s">
        <v>444</v>
      </c>
      <c r="G2471" s="957">
        <v>366</v>
      </c>
      <c r="H2471" t="s">
        <v>388</v>
      </c>
      <c r="I2471" s="937" t="s">
        <v>491</v>
      </c>
      <c r="J2471" s="937" t="s">
        <v>453</v>
      </c>
      <c r="K2471" s="937" t="s">
        <v>438</v>
      </c>
      <c r="L2471" s="943" t="s">
        <v>124</v>
      </c>
      <c r="M2471" s="963" t="s">
        <v>27</v>
      </c>
      <c r="N2471" s="677">
        <f t="shared" ca="1" si="425"/>
        <v>12782316.878558675</v>
      </c>
      <c r="O2471" s="677">
        <f t="shared" ca="1" si="425"/>
        <v>-13210.879004815879</v>
      </c>
      <c r="P2471" s="677">
        <f t="shared" ca="1" si="425"/>
        <v>12795527.75756349</v>
      </c>
      <c r="Q2471" s="677">
        <f t="shared" ca="1" si="425"/>
        <v>0</v>
      </c>
      <c r="R2471" s="677">
        <f t="shared" ca="1" si="425"/>
        <v>0</v>
      </c>
      <c r="S2471" s="677">
        <f t="shared" ca="1" si="425"/>
        <v>0</v>
      </c>
      <c r="T2471" s="677">
        <f t="shared" ca="1" si="425"/>
        <v>0</v>
      </c>
      <c r="U2471" s="677">
        <f t="shared" ca="1" si="425"/>
        <v>0</v>
      </c>
      <c r="V2471" s="677">
        <f t="shared" ca="1" si="425"/>
        <v>0</v>
      </c>
      <c r="W2471" s="677">
        <f t="shared" ca="1" si="426"/>
        <v>0</v>
      </c>
      <c r="X2471" s="677">
        <f t="shared" ca="1" si="425"/>
        <v>0</v>
      </c>
      <c r="Y2471" s="677">
        <f t="shared" ca="1" si="425"/>
        <v>0</v>
      </c>
      <c r="Z2471" s="677">
        <f t="shared" ca="1" si="425"/>
        <v>0</v>
      </c>
      <c r="AA2471" t="str">
        <f t="shared" si="421"/>
        <v>ASR_COMP</v>
      </c>
      <c r="AB2471" s="957">
        <f t="shared" si="422"/>
        <v>44682</v>
      </c>
      <c r="AC2471" t="str">
        <f t="shared" si="423"/>
        <v>Unaudited</v>
      </c>
    </row>
    <row r="2472" spans="1:29" x14ac:dyDescent="0.25">
      <c r="A2472" t="s">
        <v>423</v>
      </c>
      <c r="B2472" t="s">
        <v>1388</v>
      </c>
      <c r="C2472" t="s">
        <v>1389</v>
      </c>
      <c r="D2472">
        <v>1900</v>
      </c>
      <c r="E2472" s="957">
        <v>1</v>
      </c>
      <c r="F2472" t="s">
        <v>444</v>
      </c>
      <c r="G2472" s="957">
        <v>366</v>
      </c>
      <c r="H2472" t="s">
        <v>388</v>
      </c>
      <c r="I2472" s="937" t="s">
        <v>491</v>
      </c>
      <c r="J2472" s="937" t="s">
        <v>453</v>
      </c>
      <c r="K2472" s="937" t="s">
        <v>438</v>
      </c>
      <c r="L2472" s="947" t="s">
        <v>125</v>
      </c>
      <c r="M2472" s="964" t="s">
        <v>100</v>
      </c>
      <c r="N2472" s="677">
        <f t="shared" ca="1" si="425"/>
        <v>640776.47036740556</v>
      </c>
      <c r="O2472" s="677">
        <f t="shared" ca="1" si="425"/>
        <v>284947.7897905698</v>
      </c>
      <c r="P2472" s="677">
        <f t="shared" ca="1" si="425"/>
        <v>355828.68057683576</v>
      </c>
      <c r="Q2472" s="677">
        <f t="shared" ca="1" si="425"/>
        <v>0</v>
      </c>
      <c r="R2472" s="677">
        <f t="shared" ca="1" si="425"/>
        <v>0</v>
      </c>
      <c r="S2472" s="677">
        <f t="shared" ca="1" si="425"/>
        <v>0</v>
      </c>
      <c r="T2472" s="677">
        <f t="shared" ca="1" si="425"/>
        <v>0</v>
      </c>
      <c r="U2472" s="677">
        <f t="shared" ca="1" si="425"/>
        <v>0</v>
      </c>
      <c r="V2472" s="677">
        <f t="shared" ca="1" si="425"/>
        <v>0</v>
      </c>
      <c r="W2472" s="677">
        <f t="shared" ca="1" si="426"/>
        <v>0</v>
      </c>
      <c r="X2472" s="677">
        <f t="shared" ca="1" si="425"/>
        <v>0</v>
      </c>
      <c r="Y2472" s="677">
        <f t="shared" ca="1" si="425"/>
        <v>0</v>
      </c>
      <c r="Z2472" s="677">
        <f t="shared" ca="1" si="425"/>
        <v>0</v>
      </c>
      <c r="AA2472" t="str">
        <f t="shared" si="421"/>
        <v>ASR_COMP</v>
      </c>
      <c r="AB2472" s="957">
        <f t="shared" si="422"/>
        <v>44682</v>
      </c>
      <c r="AC2472" t="str">
        <f t="shared" si="423"/>
        <v>Unaudited</v>
      </c>
    </row>
    <row r="2473" spans="1:29" x14ac:dyDescent="0.25">
      <c r="A2473" t="s">
        <v>423</v>
      </c>
      <c r="B2473" t="s">
        <v>1388</v>
      </c>
      <c r="C2473" t="s">
        <v>1389</v>
      </c>
      <c r="D2473">
        <v>1900</v>
      </c>
      <c r="E2473" s="957">
        <v>1</v>
      </c>
      <c r="F2473" t="s">
        <v>444</v>
      </c>
      <c r="G2473" s="957">
        <v>366</v>
      </c>
      <c r="H2473" t="s">
        <v>388</v>
      </c>
      <c r="I2473" s="963" t="s">
        <v>491</v>
      </c>
      <c r="J2473" s="963" t="s">
        <v>453</v>
      </c>
      <c r="K2473" s="963" t="s">
        <v>438</v>
      </c>
      <c r="L2473" s="943" t="s">
        <v>126</v>
      </c>
      <c r="M2473" s="963" t="s">
        <v>101</v>
      </c>
      <c r="N2473" s="677">
        <f t="shared" ca="1" si="425"/>
        <v>1754053.6826334209</v>
      </c>
      <c r="O2473" s="677">
        <f t="shared" ca="1" si="425"/>
        <v>1307058.9235639619</v>
      </c>
      <c r="P2473" s="677">
        <f t="shared" ca="1" si="425"/>
        <v>446994.75906945893</v>
      </c>
      <c r="Q2473" s="677">
        <f t="shared" ca="1" si="425"/>
        <v>0</v>
      </c>
      <c r="R2473" s="677">
        <f t="shared" ca="1" si="425"/>
        <v>0</v>
      </c>
      <c r="S2473" s="677">
        <f t="shared" ca="1" si="425"/>
        <v>0</v>
      </c>
      <c r="T2473" s="677">
        <f t="shared" ca="1" si="425"/>
        <v>0</v>
      </c>
      <c r="U2473" s="677">
        <f t="shared" ca="1" si="425"/>
        <v>0</v>
      </c>
      <c r="V2473" s="677">
        <f t="shared" ca="1" si="425"/>
        <v>0</v>
      </c>
      <c r="W2473" s="677">
        <f t="shared" ca="1" si="426"/>
        <v>0</v>
      </c>
      <c r="X2473" s="677">
        <f t="shared" ca="1" si="425"/>
        <v>0</v>
      </c>
      <c r="Y2473" s="677">
        <f t="shared" ca="1" si="425"/>
        <v>0</v>
      </c>
      <c r="Z2473" s="677">
        <f t="shared" ca="1" si="425"/>
        <v>0</v>
      </c>
      <c r="AA2473" t="str">
        <f t="shared" si="421"/>
        <v>ASR_COMP</v>
      </c>
      <c r="AB2473" s="957">
        <f t="shared" si="422"/>
        <v>44682</v>
      </c>
      <c r="AC2473" t="str">
        <f t="shared" si="423"/>
        <v>Unaudited</v>
      </c>
    </row>
    <row r="2474" spans="1:29" x14ac:dyDescent="0.25">
      <c r="A2474" t="s">
        <v>423</v>
      </c>
      <c r="B2474" t="s">
        <v>1388</v>
      </c>
      <c r="C2474" t="s">
        <v>1389</v>
      </c>
      <c r="D2474">
        <v>1900</v>
      </c>
      <c r="E2474" s="957">
        <v>1</v>
      </c>
      <c r="F2474" t="s">
        <v>444</v>
      </c>
      <c r="G2474" s="957">
        <v>366</v>
      </c>
      <c r="H2474" t="s">
        <v>388</v>
      </c>
      <c r="I2474" s="937" t="s">
        <v>491</v>
      </c>
      <c r="J2474" s="937" t="s">
        <v>453</v>
      </c>
      <c r="K2474" s="937" t="s">
        <v>438</v>
      </c>
      <c r="L2474" s="937" t="s">
        <v>127</v>
      </c>
      <c r="M2474" s="962" t="s">
        <v>102</v>
      </c>
      <c r="N2474" s="677">
        <f t="shared" ca="1" si="425"/>
        <v>418591.54735944804</v>
      </c>
      <c r="O2474" s="677">
        <f t="shared" ca="1" si="425"/>
        <v>251177.50797440755</v>
      </c>
      <c r="P2474" s="677">
        <f t="shared" ca="1" si="425"/>
        <v>167414.03938504052</v>
      </c>
      <c r="Q2474" s="677">
        <f t="shared" ca="1" si="425"/>
        <v>0</v>
      </c>
      <c r="R2474" s="677">
        <f t="shared" ca="1" si="425"/>
        <v>0</v>
      </c>
      <c r="S2474" s="677">
        <f t="shared" ca="1" si="425"/>
        <v>0</v>
      </c>
      <c r="T2474" s="677">
        <f t="shared" ca="1" si="425"/>
        <v>0</v>
      </c>
      <c r="U2474" s="677">
        <f t="shared" ca="1" si="425"/>
        <v>0</v>
      </c>
      <c r="V2474" s="677">
        <f t="shared" ca="1" si="425"/>
        <v>0</v>
      </c>
      <c r="W2474" s="677">
        <f t="shared" ca="1" si="426"/>
        <v>0</v>
      </c>
      <c r="X2474" s="677">
        <f t="shared" ca="1" si="425"/>
        <v>0</v>
      </c>
      <c r="Y2474" s="677">
        <f t="shared" ca="1" si="425"/>
        <v>0</v>
      </c>
      <c r="Z2474" s="677">
        <f t="shared" ca="1" si="425"/>
        <v>0</v>
      </c>
      <c r="AA2474" t="str">
        <f t="shared" si="421"/>
        <v>ASR_COMP</v>
      </c>
      <c r="AB2474" s="957">
        <f t="shared" si="422"/>
        <v>44682</v>
      </c>
      <c r="AC2474" t="str">
        <f t="shared" si="423"/>
        <v>Unaudited</v>
      </c>
    </row>
    <row r="2475" spans="1:29" x14ac:dyDescent="0.25">
      <c r="A2475" t="s">
        <v>423</v>
      </c>
      <c r="B2475" t="s">
        <v>1388</v>
      </c>
      <c r="C2475" t="s">
        <v>1389</v>
      </c>
      <c r="D2475">
        <v>1900</v>
      </c>
      <c r="E2475" s="957">
        <v>1</v>
      </c>
      <c r="F2475" t="s">
        <v>444</v>
      </c>
      <c r="G2475" s="957">
        <v>366</v>
      </c>
      <c r="H2475" t="s">
        <v>388</v>
      </c>
      <c r="I2475" s="937" t="s">
        <v>491</v>
      </c>
      <c r="J2475" s="937" t="s">
        <v>453</v>
      </c>
      <c r="K2475" s="937" t="s">
        <v>438</v>
      </c>
      <c r="L2475" s="937" t="s">
        <v>128</v>
      </c>
      <c r="M2475" s="962" t="s">
        <v>103</v>
      </c>
      <c r="N2475" s="677">
        <f t="shared" ca="1" si="425"/>
        <v>1453533.8399270959</v>
      </c>
      <c r="O2475" s="677">
        <f t="shared" ca="1" si="425"/>
        <v>279806.30231672776</v>
      </c>
      <c r="P2475" s="677">
        <f t="shared" ca="1" si="425"/>
        <v>1173727.5376103681</v>
      </c>
      <c r="Q2475" s="677">
        <f t="shared" ca="1" si="425"/>
        <v>0</v>
      </c>
      <c r="R2475" s="677">
        <f t="shared" ca="1" si="425"/>
        <v>0</v>
      </c>
      <c r="S2475" s="677">
        <f t="shared" ca="1" si="425"/>
        <v>0</v>
      </c>
      <c r="T2475" s="677">
        <f t="shared" ca="1" si="425"/>
        <v>0</v>
      </c>
      <c r="U2475" s="677">
        <f t="shared" ca="1" si="425"/>
        <v>0</v>
      </c>
      <c r="V2475" s="677">
        <f t="shared" ca="1" si="425"/>
        <v>0</v>
      </c>
      <c r="W2475" s="677">
        <f t="shared" ca="1" si="426"/>
        <v>0</v>
      </c>
      <c r="X2475" s="677">
        <f t="shared" ca="1" si="425"/>
        <v>0</v>
      </c>
      <c r="Y2475" s="677">
        <f t="shared" ca="1" si="425"/>
        <v>0</v>
      </c>
      <c r="Z2475" s="677">
        <f t="shared" ca="1" si="425"/>
        <v>0</v>
      </c>
      <c r="AA2475" t="str">
        <f t="shared" si="421"/>
        <v>ASR_COMP</v>
      </c>
      <c r="AB2475" s="957">
        <f t="shared" si="422"/>
        <v>44682</v>
      </c>
      <c r="AC2475" t="str">
        <f t="shared" si="423"/>
        <v>Unaudited</v>
      </c>
    </row>
    <row r="2476" spans="1:29" x14ac:dyDescent="0.25">
      <c r="A2476" t="s">
        <v>423</v>
      </c>
      <c r="B2476" t="s">
        <v>1388</v>
      </c>
      <c r="C2476" t="s">
        <v>1389</v>
      </c>
      <c r="D2476">
        <v>1900</v>
      </c>
      <c r="E2476" s="957">
        <v>1</v>
      </c>
      <c r="F2476" t="s">
        <v>444</v>
      </c>
      <c r="G2476" s="957">
        <v>366</v>
      </c>
      <c r="H2476" t="s">
        <v>388</v>
      </c>
      <c r="I2476" s="937" t="s">
        <v>491</v>
      </c>
      <c r="J2476" s="937" t="s">
        <v>453</v>
      </c>
      <c r="K2476" s="937" t="s">
        <v>438</v>
      </c>
      <c r="L2476" s="937" t="s">
        <v>129</v>
      </c>
      <c r="M2476" s="962" t="s">
        <v>28</v>
      </c>
      <c r="N2476" s="677">
        <f t="shared" ca="1" si="425"/>
        <v>292253.52355587803</v>
      </c>
      <c r="O2476" s="677">
        <f t="shared" ca="1" si="425"/>
        <v>292253.52355587803</v>
      </c>
      <c r="P2476" s="677">
        <f t="shared" ca="1" si="425"/>
        <v>0</v>
      </c>
      <c r="Q2476" s="677">
        <f t="shared" ca="1" si="425"/>
        <v>0</v>
      </c>
      <c r="R2476" s="677">
        <f t="shared" ca="1" si="425"/>
        <v>0</v>
      </c>
      <c r="S2476" s="677">
        <f t="shared" ca="1" si="425"/>
        <v>0</v>
      </c>
      <c r="T2476" s="677">
        <f t="shared" ca="1" si="425"/>
        <v>0</v>
      </c>
      <c r="U2476" s="677">
        <f t="shared" ca="1" si="425"/>
        <v>0</v>
      </c>
      <c r="V2476" s="677">
        <f t="shared" ca="1" si="425"/>
        <v>0</v>
      </c>
      <c r="W2476" s="677">
        <f t="shared" ca="1" si="426"/>
        <v>0</v>
      </c>
      <c r="X2476" s="677">
        <f t="shared" ca="1" si="425"/>
        <v>0</v>
      </c>
      <c r="Y2476" s="677">
        <f t="shared" ca="1" si="425"/>
        <v>0</v>
      </c>
      <c r="Z2476" s="677">
        <f t="shared" ca="1" si="425"/>
        <v>0</v>
      </c>
      <c r="AA2476" t="str">
        <f t="shared" si="421"/>
        <v>ASR_COMP</v>
      </c>
      <c r="AB2476" s="957">
        <f t="shared" si="422"/>
        <v>44682</v>
      </c>
      <c r="AC2476" t="str">
        <f t="shared" si="423"/>
        <v>Unaudited</v>
      </c>
    </row>
    <row r="2477" spans="1:29" x14ac:dyDescent="0.25">
      <c r="A2477" t="s">
        <v>423</v>
      </c>
      <c r="B2477" t="s">
        <v>1388</v>
      </c>
      <c r="C2477" t="s">
        <v>1389</v>
      </c>
      <c r="D2477">
        <v>1900</v>
      </c>
      <c r="E2477" s="957">
        <v>1</v>
      </c>
      <c r="F2477" t="s">
        <v>444</v>
      </c>
      <c r="G2477" s="957">
        <v>366</v>
      </c>
      <c r="H2477" t="s">
        <v>388</v>
      </c>
      <c r="I2477" s="937" t="s">
        <v>491</v>
      </c>
      <c r="J2477" s="937" t="s">
        <v>439</v>
      </c>
      <c r="K2477" s="937" t="s">
        <v>439</v>
      </c>
      <c r="L2477" s="945" t="s">
        <v>131</v>
      </c>
      <c r="M2477" s="960" t="s">
        <v>329</v>
      </c>
      <c r="N2477" s="677">
        <f t="shared" ca="1" si="425"/>
        <v>0</v>
      </c>
      <c r="O2477" s="677">
        <f t="shared" ca="1" si="425"/>
        <v>0</v>
      </c>
      <c r="P2477" s="677">
        <f t="shared" ca="1" si="425"/>
        <v>0</v>
      </c>
      <c r="Q2477" s="677">
        <f t="shared" ca="1" si="425"/>
        <v>0</v>
      </c>
      <c r="R2477" s="677">
        <f t="shared" ca="1" si="425"/>
        <v>0</v>
      </c>
      <c r="S2477" s="677">
        <f t="shared" ca="1" si="425"/>
        <v>0</v>
      </c>
      <c r="T2477" s="677">
        <f t="shared" ca="1" si="425"/>
        <v>0</v>
      </c>
      <c r="U2477" s="677">
        <f t="shared" ca="1" si="425"/>
        <v>0</v>
      </c>
      <c r="V2477" s="677">
        <f t="shared" ca="1" si="425"/>
        <v>0</v>
      </c>
      <c r="W2477" s="677">
        <f t="shared" ca="1" si="426"/>
        <v>0</v>
      </c>
      <c r="X2477" s="677">
        <f t="shared" ca="1" si="425"/>
        <v>0</v>
      </c>
      <c r="Y2477" s="677">
        <f t="shared" ca="1" si="425"/>
        <v>0</v>
      </c>
      <c r="Z2477" s="677">
        <f t="shared" ca="1" si="425"/>
        <v>0</v>
      </c>
      <c r="AA2477" t="str">
        <f t="shared" si="421"/>
        <v>ASR_COMP</v>
      </c>
      <c r="AB2477" s="957">
        <f t="shared" si="422"/>
        <v>44682</v>
      </c>
      <c r="AC2477" t="str">
        <f t="shared" si="423"/>
        <v>Unaudited</v>
      </c>
    </row>
    <row r="2478" spans="1:29" x14ac:dyDescent="0.25">
      <c r="A2478" t="s">
        <v>423</v>
      </c>
      <c r="B2478" t="s">
        <v>1388</v>
      </c>
      <c r="C2478" t="s">
        <v>1389</v>
      </c>
      <c r="D2478">
        <v>1900</v>
      </c>
      <c r="E2478" s="957">
        <v>1</v>
      </c>
      <c r="F2478" t="s">
        <v>444</v>
      </c>
      <c r="G2478" s="957">
        <v>366</v>
      </c>
      <c r="H2478" t="s">
        <v>388</v>
      </c>
      <c r="I2478" s="962" t="s">
        <v>491</v>
      </c>
      <c r="J2478" s="962" t="s">
        <v>439</v>
      </c>
      <c r="K2478" s="962" t="s">
        <v>439</v>
      </c>
      <c r="L2478" s="937" t="s">
        <v>132</v>
      </c>
      <c r="M2478" s="962" t="s">
        <v>328</v>
      </c>
      <c r="N2478" s="677">
        <f t="shared" ca="1" si="425"/>
        <v>0</v>
      </c>
      <c r="O2478" s="677">
        <f t="shared" ca="1" si="425"/>
        <v>0</v>
      </c>
      <c r="P2478" s="677">
        <f t="shared" ca="1" si="425"/>
        <v>0</v>
      </c>
      <c r="Q2478" s="677">
        <f t="shared" ca="1" si="425"/>
        <v>0</v>
      </c>
      <c r="R2478" s="677">
        <f t="shared" ca="1" si="425"/>
        <v>0</v>
      </c>
      <c r="S2478" s="677">
        <f t="shared" ca="1" si="425"/>
        <v>0</v>
      </c>
      <c r="T2478" s="677">
        <f t="shared" ca="1" si="425"/>
        <v>0</v>
      </c>
      <c r="U2478" s="677">
        <f t="shared" ca="1" si="425"/>
        <v>0</v>
      </c>
      <c r="V2478" s="677">
        <f t="shared" ca="1" si="425"/>
        <v>0</v>
      </c>
      <c r="W2478" s="677">
        <f t="shared" ca="1" si="426"/>
        <v>0</v>
      </c>
      <c r="X2478" s="677">
        <f t="shared" ca="1" si="425"/>
        <v>0</v>
      </c>
      <c r="Y2478" s="677">
        <f t="shared" ca="1" si="425"/>
        <v>0</v>
      </c>
      <c r="Z2478" s="677">
        <f t="shared" ca="1" si="425"/>
        <v>0</v>
      </c>
      <c r="AA2478" t="str">
        <f t="shared" si="421"/>
        <v>ASR_COMP</v>
      </c>
      <c r="AB2478" s="957">
        <f t="shared" si="422"/>
        <v>44682</v>
      </c>
      <c r="AC2478" t="str">
        <f t="shared" si="423"/>
        <v>Unaudited</v>
      </c>
    </row>
    <row r="2479" spans="1:29" ht="30" x14ac:dyDescent="0.25">
      <c r="A2479" t="s">
        <v>423</v>
      </c>
      <c r="B2479" t="s">
        <v>1388</v>
      </c>
      <c r="C2479" t="s">
        <v>1389</v>
      </c>
      <c r="D2479">
        <v>1900</v>
      </c>
      <c r="E2479" s="957">
        <v>1</v>
      </c>
      <c r="F2479" t="s">
        <v>444</v>
      </c>
      <c r="G2479" s="957">
        <v>366</v>
      </c>
      <c r="H2479" t="s">
        <v>388</v>
      </c>
      <c r="I2479" s="937" t="s">
        <v>491</v>
      </c>
      <c r="J2479" s="937" t="s">
        <v>439</v>
      </c>
      <c r="K2479" s="937" t="s">
        <v>439</v>
      </c>
      <c r="L2479" s="937" t="s">
        <v>133</v>
      </c>
      <c r="M2479" s="962" t="s">
        <v>182</v>
      </c>
      <c r="N2479" s="677">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7">
        <f t="shared" ca="1" si="427"/>
        <v>0</v>
      </c>
      <c r="P2479" s="677">
        <f t="shared" ca="1" si="427"/>
        <v>0</v>
      </c>
      <c r="Q2479" s="677">
        <f t="shared" ca="1" si="427"/>
        <v>0</v>
      </c>
      <c r="R2479" s="677">
        <f t="shared" ca="1" si="427"/>
        <v>0</v>
      </c>
      <c r="S2479" s="677">
        <f t="shared" ca="1" si="427"/>
        <v>0</v>
      </c>
      <c r="T2479" s="677">
        <f t="shared" ca="1" si="427"/>
        <v>0</v>
      </c>
      <c r="U2479" s="677">
        <f t="shared" ca="1" si="427"/>
        <v>0</v>
      </c>
      <c r="V2479" s="677">
        <f t="shared" ca="1" si="427"/>
        <v>0</v>
      </c>
      <c r="W2479" s="677">
        <f t="shared" ca="1" si="426"/>
        <v>0</v>
      </c>
      <c r="X2479" s="677">
        <f t="shared" ca="1" si="427"/>
        <v>0</v>
      </c>
      <c r="Y2479" s="677">
        <f t="shared" ca="1" si="427"/>
        <v>0</v>
      </c>
      <c r="Z2479" s="677">
        <f t="shared" ca="1" si="427"/>
        <v>0</v>
      </c>
      <c r="AA2479" t="str">
        <f t="shared" si="421"/>
        <v>ASR_COMP</v>
      </c>
      <c r="AB2479" s="957">
        <f t="shared" si="422"/>
        <v>44682</v>
      </c>
      <c r="AC2479" t="str">
        <f t="shared" si="423"/>
        <v>Unaudited</v>
      </c>
    </row>
    <row r="2480" spans="1:29" x14ac:dyDescent="0.25">
      <c r="A2480" t="s">
        <v>423</v>
      </c>
      <c r="B2480" t="s">
        <v>1388</v>
      </c>
      <c r="C2480" t="s">
        <v>1389</v>
      </c>
      <c r="D2480">
        <v>1900</v>
      </c>
      <c r="E2480" s="957">
        <v>1</v>
      </c>
      <c r="F2480" t="s">
        <v>444</v>
      </c>
      <c r="G2480" s="957">
        <v>366</v>
      </c>
      <c r="H2480" t="s">
        <v>388</v>
      </c>
      <c r="I2480" s="937" t="s">
        <v>491</v>
      </c>
      <c r="J2480" s="937" t="s">
        <v>439</v>
      </c>
      <c r="K2480" s="937" t="s">
        <v>439</v>
      </c>
      <c r="L2480" s="937" t="s">
        <v>134</v>
      </c>
      <c r="M2480" s="962" t="s">
        <v>497</v>
      </c>
      <c r="N2480" s="677">
        <f t="shared" ca="1" si="427"/>
        <v>0</v>
      </c>
      <c r="O2480" s="677">
        <f t="shared" ca="1" si="427"/>
        <v>0</v>
      </c>
      <c r="P2480" s="677">
        <f t="shared" ca="1" si="427"/>
        <v>0</v>
      </c>
      <c r="Q2480" s="677">
        <f t="shared" ca="1" si="427"/>
        <v>0</v>
      </c>
      <c r="R2480" s="677">
        <f t="shared" ca="1" si="427"/>
        <v>0</v>
      </c>
      <c r="S2480" s="677">
        <f t="shared" ca="1" si="427"/>
        <v>0</v>
      </c>
      <c r="T2480" s="677">
        <f t="shared" ca="1" si="427"/>
        <v>0</v>
      </c>
      <c r="U2480" s="677">
        <f t="shared" ca="1" si="427"/>
        <v>0</v>
      </c>
      <c r="V2480" s="677">
        <f t="shared" ca="1" si="427"/>
        <v>0</v>
      </c>
      <c r="W2480" s="677">
        <f t="shared" ca="1" si="426"/>
        <v>0</v>
      </c>
      <c r="X2480" s="677">
        <f t="shared" ca="1" si="427"/>
        <v>0</v>
      </c>
      <c r="Y2480" s="677">
        <f t="shared" ca="1" si="427"/>
        <v>0</v>
      </c>
      <c r="Z2480" s="677">
        <f t="shared" ca="1" si="427"/>
        <v>0</v>
      </c>
      <c r="AA2480" t="str">
        <f t="shared" si="421"/>
        <v>ASR_COMP</v>
      </c>
      <c r="AB2480" s="957">
        <f t="shared" si="422"/>
        <v>44682</v>
      </c>
      <c r="AC2480" t="str">
        <f t="shared" si="423"/>
        <v>Unaudited</v>
      </c>
    </row>
    <row r="2481" spans="1:29" x14ac:dyDescent="0.25">
      <c r="A2481" t="s">
        <v>423</v>
      </c>
      <c r="B2481" t="s">
        <v>1388</v>
      </c>
      <c r="C2481" t="s">
        <v>1389</v>
      </c>
      <c r="D2481">
        <v>1900</v>
      </c>
      <c r="E2481" s="957">
        <v>1</v>
      </c>
      <c r="F2481" t="s">
        <v>444</v>
      </c>
      <c r="G2481" s="957">
        <v>366</v>
      </c>
      <c r="H2481" t="s">
        <v>388</v>
      </c>
      <c r="I2481" s="937" t="s">
        <v>491</v>
      </c>
      <c r="J2481" s="937" t="s">
        <v>439</v>
      </c>
      <c r="K2481" s="937" t="s">
        <v>439</v>
      </c>
      <c r="L2481" s="937" t="s">
        <v>135</v>
      </c>
      <c r="M2481" s="962" t="s">
        <v>498</v>
      </c>
      <c r="N2481" s="677">
        <f t="shared" ca="1" si="427"/>
        <v>0</v>
      </c>
      <c r="O2481" s="677">
        <f t="shared" ca="1" si="427"/>
        <v>0</v>
      </c>
      <c r="P2481" s="677">
        <f t="shared" ca="1" si="427"/>
        <v>0</v>
      </c>
      <c r="Q2481" s="677">
        <f t="shared" ca="1" si="427"/>
        <v>0</v>
      </c>
      <c r="R2481" s="677">
        <f t="shared" ca="1" si="427"/>
        <v>0</v>
      </c>
      <c r="S2481" s="677">
        <f t="shared" ca="1" si="427"/>
        <v>0</v>
      </c>
      <c r="T2481" s="677">
        <f t="shared" ca="1" si="427"/>
        <v>0</v>
      </c>
      <c r="U2481" s="677">
        <f t="shared" ca="1" si="427"/>
        <v>0</v>
      </c>
      <c r="V2481" s="677">
        <f t="shared" ca="1" si="427"/>
        <v>0</v>
      </c>
      <c r="W2481" s="677">
        <f t="shared" ca="1" si="426"/>
        <v>0</v>
      </c>
      <c r="X2481" s="677">
        <f t="shared" ca="1" si="427"/>
        <v>0</v>
      </c>
      <c r="Y2481" s="677">
        <f t="shared" ca="1" si="427"/>
        <v>0</v>
      </c>
      <c r="Z2481" s="677">
        <f t="shared" ca="1" si="427"/>
        <v>0</v>
      </c>
      <c r="AA2481" t="str">
        <f t="shared" si="421"/>
        <v>ASR_COMP</v>
      </c>
      <c r="AB2481" s="957">
        <f t="shared" si="422"/>
        <v>44682</v>
      </c>
      <c r="AC2481" t="str">
        <f t="shared" si="423"/>
        <v>Unaudited</v>
      </c>
    </row>
    <row r="2482" spans="1:29" x14ac:dyDescent="0.25">
      <c r="A2482" t="s">
        <v>423</v>
      </c>
      <c r="B2482" t="s">
        <v>1388</v>
      </c>
      <c r="C2482" t="s">
        <v>1389</v>
      </c>
      <c r="D2482">
        <v>1900</v>
      </c>
      <c r="E2482" s="957">
        <v>1</v>
      </c>
      <c r="F2482" t="s">
        <v>444</v>
      </c>
      <c r="G2482" s="957">
        <v>366</v>
      </c>
      <c r="H2482" t="s">
        <v>388</v>
      </c>
      <c r="I2482" s="937" t="s">
        <v>491</v>
      </c>
      <c r="J2482" s="937" t="s">
        <v>439</v>
      </c>
      <c r="K2482" s="937" t="s">
        <v>439</v>
      </c>
      <c r="L2482" s="945" t="s">
        <v>136</v>
      </c>
      <c r="M2482" s="960" t="s">
        <v>499</v>
      </c>
      <c r="N2482" s="677">
        <f t="shared" ca="1" si="427"/>
        <v>0</v>
      </c>
      <c r="O2482" s="677">
        <f t="shared" ca="1" si="427"/>
        <v>0</v>
      </c>
      <c r="P2482" s="677">
        <f t="shared" ca="1" si="427"/>
        <v>0</v>
      </c>
      <c r="Q2482" s="677">
        <f t="shared" ca="1" si="427"/>
        <v>0</v>
      </c>
      <c r="R2482" s="677">
        <f t="shared" ca="1" si="427"/>
        <v>0</v>
      </c>
      <c r="S2482" s="677">
        <f t="shared" ca="1" si="427"/>
        <v>0</v>
      </c>
      <c r="T2482" s="677">
        <f t="shared" ca="1" si="427"/>
        <v>0</v>
      </c>
      <c r="U2482" s="677">
        <f t="shared" ca="1" si="427"/>
        <v>0</v>
      </c>
      <c r="V2482" s="677">
        <f t="shared" ca="1" si="427"/>
        <v>0</v>
      </c>
      <c r="W2482" s="677">
        <f t="shared" ca="1" si="426"/>
        <v>0</v>
      </c>
      <c r="X2482" s="677">
        <f t="shared" ca="1" si="427"/>
        <v>0</v>
      </c>
      <c r="Y2482" s="677">
        <f t="shared" ca="1" si="427"/>
        <v>0</v>
      </c>
      <c r="Z2482" s="677">
        <f t="shared" ca="1" si="427"/>
        <v>0</v>
      </c>
      <c r="AA2482" t="str">
        <f t="shared" si="421"/>
        <v>ASR_COMP</v>
      </c>
      <c r="AB2482" s="957">
        <f t="shared" si="422"/>
        <v>44682</v>
      </c>
      <c r="AC2482" t="str">
        <f t="shared" si="423"/>
        <v>Unaudited</v>
      </c>
    </row>
    <row r="2483" spans="1:29" ht="30" x14ac:dyDescent="0.25">
      <c r="A2483" t="s">
        <v>423</v>
      </c>
      <c r="B2483" t="s">
        <v>1388</v>
      </c>
      <c r="C2483" t="s">
        <v>1389</v>
      </c>
      <c r="D2483">
        <v>1900</v>
      </c>
      <c r="E2483" s="957">
        <v>1</v>
      </c>
      <c r="F2483" t="s">
        <v>444</v>
      </c>
      <c r="G2483" s="957">
        <v>366</v>
      </c>
      <c r="H2483" t="s">
        <v>388</v>
      </c>
      <c r="I2483" s="962" t="s">
        <v>492</v>
      </c>
      <c r="J2483" s="962" t="s">
        <v>26</v>
      </c>
      <c r="K2483" s="962" t="s">
        <v>26</v>
      </c>
      <c r="L2483" s="937" t="s">
        <v>272</v>
      </c>
      <c r="M2483" s="962" t="s">
        <v>26</v>
      </c>
      <c r="N2483" s="677">
        <f t="shared" ca="1" si="427"/>
        <v>2467954.5981186237</v>
      </c>
      <c r="O2483" s="677">
        <f t="shared" ca="1" si="427"/>
        <v>0</v>
      </c>
      <c r="P2483" s="677">
        <f t="shared" ca="1" si="427"/>
        <v>0</v>
      </c>
      <c r="Q2483" s="677">
        <f t="shared" ca="1" si="427"/>
        <v>0</v>
      </c>
      <c r="R2483" s="677">
        <f t="shared" ca="1" si="427"/>
        <v>0</v>
      </c>
      <c r="S2483" s="677">
        <f t="shared" ca="1" si="427"/>
        <v>0</v>
      </c>
      <c r="T2483" s="677">
        <f t="shared" ca="1" si="427"/>
        <v>0</v>
      </c>
      <c r="U2483" s="677">
        <f t="shared" ca="1" si="427"/>
        <v>0</v>
      </c>
      <c r="V2483" s="677">
        <f t="shared" ca="1" si="427"/>
        <v>0</v>
      </c>
      <c r="W2483" s="677">
        <f t="shared" ca="1" si="426"/>
        <v>0</v>
      </c>
      <c r="X2483" s="677">
        <f t="shared" ca="1" si="427"/>
        <v>0</v>
      </c>
      <c r="Y2483" s="677">
        <f t="shared" ca="1" si="427"/>
        <v>0</v>
      </c>
      <c r="Z2483" s="677">
        <f t="shared" ca="1" si="427"/>
        <v>0</v>
      </c>
      <c r="AA2483" t="str">
        <f t="shared" si="421"/>
        <v>ASR_COMP</v>
      </c>
      <c r="AB2483" s="957">
        <f t="shared" si="422"/>
        <v>44682</v>
      </c>
      <c r="AC2483" t="str">
        <f t="shared" si="423"/>
        <v>Unaudited</v>
      </c>
    </row>
    <row r="2484" spans="1:29" x14ac:dyDescent="0.25">
      <c r="A2484" t="s">
        <v>423</v>
      </c>
      <c r="B2484" t="s">
        <v>1388</v>
      </c>
      <c r="C2484" t="s">
        <v>1389</v>
      </c>
      <c r="D2484">
        <v>1900</v>
      </c>
      <c r="E2484" s="957">
        <v>1</v>
      </c>
      <c r="F2484" t="s">
        <v>1034</v>
      </c>
      <c r="G2484" s="957" t="s">
        <v>1387</v>
      </c>
      <c r="H2484" t="s">
        <v>388</v>
      </c>
      <c r="I2484" s="937" t="s">
        <v>435</v>
      </c>
      <c r="J2484" s="937" t="s">
        <v>435</v>
      </c>
      <c r="K2484" s="937" t="s">
        <v>435</v>
      </c>
      <c r="L2484" s="937"/>
      <c r="M2484" s="962" t="s">
        <v>435</v>
      </c>
      <c r="N2484" s="677">
        <f t="shared" ca="1" si="427"/>
        <v>0</v>
      </c>
      <c r="O2484" s="677">
        <f t="shared" ca="1" si="427"/>
        <v>0</v>
      </c>
      <c r="P2484" s="677">
        <f t="shared" ca="1" si="427"/>
        <v>0</v>
      </c>
      <c r="Q2484" s="677">
        <f t="shared" ca="1" si="427"/>
        <v>0</v>
      </c>
      <c r="R2484" s="677">
        <f t="shared" ca="1" si="427"/>
        <v>0</v>
      </c>
      <c r="S2484" s="677">
        <f t="shared" ca="1" si="427"/>
        <v>0</v>
      </c>
      <c r="T2484" s="677">
        <f t="shared" ca="1" si="427"/>
        <v>0</v>
      </c>
      <c r="U2484" s="677">
        <f t="shared" ca="1" si="427"/>
        <v>0</v>
      </c>
      <c r="V2484" s="677">
        <f t="shared" ca="1" si="427"/>
        <v>0</v>
      </c>
      <c r="W2484" s="677">
        <f t="shared" ca="1" si="426"/>
        <v>0</v>
      </c>
      <c r="X2484" s="677">
        <f t="shared" ca="1" si="427"/>
        <v>0</v>
      </c>
      <c r="Y2484" s="677">
        <f t="shared" ca="1" si="427"/>
        <v>0</v>
      </c>
      <c r="Z2484" s="677">
        <f t="shared" ca="1" si="427"/>
        <v>0</v>
      </c>
      <c r="AA2484" t="str">
        <f t="shared" si="421"/>
        <v>ASR_COMP</v>
      </c>
      <c r="AB2484" s="957">
        <f t="shared" si="422"/>
        <v>44682</v>
      </c>
      <c r="AC2484" t="str">
        <f t="shared" si="423"/>
        <v>Unaudited</v>
      </c>
    </row>
    <row r="2485" spans="1:29" x14ac:dyDescent="0.25">
      <c r="A2485" t="s">
        <v>423</v>
      </c>
      <c r="B2485" t="s">
        <v>1388</v>
      </c>
      <c r="C2485" t="s">
        <v>1389</v>
      </c>
      <c r="D2485">
        <v>1900</v>
      </c>
      <c r="E2485" s="957">
        <v>1</v>
      </c>
      <c r="F2485" t="s">
        <v>1034</v>
      </c>
      <c r="G2485" s="957" t="s">
        <v>1387</v>
      </c>
      <c r="H2485" t="s">
        <v>388</v>
      </c>
      <c r="I2485" s="937" t="s">
        <v>490</v>
      </c>
      <c r="J2485" s="937" t="s">
        <v>12</v>
      </c>
      <c r="K2485" s="937" t="s">
        <v>12</v>
      </c>
      <c r="L2485" s="937">
        <v>1.1000000000000001</v>
      </c>
      <c r="M2485" s="962" t="s">
        <v>12</v>
      </c>
      <c r="N2485" s="677">
        <f t="shared" ca="1" si="427"/>
        <v>0</v>
      </c>
      <c r="O2485" s="677">
        <f t="shared" ca="1" si="427"/>
        <v>0</v>
      </c>
      <c r="P2485" s="677">
        <f t="shared" ca="1" si="427"/>
        <v>0</v>
      </c>
      <c r="Q2485" s="677">
        <f t="shared" ca="1" si="427"/>
        <v>0</v>
      </c>
      <c r="R2485" s="677">
        <f t="shared" ca="1" si="427"/>
        <v>0</v>
      </c>
      <c r="S2485" s="677">
        <f t="shared" ca="1" si="427"/>
        <v>0</v>
      </c>
      <c r="T2485" s="677">
        <f t="shared" ca="1" si="427"/>
        <v>0</v>
      </c>
      <c r="U2485" s="677">
        <f t="shared" ca="1" si="427"/>
        <v>0</v>
      </c>
      <c r="V2485" s="677">
        <f t="shared" ca="1" si="427"/>
        <v>0</v>
      </c>
      <c r="W2485" s="677">
        <f t="shared" ca="1" si="426"/>
        <v>0</v>
      </c>
      <c r="X2485" s="677">
        <f t="shared" ca="1" si="427"/>
        <v>0</v>
      </c>
      <c r="Y2485" s="677">
        <f t="shared" ca="1" si="427"/>
        <v>0</v>
      </c>
      <c r="Z2485" s="677">
        <f t="shared" ca="1" si="427"/>
        <v>1002101.7673445416</v>
      </c>
      <c r="AA2485" t="str">
        <f t="shared" si="421"/>
        <v>ASR_COMP</v>
      </c>
      <c r="AB2485" s="957">
        <f t="shared" si="422"/>
        <v>44682</v>
      </c>
      <c r="AC2485" t="str">
        <f t="shared" si="423"/>
        <v>Unaudited</v>
      </c>
    </row>
    <row r="2486" spans="1:29" x14ac:dyDescent="0.25">
      <c r="A2486" t="s">
        <v>423</v>
      </c>
      <c r="B2486" t="s">
        <v>1388</v>
      </c>
      <c r="C2486" t="s">
        <v>1389</v>
      </c>
      <c r="D2486">
        <v>1900</v>
      </c>
      <c r="E2486" s="957">
        <v>1</v>
      </c>
      <c r="F2486" t="s">
        <v>1034</v>
      </c>
      <c r="G2486" s="957" t="s">
        <v>1387</v>
      </c>
      <c r="H2486" t="s">
        <v>388</v>
      </c>
      <c r="I2486" s="937" t="s">
        <v>490</v>
      </c>
      <c r="J2486" s="937" t="s">
        <v>12</v>
      </c>
      <c r="K2486" s="937" t="s">
        <v>1331</v>
      </c>
      <c r="L2486" s="937" t="s">
        <v>1322</v>
      </c>
      <c r="M2486" s="962" t="s">
        <v>1331</v>
      </c>
      <c r="N2486" s="677">
        <f t="shared" ca="1" si="427"/>
        <v>0</v>
      </c>
      <c r="O2486" s="677">
        <f t="shared" ca="1" si="427"/>
        <v>0</v>
      </c>
      <c r="P2486" s="677">
        <f t="shared" ca="1" si="427"/>
        <v>0</v>
      </c>
      <c r="Q2486" s="677">
        <f t="shared" ca="1" si="427"/>
        <v>0</v>
      </c>
      <c r="R2486" s="677">
        <f t="shared" ca="1" si="427"/>
        <v>0</v>
      </c>
      <c r="S2486" s="677">
        <f t="shared" ca="1" si="427"/>
        <v>0</v>
      </c>
      <c r="T2486" s="677">
        <f t="shared" ca="1" si="427"/>
        <v>0</v>
      </c>
      <c r="U2486" s="677">
        <f t="shared" ca="1" si="427"/>
        <v>0</v>
      </c>
      <c r="V2486" s="677">
        <f t="shared" ca="1" si="427"/>
        <v>0</v>
      </c>
      <c r="W2486" s="677">
        <f t="shared" ca="1" si="426"/>
        <v>0</v>
      </c>
      <c r="X2486" s="677">
        <f t="shared" ca="1" si="427"/>
        <v>0</v>
      </c>
      <c r="Y2486" s="677">
        <f t="shared" ca="1" si="427"/>
        <v>0</v>
      </c>
      <c r="Z2486" s="677">
        <f t="shared" ca="1" si="427"/>
        <v>-432116.3016399378</v>
      </c>
      <c r="AA2486" t="str">
        <f t="shared" si="421"/>
        <v>ASR_COMP</v>
      </c>
      <c r="AB2486" s="957">
        <f t="shared" si="422"/>
        <v>44682</v>
      </c>
      <c r="AC2486" t="str">
        <f t="shared" si="423"/>
        <v>Unaudited</v>
      </c>
    </row>
    <row r="2487" spans="1:29" x14ac:dyDescent="0.25">
      <c r="A2487" t="s">
        <v>423</v>
      </c>
      <c r="B2487" t="s">
        <v>1388</v>
      </c>
      <c r="C2487" t="s">
        <v>1389</v>
      </c>
      <c r="D2487">
        <v>1900</v>
      </c>
      <c r="E2487" s="957">
        <v>1</v>
      </c>
      <c r="F2487" t="s">
        <v>1034</v>
      </c>
      <c r="G2487" s="957" t="s">
        <v>1387</v>
      </c>
      <c r="H2487" t="s">
        <v>388</v>
      </c>
      <c r="I2487" s="937" t="s">
        <v>490</v>
      </c>
      <c r="J2487" s="937" t="s">
        <v>493</v>
      </c>
      <c r="K2487" s="937" t="s">
        <v>494</v>
      </c>
      <c r="L2487" s="945" t="s">
        <v>63</v>
      </c>
      <c r="M2487" s="960" t="s">
        <v>346</v>
      </c>
      <c r="N2487" s="677">
        <f t="shared" ca="1" si="427"/>
        <v>0</v>
      </c>
      <c r="O2487" s="677">
        <f t="shared" ca="1" si="427"/>
        <v>0</v>
      </c>
      <c r="P2487" s="677">
        <f t="shared" ca="1" si="427"/>
        <v>0</v>
      </c>
      <c r="Q2487" s="677">
        <f t="shared" ca="1" si="427"/>
        <v>0</v>
      </c>
      <c r="R2487" s="677">
        <f t="shared" ca="1" si="427"/>
        <v>0</v>
      </c>
      <c r="S2487" s="677">
        <f t="shared" ca="1" si="427"/>
        <v>0</v>
      </c>
      <c r="T2487" s="677">
        <f t="shared" ca="1" si="427"/>
        <v>0</v>
      </c>
      <c r="U2487" s="677">
        <f t="shared" ca="1" si="427"/>
        <v>0</v>
      </c>
      <c r="V2487" s="677">
        <f t="shared" ca="1" si="427"/>
        <v>0</v>
      </c>
      <c r="W2487" s="677">
        <f t="shared" ca="1" si="426"/>
        <v>0</v>
      </c>
      <c r="X2487" s="677">
        <f t="shared" ca="1" si="427"/>
        <v>0</v>
      </c>
      <c r="Y2487" s="677">
        <f t="shared" ca="1" si="427"/>
        <v>0</v>
      </c>
      <c r="Z2487" s="677">
        <f t="shared" ca="1" si="427"/>
        <v>0</v>
      </c>
      <c r="AA2487" t="str">
        <f t="shared" si="421"/>
        <v>ASR_COMP</v>
      </c>
      <c r="AB2487" s="957">
        <f t="shared" si="422"/>
        <v>44682</v>
      </c>
      <c r="AC2487" t="str">
        <f t="shared" si="423"/>
        <v>Unaudited</v>
      </c>
    </row>
    <row r="2488" spans="1:29" x14ac:dyDescent="0.25">
      <c r="A2488" t="s">
        <v>423</v>
      </c>
      <c r="B2488" t="s">
        <v>1388</v>
      </c>
      <c r="C2488" t="s">
        <v>1389</v>
      </c>
      <c r="D2488">
        <v>1900</v>
      </c>
      <c r="E2488" s="957">
        <v>1</v>
      </c>
      <c r="F2488" t="s">
        <v>1034</v>
      </c>
      <c r="G2488" s="957" t="s">
        <v>1387</v>
      </c>
      <c r="H2488" t="s">
        <v>388</v>
      </c>
      <c r="I2488" s="962" t="s">
        <v>490</v>
      </c>
      <c r="J2488" s="962" t="s">
        <v>493</v>
      </c>
      <c r="K2488" s="962" t="s">
        <v>1022</v>
      </c>
      <c r="L2488" s="937" t="s">
        <v>918</v>
      </c>
      <c r="M2488" s="962" t="s">
        <v>919</v>
      </c>
      <c r="N2488" s="677">
        <f t="shared" ca="1" si="427"/>
        <v>0</v>
      </c>
      <c r="O2488" s="677">
        <f t="shared" ca="1" si="427"/>
        <v>0</v>
      </c>
      <c r="P2488" s="677">
        <f t="shared" ca="1" si="427"/>
        <v>0</v>
      </c>
      <c r="Q2488" s="677">
        <f t="shared" ca="1" si="427"/>
        <v>0</v>
      </c>
      <c r="R2488" s="677">
        <f t="shared" ca="1" si="427"/>
        <v>0</v>
      </c>
      <c r="S2488" s="677">
        <f t="shared" ca="1" si="427"/>
        <v>0</v>
      </c>
      <c r="T2488" s="677">
        <f t="shared" ca="1" si="427"/>
        <v>0</v>
      </c>
      <c r="U2488" s="677">
        <f t="shared" ca="1" si="427"/>
        <v>0</v>
      </c>
      <c r="V2488" s="677">
        <f t="shared" ca="1" si="427"/>
        <v>0</v>
      </c>
      <c r="W2488" s="677">
        <f t="shared" ca="1" si="426"/>
        <v>0</v>
      </c>
      <c r="X2488" s="677">
        <f t="shared" ca="1" si="427"/>
        <v>0</v>
      </c>
      <c r="Y2488" s="677">
        <f t="shared" ca="1" si="427"/>
        <v>0</v>
      </c>
      <c r="Z2488" s="677">
        <f t="shared" ca="1" si="427"/>
        <v>-72476.267687571715</v>
      </c>
      <c r="AA2488" t="str">
        <f t="shared" si="421"/>
        <v>ASR_COMP</v>
      </c>
      <c r="AB2488" s="957">
        <f t="shared" si="422"/>
        <v>44682</v>
      </c>
      <c r="AC2488" t="str">
        <f t="shared" si="423"/>
        <v>Unaudited</v>
      </c>
    </row>
    <row r="2489" spans="1:29" x14ac:dyDescent="0.25">
      <c r="A2489" t="s">
        <v>423</v>
      </c>
      <c r="B2489" t="s">
        <v>1388</v>
      </c>
      <c r="C2489" t="s">
        <v>1389</v>
      </c>
      <c r="D2489">
        <v>1900</v>
      </c>
      <c r="E2489" s="957">
        <v>1</v>
      </c>
      <c r="F2489" t="s">
        <v>1034</v>
      </c>
      <c r="G2489" s="957" t="s">
        <v>1387</v>
      </c>
      <c r="H2489" t="s">
        <v>388</v>
      </c>
      <c r="I2489" s="937" t="s">
        <v>490</v>
      </c>
      <c r="J2489" s="937" t="s">
        <v>13</v>
      </c>
      <c r="K2489" s="937" t="s">
        <v>495</v>
      </c>
      <c r="L2489" s="937" t="s">
        <v>97</v>
      </c>
      <c r="M2489" s="962" t="s">
        <v>149</v>
      </c>
      <c r="N2489" s="677">
        <f t="shared" ca="1" si="427"/>
        <v>0</v>
      </c>
      <c r="O2489" s="677">
        <f t="shared" ca="1" si="427"/>
        <v>0</v>
      </c>
      <c r="P2489" s="677">
        <f t="shared" ca="1" si="427"/>
        <v>0</v>
      </c>
      <c r="Q2489" s="677">
        <f t="shared" ca="1" si="427"/>
        <v>0</v>
      </c>
      <c r="R2489" s="677">
        <f t="shared" ca="1" si="427"/>
        <v>0</v>
      </c>
      <c r="S2489" s="677">
        <f t="shared" ca="1" si="427"/>
        <v>0</v>
      </c>
      <c r="T2489" s="677">
        <f t="shared" ca="1" si="427"/>
        <v>0</v>
      </c>
      <c r="U2489" s="677">
        <f t="shared" ca="1" si="427"/>
        <v>0</v>
      </c>
      <c r="V2489" s="677">
        <f t="shared" ca="1" si="427"/>
        <v>0</v>
      </c>
      <c r="W2489" s="677">
        <f t="shared" ca="1" si="426"/>
        <v>0</v>
      </c>
      <c r="X2489" s="677">
        <f t="shared" ca="1" si="427"/>
        <v>0</v>
      </c>
      <c r="Y2489" s="677">
        <f t="shared" ca="1" si="427"/>
        <v>0</v>
      </c>
      <c r="Z2489" s="677">
        <f t="shared" ca="1" si="427"/>
        <v>0</v>
      </c>
      <c r="AA2489" t="str">
        <f t="shared" si="421"/>
        <v>ASR_COMP</v>
      </c>
      <c r="AB2489" s="957">
        <f t="shared" si="422"/>
        <v>44682</v>
      </c>
      <c r="AC2489" t="str">
        <f t="shared" si="423"/>
        <v>Unaudited</v>
      </c>
    </row>
    <row r="2490" spans="1:29" x14ac:dyDescent="0.25">
      <c r="A2490" t="s">
        <v>423</v>
      </c>
      <c r="B2490" t="s">
        <v>1388</v>
      </c>
      <c r="C2490" t="s">
        <v>1389</v>
      </c>
      <c r="D2490">
        <v>1900</v>
      </c>
      <c r="E2490" s="957">
        <v>1</v>
      </c>
      <c r="F2490" t="s">
        <v>1034</v>
      </c>
      <c r="G2490" s="957" t="s">
        <v>1387</v>
      </c>
      <c r="H2490" t="s">
        <v>388</v>
      </c>
      <c r="I2490" s="937" t="s">
        <v>490</v>
      </c>
      <c r="J2490" s="937" t="s">
        <v>13</v>
      </c>
      <c r="K2490" s="937" t="s">
        <v>13</v>
      </c>
      <c r="L2490" s="937" t="s">
        <v>35</v>
      </c>
      <c r="M2490" s="962" t="s">
        <v>13</v>
      </c>
      <c r="N2490" s="677">
        <f t="shared" ca="1" si="427"/>
        <v>0</v>
      </c>
      <c r="O2490" s="677">
        <f t="shared" ca="1" si="427"/>
        <v>0</v>
      </c>
      <c r="P2490" s="677">
        <f t="shared" ca="1" si="427"/>
        <v>0</v>
      </c>
      <c r="Q2490" s="677">
        <f t="shared" ca="1" si="427"/>
        <v>0</v>
      </c>
      <c r="R2490" s="677">
        <f t="shared" ca="1" si="427"/>
        <v>0</v>
      </c>
      <c r="S2490" s="677">
        <f t="shared" ca="1" si="427"/>
        <v>0</v>
      </c>
      <c r="T2490" s="677">
        <f t="shared" ca="1" si="427"/>
        <v>0</v>
      </c>
      <c r="U2490" s="677">
        <f t="shared" ca="1" si="427"/>
        <v>0</v>
      </c>
      <c r="V2490" s="677">
        <f t="shared" ca="1" si="427"/>
        <v>0</v>
      </c>
      <c r="W2490" s="677">
        <f t="shared" ca="1" si="426"/>
        <v>0</v>
      </c>
      <c r="X2490" s="677">
        <f t="shared" ca="1" si="427"/>
        <v>0</v>
      </c>
      <c r="Y2490" s="677">
        <f t="shared" ca="1" si="427"/>
        <v>0</v>
      </c>
      <c r="Z2490" s="677">
        <f t="shared" ca="1" si="427"/>
        <v>0</v>
      </c>
      <c r="AA2490" t="str">
        <f t="shared" si="421"/>
        <v>ASR_COMP</v>
      </c>
      <c r="AB2490" s="957">
        <f t="shared" si="422"/>
        <v>44682</v>
      </c>
      <c r="AC2490" t="str">
        <f t="shared" si="423"/>
        <v>Unaudited</v>
      </c>
    </row>
    <row r="2491" spans="1:29" x14ac:dyDescent="0.25">
      <c r="A2491" t="s">
        <v>423</v>
      </c>
      <c r="B2491" t="s">
        <v>1388</v>
      </c>
      <c r="C2491" t="s">
        <v>1389</v>
      </c>
      <c r="D2491">
        <v>1900</v>
      </c>
      <c r="E2491" s="957">
        <v>1</v>
      </c>
      <c r="F2491" t="s">
        <v>1034</v>
      </c>
      <c r="G2491" s="957" t="s">
        <v>1387</v>
      </c>
      <c r="H2491" t="s">
        <v>388</v>
      </c>
      <c r="I2491" s="937" t="s">
        <v>491</v>
      </c>
      <c r="J2491" s="937" t="s">
        <v>447</v>
      </c>
      <c r="K2491" s="937" t="s">
        <v>0</v>
      </c>
      <c r="L2491" s="937">
        <v>2.1</v>
      </c>
      <c r="M2491" s="962" t="s">
        <v>150</v>
      </c>
      <c r="N2491" s="677">
        <f t="shared" ca="1" si="427"/>
        <v>0</v>
      </c>
      <c r="O2491" s="677">
        <f t="shared" ca="1" si="427"/>
        <v>0</v>
      </c>
      <c r="P2491" s="677">
        <f t="shared" ca="1" si="427"/>
        <v>0</v>
      </c>
      <c r="Q2491" s="677">
        <f t="shared" ca="1" si="427"/>
        <v>0</v>
      </c>
      <c r="R2491" s="677">
        <f t="shared" ca="1" si="427"/>
        <v>0</v>
      </c>
      <c r="S2491" s="677">
        <f t="shared" ca="1" si="427"/>
        <v>0</v>
      </c>
      <c r="T2491" s="677">
        <f t="shared" ca="1" si="427"/>
        <v>0</v>
      </c>
      <c r="U2491" s="677">
        <f t="shared" ca="1" si="427"/>
        <v>0</v>
      </c>
      <c r="V2491" s="677">
        <f t="shared" ca="1" si="427"/>
        <v>0</v>
      </c>
      <c r="W2491" s="677">
        <f t="shared" ca="1" si="426"/>
        <v>0</v>
      </c>
      <c r="X2491" s="677">
        <f t="shared" ca="1" si="427"/>
        <v>0</v>
      </c>
      <c r="Y2491" s="677">
        <f t="shared" ca="1" si="427"/>
        <v>0</v>
      </c>
      <c r="Z2491" s="677">
        <f t="shared" ca="1" si="427"/>
        <v>1675406.3423514864</v>
      </c>
      <c r="AA2491" t="str">
        <f t="shared" si="421"/>
        <v>ASR_COMP</v>
      </c>
      <c r="AB2491" s="957">
        <f t="shared" si="422"/>
        <v>44682</v>
      </c>
      <c r="AC2491" t="str">
        <f t="shared" si="423"/>
        <v>Unaudited</v>
      </c>
    </row>
    <row r="2492" spans="1:29" ht="30" x14ac:dyDescent="0.25">
      <c r="A2492" t="s">
        <v>423</v>
      </c>
      <c r="B2492" t="s">
        <v>1388</v>
      </c>
      <c r="C2492" t="s">
        <v>1389</v>
      </c>
      <c r="D2492">
        <v>1900</v>
      </c>
      <c r="E2492" s="957">
        <v>1</v>
      </c>
      <c r="F2492" t="s">
        <v>1034</v>
      </c>
      <c r="G2492" s="957" t="s">
        <v>1387</v>
      </c>
      <c r="H2492" t="s">
        <v>388</v>
      </c>
      <c r="I2492" s="937" t="s">
        <v>491</v>
      </c>
      <c r="J2492" s="937" t="s">
        <v>447</v>
      </c>
      <c r="K2492" s="937" t="s">
        <v>0</v>
      </c>
      <c r="L2492" s="937">
        <v>2.2000000000000002</v>
      </c>
      <c r="M2492" s="962" t="s">
        <v>151</v>
      </c>
      <c r="N2492" s="677">
        <f t="shared" ca="1" si="427"/>
        <v>0</v>
      </c>
      <c r="O2492" s="677">
        <f t="shared" ca="1" si="427"/>
        <v>0</v>
      </c>
      <c r="P2492" s="677">
        <f t="shared" ca="1" si="427"/>
        <v>0</v>
      </c>
      <c r="Q2492" s="677">
        <f t="shared" ca="1" si="427"/>
        <v>0</v>
      </c>
      <c r="R2492" s="677">
        <f t="shared" ca="1" si="427"/>
        <v>0</v>
      </c>
      <c r="S2492" s="677">
        <f t="shared" ca="1" si="427"/>
        <v>0</v>
      </c>
      <c r="T2492" s="677">
        <f t="shared" ca="1" si="427"/>
        <v>0</v>
      </c>
      <c r="U2492" s="677">
        <f t="shared" ca="1" si="427"/>
        <v>0</v>
      </c>
      <c r="V2492" s="677">
        <f t="shared" ca="1" si="427"/>
        <v>0</v>
      </c>
      <c r="W2492" s="677">
        <f t="shared" ca="1" si="426"/>
        <v>0</v>
      </c>
      <c r="X2492" s="677">
        <f t="shared" ca="1" si="427"/>
        <v>0</v>
      </c>
      <c r="Y2492" s="677">
        <f t="shared" ca="1" si="427"/>
        <v>0</v>
      </c>
      <c r="Z2492" s="677">
        <f t="shared" ca="1" si="427"/>
        <v>-4606625.4934320385</v>
      </c>
      <c r="AA2492" t="str">
        <f t="shared" si="421"/>
        <v>ASR_COMP</v>
      </c>
      <c r="AB2492" s="957">
        <f t="shared" si="422"/>
        <v>44682</v>
      </c>
      <c r="AC2492" t="str">
        <f t="shared" si="423"/>
        <v>Unaudited</v>
      </c>
    </row>
    <row r="2493" spans="1:29" x14ac:dyDescent="0.25">
      <c r="A2493" t="s">
        <v>423</v>
      </c>
      <c r="B2493" t="s">
        <v>1388</v>
      </c>
      <c r="C2493" t="s">
        <v>1389</v>
      </c>
      <c r="D2493">
        <v>1900</v>
      </c>
      <c r="E2493" s="957">
        <v>1</v>
      </c>
      <c r="F2493" t="s">
        <v>1034</v>
      </c>
      <c r="G2493" s="957" t="s">
        <v>1387</v>
      </c>
      <c r="H2493" t="s">
        <v>388</v>
      </c>
      <c r="I2493" s="937" t="s">
        <v>491</v>
      </c>
      <c r="J2493" s="937" t="s">
        <v>447</v>
      </c>
      <c r="K2493" s="937" t="s">
        <v>0</v>
      </c>
      <c r="L2493" s="937">
        <v>2.2999999999999998</v>
      </c>
      <c r="M2493" s="962" t="s">
        <v>152</v>
      </c>
      <c r="N2493" s="677">
        <f t="shared" ca="1" si="427"/>
        <v>0</v>
      </c>
      <c r="O2493" s="677">
        <f t="shared" ca="1" si="427"/>
        <v>0</v>
      </c>
      <c r="P2493" s="677">
        <f t="shared" ca="1" si="427"/>
        <v>0</v>
      </c>
      <c r="Q2493" s="677">
        <f t="shared" ca="1" si="427"/>
        <v>0</v>
      </c>
      <c r="R2493" s="677">
        <f t="shared" ca="1" si="427"/>
        <v>0</v>
      </c>
      <c r="S2493" s="677">
        <f t="shared" ca="1" si="427"/>
        <v>0</v>
      </c>
      <c r="T2493" s="677">
        <f t="shared" ca="1" si="427"/>
        <v>0</v>
      </c>
      <c r="U2493" s="677">
        <f t="shared" ca="1" si="427"/>
        <v>0</v>
      </c>
      <c r="V2493" s="677">
        <f t="shared" ca="1" si="427"/>
        <v>0</v>
      </c>
      <c r="W2493" s="677">
        <f t="shared" ca="1" si="426"/>
        <v>0</v>
      </c>
      <c r="X2493" s="677">
        <f t="shared" ca="1" si="427"/>
        <v>0</v>
      </c>
      <c r="Y2493" s="677">
        <f t="shared" ca="1" si="427"/>
        <v>0</v>
      </c>
      <c r="Z2493" s="677">
        <f t="shared" ca="1" si="427"/>
        <v>-50052.472398854399</v>
      </c>
      <c r="AA2493" t="str">
        <f t="shared" si="421"/>
        <v>ASR_COMP</v>
      </c>
      <c r="AB2493" s="957">
        <f t="shared" si="422"/>
        <v>44682</v>
      </c>
      <c r="AC2493" t="str">
        <f t="shared" si="423"/>
        <v>Unaudited</v>
      </c>
    </row>
    <row r="2494" spans="1:29" x14ac:dyDescent="0.25">
      <c r="A2494" t="s">
        <v>423</v>
      </c>
      <c r="B2494" t="s">
        <v>1388</v>
      </c>
      <c r="C2494" t="s">
        <v>1389</v>
      </c>
      <c r="D2494">
        <v>1900</v>
      </c>
      <c r="E2494" s="957">
        <v>1</v>
      </c>
      <c r="F2494" t="s">
        <v>1034</v>
      </c>
      <c r="G2494" s="957" t="s">
        <v>1387</v>
      </c>
      <c r="H2494" t="s">
        <v>388</v>
      </c>
      <c r="I2494" s="937" t="s">
        <v>491</v>
      </c>
      <c r="J2494" s="937" t="s">
        <v>447</v>
      </c>
      <c r="K2494" s="937" t="s">
        <v>0</v>
      </c>
      <c r="L2494" s="937">
        <v>2.4</v>
      </c>
      <c r="M2494" s="962" t="s">
        <v>153</v>
      </c>
      <c r="N2494" s="677">
        <f t="shared" ca="1" si="427"/>
        <v>0</v>
      </c>
      <c r="O2494" s="677">
        <f t="shared" ca="1" si="427"/>
        <v>0</v>
      </c>
      <c r="P2494" s="677">
        <f t="shared" ca="1" si="427"/>
        <v>0</v>
      </c>
      <c r="Q2494" s="677">
        <f t="shared" ca="1" si="427"/>
        <v>0</v>
      </c>
      <c r="R2494" s="677">
        <f t="shared" ca="1" si="427"/>
        <v>0</v>
      </c>
      <c r="S2494" s="677">
        <f t="shared" ca="1" si="427"/>
        <v>0</v>
      </c>
      <c r="T2494" s="677">
        <f t="shared" ca="1" si="427"/>
        <v>0</v>
      </c>
      <c r="U2494" s="677">
        <f t="shared" ca="1" si="427"/>
        <v>0</v>
      </c>
      <c r="V2494" s="677">
        <f t="shared" ca="1" si="427"/>
        <v>0</v>
      </c>
      <c r="W2494" s="677">
        <f t="shared" ca="1" si="426"/>
        <v>0</v>
      </c>
      <c r="X2494" s="677">
        <f t="shared" ca="1" si="427"/>
        <v>0</v>
      </c>
      <c r="Y2494" s="677">
        <f t="shared" ca="1" si="427"/>
        <v>0</v>
      </c>
      <c r="Z2494" s="677">
        <f t="shared" ca="1" si="427"/>
        <v>-135496.25560399052</v>
      </c>
      <c r="AA2494" t="str">
        <f t="shared" si="421"/>
        <v>ASR_COMP</v>
      </c>
      <c r="AB2494" s="957">
        <f t="shared" si="422"/>
        <v>44682</v>
      </c>
      <c r="AC2494" t="str">
        <f t="shared" si="423"/>
        <v>Unaudited</v>
      </c>
    </row>
    <row r="2495" spans="1:29" ht="30" x14ac:dyDescent="0.25">
      <c r="A2495" t="s">
        <v>423</v>
      </c>
      <c r="B2495" t="s">
        <v>1388</v>
      </c>
      <c r="C2495" t="s">
        <v>1389</v>
      </c>
      <c r="D2495">
        <v>1900</v>
      </c>
      <c r="E2495" s="957">
        <v>1</v>
      </c>
      <c r="F2495" t="s">
        <v>1034</v>
      </c>
      <c r="G2495" s="957" t="s">
        <v>1387</v>
      </c>
      <c r="H2495" t="s">
        <v>388</v>
      </c>
      <c r="I2495" s="937" t="s">
        <v>491</v>
      </c>
      <c r="J2495" s="937" t="s">
        <v>447</v>
      </c>
      <c r="K2495" s="937" t="s">
        <v>0</v>
      </c>
      <c r="L2495" s="945">
        <v>2.5</v>
      </c>
      <c r="M2495" s="960" t="s">
        <v>154</v>
      </c>
      <c r="N2495" s="677">
        <f t="shared" ca="1" si="427"/>
        <v>0</v>
      </c>
      <c r="O2495" s="677">
        <f t="shared" ca="1" si="427"/>
        <v>0</v>
      </c>
      <c r="P2495" s="677">
        <f t="shared" ca="1" si="427"/>
        <v>0</v>
      </c>
      <c r="Q2495" s="677">
        <f t="shared" ca="1" si="427"/>
        <v>0</v>
      </c>
      <c r="R2495" s="677">
        <f t="shared" ca="1" si="427"/>
        <v>0</v>
      </c>
      <c r="S2495" s="677">
        <f t="shared" ca="1" si="427"/>
        <v>0</v>
      </c>
      <c r="T2495" s="677">
        <f t="shared" ca="1" si="427"/>
        <v>0</v>
      </c>
      <c r="U2495" s="677">
        <f t="shared" ca="1" si="427"/>
        <v>0</v>
      </c>
      <c r="V2495" s="677">
        <f t="shared" ca="1" si="427"/>
        <v>0</v>
      </c>
      <c r="W2495" s="677">
        <f t="shared" ca="1" si="426"/>
        <v>0</v>
      </c>
      <c r="X2495" s="677">
        <f t="shared" ca="1" si="427"/>
        <v>0</v>
      </c>
      <c r="Y2495" s="677">
        <f t="shared" ca="1" si="427"/>
        <v>0</v>
      </c>
      <c r="Z2495" s="677">
        <f t="shared" ca="1" si="427"/>
        <v>71849.499482260115</v>
      </c>
      <c r="AA2495" t="str">
        <f t="shared" si="421"/>
        <v>ASR_COMP</v>
      </c>
      <c r="AB2495" s="957">
        <f t="shared" si="422"/>
        <v>44682</v>
      </c>
      <c r="AC2495" t="str">
        <f t="shared" si="423"/>
        <v>Unaudited</v>
      </c>
    </row>
    <row r="2496" spans="1:29" x14ac:dyDescent="0.25">
      <c r="A2496" t="s">
        <v>423</v>
      </c>
      <c r="B2496" t="s">
        <v>1388</v>
      </c>
      <c r="C2496" t="s">
        <v>1389</v>
      </c>
      <c r="D2496">
        <v>1900</v>
      </c>
      <c r="E2496" s="957">
        <v>1</v>
      </c>
      <c r="F2496" t="s">
        <v>1034</v>
      </c>
      <c r="G2496" s="957" t="s">
        <v>1387</v>
      </c>
      <c r="H2496" t="s">
        <v>388</v>
      </c>
      <c r="I2496" s="962" t="s">
        <v>491</v>
      </c>
      <c r="J2496" s="962" t="s">
        <v>447</v>
      </c>
      <c r="K2496" s="962" t="s">
        <v>0</v>
      </c>
      <c r="L2496" s="937" t="s">
        <v>99</v>
      </c>
      <c r="M2496" s="962" t="s">
        <v>7</v>
      </c>
      <c r="N2496" s="677">
        <f t="shared" ca="1" si="427"/>
        <v>0</v>
      </c>
      <c r="O2496" s="677">
        <f t="shared" ca="1" si="427"/>
        <v>0</v>
      </c>
      <c r="P2496" s="677">
        <f t="shared" ca="1" si="427"/>
        <v>0</v>
      </c>
      <c r="Q2496" s="677">
        <f t="shared" ca="1" si="427"/>
        <v>0</v>
      </c>
      <c r="R2496" s="677">
        <f t="shared" ca="1" si="427"/>
        <v>0</v>
      </c>
      <c r="S2496" s="677">
        <f t="shared" ca="1" si="427"/>
        <v>0</v>
      </c>
      <c r="T2496" s="677">
        <f t="shared" ca="1" si="427"/>
        <v>0</v>
      </c>
      <c r="U2496" s="677">
        <f t="shared" ca="1" si="427"/>
        <v>0</v>
      </c>
      <c r="V2496" s="677">
        <f t="shared" ca="1" si="427"/>
        <v>0</v>
      </c>
      <c r="W2496" s="677">
        <f t="shared" ca="1" si="426"/>
        <v>0</v>
      </c>
      <c r="X2496" s="677">
        <f t="shared" ca="1" si="427"/>
        <v>0</v>
      </c>
      <c r="Y2496" s="677">
        <f t="shared" ca="1" si="427"/>
        <v>0</v>
      </c>
      <c r="Z2496" s="677">
        <f t="shared" ca="1" si="427"/>
        <v>0</v>
      </c>
      <c r="AA2496" t="str">
        <f t="shared" si="421"/>
        <v>ASR_COMP</v>
      </c>
      <c r="AB2496" s="957">
        <f t="shared" si="422"/>
        <v>44682</v>
      </c>
      <c r="AC2496" t="str">
        <f t="shared" si="423"/>
        <v>Unaudited</v>
      </c>
    </row>
    <row r="2497" spans="1:29" x14ac:dyDescent="0.25">
      <c r="A2497" t="s">
        <v>423</v>
      </c>
      <c r="B2497" t="s">
        <v>1388</v>
      </c>
      <c r="C2497" t="s">
        <v>1389</v>
      </c>
      <c r="D2497">
        <v>1900</v>
      </c>
      <c r="E2497" s="957">
        <v>1</v>
      </c>
      <c r="F2497" t="s">
        <v>1034</v>
      </c>
      <c r="G2497" s="957" t="s">
        <v>1387</v>
      </c>
      <c r="H2497" t="s">
        <v>388</v>
      </c>
      <c r="I2497" s="937" t="s">
        <v>491</v>
      </c>
      <c r="J2497" s="937" t="s">
        <v>447</v>
      </c>
      <c r="K2497" s="937" t="s">
        <v>0</v>
      </c>
      <c r="L2497" s="937" t="s">
        <v>155</v>
      </c>
      <c r="M2497" s="962" t="s">
        <v>454</v>
      </c>
      <c r="N2497" s="677">
        <f t="shared" ca="1" si="427"/>
        <v>0</v>
      </c>
      <c r="O2497" s="677">
        <f t="shared" ca="1" si="427"/>
        <v>0</v>
      </c>
      <c r="P2497" s="677">
        <f t="shared" ca="1" si="427"/>
        <v>0</v>
      </c>
      <c r="Q2497" s="677">
        <f t="shared" ca="1" si="427"/>
        <v>0</v>
      </c>
      <c r="R2497" s="677">
        <f t="shared" ca="1" si="427"/>
        <v>0</v>
      </c>
      <c r="S2497" s="677">
        <f t="shared" ca="1" si="427"/>
        <v>0</v>
      </c>
      <c r="T2497" s="677">
        <f t="shared" ca="1" si="427"/>
        <v>0</v>
      </c>
      <c r="U2497" s="677">
        <f t="shared" ca="1" si="427"/>
        <v>0</v>
      </c>
      <c r="V2497" s="677">
        <f t="shared" ca="1" si="427"/>
        <v>0</v>
      </c>
      <c r="W2497" s="677">
        <f t="shared" ca="1" si="426"/>
        <v>0</v>
      </c>
      <c r="X2497" s="677">
        <f t="shared" ca="1" si="427"/>
        <v>0</v>
      </c>
      <c r="Y2497" s="677">
        <f t="shared" ca="1" si="427"/>
        <v>0</v>
      </c>
      <c r="Z2497" s="677">
        <f t="shared" ca="1" si="427"/>
        <v>0</v>
      </c>
      <c r="AA2497" t="str">
        <f t="shared" si="421"/>
        <v>ASR_COMP</v>
      </c>
      <c r="AB2497" s="957">
        <f t="shared" si="422"/>
        <v>44682</v>
      </c>
      <c r="AC2497" t="str">
        <f t="shared" si="423"/>
        <v>Unaudited</v>
      </c>
    </row>
    <row r="2498" spans="1:29" x14ac:dyDescent="0.25">
      <c r="A2498" t="s">
        <v>423</v>
      </c>
      <c r="B2498" t="s">
        <v>1388</v>
      </c>
      <c r="C2498" t="s">
        <v>1389</v>
      </c>
      <c r="D2498">
        <v>1900</v>
      </c>
      <c r="E2498" s="957">
        <v>1</v>
      </c>
      <c r="F2498" t="s">
        <v>1034</v>
      </c>
      <c r="G2498" s="957" t="s">
        <v>1387</v>
      </c>
      <c r="H2498" t="s">
        <v>388</v>
      </c>
      <c r="I2498" s="937" t="s">
        <v>491</v>
      </c>
      <c r="J2498" s="937" t="s">
        <v>447</v>
      </c>
      <c r="K2498" s="937" t="s">
        <v>0</v>
      </c>
      <c r="L2498" s="937" t="s">
        <v>920</v>
      </c>
      <c r="M2498" s="962" t="s">
        <v>24</v>
      </c>
      <c r="N2498" s="677">
        <f t="shared" ca="1" si="427"/>
        <v>0</v>
      </c>
      <c r="O2498" s="677">
        <f t="shared" ca="1" si="427"/>
        <v>0</v>
      </c>
      <c r="P2498" s="677">
        <f t="shared" ca="1" si="427"/>
        <v>0</v>
      </c>
      <c r="Q2498" s="677">
        <f t="shared" ca="1" si="427"/>
        <v>0</v>
      </c>
      <c r="R2498" s="677">
        <f t="shared" ca="1" si="427"/>
        <v>0</v>
      </c>
      <c r="S2498" s="677">
        <f t="shared" ca="1" si="427"/>
        <v>0</v>
      </c>
      <c r="T2498" s="677">
        <f t="shared" ca="1" si="427"/>
        <v>0</v>
      </c>
      <c r="U2498" s="677">
        <f t="shared" ca="1" si="427"/>
        <v>0</v>
      </c>
      <c r="V2498" s="677">
        <f t="shared" ca="1" si="427"/>
        <v>0</v>
      </c>
      <c r="W2498" s="677">
        <f t="shared" ca="1" si="426"/>
        <v>0</v>
      </c>
      <c r="X2498" s="677">
        <f t="shared" ca="1" si="427"/>
        <v>0</v>
      </c>
      <c r="Y2498" s="677">
        <f t="shared" ca="1" si="427"/>
        <v>0</v>
      </c>
      <c r="Z2498" s="677">
        <f t="shared" ca="1" si="427"/>
        <v>1260110.8094433525</v>
      </c>
      <c r="AA2498" t="str">
        <f t="shared" ref="AA2498:AA2561" si="428">file_name</f>
        <v>ASR_COMP</v>
      </c>
      <c r="AB2498" s="957">
        <f t="shared" ref="AB2498:AB2561" si="429">file_date</f>
        <v>44682</v>
      </c>
      <c r="AC2498" t="str">
        <f t="shared" ref="AC2498:AC2561" si="430">status</f>
        <v>Unaudited</v>
      </c>
    </row>
    <row r="2499" spans="1:29" x14ac:dyDescent="0.25">
      <c r="A2499" t="s">
        <v>423</v>
      </c>
      <c r="B2499" t="s">
        <v>1388</v>
      </c>
      <c r="C2499" t="s">
        <v>1389</v>
      </c>
      <c r="D2499">
        <v>1900</v>
      </c>
      <c r="E2499" s="957">
        <v>1</v>
      </c>
      <c r="F2499" t="s">
        <v>1034</v>
      </c>
      <c r="G2499" s="957" t="s">
        <v>1387</v>
      </c>
      <c r="H2499" t="s">
        <v>388</v>
      </c>
      <c r="I2499" s="937" t="s">
        <v>491</v>
      </c>
      <c r="J2499" s="937" t="s">
        <v>447</v>
      </c>
      <c r="K2499" s="937" t="s">
        <v>53</v>
      </c>
      <c r="L2499" s="937">
        <v>3.1</v>
      </c>
      <c r="M2499" s="962" t="s">
        <v>33</v>
      </c>
      <c r="N2499" s="677">
        <f t="shared" ca="1" si="427"/>
        <v>0</v>
      </c>
      <c r="O2499" s="677">
        <f t="shared" ca="1" si="427"/>
        <v>0</v>
      </c>
      <c r="P2499" s="677">
        <f t="shared" ca="1" si="427"/>
        <v>0</v>
      </c>
      <c r="Q2499" s="677">
        <f t="shared" ca="1" si="427"/>
        <v>0</v>
      </c>
      <c r="R2499" s="677">
        <f t="shared" ca="1" si="427"/>
        <v>0</v>
      </c>
      <c r="S2499" s="677">
        <f t="shared" ca="1" si="427"/>
        <v>0</v>
      </c>
      <c r="T2499" s="677">
        <f t="shared" ca="1" si="427"/>
        <v>0</v>
      </c>
      <c r="U2499" s="677">
        <f t="shared" ca="1" si="427"/>
        <v>0</v>
      </c>
      <c r="V2499" s="677">
        <f t="shared" ca="1" si="427"/>
        <v>0</v>
      </c>
      <c r="W2499" s="677">
        <f t="shared" ca="1" si="426"/>
        <v>0</v>
      </c>
      <c r="X2499" s="677">
        <f t="shared" ca="1" si="427"/>
        <v>0</v>
      </c>
      <c r="Y2499" s="677">
        <f t="shared" ca="1" si="427"/>
        <v>0</v>
      </c>
      <c r="Z2499" s="677">
        <f t="shared" ca="1" si="427"/>
        <v>215083.56063003559</v>
      </c>
      <c r="AA2499" t="str">
        <f t="shared" si="428"/>
        <v>ASR_COMP</v>
      </c>
      <c r="AB2499" s="957">
        <f t="shared" si="429"/>
        <v>44682</v>
      </c>
      <c r="AC2499" t="str">
        <f t="shared" si="430"/>
        <v>Unaudited</v>
      </c>
    </row>
    <row r="2500" spans="1:29" x14ac:dyDescent="0.25">
      <c r="A2500" t="s">
        <v>423</v>
      </c>
      <c r="B2500" t="s">
        <v>1388</v>
      </c>
      <c r="C2500" t="s">
        <v>1389</v>
      </c>
      <c r="D2500">
        <v>1900</v>
      </c>
      <c r="E2500" s="957">
        <v>1</v>
      </c>
      <c r="F2500" t="s">
        <v>1034</v>
      </c>
      <c r="G2500" s="957" t="s">
        <v>1387</v>
      </c>
      <c r="H2500" t="s">
        <v>388</v>
      </c>
      <c r="I2500" s="937" t="s">
        <v>491</v>
      </c>
      <c r="J2500" s="937" t="s">
        <v>447</v>
      </c>
      <c r="K2500" s="937" t="s">
        <v>53</v>
      </c>
      <c r="L2500" s="937">
        <v>3.2</v>
      </c>
      <c r="M2500" s="962" t="s">
        <v>34</v>
      </c>
      <c r="N2500" s="677">
        <f t="shared" ca="1" si="427"/>
        <v>0</v>
      </c>
      <c r="O2500" s="677">
        <f t="shared" ca="1" si="427"/>
        <v>0</v>
      </c>
      <c r="P2500" s="677">
        <f t="shared" ca="1" si="427"/>
        <v>0</v>
      </c>
      <c r="Q2500" s="677">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7">
        <f t="shared" ca="1" si="431"/>
        <v>0</v>
      </c>
      <c r="S2500" s="677">
        <f t="shared" ca="1" si="431"/>
        <v>0</v>
      </c>
      <c r="T2500" s="677">
        <f t="shared" ca="1" si="431"/>
        <v>0</v>
      </c>
      <c r="U2500" s="677">
        <f t="shared" ca="1" si="431"/>
        <v>0</v>
      </c>
      <c r="V2500" s="677">
        <f t="shared" ca="1" si="431"/>
        <v>0</v>
      </c>
      <c r="W2500" s="677">
        <f t="shared" ca="1" si="426"/>
        <v>0</v>
      </c>
      <c r="X2500" s="677">
        <f t="shared" ca="1" si="431"/>
        <v>0</v>
      </c>
      <c r="Y2500" s="677">
        <f t="shared" ca="1" si="431"/>
        <v>0</v>
      </c>
      <c r="Z2500" s="677">
        <f t="shared" ca="1" si="431"/>
        <v>441154.6437780516</v>
      </c>
      <c r="AA2500" t="str">
        <f t="shared" si="428"/>
        <v>ASR_COMP</v>
      </c>
      <c r="AB2500" s="957">
        <f t="shared" si="429"/>
        <v>44682</v>
      </c>
      <c r="AC2500" t="str">
        <f t="shared" si="430"/>
        <v>Unaudited</v>
      </c>
    </row>
    <row r="2501" spans="1:29" x14ac:dyDescent="0.25">
      <c r="A2501" t="s">
        <v>423</v>
      </c>
      <c r="B2501" t="s">
        <v>1388</v>
      </c>
      <c r="C2501" t="s">
        <v>1389</v>
      </c>
      <c r="D2501">
        <v>1900</v>
      </c>
      <c r="E2501" s="957">
        <v>1</v>
      </c>
      <c r="F2501" t="s">
        <v>1034</v>
      </c>
      <c r="G2501" s="957" t="s">
        <v>1387</v>
      </c>
      <c r="H2501" t="s">
        <v>388</v>
      </c>
      <c r="I2501" s="937" t="s">
        <v>491</v>
      </c>
      <c r="J2501" s="937" t="s">
        <v>447</v>
      </c>
      <c r="K2501" s="937" t="s">
        <v>53</v>
      </c>
      <c r="L2501" s="937">
        <v>3.3</v>
      </c>
      <c r="M2501" s="962" t="s">
        <v>54</v>
      </c>
      <c r="N2501" s="677">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7">
        <f t="shared" ca="1" si="431"/>
        <v>0</v>
      </c>
      <c r="P2501" s="677">
        <f t="shared" ca="1" si="431"/>
        <v>0</v>
      </c>
      <c r="Q2501" s="677">
        <f t="shared" ca="1" si="431"/>
        <v>0</v>
      </c>
      <c r="R2501" s="677">
        <f t="shared" ca="1" si="431"/>
        <v>0</v>
      </c>
      <c r="S2501" s="677">
        <f t="shared" ca="1" si="431"/>
        <v>0</v>
      </c>
      <c r="T2501" s="677">
        <f t="shared" ca="1" si="431"/>
        <v>0</v>
      </c>
      <c r="U2501" s="677">
        <f t="shared" ca="1" si="431"/>
        <v>0</v>
      </c>
      <c r="V2501" s="677">
        <f t="shared" ca="1" si="431"/>
        <v>0</v>
      </c>
      <c r="W2501" s="677">
        <f t="shared" ca="1" si="426"/>
        <v>0</v>
      </c>
      <c r="X2501" s="677">
        <f t="shared" ca="1" si="431"/>
        <v>0</v>
      </c>
      <c r="Y2501" s="677">
        <f t="shared" ca="1" si="431"/>
        <v>0</v>
      </c>
      <c r="Z2501" s="677">
        <f t="shared" ca="1" si="431"/>
        <v>-65.5</v>
      </c>
      <c r="AA2501" t="str">
        <f t="shared" si="428"/>
        <v>ASR_COMP</v>
      </c>
      <c r="AB2501" s="957">
        <f t="shared" si="429"/>
        <v>44682</v>
      </c>
      <c r="AC2501" t="str">
        <f t="shared" si="430"/>
        <v>Unaudited</v>
      </c>
    </row>
    <row r="2502" spans="1:29" x14ac:dyDescent="0.25">
      <c r="A2502" t="s">
        <v>423</v>
      </c>
      <c r="B2502" t="s">
        <v>1388</v>
      </c>
      <c r="C2502" t="s">
        <v>1389</v>
      </c>
      <c r="D2502">
        <v>1900</v>
      </c>
      <c r="E2502" s="957">
        <v>1</v>
      </c>
      <c r="F2502" t="s">
        <v>1034</v>
      </c>
      <c r="G2502" s="957" t="s">
        <v>1387</v>
      </c>
      <c r="H2502" t="s">
        <v>388</v>
      </c>
      <c r="I2502" s="937" t="s">
        <v>491</v>
      </c>
      <c r="J2502" s="937" t="s">
        <v>447</v>
      </c>
      <c r="K2502" s="937" t="s">
        <v>53</v>
      </c>
      <c r="L2502" s="937" t="s">
        <v>44</v>
      </c>
      <c r="M2502" s="962" t="s">
        <v>156</v>
      </c>
      <c r="N2502" s="677">
        <f t="shared" ca="1" si="432"/>
        <v>0</v>
      </c>
      <c r="O2502" s="677">
        <f t="shared" ca="1" si="431"/>
        <v>0</v>
      </c>
      <c r="P2502" s="677">
        <f t="shared" ca="1" si="431"/>
        <v>0</v>
      </c>
      <c r="Q2502" s="677">
        <f t="shared" ca="1" si="431"/>
        <v>0</v>
      </c>
      <c r="R2502" s="677">
        <f t="shared" ca="1" si="431"/>
        <v>0</v>
      </c>
      <c r="S2502" s="677">
        <f t="shared" ca="1" si="431"/>
        <v>0</v>
      </c>
      <c r="T2502" s="677">
        <f t="shared" ca="1" si="431"/>
        <v>0</v>
      </c>
      <c r="U2502" s="677">
        <f t="shared" ca="1" si="431"/>
        <v>0</v>
      </c>
      <c r="V2502" s="677">
        <f t="shared" ca="1" si="431"/>
        <v>0</v>
      </c>
      <c r="W2502" s="677">
        <f t="shared" ca="1" si="426"/>
        <v>0</v>
      </c>
      <c r="X2502" s="677">
        <f t="shared" ca="1" si="431"/>
        <v>0</v>
      </c>
      <c r="Y2502" s="677">
        <f t="shared" ca="1" si="431"/>
        <v>0</v>
      </c>
      <c r="Z2502" s="677">
        <f t="shared" ca="1" si="431"/>
        <v>0</v>
      </c>
      <c r="AA2502" t="str">
        <f t="shared" si="428"/>
        <v>ASR_COMP</v>
      </c>
      <c r="AB2502" s="957">
        <f t="shared" si="429"/>
        <v>44682</v>
      </c>
      <c r="AC2502" t="str">
        <f t="shared" si="430"/>
        <v>Unaudited</v>
      </c>
    </row>
    <row r="2503" spans="1:29" x14ac:dyDescent="0.25">
      <c r="A2503" t="s">
        <v>423</v>
      </c>
      <c r="B2503" t="s">
        <v>1388</v>
      </c>
      <c r="C2503" t="s">
        <v>1389</v>
      </c>
      <c r="D2503">
        <v>1900</v>
      </c>
      <c r="E2503" s="957">
        <v>1</v>
      </c>
      <c r="F2503" t="s">
        <v>1034</v>
      </c>
      <c r="G2503" s="957" t="s">
        <v>1387</v>
      </c>
      <c r="H2503" t="s">
        <v>388</v>
      </c>
      <c r="I2503" s="937" t="s">
        <v>491</v>
      </c>
      <c r="J2503" s="937" t="s">
        <v>447</v>
      </c>
      <c r="K2503" s="937" t="s">
        <v>53</v>
      </c>
      <c r="L2503" s="945" t="s">
        <v>41</v>
      </c>
      <c r="M2503" s="960" t="s">
        <v>52</v>
      </c>
      <c r="N2503" s="677">
        <f t="shared" ca="1" si="432"/>
        <v>0</v>
      </c>
      <c r="O2503" s="677">
        <f t="shared" ca="1" si="431"/>
        <v>0</v>
      </c>
      <c r="P2503" s="677">
        <f t="shared" ca="1" si="431"/>
        <v>0</v>
      </c>
      <c r="Q2503" s="677">
        <f t="shared" ca="1" si="431"/>
        <v>0</v>
      </c>
      <c r="R2503" s="677">
        <f t="shared" ca="1" si="431"/>
        <v>0</v>
      </c>
      <c r="S2503" s="677">
        <f t="shared" ca="1" si="431"/>
        <v>0</v>
      </c>
      <c r="T2503" s="677">
        <f t="shared" ca="1" si="431"/>
        <v>0</v>
      </c>
      <c r="U2503" s="677">
        <f t="shared" ca="1" si="431"/>
        <v>0</v>
      </c>
      <c r="V2503" s="677">
        <f t="shared" ca="1" si="431"/>
        <v>0</v>
      </c>
      <c r="W2503" s="677">
        <f t="shared" ca="1" si="426"/>
        <v>0</v>
      </c>
      <c r="X2503" s="677">
        <f t="shared" ca="1" si="431"/>
        <v>0</v>
      </c>
      <c r="Y2503" s="677">
        <f t="shared" ca="1" si="431"/>
        <v>0</v>
      </c>
      <c r="Z2503" s="677">
        <f t="shared" ca="1" si="431"/>
        <v>0</v>
      </c>
      <c r="AA2503" t="str">
        <f t="shared" si="428"/>
        <v>ASR_COMP</v>
      </c>
      <c r="AB2503" s="957">
        <f t="shared" si="429"/>
        <v>44682</v>
      </c>
      <c r="AC2503" t="str">
        <f t="shared" si="430"/>
        <v>Unaudited</v>
      </c>
    </row>
    <row r="2504" spans="1:29" x14ac:dyDescent="0.25">
      <c r="A2504" t="s">
        <v>423</v>
      </c>
      <c r="B2504" t="s">
        <v>1388</v>
      </c>
      <c r="C2504" t="s">
        <v>1389</v>
      </c>
      <c r="D2504">
        <v>1900</v>
      </c>
      <c r="E2504" s="957">
        <v>1</v>
      </c>
      <c r="F2504" t="s">
        <v>1034</v>
      </c>
      <c r="G2504" s="957" t="s">
        <v>1387</v>
      </c>
      <c r="H2504" t="s">
        <v>388</v>
      </c>
      <c r="I2504" s="937" t="s">
        <v>491</v>
      </c>
      <c r="J2504" s="937" t="s">
        <v>447</v>
      </c>
      <c r="K2504" s="937" t="s">
        <v>53</v>
      </c>
      <c r="L2504" s="937" t="s">
        <v>42</v>
      </c>
      <c r="M2504" s="962" t="s">
        <v>157</v>
      </c>
      <c r="N2504" s="677">
        <f t="shared" ca="1" si="432"/>
        <v>0</v>
      </c>
      <c r="O2504" s="677">
        <f t="shared" ca="1" si="431"/>
        <v>0</v>
      </c>
      <c r="P2504" s="677">
        <f t="shared" ca="1" si="431"/>
        <v>0</v>
      </c>
      <c r="Q2504" s="677">
        <f t="shared" ca="1" si="431"/>
        <v>0</v>
      </c>
      <c r="R2504" s="677">
        <f t="shared" ca="1" si="431"/>
        <v>0</v>
      </c>
      <c r="S2504" s="677">
        <f t="shared" ca="1" si="431"/>
        <v>0</v>
      </c>
      <c r="T2504" s="677">
        <f t="shared" ca="1" si="431"/>
        <v>0</v>
      </c>
      <c r="U2504" s="677">
        <f t="shared" ca="1" si="431"/>
        <v>0</v>
      </c>
      <c r="V2504" s="677">
        <f t="shared" ca="1" si="431"/>
        <v>0</v>
      </c>
      <c r="W2504" s="677">
        <f t="shared" ca="1" si="426"/>
        <v>0</v>
      </c>
      <c r="X2504" s="677">
        <f t="shared" ca="1" si="431"/>
        <v>0</v>
      </c>
      <c r="Y2504" s="677">
        <f t="shared" ca="1" si="431"/>
        <v>0</v>
      </c>
      <c r="Z2504" s="677">
        <f t="shared" ca="1" si="431"/>
        <v>-413995.69681963389</v>
      </c>
      <c r="AA2504" t="str">
        <f t="shared" si="428"/>
        <v>ASR_COMP</v>
      </c>
      <c r="AB2504" s="957">
        <f t="shared" si="429"/>
        <v>44682</v>
      </c>
      <c r="AC2504" t="str">
        <f t="shared" si="430"/>
        <v>Unaudited</v>
      </c>
    </row>
    <row r="2505" spans="1:29" x14ac:dyDescent="0.25">
      <c r="A2505" t="s">
        <v>423</v>
      </c>
      <c r="B2505" t="s">
        <v>1388</v>
      </c>
      <c r="C2505" t="s">
        <v>1389</v>
      </c>
      <c r="D2505">
        <v>1900</v>
      </c>
      <c r="E2505" s="957">
        <v>1</v>
      </c>
      <c r="F2505" t="s">
        <v>1034</v>
      </c>
      <c r="G2505" s="957" t="s">
        <v>1387</v>
      </c>
      <c r="H2505" t="s">
        <v>388</v>
      </c>
      <c r="I2505" s="937" t="s">
        <v>491</v>
      </c>
      <c r="J2505" s="937" t="s">
        <v>447</v>
      </c>
      <c r="K2505" s="937" t="s">
        <v>53</v>
      </c>
      <c r="L2505" s="937" t="s">
        <v>43</v>
      </c>
      <c r="M2505" s="962" t="s">
        <v>465</v>
      </c>
      <c r="N2505" s="677">
        <f t="shared" ca="1" si="432"/>
        <v>0</v>
      </c>
      <c r="O2505" s="677">
        <f t="shared" ca="1" si="431"/>
        <v>0</v>
      </c>
      <c r="P2505" s="677">
        <f t="shared" ca="1" si="431"/>
        <v>0</v>
      </c>
      <c r="Q2505" s="677">
        <f t="shared" ca="1" si="431"/>
        <v>0</v>
      </c>
      <c r="R2505" s="677">
        <f t="shared" ca="1" si="431"/>
        <v>0</v>
      </c>
      <c r="S2505" s="677">
        <f t="shared" ca="1" si="431"/>
        <v>0</v>
      </c>
      <c r="T2505" s="677">
        <f t="shared" ca="1" si="431"/>
        <v>0</v>
      </c>
      <c r="U2505" s="677">
        <f t="shared" ca="1" si="431"/>
        <v>0</v>
      </c>
      <c r="V2505" s="677">
        <f t="shared" ca="1" si="431"/>
        <v>0</v>
      </c>
      <c r="W2505" s="677">
        <f t="shared" ca="1" si="426"/>
        <v>0</v>
      </c>
      <c r="X2505" s="677">
        <f t="shared" ca="1" si="431"/>
        <v>0</v>
      </c>
      <c r="Y2505" s="677">
        <f t="shared" ca="1" si="431"/>
        <v>0</v>
      </c>
      <c r="Z2505" s="677">
        <f t="shared" ca="1" si="431"/>
        <v>-120406.12870452722</v>
      </c>
      <c r="AA2505" t="str">
        <f t="shared" si="428"/>
        <v>ASR_COMP</v>
      </c>
      <c r="AB2505" s="957">
        <f t="shared" si="429"/>
        <v>44682</v>
      </c>
      <c r="AC2505" t="str">
        <f t="shared" si="430"/>
        <v>Unaudited</v>
      </c>
    </row>
    <row r="2506" spans="1:29" x14ac:dyDescent="0.25">
      <c r="A2506" t="s">
        <v>423</v>
      </c>
      <c r="B2506" t="s">
        <v>1388</v>
      </c>
      <c r="C2506" t="s">
        <v>1389</v>
      </c>
      <c r="D2506">
        <v>1900</v>
      </c>
      <c r="E2506" s="957">
        <v>1</v>
      </c>
      <c r="F2506" t="s">
        <v>1034</v>
      </c>
      <c r="G2506" s="957" t="s">
        <v>1387</v>
      </c>
      <c r="H2506" t="s">
        <v>388</v>
      </c>
      <c r="I2506" s="937" t="s">
        <v>491</v>
      </c>
      <c r="J2506" s="937" t="s">
        <v>447</v>
      </c>
      <c r="K2506" s="937" t="s">
        <v>923</v>
      </c>
      <c r="L2506" s="937" t="s">
        <v>924</v>
      </c>
      <c r="M2506" s="962" t="s">
        <v>923</v>
      </c>
      <c r="N2506" s="677">
        <f t="shared" ca="1" si="432"/>
        <v>0</v>
      </c>
      <c r="O2506" s="677">
        <f t="shared" ca="1" si="431"/>
        <v>0</v>
      </c>
      <c r="P2506" s="677">
        <f t="shared" ca="1" si="431"/>
        <v>0</v>
      </c>
      <c r="Q2506" s="677">
        <f t="shared" ca="1" si="431"/>
        <v>0</v>
      </c>
      <c r="R2506" s="677">
        <f t="shared" ca="1" si="431"/>
        <v>0</v>
      </c>
      <c r="S2506" s="677">
        <f t="shared" ca="1" si="431"/>
        <v>0</v>
      </c>
      <c r="T2506" s="677">
        <f t="shared" ca="1" si="431"/>
        <v>0</v>
      </c>
      <c r="U2506" s="677">
        <f t="shared" ca="1" si="431"/>
        <v>0</v>
      </c>
      <c r="V2506" s="677">
        <f t="shared" ca="1" si="431"/>
        <v>0</v>
      </c>
      <c r="W2506" s="677">
        <f t="shared" ca="1" si="426"/>
        <v>0</v>
      </c>
      <c r="X2506" s="677">
        <f t="shared" ca="1" si="431"/>
        <v>0</v>
      </c>
      <c r="Y2506" s="677">
        <f t="shared" ca="1" si="431"/>
        <v>0</v>
      </c>
      <c r="Z2506" s="677">
        <f t="shared" ca="1" si="431"/>
        <v>56107.359537592536</v>
      </c>
      <c r="AA2506" t="str">
        <f t="shared" si="428"/>
        <v>ASR_COMP</v>
      </c>
      <c r="AB2506" s="957">
        <f t="shared" si="429"/>
        <v>44682</v>
      </c>
      <c r="AC2506" t="str">
        <f t="shared" si="430"/>
        <v>Unaudited</v>
      </c>
    </row>
    <row r="2507" spans="1:29" x14ac:dyDescent="0.25">
      <c r="A2507" t="s">
        <v>423</v>
      </c>
      <c r="B2507" t="s">
        <v>1388</v>
      </c>
      <c r="C2507" t="s">
        <v>1389</v>
      </c>
      <c r="D2507">
        <v>1900</v>
      </c>
      <c r="E2507" s="957">
        <v>1</v>
      </c>
      <c r="F2507" t="s">
        <v>1034</v>
      </c>
      <c r="G2507" s="957" t="s">
        <v>1387</v>
      </c>
      <c r="H2507" t="s">
        <v>388</v>
      </c>
      <c r="I2507" s="937" t="s">
        <v>491</v>
      </c>
      <c r="J2507" s="937" t="s">
        <v>447</v>
      </c>
      <c r="K2507" s="937" t="s">
        <v>923</v>
      </c>
      <c r="L2507" s="937" t="s">
        <v>925</v>
      </c>
      <c r="M2507" s="962" t="s">
        <v>928</v>
      </c>
      <c r="N2507" s="677">
        <f t="shared" ca="1" si="432"/>
        <v>0</v>
      </c>
      <c r="O2507" s="677">
        <f t="shared" ca="1" si="431"/>
        <v>0</v>
      </c>
      <c r="P2507" s="677">
        <f t="shared" ca="1" si="431"/>
        <v>0</v>
      </c>
      <c r="Q2507" s="677">
        <f t="shared" ca="1" si="431"/>
        <v>0</v>
      </c>
      <c r="R2507" s="677">
        <f t="shared" ca="1" si="431"/>
        <v>0</v>
      </c>
      <c r="S2507" s="677">
        <f t="shared" ca="1" si="431"/>
        <v>0</v>
      </c>
      <c r="T2507" s="677">
        <f t="shared" ca="1" si="431"/>
        <v>0</v>
      </c>
      <c r="U2507" s="677">
        <f t="shared" ca="1" si="431"/>
        <v>0</v>
      </c>
      <c r="V2507" s="677">
        <f t="shared" ca="1" si="431"/>
        <v>0</v>
      </c>
      <c r="W2507" s="677">
        <f t="shared" ca="1" si="426"/>
        <v>0</v>
      </c>
      <c r="X2507" s="677">
        <f t="shared" ca="1" si="431"/>
        <v>0</v>
      </c>
      <c r="Y2507" s="677">
        <f t="shared" ca="1" si="431"/>
        <v>0</v>
      </c>
      <c r="Z2507" s="677">
        <f t="shared" ca="1" si="431"/>
        <v>-413771.20830458403</v>
      </c>
      <c r="AA2507" t="str">
        <f t="shared" si="428"/>
        <v>ASR_COMP</v>
      </c>
      <c r="AB2507" s="957">
        <f t="shared" si="429"/>
        <v>44682</v>
      </c>
      <c r="AC2507" t="str">
        <f t="shared" si="430"/>
        <v>Unaudited</v>
      </c>
    </row>
    <row r="2508" spans="1:29" x14ac:dyDescent="0.25">
      <c r="A2508" t="s">
        <v>423</v>
      </c>
      <c r="B2508" t="s">
        <v>1388</v>
      </c>
      <c r="C2508" t="s">
        <v>1389</v>
      </c>
      <c r="D2508">
        <v>1900</v>
      </c>
      <c r="E2508" s="957">
        <v>1</v>
      </c>
      <c r="F2508" t="s">
        <v>1034</v>
      </c>
      <c r="G2508" s="957" t="s">
        <v>1387</v>
      </c>
      <c r="H2508" t="s">
        <v>388</v>
      </c>
      <c r="I2508" s="937" t="s">
        <v>491</v>
      </c>
      <c r="J2508" s="937" t="s">
        <v>447</v>
      </c>
      <c r="K2508" s="937" t="s">
        <v>923</v>
      </c>
      <c r="L2508" s="945" t="s">
        <v>926</v>
      </c>
      <c r="M2508" s="960" t="s">
        <v>929</v>
      </c>
      <c r="N2508" s="677">
        <f t="shared" ca="1" si="432"/>
        <v>0</v>
      </c>
      <c r="O2508" s="677">
        <f t="shared" ca="1" si="431"/>
        <v>0</v>
      </c>
      <c r="P2508" s="677">
        <f t="shared" ca="1" si="431"/>
        <v>0</v>
      </c>
      <c r="Q2508" s="677">
        <f t="shared" ca="1" si="431"/>
        <v>0</v>
      </c>
      <c r="R2508" s="677">
        <f t="shared" ca="1" si="431"/>
        <v>0</v>
      </c>
      <c r="S2508" s="677">
        <f t="shared" ca="1" si="431"/>
        <v>0</v>
      </c>
      <c r="T2508" s="677">
        <f t="shared" ca="1" si="431"/>
        <v>0</v>
      </c>
      <c r="U2508" s="677">
        <f t="shared" ca="1" si="431"/>
        <v>0</v>
      </c>
      <c r="V2508" s="677">
        <f t="shared" ca="1" si="431"/>
        <v>0</v>
      </c>
      <c r="W2508" s="677">
        <f t="shared" ca="1" si="426"/>
        <v>0</v>
      </c>
      <c r="X2508" s="677">
        <f t="shared" ca="1" si="431"/>
        <v>0</v>
      </c>
      <c r="Y2508" s="677">
        <f t="shared" ca="1" si="431"/>
        <v>0</v>
      </c>
      <c r="Z2508" s="677">
        <f t="shared" ca="1" si="431"/>
        <v>0</v>
      </c>
      <c r="AA2508" t="str">
        <f t="shared" si="428"/>
        <v>ASR_COMP</v>
      </c>
      <c r="AB2508" s="957">
        <f t="shared" si="429"/>
        <v>44682</v>
      </c>
      <c r="AC2508" t="str">
        <f t="shared" si="430"/>
        <v>Unaudited</v>
      </c>
    </row>
    <row r="2509" spans="1:29" x14ac:dyDescent="0.25">
      <c r="A2509" t="s">
        <v>423</v>
      </c>
      <c r="B2509" t="s">
        <v>1388</v>
      </c>
      <c r="C2509" t="s">
        <v>1389</v>
      </c>
      <c r="D2509">
        <v>1900</v>
      </c>
      <c r="E2509" s="957">
        <v>1</v>
      </c>
      <c r="F2509" t="s">
        <v>1034</v>
      </c>
      <c r="G2509" s="957" t="s">
        <v>1387</v>
      </c>
      <c r="H2509" t="s">
        <v>388</v>
      </c>
      <c r="I2509" s="962" t="s">
        <v>491</v>
      </c>
      <c r="J2509" s="962" t="s">
        <v>447</v>
      </c>
      <c r="K2509" s="962" t="s">
        <v>448</v>
      </c>
      <c r="L2509" s="953">
        <v>5.0999999999999996</v>
      </c>
      <c r="M2509" s="962" t="s">
        <v>37</v>
      </c>
      <c r="N2509" s="677">
        <f t="shared" ca="1" si="432"/>
        <v>0</v>
      </c>
      <c r="O2509" s="677">
        <f t="shared" ca="1" si="431"/>
        <v>0</v>
      </c>
      <c r="P2509" s="677">
        <f t="shared" ca="1" si="431"/>
        <v>0</v>
      </c>
      <c r="Q2509" s="677">
        <f t="shared" ca="1" si="431"/>
        <v>0</v>
      </c>
      <c r="R2509" s="677">
        <f t="shared" ca="1" si="431"/>
        <v>0</v>
      </c>
      <c r="S2509" s="677">
        <f t="shared" ca="1" si="431"/>
        <v>0</v>
      </c>
      <c r="T2509" s="677">
        <f t="shared" ca="1" si="431"/>
        <v>0</v>
      </c>
      <c r="U2509" s="677">
        <f t="shared" ca="1" si="431"/>
        <v>0</v>
      </c>
      <c r="V2509" s="677">
        <f t="shared" ca="1" si="431"/>
        <v>0</v>
      </c>
      <c r="W2509" s="677">
        <f t="shared" ca="1" si="426"/>
        <v>0</v>
      </c>
      <c r="X2509" s="677">
        <f t="shared" ca="1" si="431"/>
        <v>0</v>
      </c>
      <c r="Y2509" s="677">
        <f t="shared" ca="1" si="431"/>
        <v>0</v>
      </c>
      <c r="Z2509" s="677">
        <f t="shared" ca="1" si="431"/>
        <v>-12073.730521317451</v>
      </c>
      <c r="AA2509" t="str">
        <f t="shared" si="428"/>
        <v>ASR_COMP</v>
      </c>
      <c r="AB2509" s="957">
        <f t="shared" si="429"/>
        <v>44682</v>
      </c>
      <c r="AC2509" t="str">
        <f t="shared" si="430"/>
        <v>Unaudited</v>
      </c>
    </row>
    <row r="2510" spans="1:29" ht="30" x14ac:dyDescent="0.25">
      <c r="A2510" t="s">
        <v>423</v>
      </c>
      <c r="B2510" t="s">
        <v>1388</v>
      </c>
      <c r="C2510" t="s">
        <v>1389</v>
      </c>
      <c r="D2510">
        <v>1900</v>
      </c>
      <c r="E2510" s="957">
        <v>1</v>
      </c>
      <c r="F2510" t="s">
        <v>1034</v>
      </c>
      <c r="G2510" s="957" t="s">
        <v>1387</v>
      </c>
      <c r="H2510" t="s">
        <v>388</v>
      </c>
      <c r="I2510" s="958" t="s">
        <v>491</v>
      </c>
      <c r="J2510" s="958" t="s">
        <v>447</v>
      </c>
      <c r="K2510" s="958" t="s">
        <v>448</v>
      </c>
      <c r="L2510" s="953">
        <v>5.2</v>
      </c>
      <c r="M2510" s="958" t="s">
        <v>306</v>
      </c>
      <c r="N2510" s="677">
        <f t="shared" ca="1" si="432"/>
        <v>0</v>
      </c>
      <c r="O2510" s="677">
        <f t="shared" ca="1" si="431"/>
        <v>0</v>
      </c>
      <c r="P2510" s="677">
        <f t="shared" ca="1" si="431"/>
        <v>0</v>
      </c>
      <c r="Q2510" s="677">
        <f t="shared" ca="1" si="431"/>
        <v>0</v>
      </c>
      <c r="R2510" s="677">
        <f t="shared" ca="1" si="431"/>
        <v>0</v>
      </c>
      <c r="S2510" s="677">
        <f t="shared" ca="1" si="431"/>
        <v>0</v>
      </c>
      <c r="T2510" s="677">
        <f t="shared" ca="1" si="431"/>
        <v>0</v>
      </c>
      <c r="U2510" s="677">
        <f t="shared" ca="1" si="431"/>
        <v>0</v>
      </c>
      <c r="V2510" s="677">
        <f t="shared" ca="1" si="431"/>
        <v>0</v>
      </c>
      <c r="W2510" s="677">
        <f t="shared" ca="1" si="426"/>
        <v>0</v>
      </c>
      <c r="X2510" s="677">
        <f t="shared" ca="1" si="431"/>
        <v>0</v>
      </c>
      <c r="Y2510" s="677">
        <f t="shared" ca="1" si="431"/>
        <v>0</v>
      </c>
      <c r="Z2510" s="677">
        <f t="shared" ca="1" si="431"/>
        <v>0</v>
      </c>
      <c r="AA2510" t="str">
        <f t="shared" si="428"/>
        <v>ASR_COMP</v>
      </c>
      <c r="AB2510" s="957">
        <f t="shared" si="429"/>
        <v>44682</v>
      </c>
      <c r="AC2510" t="str">
        <f t="shared" si="430"/>
        <v>Unaudited</v>
      </c>
    </row>
    <row r="2511" spans="1:29" ht="30" x14ac:dyDescent="0.25">
      <c r="A2511" t="s">
        <v>423</v>
      </c>
      <c r="B2511" t="s">
        <v>1388</v>
      </c>
      <c r="C2511" t="s">
        <v>1389</v>
      </c>
      <c r="D2511">
        <v>1900</v>
      </c>
      <c r="E2511" s="957">
        <v>1</v>
      </c>
      <c r="F2511" t="s">
        <v>1034</v>
      </c>
      <c r="G2511" s="957" t="s">
        <v>1387</v>
      </c>
      <c r="H2511" t="s">
        <v>388</v>
      </c>
      <c r="I2511" s="958" t="s">
        <v>491</v>
      </c>
      <c r="J2511" s="958" t="s">
        <v>447</v>
      </c>
      <c r="K2511" s="958" t="s">
        <v>448</v>
      </c>
      <c r="L2511" s="937">
        <v>5.3</v>
      </c>
      <c r="M2511" s="958" t="s">
        <v>307</v>
      </c>
      <c r="N2511" s="677">
        <f t="shared" ca="1" si="432"/>
        <v>0</v>
      </c>
      <c r="O2511" s="677">
        <f t="shared" ca="1" si="431"/>
        <v>0</v>
      </c>
      <c r="P2511" s="677">
        <f t="shared" ca="1" si="431"/>
        <v>0</v>
      </c>
      <c r="Q2511" s="677">
        <f t="shared" ca="1" si="431"/>
        <v>0</v>
      </c>
      <c r="R2511" s="677">
        <f t="shared" ca="1" si="431"/>
        <v>0</v>
      </c>
      <c r="S2511" s="677">
        <f t="shared" ca="1" si="431"/>
        <v>0</v>
      </c>
      <c r="T2511" s="677">
        <f t="shared" ca="1" si="431"/>
        <v>0</v>
      </c>
      <c r="U2511" s="677">
        <f t="shared" ca="1" si="431"/>
        <v>0</v>
      </c>
      <c r="V2511" s="677">
        <f t="shared" ca="1" si="431"/>
        <v>0</v>
      </c>
      <c r="W2511" s="677">
        <f t="shared" ca="1" si="426"/>
        <v>0</v>
      </c>
      <c r="X2511" s="677">
        <f t="shared" ca="1" si="431"/>
        <v>0</v>
      </c>
      <c r="Y2511" s="677">
        <f t="shared" ca="1" si="431"/>
        <v>0</v>
      </c>
      <c r="Z2511" s="677">
        <f t="shared" ca="1" si="431"/>
        <v>-411193.59928297799</v>
      </c>
      <c r="AA2511" t="str">
        <f t="shared" si="428"/>
        <v>ASR_COMP</v>
      </c>
      <c r="AB2511" s="957">
        <f t="shared" si="429"/>
        <v>44682</v>
      </c>
      <c r="AC2511" t="str">
        <f t="shared" si="430"/>
        <v>Unaudited</v>
      </c>
    </row>
    <row r="2512" spans="1:29" x14ac:dyDescent="0.25">
      <c r="A2512" t="s">
        <v>423</v>
      </c>
      <c r="B2512" t="s">
        <v>1388</v>
      </c>
      <c r="C2512" t="s">
        <v>1389</v>
      </c>
      <c r="D2512">
        <v>1900</v>
      </c>
      <c r="E2512" s="957">
        <v>1</v>
      </c>
      <c r="F2512" t="s">
        <v>1034</v>
      </c>
      <c r="G2512" s="957" t="s">
        <v>1387</v>
      </c>
      <c r="H2512" t="s">
        <v>388</v>
      </c>
      <c r="I2512" s="958" t="s">
        <v>491</v>
      </c>
      <c r="J2512" s="958" t="s">
        <v>447</v>
      </c>
      <c r="K2512" s="958" t="s">
        <v>448</v>
      </c>
      <c r="L2512" s="937" t="s">
        <v>82</v>
      </c>
      <c r="M2512" s="958" t="s">
        <v>456</v>
      </c>
      <c r="N2512" s="677">
        <f t="shared" ca="1" si="432"/>
        <v>0</v>
      </c>
      <c r="O2512" s="677">
        <f t="shared" ca="1" si="431"/>
        <v>0</v>
      </c>
      <c r="P2512" s="677">
        <f t="shared" ca="1" si="431"/>
        <v>0</v>
      </c>
      <c r="Q2512" s="677">
        <f t="shared" ca="1" si="431"/>
        <v>0</v>
      </c>
      <c r="R2512" s="677">
        <f t="shared" ca="1" si="431"/>
        <v>0</v>
      </c>
      <c r="S2512" s="677">
        <f t="shared" ca="1" si="431"/>
        <v>0</v>
      </c>
      <c r="T2512" s="677">
        <f t="shared" ca="1" si="431"/>
        <v>0</v>
      </c>
      <c r="U2512" s="677">
        <f t="shared" ca="1" si="431"/>
        <v>0</v>
      </c>
      <c r="V2512" s="677">
        <f t="shared" ca="1" si="431"/>
        <v>0</v>
      </c>
      <c r="W2512" s="677">
        <f t="shared" ca="1" si="426"/>
        <v>0</v>
      </c>
      <c r="X2512" s="677">
        <f t="shared" ca="1" si="431"/>
        <v>0</v>
      </c>
      <c r="Y2512" s="677">
        <f t="shared" ca="1" si="431"/>
        <v>0</v>
      </c>
      <c r="Z2512" s="677">
        <f t="shared" ca="1" si="431"/>
        <v>0</v>
      </c>
      <c r="AA2512" t="str">
        <f t="shared" si="428"/>
        <v>ASR_COMP</v>
      </c>
      <c r="AB2512" s="957">
        <f t="shared" si="429"/>
        <v>44682</v>
      </c>
      <c r="AC2512" t="str">
        <f t="shared" si="430"/>
        <v>Unaudited</v>
      </c>
    </row>
    <row r="2513" spans="1:29" x14ac:dyDescent="0.25">
      <c r="A2513" t="s">
        <v>423</v>
      </c>
      <c r="B2513" t="s">
        <v>1388</v>
      </c>
      <c r="C2513" t="s">
        <v>1389</v>
      </c>
      <c r="D2513">
        <v>1900</v>
      </c>
      <c r="E2513" s="957">
        <v>1</v>
      </c>
      <c r="F2513" t="s">
        <v>1034</v>
      </c>
      <c r="G2513" s="957" t="s">
        <v>1387</v>
      </c>
      <c r="H2513" t="s">
        <v>388</v>
      </c>
      <c r="I2513" s="965" t="s">
        <v>491</v>
      </c>
      <c r="J2513" s="965" t="s">
        <v>447</v>
      </c>
      <c r="K2513" s="965" t="s">
        <v>449</v>
      </c>
      <c r="L2513" s="945">
        <v>6.1</v>
      </c>
      <c r="M2513" s="965" t="s">
        <v>18</v>
      </c>
      <c r="N2513" s="677">
        <f t="shared" ca="1" si="432"/>
        <v>0</v>
      </c>
      <c r="O2513" s="677">
        <f t="shared" ca="1" si="431"/>
        <v>0</v>
      </c>
      <c r="P2513" s="677">
        <f t="shared" ca="1" si="431"/>
        <v>0</v>
      </c>
      <c r="Q2513" s="677">
        <f t="shared" ca="1" si="431"/>
        <v>0</v>
      </c>
      <c r="R2513" s="677">
        <f t="shared" ca="1" si="431"/>
        <v>0</v>
      </c>
      <c r="S2513" s="677">
        <f t="shared" ca="1" si="431"/>
        <v>0</v>
      </c>
      <c r="T2513" s="677">
        <f t="shared" ca="1" si="431"/>
        <v>0</v>
      </c>
      <c r="U2513" s="677">
        <f t="shared" ca="1" si="431"/>
        <v>0</v>
      </c>
      <c r="V2513" s="677">
        <f t="shared" ca="1" si="431"/>
        <v>0</v>
      </c>
      <c r="W2513" s="677">
        <f t="shared" ca="1" si="426"/>
        <v>0</v>
      </c>
      <c r="X2513" s="677">
        <f t="shared" ca="1" si="431"/>
        <v>0</v>
      </c>
      <c r="Y2513" s="677">
        <f t="shared" ca="1" si="431"/>
        <v>0</v>
      </c>
      <c r="Z2513" s="677">
        <f t="shared" ca="1" si="431"/>
        <v>0</v>
      </c>
      <c r="AA2513" t="str">
        <f t="shared" si="428"/>
        <v>ASR_COMP</v>
      </c>
      <c r="AB2513" s="957">
        <f t="shared" si="429"/>
        <v>44682</v>
      </c>
      <c r="AC2513" t="str">
        <f t="shared" si="430"/>
        <v>Unaudited</v>
      </c>
    </row>
    <row r="2514" spans="1:29" x14ac:dyDescent="0.25">
      <c r="A2514" t="s">
        <v>423</v>
      </c>
      <c r="B2514" t="s">
        <v>1388</v>
      </c>
      <c r="C2514" t="s">
        <v>1389</v>
      </c>
      <c r="D2514">
        <v>1900</v>
      </c>
      <c r="E2514" s="957">
        <v>1</v>
      </c>
      <c r="F2514" t="s">
        <v>1034</v>
      </c>
      <c r="G2514" s="957" t="s">
        <v>1387</v>
      </c>
      <c r="H2514" t="s">
        <v>388</v>
      </c>
      <c r="I2514" s="937" t="s">
        <v>491</v>
      </c>
      <c r="J2514" s="937" t="s">
        <v>447</v>
      </c>
      <c r="K2514" s="937" t="s">
        <v>449</v>
      </c>
      <c r="L2514" s="937">
        <v>6.2</v>
      </c>
      <c r="M2514" s="958" t="s">
        <v>19</v>
      </c>
      <c r="N2514" s="677">
        <f t="shared" ca="1" si="432"/>
        <v>0</v>
      </c>
      <c r="O2514" s="677">
        <f t="shared" ca="1" si="431"/>
        <v>0</v>
      </c>
      <c r="P2514" s="677">
        <f t="shared" ca="1" si="431"/>
        <v>0</v>
      </c>
      <c r="Q2514" s="677">
        <f t="shared" ca="1" si="431"/>
        <v>0</v>
      </c>
      <c r="R2514" s="677">
        <f t="shared" ca="1" si="431"/>
        <v>0</v>
      </c>
      <c r="S2514" s="677">
        <f t="shared" ca="1" si="431"/>
        <v>0</v>
      </c>
      <c r="T2514" s="677">
        <f t="shared" ca="1" si="431"/>
        <v>0</v>
      </c>
      <c r="U2514" s="677">
        <f t="shared" ca="1" si="431"/>
        <v>0</v>
      </c>
      <c r="V2514" s="677">
        <f t="shared" ca="1" si="431"/>
        <v>0</v>
      </c>
      <c r="W2514" s="677">
        <f t="shared" ca="1" si="426"/>
        <v>0</v>
      </c>
      <c r="X2514" s="677">
        <f t="shared" ca="1" si="431"/>
        <v>0</v>
      </c>
      <c r="Y2514" s="677">
        <f t="shared" ca="1" si="431"/>
        <v>0</v>
      </c>
      <c r="Z2514" s="677">
        <f t="shared" ca="1" si="431"/>
        <v>0</v>
      </c>
      <c r="AA2514" t="str">
        <f t="shared" si="428"/>
        <v>ASR_COMP</v>
      </c>
      <c r="AB2514" s="957">
        <f t="shared" si="429"/>
        <v>44682</v>
      </c>
      <c r="AC2514" t="str">
        <f t="shared" si="430"/>
        <v>Unaudited</v>
      </c>
    </row>
    <row r="2515" spans="1:29" x14ac:dyDescent="0.25">
      <c r="A2515" t="s">
        <v>423</v>
      </c>
      <c r="B2515" t="s">
        <v>1388</v>
      </c>
      <c r="C2515" t="s">
        <v>1389</v>
      </c>
      <c r="D2515">
        <v>1900</v>
      </c>
      <c r="E2515" s="957">
        <v>1</v>
      </c>
      <c r="F2515" t="s">
        <v>1034</v>
      </c>
      <c r="G2515" s="957" t="s">
        <v>1387</v>
      </c>
      <c r="H2515" t="s">
        <v>388</v>
      </c>
      <c r="I2515" s="937" t="s">
        <v>491</v>
      </c>
      <c r="J2515" s="937" t="s">
        <v>447</v>
      </c>
      <c r="K2515" s="937" t="s">
        <v>449</v>
      </c>
      <c r="L2515" s="943">
        <v>6.3</v>
      </c>
      <c r="M2515" s="959" t="s">
        <v>187</v>
      </c>
      <c r="N2515" s="677">
        <f t="shared" ca="1" si="432"/>
        <v>0</v>
      </c>
      <c r="O2515" s="677">
        <f t="shared" ca="1" si="431"/>
        <v>0</v>
      </c>
      <c r="P2515" s="677">
        <f t="shared" ca="1" si="431"/>
        <v>0</v>
      </c>
      <c r="Q2515" s="677">
        <f t="shared" ca="1" si="431"/>
        <v>0</v>
      </c>
      <c r="R2515" s="677">
        <f t="shared" ca="1" si="431"/>
        <v>0</v>
      </c>
      <c r="S2515" s="677">
        <f t="shared" ca="1" si="431"/>
        <v>0</v>
      </c>
      <c r="T2515" s="677">
        <f t="shared" ca="1" si="431"/>
        <v>0</v>
      </c>
      <c r="U2515" s="677">
        <f t="shared" ca="1" si="431"/>
        <v>0</v>
      </c>
      <c r="V2515" s="677">
        <f t="shared" ca="1" si="431"/>
        <v>0</v>
      </c>
      <c r="W2515" s="677">
        <f t="shared" ca="1" si="426"/>
        <v>0</v>
      </c>
      <c r="X2515" s="677">
        <f t="shared" ca="1" si="431"/>
        <v>0</v>
      </c>
      <c r="Y2515" s="677">
        <f t="shared" ca="1" si="431"/>
        <v>0</v>
      </c>
      <c r="Z2515" s="677">
        <f t="shared" ca="1" si="431"/>
        <v>0</v>
      </c>
      <c r="AA2515" t="str">
        <f t="shared" si="428"/>
        <v>ASR_COMP</v>
      </c>
      <c r="AB2515" s="957">
        <f t="shared" si="429"/>
        <v>44682</v>
      </c>
      <c r="AC2515" t="str">
        <f t="shared" si="430"/>
        <v>Unaudited</v>
      </c>
    </row>
    <row r="2516" spans="1:29" x14ac:dyDescent="0.25">
      <c r="A2516" t="s">
        <v>423</v>
      </c>
      <c r="B2516" t="s">
        <v>1388</v>
      </c>
      <c r="C2516" t="s">
        <v>1389</v>
      </c>
      <c r="D2516">
        <v>1900</v>
      </c>
      <c r="E2516" s="957">
        <v>1</v>
      </c>
      <c r="F2516" t="s">
        <v>1034</v>
      </c>
      <c r="G2516" s="957" t="s">
        <v>1387</v>
      </c>
      <c r="H2516" t="s">
        <v>388</v>
      </c>
      <c r="I2516" s="958" t="s">
        <v>491</v>
      </c>
      <c r="J2516" s="958" t="s">
        <v>447</v>
      </c>
      <c r="K2516" s="958" t="s">
        <v>449</v>
      </c>
      <c r="L2516" s="937" t="s">
        <v>87</v>
      </c>
      <c r="M2516" s="958" t="s">
        <v>457</v>
      </c>
      <c r="N2516" s="677">
        <f t="shared" ca="1" si="432"/>
        <v>0</v>
      </c>
      <c r="O2516" s="677">
        <f t="shared" ca="1" si="431"/>
        <v>0</v>
      </c>
      <c r="P2516" s="677">
        <f t="shared" ca="1" si="431"/>
        <v>0</v>
      </c>
      <c r="Q2516" s="677">
        <f t="shared" ca="1" si="431"/>
        <v>0</v>
      </c>
      <c r="R2516" s="677">
        <f t="shared" ca="1" si="431"/>
        <v>0</v>
      </c>
      <c r="S2516" s="677">
        <f t="shared" ca="1" si="431"/>
        <v>0</v>
      </c>
      <c r="T2516" s="677">
        <f t="shared" ca="1" si="431"/>
        <v>0</v>
      </c>
      <c r="U2516" s="677">
        <f t="shared" ca="1" si="431"/>
        <v>0</v>
      </c>
      <c r="V2516" s="677">
        <f t="shared" ca="1" si="431"/>
        <v>0</v>
      </c>
      <c r="W2516" s="677">
        <f t="shared" ca="1" si="426"/>
        <v>0</v>
      </c>
      <c r="X2516" s="677">
        <f t="shared" ca="1" si="431"/>
        <v>0</v>
      </c>
      <c r="Y2516" s="677">
        <f t="shared" ca="1" si="431"/>
        <v>0</v>
      </c>
      <c r="Z2516" s="677">
        <f t="shared" ca="1" si="431"/>
        <v>0</v>
      </c>
      <c r="AA2516" t="str">
        <f t="shared" si="428"/>
        <v>ASR_COMP</v>
      </c>
      <c r="AB2516" s="957">
        <f t="shared" si="429"/>
        <v>44682</v>
      </c>
      <c r="AC2516" t="str">
        <f t="shared" si="430"/>
        <v>Unaudited</v>
      </c>
    </row>
    <row r="2517" spans="1:29" x14ac:dyDescent="0.25">
      <c r="A2517" t="s">
        <v>423</v>
      </c>
      <c r="B2517" t="s">
        <v>1388</v>
      </c>
      <c r="C2517" t="s">
        <v>1389</v>
      </c>
      <c r="D2517">
        <v>1900</v>
      </c>
      <c r="E2517" s="957">
        <v>1</v>
      </c>
      <c r="F2517" t="s">
        <v>1034</v>
      </c>
      <c r="G2517" s="957" t="s">
        <v>1387</v>
      </c>
      <c r="H2517" t="s">
        <v>388</v>
      </c>
      <c r="I2517" s="937" t="s">
        <v>491</v>
      </c>
      <c r="J2517" s="937" t="s">
        <v>447</v>
      </c>
      <c r="K2517" s="937" t="s">
        <v>450</v>
      </c>
      <c r="L2517" s="937">
        <v>7.1</v>
      </c>
      <c r="M2517" s="958" t="s">
        <v>20</v>
      </c>
      <c r="N2517" s="677">
        <f t="shared" ca="1" si="432"/>
        <v>0</v>
      </c>
      <c r="O2517" s="677">
        <f t="shared" ca="1" si="431"/>
        <v>0</v>
      </c>
      <c r="P2517" s="677">
        <f t="shared" ca="1" si="431"/>
        <v>0</v>
      </c>
      <c r="Q2517" s="677">
        <f t="shared" ca="1" si="431"/>
        <v>0</v>
      </c>
      <c r="R2517" s="677">
        <f t="shared" ca="1" si="431"/>
        <v>0</v>
      </c>
      <c r="S2517" s="677">
        <f t="shared" ca="1" si="431"/>
        <v>0</v>
      </c>
      <c r="T2517" s="677">
        <f t="shared" ca="1" si="431"/>
        <v>0</v>
      </c>
      <c r="U2517" s="677">
        <f t="shared" ca="1" si="431"/>
        <v>0</v>
      </c>
      <c r="V2517" s="677">
        <f t="shared" ca="1" si="431"/>
        <v>0</v>
      </c>
      <c r="W2517" s="677">
        <f t="shared" ca="1" si="426"/>
        <v>0</v>
      </c>
      <c r="X2517" s="677">
        <f t="shared" ca="1" si="431"/>
        <v>0</v>
      </c>
      <c r="Y2517" s="677">
        <f t="shared" ca="1" si="431"/>
        <v>0</v>
      </c>
      <c r="Z2517" s="677">
        <f t="shared" ca="1" si="431"/>
        <v>34866.754624889996</v>
      </c>
      <c r="AA2517" t="str">
        <f t="shared" si="428"/>
        <v>ASR_COMP</v>
      </c>
      <c r="AB2517" s="957">
        <f t="shared" si="429"/>
        <v>44682</v>
      </c>
      <c r="AC2517" t="str">
        <f t="shared" si="430"/>
        <v>Unaudited</v>
      </c>
    </row>
    <row r="2518" spans="1:29" x14ac:dyDescent="0.25">
      <c r="A2518" t="s">
        <v>423</v>
      </c>
      <c r="B2518" t="s">
        <v>1388</v>
      </c>
      <c r="C2518" t="s">
        <v>1389</v>
      </c>
      <c r="D2518">
        <v>1900</v>
      </c>
      <c r="E2518" s="957">
        <v>1</v>
      </c>
      <c r="F2518" t="s">
        <v>1034</v>
      </c>
      <c r="G2518" s="957" t="s">
        <v>1387</v>
      </c>
      <c r="H2518" t="s">
        <v>388</v>
      </c>
      <c r="I2518" s="937" t="s">
        <v>491</v>
      </c>
      <c r="J2518" s="937" t="s">
        <v>447</v>
      </c>
      <c r="K2518" s="937" t="s">
        <v>450</v>
      </c>
      <c r="L2518" s="937">
        <v>7.2</v>
      </c>
      <c r="M2518" s="958" t="s">
        <v>21</v>
      </c>
      <c r="N2518" s="677">
        <f t="shared" ca="1" si="432"/>
        <v>0</v>
      </c>
      <c r="O2518" s="677">
        <f t="shared" ca="1" si="431"/>
        <v>0</v>
      </c>
      <c r="P2518" s="677">
        <f t="shared" ca="1" si="431"/>
        <v>0</v>
      </c>
      <c r="Q2518" s="677">
        <f t="shared" ca="1" si="431"/>
        <v>0</v>
      </c>
      <c r="R2518" s="677">
        <f t="shared" ca="1" si="431"/>
        <v>0</v>
      </c>
      <c r="S2518" s="677">
        <f t="shared" ca="1" si="431"/>
        <v>0</v>
      </c>
      <c r="T2518" s="677">
        <f t="shared" ca="1" si="431"/>
        <v>0</v>
      </c>
      <c r="U2518" s="677">
        <f t="shared" ca="1" si="431"/>
        <v>0</v>
      </c>
      <c r="V2518" s="677">
        <f t="shared" ca="1" si="431"/>
        <v>0</v>
      </c>
      <c r="W2518" s="677">
        <f t="shared" ca="1" si="426"/>
        <v>0</v>
      </c>
      <c r="X2518" s="677">
        <f t="shared" ca="1" si="431"/>
        <v>0</v>
      </c>
      <c r="Y2518" s="677">
        <f t="shared" ca="1" si="431"/>
        <v>0</v>
      </c>
      <c r="Z2518" s="677">
        <f t="shared" ca="1" si="431"/>
        <v>0</v>
      </c>
      <c r="AA2518" t="str">
        <f t="shared" si="428"/>
        <v>ASR_COMP</v>
      </c>
      <c r="AB2518" s="957">
        <f t="shared" si="429"/>
        <v>44682</v>
      </c>
      <c r="AC2518" t="str">
        <f t="shared" si="430"/>
        <v>Unaudited</v>
      </c>
    </row>
    <row r="2519" spans="1:29" x14ac:dyDescent="0.25">
      <c r="A2519" t="s">
        <v>423</v>
      </c>
      <c r="B2519" t="s">
        <v>1388</v>
      </c>
      <c r="C2519" t="s">
        <v>1389</v>
      </c>
      <c r="D2519">
        <v>1900</v>
      </c>
      <c r="E2519" s="957">
        <v>1</v>
      </c>
      <c r="F2519" t="s">
        <v>1034</v>
      </c>
      <c r="G2519" s="957" t="s">
        <v>1387</v>
      </c>
      <c r="H2519" t="s">
        <v>388</v>
      </c>
      <c r="I2519" s="958" t="s">
        <v>491</v>
      </c>
      <c r="J2519" s="958" t="s">
        <v>447</v>
      </c>
      <c r="K2519" s="958" t="s">
        <v>450</v>
      </c>
      <c r="L2519" s="937">
        <v>7.3</v>
      </c>
      <c r="M2519" s="958" t="s">
        <v>158</v>
      </c>
      <c r="N2519" s="677">
        <f t="shared" ca="1" si="432"/>
        <v>0</v>
      </c>
      <c r="O2519" s="677">
        <f t="shared" ca="1" si="431"/>
        <v>0</v>
      </c>
      <c r="P2519" s="677">
        <f t="shared" ca="1" si="431"/>
        <v>0</v>
      </c>
      <c r="Q2519" s="677">
        <f t="shared" ca="1" si="431"/>
        <v>0</v>
      </c>
      <c r="R2519" s="677">
        <f t="shared" ca="1" si="431"/>
        <v>0</v>
      </c>
      <c r="S2519" s="677">
        <f t="shared" ca="1" si="431"/>
        <v>0</v>
      </c>
      <c r="T2519" s="677">
        <f t="shared" ca="1" si="431"/>
        <v>0</v>
      </c>
      <c r="U2519" s="677">
        <f t="shared" ca="1" si="431"/>
        <v>0</v>
      </c>
      <c r="V2519" s="677">
        <f t="shared" ca="1" si="431"/>
        <v>0</v>
      </c>
      <c r="W2519" s="677">
        <f t="shared" ca="1" si="426"/>
        <v>0</v>
      </c>
      <c r="X2519" s="677">
        <f t="shared" ca="1" si="431"/>
        <v>0</v>
      </c>
      <c r="Y2519" s="677">
        <f t="shared" ca="1" si="431"/>
        <v>0</v>
      </c>
      <c r="Z2519" s="677">
        <f t="shared" ca="1" si="431"/>
        <v>-53985.806280095858</v>
      </c>
      <c r="AA2519" t="str">
        <f t="shared" si="428"/>
        <v>ASR_COMP</v>
      </c>
      <c r="AB2519" s="957">
        <f t="shared" si="429"/>
        <v>44682</v>
      </c>
      <c r="AC2519" t="str">
        <f t="shared" si="430"/>
        <v>Unaudited</v>
      </c>
    </row>
    <row r="2520" spans="1:29" x14ac:dyDescent="0.25">
      <c r="A2520" t="s">
        <v>423</v>
      </c>
      <c r="B2520" t="s">
        <v>1388</v>
      </c>
      <c r="C2520" t="s">
        <v>1389</v>
      </c>
      <c r="D2520">
        <v>1900</v>
      </c>
      <c r="E2520" s="957">
        <v>1</v>
      </c>
      <c r="F2520" t="s">
        <v>1034</v>
      </c>
      <c r="G2520" s="957" t="s">
        <v>1387</v>
      </c>
      <c r="H2520" t="s">
        <v>388</v>
      </c>
      <c r="I2520" s="958" t="s">
        <v>491</v>
      </c>
      <c r="J2520" s="958" t="s">
        <v>447</v>
      </c>
      <c r="K2520" s="958" t="s">
        <v>450</v>
      </c>
      <c r="L2520" s="953" t="s">
        <v>91</v>
      </c>
      <c r="M2520" s="958" t="s">
        <v>458</v>
      </c>
      <c r="N2520" s="677">
        <f t="shared" ca="1" si="432"/>
        <v>0</v>
      </c>
      <c r="O2520" s="677">
        <f t="shared" ca="1" si="431"/>
        <v>0</v>
      </c>
      <c r="P2520" s="677">
        <f t="shared" ca="1" si="431"/>
        <v>0</v>
      </c>
      <c r="Q2520" s="677">
        <f t="shared" ca="1" si="431"/>
        <v>0</v>
      </c>
      <c r="R2520" s="677">
        <f t="shared" ca="1" si="431"/>
        <v>0</v>
      </c>
      <c r="S2520" s="677">
        <f t="shared" ca="1" si="431"/>
        <v>0</v>
      </c>
      <c r="T2520" s="677">
        <f t="shared" ca="1" si="431"/>
        <v>0</v>
      </c>
      <c r="U2520" s="677">
        <f t="shared" ca="1" si="431"/>
        <v>0</v>
      </c>
      <c r="V2520" s="677">
        <f t="shared" ca="1" si="431"/>
        <v>0</v>
      </c>
      <c r="W2520" s="677">
        <f t="shared" ca="1" si="426"/>
        <v>0</v>
      </c>
      <c r="X2520" s="677">
        <f t="shared" ca="1" si="431"/>
        <v>0</v>
      </c>
      <c r="Y2520" s="677">
        <f t="shared" ca="1" si="431"/>
        <v>0</v>
      </c>
      <c r="Z2520" s="677">
        <f t="shared" ca="1" si="431"/>
        <v>0</v>
      </c>
      <c r="AA2520" t="str">
        <f t="shared" si="428"/>
        <v>ASR_COMP</v>
      </c>
      <c r="AB2520" s="957">
        <f t="shared" si="429"/>
        <v>44682</v>
      </c>
      <c r="AC2520" t="str">
        <f t="shared" si="430"/>
        <v>Unaudited</v>
      </c>
    </row>
    <row r="2521" spans="1:29" x14ac:dyDescent="0.25">
      <c r="A2521" t="s">
        <v>423</v>
      </c>
      <c r="B2521" t="s">
        <v>1388</v>
      </c>
      <c r="C2521" t="s">
        <v>1389</v>
      </c>
      <c r="D2521">
        <v>1900</v>
      </c>
      <c r="E2521" s="957">
        <v>1</v>
      </c>
      <c r="F2521" t="s">
        <v>1034</v>
      </c>
      <c r="G2521" s="957" t="s">
        <v>1387</v>
      </c>
      <c r="H2521" t="s">
        <v>388</v>
      </c>
      <c r="I2521" s="937" t="s">
        <v>491</v>
      </c>
      <c r="J2521" s="937" t="s">
        <v>447</v>
      </c>
      <c r="K2521" s="937" t="s">
        <v>451</v>
      </c>
      <c r="L2521" s="937">
        <v>8.1</v>
      </c>
      <c r="M2521" s="958" t="s">
        <v>22</v>
      </c>
      <c r="N2521" s="677">
        <f t="shared" ca="1" si="432"/>
        <v>0</v>
      </c>
      <c r="O2521" s="677">
        <f t="shared" ca="1" si="431"/>
        <v>0</v>
      </c>
      <c r="P2521" s="677">
        <f t="shared" ca="1" si="431"/>
        <v>0</v>
      </c>
      <c r="Q2521" s="677">
        <f t="shared" ca="1" si="431"/>
        <v>0</v>
      </c>
      <c r="R2521" s="677">
        <f t="shared" ca="1" si="431"/>
        <v>0</v>
      </c>
      <c r="S2521" s="677">
        <f t="shared" ca="1" si="431"/>
        <v>0</v>
      </c>
      <c r="T2521" s="677">
        <f t="shared" ca="1" si="431"/>
        <v>0</v>
      </c>
      <c r="U2521" s="677">
        <f t="shared" ca="1" si="431"/>
        <v>0</v>
      </c>
      <c r="V2521" s="677">
        <f t="shared" ca="1" si="431"/>
        <v>0</v>
      </c>
      <c r="W2521" s="677">
        <f t="shared" ca="1" si="426"/>
        <v>0</v>
      </c>
      <c r="X2521" s="677">
        <f t="shared" ca="1" si="431"/>
        <v>0</v>
      </c>
      <c r="Y2521" s="677">
        <f t="shared" ca="1" si="431"/>
        <v>0</v>
      </c>
      <c r="Z2521" s="677">
        <f t="shared" ca="1" si="431"/>
        <v>-2787.2391547954462</v>
      </c>
      <c r="AA2521" t="str">
        <f t="shared" si="428"/>
        <v>ASR_COMP</v>
      </c>
      <c r="AB2521" s="957">
        <f t="shared" si="429"/>
        <v>44682</v>
      </c>
      <c r="AC2521" t="str">
        <f t="shared" si="430"/>
        <v>Unaudited</v>
      </c>
    </row>
    <row r="2522" spans="1:29" x14ac:dyDescent="0.25">
      <c r="A2522" t="s">
        <v>423</v>
      </c>
      <c r="B2522" t="s">
        <v>1388</v>
      </c>
      <c r="C2522" t="s">
        <v>1389</v>
      </c>
      <c r="D2522">
        <v>1900</v>
      </c>
      <c r="E2522" s="957">
        <v>1</v>
      </c>
      <c r="F2522" t="s">
        <v>1034</v>
      </c>
      <c r="G2522" s="957" t="s">
        <v>1387</v>
      </c>
      <c r="H2522" t="s">
        <v>388</v>
      </c>
      <c r="I2522" s="937" t="s">
        <v>491</v>
      </c>
      <c r="J2522" s="937" t="s">
        <v>447</v>
      </c>
      <c r="K2522" s="937" t="s">
        <v>451</v>
      </c>
      <c r="L2522" s="937" t="s">
        <v>115</v>
      </c>
      <c r="M2522" s="958" t="s">
        <v>446</v>
      </c>
      <c r="N2522" s="677">
        <f t="shared" ca="1" si="432"/>
        <v>0</v>
      </c>
      <c r="O2522" s="677">
        <f t="shared" ca="1" si="431"/>
        <v>0</v>
      </c>
      <c r="P2522" s="677">
        <f t="shared" ca="1" si="431"/>
        <v>0</v>
      </c>
      <c r="Q2522" s="677">
        <f t="shared" ca="1" si="431"/>
        <v>0</v>
      </c>
      <c r="R2522" s="677">
        <f t="shared" ca="1" si="431"/>
        <v>0</v>
      </c>
      <c r="S2522" s="677">
        <f t="shared" ca="1" si="431"/>
        <v>0</v>
      </c>
      <c r="T2522" s="677">
        <f t="shared" ca="1" si="431"/>
        <v>0</v>
      </c>
      <c r="U2522" s="677">
        <f t="shared" ca="1" si="431"/>
        <v>0</v>
      </c>
      <c r="V2522" s="677">
        <f t="shared" ca="1" si="431"/>
        <v>0</v>
      </c>
      <c r="W2522" s="677">
        <f t="shared" ca="1" si="426"/>
        <v>0</v>
      </c>
      <c r="X2522" s="677">
        <f t="shared" ca="1" si="431"/>
        <v>0</v>
      </c>
      <c r="Y2522" s="677">
        <f t="shared" ca="1" si="431"/>
        <v>0</v>
      </c>
      <c r="Z2522" s="677">
        <f t="shared" ca="1" si="431"/>
        <v>0</v>
      </c>
      <c r="AA2522" t="str">
        <f t="shared" si="428"/>
        <v>ASR_COMP</v>
      </c>
      <c r="AB2522" s="957">
        <f t="shared" si="429"/>
        <v>44682</v>
      </c>
      <c r="AC2522" t="str">
        <f t="shared" si="430"/>
        <v>Unaudited</v>
      </c>
    </row>
    <row r="2523" spans="1:29" x14ac:dyDescent="0.25">
      <c r="A2523" t="s">
        <v>423</v>
      </c>
      <c r="B2523" t="s">
        <v>1388</v>
      </c>
      <c r="C2523" t="s">
        <v>1389</v>
      </c>
      <c r="D2523">
        <v>1900</v>
      </c>
      <c r="E2523" s="957">
        <v>1</v>
      </c>
      <c r="F2523" t="s">
        <v>1034</v>
      </c>
      <c r="G2523" s="957" t="s">
        <v>1387</v>
      </c>
      <c r="H2523" t="s">
        <v>388</v>
      </c>
      <c r="I2523" s="937" t="s">
        <v>491</v>
      </c>
      <c r="J2523" s="937" t="s">
        <v>447</v>
      </c>
      <c r="K2523" s="937" t="s">
        <v>451</v>
      </c>
      <c r="L2523" s="937" t="s">
        <v>117</v>
      </c>
      <c r="M2523" s="958" t="s">
        <v>160</v>
      </c>
      <c r="N2523" s="677">
        <f t="shared" ca="1" si="432"/>
        <v>0</v>
      </c>
      <c r="O2523" s="677">
        <f t="shared" ca="1" si="431"/>
        <v>0</v>
      </c>
      <c r="P2523" s="677">
        <f t="shared" ca="1" si="431"/>
        <v>0</v>
      </c>
      <c r="Q2523" s="677">
        <f t="shared" ca="1" si="431"/>
        <v>0</v>
      </c>
      <c r="R2523" s="677">
        <f t="shared" ca="1" si="431"/>
        <v>0</v>
      </c>
      <c r="S2523" s="677">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7">
        <f t="shared" ca="1" si="433"/>
        <v>0</v>
      </c>
      <c r="U2523" s="677">
        <f t="shared" ca="1" si="433"/>
        <v>0</v>
      </c>
      <c r="V2523" s="677">
        <f t="shared" ca="1" si="433"/>
        <v>0</v>
      </c>
      <c r="W2523" s="677">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7">
        <f t="shared" ca="1" si="433"/>
        <v>0</v>
      </c>
      <c r="Y2523" s="677">
        <f t="shared" ca="1" si="433"/>
        <v>0</v>
      </c>
      <c r="Z2523" s="677">
        <f t="shared" ca="1" si="433"/>
        <v>0</v>
      </c>
      <c r="AA2523" t="str">
        <f t="shared" si="428"/>
        <v>ASR_COMP</v>
      </c>
      <c r="AB2523" s="957">
        <f t="shared" si="429"/>
        <v>44682</v>
      </c>
      <c r="AC2523" t="str">
        <f t="shared" si="430"/>
        <v>Unaudited</v>
      </c>
    </row>
    <row r="2524" spans="1:29" x14ac:dyDescent="0.25">
      <c r="A2524" t="s">
        <v>423</v>
      </c>
      <c r="B2524" t="s">
        <v>1388</v>
      </c>
      <c r="C2524" t="s">
        <v>1389</v>
      </c>
      <c r="D2524">
        <v>1900</v>
      </c>
      <c r="E2524" s="957">
        <v>1</v>
      </c>
      <c r="F2524" t="s">
        <v>1034</v>
      </c>
      <c r="G2524" s="957" t="s">
        <v>1387</v>
      </c>
      <c r="H2524" t="s">
        <v>388</v>
      </c>
      <c r="I2524" s="937" t="s">
        <v>491</v>
      </c>
      <c r="J2524" s="937" t="s">
        <v>447</v>
      </c>
      <c r="K2524" s="937" t="s">
        <v>451</v>
      </c>
      <c r="L2524" s="953" t="s">
        <v>118</v>
      </c>
      <c r="M2524" s="958" t="s">
        <v>116</v>
      </c>
      <c r="N2524" s="677">
        <f t="shared" ca="1" si="432"/>
        <v>0</v>
      </c>
      <c r="O2524" s="677">
        <f t="shared" ca="1" si="433"/>
        <v>0</v>
      </c>
      <c r="P2524" s="677">
        <f t="shared" ca="1" si="433"/>
        <v>0</v>
      </c>
      <c r="Q2524" s="677">
        <f t="shared" ca="1" si="433"/>
        <v>0</v>
      </c>
      <c r="R2524" s="677">
        <f t="shared" ca="1" si="433"/>
        <v>0</v>
      </c>
      <c r="S2524" s="677">
        <f t="shared" ca="1" si="433"/>
        <v>0</v>
      </c>
      <c r="T2524" s="677">
        <f t="shared" ca="1" si="433"/>
        <v>0</v>
      </c>
      <c r="U2524" s="677">
        <f t="shared" ca="1" si="433"/>
        <v>0</v>
      </c>
      <c r="V2524" s="677">
        <f t="shared" ca="1" si="433"/>
        <v>0</v>
      </c>
      <c r="W2524" s="677">
        <f t="shared" ca="1" si="434"/>
        <v>0</v>
      </c>
      <c r="X2524" s="677">
        <f t="shared" ca="1" si="433"/>
        <v>0</v>
      </c>
      <c r="Y2524" s="677">
        <f t="shared" ca="1" si="433"/>
        <v>0</v>
      </c>
      <c r="Z2524" s="677">
        <f t="shared" ca="1" si="433"/>
        <v>0</v>
      </c>
      <c r="AA2524" t="str">
        <f t="shared" si="428"/>
        <v>ASR_COMP</v>
      </c>
      <c r="AB2524" s="957">
        <f t="shared" si="429"/>
        <v>44682</v>
      </c>
      <c r="AC2524" t="str">
        <f t="shared" si="430"/>
        <v>Unaudited</v>
      </c>
    </row>
    <row r="2525" spans="1:29" x14ac:dyDescent="0.25">
      <c r="A2525" t="s">
        <v>423</v>
      </c>
      <c r="B2525" t="s">
        <v>1388</v>
      </c>
      <c r="C2525" t="s">
        <v>1389</v>
      </c>
      <c r="D2525">
        <v>1900</v>
      </c>
      <c r="E2525" s="957">
        <v>1</v>
      </c>
      <c r="F2525" t="s">
        <v>1034</v>
      </c>
      <c r="G2525" s="957" t="s">
        <v>1387</v>
      </c>
      <c r="H2525" t="s">
        <v>388</v>
      </c>
      <c r="I2525" s="937" t="s">
        <v>491</v>
      </c>
      <c r="J2525" s="937" t="s">
        <v>447</v>
      </c>
      <c r="K2525" s="937" t="s">
        <v>451</v>
      </c>
      <c r="L2525" s="953" t="s">
        <v>119</v>
      </c>
      <c r="M2525" s="958" t="s">
        <v>161</v>
      </c>
      <c r="N2525" s="677">
        <f t="shared" ca="1" si="432"/>
        <v>0</v>
      </c>
      <c r="O2525" s="677">
        <f t="shared" ca="1" si="433"/>
        <v>0</v>
      </c>
      <c r="P2525" s="677">
        <f t="shared" ca="1" si="433"/>
        <v>0</v>
      </c>
      <c r="Q2525" s="677">
        <f t="shared" ca="1" si="433"/>
        <v>0</v>
      </c>
      <c r="R2525" s="677">
        <f t="shared" ca="1" si="433"/>
        <v>0</v>
      </c>
      <c r="S2525" s="677">
        <f t="shared" ca="1" si="433"/>
        <v>0</v>
      </c>
      <c r="T2525" s="677">
        <f t="shared" ca="1" si="433"/>
        <v>0</v>
      </c>
      <c r="U2525" s="677">
        <f t="shared" ca="1" si="433"/>
        <v>0</v>
      </c>
      <c r="V2525" s="677">
        <f t="shared" ca="1" si="433"/>
        <v>0</v>
      </c>
      <c r="W2525" s="677">
        <f t="shared" ca="1" si="434"/>
        <v>0</v>
      </c>
      <c r="X2525" s="677">
        <f t="shared" ca="1" si="433"/>
        <v>0</v>
      </c>
      <c r="Y2525" s="677">
        <f t="shared" ca="1" si="433"/>
        <v>0</v>
      </c>
      <c r="Z2525" s="677">
        <f t="shared" ca="1" si="433"/>
        <v>0</v>
      </c>
      <c r="AA2525" t="str">
        <f t="shared" si="428"/>
        <v>ASR_COMP</v>
      </c>
      <c r="AB2525" s="957">
        <f t="shared" si="429"/>
        <v>44682</v>
      </c>
      <c r="AC2525" t="str">
        <f t="shared" si="430"/>
        <v>Unaudited</v>
      </c>
    </row>
    <row r="2526" spans="1:29" x14ac:dyDescent="0.25">
      <c r="A2526" t="s">
        <v>423</v>
      </c>
      <c r="B2526" t="s">
        <v>1388</v>
      </c>
      <c r="C2526" t="s">
        <v>1389</v>
      </c>
      <c r="D2526">
        <v>1900</v>
      </c>
      <c r="E2526" s="957">
        <v>1</v>
      </c>
      <c r="F2526" t="s">
        <v>1034</v>
      </c>
      <c r="G2526" s="957" t="s">
        <v>1387</v>
      </c>
      <c r="H2526" t="s">
        <v>388</v>
      </c>
      <c r="I2526" s="937" t="s">
        <v>491</v>
      </c>
      <c r="J2526" s="937" t="s">
        <v>447</v>
      </c>
      <c r="K2526" s="937" t="s">
        <v>451</v>
      </c>
      <c r="L2526" s="937" t="s">
        <v>162</v>
      </c>
      <c r="M2526" s="958" t="s">
        <v>23</v>
      </c>
      <c r="N2526" s="677">
        <f t="shared" ca="1" si="432"/>
        <v>0</v>
      </c>
      <c r="O2526" s="677">
        <f t="shared" ca="1" si="433"/>
        <v>0</v>
      </c>
      <c r="P2526" s="677">
        <f t="shared" ca="1" si="433"/>
        <v>0</v>
      </c>
      <c r="Q2526" s="677">
        <f t="shared" ca="1" si="433"/>
        <v>0</v>
      </c>
      <c r="R2526" s="677">
        <f t="shared" ca="1" si="433"/>
        <v>0</v>
      </c>
      <c r="S2526" s="677">
        <f t="shared" ca="1" si="433"/>
        <v>0</v>
      </c>
      <c r="T2526" s="677">
        <f t="shared" ca="1" si="433"/>
        <v>0</v>
      </c>
      <c r="U2526" s="677">
        <f t="shared" ca="1" si="433"/>
        <v>0</v>
      </c>
      <c r="V2526" s="677">
        <f t="shared" ca="1" si="433"/>
        <v>0</v>
      </c>
      <c r="W2526" s="677">
        <f t="shared" ca="1" si="434"/>
        <v>0</v>
      </c>
      <c r="X2526" s="677">
        <f t="shared" ca="1" si="433"/>
        <v>0</v>
      </c>
      <c r="Y2526" s="677">
        <f t="shared" ca="1" si="433"/>
        <v>0</v>
      </c>
      <c r="Z2526" s="677">
        <f t="shared" ca="1" si="433"/>
        <v>0</v>
      </c>
      <c r="AA2526" t="str">
        <f t="shared" si="428"/>
        <v>ASR_COMP</v>
      </c>
      <c r="AB2526" s="957">
        <f t="shared" si="429"/>
        <v>44682</v>
      </c>
      <c r="AC2526" t="str">
        <f t="shared" si="430"/>
        <v>Unaudited</v>
      </c>
    </row>
    <row r="2527" spans="1:29" x14ac:dyDescent="0.25">
      <c r="A2527" t="s">
        <v>423</v>
      </c>
      <c r="B2527" t="s">
        <v>1388</v>
      </c>
      <c r="C2527" t="s">
        <v>1389</v>
      </c>
      <c r="D2527">
        <v>1900</v>
      </c>
      <c r="E2527" s="957">
        <v>1</v>
      </c>
      <c r="F2527" t="s">
        <v>1034</v>
      </c>
      <c r="G2527" s="957" t="s">
        <v>1387</v>
      </c>
      <c r="H2527" t="s">
        <v>388</v>
      </c>
      <c r="I2527" s="958" t="s">
        <v>491</v>
      </c>
      <c r="J2527" s="958" t="s">
        <v>447</v>
      </c>
      <c r="K2527" s="958" t="s">
        <v>451</v>
      </c>
      <c r="L2527" s="937" t="s">
        <v>445</v>
      </c>
      <c r="M2527" s="958" t="s">
        <v>459</v>
      </c>
      <c r="N2527" s="677">
        <f t="shared" ca="1" si="432"/>
        <v>0</v>
      </c>
      <c r="O2527" s="677">
        <f t="shared" ca="1" si="433"/>
        <v>0</v>
      </c>
      <c r="P2527" s="677">
        <f t="shared" ca="1" si="433"/>
        <v>0</v>
      </c>
      <c r="Q2527" s="677">
        <f t="shared" ca="1" si="433"/>
        <v>0</v>
      </c>
      <c r="R2527" s="677">
        <f t="shared" ca="1" si="433"/>
        <v>0</v>
      </c>
      <c r="S2527" s="677">
        <f t="shared" ca="1" si="433"/>
        <v>0</v>
      </c>
      <c r="T2527" s="677">
        <f t="shared" ca="1" si="433"/>
        <v>0</v>
      </c>
      <c r="U2527" s="677">
        <f t="shared" ca="1" si="433"/>
        <v>0</v>
      </c>
      <c r="V2527" s="677">
        <f t="shared" ca="1" si="433"/>
        <v>0</v>
      </c>
      <c r="W2527" s="677">
        <f t="shared" ca="1" si="434"/>
        <v>0</v>
      </c>
      <c r="X2527" s="677">
        <f t="shared" ca="1" si="433"/>
        <v>0</v>
      </c>
      <c r="Y2527" s="677">
        <f t="shared" ca="1" si="433"/>
        <v>0</v>
      </c>
      <c r="Z2527" s="677">
        <f t="shared" ca="1" si="433"/>
        <v>0</v>
      </c>
      <c r="AA2527" t="str">
        <f t="shared" si="428"/>
        <v>ASR_COMP</v>
      </c>
      <c r="AB2527" s="957">
        <f t="shared" si="429"/>
        <v>44682</v>
      </c>
      <c r="AC2527" t="str">
        <f t="shared" si="430"/>
        <v>Unaudited</v>
      </c>
    </row>
    <row r="2528" spans="1:29" ht="30" x14ac:dyDescent="0.25">
      <c r="A2528" t="s">
        <v>423</v>
      </c>
      <c r="B2528" t="s">
        <v>1388</v>
      </c>
      <c r="C2528" t="s">
        <v>1389</v>
      </c>
      <c r="D2528">
        <v>1900</v>
      </c>
      <c r="E2528" s="957">
        <v>1</v>
      </c>
      <c r="F2528" t="s">
        <v>1034</v>
      </c>
      <c r="G2528" s="957" t="s">
        <v>1387</v>
      </c>
      <c r="H2528" t="s">
        <v>388</v>
      </c>
      <c r="I2528" s="937" t="s">
        <v>491</v>
      </c>
      <c r="J2528" s="937" t="s">
        <v>447</v>
      </c>
      <c r="K2528" s="937" t="s">
        <v>452</v>
      </c>
      <c r="L2528" s="937">
        <v>9.1</v>
      </c>
      <c r="M2528" s="958" t="s">
        <v>188</v>
      </c>
      <c r="N2528" s="677">
        <f t="shared" ca="1" si="432"/>
        <v>0</v>
      </c>
      <c r="O2528" s="677">
        <f t="shared" ca="1" si="433"/>
        <v>0</v>
      </c>
      <c r="P2528" s="677">
        <f t="shared" ca="1" si="433"/>
        <v>0</v>
      </c>
      <c r="Q2528" s="677">
        <f t="shared" ca="1" si="433"/>
        <v>0</v>
      </c>
      <c r="R2528" s="677">
        <f t="shared" ca="1" si="433"/>
        <v>0</v>
      </c>
      <c r="S2528" s="677">
        <f t="shared" ca="1" si="433"/>
        <v>0</v>
      </c>
      <c r="T2528" s="677">
        <f t="shared" ca="1" si="433"/>
        <v>0</v>
      </c>
      <c r="U2528" s="677">
        <f t="shared" ca="1" si="433"/>
        <v>0</v>
      </c>
      <c r="V2528" s="677">
        <f t="shared" ca="1" si="433"/>
        <v>0</v>
      </c>
      <c r="W2528" s="677">
        <f t="shared" ca="1" si="434"/>
        <v>0</v>
      </c>
      <c r="X2528" s="677">
        <f t="shared" ca="1" si="433"/>
        <v>0</v>
      </c>
      <c r="Y2528" s="677">
        <f t="shared" ca="1" si="433"/>
        <v>0</v>
      </c>
      <c r="Z2528" s="677">
        <f t="shared" ca="1" si="433"/>
        <v>303892.91712152422</v>
      </c>
      <c r="AA2528" t="str">
        <f t="shared" si="428"/>
        <v>ASR_COMP</v>
      </c>
      <c r="AB2528" s="957">
        <f t="shared" si="429"/>
        <v>44682</v>
      </c>
      <c r="AC2528" t="str">
        <f t="shared" si="430"/>
        <v>Unaudited</v>
      </c>
    </row>
    <row r="2529" spans="1:29" x14ac:dyDescent="0.25">
      <c r="A2529" t="s">
        <v>423</v>
      </c>
      <c r="B2529" t="s">
        <v>1388</v>
      </c>
      <c r="C2529" t="s">
        <v>1389</v>
      </c>
      <c r="D2529">
        <v>1900</v>
      </c>
      <c r="E2529" s="957">
        <v>1</v>
      </c>
      <c r="F2529" t="s">
        <v>1034</v>
      </c>
      <c r="G2529" s="957" t="s">
        <v>1387</v>
      </c>
      <c r="H2529" t="s">
        <v>388</v>
      </c>
      <c r="I2529" s="937" t="s">
        <v>491</v>
      </c>
      <c r="J2529" s="937" t="s">
        <v>447</v>
      </c>
      <c r="K2529" s="937" t="s">
        <v>452</v>
      </c>
      <c r="L2529" s="937" t="s">
        <v>109</v>
      </c>
      <c r="M2529" s="958" t="s">
        <v>189</v>
      </c>
      <c r="N2529" s="677">
        <f t="shared" ca="1" si="432"/>
        <v>0</v>
      </c>
      <c r="O2529" s="677">
        <f t="shared" ca="1" si="433"/>
        <v>0</v>
      </c>
      <c r="P2529" s="677">
        <f t="shared" ca="1" si="433"/>
        <v>0</v>
      </c>
      <c r="Q2529" s="677">
        <f t="shared" ca="1" si="433"/>
        <v>0</v>
      </c>
      <c r="R2529" s="677">
        <f t="shared" ca="1" si="433"/>
        <v>0</v>
      </c>
      <c r="S2529" s="677">
        <f t="shared" ca="1" si="433"/>
        <v>0</v>
      </c>
      <c r="T2529" s="677">
        <f t="shared" ca="1" si="433"/>
        <v>0</v>
      </c>
      <c r="U2529" s="677">
        <f t="shared" ca="1" si="433"/>
        <v>0</v>
      </c>
      <c r="V2529" s="677">
        <f t="shared" ca="1" si="433"/>
        <v>0</v>
      </c>
      <c r="W2529" s="677">
        <f t="shared" ca="1" si="434"/>
        <v>0</v>
      </c>
      <c r="X2529" s="677">
        <f t="shared" ca="1" si="433"/>
        <v>0</v>
      </c>
      <c r="Y2529" s="677">
        <f t="shared" ca="1" si="433"/>
        <v>0</v>
      </c>
      <c r="Z2529" s="677">
        <f t="shared" ca="1" si="433"/>
        <v>-4567.0327487214217</v>
      </c>
      <c r="AA2529" t="str">
        <f t="shared" si="428"/>
        <v>ASR_COMP</v>
      </c>
      <c r="AB2529" s="957">
        <f t="shared" si="429"/>
        <v>44682</v>
      </c>
      <c r="AC2529" t="str">
        <f t="shared" si="430"/>
        <v>Unaudited</v>
      </c>
    </row>
    <row r="2530" spans="1:29" x14ac:dyDescent="0.25">
      <c r="A2530" t="s">
        <v>423</v>
      </c>
      <c r="B2530" t="s">
        <v>1388</v>
      </c>
      <c r="C2530" t="s">
        <v>1389</v>
      </c>
      <c r="D2530">
        <v>1900</v>
      </c>
      <c r="E2530" s="957">
        <v>1</v>
      </c>
      <c r="F2530" t="s">
        <v>1034</v>
      </c>
      <c r="G2530" s="957" t="s">
        <v>1387</v>
      </c>
      <c r="H2530" t="s">
        <v>388</v>
      </c>
      <c r="I2530" s="937" t="s">
        <v>491</v>
      </c>
      <c r="J2530" s="937" t="s">
        <v>447</v>
      </c>
      <c r="K2530" s="937" t="s">
        <v>452</v>
      </c>
      <c r="L2530" s="937" t="s">
        <v>1324</v>
      </c>
      <c r="M2530" s="958" t="s">
        <v>1325</v>
      </c>
      <c r="N2530" s="677">
        <f t="shared" ca="1" si="432"/>
        <v>0</v>
      </c>
      <c r="O2530" s="677">
        <f t="shared" ca="1" si="433"/>
        <v>0</v>
      </c>
      <c r="P2530" s="677">
        <f t="shared" ca="1" si="433"/>
        <v>0</v>
      </c>
      <c r="Q2530" s="677">
        <f t="shared" ca="1" si="433"/>
        <v>0</v>
      </c>
      <c r="R2530" s="677">
        <f t="shared" ca="1" si="433"/>
        <v>0</v>
      </c>
      <c r="S2530" s="677">
        <f t="shared" ca="1" si="433"/>
        <v>0</v>
      </c>
      <c r="T2530" s="677">
        <f t="shared" ca="1" si="433"/>
        <v>0</v>
      </c>
      <c r="U2530" s="677">
        <f t="shared" ca="1" si="433"/>
        <v>0</v>
      </c>
      <c r="V2530" s="677">
        <f t="shared" ca="1" si="433"/>
        <v>0</v>
      </c>
      <c r="W2530" s="677">
        <f t="shared" ca="1" si="434"/>
        <v>0</v>
      </c>
      <c r="X2530" s="677">
        <f t="shared" ca="1" si="433"/>
        <v>0</v>
      </c>
      <c r="Y2530" s="677">
        <f t="shared" ca="1" si="433"/>
        <v>0</v>
      </c>
      <c r="Z2530" s="677">
        <f t="shared" ca="1" si="433"/>
        <v>48619.600085917162</v>
      </c>
      <c r="AA2530" t="str">
        <f t="shared" si="428"/>
        <v>ASR_COMP</v>
      </c>
      <c r="AB2530" s="957">
        <f t="shared" si="429"/>
        <v>44682</v>
      </c>
      <c r="AC2530" t="str">
        <f t="shared" si="430"/>
        <v>Unaudited</v>
      </c>
    </row>
    <row r="2531" spans="1:29" x14ac:dyDescent="0.25">
      <c r="A2531" t="s">
        <v>423</v>
      </c>
      <c r="B2531" t="s">
        <v>1388</v>
      </c>
      <c r="C2531" t="s">
        <v>1389</v>
      </c>
      <c r="D2531">
        <v>1900</v>
      </c>
      <c r="E2531" s="957">
        <v>1</v>
      </c>
      <c r="F2531" t="s">
        <v>1034</v>
      </c>
      <c r="G2531" s="957" t="s">
        <v>1387</v>
      </c>
      <c r="H2531" t="s">
        <v>388</v>
      </c>
      <c r="I2531" s="958" t="s">
        <v>491</v>
      </c>
      <c r="J2531" s="958" t="s">
        <v>447</v>
      </c>
      <c r="K2531" s="958" t="s">
        <v>452</v>
      </c>
      <c r="L2531" s="937" t="s">
        <v>110</v>
      </c>
      <c r="M2531" s="958" t="s">
        <v>190</v>
      </c>
      <c r="N2531" s="677">
        <f t="shared" ca="1" si="432"/>
        <v>0</v>
      </c>
      <c r="O2531" s="677">
        <f t="shared" ca="1" si="433"/>
        <v>0</v>
      </c>
      <c r="P2531" s="677">
        <f t="shared" ca="1" si="433"/>
        <v>0</v>
      </c>
      <c r="Q2531" s="677">
        <f t="shared" ca="1" si="433"/>
        <v>0</v>
      </c>
      <c r="R2531" s="677">
        <f t="shared" ca="1" si="433"/>
        <v>0</v>
      </c>
      <c r="S2531" s="677">
        <f t="shared" ca="1" si="433"/>
        <v>0</v>
      </c>
      <c r="T2531" s="677">
        <f t="shared" ca="1" si="433"/>
        <v>0</v>
      </c>
      <c r="U2531" s="677">
        <f t="shared" ca="1" si="433"/>
        <v>0</v>
      </c>
      <c r="V2531" s="677">
        <f t="shared" ca="1" si="433"/>
        <v>0</v>
      </c>
      <c r="W2531" s="677">
        <f t="shared" ca="1" si="434"/>
        <v>0</v>
      </c>
      <c r="X2531" s="677">
        <f t="shared" ca="1" si="433"/>
        <v>0</v>
      </c>
      <c r="Y2531" s="677">
        <f t="shared" ca="1" si="433"/>
        <v>0</v>
      </c>
      <c r="Z2531" s="677">
        <f t="shared" ca="1" si="433"/>
        <v>124403.43306186226</v>
      </c>
      <c r="AA2531" t="str">
        <f t="shared" si="428"/>
        <v>ASR_COMP</v>
      </c>
      <c r="AB2531" s="957">
        <f t="shared" si="429"/>
        <v>44682</v>
      </c>
      <c r="AC2531" t="str">
        <f t="shared" si="430"/>
        <v>Unaudited</v>
      </c>
    </row>
    <row r="2532" spans="1:29" x14ac:dyDescent="0.25">
      <c r="A2532" t="s">
        <v>423</v>
      </c>
      <c r="B2532" t="s">
        <v>1388</v>
      </c>
      <c r="C2532" t="s">
        <v>1389</v>
      </c>
      <c r="D2532">
        <v>1900</v>
      </c>
      <c r="E2532" s="957">
        <v>1</v>
      </c>
      <c r="F2532" t="s">
        <v>1034</v>
      </c>
      <c r="G2532" s="957" t="s">
        <v>1387</v>
      </c>
      <c r="H2532" t="s">
        <v>388</v>
      </c>
      <c r="I2532" s="958" t="s">
        <v>491</v>
      </c>
      <c r="J2532" s="958" t="s">
        <v>447</v>
      </c>
      <c r="K2532" s="958" t="s">
        <v>452</v>
      </c>
      <c r="L2532" s="937" t="s">
        <v>111</v>
      </c>
      <c r="M2532" s="958" t="s">
        <v>163</v>
      </c>
      <c r="N2532" s="677">
        <f t="shared" ca="1" si="432"/>
        <v>0</v>
      </c>
      <c r="O2532" s="677">
        <f t="shared" ca="1" si="433"/>
        <v>0</v>
      </c>
      <c r="P2532" s="677">
        <f t="shared" ca="1" si="433"/>
        <v>0</v>
      </c>
      <c r="Q2532" s="677">
        <f t="shared" ca="1" si="433"/>
        <v>0</v>
      </c>
      <c r="R2532" s="677">
        <f t="shared" ca="1" si="433"/>
        <v>0</v>
      </c>
      <c r="S2532" s="677">
        <f t="shared" ca="1" si="433"/>
        <v>0</v>
      </c>
      <c r="T2532" s="677">
        <f t="shared" ca="1" si="433"/>
        <v>0</v>
      </c>
      <c r="U2532" s="677">
        <f t="shared" ca="1" si="433"/>
        <v>0</v>
      </c>
      <c r="V2532" s="677">
        <f t="shared" ca="1" si="433"/>
        <v>0</v>
      </c>
      <c r="W2532" s="677">
        <f t="shared" ca="1" si="434"/>
        <v>0</v>
      </c>
      <c r="X2532" s="677">
        <f t="shared" ca="1" si="433"/>
        <v>0</v>
      </c>
      <c r="Y2532" s="677">
        <f t="shared" ca="1" si="433"/>
        <v>0</v>
      </c>
      <c r="Z2532" s="677">
        <f t="shared" ca="1" si="433"/>
        <v>245877.56863588979</v>
      </c>
      <c r="AA2532" t="str">
        <f t="shared" si="428"/>
        <v>ASR_COMP</v>
      </c>
      <c r="AB2532" s="957">
        <f t="shared" si="429"/>
        <v>44682</v>
      </c>
      <c r="AC2532" t="str">
        <f t="shared" si="430"/>
        <v>Unaudited</v>
      </c>
    </row>
    <row r="2533" spans="1:29" x14ac:dyDescent="0.25">
      <c r="A2533" t="s">
        <v>423</v>
      </c>
      <c r="B2533" t="s">
        <v>1388</v>
      </c>
      <c r="C2533" t="s">
        <v>1389</v>
      </c>
      <c r="D2533">
        <v>1900</v>
      </c>
      <c r="E2533" s="957">
        <v>1</v>
      </c>
      <c r="F2533" t="s">
        <v>1034</v>
      </c>
      <c r="G2533" s="957" t="s">
        <v>1387</v>
      </c>
      <c r="H2533" t="s">
        <v>388</v>
      </c>
      <c r="I2533" s="958" t="s">
        <v>491</v>
      </c>
      <c r="J2533" s="958" t="s">
        <v>447</v>
      </c>
      <c r="K2533" s="958" t="s">
        <v>452</v>
      </c>
      <c r="L2533" s="937" t="s">
        <v>112</v>
      </c>
      <c r="M2533" s="958" t="s">
        <v>137</v>
      </c>
      <c r="N2533" s="677">
        <f t="shared" ca="1" si="432"/>
        <v>0</v>
      </c>
      <c r="O2533" s="677">
        <f t="shared" ca="1" si="433"/>
        <v>0</v>
      </c>
      <c r="P2533" s="677">
        <f t="shared" ca="1" si="433"/>
        <v>0</v>
      </c>
      <c r="Q2533" s="677">
        <f t="shared" ca="1" si="433"/>
        <v>0</v>
      </c>
      <c r="R2533" s="677">
        <f t="shared" ca="1" si="433"/>
        <v>0</v>
      </c>
      <c r="S2533" s="677">
        <f t="shared" ca="1" si="433"/>
        <v>0</v>
      </c>
      <c r="T2533" s="677">
        <f t="shared" ca="1" si="433"/>
        <v>0</v>
      </c>
      <c r="U2533" s="677">
        <f t="shared" ca="1" si="433"/>
        <v>0</v>
      </c>
      <c r="V2533" s="677">
        <f t="shared" ca="1" si="433"/>
        <v>0</v>
      </c>
      <c r="W2533" s="677">
        <f t="shared" ca="1" si="434"/>
        <v>0</v>
      </c>
      <c r="X2533" s="677">
        <f t="shared" ca="1" si="433"/>
        <v>0</v>
      </c>
      <c r="Y2533" s="677">
        <f t="shared" ca="1" si="433"/>
        <v>0</v>
      </c>
      <c r="Z2533" s="677">
        <f t="shared" ca="1" si="433"/>
        <v>0</v>
      </c>
      <c r="AA2533" t="str">
        <f t="shared" si="428"/>
        <v>ASR_COMP</v>
      </c>
      <c r="AB2533" s="957">
        <f t="shared" si="429"/>
        <v>44682</v>
      </c>
      <c r="AC2533" t="str">
        <f t="shared" si="430"/>
        <v>Unaudited</v>
      </c>
    </row>
    <row r="2534" spans="1:29" x14ac:dyDescent="0.25">
      <c r="A2534" t="s">
        <v>423</v>
      </c>
      <c r="B2534" t="s">
        <v>1388</v>
      </c>
      <c r="C2534" t="s">
        <v>1389</v>
      </c>
      <c r="D2534">
        <v>1900</v>
      </c>
      <c r="E2534" s="957">
        <v>1</v>
      </c>
      <c r="F2534" t="s">
        <v>1034</v>
      </c>
      <c r="G2534" s="957" t="s">
        <v>1387</v>
      </c>
      <c r="H2534" t="s">
        <v>388</v>
      </c>
      <c r="I2534" s="958" t="s">
        <v>491</v>
      </c>
      <c r="J2534" s="958" t="s">
        <v>447</v>
      </c>
      <c r="K2534" s="958" t="s">
        <v>452</v>
      </c>
      <c r="L2534" s="937" t="s">
        <v>113</v>
      </c>
      <c r="M2534" s="958" t="s">
        <v>165</v>
      </c>
      <c r="N2534" s="677">
        <f t="shared" ca="1" si="432"/>
        <v>0</v>
      </c>
      <c r="O2534" s="677">
        <f t="shared" ca="1" si="433"/>
        <v>0</v>
      </c>
      <c r="P2534" s="677">
        <f t="shared" ca="1" si="433"/>
        <v>0</v>
      </c>
      <c r="Q2534" s="677">
        <f t="shared" ca="1" si="433"/>
        <v>0</v>
      </c>
      <c r="R2534" s="677">
        <f t="shared" ca="1" si="433"/>
        <v>0</v>
      </c>
      <c r="S2534" s="677">
        <f t="shared" ca="1" si="433"/>
        <v>0</v>
      </c>
      <c r="T2534" s="677">
        <f t="shared" ca="1" si="433"/>
        <v>0</v>
      </c>
      <c r="U2534" s="677">
        <f t="shared" ca="1" si="433"/>
        <v>0</v>
      </c>
      <c r="V2534" s="677">
        <f t="shared" ca="1" si="433"/>
        <v>0</v>
      </c>
      <c r="W2534" s="677">
        <f t="shared" ca="1" si="434"/>
        <v>0</v>
      </c>
      <c r="X2534" s="677">
        <f t="shared" ca="1" si="433"/>
        <v>0</v>
      </c>
      <c r="Y2534" s="677">
        <f t="shared" ca="1" si="433"/>
        <v>0</v>
      </c>
      <c r="Z2534" s="677">
        <f t="shared" ca="1" si="433"/>
        <v>-786188.44996958517</v>
      </c>
      <c r="AA2534" t="str">
        <f t="shared" si="428"/>
        <v>ASR_COMP</v>
      </c>
      <c r="AB2534" s="957">
        <f t="shared" si="429"/>
        <v>44682</v>
      </c>
      <c r="AC2534" t="str">
        <f t="shared" si="430"/>
        <v>Unaudited</v>
      </c>
    </row>
    <row r="2535" spans="1:29" x14ac:dyDescent="0.25">
      <c r="A2535" t="s">
        <v>423</v>
      </c>
      <c r="B2535" t="s">
        <v>1388</v>
      </c>
      <c r="C2535" t="s">
        <v>1389</v>
      </c>
      <c r="D2535">
        <v>1900</v>
      </c>
      <c r="E2535" s="957">
        <v>1</v>
      </c>
      <c r="F2535" t="s">
        <v>1034</v>
      </c>
      <c r="G2535" s="957" t="s">
        <v>1387</v>
      </c>
      <c r="H2535" t="s">
        <v>388</v>
      </c>
      <c r="I2535" s="958" t="s">
        <v>491</v>
      </c>
      <c r="J2535" s="958" t="s">
        <v>447</v>
      </c>
      <c r="K2535" s="958" t="s">
        <v>452</v>
      </c>
      <c r="L2535" s="953" t="s">
        <v>114</v>
      </c>
      <c r="M2535" s="958" t="s">
        <v>466</v>
      </c>
      <c r="N2535" s="677">
        <f t="shared" ca="1" si="432"/>
        <v>0</v>
      </c>
      <c r="O2535" s="677">
        <f t="shared" ca="1" si="433"/>
        <v>0</v>
      </c>
      <c r="P2535" s="677">
        <f t="shared" ca="1" si="433"/>
        <v>0</v>
      </c>
      <c r="Q2535" s="677">
        <f t="shared" ca="1" si="433"/>
        <v>0</v>
      </c>
      <c r="R2535" s="677">
        <f t="shared" ca="1" si="433"/>
        <v>0</v>
      </c>
      <c r="S2535" s="677">
        <f t="shared" ca="1" si="433"/>
        <v>0</v>
      </c>
      <c r="T2535" s="677">
        <f t="shared" ca="1" si="433"/>
        <v>0</v>
      </c>
      <c r="U2535" s="677">
        <f t="shared" ca="1" si="433"/>
        <v>0</v>
      </c>
      <c r="V2535" s="677">
        <f t="shared" ca="1" si="433"/>
        <v>0</v>
      </c>
      <c r="W2535" s="677">
        <f t="shared" ca="1" si="434"/>
        <v>0</v>
      </c>
      <c r="X2535" s="677">
        <f t="shared" ca="1" si="433"/>
        <v>0</v>
      </c>
      <c r="Y2535" s="677">
        <f t="shared" ca="1" si="433"/>
        <v>0</v>
      </c>
      <c r="Z2535" s="677">
        <f t="shared" ca="1" si="433"/>
        <v>0</v>
      </c>
      <c r="AA2535" t="str">
        <f t="shared" si="428"/>
        <v>ASR_COMP</v>
      </c>
      <c r="AB2535" s="957">
        <f t="shared" si="429"/>
        <v>44682</v>
      </c>
      <c r="AC2535" t="str">
        <f t="shared" si="430"/>
        <v>Unaudited</v>
      </c>
    </row>
    <row r="2536" spans="1:29" x14ac:dyDescent="0.25">
      <c r="A2536" t="s">
        <v>423</v>
      </c>
      <c r="B2536" t="s">
        <v>1388</v>
      </c>
      <c r="C2536" t="s">
        <v>1389</v>
      </c>
      <c r="D2536">
        <v>1900</v>
      </c>
      <c r="E2536" s="957">
        <v>1</v>
      </c>
      <c r="F2536" t="s">
        <v>1034</v>
      </c>
      <c r="G2536" s="957" t="s">
        <v>1387</v>
      </c>
      <c r="H2536" t="s">
        <v>388</v>
      </c>
      <c r="I2536" s="958" t="s">
        <v>491</v>
      </c>
      <c r="J2536" s="958" t="s">
        <v>447</v>
      </c>
      <c r="K2536" s="958" t="s">
        <v>6</v>
      </c>
      <c r="L2536" s="937" t="s">
        <v>120</v>
      </c>
      <c r="M2536" s="958" t="s">
        <v>191</v>
      </c>
      <c r="N2536" s="677">
        <f t="shared" ca="1" si="432"/>
        <v>0</v>
      </c>
      <c r="O2536" s="677">
        <f t="shared" ca="1" si="433"/>
        <v>0</v>
      </c>
      <c r="P2536" s="677">
        <f t="shared" ca="1" si="433"/>
        <v>0</v>
      </c>
      <c r="Q2536" s="677">
        <f t="shared" ca="1" si="433"/>
        <v>0</v>
      </c>
      <c r="R2536" s="677">
        <f t="shared" ca="1" si="433"/>
        <v>0</v>
      </c>
      <c r="S2536" s="677">
        <f t="shared" ca="1" si="433"/>
        <v>0</v>
      </c>
      <c r="T2536" s="677">
        <f t="shared" ca="1" si="433"/>
        <v>0</v>
      </c>
      <c r="U2536" s="677">
        <f t="shared" ca="1" si="433"/>
        <v>0</v>
      </c>
      <c r="V2536" s="677">
        <f t="shared" ca="1" si="433"/>
        <v>0</v>
      </c>
      <c r="W2536" s="677">
        <f t="shared" ca="1" si="434"/>
        <v>0</v>
      </c>
      <c r="X2536" s="677">
        <f t="shared" ca="1" si="433"/>
        <v>0</v>
      </c>
      <c r="Y2536" s="677">
        <f t="shared" ca="1" si="433"/>
        <v>0</v>
      </c>
      <c r="Z2536" s="677">
        <f t="shared" ca="1" si="433"/>
        <v>11113.600000000002</v>
      </c>
      <c r="AA2536" t="str">
        <f t="shared" si="428"/>
        <v>ASR_COMP</v>
      </c>
      <c r="AB2536" s="957">
        <f t="shared" si="429"/>
        <v>44682</v>
      </c>
      <c r="AC2536" t="str">
        <f t="shared" si="430"/>
        <v>Unaudited</v>
      </c>
    </row>
    <row r="2537" spans="1:29" x14ac:dyDescent="0.25">
      <c r="A2537" t="s">
        <v>423</v>
      </c>
      <c r="B2537" t="s">
        <v>1388</v>
      </c>
      <c r="C2537" t="s">
        <v>1389</v>
      </c>
      <c r="D2537">
        <v>1900</v>
      </c>
      <c r="E2537" s="957">
        <v>1</v>
      </c>
      <c r="F2537" t="s">
        <v>1034</v>
      </c>
      <c r="G2537" s="957" t="s">
        <v>1387</v>
      </c>
      <c r="H2537" t="s">
        <v>388</v>
      </c>
      <c r="I2537" s="937" t="s">
        <v>491</v>
      </c>
      <c r="J2537" s="937" t="s">
        <v>447</v>
      </c>
      <c r="K2537" s="937" t="s">
        <v>6</v>
      </c>
      <c r="L2537" s="937" t="s">
        <v>45</v>
      </c>
      <c r="M2537" s="958" t="s">
        <v>166</v>
      </c>
      <c r="N2537" s="677">
        <f t="shared" ca="1" si="432"/>
        <v>0</v>
      </c>
      <c r="O2537" s="677">
        <f t="shared" ca="1" si="433"/>
        <v>0</v>
      </c>
      <c r="P2537" s="677">
        <f t="shared" ca="1" si="433"/>
        <v>0</v>
      </c>
      <c r="Q2537" s="677">
        <f t="shared" ca="1" si="433"/>
        <v>0</v>
      </c>
      <c r="R2537" s="677">
        <f t="shared" ca="1" si="433"/>
        <v>0</v>
      </c>
      <c r="S2537" s="677">
        <f t="shared" ca="1" si="433"/>
        <v>0</v>
      </c>
      <c r="T2537" s="677">
        <f t="shared" ca="1" si="433"/>
        <v>0</v>
      </c>
      <c r="U2537" s="677">
        <f t="shared" ca="1" si="433"/>
        <v>0</v>
      </c>
      <c r="V2537" s="677">
        <f t="shared" ca="1" si="433"/>
        <v>0</v>
      </c>
      <c r="W2537" s="677">
        <f t="shared" ca="1" si="434"/>
        <v>0</v>
      </c>
      <c r="X2537" s="677">
        <f t="shared" ca="1" si="433"/>
        <v>0</v>
      </c>
      <c r="Y2537" s="677">
        <f t="shared" ca="1" si="433"/>
        <v>0</v>
      </c>
      <c r="Z2537" s="677">
        <f t="shared" ca="1" si="433"/>
        <v>0</v>
      </c>
      <c r="AA2537" t="str">
        <f t="shared" si="428"/>
        <v>ASR_COMP</v>
      </c>
      <c r="AB2537" s="957">
        <f t="shared" si="429"/>
        <v>44682</v>
      </c>
      <c r="AC2537" t="str">
        <f t="shared" si="430"/>
        <v>Unaudited</v>
      </c>
    </row>
    <row r="2538" spans="1:29" x14ac:dyDescent="0.25">
      <c r="A2538" t="s">
        <v>423</v>
      </c>
      <c r="B2538" t="s">
        <v>1388</v>
      </c>
      <c r="C2538" t="s">
        <v>1389</v>
      </c>
      <c r="D2538">
        <v>1900</v>
      </c>
      <c r="E2538" s="957">
        <v>1</v>
      </c>
      <c r="F2538" t="s">
        <v>1034</v>
      </c>
      <c r="G2538" s="957" t="s">
        <v>1387</v>
      </c>
      <c r="H2538" t="s">
        <v>388</v>
      </c>
      <c r="I2538" s="958" t="s">
        <v>491</v>
      </c>
      <c r="J2538" s="958" t="s">
        <v>447</v>
      </c>
      <c r="K2538" s="958" t="s">
        <v>6</v>
      </c>
      <c r="L2538" s="937" t="s">
        <v>46</v>
      </c>
      <c r="M2538" s="958" t="s">
        <v>167</v>
      </c>
      <c r="N2538" s="677">
        <f t="shared" ca="1" si="432"/>
        <v>0</v>
      </c>
      <c r="O2538" s="677">
        <f t="shared" ca="1" si="433"/>
        <v>0</v>
      </c>
      <c r="P2538" s="677">
        <f t="shared" ca="1" si="433"/>
        <v>0</v>
      </c>
      <c r="Q2538" s="677">
        <f t="shared" ca="1" si="433"/>
        <v>0</v>
      </c>
      <c r="R2538" s="677">
        <f t="shared" ca="1" si="433"/>
        <v>0</v>
      </c>
      <c r="S2538" s="677">
        <f t="shared" ca="1" si="433"/>
        <v>0</v>
      </c>
      <c r="T2538" s="677">
        <f t="shared" ca="1" si="433"/>
        <v>0</v>
      </c>
      <c r="U2538" s="677">
        <f t="shared" ca="1" si="433"/>
        <v>0</v>
      </c>
      <c r="V2538" s="677">
        <f t="shared" ca="1" si="433"/>
        <v>0</v>
      </c>
      <c r="W2538" s="677">
        <f t="shared" ca="1" si="434"/>
        <v>0</v>
      </c>
      <c r="X2538" s="677">
        <f t="shared" ca="1" si="433"/>
        <v>0</v>
      </c>
      <c r="Y2538" s="677">
        <f t="shared" ca="1" si="433"/>
        <v>0</v>
      </c>
      <c r="Z2538" s="677">
        <f t="shared" ca="1" si="433"/>
        <v>-5594.7015829338789</v>
      </c>
      <c r="AA2538" t="str">
        <f t="shared" si="428"/>
        <v>ASR_COMP</v>
      </c>
      <c r="AB2538" s="957">
        <f t="shared" si="429"/>
        <v>44682</v>
      </c>
      <c r="AC2538" t="str">
        <f t="shared" si="430"/>
        <v>Unaudited</v>
      </c>
    </row>
    <row r="2539" spans="1:29" x14ac:dyDescent="0.25">
      <c r="A2539" t="s">
        <v>423</v>
      </c>
      <c r="B2539" t="s">
        <v>1388</v>
      </c>
      <c r="C2539" t="s">
        <v>1389</v>
      </c>
      <c r="D2539">
        <v>1900</v>
      </c>
      <c r="E2539" s="957">
        <v>1</v>
      </c>
      <c r="F2539" t="s">
        <v>1034</v>
      </c>
      <c r="G2539" s="957" t="s">
        <v>1387</v>
      </c>
      <c r="H2539" t="s">
        <v>388</v>
      </c>
      <c r="I2539" s="937" t="s">
        <v>491</v>
      </c>
      <c r="J2539" s="937" t="s">
        <v>447</v>
      </c>
      <c r="K2539" s="937" t="s">
        <v>6</v>
      </c>
      <c r="L2539" s="937" t="s">
        <v>168</v>
      </c>
      <c r="M2539" s="937" t="s">
        <v>464</v>
      </c>
      <c r="N2539" s="677">
        <f t="shared" ca="1" si="432"/>
        <v>0</v>
      </c>
      <c r="O2539" s="677">
        <f t="shared" ca="1" si="433"/>
        <v>0</v>
      </c>
      <c r="P2539" s="677">
        <f t="shared" ca="1" si="433"/>
        <v>0</v>
      </c>
      <c r="Q2539" s="677">
        <f t="shared" ca="1" si="433"/>
        <v>0</v>
      </c>
      <c r="R2539" s="677">
        <f t="shared" ca="1" si="433"/>
        <v>0</v>
      </c>
      <c r="S2539" s="677">
        <f t="shared" ca="1" si="433"/>
        <v>0</v>
      </c>
      <c r="T2539" s="677">
        <f t="shared" ca="1" si="433"/>
        <v>0</v>
      </c>
      <c r="U2539" s="677">
        <f t="shared" ca="1" si="433"/>
        <v>0</v>
      </c>
      <c r="V2539" s="677">
        <f t="shared" ca="1" si="433"/>
        <v>0</v>
      </c>
      <c r="W2539" s="677">
        <f t="shared" ca="1" si="434"/>
        <v>0</v>
      </c>
      <c r="X2539" s="677">
        <f t="shared" ca="1" si="433"/>
        <v>0</v>
      </c>
      <c r="Y2539" s="677">
        <f t="shared" ca="1" si="433"/>
        <v>0</v>
      </c>
      <c r="Z2539" s="677">
        <f t="shared" ca="1" si="433"/>
        <v>-1667.7521117904</v>
      </c>
      <c r="AA2539" t="str">
        <f t="shared" si="428"/>
        <v>ASR_COMP</v>
      </c>
      <c r="AB2539" s="957">
        <f t="shared" si="429"/>
        <v>44682</v>
      </c>
      <c r="AC2539" t="str">
        <f t="shared" si="430"/>
        <v>Unaudited</v>
      </c>
    </row>
    <row r="2540" spans="1:29" x14ac:dyDescent="0.25">
      <c r="A2540" t="s">
        <v>423</v>
      </c>
      <c r="B2540" t="s">
        <v>1388</v>
      </c>
      <c r="C2540" t="s">
        <v>1389</v>
      </c>
      <c r="D2540">
        <v>1900</v>
      </c>
      <c r="E2540" s="957">
        <v>1</v>
      </c>
      <c r="F2540" t="s">
        <v>1034</v>
      </c>
      <c r="G2540" s="957" t="s">
        <v>1387</v>
      </c>
      <c r="H2540" t="s">
        <v>388</v>
      </c>
      <c r="I2540" s="937" t="s">
        <v>491</v>
      </c>
      <c r="J2540" s="937" t="s">
        <v>447</v>
      </c>
      <c r="K2540" s="937" t="s">
        <v>437</v>
      </c>
      <c r="L2540" s="937" t="s">
        <v>123</v>
      </c>
      <c r="M2540" s="958" t="s">
        <v>32</v>
      </c>
      <c r="N2540" s="677">
        <f t="shared" ca="1" si="432"/>
        <v>0</v>
      </c>
      <c r="O2540" s="677">
        <f t="shared" ca="1" si="433"/>
        <v>0</v>
      </c>
      <c r="P2540" s="677">
        <f t="shared" ca="1" si="433"/>
        <v>0</v>
      </c>
      <c r="Q2540" s="677">
        <f t="shared" ca="1" si="433"/>
        <v>0</v>
      </c>
      <c r="R2540" s="677">
        <f t="shared" ca="1" si="433"/>
        <v>0</v>
      </c>
      <c r="S2540" s="677">
        <f t="shared" ca="1" si="433"/>
        <v>0</v>
      </c>
      <c r="T2540" s="677">
        <f t="shared" ca="1" si="433"/>
        <v>0</v>
      </c>
      <c r="U2540" s="677">
        <f t="shared" ca="1" si="433"/>
        <v>0</v>
      </c>
      <c r="V2540" s="677">
        <f t="shared" ca="1" si="433"/>
        <v>0</v>
      </c>
      <c r="W2540" s="677">
        <f t="shared" ca="1" si="434"/>
        <v>0</v>
      </c>
      <c r="X2540" s="677">
        <f t="shared" ca="1" si="433"/>
        <v>0</v>
      </c>
      <c r="Y2540" s="677">
        <f t="shared" ca="1" si="433"/>
        <v>0</v>
      </c>
      <c r="Z2540" s="677">
        <f t="shared" ca="1" si="433"/>
        <v>0</v>
      </c>
      <c r="AA2540" t="str">
        <f t="shared" si="428"/>
        <v>ASR_COMP</v>
      </c>
      <c r="AB2540" s="957">
        <f t="shared" si="429"/>
        <v>44682</v>
      </c>
      <c r="AC2540" t="str">
        <f t="shared" si="430"/>
        <v>Unaudited</v>
      </c>
    </row>
    <row r="2541" spans="1:29" x14ac:dyDescent="0.25">
      <c r="A2541" t="s">
        <v>423</v>
      </c>
      <c r="B2541" t="s">
        <v>1388</v>
      </c>
      <c r="C2541" t="s">
        <v>1389</v>
      </c>
      <c r="D2541">
        <v>1900</v>
      </c>
      <c r="E2541" s="957">
        <v>1</v>
      </c>
      <c r="F2541" t="s">
        <v>1034</v>
      </c>
      <c r="G2541" s="957" t="s">
        <v>1387</v>
      </c>
      <c r="H2541" t="s">
        <v>388</v>
      </c>
      <c r="I2541" s="937" t="s">
        <v>491</v>
      </c>
      <c r="J2541" s="937" t="s">
        <v>447</v>
      </c>
      <c r="K2541" s="937" t="s">
        <v>437</v>
      </c>
      <c r="L2541" s="937" t="s">
        <v>946</v>
      </c>
      <c r="M2541" s="958" t="s">
        <v>938</v>
      </c>
      <c r="N2541" s="677">
        <f t="shared" ca="1" si="432"/>
        <v>0</v>
      </c>
      <c r="O2541" s="677">
        <f t="shared" ca="1" si="433"/>
        <v>0</v>
      </c>
      <c r="P2541" s="677">
        <f t="shared" ca="1" si="433"/>
        <v>0</v>
      </c>
      <c r="Q2541" s="677">
        <f t="shared" ca="1" si="433"/>
        <v>0</v>
      </c>
      <c r="R2541" s="677">
        <f t="shared" ca="1" si="433"/>
        <v>0</v>
      </c>
      <c r="S2541" s="677">
        <f t="shared" ca="1" si="433"/>
        <v>0</v>
      </c>
      <c r="T2541" s="677">
        <f t="shared" ca="1" si="433"/>
        <v>0</v>
      </c>
      <c r="U2541" s="677">
        <f t="shared" ca="1" si="433"/>
        <v>0</v>
      </c>
      <c r="V2541" s="677">
        <f t="shared" ca="1" si="433"/>
        <v>0</v>
      </c>
      <c r="W2541" s="677">
        <f t="shared" ca="1" si="434"/>
        <v>0</v>
      </c>
      <c r="X2541" s="677">
        <f t="shared" ca="1" si="433"/>
        <v>0</v>
      </c>
      <c r="Y2541" s="677">
        <f t="shared" ca="1" si="433"/>
        <v>0</v>
      </c>
      <c r="Z2541" s="677">
        <f t="shared" ca="1" si="433"/>
        <v>0</v>
      </c>
      <c r="AA2541" t="str">
        <f t="shared" si="428"/>
        <v>ASR_COMP</v>
      </c>
      <c r="AB2541" s="957">
        <f t="shared" si="429"/>
        <v>44682</v>
      </c>
      <c r="AC2541" t="str">
        <f t="shared" si="430"/>
        <v>Unaudited</v>
      </c>
    </row>
    <row r="2542" spans="1:29" x14ac:dyDescent="0.25">
      <c r="A2542" t="s">
        <v>423</v>
      </c>
      <c r="B2542" t="s">
        <v>1388</v>
      </c>
      <c r="C2542" t="s">
        <v>1389</v>
      </c>
      <c r="D2542">
        <v>1900</v>
      </c>
      <c r="E2542" s="957">
        <v>1</v>
      </c>
      <c r="F2542" t="s">
        <v>1034</v>
      </c>
      <c r="G2542" s="957" t="s">
        <v>1387</v>
      </c>
      <c r="H2542" t="s">
        <v>388</v>
      </c>
      <c r="I2542" s="937" t="s">
        <v>491</v>
      </c>
      <c r="J2542" s="937" t="s">
        <v>447</v>
      </c>
      <c r="K2542" s="937" t="s">
        <v>437</v>
      </c>
      <c r="L2542" s="937" t="s">
        <v>170</v>
      </c>
      <c r="M2542" s="958" t="s">
        <v>40</v>
      </c>
      <c r="N2542" s="677">
        <f t="shared" ca="1" si="432"/>
        <v>0</v>
      </c>
      <c r="O2542" s="677">
        <f t="shared" ca="1" si="433"/>
        <v>0</v>
      </c>
      <c r="P2542" s="677">
        <f t="shared" ca="1" si="433"/>
        <v>0</v>
      </c>
      <c r="Q2542" s="677">
        <f t="shared" ca="1" si="433"/>
        <v>0</v>
      </c>
      <c r="R2542" s="677">
        <f t="shared" ca="1" si="433"/>
        <v>0</v>
      </c>
      <c r="S2542" s="677">
        <f t="shared" ca="1" si="433"/>
        <v>0</v>
      </c>
      <c r="T2542" s="677">
        <f t="shared" ca="1" si="433"/>
        <v>0</v>
      </c>
      <c r="U2542" s="677">
        <f t="shared" ca="1" si="433"/>
        <v>0</v>
      </c>
      <c r="V2542" s="677">
        <f t="shared" ca="1" si="433"/>
        <v>0</v>
      </c>
      <c r="W2542" s="677">
        <f t="shared" ca="1" si="434"/>
        <v>0</v>
      </c>
      <c r="X2542" s="677">
        <f t="shared" ca="1" si="433"/>
        <v>0</v>
      </c>
      <c r="Y2542" s="677">
        <f t="shared" ca="1" si="433"/>
        <v>0</v>
      </c>
      <c r="Z2542" s="677">
        <f t="shared" ca="1" si="433"/>
        <v>0</v>
      </c>
      <c r="AA2542" t="str">
        <f t="shared" si="428"/>
        <v>ASR_COMP</v>
      </c>
      <c r="AB2542" s="957">
        <f t="shared" si="429"/>
        <v>44682</v>
      </c>
      <c r="AC2542" t="str">
        <f t="shared" si="430"/>
        <v>Unaudited</v>
      </c>
    </row>
    <row r="2543" spans="1:29" x14ac:dyDescent="0.25">
      <c r="A2543" t="s">
        <v>423</v>
      </c>
      <c r="B2543" t="s">
        <v>1388</v>
      </c>
      <c r="C2543" t="s">
        <v>1389</v>
      </c>
      <c r="D2543">
        <v>1900</v>
      </c>
      <c r="E2543" s="957">
        <v>1</v>
      </c>
      <c r="F2543" t="s">
        <v>1034</v>
      </c>
      <c r="G2543" s="957" t="s">
        <v>1387</v>
      </c>
      <c r="H2543" t="s">
        <v>388</v>
      </c>
      <c r="I2543" s="937" t="s">
        <v>491</v>
      </c>
      <c r="J2543" s="937" t="s">
        <v>447</v>
      </c>
      <c r="K2543" s="937" t="s">
        <v>437</v>
      </c>
      <c r="L2543" s="943" t="s">
        <v>171</v>
      </c>
      <c r="M2543" s="959" t="s">
        <v>332</v>
      </c>
      <c r="N2543" s="677">
        <f t="shared" ca="1" si="432"/>
        <v>0</v>
      </c>
      <c r="O2543" s="677">
        <f t="shared" ca="1" si="433"/>
        <v>0</v>
      </c>
      <c r="P2543" s="677">
        <f t="shared" ca="1" si="433"/>
        <v>0</v>
      </c>
      <c r="Q2543" s="677">
        <f t="shared" ca="1" si="433"/>
        <v>0</v>
      </c>
      <c r="R2543" s="677">
        <f t="shared" ca="1" si="433"/>
        <v>0</v>
      </c>
      <c r="S2543" s="677">
        <f t="shared" ca="1" si="433"/>
        <v>0</v>
      </c>
      <c r="T2543" s="677">
        <f t="shared" ca="1" si="433"/>
        <v>0</v>
      </c>
      <c r="U2543" s="677">
        <f t="shared" ca="1" si="433"/>
        <v>0</v>
      </c>
      <c r="V2543" s="677">
        <f t="shared" ca="1" si="433"/>
        <v>0</v>
      </c>
      <c r="W2543" s="677">
        <f t="shared" ca="1" si="434"/>
        <v>0</v>
      </c>
      <c r="X2543" s="677">
        <f t="shared" ca="1" si="433"/>
        <v>0</v>
      </c>
      <c r="Y2543" s="677">
        <f t="shared" ca="1" si="433"/>
        <v>0</v>
      </c>
      <c r="Z2543" s="677">
        <f t="shared" ca="1" si="433"/>
        <v>0</v>
      </c>
      <c r="AA2543" t="str">
        <f t="shared" si="428"/>
        <v>ASR_COMP</v>
      </c>
      <c r="AB2543" s="957">
        <f t="shared" si="429"/>
        <v>44682</v>
      </c>
      <c r="AC2543" t="str">
        <f t="shared" si="430"/>
        <v>Unaudited</v>
      </c>
    </row>
    <row r="2544" spans="1:29" x14ac:dyDescent="0.25">
      <c r="A2544" t="s">
        <v>423</v>
      </c>
      <c r="B2544" t="s">
        <v>1388</v>
      </c>
      <c r="C2544" t="s">
        <v>1389</v>
      </c>
      <c r="D2544">
        <v>1900</v>
      </c>
      <c r="E2544" s="957">
        <v>1</v>
      </c>
      <c r="F2544" t="s">
        <v>1034</v>
      </c>
      <c r="G2544" s="957" t="s">
        <v>1387</v>
      </c>
      <c r="H2544" t="s">
        <v>388</v>
      </c>
      <c r="I2544" s="937" t="s">
        <v>491</v>
      </c>
      <c r="J2544" s="937" t="s">
        <v>453</v>
      </c>
      <c r="K2544" s="937" t="s">
        <v>438</v>
      </c>
      <c r="L2544" s="937" t="s">
        <v>124</v>
      </c>
      <c r="M2544" s="958" t="s">
        <v>27</v>
      </c>
      <c r="N2544" s="677">
        <f t="shared" ca="1" si="432"/>
        <v>0</v>
      </c>
      <c r="O2544" s="677">
        <f t="shared" ca="1" si="433"/>
        <v>0</v>
      </c>
      <c r="P2544" s="677">
        <f t="shared" ca="1" si="433"/>
        <v>0</v>
      </c>
      <c r="Q2544" s="677">
        <f t="shared" ca="1" si="433"/>
        <v>0</v>
      </c>
      <c r="R2544" s="677">
        <f t="shared" ca="1" si="433"/>
        <v>0</v>
      </c>
      <c r="S2544" s="677">
        <f t="shared" ca="1" si="433"/>
        <v>0</v>
      </c>
      <c r="T2544" s="677">
        <f t="shared" ca="1" si="433"/>
        <v>0</v>
      </c>
      <c r="U2544" s="677">
        <f t="shared" ca="1" si="433"/>
        <v>0</v>
      </c>
      <c r="V2544" s="677">
        <f t="shared" ca="1" si="433"/>
        <v>0</v>
      </c>
      <c r="W2544" s="677">
        <f t="shared" ca="1" si="434"/>
        <v>0</v>
      </c>
      <c r="X2544" s="677">
        <f t="shared" ca="1" si="433"/>
        <v>0</v>
      </c>
      <c r="Y2544" s="677">
        <f t="shared" ca="1" si="433"/>
        <v>0</v>
      </c>
      <c r="Z2544" s="677">
        <f t="shared" ca="1" si="433"/>
        <v>0</v>
      </c>
      <c r="AA2544" t="str">
        <f t="shared" si="428"/>
        <v>ASR_COMP</v>
      </c>
      <c r="AB2544" s="957">
        <f t="shared" si="429"/>
        <v>44682</v>
      </c>
      <c r="AC2544" t="str">
        <f t="shared" si="430"/>
        <v>Unaudited</v>
      </c>
    </row>
    <row r="2545" spans="1:29" x14ac:dyDescent="0.25">
      <c r="A2545" t="s">
        <v>423</v>
      </c>
      <c r="B2545" t="s">
        <v>1388</v>
      </c>
      <c r="C2545" t="s">
        <v>1389</v>
      </c>
      <c r="D2545">
        <v>1900</v>
      </c>
      <c r="E2545" s="957">
        <v>1</v>
      </c>
      <c r="F2545" t="s">
        <v>1034</v>
      </c>
      <c r="G2545" s="957" t="s">
        <v>1387</v>
      </c>
      <c r="H2545" t="s">
        <v>388</v>
      </c>
      <c r="I2545" s="937" t="s">
        <v>491</v>
      </c>
      <c r="J2545" s="937" t="s">
        <v>453</v>
      </c>
      <c r="K2545" s="937" t="s">
        <v>438</v>
      </c>
      <c r="L2545" s="937" t="s">
        <v>125</v>
      </c>
      <c r="M2545" s="958" t="s">
        <v>100</v>
      </c>
      <c r="N2545" s="677">
        <f t="shared" ca="1" si="432"/>
        <v>0</v>
      </c>
      <c r="O2545" s="677">
        <f t="shared" ca="1" si="433"/>
        <v>0</v>
      </c>
      <c r="P2545" s="677">
        <f t="shared" ca="1" si="433"/>
        <v>0</v>
      </c>
      <c r="Q2545" s="677">
        <f t="shared" ca="1" si="433"/>
        <v>0</v>
      </c>
      <c r="R2545" s="677">
        <f t="shared" ca="1" si="433"/>
        <v>0</v>
      </c>
      <c r="S2545" s="677">
        <f t="shared" ca="1" si="433"/>
        <v>0</v>
      </c>
      <c r="T2545" s="677">
        <f t="shared" ca="1" si="433"/>
        <v>0</v>
      </c>
      <c r="U2545" s="677">
        <f t="shared" ca="1" si="433"/>
        <v>0</v>
      </c>
      <c r="V2545" s="677">
        <f t="shared" ca="1" si="433"/>
        <v>0</v>
      </c>
      <c r="W2545" s="677">
        <f t="shared" ca="1" si="434"/>
        <v>0</v>
      </c>
      <c r="X2545" s="677">
        <f t="shared" ca="1" si="433"/>
        <v>0</v>
      </c>
      <c r="Y2545" s="677">
        <f t="shared" ca="1" si="433"/>
        <v>0</v>
      </c>
      <c r="Z2545" s="677">
        <f t="shared" ca="1" si="433"/>
        <v>0</v>
      </c>
      <c r="AA2545" t="str">
        <f t="shared" si="428"/>
        <v>ASR_COMP</v>
      </c>
      <c r="AB2545" s="957">
        <f t="shared" si="429"/>
        <v>44682</v>
      </c>
      <c r="AC2545" t="str">
        <f t="shared" si="430"/>
        <v>Unaudited</v>
      </c>
    </row>
    <row r="2546" spans="1:29" x14ac:dyDescent="0.25">
      <c r="A2546" t="s">
        <v>423</v>
      </c>
      <c r="B2546" t="s">
        <v>1388</v>
      </c>
      <c r="C2546" t="s">
        <v>1389</v>
      </c>
      <c r="D2546">
        <v>1900</v>
      </c>
      <c r="E2546" s="957">
        <v>1</v>
      </c>
      <c r="F2546" t="s">
        <v>1034</v>
      </c>
      <c r="G2546" s="957" t="s">
        <v>1387</v>
      </c>
      <c r="H2546" t="s">
        <v>388</v>
      </c>
      <c r="I2546" s="937" t="s">
        <v>491</v>
      </c>
      <c r="J2546" s="937" t="s">
        <v>453</v>
      </c>
      <c r="K2546" s="937" t="s">
        <v>438</v>
      </c>
      <c r="L2546" s="937" t="s">
        <v>126</v>
      </c>
      <c r="M2546" s="958" t="s">
        <v>101</v>
      </c>
      <c r="N2546" s="677">
        <f t="shared" ca="1" si="432"/>
        <v>0</v>
      </c>
      <c r="O2546" s="677">
        <f t="shared" ca="1" si="433"/>
        <v>0</v>
      </c>
      <c r="P2546" s="677">
        <f t="shared" ca="1" si="433"/>
        <v>0</v>
      </c>
      <c r="Q2546" s="677">
        <f t="shared" ca="1" si="433"/>
        <v>0</v>
      </c>
      <c r="R2546" s="677">
        <f t="shared" ca="1" si="433"/>
        <v>0</v>
      </c>
      <c r="S2546" s="677">
        <f t="shared" ca="1" si="433"/>
        <v>0</v>
      </c>
      <c r="T2546" s="677">
        <f t="shared" ca="1" si="433"/>
        <v>0</v>
      </c>
      <c r="U2546" s="677">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7">
        <f t="shared" ca="1" si="435"/>
        <v>0</v>
      </c>
      <c r="W2546" s="677">
        <f t="shared" ca="1" si="434"/>
        <v>0</v>
      </c>
      <c r="X2546" s="677">
        <f t="shared" ca="1" si="435"/>
        <v>0</v>
      </c>
      <c r="Y2546" s="677">
        <f t="shared" ca="1" si="435"/>
        <v>0</v>
      </c>
      <c r="Z2546" s="677">
        <f t="shared" ca="1" si="435"/>
        <v>0</v>
      </c>
      <c r="AA2546" t="str">
        <f t="shared" si="428"/>
        <v>ASR_COMP</v>
      </c>
      <c r="AB2546" s="957">
        <f t="shared" si="429"/>
        <v>44682</v>
      </c>
      <c r="AC2546" t="str">
        <f t="shared" si="430"/>
        <v>Unaudited</v>
      </c>
    </row>
    <row r="2547" spans="1:29" x14ac:dyDescent="0.25">
      <c r="A2547" t="s">
        <v>423</v>
      </c>
      <c r="B2547" t="s">
        <v>1388</v>
      </c>
      <c r="C2547" t="s">
        <v>1389</v>
      </c>
      <c r="D2547">
        <v>1900</v>
      </c>
      <c r="E2547" s="957">
        <v>1</v>
      </c>
      <c r="F2547" t="s">
        <v>1034</v>
      </c>
      <c r="G2547" s="957" t="s">
        <v>1387</v>
      </c>
      <c r="H2547" t="s">
        <v>388</v>
      </c>
      <c r="I2547" s="937" t="s">
        <v>491</v>
      </c>
      <c r="J2547" s="937" t="s">
        <v>453</v>
      </c>
      <c r="K2547" s="937" t="s">
        <v>438</v>
      </c>
      <c r="L2547" s="937" t="s">
        <v>127</v>
      </c>
      <c r="M2547" s="958" t="s">
        <v>102</v>
      </c>
      <c r="N2547" s="677">
        <f t="shared" ca="1" si="432"/>
        <v>0</v>
      </c>
      <c r="O2547" s="677">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7">
        <f t="shared" ca="1" si="436"/>
        <v>0</v>
      </c>
      <c r="Q2547" s="677">
        <f t="shared" ca="1" si="436"/>
        <v>0</v>
      </c>
      <c r="R2547" s="677">
        <f t="shared" ca="1" si="436"/>
        <v>0</v>
      </c>
      <c r="S2547" s="677">
        <f t="shared" ca="1" si="436"/>
        <v>0</v>
      </c>
      <c r="T2547" s="677">
        <f t="shared" ca="1" si="436"/>
        <v>0</v>
      </c>
      <c r="U2547" s="677">
        <f t="shared" ca="1" si="436"/>
        <v>0</v>
      </c>
      <c r="V2547" s="677">
        <f t="shared" ca="1" si="436"/>
        <v>0</v>
      </c>
      <c r="W2547" s="677">
        <f t="shared" ca="1" si="434"/>
        <v>0</v>
      </c>
      <c r="X2547" s="677">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7">
        <f t="shared" ca="1" si="437"/>
        <v>0</v>
      </c>
      <c r="Z2547" s="677">
        <f t="shared" ca="1" si="437"/>
        <v>0</v>
      </c>
      <c r="AA2547" t="str">
        <f t="shared" si="428"/>
        <v>ASR_COMP</v>
      </c>
      <c r="AB2547" s="957">
        <f t="shared" si="429"/>
        <v>44682</v>
      </c>
      <c r="AC2547" t="str">
        <f t="shared" si="430"/>
        <v>Unaudited</v>
      </c>
    </row>
    <row r="2548" spans="1:29" x14ac:dyDescent="0.25">
      <c r="A2548" t="s">
        <v>423</v>
      </c>
      <c r="B2548" t="s">
        <v>1388</v>
      </c>
      <c r="C2548" t="s">
        <v>1389</v>
      </c>
      <c r="D2548">
        <v>1900</v>
      </c>
      <c r="E2548" s="957">
        <v>1</v>
      </c>
      <c r="F2548" t="s">
        <v>1034</v>
      </c>
      <c r="G2548" s="957" t="s">
        <v>1387</v>
      </c>
      <c r="H2548" t="s">
        <v>388</v>
      </c>
      <c r="I2548" s="937" t="s">
        <v>491</v>
      </c>
      <c r="J2548" s="937" t="s">
        <v>453</v>
      </c>
      <c r="K2548" s="937" t="s">
        <v>438</v>
      </c>
      <c r="L2548" s="937" t="s">
        <v>128</v>
      </c>
      <c r="M2548" s="958" t="s">
        <v>103</v>
      </c>
      <c r="N2548" s="677">
        <f t="shared" ca="1" si="432"/>
        <v>0</v>
      </c>
      <c r="O2548" s="677">
        <f t="shared" ca="1" si="436"/>
        <v>0</v>
      </c>
      <c r="P2548" s="677">
        <f t="shared" ca="1" si="436"/>
        <v>0</v>
      </c>
      <c r="Q2548" s="677">
        <f t="shared" ca="1" si="436"/>
        <v>0</v>
      </c>
      <c r="R2548" s="677">
        <f t="shared" ca="1" si="436"/>
        <v>0</v>
      </c>
      <c r="S2548" s="677">
        <f t="shared" ca="1" si="436"/>
        <v>0</v>
      </c>
      <c r="T2548" s="677">
        <f t="shared" ca="1" si="436"/>
        <v>0</v>
      </c>
      <c r="U2548" s="677">
        <f t="shared" ca="1" si="436"/>
        <v>0</v>
      </c>
      <c r="V2548" s="677">
        <f t="shared" ca="1" si="436"/>
        <v>0</v>
      </c>
      <c r="W2548" s="677">
        <f t="shared" ca="1" si="434"/>
        <v>0</v>
      </c>
      <c r="X2548" s="677">
        <f t="shared" ca="1" si="437"/>
        <v>0</v>
      </c>
      <c r="Y2548" s="677">
        <f t="shared" ca="1" si="437"/>
        <v>0</v>
      </c>
      <c r="Z2548" s="677">
        <f t="shared" ca="1" si="437"/>
        <v>0</v>
      </c>
      <c r="AA2548" t="str">
        <f t="shared" si="428"/>
        <v>ASR_COMP</v>
      </c>
      <c r="AB2548" s="957">
        <f t="shared" si="429"/>
        <v>44682</v>
      </c>
      <c r="AC2548" t="str">
        <f t="shared" si="430"/>
        <v>Unaudited</v>
      </c>
    </row>
    <row r="2549" spans="1:29" x14ac:dyDescent="0.25">
      <c r="A2549" t="s">
        <v>423</v>
      </c>
      <c r="B2549" t="s">
        <v>1388</v>
      </c>
      <c r="C2549" t="s">
        <v>1389</v>
      </c>
      <c r="D2549">
        <v>1900</v>
      </c>
      <c r="E2549" s="957">
        <v>1</v>
      </c>
      <c r="F2549" t="s">
        <v>1034</v>
      </c>
      <c r="G2549" s="957" t="s">
        <v>1387</v>
      </c>
      <c r="H2549" t="s">
        <v>388</v>
      </c>
      <c r="I2549" s="937" t="s">
        <v>491</v>
      </c>
      <c r="J2549" s="937" t="s">
        <v>453</v>
      </c>
      <c r="K2549" s="937" t="s">
        <v>438</v>
      </c>
      <c r="L2549" s="937" t="s">
        <v>129</v>
      </c>
      <c r="M2549" s="958" t="s">
        <v>28</v>
      </c>
      <c r="N2549" s="677">
        <f t="shared" ca="1" si="432"/>
        <v>0</v>
      </c>
      <c r="O2549" s="677">
        <f t="shared" ca="1" si="436"/>
        <v>0</v>
      </c>
      <c r="P2549" s="677">
        <f t="shared" ca="1" si="436"/>
        <v>0</v>
      </c>
      <c r="Q2549" s="677">
        <f t="shared" ca="1" si="436"/>
        <v>0</v>
      </c>
      <c r="R2549" s="677">
        <f t="shared" ca="1" si="436"/>
        <v>0</v>
      </c>
      <c r="S2549" s="677">
        <f t="shared" ca="1" si="436"/>
        <v>0</v>
      </c>
      <c r="T2549" s="677">
        <f t="shared" ca="1" si="436"/>
        <v>0</v>
      </c>
      <c r="U2549" s="677">
        <f t="shared" ca="1" si="436"/>
        <v>0</v>
      </c>
      <c r="V2549" s="677">
        <f t="shared" ca="1" si="436"/>
        <v>0</v>
      </c>
      <c r="W2549" s="677">
        <f t="shared" ca="1" si="434"/>
        <v>0</v>
      </c>
      <c r="X2549" s="677">
        <f t="shared" ca="1" si="437"/>
        <v>0</v>
      </c>
      <c r="Y2549" s="677">
        <f t="shared" ca="1" si="437"/>
        <v>0</v>
      </c>
      <c r="Z2549" s="677">
        <f t="shared" ca="1" si="437"/>
        <v>0</v>
      </c>
      <c r="AA2549" t="str">
        <f t="shared" si="428"/>
        <v>ASR_COMP</v>
      </c>
      <c r="AB2549" s="957">
        <f t="shared" si="429"/>
        <v>44682</v>
      </c>
      <c r="AC2549" t="str">
        <f t="shared" si="430"/>
        <v>Unaudited</v>
      </c>
    </row>
    <row r="2550" spans="1:29" x14ac:dyDescent="0.25">
      <c r="A2550" t="s">
        <v>423</v>
      </c>
      <c r="B2550" t="s">
        <v>1388</v>
      </c>
      <c r="C2550" t="s">
        <v>1389</v>
      </c>
      <c r="D2550">
        <v>1900</v>
      </c>
      <c r="E2550" s="957">
        <v>1</v>
      </c>
      <c r="F2550" t="s">
        <v>1034</v>
      </c>
      <c r="G2550" s="957" t="s">
        <v>1387</v>
      </c>
      <c r="H2550" t="s">
        <v>388</v>
      </c>
      <c r="I2550" s="937" t="s">
        <v>491</v>
      </c>
      <c r="J2550" s="937" t="s">
        <v>439</v>
      </c>
      <c r="K2550" s="937" t="s">
        <v>439</v>
      </c>
      <c r="L2550" s="937" t="s">
        <v>131</v>
      </c>
      <c r="M2550" s="958" t="s">
        <v>329</v>
      </c>
      <c r="N2550" s="677">
        <f t="shared" ca="1" si="432"/>
        <v>0</v>
      </c>
      <c r="O2550" s="677">
        <f t="shared" ca="1" si="436"/>
        <v>0</v>
      </c>
      <c r="P2550" s="677">
        <f t="shared" ca="1" si="436"/>
        <v>0</v>
      </c>
      <c r="Q2550" s="677">
        <f t="shared" ca="1" si="436"/>
        <v>0</v>
      </c>
      <c r="R2550" s="677">
        <f t="shared" ca="1" si="436"/>
        <v>0</v>
      </c>
      <c r="S2550" s="677">
        <f t="shared" ca="1" si="436"/>
        <v>0</v>
      </c>
      <c r="T2550" s="677">
        <f t="shared" ca="1" si="436"/>
        <v>0</v>
      </c>
      <c r="U2550" s="677">
        <f t="shared" ca="1" si="436"/>
        <v>0</v>
      </c>
      <c r="V2550" s="677">
        <f t="shared" ca="1" si="436"/>
        <v>0</v>
      </c>
      <c r="W2550" s="677">
        <f t="shared" ca="1" si="434"/>
        <v>0</v>
      </c>
      <c r="X2550" s="677">
        <f t="shared" ca="1" si="437"/>
        <v>0</v>
      </c>
      <c r="Y2550" s="677">
        <f t="shared" ca="1" si="437"/>
        <v>0</v>
      </c>
      <c r="Z2550" s="677">
        <f t="shared" ca="1" si="437"/>
        <v>0</v>
      </c>
      <c r="AA2550" t="str">
        <f t="shared" si="428"/>
        <v>ASR_COMP</v>
      </c>
      <c r="AB2550" s="957">
        <f t="shared" si="429"/>
        <v>44682</v>
      </c>
      <c r="AC2550" t="str">
        <f t="shared" si="430"/>
        <v>Unaudited</v>
      </c>
    </row>
    <row r="2551" spans="1:29" x14ac:dyDescent="0.25">
      <c r="A2551" t="s">
        <v>423</v>
      </c>
      <c r="B2551" t="s">
        <v>1388</v>
      </c>
      <c r="C2551" t="s">
        <v>1389</v>
      </c>
      <c r="D2551">
        <v>1900</v>
      </c>
      <c r="E2551" s="957">
        <v>1</v>
      </c>
      <c r="F2551" t="s">
        <v>1034</v>
      </c>
      <c r="G2551" s="957" t="s">
        <v>1387</v>
      </c>
      <c r="H2551" t="s">
        <v>388</v>
      </c>
      <c r="I2551" s="937" t="s">
        <v>491</v>
      </c>
      <c r="J2551" s="937" t="s">
        <v>439</v>
      </c>
      <c r="K2551" s="937" t="s">
        <v>439</v>
      </c>
      <c r="L2551" s="937" t="s">
        <v>132</v>
      </c>
      <c r="M2551" s="958" t="s">
        <v>328</v>
      </c>
      <c r="N2551" s="677">
        <f t="shared" ca="1" si="432"/>
        <v>0</v>
      </c>
      <c r="O2551" s="677">
        <f t="shared" ca="1" si="436"/>
        <v>0</v>
      </c>
      <c r="P2551" s="677">
        <f t="shared" ca="1" si="436"/>
        <v>0</v>
      </c>
      <c r="Q2551" s="677">
        <f t="shared" ca="1" si="436"/>
        <v>0</v>
      </c>
      <c r="R2551" s="677">
        <f t="shared" ca="1" si="436"/>
        <v>0</v>
      </c>
      <c r="S2551" s="677">
        <f t="shared" ca="1" si="436"/>
        <v>0</v>
      </c>
      <c r="T2551" s="677">
        <f t="shared" ca="1" si="436"/>
        <v>0</v>
      </c>
      <c r="U2551" s="677">
        <f t="shared" ca="1" si="436"/>
        <v>0</v>
      </c>
      <c r="V2551" s="677">
        <f t="shared" ca="1" si="436"/>
        <v>0</v>
      </c>
      <c r="W2551" s="677">
        <f t="shared" ca="1" si="434"/>
        <v>0</v>
      </c>
      <c r="X2551" s="677">
        <f t="shared" ca="1" si="437"/>
        <v>0</v>
      </c>
      <c r="Y2551" s="677">
        <f t="shared" ca="1" si="437"/>
        <v>0</v>
      </c>
      <c r="Z2551" s="677">
        <f t="shared" ca="1" si="437"/>
        <v>0</v>
      </c>
      <c r="AA2551" t="str">
        <f t="shared" si="428"/>
        <v>ASR_COMP</v>
      </c>
      <c r="AB2551" s="957">
        <f t="shared" si="429"/>
        <v>44682</v>
      </c>
      <c r="AC2551" t="str">
        <f t="shared" si="430"/>
        <v>Unaudited</v>
      </c>
    </row>
    <row r="2552" spans="1:29" ht="30" x14ac:dyDescent="0.25">
      <c r="A2552" t="s">
        <v>423</v>
      </c>
      <c r="B2552" t="s">
        <v>1388</v>
      </c>
      <c r="C2552" t="s">
        <v>1389</v>
      </c>
      <c r="D2552">
        <v>1900</v>
      </c>
      <c r="E2552" s="957">
        <v>1</v>
      </c>
      <c r="F2552" t="s">
        <v>1034</v>
      </c>
      <c r="G2552" s="957" t="s">
        <v>1387</v>
      </c>
      <c r="H2552" t="s">
        <v>388</v>
      </c>
      <c r="I2552" s="937" t="s">
        <v>491</v>
      </c>
      <c r="J2552" s="937" t="s">
        <v>439</v>
      </c>
      <c r="K2552" s="937" t="s">
        <v>439</v>
      </c>
      <c r="L2552" s="937" t="s">
        <v>133</v>
      </c>
      <c r="M2552" s="958" t="s">
        <v>182</v>
      </c>
      <c r="N2552" s="677">
        <f t="shared" ca="1" si="432"/>
        <v>0</v>
      </c>
      <c r="O2552" s="677">
        <f t="shared" ca="1" si="436"/>
        <v>0</v>
      </c>
      <c r="P2552" s="677">
        <f t="shared" ca="1" si="436"/>
        <v>0</v>
      </c>
      <c r="Q2552" s="677">
        <f t="shared" ca="1" si="436"/>
        <v>0</v>
      </c>
      <c r="R2552" s="677">
        <f t="shared" ca="1" si="436"/>
        <v>0</v>
      </c>
      <c r="S2552" s="677">
        <f t="shared" ca="1" si="436"/>
        <v>0</v>
      </c>
      <c r="T2552" s="677">
        <f t="shared" ca="1" si="436"/>
        <v>0</v>
      </c>
      <c r="U2552" s="677">
        <f t="shared" ca="1" si="436"/>
        <v>0</v>
      </c>
      <c r="V2552" s="677">
        <f t="shared" ca="1" si="436"/>
        <v>0</v>
      </c>
      <c r="W2552" s="677">
        <f t="shared" ca="1" si="434"/>
        <v>0</v>
      </c>
      <c r="X2552" s="677">
        <f t="shared" ca="1" si="437"/>
        <v>0</v>
      </c>
      <c r="Y2552" s="677">
        <f t="shared" ca="1" si="437"/>
        <v>0</v>
      </c>
      <c r="Z2552" s="677">
        <f t="shared" ca="1" si="437"/>
        <v>0</v>
      </c>
      <c r="AA2552" t="str">
        <f t="shared" si="428"/>
        <v>ASR_COMP</v>
      </c>
      <c r="AB2552" s="957">
        <f t="shared" si="429"/>
        <v>44682</v>
      </c>
      <c r="AC2552" t="str">
        <f t="shared" si="430"/>
        <v>Unaudited</v>
      </c>
    </row>
    <row r="2553" spans="1:29" x14ac:dyDescent="0.25">
      <c r="A2553" t="s">
        <v>423</v>
      </c>
      <c r="B2553" t="s">
        <v>1388</v>
      </c>
      <c r="C2553" t="s">
        <v>1389</v>
      </c>
      <c r="D2553">
        <v>1900</v>
      </c>
      <c r="E2553" s="957">
        <v>1</v>
      </c>
      <c r="F2553" t="s">
        <v>1034</v>
      </c>
      <c r="G2553" s="957" t="s">
        <v>1387</v>
      </c>
      <c r="H2553" t="s">
        <v>388</v>
      </c>
      <c r="I2553" s="937" t="s">
        <v>491</v>
      </c>
      <c r="J2553" s="937" t="s">
        <v>439</v>
      </c>
      <c r="K2553" s="937" t="s">
        <v>439</v>
      </c>
      <c r="L2553" s="945" t="s">
        <v>134</v>
      </c>
      <c r="M2553" s="960" t="s">
        <v>497</v>
      </c>
      <c r="N2553" s="677">
        <f t="shared" ca="1" si="432"/>
        <v>0</v>
      </c>
      <c r="O2553" s="677">
        <f t="shared" ca="1" si="436"/>
        <v>0</v>
      </c>
      <c r="P2553" s="677">
        <f t="shared" ca="1" si="436"/>
        <v>0</v>
      </c>
      <c r="Q2553" s="677">
        <f t="shared" ca="1" si="436"/>
        <v>0</v>
      </c>
      <c r="R2553" s="677">
        <f t="shared" ca="1" si="436"/>
        <v>0</v>
      </c>
      <c r="S2553" s="677">
        <f t="shared" ca="1" si="436"/>
        <v>0</v>
      </c>
      <c r="T2553" s="677">
        <f t="shared" ca="1" si="436"/>
        <v>0</v>
      </c>
      <c r="U2553" s="677">
        <f t="shared" ca="1" si="436"/>
        <v>0</v>
      </c>
      <c r="V2553" s="677">
        <f t="shared" ca="1" si="436"/>
        <v>0</v>
      </c>
      <c r="W2553" s="677">
        <f t="shared" ca="1" si="434"/>
        <v>0</v>
      </c>
      <c r="X2553" s="677">
        <f t="shared" ca="1" si="437"/>
        <v>0</v>
      </c>
      <c r="Y2553" s="677">
        <f t="shared" ca="1" si="437"/>
        <v>0</v>
      </c>
      <c r="Z2553" s="677">
        <f t="shared" ca="1" si="437"/>
        <v>0</v>
      </c>
      <c r="AA2553" t="str">
        <f t="shared" si="428"/>
        <v>ASR_COMP</v>
      </c>
      <c r="AB2553" s="957">
        <f t="shared" si="429"/>
        <v>44682</v>
      </c>
      <c r="AC2553" t="str">
        <f t="shared" si="430"/>
        <v>Unaudited</v>
      </c>
    </row>
    <row r="2554" spans="1:29" x14ac:dyDescent="0.25">
      <c r="A2554" t="s">
        <v>423</v>
      </c>
      <c r="B2554" t="s">
        <v>1388</v>
      </c>
      <c r="C2554" t="s">
        <v>1389</v>
      </c>
      <c r="D2554">
        <v>1900</v>
      </c>
      <c r="E2554" s="957">
        <v>1</v>
      </c>
      <c r="F2554" t="s">
        <v>1034</v>
      </c>
      <c r="G2554" s="957" t="s">
        <v>1387</v>
      </c>
      <c r="H2554" t="s">
        <v>388</v>
      </c>
      <c r="I2554" s="937" t="s">
        <v>491</v>
      </c>
      <c r="J2554" s="937" t="s">
        <v>439</v>
      </c>
      <c r="K2554" s="937" t="s">
        <v>439</v>
      </c>
      <c r="L2554" s="947" t="s">
        <v>135</v>
      </c>
      <c r="M2554" s="961" t="s">
        <v>498</v>
      </c>
      <c r="N2554" s="677">
        <f t="shared" ca="1" si="432"/>
        <v>0</v>
      </c>
      <c r="O2554" s="677">
        <f t="shared" ca="1" si="436"/>
        <v>0</v>
      </c>
      <c r="P2554" s="677">
        <f t="shared" ca="1" si="436"/>
        <v>0</v>
      </c>
      <c r="Q2554" s="677">
        <f t="shared" ca="1" si="436"/>
        <v>0</v>
      </c>
      <c r="R2554" s="677">
        <f t="shared" ca="1" si="436"/>
        <v>0</v>
      </c>
      <c r="S2554" s="677">
        <f t="shared" ca="1" si="436"/>
        <v>0</v>
      </c>
      <c r="T2554" s="677">
        <f t="shared" ca="1" si="436"/>
        <v>0</v>
      </c>
      <c r="U2554" s="677">
        <f t="shared" ca="1" si="436"/>
        <v>0</v>
      </c>
      <c r="V2554" s="677">
        <f t="shared" ca="1" si="436"/>
        <v>0</v>
      </c>
      <c r="W2554" s="677">
        <f t="shared" ca="1" si="434"/>
        <v>0</v>
      </c>
      <c r="X2554" s="677">
        <f t="shared" ca="1" si="437"/>
        <v>0</v>
      </c>
      <c r="Y2554" s="677">
        <f t="shared" ca="1" si="437"/>
        <v>0</v>
      </c>
      <c r="Z2554" s="677">
        <f t="shared" ca="1" si="437"/>
        <v>0</v>
      </c>
      <c r="AA2554" t="str">
        <f t="shared" si="428"/>
        <v>ASR_COMP</v>
      </c>
      <c r="AB2554" s="957">
        <f t="shared" si="429"/>
        <v>44682</v>
      </c>
      <c r="AC2554" t="str">
        <f t="shared" si="430"/>
        <v>Unaudited</v>
      </c>
    </row>
    <row r="2555" spans="1:29" x14ac:dyDescent="0.25">
      <c r="A2555" t="s">
        <v>423</v>
      </c>
      <c r="B2555" t="s">
        <v>1388</v>
      </c>
      <c r="C2555" t="s">
        <v>1389</v>
      </c>
      <c r="D2555">
        <v>1900</v>
      </c>
      <c r="E2555" s="957">
        <v>1</v>
      </c>
      <c r="F2555" t="s">
        <v>1034</v>
      </c>
      <c r="G2555" s="957" t="s">
        <v>1387</v>
      </c>
      <c r="H2555" t="s">
        <v>388</v>
      </c>
      <c r="I2555" s="958" t="s">
        <v>491</v>
      </c>
      <c r="J2555" s="958" t="s">
        <v>439</v>
      </c>
      <c r="K2555" s="958" t="s">
        <v>439</v>
      </c>
      <c r="L2555" s="937" t="s">
        <v>136</v>
      </c>
      <c r="M2555" s="958" t="s">
        <v>499</v>
      </c>
      <c r="N2555" s="677">
        <f t="shared" ca="1" si="432"/>
        <v>0</v>
      </c>
      <c r="O2555" s="677">
        <f t="shared" ca="1" si="436"/>
        <v>0</v>
      </c>
      <c r="P2555" s="677">
        <f t="shared" ca="1" si="436"/>
        <v>0</v>
      </c>
      <c r="Q2555" s="677">
        <f t="shared" ca="1" si="436"/>
        <v>0</v>
      </c>
      <c r="R2555" s="677">
        <f t="shared" ca="1" si="436"/>
        <v>0</v>
      </c>
      <c r="S2555" s="677">
        <f t="shared" ca="1" si="436"/>
        <v>0</v>
      </c>
      <c r="T2555" s="677">
        <f t="shared" ca="1" si="436"/>
        <v>0</v>
      </c>
      <c r="U2555" s="677">
        <f t="shared" ca="1" si="436"/>
        <v>0</v>
      </c>
      <c r="V2555" s="677">
        <f t="shared" ca="1" si="436"/>
        <v>0</v>
      </c>
      <c r="W2555" s="677">
        <f t="shared" ca="1" si="434"/>
        <v>0</v>
      </c>
      <c r="X2555" s="677">
        <f t="shared" ca="1" si="437"/>
        <v>0</v>
      </c>
      <c r="Y2555" s="677">
        <f t="shared" ca="1" si="437"/>
        <v>0</v>
      </c>
      <c r="Z2555" s="677">
        <f t="shared" ca="1" si="437"/>
        <v>0</v>
      </c>
      <c r="AA2555" t="str">
        <f t="shared" si="428"/>
        <v>ASR_COMP</v>
      </c>
      <c r="AB2555" s="957">
        <f t="shared" si="429"/>
        <v>44682</v>
      </c>
      <c r="AC2555" t="str">
        <f t="shared" si="430"/>
        <v>Unaudited</v>
      </c>
    </row>
    <row r="2556" spans="1:29" x14ac:dyDescent="0.25">
      <c r="A2556" t="s">
        <v>423</v>
      </c>
      <c r="B2556" t="s">
        <v>1388</v>
      </c>
      <c r="C2556" t="s">
        <v>1389</v>
      </c>
      <c r="D2556">
        <v>1900</v>
      </c>
      <c r="E2556" s="957">
        <v>1</v>
      </c>
      <c r="F2556" t="s">
        <v>1034</v>
      </c>
      <c r="G2556" s="957" t="s">
        <v>1387</v>
      </c>
      <c r="H2556" t="s">
        <v>388</v>
      </c>
      <c r="I2556" s="937" t="s">
        <v>492</v>
      </c>
      <c r="J2556" s="937" t="s">
        <v>26</v>
      </c>
      <c r="K2556" s="937" t="s">
        <v>26</v>
      </c>
      <c r="L2556" s="937" t="s">
        <v>272</v>
      </c>
      <c r="M2556" s="962" t="s">
        <v>26</v>
      </c>
      <c r="N2556" s="677">
        <f t="shared" ca="1" si="432"/>
        <v>0</v>
      </c>
      <c r="O2556" s="677">
        <f t="shared" ca="1" si="436"/>
        <v>0</v>
      </c>
      <c r="P2556" s="677">
        <f t="shared" ca="1" si="436"/>
        <v>0</v>
      </c>
      <c r="Q2556" s="677">
        <f t="shared" ca="1" si="436"/>
        <v>0</v>
      </c>
      <c r="R2556" s="677">
        <f t="shared" ca="1" si="436"/>
        <v>0</v>
      </c>
      <c r="S2556" s="677">
        <f t="shared" ca="1" si="436"/>
        <v>0</v>
      </c>
      <c r="T2556" s="677">
        <f t="shared" ca="1" si="436"/>
        <v>0</v>
      </c>
      <c r="U2556" s="677">
        <f t="shared" ca="1" si="436"/>
        <v>0</v>
      </c>
      <c r="V2556" s="677">
        <f t="shared" ca="1" si="436"/>
        <v>0</v>
      </c>
      <c r="W2556" s="677">
        <f t="shared" ca="1" si="434"/>
        <v>0</v>
      </c>
      <c r="X2556" s="677">
        <f t="shared" ca="1" si="437"/>
        <v>0</v>
      </c>
      <c r="Y2556" s="677">
        <f t="shared" ca="1" si="437"/>
        <v>0</v>
      </c>
      <c r="Z2556" s="677">
        <f t="shared" ca="1" si="437"/>
        <v>814395.93339242472</v>
      </c>
      <c r="AA2556" t="str">
        <f t="shared" si="428"/>
        <v>ASR_COMP</v>
      </c>
      <c r="AB2556" s="957">
        <f t="shared" si="429"/>
        <v>44682</v>
      </c>
      <c r="AC2556" t="str">
        <f t="shared" si="430"/>
        <v>Unaudited</v>
      </c>
    </row>
    <row r="2557" spans="1:29" x14ac:dyDescent="0.25">
      <c r="A2557" t="s">
        <v>423</v>
      </c>
      <c r="B2557" t="s">
        <v>1388</v>
      </c>
      <c r="C2557" t="s">
        <v>1389</v>
      </c>
      <c r="D2557">
        <v>1900</v>
      </c>
      <c r="E2557" s="957">
        <v>1</v>
      </c>
      <c r="F2557" t="s">
        <v>441</v>
      </c>
      <c r="G2557" s="957">
        <v>91</v>
      </c>
      <c r="H2557" t="s">
        <v>389</v>
      </c>
      <c r="I2557" s="937" t="s">
        <v>435</v>
      </c>
      <c r="J2557" s="937" t="s">
        <v>435</v>
      </c>
      <c r="K2557" s="937" t="s">
        <v>435</v>
      </c>
      <c r="L2557" s="937"/>
      <c r="M2557" s="962" t="s">
        <v>435</v>
      </c>
      <c r="N2557" s="677">
        <f t="shared" ca="1" si="432"/>
        <v>239818.38000000003</v>
      </c>
      <c r="O2557" s="677">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202229.73000000004</v>
      </c>
      <c r="P2557" s="677">
        <f t="shared" ca="1" si="438"/>
        <v>6372.3600000000006</v>
      </c>
      <c r="Q2557" s="677">
        <f t="shared" ca="1" si="438"/>
        <v>13483.990000000002</v>
      </c>
      <c r="R2557" s="677">
        <f t="shared" ca="1" si="438"/>
        <v>2966.42</v>
      </c>
      <c r="S2557" s="677">
        <f t="shared" ca="1" si="438"/>
        <v>4073.9400000000005</v>
      </c>
      <c r="T2557" s="677">
        <f t="shared" ca="1" si="438"/>
        <v>1699.9</v>
      </c>
      <c r="U2557" s="677">
        <f t="shared" ca="1" si="438"/>
        <v>85.97</v>
      </c>
      <c r="V2557" s="677">
        <f t="shared" ca="1" si="438"/>
        <v>362.65</v>
      </c>
      <c r="W2557" s="677">
        <f t="shared" ca="1" si="434"/>
        <v>45</v>
      </c>
      <c r="X2557" s="677">
        <f t="shared" ca="1" si="437"/>
        <v>7639.42</v>
      </c>
      <c r="Y2557" s="677">
        <f t="shared" ca="1" si="437"/>
        <v>859</v>
      </c>
      <c r="Z2557" s="677">
        <f t="shared" ca="1" si="437"/>
        <v>0</v>
      </c>
      <c r="AA2557" t="str">
        <f t="shared" si="428"/>
        <v>ASR_COMP</v>
      </c>
      <c r="AB2557" s="957">
        <f t="shared" si="429"/>
        <v>44682</v>
      </c>
      <c r="AC2557" t="str">
        <f t="shared" si="430"/>
        <v>Unaudited</v>
      </c>
    </row>
    <row r="2558" spans="1:29" x14ac:dyDescent="0.25">
      <c r="A2558" t="s">
        <v>423</v>
      </c>
      <c r="B2558" t="s">
        <v>1388</v>
      </c>
      <c r="C2558" t="s">
        <v>1389</v>
      </c>
      <c r="D2558">
        <v>1900</v>
      </c>
      <c r="E2558" s="957">
        <v>1</v>
      </c>
      <c r="F2558" t="s">
        <v>441</v>
      </c>
      <c r="G2558" s="957">
        <v>91</v>
      </c>
      <c r="H2558" t="s">
        <v>389</v>
      </c>
      <c r="I2558" s="937" t="s">
        <v>490</v>
      </c>
      <c r="J2558" s="937" t="s">
        <v>12</v>
      </c>
      <c r="K2558" s="937" t="s">
        <v>12</v>
      </c>
      <c r="L2558" s="937">
        <v>1.1000000000000001</v>
      </c>
      <c r="M2558" s="962" t="s">
        <v>12</v>
      </c>
      <c r="N2558" s="677">
        <f t="shared" ca="1" si="432"/>
        <v>61831675.590785936</v>
      </c>
      <c r="O2558" s="677">
        <f t="shared" ca="1" si="438"/>
        <v>35030013.456141397</v>
      </c>
      <c r="P2558" s="677">
        <f t="shared" ca="1" si="438"/>
        <v>2995726.253570721</v>
      </c>
      <c r="Q2558" s="677">
        <f t="shared" ca="1" si="438"/>
        <v>12285032.411425725</v>
      </c>
      <c r="R2558" s="677">
        <f t="shared" ca="1" si="438"/>
        <v>4149542.2217982342</v>
      </c>
      <c r="S2558" s="677">
        <f t="shared" ca="1" si="438"/>
        <v>1116226.7888044743</v>
      </c>
      <c r="T2558" s="677">
        <f t="shared" ca="1" si="438"/>
        <v>759357.10355941218</v>
      </c>
      <c r="U2558" s="677">
        <f t="shared" ca="1" si="438"/>
        <v>18783.456340534522</v>
      </c>
      <c r="V2558" s="677">
        <f t="shared" ca="1" si="438"/>
        <v>1309023.7139421301</v>
      </c>
      <c r="W2558" s="677">
        <f t="shared" ca="1" si="434"/>
        <v>1383673.4828242732</v>
      </c>
      <c r="X2558" s="677">
        <f t="shared" ca="1" si="437"/>
        <v>932654.59735458717</v>
      </c>
      <c r="Y2558" s="677">
        <f t="shared" ca="1" si="437"/>
        <v>1851642.1050244411</v>
      </c>
      <c r="Z2558" s="677">
        <f t="shared" ca="1" si="437"/>
        <v>0</v>
      </c>
      <c r="AA2558" t="str">
        <f t="shared" si="428"/>
        <v>ASR_COMP</v>
      </c>
      <c r="AB2558" s="957">
        <f t="shared" si="429"/>
        <v>44682</v>
      </c>
      <c r="AC2558" t="str">
        <f t="shared" si="430"/>
        <v>Unaudited</v>
      </c>
    </row>
    <row r="2559" spans="1:29" x14ac:dyDescent="0.25">
      <c r="A2559" t="s">
        <v>423</v>
      </c>
      <c r="B2559" t="s">
        <v>1388</v>
      </c>
      <c r="C2559" t="s">
        <v>1389</v>
      </c>
      <c r="D2559">
        <v>1900</v>
      </c>
      <c r="E2559" s="957">
        <v>1</v>
      </c>
      <c r="F2559" t="s">
        <v>441</v>
      </c>
      <c r="G2559" s="957">
        <v>91</v>
      </c>
      <c r="H2559" t="s">
        <v>389</v>
      </c>
      <c r="I2559" s="937" t="s">
        <v>490</v>
      </c>
      <c r="J2559" s="937" t="s">
        <v>12</v>
      </c>
      <c r="K2559" s="937" t="s">
        <v>1331</v>
      </c>
      <c r="L2559" s="937" t="s">
        <v>1322</v>
      </c>
      <c r="M2559" s="962" t="s">
        <v>1331</v>
      </c>
      <c r="N2559" s="677">
        <f t="shared" ca="1" si="432"/>
        <v>216530.33681690166</v>
      </c>
      <c r="O2559" s="677">
        <f t="shared" ca="1" si="438"/>
        <v>-72569.698533152696</v>
      </c>
      <c r="P2559" s="677">
        <f t="shared" ca="1" si="438"/>
        <v>-8801.188410672461</v>
      </c>
      <c r="Q2559" s="677">
        <f t="shared" ca="1" si="438"/>
        <v>154837.55492647507</v>
      </c>
      <c r="R2559" s="677">
        <f t="shared" ca="1" si="438"/>
        <v>71296.553818125001</v>
      </c>
      <c r="S2559" s="677">
        <f t="shared" ca="1" si="438"/>
        <v>3404.5260810512914</v>
      </c>
      <c r="T2559" s="677">
        <f t="shared" ca="1" si="438"/>
        <v>-1459.3893930397676</v>
      </c>
      <c r="U2559" s="677">
        <f t="shared" ca="1" si="438"/>
        <v>46.517826741255661</v>
      </c>
      <c r="V2559" s="677">
        <f t="shared" ca="1" si="438"/>
        <v>19169.478671979447</v>
      </c>
      <c r="W2559" s="677">
        <f t="shared" ca="1" si="434"/>
        <v>30546.267887433471</v>
      </c>
      <c r="X2559" s="677">
        <f t="shared" ca="1" si="437"/>
        <v>2041.2529601514943</v>
      </c>
      <c r="Y2559" s="677">
        <f t="shared" ca="1" si="437"/>
        <v>18018.460981809556</v>
      </c>
      <c r="Z2559" s="677">
        <f t="shared" ca="1" si="437"/>
        <v>0</v>
      </c>
      <c r="AA2559" t="str">
        <f t="shared" si="428"/>
        <v>ASR_COMP</v>
      </c>
      <c r="AB2559" s="957">
        <f t="shared" si="429"/>
        <v>44682</v>
      </c>
      <c r="AC2559" t="str">
        <f t="shared" si="430"/>
        <v>Unaudited</v>
      </c>
    </row>
    <row r="2560" spans="1:29" x14ac:dyDescent="0.25">
      <c r="A2560" t="s">
        <v>423</v>
      </c>
      <c r="B2560" t="s">
        <v>1388</v>
      </c>
      <c r="C2560" t="s">
        <v>1389</v>
      </c>
      <c r="D2560">
        <v>1900</v>
      </c>
      <c r="E2560" s="957">
        <v>1</v>
      </c>
      <c r="F2560" t="s">
        <v>441</v>
      </c>
      <c r="G2560" s="957">
        <v>91</v>
      </c>
      <c r="H2560" t="s">
        <v>389</v>
      </c>
      <c r="I2560" s="937" t="s">
        <v>490</v>
      </c>
      <c r="J2560" s="937" t="s">
        <v>493</v>
      </c>
      <c r="K2560" s="937" t="s">
        <v>494</v>
      </c>
      <c r="L2560" s="937" t="s">
        <v>63</v>
      </c>
      <c r="M2560" s="962" t="s">
        <v>346</v>
      </c>
      <c r="N2560" s="677">
        <f t="shared" ca="1" si="432"/>
        <v>0</v>
      </c>
      <c r="O2560" s="677">
        <f t="shared" ca="1" si="438"/>
        <v>0</v>
      </c>
      <c r="P2560" s="677">
        <f t="shared" ca="1" si="438"/>
        <v>0</v>
      </c>
      <c r="Q2560" s="677">
        <f t="shared" ca="1" si="438"/>
        <v>0</v>
      </c>
      <c r="R2560" s="677">
        <f t="shared" ca="1" si="438"/>
        <v>0</v>
      </c>
      <c r="S2560" s="677">
        <f t="shared" ca="1" si="438"/>
        <v>0</v>
      </c>
      <c r="T2560" s="677">
        <f t="shared" ca="1" si="438"/>
        <v>0</v>
      </c>
      <c r="U2560" s="677">
        <f t="shared" ca="1" si="438"/>
        <v>0</v>
      </c>
      <c r="V2560" s="677">
        <f t="shared" ca="1" si="438"/>
        <v>0</v>
      </c>
      <c r="W2560" s="677">
        <f t="shared" ca="1" si="434"/>
        <v>0</v>
      </c>
      <c r="X2560" s="677">
        <f t="shared" ca="1" si="437"/>
        <v>0</v>
      </c>
      <c r="Y2560" s="677">
        <f t="shared" ca="1" si="437"/>
        <v>0</v>
      </c>
      <c r="Z2560" s="677">
        <f t="shared" ca="1" si="437"/>
        <v>0</v>
      </c>
      <c r="AA2560" t="str">
        <f t="shared" si="428"/>
        <v>ASR_COMP</v>
      </c>
      <c r="AB2560" s="957">
        <f t="shared" si="429"/>
        <v>44682</v>
      </c>
      <c r="AC2560" t="str">
        <f t="shared" si="430"/>
        <v>Unaudited</v>
      </c>
    </row>
    <row r="2561" spans="1:29" x14ac:dyDescent="0.25">
      <c r="A2561" t="s">
        <v>423</v>
      </c>
      <c r="B2561" t="s">
        <v>1388</v>
      </c>
      <c r="C2561" t="s">
        <v>1389</v>
      </c>
      <c r="D2561">
        <v>1900</v>
      </c>
      <c r="E2561" s="957">
        <v>1</v>
      </c>
      <c r="F2561" t="s">
        <v>441</v>
      </c>
      <c r="G2561" s="957">
        <v>91</v>
      </c>
      <c r="H2561" t="s">
        <v>389</v>
      </c>
      <c r="I2561" s="937" t="s">
        <v>490</v>
      </c>
      <c r="J2561" s="937" t="s">
        <v>493</v>
      </c>
      <c r="K2561" s="937" t="s">
        <v>1022</v>
      </c>
      <c r="L2561" s="937" t="s">
        <v>918</v>
      </c>
      <c r="M2561" s="962" t="s">
        <v>919</v>
      </c>
      <c r="N2561" s="677">
        <f t="shared" ca="1" si="432"/>
        <v>1898096.9677077045</v>
      </c>
      <c r="O2561" s="677">
        <f t="shared" ca="1" si="438"/>
        <v>1776714.2041382371</v>
      </c>
      <c r="P2561" s="677">
        <f t="shared" ca="1" si="438"/>
        <v>95861.44356946749</v>
      </c>
      <c r="Q2561" s="677">
        <f t="shared" ca="1" si="438"/>
        <v>11219.12</v>
      </c>
      <c r="R2561" s="677">
        <f t="shared" ca="1" si="438"/>
        <v>7522.5300000000007</v>
      </c>
      <c r="S2561" s="677">
        <f t="shared" ca="1" si="438"/>
        <v>0</v>
      </c>
      <c r="T2561" s="677">
        <f t="shared" ca="1" si="438"/>
        <v>2983.73</v>
      </c>
      <c r="U2561" s="677">
        <f t="shared" ca="1" si="438"/>
        <v>0</v>
      </c>
      <c r="V2561" s="677">
        <f t="shared" ca="1" si="438"/>
        <v>3795.94</v>
      </c>
      <c r="W2561" s="677">
        <f t="shared" ca="1" si="434"/>
        <v>0</v>
      </c>
      <c r="X2561" s="677">
        <f t="shared" ca="1" si="437"/>
        <v>0</v>
      </c>
      <c r="Y2561" s="677">
        <f t="shared" ca="1" si="437"/>
        <v>0</v>
      </c>
      <c r="Z2561" s="677">
        <f t="shared" ca="1" si="437"/>
        <v>0</v>
      </c>
      <c r="AA2561" t="str">
        <f t="shared" si="428"/>
        <v>ASR_COMP</v>
      </c>
      <c r="AB2561" s="957">
        <f t="shared" si="429"/>
        <v>44682</v>
      </c>
      <c r="AC2561" t="str">
        <f t="shared" si="430"/>
        <v>Unaudited</v>
      </c>
    </row>
    <row r="2562" spans="1:29" x14ac:dyDescent="0.25">
      <c r="A2562" t="s">
        <v>423</v>
      </c>
      <c r="B2562" t="s">
        <v>1388</v>
      </c>
      <c r="C2562" t="s">
        <v>1389</v>
      </c>
      <c r="D2562">
        <v>1900</v>
      </c>
      <c r="E2562" s="957">
        <v>1</v>
      </c>
      <c r="F2562" t="s">
        <v>441</v>
      </c>
      <c r="G2562" s="957">
        <v>91</v>
      </c>
      <c r="H2562" t="s">
        <v>389</v>
      </c>
      <c r="I2562" s="937" t="s">
        <v>490</v>
      </c>
      <c r="J2562" s="937" t="s">
        <v>13</v>
      </c>
      <c r="K2562" s="937" t="s">
        <v>495</v>
      </c>
      <c r="L2562" s="945" t="s">
        <v>97</v>
      </c>
      <c r="M2562" s="960" t="s">
        <v>149</v>
      </c>
      <c r="N2562" s="677">
        <f t="shared" ca="1" si="432"/>
        <v>0</v>
      </c>
      <c r="O2562" s="677">
        <f t="shared" ca="1" si="438"/>
        <v>0</v>
      </c>
      <c r="P2562" s="677">
        <f t="shared" ca="1" si="438"/>
        <v>0</v>
      </c>
      <c r="Q2562" s="677">
        <f t="shared" ca="1" si="438"/>
        <v>0</v>
      </c>
      <c r="R2562" s="677">
        <f t="shared" ca="1" si="438"/>
        <v>0</v>
      </c>
      <c r="S2562" s="677">
        <f t="shared" ca="1" si="438"/>
        <v>0</v>
      </c>
      <c r="T2562" s="677">
        <f t="shared" ca="1" si="438"/>
        <v>0</v>
      </c>
      <c r="U2562" s="677">
        <f t="shared" ca="1" si="438"/>
        <v>0</v>
      </c>
      <c r="V2562" s="677">
        <f t="shared" ca="1" si="438"/>
        <v>0</v>
      </c>
      <c r="W2562" s="677">
        <f t="shared" ca="1" si="434"/>
        <v>0</v>
      </c>
      <c r="X2562" s="677">
        <f t="shared" ca="1" si="437"/>
        <v>0</v>
      </c>
      <c r="Y2562" s="677">
        <f t="shared" ca="1" si="437"/>
        <v>0</v>
      </c>
      <c r="Z2562" s="677">
        <f t="shared" ca="1" si="437"/>
        <v>0</v>
      </c>
      <c r="AA2562" t="str">
        <f t="shared" ref="AA2562:AA2625" si="439">file_name</f>
        <v>ASR_COMP</v>
      </c>
      <c r="AB2562" s="957">
        <f t="shared" ref="AB2562:AB2625" si="440">file_date</f>
        <v>44682</v>
      </c>
      <c r="AC2562" t="str">
        <f t="shared" ref="AC2562:AC2625" si="441">status</f>
        <v>Unaudited</v>
      </c>
    </row>
    <row r="2563" spans="1:29" x14ac:dyDescent="0.25">
      <c r="A2563" t="s">
        <v>423</v>
      </c>
      <c r="B2563" t="s">
        <v>1388</v>
      </c>
      <c r="C2563" t="s">
        <v>1389</v>
      </c>
      <c r="D2563">
        <v>1900</v>
      </c>
      <c r="E2563" s="957">
        <v>1</v>
      </c>
      <c r="F2563" t="s">
        <v>441</v>
      </c>
      <c r="G2563" s="957">
        <v>91</v>
      </c>
      <c r="H2563" t="s">
        <v>389</v>
      </c>
      <c r="I2563" s="962" t="s">
        <v>490</v>
      </c>
      <c r="J2563" s="962" t="s">
        <v>13</v>
      </c>
      <c r="K2563" s="962" t="s">
        <v>13</v>
      </c>
      <c r="L2563" s="937" t="s">
        <v>35</v>
      </c>
      <c r="M2563" s="962" t="s">
        <v>13</v>
      </c>
      <c r="N2563" s="677">
        <f t="shared" ca="1" si="432"/>
        <v>0</v>
      </c>
      <c r="O2563" s="677">
        <f t="shared" ca="1" si="438"/>
        <v>0</v>
      </c>
      <c r="P2563" s="677">
        <f t="shared" ca="1" si="438"/>
        <v>0</v>
      </c>
      <c r="Q2563" s="677">
        <f t="shared" ca="1" si="438"/>
        <v>0</v>
      </c>
      <c r="R2563" s="677">
        <f t="shared" ca="1" si="438"/>
        <v>0</v>
      </c>
      <c r="S2563" s="677">
        <f t="shared" ca="1" si="438"/>
        <v>0</v>
      </c>
      <c r="T2563" s="677">
        <f t="shared" ca="1" si="438"/>
        <v>0</v>
      </c>
      <c r="U2563" s="677">
        <f t="shared" ca="1" si="438"/>
        <v>0</v>
      </c>
      <c r="V2563" s="677">
        <f t="shared" ca="1" si="438"/>
        <v>0</v>
      </c>
      <c r="W2563" s="677">
        <f t="shared" ca="1" si="434"/>
        <v>0</v>
      </c>
      <c r="X2563" s="677">
        <f t="shared" ca="1" si="437"/>
        <v>0</v>
      </c>
      <c r="Y2563" s="677">
        <f t="shared" ca="1" si="437"/>
        <v>0</v>
      </c>
      <c r="Z2563" s="677">
        <f t="shared" ca="1" si="437"/>
        <v>0</v>
      </c>
      <c r="AA2563" t="str">
        <f t="shared" si="439"/>
        <v>ASR_COMP</v>
      </c>
      <c r="AB2563" s="957">
        <f t="shared" si="440"/>
        <v>44682</v>
      </c>
      <c r="AC2563" t="str">
        <f t="shared" si="441"/>
        <v>Unaudited</v>
      </c>
    </row>
    <row r="2564" spans="1:29" x14ac:dyDescent="0.25">
      <c r="A2564" t="s">
        <v>423</v>
      </c>
      <c r="B2564" t="s">
        <v>1388</v>
      </c>
      <c r="C2564" t="s">
        <v>1389</v>
      </c>
      <c r="D2564">
        <v>1900</v>
      </c>
      <c r="E2564" s="957">
        <v>1</v>
      </c>
      <c r="F2564" t="s">
        <v>441</v>
      </c>
      <c r="G2564" s="957">
        <v>91</v>
      </c>
      <c r="H2564" t="s">
        <v>389</v>
      </c>
      <c r="I2564" s="937" t="s">
        <v>491</v>
      </c>
      <c r="J2564" s="937" t="s">
        <v>447</v>
      </c>
      <c r="K2564" s="937" t="s">
        <v>0</v>
      </c>
      <c r="L2564" s="943">
        <v>2.1</v>
      </c>
      <c r="M2564" s="963" t="s">
        <v>150</v>
      </c>
      <c r="N2564" s="677">
        <f t="shared" ca="1" si="432"/>
        <v>10374157.4269072</v>
      </c>
      <c r="O2564" s="677">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5655263.4490842838</v>
      </c>
      <c r="P2564" s="677">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231824.63879718923</v>
      </c>
      <c r="Q2564" s="677">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2677202.750472995</v>
      </c>
      <c r="R2564" s="677">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618094.99932373664</v>
      </c>
      <c r="S2564" s="677">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99109.307113124451</v>
      </c>
      <c r="T2564" s="677">
        <f t="shared" ca="1" si="442"/>
        <v>31053.811575571366</v>
      </c>
      <c r="U2564" s="677">
        <f t="shared" ca="1" si="442"/>
        <v>119.11552783741531</v>
      </c>
      <c r="V2564" s="677">
        <f t="shared" ca="1" si="442"/>
        <v>105781.70714383131</v>
      </c>
      <c r="W2564" s="677">
        <f t="shared" ca="1" si="434"/>
        <v>310722.57001836505</v>
      </c>
      <c r="X2564" s="677">
        <f t="shared" ca="1" si="442"/>
        <v>56818.179573789108</v>
      </c>
      <c r="Y2564" s="677">
        <f t="shared" ca="1" si="442"/>
        <v>588166.89827647747</v>
      </c>
      <c r="Z2564" s="677">
        <f t="shared" ca="1" si="442"/>
        <v>0</v>
      </c>
      <c r="AA2564" t="str">
        <f t="shared" si="439"/>
        <v>ASR_COMP</v>
      </c>
      <c r="AB2564" s="957">
        <f t="shared" si="440"/>
        <v>44682</v>
      </c>
      <c r="AC2564" t="str">
        <f t="shared" si="441"/>
        <v>Unaudited</v>
      </c>
    </row>
    <row r="2565" spans="1:29" ht="30" x14ac:dyDescent="0.25">
      <c r="A2565" t="s">
        <v>423</v>
      </c>
      <c r="B2565" t="s">
        <v>1388</v>
      </c>
      <c r="C2565" t="s">
        <v>1389</v>
      </c>
      <c r="D2565">
        <v>1900</v>
      </c>
      <c r="E2565" s="957">
        <v>1</v>
      </c>
      <c r="F2565" t="s">
        <v>441</v>
      </c>
      <c r="G2565" s="957">
        <v>91</v>
      </c>
      <c r="H2565" t="s">
        <v>389</v>
      </c>
      <c r="I2565" s="937" t="s">
        <v>491</v>
      </c>
      <c r="J2565" s="937" t="s">
        <v>447</v>
      </c>
      <c r="K2565" s="937" t="s">
        <v>0</v>
      </c>
      <c r="L2565" s="943">
        <v>2.2000000000000002</v>
      </c>
      <c r="M2565" s="963" t="s">
        <v>151</v>
      </c>
      <c r="N2565" s="677">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-1716970.0737460549</v>
      </c>
      <c r="O2565" s="677">
        <f t="shared" ca="1" si="442"/>
        <v>-1024680.497161635</v>
      </c>
      <c r="P2565" s="677">
        <f t="shared" ca="1" si="442"/>
        <v>-73424.200500896186</v>
      </c>
      <c r="Q2565" s="677">
        <f t="shared" ca="1" si="442"/>
        <v>-357513.14044006739</v>
      </c>
      <c r="R2565" s="677">
        <f t="shared" ca="1" si="442"/>
        <v>-119780.66409017885</v>
      </c>
      <c r="S2565" s="677">
        <f t="shared" ca="1" si="442"/>
        <v>-14021.002343134267</v>
      </c>
      <c r="T2565" s="677">
        <f t="shared" ca="1" si="442"/>
        <v>-13501.179784105496</v>
      </c>
      <c r="U2565" s="677">
        <f t="shared" ca="1" si="442"/>
        <v>-143.69068831176094</v>
      </c>
      <c r="V2565" s="677">
        <f t="shared" ca="1" si="442"/>
        <v>-15581.073840566567</v>
      </c>
      <c r="W2565" s="677">
        <f t="shared" ca="1" si="434"/>
        <v>-15420.17024241818</v>
      </c>
      <c r="X2565" s="677">
        <f t="shared" ca="1" si="442"/>
        <v>-10569.193999111196</v>
      </c>
      <c r="Y2565" s="677">
        <f t="shared" ca="1" si="442"/>
        <v>-72335.260655630002</v>
      </c>
      <c r="Z2565" s="677">
        <f t="shared" ca="1" si="442"/>
        <v>0</v>
      </c>
      <c r="AA2565" t="str">
        <f t="shared" si="439"/>
        <v>ASR_COMP</v>
      </c>
      <c r="AB2565" s="957">
        <f t="shared" si="440"/>
        <v>44682</v>
      </c>
      <c r="AC2565" t="str">
        <f t="shared" si="441"/>
        <v>Unaudited</v>
      </c>
    </row>
    <row r="2566" spans="1:29" x14ac:dyDescent="0.25">
      <c r="A2566" t="s">
        <v>423</v>
      </c>
      <c r="B2566" t="s">
        <v>1388</v>
      </c>
      <c r="C2566" t="s">
        <v>1389</v>
      </c>
      <c r="D2566">
        <v>1900</v>
      </c>
      <c r="E2566" s="957">
        <v>1</v>
      </c>
      <c r="F2566" t="s">
        <v>441</v>
      </c>
      <c r="G2566" s="957">
        <v>91</v>
      </c>
      <c r="H2566" t="s">
        <v>389</v>
      </c>
      <c r="I2566" s="937" t="s">
        <v>491</v>
      </c>
      <c r="J2566" s="937" t="s">
        <v>447</v>
      </c>
      <c r="K2566" s="937" t="s">
        <v>0</v>
      </c>
      <c r="L2566" s="947">
        <v>2.2999999999999998</v>
      </c>
      <c r="M2566" s="964" t="s">
        <v>152</v>
      </c>
      <c r="N2566" s="677">
        <f t="shared" ca="1" si="443"/>
        <v>2607084.471675396</v>
      </c>
      <c r="O2566" s="677">
        <f t="shared" ca="1" si="442"/>
        <v>1962651.3592097196</v>
      </c>
      <c r="P2566" s="677">
        <f t="shared" ca="1" si="442"/>
        <v>172893.77800093452</v>
      </c>
      <c r="Q2566" s="677">
        <f t="shared" ca="1" si="442"/>
        <v>250451.36560727315</v>
      </c>
      <c r="R2566" s="677">
        <f t="shared" ca="1" si="442"/>
        <v>122147.05158893458</v>
      </c>
      <c r="S2566" s="677">
        <f t="shared" ca="1" si="442"/>
        <v>10288.879996017535</v>
      </c>
      <c r="T2566" s="677">
        <f t="shared" ca="1" si="442"/>
        <v>14834.736197112736</v>
      </c>
      <c r="U2566" s="677">
        <f t="shared" ca="1" si="442"/>
        <v>43.689545972154782</v>
      </c>
      <c r="V2566" s="677">
        <f t="shared" ca="1" si="442"/>
        <v>12421.39730161188</v>
      </c>
      <c r="W2566" s="677">
        <f t="shared" ca="1" si="434"/>
        <v>17796.680404277278</v>
      </c>
      <c r="X2566" s="677">
        <f t="shared" ca="1" si="442"/>
        <v>7428.410424251163</v>
      </c>
      <c r="Y2566" s="677">
        <f t="shared" ca="1" si="442"/>
        <v>36127.123399291479</v>
      </c>
      <c r="Z2566" s="677">
        <f t="shared" ca="1" si="442"/>
        <v>0</v>
      </c>
      <c r="AA2566" t="str">
        <f t="shared" si="439"/>
        <v>ASR_COMP</v>
      </c>
      <c r="AB2566" s="957">
        <f t="shared" si="440"/>
        <v>44682</v>
      </c>
      <c r="AC2566" t="str">
        <f t="shared" si="441"/>
        <v>Unaudited</v>
      </c>
    </row>
    <row r="2567" spans="1:29" x14ac:dyDescent="0.25">
      <c r="A2567" t="s">
        <v>423</v>
      </c>
      <c r="B2567" t="s">
        <v>1388</v>
      </c>
      <c r="C2567" t="s">
        <v>1389</v>
      </c>
      <c r="D2567">
        <v>1900</v>
      </c>
      <c r="E2567" s="957">
        <v>1</v>
      </c>
      <c r="F2567" t="s">
        <v>441</v>
      </c>
      <c r="G2567" s="957">
        <v>91</v>
      </c>
      <c r="H2567" t="s">
        <v>389</v>
      </c>
      <c r="I2567" s="963" t="s">
        <v>491</v>
      </c>
      <c r="J2567" s="963" t="s">
        <v>447</v>
      </c>
      <c r="K2567" s="963" t="s">
        <v>0</v>
      </c>
      <c r="L2567" s="943">
        <v>2.4</v>
      </c>
      <c r="M2567" s="963" t="s">
        <v>153</v>
      </c>
      <c r="N2567" s="677">
        <f t="shared" ca="1" si="443"/>
        <v>2824971.3783605965</v>
      </c>
      <c r="O2567" s="677">
        <f t="shared" ca="1" si="442"/>
        <v>1696581.7303774827</v>
      </c>
      <c r="P2567" s="677">
        <f t="shared" ca="1" si="442"/>
        <v>160276.19619976668</v>
      </c>
      <c r="Q2567" s="677">
        <f t="shared" ca="1" si="442"/>
        <v>645377.34162949864</v>
      </c>
      <c r="R2567" s="677">
        <f t="shared" ca="1" si="442"/>
        <v>182526.52274573271</v>
      </c>
      <c r="S2567" s="677">
        <f t="shared" ca="1" si="442"/>
        <v>10856.601655270299</v>
      </c>
      <c r="T2567" s="677">
        <f t="shared" ca="1" si="442"/>
        <v>12850.618079056912</v>
      </c>
      <c r="U2567" s="677">
        <f t="shared" ca="1" si="442"/>
        <v>386.55659352079994</v>
      </c>
      <c r="V2567" s="677">
        <f t="shared" ca="1" si="442"/>
        <v>23957.776709548598</v>
      </c>
      <c r="W2567" s="677">
        <f t="shared" ca="1" si="434"/>
        <v>23867.982407703152</v>
      </c>
      <c r="X2567" s="677">
        <f t="shared" ca="1" si="442"/>
        <v>14211.261802237386</v>
      </c>
      <c r="Y2567" s="677">
        <f t="shared" ca="1" si="442"/>
        <v>54078.790160777797</v>
      </c>
      <c r="Z2567" s="677">
        <f t="shared" ca="1" si="442"/>
        <v>0</v>
      </c>
      <c r="AA2567" t="str">
        <f t="shared" si="439"/>
        <v>ASR_COMP</v>
      </c>
      <c r="AB2567" s="957">
        <f t="shared" si="440"/>
        <v>44682</v>
      </c>
      <c r="AC2567" t="str">
        <f t="shared" si="441"/>
        <v>Unaudited</v>
      </c>
    </row>
    <row r="2568" spans="1:29" ht="30" x14ac:dyDescent="0.25">
      <c r="A2568" t="s">
        <v>423</v>
      </c>
      <c r="B2568" t="s">
        <v>1388</v>
      </c>
      <c r="C2568" t="s">
        <v>1389</v>
      </c>
      <c r="D2568">
        <v>1900</v>
      </c>
      <c r="E2568" s="957">
        <v>1</v>
      </c>
      <c r="F2568" t="s">
        <v>441</v>
      </c>
      <c r="G2568" s="957">
        <v>91</v>
      </c>
      <c r="H2568" t="s">
        <v>389</v>
      </c>
      <c r="I2568" s="937" t="s">
        <v>491</v>
      </c>
      <c r="J2568" s="937" t="s">
        <v>447</v>
      </c>
      <c r="K2568" s="937" t="s">
        <v>0</v>
      </c>
      <c r="L2568" s="937">
        <v>2.5</v>
      </c>
      <c r="M2568" s="962" t="s">
        <v>154</v>
      </c>
      <c r="N2568" s="677">
        <f t="shared" ca="1" si="443"/>
        <v>-22907.344613432037</v>
      </c>
      <c r="O2568" s="677">
        <f t="shared" ca="1" si="442"/>
        <v>-15550.380951535508</v>
      </c>
      <c r="P2568" s="677">
        <f t="shared" ca="1" si="442"/>
        <v>-1535.2848612499224</v>
      </c>
      <c r="Q2568" s="677">
        <f t="shared" ca="1" si="442"/>
        <v>-3400.9018182918071</v>
      </c>
      <c r="R2568" s="677">
        <f t="shared" ca="1" si="442"/>
        <v>-1391.5681518345789</v>
      </c>
      <c r="S2568" s="677">
        <f t="shared" ca="1" si="442"/>
        <v>-360.19698195600131</v>
      </c>
      <c r="T2568" s="677">
        <f t="shared" ca="1" si="442"/>
        <v>-167.09001005447846</v>
      </c>
      <c r="U2568" s="677">
        <f t="shared" ca="1" si="442"/>
        <v>-1.2123820125093676</v>
      </c>
      <c r="V2568" s="677">
        <f t="shared" ca="1" si="442"/>
        <v>-118.70715664439729</v>
      </c>
      <c r="W2568" s="677">
        <f t="shared" ca="1" si="434"/>
        <v>-79.908268426692985</v>
      </c>
      <c r="X2568" s="677">
        <f t="shared" ca="1" si="442"/>
        <v>-57.768653560592078</v>
      </c>
      <c r="Y2568" s="677">
        <f t="shared" ca="1" si="442"/>
        <v>-244.32537786554803</v>
      </c>
      <c r="Z2568" s="677">
        <f t="shared" ca="1" si="442"/>
        <v>0</v>
      </c>
      <c r="AA2568" t="str">
        <f t="shared" si="439"/>
        <v>ASR_COMP</v>
      </c>
      <c r="AB2568" s="957">
        <f t="shared" si="440"/>
        <v>44682</v>
      </c>
      <c r="AC2568" t="str">
        <f t="shared" si="441"/>
        <v>Unaudited</v>
      </c>
    </row>
    <row r="2569" spans="1:29" x14ac:dyDescent="0.25">
      <c r="A2569" t="s">
        <v>423</v>
      </c>
      <c r="B2569" t="s">
        <v>1388</v>
      </c>
      <c r="C2569" t="s">
        <v>1389</v>
      </c>
      <c r="D2569">
        <v>1900</v>
      </c>
      <c r="E2569" s="957">
        <v>1</v>
      </c>
      <c r="F2569" t="s">
        <v>441</v>
      </c>
      <c r="G2569" s="957">
        <v>91</v>
      </c>
      <c r="H2569" t="s">
        <v>389</v>
      </c>
      <c r="I2569" s="937" t="s">
        <v>491</v>
      </c>
      <c r="J2569" s="937" t="s">
        <v>447</v>
      </c>
      <c r="K2569" s="937" t="s">
        <v>0</v>
      </c>
      <c r="L2569" s="937" t="s">
        <v>99</v>
      </c>
      <c r="M2569" s="962" t="s">
        <v>7</v>
      </c>
      <c r="N2569" s="677">
        <f t="shared" ca="1" si="443"/>
        <v>0</v>
      </c>
      <c r="O2569" s="677">
        <f t="shared" ca="1" si="442"/>
        <v>0</v>
      </c>
      <c r="P2569" s="677">
        <f t="shared" ca="1" si="442"/>
        <v>0</v>
      </c>
      <c r="Q2569" s="677">
        <f t="shared" ca="1" si="442"/>
        <v>0</v>
      </c>
      <c r="R2569" s="677">
        <f t="shared" ca="1" si="442"/>
        <v>0</v>
      </c>
      <c r="S2569" s="677">
        <f t="shared" ca="1" si="442"/>
        <v>0</v>
      </c>
      <c r="T2569" s="677">
        <f t="shared" ca="1" si="442"/>
        <v>0</v>
      </c>
      <c r="U2569" s="677">
        <f t="shared" ca="1" si="442"/>
        <v>0</v>
      </c>
      <c r="V2569" s="677">
        <f t="shared" ca="1" si="442"/>
        <v>0</v>
      </c>
      <c r="W2569" s="677">
        <f t="shared" ca="1" si="434"/>
        <v>0</v>
      </c>
      <c r="X2569" s="677">
        <f t="shared" ca="1" si="442"/>
        <v>0</v>
      </c>
      <c r="Y2569" s="677">
        <f t="shared" ca="1" si="442"/>
        <v>0</v>
      </c>
      <c r="Z2569" s="677">
        <f t="shared" ca="1" si="442"/>
        <v>0</v>
      </c>
      <c r="AA2569" t="str">
        <f t="shared" si="439"/>
        <v>ASR_COMP</v>
      </c>
      <c r="AB2569" s="957">
        <f t="shared" si="440"/>
        <v>44682</v>
      </c>
      <c r="AC2569" t="str">
        <f t="shared" si="441"/>
        <v>Unaudited</v>
      </c>
    </row>
    <row r="2570" spans="1:29" x14ac:dyDescent="0.25">
      <c r="A2570" t="s">
        <v>423</v>
      </c>
      <c r="B2570" t="s">
        <v>1388</v>
      </c>
      <c r="C2570" t="s">
        <v>1389</v>
      </c>
      <c r="D2570">
        <v>1900</v>
      </c>
      <c r="E2570" s="957">
        <v>1</v>
      </c>
      <c r="F2570" t="s">
        <v>441</v>
      </c>
      <c r="G2570" s="957">
        <v>91</v>
      </c>
      <c r="H2570" t="s">
        <v>389</v>
      </c>
      <c r="I2570" s="937" t="s">
        <v>491</v>
      </c>
      <c r="J2570" s="937" t="s">
        <v>447</v>
      </c>
      <c r="K2570" s="937" t="s">
        <v>0</v>
      </c>
      <c r="L2570" s="937" t="s">
        <v>155</v>
      </c>
      <c r="M2570" s="962" t="s">
        <v>454</v>
      </c>
      <c r="N2570" s="677">
        <f t="shared" ca="1" si="443"/>
        <v>0</v>
      </c>
      <c r="O2570" s="677">
        <f t="shared" ca="1" si="442"/>
        <v>0</v>
      </c>
      <c r="P2570" s="677">
        <f t="shared" ca="1" si="442"/>
        <v>0</v>
      </c>
      <c r="Q2570" s="677">
        <f t="shared" ca="1" si="442"/>
        <v>0</v>
      </c>
      <c r="R2570" s="677">
        <f t="shared" ca="1" si="442"/>
        <v>0</v>
      </c>
      <c r="S2570" s="677">
        <f t="shared" ca="1" si="442"/>
        <v>0</v>
      </c>
      <c r="T2570" s="677">
        <f t="shared" ca="1" si="442"/>
        <v>0</v>
      </c>
      <c r="U2570" s="677">
        <f t="shared" ca="1" si="442"/>
        <v>0</v>
      </c>
      <c r="V2570" s="677">
        <f t="shared" ca="1" si="442"/>
        <v>0</v>
      </c>
      <c r="W2570" s="677">
        <f t="shared" ca="1" si="434"/>
        <v>0</v>
      </c>
      <c r="X2570" s="677">
        <f t="shared" ca="1" si="442"/>
        <v>0</v>
      </c>
      <c r="Y2570" s="677">
        <f t="shared" ca="1" si="442"/>
        <v>0</v>
      </c>
      <c r="Z2570" s="677">
        <f t="shared" ca="1" si="442"/>
        <v>0</v>
      </c>
      <c r="AA2570" t="str">
        <f t="shared" si="439"/>
        <v>ASR_COMP</v>
      </c>
      <c r="AB2570" s="957">
        <f t="shared" si="440"/>
        <v>44682</v>
      </c>
      <c r="AC2570" t="str">
        <f t="shared" si="441"/>
        <v>Unaudited</v>
      </c>
    </row>
    <row r="2571" spans="1:29" x14ac:dyDescent="0.25">
      <c r="A2571" t="s">
        <v>423</v>
      </c>
      <c r="B2571" t="s">
        <v>1388</v>
      </c>
      <c r="C2571" t="s">
        <v>1389</v>
      </c>
      <c r="D2571">
        <v>1900</v>
      </c>
      <c r="E2571" s="957">
        <v>1</v>
      </c>
      <c r="F2571" t="s">
        <v>441</v>
      </c>
      <c r="G2571" s="957">
        <v>91</v>
      </c>
      <c r="H2571" t="s">
        <v>389</v>
      </c>
      <c r="I2571" s="937" t="s">
        <v>491</v>
      </c>
      <c r="J2571" s="937" t="s">
        <v>447</v>
      </c>
      <c r="K2571" s="937" t="s">
        <v>0</v>
      </c>
      <c r="L2571" s="945" t="s">
        <v>920</v>
      </c>
      <c r="M2571" s="960" t="s">
        <v>24</v>
      </c>
      <c r="N2571" s="677">
        <f t="shared" ca="1" si="443"/>
        <v>-66450.909999999989</v>
      </c>
      <c r="O2571" s="677">
        <f t="shared" ca="1" si="442"/>
        <v>242749.65</v>
      </c>
      <c r="P2571" s="677">
        <f t="shared" ca="1" si="442"/>
        <v>-55035.7</v>
      </c>
      <c r="Q2571" s="677">
        <f t="shared" ca="1" si="442"/>
        <v>-146079.32</v>
      </c>
      <c r="R2571" s="677">
        <f t="shared" ca="1" si="442"/>
        <v>-108085.54</v>
      </c>
      <c r="S2571" s="677">
        <f t="shared" ca="1" si="442"/>
        <v>0</v>
      </c>
      <c r="T2571" s="677">
        <f t="shared" ca="1" si="442"/>
        <v>0</v>
      </c>
      <c r="U2571" s="677">
        <f t="shared" ca="1" si="442"/>
        <v>0</v>
      </c>
      <c r="V2571" s="677">
        <f t="shared" ca="1" si="442"/>
        <v>0</v>
      </c>
      <c r="W2571" s="677">
        <f t="shared" ca="1" si="434"/>
        <v>0</v>
      </c>
      <c r="X2571" s="677">
        <f t="shared" ca="1" si="442"/>
        <v>0</v>
      </c>
      <c r="Y2571" s="677">
        <f t="shared" ca="1" si="442"/>
        <v>0</v>
      </c>
      <c r="Z2571" s="677">
        <f t="shared" ca="1" si="442"/>
        <v>0</v>
      </c>
      <c r="AA2571" t="str">
        <f t="shared" si="439"/>
        <v>ASR_COMP</v>
      </c>
      <c r="AB2571" s="957">
        <f t="shared" si="440"/>
        <v>44682</v>
      </c>
      <c r="AC2571" t="str">
        <f t="shared" si="441"/>
        <v>Unaudited</v>
      </c>
    </row>
    <row r="2572" spans="1:29" x14ac:dyDescent="0.25">
      <c r="A2572" t="s">
        <v>423</v>
      </c>
      <c r="B2572" t="s">
        <v>1388</v>
      </c>
      <c r="C2572" t="s">
        <v>1389</v>
      </c>
      <c r="D2572">
        <v>1900</v>
      </c>
      <c r="E2572" s="957">
        <v>1</v>
      </c>
      <c r="F2572" t="s">
        <v>441</v>
      </c>
      <c r="G2572" s="957">
        <v>91</v>
      </c>
      <c r="H2572" t="s">
        <v>389</v>
      </c>
      <c r="I2572" s="962" t="s">
        <v>491</v>
      </c>
      <c r="J2572" s="962" t="s">
        <v>447</v>
      </c>
      <c r="K2572" s="962" t="s">
        <v>53</v>
      </c>
      <c r="L2572" s="937">
        <v>3.1</v>
      </c>
      <c r="M2572" s="962" t="s">
        <v>33</v>
      </c>
      <c r="N2572" s="677">
        <f t="shared" ca="1" si="443"/>
        <v>5200416.7661918122</v>
      </c>
      <c r="O2572" s="677">
        <f t="shared" ca="1" si="442"/>
        <v>4261274.0082577225</v>
      </c>
      <c r="P2572" s="677">
        <f t="shared" ca="1" si="442"/>
        <v>147095.76193240262</v>
      </c>
      <c r="Q2572" s="677">
        <f t="shared" ca="1" si="442"/>
        <v>409760.95269758819</v>
      </c>
      <c r="R2572" s="677">
        <f t="shared" ca="1" si="442"/>
        <v>117978.07085700669</v>
      </c>
      <c r="S2572" s="677">
        <f t="shared" ca="1" si="442"/>
        <v>15573.185121393693</v>
      </c>
      <c r="T2572" s="677">
        <f t="shared" ca="1" si="442"/>
        <v>36934.430472659697</v>
      </c>
      <c r="U2572" s="677">
        <f t="shared" ca="1" si="442"/>
        <v>408.02727176444824</v>
      </c>
      <c r="V2572" s="677">
        <f t="shared" ca="1" si="442"/>
        <v>18043.021553894789</v>
      </c>
      <c r="W2572" s="677">
        <f t="shared" ca="1" si="434"/>
        <v>11324.314642205216</v>
      </c>
      <c r="X2572" s="677">
        <f t="shared" ca="1" si="442"/>
        <v>101552.53734712792</v>
      </c>
      <c r="Y2572" s="677">
        <f t="shared" ca="1" si="442"/>
        <v>80472.45603804705</v>
      </c>
      <c r="Z2572" s="677">
        <f t="shared" ca="1" si="442"/>
        <v>0</v>
      </c>
      <c r="AA2572" t="str">
        <f t="shared" si="439"/>
        <v>ASR_COMP</v>
      </c>
      <c r="AB2572" s="957">
        <f t="shared" si="440"/>
        <v>44682</v>
      </c>
      <c r="AC2572" t="str">
        <f t="shared" si="441"/>
        <v>Unaudited</v>
      </c>
    </row>
    <row r="2573" spans="1:29" x14ac:dyDescent="0.25">
      <c r="A2573" t="s">
        <v>423</v>
      </c>
      <c r="B2573" t="s">
        <v>1388</v>
      </c>
      <c r="C2573" t="s">
        <v>1389</v>
      </c>
      <c r="D2573">
        <v>1900</v>
      </c>
      <c r="E2573" s="957">
        <v>1</v>
      </c>
      <c r="F2573" t="s">
        <v>441</v>
      </c>
      <c r="G2573" s="957">
        <v>91</v>
      </c>
      <c r="H2573" t="s">
        <v>389</v>
      </c>
      <c r="I2573" s="937" t="s">
        <v>491</v>
      </c>
      <c r="J2573" s="937" t="s">
        <v>447</v>
      </c>
      <c r="K2573" s="937" t="s">
        <v>53</v>
      </c>
      <c r="L2573" s="937">
        <v>3.2</v>
      </c>
      <c r="M2573" s="962" t="s">
        <v>34</v>
      </c>
      <c r="N2573" s="677">
        <f t="shared" ca="1" si="443"/>
        <v>5673975.4910671702</v>
      </c>
      <c r="O2573" s="677">
        <f t="shared" ca="1" si="442"/>
        <v>3606214.4103704104</v>
      </c>
      <c r="P2573" s="677">
        <f t="shared" ca="1" si="442"/>
        <v>289516.98104782827</v>
      </c>
      <c r="Q2573" s="677">
        <f t="shared" ca="1" si="442"/>
        <v>1023259.0521221019</v>
      </c>
      <c r="R2573" s="677">
        <f t="shared" ca="1" si="442"/>
        <v>297219.36505079974</v>
      </c>
      <c r="S2573" s="677">
        <f t="shared" ca="1" si="442"/>
        <v>56531.356988495696</v>
      </c>
      <c r="T2573" s="677">
        <f t="shared" ca="1" si="442"/>
        <v>39208.555035438199</v>
      </c>
      <c r="U2573" s="677">
        <f t="shared" ca="1" si="442"/>
        <v>1402.5383607187891</v>
      </c>
      <c r="V2573" s="677">
        <f t="shared" ca="1" si="442"/>
        <v>27319.709383346843</v>
      </c>
      <c r="W2573" s="677">
        <f t="shared" ca="1" si="434"/>
        <v>68011.848954820685</v>
      </c>
      <c r="X2573" s="677">
        <f t="shared" ca="1" si="442"/>
        <v>103325.52614441744</v>
      </c>
      <c r="Y2573" s="677">
        <f t="shared" ca="1" si="442"/>
        <v>161966.14760879191</v>
      </c>
      <c r="Z2573" s="677">
        <f t="shared" ca="1" si="442"/>
        <v>0</v>
      </c>
      <c r="AA2573" t="str">
        <f t="shared" si="439"/>
        <v>ASR_COMP</v>
      </c>
      <c r="AB2573" s="957">
        <f t="shared" si="440"/>
        <v>44682</v>
      </c>
      <c r="AC2573" t="str">
        <f t="shared" si="441"/>
        <v>Unaudited</v>
      </c>
    </row>
    <row r="2574" spans="1:29" x14ac:dyDescent="0.25">
      <c r="A2574" t="s">
        <v>423</v>
      </c>
      <c r="B2574" t="s">
        <v>1388</v>
      </c>
      <c r="C2574" t="s">
        <v>1389</v>
      </c>
      <c r="D2574">
        <v>1900</v>
      </c>
      <c r="E2574" s="957">
        <v>1</v>
      </c>
      <c r="F2574" t="s">
        <v>441</v>
      </c>
      <c r="G2574" s="957">
        <v>91</v>
      </c>
      <c r="H2574" t="s">
        <v>389</v>
      </c>
      <c r="I2574" s="937" t="s">
        <v>491</v>
      </c>
      <c r="J2574" s="937" t="s">
        <v>447</v>
      </c>
      <c r="K2574" s="937" t="s">
        <v>53</v>
      </c>
      <c r="L2574" s="937">
        <v>3.3</v>
      </c>
      <c r="M2574" s="962" t="s">
        <v>54</v>
      </c>
      <c r="N2574" s="677">
        <f t="shared" ca="1" si="443"/>
        <v>1593.8600000000001</v>
      </c>
      <c r="O2574" s="677">
        <f t="shared" ca="1" si="442"/>
        <v>0</v>
      </c>
      <c r="P2574" s="677">
        <f t="shared" ca="1" si="442"/>
        <v>0</v>
      </c>
      <c r="Q2574" s="677">
        <f t="shared" ca="1" si="442"/>
        <v>0</v>
      </c>
      <c r="R2574" s="677">
        <f t="shared" ca="1" si="442"/>
        <v>0</v>
      </c>
      <c r="S2574" s="677">
        <f t="shared" ca="1" si="442"/>
        <v>357.96000000000004</v>
      </c>
      <c r="T2574" s="677">
        <f t="shared" ca="1" si="442"/>
        <v>0</v>
      </c>
      <c r="U2574" s="677">
        <f t="shared" ca="1" si="442"/>
        <v>0</v>
      </c>
      <c r="V2574" s="677">
        <f t="shared" ca="1" si="442"/>
        <v>0</v>
      </c>
      <c r="W2574" s="677">
        <f t="shared" ca="1" si="434"/>
        <v>0</v>
      </c>
      <c r="X2574" s="677">
        <f t="shared" ca="1" si="442"/>
        <v>1235.9000000000001</v>
      </c>
      <c r="Y2574" s="677">
        <f t="shared" ca="1" si="442"/>
        <v>0</v>
      </c>
      <c r="Z2574" s="677">
        <f t="shared" ca="1" si="442"/>
        <v>0</v>
      </c>
      <c r="AA2574" t="str">
        <f t="shared" si="439"/>
        <v>ASR_COMP</v>
      </c>
      <c r="AB2574" s="957">
        <f t="shared" si="440"/>
        <v>44682</v>
      </c>
      <c r="AC2574" t="str">
        <f t="shared" si="441"/>
        <v>Unaudited</v>
      </c>
    </row>
    <row r="2575" spans="1:29" x14ac:dyDescent="0.25">
      <c r="A2575" t="s">
        <v>423</v>
      </c>
      <c r="B2575" t="s">
        <v>1388</v>
      </c>
      <c r="C2575" t="s">
        <v>1389</v>
      </c>
      <c r="D2575">
        <v>1900</v>
      </c>
      <c r="E2575" s="957">
        <v>1</v>
      </c>
      <c r="F2575" t="s">
        <v>441</v>
      </c>
      <c r="G2575" s="957">
        <v>91</v>
      </c>
      <c r="H2575" t="s">
        <v>389</v>
      </c>
      <c r="I2575" s="937" t="s">
        <v>491</v>
      </c>
      <c r="J2575" s="937" t="s">
        <v>447</v>
      </c>
      <c r="K2575" s="937" t="s">
        <v>53</v>
      </c>
      <c r="L2575" s="937" t="s">
        <v>44</v>
      </c>
      <c r="M2575" s="962" t="s">
        <v>156</v>
      </c>
      <c r="N2575" s="677">
        <f t="shared" ca="1" si="443"/>
        <v>0</v>
      </c>
      <c r="O2575" s="677">
        <f t="shared" ca="1" si="442"/>
        <v>0</v>
      </c>
      <c r="P2575" s="677">
        <f t="shared" ca="1" si="442"/>
        <v>0</v>
      </c>
      <c r="Q2575" s="677">
        <f t="shared" ca="1" si="442"/>
        <v>0</v>
      </c>
      <c r="R2575" s="677">
        <f t="shared" ca="1" si="442"/>
        <v>0</v>
      </c>
      <c r="S2575" s="677">
        <f t="shared" ca="1" si="442"/>
        <v>0</v>
      </c>
      <c r="T2575" s="677">
        <f t="shared" ca="1" si="442"/>
        <v>0</v>
      </c>
      <c r="U2575" s="677">
        <f t="shared" ca="1" si="442"/>
        <v>0</v>
      </c>
      <c r="V2575" s="677">
        <f t="shared" ca="1" si="442"/>
        <v>0</v>
      </c>
      <c r="W2575" s="677">
        <f t="shared" ca="1" si="434"/>
        <v>0</v>
      </c>
      <c r="X2575" s="677">
        <f t="shared" ca="1" si="442"/>
        <v>0</v>
      </c>
      <c r="Y2575" s="677">
        <f t="shared" ca="1" si="442"/>
        <v>0</v>
      </c>
      <c r="Z2575" s="677">
        <f t="shared" ca="1" si="442"/>
        <v>0</v>
      </c>
      <c r="AA2575" t="str">
        <f t="shared" si="439"/>
        <v>ASR_COMP</v>
      </c>
      <c r="AB2575" s="957">
        <f t="shared" si="440"/>
        <v>44682</v>
      </c>
      <c r="AC2575" t="str">
        <f t="shared" si="441"/>
        <v>Unaudited</v>
      </c>
    </row>
    <row r="2576" spans="1:29" x14ac:dyDescent="0.25">
      <c r="A2576" t="s">
        <v>423</v>
      </c>
      <c r="B2576" t="s">
        <v>1388</v>
      </c>
      <c r="C2576" t="s">
        <v>1389</v>
      </c>
      <c r="D2576">
        <v>1900</v>
      </c>
      <c r="E2576" s="957">
        <v>1</v>
      </c>
      <c r="F2576" t="s">
        <v>441</v>
      </c>
      <c r="G2576" s="957">
        <v>91</v>
      </c>
      <c r="H2576" t="s">
        <v>389</v>
      </c>
      <c r="I2576" s="937" t="s">
        <v>491</v>
      </c>
      <c r="J2576" s="937" t="s">
        <v>447</v>
      </c>
      <c r="K2576" s="937" t="s">
        <v>53</v>
      </c>
      <c r="L2576" s="945" t="s">
        <v>41</v>
      </c>
      <c r="M2576" s="960" t="s">
        <v>52</v>
      </c>
      <c r="N2576" s="677">
        <f t="shared" ca="1" si="443"/>
        <v>1118144.8836683375</v>
      </c>
      <c r="O2576" s="677">
        <f t="shared" ca="1" si="442"/>
        <v>870958.10928801517</v>
      </c>
      <c r="P2576" s="677">
        <f t="shared" ca="1" si="442"/>
        <v>27536.003630867999</v>
      </c>
      <c r="Q2576" s="677">
        <f t="shared" ca="1" si="442"/>
        <v>128459.88482784668</v>
      </c>
      <c r="R2576" s="677">
        <f t="shared" ca="1" si="442"/>
        <v>28348.533275814949</v>
      </c>
      <c r="S2576" s="677">
        <f t="shared" ca="1" si="442"/>
        <v>15301.326153998469</v>
      </c>
      <c r="T2576" s="677">
        <f t="shared" ca="1" si="442"/>
        <v>6408.6573282186673</v>
      </c>
      <c r="U2576" s="677">
        <f t="shared" ca="1" si="442"/>
        <v>323.34388425537378</v>
      </c>
      <c r="V2576" s="677">
        <f t="shared" ca="1" si="442"/>
        <v>3448.5265722635786</v>
      </c>
      <c r="W2576" s="677">
        <f t="shared" ca="1" si="434"/>
        <v>433.42017465030438</v>
      </c>
      <c r="X2576" s="677">
        <f t="shared" ca="1" si="442"/>
        <v>28633.437290121627</v>
      </c>
      <c r="Y2576" s="677">
        <f t="shared" ca="1" si="442"/>
        <v>8293.6412422848116</v>
      </c>
      <c r="Z2576" s="677">
        <f t="shared" ca="1" si="442"/>
        <v>0</v>
      </c>
      <c r="AA2576" t="str">
        <f t="shared" si="439"/>
        <v>ASR_COMP</v>
      </c>
      <c r="AB2576" s="957">
        <f t="shared" si="440"/>
        <v>44682</v>
      </c>
      <c r="AC2576" t="str">
        <f t="shared" si="441"/>
        <v>Unaudited</v>
      </c>
    </row>
    <row r="2577" spans="1:29" x14ac:dyDescent="0.25">
      <c r="A2577" t="s">
        <v>423</v>
      </c>
      <c r="B2577" t="s">
        <v>1388</v>
      </c>
      <c r="C2577" t="s">
        <v>1389</v>
      </c>
      <c r="D2577">
        <v>1900</v>
      </c>
      <c r="E2577" s="957">
        <v>1</v>
      </c>
      <c r="F2577" t="s">
        <v>441</v>
      </c>
      <c r="G2577" s="957">
        <v>91</v>
      </c>
      <c r="H2577" t="s">
        <v>389</v>
      </c>
      <c r="I2577" s="962" t="s">
        <v>491</v>
      </c>
      <c r="J2577" s="962" t="s">
        <v>447</v>
      </c>
      <c r="K2577" s="962" t="s">
        <v>53</v>
      </c>
      <c r="L2577" s="937" t="s">
        <v>42</v>
      </c>
      <c r="M2577" s="962" t="s">
        <v>157</v>
      </c>
      <c r="N2577" s="677">
        <f t="shared" ca="1" si="443"/>
        <v>-203958.19691361344</v>
      </c>
      <c r="O2577" s="677">
        <f t="shared" ca="1" si="442"/>
        <v>-149195.07121184358</v>
      </c>
      <c r="P2577" s="677">
        <f t="shared" ca="1" si="442"/>
        <v>-9583.7011220322202</v>
      </c>
      <c r="Q2577" s="677">
        <f t="shared" ca="1" si="442"/>
        <v>-26426.765730178235</v>
      </c>
      <c r="R2577" s="677">
        <f t="shared" ca="1" si="442"/>
        <v>-9764.1178683065627</v>
      </c>
      <c r="S2577" s="677">
        <f t="shared" ca="1" si="442"/>
        <v>-964.20293251630483</v>
      </c>
      <c r="T2577" s="677">
        <f t="shared" ca="1" si="442"/>
        <v>-1646.0791614220341</v>
      </c>
      <c r="U2577" s="677">
        <f t="shared" ca="1" si="442"/>
        <v>-14.130966359074996</v>
      </c>
      <c r="V2577" s="677">
        <f t="shared" ca="1" si="442"/>
        <v>-885.93520644032685</v>
      </c>
      <c r="W2577" s="677">
        <f t="shared" ca="1" si="434"/>
        <v>-943.24022535945994</v>
      </c>
      <c r="X2577" s="677">
        <f t="shared" ca="1" si="442"/>
        <v>-1099.2176192762192</v>
      </c>
      <c r="Y2577" s="677">
        <f t="shared" ca="1" si="442"/>
        <v>-3435.7348698794208</v>
      </c>
      <c r="Z2577" s="677">
        <f t="shared" ca="1" si="442"/>
        <v>0</v>
      </c>
      <c r="AA2577" t="str">
        <f t="shared" si="439"/>
        <v>ASR_COMP</v>
      </c>
      <c r="AB2577" s="957">
        <f t="shared" si="440"/>
        <v>44682</v>
      </c>
      <c r="AC2577" t="str">
        <f t="shared" si="441"/>
        <v>Unaudited</v>
      </c>
    </row>
    <row r="2578" spans="1:29" x14ac:dyDescent="0.25">
      <c r="A2578" t="s">
        <v>423</v>
      </c>
      <c r="B2578" t="s">
        <v>1388</v>
      </c>
      <c r="C2578" t="s">
        <v>1389</v>
      </c>
      <c r="D2578">
        <v>1900</v>
      </c>
      <c r="E2578" s="957">
        <v>1</v>
      </c>
      <c r="F2578" t="s">
        <v>441</v>
      </c>
      <c r="G2578" s="957">
        <v>91</v>
      </c>
      <c r="H2578" t="s">
        <v>389</v>
      </c>
      <c r="I2578" s="937" t="s">
        <v>491</v>
      </c>
      <c r="J2578" s="937" t="s">
        <v>447</v>
      </c>
      <c r="K2578" s="937" t="s">
        <v>53</v>
      </c>
      <c r="L2578" s="937" t="s">
        <v>43</v>
      </c>
      <c r="M2578" s="962" t="s">
        <v>465</v>
      </c>
      <c r="N2578" s="677">
        <f t="shared" ca="1" si="443"/>
        <v>1678762.3865739745</v>
      </c>
      <c r="O2578" s="677">
        <f t="shared" ca="1" si="442"/>
        <v>1017216.9722870466</v>
      </c>
      <c r="P2578" s="677">
        <f t="shared" ca="1" si="442"/>
        <v>102814.68683226824</v>
      </c>
      <c r="Q2578" s="677">
        <f t="shared" ca="1" si="442"/>
        <v>260857.10128045475</v>
      </c>
      <c r="R2578" s="677">
        <f t="shared" ca="1" si="442"/>
        <v>108877.950634882</v>
      </c>
      <c r="S2578" s="677">
        <f t="shared" ca="1" si="442"/>
        <v>23277.732917146477</v>
      </c>
      <c r="T2578" s="677">
        <f t="shared" ca="1" si="442"/>
        <v>2276.2539483246792</v>
      </c>
      <c r="U2578" s="677">
        <f t="shared" ca="1" si="442"/>
        <v>397.08319042643996</v>
      </c>
      <c r="V2578" s="677">
        <f t="shared" ca="1" si="442"/>
        <v>10784.032288858471</v>
      </c>
      <c r="W2578" s="677">
        <f t="shared" ca="1" si="434"/>
        <v>94890.384806425107</v>
      </c>
      <c r="X2578" s="677">
        <f t="shared" ca="1" si="442"/>
        <v>17024.679494638178</v>
      </c>
      <c r="Y2578" s="677">
        <f t="shared" ca="1" si="442"/>
        <v>40345.508893503589</v>
      </c>
      <c r="Z2578" s="677">
        <f t="shared" ca="1" si="442"/>
        <v>0</v>
      </c>
      <c r="AA2578" t="str">
        <f t="shared" si="439"/>
        <v>ASR_COMP</v>
      </c>
      <c r="AB2578" s="957">
        <f t="shared" si="440"/>
        <v>44682</v>
      </c>
      <c r="AC2578" t="str">
        <f t="shared" si="441"/>
        <v>Unaudited</v>
      </c>
    </row>
    <row r="2579" spans="1:29" x14ac:dyDescent="0.25">
      <c r="A2579" t="s">
        <v>423</v>
      </c>
      <c r="B2579" t="s">
        <v>1388</v>
      </c>
      <c r="C2579" t="s">
        <v>1389</v>
      </c>
      <c r="D2579">
        <v>1900</v>
      </c>
      <c r="E2579" s="957">
        <v>1</v>
      </c>
      <c r="F2579" t="s">
        <v>441</v>
      </c>
      <c r="G2579" s="957">
        <v>91</v>
      </c>
      <c r="H2579" t="s">
        <v>389</v>
      </c>
      <c r="I2579" s="937" t="s">
        <v>491</v>
      </c>
      <c r="J2579" s="937" t="s">
        <v>447</v>
      </c>
      <c r="K2579" s="937" t="s">
        <v>923</v>
      </c>
      <c r="L2579" s="937" t="s">
        <v>924</v>
      </c>
      <c r="M2579" s="962" t="s">
        <v>923</v>
      </c>
      <c r="N2579" s="677">
        <f t="shared" ca="1" si="443"/>
        <v>1538054.3891365847</v>
      </c>
      <c r="O2579" s="677">
        <f t="shared" ca="1" si="442"/>
        <v>1398308.1484877209</v>
      </c>
      <c r="P2579" s="677">
        <f t="shared" ca="1" si="442"/>
        <v>90419.371286792506</v>
      </c>
      <c r="Q2579" s="677">
        <f t="shared" ca="1" si="442"/>
        <v>22317.505383613294</v>
      </c>
      <c r="R2579" s="677">
        <f t="shared" ca="1" si="442"/>
        <v>10881.159632402474</v>
      </c>
      <c r="S2579" s="677">
        <f t="shared" ca="1" si="442"/>
        <v>1188.342148417436</v>
      </c>
      <c r="T2579" s="677">
        <f t="shared" ca="1" si="442"/>
        <v>3291.9381495853113</v>
      </c>
      <c r="U2579" s="677">
        <f t="shared" ca="1" si="442"/>
        <v>20.271333694366064</v>
      </c>
      <c r="V2579" s="677">
        <f t="shared" ca="1" si="442"/>
        <v>3381.0204013718276</v>
      </c>
      <c r="W2579" s="677">
        <f t="shared" ca="1" si="434"/>
        <v>5176.5471367905393</v>
      </c>
      <c r="X2579" s="677">
        <f t="shared" ca="1" si="442"/>
        <v>869.12004183509862</v>
      </c>
      <c r="Y2579" s="677">
        <f t="shared" ca="1" si="442"/>
        <v>2200.9651343608184</v>
      </c>
      <c r="Z2579" s="677">
        <f t="shared" ca="1" si="442"/>
        <v>0</v>
      </c>
      <c r="AA2579" t="str">
        <f t="shared" si="439"/>
        <v>ASR_COMP</v>
      </c>
      <c r="AB2579" s="957">
        <f t="shared" si="440"/>
        <v>44682</v>
      </c>
      <c r="AC2579" t="str">
        <f t="shared" si="441"/>
        <v>Unaudited</v>
      </c>
    </row>
    <row r="2580" spans="1:29" x14ac:dyDescent="0.25">
      <c r="A2580" t="s">
        <v>423</v>
      </c>
      <c r="B2580" t="s">
        <v>1388</v>
      </c>
      <c r="C2580" t="s">
        <v>1389</v>
      </c>
      <c r="D2580">
        <v>1900</v>
      </c>
      <c r="E2580" s="957">
        <v>1</v>
      </c>
      <c r="F2580" t="s">
        <v>441</v>
      </c>
      <c r="G2580" s="957">
        <v>91</v>
      </c>
      <c r="H2580" t="s">
        <v>389</v>
      </c>
      <c r="I2580" s="937" t="s">
        <v>491</v>
      </c>
      <c r="J2580" s="937" t="s">
        <v>447</v>
      </c>
      <c r="K2580" s="937" t="s">
        <v>923</v>
      </c>
      <c r="L2580" s="937" t="s">
        <v>925</v>
      </c>
      <c r="M2580" s="962" t="s">
        <v>928</v>
      </c>
      <c r="N2580" s="677">
        <f t="shared" ca="1" si="443"/>
        <v>-302994.71889636264</v>
      </c>
      <c r="O2580" s="677">
        <f t="shared" ca="1" si="442"/>
        <v>-180825.97008734735</v>
      </c>
      <c r="P2580" s="677">
        <f t="shared" ca="1" si="442"/>
        <v>-12957.211853099325</v>
      </c>
      <c r="Q2580" s="677">
        <f t="shared" ca="1" si="442"/>
        <v>-63090.554195306016</v>
      </c>
      <c r="R2580" s="677">
        <f t="shared" ca="1" si="442"/>
        <v>-21137.764251208031</v>
      </c>
      <c r="S2580" s="677">
        <f t="shared" ca="1" si="442"/>
        <v>-2474.2945311413409</v>
      </c>
      <c r="T2580" s="677">
        <f t="shared" ca="1" si="442"/>
        <v>-2382.5611383715582</v>
      </c>
      <c r="U2580" s="677">
        <f t="shared" ca="1" si="442"/>
        <v>-25.357180290310751</v>
      </c>
      <c r="V2580" s="677">
        <f t="shared" ca="1" si="442"/>
        <v>-2749.601265982335</v>
      </c>
      <c r="W2580" s="677">
        <f t="shared" ca="1" si="434"/>
        <v>-2721.2065133679139</v>
      </c>
      <c r="X2580" s="677">
        <f t="shared" ca="1" si="442"/>
        <v>-1865.1518821960933</v>
      </c>
      <c r="Y2580" s="677">
        <f t="shared" ca="1" si="442"/>
        <v>-12765.045998052354</v>
      </c>
      <c r="Z2580" s="677">
        <f t="shared" ca="1" si="442"/>
        <v>0</v>
      </c>
      <c r="AA2580" t="str">
        <f t="shared" si="439"/>
        <v>ASR_COMP</v>
      </c>
      <c r="AB2580" s="957">
        <f t="shared" si="440"/>
        <v>44682</v>
      </c>
      <c r="AC2580" t="str">
        <f t="shared" si="441"/>
        <v>Unaudited</v>
      </c>
    </row>
    <row r="2581" spans="1:29" x14ac:dyDescent="0.25">
      <c r="A2581" t="s">
        <v>423</v>
      </c>
      <c r="B2581" t="s">
        <v>1388</v>
      </c>
      <c r="C2581" t="s">
        <v>1389</v>
      </c>
      <c r="D2581">
        <v>1900</v>
      </c>
      <c r="E2581" s="957">
        <v>1</v>
      </c>
      <c r="F2581" t="s">
        <v>441</v>
      </c>
      <c r="G2581" s="957">
        <v>91</v>
      </c>
      <c r="H2581" t="s">
        <v>389</v>
      </c>
      <c r="I2581" s="937" t="s">
        <v>491</v>
      </c>
      <c r="J2581" s="937" t="s">
        <v>447</v>
      </c>
      <c r="K2581" s="937" t="s">
        <v>923</v>
      </c>
      <c r="L2581" s="945" t="s">
        <v>926</v>
      </c>
      <c r="M2581" s="960" t="s">
        <v>929</v>
      </c>
      <c r="N2581" s="677">
        <f t="shared" ca="1" si="443"/>
        <v>0</v>
      </c>
      <c r="O2581" s="677">
        <f t="shared" ca="1" si="442"/>
        <v>0</v>
      </c>
      <c r="P2581" s="677">
        <f t="shared" ca="1" si="442"/>
        <v>0</v>
      </c>
      <c r="Q2581" s="677">
        <f t="shared" ca="1" si="442"/>
        <v>0</v>
      </c>
      <c r="R2581" s="677">
        <f t="shared" ca="1" si="442"/>
        <v>0</v>
      </c>
      <c r="S2581" s="677">
        <f t="shared" ca="1" si="442"/>
        <v>0</v>
      </c>
      <c r="T2581" s="677">
        <f t="shared" ca="1" si="442"/>
        <v>0</v>
      </c>
      <c r="U2581" s="677">
        <f t="shared" ca="1" si="442"/>
        <v>0</v>
      </c>
      <c r="V2581" s="677">
        <f t="shared" ca="1" si="442"/>
        <v>0</v>
      </c>
      <c r="W2581" s="677">
        <f t="shared" ca="1" si="434"/>
        <v>0</v>
      </c>
      <c r="X2581" s="677">
        <f t="shared" ca="1" si="442"/>
        <v>0</v>
      </c>
      <c r="Y2581" s="677">
        <f t="shared" ca="1" si="442"/>
        <v>0</v>
      </c>
      <c r="Z2581" s="677">
        <f t="shared" ca="1" si="442"/>
        <v>0</v>
      </c>
      <c r="AA2581" t="str">
        <f t="shared" si="439"/>
        <v>ASR_COMP</v>
      </c>
      <c r="AB2581" s="957">
        <f t="shared" si="440"/>
        <v>44682</v>
      </c>
      <c r="AC2581" t="str">
        <f t="shared" si="441"/>
        <v>Unaudited</v>
      </c>
    </row>
    <row r="2582" spans="1:29" x14ac:dyDescent="0.25">
      <c r="A2582" t="s">
        <v>423</v>
      </c>
      <c r="B2582" t="s">
        <v>1388</v>
      </c>
      <c r="C2582" t="s">
        <v>1389</v>
      </c>
      <c r="D2582">
        <v>1900</v>
      </c>
      <c r="E2582" s="957">
        <v>1</v>
      </c>
      <c r="F2582" t="s">
        <v>441</v>
      </c>
      <c r="G2582" s="957">
        <v>91</v>
      </c>
      <c r="H2582" t="s">
        <v>389</v>
      </c>
      <c r="I2582" s="962" t="s">
        <v>491</v>
      </c>
      <c r="J2582" s="962" t="s">
        <v>447</v>
      </c>
      <c r="K2582" s="962" t="s">
        <v>448</v>
      </c>
      <c r="L2582" s="937">
        <v>5.0999999999999996</v>
      </c>
      <c r="M2582" s="962" t="s">
        <v>37</v>
      </c>
      <c r="N2582" s="677">
        <f t="shared" ca="1" si="443"/>
        <v>3343117.0285104061</v>
      </c>
      <c r="O2582" s="677">
        <f t="shared" ca="1" si="442"/>
        <v>1771449.0934075688</v>
      </c>
      <c r="P2582" s="677">
        <f t="shared" ca="1" si="442"/>
        <v>577749.76751508098</v>
      </c>
      <c r="Q2582" s="677">
        <f t="shared" ca="1" si="442"/>
        <v>289299.61316071119</v>
      </c>
      <c r="R2582" s="677">
        <f t="shared" ca="1" si="442"/>
        <v>424131.27969335014</v>
      </c>
      <c r="S2582" s="677">
        <f t="shared" ca="1" si="442"/>
        <v>17780.470664326953</v>
      </c>
      <c r="T2582" s="677">
        <f t="shared" ca="1" si="442"/>
        <v>182241.05562265497</v>
      </c>
      <c r="U2582" s="677">
        <f t="shared" ca="1" si="442"/>
        <v>439.8409062361618</v>
      </c>
      <c r="V2582" s="677">
        <f t="shared" ca="1" si="442"/>
        <v>32887.595635607679</v>
      </c>
      <c r="W2582" s="677">
        <f t="shared" ca="1" si="434"/>
        <v>10184.105007693304</v>
      </c>
      <c r="X2582" s="677">
        <f t="shared" ca="1" si="442"/>
        <v>8672.9775113827345</v>
      </c>
      <c r="Y2582" s="677">
        <f t="shared" ca="1" si="442"/>
        <v>28281.229385792987</v>
      </c>
      <c r="Z2582" s="677">
        <f t="shared" ca="1" si="442"/>
        <v>0</v>
      </c>
      <c r="AA2582" t="str">
        <f t="shared" si="439"/>
        <v>ASR_COMP</v>
      </c>
      <c r="AB2582" s="957">
        <f t="shared" si="440"/>
        <v>44682</v>
      </c>
      <c r="AC2582" t="str">
        <f t="shared" si="441"/>
        <v>Unaudited</v>
      </c>
    </row>
    <row r="2583" spans="1:29" ht="30" x14ac:dyDescent="0.25">
      <c r="A2583" t="s">
        <v>423</v>
      </c>
      <c r="B2583" t="s">
        <v>1388</v>
      </c>
      <c r="C2583" t="s">
        <v>1389</v>
      </c>
      <c r="D2583">
        <v>1900</v>
      </c>
      <c r="E2583" s="957">
        <v>1</v>
      </c>
      <c r="F2583" t="s">
        <v>441</v>
      </c>
      <c r="G2583" s="957">
        <v>91</v>
      </c>
      <c r="H2583" t="s">
        <v>389</v>
      </c>
      <c r="I2583" s="937" t="s">
        <v>491</v>
      </c>
      <c r="J2583" s="937" t="s">
        <v>447</v>
      </c>
      <c r="K2583" s="937" t="s">
        <v>448</v>
      </c>
      <c r="L2583" s="937">
        <v>5.2</v>
      </c>
      <c r="M2583" s="962" t="s">
        <v>306</v>
      </c>
      <c r="N2583" s="677">
        <f t="shared" ca="1" si="443"/>
        <v>0</v>
      </c>
      <c r="O2583" s="677">
        <f t="shared" ca="1" si="442"/>
        <v>0</v>
      </c>
      <c r="P2583" s="677">
        <f t="shared" ca="1" si="442"/>
        <v>0</v>
      </c>
      <c r="Q2583" s="677">
        <f t="shared" ca="1" si="442"/>
        <v>0</v>
      </c>
      <c r="R2583" s="677">
        <f t="shared" ca="1" si="442"/>
        <v>0</v>
      </c>
      <c r="S2583" s="677">
        <f t="shared" ca="1" si="442"/>
        <v>0</v>
      </c>
      <c r="T2583" s="677">
        <f t="shared" ca="1" si="442"/>
        <v>0</v>
      </c>
      <c r="U2583" s="677">
        <f t="shared" ca="1" si="442"/>
        <v>0</v>
      </c>
      <c r="V2583" s="677">
        <f t="shared" ca="1" si="442"/>
        <v>0</v>
      </c>
      <c r="W2583" s="677">
        <f t="shared" ca="1" si="434"/>
        <v>0</v>
      </c>
      <c r="X2583" s="677">
        <f t="shared" ca="1" si="442"/>
        <v>0</v>
      </c>
      <c r="Y2583" s="677">
        <f t="shared" ca="1" si="442"/>
        <v>0</v>
      </c>
      <c r="Z2583" s="677">
        <f t="shared" ca="1" si="442"/>
        <v>0</v>
      </c>
      <c r="AA2583" t="str">
        <f t="shared" si="439"/>
        <v>ASR_COMP</v>
      </c>
      <c r="AB2583" s="957">
        <f t="shared" si="440"/>
        <v>44682</v>
      </c>
      <c r="AC2583" t="str">
        <f t="shared" si="441"/>
        <v>Unaudited</v>
      </c>
    </row>
    <row r="2584" spans="1:29" ht="30" x14ac:dyDescent="0.25">
      <c r="A2584" t="s">
        <v>423</v>
      </c>
      <c r="B2584" t="s">
        <v>1388</v>
      </c>
      <c r="C2584" t="s">
        <v>1389</v>
      </c>
      <c r="D2584">
        <v>1900</v>
      </c>
      <c r="E2584" s="957">
        <v>1</v>
      </c>
      <c r="F2584" t="s">
        <v>441</v>
      </c>
      <c r="G2584" s="957">
        <v>91</v>
      </c>
      <c r="H2584" t="s">
        <v>389</v>
      </c>
      <c r="I2584" s="937" t="s">
        <v>491</v>
      </c>
      <c r="J2584" s="937" t="s">
        <v>447</v>
      </c>
      <c r="K2584" s="937" t="s">
        <v>448</v>
      </c>
      <c r="L2584" s="937">
        <v>5.3</v>
      </c>
      <c r="M2584" s="962" t="s">
        <v>307</v>
      </c>
      <c r="N2584" s="677">
        <f t="shared" ca="1" si="443"/>
        <v>-213690.18109817745</v>
      </c>
      <c r="O2584" s="677">
        <f t="shared" ca="1" si="442"/>
        <v>-111938.07113164975</v>
      </c>
      <c r="P2584" s="677">
        <f t="shared" ca="1" si="442"/>
        <v>-45677.852620827471</v>
      </c>
      <c r="Q2584" s="677">
        <f t="shared" ca="1" si="442"/>
        <v>-13924.063013809904</v>
      </c>
      <c r="R2584" s="677">
        <f t="shared" ca="1" si="442"/>
        <v>-25783.555204177454</v>
      </c>
      <c r="S2584" s="677">
        <f t="shared" ca="1" si="442"/>
        <v>-1974.688428245398</v>
      </c>
      <c r="T2584" s="677">
        <f t="shared" ca="1" si="442"/>
        <v>-11094.920470092102</v>
      </c>
      <c r="U2584" s="677">
        <f t="shared" ca="1" si="442"/>
        <v>-31.295591250670125</v>
      </c>
      <c r="V2584" s="677">
        <f t="shared" ca="1" si="442"/>
        <v>-1552.2703613295462</v>
      </c>
      <c r="W2584" s="677">
        <f t="shared" ca="1" si="434"/>
        <v>-52.32120863573666</v>
      </c>
      <c r="X2584" s="677">
        <f t="shared" ca="1" si="442"/>
        <v>-702.78489175661105</v>
      </c>
      <c r="Y2584" s="677">
        <f t="shared" ca="1" si="442"/>
        <v>-958.35817640283381</v>
      </c>
      <c r="Z2584" s="677">
        <f t="shared" ca="1" si="442"/>
        <v>0</v>
      </c>
      <c r="AA2584" t="str">
        <f t="shared" si="439"/>
        <v>ASR_COMP</v>
      </c>
      <c r="AB2584" s="957">
        <f t="shared" si="440"/>
        <v>44682</v>
      </c>
      <c r="AC2584" t="str">
        <f t="shared" si="441"/>
        <v>Unaudited</v>
      </c>
    </row>
    <row r="2585" spans="1:29" x14ac:dyDescent="0.25">
      <c r="A2585" t="s">
        <v>423</v>
      </c>
      <c r="B2585" t="s">
        <v>1388</v>
      </c>
      <c r="C2585" t="s">
        <v>1389</v>
      </c>
      <c r="D2585">
        <v>1900</v>
      </c>
      <c r="E2585" s="957">
        <v>1</v>
      </c>
      <c r="F2585" t="s">
        <v>441</v>
      </c>
      <c r="G2585" s="957">
        <v>91</v>
      </c>
      <c r="H2585" t="s">
        <v>389</v>
      </c>
      <c r="I2585" s="937" t="s">
        <v>491</v>
      </c>
      <c r="J2585" s="937" t="s">
        <v>447</v>
      </c>
      <c r="K2585" s="937" t="s">
        <v>448</v>
      </c>
      <c r="L2585" s="937" t="s">
        <v>82</v>
      </c>
      <c r="M2585" s="962" t="s">
        <v>456</v>
      </c>
      <c r="N2585" s="677">
        <f t="shared" ca="1" si="443"/>
        <v>0</v>
      </c>
      <c r="O2585" s="677">
        <f t="shared" ca="1" si="442"/>
        <v>0</v>
      </c>
      <c r="P2585" s="677">
        <f t="shared" ca="1" si="442"/>
        <v>0</v>
      </c>
      <c r="Q2585" s="677">
        <f t="shared" ca="1" si="442"/>
        <v>0</v>
      </c>
      <c r="R2585" s="677">
        <f t="shared" ca="1" si="442"/>
        <v>0</v>
      </c>
      <c r="S2585" s="677">
        <f t="shared" ca="1" si="442"/>
        <v>0</v>
      </c>
      <c r="T2585" s="677">
        <f t="shared" ca="1" si="442"/>
        <v>0</v>
      </c>
      <c r="U2585" s="677">
        <f t="shared" ca="1" si="442"/>
        <v>0</v>
      </c>
      <c r="V2585" s="677">
        <f t="shared" ca="1" si="442"/>
        <v>0</v>
      </c>
      <c r="W2585" s="677">
        <f t="shared" ca="1" si="434"/>
        <v>0</v>
      </c>
      <c r="X2585" s="677">
        <f t="shared" ca="1" si="442"/>
        <v>0</v>
      </c>
      <c r="Y2585" s="677">
        <f t="shared" ca="1" si="442"/>
        <v>0</v>
      </c>
      <c r="Z2585" s="677">
        <f t="shared" ca="1" si="442"/>
        <v>0</v>
      </c>
      <c r="AA2585" t="str">
        <f t="shared" si="439"/>
        <v>ASR_COMP</v>
      </c>
      <c r="AB2585" s="957">
        <f t="shared" si="440"/>
        <v>44682</v>
      </c>
      <c r="AC2585" t="str">
        <f t="shared" si="441"/>
        <v>Unaudited</v>
      </c>
    </row>
    <row r="2586" spans="1:29" x14ac:dyDescent="0.25">
      <c r="A2586" t="s">
        <v>423</v>
      </c>
      <c r="B2586" t="s">
        <v>1388</v>
      </c>
      <c r="C2586" t="s">
        <v>1389</v>
      </c>
      <c r="D2586">
        <v>1900</v>
      </c>
      <c r="E2586" s="957">
        <v>1</v>
      </c>
      <c r="F2586" t="s">
        <v>441</v>
      </c>
      <c r="G2586" s="957">
        <v>91</v>
      </c>
      <c r="H2586" t="s">
        <v>389</v>
      </c>
      <c r="I2586" s="937" t="s">
        <v>491</v>
      </c>
      <c r="J2586" s="937" t="s">
        <v>447</v>
      </c>
      <c r="K2586" s="937" t="s">
        <v>449</v>
      </c>
      <c r="L2586" s="937">
        <v>6.1</v>
      </c>
      <c r="M2586" s="962" t="s">
        <v>18</v>
      </c>
      <c r="N2586" s="677">
        <f t="shared" ca="1" si="443"/>
        <v>0</v>
      </c>
      <c r="O2586" s="677">
        <f t="shared" ca="1" si="442"/>
        <v>0</v>
      </c>
      <c r="P2586" s="677">
        <f t="shared" ca="1" si="442"/>
        <v>0</v>
      </c>
      <c r="Q2586" s="677">
        <f t="shared" ca="1" si="442"/>
        <v>0</v>
      </c>
      <c r="R2586" s="677">
        <f t="shared" ca="1" si="442"/>
        <v>0</v>
      </c>
      <c r="S2586" s="677">
        <f t="shared" ca="1" si="442"/>
        <v>0</v>
      </c>
      <c r="T2586" s="677">
        <f t="shared" ca="1" si="442"/>
        <v>0</v>
      </c>
      <c r="U2586" s="677">
        <f t="shared" ca="1" si="442"/>
        <v>0</v>
      </c>
      <c r="V2586" s="677">
        <f t="shared" ca="1" si="442"/>
        <v>0</v>
      </c>
      <c r="W2586" s="677">
        <f t="shared" ca="1" si="434"/>
        <v>0</v>
      </c>
      <c r="X2586" s="677">
        <f t="shared" ca="1" si="442"/>
        <v>0</v>
      </c>
      <c r="Y2586" s="677">
        <f t="shared" ca="1" si="442"/>
        <v>0</v>
      </c>
      <c r="Z2586" s="677">
        <f t="shared" ca="1" si="442"/>
        <v>0</v>
      </c>
      <c r="AA2586" t="str">
        <f t="shared" si="439"/>
        <v>ASR_COMP</v>
      </c>
      <c r="AB2586" s="957">
        <f t="shared" si="440"/>
        <v>44682</v>
      </c>
      <c r="AC2586" t="str">
        <f t="shared" si="441"/>
        <v>Unaudited</v>
      </c>
    </row>
    <row r="2587" spans="1:29" x14ac:dyDescent="0.25">
      <c r="A2587" t="s">
        <v>423</v>
      </c>
      <c r="B2587" t="s">
        <v>1388</v>
      </c>
      <c r="C2587" t="s">
        <v>1389</v>
      </c>
      <c r="D2587">
        <v>1900</v>
      </c>
      <c r="E2587" s="957">
        <v>1</v>
      </c>
      <c r="F2587" t="s">
        <v>441</v>
      </c>
      <c r="G2587" s="957">
        <v>91</v>
      </c>
      <c r="H2587" t="s">
        <v>389</v>
      </c>
      <c r="I2587" s="937" t="s">
        <v>491</v>
      </c>
      <c r="J2587" s="937" t="s">
        <v>447</v>
      </c>
      <c r="K2587" s="937" t="s">
        <v>449</v>
      </c>
      <c r="L2587" s="937">
        <v>6.2</v>
      </c>
      <c r="M2587" s="962" t="s">
        <v>19</v>
      </c>
      <c r="N2587" s="677">
        <f t="shared" ca="1" si="443"/>
        <v>0</v>
      </c>
      <c r="O2587" s="677">
        <f t="shared" ca="1" si="442"/>
        <v>0</v>
      </c>
      <c r="P2587" s="677">
        <f t="shared" ca="1" si="442"/>
        <v>0</v>
      </c>
      <c r="Q2587" s="677">
        <f t="shared" ca="1" si="442"/>
        <v>0</v>
      </c>
      <c r="R2587" s="677">
        <f t="shared" ca="1" si="442"/>
        <v>0</v>
      </c>
      <c r="S2587" s="677">
        <f t="shared" ca="1" si="442"/>
        <v>0</v>
      </c>
      <c r="T2587" s="677">
        <f t="shared" ca="1" si="442"/>
        <v>0</v>
      </c>
      <c r="U2587" s="677">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7">
        <f t="shared" ca="1" si="444"/>
        <v>0</v>
      </c>
      <c r="W2587" s="677">
        <f t="shared" ca="1" si="444"/>
        <v>0</v>
      </c>
      <c r="X2587" s="677">
        <f t="shared" ca="1" si="444"/>
        <v>0</v>
      </c>
      <c r="Y2587" s="677">
        <f t="shared" ca="1" si="444"/>
        <v>0</v>
      </c>
      <c r="Z2587" s="677">
        <f t="shared" ca="1" si="444"/>
        <v>0</v>
      </c>
      <c r="AA2587" t="str">
        <f t="shared" si="439"/>
        <v>ASR_COMP</v>
      </c>
      <c r="AB2587" s="957">
        <f t="shared" si="440"/>
        <v>44682</v>
      </c>
      <c r="AC2587" t="str">
        <f t="shared" si="441"/>
        <v>Unaudited</v>
      </c>
    </row>
    <row r="2588" spans="1:29" x14ac:dyDescent="0.25">
      <c r="A2588" t="s">
        <v>423</v>
      </c>
      <c r="B2588" t="s">
        <v>1388</v>
      </c>
      <c r="C2588" t="s">
        <v>1389</v>
      </c>
      <c r="D2588">
        <v>1900</v>
      </c>
      <c r="E2588" s="957">
        <v>1</v>
      </c>
      <c r="F2588" t="s">
        <v>441</v>
      </c>
      <c r="G2588" s="957">
        <v>91</v>
      </c>
      <c r="H2588" t="s">
        <v>389</v>
      </c>
      <c r="I2588" s="937" t="s">
        <v>491</v>
      </c>
      <c r="J2588" s="937" t="s">
        <v>447</v>
      </c>
      <c r="K2588" s="937" t="s">
        <v>449</v>
      </c>
      <c r="L2588" s="937">
        <v>6.3</v>
      </c>
      <c r="M2588" s="962" t="s">
        <v>187</v>
      </c>
      <c r="N2588" s="677">
        <f t="shared" ca="1" si="443"/>
        <v>0</v>
      </c>
      <c r="O2588" s="677">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7">
        <f t="shared" ca="1" si="445"/>
        <v>0</v>
      </c>
      <c r="Q2588" s="677">
        <f t="shared" ca="1" si="445"/>
        <v>0</v>
      </c>
      <c r="R2588" s="677">
        <f t="shared" ca="1" si="445"/>
        <v>0</v>
      </c>
      <c r="S2588" s="677">
        <f t="shared" ca="1" si="445"/>
        <v>0</v>
      </c>
      <c r="T2588" s="677">
        <f t="shared" ca="1" si="445"/>
        <v>0</v>
      </c>
      <c r="U2588" s="677">
        <f t="shared" ca="1" si="444"/>
        <v>0</v>
      </c>
      <c r="V2588" s="677">
        <f t="shared" ca="1" si="444"/>
        <v>0</v>
      </c>
      <c r="W2588" s="677">
        <f t="shared" ca="1" si="444"/>
        <v>0</v>
      </c>
      <c r="X2588" s="677">
        <f t="shared" ca="1" si="444"/>
        <v>0</v>
      </c>
      <c r="Y2588" s="677">
        <f t="shared" ca="1" si="444"/>
        <v>0</v>
      </c>
      <c r="Z2588" s="677">
        <f t="shared" ca="1" si="444"/>
        <v>0</v>
      </c>
      <c r="AA2588" t="str">
        <f t="shared" si="439"/>
        <v>ASR_COMP</v>
      </c>
      <c r="AB2588" s="957">
        <f t="shared" si="440"/>
        <v>44682</v>
      </c>
      <c r="AC2588" t="str">
        <f t="shared" si="441"/>
        <v>Unaudited</v>
      </c>
    </row>
    <row r="2589" spans="1:29" x14ac:dyDescent="0.25">
      <c r="A2589" t="s">
        <v>423</v>
      </c>
      <c r="B2589" t="s">
        <v>1388</v>
      </c>
      <c r="C2589" t="s">
        <v>1389</v>
      </c>
      <c r="D2589">
        <v>1900</v>
      </c>
      <c r="E2589" s="957">
        <v>1</v>
      </c>
      <c r="F2589" t="s">
        <v>441</v>
      </c>
      <c r="G2589" s="957">
        <v>91</v>
      </c>
      <c r="H2589" t="s">
        <v>389</v>
      </c>
      <c r="I2589" s="937" t="s">
        <v>491</v>
      </c>
      <c r="J2589" s="937" t="s">
        <v>447</v>
      </c>
      <c r="K2589" s="937" t="s">
        <v>449</v>
      </c>
      <c r="L2589" s="945" t="s">
        <v>87</v>
      </c>
      <c r="M2589" s="960" t="s">
        <v>457</v>
      </c>
      <c r="N2589" s="677">
        <f t="shared" ca="1" si="443"/>
        <v>0</v>
      </c>
      <c r="O2589" s="677">
        <f t="shared" ca="1" si="445"/>
        <v>0</v>
      </c>
      <c r="P2589" s="677">
        <f t="shared" ca="1" si="445"/>
        <v>0</v>
      </c>
      <c r="Q2589" s="677">
        <f t="shared" ca="1" si="445"/>
        <v>0</v>
      </c>
      <c r="R2589" s="677">
        <f t="shared" ca="1" si="445"/>
        <v>0</v>
      </c>
      <c r="S2589" s="677">
        <f t="shared" ca="1" si="445"/>
        <v>0</v>
      </c>
      <c r="T2589" s="677">
        <f t="shared" ca="1" si="445"/>
        <v>0</v>
      </c>
      <c r="U2589" s="677">
        <f t="shared" ca="1" si="444"/>
        <v>0</v>
      </c>
      <c r="V2589" s="677">
        <f t="shared" ca="1" si="444"/>
        <v>0</v>
      </c>
      <c r="W2589" s="677">
        <f t="shared" ca="1" si="444"/>
        <v>0</v>
      </c>
      <c r="X2589" s="677">
        <f t="shared" ca="1" si="444"/>
        <v>0</v>
      </c>
      <c r="Y2589" s="677">
        <f t="shared" ca="1" si="444"/>
        <v>0</v>
      </c>
      <c r="Z2589" s="677">
        <f t="shared" ca="1" si="444"/>
        <v>0</v>
      </c>
      <c r="AA2589" t="str">
        <f t="shared" si="439"/>
        <v>ASR_COMP</v>
      </c>
      <c r="AB2589" s="957">
        <f t="shared" si="440"/>
        <v>44682</v>
      </c>
      <c r="AC2589" t="str">
        <f t="shared" si="441"/>
        <v>Unaudited</v>
      </c>
    </row>
    <row r="2590" spans="1:29" x14ac:dyDescent="0.25">
      <c r="A2590" t="s">
        <v>423</v>
      </c>
      <c r="B2590" t="s">
        <v>1388</v>
      </c>
      <c r="C2590" t="s">
        <v>1389</v>
      </c>
      <c r="D2590">
        <v>1900</v>
      </c>
      <c r="E2590" s="957">
        <v>1</v>
      </c>
      <c r="F2590" t="s">
        <v>441</v>
      </c>
      <c r="G2590" s="957">
        <v>91</v>
      </c>
      <c r="H2590" t="s">
        <v>389</v>
      </c>
      <c r="I2590" s="962" t="s">
        <v>491</v>
      </c>
      <c r="J2590" s="962" t="s">
        <v>447</v>
      </c>
      <c r="K2590" s="962" t="s">
        <v>450</v>
      </c>
      <c r="L2590" s="937">
        <v>7.1</v>
      </c>
      <c r="M2590" s="962" t="s">
        <v>20</v>
      </c>
      <c r="N2590" s="677">
        <f t="shared" ca="1" si="443"/>
        <v>641426.87666339276</v>
      </c>
      <c r="O2590" s="677">
        <f t="shared" ca="1" si="445"/>
        <v>291076.43845383672</v>
      </c>
      <c r="P2590" s="677">
        <f t="shared" ca="1" si="445"/>
        <v>32780.005768381729</v>
      </c>
      <c r="Q2590" s="677">
        <f t="shared" ca="1" si="445"/>
        <v>110145.81982260532</v>
      </c>
      <c r="R2590" s="677">
        <f t="shared" ca="1" si="445"/>
        <v>52741.274472049503</v>
      </c>
      <c r="S2590" s="677">
        <f t="shared" ca="1" si="445"/>
        <v>25049.371616857567</v>
      </c>
      <c r="T2590" s="677">
        <f t="shared" ca="1" si="445"/>
        <v>2507.6750535996339</v>
      </c>
      <c r="U2590" s="677">
        <f t="shared" ca="1" si="444"/>
        <v>1087.1027056094167</v>
      </c>
      <c r="V2590" s="677">
        <f t="shared" ca="1" si="444"/>
        <v>5657.356157411783</v>
      </c>
      <c r="W2590" s="677">
        <f t="shared" ca="1" si="444"/>
        <v>27593.208632295413</v>
      </c>
      <c r="X2590" s="677">
        <f t="shared" ca="1" si="444"/>
        <v>66201.209208964618</v>
      </c>
      <c r="Y2590" s="677">
        <f t="shared" ca="1" si="444"/>
        <v>26587.414771781121</v>
      </c>
      <c r="Z2590" s="677">
        <f t="shared" ca="1" si="444"/>
        <v>0</v>
      </c>
      <c r="AA2590" t="str">
        <f t="shared" si="439"/>
        <v>ASR_COMP</v>
      </c>
      <c r="AB2590" s="957">
        <f t="shared" si="440"/>
        <v>44682</v>
      </c>
      <c r="AC2590" t="str">
        <f t="shared" si="441"/>
        <v>Unaudited</v>
      </c>
    </row>
    <row r="2591" spans="1:29" x14ac:dyDescent="0.25">
      <c r="A2591" t="s">
        <v>423</v>
      </c>
      <c r="B2591" t="s">
        <v>1388</v>
      </c>
      <c r="C2591" t="s">
        <v>1389</v>
      </c>
      <c r="D2591">
        <v>1900</v>
      </c>
      <c r="E2591" s="957">
        <v>1</v>
      </c>
      <c r="F2591" t="s">
        <v>441</v>
      </c>
      <c r="G2591" s="957">
        <v>91</v>
      </c>
      <c r="H2591" t="s">
        <v>389</v>
      </c>
      <c r="I2591" s="937" t="s">
        <v>491</v>
      </c>
      <c r="J2591" s="937" t="s">
        <v>447</v>
      </c>
      <c r="K2591" s="937" t="s">
        <v>450</v>
      </c>
      <c r="L2591" s="937">
        <v>7.2</v>
      </c>
      <c r="M2591" s="962" t="s">
        <v>21</v>
      </c>
      <c r="N2591" s="677">
        <f t="shared" ca="1" si="443"/>
        <v>320098.02750000008</v>
      </c>
      <c r="O2591" s="677">
        <f t="shared" ca="1" si="445"/>
        <v>269458.00200000004</v>
      </c>
      <c r="P2591" s="677">
        <f t="shared" ca="1" si="445"/>
        <v>8314.0830000000005</v>
      </c>
      <c r="Q2591" s="677">
        <f t="shared" ca="1" si="445"/>
        <v>18126.5445</v>
      </c>
      <c r="R2591" s="677">
        <f t="shared" ca="1" si="445"/>
        <v>3980.7449999999999</v>
      </c>
      <c r="S2591" s="677">
        <f t="shared" ca="1" si="445"/>
        <v>5489.4510000000009</v>
      </c>
      <c r="T2591" s="677">
        <f t="shared" ca="1" si="445"/>
        <v>2271.645</v>
      </c>
      <c r="U2591" s="677">
        <f t="shared" ca="1" si="444"/>
        <v>113.39999999999999</v>
      </c>
      <c r="V2591" s="677">
        <f t="shared" ca="1" si="444"/>
        <v>481.95</v>
      </c>
      <c r="W2591" s="677">
        <f t="shared" ca="1" si="444"/>
        <v>60.75</v>
      </c>
      <c r="X2591" s="677">
        <f t="shared" ca="1" si="444"/>
        <v>10594.556999999999</v>
      </c>
      <c r="Y2591" s="677">
        <f t="shared" ca="1" si="444"/>
        <v>1206.8999999999999</v>
      </c>
      <c r="Z2591" s="677">
        <f t="shared" ca="1" si="444"/>
        <v>0</v>
      </c>
      <c r="AA2591" t="str">
        <f t="shared" si="439"/>
        <v>ASR_COMP</v>
      </c>
      <c r="AB2591" s="957">
        <f t="shared" si="440"/>
        <v>44682</v>
      </c>
      <c r="AC2591" t="str">
        <f t="shared" si="441"/>
        <v>Unaudited</v>
      </c>
    </row>
    <row r="2592" spans="1:29" x14ac:dyDescent="0.25">
      <c r="A2592" t="s">
        <v>423</v>
      </c>
      <c r="B2592" t="s">
        <v>1388</v>
      </c>
      <c r="C2592" t="s">
        <v>1389</v>
      </c>
      <c r="D2592">
        <v>1900</v>
      </c>
      <c r="E2592" s="957">
        <v>1</v>
      </c>
      <c r="F2592" t="s">
        <v>441</v>
      </c>
      <c r="G2592" s="957">
        <v>91</v>
      </c>
      <c r="H2592" t="s">
        <v>389</v>
      </c>
      <c r="I2592" s="937" t="s">
        <v>491</v>
      </c>
      <c r="J2592" s="937" t="s">
        <v>447</v>
      </c>
      <c r="K2592" s="937" t="s">
        <v>450</v>
      </c>
      <c r="L2592" s="937">
        <v>7.3</v>
      </c>
      <c r="M2592" s="962" t="s">
        <v>158</v>
      </c>
      <c r="N2592" s="677">
        <f t="shared" ca="1" si="443"/>
        <v>-3274.2316048386842</v>
      </c>
      <c r="O2592" s="677">
        <f t="shared" ca="1" si="445"/>
        <v>-2911.7626999317154</v>
      </c>
      <c r="P2592" s="677">
        <f t="shared" ca="1" si="445"/>
        <v>-294.30493029453692</v>
      </c>
      <c r="Q2592" s="677">
        <f t="shared" ca="1" si="445"/>
        <v>41.059628714856956</v>
      </c>
      <c r="R2592" s="677">
        <f t="shared" ca="1" si="445"/>
        <v>17.137690353679233</v>
      </c>
      <c r="S2592" s="677">
        <f t="shared" ca="1" si="445"/>
        <v>-93.940790363327238</v>
      </c>
      <c r="T2592" s="677">
        <f t="shared" ca="1" si="445"/>
        <v>14.903698958007034</v>
      </c>
      <c r="U2592" s="677">
        <f t="shared" ca="1" si="444"/>
        <v>-1.6024889056603235</v>
      </c>
      <c r="V2592" s="677">
        <f t="shared" ca="1" si="444"/>
        <v>1.6974364878551027</v>
      </c>
      <c r="W2592" s="677">
        <f t="shared" ca="1" si="444"/>
        <v>14.93600883256326</v>
      </c>
      <c r="X2592" s="677">
        <f t="shared" ca="1" si="444"/>
        <v>-68.70565329970691</v>
      </c>
      <c r="Y2592" s="677">
        <f t="shared" ca="1" si="444"/>
        <v>6.3504946093002488</v>
      </c>
      <c r="Z2592" s="677">
        <f t="shared" ca="1" si="444"/>
        <v>0</v>
      </c>
      <c r="AA2592" t="str">
        <f t="shared" si="439"/>
        <v>ASR_COMP</v>
      </c>
      <c r="AB2592" s="957">
        <f t="shared" si="440"/>
        <v>44682</v>
      </c>
      <c r="AC2592" t="str">
        <f t="shared" si="441"/>
        <v>Unaudited</v>
      </c>
    </row>
    <row r="2593" spans="1:29" x14ac:dyDescent="0.25">
      <c r="A2593" t="s">
        <v>423</v>
      </c>
      <c r="B2593" t="s">
        <v>1388</v>
      </c>
      <c r="C2593" t="s">
        <v>1389</v>
      </c>
      <c r="D2593">
        <v>1900</v>
      </c>
      <c r="E2593" s="957">
        <v>1</v>
      </c>
      <c r="F2593" t="s">
        <v>441</v>
      </c>
      <c r="G2593" s="957">
        <v>91</v>
      </c>
      <c r="H2593" t="s">
        <v>389</v>
      </c>
      <c r="I2593" s="937" t="s">
        <v>491</v>
      </c>
      <c r="J2593" s="937" t="s">
        <v>447</v>
      </c>
      <c r="K2593" s="937" t="s">
        <v>450</v>
      </c>
      <c r="L2593" s="937" t="s">
        <v>91</v>
      </c>
      <c r="M2593" s="962" t="s">
        <v>458</v>
      </c>
      <c r="N2593" s="677">
        <f t="shared" ca="1" si="443"/>
        <v>0</v>
      </c>
      <c r="O2593" s="677">
        <f t="shared" ca="1" si="445"/>
        <v>0</v>
      </c>
      <c r="P2593" s="677">
        <f t="shared" ca="1" si="445"/>
        <v>0</v>
      </c>
      <c r="Q2593" s="677">
        <f t="shared" ca="1" si="445"/>
        <v>0</v>
      </c>
      <c r="R2593" s="677">
        <f t="shared" ca="1" si="445"/>
        <v>0</v>
      </c>
      <c r="S2593" s="677">
        <f t="shared" ca="1" si="445"/>
        <v>0</v>
      </c>
      <c r="T2593" s="677">
        <f t="shared" ca="1" si="445"/>
        <v>0</v>
      </c>
      <c r="U2593" s="677">
        <f t="shared" ca="1" si="444"/>
        <v>0</v>
      </c>
      <c r="V2593" s="677">
        <f t="shared" ca="1" si="444"/>
        <v>0</v>
      </c>
      <c r="W2593" s="677">
        <f t="shared" ca="1" si="444"/>
        <v>0</v>
      </c>
      <c r="X2593" s="677">
        <f t="shared" ca="1" si="444"/>
        <v>0</v>
      </c>
      <c r="Y2593" s="677">
        <f t="shared" ca="1" si="444"/>
        <v>0</v>
      </c>
      <c r="Z2593" s="677">
        <f t="shared" ca="1" si="444"/>
        <v>0</v>
      </c>
      <c r="AA2593" t="str">
        <f t="shared" si="439"/>
        <v>ASR_COMP</v>
      </c>
      <c r="AB2593" s="957">
        <f t="shared" si="440"/>
        <v>44682</v>
      </c>
      <c r="AC2593" t="str">
        <f t="shared" si="441"/>
        <v>Unaudited</v>
      </c>
    </row>
    <row r="2594" spans="1:29" x14ac:dyDescent="0.25">
      <c r="A2594" t="s">
        <v>423</v>
      </c>
      <c r="B2594" t="s">
        <v>1388</v>
      </c>
      <c r="C2594" t="s">
        <v>1389</v>
      </c>
      <c r="D2594">
        <v>1900</v>
      </c>
      <c r="E2594" s="957">
        <v>1</v>
      </c>
      <c r="F2594" t="s">
        <v>441</v>
      </c>
      <c r="G2594" s="957">
        <v>91</v>
      </c>
      <c r="H2594" t="s">
        <v>389</v>
      </c>
      <c r="I2594" s="937" t="s">
        <v>491</v>
      </c>
      <c r="J2594" s="937" t="s">
        <v>447</v>
      </c>
      <c r="K2594" s="937" t="s">
        <v>451</v>
      </c>
      <c r="L2594" s="937">
        <v>8.1</v>
      </c>
      <c r="M2594" s="962" t="s">
        <v>22</v>
      </c>
      <c r="N2594" s="677">
        <f t="shared" ca="1" si="443"/>
        <v>11086615.775664074</v>
      </c>
      <c r="O2594" s="677">
        <f t="shared" ca="1" si="445"/>
        <v>4523567.8497094829</v>
      </c>
      <c r="P2594" s="677">
        <f t="shared" ca="1" si="445"/>
        <v>666567.09972898348</v>
      </c>
      <c r="Q2594" s="677">
        <f t="shared" ca="1" si="445"/>
        <v>2926876.6504079294</v>
      </c>
      <c r="R2594" s="677">
        <f t="shared" ca="1" si="445"/>
        <v>1470045.0888760246</v>
      </c>
      <c r="S2594" s="677">
        <f t="shared" ca="1" si="445"/>
        <v>9070.085918106799</v>
      </c>
      <c r="T2594" s="677">
        <f t="shared" ca="1" si="445"/>
        <v>106412.86821730385</v>
      </c>
      <c r="U2594" s="677">
        <f t="shared" ca="1" si="444"/>
        <v>1.3212986318909694</v>
      </c>
      <c r="V2594" s="677">
        <f t="shared" ca="1" si="444"/>
        <v>692767.48731077625</v>
      </c>
      <c r="W2594" s="677">
        <f t="shared" ca="1" si="444"/>
        <v>40741.664044084762</v>
      </c>
      <c r="X2594" s="677">
        <f t="shared" ca="1" si="444"/>
        <v>14751.670035237963</v>
      </c>
      <c r="Y2594" s="677">
        <f t="shared" ca="1" si="444"/>
        <v>635813.99011751183</v>
      </c>
      <c r="Z2594" s="677">
        <f t="shared" ca="1" si="444"/>
        <v>0</v>
      </c>
      <c r="AA2594" t="str">
        <f t="shared" si="439"/>
        <v>ASR_COMP</v>
      </c>
      <c r="AB2594" s="957">
        <f t="shared" si="440"/>
        <v>44682</v>
      </c>
      <c r="AC2594" t="str">
        <f t="shared" si="441"/>
        <v>Unaudited</v>
      </c>
    </row>
    <row r="2595" spans="1:29" x14ac:dyDescent="0.25">
      <c r="A2595" t="s">
        <v>423</v>
      </c>
      <c r="B2595" t="s">
        <v>1388</v>
      </c>
      <c r="C2595" t="s">
        <v>1389</v>
      </c>
      <c r="D2595">
        <v>1900</v>
      </c>
      <c r="E2595" s="957">
        <v>1</v>
      </c>
      <c r="F2595" t="s">
        <v>441</v>
      </c>
      <c r="G2595" s="957">
        <v>91</v>
      </c>
      <c r="H2595" t="s">
        <v>389</v>
      </c>
      <c r="I2595" s="937" t="s">
        <v>491</v>
      </c>
      <c r="J2595" s="937" t="s">
        <v>447</v>
      </c>
      <c r="K2595" s="937" t="s">
        <v>451</v>
      </c>
      <c r="L2595" s="937" t="s">
        <v>115</v>
      </c>
      <c r="M2595" s="962" t="s">
        <v>446</v>
      </c>
      <c r="N2595" s="677">
        <f t="shared" ca="1" si="443"/>
        <v>113026.56</v>
      </c>
      <c r="O2595" s="677">
        <f t="shared" ca="1" si="445"/>
        <v>13147.2</v>
      </c>
      <c r="P2595" s="677">
        <f t="shared" ca="1" si="445"/>
        <v>0</v>
      </c>
      <c r="Q2595" s="677">
        <f t="shared" ca="1" si="445"/>
        <v>99879.360000000001</v>
      </c>
      <c r="R2595" s="677">
        <f t="shared" ca="1" si="445"/>
        <v>0</v>
      </c>
      <c r="S2595" s="677">
        <f t="shared" ca="1" si="445"/>
        <v>0</v>
      </c>
      <c r="T2595" s="677">
        <f t="shared" ca="1" si="445"/>
        <v>0</v>
      </c>
      <c r="U2595" s="677">
        <f t="shared" ca="1" si="444"/>
        <v>0</v>
      </c>
      <c r="V2595" s="677">
        <f t="shared" ca="1" si="444"/>
        <v>0</v>
      </c>
      <c r="W2595" s="677">
        <f t="shared" ca="1" si="444"/>
        <v>0</v>
      </c>
      <c r="X2595" s="677">
        <f t="shared" ca="1" si="444"/>
        <v>0</v>
      </c>
      <c r="Y2595" s="677">
        <f t="shared" ca="1" si="444"/>
        <v>0</v>
      </c>
      <c r="Z2595" s="677">
        <f t="shared" ca="1" si="444"/>
        <v>0</v>
      </c>
      <c r="AA2595" t="str">
        <f t="shared" si="439"/>
        <v>ASR_COMP</v>
      </c>
      <c r="AB2595" s="957">
        <f t="shared" si="440"/>
        <v>44682</v>
      </c>
      <c r="AC2595" t="str">
        <f t="shared" si="441"/>
        <v>Unaudited</v>
      </c>
    </row>
    <row r="2596" spans="1:29" x14ac:dyDescent="0.25">
      <c r="A2596" t="s">
        <v>423</v>
      </c>
      <c r="B2596" t="s">
        <v>1388</v>
      </c>
      <c r="C2596" t="s">
        <v>1389</v>
      </c>
      <c r="D2596">
        <v>1900</v>
      </c>
      <c r="E2596" s="957">
        <v>1</v>
      </c>
      <c r="F2596" t="s">
        <v>441</v>
      </c>
      <c r="G2596" s="957">
        <v>91</v>
      </c>
      <c r="H2596" t="s">
        <v>389</v>
      </c>
      <c r="I2596" s="937" t="s">
        <v>491</v>
      </c>
      <c r="J2596" s="937" t="s">
        <v>447</v>
      </c>
      <c r="K2596" s="937" t="s">
        <v>451</v>
      </c>
      <c r="L2596" s="937" t="s">
        <v>117</v>
      </c>
      <c r="M2596" s="962" t="s">
        <v>160</v>
      </c>
      <c r="N2596" s="677">
        <f t="shared" ca="1" si="443"/>
        <v>0</v>
      </c>
      <c r="O2596" s="677">
        <f t="shared" ca="1" si="445"/>
        <v>0</v>
      </c>
      <c r="P2596" s="677">
        <f t="shared" ca="1" si="445"/>
        <v>0</v>
      </c>
      <c r="Q2596" s="677">
        <f t="shared" ca="1" si="445"/>
        <v>0</v>
      </c>
      <c r="R2596" s="677">
        <f t="shared" ca="1" si="445"/>
        <v>0</v>
      </c>
      <c r="S2596" s="677">
        <f t="shared" ca="1" si="445"/>
        <v>0</v>
      </c>
      <c r="T2596" s="677">
        <f t="shared" ca="1" si="445"/>
        <v>0</v>
      </c>
      <c r="U2596" s="677">
        <f t="shared" ca="1" si="444"/>
        <v>0</v>
      </c>
      <c r="V2596" s="677">
        <f t="shared" ca="1" si="444"/>
        <v>0</v>
      </c>
      <c r="W2596" s="677">
        <f t="shared" ca="1" si="444"/>
        <v>0</v>
      </c>
      <c r="X2596" s="677">
        <f t="shared" ca="1" si="444"/>
        <v>0</v>
      </c>
      <c r="Y2596" s="677">
        <f t="shared" ca="1" si="444"/>
        <v>0</v>
      </c>
      <c r="Z2596" s="677">
        <f t="shared" ca="1" si="444"/>
        <v>0</v>
      </c>
      <c r="AA2596" t="str">
        <f t="shared" si="439"/>
        <v>ASR_COMP</v>
      </c>
      <c r="AB2596" s="957">
        <f t="shared" si="440"/>
        <v>44682</v>
      </c>
      <c r="AC2596" t="str">
        <f t="shared" si="441"/>
        <v>Unaudited</v>
      </c>
    </row>
    <row r="2597" spans="1:29" x14ac:dyDescent="0.25">
      <c r="A2597" t="s">
        <v>423</v>
      </c>
      <c r="B2597" t="s">
        <v>1388</v>
      </c>
      <c r="C2597" t="s">
        <v>1389</v>
      </c>
      <c r="D2597">
        <v>1900</v>
      </c>
      <c r="E2597" s="957">
        <v>1</v>
      </c>
      <c r="F2597" t="s">
        <v>441</v>
      </c>
      <c r="G2597" s="957">
        <v>91</v>
      </c>
      <c r="H2597" t="s">
        <v>389</v>
      </c>
      <c r="I2597" s="937" t="s">
        <v>491</v>
      </c>
      <c r="J2597" s="937" t="s">
        <v>447</v>
      </c>
      <c r="K2597" s="937" t="s">
        <v>451</v>
      </c>
      <c r="L2597" s="945" t="s">
        <v>118</v>
      </c>
      <c r="M2597" s="960" t="s">
        <v>116</v>
      </c>
      <c r="N2597" s="677">
        <f t="shared" ca="1" si="443"/>
        <v>-28245.819010196803</v>
      </c>
      <c r="O2597" s="677">
        <f t="shared" ca="1" si="445"/>
        <v>-11763.041397353465</v>
      </c>
      <c r="P2597" s="677">
        <f t="shared" ca="1" si="445"/>
        <v>-1733.3345378536615</v>
      </c>
      <c r="Q2597" s="677">
        <f t="shared" ca="1" si="445"/>
        <v>-6855.7265665772948</v>
      </c>
      <c r="R2597" s="677">
        <f t="shared" ca="1" si="445"/>
        <v>-3443.3385392135333</v>
      </c>
      <c r="S2597" s="677">
        <f t="shared" ca="1" si="445"/>
        <v>-473.22980997177808</v>
      </c>
      <c r="T2597" s="677">
        <f t="shared" ca="1" si="445"/>
        <v>0</v>
      </c>
      <c r="U2597" s="677">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-6.8938476011288802E-2</v>
      </c>
      <c r="V2597" s="677">
        <f t="shared" ca="1" si="446"/>
        <v>-1622.6937566895899</v>
      </c>
      <c r="W2597" s="677">
        <f t="shared" ca="1" si="446"/>
        <v>-95.430638839757677</v>
      </c>
      <c r="X2597" s="677">
        <f t="shared" ca="1" si="446"/>
        <v>-769.66525682031977</v>
      </c>
      <c r="Y2597" s="677">
        <f t="shared" ca="1" si="446"/>
        <v>-1489.2895684013927</v>
      </c>
      <c r="Z2597" s="677">
        <f t="shared" ca="1" si="446"/>
        <v>0</v>
      </c>
      <c r="AA2597" t="str">
        <f t="shared" si="439"/>
        <v>ASR_COMP</v>
      </c>
      <c r="AB2597" s="957">
        <f t="shared" si="440"/>
        <v>44682</v>
      </c>
      <c r="AC2597" t="str">
        <f t="shared" si="441"/>
        <v>Unaudited</v>
      </c>
    </row>
    <row r="2598" spans="1:29" x14ac:dyDescent="0.25">
      <c r="A2598" t="s">
        <v>423</v>
      </c>
      <c r="B2598" t="s">
        <v>1388</v>
      </c>
      <c r="C2598" t="s">
        <v>1389</v>
      </c>
      <c r="D2598">
        <v>1900</v>
      </c>
      <c r="E2598" s="957">
        <v>1</v>
      </c>
      <c r="F2598" t="s">
        <v>441</v>
      </c>
      <c r="G2598" s="957">
        <v>91</v>
      </c>
      <c r="H2598" t="s">
        <v>389</v>
      </c>
      <c r="I2598" s="937" t="s">
        <v>491</v>
      </c>
      <c r="J2598" s="937" t="s">
        <v>447</v>
      </c>
      <c r="K2598" s="937" t="s">
        <v>451</v>
      </c>
      <c r="L2598" s="937" t="s">
        <v>119</v>
      </c>
      <c r="M2598" s="962" t="s">
        <v>161</v>
      </c>
      <c r="N2598" s="677">
        <f t="shared" ca="1" si="443"/>
        <v>0</v>
      </c>
      <c r="O2598" s="677">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7">
        <f t="shared" ca="1" si="447"/>
        <v>0</v>
      </c>
      <c r="Q2598" s="677">
        <f t="shared" ca="1" si="447"/>
        <v>0</v>
      </c>
      <c r="R2598" s="677">
        <f t="shared" ca="1" si="447"/>
        <v>0</v>
      </c>
      <c r="S2598" s="677">
        <f t="shared" ca="1" si="447"/>
        <v>0</v>
      </c>
      <c r="T2598" s="677">
        <f t="shared" ca="1" si="447"/>
        <v>0</v>
      </c>
      <c r="U2598" s="677">
        <f t="shared" ca="1" si="446"/>
        <v>0</v>
      </c>
      <c r="V2598" s="677">
        <f t="shared" ca="1" si="446"/>
        <v>0</v>
      </c>
      <c r="W2598" s="677">
        <f t="shared" ca="1" si="446"/>
        <v>0</v>
      </c>
      <c r="X2598" s="677">
        <f t="shared" ca="1" si="446"/>
        <v>0</v>
      </c>
      <c r="Y2598" s="677">
        <f t="shared" ca="1" si="446"/>
        <v>0</v>
      </c>
      <c r="Z2598" s="677">
        <f t="shared" ca="1" si="446"/>
        <v>0</v>
      </c>
      <c r="AA2598" t="str">
        <f t="shared" si="439"/>
        <v>ASR_COMP</v>
      </c>
      <c r="AB2598" s="957">
        <f t="shared" si="440"/>
        <v>44682</v>
      </c>
      <c r="AC2598" t="str">
        <f t="shared" si="441"/>
        <v>Unaudited</v>
      </c>
    </row>
    <row r="2599" spans="1:29" x14ac:dyDescent="0.25">
      <c r="A2599" t="s">
        <v>423</v>
      </c>
      <c r="B2599" t="s">
        <v>1388</v>
      </c>
      <c r="C2599" t="s">
        <v>1389</v>
      </c>
      <c r="D2599">
        <v>1900</v>
      </c>
      <c r="E2599" s="957">
        <v>1</v>
      </c>
      <c r="F2599" t="s">
        <v>441</v>
      </c>
      <c r="G2599" s="957">
        <v>91</v>
      </c>
      <c r="H2599" t="s">
        <v>389</v>
      </c>
      <c r="I2599" s="937" t="s">
        <v>491</v>
      </c>
      <c r="J2599" s="937" t="s">
        <v>447</v>
      </c>
      <c r="K2599" s="937" t="s">
        <v>451</v>
      </c>
      <c r="L2599" s="937" t="s">
        <v>162</v>
      </c>
      <c r="M2599" s="962" t="s">
        <v>23</v>
      </c>
      <c r="N2599" s="677">
        <f t="shared" ca="1" si="443"/>
        <v>0</v>
      </c>
      <c r="O2599" s="677">
        <f t="shared" ca="1" si="447"/>
        <v>0</v>
      </c>
      <c r="P2599" s="677">
        <f t="shared" ca="1" si="447"/>
        <v>0</v>
      </c>
      <c r="Q2599" s="677">
        <f t="shared" ca="1" si="447"/>
        <v>0</v>
      </c>
      <c r="R2599" s="677">
        <f t="shared" ca="1" si="447"/>
        <v>0</v>
      </c>
      <c r="S2599" s="677">
        <f t="shared" ca="1" si="447"/>
        <v>0</v>
      </c>
      <c r="T2599" s="677">
        <f t="shared" ca="1" si="447"/>
        <v>0</v>
      </c>
      <c r="U2599" s="677">
        <f t="shared" ca="1" si="446"/>
        <v>0</v>
      </c>
      <c r="V2599" s="677">
        <f t="shared" ca="1" si="446"/>
        <v>0</v>
      </c>
      <c r="W2599" s="677">
        <f t="shared" ca="1" si="446"/>
        <v>0</v>
      </c>
      <c r="X2599" s="677">
        <f t="shared" ca="1" si="446"/>
        <v>0</v>
      </c>
      <c r="Y2599" s="677">
        <f t="shared" ca="1" si="446"/>
        <v>0</v>
      </c>
      <c r="Z2599" s="677">
        <f t="shared" ca="1" si="446"/>
        <v>0</v>
      </c>
      <c r="AA2599" t="str">
        <f t="shared" si="439"/>
        <v>ASR_COMP</v>
      </c>
      <c r="AB2599" s="957">
        <f t="shared" si="440"/>
        <v>44682</v>
      </c>
      <c r="AC2599" t="str">
        <f t="shared" si="441"/>
        <v>Unaudited</v>
      </c>
    </row>
    <row r="2600" spans="1:29" x14ac:dyDescent="0.25">
      <c r="A2600" t="s">
        <v>423</v>
      </c>
      <c r="B2600" t="s">
        <v>1388</v>
      </c>
      <c r="C2600" t="s">
        <v>1389</v>
      </c>
      <c r="D2600">
        <v>1900</v>
      </c>
      <c r="E2600" s="957">
        <v>1</v>
      </c>
      <c r="F2600" t="s">
        <v>441</v>
      </c>
      <c r="G2600" s="957">
        <v>91</v>
      </c>
      <c r="H2600" t="s">
        <v>389</v>
      </c>
      <c r="I2600" s="937" t="s">
        <v>491</v>
      </c>
      <c r="J2600" s="937" t="s">
        <v>447</v>
      </c>
      <c r="K2600" s="937" t="s">
        <v>451</v>
      </c>
      <c r="L2600" s="937" t="s">
        <v>445</v>
      </c>
      <c r="M2600" s="962" t="s">
        <v>459</v>
      </c>
      <c r="N2600" s="677">
        <f t="shared" ca="1" si="443"/>
        <v>0</v>
      </c>
      <c r="O2600" s="677">
        <f t="shared" ca="1" si="447"/>
        <v>0</v>
      </c>
      <c r="P2600" s="677">
        <f t="shared" ca="1" si="447"/>
        <v>0</v>
      </c>
      <c r="Q2600" s="677">
        <f t="shared" ca="1" si="447"/>
        <v>0</v>
      </c>
      <c r="R2600" s="677">
        <f t="shared" ca="1" si="447"/>
        <v>0</v>
      </c>
      <c r="S2600" s="677">
        <f t="shared" ca="1" si="447"/>
        <v>0</v>
      </c>
      <c r="T2600" s="677">
        <f t="shared" ca="1" si="447"/>
        <v>0</v>
      </c>
      <c r="U2600" s="677">
        <f t="shared" ca="1" si="446"/>
        <v>0</v>
      </c>
      <c r="V2600" s="677">
        <f t="shared" ca="1" si="446"/>
        <v>0</v>
      </c>
      <c r="W2600" s="677">
        <f t="shared" ca="1" si="446"/>
        <v>0</v>
      </c>
      <c r="X2600" s="677">
        <f t="shared" ca="1" si="446"/>
        <v>0</v>
      </c>
      <c r="Y2600" s="677">
        <f t="shared" ca="1" si="446"/>
        <v>0</v>
      </c>
      <c r="Z2600" s="677">
        <f t="shared" ca="1" si="446"/>
        <v>0</v>
      </c>
      <c r="AA2600" t="str">
        <f t="shared" si="439"/>
        <v>ASR_COMP</v>
      </c>
      <c r="AB2600" s="957">
        <f t="shared" si="440"/>
        <v>44682</v>
      </c>
      <c r="AC2600" t="str">
        <f t="shared" si="441"/>
        <v>Unaudited</v>
      </c>
    </row>
    <row r="2601" spans="1:29" ht="30" x14ac:dyDescent="0.25">
      <c r="A2601" t="s">
        <v>423</v>
      </c>
      <c r="B2601" t="s">
        <v>1388</v>
      </c>
      <c r="C2601" t="s">
        <v>1389</v>
      </c>
      <c r="D2601">
        <v>1900</v>
      </c>
      <c r="E2601" s="957">
        <v>1</v>
      </c>
      <c r="F2601" t="s">
        <v>441</v>
      </c>
      <c r="G2601" s="957">
        <v>91</v>
      </c>
      <c r="H2601" t="s">
        <v>389</v>
      </c>
      <c r="I2601" s="937" t="s">
        <v>491</v>
      </c>
      <c r="J2601" s="937" t="s">
        <v>447</v>
      </c>
      <c r="K2601" s="937" t="s">
        <v>452</v>
      </c>
      <c r="L2601" s="937">
        <v>9.1</v>
      </c>
      <c r="M2601" s="962" t="s">
        <v>188</v>
      </c>
      <c r="N2601" s="677">
        <f t="shared" ca="1" si="443"/>
        <v>843421.13722401392</v>
      </c>
      <c r="O2601" s="677">
        <f t="shared" ca="1" si="447"/>
        <v>105356.53526575057</v>
      </c>
      <c r="P2601" s="677">
        <f t="shared" ca="1" si="447"/>
        <v>9994.571266795323</v>
      </c>
      <c r="Q2601" s="677">
        <f t="shared" ca="1" si="447"/>
        <v>53540.713173577395</v>
      </c>
      <c r="R2601" s="677">
        <f t="shared" ca="1" si="447"/>
        <v>12076.491193082114</v>
      </c>
      <c r="S2601" s="677">
        <f t="shared" ca="1" si="447"/>
        <v>16690.113203831774</v>
      </c>
      <c r="T2601" s="677">
        <f t="shared" ca="1" si="447"/>
        <v>580.92165022198253</v>
      </c>
      <c r="U2601" s="677">
        <f t="shared" ca="1" si="446"/>
        <v>17.123376239281296</v>
      </c>
      <c r="V2601" s="677">
        <f t="shared" ca="1" si="446"/>
        <v>496.94259224836992</v>
      </c>
      <c r="W2601" s="677">
        <f t="shared" ca="1" si="446"/>
        <v>644667.72550226713</v>
      </c>
      <c r="X2601" s="677">
        <f t="shared" ca="1" si="446"/>
        <v>0</v>
      </c>
      <c r="Y2601" s="677">
        <f t="shared" ca="1" si="446"/>
        <v>0</v>
      </c>
      <c r="Z2601" s="677">
        <f t="shared" ca="1" si="446"/>
        <v>0</v>
      </c>
      <c r="AA2601" t="str">
        <f t="shared" si="439"/>
        <v>ASR_COMP</v>
      </c>
      <c r="AB2601" s="957">
        <f t="shared" si="440"/>
        <v>44682</v>
      </c>
      <c r="AC2601" t="str">
        <f t="shared" si="441"/>
        <v>Unaudited</v>
      </c>
    </row>
    <row r="2602" spans="1:29" x14ac:dyDescent="0.25">
      <c r="A2602" t="s">
        <v>423</v>
      </c>
      <c r="B2602" t="s">
        <v>1388</v>
      </c>
      <c r="C2602" t="s">
        <v>1389</v>
      </c>
      <c r="D2602">
        <v>1900</v>
      </c>
      <c r="E2602" s="957">
        <v>1</v>
      </c>
      <c r="F2602" t="s">
        <v>441</v>
      </c>
      <c r="G2602" s="957">
        <v>91</v>
      </c>
      <c r="H2602" t="s">
        <v>389</v>
      </c>
      <c r="I2602" s="937" t="s">
        <v>491</v>
      </c>
      <c r="J2602" s="937" t="s">
        <v>447</v>
      </c>
      <c r="K2602" s="937" t="s">
        <v>452</v>
      </c>
      <c r="L2602" s="945" t="s">
        <v>109</v>
      </c>
      <c r="M2602" s="960" t="s">
        <v>189</v>
      </c>
      <c r="N2602" s="677">
        <f t="shared" ca="1" si="443"/>
        <v>271034.76930967881</v>
      </c>
      <c r="O2602" s="677">
        <f t="shared" ca="1" si="447"/>
        <v>4737.4766159240698</v>
      </c>
      <c r="P2602" s="677">
        <f t="shared" ca="1" si="447"/>
        <v>829.76866324334219</v>
      </c>
      <c r="Q2602" s="677">
        <f t="shared" ca="1" si="447"/>
        <v>110915.52436244019</v>
      </c>
      <c r="R2602" s="677">
        <f t="shared" ca="1" si="447"/>
        <v>51463.388925571162</v>
      </c>
      <c r="S2602" s="677">
        <f t="shared" ca="1" si="447"/>
        <v>75536.13289100329</v>
      </c>
      <c r="T2602" s="677">
        <f t="shared" ca="1" si="447"/>
        <v>129.46148418832726</v>
      </c>
      <c r="U2602" s="677">
        <f t="shared" ca="1" si="446"/>
        <v>3.8160356072207007</v>
      </c>
      <c r="V2602" s="677">
        <f t="shared" ca="1" si="446"/>
        <v>13416.326303781732</v>
      </c>
      <c r="W2602" s="677">
        <f t="shared" ca="1" si="446"/>
        <v>14002.874027919495</v>
      </c>
      <c r="X2602" s="677">
        <f t="shared" ca="1" si="446"/>
        <v>0</v>
      </c>
      <c r="Y2602" s="677">
        <f t="shared" ca="1" si="446"/>
        <v>0</v>
      </c>
      <c r="Z2602" s="677">
        <f t="shared" ca="1" si="446"/>
        <v>0</v>
      </c>
      <c r="AA2602" t="str">
        <f t="shared" si="439"/>
        <v>ASR_COMP</v>
      </c>
      <c r="AB2602" s="957">
        <f t="shared" si="440"/>
        <v>44682</v>
      </c>
      <c r="AC2602" t="str">
        <f t="shared" si="441"/>
        <v>Unaudited</v>
      </c>
    </row>
    <row r="2603" spans="1:29" x14ac:dyDescent="0.25">
      <c r="A2603" t="s">
        <v>423</v>
      </c>
      <c r="B2603" t="s">
        <v>1388</v>
      </c>
      <c r="C2603" t="s">
        <v>1389</v>
      </c>
      <c r="D2603">
        <v>1900</v>
      </c>
      <c r="E2603" s="957">
        <v>1</v>
      </c>
      <c r="F2603" t="s">
        <v>441</v>
      </c>
      <c r="G2603" s="957">
        <v>91</v>
      </c>
      <c r="H2603" t="s">
        <v>389</v>
      </c>
      <c r="I2603" s="962" t="s">
        <v>491</v>
      </c>
      <c r="J2603" s="962" t="s">
        <v>447</v>
      </c>
      <c r="K2603" s="962" t="s">
        <v>452</v>
      </c>
      <c r="L2603" s="953" t="s">
        <v>1324</v>
      </c>
      <c r="M2603" s="962" t="s">
        <v>1325</v>
      </c>
      <c r="N2603" s="677">
        <f t="shared" ca="1" si="443"/>
        <v>177158.43007892789</v>
      </c>
      <c r="O2603" s="677">
        <f t="shared" ca="1" si="447"/>
        <v>12688.075459283322</v>
      </c>
      <c r="P2603" s="677">
        <f t="shared" ca="1" si="447"/>
        <v>877.39383534396029</v>
      </c>
      <c r="Q2603" s="677">
        <f t="shared" ca="1" si="447"/>
        <v>38092.279718537575</v>
      </c>
      <c r="R2603" s="677">
        <f t="shared" ca="1" si="447"/>
        <v>31787.864169368797</v>
      </c>
      <c r="S2603" s="677">
        <f t="shared" ca="1" si="447"/>
        <v>92424.382480102489</v>
      </c>
      <c r="T2603" s="677">
        <f t="shared" ca="1" si="447"/>
        <v>136.89201963512369</v>
      </c>
      <c r="U2603" s="677">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4.0350597287458525</v>
      </c>
      <c r="V2603" s="677">
        <f t="shared" ca="1" si="448"/>
        <v>117.102667923632</v>
      </c>
      <c r="W2603" s="677">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1030.4046690042592</v>
      </c>
      <c r="X2603" s="677">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7">
        <f t="shared" ca="1" si="450"/>
        <v>0</v>
      </c>
      <c r="Z2603" s="677">
        <f t="shared" ca="1" si="450"/>
        <v>0</v>
      </c>
      <c r="AA2603" t="str">
        <f t="shared" si="439"/>
        <v>ASR_COMP</v>
      </c>
      <c r="AB2603" s="957">
        <f t="shared" si="440"/>
        <v>44682</v>
      </c>
      <c r="AC2603" t="str">
        <f t="shared" si="441"/>
        <v>Unaudited</v>
      </c>
    </row>
    <row r="2604" spans="1:29" x14ac:dyDescent="0.25">
      <c r="A2604" t="s">
        <v>423</v>
      </c>
      <c r="B2604" t="s">
        <v>1388</v>
      </c>
      <c r="C2604" t="s">
        <v>1389</v>
      </c>
      <c r="D2604">
        <v>1900</v>
      </c>
      <c r="E2604" s="957">
        <v>1</v>
      </c>
      <c r="F2604" t="s">
        <v>441</v>
      </c>
      <c r="G2604" s="957">
        <v>91</v>
      </c>
      <c r="H2604" t="s">
        <v>389</v>
      </c>
      <c r="I2604" s="958" t="s">
        <v>491</v>
      </c>
      <c r="J2604" s="958" t="s">
        <v>447</v>
      </c>
      <c r="K2604" s="958" t="s">
        <v>452</v>
      </c>
      <c r="L2604" s="953" t="s">
        <v>110</v>
      </c>
      <c r="M2604" s="958" t="s">
        <v>190</v>
      </c>
      <c r="N2604" s="677">
        <f t="shared" ca="1" si="443"/>
        <v>692666.65662828647</v>
      </c>
      <c r="O2604" s="677">
        <f t="shared" ca="1" si="447"/>
        <v>289791.44329173741</v>
      </c>
      <c r="P2604" s="677">
        <f t="shared" ca="1" si="447"/>
        <v>11796.134154744232</v>
      </c>
      <c r="Q2604" s="677">
        <f t="shared" ca="1" si="447"/>
        <v>247432.94069450855</v>
      </c>
      <c r="R2604" s="677">
        <f t="shared" ca="1" si="447"/>
        <v>38567.153201976573</v>
      </c>
      <c r="S2604" s="677">
        <f t="shared" ca="1" si="447"/>
        <v>9155.9539429303295</v>
      </c>
      <c r="T2604" s="677">
        <f t="shared" ca="1" si="447"/>
        <v>18297.322363006486</v>
      </c>
      <c r="U2604" s="677">
        <f t="shared" ca="1" si="448"/>
        <v>222.22595984615961</v>
      </c>
      <c r="V2604" s="677">
        <f t="shared" ca="1" si="448"/>
        <v>2191.0091006794778</v>
      </c>
      <c r="W2604" s="677">
        <f t="shared" ca="1" si="449"/>
        <v>75212.473918857242</v>
      </c>
      <c r="X2604" s="677">
        <f t="shared" ca="1" si="450"/>
        <v>0</v>
      </c>
      <c r="Y2604" s="677">
        <f t="shared" ca="1" si="450"/>
        <v>0</v>
      </c>
      <c r="Z2604" s="677">
        <f t="shared" ca="1" si="450"/>
        <v>0</v>
      </c>
      <c r="AA2604" t="str">
        <f t="shared" si="439"/>
        <v>ASR_COMP</v>
      </c>
      <c r="AB2604" s="957">
        <f t="shared" si="440"/>
        <v>44682</v>
      </c>
      <c r="AC2604" t="str">
        <f t="shared" si="441"/>
        <v>Unaudited</v>
      </c>
    </row>
    <row r="2605" spans="1:29" x14ac:dyDescent="0.25">
      <c r="A2605" t="s">
        <v>423</v>
      </c>
      <c r="B2605" t="s">
        <v>1388</v>
      </c>
      <c r="C2605" t="s">
        <v>1389</v>
      </c>
      <c r="D2605">
        <v>1900</v>
      </c>
      <c r="E2605" s="957">
        <v>1</v>
      </c>
      <c r="F2605" t="s">
        <v>441</v>
      </c>
      <c r="G2605" s="957">
        <v>91</v>
      </c>
      <c r="H2605" t="s">
        <v>389</v>
      </c>
      <c r="I2605" s="958" t="s">
        <v>491</v>
      </c>
      <c r="J2605" s="958" t="s">
        <v>447</v>
      </c>
      <c r="K2605" s="958" t="s">
        <v>452</v>
      </c>
      <c r="L2605" s="937" t="s">
        <v>111</v>
      </c>
      <c r="M2605" s="958" t="s">
        <v>163</v>
      </c>
      <c r="N2605" s="677">
        <f t="shared" ca="1" si="443"/>
        <v>3221845.1689550295</v>
      </c>
      <c r="O2605" s="677">
        <f t="shared" ca="1" si="447"/>
        <v>1836093.1081110875</v>
      </c>
      <c r="P2605" s="677">
        <f t="shared" ca="1" si="447"/>
        <v>157339.52801416634</v>
      </c>
      <c r="Q2605" s="677">
        <f t="shared" ca="1" si="447"/>
        <v>507604.66787777148</v>
      </c>
      <c r="R2605" s="677">
        <f t="shared" ca="1" si="447"/>
        <v>203020.52007901741</v>
      </c>
      <c r="S2605" s="677">
        <f t="shared" ca="1" si="447"/>
        <v>103149.75980506839</v>
      </c>
      <c r="T2605" s="677">
        <f t="shared" ca="1" si="447"/>
        <v>15508.584840783253</v>
      </c>
      <c r="U2605" s="677">
        <f t="shared" ca="1" si="448"/>
        <v>5518.7056836606871</v>
      </c>
      <c r="V2605" s="677">
        <f t="shared" ca="1" si="448"/>
        <v>31126.782625095169</v>
      </c>
      <c r="W2605" s="677">
        <f t="shared" ca="1" si="449"/>
        <v>32275.445872204204</v>
      </c>
      <c r="X2605" s="677">
        <f t="shared" ca="1" si="450"/>
        <v>157930.57431895743</v>
      </c>
      <c r="Y2605" s="677">
        <f t="shared" ca="1" si="450"/>
        <v>172277.49172721728</v>
      </c>
      <c r="Z2605" s="677">
        <f t="shared" ca="1" si="450"/>
        <v>0</v>
      </c>
      <c r="AA2605" t="str">
        <f t="shared" si="439"/>
        <v>ASR_COMP</v>
      </c>
      <c r="AB2605" s="957">
        <f t="shared" si="440"/>
        <v>44682</v>
      </c>
      <c r="AC2605" t="str">
        <f t="shared" si="441"/>
        <v>Unaudited</v>
      </c>
    </row>
    <row r="2606" spans="1:29" x14ac:dyDescent="0.25">
      <c r="A2606" t="s">
        <v>423</v>
      </c>
      <c r="B2606" t="s">
        <v>1388</v>
      </c>
      <c r="C2606" t="s">
        <v>1389</v>
      </c>
      <c r="D2606">
        <v>1900</v>
      </c>
      <c r="E2606" s="957">
        <v>1</v>
      </c>
      <c r="F2606" t="s">
        <v>441</v>
      </c>
      <c r="G2606" s="957">
        <v>91</v>
      </c>
      <c r="H2606" t="s">
        <v>389</v>
      </c>
      <c r="I2606" s="958" t="s">
        <v>491</v>
      </c>
      <c r="J2606" s="958" t="s">
        <v>447</v>
      </c>
      <c r="K2606" s="958" t="s">
        <v>452</v>
      </c>
      <c r="L2606" s="937" t="s">
        <v>112</v>
      </c>
      <c r="M2606" s="958" t="s">
        <v>137</v>
      </c>
      <c r="N2606" s="677">
        <f t="shared" ca="1" si="443"/>
        <v>0</v>
      </c>
      <c r="O2606" s="677">
        <f t="shared" ca="1" si="447"/>
        <v>0</v>
      </c>
      <c r="P2606" s="677">
        <f t="shared" ca="1" si="447"/>
        <v>0</v>
      </c>
      <c r="Q2606" s="677">
        <f t="shared" ca="1" si="447"/>
        <v>0</v>
      </c>
      <c r="R2606" s="677">
        <f t="shared" ca="1" si="447"/>
        <v>0</v>
      </c>
      <c r="S2606" s="677">
        <f t="shared" ca="1" si="447"/>
        <v>0</v>
      </c>
      <c r="T2606" s="677">
        <f t="shared" ca="1" si="447"/>
        <v>0</v>
      </c>
      <c r="U2606" s="677">
        <f t="shared" ca="1" si="448"/>
        <v>0</v>
      </c>
      <c r="V2606" s="677">
        <f t="shared" ca="1" si="448"/>
        <v>0</v>
      </c>
      <c r="W2606" s="677">
        <f t="shared" ca="1" si="449"/>
        <v>0</v>
      </c>
      <c r="X2606" s="677">
        <f t="shared" ca="1" si="450"/>
        <v>0</v>
      </c>
      <c r="Y2606" s="677">
        <f t="shared" ca="1" si="450"/>
        <v>0</v>
      </c>
      <c r="Z2606" s="677">
        <f t="shared" ca="1" si="450"/>
        <v>0</v>
      </c>
      <c r="AA2606" t="str">
        <f t="shared" si="439"/>
        <v>ASR_COMP</v>
      </c>
      <c r="AB2606" s="957">
        <f t="shared" si="440"/>
        <v>44682</v>
      </c>
      <c r="AC2606" t="str">
        <f t="shared" si="441"/>
        <v>Unaudited</v>
      </c>
    </row>
    <row r="2607" spans="1:29" x14ac:dyDescent="0.25">
      <c r="A2607" t="s">
        <v>423</v>
      </c>
      <c r="B2607" t="s">
        <v>1388</v>
      </c>
      <c r="C2607" t="s">
        <v>1389</v>
      </c>
      <c r="D2607">
        <v>1900</v>
      </c>
      <c r="E2607" s="957">
        <v>1</v>
      </c>
      <c r="F2607" t="s">
        <v>441</v>
      </c>
      <c r="G2607" s="957">
        <v>91</v>
      </c>
      <c r="H2607" t="s">
        <v>389</v>
      </c>
      <c r="I2607" s="965" t="s">
        <v>491</v>
      </c>
      <c r="J2607" s="965" t="s">
        <v>447</v>
      </c>
      <c r="K2607" s="965" t="s">
        <v>452</v>
      </c>
      <c r="L2607" s="945" t="s">
        <v>113</v>
      </c>
      <c r="M2607" s="965" t="s">
        <v>165</v>
      </c>
      <c r="N2607" s="677">
        <f t="shared" ca="1" si="443"/>
        <v>-56031.604921349113</v>
      </c>
      <c r="O2607" s="677">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-17758.00398174662</v>
      </c>
      <c r="P2607" s="677">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-1760.176760304586</v>
      </c>
      <c r="Q2607" s="677">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-9196.499639034937</v>
      </c>
      <c r="R2607" s="677">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-3053.1009029165439</v>
      </c>
      <c r="S2607" s="677">
        <f t="shared" ca="1" si="451"/>
        <v>-1870.5612170253808</v>
      </c>
      <c r="T2607" s="677">
        <f t="shared" ca="1" si="451"/>
        <v>-437.39975602689924</v>
      </c>
      <c r="U2607" s="677">
        <f t="shared" ca="1" si="451"/>
        <v>-43.565740871706311</v>
      </c>
      <c r="V2607" s="677">
        <f t="shared" ca="1" si="451"/>
        <v>-320.40097864516656</v>
      </c>
      <c r="W2607" s="677">
        <f t="shared" ca="1" si="449"/>
        <v>-18676.183550520876</v>
      </c>
      <c r="X2607" s="677">
        <f t="shared" ca="1" si="451"/>
        <v>-1442.4488847134667</v>
      </c>
      <c r="Y2607" s="677">
        <f t="shared" ca="1" si="451"/>
        <v>-1473.2635095429384</v>
      </c>
      <c r="Z2607" s="677">
        <f t="shared" ca="1" si="451"/>
        <v>0</v>
      </c>
      <c r="AA2607" t="str">
        <f t="shared" si="439"/>
        <v>ASR_COMP</v>
      </c>
      <c r="AB2607" s="957">
        <f t="shared" si="440"/>
        <v>44682</v>
      </c>
      <c r="AC2607" t="str">
        <f t="shared" si="441"/>
        <v>Unaudited</v>
      </c>
    </row>
    <row r="2608" spans="1:29" x14ac:dyDescent="0.25">
      <c r="A2608" t="s">
        <v>423</v>
      </c>
      <c r="B2608" t="s">
        <v>1388</v>
      </c>
      <c r="C2608" t="s">
        <v>1389</v>
      </c>
      <c r="D2608">
        <v>1900</v>
      </c>
      <c r="E2608" s="957">
        <v>1</v>
      </c>
      <c r="F2608" t="s">
        <v>441</v>
      </c>
      <c r="G2608" s="957">
        <v>91</v>
      </c>
      <c r="H2608" t="s">
        <v>389</v>
      </c>
      <c r="I2608" s="937" t="s">
        <v>491</v>
      </c>
      <c r="J2608" s="937" t="s">
        <v>447</v>
      </c>
      <c r="K2608" s="937" t="s">
        <v>452</v>
      </c>
      <c r="L2608" s="937" t="s">
        <v>114</v>
      </c>
      <c r="M2608" s="958" t="s">
        <v>466</v>
      </c>
      <c r="N2608" s="677">
        <f t="shared" ca="1" si="443"/>
        <v>0</v>
      </c>
      <c r="O2608" s="677">
        <f t="shared" ca="1" si="451"/>
        <v>0</v>
      </c>
      <c r="P2608" s="677">
        <f t="shared" ca="1" si="451"/>
        <v>0</v>
      </c>
      <c r="Q2608" s="677">
        <f t="shared" ca="1" si="451"/>
        <v>0</v>
      </c>
      <c r="R2608" s="677">
        <f t="shared" ca="1" si="451"/>
        <v>0</v>
      </c>
      <c r="S2608" s="677">
        <f t="shared" ca="1" si="451"/>
        <v>0</v>
      </c>
      <c r="T2608" s="677">
        <f t="shared" ca="1" si="451"/>
        <v>0</v>
      </c>
      <c r="U2608" s="677">
        <f t="shared" ca="1" si="451"/>
        <v>0</v>
      </c>
      <c r="V2608" s="677">
        <f t="shared" ca="1" si="451"/>
        <v>0</v>
      </c>
      <c r="W2608" s="677">
        <f t="shared" ca="1" si="449"/>
        <v>0</v>
      </c>
      <c r="X2608" s="677">
        <f t="shared" ca="1" si="451"/>
        <v>0</v>
      </c>
      <c r="Y2608" s="677">
        <f t="shared" ca="1" si="451"/>
        <v>0</v>
      </c>
      <c r="Z2608" s="677">
        <f t="shared" ca="1" si="451"/>
        <v>0</v>
      </c>
      <c r="AA2608" t="str">
        <f t="shared" si="439"/>
        <v>ASR_COMP</v>
      </c>
      <c r="AB2608" s="957">
        <f t="shared" si="440"/>
        <v>44682</v>
      </c>
      <c r="AC2608" t="str">
        <f t="shared" si="441"/>
        <v>Unaudited</v>
      </c>
    </row>
    <row r="2609" spans="1:29" x14ac:dyDescent="0.25">
      <c r="A2609" t="s">
        <v>423</v>
      </c>
      <c r="B2609" t="s">
        <v>1388</v>
      </c>
      <c r="C2609" t="s">
        <v>1389</v>
      </c>
      <c r="D2609">
        <v>1900</v>
      </c>
      <c r="E2609" s="957">
        <v>1</v>
      </c>
      <c r="F2609" t="s">
        <v>441</v>
      </c>
      <c r="G2609" s="957">
        <v>91</v>
      </c>
      <c r="H2609" t="s">
        <v>389</v>
      </c>
      <c r="I2609" s="937" t="s">
        <v>491</v>
      </c>
      <c r="J2609" s="937" t="s">
        <v>447</v>
      </c>
      <c r="K2609" s="937" t="s">
        <v>6</v>
      </c>
      <c r="L2609" s="943" t="s">
        <v>120</v>
      </c>
      <c r="M2609" s="959" t="s">
        <v>191</v>
      </c>
      <c r="N2609" s="677">
        <f t="shared" ca="1" si="443"/>
        <v>448271.11415768357</v>
      </c>
      <c r="O2609" s="677">
        <f t="shared" ca="1" si="451"/>
        <v>238379.29504237539</v>
      </c>
      <c r="P2609" s="677">
        <f t="shared" ca="1" si="451"/>
        <v>30321.099858417972</v>
      </c>
      <c r="Q2609" s="677">
        <f t="shared" ca="1" si="451"/>
        <v>53080.619929168563</v>
      </c>
      <c r="R2609" s="677">
        <f t="shared" ca="1" si="451"/>
        <v>33400.216626195463</v>
      </c>
      <c r="S2609" s="677">
        <f t="shared" ca="1" si="451"/>
        <v>23593.724332552811</v>
      </c>
      <c r="T2609" s="677">
        <f t="shared" ca="1" si="451"/>
        <v>-28.24</v>
      </c>
      <c r="U2609" s="677">
        <f t="shared" ca="1" si="451"/>
        <v>274.81869652960165</v>
      </c>
      <c r="V2609" s="677">
        <f t="shared" ca="1" si="451"/>
        <v>6684.5544375375885</v>
      </c>
      <c r="W2609" s="677">
        <f t="shared" ca="1" si="449"/>
        <v>5254.8148408881252</v>
      </c>
      <c r="X2609" s="677">
        <f t="shared" ca="1" si="451"/>
        <v>47771.367594671916</v>
      </c>
      <c r="Y2609" s="677">
        <f t="shared" ca="1" si="451"/>
        <v>9538.8427993461464</v>
      </c>
      <c r="Z2609" s="677">
        <f t="shared" ca="1" si="451"/>
        <v>0</v>
      </c>
      <c r="AA2609" t="str">
        <f t="shared" si="439"/>
        <v>ASR_COMP</v>
      </c>
      <c r="AB2609" s="957">
        <f t="shared" si="440"/>
        <v>44682</v>
      </c>
      <c r="AC2609" t="str">
        <f t="shared" si="441"/>
        <v>Unaudited</v>
      </c>
    </row>
    <row r="2610" spans="1:29" x14ac:dyDescent="0.25">
      <c r="A2610" t="s">
        <v>423</v>
      </c>
      <c r="B2610" t="s">
        <v>1388</v>
      </c>
      <c r="C2610" t="s">
        <v>1389</v>
      </c>
      <c r="D2610">
        <v>1900</v>
      </c>
      <c r="E2610" s="957">
        <v>1</v>
      </c>
      <c r="F2610" t="s">
        <v>441</v>
      </c>
      <c r="G2610" s="957">
        <v>91</v>
      </c>
      <c r="H2610" t="s">
        <v>389</v>
      </c>
      <c r="I2610" s="958" t="s">
        <v>491</v>
      </c>
      <c r="J2610" s="958" t="s">
        <v>447</v>
      </c>
      <c r="K2610" s="958" t="s">
        <v>6</v>
      </c>
      <c r="L2610" s="937" t="s">
        <v>45</v>
      </c>
      <c r="M2610" s="958" t="s">
        <v>166</v>
      </c>
      <c r="N2610" s="677">
        <f t="shared" ca="1" si="443"/>
        <v>525512.41260000004</v>
      </c>
      <c r="O2610" s="677">
        <f t="shared" ca="1" si="451"/>
        <v>458791.26019374648</v>
      </c>
      <c r="P2610" s="677">
        <f t="shared" ca="1" si="451"/>
        <v>14455.884425079938</v>
      </c>
      <c r="Q2610" s="677">
        <f t="shared" ca="1" si="451"/>
        <v>21956.123158367107</v>
      </c>
      <c r="R2610" s="677">
        <f t="shared" ca="1" si="451"/>
        <v>4834.1585044673848</v>
      </c>
      <c r="S2610" s="677">
        <f t="shared" ca="1" si="451"/>
        <v>6613.0497527357766</v>
      </c>
      <c r="T2610" s="677">
        <f t="shared" ca="1" si="451"/>
        <v>4213.2517049622729</v>
      </c>
      <c r="U2610" s="677">
        <f t="shared" ca="1" si="451"/>
        <v>140.00465117101388</v>
      </c>
      <c r="V2610" s="677">
        <f t="shared" ca="1" si="451"/>
        <v>588.95756770963328</v>
      </c>
      <c r="W2610" s="677">
        <f t="shared" ca="1" si="449"/>
        <v>73.283811826167565</v>
      </c>
      <c r="X2610" s="677">
        <f t="shared" ca="1" si="451"/>
        <v>12426.361409658346</v>
      </c>
      <c r="Y2610" s="677">
        <f t="shared" ca="1" si="451"/>
        <v>1420.0774202759583</v>
      </c>
      <c r="Z2610" s="677">
        <f t="shared" ca="1" si="451"/>
        <v>0</v>
      </c>
      <c r="AA2610" t="str">
        <f t="shared" si="439"/>
        <v>ASR_COMP</v>
      </c>
      <c r="AB2610" s="957">
        <f t="shared" si="440"/>
        <v>44682</v>
      </c>
      <c r="AC2610" t="str">
        <f t="shared" si="441"/>
        <v>Unaudited</v>
      </c>
    </row>
    <row r="2611" spans="1:29" x14ac:dyDescent="0.25">
      <c r="A2611" t="s">
        <v>423</v>
      </c>
      <c r="B2611" t="s">
        <v>1388</v>
      </c>
      <c r="C2611" t="s">
        <v>1389</v>
      </c>
      <c r="D2611">
        <v>1900</v>
      </c>
      <c r="E2611" s="957">
        <v>1</v>
      </c>
      <c r="F2611" t="s">
        <v>441</v>
      </c>
      <c r="G2611" s="957">
        <v>91</v>
      </c>
      <c r="H2611" t="s">
        <v>389</v>
      </c>
      <c r="I2611" s="937" t="s">
        <v>491</v>
      </c>
      <c r="J2611" s="937" t="s">
        <v>447</v>
      </c>
      <c r="K2611" s="937" t="s">
        <v>6</v>
      </c>
      <c r="L2611" s="937" t="s">
        <v>46</v>
      </c>
      <c r="M2611" s="958" t="s">
        <v>167</v>
      </c>
      <c r="N2611" s="677">
        <f t="shared" ca="1" si="443"/>
        <v>-465.47825656331838</v>
      </c>
      <c r="O2611" s="677">
        <f t="shared" ca="1" si="451"/>
        <v>-168.31808771849342</v>
      </c>
      <c r="P2611" s="677">
        <f t="shared" ca="1" si="451"/>
        <v>-40.36103140819543</v>
      </c>
      <c r="Q2611" s="677">
        <f t="shared" ca="1" si="451"/>
        <v>-101.01820052455665</v>
      </c>
      <c r="R2611" s="677">
        <f t="shared" ca="1" si="451"/>
        <v>-99.046263196511717</v>
      </c>
      <c r="S2611" s="677">
        <f t="shared" ca="1" si="451"/>
        <v>-9.6964619370710494</v>
      </c>
      <c r="T2611" s="677">
        <f t="shared" ca="1" si="451"/>
        <v>-4.5842424865906645E-2</v>
      </c>
      <c r="U2611" s="677">
        <f t="shared" ca="1" si="451"/>
        <v>-0.14816762219750954</v>
      </c>
      <c r="V2611" s="677">
        <f t="shared" ca="1" si="451"/>
        <v>-5.6459419047127906</v>
      </c>
      <c r="W2611" s="677">
        <f t="shared" ca="1" si="449"/>
        <v>0</v>
      </c>
      <c r="X2611" s="677">
        <f t="shared" ca="1" si="451"/>
        <v>-25.001755758356264</v>
      </c>
      <c r="Y2611" s="677">
        <f t="shared" ca="1" si="451"/>
        <v>-16.196504068357701</v>
      </c>
      <c r="Z2611" s="677">
        <f t="shared" ca="1" si="451"/>
        <v>0</v>
      </c>
      <c r="AA2611" t="str">
        <f t="shared" si="439"/>
        <v>ASR_COMP</v>
      </c>
      <c r="AB2611" s="957">
        <f t="shared" si="440"/>
        <v>44682</v>
      </c>
      <c r="AC2611" t="str">
        <f t="shared" si="441"/>
        <v>Unaudited</v>
      </c>
    </row>
    <row r="2612" spans="1:29" x14ac:dyDescent="0.25">
      <c r="A2612" t="s">
        <v>423</v>
      </c>
      <c r="B2612" t="s">
        <v>1388</v>
      </c>
      <c r="C2612" t="s">
        <v>1389</v>
      </c>
      <c r="D2612">
        <v>1900</v>
      </c>
      <c r="E2612" s="957">
        <v>1</v>
      </c>
      <c r="F2612" t="s">
        <v>441</v>
      </c>
      <c r="G2612" s="957">
        <v>91</v>
      </c>
      <c r="H2612" t="s">
        <v>389</v>
      </c>
      <c r="I2612" s="937" t="s">
        <v>491</v>
      </c>
      <c r="J2612" s="937" t="s">
        <v>447</v>
      </c>
      <c r="K2612" s="937" t="s">
        <v>6</v>
      </c>
      <c r="L2612" s="937" t="s">
        <v>168</v>
      </c>
      <c r="M2612" s="958" t="s">
        <v>464</v>
      </c>
      <c r="N2612" s="677">
        <f t="shared" ca="1" si="443"/>
        <v>-132784.6652115203</v>
      </c>
      <c r="O2612" s="677">
        <f t="shared" ca="1" si="451"/>
        <v>-90623.686039532666</v>
      </c>
      <c r="P2612" s="677">
        <f t="shared" ca="1" si="451"/>
        <v>-7793.0090477112208</v>
      </c>
      <c r="Q2612" s="677">
        <f t="shared" ca="1" si="451"/>
        <v>-10866.507610059738</v>
      </c>
      <c r="R2612" s="677">
        <f t="shared" ca="1" si="451"/>
        <v>-3748.7287887189514</v>
      </c>
      <c r="S2612" s="677">
        <f t="shared" ca="1" si="451"/>
        <v>-8340.5772107457906</v>
      </c>
      <c r="T2612" s="677">
        <f t="shared" ca="1" si="451"/>
        <v>0</v>
      </c>
      <c r="U2612" s="677">
        <f t="shared" ca="1" si="451"/>
        <v>-144.04252208438149</v>
      </c>
      <c r="V2612" s="677">
        <f t="shared" ca="1" si="451"/>
        <v>-1177.7141450206211</v>
      </c>
      <c r="W2612" s="677">
        <f t="shared" ca="1" si="449"/>
        <v>-1248.8744579148611</v>
      </c>
      <c r="X2612" s="677">
        <f t="shared" ca="1" si="451"/>
        <v>-7139.3361495520603</v>
      </c>
      <c r="Y2612" s="677">
        <f t="shared" ca="1" si="451"/>
        <v>-1702.1892401800114</v>
      </c>
      <c r="Z2612" s="677">
        <f t="shared" ca="1" si="451"/>
        <v>0</v>
      </c>
      <c r="AA2612" t="str">
        <f t="shared" si="439"/>
        <v>ASR_COMP</v>
      </c>
      <c r="AB2612" s="957">
        <f t="shared" si="440"/>
        <v>44682</v>
      </c>
      <c r="AC2612" t="str">
        <f t="shared" si="441"/>
        <v>Unaudited</v>
      </c>
    </row>
    <row r="2613" spans="1:29" x14ac:dyDescent="0.25">
      <c r="A2613" t="s">
        <v>423</v>
      </c>
      <c r="B2613" t="s">
        <v>1388</v>
      </c>
      <c r="C2613" t="s">
        <v>1389</v>
      </c>
      <c r="D2613">
        <v>1900</v>
      </c>
      <c r="E2613" s="957">
        <v>1</v>
      </c>
      <c r="F2613" t="s">
        <v>441</v>
      </c>
      <c r="G2613" s="957">
        <v>91</v>
      </c>
      <c r="H2613" t="s">
        <v>389</v>
      </c>
      <c r="I2613" s="958" t="s">
        <v>491</v>
      </c>
      <c r="J2613" s="958" t="s">
        <v>447</v>
      </c>
      <c r="K2613" s="958" t="s">
        <v>437</v>
      </c>
      <c r="L2613" s="937" t="s">
        <v>123</v>
      </c>
      <c r="M2613" s="958" t="s">
        <v>32</v>
      </c>
      <c r="N2613" s="677">
        <f t="shared" ca="1" si="443"/>
        <v>0</v>
      </c>
      <c r="O2613" s="677">
        <f t="shared" ca="1" si="451"/>
        <v>0</v>
      </c>
      <c r="P2613" s="677">
        <f t="shared" ca="1" si="451"/>
        <v>0</v>
      </c>
      <c r="Q2613" s="677">
        <f t="shared" ca="1" si="451"/>
        <v>0</v>
      </c>
      <c r="R2613" s="677">
        <f t="shared" ca="1" si="451"/>
        <v>0</v>
      </c>
      <c r="S2613" s="677">
        <f t="shared" ca="1" si="451"/>
        <v>0</v>
      </c>
      <c r="T2613" s="677">
        <f t="shared" ca="1" si="451"/>
        <v>0</v>
      </c>
      <c r="U2613" s="677">
        <f t="shared" ca="1" si="451"/>
        <v>0</v>
      </c>
      <c r="V2613" s="677">
        <f t="shared" ca="1" si="451"/>
        <v>0</v>
      </c>
      <c r="W2613" s="677">
        <f t="shared" ca="1" si="449"/>
        <v>0</v>
      </c>
      <c r="X2613" s="677">
        <f t="shared" ca="1" si="451"/>
        <v>0</v>
      </c>
      <c r="Y2613" s="677">
        <f t="shared" ca="1" si="451"/>
        <v>0</v>
      </c>
      <c r="Z2613" s="677">
        <f t="shared" ca="1" si="451"/>
        <v>0</v>
      </c>
      <c r="AA2613" t="str">
        <f t="shared" si="439"/>
        <v>ASR_COMP</v>
      </c>
      <c r="AB2613" s="957">
        <f t="shared" si="440"/>
        <v>44682</v>
      </c>
      <c r="AC2613" t="str">
        <f t="shared" si="441"/>
        <v>Unaudited</v>
      </c>
    </row>
    <row r="2614" spans="1:29" x14ac:dyDescent="0.25">
      <c r="A2614" t="s">
        <v>423</v>
      </c>
      <c r="B2614" t="s">
        <v>1388</v>
      </c>
      <c r="C2614" t="s">
        <v>1389</v>
      </c>
      <c r="D2614">
        <v>1900</v>
      </c>
      <c r="E2614" s="957">
        <v>1</v>
      </c>
      <c r="F2614" t="s">
        <v>441</v>
      </c>
      <c r="G2614" s="957">
        <v>91</v>
      </c>
      <c r="H2614" t="s">
        <v>389</v>
      </c>
      <c r="I2614" s="958" t="s">
        <v>491</v>
      </c>
      <c r="J2614" s="958" t="s">
        <v>447</v>
      </c>
      <c r="K2614" s="958" t="s">
        <v>437</v>
      </c>
      <c r="L2614" s="953" t="s">
        <v>946</v>
      </c>
      <c r="M2614" s="958" t="s">
        <v>938</v>
      </c>
      <c r="N2614" s="677">
        <f t="shared" ca="1" si="443"/>
        <v>0</v>
      </c>
      <c r="O2614" s="677">
        <f t="shared" ca="1" si="451"/>
        <v>0</v>
      </c>
      <c r="P2614" s="677">
        <f t="shared" ca="1" si="451"/>
        <v>0</v>
      </c>
      <c r="Q2614" s="677">
        <f t="shared" ca="1" si="451"/>
        <v>0</v>
      </c>
      <c r="R2614" s="677">
        <f t="shared" ca="1" si="451"/>
        <v>0</v>
      </c>
      <c r="S2614" s="677">
        <f t="shared" ca="1" si="451"/>
        <v>0</v>
      </c>
      <c r="T2614" s="677">
        <f t="shared" ca="1" si="451"/>
        <v>0</v>
      </c>
      <c r="U2614" s="677">
        <f t="shared" ca="1" si="451"/>
        <v>0</v>
      </c>
      <c r="V2614" s="677">
        <f t="shared" ca="1" si="451"/>
        <v>0</v>
      </c>
      <c r="W2614" s="677">
        <f t="shared" ca="1" si="449"/>
        <v>0</v>
      </c>
      <c r="X2614" s="677">
        <f t="shared" ca="1" si="451"/>
        <v>0</v>
      </c>
      <c r="Y2614" s="677">
        <f t="shared" ca="1" si="451"/>
        <v>0</v>
      </c>
      <c r="Z2614" s="677">
        <f t="shared" ca="1" si="451"/>
        <v>0</v>
      </c>
      <c r="AA2614" t="str">
        <f t="shared" si="439"/>
        <v>ASR_COMP</v>
      </c>
      <c r="AB2614" s="957">
        <f t="shared" si="440"/>
        <v>44682</v>
      </c>
      <c r="AC2614" t="str">
        <f t="shared" si="441"/>
        <v>Unaudited</v>
      </c>
    </row>
    <row r="2615" spans="1:29" x14ac:dyDescent="0.25">
      <c r="A2615" t="s">
        <v>423</v>
      </c>
      <c r="B2615" t="s">
        <v>1388</v>
      </c>
      <c r="C2615" t="s">
        <v>1389</v>
      </c>
      <c r="D2615">
        <v>1900</v>
      </c>
      <c r="E2615" s="957">
        <v>1</v>
      </c>
      <c r="F2615" t="s">
        <v>441</v>
      </c>
      <c r="G2615" s="957">
        <v>91</v>
      </c>
      <c r="H2615" t="s">
        <v>389</v>
      </c>
      <c r="I2615" s="937" t="s">
        <v>491</v>
      </c>
      <c r="J2615" s="937" t="s">
        <v>447</v>
      </c>
      <c r="K2615" s="937" t="s">
        <v>437</v>
      </c>
      <c r="L2615" s="937" t="s">
        <v>170</v>
      </c>
      <c r="M2615" s="958" t="s">
        <v>40</v>
      </c>
      <c r="N2615" s="677">
        <f t="shared" ca="1" si="443"/>
        <v>19611.356549280779</v>
      </c>
      <c r="O2615" s="677">
        <f t="shared" ca="1" si="451"/>
        <v>16247.460981137141</v>
      </c>
      <c r="P2615" s="677">
        <f t="shared" ca="1" si="451"/>
        <v>511.93524925720851</v>
      </c>
      <c r="Q2615" s="677">
        <f t="shared" ca="1" si="451"/>
        <v>1183.7434912956894</v>
      </c>
      <c r="R2615" s="677">
        <f t="shared" ca="1" si="451"/>
        <v>260.62905660894234</v>
      </c>
      <c r="S2615" s="677">
        <f t="shared" ca="1" si="451"/>
        <v>446.62599910674771</v>
      </c>
      <c r="T2615" s="677">
        <f t="shared" ca="1" si="451"/>
        <v>0</v>
      </c>
      <c r="U2615" s="677">
        <f t="shared" ca="1" si="451"/>
        <v>9.4555038215125524</v>
      </c>
      <c r="V2615" s="677">
        <f t="shared" ca="1" si="451"/>
        <v>31.75308693602118</v>
      </c>
      <c r="W2615" s="677">
        <f t="shared" ca="1" si="449"/>
        <v>3.9510269932834317</v>
      </c>
      <c r="X2615" s="677">
        <f t="shared" ca="1" si="451"/>
        <v>839.24003105438885</v>
      </c>
      <c r="Y2615" s="677">
        <f t="shared" ca="1" si="451"/>
        <v>76.562123069847829</v>
      </c>
      <c r="Z2615" s="677">
        <f t="shared" ca="1" si="451"/>
        <v>0</v>
      </c>
      <c r="AA2615" t="str">
        <f t="shared" si="439"/>
        <v>ASR_COMP</v>
      </c>
      <c r="AB2615" s="957">
        <f t="shared" si="440"/>
        <v>44682</v>
      </c>
      <c r="AC2615" t="str">
        <f t="shared" si="441"/>
        <v>Unaudited</v>
      </c>
    </row>
    <row r="2616" spans="1:29" x14ac:dyDescent="0.25">
      <c r="A2616" t="s">
        <v>423</v>
      </c>
      <c r="B2616" t="s">
        <v>1388</v>
      </c>
      <c r="C2616" t="s">
        <v>1389</v>
      </c>
      <c r="D2616">
        <v>1900</v>
      </c>
      <c r="E2616" s="957">
        <v>1</v>
      </c>
      <c r="F2616" t="s">
        <v>441</v>
      </c>
      <c r="G2616" s="957">
        <v>91</v>
      </c>
      <c r="H2616" t="s">
        <v>389</v>
      </c>
      <c r="I2616" s="937" t="s">
        <v>491</v>
      </c>
      <c r="J2616" s="937" t="s">
        <v>447</v>
      </c>
      <c r="K2616" s="937" t="s">
        <v>437</v>
      </c>
      <c r="L2616" s="937" t="s">
        <v>171</v>
      </c>
      <c r="M2616" s="958" t="s">
        <v>332</v>
      </c>
      <c r="N2616" s="677">
        <f t="shared" ca="1" si="443"/>
        <v>0</v>
      </c>
      <c r="O2616" s="677">
        <f t="shared" ca="1" si="451"/>
        <v>0</v>
      </c>
      <c r="P2616" s="677">
        <f t="shared" ca="1" si="451"/>
        <v>0</v>
      </c>
      <c r="Q2616" s="677">
        <f t="shared" ca="1" si="451"/>
        <v>0</v>
      </c>
      <c r="R2616" s="677">
        <f t="shared" ca="1" si="451"/>
        <v>0</v>
      </c>
      <c r="S2616" s="677">
        <f t="shared" ca="1" si="451"/>
        <v>0</v>
      </c>
      <c r="T2616" s="677">
        <f t="shared" ca="1" si="451"/>
        <v>0</v>
      </c>
      <c r="U2616" s="677">
        <f t="shared" ca="1" si="451"/>
        <v>0</v>
      </c>
      <c r="V2616" s="677">
        <f t="shared" ca="1" si="451"/>
        <v>0</v>
      </c>
      <c r="W2616" s="677">
        <f t="shared" ca="1" si="449"/>
        <v>0</v>
      </c>
      <c r="X2616" s="677">
        <f t="shared" ca="1" si="451"/>
        <v>0</v>
      </c>
      <c r="Y2616" s="677">
        <f t="shared" ca="1" si="451"/>
        <v>0</v>
      </c>
      <c r="Z2616" s="677">
        <f t="shared" ca="1" si="451"/>
        <v>0</v>
      </c>
      <c r="AA2616" t="str">
        <f t="shared" si="439"/>
        <v>ASR_COMP</v>
      </c>
      <c r="AB2616" s="957">
        <f t="shared" si="440"/>
        <v>44682</v>
      </c>
      <c r="AC2616" t="str">
        <f t="shared" si="441"/>
        <v>Unaudited</v>
      </c>
    </row>
    <row r="2617" spans="1:29" x14ac:dyDescent="0.25">
      <c r="A2617" t="s">
        <v>423</v>
      </c>
      <c r="B2617" t="s">
        <v>1388</v>
      </c>
      <c r="C2617" t="s">
        <v>1389</v>
      </c>
      <c r="D2617">
        <v>1900</v>
      </c>
      <c r="E2617" s="957">
        <v>1</v>
      </c>
      <c r="F2617" t="s">
        <v>441</v>
      </c>
      <c r="G2617" s="957">
        <v>91</v>
      </c>
      <c r="H2617" t="s">
        <v>389</v>
      </c>
      <c r="I2617" s="937" t="s">
        <v>491</v>
      </c>
      <c r="J2617" s="937" t="s">
        <v>453</v>
      </c>
      <c r="K2617" s="937" t="s">
        <v>438</v>
      </c>
      <c r="L2617" s="937" t="s">
        <v>124</v>
      </c>
      <c r="M2617" s="958" t="s">
        <v>27</v>
      </c>
      <c r="N2617" s="677">
        <f t="shared" ca="1" si="443"/>
        <v>5927109.9064774197</v>
      </c>
      <c r="O2617" s="677">
        <f t="shared" ca="1" si="451"/>
        <v>-6125.83247361554</v>
      </c>
      <c r="P2617" s="677">
        <f t="shared" ca="1" si="451"/>
        <v>5933235.7389510348</v>
      </c>
      <c r="Q2617" s="677">
        <f t="shared" ca="1" si="451"/>
        <v>0</v>
      </c>
      <c r="R2617" s="677">
        <f t="shared" ca="1" si="451"/>
        <v>0</v>
      </c>
      <c r="S2617" s="677">
        <f t="shared" ca="1" si="451"/>
        <v>0</v>
      </c>
      <c r="T2617" s="677">
        <f t="shared" ca="1" si="451"/>
        <v>0</v>
      </c>
      <c r="U2617" s="677">
        <f t="shared" ca="1" si="451"/>
        <v>0</v>
      </c>
      <c r="V2617" s="677">
        <f t="shared" ca="1" si="451"/>
        <v>0</v>
      </c>
      <c r="W2617" s="677">
        <f t="shared" ca="1" si="449"/>
        <v>0</v>
      </c>
      <c r="X2617" s="677">
        <f t="shared" ca="1" si="451"/>
        <v>0</v>
      </c>
      <c r="Y2617" s="677">
        <f t="shared" ca="1" si="451"/>
        <v>0</v>
      </c>
      <c r="Z2617" s="677">
        <f t="shared" ca="1" si="451"/>
        <v>0</v>
      </c>
      <c r="AA2617" t="str">
        <f t="shared" si="439"/>
        <v>ASR_COMP</v>
      </c>
      <c r="AB2617" s="957">
        <f t="shared" si="440"/>
        <v>44682</v>
      </c>
      <c r="AC2617" t="str">
        <f t="shared" si="441"/>
        <v>Unaudited</v>
      </c>
    </row>
    <row r="2618" spans="1:29" x14ac:dyDescent="0.25">
      <c r="A2618" t="s">
        <v>423</v>
      </c>
      <c r="B2618" t="s">
        <v>1388</v>
      </c>
      <c r="C2618" t="s">
        <v>1389</v>
      </c>
      <c r="D2618">
        <v>1900</v>
      </c>
      <c r="E2618" s="957">
        <v>1</v>
      </c>
      <c r="F2618" t="s">
        <v>441</v>
      </c>
      <c r="G2618" s="957">
        <v>91</v>
      </c>
      <c r="H2618" t="s">
        <v>389</v>
      </c>
      <c r="I2618" s="937" t="s">
        <v>491</v>
      </c>
      <c r="J2618" s="937" t="s">
        <v>453</v>
      </c>
      <c r="K2618" s="937" t="s">
        <v>438</v>
      </c>
      <c r="L2618" s="953" t="s">
        <v>125</v>
      </c>
      <c r="M2618" s="958" t="s">
        <v>100</v>
      </c>
      <c r="N2618" s="677">
        <f t="shared" ca="1" si="443"/>
        <v>297125.52125217998</v>
      </c>
      <c r="O2618" s="677">
        <f t="shared" ca="1" si="451"/>
        <v>132129.16592058173</v>
      </c>
      <c r="P2618" s="677">
        <f t="shared" ca="1" si="451"/>
        <v>164996.35533159823</v>
      </c>
      <c r="Q2618" s="677">
        <f t="shared" ca="1" si="451"/>
        <v>0</v>
      </c>
      <c r="R2618" s="677">
        <f t="shared" ca="1" si="451"/>
        <v>0</v>
      </c>
      <c r="S2618" s="677">
        <f t="shared" ca="1" si="451"/>
        <v>0</v>
      </c>
      <c r="T2618" s="677">
        <f t="shared" ca="1" si="451"/>
        <v>0</v>
      </c>
      <c r="U2618" s="677">
        <f t="shared" ca="1" si="451"/>
        <v>0</v>
      </c>
      <c r="V2618" s="677">
        <f t="shared" ca="1" si="451"/>
        <v>0</v>
      </c>
      <c r="W2618" s="677">
        <f t="shared" ca="1" si="449"/>
        <v>0</v>
      </c>
      <c r="X2618" s="677">
        <f t="shared" ca="1" si="451"/>
        <v>0</v>
      </c>
      <c r="Y2618" s="677">
        <f t="shared" ca="1" si="451"/>
        <v>0</v>
      </c>
      <c r="Z2618" s="677">
        <f t="shared" ca="1" si="451"/>
        <v>0</v>
      </c>
      <c r="AA2618" t="str">
        <f t="shared" si="439"/>
        <v>ASR_COMP</v>
      </c>
      <c r="AB2618" s="957">
        <f t="shared" si="440"/>
        <v>44682</v>
      </c>
      <c r="AC2618" t="str">
        <f t="shared" si="441"/>
        <v>Unaudited</v>
      </c>
    </row>
    <row r="2619" spans="1:29" x14ac:dyDescent="0.25">
      <c r="A2619" t="s">
        <v>423</v>
      </c>
      <c r="B2619" t="s">
        <v>1388</v>
      </c>
      <c r="C2619" t="s">
        <v>1389</v>
      </c>
      <c r="D2619">
        <v>1900</v>
      </c>
      <c r="E2619" s="957">
        <v>1</v>
      </c>
      <c r="F2619" t="s">
        <v>441</v>
      </c>
      <c r="G2619" s="957">
        <v>91</v>
      </c>
      <c r="H2619" t="s">
        <v>389</v>
      </c>
      <c r="I2619" s="937" t="s">
        <v>491</v>
      </c>
      <c r="J2619" s="937" t="s">
        <v>453</v>
      </c>
      <c r="K2619" s="937" t="s">
        <v>438</v>
      </c>
      <c r="L2619" s="953" t="s">
        <v>126</v>
      </c>
      <c r="M2619" s="958" t="s">
        <v>101</v>
      </c>
      <c r="N2619" s="677">
        <f t="shared" ca="1" si="443"/>
        <v>813347.77236425749</v>
      </c>
      <c r="O2619" s="677">
        <f t="shared" ca="1" si="451"/>
        <v>606078.06611341226</v>
      </c>
      <c r="P2619" s="677">
        <f t="shared" ca="1" si="451"/>
        <v>207269.70625084522</v>
      </c>
      <c r="Q2619" s="677">
        <f t="shared" ca="1" si="451"/>
        <v>0</v>
      </c>
      <c r="R2619" s="677">
        <f t="shared" ca="1" si="451"/>
        <v>0</v>
      </c>
      <c r="S2619" s="677">
        <f t="shared" ca="1" si="451"/>
        <v>0</v>
      </c>
      <c r="T2619" s="677">
        <f t="shared" ca="1" si="451"/>
        <v>0</v>
      </c>
      <c r="U2619" s="677">
        <f t="shared" ca="1" si="451"/>
        <v>0</v>
      </c>
      <c r="V2619" s="677">
        <f t="shared" ca="1" si="451"/>
        <v>0</v>
      </c>
      <c r="W2619" s="677">
        <f t="shared" ca="1" si="449"/>
        <v>0</v>
      </c>
      <c r="X2619" s="677">
        <f t="shared" ca="1" si="451"/>
        <v>0</v>
      </c>
      <c r="Y2619" s="677">
        <f t="shared" ca="1" si="451"/>
        <v>0</v>
      </c>
      <c r="Z2619" s="677">
        <f t="shared" ca="1" si="451"/>
        <v>0</v>
      </c>
      <c r="AA2619" t="str">
        <f t="shared" si="439"/>
        <v>ASR_COMP</v>
      </c>
      <c r="AB2619" s="957">
        <f t="shared" si="440"/>
        <v>44682</v>
      </c>
      <c r="AC2619" t="str">
        <f t="shared" si="441"/>
        <v>Unaudited</v>
      </c>
    </row>
    <row r="2620" spans="1:29" x14ac:dyDescent="0.25">
      <c r="A2620" t="s">
        <v>423</v>
      </c>
      <c r="B2620" t="s">
        <v>1388</v>
      </c>
      <c r="C2620" t="s">
        <v>1389</v>
      </c>
      <c r="D2620">
        <v>1900</v>
      </c>
      <c r="E2620" s="957">
        <v>1</v>
      </c>
      <c r="F2620" t="s">
        <v>441</v>
      </c>
      <c r="G2620" s="957">
        <v>91</v>
      </c>
      <c r="H2620" t="s">
        <v>389</v>
      </c>
      <c r="I2620" s="937" t="s">
        <v>491</v>
      </c>
      <c r="J2620" s="937" t="s">
        <v>453</v>
      </c>
      <c r="K2620" s="937" t="s">
        <v>438</v>
      </c>
      <c r="L2620" s="937" t="s">
        <v>127</v>
      </c>
      <c r="M2620" s="958" t="s">
        <v>102</v>
      </c>
      <c r="N2620" s="677">
        <f t="shared" ca="1" si="443"/>
        <v>194099.24904018315</v>
      </c>
      <c r="O2620" s="677">
        <f t="shared" ca="1" si="451"/>
        <v>116470.01947641381</v>
      </c>
      <c r="P2620" s="677">
        <f t="shared" ca="1" si="451"/>
        <v>77629.229563769317</v>
      </c>
      <c r="Q2620" s="677">
        <f t="shared" ca="1" si="451"/>
        <v>0</v>
      </c>
      <c r="R2620" s="677">
        <f t="shared" ca="1" si="451"/>
        <v>0</v>
      </c>
      <c r="S2620" s="677">
        <f t="shared" ca="1" si="451"/>
        <v>0</v>
      </c>
      <c r="T2620" s="677">
        <f t="shared" ca="1" si="451"/>
        <v>0</v>
      </c>
      <c r="U2620" s="677">
        <f t="shared" ca="1" si="451"/>
        <v>0</v>
      </c>
      <c r="V2620" s="677">
        <f t="shared" ca="1" si="451"/>
        <v>0</v>
      </c>
      <c r="W2620" s="677">
        <f t="shared" ca="1" si="449"/>
        <v>0</v>
      </c>
      <c r="X2620" s="677">
        <f t="shared" ca="1" si="451"/>
        <v>0</v>
      </c>
      <c r="Y2620" s="677">
        <f t="shared" ca="1" si="451"/>
        <v>0</v>
      </c>
      <c r="Z2620" s="677">
        <f t="shared" ca="1" si="451"/>
        <v>0</v>
      </c>
      <c r="AA2620" t="str">
        <f t="shared" si="439"/>
        <v>ASR_COMP</v>
      </c>
      <c r="AB2620" s="957">
        <f t="shared" si="440"/>
        <v>44682</v>
      </c>
      <c r="AC2620" t="str">
        <f t="shared" si="441"/>
        <v>Unaudited</v>
      </c>
    </row>
    <row r="2621" spans="1:29" x14ac:dyDescent="0.25">
      <c r="A2621" t="s">
        <v>423</v>
      </c>
      <c r="B2621" t="s">
        <v>1388</v>
      </c>
      <c r="C2621" t="s">
        <v>1389</v>
      </c>
      <c r="D2621">
        <v>1900</v>
      </c>
      <c r="E2621" s="957">
        <v>1</v>
      </c>
      <c r="F2621" t="s">
        <v>441</v>
      </c>
      <c r="G2621" s="957">
        <v>91</v>
      </c>
      <c r="H2621" t="s">
        <v>389</v>
      </c>
      <c r="I2621" s="958" t="s">
        <v>491</v>
      </c>
      <c r="J2621" s="958" t="s">
        <v>453</v>
      </c>
      <c r="K2621" s="958" t="s">
        <v>438</v>
      </c>
      <c r="L2621" s="937" t="s">
        <v>128</v>
      </c>
      <c r="M2621" s="958" t="s">
        <v>103</v>
      </c>
      <c r="N2621" s="677">
        <f t="shared" ca="1" si="443"/>
        <v>673997.90694310376</v>
      </c>
      <c r="O2621" s="677">
        <f t="shared" ca="1" si="451"/>
        <v>129745.07846368599</v>
      </c>
      <c r="P2621" s="677">
        <f t="shared" ca="1" si="451"/>
        <v>544252.82847941772</v>
      </c>
      <c r="Q2621" s="677">
        <f t="shared" ca="1" si="451"/>
        <v>0</v>
      </c>
      <c r="R2621" s="677">
        <f t="shared" ca="1" si="451"/>
        <v>0</v>
      </c>
      <c r="S2621" s="677">
        <f t="shared" ca="1" si="451"/>
        <v>0</v>
      </c>
      <c r="T2621" s="677">
        <f t="shared" ca="1" si="451"/>
        <v>0</v>
      </c>
      <c r="U2621" s="677">
        <f t="shared" ca="1" si="451"/>
        <v>0</v>
      </c>
      <c r="V2621" s="677">
        <f t="shared" ca="1" si="451"/>
        <v>0</v>
      </c>
      <c r="W2621" s="677">
        <f t="shared" ca="1" si="449"/>
        <v>0</v>
      </c>
      <c r="X2621" s="677">
        <f t="shared" ca="1" si="451"/>
        <v>0</v>
      </c>
      <c r="Y2621" s="677">
        <f t="shared" ca="1" si="451"/>
        <v>0</v>
      </c>
      <c r="Z2621" s="677">
        <f t="shared" ca="1" si="451"/>
        <v>0</v>
      </c>
      <c r="AA2621" t="str">
        <f t="shared" si="439"/>
        <v>ASR_COMP</v>
      </c>
      <c r="AB2621" s="957">
        <f t="shared" si="440"/>
        <v>44682</v>
      </c>
      <c r="AC2621" t="str">
        <f t="shared" si="441"/>
        <v>Unaudited</v>
      </c>
    </row>
    <row r="2622" spans="1:29" x14ac:dyDescent="0.25">
      <c r="A2622" t="s">
        <v>423</v>
      </c>
      <c r="B2622" t="s">
        <v>1388</v>
      </c>
      <c r="C2622" t="s">
        <v>1389</v>
      </c>
      <c r="D2622">
        <v>1900</v>
      </c>
      <c r="E2622" s="957">
        <v>1</v>
      </c>
      <c r="F2622" t="s">
        <v>441</v>
      </c>
      <c r="G2622" s="957">
        <v>91</v>
      </c>
      <c r="H2622" t="s">
        <v>389</v>
      </c>
      <c r="I2622" s="937" t="s">
        <v>491</v>
      </c>
      <c r="J2622" s="937" t="s">
        <v>453</v>
      </c>
      <c r="K2622" s="937" t="s">
        <v>438</v>
      </c>
      <c r="L2622" s="937" t="s">
        <v>129</v>
      </c>
      <c r="M2622" s="958" t="s">
        <v>28</v>
      </c>
      <c r="N2622" s="677">
        <f t="shared" ca="1" si="443"/>
        <v>135516.80584422345</v>
      </c>
      <c r="O2622" s="677">
        <f t="shared" ca="1" si="451"/>
        <v>135516.80584422345</v>
      </c>
      <c r="P2622" s="677">
        <f t="shared" ca="1" si="451"/>
        <v>0</v>
      </c>
      <c r="Q2622" s="677">
        <f t="shared" ca="1" si="451"/>
        <v>0</v>
      </c>
      <c r="R2622" s="677">
        <f t="shared" ca="1" si="451"/>
        <v>0</v>
      </c>
      <c r="S2622" s="677">
        <f t="shared" ca="1" si="451"/>
        <v>0</v>
      </c>
      <c r="T2622" s="677">
        <f t="shared" ca="1" si="451"/>
        <v>0</v>
      </c>
      <c r="U2622" s="677">
        <f t="shared" ca="1" si="451"/>
        <v>0</v>
      </c>
      <c r="V2622" s="677">
        <f t="shared" ca="1" si="451"/>
        <v>0</v>
      </c>
      <c r="W2622" s="677">
        <f t="shared" ca="1" si="449"/>
        <v>0</v>
      </c>
      <c r="X2622" s="677">
        <f t="shared" ca="1" si="451"/>
        <v>0</v>
      </c>
      <c r="Y2622" s="677">
        <f t="shared" ca="1" si="451"/>
        <v>0</v>
      </c>
      <c r="Z2622" s="677">
        <f t="shared" ca="1" si="451"/>
        <v>0</v>
      </c>
      <c r="AA2622" t="str">
        <f t="shared" si="439"/>
        <v>ASR_COMP</v>
      </c>
      <c r="AB2622" s="957">
        <f t="shared" si="440"/>
        <v>44682</v>
      </c>
      <c r="AC2622" t="str">
        <f t="shared" si="441"/>
        <v>Unaudited</v>
      </c>
    </row>
    <row r="2623" spans="1:29" x14ac:dyDescent="0.25">
      <c r="A2623" t="s">
        <v>423</v>
      </c>
      <c r="B2623" t="s">
        <v>1388</v>
      </c>
      <c r="C2623" t="s">
        <v>1389</v>
      </c>
      <c r="D2623">
        <v>1900</v>
      </c>
      <c r="E2623" s="957">
        <v>1</v>
      </c>
      <c r="F2623" t="s">
        <v>441</v>
      </c>
      <c r="G2623" s="957">
        <v>91</v>
      </c>
      <c r="H2623" t="s">
        <v>389</v>
      </c>
      <c r="I2623" s="937" t="s">
        <v>491</v>
      </c>
      <c r="J2623" s="937" t="s">
        <v>439</v>
      </c>
      <c r="K2623" s="937" t="s">
        <v>439</v>
      </c>
      <c r="L2623" s="937" t="s">
        <v>131</v>
      </c>
      <c r="M2623" s="958" t="s">
        <v>329</v>
      </c>
      <c r="N2623" s="677">
        <f t="shared" ca="1" si="443"/>
        <v>0</v>
      </c>
      <c r="O2623" s="677">
        <f t="shared" ca="1" si="451"/>
        <v>0</v>
      </c>
      <c r="P2623" s="677">
        <f t="shared" ca="1" si="451"/>
        <v>0</v>
      </c>
      <c r="Q2623" s="677">
        <f t="shared" ca="1" si="451"/>
        <v>0</v>
      </c>
      <c r="R2623" s="677">
        <f t="shared" ca="1" si="451"/>
        <v>0</v>
      </c>
      <c r="S2623" s="677">
        <f t="shared" ca="1" si="451"/>
        <v>0</v>
      </c>
      <c r="T2623" s="677">
        <f t="shared" ca="1" si="451"/>
        <v>0</v>
      </c>
      <c r="U2623" s="677">
        <f t="shared" ca="1" si="451"/>
        <v>0</v>
      </c>
      <c r="V2623" s="677">
        <f t="shared" ca="1" si="451"/>
        <v>0</v>
      </c>
      <c r="W2623" s="677">
        <f t="shared" ca="1" si="449"/>
        <v>0</v>
      </c>
      <c r="X2623" s="677">
        <f t="shared" ca="1" si="451"/>
        <v>0</v>
      </c>
      <c r="Y2623" s="677">
        <f t="shared" ca="1" si="451"/>
        <v>0</v>
      </c>
      <c r="Z2623" s="677">
        <f t="shared" ca="1" si="451"/>
        <v>0</v>
      </c>
      <c r="AA2623" t="str">
        <f t="shared" si="439"/>
        <v>ASR_COMP</v>
      </c>
      <c r="AB2623" s="957">
        <f t="shared" si="440"/>
        <v>44682</v>
      </c>
      <c r="AC2623" t="str">
        <f t="shared" si="441"/>
        <v>Unaudited</v>
      </c>
    </row>
    <row r="2624" spans="1:29" x14ac:dyDescent="0.25">
      <c r="A2624" t="s">
        <v>423</v>
      </c>
      <c r="B2624" t="s">
        <v>1388</v>
      </c>
      <c r="C2624" t="s">
        <v>1389</v>
      </c>
      <c r="D2624">
        <v>1900</v>
      </c>
      <c r="E2624" s="957">
        <v>1</v>
      </c>
      <c r="F2624" t="s">
        <v>441</v>
      </c>
      <c r="G2624" s="957">
        <v>91</v>
      </c>
      <c r="H2624" t="s">
        <v>389</v>
      </c>
      <c r="I2624" s="937" t="s">
        <v>491</v>
      </c>
      <c r="J2624" s="937" t="s">
        <v>439</v>
      </c>
      <c r="K2624" s="937" t="s">
        <v>439</v>
      </c>
      <c r="L2624" s="937" t="s">
        <v>132</v>
      </c>
      <c r="M2624" s="958" t="s">
        <v>328</v>
      </c>
      <c r="N2624" s="677">
        <f t="shared" ca="1" si="443"/>
        <v>0</v>
      </c>
      <c r="O2624" s="677">
        <f t="shared" ca="1" si="451"/>
        <v>0</v>
      </c>
      <c r="P2624" s="677">
        <f t="shared" ca="1" si="451"/>
        <v>0</v>
      </c>
      <c r="Q2624" s="677">
        <f t="shared" ca="1" si="451"/>
        <v>0</v>
      </c>
      <c r="R2624" s="677">
        <f t="shared" ca="1" si="451"/>
        <v>0</v>
      </c>
      <c r="S2624" s="677">
        <f t="shared" ca="1" si="451"/>
        <v>0</v>
      </c>
      <c r="T2624" s="677">
        <f t="shared" ca="1" si="451"/>
        <v>0</v>
      </c>
      <c r="U2624" s="677">
        <f t="shared" ca="1" si="451"/>
        <v>0</v>
      </c>
      <c r="V2624" s="677">
        <f t="shared" ca="1" si="451"/>
        <v>0</v>
      </c>
      <c r="W2624" s="677">
        <f t="shared" ca="1" si="449"/>
        <v>0</v>
      </c>
      <c r="X2624" s="677">
        <f t="shared" ca="1" si="451"/>
        <v>0</v>
      </c>
      <c r="Y2624" s="677">
        <f t="shared" ca="1" si="451"/>
        <v>0</v>
      </c>
      <c r="Z2624" s="677">
        <f t="shared" ca="1" si="451"/>
        <v>0</v>
      </c>
      <c r="AA2624" t="str">
        <f t="shared" si="439"/>
        <v>ASR_COMP</v>
      </c>
      <c r="AB2624" s="957">
        <f t="shared" si="440"/>
        <v>44682</v>
      </c>
      <c r="AC2624" t="str">
        <f t="shared" si="441"/>
        <v>Unaudited</v>
      </c>
    </row>
    <row r="2625" spans="1:29" ht="30" x14ac:dyDescent="0.25">
      <c r="A2625" t="s">
        <v>423</v>
      </c>
      <c r="B2625" t="s">
        <v>1388</v>
      </c>
      <c r="C2625" t="s">
        <v>1389</v>
      </c>
      <c r="D2625">
        <v>1900</v>
      </c>
      <c r="E2625" s="957">
        <v>1</v>
      </c>
      <c r="F2625" t="s">
        <v>441</v>
      </c>
      <c r="G2625" s="957">
        <v>91</v>
      </c>
      <c r="H2625" t="s">
        <v>389</v>
      </c>
      <c r="I2625" s="958" t="s">
        <v>491</v>
      </c>
      <c r="J2625" s="958" t="s">
        <v>439</v>
      </c>
      <c r="K2625" s="958" t="s">
        <v>439</v>
      </c>
      <c r="L2625" s="937" t="s">
        <v>133</v>
      </c>
      <c r="M2625" s="958" t="s">
        <v>182</v>
      </c>
      <c r="N2625" s="677">
        <f t="shared" ca="1" si="443"/>
        <v>0</v>
      </c>
      <c r="O2625" s="677">
        <f t="shared" ca="1" si="451"/>
        <v>0</v>
      </c>
      <c r="P2625" s="677">
        <f t="shared" ca="1" si="451"/>
        <v>0</v>
      </c>
      <c r="Q2625" s="677">
        <f t="shared" ca="1" si="451"/>
        <v>0</v>
      </c>
      <c r="R2625" s="677">
        <f t="shared" ca="1" si="451"/>
        <v>0</v>
      </c>
      <c r="S2625" s="677">
        <f t="shared" ca="1" si="451"/>
        <v>0</v>
      </c>
      <c r="T2625" s="677">
        <f t="shared" ca="1" si="451"/>
        <v>0</v>
      </c>
      <c r="U2625" s="677">
        <f t="shared" ca="1" si="451"/>
        <v>0</v>
      </c>
      <c r="V2625" s="677">
        <f t="shared" ca="1" si="451"/>
        <v>0</v>
      </c>
      <c r="W2625" s="677">
        <f t="shared" ca="1" si="449"/>
        <v>0</v>
      </c>
      <c r="X2625" s="677">
        <f t="shared" ca="1" si="451"/>
        <v>0</v>
      </c>
      <c r="Y2625" s="677">
        <f t="shared" ca="1" si="451"/>
        <v>0</v>
      </c>
      <c r="Z2625" s="677">
        <f t="shared" ca="1" si="451"/>
        <v>0</v>
      </c>
      <c r="AA2625" t="str">
        <f t="shared" si="439"/>
        <v>ASR_COMP</v>
      </c>
      <c r="AB2625" s="957">
        <f t="shared" si="440"/>
        <v>44682</v>
      </c>
      <c r="AC2625" t="str">
        <f t="shared" si="441"/>
        <v>Unaudited</v>
      </c>
    </row>
    <row r="2626" spans="1:29" x14ac:dyDescent="0.25">
      <c r="A2626" t="s">
        <v>423</v>
      </c>
      <c r="B2626" t="s">
        <v>1388</v>
      </c>
      <c r="C2626" t="s">
        <v>1389</v>
      </c>
      <c r="D2626">
        <v>1900</v>
      </c>
      <c r="E2626" s="957">
        <v>1</v>
      </c>
      <c r="F2626" t="s">
        <v>441</v>
      </c>
      <c r="G2626" s="957">
        <v>91</v>
      </c>
      <c r="H2626" t="s">
        <v>389</v>
      </c>
      <c r="I2626" s="958" t="s">
        <v>491</v>
      </c>
      <c r="J2626" s="958" t="s">
        <v>439</v>
      </c>
      <c r="K2626" s="958" t="s">
        <v>439</v>
      </c>
      <c r="L2626" s="937" t="s">
        <v>134</v>
      </c>
      <c r="M2626" s="958" t="s">
        <v>497</v>
      </c>
      <c r="N2626" s="677">
        <f t="shared" ca="1" si="443"/>
        <v>0</v>
      </c>
      <c r="O2626" s="677">
        <f t="shared" ca="1" si="451"/>
        <v>0</v>
      </c>
      <c r="P2626" s="677">
        <f t="shared" ca="1" si="451"/>
        <v>0</v>
      </c>
      <c r="Q2626" s="677">
        <f t="shared" ca="1" si="451"/>
        <v>0</v>
      </c>
      <c r="R2626" s="677">
        <f t="shared" ca="1" si="451"/>
        <v>0</v>
      </c>
      <c r="S2626" s="677">
        <f t="shared" ca="1" si="451"/>
        <v>0</v>
      </c>
      <c r="T2626" s="677">
        <f t="shared" ca="1" si="451"/>
        <v>0</v>
      </c>
      <c r="U2626" s="677">
        <f t="shared" ca="1" si="451"/>
        <v>0</v>
      </c>
      <c r="V2626" s="677">
        <f t="shared" ca="1" si="451"/>
        <v>0</v>
      </c>
      <c r="W2626" s="677">
        <f t="shared" ca="1" si="449"/>
        <v>0</v>
      </c>
      <c r="X2626" s="677">
        <f t="shared" ca="1" si="451"/>
        <v>0</v>
      </c>
      <c r="Y2626" s="677">
        <f t="shared" ca="1" si="451"/>
        <v>0</v>
      </c>
      <c r="Z2626" s="677">
        <f t="shared" ca="1" si="451"/>
        <v>0</v>
      </c>
      <c r="AA2626" t="str">
        <f t="shared" ref="AA2626:AA2689" si="452">file_name</f>
        <v>ASR_COMP</v>
      </c>
      <c r="AB2626" s="957">
        <f t="shared" ref="AB2626:AB2689" si="453">file_date</f>
        <v>44682</v>
      </c>
      <c r="AC2626" t="str">
        <f t="shared" ref="AC2626:AC2689" si="454">status</f>
        <v>Unaudited</v>
      </c>
    </row>
    <row r="2627" spans="1:29" x14ac:dyDescent="0.25">
      <c r="A2627" t="s">
        <v>423</v>
      </c>
      <c r="B2627" t="s">
        <v>1388</v>
      </c>
      <c r="C2627" t="s">
        <v>1389</v>
      </c>
      <c r="D2627">
        <v>1900</v>
      </c>
      <c r="E2627" s="957">
        <v>1</v>
      </c>
      <c r="F2627" t="s">
        <v>441</v>
      </c>
      <c r="G2627" s="957">
        <v>91</v>
      </c>
      <c r="H2627" t="s">
        <v>389</v>
      </c>
      <c r="I2627" s="958" t="s">
        <v>491</v>
      </c>
      <c r="J2627" s="958" t="s">
        <v>439</v>
      </c>
      <c r="K2627" s="958" t="s">
        <v>439</v>
      </c>
      <c r="L2627" s="937" t="s">
        <v>135</v>
      </c>
      <c r="M2627" s="958" t="s">
        <v>498</v>
      </c>
      <c r="N2627" s="677">
        <f t="shared" ca="1" si="443"/>
        <v>0</v>
      </c>
      <c r="O2627" s="677">
        <f t="shared" ca="1" si="451"/>
        <v>0</v>
      </c>
      <c r="P2627" s="677">
        <f t="shared" ca="1" si="451"/>
        <v>0</v>
      </c>
      <c r="Q2627" s="677">
        <f t="shared" ca="1" si="451"/>
        <v>0</v>
      </c>
      <c r="R2627" s="677">
        <f t="shared" ca="1" si="451"/>
        <v>0</v>
      </c>
      <c r="S2627" s="677">
        <f t="shared" ca="1" si="451"/>
        <v>0</v>
      </c>
      <c r="T2627" s="677">
        <f t="shared" ca="1" si="451"/>
        <v>0</v>
      </c>
      <c r="U2627" s="677">
        <f t="shared" ca="1" si="451"/>
        <v>0</v>
      </c>
      <c r="V2627" s="677">
        <f t="shared" ca="1" si="451"/>
        <v>0</v>
      </c>
      <c r="W2627" s="677">
        <f t="shared" ca="1" si="449"/>
        <v>0</v>
      </c>
      <c r="X2627" s="677">
        <f t="shared" ca="1" si="451"/>
        <v>0</v>
      </c>
      <c r="Y2627" s="677">
        <f t="shared" ca="1" si="451"/>
        <v>0</v>
      </c>
      <c r="Z2627" s="677">
        <f t="shared" ca="1" si="451"/>
        <v>0</v>
      </c>
      <c r="AA2627" t="str">
        <f t="shared" si="452"/>
        <v>ASR_COMP</v>
      </c>
      <c r="AB2627" s="957">
        <f t="shared" si="453"/>
        <v>44682</v>
      </c>
      <c r="AC2627" t="str">
        <f t="shared" si="454"/>
        <v>Unaudited</v>
      </c>
    </row>
    <row r="2628" spans="1:29" x14ac:dyDescent="0.25">
      <c r="A2628" t="s">
        <v>423</v>
      </c>
      <c r="B2628" t="s">
        <v>1388</v>
      </c>
      <c r="C2628" t="s">
        <v>1389</v>
      </c>
      <c r="D2628">
        <v>1900</v>
      </c>
      <c r="E2628" s="957">
        <v>1</v>
      </c>
      <c r="F2628" t="s">
        <v>441</v>
      </c>
      <c r="G2628" s="957">
        <v>91</v>
      </c>
      <c r="H2628" t="s">
        <v>389</v>
      </c>
      <c r="I2628" s="958" t="s">
        <v>491</v>
      </c>
      <c r="J2628" s="958" t="s">
        <v>439</v>
      </c>
      <c r="K2628" s="958" t="s">
        <v>439</v>
      </c>
      <c r="L2628" s="937" t="s">
        <v>136</v>
      </c>
      <c r="M2628" s="958" t="s">
        <v>499</v>
      </c>
      <c r="N2628" s="677">
        <f t="shared" ca="1" si="443"/>
        <v>0</v>
      </c>
      <c r="O2628" s="677">
        <f t="shared" ca="1" si="451"/>
        <v>0</v>
      </c>
      <c r="P2628" s="677">
        <f t="shared" ca="1" si="451"/>
        <v>0</v>
      </c>
      <c r="Q2628" s="677">
        <f t="shared" ca="1" si="451"/>
        <v>0</v>
      </c>
      <c r="R2628" s="677">
        <f t="shared" ca="1" si="451"/>
        <v>0</v>
      </c>
      <c r="S2628" s="677">
        <f t="shared" ca="1" si="451"/>
        <v>0</v>
      </c>
      <c r="T2628" s="677">
        <f t="shared" ca="1" si="451"/>
        <v>0</v>
      </c>
      <c r="U2628" s="677">
        <f t="shared" ca="1" si="451"/>
        <v>0</v>
      </c>
      <c r="V2628" s="677">
        <f t="shared" ca="1" si="451"/>
        <v>0</v>
      </c>
      <c r="W2628" s="677">
        <f t="shared" ca="1" si="449"/>
        <v>0</v>
      </c>
      <c r="X2628" s="677">
        <f t="shared" ca="1" si="451"/>
        <v>0</v>
      </c>
      <c r="Y2628" s="677">
        <f t="shared" ca="1" si="451"/>
        <v>0</v>
      </c>
      <c r="Z2628" s="677">
        <f t="shared" ca="1" si="451"/>
        <v>0</v>
      </c>
      <c r="AA2628" t="str">
        <f t="shared" si="452"/>
        <v>ASR_COMP</v>
      </c>
      <c r="AB2628" s="957">
        <f t="shared" si="453"/>
        <v>44682</v>
      </c>
      <c r="AC2628" t="str">
        <f t="shared" si="454"/>
        <v>Unaudited</v>
      </c>
    </row>
    <row r="2629" spans="1:29" ht="30" x14ac:dyDescent="0.25">
      <c r="A2629" t="s">
        <v>423</v>
      </c>
      <c r="B2629" t="s">
        <v>1388</v>
      </c>
      <c r="C2629" t="s">
        <v>1389</v>
      </c>
      <c r="D2629">
        <v>1900</v>
      </c>
      <c r="E2629" s="957">
        <v>1</v>
      </c>
      <c r="F2629" t="s">
        <v>441</v>
      </c>
      <c r="G2629" s="957">
        <v>91</v>
      </c>
      <c r="H2629" t="s">
        <v>389</v>
      </c>
      <c r="I2629" s="958" t="s">
        <v>492</v>
      </c>
      <c r="J2629" s="958" t="s">
        <v>26</v>
      </c>
      <c r="K2629" s="958" t="s">
        <v>26</v>
      </c>
      <c r="L2629" s="953" t="s">
        <v>272</v>
      </c>
      <c r="M2629" s="958" t="s">
        <v>26</v>
      </c>
      <c r="N2629" s="677">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1595684.4867744083</v>
      </c>
      <c r="O2629" s="677">
        <f t="shared" ca="1" si="451"/>
        <v>0</v>
      </c>
      <c r="P2629" s="677">
        <f t="shared" ca="1" si="451"/>
        <v>0</v>
      </c>
      <c r="Q2629" s="677">
        <f t="shared" ca="1" si="451"/>
        <v>0</v>
      </c>
      <c r="R2629" s="677">
        <f t="shared" ca="1" si="451"/>
        <v>0</v>
      </c>
      <c r="S2629" s="677">
        <f t="shared" ca="1" si="451"/>
        <v>0</v>
      </c>
      <c r="T2629" s="677">
        <f t="shared" ca="1" si="451"/>
        <v>0</v>
      </c>
      <c r="U2629" s="677">
        <f t="shared" ca="1" si="451"/>
        <v>0</v>
      </c>
      <c r="V2629" s="677">
        <f t="shared" ca="1" si="451"/>
        <v>0</v>
      </c>
      <c r="W2629" s="677">
        <f t="shared" ca="1" si="449"/>
        <v>0</v>
      </c>
      <c r="X2629" s="677">
        <f t="shared" ca="1" si="451"/>
        <v>0</v>
      </c>
      <c r="Y2629" s="677">
        <f t="shared" ca="1" si="451"/>
        <v>0</v>
      </c>
      <c r="Z2629" s="677">
        <f t="shared" ca="1" si="451"/>
        <v>0</v>
      </c>
      <c r="AA2629" t="str">
        <f t="shared" si="452"/>
        <v>ASR_COMP</v>
      </c>
      <c r="AB2629" s="957">
        <f t="shared" si="453"/>
        <v>44682</v>
      </c>
      <c r="AC2629" t="str">
        <f t="shared" si="454"/>
        <v>Unaudited</v>
      </c>
    </row>
    <row r="2630" spans="1:29" x14ac:dyDescent="0.25">
      <c r="A2630" t="s">
        <v>423</v>
      </c>
      <c r="B2630" t="s">
        <v>1388</v>
      </c>
      <c r="C2630" t="s">
        <v>1389</v>
      </c>
      <c r="D2630">
        <v>1900</v>
      </c>
      <c r="E2630" s="957">
        <v>1</v>
      </c>
      <c r="F2630" t="s">
        <v>442</v>
      </c>
      <c r="G2630" s="957">
        <v>182</v>
      </c>
      <c r="H2630" t="s">
        <v>389</v>
      </c>
      <c r="I2630" s="958" t="s">
        <v>435</v>
      </c>
      <c r="J2630" s="958" t="s">
        <v>435</v>
      </c>
      <c r="K2630" s="958" t="s">
        <v>435</v>
      </c>
      <c r="L2630" s="937"/>
      <c r="M2630" s="958" t="s">
        <v>435</v>
      </c>
      <c r="N2630" s="677">
        <f t="shared" ca="1" si="455"/>
        <v>247064.23999999996</v>
      </c>
      <c r="O2630" s="677">
        <f t="shared" ca="1" si="451"/>
        <v>209052.06999999998</v>
      </c>
      <c r="P2630" s="677">
        <f t="shared" ca="1" si="451"/>
        <v>6887.5599999999995</v>
      </c>
      <c r="Q2630" s="677">
        <f t="shared" ca="1" si="451"/>
        <v>13658.85</v>
      </c>
      <c r="R2630" s="677">
        <f t="shared" ca="1" si="451"/>
        <v>3004.0299999999997</v>
      </c>
      <c r="S2630" s="677">
        <f t="shared" ca="1" si="451"/>
        <v>4022.1499999999996</v>
      </c>
      <c r="T2630" s="677">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1805.94</v>
      </c>
      <c r="U2630" s="677">
        <f t="shared" ca="1" si="456"/>
        <v>90.65</v>
      </c>
      <c r="V2630" s="677">
        <f t="shared" ca="1" si="456"/>
        <v>368</v>
      </c>
      <c r="W2630" s="677">
        <f t="shared" ca="1" si="449"/>
        <v>37</v>
      </c>
      <c r="X2630" s="677">
        <f t="shared" ca="1" si="456"/>
        <v>7305.3700000000008</v>
      </c>
      <c r="Y2630" s="677">
        <f t="shared" ca="1" si="456"/>
        <v>832.62</v>
      </c>
      <c r="Z2630" s="677">
        <f t="shared" ca="1" si="456"/>
        <v>0</v>
      </c>
      <c r="AA2630" t="str">
        <f t="shared" si="452"/>
        <v>ASR_COMP</v>
      </c>
      <c r="AB2630" s="957">
        <f t="shared" si="453"/>
        <v>44682</v>
      </c>
      <c r="AC2630" t="str">
        <f t="shared" si="454"/>
        <v>Unaudited</v>
      </c>
    </row>
    <row r="2631" spans="1:29" x14ac:dyDescent="0.25">
      <c r="A2631" t="s">
        <v>423</v>
      </c>
      <c r="B2631" t="s">
        <v>1388</v>
      </c>
      <c r="C2631" t="s">
        <v>1389</v>
      </c>
      <c r="D2631">
        <v>1900</v>
      </c>
      <c r="E2631" s="957">
        <v>1</v>
      </c>
      <c r="F2631" t="s">
        <v>442</v>
      </c>
      <c r="G2631" s="957">
        <v>182</v>
      </c>
      <c r="H2631" t="s">
        <v>389</v>
      </c>
      <c r="I2631" s="937" t="s">
        <v>490</v>
      </c>
      <c r="J2631" s="937" t="s">
        <v>12</v>
      </c>
      <c r="K2631" s="937" t="s">
        <v>12</v>
      </c>
      <c r="L2631" s="937">
        <v>1.1000000000000001</v>
      </c>
      <c r="M2631" s="958" t="s">
        <v>12</v>
      </c>
      <c r="N2631" s="677">
        <f t="shared" ca="1" si="455"/>
        <v>62823659.970126249</v>
      </c>
      <c r="O2631" s="677">
        <f t="shared" ca="1" si="456"/>
        <v>35803397.785177052</v>
      </c>
      <c r="P2631" s="677">
        <f t="shared" ca="1" si="456"/>
        <v>3227830.4333721031</v>
      </c>
      <c r="Q2631" s="677">
        <f t="shared" ca="1" si="456"/>
        <v>12498836.746720893</v>
      </c>
      <c r="R2631" s="677">
        <f t="shared" ca="1" si="456"/>
        <v>4195447.899810791</v>
      </c>
      <c r="S2631" s="677">
        <f t="shared" ca="1" si="456"/>
        <v>1123646.9981892675</v>
      </c>
      <c r="T2631" s="677">
        <f t="shared" ca="1" si="456"/>
        <v>800719.25308259937</v>
      </c>
      <c r="U2631" s="677">
        <f t="shared" ca="1" si="456"/>
        <v>20131.674774970357</v>
      </c>
      <c r="V2631" s="677">
        <f t="shared" ca="1" si="456"/>
        <v>1320707.315692391</v>
      </c>
      <c r="W2631" s="677">
        <f t="shared" ca="1" si="449"/>
        <v>1140795.1383152923</v>
      </c>
      <c r="X2631" s="677">
        <f t="shared" ca="1" si="456"/>
        <v>889498.8080003038</v>
      </c>
      <c r="Y2631" s="677">
        <f t="shared" ca="1" si="456"/>
        <v>1802647.9169905905</v>
      </c>
      <c r="Z2631" s="677">
        <f t="shared" ca="1" si="456"/>
        <v>0</v>
      </c>
      <c r="AA2631" t="str">
        <f t="shared" si="452"/>
        <v>ASR_COMP</v>
      </c>
      <c r="AB2631" s="957">
        <f t="shared" si="453"/>
        <v>44682</v>
      </c>
      <c r="AC2631" t="str">
        <f t="shared" si="454"/>
        <v>Unaudited</v>
      </c>
    </row>
    <row r="2632" spans="1:29" x14ac:dyDescent="0.25">
      <c r="A2632" t="s">
        <v>423</v>
      </c>
      <c r="B2632" t="s">
        <v>1388</v>
      </c>
      <c r="C2632" t="s">
        <v>1389</v>
      </c>
      <c r="D2632">
        <v>1900</v>
      </c>
      <c r="E2632" s="957">
        <v>1</v>
      </c>
      <c r="F2632" t="s">
        <v>442</v>
      </c>
      <c r="G2632" s="957">
        <v>182</v>
      </c>
      <c r="H2632" t="s">
        <v>389</v>
      </c>
      <c r="I2632" s="958" t="s">
        <v>490</v>
      </c>
      <c r="J2632" s="958" t="s">
        <v>12</v>
      </c>
      <c r="K2632" s="958" t="s">
        <v>1331</v>
      </c>
      <c r="L2632" s="937" t="s">
        <v>1322</v>
      </c>
      <c r="M2632" s="958" t="s">
        <v>1331</v>
      </c>
      <c r="N2632" s="677">
        <f t="shared" ca="1" si="455"/>
        <v>220074.79065554397</v>
      </c>
      <c r="O2632" s="677">
        <f t="shared" ca="1" si="456"/>
        <v>-74451.370046437514</v>
      </c>
      <c r="P2632" s="677">
        <f t="shared" ca="1" si="456"/>
        <v>-8998.512484657007</v>
      </c>
      <c r="Q2632" s="677">
        <f t="shared" ca="1" si="456"/>
        <v>157760.37885799003</v>
      </c>
      <c r="R2632" s="677">
        <f t="shared" ca="1" si="456"/>
        <v>72643.756981287253</v>
      </c>
      <c r="S2632" s="677">
        <f t="shared" ca="1" si="456"/>
        <v>3461.3649267952123</v>
      </c>
      <c r="T2632" s="677">
        <f t="shared" ca="1" si="456"/>
        <v>-1491.1828168063321</v>
      </c>
      <c r="U2632" s="677">
        <f t="shared" ca="1" si="456"/>
        <v>47.331015305330745</v>
      </c>
      <c r="V2632" s="677">
        <f t="shared" ca="1" si="456"/>
        <v>19534.582439457216</v>
      </c>
      <c r="W2632" s="677">
        <f t="shared" ca="1" si="449"/>
        <v>31129.621207744047</v>
      </c>
      <c r="X2632" s="677">
        <f t="shared" ca="1" si="456"/>
        <v>2076.8423733754757</v>
      </c>
      <c r="Y2632" s="677">
        <f t="shared" ca="1" si="456"/>
        <v>18361.978201490245</v>
      </c>
      <c r="Z2632" s="677">
        <f t="shared" ca="1" si="456"/>
        <v>0</v>
      </c>
      <c r="AA2632" t="str">
        <f t="shared" si="452"/>
        <v>ASR_COMP</v>
      </c>
      <c r="AB2632" s="957">
        <f t="shared" si="453"/>
        <v>44682</v>
      </c>
      <c r="AC2632" t="str">
        <f t="shared" si="454"/>
        <v>Unaudited</v>
      </c>
    </row>
    <row r="2633" spans="1:29" x14ac:dyDescent="0.25">
      <c r="A2633" t="s">
        <v>423</v>
      </c>
      <c r="B2633" t="s">
        <v>1388</v>
      </c>
      <c r="C2633" t="s">
        <v>1389</v>
      </c>
      <c r="D2633">
        <v>1900</v>
      </c>
      <c r="E2633" s="957">
        <v>1</v>
      </c>
      <c r="F2633" t="s">
        <v>442</v>
      </c>
      <c r="G2633" s="957">
        <v>182</v>
      </c>
      <c r="H2633" t="s">
        <v>389</v>
      </c>
      <c r="I2633" s="937" t="s">
        <v>490</v>
      </c>
      <c r="J2633" s="937" t="s">
        <v>493</v>
      </c>
      <c r="K2633" s="937" t="s">
        <v>494</v>
      </c>
      <c r="L2633" s="937" t="s">
        <v>63</v>
      </c>
      <c r="M2633" s="937" t="s">
        <v>346</v>
      </c>
      <c r="N2633" s="677">
        <f t="shared" ca="1" si="455"/>
        <v>0</v>
      </c>
      <c r="O2633" s="677">
        <f t="shared" ca="1" si="456"/>
        <v>0</v>
      </c>
      <c r="P2633" s="677">
        <f t="shared" ca="1" si="456"/>
        <v>0</v>
      </c>
      <c r="Q2633" s="677">
        <f t="shared" ca="1" si="456"/>
        <v>0</v>
      </c>
      <c r="R2633" s="677">
        <f t="shared" ca="1" si="456"/>
        <v>0</v>
      </c>
      <c r="S2633" s="677">
        <f t="shared" ca="1" si="456"/>
        <v>0</v>
      </c>
      <c r="T2633" s="677">
        <f t="shared" ca="1" si="456"/>
        <v>0</v>
      </c>
      <c r="U2633" s="677">
        <f t="shared" ca="1" si="456"/>
        <v>0</v>
      </c>
      <c r="V2633" s="677">
        <f t="shared" ca="1" si="456"/>
        <v>0</v>
      </c>
      <c r="W2633" s="677">
        <f t="shared" ca="1" si="449"/>
        <v>0</v>
      </c>
      <c r="X2633" s="677">
        <f t="shared" ca="1" si="456"/>
        <v>0</v>
      </c>
      <c r="Y2633" s="677">
        <f t="shared" ca="1" si="456"/>
        <v>0</v>
      </c>
      <c r="Z2633" s="677">
        <f t="shared" ca="1" si="456"/>
        <v>0</v>
      </c>
      <c r="AA2633" t="str">
        <f t="shared" si="452"/>
        <v>ASR_COMP</v>
      </c>
      <c r="AB2633" s="957">
        <f t="shared" si="453"/>
        <v>44682</v>
      </c>
      <c r="AC2633" t="str">
        <f t="shared" si="454"/>
        <v>Unaudited</v>
      </c>
    </row>
    <row r="2634" spans="1:29" x14ac:dyDescent="0.25">
      <c r="A2634" t="s">
        <v>423</v>
      </c>
      <c r="B2634" t="s">
        <v>1388</v>
      </c>
      <c r="C2634" t="s">
        <v>1389</v>
      </c>
      <c r="D2634">
        <v>1900</v>
      </c>
      <c r="E2634" s="957">
        <v>1</v>
      </c>
      <c r="F2634" t="s">
        <v>442</v>
      </c>
      <c r="G2634" s="957">
        <v>182</v>
      </c>
      <c r="H2634" t="s">
        <v>389</v>
      </c>
      <c r="I2634" s="937" t="s">
        <v>490</v>
      </c>
      <c r="J2634" s="937" t="s">
        <v>493</v>
      </c>
      <c r="K2634" s="937" t="s">
        <v>1022</v>
      </c>
      <c r="L2634" s="937" t="s">
        <v>918</v>
      </c>
      <c r="M2634" s="958" t="s">
        <v>919</v>
      </c>
      <c r="N2634" s="677">
        <f t="shared" ca="1" si="455"/>
        <v>1786263.3676295429</v>
      </c>
      <c r="O2634" s="677">
        <f t="shared" ca="1" si="456"/>
        <v>1711821.1455006641</v>
      </c>
      <c r="P2634" s="677">
        <f t="shared" ca="1" si="456"/>
        <v>51634.852128878854</v>
      </c>
      <c r="Q2634" s="677">
        <f t="shared" ca="1" si="456"/>
        <v>15251.02</v>
      </c>
      <c r="R2634" s="677">
        <f t="shared" ca="1" si="456"/>
        <v>3789.91</v>
      </c>
      <c r="S2634" s="677">
        <f t="shared" ca="1" si="456"/>
        <v>0</v>
      </c>
      <c r="T2634" s="677">
        <f t="shared" ca="1" si="456"/>
        <v>3766.44</v>
      </c>
      <c r="U2634" s="677">
        <f t="shared" ca="1" si="456"/>
        <v>0</v>
      </c>
      <c r="V2634" s="677">
        <f t="shared" ca="1" si="456"/>
        <v>0</v>
      </c>
      <c r="W2634" s="677">
        <f t="shared" ca="1" si="449"/>
        <v>0</v>
      </c>
      <c r="X2634" s="677">
        <f t="shared" ca="1" si="456"/>
        <v>0</v>
      </c>
      <c r="Y2634" s="677">
        <f t="shared" ca="1" si="456"/>
        <v>0</v>
      </c>
      <c r="Z2634" s="677">
        <f t="shared" ca="1" si="456"/>
        <v>0</v>
      </c>
      <c r="AA2634" t="str">
        <f t="shared" si="452"/>
        <v>ASR_COMP</v>
      </c>
      <c r="AB2634" s="957">
        <f t="shared" si="453"/>
        <v>44682</v>
      </c>
      <c r="AC2634" t="str">
        <f t="shared" si="454"/>
        <v>Unaudited</v>
      </c>
    </row>
    <row r="2635" spans="1:29" x14ac:dyDescent="0.25">
      <c r="A2635" t="s">
        <v>423</v>
      </c>
      <c r="B2635" t="s">
        <v>1388</v>
      </c>
      <c r="C2635" t="s">
        <v>1389</v>
      </c>
      <c r="D2635">
        <v>1900</v>
      </c>
      <c r="E2635" s="957">
        <v>1</v>
      </c>
      <c r="F2635" t="s">
        <v>442</v>
      </c>
      <c r="G2635" s="957">
        <v>182</v>
      </c>
      <c r="H2635" t="s">
        <v>389</v>
      </c>
      <c r="I2635" s="937" t="s">
        <v>490</v>
      </c>
      <c r="J2635" s="937" t="s">
        <v>13</v>
      </c>
      <c r="K2635" s="937" t="s">
        <v>495</v>
      </c>
      <c r="L2635" s="937" t="s">
        <v>97</v>
      </c>
      <c r="M2635" s="958" t="s">
        <v>149</v>
      </c>
      <c r="N2635" s="677">
        <f t="shared" ca="1" si="455"/>
        <v>0</v>
      </c>
      <c r="O2635" s="677">
        <f t="shared" ca="1" si="456"/>
        <v>0</v>
      </c>
      <c r="P2635" s="677">
        <f t="shared" ca="1" si="456"/>
        <v>0</v>
      </c>
      <c r="Q2635" s="677">
        <f t="shared" ca="1" si="456"/>
        <v>0</v>
      </c>
      <c r="R2635" s="677">
        <f t="shared" ca="1" si="456"/>
        <v>0</v>
      </c>
      <c r="S2635" s="677">
        <f t="shared" ca="1" si="456"/>
        <v>0</v>
      </c>
      <c r="T2635" s="677">
        <f t="shared" ca="1" si="456"/>
        <v>0</v>
      </c>
      <c r="U2635" s="677">
        <f t="shared" ca="1" si="456"/>
        <v>0</v>
      </c>
      <c r="V2635" s="677">
        <f t="shared" ca="1" si="456"/>
        <v>0</v>
      </c>
      <c r="W2635" s="677">
        <f t="shared" ca="1" si="449"/>
        <v>0</v>
      </c>
      <c r="X2635" s="677">
        <f t="shared" ca="1" si="456"/>
        <v>0</v>
      </c>
      <c r="Y2635" s="677">
        <f t="shared" ca="1" si="456"/>
        <v>0</v>
      </c>
      <c r="Z2635" s="677">
        <f t="shared" ca="1" si="456"/>
        <v>0</v>
      </c>
      <c r="AA2635" t="str">
        <f t="shared" si="452"/>
        <v>ASR_COMP</v>
      </c>
      <c r="AB2635" s="957">
        <f t="shared" si="453"/>
        <v>44682</v>
      </c>
      <c r="AC2635" t="str">
        <f t="shared" si="454"/>
        <v>Unaudited</v>
      </c>
    </row>
    <row r="2636" spans="1:29" x14ac:dyDescent="0.25">
      <c r="A2636" t="s">
        <v>423</v>
      </c>
      <c r="B2636" t="s">
        <v>1388</v>
      </c>
      <c r="C2636" t="s">
        <v>1389</v>
      </c>
      <c r="D2636">
        <v>1900</v>
      </c>
      <c r="E2636" s="957">
        <v>1</v>
      </c>
      <c r="F2636" t="s">
        <v>442</v>
      </c>
      <c r="G2636" s="957">
        <v>182</v>
      </c>
      <c r="H2636" t="s">
        <v>389</v>
      </c>
      <c r="I2636" s="937" t="s">
        <v>490</v>
      </c>
      <c r="J2636" s="937" t="s">
        <v>13</v>
      </c>
      <c r="K2636" s="937" t="s">
        <v>13</v>
      </c>
      <c r="L2636" s="937" t="s">
        <v>35</v>
      </c>
      <c r="M2636" s="958" t="s">
        <v>13</v>
      </c>
      <c r="N2636" s="677">
        <f t="shared" ca="1" si="455"/>
        <v>523415.48260591167</v>
      </c>
      <c r="O2636" s="677">
        <f t="shared" ca="1" si="456"/>
        <v>316017.7753725776</v>
      </c>
      <c r="P2636" s="677">
        <f t="shared" ca="1" si="456"/>
        <v>38527.130915861751</v>
      </c>
      <c r="Q2636" s="677">
        <f t="shared" ca="1" si="456"/>
        <v>80588.145805404813</v>
      </c>
      <c r="R2636" s="677">
        <f t="shared" ca="1" si="456"/>
        <v>37106.150784438098</v>
      </c>
      <c r="S2636" s="677">
        <f t="shared" ca="1" si="456"/>
        <v>5919.1421617821252</v>
      </c>
      <c r="T2636" s="677">
        <f t="shared" ca="1" si="456"/>
        <v>6389.3473944031039</v>
      </c>
      <c r="U2636" s="677">
        <f t="shared" ca="1" si="456"/>
        <v>80.868052285725355</v>
      </c>
      <c r="V2636" s="677">
        <f t="shared" ca="1" si="456"/>
        <v>9974.5368526401962</v>
      </c>
      <c r="W2636" s="677">
        <f t="shared" ca="1" si="449"/>
        <v>15893.162233547551</v>
      </c>
      <c r="X2636" s="677">
        <f t="shared" ca="1" si="456"/>
        <v>3543.9711117758643</v>
      </c>
      <c r="Y2636" s="677">
        <f t="shared" ca="1" si="456"/>
        <v>9375.251921194802</v>
      </c>
      <c r="Z2636" s="677">
        <f t="shared" ca="1" si="456"/>
        <v>0</v>
      </c>
      <c r="AA2636" t="str">
        <f t="shared" si="452"/>
        <v>ASR_COMP</v>
      </c>
      <c r="AB2636" s="957">
        <f t="shared" si="453"/>
        <v>44682</v>
      </c>
      <c r="AC2636" t="str">
        <f t="shared" si="454"/>
        <v>Unaudited</v>
      </c>
    </row>
    <row r="2637" spans="1:29" x14ac:dyDescent="0.25">
      <c r="A2637" t="s">
        <v>423</v>
      </c>
      <c r="B2637" t="s">
        <v>1388</v>
      </c>
      <c r="C2637" t="s">
        <v>1389</v>
      </c>
      <c r="D2637">
        <v>1900</v>
      </c>
      <c r="E2637" s="957">
        <v>1</v>
      </c>
      <c r="F2637" t="s">
        <v>442</v>
      </c>
      <c r="G2637" s="957">
        <v>182</v>
      </c>
      <c r="H2637" t="s">
        <v>389</v>
      </c>
      <c r="I2637" s="937" t="s">
        <v>491</v>
      </c>
      <c r="J2637" s="937" t="s">
        <v>447</v>
      </c>
      <c r="K2637" s="937" t="s">
        <v>0</v>
      </c>
      <c r="L2637" s="943">
        <v>2.1</v>
      </c>
      <c r="M2637" s="959" t="s">
        <v>150</v>
      </c>
      <c r="N2637" s="677">
        <f t="shared" ca="1" si="455"/>
        <v>11607112.403091406</v>
      </c>
      <c r="O2637" s="677">
        <f t="shared" ca="1" si="456"/>
        <v>6028281.4901852999</v>
      </c>
      <c r="P2637" s="677">
        <f t="shared" ca="1" si="456"/>
        <v>367712.30682030483</v>
      </c>
      <c r="Q2637" s="677">
        <f t="shared" ca="1" si="456"/>
        <v>2705683.2112170337</v>
      </c>
      <c r="R2637" s="677">
        <f t="shared" ca="1" si="456"/>
        <v>718478.2272396835</v>
      </c>
      <c r="S2637" s="677">
        <f t="shared" ca="1" si="456"/>
        <v>21894.223074592381</v>
      </c>
      <c r="T2637" s="677">
        <f t="shared" ca="1" si="456"/>
        <v>287553.31157557137</v>
      </c>
      <c r="U2637" s="677">
        <f t="shared" ca="1" si="456"/>
        <v>119.7757934536122</v>
      </c>
      <c r="V2637" s="677">
        <f t="shared" ca="1" si="456"/>
        <v>79907.151912831745</v>
      </c>
      <c r="W2637" s="677">
        <f t="shared" ca="1" si="449"/>
        <v>603733.35406017711</v>
      </c>
      <c r="X2637" s="677">
        <f t="shared" ca="1" si="456"/>
        <v>68356.508025942443</v>
      </c>
      <c r="Y2637" s="677">
        <f t="shared" ca="1" si="456"/>
        <v>725392.84318651492</v>
      </c>
      <c r="Z2637" s="677">
        <f t="shared" ca="1" si="456"/>
        <v>0</v>
      </c>
      <c r="AA2637" t="str">
        <f t="shared" si="452"/>
        <v>ASR_COMP</v>
      </c>
      <c r="AB2637" s="957">
        <f t="shared" si="453"/>
        <v>44682</v>
      </c>
      <c r="AC2637" t="str">
        <f t="shared" si="454"/>
        <v>Unaudited</v>
      </c>
    </row>
    <row r="2638" spans="1:29" ht="30" x14ac:dyDescent="0.25">
      <c r="A2638" t="s">
        <v>423</v>
      </c>
      <c r="B2638" t="s">
        <v>1388</v>
      </c>
      <c r="C2638" t="s">
        <v>1389</v>
      </c>
      <c r="D2638">
        <v>1900</v>
      </c>
      <c r="E2638" s="957">
        <v>1</v>
      </c>
      <c r="F2638" t="s">
        <v>442</v>
      </c>
      <c r="G2638" s="957">
        <v>182</v>
      </c>
      <c r="H2638" t="s">
        <v>389</v>
      </c>
      <c r="I2638" s="937" t="s">
        <v>491</v>
      </c>
      <c r="J2638" s="937" t="s">
        <v>447</v>
      </c>
      <c r="K2638" s="937" t="s">
        <v>0</v>
      </c>
      <c r="L2638" s="937">
        <v>2.2000000000000002</v>
      </c>
      <c r="M2638" s="958" t="s">
        <v>151</v>
      </c>
      <c r="N2638" s="677">
        <f t="shared" ca="1" si="455"/>
        <v>-1620511.5144790236</v>
      </c>
      <c r="O2638" s="677">
        <f t="shared" ca="1" si="456"/>
        <v>-792595.21591510077</v>
      </c>
      <c r="P2638" s="677">
        <f t="shared" ca="1" si="456"/>
        <v>-56793.966715091643</v>
      </c>
      <c r="Q2638" s="677">
        <f t="shared" ca="1" si="456"/>
        <v>-444779.31793014827</v>
      </c>
      <c r="R2638" s="677">
        <f t="shared" ca="1" si="456"/>
        <v>-149018.19275697641</v>
      </c>
      <c r="S2638" s="677">
        <f t="shared" ca="1" si="456"/>
        <v>-17882.267196599969</v>
      </c>
      <c r="T2638" s="677">
        <f t="shared" ca="1" si="456"/>
        <v>-17219.289923800021</v>
      </c>
      <c r="U2638" s="677">
        <f t="shared" ca="1" si="456"/>
        <v>-183.26188236552863</v>
      </c>
      <c r="V2638" s="677">
        <f t="shared" ca="1" si="456"/>
        <v>-19384.292803604581</v>
      </c>
      <c r="W2638" s="677">
        <f t="shared" ca="1" si="449"/>
        <v>-19184.113888365679</v>
      </c>
      <c r="X2638" s="677">
        <f t="shared" ca="1" si="456"/>
        <v>-13479.860178281513</v>
      </c>
      <c r="Y2638" s="677">
        <f t="shared" ca="1" si="456"/>
        <v>-89991.735288689451</v>
      </c>
      <c r="Z2638" s="677">
        <f t="shared" ca="1" si="456"/>
        <v>0</v>
      </c>
      <c r="AA2638" t="str">
        <f t="shared" si="452"/>
        <v>ASR_COMP</v>
      </c>
      <c r="AB2638" s="957">
        <f t="shared" si="453"/>
        <v>44682</v>
      </c>
      <c r="AC2638" t="str">
        <f t="shared" si="454"/>
        <v>Unaudited</v>
      </c>
    </row>
    <row r="2639" spans="1:29" x14ac:dyDescent="0.25">
      <c r="A2639" t="s">
        <v>423</v>
      </c>
      <c r="B2639" t="s">
        <v>1388</v>
      </c>
      <c r="C2639" t="s">
        <v>1389</v>
      </c>
      <c r="D2639">
        <v>1900</v>
      </c>
      <c r="E2639" s="957">
        <v>1</v>
      </c>
      <c r="F2639" t="s">
        <v>442</v>
      </c>
      <c r="G2639" s="957">
        <v>182</v>
      </c>
      <c r="H2639" t="s">
        <v>389</v>
      </c>
      <c r="I2639" s="937" t="s">
        <v>491</v>
      </c>
      <c r="J2639" s="937" t="s">
        <v>447</v>
      </c>
      <c r="K2639" s="937" t="s">
        <v>0</v>
      </c>
      <c r="L2639" s="937">
        <v>2.2999999999999998</v>
      </c>
      <c r="M2639" s="958" t="s">
        <v>152</v>
      </c>
      <c r="N2639" s="677">
        <f t="shared" ca="1" si="455"/>
        <v>3034813.8055944145</v>
      </c>
      <c r="O2639" s="677">
        <f t="shared" ca="1" si="456"/>
        <v>2349918.2911346736</v>
      </c>
      <c r="P2639" s="677">
        <f t="shared" ca="1" si="456"/>
        <v>195762.90134588134</v>
      </c>
      <c r="Q2639" s="677">
        <f t="shared" ca="1" si="456"/>
        <v>273926.58731015649</v>
      </c>
      <c r="R2639" s="677">
        <f t="shared" ca="1" si="456"/>
        <v>120633.03633429372</v>
      </c>
      <c r="S2639" s="677">
        <f t="shared" ca="1" si="456"/>
        <v>8671.2766831636272</v>
      </c>
      <c r="T2639" s="677">
        <f t="shared" ca="1" si="456"/>
        <v>14491.176197112736</v>
      </c>
      <c r="U2639" s="677">
        <f t="shared" ca="1" si="456"/>
        <v>964.98172014974841</v>
      </c>
      <c r="V2639" s="677">
        <f t="shared" ca="1" si="456"/>
        <v>13729.918072120407</v>
      </c>
      <c r="W2639" s="677">
        <f t="shared" ca="1" si="449"/>
        <v>14813.903142892212</v>
      </c>
      <c r="X2639" s="677">
        <f t="shared" ca="1" si="456"/>
        <v>6271.8334821463686</v>
      </c>
      <c r="Y2639" s="677">
        <f t="shared" ca="1" si="456"/>
        <v>35629.9001718246</v>
      </c>
      <c r="Z2639" s="677">
        <f t="shared" ca="1" si="456"/>
        <v>0</v>
      </c>
      <c r="AA2639" t="str">
        <f t="shared" si="452"/>
        <v>ASR_COMP</v>
      </c>
      <c r="AB2639" s="957">
        <f t="shared" si="453"/>
        <v>44682</v>
      </c>
      <c r="AC2639" t="str">
        <f t="shared" si="454"/>
        <v>Unaudited</v>
      </c>
    </row>
    <row r="2640" spans="1:29" x14ac:dyDescent="0.25">
      <c r="A2640" t="s">
        <v>423</v>
      </c>
      <c r="B2640" t="s">
        <v>1388</v>
      </c>
      <c r="C2640" t="s">
        <v>1389</v>
      </c>
      <c r="D2640">
        <v>1900</v>
      </c>
      <c r="E2640" s="957">
        <v>1</v>
      </c>
      <c r="F2640" t="s">
        <v>442</v>
      </c>
      <c r="G2640" s="957">
        <v>182</v>
      </c>
      <c r="H2640" t="s">
        <v>389</v>
      </c>
      <c r="I2640" s="937" t="s">
        <v>491</v>
      </c>
      <c r="J2640" s="937" t="s">
        <v>447</v>
      </c>
      <c r="K2640" s="937" t="s">
        <v>0</v>
      </c>
      <c r="L2640" s="937">
        <v>2.4</v>
      </c>
      <c r="M2640" s="958" t="s">
        <v>153</v>
      </c>
      <c r="N2640" s="677">
        <f t="shared" ca="1" si="455"/>
        <v>3073925.6094525028</v>
      </c>
      <c r="O2640" s="677">
        <f t="shared" ca="1" si="456"/>
        <v>1792003.2045612545</v>
      </c>
      <c r="P2640" s="677">
        <f t="shared" ca="1" si="456"/>
        <v>138777.02779885707</v>
      </c>
      <c r="Q2640" s="677">
        <f t="shared" ca="1" si="456"/>
        <v>786689.01398151577</v>
      </c>
      <c r="R2640" s="677">
        <f t="shared" ca="1" si="456"/>
        <v>215361.13926212475</v>
      </c>
      <c r="S2640" s="677">
        <f t="shared" ca="1" si="456"/>
        <v>20906.87992173111</v>
      </c>
      <c r="T2640" s="677">
        <f t="shared" ca="1" si="456"/>
        <v>37708.418079056901</v>
      </c>
      <c r="U2640" s="677">
        <f t="shared" ca="1" si="456"/>
        <v>9.9748711842960489</v>
      </c>
      <c r="V2640" s="677">
        <f t="shared" ca="1" si="456"/>
        <v>11695.27413265231</v>
      </c>
      <c r="W2640" s="677">
        <f t="shared" ca="1" si="449"/>
        <v>14651.785818546996</v>
      </c>
      <c r="X2640" s="677">
        <f t="shared" ca="1" si="456"/>
        <v>20527.477799664517</v>
      </c>
      <c r="Y2640" s="677">
        <f t="shared" ca="1" si="456"/>
        <v>35595.413225914745</v>
      </c>
      <c r="Z2640" s="677">
        <f t="shared" ca="1" si="456"/>
        <v>0</v>
      </c>
      <c r="AA2640" t="str">
        <f t="shared" si="452"/>
        <v>ASR_COMP</v>
      </c>
      <c r="AB2640" s="957">
        <f t="shared" si="453"/>
        <v>44682</v>
      </c>
      <c r="AC2640" t="str">
        <f t="shared" si="454"/>
        <v>Unaudited</v>
      </c>
    </row>
    <row r="2641" spans="1:29" ht="30" x14ac:dyDescent="0.25">
      <c r="A2641" t="s">
        <v>423</v>
      </c>
      <c r="B2641" t="s">
        <v>1388</v>
      </c>
      <c r="C2641" t="s">
        <v>1389</v>
      </c>
      <c r="D2641">
        <v>1900</v>
      </c>
      <c r="E2641" s="957">
        <v>1</v>
      </c>
      <c r="F2641" t="s">
        <v>442</v>
      </c>
      <c r="G2641" s="957">
        <v>182</v>
      </c>
      <c r="H2641" t="s">
        <v>389</v>
      </c>
      <c r="I2641" s="937" t="s">
        <v>491</v>
      </c>
      <c r="J2641" s="937" t="s">
        <v>447</v>
      </c>
      <c r="K2641" s="937" t="s">
        <v>0</v>
      </c>
      <c r="L2641" s="937">
        <v>2.5</v>
      </c>
      <c r="M2641" s="958" t="s">
        <v>154</v>
      </c>
      <c r="N2641" s="677">
        <f t="shared" ca="1" si="455"/>
        <v>-310306.7785765478</v>
      </c>
      <c r="O2641" s="677">
        <f t="shared" ca="1" si="456"/>
        <v>-214741.92270370584</v>
      </c>
      <c r="P2641" s="677">
        <f t="shared" ca="1" si="456"/>
        <v>-21201.411337138059</v>
      </c>
      <c r="Q2641" s="677">
        <f t="shared" ca="1" si="456"/>
        <v>-44328.721710349775</v>
      </c>
      <c r="R2641" s="677">
        <f t="shared" ca="1" si="456"/>
        <v>-18138.258802967874</v>
      </c>
      <c r="S2641" s="677">
        <f t="shared" ca="1" si="456"/>
        <v>-3704.172220872053</v>
      </c>
      <c r="T2641" s="677">
        <f t="shared" ca="1" si="456"/>
        <v>-1812.2776287891388</v>
      </c>
      <c r="U2641" s="677">
        <f t="shared" ca="1" si="456"/>
        <v>-12.4678217663987</v>
      </c>
      <c r="V2641" s="677">
        <f t="shared" ca="1" si="456"/>
        <v>-1547.2768086434887</v>
      </c>
      <c r="W2641" s="677">
        <f t="shared" ca="1" si="449"/>
        <v>-1041.5564996292605</v>
      </c>
      <c r="X2641" s="677">
        <f t="shared" ca="1" si="456"/>
        <v>-594.07783095324555</v>
      </c>
      <c r="Y2641" s="677">
        <f t="shared" ca="1" si="456"/>
        <v>-3184.6352117327228</v>
      </c>
      <c r="Z2641" s="677">
        <f t="shared" ca="1" si="456"/>
        <v>0</v>
      </c>
      <c r="AA2641" t="str">
        <f t="shared" si="452"/>
        <v>ASR_COMP</v>
      </c>
      <c r="AB2641" s="957">
        <f t="shared" si="453"/>
        <v>44682</v>
      </c>
      <c r="AC2641" t="str">
        <f t="shared" si="454"/>
        <v>Unaudited</v>
      </c>
    </row>
    <row r="2642" spans="1:29" x14ac:dyDescent="0.25">
      <c r="A2642" t="s">
        <v>423</v>
      </c>
      <c r="B2642" t="s">
        <v>1388</v>
      </c>
      <c r="C2642" t="s">
        <v>1389</v>
      </c>
      <c r="D2642">
        <v>1900</v>
      </c>
      <c r="E2642" s="957">
        <v>1</v>
      </c>
      <c r="F2642" t="s">
        <v>442</v>
      </c>
      <c r="G2642" s="957">
        <v>182</v>
      </c>
      <c r="H2642" t="s">
        <v>389</v>
      </c>
      <c r="I2642" s="937" t="s">
        <v>491</v>
      </c>
      <c r="J2642" s="937" t="s">
        <v>447</v>
      </c>
      <c r="K2642" s="937" t="s">
        <v>0</v>
      </c>
      <c r="L2642" s="937" t="s">
        <v>99</v>
      </c>
      <c r="M2642" s="958" t="s">
        <v>7</v>
      </c>
      <c r="N2642" s="677">
        <f t="shared" ca="1" si="455"/>
        <v>0</v>
      </c>
      <c r="O2642" s="677">
        <f t="shared" ca="1" si="456"/>
        <v>0</v>
      </c>
      <c r="P2642" s="677">
        <f t="shared" ca="1" si="456"/>
        <v>0</v>
      </c>
      <c r="Q2642" s="677">
        <f t="shared" ca="1" si="456"/>
        <v>0</v>
      </c>
      <c r="R2642" s="677">
        <f t="shared" ca="1" si="456"/>
        <v>0</v>
      </c>
      <c r="S2642" s="677">
        <f t="shared" ca="1" si="456"/>
        <v>0</v>
      </c>
      <c r="T2642" s="677">
        <f t="shared" ca="1" si="456"/>
        <v>0</v>
      </c>
      <c r="U2642" s="677">
        <f t="shared" ca="1" si="456"/>
        <v>0</v>
      </c>
      <c r="V2642" s="677">
        <f t="shared" ca="1" si="456"/>
        <v>0</v>
      </c>
      <c r="W2642" s="677">
        <f t="shared" ca="1" si="449"/>
        <v>0</v>
      </c>
      <c r="X2642" s="677">
        <f t="shared" ca="1" si="456"/>
        <v>0</v>
      </c>
      <c r="Y2642" s="677">
        <f t="shared" ca="1" si="456"/>
        <v>0</v>
      </c>
      <c r="Z2642" s="677">
        <f t="shared" ca="1" si="456"/>
        <v>0</v>
      </c>
      <c r="AA2642" t="str">
        <f t="shared" si="452"/>
        <v>ASR_COMP</v>
      </c>
      <c r="AB2642" s="957">
        <f t="shared" si="453"/>
        <v>44682</v>
      </c>
      <c r="AC2642" t="str">
        <f t="shared" si="454"/>
        <v>Unaudited</v>
      </c>
    </row>
    <row r="2643" spans="1:29" x14ac:dyDescent="0.25">
      <c r="A2643" t="s">
        <v>423</v>
      </c>
      <c r="B2643" t="s">
        <v>1388</v>
      </c>
      <c r="C2643" t="s">
        <v>1389</v>
      </c>
      <c r="D2643">
        <v>1900</v>
      </c>
      <c r="E2643" s="957">
        <v>1</v>
      </c>
      <c r="F2643" t="s">
        <v>442</v>
      </c>
      <c r="G2643" s="957">
        <v>182</v>
      </c>
      <c r="H2643" t="s">
        <v>389</v>
      </c>
      <c r="I2643" s="937" t="s">
        <v>491</v>
      </c>
      <c r="J2643" s="937" t="s">
        <v>447</v>
      </c>
      <c r="K2643" s="937" t="s">
        <v>0</v>
      </c>
      <c r="L2643" s="937" t="s">
        <v>155</v>
      </c>
      <c r="M2643" s="958" t="s">
        <v>454</v>
      </c>
      <c r="N2643" s="677">
        <f t="shared" ca="1" si="455"/>
        <v>0</v>
      </c>
      <c r="O2643" s="677">
        <f t="shared" ca="1" si="456"/>
        <v>0</v>
      </c>
      <c r="P2643" s="677">
        <f t="shared" ca="1" si="456"/>
        <v>0</v>
      </c>
      <c r="Q2643" s="677">
        <f t="shared" ca="1" si="456"/>
        <v>0</v>
      </c>
      <c r="R2643" s="677">
        <f t="shared" ca="1" si="456"/>
        <v>0</v>
      </c>
      <c r="S2643" s="677">
        <f t="shared" ca="1" si="456"/>
        <v>0</v>
      </c>
      <c r="T2643" s="677">
        <f t="shared" ca="1" si="456"/>
        <v>0</v>
      </c>
      <c r="U2643" s="677">
        <f t="shared" ca="1" si="456"/>
        <v>0</v>
      </c>
      <c r="V2643" s="677">
        <f t="shared" ca="1" si="456"/>
        <v>0</v>
      </c>
      <c r="W2643" s="677">
        <f t="shared" ca="1" si="449"/>
        <v>0</v>
      </c>
      <c r="X2643" s="677">
        <f t="shared" ca="1" si="456"/>
        <v>0</v>
      </c>
      <c r="Y2643" s="677">
        <f t="shared" ca="1" si="456"/>
        <v>0</v>
      </c>
      <c r="Z2643" s="677">
        <f t="shared" ca="1" si="456"/>
        <v>0</v>
      </c>
      <c r="AA2643" t="str">
        <f t="shared" si="452"/>
        <v>ASR_COMP</v>
      </c>
      <c r="AB2643" s="957">
        <f t="shared" si="453"/>
        <v>44682</v>
      </c>
      <c r="AC2643" t="str">
        <f t="shared" si="454"/>
        <v>Unaudited</v>
      </c>
    </row>
    <row r="2644" spans="1:29" x14ac:dyDescent="0.25">
      <c r="A2644" t="s">
        <v>423</v>
      </c>
      <c r="B2644" t="s">
        <v>1388</v>
      </c>
      <c r="C2644" t="s">
        <v>1389</v>
      </c>
      <c r="D2644">
        <v>1900</v>
      </c>
      <c r="E2644" s="957">
        <v>1</v>
      </c>
      <c r="F2644" t="s">
        <v>442</v>
      </c>
      <c r="G2644" s="957">
        <v>182</v>
      </c>
      <c r="H2644" t="s">
        <v>389</v>
      </c>
      <c r="I2644" s="937" t="s">
        <v>491</v>
      </c>
      <c r="J2644" s="937" t="s">
        <v>447</v>
      </c>
      <c r="K2644" s="937" t="s">
        <v>0</v>
      </c>
      <c r="L2644" s="937" t="s">
        <v>920</v>
      </c>
      <c r="M2644" s="958" t="s">
        <v>24</v>
      </c>
      <c r="N2644" s="677">
        <f t="shared" ca="1" si="455"/>
        <v>1484</v>
      </c>
      <c r="O2644" s="677">
        <f t="shared" ca="1" si="456"/>
        <v>0</v>
      </c>
      <c r="P2644" s="677">
        <f t="shared" ca="1" si="456"/>
        <v>0</v>
      </c>
      <c r="Q2644" s="677">
        <f t="shared" ca="1" si="456"/>
        <v>0</v>
      </c>
      <c r="R2644" s="677">
        <f t="shared" ca="1" si="456"/>
        <v>0</v>
      </c>
      <c r="S2644" s="677">
        <f t="shared" ca="1" si="456"/>
        <v>1484</v>
      </c>
      <c r="T2644" s="677">
        <f t="shared" ca="1" si="456"/>
        <v>0</v>
      </c>
      <c r="U2644" s="677">
        <f t="shared" ca="1" si="456"/>
        <v>0</v>
      </c>
      <c r="V2644" s="677">
        <f t="shared" ca="1" si="456"/>
        <v>0</v>
      </c>
      <c r="W2644" s="677">
        <f t="shared" ca="1" si="449"/>
        <v>0</v>
      </c>
      <c r="X2644" s="677">
        <f t="shared" ca="1" si="456"/>
        <v>0</v>
      </c>
      <c r="Y2644" s="677">
        <f t="shared" ca="1" si="456"/>
        <v>0</v>
      </c>
      <c r="Z2644" s="677">
        <f t="shared" ca="1" si="456"/>
        <v>0</v>
      </c>
      <c r="AA2644" t="str">
        <f t="shared" si="452"/>
        <v>ASR_COMP</v>
      </c>
      <c r="AB2644" s="957">
        <f t="shared" si="453"/>
        <v>44682</v>
      </c>
      <c r="AC2644" t="str">
        <f t="shared" si="454"/>
        <v>Unaudited</v>
      </c>
    </row>
    <row r="2645" spans="1:29" x14ac:dyDescent="0.25">
      <c r="A2645" t="s">
        <v>423</v>
      </c>
      <c r="B2645" t="s">
        <v>1388</v>
      </c>
      <c r="C2645" t="s">
        <v>1389</v>
      </c>
      <c r="D2645">
        <v>1900</v>
      </c>
      <c r="E2645" s="957">
        <v>1</v>
      </c>
      <c r="F2645" t="s">
        <v>442</v>
      </c>
      <c r="G2645" s="957">
        <v>182</v>
      </c>
      <c r="H2645" t="s">
        <v>389</v>
      </c>
      <c r="I2645" s="937" t="s">
        <v>491</v>
      </c>
      <c r="J2645" s="937" t="s">
        <v>447</v>
      </c>
      <c r="K2645" s="937" t="s">
        <v>53</v>
      </c>
      <c r="L2645" s="937">
        <v>3.1</v>
      </c>
      <c r="M2645" s="958" t="s">
        <v>33</v>
      </c>
      <c r="N2645" s="677">
        <f t="shared" ca="1" si="455"/>
        <v>6457037.5503688576</v>
      </c>
      <c r="O2645" s="677">
        <f t="shared" ca="1" si="456"/>
        <v>5390400.7669833014</v>
      </c>
      <c r="P2645" s="677">
        <f t="shared" ca="1" si="456"/>
        <v>186662.7787497215</v>
      </c>
      <c r="Q2645" s="677">
        <f t="shared" ca="1" si="456"/>
        <v>512169.15509355941</v>
      </c>
      <c r="R2645" s="677">
        <f t="shared" ca="1" si="456"/>
        <v>155348.9247296426</v>
      </c>
      <c r="S2645" s="677">
        <f t="shared" ca="1" si="456"/>
        <v>10543.801893988149</v>
      </c>
      <c r="T2645" s="677">
        <f t="shared" ca="1" si="456"/>
        <v>45662.210472659695</v>
      </c>
      <c r="U2645" s="677">
        <f t="shared" ca="1" si="456"/>
        <v>126.12716964184193</v>
      </c>
      <c r="V2645" s="677">
        <f t="shared" ca="1" si="456"/>
        <v>23717.367592216728</v>
      </c>
      <c r="W2645" s="677">
        <f t="shared" ca="1" si="449"/>
        <v>21557.369488682318</v>
      </c>
      <c r="X2645" s="677">
        <f t="shared" ca="1" si="456"/>
        <v>24130.564013916897</v>
      </c>
      <c r="Y2645" s="677">
        <f t="shared" ca="1" si="456"/>
        <v>86718.484181528387</v>
      </c>
      <c r="Z2645" s="677">
        <f t="shared" ca="1" si="456"/>
        <v>0</v>
      </c>
      <c r="AA2645" t="str">
        <f t="shared" si="452"/>
        <v>ASR_COMP</v>
      </c>
      <c r="AB2645" s="957">
        <f t="shared" si="453"/>
        <v>44682</v>
      </c>
      <c r="AC2645" t="str">
        <f t="shared" si="454"/>
        <v>Unaudited</v>
      </c>
    </row>
    <row r="2646" spans="1:29" x14ac:dyDescent="0.25">
      <c r="A2646" t="s">
        <v>423</v>
      </c>
      <c r="B2646" t="s">
        <v>1388</v>
      </c>
      <c r="C2646" t="s">
        <v>1389</v>
      </c>
      <c r="D2646">
        <v>1900</v>
      </c>
      <c r="E2646" s="957">
        <v>1</v>
      </c>
      <c r="F2646" t="s">
        <v>442</v>
      </c>
      <c r="G2646" s="957">
        <v>182</v>
      </c>
      <c r="H2646" t="s">
        <v>389</v>
      </c>
      <c r="I2646" s="937" t="s">
        <v>491</v>
      </c>
      <c r="J2646" s="937" t="s">
        <v>447</v>
      </c>
      <c r="K2646" s="937" t="s">
        <v>53</v>
      </c>
      <c r="L2646" s="937">
        <v>3.2</v>
      </c>
      <c r="M2646" s="958" t="s">
        <v>34</v>
      </c>
      <c r="N2646" s="677">
        <f t="shared" ca="1" si="455"/>
        <v>6105226.4912904017</v>
      </c>
      <c r="O2646" s="677">
        <f t="shared" ca="1" si="456"/>
        <v>3856281.5141049977</v>
      </c>
      <c r="P2646" s="677">
        <f t="shared" ca="1" si="456"/>
        <v>268453.12831400282</v>
      </c>
      <c r="Q2646" s="677">
        <f t="shared" ca="1" si="456"/>
        <v>1158473.570081173</v>
      </c>
      <c r="R2646" s="677">
        <f t="shared" ca="1" si="456"/>
        <v>378661.94878271379</v>
      </c>
      <c r="S2646" s="677">
        <f t="shared" ca="1" si="456"/>
        <v>30769.115326843192</v>
      </c>
      <c r="T2646" s="677">
        <f t="shared" ca="1" si="456"/>
        <v>84353.655035438176</v>
      </c>
      <c r="U2646" s="677">
        <f t="shared" ca="1" si="456"/>
        <v>632.36741814520065</v>
      </c>
      <c r="V2646" s="677">
        <f t="shared" ca="1" si="456"/>
        <v>34030.968498786686</v>
      </c>
      <c r="W2646" s="677">
        <f t="shared" ca="1" si="449"/>
        <v>40018.350590943686</v>
      </c>
      <c r="X2646" s="677">
        <f t="shared" ca="1" si="456"/>
        <v>53626.090441553701</v>
      </c>
      <c r="Y2646" s="677">
        <f t="shared" ca="1" si="456"/>
        <v>199925.78269580362</v>
      </c>
      <c r="Z2646" s="677">
        <f t="shared" ca="1" si="456"/>
        <v>0</v>
      </c>
      <c r="AA2646" t="str">
        <f t="shared" si="452"/>
        <v>ASR_COMP</v>
      </c>
      <c r="AB2646" s="957">
        <f t="shared" si="453"/>
        <v>44682</v>
      </c>
      <c r="AC2646" t="str">
        <f t="shared" si="454"/>
        <v>Unaudited</v>
      </c>
    </row>
    <row r="2647" spans="1:29" x14ac:dyDescent="0.25">
      <c r="A2647" t="s">
        <v>423</v>
      </c>
      <c r="B2647" t="s">
        <v>1388</v>
      </c>
      <c r="C2647" t="s">
        <v>1389</v>
      </c>
      <c r="D2647">
        <v>1900</v>
      </c>
      <c r="E2647" s="957">
        <v>1</v>
      </c>
      <c r="F2647" t="s">
        <v>442</v>
      </c>
      <c r="G2647" s="957">
        <v>182</v>
      </c>
      <c r="H2647" t="s">
        <v>389</v>
      </c>
      <c r="I2647" s="937" t="s">
        <v>491</v>
      </c>
      <c r="J2647" s="937" t="s">
        <v>447</v>
      </c>
      <c r="K2647" s="937" t="s">
        <v>53</v>
      </c>
      <c r="L2647" s="945">
        <v>3.3</v>
      </c>
      <c r="M2647" s="960" t="s">
        <v>54</v>
      </c>
      <c r="N2647" s="677">
        <f t="shared" ca="1" si="455"/>
        <v>1695.5400000000004</v>
      </c>
      <c r="O2647" s="677">
        <f t="shared" ca="1" si="456"/>
        <v>0</v>
      </c>
      <c r="P2647" s="677">
        <f t="shared" ca="1" si="456"/>
        <v>0</v>
      </c>
      <c r="Q2647" s="677">
        <f t="shared" ca="1" si="456"/>
        <v>0</v>
      </c>
      <c r="R2647" s="677">
        <f t="shared" ca="1" si="456"/>
        <v>0</v>
      </c>
      <c r="S2647" s="677">
        <f t="shared" ca="1" si="456"/>
        <v>272.84000000000003</v>
      </c>
      <c r="T2647" s="677">
        <f t="shared" ca="1" si="456"/>
        <v>0</v>
      </c>
      <c r="U2647" s="677">
        <f t="shared" ca="1" si="456"/>
        <v>0</v>
      </c>
      <c r="V2647" s="677">
        <f t="shared" ca="1" si="456"/>
        <v>0</v>
      </c>
      <c r="W2647" s="677">
        <f t="shared" ca="1" si="449"/>
        <v>0</v>
      </c>
      <c r="X2647" s="677">
        <f t="shared" ca="1" si="456"/>
        <v>1422.7000000000003</v>
      </c>
      <c r="Y2647" s="677">
        <f t="shared" ca="1" si="456"/>
        <v>0</v>
      </c>
      <c r="Z2647" s="677">
        <f t="shared" ca="1" si="456"/>
        <v>0</v>
      </c>
      <c r="AA2647" t="str">
        <f t="shared" si="452"/>
        <v>ASR_COMP</v>
      </c>
      <c r="AB2647" s="957">
        <f t="shared" si="453"/>
        <v>44682</v>
      </c>
      <c r="AC2647" t="str">
        <f t="shared" si="454"/>
        <v>Unaudited</v>
      </c>
    </row>
    <row r="2648" spans="1:29" x14ac:dyDescent="0.25">
      <c r="A2648" t="s">
        <v>423</v>
      </c>
      <c r="B2648" t="s">
        <v>1388</v>
      </c>
      <c r="C2648" t="s">
        <v>1389</v>
      </c>
      <c r="D2648">
        <v>1900</v>
      </c>
      <c r="E2648" s="957">
        <v>1</v>
      </c>
      <c r="F2648" t="s">
        <v>442</v>
      </c>
      <c r="G2648" s="957">
        <v>182</v>
      </c>
      <c r="H2648" t="s">
        <v>389</v>
      </c>
      <c r="I2648" s="937" t="s">
        <v>491</v>
      </c>
      <c r="J2648" s="937" t="s">
        <v>447</v>
      </c>
      <c r="K2648" s="937" t="s">
        <v>53</v>
      </c>
      <c r="L2648" s="947" t="s">
        <v>44</v>
      </c>
      <c r="M2648" s="961" t="s">
        <v>156</v>
      </c>
      <c r="N2648" s="677">
        <f t="shared" ca="1" si="455"/>
        <v>0</v>
      </c>
      <c r="O2648" s="677">
        <f t="shared" ca="1" si="456"/>
        <v>0</v>
      </c>
      <c r="P2648" s="677">
        <f t="shared" ca="1" si="456"/>
        <v>0</v>
      </c>
      <c r="Q2648" s="677">
        <f t="shared" ca="1" si="456"/>
        <v>0</v>
      </c>
      <c r="R2648" s="677">
        <f t="shared" ca="1" si="456"/>
        <v>0</v>
      </c>
      <c r="S2648" s="677">
        <f t="shared" ca="1" si="456"/>
        <v>0</v>
      </c>
      <c r="T2648" s="677">
        <f t="shared" ca="1" si="456"/>
        <v>0</v>
      </c>
      <c r="U2648" s="677">
        <f t="shared" ca="1" si="456"/>
        <v>0</v>
      </c>
      <c r="V2648" s="677">
        <f t="shared" ca="1" si="456"/>
        <v>0</v>
      </c>
      <c r="W2648" s="677">
        <f t="shared" ca="1" si="449"/>
        <v>0</v>
      </c>
      <c r="X2648" s="677">
        <f t="shared" ca="1" si="456"/>
        <v>0</v>
      </c>
      <c r="Y2648" s="677">
        <f t="shared" ca="1" si="456"/>
        <v>0</v>
      </c>
      <c r="Z2648" s="677">
        <f t="shared" ca="1" si="456"/>
        <v>0</v>
      </c>
      <c r="AA2648" t="str">
        <f t="shared" si="452"/>
        <v>ASR_COMP</v>
      </c>
      <c r="AB2648" s="957">
        <f t="shared" si="453"/>
        <v>44682</v>
      </c>
      <c r="AC2648" t="str">
        <f t="shared" si="454"/>
        <v>Unaudited</v>
      </c>
    </row>
    <row r="2649" spans="1:29" x14ac:dyDescent="0.25">
      <c r="A2649" t="s">
        <v>423</v>
      </c>
      <c r="B2649" t="s">
        <v>1388</v>
      </c>
      <c r="C2649" t="s">
        <v>1389</v>
      </c>
      <c r="D2649">
        <v>1900</v>
      </c>
      <c r="E2649" s="957">
        <v>1</v>
      </c>
      <c r="F2649" t="s">
        <v>442</v>
      </c>
      <c r="G2649" s="957">
        <v>182</v>
      </c>
      <c r="H2649" t="s">
        <v>389</v>
      </c>
      <c r="I2649" s="958" t="s">
        <v>491</v>
      </c>
      <c r="J2649" s="958" t="s">
        <v>447</v>
      </c>
      <c r="K2649" s="958" t="s">
        <v>53</v>
      </c>
      <c r="L2649" s="937" t="s">
        <v>41</v>
      </c>
      <c r="M2649" s="958" t="s">
        <v>52</v>
      </c>
      <c r="N2649" s="677">
        <f t="shared" ca="1" si="455"/>
        <v>1403407.5020576236</v>
      </c>
      <c r="O2649" s="677">
        <f t="shared" ca="1" si="456"/>
        <v>1089967.2722060839</v>
      </c>
      <c r="P2649" s="677">
        <f t="shared" ca="1" si="456"/>
        <v>35911.206571257651</v>
      </c>
      <c r="Q2649" s="677">
        <f t="shared" ca="1" si="456"/>
        <v>169701.99809668478</v>
      </c>
      <c r="R2649" s="677">
        <f t="shared" ca="1" si="456"/>
        <v>37446.416211606847</v>
      </c>
      <c r="S2649" s="677">
        <f t="shared" ca="1" si="456"/>
        <v>16616.436509975552</v>
      </c>
      <c r="T2649" s="677">
        <f t="shared" ca="1" si="456"/>
        <v>7496.1124283257941</v>
      </c>
      <c r="U2649" s="677">
        <f t="shared" ca="1" si="456"/>
        <v>376.27085707594563</v>
      </c>
      <c r="V2649" s="677">
        <f t="shared" ca="1" si="456"/>
        <v>4549.8686488605308</v>
      </c>
      <c r="W2649" s="677">
        <f t="shared" ca="1" si="449"/>
        <v>461.21956166531407</v>
      </c>
      <c r="X2649" s="677">
        <f t="shared" ca="1" si="456"/>
        <v>30302.318684454593</v>
      </c>
      <c r="Y2649" s="677">
        <f t="shared" ca="1" si="456"/>
        <v>10578.382281632941</v>
      </c>
      <c r="Z2649" s="677">
        <f t="shared" ca="1" si="456"/>
        <v>0</v>
      </c>
      <c r="AA2649" t="str">
        <f t="shared" si="452"/>
        <v>ASR_COMP</v>
      </c>
      <c r="AB2649" s="957">
        <f t="shared" si="453"/>
        <v>44682</v>
      </c>
      <c r="AC2649" t="str">
        <f t="shared" si="454"/>
        <v>Unaudited</v>
      </c>
    </row>
    <row r="2650" spans="1:29" x14ac:dyDescent="0.25">
      <c r="A2650" t="s">
        <v>423</v>
      </c>
      <c r="B2650" t="s">
        <v>1388</v>
      </c>
      <c r="C2650" t="s">
        <v>1389</v>
      </c>
      <c r="D2650">
        <v>1900</v>
      </c>
      <c r="E2650" s="957">
        <v>1</v>
      </c>
      <c r="F2650" t="s">
        <v>442</v>
      </c>
      <c r="G2650" s="957">
        <v>182</v>
      </c>
      <c r="H2650" t="s">
        <v>389</v>
      </c>
      <c r="I2650" s="937" t="s">
        <v>491</v>
      </c>
      <c r="J2650" s="937" t="s">
        <v>447</v>
      </c>
      <c r="K2650" s="937" t="s">
        <v>53</v>
      </c>
      <c r="L2650" s="937" t="s">
        <v>42</v>
      </c>
      <c r="M2650" s="962" t="s">
        <v>157</v>
      </c>
      <c r="N2650" s="677">
        <f t="shared" ca="1" si="455"/>
        <v>-803061.56942625379</v>
      </c>
      <c r="O2650" s="677">
        <f t="shared" ca="1" si="456"/>
        <v>-584240.88667648425</v>
      </c>
      <c r="P2650" s="677">
        <f t="shared" ca="1" si="456"/>
        <v>-37529.323158592655</v>
      </c>
      <c r="Q2650" s="677">
        <f t="shared" ca="1" si="456"/>
        <v>-106154.08230729926</v>
      </c>
      <c r="R2650" s="677">
        <f t="shared" ca="1" si="456"/>
        <v>-39221.635459792444</v>
      </c>
      <c r="S2650" s="677">
        <f t="shared" ca="1" si="456"/>
        <v>-3794.578768385059</v>
      </c>
      <c r="T2650" s="677">
        <f t="shared" ca="1" si="456"/>
        <v>-6590.8287613398998</v>
      </c>
      <c r="U2650" s="677">
        <f t="shared" ca="1" si="456"/>
        <v>-55.611804439313673</v>
      </c>
      <c r="V2650" s="677">
        <f t="shared" ca="1" si="456"/>
        <v>-3558.7267766181667</v>
      </c>
      <c r="W2650" s="677">
        <f t="shared" ca="1" si="449"/>
        <v>-3788.916189771222</v>
      </c>
      <c r="X2650" s="677">
        <f t="shared" ca="1" si="456"/>
        <v>-4325.9232048330023</v>
      </c>
      <c r="Y2650" s="677">
        <f t="shared" ca="1" si="456"/>
        <v>-13801.056318698382</v>
      </c>
      <c r="Z2650" s="677">
        <f t="shared" ca="1" si="456"/>
        <v>0</v>
      </c>
      <c r="AA2650" t="str">
        <f t="shared" si="452"/>
        <v>ASR_COMP</v>
      </c>
      <c r="AB2650" s="957">
        <f t="shared" si="453"/>
        <v>44682</v>
      </c>
      <c r="AC2650" t="str">
        <f t="shared" si="454"/>
        <v>Unaudited</v>
      </c>
    </row>
    <row r="2651" spans="1:29" x14ac:dyDescent="0.25">
      <c r="A2651" t="s">
        <v>423</v>
      </c>
      <c r="B2651" t="s">
        <v>1388</v>
      </c>
      <c r="C2651" t="s">
        <v>1389</v>
      </c>
      <c r="D2651">
        <v>1900</v>
      </c>
      <c r="E2651" s="957">
        <v>1</v>
      </c>
      <c r="F2651" t="s">
        <v>442</v>
      </c>
      <c r="G2651" s="957">
        <v>182</v>
      </c>
      <c r="H2651" t="s">
        <v>389</v>
      </c>
      <c r="I2651" s="937" t="s">
        <v>491</v>
      </c>
      <c r="J2651" s="937" t="s">
        <v>447</v>
      </c>
      <c r="K2651" s="937" t="s">
        <v>53</v>
      </c>
      <c r="L2651" s="937" t="s">
        <v>43</v>
      </c>
      <c r="M2651" s="962" t="s">
        <v>465</v>
      </c>
      <c r="N2651" s="677">
        <f t="shared" ca="1" si="455"/>
        <v>2219754.2710451279</v>
      </c>
      <c r="O2651" s="677">
        <f t="shared" ca="1" si="456"/>
        <v>1364605.3654611045</v>
      </c>
      <c r="P2651" s="677">
        <f t="shared" ca="1" si="456"/>
        <v>137926.79155172905</v>
      </c>
      <c r="Q2651" s="677">
        <f t="shared" ca="1" si="456"/>
        <v>334382.17366533761</v>
      </c>
      <c r="R2651" s="677">
        <f t="shared" ca="1" si="456"/>
        <v>139566.24381245865</v>
      </c>
      <c r="S2651" s="677">
        <f t="shared" ca="1" si="456"/>
        <v>29020.699074442164</v>
      </c>
      <c r="T2651" s="677">
        <f t="shared" ca="1" si="456"/>
        <v>5355.9837526882047</v>
      </c>
      <c r="U2651" s="677">
        <f t="shared" ca="1" si="456"/>
        <v>495.0495745398286</v>
      </c>
      <c r="V2651" s="677">
        <f t="shared" ca="1" si="456"/>
        <v>13823.615074786798</v>
      </c>
      <c r="W2651" s="677">
        <f t="shared" ca="1" si="449"/>
        <v>121636.14858772549</v>
      </c>
      <c r="X2651" s="677">
        <f t="shared" ca="1" si="456"/>
        <v>21224.923501411427</v>
      </c>
      <c r="Y2651" s="677">
        <f t="shared" ca="1" si="456"/>
        <v>51717.27698890429</v>
      </c>
      <c r="Z2651" s="677">
        <f t="shared" ca="1" si="456"/>
        <v>0</v>
      </c>
      <c r="AA2651" t="str">
        <f t="shared" si="452"/>
        <v>ASR_COMP</v>
      </c>
      <c r="AB2651" s="957">
        <f t="shared" si="453"/>
        <v>44682</v>
      </c>
      <c r="AC2651" t="str">
        <f t="shared" si="454"/>
        <v>Unaudited</v>
      </c>
    </row>
    <row r="2652" spans="1:29" x14ac:dyDescent="0.25">
      <c r="A2652" t="s">
        <v>423</v>
      </c>
      <c r="B2652" t="s">
        <v>1388</v>
      </c>
      <c r="C2652" t="s">
        <v>1389</v>
      </c>
      <c r="D2652">
        <v>1900</v>
      </c>
      <c r="E2652" s="957">
        <v>1</v>
      </c>
      <c r="F2652" t="s">
        <v>442</v>
      </c>
      <c r="G2652" s="957">
        <v>182</v>
      </c>
      <c r="H2652" t="s">
        <v>389</v>
      </c>
      <c r="I2652" s="937" t="s">
        <v>491</v>
      </c>
      <c r="J2652" s="937" t="s">
        <v>447</v>
      </c>
      <c r="K2652" s="937" t="s">
        <v>923</v>
      </c>
      <c r="L2652" s="937" t="s">
        <v>924</v>
      </c>
      <c r="M2652" s="962" t="s">
        <v>923</v>
      </c>
      <c r="N2652" s="677">
        <f t="shared" ca="1" si="455"/>
        <v>1589568.3289028818</v>
      </c>
      <c r="O2652" s="677">
        <f t="shared" ca="1" si="456"/>
        <v>1476812.2193935015</v>
      </c>
      <c r="P2652" s="677">
        <f t="shared" ca="1" si="456"/>
        <v>59752.670586878026</v>
      </c>
      <c r="Q2652" s="677">
        <f t="shared" ca="1" si="456"/>
        <v>30806.213485149416</v>
      </c>
      <c r="R2652" s="677">
        <f t="shared" ca="1" si="456"/>
        <v>9643.8365583300747</v>
      </c>
      <c r="S2652" s="677">
        <f t="shared" ca="1" si="456"/>
        <v>-175.78078879467557</v>
      </c>
      <c r="T2652" s="677">
        <f t="shared" ca="1" si="456"/>
        <v>3809.1581495853106</v>
      </c>
      <c r="U2652" s="677">
        <f t="shared" ca="1" si="456"/>
        <v>20.383699100252624</v>
      </c>
      <c r="V2652" s="677">
        <f t="shared" ca="1" si="456"/>
        <v>592.72254458809812</v>
      </c>
      <c r="W2652" s="677">
        <f t="shared" ca="1" si="449"/>
        <v>5215.4582657839655</v>
      </c>
      <c r="X2652" s="677">
        <f t="shared" ca="1" si="456"/>
        <v>873.93763438906501</v>
      </c>
      <c r="Y2652" s="677">
        <f t="shared" ca="1" si="456"/>
        <v>2217.509374370627</v>
      </c>
      <c r="Z2652" s="677">
        <f t="shared" ca="1" si="456"/>
        <v>0</v>
      </c>
      <c r="AA2652" t="str">
        <f t="shared" si="452"/>
        <v>ASR_COMP</v>
      </c>
      <c r="AB2652" s="957">
        <f t="shared" si="453"/>
        <v>44682</v>
      </c>
      <c r="AC2652" t="str">
        <f t="shared" si="454"/>
        <v>Unaudited</v>
      </c>
    </row>
    <row r="2653" spans="1:29" x14ac:dyDescent="0.25">
      <c r="A2653" t="s">
        <v>423</v>
      </c>
      <c r="B2653" t="s">
        <v>1388</v>
      </c>
      <c r="C2653" t="s">
        <v>1389</v>
      </c>
      <c r="D2653">
        <v>1900</v>
      </c>
      <c r="E2653" s="957">
        <v>1</v>
      </c>
      <c r="F2653" t="s">
        <v>442</v>
      </c>
      <c r="G2653" s="957">
        <v>182</v>
      </c>
      <c r="H2653" t="s">
        <v>389</v>
      </c>
      <c r="I2653" s="937" t="s">
        <v>491</v>
      </c>
      <c r="J2653" s="937" t="s">
        <v>447</v>
      </c>
      <c r="K2653" s="937" t="s">
        <v>923</v>
      </c>
      <c r="L2653" s="937" t="s">
        <v>925</v>
      </c>
      <c r="M2653" s="962" t="s">
        <v>928</v>
      </c>
      <c r="N2653" s="677">
        <f t="shared" ca="1" si="455"/>
        <v>-285972.62020218075</v>
      </c>
      <c r="O2653" s="677">
        <f t="shared" ca="1" si="456"/>
        <v>-139869.74398501782</v>
      </c>
      <c r="P2653" s="677">
        <f t="shared" ca="1" si="456"/>
        <v>-10022.464714427941</v>
      </c>
      <c r="Q2653" s="677">
        <f t="shared" ca="1" si="456"/>
        <v>-78490.467870026172</v>
      </c>
      <c r="R2653" s="677">
        <f t="shared" ca="1" si="456"/>
        <v>-26297.328133584077</v>
      </c>
      <c r="S2653" s="677">
        <f t="shared" ca="1" si="456"/>
        <v>-3155.6942111647008</v>
      </c>
      <c r="T2653" s="677">
        <f t="shared" ca="1" si="456"/>
        <v>-3038.698221847063</v>
      </c>
      <c r="U2653" s="677">
        <f t="shared" ca="1" si="456"/>
        <v>-32.34033218215211</v>
      </c>
      <c r="V2653" s="677">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-3420.7575535772794</v>
      </c>
      <c r="W2653" s="677">
        <f t="shared" ca="1" si="449"/>
        <v>-3385.4318626527674</v>
      </c>
      <c r="X2653" s="677">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-2378.7988549908555</v>
      </c>
      <c r="Y2653" s="677">
        <f t="shared" ca="1" si="458"/>
        <v>-15880.894462709904</v>
      </c>
      <c r="Z2653" s="677">
        <f t="shared" ca="1" si="458"/>
        <v>0</v>
      </c>
      <c r="AA2653" t="str">
        <f t="shared" si="452"/>
        <v>ASR_COMP</v>
      </c>
      <c r="AB2653" s="957">
        <f t="shared" si="453"/>
        <v>44682</v>
      </c>
      <c r="AC2653" t="str">
        <f t="shared" si="454"/>
        <v>Unaudited</v>
      </c>
    </row>
    <row r="2654" spans="1:29" x14ac:dyDescent="0.25">
      <c r="A2654" t="s">
        <v>423</v>
      </c>
      <c r="B2654" t="s">
        <v>1388</v>
      </c>
      <c r="C2654" t="s">
        <v>1389</v>
      </c>
      <c r="D2654">
        <v>1900</v>
      </c>
      <c r="E2654" s="957">
        <v>1</v>
      </c>
      <c r="F2654" t="s">
        <v>442</v>
      </c>
      <c r="G2654" s="957">
        <v>182</v>
      </c>
      <c r="H2654" t="s">
        <v>389</v>
      </c>
      <c r="I2654" s="937" t="s">
        <v>491</v>
      </c>
      <c r="J2654" s="937" t="s">
        <v>447</v>
      </c>
      <c r="K2654" s="937" t="s">
        <v>923</v>
      </c>
      <c r="L2654" s="937" t="s">
        <v>926</v>
      </c>
      <c r="M2654" s="962" t="s">
        <v>929</v>
      </c>
      <c r="N2654" s="677">
        <f t="shared" ca="1" si="455"/>
        <v>0</v>
      </c>
      <c r="O2654" s="677">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7">
        <f t="shared" ca="1" si="459"/>
        <v>0</v>
      </c>
      <c r="Q2654" s="677">
        <f t="shared" ca="1" si="459"/>
        <v>0</v>
      </c>
      <c r="R2654" s="677">
        <f t="shared" ca="1" si="459"/>
        <v>0</v>
      </c>
      <c r="S2654" s="677">
        <f t="shared" ca="1" si="459"/>
        <v>0</v>
      </c>
      <c r="T2654" s="677">
        <f t="shared" ca="1" si="459"/>
        <v>0</v>
      </c>
      <c r="U2654" s="677">
        <f t="shared" ca="1" si="459"/>
        <v>0</v>
      </c>
      <c r="V2654" s="677">
        <f t="shared" ca="1" si="457"/>
        <v>0</v>
      </c>
      <c r="W2654" s="677">
        <f t="shared" ca="1" si="449"/>
        <v>0</v>
      </c>
      <c r="X2654" s="677">
        <f t="shared" ca="1" si="458"/>
        <v>0</v>
      </c>
      <c r="Y2654" s="677">
        <f t="shared" ca="1" si="458"/>
        <v>0</v>
      </c>
      <c r="Z2654" s="677">
        <f t="shared" ca="1" si="458"/>
        <v>0</v>
      </c>
      <c r="AA2654" t="str">
        <f t="shared" si="452"/>
        <v>ASR_COMP</v>
      </c>
      <c r="AB2654" s="957">
        <f t="shared" si="453"/>
        <v>44682</v>
      </c>
      <c r="AC2654" t="str">
        <f t="shared" si="454"/>
        <v>Unaudited</v>
      </c>
    </row>
    <row r="2655" spans="1:29" x14ac:dyDescent="0.25">
      <c r="A2655" t="s">
        <v>423</v>
      </c>
      <c r="B2655" t="s">
        <v>1388</v>
      </c>
      <c r="C2655" t="s">
        <v>1389</v>
      </c>
      <c r="D2655">
        <v>1900</v>
      </c>
      <c r="E2655" s="957">
        <v>1</v>
      </c>
      <c r="F2655" t="s">
        <v>442</v>
      </c>
      <c r="G2655" s="957">
        <v>182</v>
      </c>
      <c r="H2655" t="s">
        <v>389</v>
      </c>
      <c r="I2655" s="937" t="s">
        <v>491</v>
      </c>
      <c r="J2655" s="937" t="s">
        <v>447</v>
      </c>
      <c r="K2655" s="937" t="s">
        <v>448</v>
      </c>
      <c r="L2655" s="937">
        <v>5.0999999999999996</v>
      </c>
      <c r="M2655" s="962" t="s">
        <v>37</v>
      </c>
      <c r="N2655" s="677">
        <f t="shared" ca="1" si="455"/>
        <v>3697096.5669577625</v>
      </c>
      <c r="O2655" s="677">
        <f t="shared" ca="1" si="459"/>
        <v>1830556.893148022</v>
      </c>
      <c r="P2655" s="677">
        <f t="shared" ca="1" si="459"/>
        <v>676285.59728633252</v>
      </c>
      <c r="Q2655" s="677">
        <f t="shared" ca="1" si="459"/>
        <v>305455.64737182931</v>
      </c>
      <c r="R2655" s="677">
        <f t="shared" ca="1" si="459"/>
        <v>466857.41603867873</v>
      </c>
      <c r="S2655" s="677">
        <f t="shared" ca="1" si="459"/>
        <v>18898.769754112374</v>
      </c>
      <c r="T2655" s="677">
        <f t="shared" ca="1" si="459"/>
        <v>313676.09562265495</v>
      </c>
      <c r="U2655" s="677">
        <f t="shared" ca="1" si="459"/>
        <v>1301.291968860058</v>
      </c>
      <c r="V2655" s="677">
        <f t="shared" ca="1" si="457"/>
        <v>29174.205560419243</v>
      </c>
      <c r="W2655" s="677">
        <f t="shared" ca="1" si="449"/>
        <v>10750.657005224743</v>
      </c>
      <c r="X2655" s="677">
        <f t="shared" ca="1" si="458"/>
        <v>9969.585425358473</v>
      </c>
      <c r="Y2655" s="677">
        <f t="shared" ca="1" si="458"/>
        <v>34170.407776270273</v>
      </c>
      <c r="Z2655" s="677">
        <f t="shared" ca="1" si="458"/>
        <v>0</v>
      </c>
      <c r="AA2655" t="str">
        <f t="shared" si="452"/>
        <v>ASR_COMP</v>
      </c>
      <c r="AB2655" s="957">
        <f t="shared" si="453"/>
        <v>44682</v>
      </c>
      <c r="AC2655" t="str">
        <f t="shared" si="454"/>
        <v>Unaudited</v>
      </c>
    </row>
    <row r="2656" spans="1:29" ht="30" x14ac:dyDescent="0.25">
      <c r="A2656" t="s">
        <v>423</v>
      </c>
      <c r="B2656" t="s">
        <v>1388</v>
      </c>
      <c r="C2656" t="s">
        <v>1389</v>
      </c>
      <c r="D2656">
        <v>1900</v>
      </c>
      <c r="E2656" s="957">
        <v>1</v>
      </c>
      <c r="F2656" t="s">
        <v>442</v>
      </c>
      <c r="G2656" s="957">
        <v>182</v>
      </c>
      <c r="H2656" t="s">
        <v>389</v>
      </c>
      <c r="I2656" s="937" t="s">
        <v>491</v>
      </c>
      <c r="J2656" s="937" t="s">
        <v>447</v>
      </c>
      <c r="K2656" s="937" t="s">
        <v>448</v>
      </c>
      <c r="L2656" s="945">
        <v>5.2</v>
      </c>
      <c r="M2656" s="960" t="s">
        <v>306</v>
      </c>
      <c r="N2656" s="677">
        <f t="shared" ca="1" si="455"/>
        <v>0</v>
      </c>
      <c r="O2656" s="677">
        <f t="shared" ca="1" si="459"/>
        <v>0</v>
      </c>
      <c r="P2656" s="677">
        <f t="shared" ca="1" si="459"/>
        <v>0</v>
      </c>
      <c r="Q2656" s="677">
        <f t="shared" ca="1" si="459"/>
        <v>0</v>
      </c>
      <c r="R2656" s="677">
        <f t="shared" ca="1" si="459"/>
        <v>0</v>
      </c>
      <c r="S2656" s="677">
        <f t="shared" ca="1" si="459"/>
        <v>0</v>
      </c>
      <c r="T2656" s="677">
        <f t="shared" ca="1" si="459"/>
        <v>0</v>
      </c>
      <c r="U2656" s="677">
        <f t="shared" ca="1" si="459"/>
        <v>0</v>
      </c>
      <c r="V2656" s="677">
        <f t="shared" ca="1" si="457"/>
        <v>0</v>
      </c>
      <c r="W2656" s="677">
        <f t="shared" ca="1" si="449"/>
        <v>0</v>
      </c>
      <c r="X2656" s="677">
        <f t="shared" ca="1" si="458"/>
        <v>0</v>
      </c>
      <c r="Y2656" s="677">
        <f t="shared" ca="1" si="458"/>
        <v>0</v>
      </c>
      <c r="Z2656" s="677">
        <f t="shared" ca="1" si="458"/>
        <v>0</v>
      </c>
      <c r="AA2656" t="str">
        <f t="shared" si="452"/>
        <v>ASR_COMP</v>
      </c>
      <c r="AB2656" s="957">
        <f t="shared" si="453"/>
        <v>44682</v>
      </c>
      <c r="AC2656" t="str">
        <f t="shared" si="454"/>
        <v>Unaudited</v>
      </c>
    </row>
    <row r="2657" spans="1:29" ht="30" x14ac:dyDescent="0.25">
      <c r="A2657" t="s">
        <v>423</v>
      </c>
      <c r="B2657" t="s">
        <v>1388</v>
      </c>
      <c r="C2657" t="s">
        <v>1389</v>
      </c>
      <c r="D2657">
        <v>1900</v>
      </c>
      <c r="E2657" s="957">
        <v>1</v>
      </c>
      <c r="F2657" t="s">
        <v>442</v>
      </c>
      <c r="G2657" s="957">
        <v>182</v>
      </c>
      <c r="H2657" t="s">
        <v>389</v>
      </c>
      <c r="I2657" s="962" t="s">
        <v>491</v>
      </c>
      <c r="J2657" s="962" t="s">
        <v>447</v>
      </c>
      <c r="K2657" s="962" t="s">
        <v>448</v>
      </c>
      <c r="L2657" s="937">
        <v>5.3</v>
      </c>
      <c r="M2657" s="962" t="s">
        <v>307</v>
      </c>
      <c r="N2657" s="677">
        <f t="shared" ca="1" si="455"/>
        <v>-326086.01282662962</v>
      </c>
      <c r="O2657" s="677">
        <f t="shared" ca="1" si="459"/>
        <v>-157069.36729993467</v>
      </c>
      <c r="P2657" s="677">
        <f t="shared" ca="1" si="459"/>
        <v>-64094.291944114681</v>
      </c>
      <c r="Q2657" s="677">
        <f t="shared" ca="1" si="459"/>
        <v>-26274.163423157628</v>
      </c>
      <c r="R2657" s="677">
        <f t="shared" ca="1" si="459"/>
        <v>-48652.562286789238</v>
      </c>
      <c r="S2657" s="677">
        <f t="shared" ca="1" si="459"/>
        <v>-3460.3322750938469</v>
      </c>
      <c r="T2657" s="677">
        <f t="shared" ca="1" si="459"/>
        <v>-20412.748358539829</v>
      </c>
      <c r="U2657" s="677">
        <f t="shared" ca="1" si="459"/>
        <v>-54.840623423849152</v>
      </c>
      <c r="V2657" s="677">
        <f t="shared" ca="1" si="457"/>
        <v>-2929.0735836261451</v>
      </c>
      <c r="W2657" s="677">
        <f t="shared" ca="1" si="449"/>
        <v>-98.728078494692653</v>
      </c>
      <c r="X2657" s="677">
        <f t="shared" ca="1" si="458"/>
        <v>-1231.5204812105803</v>
      </c>
      <c r="Y2657" s="677">
        <f t="shared" ca="1" si="458"/>
        <v>-1808.3844722444705</v>
      </c>
      <c r="Z2657" s="677">
        <f t="shared" ca="1" si="458"/>
        <v>0</v>
      </c>
      <c r="AA2657" t="str">
        <f t="shared" si="452"/>
        <v>ASR_COMP</v>
      </c>
      <c r="AB2657" s="957">
        <f t="shared" si="453"/>
        <v>44682</v>
      </c>
      <c r="AC2657" t="str">
        <f t="shared" si="454"/>
        <v>Unaudited</v>
      </c>
    </row>
    <row r="2658" spans="1:29" x14ac:dyDescent="0.25">
      <c r="A2658" t="s">
        <v>423</v>
      </c>
      <c r="B2658" t="s">
        <v>1388</v>
      </c>
      <c r="C2658" t="s">
        <v>1389</v>
      </c>
      <c r="D2658">
        <v>1900</v>
      </c>
      <c r="E2658" s="957">
        <v>1</v>
      </c>
      <c r="F2658" t="s">
        <v>442</v>
      </c>
      <c r="G2658" s="957">
        <v>182</v>
      </c>
      <c r="H2658" t="s">
        <v>389</v>
      </c>
      <c r="I2658" s="937" t="s">
        <v>491</v>
      </c>
      <c r="J2658" s="937" t="s">
        <v>447</v>
      </c>
      <c r="K2658" s="937" t="s">
        <v>448</v>
      </c>
      <c r="L2658" s="943" t="s">
        <v>82</v>
      </c>
      <c r="M2658" s="963" t="s">
        <v>456</v>
      </c>
      <c r="N2658" s="677">
        <f t="shared" ca="1" si="455"/>
        <v>0</v>
      </c>
      <c r="O2658" s="677">
        <f t="shared" ca="1" si="459"/>
        <v>0</v>
      </c>
      <c r="P2658" s="677">
        <f t="shared" ca="1" si="459"/>
        <v>0</v>
      </c>
      <c r="Q2658" s="677">
        <f t="shared" ca="1" si="459"/>
        <v>0</v>
      </c>
      <c r="R2658" s="677">
        <f t="shared" ca="1" si="459"/>
        <v>0</v>
      </c>
      <c r="S2658" s="677">
        <f t="shared" ca="1" si="459"/>
        <v>0</v>
      </c>
      <c r="T2658" s="677">
        <f t="shared" ca="1" si="459"/>
        <v>0</v>
      </c>
      <c r="U2658" s="677">
        <f t="shared" ca="1" si="459"/>
        <v>0</v>
      </c>
      <c r="V2658" s="677">
        <f t="shared" ca="1" si="457"/>
        <v>0</v>
      </c>
      <c r="W2658" s="677">
        <f t="shared" ca="1" si="449"/>
        <v>0</v>
      </c>
      <c r="X2658" s="677">
        <f t="shared" ca="1" si="458"/>
        <v>0</v>
      </c>
      <c r="Y2658" s="677">
        <f t="shared" ca="1" si="458"/>
        <v>0</v>
      </c>
      <c r="Z2658" s="677">
        <f t="shared" ca="1" si="458"/>
        <v>0</v>
      </c>
      <c r="AA2658" t="str">
        <f t="shared" si="452"/>
        <v>ASR_COMP</v>
      </c>
      <c r="AB2658" s="957">
        <f t="shared" si="453"/>
        <v>44682</v>
      </c>
      <c r="AC2658" t="str">
        <f t="shared" si="454"/>
        <v>Unaudited</v>
      </c>
    </row>
    <row r="2659" spans="1:29" x14ac:dyDescent="0.25">
      <c r="A2659" t="s">
        <v>423</v>
      </c>
      <c r="B2659" t="s">
        <v>1388</v>
      </c>
      <c r="C2659" t="s">
        <v>1389</v>
      </c>
      <c r="D2659">
        <v>1900</v>
      </c>
      <c r="E2659" s="957">
        <v>1</v>
      </c>
      <c r="F2659" t="s">
        <v>442</v>
      </c>
      <c r="G2659" s="957">
        <v>182</v>
      </c>
      <c r="H2659" t="s">
        <v>389</v>
      </c>
      <c r="I2659" s="937" t="s">
        <v>491</v>
      </c>
      <c r="J2659" s="937" t="s">
        <v>447</v>
      </c>
      <c r="K2659" s="937" t="s">
        <v>449</v>
      </c>
      <c r="L2659" s="943">
        <v>6.1</v>
      </c>
      <c r="M2659" s="963" t="s">
        <v>18</v>
      </c>
      <c r="N2659" s="677">
        <f t="shared" ca="1" si="455"/>
        <v>0</v>
      </c>
      <c r="O2659" s="677">
        <f t="shared" ca="1" si="459"/>
        <v>0</v>
      </c>
      <c r="P2659" s="677">
        <f t="shared" ca="1" si="459"/>
        <v>0</v>
      </c>
      <c r="Q2659" s="677">
        <f t="shared" ca="1" si="459"/>
        <v>0</v>
      </c>
      <c r="R2659" s="677">
        <f t="shared" ca="1" si="459"/>
        <v>0</v>
      </c>
      <c r="S2659" s="677">
        <f t="shared" ca="1" si="459"/>
        <v>0</v>
      </c>
      <c r="T2659" s="677">
        <f t="shared" ca="1" si="459"/>
        <v>0</v>
      </c>
      <c r="U2659" s="677">
        <f t="shared" ca="1" si="459"/>
        <v>0</v>
      </c>
      <c r="V2659" s="677">
        <f t="shared" ca="1" si="457"/>
        <v>0</v>
      </c>
      <c r="W2659" s="677">
        <f t="shared" ca="1" si="449"/>
        <v>0</v>
      </c>
      <c r="X2659" s="677">
        <f t="shared" ca="1" si="458"/>
        <v>0</v>
      </c>
      <c r="Y2659" s="677">
        <f t="shared" ca="1" si="458"/>
        <v>0</v>
      </c>
      <c r="Z2659" s="677">
        <f t="shared" ca="1" si="458"/>
        <v>0</v>
      </c>
      <c r="AA2659" t="str">
        <f t="shared" si="452"/>
        <v>ASR_COMP</v>
      </c>
      <c r="AB2659" s="957">
        <f t="shared" si="453"/>
        <v>44682</v>
      </c>
      <c r="AC2659" t="str">
        <f t="shared" si="454"/>
        <v>Unaudited</v>
      </c>
    </row>
    <row r="2660" spans="1:29" x14ac:dyDescent="0.25">
      <c r="A2660" t="s">
        <v>423</v>
      </c>
      <c r="B2660" t="s">
        <v>1388</v>
      </c>
      <c r="C2660" t="s">
        <v>1389</v>
      </c>
      <c r="D2660">
        <v>1900</v>
      </c>
      <c r="E2660" s="957">
        <v>1</v>
      </c>
      <c r="F2660" t="s">
        <v>442</v>
      </c>
      <c r="G2660" s="957">
        <v>182</v>
      </c>
      <c r="H2660" t="s">
        <v>389</v>
      </c>
      <c r="I2660" s="937" t="s">
        <v>491</v>
      </c>
      <c r="J2660" s="937" t="s">
        <v>447</v>
      </c>
      <c r="K2660" s="937" t="s">
        <v>449</v>
      </c>
      <c r="L2660" s="947">
        <v>6.2</v>
      </c>
      <c r="M2660" s="964" t="s">
        <v>19</v>
      </c>
      <c r="N2660" s="677">
        <f t="shared" ca="1" si="455"/>
        <v>0</v>
      </c>
      <c r="O2660" s="677">
        <f t="shared" ca="1" si="459"/>
        <v>0</v>
      </c>
      <c r="P2660" s="677">
        <f t="shared" ca="1" si="459"/>
        <v>0</v>
      </c>
      <c r="Q2660" s="677">
        <f t="shared" ca="1" si="459"/>
        <v>0</v>
      </c>
      <c r="R2660" s="677">
        <f t="shared" ca="1" si="459"/>
        <v>0</v>
      </c>
      <c r="S2660" s="677">
        <f t="shared" ca="1" si="459"/>
        <v>0</v>
      </c>
      <c r="T2660" s="677">
        <f t="shared" ca="1" si="459"/>
        <v>0</v>
      </c>
      <c r="U2660" s="677">
        <f t="shared" ca="1" si="459"/>
        <v>0</v>
      </c>
      <c r="V2660" s="677">
        <f t="shared" ca="1" si="457"/>
        <v>0</v>
      </c>
      <c r="W2660" s="677">
        <f t="shared" ca="1" si="449"/>
        <v>0</v>
      </c>
      <c r="X2660" s="677">
        <f t="shared" ca="1" si="458"/>
        <v>0</v>
      </c>
      <c r="Y2660" s="677">
        <f t="shared" ca="1" si="458"/>
        <v>0</v>
      </c>
      <c r="Z2660" s="677">
        <f t="shared" ca="1" si="458"/>
        <v>0</v>
      </c>
      <c r="AA2660" t="str">
        <f t="shared" si="452"/>
        <v>ASR_COMP</v>
      </c>
      <c r="AB2660" s="957">
        <f t="shared" si="453"/>
        <v>44682</v>
      </c>
      <c r="AC2660" t="str">
        <f t="shared" si="454"/>
        <v>Unaudited</v>
      </c>
    </row>
    <row r="2661" spans="1:29" x14ac:dyDescent="0.25">
      <c r="A2661" t="s">
        <v>423</v>
      </c>
      <c r="B2661" t="s">
        <v>1388</v>
      </c>
      <c r="C2661" t="s">
        <v>1389</v>
      </c>
      <c r="D2661">
        <v>1900</v>
      </c>
      <c r="E2661" s="957">
        <v>1</v>
      </c>
      <c r="F2661" t="s">
        <v>442</v>
      </c>
      <c r="G2661" s="957">
        <v>182</v>
      </c>
      <c r="H2661" t="s">
        <v>389</v>
      </c>
      <c r="I2661" s="963" t="s">
        <v>491</v>
      </c>
      <c r="J2661" s="963" t="s">
        <v>447</v>
      </c>
      <c r="K2661" s="963" t="s">
        <v>449</v>
      </c>
      <c r="L2661" s="943">
        <v>6.3</v>
      </c>
      <c r="M2661" s="963" t="s">
        <v>187</v>
      </c>
      <c r="N2661" s="677">
        <f t="shared" ca="1" si="455"/>
        <v>0</v>
      </c>
      <c r="O2661" s="677">
        <f t="shared" ca="1" si="459"/>
        <v>0</v>
      </c>
      <c r="P2661" s="677">
        <f t="shared" ca="1" si="459"/>
        <v>0</v>
      </c>
      <c r="Q2661" s="677">
        <f t="shared" ca="1" si="459"/>
        <v>0</v>
      </c>
      <c r="R2661" s="677">
        <f t="shared" ca="1" si="459"/>
        <v>0</v>
      </c>
      <c r="S2661" s="677">
        <f t="shared" ca="1" si="459"/>
        <v>0</v>
      </c>
      <c r="T2661" s="677">
        <f t="shared" ca="1" si="459"/>
        <v>0</v>
      </c>
      <c r="U2661" s="677">
        <f t="shared" ca="1" si="459"/>
        <v>0</v>
      </c>
      <c r="V2661" s="677">
        <f t="shared" ca="1" si="457"/>
        <v>0</v>
      </c>
      <c r="W2661" s="677">
        <f t="shared" ca="1" si="449"/>
        <v>0</v>
      </c>
      <c r="X2661" s="677">
        <f t="shared" ca="1" si="458"/>
        <v>0</v>
      </c>
      <c r="Y2661" s="677">
        <f t="shared" ca="1" si="458"/>
        <v>0</v>
      </c>
      <c r="Z2661" s="677">
        <f t="shared" ca="1" si="458"/>
        <v>0</v>
      </c>
      <c r="AA2661" t="str">
        <f t="shared" si="452"/>
        <v>ASR_COMP</v>
      </c>
      <c r="AB2661" s="957">
        <f t="shared" si="453"/>
        <v>44682</v>
      </c>
      <c r="AC2661" t="str">
        <f t="shared" si="454"/>
        <v>Unaudited</v>
      </c>
    </row>
    <row r="2662" spans="1:29" x14ac:dyDescent="0.25">
      <c r="A2662" t="s">
        <v>423</v>
      </c>
      <c r="B2662" t="s">
        <v>1388</v>
      </c>
      <c r="C2662" t="s">
        <v>1389</v>
      </c>
      <c r="D2662">
        <v>1900</v>
      </c>
      <c r="E2662" s="957">
        <v>1</v>
      </c>
      <c r="F2662" t="s">
        <v>442</v>
      </c>
      <c r="G2662" s="957">
        <v>182</v>
      </c>
      <c r="H2662" t="s">
        <v>389</v>
      </c>
      <c r="I2662" s="937" t="s">
        <v>491</v>
      </c>
      <c r="J2662" s="937" t="s">
        <v>447</v>
      </c>
      <c r="K2662" s="937" t="s">
        <v>449</v>
      </c>
      <c r="L2662" s="937" t="s">
        <v>87</v>
      </c>
      <c r="M2662" s="962" t="s">
        <v>457</v>
      </c>
      <c r="N2662" s="677">
        <f t="shared" ca="1" si="455"/>
        <v>0</v>
      </c>
      <c r="O2662" s="677">
        <f t="shared" ca="1" si="459"/>
        <v>0</v>
      </c>
      <c r="P2662" s="677">
        <f t="shared" ca="1" si="459"/>
        <v>0</v>
      </c>
      <c r="Q2662" s="677">
        <f t="shared" ca="1" si="459"/>
        <v>0</v>
      </c>
      <c r="R2662" s="677">
        <f t="shared" ca="1" si="459"/>
        <v>0</v>
      </c>
      <c r="S2662" s="677">
        <f t="shared" ca="1" si="459"/>
        <v>0</v>
      </c>
      <c r="T2662" s="677">
        <f t="shared" ca="1" si="459"/>
        <v>0</v>
      </c>
      <c r="U2662" s="677">
        <f t="shared" ca="1" si="459"/>
        <v>0</v>
      </c>
      <c r="V2662" s="677">
        <f t="shared" ca="1" si="457"/>
        <v>0</v>
      </c>
      <c r="W2662" s="677">
        <f t="shared" ca="1" si="449"/>
        <v>0</v>
      </c>
      <c r="X2662" s="677">
        <f t="shared" ca="1" si="458"/>
        <v>0</v>
      </c>
      <c r="Y2662" s="677">
        <f t="shared" ca="1" si="458"/>
        <v>0</v>
      </c>
      <c r="Z2662" s="677">
        <f t="shared" ca="1" si="458"/>
        <v>0</v>
      </c>
      <c r="AA2662" t="str">
        <f t="shared" si="452"/>
        <v>ASR_COMP</v>
      </c>
      <c r="AB2662" s="957">
        <f t="shared" si="453"/>
        <v>44682</v>
      </c>
      <c r="AC2662" t="str">
        <f t="shared" si="454"/>
        <v>Unaudited</v>
      </c>
    </row>
    <row r="2663" spans="1:29" x14ac:dyDescent="0.25">
      <c r="A2663" t="s">
        <v>423</v>
      </c>
      <c r="B2663" t="s">
        <v>1388</v>
      </c>
      <c r="C2663" t="s">
        <v>1389</v>
      </c>
      <c r="D2663">
        <v>1900</v>
      </c>
      <c r="E2663" s="957">
        <v>1</v>
      </c>
      <c r="F2663" t="s">
        <v>442</v>
      </c>
      <c r="G2663" s="957">
        <v>182</v>
      </c>
      <c r="H2663" t="s">
        <v>389</v>
      </c>
      <c r="I2663" s="937" t="s">
        <v>491</v>
      </c>
      <c r="J2663" s="937" t="s">
        <v>447</v>
      </c>
      <c r="K2663" s="937" t="s">
        <v>450</v>
      </c>
      <c r="L2663" s="937">
        <v>7.1</v>
      </c>
      <c r="M2663" s="962" t="s">
        <v>20</v>
      </c>
      <c r="N2663" s="677">
        <f t="shared" ca="1" si="455"/>
        <v>367300.17050435097</v>
      </c>
      <c r="O2663" s="677">
        <f t="shared" ca="1" si="459"/>
        <v>188285.37288951839</v>
      </c>
      <c r="P2663" s="677">
        <f t="shared" ca="1" si="459"/>
        <v>22408.49416237745</v>
      </c>
      <c r="Q2663" s="677">
        <f t="shared" ca="1" si="459"/>
        <v>47371.331381813245</v>
      </c>
      <c r="R2663" s="677">
        <f t="shared" ca="1" si="459"/>
        <v>29836.857393770424</v>
      </c>
      <c r="S2663" s="677">
        <f t="shared" ca="1" si="459"/>
        <v>8930.1390209171132</v>
      </c>
      <c r="T2663" s="677">
        <f t="shared" ca="1" si="459"/>
        <v>1177.6750535996339</v>
      </c>
      <c r="U2663" s="677">
        <f t="shared" ca="1" si="459"/>
        <v>397.86549344014691</v>
      </c>
      <c r="V2663" s="677">
        <f t="shared" ca="1" si="457"/>
        <v>2236.3874640545582</v>
      </c>
      <c r="W2663" s="677">
        <f t="shared" ca="1" si="449"/>
        <v>2508.0186627855255</v>
      </c>
      <c r="X2663" s="677">
        <f t="shared" ca="1" si="458"/>
        <v>43159.862170427637</v>
      </c>
      <c r="Y2663" s="677">
        <f t="shared" ca="1" si="458"/>
        <v>20988.166811646828</v>
      </c>
      <c r="Z2663" s="677">
        <f t="shared" ca="1" si="458"/>
        <v>0</v>
      </c>
      <c r="AA2663" t="str">
        <f t="shared" si="452"/>
        <v>ASR_COMP</v>
      </c>
      <c r="AB2663" s="957">
        <f t="shared" si="453"/>
        <v>44682</v>
      </c>
      <c r="AC2663" t="str">
        <f t="shared" si="454"/>
        <v>Unaudited</v>
      </c>
    </row>
    <row r="2664" spans="1:29" x14ac:dyDescent="0.25">
      <c r="A2664" t="s">
        <v>423</v>
      </c>
      <c r="B2664" t="s">
        <v>1388</v>
      </c>
      <c r="C2664" t="s">
        <v>1389</v>
      </c>
      <c r="D2664">
        <v>1900</v>
      </c>
      <c r="E2664" s="957">
        <v>1</v>
      </c>
      <c r="F2664" t="s">
        <v>442</v>
      </c>
      <c r="G2664" s="957">
        <v>182</v>
      </c>
      <c r="H2664" t="s">
        <v>389</v>
      </c>
      <c r="I2664" s="937" t="s">
        <v>491</v>
      </c>
      <c r="J2664" s="937" t="s">
        <v>447</v>
      </c>
      <c r="K2664" s="937" t="s">
        <v>450</v>
      </c>
      <c r="L2664" s="937">
        <v>7.2</v>
      </c>
      <c r="M2664" s="962" t="s">
        <v>21</v>
      </c>
      <c r="N2664" s="677">
        <f t="shared" ca="1" si="455"/>
        <v>0</v>
      </c>
      <c r="O2664" s="677">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7">
        <f t="shared" ca="1" si="460"/>
        <v>0</v>
      </c>
      <c r="Q2664" s="677">
        <f t="shared" ca="1" si="460"/>
        <v>0</v>
      </c>
      <c r="R2664" s="677">
        <f t="shared" ca="1" si="460"/>
        <v>0</v>
      </c>
      <c r="S2664" s="677">
        <f t="shared" ca="1" si="460"/>
        <v>0</v>
      </c>
      <c r="T2664" s="677">
        <f t="shared" ca="1" si="460"/>
        <v>0</v>
      </c>
      <c r="U2664" s="677">
        <f t="shared" ca="1" si="460"/>
        <v>0</v>
      </c>
      <c r="V2664" s="677">
        <f t="shared" ca="1" si="457"/>
        <v>0</v>
      </c>
      <c r="W2664" s="677">
        <f t="shared" ca="1" si="449"/>
        <v>0</v>
      </c>
      <c r="X2664" s="677">
        <f t="shared" ca="1" si="458"/>
        <v>0</v>
      </c>
      <c r="Y2664" s="677">
        <f t="shared" ca="1" si="458"/>
        <v>0</v>
      </c>
      <c r="Z2664" s="677">
        <f t="shared" ca="1" si="458"/>
        <v>0</v>
      </c>
      <c r="AA2664" t="str">
        <f t="shared" si="452"/>
        <v>ASR_COMP</v>
      </c>
      <c r="AB2664" s="957">
        <f t="shared" si="453"/>
        <v>44682</v>
      </c>
      <c r="AC2664" t="str">
        <f t="shared" si="454"/>
        <v>Unaudited</v>
      </c>
    </row>
    <row r="2665" spans="1:29" x14ac:dyDescent="0.25">
      <c r="A2665" t="s">
        <v>423</v>
      </c>
      <c r="B2665" t="s">
        <v>1388</v>
      </c>
      <c r="C2665" t="s">
        <v>1389</v>
      </c>
      <c r="D2665">
        <v>1900</v>
      </c>
      <c r="E2665" s="957">
        <v>1</v>
      </c>
      <c r="F2665" t="s">
        <v>442</v>
      </c>
      <c r="G2665" s="957">
        <v>182</v>
      </c>
      <c r="H2665" t="s">
        <v>389</v>
      </c>
      <c r="I2665" s="937" t="s">
        <v>491</v>
      </c>
      <c r="J2665" s="937" t="s">
        <v>447</v>
      </c>
      <c r="K2665" s="937" t="s">
        <v>450</v>
      </c>
      <c r="L2665" s="945">
        <v>7.3</v>
      </c>
      <c r="M2665" s="960" t="s">
        <v>158</v>
      </c>
      <c r="N2665" s="677">
        <f t="shared" ca="1" si="455"/>
        <v>242833.19159545095</v>
      </c>
      <c r="O2665" s="677">
        <f t="shared" ca="1" si="460"/>
        <v>193619.41931571843</v>
      </c>
      <c r="P2665" s="677">
        <f t="shared" ca="1" si="460"/>
        <v>19569.98408789204</v>
      </c>
      <c r="Q2665" s="677">
        <f t="shared" ca="1" si="460"/>
        <v>9733.2618169274683</v>
      </c>
      <c r="R2665" s="677">
        <f t="shared" ca="1" si="460"/>
        <v>4062.5215660909194</v>
      </c>
      <c r="S2665" s="677">
        <f t="shared" ca="1" si="460"/>
        <v>5934.1031616342216</v>
      </c>
      <c r="T2665" s="677">
        <f t="shared" ca="1" si="460"/>
        <v>24.252546440022094</v>
      </c>
      <c r="U2665" s="677">
        <f t="shared" ca="1" si="460"/>
        <v>101.22689456607935</v>
      </c>
      <c r="V2665" s="677">
        <f t="shared" ca="1" si="457"/>
        <v>402.38049565999557</v>
      </c>
      <c r="W2665" s="677">
        <f t="shared" ca="1" si="449"/>
        <v>3540.6088417618012</v>
      </c>
      <c r="X2665" s="677">
        <f t="shared" ca="1" si="458"/>
        <v>4340.0362386890938</v>
      </c>
      <c r="Y2665" s="677">
        <f t="shared" ca="1" si="458"/>
        <v>1505.3966300708462</v>
      </c>
      <c r="Z2665" s="677">
        <f t="shared" ca="1" si="458"/>
        <v>0</v>
      </c>
      <c r="AA2665" t="str">
        <f t="shared" si="452"/>
        <v>ASR_COMP</v>
      </c>
      <c r="AB2665" s="957">
        <f t="shared" si="453"/>
        <v>44682</v>
      </c>
      <c r="AC2665" t="str">
        <f t="shared" si="454"/>
        <v>Unaudited</v>
      </c>
    </row>
    <row r="2666" spans="1:29" x14ac:dyDescent="0.25">
      <c r="A2666" t="s">
        <v>423</v>
      </c>
      <c r="B2666" t="s">
        <v>1388</v>
      </c>
      <c r="C2666" t="s">
        <v>1389</v>
      </c>
      <c r="D2666">
        <v>1900</v>
      </c>
      <c r="E2666" s="957">
        <v>1</v>
      </c>
      <c r="F2666" t="s">
        <v>442</v>
      </c>
      <c r="G2666" s="957">
        <v>182</v>
      </c>
      <c r="H2666" t="s">
        <v>389</v>
      </c>
      <c r="I2666" s="962" t="s">
        <v>491</v>
      </c>
      <c r="J2666" s="962" t="s">
        <v>447</v>
      </c>
      <c r="K2666" s="962" t="s">
        <v>450</v>
      </c>
      <c r="L2666" s="937" t="s">
        <v>91</v>
      </c>
      <c r="M2666" s="962" t="s">
        <v>458</v>
      </c>
      <c r="N2666" s="677">
        <f t="shared" ca="1" si="455"/>
        <v>0</v>
      </c>
      <c r="O2666" s="677">
        <f t="shared" ca="1" si="460"/>
        <v>0</v>
      </c>
      <c r="P2666" s="677">
        <f t="shared" ca="1" si="460"/>
        <v>0</v>
      </c>
      <c r="Q2666" s="677">
        <f t="shared" ca="1" si="460"/>
        <v>0</v>
      </c>
      <c r="R2666" s="677">
        <f t="shared" ca="1" si="460"/>
        <v>0</v>
      </c>
      <c r="S2666" s="677">
        <f t="shared" ca="1" si="460"/>
        <v>0</v>
      </c>
      <c r="T2666" s="677">
        <f t="shared" ca="1" si="460"/>
        <v>0</v>
      </c>
      <c r="U2666" s="677">
        <f t="shared" ca="1" si="460"/>
        <v>0</v>
      </c>
      <c r="V2666" s="677">
        <f t="shared" ca="1" si="457"/>
        <v>0</v>
      </c>
      <c r="W2666" s="677">
        <f t="shared" ca="1" si="449"/>
        <v>0</v>
      </c>
      <c r="X2666" s="677">
        <f t="shared" ca="1" si="458"/>
        <v>0</v>
      </c>
      <c r="Y2666" s="677">
        <f t="shared" ca="1" si="458"/>
        <v>0</v>
      </c>
      <c r="Z2666" s="677">
        <f t="shared" ca="1" si="458"/>
        <v>0</v>
      </c>
      <c r="AA2666" t="str">
        <f t="shared" si="452"/>
        <v>ASR_COMP</v>
      </c>
      <c r="AB2666" s="957">
        <f t="shared" si="453"/>
        <v>44682</v>
      </c>
      <c r="AC2666" t="str">
        <f t="shared" si="454"/>
        <v>Unaudited</v>
      </c>
    </row>
    <row r="2667" spans="1:29" x14ac:dyDescent="0.25">
      <c r="A2667" t="s">
        <v>423</v>
      </c>
      <c r="B2667" t="s">
        <v>1388</v>
      </c>
      <c r="C2667" t="s">
        <v>1389</v>
      </c>
      <c r="D2667">
        <v>1900</v>
      </c>
      <c r="E2667" s="957">
        <v>1</v>
      </c>
      <c r="F2667" t="s">
        <v>442</v>
      </c>
      <c r="G2667" s="957">
        <v>182</v>
      </c>
      <c r="H2667" t="s">
        <v>389</v>
      </c>
      <c r="I2667" s="937" t="s">
        <v>491</v>
      </c>
      <c r="J2667" s="937" t="s">
        <v>447</v>
      </c>
      <c r="K2667" s="937" t="s">
        <v>451</v>
      </c>
      <c r="L2667" s="937">
        <v>8.1</v>
      </c>
      <c r="M2667" s="962" t="s">
        <v>22</v>
      </c>
      <c r="N2667" s="677">
        <f t="shared" ca="1" si="455"/>
        <v>12390110.431816438</v>
      </c>
      <c r="O2667" s="677">
        <f t="shared" ca="1" si="460"/>
        <v>4889223.5129542425</v>
      </c>
      <c r="P2667" s="677">
        <f t="shared" ca="1" si="460"/>
        <v>854665.87408952671</v>
      </c>
      <c r="Q2667" s="677">
        <f t="shared" ca="1" si="460"/>
        <v>3438211.2559623034</v>
      </c>
      <c r="R2667" s="677">
        <f t="shared" ca="1" si="460"/>
        <v>1532345.1049620176</v>
      </c>
      <c r="S2667" s="677">
        <f t="shared" ca="1" si="460"/>
        <v>4127.5698580061189</v>
      </c>
      <c r="T2667" s="677">
        <f t="shared" ca="1" si="460"/>
        <v>122278.84843248338</v>
      </c>
      <c r="U2667" s="677">
        <f t="shared" ca="1" si="460"/>
        <v>1.4373971284268969</v>
      </c>
      <c r="V2667" s="677">
        <f t="shared" ca="1" si="457"/>
        <v>668521.68024707644</v>
      </c>
      <c r="W2667" s="677">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28130.690779819546</v>
      </c>
      <c r="X2667" s="677">
        <f t="shared" ca="1" si="458"/>
        <v>4628.9041084091423</v>
      </c>
      <c r="Y2667" s="677">
        <f t="shared" ca="1" si="458"/>
        <v>847975.55302542634</v>
      </c>
      <c r="Z2667" s="677">
        <f t="shared" ca="1" si="458"/>
        <v>0</v>
      </c>
      <c r="AA2667" t="str">
        <f t="shared" si="452"/>
        <v>ASR_COMP</v>
      </c>
      <c r="AB2667" s="957">
        <f t="shared" si="453"/>
        <v>44682</v>
      </c>
      <c r="AC2667" t="str">
        <f t="shared" si="454"/>
        <v>Unaudited</v>
      </c>
    </row>
    <row r="2668" spans="1:29" x14ac:dyDescent="0.25">
      <c r="A2668" t="s">
        <v>423</v>
      </c>
      <c r="B2668" t="s">
        <v>1388</v>
      </c>
      <c r="C2668" t="s">
        <v>1389</v>
      </c>
      <c r="D2668">
        <v>1900</v>
      </c>
      <c r="E2668" s="957">
        <v>1</v>
      </c>
      <c r="F2668" t="s">
        <v>442</v>
      </c>
      <c r="G2668" s="957">
        <v>182</v>
      </c>
      <c r="H2668" t="s">
        <v>389</v>
      </c>
      <c r="I2668" s="937" t="s">
        <v>491</v>
      </c>
      <c r="J2668" s="937" t="s">
        <v>447</v>
      </c>
      <c r="K2668" s="937" t="s">
        <v>451</v>
      </c>
      <c r="L2668" s="937" t="s">
        <v>115</v>
      </c>
      <c r="M2668" s="962" t="s">
        <v>446</v>
      </c>
      <c r="N2668" s="677">
        <f t="shared" ca="1" si="455"/>
        <v>57955.68</v>
      </c>
      <c r="O2668" s="677">
        <f t="shared" ca="1" si="460"/>
        <v>0</v>
      </c>
      <c r="P2668" s="677">
        <f t="shared" ca="1" si="460"/>
        <v>0</v>
      </c>
      <c r="Q2668" s="677">
        <f t="shared" ca="1" si="460"/>
        <v>49939.68</v>
      </c>
      <c r="R2668" s="677">
        <f t="shared" ca="1" si="460"/>
        <v>0</v>
      </c>
      <c r="S2668" s="677">
        <f t="shared" ca="1" si="460"/>
        <v>0</v>
      </c>
      <c r="T2668" s="677">
        <f t="shared" ca="1" si="460"/>
        <v>0</v>
      </c>
      <c r="U2668" s="677">
        <f t="shared" ca="1" si="460"/>
        <v>0</v>
      </c>
      <c r="V2668" s="677">
        <f t="shared" ca="1" si="457"/>
        <v>0</v>
      </c>
      <c r="W2668" s="677">
        <f t="shared" ca="1" si="461"/>
        <v>0</v>
      </c>
      <c r="X2668" s="677">
        <f t="shared" ca="1" si="458"/>
        <v>0</v>
      </c>
      <c r="Y2668" s="677">
        <f t="shared" ca="1" si="458"/>
        <v>8016</v>
      </c>
      <c r="Z2668" s="677">
        <f t="shared" ca="1" si="458"/>
        <v>0</v>
      </c>
      <c r="AA2668" t="str">
        <f t="shared" si="452"/>
        <v>ASR_COMP</v>
      </c>
      <c r="AB2668" s="957">
        <f t="shared" si="453"/>
        <v>44682</v>
      </c>
      <c r="AC2668" t="str">
        <f t="shared" si="454"/>
        <v>Unaudited</v>
      </c>
    </row>
    <row r="2669" spans="1:29" x14ac:dyDescent="0.25">
      <c r="A2669" t="s">
        <v>423</v>
      </c>
      <c r="B2669" t="s">
        <v>1388</v>
      </c>
      <c r="C2669" t="s">
        <v>1389</v>
      </c>
      <c r="D2669">
        <v>1900</v>
      </c>
      <c r="E2669" s="957">
        <v>1</v>
      </c>
      <c r="F2669" t="s">
        <v>442</v>
      </c>
      <c r="G2669" s="957">
        <v>182</v>
      </c>
      <c r="H2669" t="s">
        <v>389</v>
      </c>
      <c r="I2669" s="937" t="s">
        <v>491</v>
      </c>
      <c r="J2669" s="937" t="s">
        <v>447</v>
      </c>
      <c r="K2669" s="937" t="s">
        <v>451</v>
      </c>
      <c r="L2669" s="937" t="s">
        <v>117</v>
      </c>
      <c r="M2669" s="962" t="s">
        <v>160</v>
      </c>
      <c r="N2669" s="677">
        <f t="shared" ca="1" si="455"/>
        <v>0</v>
      </c>
      <c r="O2669" s="677">
        <f t="shared" ca="1" si="460"/>
        <v>0</v>
      </c>
      <c r="P2669" s="677">
        <f t="shared" ca="1" si="460"/>
        <v>0</v>
      </c>
      <c r="Q2669" s="677">
        <f t="shared" ca="1" si="460"/>
        <v>0</v>
      </c>
      <c r="R2669" s="677">
        <f t="shared" ca="1" si="460"/>
        <v>0</v>
      </c>
      <c r="S2669" s="677">
        <f t="shared" ca="1" si="460"/>
        <v>0</v>
      </c>
      <c r="T2669" s="677">
        <f t="shared" ca="1" si="460"/>
        <v>0</v>
      </c>
      <c r="U2669" s="677">
        <f t="shared" ca="1" si="460"/>
        <v>0</v>
      </c>
      <c r="V2669" s="677">
        <f t="shared" ca="1" si="457"/>
        <v>0</v>
      </c>
      <c r="W2669" s="677">
        <f t="shared" ca="1" si="461"/>
        <v>0</v>
      </c>
      <c r="X2669" s="677">
        <f t="shared" ca="1" si="458"/>
        <v>0</v>
      </c>
      <c r="Y2669" s="677">
        <f t="shared" ca="1" si="458"/>
        <v>0</v>
      </c>
      <c r="Z2669" s="677">
        <f t="shared" ca="1" si="458"/>
        <v>0</v>
      </c>
      <c r="AA2669" t="str">
        <f t="shared" si="452"/>
        <v>ASR_COMP</v>
      </c>
      <c r="AB2669" s="957">
        <f t="shared" si="453"/>
        <v>44682</v>
      </c>
      <c r="AC2669" t="str">
        <f t="shared" si="454"/>
        <v>Unaudited</v>
      </c>
    </row>
    <row r="2670" spans="1:29" x14ac:dyDescent="0.25">
      <c r="A2670" t="s">
        <v>423</v>
      </c>
      <c r="B2670" t="s">
        <v>1388</v>
      </c>
      <c r="C2670" t="s">
        <v>1389</v>
      </c>
      <c r="D2670">
        <v>1900</v>
      </c>
      <c r="E2670" s="957">
        <v>1</v>
      </c>
      <c r="F2670" t="s">
        <v>442</v>
      </c>
      <c r="G2670" s="957">
        <v>182</v>
      </c>
      <c r="H2670" t="s">
        <v>389</v>
      </c>
      <c r="I2670" s="937" t="s">
        <v>491</v>
      </c>
      <c r="J2670" s="937" t="s">
        <v>447</v>
      </c>
      <c r="K2670" s="937" t="s">
        <v>451</v>
      </c>
      <c r="L2670" s="945" t="s">
        <v>118</v>
      </c>
      <c r="M2670" s="960" t="s">
        <v>116</v>
      </c>
      <c r="N2670" s="677">
        <f t="shared" ca="1" si="455"/>
        <v>-26515.7208038766</v>
      </c>
      <c r="O2670" s="677">
        <f t="shared" ca="1" si="460"/>
        <v>-10583.602115254809</v>
      </c>
      <c r="P2670" s="677">
        <f t="shared" ca="1" si="460"/>
        <v>-1850.0777329740929</v>
      </c>
      <c r="Q2670" s="677">
        <f t="shared" ca="1" si="460"/>
        <v>-7099.0559996494803</v>
      </c>
      <c r="R2670" s="677">
        <f t="shared" ca="1" si="460"/>
        <v>-3163.9137042698903</v>
      </c>
      <c r="S2670" s="677">
        <f t="shared" ca="1" si="460"/>
        <v>-296.82069208218451</v>
      </c>
      <c r="T2670" s="677">
        <f t="shared" ca="1" si="460"/>
        <v>0</v>
      </c>
      <c r="U2670" s="677">
        <f t="shared" ca="1" si="460"/>
        <v>-0.10336571521110854</v>
      </c>
      <c r="V2670" s="677">
        <f t="shared" ca="1" si="457"/>
        <v>-1380.3319493017775</v>
      </c>
      <c r="W2670" s="677">
        <f t="shared" ca="1" si="461"/>
        <v>-58.082919951022284</v>
      </c>
      <c r="X2670" s="677">
        <f t="shared" ca="1" si="458"/>
        <v>-332.87250568880182</v>
      </c>
      <c r="Y2670" s="677">
        <f t="shared" ca="1" si="458"/>
        <v>-1750.859818989331</v>
      </c>
      <c r="Z2670" s="677">
        <f t="shared" ca="1" si="458"/>
        <v>0</v>
      </c>
      <c r="AA2670" t="str">
        <f t="shared" si="452"/>
        <v>ASR_COMP</v>
      </c>
      <c r="AB2670" s="957">
        <f t="shared" si="453"/>
        <v>44682</v>
      </c>
      <c r="AC2670" t="str">
        <f t="shared" si="454"/>
        <v>Unaudited</v>
      </c>
    </row>
    <row r="2671" spans="1:29" x14ac:dyDescent="0.25">
      <c r="A2671" t="s">
        <v>423</v>
      </c>
      <c r="B2671" t="s">
        <v>1388</v>
      </c>
      <c r="C2671" t="s">
        <v>1389</v>
      </c>
      <c r="D2671">
        <v>1900</v>
      </c>
      <c r="E2671" s="957">
        <v>1</v>
      </c>
      <c r="F2671" t="s">
        <v>442</v>
      </c>
      <c r="G2671" s="957">
        <v>182</v>
      </c>
      <c r="H2671" t="s">
        <v>389</v>
      </c>
      <c r="I2671" s="962" t="s">
        <v>491</v>
      </c>
      <c r="J2671" s="962" t="s">
        <v>447</v>
      </c>
      <c r="K2671" s="962" t="s">
        <v>451</v>
      </c>
      <c r="L2671" s="937" t="s">
        <v>119</v>
      </c>
      <c r="M2671" s="962" t="s">
        <v>161</v>
      </c>
      <c r="N2671" s="677">
        <f t="shared" ca="1" si="455"/>
        <v>0</v>
      </c>
      <c r="O2671" s="677">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7">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7">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7">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7">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7">
        <f t="shared" ca="1" si="462"/>
        <v>0</v>
      </c>
      <c r="U2671" s="677">
        <f t="shared" ca="1" si="462"/>
        <v>0</v>
      </c>
      <c r="V2671" s="677">
        <f t="shared" ca="1" si="462"/>
        <v>0</v>
      </c>
      <c r="W2671" s="677">
        <f t="shared" ca="1" si="461"/>
        <v>0</v>
      </c>
      <c r="X2671" s="677">
        <f t="shared" ca="1" si="462"/>
        <v>0</v>
      </c>
      <c r="Y2671" s="677">
        <f t="shared" ca="1" si="462"/>
        <v>0</v>
      </c>
      <c r="Z2671" s="677">
        <f t="shared" ca="1" si="462"/>
        <v>0</v>
      </c>
      <c r="AA2671" t="str">
        <f t="shared" si="452"/>
        <v>ASR_COMP</v>
      </c>
      <c r="AB2671" s="957">
        <f t="shared" si="453"/>
        <v>44682</v>
      </c>
      <c r="AC2671" t="str">
        <f t="shared" si="454"/>
        <v>Unaudited</v>
      </c>
    </row>
    <row r="2672" spans="1:29" x14ac:dyDescent="0.25">
      <c r="A2672" t="s">
        <v>423</v>
      </c>
      <c r="B2672" t="s">
        <v>1388</v>
      </c>
      <c r="C2672" t="s">
        <v>1389</v>
      </c>
      <c r="D2672">
        <v>1900</v>
      </c>
      <c r="E2672" s="957">
        <v>1</v>
      </c>
      <c r="F2672" t="s">
        <v>442</v>
      </c>
      <c r="G2672" s="957">
        <v>182</v>
      </c>
      <c r="H2672" t="s">
        <v>389</v>
      </c>
      <c r="I2672" s="937" t="s">
        <v>491</v>
      </c>
      <c r="J2672" s="937" t="s">
        <v>447</v>
      </c>
      <c r="K2672" s="937" t="s">
        <v>451</v>
      </c>
      <c r="L2672" s="937" t="s">
        <v>162</v>
      </c>
      <c r="M2672" s="962" t="s">
        <v>23</v>
      </c>
      <c r="N2672" s="677">
        <f t="shared" ca="1" si="455"/>
        <v>0</v>
      </c>
      <c r="O2672" s="677">
        <f t="shared" ca="1" si="462"/>
        <v>0</v>
      </c>
      <c r="P2672" s="677">
        <f t="shared" ca="1" si="462"/>
        <v>0</v>
      </c>
      <c r="Q2672" s="677">
        <f t="shared" ca="1" si="462"/>
        <v>0</v>
      </c>
      <c r="R2672" s="677">
        <f t="shared" ca="1" si="462"/>
        <v>0</v>
      </c>
      <c r="S2672" s="677">
        <f t="shared" ca="1" si="462"/>
        <v>0</v>
      </c>
      <c r="T2672" s="677">
        <f t="shared" ca="1" si="462"/>
        <v>0</v>
      </c>
      <c r="U2672" s="677">
        <f t="shared" ca="1" si="462"/>
        <v>0</v>
      </c>
      <c r="V2672" s="677">
        <f t="shared" ca="1" si="462"/>
        <v>0</v>
      </c>
      <c r="W2672" s="677">
        <f t="shared" ca="1" si="461"/>
        <v>0</v>
      </c>
      <c r="X2672" s="677">
        <f t="shared" ca="1" si="462"/>
        <v>0</v>
      </c>
      <c r="Y2672" s="677">
        <f t="shared" ca="1" si="462"/>
        <v>0</v>
      </c>
      <c r="Z2672" s="677">
        <f t="shared" ca="1" si="462"/>
        <v>0</v>
      </c>
      <c r="AA2672" t="str">
        <f t="shared" si="452"/>
        <v>ASR_COMP</v>
      </c>
      <c r="AB2672" s="957">
        <f t="shared" si="453"/>
        <v>44682</v>
      </c>
      <c r="AC2672" t="str">
        <f t="shared" si="454"/>
        <v>Unaudited</v>
      </c>
    </row>
    <row r="2673" spans="1:29" x14ac:dyDescent="0.25">
      <c r="A2673" t="s">
        <v>423</v>
      </c>
      <c r="B2673" t="s">
        <v>1388</v>
      </c>
      <c r="C2673" t="s">
        <v>1389</v>
      </c>
      <c r="D2673">
        <v>1900</v>
      </c>
      <c r="E2673" s="957">
        <v>1</v>
      </c>
      <c r="F2673" t="s">
        <v>442</v>
      </c>
      <c r="G2673" s="957">
        <v>182</v>
      </c>
      <c r="H2673" t="s">
        <v>389</v>
      </c>
      <c r="I2673" s="937" t="s">
        <v>491</v>
      </c>
      <c r="J2673" s="937" t="s">
        <v>447</v>
      </c>
      <c r="K2673" s="937" t="s">
        <v>451</v>
      </c>
      <c r="L2673" s="937" t="s">
        <v>445</v>
      </c>
      <c r="M2673" s="962" t="s">
        <v>459</v>
      </c>
      <c r="N2673" s="677">
        <f t="shared" ca="1" si="455"/>
        <v>0</v>
      </c>
      <c r="O2673" s="677">
        <f t="shared" ca="1" si="462"/>
        <v>0</v>
      </c>
      <c r="P2673" s="677">
        <f t="shared" ca="1" si="462"/>
        <v>0</v>
      </c>
      <c r="Q2673" s="677">
        <f t="shared" ca="1" si="462"/>
        <v>0</v>
      </c>
      <c r="R2673" s="677">
        <f t="shared" ca="1" si="462"/>
        <v>0</v>
      </c>
      <c r="S2673" s="677">
        <f t="shared" ca="1" si="462"/>
        <v>0</v>
      </c>
      <c r="T2673" s="677">
        <f t="shared" ca="1" si="462"/>
        <v>0</v>
      </c>
      <c r="U2673" s="677">
        <f t="shared" ca="1" si="462"/>
        <v>0</v>
      </c>
      <c r="V2673" s="677">
        <f t="shared" ca="1" si="462"/>
        <v>0</v>
      </c>
      <c r="W2673" s="677">
        <f t="shared" ca="1" si="461"/>
        <v>0</v>
      </c>
      <c r="X2673" s="677">
        <f t="shared" ca="1" si="462"/>
        <v>0</v>
      </c>
      <c r="Y2673" s="677">
        <f t="shared" ca="1" si="462"/>
        <v>0</v>
      </c>
      <c r="Z2673" s="677">
        <f t="shared" ca="1" si="462"/>
        <v>0</v>
      </c>
      <c r="AA2673" t="str">
        <f t="shared" si="452"/>
        <v>ASR_COMP</v>
      </c>
      <c r="AB2673" s="957">
        <f t="shared" si="453"/>
        <v>44682</v>
      </c>
      <c r="AC2673" t="str">
        <f t="shared" si="454"/>
        <v>Unaudited</v>
      </c>
    </row>
    <row r="2674" spans="1:29" ht="30" x14ac:dyDescent="0.25">
      <c r="A2674" t="s">
        <v>423</v>
      </c>
      <c r="B2674" t="s">
        <v>1388</v>
      </c>
      <c r="C2674" t="s">
        <v>1389</v>
      </c>
      <c r="D2674">
        <v>1900</v>
      </c>
      <c r="E2674" s="957">
        <v>1</v>
      </c>
      <c r="F2674" t="s">
        <v>442</v>
      </c>
      <c r="G2674" s="957">
        <v>182</v>
      </c>
      <c r="H2674" t="s">
        <v>389</v>
      </c>
      <c r="I2674" s="937" t="s">
        <v>491</v>
      </c>
      <c r="J2674" s="937" t="s">
        <v>447</v>
      </c>
      <c r="K2674" s="937" t="s">
        <v>452</v>
      </c>
      <c r="L2674" s="937">
        <v>9.1</v>
      </c>
      <c r="M2674" s="962" t="s">
        <v>188</v>
      </c>
      <c r="N2674" s="677">
        <f t="shared" ca="1" si="455"/>
        <v>912623.96681260329</v>
      </c>
      <c r="O2674" s="677">
        <f t="shared" ca="1" si="462"/>
        <v>129214.99752827306</v>
      </c>
      <c r="P2674" s="677">
        <f t="shared" ca="1" si="462"/>
        <v>26895.234959953326</v>
      </c>
      <c r="Q2674" s="677">
        <f t="shared" ca="1" si="462"/>
        <v>90519.970082294938</v>
      </c>
      <c r="R2674" s="677">
        <f t="shared" ca="1" si="462"/>
        <v>17046.354849327541</v>
      </c>
      <c r="S2674" s="677">
        <f t="shared" ca="1" si="462"/>
        <v>13983.407354475701</v>
      </c>
      <c r="T2674" s="677">
        <f t="shared" ca="1" si="462"/>
        <v>9810.8216502219839</v>
      </c>
      <c r="U2674" s="677">
        <f t="shared" ca="1" si="462"/>
        <v>17.218292299086965</v>
      </c>
      <c r="V2674" s="677">
        <f t="shared" ca="1" si="462"/>
        <v>582.89801603537194</v>
      </c>
      <c r="W2674" s="677">
        <f t="shared" ca="1" si="461"/>
        <v>624553.06407972227</v>
      </c>
      <c r="X2674" s="677">
        <f t="shared" ca="1" si="462"/>
        <v>0</v>
      </c>
      <c r="Y2674" s="677">
        <f t="shared" ca="1" si="462"/>
        <v>0</v>
      </c>
      <c r="Z2674" s="677">
        <f t="shared" ca="1" si="462"/>
        <v>0</v>
      </c>
      <c r="AA2674" t="str">
        <f t="shared" si="452"/>
        <v>ASR_COMP</v>
      </c>
      <c r="AB2674" s="957">
        <f t="shared" si="453"/>
        <v>44682</v>
      </c>
      <c r="AC2674" t="str">
        <f t="shared" si="454"/>
        <v>Unaudited</v>
      </c>
    </row>
    <row r="2675" spans="1:29" x14ac:dyDescent="0.25">
      <c r="A2675" t="s">
        <v>423</v>
      </c>
      <c r="B2675" t="s">
        <v>1388</v>
      </c>
      <c r="C2675" t="s">
        <v>1389</v>
      </c>
      <c r="D2675">
        <v>1900</v>
      </c>
      <c r="E2675" s="957">
        <v>1</v>
      </c>
      <c r="F2675" t="s">
        <v>442</v>
      </c>
      <c r="G2675" s="957">
        <v>182</v>
      </c>
      <c r="H2675" t="s">
        <v>389</v>
      </c>
      <c r="I2675" s="937" t="s">
        <v>491</v>
      </c>
      <c r="J2675" s="937" t="s">
        <v>447</v>
      </c>
      <c r="K2675" s="937" t="s">
        <v>452</v>
      </c>
      <c r="L2675" s="945" t="s">
        <v>109</v>
      </c>
      <c r="M2675" s="960" t="s">
        <v>189</v>
      </c>
      <c r="N2675" s="677">
        <f t="shared" ca="1" si="455"/>
        <v>232253.3192093643</v>
      </c>
      <c r="O2675" s="677">
        <f t="shared" ca="1" si="462"/>
        <v>9344.4972742774571</v>
      </c>
      <c r="P2675" s="677">
        <f t="shared" ca="1" si="462"/>
        <v>832.81814715349799</v>
      </c>
      <c r="Q2675" s="677">
        <f t="shared" ca="1" si="462"/>
        <v>123539.00088085842</v>
      </c>
      <c r="R2675" s="677">
        <f t="shared" ca="1" si="462"/>
        <v>40086.70361475744</v>
      </c>
      <c r="S2675" s="677">
        <f t="shared" ca="1" si="462"/>
        <v>51769.152891613237</v>
      </c>
      <c r="T2675" s="677">
        <f t="shared" ca="1" si="462"/>
        <v>129.46148418832726</v>
      </c>
      <c r="U2675" s="677">
        <f t="shared" ca="1" si="462"/>
        <v>3.8371881567444692</v>
      </c>
      <c r="V2675" s="677">
        <f t="shared" ca="1" si="462"/>
        <v>4987.0087628704114</v>
      </c>
      <c r="W2675" s="677">
        <f t="shared" ca="1" si="461"/>
        <v>1560.8389654887153</v>
      </c>
      <c r="X2675" s="677">
        <f t="shared" ca="1" si="462"/>
        <v>0</v>
      </c>
      <c r="Y2675" s="677">
        <f t="shared" ca="1" si="462"/>
        <v>0</v>
      </c>
      <c r="Z2675" s="677">
        <f t="shared" ca="1" si="462"/>
        <v>0</v>
      </c>
      <c r="AA2675" t="str">
        <f t="shared" si="452"/>
        <v>ASR_COMP</v>
      </c>
      <c r="AB2675" s="957">
        <f t="shared" si="453"/>
        <v>44682</v>
      </c>
      <c r="AC2675" t="str">
        <f t="shared" si="454"/>
        <v>Unaudited</v>
      </c>
    </row>
    <row r="2676" spans="1:29" x14ac:dyDescent="0.25">
      <c r="A2676" t="s">
        <v>423</v>
      </c>
      <c r="B2676" t="s">
        <v>1388</v>
      </c>
      <c r="C2676" t="s">
        <v>1389</v>
      </c>
      <c r="D2676">
        <v>1900</v>
      </c>
      <c r="E2676" s="957">
        <v>1</v>
      </c>
      <c r="F2676" t="s">
        <v>442</v>
      </c>
      <c r="G2676" s="957">
        <v>182</v>
      </c>
      <c r="H2676" t="s">
        <v>389</v>
      </c>
      <c r="I2676" s="962" t="s">
        <v>491</v>
      </c>
      <c r="J2676" s="962" t="s">
        <v>447</v>
      </c>
      <c r="K2676" s="962" t="s">
        <v>452</v>
      </c>
      <c r="L2676" s="937" t="s">
        <v>1324</v>
      </c>
      <c r="M2676" s="962" t="s">
        <v>1325</v>
      </c>
      <c r="N2676" s="677">
        <f t="shared" ca="1" si="455"/>
        <v>164629.93540039746</v>
      </c>
      <c r="O2676" s="677">
        <f t="shared" ca="1" si="462"/>
        <v>8712.5677843772355</v>
      </c>
      <c r="P2676" s="677">
        <f t="shared" ca="1" si="462"/>
        <v>880.61834658700127</v>
      </c>
      <c r="Q2676" s="677">
        <f t="shared" ca="1" si="462"/>
        <v>32140.571986983072</v>
      </c>
      <c r="R2676" s="677">
        <f t="shared" ca="1" si="462"/>
        <v>18218.461251764995</v>
      </c>
      <c r="S2676" s="677">
        <f t="shared" ca="1" si="462"/>
        <v>95863.523651443611</v>
      </c>
      <c r="T2676" s="677">
        <f t="shared" ca="1" si="462"/>
        <v>136.89201963512369</v>
      </c>
      <c r="U2676" s="677">
        <f t="shared" ca="1" si="462"/>
        <v>7521.1674263441373</v>
      </c>
      <c r="V2676" s="677">
        <f t="shared" ca="1" si="462"/>
        <v>117.9829066033238</v>
      </c>
      <c r="W2676" s="677">
        <f t="shared" ca="1" si="461"/>
        <v>1038.1500266589976</v>
      </c>
      <c r="X2676" s="677">
        <f t="shared" ca="1" si="462"/>
        <v>0</v>
      </c>
      <c r="Y2676" s="677">
        <f t="shared" ca="1" si="462"/>
        <v>0</v>
      </c>
      <c r="Z2676" s="677">
        <f t="shared" ca="1" si="462"/>
        <v>0</v>
      </c>
      <c r="AA2676" t="str">
        <f t="shared" si="452"/>
        <v>ASR_COMP</v>
      </c>
      <c r="AB2676" s="957">
        <f t="shared" si="453"/>
        <v>44682</v>
      </c>
      <c r="AC2676" t="str">
        <f t="shared" si="454"/>
        <v>Unaudited</v>
      </c>
    </row>
    <row r="2677" spans="1:29" x14ac:dyDescent="0.25">
      <c r="A2677" t="s">
        <v>423</v>
      </c>
      <c r="B2677" t="s">
        <v>1388</v>
      </c>
      <c r="C2677" t="s">
        <v>1389</v>
      </c>
      <c r="D2677">
        <v>1900</v>
      </c>
      <c r="E2677" s="957">
        <v>1</v>
      </c>
      <c r="F2677" t="s">
        <v>442</v>
      </c>
      <c r="G2677" s="957">
        <v>182</v>
      </c>
      <c r="H2677" t="s">
        <v>389</v>
      </c>
      <c r="I2677" s="937" t="s">
        <v>491</v>
      </c>
      <c r="J2677" s="937" t="s">
        <v>447</v>
      </c>
      <c r="K2677" s="937" t="s">
        <v>452</v>
      </c>
      <c r="L2677" s="937" t="s">
        <v>110</v>
      </c>
      <c r="M2677" s="962" t="s">
        <v>190</v>
      </c>
      <c r="N2677" s="677">
        <f t="shared" ca="1" si="455"/>
        <v>763199.74361351901</v>
      </c>
      <c r="O2677" s="677">
        <f t="shared" ca="1" si="462"/>
        <v>267004.50132746104</v>
      </c>
      <c r="P2677" s="677">
        <f t="shared" ca="1" si="462"/>
        <v>27999.433257198958</v>
      </c>
      <c r="Q2677" s="677">
        <f t="shared" ca="1" si="462"/>
        <v>269824.22151689441</v>
      </c>
      <c r="R2677" s="677">
        <f t="shared" ca="1" si="462"/>
        <v>49143.585882336163</v>
      </c>
      <c r="S2677" s="677">
        <f t="shared" ca="1" si="462"/>
        <v>10468.045896376298</v>
      </c>
      <c r="T2677" s="677">
        <f t="shared" ca="1" si="462"/>
        <v>35763.432363006483</v>
      </c>
      <c r="U2677" s="677">
        <f t="shared" ca="1" si="462"/>
        <v>254.61443930699818</v>
      </c>
      <c r="V2677" s="677">
        <f t="shared" ca="1" si="462"/>
        <v>5584.1770110117031</v>
      </c>
      <c r="W2677" s="677">
        <f t="shared" ca="1" si="461"/>
        <v>97157.73191992694</v>
      </c>
      <c r="X2677" s="677">
        <f t="shared" ca="1" si="462"/>
        <v>0</v>
      </c>
      <c r="Y2677" s="677">
        <f t="shared" ca="1" si="462"/>
        <v>0</v>
      </c>
      <c r="Z2677" s="677">
        <f t="shared" ca="1" si="462"/>
        <v>0</v>
      </c>
      <c r="AA2677" t="str">
        <f t="shared" si="452"/>
        <v>ASR_COMP</v>
      </c>
      <c r="AB2677" s="957">
        <f t="shared" si="453"/>
        <v>44682</v>
      </c>
      <c r="AC2677" t="str">
        <f t="shared" si="454"/>
        <v>Unaudited</v>
      </c>
    </row>
    <row r="2678" spans="1:29" x14ac:dyDescent="0.25">
      <c r="A2678" t="s">
        <v>423</v>
      </c>
      <c r="B2678" t="s">
        <v>1388</v>
      </c>
      <c r="C2678" t="s">
        <v>1389</v>
      </c>
      <c r="D2678">
        <v>1900</v>
      </c>
      <c r="E2678" s="957">
        <v>1</v>
      </c>
      <c r="F2678" t="s">
        <v>442</v>
      </c>
      <c r="G2678" s="957">
        <v>182</v>
      </c>
      <c r="H2678" t="s">
        <v>389</v>
      </c>
      <c r="I2678" s="937" t="s">
        <v>491</v>
      </c>
      <c r="J2678" s="937" t="s">
        <v>447</v>
      </c>
      <c r="K2678" s="937" t="s">
        <v>452</v>
      </c>
      <c r="L2678" s="937" t="s">
        <v>111</v>
      </c>
      <c r="M2678" s="962" t="s">
        <v>163</v>
      </c>
      <c r="N2678" s="677">
        <f t="shared" ca="1" si="455"/>
        <v>3278155.380896362</v>
      </c>
      <c r="O2678" s="677">
        <f t="shared" ca="1" si="462"/>
        <v>1738506.1876523138</v>
      </c>
      <c r="P2678" s="677">
        <f t="shared" ca="1" si="462"/>
        <v>153856.655808443</v>
      </c>
      <c r="Q2678" s="677">
        <f t="shared" ca="1" si="462"/>
        <v>604651.19085388072</v>
      </c>
      <c r="R2678" s="677">
        <f t="shared" ca="1" si="462"/>
        <v>213436.53509806708</v>
      </c>
      <c r="S2678" s="677">
        <f t="shared" ca="1" si="462"/>
        <v>133505.63837094468</v>
      </c>
      <c r="T2678" s="677">
        <f t="shared" ca="1" si="462"/>
        <v>16907.127887203122</v>
      </c>
      <c r="U2678" s="677">
        <f t="shared" ca="1" si="462"/>
        <v>5124.3744514977625</v>
      </c>
      <c r="V2678" s="677">
        <f t="shared" ca="1" si="462"/>
        <v>32403.610527848396</v>
      </c>
      <c r="W2678" s="677">
        <f t="shared" ca="1" si="461"/>
        <v>27881.345895265862</v>
      </c>
      <c r="X2678" s="677">
        <f t="shared" ca="1" si="462"/>
        <v>155179.61843381895</v>
      </c>
      <c r="Y2678" s="677">
        <f t="shared" ca="1" si="462"/>
        <v>196703.09591707919</v>
      </c>
      <c r="Z2678" s="677">
        <f t="shared" ca="1" si="462"/>
        <v>0</v>
      </c>
      <c r="AA2678" t="str">
        <f t="shared" si="452"/>
        <v>ASR_COMP</v>
      </c>
      <c r="AB2678" s="957">
        <f t="shared" si="453"/>
        <v>44682</v>
      </c>
      <c r="AC2678" t="str">
        <f t="shared" si="454"/>
        <v>Unaudited</v>
      </c>
    </row>
    <row r="2679" spans="1:29" x14ac:dyDescent="0.25">
      <c r="A2679" t="s">
        <v>423</v>
      </c>
      <c r="B2679" t="s">
        <v>1388</v>
      </c>
      <c r="C2679" t="s">
        <v>1389</v>
      </c>
      <c r="D2679">
        <v>1900</v>
      </c>
      <c r="E2679" s="957">
        <v>1</v>
      </c>
      <c r="F2679" t="s">
        <v>442</v>
      </c>
      <c r="G2679" s="957">
        <v>182</v>
      </c>
      <c r="H2679" t="s">
        <v>389</v>
      </c>
      <c r="I2679" s="937" t="s">
        <v>491</v>
      </c>
      <c r="J2679" s="937" t="s">
        <v>447</v>
      </c>
      <c r="K2679" s="937" t="s">
        <v>452</v>
      </c>
      <c r="L2679" s="937" t="s">
        <v>112</v>
      </c>
      <c r="M2679" s="962" t="s">
        <v>137</v>
      </c>
      <c r="N2679" s="677">
        <f t="shared" ca="1" si="455"/>
        <v>0</v>
      </c>
      <c r="O2679" s="677">
        <f t="shared" ca="1" si="462"/>
        <v>0</v>
      </c>
      <c r="P2679" s="677">
        <f t="shared" ca="1" si="462"/>
        <v>0</v>
      </c>
      <c r="Q2679" s="677">
        <f t="shared" ca="1" si="462"/>
        <v>0</v>
      </c>
      <c r="R2679" s="677">
        <f t="shared" ca="1" si="462"/>
        <v>0</v>
      </c>
      <c r="S2679" s="677">
        <f t="shared" ca="1" si="462"/>
        <v>0</v>
      </c>
      <c r="T2679" s="677">
        <f t="shared" ca="1" si="462"/>
        <v>0</v>
      </c>
      <c r="U2679" s="677">
        <f t="shared" ca="1" si="462"/>
        <v>0</v>
      </c>
      <c r="V2679" s="677">
        <f t="shared" ca="1" si="462"/>
        <v>0</v>
      </c>
      <c r="W2679" s="677">
        <f t="shared" ca="1" si="461"/>
        <v>0</v>
      </c>
      <c r="X2679" s="677">
        <f t="shared" ca="1" si="462"/>
        <v>0</v>
      </c>
      <c r="Y2679" s="677">
        <f t="shared" ca="1" si="462"/>
        <v>0</v>
      </c>
      <c r="Z2679" s="677">
        <f t="shared" ca="1" si="462"/>
        <v>0</v>
      </c>
      <c r="AA2679" t="str">
        <f t="shared" si="452"/>
        <v>ASR_COMP</v>
      </c>
      <c r="AB2679" s="957">
        <f t="shared" si="453"/>
        <v>44682</v>
      </c>
      <c r="AC2679" t="str">
        <f t="shared" si="454"/>
        <v>Unaudited</v>
      </c>
    </row>
    <row r="2680" spans="1:29" x14ac:dyDescent="0.25">
      <c r="A2680" t="s">
        <v>423</v>
      </c>
      <c r="B2680" t="s">
        <v>1388</v>
      </c>
      <c r="C2680" t="s">
        <v>1389</v>
      </c>
      <c r="D2680">
        <v>1900</v>
      </c>
      <c r="E2680" s="957">
        <v>1</v>
      </c>
      <c r="F2680" t="s">
        <v>442</v>
      </c>
      <c r="G2680" s="957">
        <v>182</v>
      </c>
      <c r="H2680" t="s">
        <v>389</v>
      </c>
      <c r="I2680" s="937" t="s">
        <v>491</v>
      </c>
      <c r="J2680" s="937" t="s">
        <v>447</v>
      </c>
      <c r="K2680" s="937" t="s">
        <v>452</v>
      </c>
      <c r="L2680" s="937" t="s">
        <v>113</v>
      </c>
      <c r="M2680" s="962" t="s">
        <v>165</v>
      </c>
      <c r="N2680" s="677">
        <f t="shared" ca="1" si="455"/>
        <v>-622445.20007269597</v>
      </c>
      <c r="O2680" s="677">
        <f t="shared" ca="1" si="462"/>
        <v>-197443.90808513164</v>
      </c>
      <c r="P2680" s="677">
        <f t="shared" ca="1" si="462"/>
        <v>-19570.678035233832</v>
      </c>
      <c r="Q2680" s="677">
        <f t="shared" ca="1" si="462"/>
        <v>-98822.890326157925</v>
      </c>
      <c r="R2680" s="677">
        <f t="shared" ca="1" si="462"/>
        <v>-32807.727670968176</v>
      </c>
      <c r="S2680" s="677">
        <f t="shared" ca="1" si="462"/>
        <v>-27367.556683456503</v>
      </c>
      <c r="T2680" s="677">
        <f t="shared" ca="1" si="462"/>
        <v>-4728.0665199426785</v>
      </c>
      <c r="U2680" s="677">
        <f t="shared" ca="1" si="462"/>
        <v>-637.39581036498248</v>
      </c>
      <c r="V2680" s="677">
        <f t="shared" ca="1" si="462"/>
        <v>-3442.9350313515174</v>
      </c>
      <c r="W2680" s="677">
        <f t="shared" ca="1" si="461"/>
        <v>-200688.79586429219</v>
      </c>
      <c r="X2680" s="677">
        <f t="shared" ca="1" si="462"/>
        <v>-21103.988073782875</v>
      </c>
      <c r="Y2680" s="677">
        <f t="shared" ca="1" si="462"/>
        <v>-15831.257972013631</v>
      </c>
      <c r="Z2680" s="677">
        <f t="shared" ca="1" si="462"/>
        <v>0</v>
      </c>
      <c r="AA2680" t="str">
        <f t="shared" si="452"/>
        <v>ASR_COMP</v>
      </c>
      <c r="AB2680" s="957">
        <f t="shared" si="453"/>
        <v>44682</v>
      </c>
      <c r="AC2680" t="str">
        <f t="shared" si="454"/>
        <v>Unaudited</v>
      </c>
    </row>
    <row r="2681" spans="1:29" x14ac:dyDescent="0.25">
      <c r="A2681" t="s">
        <v>423</v>
      </c>
      <c r="B2681" t="s">
        <v>1388</v>
      </c>
      <c r="C2681" t="s">
        <v>1389</v>
      </c>
      <c r="D2681">
        <v>1900</v>
      </c>
      <c r="E2681" s="957">
        <v>1</v>
      </c>
      <c r="F2681" t="s">
        <v>442</v>
      </c>
      <c r="G2681" s="957">
        <v>182</v>
      </c>
      <c r="H2681" t="s">
        <v>389</v>
      </c>
      <c r="I2681" s="937" t="s">
        <v>491</v>
      </c>
      <c r="J2681" s="937" t="s">
        <v>447</v>
      </c>
      <c r="K2681" s="937" t="s">
        <v>452</v>
      </c>
      <c r="L2681" s="937" t="s">
        <v>114</v>
      </c>
      <c r="M2681" s="962" t="s">
        <v>466</v>
      </c>
      <c r="N2681" s="677">
        <f t="shared" ca="1" si="455"/>
        <v>0</v>
      </c>
      <c r="O2681" s="677">
        <f t="shared" ca="1" si="462"/>
        <v>0</v>
      </c>
      <c r="P2681" s="677">
        <f t="shared" ca="1" si="462"/>
        <v>0</v>
      </c>
      <c r="Q2681" s="677">
        <f t="shared" ca="1" si="462"/>
        <v>0</v>
      </c>
      <c r="R2681" s="677">
        <f t="shared" ca="1" si="462"/>
        <v>0</v>
      </c>
      <c r="S2681" s="677">
        <f t="shared" ca="1" si="462"/>
        <v>0</v>
      </c>
      <c r="T2681" s="677">
        <f t="shared" ca="1" si="462"/>
        <v>0</v>
      </c>
      <c r="U2681" s="677">
        <f t="shared" ca="1" si="462"/>
        <v>0</v>
      </c>
      <c r="V2681" s="677">
        <f t="shared" ca="1" si="462"/>
        <v>0</v>
      </c>
      <c r="W2681" s="677">
        <f t="shared" ca="1" si="461"/>
        <v>0</v>
      </c>
      <c r="X2681" s="677">
        <f t="shared" ca="1" si="462"/>
        <v>0</v>
      </c>
      <c r="Y2681" s="677">
        <f t="shared" ca="1" si="462"/>
        <v>0</v>
      </c>
      <c r="Z2681" s="677">
        <f t="shared" ca="1" si="462"/>
        <v>0</v>
      </c>
      <c r="AA2681" t="str">
        <f t="shared" si="452"/>
        <v>ASR_COMP</v>
      </c>
      <c r="AB2681" s="957">
        <f t="shared" si="453"/>
        <v>44682</v>
      </c>
      <c r="AC2681" t="str">
        <f t="shared" si="454"/>
        <v>Unaudited</v>
      </c>
    </row>
    <row r="2682" spans="1:29" x14ac:dyDescent="0.25">
      <c r="A2682" t="s">
        <v>423</v>
      </c>
      <c r="B2682" t="s">
        <v>1388</v>
      </c>
      <c r="C2682" t="s">
        <v>1389</v>
      </c>
      <c r="D2682">
        <v>1900</v>
      </c>
      <c r="E2682" s="957">
        <v>1</v>
      </c>
      <c r="F2682" t="s">
        <v>442</v>
      </c>
      <c r="G2682" s="957">
        <v>182</v>
      </c>
      <c r="H2682" t="s">
        <v>389</v>
      </c>
      <c r="I2682" s="937" t="s">
        <v>491</v>
      </c>
      <c r="J2682" s="937" t="s">
        <v>447</v>
      </c>
      <c r="K2682" s="937" t="s">
        <v>6</v>
      </c>
      <c r="L2682" s="937" t="s">
        <v>120</v>
      </c>
      <c r="M2682" s="962" t="s">
        <v>191</v>
      </c>
      <c r="N2682" s="677">
        <f t="shared" ca="1" si="455"/>
        <v>444853.24694493058</v>
      </c>
      <c r="O2682" s="677">
        <f t="shared" ca="1" si="462"/>
        <v>249583.10847109798</v>
      </c>
      <c r="P2682" s="677">
        <f t="shared" ca="1" si="462"/>
        <v>33889.409894306693</v>
      </c>
      <c r="Q2682" s="677">
        <f t="shared" ca="1" si="462"/>
        <v>62858.99707066796</v>
      </c>
      <c r="R2682" s="677">
        <f t="shared" ca="1" si="462"/>
        <v>36699.550412295139</v>
      </c>
      <c r="S2682" s="677">
        <f t="shared" ca="1" si="462"/>
        <v>20427.637742728464</v>
      </c>
      <c r="T2682" s="677">
        <f t="shared" ca="1" si="462"/>
        <v>400</v>
      </c>
      <c r="U2682" s="677">
        <f t="shared" ca="1" si="462"/>
        <v>273.34330036843971</v>
      </c>
      <c r="V2682" s="677">
        <f t="shared" ca="1" si="462"/>
        <v>5062.8179453727425</v>
      </c>
      <c r="W2682" s="677">
        <f t="shared" ca="1" si="461"/>
        <v>6101.8218898389141</v>
      </c>
      <c r="X2682" s="677">
        <f t="shared" ca="1" si="462"/>
        <v>18402.716691399448</v>
      </c>
      <c r="Y2682" s="677">
        <f t="shared" ca="1" si="462"/>
        <v>11153.843526854755</v>
      </c>
      <c r="Z2682" s="677">
        <f t="shared" ca="1" si="462"/>
        <v>0</v>
      </c>
      <c r="AA2682" t="str">
        <f t="shared" si="452"/>
        <v>ASR_COMP</v>
      </c>
      <c r="AB2682" s="957">
        <f t="shared" si="453"/>
        <v>44682</v>
      </c>
      <c r="AC2682" t="str">
        <f t="shared" si="454"/>
        <v>Unaudited</v>
      </c>
    </row>
    <row r="2683" spans="1:29" x14ac:dyDescent="0.25">
      <c r="A2683" t="s">
        <v>423</v>
      </c>
      <c r="B2683" t="s">
        <v>1388</v>
      </c>
      <c r="C2683" t="s">
        <v>1389</v>
      </c>
      <c r="D2683">
        <v>1900</v>
      </c>
      <c r="E2683" s="957">
        <v>1</v>
      </c>
      <c r="F2683" t="s">
        <v>442</v>
      </c>
      <c r="G2683" s="957">
        <v>182</v>
      </c>
      <c r="H2683" t="s">
        <v>389</v>
      </c>
      <c r="I2683" s="937" t="s">
        <v>491</v>
      </c>
      <c r="J2683" s="937" t="s">
        <v>447</v>
      </c>
      <c r="K2683" s="937" t="s">
        <v>6</v>
      </c>
      <c r="L2683" s="945" t="s">
        <v>45</v>
      </c>
      <c r="M2683" s="960" t="s">
        <v>166</v>
      </c>
      <c r="N2683" s="677">
        <f t="shared" ca="1" si="455"/>
        <v>542329.87219999987</v>
      </c>
      <c r="O2683" s="677">
        <f t="shared" ca="1" si="462"/>
        <v>474539.21730533778</v>
      </c>
      <c r="P2683" s="677">
        <f t="shared" ca="1" si="462"/>
        <v>15634.667474302711</v>
      </c>
      <c r="Q2683" s="677">
        <f t="shared" ca="1" si="462"/>
        <v>22181.419204593032</v>
      </c>
      <c r="R2683" s="677">
        <f t="shared" ca="1" si="462"/>
        <v>4894.5484732954747</v>
      </c>
      <c r="S2683" s="677">
        <f t="shared" ca="1" si="462"/>
        <v>6522.4909729020619</v>
      </c>
      <c r="T2683" s="677">
        <f t="shared" ca="1" si="462"/>
        <v>4477.5165751784207</v>
      </c>
      <c r="U2683" s="677">
        <f t="shared" ca="1" si="462"/>
        <v>147.69853134097693</v>
      </c>
      <c r="V2683" s="677">
        <f t="shared" ca="1" si="462"/>
        <v>594.70451119091638</v>
      </c>
      <c r="W2683" s="677">
        <f t="shared" ca="1" si="461"/>
        <v>60.285114833051793</v>
      </c>
      <c r="X2683" s="677">
        <f t="shared" ca="1" si="462"/>
        <v>11894.644195143819</v>
      </c>
      <c r="Y2683" s="677">
        <f t="shared" ca="1" si="462"/>
        <v>1382.6798418817409</v>
      </c>
      <c r="Z2683" s="677">
        <f t="shared" ca="1" si="462"/>
        <v>0</v>
      </c>
      <c r="AA2683" t="str">
        <f t="shared" si="452"/>
        <v>ASR_COMP</v>
      </c>
      <c r="AB2683" s="957">
        <f t="shared" si="453"/>
        <v>44682</v>
      </c>
      <c r="AC2683" t="str">
        <f t="shared" si="454"/>
        <v>Unaudited</v>
      </c>
    </row>
    <row r="2684" spans="1:29" x14ac:dyDescent="0.25">
      <c r="A2684" t="s">
        <v>423</v>
      </c>
      <c r="B2684" t="s">
        <v>1388</v>
      </c>
      <c r="C2684" t="s">
        <v>1389</v>
      </c>
      <c r="D2684">
        <v>1900</v>
      </c>
      <c r="E2684" s="957">
        <v>1</v>
      </c>
      <c r="F2684" t="s">
        <v>442</v>
      </c>
      <c r="G2684" s="957">
        <v>182</v>
      </c>
      <c r="H2684" t="s">
        <v>389</v>
      </c>
      <c r="I2684" s="962" t="s">
        <v>491</v>
      </c>
      <c r="J2684" s="962" t="s">
        <v>447</v>
      </c>
      <c r="K2684" s="962" t="s">
        <v>6</v>
      </c>
      <c r="L2684" s="937" t="s">
        <v>46</v>
      </c>
      <c r="M2684" s="962" t="s">
        <v>167</v>
      </c>
      <c r="N2684" s="677">
        <f t="shared" ca="1" si="455"/>
        <v>-6322.3980977755655</v>
      </c>
      <c r="O2684" s="677">
        <f t="shared" ca="1" si="462"/>
        <v>-2651.4440055122041</v>
      </c>
      <c r="P2684" s="677">
        <f t="shared" ca="1" si="462"/>
        <v>-635.79034335590086</v>
      </c>
      <c r="Q2684" s="677">
        <f t="shared" ca="1" si="462"/>
        <v>-1211.4027717217807</v>
      </c>
      <c r="R2684" s="677">
        <f t="shared" ca="1" si="462"/>
        <v>-1187.7554454731355</v>
      </c>
      <c r="S2684" s="677">
        <f t="shared" ca="1" si="462"/>
        <v>-103.95221490853996</v>
      </c>
      <c r="T2684" s="677">
        <f t="shared" ca="1" si="462"/>
        <v>-0.49721225707534639</v>
      </c>
      <c r="U2684" s="677">
        <f t="shared" ca="1" si="462"/>
        <v>-1.58845077772928</v>
      </c>
      <c r="V2684" s="677">
        <f t="shared" ca="1" si="462"/>
        <v>-67.705716760284204</v>
      </c>
      <c r="W2684" s="677">
        <f t="shared" ca="1" si="461"/>
        <v>0</v>
      </c>
      <c r="X2684" s="677">
        <f t="shared" ca="1" si="462"/>
        <v>-268.03466094649957</v>
      </c>
      <c r="Y2684" s="677">
        <f t="shared" ca="1" si="462"/>
        <v>-194.22727606241656</v>
      </c>
      <c r="Z2684" s="677">
        <f t="shared" ca="1" si="462"/>
        <v>0</v>
      </c>
      <c r="AA2684" t="str">
        <f t="shared" si="452"/>
        <v>ASR_COMP</v>
      </c>
      <c r="AB2684" s="957">
        <f t="shared" si="453"/>
        <v>44682</v>
      </c>
      <c r="AC2684" t="str">
        <f t="shared" si="454"/>
        <v>Unaudited</v>
      </c>
    </row>
    <row r="2685" spans="1:29" x14ac:dyDescent="0.25">
      <c r="A2685" t="s">
        <v>423</v>
      </c>
      <c r="B2685" t="s">
        <v>1388</v>
      </c>
      <c r="C2685" t="s">
        <v>1389</v>
      </c>
      <c r="D2685">
        <v>1900</v>
      </c>
      <c r="E2685" s="957">
        <v>1</v>
      </c>
      <c r="F2685" t="s">
        <v>442</v>
      </c>
      <c r="G2685" s="957">
        <v>182</v>
      </c>
      <c r="H2685" t="s">
        <v>389</v>
      </c>
      <c r="I2685" s="937" t="s">
        <v>491</v>
      </c>
      <c r="J2685" s="937" t="s">
        <v>447</v>
      </c>
      <c r="K2685" s="937" t="s">
        <v>6</v>
      </c>
      <c r="L2685" s="937" t="s">
        <v>168</v>
      </c>
      <c r="M2685" s="962" t="s">
        <v>464</v>
      </c>
      <c r="N2685" s="677">
        <f t="shared" ca="1" si="455"/>
        <v>-135469.03712228595</v>
      </c>
      <c r="O2685" s="677">
        <f t="shared" ca="1" si="462"/>
        <v>-93154.705370036434</v>
      </c>
      <c r="P2685" s="677">
        <f t="shared" ca="1" si="462"/>
        <v>-8458.7898755523165</v>
      </c>
      <c r="Q2685" s="677">
        <f t="shared" ca="1" si="462"/>
        <v>-10890.494879344029</v>
      </c>
      <c r="R2685" s="677">
        <f t="shared" ca="1" si="462"/>
        <v>-3835.5890095236191</v>
      </c>
      <c r="S2685" s="677">
        <f t="shared" ca="1" si="462"/>
        <v>-8281.5765619345748</v>
      </c>
      <c r="T2685" s="677">
        <f t="shared" ca="1" si="462"/>
        <v>0</v>
      </c>
      <c r="U2685" s="677">
        <f t="shared" ca="1" si="462"/>
        <v>-149.25075566310338</v>
      </c>
      <c r="V2685" s="677">
        <f t="shared" ca="1" si="462"/>
        <v>-1204.110344157426</v>
      </c>
      <c r="W2685" s="677">
        <f t="shared" ca="1" si="461"/>
        <v>-1042.6122449534857</v>
      </c>
      <c r="X2685" s="677">
        <f t="shared" ca="1" si="462"/>
        <v>-6762.6377448718613</v>
      </c>
      <c r="Y2685" s="677">
        <f t="shared" ca="1" si="462"/>
        <v>-1689.2703362490727</v>
      </c>
      <c r="Z2685" s="677">
        <f t="shared" ca="1" si="462"/>
        <v>0</v>
      </c>
      <c r="AA2685" t="str">
        <f t="shared" si="452"/>
        <v>ASR_COMP</v>
      </c>
      <c r="AB2685" s="957">
        <f t="shared" si="453"/>
        <v>44682</v>
      </c>
      <c r="AC2685" t="str">
        <f t="shared" si="454"/>
        <v>Unaudited</v>
      </c>
    </row>
    <row r="2686" spans="1:29" x14ac:dyDescent="0.25">
      <c r="A2686" t="s">
        <v>423</v>
      </c>
      <c r="B2686" t="s">
        <v>1388</v>
      </c>
      <c r="C2686" t="s">
        <v>1389</v>
      </c>
      <c r="D2686">
        <v>1900</v>
      </c>
      <c r="E2686" s="957">
        <v>1</v>
      </c>
      <c r="F2686" t="s">
        <v>442</v>
      </c>
      <c r="G2686" s="957">
        <v>182</v>
      </c>
      <c r="H2686" t="s">
        <v>389</v>
      </c>
      <c r="I2686" s="937" t="s">
        <v>491</v>
      </c>
      <c r="J2686" s="937" t="s">
        <v>447</v>
      </c>
      <c r="K2686" s="937" t="s">
        <v>437</v>
      </c>
      <c r="L2686" s="937" t="s">
        <v>123</v>
      </c>
      <c r="M2686" s="962" t="s">
        <v>32</v>
      </c>
      <c r="N2686" s="677">
        <f t="shared" ca="1" si="455"/>
        <v>0</v>
      </c>
      <c r="O2686" s="677">
        <f t="shared" ca="1" si="462"/>
        <v>0</v>
      </c>
      <c r="P2686" s="677">
        <f t="shared" ca="1" si="462"/>
        <v>0</v>
      </c>
      <c r="Q2686" s="677">
        <f t="shared" ca="1" si="462"/>
        <v>0</v>
      </c>
      <c r="R2686" s="677">
        <f t="shared" ca="1" si="462"/>
        <v>0</v>
      </c>
      <c r="S2686" s="677">
        <f t="shared" ca="1" si="462"/>
        <v>0</v>
      </c>
      <c r="T2686" s="677">
        <f t="shared" ca="1" si="462"/>
        <v>0</v>
      </c>
      <c r="U2686" s="677">
        <f t="shared" ca="1" si="462"/>
        <v>0</v>
      </c>
      <c r="V2686" s="677">
        <f t="shared" ca="1" si="462"/>
        <v>0</v>
      </c>
      <c r="W2686" s="677">
        <f t="shared" ca="1" si="461"/>
        <v>0</v>
      </c>
      <c r="X2686" s="677">
        <f t="shared" ca="1" si="462"/>
        <v>0</v>
      </c>
      <c r="Y2686" s="677">
        <f t="shared" ca="1" si="462"/>
        <v>0</v>
      </c>
      <c r="Z2686" s="677">
        <f t="shared" ca="1" si="462"/>
        <v>0</v>
      </c>
      <c r="AA2686" t="str">
        <f t="shared" si="452"/>
        <v>ASR_COMP</v>
      </c>
      <c r="AB2686" s="957">
        <f t="shared" si="453"/>
        <v>44682</v>
      </c>
      <c r="AC2686" t="str">
        <f t="shared" si="454"/>
        <v>Unaudited</v>
      </c>
    </row>
    <row r="2687" spans="1:29" x14ac:dyDescent="0.25">
      <c r="A2687" t="s">
        <v>423</v>
      </c>
      <c r="B2687" t="s">
        <v>1388</v>
      </c>
      <c r="C2687" t="s">
        <v>1389</v>
      </c>
      <c r="D2687">
        <v>1900</v>
      </c>
      <c r="E2687" s="957">
        <v>1</v>
      </c>
      <c r="F2687" t="s">
        <v>442</v>
      </c>
      <c r="G2687" s="957">
        <v>182</v>
      </c>
      <c r="H2687" t="s">
        <v>389</v>
      </c>
      <c r="I2687" s="937" t="s">
        <v>491</v>
      </c>
      <c r="J2687" s="937" t="s">
        <v>447</v>
      </c>
      <c r="K2687" s="937" t="s">
        <v>437</v>
      </c>
      <c r="L2687" s="937" t="s">
        <v>946</v>
      </c>
      <c r="M2687" s="962" t="s">
        <v>938</v>
      </c>
      <c r="N2687" s="677">
        <f t="shared" ca="1" si="455"/>
        <v>0</v>
      </c>
      <c r="O2687" s="677">
        <f t="shared" ca="1" si="462"/>
        <v>0</v>
      </c>
      <c r="P2687" s="677">
        <f t="shared" ca="1" si="462"/>
        <v>0</v>
      </c>
      <c r="Q2687" s="677">
        <f t="shared" ca="1" si="462"/>
        <v>0</v>
      </c>
      <c r="R2687" s="677">
        <f t="shared" ca="1" si="462"/>
        <v>0</v>
      </c>
      <c r="S2687" s="677">
        <f t="shared" ca="1" si="462"/>
        <v>0</v>
      </c>
      <c r="T2687" s="677">
        <f t="shared" ca="1" si="462"/>
        <v>0</v>
      </c>
      <c r="U2687" s="677">
        <f t="shared" ca="1" si="462"/>
        <v>0</v>
      </c>
      <c r="V2687" s="677">
        <f t="shared" ca="1" si="462"/>
        <v>0</v>
      </c>
      <c r="W2687" s="677">
        <f t="shared" ca="1" si="461"/>
        <v>0</v>
      </c>
      <c r="X2687" s="677">
        <f t="shared" ca="1" si="462"/>
        <v>0</v>
      </c>
      <c r="Y2687" s="677">
        <f t="shared" ca="1" si="462"/>
        <v>0</v>
      </c>
      <c r="Z2687" s="677">
        <f t="shared" ca="1" si="462"/>
        <v>0</v>
      </c>
      <c r="AA2687" t="str">
        <f t="shared" si="452"/>
        <v>ASR_COMP</v>
      </c>
      <c r="AB2687" s="957">
        <f t="shared" si="453"/>
        <v>44682</v>
      </c>
      <c r="AC2687" t="str">
        <f t="shared" si="454"/>
        <v>Unaudited</v>
      </c>
    </row>
    <row r="2688" spans="1:29" x14ac:dyDescent="0.25">
      <c r="A2688" t="s">
        <v>423</v>
      </c>
      <c r="B2688" t="s">
        <v>1388</v>
      </c>
      <c r="C2688" t="s">
        <v>1389</v>
      </c>
      <c r="D2688">
        <v>1900</v>
      </c>
      <c r="E2688" s="957">
        <v>1</v>
      </c>
      <c r="F2688" t="s">
        <v>442</v>
      </c>
      <c r="G2688" s="957">
        <v>182</v>
      </c>
      <c r="H2688" t="s">
        <v>389</v>
      </c>
      <c r="I2688" s="937" t="s">
        <v>491</v>
      </c>
      <c r="J2688" s="937" t="s">
        <v>447</v>
      </c>
      <c r="K2688" s="937" t="s">
        <v>437</v>
      </c>
      <c r="L2688" s="937" t="s">
        <v>170</v>
      </c>
      <c r="M2688" s="962" t="s">
        <v>40</v>
      </c>
      <c r="N2688" s="677">
        <f t="shared" ca="1" si="455"/>
        <v>25033.913292110272</v>
      </c>
      <c r="O2688" s="677">
        <f t="shared" ca="1" si="462"/>
        <v>21512.53368852667</v>
      </c>
      <c r="P2688" s="677">
        <f t="shared" ca="1" si="462"/>
        <v>708.77453007942574</v>
      </c>
      <c r="Q2688" s="677">
        <f t="shared" ca="1" si="462"/>
        <v>1331.3402363678113</v>
      </c>
      <c r="R2688" s="677">
        <f t="shared" ca="1" si="462"/>
        <v>293.77332718195044</v>
      </c>
      <c r="S2688" s="677">
        <f t="shared" ca="1" si="462"/>
        <v>374.23923350522136</v>
      </c>
      <c r="T2688" s="677">
        <f t="shared" ca="1" si="462"/>
        <v>0</v>
      </c>
      <c r="U2688" s="677">
        <f t="shared" ca="1" si="462"/>
        <v>8.4744594340620001</v>
      </c>
      <c r="V2688" s="677">
        <f t="shared" ca="1" si="462"/>
        <v>35.694471899885123</v>
      </c>
      <c r="W2688" s="677">
        <f t="shared" ca="1" si="461"/>
        <v>3.6183437268376699</v>
      </c>
      <c r="X2688" s="677">
        <f t="shared" ca="1" si="462"/>
        <v>682.47584318654367</v>
      </c>
      <c r="Y2688" s="677">
        <f t="shared" ca="1" si="462"/>
        <v>82.989158201864427</v>
      </c>
      <c r="Z2688" s="677">
        <f t="shared" ca="1" si="462"/>
        <v>0</v>
      </c>
      <c r="AA2688" t="str">
        <f t="shared" si="452"/>
        <v>ASR_COMP</v>
      </c>
      <c r="AB2688" s="957">
        <f t="shared" si="453"/>
        <v>44682</v>
      </c>
      <c r="AC2688" t="str">
        <f t="shared" si="454"/>
        <v>Unaudited</v>
      </c>
    </row>
    <row r="2689" spans="1:29" x14ac:dyDescent="0.25">
      <c r="A2689" t="s">
        <v>423</v>
      </c>
      <c r="B2689" t="s">
        <v>1388</v>
      </c>
      <c r="C2689" t="s">
        <v>1389</v>
      </c>
      <c r="D2689">
        <v>1900</v>
      </c>
      <c r="E2689" s="957">
        <v>1</v>
      </c>
      <c r="F2689" t="s">
        <v>442</v>
      </c>
      <c r="G2689" s="957">
        <v>182</v>
      </c>
      <c r="H2689" t="s">
        <v>389</v>
      </c>
      <c r="I2689" s="937" t="s">
        <v>491</v>
      </c>
      <c r="J2689" s="937" t="s">
        <v>447</v>
      </c>
      <c r="K2689" s="937" t="s">
        <v>437</v>
      </c>
      <c r="L2689" s="937" t="s">
        <v>171</v>
      </c>
      <c r="M2689" s="962" t="s">
        <v>332</v>
      </c>
      <c r="N2689" s="677">
        <f t="shared" ca="1" si="455"/>
        <v>0</v>
      </c>
      <c r="O2689" s="677">
        <f t="shared" ca="1" si="462"/>
        <v>0</v>
      </c>
      <c r="P2689" s="677">
        <f t="shared" ca="1" si="462"/>
        <v>0</v>
      </c>
      <c r="Q2689" s="677">
        <f t="shared" ca="1" si="462"/>
        <v>0</v>
      </c>
      <c r="R2689" s="677">
        <f t="shared" ca="1" si="462"/>
        <v>0</v>
      </c>
      <c r="S2689" s="677">
        <f t="shared" ca="1" si="462"/>
        <v>0</v>
      </c>
      <c r="T2689" s="677">
        <f t="shared" ca="1" si="462"/>
        <v>0</v>
      </c>
      <c r="U2689" s="677">
        <f t="shared" ca="1" si="462"/>
        <v>0</v>
      </c>
      <c r="V2689" s="677">
        <f t="shared" ca="1" si="462"/>
        <v>0</v>
      </c>
      <c r="W2689" s="677">
        <f t="shared" ca="1" si="461"/>
        <v>0</v>
      </c>
      <c r="X2689" s="677">
        <f t="shared" ca="1" si="462"/>
        <v>0</v>
      </c>
      <c r="Y2689" s="677">
        <f t="shared" ca="1" si="462"/>
        <v>0</v>
      </c>
      <c r="Z2689" s="677">
        <f t="shared" ca="1" si="462"/>
        <v>0</v>
      </c>
      <c r="AA2689" t="str">
        <f t="shared" si="452"/>
        <v>ASR_COMP</v>
      </c>
      <c r="AB2689" s="957">
        <f t="shared" si="453"/>
        <v>44682</v>
      </c>
      <c r="AC2689" t="str">
        <f t="shared" si="454"/>
        <v>Unaudited</v>
      </c>
    </row>
    <row r="2690" spans="1:29" x14ac:dyDescent="0.25">
      <c r="A2690" t="s">
        <v>423</v>
      </c>
      <c r="B2690" t="s">
        <v>1388</v>
      </c>
      <c r="C2690" t="s">
        <v>1389</v>
      </c>
      <c r="D2690">
        <v>1900</v>
      </c>
      <c r="E2690" s="957">
        <v>1</v>
      </c>
      <c r="F2690" t="s">
        <v>442</v>
      </c>
      <c r="G2690" s="957">
        <v>182</v>
      </c>
      <c r="H2690" t="s">
        <v>389</v>
      </c>
      <c r="I2690" s="937" t="s">
        <v>491</v>
      </c>
      <c r="J2690" s="937" t="s">
        <v>453</v>
      </c>
      <c r="K2690" s="937" t="s">
        <v>438</v>
      </c>
      <c r="L2690" s="937" t="s">
        <v>124</v>
      </c>
      <c r="M2690" s="962" t="s">
        <v>27</v>
      </c>
      <c r="N2690" s="677">
        <f t="shared" ca="1" si="455"/>
        <v>6104990.6851196457</v>
      </c>
      <c r="O2690" s="677">
        <f t="shared" ca="1" si="462"/>
        <v>-6309.677191771977</v>
      </c>
      <c r="P2690" s="677">
        <f t="shared" ca="1" si="462"/>
        <v>6111300.3623114172</v>
      </c>
      <c r="Q2690" s="677">
        <f t="shared" ca="1" si="462"/>
        <v>0</v>
      </c>
      <c r="R2690" s="677">
        <f t="shared" ca="1" si="462"/>
        <v>0</v>
      </c>
      <c r="S2690" s="677">
        <f t="shared" ca="1" si="462"/>
        <v>0</v>
      </c>
      <c r="T2690" s="677">
        <f t="shared" ca="1" si="462"/>
        <v>0</v>
      </c>
      <c r="U2690" s="677">
        <f t="shared" ca="1" si="462"/>
        <v>0</v>
      </c>
      <c r="V2690" s="677">
        <f t="shared" ca="1" si="462"/>
        <v>0</v>
      </c>
      <c r="W2690" s="677">
        <f t="shared" ca="1" si="461"/>
        <v>0</v>
      </c>
      <c r="X2690" s="677">
        <f t="shared" ca="1" si="462"/>
        <v>0</v>
      </c>
      <c r="Y2690" s="677">
        <f t="shared" ca="1" si="462"/>
        <v>0</v>
      </c>
      <c r="Z2690" s="677">
        <f t="shared" ca="1" si="462"/>
        <v>0</v>
      </c>
      <c r="AA2690" t="str">
        <f t="shared" ref="AA2690:AA2753" si="463">file_name</f>
        <v>ASR_COMP</v>
      </c>
      <c r="AB2690" s="957">
        <f t="shared" ref="AB2690:AB2753" si="464">file_date</f>
        <v>44682</v>
      </c>
      <c r="AC2690" t="str">
        <f t="shared" ref="AC2690:AC2753" si="465">status</f>
        <v>Unaudited</v>
      </c>
    </row>
    <row r="2691" spans="1:29" x14ac:dyDescent="0.25">
      <c r="A2691" t="s">
        <v>423</v>
      </c>
      <c r="B2691" t="s">
        <v>1388</v>
      </c>
      <c r="C2691" t="s">
        <v>1389</v>
      </c>
      <c r="D2691">
        <v>1900</v>
      </c>
      <c r="E2691" s="957">
        <v>1</v>
      </c>
      <c r="F2691" t="s">
        <v>442</v>
      </c>
      <c r="G2691" s="957">
        <v>182</v>
      </c>
      <c r="H2691" t="s">
        <v>389</v>
      </c>
      <c r="I2691" s="937" t="s">
        <v>491</v>
      </c>
      <c r="J2691" s="937" t="s">
        <v>453</v>
      </c>
      <c r="K2691" s="937" t="s">
        <v>438</v>
      </c>
      <c r="L2691" s="945" t="s">
        <v>125</v>
      </c>
      <c r="M2691" s="960" t="s">
        <v>100</v>
      </c>
      <c r="N2691" s="677">
        <f t="shared" ca="1" si="455"/>
        <v>306042.66972905485</v>
      </c>
      <c r="O2691" s="677">
        <f t="shared" ca="1" si="462"/>
        <v>136094.54521776931</v>
      </c>
      <c r="P2691" s="677">
        <f t="shared" ca="1" si="462"/>
        <v>169948.12451128554</v>
      </c>
      <c r="Q2691" s="677">
        <f t="shared" ca="1" si="462"/>
        <v>0</v>
      </c>
      <c r="R2691" s="677">
        <f t="shared" ca="1" si="462"/>
        <v>0</v>
      </c>
      <c r="S2691" s="677">
        <f t="shared" ca="1" si="462"/>
        <v>0</v>
      </c>
      <c r="T2691" s="677">
        <f t="shared" ca="1" si="462"/>
        <v>0</v>
      </c>
      <c r="U2691" s="677">
        <f t="shared" ca="1" si="462"/>
        <v>0</v>
      </c>
      <c r="V2691" s="677">
        <f t="shared" ca="1" si="462"/>
        <v>0</v>
      </c>
      <c r="W2691" s="677">
        <f t="shared" ca="1" si="461"/>
        <v>0</v>
      </c>
      <c r="X2691" s="677">
        <f t="shared" ca="1" si="462"/>
        <v>0</v>
      </c>
      <c r="Y2691" s="677">
        <f t="shared" ca="1" si="462"/>
        <v>0</v>
      </c>
      <c r="Z2691" s="677">
        <f t="shared" ca="1" si="462"/>
        <v>0</v>
      </c>
      <c r="AA2691" t="str">
        <f t="shared" si="463"/>
        <v>ASR_COMP</v>
      </c>
      <c r="AB2691" s="957">
        <f t="shared" si="464"/>
        <v>44682</v>
      </c>
      <c r="AC2691" t="str">
        <f t="shared" si="465"/>
        <v>Unaudited</v>
      </c>
    </row>
    <row r="2692" spans="1:29" x14ac:dyDescent="0.25">
      <c r="A2692" t="s">
        <v>423</v>
      </c>
      <c r="B2692" t="s">
        <v>1388</v>
      </c>
      <c r="C2692" t="s">
        <v>1389</v>
      </c>
      <c r="D2692">
        <v>1900</v>
      </c>
      <c r="E2692" s="957">
        <v>1</v>
      </c>
      <c r="F2692" t="s">
        <v>442</v>
      </c>
      <c r="G2692" s="957">
        <v>182</v>
      </c>
      <c r="H2692" t="s">
        <v>389</v>
      </c>
      <c r="I2692" s="937" t="s">
        <v>491</v>
      </c>
      <c r="J2692" s="937" t="s">
        <v>453</v>
      </c>
      <c r="K2692" s="937" t="s">
        <v>438</v>
      </c>
      <c r="L2692" s="937" t="s">
        <v>126</v>
      </c>
      <c r="M2692" s="962" t="s">
        <v>101</v>
      </c>
      <c r="N2692" s="677">
        <f t="shared" ca="1" si="455"/>
        <v>837757.46567818813</v>
      </c>
      <c r="O2692" s="677">
        <f t="shared" ca="1" si="462"/>
        <v>624267.30842869461</v>
      </c>
      <c r="P2692" s="677">
        <f t="shared" ca="1" si="462"/>
        <v>213490.15724949355</v>
      </c>
      <c r="Q2692" s="677">
        <f t="shared" ca="1" si="462"/>
        <v>0</v>
      </c>
      <c r="R2692" s="677">
        <f t="shared" ca="1" si="462"/>
        <v>0</v>
      </c>
      <c r="S2692" s="677">
        <f t="shared" ca="1" si="462"/>
        <v>0</v>
      </c>
      <c r="T2692" s="677">
        <f t="shared" ca="1" si="462"/>
        <v>0</v>
      </c>
      <c r="U2692" s="677">
        <f t="shared" ca="1" si="462"/>
        <v>0</v>
      </c>
      <c r="V2692" s="677">
        <f t="shared" ca="1" si="462"/>
        <v>0</v>
      </c>
      <c r="W2692" s="677">
        <f t="shared" ca="1" si="461"/>
        <v>0</v>
      </c>
      <c r="X2692" s="677">
        <f t="shared" ca="1" si="462"/>
        <v>0</v>
      </c>
      <c r="Y2692" s="677">
        <f t="shared" ca="1" si="462"/>
        <v>0</v>
      </c>
      <c r="Z2692" s="677">
        <f t="shared" ca="1" si="462"/>
        <v>0</v>
      </c>
      <c r="AA2692" t="str">
        <f t="shared" si="463"/>
        <v>ASR_COMP</v>
      </c>
      <c r="AB2692" s="957">
        <f t="shared" si="464"/>
        <v>44682</v>
      </c>
      <c r="AC2692" t="str">
        <f t="shared" si="465"/>
        <v>Unaudited</v>
      </c>
    </row>
    <row r="2693" spans="1:29" x14ac:dyDescent="0.25">
      <c r="A2693" t="s">
        <v>423</v>
      </c>
      <c r="B2693" t="s">
        <v>1388</v>
      </c>
      <c r="C2693" t="s">
        <v>1389</v>
      </c>
      <c r="D2693">
        <v>1900</v>
      </c>
      <c r="E2693" s="957">
        <v>1</v>
      </c>
      <c r="F2693" t="s">
        <v>442</v>
      </c>
      <c r="G2693" s="957">
        <v>182</v>
      </c>
      <c r="H2693" t="s">
        <v>389</v>
      </c>
      <c r="I2693" s="937" t="s">
        <v>491</v>
      </c>
      <c r="J2693" s="937" t="s">
        <v>453</v>
      </c>
      <c r="K2693" s="937" t="s">
        <v>438</v>
      </c>
      <c r="L2693" s="937" t="s">
        <v>127</v>
      </c>
      <c r="M2693" s="962" t="s">
        <v>102</v>
      </c>
      <c r="N2693" s="677">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199924.43637396395</v>
      </c>
      <c r="O2693" s="677">
        <f t="shared" ca="1" si="462"/>
        <v>119965.44609745528</v>
      </c>
      <c r="P2693" s="677">
        <f t="shared" ca="1" si="462"/>
        <v>79958.990276508688</v>
      </c>
      <c r="Q2693" s="677">
        <f t="shared" ca="1" si="462"/>
        <v>0</v>
      </c>
      <c r="R2693" s="677">
        <f t="shared" ca="1" si="462"/>
        <v>0</v>
      </c>
      <c r="S2693" s="677">
        <f t="shared" ca="1" si="462"/>
        <v>0</v>
      </c>
      <c r="T2693" s="677">
        <f t="shared" ca="1" si="462"/>
        <v>0</v>
      </c>
      <c r="U2693" s="677">
        <f t="shared" ca="1" si="462"/>
        <v>0</v>
      </c>
      <c r="V2693" s="677">
        <f t="shared" ca="1" si="462"/>
        <v>0</v>
      </c>
      <c r="W2693" s="677">
        <f t="shared" ca="1" si="461"/>
        <v>0</v>
      </c>
      <c r="X2693" s="677">
        <f t="shared" ca="1" si="462"/>
        <v>0</v>
      </c>
      <c r="Y2693" s="677">
        <f t="shared" ca="1" si="462"/>
        <v>0</v>
      </c>
      <c r="Z2693" s="677">
        <f t="shared" ca="1" si="462"/>
        <v>0</v>
      </c>
      <c r="AA2693" t="str">
        <f t="shared" si="463"/>
        <v>ASR_COMP</v>
      </c>
      <c r="AB2693" s="957">
        <f t="shared" si="464"/>
        <v>44682</v>
      </c>
      <c r="AC2693" t="str">
        <f t="shared" si="465"/>
        <v>Unaudited</v>
      </c>
    </row>
    <row r="2694" spans="1:29" x14ac:dyDescent="0.25">
      <c r="A2694" t="s">
        <v>423</v>
      </c>
      <c r="B2694" t="s">
        <v>1388</v>
      </c>
      <c r="C2694" t="s">
        <v>1389</v>
      </c>
      <c r="D2694">
        <v>1900</v>
      </c>
      <c r="E2694" s="957">
        <v>1</v>
      </c>
      <c r="F2694" t="s">
        <v>442</v>
      </c>
      <c r="G2694" s="957">
        <v>182</v>
      </c>
      <c r="H2694" t="s">
        <v>389</v>
      </c>
      <c r="I2694" s="937" t="s">
        <v>491</v>
      </c>
      <c r="J2694" s="937" t="s">
        <v>453</v>
      </c>
      <c r="K2694" s="937" t="s">
        <v>438</v>
      </c>
      <c r="L2694" s="937" t="s">
        <v>128</v>
      </c>
      <c r="M2694" s="962" t="s">
        <v>103</v>
      </c>
      <c r="N2694" s="677">
        <f t="shared" ca="1" si="466"/>
        <v>694225.51776558021</v>
      </c>
      <c r="O2694" s="677">
        <f t="shared" ca="1" si="462"/>
        <v>133638.90799380746</v>
      </c>
      <c r="P2694" s="677">
        <f t="shared" ca="1" si="462"/>
        <v>560586.60977177275</v>
      </c>
      <c r="Q2694" s="677">
        <f t="shared" ca="1" si="462"/>
        <v>0</v>
      </c>
      <c r="R2694" s="677">
        <f t="shared" ca="1" si="462"/>
        <v>0</v>
      </c>
      <c r="S2694" s="677">
        <f t="shared" ca="1" si="462"/>
        <v>0</v>
      </c>
      <c r="T2694" s="677">
        <f t="shared" ca="1" si="462"/>
        <v>0</v>
      </c>
      <c r="U2694" s="677">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7">
        <f t="shared" ca="1" si="467"/>
        <v>0</v>
      </c>
      <c r="W2694" s="677">
        <f t="shared" ca="1" si="461"/>
        <v>0</v>
      </c>
      <c r="X2694" s="677">
        <f t="shared" ca="1" si="467"/>
        <v>0</v>
      </c>
      <c r="Y2694" s="677">
        <f t="shared" ca="1" si="467"/>
        <v>0</v>
      </c>
      <c r="Z2694" s="677">
        <f t="shared" ca="1" si="467"/>
        <v>0</v>
      </c>
      <c r="AA2694" t="str">
        <f t="shared" si="463"/>
        <v>ASR_COMP</v>
      </c>
      <c r="AB2694" s="957">
        <f t="shared" si="464"/>
        <v>44682</v>
      </c>
      <c r="AC2694" t="str">
        <f t="shared" si="465"/>
        <v>Unaudited</v>
      </c>
    </row>
    <row r="2695" spans="1:29" x14ac:dyDescent="0.25">
      <c r="A2695" t="s">
        <v>423</v>
      </c>
      <c r="B2695" t="s">
        <v>1388</v>
      </c>
      <c r="C2695" t="s">
        <v>1389</v>
      </c>
      <c r="D2695">
        <v>1900</v>
      </c>
      <c r="E2695" s="957">
        <v>1</v>
      </c>
      <c r="F2695" t="s">
        <v>442</v>
      </c>
      <c r="G2695" s="957">
        <v>182</v>
      </c>
      <c r="H2695" t="s">
        <v>389</v>
      </c>
      <c r="I2695" s="937" t="s">
        <v>491</v>
      </c>
      <c r="J2695" s="937" t="s">
        <v>453</v>
      </c>
      <c r="K2695" s="937" t="s">
        <v>438</v>
      </c>
      <c r="L2695" s="937" t="s">
        <v>129</v>
      </c>
      <c r="M2695" s="962" t="s">
        <v>28</v>
      </c>
      <c r="N2695" s="677">
        <f t="shared" ca="1" si="466"/>
        <v>139583.85290814476</v>
      </c>
      <c r="O2695" s="677">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139583.85290814476</v>
      </c>
      <c r="P2695" s="677">
        <f t="shared" ca="1" si="468"/>
        <v>0</v>
      </c>
      <c r="Q2695" s="677">
        <f t="shared" ca="1" si="468"/>
        <v>0</v>
      </c>
      <c r="R2695" s="677">
        <f t="shared" ca="1" si="468"/>
        <v>0</v>
      </c>
      <c r="S2695" s="677">
        <f t="shared" ca="1" si="468"/>
        <v>0</v>
      </c>
      <c r="T2695" s="677">
        <f t="shared" ca="1" si="468"/>
        <v>0</v>
      </c>
      <c r="U2695" s="677">
        <f t="shared" ca="1" si="468"/>
        <v>0</v>
      </c>
      <c r="V2695" s="677">
        <f t="shared" ca="1" si="468"/>
        <v>0</v>
      </c>
      <c r="W2695" s="677">
        <f t="shared" ca="1" si="461"/>
        <v>0</v>
      </c>
      <c r="X2695" s="677">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7">
        <f t="shared" ca="1" si="469"/>
        <v>0</v>
      </c>
      <c r="Z2695" s="677">
        <f t="shared" ca="1" si="469"/>
        <v>0</v>
      </c>
      <c r="AA2695" t="str">
        <f t="shared" si="463"/>
        <v>ASR_COMP</v>
      </c>
      <c r="AB2695" s="957">
        <f t="shared" si="464"/>
        <v>44682</v>
      </c>
      <c r="AC2695" t="str">
        <f t="shared" si="465"/>
        <v>Unaudited</v>
      </c>
    </row>
    <row r="2696" spans="1:29" x14ac:dyDescent="0.25">
      <c r="A2696" t="s">
        <v>423</v>
      </c>
      <c r="B2696" t="s">
        <v>1388</v>
      </c>
      <c r="C2696" t="s">
        <v>1389</v>
      </c>
      <c r="D2696">
        <v>1900</v>
      </c>
      <c r="E2696" s="957">
        <v>1</v>
      </c>
      <c r="F2696" t="s">
        <v>442</v>
      </c>
      <c r="G2696" s="957">
        <v>182</v>
      </c>
      <c r="H2696" t="s">
        <v>389</v>
      </c>
      <c r="I2696" s="937" t="s">
        <v>491</v>
      </c>
      <c r="J2696" s="937" t="s">
        <v>439</v>
      </c>
      <c r="K2696" s="937" t="s">
        <v>439</v>
      </c>
      <c r="L2696" s="945" t="s">
        <v>131</v>
      </c>
      <c r="M2696" s="960" t="s">
        <v>329</v>
      </c>
      <c r="N2696" s="677">
        <f t="shared" ca="1" si="466"/>
        <v>0</v>
      </c>
      <c r="O2696" s="677">
        <f t="shared" ca="1" si="468"/>
        <v>0</v>
      </c>
      <c r="P2696" s="677">
        <f t="shared" ca="1" si="468"/>
        <v>0</v>
      </c>
      <c r="Q2696" s="677">
        <f t="shared" ca="1" si="468"/>
        <v>0</v>
      </c>
      <c r="R2696" s="677">
        <f t="shared" ca="1" si="468"/>
        <v>0</v>
      </c>
      <c r="S2696" s="677">
        <f t="shared" ca="1" si="468"/>
        <v>0</v>
      </c>
      <c r="T2696" s="677">
        <f t="shared" ca="1" si="468"/>
        <v>0</v>
      </c>
      <c r="U2696" s="677">
        <f t="shared" ca="1" si="468"/>
        <v>0</v>
      </c>
      <c r="V2696" s="677">
        <f t="shared" ca="1" si="468"/>
        <v>0</v>
      </c>
      <c r="W2696" s="677">
        <f t="shared" ca="1" si="461"/>
        <v>0</v>
      </c>
      <c r="X2696" s="677">
        <f t="shared" ca="1" si="469"/>
        <v>0</v>
      </c>
      <c r="Y2696" s="677">
        <f t="shared" ca="1" si="469"/>
        <v>0</v>
      </c>
      <c r="Z2696" s="677">
        <f t="shared" ca="1" si="469"/>
        <v>0</v>
      </c>
      <c r="AA2696" t="str">
        <f t="shared" si="463"/>
        <v>ASR_COMP</v>
      </c>
      <c r="AB2696" s="957">
        <f t="shared" si="464"/>
        <v>44682</v>
      </c>
      <c r="AC2696" t="str">
        <f t="shared" si="465"/>
        <v>Unaudited</v>
      </c>
    </row>
    <row r="2697" spans="1:29" x14ac:dyDescent="0.25">
      <c r="A2697" t="s">
        <v>423</v>
      </c>
      <c r="B2697" t="s">
        <v>1388</v>
      </c>
      <c r="C2697" t="s">
        <v>1389</v>
      </c>
      <c r="D2697">
        <v>1900</v>
      </c>
      <c r="E2697" s="957">
        <v>1</v>
      </c>
      <c r="F2697" t="s">
        <v>442</v>
      </c>
      <c r="G2697" s="957">
        <v>182</v>
      </c>
      <c r="H2697" t="s">
        <v>389</v>
      </c>
      <c r="I2697" s="962" t="s">
        <v>491</v>
      </c>
      <c r="J2697" s="962" t="s">
        <v>439</v>
      </c>
      <c r="K2697" s="962" t="s">
        <v>439</v>
      </c>
      <c r="L2697" s="953" t="s">
        <v>132</v>
      </c>
      <c r="M2697" s="962" t="s">
        <v>328</v>
      </c>
      <c r="N2697" s="677">
        <f t="shared" ca="1" si="466"/>
        <v>0</v>
      </c>
      <c r="O2697" s="677">
        <f t="shared" ca="1" si="468"/>
        <v>0</v>
      </c>
      <c r="P2697" s="677">
        <f t="shared" ca="1" si="468"/>
        <v>0</v>
      </c>
      <c r="Q2697" s="677">
        <f t="shared" ca="1" si="468"/>
        <v>0</v>
      </c>
      <c r="R2697" s="677">
        <f t="shared" ca="1" si="468"/>
        <v>0</v>
      </c>
      <c r="S2697" s="677">
        <f t="shared" ca="1" si="468"/>
        <v>0</v>
      </c>
      <c r="T2697" s="677">
        <f t="shared" ca="1" si="468"/>
        <v>0</v>
      </c>
      <c r="U2697" s="677">
        <f t="shared" ca="1" si="468"/>
        <v>0</v>
      </c>
      <c r="V2697" s="677">
        <f t="shared" ca="1" si="468"/>
        <v>0</v>
      </c>
      <c r="W2697" s="677">
        <f t="shared" ca="1" si="461"/>
        <v>0</v>
      </c>
      <c r="X2697" s="677">
        <f t="shared" ca="1" si="469"/>
        <v>0</v>
      </c>
      <c r="Y2697" s="677">
        <f t="shared" ca="1" si="469"/>
        <v>0</v>
      </c>
      <c r="Z2697" s="677">
        <f t="shared" ca="1" si="469"/>
        <v>0</v>
      </c>
      <c r="AA2697" t="str">
        <f t="shared" si="463"/>
        <v>ASR_COMP</v>
      </c>
      <c r="AB2697" s="957">
        <f t="shared" si="464"/>
        <v>44682</v>
      </c>
      <c r="AC2697" t="str">
        <f t="shared" si="465"/>
        <v>Unaudited</v>
      </c>
    </row>
    <row r="2698" spans="1:29" ht="30" x14ac:dyDescent="0.25">
      <c r="A2698" t="s">
        <v>423</v>
      </c>
      <c r="B2698" t="s">
        <v>1388</v>
      </c>
      <c r="C2698" t="s">
        <v>1389</v>
      </c>
      <c r="D2698">
        <v>1900</v>
      </c>
      <c r="E2698" s="957">
        <v>1</v>
      </c>
      <c r="F2698" t="s">
        <v>442</v>
      </c>
      <c r="G2698" s="957">
        <v>182</v>
      </c>
      <c r="H2698" t="s">
        <v>389</v>
      </c>
      <c r="I2698" s="958" t="s">
        <v>491</v>
      </c>
      <c r="J2698" s="958" t="s">
        <v>439</v>
      </c>
      <c r="K2698" s="958" t="s">
        <v>439</v>
      </c>
      <c r="L2698" s="953" t="s">
        <v>133</v>
      </c>
      <c r="M2698" s="958" t="s">
        <v>182</v>
      </c>
      <c r="N2698" s="677">
        <f t="shared" ca="1" si="466"/>
        <v>0</v>
      </c>
      <c r="O2698" s="677">
        <f t="shared" ca="1" si="468"/>
        <v>0</v>
      </c>
      <c r="P2698" s="677">
        <f t="shared" ca="1" si="468"/>
        <v>0</v>
      </c>
      <c r="Q2698" s="677">
        <f t="shared" ca="1" si="468"/>
        <v>0</v>
      </c>
      <c r="R2698" s="677">
        <f t="shared" ca="1" si="468"/>
        <v>0</v>
      </c>
      <c r="S2698" s="677">
        <f t="shared" ca="1" si="468"/>
        <v>0</v>
      </c>
      <c r="T2698" s="677">
        <f t="shared" ca="1" si="468"/>
        <v>0</v>
      </c>
      <c r="U2698" s="677">
        <f t="shared" ca="1" si="468"/>
        <v>0</v>
      </c>
      <c r="V2698" s="677">
        <f t="shared" ca="1" si="468"/>
        <v>0</v>
      </c>
      <c r="W2698" s="677">
        <f t="shared" ca="1" si="461"/>
        <v>0</v>
      </c>
      <c r="X2698" s="677">
        <f t="shared" ca="1" si="469"/>
        <v>0</v>
      </c>
      <c r="Y2698" s="677">
        <f t="shared" ca="1" si="469"/>
        <v>0</v>
      </c>
      <c r="Z2698" s="677">
        <f t="shared" ca="1" si="469"/>
        <v>0</v>
      </c>
      <c r="AA2698" t="str">
        <f t="shared" si="463"/>
        <v>ASR_COMP</v>
      </c>
      <c r="AB2698" s="957">
        <f t="shared" si="464"/>
        <v>44682</v>
      </c>
      <c r="AC2698" t="str">
        <f t="shared" si="465"/>
        <v>Unaudited</v>
      </c>
    </row>
    <row r="2699" spans="1:29" x14ac:dyDescent="0.25">
      <c r="A2699" t="s">
        <v>423</v>
      </c>
      <c r="B2699" t="s">
        <v>1388</v>
      </c>
      <c r="C2699" t="s">
        <v>1389</v>
      </c>
      <c r="D2699">
        <v>1900</v>
      </c>
      <c r="E2699" s="957">
        <v>1</v>
      </c>
      <c r="F2699" t="s">
        <v>442</v>
      </c>
      <c r="G2699" s="957">
        <v>182</v>
      </c>
      <c r="H2699" t="s">
        <v>389</v>
      </c>
      <c r="I2699" s="958" t="s">
        <v>491</v>
      </c>
      <c r="J2699" s="958" t="s">
        <v>439</v>
      </c>
      <c r="K2699" s="958" t="s">
        <v>439</v>
      </c>
      <c r="L2699" s="937" t="s">
        <v>134</v>
      </c>
      <c r="M2699" s="958" t="s">
        <v>497</v>
      </c>
      <c r="N2699" s="677">
        <f t="shared" ca="1" si="466"/>
        <v>0</v>
      </c>
      <c r="O2699" s="677">
        <f t="shared" ca="1" si="468"/>
        <v>0</v>
      </c>
      <c r="P2699" s="677">
        <f t="shared" ca="1" si="468"/>
        <v>0</v>
      </c>
      <c r="Q2699" s="677">
        <f t="shared" ca="1" si="468"/>
        <v>0</v>
      </c>
      <c r="R2699" s="677">
        <f t="shared" ca="1" si="468"/>
        <v>0</v>
      </c>
      <c r="S2699" s="677">
        <f t="shared" ca="1" si="468"/>
        <v>0</v>
      </c>
      <c r="T2699" s="677">
        <f t="shared" ca="1" si="468"/>
        <v>0</v>
      </c>
      <c r="U2699" s="677">
        <f t="shared" ca="1" si="468"/>
        <v>0</v>
      </c>
      <c r="V2699" s="677">
        <f t="shared" ca="1" si="468"/>
        <v>0</v>
      </c>
      <c r="W2699" s="677">
        <f t="shared" ca="1" si="461"/>
        <v>0</v>
      </c>
      <c r="X2699" s="677">
        <f t="shared" ca="1" si="469"/>
        <v>0</v>
      </c>
      <c r="Y2699" s="677">
        <f t="shared" ca="1" si="469"/>
        <v>0</v>
      </c>
      <c r="Z2699" s="677">
        <f t="shared" ca="1" si="469"/>
        <v>0</v>
      </c>
      <c r="AA2699" t="str">
        <f t="shared" si="463"/>
        <v>ASR_COMP</v>
      </c>
      <c r="AB2699" s="957">
        <f t="shared" si="464"/>
        <v>44682</v>
      </c>
      <c r="AC2699" t="str">
        <f t="shared" si="465"/>
        <v>Unaudited</v>
      </c>
    </row>
    <row r="2700" spans="1:29" x14ac:dyDescent="0.25">
      <c r="A2700" t="s">
        <v>423</v>
      </c>
      <c r="B2700" t="s">
        <v>1388</v>
      </c>
      <c r="C2700" t="s">
        <v>1389</v>
      </c>
      <c r="D2700">
        <v>1900</v>
      </c>
      <c r="E2700" s="957">
        <v>1</v>
      </c>
      <c r="F2700" t="s">
        <v>442</v>
      </c>
      <c r="G2700" s="957">
        <v>182</v>
      </c>
      <c r="H2700" t="s">
        <v>389</v>
      </c>
      <c r="I2700" s="958" t="s">
        <v>491</v>
      </c>
      <c r="J2700" s="958" t="s">
        <v>439</v>
      </c>
      <c r="K2700" s="958" t="s">
        <v>439</v>
      </c>
      <c r="L2700" s="937" t="s">
        <v>135</v>
      </c>
      <c r="M2700" s="958" t="s">
        <v>498</v>
      </c>
      <c r="N2700" s="677">
        <f t="shared" ca="1" si="466"/>
        <v>0</v>
      </c>
      <c r="O2700" s="677">
        <f t="shared" ca="1" si="468"/>
        <v>0</v>
      </c>
      <c r="P2700" s="677">
        <f t="shared" ca="1" si="468"/>
        <v>0</v>
      </c>
      <c r="Q2700" s="677">
        <f t="shared" ca="1" si="468"/>
        <v>0</v>
      </c>
      <c r="R2700" s="677">
        <f t="shared" ca="1" si="468"/>
        <v>0</v>
      </c>
      <c r="S2700" s="677">
        <f t="shared" ca="1" si="468"/>
        <v>0</v>
      </c>
      <c r="T2700" s="677">
        <f t="shared" ca="1" si="468"/>
        <v>0</v>
      </c>
      <c r="U2700" s="677">
        <f t="shared" ca="1" si="468"/>
        <v>0</v>
      </c>
      <c r="V2700" s="677">
        <f t="shared" ca="1" si="468"/>
        <v>0</v>
      </c>
      <c r="W2700" s="677">
        <f t="shared" ca="1" si="461"/>
        <v>0</v>
      </c>
      <c r="X2700" s="677">
        <f t="shared" ca="1" si="469"/>
        <v>0</v>
      </c>
      <c r="Y2700" s="677">
        <f t="shared" ca="1" si="469"/>
        <v>0</v>
      </c>
      <c r="Z2700" s="677">
        <f t="shared" ca="1" si="469"/>
        <v>0</v>
      </c>
      <c r="AA2700" t="str">
        <f t="shared" si="463"/>
        <v>ASR_COMP</v>
      </c>
      <c r="AB2700" s="957">
        <f t="shared" si="464"/>
        <v>44682</v>
      </c>
      <c r="AC2700" t="str">
        <f t="shared" si="465"/>
        <v>Unaudited</v>
      </c>
    </row>
    <row r="2701" spans="1:29" x14ac:dyDescent="0.25">
      <c r="A2701" t="s">
        <v>423</v>
      </c>
      <c r="B2701" t="s">
        <v>1388</v>
      </c>
      <c r="C2701" t="s">
        <v>1389</v>
      </c>
      <c r="D2701">
        <v>1900</v>
      </c>
      <c r="E2701" s="957">
        <v>1</v>
      </c>
      <c r="F2701" t="s">
        <v>442</v>
      </c>
      <c r="G2701" s="957">
        <v>182</v>
      </c>
      <c r="H2701" t="s">
        <v>389</v>
      </c>
      <c r="I2701" s="965" t="s">
        <v>491</v>
      </c>
      <c r="J2701" s="965" t="s">
        <v>439</v>
      </c>
      <c r="K2701" s="965" t="s">
        <v>439</v>
      </c>
      <c r="L2701" s="945" t="s">
        <v>136</v>
      </c>
      <c r="M2701" s="965" t="s">
        <v>499</v>
      </c>
      <c r="N2701" s="677">
        <f t="shared" ca="1" si="466"/>
        <v>0</v>
      </c>
      <c r="O2701" s="677">
        <f t="shared" ca="1" si="468"/>
        <v>0</v>
      </c>
      <c r="P2701" s="677">
        <f t="shared" ca="1" si="468"/>
        <v>0</v>
      </c>
      <c r="Q2701" s="677">
        <f t="shared" ca="1" si="468"/>
        <v>0</v>
      </c>
      <c r="R2701" s="677">
        <f t="shared" ca="1" si="468"/>
        <v>0</v>
      </c>
      <c r="S2701" s="677">
        <f t="shared" ca="1" si="468"/>
        <v>0</v>
      </c>
      <c r="T2701" s="677">
        <f t="shared" ca="1" si="468"/>
        <v>0</v>
      </c>
      <c r="U2701" s="677">
        <f t="shared" ca="1" si="468"/>
        <v>0</v>
      </c>
      <c r="V2701" s="677">
        <f t="shared" ca="1" si="468"/>
        <v>0</v>
      </c>
      <c r="W2701" s="677">
        <f t="shared" ca="1" si="461"/>
        <v>0</v>
      </c>
      <c r="X2701" s="677">
        <f t="shared" ca="1" si="469"/>
        <v>0</v>
      </c>
      <c r="Y2701" s="677">
        <f t="shared" ca="1" si="469"/>
        <v>0</v>
      </c>
      <c r="Z2701" s="677">
        <f t="shared" ca="1" si="469"/>
        <v>0</v>
      </c>
      <c r="AA2701" t="str">
        <f t="shared" si="463"/>
        <v>ASR_COMP</v>
      </c>
      <c r="AB2701" s="957">
        <f t="shared" si="464"/>
        <v>44682</v>
      </c>
      <c r="AC2701" t="str">
        <f t="shared" si="465"/>
        <v>Unaudited</v>
      </c>
    </row>
    <row r="2702" spans="1:29" x14ac:dyDescent="0.25">
      <c r="A2702" t="s">
        <v>423</v>
      </c>
      <c r="B2702" t="s">
        <v>1388</v>
      </c>
      <c r="C2702" t="s">
        <v>1389</v>
      </c>
      <c r="D2702">
        <v>1900</v>
      </c>
      <c r="E2702" s="957">
        <v>1</v>
      </c>
      <c r="F2702" t="s">
        <v>442</v>
      </c>
      <c r="G2702" s="957">
        <v>182</v>
      </c>
      <c r="H2702" t="s">
        <v>389</v>
      </c>
      <c r="I2702" s="937" t="s">
        <v>492</v>
      </c>
      <c r="J2702" s="937" t="s">
        <v>26</v>
      </c>
      <c r="K2702" s="937" t="s">
        <v>26</v>
      </c>
      <c r="L2702" s="937" t="s">
        <v>272</v>
      </c>
      <c r="M2702" s="958" t="s">
        <v>26</v>
      </c>
      <c r="N2702" s="677">
        <f t="shared" ca="1" si="466"/>
        <v>698103.12786692521</v>
      </c>
      <c r="O2702" s="677">
        <f t="shared" ca="1" si="468"/>
        <v>0</v>
      </c>
      <c r="P2702" s="677">
        <f t="shared" ca="1" si="468"/>
        <v>0</v>
      </c>
      <c r="Q2702" s="677">
        <f t="shared" ca="1" si="468"/>
        <v>0</v>
      </c>
      <c r="R2702" s="677">
        <f t="shared" ca="1" si="468"/>
        <v>0</v>
      </c>
      <c r="S2702" s="677">
        <f t="shared" ca="1" si="468"/>
        <v>0</v>
      </c>
      <c r="T2702" s="677">
        <f t="shared" ca="1" si="468"/>
        <v>0</v>
      </c>
      <c r="U2702" s="677">
        <f t="shared" ca="1" si="468"/>
        <v>0</v>
      </c>
      <c r="V2702" s="677">
        <f t="shared" ca="1" si="468"/>
        <v>0</v>
      </c>
      <c r="W2702" s="677">
        <f t="shared" ca="1" si="461"/>
        <v>0</v>
      </c>
      <c r="X2702" s="677">
        <f t="shared" ca="1" si="469"/>
        <v>0</v>
      </c>
      <c r="Y2702" s="677">
        <f t="shared" ca="1" si="469"/>
        <v>0</v>
      </c>
      <c r="Z2702" s="677">
        <f t="shared" ca="1" si="469"/>
        <v>0</v>
      </c>
      <c r="AA2702" t="str">
        <f t="shared" si="463"/>
        <v>ASR_COMP</v>
      </c>
      <c r="AB2702" s="957">
        <f t="shared" si="464"/>
        <v>44682</v>
      </c>
      <c r="AC2702" t="str">
        <f t="shared" si="465"/>
        <v>Unaudited</v>
      </c>
    </row>
    <row r="2703" spans="1:29" x14ac:dyDescent="0.25">
      <c r="A2703" t="s">
        <v>423</v>
      </c>
      <c r="B2703" t="s">
        <v>1388</v>
      </c>
      <c r="C2703" t="s">
        <v>1389</v>
      </c>
      <c r="D2703">
        <v>1900</v>
      </c>
      <c r="E2703" s="957">
        <v>1</v>
      </c>
      <c r="F2703" t="s">
        <v>443</v>
      </c>
      <c r="G2703" s="957">
        <v>274</v>
      </c>
      <c r="H2703" t="s">
        <v>389</v>
      </c>
      <c r="I2703" s="937" t="s">
        <v>435</v>
      </c>
      <c r="J2703" s="937" t="s">
        <v>435</v>
      </c>
      <c r="K2703" s="937" t="s">
        <v>435</v>
      </c>
      <c r="L2703" s="943"/>
      <c r="M2703" s="959" t="s">
        <v>435</v>
      </c>
      <c r="N2703" s="677">
        <f t="shared" ca="1" si="466"/>
        <v>254055.13999999998</v>
      </c>
      <c r="O2703" s="677">
        <f t="shared" ca="1" si="468"/>
        <v>215399.19</v>
      </c>
      <c r="P2703" s="677">
        <f t="shared" ca="1" si="468"/>
        <v>7592.28</v>
      </c>
      <c r="Q2703" s="677">
        <f t="shared" ca="1" si="468"/>
        <v>13829.900000000001</v>
      </c>
      <c r="R2703" s="677">
        <f t="shared" ca="1" si="468"/>
        <v>3085.3599999999997</v>
      </c>
      <c r="S2703" s="677">
        <f t="shared" ca="1" si="468"/>
        <v>4024.1400000000003</v>
      </c>
      <c r="T2703" s="677">
        <f t="shared" ca="1" si="468"/>
        <v>1797.97</v>
      </c>
      <c r="U2703" s="677">
        <f t="shared" ca="1" si="468"/>
        <v>83.87</v>
      </c>
      <c r="V2703" s="677">
        <f t="shared" ca="1" si="468"/>
        <v>372</v>
      </c>
      <c r="W2703" s="677">
        <f t="shared" ca="1" si="461"/>
        <v>39</v>
      </c>
      <c r="X2703" s="677">
        <f t="shared" ca="1" si="469"/>
        <v>6978.43</v>
      </c>
      <c r="Y2703" s="677">
        <f t="shared" ca="1" si="469"/>
        <v>853</v>
      </c>
      <c r="Z2703" s="677">
        <f t="shared" ca="1" si="469"/>
        <v>0</v>
      </c>
      <c r="AA2703" t="str">
        <f t="shared" si="463"/>
        <v>ASR_COMP</v>
      </c>
      <c r="AB2703" s="957">
        <f t="shared" si="464"/>
        <v>44682</v>
      </c>
      <c r="AC2703" t="str">
        <f t="shared" si="465"/>
        <v>Unaudited</v>
      </c>
    </row>
    <row r="2704" spans="1:29" x14ac:dyDescent="0.25">
      <c r="A2704" t="s">
        <v>423</v>
      </c>
      <c r="B2704" t="s">
        <v>1388</v>
      </c>
      <c r="C2704" t="s">
        <v>1389</v>
      </c>
      <c r="D2704">
        <v>1900</v>
      </c>
      <c r="E2704" s="957">
        <v>1</v>
      </c>
      <c r="F2704" t="s">
        <v>443</v>
      </c>
      <c r="G2704" s="957">
        <v>274</v>
      </c>
      <c r="H2704" t="s">
        <v>389</v>
      </c>
      <c r="I2704" s="958" t="s">
        <v>490</v>
      </c>
      <c r="J2704" s="958" t="s">
        <v>12</v>
      </c>
      <c r="K2704" s="958" t="s">
        <v>12</v>
      </c>
      <c r="L2704" s="937">
        <v>1.1000000000000001</v>
      </c>
      <c r="M2704" s="958" t="s">
        <v>12</v>
      </c>
      <c r="N2704" s="677">
        <f t="shared" ca="1" si="466"/>
        <v>65829834.514304146</v>
      </c>
      <c r="O2704" s="677">
        <f t="shared" ca="1" si="468"/>
        <v>38468650.016096681</v>
      </c>
      <c r="P2704" s="677">
        <f t="shared" ca="1" si="468"/>
        <v>3580691.8394186469</v>
      </c>
      <c r="Q2704" s="677">
        <f t="shared" ca="1" si="468"/>
        <v>12505379.976117732</v>
      </c>
      <c r="R2704" s="677">
        <f t="shared" ca="1" si="468"/>
        <v>4208991.7059551906</v>
      </c>
      <c r="S2704" s="677">
        <f t="shared" ca="1" si="468"/>
        <v>1159927.4974312037</v>
      </c>
      <c r="T2704" s="677">
        <f t="shared" ca="1" si="468"/>
        <v>799703.75602837303</v>
      </c>
      <c r="U2704" s="677">
        <f t="shared" ca="1" si="468"/>
        <v>18694.350368654337</v>
      </c>
      <c r="V2704" s="677">
        <f t="shared" ca="1" si="468"/>
        <v>1323283.9000896271</v>
      </c>
      <c r="W2704" s="677">
        <f t="shared" ca="1" si="461"/>
        <v>1078358.4121885104</v>
      </c>
      <c r="X2704" s="677">
        <f t="shared" ca="1" si="469"/>
        <v>843754.37699337467</v>
      </c>
      <c r="Y2704" s="677">
        <f t="shared" ca="1" si="469"/>
        <v>1842398.6836161439</v>
      </c>
      <c r="Z2704" s="677">
        <f t="shared" ca="1" si="469"/>
        <v>0</v>
      </c>
      <c r="AA2704" t="str">
        <f t="shared" si="463"/>
        <v>ASR_COMP</v>
      </c>
      <c r="AB2704" s="957">
        <f t="shared" si="464"/>
        <v>44682</v>
      </c>
      <c r="AC2704" t="str">
        <f t="shared" si="465"/>
        <v>Unaudited</v>
      </c>
    </row>
    <row r="2705" spans="1:29" x14ac:dyDescent="0.25">
      <c r="A2705" t="s">
        <v>423</v>
      </c>
      <c r="B2705" t="s">
        <v>1388</v>
      </c>
      <c r="C2705" t="s">
        <v>1389</v>
      </c>
      <c r="D2705">
        <v>1900</v>
      </c>
      <c r="E2705" s="957">
        <v>1</v>
      </c>
      <c r="F2705" t="s">
        <v>443</v>
      </c>
      <c r="G2705" s="957">
        <v>274</v>
      </c>
      <c r="H2705" t="s">
        <v>389</v>
      </c>
      <c r="I2705" s="937" t="s">
        <v>490</v>
      </c>
      <c r="J2705" s="937" t="s">
        <v>12</v>
      </c>
      <c r="K2705" s="937" t="s">
        <v>1331</v>
      </c>
      <c r="L2705" s="937" t="s">
        <v>1322</v>
      </c>
      <c r="M2705" s="958" t="s">
        <v>1331</v>
      </c>
      <c r="N2705" s="677">
        <f t="shared" ca="1" si="466"/>
        <v>229027.8338439764</v>
      </c>
      <c r="O2705" s="677">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-74349.647674590306</v>
      </c>
      <c r="P2705" s="677">
        <f t="shared" ca="1" si="470"/>
        <v>-9128.5109718021013</v>
      </c>
      <c r="Q2705" s="677">
        <f t="shared" ca="1" si="470"/>
        <v>162429.32015721421</v>
      </c>
      <c r="R2705" s="677">
        <f t="shared" ca="1" si="470"/>
        <v>74786.27268358109</v>
      </c>
      <c r="S2705" s="677">
        <f t="shared" ca="1" si="470"/>
        <v>3599.4020140529137</v>
      </c>
      <c r="T2705" s="677">
        <f t="shared" ca="1" si="470"/>
        <v>-1515.3468214406871</v>
      </c>
      <c r="U2705" s="677">
        <f t="shared" ca="1" si="470"/>
        <v>49.142622786559578</v>
      </c>
      <c r="V2705" s="677">
        <f t="shared" ca="1" si="470"/>
        <v>20097.363391247738</v>
      </c>
      <c r="W2705" s="677">
        <f t="shared" ca="1" si="461"/>
        <v>32019.405210725974</v>
      </c>
      <c r="X2705" s="677">
        <f t="shared" ca="1" si="469"/>
        <v>2151.3808916595149</v>
      </c>
      <c r="Y2705" s="677">
        <f t="shared" ca="1" si="469"/>
        <v>18889.05234054149</v>
      </c>
      <c r="Z2705" s="677">
        <f t="shared" ca="1" si="469"/>
        <v>0</v>
      </c>
      <c r="AA2705" t="str">
        <f t="shared" si="463"/>
        <v>ASR_COMP</v>
      </c>
      <c r="AB2705" s="957">
        <f t="shared" si="464"/>
        <v>44682</v>
      </c>
      <c r="AC2705" t="str">
        <f t="shared" si="465"/>
        <v>Unaudited</v>
      </c>
    </row>
    <row r="2706" spans="1:29" x14ac:dyDescent="0.25">
      <c r="A2706" t="s">
        <v>423</v>
      </c>
      <c r="B2706" t="s">
        <v>1388</v>
      </c>
      <c r="C2706" t="s">
        <v>1389</v>
      </c>
      <c r="D2706">
        <v>1900</v>
      </c>
      <c r="E2706" s="957">
        <v>1</v>
      </c>
      <c r="F2706" t="s">
        <v>443</v>
      </c>
      <c r="G2706" s="957">
        <v>274</v>
      </c>
      <c r="H2706" t="s">
        <v>389</v>
      </c>
      <c r="I2706" s="937" t="s">
        <v>490</v>
      </c>
      <c r="J2706" s="937" t="s">
        <v>493</v>
      </c>
      <c r="K2706" s="937" t="s">
        <v>494</v>
      </c>
      <c r="L2706" s="937" t="s">
        <v>63</v>
      </c>
      <c r="M2706" s="958" t="s">
        <v>346</v>
      </c>
      <c r="N2706" s="677">
        <f t="shared" ca="1" si="466"/>
        <v>0</v>
      </c>
      <c r="O2706" s="677">
        <f t="shared" ca="1" si="470"/>
        <v>0</v>
      </c>
      <c r="P2706" s="677">
        <f t="shared" ca="1" si="470"/>
        <v>0</v>
      </c>
      <c r="Q2706" s="677">
        <f t="shared" ca="1" si="470"/>
        <v>0</v>
      </c>
      <c r="R2706" s="677">
        <f t="shared" ca="1" si="470"/>
        <v>0</v>
      </c>
      <c r="S2706" s="677">
        <f t="shared" ca="1" si="470"/>
        <v>0</v>
      </c>
      <c r="T2706" s="677">
        <f t="shared" ca="1" si="470"/>
        <v>0</v>
      </c>
      <c r="U2706" s="677">
        <f t="shared" ca="1" si="470"/>
        <v>0</v>
      </c>
      <c r="V2706" s="677">
        <f t="shared" ca="1" si="470"/>
        <v>0</v>
      </c>
      <c r="W2706" s="677">
        <f t="shared" ca="1" si="461"/>
        <v>0</v>
      </c>
      <c r="X2706" s="677">
        <f t="shared" ca="1" si="469"/>
        <v>0</v>
      </c>
      <c r="Y2706" s="677">
        <f t="shared" ca="1" si="469"/>
        <v>0</v>
      </c>
      <c r="Z2706" s="677">
        <f t="shared" ca="1" si="469"/>
        <v>0</v>
      </c>
      <c r="AA2706" t="str">
        <f t="shared" si="463"/>
        <v>ASR_COMP</v>
      </c>
      <c r="AB2706" s="957">
        <f t="shared" si="464"/>
        <v>44682</v>
      </c>
      <c r="AC2706" t="str">
        <f t="shared" si="465"/>
        <v>Unaudited</v>
      </c>
    </row>
    <row r="2707" spans="1:29" x14ac:dyDescent="0.25">
      <c r="A2707" t="s">
        <v>423</v>
      </c>
      <c r="B2707" t="s">
        <v>1388</v>
      </c>
      <c r="C2707" t="s">
        <v>1389</v>
      </c>
      <c r="D2707">
        <v>1900</v>
      </c>
      <c r="E2707" s="957">
        <v>1</v>
      </c>
      <c r="F2707" t="s">
        <v>443</v>
      </c>
      <c r="G2707" s="957">
        <v>274</v>
      </c>
      <c r="H2707" t="s">
        <v>389</v>
      </c>
      <c r="I2707" s="958" t="s">
        <v>490</v>
      </c>
      <c r="J2707" s="958" t="s">
        <v>493</v>
      </c>
      <c r="K2707" s="958" t="s">
        <v>1022</v>
      </c>
      <c r="L2707" s="937" t="s">
        <v>918</v>
      </c>
      <c r="M2707" s="958" t="s">
        <v>919</v>
      </c>
      <c r="N2707" s="677">
        <f t="shared" ca="1" si="466"/>
        <v>2234167.3613500483</v>
      </c>
      <c r="O2707" s="677">
        <f t="shared" ca="1" si="470"/>
        <v>2061753.7920174154</v>
      </c>
      <c r="P2707" s="677">
        <f t="shared" ca="1" si="470"/>
        <v>108649.75933263259</v>
      </c>
      <c r="Q2707" s="677">
        <f t="shared" ca="1" si="470"/>
        <v>18960.95</v>
      </c>
      <c r="R2707" s="677">
        <f t="shared" ca="1" si="470"/>
        <v>18832.2</v>
      </c>
      <c r="S2707" s="677">
        <f t="shared" ca="1" si="470"/>
        <v>0</v>
      </c>
      <c r="T2707" s="677">
        <f t="shared" ca="1" si="470"/>
        <v>7005.1900000000005</v>
      </c>
      <c r="U2707" s="677">
        <f t="shared" ca="1" si="470"/>
        <v>0</v>
      </c>
      <c r="V2707" s="677">
        <f t="shared" ca="1" si="470"/>
        <v>18965.47</v>
      </c>
      <c r="W2707" s="677">
        <f t="shared" ca="1" si="461"/>
        <v>0</v>
      </c>
      <c r="X2707" s="677">
        <f t="shared" ca="1" si="469"/>
        <v>0</v>
      </c>
      <c r="Y2707" s="677">
        <f t="shared" ca="1" si="469"/>
        <v>0</v>
      </c>
      <c r="Z2707" s="677">
        <f t="shared" ca="1" si="469"/>
        <v>0</v>
      </c>
      <c r="AA2707" t="str">
        <f t="shared" si="463"/>
        <v>ASR_COMP</v>
      </c>
      <c r="AB2707" s="957">
        <f t="shared" si="464"/>
        <v>44682</v>
      </c>
      <c r="AC2707" t="str">
        <f t="shared" si="465"/>
        <v>Unaudited</v>
      </c>
    </row>
    <row r="2708" spans="1:29" x14ac:dyDescent="0.25">
      <c r="A2708" t="s">
        <v>423</v>
      </c>
      <c r="B2708" t="s">
        <v>1388</v>
      </c>
      <c r="C2708" t="s">
        <v>1389</v>
      </c>
      <c r="D2708">
        <v>1900</v>
      </c>
      <c r="E2708" s="957">
        <v>1</v>
      </c>
      <c r="F2708" t="s">
        <v>443</v>
      </c>
      <c r="G2708" s="957">
        <v>274</v>
      </c>
      <c r="H2708" t="s">
        <v>389</v>
      </c>
      <c r="I2708" s="958" t="s">
        <v>490</v>
      </c>
      <c r="J2708" s="958" t="s">
        <v>13</v>
      </c>
      <c r="K2708" s="958" t="s">
        <v>495</v>
      </c>
      <c r="L2708" s="953" t="s">
        <v>97</v>
      </c>
      <c r="M2708" s="958" t="s">
        <v>149</v>
      </c>
      <c r="N2708" s="677">
        <f t="shared" ca="1" si="466"/>
        <v>0</v>
      </c>
      <c r="O2708" s="677">
        <f t="shared" ca="1" si="470"/>
        <v>0</v>
      </c>
      <c r="P2708" s="677">
        <f t="shared" ca="1" si="470"/>
        <v>0</v>
      </c>
      <c r="Q2708" s="677">
        <f t="shared" ca="1" si="470"/>
        <v>0</v>
      </c>
      <c r="R2708" s="677">
        <f t="shared" ca="1" si="470"/>
        <v>0</v>
      </c>
      <c r="S2708" s="677">
        <f t="shared" ca="1" si="470"/>
        <v>0</v>
      </c>
      <c r="T2708" s="677">
        <f t="shared" ca="1" si="470"/>
        <v>0</v>
      </c>
      <c r="U2708" s="677">
        <f t="shared" ca="1" si="470"/>
        <v>0</v>
      </c>
      <c r="V2708" s="677">
        <f t="shared" ca="1" si="470"/>
        <v>0</v>
      </c>
      <c r="W2708" s="677">
        <f t="shared" ca="1" si="461"/>
        <v>0</v>
      </c>
      <c r="X2708" s="677">
        <f t="shared" ca="1" si="469"/>
        <v>0</v>
      </c>
      <c r="Y2708" s="677">
        <f t="shared" ca="1" si="469"/>
        <v>0</v>
      </c>
      <c r="Z2708" s="677">
        <f t="shared" ca="1" si="469"/>
        <v>0</v>
      </c>
      <c r="AA2708" t="str">
        <f t="shared" si="463"/>
        <v>ASR_COMP</v>
      </c>
      <c r="AB2708" s="957">
        <f t="shared" si="464"/>
        <v>44682</v>
      </c>
      <c r="AC2708" t="str">
        <f t="shared" si="465"/>
        <v>Unaudited</v>
      </c>
    </row>
    <row r="2709" spans="1:29" x14ac:dyDescent="0.25">
      <c r="A2709" t="s">
        <v>423</v>
      </c>
      <c r="B2709" t="s">
        <v>1388</v>
      </c>
      <c r="C2709" t="s">
        <v>1389</v>
      </c>
      <c r="D2709">
        <v>1900</v>
      </c>
      <c r="E2709" s="957">
        <v>1</v>
      </c>
      <c r="F2709" t="s">
        <v>443</v>
      </c>
      <c r="G2709" s="957">
        <v>274</v>
      </c>
      <c r="H2709" t="s">
        <v>389</v>
      </c>
      <c r="I2709" s="937" t="s">
        <v>490</v>
      </c>
      <c r="J2709" s="937" t="s">
        <v>13</v>
      </c>
      <c r="K2709" s="937" t="s">
        <v>13</v>
      </c>
      <c r="L2709" s="937" t="s">
        <v>35</v>
      </c>
      <c r="M2709" s="958" t="s">
        <v>13</v>
      </c>
      <c r="N2709" s="677">
        <f t="shared" ca="1" si="466"/>
        <v>734066.12317769066</v>
      </c>
      <c r="O2709" s="677">
        <f t="shared" ca="1" si="470"/>
        <v>477100.55332959158</v>
      </c>
      <c r="P2709" s="677">
        <f t="shared" ca="1" si="470"/>
        <v>58165.447992563437</v>
      </c>
      <c r="Q2709" s="677">
        <f t="shared" ca="1" si="470"/>
        <v>94074.464627917419</v>
      </c>
      <c r="R2709" s="677">
        <f t="shared" ca="1" si="470"/>
        <v>43315.815676884311</v>
      </c>
      <c r="S2709" s="677">
        <f t="shared" ca="1" si="470"/>
        <v>6588.2585498672543</v>
      </c>
      <c r="T2709" s="677">
        <f t="shared" ca="1" si="470"/>
        <v>9646.1699779094961</v>
      </c>
      <c r="U2709" s="677">
        <f t="shared" ca="1" si="470"/>
        <v>90.009603135149874</v>
      </c>
      <c r="V2709" s="677">
        <f t="shared" ca="1" si="470"/>
        <v>11643.762304562499</v>
      </c>
      <c r="W2709" s="677">
        <f t="shared" ca="1" si="461"/>
        <v>18552.861756813712</v>
      </c>
      <c r="X2709" s="677">
        <f t="shared" ca="1" si="469"/>
        <v>3944.5915201013086</v>
      </c>
      <c r="Y2709" s="677">
        <f t="shared" ca="1" si="469"/>
        <v>10944.187838344631</v>
      </c>
      <c r="Z2709" s="677">
        <f t="shared" ca="1" si="469"/>
        <v>0</v>
      </c>
      <c r="AA2709" t="str">
        <f t="shared" si="463"/>
        <v>ASR_COMP</v>
      </c>
      <c r="AB2709" s="957">
        <f t="shared" si="464"/>
        <v>44682</v>
      </c>
      <c r="AC2709" t="str">
        <f t="shared" si="465"/>
        <v>Unaudited</v>
      </c>
    </row>
    <row r="2710" spans="1:29" x14ac:dyDescent="0.25">
      <c r="A2710" t="s">
        <v>423</v>
      </c>
      <c r="B2710" t="s">
        <v>1388</v>
      </c>
      <c r="C2710" t="s">
        <v>1389</v>
      </c>
      <c r="D2710">
        <v>1900</v>
      </c>
      <c r="E2710" s="957">
        <v>1</v>
      </c>
      <c r="F2710" t="s">
        <v>443</v>
      </c>
      <c r="G2710" s="957">
        <v>274</v>
      </c>
      <c r="H2710" t="s">
        <v>389</v>
      </c>
      <c r="I2710" s="937" t="s">
        <v>491</v>
      </c>
      <c r="J2710" s="937" t="s">
        <v>447</v>
      </c>
      <c r="K2710" s="937" t="s">
        <v>0</v>
      </c>
      <c r="L2710" s="937">
        <v>2.1</v>
      </c>
      <c r="M2710" s="958" t="s">
        <v>150</v>
      </c>
      <c r="N2710" s="677">
        <f t="shared" ca="1" si="466"/>
        <v>22743806.194737084</v>
      </c>
      <c r="O2710" s="677">
        <f t="shared" ca="1" si="470"/>
        <v>12727752.952419637</v>
      </c>
      <c r="P2710" s="677">
        <f t="shared" ca="1" si="470"/>
        <v>726348.67421629024</v>
      </c>
      <c r="Q2710" s="677">
        <f t="shared" ca="1" si="470"/>
        <v>5250571.5597525882</v>
      </c>
      <c r="R2710" s="677">
        <f t="shared" ca="1" si="470"/>
        <v>1521923.0370404418</v>
      </c>
      <c r="S2710" s="677">
        <f t="shared" ca="1" si="470"/>
        <v>65804.312166178366</v>
      </c>
      <c r="T2710" s="677">
        <f t="shared" ca="1" si="470"/>
        <v>237106.31157557137</v>
      </c>
      <c r="U2710" s="677">
        <f t="shared" ca="1" si="470"/>
        <v>121.47173395678664</v>
      </c>
      <c r="V2710" s="677">
        <f t="shared" ca="1" si="470"/>
        <v>181089.15569159659</v>
      </c>
      <c r="W2710" s="677">
        <f t="shared" ca="1" si="461"/>
        <v>1003864.4229963361</v>
      </c>
      <c r="X2710" s="677">
        <f t="shared" ca="1" si="469"/>
        <v>108620.78035475574</v>
      </c>
      <c r="Y2710" s="677">
        <f t="shared" ca="1" si="469"/>
        <v>920603.5167897325</v>
      </c>
      <c r="Z2710" s="677">
        <f t="shared" ca="1" si="469"/>
        <v>0</v>
      </c>
      <c r="AA2710" t="str">
        <f t="shared" si="463"/>
        <v>ASR_COMP</v>
      </c>
      <c r="AB2710" s="957">
        <f t="shared" si="464"/>
        <v>44682</v>
      </c>
      <c r="AC2710" t="str">
        <f t="shared" si="465"/>
        <v>Unaudited</v>
      </c>
    </row>
    <row r="2711" spans="1:29" ht="30" x14ac:dyDescent="0.25">
      <c r="A2711" t="s">
        <v>423</v>
      </c>
      <c r="B2711" t="s">
        <v>1388</v>
      </c>
      <c r="C2711" t="s">
        <v>1389</v>
      </c>
      <c r="D2711">
        <v>1900</v>
      </c>
      <c r="E2711" s="957">
        <v>1</v>
      </c>
      <c r="F2711" t="s">
        <v>443</v>
      </c>
      <c r="G2711" s="957">
        <v>274</v>
      </c>
      <c r="H2711" t="s">
        <v>389</v>
      </c>
      <c r="I2711" s="937" t="s">
        <v>491</v>
      </c>
      <c r="J2711" s="937" t="s">
        <v>447</v>
      </c>
      <c r="K2711" s="937" t="s">
        <v>0</v>
      </c>
      <c r="L2711" s="937">
        <v>2.2000000000000002</v>
      </c>
      <c r="M2711" s="958" t="s">
        <v>151</v>
      </c>
      <c r="N2711" s="677">
        <f t="shared" ca="1" si="466"/>
        <v>-6707945.2709521381</v>
      </c>
      <c r="O2711" s="677">
        <f t="shared" ca="1" si="470"/>
        <v>-3877945.3699122323</v>
      </c>
      <c r="P2711" s="677">
        <f t="shared" ca="1" si="470"/>
        <v>-277876.8983704421</v>
      </c>
      <c r="Q2711" s="677">
        <f t="shared" ca="1" si="470"/>
        <v>-1479218.5945212033</v>
      </c>
      <c r="R2711" s="677">
        <f t="shared" ca="1" si="470"/>
        <v>-495595.16992353194</v>
      </c>
      <c r="S2711" s="677">
        <f t="shared" ca="1" si="470"/>
        <v>-54914.907794409337</v>
      </c>
      <c r="T2711" s="677">
        <f t="shared" ca="1" si="470"/>
        <v>-52878.96149043506</v>
      </c>
      <c r="U2711" s="677">
        <f t="shared" ca="1" si="470"/>
        <v>-562.78151208065879</v>
      </c>
      <c r="V2711" s="677">
        <f t="shared" ca="1" si="470"/>
        <v>-64467.040621791195</v>
      </c>
      <c r="W2711" s="677">
        <f t="shared" ca="1" si="461"/>
        <v>-63801.298394768462</v>
      </c>
      <c r="X2711" s="677">
        <f t="shared" ca="1" si="469"/>
        <v>-41395.493682848304</v>
      </c>
      <c r="Y2711" s="677">
        <f t="shared" ca="1" si="469"/>
        <v>-299288.75472839602</v>
      </c>
      <c r="Z2711" s="677">
        <f t="shared" ca="1" si="469"/>
        <v>0</v>
      </c>
      <c r="AA2711" t="str">
        <f t="shared" si="463"/>
        <v>ASR_COMP</v>
      </c>
      <c r="AB2711" s="957">
        <f t="shared" si="464"/>
        <v>44682</v>
      </c>
      <c r="AC2711" t="str">
        <f t="shared" si="465"/>
        <v>Unaudited</v>
      </c>
    </row>
    <row r="2712" spans="1:29" x14ac:dyDescent="0.25">
      <c r="A2712" t="s">
        <v>423</v>
      </c>
      <c r="B2712" t="s">
        <v>1388</v>
      </c>
      <c r="C2712" t="s">
        <v>1389</v>
      </c>
      <c r="D2712">
        <v>1900</v>
      </c>
      <c r="E2712" s="957">
        <v>1</v>
      </c>
      <c r="F2712" t="s">
        <v>443</v>
      </c>
      <c r="G2712" s="957">
        <v>274</v>
      </c>
      <c r="H2712" t="s">
        <v>389</v>
      </c>
      <c r="I2712" s="937" t="s">
        <v>491</v>
      </c>
      <c r="J2712" s="937" t="s">
        <v>447</v>
      </c>
      <c r="K2712" s="937" t="s">
        <v>0</v>
      </c>
      <c r="L2712" s="953">
        <v>2.2999999999999998</v>
      </c>
      <c r="M2712" s="958" t="s">
        <v>152</v>
      </c>
      <c r="N2712" s="677">
        <f t="shared" ca="1" si="466"/>
        <v>4780117.6800459428</v>
      </c>
      <c r="O2712" s="677">
        <f t="shared" ca="1" si="470"/>
        <v>3729108.6526005985</v>
      </c>
      <c r="P2712" s="677">
        <f t="shared" ca="1" si="470"/>
        <v>325590.23882467783</v>
      </c>
      <c r="Q2712" s="677">
        <f t="shared" ca="1" si="470"/>
        <v>369920.0705275035</v>
      </c>
      <c r="R2712" s="677">
        <f t="shared" ca="1" si="470"/>
        <v>224227.2466271499</v>
      </c>
      <c r="S2712" s="677">
        <f t="shared" ca="1" si="470"/>
        <v>11461.441911931155</v>
      </c>
      <c r="T2712" s="677">
        <f t="shared" ca="1" si="470"/>
        <v>23164.526197112737</v>
      </c>
      <c r="U2712" s="677">
        <f t="shared" ca="1" si="470"/>
        <v>53.153762228767889</v>
      </c>
      <c r="V2712" s="677">
        <f t="shared" ca="1" si="470"/>
        <v>23925.838552907771</v>
      </c>
      <c r="W2712" s="677">
        <f t="shared" ca="1" si="461"/>
        <v>15333.430717715541</v>
      </c>
      <c r="X2712" s="677">
        <f t="shared" ca="1" si="469"/>
        <v>9480.2531253919333</v>
      </c>
      <c r="Y2712" s="677">
        <f t="shared" ca="1" si="469"/>
        <v>47852.827198724015</v>
      </c>
      <c r="Z2712" s="677">
        <f t="shared" ca="1" si="469"/>
        <v>0</v>
      </c>
      <c r="AA2712" t="str">
        <f t="shared" si="463"/>
        <v>ASR_COMP</v>
      </c>
      <c r="AB2712" s="957">
        <f t="shared" si="464"/>
        <v>44682</v>
      </c>
      <c r="AC2712" t="str">
        <f t="shared" si="465"/>
        <v>Unaudited</v>
      </c>
    </row>
    <row r="2713" spans="1:29" x14ac:dyDescent="0.25">
      <c r="A2713" t="s">
        <v>423</v>
      </c>
      <c r="B2713" t="s">
        <v>1388</v>
      </c>
      <c r="C2713" t="s">
        <v>1389</v>
      </c>
      <c r="D2713">
        <v>1900</v>
      </c>
      <c r="E2713" s="957">
        <v>1</v>
      </c>
      <c r="F2713" t="s">
        <v>443</v>
      </c>
      <c r="G2713" s="957">
        <v>274</v>
      </c>
      <c r="H2713" t="s">
        <v>389</v>
      </c>
      <c r="I2713" s="937" t="s">
        <v>491</v>
      </c>
      <c r="J2713" s="937" t="s">
        <v>447</v>
      </c>
      <c r="K2713" s="937" t="s">
        <v>0</v>
      </c>
      <c r="L2713" s="953">
        <v>2.4</v>
      </c>
      <c r="M2713" s="958" t="s">
        <v>153</v>
      </c>
      <c r="N2713" s="677">
        <f t="shared" ca="1" si="466"/>
        <v>4394749.8919048999</v>
      </c>
      <c r="O2713" s="677">
        <f t="shared" ca="1" si="470"/>
        <v>2656467.6405626601</v>
      </c>
      <c r="P2713" s="677">
        <f t="shared" ca="1" si="470"/>
        <v>239547.98239235577</v>
      </c>
      <c r="Q2713" s="677">
        <f t="shared" ca="1" si="470"/>
        <v>1008454.2094599962</v>
      </c>
      <c r="R2713" s="677">
        <f t="shared" ca="1" si="470"/>
        <v>281186.42281569762</v>
      </c>
      <c r="S2713" s="677">
        <f t="shared" ca="1" si="470"/>
        <v>27331.558435270064</v>
      </c>
      <c r="T2713" s="677">
        <f t="shared" ca="1" si="470"/>
        <v>27250.158079056913</v>
      </c>
      <c r="U2713" s="677">
        <f t="shared" ca="1" si="470"/>
        <v>325.2269047820057</v>
      </c>
      <c r="V2713" s="677">
        <f t="shared" ca="1" si="470"/>
        <v>18111.630729420129</v>
      </c>
      <c r="W2713" s="677">
        <f t="shared" ca="1" si="461"/>
        <v>54396.577546349188</v>
      </c>
      <c r="X2713" s="677">
        <f t="shared" ca="1" si="469"/>
        <v>14093.458335885067</v>
      </c>
      <c r="Y2713" s="677">
        <f t="shared" ca="1" si="469"/>
        <v>67585.026643426871</v>
      </c>
      <c r="Z2713" s="677">
        <f t="shared" ca="1" si="469"/>
        <v>0</v>
      </c>
      <c r="AA2713" t="str">
        <f t="shared" si="463"/>
        <v>ASR_COMP</v>
      </c>
      <c r="AB2713" s="957">
        <f t="shared" si="464"/>
        <v>44682</v>
      </c>
      <c r="AC2713" t="str">
        <f t="shared" si="465"/>
        <v>Unaudited</v>
      </c>
    </row>
    <row r="2714" spans="1:29" ht="30" x14ac:dyDescent="0.25">
      <c r="A2714" t="s">
        <v>423</v>
      </c>
      <c r="B2714" t="s">
        <v>1388</v>
      </c>
      <c r="C2714" t="s">
        <v>1389</v>
      </c>
      <c r="D2714">
        <v>1900</v>
      </c>
      <c r="E2714" s="957">
        <v>1</v>
      </c>
      <c r="F2714" t="s">
        <v>443</v>
      </c>
      <c r="G2714" s="957">
        <v>274</v>
      </c>
      <c r="H2714" t="s">
        <v>389</v>
      </c>
      <c r="I2714" s="937" t="s">
        <v>491</v>
      </c>
      <c r="J2714" s="937" t="s">
        <v>447</v>
      </c>
      <c r="K2714" s="937" t="s">
        <v>0</v>
      </c>
      <c r="L2714" s="937">
        <v>2.5</v>
      </c>
      <c r="M2714" s="958" t="s">
        <v>154</v>
      </c>
      <c r="N2714" s="677">
        <f t="shared" ca="1" si="466"/>
        <v>-3540310.4114470007</v>
      </c>
      <c r="O2714" s="677">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-2434100.1030869819</v>
      </c>
      <c r="P2714" s="677">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-240318.03791066026</v>
      </c>
      <c r="Q2714" s="677">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-516549.12889965612</v>
      </c>
      <c r="R2714" s="677">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-211359.62019500436</v>
      </c>
      <c r="S2714" s="677">
        <f t="shared" ca="1" si="471"/>
        <v>-43842.814325577536</v>
      </c>
      <c r="T2714" s="677">
        <f t="shared" ca="1" si="471"/>
        <v>-19685.119779484379</v>
      </c>
      <c r="U2714" s="677">
        <f t="shared" ca="1" si="471"/>
        <v>-147.56991904116256</v>
      </c>
      <c r="V2714" s="677">
        <f t="shared" ca="1" si="471"/>
        <v>-18029.946653860494</v>
      </c>
      <c r="W2714" s="677">
        <f t="shared" ca="1" si="461"/>
        <v>-12136.941509361297</v>
      </c>
      <c r="X2714" s="677">
        <f t="shared" ca="1" si="471"/>
        <v>-7031.5424025541406</v>
      </c>
      <c r="Y2714" s="677">
        <f t="shared" ca="1" si="471"/>
        <v>-37109.586764818305</v>
      </c>
      <c r="Z2714" s="677">
        <f t="shared" ca="1" si="471"/>
        <v>0</v>
      </c>
      <c r="AA2714" t="str">
        <f t="shared" si="463"/>
        <v>ASR_COMP</v>
      </c>
      <c r="AB2714" s="957">
        <f t="shared" si="464"/>
        <v>44682</v>
      </c>
      <c r="AC2714" t="str">
        <f t="shared" si="465"/>
        <v>Unaudited</v>
      </c>
    </row>
    <row r="2715" spans="1:29" x14ac:dyDescent="0.25">
      <c r="A2715" t="s">
        <v>423</v>
      </c>
      <c r="B2715" t="s">
        <v>1388</v>
      </c>
      <c r="C2715" t="s">
        <v>1389</v>
      </c>
      <c r="D2715">
        <v>1900</v>
      </c>
      <c r="E2715" s="957">
        <v>1</v>
      </c>
      <c r="F2715" t="s">
        <v>443</v>
      </c>
      <c r="G2715" s="957">
        <v>274</v>
      </c>
      <c r="H2715" t="s">
        <v>389</v>
      </c>
      <c r="I2715" s="958" t="s">
        <v>491</v>
      </c>
      <c r="J2715" s="958" t="s">
        <v>447</v>
      </c>
      <c r="K2715" s="958" t="s">
        <v>0</v>
      </c>
      <c r="L2715" s="937" t="s">
        <v>99</v>
      </c>
      <c r="M2715" s="958" t="s">
        <v>7</v>
      </c>
      <c r="N2715" s="677">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7">
        <f t="shared" ca="1" si="471"/>
        <v>0</v>
      </c>
      <c r="P2715" s="677">
        <f t="shared" ca="1" si="471"/>
        <v>0</v>
      </c>
      <c r="Q2715" s="677">
        <f t="shared" ca="1" si="471"/>
        <v>0</v>
      </c>
      <c r="R2715" s="677">
        <f t="shared" ca="1" si="471"/>
        <v>0</v>
      </c>
      <c r="S2715" s="677">
        <f t="shared" ca="1" si="471"/>
        <v>0</v>
      </c>
      <c r="T2715" s="677">
        <f t="shared" ca="1" si="471"/>
        <v>0</v>
      </c>
      <c r="U2715" s="677">
        <f t="shared" ca="1" si="471"/>
        <v>0</v>
      </c>
      <c r="V2715" s="677">
        <f t="shared" ca="1" si="471"/>
        <v>0</v>
      </c>
      <c r="W2715" s="677">
        <f t="shared" ca="1" si="461"/>
        <v>0</v>
      </c>
      <c r="X2715" s="677">
        <f t="shared" ca="1" si="471"/>
        <v>0</v>
      </c>
      <c r="Y2715" s="677">
        <f t="shared" ca="1" si="471"/>
        <v>0</v>
      </c>
      <c r="Z2715" s="677">
        <f t="shared" ca="1" si="471"/>
        <v>0</v>
      </c>
      <c r="AA2715" t="str">
        <f t="shared" si="463"/>
        <v>ASR_COMP</v>
      </c>
      <c r="AB2715" s="957">
        <f t="shared" si="464"/>
        <v>44682</v>
      </c>
      <c r="AC2715" t="str">
        <f t="shared" si="465"/>
        <v>Unaudited</v>
      </c>
    </row>
    <row r="2716" spans="1:29" x14ac:dyDescent="0.25">
      <c r="A2716" t="s">
        <v>423</v>
      </c>
      <c r="B2716" t="s">
        <v>1388</v>
      </c>
      <c r="C2716" t="s">
        <v>1389</v>
      </c>
      <c r="D2716">
        <v>1900</v>
      </c>
      <c r="E2716" s="957">
        <v>1</v>
      </c>
      <c r="F2716" t="s">
        <v>443</v>
      </c>
      <c r="G2716" s="957">
        <v>274</v>
      </c>
      <c r="H2716" t="s">
        <v>389</v>
      </c>
      <c r="I2716" s="937" t="s">
        <v>491</v>
      </c>
      <c r="J2716" s="937" t="s">
        <v>447</v>
      </c>
      <c r="K2716" s="937" t="s">
        <v>0</v>
      </c>
      <c r="L2716" s="937" t="s">
        <v>155</v>
      </c>
      <c r="M2716" s="958" t="s">
        <v>454</v>
      </c>
      <c r="N2716" s="677">
        <f t="shared" ca="1" si="472"/>
        <v>0</v>
      </c>
      <c r="O2716" s="677">
        <f t="shared" ca="1" si="471"/>
        <v>0</v>
      </c>
      <c r="P2716" s="677">
        <f t="shared" ca="1" si="471"/>
        <v>0</v>
      </c>
      <c r="Q2716" s="677">
        <f t="shared" ca="1" si="471"/>
        <v>0</v>
      </c>
      <c r="R2716" s="677">
        <f t="shared" ca="1" si="471"/>
        <v>0</v>
      </c>
      <c r="S2716" s="677">
        <f t="shared" ca="1" si="471"/>
        <v>0</v>
      </c>
      <c r="T2716" s="677">
        <f t="shared" ca="1" si="471"/>
        <v>0</v>
      </c>
      <c r="U2716" s="677">
        <f t="shared" ca="1" si="471"/>
        <v>0</v>
      </c>
      <c r="V2716" s="677">
        <f t="shared" ca="1" si="471"/>
        <v>0</v>
      </c>
      <c r="W2716" s="677">
        <f t="shared" ca="1" si="461"/>
        <v>0</v>
      </c>
      <c r="X2716" s="677">
        <f t="shared" ca="1" si="471"/>
        <v>0</v>
      </c>
      <c r="Y2716" s="677">
        <f t="shared" ca="1" si="471"/>
        <v>0</v>
      </c>
      <c r="Z2716" s="677">
        <f t="shared" ca="1" si="471"/>
        <v>0</v>
      </c>
      <c r="AA2716" t="str">
        <f t="shared" si="463"/>
        <v>ASR_COMP</v>
      </c>
      <c r="AB2716" s="957">
        <f t="shared" si="464"/>
        <v>44682</v>
      </c>
      <c r="AC2716" t="str">
        <f t="shared" si="465"/>
        <v>Unaudited</v>
      </c>
    </row>
    <row r="2717" spans="1:29" x14ac:dyDescent="0.25">
      <c r="A2717" t="s">
        <v>423</v>
      </c>
      <c r="B2717" t="s">
        <v>1388</v>
      </c>
      <c r="C2717" t="s">
        <v>1389</v>
      </c>
      <c r="D2717">
        <v>1900</v>
      </c>
      <c r="E2717" s="957">
        <v>1</v>
      </c>
      <c r="F2717" t="s">
        <v>443</v>
      </c>
      <c r="G2717" s="957">
        <v>274</v>
      </c>
      <c r="H2717" t="s">
        <v>389</v>
      </c>
      <c r="I2717" s="937" t="s">
        <v>491</v>
      </c>
      <c r="J2717" s="937" t="s">
        <v>447</v>
      </c>
      <c r="K2717" s="937" t="s">
        <v>0</v>
      </c>
      <c r="L2717" s="937" t="s">
        <v>920</v>
      </c>
      <c r="M2717" s="958" t="s">
        <v>24</v>
      </c>
      <c r="N2717" s="677">
        <f t="shared" ca="1" si="472"/>
        <v>727816.70000000007</v>
      </c>
      <c r="O2717" s="677">
        <f t="shared" ca="1" si="471"/>
        <v>215041.34</v>
      </c>
      <c r="P2717" s="677">
        <f t="shared" ca="1" si="471"/>
        <v>0</v>
      </c>
      <c r="Q2717" s="677">
        <f t="shared" ca="1" si="471"/>
        <v>-53715.94</v>
      </c>
      <c r="R2717" s="677">
        <f t="shared" ca="1" si="471"/>
        <v>566491.30000000005</v>
      </c>
      <c r="S2717" s="677">
        <f t="shared" ca="1" si="471"/>
        <v>0</v>
      </c>
      <c r="T2717" s="677">
        <f t="shared" ca="1" si="471"/>
        <v>0</v>
      </c>
      <c r="U2717" s="677">
        <f t="shared" ca="1" si="471"/>
        <v>0</v>
      </c>
      <c r="V2717" s="677">
        <f t="shared" ca="1" si="471"/>
        <v>0</v>
      </c>
      <c r="W2717" s="677">
        <f t="shared" ca="1" si="461"/>
        <v>0</v>
      </c>
      <c r="X2717" s="677">
        <f t="shared" ca="1" si="471"/>
        <v>0</v>
      </c>
      <c r="Y2717" s="677">
        <f t="shared" ca="1" si="471"/>
        <v>0</v>
      </c>
      <c r="Z2717" s="677">
        <f t="shared" ca="1" si="471"/>
        <v>0</v>
      </c>
      <c r="AA2717" t="str">
        <f t="shared" si="463"/>
        <v>ASR_COMP</v>
      </c>
      <c r="AB2717" s="957">
        <f t="shared" si="464"/>
        <v>44682</v>
      </c>
      <c r="AC2717" t="str">
        <f t="shared" si="465"/>
        <v>Unaudited</v>
      </c>
    </row>
    <row r="2718" spans="1:29" x14ac:dyDescent="0.25">
      <c r="A2718" t="s">
        <v>423</v>
      </c>
      <c r="B2718" t="s">
        <v>1388</v>
      </c>
      <c r="C2718" t="s">
        <v>1389</v>
      </c>
      <c r="D2718">
        <v>1900</v>
      </c>
      <c r="E2718" s="957">
        <v>1</v>
      </c>
      <c r="F2718" t="s">
        <v>443</v>
      </c>
      <c r="G2718" s="957">
        <v>274</v>
      </c>
      <c r="H2718" t="s">
        <v>389</v>
      </c>
      <c r="I2718" s="937" t="s">
        <v>491</v>
      </c>
      <c r="J2718" s="937" t="s">
        <v>447</v>
      </c>
      <c r="K2718" s="937" t="s">
        <v>53</v>
      </c>
      <c r="L2718" s="937">
        <v>3.1</v>
      </c>
      <c r="M2718" s="958" t="s">
        <v>33</v>
      </c>
      <c r="N2718" s="677">
        <f t="shared" ca="1" si="472"/>
        <v>13692007.590829372</v>
      </c>
      <c r="O2718" s="677">
        <f t="shared" ca="1" si="471"/>
        <v>10185216.124393236</v>
      </c>
      <c r="P2718" s="677">
        <f t="shared" ca="1" si="471"/>
        <v>631552.2844210536</v>
      </c>
      <c r="Q2718" s="677">
        <f t="shared" ca="1" si="471"/>
        <v>1537031.7059991597</v>
      </c>
      <c r="R2718" s="677">
        <f t="shared" ca="1" si="471"/>
        <v>718344.94308307057</v>
      </c>
      <c r="S2718" s="677">
        <f t="shared" ca="1" si="471"/>
        <v>54330.944577458431</v>
      </c>
      <c r="T2718" s="677">
        <f t="shared" ca="1" si="471"/>
        <v>92479.320472659703</v>
      </c>
      <c r="U2718" s="677">
        <f t="shared" ca="1" si="471"/>
        <v>452.1731649946621</v>
      </c>
      <c r="V2718" s="677">
        <f t="shared" ca="1" si="471"/>
        <v>87053.33400822425</v>
      </c>
      <c r="W2718" s="677">
        <f t="shared" ca="1" si="461"/>
        <v>80773.1555169895</v>
      </c>
      <c r="X2718" s="677">
        <f t="shared" ca="1" si="471"/>
        <v>36713.071788871137</v>
      </c>
      <c r="Y2718" s="677">
        <f t="shared" ca="1" si="471"/>
        <v>268060.53340365412</v>
      </c>
      <c r="Z2718" s="677">
        <f t="shared" ca="1" si="471"/>
        <v>0</v>
      </c>
      <c r="AA2718" t="str">
        <f t="shared" si="463"/>
        <v>ASR_COMP</v>
      </c>
      <c r="AB2718" s="957">
        <f t="shared" si="464"/>
        <v>44682</v>
      </c>
      <c r="AC2718" t="str">
        <f t="shared" si="465"/>
        <v>Unaudited</v>
      </c>
    </row>
    <row r="2719" spans="1:29" x14ac:dyDescent="0.25">
      <c r="A2719" t="s">
        <v>423</v>
      </c>
      <c r="B2719" t="s">
        <v>1388</v>
      </c>
      <c r="C2719" t="s">
        <v>1389</v>
      </c>
      <c r="D2719">
        <v>1900</v>
      </c>
      <c r="E2719" s="957">
        <v>1</v>
      </c>
      <c r="F2719" t="s">
        <v>443</v>
      </c>
      <c r="G2719" s="957">
        <v>274</v>
      </c>
      <c r="H2719" t="s">
        <v>389</v>
      </c>
      <c r="I2719" s="958" t="s">
        <v>491</v>
      </c>
      <c r="J2719" s="958" t="s">
        <v>447</v>
      </c>
      <c r="K2719" s="958" t="s">
        <v>53</v>
      </c>
      <c r="L2719" s="937">
        <v>3.2</v>
      </c>
      <c r="M2719" s="958" t="s">
        <v>34</v>
      </c>
      <c r="N2719" s="677">
        <f t="shared" ca="1" si="472"/>
        <v>6842624.5846788101</v>
      </c>
      <c r="O2719" s="677">
        <f t="shared" ca="1" si="471"/>
        <v>4421047.9769181227</v>
      </c>
      <c r="P2719" s="677">
        <f t="shared" ca="1" si="471"/>
        <v>266605.86196944735</v>
      </c>
      <c r="Q2719" s="677">
        <f t="shared" ca="1" si="471"/>
        <v>1412881.1713391219</v>
      </c>
      <c r="R2719" s="677">
        <f t="shared" ca="1" si="471"/>
        <v>321195.97594637831</v>
      </c>
      <c r="S2719" s="677">
        <f t="shared" ca="1" si="471"/>
        <v>34028.406130460891</v>
      </c>
      <c r="T2719" s="677">
        <f t="shared" ca="1" si="471"/>
        <v>53228.305035438199</v>
      </c>
      <c r="U2719" s="677">
        <f t="shared" ca="1" si="471"/>
        <v>1570.6451692417363</v>
      </c>
      <c r="V2719" s="677">
        <f t="shared" ca="1" si="471"/>
        <v>41341.971169964148</v>
      </c>
      <c r="W2719" s="677">
        <f t="shared" ca="1" si="461"/>
        <v>65513.620648157841</v>
      </c>
      <c r="X2719" s="677">
        <f t="shared" ca="1" si="471"/>
        <v>57936.312024877137</v>
      </c>
      <c r="Y2719" s="677">
        <f t="shared" ca="1" si="471"/>
        <v>167274.33832759925</v>
      </c>
      <c r="Z2719" s="677">
        <f t="shared" ca="1" si="471"/>
        <v>0</v>
      </c>
      <c r="AA2719" t="str">
        <f t="shared" si="463"/>
        <v>ASR_COMP</v>
      </c>
      <c r="AB2719" s="957">
        <f t="shared" si="464"/>
        <v>44682</v>
      </c>
      <c r="AC2719" t="str">
        <f t="shared" si="465"/>
        <v>Unaudited</v>
      </c>
    </row>
    <row r="2720" spans="1:29" x14ac:dyDescent="0.25">
      <c r="A2720" t="s">
        <v>423</v>
      </c>
      <c r="B2720" t="s">
        <v>1388</v>
      </c>
      <c r="C2720" t="s">
        <v>1389</v>
      </c>
      <c r="D2720">
        <v>1900</v>
      </c>
      <c r="E2720" s="957">
        <v>1</v>
      </c>
      <c r="F2720" t="s">
        <v>443</v>
      </c>
      <c r="G2720" s="957">
        <v>274</v>
      </c>
      <c r="H2720" t="s">
        <v>389</v>
      </c>
      <c r="I2720" s="958" t="s">
        <v>491</v>
      </c>
      <c r="J2720" s="958" t="s">
        <v>447</v>
      </c>
      <c r="K2720" s="958" t="s">
        <v>53</v>
      </c>
      <c r="L2720" s="937">
        <v>3.3</v>
      </c>
      <c r="M2720" s="958" t="s">
        <v>54</v>
      </c>
      <c r="N2720" s="677">
        <f t="shared" ca="1" si="472"/>
        <v>4372.3</v>
      </c>
      <c r="O2720" s="677">
        <f t="shared" ca="1" si="471"/>
        <v>0</v>
      </c>
      <c r="P2720" s="677">
        <f t="shared" ca="1" si="471"/>
        <v>0</v>
      </c>
      <c r="Q2720" s="677">
        <f t="shared" ca="1" si="471"/>
        <v>0</v>
      </c>
      <c r="R2720" s="677">
        <f t="shared" ca="1" si="471"/>
        <v>0</v>
      </c>
      <c r="S2720" s="677">
        <f t="shared" ca="1" si="471"/>
        <v>940.43000000000006</v>
      </c>
      <c r="T2720" s="677">
        <f t="shared" ca="1" si="471"/>
        <v>0</v>
      </c>
      <c r="U2720" s="677">
        <f t="shared" ca="1" si="471"/>
        <v>19.89</v>
      </c>
      <c r="V2720" s="677">
        <f t="shared" ca="1" si="471"/>
        <v>0</v>
      </c>
      <c r="W2720" s="677">
        <f t="shared" ca="1" si="461"/>
        <v>0</v>
      </c>
      <c r="X2720" s="677">
        <f t="shared" ca="1" si="471"/>
        <v>3392.09</v>
      </c>
      <c r="Y2720" s="677">
        <f t="shared" ca="1" si="471"/>
        <v>19.89</v>
      </c>
      <c r="Z2720" s="677">
        <f t="shared" ca="1" si="471"/>
        <v>0</v>
      </c>
      <c r="AA2720" t="str">
        <f t="shared" si="463"/>
        <v>ASR_COMP</v>
      </c>
      <c r="AB2720" s="957">
        <f t="shared" si="464"/>
        <v>44682</v>
      </c>
      <c r="AC2720" t="str">
        <f t="shared" si="465"/>
        <v>Unaudited</v>
      </c>
    </row>
    <row r="2721" spans="1:29" x14ac:dyDescent="0.25">
      <c r="A2721" t="s">
        <v>423</v>
      </c>
      <c r="B2721" t="s">
        <v>1388</v>
      </c>
      <c r="C2721" t="s">
        <v>1389</v>
      </c>
      <c r="D2721">
        <v>1900</v>
      </c>
      <c r="E2721" s="957">
        <v>1</v>
      </c>
      <c r="F2721" t="s">
        <v>443</v>
      </c>
      <c r="G2721" s="957">
        <v>274</v>
      </c>
      <c r="H2721" t="s">
        <v>389</v>
      </c>
      <c r="I2721" s="958" t="s">
        <v>491</v>
      </c>
      <c r="J2721" s="958" t="s">
        <v>447</v>
      </c>
      <c r="K2721" s="958" t="s">
        <v>53</v>
      </c>
      <c r="L2721" s="937" t="s">
        <v>44</v>
      </c>
      <c r="M2721" s="958" t="s">
        <v>156</v>
      </c>
      <c r="N2721" s="677">
        <f t="shared" ca="1" si="472"/>
        <v>0</v>
      </c>
      <c r="O2721" s="677">
        <f t="shared" ca="1" si="471"/>
        <v>0</v>
      </c>
      <c r="P2721" s="677">
        <f t="shared" ca="1" si="471"/>
        <v>0</v>
      </c>
      <c r="Q2721" s="677">
        <f t="shared" ca="1" si="471"/>
        <v>0</v>
      </c>
      <c r="R2721" s="677">
        <f t="shared" ca="1" si="471"/>
        <v>0</v>
      </c>
      <c r="S2721" s="677">
        <f t="shared" ca="1" si="471"/>
        <v>0</v>
      </c>
      <c r="T2721" s="677">
        <f t="shared" ca="1" si="471"/>
        <v>0</v>
      </c>
      <c r="U2721" s="677">
        <f t="shared" ca="1" si="471"/>
        <v>0</v>
      </c>
      <c r="V2721" s="677">
        <f t="shared" ca="1" si="471"/>
        <v>0</v>
      </c>
      <c r="W2721" s="677">
        <f t="shared" ca="1" si="461"/>
        <v>0</v>
      </c>
      <c r="X2721" s="677">
        <f t="shared" ca="1" si="471"/>
        <v>0</v>
      </c>
      <c r="Y2721" s="677">
        <f t="shared" ca="1" si="471"/>
        <v>0</v>
      </c>
      <c r="Z2721" s="677">
        <f t="shared" ca="1" si="471"/>
        <v>0</v>
      </c>
      <c r="AA2721" t="str">
        <f t="shared" si="463"/>
        <v>ASR_COMP</v>
      </c>
      <c r="AB2721" s="957">
        <f t="shared" si="464"/>
        <v>44682</v>
      </c>
      <c r="AC2721" t="str">
        <f t="shared" si="465"/>
        <v>Unaudited</v>
      </c>
    </row>
    <row r="2722" spans="1:29" x14ac:dyDescent="0.25">
      <c r="A2722" t="s">
        <v>423</v>
      </c>
      <c r="B2722" t="s">
        <v>1388</v>
      </c>
      <c r="C2722" t="s">
        <v>1389</v>
      </c>
      <c r="D2722">
        <v>1900</v>
      </c>
      <c r="E2722" s="957">
        <v>1</v>
      </c>
      <c r="F2722" t="s">
        <v>443</v>
      </c>
      <c r="G2722" s="957">
        <v>274</v>
      </c>
      <c r="H2722" t="s">
        <v>389</v>
      </c>
      <c r="I2722" s="958" t="s">
        <v>491</v>
      </c>
      <c r="J2722" s="958" t="s">
        <v>447</v>
      </c>
      <c r="K2722" s="958" t="s">
        <v>53</v>
      </c>
      <c r="L2722" s="937" t="s">
        <v>41</v>
      </c>
      <c r="M2722" s="958" t="s">
        <v>52</v>
      </c>
      <c r="N2722" s="677">
        <f t="shared" ca="1" si="472"/>
        <v>1882990.6453282465</v>
      </c>
      <c r="O2722" s="677">
        <f t="shared" ca="1" si="471"/>
        <v>1496856.1437566632</v>
      </c>
      <c r="P2722" s="677">
        <f t="shared" ca="1" si="471"/>
        <v>52781.445059784281</v>
      </c>
      <c r="Q2722" s="677">
        <f t="shared" ca="1" si="471"/>
        <v>195659.7181920649</v>
      </c>
      <c r="R2722" s="677">
        <f t="shared" ca="1" si="471"/>
        <v>43890.086422465363</v>
      </c>
      <c r="S2722" s="677">
        <f t="shared" ca="1" si="471"/>
        <v>23607.861506780573</v>
      </c>
      <c r="T2722" s="677">
        <f t="shared" ca="1" si="471"/>
        <v>10588.870034288104</v>
      </c>
      <c r="U2722" s="677">
        <f t="shared" ca="1" si="471"/>
        <v>493.93957061338244</v>
      </c>
      <c r="V2722" s="677">
        <f t="shared" ca="1" si="471"/>
        <v>5274.157229067765</v>
      </c>
      <c r="W2722" s="677">
        <f t="shared" ca="1" si="461"/>
        <v>554.42623162706957</v>
      </c>
      <c r="X2722" s="677">
        <f t="shared" ca="1" si="471"/>
        <v>41086.620229096457</v>
      </c>
      <c r="Y2722" s="677">
        <f t="shared" ca="1" si="471"/>
        <v>12197.377095795531</v>
      </c>
      <c r="Z2722" s="677">
        <f t="shared" ca="1" si="471"/>
        <v>0</v>
      </c>
      <c r="AA2722" t="str">
        <f t="shared" si="463"/>
        <v>ASR_COMP</v>
      </c>
      <c r="AB2722" s="957">
        <f t="shared" si="464"/>
        <v>44682</v>
      </c>
      <c r="AC2722" t="str">
        <f t="shared" si="465"/>
        <v>Unaudited</v>
      </c>
    </row>
    <row r="2723" spans="1:29" x14ac:dyDescent="0.25">
      <c r="A2723" t="s">
        <v>423</v>
      </c>
      <c r="B2723" t="s">
        <v>1388</v>
      </c>
      <c r="C2723" t="s">
        <v>1389</v>
      </c>
      <c r="D2723">
        <v>1900</v>
      </c>
      <c r="E2723" s="957">
        <v>1</v>
      </c>
      <c r="F2723" t="s">
        <v>443</v>
      </c>
      <c r="G2723" s="957">
        <v>274</v>
      </c>
      <c r="H2723" t="s">
        <v>389</v>
      </c>
      <c r="I2723" s="958" t="s">
        <v>491</v>
      </c>
      <c r="J2723" s="958" t="s">
        <v>447</v>
      </c>
      <c r="K2723" s="958" t="s">
        <v>53</v>
      </c>
      <c r="L2723" s="953" t="s">
        <v>42</v>
      </c>
      <c r="M2723" s="958" t="s">
        <v>157</v>
      </c>
      <c r="N2723" s="677">
        <f t="shared" ca="1" si="472"/>
        <v>-6332393.4476235155</v>
      </c>
      <c r="O2723" s="677">
        <f t="shared" ca="1" si="471"/>
        <v>-4620982.4510054644</v>
      </c>
      <c r="P2723" s="677">
        <f t="shared" ca="1" si="471"/>
        <v>-296833.6309026588</v>
      </c>
      <c r="Q2723" s="677">
        <f t="shared" ca="1" si="471"/>
        <v>-826318.33906157571</v>
      </c>
      <c r="R2723" s="677">
        <f t="shared" ca="1" si="471"/>
        <v>-305306.7386951145</v>
      </c>
      <c r="S2723" s="677">
        <f t="shared" ca="1" si="471"/>
        <v>-31606.046372131961</v>
      </c>
      <c r="T2723" s="677">
        <f t="shared" ca="1" si="471"/>
        <v>-50226.825893544432</v>
      </c>
      <c r="U2723" s="677">
        <f t="shared" ca="1" si="471"/>
        <v>-463.20537198781926</v>
      </c>
      <c r="V2723" s="677">
        <f t="shared" ca="1" si="471"/>
        <v>-27701.630830516606</v>
      </c>
      <c r="W2723" s="677">
        <f t="shared" ca="1" si="461"/>
        <v>-29493.457667618964</v>
      </c>
      <c r="X2723" s="677">
        <f t="shared" ca="1" si="471"/>
        <v>-36031.754183988851</v>
      </c>
      <c r="Y2723" s="677">
        <f t="shared" ca="1" si="471"/>
        <v>-107429.36763891138</v>
      </c>
      <c r="Z2723" s="677">
        <f t="shared" ca="1" si="471"/>
        <v>0</v>
      </c>
      <c r="AA2723" t="str">
        <f t="shared" si="463"/>
        <v>ASR_COMP</v>
      </c>
      <c r="AB2723" s="957">
        <f t="shared" si="464"/>
        <v>44682</v>
      </c>
      <c r="AC2723" t="str">
        <f t="shared" si="465"/>
        <v>Unaudited</v>
      </c>
    </row>
    <row r="2724" spans="1:29" x14ac:dyDescent="0.25">
      <c r="A2724" t="s">
        <v>423</v>
      </c>
      <c r="B2724" t="s">
        <v>1388</v>
      </c>
      <c r="C2724" t="s">
        <v>1389</v>
      </c>
      <c r="D2724">
        <v>1900</v>
      </c>
      <c r="E2724" s="957">
        <v>1</v>
      </c>
      <c r="F2724" t="s">
        <v>443</v>
      </c>
      <c r="G2724" s="957">
        <v>274</v>
      </c>
      <c r="H2724" t="s">
        <v>389</v>
      </c>
      <c r="I2724" s="958" t="s">
        <v>491</v>
      </c>
      <c r="J2724" s="958" t="s">
        <v>447</v>
      </c>
      <c r="K2724" s="958" t="s">
        <v>53</v>
      </c>
      <c r="L2724" s="937" t="s">
        <v>43</v>
      </c>
      <c r="M2724" s="958" t="s">
        <v>465</v>
      </c>
      <c r="N2724" s="677">
        <f t="shared" ca="1" si="472"/>
        <v>2441587.9785204409</v>
      </c>
      <c r="O2724" s="677">
        <f t="shared" ca="1" si="471"/>
        <v>1543959.4261712795</v>
      </c>
      <c r="P2724" s="677">
        <f t="shared" ca="1" si="471"/>
        <v>156054.91179194918</v>
      </c>
      <c r="Q2724" s="677">
        <f t="shared" ca="1" si="471"/>
        <v>345458.46026290185</v>
      </c>
      <c r="R2724" s="677">
        <f t="shared" ca="1" si="471"/>
        <v>144189.32433994958</v>
      </c>
      <c r="S2724" s="677">
        <f t="shared" ca="1" si="471"/>
        <v>29734.090148351839</v>
      </c>
      <c r="T2724" s="677">
        <f t="shared" ca="1" si="471"/>
        <v>6560.6578471959519</v>
      </c>
      <c r="U2724" s="677">
        <f t="shared" ca="1" si="471"/>
        <v>507.21895566719502</v>
      </c>
      <c r="V2724" s="677">
        <f t="shared" ca="1" si="471"/>
        <v>14281.517243148171</v>
      </c>
      <c r="W2724" s="677">
        <f t="shared" ca="1" si="461"/>
        <v>125665.30130126087</v>
      </c>
      <c r="X2724" s="677">
        <f t="shared" ca="1" si="471"/>
        <v>21746.67767871371</v>
      </c>
      <c r="Y2724" s="677">
        <f t="shared" ca="1" si="471"/>
        <v>53430.392780023089</v>
      </c>
      <c r="Z2724" s="677">
        <f t="shared" ca="1" si="471"/>
        <v>0</v>
      </c>
      <c r="AA2724" t="str">
        <f t="shared" si="463"/>
        <v>ASR_COMP</v>
      </c>
      <c r="AB2724" s="957">
        <f t="shared" si="464"/>
        <v>44682</v>
      </c>
      <c r="AC2724" t="str">
        <f t="shared" si="465"/>
        <v>Unaudited</v>
      </c>
    </row>
    <row r="2725" spans="1:29" x14ac:dyDescent="0.25">
      <c r="A2725" t="s">
        <v>423</v>
      </c>
      <c r="B2725" t="s">
        <v>1388</v>
      </c>
      <c r="C2725" t="s">
        <v>1389</v>
      </c>
      <c r="D2725">
        <v>1900</v>
      </c>
      <c r="E2725" s="957">
        <v>1</v>
      </c>
      <c r="F2725" t="s">
        <v>443</v>
      </c>
      <c r="G2725" s="957">
        <v>274</v>
      </c>
      <c r="H2725" t="s">
        <v>389</v>
      </c>
      <c r="I2725" s="937" t="s">
        <v>491</v>
      </c>
      <c r="J2725" s="937" t="s">
        <v>447</v>
      </c>
      <c r="K2725" s="937" t="s">
        <v>923</v>
      </c>
      <c r="L2725" s="937" t="s">
        <v>924</v>
      </c>
      <c r="M2725" s="958" t="s">
        <v>923</v>
      </c>
      <c r="N2725" s="677">
        <f t="shared" ca="1" si="472"/>
        <v>2239869.8918861332</v>
      </c>
      <c r="O2725" s="677">
        <f t="shared" ca="1" si="471"/>
        <v>2040380.4869314232</v>
      </c>
      <c r="P2725" s="677">
        <f t="shared" ca="1" si="471"/>
        <v>133663.75967337925</v>
      </c>
      <c r="Q2725" s="677">
        <f t="shared" ca="1" si="471"/>
        <v>23252.328873727285</v>
      </c>
      <c r="R2725" s="677">
        <f t="shared" ca="1" si="471"/>
        <v>11357.595451438248</v>
      </c>
      <c r="S2725" s="677">
        <f t="shared" ca="1" si="471"/>
        <v>1211.8485635158081</v>
      </c>
      <c r="T2725" s="677">
        <f t="shared" ca="1" si="471"/>
        <v>7485.4281495853111</v>
      </c>
      <c r="U2725" s="677">
        <f t="shared" ca="1" si="471"/>
        <v>20.672317859618449</v>
      </c>
      <c r="V2725" s="677">
        <f t="shared" ca="1" si="471"/>
        <v>14036.051142714878</v>
      </c>
      <c r="W2725" s="677">
        <f t="shared" ca="1" si="461"/>
        <v>5315.4043451577563</v>
      </c>
      <c r="X2725" s="677">
        <f t="shared" ca="1" si="471"/>
        <v>886.31197304859461</v>
      </c>
      <c r="Y2725" s="677">
        <f t="shared" ca="1" si="471"/>
        <v>2260.0044642838152</v>
      </c>
      <c r="Z2725" s="677">
        <f t="shared" ca="1" si="471"/>
        <v>0</v>
      </c>
      <c r="AA2725" t="str">
        <f t="shared" si="463"/>
        <v>ASR_COMP</v>
      </c>
      <c r="AB2725" s="957">
        <f t="shared" si="464"/>
        <v>44682</v>
      </c>
      <c r="AC2725" t="str">
        <f t="shared" si="465"/>
        <v>Unaudited</v>
      </c>
    </row>
    <row r="2726" spans="1:29" x14ac:dyDescent="0.25">
      <c r="A2726" t="s">
        <v>423</v>
      </c>
      <c r="B2726" t="s">
        <v>1388</v>
      </c>
      <c r="C2726" t="s">
        <v>1389</v>
      </c>
      <c r="D2726">
        <v>1900</v>
      </c>
      <c r="E2726" s="957">
        <v>1</v>
      </c>
      <c r="F2726" t="s">
        <v>443</v>
      </c>
      <c r="G2726" s="957">
        <v>274</v>
      </c>
      <c r="H2726" t="s">
        <v>389</v>
      </c>
      <c r="I2726" s="958" t="s">
        <v>491</v>
      </c>
      <c r="J2726" s="958" t="s">
        <v>447</v>
      </c>
      <c r="K2726" s="958" t="s">
        <v>923</v>
      </c>
      <c r="L2726" s="937" t="s">
        <v>925</v>
      </c>
      <c r="M2726" s="958" t="s">
        <v>928</v>
      </c>
      <c r="N2726" s="677">
        <f t="shared" ca="1" si="472"/>
        <v>-1183755.0478150835</v>
      </c>
      <c r="O2726" s="677">
        <f t="shared" ca="1" si="471"/>
        <v>-684343.3005727469</v>
      </c>
      <c r="P2726" s="677">
        <f t="shared" ca="1" si="471"/>
        <v>-49037.099712430958</v>
      </c>
      <c r="Q2726" s="677">
        <f t="shared" ca="1" si="471"/>
        <v>-261038.5755037418</v>
      </c>
      <c r="R2726" s="677">
        <f t="shared" ca="1" si="471"/>
        <v>-87457.971162976217</v>
      </c>
      <c r="S2726" s="677">
        <f t="shared" ca="1" si="471"/>
        <v>-9690.8660813663537</v>
      </c>
      <c r="T2726" s="677">
        <f t="shared" ca="1" si="471"/>
        <v>-9331.5814394885401</v>
      </c>
      <c r="U2726" s="677">
        <f t="shared" ca="1" si="471"/>
        <v>-99.314384484822142</v>
      </c>
      <c r="V2726" s="677">
        <f t="shared" ca="1" si="471"/>
        <v>-11376.536580316093</v>
      </c>
      <c r="W2726" s="677">
        <f t="shared" ca="1" si="461"/>
        <v>-11259.052657900318</v>
      </c>
      <c r="X2726" s="677">
        <f t="shared" ca="1" si="471"/>
        <v>-7305.0871205026415</v>
      </c>
      <c r="Y2726" s="677">
        <f t="shared" ca="1" si="471"/>
        <v>-52815.662599128707</v>
      </c>
      <c r="Z2726" s="677">
        <f t="shared" ca="1" si="471"/>
        <v>0</v>
      </c>
      <c r="AA2726" t="str">
        <f t="shared" si="463"/>
        <v>ASR_COMP</v>
      </c>
      <c r="AB2726" s="957">
        <f t="shared" si="464"/>
        <v>44682</v>
      </c>
      <c r="AC2726" t="str">
        <f t="shared" si="465"/>
        <v>Unaudited</v>
      </c>
    </row>
    <row r="2727" spans="1:29" x14ac:dyDescent="0.25">
      <c r="A2727" t="s">
        <v>423</v>
      </c>
      <c r="B2727" t="s">
        <v>1388</v>
      </c>
      <c r="C2727" t="s">
        <v>1389</v>
      </c>
      <c r="D2727">
        <v>1900</v>
      </c>
      <c r="E2727" s="957">
        <v>1</v>
      </c>
      <c r="F2727" t="s">
        <v>443</v>
      </c>
      <c r="G2727" s="957">
        <v>274</v>
      </c>
      <c r="H2727" t="s">
        <v>389</v>
      </c>
      <c r="I2727" s="937" t="s">
        <v>491</v>
      </c>
      <c r="J2727" s="937" t="s">
        <v>447</v>
      </c>
      <c r="K2727" s="937" t="s">
        <v>923</v>
      </c>
      <c r="L2727" s="937" t="s">
        <v>926</v>
      </c>
      <c r="M2727" s="937" t="s">
        <v>929</v>
      </c>
      <c r="N2727" s="677">
        <f t="shared" ca="1" si="472"/>
        <v>0</v>
      </c>
      <c r="O2727" s="677">
        <f t="shared" ca="1" si="471"/>
        <v>0</v>
      </c>
      <c r="P2727" s="677">
        <f t="shared" ca="1" si="471"/>
        <v>0</v>
      </c>
      <c r="Q2727" s="677">
        <f t="shared" ca="1" si="471"/>
        <v>0</v>
      </c>
      <c r="R2727" s="677">
        <f t="shared" ca="1" si="471"/>
        <v>0</v>
      </c>
      <c r="S2727" s="677">
        <f t="shared" ca="1" si="471"/>
        <v>0</v>
      </c>
      <c r="T2727" s="677">
        <f t="shared" ca="1" si="471"/>
        <v>0</v>
      </c>
      <c r="U2727" s="677">
        <f t="shared" ca="1" si="471"/>
        <v>0</v>
      </c>
      <c r="V2727" s="677">
        <f t="shared" ca="1" si="471"/>
        <v>0</v>
      </c>
      <c r="W2727" s="677">
        <f t="shared" ca="1" si="461"/>
        <v>0</v>
      </c>
      <c r="X2727" s="677">
        <f t="shared" ca="1" si="471"/>
        <v>0</v>
      </c>
      <c r="Y2727" s="677">
        <f t="shared" ca="1" si="471"/>
        <v>0</v>
      </c>
      <c r="Z2727" s="677">
        <f t="shared" ca="1" si="471"/>
        <v>0</v>
      </c>
      <c r="AA2727" t="str">
        <f t="shared" si="463"/>
        <v>ASR_COMP</v>
      </c>
      <c r="AB2727" s="957">
        <f t="shared" si="464"/>
        <v>44682</v>
      </c>
      <c r="AC2727" t="str">
        <f t="shared" si="465"/>
        <v>Unaudited</v>
      </c>
    </row>
    <row r="2728" spans="1:29" x14ac:dyDescent="0.25">
      <c r="A2728" t="s">
        <v>423</v>
      </c>
      <c r="B2728" t="s">
        <v>1388</v>
      </c>
      <c r="C2728" t="s">
        <v>1389</v>
      </c>
      <c r="D2728">
        <v>1900</v>
      </c>
      <c r="E2728" s="957">
        <v>1</v>
      </c>
      <c r="F2728" t="s">
        <v>443</v>
      </c>
      <c r="G2728" s="957">
        <v>274</v>
      </c>
      <c r="H2728" t="s">
        <v>389</v>
      </c>
      <c r="I2728" s="937" t="s">
        <v>491</v>
      </c>
      <c r="J2728" s="937" t="s">
        <v>447</v>
      </c>
      <c r="K2728" s="937" t="s">
        <v>448</v>
      </c>
      <c r="L2728" s="937">
        <v>5.0999999999999996</v>
      </c>
      <c r="M2728" s="958" t="s">
        <v>37</v>
      </c>
      <c r="N2728" s="677">
        <f t="shared" ca="1" si="472"/>
        <v>4532698.2659434816</v>
      </c>
      <c r="O2728" s="677">
        <f t="shared" ca="1" si="471"/>
        <v>2206070.3792667403</v>
      </c>
      <c r="P2728" s="677">
        <f t="shared" ca="1" si="471"/>
        <v>967137.45712359552</v>
      </c>
      <c r="Q2728" s="677">
        <f t="shared" ca="1" si="471"/>
        <v>409153.02871237264</v>
      </c>
      <c r="R2728" s="677">
        <f t="shared" ca="1" si="471"/>
        <v>643988.82011283247</v>
      </c>
      <c r="S2728" s="677">
        <f t="shared" ca="1" si="471"/>
        <v>30241.216123585858</v>
      </c>
      <c r="T2728" s="677">
        <f t="shared" ca="1" si="471"/>
        <v>181529.35562265496</v>
      </c>
      <c r="U2728" s="677">
        <f t="shared" ca="1" si="471"/>
        <v>196.66978437006873</v>
      </c>
      <c r="V2728" s="677">
        <f t="shared" ca="1" si="471"/>
        <v>29304.861953295906</v>
      </c>
      <c r="W2728" s="677">
        <f t="shared" ca="1" si="461"/>
        <v>11534.57640713163</v>
      </c>
      <c r="X2728" s="677">
        <f t="shared" ca="1" si="471"/>
        <v>24689.290140277371</v>
      </c>
      <c r="Y2728" s="677">
        <f t="shared" ca="1" si="471"/>
        <v>28852.61069662455</v>
      </c>
      <c r="Z2728" s="677">
        <f t="shared" ca="1" si="471"/>
        <v>0</v>
      </c>
      <c r="AA2728" t="str">
        <f t="shared" si="463"/>
        <v>ASR_COMP</v>
      </c>
      <c r="AB2728" s="957">
        <f t="shared" si="464"/>
        <v>44682</v>
      </c>
      <c r="AC2728" t="str">
        <f t="shared" si="465"/>
        <v>Unaudited</v>
      </c>
    </row>
    <row r="2729" spans="1:29" ht="30" x14ac:dyDescent="0.25">
      <c r="A2729" t="s">
        <v>423</v>
      </c>
      <c r="B2729" t="s">
        <v>1388</v>
      </c>
      <c r="C2729" t="s">
        <v>1389</v>
      </c>
      <c r="D2729">
        <v>1900</v>
      </c>
      <c r="E2729" s="957">
        <v>1</v>
      </c>
      <c r="F2729" t="s">
        <v>443</v>
      </c>
      <c r="G2729" s="957">
        <v>274</v>
      </c>
      <c r="H2729" t="s">
        <v>389</v>
      </c>
      <c r="I2729" s="937" t="s">
        <v>491</v>
      </c>
      <c r="J2729" s="937" t="s">
        <v>447</v>
      </c>
      <c r="K2729" s="937" t="s">
        <v>448</v>
      </c>
      <c r="L2729" s="937">
        <v>5.2</v>
      </c>
      <c r="M2729" s="958" t="s">
        <v>306</v>
      </c>
      <c r="N2729" s="677">
        <f t="shared" ca="1" si="472"/>
        <v>0</v>
      </c>
      <c r="O2729" s="677">
        <f t="shared" ca="1" si="471"/>
        <v>0</v>
      </c>
      <c r="P2729" s="677">
        <f t="shared" ca="1" si="471"/>
        <v>0</v>
      </c>
      <c r="Q2729" s="677">
        <f t="shared" ca="1" si="471"/>
        <v>0</v>
      </c>
      <c r="R2729" s="677">
        <f t="shared" ca="1" si="471"/>
        <v>0</v>
      </c>
      <c r="S2729" s="677">
        <f t="shared" ca="1" si="471"/>
        <v>0</v>
      </c>
      <c r="T2729" s="677">
        <f t="shared" ca="1" si="471"/>
        <v>0</v>
      </c>
      <c r="U2729" s="677">
        <f t="shared" ca="1" si="471"/>
        <v>0</v>
      </c>
      <c r="V2729" s="677">
        <f t="shared" ca="1" si="471"/>
        <v>0</v>
      </c>
      <c r="W2729" s="677">
        <f t="shared" ca="1" si="461"/>
        <v>0</v>
      </c>
      <c r="X2729" s="677">
        <f t="shared" ca="1" si="471"/>
        <v>0</v>
      </c>
      <c r="Y2729" s="677">
        <f t="shared" ca="1" si="471"/>
        <v>0</v>
      </c>
      <c r="Z2729" s="677">
        <f t="shared" ca="1" si="471"/>
        <v>0</v>
      </c>
      <c r="AA2729" t="str">
        <f t="shared" si="463"/>
        <v>ASR_COMP</v>
      </c>
      <c r="AB2729" s="957">
        <f t="shared" si="464"/>
        <v>44682</v>
      </c>
      <c r="AC2729" t="str">
        <f t="shared" si="465"/>
        <v>Unaudited</v>
      </c>
    </row>
    <row r="2730" spans="1:29" ht="30" x14ac:dyDescent="0.25">
      <c r="A2730" t="s">
        <v>423</v>
      </c>
      <c r="B2730" t="s">
        <v>1388</v>
      </c>
      <c r="C2730" t="s">
        <v>1389</v>
      </c>
      <c r="D2730">
        <v>1900</v>
      </c>
      <c r="E2730" s="957">
        <v>1</v>
      </c>
      <c r="F2730" t="s">
        <v>443</v>
      </c>
      <c r="G2730" s="957">
        <v>274</v>
      </c>
      <c r="H2730" t="s">
        <v>389</v>
      </c>
      <c r="I2730" s="937" t="s">
        <v>491</v>
      </c>
      <c r="J2730" s="937" t="s">
        <v>447</v>
      </c>
      <c r="K2730" s="937" t="s">
        <v>448</v>
      </c>
      <c r="L2730" s="937">
        <v>5.3</v>
      </c>
      <c r="M2730" s="958" t="s">
        <v>307</v>
      </c>
      <c r="N2730" s="677">
        <f t="shared" ca="1" si="472"/>
        <v>-1943144.3868370934</v>
      </c>
      <c r="O2730" s="677">
        <f t="shared" ca="1" si="472"/>
        <v>-984386.65155776939</v>
      </c>
      <c r="P2730" s="677">
        <f t="shared" ca="1" si="472"/>
        <v>-401692.3637971477</v>
      </c>
      <c r="Q2730" s="677">
        <f t="shared" ca="1" si="472"/>
        <v>-143112.24934159752</v>
      </c>
      <c r="R2730" s="677">
        <f t="shared" ca="1" si="472"/>
        <v>-265004.73156674154</v>
      </c>
      <c r="S2730" s="677">
        <f t="shared" ca="1" si="472"/>
        <v>-17542.065533679983</v>
      </c>
      <c r="T2730" s="677">
        <f t="shared" ca="1" si="472"/>
        <v>-98543.018677659653</v>
      </c>
      <c r="U2730" s="677">
        <f t="shared" ca="1" si="472"/>
        <v>-278.01313097394279</v>
      </c>
      <c r="V2730" s="677">
        <f t="shared" ca="1" si="472"/>
        <v>-15954.316119931238</v>
      </c>
      <c r="W2730" s="677">
        <f t="shared" ca="1" si="461"/>
        <v>-537.76012423276688</v>
      </c>
      <c r="X2730" s="677">
        <f t="shared" ca="1" si="472"/>
        <v>-6243.1614278658253</v>
      </c>
      <c r="Y2730" s="677">
        <f t="shared" ca="1" si="472"/>
        <v>-9850.0555594938578</v>
      </c>
      <c r="Z2730" s="677">
        <f t="shared" ca="1" si="472"/>
        <v>0</v>
      </c>
      <c r="AA2730" t="str">
        <f t="shared" si="463"/>
        <v>ASR_COMP</v>
      </c>
      <c r="AB2730" s="957">
        <f t="shared" si="464"/>
        <v>44682</v>
      </c>
      <c r="AC2730" t="str">
        <f t="shared" si="465"/>
        <v>Unaudited</v>
      </c>
    </row>
    <row r="2731" spans="1:29" x14ac:dyDescent="0.25">
      <c r="A2731" t="s">
        <v>423</v>
      </c>
      <c r="B2731" t="s">
        <v>1388</v>
      </c>
      <c r="C2731" t="s">
        <v>1389</v>
      </c>
      <c r="D2731">
        <v>1900</v>
      </c>
      <c r="E2731" s="957">
        <v>1</v>
      </c>
      <c r="F2731" t="s">
        <v>443</v>
      </c>
      <c r="G2731" s="957">
        <v>274</v>
      </c>
      <c r="H2731" t="s">
        <v>389</v>
      </c>
      <c r="I2731" s="937" t="s">
        <v>491</v>
      </c>
      <c r="J2731" s="937" t="s">
        <v>447</v>
      </c>
      <c r="K2731" s="937" t="s">
        <v>448</v>
      </c>
      <c r="L2731" s="943" t="s">
        <v>82</v>
      </c>
      <c r="M2731" s="959" t="s">
        <v>456</v>
      </c>
      <c r="N2731" s="677">
        <f t="shared" ca="1" si="472"/>
        <v>0</v>
      </c>
      <c r="O2731" s="677">
        <f t="shared" ca="1" si="472"/>
        <v>0</v>
      </c>
      <c r="P2731" s="677">
        <f t="shared" ca="1" si="472"/>
        <v>0</v>
      </c>
      <c r="Q2731" s="677">
        <f t="shared" ca="1" si="472"/>
        <v>0</v>
      </c>
      <c r="R2731" s="677">
        <f t="shared" ca="1" si="472"/>
        <v>0</v>
      </c>
      <c r="S2731" s="677">
        <f t="shared" ca="1" si="472"/>
        <v>0</v>
      </c>
      <c r="T2731" s="677">
        <f t="shared" ca="1" si="472"/>
        <v>0</v>
      </c>
      <c r="U2731" s="677">
        <f t="shared" ca="1" si="472"/>
        <v>0</v>
      </c>
      <c r="V2731" s="677">
        <f t="shared" ca="1" si="472"/>
        <v>0</v>
      </c>
      <c r="W2731" s="677">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7">
        <f t="shared" ca="1" si="472"/>
        <v>0</v>
      </c>
      <c r="Y2731" s="677">
        <f t="shared" ca="1" si="472"/>
        <v>0</v>
      </c>
      <c r="Z2731" s="677">
        <f t="shared" ca="1" si="472"/>
        <v>0</v>
      </c>
      <c r="AA2731" t="str">
        <f t="shared" si="463"/>
        <v>ASR_COMP</v>
      </c>
      <c r="AB2731" s="957">
        <f t="shared" si="464"/>
        <v>44682</v>
      </c>
      <c r="AC2731" t="str">
        <f t="shared" si="465"/>
        <v>Unaudited</v>
      </c>
    </row>
    <row r="2732" spans="1:29" x14ac:dyDescent="0.25">
      <c r="A2732" t="s">
        <v>423</v>
      </c>
      <c r="B2732" t="s">
        <v>1388</v>
      </c>
      <c r="C2732" t="s">
        <v>1389</v>
      </c>
      <c r="D2732">
        <v>1900</v>
      </c>
      <c r="E2732" s="957">
        <v>1</v>
      </c>
      <c r="F2732" t="s">
        <v>443</v>
      </c>
      <c r="G2732" s="957">
        <v>274</v>
      </c>
      <c r="H2732" t="s">
        <v>389</v>
      </c>
      <c r="I2732" s="937" t="s">
        <v>491</v>
      </c>
      <c r="J2732" s="937" t="s">
        <v>447</v>
      </c>
      <c r="K2732" s="937" t="s">
        <v>449</v>
      </c>
      <c r="L2732" s="937">
        <v>6.1</v>
      </c>
      <c r="M2732" s="958" t="s">
        <v>18</v>
      </c>
      <c r="N2732" s="677">
        <f t="shared" ca="1" si="472"/>
        <v>0</v>
      </c>
      <c r="O2732" s="677">
        <f t="shared" ca="1" si="472"/>
        <v>0</v>
      </c>
      <c r="P2732" s="677">
        <f t="shared" ca="1" si="472"/>
        <v>0</v>
      </c>
      <c r="Q2732" s="677">
        <f t="shared" ca="1" si="472"/>
        <v>0</v>
      </c>
      <c r="R2732" s="677">
        <f t="shared" ca="1" si="472"/>
        <v>0</v>
      </c>
      <c r="S2732" s="677">
        <f t="shared" ca="1" si="472"/>
        <v>0</v>
      </c>
      <c r="T2732" s="677">
        <f t="shared" ca="1" si="472"/>
        <v>0</v>
      </c>
      <c r="U2732" s="677">
        <f t="shared" ca="1" si="472"/>
        <v>0</v>
      </c>
      <c r="V2732" s="677">
        <f t="shared" ca="1" si="472"/>
        <v>0</v>
      </c>
      <c r="W2732" s="677">
        <f t="shared" ca="1" si="473"/>
        <v>0</v>
      </c>
      <c r="X2732" s="677">
        <f t="shared" ca="1" si="472"/>
        <v>0</v>
      </c>
      <c r="Y2732" s="677">
        <f t="shared" ca="1" si="472"/>
        <v>0</v>
      </c>
      <c r="Z2732" s="677">
        <f t="shared" ca="1" si="472"/>
        <v>0</v>
      </c>
      <c r="AA2732" t="str">
        <f t="shared" si="463"/>
        <v>ASR_COMP</v>
      </c>
      <c r="AB2732" s="957">
        <f t="shared" si="464"/>
        <v>44682</v>
      </c>
      <c r="AC2732" t="str">
        <f t="shared" si="465"/>
        <v>Unaudited</v>
      </c>
    </row>
    <row r="2733" spans="1:29" x14ac:dyDescent="0.25">
      <c r="A2733" t="s">
        <v>423</v>
      </c>
      <c r="B2733" t="s">
        <v>1388</v>
      </c>
      <c r="C2733" t="s">
        <v>1389</v>
      </c>
      <c r="D2733">
        <v>1900</v>
      </c>
      <c r="E2733" s="957">
        <v>1</v>
      </c>
      <c r="F2733" t="s">
        <v>443</v>
      </c>
      <c r="G2733" s="957">
        <v>274</v>
      </c>
      <c r="H2733" t="s">
        <v>389</v>
      </c>
      <c r="I2733" s="937" t="s">
        <v>491</v>
      </c>
      <c r="J2733" s="937" t="s">
        <v>447</v>
      </c>
      <c r="K2733" s="937" t="s">
        <v>449</v>
      </c>
      <c r="L2733" s="937">
        <v>6.2</v>
      </c>
      <c r="M2733" s="958" t="s">
        <v>19</v>
      </c>
      <c r="N2733" s="677">
        <f t="shared" ca="1" si="472"/>
        <v>0</v>
      </c>
      <c r="O2733" s="677">
        <f t="shared" ca="1" si="472"/>
        <v>0</v>
      </c>
      <c r="P2733" s="677">
        <f t="shared" ca="1" si="472"/>
        <v>0</v>
      </c>
      <c r="Q2733" s="677">
        <f t="shared" ca="1" si="472"/>
        <v>0</v>
      </c>
      <c r="R2733" s="677">
        <f t="shared" ca="1" si="472"/>
        <v>0</v>
      </c>
      <c r="S2733" s="677">
        <f t="shared" ca="1" si="472"/>
        <v>0</v>
      </c>
      <c r="T2733" s="677">
        <f t="shared" ca="1" si="472"/>
        <v>0</v>
      </c>
      <c r="U2733" s="677">
        <f t="shared" ca="1" si="472"/>
        <v>0</v>
      </c>
      <c r="V2733" s="677">
        <f t="shared" ca="1" si="472"/>
        <v>0</v>
      </c>
      <c r="W2733" s="677">
        <f t="shared" ca="1" si="473"/>
        <v>0</v>
      </c>
      <c r="X2733" s="677">
        <f t="shared" ca="1" si="472"/>
        <v>0</v>
      </c>
      <c r="Y2733" s="677">
        <f t="shared" ca="1" si="472"/>
        <v>0</v>
      </c>
      <c r="Z2733" s="677">
        <f t="shared" ca="1" si="472"/>
        <v>0</v>
      </c>
      <c r="AA2733" t="str">
        <f t="shared" si="463"/>
        <v>ASR_COMP</v>
      </c>
      <c r="AB2733" s="957">
        <f t="shared" si="464"/>
        <v>44682</v>
      </c>
      <c r="AC2733" t="str">
        <f t="shared" si="465"/>
        <v>Unaudited</v>
      </c>
    </row>
    <row r="2734" spans="1:29" x14ac:dyDescent="0.25">
      <c r="A2734" t="s">
        <v>423</v>
      </c>
      <c r="B2734" t="s">
        <v>1388</v>
      </c>
      <c r="C2734" t="s">
        <v>1389</v>
      </c>
      <c r="D2734">
        <v>1900</v>
      </c>
      <c r="E2734" s="957">
        <v>1</v>
      </c>
      <c r="F2734" t="s">
        <v>443</v>
      </c>
      <c r="G2734" s="957">
        <v>274</v>
      </c>
      <c r="H2734" t="s">
        <v>389</v>
      </c>
      <c r="I2734" s="937" t="s">
        <v>491</v>
      </c>
      <c r="J2734" s="937" t="s">
        <v>447</v>
      </c>
      <c r="K2734" s="937" t="s">
        <v>449</v>
      </c>
      <c r="L2734" s="937">
        <v>6.3</v>
      </c>
      <c r="M2734" s="958" t="s">
        <v>187</v>
      </c>
      <c r="N2734" s="677">
        <f t="shared" ca="1" si="472"/>
        <v>0</v>
      </c>
      <c r="O2734" s="677">
        <f t="shared" ca="1" si="472"/>
        <v>0</v>
      </c>
      <c r="P2734" s="677">
        <f t="shared" ca="1" si="472"/>
        <v>0</v>
      </c>
      <c r="Q2734" s="677">
        <f t="shared" ca="1" si="472"/>
        <v>0</v>
      </c>
      <c r="R2734" s="677">
        <f t="shared" ca="1" si="472"/>
        <v>0</v>
      </c>
      <c r="S2734" s="677">
        <f t="shared" ca="1" si="472"/>
        <v>0</v>
      </c>
      <c r="T2734" s="677">
        <f t="shared" ca="1" si="472"/>
        <v>0</v>
      </c>
      <c r="U2734" s="677">
        <f t="shared" ca="1" si="472"/>
        <v>0</v>
      </c>
      <c r="V2734" s="677">
        <f t="shared" ca="1" si="472"/>
        <v>0</v>
      </c>
      <c r="W2734" s="677">
        <f t="shared" ca="1" si="473"/>
        <v>0</v>
      </c>
      <c r="X2734" s="677">
        <f t="shared" ca="1" si="472"/>
        <v>0</v>
      </c>
      <c r="Y2734" s="677">
        <f t="shared" ca="1" si="472"/>
        <v>0</v>
      </c>
      <c r="Z2734" s="677">
        <f t="shared" ca="1" si="472"/>
        <v>0</v>
      </c>
      <c r="AA2734" t="str">
        <f t="shared" si="463"/>
        <v>ASR_COMP</v>
      </c>
      <c r="AB2734" s="957">
        <f t="shared" si="464"/>
        <v>44682</v>
      </c>
      <c r="AC2734" t="str">
        <f t="shared" si="465"/>
        <v>Unaudited</v>
      </c>
    </row>
    <row r="2735" spans="1:29" x14ac:dyDescent="0.25">
      <c r="A2735" t="s">
        <v>423</v>
      </c>
      <c r="B2735" t="s">
        <v>1388</v>
      </c>
      <c r="C2735" t="s">
        <v>1389</v>
      </c>
      <c r="D2735">
        <v>1900</v>
      </c>
      <c r="E2735" s="957">
        <v>1</v>
      </c>
      <c r="F2735" t="s">
        <v>443</v>
      </c>
      <c r="G2735" s="957">
        <v>274</v>
      </c>
      <c r="H2735" t="s">
        <v>389</v>
      </c>
      <c r="I2735" s="937" t="s">
        <v>491</v>
      </c>
      <c r="J2735" s="937" t="s">
        <v>447</v>
      </c>
      <c r="K2735" s="937" t="s">
        <v>449</v>
      </c>
      <c r="L2735" s="937" t="s">
        <v>87</v>
      </c>
      <c r="M2735" s="958" t="s">
        <v>457</v>
      </c>
      <c r="N2735" s="677">
        <f t="shared" ca="1" si="472"/>
        <v>0</v>
      </c>
      <c r="O2735" s="677">
        <f t="shared" ca="1" si="472"/>
        <v>0</v>
      </c>
      <c r="P2735" s="677">
        <f t="shared" ca="1" si="472"/>
        <v>0</v>
      </c>
      <c r="Q2735" s="677">
        <f t="shared" ca="1" si="472"/>
        <v>0</v>
      </c>
      <c r="R2735" s="677">
        <f t="shared" ca="1" si="472"/>
        <v>0</v>
      </c>
      <c r="S2735" s="677">
        <f t="shared" ca="1" si="472"/>
        <v>0</v>
      </c>
      <c r="T2735" s="677">
        <f t="shared" ca="1" si="472"/>
        <v>0</v>
      </c>
      <c r="U2735" s="677">
        <f t="shared" ca="1" si="472"/>
        <v>0</v>
      </c>
      <c r="V2735" s="677">
        <f t="shared" ca="1" si="472"/>
        <v>0</v>
      </c>
      <c r="W2735" s="677">
        <f t="shared" ca="1" si="473"/>
        <v>0</v>
      </c>
      <c r="X2735" s="677">
        <f t="shared" ca="1" si="472"/>
        <v>0</v>
      </c>
      <c r="Y2735" s="677">
        <f t="shared" ca="1" si="472"/>
        <v>0</v>
      </c>
      <c r="Z2735" s="677">
        <f t="shared" ca="1" si="472"/>
        <v>0</v>
      </c>
      <c r="AA2735" t="str">
        <f t="shared" si="463"/>
        <v>ASR_COMP</v>
      </c>
      <c r="AB2735" s="957">
        <f t="shared" si="464"/>
        <v>44682</v>
      </c>
      <c r="AC2735" t="str">
        <f t="shared" si="465"/>
        <v>Unaudited</v>
      </c>
    </row>
    <row r="2736" spans="1:29" x14ac:dyDescent="0.25">
      <c r="A2736" t="s">
        <v>423</v>
      </c>
      <c r="B2736" t="s">
        <v>1388</v>
      </c>
      <c r="C2736" t="s">
        <v>1389</v>
      </c>
      <c r="D2736">
        <v>1900</v>
      </c>
      <c r="E2736" s="957">
        <v>1</v>
      </c>
      <c r="F2736" t="s">
        <v>443</v>
      </c>
      <c r="G2736" s="957">
        <v>274</v>
      </c>
      <c r="H2736" t="s">
        <v>389</v>
      </c>
      <c r="I2736" s="937" t="s">
        <v>491</v>
      </c>
      <c r="J2736" s="937" t="s">
        <v>447</v>
      </c>
      <c r="K2736" s="937" t="s">
        <v>450</v>
      </c>
      <c r="L2736" s="937">
        <v>7.1</v>
      </c>
      <c r="M2736" s="958" t="s">
        <v>20</v>
      </c>
      <c r="N2736" s="677">
        <f t="shared" ca="1" si="472"/>
        <v>588307.59904556803</v>
      </c>
      <c r="O2736" s="677">
        <f t="shared" ca="1" si="472"/>
        <v>316559.45671157248</v>
      </c>
      <c r="P2736" s="677">
        <f t="shared" ca="1" si="472"/>
        <v>47588.663339258579</v>
      </c>
      <c r="Q2736" s="677">
        <f t="shared" ca="1" si="472"/>
        <v>73341.212408295483</v>
      </c>
      <c r="R2736" s="677">
        <f t="shared" ca="1" si="472"/>
        <v>51835.811152647999</v>
      </c>
      <c r="S2736" s="677">
        <f t="shared" ca="1" si="472"/>
        <v>18667.510211802044</v>
      </c>
      <c r="T2736" s="677">
        <f t="shared" ca="1" si="472"/>
        <v>3522.305053599634</v>
      </c>
      <c r="U2736" s="677">
        <f t="shared" ca="1" si="472"/>
        <v>342.08399640903565</v>
      </c>
      <c r="V2736" s="677">
        <f t="shared" ca="1" si="472"/>
        <v>5135.070034952264</v>
      </c>
      <c r="W2736" s="677">
        <f t="shared" ca="1" si="473"/>
        <v>5789.4181082494124</v>
      </c>
      <c r="X2736" s="677">
        <f t="shared" ca="1" si="472"/>
        <v>44637.117576641482</v>
      </c>
      <c r="Y2736" s="677">
        <f t="shared" ca="1" si="472"/>
        <v>20888.95045213959</v>
      </c>
      <c r="Z2736" s="677">
        <f t="shared" ca="1" si="472"/>
        <v>0</v>
      </c>
      <c r="AA2736" t="str">
        <f t="shared" si="463"/>
        <v>ASR_COMP</v>
      </c>
      <c r="AB2736" s="957">
        <f t="shared" si="464"/>
        <v>44682</v>
      </c>
      <c r="AC2736" t="str">
        <f t="shared" si="465"/>
        <v>Unaudited</v>
      </c>
    </row>
    <row r="2737" spans="1:29" x14ac:dyDescent="0.25">
      <c r="A2737" t="s">
        <v>423</v>
      </c>
      <c r="B2737" t="s">
        <v>1388</v>
      </c>
      <c r="C2737" t="s">
        <v>1389</v>
      </c>
      <c r="D2737">
        <v>1900</v>
      </c>
      <c r="E2737" s="957">
        <v>1</v>
      </c>
      <c r="F2737" t="s">
        <v>443</v>
      </c>
      <c r="G2737" s="957">
        <v>274</v>
      </c>
      <c r="H2737" t="s">
        <v>389</v>
      </c>
      <c r="I2737" s="937" t="s">
        <v>491</v>
      </c>
      <c r="J2737" s="937" t="s">
        <v>447</v>
      </c>
      <c r="K2737" s="937" t="s">
        <v>450</v>
      </c>
      <c r="L2737" s="937">
        <v>7.2</v>
      </c>
      <c r="M2737" s="958" t="s">
        <v>21</v>
      </c>
      <c r="N2737" s="677">
        <f t="shared" ca="1" si="472"/>
        <v>0</v>
      </c>
      <c r="O2737" s="677">
        <f t="shared" ca="1" si="472"/>
        <v>0</v>
      </c>
      <c r="P2737" s="677">
        <f t="shared" ca="1" si="472"/>
        <v>0</v>
      </c>
      <c r="Q2737" s="677">
        <f t="shared" ca="1" si="472"/>
        <v>0</v>
      </c>
      <c r="R2737" s="677">
        <f t="shared" ca="1" si="472"/>
        <v>0</v>
      </c>
      <c r="S2737" s="677">
        <f t="shared" ca="1" si="472"/>
        <v>0</v>
      </c>
      <c r="T2737" s="677">
        <f t="shared" ca="1" si="472"/>
        <v>0</v>
      </c>
      <c r="U2737" s="677">
        <f t="shared" ca="1" si="472"/>
        <v>0</v>
      </c>
      <c r="V2737" s="677">
        <f t="shared" ca="1" si="472"/>
        <v>0</v>
      </c>
      <c r="W2737" s="677">
        <f t="shared" ca="1" si="473"/>
        <v>0</v>
      </c>
      <c r="X2737" s="677">
        <f t="shared" ca="1" si="472"/>
        <v>0</v>
      </c>
      <c r="Y2737" s="677">
        <f t="shared" ca="1" si="472"/>
        <v>0</v>
      </c>
      <c r="Z2737" s="677">
        <f t="shared" ca="1" si="472"/>
        <v>0</v>
      </c>
      <c r="AA2737" t="str">
        <f t="shared" si="463"/>
        <v>ASR_COMP</v>
      </c>
      <c r="AB2737" s="957">
        <f t="shared" si="464"/>
        <v>44682</v>
      </c>
      <c r="AC2737" t="str">
        <f t="shared" si="465"/>
        <v>Unaudited</v>
      </c>
    </row>
    <row r="2738" spans="1:29" x14ac:dyDescent="0.25">
      <c r="A2738" t="s">
        <v>423</v>
      </c>
      <c r="B2738" t="s">
        <v>1388</v>
      </c>
      <c r="C2738" t="s">
        <v>1389</v>
      </c>
      <c r="D2738">
        <v>1900</v>
      </c>
      <c r="E2738" s="957">
        <v>1</v>
      </c>
      <c r="F2738" t="s">
        <v>443</v>
      </c>
      <c r="G2738" s="957">
        <v>274</v>
      </c>
      <c r="H2738" t="s">
        <v>389</v>
      </c>
      <c r="I2738" s="937" t="s">
        <v>491</v>
      </c>
      <c r="J2738" s="937" t="s">
        <v>447</v>
      </c>
      <c r="K2738" s="937" t="s">
        <v>450</v>
      </c>
      <c r="L2738" s="937">
        <v>7.3</v>
      </c>
      <c r="M2738" s="958" t="s">
        <v>158</v>
      </c>
      <c r="N2738" s="677">
        <f t="shared" ca="1" si="472"/>
        <v>149820.19698613344</v>
      </c>
      <c r="O2738" s="677">
        <f t="shared" ca="1" si="472"/>
        <v>119261.62445971102</v>
      </c>
      <c r="P2738" s="677">
        <f t="shared" ca="1" si="472"/>
        <v>12054.307885134875</v>
      </c>
      <c r="Q2738" s="677">
        <f t="shared" ca="1" si="472"/>
        <v>6116.8426770763926</v>
      </c>
      <c r="R2738" s="677">
        <f t="shared" ca="1" si="472"/>
        <v>2553.0809464912336</v>
      </c>
      <c r="S2738" s="677">
        <f t="shared" ca="1" si="472"/>
        <v>3652.119545009682</v>
      </c>
      <c r="T2738" s="677">
        <f t="shared" ca="1" si="472"/>
        <v>24.840455057733095</v>
      </c>
      <c r="U2738" s="677">
        <f t="shared" ca="1" si="472"/>
        <v>62.299678663422711</v>
      </c>
      <c r="V2738" s="677">
        <f t="shared" ca="1" si="472"/>
        <v>252.87495955319736</v>
      </c>
      <c r="W2738" s="677">
        <f t="shared" ca="1" si="473"/>
        <v>2225.0862735920168</v>
      </c>
      <c r="X2738" s="677">
        <f t="shared" ca="1" si="472"/>
        <v>2671.0575703914196</v>
      </c>
      <c r="Y2738" s="677">
        <f t="shared" ca="1" si="472"/>
        <v>946.06253545238985</v>
      </c>
      <c r="Z2738" s="677">
        <f t="shared" ca="1" si="472"/>
        <v>0</v>
      </c>
      <c r="AA2738" t="str">
        <f t="shared" si="463"/>
        <v>ASR_COMP</v>
      </c>
      <c r="AB2738" s="957">
        <f t="shared" si="464"/>
        <v>44682</v>
      </c>
      <c r="AC2738" t="str">
        <f t="shared" si="465"/>
        <v>Unaudited</v>
      </c>
    </row>
    <row r="2739" spans="1:29" x14ac:dyDescent="0.25">
      <c r="A2739" t="s">
        <v>423</v>
      </c>
      <c r="B2739" t="s">
        <v>1388</v>
      </c>
      <c r="C2739" t="s">
        <v>1389</v>
      </c>
      <c r="D2739">
        <v>1900</v>
      </c>
      <c r="E2739" s="957">
        <v>1</v>
      </c>
      <c r="F2739" t="s">
        <v>443</v>
      </c>
      <c r="G2739" s="957">
        <v>274</v>
      </c>
      <c r="H2739" t="s">
        <v>389</v>
      </c>
      <c r="I2739" s="937" t="s">
        <v>491</v>
      </c>
      <c r="J2739" s="937" t="s">
        <v>447</v>
      </c>
      <c r="K2739" s="937" t="s">
        <v>450</v>
      </c>
      <c r="L2739" s="937" t="s">
        <v>91</v>
      </c>
      <c r="M2739" s="958" t="s">
        <v>458</v>
      </c>
      <c r="N2739" s="677">
        <f t="shared" ca="1" si="472"/>
        <v>0</v>
      </c>
      <c r="O2739" s="677">
        <f t="shared" ca="1" si="472"/>
        <v>0</v>
      </c>
      <c r="P2739" s="677">
        <f t="shared" ca="1" si="472"/>
        <v>0</v>
      </c>
      <c r="Q2739" s="677">
        <f t="shared" ca="1" si="472"/>
        <v>0</v>
      </c>
      <c r="R2739" s="677">
        <f t="shared" ca="1" si="472"/>
        <v>0</v>
      </c>
      <c r="S2739" s="677">
        <f t="shared" ca="1" si="472"/>
        <v>0</v>
      </c>
      <c r="T2739" s="677">
        <f t="shared" ca="1" si="472"/>
        <v>0</v>
      </c>
      <c r="U2739" s="677">
        <f t="shared" ca="1" si="472"/>
        <v>0</v>
      </c>
      <c r="V2739" s="677">
        <f t="shared" ca="1" si="472"/>
        <v>0</v>
      </c>
      <c r="W2739" s="677">
        <f t="shared" ca="1" si="473"/>
        <v>0</v>
      </c>
      <c r="X2739" s="677">
        <f t="shared" ca="1" si="472"/>
        <v>0</v>
      </c>
      <c r="Y2739" s="677">
        <f t="shared" ca="1" si="472"/>
        <v>0</v>
      </c>
      <c r="Z2739" s="677">
        <f t="shared" ca="1" si="472"/>
        <v>0</v>
      </c>
      <c r="AA2739" t="str">
        <f t="shared" si="463"/>
        <v>ASR_COMP</v>
      </c>
      <c r="AB2739" s="957">
        <f t="shared" si="464"/>
        <v>44682</v>
      </c>
      <c r="AC2739" t="str">
        <f t="shared" si="465"/>
        <v>Unaudited</v>
      </c>
    </row>
    <row r="2740" spans="1:29" x14ac:dyDescent="0.25">
      <c r="A2740" t="s">
        <v>423</v>
      </c>
      <c r="B2740" t="s">
        <v>1388</v>
      </c>
      <c r="C2740" t="s">
        <v>1389</v>
      </c>
      <c r="D2740">
        <v>1900</v>
      </c>
      <c r="E2740" s="957">
        <v>1</v>
      </c>
      <c r="F2740" t="s">
        <v>443</v>
      </c>
      <c r="G2740" s="957">
        <v>274</v>
      </c>
      <c r="H2740" t="s">
        <v>389</v>
      </c>
      <c r="I2740" s="937" t="s">
        <v>491</v>
      </c>
      <c r="J2740" s="937" t="s">
        <v>447</v>
      </c>
      <c r="K2740" s="937" t="s">
        <v>451</v>
      </c>
      <c r="L2740" s="937">
        <v>8.1</v>
      </c>
      <c r="M2740" s="958" t="s">
        <v>22</v>
      </c>
      <c r="N2740" s="677">
        <f t="shared" ca="1" si="472"/>
        <v>12162245.751194444</v>
      </c>
      <c r="O2740" s="677">
        <f t="shared" ca="1" si="472"/>
        <v>5068566.672690168</v>
      </c>
      <c r="P2740" s="677">
        <f t="shared" ca="1" si="472"/>
        <v>807272.84737668047</v>
      </c>
      <c r="Q2740" s="677">
        <f t="shared" ca="1" si="472"/>
        <v>3191475.2089707116</v>
      </c>
      <c r="R2740" s="677">
        <f t="shared" ca="1" si="472"/>
        <v>1575907.4342852195</v>
      </c>
      <c r="S2740" s="677">
        <f t="shared" ca="1" si="472"/>
        <v>2135.3160720100714</v>
      </c>
      <c r="T2740" s="677">
        <f t="shared" ca="1" si="472"/>
        <v>104382.70175567278</v>
      </c>
      <c r="U2740" s="677">
        <f t="shared" ca="1" si="472"/>
        <v>75.034584337680997</v>
      </c>
      <c r="V2740" s="677">
        <f t="shared" ca="1" si="472"/>
        <v>680311.21239906421</v>
      </c>
      <c r="W2740" s="677">
        <f t="shared" ca="1" si="473"/>
        <v>17744.553834658836</v>
      </c>
      <c r="X2740" s="677">
        <f t="shared" ca="1" si="472"/>
        <v>3802.2354478265593</v>
      </c>
      <c r="Y2740" s="677">
        <f t="shared" ca="1" si="472"/>
        <v>710572.53377809632</v>
      </c>
      <c r="Z2740" s="677">
        <f t="shared" ca="1" si="472"/>
        <v>0</v>
      </c>
      <c r="AA2740" t="str">
        <f t="shared" si="463"/>
        <v>ASR_COMP</v>
      </c>
      <c r="AB2740" s="957">
        <f t="shared" si="464"/>
        <v>44682</v>
      </c>
      <c r="AC2740" t="str">
        <f t="shared" si="465"/>
        <v>Unaudited</v>
      </c>
    </row>
    <row r="2741" spans="1:29" x14ac:dyDescent="0.25">
      <c r="A2741" t="s">
        <v>423</v>
      </c>
      <c r="B2741" t="s">
        <v>1388</v>
      </c>
      <c r="C2741" t="s">
        <v>1389</v>
      </c>
      <c r="D2741">
        <v>1900</v>
      </c>
      <c r="E2741" s="957">
        <v>1</v>
      </c>
      <c r="F2741" t="s">
        <v>443</v>
      </c>
      <c r="G2741" s="957">
        <v>274</v>
      </c>
      <c r="H2741" t="s">
        <v>389</v>
      </c>
      <c r="I2741" s="937" t="s">
        <v>491</v>
      </c>
      <c r="J2741" s="937" t="s">
        <v>447</v>
      </c>
      <c r="K2741" s="937" t="s">
        <v>451</v>
      </c>
      <c r="L2741" s="945" t="s">
        <v>115</v>
      </c>
      <c r="M2741" s="960" t="s">
        <v>446</v>
      </c>
      <c r="N2741" s="677">
        <f t="shared" ca="1" si="472"/>
        <v>117603.95000000001</v>
      </c>
      <c r="O2741" s="677">
        <f t="shared" ca="1" si="472"/>
        <v>26294.400000000001</v>
      </c>
      <c r="P2741" s="677">
        <f t="shared" ca="1" si="472"/>
        <v>0</v>
      </c>
      <c r="Q2741" s="677">
        <f t="shared" ca="1" si="472"/>
        <v>48983.15</v>
      </c>
      <c r="R2741" s="677">
        <f t="shared" ca="1" si="472"/>
        <v>0</v>
      </c>
      <c r="S2741" s="677">
        <f t="shared" ca="1" si="472"/>
        <v>0</v>
      </c>
      <c r="T2741" s="677">
        <f t="shared" ca="1" si="472"/>
        <v>0</v>
      </c>
      <c r="U2741" s="677">
        <f t="shared" ca="1" si="472"/>
        <v>0</v>
      </c>
      <c r="V2741" s="677">
        <f t="shared" ca="1" si="472"/>
        <v>0</v>
      </c>
      <c r="W2741" s="677">
        <f t="shared" ca="1" si="473"/>
        <v>0</v>
      </c>
      <c r="X2741" s="677">
        <f t="shared" ca="1" si="472"/>
        <v>0</v>
      </c>
      <c r="Y2741" s="677">
        <f t="shared" ca="1" si="472"/>
        <v>42326.400000000001</v>
      </c>
      <c r="Z2741" s="677">
        <f t="shared" ca="1" si="472"/>
        <v>0</v>
      </c>
      <c r="AA2741" t="str">
        <f t="shared" si="463"/>
        <v>ASR_COMP</v>
      </c>
      <c r="AB2741" s="957">
        <f t="shared" si="464"/>
        <v>44682</v>
      </c>
      <c r="AC2741" t="str">
        <f t="shared" si="465"/>
        <v>Unaudited</v>
      </c>
    </row>
    <row r="2742" spans="1:29" x14ac:dyDescent="0.25">
      <c r="A2742" t="s">
        <v>423</v>
      </c>
      <c r="B2742" t="s">
        <v>1388</v>
      </c>
      <c r="C2742" t="s">
        <v>1389</v>
      </c>
      <c r="D2742">
        <v>1900</v>
      </c>
      <c r="E2742" s="957">
        <v>1</v>
      </c>
      <c r="F2742" t="s">
        <v>443</v>
      </c>
      <c r="G2742" s="957">
        <v>274</v>
      </c>
      <c r="H2742" t="s">
        <v>389</v>
      </c>
      <c r="I2742" s="937" t="s">
        <v>491</v>
      </c>
      <c r="J2742" s="937" t="s">
        <v>447</v>
      </c>
      <c r="K2742" s="937" t="s">
        <v>451</v>
      </c>
      <c r="L2742" s="947" t="s">
        <v>117</v>
      </c>
      <c r="M2742" s="961" t="s">
        <v>160</v>
      </c>
      <c r="N2742" s="677">
        <f t="shared" ca="1" si="472"/>
        <v>0</v>
      </c>
      <c r="O2742" s="677">
        <f t="shared" ca="1" si="472"/>
        <v>0</v>
      </c>
      <c r="P2742" s="677">
        <f t="shared" ca="1" si="472"/>
        <v>0</v>
      </c>
      <c r="Q2742" s="677">
        <f t="shared" ca="1" si="472"/>
        <v>0</v>
      </c>
      <c r="R2742" s="677">
        <f t="shared" ca="1" si="472"/>
        <v>0</v>
      </c>
      <c r="S2742" s="677">
        <f t="shared" ca="1" si="472"/>
        <v>0</v>
      </c>
      <c r="T2742" s="677">
        <f t="shared" ca="1" si="472"/>
        <v>0</v>
      </c>
      <c r="U2742" s="677">
        <f t="shared" ca="1" si="472"/>
        <v>0</v>
      </c>
      <c r="V2742" s="677">
        <f t="shared" ca="1" si="472"/>
        <v>0</v>
      </c>
      <c r="W2742" s="677">
        <f t="shared" ca="1" si="473"/>
        <v>0</v>
      </c>
      <c r="X2742" s="677">
        <f t="shared" ca="1" si="472"/>
        <v>0</v>
      </c>
      <c r="Y2742" s="677">
        <f t="shared" ca="1" si="472"/>
        <v>0</v>
      </c>
      <c r="Z2742" s="677">
        <f t="shared" ca="1" si="472"/>
        <v>0</v>
      </c>
      <c r="AA2742" t="str">
        <f t="shared" si="463"/>
        <v>ASR_COMP</v>
      </c>
      <c r="AB2742" s="957">
        <f t="shared" si="464"/>
        <v>44682</v>
      </c>
      <c r="AC2742" t="str">
        <f t="shared" si="465"/>
        <v>Unaudited</v>
      </c>
    </row>
    <row r="2743" spans="1:29" x14ac:dyDescent="0.25">
      <c r="A2743" t="s">
        <v>423</v>
      </c>
      <c r="B2743" t="s">
        <v>1388</v>
      </c>
      <c r="C2743" t="s">
        <v>1389</v>
      </c>
      <c r="D2743">
        <v>1900</v>
      </c>
      <c r="E2743" s="957">
        <v>1</v>
      </c>
      <c r="F2743" t="s">
        <v>443</v>
      </c>
      <c r="G2743" s="957">
        <v>274</v>
      </c>
      <c r="H2743" t="s">
        <v>389</v>
      </c>
      <c r="I2743" s="958" t="s">
        <v>491</v>
      </c>
      <c r="J2743" s="958" t="s">
        <v>447</v>
      </c>
      <c r="K2743" s="958" t="s">
        <v>451</v>
      </c>
      <c r="L2743" s="937" t="s">
        <v>118</v>
      </c>
      <c r="M2743" s="958" t="s">
        <v>116</v>
      </c>
      <c r="N2743" s="677">
        <f t="shared" ca="1" si="472"/>
        <v>-37375.150733543393</v>
      </c>
      <c r="O2743" s="677">
        <f t="shared" ca="1" si="472"/>
        <v>-14402.824681605272</v>
      </c>
      <c r="P2743" s="677">
        <f t="shared" ca="1" si="472"/>
        <v>-2293.9442335115864</v>
      </c>
      <c r="Q2743" s="677">
        <f t="shared" ca="1" si="472"/>
        <v>-10306.483665572772</v>
      </c>
      <c r="R2743" s="677">
        <f t="shared" ca="1" si="472"/>
        <v>-5089.2026935573685</v>
      </c>
      <c r="S2743" s="677">
        <f t="shared" ca="1" si="472"/>
        <v>-260.56716555099331</v>
      </c>
      <c r="T2743" s="677">
        <f t="shared" ca="1" si="472"/>
        <v>0</v>
      </c>
      <c r="U2743" s="677">
        <f t="shared" ca="1" si="472"/>
        <v>-9.1562786490721795</v>
      </c>
      <c r="V2743" s="677">
        <f t="shared" ca="1" si="472"/>
        <v>-2196.9828806404212</v>
      </c>
      <c r="W2743" s="677">
        <f t="shared" ca="1" si="473"/>
        <v>-57.303893113670838</v>
      </c>
      <c r="X2743" s="677">
        <f t="shared" ca="1" si="472"/>
        <v>-463.9770787961387</v>
      </c>
      <c r="Y2743" s="677">
        <f t="shared" ca="1" si="472"/>
        <v>-2294.7081625460978</v>
      </c>
      <c r="Z2743" s="677">
        <f t="shared" ca="1" si="472"/>
        <v>0</v>
      </c>
      <c r="AA2743" t="str">
        <f t="shared" si="463"/>
        <v>ASR_COMP</v>
      </c>
      <c r="AB2743" s="957">
        <f t="shared" si="464"/>
        <v>44682</v>
      </c>
      <c r="AC2743" t="str">
        <f t="shared" si="465"/>
        <v>Unaudited</v>
      </c>
    </row>
    <row r="2744" spans="1:29" x14ac:dyDescent="0.25">
      <c r="A2744" t="s">
        <v>423</v>
      </c>
      <c r="B2744" t="s">
        <v>1388</v>
      </c>
      <c r="C2744" t="s">
        <v>1389</v>
      </c>
      <c r="D2744">
        <v>1900</v>
      </c>
      <c r="E2744" s="957">
        <v>1</v>
      </c>
      <c r="F2744" t="s">
        <v>443</v>
      </c>
      <c r="G2744" s="957">
        <v>274</v>
      </c>
      <c r="H2744" t="s">
        <v>389</v>
      </c>
      <c r="I2744" s="937" t="s">
        <v>491</v>
      </c>
      <c r="J2744" s="937" t="s">
        <v>447</v>
      </c>
      <c r="K2744" s="937" t="s">
        <v>451</v>
      </c>
      <c r="L2744" s="937" t="s">
        <v>119</v>
      </c>
      <c r="M2744" s="962" t="s">
        <v>161</v>
      </c>
      <c r="N2744" s="677">
        <f t="shared" ca="1" si="472"/>
        <v>0</v>
      </c>
      <c r="O2744" s="677">
        <f t="shared" ca="1" si="472"/>
        <v>0</v>
      </c>
      <c r="P2744" s="677">
        <f t="shared" ca="1" si="472"/>
        <v>0</v>
      </c>
      <c r="Q2744" s="677">
        <f t="shared" ca="1" si="472"/>
        <v>0</v>
      </c>
      <c r="R2744" s="677">
        <f t="shared" ca="1" si="472"/>
        <v>0</v>
      </c>
      <c r="S2744" s="677">
        <f t="shared" ca="1" si="472"/>
        <v>0</v>
      </c>
      <c r="T2744" s="677">
        <f t="shared" ca="1" si="472"/>
        <v>0</v>
      </c>
      <c r="U2744" s="677">
        <f t="shared" ca="1" si="472"/>
        <v>0</v>
      </c>
      <c r="V2744" s="677">
        <f t="shared" ca="1" si="472"/>
        <v>0</v>
      </c>
      <c r="W2744" s="677">
        <f t="shared" ca="1" si="473"/>
        <v>0</v>
      </c>
      <c r="X2744" s="677">
        <f t="shared" ca="1" si="472"/>
        <v>0</v>
      </c>
      <c r="Y2744" s="677">
        <f t="shared" ca="1" si="472"/>
        <v>0</v>
      </c>
      <c r="Z2744" s="677">
        <f t="shared" ca="1" si="472"/>
        <v>0</v>
      </c>
      <c r="AA2744" t="str">
        <f t="shared" si="463"/>
        <v>ASR_COMP</v>
      </c>
      <c r="AB2744" s="957">
        <f t="shared" si="464"/>
        <v>44682</v>
      </c>
      <c r="AC2744" t="str">
        <f t="shared" si="465"/>
        <v>Unaudited</v>
      </c>
    </row>
    <row r="2745" spans="1:29" x14ac:dyDescent="0.25">
      <c r="A2745" t="s">
        <v>423</v>
      </c>
      <c r="B2745" t="s">
        <v>1388</v>
      </c>
      <c r="C2745" t="s">
        <v>1389</v>
      </c>
      <c r="D2745">
        <v>1900</v>
      </c>
      <c r="E2745" s="957">
        <v>1</v>
      </c>
      <c r="F2745" t="s">
        <v>443</v>
      </c>
      <c r="G2745" s="957">
        <v>274</v>
      </c>
      <c r="H2745" t="s">
        <v>389</v>
      </c>
      <c r="I2745" s="937" t="s">
        <v>491</v>
      </c>
      <c r="J2745" s="937" t="s">
        <v>447</v>
      </c>
      <c r="K2745" s="937" t="s">
        <v>451</v>
      </c>
      <c r="L2745" s="937" t="s">
        <v>162</v>
      </c>
      <c r="M2745" s="962" t="s">
        <v>23</v>
      </c>
      <c r="N2745" s="677">
        <f t="shared" ca="1" si="472"/>
        <v>0</v>
      </c>
      <c r="O2745" s="677">
        <f t="shared" ca="1" si="472"/>
        <v>0</v>
      </c>
      <c r="P2745" s="677">
        <f t="shared" ca="1" si="472"/>
        <v>0</v>
      </c>
      <c r="Q2745" s="677">
        <f t="shared" ca="1" si="472"/>
        <v>0</v>
      </c>
      <c r="R2745" s="677">
        <f t="shared" ca="1" si="472"/>
        <v>0</v>
      </c>
      <c r="S2745" s="677">
        <f t="shared" ca="1" si="472"/>
        <v>0</v>
      </c>
      <c r="T2745" s="677">
        <f t="shared" ca="1" si="472"/>
        <v>0</v>
      </c>
      <c r="U2745" s="677">
        <f t="shared" ca="1" si="472"/>
        <v>0</v>
      </c>
      <c r="V2745" s="677">
        <f t="shared" ca="1" si="472"/>
        <v>0</v>
      </c>
      <c r="W2745" s="677">
        <f t="shared" ca="1" si="473"/>
        <v>0</v>
      </c>
      <c r="X2745" s="677">
        <f t="shared" ca="1" si="472"/>
        <v>0</v>
      </c>
      <c r="Y2745" s="677">
        <f t="shared" ca="1" si="472"/>
        <v>0</v>
      </c>
      <c r="Z2745" s="677">
        <f t="shared" ca="1" si="472"/>
        <v>0</v>
      </c>
      <c r="AA2745" t="str">
        <f t="shared" si="463"/>
        <v>ASR_COMP</v>
      </c>
      <c r="AB2745" s="957">
        <f t="shared" si="464"/>
        <v>44682</v>
      </c>
      <c r="AC2745" t="str">
        <f t="shared" si="465"/>
        <v>Unaudited</v>
      </c>
    </row>
    <row r="2746" spans="1:29" x14ac:dyDescent="0.25">
      <c r="A2746" t="s">
        <v>423</v>
      </c>
      <c r="B2746" t="s">
        <v>1388</v>
      </c>
      <c r="C2746" t="s">
        <v>1389</v>
      </c>
      <c r="D2746">
        <v>1900</v>
      </c>
      <c r="E2746" s="957">
        <v>1</v>
      </c>
      <c r="F2746" t="s">
        <v>443</v>
      </c>
      <c r="G2746" s="957">
        <v>274</v>
      </c>
      <c r="H2746" t="s">
        <v>389</v>
      </c>
      <c r="I2746" s="937" t="s">
        <v>491</v>
      </c>
      <c r="J2746" s="937" t="s">
        <v>447</v>
      </c>
      <c r="K2746" s="937" t="s">
        <v>451</v>
      </c>
      <c r="L2746" s="937" t="s">
        <v>445</v>
      </c>
      <c r="M2746" s="962" t="s">
        <v>459</v>
      </c>
      <c r="N2746" s="677">
        <f t="shared" ca="1" si="472"/>
        <v>0</v>
      </c>
      <c r="O2746" s="677">
        <f t="shared" ca="1" si="472"/>
        <v>0</v>
      </c>
      <c r="P2746" s="677">
        <f t="shared" ca="1" si="472"/>
        <v>0</v>
      </c>
      <c r="Q2746" s="677">
        <f t="shared" ca="1" si="472"/>
        <v>0</v>
      </c>
      <c r="R2746" s="677">
        <f t="shared" ca="1" si="472"/>
        <v>0</v>
      </c>
      <c r="S2746" s="677">
        <f t="shared" ca="1" si="472"/>
        <v>0</v>
      </c>
      <c r="T2746" s="677">
        <f t="shared" ca="1" si="472"/>
        <v>0</v>
      </c>
      <c r="U2746" s="677">
        <f t="shared" ca="1" si="472"/>
        <v>0</v>
      </c>
      <c r="V2746" s="677">
        <f t="shared" ca="1" si="472"/>
        <v>0</v>
      </c>
      <c r="W2746" s="677">
        <f t="shared" ca="1" si="473"/>
        <v>0</v>
      </c>
      <c r="X2746" s="677">
        <f t="shared" ca="1" si="472"/>
        <v>0</v>
      </c>
      <c r="Y2746" s="677">
        <f t="shared" ca="1" si="472"/>
        <v>0</v>
      </c>
      <c r="Z2746" s="677">
        <f t="shared" ca="1" si="472"/>
        <v>0</v>
      </c>
      <c r="AA2746" t="str">
        <f t="shared" si="463"/>
        <v>ASR_COMP</v>
      </c>
      <c r="AB2746" s="957">
        <f t="shared" si="464"/>
        <v>44682</v>
      </c>
      <c r="AC2746" t="str">
        <f t="shared" si="465"/>
        <v>Unaudited</v>
      </c>
    </row>
    <row r="2747" spans="1:29" ht="30" x14ac:dyDescent="0.25">
      <c r="A2747" t="s">
        <v>423</v>
      </c>
      <c r="B2747" t="s">
        <v>1388</v>
      </c>
      <c r="C2747" t="s">
        <v>1389</v>
      </c>
      <c r="D2747">
        <v>1900</v>
      </c>
      <c r="E2747" s="957">
        <v>1</v>
      </c>
      <c r="F2747" t="s">
        <v>443</v>
      </c>
      <c r="G2747" s="957">
        <v>274</v>
      </c>
      <c r="H2747" t="s">
        <v>389</v>
      </c>
      <c r="I2747" s="937" t="s">
        <v>491</v>
      </c>
      <c r="J2747" s="937" t="s">
        <v>447</v>
      </c>
      <c r="K2747" s="937" t="s">
        <v>452</v>
      </c>
      <c r="L2747" s="937">
        <v>9.1</v>
      </c>
      <c r="M2747" s="962" t="s">
        <v>188</v>
      </c>
      <c r="N2747" s="677">
        <f t="shared" ca="1" si="472"/>
        <v>4464400.628005241</v>
      </c>
      <c r="O2747" s="677">
        <f t="shared" ca="1" si="472"/>
        <v>417347.40676652954</v>
      </c>
      <c r="P2747" s="677">
        <f t="shared" ca="1" si="472"/>
        <v>18310.742526160615</v>
      </c>
      <c r="Q2747" s="677">
        <f t="shared" ca="1" si="472"/>
        <v>316459.41840777575</v>
      </c>
      <c r="R2747" s="677">
        <f t="shared" ca="1" si="472"/>
        <v>50616.945132408189</v>
      </c>
      <c r="S2747" s="677">
        <f t="shared" ca="1" si="472"/>
        <v>23054.769282165584</v>
      </c>
      <c r="T2747" s="677">
        <f t="shared" ca="1" si="472"/>
        <v>65464.941650221983</v>
      </c>
      <c r="U2747" s="677">
        <f t="shared" ca="1" si="472"/>
        <v>17.462091137429265</v>
      </c>
      <c r="V2747" s="677">
        <f t="shared" ca="1" si="472"/>
        <v>1124.272725106227</v>
      </c>
      <c r="W2747" s="677">
        <f t="shared" ca="1" si="473"/>
        <v>3572004.6694237357</v>
      </c>
      <c r="X2747" s="677">
        <f t="shared" ca="1" si="472"/>
        <v>0</v>
      </c>
      <c r="Y2747" s="677">
        <f t="shared" ca="1" si="472"/>
        <v>0</v>
      </c>
      <c r="Z2747" s="677">
        <f t="shared" ca="1" si="472"/>
        <v>0</v>
      </c>
      <c r="AA2747" t="str">
        <f t="shared" si="463"/>
        <v>ASR_COMP</v>
      </c>
      <c r="AB2747" s="957">
        <f t="shared" si="464"/>
        <v>44682</v>
      </c>
      <c r="AC2747" t="str">
        <f t="shared" si="465"/>
        <v>Unaudited</v>
      </c>
    </row>
    <row r="2748" spans="1:29" x14ac:dyDescent="0.25">
      <c r="A2748" t="s">
        <v>423</v>
      </c>
      <c r="B2748" t="s">
        <v>1388</v>
      </c>
      <c r="C2748" t="s">
        <v>1389</v>
      </c>
      <c r="D2748">
        <v>1900</v>
      </c>
      <c r="E2748" s="957">
        <v>1</v>
      </c>
      <c r="F2748" t="s">
        <v>443</v>
      </c>
      <c r="G2748" s="957">
        <v>274</v>
      </c>
      <c r="H2748" t="s">
        <v>389</v>
      </c>
      <c r="I2748" s="937" t="s">
        <v>491</v>
      </c>
      <c r="J2748" s="937" t="s">
        <v>447</v>
      </c>
      <c r="K2748" s="937" t="s">
        <v>452</v>
      </c>
      <c r="L2748" s="937" t="s">
        <v>109</v>
      </c>
      <c r="M2748" s="962" t="s">
        <v>189</v>
      </c>
      <c r="N2748" s="677">
        <f t="shared" ca="1" si="472"/>
        <v>492066.47998523252</v>
      </c>
      <c r="O2748" s="677">
        <f t="shared" ca="1" si="472"/>
        <v>36725.032815850063</v>
      </c>
      <c r="P2748" s="677">
        <f t="shared" ca="1" si="472"/>
        <v>840.65096950581324</v>
      </c>
      <c r="Q2748" s="677">
        <f t="shared" ca="1" si="472"/>
        <v>240834.8030004731</v>
      </c>
      <c r="R2748" s="677">
        <f t="shared" ca="1" si="472"/>
        <v>81395.151673347733</v>
      </c>
      <c r="S2748" s="677">
        <f t="shared" ca="1" si="472"/>
        <v>95481.457923828755</v>
      </c>
      <c r="T2748" s="677">
        <f t="shared" ca="1" si="472"/>
        <v>129.46148418832726</v>
      </c>
      <c r="U2748" s="677">
        <f t="shared" ca="1" si="472"/>
        <v>3.8915200265295322</v>
      </c>
      <c r="V2748" s="677">
        <f t="shared" ca="1" si="472"/>
        <v>9598.5169948956645</v>
      </c>
      <c r="W2748" s="677">
        <f t="shared" ca="1" si="473"/>
        <v>27057.513603116553</v>
      </c>
      <c r="X2748" s="677">
        <f t="shared" ca="1" si="472"/>
        <v>0</v>
      </c>
      <c r="Y2748" s="677">
        <f t="shared" ca="1" si="472"/>
        <v>0</v>
      </c>
      <c r="Z2748" s="677">
        <f t="shared" ca="1" si="472"/>
        <v>0</v>
      </c>
      <c r="AA2748" t="str">
        <f t="shared" si="463"/>
        <v>ASR_COMP</v>
      </c>
      <c r="AB2748" s="957">
        <f t="shared" si="464"/>
        <v>44682</v>
      </c>
      <c r="AC2748" t="str">
        <f t="shared" si="465"/>
        <v>Unaudited</v>
      </c>
    </row>
    <row r="2749" spans="1:29" x14ac:dyDescent="0.25">
      <c r="A2749" t="s">
        <v>423</v>
      </c>
      <c r="B2749" t="s">
        <v>1388</v>
      </c>
      <c r="C2749" t="s">
        <v>1389</v>
      </c>
      <c r="D2749">
        <v>1900</v>
      </c>
      <c r="E2749" s="957">
        <v>1</v>
      </c>
      <c r="F2749" t="s">
        <v>443</v>
      </c>
      <c r="G2749" s="957">
        <v>274</v>
      </c>
      <c r="H2749" t="s">
        <v>389</v>
      </c>
      <c r="I2749" s="937" t="s">
        <v>491</v>
      </c>
      <c r="J2749" s="937" t="s">
        <v>447</v>
      </c>
      <c r="K2749" s="937" t="s">
        <v>452</v>
      </c>
      <c r="L2749" s="937" t="s">
        <v>1324</v>
      </c>
      <c r="M2749" s="962" t="s">
        <v>1325</v>
      </c>
      <c r="N2749" s="677">
        <f t="shared" ca="1" si="472"/>
        <v>305752.29988077848</v>
      </c>
      <c r="O2749" s="677">
        <f t="shared" ca="1" si="472"/>
        <v>14549.631238564423</v>
      </c>
      <c r="P2749" s="677">
        <f t="shared" ca="1" si="472"/>
        <v>888.90073943900791</v>
      </c>
      <c r="Q2749" s="677">
        <f t="shared" ca="1" si="472"/>
        <v>98312.682735032606</v>
      </c>
      <c r="R2749" s="677">
        <f t="shared" ca="1" si="472"/>
        <v>55050.248372579765</v>
      </c>
      <c r="S2749" s="677">
        <f t="shared" ca="1" si="472"/>
        <v>129646.64149088494</v>
      </c>
      <c r="T2749" s="677">
        <f t="shared" ca="1" si="472"/>
        <v>136.89201963512369</v>
      </c>
      <c r="U2749" s="677">
        <f t="shared" ca="1" si="472"/>
        <v>5989.014876630853</v>
      </c>
      <c r="V2749" s="677">
        <f t="shared" ca="1" si="472"/>
        <v>120.24386400096751</v>
      </c>
      <c r="W2749" s="677">
        <f t="shared" ca="1" si="473"/>
        <v>1058.0445440108233</v>
      </c>
      <c r="X2749" s="677">
        <f t="shared" ca="1" si="472"/>
        <v>0</v>
      </c>
      <c r="Y2749" s="677">
        <f t="shared" ca="1" si="472"/>
        <v>0</v>
      </c>
      <c r="Z2749" s="677">
        <f t="shared" ca="1" si="472"/>
        <v>0</v>
      </c>
      <c r="AA2749" t="str">
        <f t="shared" si="463"/>
        <v>ASR_COMP</v>
      </c>
      <c r="AB2749" s="957">
        <f t="shared" si="464"/>
        <v>44682</v>
      </c>
      <c r="AC2749" t="str">
        <f t="shared" si="465"/>
        <v>Unaudited</v>
      </c>
    </row>
    <row r="2750" spans="1:29" x14ac:dyDescent="0.25">
      <c r="A2750" t="s">
        <v>423</v>
      </c>
      <c r="B2750" t="s">
        <v>1388</v>
      </c>
      <c r="C2750" t="s">
        <v>1389</v>
      </c>
      <c r="D2750">
        <v>1900</v>
      </c>
      <c r="E2750" s="957">
        <v>1</v>
      </c>
      <c r="F2750" t="s">
        <v>443</v>
      </c>
      <c r="G2750" s="957">
        <v>274</v>
      </c>
      <c r="H2750" t="s">
        <v>389</v>
      </c>
      <c r="I2750" s="937" t="s">
        <v>491</v>
      </c>
      <c r="J2750" s="937" t="s">
        <v>447</v>
      </c>
      <c r="K2750" s="937" t="s">
        <v>452</v>
      </c>
      <c r="L2750" s="945" t="s">
        <v>110</v>
      </c>
      <c r="M2750" s="960" t="s">
        <v>190</v>
      </c>
      <c r="N2750" s="677">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1487751.4628860345</v>
      </c>
      <c r="O2750" s="677">
        <f t="shared" ca="1" si="474"/>
        <v>486912.54311220639</v>
      </c>
      <c r="P2750" s="677">
        <f t="shared" ca="1" si="474"/>
        <v>36912.085277784354</v>
      </c>
      <c r="Q2750" s="677">
        <f t="shared" ca="1" si="474"/>
        <v>444580.09327799652</v>
      </c>
      <c r="R2750" s="677">
        <f t="shared" ca="1" si="474"/>
        <v>100968.5734850163</v>
      </c>
      <c r="S2750" s="677">
        <f t="shared" ca="1" si="474"/>
        <v>20181.185661560059</v>
      </c>
      <c r="T2750" s="677">
        <f t="shared" ca="1" si="474"/>
        <v>36840.482363006478</v>
      </c>
      <c r="U2750" s="677">
        <f t="shared" ca="1" si="474"/>
        <v>522.43896234619831</v>
      </c>
      <c r="V2750" s="677">
        <f t="shared" ca="1" si="474"/>
        <v>19414.497618175657</v>
      </c>
      <c r="W2750" s="677">
        <f t="shared" ca="1" si="473"/>
        <v>341419.56312794233</v>
      </c>
      <c r="X2750" s="677">
        <f t="shared" ca="1" si="474"/>
        <v>0</v>
      </c>
      <c r="Y2750" s="677">
        <f t="shared" ca="1" si="474"/>
        <v>0</v>
      </c>
      <c r="Z2750" s="677">
        <f t="shared" ca="1" si="474"/>
        <v>0</v>
      </c>
      <c r="AA2750" t="str">
        <f t="shared" si="463"/>
        <v>ASR_COMP</v>
      </c>
      <c r="AB2750" s="957">
        <f t="shared" si="464"/>
        <v>44682</v>
      </c>
      <c r="AC2750" t="str">
        <f t="shared" si="465"/>
        <v>Unaudited</v>
      </c>
    </row>
    <row r="2751" spans="1:29" x14ac:dyDescent="0.25">
      <c r="A2751" t="s">
        <v>423</v>
      </c>
      <c r="B2751" t="s">
        <v>1388</v>
      </c>
      <c r="C2751" t="s">
        <v>1389</v>
      </c>
      <c r="D2751">
        <v>1900</v>
      </c>
      <c r="E2751" s="957">
        <v>1</v>
      </c>
      <c r="F2751" t="s">
        <v>443</v>
      </c>
      <c r="G2751" s="957">
        <v>274</v>
      </c>
      <c r="H2751" t="s">
        <v>389</v>
      </c>
      <c r="I2751" s="962" t="s">
        <v>491</v>
      </c>
      <c r="J2751" s="962" t="s">
        <v>447</v>
      </c>
      <c r="K2751" s="962" t="s">
        <v>452</v>
      </c>
      <c r="L2751" s="937" t="s">
        <v>111</v>
      </c>
      <c r="M2751" s="962" t="s">
        <v>163</v>
      </c>
      <c r="N2751" s="677">
        <f t="shared" ca="1" si="474"/>
        <v>5152433.6679777615</v>
      </c>
      <c r="O2751" s="677">
        <f t="shared" ca="1" si="474"/>
        <v>2911427.2666554498</v>
      </c>
      <c r="P2751" s="677">
        <f t="shared" ca="1" si="474"/>
        <v>279206.21863393119</v>
      </c>
      <c r="Q2751" s="677">
        <f t="shared" ca="1" si="474"/>
        <v>865436.41430337704</v>
      </c>
      <c r="R2751" s="677">
        <f t="shared" ca="1" si="474"/>
        <v>323504.51375707571</v>
      </c>
      <c r="S2751" s="677">
        <f t="shared" ca="1" si="474"/>
        <v>286620.6319728102</v>
      </c>
      <c r="T2751" s="677">
        <f t="shared" ca="1" si="474"/>
        <v>23527.783083291208</v>
      </c>
      <c r="U2751" s="677">
        <f t="shared" ca="1" si="474"/>
        <v>11492.748735204186</v>
      </c>
      <c r="V2751" s="677">
        <f t="shared" ca="1" si="474"/>
        <v>22646.171472596419</v>
      </c>
      <c r="W2751" s="677">
        <f t="shared" ca="1" si="473"/>
        <v>44685.772791890398</v>
      </c>
      <c r="X2751" s="677">
        <f t="shared" ca="1" si="474"/>
        <v>152300.34322759323</v>
      </c>
      <c r="Y2751" s="677">
        <f t="shared" ca="1" si="474"/>
        <v>231585.80334454228</v>
      </c>
      <c r="Z2751" s="677">
        <f t="shared" ca="1" si="474"/>
        <v>0</v>
      </c>
      <c r="AA2751" t="str">
        <f t="shared" si="463"/>
        <v>ASR_COMP</v>
      </c>
      <c r="AB2751" s="957">
        <f t="shared" si="464"/>
        <v>44682</v>
      </c>
      <c r="AC2751" t="str">
        <f t="shared" si="465"/>
        <v>Unaudited</v>
      </c>
    </row>
    <row r="2752" spans="1:29" x14ac:dyDescent="0.25">
      <c r="A2752" t="s">
        <v>423</v>
      </c>
      <c r="B2752" t="s">
        <v>1388</v>
      </c>
      <c r="C2752" t="s">
        <v>1389</v>
      </c>
      <c r="D2752">
        <v>1900</v>
      </c>
      <c r="E2752" s="957">
        <v>1</v>
      </c>
      <c r="F2752" t="s">
        <v>443</v>
      </c>
      <c r="G2752" s="957">
        <v>274</v>
      </c>
      <c r="H2752" t="s">
        <v>389</v>
      </c>
      <c r="I2752" s="937" t="s">
        <v>491</v>
      </c>
      <c r="J2752" s="937" t="s">
        <v>447</v>
      </c>
      <c r="K2752" s="937" t="s">
        <v>452</v>
      </c>
      <c r="L2752" s="943" t="s">
        <v>112</v>
      </c>
      <c r="M2752" s="963" t="s">
        <v>137</v>
      </c>
      <c r="N2752" s="677">
        <f t="shared" ca="1" si="474"/>
        <v>0</v>
      </c>
      <c r="O2752" s="677">
        <f t="shared" ca="1" si="474"/>
        <v>0</v>
      </c>
      <c r="P2752" s="677">
        <f t="shared" ca="1" si="474"/>
        <v>0</v>
      </c>
      <c r="Q2752" s="677">
        <f t="shared" ca="1" si="474"/>
        <v>0</v>
      </c>
      <c r="R2752" s="677">
        <f t="shared" ca="1" si="474"/>
        <v>0</v>
      </c>
      <c r="S2752" s="677">
        <f t="shared" ca="1" si="474"/>
        <v>0</v>
      </c>
      <c r="T2752" s="677">
        <f t="shared" ca="1" si="474"/>
        <v>0</v>
      </c>
      <c r="U2752" s="677">
        <f t="shared" ca="1" si="474"/>
        <v>0</v>
      </c>
      <c r="V2752" s="677">
        <f t="shared" ca="1" si="474"/>
        <v>0</v>
      </c>
      <c r="W2752" s="677">
        <f t="shared" ca="1" si="473"/>
        <v>0</v>
      </c>
      <c r="X2752" s="677">
        <f t="shared" ca="1" si="474"/>
        <v>0</v>
      </c>
      <c r="Y2752" s="677">
        <f t="shared" ca="1" si="474"/>
        <v>0</v>
      </c>
      <c r="Z2752" s="677">
        <f t="shared" ca="1" si="474"/>
        <v>0</v>
      </c>
      <c r="AA2752" t="str">
        <f t="shared" si="463"/>
        <v>ASR_COMP</v>
      </c>
      <c r="AB2752" s="957">
        <f t="shared" si="464"/>
        <v>44682</v>
      </c>
      <c r="AC2752" t="str">
        <f t="shared" si="465"/>
        <v>Unaudited</v>
      </c>
    </row>
    <row r="2753" spans="1:29" x14ac:dyDescent="0.25">
      <c r="A2753" t="s">
        <v>423</v>
      </c>
      <c r="B2753" t="s">
        <v>1388</v>
      </c>
      <c r="C2753" t="s">
        <v>1389</v>
      </c>
      <c r="D2753">
        <v>1900</v>
      </c>
      <c r="E2753" s="957">
        <v>1</v>
      </c>
      <c r="F2753" t="s">
        <v>443</v>
      </c>
      <c r="G2753" s="957">
        <v>274</v>
      </c>
      <c r="H2753" t="s">
        <v>389</v>
      </c>
      <c r="I2753" s="937" t="s">
        <v>491</v>
      </c>
      <c r="J2753" s="937" t="s">
        <v>447</v>
      </c>
      <c r="K2753" s="937" t="s">
        <v>452</v>
      </c>
      <c r="L2753" s="943" t="s">
        <v>113</v>
      </c>
      <c r="M2753" s="963" t="s">
        <v>165</v>
      </c>
      <c r="N2753" s="677">
        <f t="shared" ca="1" si="474"/>
        <v>-3375286.5446895575</v>
      </c>
      <c r="O2753" s="677">
        <f t="shared" ca="1" si="474"/>
        <v>-1062649.2867689247</v>
      </c>
      <c r="P2753" s="677">
        <f t="shared" ca="1" si="474"/>
        <v>-105330.00109964686</v>
      </c>
      <c r="Q2753" s="677">
        <f t="shared" ca="1" si="474"/>
        <v>-535273.69448248332</v>
      </c>
      <c r="R2753" s="677">
        <f t="shared" ca="1" si="474"/>
        <v>-177702.8939353537</v>
      </c>
      <c r="S2753" s="677">
        <f t="shared" ca="1" si="474"/>
        <v>-154630.9435255281</v>
      </c>
      <c r="T2753" s="677">
        <f t="shared" ca="1" si="474"/>
        <v>-25429.094630988457</v>
      </c>
      <c r="U2753" s="677">
        <f t="shared" ca="1" si="474"/>
        <v>-3601.3852714712866</v>
      </c>
      <c r="V2753" s="677">
        <f t="shared" ca="1" si="474"/>
        <v>-18648.640492220871</v>
      </c>
      <c r="W2753" s="677">
        <f t="shared" ca="1" si="473"/>
        <v>-1087029.8657424124</v>
      </c>
      <c r="X2753" s="677">
        <f t="shared" ca="1" si="474"/>
        <v>-119240.80858753451</v>
      </c>
      <c r="Y2753" s="677">
        <f t="shared" ca="1" si="474"/>
        <v>-85749.930152993737</v>
      </c>
      <c r="Z2753" s="677">
        <f t="shared" ca="1" si="474"/>
        <v>0</v>
      </c>
      <c r="AA2753" t="str">
        <f t="shared" si="463"/>
        <v>ASR_COMP</v>
      </c>
      <c r="AB2753" s="957">
        <f t="shared" si="464"/>
        <v>44682</v>
      </c>
      <c r="AC2753" t="str">
        <f t="shared" si="465"/>
        <v>Unaudited</v>
      </c>
    </row>
    <row r="2754" spans="1:29" x14ac:dyDescent="0.25">
      <c r="A2754" t="s">
        <v>423</v>
      </c>
      <c r="B2754" t="s">
        <v>1388</v>
      </c>
      <c r="C2754" t="s">
        <v>1389</v>
      </c>
      <c r="D2754">
        <v>1900</v>
      </c>
      <c r="E2754" s="957">
        <v>1</v>
      </c>
      <c r="F2754" t="s">
        <v>443</v>
      </c>
      <c r="G2754" s="957">
        <v>274</v>
      </c>
      <c r="H2754" t="s">
        <v>389</v>
      </c>
      <c r="I2754" s="937" t="s">
        <v>491</v>
      </c>
      <c r="J2754" s="937" t="s">
        <v>447</v>
      </c>
      <c r="K2754" s="937" t="s">
        <v>452</v>
      </c>
      <c r="L2754" s="947" t="s">
        <v>114</v>
      </c>
      <c r="M2754" s="964" t="s">
        <v>466</v>
      </c>
      <c r="N2754" s="677">
        <f t="shared" ca="1" si="474"/>
        <v>0</v>
      </c>
      <c r="O2754" s="677">
        <f t="shared" ca="1" si="474"/>
        <v>0</v>
      </c>
      <c r="P2754" s="677">
        <f t="shared" ca="1" si="474"/>
        <v>0</v>
      </c>
      <c r="Q2754" s="677">
        <f t="shared" ca="1" si="474"/>
        <v>0</v>
      </c>
      <c r="R2754" s="677">
        <f t="shared" ca="1" si="474"/>
        <v>0</v>
      </c>
      <c r="S2754" s="677">
        <f t="shared" ca="1" si="474"/>
        <v>0</v>
      </c>
      <c r="T2754" s="677">
        <f t="shared" ca="1" si="474"/>
        <v>0</v>
      </c>
      <c r="U2754" s="677">
        <f t="shared" ca="1" si="474"/>
        <v>0</v>
      </c>
      <c r="V2754" s="677">
        <f t="shared" ca="1" si="474"/>
        <v>0</v>
      </c>
      <c r="W2754" s="677">
        <f t="shared" ca="1" si="473"/>
        <v>0</v>
      </c>
      <c r="X2754" s="677">
        <f t="shared" ca="1" si="474"/>
        <v>0</v>
      </c>
      <c r="Y2754" s="677">
        <f t="shared" ca="1" si="474"/>
        <v>0</v>
      </c>
      <c r="Z2754" s="677">
        <f t="shared" ca="1" si="474"/>
        <v>0</v>
      </c>
      <c r="AA2754" t="str">
        <f t="shared" ref="AA2754:AA2817" si="475">file_name</f>
        <v>ASR_COMP</v>
      </c>
      <c r="AB2754" s="957">
        <f t="shared" ref="AB2754:AB2817" si="476">file_date</f>
        <v>44682</v>
      </c>
      <c r="AC2754" t="str">
        <f t="shared" ref="AC2754:AC2817" si="477">status</f>
        <v>Unaudited</v>
      </c>
    </row>
    <row r="2755" spans="1:29" x14ac:dyDescent="0.25">
      <c r="A2755" t="s">
        <v>423</v>
      </c>
      <c r="B2755" t="s">
        <v>1388</v>
      </c>
      <c r="C2755" t="s">
        <v>1389</v>
      </c>
      <c r="D2755">
        <v>1900</v>
      </c>
      <c r="E2755" s="957">
        <v>1</v>
      </c>
      <c r="F2755" t="s">
        <v>443</v>
      </c>
      <c r="G2755" s="957">
        <v>274</v>
      </c>
      <c r="H2755" t="s">
        <v>389</v>
      </c>
      <c r="I2755" s="963" t="s">
        <v>491</v>
      </c>
      <c r="J2755" s="963" t="s">
        <v>447</v>
      </c>
      <c r="K2755" s="963" t="s">
        <v>6</v>
      </c>
      <c r="L2755" s="943" t="s">
        <v>120</v>
      </c>
      <c r="M2755" s="963" t="s">
        <v>191</v>
      </c>
      <c r="N2755" s="677">
        <f t="shared" ca="1" si="474"/>
        <v>683080.19836615538</v>
      </c>
      <c r="O2755" s="677">
        <f t="shared" ca="1" si="474"/>
        <v>378420.8606317587</v>
      </c>
      <c r="P2755" s="677">
        <f t="shared" ca="1" si="474"/>
        <v>67015.880168085365</v>
      </c>
      <c r="Q2755" s="677">
        <f t="shared" ca="1" si="474"/>
        <v>89898.441803165129</v>
      </c>
      <c r="R2755" s="677">
        <f t="shared" ca="1" si="474"/>
        <v>69773.008633003905</v>
      </c>
      <c r="S2755" s="677">
        <f t="shared" ca="1" si="474"/>
        <v>23490.074174928432</v>
      </c>
      <c r="T2755" s="677">
        <f t="shared" ca="1" si="474"/>
        <v>1896.26</v>
      </c>
      <c r="U2755" s="677">
        <f t="shared" ca="1" si="474"/>
        <v>456.5878165692821</v>
      </c>
      <c r="V2755" s="677">
        <f t="shared" ca="1" si="474"/>
        <v>9083.5369409279538</v>
      </c>
      <c r="W2755" s="677">
        <f t="shared" ca="1" si="473"/>
        <v>8639.0127280574052</v>
      </c>
      <c r="X2755" s="677">
        <f t="shared" ca="1" si="474"/>
        <v>20943.147390901217</v>
      </c>
      <c r="Y2755" s="677">
        <f t="shared" ca="1" si="474"/>
        <v>13463.388078757858</v>
      </c>
      <c r="Z2755" s="677">
        <f t="shared" ca="1" si="474"/>
        <v>0</v>
      </c>
      <c r="AA2755" t="str">
        <f t="shared" si="475"/>
        <v>ASR_COMP</v>
      </c>
      <c r="AB2755" s="957">
        <f t="shared" si="476"/>
        <v>44682</v>
      </c>
      <c r="AC2755" t="str">
        <f t="shared" si="477"/>
        <v>Unaudited</v>
      </c>
    </row>
    <row r="2756" spans="1:29" x14ac:dyDescent="0.25">
      <c r="A2756" t="s">
        <v>423</v>
      </c>
      <c r="B2756" t="s">
        <v>1388</v>
      </c>
      <c r="C2756" t="s">
        <v>1389</v>
      </c>
      <c r="D2756">
        <v>1900</v>
      </c>
      <c r="E2756" s="957">
        <v>1</v>
      </c>
      <c r="F2756" t="s">
        <v>443</v>
      </c>
      <c r="G2756" s="957">
        <v>274</v>
      </c>
      <c r="H2756" t="s">
        <v>389</v>
      </c>
      <c r="I2756" s="937" t="s">
        <v>491</v>
      </c>
      <c r="J2756" s="937" t="s">
        <v>447</v>
      </c>
      <c r="K2756" s="937" t="s">
        <v>6</v>
      </c>
      <c r="L2756" s="937" t="s">
        <v>45</v>
      </c>
      <c r="M2756" s="962" t="s">
        <v>166</v>
      </c>
      <c r="N2756" s="677">
        <f t="shared" ca="1" si="474"/>
        <v>558060.44290000002</v>
      </c>
      <c r="O2756" s="677">
        <f t="shared" ca="1" si="474"/>
        <v>488833.89705929684</v>
      </c>
      <c r="P2756" s="677">
        <f t="shared" ca="1" si="474"/>
        <v>17237.033490901664</v>
      </c>
      <c r="Q2756" s="677">
        <f t="shared" ca="1" si="474"/>
        <v>22414.12513682359</v>
      </c>
      <c r="R2756" s="677">
        <f t="shared" ca="1" si="474"/>
        <v>5027.902004711349</v>
      </c>
      <c r="S2756" s="677">
        <f t="shared" ca="1" si="474"/>
        <v>6528.1331425638</v>
      </c>
      <c r="T2756" s="677">
        <f t="shared" ca="1" si="474"/>
        <v>4456.3479891333918</v>
      </c>
      <c r="U2756" s="677">
        <f t="shared" ca="1" si="474"/>
        <v>136.58599616991248</v>
      </c>
      <c r="V2756" s="677">
        <f t="shared" ca="1" si="474"/>
        <v>604.18987217166477</v>
      </c>
      <c r="W2756" s="677">
        <f t="shared" ca="1" si="473"/>
        <v>63.513221063867725</v>
      </c>
      <c r="X2756" s="677">
        <f t="shared" ca="1" si="474"/>
        <v>11361.424123758941</v>
      </c>
      <c r="Y2756" s="677">
        <f t="shared" ca="1" si="474"/>
        <v>1397.2908634050898</v>
      </c>
      <c r="Z2756" s="677">
        <f t="shared" ca="1" si="474"/>
        <v>0</v>
      </c>
      <c r="AA2756" t="str">
        <f t="shared" si="475"/>
        <v>ASR_COMP</v>
      </c>
      <c r="AB2756" s="957">
        <f t="shared" si="476"/>
        <v>44682</v>
      </c>
      <c r="AC2756" t="str">
        <f t="shared" si="477"/>
        <v>Unaudited</v>
      </c>
    </row>
    <row r="2757" spans="1:29" x14ac:dyDescent="0.25">
      <c r="A2757" t="s">
        <v>423</v>
      </c>
      <c r="B2757" t="s">
        <v>1388</v>
      </c>
      <c r="C2757" t="s">
        <v>1389</v>
      </c>
      <c r="D2757">
        <v>1900</v>
      </c>
      <c r="E2757" s="957">
        <v>1</v>
      </c>
      <c r="F2757" t="s">
        <v>443</v>
      </c>
      <c r="G2757" s="957">
        <v>274</v>
      </c>
      <c r="H2757" t="s">
        <v>389</v>
      </c>
      <c r="I2757" s="937" t="s">
        <v>491</v>
      </c>
      <c r="J2757" s="937" t="s">
        <v>447</v>
      </c>
      <c r="K2757" s="937" t="s">
        <v>6</v>
      </c>
      <c r="L2757" s="937" t="s">
        <v>46</v>
      </c>
      <c r="M2757" s="962" t="s">
        <v>167</v>
      </c>
      <c r="N2757" s="677">
        <f t="shared" ca="1" si="474"/>
        <v>-72206.160801428909</v>
      </c>
      <c r="O2757" s="677">
        <f t="shared" ca="1" si="474"/>
        <v>-30620.250847030773</v>
      </c>
      <c r="P2757" s="677">
        <f t="shared" ca="1" si="474"/>
        <v>-7342.4367096587748</v>
      </c>
      <c r="Q2757" s="677">
        <f t="shared" ca="1" si="474"/>
        <v>-13703.444081155043</v>
      </c>
      <c r="R2757" s="677">
        <f t="shared" ca="1" si="474"/>
        <v>-13435.944434892415</v>
      </c>
      <c r="S2757" s="677">
        <f t="shared" ca="1" si="474"/>
        <v>-1150.8086172053424</v>
      </c>
      <c r="T2757" s="677">
        <f t="shared" ca="1" si="474"/>
        <v>-5.4007634817495083</v>
      </c>
      <c r="U2757" s="677">
        <f t="shared" ca="1" si="474"/>
        <v>-17.585030243229649</v>
      </c>
      <c r="V2757" s="677">
        <f t="shared" ca="1" si="474"/>
        <v>-765.89019379605782</v>
      </c>
      <c r="W2757" s="677">
        <f t="shared" ca="1" si="473"/>
        <v>0</v>
      </c>
      <c r="X2757" s="677">
        <f t="shared" ca="1" si="474"/>
        <v>-2967.2922101595682</v>
      </c>
      <c r="Y2757" s="677">
        <f t="shared" ca="1" si="474"/>
        <v>-2197.1079138059513</v>
      </c>
      <c r="Z2757" s="677">
        <f t="shared" ca="1" si="474"/>
        <v>0</v>
      </c>
      <c r="AA2757" t="str">
        <f t="shared" si="475"/>
        <v>ASR_COMP</v>
      </c>
      <c r="AB2757" s="957">
        <f t="shared" si="476"/>
        <v>44682</v>
      </c>
      <c r="AC2757" t="str">
        <f t="shared" si="477"/>
        <v>Unaudited</v>
      </c>
    </row>
    <row r="2758" spans="1:29" x14ac:dyDescent="0.25">
      <c r="A2758" t="s">
        <v>423</v>
      </c>
      <c r="B2758" t="s">
        <v>1388</v>
      </c>
      <c r="C2758" t="s">
        <v>1389</v>
      </c>
      <c r="D2758">
        <v>1900</v>
      </c>
      <c r="E2758" s="957">
        <v>1</v>
      </c>
      <c r="F2758" t="s">
        <v>443</v>
      </c>
      <c r="G2758" s="957">
        <v>274</v>
      </c>
      <c r="H2758" t="s">
        <v>389</v>
      </c>
      <c r="I2758" s="937" t="s">
        <v>491</v>
      </c>
      <c r="J2758" s="937" t="s">
        <v>447</v>
      </c>
      <c r="K2758" s="937" t="s">
        <v>6</v>
      </c>
      <c r="L2758" s="937" t="s">
        <v>168</v>
      </c>
      <c r="M2758" s="962" t="s">
        <v>464</v>
      </c>
      <c r="N2758" s="677">
        <f t="shared" ca="1" si="474"/>
        <v>-138406.42817194943</v>
      </c>
      <c r="O2758" s="677">
        <f t="shared" ca="1" si="474"/>
        <v>-95459.124589320287</v>
      </c>
      <c r="P2758" s="677">
        <f t="shared" ca="1" si="474"/>
        <v>-9282.1943260458902</v>
      </c>
      <c r="Q2758" s="677">
        <f t="shared" ca="1" si="474"/>
        <v>-10899.564286700619</v>
      </c>
      <c r="R2758" s="677">
        <f t="shared" ca="1" si="474"/>
        <v>-3935.4434118517383</v>
      </c>
      <c r="S2758" s="677">
        <f t="shared" ca="1" si="474"/>
        <v>-8207.2972405710716</v>
      </c>
      <c r="T2758" s="677">
        <f t="shared" ca="1" si="474"/>
        <v>0</v>
      </c>
      <c r="U2758" s="677">
        <f t="shared" ca="1" si="474"/>
        <v>-137.21817534717866</v>
      </c>
      <c r="V2758" s="677">
        <f t="shared" ca="1" si="474"/>
        <v>-1227.7592170009675</v>
      </c>
      <c r="W2758" s="677">
        <f t="shared" ca="1" si="473"/>
        <v>-1102.6311133038175</v>
      </c>
      <c r="X2758" s="677">
        <f t="shared" ca="1" si="474"/>
        <v>-6434.2489350021351</v>
      </c>
      <c r="Y2758" s="677">
        <f t="shared" ca="1" si="474"/>
        <v>-1720.9468768057029</v>
      </c>
      <c r="Z2758" s="677">
        <f t="shared" ca="1" si="474"/>
        <v>0</v>
      </c>
      <c r="AA2758" t="str">
        <f t="shared" si="475"/>
        <v>ASR_COMP</v>
      </c>
      <c r="AB2758" s="957">
        <f t="shared" si="476"/>
        <v>44682</v>
      </c>
      <c r="AC2758" t="str">
        <f t="shared" si="477"/>
        <v>Unaudited</v>
      </c>
    </row>
    <row r="2759" spans="1:29" x14ac:dyDescent="0.25">
      <c r="A2759" t="s">
        <v>423</v>
      </c>
      <c r="B2759" t="s">
        <v>1388</v>
      </c>
      <c r="C2759" t="s">
        <v>1389</v>
      </c>
      <c r="D2759">
        <v>1900</v>
      </c>
      <c r="E2759" s="957">
        <v>1</v>
      </c>
      <c r="F2759" t="s">
        <v>443</v>
      </c>
      <c r="G2759" s="957">
        <v>274</v>
      </c>
      <c r="H2759" t="s">
        <v>389</v>
      </c>
      <c r="I2759" s="937" t="s">
        <v>491</v>
      </c>
      <c r="J2759" s="937" t="s">
        <v>447</v>
      </c>
      <c r="K2759" s="937" t="s">
        <v>437</v>
      </c>
      <c r="L2759" s="945" t="s">
        <v>123</v>
      </c>
      <c r="M2759" s="960" t="s">
        <v>32</v>
      </c>
      <c r="N2759" s="677">
        <f t="shared" ca="1" si="474"/>
        <v>0</v>
      </c>
      <c r="O2759" s="677">
        <f t="shared" ca="1" si="474"/>
        <v>0</v>
      </c>
      <c r="P2759" s="677">
        <f t="shared" ca="1" si="474"/>
        <v>0</v>
      </c>
      <c r="Q2759" s="677">
        <f t="shared" ca="1" si="474"/>
        <v>0</v>
      </c>
      <c r="R2759" s="677">
        <f t="shared" ca="1" si="474"/>
        <v>0</v>
      </c>
      <c r="S2759" s="677">
        <f t="shared" ca="1" si="474"/>
        <v>0</v>
      </c>
      <c r="T2759" s="677">
        <f t="shared" ca="1" si="474"/>
        <v>0</v>
      </c>
      <c r="U2759" s="677">
        <f t="shared" ca="1" si="474"/>
        <v>0</v>
      </c>
      <c r="V2759" s="677">
        <f t="shared" ca="1" si="474"/>
        <v>0</v>
      </c>
      <c r="W2759" s="677">
        <f t="shared" ca="1" si="473"/>
        <v>0</v>
      </c>
      <c r="X2759" s="677">
        <f t="shared" ca="1" si="474"/>
        <v>0</v>
      </c>
      <c r="Y2759" s="677">
        <f t="shared" ca="1" si="474"/>
        <v>0</v>
      </c>
      <c r="Z2759" s="677">
        <f t="shared" ca="1" si="474"/>
        <v>0</v>
      </c>
      <c r="AA2759" t="str">
        <f t="shared" si="475"/>
        <v>ASR_COMP</v>
      </c>
      <c r="AB2759" s="957">
        <f t="shared" si="476"/>
        <v>44682</v>
      </c>
      <c r="AC2759" t="str">
        <f t="shared" si="477"/>
        <v>Unaudited</v>
      </c>
    </row>
    <row r="2760" spans="1:29" x14ac:dyDescent="0.25">
      <c r="A2760" t="s">
        <v>423</v>
      </c>
      <c r="B2760" t="s">
        <v>1388</v>
      </c>
      <c r="C2760" t="s">
        <v>1389</v>
      </c>
      <c r="D2760">
        <v>1900</v>
      </c>
      <c r="E2760" s="957">
        <v>1</v>
      </c>
      <c r="F2760" t="s">
        <v>443</v>
      </c>
      <c r="G2760" s="957">
        <v>274</v>
      </c>
      <c r="H2760" t="s">
        <v>389</v>
      </c>
      <c r="I2760" s="962" t="s">
        <v>491</v>
      </c>
      <c r="J2760" s="962" t="s">
        <v>447</v>
      </c>
      <c r="K2760" s="962" t="s">
        <v>437</v>
      </c>
      <c r="L2760" s="937" t="s">
        <v>946</v>
      </c>
      <c r="M2760" s="962" t="s">
        <v>938</v>
      </c>
      <c r="N2760" s="677">
        <f t="shared" ca="1" si="474"/>
        <v>0</v>
      </c>
      <c r="O2760" s="677">
        <f t="shared" ca="1" si="474"/>
        <v>0</v>
      </c>
      <c r="P2760" s="677">
        <f t="shared" ca="1" si="474"/>
        <v>0</v>
      </c>
      <c r="Q2760" s="677">
        <f t="shared" ca="1" si="474"/>
        <v>0</v>
      </c>
      <c r="R2760" s="677">
        <f t="shared" ca="1" si="474"/>
        <v>0</v>
      </c>
      <c r="S2760" s="677">
        <f t="shared" ca="1" si="474"/>
        <v>0</v>
      </c>
      <c r="T2760" s="677">
        <f t="shared" ca="1" si="474"/>
        <v>0</v>
      </c>
      <c r="U2760" s="677">
        <f t="shared" ca="1" si="474"/>
        <v>0</v>
      </c>
      <c r="V2760" s="677">
        <f t="shared" ca="1" si="474"/>
        <v>0</v>
      </c>
      <c r="W2760" s="677">
        <f t="shared" ca="1" si="473"/>
        <v>0</v>
      </c>
      <c r="X2760" s="677">
        <f t="shared" ca="1" si="474"/>
        <v>0</v>
      </c>
      <c r="Y2760" s="677">
        <f t="shared" ca="1" si="474"/>
        <v>0</v>
      </c>
      <c r="Z2760" s="677">
        <f t="shared" ca="1" si="474"/>
        <v>0</v>
      </c>
      <c r="AA2760" t="str">
        <f t="shared" si="475"/>
        <v>ASR_COMP</v>
      </c>
      <c r="AB2760" s="957">
        <f t="shared" si="476"/>
        <v>44682</v>
      </c>
      <c r="AC2760" t="str">
        <f t="shared" si="477"/>
        <v>Unaudited</v>
      </c>
    </row>
    <row r="2761" spans="1:29" x14ac:dyDescent="0.25">
      <c r="A2761" t="s">
        <v>423</v>
      </c>
      <c r="B2761" t="s">
        <v>1388</v>
      </c>
      <c r="C2761" t="s">
        <v>1389</v>
      </c>
      <c r="D2761">
        <v>1900</v>
      </c>
      <c r="E2761" s="957">
        <v>1</v>
      </c>
      <c r="F2761" t="s">
        <v>443</v>
      </c>
      <c r="G2761" s="957">
        <v>274</v>
      </c>
      <c r="H2761" t="s">
        <v>389</v>
      </c>
      <c r="I2761" s="937" t="s">
        <v>491</v>
      </c>
      <c r="J2761" s="937" t="s">
        <v>447</v>
      </c>
      <c r="K2761" s="937" t="s">
        <v>437</v>
      </c>
      <c r="L2761" s="937" t="s">
        <v>170</v>
      </c>
      <c r="M2761" s="962" t="s">
        <v>40</v>
      </c>
      <c r="N2761" s="677">
        <f t="shared" ca="1" si="474"/>
        <v>23200.19275659011</v>
      </c>
      <c r="O2761" s="677">
        <f t="shared" ca="1" si="474"/>
        <v>19653.365394893874</v>
      </c>
      <c r="P2761" s="677">
        <f t="shared" ca="1" si="474"/>
        <v>693.00782854594127</v>
      </c>
      <c r="Q2761" s="677">
        <f t="shared" ca="1" si="474"/>
        <v>1296.0376071697099</v>
      </c>
      <c r="R2761" s="677">
        <f t="shared" ca="1" si="474"/>
        <v>290.72515851017272</v>
      </c>
      <c r="S2761" s="677">
        <f t="shared" ca="1" si="474"/>
        <v>415.62067043901334</v>
      </c>
      <c r="T2761" s="677">
        <f t="shared" ca="1" si="474"/>
        <v>0</v>
      </c>
      <c r="U2761" s="677">
        <f t="shared" ca="1" si="474"/>
        <v>8.6958954514253346</v>
      </c>
      <c r="V2761" s="677">
        <f t="shared" ca="1" si="474"/>
        <v>34.935684146738346</v>
      </c>
      <c r="W2761" s="677">
        <f t="shared" ca="1" si="473"/>
        <v>3.6724843173121169</v>
      </c>
      <c r="X2761" s="677">
        <f t="shared" ca="1" si="474"/>
        <v>723.33737813505718</v>
      </c>
      <c r="Y2761" s="677">
        <f t="shared" ca="1" si="474"/>
        <v>80.794654980866568</v>
      </c>
      <c r="Z2761" s="677">
        <f t="shared" ca="1" si="474"/>
        <v>0</v>
      </c>
      <c r="AA2761" t="str">
        <f t="shared" si="475"/>
        <v>ASR_COMP</v>
      </c>
      <c r="AB2761" s="957">
        <f t="shared" si="476"/>
        <v>44682</v>
      </c>
      <c r="AC2761" t="str">
        <f t="shared" si="477"/>
        <v>Unaudited</v>
      </c>
    </row>
    <row r="2762" spans="1:29" x14ac:dyDescent="0.25">
      <c r="A2762" t="s">
        <v>423</v>
      </c>
      <c r="B2762" t="s">
        <v>1388</v>
      </c>
      <c r="C2762" t="s">
        <v>1389</v>
      </c>
      <c r="D2762">
        <v>1900</v>
      </c>
      <c r="E2762" s="957">
        <v>1</v>
      </c>
      <c r="F2762" t="s">
        <v>443</v>
      </c>
      <c r="G2762" s="957">
        <v>274</v>
      </c>
      <c r="H2762" t="s">
        <v>389</v>
      </c>
      <c r="I2762" s="937" t="s">
        <v>491</v>
      </c>
      <c r="J2762" s="937" t="s">
        <v>447</v>
      </c>
      <c r="K2762" s="937" t="s">
        <v>437</v>
      </c>
      <c r="L2762" s="937" t="s">
        <v>171</v>
      </c>
      <c r="M2762" s="962" t="s">
        <v>332</v>
      </c>
      <c r="N2762" s="677">
        <f t="shared" ca="1" si="474"/>
        <v>0</v>
      </c>
      <c r="O2762" s="677">
        <f t="shared" ca="1" si="474"/>
        <v>0</v>
      </c>
      <c r="P2762" s="677">
        <f t="shared" ca="1" si="474"/>
        <v>0</v>
      </c>
      <c r="Q2762" s="677">
        <f t="shared" ca="1" si="474"/>
        <v>0</v>
      </c>
      <c r="R2762" s="677">
        <f t="shared" ca="1" si="474"/>
        <v>0</v>
      </c>
      <c r="S2762" s="677">
        <f t="shared" ca="1" si="474"/>
        <v>0</v>
      </c>
      <c r="T2762" s="677">
        <f t="shared" ca="1" si="474"/>
        <v>0</v>
      </c>
      <c r="U2762" s="677">
        <f t="shared" ca="1" si="474"/>
        <v>0</v>
      </c>
      <c r="V2762" s="677">
        <f t="shared" ca="1" si="474"/>
        <v>0</v>
      </c>
      <c r="W2762" s="677">
        <f t="shared" ca="1" si="473"/>
        <v>0</v>
      </c>
      <c r="X2762" s="677">
        <f t="shared" ca="1" si="474"/>
        <v>0</v>
      </c>
      <c r="Y2762" s="677">
        <f t="shared" ca="1" si="474"/>
        <v>0</v>
      </c>
      <c r="Z2762" s="677">
        <f t="shared" ca="1" si="474"/>
        <v>0</v>
      </c>
      <c r="AA2762" t="str">
        <f t="shared" si="475"/>
        <v>ASR_COMP</v>
      </c>
      <c r="AB2762" s="957">
        <f t="shared" si="476"/>
        <v>44682</v>
      </c>
      <c r="AC2762" t="str">
        <f t="shared" si="477"/>
        <v>Unaudited</v>
      </c>
    </row>
    <row r="2763" spans="1:29" x14ac:dyDescent="0.25">
      <c r="A2763" t="s">
        <v>423</v>
      </c>
      <c r="B2763" t="s">
        <v>1388</v>
      </c>
      <c r="C2763" t="s">
        <v>1389</v>
      </c>
      <c r="D2763">
        <v>1900</v>
      </c>
      <c r="E2763" s="957">
        <v>1</v>
      </c>
      <c r="F2763" t="s">
        <v>443</v>
      </c>
      <c r="G2763" s="957">
        <v>274</v>
      </c>
      <c r="H2763" t="s">
        <v>389</v>
      </c>
      <c r="I2763" s="937" t="s">
        <v>491</v>
      </c>
      <c r="J2763" s="937" t="s">
        <v>453</v>
      </c>
      <c r="K2763" s="937" t="s">
        <v>438</v>
      </c>
      <c r="L2763" s="937" t="s">
        <v>124</v>
      </c>
      <c r="M2763" s="962" t="s">
        <v>27</v>
      </c>
      <c r="N2763" s="677">
        <f t="shared" ca="1" si="474"/>
        <v>6337677.0657468876</v>
      </c>
      <c r="O2763" s="677">
        <f t="shared" ca="1" si="474"/>
        <v>-6550.1650195844304</v>
      </c>
      <c r="P2763" s="677">
        <f t="shared" ca="1" si="474"/>
        <v>6344227.2307664724</v>
      </c>
      <c r="Q2763" s="677">
        <f t="shared" ca="1" si="474"/>
        <v>0</v>
      </c>
      <c r="R2763" s="677">
        <f t="shared" ca="1" si="474"/>
        <v>0</v>
      </c>
      <c r="S2763" s="677">
        <f t="shared" ca="1" si="474"/>
        <v>0</v>
      </c>
      <c r="T2763" s="677">
        <f t="shared" ca="1" si="474"/>
        <v>0</v>
      </c>
      <c r="U2763" s="677">
        <f t="shared" ca="1" si="474"/>
        <v>0</v>
      </c>
      <c r="V2763" s="677">
        <f t="shared" ca="1" si="474"/>
        <v>0</v>
      </c>
      <c r="W2763" s="677">
        <f t="shared" ca="1" si="473"/>
        <v>0</v>
      </c>
      <c r="X2763" s="677">
        <f t="shared" ca="1" si="474"/>
        <v>0</v>
      </c>
      <c r="Y2763" s="677">
        <f t="shared" ca="1" si="474"/>
        <v>0</v>
      </c>
      <c r="Z2763" s="677">
        <f t="shared" ca="1" si="474"/>
        <v>0</v>
      </c>
      <c r="AA2763" t="str">
        <f t="shared" si="475"/>
        <v>ASR_COMP</v>
      </c>
      <c r="AB2763" s="957">
        <f t="shared" si="476"/>
        <v>44682</v>
      </c>
      <c r="AC2763" t="str">
        <f t="shared" si="477"/>
        <v>Unaudited</v>
      </c>
    </row>
    <row r="2764" spans="1:29" x14ac:dyDescent="0.25">
      <c r="A2764" t="s">
        <v>423</v>
      </c>
      <c r="B2764" t="s">
        <v>1388</v>
      </c>
      <c r="C2764" t="s">
        <v>1389</v>
      </c>
      <c r="D2764">
        <v>1900</v>
      </c>
      <c r="E2764" s="957">
        <v>1</v>
      </c>
      <c r="F2764" t="s">
        <v>443</v>
      </c>
      <c r="G2764" s="957">
        <v>274</v>
      </c>
      <c r="H2764" t="s">
        <v>389</v>
      </c>
      <c r="I2764" s="937" t="s">
        <v>491</v>
      </c>
      <c r="J2764" s="937" t="s">
        <v>453</v>
      </c>
      <c r="K2764" s="937" t="s">
        <v>438</v>
      </c>
      <c r="L2764" s="945" t="s">
        <v>125</v>
      </c>
      <c r="M2764" s="960" t="s">
        <v>100</v>
      </c>
      <c r="N2764" s="677">
        <f t="shared" ca="1" si="474"/>
        <v>317707.21842530835</v>
      </c>
      <c r="O2764" s="677">
        <f t="shared" ca="1" si="474"/>
        <v>141281.66978243401</v>
      </c>
      <c r="P2764" s="677">
        <f t="shared" ca="1" si="474"/>
        <v>176425.54864287435</v>
      </c>
      <c r="Q2764" s="677">
        <f t="shared" ca="1" si="474"/>
        <v>0</v>
      </c>
      <c r="R2764" s="677">
        <f t="shared" ca="1" si="474"/>
        <v>0</v>
      </c>
      <c r="S2764" s="677">
        <f t="shared" ca="1" si="474"/>
        <v>0</v>
      </c>
      <c r="T2764" s="677">
        <f t="shared" ca="1" si="474"/>
        <v>0</v>
      </c>
      <c r="U2764" s="677">
        <f t="shared" ca="1" si="474"/>
        <v>0</v>
      </c>
      <c r="V2764" s="677">
        <f t="shared" ca="1" si="474"/>
        <v>0</v>
      </c>
      <c r="W2764" s="677">
        <f t="shared" ca="1" si="473"/>
        <v>0</v>
      </c>
      <c r="X2764" s="677">
        <f t="shared" ca="1" si="474"/>
        <v>0</v>
      </c>
      <c r="Y2764" s="677">
        <f t="shared" ca="1" si="474"/>
        <v>0</v>
      </c>
      <c r="Z2764" s="677">
        <f t="shared" ca="1" si="474"/>
        <v>0</v>
      </c>
      <c r="AA2764" t="str">
        <f t="shared" si="475"/>
        <v>ASR_COMP</v>
      </c>
      <c r="AB2764" s="957">
        <f t="shared" si="476"/>
        <v>44682</v>
      </c>
      <c r="AC2764" t="str">
        <f t="shared" si="477"/>
        <v>Unaudited</v>
      </c>
    </row>
    <row r="2765" spans="1:29" x14ac:dyDescent="0.25">
      <c r="A2765" t="s">
        <v>423</v>
      </c>
      <c r="B2765" t="s">
        <v>1388</v>
      </c>
      <c r="C2765" t="s">
        <v>1389</v>
      </c>
      <c r="D2765">
        <v>1900</v>
      </c>
      <c r="E2765" s="957">
        <v>1</v>
      </c>
      <c r="F2765" t="s">
        <v>443</v>
      </c>
      <c r="G2765" s="957">
        <v>274</v>
      </c>
      <c r="H2765" t="s">
        <v>389</v>
      </c>
      <c r="I2765" s="962" t="s">
        <v>491</v>
      </c>
      <c r="J2765" s="962" t="s">
        <v>453</v>
      </c>
      <c r="K2765" s="962" t="s">
        <v>438</v>
      </c>
      <c r="L2765" s="937" t="s">
        <v>126</v>
      </c>
      <c r="M2765" s="962" t="s">
        <v>101</v>
      </c>
      <c r="N2765" s="677">
        <f t="shared" ca="1" si="474"/>
        <v>869687.85879201291</v>
      </c>
      <c r="O2765" s="677">
        <f t="shared" ca="1" si="474"/>
        <v>648060.71091434255</v>
      </c>
      <c r="P2765" s="677">
        <f t="shared" ca="1" si="474"/>
        <v>221627.14787767039</v>
      </c>
      <c r="Q2765" s="677">
        <f t="shared" ca="1" si="474"/>
        <v>0</v>
      </c>
      <c r="R2765" s="677">
        <f t="shared" ca="1" si="474"/>
        <v>0</v>
      </c>
      <c r="S2765" s="677">
        <f t="shared" ca="1" si="474"/>
        <v>0</v>
      </c>
      <c r="T2765" s="677">
        <f t="shared" ca="1" si="474"/>
        <v>0</v>
      </c>
      <c r="U2765" s="677">
        <f t="shared" ca="1" si="474"/>
        <v>0</v>
      </c>
      <c r="V2765" s="677">
        <f t="shared" ca="1" si="474"/>
        <v>0</v>
      </c>
      <c r="W2765" s="677">
        <f t="shared" ca="1" si="473"/>
        <v>0</v>
      </c>
      <c r="X2765" s="677">
        <f t="shared" ca="1" si="474"/>
        <v>0</v>
      </c>
      <c r="Y2765" s="677">
        <f t="shared" ca="1" si="474"/>
        <v>0</v>
      </c>
      <c r="Z2765" s="677">
        <f t="shared" ca="1" si="474"/>
        <v>0</v>
      </c>
      <c r="AA2765" t="str">
        <f t="shared" si="475"/>
        <v>ASR_COMP</v>
      </c>
      <c r="AB2765" s="957">
        <f t="shared" si="476"/>
        <v>44682</v>
      </c>
      <c r="AC2765" t="str">
        <f t="shared" si="477"/>
        <v>Unaudited</v>
      </c>
    </row>
    <row r="2766" spans="1:29" x14ac:dyDescent="0.25">
      <c r="A2766" t="s">
        <v>423</v>
      </c>
      <c r="B2766" t="s">
        <v>1388</v>
      </c>
      <c r="C2766" t="s">
        <v>1389</v>
      </c>
      <c r="D2766">
        <v>1900</v>
      </c>
      <c r="E2766" s="957">
        <v>1</v>
      </c>
      <c r="F2766" t="s">
        <v>443</v>
      </c>
      <c r="G2766" s="957">
        <v>274</v>
      </c>
      <c r="H2766" t="s">
        <v>389</v>
      </c>
      <c r="I2766" s="937" t="s">
        <v>491</v>
      </c>
      <c r="J2766" s="937" t="s">
        <v>453</v>
      </c>
      <c r="K2766" s="937" t="s">
        <v>438</v>
      </c>
      <c r="L2766" s="937" t="s">
        <v>127</v>
      </c>
      <c r="M2766" s="962" t="s">
        <v>102</v>
      </c>
      <c r="N2766" s="677">
        <f t="shared" ca="1" si="474"/>
        <v>207544.38141535223</v>
      </c>
      <c r="O2766" s="677">
        <f t="shared" ca="1" si="474"/>
        <v>124537.82415542481</v>
      </c>
      <c r="P2766" s="677">
        <f t="shared" ca="1" si="474"/>
        <v>83006.557259927431</v>
      </c>
      <c r="Q2766" s="677">
        <f t="shared" ca="1" si="474"/>
        <v>0</v>
      </c>
      <c r="R2766" s="677">
        <f t="shared" ca="1" si="474"/>
        <v>0</v>
      </c>
      <c r="S2766" s="677">
        <f t="shared" ca="1" si="474"/>
        <v>0</v>
      </c>
      <c r="T2766" s="677">
        <f t="shared" ca="1" si="474"/>
        <v>0</v>
      </c>
      <c r="U2766" s="677">
        <f t="shared" ca="1" si="474"/>
        <v>0</v>
      </c>
      <c r="V2766" s="677">
        <f t="shared" ca="1" si="474"/>
        <v>0</v>
      </c>
      <c r="W2766" s="677">
        <f t="shared" ca="1" si="473"/>
        <v>0</v>
      </c>
      <c r="X2766" s="677">
        <f t="shared" ca="1" si="474"/>
        <v>0</v>
      </c>
      <c r="Y2766" s="677">
        <f t="shared" ca="1" si="474"/>
        <v>0</v>
      </c>
      <c r="Z2766" s="677">
        <f t="shared" ca="1" si="474"/>
        <v>0</v>
      </c>
      <c r="AA2766" t="str">
        <f t="shared" si="475"/>
        <v>ASR_COMP</v>
      </c>
      <c r="AB2766" s="957">
        <f t="shared" si="476"/>
        <v>44682</v>
      </c>
      <c r="AC2766" t="str">
        <f t="shared" si="477"/>
        <v>Unaudited</v>
      </c>
    </row>
    <row r="2767" spans="1:29" x14ac:dyDescent="0.25">
      <c r="A2767" t="s">
        <v>423</v>
      </c>
      <c r="B2767" t="s">
        <v>1388</v>
      </c>
      <c r="C2767" t="s">
        <v>1389</v>
      </c>
      <c r="D2767">
        <v>1900</v>
      </c>
      <c r="E2767" s="957">
        <v>1</v>
      </c>
      <c r="F2767" t="s">
        <v>443</v>
      </c>
      <c r="G2767" s="957">
        <v>274</v>
      </c>
      <c r="H2767" t="s">
        <v>389</v>
      </c>
      <c r="I2767" s="937" t="s">
        <v>491</v>
      </c>
      <c r="J2767" s="937" t="s">
        <v>453</v>
      </c>
      <c r="K2767" s="937" t="s">
        <v>438</v>
      </c>
      <c r="L2767" s="937" t="s">
        <v>128</v>
      </c>
      <c r="M2767" s="962" t="s">
        <v>103</v>
      </c>
      <c r="N2767" s="677">
        <f t="shared" ca="1" si="474"/>
        <v>720685.31621567067</v>
      </c>
      <c r="O2767" s="677">
        <f t="shared" ca="1" si="474"/>
        <v>138732.43809334544</v>
      </c>
      <c r="P2767" s="677">
        <f t="shared" ca="1" si="474"/>
        <v>581952.87812232529</v>
      </c>
      <c r="Q2767" s="677">
        <f t="shared" ca="1" si="474"/>
        <v>0</v>
      </c>
      <c r="R2767" s="677">
        <f t="shared" ca="1" si="474"/>
        <v>0</v>
      </c>
      <c r="S2767" s="677">
        <f t="shared" ca="1" si="474"/>
        <v>0</v>
      </c>
      <c r="T2767" s="677">
        <f t="shared" ca="1" si="474"/>
        <v>0</v>
      </c>
      <c r="U2767" s="677">
        <f t="shared" ca="1" si="474"/>
        <v>0</v>
      </c>
      <c r="V2767" s="677">
        <f t="shared" ca="1" si="474"/>
        <v>0</v>
      </c>
      <c r="W2767" s="677">
        <f t="shared" ca="1" si="473"/>
        <v>0</v>
      </c>
      <c r="X2767" s="677">
        <f t="shared" ca="1" si="474"/>
        <v>0</v>
      </c>
      <c r="Y2767" s="677">
        <f t="shared" ca="1" si="474"/>
        <v>0</v>
      </c>
      <c r="Z2767" s="677">
        <f t="shared" ca="1" si="474"/>
        <v>0</v>
      </c>
      <c r="AA2767" t="str">
        <f t="shared" si="475"/>
        <v>ASR_COMP</v>
      </c>
      <c r="AB2767" s="957">
        <f t="shared" si="476"/>
        <v>44682</v>
      </c>
      <c r="AC2767" t="str">
        <f t="shared" si="477"/>
        <v>Unaudited</v>
      </c>
    </row>
    <row r="2768" spans="1:29" x14ac:dyDescent="0.25">
      <c r="A2768" t="s">
        <v>423</v>
      </c>
      <c r="B2768" t="s">
        <v>1388</v>
      </c>
      <c r="C2768" t="s">
        <v>1389</v>
      </c>
      <c r="D2768">
        <v>1900</v>
      </c>
      <c r="E2768" s="957">
        <v>1</v>
      </c>
      <c r="F2768" t="s">
        <v>443</v>
      </c>
      <c r="G2768" s="957">
        <v>274</v>
      </c>
      <c r="H2768" t="s">
        <v>389</v>
      </c>
      <c r="I2768" s="937" t="s">
        <v>491</v>
      </c>
      <c r="J2768" s="937" t="s">
        <v>453</v>
      </c>
      <c r="K2768" s="937" t="s">
        <v>438</v>
      </c>
      <c r="L2768" s="937" t="s">
        <v>129</v>
      </c>
      <c r="M2768" s="962" t="s">
        <v>28</v>
      </c>
      <c r="N2768" s="677">
        <f t="shared" ca="1" si="474"/>
        <v>144903.96938373035</v>
      </c>
      <c r="O2768" s="677">
        <f t="shared" ca="1" si="474"/>
        <v>144903.96938373035</v>
      </c>
      <c r="P2768" s="677">
        <f t="shared" ca="1" si="474"/>
        <v>0</v>
      </c>
      <c r="Q2768" s="677">
        <f t="shared" ca="1" si="474"/>
        <v>0</v>
      </c>
      <c r="R2768" s="677">
        <f t="shared" ca="1" si="474"/>
        <v>0</v>
      </c>
      <c r="S2768" s="677">
        <f t="shared" ca="1" si="474"/>
        <v>0</v>
      </c>
      <c r="T2768" s="677">
        <f t="shared" ca="1" si="474"/>
        <v>0</v>
      </c>
      <c r="U2768" s="677">
        <f t="shared" ca="1" si="474"/>
        <v>0</v>
      </c>
      <c r="V2768" s="677">
        <f t="shared" ca="1" si="474"/>
        <v>0</v>
      </c>
      <c r="W2768" s="677">
        <f t="shared" ca="1" si="473"/>
        <v>0</v>
      </c>
      <c r="X2768" s="677">
        <f t="shared" ca="1" si="474"/>
        <v>0</v>
      </c>
      <c r="Y2768" s="677">
        <f t="shared" ca="1" si="474"/>
        <v>0</v>
      </c>
      <c r="Z2768" s="677">
        <f t="shared" ca="1" si="474"/>
        <v>0</v>
      </c>
      <c r="AA2768" t="str">
        <f t="shared" si="475"/>
        <v>ASR_COMP</v>
      </c>
      <c r="AB2768" s="957">
        <f t="shared" si="476"/>
        <v>44682</v>
      </c>
      <c r="AC2768" t="str">
        <f t="shared" si="477"/>
        <v>Unaudited</v>
      </c>
    </row>
    <row r="2769" spans="1:29" x14ac:dyDescent="0.25">
      <c r="A2769" t="s">
        <v>423</v>
      </c>
      <c r="B2769" t="s">
        <v>1388</v>
      </c>
      <c r="C2769" t="s">
        <v>1389</v>
      </c>
      <c r="D2769">
        <v>1900</v>
      </c>
      <c r="E2769" s="957">
        <v>1</v>
      </c>
      <c r="F2769" t="s">
        <v>443</v>
      </c>
      <c r="G2769" s="957">
        <v>274</v>
      </c>
      <c r="H2769" t="s">
        <v>389</v>
      </c>
      <c r="I2769" s="937" t="s">
        <v>491</v>
      </c>
      <c r="J2769" s="937" t="s">
        <v>439</v>
      </c>
      <c r="K2769" s="937" t="s">
        <v>439</v>
      </c>
      <c r="L2769" s="945" t="s">
        <v>131</v>
      </c>
      <c r="M2769" s="960" t="s">
        <v>329</v>
      </c>
      <c r="N2769" s="677">
        <f t="shared" ca="1" si="474"/>
        <v>0</v>
      </c>
      <c r="O2769" s="677">
        <f t="shared" ca="1" si="474"/>
        <v>0</v>
      </c>
      <c r="P2769" s="677">
        <f t="shared" ca="1" si="474"/>
        <v>0</v>
      </c>
      <c r="Q2769" s="677">
        <f t="shared" ca="1" si="474"/>
        <v>0</v>
      </c>
      <c r="R2769" s="677">
        <f t="shared" ca="1" si="474"/>
        <v>0</v>
      </c>
      <c r="S2769" s="677">
        <f t="shared" ca="1" si="474"/>
        <v>0</v>
      </c>
      <c r="T2769" s="677">
        <f t="shared" ca="1" si="474"/>
        <v>0</v>
      </c>
      <c r="U2769" s="677">
        <f t="shared" ca="1" si="474"/>
        <v>0</v>
      </c>
      <c r="V2769" s="677">
        <f t="shared" ca="1" si="474"/>
        <v>0</v>
      </c>
      <c r="W2769" s="677">
        <f t="shared" ca="1" si="473"/>
        <v>0</v>
      </c>
      <c r="X2769" s="677">
        <f t="shared" ca="1" si="474"/>
        <v>0</v>
      </c>
      <c r="Y2769" s="677">
        <f t="shared" ca="1" si="474"/>
        <v>0</v>
      </c>
      <c r="Z2769" s="677">
        <f t="shared" ca="1" si="474"/>
        <v>0</v>
      </c>
      <c r="AA2769" t="str">
        <f t="shared" si="475"/>
        <v>ASR_COMP</v>
      </c>
      <c r="AB2769" s="957">
        <f t="shared" si="476"/>
        <v>44682</v>
      </c>
      <c r="AC2769" t="str">
        <f t="shared" si="477"/>
        <v>Unaudited</v>
      </c>
    </row>
    <row r="2770" spans="1:29" x14ac:dyDescent="0.25">
      <c r="A2770" t="s">
        <v>423</v>
      </c>
      <c r="B2770" t="s">
        <v>1388</v>
      </c>
      <c r="C2770" t="s">
        <v>1389</v>
      </c>
      <c r="D2770">
        <v>1900</v>
      </c>
      <c r="E2770" s="957">
        <v>1</v>
      </c>
      <c r="F2770" t="s">
        <v>443</v>
      </c>
      <c r="G2770" s="957">
        <v>274</v>
      </c>
      <c r="H2770" t="s">
        <v>389</v>
      </c>
      <c r="I2770" s="962" t="s">
        <v>491</v>
      </c>
      <c r="J2770" s="962" t="s">
        <v>439</v>
      </c>
      <c r="K2770" s="962" t="s">
        <v>439</v>
      </c>
      <c r="L2770" s="937" t="s">
        <v>132</v>
      </c>
      <c r="M2770" s="962" t="s">
        <v>328</v>
      </c>
      <c r="N2770" s="677">
        <f t="shared" ca="1" si="474"/>
        <v>0</v>
      </c>
      <c r="O2770" s="677">
        <f t="shared" ca="1" si="474"/>
        <v>0</v>
      </c>
      <c r="P2770" s="677">
        <f t="shared" ca="1" si="474"/>
        <v>0</v>
      </c>
      <c r="Q2770" s="677">
        <f t="shared" ca="1" si="474"/>
        <v>0</v>
      </c>
      <c r="R2770" s="677">
        <f t="shared" ca="1" si="474"/>
        <v>0</v>
      </c>
      <c r="S2770" s="677">
        <f t="shared" ca="1" si="474"/>
        <v>0</v>
      </c>
      <c r="T2770" s="677">
        <f t="shared" ca="1" si="474"/>
        <v>0</v>
      </c>
      <c r="U2770" s="677">
        <f t="shared" ca="1" si="474"/>
        <v>0</v>
      </c>
      <c r="V2770" s="677">
        <f t="shared" ca="1" si="474"/>
        <v>0</v>
      </c>
      <c r="W2770" s="677">
        <f t="shared" ca="1" si="473"/>
        <v>0</v>
      </c>
      <c r="X2770" s="677">
        <f t="shared" ca="1" si="474"/>
        <v>0</v>
      </c>
      <c r="Y2770" s="677">
        <f t="shared" ca="1" si="474"/>
        <v>0</v>
      </c>
      <c r="Z2770" s="677">
        <f t="shared" ca="1" si="474"/>
        <v>0</v>
      </c>
      <c r="AA2770" t="str">
        <f t="shared" si="475"/>
        <v>ASR_COMP</v>
      </c>
      <c r="AB2770" s="957">
        <f t="shared" si="476"/>
        <v>44682</v>
      </c>
      <c r="AC2770" t="str">
        <f t="shared" si="477"/>
        <v>Unaudited</v>
      </c>
    </row>
    <row r="2771" spans="1:29" ht="30" x14ac:dyDescent="0.25">
      <c r="A2771" t="s">
        <v>423</v>
      </c>
      <c r="B2771" t="s">
        <v>1388</v>
      </c>
      <c r="C2771" t="s">
        <v>1389</v>
      </c>
      <c r="D2771">
        <v>1900</v>
      </c>
      <c r="E2771" s="957">
        <v>1</v>
      </c>
      <c r="F2771" t="s">
        <v>443</v>
      </c>
      <c r="G2771" s="957">
        <v>274</v>
      </c>
      <c r="H2771" t="s">
        <v>389</v>
      </c>
      <c r="I2771" s="937" t="s">
        <v>491</v>
      </c>
      <c r="J2771" s="937" t="s">
        <v>439</v>
      </c>
      <c r="K2771" s="937" t="s">
        <v>439</v>
      </c>
      <c r="L2771" s="937" t="s">
        <v>133</v>
      </c>
      <c r="M2771" s="962" t="s">
        <v>182</v>
      </c>
      <c r="N2771" s="677">
        <f t="shared" ca="1" si="474"/>
        <v>0</v>
      </c>
      <c r="O2771" s="677">
        <f t="shared" ca="1" si="474"/>
        <v>0</v>
      </c>
      <c r="P2771" s="677">
        <f t="shared" ca="1" si="474"/>
        <v>0</v>
      </c>
      <c r="Q2771" s="677">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7">
        <f t="shared" ca="1" si="478"/>
        <v>0</v>
      </c>
      <c r="S2771" s="677">
        <f t="shared" ca="1" si="478"/>
        <v>0</v>
      </c>
      <c r="T2771" s="677">
        <f t="shared" ca="1" si="478"/>
        <v>0</v>
      </c>
      <c r="U2771" s="677">
        <f t="shared" ca="1" si="478"/>
        <v>0</v>
      </c>
      <c r="V2771" s="677">
        <f t="shared" ca="1" si="478"/>
        <v>0</v>
      </c>
      <c r="W2771" s="677">
        <f t="shared" ca="1" si="473"/>
        <v>0</v>
      </c>
      <c r="X2771" s="677">
        <f t="shared" ca="1" si="478"/>
        <v>0</v>
      </c>
      <c r="Y2771" s="677">
        <f t="shared" ca="1" si="478"/>
        <v>0</v>
      </c>
      <c r="Z2771" s="677">
        <f t="shared" ca="1" si="478"/>
        <v>0</v>
      </c>
      <c r="AA2771" t="str">
        <f t="shared" si="475"/>
        <v>ASR_COMP</v>
      </c>
      <c r="AB2771" s="957">
        <f t="shared" si="476"/>
        <v>44682</v>
      </c>
      <c r="AC2771" t="str">
        <f t="shared" si="477"/>
        <v>Unaudited</v>
      </c>
    </row>
    <row r="2772" spans="1:29" x14ac:dyDescent="0.25">
      <c r="A2772" t="s">
        <v>423</v>
      </c>
      <c r="B2772" t="s">
        <v>1388</v>
      </c>
      <c r="C2772" t="s">
        <v>1389</v>
      </c>
      <c r="D2772">
        <v>1900</v>
      </c>
      <c r="E2772" s="957">
        <v>1</v>
      </c>
      <c r="F2772" t="s">
        <v>443</v>
      </c>
      <c r="G2772" s="957">
        <v>274</v>
      </c>
      <c r="H2772" t="s">
        <v>389</v>
      </c>
      <c r="I2772" s="937" t="s">
        <v>491</v>
      </c>
      <c r="J2772" s="937" t="s">
        <v>439</v>
      </c>
      <c r="K2772" s="937" t="s">
        <v>439</v>
      </c>
      <c r="L2772" s="937" t="s">
        <v>134</v>
      </c>
      <c r="M2772" s="962" t="s">
        <v>497</v>
      </c>
      <c r="N2772" s="677">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7">
        <f t="shared" ca="1" si="478"/>
        <v>0</v>
      </c>
      <c r="P2772" s="677">
        <f t="shared" ca="1" si="478"/>
        <v>0</v>
      </c>
      <c r="Q2772" s="677">
        <f t="shared" ca="1" si="478"/>
        <v>0</v>
      </c>
      <c r="R2772" s="677">
        <f t="shared" ca="1" si="478"/>
        <v>0</v>
      </c>
      <c r="S2772" s="677">
        <f t="shared" ca="1" si="478"/>
        <v>0</v>
      </c>
      <c r="T2772" s="677">
        <f t="shared" ca="1" si="478"/>
        <v>0</v>
      </c>
      <c r="U2772" s="677">
        <f t="shared" ca="1" si="478"/>
        <v>0</v>
      </c>
      <c r="V2772" s="677">
        <f t="shared" ca="1" si="478"/>
        <v>0</v>
      </c>
      <c r="W2772" s="677">
        <f t="shared" ca="1" si="473"/>
        <v>0</v>
      </c>
      <c r="X2772" s="677">
        <f t="shared" ca="1" si="478"/>
        <v>0</v>
      </c>
      <c r="Y2772" s="677">
        <f t="shared" ca="1" si="478"/>
        <v>0</v>
      </c>
      <c r="Z2772" s="677">
        <f t="shared" ca="1" si="478"/>
        <v>0</v>
      </c>
      <c r="AA2772" t="str">
        <f t="shared" si="475"/>
        <v>ASR_COMP</v>
      </c>
      <c r="AB2772" s="957">
        <f t="shared" si="476"/>
        <v>44682</v>
      </c>
      <c r="AC2772" t="str">
        <f t="shared" si="477"/>
        <v>Unaudited</v>
      </c>
    </row>
    <row r="2773" spans="1:29" x14ac:dyDescent="0.25">
      <c r="A2773" t="s">
        <v>423</v>
      </c>
      <c r="B2773" t="s">
        <v>1388</v>
      </c>
      <c r="C2773" t="s">
        <v>1389</v>
      </c>
      <c r="D2773">
        <v>1900</v>
      </c>
      <c r="E2773" s="957">
        <v>1</v>
      </c>
      <c r="F2773" t="s">
        <v>443</v>
      </c>
      <c r="G2773" s="957">
        <v>274</v>
      </c>
      <c r="H2773" t="s">
        <v>389</v>
      </c>
      <c r="I2773" s="937" t="s">
        <v>491</v>
      </c>
      <c r="J2773" s="937" t="s">
        <v>439</v>
      </c>
      <c r="K2773" s="937" t="s">
        <v>439</v>
      </c>
      <c r="L2773" s="937" t="s">
        <v>135</v>
      </c>
      <c r="M2773" s="962" t="s">
        <v>498</v>
      </c>
      <c r="N2773" s="677">
        <f t="shared" ca="1" si="479"/>
        <v>0</v>
      </c>
      <c r="O2773" s="677">
        <f t="shared" ca="1" si="478"/>
        <v>0</v>
      </c>
      <c r="P2773" s="677">
        <f t="shared" ca="1" si="478"/>
        <v>0</v>
      </c>
      <c r="Q2773" s="677">
        <f t="shared" ca="1" si="478"/>
        <v>0</v>
      </c>
      <c r="R2773" s="677">
        <f t="shared" ca="1" si="478"/>
        <v>0</v>
      </c>
      <c r="S2773" s="677">
        <f t="shared" ca="1" si="478"/>
        <v>0</v>
      </c>
      <c r="T2773" s="677">
        <f t="shared" ca="1" si="478"/>
        <v>0</v>
      </c>
      <c r="U2773" s="677">
        <f t="shared" ca="1" si="478"/>
        <v>0</v>
      </c>
      <c r="V2773" s="677">
        <f t="shared" ca="1" si="478"/>
        <v>0</v>
      </c>
      <c r="W2773" s="677">
        <f t="shared" ca="1" si="473"/>
        <v>0</v>
      </c>
      <c r="X2773" s="677">
        <f t="shared" ca="1" si="478"/>
        <v>0</v>
      </c>
      <c r="Y2773" s="677">
        <f t="shared" ca="1" si="478"/>
        <v>0</v>
      </c>
      <c r="Z2773" s="677">
        <f t="shared" ca="1" si="478"/>
        <v>0</v>
      </c>
      <c r="AA2773" t="str">
        <f t="shared" si="475"/>
        <v>ASR_COMP</v>
      </c>
      <c r="AB2773" s="957">
        <f t="shared" si="476"/>
        <v>44682</v>
      </c>
      <c r="AC2773" t="str">
        <f t="shared" si="477"/>
        <v>Unaudited</v>
      </c>
    </row>
    <row r="2774" spans="1:29" x14ac:dyDescent="0.25">
      <c r="A2774" t="s">
        <v>423</v>
      </c>
      <c r="B2774" t="s">
        <v>1388</v>
      </c>
      <c r="C2774" t="s">
        <v>1389</v>
      </c>
      <c r="D2774">
        <v>1900</v>
      </c>
      <c r="E2774" s="957">
        <v>1</v>
      </c>
      <c r="F2774" t="s">
        <v>443</v>
      </c>
      <c r="G2774" s="957">
        <v>274</v>
      </c>
      <c r="H2774" t="s">
        <v>389</v>
      </c>
      <c r="I2774" s="937" t="s">
        <v>491</v>
      </c>
      <c r="J2774" s="937" t="s">
        <v>439</v>
      </c>
      <c r="K2774" s="937" t="s">
        <v>439</v>
      </c>
      <c r="L2774" s="937" t="s">
        <v>136</v>
      </c>
      <c r="M2774" s="962" t="s">
        <v>499</v>
      </c>
      <c r="N2774" s="677">
        <f t="shared" ca="1" si="479"/>
        <v>0</v>
      </c>
      <c r="O2774" s="677">
        <f t="shared" ca="1" si="478"/>
        <v>0</v>
      </c>
      <c r="P2774" s="677">
        <f t="shared" ca="1" si="478"/>
        <v>0</v>
      </c>
      <c r="Q2774" s="677">
        <f t="shared" ca="1" si="478"/>
        <v>0</v>
      </c>
      <c r="R2774" s="677">
        <f t="shared" ca="1" si="478"/>
        <v>0</v>
      </c>
      <c r="S2774" s="677">
        <f t="shared" ca="1" si="478"/>
        <v>0</v>
      </c>
      <c r="T2774" s="677">
        <f t="shared" ca="1" si="478"/>
        <v>0</v>
      </c>
      <c r="U2774" s="677">
        <f t="shared" ca="1" si="478"/>
        <v>0</v>
      </c>
      <c r="V2774" s="677">
        <f t="shared" ca="1" si="478"/>
        <v>0</v>
      </c>
      <c r="W2774" s="677">
        <f t="shared" ca="1" si="473"/>
        <v>0</v>
      </c>
      <c r="X2774" s="677">
        <f t="shared" ca="1" si="478"/>
        <v>0</v>
      </c>
      <c r="Y2774" s="677">
        <f t="shared" ca="1" si="478"/>
        <v>0</v>
      </c>
      <c r="Z2774" s="677">
        <f t="shared" ca="1" si="478"/>
        <v>0</v>
      </c>
      <c r="AA2774" t="str">
        <f t="shared" si="475"/>
        <v>ASR_COMP</v>
      </c>
      <c r="AB2774" s="957">
        <f t="shared" si="476"/>
        <v>44682</v>
      </c>
      <c r="AC2774" t="str">
        <f t="shared" si="477"/>
        <v>Unaudited</v>
      </c>
    </row>
    <row r="2775" spans="1:29" x14ac:dyDescent="0.25">
      <c r="A2775" t="s">
        <v>423</v>
      </c>
      <c r="B2775" t="s">
        <v>1388</v>
      </c>
      <c r="C2775" t="s">
        <v>1389</v>
      </c>
      <c r="D2775">
        <v>1900</v>
      </c>
      <c r="E2775" s="957">
        <v>1</v>
      </c>
      <c r="F2775" t="s">
        <v>443</v>
      </c>
      <c r="G2775" s="957">
        <v>274</v>
      </c>
      <c r="H2775" t="s">
        <v>389</v>
      </c>
      <c r="I2775" s="937" t="s">
        <v>492</v>
      </c>
      <c r="J2775" s="937" t="s">
        <v>26</v>
      </c>
      <c r="K2775" s="937" t="s">
        <v>26</v>
      </c>
      <c r="L2775" s="937" t="s">
        <v>272</v>
      </c>
      <c r="M2775" s="962" t="s">
        <v>26</v>
      </c>
      <c r="N2775" s="677">
        <f t="shared" ca="1" si="479"/>
        <v>-1804358.3132422438</v>
      </c>
      <c r="O2775" s="677">
        <f t="shared" ca="1" si="478"/>
        <v>0</v>
      </c>
      <c r="P2775" s="677">
        <f t="shared" ca="1" si="478"/>
        <v>0</v>
      </c>
      <c r="Q2775" s="677">
        <f t="shared" ca="1" si="478"/>
        <v>0</v>
      </c>
      <c r="R2775" s="677">
        <f t="shared" ca="1" si="478"/>
        <v>0</v>
      </c>
      <c r="S2775" s="677">
        <f t="shared" ca="1" si="478"/>
        <v>0</v>
      </c>
      <c r="T2775" s="677">
        <f t="shared" ca="1" si="478"/>
        <v>0</v>
      </c>
      <c r="U2775" s="677">
        <f t="shared" ca="1" si="478"/>
        <v>0</v>
      </c>
      <c r="V2775" s="677">
        <f t="shared" ca="1" si="478"/>
        <v>0</v>
      </c>
      <c r="W2775" s="677">
        <f t="shared" ca="1" si="473"/>
        <v>0</v>
      </c>
      <c r="X2775" s="677">
        <f t="shared" ca="1" si="478"/>
        <v>0</v>
      </c>
      <c r="Y2775" s="677">
        <f t="shared" ca="1" si="478"/>
        <v>0</v>
      </c>
      <c r="Z2775" s="677">
        <f t="shared" ca="1" si="478"/>
        <v>0</v>
      </c>
      <c r="AA2775" t="str">
        <f t="shared" si="475"/>
        <v>ASR_COMP</v>
      </c>
      <c r="AB2775" s="957">
        <f t="shared" si="476"/>
        <v>44682</v>
      </c>
      <c r="AC2775" t="str">
        <f t="shared" si="477"/>
        <v>Unaudited</v>
      </c>
    </row>
    <row r="2776" spans="1:29" x14ac:dyDescent="0.25">
      <c r="A2776" t="s">
        <v>423</v>
      </c>
      <c r="B2776" t="s">
        <v>1388</v>
      </c>
      <c r="C2776" t="s">
        <v>1389</v>
      </c>
      <c r="D2776">
        <v>1900</v>
      </c>
      <c r="E2776" s="957">
        <v>1</v>
      </c>
      <c r="F2776" t="s">
        <v>444</v>
      </c>
      <c r="G2776" s="957">
        <v>366</v>
      </c>
      <c r="H2776" t="s">
        <v>389</v>
      </c>
      <c r="I2776" s="937" t="s">
        <v>435</v>
      </c>
      <c r="J2776" s="937" t="s">
        <v>435</v>
      </c>
      <c r="K2776" s="937" t="s">
        <v>435</v>
      </c>
      <c r="L2776" s="937"/>
      <c r="M2776" s="962" t="s">
        <v>435</v>
      </c>
      <c r="N2776" s="677">
        <f t="shared" ca="1" si="479"/>
        <v>783958.07000000007</v>
      </c>
      <c r="O2776" s="677">
        <f t="shared" ca="1" si="478"/>
        <v>656772.38</v>
      </c>
      <c r="P2776" s="677">
        <f t="shared" ca="1" si="478"/>
        <v>34335.78</v>
      </c>
      <c r="Q2776" s="677">
        <f t="shared" ca="1" si="478"/>
        <v>46577.02</v>
      </c>
      <c r="R2776" s="677">
        <f t="shared" ca="1" si="478"/>
        <v>16884.34</v>
      </c>
      <c r="S2776" s="677">
        <f t="shared" ca="1" si="478"/>
        <v>11653.43</v>
      </c>
      <c r="T2776" s="677">
        <f t="shared" ca="1" si="478"/>
        <v>5066</v>
      </c>
      <c r="U2776" s="677">
        <f t="shared" ca="1" si="478"/>
        <v>165</v>
      </c>
      <c r="V2776" s="677">
        <f t="shared" ca="1" si="478"/>
        <v>1632.7399999999998</v>
      </c>
      <c r="W2776" s="677">
        <f t="shared" ca="1" si="473"/>
        <v>523.93000000000006</v>
      </c>
      <c r="X2776" s="677">
        <f t="shared" ca="1" si="478"/>
        <v>8774.4500000000007</v>
      </c>
      <c r="Y2776" s="677">
        <f t="shared" ca="1" si="478"/>
        <v>1573</v>
      </c>
      <c r="Z2776" s="677">
        <f t="shared" ca="1" si="478"/>
        <v>0</v>
      </c>
      <c r="AA2776" t="str">
        <f t="shared" si="475"/>
        <v>ASR_COMP</v>
      </c>
      <c r="AB2776" s="957">
        <f t="shared" si="476"/>
        <v>44682</v>
      </c>
      <c r="AC2776" t="str">
        <f t="shared" si="477"/>
        <v>Unaudited</v>
      </c>
    </row>
    <row r="2777" spans="1:29" x14ac:dyDescent="0.25">
      <c r="A2777" t="s">
        <v>423</v>
      </c>
      <c r="B2777" t="s">
        <v>1388</v>
      </c>
      <c r="C2777" t="s">
        <v>1389</v>
      </c>
      <c r="D2777">
        <v>1900</v>
      </c>
      <c r="E2777" s="957">
        <v>1</v>
      </c>
      <c r="F2777" t="s">
        <v>444</v>
      </c>
      <c r="G2777" s="957">
        <v>366</v>
      </c>
      <c r="H2777" t="s">
        <v>389</v>
      </c>
      <c r="I2777" s="937" t="s">
        <v>490</v>
      </c>
      <c r="J2777" s="937" t="s">
        <v>12</v>
      </c>
      <c r="K2777" s="937" t="s">
        <v>12</v>
      </c>
      <c r="L2777" s="945">
        <v>1.1000000000000001</v>
      </c>
      <c r="M2777" s="960" t="s">
        <v>12</v>
      </c>
      <c r="N2777" s="677">
        <f t="shared" ca="1" si="479"/>
        <v>243047437.06999996</v>
      </c>
      <c r="O2777" s="677">
        <f t="shared" ca="1" si="478"/>
        <v>124947557.82000002</v>
      </c>
      <c r="P2777" s="677">
        <f t="shared" ca="1" si="478"/>
        <v>18550611.190000001</v>
      </c>
      <c r="Q2777" s="677">
        <f t="shared" ca="1" si="478"/>
        <v>45665131.040000007</v>
      </c>
      <c r="R2777" s="677">
        <f t="shared" ca="1" si="478"/>
        <v>24945533.16</v>
      </c>
      <c r="S2777" s="677">
        <f t="shared" ca="1" si="478"/>
        <v>3015788.95</v>
      </c>
      <c r="T2777" s="677">
        <f t="shared" ca="1" si="478"/>
        <v>2355183.6500000004</v>
      </c>
      <c r="U2777" s="677">
        <f t="shared" ca="1" si="478"/>
        <v>29615.760000000002</v>
      </c>
      <c r="V2777" s="677">
        <f t="shared" ca="1" si="478"/>
        <v>6120471.7199999997</v>
      </c>
      <c r="W2777" s="677">
        <f t="shared" ca="1" si="473"/>
        <v>12368970.98</v>
      </c>
      <c r="X2777" s="677">
        <f t="shared" ca="1" si="478"/>
        <v>1104360.98</v>
      </c>
      <c r="Y2777" s="677">
        <f t="shared" ca="1" si="478"/>
        <v>3944211.8200000012</v>
      </c>
      <c r="Z2777" s="677">
        <f t="shared" ca="1" si="478"/>
        <v>0</v>
      </c>
      <c r="AA2777" t="str">
        <f t="shared" si="475"/>
        <v>ASR_COMP</v>
      </c>
      <c r="AB2777" s="957">
        <f t="shared" si="476"/>
        <v>44682</v>
      </c>
      <c r="AC2777" t="str">
        <f t="shared" si="477"/>
        <v>Unaudited</v>
      </c>
    </row>
    <row r="2778" spans="1:29" x14ac:dyDescent="0.25">
      <c r="A2778" t="s">
        <v>423</v>
      </c>
      <c r="B2778" t="s">
        <v>1388</v>
      </c>
      <c r="C2778" t="s">
        <v>1389</v>
      </c>
      <c r="D2778">
        <v>1900</v>
      </c>
      <c r="E2778" s="957">
        <v>1</v>
      </c>
      <c r="F2778" t="s">
        <v>444</v>
      </c>
      <c r="G2778" s="957">
        <v>366</v>
      </c>
      <c r="H2778" t="s">
        <v>389</v>
      </c>
      <c r="I2778" s="962" t="s">
        <v>490</v>
      </c>
      <c r="J2778" s="962" t="s">
        <v>12</v>
      </c>
      <c r="K2778" s="962" t="s">
        <v>1331</v>
      </c>
      <c r="L2778" s="937" t="s">
        <v>1322</v>
      </c>
      <c r="M2778" s="962" t="s">
        <v>1331</v>
      </c>
      <c r="N2778" s="677">
        <f t="shared" ca="1" si="479"/>
        <v>1776002.5458873592</v>
      </c>
      <c r="O2778" s="677">
        <f t="shared" ca="1" si="478"/>
        <v>1424850.104499077</v>
      </c>
      <c r="P2778" s="677">
        <f t="shared" ca="1" si="478"/>
        <v>173709.80618667687</v>
      </c>
      <c r="Q2778" s="677">
        <f t="shared" ca="1" si="478"/>
        <v>59650.552469213988</v>
      </c>
      <c r="R2778" s="677">
        <f t="shared" ca="1" si="478"/>
        <v>27465.607654534771</v>
      </c>
      <c r="S2778" s="677">
        <f t="shared" ca="1" si="478"/>
        <v>21974.746153218493</v>
      </c>
      <c r="T2778" s="677">
        <f t="shared" ca="1" si="478"/>
        <v>28808.070343077779</v>
      </c>
      <c r="U2778" s="677">
        <f t="shared" ca="1" si="478"/>
        <v>300.22169975200978</v>
      </c>
      <c r="V2778" s="677">
        <f t="shared" ca="1" si="478"/>
        <v>7383.0540203918999</v>
      </c>
      <c r="W2778" s="677">
        <f t="shared" ca="1" si="473"/>
        <v>11763.962283028188</v>
      </c>
      <c r="X2778" s="677">
        <f t="shared" ca="1" si="478"/>
        <v>13156.951366778258</v>
      </c>
      <c r="Y2778" s="677">
        <f t="shared" ca="1" si="478"/>
        <v>6939.4692116098204</v>
      </c>
      <c r="Z2778" s="677">
        <f t="shared" ca="1" si="478"/>
        <v>0</v>
      </c>
      <c r="AA2778" t="str">
        <f t="shared" si="475"/>
        <v>ASR_COMP</v>
      </c>
      <c r="AB2778" s="957">
        <f t="shared" si="476"/>
        <v>44682</v>
      </c>
      <c r="AC2778" t="str">
        <f t="shared" si="477"/>
        <v>Unaudited</v>
      </c>
    </row>
    <row r="2779" spans="1:29" x14ac:dyDescent="0.25">
      <c r="A2779" t="s">
        <v>423</v>
      </c>
      <c r="B2779" t="s">
        <v>1388</v>
      </c>
      <c r="C2779" t="s">
        <v>1389</v>
      </c>
      <c r="D2779">
        <v>1900</v>
      </c>
      <c r="E2779" s="957">
        <v>1</v>
      </c>
      <c r="F2779" t="s">
        <v>444</v>
      </c>
      <c r="G2779" s="957">
        <v>366</v>
      </c>
      <c r="H2779" t="s">
        <v>389</v>
      </c>
      <c r="I2779" s="937" t="s">
        <v>490</v>
      </c>
      <c r="J2779" s="937" t="s">
        <v>493</v>
      </c>
      <c r="K2779" s="937" t="s">
        <v>494</v>
      </c>
      <c r="L2779" s="937" t="s">
        <v>63</v>
      </c>
      <c r="M2779" s="962" t="s">
        <v>346</v>
      </c>
      <c r="N2779" s="677">
        <f t="shared" ca="1" si="479"/>
        <v>0</v>
      </c>
      <c r="O2779" s="677">
        <f t="shared" ca="1" si="478"/>
        <v>0</v>
      </c>
      <c r="P2779" s="677">
        <f t="shared" ca="1" si="478"/>
        <v>0</v>
      </c>
      <c r="Q2779" s="677">
        <f t="shared" ca="1" si="478"/>
        <v>0</v>
      </c>
      <c r="R2779" s="677">
        <f t="shared" ca="1" si="478"/>
        <v>0</v>
      </c>
      <c r="S2779" s="677">
        <f t="shared" ca="1" si="478"/>
        <v>0</v>
      </c>
      <c r="T2779" s="677">
        <f t="shared" ca="1" si="478"/>
        <v>0</v>
      </c>
      <c r="U2779" s="677">
        <f t="shared" ca="1" si="478"/>
        <v>0</v>
      </c>
      <c r="V2779" s="677">
        <f t="shared" ca="1" si="478"/>
        <v>0</v>
      </c>
      <c r="W2779" s="677">
        <f t="shared" ca="1" si="473"/>
        <v>0</v>
      </c>
      <c r="X2779" s="677">
        <f t="shared" ca="1" si="478"/>
        <v>0</v>
      </c>
      <c r="Y2779" s="677">
        <f t="shared" ca="1" si="478"/>
        <v>0</v>
      </c>
      <c r="Z2779" s="677">
        <f t="shared" ca="1" si="478"/>
        <v>0</v>
      </c>
      <c r="AA2779" t="str">
        <f t="shared" si="475"/>
        <v>ASR_COMP</v>
      </c>
      <c r="AB2779" s="957">
        <f t="shared" si="476"/>
        <v>44682</v>
      </c>
      <c r="AC2779" t="str">
        <f t="shared" si="477"/>
        <v>Unaudited</v>
      </c>
    </row>
    <row r="2780" spans="1:29" x14ac:dyDescent="0.25">
      <c r="A2780" t="s">
        <v>423</v>
      </c>
      <c r="B2780" t="s">
        <v>1388</v>
      </c>
      <c r="C2780" t="s">
        <v>1389</v>
      </c>
      <c r="D2780">
        <v>1900</v>
      </c>
      <c r="E2780" s="957">
        <v>1</v>
      </c>
      <c r="F2780" t="s">
        <v>444</v>
      </c>
      <c r="G2780" s="957">
        <v>366</v>
      </c>
      <c r="H2780" t="s">
        <v>389</v>
      </c>
      <c r="I2780" s="937" t="s">
        <v>490</v>
      </c>
      <c r="J2780" s="937" t="s">
        <v>493</v>
      </c>
      <c r="K2780" s="937" t="s">
        <v>1022</v>
      </c>
      <c r="L2780" s="937" t="s">
        <v>918</v>
      </c>
      <c r="M2780" s="962" t="s">
        <v>919</v>
      </c>
      <c r="N2780" s="677">
        <f t="shared" ca="1" si="479"/>
        <v>4663339.119999975</v>
      </c>
      <c r="O2780" s="677">
        <f t="shared" ca="1" si="478"/>
        <v>4179527.6099999743</v>
      </c>
      <c r="P2780" s="677">
        <f t="shared" ca="1" si="478"/>
        <v>366119.34000000008</v>
      </c>
      <c r="Q2780" s="677">
        <f t="shared" ca="1" si="478"/>
        <v>42785.78</v>
      </c>
      <c r="R2780" s="677">
        <f t="shared" ca="1" si="478"/>
        <v>50036.950000000004</v>
      </c>
      <c r="S2780" s="677">
        <f t="shared" ca="1" si="478"/>
        <v>0</v>
      </c>
      <c r="T2780" s="677">
        <f t="shared" ca="1" si="478"/>
        <v>0</v>
      </c>
      <c r="U2780" s="677">
        <f t="shared" ca="1" si="478"/>
        <v>0</v>
      </c>
      <c r="V2780" s="677">
        <f t="shared" ca="1" si="478"/>
        <v>24869.439999999999</v>
      </c>
      <c r="W2780" s="677">
        <f t="shared" ca="1" si="473"/>
        <v>0</v>
      </c>
      <c r="X2780" s="677">
        <f t="shared" ca="1" si="478"/>
        <v>0</v>
      </c>
      <c r="Y2780" s="677">
        <f t="shared" ca="1" si="478"/>
        <v>0</v>
      </c>
      <c r="Z2780" s="677">
        <f t="shared" ca="1" si="478"/>
        <v>0</v>
      </c>
      <c r="AA2780" t="str">
        <f t="shared" si="475"/>
        <v>ASR_COMP</v>
      </c>
      <c r="AB2780" s="957">
        <f t="shared" si="476"/>
        <v>44682</v>
      </c>
      <c r="AC2780" t="str">
        <f t="shared" si="477"/>
        <v>Unaudited</v>
      </c>
    </row>
    <row r="2781" spans="1:29" x14ac:dyDescent="0.25">
      <c r="A2781" t="s">
        <v>423</v>
      </c>
      <c r="B2781" t="s">
        <v>1388</v>
      </c>
      <c r="C2781" t="s">
        <v>1389</v>
      </c>
      <c r="D2781">
        <v>1900</v>
      </c>
      <c r="E2781" s="957">
        <v>1</v>
      </c>
      <c r="F2781" t="s">
        <v>444</v>
      </c>
      <c r="G2781" s="957">
        <v>366</v>
      </c>
      <c r="H2781" t="s">
        <v>389</v>
      </c>
      <c r="I2781" s="937" t="s">
        <v>490</v>
      </c>
      <c r="J2781" s="937" t="s">
        <v>13</v>
      </c>
      <c r="K2781" s="937" t="s">
        <v>495</v>
      </c>
      <c r="L2781" s="937" t="s">
        <v>97</v>
      </c>
      <c r="M2781" s="962" t="s">
        <v>149</v>
      </c>
      <c r="N2781" s="677">
        <f t="shared" ca="1" si="479"/>
        <v>0</v>
      </c>
      <c r="O2781" s="677">
        <f t="shared" ca="1" si="478"/>
        <v>0</v>
      </c>
      <c r="P2781" s="677">
        <f t="shared" ca="1" si="478"/>
        <v>0</v>
      </c>
      <c r="Q2781" s="677">
        <f t="shared" ca="1" si="478"/>
        <v>0</v>
      </c>
      <c r="R2781" s="677">
        <f t="shared" ca="1" si="478"/>
        <v>0</v>
      </c>
      <c r="S2781" s="677">
        <f t="shared" ca="1" si="478"/>
        <v>0</v>
      </c>
      <c r="T2781" s="677">
        <f t="shared" ca="1" si="478"/>
        <v>0</v>
      </c>
      <c r="U2781" s="677">
        <f t="shared" ca="1" si="478"/>
        <v>0</v>
      </c>
      <c r="V2781" s="677">
        <f t="shared" ca="1" si="478"/>
        <v>0</v>
      </c>
      <c r="W2781" s="677">
        <f t="shared" ca="1" si="473"/>
        <v>0</v>
      </c>
      <c r="X2781" s="677">
        <f t="shared" ca="1" si="478"/>
        <v>0</v>
      </c>
      <c r="Y2781" s="677">
        <f t="shared" ca="1" si="478"/>
        <v>0</v>
      </c>
      <c r="Z2781" s="677">
        <f t="shared" ca="1" si="478"/>
        <v>0</v>
      </c>
      <c r="AA2781" t="str">
        <f t="shared" si="475"/>
        <v>ASR_COMP</v>
      </c>
      <c r="AB2781" s="957">
        <f t="shared" si="476"/>
        <v>44682</v>
      </c>
      <c r="AC2781" t="str">
        <f t="shared" si="477"/>
        <v>Unaudited</v>
      </c>
    </row>
    <row r="2782" spans="1:29" x14ac:dyDescent="0.25">
      <c r="A2782" t="s">
        <v>423</v>
      </c>
      <c r="B2782" t="s">
        <v>1388</v>
      </c>
      <c r="C2782" t="s">
        <v>1389</v>
      </c>
      <c r="D2782">
        <v>1900</v>
      </c>
      <c r="E2782" s="957">
        <v>1</v>
      </c>
      <c r="F2782" t="s">
        <v>444</v>
      </c>
      <c r="G2782" s="957">
        <v>366</v>
      </c>
      <c r="H2782" t="s">
        <v>389</v>
      </c>
      <c r="I2782" s="937" t="s">
        <v>490</v>
      </c>
      <c r="J2782" s="937" t="s">
        <v>13</v>
      </c>
      <c r="K2782" s="937" t="s">
        <v>13</v>
      </c>
      <c r="L2782" s="937" t="s">
        <v>35</v>
      </c>
      <c r="M2782" s="962" t="s">
        <v>13</v>
      </c>
      <c r="N2782" s="677">
        <f t="shared" ca="1" si="479"/>
        <v>426392.45028238464</v>
      </c>
      <c r="O2782" s="677">
        <f t="shared" ca="1" si="478"/>
        <v>312643.91054420662</v>
      </c>
      <c r="P2782" s="677">
        <f t="shared" ca="1" si="478"/>
        <v>38115.808066120728</v>
      </c>
      <c r="Q2782" s="677">
        <f t="shared" ca="1" si="478"/>
        <v>35407.653390940104</v>
      </c>
      <c r="R2782" s="677">
        <f t="shared" ca="1" si="478"/>
        <v>16303.16360448175</v>
      </c>
      <c r="S2782" s="677">
        <f t="shared" ca="1" si="478"/>
        <v>1312.4863226634748</v>
      </c>
      <c r="T2782" s="677">
        <f t="shared" ca="1" si="478"/>
        <v>6321.1335275571482</v>
      </c>
      <c r="U2782" s="677">
        <f t="shared" ca="1" si="478"/>
        <v>17.931350466752999</v>
      </c>
      <c r="V2782" s="677">
        <f t="shared" ca="1" si="478"/>
        <v>4382.4676704468393</v>
      </c>
      <c r="W2782" s="677">
        <f t="shared" ca="1" si="473"/>
        <v>6982.9076476119872</v>
      </c>
      <c r="X2782" s="677">
        <f t="shared" ca="1" si="478"/>
        <v>785.82562894888315</v>
      </c>
      <c r="Y2782" s="677">
        <f t="shared" ca="1" si="478"/>
        <v>4119.1625289404237</v>
      </c>
      <c r="Z2782" s="677">
        <f t="shared" ca="1" si="478"/>
        <v>0</v>
      </c>
      <c r="AA2782" t="str">
        <f t="shared" si="475"/>
        <v>ASR_COMP</v>
      </c>
      <c r="AB2782" s="957">
        <f t="shared" si="476"/>
        <v>44682</v>
      </c>
      <c r="AC2782" t="str">
        <f t="shared" si="477"/>
        <v>Unaudited</v>
      </c>
    </row>
    <row r="2783" spans="1:29" x14ac:dyDescent="0.25">
      <c r="A2783" t="s">
        <v>423</v>
      </c>
      <c r="B2783" t="s">
        <v>1388</v>
      </c>
      <c r="C2783" t="s">
        <v>1389</v>
      </c>
      <c r="D2783">
        <v>1900</v>
      </c>
      <c r="E2783" s="957">
        <v>1</v>
      </c>
      <c r="F2783" t="s">
        <v>444</v>
      </c>
      <c r="G2783" s="957">
        <v>366</v>
      </c>
      <c r="H2783" t="s">
        <v>389</v>
      </c>
      <c r="I2783" s="937" t="s">
        <v>491</v>
      </c>
      <c r="J2783" s="937" t="s">
        <v>447</v>
      </c>
      <c r="K2783" s="937" t="s">
        <v>0</v>
      </c>
      <c r="L2783" s="937">
        <v>2.1</v>
      </c>
      <c r="M2783" s="962" t="s">
        <v>150</v>
      </c>
      <c r="N2783" s="677">
        <f t="shared" ca="1" si="479"/>
        <v>26977318.074706964</v>
      </c>
      <c r="O2783" s="677">
        <f t="shared" ca="1" si="478"/>
        <v>13163905.672550205</v>
      </c>
      <c r="P2783" s="677">
        <f t="shared" ca="1" si="478"/>
        <v>1393325.7662409376</v>
      </c>
      <c r="Q2783" s="677">
        <f t="shared" ca="1" si="478"/>
        <v>6711117.3282829728</v>
      </c>
      <c r="R2783" s="677">
        <f t="shared" ca="1" si="478"/>
        <v>2990021.654809725</v>
      </c>
      <c r="S2783" s="677">
        <f t="shared" ca="1" si="478"/>
        <v>408126.63156092045</v>
      </c>
      <c r="T2783" s="677">
        <f t="shared" ca="1" si="478"/>
        <v>142582.82999999999</v>
      </c>
      <c r="U2783" s="677">
        <f t="shared" ca="1" si="478"/>
        <v>5302.8114294459583</v>
      </c>
      <c r="V2783" s="677">
        <f t="shared" ca="1" si="478"/>
        <v>271071.94599521038</v>
      </c>
      <c r="W2783" s="677">
        <f t="shared" ca="1" si="473"/>
        <v>522706.66357327986</v>
      </c>
      <c r="X2783" s="677">
        <f t="shared" ca="1" si="478"/>
        <v>151193.00345622897</v>
      </c>
      <c r="Y2783" s="677">
        <f t="shared" ca="1" si="478"/>
        <v>1217963.766808039</v>
      </c>
      <c r="Z2783" s="677">
        <f t="shared" ca="1" si="478"/>
        <v>0</v>
      </c>
      <c r="AA2783" t="str">
        <f t="shared" si="475"/>
        <v>ASR_COMP</v>
      </c>
      <c r="AB2783" s="957">
        <f t="shared" si="476"/>
        <v>44682</v>
      </c>
      <c r="AC2783" t="str">
        <f t="shared" si="477"/>
        <v>Unaudited</v>
      </c>
    </row>
    <row r="2784" spans="1:29" ht="30" x14ac:dyDescent="0.25">
      <c r="A2784" t="s">
        <v>423</v>
      </c>
      <c r="B2784" t="s">
        <v>1388</v>
      </c>
      <c r="C2784" t="s">
        <v>1389</v>
      </c>
      <c r="D2784">
        <v>1900</v>
      </c>
      <c r="E2784" s="957">
        <v>1</v>
      </c>
      <c r="F2784" t="s">
        <v>444</v>
      </c>
      <c r="G2784" s="957">
        <v>366</v>
      </c>
      <c r="H2784" t="s">
        <v>389</v>
      </c>
      <c r="I2784" s="937" t="s">
        <v>491</v>
      </c>
      <c r="J2784" s="937" t="s">
        <v>447</v>
      </c>
      <c r="K2784" s="937" t="s">
        <v>0</v>
      </c>
      <c r="L2784" s="937">
        <v>2.2000000000000002</v>
      </c>
      <c r="M2784" s="962" t="s">
        <v>151</v>
      </c>
      <c r="N2784" s="677">
        <f t="shared" ca="1" si="479"/>
        <v>6357332.013963595</v>
      </c>
      <c r="O2784" s="677">
        <f t="shared" ca="1" si="478"/>
        <v>4318992.9864771105</v>
      </c>
      <c r="P2784" s="677">
        <f t="shared" ca="1" si="478"/>
        <v>309480.47501584963</v>
      </c>
      <c r="Q2784" s="677">
        <f t="shared" ca="1" si="478"/>
        <v>1481406.8106925285</v>
      </c>
      <c r="R2784" s="677">
        <f t="shared" ca="1" si="478"/>
        <v>496328.30657370249</v>
      </c>
      <c r="S2784" s="677">
        <f t="shared" ca="1" si="478"/>
        <v>-383811.32771741995</v>
      </c>
      <c r="T2784" s="677">
        <f t="shared" ca="1" si="478"/>
        <v>0</v>
      </c>
      <c r="U2784" s="677">
        <f t="shared" ca="1" si="478"/>
        <v>-3933.3930992866958</v>
      </c>
      <c r="V2784" s="677">
        <f t="shared" ca="1" si="478"/>
        <v>64562.407068189692</v>
      </c>
      <c r="W2784" s="677">
        <f t="shared" ca="1" si="473"/>
        <v>63895.680005043025</v>
      </c>
      <c r="X2784" s="677">
        <f t="shared" ca="1" si="478"/>
        <v>-289321.42527515226</v>
      </c>
      <c r="Y2784" s="677">
        <f t="shared" ca="1" si="478"/>
        <v>299731.49422303063</v>
      </c>
      <c r="Z2784" s="677">
        <f t="shared" ca="1" si="478"/>
        <v>0</v>
      </c>
      <c r="AA2784" t="str">
        <f t="shared" si="475"/>
        <v>ASR_COMP</v>
      </c>
      <c r="AB2784" s="957">
        <f t="shared" si="476"/>
        <v>44682</v>
      </c>
      <c r="AC2784" t="str">
        <f t="shared" si="477"/>
        <v>Unaudited</v>
      </c>
    </row>
    <row r="2785" spans="1:29" x14ac:dyDescent="0.25">
      <c r="A2785" t="s">
        <v>423</v>
      </c>
      <c r="B2785" t="s">
        <v>1388</v>
      </c>
      <c r="C2785" t="s">
        <v>1389</v>
      </c>
      <c r="D2785">
        <v>1900</v>
      </c>
      <c r="E2785" s="957">
        <v>1</v>
      </c>
      <c r="F2785" t="s">
        <v>444</v>
      </c>
      <c r="G2785" s="957">
        <v>366</v>
      </c>
      <c r="H2785" t="s">
        <v>389</v>
      </c>
      <c r="I2785" s="937" t="s">
        <v>491</v>
      </c>
      <c r="J2785" s="937" t="s">
        <v>447</v>
      </c>
      <c r="K2785" s="937" t="s">
        <v>0</v>
      </c>
      <c r="L2785" s="945">
        <v>2.2999999999999998</v>
      </c>
      <c r="M2785" s="960" t="s">
        <v>152</v>
      </c>
      <c r="N2785" s="677">
        <f t="shared" ca="1" si="479"/>
        <v>10879821.161884399</v>
      </c>
      <c r="O2785" s="677">
        <f t="shared" ca="1" si="478"/>
        <v>8140918.3534767404</v>
      </c>
      <c r="P2785" s="677">
        <f t="shared" ca="1" si="478"/>
        <v>967672.95739923371</v>
      </c>
      <c r="Q2785" s="677">
        <f t="shared" ca="1" si="478"/>
        <v>812066.16350698995</v>
      </c>
      <c r="R2785" s="677">
        <f t="shared" ca="1" si="478"/>
        <v>600766.84761890268</v>
      </c>
      <c r="S2785" s="677">
        <f t="shared" ca="1" si="478"/>
        <v>167564.82662030577</v>
      </c>
      <c r="T2785" s="677">
        <f t="shared" ca="1" si="478"/>
        <v>43327.62</v>
      </c>
      <c r="U2785" s="677">
        <f t="shared" ca="1" si="478"/>
        <v>39.622731471803917</v>
      </c>
      <c r="V2785" s="677">
        <f t="shared" ca="1" si="478"/>
        <v>62385.65996168556</v>
      </c>
      <c r="W2785" s="677">
        <f t="shared" ca="1" si="473"/>
        <v>28204.675911420905</v>
      </c>
      <c r="X2785" s="677">
        <f t="shared" ca="1" si="478"/>
        <v>8180.0189020748476</v>
      </c>
      <c r="Y2785" s="677">
        <f t="shared" ca="1" si="478"/>
        <v>48694.415755575275</v>
      </c>
      <c r="Z2785" s="677">
        <f t="shared" ca="1" si="478"/>
        <v>0</v>
      </c>
      <c r="AA2785" t="str">
        <f t="shared" si="475"/>
        <v>ASR_COMP</v>
      </c>
      <c r="AB2785" s="957">
        <f t="shared" si="476"/>
        <v>44682</v>
      </c>
      <c r="AC2785" t="str">
        <f t="shared" si="477"/>
        <v>Unaudited</v>
      </c>
    </row>
    <row r="2786" spans="1:29" x14ac:dyDescent="0.25">
      <c r="A2786" t="s">
        <v>423</v>
      </c>
      <c r="B2786" t="s">
        <v>1388</v>
      </c>
      <c r="C2786" t="s">
        <v>1389</v>
      </c>
      <c r="D2786">
        <v>1900</v>
      </c>
      <c r="E2786" s="957">
        <v>1</v>
      </c>
      <c r="F2786" t="s">
        <v>444</v>
      </c>
      <c r="G2786" s="957">
        <v>366</v>
      </c>
      <c r="H2786" t="s">
        <v>389</v>
      </c>
      <c r="I2786" s="937" t="s">
        <v>491</v>
      </c>
      <c r="J2786" s="937" t="s">
        <v>447</v>
      </c>
      <c r="K2786" s="937" t="s">
        <v>0</v>
      </c>
      <c r="L2786" s="937">
        <v>2.4</v>
      </c>
      <c r="M2786" s="962" t="s">
        <v>153</v>
      </c>
      <c r="N2786" s="677">
        <f t="shared" ca="1" si="479"/>
        <v>9235814.2640620358</v>
      </c>
      <c r="O2786" s="677">
        <f t="shared" ca="1" si="478"/>
        <v>5435604.2851284239</v>
      </c>
      <c r="P2786" s="677">
        <f t="shared" ca="1" si="478"/>
        <v>603712.56110946019</v>
      </c>
      <c r="Q2786" s="677">
        <f t="shared" ca="1" si="478"/>
        <v>1846930.1864546039</v>
      </c>
      <c r="R2786" s="677">
        <f t="shared" ca="1" si="478"/>
        <v>793510.16368859611</v>
      </c>
      <c r="S2786" s="677">
        <f t="shared" ca="1" si="478"/>
        <v>255355.50455147595</v>
      </c>
      <c r="T2786" s="677">
        <f t="shared" ca="1" si="478"/>
        <v>45782.630000000012</v>
      </c>
      <c r="U2786" s="677">
        <f t="shared" ca="1" si="478"/>
        <v>130.04007404161052</v>
      </c>
      <c r="V2786" s="677">
        <f t="shared" ca="1" si="478"/>
        <v>59267.570469435828</v>
      </c>
      <c r="W2786" s="677">
        <f t="shared" ca="1" si="473"/>
        <v>76422.305086500477</v>
      </c>
      <c r="X2786" s="677">
        <f t="shared" ca="1" si="478"/>
        <v>16274.052717521208</v>
      </c>
      <c r="Y2786" s="677">
        <f t="shared" ca="1" si="478"/>
        <v>102824.96478197486</v>
      </c>
      <c r="Z2786" s="677">
        <f t="shared" ca="1" si="478"/>
        <v>0</v>
      </c>
      <c r="AA2786" t="str">
        <f t="shared" si="475"/>
        <v>ASR_COMP</v>
      </c>
      <c r="AB2786" s="957">
        <f t="shared" si="476"/>
        <v>44682</v>
      </c>
      <c r="AC2786" t="str">
        <f t="shared" si="477"/>
        <v>Unaudited</v>
      </c>
    </row>
    <row r="2787" spans="1:29" ht="30" x14ac:dyDescent="0.25">
      <c r="A2787" t="s">
        <v>423</v>
      </c>
      <c r="B2787" t="s">
        <v>1388</v>
      </c>
      <c r="C2787" t="s">
        <v>1389</v>
      </c>
      <c r="D2787">
        <v>1900</v>
      </c>
      <c r="E2787" s="957">
        <v>1</v>
      </c>
      <c r="F2787" t="s">
        <v>444</v>
      </c>
      <c r="G2787" s="957">
        <v>366</v>
      </c>
      <c r="H2787" t="s">
        <v>389</v>
      </c>
      <c r="I2787" s="937" t="s">
        <v>491</v>
      </c>
      <c r="J2787" s="937" t="s">
        <v>447</v>
      </c>
      <c r="K2787" s="937" t="s">
        <v>0</v>
      </c>
      <c r="L2787" s="937">
        <v>2.5</v>
      </c>
      <c r="M2787" s="962" t="s">
        <v>154</v>
      </c>
      <c r="N2787" s="677">
        <f t="shared" ca="1" si="479"/>
        <v>899352.4451127639</v>
      </c>
      <c r="O2787" s="677">
        <f t="shared" ca="1" si="478"/>
        <v>620007.09497154946</v>
      </c>
      <c r="P2787" s="677">
        <f t="shared" ca="1" si="478"/>
        <v>61213.131031582197</v>
      </c>
      <c r="Q2787" s="677">
        <f t="shared" ca="1" si="478"/>
        <v>133997.93805100789</v>
      </c>
      <c r="R2787" s="677">
        <f t="shared" ca="1" si="478"/>
        <v>54828.769828157972</v>
      </c>
      <c r="S2787" s="677">
        <f t="shared" ca="1" si="478"/>
        <v>10185.490598140055</v>
      </c>
      <c r="T2787" s="677">
        <f t="shared" ca="1" si="478"/>
        <v>0</v>
      </c>
      <c r="U2787" s="677">
        <f t="shared" ca="1" si="478"/>
        <v>34.283201160404765</v>
      </c>
      <c r="V2787" s="677">
        <f t="shared" ca="1" si="478"/>
        <v>4677.1459666062037</v>
      </c>
      <c r="W2787" s="677">
        <f t="shared" ca="1" si="473"/>
        <v>3148.4423175090246</v>
      </c>
      <c r="X2787" s="677">
        <f t="shared" ca="1" si="478"/>
        <v>1633.5563793826987</v>
      </c>
      <c r="Y2787" s="677">
        <f t="shared" ca="1" si="478"/>
        <v>9626.5927676679803</v>
      </c>
      <c r="Z2787" s="677">
        <f t="shared" ca="1" si="478"/>
        <v>0</v>
      </c>
      <c r="AA2787" t="str">
        <f t="shared" si="475"/>
        <v>ASR_COMP</v>
      </c>
      <c r="AB2787" s="957">
        <f t="shared" si="476"/>
        <v>44682</v>
      </c>
      <c r="AC2787" t="str">
        <f t="shared" si="477"/>
        <v>Unaudited</v>
      </c>
    </row>
    <row r="2788" spans="1:29" x14ac:dyDescent="0.25">
      <c r="A2788" t="s">
        <v>423</v>
      </c>
      <c r="B2788" t="s">
        <v>1388</v>
      </c>
      <c r="C2788" t="s">
        <v>1389</v>
      </c>
      <c r="D2788">
        <v>1900</v>
      </c>
      <c r="E2788" s="957">
        <v>1</v>
      </c>
      <c r="F2788" t="s">
        <v>444</v>
      </c>
      <c r="G2788" s="957">
        <v>366</v>
      </c>
      <c r="H2788" t="s">
        <v>389</v>
      </c>
      <c r="I2788" s="937" t="s">
        <v>491</v>
      </c>
      <c r="J2788" s="937" t="s">
        <v>447</v>
      </c>
      <c r="K2788" s="937" t="s">
        <v>0</v>
      </c>
      <c r="L2788" s="937" t="s">
        <v>99</v>
      </c>
      <c r="M2788" s="962" t="s">
        <v>7</v>
      </c>
      <c r="N2788" s="677">
        <f t="shared" ca="1" si="479"/>
        <v>0</v>
      </c>
      <c r="O2788" s="677">
        <f t="shared" ca="1" si="478"/>
        <v>0</v>
      </c>
      <c r="P2788" s="677">
        <f t="shared" ca="1" si="478"/>
        <v>0</v>
      </c>
      <c r="Q2788" s="677">
        <f t="shared" ca="1" si="478"/>
        <v>0</v>
      </c>
      <c r="R2788" s="677">
        <f t="shared" ca="1" si="478"/>
        <v>0</v>
      </c>
      <c r="S2788" s="677">
        <f t="shared" ca="1" si="478"/>
        <v>0</v>
      </c>
      <c r="T2788" s="677">
        <f t="shared" ca="1" si="478"/>
        <v>0</v>
      </c>
      <c r="U2788" s="677">
        <f t="shared" ca="1" si="478"/>
        <v>0</v>
      </c>
      <c r="V2788" s="677">
        <f t="shared" ca="1" si="478"/>
        <v>0</v>
      </c>
      <c r="W2788" s="677">
        <f t="shared" ca="1" si="473"/>
        <v>0</v>
      </c>
      <c r="X2788" s="677">
        <f t="shared" ca="1" si="478"/>
        <v>0</v>
      </c>
      <c r="Y2788" s="677">
        <f t="shared" ca="1" si="478"/>
        <v>0</v>
      </c>
      <c r="Z2788" s="677">
        <f t="shared" ca="1" si="478"/>
        <v>0</v>
      </c>
      <c r="AA2788" t="str">
        <f t="shared" si="475"/>
        <v>ASR_COMP</v>
      </c>
      <c r="AB2788" s="957">
        <f t="shared" si="476"/>
        <v>44682</v>
      </c>
      <c r="AC2788" t="str">
        <f t="shared" si="477"/>
        <v>Unaudited</v>
      </c>
    </row>
    <row r="2789" spans="1:29" x14ac:dyDescent="0.25">
      <c r="A2789" t="s">
        <v>423</v>
      </c>
      <c r="B2789" t="s">
        <v>1388</v>
      </c>
      <c r="C2789" t="s">
        <v>1389</v>
      </c>
      <c r="D2789">
        <v>1900</v>
      </c>
      <c r="E2789" s="957">
        <v>1</v>
      </c>
      <c r="F2789" t="s">
        <v>444</v>
      </c>
      <c r="G2789" s="957">
        <v>366</v>
      </c>
      <c r="H2789" t="s">
        <v>389</v>
      </c>
      <c r="I2789" s="937" t="s">
        <v>491</v>
      </c>
      <c r="J2789" s="937" t="s">
        <v>447</v>
      </c>
      <c r="K2789" s="937" t="s">
        <v>0</v>
      </c>
      <c r="L2789" s="937" t="s">
        <v>155</v>
      </c>
      <c r="M2789" s="962" t="s">
        <v>454</v>
      </c>
      <c r="N2789" s="677">
        <f t="shared" ca="1" si="479"/>
        <v>0</v>
      </c>
      <c r="O2789" s="677">
        <f t="shared" ca="1" si="478"/>
        <v>0</v>
      </c>
      <c r="P2789" s="677">
        <f t="shared" ca="1" si="478"/>
        <v>0</v>
      </c>
      <c r="Q2789" s="677">
        <f t="shared" ca="1" si="478"/>
        <v>0</v>
      </c>
      <c r="R2789" s="677">
        <f t="shared" ca="1" si="478"/>
        <v>0</v>
      </c>
      <c r="S2789" s="677">
        <f t="shared" ca="1" si="478"/>
        <v>0</v>
      </c>
      <c r="T2789" s="677">
        <f t="shared" ca="1" si="478"/>
        <v>0</v>
      </c>
      <c r="U2789" s="677">
        <f t="shared" ca="1" si="478"/>
        <v>0</v>
      </c>
      <c r="V2789" s="677">
        <f t="shared" ca="1" si="478"/>
        <v>0</v>
      </c>
      <c r="W2789" s="677">
        <f t="shared" ca="1" si="473"/>
        <v>0</v>
      </c>
      <c r="X2789" s="677">
        <f t="shared" ca="1" si="478"/>
        <v>0</v>
      </c>
      <c r="Y2789" s="677">
        <f t="shared" ca="1" si="478"/>
        <v>0</v>
      </c>
      <c r="Z2789" s="677">
        <f t="shared" ca="1" si="478"/>
        <v>0</v>
      </c>
      <c r="AA2789" t="str">
        <f t="shared" si="475"/>
        <v>ASR_COMP</v>
      </c>
      <c r="AB2789" s="957">
        <f t="shared" si="476"/>
        <v>44682</v>
      </c>
      <c r="AC2789" t="str">
        <f t="shared" si="477"/>
        <v>Unaudited</v>
      </c>
    </row>
    <row r="2790" spans="1:29" x14ac:dyDescent="0.25">
      <c r="A2790" t="s">
        <v>423</v>
      </c>
      <c r="B2790" t="s">
        <v>1388</v>
      </c>
      <c r="C2790" t="s">
        <v>1389</v>
      </c>
      <c r="D2790">
        <v>1900</v>
      </c>
      <c r="E2790" s="957">
        <v>1</v>
      </c>
      <c r="F2790" t="s">
        <v>444</v>
      </c>
      <c r="G2790" s="957">
        <v>366</v>
      </c>
      <c r="H2790" t="s">
        <v>389</v>
      </c>
      <c r="I2790" s="937" t="s">
        <v>491</v>
      </c>
      <c r="J2790" s="937" t="s">
        <v>447</v>
      </c>
      <c r="K2790" s="937" t="s">
        <v>0</v>
      </c>
      <c r="L2790" s="945" t="s">
        <v>920</v>
      </c>
      <c r="M2790" s="960" t="s">
        <v>24</v>
      </c>
      <c r="N2790" s="677">
        <f t="shared" ca="1" si="479"/>
        <v>322367.70999999996</v>
      </c>
      <c r="O2790" s="677">
        <f t="shared" ca="1" si="478"/>
        <v>129553.81999999999</v>
      </c>
      <c r="P2790" s="677">
        <f t="shared" ca="1" si="478"/>
        <v>0</v>
      </c>
      <c r="Q2790" s="677">
        <f t="shared" ca="1" si="478"/>
        <v>0</v>
      </c>
      <c r="R2790" s="677">
        <f t="shared" ca="1" si="478"/>
        <v>191326.96</v>
      </c>
      <c r="S2790" s="677">
        <f t="shared" ca="1" si="478"/>
        <v>1486.93</v>
      </c>
      <c r="T2790" s="677">
        <f t="shared" ca="1" si="478"/>
        <v>0</v>
      </c>
      <c r="U2790" s="677">
        <f t="shared" ca="1" si="478"/>
        <v>0</v>
      </c>
      <c r="V2790" s="677">
        <f t="shared" ca="1" si="478"/>
        <v>0</v>
      </c>
      <c r="W2790" s="677">
        <f t="shared" ca="1" si="473"/>
        <v>0</v>
      </c>
      <c r="X2790" s="677">
        <f t="shared" ca="1" si="478"/>
        <v>0</v>
      </c>
      <c r="Y2790" s="677">
        <f t="shared" ca="1" si="478"/>
        <v>0</v>
      </c>
      <c r="Z2790" s="677">
        <f t="shared" ca="1" si="478"/>
        <v>0</v>
      </c>
      <c r="AA2790" t="str">
        <f t="shared" si="475"/>
        <v>ASR_COMP</v>
      </c>
      <c r="AB2790" s="957">
        <f t="shared" si="476"/>
        <v>44682</v>
      </c>
      <c r="AC2790" t="str">
        <f t="shared" si="477"/>
        <v>Unaudited</v>
      </c>
    </row>
    <row r="2791" spans="1:29" x14ac:dyDescent="0.25">
      <c r="A2791" t="s">
        <v>423</v>
      </c>
      <c r="B2791" t="s">
        <v>1388</v>
      </c>
      <c r="C2791" t="s">
        <v>1389</v>
      </c>
      <c r="D2791">
        <v>1900</v>
      </c>
      <c r="E2791" s="957">
        <v>1</v>
      </c>
      <c r="F2791" t="s">
        <v>444</v>
      </c>
      <c r="G2791" s="957">
        <v>366</v>
      </c>
      <c r="H2791" t="s">
        <v>389</v>
      </c>
      <c r="I2791" s="962" t="s">
        <v>491</v>
      </c>
      <c r="J2791" s="962" t="s">
        <v>447</v>
      </c>
      <c r="K2791" s="962" t="s">
        <v>53</v>
      </c>
      <c r="L2791" s="953">
        <v>3.1</v>
      </c>
      <c r="M2791" s="962" t="s">
        <v>33</v>
      </c>
      <c r="N2791" s="677">
        <f t="shared" ca="1" si="479"/>
        <v>17376414.591340516</v>
      </c>
      <c r="O2791" s="677">
        <f t="shared" ca="1" si="478"/>
        <v>14040393.308808327</v>
      </c>
      <c r="P2791" s="677">
        <f t="shared" ca="1" si="478"/>
        <v>750210.9398631592</v>
      </c>
      <c r="Q2791" s="677">
        <f t="shared" ca="1" si="478"/>
        <v>1588498.2822773007</v>
      </c>
      <c r="R2791" s="677">
        <f t="shared" ca="1" si="478"/>
        <v>551231.33028109348</v>
      </c>
      <c r="S2791" s="677">
        <f t="shared" ca="1" si="478"/>
        <v>56584.769129980639</v>
      </c>
      <c r="T2791" s="677">
        <f t="shared" ca="1" si="478"/>
        <v>121054.58</v>
      </c>
      <c r="U2791" s="677">
        <f t="shared" ca="1" si="478"/>
        <v>240.0035419860501</v>
      </c>
      <c r="V2791" s="677">
        <f t="shared" ca="1" si="478"/>
        <v>55392.462767366938</v>
      </c>
      <c r="W2791" s="677">
        <f t="shared" ca="1" si="473"/>
        <v>45962.681748442279</v>
      </c>
      <c r="X2791" s="677">
        <f t="shared" ca="1" si="478"/>
        <v>21891.738009653571</v>
      </c>
      <c r="Y2791" s="677">
        <f t="shared" ca="1" si="478"/>
        <v>144954.4949132083</v>
      </c>
      <c r="Z2791" s="677">
        <f t="shared" ca="1" si="478"/>
        <v>0</v>
      </c>
      <c r="AA2791" t="str">
        <f t="shared" si="475"/>
        <v>ASR_COMP</v>
      </c>
      <c r="AB2791" s="957">
        <f t="shared" si="476"/>
        <v>44682</v>
      </c>
      <c r="AC2791" t="str">
        <f t="shared" si="477"/>
        <v>Unaudited</v>
      </c>
    </row>
    <row r="2792" spans="1:29" x14ac:dyDescent="0.25">
      <c r="A2792" t="s">
        <v>423</v>
      </c>
      <c r="B2792" t="s">
        <v>1388</v>
      </c>
      <c r="C2792" t="s">
        <v>1389</v>
      </c>
      <c r="D2792">
        <v>1900</v>
      </c>
      <c r="E2792" s="957">
        <v>1</v>
      </c>
      <c r="F2792" t="s">
        <v>444</v>
      </c>
      <c r="G2792" s="957">
        <v>366</v>
      </c>
      <c r="H2792" t="s">
        <v>389</v>
      </c>
      <c r="I2792" s="958" t="s">
        <v>491</v>
      </c>
      <c r="J2792" s="958" t="s">
        <v>447</v>
      </c>
      <c r="K2792" s="958" t="s">
        <v>53</v>
      </c>
      <c r="L2792" s="953">
        <v>3.2</v>
      </c>
      <c r="M2792" s="958" t="s">
        <v>34</v>
      </c>
      <c r="N2792" s="677">
        <f t="shared" ca="1" si="479"/>
        <v>19788926.078028258</v>
      </c>
      <c r="O2792" s="677">
        <f t="shared" ca="1" si="478"/>
        <v>12343817.948263837</v>
      </c>
      <c r="P2792" s="677">
        <f t="shared" ca="1" si="478"/>
        <v>1331731.9423010149</v>
      </c>
      <c r="Q2792" s="677">
        <f t="shared" ca="1" si="478"/>
        <v>3410177.6216583345</v>
      </c>
      <c r="R2792" s="677">
        <f t="shared" ca="1" si="478"/>
        <v>1679172.1305286658</v>
      </c>
      <c r="S2792" s="677">
        <f t="shared" ca="1" si="478"/>
        <v>157331.58525628923</v>
      </c>
      <c r="T2792" s="677">
        <f t="shared" ca="1" si="478"/>
        <v>137297.36000000002</v>
      </c>
      <c r="U2792" s="677">
        <f t="shared" ca="1" si="478"/>
        <v>983.36766422332153</v>
      </c>
      <c r="V2792" s="677">
        <f t="shared" ca="1" si="478"/>
        <v>108142.86669914149</v>
      </c>
      <c r="W2792" s="677">
        <f t="shared" ca="1" si="473"/>
        <v>218658.77914734578</v>
      </c>
      <c r="X2792" s="677">
        <f t="shared" ca="1" si="478"/>
        <v>43338.501372028717</v>
      </c>
      <c r="Y2792" s="677">
        <f t="shared" ca="1" si="478"/>
        <v>358273.97513738455</v>
      </c>
      <c r="Z2792" s="677">
        <f t="shared" ca="1" si="478"/>
        <v>0</v>
      </c>
      <c r="AA2792" t="str">
        <f t="shared" si="475"/>
        <v>ASR_COMP</v>
      </c>
      <c r="AB2792" s="957">
        <f t="shared" si="476"/>
        <v>44682</v>
      </c>
      <c r="AC2792" t="str">
        <f t="shared" si="477"/>
        <v>Unaudited</v>
      </c>
    </row>
    <row r="2793" spans="1:29" x14ac:dyDescent="0.25">
      <c r="A2793" t="s">
        <v>423</v>
      </c>
      <c r="B2793" t="s">
        <v>1388</v>
      </c>
      <c r="C2793" t="s">
        <v>1389</v>
      </c>
      <c r="D2793">
        <v>1900</v>
      </c>
      <c r="E2793" s="957">
        <v>1</v>
      </c>
      <c r="F2793" t="s">
        <v>444</v>
      </c>
      <c r="G2793" s="957">
        <v>366</v>
      </c>
      <c r="H2793" t="s">
        <v>389</v>
      </c>
      <c r="I2793" s="958" t="s">
        <v>491</v>
      </c>
      <c r="J2793" s="958" t="s">
        <v>447</v>
      </c>
      <c r="K2793" s="958" t="s">
        <v>53</v>
      </c>
      <c r="L2793" s="937">
        <v>3.3</v>
      </c>
      <c r="M2793" s="958" t="s">
        <v>54</v>
      </c>
      <c r="N2793" s="677">
        <f t="shared" ca="1" si="479"/>
        <v>0</v>
      </c>
      <c r="O2793" s="677">
        <f t="shared" ca="1" si="478"/>
        <v>0</v>
      </c>
      <c r="P2793" s="677">
        <f t="shared" ca="1" si="478"/>
        <v>0</v>
      </c>
      <c r="Q2793" s="677">
        <f t="shared" ca="1" si="478"/>
        <v>0</v>
      </c>
      <c r="R2793" s="677">
        <f t="shared" ca="1" si="478"/>
        <v>0</v>
      </c>
      <c r="S2793" s="677">
        <f t="shared" ca="1" si="478"/>
        <v>0</v>
      </c>
      <c r="T2793" s="677">
        <f t="shared" ca="1" si="478"/>
        <v>0</v>
      </c>
      <c r="U2793" s="677">
        <f t="shared" ca="1" si="478"/>
        <v>0</v>
      </c>
      <c r="V2793" s="677">
        <f t="shared" ca="1" si="478"/>
        <v>0</v>
      </c>
      <c r="W2793" s="677">
        <f t="shared" ca="1" si="473"/>
        <v>0</v>
      </c>
      <c r="X2793" s="677">
        <f t="shared" ca="1" si="478"/>
        <v>0</v>
      </c>
      <c r="Y2793" s="677">
        <f t="shared" ca="1" si="478"/>
        <v>0</v>
      </c>
      <c r="Z2793" s="677">
        <f t="shared" ca="1" si="478"/>
        <v>0</v>
      </c>
      <c r="AA2793" t="str">
        <f t="shared" si="475"/>
        <v>ASR_COMP</v>
      </c>
      <c r="AB2793" s="957">
        <f t="shared" si="476"/>
        <v>44682</v>
      </c>
      <c r="AC2793" t="str">
        <f t="shared" si="477"/>
        <v>Unaudited</v>
      </c>
    </row>
    <row r="2794" spans="1:29" x14ac:dyDescent="0.25">
      <c r="A2794" t="s">
        <v>423</v>
      </c>
      <c r="B2794" t="s">
        <v>1388</v>
      </c>
      <c r="C2794" t="s">
        <v>1389</v>
      </c>
      <c r="D2794">
        <v>1900</v>
      </c>
      <c r="E2794" s="957">
        <v>1</v>
      </c>
      <c r="F2794" t="s">
        <v>444</v>
      </c>
      <c r="G2794" s="957">
        <v>366</v>
      </c>
      <c r="H2794" t="s">
        <v>389</v>
      </c>
      <c r="I2794" s="958" t="s">
        <v>491</v>
      </c>
      <c r="J2794" s="958" t="s">
        <v>447</v>
      </c>
      <c r="K2794" s="958" t="s">
        <v>53</v>
      </c>
      <c r="L2794" s="937" t="s">
        <v>44</v>
      </c>
      <c r="M2794" s="958" t="s">
        <v>156</v>
      </c>
      <c r="N2794" s="677">
        <f t="shared" ca="1" si="479"/>
        <v>0</v>
      </c>
      <c r="O2794" s="677">
        <f t="shared" ca="1" si="478"/>
        <v>0</v>
      </c>
      <c r="P2794" s="677">
        <f t="shared" ca="1" si="478"/>
        <v>0</v>
      </c>
      <c r="Q2794" s="677">
        <f t="shared" ca="1" si="478"/>
        <v>0</v>
      </c>
      <c r="R2794" s="677">
        <f t="shared" ca="1" si="478"/>
        <v>0</v>
      </c>
      <c r="S2794" s="677">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7">
        <f t="shared" ca="1" si="480"/>
        <v>0</v>
      </c>
      <c r="U2794" s="677">
        <f t="shared" ca="1" si="480"/>
        <v>0</v>
      </c>
      <c r="V2794" s="677">
        <f t="shared" ca="1" si="480"/>
        <v>0</v>
      </c>
      <c r="W2794" s="677">
        <f t="shared" ca="1" si="473"/>
        <v>0</v>
      </c>
      <c r="X2794" s="677">
        <f t="shared" ca="1" si="480"/>
        <v>0</v>
      </c>
      <c r="Y2794" s="677">
        <f t="shared" ca="1" si="480"/>
        <v>0</v>
      </c>
      <c r="Z2794" s="677">
        <f t="shared" ca="1" si="480"/>
        <v>0</v>
      </c>
      <c r="AA2794" t="str">
        <f t="shared" si="475"/>
        <v>ASR_COMP</v>
      </c>
      <c r="AB2794" s="957">
        <f t="shared" si="476"/>
        <v>44682</v>
      </c>
      <c r="AC2794" t="str">
        <f t="shared" si="477"/>
        <v>Unaudited</v>
      </c>
    </row>
    <row r="2795" spans="1:29" x14ac:dyDescent="0.25">
      <c r="A2795" t="s">
        <v>423</v>
      </c>
      <c r="B2795" t="s">
        <v>1388</v>
      </c>
      <c r="C2795" t="s">
        <v>1389</v>
      </c>
      <c r="D2795">
        <v>1900</v>
      </c>
      <c r="E2795" s="957">
        <v>1</v>
      </c>
      <c r="F2795" t="s">
        <v>444</v>
      </c>
      <c r="G2795" s="957">
        <v>366</v>
      </c>
      <c r="H2795" t="s">
        <v>389</v>
      </c>
      <c r="I2795" s="965" t="s">
        <v>491</v>
      </c>
      <c r="J2795" s="965" t="s">
        <v>447</v>
      </c>
      <c r="K2795" s="965" t="s">
        <v>53</v>
      </c>
      <c r="L2795" s="945" t="s">
        <v>41</v>
      </c>
      <c r="M2795" s="965" t="s">
        <v>52</v>
      </c>
      <c r="N2795" s="677">
        <f t="shared" ca="1" si="479"/>
        <v>7996396.9803801551</v>
      </c>
      <c r="O2795" s="677">
        <f t="shared" ca="1" si="480"/>
        <v>6290735.7348690145</v>
      </c>
      <c r="P2795" s="677">
        <f t="shared" ca="1" si="480"/>
        <v>329463.83720534254</v>
      </c>
      <c r="Q2795" s="677">
        <f t="shared" ca="1" si="480"/>
        <v>803532.59955899138</v>
      </c>
      <c r="R2795" s="677">
        <f t="shared" ca="1" si="480"/>
        <v>292454.67771689082</v>
      </c>
      <c r="S2795" s="677">
        <f t="shared" ca="1" si="480"/>
        <v>97530.12405790716</v>
      </c>
      <c r="T2795" s="677">
        <f t="shared" ca="1" si="480"/>
        <v>42570.529054176266</v>
      </c>
      <c r="U2795" s="677">
        <f t="shared" ca="1" si="480"/>
        <v>1436.9444272136086</v>
      </c>
      <c r="V2795" s="677">
        <f t="shared" ca="1" si="480"/>
        <v>28324.405041983744</v>
      </c>
      <c r="W2795" s="677">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9071.6716247562763</v>
      </c>
      <c r="X2795" s="677">
        <f t="shared" ca="1" si="480"/>
        <v>73884.321173809803</v>
      </c>
      <c r="Y2795" s="677">
        <f t="shared" ca="1" si="480"/>
        <v>27392.13565006819</v>
      </c>
      <c r="Z2795" s="677">
        <f t="shared" ca="1" si="480"/>
        <v>0</v>
      </c>
      <c r="AA2795" t="str">
        <f t="shared" si="475"/>
        <v>ASR_COMP</v>
      </c>
      <c r="AB2795" s="957">
        <f t="shared" si="476"/>
        <v>44682</v>
      </c>
      <c r="AC2795" t="str">
        <f t="shared" si="477"/>
        <v>Unaudited</v>
      </c>
    </row>
    <row r="2796" spans="1:29" x14ac:dyDescent="0.25">
      <c r="A2796" t="s">
        <v>423</v>
      </c>
      <c r="B2796" t="s">
        <v>1388</v>
      </c>
      <c r="C2796" t="s">
        <v>1389</v>
      </c>
      <c r="D2796">
        <v>1900</v>
      </c>
      <c r="E2796" s="957">
        <v>1</v>
      </c>
      <c r="F2796" t="s">
        <v>444</v>
      </c>
      <c r="G2796" s="957">
        <v>366</v>
      </c>
      <c r="H2796" t="s">
        <v>389</v>
      </c>
      <c r="I2796" s="937" t="s">
        <v>491</v>
      </c>
      <c r="J2796" s="937" t="s">
        <v>447</v>
      </c>
      <c r="K2796" s="937" t="s">
        <v>53</v>
      </c>
      <c r="L2796" s="937" t="s">
        <v>42</v>
      </c>
      <c r="M2796" s="958" t="s">
        <v>157</v>
      </c>
      <c r="N2796" s="677">
        <f t="shared" ca="1" si="479"/>
        <v>1781853.0381093207</v>
      </c>
      <c r="O2796" s="677">
        <f t="shared" ca="1" si="480"/>
        <v>1009083.189366898</v>
      </c>
      <c r="P2796" s="677">
        <f t="shared" ca="1" si="480"/>
        <v>64819.511902157916</v>
      </c>
      <c r="Q2796" s="677">
        <f t="shared" ca="1" si="480"/>
        <v>439569.57914229855</v>
      </c>
      <c r="R2796" s="677">
        <f t="shared" ca="1" si="480"/>
        <v>162411.44398408249</v>
      </c>
      <c r="S2796" s="677">
        <f t="shared" ca="1" si="480"/>
        <v>8537.420694826762</v>
      </c>
      <c r="T2796" s="677">
        <f t="shared" ca="1" si="480"/>
        <v>0</v>
      </c>
      <c r="U2796" s="677">
        <f t="shared" ca="1" si="480"/>
        <v>125.12096838061377</v>
      </c>
      <c r="V2796" s="677">
        <f t="shared" ca="1" si="480"/>
        <v>14736.202296507559</v>
      </c>
      <c r="W2796" s="677">
        <f t="shared" ca="1" si="481"/>
        <v>15689.385266615001</v>
      </c>
      <c r="X2796" s="677">
        <f t="shared" ca="1" si="480"/>
        <v>9732.8922516716193</v>
      </c>
      <c r="Y2796" s="677">
        <f t="shared" ca="1" si="480"/>
        <v>57148.292235881978</v>
      </c>
      <c r="Z2796" s="677">
        <f t="shared" ca="1" si="480"/>
        <v>0</v>
      </c>
      <c r="AA2796" t="str">
        <f t="shared" si="475"/>
        <v>ASR_COMP</v>
      </c>
      <c r="AB2796" s="957">
        <f t="shared" si="476"/>
        <v>44682</v>
      </c>
      <c r="AC2796" t="str">
        <f t="shared" si="477"/>
        <v>Unaudited</v>
      </c>
    </row>
    <row r="2797" spans="1:29" x14ac:dyDescent="0.25">
      <c r="A2797" t="s">
        <v>423</v>
      </c>
      <c r="B2797" t="s">
        <v>1388</v>
      </c>
      <c r="C2797" t="s">
        <v>1389</v>
      </c>
      <c r="D2797">
        <v>1900</v>
      </c>
      <c r="E2797" s="957">
        <v>1</v>
      </c>
      <c r="F2797" t="s">
        <v>444</v>
      </c>
      <c r="G2797" s="957">
        <v>366</v>
      </c>
      <c r="H2797" t="s">
        <v>389</v>
      </c>
      <c r="I2797" s="937" t="s">
        <v>491</v>
      </c>
      <c r="J2797" s="937" t="s">
        <v>447</v>
      </c>
      <c r="K2797" s="937" t="s">
        <v>53</v>
      </c>
      <c r="L2797" s="943" t="s">
        <v>43</v>
      </c>
      <c r="M2797" s="959" t="s">
        <v>465</v>
      </c>
      <c r="N2797" s="677">
        <f t="shared" ca="1" si="479"/>
        <v>2482531.3745854464</v>
      </c>
      <c r="O2797" s="677">
        <f t="shared" ca="1" si="480"/>
        <v>1691092.7775159783</v>
      </c>
      <c r="P2797" s="677">
        <f t="shared" ca="1" si="480"/>
        <v>170926.3402612124</v>
      </c>
      <c r="Q2797" s="677">
        <f t="shared" ca="1" si="480"/>
        <v>291279.04299651663</v>
      </c>
      <c r="R2797" s="677">
        <f t="shared" ca="1" si="480"/>
        <v>121575.62553857389</v>
      </c>
      <c r="S2797" s="677">
        <f t="shared" ca="1" si="480"/>
        <v>25513.385331113612</v>
      </c>
      <c r="T2797" s="677">
        <f t="shared" ca="1" si="480"/>
        <v>0</v>
      </c>
      <c r="U2797" s="677">
        <f t="shared" ca="1" si="480"/>
        <v>435.22006554148732</v>
      </c>
      <c r="V2797" s="677">
        <f t="shared" ca="1" si="480"/>
        <v>12041.698651573523</v>
      </c>
      <c r="W2797" s="677">
        <f t="shared" ca="1" si="481"/>
        <v>105956.78760637082</v>
      </c>
      <c r="X2797" s="677">
        <f t="shared" ca="1" si="480"/>
        <v>18659.772823729883</v>
      </c>
      <c r="Y2797" s="677">
        <f t="shared" ca="1" si="480"/>
        <v>45050.723794835416</v>
      </c>
      <c r="Z2797" s="677">
        <f t="shared" ca="1" si="480"/>
        <v>0</v>
      </c>
      <c r="AA2797" t="str">
        <f t="shared" si="475"/>
        <v>ASR_COMP</v>
      </c>
      <c r="AB2797" s="957">
        <f t="shared" si="476"/>
        <v>44682</v>
      </c>
      <c r="AC2797" t="str">
        <f t="shared" si="477"/>
        <v>Unaudited</v>
      </c>
    </row>
    <row r="2798" spans="1:29" x14ac:dyDescent="0.25">
      <c r="A2798" t="s">
        <v>423</v>
      </c>
      <c r="B2798" t="s">
        <v>1388</v>
      </c>
      <c r="C2798" t="s">
        <v>1389</v>
      </c>
      <c r="D2798">
        <v>1900</v>
      </c>
      <c r="E2798" s="957">
        <v>1</v>
      </c>
      <c r="F2798" t="s">
        <v>444</v>
      </c>
      <c r="G2798" s="957">
        <v>366</v>
      </c>
      <c r="H2798" t="s">
        <v>389</v>
      </c>
      <c r="I2798" s="958" t="s">
        <v>491</v>
      </c>
      <c r="J2798" s="958" t="s">
        <v>447</v>
      </c>
      <c r="K2798" s="958" t="s">
        <v>923</v>
      </c>
      <c r="L2798" s="937" t="s">
        <v>924</v>
      </c>
      <c r="M2798" s="958" t="s">
        <v>923</v>
      </c>
      <c r="N2798" s="677">
        <f t="shared" ca="1" si="479"/>
        <v>4187742.1574379345</v>
      </c>
      <c r="O2798" s="677">
        <f t="shared" ca="1" si="480"/>
        <v>3728423.9151300355</v>
      </c>
      <c r="P2798" s="677">
        <f t="shared" ca="1" si="480"/>
        <v>329806.05335931754</v>
      </c>
      <c r="Q2798" s="677">
        <f t="shared" ca="1" si="480"/>
        <v>51948.419638087064</v>
      </c>
      <c r="R2798" s="677">
        <f t="shared" ca="1" si="480"/>
        <v>43592.664377052621</v>
      </c>
      <c r="S2798" s="677">
        <f t="shared" ca="1" si="480"/>
        <v>2943.0729461045676</v>
      </c>
      <c r="T2798" s="677">
        <f t="shared" ca="1" si="480"/>
        <v>0</v>
      </c>
      <c r="U2798" s="677">
        <f t="shared" ca="1" si="480"/>
        <v>11.034852276462354</v>
      </c>
      <c r="V2798" s="677">
        <f t="shared" ca="1" si="480"/>
        <v>25097.886873312516</v>
      </c>
      <c r="W2798" s="677">
        <f t="shared" ca="1" si="481"/>
        <v>3821.2700516235209</v>
      </c>
      <c r="X2798" s="677">
        <f t="shared" ca="1" si="480"/>
        <v>473.11200223735534</v>
      </c>
      <c r="Y2798" s="677">
        <f t="shared" ca="1" si="480"/>
        <v>1624.7282078870505</v>
      </c>
      <c r="Z2798" s="677">
        <f t="shared" ca="1" si="480"/>
        <v>0</v>
      </c>
      <c r="AA2798" t="str">
        <f t="shared" si="475"/>
        <v>ASR_COMP</v>
      </c>
      <c r="AB2798" s="957">
        <f t="shared" si="476"/>
        <v>44682</v>
      </c>
      <c r="AC2798" t="str">
        <f t="shared" si="477"/>
        <v>Unaudited</v>
      </c>
    </row>
    <row r="2799" spans="1:29" x14ac:dyDescent="0.25">
      <c r="A2799" t="s">
        <v>423</v>
      </c>
      <c r="B2799" t="s">
        <v>1388</v>
      </c>
      <c r="C2799" t="s">
        <v>1389</v>
      </c>
      <c r="D2799">
        <v>1900</v>
      </c>
      <c r="E2799" s="957">
        <v>1</v>
      </c>
      <c r="F2799" t="s">
        <v>444</v>
      </c>
      <c r="G2799" s="957">
        <v>366</v>
      </c>
      <c r="H2799" t="s">
        <v>389</v>
      </c>
      <c r="I2799" s="937" t="s">
        <v>491</v>
      </c>
      <c r="J2799" s="937" t="s">
        <v>447</v>
      </c>
      <c r="K2799" s="937" t="s">
        <v>923</v>
      </c>
      <c r="L2799" s="937" t="s">
        <v>925</v>
      </c>
      <c r="M2799" s="958" t="s">
        <v>928</v>
      </c>
      <c r="N2799" s="677">
        <f t="shared" ca="1" si="479"/>
        <v>1121882.1201112228</v>
      </c>
      <c r="O2799" s="677">
        <f t="shared" ca="1" si="480"/>
        <v>762175.23290772527</v>
      </c>
      <c r="P2799" s="677">
        <f t="shared" ca="1" si="480"/>
        <v>54614.201473385227</v>
      </c>
      <c r="Q2799" s="677">
        <f t="shared" ca="1" si="480"/>
        <v>261424.73129868152</v>
      </c>
      <c r="R2799" s="677">
        <f t="shared" ca="1" si="480"/>
        <v>87587.34821888867</v>
      </c>
      <c r="S2799" s="677">
        <f t="shared" ca="1" si="480"/>
        <v>-67731.410773662341</v>
      </c>
      <c r="T2799" s="677">
        <f t="shared" ca="1" si="480"/>
        <v>0</v>
      </c>
      <c r="U2799" s="677">
        <f t="shared" ca="1" si="480"/>
        <v>-694.12819399176988</v>
      </c>
      <c r="V2799" s="677">
        <f t="shared" ca="1" si="480"/>
        <v>11393.365953209946</v>
      </c>
      <c r="W2799" s="677">
        <f t="shared" ca="1" si="481"/>
        <v>11275.708236184062</v>
      </c>
      <c r="X2799" s="677">
        <f t="shared" ca="1" si="480"/>
        <v>-51056.722107379806</v>
      </c>
      <c r="Y2799" s="677">
        <f t="shared" ca="1" si="480"/>
        <v>52893.793098181872</v>
      </c>
      <c r="Z2799" s="677">
        <f t="shared" ca="1" si="480"/>
        <v>0</v>
      </c>
      <c r="AA2799" t="str">
        <f t="shared" si="475"/>
        <v>ASR_COMP</v>
      </c>
      <c r="AB2799" s="957">
        <f t="shared" si="476"/>
        <v>44682</v>
      </c>
      <c r="AC2799" t="str">
        <f t="shared" si="477"/>
        <v>Unaudited</v>
      </c>
    </row>
    <row r="2800" spans="1:29" x14ac:dyDescent="0.25">
      <c r="A2800" t="s">
        <v>423</v>
      </c>
      <c r="B2800" t="s">
        <v>1388</v>
      </c>
      <c r="C2800" t="s">
        <v>1389</v>
      </c>
      <c r="D2800">
        <v>1900</v>
      </c>
      <c r="E2800" s="957">
        <v>1</v>
      </c>
      <c r="F2800" t="s">
        <v>444</v>
      </c>
      <c r="G2800" s="957">
        <v>366</v>
      </c>
      <c r="H2800" t="s">
        <v>389</v>
      </c>
      <c r="I2800" s="937" t="s">
        <v>491</v>
      </c>
      <c r="J2800" s="937" t="s">
        <v>447</v>
      </c>
      <c r="K2800" s="937" t="s">
        <v>923</v>
      </c>
      <c r="L2800" s="937" t="s">
        <v>926</v>
      </c>
      <c r="M2800" s="958" t="s">
        <v>929</v>
      </c>
      <c r="N2800" s="677">
        <f t="shared" ca="1" si="479"/>
        <v>0</v>
      </c>
      <c r="O2800" s="677">
        <f t="shared" ca="1" si="480"/>
        <v>0</v>
      </c>
      <c r="P2800" s="677">
        <f t="shared" ca="1" si="480"/>
        <v>0</v>
      </c>
      <c r="Q2800" s="677">
        <f t="shared" ca="1" si="480"/>
        <v>0</v>
      </c>
      <c r="R2800" s="677">
        <f t="shared" ca="1" si="480"/>
        <v>0</v>
      </c>
      <c r="S2800" s="677">
        <f t="shared" ca="1" si="480"/>
        <v>0</v>
      </c>
      <c r="T2800" s="677">
        <f t="shared" ca="1" si="480"/>
        <v>0</v>
      </c>
      <c r="U2800" s="677">
        <f t="shared" ca="1" si="480"/>
        <v>0</v>
      </c>
      <c r="V2800" s="677">
        <f t="shared" ca="1" si="480"/>
        <v>0</v>
      </c>
      <c r="W2800" s="677">
        <f t="shared" ca="1" si="481"/>
        <v>0</v>
      </c>
      <c r="X2800" s="677">
        <f t="shared" ca="1" si="480"/>
        <v>0</v>
      </c>
      <c r="Y2800" s="677">
        <f t="shared" ca="1" si="480"/>
        <v>0</v>
      </c>
      <c r="Z2800" s="677">
        <f t="shared" ca="1" si="480"/>
        <v>0</v>
      </c>
      <c r="AA2800" t="str">
        <f t="shared" si="475"/>
        <v>ASR_COMP</v>
      </c>
      <c r="AB2800" s="957">
        <f t="shared" si="476"/>
        <v>44682</v>
      </c>
      <c r="AC2800" t="str">
        <f t="shared" si="477"/>
        <v>Unaudited</v>
      </c>
    </row>
    <row r="2801" spans="1:29" x14ac:dyDescent="0.25">
      <c r="A2801" t="s">
        <v>423</v>
      </c>
      <c r="B2801" t="s">
        <v>1388</v>
      </c>
      <c r="C2801" t="s">
        <v>1389</v>
      </c>
      <c r="D2801">
        <v>1900</v>
      </c>
      <c r="E2801" s="957">
        <v>1</v>
      </c>
      <c r="F2801" t="s">
        <v>444</v>
      </c>
      <c r="G2801" s="957">
        <v>366</v>
      </c>
      <c r="H2801" t="s">
        <v>389</v>
      </c>
      <c r="I2801" s="958" t="s">
        <v>491</v>
      </c>
      <c r="J2801" s="958" t="s">
        <v>447</v>
      </c>
      <c r="K2801" s="958" t="s">
        <v>448</v>
      </c>
      <c r="L2801" s="937">
        <v>5.0999999999999996</v>
      </c>
      <c r="M2801" s="958" t="s">
        <v>37</v>
      </c>
      <c r="N2801" s="677">
        <f t="shared" ca="1" si="479"/>
        <v>10421060.684219129</v>
      </c>
      <c r="O2801" s="677">
        <f t="shared" ca="1" si="480"/>
        <v>5132570.794363481</v>
      </c>
      <c r="P2801" s="677">
        <f t="shared" ca="1" si="480"/>
        <v>2256840.4830388627</v>
      </c>
      <c r="Q2801" s="677">
        <f t="shared" ca="1" si="480"/>
        <v>786382.50797039841</v>
      </c>
      <c r="R2801" s="677">
        <f t="shared" ca="1" si="480"/>
        <v>1585792.0942272008</v>
      </c>
      <c r="S2801" s="677">
        <f t="shared" ca="1" si="480"/>
        <v>139377.25828788933</v>
      </c>
      <c r="T2801" s="677">
        <f t="shared" ca="1" si="480"/>
        <v>341572.03</v>
      </c>
      <c r="U2801" s="677">
        <f t="shared" ca="1" si="480"/>
        <v>1099.5894699146411</v>
      </c>
      <c r="V2801" s="677">
        <f t="shared" ca="1" si="480"/>
        <v>99407.016703883259</v>
      </c>
      <c r="W2801" s="677">
        <f t="shared" ca="1" si="481"/>
        <v>11849.034089404471</v>
      </c>
      <c r="X2801" s="677">
        <f t="shared" ca="1" si="480"/>
        <v>32323.769182312742</v>
      </c>
      <c r="Y2801" s="677">
        <f t="shared" ca="1" si="480"/>
        <v>33846.106885781868</v>
      </c>
      <c r="Z2801" s="677">
        <f t="shared" ca="1" si="480"/>
        <v>0</v>
      </c>
      <c r="AA2801" t="str">
        <f t="shared" si="475"/>
        <v>ASR_COMP</v>
      </c>
      <c r="AB2801" s="957">
        <f t="shared" si="476"/>
        <v>44682</v>
      </c>
      <c r="AC2801" t="str">
        <f t="shared" si="477"/>
        <v>Unaudited</v>
      </c>
    </row>
    <row r="2802" spans="1:29" ht="30" x14ac:dyDescent="0.25">
      <c r="A2802" t="s">
        <v>423</v>
      </c>
      <c r="B2802" t="s">
        <v>1388</v>
      </c>
      <c r="C2802" t="s">
        <v>1389</v>
      </c>
      <c r="D2802">
        <v>1900</v>
      </c>
      <c r="E2802" s="957">
        <v>1</v>
      </c>
      <c r="F2802" t="s">
        <v>444</v>
      </c>
      <c r="G2802" s="957">
        <v>366</v>
      </c>
      <c r="H2802" t="s">
        <v>389</v>
      </c>
      <c r="I2802" s="958" t="s">
        <v>491</v>
      </c>
      <c r="J2802" s="958" t="s">
        <v>447</v>
      </c>
      <c r="K2802" s="958" t="s">
        <v>448</v>
      </c>
      <c r="L2802" s="953">
        <v>5.2</v>
      </c>
      <c r="M2802" s="958" t="s">
        <v>306</v>
      </c>
      <c r="N2802" s="677">
        <f t="shared" ca="1" si="479"/>
        <v>0</v>
      </c>
      <c r="O2802" s="677">
        <f t="shared" ca="1" si="480"/>
        <v>0</v>
      </c>
      <c r="P2802" s="677">
        <f t="shared" ca="1" si="480"/>
        <v>0</v>
      </c>
      <c r="Q2802" s="677">
        <f t="shared" ca="1" si="480"/>
        <v>0</v>
      </c>
      <c r="R2802" s="677">
        <f t="shared" ca="1" si="480"/>
        <v>0</v>
      </c>
      <c r="S2802" s="677">
        <f t="shared" ca="1" si="480"/>
        <v>0</v>
      </c>
      <c r="T2802" s="677">
        <f t="shared" ca="1" si="480"/>
        <v>0</v>
      </c>
      <c r="U2802" s="677">
        <f t="shared" ca="1" si="480"/>
        <v>0</v>
      </c>
      <c r="V2802" s="677">
        <f t="shared" ca="1" si="480"/>
        <v>0</v>
      </c>
      <c r="W2802" s="677">
        <f t="shared" ca="1" si="481"/>
        <v>0</v>
      </c>
      <c r="X2802" s="677">
        <f t="shared" ca="1" si="480"/>
        <v>0</v>
      </c>
      <c r="Y2802" s="677">
        <f t="shared" ca="1" si="480"/>
        <v>0</v>
      </c>
      <c r="Z2802" s="677">
        <f t="shared" ca="1" si="480"/>
        <v>0</v>
      </c>
      <c r="AA2802" t="str">
        <f t="shared" si="475"/>
        <v>ASR_COMP</v>
      </c>
      <c r="AB2802" s="957">
        <f t="shared" si="476"/>
        <v>44682</v>
      </c>
      <c r="AC2802" t="str">
        <f t="shared" si="477"/>
        <v>Unaudited</v>
      </c>
    </row>
    <row r="2803" spans="1:29" ht="30" x14ac:dyDescent="0.25">
      <c r="A2803" t="s">
        <v>423</v>
      </c>
      <c r="B2803" t="s">
        <v>1388</v>
      </c>
      <c r="C2803" t="s">
        <v>1389</v>
      </c>
      <c r="D2803">
        <v>1900</v>
      </c>
      <c r="E2803" s="957">
        <v>1</v>
      </c>
      <c r="F2803" t="s">
        <v>444</v>
      </c>
      <c r="G2803" s="957">
        <v>366</v>
      </c>
      <c r="H2803" t="s">
        <v>389</v>
      </c>
      <c r="I2803" s="937" t="s">
        <v>491</v>
      </c>
      <c r="J2803" s="937" t="s">
        <v>447</v>
      </c>
      <c r="K2803" s="937" t="s">
        <v>448</v>
      </c>
      <c r="L2803" s="937">
        <v>5.3</v>
      </c>
      <c r="M2803" s="958" t="s">
        <v>307</v>
      </c>
      <c r="N2803" s="677">
        <f t="shared" ca="1" si="479"/>
        <v>1492517.1547013051</v>
      </c>
      <c r="O2803" s="677">
        <f t="shared" ca="1" si="480"/>
        <v>612018.18022205913</v>
      </c>
      <c r="P2803" s="677">
        <f t="shared" ca="1" si="480"/>
        <v>249742.34373372153</v>
      </c>
      <c r="Q2803" s="677">
        <f t="shared" ca="1" si="480"/>
        <v>222798.70299372025</v>
      </c>
      <c r="R2803" s="677">
        <f t="shared" ca="1" si="480"/>
        <v>412562.24223922845</v>
      </c>
      <c r="S2803" s="677">
        <f t="shared" ca="1" si="480"/>
        <v>-33252.559548977202</v>
      </c>
      <c r="T2803" s="677">
        <f t="shared" ca="1" si="480"/>
        <v>0</v>
      </c>
      <c r="U2803" s="677">
        <f t="shared" ca="1" si="480"/>
        <v>-526.99884032238515</v>
      </c>
      <c r="V2803" s="677">
        <f t="shared" ca="1" si="480"/>
        <v>24837.852490096317</v>
      </c>
      <c r="W2803" s="677">
        <f t="shared" ca="1" si="481"/>
        <v>837.19079779691015</v>
      </c>
      <c r="X2803" s="677">
        <f t="shared" ca="1" si="480"/>
        <v>-11834.472785168944</v>
      </c>
      <c r="Y2803" s="677">
        <f t="shared" ca="1" si="480"/>
        <v>15334.673399151379</v>
      </c>
      <c r="Z2803" s="677">
        <f t="shared" ca="1" si="480"/>
        <v>0</v>
      </c>
      <c r="AA2803" t="str">
        <f t="shared" si="475"/>
        <v>ASR_COMP</v>
      </c>
      <c r="AB2803" s="957">
        <f t="shared" si="476"/>
        <v>44682</v>
      </c>
      <c r="AC2803" t="str">
        <f t="shared" si="477"/>
        <v>Unaudited</v>
      </c>
    </row>
    <row r="2804" spans="1:29" x14ac:dyDescent="0.25">
      <c r="A2804" t="s">
        <v>423</v>
      </c>
      <c r="B2804" t="s">
        <v>1388</v>
      </c>
      <c r="C2804" t="s">
        <v>1389</v>
      </c>
      <c r="D2804">
        <v>1900</v>
      </c>
      <c r="E2804" s="957">
        <v>1</v>
      </c>
      <c r="F2804" t="s">
        <v>444</v>
      </c>
      <c r="G2804" s="957">
        <v>366</v>
      </c>
      <c r="H2804" t="s">
        <v>389</v>
      </c>
      <c r="I2804" s="937" t="s">
        <v>491</v>
      </c>
      <c r="J2804" s="937" t="s">
        <v>447</v>
      </c>
      <c r="K2804" s="937" t="s">
        <v>448</v>
      </c>
      <c r="L2804" s="937" t="s">
        <v>82</v>
      </c>
      <c r="M2804" s="958" t="s">
        <v>456</v>
      </c>
      <c r="N2804" s="677">
        <f t="shared" ca="1" si="479"/>
        <v>0</v>
      </c>
      <c r="O2804" s="677">
        <f t="shared" ca="1" si="480"/>
        <v>0</v>
      </c>
      <c r="P2804" s="677">
        <f t="shared" ca="1" si="480"/>
        <v>0</v>
      </c>
      <c r="Q2804" s="677">
        <f t="shared" ca="1" si="480"/>
        <v>0</v>
      </c>
      <c r="R2804" s="677">
        <f t="shared" ca="1" si="480"/>
        <v>0</v>
      </c>
      <c r="S2804" s="677">
        <f t="shared" ca="1" si="480"/>
        <v>0</v>
      </c>
      <c r="T2804" s="677">
        <f t="shared" ca="1" si="480"/>
        <v>0</v>
      </c>
      <c r="U2804" s="677">
        <f t="shared" ca="1" si="480"/>
        <v>0</v>
      </c>
      <c r="V2804" s="677">
        <f t="shared" ca="1" si="480"/>
        <v>0</v>
      </c>
      <c r="W2804" s="677">
        <f t="shared" ca="1" si="481"/>
        <v>0</v>
      </c>
      <c r="X2804" s="677">
        <f t="shared" ca="1" si="480"/>
        <v>0</v>
      </c>
      <c r="Y2804" s="677">
        <f t="shared" ca="1" si="480"/>
        <v>0</v>
      </c>
      <c r="Z2804" s="677">
        <f t="shared" ca="1" si="480"/>
        <v>0</v>
      </c>
      <c r="AA2804" t="str">
        <f t="shared" si="475"/>
        <v>ASR_COMP</v>
      </c>
      <c r="AB2804" s="957">
        <f t="shared" si="476"/>
        <v>44682</v>
      </c>
      <c r="AC2804" t="str">
        <f t="shared" si="477"/>
        <v>Unaudited</v>
      </c>
    </row>
    <row r="2805" spans="1:29" x14ac:dyDescent="0.25">
      <c r="A2805" t="s">
        <v>423</v>
      </c>
      <c r="B2805" t="s">
        <v>1388</v>
      </c>
      <c r="C2805" t="s">
        <v>1389</v>
      </c>
      <c r="D2805">
        <v>1900</v>
      </c>
      <c r="E2805" s="957">
        <v>1</v>
      </c>
      <c r="F2805" t="s">
        <v>444</v>
      </c>
      <c r="G2805" s="957">
        <v>366</v>
      </c>
      <c r="H2805" t="s">
        <v>389</v>
      </c>
      <c r="I2805" s="937" t="s">
        <v>491</v>
      </c>
      <c r="J2805" s="937" t="s">
        <v>447</v>
      </c>
      <c r="K2805" s="937" t="s">
        <v>449</v>
      </c>
      <c r="L2805" s="937">
        <v>6.1</v>
      </c>
      <c r="M2805" s="958" t="s">
        <v>18</v>
      </c>
      <c r="N2805" s="677">
        <f t="shared" ca="1" si="479"/>
        <v>0</v>
      </c>
      <c r="O2805" s="677">
        <f t="shared" ca="1" si="480"/>
        <v>0</v>
      </c>
      <c r="P2805" s="677">
        <f t="shared" ca="1" si="480"/>
        <v>0</v>
      </c>
      <c r="Q2805" s="677">
        <f t="shared" ca="1" si="480"/>
        <v>0</v>
      </c>
      <c r="R2805" s="677">
        <f t="shared" ca="1" si="480"/>
        <v>0</v>
      </c>
      <c r="S2805" s="677">
        <f t="shared" ca="1" si="480"/>
        <v>0</v>
      </c>
      <c r="T2805" s="677">
        <f t="shared" ca="1" si="480"/>
        <v>0</v>
      </c>
      <c r="U2805" s="677">
        <f t="shared" ca="1" si="480"/>
        <v>0</v>
      </c>
      <c r="V2805" s="677">
        <f t="shared" ca="1" si="480"/>
        <v>0</v>
      </c>
      <c r="W2805" s="677">
        <f t="shared" ca="1" si="481"/>
        <v>0</v>
      </c>
      <c r="X2805" s="677">
        <f t="shared" ca="1" si="480"/>
        <v>0</v>
      </c>
      <c r="Y2805" s="677">
        <f t="shared" ca="1" si="480"/>
        <v>0</v>
      </c>
      <c r="Z2805" s="677">
        <f t="shared" ca="1" si="480"/>
        <v>0</v>
      </c>
      <c r="AA2805" t="str">
        <f t="shared" si="475"/>
        <v>ASR_COMP</v>
      </c>
      <c r="AB2805" s="957">
        <f t="shared" si="476"/>
        <v>44682</v>
      </c>
      <c r="AC2805" t="str">
        <f t="shared" si="477"/>
        <v>Unaudited</v>
      </c>
    </row>
    <row r="2806" spans="1:29" x14ac:dyDescent="0.25">
      <c r="A2806" t="s">
        <v>423</v>
      </c>
      <c r="B2806" t="s">
        <v>1388</v>
      </c>
      <c r="C2806" t="s">
        <v>1389</v>
      </c>
      <c r="D2806">
        <v>1900</v>
      </c>
      <c r="E2806" s="957">
        <v>1</v>
      </c>
      <c r="F2806" t="s">
        <v>444</v>
      </c>
      <c r="G2806" s="957">
        <v>366</v>
      </c>
      <c r="H2806" t="s">
        <v>389</v>
      </c>
      <c r="I2806" s="937" t="s">
        <v>491</v>
      </c>
      <c r="J2806" s="937" t="s">
        <v>447</v>
      </c>
      <c r="K2806" s="937" t="s">
        <v>449</v>
      </c>
      <c r="L2806" s="953">
        <v>6.2</v>
      </c>
      <c r="M2806" s="958" t="s">
        <v>19</v>
      </c>
      <c r="N2806" s="677">
        <f t="shared" ca="1" si="479"/>
        <v>0</v>
      </c>
      <c r="O2806" s="677">
        <f t="shared" ca="1" si="480"/>
        <v>0</v>
      </c>
      <c r="P2806" s="677">
        <f t="shared" ca="1" si="480"/>
        <v>0</v>
      </c>
      <c r="Q2806" s="677">
        <f t="shared" ca="1" si="480"/>
        <v>0</v>
      </c>
      <c r="R2806" s="677">
        <f t="shared" ca="1" si="480"/>
        <v>0</v>
      </c>
      <c r="S2806" s="677">
        <f t="shared" ca="1" si="480"/>
        <v>0</v>
      </c>
      <c r="T2806" s="677">
        <f t="shared" ca="1" si="480"/>
        <v>0</v>
      </c>
      <c r="U2806" s="677">
        <f t="shared" ca="1" si="480"/>
        <v>0</v>
      </c>
      <c r="V2806" s="677">
        <f t="shared" ca="1" si="480"/>
        <v>0</v>
      </c>
      <c r="W2806" s="677">
        <f t="shared" ca="1" si="481"/>
        <v>0</v>
      </c>
      <c r="X2806" s="677">
        <f t="shared" ca="1" si="480"/>
        <v>0</v>
      </c>
      <c r="Y2806" s="677">
        <f t="shared" ca="1" si="480"/>
        <v>0</v>
      </c>
      <c r="Z2806" s="677">
        <f t="shared" ca="1" si="480"/>
        <v>0</v>
      </c>
      <c r="AA2806" t="str">
        <f t="shared" si="475"/>
        <v>ASR_COMP</v>
      </c>
      <c r="AB2806" s="957">
        <f t="shared" si="476"/>
        <v>44682</v>
      </c>
      <c r="AC2806" t="str">
        <f t="shared" si="477"/>
        <v>Unaudited</v>
      </c>
    </row>
    <row r="2807" spans="1:29" x14ac:dyDescent="0.25">
      <c r="A2807" t="s">
        <v>423</v>
      </c>
      <c r="B2807" t="s">
        <v>1388</v>
      </c>
      <c r="C2807" t="s">
        <v>1389</v>
      </c>
      <c r="D2807">
        <v>1900</v>
      </c>
      <c r="E2807" s="957">
        <v>1</v>
      </c>
      <c r="F2807" t="s">
        <v>444</v>
      </c>
      <c r="G2807" s="957">
        <v>366</v>
      </c>
      <c r="H2807" t="s">
        <v>389</v>
      </c>
      <c r="I2807" s="937" t="s">
        <v>491</v>
      </c>
      <c r="J2807" s="937" t="s">
        <v>447</v>
      </c>
      <c r="K2807" s="937" t="s">
        <v>449</v>
      </c>
      <c r="L2807" s="953">
        <v>6.3</v>
      </c>
      <c r="M2807" s="958" t="s">
        <v>187</v>
      </c>
      <c r="N2807" s="677">
        <f t="shared" ca="1" si="479"/>
        <v>0</v>
      </c>
      <c r="O2807" s="677">
        <f t="shared" ca="1" si="480"/>
        <v>0</v>
      </c>
      <c r="P2807" s="677">
        <f t="shared" ca="1" si="480"/>
        <v>0</v>
      </c>
      <c r="Q2807" s="677">
        <f t="shared" ca="1" si="480"/>
        <v>0</v>
      </c>
      <c r="R2807" s="677">
        <f t="shared" ca="1" si="480"/>
        <v>0</v>
      </c>
      <c r="S2807" s="677">
        <f t="shared" ca="1" si="480"/>
        <v>0</v>
      </c>
      <c r="T2807" s="677">
        <f t="shared" ca="1" si="480"/>
        <v>0</v>
      </c>
      <c r="U2807" s="677">
        <f t="shared" ca="1" si="480"/>
        <v>0</v>
      </c>
      <c r="V2807" s="677">
        <f t="shared" ca="1" si="480"/>
        <v>0</v>
      </c>
      <c r="W2807" s="677">
        <f t="shared" ca="1" si="481"/>
        <v>0</v>
      </c>
      <c r="X2807" s="677">
        <f t="shared" ca="1" si="480"/>
        <v>0</v>
      </c>
      <c r="Y2807" s="677">
        <f t="shared" ca="1" si="480"/>
        <v>0</v>
      </c>
      <c r="Z2807" s="677">
        <f t="shared" ca="1" si="480"/>
        <v>0</v>
      </c>
      <c r="AA2807" t="str">
        <f t="shared" si="475"/>
        <v>ASR_COMP</v>
      </c>
      <c r="AB2807" s="957">
        <f t="shared" si="476"/>
        <v>44682</v>
      </c>
      <c r="AC2807" t="str">
        <f t="shared" si="477"/>
        <v>Unaudited</v>
      </c>
    </row>
    <row r="2808" spans="1:29" x14ac:dyDescent="0.25">
      <c r="A2808" t="s">
        <v>423</v>
      </c>
      <c r="B2808" t="s">
        <v>1388</v>
      </c>
      <c r="C2808" t="s">
        <v>1389</v>
      </c>
      <c r="D2808">
        <v>1900</v>
      </c>
      <c r="E2808" s="957">
        <v>1</v>
      </c>
      <c r="F2808" t="s">
        <v>444</v>
      </c>
      <c r="G2808" s="957">
        <v>366</v>
      </c>
      <c r="H2808" t="s">
        <v>389</v>
      </c>
      <c r="I2808" s="937" t="s">
        <v>491</v>
      </c>
      <c r="J2808" s="937" t="s">
        <v>447</v>
      </c>
      <c r="K2808" s="937" t="s">
        <v>449</v>
      </c>
      <c r="L2808" s="937" t="s">
        <v>87</v>
      </c>
      <c r="M2808" s="958" t="s">
        <v>457</v>
      </c>
      <c r="N2808" s="677">
        <f t="shared" ca="1" si="479"/>
        <v>0</v>
      </c>
      <c r="O2808" s="677">
        <f t="shared" ca="1" si="480"/>
        <v>0</v>
      </c>
      <c r="P2808" s="677">
        <f t="shared" ca="1" si="480"/>
        <v>0</v>
      </c>
      <c r="Q2808" s="677">
        <f t="shared" ca="1" si="480"/>
        <v>0</v>
      </c>
      <c r="R2808" s="677">
        <f t="shared" ca="1" si="480"/>
        <v>0</v>
      </c>
      <c r="S2808" s="677">
        <f t="shared" ca="1" si="480"/>
        <v>0</v>
      </c>
      <c r="T2808" s="677">
        <f t="shared" ca="1" si="480"/>
        <v>0</v>
      </c>
      <c r="U2808" s="677">
        <f t="shared" ca="1" si="480"/>
        <v>0</v>
      </c>
      <c r="V2808" s="677">
        <f t="shared" ca="1" si="480"/>
        <v>0</v>
      </c>
      <c r="W2808" s="677">
        <f t="shared" ca="1" si="481"/>
        <v>0</v>
      </c>
      <c r="X2808" s="677">
        <f t="shared" ca="1" si="480"/>
        <v>0</v>
      </c>
      <c r="Y2808" s="677">
        <f t="shared" ca="1" si="480"/>
        <v>0</v>
      </c>
      <c r="Z2808" s="677">
        <f t="shared" ca="1" si="480"/>
        <v>0</v>
      </c>
      <c r="AA2808" t="str">
        <f t="shared" si="475"/>
        <v>ASR_COMP</v>
      </c>
      <c r="AB2808" s="957">
        <f t="shared" si="476"/>
        <v>44682</v>
      </c>
      <c r="AC2808" t="str">
        <f t="shared" si="477"/>
        <v>Unaudited</v>
      </c>
    </row>
    <row r="2809" spans="1:29" x14ac:dyDescent="0.25">
      <c r="A2809" t="s">
        <v>423</v>
      </c>
      <c r="B2809" t="s">
        <v>1388</v>
      </c>
      <c r="C2809" t="s">
        <v>1389</v>
      </c>
      <c r="D2809">
        <v>1900</v>
      </c>
      <c r="E2809" s="957">
        <v>1</v>
      </c>
      <c r="F2809" t="s">
        <v>444</v>
      </c>
      <c r="G2809" s="957">
        <v>366</v>
      </c>
      <c r="H2809" t="s">
        <v>389</v>
      </c>
      <c r="I2809" s="958" t="s">
        <v>491</v>
      </c>
      <c r="J2809" s="958" t="s">
        <v>447</v>
      </c>
      <c r="K2809" s="958" t="s">
        <v>450</v>
      </c>
      <c r="L2809" s="937">
        <v>7.1</v>
      </c>
      <c r="M2809" s="958" t="s">
        <v>20</v>
      </c>
      <c r="N2809" s="677">
        <f t="shared" ca="1" si="479"/>
        <v>2256334.5833338778</v>
      </c>
      <c r="O2809" s="677">
        <f t="shared" ca="1" si="480"/>
        <v>1508516.3951448523</v>
      </c>
      <c r="P2809" s="677">
        <f t="shared" ca="1" si="480"/>
        <v>185295.37071696908</v>
      </c>
      <c r="Q2809" s="677">
        <f t="shared" ca="1" si="480"/>
        <v>164949.09998970624</v>
      </c>
      <c r="R2809" s="677">
        <f t="shared" ca="1" si="480"/>
        <v>134965.07125041744</v>
      </c>
      <c r="S2809" s="677">
        <f t="shared" ca="1" si="480"/>
        <v>105601.71723793235</v>
      </c>
      <c r="T2809" s="677">
        <f t="shared" ca="1" si="480"/>
        <v>2906</v>
      </c>
      <c r="U2809" s="677">
        <f t="shared" ca="1" si="480"/>
        <v>803.97566319498435</v>
      </c>
      <c r="V2809" s="677">
        <f t="shared" ca="1" si="480"/>
        <v>12553.436793764264</v>
      </c>
      <c r="W2809" s="677">
        <f t="shared" ca="1" si="481"/>
        <v>29829.541564107483</v>
      </c>
      <c r="X2809" s="677">
        <f t="shared" ca="1" si="480"/>
        <v>68971.835266423222</v>
      </c>
      <c r="Y2809" s="677">
        <f t="shared" ca="1" si="480"/>
        <v>41942.139706510497</v>
      </c>
      <c r="Z2809" s="677">
        <f t="shared" ca="1" si="480"/>
        <v>0</v>
      </c>
      <c r="AA2809" t="str">
        <f t="shared" si="475"/>
        <v>ASR_COMP</v>
      </c>
      <c r="AB2809" s="957">
        <f t="shared" si="476"/>
        <v>44682</v>
      </c>
      <c r="AC2809" t="str">
        <f t="shared" si="477"/>
        <v>Unaudited</v>
      </c>
    </row>
    <row r="2810" spans="1:29" x14ac:dyDescent="0.25">
      <c r="A2810" t="s">
        <v>423</v>
      </c>
      <c r="B2810" t="s">
        <v>1388</v>
      </c>
      <c r="C2810" t="s">
        <v>1389</v>
      </c>
      <c r="D2810">
        <v>1900</v>
      </c>
      <c r="E2810" s="957">
        <v>1</v>
      </c>
      <c r="F2810" t="s">
        <v>444</v>
      </c>
      <c r="G2810" s="957">
        <v>366</v>
      </c>
      <c r="H2810" t="s">
        <v>389</v>
      </c>
      <c r="I2810" s="937" t="s">
        <v>491</v>
      </c>
      <c r="J2810" s="937" t="s">
        <v>447</v>
      </c>
      <c r="K2810" s="937" t="s">
        <v>450</v>
      </c>
      <c r="L2810" s="937">
        <v>7.2</v>
      </c>
      <c r="M2810" s="958" t="s">
        <v>21</v>
      </c>
      <c r="N2810" s="677">
        <f t="shared" ca="1" si="479"/>
        <v>0</v>
      </c>
      <c r="O2810" s="677">
        <f t="shared" ca="1" si="480"/>
        <v>0</v>
      </c>
      <c r="P2810" s="677">
        <f t="shared" ca="1" si="480"/>
        <v>0</v>
      </c>
      <c r="Q2810" s="677">
        <f t="shared" ca="1" si="480"/>
        <v>0</v>
      </c>
      <c r="R2810" s="677">
        <f t="shared" ca="1" si="480"/>
        <v>0</v>
      </c>
      <c r="S2810" s="677">
        <f t="shared" ca="1" si="480"/>
        <v>0</v>
      </c>
      <c r="T2810" s="677">
        <f t="shared" ca="1" si="480"/>
        <v>0</v>
      </c>
      <c r="U2810" s="677">
        <f t="shared" ca="1" si="480"/>
        <v>0</v>
      </c>
      <c r="V2810" s="677">
        <f t="shared" ca="1" si="480"/>
        <v>0</v>
      </c>
      <c r="W2810" s="677">
        <f t="shared" ca="1" si="481"/>
        <v>0</v>
      </c>
      <c r="X2810" s="677">
        <f t="shared" ca="1" si="480"/>
        <v>0</v>
      </c>
      <c r="Y2810" s="677">
        <f t="shared" ca="1" si="480"/>
        <v>0</v>
      </c>
      <c r="Z2810" s="677">
        <f t="shared" ca="1" si="480"/>
        <v>0</v>
      </c>
      <c r="AA2810" t="str">
        <f t="shared" si="475"/>
        <v>ASR_COMP</v>
      </c>
      <c r="AB2810" s="957">
        <f t="shared" si="476"/>
        <v>44682</v>
      </c>
      <c r="AC2810" t="str">
        <f t="shared" si="477"/>
        <v>Unaudited</v>
      </c>
    </row>
    <row r="2811" spans="1:29" x14ac:dyDescent="0.25">
      <c r="A2811" t="s">
        <v>423</v>
      </c>
      <c r="B2811" t="s">
        <v>1388</v>
      </c>
      <c r="C2811" t="s">
        <v>1389</v>
      </c>
      <c r="D2811">
        <v>1900</v>
      </c>
      <c r="E2811" s="957">
        <v>1</v>
      </c>
      <c r="F2811" t="s">
        <v>444</v>
      </c>
      <c r="G2811" s="957">
        <v>366</v>
      </c>
      <c r="H2811" t="s">
        <v>389</v>
      </c>
      <c r="I2811" s="937" t="s">
        <v>491</v>
      </c>
      <c r="J2811" s="937" t="s">
        <v>447</v>
      </c>
      <c r="K2811" s="937" t="s">
        <v>450</v>
      </c>
      <c r="L2811" s="937">
        <v>7.3</v>
      </c>
      <c r="M2811" s="958" t="s">
        <v>158</v>
      </c>
      <c r="N2811" s="677">
        <f t="shared" ca="1" si="479"/>
        <v>1012314.6393741766</v>
      </c>
      <c r="O2811" s="677">
        <f t="shared" ca="1" si="480"/>
        <v>807354.81667096366</v>
      </c>
      <c r="P2811" s="677">
        <f t="shared" ca="1" si="480"/>
        <v>81602.976454392672</v>
      </c>
      <c r="Q2811" s="677">
        <f t="shared" ca="1" si="480"/>
        <v>39129.672761287198</v>
      </c>
      <c r="R2811" s="677">
        <f t="shared" ca="1" si="480"/>
        <v>16332.154878475338</v>
      </c>
      <c r="S2811" s="677">
        <f t="shared" ca="1" si="480"/>
        <v>26304.398525487602</v>
      </c>
      <c r="T2811" s="677">
        <f t="shared" ca="1" si="480"/>
        <v>0</v>
      </c>
      <c r="U2811" s="677">
        <f t="shared" ca="1" si="480"/>
        <v>448.71356355563745</v>
      </c>
      <c r="V2811" s="677">
        <f t="shared" ca="1" si="480"/>
        <v>1617.6506310882794</v>
      </c>
      <c r="W2811" s="677">
        <f t="shared" ca="1" si="481"/>
        <v>14233.960614612713</v>
      </c>
      <c r="X2811" s="677">
        <f t="shared" ca="1" si="480"/>
        <v>19238.297637902291</v>
      </c>
      <c r="Y2811" s="677">
        <f t="shared" ca="1" si="480"/>
        <v>6051.9976364112317</v>
      </c>
      <c r="Z2811" s="677">
        <f t="shared" ca="1" si="480"/>
        <v>0</v>
      </c>
      <c r="AA2811" t="str">
        <f t="shared" si="475"/>
        <v>ASR_COMP</v>
      </c>
      <c r="AB2811" s="957">
        <f t="shared" si="476"/>
        <v>44682</v>
      </c>
      <c r="AC2811" t="str">
        <f t="shared" si="477"/>
        <v>Unaudited</v>
      </c>
    </row>
    <row r="2812" spans="1:29" x14ac:dyDescent="0.25">
      <c r="A2812" t="s">
        <v>423</v>
      </c>
      <c r="B2812" t="s">
        <v>1388</v>
      </c>
      <c r="C2812" t="s">
        <v>1389</v>
      </c>
      <c r="D2812">
        <v>1900</v>
      </c>
      <c r="E2812" s="957">
        <v>1</v>
      </c>
      <c r="F2812" t="s">
        <v>444</v>
      </c>
      <c r="G2812" s="957">
        <v>366</v>
      </c>
      <c r="H2812" t="s">
        <v>389</v>
      </c>
      <c r="I2812" s="937" t="s">
        <v>491</v>
      </c>
      <c r="J2812" s="937" t="s">
        <v>447</v>
      </c>
      <c r="K2812" s="937" t="s">
        <v>450</v>
      </c>
      <c r="L2812" s="937" t="s">
        <v>91</v>
      </c>
      <c r="M2812" s="958" t="s">
        <v>458</v>
      </c>
      <c r="N2812" s="677">
        <f t="shared" ca="1" si="479"/>
        <v>0</v>
      </c>
      <c r="O2812" s="677">
        <f t="shared" ca="1" si="480"/>
        <v>0</v>
      </c>
      <c r="P2812" s="677">
        <f t="shared" ca="1" si="480"/>
        <v>0</v>
      </c>
      <c r="Q2812" s="677">
        <f t="shared" ca="1" si="480"/>
        <v>0</v>
      </c>
      <c r="R2812" s="677">
        <f t="shared" ca="1" si="480"/>
        <v>0</v>
      </c>
      <c r="S2812" s="677">
        <f t="shared" ca="1" si="480"/>
        <v>0</v>
      </c>
      <c r="T2812" s="677">
        <f t="shared" ca="1" si="480"/>
        <v>0</v>
      </c>
      <c r="U2812" s="677">
        <f t="shared" ca="1" si="480"/>
        <v>0</v>
      </c>
      <c r="V2812" s="677">
        <f t="shared" ca="1" si="480"/>
        <v>0</v>
      </c>
      <c r="W2812" s="677">
        <f t="shared" ca="1" si="481"/>
        <v>0</v>
      </c>
      <c r="X2812" s="677">
        <f t="shared" ca="1" si="480"/>
        <v>0</v>
      </c>
      <c r="Y2812" s="677">
        <f t="shared" ca="1" si="480"/>
        <v>0</v>
      </c>
      <c r="Z2812" s="677">
        <f t="shared" ca="1" si="480"/>
        <v>0</v>
      </c>
      <c r="AA2812" t="str">
        <f t="shared" si="475"/>
        <v>ASR_COMP</v>
      </c>
      <c r="AB2812" s="957">
        <f t="shared" si="476"/>
        <v>44682</v>
      </c>
      <c r="AC2812" t="str">
        <f t="shared" si="477"/>
        <v>Unaudited</v>
      </c>
    </row>
    <row r="2813" spans="1:29" x14ac:dyDescent="0.25">
      <c r="A2813" t="s">
        <v>423</v>
      </c>
      <c r="B2813" t="s">
        <v>1388</v>
      </c>
      <c r="C2813" t="s">
        <v>1389</v>
      </c>
      <c r="D2813">
        <v>1900</v>
      </c>
      <c r="E2813" s="957">
        <v>1</v>
      </c>
      <c r="F2813" t="s">
        <v>444</v>
      </c>
      <c r="G2813" s="957">
        <v>366</v>
      </c>
      <c r="H2813" t="s">
        <v>389</v>
      </c>
      <c r="I2813" s="958" t="s">
        <v>491</v>
      </c>
      <c r="J2813" s="958" t="s">
        <v>447</v>
      </c>
      <c r="K2813" s="958" t="s">
        <v>451</v>
      </c>
      <c r="L2813" s="937">
        <v>8.1</v>
      </c>
      <c r="M2813" s="958" t="s">
        <v>22</v>
      </c>
      <c r="N2813" s="677">
        <f t="shared" ca="1" si="479"/>
        <v>51716321.241672888</v>
      </c>
      <c r="O2813" s="677">
        <f t="shared" ca="1" si="480"/>
        <v>20573866.455118828</v>
      </c>
      <c r="P2813" s="677">
        <f t="shared" ca="1" si="480"/>
        <v>4607456.6464876253</v>
      </c>
      <c r="Q2813" s="677">
        <f t="shared" ca="1" si="480"/>
        <v>11904491.700549159</v>
      </c>
      <c r="R2813" s="677">
        <f t="shared" ca="1" si="480"/>
        <v>8764813.1158733387</v>
      </c>
      <c r="S2813" s="677">
        <f t="shared" ca="1" si="480"/>
        <v>151844.08636598403</v>
      </c>
      <c r="T2813" s="677">
        <f t="shared" ca="1" si="480"/>
        <v>676290.88061407174</v>
      </c>
      <c r="U2813" s="677">
        <f t="shared" ca="1" si="480"/>
        <v>2300.4752264685699</v>
      </c>
      <c r="V2813" s="677">
        <f t="shared" ca="1" si="480"/>
        <v>2853008.7672184105</v>
      </c>
      <c r="W2813" s="677">
        <f t="shared" ca="1" si="481"/>
        <v>775483.2744862471</v>
      </c>
      <c r="X2813" s="677">
        <f t="shared" ca="1" si="480"/>
        <v>23255.454579776604</v>
      </c>
      <c r="Y2813" s="677">
        <f t="shared" ca="1" si="480"/>
        <v>1383510.3851529842</v>
      </c>
      <c r="Z2813" s="677">
        <f t="shared" ca="1" si="480"/>
        <v>0</v>
      </c>
      <c r="AA2813" t="str">
        <f t="shared" si="475"/>
        <v>ASR_COMP</v>
      </c>
      <c r="AB2813" s="957">
        <f t="shared" si="476"/>
        <v>44682</v>
      </c>
      <c r="AC2813" t="str">
        <f t="shared" si="477"/>
        <v>Unaudited</v>
      </c>
    </row>
    <row r="2814" spans="1:29" x14ac:dyDescent="0.25">
      <c r="A2814" t="s">
        <v>423</v>
      </c>
      <c r="B2814" t="s">
        <v>1388</v>
      </c>
      <c r="C2814" t="s">
        <v>1389</v>
      </c>
      <c r="D2814">
        <v>1900</v>
      </c>
      <c r="E2814" s="957">
        <v>1</v>
      </c>
      <c r="F2814" t="s">
        <v>444</v>
      </c>
      <c r="G2814" s="957">
        <v>366</v>
      </c>
      <c r="H2814" t="s">
        <v>389</v>
      </c>
      <c r="I2814" s="958" t="s">
        <v>491</v>
      </c>
      <c r="J2814" s="958" t="s">
        <v>447</v>
      </c>
      <c r="K2814" s="958" t="s">
        <v>451</v>
      </c>
      <c r="L2814" s="937" t="s">
        <v>115</v>
      </c>
      <c r="M2814" s="958" t="s">
        <v>446</v>
      </c>
      <c r="N2814" s="677">
        <f t="shared" ca="1" si="479"/>
        <v>731614.55999999994</v>
      </c>
      <c r="O2814" s="677">
        <f t="shared" ca="1" si="480"/>
        <v>216212.15000000002</v>
      </c>
      <c r="P2814" s="677">
        <f t="shared" ca="1" si="480"/>
        <v>233413.16</v>
      </c>
      <c r="Q2814" s="677">
        <f t="shared" ca="1" si="480"/>
        <v>97514.459999999992</v>
      </c>
      <c r="R2814" s="677">
        <f t="shared" ca="1" si="480"/>
        <v>122917.46</v>
      </c>
      <c r="S2814" s="677">
        <f t="shared" ca="1" si="480"/>
        <v>0</v>
      </c>
      <c r="T2814" s="677">
        <f t="shared" ca="1" si="480"/>
        <v>0</v>
      </c>
      <c r="U2814" s="677">
        <f t="shared" ca="1" si="480"/>
        <v>0</v>
      </c>
      <c r="V2814" s="677">
        <f t="shared" ca="1" si="480"/>
        <v>61557.33</v>
      </c>
      <c r="W2814" s="677">
        <f t="shared" ca="1" si="481"/>
        <v>0</v>
      </c>
      <c r="X2814" s="677">
        <f t="shared" ca="1" si="480"/>
        <v>0</v>
      </c>
      <c r="Y2814" s="677">
        <f t="shared" ca="1" si="480"/>
        <v>0</v>
      </c>
      <c r="Z2814" s="677">
        <f t="shared" ca="1" si="480"/>
        <v>0</v>
      </c>
      <c r="AA2814" t="str">
        <f t="shared" si="475"/>
        <v>ASR_COMP</v>
      </c>
      <c r="AB2814" s="957">
        <f t="shared" si="476"/>
        <v>44682</v>
      </c>
      <c r="AC2814" t="str">
        <f t="shared" si="477"/>
        <v>Unaudited</v>
      </c>
    </row>
    <row r="2815" spans="1:29" x14ac:dyDescent="0.25">
      <c r="A2815" t="s">
        <v>423</v>
      </c>
      <c r="B2815" t="s">
        <v>1388</v>
      </c>
      <c r="C2815" t="s">
        <v>1389</v>
      </c>
      <c r="D2815">
        <v>1900</v>
      </c>
      <c r="E2815" s="957">
        <v>1</v>
      </c>
      <c r="F2815" t="s">
        <v>444</v>
      </c>
      <c r="G2815" s="957">
        <v>366</v>
      </c>
      <c r="H2815" t="s">
        <v>389</v>
      </c>
      <c r="I2815" s="958" t="s">
        <v>491</v>
      </c>
      <c r="J2815" s="958" t="s">
        <v>447</v>
      </c>
      <c r="K2815" s="958" t="s">
        <v>451</v>
      </c>
      <c r="L2815" s="937" t="s">
        <v>117</v>
      </c>
      <c r="M2815" s="958" t="s">
        <v>160</v>
      </c>
      <c r="N2815" s="677">
        <f t="shared" ca="1" si="479"/>
        <v>0</v>
      </c>
      <c r="O2815" s="677">
        <f t="shared" ca="1" si="480"/>
        <v>0</v>
      </c>
      <c r="P2815" s="677">
        <f t="shared" ca="1" si="480"/>
        <v>0</v>
      </c>
      <c r="Q2815" s="677">
        <f t="shared" ca="1" si="480"/>
        <v>0</v>
      </c>
      <c r="R2815" s="677">
        <f t="shared" ca="1" si="480"/>
        <v>0</v>
      </c>
      <c r="S2815" s="677">
        <f t="shared" ca="1" si="480"/>
        <v>0</v>
      </c>
      <c r="T2815" s="677">
        <f t="shared" ca="1" si="480"/>
        <v>0</v>
      </c>
      <c r="U2815" s="677">
        <f t="shared" ca="1" si="480"/>
        <v>0</v>
      </c>
      <c r="V2815" s="677">
        <f t="shared" ca="1" si="480"/>
        <v>0</v>
      </c>
      <c r="W2815" s="677">
        <f t="shared" ca="1" si="481"/>
        <v>0</v>
      </c>
      <c r="X2815" s="677">
        <f t="shared" ca="1" si="480"/>
        <v>0</v>
      </c>
      <c r="Y2815" s="677">
        <f t="shared" ca="1" si="480"/>
        <v>0</v>
      </c>
      <c r="Z2815" s="677">
        <f t="shared" ca="1" si="480"/>
        <v>0</v>
      </c>
      <c r="AA2815" t="str">
        <f t="shared" si="475"/>
        <v>ASR_COMP</v>
      </c>
      <c r="AB2815" s="957">
        <f t="shared" si="476"/>
        <v>44682</v>
      </c>
      <c r="AC2815" t="str">
        <f t="shared" si="477"/>
        <v>Unaudited</v>
      </c>
    </row>
    <row r="2816" spans="1:29" x14ac:dyDescent="0.25">
      <c r="A2816" t="s">
        <v>423</v>
      </c>
      <c r="B2816" t="s">
        <v>1388</v>
      </c>
      <c r="C2816" t="s">
        <v>1389</v>
      </c>
      <c r="D2816">
        <v>1900</v>
      </c>
      <c r="E2816" s="957">
        <v>1</v>
      </c>
      <c r="F2816" t="s">
        <v>444</v>
      </c>
      <c r="G2816" s="957">
        <v>366</v>
      </c>
      <c r="H2816" t="s">
        <v>389</v>
      </c>
      <c r="I2816" s="958" t="s">
        <v>491</v>
      </c>
      <c r="J2816" s="958" t="s">
        <v>447</v>
      </c>
      <c r="K2816" s="958" t="s">
        <v>451</v>
      </c>
      <c r="L2816" s="937" t="s">
        <v>118</v>
      </c>
      <c r="M2816" s="958" t="s">
        <v>116</v>
      </c>
      <c r="N2816" s="677">
        <f t="shared" ca="1" si="479"/>
        <v>-206626.52338265823</v>
      </c>
      <c r="O2816" s="677">
        <f t="shared" ca="1" si="480"/>
        <v>-106793.4579312603</v>
      </c>
      <c r="P2816" s="677">
        <f t="shared" ca="1" si="480"/>
        <v>-23916.079586701104</v>
      </c>
      <c r="Q2816" s="677">
        <f t="shared" ca="1" si="480"/>
        <v>-33831.278286455337</v>
      </c>
      <c r="R2816" s="677">
        <f t="shared" ca="1" si="480"/>
        <v>-24908.651214247628</v>
      </c>
      <c r="S2816" s="677">
        <f t="shared" ca="1" si="480"/>
        <v>-2510.894413496892</v>
      </c>
      <c r="T2816" s="677">
        <f t="shared" ca="1" si="480"/>
        <v>0</v>
      </c>
      <c r="U2816" s="677">
        <f t="shared" ca="1" si="480"/>
        <v>-38.040667455469112</v>
      </c>
      <c r="V2816" s="677">
        <f t="shared" ca="1" si="480"/>
        <v>-8107.942446044156</v>
      </c>
      <c r="W2816" s="677">
        <f t="shared" ca="1" si="481"/>
        <v>-2203.8396200003731</v>
      </c>
      <c r="X2816" s="677">
        <f t="shared" ca="1" si="480"/>
        <v>-384.55228902989211</v>
      </c>
      <c r="Y2816" s="677">
        <f t="shared" ca="1" si="480"/>
        <v>-3931.7869279670663</v>
      </c>
      <c r="Z2816" s="677">
        <f t="shared" ca="1" si="480"/>
        <v>0</v>
      </c>
      <c r="AA2816" t="str">
        <f t="shared" si="475"/>
        <v>ASR_COMP</v>
      </c>
      <c r="AB2816" s="957">
        <f t="shared" si="476"/>
        <v>44682</v>
      </c>
      <c r="AC2816" t="str">
        <f t="shared" si="477"/>
        <v>Unaudited</v>
      </c>
    </row>
    <row r="2817" spans="1:29" x14ac:dyDescent="0.25">
      <c r="A2817" t="s">
        <v>423</v>
      </c>
      <c r="B2817" t="s">
        <v>1388</v>
      </c>
      <c r="C2817" t="s">
        <v>1389</v>
      </c>
      <c r="D2817">
        <v>1900</v>
      </c>
      <c r="E2817" s="957">
        <v>1</v>
      </c>
      <c r="F2817" t="s">
        <v>444</v>
      </c>
      <c r="G2817" s="957">
        <v>366</v>
      </c>
      <c r="H2817" t="s">
        <v>389</v>
      </c>
      <c r="I2817" s="958" t="s">
        <v>491</v>
      </c>
      <c r="J2817" s="958" t="s">
        <v>447</v>
      </c>
      <c r="K2817" s="958" t="s">
        <v>451</v>
      </c>
      <c r="L2817" s="953" t="s">
        <v>119</v>
      </c>
      <c r="M2817" s="958" t="s">
        <v>161</v>
      </c>
      <c r="N2817" s="677">
        <f t="shared" ca="1" si="479"/>
        <v>0</v>
      </c>
      <c r="O2817" s="677">
        <f t="shared" ca="1" si="480"/>
        <v>0</v>
      </c>
      <c r="P2817" s="677">
        <f t="shared" ca="1" si="480"/>
        <v>0</v>
      </c>
      <c r="Q2817" s="677">
        <f t="shared" ca="1" si="480"/>
        <v>0</v>
      </c>
      <c r="R2817" s="677">
        <f t="shared" ca="1" si="480"/>
        <v>0</v>
      </c>
      <c r="S2817" s="677">
        <f t="shared" ca="1" si="480"/>
        <v>0</v>
      </c>
      <c r="T2817" s="677">
        <f t="shared" ca="1" si="480"/>
        <v>0</v>
      </c>
      <c r="U2817" s="677">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7">
        <f t="shared" ca="1" si="482"/>
        <v>0</v>
      </c>
      <c r="W2817" s="677">
        <f t="shared" ca="1" si="481"/>
        <v>0</v>
      </c>
      <c r="X2817" s="677">
        <f t="shared" ca="1" si="482"/>
        <v>0</v>
      </c>
      <c r="Y2817" s="677">
        <f t="shared" ca="1" si="482"/>
        <v>0</v>
      </c>
      <c r="Z2817" s="677">
        <f t="shared" ca="1" si="482"/>
        <v>0</v>
      </c>
      <c r="AA2817" t="str">
        <f t="shared" si="475"/>
        <v>ASR_COMP</v>
      </c>
      <c r="AB2817" s="957">
        <f t="shared" si="476"/>
        <v>44682</v>
      </c>
      <c r="AC2817" t="str">
        <f t="shared" si="477"/>
        <v>Unaudited</v>
      </c>
    </row>
    <row r="2818" spans="1:29" x14ac:dyDescent="0.25">
      <c r="A2818" t="s">
        <v>423</v>
      </c>
      <c r="B2818" t="s">
        <v>1388</v>
      </c>
      <c r="C2818" t="s">
        <v>1389</v>
      </c>
      <c r="D2818">
        <v>1900</v>
      </c>
      <c r="E2818" s="957">
        <v>1</v>
      </c>
      <c r="F2818" t="s">
        <v>444</v>
      </c>
      <c r="G2818" s="957">
        <v>366</v>
      </c>
      <c r="H2818" t="s">
        <v>389</v>
      </c>
      <c r="I2818" s="958" t="s">
        <v>491</v>
      </c>
      <c r="J2818" s="958" t="s">
        <v>447</v>
      </c>
      <c r="K2818" s="958" t="s">
        <v>451</v>
      </c>
      <c r="L2818" s="937" t="s">
        <v>162</v>
      </c>
      <c r="M2818" s="958" t="s">
        <v>23</v>
      </c>
      <c r="N2818" s="677">
        <f t="shared" ca="1" si="479"/>
        <v>0</v>
      </c>
      <c r="O2818" s="677">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7">
        <f t="shared" ca="1" si="483"/>
        <v>0</v>
      </c>
      <c r="Q2818" s="677">
        <f t="shared" ca="1" si="483"/>
        <v>0</v>
      </c>
      <c r="R2818" s="677">
        <f t="shared" ca="1" si="483"/>
        <v>0</v>
      </c>
      <c r="S2818" s="677">
        <f t="shared" ca="1" si="483"/>
        <v>0</v>
      </c>
      <c r="T2818" s="677">
        <f t="shared" ca="1" si="483"/>
        <v>0</v>
      </c>
      <c r="U2818" s="677">
        <f t="shared" ca="1" si="483"/>
        <v>0</v>
      </c>
      <c r="V2818" s="677">
        <f t="shared" ca="1" si="483"/>
        <v>0</v>
      </c>
      <c r="W2818" s="677">
        <f t="shared" ca="1" si="481"/>
        <v>0</v>
      </c>
      <c r="X2818" s="677">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7">
        <f t="shared" ca="1" si="484"/>
        <v>0</v>
      </c>
      <c r="Z2818" s="677">
        <f t="shared" ca="1" si="484"/>
        <v>0</v>
      </c>
      <c r="AA2818" t="str">
        <f t="shared" ref="AA2818:AA2881" si="485">file_name</f>
        <v>ASR_COMP</v>
      </c>
      <c r="AB2818" s="957">
        <f t="shared" ref="AB2818:AB2881" si="486">file_date</f>
        <v>44682</v>
      </c>
      <c r="AC2818" t="str">
        <f t="shared" ref="AC2818:AC2881" si="487">status</f>
        <v>Unaudited</v>
      </c>
    </row>
    <row r="2819" spans="1:29" x14ac:dyDescent="0.25">
      <c r="A2819" t="s">
        <v>423</v>
      </c>
      <c r="B2819" t="s">
        <v>1388</v>
      </c>
      <c r="C2819" t="s">
        <v>1389</v>
      </c>
      <c r="D2819">
        <v>1900</v>
      </c>
      <c r="E2819" s="957">
        <v>1</v>
      </c>
      <c r="F2819" t="s">
        <v>444</v>
      </c>
      <c r="G2819" s="957">
        <v>366</v>
      </c>
      <c r="H2819" t="s">
        <v>389</v>
      </c>
      <c r="I2819" s="937" t="s">
        <v>491</v>
      </c>
      <c r="J2819" s="937" t="s">
        <v>447</v>
      </c>
      <c r="K2819" s="937" t="s">
        <v>451</v>
      </c>
      <c r="L2819" s="937" t="s">
        <v>445</v>
      </c>
      <c r="M2819" s="958" t="s">
        <v>459</v>
      </c>
      <c r="N2819" s="677">
        <f t="shared" ca="1" si="479"/>
        <v>0</v>
      </c>
      <c r="O2819" s="677">
        <f t="shared" ca="1" si="483"/>
        <v>0</v>
      </c>
      <c r="P2819" s="677">
        <f t="shared" ca="1" si="483"/>
        <v>0</v>
      </c>
      <c r="Q2819" s="677">
        <f t="shared" ca="1" si="483"/>
        <v>0</v>
      </c>
      <c r="R2819" s="677">
        <f t="shared" ca="1" si="483"/>
        <v>0</v>
      </c>
      <c r="S2819" s="677">
        <f t="shared" ca="1" si="483"/>
        <v>0</v>
      </c>
      <c r="T2819" s="677">
        <f t="shared" ca="1" si="483"/>
        <v>0</v>
      </c>
      <c r="U2819" s="677">
        <f t="shared" ca="1" si="483"/>
        <v>0</v>
      </c>
      <c r="V2819" s="677">
        <f t="shared" ca="1" si="483"/>
        <v>0</v>
      </c>
      <c r="W2819" s="677">
        <f t="shared" ca="1" si="481"/>
        <v>0</v>
      </c>
      <c r="X2819" s="677">
        <f t="shared" ca="1" si="484"/>
        <v>0</v>
      </c>
      <c r="Y2819" s="677">
        <f t="shared" ca="1" si="484"/>
        <v>0</v>
      </c>
      <c r="Z2819" s="677">
        <f t="shared" ca="1" si="484"/>
        <v>0</v>
      </c>
      <c r="AA2819" t="str">
        <f t="shared" si="485"/>
        <v>ASR_COMP</v>
      </c>
      <c r="AB2819" s="957">
        <f t="shared" si="486"/>
        <v>44682</v>
      </c>
      <c r="AC2819" t="str">
        <f t="shared" si="487"/>
        <v>Unaudited</v>
      </c>
    </row>
    <row r="2820" spans="1:29" ht="30" x14ac:dyDescent="0.25">
      <c r="A2820" t="s">
        <v>423</v>
      </c>
      <c r="B2820" t="s">
        <v>1388</v>
      </c>
      <c r="C2820" t="s">
        <v>1389</v>
      </c>
      <c r="D2820">
        <v>1900</v>
      </c>
      <c r="E2820" s="957">
        <v>1</v>
      </c>
      <c r="F2820" t="s">
        <v>444</v>
      </c>
      <c r="G2820" s="957">
        <v>366</v>
      </c>
      <c r="H2820" t="s">
        <v>389</v>
      </c>
      <c r="I2820" s="958" t="s">
        <v>491</v>
      </c>
      <c r="J2820" s="958" t="s">
        <v>447</v>
      </c>
      <c r="K2820" s="958" t="s">
        <v>452</v>
      </c>
      <c r="L2820" s="937">
        <v>9.1</v>
      </c>
      <c r="M2820" s="958" t="s">
        <v>188</v>
      </c>
      <c r="N2820" s="677">
        <f t="shared" ca="1" si="479"/>
        <v>11350065.408175942</v>
      </c>
      <c r="O2820" s="677">
        <f t="shared" ca="1" si="483"/>
        <v>613820.7942374039</v>
      </c>
      <c r="P2820" s="677">
        <f t="shared" ca="1" si="483"/>
        <v>50633.778011048133</v>
      </c>
      <c r="Q2820" s="677">
        <f t="shared" ca="1" si="483"/>
        <v>785941.4363250914</v>
      </c>
      <c r="R2820" s="677">
        <f t="shared" ca="1" si="483"/>
        <v>150265.25215950503</v>
      </c>
      <c r="S2820" s="677">
        <f t="shared" ca="1" si="483"/>
        <v>49440.087789899277</v>
      </c>
      <c r="T2820" s="677">
        <f t="shared" ca="1" si="483"/>
        <v>49197.05</v>
      </c>
      <c r="U2820" s="677">
        <f t="shared" ca="1" si="483"/>
        <v>9.3212380657159155</v>
      </c>
      <c r="V2820" s="677">
        <f t="shared" ca="1" si="483"/>
        <v>641.83754536662173</v>
      </c>
      <c r="W2820" s="677">
        <f t="shared" ca="1" si="481"/>
        <v>9650115.8508695606</v>
      </c>
      <c r="X2820" s="677">
        <f t="shared" ca="1" si="484"/>
        <v>0</v>
      </c>
      <c r="Y2820" s="677">
        <f t="shared" ca="1" si="484"/>
        <v>0</v>
      </c>
      <c r="Z2820" s="677">
        <f t="shared" ca="1" si="484"/>
        <v>0</v>
      </c>
      <c r="AA2820" t="str">
        <f t="shared" si="485"/>
        <v>ASR_COMP</v>
      </c>
      <c r="AB2820" s="957">
        <f t="shared" si="486"/>
        <v>44682</v>
      </c>
      <c r="AC2820" t="str">
        <f t="shared" si="487"/>
        <v>Unaudited</v>
      </c>
    </row>
    <row r="2821" spans="1:29" x14ac:dyDescent="0.25">
      <c r="A2821" t="s">
        <v>423</v>
      </c>
      <c r="B2821" t="s">
        <v>1388</v>
      </c>
      <c r="C2821" t="s">
        <v>1389</v>
      </c>
      <c r="D2821">
        <v>1900</v>
      </c>
      <c r="E2821" s="957">
        <v>1</v>
      </c>
      <c r="F2821" t="s">
        <v>444</v>
      </c>
      <c r="G2821" s="957">
        <v>366</v>
      </c>
      <c r="H2821" t="s">
        <v>389</v>
      </c>
      <c r="I2821" s="937" t="s">
        <v>491</v>
      </c>
      <c r="J2821" s="937" t="s">
        <v>447</v>
      </c>
      <c r="K2821" s="937" t="s">
        <v>452</v>
      </c>
      <c r="L2821" s="937" t="s">
        <v>109</v>
      </c>
      <c r="M2821" s="937" t="s">
        <v>189</v>
      </c>
      <c r="N2821" s="677">
        <f t="shared" ca="1" si="479"/>
        <v>894385.92685750057</v>
      </c>
      <c r="O2821" s="677">
        <f t="shared" ca="1" si="483"/>
        <v>46235.121541914828</v>
      </c>
      <c r="P2821" s="677">
        <f t="shared" ca="1" si="483"/>
        <v>299.47477341906091</v>
      </c>
      <c r="Q2821" s="677">
        <f t="shared" ca="1" si="483"/>
        <v>407562.83815167914</v>
      </c>
      <c r="R2821" s="677">
        <f t="shared" ca="1" si="483"/>
        <v>191991.42306935758</v>
      </c>
      <c r="S2821" s="677">
        <f t="shared" ca="1" si="483"/>
        <v>131090.67434367453</v>
      </c>
      <c r="T2821" s="677">
        <f t="shared" ca="1" si="483"/>
        <v>0</v>
      </c>
      <c r="U2821" s="677">
        <f t="shared" ca="1" si="483"/>
        <v>2.0772875550415342</v>
      </c>
      <c r="V2821" s="677">
        <f t="shared" ca="1" si="483"/>
        <v>14027.751701044395</v>
      </c>
      <c r="W2821" s="677">
        <f t="shared" ca="1" si="481"/>
        <v>103176.56598885589</v>
      </c>
      <c r="X2821" s="677">
        <f t="shared" ca="1" si="484"/>
        <v>0</v>
      </c>
      <c r="Y2821" s="677">
        <f t="shared" ca="1" si="484"/>
        <v>0</v>
      </c>
      <c r="Z2821" s="677">
        <f t="shared" ca="1" si="484"/>
        <v>0</v>
      </c>
      <c r="AA2821" t="str">
        <f t="shared" si="485"/>
        <v>ASR_COMP</v>
      </c>
      <c r="AB2821" s="957">
        <f t="shared" si="486"/>
        <v>44682</v>
      </c>
      <c r="AC2821" t="str">
        <f t="shared" si="487"/>
        <v>Unaudited</v>
      </c>
    </row>
    <row r="2822" spans="1:29" x14ac:dyDescent="0.25">
      <c r="A2822" t="s">
        <v>423</v>
      </c>
      <c r="B2822" t="s">
        <v>1388</v>
      </c>
      <c r="C2822" t="s">
        <v>1389</v>
      </c>
      <c r="D2822">
        <v>1900</v>
      </c>
      <c r="E2822" s="957">
        <v>1</v>
      </c>
      <c r="F2822" t="s">
        <v>444</v>
      </c>
      <c r="G2822" s="957">
        <v>366</v>
      </c>
      <c r="H2822" t="s">
        <v>389</v>
      </c>
      <c r="I2822" s="937" t="s">
        <v>491</v>
      </c>
      <c r="J2822" s="937" t="s">
        <v>447</v>
      </c>
      <c r="K2822" s="937" t="s">
        <v>452</v>
      </c>
      <c r="L2822" s="937" t="s">
        <v>1324</v>
      </c>
      <c r="M2822" s="958" t="s">
        <v>1325</v>
      </c>
      <c r="N2822" s="677">
        <f t="shared" ca="1" si="479"/>
        <v>481824.65597982326</v>
      </c>
      <c r="O2822" s="677">
        <f t="shared" ca="1" si="483"/>
        <v>15301.40999115904</v>
      </c>
      <c r="P2822" s="677">
        <f t="shared" ca="1" si="483"/>
        <v>4159.3833444698494</v>
      </c>
      <c r="Q2822" s="677">
        <f t="shared" ca="1" si="483"/>
        <v>146258.45866118974</v>
      </c>
      <c r="R2822" s="677">
        <f t="shared" ca="1" si="483"/>
        <v>34767.056527127686</v>
      </c>
      <c r="S2822" s="677">
        <f t="shared" ca="1" si="483"/>
        <v>241889.91367013601</v>
      </c>
      <c r="T2822" s="677">
        <f t="shared" ca="1" si="483"/>
        <v>0</v>
      </c>
      <c r="U2822" s="677">
        <f t="shared" ca="1" si="483"/>
        <v>7981.2865149755189</v>
      </c>
      <c r="V2822" s="677">
        <f t="shared" ca="1" si="483"/>
        <v>19867.453899007789</v>
      </c>
      <c r="W2822" s="677">
        <f t="shared" ca="1" si="481"/>
        <v>11599.693371757578</v>
      </c>
      <c r="X2822" s="677">
        <f t="shared" ca="1" si="484"/>
        <v>0</v>
      </c>
      <c r="Y2822" s="677">
        <f t="shared" ca="1" si="484"/>
        <v>0</v>
      </c>
      <c r="Z2822" s="677">
        <f t="shared" ca="1" si="484"/>
        <v>0</v>
      </c>
      <c r="AA2822" t="str">
        <f t="shared" si="485"/>
        <v>ASR_COMP</v>
      </c>
      <c r="AB2822" s="957">
        <f t="shared" si="486"/>
        <v>44682</v>
      </c>
      <c r="AC2822" t="str">
        <f t="shared" si="487"/>
        <v>Unaudited</v>
      </c>
    </row>
    <row r="2823" spans="1:29" x14ac:dyDescent="0.25">
      <c r="A2823" t="s">
        <v>423</v>
      </c>
      <c r="B2823" t="s">
        <v>1388</v>
      </c>
      <c r="C2823" t="s">
        <v>1389</v>
      </c>
      <c r="D2823">
        <v>1900</v>
      </c>
      <c r="E2823" s="957">
        <v>1</v>
      </c>
      <c r="F2823" t="s">
        <v>444</v>
      </c>
      <c r="G2823" s="957">
        <v>366</v>
      </c>
      <c r="H2823" t="s">
        <v>389</v>
      </c>
      <c r="I2823" s="937" t="s">
        <v>491</v>
      </c>
      <c r="J2823" s="937" t="s">
        <v>447</v>
      </c>
      <c r="K2823" s="937" t="s">
        <v>452</v>
      </c>
      <c r="L2823" s="937" t="s">
        <v>110</v>
      </c>
      <c r="M2823" s="958" t="s">
        <v>190</v>
      </c>
      <c r="N2823" s="677">
        <f t="shared" ca="1" si="479"/>
        <v>3201739.8486562585</v>
      </c>
      <c r="O2823" s="677">
        <f t="shared" ca="1" si="483"/>
        <v>1136731.8675198639</v>
      </c>
      <c r="P2823" s="677">
        <f t="shared" ca="1" si="483"/>
        <v>116204.10527874761</v>
      </c>
      <c r="Q2823" s="677">
        <f t="shared" ca="1" si="483"/>
        <v>897083.83463034674</v>
      </c>
      <c r="R2823" s="677">
        <f t="shared" ca="1" si="483"/>
        <v>291283.21282609482</v>
      </c>
      <c r="S2823" s="677">
        <f t="shared" ca="1" si="483"/>
        <v>33913.554230162488</v>
      </c>
      <c r="T2823" s="677">
        <f t="shared" ca="1" si="483"/>
        <v>66638.340000000011</v>
      </c>
      <c r="U2823" s="677">
        <f t="shared" ca="1" si="483"/>
        <v>101.60092872690788</v>
      </c>
      <c r="V2823" s="677">
        <f t="shared" ca="1" si="483"/>
        <v>9504.4964630740415</v>
      </c>
      <c r="W2823" s="677">
        <f t="shared" ca="1" si="481"/>
        <v>650278.83677924215</v>
      </c>
      <c r="X2823" s="677">
        <f t="shared" ca="1" si="484"/>
        <v>0</v>
      </c>
      <c r="Y2823" s="677">
        <f t="shared" ca="1" si="484"/>
        <v>0</v>
      </c>
      <c r="Z2823" s="677">
        <f t="shared" ca="1" si="484"/>
        <v>0</v>
      </c>
      <c r="AA2823" t="str">
        <f t="shared" si="485"/>
        <v>ASR_COMP</v>
      </c>
      <c r="AB2823" s="957">
        <f t="shared" si="486"/>
        <v>44682</v>
      </c>
      <c r="AC2823" t="str">
        <f t="shared" si="487"/>
        <v>Unaudited</v>
      </c>
    </row>
    <row r="2824" spans="1:29" x14ac:dyDescent="0.25">
      <c r="A2824" t="s">
        <v>423</v>
      </c>
      <c r="B2824" t="s">
        <v>1388</v>
      </c>
      <c r="C2824" t="s">
        <v>1389</v>
      </c>
      <c r="D2824">
        <v>1900</v>
      </c>
      <c r="E2824" s="957">
        <v>1</v>
      </c>
      <c r="F2824" t="s">
        <v>444</v>
      </c>
      <c r="G2824" s="957">
        <v>366</v>
      </c>
      <c r="H2824" t="s">
        <v>389</v>
      </c>
      <c r="I2824" s="937" t="s">
        <v>491</v>
      </c>
      <c r="J2824" s="937" t="s">
        <v>447</v>
      </c>
      <c r="K2824" s="937" t="s">
        <v>452</v>
      </c>
      <c r="L2824" s="937" t="s">
        <v>111</v>
      </c>
      <c r="M2824" s="958" t="s">
        <v>163</v>
      </c>
      <c r="N2824" s="677">
        <f t="shared" ca="1" si="479"/>
        <v>9728066.7025258113</v>
      </c>
      <c r="O2824" s="677">
        <f t="shared" ca="1" si="483"/>
        <v>4941147.2362605827</v>
      </c>
      <c r="P2824" s="677">
        <f t="shared" ca="1" si="483"/>
        <v>575977.63353812101</v>
      </c>
      <c r="Q2824" s="677">
        <f t="shared" ca="1" si="483"/>
        <v>1408698.9930499794</v>
      </c>
      <c r="R2824" s="677">
        <f t="shared" ca="1" si="483"/>
        <v>606096.97814228281</v>
      </c>
      <c r="S2824" s="677">
        <f t="shared" ca="1" si="483"/>
        <v>414588.12770467077</v>
      </c>
      <c r="T2824" s="677">
        <f t="shared" ca="1" si="483"/>
        <v>43194.277463998755</v>
      </c>
      <c r="U2824" s="677">
        <f t="shared" ca="1" si="483"/>
        <v>5721.6162913407097</v>
      </c>
      <c r="V2824" s="677">
        <f t="shared" ca="1" si="483"/>
        <v>65720.362188019455</v>
      </c>
      <c r="W2824" s="677">
        <f t="shared" ca="1" si="481"/>
        <v>188240.10014538522</v>
      </c>
      <c r="X2824" s="677">
        <f t="shared" ca="1" si="484"/>
        <v>986860.9050749673</v>
      </c>
      <c r="Y2824" s="677">
        <f t="shared" ca="1" si="484"/>
        <v>491820.47266646224</v>
      </c>
      <c r="Z2824" s="677">
        <f t="shared" ca="1" si="484"/>
        <v>0</v>
      </c>
      <c r="AA2824" t="str">
        <f t="shared" si="485"/>
        <v>ASR_COMP</v>
      </c>
      <c r="AB2824" s="957">
        <f t="shared" si="486"/>
        <v>44682</v>
      </c>
      <c r="AC2824" t="str">
        <f t="shared" si="487"/>
        <v>Unaudited</v>
      </c>
    </row>
    <row r="2825" spans="1:29" x14ac:dyDescent="0.25">
      <c r="A2825" t="s">
        <v>423</v>
      </c>
      <c r="B2825" t="s">
        <v>1388</v>
      </c>
      <c r="C2825" t="s">
        <v>1389</v>
      </c>
      <c r="D2825">
        <v>1900</v>
      </c>
      <c r="E2825" s="957">
        <v>1</v>
      </c>
      <c r="F2825" t="s">
        <v>444</v>
      </c>
      <c r="G2825" s="957">
        <v>366</v>
      </c>
      <c r="H2825" t="s">
        <v>389</v>
      </c>
      <c r="I2825" s="937" t="s">
        <v>491</v>
      </c>
      <c r="J2825" s="937" t="s">
        <v>447</v>
      </c>
      <c r="K2825" s="937" t="s">
        <v>452</v>
      </c>
      <c r="L2825" s="943" t="s">
        <v>112</v>
      </c>
      <c r="M2825" s="959" t="s">
        <v>137</v>
      </c>
      <c r="N2825" s="677">
        <f t="shared" ca="1" si="479"/>
        <v>0</v>
      </c>
      <c r="O2825" s="677">
        <f t="shared" ca="1" si="483"/>
        <v>0</v>
      </c>
      <c r="P2825" s="677">
        <f t="shared" ca="1" si="483"/>
        <v>0</v>
      </c>
      <c r="Q2825" s="677">
        <f t="shared" ca="1" si="483"/>
        <v>0</v>
      </c>
      <c r="R2825" s="677">
        <f t="shared" ca="1" si="483"/>
        <v>0</v>
      </c>
      <c r="S2825" s="677">
        <f t="shared" ca="1" si="483"/>
        <v>0</v>
      </c>
      <c r="T2825" s="677">
        <f t="shared" ca="1" si="483"/>
        <v>0</v>
      </c>
      <c r="U2825" s="677">
        <f t="shared" ca="1" si="483"/>
        <v>0</v>
      </c>
      <c r="V2825" s="677">
        <f t="shared" ca="1" si="483"/>
        <v>0</v>
      </c>
      <c r="W2825" s="677">
        <f t="shared" ca="1" si="481"/>
        <v>0</v>
      </c>
      <c r="X2825" s="677">
        <f t="shared" ca="1" si="484"/>
        <v>0</v>
      </c>
      <c r="Y2825" s="677">
        <f t="shared" ca="1" si="484"/>
        <v>0</v>
      </c>
      <c r="Z2825" s="677">
        <f t="shared" ca="1" si="484"/>
        <v>0</v>
      </c>
      <c r="AA2825" t="str">
        <f t="shared" si="485"/>
        <v>ASR_COMP</v>
      </c>
      <c r="AB2825" s="957">
        <f t="shared" si="486"/>
        <v>44682</v>
      </c>
      <c r="AC2825" t="str">
        <f t="shared" si="487"/>
        <v>Unaudited</v>
      </c>
    </row>
    <row r="2826" spans="1:29" x14ac:dyDescent="0.25">
      <c r="A2826" t="s">
        <v>423</v>
      </c>
      <c r="B2826" t="s">
        <v>1388</v>
      </c>
      <c r="C2826" t="s">
        <v>1389</v>
      </c>
      <c r="D2826">
        <v>1900</v>
      </c>
      <c r="E2826" s="957">
        <v>1</v>
      </c>
      <c r="F2826" t="s">
        <v>444</v>
      </c>
      <c r="G2826" s="957">
        <v>366</v>
      </c>
      <c r="H2826" t="s">
        <v>389</v>
      </c>
      <c r="I2826" s="937" t="s">
        <v>491</v>
      </c>
      <c r="J2826" s="937" t="s">
        <v>447</v>
      </c>
      <c r="K2826" s="937" t="s">
        <v>452</v>
      </c>
      <c r="L2826" s="937" t="s">
        <v>113</v>
      </c>
      <c r="M2826" s="958" t="s">
        <v>165</v>
      </c>
      <c r="N2826" s="677">
        <f t="shared" ca="1" si="479"/>
        <v>4778475.4554622285</v>
      </c>
      <c r="O2826" s="677">
        <f t="shared" ca="1" si="483"/>
        <v>1139220.8833121404</v>
      </c>
      <c r="P2826" s="677">
        <f t="shared" ca="1" si="483"/>
        <v>112919.7924339278</v>
      </c>
      <c r="Q2826" s="677">
        <f t="shared" ca="1" si="483"/>
        <v>948873.89402041608</v>
      </c>
      <c r="R2826" s="677">
        <f t="shared" ca="1" si="483"/>
        <v>315011.99981471169</v>
      </c>
      <c r="S2826" s="677">
        <f t="shared" ca="1" si="483"/>
        <v>83824.533662023925</v>
      </c>
      <c r="T2826" s="677">
        <f t="shared" ca="1" si="483"/>
        <v>0</v>
      </c>
      <c r="U2826" s="677">
        <f t="shared" ca="1" si="483"/>
        <v>1952.2899753148295</v>
      </c>
      <c r="V2826" s="677">
        <f t="shared" ca="1" si="483"/>
        <v>33058.243482614293</v>
      </c>
      <c r="W2826" s="677">
        <f t="shared" ca="1" si="481"/>
        <v>1926966.0965139151</v>
      </c>
      <c r="X2826" s="677">
        <f t="shared" ca="1" si="484"/>
        <v>64639.747682084133</v>
      </c>
      <c r="Y2826" s="677">
        <f t="shared" ca="1" si="484"/>
        <v>152007.97456508025</v>
      </c>
      <c r="Z2826" s="677">
        <f t="shared" ca="1" si="484"/>
        <v>0</v>
      </c>
      <c r="AA2826" t="str">
        <f t="shared" si="485"/>
        <v>ASR_COMP</v>
      </c>
      <c r="AB2826" s="957">
        <f t="shared" si="486"/>
        <v>44682</v>
      </c>
      <c r="AC2826" t="str">
        <f t="shared" si="487"/>
        <v>Unaudited</v>
      </c>
    </row>
    <row r="2827" spans="1:29" x14ac:dyDescent="0.25">
      <c r="A2827" t="s">
        <v>423</v>
      </c>
      <c r="B2827" t="s">
        <v>1388</v>
      </c>
      <c r="C2827" t="s">
        <v>1389</v>
      </c>
      <c r="D2827">
        <v>1900</v>
      </c>
      <c r="E2827" s="957">
        <v>1</v>
      </c>
      <c r="F2827" t="s">
        <v>444</v>
      </c>
      <c r="G2827" s="957">
        <v>366</v>
      </c>
      <c r="H2827" t="s">
        <v>389</v>
      </c>
      <c r="I2827" s="937" t="s">
        <v>491</v>
      </c>
      <c r="J2827" s="937" t="s">
        <v>447</v>
      </c>
      <c r="K2827" s="937" t="s">
        <v>452</v>
      </c>
      <c r="L2827" s="937" t="s">
        <v>114</v>
      </c>
      <c r="M2827" s="958" t="s">
        <v>466</v>
      </c>
      <c r="N2827" s="677">
        <f t="shared" ca="1" si="479"/>
        <v>0</v>
      </c>
      <c r="O2827" s="677">
        <f t="shared" ca="1" si="483"/>
        <v>0</v>
      </c>
      <c r="P2827" s="677">
        <f t="shared" ca="1" si="483"/>
        <v>0</v>
      </c>
      <c r="Q2827" s="677">
        <f t="shared" ca="1" si="483"/>
        <v>0</v>
      </c>
      <c r="R2827" s="677">
        <f t="shared" ca="1" si="483"/>
        <v>0</v>
      </c>
      <c r="S2827" s="677">
        <f t="shared" ca="1" si="483"/>
        <v>0</v>
      </c>
      <c r="T2827" s="677">
        <f t="shared" ca="1" si="483"/>
        <v>0</v>
      </c>
      <c r="U2827" s="677">
        <f t="shared" ca="1" si="483"/>
        <v>0</v>
      </c>
      <c r="V2827" s="677">
        <f t="shared" ca="1" si="483"/>
        <v>0</v>
      </c>
      <c r="W2827" s="677">
        <f t="shared" ca="1" si="481"/>
        <v>0</v>
      </c>
      <c r="X2827" s="677">
        <f t="shared" ca="1" si="484"/>
        <v>0</v>
      </c>
      <c r="Y2827" s="677">
        <f t="shared" ca="1" si="484"/>
        <v>0</v>
      </c>
      <c r="Z2827" s="677">
        <f t="shared" ca="1" si="484"/>
        <v>0</v>
      </c>
      <c r="AA2827" t="str">
        <f t="shared" si="485"/>
        <v>ASR_COMP</v>
      </c>
      <c r="AB2827" s="957">
        <f t="shared" si="486"/>
        <v>44682</v>
      </c>
      <c r="AC2827" t="str">
        <f t="shared" si="487"/>
        <v>Unaudited</v>
      </c>
    </row>
    <row r="2828" spans="1:29" x14ac:dyDescent="0.25">
      <c r="A2828" t="s">
        <v>423</v>
      </c>
      <c r="B2828" t="s">
        <v>1388</v>
      </c>
      <c r="C2828" t="s">
        <v>1389</v>
      </c>
      <c r="D2828">
        <v>1900</v>
      </c>
      <c r="E2828" s="957">
        <v>1</v>
      </c>
      <c r="F2828" t="s">
        <v>444</v>
      </c>
      <c r="G2828" s="957">
        <v>366</v>
      </c>
      <c r="H2828" t="s">
        <v>389</v>
      </c>
      <c r="I2828" s="937" t="s">
        <v>491</v>
      </c>
      <c r="J2828" s="937" t="s">
        <v>447</v>
      </c>
      <c r="K2828" s="937" t="s">
        <v>6</v>
      </c>
      <c r="L2828" s="937" t="s">
        <v>120</v>
      </c>
      <c r="M2828" s="958" t="s">
        <v>191</v>
      </c>
      <c r="N2828" s="677">
        <f t="shared" ca="1" si="479"/>
        <v>2164962.0734219197</v>
      </c>
      <c r="O2828" s="677">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1417743.6727391034</v>
      </c>
      <c r="P2828" s="677">
        <f t="shared" ca="1" si="488"/>
        <v>306543.28798658506</v>
      </c>
      <c r="Q2828" s="677">
        <f t="shared" ca="1" si="488"/>
        <v>164609.0192280591</v>
      </c>
      <c r="R2828" s="677">
        <f t="shared" ca="1" si="488"/>
        <v>129359.49316910667</v>
      </c>
      <c r="S2828" s="677">
        <f t="shared" ca="1" si="488"/>
        <v>60334.475067637155</v>
      </c>
      <c r="T2828" s="677">
        <f t="shared" ca="1" si="488"/>
        <v>0</v>
      </c>
      <c r="U2828" s="677">
        <f t="shared" ca="1" si="488"/>
        <v>882.11971197669709</v>
      </c>
      <c r="V2828" s="677">
        <f t="shared" ca="1" si="488"/>
        <v>15006.665958860292</v>
      </c>
      <c r="W2828" s="677">
        <f t="shared" ca="1" si="481"/>
        <v>22534.40329720069</v>
      </c>
      <c r="X2828" s="677">
        <f t="shared" ca="1" si="484"/>
        <v>24877.243958245737</v>
      </c>
      <c r="Y2828" s="677">
        <f t="shared" ca="1" si="484"/>
        <v>23071.69230514501</v>
      </c>
      <c r="Z2828" s="677">
        <f t="shared" ca="1" si="484"/>
        <v>0</v>
      </c>
      <c r="AA2828" t="str">
        <f t="shared" si="485"/>
        <v>ASR_COMP</v>
      </c>
      <c r="AB2828" s="957">
        <f t="shared" si="486"/>
        <v>44682</v>
      </c>
      <c r="AC2828" t="str">
        <f t="shared" si="487"/>
        <v>Unaudited</v>
      </c>
    </row>
    <row r="2829" spans="1:29" x14ac:dyDescent="0.25">
      <c r="A2829" t="s">
        <v>423</v>
      </c>
      <c r="B2829" t="s">
        <v>1388</v>
      </c>
      <c r="C2829" t="s">
        <v>1389</v>
      </c>
      <c r="D2829">
        <v>1900</v>
      </c>
      <c r="E2829" s="957">
        <v>1</v>
      </c>
      <c r="F2829" t="s">
        <v>444</v>
      </c>
      <c r="G2829" s="957">
        <v>366</v>
      </c>
      <c r="H2829" t="s">
        <v>389</v>
      </c>
      <c r="I2829" s="937" t="s">
        <v>491</v>
      </c>
      <c r="J2829" s="937" t="s">
        <v>447</v>
      </c>
      <c r="K2829" s="937" t="s">
        <v>6</v>
      </c>
      <c r="L2829" s="937" t="s">
        <v>45</v>
      </c>
      <c r="M2829" s="958" t="s">
        <v>166</v>
      </c>
      <c r="N2829" s="677">
        <f t="shared" ca="1" si="479"/>
        <v>1656223.4446000003</v>
      </c>
      <c r="O2829" s="677">
        <f t="shared" ca="1" si="488"/>
        <v>1434003.4382412112</v>
      </c>
      <c r="P2829" s="677">
        <f t="shared" ca="1" si="488"/>
        <v>75102.864790495165</v>
      </c>
      <c r="Q2829" s="677">
        <f t="shared" ca="1" si="488"/>
        <v>71475.191993331551</v>
      </c>
      <c r="R2829" s="677">
        <f t="shared" ca="1" si="488"/>
        <v>26014.195628945432</v>
      </c>
      <c r="S2829" s="677">
        <f t="shared" ca="1" si="488"/>
        <v>17909.790593504356</v>
      </c>
      <c r="T2829" s="677">
        <f t="shared" ca="1" si="488"/>
        <v>12123.471998443354</v>
      </c>
      <c r="U2829" s="677">
        <f t="shared" ca="1" si="488"/>
        <v>263.87102481914997</v>
      </c>
      <c r="V2829" s="677">
        <f t="shared" ca="1" si="488"/>
        <v>2519.4899243463087</v>
      </c>
      <c r="W2829" s="677">
        <f t="shared" ca="1" si="481"/>
        <v>806.93611116186025</v>
      </c>
      <c r="X2829" s="677">
        <f t="shared" ca="1" si="484"/>
        <v>13567.630854037372</v>
      </c>
      <c r="Y2829" s="677">
        <f t="shared" ca="1" si="484"/>
        <v>2436.5634397043145</v>
      </c>
      <c r="Z2829" s="677">
        <f t="shared" ca="1" si="484"/>
        <v>0</v>
      </c>
      <c r="AA2829" t="str">
        <f t="shared" si="485"/>
        <v>ASR_COMP</v>
      </c>
      <c r="AB2829" s="957">
        <f t="shared" si="486"/>
        <v>44682</v>
      </c>
      <c r="AC2829" t="str">
        <f t="shared" si="487"/>
        <v>Unaudited</v>
      </c>
    </row>
    <row r="2830" spans="1:29" x14ac:dyDescent="0.25">
      <c r="A2830" t="s">
        <v>423</v>
      </c>
      <c r="B2830" t="s">
        <v>1388</v>
      </c>
      <c r="C2830" t="s">
        <v>1389</v>
      </c>
      <c r="D2830">
        <v>1900</v>
      </c>
      <c r="E2830" s="957">
        <v>1</v>
      </c>
      <c r="F2830" t="s">
        <v>444</v>
      </c>
      <c r="G2830" s="957">
        <v>366</v>
      </c>
      <c r="H2830" t="s">
        <v>389</v>
      </c>
      <c r="I2830" s="937" t="s">
        <v>491</v>
      </c>
      <c r="J2830" s="937" t="s">
        <v>447</v>
      </c>
      <c r="K2830" s="937" t="s">
        <v>6</v>
      </c>
      <c r="L2830" s="937" t="s">
        <v>46</v>
      </c>
      <c r="M2830" s="958" t="s">
        <v>167</v>
      </c>
      <c r="N2830" s="677">
        <f t="shared" ca="1" si="479"/>
        <v>18574.011482835816</v>
      </c>
      <c r="O2830" s="677">
        <f t="shared" ca="1" si="488"/>
        <v>11111.611429513174</v>
      </c>
      <c r="P2830" s="677">
        <f t="shared" ca="1" si="488"/>
        <v>2664.4557574365181</v>
      </c>
      <c r="Q2830" s="677">
        <f t="shared" ca="1" si="488"/>
        <v>2084.0690923021248</v>
      </c>
      <c r="R2830" s="677">
        <f t="shared" ca="1" si="488"/>
        <v>2043.3867834113</v>
      </c>
      <c r="S2830" s="677">
        <f t="shared" ca="1" si="488"/>
        <v>61.18030978587263</v>
      </c>
      <c r="T2830" s="677">
        <f t="shared" ca="1" si="488"/>
        <v>0</v>
      </c>
      <c r="U2830" s="677">
        <f t="shared" ca="1" si="488"/>
        <v>0.93487099574156274</v>
      </c>
      <c r="V2830" s="677">
        <f t="shared" ca="1" si="488"/>
        <v>116.47933698526906</v>
      </c>
      <c r="W2830" s="677">
        <f t="shared" ca="1" si="481"/>
        <v>0</v>
      </c>
      <c r="X2830" s="677">
        <f t="shared" ca="1" si="484"/>
        <v>157.74982384440759</v>
      </c>
      <c r="Y2830" s="677">
        <f t="shared" ca="1" si="484"/>
        <v>334.14407856141185</v>
      </c>
      <c r="Z2830" s="677">
        <f t="shared" ca="1" si="484"/>
        <v>0</v>
      </c>
      <c r="AA2830" t="str">
        <f t="shared" si="485"/>
        <v>ASR_COMP</v>
      </c>
      <c r="AB2830" s="957">
        <f t="shared" si="486"/>
        <v>44682</v>
      </c>
      <c r="AC2830" t="str">
        <f t="shared" si="487"/>
        <v>Unaudited</v>
      </c>
    </row>
    <row r="2831" spans="1:29" x14ac:dyDescent="0.25">
      <c r="A2831" t="s">
        <v>423</v>
      </c>
      <c r="B2831" t="s">
        <v>1388</v>
      </c>
      <c r="C2831" t="s">
        <v>1389</v>
      </c>
      <c r="D2831">
        <v>1900</v>
      </c>
      <c r="E2831" s="957">
        <v>1</v>
      </c>
      <c r="F2831" t="s">
        <v>444</v>
      </c>
      <c r="G2831" s="957">
        <v>366</v>
      </c>
      <c r="H2831" t="s">
        <v>389</v>
      </c>
      <c r="I2831" s="937" t="s">
        <v>491</v>
      </c>
      <c r="J2831" s="937" t="s">
        <v>447</v>
      </c>
      <c r="K2831" s="937" t="s">
        <v>6</v>
      </c>
      <c r="L2831" s="937" t="s">
        <v>168</v>
      </c>
      <c r="M2831" s="958" t="s">
        <v>464</v>
      </c>
      <c r="N2831" s="677">
        <f t="shared" ca="1" si="479"/>
        <v>-436302.09885066282</v>
      </c>
      <c r="O2831" s="677">
        <f t="shared" ca="1" si="488"/>
        <v>-291489.77832611388</v>
      </c>
      <c r="P2831" s="677">
        <f t="shared" ca="1" si="488"/>
        <v>-43483.954782159883</v>
      </c>
      <c r="Q2831" s="677">
        <f t="shared" ca="1" si="488"/>
        <v>-35701.429826130865</v>
      </c>
      <c r="R2831" s="677">
        <f t="shared" ca="1" si="488"/>
        <v>-19650.249424851583</v>
      </c>
      <c r="S2831" s="677">
        <f t="shared" ca="1" si="488"/>
        <v>-20561.075389426616</v>
      </c>
      <c r="T2831" s="677">
        <f t="shared" ca="1" si="488"/>
        <v>0</v>
      </c>
      <c r="U2831" s="677">
        <f t="shared" ca="1" si="488"/>
        <v>-208.64692223200979</v>
      </c>
      <c r="V2831" s="677">
        <f t="shared" ca="1" si="488"/>
        <v>-4826.8853041545572</v>
      </c>
      <c r="W2831" s="677">
        <f t="shared" ca="1" si="481"/>
        <v>-9736.1207278048496</v>
      </c>
      <c r="X2831" s="677">
        <f t="shared" ca="1" si="484"/>
        <v>-7521.2926494751582</v>
      </c>
      <c r="Y2831" s="677">
        <f t="shared" ca="1" si="484"/>
        <v>-3122.6654983135004</v>
      </c>
      <c r="Z2831" s="677">
        <f t="shared" ca="1" si="484"/>
        <v>0</v>
      </c>
      <c r="AA2831" t="str">
        <f t="shared" si="485"/>
        <v>ASR_COMP</v>
      </c>
      <c r="AB2831" s="957">
        <f t="shared" si="486"/>
        <v>44682</v>
      </c>
      <c r="AC2831" t="str">
        <f t="shared" si="487"/>
        <v>Unaudited</v>
      </c>
    </row>
    <row r="2832" spans="1:29" x14ac:dyDescent="0.25">
      <c r="A2832" t="s">
        <v>423</v>
      </c>
      <c r="B2832" t="s">
        <v>1388</v>
      </c>
      <c r="C2832" t="s">
        <v>1389</v>
      </c>
      <c r="D2832">
        <v>1900</v>
      </c>
      <c r="E2832" s="957">
        <v>1</v>
      </c>
      <c r="F2832" t="s">
        <v>444</v>
      </c>
      <c r="G2832" s="957">
        <v>366</v>
      </c>
      <c r="H2832" t="s">
        <v>389</v>
      </c>
      <c r="I2832" s="937" t="s">
        <v>491</v>
      </c>
      <c r="J2832" s="937" t="s">
        <v>447</v>
      </c>
      <c r="K2832" s="937" t="s">
        <v>437</v>
      </c>
      <c r="L2832" s="937" t="s">
        <v>123</v>
      </c>
      <c r="M2832" s="958" t="s">
        <v>32</v>
      </c>
      <c r="N2832" s="677">
        <f t="shared" ca="1" si="479"/>
        <v>0</v>
      </c>
      <c r="O2832" s="677">
        <f t="shared" ca="1" si="488"/>
        <v>0</v>
      </c>
      <c r="P2832" s="677">
        <f t="shared" ca="1" si="488"/>
        <v>0</v>
      </c>
      <c r="Q2832" s="677">
        <f t="shared" ca="1" si="488"/>
        <v>0</v>
      </c>
      <c r="R2832" s="677">
        <f t="shared" ca="1" si="488"/>
        <v>0</v>
      </c>
      <c r="S2832" s="677">
        <f t="shared" ca="1" si="488"/>
        <v>0</v>
      </c>
      <c r="T2832" s="677">
        <f t="shared" ca="1" si="488"/>
        <v>0</v>
      </c>
      <c r="U2832" s="677">
        <f t="shared" ca="1" si="488"/>
        <v>0</v>
      </c>
      <c r="V2832" s="677">
        <f t="shared" ca="1" si="488"/>
        <v>0</v>
      </c>
      <c r="W2832" s="677">
        <f t="shared" ca="1" si="481"/>
        <v>0</v>
      </c>
      <c r="X2832" s="677">
        <f t="shared" ca="1" si="484"/>
        <v>0</v>
      </c>
      <c r="Y2832" s="677">
        <f t="shared" ca="1" si="484"/>
        <v>0</v>
      </c>
      <c r="Z2832" s="677">
        <f t="shared" ca="1" si="484"/>
        <v>0</v>
      </c>
      <c r="AA2832" t="str">
        <f t="shared" si="485"/>
        <v>ASR_COMP</v>
      </c>
      <c r="AB2832" s="957">
        <f t="shared" si="486"/>
        <v>44682</v>
      </c>
      <c r="AC2832" t="str">
        <f t="shared" si="487"/>
        <v>Unaudited</v>
      </c>
    </row>
    <row r="2833" spans="1:29" x14ac:dyDescent="0.25">
      <c r="A2833" t="s">
        <v>423</v>
      </c>
      <c r="B2833" t="s">
        <v>1388</v>
      </c>
      <c r="C2833" t="s">
        <v>1389</v>
      </c>
      <c r="D2833">
        <v>1900</v>
      </c>
      <c r="E2833" s="957">
        <v>1</v>
      </c>
      <c r="F2833" t="s">
        <v>444</v>
      </c>
      <c r="G2833" s="957">
        <v>366</v>
      </c>
      <c r="H2833" t="s">
        <v>389</v>
      </c>
      <c r="I2833" s="937" t="s">
        <v>491</v>
      </c>
      <c r="J2833" s="937" t="s">
        <v>447</v>
      </c>
      <c r="K2833" s="937" t="s">
        <v>437</v>
      </c>
      <c r="L2833" s="937" t="s">
        <v>946</v>
      </c>
      <c r="M2833" s="958" t="s">
        <v>938</v>
      </c>
      <c r="N2833" s="677">
        <f t="shared" ca="1" si="479"/>
        <v>0</v>
      </c>
      <c r="O2833" s="677">
        <f t="shared" ca="1" si="488"/>
        <v>0</v>
      </c>
      <c r="P2833" s="677">
        <f t="shared" ca="1" si="488"/>
        <v>0</v>
      </c>
      <c r="Q2833" s="677">
        <f t="shared" ca="1" si="488"/>
        <v>0</v>
      </c>
      <c r="R2833" s="677">
        <f t="shared" ca="1" si="488"/>
        <v>0</v>
      </c>
      <c r="S2833" s="677">
        <f t="shared" ca="1" si="488"/>
        <v>0</v>
      </c>
      <c r="T2833" s="677">
        <f t="shared" ca="1" si="488"/>
        <v>0</v>
      </c>
      <c r="U2833" s="677">
        <f t="shared" ca="1" si="488"/>
        <v>0</v>
      </c>
      <c r="V2833" s="677">
        <f t="shared" ca="1" si="488"/>
        <v>0</v>
      </c>
      <c r="W2833" s="677">
        <f t="shared" ca="1" si="481"/>
        <v>0</v>
      </c>
      <c r="X2833" s="677">
        <f t="shared" ca="1" si="484"/>
        <v>0</v>
      </c>
      <c r="Y2833" s="677">
        <f t="shared" ca="1" si="484"/>
        <v>0</v>
      </c>
      <c r="Z2833" s="677">
        <f t="shared" ca="1" si="484"/>
        <v>0</v>
      </c>
      <c r="AA2833" t="str">
        <f t="shared" si="485"/>
        <v>ASR_COMP</v>
      </c>
      <c r="AB2833" s="957">
        <f t="shared" si="486"/>
        <v>44682</v>
      </c>
      <c r="AC2833" t="str">
        <f t="shared" si="487"/>
        <v>Unaudited</v>
      </c>
    </row>
    <row r="2834" spans="1:29" x14ac:dyDescent="0.25">
      <c r="A2834" t="s">
        <v>423</v>
      </c>
      <c r="B2834" t="s">
        <v>1388</v>
      </c>
      <c r="C2834" t="s">
        <v>1389</v>
      </c>
      <c r="D2834">
        <v>1900</v>
      </c>
      <c r="E2834" s="957">
        <v>1</v>
      </c>
      <c r="F2834" t="s">
        <v>444</v>
      </c>
      <c r="G2834" s="957">
        <v>366</v>
      </c>
      <c r="H2834" t="s">
        <v>389</v>
      </c>
      <c r="I2834" s="937" t="s">
        <v>491</v>
      </c>
      <c r="J2834" s="937" t="s">
        <v>447</v>
      </c>
      <c r="K2834" s="937" t="s">
        <v>437</v>
      </c>
      <c r="L2834" s="937" t="s">
        <v>170</v>
      </c>
      <c r="M2834" s="958" t="s">
        <v>40</v>
      </c>
      <c r="N2834" s="677">
        <f t="shared" ca="1" si="479"/>
        <v>71148.792222824355</v>
      </c>
      <c r="O2834" s="677">
        <f t="shared" ca="1" si="488"/>
        <v>60198.47344204937</v>
      </c>
      <c r="P2834" s="677">
        <f t="shared" ca="1" si="488"/>
        <v>3152.7663678808867</v>
      </c>
      <c r="Q2834" s="677">
        <f t="shared" ca="1" si="488"/>
        <v>4120.6251201825035</v>
      </c>
      <c r="R2834" s="677">
        <f t="shared" ca="1" si="488"/>
        <v>1499.7476047350162</v>
      </c>
      <c r="S2834" s="677">
        <f t="shared" ca="1" si="488"/>
        <v>1040.9920462376767</v>
      </c>
      <c r="T2834" s="677">
        <f t="shared" ca="1" si="488"/>
        <v>0</v>
      </c>
      <c r="U2834" s="677">
        <f t="shared" ca="1" si="488"/>
        <v>15.337289212579918</v>
      </c>
      <c r="V2834" s="677">
        <f t="shared" ca="1" si="488"/>
        <v>145.25142476394771</v>
      </c>
      <c r="W2834" s="677">
        <f t="shared" ca="1" si="481"/>
        <v>46.520773394301109</v>
      </c>
      <c r="X2834" s="677">
        <f t="shared" ca="1" si="484"/>
        <v>788.60753461094703</v>
      </c>
      <c r="Y2834" s="677">
        <f t="shared" ca="1" si="484"/>
        <v>140.47061975714041</v>
      </c>
      <c r="Z2834" s="677">
        <f t="shared" ca="1" si="484"/>
        <v>0</v>
      </c>
      <c r="AA2834" t="str">
        <f t="shared" si="485"/>
        <v>ASR_COMP</v>
      </c>
      <c r="AB2834" s="957">
        <f t="shared" si="486"/>
        <v>44682</v>
      </c>
      <c r="AC2834" t="str">
        <f t="shared" si="487"/>
        <v>Unaudited</v>
      </c>
    </row>
    <row r="2835" spans="1:29" x14ac:dyDescent="0.25">
      <c r="A2835" t="s">
        <v>423</v>
      </c>
      <c r="B2835" t="s">
        <v>1388</v>
      </c>
      <c r="C2835" t="s">
        <v>1389</v>
      </c>
      <c r="D2835">
        <v>1900</v>
      </c>
      <c r="E2835" s="957">
        <v>1</v>
      </c>
      <c r="F2835" t="s">
        <v>444</v>
      </c>
      <c r="G2835" s="957">
        <v>366</v>
      </c>
      <c r="H2835" t="s">
        <v>389</v>
      </c>
      <c r="I2835" s="937" t="s">
        <v>491</v>
      </c>
      <c r="J2835" s="937" t="s">
        <v>447</v>
      </c>
      <c r="K2835" s="937" t="s">
        <v>437</v>
      </c>
      <c r="L2835" s="945" t="s">
        <v>171</v>
      </c>
      <c r="M2835" s="960" t="s">
        <v>332</v>
      </c>
      <c r="N2835" s="677">
        <f t="shared" ca="1" si="479"/>
        <v>0</v>
      </c>
      <c r="O2835" s="677">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7">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7">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7">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7">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7">
        <f t="shared" ca="1" si="489"/>
        <v>0</v>
      </c>
      <c r="U2835" s="677">
        <f t="shared" ca="1" si="489"/>
        <v>0</v>
      </c>
      <c r="V2835" s="677">
        <f t="shared" ca="1" si="489"/>
        <v>0</v>
      </c>
      <c r="W2835" s="677">
        <f t="shared" ca="1" si="481"/>
        <v>0</v>
      </c>
      <c r="X2835" s="677">
        <f t="shared" ca="1" si="489"/>
        <v>0</v>
      </c>
      <c r="Y2835" s="677">
        <f t="shared" ca="1" si="489"/>
        <v>0</v>
      </c>
      <c r="Z2835" s="677">
        <f t="shared" ca="1" si="489"/>
        <v>0</v>
      </c>
      <c r="AA2835" t="str">
        <f t="shared" si="485"/>
        <v>ASR_COMP</v>
      </c>
      <c r="AB2835" s="957">
        <f t="shared" si="486"/>
        <v>44682</v>
      </c>
      <c r="AC2835" t="str">
        <f t="shared" si="487"/>
        <v>Unaudited</v>
      </c>
    </row>
    <row r="2836" spans="1:29" x14ac:dyDescent="0.25">
      <c r="A2836" t="s">
        <v>423</v>
      </c>
      <c r="B2836" t="s">
        <v>1388</v>
      </c>
      <c r="C2836" t="s">
        <v>1389</v>
      </c>
      <c r="D2836">
        <v>1900</v>
      </c>
      <c r="E2836" s="957">
        <v>1</v>
      </c>
      <c r="F2836" t="s">
        <v>444</v>
      </c>
      <c r="G2836" s="957">
        <v>366</v>
      </c>
      <c r="H2836" t="s">
        <v>389</v>
      </c>
      <c r="I2836" s="937" t="s">
        <v>491</v>
      </c>
      <c r="J2836" s="937" t="s">
        <v>453</v>
      </c>
      <c r="K2836" s="937" t="s">
        <v>438</v>
      </c>
      <c r="L2836" s="947" t="s">
        <v>124</v>
      </c>
      <c r="M2836" s="961" t="s">
        <v>27</v>
      </c>
      <c r="N2836" s="677">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17390991.179881562</v>
      </c>
      <c r="O2836" s="677">
        <f t="shared" ca="1" si="489"/>
        <v>-17974.071714387192</v>
      </c>
      <c r="P2836" s="677">
        <f t="shared" ca="1" si="489"/>
        <v>17408965.251595948</v>
      </c>
      <c r="Q2836" s="677">
        <f t="shared" ca="1" si="489"/>
        <v>0</v>
      </c>
      <c r="R2836" s="677">
        <f t="shared" ca="1" si="489"/>
        <v>0</v>
      </c>
      <c r="S2836" s="677">
        <f t="shared" ca="1" si="489"/>
        <v>0</v>
      </c>
      <c r="T2836" s="677">
        <f t="shared" ca="1" si="489"/>
        <v>0</v>
      </c>
      <c r="U2836" s="677">
        <f t="shared" ca="1" si="489"/>
        <v>0</v>
      </c>
      <c r="V2836" s="677">
        <f t="shared" ca="1" si="489"/>
        <v>0</v>
      </c>
      <c r="W2836" s="677">
        <f t="shared" ca="1" si="481"/>
        <v>0</v>
      </c>
      <c r="X2836" s="677">
        <f t="shared" ca="1" si="489"/>
        <v>0</v>
      </c>
      <c r="Y2836" s="677">
        <f t="shared" ca="1" si="489"/>
        <v>0</v>
      </c>
      <c r="Z2836" s="677">
        <f t="shared" ca="1" si="489"/>
        <v>0</v>
      </c>
      <c r="AA2836" t="str">
        <f t="shared" si="485"/>
        <v>ASR_COMP</v>
      </c>
      <c r="AB2836" s="957">
        <f t="shared" si="486"/>
        <v>44682</v>
      </c>
      <c r="AC2836" t="str">
        <f t="shared" si="487"/>
        <v>Unaudited</v>
      </c>
    </row>
    <row r="2837" spans="1:29" x14ac:dyDescent="0.25">
      <c r="A2837" t="s">
        <v>423</v>
      </c>
      <c r="B2837" t="s">
        <v>1388</v>
      </c>
      <c r="C2837" t="s">
        <v>1389</v>
      </c>
      <c r="D2837">
        <v>1900</v>
      </c>
      <c r="E2837" s="957">
        <v>1</v>
      </c>
      <c r="F2837" t="s">
        <v>444</v>
      </c>
      <c r="G2837" s="957">
        <v>366</v>
      </c>
      <c r="H2837" t="s">
        <v>389</v>
      </c>
      <c r="I2837" s="958" t="s">
        <v>491</v>
      </c>
      <c r="J2837" s="958" t="s">
        <v>453</v>
      </c>
      <c r="K2837" s="958" t="s">
        <v>438</v>
      </c>
      <c r="L2837" s="937" t="s">
        <v>125</v>
      </c>
      <c r="M2837" s="958" t="s">
        <v>100</v>
      </c>
      <c r="N2837" s="677">
        <f t="shared" ca="1" si="490"/>
        <v>871808.92558906344</v>
      </c>
      <c r="O2837" s="677">
        <f t="shared" ca="1" si="489"/>
        <v>387685.93722528068</v>
      </c>
      <c r="P2837" s="677">
        <f t="shared" ca="1" si="489"/>
        <v>484122.9883637827</v>
      </c>
      <c r="Q2837" s="677">
        <f t="shared" ca="1" si="489"/>
        <v>0</v>
      </c>
      <c r="R2837" s="677">
        <f t="shared" ca="1" si="489"/>
        <v>0</v>
      </c>
      <c r="S2837" s="677">
        <f t="shared" ca="1" si="489"/>
        <v>0</v>
      </c>
      <c r="T2837" s="677">
        <f t="shared" ca="1" si="489"/>
        <v>0</v>
      </c>
      <c r="U2837" s="677">
        <f t="shared" ca="1" si="489"/>
        <v>0</v>
      </c>
      <c r="V2837" s="677">
        <f t="shared" ca="1" si="489"/>
        <v>0</v>
      </c>
      <c r="W2837" s="677">
        <f t="shared" ca="1" si="481"/>
        <v>0</v>
      </c>
      <c r="X2837" s="677">
        <f t="shared" ca="1" si="489"/>
        <v>0</v>
      </c>
      <c r="Y2837" s="677">
        <f t="shared" ca="1" si="489"/>
        <v>0</v>
      </c>
      <c r="Z2837" s="677">
        <f t="shared" ca="1" si="489"/>
        <v>0</v>
      </c>
      <c r="AA2837" t="str">
        <f t="shared" si="485"/>
        <v>ASR_COMP</v>
      </c>
      <c r="AB2837" s="957">
        <f t="shared" si="486"/>
        <v>44682</v>
      </c>
      <c r="AC2837" t="str">
        <f t="shared" si="487"/>
        <v>Unaudited</v>
      </c>
    </row>
    <row r="2838" spans="1:29" x14ac:dyDescent="0.25">
      <c r="A2838" t="s">
        <v>423</v>
      </c>
      <c r="B2838" t="s">
        <v>1388</v>
      </c>
      <c r="C2838" t="s">
        <v>1389</v>
      </c>
      <c r="D2838">
        <v>1900</v>
      </c>
      <c r="E2838" s="957">
        <v>1</v>
      </c>
      <c r="F2838" t="s">
        <v>444</v>
      </c>
      <c r="G2838" s="957">
        <v>366</v>
      </c>
      <c r="H2838" t="s">
        <v>389</v>
      </c>
      <c r="I2838" s="937" t="s">
        <v>491</v>
      </c>
      <c r="J2838" s="937" t="s">
        <v>453</v>
      </c>
      <c r="K2838" s="937" t="s">
        <v>438</v>
      </c>
      <c r="L2838" s="937" t="s">
        <v>126</v>
      </c>
      <c r="M2838" s="962" t="s">
        <v>101</v>
      </c>
      <c r="N2838" s="677">
        <f t="shared" ca="1" si="490"/>
        <v>2386479.103399937</v>
      </c>
      <c r="O2838" s="677">
        <f t="shared" ca="1" si="489"/>
        <v>1778320.0359721861</v>
      </c>
      <c r="P2838" s="677">
        <f t="shared" ca="1" si="489"/>
        <v>608159.06742775091</v>
      </c>
      <c r="Q2838" s="677">
        <f t="shared" ca="1" si="489"/>
        <v>0</v>
      </c>
      <c r="R2838" s="677">
        <f t="shared" ca="1" si="489"/>
        <v>0</v>
      </c>
      <c r="S2838" s="677">
        <f t="shared" ca="1" si="489"/>
        <v>0</v>
      </c>
      <c r="T2838" s="677">
        <f t="shared" ca="1" si="489"/>
        <v>0</v>
      </c>
      <c r="U2838" s="677">
        <f t="shared" ca="1" si="489"/>
        <v>0</v>
      </c>
      <c r="V2838" s="677">
        <f t="shared" ca="1" si="489"/>
        <v>0</v>
      </c>
      <c r="W2838" s="677">
        <f t="shared" ca="1" si="481"/>
        <v>0</v>
      </c>
      <c r="X2838" s="677">
        <f t="shared" ca="1" si="489"/>
        <v>0</v>
      </c>
      <c r="Y2838" s="677">
        <f t="shared" ca="1" si="489"/>
        <v>0</v>
      </c>
      <c r="Z2838" s="677">
        <f t="shared" ca="1" si="489"/>
        <v>0</v>
      </c>
      <c r="AA2838" t="str">
        <f t="shared" si="485"/>
        <v>ASR_COMP</v>
      </c>
      <c r="AB2838" s="957">
        <f t="shared" si="486"/>
        <v>44682</v>
      </c>
      <c r="AC2838" t="str">
        <f t="shared" si="487"/>
        <v>Unaudited</v>
      </c>
    </row>
    <row r="2839" spans="1:29" x14ac:dyDescent="0.25">
      <c r="A2839" t="s">
        <v>423</v>
      </c>
      <c r="B2839" t="s">
        <v>1388</v>
      </c>
      <c r="C2839" t="s">
        <v>1389</v>
      </c>
      <c r="D2839">
        <v>1900</v>
      </c>
      <c r="E2839" s="957">
        <v>1</v>
      </c>
      <c r="F2839" t="s">
        <v>444</v>
      </c>
      <c r="G2839" s="957">
        <v>366</v>
      </c>
      <c r="H2839" t="s">
        <v>389</v>
      </c>
      <c r="I2839" s="937" t="s">
        <v>491</v>
      </c>
      <c r="J2839" s="937" t="s">
        <v>453</v>
      </c>
      <c r="K2839" s="937" t="s">
        <v>438</v>
      </c>
      <c r="L2839" s="937" t="s">
        <v>127</v>
      </c>
      <c r="M2839" s="962" t="s">
        <v>102</v>
      </c>
      <c r="N2839" s="677">
        <f t="shared" ca="1" si="490"/>
        <v>569515.05562440667</v>
      </c>
      <c r="O2839" s="677">
        <f t="shared" ca="1" si="489"/>
        <v>341739.75401086366</v>
      </c>
      <c r="P2839" s="677">
        <f t="shared" ca="1" si="489"/>
        <v>227775.30161354304</v>
      </c>
      <c r="Q2839" s="677">
        <f t="shared" ca="1" si="489"/>
        <v>0</v>
      </c>
      <c r="R2839" s="677">
        <f t="shared" ca="1" si="489"/>
        <v>0</v>
      </c>
      <c r="S2839" s="677">
        <f t="shared" ca="1" si="489"/>
        <v>0</v>
      </c>
      <c r="T2839" s="677">
        <f t="shared" ca="1" si="489"/>
        <v>0</v>
      </c>
      <c r="U2839" s="677">
        <f t="shared" ca="1" si="489"/>
        <v>0</v>
      </c>
      <c r="V2839" s="677">
        <f t="shared" ca="1" si="489"/>
        <v>0</v>
      </c>
      <c r="W2839" s="677">
        <f t="shared" ca="1" si="481"/>
        <v>0</v>
      </c>
      <c r="X2839" s="677">
        <f t="shared" ca="1" si="489"/>
        <v>0</v>
      </c>
      <c r="Y2839" s="677">
        <f t="shared" ca="1" si="489"/>
        <v>0</v>
      </c>
      <c r="Z2839" s="677">
        <f t="shared" ca="1" si="489"/>
        <v>0</v>
      </c>
      <c r="AA2839" t="str">
        <f t="shared" si="485"/>
        <v>ASR_COMP</v>
      </c>
      <c r="AB2839" s="957">
        <f t="shared" si="486"/>
        <v>44682</v>
      </c>
      <c r="AC2839" t="str">
        <f t="shared" si="487"/>
        <v>Unaudited</v>
      </c>
    </row>
    <row r="2840" spans="1:29" x14ac:dyDescent="0.25">
      <c r="A2840" t="s">
        <v>423</v>
      </c>
      <c r="B2840" t="s">
        <v>1388</v>
      </c>
      <c r="C2840" t="s">
        <v>1389</v>
      </c>
      <c r="D2840">
        <v>1900</v>
      </c>
      <c r="E2840" s="957">
        <v>1</v>
      </c>
      <c r="F2840" t="s">
        <v>444</v>
      </c>
      <c r="G2840" s="957">
        <v>366</v>
      </c>
      <c r="H2840" t="s">
        <v>389</v>
      </c>
      <c r="I2840" s="937" t="s">
        <v>491</v>
      </c>
      <c r="J2840" s="937" t="s">
        <v>453</v>
      </c>
      <c r="K2840" s="937" t="s">
        <v>438</v>
      </c>
      <c r="L2840" s="937" t="s">
        <v>128</v>
      </c>
      <c r="M2840" s="962" t="s">
        <v>103</v>
      </c>
      <c r="N2840" s="677">
        <f t="shared" ca="1" si="490"/>
        <v>1977606.597457618</v>
      </c>
      <c r="O2840" s="677">
        <f t="shared" ca="1" si="489"/>
        <v>380690.68244020763</v>
      </c>
      <c r="P2840" s="677">
        <f t="shared" ca="1" si="489"/>
        <v>1596915.9150174104</v>
      </c>
      <c r="Q2840" s="677">
        <f t="shared" ca="1" si="489"/>
        <v>0</v>
      </c>
      <c r="R2840" s="677">
        <f t="shared" ca="1" si="489"/>
        <v>0</v>
      </c>
      <c r="S2840" s="677">
        <f t="shared" ca="1" si="489"/>
        <v>0</v>
      </c>
      <c r="T2840" s="677">
        <f t="shared" ca="1" si="489"/>
        <v>0</v>
      </c>
      <c r="U2840" s="677">
        <f t="shared" ca="1" si="489"/>
        <v>0</v>
      </c>
      <c r="V2840" s="677">
        <f t="shared" ca="1" si="489"/>
        <v>0</v>
      </c>
      <c r="W2840" s="677">
        <f t="shared" ca="1" si="481"/>
        <v>0</v>
      </c>
      <c r="X2840" s="677">
        <f t="shared" ca="1" si="489"/>
        <v>0</v>
      </c>
      <c r="Y2840" s="677">
        <f t="shared" ca="1" si="489"/>
        <v>0</v>
      </c>
      <c r="Z2840" s="677">
        <f t="shared" ca="1" si="489"/>
        <v>0</v>
      </c>
      <c r="AA2840" t="str">
        <f t="shared" si="485"/>
        <v>ASR_COMP</v>
      </c>
      <c r="AB2840" s="957">
        <f t="shared" si="486"/>
        <v>44682</v>
      </c>
      <c r="AC2840" t="str">
        <f t="shared" si="487"/>
        <v>Unaudited</v>
      </c>
    </row>
    <row r="2841" spans="1:29" x14ac:dyDescent="0.25">
      <c r="A2841" t="s">
        <v>423</v>
      </c>
      <c r="B2841" t="s">
        <v>1388</v>
      </c>
      <c r="C2841" t="s">
        <v>1389</v>
      </c>
      <c r="D2841">
        <v>1900</v>
      </c>
      <c r="E2841" s="957">
        <v>1</v>
      </c>
      <c r="F2841" t="s">
        <v>444</v>
      </c>
      <c r="G2841" s="957">
        <v>366</v>
      </c>
      <c r="H2841" t="s">
        <v>389</v>
      </c>
      <c r="I2841" s="937" t="s">
        <v>491</v>
      </c>
      <c r="J2841" s="937" t="s">
        <v>453</v>
      </c>
      <c r="K2841" s="937" t="s">
        <v>438</v>
      </c>
      <c r="L2841" s="937" t="s">
        <v>129</v>
      </c>
      <c r="M2841" s="962" t="s">
        <v>28</v>
      </c>
      <c r="N2841" s="677">
        <f t="shared" ca="1" si="490"/>
        <v>397625.75898702722</v>
      </c>
      <c r="O2841" s="677">
        <f t="shared" ca="1" si="489"/>
        <v>397625.75898702722</v>
      </c>
      <c r="P2841" s="677">
        <f t="shared" ca="1" si="489"/>
        <v>0</v>
      </c>
      <c r="Q2841" s="677">
        <f t="shared" ca="1" si="489"/>
        <v>0</v>
      </c>
      <c r="R2841" s="677">
        <f t="shared" ca="1" si="489"/>
        <v>0</v>
      </c>
      <c r="S2841" s="677">
        <f t="shared" ca="1" si="489"/>
        <v>0</v>
      </c>
      <c r="T2841" s="677">
        <f t="shared" ca="1" si="489"/>
        <v>0</v>
      </c>
      <c r="U2841" s="677">
        <f t="shared" ca="1" si="489"/>
        <v>0</v>
      </c>
      <c r="V2841" s="677">
        <f t="shared" ca="1" si="489"/>
        <v>0</v>
      </c>
      <c r="W2841" s="677">
        <f t="shared" ca="1" si="481"/>
        <v>0</v>
      </c>
      <c r="X2841" s="677">
        <f t="shared" ca="1" si="489"/>
        <v>0</v>
      </c>
      <c r="Y2841" s="677">
        <f t="shared" ca="1" si="489"/>
        <v>0</v>
      </c>
      <c r="Z2841" s="677">
        <f t="shared" ca="1" si="489"/>
        <v>0</v>
      </c>
      <c r="AA2841" t="str">
        <f t="shared" si="485"/>
        <v>ASR_COMP</v>
      </c>
      <c r="AB2841" s="957">
        <f t="shared" si="486"/>
        <v>44682</v>
      </c>
      <c r="AC2841" t="str">
        <f t="shared" si="487"/>
        <v>Unaudited</v>
      </c>
    </row>
    <row r="2842" spans="1:29" x14ac:dyDescent="0.25">
      <c r="A2842" t="s">
        <v>423</v>
      </c>
      <c r="B2842" t="s">
        <v>1388</v>
      </c>
      <c r="C2842" t="s">
        <v>1389</v>
      </c>
      <c r="D2842">
        <v>1900</v>
      </c>
      <c r="E2842" s="957">
        <v>1</v>
      </c>
      <c r="F2842" t="s">
        <v>444</v>
      </c>
      <c r="G2842" s="957">
        <v>366</v>
      </c>
      <c r="H2842" t="s">
        <v>389</v>
      </c>
      <c r="I2842" s="937" t="s">
        <v>491</v>
      </c>
      <c r="J2842" s="937" t="s">
        <v>439</v>
      </c>
      <c r="K2842" s="937" t="s">
        <v>439</v>
      </c>
      <c r="L2842" s="937" t="s">
        <v>131</v>
      </c>
      <c r="M2842" s="962" t="s">
        <v>329</v>
      </c>
      <c r="N2842" s="677">
        <f t="shared" ca="1" si="490"/>
        <v>0</v>
      </c>
      <c r="O2842" s="677">
        <f t="shared" ca="1" si="489"/>
        <v>0</v>
      </c>
      <c r="P2842" s="677">
        <f t="shared" ca="1" si="489"/>
        <v>0</v>
      </c>
      <c r="Q2842" s="677">
        <f t="shared" ca="1" si="489"/>
        <v>0</v>
      </c>
      <c r="R2842" s="677">
        <f t="shared" ca="1" si="489"/>
        <v>0</v>
      </c>
      <c r="S2842" s="677">
        <f t="shared" ca="1" si="489"/>
        <v>0</v>
      </c>
      <c r="T2842" s="677">
        <f t="shared" ca="1" si="489"/>
        <v>0</v>
      </c>
      <c r="U2842" s="677">
        <f t="shared" ca="1" si="489"/>
        <v>0</v>
      </c>
      <c r="V2842" s="677">
        <f t="shared" ca="1" si="489"/>
        <v>0</v>
      </c>
      <c r="W2842" s="677">
        <f t="shared" ca="1" si="481"/>
        <v>0</v>
      </c>
      <c r="X2842" s="677">
        <f t="shared" ca="1" si="489"/>
        <v>0</v>
      </c>
      <c r="Y2842" s="677">
        <f t="shared" ca="1" si="489"/>
        <v>0</v>
      </c>
      <c r="Z2842" s="677">
        <f t="shared" ca="1" si="489"/>
        <v>0</v>
      </c>
      <c r="AA2842" t="str">
        <f t="shared" si="485"/>
        <v>ASR_COMP</v>
      </c>
      <c r="AB2842" s="957">
        <f t="shared" si="486"/>
        <v>44682</v>
      </c>
      <c r="AC2842" t="str">
        <f t="shared" si="487"/>
        <v>Unaudited</v>
      </c>
    </row>
    <row r="2843" spans="1:29" x14ac:dyDescent="0.25">
      <c r="A2843" t="s">
        <v>423</v>
      </c>
      <c r="B2843" t="s">
        <v>1388</v>
      </c>
      <c r="C2843" t="s">
        <v>1389</v>
      </c>
      <c r="D2843">
        <v>1900</v>
      </c>
      <c r="E2843" s="957">
        <v>1</v>
      </c>
      <c r="F2843" t="s">
        <v>444</v>
      </c>
      <c r="G2843" s="957">
        <v>366</v>
      </c>
      <c r="H2843" t="s">
        <v>389</v>
      </c>
      <c r="I2843" s="937" t="s">
        <v>491</v>
      </c>
      <c r="J2843" s="937" t="s">
        <v>439</v>
      </c>
      <c r="K2843" s="937" t="s">
        <v>439</v>
      </c>
      <c r="L2843" s="937" t="s">
        <v>132</v>
      </c>
      <c r="M2843" s="962" t="s">
        <v>328</v>
      </c>
      <c r="N2843" s="677">
        <f t="shared" ca="1" si="490"/>
        <v>0</v>
      </c>
      <c r="O2843" s="677">
        <f t="shared" ca="1" si="489"/>
        <v>0</v>
      </c>
      <c r="P2843" s="677">
        <f t="shared" ca="1" si="489"/>
        <v>0</v>
      </c>
      <c r="Q2843" s="677">
        <f t="shared" ca="1" si="489"/>
        <v>0</v>
      </c>
      <c r="R2843" s="677">
        <f t="shared" ca="1" si="489"/>
        <v>0</v>
      </c>
      <c r="S2843" s="677">
        <f t="shared" ca="1" si="489"/>
        <v>0</v>
      </c>
      <c r="T2843" s="677">
        <f t="shared" ca="1" si="489"/>
        <v>0</v>
      </c>
      <c r="U2843" s="677">
        <f t="shared" ca="1" si="489"/>
        <v>0</v>
      </c>
      <c r="V2843" s="677">
        <f t="shared" ca="1" si="489"/>
        <v>0</v>
      </c>
      <c r="W2843" s="677">
        <f t="shared" ca="1" si="481"/>
        <v>0</v>
      </c>
      <c r="X2843" s="677">
        <f t="shared" ca="1" si="489"/>
        <v>0</v>
      </c>
      <c r="Y2843" s="677">
        <f t="shared" ca="1" si="489"/>
        <v>0</v>
      </c>
      <c r="Z2843" s="677">
        <f t="shared" ca="1" si="489"/>
        <v>0</v>
      </c>
      <c r="AA2843" t="str">
        <f t="shared" si="485"/>
        <v>ASR_COMP</v>
      </c>
      <c r="AB2843" s="957">
        <f t="shared" si="486"/>
        <v>44682</v>
      </c>
      <c r="AC2843" t="str">
        <f t="shared" si="487"/>
        <v>Unaudited</v>
      </c>
    </row>
    <row r="2844" spans="1:29" ht="30" x14ac:dyDescent="0.25">
      <c r="A2844" t="s">
        <v>423</v>
      </c>
      <c r="B2844" t="s">
        <v>1388</v>
      </c>
      <c r="C2844" t="s">
        <v>1389</v>
      </c>
      <c r="D2844">
        <v>1900</v>
      </c>
      <c r="E2844" s="957">
        <v>1</v>
      </c>
      <c r="F2844" t="s">
        <v>444</v>
      </c>
      <c r="G2844" s="957">
        <v>366</v>
      </c>
      <c r="H2844" t="s">
        <v>389</v>
      </c>
      <c r="I2844" s="937" t="s">
        <v>491</v>
      </c>
      <c r="J2844" s="937" t="s">
        <v>439</v>
      </c>
      <c r="K2844" s="937" t="s">
        <v>439</v>
      </c>
      <c r="L2844" s="945" t="s">
        <v>133</v>
      </c>
      <c r="M2844" s="960" t="s">
        <v>182</v>
      </c>
      <c r="N2844" s="677">
        <f t="shared" ca="1" si="490"/>
        <v>0</v>
      </c>
      <c r="O2844" s="677">
        <f t="shared" ca="1" si="489"/>
        <v>0</v>
      </c>
      <c r="P2844" s="677">
        <f t="shared" ca="1" si="489"/>
        <v>0</v>
      </c>
      <c r="Q2844" s="677">
        <f t="shared" ca="1" si="489"/>
        <v>0</v>
      </c>
      <c r="R2844" s="677">
        <f t="shared" ca="1" si="489"/>
        <v>0</v>
      </c>
      <c r="S2844" s="677">
        <f t="shared" ca="1" si="489"/>
        <v>0</v>
      </c>
      <c r="T2844" s="677">
        <f t="shared" ca="1" si="489"/>
        <v>0</v>
      </c>
      <c r="U2844" s="677">
        <f t="shared" ca="1" si="489"/>
        <v>0</v>
      </c>
      <c r="V2844" s="677">
        <f t="shared" ca="1" si="489"/>
        <v>0</v>
      </c>
      <c r="W2844" s="677">
        <f t="shared" ca="1" si="481"/>
        <v>0</v>
      </c>
      <c r="X2844" s="677">
        <f t="shared" ca="1" si="489"/>
        <v>0</v>
      </c>
      <c r="Y2844" s="677">
        <f t="shared" ca="1" si="489"/>
        <v>0</v>
      </c>
      <c r="Z2844" s="677">
        <f t="shared" ca="1" si="489"/>
        <v>0</v>
      </c>
      <c r="AA2844" t="str">
        <f t="shared" si="485"/>
        <v>ASR_COMP</v>
      </c>
      <c r="AB2844" s="957">
        <f t="shared" si="486"/>
        <v>44682</v>
      </c>
      <c r="AC2844" t="str">
        <f t="shared" si="487"/>
        <v>Unaudited</v>
      </c>
    </row>
    <row r="2845" spans="1:29" x14ac:dyDescent="0.25">
      <c r="A2845" t="s">
        <v>423</v>
      </c>
      <c r="B2845" t="s">
        <v>1388</v>
      </c>
      <c r="C2845" t="s">
        <v>1389</v>
      </c>
      <c r="D2845">
        <v>1900</v>
      </c>
      <c r="E2845" s="957">
        <v>1</v>
      </c>
      <c r="F2845" t="s">
        <v>444</v>
      </c>
      <c r="G2845" s="957">
        <v>366</v>
      </c>
      <c r="H2845" t="s">
        <v>389</v>
      </c>
      <c r="I2845" s="962" t="s">
        <v>491</v>
      </c>
      <c r="J2845" s="962" t="s">
        <v>439</v>
      </c>
      <c r="K2845" s="962" t="s">
        <v>439</v>
      </c>
      <c r="L2845" s="937" t="s">
        <v>134</v>
      </c>
      <c r="M2845" s="962" t="s">
        <v>497</v>
      </c>
      <c r="N2845" s="677">
        <f t="shared" ca="1" si="490"/>
        <v>0</v>
      </c>
      <c r="O2845" s="677">
        <f t="shared" ca="1" si="489"/>
        <v>0</v>
      </c>
      <c r="P2845" s="677">
        <f t="shared" ca="1" si="489"/>
        <v>0</v>
      </c>
      <c r="Q2845" s="677">
        <f t="shared" ca="1" si="489"/>
        <v>0</v>
      </c>
      <c r="R2845" s="677">
        <f t="shared" ca="1" si="489"/>
        <v>0</v>
      </c>
      <c r="S2845" s="677">
        <f t="shared" ca="1" si="489"/>
        <v>0</v>
      </c>
      <c r="T2845" s="677">
        <f t="shared" ca="1" si="489"/>
        <v>0</v>
      </c>
      <c r="U2845" s="677">
        <f t="shared" ca="1" si="489"/>
        <v>0</v>
      </c>
      <c r="V2845" s="677">
        <f t="shared" ca="1" si="489"/>
        <v>0</v>
      </c>
      <c r="W2845" s="677">
        <f t="shared" ca="1" si="481"/>
        <v>0</v>
      </c>
      <c r="X2845" s="677">
        <f t="shared" ca="1" si="489"/>
        <v>0</v>
      </c>
      <c r="Y2845" s="677">
        <f t="shared" ca="1" si="489"/>
        <v>0</v>
      </c>
      <c r="Z2845" s="677">
        <f t="shared" ca="1" si="489"/>
        <v>0</v>
      </c>
      <c r="AA2845" t="str">
        <f t="shared" si="485"/>
        <v>ASR_COMP</v>
      </c>
      <c r="AB2845" s="957">
        <f t="shared" si="486"/>
        <v>44682</v>
      </c>
      <c r="AC2845" t="str">
        <f t="shared" si="487"/>
        <v>Unaudited</v>
      </c>
    </row>
    <row r="2846" spans="1:29" x14ac:dyDescent="0.25">
      <c r="A2846" t="s">
        <v>423</v>
      </c>
      <c r="B2846" t="s">
        <v>1388</v>
      </c>
      <c r="C2846" t="s">
        <v>1389</v>
      </c>
      <c r="D2846">
        <v>1900</v>
      </c>
      <c r="E2846" s="957">
        <v>1</v>
      </c>
      <c r="F2846" t="s">
        <v>444</v>
      </c>
      <c r="G2846" s="957">
        <v>366</v>
      </c>
      <c r="H2846" t="s">
        <v>389</v>
      </c>
      <c r="I2846" s="937" t="s">
        <v>491</v>
      </c>
      <c r="J2846" s="937" t="s">
        <v>439</v>
      </c>
      <c r="K2846" s="937" t="s">
        <v>439</v>
      </c>
      <c r="L2846" s="943" t="s">
        <v>135</v>
      </c>
      <c r="M2846" s="963" t="s">
        <v>498</v>
      </c>
      <c r="N2846" s="677">
        <f t="shared" ca="1" si="490"/>
        <v>0</v>
      </c>
      <c r="O2846" s="677">
        <f t="shared" ca="1" si="489"/>
        <v>0</v>
      </c>
      <c r="P2846" s="677">
        <f t="shared" ca="1" si="489"/>
        <v>0</v>
      </c>
      <c r="Q2846" s="677">
        <f t="shared" ca="1" si="489"/>
        <v>0</v>
      </c>
      <c r="R2846" s="677">
        <f t="shared" ca="1" si="489"/>
        <v>0</v>
      </c>
      <c r="S2846" s="677">
        <f t="shared" ca="1" si="489"/>
        <v>0</v>
      </c>
      <c r="T2846" s="677">
        <f t="shared" ca="1" si="489"/>
        <v>0</v>
      </c>
      <c r="U2846" s="677">
        <f t="shared" ca="1" si="489"/>
        <v>0</v>
      </c>
      <c r="V2846" s="677">
        <f t="shared" ca="1" si="489"/>
        <v>0</v>
      </c>
      <c r="W2846" s="677">
        <f t="shared" ca="1" si="481"/>
        <v>0</v>
      </c>
      <c r="X2846" s="677">
        <f t="shared" ca="1" si="489"/>
        <v>0</v>
      </c>
      <c r="Y2846" s="677">
        <f t="shared" ca="1" si="489"/>
        <v>0</v>
      </c>
      <c r="Z2846" s="677">
        <f t="shared" ca="1" si="489"/>
        <v>0</v>
      </c>
      <c r="AA2846" t="str">
        <f t="shared" si="485"/>
        <v>ASR_COMP</v>
      </c>
      <c r="AB2846" s="957">
        <f t="shared" si="486"/>
        <v>44682</v>
      </c>
      <c r="AC2846" t="str">
        <f t="shared" si="487"/>
        <v>Unaudited</v>
      </c>
    </row>
    <row r="2847" spans="1:29" x14ac:dyDescent="0.25">
      <c r="A2847" t="s">
        <v>423</v>
      </c>
      <c r="B2847" t="s">
        <v>1388</v>
      </c>
      <c r="C2847" t="s">
        <v>1389</v>
      </c>
      <c r="D2847">
        <v>1900</v>
      </c>
      <c r="E2847" s="957">
        <v>1</v>
      </c>
      <c r="F2847" t="s">
        <v>444</v>
      </c>
      <c r="G2847" s="957">
        <v>366</v>
      </c>
      <c r="H2847" t="s">
        <v>389</v>
      </c>
      <c r="I2847" s="937" t="s">
        <v>491</v>
      </c>
      <c r="J2847" s="937" t="s">
        <v>439</v>
      </c>
      <c r="K2847" s="937" t="s">
        <v>439</v>
      </c>
      <c r="L2847" s="943" t="s">
        <v>136</v>
      </c>
      <c r="M2847" s="963" t="s">
        <v>499</v>
      </c>
      <c r="N2847" s="677">
        <f t="shared" ca="1" si="490"/>
        <v>0</v>
      </c>
      <c r="O2847" s="677">
        <f t="shared" ca="1" si="489"/>
        <v>0</v>
      </c>
      <c r="P2847" s="677">
        <f t="shared" ca="1" si="489"/>
        <v>0</v>
      </c>
      <c r="Q2847" s="677">
        <f t="shared" ca="1" si="489"/>
        <v>0</v>
      </c>
      <c r="R2847" s="677">
        <f t="shared" ca="1" si="489"/>
        <v>0</v>
      </c>
      <c r="S2847" s="677">
        <f t="shared" ca="1" si="489"/>
        <v>0</v>
      </c>
      <c r="T2847" s="677">
        <f t="shared" ca="1" si="489"/>
        <v>0</v>
      </c>
      <c r="U2847" s="677">
        <f t="shared" ca="1" si="489"/>
        <v>0</v>
      </c>
      <c r="V2847" s="677">
        <f t="shared" ca="1" si="489"/>
        <v>0</v>
      </c>
      <c r="W2847" s="677">
        <f t="shared" ca="1" si="481"/>
        <v>0</v>
      </c>
      <c r="X2847" s="677">
        <f t="shared" ca="1" si="489"/>
        <v>0</v>
      </c>
      <c r="Y2847" s="677">
        <f t="shared" ca="1" si="489"/>
        <v>0</v>
      </c>
      <c r="Z2847" s="677">
        <f t="shared" ca="1" si="489"/>
        <v>0</v>
      </c>
      <c r="AA2847" t="str">
        <f t="shared" si="485"/>
        <v>ASR_COMP</v>
      </c>
      <c r="AB2847" s="957">
        <f t="shared" si="486"/>
        <v>44682</v>
      </c>
      <c r="AC2847" t="str">
        <f t="shared" si="487"/>
        <v>Unaudited</v>
      </c>
    </row>
    <row r="2848" spans="1:29" x14ac:dyDescent="0.25">
      <c r="A2848" t="s">
        <v>423</v>
      </c>
      <c r="B2848" t="s">
        <v>1388</v>
      </c>
      <c r="C2848" t="s">
        <v>1389</v>
      </c>
      <c r="D2848">
        <v>1900</v>
      </c>
      <c r="E2848" s="957">
        <v>1</v>
      </c>
      <c r="F2848" t="s">
        <v>444</v>
      </c>
      <c r="G2848" s="957">
        <v>366</v>
      </c>
      <c r="H2848" t="s">
        <v>389</v>
      </c>
      <c r="I2848" s="937" t="s">
        <v>492</v>
      </c>
      <c r="J2848" s="937" t="s">
        <v>26</v>
      </c>
      <c r="K2848" s="937" t="s">
        <v>26</v>
      </c>
      <c r="L2848" s="947" t="s">
        <v>272</v>
      </c>
      <c r="M2848" s="964" t="s">
        <v>26</v>
      </c>
      <c r="N2848" s="677">
        <f t="shared" ca="1" si="490"/>
        <v>4190668.1466696002</v>
      </c>
      <c r="O2848" s="677">
        <f t="shared" ca="1" si="489"/>
        <v>0</v>
      </c>
      <c r="P2848" s="677">
        <f t="shared" ca="1" si="489"/>
        <v>0</v>
      </c>
      <c r="Q2848" s="677">
        <f t="shared" ca="1" si="489"/>
        <v>0</v>
      </c>
      <c r="R2848" s="677">
        <f t="shared" ca="1" si="489"/>
        <v>0</v>
      </c>
      <c r="S2848" s="677">
        <f t="shared" ca="1" si="489"/>
        <v>0</v>
      </c>
      <c r="T2848" s="677">
        <f t="shared" ca="1" si="489"/>
        <v>0</v>
      </c>
      <c r="U2848" s="677">
        <f t="shared" ca="1" si="489"/>
        <v>0</v>
      </c>
      <c r="V2848" s="677">
        <f t="shared" ca="1" si="489"/>
        <v>0</v>
      </c>
      <c r="W2848" s="677">
        <f t="shared" ca="1" si="481"/>
        <v>0</v>
      </c>
      <c r="X2848" s="677">
        <f t="shared" ca="1" si="489"/>
        <v>0</v>
      </c>
      <c r="Y2848" s="677">
        <f t="shared" ca="1" si="489"/>
        <v>0</v>
      </c>
      <c r="Z2848" s="677">
        <f t="shared" ca="1" si="489"/>
        <v>0</v>
      </c>
      <c r="AA2848" t="str">
        <f t="shared" si="485"/>
        <v>ASR_COMP</v>
      </c>
      <c r="AB2848" s="957">
        <f t="shared" si="486"/>
        <v>44682</v>
      </c>
      <c r="AC2848" t="str">
        <f t="shared" si="487"/>
        <v>Unaudited</v>
      </c>
    </row>
    <row r="2849" spans="1:29" x14ac:dyDescent="0.25">
      <c r="A2849" t="s">
        <v>423</v>
      </c>
      <c r="B2849" t="s">
        <v>1388</v>
      </c>
      <c r="C2849" t="s">
        <v>1389</v>
      </c>
      <c r="D2849">
        <v>1900</v>
      </c>
      <c r="E2849" s="957">
        <v>1</v>
      </c>
      <c r="F2849" t="s">
        <v>1034</v>
      </c>
      <c r="G2849" s="957" t="s">
        <v>1387</v>
      </c>
      <c r="H2849" t="s">
        <v>389</v>
      </c>
      <c r="I2849" s="963" t="s">
        <v>435</v>
      </c>
      <c r="J2849" s="963" t="s">
        <v>435</v>
      </c>
      <c r="K2849" s="963" t="s">
        <v>435</v>
      </c>
      <c r="L2849" s="943"/>
      <c r="M2849" s="963" t="s">
        <v>435</v>
      </c>
      <c r="N2849" s="677">
        <f t="shared" ca="1" si="490"/>
        <v>0</v>
      </c>
      <c r="O2849" s="677">
        <f t="shared" ca="1" si="489"/>
        <v>0</v>
      </c>
      <c r="P2849" s="677">
        <f t="shared" ca="1" si="489"/>
        <v>0</v>
      </c>
      <c r="Q2849" s="677">
        <f t="shared" ca="1" si="489"/>
        <v>0</v>
      </c>
      <c r="R2849" s="677">
        <f t="shared" ca="1" si="489"/>
        <v>0</v>
      </c>
      <c r="S2849" s="677">
        <f t="shared" ca="1" si="489"/>
        <v>0</v>
      </c>
      <c r="T2849" s="677">
        <f t="shared" ca="1" si="489"/>
        <v>0</v>
      </c>
      <c r="U2849" s="677">
        <f t="shared" ca="1" si="489"/>
        <v>0</v>
      </c>
      <c r="V2849" s="677">
        <f t="shared" ca="1" si="489"/>
        <v>0</v>
      </c>
      <c r="W2849" s="677">
        <f t="shared" ca="1" si="481"/>
        <v>0</v>
      </c>
      <c r="X2849" s="677">
        <f t="shared" ca="1" si="489"/>
        <v>0</v>
      </c>
      <c r="Y2849" s="677">
        <f t="shared" ca="1" si="489"/>
        <v>0</v>
      </c>
      <c r="Z2849" s="677">
        <f t="shared" ca="1" si="489"/>
        <v>0</v>
      </c>
      <c r="AA2849" t="str">
        <f t="shared" si="485"/>
        <v>ASR_COMP</v>
      </c>
      <c r="AB2849" s="957">
        <f t="shared" si="486"/>
        <v>44682</v>
      </c>
      <c r="AC2849" t="str">
        <f t="shared" si="487"/>
        <v>Unaudited</v>
      </c>
    </row>
    <row r="2850" spans="1:29" x14ac:dyDescent="0.25">
      <c r="A2850" t="s">
        <v>423</v>
      </c>
      <c r="B2850" t="s">
        <v>1388</v>
      </c>
      <c r="C2850" t="s">
        <v>1389</v>
      </c>
      <c r="D2850">
        <v>1900</v>
      </c>
      <c r="E2850" s="957">
        <v>1</v>
      </c>
      <c r="F2850" t="s">
        <v>1034</v>
      </c>
      <c r="G2850" s="957" t="s">
        <v>1387</v>
      </c>
      <c r="H2850" t="s">
        <v>389</v>
      </c>
      <c r="I2850" s="937" t="s">
        <v>490</v>
      </c>
      <c r="J2850" s="937" t="s">
        <v>12</v>
      </c>
      <c r="K2850" s="937" t="s">
        <v>12</v>
      </c>
      <c r="L2850" s="937">
        <v>1.1000000000000001</v>
      </c>
      <c r="M2850" s="962" t="s">
        <v>12</v>
      </c>
      <c r="N2850" s="677">
        <f t="shared" ca="1" si="490"/>
        <v>0</v>
      </c>
      <c r="O2850" s="677">
        <f t="shared" ca="1" si="489"/>
        <v>0</v>
      </c>
      <c r="P2850" s="677">
        <f t="shared" ca="1" si="489"/>
        <v>0</v>
      </c>
      <c r="Q2850" s="677">
        <f t="shared" ca="1" si="489"/>
        <v>0</v>
      </c>
      <c r="R2850" s="677">
        <f t="shared" ca="1" si="489"/>
        <v>0</v>
      </c>
      <c r="S2850" s="677">
        <f t="shared" ca="1" si="489"/>
        <v>0</v>
      </c>
      <c r="T2850" s="677">
        <f t="shared" ca="1" si="489"/>
        <v>0</v>
      </c>
      <c r="U2850" s="677">
        <f t="shared" ca="1" si="489"/>
        <v>0</v>
      </c>
      <c r="V2850" s="677">
        <f t="shared" ca="1" si="489"/>
        <v>0</v>
      </c>
      <c r="W2850" s="677">
        <f t="shared" ca="1" si="481"/>
        <v>0</v>
      </c>
      <c r="X2850" s="677">
        <f t="shared" ca="1" si="489"/>
        <v>0</v>
      </c>
      <c r="Y2850" s="677">
        <f t="shared" ca="1" si="489"/>
        <v>0</v>
      </c>
      <c r="Z2850" s="677">
        <f t="shared" ca="1" si="489"/>
        <v>2255470.2844280102</v>
      </c>
      <c r="AA2850" t="str">
        <f t="shared" si="485"/>
        <v>ASR_COMP</v>
      </c>
      <c r="AB2850" s="957">
        <f t="shared" si="486"/>
        <v>44682</v>
      </c>
      <c r="AC2850" t="str">
        <f t="shared" si="487"/>
        <v>Unaudited</v>
      </c>
    </row>
    <row r="2851" spans="1:29" x14ac:dyDescent="0.25">
      <c r="A2851" t="s">
        <v>423</v>
      </c>
      <c r="B2851" t="s">
        <v>1388</v>
      </c>
      <c r="C2851" t="s">
        <v>1389</v>
      </c>
      <c r="D2851">
        <v>1900</v>
      </c>
      <c r="E2851" s="957">
        <v>1</v>
      </c>
      <c r="F2851" t="s">
        <v>1034</v>
      </c>
      <c r="G2851" s="957" t="s">
        <v>1387</v>
      </c>
      <c r="H2851" t="s">
        <v>389</v>
      </c>
      <c r="I2851" s="937" t="s">
        <v>490</v>
      </c>
      <c r="J2851" s="937" t="s">
        <v>12</v>
      </c>
      <c r="K2851" s="937" t="s">
        <v>1331</v>
      </c>
      <c r="L2851" s="937" t="s">
        <v>1322</v>
      </c>
      <c r="M2851" s="962" t="s">
        <v>1331</v>
      </c>
      <c r="N2851" s="677">
        <f t="shared" ca="1" si="490"/>
        <v>0</v>
      </c>
      <c r="O2851" s="677">
        <f t="shared" ca="1" si="489"/>
        <v>0</v>
      </c>
      <c r="P2851" s="677">
        <f t="shared" ca="1" si="489"/>
        <v>0</v>
      </c>
      <c r="Q2851" s="677">
        <f t="shared" ca="1" si="489"/>
        <v>0</v>
      </c>
      <c r="R2851" s="677">
        <f t="shared" ca="1" si="489"/>
        <v>0</v>
      </c>
      <c r="S2851" s="677">
        <f t="shared" ca="1" si="489"/>
        <v>0</v>
      </c>
      <c r="T2851" s="677">
        <f t="shared" ca="1" si="489"/>
        <v>0</v>
      </c>
      <c r="U2851" s="677">
        <f t="shared" ca="1" si="489"/>
        <v>0</v>
      </c>
      <c r="V2851" s="677">
        <f t="shared" ca="1" si="489"/>
        <v>0</v>
      </c>
      <c r="W2851" s="677">
        <f t="shared" ca="1" si="481"/>
        <v>0</v>
      </c>
      <c r="X2851" s="677">
        <f t="shared" ca="1" si="489"/>
        <v>0</v>
      </c>
      <c r="Y2851" s="677">
        <f t="shared" ca="1" si="489"/>
        <v>0</v>
      </c>
      <c r="Z2851" s="677">
        <f t="shared" ca="1" si="489"/>
        <v>-1590041.9682583525</v>
      </c>
      <c r="AA2851" t="str">
        <f t="shared" si="485"/>
        <v>ASR_COMP</v>
      </c>
      <c r="AB2851" s="957">
        <f t="shared" si="486"/>
        <v>44682</v>
      </c>
      <c r="AC2851" t="str">
        <f t="shared" si="487"/>
        <v>Unaudited</v>
      </c>
    </row>
    <row r="2852" spans="1:29" x14ac:dyDescent="0.25">
      <c r="A2852" t="s">
        <v>423</v>
      </c>
      <c r="B2852" t="s">
        <v>1388</v>
      </c>
      <c r="C2852" t="s">
        <v>1389</v>
      </c>
      <c r="D2852">
        <v>1900</v>
      </c>
      <c r="E2852" s="957">
        <v>1</v>
      </c>
      <c r="F2852" t="s">
        <v>1034</v>
      </c>
      <c r="G2852" s="957" t="s">
        <v>1387</v>
      </c>
      <c r="H2852" t="s">
        <v>389</v>
      </c>
      <c r="I2852" s="937" t="s">
        <v>490</v>
      </c>
      <c r="J2852" s="937" t="s">
        <v>493</v>
      </c>
      <c r="K2852" s="937" t="s">
        <v>494</v>
      </c>
      <c r="L2852" s="937" t="s">
        <v>63</v>
      </c>
      <c r="M2852" s="962" t="s">
        <v>346</v>
      </c>
      <c r="N2852" s="677">
        <f t="shared" ca="1" si="490"/>
        <v>0</v>
      </c>
      <c r="O2852" s="677">
        <f t="shared" ca="1" si="489"/>
        <v>0</v>
      </c>
      <c r="P2852" s="677">
        <f t="shared" ca="1" si="489"/>
        <v>0</v>
      </c>
      <c r="Q2852" s="677">
        <f t="shared" ca="1" si="489"/>
        <v>0</v>
      </c>
      <c r="R2852" s="677">
        <f t="shared" ca="1" si="489"/>
        <v>0</v>
      </c>
      <c r="S2852" s="677">
        <f t="shared" ca="1" si="489"/>
        <v>0</v>
      </c>
      <c r="T2852" s="677">
        <f t="shared" ca="1" si="489"/>
        <v>0</v>
      </c>
      <c r="U2852" s="677">
        <f t="shared" ca="1" si="489"/>
        <v>0</v>
      </c>
      <c r="V2852" s="677">
        <f t="shared" ca="1" si="489"/>
        <v>0</v>
      </c>
      <c r="W2852" s="677">
        <f t="shared" ca="1" si="481"/>
        <v>0</v>
      </c>
      <c r="X2852" s="677">
        <f t="shared" ca="1" si="489"/>
        <v>0</v>
      </c>
      <c r="Y2852" s="677">
        <f t="shared" ca="1" si="489"/>
        <v>0</v>
      </c>
      <c r="Z2852" s="677">
        <f t="shared" ca="1" si="489"/>
        <v>0</v>
      </c>
      <c r="AA2852" t="str">
        <f t="shared" si="485"/>
        <v>ASR_COMP</v>
      </c>
      <c r="AB2852" s="957">
        <f t="shared" si="486"/>
        <v>44682</v>
      </c>
      <c r="AC2852" t="str">
        <f t="shared" si="487"/>
        <v>Unaudited</v>
      </c>
    </row>
    <row r="2853" spans="1:29" x14ac:dyDescent="0.25">
      <c r="A2853" t="s">
        <v>423</v>
      </c>
      <c r="B2853" t="s">
        <v>1388</v>
      </c>
      <c r="C2853" t="s">
        <v>1389</v>
      </c>
      <c r="D2853">
        <v>1900</v>
      </c>
      <c r="E2853" s="957">
        <v>1</v>
      </c>
      <c r="F2853" t="s">
        <v>1034</v>
      </c>
      <c r="G2853" s="957" t="s">
        <v>1387</v>
      </c>
      <c r="H2853" t="s">
        <v>389</v>
      </c>
      <c r="I2853" s="937" t="s">
        <v>490</v>
      </c>
      <c r="J2853" s="937" t="s">
        <v>493</v>
      </c>
      <c r="K2853" s="937" t="s">
        <v>1022</v>
      </c>
      <c r="L2853" s="945" t="s">
        <v>918</v>
      </c>
      <c r="M2853" s="960" t="s">
        <v>919</v>
      </c>
      <c r="N2853" s="677">
        <f t="shared" ca="1" si="490"/>
        <v>0</v>
      </c>
      <c r="O2853" s="677">
        <f t="shared" ca="1" si="489"/>
        <v>0</v>
      </c>
      <c r="P2853" s="677">
        <f t="shared" ca="1" si="489"/>
        <v>0</v>
      </c>
      <c r="Q2853" s="677">
        <f t="shared" ca="1" si="489"/>
        <v>0</v>
      </c>
      <c r="R2853" s="677">
        <f t="shared" ca="1" si="489"/>
        <v>0</v>
      </c>
      <c r="S2853" s="677">
        <f t="shared" ca="1" si="489"/>
        <v>0</v>
      </c>
      <c r="T2853" s="677">
        <f t="shared" ca="1" si="489"/>
        <v>0</v>
      </c>
      <c r="U2853" s="677">
        <f t="shared" ca="1" si="489"/>
        <v>0</v>
      </c>
      <c r="V2853" s="677">
        <f t="shared" ca="1" si="489"/>
        <v>0</v>
      </c>
      <c r="W2853" s="677">
        <f t="shared" ca="1" si="481"/>
        <v>0</v>
      </c>
      <c r="X2853" s="677">
        <f t="shared" ca="1" si="489"/>
        <v>0</v>
      </c>
      <c r="Y2853" s="677">
        <f t="shared" ca="1" si="489"/>
        <v>0</v>
      </c>
      <c r="Z2853" s="677">
        <f t="shared" ca="1" si="489"/>
        <v>-12249.733467233134</v>
      </c>
      <c r="AA2853" t="str">
        <f t="shared" si="485"/>
        <v>ASR_COMP</v>
      </c>
      <c r="AB2853" s="957">
        <f t="shared" si="486"/>
        <v>44682</v>
      </c>
      <c r="AC2853" t="str">
        <f t="shared" si="487"/>
        <v>Unaudited</v>
      </c>
    </row>
    <row r="2854" spans="1:29" x14ac:dyDescent="0.25">
      <c r="A2854" t="s">
        <v>423</v>
      </c>
      <c r="B2854" t="s">
        <v>1388</v>
      </c>
      <c r="C2854" t="s">
        <v>1389</v>
      </c>
      <c r="D2854">
        <v>1900</v>
      </c>
      <c r="E2854" s="957">
        <v>1</v>
      </c>
      <c r="F2854" t="s">
        <v>1034</v>
      </c>
      <c r="G2854" s="957" t="s">
        <v>1387</v>
      </c>
      <c r="H2854" t="s">
        <v>389</v>
      </c>
      <c r="I2854" s="962" t="s">
        <v>490</v>
      </c>
      <c r="J2854" s="962" t="s">
        <v>13</v>
      </c>
      <c r="K2854" s="962" t="s">
        <v>495</v>
      </c>
      <c r="L2854" s="937" t="s">
        <v>97</v>
      </c>
      <c r="M2854" s="962" t="s">
        <v>149</v>
      </c>
      <c r="N2854" s="677">
        <f t="shared" ca="1" si="490"/>
        <v>0</v>
      </c>
      <c r="O2854" s="677">
        <f t="shared" ca="1" si="489"/>
        <v>0</v>
      </c>
      <c r="P2854" s="677">
        <f t="shared" ca="1" si="489"/>
        <v>0</v>
      </c>
      <c r="Q2854" s="677">
        <f t="shared" ca="1" si="489"/>
        <v>0</v>
      </c>
      <c r="R2854" s="677">
        <f t="shared" ca="1" si="489"/>
        <v>0</v>
      </c>
      <c r="S2854" s="677">
        <f t="shared" ca="1" si="489"/>
        <v>0</v>
      </c>
      <c r="T2854" s="677">
        <f t="shared" ca="1" si="489"/>
        <v>0</v>
      </c>
      <c r="U2854" s="677">
        <f t="shared" ca="1" si="489"/>
        <v>0</v>
      </c>
      <c r="V2854" s="677">
        <f t="shared" ca="1" si="489"/>
        <v>0</v>
      </c>
      <c r="W2854" s="677">
        <f t="shared" ca="1" si="481"/>
        <v>0</v>
      </c>
      <c r="X2854" s="677">
        <f t="shared" ca="1" si="489"/>
        <v>0</v>
      </c>
      <c r="Y2854" s="677">
        <f t="shared" ca="1" si="489"/>
        <v>0</v>
      </c>
      <c r="Z2854" s="677">
        <f t="shared" ca="1" si="489"/>
        <v>0</v>
      </c>
      <c r="AA2854" t="str">
        <f t="shared" si="485"/>
        <v>ASR_COMP</v>
      </c>
      <c r="AB2854" s="957">
        <f t="shared" si="486"/>
        <v>44682</v>
      </c>
      <c r="AC2854" t="str">
        <f t="shared" si="487"/>
        <v>Unaudited</v>
      </c>
    </row>
    <row r="2855" spans="1:29" x14ac:dyDescent="0.25">
      <c r="A2855" t="s">
        <v>423</v>
      </c>
      <c r="B2855" t="s">
        <v>1388</v>
      </c>
      <c r="C2855" t="s">
        <v>1389</v>
      </c>
      <c r="D2855">
        <v>1900</v>
      </c>
      <c r="E2855" s="957">
        <v>1</v>
      </c>
      <c r="F2855" t="s">
        <v>1034</v>
      </c>
      <c r="G2855" s="957" t="s">
        <v>1387</v>
      </c>
      <c r="H2855" t="s">
        <v>389</v>
      </c>
      <c r="I2855" s="937" t="s">
        <v>490</v>
      </c>
      <c r="J2855" s="937" t="s">
        <v>13</v>
      </c>
      <c r="K2855" s="937" t="s">
        <v>13</v>
      </c>
      <c r="L2855" s="937" t="s">
        <v>35</v>
      </c>
      <c r="M2855" s="962" t="s">
        <v>13</v>
      </c>
      <c r="N2855" s="677">
        <f t="shared" ca="1" si="490"/>
        <v>0</v>
      </c>
      <c r="O2855" s="677">
        <f t="shared" ca="1" si="489"/>
        <v>0</v>
      </c>
      <c r="P2855" s="677">
        <f t="shared" ca="1" si="489"/>
        <v>0</v>
      </c>
      <c r="Q2855" s="677">
        <f t="shared" ca="1" si="489"/>
        <v>0</v>
      </c>
      <c r="R2855" s="677">
        <f t="shared" ca="1" si="489"/>
        <v>0</v>
      </c>
      <c r="S2855" s="677">
        <f t="shared" ca="1" si="489"/>
        <v>0</v>
      </c>
      <c r="T2855" s="677">
        <f t="shared" ca="1" si="489"/>
        <v>0</v>
      </c>
      <c r="U2855" s="677">
        <f t="shared" ca="1" si="489"/>
        <v>0</v>
      </c>
      <c r="V2855" s="677">
        <f t="shared" ca="1" si="489"/>
        <v>0</v>
      </c>
      <c r="W2855" s="677">
        <f t="shared" ca="1" si="481"/>
        <v>0</v>
      </c>
      <c r="X2855" s="677">
        <f t="shared" ca="1" si="489"/>
        <v>0</v>
      </c>
      <c r="Y2855" s="677">
        <f t="shared" ca="1" si="489"/>
        <v>0</v>
      </c>
      <c r="Z2855" s="677">
        <f t="shared" ca="1" si="489"/>
        <v>0</v>
      </c>
      <c r="AA2855" t="str">
        <f t="shared" si="485"/>
        <v>ASR_COMP</v>
      </c>
      <c r="AB2855" s="957">
        <f t="shared" si="486"/>
        <v>44682</v>
      </c>
      <c r="AC2855" t="str">
        <f t="shared" si="487"/>
        <v>Unaudited</v>
      </c>
    </row>
    <row r="2856" spans="1:29" x14ac:dyDescent="0.25">
      <c r="A2856" t="s">
        <v>423</v>
      </c>
      <c r="B2856" t="s">
        <v>1388</v>
      </c>
      <c r="C2856" t="s">
        <v>1389</v>
      </c>
      <c r="D2856">
        <v>1900</v>
      </c>
      <c r="E2856" s="957">
        <v>1</v>
      </c>
      <c r="F2856" t="s">
        <v>1034</v>
      </c>
      <c r="G2856" s="957" t="s">
        <v>1387</v>
      </c>
      <c r="H2856" t="s">
        <v>389</v>
      </c>
      <c r="I2856" s="937" t="s">
        <v>491</v>
      </c>
      <c r="J2856" s="937" t="s">
        <v>447</v>
      </c>
      <c r="K2856" s="937" t="s">
        <v>0</v>
      </c>
      <c r="L2856" s="937">
        <v>2.1</v>
      </c>
      <c r="M2856" s="962" t="s">
        <v>150</v>
      </c>
      <c r="N2856" s="677">
        <f t="shared" ca="1" si="490"/>
        <v>0</v>
      </c>
      <c r="O2856" s="677">
        <f t="shared" ca="1" si="489"/>
        <v>0</v>
      </c>
      <c r="P2856" s="677">
        <f t="shared" ca="1" si="489"/>
        <v>0</v>
      </c>
      <c r="Q2856" s="677">
        <f t="shared" ca="1" si="489"/>
        <v>0</v>
      </c>
      <c r="R2856" s="677">
        <f t="shared" ca="1" si="489"/>
        <v>0</v>
      </c>
      <c r="S2856" s="677">
        <f t="shared" ca="1" si="489"/>
        <v>0</v>
      </c>
      <c r="T2856" s="677">
        <f t="shared" ca="1" si="489"/>
        <v>0</v>
      </c>
      <c r="U2856" s="677">
        <f t="shared" ca="1" si="489"/>
        <v>0</v>
      </c>
      <c r="V2856" s="677">
        <f t="shared" ca="1" si="489"/>
        <v>0</v>
      </c>
      <c r="W2856" s="677">
        <f t="shared" ca="1" si="481"/>
        <v>0</v>
      </c>
      <c r="X2856" s="677">
        <f t="shared" ca="1" si="489"/>
        <v>0</v>
      </c>
      <c r="Y2856" s="677">
        <f t="shared" ca="1" si="489"/>
        <v>0</v>
      </c>
      <c r="Z2856" s="677">
        <f t="shared" ca="1" si="489"/>
        <v>2740222.9323928622</v>
      </c>
      <c r="AA2856" t="str">
        <f t="shared" si="485"/>
        <v>ASR_COMP</v>
      </c>
      <c r="AB2856" s="957">
        <f t="shared" si="486"/>
        <v>44682</v>
      </c>
      <c r="AC2856" t="str">
        <f t="shared" si="487"/>
        <v>Unaudited</v>
      </c>
    </row>
    <row r="2857" spans="1:29" ht="30" x14ac:dyDescent="0.25">
      <c r="A2857" t="s">
        <v>423</v>
      </c>
      <c r="B2857" t="s">
        <v>1388</v>
      </c>
      <c r="C2857" t="s">
        <v>1389</v>
      </c>
      <c r="D2857">
        <v>1900</v>
      </c>
      <c r="E2857" s="957">
        <v>1</v>
      </c>
      <c r="F2857" t="s">
        <v>1034</v>
      </c>
      <c r="G2857" s="957" t="s">
        <v>1387</v>
      </c>
      <c r="H2857" t="s">
        <v>389</v>
      </c>
      <c r="I2857" s="937" t="s">
        <v>491</v>
      </c>
      <c r="J2857" s="937" t="s">
        <v>447</v>
      </c>
      <c r="K2857" s="937" t="s">
        <v>0</v>
      </c>
      <c r="L2857" s="937">
        <v>2.2000000000000002</v>
      </c>
      <c r="M2857" s="962" t="s">
        <v>151</v>
      </c>
      <c r="N2857" s="677">
        <f t="shared" ca="1" si="490"/>
        <v>0</v>
      </c>
      <c r="O2857" s="677">
        <f t="shared" ca="1" si="489"/>
        <v>0</v>
      </c>
      <c r="P2857" s="677">
        <f t="shared" ca="1" si="489"/>
        <v>0</v>
      </c>
      <c r="Q2857" s="677">
        <f t="shared" ca="1" si="489"/>
        <v>0</v>
      </c>
      <c r="R2857" s="677">
        <f t="shared" ca="1" si="489"/>
        <v>0</v>
      </c>
      <c r="S2857" s="677">
        <f t="shared" ca="1" si="489"/>
        <v>0</v>
      </c>
      <c r="T2857" s="677">
        <f t="shared" ca="1" si="489"/>
        <v>0</v>
      </c>
      <c r="U2857" s="677">
        <f t="shared" ca="1" si="489"/>
        <v>0</v>
      </c>
      <c r="V2857" s="677">
        <f t="shared" ca="1" si="489"/>
        <v>0</v>
      </c>
      <c r="W2857" s="677">
        <f t="shared" ca="1" si="481"/>
        <v>0</v>
      </c>
      <c r="X2857" s="677">
        <f t="shared" ca="1" si="489"/>
        <v>0</v>
      </c>
      <c r="Y2857" s="677">
        <f t="shared" ca="1" si="489"/>
        <v>0</v>
      </c>
      <c r="Z2857" s="677">
        <f t="shared" ca="1" si="489"/>
        <v>-6504849.3887994727</v>
      </c>
      <c r="AA2857" t="str">
        <f t="shared" si="485"/>
        <v>ASR_COMP</v>
      </c>
      <c r="AB2857" s="957">
        <f t="shared" si="486"/>
        <v>44682</v>
      </c>
      <c r="AC2857" t="str">
        <f t="shared" si="487"/>
        <v>Unaudited</v>
      </c>
    </row>
    <row r="2858" spans="1:29" x14ac:dyDescent="0.25">
      <c r="A2858" t="s">
        <v>423</v>
      </c>
      <c r="B2858" t="s">
        <v>1388</v>
      </c>
      <c r="C2858" t="s">
        <v>1389</v>
      </c>
      <c r="D2858">
        <v>1900</v>
      </c>
      <c r="E2858" s="957">
        <v>1</v>
      </c>
      <c r="F2858" t="s">
        <v>1034</v>
      </c>
      <c r="G2858" s="957" t="s">
        <v>1387</v>
      </c>
      <c r="H2858" t="s">
        <v>389</v>
      </c>
      <c r="I2858" s="937" t="s">
        <v>491</v>
      </c>
      <c r="J2858" s="937" t="s">
        <v>447</v>
      </c>
      <c r="K2858" s="937" t="s">
        <v>0</v>
      </c>
      <c r="L2858" s="945">
        <v>2.2999999999999998</v>
      </c>
      <c r="M2858" s="960" t="s">
        <v>152</v>
      </c>
      <c r="N2858" s="677">
        <f t="shared" ca="1" si="490"/>
        <v>0</v>
      </c>
      <c r="O2858" s="677">
        <f t="shared" ca="1" si="489"/>
        <v>0</v>
      </c>
      <c r="P2858" s="677">
        <f t="shared" ca="1" si="489"/>
        <v>0</v>
      </c>
      <c r="Q2858" s="677">
        <f t="shared" ca="1" si="489"/>
        <v>0</v>
      </c>
      <c r="R2858" s="677">
        <f t="shared" ca="1" si="489"/>
        <v>0</v>
      </c>
      <c r="S2858" s="677">
        <f t="shared" ca="1" si="489"/>
        <v>0</v>
      </c>
      <c r="T2858" s="677">
        <f t="shared" ca="1" si="489"/>
        <v>0</v>
      </c>
      <c r="U2858" s="677">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7">
        <f t="shared" ca="1" si="491"/>
        <v>0</v>
      </c>
      <c r="W2858" s="677">
        <f t="shared" ca="1" si="481"/>
        <v>0</v>
      </c>
      <c r="X2858" s="677">
        <f t="shared" ca="1" si="491"/>
        <v>0</v>
      </c>
      <c r="Y2858" s="677">
        <f t="shared" ca="1" si="491"/>
        <v>0</v>
      </c>
      <c r="Z2858" s="677">
        <f t="shared" ca="1" si="491"/>
        <v>-154035.30989278873</v>
      </c>
      <c r="AA2858" t="str">
        <f t="shared" si="485"/>
        <v>ASR_COMP</v>
      </c>
      <c r="AB2858" s="957">
        <f t="shared" si="486"/>
        <v>44682</v>
      </c>
      <c r="AC2858" t="str">
        <f t="shared" si="487"/>
        <v>Unaudited</v>
      </c>
    </row>
    <row r="2859" spans="1:29" x14ac:dyDescent="0.25">
      <c r="A2859" t="s">
        <v>423</v>
      </c>
      <c r="B2859" t="s">
        <v>1388</v>
      </c>
      <c r="C2859" t="s">
        <v>1389</v>
      </c>
      <c r="D2859">
        <v>1900</v>
      </c>
      <c r="E2859" s="957">
        <v>1</v>
      </c>
      <c r="F2859" t="s">
        <v>1034</v>
      </c>
      <c r="G2859" s="957" t="s">
        <v>1387</v>
      </c>
      <c r="H2859" t="s">
        <v>389</v>
      </c>
      <c r="I2859" s="962" t="s">
        <v>491</v>
      </c>
      <c r="J2859" s="962" t="s">
        <v>447</v>
      </c>
      <c r="K2859" s="962" t="s">
        <v>0</v>
      </c>
      <c r="L2859" s="937">
        <v>2.4</v>
      </c>
      <c r="M2859" s="962" t="s">
        <v>153</v>
      </c>
      <c r="N2859" s="677">
        <f t="shared" ca="1" si="490"/>
        <v>0</v>
      </c>
      <c r="O2859" s="677">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7">
        <f t="shared" ca="1" si="492"/>
        <v>0</v>
      </c>
      <c r="Q2859" s="677">
        <f t="shared" ca="1" si="492"/>
        <v>0</v>
      </c>
      <c r="R2859" s="677">
        <f t="shared" ca="1" si="492"/>
        <v>0</v>
      </c>
      <c r="S2859" s="677">
        <f t="shared" ca="1" si="492"/>
        <v>0</v>
      </c>
      <c r="T2859" s="677">
        <f t="shared" ca="1" si="492"/>
        <v>0</v>
      </c>
      <c r="U2859" s="677">
        <f t="shared" ca="1" si="492"/>
        <v>0</v>
      </c>
      <c r="V2859" s="677">
        <f t="shared" ca="1" si="492"/>
        <v>0</v>
      </c>
      <c r="W2859" s="677">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7">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7">
        <f t="shared" ca="1" si="494"/>
        <v>0</v>
      </c>
      <c r="Z2859" s="677">
        <f t="shared" ca="1" si="494"/>
        <v>88597.772124202485</v>
      </c>
      <c r="AA2859" t="str">
        <f t="shared" si="485"/>
        <v>ASR_COMP</v>
      </c>
      <c r="AB2859" s="957">
        <f t="shared" si="486"/>
        <v>44682</v>
      </c>
      <c r="AC2859" t="str">
        <f t="shared" si="487"/>
        <v>Unaudited</v>
      </c>
    </row>
    <row r="2860" spans="1:29" ht="30" x14ac:dyDescent="0.25">
      <c r="A2860" t="s">
        <v>423</v>
      </c>
      <c r="B2860" t="s">
        <v>1388</v>
      </c>
      <c r="C2860" t="s">
        <v>1389</v>
      </c>
      <c r="D2860">
        <v>1900</v>
      </c>
      <c r="E2860" s="957">
        <v>1</v>
      </c>
      <c r="F2860" t="s">
        <v>1034</v>
      </c>
      <c r="G2860" s="957" t="s">
        <v>1387</v>
      </c>
      <c r="H2860" t="s">
        <v>389</v>
      </c>
      <c r="I2860" s="937" t="s">
        <v>491</v>
      </c>
      <c r="J2860" s="937" t="s">
        <v>447</v>
      </c>
      <c r="K2860" s="937" t="s">
        <v>0</v>
      </c>
      <c r="L2860" s="937">
        <v>2.5</v>
      </c>
      <c r="M2860" s="962" t="s">
        <v>154</v>
      </c>
      <c r="N2860" s="677">
        <f t="shared" ca="1" si="490"/>
        <v>0</v>
      </c>
      <c r="O2860" s="677">
        <f t="shared" ca="1" si="492"/>
        <v>0</v>
      </c>
      <c r="P2860" s="677">
        <f t="shared" ca="1" si="492"/>
        <v>0</v>
      </c>
      <c r="Q2860" s="677">
        <f t="shared" ca="1" si="492"/>
        <v>0</v>
      </c>
      <c r="R2860" s="677">
        <f t="shared" ca="1" si="492"/>
        <v>0</v>
      </c>
      <c r="S2860" s="677">
        <f t="shared" ca="1" si="492"/>
        <v>0</v>
      </c>
      <c r="T2860" s="677">
        <f t="shared" ca="1" si="492"/>
        <v>0</v>
      </c>
      <c r="U2860" s="677">
        <f t="shared" ca="1" si="492"/>
        <v>0</v>
      </c>
      <c r="V2860" s="677">
        <f t="shared" ca="1" si="492"/>
        <v>0</v>
      </c>
      <c r="W2860" s="677">
        <f t="shared" ca="1" si="493"/>
        <v>0</v>
      </c>
      <c r="X2860" s="677">
        <f t="shared" ca="1" si="494"/>
        <v>0</v>
      </c>
      <c r="Y2860" s="677">
        <f t="shared" ca="1" si="494"/>
        <v>0</v>
      </c>
      <c r="Z2860" s="677">
        <f t="shared" ca="1" si="494"/>
        <v>79144.547633220544</v>
      </c>
      <c r="AA2860" t="str">
        <f t="shared" si="485"/>
        <v>ASR_COMP</v>
      </c>
      <c r="AB2860" s="957">
        <f t="shared" si="486"/>
        <v>44682</v>
      </c>
      <c r="AC2860" t="str">
        <f t="shared" si="487"/>
        <v>Unaudited</v>
      </c>
    </row>
    <row r="2861" spans="1:29" x14ac:dyDescent="0.25">
      <c r="A2861" t="s">
        <v>423</v>
      </c>
      <c r="B2861" t="s">
        <v>1388</v>
      </c>
      <c r="C2861" t="s">
        <v>1389</v>
      </c>
      <c r="D2861">
        <v>1900</v>
      </c>
      <c r="E2861" s="957">
        <v>1</v>
      </c>
      <c r="F2861" t="s">
        <v>1034</v>
      </c>
      <c r="G2861" s="957" t="s">
        <v>1387</v>
      </c>
      <c r="H2861" t="s">
        <v>389</v>
      </c>
      <c r="I2861" s="937" t="s">
        <v>491</v>
      </c>
      <c r="J2861" s="937" t="s">
        <v>447</v>
      </c>
      <c r="K2861" s="937" t="s">
        <v>0</v>
      </c>
      <c r="L2861" s="937" t="s">
        <v>99</v>
      </c>
      <c r="M2861" s="962" t="s">
        <v>7</v>
      </c>
      <c r="N2861" s="677">
        <f t="shared" ca="1" si="490"/>
        <v>0</v>
      </c>
      <c r="O2861" s="677">
        <f t="shared" ca="1" si="492"/>
        <v>0</v>
      </c>
      <c r="P2861" s="677">
        <f t="shared" ca="1" si="492"/>
        <v>0</v>
      </c>
      <c r="Q2861" s="677">
        <f t="shared" ca="1" si="492"/>
        <v>0</v>
      </c>
      <c r="R2861" s="677">
        <f t="shared" ca="1" si="492"/>
        <v>0</v>
      </c>
      <c r="S2861" s="677">
        <f t="shared" ca="1" si="492"/>
        <v>0</v>
      </c>
      <c r="T2861" s="677">
        <f t="shared" ca="1" si="492"/>
        <v>0</v>
      </c>
      <c r="U2861" s="677">
        <f t="shared" ca="1" si="492"/>
        <v>0</v>
      </c>
      <c r="V2861" s="677">
        <f t="shared" ca="1" si="492"/>
        <v>0</v>
      </c>
      <c r="W2861" s="677">
        <f t="shared" ca="1" si="493"/>
        <v>0</v>
      </c>
      <c r="X2861" s="677">
        <f t="shared" ca="1" si="494"/>
        <v>0</v>
      </c>
      <c r="Y2861" s="677">
        <f t="shared" ca="1" si="494"/>
        <v>0</v>
      </c>
      <c r="Z2861" s="677">
        <f t="shared" ca="1" si="494"/>
        <v>0</v>
      </c>
      <c r="AA2861" t="str">
        <f t="shared" si="485"/>
        <v>ASR_COMP</v>
      </c>
      <c r="AB2861" s="957">
        <f t="shared" si="486"/>
        <v>44682</v>
      </c>
      <c r="AC2861" t="str">
        <f t="shared" si="487"/>
        <v>Unaudited</v>
      </c>
    </row>
    <row r="2862" spans="1:29" x14ac:dyDescent="0.25">
      <c r="A2862" t="s">
        <v>423</v>
      </c>
      <c r="B2862" t="s">
        <v>1388</v>
      </c>
      <c r="C2862" t="s">
        <v>1389</v>
      </c>
      <c r="D2862">
        <v>1900</v>
      </c>
      <c r="E2862" s="957">
        <v>1</v>
      </c>
      <c r="F2862" t="s">
        <v>1034</v>
      </c>
      <c r="G2862" s="957" t="s">
        <v>1387</v>
      </c>
      <c r="H2862" t="s">
        <v>389</v>
      </c>
      <c r="I2862" s="937" t="s">
        <v>491</v>
      </c>
      <c r="J2862" s="937" t="s">
        <v>447</v>
      </c>
      <c r="K2862" s="937" t="s">
        <v>0</v>
      </c>
      <c r="L2862" s="937" t="s">
        <v>155</v>
      </c>
      <c r="M2862" s="962" t="s">
        <v>454</v>
      </c>
      <c r="N2862" s="677">
        <f t="shared" ca="1" si="490"/>
        <v>0</v>
      </c>
      <c r="O2862" s="677">
        <f t="shared" ca="1" si="492"/>
        <v>0</v>
      </c>
      <c r="P2862" s="677">
        <f t="shared" ca="1" si="492"/>
        <v>0</v>
      </c>
      <c r="Q2862" s="677">
        <f t="shared" ca="1" si="492"/>
        <v>0</v>
      </c>
      <c r="R2862" s="677">
        <f t="shared" ca="1" si="492"/>
        <v>0</v>
      </c>
      <c r="S2862" s="677">
        <f t="shared" ca="1" si="492"/>
        <v>0</v>
      </c>
      <c r="T2862" s="677">
        <f t="shared" ca="1" si="492"/>
        <v>0</v>
      </c>
      <c r="U2862" s="677">
        <f t="shared" ca="1" si="492"/>
        <v>0</v>
      </c>
      <c r="V2862" s="677">
        <f t="shared" ca="1" si="492"/>
        <v>0</v>
      </c>
      <c r="W2862" s="677">
        <f t="shared" ca="1" si="493"/>
        <v>0</v>
      </c>
      <c r="X2862" s="677">
        <f t="shared" ca="1" si="494"/>
        <v>0</v>
      </c>
      <c r="Y2862" s="677">
        <f t="shared" ca="1" si="494"/>
        <v>0</v>
      </c>
      <c r="Z2862" s="677">
        <f t="shared" ca="1" si="494"/>
        <v>0</v>
      </c>
      <c r="AA2862" t="str">
        <f t="shared" si="485"/>
        <v>ASR_COMP</v>
      </c>
      <c r="AB2862" s="957">
        <f t="shared" si="486"/>
        <v>44682</v>
      </c>
      <c r="AC2862" t="str">
        <f t="shared" si="487"/>
        <v>Unaudited</v>
      </c>
    </row>
    <row r="2863" spans="1:29" x14ac:dyDescent="0.25">
      <c r="A2863" t="s">
        <v>423</v>
      </c>
      <c r="B2863" t="s">
        <v>1388</v>
      </c>
      <c r="C2863" t="s">
        <v>1389</v>
      </c>
      <c r="D2863">
        <v>1900</v>
      </c>
      <c r="E2863" s="957">
        <v>1</v>
      </c>
      <c r="F2863" t="s">
        <v>1034</v>
      </c>
      <c r="G2863" s="957" t="s">
        <v>1387</v>
      </c>
      <c r="H2863" t="s">
        <v>389</v>
      </c>
      <c r="I2863" s="937" t="s">
        <v>491</v>
      </c>
      <c r="J2863" s="937" t="s">
        <v>447</v>
      </c>
      <c r="K2863" s="937" t="s">
        <v>0</v>
      </c>
      <c r="L2863" s="945" t="s">
        <v>920</v>
      </c>
      <c r="M2863" s="960" t="s">
        <v>24</v>
      </c>
      <c r="N2863" s="677">
        <f t="shared" ca="1" si="490"/>
        <v>0</v>
      </c>
      <c r="O2863" s="677">
        <f t="shared" ca="1" si="492"/>
        <v>0</v>
      </c>
      <c r="P2863" s="677">
        <f t="shared" ca="1" si="492"/>
        <v>0</v>
      </c>
      <c r="Q2863" s="677">
        <f t="shared" ca="1" si="492"/>
        <v>0</v>
      </c>
      <c r="R2863" s="677">
        <f t="shared" ca="1" si="492"/>
        <v>0</v>
      </c>
      <c r="S2863" s="677">
        <f t="shared" ca="1" si="492"/>
        <v>0</v>
      </c>
      <c r="T2863" s="677">
        <f t="shared" ca="1" si="492"/>
        <v>0</v>
      </c>
      <c r="U2863" s="677">
        <f t="shared" ca="1" si="492"/>
        <v>0</v>
      </c>
      <c r="V2863" s="677">
        <f t="shared" ca="1" si="492"/>
        <v>0</v>
      </c>
      <c r="W2863" s="677">
        <f t="shared" ca="1" si="493"/>
        <v>0</v>
      </c>
      <c r="X2863" s="677">
        <f t="shared" ca="1" si="494"/>
        <v>0</v>
      </c>
      <c r="Y2863" s="677">
        <f t="shared" ca="1" si="494"/>
        <v>0</v>
      </c>
      <c r="Z2863" s="677">
        <f t="shared" ca="1" si="494"/>
        <v>1605951.4898170992</v>
      </c>
      <c r="AA2863" t="str">
        <f t="shared" si="485"/>
        <v>ASR_COMP</v>
      </c>
      <c r="AB2863" s="957">
        <f t="shared" si="486"/>
        <v>44682</v>
      </c>
      <c r="AC2863" t="str">
        <f t="shared" si="487"/>
        <v>Unaudited</v>
      </c>
    </row>
    <row r="2864" spans="1:29" x14ac:dyDescent="0.25">
      <c r="A2864" t="s">
        <v>423</v>
      </c>
      <c r="B2864" t="s">
        <v>1388</v>
      </c>
      <c r="C2864" t="s">
        <v>1389</v>
      </c>
      <c r="D2864">
        <v>1900</v>
      </c>
      <c r="E2864" s="957">
        <v>1</v>
      </c>
      <c r="F2864" t="s">
        <v>1034</v>
      </c>
      <c r="G2864" s="957" t="s">
        <v>1387</v>
      </c>
      <c r="H2864" t="s">
        <v>389</v>
      </c>
      <c r="I2864" s="962" t="s">
        <v>491</v>
      </c>
      <c r="J2864" s="962" t="s">
        <v>447</v>
      </c>
      <c r="K2864" s="962" t="s">
        <v>53</v>
      </c>
      <c r="L2864" s="937">
        <v>3.1</v>
      </c>
      <c r="M2864" s="962" t="s">
        <v>33</v>
      </c>
      <c r="N2864" s="677">
        <f t="shared" ca="1" si="490"/>
        <v>0</v>
      </c>
      <c r="O2864" s="677">
        <f t="shared" ca="1" si="492"/>
        <v>0</v>
      </c>
      <c r="P2864" s="677">
        <f t="shared" ca="1" si="492"/>
        <v>0</v>
      </c>
      <c r="Q2864" s="677">
        <f t="shared" ca="1" si="492"/>
        <v>0</v>
      </c>
      <c r="R2864" s="677">
        <f t="shared" ca="1" si="492"/>
        <v>0</v>
      </c>
      <c r="S2864" s="677">
        <f t="shared" ca="1" si="492"/>
        <v>0</v>
      </c>
      <c r="T2864" s="677">
        <f t="shared" ca="1" si="492"/>
        <v>0</v>
      </c>
      <c r="U2864" s="677">
        <f t="shared" ca="1" si="492"/>
        <v>0</v>
      </c>
      <c r="V2864" s="677">
        <f t="shared" ca="1" si="492"/>
        <v>0</v>
      </c>
      <c r="W2864" s="677">
        <f t="shared" ca="1" si="493"/>
        <v>0</v>
      </c>
      <c r="X2864" s="677">
        <f t="shared" ca="1" si="494"/>
        <v>0</v>
      </c>
      <c r="Y2864" s="677">
        <f t="shared" ca="1" si="494"/>
        <v>0</v>
      </c>
      <c r="Z2864" s="677">
        <f t="shared" ca="1" si="494"/>
        <v>375506.75019581517</v>
      </c>
      <c r="AA2864" t="str">
        <f t="shared" si="485"/>
        <v>ASR_COMP</v>
      </c>
      <c r="AB2864" s="957">
        <f t="shared" si="486"/>
        <v>44682</v>
      </c>
      <c r="AC2864" t="str">
        <f t="shared" si="487"/>
        <v>Unaudited</v>
      </c>
    </row>
    <row r="2865" spans="1:29" x14ac:dyDescent="0.25">
      <c r="A2865" t="s">
        <v>423</v>
      </c>
      <c r="B2865" t="s">
        <v>1388</v>
      </c>
      <c r="C2865" t="s">
        <v>1389</v>
      </c>
      <c r="D2865">
        <v>1900</v>
      </c>
      <c r="E2865" s="957">
        <v>1</v>
      </c>
      <c r="F2865" t="s">
        <v>1034</v>
      </c>
      <c r="G2865" s="957" t="s">
        <v>1387</v>
      </c>
      <c r="H2865" t="s">
        <v>389</v>
      </c>
      <c r="I2865" s="937" t="s">
        <v>491</v>
      </c>
      <c r="J2865" s="937" t="s">
        <v>447</v>
      </c>
      <c r="K2865" s="937" t="s">
        <v>53</v>
      </c>
      <c r="L2865" s="937">
        <v>3.2</v>
      </c>
      <c r="M2865" s="962" t="s">
        <v>34</v>
      </c>
      <c r="N2865" s="677">
        <f t="shared" ca="1" si="490"/>
        <v>0</v>
      </c>
      <c r="O2865" s="677">
        <f t="shared" ca="1" si="492"/>
        <v>0</v>
      </c>
      <c r="P2865" s="677">
        <f t="shared" ca="1" si="492"/>
        <v>0</v>
      </c>
      <c r="Q2865" s="677">
        <f t="shared" ca="1" si="492"/>
        <v>0</v>
      </c>
      <c r="R2865" s="677">
        <f t="shared" ca="1" si="492"/>
        <v>0</v>
      </c>
      <c r="S2865" s="677">
        <f t="shared" ca="1" si="492"/>
        <v>0</v>
      </c>
      <c r="T2865" s="677">
        <f t="shared" ca="1" si="492"/>
        <v>0</v>
      </c>
      <c r="U2865" s="677">
        <f t="shared" ca="1" si="492"/>
        <v>0</v>
      </c>
      <c r="V2865" s="677">
        <f t="shared" ca="1" si="492"/>
        <v>0</v>
      </c>
      <c r="W2865" s="677">
        <f t="shared" ca="1" si="493"/>
        <v>0</v>
      </c>
      <c r="X2865" s="677">
        <f t="shared" ca="1" si="494"/>
        <v>0</v>
      </c>
      <c r="Y2865" s="677">
        <f t="shared" ca="1" si="494"/>
        <v>0</v>
      </c>
      <c r="Z2865" s="677">
        <f t="shared" ca="1" si="494"/>
        <v>312313.6724134828</v>
      </c>
      <c r="AA2865" t="str">
        <f t="shared" si="485"/>
        <v>ASR_COMP</v>
      </c>
      <c r="AB2865" s="957">
        <f t="shared" si="486"/>
        <v>44682</v>
      </c>
      <c r="AC2865" t="str">
        <f t="shared" si="487"/>
        <v>Unaudited</v>
      </c>
    </row>
    <row r="2866" spans="1:29" x14ac:dyDescent="0.25">
      <c r="A2866" t="s">
        <v>423</v>
      </c>
      <c r="B2866" t="s">
        <v>1388</v>
      </c>
      <c r="C2866" t="s">
        <v>1389</v>
      </c>
      <c r="D2866">
        <v>1900</v>
      </c>
      <c r="E2866" s="957">
        <v>1</v>
      </c>
      <c r="F2866" t="s">
        <v>1034</v>
      </c>
      <c r="G2866" s="957" t="s">
        <v>1387</v>
      </c>
      <c r="H2866" t="s">
        <v>389</v>
      </c>
      <c r="I2866" s="937" t="s">
        <v>491</v>
      </c>
      <c r="J2866" s="937" t="s">
        <v>447</v>
      </c>
      <c r="K2866" s="937" t="s">
        <v>53</v>
      </c>
      <c r="L2866" s="937">
        <v>3.3</v>
      </c>
      <c r="M2866" s="962" t="s">
        <v>54</v>
      </c>
      <c r="N2866" s="677">
        <f t="shared" ca="1" si="490"/>
        <v>0</v>
      </c>
      <c r="O2866" s="677">
        <f t="shared" ca="1" si="492"/>
        <v>0</v>
      </c>
      <c r="P2866" s="677">
        <f t="shared" ca="1" si="492"/>
        <v>0</v>
      </c>
      <c r="Q2866" s="677">
        <f t="shared" ca="1" si="492"/>
        <v>0</v>
      </c>
      <c r="R2866" s="677">
        <f t="shared" ca="1" si="492"/>
        <v>0</v>
      </c>
      <c r="S2866" s="677">
        <f t="shared" ca="1" si="492"/>
        <v>0</v>
      </c>
      <c r="T2866" s="677">
        <f t="shared" ca="1" si="492"/>
        <v>0</v>
      </c>
      <c r="U2866" s="677">
        <f t="shared" ca="1" si="492"/>
        <v>0</v>
      </c>
      <c r="V2866" s="677">
        <f t="shared" ca="1" si="492"/>
        <v>0</v>
      </c>
      <c r="W2866" s="677">
        <f t="shared" ca="1" si="493"/>
        <v>0</v>
      </c>
      <c r="X2866" s="677">
        <f t="shared" ca="1" si="494"/>
        <v>0</v>
      </c>
      <c r="Y2866" s="677">
        <f t="shared" ca="1" si="494"/>
        <v>0</v>
      </c>
      <c r="Z2866" s="677">
        <f t="shared" ca="1" si="494"/>
        <v>601.59</v>
      </c>
      <c r="AA2866" t="str">
        <f t="shared" si="485"/>
        <v>ASR_COMP</v>
      </c>
      <c r="AB2866" s="957">
        <f t="shared" si="486"/>
        <v>44682</v>
      </c>
      <c r="AC2866" t="str">
        <f t="shared" si="487"/>
        <v>Unaudited</v>
      </c>
    </row>
    <row r="2867" spans="1:29" x14ac:dyDescent="0.25">
      <c r="A2867" t="s">
        <v>423</v>
      </c>
      <c r="B2867" t="s">
        <v>1388</v>
      </c>
      <c r="C2867" t="s">
        <v>1389</v>
      </c>
      <c r="D2867">
        <v>1900</v>
      </c>
      <c r="E2867" s="957">
        <v>1</v>
      </c>
      <c r="F2867" t="s">
        <v>1034</v>
      </c>
      <c r="G2867" s="957" t="s">
        <v>1387</v>
      </c>
      <c r="H2867" t="s">
        <v>389</v>
      </c>
      <c r="I2867" s="937" t="s">
        <v>491</v>
      </c>
      <c r="J2867" s="937" t="s">
        <v>447</v>
      </c>
      <c r="K2867" s="937" t="s">
        <v>53</v>
      </c>
      <c r="L2867" s="937" t="s">
        <v>44</v>
      </c>
      <c r="M2867" s="962" t="s">
        <v>156</v>
      </c>
      <c r="N2867" s="677">
        <f t="shared" ca="1" si="490"/>
        <v>0</v>
      </c>
      <c r="O2867" s="677">
        <f t="shared" ca="1" si="492"/>
        <v>0</v>
      </c>
      <c r="P2867" s="677">
        <f t="shared" ca="1" si="492"/>
        <v>0</v>
      </c>
      <c r="Q2867" s="677">
        <f t="shared" ca="1" si="492"/>
        <v>0</v>
      </c>
      <c r="R2867" s="677">
        <f t="shared" ca="1" si="492"/>
        <v>0</v>
      </c>
      <c r="S2867" s="677">
        <f t="shared" ca="1" si="492"/>
        <v>0</v>
      </c>
      <c r="T2867" s="677">
        <f t="shared" ca="1" si="492"/>
        <v>0</v>
      </c>
      <c r="U2867" s="677">
        <f t="shared" ca="1" si="492"/>
        <v>0</v>
      </c>
      <c r="V2867" s="677">
        <f t="shared" ca="1" si="492"/>
        <v>0</v>
      </c>
      <c r="W2867" s="677">
        <f t="shared" ca="1" si="493"/>
        <v>0</v>
      </c>
      <c r="X2867" s="677">
        <f t="shared" ca="1" si="494"/>
        <v>0</v>
      </c>
      <c r="Y2867" s="677">
        <f t="shared" ca="1" si="494"/>
        <v>0</v>
      </c>
      <c r="Z2867" s="677">
        <f t="shared" ca="1" si="494"/>
        <v>0</v>
      </c>
      <c r="AA2867" t="str">
        <f t="shared" si="485"/>
        <v>ASR_COMP</v>
      </c>
      <c r="AB2867" s="957">
        <f t="shared" si="486"/>
        <v>44682</v>
      </c>
      <c r="AC2867" t="str">
        <f t="shared" si="487"/>
        <v>Unaudited</v>
      </c>
    </row>
    <row r="2868" spans="1:29" x14ac:dyDescent="0.25">
      <c r="A2868" t="s">
        <v>423</v>
      </c>
      <c r="B2868" t="s">
        <v>1388</v>
      </c>
      <c r="C2868" t="s">
        <v>1389</v>
      </c>
      <c r="D2868">
        <v>1900</v>
      </c>
      <c r="E2868" s="957">
        <v>1</v>
      </c>
      <c r="F2868" t="s">
        <v>1034</v>
      </c>
      <c r="G2868" s="957" t="s">
        <v>1387</v>
      </c>
      <c r="H2868" t="s">
        <v>389</v>
      </c>
      <c r="I2868" s="937" t="s">
        <v>491</v>
      </c>
      <c r="J2868" s="937" t="s">
        <v>447</v>
      </c>
      <c r="K2868" s="937" t="s">
        <v>53</v>
      </c>
      <c r="L2868" s="937" t="s">
        <v>41</v>
      </c>
      <c r="M2868" s="962" t="s">
        <v>52</v>
      </c>
      <c r="N2868" s="677">
        <f t="shared" ca="1" si="490"/>
        <v>0</v>
      </c>
      <c r="O2868" s="677">
        <f t="shared" ca="1" si="492"/>
        <v>0</v>
      </c>
      <c r="P2868" s="677">
        <f t="shared" ca="1" si="492"/>
        <v>0</v>
      </c>
      <c r="Q2868" s="677">
        <f t="shared" ca="1" si="492"/>
        <v>0</v>
      </c>
      <c r="R2868" s="677">
        <f t="shared" ca="1" si="492"/>
        <v>0</v>
      </c>
      <c r="S2868" s="677">
        <f t="shared" ca="1" si="492"/>
        <v>0</v>
      </c>
      <c r="T2868" s="677">
        <f t="shared" ca="1" si="492"/>
        <v>0</v>
      </c>
      <c r="U2868" s="677">
        <f t="shared" ca="1" si="492"/>
        <v>0</v>
      </c>
      <c r="V2868" s="677">
        <f t="shared" ca="1" si="492"/>
        <v>0</v>
      </c>
      <c r="W2868" s="677">
        <f t="shared" ca="1" si="493"/>
        <v>0</v>
      </c>
      <c r="X2868" s="677">
        <f t="shared" ca="1" si="494"/>
        <v>0</v>
      </c>
      <c r="Y2868" s="677">
        <f t="shared" ca="1" si="494"/>
        <v>0</v>
      </c>
      <c r="Z2868" s="677">
        <f t="shared" ca="1" si="494"/>
        <v>0</v>
      </c>
      <c r="AA2868" t="str">
        <f t="shared" si="485"/>
        <v>ASR_COMP</v>
      </c>
      <c r="AB2868" s="957">
        <f t="shared" si="486"/>
        <v>44682</v>
      </c>
      <c r="AC2868" t="str">
        <f t="shared" si="487"/>
        <v>Unaudited</v>
      </c>
    </row>
    <row r="2869" spans="1:29" x14ac:dyDescent="0.25">
      <c r="A2869" t="s">
        <v>423</v>
      </c>
      <c r="B2869" t="s">
        <v>1388</v>
      </c>
      <c r="C2869" t="s">
        <v>1389</v>
      </c>
      <c r="D2869">
        <v>1900</v>
      </c>
      <c r="E2869" s="957">
        <v>1</v>
      </c>
      <c r="F2869" t="s">
        <v>1034</v>
      </c>
      <c r="G2869" s="957" t="s">
        <v>1387</v>
      </c>
      <c r="H2869" t="s">
        <v>389</v>
      </c>
      <c r="I2869" s="937" t="s">
        <v>491</v>
      </c>
      <c r="J2869" s="937" t="s">
        <v>447</v>
      </c>
      <c r="K2869" s="937" t="s">
        <v>53</v>
      </c>
      <c r="L2869" s="937" t="s">
        <v>42</v>
      </c>
      <c r="M2869" s="962" t="s">
        <v>157</v>
      </c>
      <c r="N2869" s="677">
        <f t="shared" ca="1" si="490"/>
        <v>0</v>
      </c>
      <c r="O2869" s="677">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7">
        <f t="shared" ca="1" si="495"/>
        <v>0</v>
      </c>
      <c r="Q2869" s="677">
        <f t="shared" ca="1" si="495"/>
        <v>0</v>
      </c>
      <c r="R2869" s="677">
        <f t="shared" ca="1" si="495"/>
        <v>0</v>
      </c>
      <c r="S2869" s="677">
        <f t="shared" ca="1" si="495"/>
        <v>0</v>
      </c>
      <c r="T2869" s="677">
        <f t="shared" ca="1" si="495"/>
        <v>0</v>
      </c>
      <c r="U2869" s="677">
        <f t="shared" ca="1" si="495"/>
        <v>0</v>
      </c>
      <c r="V2869" s="677">
        <f t="shared" ca="1" si="495"/>
        <v>0</v>
      </c>
      <c r="W2869" s="677">
        <f t="shared" ca="1" si="493"/>
        <v>0</v>
      </c>
      <c r="X2869" s="677">
        <f t="shared" ca="1" si="494"/>
        <v>0</v>
      </c>
      <c r="Y2869" s="677">
        <f t="shared" ca="1" si="494"/>
        <v>0</v>
      </c>
      <c r="Z2869" s="677">
        <f t="shared" ca="1" si="494"/>
        <v>-614181.35603560461</v>
      </c>
      <c r="AA2869" t="str">
        <f t="shared" si="485"/>
        <v>ASR_COMP</v>
      </c>
      <c r="AB2869" s="957">
        <f t="shared" si="486"/>
        <v>44682</v>
      </c>
      <c r="AC2869" t="str">
        <f t="shared" si="487"/>
        <v>Unaudited</v>
      </c>
    </row>
    <row r="2870" spans="1:29" x14ac:dyDescent="0.25">
      <c r="A2870" t="s">
        <v>423</v>
      </c>
      <c r="B2870" t="s">
        <v>1388</v>
      </c>
      <c r="C2870" t="s">
        <v>1389</v>
      </c>
      <c r="D2870">
        <v>1900</v>
      </c>
      <c r="E2870" s="957">
        <v>1</v>
      </c>
      <c r="F2870" t="s">
        <v>1034</v>
      </c>
      <c r="G2870" s="957" t="s">
        <v>1387</v>
      </c>
      <c r="H2870" t="s">
        <v>389</v>
      </c>
      <c r="I2870" s="937" t="s">
        <v>491</v>
      </c>
      <c r="J2870" s="937" t="s">
        <v>447</v>
      </c>
      <c r="K2870" s="937" t="s">
        <v>53</v>
      </c>
      <c r="L2870" s="937" t="s">
        <v>43</v>
      </c>
      <c r="M2870" s="962" t="s">
        <v>465</v>
      </c>
      <c r="N2870" s="677">
        <f t="shared" ca="1" si="490"/>
        <v>0</v>
      </c>
      <c r="O2870" s="677">
        <f t="shared" ca="1" si="495"/>
        <v>0</v>
      </c>
      <c r="P2870" s="677">
        <f t="shared" ca="1" si="495"/>
        <v>0</v>
      </c>
      <c r="Q2870" s="677">
        <f t="shared" ca="1" si="495"/>
        <v>0</v>
      </c>
      <c r="R2870" s="677">
        <f t="shared" ca="1" si="495"/>
        <v>0</v>
      </c>
      <c r="S2870" s="677">
        <f t="shared" ca="1" si="495"/>
        <v>0</v>
      </c>
      <c r="T2870" s="677">
        <f t="shared" ca="1" si="495"/>
        <v>0</v>
      </c>
      <c r="U2870" s="677">
        <f t="shared" ca="1" si="495"/>
        <v>0</v>
      </c>
      <c r="V2870" s="677">
        <f t="shared" ca="1" si="495"/>
        <v>0</v>
      </c>
      <c r="W2870" s="677">
        <f t="shared" ca="1" si="493"/>
        <v>0</v>
      </c>
      <c r="X2870" s="677">
        <f t="shared" ca="1" si="494"/>
        <v>0</v>
      </c>
      <c r="Y2870" s="677">
        <f t="shared" ca="1" si="494"/>
        <v>0</v>
      </c>
      <c r="Z2870" s="677">
        <f t="shared" ca="1" si="494"/>
        <v>-164621.63294817338</v>
      </c>
      <c r="AA2870" t="str">
        <f t="shared" si="485"/>
        <v>ASR_COMP</v>
      </c>
      <c r="AB2870" s="957">
        <f t="shared" si="486"/>
        <v>44682</v>
      </c>
      <c r="AC2870" t="str">
        <f t="shared" si="487"/>
        <v>Unaudited</v>
      </c>
    </row>
    <row r="2871" spans="1:29" x14ac:dyDescent="0.25">
      <c r="A2871" t="s">
        <v>423</v>
      </c>
      <c r="B2871" t="s">
        <v>1388</v>
      </c>
      <c r="C2871" t="s">
        <v>1389</v>
      </c>
      <c r="D2871">
        <v>1900</v>
      </c>
      <c r="E2871" s="957">
        <v>1</v>
      </c>
      <c r="F2871" t="s">
        <v>1034</v>
      </c>
      <c r="G2871" s="957" t="s">
        <v>1387</v>
      </c>
      <c r="H2871" t="s">
        <v>389</v>
      </c>
      <c r="I2871" s="937" t="s">
        <v>491</v>
      </c>
      <c r="J2871" s="937" t="s">
        <v>447</v>
      </c>
      <c r="K2871" s="937" t="s">
        <v>923</v>
      </c>
      <c r="L2871" s="945" t="s">
        <v>924</v>
      </c>
      <c r="M2871" s="960" t="s">
        <v>923</v>
      </c>
      <c r="N2871" s="677">
        <f t="shared" ca="1" si="490"/>
        <v>0</v>
      </c>
      <c r="O2871" s="677">
        <f t="shared" ca="1" si="495"/>
        <v>0</v>
      </c>
      <c r="P2871" s="677">
        <f t="shared" ca="1" si="495"/>
        <v>0</v>
      </c>
      <c r="Q2871" s="677">
        <f t="shared" ca="1" si="495"/>
        <v>0</v>
      </c>
      <c r="R2871" s="677">
        <f t="shared" ca="1" si="495"/>
        <v>0</v>
      </c>
      <c r="S2871" s="677">
        <f t="shared" ca="1" si="495"/>
        <v>0</v>
      </c>
      <c r="T2871" s="677">
        <f t="shared" ca="1" si="495"/>
        <v>0</v>
      </c>
      <c r="U2871" s="677">
        <f t="shared" ca="1" si="495"/>
        <v>0</v>
      </c>
      <c r="V2871" s="677">
        <f t="shared" ca="1" si="495"/>
        <v>0</v>
      </c>
      <c r="W2871" s="677">
        <f t="shared" ca="1" si="493"/>
        <v>0</v>
      </c>
      <c r="X2871" s="677">
        <f t="shared" ca="1" si="494"/>
        <v>0</v>
      </c>
      <c r="Y2871" s="677">
        <f t="shared" ca="1" si="494"/>
        <v>0</v>
      </c>
      <c r="Z2871" s="677">
        <f t="shared" ca="1" si="494"/>
        <v>-54628.561512552158</v>
      </c>
      <c r="AA2871" t="str">
        <f t="shared" si="485"/>
        <v>ASR_COMP</v>
      </c>
      <c r="AB2871" s="957">
        <f t="shared" si="486"/>
        <v>44682</v>
      </c>
      <c r="AC2871" t="str">
        <f t="shared" si="487"/>
        <v>Unaudited</v>
      </c>
    </row>
    <row r="2872" spans="1:29" x14ac:dyDescent="0.25">
      <c r="A2872" t="s">
        <v>423</v>
      </c>
      <c r="B2872" t="s">
        <v>1388</v>
      </c>
      <c r="C2872" t="s">
        <v>1389</v>
      </c>
      <c r="D2872">
        <v>1900</v>
      </c>
      <c r="E2872" s="957">
        <v>1</v>
      </c>
      <c r="F2872" t="s">
        <v>1034</v>
      </c>
      <c r="G2872" s="957" t="s">
        <v>1387</v>
      </c>
      <c r="H2872" t="s">
        <v>389</v>
      </c>
      <c r="I2872" s="962" t="s">
        <v>491</v>
      </c>
      <c r="J2872" s="962" t="s">
        <v>447</v>
      </c>
      <c r="K2872" s="962" t="s">
        <v>923</v>
      </c>
      <c r="L2872" s="937" t="s">
        <v>925</v>
      </c>
      <c r="M2872" s="962" t="s">
        <v>928</v>
      </c>
      <c r="N2872" s="677">
        <f t="shared" ca="1" si="490"/>
        <v>0</v>
      </c>
      <c r="O2872" s="677">
        <f t="shared" ca="1" si="495"/>
        <v>0</v>
      </c>
      <c r="P2872" s="677">
        <f t="shared" ca="1" si="495"/>
        <v>0</v>
      </c>
      <c r="Q2872" s="677">
        <f t="shared" ca="1" si="495"/>
        <v>0</v>
      </c>
      <c r="R2872" s="677">
        <f t="shared" ca="1" si="495"/>
        <v>0</v>
      </c>
      <c r="S2872" s="677">
        <f t="shared" ca="1" si="495"/>
        <v>0</v>
      </c>
      <c r="T2872" s="677">
        <f t="shared" ca="1" si="495"/>
        <v>0</v>
      </c>
      <c r="U2872" s="677">
        <f t="shared" ca="1" si="495"/>
        <v>0</v>
      </c>
      <c r="V2872" s="677">
        <f t="shared" ca="1" si="495"/>
        <v>0</v>
      </c>
      <c r="W2872" s="677">
        <f t="shared" ca="1" si="493"/>
        <v>0</v>
      </c>
      <c r="X2872" s="677">
        <f t="shared" ca="1" si="494"/>
        <v>0</v>
      </c>
      <c r="Y2872" s="677">
        <f t="shared" ca="1" si="494"/>
        <v>0</v>
      </c>
      <c r="Z2872" s="677">
        <f t="shared" ca="1" si="494"/>
        <v>-578358.16522560094</v>
      </c>
      <c r="AA2872" t="str">
        <f t="shared" si="485"/>
        <v>ASR_COMP</v>
      </c>
      <c r="AB2872" s="957">
        <f t="shared" si="486"/>
        <v>44682</v>
      </c>
      <c r="AC2872" t="str">
        <f t="shared" si="487"/>
        <v>Unaudited</v>
      </c>
    </row>
    <row r="2873" spans="1:29" x14ac:dyDescent="0.25">
      <c r="A2873" t="s">
        <v>423</v>
      </c>
      <c r="B2873" t="s">
        <v>1388</v>
      </c>
      <c r="C2873" t="s">
        <v>1389</v>
      </c>
      <c r="D2873">
        <v>1900</v>
      </c>
      <c r="E2873" s="957">
        <v>1</v>
      </c>
      <c r="F2873" t="s">
        <v>1034</v>
      </c>
      <c r="G2873" s="957" t="s">
        <v>1387</v>
      </c>
      <c r="H2873" t="s">
        <v>389</v>
      </c>
      <c r="I2873" s="937" t="s">
        <v>491</v>
      </c>
      <c r="J2873" s="937" t="s">
        <v>447</v>
      </c>
      <c r="K2873" s="937" t="s">
        <v>923</v>
      </c>
      <c r="L2873" s="937" t="s">
        <v>926</v>
      </c>
      <c r="M2873" s="962" t="s">
        <v>929</v>
      </c>
      <c r="N2873" s="677">
        <f t="shared" ca="1" si="490"/>
        <v>0</v>
      </c>
      <c r="O2873" s="677">
        <f t="shared" ca="1" si="495"/>
        <v>0</v>
      </c>
      <c r="P2873" s="677">
        <f t="shared" ca="1" si="495"/>
        <v>0</v>
      </c>
      <c r="Q2873" s="677">
        <f t="shared" ca="1" si="495"/>
        <v>0</v>
      </c>
      <c r="R2873" s="677">
        <f t="shared" ca="1" si="495"/>
        <v>0</v>
      </c>
      <c r="S2873" s="677">
        <f t="shared" ca="1" si="495"/>
        <v>0</v>
      </c>
      <c r="T2873" s="677">
        <f t="shared" ca="1" si="495"/>
        <v>0</v>
      </c>
      <c r="U2873" s="677">
        <f t="shared" ca="1" si="495"/>
        <v>0</v>
      </c>
      <c r="V2873" s="677">
        <f t="shared" ca="1" si="495"/>
        <v>0</v>
      </c>
      <c r="W2873" s="677">
        <f t="shared" ca="1" si="493"/>
        <v>0</v>
      </c>
      <c r="X2873" s="677">
        <f t="shared" ca="1" si="494"/>
        <v>0</v>
      </c>
      <c r="Y2873" s="677">
        <f t="shared" ca="1" si="494"/>
        <v>0</v>
      </c>
      <c r="Z2873" s="677">
        <f t="shared" ca="1" si="494"/>
        <v>0</v>
      </c>
      <c r="AA2873" t="str">
        <f t="shared" si="485"/>
        <v>ASR_COMP</v>
      </c>
      <c r="AB2873" s="957">
        <f t="shared" si="486"/>
        <v>44682</v>
      </c>
      <c r="AC2873" t="str">
        <f t="shared" si="487"/>
        <v>Unaudited</v>
      </c>
    </row>
    <row r="2874" spans="1:29" x14ac:dyDescent="0.25">
      <c r="A2874" t="s">
        <v>423</v>
      </c>
      <c r="B2874" t="s">
        <v>1388</v>
      </c>
      <c r="C2874" t="s">
        <v>1389</v>
      </c>
      <c r="D2874">
        <v>1900</v>
      </c>
      <c r="E2874" s="957">
        <v>1</v>
      </c>
      <c r="F2874" t="s">
        <v>1034</v>
      </c>
      <c r="G2874" s="957" t="s">
        <v>1387</v>
      </c>
      <c r="H2874" t="s">
        <v>389</v>
      </c>
      <c r="I2874" s="937" t="s">
        <v>491</v>
      </c>
      <c r="J2874" s="937" t="s">
        <v>447</v>
      </c>
      <c r="K2874" s="937" t="s">
        <v>448</v>
      </c>
      <c r="L2874" s="937">
        <v>5.0999999999999996</v>
      </c>
      <c r="M2874" s="962" t="s">
        <v>37</v>
      </c>
      <c r="N2874" s="677">
        <f t="shared" ca="1" si="490"/>
        <v>0</v>
      </c>
      <c r="O2874" s="677">
        <f t="shared" ca="1" si="495"/>
        <v>0</v>
      </c>
      <c r="P2874" s="677">
        <f t="shared" ca="1" si="495"/>
        <v>0</v>
      </c>
      <c r="Q2874" s="677">
        <f t="shared" ca="1" si="495"/>
        <v>0</v>
      </c>
      <c r="R2874" s="677">
        <f t="shared" ca="1" si="495"/>
        <v>0</v>
      </c>
      <c r="S2874" s="677">
        <f t="shared" ca="1" si="495"/>
        <v>0</v>
      </c>
      <c r="T2874" s="677">
        <f t="shared" ca="1" si="495"/>
        <v>0</v>
      </c>
      <c r="U2874" s="677">
        <f t="shared" ca="1" si="495"/>
        <v>0</v>
      </c>
      <c r="V2874" s="677">
        <f t="shared" ca="1" si="495"/>
        <v>0</v>
      </c>
      <c r="W2874" s="677">
        <f t="shared" ca="1" si="493"/>
        <v>0</v>
      </c>
      <c r="X2874" s="677">
        <f t="shared" ca="1" si="494"/>
        <v>0</v>
      </c>
      <c r="Y2874" s="677">
        <f t="shared" ca="1" si="494"/>
        <v>0</v>
      </c>
      <c r="Z2874" s="677">
        <f t="shared" ca="1" si="494"/>
        <v>586906.89682336582</v>
      </c>
      <c r="AA2874" t="str">
        <f t="shared" si="485"/>
        <v>ASR_COMP</v>
      </c>
      <c r="AB2874" s="957">
        <f t="shared" si="486"/>
        <v>44682</v>
      </c>
      <c r="AC2874" t="str">
        <f t="shared" si="487"/>
        <v>Unaudited</v>
      </c>
    </row>
    <row r="2875" spans="1:29" ht="30" x14ac:dyDescent="0.25">
      <c r="A2875" t="s">
        <v>423</v>
      </c>
      <c r="B2875" t="s">
        <v>1388</v>
      </c>
      <c r="C2875" t="s">
        <v>1389</v>
      </c>
      <c r="D2875">
        <v>1900</v>
      </c>
      <c r="E2875" s="957">
        <v>1</v>
      </c>
      <c r="F2875" t="s">
        <v>1034</v>
      </c>
      <c r="G2875" s="957" t="s">
        <v>1387</v>
      </c>
      <c r="H2875" t="s">
        <v>389</v>
      </c>
      <c r="I2875" s="937" t="s">
        <v>491</v>
      </c>
      <c r="J2875" s="937" t="s">
        <v>447</v>
      </c>
      <c r="K2875" s="937" t="s">
        <v>448</v>
      </c>
      <c r="L2875" s="937">
        <v>5.2</v>
      </c>
      <c r="M2875" s="962" t="s">
        <v>306</v>
      </c>
      <c r="N2875" s="677">
        <f t="shared" ca="1" si="490"/>
        <v>0</v>
      </c>
      <c r="O2875" s="677">
        <f t="shared" ca="1" si="495"/>
        <v>0</v>
      </c>
      <c r="P2875" s="677">
        <f t="shared" ca="1" si="495"/>
        <v>0</v>
      </c>
      <c r="Q2875" s="677">
        <f t="shared" ca="1" si="495"/>
        <v>0</v>
      </c>
      <c r="R2875" s="677">
        <f t="shared" ca="1" si="495"/>
        <v>0</v>
      </c>
      <c r="S2875" s="677">
        <f t="shared" ca="1" si="495"/>
        <v>0</v>
      </c>
      <c r="T2875" s="677">
        <f t="shared" ca="1" si="495"/>
        <v>0</v>
      </c>
      <c r="U2875" s="677">
        <f t="shared" ca="1" si="495"/>
        <v>0</v>
      </c>
      <c r="V2875" s="677">
        <f t="shared" ca="1" si="495"/>
        <v>0</v>
      </c>
      <c r="W2875" s="677">
        <f t="shared" ca="1" si="493"/>
        <v>0</v>
      </c>
      <c r="X2875" s="677">
        <f t="shared" ca="1" si="494"/>
        <v>0</v>
      </c>
      <c r="Y2875" s="677">
        <f t="shared" ca="1" si="494"/>
        <v>0</v>
      </c>
      <c r="Z2875" s="677">
        <f t="shared" ca="1" si="494"/>
        <v>0</v>
      </c>
      <c r="AA2875" t="str">
        <f t="shared" si="485"/>
        <v>ASR_COMP</v>
      </c>
      <c r="AB2875" s="957">
        <f t="shared" si="486"/>
        <v>44682</v>
      </c>
      <c r="AC2875" t="str">
        <f t="shared" si="487"/>
        <v>Unaudited</v>
      </c>
    </row>
    <row r="2876" spans="1:29" ht="30" x14ac:dyDescent="0.25">
      <c r="A2876" t="s">
        <v>423</v>
      </c>
      <c r="B2876" t="s">
        <v>1388</v>
      </c>
      <c r="C2876" t="s">
        <v>1389</v>
      </c>
      <c r="D2876">
        <v>1900</v>
      </c>
      <c r="E2876" s="957">
        <v>1</v>
      </c>
      <c r="F2876" t="s">
        <v>1034</v>
      </c>
      <c r="G2876" s="957" t="s">
        <v>1387</v>
      </c>
      <c r="H2876" t="s">
        <v>389</v>
      </c>
      <c r="I2876" s="937" t="s">
        <v>491</v>
      </c>
      <c r="J2876" s="937" t="s">
        <v>447</v>
      </c>
      <c r="K2876" s="937" t="s">
        <v>448</v>
      </c>
      <c r="L2876" s="937">
        <v>5.3</v>
      </c>
      <c r="M2876" s="962" t="s">
        <v>307</v>
      </c>
      <c r="N2876" s="677">
        <f t="shared" ca="1" si="490"/>
        <v>0</v>
      </c>
      <c r="O2876" s="677">
        <f t="shared" ca="1" si="495"/>
        <v>0</v>
      </c>
      <c r="P2876" s="677">
        <f t="shared" ca="1" si="495"/>
        <v>0</v>
      </c>
      <c r="Q2876" s="677">
        <f t="shared" ca="1" si="495"/>
        <v>0</v>
      </c>
      <c r="R2876" s="677">
        <f t="shared" ca="1" si="495"/>
        <v>0</v>
      </c>
      <c r="S2876" s="677">
        <f t="shared" ca="1" si="495"/>
        <v>0</v>
      </c>
      <c r="T2876" s="677">
        <f t="shared" ca="1" si="495"/>
        <v>0</v>
      </c>
      <c r="U2876" s="677">
        <f t="shared" ca="1" si="495"/>
        <v>0</v>
      </c>
      <c r="V2876" s="677">
        <f t="shared" ca="1" si="495"/>
        <v>0</v>
      </c>
      <c r="W2876" s="677">
        <f t="shared" ca="1" si="493"/>
        <v>0</v>
      </c>
      <c r="X2876" s="677">
        <f t="shared" ca="1" si="494"/>
        <v>0</v>
      </c>
      <c r="Y2876" s="677">
        <f t="shared" ca="1" si="494"/>
        <v>0</v>
      </c>
      <c r="Z2876" s="677">
        <f t="shared" ca="1" si="494"/>
        <v>-436853.19172810123</v>
      </c>
      <c r="AA2876" t="str">
        <f t="shared" si="485"/>
        <v>ASR_COMP</v>
      </c>
      <c r="AB2876" s="957">
        <f t="shared" si="486"/>
        <v>44682</v>
      </c>
      <c r="AC2876" t="str">
        <f t="shared" si="487"/>
        <v>Unaudited</v>
      </c>
    </row>
    <row r="2877" spans="1:29" x14ac:dyDescent="0.25">
      <c r="A2877" t="s">
        <v>423</v>
      </c>
      <c r="B2877" t="s">
        <v>1388</v>
      </c>
      <c r="C2877" t="s">
        <v>1389</v>
      </c>
      <c r="D2877">
        <v>1900</v>
      </c>
      <c r="E2877" s="957">
        <v>1</v>
      </c>
      <c r="F2877" t="s">
        <v>1034</v>
      </c>
      <c r="G2877" s="957" t="s">
        <v>1387</v>
      </c>
      <c r="H2877" t="s">
        <v>389</v>
      </c>
      <c r="I2877" s="937" t="s">
        <v>491</v>
      </c>
      <c r="J2877" s="937" t="s">
        <v>447</v>
      </c>
      <c r="K2877" s="937" t="s">
        <v>448</v>
      </c>
      <c r="L2877" s="937" t="s">
        <v>82</v>
      </c>
      <c r="M2877" s="962" t="s">
        <v>456</v>
      </c>
      <c r="N2877" s="677">
        <f t="shared" ca="1" si="490"/>
        <v>0</v>
      </c>
      <c r="O2877" s="677">
        <f t="shared" ca="1" si="495"/>
        <v>0</v>
      </c>
      <c r="P2877" s="677">
        <f t="shared" ca="1" si="495"/>
        <v>0</v>
      </c>
      <c r="Q2877" s="677">
        <f t="shared" ca="1" si="495"/>
        <v>0</v>
      </c>
      <c r="R2877" s="677">
        <f t="shared" ca="1" si="495"/>
        <v>0</v>
      </c>
      <c r="S2877" s="677">
        <f t="shared" ca="1" si="495"/>
        <v>0</v>
      </c>
      <c r="T2877" s="677">
        <f t="shared" ca="1" si="495"/>
        <v>0</v>
      </c>
      <c r="U2877" s="677">
        <f t="shared" ca="1" si="495"/>
        <v>0</v>
      </c>
      <c r="V2877" s="677">
        <f t="shared" ca="1" si="495"/>
        <v>0</v>
      </c>
      <c r="W2877" s="677">
        <f t="shared" ca="1" si="493"/>
        <v>0</v>
      </c>
      <c r="X2877" s="677">
        <f t="shared" ca="1" si="494"/>
        <v>0</v>
      </c>
      <c r="Y2877" s="677">
        <f t="shared" ca="1" si="494"/>
        <v>0</v>
      </c>
      <c r="Z2877" s="677">
        <f t="shared" ca="1" si="494"/>
        <v>0</v>
      </c>
      <c r="AA2877" t="str">
        <f t="shared" si="485"/>
        <v>ASR_COMP</v>
      </c>
      <c r="AB2877" s="957">
        <f t="shared" si="486"/>
        <v>44682</v>
      </c>
      <c r="AC2877" t="str">
        <f t="shared" si="487"/>
        <v>Unaudited</v>
      </c>
    </row>
    <row r="2878" spans="1:29" x14ac:dyDescent="0.25">
      <c r="A2878" t="s">
        <v>423</v>
      </c>
      <c r="B2878" t="s">
        <v>1388</v>
      </c>
      <c r="C2878" t="s">
        <v>1389</v>
      </c>
      <c r="D2878">
        <v>1900</v>
      </c>
      <c r="E2878" s="957">
        <v>1</v>
      </c>
      <c r="F2878" t="s">
        <v>1034</v>
      </c>
      <c r="G2878" s="957" t="s">
        <v>1387</v>
      </c>
      <c r="H2878" t="s">
        <v>389</v>
      </c>
      <c r="I2878" s="937" t="s">
        <v>491</v>
      </c>
      <c r="J2878" s="937" t="s">
        <v>447</v>
      </c>
      <c r="K2878" s="937" t="s">
        <v>449</v>
      </c>
      <c r="L2878" s="937">
        <v>6.1</v>
      </c>
      <c r="M2878" s="962" t="s">
        <v>18</v>
      </c>
      <c r="N2878" s="677">
        <f t="shared" ca="1" si="490"/>
        <v>0</v>
      </c>
      <c r="O2878" s="677">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7">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7">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7">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7">
        <f t="shared" ca="1" si="496"/>
        <v>0</v>
      </c>
      <c r="T2878" s="677">
        <f t="shared" ca="1" si="496"/>
        <v>0</v>
      </c>
      <c r="U2878" s="677">
        <f t="shared" ca="1" si="496"/>
        <v>0</v>
      </c>
      <c r="V2878" s="677">
        <f t="shared" ca="1" si="496"/>
        <v>0</v>
      </c>
      <c r="W2878" s="677">
        <f t="shared" ca="1" si="493"/>
        <v>0</v>
      </c>
      <c r="X2878" s="677">
        <f t="shared" ca="1" si="496"/>
        <v>0</v>
      </c>
      <c r="Y2878" s="677">
        <f t="shared" ca="1" si="496"/>
        <v>0</v>
      </c>
      <c r="Z2878" s="677">
        <f t="shared" ca="1" si="496"/>
        <v>0</v>
      </c>
      <c r="AA2878" t="str">
        <f t="shared" si="485"/>
        <v>ASR_COMP</v>
      </c>
      <c r="AB2878" s="957">
        <f t="shared" si="486"/>
        <v>44682</v>
      </c>
      <c r="AC2878" t="str">
        <f t="shared" si="487"/>
        <v>Unaudited</v>
      </c>
    </row>
    <row r="2879" spans="1:29" x14ac:dyDescent="0.25">
      <c r="A2879" t="s">
        <v>423</v>
      </c>
      <c r="B2879" t="s">
        <v>1388</v>
      </c>
      <c r="C2879" t="s">
        <v>1389</v>
      </c>
      <c r="D2879">
        <v>1900</v>
      </c>
      <c r="E2879" s="957">
        <v>1</v>
      </c>
      <c r="F2879" t="s">
        <v>1034</v>
      </c>
      <c r="G2879" s="957" t="s">
        <v>1387</v>
      </c>
      <c r="H2879" t="s">
        <v>389</v>
      </c>
      <c r="I2879" s="937" t="s">
        <v>491</v>
      </c>
      <c r="J2879" s="937" t="s">
        <v>447</v>
      </c>
      <c r="K2879" s="937" t="s">
        <v>449</v>
      </c>
      <c r="L2879" s="945">
        <v>6.2</v>
      </c>
      <c r="M2879" s="960" t="s">
        <v>19</v>
      </c>
      <c r="N2879" s="677">
        <f t="shared" ca="1" si="490"/>
        <v>0</v>
      </c>
      <c r="O2879" s="677">
        <f t="shared" ca="1" si="496"/>
        <v>0</v>
      </c>
      <c r="P2879" s="677">
        <f t="shared" ca="1" si="496"/>
        <v>0</v>
      </c>
      <c r="Q2879" s="677">
        <f t="shared" ca="1" si="496"/>
        <v>0</v>
      </c>
      <c r="R2879" s="677">
        <f t="shared" ca="1" si="496"/>
        <v>0</v>
      </c>
      <c r="S2879" s="677">
        <f t="shared" ca="1" si="496"/>
        <v>0</v>
      </c>
      <c r="T2879" s="677">
        <f t="shared" ca="1" si="496"/>
        <v>0</v>
      </c>
      <c r="U2879" s="677">
        <f t="shared" ca="1" si="496"/>
        <v>0</v>
      </c>
      <c r="V2879" s="677">
        <f t="shared" ca="1" si="496"/>
        <v>0</v>
      </c>
      <c r="W2879" s="677">
        <f t="shared" ca="1" si="493"/>
        <v>0</v>
      </c>
      <c r="X2879" s="677">
        <f t="shared" ca="1" si="496"/>
        <v>0</v>
      </c>
      <c r="Y2879" s="677">
        <f t="shared" ca="1" si="496"/>
        <v>0</v>
      </c>
      <c r="Z2879" s="677">
        <f t="shared" ca="1" si="496"/>
        <v>0</v>
      </c>
      <c r="AA2879" t="str">
        <f t="shared" si="485"/>
        <v>ASR_COMP</v>
      </c>
      <c r="AB2879" s="957">
        <f t="shared" si="486"/>
        <v>44682</v>
      </c>
      <c r="AC2879" t="str">
        <f t="shared" si="487"/>
        <v>Unaudited</v>
      </c>
    </row>
    <row r="2880" spans="1:29" x14ac:dyDescent="0.25">
      <c r="A2880" t="s">
        <v>423</v>
      </c>
      <c r="B2880" t="s">
        <v>1388</v>
      </c>
      <c r="C2880" t="s">
        <v>1389</v>
      </c>
      <c r="D2880">
        <v>1900</v>
      </c>
      <c r="E2880" s="957">
        <v>1</v>
      </c>
      <c r="F2880" t="s">
        <v>1034</v>
      </c>
      <c r="G2880" s="957" t="s">
        <v>1387</v>
      </c>
      <c r="H2880" t="s">
        <v>389</v>
      </c>
      <c r="I2880" s="937" t="s">
        <v>491</v>
      </c>
      <c r="J2880" s="937" t="s">
        <v>447</v>
      </c>
      <c r="K2880" s="937" t="s">
        <v>449</v>
      </c>
      <c r="L2880" s="937">
        <v>6.3</v>
      </c>
      <c r="M2880" s="962" t="s">
        <v>187</v>
      </c>
      <c r="N2880" s="677">
        <f t="shared" ca="1" si="490"/>
        <v>0</v>
      </c>
      <c r="O2880" s="677">
        <f t="shared" ca="1" si="496"/>
        <v>0</v>
      </c>
      <c r="P2880" s="677">
        <f t="shared" ca="1" si="496"/>
        <v>0</v>
      </c>
      <c r="Q2880" s="677">
        <f t="shared" ca="1" si="496"/>
        <v>0</v>
      </c>
      <c r="R2880" s="677">
        <f t="shared" ca="1" si="496"/>
        <v>0</v>
      </c>
      <c r="S2880" s="677">
        <f t="shared" ca="1" si="496"/>
        <v>0</v>
      </c>
      <c r="T2880" s="677">
        <f t="shared" ca="1" si="496"/>
        <v>0</v>
      </c>
      <c r="U2880" s="677">
        <f t="shared" ca="1" si="496"/>
        <v>0</v>
      </c>
      <c r="V2880" s="677">
        <f t="shared" ca="1" si="496"/>
        <v>0</v>
      </c>
      <c r="W2880" s="677">
        <f t="shared" ca="1" si="493"/>
        <v>0</v>
      </c>
      <c r="X2880" s="677">
        <f t="shared" ca="1" si="496"/>
        <v>0</v>
      </c>
      <c r="Y2880" s="677">
        <f t="shared" ca="1" si="496"/>
        <v>0</v>
      </c>
      <c r="Z2880" s="677">
        <f t="shared" ca="1" si="496"/>
        <v>0</v>
      </c>
      <c r="AA2880" t="str">
        <f t="shared" si="485"/>
        <v>ASR_COMP</v>
      </c>
      <c r="AB2880" s="957">
        <f t="shared" si="486"/>
        <v>44682</v>
      </c>
      <c r="AC2880" t="str">
        <f t="shared" si="487"/>
        <v>Unaudited</v>
      </c>
    </row>
    <row r="2881" spans="1:29" x14ac:dyDescent="0.25">
      <c r="A2881" t="s">
        <v>423</v>
      </c>
      <c r="B2881" t="s">
        <v>1388</v>
      </c>
      <c r="C2881" t="s">
        <v>1389</v>
      </c>
      <c r="D2881">
        <v>1900</v>
      </c>
      <c r="E2881" s="957">
        <v>1</v>
      </c>
      <c r="F2881" t="s">
        <v>1034</v>
      </c>
      <c r="G2881" s="957" t="s">
        <v>1387</v>
      </c>
      <c r="H2881" t="s">
        <v>389</v>
      </c>
      <c r="I2881" s="937" t="s">
        <v>491</v>
      </c>
      <c r="J2881" s="937" t="s">
        <v>447</v>
      </c>
      <c r="K2881" s="937" t="s">
        <v>449</v>
      </c>
      <c r="L2881" s="937" t="s">
        <v>87</v>
      </c>
      <c r="M2881" s="962" t="s">
        <v>457</v>
      </c>
      <c r="N2881" s="677">
        <f t="shared" ca="1" si="490"/>
        <v>0</v>
      </c>
      <c r="O2881" s="677">
        <f t="shared" ca="1" si="496"/>
        <v>0</v>
      </c>
      <c r="P2881" s="677">
        <f t="shared" ca="1" si="496"/>
        <v>0</v>
      </c>
      <c r="Q2881" s="677">
        <f t="shared" ca="1" si="496"/>
        <v>0</v>
      </c>
      <c r="R2881" s="677">
        <f t="shared" ca="1" si="496"/>
        <v>0</v>
      </c>
      <c r="S2881" s="677">
        <f t="shared" ca="1" si="496"/>
        <v>0</v>
      </c>
      <c r="T2881" s="677">
        <f t="shared" ca="1" si="496"/>
        <v>0</v>
      </c>
      <c r="U2881" s="677">
        <f t="shared" ca="1" si="496"/>
        <v>0</v>
      </c>
      <c r="V2881" s="677">
        <f t="shared" ca="1" si="496"/>
        <v>0</v>
      </c>
      <c r="W2881" s="677">
        <f t="shared" ca="1" si="493"/>
        <v>0</v>
      </c>
      <c r="X2881" s="677">
        <f t="shared" ca="1" si="496"/>
        <v>0</v>
      </c>
      <c r="Y2881" s="677">
        <f t="shared" ca="1" si="496"/>
        <v>0</v>
      </c>
      <c r="Z2881" s="677">
        <f t="shared" ca="1" si="496"/>
        <v>0</v>
      </c>
      <c r="AA2881" t="str">
        <f t="shared" si="485"/>
        <v>ASR_COMP</v>
      </c>
      <c r="AB2881" s="957">
        <f t="shared" si="486"/>
        <v>44682</v>
      </c>
      <c r="AC2881" t="str">
        <f t="shared" si="487"/>
        <v>Unaudited</v>
      </c>
    </row>
    <row r="2882" spans="1:29" x14ac:dyDescent="0.25">
      <c r="A2882" t="s">
        <v>423</v>
      </c>
      <c r="B2882" t="s">
        <v>1388</v>
      </c>
      <c r="C2882" t="s">
        <v>1389</v>
      </c>
      <c r="D2882">
        <v>1900</v>
      </c>
      <c r="E2882" s="957">
        <v>1</v>
      </c>
      <c r="F2882" t="s">
        <v>1034</v>
      </c>
      <c r="G2882" s="957" t="s">
        <v>1387</v>
      </c>
      <c r="H2882" t="s">
        <v>389</v>
      </c>
      <c r="I2882" s="937" t="s">
        <v>491</v>
      </c>
      <c r="J2882" s="937" t="s">
        <v>447</v>
      </c>
      <c r="K2882" s="937" t="s">
        <v>450</v>
      </c>
      <c r="L2882" s="937">
        <v>7.1</v>
      </c>
      <c r="M2882" s="962" t="s">
        <v>20</v>
      </c>
      <c r="N2882" s="677">
        <f t="shared" ca="1" si="490"/>
        <v>0</v>
      </c>
      <c r="O2882" s="677">
        <f t="shared" ca="1" si="496"/>
        <v>0</v>
      </c>
      <c r="P2882" s="677">
        <f t="shared" ca="1" si="496"/>
        <v>0</v>
      </c>
      <c r="Q2882" s="677">
        <f t="shared" ca="1" si="496"/>
        <v>0</v>
      </c>
      <c r="R2882" s="677">
        <f t="shared" ca="1" si="496"/>
        <v>0</v>
      </c>
      <c r="S2882" s="677">
        <f t="shared" ca="1" si="496"/>
        <v>0</v>
      </c>
      <c r="T2882" s="677">
        <f t="shared" ca="1" si="496"/>
        <v>0</v>
      </c>
      <c r="U2882" s="677">
        <f t="shared" ca="1" si="496"/>
        <v>0</v>
      </c>
      <c r="V2882" s="677">
        <f t="shared" ca="1" si="496"/>
        <v>0</v>
      </c>
      <c r="W2882" s="677">
        <f t="shared" ca="1" si="493"/>
        <v>0</v>
      </c>
      <c r="X2882" s="677">
        <f t="shared" ca="1" si="496"/>
        <v>0</v>
      </c>
      <c r="Y2882" s="677">
        <f t="shared" ca="1" si="496"/>
        <v>0</v>
      </c>
      <c r="Z2882" s="677">
        <f t="shared" ca="1" si="496"/>
        <v>15288.52015652</v>
      </c>
      <c r="AA2882" t="str">
        <f t="shared" ref="AA2882:AA2945" si="497">file_name</f>
        <v>ASR_COMP</v>
      </c>
      <c r="AB2882" s="957">
        <f t="shared" ref="AB2882:AB2945" si="498">file_date</f>
        <v>44682</v>
      </c>
      <c r="AC2882" t="str">
        <f t="shared" ref="AC2882:AC2945" si="499">status</f>
        <v>Unaudited</v>
      </c>
    </row>
    <row r="2883" spans="1:29" x14ac:dyDescent="0.25">
      <c r="A2883" t="s">
        <v>423</v>
      </c>
      <c r="B2883" t="s">
        <v>1388</v>
      </c>
      <c r="C2883" t="s">
        <v>1389</v>
      </c>
      <c r="D2883">
        <v>1900</v>
      </c>
      <c r="E2883" s="957">
        <v>1</v>
      </c>
      <c r="F2883" t="s">
        <v>1034</v>
      </c>
      <c r="G2883" s="957" t="s">
        <v>1387</v>
      </c>
      <c r="H2883" t="s">
        <v>389</v>
      </c>
      <c r="I2883" s="937" t="s">
        <v>491</v>
      </c>
      <c r="J2883" s="937" t="s">
        <v>447</v>
      </c>
      <c r="K2883" s="937" t="s">
        <v>450</v>
      </c>
      <c r="L2883" s="937">
        <v>7.2</v>
      </c>
      <c r="M2883" s="962" t="s">
        <v>21</v>
      </c>
      <c r="N2883" s="677">
        <f t="shared" ca="1" si="490"/>
        <v>0</v>
      </c>
      <c r="O2883" s="677">
        <f t="shared" ca="1" si="496"/>
        <v>0</v>
      </c>
      <c r="P2883" s="677">
        <f t="shared" ca="1" si="496"/>
        <v>0</v>
      </c>
      <c r="Q2883" s="677">
        <f t="shared" ca="1" si="496"/>
        <v>0</v>
      </c>
      <c r="R2883" s="677">
        <f t="shared" ca="1" si="496"/>
        <v>0</v>
      </c>
      <c r="S2883" s="677">
        <f t="shared" ca="1" si="496"/>
        <v>0</v>
      </c>
      <c r="T2883" s="677">
        <f t="shared" ca="1" si="496"/>
        <v>0</v>
      </c>
      <c r="U2883" s="677">
        <f t="shared" ca="1" si="496"/>
        <v>0</v>
      </c>
      <c r="V2883" s="677">
        <f t="shared" ca="1" si="496"/>
        <v>0</v>
      </c>
      <c r="W2883" s="677">
        <f t="shared" ca="1" si="493"/>
        <v>0</v>
      </c>
      <c r="X2883" s="677">
        <f t="shared" ca="1" si="496"/>
        <v>0</v>
      </c>
      <c r="Y2883" s="677">
        <f t="shared" ca="1" si="496"/>
        <v>0</v>
      </c>
      <c r="Z2883" s="677">
        <f t="shared" ca="1" si="496"/>
        <v>0</v>
      </c>
      <c r="AA2883" t="str">
        <f t="shared" si="497"/>
        <v>ASR_COMP</v>
      </c>
      <c r="AB2883" s="957">
        <f t="shared" si="498"/>
        <v>44682</v>
      </c>
      <c r="AC2883" t="str">
        <f t="shared" si="499"/>
        <v>Unaudited</v>
      </c>
    </row>
    <row r="2884" spans="1:29" x14ac:dyDescent="0.25">
      <c r="A2884" t="s">
        <v>423</v>
      </c>
      <c r="B2884" t="s">
        <v>1388</v>
      </c>
      <c r="C2884" t="s">
        <v>1389</v>
      </c>
      <c r="D2884">
        <v>1900</v>
      </c>
      <c r="E2884" s="957">
        <v>1</v>
      </c>
      <c r="F2884" t="s">
        <v>1034</v>
      </c>
      <c r="G2884" s="957" t="s">
        <v>1387</v>
      </c>
      <c r="H2884" t="s">
        <v>389</v>
      </c>
      <c r="I2884" s="937" t="s">
        <v>491</v>
      </c>
      <c r="J2884" s="937" t="s">
        <v>447</v>
      </c>
      <c r="K2884" s="937" t="s">
        <v>450</v>
      </c>
      <c r="L2884" s="945">
        <v>7.3</v>
      </c>
      <c r="M2884" s="960" t="s">
        <v>158</v>
      </c>
      <c r="N2884" s="677">
        <f t="shared" ca="1" si="490"/>
        <v>0</v>
      </c>
      <c r="O2884" s="677">
        <f t="shared" ca="1" si="496"/>
        <v>0</v>
      </c>
      <c r="P2884" s="677">
        <f t="shared" ca="1" si="496"/>
        <v>0</v>
      </c>
      <c r="Q2884" s="677">
        <f t="shared" ca="1" si="496"/>
        <v>0</v>
      </c>
      <c r="R2884" s="677">
        <f t="shared" ca="1" si="496"/>
        <v>0</v>
      </c>
      <c r="S2884" s="677">
        <f t="shared" ca="1" si="496"/>
        <v>0</v>
      </c>
      <c r="T2884" s="677">
        <f t="shared" ca="1" si="496"/>
        <v>0</v>
      </c>
      <c r="U2884" s="677">
        <f t="shared" ca="1" si="496"/>
        <v>0</v>
      </c>
      <c r="V2884" s="677">
        <f t="shared" ca="1" si="496"/>
        <v>0</v>
      </c>
      <c r="W2884" s="677">
        <f t="shared" ca="1" si="493"/>
        <v>0</v>
      </c>
      <c r="X2884" s="677">
        <f t="shared" ca="1" si="496"/>
        <v>0</v>
      </c>
      <c r="Y2884" s="677">
        <f t="shared" ca="1" si="496"/>
        <v>0</v>
      </c>
      <c r="Z2884" s="677">
        <f t="shared" ca="1" si="496"/>
        <v>-57195.180998470736</v>
      </c>
      <c r="AA2884" t="str">
        <f t="shared" si="497"/>
        <v>ASR_COMP</v>
      </c>
      <c r="AB2884" s="957">
        <f t="shared" si="498"/>
        <v>44682</v>
      </c>
      <c r="AC2884" t="str">
        <f t="shared" si="499"/>
        <v>Unaudited</v>
      </c>
    </row>
    <row r="2885" spans="1:29" x14ac:dyDescent="0.25">
      <c r="A2885" t="s">
        <v>423</v>
      </c>
      <c r="B2885" t="s">
        <v>1388</v>
      </c>
      <c r="C2885" t="s">
        <v>1389</v>
      </c>
      <c r="D2885">
        <v>1900</v>
      </c>
      <c r="E2885" s="957">
        <v>1</v>
      </c>
      <c r="F2885" t="s">
        <v>1034</v>
      </c>
      <c r="G2885" s="957" t="s">
        <v>1387</v>
      </c>
      <c r="H2885" t="s">
        <v>389</v>
      </c>
      <c r="I2885" s="962" t="s">
        <v>491</v>
      </c>
      <c r="J2885" s="962" t="s">
        <v>447</v>
      </c>
      <c r="K2885" s="962" t="s">
        <v>450</v>
      </c>
      <c r="L2885" s="953" t="s">
        <v>91</v>
      </c>
      <c r="M2885" s="962" t="s">
        <v>458</v>
      </c>
      <c r="N2885" s="677">
        <f t="shared" ca="1" si="490"/>
        <v>0</v>
      </c>
      <c r="O2885" s="677">
        <f t="shared" ca="1" si="496"/>
        <v>0</v>
      </c>
      <c r="P2885" s="677">
        <f t="shared" ca="1" si="496"/>
        <v>0</v>
      </c>
      <c r="Q2885" s="677">
        <f t="shared" ca="1" si="496"/>
        <v>0</v>
      </c>
      <c r="R2885" s="677">
        <f t="shared" ca="1" si="496"/>
        <v>0</v>
      </c>
      <c r="S2885" s="677">
        <f t="shared" ca="1" si="496"/>
        <v>0</v>
      </c>
      <c r="T2885" s="677">
        <f t="shared" ca="1" si="496"/>
        <v>0</v>
      </c>
      <c r="U2885" s="677">
        <f t="shared" ca="1" si="496"/>
        <v>0</v>
      </c>
      <c r="V2885" s="677">
        <f t="shared" ca="1" si="496"/>
        <v>0</v>
      </c>
      <c r="W2885" s="677">
        <f t="shared" ca="1" si="493"/>
        <v>0</v>
      </c>
      <c r="X2885" s="677">
        <f t="shared" ca="1" si="496"/>
        <v>0</v>
      </c>
      <c r="Y2885" s="677">
        <f t="shared" ca="1" si="496"/>
        <v>0</v>
      </c>
      <c r="Z2885" s="677">
        <f t="shared" ca="1" si="496"/>
        <v>0</v>
      </c>
      <c r="AA2885" t="str">
        <f t="shared" si="497"/>
        <v>ASR_COMP</v>
      </c>
      <c r="AB2885" s="957">
        <f t="shared" si="498"/>
        <v>44682</v>
      </c>
      <c r="AC2885" t="str">
        <f t="shared" si="499"/>
        <v>Unaudited</v>
      </c>
    </row>
    <row r="2886" spans="1:29" x14ac:dyDescent="0.25">
      <c r="A2886" t="s">
        <v>423</v>
      </c>
      <c r="B2886" t="s">
        <v>1388</v>
      </c>
      <c r="C2886" t="s">
        <v>1389</v>
      </c>
      <c r="D2886">
        <v>1900</v>
      </c>
      <c r="E2886" s="957">
        <v>1</v>
      </c>
      <c r="F2886" t="s">
        <v>1034</v>
      </c>
      <c r="G2886" s="957" t="s">
        <v>1387</v>
      </c>
      <c r="H2886" t="s">
        <v>389</v>
      </c>
      <c r="I2886" s="958" t="s">
        <v>491</v>
      </c>
      <c r="J2886" s="958" t="s">
        <v>447</v>
      </c>
      <c r="K2886" s="958" t="s">
        <v>451</v>
      </c>
      <c r="L2886" s="953">
        <v>8.1</v>
      </c>
      <c r="M2886" s="958" t="s">
        <v>22</v>
      </c>
      <c r="N2886" s="677">
        <f t="shared" ca="1" si="490"/>
        <v>0</v>
      </c>
      <c r="O2886" s="677">
        <f t="shared" ca="1" si="496"/>
        <v>0</v>
      </c>
      <c r="P2886" s="677">
        <f t="shared" ca="1" si="496"/>
        <v>0</v>
      </c>
      <c r="Q2886" s="677">
        <f t="shared" ca="1" si="496"/>
        <v>0</v>
      </c>
      <c r="R2886" s="677">
        <f t="shared" ca="1" si="496"/>
        <v>0</v>
      </c>
      <c r="S2886" s="677">
        <f t="shared" ca="1" si="496"/>
        <v>0</v>
      </c>
      <c r="T2886" s="677">
        <f t="shared" ca="1" si="496"/>
        <v>0</v>
      </c>
      <c r="U2886" s="677">
        <f t="shared" ca="1" si="496"/>
        <v>0</v>
      </c>
      <c r="V2886" s="677">
        <f t="shared" ca="1" si="496"/>
        <v>0</v>
      </c>
      <c r="W2886" s="677">
        <f t="shared" ca="1" si="493"/>
        <v>0</v>
      </c>
      <c r="X2886" s="677">
        <f t="shared" ca="1" si="496"/>
        <v>0</v>
      </c>
      <c r="Y2886" s="677">
        <f t="shared" ca="1" si="496"/>
        <v>0</v>
      </c>
      <c r="Z2886" s="677">
        <f t="shared" ca="1" si="496"/>
        <v>-3664.8799380904074</v>
      </c>
      <c r="AA2886" t="str">
        <f t="shared" si="497"/>
        <v>ASR_COMP</v>
      </c>
      <c r="AB2886" s="957">
        <f t="shared" si="498"/>
        <v>44682</v>
      </c>
      <c r="AC2886" t="str">
        <f t="shared" si="499"/>
        <v>Unaudited</v>
      </c>
    </row>
    <row r="2887" spans="1:29" x14ac:dyDescent="0.25">
      <c r="A2887" t="s">
        <v>423</v>
      </c>
      <c r="B2887" t="s">
        <v>1388</v>
      </c>
      <c r="C2887" t="s">
        <v>1389</v>
      </c>
      <c r="D2887">
        <v>1900</v>
      </c>
      <c r="E2887" s="957">
        <v>1</v>
      </c>
      <c r="F2887" t="s">
        <v>1034</v>
      </c>
      <c r="G2887" s="957" t="s">
        <v>1387</v>
      </c>
      <c r="H2887" t="s">
        <v>389</v>
      </c>
      <c r="I2887" s="958" t="s">
        <v>491</v>
      </c>
      <c r="J2887" s="958" t="s">
        <v>447</v>
      </c>
      <c r="K2887" s="958" t="s">
        <v>451</v>
      </c>
      <c r="L2887" s="937" t="s">
        <v>115</v>
      </c>
      <c r="M2887" s="958" t="s">
        <v>446</v>
      </c>
      <c r="N2887" s="677">
        <f t="shared" ca="1" si="490"/>
        <v>0</v>
      </c>
      <c r="O2887" s="677">
        <f t="shared" ca="1" si="496"/>
        <v>0</v>
      </c>
      <c r="P2887" s="677">
        <f t="shared" ca="1" si="496"/>
        <v>0</v>
      </c>
      <c r="Q2887" s="677">
        <f t="shared" ca="1" si="496"/>
        <v>0</v>
      </c>
      <c r="R2887" s="677">
        <f t="shared" ca="1" si="496"/>
        <v>0</v>
      </c>
      <c r="S2887" s="677">
        <f t="shared" ca="1" si="496"/>
        <v>0</v>
      </c>
      <c r="T2887" s="677">
        <f t="shared" ca="1" si="496"/>
        <v>0</v>
      </c>
      <c r="U2887" s="677">
        <f t="shared" ca="1" si="496"/>
        <v>0</v>
      </c>
      <c r="V2887" s="677">
        <f t="shared" ca="1" si="496"/>
        <v>0</v>
      </c>
      <c r="W2887" s="677">
        <f t="shared" ca="1" si="493"/>
        <v>0</v>
      </c>
      <c r="X2887" s="677">
        <f t="shared" ca="1" si="496"/>
        <v>0</v>
      </c>
      <c r="Y2887" s="677">
        <f t="shared" ca="1" si="496"/>
        <v>0</v>
      </c>
      <c r="Z2887" s="677">
        <f t="shared" ca="1" si="496"/>
        <v>0</v>
      </c>
      <c r="AA2887" t="str">
        <f t="shared" si="497"/>
        <v>ASR_COMP</v>
      </c>
      <c r="AB2887" s="957">
        <f t="shared" si="498"/>
        <v>44682</v>
      </c>
      <c r="AC2887" t="str">
        <f t="shared" si="499"/>
        <v>Unaudited</v>
      </c>
    </row>
    <row r="2888" spans="1:29" x14ac:dyDescent="0.25">
      <c r="A2888" t="s">
        <v>423</v>
      </c>
      <c r="B2888" t="s">
        <v>1388</v>
      </c>
      <c r="C2888" t="s">
        <v>1389</v>
      </c>
      <c r="D2888">
        <v>1900</v>
      </c>
      <c r="E2888" s="957">
        <v>1</v>
      </c>
      <c r="F2888" t="s">
        <v>1034</v>
      </c>
      <c r="G2888" s="957" t="s">
        <v>1387</v>
      </c>
      <c r="H2888" t="s">
        <v>389</v>
      </c>
      <c r="I2888" s="958" t="s">
        <v>491</v>
      </c>
      <c r="J2888" s="958" t="s">
        <v>447</v>
      </c>
      <c r="K2888" s="958" t="s">
        <v>451</v>
      </c>
      <c r="L2888" s="937" t="s">
        <v>117</v>
      </c>
      <c r="M2888" s="958" t="s">
        <v>160</v>
      </c>
      <c r="N2888" s="677">
        <f t="shared" ca="1" si="490"/>
        <v>0</v>
      </c>
      <c r="O2888" s="677">
        <f t="shared" ca="1" si="496"/>
        <v>0</v>
      </c>
      <c r="P2888" s="677">
        <f t="shared" ca="1" si="496"/>
        <v>0</v>
      </c>
      <c r="Q2888" s="677">
        <f t="shared" ca="1" si="496"/>
        <v>0</v>
      </c>
      <c r="R2888" s="677">
        <f t="shared" ca="1" si="496"/>
        <v>0</v>
      </c>
      <c r="S2888" s="677">
        <f t="shared" ca="1" si="496"/>
        <v>0</v>
      </c>
      <c r="T2888" s="677">
        <f t="shared" ca="1" si="496"/>
        <v>0</v>
      </c>
      <c r="U2888" s="677">
        <f t="shared" ca="1" si="496"/>
        <v>0</v>
      </c>
      <c r="V2888" s="677">
        <f t="shared" ca="1" si="496"/>
        <v>0</v>
      </c>
      <c r="W2888" s="677">
        <f t="shared" ca="1" si="493"/>
        <v>0</v>
      </c>
      <c r="X2888" s="677">
        <f t="shared" ca="1" si="496"/>
        <v>0</v>
      </c>
      <c r="Y2888" s="677">
        <f t="shared" ca="1" si="496"/>
        <v>0</v>
      </c>
      <c r="Z2888" s="677">
        <f t="shared" ca="1" si="496"/>
        <v>0</v>
      </c>
      <c r="AA2888" t="str">
        <f t="shared" si="497"/>
        <v>ASR_COMP</v>
      </c>
      <c r="AB2888" s="957">
        <f t="shared" si="498"/>
        <v>44682</v>
      </c>
      <c r="AC2888" t="str">
        <f t="shared" si="499"/>
        <v>Unaudited</v>
      </c>
    </row>
    <row r="2889" spans="1:29" x14ac:dyDescent="0.25">
      <c r="A2889" t="s">
        <v>423</v>
      </c>
      <c r="B2889" t="s">
        <v>1388</v>
      </c>
      <c r="C2889" t="s">
        <v>1389</v>
      </c>
      <c r="D2889">
        <v>1900</v>
      </c>
      <c r="E2889" s="957">
        <v>1</v>
      </c>
      <c r="F2889" t="s">
        <v>1034</v>
      </c>
      <c r="G2889" s="957" t="s">
        <v>1387</v>
      </c>
      <c r="H2889" t="s">
        <v>389</v>
      </c>
      <c r="I2889" s="965" t="s">
        <v>491</v>
      </c>
      <c r="J2889" s="965" t="s">
        <v>447</v>
      </c>
      <c r="K2889" s="965" t="s">
        <v>451</v>
      </c>
      <c r="L2889" s="945" t="s">
        <v>118</v>
      </c>
      <c r="M2889" s="965" t="s">
        <v>116</v>
      </c>
      <c r="N2889" s="677">
        <f t="shared" ca="1" si="490"/>
        <v>0</v>
      </c>
      <c r="O2889" s="677">
        <f t="shared" ca="1" si="496"/>
        <v>0</v>
      </c>
      <c r="P2889" s="677">
        <f t="shared" ca="1" si="496"/>
        <v>0</v>
      </c>
      <c r="Q2889" s="677">
        <f t="shared" ca="1" si="496"/>
        <v>0</v>
      </c>
      <c r="R2889" s="677">
        <f t="shared" ca="1" si="496"/>
        <v>0</v>
      </c>
      <c r="S2889" s="677">
        <f t="shared" ca="1" si="496"/>
        <v>0</v>
      </c>
      <c r="T2889" s="677">
        <f t="shared" ca="1" si="496"/>
        <v>0</v>
      </c>
      <c r="U2889" s="677">
        <f t="shared" ca="1" si="496"/>
        <v>0</v>
      </c>
      <c r="V2889" s="677">
        <f t="shared" ca="1" si="496"/>
        <v>0</v>
      </c>
      <c r="W2889" s="677">
        <f t="shared" ca="1" si="493"/>
        <v>0</v>
      </c>
      <c r="X2889" s="677">
        <f t="shared" ca="1" si="496"/>
        <v>0</v>
      </c>
      <c r="Y2889" s="677">
        <f t="shared" ca="1" si="496"/>
        <v>0</v>
      </c>
      <c r="Z2889" s="677">
        <f t="shared" ca="1" si="496"/>
        <v>0</v>
      </c>
      <c r="AA2889" t="str">
        <f t="shared" si="497"/>
        <v>ASR_COMP</v>
      </c>
      <c r="AB2889" s="957">
        <f t="shared" si="498"/>
        <v>44682</v>
      </c>
      <c r="AC2889" t="str">
        <f t="shared" si="499"/>
        <v>Unaudited</v>
      </c>
    </row>
    <row r="2890" spans="1:29" x14ac:dyDescent="0.25">
      <c r="A2890" t="s">
        <v>423</v>
      </c>
      <c r="B2890" t="s">
        <v>1388</v>
      </c>
      <c r="C2890" t="s">
        <v>1389</v>
      </c>
      <c r="D2890">
        <v>1900</v>
      </c>
      <c r="E2890" s="957">
        <v>1</v>
      </c>
      <c r="F2890" t="s">
        <v>1034</v>
      </c>
      <c r="G2890" s="957" t="s">
        <v>1387</v>
      </c>
      <c r="H2890" t="s">
        <v>389</v>
      </c>
      <c r="I2890" s="937" t="s">
        <v>491</v>
      </c>
      <c r="J2890" s="937" t="s">
        <v>447</v>
      </c>
      <c r="K2890" s="937" t="s">
        <v>451</v>
      </c>
      <c r="L2890" s="937" t="s">
        <v>119</v>
      </c>
      <c r="M2890" s="958" t="s">
        <v>161</v>
      </c>
      <c r="N2890" s="677">
        <f t="shared" ca="1" si="490"/>
        <v>0</v>
      </c>
      <c r="O2890" s="677">
        <f t="shared" ca="1" si="496"/>
        <v>0</v>
      </c>
      <c r="P2890" s="677">
        <f t="shared" ca="1" si="496"/>
        <v>0</v>
      </c>
      <c r="Q2890" s="677">
        <f t="shared" ca="1" si="496"/>
        <v>0</v>
      </c>
      <c r="R2890" s="677">
        <f t="shared" ca="1" si="496"/>
        <v>0</v>
      </c>
      <c r="S2890" s="677">
        <f t="shared" ca="1" si="496"/>
        <v>0</v>
      </c>
      <c r="T2890" s="677">
        <f t="shared" ca="1" si="496"/>
        <v>0</v>
      </c>
      <c r="U2890" s="677">
        <f t="shared" ca="1" si="496"/>
        <v>0</v>
      </c>
      <c r="V2890" s="677">
        <f t="shared" ca="1" si="496"/>
        <v>0</v>
      </c>
      <c r="W2890" s="677">
        <f t="shared" ca="1" si="493"/>
        <v>0</v>
      </c>
      <c r="X2890" s="677">
        <f t="shared" ca="1" si="496"/>
        <v>0</v>
      </c>
      <c r="Y2890" s="677">
        <f t="shared" ca="1" si="496"/>
        <v>0</v>
      </c>
      <c r="Z2890" s="677">
        <f t="shared" ca="1" si="496"/>
        <v>0</v>
      </c>
      <c r="AA2890" t="str">
        <f t="shared" si="497"/>
        <v>ASR_COMP</v>
      </c>
      <c r="AB2890" s="957">
        <f t="shared" si="498"/>
        <v>44682</v>
      </c>
      <c r="AC2890" t="str">
        <f t="shared" si="499"/>
        <v>Unaudited</v>
      </c>
    </row>
    <row r="2891" spans="1:29" x14ac:dyDescent="0.25">
      <c r="A2891" t="s">
        <v>423</v>
      </c>
      <c r="B2891" t="s">
        <v>1388</v>
      </c>
      <c r="C2891" t="s">
        <v>1389</v>
      </c>
      <c r="D2891">
        <v>1900</v>
      </c>
      <c r="E2891" s="957">
        <v>1</v>
      </c>
      <c r="F2891" t="s">
        <v>1034</v>
      </c>
      <c r="G2891" s="957" t="s">
        <v>1387</v>
      </c>
      <c r="H2891" t="s">
        <v>389</v>
      </c>
      <c r="I2891" s="937" t="s">
        <v>491</v>
      </c>
      <c r="J2891" s="937" t="s">
        <v>447</v>
      </c>
      <c r="K2891" s="937" t="s">
        <v>451</v>
      </c>
      <c r="L2891" s="943" t="s">
        <v>162</v>
      </c>
      <c r="M2891" s="959" t="s">
        <v>23</v>
      </c>
      <c r="N2891" s="677">
        <f t="shared" ca="1" si="490"/>
        <v>0</v>
      </c>
      <c r="O2891" s="677">
        <f t="shared" ca="1" si="496"/>
        <v>0</v>
      </c>
      <c r="P2891" s="677">
        <f t="shared" ca="1" si="496"/>
        <v>0</v>
      </c>
      <c r="Q2891" s="677">
        <f t="shared" ca="1" si="496"/>
        <v>0</v>
      </c>
      <c r="R2891" s="677">
        <f t="shared" ca="1" si="496"/>
        <v>0</v>
      </c>
      <c r="S2891" s="677">
        <f t="shared" ca="1" si="496"/>
        <v>0</v>
      </c>
      <c r="T2891" s="677">
        <f t="shared" ca="1" si="496"/>
        <v>0</v>
      </c>
      <c r="U2891" s="677">
        <f t="shared" ca="1" si="496"/>
        <v>0</v>
      </c>
      <c r="V2891" s="677">
        <f t="shared" ca="1" si="496"/>
        <v>0</v>
      </c>
      <c r="W2891" s="677">
        <f t="shared" ca="1" si="493"/>
        <v>0</v>
      </c>
      <c r="X2891" s="677">
        <f t="shared" ca="1" si="496"/>
        <v>0</v>
      </c>
      <c r="Y2891" s="677">
        <f t="shared" ca="1" si="496"/>
        <v>0</v>
      </c>
      <c r="Z2891" s="677">
        <f t="shared" ca="1" si="496"/>
        <v>0</v>
      </c>
      <c r="AA2891" t="str">
        <f t="shared" si="497"/>
        <v>ASR_COMP</v>
      </c>
      <c r="AB2891" s="957">
        <f t="shared" si="498"/>
        <v>44682</v>
      </c>
      <c r="AC2891" t="str">
        <f t="shared" si="499"/>
        <v>Unaudited</v>
      </c>
    </row>
    <row r="2892" spans="1:29" x14ac:dyDescent="0.25">
      <c r="A2892" t="s">
        <v>423</v>
      </c>
      <c r="B2892" t="s">
        <v>1388</v>
      </c>
      <c r="C2892" t="s">
        <v>1389</v>
      </c>
      <c r="D2892">
        <v>1900</v>
      </c>
      <c r="E2892" s="957">
        <v>1</v>
      </c>
      <c r="F2892" t="s">
        <v>1034</v>
      </c>
      <c r="G2892" s="957" t="s">
        <v>1387</v>
      </c>
      <c r="H2892" t="s">
        <v>389</v>
      </c>
      <c r="I2892" s="958" t="s">
        <v>491</v>
      </c>
      <c r="J2892" s="958" t="s">
        <v>447</v>
      </c>
      <c r="K2892" s="958" t="s">
        <v>451</v>
      </c>
      <c r="L2892" s="937" t="s">
        <v>445</v>
      </c>
      <c r="M2892" s="958" t="s">
        <v>459</v>
      </c>
      <c r="N2892" s="677">
        <f t="shared" ca="1" si="490"/>
        <v>0</v>
      </c>
      <c r="O2892" s="677">
        <f t="shared" ca="1" si="496"/>
        <v>0</v>
      </c>
      <c r="P2892" s="677">
        <f t="shared" ca="1" si="496"/>
        <v>0</v>
      </c>
      <c r="Q2892" s="677">
        <f t="shared" ca="1" si="496"/>
        <v>0</v>
      </c>
      <c r="R2892" s="677">
        <f t="shared" ca="1" si="496"/>
        <v>0</v>
      </c>
      <c r="S2892" s="677">
        <f t="shared" ca="1" si="496"/>
        <v>0</v>
      </c>
      <c r="T2892" s="677">
        <f t="shared" ca="1" si="496"/>
        <v>0</v>
      </c>
      <c r="U2892" s="677">
        <f t="shared" ca="1" si="496"/>
        <v>0</v>
      </c>
      <c r="V2892" s="677">
        <f t="shared" ca="1" si="496"/>
        <v>0</v>
      </c>
      <c r="W2892" s="677">
        <f t="shared" ca="1" si="493"/>
        <v>0</v>
      </c>
      <c r="X2892" s="677">
        <f t="shared" ca="1" si="496"/>
        <v>0</v>
      </c>
      <c r="Y2892" s="677">
        <f t="shared" ca="1" si="496"/>
        <v>0</v>
      </c>
      <c r="Z2892" s="677">
        <f t="shared" ca="1" si="496"/>
        <v>0</v>
      </c>
      <c r="AA2892" t="str">
        <f t="shared" si="497"/>
        <v>ASR_COMP</v>
      </c>
      <c r="AB2892" s="957">
        <f t="shared" si="498"/>
        <v>44682</v>
      </c>
      <c r="AC2892" t="str">
        <f t="shared" si="499"/>
        <v>Unaudited</v>
      </c>
    </row>
    <row r="2893" spans="1:29" ht="30" x14ac:dyDescent="0.25">
      <c r="A2893" t="s">
        <v>423</v>
      </c>
      <c r="B2893" t="s">
        <v>1388</v>
      </c>
      <c r="C2893" t="s">
        <v>1389</v>
      </c>
      <c r="D2893">
        <v>1900</v>
      </c>
      <c r="E2893" s="957">
        <v>1</v>
      </c>
      <c r="F2893" t="s">
        <v>1034</v>
      </c>
      <c r="G2893" s="957" t="s">
        <v>1387</v>
      </c>
      <c r="H2893" t="s">
        <v>389</v>
      </c>
      <c r="I2893" s="937" t="s">
        <v>491</v>
      </c>
      <c r="J2893" s="937" t="s">
        <v>447</v>
      </c>
      <c r="K2893" s="937" t="s">
        <v>452</v>
      </c>
      <c r="L2893" s="937">
        <v>9.1</v>
      </c>
      <c r="M2893" s="958" t="s">
        <v>188</v>
      </c>
      <c r="N2893" s="677">
        <f t="shared" ca="1" si="490"/>
        <v>0</v>
      </c>
      <c r="O2893" s="677">
        <f t="shared" ca="1" si="496"/>
        <v>0</v>
      </c>
      <c r="P2893" s="677">
        <f t="shared" ca="1" si="496"/>
        <v>0</v>
      </c>
      <c r="Q2893" s="677">
        <f t="shared" ca="1" si="496"/>
        <v>0</v>
      </c>
      <c r="R2893" s="677">
        <f t="shared" ca="1" si="496"/>
        <v>0</v>
      </c>
      <c r="S2893" s="677">
        <f t="shared" ca="1" si="496"/>
        <v>0</v>
      </c>
      <c r="T2893" s="677">
        <f t="shared" ca="1" si="496"/>
        <v>0</v>
      </c>
      <c r="U2893" s="677">
        <f t="shared" ca="1" si="496"/>
        <v>0</v>
      </c>
      <c r="V2893" s="677">
        <f t="shared" ca="1" si="496"/>
        <v>0</v>
      </c>
      <c r="W2893" s="677">
        <f t="shared" ca="1" si="493"/>
        <v>0</v>
      </c>
      <c r="X2893" s="677">
        <f t="shared" ca="1" si="496"/>
        <v>0</v>
      </c>
      <c r="Y2893" s="677">
        <f t="shared" ca="1" si="496"/>
        <v>0</v>
      </c>
      <c r="Z2893" s="677">
        <f t="shared" ca="1" si="496"/>
        <v>-295895.72122844</v>
      </c>
      <c r="AA2893" t="str">
        <f t="shared" si="497"/>
        <v>ASR_COMP</v>
      </c>
      <c r="AB2893" s="957">
        <f t="shared" si="498"/>
        <v>44682</v>
      </c>
      <c r="AC2893" t="str">
        <f t="shared" si="499"/>
        <v>Unaudited</v>
      </c>
    </row>
    <row r="2894" spans="1:29" x14ac:dyDescent="0.25">
      <c r="A2894" t="s">
        <v>423</v>
      </c>
      <c r="B2894" t="s">
        <v>1388</v>
      </c>
      <c r="C2894" t="s">
        <v>1389</v>
      </c>
      <c r="D2894">
        <v>1900</v>
      </c>
      <c r="E2894" s="957">
        <v>1</v>
      </c>
      <c r="F2894" t="s">
        <v>1034</v>
      </c>
      <c r="G2894" s="957" t="s">
        <v>1387</v>
      </c>
      <c r="H2894" t="s">
        <v>389</v>
      </c>
      <c r="I2894" s="937" t="s">
        <v>491</v>
      </c>
      <c r="J2894" s="937" t="s">
        <v>447</v>
      </c>
      <c r="K2894" s="937" t="s">
        <v>452</v>
      </c>
      <c r="L2894" s="937" t="s">
        <v>109</v>
      </c>
      <c r="M2894" s="958" t="s">
        <v>189</v>
      </c>
      <c r="N2894" s="677">
        <f t="shared" ca="1" si="490"/>
        <v>0</v>
      </c>
      <c r="O2894" s="677">
        <f t="shared" ca="1" si="496"/>
        <v>0</v>
      </c>
      <c r="P2894" s="677">
        <f t="shared" ca="1" si="496"/>
        <v>0</v>
      </c>
      <c r="Q2894" s="677">
        <f t="shared" ca="1" si="496"/>
        <v>0</v>
      </c>
      <c r="R2894" s="677">
        <f t="shared" ca="1" si="496"/>
        <v>0</v>
      </c>
      <c r="S2894" s="677">
        <f t="shared" ca="1" si="496"/>
        <v>0</v>
      </c>
      <c r="T2894" s="677">
        <f t="shared" ca="1" si="496"/>
        <v>0</v>
      </c>
      <c r="U2894" s="677">
        <f t="shared" ca="1" si="496"/>
        <v>0</v>
      </c>
      <c r="V2894" s="677">
        <f t="shared" ca="1" si="496"/>
        <v>0</v>
      </c>
      <c r="W2894" s="677">
        <f t="shared" ca="1" si="493"/>
        <v>0</v>
      </c>
      <c r="X2894" s="677">
        <f t="shared" ca="1" si="496"/>
        <v>0</v>
      </c>
      <c r="Y2894" s="677">
        <f t="shared" ca="1" si="496"/>
        <v>0</v>
      </c>
      <c r="Z2894" s="677">
        <f t="shared" ca="1" si="496"/>
        <v>37816.795898908269</v>
      </c>
      <c r="AA2894" t="str">
        <f t="shared" si="497"/>
        <v>ASR_COMP</v>
      </c>
      <c r="AB2894" s="957">
        <f t="shared" si="498"/>
        <v>44682</v>
      </c>
      <c r="AC2894" t="str">
        <f t="shared" si="499"/>
        <v>Unaudited</v>
      </c>
    </row>
    <row r="2895" spans="1:29" x14ac:dyDescent="0.25">
      <c r="A2895" t="s">
        <v>423</v>
      </c>
      <c r="B2895" t="s">
        <v>1388</v>
      </c>
      <c r="C2895" t="s">
        <v>1389</v>
      </c>
      <c r="D2895">
        <v>1900</v>
      </c>
      <c r="E2895" s="957">
        <v>1</v>
      </c>
      <c r="F2895" t="s">
        <v>1034</v>
      </c>
      <c r="G2895" s="957" t="s">
        <v>1387</v>
      </c>
      <c r="H2895" t="s">
        <v>389</v>
      </c>
      <c r="I2895" s="958" t="s">
        <v>491</v>
      </c>
      <c r="J2895" s="958" t="s">
        <v>447</v>
      </c>
      <c r="K2895" s="958" t="s">
        <v>452</v>
      </c>
      <c r="L2895" s="937" t="s">
        <v>1324</v>
      </c>
      <c r="M2895" s="958" t="s">
        <v>1325</v>
      </c>
      <c r="N2895" s="677">
        <f t="shared" ca="1" si="490"/>
        <v>0</v>
      </c>
      <c r="O2895" s="677">
        <f t="shared" ca="1" si="496"/>
        <v>0</v>
      </c>
      <c r="P2895" s="677">
        <f t="shared" ca="1" si="496"/>
        <v>0</v>
      </c>
      <c r="Q2895" s="677">
        <f t="shared" ca="1" si="496"/>
        <v>0</v>
      </c>
      <c r="R2895" s="677">
        <f t="shared" ca="1" si="496"/>
        <v>0</v>
      </c>
      <c r="S2895" s="677">
        <f t="shared" ca="1" si="496"/>
        <v>0</v>
      </c>
      <c r="T2895" s="677">
        <f t="shared" ca="1" si="496"/>
        <v>0</v>
      </c>
      <c r="U2895" s="677">
        <f t="shared" ca="1" si="496"/>
        <v>0</v>
      </c>
      <c r="V2895" s="677">
        <f t="shared" ca="1" si="496"/>
        <v>0</v>
      </c>
      <c r="W2895" s="677">
        <f t="shared" ca="1" si="493"/>
        <v>0</v>
      </c>
      <c r="X2895" s="677">
        <f t="shared" ca="1" si="496"/>
        <v>0</v>
      </c>
      <c r="Y2895" s="677">
        <f t="shared" ca="1" si="496"/>
        <v>0</v>
      </c>
      <c r="Z2895" s="677">
        <f t="shared" ca="1" si="496"/>
        <v>163198.65508906203</v>
      </c>
      <c r="AA2895" t="str">
        <f t="shared" si="497"/>
        <v>ASR_COMP</v>
      </c>
      <c r="AB2895" s="957">
        <f t="shared" si="498"/>
        <v>44682</v>
      </c>
      <c r="AC2895" t="str">
        <f t="shared" si="499"/>
        <v>Unaudited</v>
      </c>
    </row>
    <row r="2896" spans="1:29" x14ac:dyDescent="0.25">
      <c r="A2896" t="s">
        <v>423</v>
      </c>
      <c r="B2896" t="s">
        <v>1388</v>
      </c>
      <c r="C2896" t="s">
        <v>1389</v>
      </c>
      <c r="D2896">
        <v>1900</v>
      </c>
      <c r="E2896" s="957">
        <v>1</v>
      </c>
      <c r="F2896" t="s">
        <v>1034</v>
      </c>
      <c r="G2896" s="957" t="s">
        <v>1387</v>
      </c>
      <c r="H2896" t="s">
        <v>389</v>
      </c>
      <c r="I2896" s="958" t="s">
        <v>491</v>
      </c>
      <c r="J2896" s="958" t="s">
        <v>447</v>
      </c>
      <c r="K2896" s="958" t="s">
        <v>452</v>
      </c>
      <c r="L2896" s="953" t="s">
        <v>110</v>
      </c>
      <c r="M2896" s="958" t="s">
        <v>190</v>
      </c>
      <c r="N2896" s="677">
        <f t="shared" ca="1" si="490"/>
        <v>0</v>
      </c>
      <c r="O2896" s="677">
        <f t="shared" ca="1" si="496"/>
        <v>0</v>
      </c>
      <c r="P2896" s="677">
        <f t="shared" ca="1" si="496"/>
        <v>0</v>
      </c>
      <c r="Q2896" s="677">
        <f t="shared" ca="1" si="496"/>
        <v>0</v>
      </c>
      <c r="R2896" s="677">
        <f t="shared" ca="1" si="496"/>
        <v>0</v>
      </c>
      <c r="S2896" s="677">
        <f t="shared" ca="1" si="496"/>
        <v>0</v>
      </c>
      <c r="T2896" s="677">
        <f t="shared" ca="1" si="496"/>
        <v>0</v>
      </c>
      <c r="U2896" s="677">
        <f t="shared" ca="1" si="496"/>
        <v>0</v>
      </c>
      <c r="V2896" s="677">
        <f t="shared" ca="1" si="496"/>
        <v>0</v>
      </c>
      <c r="W2896" s="677">
        <f t="shared" ca="1" si="493"/>
        <v>0</v>
      </c>
      <c r="X2896" s="677">
        <f t="shared" ca="1" si="496"/>
        <v>0</v>
      </c>
      <c r="Y2896" s="677">
        <f t="shared" ca="1" si="496"/>
        <v>0</v>
      </c>
      <c r="Z2896" s="677">
        <f t="shared" ca="1" si="496"/>
        <v>188315.57249798419</v>
      </c>
      <c r="AA2896" t="str">
        <f t="shared" si="497"/>
        <v>ASR_COMP</v>
      </c>
      <c r="AB2896" s="957">
        <f t="shared" si="498"/>
        <v>44682</v>
      </c>
      <c r="AC2896" t="str">
        <f t="shared" si="499"/>
        <v>Unaudited</v>
      </c>
    </row>
    <row r="2897" spans="1:29" x14ac:dyDescent="0.25">
      <c r="A2897" t="s">
        <v>423</v>
      </c>
      <c r="B2897" t="s">
        <v>1388</v>
      </c>
      <c r="C2897" t="s">
        <v>1389</v>
      </c>
      <c r="D2897">
        <v>1900</v>
      </c>
      <c r="E2897" s="957">
        <v>1</v>
      </c>
      <c r="F2897" t="s">
        <v>1034</v>
      </c>
      <c r="G2897" s="957" t="s">
        <v>1387</v>
      </c>
      <c r="H2897" t="s">
        <v>389</v>
      </c>
      <c r="I2897" s="937" t="s">
        <v>491</v>
      </c>
      <c r="J2897" s="937" t="s">
        <v>447</v>
      </c>
      <c r="K2897" s="937" t="s">
        <v>452</v>
      </c>
      <c r="L2897" s="937" t="s">
        <v>111</v>
      </c>
      <c r="M2897" s="958" t="s">
        <v>163</v>
      </c>
      <c r="N2897" s="677">
        <f t="shared" ca="1" si="490"/>
        <v>0</v>
      </c>
      <c r="O2897" s="677">
        <f t="shared" ca="1" si="496"/>
        <v>0</v>
      </c>
      <c r="P2897" s="677">
        <f t="shared" ca="1" si="496"/>
        <v>0</v>
      </c>
      <c r="Q2897" s="677">
        <f t="shared" ca="1" si="496"/>
        <v>0</v>
      </c>
      <c r="R2897" s="677">
        <f t="shared" ca="1" si="496"/>
        <v>0</v>
      </c>
      <c r="S2897" s="677">
        <f t="shared" ca="1" si="496"/>
        <v>0</v>
      </c>
      <c r="T2897" s="677">
        <f t="shared" ca="1" si="496"/>
        <v>0</v>
      </c>
      <c r="U2897" s="677">
        <f t="shared" ca="1" si="496"/>
        <v>0</v>
      </c>
      <c r="V2897" s="677">
        <f t="shared" ca="1" si="496"/>
        <v>0</v>
      </c>
      <c r="W2897" s="677">
        <f t="shared" ca="1" si="493"/>
        <v>0</v>
      </c>
      <c r="X2897" s="677">
        <f t="shared" ca="1" si="496"/>
        <v>0</v>
      </c>
      <c r="Y2897" s="677">
        <f t="shared" ca="1" si="496"/>
        <v>0</v>
      </c>
      <c r="Z2897" s="677">
        <f t="shared" ca="1" si="496"/>
        <v>141419.71481492568</v>
      </c>
      <c r="AA2897" t="str">
        <f t="shared" si="497"/>
        <v>ASR_COMP</v>
      </c>
      <c r="AB2897" s="957">
        <f t="shared" si="498"/>
        <v>44682</v>
      </c>
      <c r="AC2897" t="str">
        <f t="shared" si="499"/>
        <v>Unaudited</v>
      </c>
    </row>
    <row r="2898" spans="1:29" x14ac:dyDescent="0.25">
      <c r="A2898" t="s">
        <v>423</v>
      </c>
      <c r="B2898" t="s">
        <v>1388</v>
      </c>
      <c r="C2898" t="s">
        <v>1389</v>
      </c>
      <c r="D2898">
        <v>1900</v>
      </c>
      <c r="E2898" s="957">
        <v>1</v>
      </c>
      <c r="F2898" t="s">
        <v>1034</v>
      </c>
      <c r="G2898" s="957" t="s">
        <v>1387</v>
      </c>
      <c r="H2898" t="s">
        <v>389</v>
      </c>
      <c r="I2898" s="937" t="s">
        <v>491</v>
      </c>
      <c r="J2898" s="937" t="s">
        <v>447</v>
      </c>
      <c r="K2898" s="937" t="s">
        <v>452</v>
      </c>
      <c r="L2898" s="937" t="s">
        <v>112</v>
      </c>
      <c r="M2898" s="958" t="s">
        <v>137</v>
      </c>
      <c r="N2898" s="677">
        <f t="shared" ca="1" si="490"/>
        <v>0</v>
      </c>
      <c r="O2898" s="677">
        <f t="shared" ca="1" si="496"/>
        <v>0</v>
      </c>
      <c r="P2898" s="677">
        <f t="shared" ca="1" si="496"/>
        <v>0</v>
      </c>
      <c r="Q2898" s="677">
        <f t="shared" ca="1" si="496"/>
        <v>0</v>
      </c>
      <c r="R2898" s="677">
        <f t="shared" ca="1" si="496"/>
        <v>0</v>
      </c>
      <c r="S2898" s="677">
        <f t="shared" ca="1" si="496"/>
        <v>0</v>
      </c>
      <c r="T2898" s="677">
        <f t="shared" ca="1" si="496"/>
        <v>0</v>
      </c>
      <c r="U2898" s="677">
        <f t="shared" ca="1" si="496"/>
        <v>0</v>
      </c>
      <c r="V2898" s="677">
        <f t="shared" ca="1" si="496"/>
        <v>0</v>
      </c>
      <c r="W2898" s="677">
        <f t="shared" ca="1" si="493"/>
        <v>0</v>
      </c>
      <c r="X2898" s="677">
        <f t="shared" ca="1" si="496"/>
        <v>0</v>
      </c>
      <c r="Y2898" s="677">
        <f t="shared" ca="1" si="496"/>
        <v>0</v>
      </c>
      <c r="Z2898" s="677">
        <f t="shared" ca="1" si="496"/>
        <v>0</v>
      </c>
      <c r="AA2898" t="str">
        <f t="shared" si="497"/>
        <v>ASR_COMP</v>
      </c>
      <c r="AB2898" s="957">
        <f t="shared" si="498"/>
        <v>44682</v>
      </c>
      <c r="AC2898" t="str">
        <f t="shared" si="499"/>
        <v>Unaudited</v>
      </c>
    </row>
    <row r="2899" spans="1:29" x14ac:dyDescent="0.25">
      <c r="A2899" t="s">
        <v>423</v>
      </c>
      <c r="B2899" t="s">
        <v>1388</v>
      </c>
      <c r="C2899" t="s">
        <v>1389</v>
      </c>
      <c r="D2899">
        <v>1900</v>
      </c>
      <c r="E2899" s="957">
        <v>1</v>
      </c>
      <c r="F2899" t="s">
        <v>1034</v>
      </c>
      <c r="G2899" s="957" t="s">
        <v>1387</v>
      </c>
      <c r="H2899" t="s">
        <v>389</v>
      </c>
      <c r="I2899" s="937" t="s">
        <v>491</v>
      </c>
      <c r="J2899" s="937" t="s">
        <v>447</v>
      </c>
      <c r="K2899" s="937" t="s">
        <v>452</v>
      </c>
      <c r="L2899" s="937" t="s">
        <v>113</v>
      </c>
      <c r="M2899" s="958" t="s">
        <v>165</v>
      </c>
      <c r="N2899" s="677">
        <f t="shared" ca="1" si="490"/>
        <v>0</v>
      </c>
      <c r="O2899" s="677">
        <f t="shared" ca="1" si="496"/>
        <v>0</v>
      </c>
      <c r="P2899" s="677">
        <f t="shared" ca="1" si="496"/>
        <v>0</v>
      </c>
      <c r="Q2899" s="677">
        <f t="shared" ca="1" si="496"/>
        <v>0</v>
      </c>
      <c r="R2899" s="677">
        <f t="shared" ca="1" si="496"/>
        <v>0</v>
      </c>
      <c r="S2899" s="677">
        <f t="shared" ca="1" si="496"/>
        <v>0</v>
      </c>
      <c r="T2899" s="677">
        <f t="shared" ca="1" si="496"/>
        <v>0</v>
      </c>
      <c r="U2899" s="677">
        <f t="shared" ca="1" si="496"/>
        <v>0</v>
      </c>
      <c r="V2899" s="677">
        <f t="shared" ca="1" si="496"/>
        <v>0</v>
      </c>
      <c r="W2899" s="677">
        <f t="shared" ca="1" si="493"/>
        <v>0</v>
      </c>
      <c r="X2899" s="677">
        <f t="shared" ca="1" si="496"/>
        <v>0</v>
      </c>
      <c r="Y2899" s="677">
        <f t="shared" ca="1" si="496"/>
        <v>0</v>
      </c>
      <c r="Z2899" s="677">
        <f t="shared" ca="1" si="496"/>
        <v>-766354.24450782652</v>
      </c>
      <c r="AA2899" t="str">
        <f t="shared" si="497"/>
        <v>ASR_COMP</v>
      </c>
      <c r="AB2899" s="957">
        <f t="shared" si="498"/>
        <v>44682</v>
      </c>
      <c r="AC2899" t="str">
        <f t="shared" si="499"/>
        <v>Unaudited</v>
      </c>
    </row>
    <row r="2900" spans="1:29" x14ac:dyDescent="0.25">
      <c r="A2900" t="s">
        <v>423</v>
      </c>
      <c r="B2900" t="s">
        <v>1388</v>
      </c>
      <c r="C2900" t="s">
        <v>1389</v>
      </c>
      <c r="D2900">
        <v>1900</v>
      </c>
      <c r="E2900" s="957">
        <v>1</v>
      </c>
      <c r="F2900" t="s">
        <v>1034</v>
      </c>
      <c r="G2900" s="957" t="s">
        <v>1387</v>
      </c>
      <c r="H2900" t="s">
        <v>389</v>
      </c>
      <c r="I2900" s="937" t="s">
        <v>491</v>
      </c>
      <c r="J2900" s="937" t="s">
        <v>447</v>
      </c>
      <c r="K2900" s="937" t="s">
        <v>452</v>
      </c>
      <c r="L2900" s="953" t="s">
        <v>114</v>
      </c>
      <c r="M2900" s="958" t="s">
        <v>466</v>
      </c>
      <c r="N2900" s="677">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7">
        <f t="shared" ca="1" si="496"/>
        <v>0</v>
      </c>
      <c r="P2900" s="677">
        <f t="shared" ca="1" si="496"/>
        <v>0</v>
      </c>
      <c r="Q2900" s="677">
        <f t="shared" ca="1" si="496"/>
        <v>0</v>
      </c>
      <c r="R2900" s="677">
        <f t="shared" ca="1" si="496"/>
        <v>0</v>
      </c>
      <c r="S2900" s="677">
        <f t="shared" ca="1" si="496"/>
        <v>0</v>
      </c>
      <c r="T2900" s="677">
        <f t="shared" ca="1" si="496"/>
        <v>0</v>
      </c>
      <c r="U2900" s="677">
        <f t="shared" ca="1" si="496"/>
        <v>0</v>
      </c>
      <c r="V2900" s="677">
        <f t="shared" ca="1" si="496"/>
        <v>0</v>
      </c>
      <c r="W2900" s="677">
        <f t="shared" ca="1" si="493"/>
        <v>0</v>
      </c>
      <c r="X2900" s="677">
        <f t="shared" ca="1" si="496"/>
        <v>0</v>
      </c>
      <c r="Y2900" s="677">
        <f t="shared" ca="1" si="496"/>
        <v>0</v>
      </c>
      <c r="Z2900" s="677">
        <f t="shared" ca="1" si="496"/>
        <v>0</v>
      </c>
      <c r="AA2900" t="str">
        <f t="shared" si="497"/>
        <v>ASR_COMP</v>
      </c>
      <c r="AB2900" s="957">
        <f t="shared" si="498"/>
        <v>44682</v>
      </c>
      <c r="AC2900" t="str">
        <f t="shared" si="499"/>
        <v>Unaudited</v>
      </c>
    </row>
    <row r="2901" spans="1:29" x14ac:dyDescent="0.25">
      <c r="A2901" t="s">
        <v>423</v>
      </c>
      <c r="B2901" t="s">
        <v>1388</v>
      </c>
      <c r="C2901" t="s">
        <v>1389</v>
      </c>
      <c r="D2901">
        <v>1900</v>
      </c>
      <c r="E2901" s="957">
        <v>1</v>
      </c>
      <c r="F2901" t="s">
        <v>1034</v>
      </c>
      <c r="G2901" s="957" t="s">
        <v>1387</v>
      </c>
      <c r="H2901" t="s">
        <v>389</v>
      </c>
      <c r="I2901" s="937" t="s">
        <v>491</v>
      </c>
      <c r="J2901" s="937" t="s">
        <v>447</v>
      </c>
      <c r="K2901" s="937" t="s">
        <v>6</v>
      </c>
      <c r="L2901" s="953" t="s">
        <v>120</v>
      </c>
      <c r="M2901" s="958" t="s">
        <v>191</v>
      </c>
      <c r="N2901" s="677">
        <f t="shared" ca="1" si="500"/>
        <v>0</v>
      </c>
      <c r="O2901" s="677">
        <f t="shared" ca="1" si="496"/>
        <v>0</v>
      </c>
      <c r="P2901" s="677">
        <f t="shared" ca="1" si="496"/>
        <v>0</v>
      </c>
      <c r="Q2901" s="677">
        <f t="shared" ca="1" si="496"/>
        <v>0</v>
      </c>
      <c r="R2901" s="677">
        <f t="shared" ca="1" si="496"/>
        <v>0</v>
      </c>
      <c r="S2901" s="677">
        <f t="shared" ca="1" si="496"/>
        <v>0</v>
      </c>
      <c r="T2901" s="677">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7">
        <f t="shared" ca="1" si="501"/>
        <v>0</v>
      </c>
      <c r="V2901" s="677">
        <f t="shared" ca="1" si="501"/>
        <v>0</v>
      </c>
      <c r="W2901" s="677">
        <f t="shared" ca="1" si="493"/>
        <v>0</v>
      </c>
      <c r="X2901" s="677">
        <f t="shared" ca="1" si="501"/>
        <v>0</v>
      </c>
      <c r="Y2901" s="677">
        <f t="shared" ca="1" si="501"/>
        <v>0</v>
      </c>
      <c r="Z2901" s="677">
        <f t="shared" ca="1" si="501"/>
        <v>5502.300000000002</v>
      </c>
      <c r="AA2901" t="str">
        <f t="shared" si="497"/>
        <v>ASR_COMP</v>
      </c>
      <c r="AB2901" s="957">
        <f t="shared" si="498"/>
        <v>44682</v>
      </c>
      <c r="AC2901" t="str">
        <f t="shared" si="499"/>
        <v>Unaudited</v>
      </c>
    </row>
    <row r="2902" spans="1:29" x14ac:dyDescent="0.25">
      <c r="A2902" t="s">
        <v>423</v>
      </c>
      <c r="B2902" t="s">
        <v>1388</v>
      </c>
      <c r="C2902" t="s">
        <v>1389</v>
      </c>
      <c r="D2902">
        <v>1900</v>
      </c>
      <c r="E2902" s="957">
        <v>1</v>
      </c>
      <c r="F2902" t="s">
        <v>1034</v>
      </c>
      <c r="G2902" s="957" t="s">
        <v>1387</v>
      </c>
      <c r="H2902" t="s">
        <v>389</v>
      </c>
      <c r="I2902" s="937" t="s">
        <v>491</v>
      </c>
      <c r="J2902" s="937" t="s">
        <v>447</v>
      </c>
      <c r="K2902" s="937" t="s">
        <v>6</v>
      </c>
      <c r="L2902" s="937" t="s">
        <v>45</v>
      </c>
      <c r="M2902" s="958" t="s">
        <v>166</v>
      </c>
      <c r="N2902" s="677">
        <f t="shared" ca="1" si="500"/>
        <v>0</v>
      </c>
      <c r="O2902" s="677">
        <f t="shared" ca="1" si="501"/>
        <v>0</v>
      </c>
      <c r="P2902" s="677">
        <f t="shared" ca="1" si="501"/>
        <v>0</v>
      </c>
      <c r="Q2902" s="677">
        <f t="shared" ca="1" si="501"/>
        <v>0</v>
      </c>
      <c r="R2902" s="677">
        <f t="shared" ca="1" si="501"/>
        <v>0</v>
      </c>
      <c r="S2902" s="677">
        <f t="shared" ca="1" si="501"/>
        <v>0</v>
      </c>
      <c r="T2902" s="677">
        <f t="shared" ca="1" si="501"/>
        <v>0</v>
      </c>
      <c r="U2902" s="677">
        <f t="shared" ca="1" si="501"/>
        <v>0</v>
      </c>
      <c r="V2902" s="677">
        <f t="shared" ca="1" si="501"/>
        <v>0</v>
      </c>
      <c r="W2902" s="677">
        <f t="shared" ca="1" si="493"/>
        <v>0</v>
      </c>
      <c r="X2902" s="677">
        <f t="shared" ca="1" si="501"/>
        <v>0</v>
      </c>
      <c r="Y2902" s="677">
        <f t="shared" ca="1" si="501"/>
        <v>0</v>
      </c>
      <c r="Z2902" s="677">
        <f t="shared" ca="1" si="501"/>
        <v>0</v>
      </c>
      <c r="AA2902" t="str">
        <f t="shared" si="497"/>
        <v>ASR_COMP</v>
      </c>
      <c r="AB2902" s="957">
        <f t="shared" si="498"/>
        <v>44682</v>
      </c>
      <c r="AC2902" t="str">
        <f t="shared" si="499"/>
        <v>Unaudited</v>
      </c>
    </row>
    <row r="2903" spans="1:29" x14ac:dyDescent="0.25">
      <c r="A2903" t="s">
        <v>423</v>
      </c>
      <c r="B2903" t="s">
        <v>1388</v>
      </c>
      <c r="C2903" t="s">
        <v>1389</v>
      </c>
      <c r="D2903">
        <v>1900</v>
      </c>
      <c r="E2903" s="957">
        <v>1</v>
      </c>
      <c r="F2903" t="s">
        <v>1034</v>
      </c>
      <c r="G2903" s="957" t="s">
        <v>1387</v>
      </c>
      <c r="H2903" t="s">
        <v>389</v>
      </c>
      <c r="I2903" s="958" t="s">
        <v>491</v>
      </c>
      <c r="J2903" s="958" t="s">
        <v>447</v>
      </c>
      <c r="K2903" s="958" t="s">
        <v>6</v>
      </c>
      <c r="L2903" s="937" t="s">
        <v>46</v>
      </c>
      <c r="M2903" s="958" t="s">
        <v>167</v>
      </c>
      <c r="N2903" s="677">
        <f t="shared" ca="1" si="500"/>
        <v>0</v>
      </c>
      <c r="O2903" s="677">
        <f t="shared" ca="1" si="501"/>
        <v>0</v>
      </c>
      <c r="P2903" s="677">
        <f t="shared" ca="1" si="501"/>
        <v>0</v>
      </c>
      <c r="Q2903" s="677">
        <f t="shared" ca="1" si="501"/>
        <v>0</v>
      </c>
      <c r="R2903" s="677">
        <f t="shared" ca="1" si="501"/>
        <v>0</v>
      </c>
      <c r="S2903" s="677">
        <f t="shared" ca="1" si="501"/>
        <v>0</v>
      </c>
      <c r="T2903" s="677">
        <f t="shared" ca="1" si="501"/>
        <v>0</v>
      </c>
      <c r="U2903" s="677">
        <f t="shared" ca="1" si="501"/>
        <v>0</v>
      </c>
      <c r="V2903" s="677">
        <f t="shared" ca="1" si="501"/>
        <v>0</v>
      </c>
      <c r="W2903" s="677">
        <f t="shared" ca="1" si="493"/>
        <v>0</v>
      </c>
      <c r="X2903" s="677">
        <f t="shared" ca="1" si="501"/>
        <v>0</v>
      </c>
      <c r="Y2903" s="677">
        <f t="shared" ca="1" si="501"/>
        <v>0</v>
      </c>
      <c r="Z2903" s="677">
        <f t="shared" ca="1" si="501"/>
        <v>-6841.8056407661152</v>
      </c>
      <c r="AA2903" t="str">
        <f t="shared" si="497"/>
        <v>ASR_COMP</v>
      </c>
      <c r="AB2903" s="957">
        <f t="shared" si="498"/>
        <v>44682</v>
      </c>
      <c r="AC2903" t="str">
        <f t="shared" si="499"/>
        <v>Unaudited</v>
      </c>
    </row>
    <row r="2904" spans="1:29" x14ac:dyDescent="0.25">
      <c r="A2904" t="s">
        <v>423</v>
      </c>
      <c r="B2904" t="s">
        <v>1388</v>
      </c>
      <c r="C2904" t="s">
        <v>1389</v>
      </c>
      <c r="D2904">
        <v>1900</v>
      </c>
      <c r="E2904" s="957">
        <v>1</v>
      </c>
      <c r="F2904" t="s">
        <v>1034</v>
      </c>
      <c r="G2904" s="957" t="s">
        <v>1387</v>
      </c>
      <c r="H2904" t="s">
        <v>389</v>
      </c>
      <c r="I2904" s="937" t="s">
        <v>491</v>
      </c>
      <c r="J2904" s="937" t="s">
        <v>447</v>
      </c>
      <c r="K2904" s="937" t="s">
        <v>6</v>
      </c>
      <c r="L2904" s="937" t="s">
        <v>168</v>
      </c>
      <c r="M2904" s="958" t="s">
        <v>464</v>
      </c>
      <c r="N2904" s="677">
        <f t="shared" ca="1" si="500"/>
        <v>0</v>
      </c>
      <c r="O2904" s="677">
        <f t="shared" ca="1" si="501"/>
        <v>0</v>
      </c>
      <c r="P2904" s="677">
        <f t="shared" ca="1" si="501"/>
        <v>0</v>
      </c>
      <c r="Q2904" s="677">
        <f t="shared" ca="1" si="501"/>
        <v>0</v>
      </c>
      <c r="R2904" s="677">
        <f t="shared" ca="1" si="501"/>
        <v>0</v>
      </c>
      <c r="S2904" s="677">
        <f t="shared" ca="1" si="501"/>
        <v>0</v>
      </c>
      <c r="T2904" s="677">
        <f t="shared" ca="1" si="501"/>
        <v>0</v>
      </c>
      <c r="U2904" s="677">
        <f t="shared" ca="1" si="501"/>
        <v>0</v>
      </c>
      <c r="V2904" s="677">
        <f t="shared" ca="1" si="501"/>
        <v>0</v>
      </c>
      <c r="W2904" s="677">
        <f t="shared" ca="1" si="493"/>
        <v>0</v>
      </c>
      <c r="X2904" s="677">
        <f t="shared" ca="1" si="501"/>
        <v>0</v>
      </c>
      <c r="Y2904" s="677">
        <f t="shared" ca="1" si="501"/>
        <v>0</v>
      </c>
      <c r="Z2904" s="677">
        <f t="shared" ca="1" si="501"/>
        <v>-2225.905920727243</v>
      </c>
      <c r="AA2904" t="str">
        <f t="shared" si="497"/>
        <v>ASR_COMP</v>
      </c>
      <c r="AB2904" s="957">
        <f t="shared" si="498"/>
        <v>44682</v>
      </c>
      <c r="AC2904" t="str">
        <f t="shared" si="499"/>
        <v>Unaudited</v>
      </c>
    </row>
    <row r="2905" spans="1:29" x14ac:dyDescent="0.25">
      <c r="A2905" t="s">
        <v>423</v>
      </c>
      <c r="B2905" t="s">
        <v>1388</v>
      </c>
      <c r="C2905" t="s">
        <v>1389</v>
      </c>
      <c r="D2905">
        <v>1900</v>
      </c>
      <c r="E2905" s="957">
        <v>1</v>
      </c>
      <c r="F2905" t="s">
        <v>1034</v>
      </c>
      <c r="G2905" s="957" t="s">
        <v>1387</v>
      </c>
      <c r="H2905" t="s">
        <v>389</v>
      </c>
      <c r="I2905" s="937" t="s">
        <v>491</v>
      </c>
      <c r="J2905" s="937" t="s">
        <v>447</v>
      </c>
      <c r="K2905" s="937" t="s">
        <v>437</v>
      </c>
      <c r="L2905" s="937" t="s">
        <v>123</v>
      </c>
      <c r="M2905" s="958" t="s">
        <v>32</v>
      </c>
      <c r="N2905" s="677">
        <f t="shared" ca="1" si="500"/>
        <v>0</v>
      </c>
      <c r="O2905" s="677">
        <f t="shared" ca="1" si="501"/>
        <v>0</v>
      </c>
      <c r="P2905" s="677">
        <f t="shared" ca="1" si="501"/>
        <v>0</v>
      </c>
      <c r="Q2905" s="677">
        <f t="shared" ca="1" si="501"/>
        <v>0</v>
      </c>
      <c r="R2905" s="677">
        <f t="shared" ca="1" si="501"/>
        <v>0</v>
      </c>
      <c r="S2905" s="677">
        <f t="shared" ca="1" si="501"/>
        <v>0</v>
      </c>
      <c r="T2905" s="677">
        <f t="shared" ca="1" si="501"/>
        <v>0</v>
      </c>
      <c r="U2905" s="677">
        <f t="shared" ca="1" si="501"/>
        <v>0</v>
      </c>
      <c r="V2905" s="677">
        <f t="shared" ca="1" si="501"/>
        <v>0</v>
      </c>
      <c r="W2905" s="677">
        <f t="shared" ca="1" si="493"/>
        <v>0</v>
      </c>
      <c r="X2905" s="677">
        <f t="shared" ca="1" si="501"/>
        <v>0</v>
      </c>
      <c r="Y2905" s="677">
        <f t="shared" ca="1" si="501"/>
        <v>0</v>
      </c>
      <c r="Z2905" s="677">
        <f t="shared" ca="1" si="501"/>
        <v>0</v>
      </c>
      <c r="AA2905" t="str">
        <f t="shared" si="497"/>
        <v>ASR_COMP</v>
      </c>
      <c r="AB2905" s="957">
        <f t="shared" si="498"/>
        <v>44682</v>
      </c>
      <c r="AC2905" t="str">
        <f t="shared" si="499"/>
        <v>Unaudited</v>
      </c>
    </row>
    <row r="2906" spans="1:29" x14ac:dyDescent="0.25">
      <c r="A2906" t="s">
        <v>423</v>
      </c>
      <c r="B2906" t="s">
        <v>1388</v>
      </c>
      <c r="C2906" t="s">
        <v>1389</v>
      </c>
      <c r="D2906">
        <v>1900</v>
      </c>
      <c r="E2906" s="957">
        <v>1</v>
      </c>
      <c r="F2906" t="s">
        <v>1034</v>
      </c>
      <c r="G2906" s="957" t="s">
        <v>1387</v>
      </c>
      <c r="H2906" t="s">
        <v>389</v>
      </c>
      <c r="I2906" s="937" t="s">
        <v>491</v>
      </c>
      <c r="J2906" s="937" t="s">
        <v>447</v>
      </c>
      <c r="K2906" s="937" t="s">
        <v>437</v>
      </c>
      <c r="L2906" s="937" t="s">
        <v>946</v>
      </c>
      <c r="M2906" s="958" t="s">
        <v>938</v>
      </c>
      <c r="N2906" s="677">
        <f t="shared" ca="1" si="500"/>
        <v>0</v>
      </c>
      <c r="O2906" s="677">
        <f t="shared" ca="1" si="501"/>
        <v>0</v>
      </c>
      <c r="P2906" s="677">
        <f t="shared" ca="1" si="501"/>
        <v>0</v>
      </c>
      <c r="Q2906" s="677">
        <f t="shared" ca="1" si="501"/>
        <v>0</v>
      </c>
      <c r="R2906" s="677">
        <f t="shared" ca="1" si="501"/>
        <v>0</v>
      </c>
      <c r="S2906" s="677">
        <f t="shared" ca="1" si="501"/>
        <v>0</v>
      </c>
      <c r="T2906" s="677">
        <f t="shared" ca="1" si="501"/>
        <v>0</v>
      </c>
      <c r="U2906" s="677">
        <f t="shared" ca="1" si="501"/>
        <v>0</v>
      </c>
      <c r="V2906" s="677">
        <f t="shared" ca="1" si="501"/>
        <v>0</v>
      </c>
      <c r="W2906" s="677">
        <f t="shared" ca="1" si="493"/>
        <v>0</v>
      </c>
      <c r="X2906" s="677">
        <f t="shared" ca="1" si="501"/>
        <v>0</v>
      </c>
      <c r="Y2906" s="677">
        <f t="shared" ca="1" si="501"/>
        <v>0</v>
      </c>
      <c r="Z2906" s="677">
        <f t="shared" ca="1" si="501"/>
        <v>0</v>
      </c>
      <c r="AA2906" t="str">
        <f t="shared" si="497"/>
        <v>ASR_COMP</v>
      </c>
      <c r="AB2906" s="957">
        <f t="shared" si="498"/>
        <v>44682</v>
      </c>
      <c r="AC2906" t="str">
        <f t="shared" si="499"/>
        <v>Unaudited</v>
      </c>
    </row>
    <row r="2907" spans="1:29" x14ac:dyDescent="0.25">
      <c r="A2907" t="s">
        <v>423</v>
      </c>
      <c r="B2907" t="s">
        <v>1388</v>
      </c>
      <c r="C2907" t="s">
        <v>1389</v>
      </c>
      <c r="D2907">
        <v>1900</v>
      </c>
      <c r="E2907" s="957">
        <v>1</v>
      </c>
      <c r="F2907" t="s">
        <v>1034</v>
      </c>
      <c r="G2907" s="957" t="s">
        <v>1387</v>
      </c>
      <c r="H2907" t="s">
        <v>389</v>
      </c>
      <c r="I2907" s="958" t="s">
        <v>491</v>
      </c>
      <c r="J2907" s="958" t="s">
        <v>447</v>
      </c>
      <c r="K2907" s="958" t="s">
        <v>437</v>
      </c>
      <c r="L2907" s="937" t="s">
        <v>170</v>
      </c>
      <c r="M2907" s="958" t="s">
        <v>40</v>
      </c>
      <c r="N2907" s="677">
        <f t="shared" ca="1" si="500"/>
        <v>0</v>
      </c>
      <c r="O2907" s="677">
        <f t="shared" ca="1" si="501"/>
        <v>0</v>
      </c>
      <c r="P2907" s="677">
        <f t="shared" ca="1" si="501"/>
        <v>0</v>
      </c>
      <c r="Q2907" s="677">
        <f t="shared" ca="1" si="501"/>
        <v>0</v>
      </c>
      <c r="R2907" s="677">
        <f t="shared" ca="1" si="501"/>
        <v>0</v>
      </c>
      <c r="S2907" s="677">
        <f t="shared" ca="1" si="501"/>
        <v>0</v>
      </c>
      <c r="T2907" s="677">
        <f t="shared" ca="1" si="501"/>
        <v>0</v>
      </c>
      <c r="U2907" s="677">
        <f t="shared" ca="1" si="501"/>
        <v>0</v>
      </c>
      <c r="V2907" s="677">
        <f t="shared" ca="1" si="501"/>
        <v>0</v>
      </c>
      <c r="W2907" s="677">
        <f t="shared" ca="1" si="493"/>
        <v>0</v>
      </c>
      <c r="X2907" s="677">
        <f t="shared" ca="1" si="501"/>
        <v>0</v>
      </c>
      <c r="Y2907" s="677">
        <f t="shared" ca="1" si="501"/>
        <v>0</v>
      </c>
      <c r="Z2907" s="677">
        <f t="shared" ca="1" si="501"/>
        <v>0</v>
      </c>
      <c r="AA2907" t="str">
        <f t="shared" si="497"/>
        <v>ASR_COMP</v>
      </c>
      <c r="AB2907" s="957">
        <f t="shared" si="498"/>
        <v>44682</v>
      </c>
      <c r="AC2907" t="str">
        <f t="shared" si="499"/>
        <v>Unaudited</v>
      </c>
    </row>
    <row r="2908" spans="1:29" x14ac:dyDescent="0.25">
      <c r="A2908" t="s">
        <v>423</v>
      </c>
      <c r="B2908" t="s">
        <v>1388</v>
      </c>
      <c r="C2908" t="s">
        <v>1389</v>
      </c>
      <c r="D2908">
        <v>1900</v>
      </c>
      <c r="E2908" s="957">
        <v>1</v>
      </c>
      <c r="F2908" t="s">
        <v>1034</v>
      </c>
      <c r="G2908" s="957" t="s">
        <v>1387</v>
      </c>
      <c r="H2908" t="s">
        <v>389</v>
      </c>
      <c r="I2908" s="958" t="s">
        <v>491</v>
      </c>
      <c r="J2908" s="958" t="s">
        <v>447</v>
      </c>
      <c r="K2908" s="958" t="s">
        <v>437</v>
      </c>
      <c r="L2908" s="937" t="s">
        <v>171</v>
      </c>
      <c r="M2908" s="958" t="s">
        <v>332</v>
      </c>
      <c r="N2908" s="677">
        <f t="shared" ca="1" si="500"/>
        <v>0</v>
      </c>
      <c r="O2908" s="677">
        <f t="shared" ca="1" si="501"/>
        <v>0</v>
      </c>
      <c r="P2908" s="677">
        <f t="shared" ca="1" si="501"/>
        <v>0</v>
      </c>
      <c r="Q2908" s="677">
        <f t="shared" ca="1" si="501"/>
        <v>0</v>
      </c>
      <c r="R2908" s="677">
        <f t="shared" ca="1" si="501"/>
        <v>0</v>
      </c>
      <c r="S2908" s="677">
        <f t="shared" ca="1" si="501"/>
        <v>0</v>
      </c>
      <c r="T2908" s="677">
        <f t="shared" ca="1" si="501"/>
        <v>0</v>
      </c>
      <c r="U2908" s="677">
        <f t="shared" ca="1" si="501"/>
        <v>0</v>
      </c>
      <c r="V2908" s="677">
        <f t="shared" ca="1" si="501"/>
        <v>0</v>
      </c>
      <c r="W2908" s="677">
        <f t="shared" ca="1" si="493"/>
        <v>0</v>
      </c>
      <c r="X2908" s="677">
        <f t="shared" ca="1" si="501"/>
        <v>0</v>
      </c>
      <c r="Y2908" s="677">
        <f t="shared" ca="1" si="501"/>
        <v>0</v>
      </c>
      <c r="Z2908" s="677">
        <f t="shared" ca="1" si="501"/>
        <v>0</v>
      </c>
      <c r="AA2908" t="str">
        <f t="shared" si="497"/>
        <v>ASR_COMP</v>
      </c>
      <c r="AB2908" s="957">
        <f t="shared" si="498"/>
        <v>44682</v>
      </c>
      <c r="AC2908" t="str">
        <f t="shared" si="499"/>
        <v>Unaudited</v>
      </c>
    </row>
    <row r="2909" spans="1:29" x14ac:dyDescent="0.25">
      <c r="A2909" t="s">
        <v>423</v>
      </c>
      <c r="B2909" t="s">
        <v>1388</v>
      </c>
      <c r="C2909" t="s">
        <v>1389</v>
      </c>
      <c r="D2909">
        <v>1900</v>
      </c>
      <c r="E2909" s="957">
        <v>1</v>
      </c>
      <c r="F2909" t="s">
        <v>1034</v>
      </c>
      <c r="G2909" s="957" t="s">
        <v>1387</v>
      </c>
      <c r="H2909" t="s">
        <v>389</v>
      </c>
      <c r="I2909" s="958" t="s">
        <v>491</v>
      </c>
      <c r="J2909" s="958" t="s">
        <v>453</v>
      </c>
      <c r="K2909" s="958" t="s">
        <v>438</v>
      </c>
      <c r="L2909" s="937" t="s">
        <v>124</v>
      </c>
      <c r="M2909" s="958" t="s">
        <v>27</v>
      </c>
      <c r="N2909" s="677">
        <f t="shared" ca="1" si="500"/>
        <v>0</v>
      </c>
      <c r="O2909" s="677">
        <f t="shared" ca="1" si="501"/>
        <v>0</v>
      </c>
      <c r="P2909" s="677">
        <f t="shared" ca="1" si="501"/>
        <v>0</v>
      </c>
      <c r="Q2909" s="677">
        <f t="shared" ca="1" si="501"/>
        <v>0</v>
      </c>
      <c r="R2909" s="677">
        <f t="shared" ca="1" si="501"/>
        <v>0</v>
      </c>
      <c r="S2909" s="677">
        <f t="shared" ca="1" si="501"/>
        <v>0</v>
      </c>
      <c r="T2909" s="677">
        <f t="shared" ca="1" si="501"/>
        <v>0</v>
      </c>
      <c r="U2909" s="677">
        <f t="shared" ca="1" si="501"/>
        <v>0</v>
      </c>
      <c r="V2909" s="677">
        <f t="shared" ca="1" si="501"/>
        <v>0</v>
      </c>
      <c r="W2909" s="677">
        <f t="shared" ca="1" si="493"/>
        <v>0</v>
      </c>
      <c r="X2909" s="677">
        <f t="shared" ca="1" si="501"/>
        <v>0</v>
      </c>
      <c r="Y2909" s="677">
        <f t="shared" ca="1" si="501"/>
        <v>0</v>
      </c>
      <c r="Z2909" s="677">
        <f t="shared" ca="1" si="501"/>
        <v>0</v>
      </c>
      <c r="AA2909" t="str">
        <f t="shared" si="497"/>
        <v>ASR_COMP</v>
      </c>
      <c r="AB2909" s="957">
        <f t="shared" si="498"/>
        <v>44682</v>
      </c>
      <c r="AC2909" t="str">
        <f t="shared" si="499"/>
        <v>Unaudited</v>
      </c>
    </row>
    <row r="2910" spans="1:29" x14ac:dyDescent="0.25">
      <c r="A2910" t="s">
        <v>423</v>
      </c>
      <c r="B2910" t="s">
        <v>1388</v>
      </c>
      <c r="C2910" t="s">
        <v>1389</v>
      </c>
      <c r="D2910">
        <v>1900</v>
      </c>
      <c r="E2910" s="957">
        <v>1</v>
      </c>
      <c r="F2910" t="s">
        <v>1034</v>
      </c>
      <c r="G2910" s="957" t="s">
        <v>1387</v>
      </c>
      <c r="H2910" t="s">
        <v>389</v>
      </c>
      <c r="I2910" s="958" t="s">
        <v>491</v>
      </c>
      <c r="J2910" s="958" t="s">
        <v>453</v>
      </c>
      <c r="K2910" s="958" t="s">
        <v>438</v>
      </c>
      <c r="L2910" s="937" t="s">
        <v>125</v>
      </c>
      <c r="M2910" s="958" t="s">
        <v>100</v>
      </c>
      <c r="N2910" s="677">
        <f t="shared" ca="1" si="500"/>
        <v>0</v>
      </c>
      <c r="O2910" s="677">
        <f t="shared" ca="1" si="501"/>
        <v>0</v>
      </c>
      <c r="P2910" s="677">
        <f t="shared" ca="1" si="501"/>
        <v>0</v>
      </c>
      <c r="Q2910" s="677">
        <f t="shared" ca="1" si="501"/>
        <v>0</v>
      </c>
      <c r="R2910" s="677">
        <f t="shared" ca="1" si="501"/>
        <v>0</v>
      </c>
      <c r="S2910" s="677">
        <f t="shared" ca="1" si="501"/>
        <v>0</v>
      </c>
      <c r="T2910" s="677">
        <f t="shared" ca="1" si="501"/>
        <v>0</v>
      </c>
      <c r="U2910" s="677">
        <f t="shared" ca="1" si="501"/>
        <v>0</v>
      </c>
      <c r="V2910" s="677">
        <f t="shared" ca="1" si="501"/>
        <v>0</v>
      </c>
      <c r="W2910" s="677">
        <f t="shared" ca="1" si="493"/>
        <v>0</v>
      </c>
      <c r="X2910" s="677">
        <f t="shared" ca="1" si="501"/>
        <v>0</v>
      </c>
      <c r="Y2910" s="677">
        <f t="shared" ca="1" si="501"/>
        <v>0</v>
      </c>
      <c r="Z2910" s="677">
        <f t="shared" ca="1" si="501"/>
        <v>0</v>
      </c>
      <c r="AA2910" t="str">
        <f t="shared" si="497"/>
        <v>ASR_COMP</v>
      </c>
      <c r="AB2910" s="957">
        <f t="shared" si="498"/>
        <v>44682</v>
      </c>
      <c r="AC2910" t="str">
        <f t="shared" si="499"/>
        <v>Unaudited</v>
      </c>
    </row>
    <row r="2911" spans="1:29" x14ac:dyDescent="0.25">
      <c r="A2911" t="s">
        <v>423</v>
      </c>
      <c r="B2911" t="s">
        <v>1388</v>
      </c>
      <c r="C2911" t="s">
        <v>1389</v>
      </c>
      <c r="D2911">
        <v>1900</v>
      </c>
      <c r="E2911" s="957">
        <v>1</v>
      </c>
      <c r="F2911" t="s">
        <v>1034</v>
      </c>
      <c r="G2911" s="957" t="s">
        <v>1387</v>
      </c>
      <c r="H2911" t="s">
        <v>389</v>
      </c>
      <c r="I2911" s="958" t="s">
        <v>491</v>
      </c>
      <c r="J2911" s="958" t="s">
        <v>453</v>
      </c>
      <c r="K2911" s="958" t="s">
        <v>438</v>
      </c>
      <c r="L2911" s="953" t="s">
        <v>126</v>
      </c>
      <c r="M2911" s="958" t="s">
        <v>101</v>
      </c>
      <c r="N2911" s="677">
        <f t="shared" ca="1" si="500"/>
        <v>0</v>
      </c>
      <c r="O2911" s="677">
        <f t="shared" ca="1" si="501"/>
        <v>0</v>
      </c>
      <c r="P2911" s="677">
        <f t="shared" ca="1" si="501"/>
        <v>0</v>
      </c>
      <c r="Q2911" s="677">
        <f t="shared" ca="1" si="501"/>
        <v>0</v>
      </c>
      <c r="R2911" s="677">
        <f t="shared" ca="1" si="501"/>
        <v>0</v>
      </c>
      <c r="S2911" s="677">
        <f t="shared" ca="1" si="501"/>
        <v>0</v>
      </c>
      <c r="T2911" s="677">
        <f t="shared" ca="1" si="501"/>
        <v>0</v>
      </c>
      <c r="U2911" s="677">
        <f t="shared" ca="1" si="501"/>
        <v>0</v>
      </c>
      <c r="V2911" s="677">
        <f t="shared" ca="1" si="501"/>
        <v>0</v>
      </c>
      <c r="W2911" s="677">
        <f t="shared" ca="1" si="493"/>
        <v>0</v>
      </c>
      <c r="X2911" s="677">
        <f t="shared" ca="1" si="501"/>
        <v>0</v>
      </c>
      <c r="Y2911" s="677">
        <f t="shared" ca="1" si="501"/>
        <v>0</v>
      </c>
      <c r="Z2911" s="677">
        <f t="shared" ca="1" si="501"/>
        <v>0</v>
      </c>
      <c r="AA2911" t="str">
        <f t="shared" si="497"/>
        <v>ASR_COMP</v>
      </c>
      <c r="AB2911" s="957">
        <f t="shared" si="498"/>
        <v>44682</v>
      </c>
      <c r="AC2911" t="str">
        <f t="shared" si="499"/>
        <v>Unaudited</v>
      </c>
    </row>
    <row r="2912" spans="1:29" x14ac:dyDescent="0.25">
      <c r="A2912" t="s">
        <v>423</v>
      </c>
      <c r="B2912" t="s">
        <v>1388</v>
      </c>
      <c r="C2912" t="s">
        <v>1389</v>
      </c>
      <c r="D2912">
        <v>1900</v>
      </c>
      <c r="E2912" s="957">
        <v>1</v>
      </c>
      <c r="F2912" t="s">
        <v>1034</v>
      </c>
      <c r="G2912" s="957" t="s">
        <v>1387</v>
      </c>
      <c r="H2912" t="s">
        <v>389</v>
      </c>
      <c r="I2912" s="958" t="s">
        <v>491</v>
      </c>
      <c r="J2912" s="958" t="s">
        <v>453</v>
      </c>
      <c r="K2912" s="958" t="s">
        <v>438</v>
      </c>
      <c r="L2912" s="937" t="s">
        <v>127</v>
      </c>
      <c r="M2912" s="958" t="s">
        <v>102</v>
      </c>
      <c r="N2912" s="677">
        <f t="shared" ca="1" si="500"/>
        <v>0</v>
      </c>
      <c r="O2912" s="677">
        <f t="shared" ca="1" si="501"/>
        <v>0</v>
      </c>
      <c r="P2912" s="677">
        <f t="shared" ca="1" si="501"/>
        <v>0</v>
      </c>
      <c r="Q2912" s="677">
        <f t="shared" ca="1" si="501"/>
        <v>0</v>
      </c>
      <c r="R2912" s="677">
        <f t="shared" ca="1" si="501"/>
        <v>0</v>
      </c>
      <c r="S2912" s="677">
        <f t="shared" ca="1" si="501"/>
        <v>0</v>
      </c>
      <c r="T2912" s="677">
        <f t="shared" ca="1" si="501"/>
        <v>0</v>
      </c>
      <c r="U2912" s="677">
        <f t="shared" ca="1" si="501"/>
        <v>0</v>
      </c>
      <c r="V2912" s="677">
        <f t="shared" ca="1" si="501"/>
        <v>0</v>
      </c>
      <c r="W2912" s="677">
        <f t="shared" ca="1" si="493"/>
        <v>0</v>
      </c>
      <c r="X2912" s="677">
        <f t="shared" ca="1" si="501"/>
        <v>0</v>
      </c>
      <c r="Y2912" s="677">
        <f t="shared" ca="1" si="501"/>
        <v>0</v>
      </c>
      <c r="Z2912" s="677">
        <f t="shared" ca="1" si="501"/>
        <v>0</v>
      </c>
      <c r="AA2912" t="str">
        <f t="shared" si="497"/>
        <v>ASR_COMP</v>
      </c>
      <c r="AB2912" s="957">
        <f t="shared" si="498"/>
        <v>44682</v>
      </c>
      <c r="AC2912" t="str">
        <f t="shared" si="499"/>
        <v>Unaudited</v>
      </c>
    </row>
    <row r="2913" spans="1:29" x14ac:dyDescent="0.25">
      <c r="A2913" t="s">
        <v>423</v>
      </c>
      <c r="B2913" t="s">
        <v>1388</v>
      </c>
      <c r="C2913" t="s">
        <v>1389</v>
      </c>
      <c r="D2913">
        <v>1900</v>
      </c>
      <c r="E2913" s="957">
        <v>1</v>
      </c>
      <c r="F2913" t="s">
        <v>1034</v>
      </c>
      <c r="G2913" s="957" t="s">
        <v>1387</v>
      </c>
      <c r="H2913" t="s">
        <v>389</v>
      </c>
      <c r="I2913" s="937" t="s">
        <v>491</v>
      </c>
      <c r="J2913" s="937" t="s">
        <v>453</v>
      </c>
      <c r="K2913" s="937" t="s">
        <v>438</v>
      </c>
      <c r="L2913" s="937" t="s">
        <v>128</v>
      </c>
      <c r="M2913" s="958" t="s">
        <v>103</v>
      </c>
      <c r="N2913" s="677">
        <f t="shared" ca="1" si="500"/>
        <v>0</v>
      </c>
      <c r="O2913" s="677">
        <f t="shared" ca="1" si="501"/>
        <v>0</v>
      </c>
      <c r="P2913" s="677">
        <f t="shared" ca="1" si="501"/>
        <v>0</v>
      </c>
      <c r="Q2913" s="677">
        <f t="shared" ca="1" si="501"/>
        <v>0</v>
      </c>
      <c r="R2913" s="677">
        <f t="shared" ca="1" si="501"/>
        <v>0</v>
      </c>
      <c r="S2913" s="677">
        <f t="shared" ca="1" si="501"/>
        <v>0</v>
      </c>
      <c r="T2913" s="677">
        <f t="shared" ca="1" si="501"/>
        <v>0</v>
      </c>
      <c r="U2913" s="677">
        <f t="shared" ca="1" si="501"/>
        <v>0</v>
      </c>
      <c r="V2913" s="677">
        <f t="shared" ca="1" si="501"/>
        <v>0</v>
      </c>
      <c r="W2913" s="677">
        <f t="shared" ca="1" si="493"/>
        <v>0</v>
      </c>
      <c r="X2913" s="677">
        <f t="shared" ca="1" si="501"/>
        <v>0</v>
      </c>
      <c r="Y2913" s="677">
        <f t="shared" ca="1" si="501"/>
        <v>0</v>
      </c>
      <c r="Z2913" s="677">
        <f t="shared" ca="1" si="501"/>
        <v>0</v>
      </c>
      <c r="AA2913" t="str">
        <f t="shared" si="497"/>
        <v>ASR_COMP</v>
      </c>
      <c r="AB2913" s="957">
        <f t="shared" si="498"/>
        <v>44682</v>
      </c>
      <c r="AC2913" t="str">
        <f t="shared" si="499"/>
        <v>Unaudited</v>
      </c>
    </row>
    <row r="2914" spans="1:29" x14ac:dyDescent="0.25">
      <c r="A2914" t="s">
        <v>423</v>
      </c>
      <c r="B2914" t="s">
        <v>1388</v>
      </c>
      <c r="C2914" t="s">
        <v>1389</v>
      </c>
      <c r="D2914">
        <v>1900</v>
      </c>
      <c r="E2914" s="957">
        <v>1</v>
      </c>
      <c r="F2914" t="s">
        <v>1034</v>
      </c>
      <c r="G2914" s="957" t="s">
        <v>1387</v>
      </c>
      <c r="H2914" t="s">
        <v>389</v>
      </c>
      <c r="I2914" s="958" t="s">
        <v>491</v>
      </c>
      <c r="J2914" s="958" t="s">
        <v>453</v>
      </c>
      <c r="K2914" s="958" t="s">
        <v>438</v>
      </c>
      <c r="L2914" s="937" t="s">
        <v>129</v>
      </c>
      <c r="M2914" s="958" t="s">
        <v>28</v>
      </c>
      <c r="N2914" s="677">
        <f t="shared" ca="1" si="500"/>
        <v>0</v>
      </c>
      <c r="O2914" s="677">
        <f t="shared" ca="1" si="501"/>
        <v>0</v>
      </c>
      <c r="P2914" s="677">
        <f t="shared" ca="1" si="501"/>
        <v>0</v>
      </c>
      <c r="Q2914" s="677">
        <f t="shared" ca="1" si="501"/>
        <v>0</v>
      </c>
      <c r="R2914" s="677">
        <f t="shared" ca="1" si="501"/>
        <v>0</v>
      </c>
      <c r="S2914" s="677">
        <f t="shared" ca="1" si="501"/>
        <v>0</v>
      </c>
      <c r="T2914" s="677">
        <f t="shared" ca="1" si="501"/>
        <v>0</v>
      </c>
      <c r="U2914" s="677">
        <f t="shared" ca="1" si="501"/>
        <v>0</v>
      </c>
      <c r="V2914" s="677">
        <f t="shared" ca="1" si="501"/>
        <v>0</v>
      </c>
      <c r="W2914" s="677">
        <f t="shared" ca="1" si="493"/>
        <v>0</v>
      </c>
      <c r="X2914" s="677">
        <f t="shared" ca="1" si="501"/>
        <v>0</v>
      </c>
      <c r="Y2914" s="677">
        <f t="shared" ca="1" si="501"/>
        <v>0</v>
      </c>
      <c r="Z2914" s="677">
        <f t="shared" ca="1" si="501"/>
        <v>0</v>
      </c>
      <c r="AA2914" t="str">
        <f t="shared" si="497"/>
        <v>ASR_COMP</v>
      </c>
      <c r="AB2914" s="957">
        <f t="shared" si="498"/>
        <v>44682</v>
      </c>
      <c r="AC2914" t="str">
        <f t="shared" si="499"/>
        <v>Unaudited</v>
      </c>
    </row>
    <row r="2915" spans="1:29" x14ac:dyDescent="0.25">
      <c r="A2915" t="s">
        <v>423</v>
      </c>
      <c r="B2915" t="s">
        <v>1388</v>
      </c>
      <c r="C2915" t="s">
        <v>1389</v>
      </c>
      <c r="D2915">
        <v>1900</v>
      </c>
      <c r="E2915" s="957">
        <v>1</v>
      </c>
      <c r="F2915" t="s">
        <v>1034</v>
      </c>
      <c r="G2915" s="957" t="s">
        <v>1387</v>
      </c>
      <c r="H2915" t="s">
        <v>389</v>
      </c>
      <c r="I2915" s="937" t="s">
        <v>491</v>
      </c>
      <c r="J2915" s="937" t="s">
        <v>439</v>
      </c>
      <c r="K2915" s="937" t="s">
        <v>439</v>
      </c>
      <c r="L2915" s="937" t="s">
        <v>131</v>
      </c>
      <c r="M2915" s="937" t="s">
        <v>329</v>
      </c>
      <c r="N2915" s="677">
        <f t="shared" ca="1" si="500"/>
        <v>0</v>
      </c>
      <c r="O2915" s="677">
        <f t="shared" ca="1" si="501"/>
        <v>0</v>
      </c>
      <c r="P2915" s="677">
        <f t="shared" ca="1" si="501"/>
        <v>0</v>
      </c>
      <c r="Q2915" s="677">
        <f t="shared" ca="1" si="501"/>
        <v>0</v>
      </c>
      <c r="R2915" s="677">
        <f t="shared" ca="1" si="501"/>
        <v>0</v>
      </c>
      <c r="S2915" s="677">
        <f t="shared" ca="1" si="501"/>
        <v>0</v>
      </c>
      <c r="T2915" s="677">
        <f t="shared" ca="1" si="501"/>
        <v>0</v>
      </c>
      <c r="U2915" s="677">
        <f t="shared" ca="1" si="501"/>
        <v>0</v>
      </c>
      <c r="V2915" s="677">
        <f t="shared" ca="1" si="501"/>
        <v>0</v>
      </c>
      <c r="W2915" s="677">
        <f t="shared" ca="1" si="493"/>
        <v>0</v>
      </c>
      <c r="X2915" s="677">
        <f t="shared" ca="1" si="501"/>
        <v>0</v>
      </c>
      <c r="Y2915" s="677">
        <f t="shared" ca="1" si="501"/>
        <v>0</v>
      </c>
      <c r="Z2915" s="677">
        <f t="shared" ca="1" si="501"/>
        <v>0</v>
      </c>
      <c r="AA2915" t="str">
        <f t="shared" si="497"/>
        <v>ASR_COMP</v>
      </c>
      <c r="AB2915" s="957">
        <f t="shared" si="498"/>
        <v>44682</v>
      </c>
      <c r="AC2915" t="str">
        <f t="shared" si="499"/>
        <v>Unaudited</v>
      </c>
    </row>
    <row r="2916" spans="1:29" x14ac:dyDescent="0.25">
      <c r="A2916" t="s">
        <v>423</v>
      </c>
      <c r="B2916" t="s">
        <v>1388</v>
      </c>
      <c r="C2916" t="s">
        <v>1389</v>
      </c>
      <c r="D2916">
        <v>1900</v>
      </c>
      <c r="E2916" s="957">
        <v>1</v>
      </c>
      <c r="F2916" t="s">
        <v>1034</v>
      </c>
      <c r="G2916" s="957" t="s">
        <v>1387</v>
      </c>
      <c r="H2916" t="s">
        <v>389</v>
      </c>
      <c r="I2916" s="937" t="s">
        <v>491</v>
      </c>
      <c r="J2916" s="937" t="s">
        <v>439</v>
      </c>
      <c r="K2916" s="937" t="s">
        <v>439</v>
      </c>
      <c r="L2916" s="937" t="s">
        <v>132</v>
      </c>
      <c r="M2916" s="958" t="s">
        <v>328</v>
      </c>
      <c r="N2916" s="677">
        <f t="shared" ca="1" si="500"/>
        <v>0</v>
      </c>
      <c r="O2916" s="677">
        <f t="shared" ca="1" si="501"/>
        <v>0</v>
      </c>
      <c r="P2916" s="677">
        <f t="shared" ca="1" si="501"/>
        <v>0</v>
      </c>
      <c r="Q2916" s="677">
        <f t="shared" ca="1" si="501"/>
        <v>0</v>
      </c>
      <c r="R2916" s="677">
        <f t="shared" ca="1" si="501"/>
        <v>0</v>
      </c>
      <c r="S2916" s="677">
        <f t="shared" ca="1" si="501"/>
        <v>0</v>
      </c>
      <c r="T2916" s="677">
        <f t="shared" ca="1" si="501"/>
        <v>0</v>
      </c>
      <c r="U2916" s="677">
        <f t="shared" ca="1" si="501"/>
        <v>0</v>
      </c>
      <c r="V2916" s="677">
        <f t="shared" ca="1" si="501"/>
        <v>0</v>
      </c>
      <c r="W2916" s="677">
        <f t="shared" ca="1" si="493"/>
        <v>0</v>
      </c>
      <c r="X2916" s="677">
        <f t="shared" ca="1" si="501"/>
        <v>0</v>
      </c>
      <c r="Y2916" s="677">
        <f t="shared" ca="1" si="501"/>
        <v>0</v>
      </c>
      <c r="Z2916" s="677">
        <f t="shared" ca="1" si="501"/>
        <v>0</v>
      </c>
      <c r="AA2916" t="str">
        <f t="shared" si="497"/>
        <v>ASR_COMP</v>
      </c>
      <c r="AB2916" s="957">
        <f t="shared" si="498"/>
        <v>44682</v>
      </c>
      <c r="AC2916" t="str">
        <f t="shared" si="499"/>
        <v>Unaudited</v>
      </c>
    </row>
    <row r="2917" spans="1:29" ht="30" x14ac:dyDescent="0.25">
      <c r="A2917" t="s">
        <v>423</v>
      </c>
      <c r="B2917" t="s">
        <v>1388</v>
      </c>
      <c r="C2917" t="s">
        <v>1389</v>
      </c>
      <c r="D2917">
        <v>1900</v>
      </c>
      <c r="E2917" s="957">
        <v>1</v>
      </c>
      <c r="F2917" t="s">
        <v>1034</v>
      </c>
      <c r="G2917" s="957" t="s">
        <v>1387</v>
      </c>
      <c r="H2917" t="s">
        <v>389</v>
      </c>
      <c r="I2917" s="937" t="s">
        <v>491</v>
      </c>
      <c r="J2917" s="937" t="s">
        <v>439</v>
      </c>
      <c r="K2917" s="937" t="s">
        <v>439</v>
      </c>
      <c r="L2917" s="937" t="s">
        <v>133</v>
      </c>
      <c r="M2917" s="958" t="s">
        <v>182</v>
      </c>
      <c r="N2917" s="677">
        <f t="shared" ca="1" si="500"/>
        <v>0</v>
      </c>
      <c r="O2917" s="677">
        <f t="shared" ca="1" si="501"/>
        <v>0</v>
      </c>
      <c r="P2917" s="677">
        <f t="shared" ca="1" si="501"/>
        <v>0</v>
      </c>
      <c r="Q2917" s="677">
        <f t="shared" ca="1" si="501"/>
        <v>0</v>
      </c>
      <c r="R2917" s="677">
        <f t="shared" ca="1" si="501"/>
        <v>0</v>
      </c>
      <c r="S2917" s="677">
        <f t="shared" ca="1" si="501"/>
        <v>0</v>
      </c>
      <c r="T2917" s="677">
        <f t="shared" ca="1" si="501"/>
        <v>0</v>
      </c>
      <c r="U2917" s="677">
        <f t="shared" ca="1" si="501"/>
        <v>0</v>
      </c>
      <c r="V2917" s="677">
        <f t="shared" ca="1" si="501"/>
        <v>0</v>
      </c>
      <c r="W2917" s="677">
        <f t="shared" ca="1" si="493"/>
        <v>0</v>
      </c>
      <c r="X2917" s="677">
        <f t="shared" ca="1" si="501"/>
        <v>0</v>
      </c>
      <c r="Y2917" s="677">
        <f t="shared" ca="1" si="501"/>
        <v>0</v>
      </c>
      <c r="Z2917" s="677">
        <f t="shared" ca="1" si="501"/>
        <v>0</v>
      </c>
      <c r="AA2917" t="str">
        <f t="shared" si="497"/>
        <v>ASR_COMP</v>
      </c>
      <c r="AB2917" s="957">
        <f t="shared" si="498"/>
        <v>44682</v>
      </c>
      <c r="AC2917" t="str">
        <f t="shared" si="499"/>
        <v>Unaudited</v>
      </c>
    </row>
    <row r="2918" spans="1:29" x14ac:dyDescent="0.25">
      <c r="A2918" t="s">
        <v>423</v>
      </c>
      <c r="B2918" t="s">
        <v>1388</v>
      </c>
      <c r="C2918" t="s">
        <v>1389</v>
      </c>
      <c r="D2918">
        <v>1900</v>
      </c>
      <c r="E2918" s="957">
        <v>1</v>
      </c>
      <c r="F2918" t="s">
        <v>1034</v>
      </c>
      <c r="G2918" s="957" t="s">
        <v>1387</v>
      </c>
      <c r="H2918" t="s">
        <v>389</v>
      </c>
      <c r="I2918" s="937" t="s">
        <v>491</v>
      </c>
      <c r="J2918" s="937" t="s">
        <v>439</v>
      </c>
      <c r="K2918" s="937" t="s">
        <v>439</v>
      </c>
      <c r="L2918" s="937" t="s">
        <v>134</v>
      </c>
      <c r="M2918" s="958" t="s">
        <v>497</v>
      </c>
      <c r="N2918" s="677">
        <f t="shared" ca="1" si="500"/>
        <v>0</v>
      </c>
      <c r="O2918" s="677">
        <f t="shared" ca="1" si="501"/>
        <v>0</v>
      </c>
      <c r="P2918" s="677">
        <f t="shared" ca="1" si="501"/>
        <v>0</v>
      </c>
      <c r="Q2918" s="677">
        <f t="shared" ca="1" si="501"/>
        <v>0</v>
      </c>
      <c r="R2918" s="677">
        <f t="shared" ca="1" si="501"/>
        <v>0</v>
      </c>
      <c r="S2918" s="677">
        <f t="shared" ca="1" si="501"/>
        <v>0</v>
      </c>
      <c r="T2918" s="677">
        <f t="shared" ca="1" si="501"/>
        <v>0</v>
      </c>
      <c r="U2918" s="677">
        <f t="shared" ca="1" si="501"/>
        <v>0</v>
      </c>
      <c r="V2918" s="677">
        <f t="shared" ca="1" si="501"/>
        <v>0</v>
      </c>
      <c r="W2918" s="677">
        <f t="shared" ca="1" si="493"/>
        <v>0</v>
      </c>
      <c r="X2918" s="677">
        <f t="shared" ca="1" si="501"/>
        <v>0</v>
      </c>
      <c r="Y2918" s="677">
        <f t="shared" ca="1" si="501"/>
        <v>0</v>
      </c>
      <c r="Z2918" s="677">
        <f t="shared" ca="1" si="501"/>
        <v>0</v>
      </c>
      <c r="AA2918" t="str">
        <f t="shared" si="497"/>
        <v>ASR_COMP</v>
      </c>
      <c r="AB2918" s="957">
        <f t="shared" si="498"/>
        <v>44682</v>
      </c>
      <c r="AC2918" t="str">
        <f t="shared" si="499"/>
        <v>Unaudited</v>
      </c>
    </row>
    <row r="2919" spans="1:29" x14ac:dyDescent="0.25">
      <c r="A2919" t="s">
        <v>423</v>
      </c>
      <c r="B2919" t="s">
        <v>1388</v>
      </c>
      <c r="C2919" t="s">
        <v>1389</v>
      </c>
      <c r="D2919">
        <v>1900</v>
      </c>
      <c r="E2919" s="957">
        <v>1</v>
      </c>
      <c r="F2919" t="s">
        <v>1034</v>
      </c>
      <c r="G2919" s="957" t="s">
        <v>1387</v>
      </c>
      <c r="H2919" t="s">
        <v>389</v>
      </c>
      <c r="I2919" s="937" t="s">
        <v>491</v>
      </c>
      <c r="J2919" s="937" t="s">
        <v>439</v>
      </c>
      <c r="K2919" s="937" t="s">
        <v>439</v>
      </c>
      <c r="L2919" s="943" t="s">
        <v>135</v>
      </c>
      <c r="M2919" s="959" t="s">
        <v>498</v>
      </c>
      <c r="N2919" s="677">
        <f t="shared" ca="1" si="500"/>
        <v>0</v>
      </c>
      <c r="O2919" s="677">
        <f t="shared" ca="1" si="501"/>
        <v>0</v>
      </c>
      <c r="P2919" s="677">
        <f t="shared" ca="1" si="501"/>
        <v>0</v>
      </c>
      <c r="Q2919" s="677">
        <f t="shared" ca="1" si="501"/>
        <v>0</v>
      </c>
      <c r="R2919" s="677">
        <f t="shared" ca="1" si="501"/>
        <v>0</v>
      </c>
      <c r="S2919" s="677">
        <f t="shared" ca="1" si="501"/>
        <v>0</v>
      </c>
      <c r="T2919" s="677">
        <f t="shared" ca="1" si="501"/>
        <v>0</v>
      </c>
      <c r="U2919" s="677">
        <f t="shared" ca="1" si="501"/>
        <v>0</v>
      </c>
      <c r="V2919" s="677">
        <f t="shared" ca="1" si="501"/>
        <v>0</v>
      </c>
      <c r="W2919" s="677">
        <f t="shared" ca="1" si="493"/>
        <v>0</v>
      </c>
      <c r="X2919" s="677">
        <f t="shared" ca="1" si="501"/>
        <v>0</v>
      </c>
      <c r="Y2919" s="677">
        <f t="shared" ca="1" si="501"/>
        <v>0</v>
      </c>
      <c r="Z2919" s="677">
        <f t="shared" ca="1" si="501"/>
        <v>0</v>
      </c>
      <c r="AA2919" t="str">
        <f t="shared" si="497"/>
        <v>ASR_COMP</v>
      </c>
      <c r="AB2919" s="957">
        <f t="shared" si="498"/>
        <v>44682</v>
      </c>
      <c r="AC2919" t="str">
        <f t="shared" si="499"/>
        <v>Unaudited</v>
      </c>
    </row>
    <row r="2920" spans="1:29" x14ac:dyDescent="0.25">
      <c r="A2920" t="s">
        <v>423</v>
      </c>
      <c r="B2920" t="s">
        <v>1388</v>
      </c>
      <c r="C2920" t="s">
        <v>1389</v>
      </c>
      <c r="D2920">
        <v>1900</v>
      </c>
      <c r="E2920" s="957">
        <v>1</v>
      </c>
      <c r="F2920" t="s">
        <v>1034</v>
      </c>
      <c r="G2920" s="957" t="s">
        <v>1387</v>
      </c>
      <c r="H2920" t="s">
        <v>389</v>
      </c>
      <c r="I2920" s="937" t="s">
        <v>491</v>
      </c>
      <c r="J2920" s="937" t="s">
        <v>439</v>
      </c>
      <c r="K2920" s="937" t="s">
        <v>439</v>
      </c>
      <c r="L2920" s="937" t="s">
        <v>136</v>
      </c>
      <c r="M2920" s="958" t="s">
        <v>499</v>
      </c>
      <c r="N2920" s="677">
        <f t="shared" ca="1" si="500"/>
        <v>0</v>
      </c>
      <c r="O2920" s="677">
        <f t="shared" ca="1" si="501"/>
        <v>0</v>
      </c>
      <c r="P2920" s="677">
        <f t="shared" ca="1" si="501"/>
        <v>0</v>
      </c>
      <c r="Q2920" s="677">
        <f t="shared" ca="1" si="501"/>
        <v>0</v>
      </c>
      <c r="R2920" s="677">
        <f t="shared" ca="1" si="501"/>
        <v>0</v>
      </c>
      <c r="S2920" s="677">
        <f t="shared" ca="1" si="501"/>
        <v>0</v>
      </c>
      <c r="T2920" s="677">
        <f t="shared" ca="1" si="501"/>
        <v>0</v>
      </c>
      <c r="U2920" s="677">
        <f t="shared" ca="1" si="501"/>
        <v>0</v>
      </c>
      <c r="V2920" s="677">
        <f t="shared" ca="1" si="501"/>
        <v>0</v>
      </c>
      <c r="W2920" s="677">
        <f t="shared" ca="1" si="493"/>
        <v>0</v>
      </c>
      <c r="X2920" s="677">
        <f t="shared" ca="1" si="501"/>
        <v>0</v>
      </c>
      <c r="Y2920" s="677">
        <f t="shared" ca="1" si="501"/>
        <v>0</v>
      </c>
      <c r="Z2920" s="677">
        <f t="shared" ca="1" si="501"/>
        <v>0</v>
      </c>
      <c r="AA2920" t="str">
        <f t="shared" si="497"/>
        <v>ASR_COMP</v>
      </c>
      <c r="AB2920" s="957">
        <f t="shared" si="498"/>
        <v>44682</v>
      </c>
      <c r="AC2920" t="str">
        <f t="shared" si="499"/>
        <v>Unaudited</v>
      </c>
    </row>
    <row r="2921" spans="1:29" x14ac:dyDescent="0.25">
      <c r="A2921" t="s">
        <v>423</v>
      </c>
      <c r="B2921" t="s">
        <v>1388</v>
      </c>
      <c r="C2921" t="s">
        <v>1389</v>
      </c>
      <c r="D2921">
        <v>1900</v>
      </c>
      <c r="E2921" s="957">
        <v>1</v>
      </c>
      <c r="F2921" t="s">
        <v>1034</v>
      </c>
      <c r="G2921" s="957" t="s">
        <v>1387</v>
      </c>
      <c r="H2921" t="s">
        <v>389</v>
      </c>
      <c r="I2921" s="937" t="s">
        <v>492</v>
      </c>
      <c r="J2921" s="937" t="s">
        <v>26</v>
      </c>
      <c r="K2921" s="937" t="s">
        <v>26</v>
      </c>
      <c r="L2921" s="937" t="s">
        <v>272</v>
      </c>
      <c r="M2921" s="958" t="s">
        <v>26</v>
      </c>
      <c r="N2921" s="677">
        <f t="shared" ca="1" si="500"/>
        <v>0</v>
      </c>
      <c r="O2921" s="677">
        <f t="shared" ca="1" si="501"/>
        <v>0</v>
      </c>
      <c r="P2921" s="677">
        <f t="shared" ca="1" si="501"/>
        <v>0</v>
      </c>
      <c r="Q2921" s="677">
        <f t="shared" ca="1" si="501"/>
        <v>0</v>
      </c>
      <c r="R2921" s="677">
        <f t="shared" ca="1" si="501"/>
        <v>0</v>
      </c>
      <c r="S2921" s="677">
        <f t="shared" ca="1" si="501"/>
        <v>0</v>
      </c>
      <c r="T2921" s="677">
        <f t="shared" ca="1" si="501"/>
        <v>0</v>
      </c>
      <c r="U2921" s="677">
        <f t="shared" ca="1" si="501"/>
        <v>0</v>
      </c>
      <c r="V2921" s="677">
        <f t="shared" ca="1" si="501"/>
        <v>0</v>
      </c>
      <c r="W2921" s="677">
        <f t="shared" ca="1" si="493"/>
        <v>0</v>
      </c>
      <c r="X2921" s="677">
        <f t="shared" ca="1" si="501"/>
        <v>0</v>
      </c>
      <c r="Y2921" s="677">
        <f t="shared" ca="1" si="501"/>
        <v>0</v>
      </c>
      <c r="Z2921" s="677">
        <f t="shared" ca="1" si="501"/>
        <v>1063114.0169326076</v>
      </c>
      <c r="AA2921" t="str">
        <f t="shared" si="497"/>
        <v>ASR_COMP</v>
      </c>
      <c r="AB2921" s="957">
        <f t="shared" si="498"/>
        <v>44682</v>
      </c>
      <c r="AC2921" t="str">
        <f t="shared" si="499"/>
        <v>Unaudited</v>
      </c>
    </row>
    <row r="2922" spans="1:29" x14ac:dyDescent="0.25">
      <c r="A2922" t="s">
        <v>423</v>
      </c>
      <c r="B2922" t="s">
        <v>1388</v>
      </c>
      <c r="C2922" t="s">
        <v>1389</v>
      </c>
      <c r="D2922">
        <v>1900</v>
      </c>
      <c r="E2922" s="957">
        <v>1</v>
      </c>
      <c r="F2922" t="s">
        <v>441</v>
      </c>
      <c r="G2922" s="957">
        <v>91</v>
      </c>
      <c r="H2922" t="s">
        <v>390</v>
      </c>
      <c r="I2922" s="937" t="s">
        <v>435</v>
      </c>
      <c r="J2922" s="937" t="s">
        <v>435</v>
      </c>
      <c r="K2922" s="937" t="s">
        <v>435</v>
      </c>
      <c r="L2922" s="937"/>
      <c r="M2922" s="958" t="s">
        <v>435</v>
      </c>
      <c r="N2922" s="677">
        <f t="shared" ca="1" si="500"/>
        <v>117165.56</v>
      </c>
      <c r="O2922" s="677">
        <f t="shared" ca="1" si="501"/>
        <v>94997.83</v>
      </c>
      <c r="P2922" s="677">
        <f t="shared" ca="1" si="501"/>
        <v>2535.29</v>
      </c>
      <c r="Q2922" s="677">
        <f t="shared" ca="1" si="501"/>
        <v>5362.65</v>
      </c>
      <c r="R2922" s="677">
        <f t="shared" ca="1" si="501"/>
        <v>1027</v>
      </c>
      <c r="S2922" s="677">
        <f t="shared" ca="1" si="501"/>
        <v>3116.91</v>
      </c>
      <c r="T2922" s="677">
        <f t="shared" ca="1" si="501"/>
        <v>1016</v>
      </c>
      <c r="U2922" s="677">
        <f t="shared" ca="1" si="501"/>
        <v>66</v>
      </c>
      <c r="V2922" s="677">
        <f t="shared" ca="1" si="501"/>
        <v>140</v>
      </c>
      <c r="W2922" s="677">
        <f t="shared" ca="1" si="493"/>
        <v>21</v>
      </c>
      <c r="X2922" s="677">
        <f t="shared" ca="1" si="501"/>
        <v>8261.880000000001</v>
      </c>
      <c r="Y2922" s="677">
        <f t="shared" ca="1" si="501"/>
        <v>621</v>
      </c>
      <c r="Z2922" s="677">
        <f t="shared" ca="1" si="501"/>
        <v>0</v>
      </c>
      <c r="AA2922" t="str">
        <f t="shared" si="497"/>
        <v>ASR_COMP</v>
      </c>
      <c r="AB2922" s="957">
        <f t="shared" si="498"/>
        <v>44682</v>
      </c>
      <c r="AC2922" t="str">
        <f t="shared" si="499"/>
        <v>Unaudited</v>
      </c>
    </row>
    <row r="2923" spans="1:29" x14ac:dyDescent="0.25">
      <c r="A2923" t="s">
        <v>423</v>
      </c>
      <c r="B2923" t="s">
        <v>1388</v>
      </c>
      <c r="C2923" t="s">
        <v>1389</v>
      </c>
      <c r="D2923">
        <v>1900</v>
      </c>
      <c r="E2923" s="957">
        <v>1</v>
      </c>
      <c r="F2923" t="s">
        <v>441</v>
      </c>
      <c r="G2923" s="957">
        <v>91</v>
      </c>
      <c r="H2923" t="s">
        <v>390</v>
      </c>
      <c r="I2923" s="937" t="s">
        <v>490</v>
      </c>
      <c r="J2923" s="937" t="s">
        <v>12</v>
      </c>
      <c r="K2923" s="937" t="s">
        <v>12</v>
      </c>
      <c r="L2923" s="937">
        <v>1.1000000000000001</v>
      </c>
      <c r="M2923" s="958" t="s">
        <v>12</v>
      </c>
      <c r="N2923" s="677">
        <f t="shared" ca="1" si="500"/>
        <v>30093993.885708492</v>
      </c>
      <c r="O2923" s="677">
        <f t="shared" ca="1" si="501"/>
        <v>16855425.071430795</v>
      </c>
      <c r="P2923" s="677">
        <f t="shared" ca="1" si="501"/>
        <v>1201496.1060378307</v>
      </c>
      <c r="Q2923" s="677">
        <f t="shared" ca="1" si="501"/>
        <v>5967962.1860515308</v>
      </c>
      <c r="R2923" s="677">
        <f t="shared" ca="1" si="501"/>
        <v>1468641.8918392116</v>
      </c>
      <c r="S2923" s="677">
        <f t="shared" ca="1" si="501"/>
        <v>706691.12483236368</v>
      </c>
      <c r="T2923" s="677">
        <f t="shared" ca="1" si="501"/>
        <v>348939.88899667724</v>
      </c>
      <c r="U2923" s="677">
        <f t="shared" ca="1" si="501"/>
        <v>13914.864418436264</v>
      </c>
      <c r="V2923" s="677">
        <f t="shared" ca="1" si="501"/>
        <v>464971.48356124078</v>
      </c>
      <c r="W2923" s="677">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582327.45441516384</v>
      </c>
      <c r="X2923" s="677">
        <f t="shared" ca="1" si="501"/>
        <v>997560.16785039648</v>
      </c>
      <c r="Y2923" s="677">
        <f t="shared" ca="1" si="501"/>
        <v>1486063.6462748526</v>
      </c>
      <c r="Z2923" s="677">
        <f t="shared" ca="1" si="501"/>
        <v>0</v>
      </c>
      <c r="AA2923" t="str">
        <f t="shared" si="497"/>
        <v>ASR_COMP</v>
      </c>
      <c r="AB2923" s="957">
        <f t="shared" si="498"/>
        <v>44682</v>
      </c>
      <c r="AC2923" t="str">
        <f t="shared" si="499"/>
        <v>Unaudited</v>
      </c>
    </row>
    <row r="2924" spans="1:29" x14ac:dyDescent="0.25">
      <c r="A2924" t="s">
        <v>423</v>
      </c>
      <c r="B2924" t="s">
        <v>1388</v>
      </c>
      <c r="C2924" t="s">
        <v>1389</v>
      </c>
      <c r="D2924">
        <v>1900</v>
      </c>
      <c r="E2924" s="957">
        <v>1</v>
      </c>
      <c r="F2924" t="s">
        <v>441</v>
      </c>
      <c r="G2924" s="957">
        <v>91</v>
      </c>
      <c r="H2924" t="s">
        <v>390</v>
      </c>
      <c r="I2924" s="937" t="s">
        <v>490</v>
      </c>
      <c r="J2924" s="937" t="s">
        <v>12</v>
      </c>
      <c r="K2924" s="937" t="s">
        <v>1331</v>
      </c>
      <c r="L2924" s="937" t="s">
        <v>1322</v>
      </c>
      <c r="M2924" s="958" t="s">
        <v>1331</v>
      </c>
      <c r="N2924" s="677">
        <f t="shared" ca="1" si="500"/>
        <v>92563.799101407829</v>
      </c>
      <c r="O2924" s="677">
        <f t="shared" ca="1" si="501"/>
        <v>-25850.326961652907</v>
      </c>
      <c r="P2924" s="677">
        <f t="shared" ca="1" si="501"/>
        <v>-2489.9383670319039</v>
      </c>
      <c r="Q2924" s="677">
        <f t="shared" ca="1" si="501"/>
        <v>14233.245995853473</v>
      </c>
      <c r="R2924" s="677">
        <f t="shared" ca="1" si="501"/>
        <v>4691.7760488740896</v>
      </c>
      <c r="S2924" s="677">
        <f t="shared" ca="1" si="501"/>
        <v>46481.819899922571</v>
      </c>
      <c r="T2924" s="677">
        <f t="shared" ca="1" si="501"/>
        <v>-559.53428005619298</v>
      </c>
      <c r="U2924" s="677">
        <f t="shared" ca="1" si="501"/>
        <v>1116.6233274846963</v>
      </c>
      <c r="V2924" s="677">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1653.5755202313928</v>
      </c>
      <c r="W2924" s="677">
        <f t="shared" ca="1" si="502"/>
        <v>2100.6680006578031</v>
      </c>
      <c r="X2924" s="677">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48671.213393967562</v>
      </c>
      <c r="Y2924" s="677">
        <f t="shared" ca="1" si="504"/>
        <v>2514.6765231572363</v>
      </c>
      <c r="Z2924" s="677">
        <f t="shared" ca="1" si="504"/>
        <v>0</v>
      </c>
      <c r="AA2924" t="str">
        <f t="shared" si="497"/>
        <v>ASR_COMP</v>
      </c>
      <c r="AB2924" s="957">
        <f t="shared" si="498"/>
        <v>44682</v>
      </c>
      <c r="AC2924" t="str">
        <f t="shared" si="499"/>
        <v>Unaudited</v>
      </c>
    </row>
    <row r="2925" spans="1:29" x14ac:dyDescent="0.25">
      <c r="A2925" t="s">
        <v>423</v>
      </c>
      <c r="B2925" t="s">
        <v>1388</v>
      </c>
      <c r="C2925" t="s">
        <v>1389</v>
      </c>
      <c r="D2925">
        <v>1900</v>
      </c>
      <c r="E2925" s="957">
        <v>1</v>
      </c>
      <c r="F2925" t="s">
        <v>441</v>
      </c>
      <c r="G2925" s="957">
        <v>91</v>
      </c>
      <c r="H2925" t="s">
        <v>390</v>
      </c>
      <c r="I2925" s="937" t="s">
        <v>490</v>
      </c>
      <c r="J2925" s="937" t="s">
        <v>493</v>
      </c>
      <c r="K2925" s="937" t="s">
        <v>494</v>
      </c>
      <c r="L2925" s="937" t="s">
        <v>63</v>
      </c>
      <c r="M2925" s="958" t="s">
        <v>346</v>
      </c>
      <c r="N2925" s="677">
        <f t="shared" ca="1" si="500"/>
        <v>0</v>
      </c>
      <c r="O2925" s="677">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7">
        <f t="shared" ca="1" si="505"/>
        <v>0</v>
      </c>
      <c r="Q2925" s="677">
        <f t="shared" ca="1" si="505"/>
        <v>0</v>
      </c>
      <c r="R2925" s="677">
        <f t="shared" ca="1" si="505"/>
        <v>0</v>
      </c>
      <c r="S2925" s="677">
        <f t="shared" ca="1" si="505"/>
        <v>0</v>
      </c>
      <c r="T2925" s="677">
        <f t="shared" ca="1" si="505"/>
        <v>0</v>
      </c>
      <c r="U2925" s="677">
        <f t="shared" ca="1" si="505"/>
        <v>0</v>
      </c>
      <c r="V2925" s="677">
        <f t="shared" ca="1" si="503"/>
        <v>0</v>
      </c>
      <c r="W2925" s="677">
        <f t="shared" ca="1" si="502"/>
        <v>0</v>
      </c>
      <c r="X2925" s="677">
        <f t="shared" ca="1" si="504"/>
        <v>0</v>
      </c>
      <c r="Y2925" s="677">
        <f t="shared" ca="1" si="504"/>
        <v>0</v>
      </c>
      <c r="Z2925" s="677">
        <f t="shared" ca="1" si="504"/>
        <v>0</v>
      </c>
      <c r="AA2925" t="str">
        <f t="shared" si="497"/>
        <v>ASR_COMP</v>
      </c>
      <c r="AB2925" s="957">
        <f t="shared" si="498"/>
        <v>44682</v>
      </c>
      <c r="AC2925" t="str">
        <f t="shared" si="499"/>
        <v>Unaudited</v>
      </c>
    </row>
    <row r="2926" spans="1:29" x14ac:dyDescent="0.25">
      <c r="A2926" t="s">
        <v>423</v>
      </c>
      <c r="B2926" t="s">
        <v>1388</v>
      </c>
      <c r="C2926" t="s">
        <v>1389</v>
      </c>
      <c r="D2926">
        <v>1900</v>
      </c>
      <c r="E2926" s="957">
        <v>1</v>
      </c>
      <c r="F2926" t="s">
        <v>441</v>
      </c>
      <c r="G2926" s="957">
        <v>91</v>
      </c>
      <c r="H2926" t="s">
        <v>390</v>
      </c>
      <c r="I2926" s="937" t="s">
        <v>490</v>
      </c>
      <c r="J2926" s="937" t="s">
        <v>493</v>
      </c>
      <c r="K2926" s="937" t="s">
        <v>1022</v>
      </c>
      <c r="L2926" s="937" t="s">
        <v>918</v>
      </c>
      <c r="M2926" s="958" t="s">
        <v>919</v>
      </c>
      <c r="N2926" s="677">
        <f t="shared" ca="1" si="500"/>
        <v>1000282.3896043987</v>
      </c>
      <c r="O2926" s="677">
        <f t="shared" ca="1" si="505"/>
        <v>931849.86643818149</v>
      </c>
      <c r="P2926" s="677">
        <f t="shared" ca="1" si="505"/>
        <v>59556.143166217313</v>
      </c>
      <c r="Q2926" s="677">
        <f t="shared" ca="1" si="505"/>
        <v>3157.48</v>
      </c>
      <c r="R2926" s="677">
        <f t="shared" ca="1" si="505"/>
        <v>0</v>
      </c>
      <c r="S2926" s="677">
        <f t="shared" ca="1" si="505"/>
        <v>0</v>
      </c>
      <c r="T2926" s="677">
        <f t="shared" ca="1" si="505"/>
        <v>2528.0700000000002</v>
      </c>
      <c r="U2926" s="677">
        <f t="shared" ca="1" si="505"/>
        <v>0</v>
      </c>
      <c r="V2926" s="677">
        <f t="shared" ca="1" si="503"/>
        <v>3190.83</v>
      </c>
      <c r="W2926" s="677">
        <f t="shared" ca="1" si="502"/>
        <v>0</v>
      </c>
      <c r="X2926" s="677">
        <f t="shared" ca="1" si="504"/>
        <v>0</v>
      </c>
      <c r="Y2926" s="677">
        <f t="shared" ca="1" si="504"/>
        <v>0</v>
      </c>
      <c r="Z2926" s="677">
        <f t="shared" ca="1" si="504"/>
        <v>0</v>
      </c>
      <c r="AA2926" t="str">
        <f t="shared" si="497"/>
        <v>ASR_COMP</v>
      </c>
      <c r="AB2926" s="957">
        <f t="shared" si="498"/>
        <v>44682</v>
      </c>
      <c r="AC2926" t="str">
        <f t="shared" si="499"/>
        <v>Unaudited</v>
      </c>
    </row>
    <row r="2927" spans="1:29" x14ac:dyDescent="0.25">
      <c r="A2927" t="s">
        <v>423</v>
      </c>
      <c r="B2927" t="s">
        <v>1388</v>
      </c>
      <c r="C2927" t="s">
        <v>1389</v>
      </c>
      <c r="D2927">
        <v>1900</v>
      </c>
      <c r="E2927" s="957">
        <v>1</v>
      </c>
      <c r="F2927" t="s">
        <v>441</v>
      </c>
      <c r="G2927" s="957">
        <v>91</v>
      </c>
      <c r="H2927" t="s">
        <v>390</v>
      </c>
      <c r="I2927" s="937" t="s">
        <v>490</v>
      </c>
      <c r="J2927" s="937" t="s">
        <v>13</v>
      </c>
      <c r="K2927" s="937" t="s">
        <v>495</v>
      </c>
      <c r="L2927" s="937" t="s">
        <v>97</v>
      </c>
      <c r="M2927" s="958" t="s">
        <v>149</v>
      </c>
      <c r="N2927" s="677">
        <f t="shared" ca="1" si="500"/>
        <v>0</v>
      </c>
      <c r="O2927" s="677">
        <f t="shared" ca="1" si="505"/>
        <v>0</v>
      </c>
      <c r="P2927" s="677">
        <f t="shared" ca="1" si="505"/>
        <v>0</v>
      </c>
      <c r="Q2927" s="677">
        <f t="shared" ca="1" si="505"/>
        <v>0</v>
      </c>
      <c r="R2927" s="677">
        <f t="shared" ca="1" si="505"/>
        <v>0</v>
      </c>
      <c r="S2927" s="677">
        <f t="shared" ca="1" si="505"/>
        <v>0</v>
      </c>
      <c r="T2927" s="677">
        <f t="shared" ca="1" si="505"/>
        <v>0</v>
      </c>
      <c r="U2927" s="677">
        <f t="shared" ca="1" si="505"/>
        <v>0</v>
      </c>
      <c r="V2927" s="677">
        <f t="shared" ca="1" si="503"/>
        <v>0</v>
      </c>
      <c r="W2927" s="677">
        <f t="shared" ca="1" si="502"/>
        <v>0</v>
      </c>
      <c r="X2927" s="677">
        <f t="shared" ca="1" si="504"/>
        <v>0</v>
      </c>
      <c r="Y2927" s="677">
        <f t="shared" ca="1" si="504"/>
        <v>0</v>
      </c>
      <c r="Z2927" s="677">
        <f t="shared" ca="1" si="504"/>
        <v>0</v>
      </c>
      <c r="AA2927" t="str">
        <f t="shared" si="497"/>
        <v>ASR_COMP</v>
      </c>
      <c r="AB2927" s="957">
        <f t="shared" si="498"/>
        <v>44682</v>
      </c>
      <c r="AC2927" t="str">
        <f t="shared" si="499"/>
        <v>Unaudited</v>
      </c>
    </row>
    <row r="2928" spans="1:29" x14ac:dyDescent="0.25">
      <c r="A2928" t="s">
        <v>423</v>
      </c>
      <c r="B2928" t="s">
        <v>1388</v>
      </c>
      <c r="C2928" t="s">
        <v>1389</v>
      </c>
      <c r="D2928">
        <v>1900</v>
      </c>
      <c r="E2928" s="957">
        <v>1</v>
      </c>
      <c r="F2928" t="s">
        <v>441</v>
      </c>
      <c r="G2928" s="957">
        <v>91</v>
      </c>
      <c r="H2928" t="s">
        <v>390</v>
      </c>
      <c r="I2928" s="937" t="s">
        <v>490</v>
      </c>
      <c r="J2928" s="937" t="s">
        <v>13</v>
      </c>
      <c r="K2928" s="937" t="s">
        <v>13</v>
      </c>
      <c r="L2928" s="937" t="s">
        <v>35</v>
      </c>
      <c r="M2928" s="958" t="s">
        <v>13</v>
      </c>
      <c r="N2928" s="677">
        <f t="shared" ca="1" si="500"/>
        <v>0</v>
      </c>
      <c r="O2928" s="677">
        <f t="shared" ca="1" si="505"/>
        <v>0</v>
      </c>
      <c r="P2928" s="677">
        <f t="shared" ca="1" si="505"/>
        <v>0</v>
      </c>
      <c r="Q2928" s="677">
        <f t="shared" ca="1" si="505"/>
        <v>0</v>
      </c>
      <c r="R2928" s="677">
        <f t="shared" ca="1" si="505"/>
        <v>0</v>
      </c>
      <c r="S2928" s="677">
        <f t="shared" ca="1" si="505"/>
        <v>0</v>
      </c>
      <c r="T2928" s="677">
        <f t="shared" ca="1" si="505"/>
        <v>0</v>
      </c>
      <c r="U2928" s="677">
        <f t="shared" ca="1" si="505"/>
        <v>0</v>
      </c>
      <c r="V2928" s="677">
        <f t="shared" ca="1" si="503"/>
        <v>0</v>
      </c>
      <c r="W2928" s="677">
        <f t="shared" ca="1" si="502"/>
        <v>0</v>
      </c>
      <c r="X2928" s="677">
        <f t="shared" ca="1" si="504"/>
        <v>0</v>
      </c>
      <c r="Y2928" s="677">
        <f t="shared" ca="1" si="504"/>
        <v>0</v>
      </c>
      <c r="Z2928" s="677">
        <f t="shared" ca="1" si="504"/>
        <v>0</v>
      </c>
      <c r="AA2928" t="str">
        <f t="shared" si="497"/>
        <v>ASR_COMP</v>
      </c>
      <c r="AB2928" s="957">
        <f t="shared" si="498"/>
        <v>44682</v>
      </c>
      <c r="AC2928" t="str">
        <f t="shared" si="499"/>
        <v>Unaudited</v>
      </c>
    </row>
    <row r="2929" spans="1:29" x14ac:dyDescent="0.25">
      <c r="A2929" t="s">
        <v>423</v>
      </c>
      <c r="B2929" t="s">
        <v>1388</v>
      </c>
      <c r="C2929" t="s">
        <v>1389</v>
      </c>
      <c r="D2929">
        <v>1900</v>
      </c>
      <c r="E2929" s="957">
        <v>1</v>
      </c>
      <c r="F2929" t="s">
        <v>441</v>
      </c>
      <c r="G2929" s="957">
        <v>91</v>
      </c>
      <c r="H2929" t="s">
        <v>390</v>
      </c>
      <c r="I2929" s="937" t="s">
        <v>491</v>
      </c>
      <c r="J2929" s="937" t="s">
        <v>447</v>
      </c>
      <c r="K2929" s="937" t="s">
        <v>0</v>
      </c>
      <c r="L2929" s="945">
        <v>2.1</v>
      </c>
      <c r="M2929" s="960" t="s">
        <v>150</v>
      </c>
      <c r="N2929" s="677">
        <f t="shared" ca="1" si="500"/>
        <v>4755166.963949712</v>
      </c>
      <c r="O2929" s="677">
        <f t="shared" ca="1" si="505"/>
        <v>3064130.9910666151</v>
      </c>
      <c r="P2929" s="677">
        <f t="shared" ca="1" si="505"/>
        <v>57514.538898307437</v>
      </c>
      <c r="Q2929" s="677">
        <f t="shared" ca="1" si="505"/>
        <v>934739.01358667319</v>
      </c>
      <c r="R2929" s="677">
        <f t="shared" ca="1" si="505"/>
        <v>114770.7813662242</v>
      </c>
      <c r="S2929" s="677">
        <f t="shared" ca="1" si="505"/>
        <v>47409.559654060547</v>
      </c>
      <c r="T2929" s="677">
        <f t="shared" ca="1" si="505"/>
        <v>28841.065322372557</v>
      </c>
      <c r="U2929" s="677">
        <f t="shared" ca="1" si="505"/>
        <v>80.181052143263088</v>
      </c>
      <c r="V2929" s="677">
        <f t="shared" ca="1" si="503"/>
        <v>14502.387542045401</v>
      </c>
      <c r="W2929" s="677">
        <f t="shared" ca="1" si="502"/>
        <v>8328.3240179323075</v>
      </c>
      <c r="X2929" s="677">
        <f t="shared" ca="1" si="504"/>
        <v>81405.149366335769</v>
      </c>
      <c r="Y2929" s="677">
        <f t="shared" ca="1" si="504"/>
        <v>403444.97207700135</v>
      </c>
      <c r="Z2929" s="677">
        <f t="shared" ca="1" si="504"/>
        <v>0</v>
      </c>
      <c r="AA2929" t="str">
        <f t="shared" si="497"/>
        <v>ASR_COMP</v>
      </c>
      <c r="AB2929" s="957">
        <f t="shared" si="498"/>
        <v>44682</v>
      </c>
      <c r="AC2929" t="str">
        <f t="shared" si="499"/>
        <v>Unaudited</v>
      </c>
    </row>
    <row r="2930" spans="1:29" ht="30" x14ac:dyDescent="0.25">
      <c r="A2930" t="s">
        <v>423</v>
      </c>
      <c r="B2930" t="s">
        <v>1388</v>
      </c>
      <c r="C2930" t="s">
        <v>1389</v>
      </c>
      <c r="D2930">
        <v>1900</v>
      </c>
      <c r="E2930" s="957">
        <v>1</v>
      </c>
      <c r="F2930" t="s">
        <v>441</v>
      </c>
      <c r="G2930" s="957">
        <v>91</v>
      </c>
      <c r="H2930" t="s">
        <v>390</v>
      </c>
      <c r="I2930" s="937" t="s">
        <v>491</v>
      </c>
      <c r="J2930" s="937" t="s">
        <v>447</v>
      </c>
      <c r="K2930" s="937" t="s">
        <v>0</v>
      </c>
      <c r="L2930" s="947">
        <v>2.2000000000000002</v>
      </c>
      <c r="M2930" s="961" t="s">
        <v>151</v>
      </c>
      <c r="N2930" s="677">
        <f t="shared" ca="1" si="500"/>
        <v>-732012.34482768679</v>
      </c>
      <c r="O2930" s="677">
        <f t="shared" ca="1" si="505"/>
        <v>-491395.68852561753</v>
      </c>
      <c r="P2930" s="677">
        <f t="shared" ca="1" si="505"/>
        <v>-32805.062411805942</v>
      </c>
      <c r="Q2930" s="677">
        <f t="shared" ca="1" si="505"/>
        <v>-121159.65609401884</v>
      </c>
      <c r="R2930" s="677">
        <f t="shared" ca="1" si="505"/>
        <v>-27454.143228362977</v>
      </c>
      <c r="S2930" s="677">
        <f t="shared" ca="1" si="505"/>
        <v>-3933.7556531685054</v>
      </c>
      <c r="T2930" s="677">
        <f t="shared" ca="1" si="505"/>
        <v>-6844.3802877219669</v>
      </c>
      <c r="U2930" s="677">
        <f t="shared" ca="1" si="505"/>
        <v>-27.512617506711816</v>
      </c>
      <c r="V2930" s="677">
        <f t="shared" ca="1" si="503"/>
        <v>-3953.6810275448461</v>
      </c>
      <c r="W2930" s="677">
        <f t="shared" ca="1" si="502"/>
        <v>-3774.7956139313546</v>
      </c>
      <c r="X2930" s="677">
        <f t="shared" ca="1" si="504"/>
        <v>-7087.8139530382286</v>
      </c>
      <c r="Y2930" s="677">
        <f t="shared" ca="1" si="504"/>
        <v>-33575.855414969832</v>
      </c>
      <c r="Z2930" s="677">
        <f t="shared" ca="1" si="504"/>
        <v>0</v>
      </c>
      <c r="AA2930" t="str">
        <f t="shared" si="497"/>
        <v>ASR_COMP</v>
      </c>
      <c r="AB2930" s="957">
        <f t="shared" si="498"/>
        <v>44682</v>
      </c>
      <c r="AC2930" t="str">
        <f t="shared" si="499"/>
        <v>Unaudited</v>
      </c>
    </row>
    <row r="2931" spans="1:29" x14ac:dyDescent="0.25">
      <c r="A2931" t="s">
        <v>423</v>
      </c>
      <c r="B2931" t="s">
        <v>1388</v>
      </c>
      <c r="C2931" t="s">
        <v>1389</v>
      </c>
      <c r="D2931">
        <v>1900</v>
      </c>
      <c r="E2931" s="957">
        <v>1</v>
      </c>
      <c r="F2931" t="s">
        <v>441</v>
      </c>
      <c r="G2931" s="957">
        <v>91</v>
      </c>
      <c r="H2931" t="s">
        <v>390</v>
      </c>
      <c r="I2931" s="958" t="s">
        <v>491</v>
      </c>
      <c r="J2931" s="958" t="s">
        <v>447</v>
      </c>
      <c r="K2931" s="958" t="s">
        <v>0</v>
      </c>
      <c r="L2931" s="937">
        <v>2.2999999999999998</v>
      </c>
      <c r="M2931" s="958" t="s">
        <v>152</v>
      </c>
      <c r="N2931" s="677">
        <f t="shared" ca="1" si="500"/>
        <v>1109606.1136040713</v>
      </c>
      <c r="O2931" s="677">
        <f t="shared" ca="1" si="505"/>
        <v>868089.27560277644</v>
      </c>
      <c r="P2931" s="677">
        <f t="shared" ca="1" si="505"/>
        <v>72930.958258042796</v>
      </c>
      <c r="Q2931" s="677">
        <f t="shared" ca="1" si="505"/>
        <v>87408.867055429801</v>
      </c>
      <c r="R2931" s="677">
        <f t="shared" ca="1" si="505"/>
        <v>36771.532295508667</v>
      </c>
      <c r="S2931" s="677">
        <f t="shared" ca="1" si="505"/>
        <v>7489.8047372879482</v>
      </c>
      <c r="T2931" s="677">
        <f t="shared" ca="1" si="505"/>
        <v>7525.2226716167479</v>
      </c>
      <c r="U2931" s="677">
        <f t="shared" ca="1" si="505"/>
        <v>50.22904370159273</v>
      </c>
      <c r="V2931" s="677">
        <f t="shared" ca="1" si="503"/>
        <v>2709.7366011495637</v>
      </c>
      <c r="W2931" s="677">
        <f t="shared" ca="1" si="502"/>
        <v>4444.877341427893</v>
      </c>
      <c r="X2931" s="677">
        <f t="shared" ca="1" si="504"/>
        <v>9478.0676140506203</v>
      </c>
      <c r="Y2931" s="677">
        <f t="shared" ca="1" si="504"/>
        <v>12707.542383078884</v>
      </c>
      <c r="Z2931" s="677">
        <f t="shared" ca="1" si="504"/>
        <v>0</v>
      </c>
      <c r="AA2931" t="str">
        <f t="shared" si="497"/>
        <v>ASR_COMP</v>
      </c>
      <c r="AB2931" s="957">
        <f t="shared" si="498"/>
        <v>44682</v>
      </c>
      <c r="AC2931" t="str">
        <f t="shared" si="499"/>
        <v>Unaudited</v>
      </c>
    </row>
    <row r="2932" spans="1:29" x14ac:dyDescent="0.25">
      <c r="A2932" t="s">
        <v>423</v>
      </c>
      <c r="B2932" t="s">
        <v>1388</v>
      </c>
      <c r="C2932" t="s">
        <v>1389</v>
      </c>
      <c r="D2932">
        <v>1900</v>
      </c>
      <c r="E2932" s="957">
        <v>1</v>
      </c>
      <c r="F2932" t="s">
        <v>441</v>
      </c>
      <c r="G2932" s="957">
        <v>91</v>
      </c>
      <c r="H2932" t="s">
        <v>390</v>
      </c>
      <c r="I2932" s="937" t="s">
        <v>491</v>
      </c>
      <c r="J2932" s="937" t="s">
        <v>447</v>
      </c>
      <c r="K2932" s="937" t="s">
        <v>0</v>
      </c>
      <c r="L2932" s="937">
        <v>2.4</v>
      </c>
      <c r="M2932" s="962" t="s">
        <v>153</v>
      </c>
      <c r="N2932" s="677">
        <f t="shared" ca="1" si="500"/>
        <v>1439828.4295670283</v>
      </c>
      <c r="O2932" s="677">
        <f t="shared" ca="1" si="505"/>
        <v>984959.64956799499</v>
      </c>
      <c r="P2932" s="677">
        <f t="shared" ca="1" si="505"/>
        <v>38839.670372979497</v>
      </c>
      <c r="Q2932" s="677">
        <f t="shared" ca="1" si="505"/>
        <v>287829.33474262437</v>
      </c>
      <c r="R2932" s="677">
        <f t="shared" ca="1" si="505"/>
        <v>55880.43741299706</v>
      </c>
      <c r="S2932" s="677">
        <f t="shared" ca="1" si="505"/>
        <v>9077.4013876245554</v>
      </c>
      <c r="T2932" s="677">
        <f t="shared" ca="1" si="505"/>
        <v>9508.3905674872149</v>
      </c>
      <c r="U2932" s="677">
        <f t="shared" ca="1" si="505"/>
        <v>547.00586049718913</v>
      </c>
      <c r="V2932" s="677">
        <f t="shared" ca="1" si="503"/>
        <v>712.49096876415729</v>
      </c>
      <c r="W2932" s="677">
        <f t="shared" ca="1" si="502"/>
        <v>6754.8782851262295</v>
      </c>
      <c r="X2932" s="677">
        <f t="shared" ca="1" si="504"/>
        <v>19684.113095999855</v>
      </c>
      <c r="Y2932" s="677">
        <f t="shared" ca="1" si="504"/>
        <v>26035.05730493334</v>
      </c>
      <c r="Z2932" s="677">
        <f t="shared" ca="1" si="504"/>
        <v>0</v>
      </c>
      <c r="AA2932" t="str">
        <f t="shared" si="497"/>
        <v>ASR_COMP</v>
      </c>
      <c r="AB2932" s="957">
        <f t="shared" si="498"/>
        <v>44682</v>
      </c>
      <c r="AC2932" t="str">
        <f t="shared" si="499"/>
        <v>Unaudited</v>
      </c>
    </row>
    <row r="2933" spans="1:29" ht="30" x14ac:dyDescent="0.25">
      <c r="A2933" t="s">
        <v>423</v>
      </c>
      <c r="B2933" t="s">
        <v>1388</v>
      </c>
      <c r="C2933" t="s">
        <v>1389</v>
      </c>
      <c r="D2933">
        <v>1900</v>
      </c>
      <c r="E2933" s="957">
        <v>1</v>
      </c>
      <c r="F2933" t="s">
        <v>441</v>
      </c>
      <c r="G2933" s="957">
        <v>91</v>
      </c>
      <c r="H2933" t="s">
        <v>390</v>
      </c>
      <c r="I2933" s="937" t="s">
        <v>491</v>
      </c>
      <c r="J2933" s="937" t="s">
        <v>447</v>
      </c>
      <c r="K2933" s="937" t="s">
        <v>0</v>
      </c>
      <c r="L2933" s="937">
        <v>2.5</v>
      </c>
      <c r="M2933" s="962" t="s">
        <v>154</v>
      </c>
      <c r="N2933" s="677">
        <f t="shared" ca="1" si="500"/>
        <v>-12318.989903712909</v>
      </c>
      <c r="O2933" s="677">
        <f t="shared" ca="1" si="505"/>
        <v>-9445.8316886573339</v>
      </c>
      <c r="P2933" s="677">
        <f t="shared" ca="1" si="505"/>
        <v>-696.71764213719257</v>
      </c>
      <c r="Q2933" s="677">
        <f t="shared" ca="1" si="505"/>
        <v>-1327.8717531517486</v>
      </c>
      <c r="R2933" s="677">
        <f t="shared" ca="1" si="505"/>
        <v>-383.22506858584484</v>
      </c>
      <c r="S2933" s="677">
        <f t="shared" ca="1" si="505"/>
        <v>-55.64426767912181</v>
      </c>
      <c r="T2933" s="677">
        <f t="shared" ca="1" si="505"/>
        <v>-129.52001520515171</v>
      </c>
      <c r="U2933" s="677">
        <f t="shared" ca="1" si="505"/>
        <v>-5.5768722090962024</v>
      </c>
      <c r="V2933" s="677">
        <f t="shared" ca="1" si="503"/>
        <v>-47.788022809686026</v>
      </c>
      <c r="W2933" s="677">
        <f t="shared" ca="1" si="502"/>
        <v>-34.041236889341775</v>
      </c>
      <c r="X2933" s="677">
        <f t="shared" ca="1" si="504"/>
        <v>-64.008847950446565</v>
      </c>
      <c r="Y2933" s="677">
        <f t="shared" ca="1" si="504"/>
        <v>-128.764488437946</v>
      </c>
      <c r="Z2933" s="677">
        <f t="shared" ca="1" si="504"/>
        <v>0</v>
      </c>
      <c r="AA2933" t="str">
        <f t="shared" si="497"/>
        <v>ASR_COMP</v>
      </c>
      <c r="AB2933" s="957">
        <f t="shared" si="498"/>
        <v>44682</v>
      </c>
      <c r="AC2933" t="str">
        <f t="shared" si="499"/>
        <v>Unaudited</v>
      </c>
    </row>
    <row r="2934" spans="1:29" x14ac:dyDescent="0.25">
      <c r="A2934" t="s">
        <v>423</v>
      </c>
      <c r="B2934" t="s">
        <v>1388</v>
      </c>
      <c r="C2934" t="s">
        <v>1389</v>
      </c>
      <c r="D2934">
        <v>1900</v>
      </c>
      <c r="E2934" s="957">
        <v>1</v>
      </c>
      <c r="F2934" t="s">
        <v>441</v>
      </c>
      <c r="G2934" s="957">
        <v>91</v>
      </c>
      <c r="H2934" t="s">
        <v>390</v>
      </c>
      <c r="I2934" s="937" t="s">
        <v>491</v>
      </c>
      <c r="J2934" s="937" t="s">
        <v>447</v>
      </c>
      <c r="K2934" s="937" t="s">
        <v>0</v>
      </c>
      <c r="L2934" s="937" t="s">
        <v>99</v>
      </c>
      <c r="M2934" s="962" t="s">
        <v>7</v>
      </c>
      <c r="N2934" s="677">
        <f t="shared" ca="1" si="500"/>
        <v>0</v>
      </c>
      <c r="O2934" s="677">
        <f t="shared" ca="1" si="505"/>
        <v>0</v>
      </c>
      <c r="P2934" s="677">
        <f t="shared" ca="1" si="505"/>
        <v>0</v>
      </c>
      <c r="Q2934" s="677">
        <f t="shared" ca="1" si="505"/>
        <v>0</v>
      </c>
      <c r="R2934" s="677">
        <f t="shared" ca="1" si="505"/>
        <v>0</v>
      </c>
      <c r="S2934" s="677">
        <f t="shared" ca="1" si="505"/>
        <v>0</v>
      </c>
      <c r="T2934" s="677">
        <f t="shared" ca="1" si="505"/>
        <v>0</v>
      </c>
      <c r="U2934" s="677">
        <f t="shared" ca="1" si="505"/>
        <v>0</v>
      </c>
      <c r="V2934" s="677">
        <f t="shared" ca="1" si="503"/>
        <v>0</v>
      </c>
      <c r="W2934" s="677">
        <f t="shared" ca="1" si="502"/>
        <v>0</v>
      </c>
      <c r="X2934" s="677">
        <f t="shared" ca="1" si="504"/>
        <v>0</v>
      </c>
      <c r="Y2934" s="677">
        <f t="shared" ca="1" si="504"/>
        <v>0</v>
      </c>
      <c r="Z2934" s="677">
        <f t="shared" ca="1" si="504"/>
        <v>0</v>
      </c>
      <c r="AA2934" t="str">
        <f t="shared" si="497"/>
        <v>ASR_COMP</v>
      </c>
      <c r="AB2934" s="957">
        <f t="shared" si="498"/>
        <v>44682</v>
      </c>
      <c r="AC2934" t="str">
        <f t="shared" si="499"/>
        <v>Unaudited</v>
      </c>
    </row>
    <row r="2935" spans="1:29" x14ac:dyDescent="0.25">
      <c r="A2935" t="s">
        <v>423</v>
      </c>
      <c r="B2935" t="s">
        <v>1388</v>
      </c>
      <c r="C2935" t="s">
        <v>1389</v>
      </c>
      <c r="D2935">
        <v>1900</v>
      </c>
      <c r="E2935" s="957">
        <v>1</v>
      </c>
      <c r="F2935" t="s">
        <v>441</v>
      </c>
      <c r="G2935" s="957">
        <v>91</v>
      </c>
      <c r="H2935" t="s">
        <v>390</v>
      </c>
      <c r="I2935" s="937" t="s">
        <v>491</v>
      </c>
      <c r="J2935" s="937" t="s">
        <v>447</v>
      </c>
      <c r="K2935" s="937" t="s">
        <v>0</v>
      </c>
      <c r="L2935" s="937" t="s">
        <v>155</v>
      </c>
      <c r="M2935" s="962" t="s">
        <v>454</v>
      </c>
      <c r="N2935" s="677">
        <f t="shared" ca="1" si="500"/>
        <v>0</v>
      </c>
      <c r="O2935" s="677">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7">
        <f t="shared" ca="1" si="506"/>
        <v>0</v>
      </c>
      <c r="Q2935" s="677">
        <f t="shared" ca="1" si="506"/>
        <v>0</v>
      </c>
      <c r="R2935" s="677">
        <f t="shared" ca="1" si="506"/>
        <v>0</v>
      </c>
      <c r="S2935" s="677">
        <f t="shared" ca="1" si="506"/>
        <v>0</v>
      </c>
      <c r="T2935" s="677">
        <f t="shared" ca="1" si="506"/>
        <v>0</v>
      </c>
      <c r="U2935" s="677">
        <f t="shared" ca="1" si="506"/>
        <v>0</v>
      </c>
      <c r="V2935" s="677">
        <f t="shared" ca="1" si="503"/>
        <v>0</v>
      </c>
      <c r="W2935" s="677">
        <f t="shared" ca="1" si="502"/>
        <v>0</v>
      </c>
      <c r="X2935" s="677">
        <f t="shared" ca="1" si="504"/>
        <v>0</v>
      </c>
      <c r="Y2935" s="677">
        <f t="shared" ca="1" si="504"/>
        <v>0</v>
      </c>
      <c r="Z2935" s="677">
        <f t="shared" ca="1" si="504"/>
        <v>0</v>
      </c>
      <c r="AA2935" t="str">
        <f t="shared" si="497"/>
        <v>ASR_COMP</v>
      </c>
      <c r="AB2935" s="957">
        <f t="shared" si="498"/>
        <v>44682</v>
      </c>
      <c r="AC2935" t="str">
        <f t="shared" si="499"/>
        <v>Unaudited</v>
      </c>
    </row>
    <row r="2936" spans="1:29" x14ac:dyDescent="0.25">
      <c r="A2936" t="s">
        <v>423</v>
      </c>
      <c r="B2936" t="s">
        <v>1388</v>
      </c>
      <c r="C2936" t="s">
        <v>1389</v>
      </c>
      <c r="D2936">
        <v>1900</v>
      </c>
      <c r="E2936" s="957">
        <v>1</v>
      </c>
      <c r="F2936" t="s">
        <v>441</v>
      </c>
      <c r="G2936" s="957">
        <v>91</v>
      </c>
      <c r="H2936" t="s">
        <v>390</v>
      </c>
      <c r="I2936" s="937" t="s">
        <v>491</v>
      </c>
      <c r="J2936" s="937" t="s">
        <v>447</v>
      </c>
      <c r="K2936" s="937" t="s">
        <v>0</v>
      </c>
      <c r="L2936" s="937" t="s">
        <v>920</v>
      </c>
      <c r="M2936" s="962" t="s">
        <v>24</v>
      </c>
      <c r="N2936" s="677">
        <f t="shared" ca="1" si="500"/>
        <v>-56839.6</v>
      </c>
      <c r="O2936" s="677">
        <f t="shared" ca="1" si="506"/>
        <v>-56839.6</v>
      </c>
      <c r="P2936" s="677">
        <f t="shared" ca="1" si="506"/>
        <v>0</v>
      </c>
      <c r="Q2936" s="677">
        <f t="shared" ca="1" si="506"/>
        <v>0</v>
      </c>
      <c r="R2936" s="677">
        <f t="shared" ca="1" si="506"/>
        <v>0</v>
      </c>
      <c r="S2936" s="677">
        <f t="shared" ca="1" si="506"/>
        <v>0</v>
      </c>
      <c r="T2936" s="677">
        <f t="shared" ca="1" si="506"/>
        <v>0</v>
      </c>
      <c r="U2936" s="677">
        <f t="shared" ca="1" si="506"/>
        <v>0</v>
      </c>
      <c r="V2936" s="677">
        <f t="shared" ca="1" si="503"/>
        <v>0</v>
      </c>
      <c r="W2936" s="677">
        <f t="shared" ca="1" si="502"/>
        <v>0</v>
      </c>
      <c r="X2936" s="677">
        <f t="shared" ca="1" si="504"/>
        <v>0</v>
      </c>
      <c r="Y2936" s="677">
        <f t="shared" ca="1" si="504"/>
        <v>0</v>
      </c>
      <c r="Z2936" s="677">
        <f t="shared" ca="1" si="504"/>
        <v>0</v>
      </c>
      <c r="AA2936" t="str">
        <f t="shared" si="497"/>
        <v>ASR_COMP</v>
      </c>
      <c r="AB2936" s="957">
        <f t="shared" si="498"/>
        <v>44682</v>
      </c>
      <c r="AC2936" t="str">
        <f t="shared" si="499"/>
        <v>Unaudited</v>
      </c>
    </row>
    <row r="2937" spans="1:29" x14ac:dyDescent="0.25">
      <c r="A2937" t="s">
        <v>423</v>
      </c>
      <c r="B2937" t="s">
        <v>1388</v>
      </c>
      <c r="C2937" t="s">
        <v>1389</v>
      </c>
      <c r="D2937">
        <v>1900</v>
      </c>
      <c r="E2937" s="957">
        <v>1</v>
      </c>
      <c r="F2937" t="s">
        <v>441</v>
      </c>
      <c r="G2937" s="957">
        <v>91</v>
      </c>
      <c r="H2937" t="s">
        <v>390</v>
      </c>
      <c r="I2937" s="937" t="s">
        <v>491</v>
      </c>
      <c r="J2937" s="937" t="s">
        <v>447</v>
      </c>
      <c r="K2937" s="937" t="s">
        <v>53</v>
      </c>
      <c r="L2937" s="937">
        <v>3.1</v>
      </c>
      <c r="M2937" s="962" t="s">
        <v>33</v>
      </c>
      <c r="N2937" s="677">
        <f t="shared" ca="1" si="500"/>
        <v>1464450.6332428416</v>
      </c>
      <c r="O2937" s="677">
        <f t="shared" ca="1" si="506"/>
        <v>1009366.1342317254</v>
      </c>
      <c r="P2937" s="677">
        <f t="shared" ca="1" si="506"/>
        <v>42224.617868192341</v>
      </c>
      <c r="Q2937" s="677">
        <f t="shared" ca="1" si="506"/>
        <v>210383.51423345431</v>
      </c>
      <c r="R2937" s="677">
        <f t="shared" ca="1" si="506"/>
        <v>37231.867206088726</v>
      </c>
      <c r="S2937" s="677">
        <f t="shared" ca="1" si="506"/>
        <v>19154.893328734299</v>
      </c>
      <c r="T2937" s="677">
        <f t="shared" ca="1" si="506"/>
        <v>13463.289868562886</v>
      </c>
      <c r="U2937" s="677">
        <f t="shared" ca="1" si="506"/>
        <v>247.84324525288926</v>
      </c>
      <c r="V2937" s="677">
        <f t="shared" ca="1" si="503"/>
        <v>543.55263632862511</v>
      </c>
      <c r="W2937" s="677">
        <f t="shared" ca="1" si="502"/>
        <v>3985.966759309289</v>
      </c>
      <c r="X2937" s="677">
        <f t="shared" ca="1" si="504"/>
        <v>87643.856191033454</v>
      </c>
      <c r="Y2937" s="677">
        <f t="shared" ca="1" si="504"/>
        <v>40205.097674159209</v>
      </c>
      <c r="Z2937" s="677">
        <f t="shared" ca="1" si="504"/>
        <v>0</v>
      </c>
      <c r="AA2937" t="str">
        <f t="shared" si="497"/>
        <v>ASR_COMP</v>
      </c>
      <c r="AB2937" s="957">
        <f t="shared" si="498"/>
        <v>44682</v>
      </c>
      <c r="AC2937" t="str">
        <f t="shared" si="499"/>
        <v>Unaudited</v>
      </c>
    </row>
    <row r="2938" spans="1:29" x14ac:dyDescent="0.25">
      <c r="A2938" t="s">
        <v>423</v>
      </c>
      <c r="B2938" t="s">
        <v>1388</v>
      </c>
      <c r="C2938" t="s">
        <v>1389</v>
      </c>
      <c r="D2938">
        <v>1900</v>
      </c>
      <c r="E2938" s="957">
        <v>1</v>
      </c>
      <c r="F2938" t="s">
        <v>441</v>
      </c>
      <c r="G2938" s="957">
        <v>91</v>
      </c>
      <c r="H2938" t="s">
        <v>390</v>
      </c>
      <c r="I2938" s="937" t="s">
        <v>491</v>
      </c>
      <c r="J2938" s="937" t="s">
        <v>447</v>
      </c>
      <c r="K2938" s="937" t="s">
        <v>53</v>
      </c>
      <c r="L2938" s="945">
        <v>3.2</v>
      </c>
      <c r="M2938" s="960" t="s">
        <v>34</v>
      </c>
      <c r="N2938" s="677">
        <f t="shared" ca="1" si="500"/>
        <v>2861047.17138262</v>
      </c>
      <c r="O2938" s="677">
        <f t="shared" ca="1" si="506"/>
        <v>1585244.9162652644</v>
      </c>
      <c r="P2938" s="677">
        <f t="shared" ca="1" si="506"/>
        <v>78948.232746651673</v>
      </c>
      <c r="Q2938" s="677">
        <f t="shared" ca="1" si="506"/>
        <v>736034.76936323277</v>
      </c>
      <c r="R2938" s="677">
        <f t="shared" ca="1" si="506"/>
        <v>129830.48224498131</v>
      </c>
      <c r="S2938" s="677">
        <f t="shared" ca="1" si="506"/>
        <v>84032.825788316753</v>
      </c>
      <c r="T2938" s="677">
        <f t="shared" ca="1" si="506"/>
        <v>21746.805924224776</v>
      </c>
      <c r="U2938" s="677">
        <f t="shared" ca="1" si="506"/>
        <v>6935.0880670587667</v>
      </c>
      <c r="V2938" s="677">
        <f t="shared" ca="1" si="503"/>
        <v>5612.0101366770241</v>
      </c>
      <c r="W2938" s="677">
        <f t="shared" ca="1" si="502"/>
        <v>8837.8931854304246</v>
      </c>
      <c r="X2938" s="677">
        <f t="shared" ca="1" si="504"/>
        <v>88019.558844634084</v>
      </c>
      <c r="Y2938" s="677">
        <f t="shared" ca="1" si="504"/>
        <v>115804.58881614811</v>
      </c>
      <c r="Z2938" s="677">
        <f t="shared" ca="1" si="504"/>
        <v>0</v>
      </c>
      <c r="AA2938" t="str">
        <f t="shared" si="497"/>
        <v>ASR_COMP</v>
      </c>
      <c r="AB2938" s="957">
        <f t="shared" si="498"/>
        <v>44682</v>
      </c>
      <c r="AC2938" t="str">
        <f t="shared" si="499"/>
        <v>Unaudited</v>
      </c>
    </row>
    <row r="2939" spans="1:29" x14ac:dyDescent="0.25">
      <c r="A2939" t="s">
        <v>423</v>
      </c>
      <c r="B2939" t="s">
        <v>1388</v>
      </c>
      <c r="C2939" t="s">
        <v>1389</v>
      </c>
      <c r="D2939">
        <v>1900</v>
      </c>
      <c r="E2939" s="957">
        <v>1</v>
      </c>
      <c r="F2939" t="s">
        <v>441</v>
      </c>
      <c r="G2939" s="957">
        <v>91</v>
      </c>
      <c r="H2939" t="s">
        <v>390</v>
      </c>
      <c r="I2939" s="962" t="s">
        <v>491</v>
      </c>
      <c r="J2939" s="962" t="s">
        <v>447</v>
      </c>
      <c r="K2939" s="962" t="s">
        <v>53</v>
      </c>
      <c r="L2939" s="937">
        <v>3.3</v>
      </c>
      <c r="M2939" s="962" t="s">
        <v>54</v>
      </c>
      <c r="N2939" s="677">
        <f t="shared" ca="1" si="500"/>
        <v>249.6</v>
      </c>
      <c r="O2939" s="677">
        <f t="shared" ca="1" si="506"/>
        <v>0</v>
      </c>
      <c r="P2939" s="677">
        <f t="shared" ca="1" si="506"/>
        <v>0</v>
      </c>
      <c r="Q2939" s="677">
        <f t="shared" ca="1" si="506"/>
        <v>0</v>
      </c>
      <c r="R2939" s="677">
        <f t="shared" ca="1" si="506"/>
        <v>0</v>
      </c>
      <c r="S2939" s="677">
        <f t="shared" ca="1" si="506"/>
        <v>34.97</v>
      </c>
      <c r="T2939" s="677">
        <f t="shared" ca="1" si="506"/>
        <v>0</v>
      </c>
      <c r="U2939" s="677">
        <f t="shared" ca="1" si="506"/>
        <v>0</v>
      </c>
      <c r="V2939" s="677">
        <f t="shared" ca="1" si="503"/>
        <v>0</v>
      </c>
      <c r="W2939" s="677">
        <f t="shared" ca="1" si="502"/>
        <v>0</v>
      </c>
      <c r="X2939" s="677">
        <f t="shared" ca="1" si="504"/>
        <v>214.63</v>
      </c>
      <c r="Y2939" s="677">
        <f t="shared" ca="1" si="504"/>
        <v>0</v>
      </c>
      <c r="Z2939" s="677">
        <f t="shared" ca="1" si="504"/>
        <v>0</v>
      </c>
      <c r="AA2939" t="str">
        <f t="shared" si="497"/>
        <v>ASR_COMP</v>
      </c>
      <c r="AB2939" s="957">
        <f t="shared" si="498"/>
        <v>44682</v>
      </c>
      <c r="AC2939" t="str">
        <f t="shared" si="499"/>
        <v>Unaudited</v>
      </c>
    </row>
    <row r="2940" spans="1:29" x14ac:dyDescent="0.25">
      <c r="A2940" t="s">
        <v>423</v>
      </c>
      <c r="B2940" t="s">
        <v>1388</v>
      </c>
      <c r="C2940" t="s">
        <v>1389</v>
      </c>
      <c r="D2940">
        <v>1900</v>
      </c>
      <c r="E2940" s="957">
        <v>1</v>
      </c>
      <c r="F2940" t="s">
        <v>441</v>
      </c>
      <c r="G2940" s="957">
        <v>91</v>
      </c>
      <c r="H2940" t="s">
        <v>390</v>
      </c>
      <c r="I2940" s="937" t="s">
        <v>491</v>
      </c>
      <c r="J2940" s="937" t="s">
        <v>447</v>
      </c>
      <c r="K2940" s="937" t="s">
        <v>53</v>
      </c>
      <c r="L2940" s="943" t="s">
        <v>44</v>
      </c>
      <c r="M2940" s="963" t="s">
        <v>156</v>
      </c>
      <c r="N2940" s="677">
        <f t="shared" ca="1" si="500"/>
        <v>0</v>
      </c>
      <c r="O2940" s="677">
        <f t="shared" ca="1" si="506"/>
        <v>0</v>
      </c>
      <c r="P2940" s="677">
        <f t="shared" ca="1" si="506"/>
        <v>0</v>
      </c>
      <c r="Q2940" s="677">
        <f t="shared" ca="1" si="506"/>
        <v>0</v>
      </c>
      <c r="R2940" s="677">
        <f t="shared" ca="1" si="506"/>
        <v>0</v>
      </c>
      <c r="S2940" s="677">
        <f t="shared" ca="1" si="506"/>
        <v>0</v>
      </c>
      <c r="T2940" s="677">
        <f t="shared" ca="1" si="506"/>
        <v>0</v>
      </c>
      <c r="U2940" s="677">
        <f t="shared" ca="1" si="506"/>
        <v>0</v>
      </c>
      <c r="V2940" s="677">
        <f t="shared" ca="1" si="503"/>
        <v>0</v>
      </c>
      <c r="W2940" s="677">
        <f t="shared" ca="1" si="502"/>
        <v>0</v>
      </c>
      <c r="X2940" s="677">
        <f t="shared" ca="1" si="504"/>
        <v>0</v>
      </c>
      <c r="Y2940" s="677">
        <f t="shared" ca="1" si="504"/>
        <v>0</v>
      </c>
      <c r="Z2940" s="677">
        <f t="shared" ca="1" si="504"/>
        <v>0</v>
      </c>
      <c r="AA2940" t="str">
        <f t="shared" si="497"/>
        <v>ASR_COMP</v>
      </c>
      <c r="AB2940" s="957">
        <f t="shared" si="498"/>
        <v>44682</v>
      </c>
      <c r="AC2940" t="str">
        <f t="shared" si="499"/>
        <v>Unaudited</v>
      </c>
    </row>
    <row r="2941" spans="1:29" x14ac:dyDescent="0.25">
      <c r="A2941" t="s">
        <v>423</v>
      </c>
      <c r="B2941" t="s">
        <v>1388</v>
      </c>
      <c r="C2941" t="s">
        <v>1389</v>
      </c>
      <c r="D2941">
        <v>1900</v>
      </c>
      <c r="E2941" s="957">
        <v>1</v>
      </c>
      <c r="F2941" t="s">
        <v>441</v>
      </c>
      <c r="G2941" s="957">
        <v>91</v>
      </c>
      <c r="H2941" t="s">
        <v>390</v>
      </c>
      <c r="I2941" s="937" t="s">
        <v>491</v>
      </c>
      <c r="J2941" s="937" t="s">
        <v>447</v>
      </c>
      <c r="K2941" s="937" t="s">
        <v>53</v>
      </c>
      <c r="L2941" s="943" t="s">
        <v>41</v>
      </c>
      <c r="M2941" s="963" t="s">
        <v>52</v>
      </c>
      <c r="N2941" s="677">
        <f t="shared" ca="1" si="500"/>
        <v>1504502.7797886471</v>
      </c>
      <c r="O2941" s="677">
        <f t="shared" ca="1" si="506"/>
        <v>1196231.9759335415</v>
      </c>
      <c r="P2941" s="677">
        <f t="shared" ca="1" si="506"/>
        <v>31954.424107696599</v>
      </c>
      <c r="Q2941" s="677">
        <f t="shared" ca="1" si="506"/>
        <v>94466.626078136527</v>
      </c>
      <c r="R2941" s="677">
        <f t="shared" ca="1" si="506"/>
        <v>18106.307225868033</v>
      </c>
      <c r="S2941" s="677">
        <f t="shared" ca="1" si="506"/>
        <v>37504.585182052724</v>
      </c>
      <c r="T2941" s="677">
        <f t="shared" ca="1" si="506"/>
        <v>12256.397309842538</v>
      </c>
      <c r="U2941" s="677">
        <f t="shared" ca="1" si="506"/>
        <v>796.49275257063402</v>
      </c>
      <c r="V2941" s="677">
        <f t="shared" ca="1" si="503"/>
        <v>2468.9149038375353</v>
      </c>
      <c r="W2941" s="677">
        <f t="shared" ca="1" si="502"/>
        <v>370.76269385440219</v>
      </c>
      <c r="X2941" s="677">
        <f t="shared" ca="1" si="504"/>
        <v>99366.402667031376</v>
      </c>
      <c r="Y2941" s="677">
        <f t="shared" ca="1" si="504"/>
        <v>10979.890934214851</v>
      </c>
      <c r="Z2941" s="677">
        <f t="shared" ca="1" si="504"/>
        <v>0</v>
      </c>
      <c r="AA2941" t="str">
        <f t="shared" si="497"/>
        <v>ASR_COMP</v>
      </c>
      <c r="AB2941" s="957">
        <f t="shared" si="498"/>
        <v>44682</v>
      </c>
      <c r="AC2941" t="str">
        <f t="shared" si="499"/>
        <v>Unaudited</v>
      </c>
    </row>
    <row r="2942" spans="1:29" x14ac:dyDescent="0.25">
      <c r="A2942" t="s">
        <v>423</v>
      </c>
      <c r="B2942" t="s">
        <v>1388</v>
      </c>
      <c r="C2942" t="s">
        <v>1389</v>
      </c>
      <c r="D2942">
        <v>1900</v>
      </c>
      <c r="E2942" s="957">
        <v>1</v>
      </c>
      <c r="F2942" t="s">
        <v>441</v>
      </c>
      <c r="G2942" s="957">
        <v>91</v>
      </c>
      <c r="H2942" t="s">
        <v>390</v>
      </c>
      <c r="I2942" s="937" t="s">
        <v>491</v>
      </c>
      <c r="J2942" s="937" t="s">
        <v>447</v>
      </c>
      <c r="K2942" s="937" t="s">
        <v>53</v>
      </c>
      <c r="L2942" s="947" t="s">
        <v>42</v>
      </c>
      <c r="M2942" s="964" t="s">
        <v>157</v>
      </c>
      <c r="N2942" s="677">
        <f t="shared" ca="1" si="500"/>
        <v>-81327.815420706364</v>
      </c>
      <c r="O2942" s="677">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-56836.150044801936</v>
      </c>
      <c r="P2942" s="677">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-2997.2652238819483</v>
      </c>
      <c r="Q2942" s="677">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-12909.68979066332</v>
      </c>
      <c r="R2942" s="677">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-3126.7479843839178</v>
      </c>
      <c r="S2942" s="677">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-882.15949460684726</v>
      </c>
      <c r="T2942" s="677">
        <f t="shared" ca="1" si="507"/>
        <v>-661.40579669135832</v>
      </c>
      <c r="U2942" s="677">
        <f t="shared" ca="1" si="507"/>
        <v>-54.206656258827621</v>
      </c>
      <c r="V2942" s="677">
        <f t="shared" ca="1" si="507"/>
        <v>-253.40543570413956</v>
      </c>
      <c r="W2942" s="677">
        <f t="shared" ca="1" si="502"/>
        <v>-223.50122450022849</v>
      </c>
      <c r="X2942" s="677">
        <f t="shared" ca="1" si="507"/>
        <v>-1180.7583312907609</v>
      </c>
      <c r="Y2942" s="677">
        <f t="shared" ca="1" si="507"/>
        <v>-2202.5254379230641</v>
      </c>
      <c r="Z2942" s="677">
        <f t="shared" ca="1" si="507"/>
        <v>0</v>
      </c>
      <c r="AA2942" t="str">
        <f t="shared" si="497"/>
        <v>ASR_COMP</v>
      </c>
      <c r="AB2942" s="957">
        <f t="shared" si="498"/>
        <v>44682</v>
      </c>
      <c r="AC2942" t="str">
        <f t="shared" si="499"/>
        <v>Unaudited</v>
      </c>
    </row>
    <row r="2943" spans="1:29" x14ac:dyDescent="0.25">
      <c r="A2943" t="s">
        <v>423</v>
      </c>
      <c r="B2943" t="s">
        <v>1388</v>
      </c>
      <c r="C2943" t="s">
        <v>1389</v>
      </c>
      <c r="D2943">
        <v>1900</v>
      </c>
      <c r="E2943" s="957">
        <v>1</v>
      </c>
      <c r="F2943" t="s">
        <v>441</v>
      </c>
      <c r="G2943" s="957">
        <v>91</v>
      </c>
      <c r="H2943" t="s">
        <v>390</v>
      </c>
      <c r="I2943" s="963" t="s">
        <v>491</v>
      </c>
      <c r="J2943" s="963" t="s">
        <v>447</v>
      </c>
      <c r="K2943" s="963" t="s">
        <v>53</v>
      </c>
      <c r="L2943" s="943" t="s">
        <v>43</v>
      </c>
      <c r="M2943" s="963" t="s">
        <v>465</v>
      </c>
      <c r="N2943" s="677">
        <f t="shared" ca="1" si="500"/>
        <v>735982.05939790292</v>
      </c>
      <c r="O2943" s="677">
        <f t="shared" ca="1" si="507"/>
        <v>479253.06902784068</v>
      </c>
      <c r="P2943" s="677">
        <f t="shared" ca="1" si="507"/>
        <v>40322.122535693357</v>
      </c>
      <c r="Q2943" s="677">
        <f t="shared" ca="1" si="507"/>
        <v>106312.22934080748</v>
      </c>
      <c r="R2943" s="677">
        <f t="shared" ca="1" si="507"/>
        <v>31128.543319433193</v>
      </c>
      <c r="S2943" s="677">
        <f t="shared" ca="1" si="507"/>
        <v>12529.227910835791</v>
      </c>
      <c r="T2943" s="677">
        <f t="shared" ca="1" si="507"/>
        <v>1078.7626549400336</v>
      </c>
      <c r="U2943" s="677">
        <f t="shared" ca="1" si="507"/>
        <v>280.93266263957611</v>
      </c>
      <c r="V2943" s="677">
        <f t="shared" ca="1" si="507"/>
        <v>3402.8217773370898</v>
      </c>
      <c r="W2943" s="677">
        <f t="shared" ca="1" si="502"/>
        <v>26190.903112601402</v>
      </c>
      <c r="X2943" s="677">
        <f t="shared" ca="1" si="507"/>
        <v>13824.205071958353</v>
      </c>
      <c r="Y2943" s="677">
        <f t="shared" ca="1" si="507"/>
        <v>21659.241983815977</v>
      </c>
      <c r="Z2943" s="677">
        <f t="shared" ca="1" si="507"/>
        <v>0</v>
      </c>
      <c r="AA2943" t="str">
        <f t="shared" si="497"/>
        <v>ASR_COMP</v>
      </c>
      <c r="AB2943" s="957">
        <f t="shared" si="498"/>
        <v>44682</v>
      </c>
      <c r="AC2943" t="str">
        <f t="shared" si="499"/>
        <v>Unaudited</v>
      </c>
    </row>
    <row r="2944" spans="1:29" x14ac:dyDescent="0.25">
      <c r="A2944" t="s">
        <v>423</v>
      </c>
      <c r="B2944" t="s">
        <v>1388</v>
      </c>
      <c r="C2944" t="s">
        <v>1389</v>
      </c>
      <c r="D2944">
        <v>1900</v>
      </c>
      <c r="E2944" s="957">
        <v>1</v>
      </c>
      <c r="F2944" t="s">
        <v>441</v>
      </c>
      <c r="G2944" s="957">
        <v>91</v>
      </c>
      <c r="H2944" t="s">
        <v>390</v>
      </c>
      <c r="I2944" s="937" t="s">
        <v>491</v>
      </c>
      <c r="J2944" s="937" t="s">
        <v>447</v>
      </c>
      <c r="K2944" s="937" t="s">
        <v>923</v>
      </c>
      <c r="L2944" s="937" t="s">
        <v>924</v>
      </c>
      <c r="M2944" s="962" t="s">
        <v>923</v>
      </c>
      <c r="N2944" s="677">
        <f t="shared" ca="1" si="500"/>
        <v>961650.05984433996</v>
      </c>
      <c r="O2944" s="677">
        <f t="shared" ca="1" si="507"/>
        <v>879946.47055566765</v>
      </c>
      <c r="P2944" s="677">
        <f t="shared" ca="1" si="507"/>
        <v>61303.256788336454</v>
      </c>
      <c r="Q2944" s="677">
        <f t="shared" ca="1" si="507"/>
        <v>8228.9115921603716</v>
      </c>
      <c r="R2944" s="677">
        <f t="shared" ca="1" si="507"/>
        <v>1684.5343861133967</v>
      </c>
      <c r="S2944" s="677">
        <f t="shared" ca="1" si="507"/>
        <v>608.56611605945727</v>
      </c>
      <c r="T2944" s="677">
        <f t="shared" ca="1" si="507"/>
        <v>3916.5835013927694</v>
      </c>
      <c r="U2944" s="677">
        <f t="shared" ca="1" si="507"/>
        <v>13.645381869775882</v>
      </c>
      <c r="V2944" s="677">
        <f t="shared" ca="1" si="507"/>
        <v>2687.1951504787021</v>
      </c>
      <c r="W2944" s="677">
        <f t="shared" ca="1" si="502"/>
        <v>1417.3318823113118</v>
      </c>
      <c r="X2944" s="677">
        <f t="shared" ca="1" si="507"/>
        <v>671.46538063812284</v>
      </c>
      <c r="Y2944" s="677">
        <f t="shared" ca="1" si="507"/>
        <v>1172.0991093120419</v>
      </c>
      <c r="Z2944" s="677">
        <f t="shared" ca="1" si="507"/>
        <v>0</v>
      </c>
      <c r="AA2944" t="str">
        <f t="shared" si="497"/>
        <v>ASR_COMP</v>
      </c>
      <c r="AB2944" s="957">
        <f t="shared" si="498"/>
        <v>44682</v>
      </c>
      <c r="AC2944" t="str">
        <f t="shared" si="499"/>
        <v>Unaudited</v>
      </c>
    </row>
    <row r="2945" spans="1:29" x14ac:dyDescent="0.25">
      <c r="A2945" t="s">
        <v>423</v>
      </c>
      <c r="B2945" t="s">
        <v>1388</v>
      </c>
      <c r="C2945" t="s">
        <v>1389</v>
      </c>
      <c r="D2945">
        <v>1900</v>
      </c>
      <c r="E2945" s="957">
        <v>1</v>
      </c>
      <c r="F2945" t="s">
        <v>441</v>
      </c>
      <c r="G2945" s="957">
        <v>91</v>
      </c>
      <c r="H2945" t="s">
        <v>390</v>
      </c>
      <c r="I2945" s="937" t="s">
        <v>491</v>
      </c>
      <c r="J2945" s="937" t="s">
        <v>447</v>
      </c>
      <c r="K2945" s="937" t="s">
        <v>923</v>
      </c>
      <c r="L2945" s="937" t="s">
        <v>925</v>
      </c>
      <c r="M2945" s="962" t="s">
        <v>928</v>
      </c>
      <c r="N2945" s="677">
        <f t="shared" ca="1" si="500"/>
        <v>-129178.64908723884</v>
      </c>
      <c r="O2945" s="677">
        <f t="shared" ca="1" si="507"/>
        <v>-86716.886210403085</v>
      </c>
      <c r="P2945" s="677">
        <f t="shared" ca="1" si="507"/>
        <v>-5789.1286609069302</v>
      </c>
      <c r="Q2945" s="677">
        <f t="shared" ca="1" si="507"/>
        <v>-21381.115781297438</v>
      </c>
      <c r="R2945" s="677">
        <f t="shared" ca="1" si="507"/>
        <v>-4844.8488050052301</v>
      </c>
      <c r="S2945" s="677">
        <f t="shared" ca="1" si="507"/>
        <v>-694.1921740885598</v>
      </c>
      <c r="T2945" s="677">
        <f t="shared" ca="1" si="507"/>
        <v>-1207.8318154803469</v>
      </c>
      <c r="U2945" s="677">
        <f t="shared" ca="1" si="507"/>
        <v>-4.8551677953020844</v>
      </c>
      <c r="V2945" s="677">
        <f t="shared" ca="1" si="507"/>
        <v>-697.70841662556097</v>
      </c>
      <c r="W2945" s="677">
        <f t="shared" ca="1" si="502"/>
        <v>-666.14040245847423</v>
      </c>
      <c r="X2945" s="677">
        <f t="shared" ca="1" si="507"/>
        <v>-1250.7906975949813</v>
      </c>
      <c r="Y2945" s="677">
        <f t="shared" ca="1" si="507"/>
        <v>-5925.1509555829107</v>
      </c>
      <c r="Z2945" s="677">
        <f t="shared" ca="1" si="507"/>
        <v>0</v>
      </c>
      <c r="AA2945" t="str">
        <f t="shared" si="497"/>
        <v>ASR_COMP</v>
      </c>
      <c r="AB2945" s="957">
        <f t="shared" si="498"/>
        <v>44682</v>
      </c>
      <c r="AC2945" t="str">
        <f t="shared" si="499"/>
        <v>Unaudited</v>
      </c>
    </row>
    <row r="2946" spans="1:29" x14ac:dyDescent="0.25">
      <c r="A2946" t="s">
        <v>423</v>
      </c>
      <c r="B2946" t="s">
        <v>1388</v>
      </c>
      <c r="C2946" t="s">
        <v>1389</v>
      </c>
      <c r="D2946">
        <v>1900</v>
      </c>
      <c r="E2946" s="957">
        <v>1</v>
      </c>
      <c r="F2946" t="s">
        <v>441</v>
      </c>
      <c r="G2946" s="957">
        <v>91</v>
      </c>
      <c r="H2946" t="s">
        <v>390</v>
      </c>
      <c r="I2946" s="937" t="s">
        <v>491</v>
      </c>
      <c r="J2946" s="937" t="s">
        <v>447</v>
      </c>
      <c r="K2946" s="937" t="s">
        <v>923</v>
      </c>
      <c r="L2946" s="937" t="s">
        <v>926</v>
      </c>
      <c r="M2946" s="962" t="s">
        <v>929</v>
      </c>
      <c r="N2946" s="677">
        <f t="shared" ca="1" si="500"/>
        <v>0</v>
      </c>
      <c r="O2946" s="677">
        <f t="shared" ca="1" si="507"/>
        <v>0</v>
      </c>
      <c r="P2946" s="677">
        <f t="shared" ca="1" si="507"/>
        <v>0</v>
      </c>
      <c r="Q2946" s="677">
        <f t="shared" ca="1" si="507"/>
        <v>0</v>
      </c>
      <c r="R2946" s="677">
        <f t="shared" ca="1" si="507"/>
        <v>0</v>
      </c>
      <c r="S2946" s="677">
        <f t="shared" ca="1" si="507"/>
        <v>0</v>
      </c>
      <c r="T2946" s="677">
        <f t="shared" ca="1" si="507"/>
        <v>0</v>
      </c>
      <c r="U2946" s="677">
        <f t="shared" ca="1" si="507"/>
        <v>0</v>
      </c>
      <c r="V2946" s="677">
        <f t="shared" ca="1" si="507"/>
        <v>0</v>
      </c>
      <c r="W2946" s="677">
        <f t="shared" ca="1" si="502"/>
        <v>0</v>
      </c>
      <c r="X2946" s="677">
        <f t="shared" ca="1" si="507"/>
        <v>0</v>
      </c>
      <c r="Y2946" s="677">
        <f t="shared" ca="1" si="507"/>
        <v>0</v>
      </c>
      <c r="Z2946" s="677">
        <f t="shared" ca="1" si="507"/>
        <v>0</v>
      </c>
      <c r="AA2946" t="str">
        <f t="shared" ref="AA2946:AA3009" si="508">file_name</f>
        <v>ASR_COMP</v>
      </c>
      <c r="AB2946" s="957">
        <f t="shared" ref="AB2946:AB3009" si="509">file_date</f>
        <v>44682</v>
      </c>
      <c r="AC2946" t="str">
        <f t="shared" ref="AC2946:AC3009" si="510">status</f>
        <v>Unaudited</v>
      </c>
    </row>
    <row r="2947" spans="1:29" x14ac:dyDescent="0.25">
      <c r="A2947" t="s">
        <v>423</v>
      </c>
      <c r="B2947" t="s">
        <v>1388</v>
      </c>
      <c r="C2947" t="s">
        <v>1389</v>
      </c>
      <c r="D2947">
        <v>1900</v>
      </c>
      <c r="E2947" s="957">
        <v>1</v>
      </c>
      <c r="F2947" t="s">
        <v>441</v>
      </c>
      <c r="G2947" s="957">
        <v>91</v>
      </c>
      <c r="H2947" t="s">
        <v>390</v>
      </c>
      <c r="I2947" s="937" t="s">
        <v>491</v>
      </c>
      <c r="J2947" s="937" t="s">
        <v>447</v>
      </c>
      <c r="K2947" s="937" t="s">
        <v>448</v>
      </c>
      <c r="L2947" s="945">
        <v>5.0999999999999996</v>
      </c>
      <c r="M2947" s="960" t="s">
        <v>37</v>
      </c>
      <c r="N2947" s="677">
        <f t="shared" ca="1" si="500"/>
        <v>1366716.2165626106</v>
      </c>
      <c r="O2947" s="677">
        <f t="shared" ca="1" si="507"/>
        <v>725908.16134140722</v>
      </c>
      <c r="P2947" s="677">
        <f t="shared" ca="1" si="507"/>
        <v>148441.84009569834</v>
      </c>
      <c r="Q2947" s="677">
        <f t="shared" ca="1" si="507"/>
        <v>87769.311220356321</v>
      </c>
      <c r="R2947" s="677">
        <f t="shared" ca="1" si="507"/>
        <v>95644.846859326208</v>
      </c>
      <c r="S2947" s="677">
        <f t="shared" ca="1" si="507"/>
        <v>32819.2954872638</v>
      </c>
      <c r="T2947" s="677">
        <f t="shared" ca="1" si="507"/>
        <v>133644.81717438632</v>
      </c>
      <c r="U2947" s="677">
        <f t="shared" ca="1" si="507"/>
        <v>26.845307916587611</v>
      </c>
      <c r="V2947" s="677">
        <f t="shared" ca="1" si="507"/>
        <v>7460.2488510519215</v>
      </c>
      <c r="W2947" s="677">
        <f t="shared" ca="1" si="502"/>
        <v>3140.1447231202555</v>
      </c>
      <c r="X2947" s="677">
        <f t="shared" ca="1" si="507"/>
        <v>83772.690659180254</v>
      </c>
      <c r="Y2947" s="677">
        <f t="shared" ca="1" si="507"/>
        <v>48088.014842903496</v>
      </c>
      <c r="Z2947" s="677">
        <f t="shared" ca="1" si="507"/>
        <v>0</v>
      </c>
      <c r="AA2947" t="str">
        <f t="shared" si="508"/>
        <v>ASR_COMP</v>
      </c>
      <c r="AB2947" s="957">
        <f t="shared" si="509"/>
        <v>44682</v>
      </c>
      <c r="AC2947" t="str">
        <f t="shared" si="510"/>
        <v>Unaudited</v>
      </c>
    </row>
    <row r="2948" spans="1:29" ht="30" x14ac:dyDescent="0.25">
      <c r="A2948" t="s">
        <v>423</v>
      </c>
      <c r="B2948" t="s">
        <v>1388</v>
      </c>
      <c r="C2948" t="s">
        <v>1389</v>
      </c>
      <c r="D2948">
        <v>1900</v>
      </c>
      <c r="E2948" s="957">
        <v>1</v>
      </c>
      <c r="F2948" t="s">
        <v>441</v>
      </c>
      <c r="G2948" s="957">
        <v>91</v>
      </c>
      <c r="H2948" t="s">
        <v>390</v>
      </c>
      <c r="I2948" s="962" t="s">
        <v>491</v>
      </c>
      <c r="J2948" s="962" t="s">
        <v>447</v>
      </c>
      <c r="K2948" s="962" t="s">
        <v>448</v>
      </c>
      <c r="L2948" s="937">
        <v>5.2</v>
      </c>
      <c r="M2948" s="962" t="s">
        <v>306</v>
      </c>
      <c r="N2948" s="677">
        <f t="shared" ca="1" si="500"/>
        <v>0</v>
      </c>
      <c r="O2948" s="677">
        <f t="shared" ca="1" si="507"/>
        <v>0</v>
      </c>
      <c r="P2948" s="677">
        <f t="shared" ca="1" si="507"/>
        <v>0</v>
      </c>
      <c r="Q2948" s="677">
        <f t="shared" ca="1" si="507"/>
        <v>0</v>
      </c>
      <c r="R2948" s="677">
        <f t="shared" ca="1" si="507"/>
        <v>0</v>
      </c>
      <c r="S2948" s="677">
        <f t="shared" ca="1" si="507"/>
        <v>0</v>
      </c>
      <c r="T2948" s="677">
        <f t="shared" ca="1" si="507"/>
        <v>0</v>
      </c>
      <c r="U2948" s="677">
        <f t="shared" ca="1" si="507"/>
        <v>0</v>
      </c>
      <c r="V2948" s="677">
        <f t="shared" ca="1" si="507"/>
        <v>0</v>
      </c>
      <c r="W2948" s="677">
        <f t="shared" ca="1" si="502"/>
        <v>0</v>
      </c>
      <c r="X2948" s="677">
        <f t="shared" ca="1" si="507"/>
        <v>0</v>
      </c>
      <c r="Y2948" s="677">
        <f t="shared" ca="1" si="507"/>
        <v>0</v>
      </c>
      <c r="Z2948" s="677">
        <f t="shared" ca="1" si="507"/>
        <v>0</v>
      </c>
      <c r="AA2948" t="str">
        <f t="shared" si="508"/>
        <v>ASR_COMP</v>
      </c>
      <c r="AB2948" s="957">
        <f t="shared" si="509"/>
        <v>44682</v>
      </c>
      <c r="AC2948" t="str">
        <f t="shared" si="510"/>
        <v>Unaudited</v>
      </c>
    </row>
    <row r="2949" spans="1:29" ht="30" x14ac:dyDescent="0.25">
      <c r="A2949" t="s">
        <v>423</v>
      </c>
      <c r="B2949" t="s">
        <v>1388</v>
      </c>
      <c r="C2949" t="s">
        <v>1389</v>
      </c>
      <c r="D2949">
        <v>1900</v>
      </c>
      <c r="E2949" s="957">
        <v>1</v>
      </c>
      <c r="F2949" t="s">
        <v>441</v>
      </c>
      <c r="G2949" s="957">
        <v>91</v>
      </c>
      <c r="H2949" t="s">
        <v>390</v>
      </c>
      <c r="I2949" s="937" t="s">
        <v>491</v>
      </c>
      <c r="J2949" s="937" t="s">
        <v>447</v>
      </c>
      <c r="K2949" s="937" t="s">
        <v>448</v>
      </c>
      <c r="L2949" s="937">
        <v>5.3</v>
      </c>
      <c r="M2949" s="962" t="s">
        <v>307</v>
      </c>
      <c r="N2949" s="677">
        <f t="shared" ca="1" si="500"/>
        <v>-82932.565614579726</v>
      </c>
      <c r="O2949" s="677">
        <f t="shared" ca="1" si="507"/>
        <v>-44456.766281412129</v>
      </c>
      <c r="P2949" s="677">
        <f t="shared" ca="1" si="507"/>
        <v>-15951.899205241569</v>
      </c>
      <c r="Q2949" s="677">
        <f t="shared" ca="1" si="507"/>
        <v>-4072.3554235121569</v>
      </c>
      <c r="R2949" s="677">
        <f t="shared" ca="1" si="507"/>
        <v>-8128.8889495066269</v>
      </c>
      <c r="S2949" s="677">
        <f t="shared" ca="1" si="507"/>
        <v>-1471.4542203363317</v>
      </c>
      <c r="T2949" s="677">
        <f t="shared" ca="1" si="507"/>
        <v>-5792.512054555933</v>
      </c>
      <c r="U2949" s="677">
        <f t="shared" ca="1" si="507"/>
        <v>-12.198507049829484</v>
      </c>
      <c r="V2949" s="677">
        <f t="shared" ca="1" si="507"/>
        <v>-380.2644531210986</v>
      </c>
      <c r="W2949" s="677">
        <f t="shared" ca="1" si="502"/>
        <v>-24.644308665131657</v>
      </c>
      <c r="X2949" s="677">
        <f t="shared" ca="1" si="507"/>
        <v>-1482.0558603138552</v>
      </c>
      <c r="Y2949" s="677">
        <f t="shared" ca="1" si="507"/>
        <v>-1159.5263508650728</v>
      </c>
      <c r="Z2949" s="677">
        <f t="shared" ca="1" si="507"/>
        <v>0</v>
      </c>
      <c r="AA2949" t="str">
        <f t="shared" si="508"/>
        <v>ASR_COMP</v>
      </c>
      <c r="AB2949" s="957">
        <f t="shared" si="509"/>
        <v>44682</v>
      </c>
      <c r="AC2949" t="str">
        <f t="shared" si="510"/>
        <v>Unaudited</v>
      </c>
    </row>
    <row r="2950" spans="1:29" x14ac:dyDescent="0.25">
      <c r="A2950" t="s">
        <v>423</v>
      </c>
      <c r="B2950" t="s">
        <v>1388</v>
      </c>
      <c r="C2950" t="s">
        <v>1389</v>
      </c>
      <c r="D2950">
        <v>1900</v>
      </c>
      <c r="E2950" s="957">
        <v>1</v>
      </c>
      <c r="F2950" t="s">
        <v>441</v>
      </c>
      <c r="G2950" s="957">
        <v>91</v>
      </c>
      <c r="H2950" t="s">
        <v>390</v>
      </c>
      <c r="I2950" s="937" t="s">
        <v>491</v>
      </c>
      <c r="J2950" s="937" t="s">
        <v>447</v>
      </c>
      <c r="K2950" s="937" t="s">
        <v>448</v>
      </c>
      <c r="L2950" s="937" t="s">
        <v>82</v>
      </c>
      <c r="M2950" s="962" t="s">
        <v>456</v>
      </c>
      <c r="N2950" s="677">
        <f t="shared" ca="1" si="500"/>
        <v>0</v>
      </c>
      <c r="O2950" s="677">
        <f t="shared" ca="1" si="507"/>
        <v>0</v>
      </c>
      <c r="P2950" s="677">
        <f t="shared" ca="1" si="507"/>
        <v>0</v>
      </c>
      <c r="Q2950" s="677">
        <f t="shared" ca="1" si="507"/>
        <v>0</v>
      </c>
      <c r="R2950" s="677">
        <f t="shared" ca="1" si="507"/>
        <v>0</v>
      </c>
      <c r="S2950" s="677">
        <f t="shared" ca="1" si="507"/>
        <v>0</v>
      </c>
      <c r="T2950" s="677">
        <f t="shared" ca="1" si="507"/>
        <v>0</v>
      </c>
      <c r="U2950" s="677">
        <f t="shared" ca="1" si="507"/>
        <v>0</v>
      </c>
      <c r="V2950" s="677">
        <f t="shared" ca="1" si="507"/>
        <v>0</v>
      </c>
      <c r="W2950" s="677">
        <f t="shared" ca="1" si="502"/>
        <v>0</v>
      </c>
      <c r="X2950" s="677">
        <f t="shared" ca="1" si="507"/>
        <v>0</v>
      </c>
      <c r="Y2950" s="677">
        <f t="shared" ca="1" si="507"/>
        <v>0</v>
      </c>
      <c r="Z2950" s="677">
        <f t="shared" ca="1" si="507"/>
        <v>0</v>
      </c>
      <c r="AA2950" t="str">
        <f t="shared" si="508"/>
        <v>ASR_COMP</v>
      </c>
      <c r="AB2950" s="957">
        <f t="shared" si="509"/>
        <v>44682</v>
      </c>
      <c r="AC2950" t="str">
        <f t="shared" si="510"/>
        <v>Unaudited</v>
      </c>
    </row>
    <row r="2951" spans="1:29" x14ac:dyDescent="0.25">
      <c r="A2951" t="s">
        <v>423</v>
      </c>
      <c r="B2951" t="s">
        <v>1388</v>
      </c>
      <c r="C2951" t="s">
        <v>1389</v>
      </c>
      <c r="D2951">
        <v>1900</v>
      </c>
      <c r="E2951" s="957">
        <v>1</v>
      </c>
      <c r="F2951" t="s">
        <v>441</v>
      </c>
      <c r="G2951" s="957">
        <v>91</v>
      </c>
      <c r="H2951" t="s">
        <v>390</v>
      </c>
      <c r="I2951" s="937" t="s">
        <v>491</v>
      </c>
      <c r="J2951" s="937" t="s">
        <v>447</v>
      </c>
      <c r="K2951" s="937" t="s">
        <v>449</v>
      </c>
      <c r="L2951" s="937">
        <v>6.1</v>
      </c>
      <c r="M2951" s="962" t="s">
        <v>18</v>
      </c>
      <c r="N2951" s="677">
        <f t="shared" ca="1" si="500"/>
        <v>0</v>
      </c>
      <c r="O2951" s="677">
        <f t="shared" ca="1" si="507"/>
        <v>0</v>
      </c>
      <c r="P2951" s="677">
        <f t="shared" ca="1" si="507"/>
        <v>0</v>
      </c>
      <c r="Q2951" s="677">
        <f t="shared" ca="1" si="507"/>
        <v>0</v>
      </c>
      <c r="R2951" s="677">
        <f t="shared" ca="1" si="507"/>
        <v>0</v>
      </c>
      <c r="S2951" s="677">
        <f t="shared" ca="1" si="507"/>
        <v>0</v>
      </c>
      <c r="T2951" s="677">
        <f t="shared" ca="1" si="507"/>
        <v>0</v>
      </c>
      <c r="U2951" s="677">
        <f t="shared" ca="1" si="507"/>
        <v>0</v>
      </c>
      <c r="V2951" s="677">
        <f t="shared" ca="1" si="507"/>
        <v>0</v>
      </c>
      <c r="W2951" s="677">
        <f t="shared" ca="1" si="502"/>
        <v>0</v>
      </c>
      <c r="X2951" s="677">
        <f t="shared" ca="1" si="507"/>
        <v>0</v>
      </c>
      <c r="Y2951" s="677">
        <f t="shared" ca="1" si="507"/>
        <v>0</v>
      </c>
      <c r="Z2951" s="677">
        <f t="shared" ca="1" si="507"/>
        <v>0</v>
      </c>
      <c r="AA2951" t="str">
        <f t="shared" si="508"/>
        <v>ASR_COMP</v>
      </c>
      <c r="AB2951" s="957">
        <f t="shared" si="509"/>
        <v>44682</v>
      </c>
      <c r="AC2951" t="str">
        <f t="shared" si="510"/>
        <v>Unaudited</v>
      </c>
    </row>
    <row r="2952" spans="1:29" x14ac:dyDescent="0.25">
      <c r="A2952" t="s">
        <v>423</v>
      </c>
      <c r="B2952" t="s">
        <v>1388</v>
      </c>
      <c r="C2952" t="s">
        <v>1389</v>
      </c>
      <c r="D2952">
        <v>1900</v>
      </c>
      <c r="E2952" s="957">
        <v>1</v>
      </c>
      <c r="F2952" t="s">
        <v>441</v>
      </c>
      <c r="G2952" s="957">
        <v>91</v>
      </c>
      <c r="H2952" t="s">
        <v>390</v>
      </c>
      <c r="I2952" s="937" t="s">
        <v>491</v>
      </c>
      <c r="J2952" s="937" t="s">
        <v>447</v>
      </c>
      <c r="K2952" s="937" t="s">
        <v>449</v>
      </c>
      <c r="L2952" s="945">
        <v>6.2</v>
      </c>
      <c r="M2952" s="960" t="s">
        <v>19</v>
      </c>
      <c r="N2952" s="677">
        <f t="shared" ca="1" si="500"/>
        <v>0</v>
      </c>
      <c r="O2952" s="677">
        <f t="shared" ca="1" si="507"/>
        <v>0</v>
      </c>
      <c r="P2952" s="677">
        <f t="shared" ca="1" si="507"/>
        <v>0</v>
      </c>
      <c r="Q2952" s="677">
        <f t="shared" ca="1" si="507"/>
        <v>0</v>
      </c>
      <c r="R2952" s="677">
        <f t="shared" ca="1" si="507"/>
        <v>0</v>
      </c>
      <c r="S2952" s="677">
        <f t="shared" ca="1" si="507"/>
        <v>0</v>
      </c>
      <c r="T2952" s="677">
        <f t="shared" ca="1" si="507"/>
        <v>0</v>
      </c>
      <c r="U2952" s="677">
        <f t="shared" ca="1" si="507"/>
        <v>0</v>
      </c>
      <c r="V2952" s="677">
        <f t="shared" ca="1" si="507"/>
        <v>0</v>
      </c>
      <c r="W2952" s="677">
        <f t="shared" ca="1" si="502"/>
        <v>0</v>
      </c>
      <c r="X2952" s="677">
        <f t="shared" ca="1" si="507"/>
        <v>0</v>
      </c>
      <c r="Y2952" s="677">
        <f t="shared" ca="1" si="507"/>
        <v>0</v>
      </c>
      <c r="Z2952" s="677">
        <f t="shared" ca="1" si="507"/>
        <v>0</v>
      </c>
      <c r="AA2952" t="str">
        <f t="shared" si="508"/>
        <v>ASR_COMP</v>
      </c>
      <c r="AB2952" s="957">
        <f t="shared" si="509"/>
        <v>44682</v>
      </c>
      <c r="AC2952" t="str">
        <f t="shared" si="510"/>
        <v>Unaudited</v>
      </c>
    </row>
    <row r="2953" spans="1:29" x14ac:dyDescent="0.25">
      <c r="A2953" t="s">
        <v>423</v>
      </c>
      <c r="B2953" t="s">
        <v>1388</v>
      </c>
      <c r="C2953" t="s">
        <v>1389</v>
      </c>
      <c r="D2953">
        <v>1900</v>
      </c>
      <c r="E2953" s="957">
        <v>1</v>
      </c>
      <c r="F2953" t="s">
        <v>441</v>
      </c>
      <c r="G2953" s="957">
        <v>91</v>
      </c>
      <c r="H2953" t="s">
        <v>390</v>
      </c>
      <c r="I2953" s="962" t="s">
        <v>491</v>
      </c>
      <c r="J2953" s="962" t="s">
        <v>447</v>
      </c>
      <c r="K2953" s="962" t="s">
        <v>449</v>
      </c>
      <c r="L2953" s="937">
        <v>6.3</v>
      </c>
      <c r="M2953" s="962" t="s">
        <v>187</v>
      </c>
      <c r="N2953" s="677">
        <f t="shared" ca="1" si="500"/>
        <v>0</v>
      </c>
      <c r="O2953" s="677">
        <f t="shared" ca="1" si="507"/>
        <v>0</v>
      </c>
      <c r="P2953" s="677">
        <f t="shared" ca="1" si="507"/>
        <v>0</v>
      </c>
      <c r="Q2953" s="677">
        <f t="shared" ca="1" si="507"/>
        <v>0</v>
      </c>
      <c r="R2953" s="677">
        <f t="shared" ca="1" si="507"/>
        <v>0</v>
      </c>
      <c r="S2953" s="677">
        <f t="shared" ca="1" si="507"/>
        <v>0</v>
      </c>
      <c r="T2953" s="677">
        <f t="shared" ca="1" si="507"/>
        <v>0</v>
      </c>
      <c r="U2953" s="677">
        <f t="shared" ca="1" si="507"/>
        <v>0</v>
      </c>
      <c r="V2953" s="677">
        <f t="shared" ca="1" si="507"/>
        <v>0</v>
      </c>
      <c r="W2953" s="677">
        <f t="shared" ca="1" si="502"/>
        <v>0</v>
      </c>
      <c r="X2953" s="677">
        <f t="shared" ca="1" si="507"/>
        <v>0</v>
      </c>
      <c r="Y2953" s="677">
        <f t="shared" ca="1" si="507"/>
        <v>0</v>
      </c>
      <c r="Z2953" s="677">
        <f t="shared" ca="1" si="507"/>
        <v>0</v>
      </c>
      <c r="AA2953" t="str">
        <f t="shared" si="508"/>
        <v>ASR_COMP</v>
      </c>
      <c r="AB2953" s="957">
        <f t="shared" si="509"/>
        <v>44682</v>
      </c>
      <c r="AC2953" t="str">
        <f t="shared" si="510"/>
        <v>Unaudited</v>
      </c>
    </row>
    <row r="2954" spans="1:29" x14ac:dyDescent="0.25">
      <c r="A2954" t="s">
        <v>423</v>
      </c>
      <c r="B2954" t="s">
        <v>1388</v>
      </c>
      <c r="C2954" t="s">
        <v>1389</v>
      </c>
      <c r="D2954">
        <v>1900</v>
      </c>
      <c r="E2954" s="957">
        <v>1</v>
      </c>
      <c r="F2954" t="s">
        <v>441</v>
      </c>
      <c r="G2954" s="957">
        <v>91</v>
      </c>
      <c r="H2954" t="s">
        <v>390</v>
      </c>
      <c r="I2954" s="937" t="s">
        <v>491</v>
      </c>
      <c r="J2954" s="937" t="s">
        <v>447</v>
      </c>
      <c r="K2954" s="937" t="s">
        <v>449</v>
      </c>
      <c r="L2954" s="937" t="s">
        <v>87</v>
      </c>
      <c r="M2954" s="962" t="s">
        <v>457</v>
      </c>
      <c r="N2954" s="677">
        <f t="shared" ca="1" si="500"/>
        <v>0</v>
      </c>
      <c r="O2954" s="677">
        <f t="shared" ca="1" si="507"/>
        <v>0</v>
      </c>
      <c r="P2954" s="677">
        <f t="shared" ca="1" si="507"/>
        <v>0</v>
      </c>
      <c r="Q2954" s="677">
        <f t="shared" ca="1" si="507"/>
        <v>0</v>
      </c>
      <c r="R2954" s="677">
        <f t="shared" ca="1" si="507"/>
        <v>0</v>
      </c>
      <c r="S2954" s="677">
        <f t="shared" ca="1" si="507"/>
        <v>0</v>
      </c>
      <c r="T2954" s="677">
        <f t="shared" ca="1" si="507"/>
        <v>0</v>
      </c>
      <c r="U2954" s="677">
        <f t="shared" ca="1" si="507"/>
        <v>0</v>
      </c>
      <c r="V2954" s="677">
        <f t="shared" ca="1" si="507"/>
        <v>0</v>
      </c>
      <c r="W2954" s="677">
        <f t="shared" ca="1" si="502"/>
        <v>0</v>
      </c>
      <c r="X2954" s="677">
        <f t="shared" ca="1" si="507"/>
        <v>0</v>
      </c>
      <c r="Y2954" s="677">
        <f t="shared" ca="1" si="507"/>
        <v>0</v>
      </c>
      <c r="Z2954" s="677">
        <f t="shared" ca="1" si="507"/>
        <v>0</v>
      </c>
      <c r="AA2954" t="str">
        <f t="shared" si="508"/>
        <v>ASR_COMP</v>
      </c>
      <c r="AB2954" s="957">
        <f t="shared" si="509"/>
        <v>44682</v>
      </c>
      <c r="AC2954" t="str">
        <f t="shared" si="510"/>
        <v>Unaudited</v>
      </c>
    </row>
    <row r="2955" spans="1:29" x14ac:dyDescent="0.25">
      <c r="A2955" t="s">
        <v>423</v>
      </c>
      <c r="B2955" t="s">
        <v>1388</v>
      </c>
      <c r="C2955" t="s">
        <v>1389</v>
      </c>
      <c r="D2955">
        <v>1900</v>
      </c>
      <c r="E2955" s="957">
        <v>1</v>
      </c>
      <c r="F2955" t="s">
        <v>441</v>
      </c>
      <c r="G2955" s="957">
        <v>91</v>
      </c>
      <c r="H2955" t="s">
        <v>390</v>
      </c>
      <c r="I2955" s="937" t="s">
        <v>491</v>
      </c>
      <c r="J2955" s="937" t="s">
        <v>447</v>
      </c>
      <c r="K2955" s="937" t="s">
        <v>450</v>
      </c>
      <c r="L2955" s="937">
        <v>7.1</v>
      </c>
      <c r="M2955" s="962" t="s">
        <v>20</v>
      </c>
      <c r="N2955" s="677">
        <f t="shared" ca="1" si="500"/>
        <v>330284.93499211222</v>
      </c>
      <c r="O2955" s="677">
        <f t="shared" ca="1" si="507"/>
        <v>138895.72866217294</v>
      </c>
      <c r="P2955" s="677">
        <f t="shared" ca="1" si="507"/>
        <v>12855.954970195253</v>
      </c>
      <c r="Q2955" s="677">
        <f t="shared" ca="1" si="507"/>
        <v>52223.274967491452</v>
      </c>
      <c r="R2955" s="677">
        <f t="shared" ca="1" si="507"/>
        <v>19049.165402998129</v>
      </c>
      <c r="S2955" s="677">
        <f t="shared" ca="1" si="507"/>
        <v>13631.802754302107</v>
      </c>
      <c r="T2955" s="677">
        <f t="shared" ca="1" si="507"/>
        <v>1797.5599425892942</v>
      </c>
      <c r="U2955" s="677">
        <f t="shared" ca="1" si="507"/>
        <v>259.94257936874834</v>
      </c>
      <c r="V2955" s="677">
        <f t="shared" ca="1" si="507"/>
        <v>1213.0849670883381</v>
      </c>
      <c r="W2955" s="677">
        <f t="shared" ca="1" si="502"/>
        <v>9327.0860731708981</v>
      </c>
      <c r="X2955" s="677">
        <f t="shared" ca="1" si="507"/>
        <v>67016.599795678776</v>
      </c>
      <c r="Y2955" s="677">
        <f t="shared" ca="1" si="507"/>
        <v>14014.734877056355</v>
      </c>
      <c r="Z2955" s="677">
        <f t="shared" ca="1" si="507"/>
        <v>0</v>
      </c>
      <c r="AA2955" t="str">
        <f t="shared" si="508"/>
        <v>ASR_COMP</v>
      </c>
      <c r="AB2955" s="957">
        <f t="shared" si="509"/>
        <v>44682</v>
      </c>
      <c r="AC2955" t="str">
        <f t="shared" si="510"/>
        <v>Unaudited</v>
      </c>
    </row>
    <row r="2956" spans="1:29" x14ac:dyDescent="0.25">
      <c r="A2956" t="s">
        <v>423</v>
      </c>
      <c r="B2956" t="s">
        <v>1388</v>
      </c>
      <c r="C2956" t="s">
        <v>1389</v>
      </c>
      <c r="D2956">
        <v>1900</v>
      </c>
      <c r="E2956" s="957">
        <v>1</v>
      </c>
      <c r="F2956" t="s">
        <v>441</v>
      </c>
      <c r="G2956" s="957">
        <v>91</v>
      </c>
      <c r="H2956" t="s">
        <v>390</v>
      </c>
      <c r="I2956" s="937" t="s">
        <v>491</v>
      </c>
      <c r="J2956" s="937" t="s">
        <v>447</v>
      </c>
      <c r="K2956" s="937" t="s">
        <v>450</v>
      </c>
      <c r="L2956" s="937">
        <v>7.2</v>
      </c>
      <c r="M2956" s="962" t="s">
        <v>21</v>
      </c>
      <c r="N2956" s="677">
        <f t="shared" ca="1" si="500"/>
        <v>156599.68950000004</v>
      </c>
      <c r="O2956" s="677">
        <f t="shared" ca="1" si="507"/>
        <v>126621.99449999999</v>
      </c>
      <c r="P2956" s="677">
        <f t="shared" ca="1" si="507"/>
        <v>3336.4304999999995</v>
      </c>
      <c r="Q2956" s="677">
        <f t="shared" ca="1" si="507"/>
        <v>7155.5805</v>
      </c>
      <c r="R2956" s="677">
        <f t="shared" ca="1" si="507"/>
        <v>1368.8999999999999</v>
      </c>
      <c r="S2956" s="677">
        <f t="shared" ca="1" si="507"/>
        <v>4253.067</v>
      </c>
      <c r="T2956" s="677">
        <f t="shared" ca="1" si="507"/>
        <v>1328.3999999999999</v>
      </c>
      <c r="U2956" s="677">
        <f t="shared" ca="1" si="507"/>
        <v>89.1</v>
      </c>
      <c r="V2956" s="677">
        <f t="shared" ca="1" si="507"/>
        <v>190.35</v>
      </c>
      <c r="W2956" s="677">
        <f t="shared" ca="1" si="502"/>
        <v>28.349999999999998</v>
      </c>
      <c r="X2956" s="677">
        <f t="shared" ca="1" si="507"/>
        <v>11381.066999999999</v>
      </c>
      <c r="Y2956" s="677">
        <f t="shared" ca="1" si="507"/>
        <v>846.44999999999993</v>
      </c>
      <c r="Z2956" s="677">
        <f t="shared" ca="1" si="507"/>
        <v>0</v>
      </c>
      <c r="AA2956" t="str">
        <f t="shared" si="508"/>
        <v>ASR_COMP</v>
      </c>
      <c r="AB2956" s="957">
        <f t="shared" si="509"/>
        <v>44682</v>
      </c>
      <c r="AC2956" t="str">
        <f t="shared" si="510"/>
        <v>Unaudited</v>
      </c>
    </row>
    <row r="2957" spans="1:29" x14ac:dyDescent="0.25">
      <c r="A2957" t="s">
        <v>423</v>
      </c>
      <c r="B2957" t="s">
        <v>1388</v>
      </c>
      <c r="C2957" t="s">
        <v>1389</v>
      </c>
      <c r="D2957">
        <v>1900</v>
      </c>
      <c r="E2957" s="957">
        <v>1</v>
      </c>
      <c r="F2957" t="s">
        <v>441</v>
      </c>
      <c r="G2957" s="957">
        <v>91</v>
      </c>
      <c r="H2957" t="s">
        <v>390</v>
      </c>
      <c r="I2957" s="937" t="s">
        <v>491</v>
      </c>
      <c r="J2957" s="937" t="s">
        <v>447</v>
      </c>
      <c r="K2957" s="937" t="s">
        <v>450</v>
      </c>
      <c r="L2957" s="945">
        <v>7.3</v>
      </c>
      <c r="M2957" s="960" t="s">
        <v>158</v>
      </c>
      <c r="N2957" s="677">
        <f t="shared" ca="1" si="500"/>
        <v>-1473.4317759174803</v>
      </c>
      <c r="O2957" s="677">
        <f t="shared" ca="1" si="507"/>
        <v>-1411.0760154365232</v>
      </c>
      <c r="P2957" s="677">
        <f t="shared" ca="1" si="507"/>
        <v>-118.7213680593126</v>
      </c>
      <c r="Q2957" s="677">
        <f t="shared" ca="1" si="507"/>
        <v>17.020854040766977</v>
      </c>
      <c r="R2957" s="677">
        <f t="shared" ca="1" si="507"/>
        <v>4.9837577071520407</v>
      </c>
      <c r="S2957" s="677">
        <f t="shared" ca="1" si="507"/>
        <v>8.9812284500168431</v>
      </c>
      <c r="T2957" s="677">
        <f t="shared" ca="1" si="507"/>
        <v>7.0631635227693916</v>
      </c>
      <c r="U2957" s="677">
        <f t="shared" ca="1" si="507"/>
        <v>0.20137876333588334</v>
      </c>
      <c r="V2957" s="677">
        <f t="shared" ca="1" si="507"/>
        <v>0.54480028457615948</v>
      </c>
      <c r="W2957" s="677">
        <f t="shared" ca="1" si="502"/>
        <v>4.1932291500197394</v>
      </c>
      <c r="X2957" s="677">
        <f t="shared" ca="1" si="507"/>
        <v>9.909496800178907</v>
      </c>
      <c r="Y2957" s="677">
        <f t="shared" ca="1" si="507"/>
        <v>3.467698859539162</v>
      </c>
      <c r="Z2957" s="677">
        <f t="shared" ca="1" si="507"/>
        <v>0</v>
      </c>
      <c r="AA2957" t="str">
        <f t="shared" si="508"/>
        <v>ASR_COMP</v>
      </c>
      <c r="AB2957" s="957">
        <f t="shared" si="509"/>
        <v>44682</v>
      </c>
      <c r="AC2957" t="str">
        <f t="shared" si="510"/>
        <v>Unaudited</v>
      </c>
    </row>
    <row r="2958" spans="1:29" x14ac:dyDescent="0.25">
      <c r="A2958" t="s">
        <v>423</v>
      </c>
      <c r="B2958" t="s">
        <v>1388</v>
      </c>
      <c r="C2958" t="s">
        <v>1389</v>
      </c>
      <c r="D2958">
        <v>1900</v>
      </c>
      <c r="E2958" s="957">
        <v>1</v>
      </c>
      <c r="F2958" t="s">
        <v>441</v>
      </c>
      <c r="G2958" s="957">
        <v>91</v>
      </c>
      <c r="H2958" t="s">
        <v>390</v>
      </c>
      <c r="I2958" s="962" t="s">
        <v>491</v>
      </c>
      <c r="J2958" s="962" t="s">
        <v>447</v>
      </c>
      <c r="K2958" s="962" t="s">
        <v>450</v>
      </c>
      <c r="L2958" s="937" t="s">
        <v>91</v>
      </c>
      <c r="M2958" s="962" t="s">
        <v>458</v>
      </c>
      <c r="N2958" s="677">
        <f t="shared" ca="1" si="500"/>
        <v>0</v>
      </c>
      <c r="O2958" s="677">
        <f t="shared" ca="1" si="507"/>
        <v>0</v>
      </c>
      <c r="P2958" s="677">
        <f t="shared" ca="1" si="507"/>
        <v>0</v>
      </c>
      <c r="Q2958" s="677">
        <f t="shared" ca="1" si="507"/>
        <v>0</v>
      </c>
      <c r="R2958" s="677">
        <f t="shared" ca="1" si="507"/>
        <v>0</v>
      </c>
      <c r="S2958" s="677">
        <f t="shared" ca="1" si="507"/>
        <v>0</v>
      </c>
      <c r="T2958" s="677">
        <f t="shared" ca="1" si="507"/>
        <v>0</v>
      </c>
      <c r="U2958" s="677">
        <f t="shared" ca="1" si="507"/>
        <v>0</v>
      </c>
      <c r="V2958" s="677">
        <f t="shared" ca="1" si="507"/>
        <v>0</v>
      </c>
      <c r="W2958" s="677">
        <f t="shared" ca="1" si="502"/>
        <v>0</v>
      </c>
      <c r="X2958" s="677">
        <f t="shared" ca="1" si="507"/>
        <v>0</v>
      </c>
      <c r="Y2958" s="677">
        <f t="shared" ca="1" si="507"/>
        <v>0</v>
      </c>
      <c r="Z2958" s="677">
        <f t="shared" ca="1" si="507"/>
        <v>0</v>
      </c>
      <c r="AA2958" t="str">
        <f t="shared" si="508"/>
        <v>ASR_COMP</v>
      </c>
      <c r="AB2958" s="957">
        <f t="shared" si="509"/>
        <v>44682</v>
      </c>
      <c r="AC2958" t="str">
        <f t="shared" si="510"/>
        <v>Unaudited</v>
      </c>
    </row>
    <row r="2959" spans="1:29" x14ac:dyDescent="0.25">
      <c r="A2959" t="s">
        <v>423</v>
      </c>
      <c r="B2959" t="s">
        <v>1388</v>
      </c>
      <c r="C2959" t="s">
        <v>1389</v>
      </c>
      <c r="D2959">
        <v>1900</v>
      </c>
      <c r="E2959" s="957">
        <v>1</v>
      </c>
      <c r="F2959" t="s">
        <v>441</v>
      </c>
      <c r="G2959" s="957">
        <v>91</v>
      </c>
      <c r="H2959" t="s">
        <v>390</v>
      </c>
      <c r="I2959" s="937" t="s">
        <v>491</v>
      </c>
      <c r="J2959" s="937" t="s">
        <v>447</v>
      </c>
      <c r="K2959" s="937" t="s">
        <v>451</v>
      </c>
      <c r="L2959" s="937">
        <v>8.1</v>
      </c>
      <c r="M2959" s="962" t="s">
        <v>22</v>
      </c>
      <c r="N2959" s="677">
        <f t="shared" ca="1" si="500"/>
        <v>5182730.4050501669</v>
      </c>
      <c r="O2959" s="677">
        <f t="shared" ca="1" si="507"/>
        <v>2076173.8573891574</v>
      </c>
      <c r="P2959" s="677">
        <f t="shared" ca="1" si="507"/>
        <v>261464.95393129392</v>
      </c>
      <c r="Q2959" s="677">
        <f t="shared" ca="1" si="507"/>
        <v>1514650.3357817188</v>
      </c>
      <c r="R2959" s="677">
        <f t="shared" ca="1" si="507"/>
        <v>698770.73820386094</v>
      </c>
      <c r="S2959" s="677">
        <f t="shared" ca="1" si="507"/>
        <v>18293.76559878391</v>
      </c>
      <c r="T2959" s="677">
        <f t="shared" ca="1" si="507"/>
        <v>36429.640537820975</v>
      </c>
      <c r="U2959" s="677">
        <f t="shared" ca="1" si="507"/>
        <v>0</v>
      </c>
      <c r="V2959" s="677">
        <f t="shared" ca="1" si="507"/>
        <v>173032.92195716107</v>
      </c>
      <c r="W2959" s="677">
        <f t="shared" ca="1" si="502"/>
        <v>36188.82496744446</v>
      </c>
      <c r="X2959" s="677">
        <f t="shared" ca="1" si="507"/>
        <v>1552.5610732795528</v>
      </c>
      <c r="Y2959" s="677">
        <f t="shared" ca="1" si="507"/>
        <v>366172.80560964521</v>
      </c>
      <c r="Z2959" s="677">
        <f t="shared" ca="1" si="507"/>
        <v>0</v>
      </c>
      <c r="AA2959" t="str">
        <f t="shared" si="508"/>
        <v>ASR_COMP</v>
      </c>
      <c r="AB2959" s="957">
        <f t="shared" si="509"/>
        <v>44682</v>
      </c>
      <c r="AC2959" t="str">
        <f t="shared" si="510"/>
        <v>Unaudited</v>
      </c>
    </row>
    <row r="2960" spans="1:29" x14ac:dyDescent="0.25">
      <c r="A2960" t="s">
        <v>423</v>
      </c>
      <c r="B2960" t="s">
        <v>1388</v>
      </c>
      <c r="C2960" t="s">
        <v>1389</v>
      </c>
      <c r="D2960">
        <v>1900</v>
      </c>
      <c r="E2960" s="957">
        <v>1</v>
      </c>
      <c r="F2960" t="s">
        <v>441</v>
      </c>
      <c r="G2960" s="957">
        <v>91</v>
      </c>
      <c r="H2960" t="s">
        <v>390</v>
      </c>
      <c r="I2960" s="937" t="s">
        <v>491</v>
      </c>
      <c r="J2960" s="937" t="s">
        <v>447</v>
      </c>
      <c r="K2960" s="937" t="s">
        <v>451</v>
      </c>
      <c r="L2960" s="937" t="s">
        <v>115</v>
      </c>
      <c r="M2960" s="962" t="s">
        <v>446</v>
      </c>
      <c r="N2960" s="677">
        <f t="shared" ca="1" si="500"/>
        <v>8016</v>
      </c>
      <c r="O2960" s="677">
        <f t="shared" ca="1" si="507"/>
        <v>8016</v>
      </c>
      <c r="P2960" s="677">
        <f t="shared" ca="1" si="507"/>
        <v>0</v>
      </c>
      <c r="Q2960" s="677">
        <f t="shared" ca="1" si="507"/>
        <v>0</v>
      </c>
      <c r="R2960" s="677">
        <f t="shared" ca="1" si="507"/>
        <v>0</v>
      </c>
      <c r="S2960" s="677">
        <f t="shared" ca="1" si="507"/>
        <v>0</v>
      </c>
      <c r="T2960" s="677">
        <f t="shared" ca="1" si="507"/>
        <v>0</v>
      </c>
      <c r="U2960" s="677">
        <f t="shared" ca="1" si="507"/>
        <v>0</v>
      </c>
      <c r="V2960" s="677">
        <f t="shared" ca="1" si="507"/>
        <v>0</v>
      </c>
      <c r="W2960" s="677">
        <f t="shared" ca="1" si="502"/>
        <v>0</v>
      </c>
      <c r="X2960" s="677">
        <f t="shared" ca="1" si="507"/>
        <v>0</v>
      </c>
      <c r="Y2960" s="677">
        <f t="shared" ca="1" si="507"/>
        <v>0</v>
      </c>
      <c r="Z2960" s="677">
        <f t="shared" ca="1" si="507"/>
        <v>0</v>
      </c>
      <c r="AA2960" t="str">
        <f t="shared" si="508"/>
        <v>ASR_COMP</v>
      </c>
      <c r="AB2960" s="957">
        <f t="shared" si="509"/>
        <v>44682</v>
      </c>
      <c r="AC2960" t="str">
        <f t="shared" si="510"/>
        <v>Unaudited</v>
      </c>
    </row>
    <row r="2961" spans="1:29" x14ac:dyDescent="0.25">
      <c r="A2961" t="s">
        <v>423</v>
      </c>
      <c r="B2961" t="s">
        <v>1388</v>
      </c>
      <c r="C2961" t="s">
        <v>1389</v>
      </c>
      <c r="D2961">
        <v>1900</v>
      </c>
      <c r="E2961" s="957">
        <v>1</v>
      </c>
      <c r="F2961" t="s">
        <v>441</v>
      </c>
      <c r="G2961" s="957">
        <v>91</v>
      </c>
      <c r="H2961" t="s">
        <v>390</v>
      </c>
      <c r="I2961" s="937" t="s">
        <v>491</v>
      </c>
      <c r="J2961" s="937" t="s">
        <v>447</v>
      </c>
      <c r="K2961" s="937" t="s">
        <v>451</v>
      </c>
      <c r="L2961" s="937" t="s">
        <v>117</v>
      </c>
      <c r="M2961" s="962" t="s">
        <v>160</v>
      </c>
      <c r="N2961" s="677">
        <f t="shared" ca="1" si="500"/>
        <v>0</v>
      </c>
      <c r="O2961" s="677">
        <f t="shared" ca="1" si="507"/>
        <v>0</v>
      </c>
      <c r="P2961" s="677">
        <f t="shared" ca="1" si="507"/>
        <v>0</v>
      </c>
      <c r="Q2961" s="677">
        <f t="shared" ca="1" si="507"/>
        <v>0</v>
      </c>
      <c r="R2961" s="677">
        <f t="shared" ca="1" si="507"/>
        <v>0</v>
      </c>
      <c r="S2961" s="677">
        <f t="shared" ca="1" si="507"/>
        <v>0</v>
      </c>
      <c r="T2961" s="677">
        <f t="shared" ca="1" si="507"/>
        <v>0</v>
      </c>
      <c r="U2961" s="677">
        <f t="shared" ca="1" si="507"/>
        <v>0</v>
      </c>
      <c r="V2961" s="677">
        <f t="shared" ca="1" si="507"/>
        <v>0</v>
      </c>
      <c r="W2961" s="677">
        <f t="shared" ca="1" si="502"/>
        <v>0</v>
      </c>
      <c r="X2961" s="677">
        <f t="shared" ca="1" si="507"/>
        <v>0</v>
      </c>
      <c r="Y2961" s="677">
        <f t="shared" ca="1" si="507"/>
        <v>0</v>
      </c>
      <c r="Z2961" s="677">
        <f t="shared" ca="1" si="507"/>
        <v>0</v>
      </c>
      <c r="AA2961" t="str">
        <f t="shared" si="508"/>
        <v>ASR_COMP</v>
      </c>
      <c r="AB2961" s="957">
        <f t="shared" si="509"/>
        <v>44682</v>
      </c>
      <c r="AC2961" t="str">
        <f t="shared" si="510"/>
        <v>Unaudited</v>
      </c>
    </row>
    <row r="2962" spans="1:29" x14ac:dyDescent="0.25">
      <c r="A2962" t="s">
        <v>423</v>
      </c>
      <c r="B2962" t="s">
        <v>1388</v>
      </c>
      <c r="C2962" t="s">
        <v>1389</v>
      </c>
      <c r="D2962">
        <v>1900</v>
      </c>
      <c r="E2962" s="957">
        <v>1</v>
      </c>
      <c r="F2962" t="s">
        <v>441</v>
      </c>
      <c r="G2962" s="957">
        <v>91</v>
      </c>
      <c r="H2962" t="s">
        <v>390</v>
      </c>
      <c r="I2962" s="937" t="s">
        <v>491</v>
      </c>
      <c r="J2962" s="937" t="s">
        <v>447</v>
      </c>
      <c r="K2962" s="937" t="s">
        <v>451</v>
      </c>
      <c r="L2962" s="937" t="s">
        <v>118</v>
      </c>
      <c r="M2962" s="962" t="s">
        <v>116</v>
      </c>
      <c r="N2962" s="677">
        <f t="shared" ca="1" si="500"/>
        <v>-18830.964905565324</v>
      </c>
      <c r="O2962" s="677">
        <f t="shared" ca="1" si="507"/>
        <v>-6658.256234590026</v>
      </c>
      <c r="P2962" s="677">
        <f t="shared" ca="1" si="507"/>
        <v>-838.51391030858053</v>
      </c>
      <c r="Q2962" s="677">
        <f t="shared" ca="1" si="507"/>
        <v>-4490.9649252285299</v>
      </c>
      <c r="R2962" s="677">
        <f t="shared" ca="1" si="507"/>
        <v>-2071.8675471919855</v>
      </c>
      <c r="S2962" s="677">
        <f t="shared" ca="1" si="507"/>
        <v>-2825.5109496137334</v>
      </c>
      <c r="T2962" s="677">
        <f t="shared" ca="1" si="507"/>
        <v>0</v>
      </c>
      <c r="U2962" s="677">
        <f t="shared" ca="1" si="507"/>
        <v>0</v>
      </c>
      <c r="V2962" s="677">
        <f t="shared" ca="1" si="507"/>
        <v>-513.04566147166804</v>
      </c>
      <c r="W2962" s="677">
        <f t="shared" ca="1" si="502"/>
        <v>-107.30050347240621</v>
      </c>
      <c r="X2962" s="677">
        <f t="shared" ca="1" si="507"/>
        <v>-239.79635514664298</v>
      </c>
      <c r="Y2962" s="677">
        <f t="shared" ca="1" si="507"/>
        <v>-1085.7088185417545</v>
      </c>
      <c r="Z2962" s="677">
        <f t="shared" ca="1" si="507"/>
        <v>0</v>
      </c>
      <c r="AA2962" t="str">
        <f t="shared" si="508"/>
        <v>ASR_COMP</v>
      </c>
      <c r="AB2962" s="957">
        <f t="shared" si="509"/>
        <v>44682</v>
      </c>
      <c r="AC2962" t="str">
        <f t="shared" si="510"/>
        <v>Unaudited</v>
      </c>
    </row>
    <row r="2963" spans="1:29" x14ac:dyDescent="0.25">
      <c r="A2963" t="s">
        <v>423</v>
      </c>
      <c r="B2963" t="s">
        <v>1388</v>
      </c>
      <c r="C2963" t="s">
        <v>1389</v>
      </c>
      <c r="D2963">
        <v>1900</v>
      </c>
      <c r="E2963" s="957">
        <v>1</v>
      </c>
      <c r="F2963" t="s">
        <v>441</v>
      </c>
      <c r="G2963" s="957">
        <v>91</v>
      </c>
      <c r="H2963" t="s">
        <v>390</v>
      </c>
      <c r="I2963" s="937" t="s">
        <v>491</v>
      </c>
      <c r="J2963" s="937" t="s">
        <v>447</v>
      </c>
      <c r="K2963" s="937" t="s">
        <v>451</v>
      </c>
      <c r="L2963" s="937" t="s">
        <v>119</v>
      </c>
      <c r="M2963" s="962" t="s">
        <v>161</v>
      </c>
      <c r="N2963" s="677">
        <f t="shared" ca="1" si="500"/>
        <v>0</v>
      </c>
      <c r="O2963" s="677">
        <f t="shared" ca="1" si="507"/>
        <v>0</v>
      </c>
      <c r="P2963" s="677">
        <f t="shared" ca="1" si="507"/>
        <v>0</v>
      </c>
      <c r="Q2963" s="677">
        <f t="shared" ca="1" si="507"/>
        <v>0</v>
      </c>
      <c r="R2963" s="677">
        <f t="shared" ca="1" si="507"/>
        <v>0</v>
      </c>
      <c r="S2963" s="677">
        <f t="shared" ca="1" si="507"/>
        <v>0</v>
      </c>
      <c r="T2963" s="677">
        <f t="shared" ca="1" si="507"/>
        <v>0</v>
      </c>
      <c r="U2963" s="677">
        <f t="shared" ca="1" si="507"/>
        <v>0</v>
      </c>
      <c r="V2963" s="677">
        <f t="shared" ca="1" si="507"/>
        <v>0</v>
      </c>
      <c r="W2963" s="677">
        <f t="shared" ca="1" si="502"/>
        <v>0</v>
      </c>
      <c r="X2963" s="677">
        <f t="shared" ca="1" si="507"/>
        <v>0</v>
      </c>
      <c r="Y2963" s="677">
        <f t="shared" ca="1" si="507"/>
        <v>0</v>
      </c>
      <c r="Z2963" s="677">
        <f t="shared" ca="1" si="507"/>
        <v>0</v>
      </c>
      <c r="AA2963" t="str">
        <f t="shared" si="508"/>
        <v>ASR_COMP</v>
      </c>
      <c r="AB2963" s="957">
        <f t="shared" si="509"/>
        <v>44682</v>
      </c>
      <c r="AC2963" t="str">
        <f t="shared" si="510"/>
        <v>Unaudited</v>
      </c>
    </row>
    <row r="2964" spans="1:29" x14ac:dyDescent="0.25">
      <c r="A2964" t="s">
        <v>423</v>
      </c>
      <c r="B2964" t="s">
        <v>1388</v>
      </c>
      <c r="C2964" t="s">
        <v>1389</v>
      </c>
      <c r="D2964">
        <v>1900</v>
      </c>
      <c r="E2964" s="957">
        <v>1</v>
      </c>
      <c r="F2964" t="s">
        <v>441</v>
      </c>
      <c r="G2964" s="957">
        <v>91</v>
      </c>
      <c r="H2964" t="s">
        <v>390</v>
      </c>
      <c r="I2964" s="937" t="s">
        <v>491</v>
      </c>
      <c r="J2964" s="937" t="s">
        <v>447</v>
      </c>
      <c r="K2964" s="937" t="s">
        <v>451</v>
      </c>
      <c r="L2964" s="937" t="s">
        <v>162</v>
      </c>
      <c r="M2964" s="962" t="s">
        <v>23</v>
      </c>
      <c r="N2964" s="677">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7">
        <f t="shared" ca="1" si="507"/>
        <v>0</v>
      </c>
      <c r="P2964" s="677">
        <f t="shared" ca="1" si="507"/>
        <v>0</v>
      </c>
      <c r="Q2964" s="677">
        <f t="shared" ca="1" si="507"/>
        <v>0</v>
      </c>
      <c r="R2964" s="677">
        <f t="shared" ca="1" si="507"/>
        <v>0</v>
      </c>
      <c r="S2964" s="677">
        <f t="shared" ca="1" si="507"/>
        <v>0</v>
      </c>
      <c r="T2964" s="677">
        <f t="shared" ca="1" si="507"/>
        <v>0</v>
      </c>
      <c r="U2964" s="677">
        <f t="shared" ca="1" si="507"/>
        <v>0</v>
      </c>
      <c r="V2964" s="677">
        <f t="shared" ca="1" si="507"/>
        <v>0</v>
      </c>
      <c r="W2964" s="677">
        <f t="shared" ca="1" si="502"/>
        <v>0</v>
      </c>
      <c r="X2964" s="677">
        <f t="shared" ca="1" si="507"/>
        <v>0</v>
      </c>
      <c r="Y2964" s="677">
        <f t="shared" ca="1" si="507"/>
        <v>0</v>
      </c>
      <c r="Z2964" s="677">
        <f t="shared" ca="1" si="507"/>
        <v>0</v>
      </c>
      <c r="AA2964" t="str">
        <f t="shared" si="508"/>
        <v>ASR_COMP</v>
      </c>
      <c r="AB2964" s="957">
        <f t="shared" si="509"/>
        <v>44682</v>
      </c>
      <c r="AC2964" t="str">
        <f t="shared" si="510"/>
        <v>Unaudited</v>
      </c>
    </row>
    <row r="2965" spans="1:29" x14ac:dyDescent="0.25">
      <c r="A2965" t="s">
        <v>423</v>
      </c>
      <c r="B2965" t="s">
        <v>1388</v>
      </c>
      <c r="C2965" t="s">
        <v>1389</v>
      </c>
      <c r="D2965">
        <v>1900</v>
      </c>
      <c r="E2965" s="957">
        <v>1</v>
      </c>
      <c r="F2965" t="s">
        <v>441</v>
      </c>
      <c r="G2965" s="957">
        <v>91</v>
      </c>
      <c r="H2965" t="s">
        <v>390</v>
      </c>
      <c r="I2965" s="937" t="s">
        <v>491</v>
      </c>
      <c r="J2965" s="937" t="s">
        <v>447</v>
      </c>
      <c r="K2965" s="937" t="s">
        <v>451</v>
      </c>
      <c r="L2965" s="945" t="s">
        <v>445</v>
      </c>
      <c r="M2965" s="960" t="s">
        <v>459</v>
      </c>
      <c r="N2965" s="677">
        <f t="shared" ca="1" si="511"/>
        <v>0</v>
      </c>
      <c r="O2965" s="677">
        <f t="shared" ca="1" si="507"/>
        <v>0</v>
      </c>
      <c r="P2965" s="677">
        <f t="shared" ca="1" si="507"/>
        <v>0</v>
      </c>
      <c r="Q2965" s="677">
        <f t="shared" ca="1" si="507"/>
        <v>0</v>
      </c>
      <c r="R2965" s="677">
        <f t="shared" ca="1" si="507"/>
        <v>0</v>
      </c>
      <c r="S2965" s="677">
        <f t="shared" ca="1" si="507"/>
        <v>0</v>
      </c>
      <c r="T2965" s="677">
        <f t="shared" ca="1" si="507"/>
        <v>0</v>
      </c>
      <c r="U2965" s="677">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7">
        <f t="shared" ca="1" si="512"/>
        <v>0</v>
      </c>
      <c r="W2965" s="677">
        <f t="shared" ca="1" si="502"/>
        <v>0</v>
      </c>
      <c r="X2965" s="677">
        <f t="shared" ca="1" si="512"/>
        <v>0</v>
      </c>
      <c r="Y2965" s="677">
        <f t="shared" ca="1" si="512"/>
        <v>0</v>
      </c>
      <c r="Z2965" s="677">
        <f t="shared" ca="1" si="512"/>
        <v>0</v>
      </c>
      <c r="AA2965" t="str">
        <f t="shared" si="508"/>
        <v>ASR_COMP</v>
      </c>
      <c r="AB2965" s="957">
        <f t="shared" si="509"/>
        <v>44682</v>
      </c>
      <c r="AC2965" t="str">
        <f t="shared" si="510"/>
        <v>Unaudited</v>
      </c>
    </row>
    <row r="2966" spans="1:29" ht="30" x14ac:dyDescent="0.25">
      <c r="A2966" t="s">
        <v>423</v>
      </c>
      <c r="B2966" t="s">
        <v>1388</v>
      </c>
      <c r="C2966" t="s">
        <v>1389</v>
      </c>
      <c r="D2966">
        <v>1900</v>
      </c>
      <c r="E2966" s="957">
        <v>1</v>
      </c>
      <c r="F2966" t="s">
        <v>441</v>
      </c>
      <c r="G2966" s="957">
        <v>91</v>
      </c>
      <c r="H2966" t="s">
        <v>390</v>
      </c>
      <c r="I2966" s="962" t="s">
        <v>491</v>
      </c>
      <c r="J2966" s="962" t="s">
        <v>447</v>
      </c>
      <c r="K2966" s="962" t="s">
        <v>452</v>
      </c>
      <c r="L2966" s="937">
        <v>9.1</v>
      </c>
      <c r="M2966" s="962" t="s">
        <v>188</v>
      </c>
      <c r="N2966" s="677">
        <f t="shared" ca="1" si="511"/>
        <v>343734.81131880765</v>
      </c>
      <c r="O2966" s="677">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42239.569561171011</v>
      </c>
      <c r="P2966" s="677">
        <f t="shared" ca="1" si="513"/>
        <v>1427.5790109496747</v>
      </c>
      <c r="Q2966" s="677">
        <f t="shared" ca="1" si="513"/>
        <v>25646.371530509699</v>
      </c>
      <c r="R2966" s="677">
        <f t="shared" ca="1" si="513"/>
        <v>8069.1412093119061</v>
      </c>
      <c r="S2966" s="677">
        <f t="shared" ca="1" si="513"/>
        <v>996.97122206258211</v>
      </c>
      <c r="T2966" s="677">
        <f t="shared" ca="1" si="513"/>
        <v>275.31048640985102</v>
      </c>
      <c r="U2966" s="677">
        <f t="shared" ca="1" si="513"/>
        <v>11.526375679454134</v>
      </c>
      <c r="V2966" s="677">
        <f t="shared" ca="1" si="513"/>
        <v>155.54904979746081</v>
      </c>
      <c r="W2966" s="677">
        <f t="shared" ca="1" si="502"/>
        <v>264912.79287291603</v>
      </c>
      <c r="X2966" s="677">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7">
        <f t="shared" ca="1" si="514"/>
        <v>0</v>
      </c>
      <c r="Z2966" s="677">
        <f t="shared" ca="1" si="514"/>
        <v>0</v>
      </c>
      <c r="AA2966" t="str">
        <f t="shared" si="508"/>
        <v>ASR_COMP</v>
      </c>
      <c r="AB2966" s="957">
        <f t="shared" si="509"/>
        <v>44682</v>
      </c>
      <c r="AC2966" t="str">
        <f t="shared" si="510"/>
        <v>Unaudited</v>
      </c>
    </row>
    <row r="2967" spans="1:29" x14ac:dyDescent="0.25">
      <c r="A2967" t="s">
        <v>423</v>
      </c>
      <c r="B2967" t="s">
        <v>1388</v>
      </c>
      <c r="C2967" t="s">
        <v>1389</v>
      </c>
      <c r="D2967">
        <v>1900</v>
      </c>
      <c r="E2967" s="957">
        <v>1</v>
      </c>
      <c r="F2967" t="s">
        <v>441</v>
      </c>
      <c r="G2967" s="957">
        <v>91</v>
      </c>
      <c r="H2967" t="s">
        <v>390</v>
      </c>
      <c r="I2967" s="937" t="s">
        <v>491</v>
      </c>
      <c r="J2967" s="937" t="s">
        <v>447</v>
      </c>
      <c r="K2967" s="937" t="s">
        <v>452</v>
      </c>
      <c r="L2967" s="937" t="s">
        <v>109</v>
      </c>
      <c r="M2967" s="962" t="s">
        <v>189</v>
      </c>
      <c r="N2967" s="677">
        <f t="shared" ca="1" si="511"/>
        <v>131813.41982395289</v>
      </c>
      <c r="O2967" s="677">
        <f t="shared" ca="1" si="513"/>
        <v>5992.0695510767591</v>
      </c>
      <c r="P2967" s="677">
        <f t="shared" ca="1" si="513"/>
        <v>329.28635331454723</v>
      </c>
      <c r="Q2967" s="677">
        <f t="shared" ca="1" si="513"/>
        <v>53269.784829695782</v>
      </c>
      <c r="R2967" s="677">
        <f t="shared" ca="1" si="513"/>
        <v>317.11002817653599</v>
      </c>
      <c r="S2967" s="677">
        <f t="shared" ca="1" si="513"/>
        <v>71539.77128162283</v>
      </c>
      <c r="T2967" s="677">
        <f t="shared" ca="1" si="513"/>
        <v>61.354408412235998</v>
      </c>
      <c r="U2967" s="677">
        <f t="shared" ca="1" si="513"/>
        <v>2.568714218525272</v>
      </c>
      <c r="V2967" s="677">
        <f t="shared" ca="1" si="513"/>
        <v>34.664934321467094</v>
      </c>
      <c r="W2967" s="677">
        <f t="shared" ca="1" si="502"/>
        <v>266.80972311418736</v>
      </c>
      <c r="X2967" s="677">
        <f t="shared" ca="1" si="514"/>
        <v>0</v>
      </c>
      <c r="Y2967" s="677">
        <f t="shared" ca="1" si="514"/>
        <v>0</v>
      </c>
      <c r="Z2967" s="677">
        <f t="shared" ca="1" si="514"/>
        <v>0</v>
      </c>
      <c r="AA2967" t="str">
        <f t="shared" si="508"/>
        <v>ASR_COMP</v>
      </c>
      <c r="AB2967" s="957">
        <f t="shared" si="509"/>
        <v>44682</v>
      </c>
      <c r="AC2967" t="str">
        <f t="shared" si="510"/>
        <v>Unaudited</v>
      </c>
    </row>
    <row r="2968" spans="1:29" x14ac:dyDescent="0.25">
      <c r="A2968" t="s">
        <v>423</v>
      </c>
      <c r="B2968" t="s">
        <v>1388</v>
      </c>
      <c r="C2968" t="s">
        <v>1389</v>
      </c>
      <c r="D2968">
        <v>1900</v>
      </c>
      <c r="E2968" s="957">
        <v>1</v>
      </c>
      <c r="F2968" t="s">
        <v>441</v>
      </c>
      <c r="G2968" s="957">
        <v>91</v>
      </c>
      <c r="H2968" t="s">
        <v>390</v>
      </c>
      <c r="I2968" s="937" t="s">
        <v>491</v>
      </c>
      <c r="J2968" s="937" t="s">
        <v>447</v>
      </c>
      <c r="K2968" s="937" t="s">
        <v>452</v>
      </c>
      <c r="L2968" s="937" t="s">
        <v>1324</v>
      </c>
      <c r="M2968" s="962" t="s">
        <v>1325</v>
      </c>
      <c r="N2968" s="677">
        <f t="shared" ca="1" si="511"/>
        <v>123628.12185934148</v>
      </c>
      <c r="O2968" s="677">
        <f t="shared" ca="1" si="513"/>
        <v>4138.4031829418445</v>
      </c>
      <c r="P2968" s="677">
        <f t="shared" ca="1" si="513"/>
        <v>348.1859815382648</v>
      </c>
      <c r="Q2968" s="677">
        <f t="shared" ca="1" si="513"/>
        <v>29519.335248540934</v>
      </c>
      <c r="R2968" s="677">
        <f t="shared" ca="1" si="513"/>
        <v>335.31078741912791</v>
      </c>
      <c r="S2968" s="677">
        <f t="shared" ca="1" si="513"/>
        <v>88900.516609175029</v>
      </c>
      <c r="T2968" s="677">
        <f t="shared" ca="1" si="513"/>
        <v>64.875889023883801</v>
      </c>
      <c r="U2968" s="677">
        <f t="shared" ca="1" si="513"/>
        <v>2.7161474275071527</v>
      </c>
      <c r="V2968" s="677">
        <f t="shared" ca="1" si="513"/>
        <v>36.654553279193792</v>
      </c>
      <c r="W2968" s="677">
        <f t="shared" ca="1" si="502"/>
        <v>282.12345999569806</v>
      </c>
      <c r="X2968" s="677">
        <f t="shared" ca="1" si="514"/>
        <v>0</v>
      </c>
      <c r="Y2968" s="677">
        <f t="shared" ca="1" si="514"/>
        <v>0</v>
      </c>
      <c r="Z2968" s="677">
        <f t="shared" ca="1" si="514"/>
        <v>0</v>
      </c>
      <c r="AA2968" t="str">
        <f t="shared" si="508"/>
        <v>ASR_COMP</v>
      </c>
      <c r="AB2968" s="957">
        <f t="shared" si="509"/>
        <v>44682</v>
      </c>
      <c r="AC2968" t="str">
        <f t="shared" si="510"/>
        <v>Unaudited</v>
      </c>
    </row>
    <row r="2969" spans="1:29" x14ac:dyDescent="0.25">
      <c r="A2969" t="s">
        <v>423</v>
      </c>
      <c r="B2969" t="s">
        <v>1388</v>
      </c>
      <c r="C2969" t="s">
        <v>1389</v>
      </c>
      <c r="D2969">
        <v>1900</v>
      </c>
      <c r="E2969" s="957">
        <v>1</v>
      </c>
      <c r="F2969" t="s">
        <v>441</v>
      </c>
      <c r="G2969" s="957">
        <v>91</v>
      </c>
      <c r="H2969" t="s">
        <v>390</v>
      </c>
      <c r="I2969" s="937" t="s">
        <v>491</v>
      </c>
      <c r="J2969" s="937" t="s">
        <v>447</v>
      </c>
      <c r="K2969" s="937" t="s">
        <v>452</v>
      </c>
      <c r="L2969" s="937" t="s">
        <v>110</v>
      </c>
      <c r="M2969" s="962" t="s">
        <v>190</v>
      </c>
      <c r="N2969" s="677">
        <f t="shared" ca="1" si="511"/>
        <v>250753.73464755111</v>
      </c>
      <c r="O2969" s="677">
        <f t="shared" ca="1" si="513"/>
        <v>114565.51596059697</v>
      </c>
      <c r="P2969" s="677">
        <f t="shared" ca="1" si="513"/>
        <v>9179.6903436980447</v>
      </c>
      <c r="Q2969" s="677">
        <f t="shared" ca="1" si="513"/>
        <v>70743.498236519561</v>
      </c>
      <c r="R2969" s="677">
        <f t="shared" ca="1" si="513"/>
        <v>13856.923462921219</v>
      </c>
      <c r="S2969" s="677">
        <f t="shared" ca="1" si="513"/>
        <v>5467.4126362348616</v>
      </c>
      <c r="T2969" s="677">
        <f t="shared" ca="1" si="513"/>
        <v>2782.517973098295</v>
      </c>
      <c r="U2969" s="677">
        <f t="shared" ca="1" si="513"/>
        <v>10.15722793072776</v>
      </c>
      <c r="V2969" s="677">
        <f t="shared" ca="1" si="513"/>
        <v>676.24845249128191</v>
      </c>
      <c r="W2969" s="677">
        <f t="shared" ca="1" si="502"/>
        <v>33471.770354060165</v>
      </c>
      <c r="X2969" s="677">
        <f t="shared" ca="1" si="514"/>
        <v>0</v>
      </c>
      <c r="Y2969" s="677">
        <f t="shared" ca="1" si="514"/>
        <v>0</v>
      </c>
      <c r="Z2969" s="677">
        <f t="shared" ca="1" si="514"/>
        <v>0</v>
      </c>
      <c r="AA2969" t="str">
        <f t="shared" si="508"/>
        <v>ASR_COMP</v>
      </c>
      <c r="AB2969" s="957">
        <f t="shared" si="509"/>
        <v>44682</v>
      </c>
      <c r="AC2969" t="str">
        <f t="shared" si="510"/>
        <v>Unaudited</v>
      </c>
    </row>
    <row r="2970" spans="1:29" x14ac:dyDescent="0.25">
      <c r="A2970" t="s">
        <v>423</v>
      </c>
      <c r="B2970" t="s">
        <v>1388</v>
      </c>
      <c r="C2970" t="s">
        <v>1389</v>
      </c>
      <c r="D2970">
        <v>1900</v>
      </c>
      <c r="E2970" s="957">
        <v>1</v>
      </c>
      <c r="F2970" t="s">
        <v>441</v>
      </c>
      <c r="G2970" s="957">
        <v>91</v>
      </c>
      <c r="H2970" t="s">
        <v>390</v>
      </c>
      <c r="I2970" s="937" t="s">
        <v>491</v>
      </c>
      <c r="J2970" s="937" t="s">
        <v>447</v>
      </c>
      <c r="K2970" s="937" t="s">
        <v>452</v>
      </c>
      <c r="L2970" s="937" t="s">
        <v>111</v>
      </c>
      <c r="M2970" s="962" t="s">
        <v>163</v>
      </c>
      <c r="N2970" s="677">
        <f t="shared" ca="1" si="511"/>
        <v>1620383.3806940312</v>
      </c>
      <c r="O2970" s="677">
        <f t="shared" ca="1" si="513"/>
        <v>895567.5978470993</v>
      </c>
      <c r="P2970" s="677">
        <f t="shared" ca="1" si="513"/>
        <v>61986.954191386198</v>
      </c>
      <c r="Q2970" s="677">
        <f t="shared" ca="1" si="513"/>
        <v>353782.85433440848</v>
      </c>
      <c r="R2970" s="677">
        <f t="shared" ca="1" si="513"/>
        <v>31777.420360561151</v>
      </c>
      <c r="S2970" s="677">
        <f t="shared" ca="1" si="513"/>
        <v>41315.062655443049</v>
      </c>
      <c r="T2970" s="677">
        <f t="shared" ca="1" si="513"/>
        <v>5874.1940350499253</v>
      </c>
      <c r="U2970" s="677">
        <f t="shared" ca="1" si="513"/>
        <v>659.92685044934547</v>
      </c>
      <c r="V2970" s="677">
        <f t="shared" ca="1" si="513"/>
        <v>15416.391634913149</v>
      </c>
      <c r="W2970" s="677">
        <f t="shared" ca="1" si="502"/>
        <v>10127.713347777273</v>
      </c>
      <c r="X2970" s="677">
        <f t="shared" ca="1" si="514"/>
        <v>131676.29248977615</v>
      </c>
      <c r="Y2970" s="677">
        <f t="shared" ca="1" si="514"/>
        <v>72198.972947166971</v>
      </c>
      <c r="Z2970" s="677">
        <f t="shared" ca="1" si="514"/>
        <v>0</v>
      </c>
      <c r="AA2970" t="str">
        <f t="shared" si="508"/>
        <v>ASR_COMP</v>
      </c>
      <c r="AB2970" s="957">
        <f t="shared" si="509"/>
        <v>44682</v>
      </c>
      <c r="AC2970" t="str">
        <f t="shared" si="510"/>
        <v>Unaudited</v>
      </c>
    </row>
    <row r="2971" spans="1:29" x14ac:dyDescent="0.25">
      <c r="A2971" t="s">
        <v>423</v>
      </c>
      <c r="B2971" t="s">
        <v>1388</v>
      </c>
      <c r="C2971" t="s">
        <v>1389</v>
      </c>
      <c r="D2971">
        <v>1900</v>
      </c>
      <c r="E2971" s="957">
        <v>1</v>
      </c>
      <c r="F2971" t="s">
        <v>441</v>
      </c>
      <c r="G2971" s="957">
        <v>91</v>
      </c>
      <c r="H2971" t="s">
        <v>390</v>
      </c>
      <c r="I2971" s="937" t="s">
        <v>491</v>
      </c>
      <c r="J2971" s="937" t="s">
        <v>447</v>
      </c>
      <c r="K2971" s="937" t="s">
        <v>452</v>
      </c>
      <c r="L2971" s="937" t="s">
        <v>112</v>
      </c>
      <c r="M2971" s="962" t="s">
        <v>137</v>
      </c>
      <c r="N2971" s="677">
        <f t="shared" ca="1" si="511"/>
        <v>0</v>
      </c>
      <c r="O2971" s="677">
        <f t="shared" ca="1" si="513"/>
        <v>0</v>
      </c>
      <c r="P2971" s="677">
        <f t="shared" ca="1" si="513"/>
        <v>0</v>
      </c>
      <c r="Q2971" s="677">
        <f t="shared" ca="1" si="513"/>
        <v>0</v>
      </c>
      <c r="R2971" s="677">
        <f t="shared" ca="1" si="513"/>
        <v>0</v>
      </c>
      <c r="S2971" s="677">
        <f t="shared" ca="1" si="513"/>
        <v>0</v>
      </c>
      <c r="T2971" s="677">
        <f t="shared" ca="1" si="513"/>
        <v>0</v>
      </c>
      <c r="U2971" s="677">
        <f t="shared" ca="1" si="513"/>
        <v>0</v>
      </c>
      <c r="V2971" s="677">
        <f t="shared" ca="1" si="513"/>
        <v>0</v>
      </c>
      <c r="W2971" s="677">
        <f t="shared" ca="1" si="502"/>
        <v>0</v>
      </c>
      <c r="X2971" s="677">
        <f t="shared" ca="1" si="514"/>
        <v>0</v>
      </c>
      <c r="Y2971" s="677">
        <f t="shared" ca="1" si="514"/>
        <v>0</v>
      </c>
      <c r="Z2971" s="677">
        <f t="shared" ca="1" si="514"/>
        <v>0</v>
      </c>
      <c r="AA2971" t="str">
        <f t="shared" si="508"/>
        <v>ASR_COMP</v>
      </c>
      <c r="AB2971" s="957">
        <f t="shared" si="509"/>
        <v>44682</v>
      </c>
      <c r="AC2971" t="str">
        <f t="shared" si="510"/>
        <v>Unaudited</v>
      </c>
    </row>
    <row r="2972" spans="1:29" x14ac:dyDescent="0.25">
      <c r="A2972" t="s">
        <v>423</v>
      </c>
      <c r="B2972" t="s">
        <v>1388</v>
      </c>
      <c r="C2972" t="s">
        <v>1389</v>
      </c>
      <c r="D2972">
        <v>1900</v>
      </c>
      <c r="E2972" s="957">
        <v>1</v>
      </c>
      <c r="F2972" t="s">
        <v>441</v>
      </c>
      <c r="G2972" s="957">
        <v>91</v>
      </c>
      <c r="H2972" t="s">
        <v>390</v>
      </c>
      <c r="I2972" s="937" t="s">
        <v>491</v>
      </c>
      <c r="J2972" s="937" t="s">
        <v>447</v>
      </c>
      <c r="K2972" s="937" t="s">
        <v>452</v>
      </c>
      <c r="L2972" s="937" t="s">
        <v>113</v>
      </c>
      <c r="M2972" s="962" t="s">
        <v>165</v>
      </c>
      <c r="N2972" s="677">
        <f t="shared" ca="1" si="511"/>
        <v>-22017.627118419419</v>
      </c>
      <c r="O2972" s="677">
        <f t="shared" ca="1" si="513"/>
        <v>-8691.2511594964271</v>
      </c>
      <c r="P2972" s="677">
        <f t="shared" ca="1" si="513"/>
        <v>-631.37717698452639</v>
      </c>
      <c r="Q2972" s="677">
        <f t="shared" ca="1" si="513"/>
        <v>-4086.0903955883055</v>
      </c>
      <c r="R2972" s="677">
        <f t="shared" ca="1" si="513"/>
        <v>-830.48529051292962</v>
      </c>
      <c r="S2972" s="677">
        <f t="shared" ca="1" si="513"/>
        <v>-871.27394550358338</v>
      </c>
      <c r="T2972" s="677">
        <f t="shared" ca="1" si="513"/>
        <v>-83.628373709229834</v>
      </c>
      <c r="U2972" s="677">
        <f t="shared" ca="1" si="513"/>
        <v>-8.2503016490388763</v>
      </c>
      <c r="V2972" s="677">
        <f t="shared" ca="1" si="513"/>
        <v>-150.12296355988423</v>
      </c>
      <c r="W2972" s="677">
        <f t="shared" ca="1" si="502"/>
        <v>-5226.1791534937411</v>
      </c>
      <c r="X2972" s="677">
        <f t="shared" ca="1" si="514"/>
        <v>-691.8050346424892</v>
      </c>
      <c r="Y2972" s="677">
        <f t="shared" ca="1" si="514"/>
        <v>-747.16332327926227</v>
      </c>
      <c r="Z2972" s="677">
        <f t="shared" ca="1" si="514"/>
        <v>0</v>
      </c>
      <c r="AA2972" t="str">
        <f t="shared" si="508"/>
        <v>ASR_COMP</v>
      </c>
      <c r="AB2972" s="957">
        <f t="shared" si="509"/>
        <v>44682</v>
      </c>
      <c r="AC2972" t="str">
        <f t="shared" si="510"/>
        <v>Unaudited</v>
      </c>
    </row>
    <row r="2973" spans="1:29" x14ac:dyDescent="0.25">
      <c r="A2973" t="s">
        <v>423</v>
      </c>
      <c r="B2973" t="s">
        <v>1388</v>
      </c>
      <c r="C2973" t="s">
        <v>1389</v>
      </c>
      <c r="D2973">
        <v>1900</v>
      </c>
      <c r="E2973" s="957">
        <v>1</v>
      </c>
      <c r="F2973" t="s">
        <v>441</v>
      </c>
      <c r="G2973" s="957">
        <v>91</v>
      </c>
      <c r="H2973" t="s">
        <v>390</v>
      </c>
      <c r="I2973" s="937" t="s">
        <v>491</v>
      </c>
      <c r="J2973" s="937" t="s">
        <v>447</v>
      </c>
      <c r="K2973" s="937" t="s">
        <v>452</v>
      </c>
      <c r="L2973" s="945" t="s">
        <v>114</v>
      </c>
      <c r="M2973" s="960" t="s">
        <v>466</v>
      </c>
      <c r="N2973" s="677">
        <f t="shared" ca="1" si="511"/>
        <v>0</v>
      </c>
      <c r="O2973" s="677">
        <f t="shared" ca="1" si="513"/>
        <v>0</v>
      </c>
      <c r="P2973" s="677">
        <f t="shared" ca="1" si="513"/>
        <v>0</v>
      </c>
      <c r="Q2973" s="677">
        <f t="shared" ca="1" si="513"/>
        <v>0</v>
      </c>
      <c r="R2973" s="677">
        <f t="shared" ca="1" si="513"/>
        <v>0</v>
      </c>
      <c r="S2973" s="677">
        <f t="shared" ca="1" si="513"/>
        <v>0</v>
      </c>
      <c r="T2973" s="677">
        <f t="shared" ca="1" si="513"/>
        <v>0</v>
      </c>
      <c r="U2973" s="677">
        <f t="shared" ca="1" si="513"/>
        <v>0</v>
      </c>
      <c r="V2973" s="677">
        <f t="shared" ca="1" si="513"/>
        <v>0</v>
      </c>
      <c r="W2973" s="677">
        <f t="shared" ca="1" si="502"/>
        <v>0</v>
      </c>
      <c r="X2973" s="677">
        <f t="shared" ca="1" si="514"/>
        <v>0</v>
      </c>
      <c r="Y2973" s="677">
        <f t="shared" ca="1" si="514"/>
        <v>0</v>
      </c>
      <c r="Z2973" s="677">
        <f t="shared" ca="1" si="514"/>
        <v>0</v>
      </c>
      <c r="AA2973" t="str">
        <f t="shared" si="508"/>
        <v>ASR_COMP</v>
      </c>
      <c r="AB2973" s="957">
        <f t="shared" si="509"/>
        <v>44682</v>
      </c>
      <c r="AC2973" t="str">
        <f t="shared" si="510"/>
        <v>Unaudited</v>
      </c>
    </row>
    <row r="2974" spans="1:29" x14ac:dyDescent="0.25">
      <c r="A2974" t="s">
        <v>423</v>
      </c>
      <c r="B2974" t="s">
        <v>1388</v>
      </c>
      <c r="C2974" t="s">
        <v>1389</v>
      </c>
      <c r="D2974">
        <v>1900</v>
      </c>
      <c r="E2974" s="957">
        <v>1</v>
      </c>
      <c r="F2974" t="s">
        <v>441</v>
      </c>
      <c r="G2974" s="957">
        <v>91</v>
      </c>
      <c r="H2974" t="s">
        <v>390</v>
      </c>
      <c r="I2974" s="937" t="s">
        <v>491</v>
      </c>
      <c r="J2974" s="937" t="s">
        <v>447</v>
      </c>
      <c r="K2974" s="937" t="s">
        <v>6</v>
      </c>
      <c r="L2974" s="937" t="s">
        <v>120</v>
      </c>
      <c r="M2974" s="962" t="s">
        <v>191</v>
      </c>
      <c r="N2974" s="677">
        <f t="shared" ca="1" si="511"/>
        <v>245967.69590689827</v>
      </c>
      <c r="O2974" s="677">
        <f t="shared" ca="1" si="513"/>
        <v>113477.28750070736</v>
      </c>
      <c r="P2974" s="677">
        <f t="shared" ca="1" si="513"/>
        <v>11307.091635960873</v>
      </c>
      <c r="Q2974" s="677">
        <f t="shared" ca="1" si="513"/>
        <v>26399.778521207008</v>
      </c>
      <c r="R2974" s="677">
        <f t="shared" ca="1" si="513"/>
        <v>7667.8017423761994</v>
      </c>
      <c r="S2974" s="677">
        <f t="shared" ca="1" si="513"/>
        <v>45027.332027572942</v>
      </c>
      <c r="T2974" s="677">
        <f t="shared" ca="1" si="513"/>
        <v>0</v>
      </c>
      <c r="U2974" s="677">
        <f t="shared" ca="1" si="513"/>
        <v>312.42981950475973</v>
      </c>
      <c r="V2974" s="677">
        <f t="shared" ca="1" si="513"/>
        <v>1425.5835474380744</v>
      </c>
      <c r="W2974" s="677">
        <f t="shared" ca="1" si="502"/>
        <v>1686.4763864739609</v>
      </c>
      <c r="X2974" s="677">
        <f t="shared" ca="1" si="514"/>
        <v>30338.873994705944</v>
      </c>
      <c r="Y2974" s="677">
        <f t="shared" ca="1" si="514"/>
        <v>8325.0407309511538</v>
      </c>
      <c r="Z2974" s="677">
        <f t="shared" ca="1" si="514"/>
        <v>0</v>
      </c>
      <c r="AA2974" t="str">
        <f t="shared" si="508"/>
        <v>ASR_COMP</v>
      </c>
      <c r="AB2974" s="957">
        <f t="shared" si="509"/>
        <v>44682</v>
      </c>
      <c r="AC2974" t="str">
        <f t="shared" si="510"/>
        <v>Unaudited</v>
      </c>
    </row>
    <row r="2975" spans="1:29" x14ac:dyDescent="0.25">
      <c r="A2975" t="s">
        <v>423</v>
      </c>
      <c r="B2975" t="s">
        <v>1388</v>
      </c>
      <c r="C2975" t="s">
        <v>1389</v>
      </c>
      <c r="D2975">
        <v>1900</v>
      </c>
      <c r="E2975" s="957">
        <v>1</v>
      </c>
      <c r="F2975" t="s">
        <v>441</v>
      </c>
      <c r="G2975" s="957">
        <v>91</v>
      </c>
      <c r="H2975" t="s">
        <v>390</v>
      </c>
      <c r="I2975" s="937" t="s">
        <v>491</v>
      </c>
      <c r="J2975" s="937" t="s">
        <v>447</v>
      </c>
      <c r="K2975" s="937" t="s">
        <v>6</v>
      </c>
      <c r="L2975" s="937" t="s">
        <v>45</v>
      </c>
      <c r="M2975" s="962" t="s">
        <v>166</v>
      </c>
      <c r="N2975" s="677">
        <f t="shared" ca="1" si="511"/>
        <v>254077.47680000003</v>
      </c>
      <c r="O2975" s="677">
        <f t="shared" ca="1" si="513"/>
        <v>215500.30416978739</v>
      </c>
      <c r="P2975" s="677">
        <f t="shared" ca="1" si="513"/>
        <v>5751.0025455153882</v>
      </c>
      <c r="Q2975" s="677">
        <f t="shared" ca="1" si="513"/>
        <v>8732.4350006776731</v>
      </c>
      <c r="R2975" s="677">
        <f t="shared" ca="1" si="513"/>
        <v>1672.3468333185963</v>
      </c>
      <c r="S2975" s="677">
        <f t="shared" ca="1" si="513"/>
        <v>5069.0021235694176</v>
      </c>
      <c r="T2975" s="677">
        <f t="shared" ca="1" si="513"/>
        <v>2518.0346471778907</v>
      </c>
      <c r="U2975" s="677">
        <f t="shared" ca="1" si="513"/>
        <v>107.47311684423306</v>
      </c>
      <c r="V2975" s="677">
        <f t="shared" ca="1" si="513"/>
        <v>227.97327815443379</v>
      </c>
      <c r="W2975" s="677">
        <f t="shared" ca="1" si="502"/>
        <v>34.195991723165065</v>
      </c>
      <c r="X2975" s="677">
        <f t="shared" ca="1" si="514"/>
        <v>13448.599624886359</v>
      </c>
      <c r="Y2975" s="677">
        <f t="shared" ca="1" si="514"/>
        <v>1016.1094683454762</v>
      </c>
      <c r="Z2975" s="677">
        <f t="shared" ca="1" si="514"/>
        <v>0</v>
      </c>
      <c r="AA2975" t="str">
        <f t="shared" si="508"/>
        <v>ASR_COMP</v>
      </c>
      <c r="AB2975" s="957">
        <f t="shared" si="509"/>
        <v>44682</v>
      </c>
      <c r="AC2975" t="str">
        <f t="shared" si="510"/>
        <v>Unaudited</v>
      </c>
    </row>
    <row r="2976" spans="1:29" x14ac:dyDescent="0.25">
      <c r="A2976" t="s">
        <v>423</v>
      </c>
      <c r="B2976" t="s">
        <v>1388</v>
      </c>
      <c r="C2976" t="s">
        <v>1389</v>
      </c>
      <c r="D2976">
        <v>1900</v>
      </c>
      <c r="E2976" s="957">
        <v>1</v>
      </c>
      <c r="F2976" t="s">
        <v>441</v>
      </c>
      <c r="G2976" s="957">
        <v>91</v>
      </c>
      <c r="H2976" t="s">
        <v>390</v>
      </c>
      <c r="I2976" s="937" t="s">
        <v>491</v>
      </c>
      <c r="J2976" s="937" t="s">
        <v>447</v>
      </c>
      <c r="K2976" s="937" t="s">
        <v>6</v>
      </c>
      <c r="L2976" s="937" t="s">
        <v>46</v>
      </c>
      <c r="M2976" s="962" t="s">
        <v>167</v>
      </c>
      <c r="N2976" s="677">
        <f t="shared" ca="1" si="511"/>
        <v>-215.67492321488405</v>
      </c>
      <c r="O2976" s="677">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-105.35401197133029</v>
      </c>
      <c r="P2976" s="677">
        <f t="shared" ca="1" si="515"/>
        <v>-15.399557213520659</v>
      </c>
      <c r="Q2976" s="677">
        <f t="shared" ca="1" si="515"/>
        <v>-47.060762090227044</v>
      </c>
      <c r="R2976" s="677">
        <f t="shared" ca="1" si="515"/>
        <v>-14.730926655453588</v>
      </c>
      <c r="S2976" s="677">
        <f t="shared" ca="1" si="515"/>
        <v>-2.1121639280372109</v>
      </c>
      <c r="T2976" s="677">
        <f t="shared" ca="1" si="515"/>
        <v>-0.22474486140343616</v>
      </c>
      <c r="U2976" s="677">
        <f t="shared" ca="1" si="515"/>
        <v>-9.6901494072729952E-2</v>
      </c>
      <c r="V2976" s="677">
        <f t="shared" ca="1" si="515"/>
        <v>-1.4242646266641388</v>
      </c>
      <c r="W2976" s="677">
        <f t="shared" ca="1" si="502"/>
        <v>0</v>
      </c>
      <c r="X2976" s="677">
        <f t="shared" ca="1" si="514"/>
        <v>-17.331059005638561</v>
      </c>
      <c r="Y2976" s="677">
        <f t="shared" ca="1" si="514"/>
        <v>-11.940531368536359</v>
      </c>
      <c r="Z2976" s="677">
        <f t="shared" ca="1" si="514"/>
        <v>0</v>
      </c>
      <c r="AA2976" t="str">
        <f t="shared" si="508"/>
        <v>ASR_COMP</v>
      </c>
      <c r="AB2976" s="957">
        <f t="shared" si="509"/>
        <v>44682</v>
      </c>
      <c r="AC2976" t="str">
        <f t="shared" si="510"/>
        <v>Unaudited</v>
      </c>
    </row>
    <row r="2977" spans="1:29" x14ac:dyDescent="0.25">
      <c r="A2977" t="s">
        <v>423</v>
      </c>
      <c r="B2977" t="s">
        <v>1388</v>
      </c>
      <c r="C2977" t="s">
        <v>1389</v>
      </c>
      <c r="D2977">
        <v>1900</v>
      </c>
      <c r="E2977" s="957">
        <v>1</v>
      </c>
      <c r="F2977" t="s">
        <v>441</v>
      </c>
      <c r="G2977" s="957">
        <v>91</v>
      </c>
      <c r="H2977" t="s">
        <v>390</v>
      </c>
      <c r="I2977" s="937" t="s">
        <v>491</v>
      </c>
      <c r="J2977" s="937" t="s">
        <v>447</v>
      </c>
      <c r="K2977" s="937" t="s">
        <v>6</v>
      </c>
      <c r="L2977" s="937" t="s">
        <v>168</v>
      </c>
      <c r="M2977" s="962" t="s">
        <v>464</v>
      </c>
      <c r="N2977" s="677">
        <f t="shared" ca="1" si="511"/>
        <v>-71154.959039173074</v>
      </c>
      <c r="O2977" s="677">
        <f t="shared" ca="1" si="515"/>
        <v>-43478.9237441605</v>
      </c>
      <c r="P2977" s="677">
        <f t="shared" ca="1" si="515"/>
        <v>-3116.6851892799696</v>
      </c>
      <c r="Q2977" s="677">
        <f t="shared" ca="1" si="515"/>
        <v>-4964.9405448929438</v>
      </c>
      <c r="R2977" s="677">
        <f t="shared" ca="1" si="515"/>
        <v>-1253.2494263048666</v>
      </c>
      <c r="S2977" s="677">
        <f t="shared" ca="1" si="515"/>
        <v>-6498.8908431191512</v>
      </c>
      <c r="T2977" s="677">
        <f t="shared" ca="1" si="515"/>
        <v>0</v>
      </c>
      <c r="U2977" s="677">
        <f t="shared" ca="1" si="515"/>
        <v>-128.6103266109877</v>
      </c>
      <c r="V2977" s="677">
        <f t="shared" ca="1" si="515"/>
        <v>-399.11074122226506</v>
      </c>
      <c r="W2977" s="677">
        <f t="shared" ca="1" si="502"/>
        <v>-489.82062466083107</v>
      </c>
      <c r="X2977" s="677">
        <f t="shared" ca="1" si="514"/>
        <v>-9550.1439030169331</v>
      </c>
      <c r="Y2977" s="677">
        <f t="shared" ca="1" si="514"/>
        <v>-1274.5836959046264</v>
      </c>
      <c r="Z2977" s="677">
        <f t="shared" ca="1" si="514"/>
        <v>0</v>
      </c>
      <c r="AA2977" t="str">
        <f t="shared" si="508"/>
        <v>ASR_COMP</v>
      </c>
      <c r="AB2977" s="957">
        <f t="shared" si="509"/>
        <v>44682</v>
      </c>
      <c r="AC2977" t="str">
        <f t="shared" si="510"/>
        <v>Unaudited</v>
      </c>
    </row>
    <row r="2978" spans="1:29" x14ac:dyDescent="0.25">
      <c r="A2978" t="s">
        <v>423</v>
      </c>
      <c r="B2978" t="s">
        <v>1388</v>
      </c>
      <c r="C2978" t="s">
        <v>1389</v>
      </c>
      <c r="D2978">
        <v>1900</v>
      </c>
      <c r="E2978" s="957">
        <v>1</v>
      </c>
      <c r="F2978" t="s">
        <v>441</v>
      </c>
      <c r="G2978" s="957">
        <v>91</v>
      </c>
      <c r="H2978" t="s">
        <v>390</v>
      </c>
      <c r="I2978" s="937" t="s">
        <v>491</v>
      </c>
      <c r="J2978" s="937" t="s">
        <v>447</v>
      </c>
      <c r="K2978" s="937" t="s">
        <v>437</v>
      </c>
      <c r="L2978" s="945" t="s">
        <v>123</v>
      </c>
      <c r="M2978" s="960" t="s">
        <v>32</v>
      </c>
      <c r="N2978" s="677">
        <f t="shared" ca="1" si="511"/>
        <v>0</v>
      </c>
      <c r="O2978" s="677">
        <f t="shared" ca="1" si="515"/>
        <v>0</v>
      </c>
      <c r="P2978" s="677">
        <f t="shared" ca="1" si="515"/>
        <v>0</v>
      </c>
      <c r="Q2978" s="677">
        <f t="shared" ca="1" si="515"/>
        <v>0</v>
      </c>
      <c r="R2978" s="677">
        <f t="shared" ca="1" si="515"/>
        <v>0</v>
      </c>
      <c r="S2978" s="677">
        <f t="shared" ca="1" si="515"/>
        <v>0</v>
      </c>
      <c r="T2978" s="677">
        <f t="shared" ca="1" si="515"/>
        <v>0</v>
      </c>
      <c r="U2978" s="677">
        <f t="shared" ca="1" si="515"/>
        <v>0</v>
      </c>
      <c r="V2978" s="677">
        <f t="shared" ca="1" si="515"/>
        <v>0</v>
      </c>
      <c r="W2978" s="677">
        <f t="shared" ca="1" si="502"/>
        <v>0</v>
      </c>
      <c r="X2978" s="677">
        <f t="shared" ca="1" si="514"/>
        <v>0</v>
      </c>
      <c r="Y2978" s="677">
        <f t="shared" ca="1" si="514"/>
        <v>0</v>
      </c>
      <c r="Z2978" s="677">
        <f t="shared" ca="1" si="514"/>
        <v>0</v>
      </c>
      <c r="AA2978" t="str">
        <f t="shared" si="508"/>
        <v>ASR_COMP</v>
      </c>
      <c r="AB2978" s="957">
        <f t="shared" si="509"/>
        <v>44682</v>
      </c>
      <c r="AC2978" t="str">
        <f t="shared" si="510"/>
        <v>Unaudited</v>
      </c>
    </row>
    <row r="2979" spans="1:29" x14ac:dyDescent="0.25">
      <c r="A2979" t="s">
        <v>423</v>
      </c>
      <c r="B2979" t="s">
        <v>1388</v>
      </c>
      <c r="C2979" t="s">
        <v>1389</v>
      </c>
      <c r="D2979">
        <v>1900</v>
      </c>
      <c r="E2979" s="957">
        <v>1</v>
      </c>
      <c r="F2979" t="s">
        <v>441</v>
      </c>
      <c r="G2979" s="957">
        <v>91</v>
      </c>
      <c r="H2979" t="s">
        <v>390</v>
      </c>
      <c r="I2979" s="962" t="s">
        <v>491</v>
      </c>
      <c r="J2979" s="962" t="s">
        <v>447</v>
      </c>
      <c r="K2979" s="962" t="s">
        <v>437</v>
      </c>
      <c r="L2979" s="953" t="s">
        <v>946</v>
      </c>
      <c r="M2979" s="962" t="s">
        <v>938</v>
      </c>
      <c r="N2979" s="677">
        <f t="shared" ca="1" si="511"/>
        <v>0</v>
      </c>
      <c r="O2979" s="677">
        <f t="shared" ca="1" si="515"/>
        <v>0</v>
      </c>
      <c r="P2979" s="677">
        <f t="shared" ca="1" si="515"/>
        <v>0</v>
      </c>
      <c r="Q2979" s="677">
        <f t="shared" ca="1" si="515"/>
        <v>0</v>
      </c>
      <c r="R2979" s="677">
        <f t="shared" ca="1" si="515"/>
        <v>0</v>
      </c>
      <c r="S2979" s="677">
        <f t="shared" ca="1" si="515"/>
        <v>0</v>
      </c>
      <c r="T2979" s="677">
        <f t="shared" ca="1" si="515"/>
        <v>0</v>
      </c>
      <c r="U2979" s="677">
        <f t="shared" ca="1" si="515"/>
        <v>0</v>
      </c>
      <c r="V2979" s="677">
        <f t="shared" ca="1" si="515"/>
        <v>0</v>
      </c>
      <c r="W2979" s="677">
        <f t="shared" ca="1" si="502"/>
        <v>0</v>
      </c>
      <c r="X2979" s="677">
        <f t="shared" ca="1" si="514"/>
        <v>0</v>
      </c>
      <c r="Y2979" s="677">
        <f t="shared" ca="1" si="514"/>
        <v>0</v>
      </c>
      <c r="Z2979" s="677">
        <f t="shared" ca="1" si="514"/>
        <v>0</v>
      </c>
      <c r="AA2979" t="str">
        <f t="shared" si="508"/>
        <v>ASR_COMP</v>
      </c>
      <c r="AB2979" s="957">
        <f t="shared" si="509"/>
        <v>44682</v>
      </c>
      <c r="AC2979" t="str">
        <f t="shared" si="510"/>
        <v>Unaudited</v>
      </c>
    </row>
    <row r="2980" spans="1:29" x14ac:dyDescent="0.25">
      <c r="A2980" t="s">
        <v>423</v>
      </c>
      <c r="B2980" t="s">
        <v>1388</v>
      </c>
      <c r="C2980" t="s">
        <v>1389</v>
      </c>
      <c r="D2980">
        <v>1900</v>
      </c>
      <c r="E2980" s="957">
        <v>1</v>
      </c>
      <c r="F2980" t="s">
        <v>441</v>
      </c>
      <c r="G2980" s="957">
        <v>91</v>
      </c>
      <c r="H2980" t="s">
        <v>390</v>
      </c>
      <c r="I2980" s="958" t="s">
        <v>491</v>
      </c>
      <c r="J2980" s="958" t="s">
        <v>447</v>
      </c>
      <c r="K2980" s="958" t="s">
        <v>437</v>
      </c>
      <c r="L2980" s="953" t="s">
        <v>170</v>
      </c>
      <c r="M2980" s="958" t="s">
        <v>40</v>
      </c>
      <c r="N2980" s="677">
        <f t="shared" ca="1" si="511"/>
        <v>10007.831595745298</v>
      </c>
      <c r="O2980" s="677">
        <f t="shared" ca="1" si="515"/>
        <v>7855.2742802017456</v>
      </c>
      <c r="P2980" s="677">
        <f t="shared" ca="1" si="515"/>
        <v>209.63173372399967</v>
      </c>
      <c r="Q2980" s="677">
        <f t="shared" ca="1" si="515"/>
        <v>485.60600571623286</v>
      </c>
      <c r="R2980" s="677">
        <f t="shared" ca="1" si="515"/>
        <v>92.998306410183616</v>
      </c>
      <c r="S2980" s="677">
        <f t="shared" ca="1" si="515"/>
        <v>351.96747003550246</v>
      </c>
      <c r="T2980" s="677">
        <f t="shared" ca="1" si="515"/>
        <v>0</v>
      </c>
      <c r="U2980" s="677">
        <f t="shared" ca="1" si="515"/>
        <v>7.4624235915407651</v>
      </c>
      <c r="V2980" s="677">
        <f t="shared" ca="1" si="515"/>
        <v>12.677471175682285</v>
      </c>
      <c r="W2980" s="677">
        <f t="shared" ca="1" si="502"/>
        <v>1.9016206763523427</v>
      </c>
      <c r="X2980" s="677">
        <f t="shared" ca="1" si="514"/>
        <v>933.80698411673029</v>
      </c>
      <c r="Y2980" s="677">
        <f t="shared" ca="1" si="514"/>
        <v>56.50530009732676</v>
      </c>
      <c r="Z2980" s="677">
        <f t="shared" ca="1" si="514"/>
        <v>0</v>
      </c>
      <c r="AA2980" t="str">
        <f t="shared" si="508"/>
        <v>ASR_COMP</v>
      </c>
      <c r="AB2980" s="957">
        <f t="shared" si="509"/>
        <v>44682</v>
      </c>
      <c r="AC2980" t="str">
        <f t="shared" si="510"/>
        <v>Unaudited</v>
      </c>
    </row>
    <row r="2981" spans="1:29" x14ac:dyDescent="0.25">
      <c r="A2981" t="s">
        <v>423</v>
      </c>
      <c r="B2981" t="s">
        <v>1388</v>
      </c>
      <c r="C2981" t="s">
        <v>1389</v>
      </c>
      <c r="D2981">
        <v>1900</v>
      </c>
      <c r="E2981" s="957">
        <v>1</v>
      </c>
      <c r="F2981" t="s">
        <v>441</v>
      </c>
      <c r="G2981" s="957">
        <v>91</v>
      </c>
      <c r="H2981" t="s">
        <v>390</v>
      </c>
      <c r="I2981" s="958" t="s">
        <v>491</v>
      </c>
      <c r="J2981" s="958" t="s">
        <v>447</v>
      </c>
      <c r="K2981" s="958" t="s">
        <v>437</v>
      </c>
      <c r="L2981" s="937" t="s">
        <v>171</v>
      </c>
      <c r="M2981" s="958" t="s">
        <v>332</v>
      </c>
      <c r="N2981" s="677">
        <f t="shared" ca="1" si="511"/>
        <v>0</v>
      </c>
      <c r="O2981" s="677">
        <f t="shared" ca="1" si="515"/>
        <v>0</v>
      </c>
      <c r="P2981" s="677">
        <f t="shared" ca="1" si="515"/>
        <v>0</v>
      </c>
      <c r="Q2981" s="677">
        <f t="shared" ca="1" si="515"/>
        <v>0</v>
      </c>
      <c r="R2981" s="677">
        <f t="shared" ca="1" si="515"/>
        <v>0</v>
      </c>
      <c r="S2981" s="677">
        <f t="shared" ca="1" si="515"/>
        <v>0</v>
      </c>
      <c r="T2981" s="677">
        <f t="shared" ca="1" si="515"/>
        <v>0</v>
      </c>
      <c r="U2981" s="677">
        <f t="shared" ca="1" si="515"/>
        <v>0</v>
      </c>
      <c r="V2981" s="677">
        <f t="shared" ca="1" si="515"/>
        <v>0</v>
      </c>
      <c r="W2981" s="677">
        <f t="shared" ca="1" si="502"/>
        <v>0</v>
      </c>
      <c r="X2981" s="677">
        <f t="shared" ca="1" si="514"/>
        <v>0</v>
      </c>
      <c r="Y2981" s="677">
        <f t="shared" ca="1" si="514"/>
        <v>0</v>
      </c>
      <c r="Z2981" s="677">
        <f t="shared" ca="1" si="514"/>
        <v>0</v>
      </c>
      <c r="AA2981" t="str">
        <f t="shared" si="508"/>
        <v>ASR_COMP</v>
      </c>
      <c r="AB2981" s="957">
        <f t="shared" si="509"/>
        <v>44682</v>
      </c>
      <c r="AC2981" t="str">
        <f t="shared" si="510"/>
        <v>Unaudited</v>
      </c>
    </row>
    <row r="2982" spans="1:29" x14ac:dyDescent="0.25">
      <c r="A2982" t="s">
        <v>423</v>
      </c>
      <c r="B2982" t="s">
        <v>1388</v>
      </c>
      <c r="C2982" t="s">
        <v>1389</v>
      </c>
      <c r="D2982">
        <v>1900</v>
      </c>
      <c r="E2982" s="957">
        <v>1</v>
      </c>
      <c r="F2982" t="s">
        <v>441</v>
      </c>
      <c r="G2982" s="957">
        <v>91</v>
      </c>
      <c r="H2982" t="s">
        <v>390</v>
      </c>
      <c r="I2982" s="958" t="s">
        <v>491</v>
      </c>
      <c r="J2982" s="958" t="s">
        <v>453</v>
      </c>
      <c r="K2982" s="958" t="s">
        <v>438</v>
      </c>
      <c r="L2982" s="937" t="s">
        <v>124</v>
      </c>
      <c r="M2982" s="958" t="s">
        <v>27</v>
      </c>
      <c r="N2982" s="677">
        <f t="shared" ca="1" si="511"/>
        <v>2767179.5807143217</v>
      </c>
      <c r="O2982" s="677">
        <f t="shared" ca="1" si="515"/>
        <v>-2859.9568429362989</v>
      </c>
      <c r="P2982" s="677">
        <f t="shared" ca="1" si="515"/>
        <v>2770039.5375572578</v>
      </c>
      <c r="Q2982" s="677">
        <f t="shared" ca="1" si="515"/>
        <v>0</v>
      </c>
      <c r="R2982" s="677">
        <f t="shared" ca="1" si="515"/>
        <v>0</v>
      </c>
      <c r="S2982" s="677">
        <f t="shared" ca="1" si="515"/>
        <v>0</v>
      </c>
      <c r="T2982" s="677">
        <f t="shared" ca="1" si="515"/>
        <v>0</v>
      </c>
      <c r="U2982" s="677">
        <f t="shared" ca="1" si="515"/>
        <v>0</v>
      </c>
      <c r="V2982" s="677">
        <f t="shared" ca="1" si="515"/>
        <v>0</v>
      </c>
      <c r="W2982" s="677">
        <f t="shared" ca="1" si="502"/>
        <v>0</v>
      </c>
      <c r="X2982" s="677">
        <f t="shared" ca="1" si="514"/>
        <v>0</v>
      </c>
      <c r="Y2982" s="677">
        <f t="shared" ca="1" si="514"/>
        <v>0</v>
      </c>
      <c r="Z2982" s="677">
        <f t="shared" ca="1" si="514"/>
        <v>0</v>
      </c>
      <c r="AA2982" t="str">
        <f t="shared" si="508"/>
        <v>ASR_COMP</v>
      </c>
      <c r="AB2982" s="957">
        <f t="shared" si="509"/>
        <v>44682</v>
      </c>
      <c r="AC2982" t="str">
        <f t="shared" si="510"/>
        <v>Unaudited</v>
      </c>
    </row>
    <row r="2983" spans="1:29" x14ac:dyDescent="0.25">
      <c r="A2983" t="s">
        <v>423</v>
      </c>
      <c r="B2983" t="s">
        <v>1388</v>
      </c>
      <c r="C2983" t="s">
        <v>1389</v>
      </c>
      <c r="D2983">
        <v>1900</v>
      </c>
      <c r="E2983" s="957">
        <v>1</v>
      </c>
      <c r="F2983" t="s">
        <v>441</v>
      </c>
      <c r="G2983" s="957">
        <v>91</v>
      </c>
      <c r="H2983" t="s">
        <v>390</v>
      </c>
      <c r="I2983" s="965" t="s">
        <v>491</v>
      </c>
      <c r="J2983" s="965" t="s">
        <v>453</v>
      </c>
      <c r="K2983" s="965" t="s">
        <v>438</v>
      </c>
      <c r="L2983" s="945" t="s">
        <v>125</v>
      </c>
      <c r="M2983" s="965" t="s">
        <v>100</v>
      </c>
      <c r="N2983" s="677">
        <f t="shared" ca="1" si="511"/>
        <v>138718.47971295315</v>
      </c>
      <c r="O2983" s="677">
        <f t="shared" ca="1" si="515"/>
        <v>61686.915836110333</v>
      </c>
      <c r="P2983" s="677">
        <f t="shared" ca="1" si="515"/>
        <v>77031.563876842818</v>
      </c>
      <c r="Q2983" s="677">
        <f t="shared" ca="1" si="515"/>
        <v>0</v>
      </c>
      <c r="R2983" s="677">
        <f t="shared" ca="1" si="515"/>
        <v>0</v>
      </c>
      <c r="S2983" s="677">
        <f t="shared" ca="1" si="515"/>
        <v>0</v>
      </c>
      <c r="T2983" s="677">
        <f t="shared" ca="1" si="515"/>
        <v>0</v>
      </c>
      <c r="U2983" s="677">
        <f t="shared" ca="1" si="515"/>
        <v>0</v>
      </c>
      <c r="V2983" s="677">
        <f t="shared" ca="1" si="515"/>
        <v>0</v>
      </c>
      <c r="W2983" s="677">
        <f t="shared" ca="1" si="502"/>
        <v>0</v>
      </c>
      <c r="X2983" s="677">
        <f t="shared" ca="1" si="514"/>
        <v>0</v>
      </c>
      <c r="Y2983" s="677">
        <f t="shared" ca="1" si="514"/>
        <v>0</v>
      </c>
      <c r="Z2983" s="677">
        <f t="shared" ca="1" si="514"/>
        <v>0</v>
      </c>
      <c r="AA2983" t="str">
        <f t="shared" si="508"/>
        <v>ASR_COMP</v>
      </c>
      <c r="AB2983" s="957">
        <f t="shared" si="509"/>
        <v>44682</v>
      </c>
      <c r="AC2983" t="str">
        <f t="shared" si="510"/>
        <v>Unaudited</v>
      </c>
    </row>
    <row r="2984" spans="1:29" x14ac:dyDescent="0.25">
      <c r="A2984" t="s">
        <v>423</v>
      </c>
      <c r="B2984" t="s">
        <v>1388</v>
      </c>
      <c r="C2984" t="s">
        <v>1389</v>
      </c>
      <c r="D2984">
        <v>1900</v>
      </c>
      <c r="E2984" s="957">
        <v>1</v>
      </c>
      <c r="F2984" t="s">
        <v>441</v>
      </c>
      <c r="G2984" s="957">
        <v>91</v>
      </c>
      <c r="H2984" t="s">
        <v>390</v>
      </c>
      <c r="I2984" s="937" t="s">
        <v>491</v>
      </c>
      <c r="J2984" s="937" t="s">
        <v>453</v>
      </c>
      <c r="K2984" s="937" t="s">
        <v>438</v>
      </c>
      <c r="L2984" s="937" t="s">
        <v>126</v>
      </c>
      <c r="M2984" s="958" t="s">
        <v>101</v>
      </c>
      <c r="N2984" s="677">
        <f t="shared" ca="1" si="511"/>
        <v>379726.27186248178</v>
      </c>
      <c r="O2984" s="677">
        <f t="shared" ca="1" si="515"/>
        <v>282958.62154251896</v>
      </c>
      <c r="P2984" s="677">
        <f t="shared" ca="1" si="515"/>
        <v>96767.650319962835</v>
      </c>
      <c r="Q2984" s="677">
        <f t="shared" ca="1" si="515"/>
        <v>0</v>
      </c>
      <c r="R2984" s="677">
        <f t="shared" ca="1" si="515"/>
        <v>0</v>
      </c>
      <c r="S2984" s="677">
        <f t="shared" ca="1" si="515"/>
        <v>0</v>
      </c>
      <c r="T2984" s="677">
        <f t="shared" ca="1" si="515"/>
        <v>0</v>
      </c>
      <c r="U2984" s="677">
        <f t="shared" ca="1" si="515"/>
        <v>0</v>
      </c>
      <c r="V2984" s="677">
        <f t="shared" ca="1" si="515"/>
        <v>0</v>
      </c>
      <c r="W2984" s="677">
        <f t="shared" ca="1" si="502"/>
        <v>0</v>
      </c>
      <c r="X2984" s="677">
        <f t="shared" ca="1" si="514"/>
        <v>0</v>
      </c>
      <c r="Y2984" s="677">
        <f t="shared" ca="1" si="514"/>
        <v>0</v>
      </c>
      <c r="Z2984" s="677">
        <f t="shared" ca="1" si="514"/>
        <v>0</v>
      </c>
      <c r="AA2984" t="str">
        <f t="shared" si="508"/>
        <v>ASR_COMP</v>
      </c>
      <c r="AB2984" s="957">
        <f t="shared" si="509"/>
        <v>44682</v>
      </c>
      <c r="AC2984" t="str">
        <f t="shared" si="510"/>
        <v>Unaudited</v>
      </c>
    </row>
    <row r="2985" spans="1:29" x14ac:dyDescent="0.25">
      <c r="A2985" t="s">
        <v>423</v>
      </c>
      <c r="B2985" t="s">
        <v>1388</v>
      </c>
      <c r="C2985" t="s">
        <v>1389</v>
      </c>
      <c r="D2985">
        <v>1900</v>
      </c>
      <c r="E2985" s="957">
        <v>1</v>
      </c>
      <c r="F2985" t="s">
        <v>441</v>
      </c>
      <c r="G2985" s="957">
        <v>91</v>
      </c>
      <c r="H2985" t="s">
        <v>390</v>
      </c>
      <c r="I2985" s="937" t="s">
        <v>491</v>
      </c>
      <c r="J2985" s="937" t="s">
        <v>453</v>
      </c>
      <c r="K2985" s="937" t="s">
        <v>438</v>
      </c>
      <c r="L2985" s="943" t="s">
        <v>127</v>
      </c>
      <c r="M2985" s="959" t="s">
        <v>102</v>
      </c>
      <c r="N2985" s="677">
        <f t="shared" ca="1" si="511"/>
        <v>90618.781674522834</v>
      </c>
      <c r="O2985" s="677">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54376.1571399772</v>
      </c>
      <c r="P2985" s="677">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36242.624534545634</v>
      </c>
      <c r="Q2985" s="677">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7">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7">
        <f t="shared" ca="1" si="516"/>
        <v>0</v>
      </c>
      <c r="T2985" s="677">
        <f t="shared" ca="1" si="516"/>
        <v>0</v>
      </c>
      <c r="U2985" s="677">
        <f t="shared" ca="1" si="516"/>
        <v>0</v>
      </c>
      <c r="V2985" s="677">
        <f t="shared" ca="1" si="516"/>
        <v>0</v>
      </c>
      <c r="W2985" s="677">
        <f t="shared" ca="1" si="502"/>
        <v>0</v>
      </c>
      <c r="X2985" s="677">
        <f t="shared" ca="1" si="516"/>
        <v>0</v>
      </c>
      <c r="Y2985" s="677">
        <f t="shared" ca="1" si="516"/>
        <v>0</v>
      </c>
      <c r="Z2985" s="677">
        <f t="shared" ca="1" si="516"/>
        <v>0</v>
      </c>
      <c r="AA2985" t="str">
        <f t="shared" si="508"/>
        <v>ASR_COMP</v>
      </c>
      <c r="AB2985" s="957">
        <f t="shared" si="509"/>
        <v>44682</v>
      </c>
      <c r="AC2985" t="str">
        <f t="shared" si="510"/>
        <v>Unaudited</v>
      </c>
    </row>
    <row r="2986" spans="1:29" x14ac:dyDescent="0.25">
      <c r="A2986" t="s">
        <v>423</v>
      </c>
      <c r="B2986" t="s">
        <v>1388</v>
      </c>
      <c r="C2986" t="s">
        <v>1389</v>
      </c>
      <c r="D2986">
        <v>1900</v>
      </c>
      <c r="E2986" s="957">
        <v>1</v>
      </c>
      <c r="F2986" t="s">
        <v>441</v>
      </c>
      <c r="G2986" s="957">
        <v>91</v>
      </c>
      <c r="H2986" t="s">
        <v>390</v>
      </c>
      <c r="I2986" s="958" t="s">
        <v>491</v>
      </c>
      <c r="J2986" s="958" t="s">
        <v>453</v>
      </c>
      <c r="K2986" s="958" t="s">
        <v>438</v>
      </c>
      <c r="L2986" s="937" t="s">
        <v>128</v>
      </c>
      <c r="M2986" s="958" t="s">
        <v>103</v>
      </c>
      <c r="N2986" s="677">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314668.2405026622</v>
      </c>
      <c r="O2986" s="677">
        <f t="shared" ca="1" si="516"/>
        <v>60573.861036476992</v>
      </c>
      <c r="P2986" s="677">
        <f t="shared" ca="1" si="516"/>
        <v>254094.3794661852</v>
      </c>
      <c r="Q2986" s="677">
        <f t="shared" ca="1" si="516"/>
        <v>0</v>
      </c>
      <c r="R2986" s="677">
        <f t="shared" ca="1" si="516"/>
        <v>0</v>
      </c>
      <c r="S2986" s="677">
        <f t="shared" ca="1" si="516"/>
        <v>0</v>
      </c>
      <c r="T2986" s="677">
        <f t="shared" ca="1" si="516"/>
        <v>0</v>
      </c>
      <c r="U2986" s="677">
        <f t="shared" ca="1" si="516"/>
        <v>0</v>
      </c>
      <c r="V2986" s="677">
        <f t="shared" ca="1" si="516"/>
        <v>0</v>
      </c>
      <c r="W2986" s="677">
        <f t="shared" ca="1" si="502"/>
        <v>0</v>
      </c>
      <c r="X2986" s="677">
        <f t="shared" ca="1" si="516"/>
        <v>0</v>
      </c>
      <c r="Y2986" s="677">
        <f t="shared" ca="1" si="516"/>
        <v>0</v>
      </c>
      <c r="Z2986" s="677">
        <f t="shared" ca="1" si="516"/>
        <v>0</v>
      </c>
      <c r="AA2986" t="str">
        <f t="shared" si="508"/>
        <v>ASR_COMP</v>
      </c>
      <c r="AB2986" s="957">
        <f t="shared" si="509"/>
        <v>44682</v>
      </c>
      <c r="AC2986" t="str">
        <f t="shared" si="510"/>
        <v>Unaudited</v>
      </c>
    </row>
    <row r="2987" spans="1:29" x14ac:dyDescent="0.25">
      <c r="A2987" t="s">
        <v>423</v>
      </c>
      <c r="B2987" t="s">
        <v>1388</v>
      </c>
      <c r="C2987" t="s">
        <v>1389</v>
      </c>
      <c r="D2987">
        <v>1900</v>
      </c>
      <c r="E2987" s="957">
        <v>1</v>
      </c>
      <c r="F2987" t="s">
        <v>441</v>
      </c>
      <c r="G2987" s="957">
        <v>91</v>
      </c>
      <c r="H2987" t="s">
        <v>390</v>
      </c>
      <c r="I2987" s="937" t="s">
        <v>491</v>
      </c>
      <c r="J2987" s="937" t="s">
        <v>453</v>
      </c>
      <c r="K2987" s="937" t="s">
        <v>438</v>
      </c>
      <c r="L2987" s="937" t="s">
        <v>129</v>
      </c>
      <c r="M2987" s="958" t="s">
        <v>28</v>
      </c>
      <c r="N2987" s="677">
        <f t="shared" ca="1" si="517"/>
        <v>63268.497445263463</v>
      </c>
      <c r="O2987" s="677">
        <f t="shared" ca="1" si="516"/>
        <v>63268.497445263463</v>
      </c>
      <c r="P2987" s="677">
        <f t="shared" ca="1" si="516"/>
        <v>0</v>
      </c>
      <c r="Q2987" s="677">
        <f t="shared" ca="1" si="516"/>
        <v>0</v>
      </c>
      <c r="R2987" s="677">
        <f t="shared" ca="1" si="516"/>
        <v>0</v>
      </c>
      <c r="S2987" s="677">
        <f t="shared" ca="1" si="516"/>
        <v>0</v>
      </c>
      <c r="T2987" s="677">
        <f t="shared" ca="1" si="516"/>
        <v>0</v>
      </c>
      <c r="U2987" s="677">
        <f t="shared" ca="1" si="516"/>
        <v>0</v>
      </c>
      <c r="V2987" s="677">
        <f t="shared" ca="1" si="516"/>
        <v>0</v>
      </c>
      <c r="W2987" s="677">
        <f t="shared" ca="1" si="516"/>
        <v>0</v>
      </c>
      <c r="X2987" s="677">
        <f t="shared" ca="1" si="516"/>
        <v>0</v>
      </c>
      <c r="Y2987" s="677">
        <f t="shared" ca="1" si="516"/>
        <v>0</v>
      </c>
      <c r="Z2987" s="677">
        <f t="shared" ca="1" si="516"/>
        <v>0</v>
      </c>
      <c r="AA2987" t="str">
        <f t="shared" si="508"/>
        <v>ASR_COMP</v>
      </c>
      <c r="AB2987" s="957">
        <f t="shared" si="509"/>
        <v>44682</v>
      </c>
      <c r="AC2987" t="str">
        <f t="shared" si="510"/>
        <v>Unaudited</v>
      </c>
    </row>
    <row r="2988" spans="1:29" x14ac:dyDescent="0.25">
      <c r="A2988" t="s">
        <v>423</v>
      </c>
      <c r="B2988" t="s">
        <v>1388</v>
      </c>
      <c r="C2988" t="s">
        <v>1389</v>
      </c>
      <c r="D2988">
        <v>1900</v>
      </c>
      <c r="E2988" s="957">
        <v>1</v>
      </c>
      <c r="F2988" t="s">
        <v>441</v>
      </c>
      <c r="G2988" s="957">
        <v>91</v>
      </c>
      <c r="H2988" t="s">
        <v>390</v>
      </c>
      <c r="I2988" s="937" t="s">
        <v>491</v>
      </c>
      <c r="J2988" s="937" t="s">
        <v>439</v>
      </c>
      <c r="K2988" s="937" t="s">
        <v>439</v>
      </c>
      <c r="L2988" s="937" t="s">
        <v>131</v>
      </c>
      <c r="M2988" s="958" t="s">
        <v>329</v>
      </c>
      <c r="N2988" s="677">
        <f t="shared" ca="1" si="517"/>
        <v>0</v>
      </c>
      <c r="O2988" s="677">
        <f t="shared" ca="1" si="516"/>
        <v>0</v>
      </c>
      <c r="P2988" s="677">
        <f t="shared" ca="1" si="516"/>
        <v>0</v>
      </c>
      <c r="Q2988" s="677">
        <f t="shared" ca="1" si="516"/>
        <v>0</v>
      </c>
      <c r="R2988" s="677">
        <f t="shared" ca="1" si="516"/>
        <v>0</v>
      </c>
      <c r="S2988" s="677">
        <f t="shared" ca="1" si="516"/>
        <v>0</v>
      </c>
      <c r="T2988" s="677">
        <f t="shared" ca="1" si="516"/>
        <v>0</v>
      </c>
      <c r="U2988" s="677">
        <f t="shared" ca="1" si="516"/>
        <v>0</v>
      </c>
      <c r="V2988" s="677">
        <f t="shared" ca="1" si="516"/>
        <v>0</v>
      </c>
      <c r="W2988" s="677">
        <f t="shared" ca="1" si="516"/>
        <v>0</v>
      </c>
      <c r="X2988" s="677">
        <f t="shared" ca="1" si="516"/>
        <v>0</v>
      </c>
      <c r="Y2988" s="677">
        <f t="shared" ca="1" si="516"/>
        <v>0</v>
      </c>
      <c r="Z2988" s="677">
        <f t="shared" ca="1" si="516"/>
        <v>0</v>
      </c>
      <c r="AA2988" t="str">
        <f t="shared" si="508"/>
        <v>ASR_COMP</v>
      </c>
      <c r="AB2988" s="957">
        <f t="shared" si="509"/>
        <v>44682</v>
      </c>
      <c r="AC2988" t="str">
        <f t="shared" si="510"/>
        <v>Unaudited</v>
      </c>
    </row>
    <row r="2989" spans="1:29" x14ac:dyDescent="0.25">
      <c r="A2989" t="s">
        <v>423</v>
      </c>
      <c r="B2989" t="s">
        <v>1388</v>
      </c>
      <c r="C2989" t="s">
        <v>1389</v>
      </c>
      <c r="D2989">
        <v>1900</v>
      </c>
      <c r="E2989" s="957">
        <v>1</v>
      </c>
      <c r="F2989" t="s">
        <v>441</v>
      </c>
      <c r="G2989" s="957">
        <v>91</v>
      </c>
      <c r="H2989" t="s">
        <v>390</v>
      </c>
      <c r="I2989" s="958" t="s">
        <v>491</v>
      </c>
      <c r="J2989" s="958" t="s">
        <v>439</v>
      </c>
      <c r="K2989" s="958" t="s">
        <v>439</v>
      </c>
      <c r="L2989" s="937" t="s">
        <v>132</v>
      </c>
      <c r="M2989" s="958" t="s">
        <v>328</v>
      </c>
      <c r="N2989" s="677">
        <f t="shared" ca="1" si="517"/>
        <v>0</v>
      </c>
      <c r="O2989" s="677">
        <f t="shared" ca="1" si="516"/>
        <v>0</v>
      </c>
      <c r="P2989" s="677">
        <f t="shared" ca="1" si="516"/>
        <v>0</v>
      </c>
      <c r="Q2989" s="677">
        <f t="shared" ca="1" si="516"/>
        <v>0</v>
      </c>
      <c r="R2989" s="677">
        <f t="shared" ca="1" si="516"/>
        <v>0</v>
      </c>
      <c r="S2989" s="677">
        <f t="shared" ca="1" si="516"/>
        <v>0</v>
      </c>
      <c r="T2989" s="677">
        <f t="shared" ca="1" si="516"/>
        <v>0</v>
      </c>
      <c r="U2989" s="677">
        <f t="shared" ca="1" si="516"/>
        <v>0</v>
      </c>
      <c r="V2989" s="677">
        <f t="shared" ca="1" si="516"/>
        <v>0</v>
      </c>
      <c r="W2989" s="677">
        <f t="shared" ca="1" si="516"/>
        <v>0</v>
      </c>
      <c r="X2989" s="677">
        <f t="shared" ca="1" si="516"/>
        <v>0</v>
      </c>
      <c r="Y2989" s="677">
        <f t="shared" ca="1" si="516"/>
        <v>0</v>
      </c>
      <c r="Z2989" s="677">
        <f t="shared" ca="1" si="516"/>
        <v>0</v>
      </c>
      <c r="AA2989" t="str">
        <f t="shared" si="508"/>
        <v>ASR_COMP</v>
      </c>
      <c r="AB2989" s="957">
        <f t="shared" si="509"/>
        <v>44682</v>
      </c>
      <c r="AC2989" t="str">
        <f t="shared" si="510"/>
        <v>Unaudited</v>
      </c>
    </row>
    <row r="2990" spans="1:29" ht="30" x14ac:dyDescent="0.25">
      <c r="A2990" t="s">
        <v>423</v>
      </c>
      <c r="B2990" t="s">
        <v>1388</v>
      </c>
      <c r="C2990" t="s">
        <v>1389</v>
      </c>
      <c r="D2990">
        <v>1900</v>
      </c>
      <c r="E2990" s="957">
        <v>1</v>
      </c>
      <c r="F2990" t="s">
        <v>441</v>
      </c>
      <c r="G2990" s="957">
        <v>91</v>
      </c>
      <c r="H2990" t="s">
        <v>390</v>
      </c>
      <c r="I2990" s="958" t="s">
        <v>491</v>
      </c>
      <c r="J2990" s="958" t="s">
        <v>439</v>
      </c>
      <c r="K2990" s="958" t="s">
        <v>439</v>
      </c>
      <c r="L2990" s="953" t="s">
        <v>133</v>
      </c>
      <c r="M2990" s="958" t="s">
        <v>182</v>
      </c>
      <c r="N2990" s="677">
        <f t="shared" ca="1" si="517"/>
        <v>0</v>
      </c>
      <c r="O2990" s="677">
        <f t="shared" ca="1" si="516"/>
        <v>0</v>
      </c>
      <c r="P2990" s="677">
        <f t="shared" ca="1" si="516"/>
        <v>0</v>
      </c>
      <c r="Q2990" s="677">
        <f t="shared" ca="1" si="516"/>
        <v>0</v>
      </c>
      <c r="R2990" s="677">
        <f t="shared" ca="1" si="516"/>
        <v>0</v>
      </c>
      <c r="S2990" s="677">
        <f t="shared" ca="1" si="516"/>
        <v>0</v>
      </c>
      <c r="T2990" s="677">
        <f t="shared" ca="1" si="516"/>
        <v>0</v>
      </c>
      <c r="U2990" s="677">
        <f t="shared" ca="1" si="516"/>
        <v>0</v>
      </c>
      <c r="V2990" s="677">
        <f t="shared" ca="1" si="516"/>
        <v>0</v>
      </c>
      <c r="W2990" s="677">
        <f t="shared" ca="1" si="516"/>
        <v>0</v>
      </c>
      <c r="X2990" s="677">
        <f t="shared" ca="1" si="516"/>
        <v>0</v>
      </c>
      <c r="Y2990" s="677">
        <f t="shared" ca="1" si="516"/>
        <v>0</v>
      </c>
      <c r="Z2990" s="677">
        <f t="shared" ca="1" si="516"/>
        <v>0</v>
      </c>
      <c r="AA2990" t="str">
        <f t="shared" si="508"/>
        <v>ASR_COMP</v>
      </c>
      <c r="AB2990" s="957">
        <f t="shared" si="509"/>
        <v>44682</v>
      </c>
      <c r="AC2990" t="str">
        <f t="shared" si="510"/>
        <v>Unaudited</v>
      </c>
    </row>
    <row r="2991" spans="1:29" x14ac:dyDescent="0.25">
      <c r="A2991" t="s">
        <v>423</v>
      </c>
      <c r="B2991" t="s">
        <v>1388</v>
      </c>
      <c r="C2991" t="s">
        <v>1389</v>
      </c>
      <c r="D2991">
        <v>1900</v>
      </c>
      <c r="E2991" s="957">
        <v>1</v>
      </c>
      <c r="F2991" t="s">
        <v>441</v>
      </c>
      <c r="G2991" s="957">
        <v>91</v>
      </c>
      <c r="H2991" t="s">
        <v>390</v>
      </c>
      <c r="I2991" s="937" t="s">
        <v>491</v>
      </c>
      <c r="J2991" s="937" t="s">
        <v>439</v>
      </c>
      <c r="K2991" s="937" t="s">
        <v>439</v>
      </c>
      <c r="L2991" s="937" t="s">
        <v>134</v>
      </c>
      <c r="M2991" s="958" t="s">
        <v>497</v>
      </c>
      <c r="N2991" s="677">
        <f t="shared" ca="1" si="517"/>
        <v>0</v>
      </c>
      <c r="O2991" s="677">
        <f t="shared" ca="1" si="516"/>
        <v>0</v>
      </c>
      <c r="P2991" s="677">
        <f t="shared" ca="1" si="516"/>
        <v>0</v>
      </c>
      <c r="Q2991" s="677">
        <f t="shared" ca="1" si="516"/>
        <v>0</v>
      </c>
      <c r="R2991" s="677">
        <f t="shared" ca="1" si="516"/>
        <v>0</v>
      </c>
      <c r="S2991" s="677">
        <f t="shared" ca="1" si="516"/>
        <v>0</v>
      </c>
      <c r="T2991" s="677">
        <f t="shared" ca="1" si="516"/>
        <v>0</v>
      </c>
      <c r="U2991" s="677">
        <f t="shared" ca="1" si="516"/>
        <v>0</v>
      </c>
      <c r="V2991" s="677">
        <f t="shared" ca="1" si="516"/>
        <v>0</v>
      </c>
      <c r="W2991" s="677">
        <f t="shared" ca="1" si="516"/>
        <v>0</v>
      </c>
      <c r="X2991" s="677">
        <f t="shared" ca="1" si="516"/>
        <v>0</v>
      </c>
      <c r="Y2991" s="677">
        <f t="shared" ca="1" si="516"/>
        <v>0</v>
      </c>
      <c r="Z2991" s="677">
        <f t="shared" ca="1" si="516"/>
        <v>0</v>
      </c>
      <c r="AA2991" t="str">
        <f t="shared" si="508"/>
        <v>ASR_COMP</v>
      </c>
      <c r="AB2991" s="957">
        <f t="shared" si="509"/>
        <v>44682</v>
      </c>
      <c r="AC2991" t="str">
        <f t="shared" si="510"/>
        <v>Unaudited</v>
      </c>
    </row>
    <row r="2992" spans="1:29" x14ac:dyDescent="0.25">
      <c r="A2992" t="s">
        <v>423</v>
      </c>
      <c r="B2992" t="s">
        <v>1388</v>
      </c>
      <c r="C2992" t="s">
        <v>1389</v>
      </c>
      <c r="D2992">
        <v>1900</v>
      </c>
      <c r="E2992" s="957">
        <v>1</v>
      </c>
      <c r="F2992" t="s">
        <v>441</v>
      </c>
      <c r="G2992" s="957">
        <v>91</v>
      </c>
      <c r="H2992" t="s">
        <v>390</v>
      </c>
      <c r="I2992" s="937" t="s">
        <v>491</v>
      </c>
      <c r="J2992" s="937" t="s">
        <v>439</v>
      </c>
      <c r="K2992" s="937" t="s">
        <v>439</v>
      </c>
      <c r="L2992" s="937" t="s">
        <v>135</v>
      </c>
      <c r="M2992" s="958" t="s">
        <v>498</v>
      </c>
      <c r="N2992" s="677">
        <f t="shared" ca="1" si="517"/>
        <v>0</v>
      </c>
      <c r="O2992" s="677">
        <f t="shared" ca="1" si="516"/>
        <v>0</v>
      </c>
      <c r="P2992" s="677">
        <f t="shared" ca="1" si="516"/>
        <v>0</v>
      </c>
      <c r="Q2992" s="677">
        <f t="shared" ca="1" si="516"/>
        <v>0</v>
      </c>
      <c r="R2992" s="677">
        <f t="shared" ca="1" si="516"/>
        <v>0</v>
      </c>
      <c r="S2992" s="677">
        <f t="shared" ca="1" si="516"/>
        <v>0</v>
      </c>
      <c r="T2992" s="677">
        <f t="shared" ca="1" si="516"/>
        <v>0</v>
      </c>
      <c r="U2992" s="677">
        <f t="shared" ca="1" si="516"/>
        <v>0</v>
      </c>
      <c r="V2992" s="677">
        <f t="shared" ca="1" si="516"/>
        <v>0</v>
      </c>
      <c r="W2992" s="677">
        <f t="shared" ca="1" si="516"/>
        <v>0</v>
      </c>
      <c r="X2992" s="677">
        <f t="shared" ca="1" si="516"/>
        <v>0</v>
      </c>
      <c r="Y2992" s="677">
        <f t="shared" ca="1" si="516"/>
        <v>0</v>
      </c>
      <c r="Z2992" s="677">
        <f t="shared" ca="1" si="516"/>
        <v>0</v>
      </c>
      <c r="AA2992" t="str">
        <f t="shared" si="508"/>
        <v>ASR_COMP</v>
      </c>
      <c r="AB2992" s="957">
        <f t="shared" si="509"/>
        <v>44682</v>
      </c>
      <c r="AC2992" t="str">
        <f t="shared" si="510"/>
        <v>Unaudited</v>
      </c>
    </row>
    <row r="2993" spans="1:29" x14ac:dyDescent="0.25">
      <c r="A2993" t="s">
        <v>423</v>
      </c>
      <c r="B2993" t="s">
        <v>1388</v>
      </c>
      <c r="C2993" t="s">
        <v>1389</v>
      </c>
      <c r="D2993">
        <v>1900</v>
      </c>
      <c r="E2993" s="957">
        <v>1</v>
      </c>
      <c r="F2993" t="s">
        <v>441</v>
      </c>
      <c r="G2993" s="957">
        <v>91</v>
      </c>
      <c r="H2993" t="s">
        <v>390</v>
      </c>
      <c r="I2993" s="937" t="s">
        <v>491</v>
      </c>
      <c r="J2993" s="937" t="s">
        <v>439</v>
      </c>
      <c r="K2993" s="937" t="s">
        <v>439</v>
      </c>
      <c r="L2993" s="937" t="s">
        <v>136</v>
      </c>
      <c r="M2993" s="958" t="s">
        <v>499</v>
      </c>
      <c r="N2993" s="677">
        <f t="shared" ca="1" si="517"/>
        <v>0</v>
      </c>
      <c r="O2993" s="677">
        <f t="shared" ca="1" si="516"/>
        <v>0</v>
      </c>
      <c r="P2993" s="677">
        <f t="shared" ca="1" si="516"/>
        <v>0</v>
      </c>
      <c r="Q2993" s="677">
        <f t="shared" ca="1" si="516"/>
        <v>0</v>
      </c>
      <c r="R2993" s="677">
        <f t="shared" ca="1" si="516"/>
        <v>0</v>
      </c>
      <c r="S2993" s="677">
        <f t="shared" ca="1" si="516"/>
        <v>0</v>
      </c>
      <c r="T2993" s="677">
        <f t="shared" ca="1" si="516"/>
        <v>0</v>
      </c>
      <c r="U2993" s="677">
        <f t="shared" ca="1" si="516"/>
        <v>0</v>
      </c>
      <c r="V2993" s="677">
        <f t="shared" ca="1" si="516"/>
        <v>0</v>
      </c>
      <c r="W2993" s="677">
        <f t="shared" ca="1" si="516"/>
        <v>0</v>
      </c>
      <c r="X2993" s="677">
        <f t="shared" ca="1" si="516"/>
        <v>0</v>
      </c>
      <c r="Y2993" s="677">
        <f t="shared" ca="1" si="516"/>
        <v>0</v>
      </c>
      <c r="Z2993" s="677">
        <f t="shared" ca="1" si="516"/>
        <v>0</v>
      </c>
      <c r="AA2993" t="str">
        <f t="shared" si="508"/>
        <v>ASR_COMP</v>
      </c>
      <c r="AB2993" s="957">
        <f t="shared" si="509"/>
        <v>44682</v>
      </c>
      <c r="AC2993" t="str">
        <f t="shared" si="510"/>
        <v>Unaudited</v>
      </c>
    </row>
    <row r="2994" spans="1:29" x14ac:dyDescent="0.25">
      <c r="A2994" t="s">
        <v>423</v>
      </c>
      <c r="B2994" t="s">
        <v>1388</v>
      </c>
      <c r="C2994" t="s">
        <v>1389</v>
      </c>
      <c r="D2994">
        <v>1900</v>
      </c>
      <c r="E2994" s="957">
        <v>1</v>
      </c>
      <c r="F2994" t="s">
        <v>441</v>
      </c>
      <c r="G2994" s="957">
        <v>91</v>
      </c>
      <c r="H2994" t="s">
        <v>390</v>
      </c>
      <c r="I2994" s="937" t="s">
        <v>492</v>
      </c>
      <c r="J2994" s="937" t="s">
        <v>26</v>
      </c>
      <c r="K2994" s="937" t="s">
        <v>26</v>
      </c>
      <c r="L2994" s="953" t="s">
        <v>272</v>
      </c>
      <c r="M2994" s="958" t="s">
        <v>26</v>
      </c>
      <c r="N2994" s="677">
        <f t="shared" ca="1" si="517"/>
        <v>1017832.8698936915</v>
      </c>
      <c r="O2994" s="677">
        <f t="shared" ca="1" si="516"/>
        <v>0</v>
      </c>
      <c r="P2994" s="677">
        <f t="shared" ca="1" si="516"/>
        <v>0</v>
      </c>
      <c r="Q2994" s="677">
        <f t="shared" ca="1" si="516"/>
        <v>0</v>
      </c>
      <c r="R2994" s="677">
        <f t="shared" ca="1" si="516"/>
        <v>0</v>
      </c>
      <c r="S2994" s="677">
        <f t="shared" ca="1" si="516"/>
        <v>0</v>
      </c>
      <c r="T2994" s="677">
        <f t="shared" ca="1" si="516"/>
        <v>0</v>
      </c>
      <c r="U2994" s="677">
        <f t="shared" ca="1" si="516"/>
        <v>0</v>
      </c>
      <c r="V2994" s="677">
        <f t="shared" ca="1" si="516"/>
        <v>0</v>
      </c>
      <c r="W2994" s="677">
        <f t="shared" ca="1" si="516"/>
        <v>0</v>
      </c>
      <c r="X2994" s="677">
        <f t="shared" ca="1" si="516"/>
        <v>0</v>
      </c>
      <c r="Y2994" s="677">
        <f t="shared" ca="1" si="516"/>
        <v>0</v>
      </c>
      <c r="Z2994" s="677">
        <f t="shared" ca="1" si="516"/>
        <v>0</v>
      </c>
      <c r="AA2994" t="str">
        <f t="shared" si="508"/>
        <v>ASR_COMP</v>
      </c>
      <c r="AB2994" s="957">
        <f t="shared" si="509"/>
        <v>44682</v>
      </c>
      <c r="AC2994" t="str">
        <f t="shared" si="510"/>
        <v>Unaudited</v>
      </c>
    </row>
    <row r="2995" spans="1:29" x14ac:dyDescent="0.25">
      <c r="A2995" t="s">
        <v>423</v>
      </c>
      <c r="B2995" t="s">
        <v>1388</v>
      </c>
      <c r="C2995" t="s">
        <v>1389</v>
      </c>
      <c r="D2995">
        <v>1900</v>
      </c>
      <c r="E2995" s="957">
        <v>1</v>
      </c>
      <c r="F2995" t="s">
        <v>442</v>
      </c>
      <c r="G2995" s="957">
        <v>182</v>
      </c>
      <c r="H2995" t="s">
        <v>390</v>
      </c>
      <c r="I2995" s="937" t="s">
        <v>435</v>
      </c>
      <c r="J2995" s="937" t="s">
        <v>435</v>
      </c>
      <c r="K2995" s="937" t="s">
        <v>435</v>
      </c>
      <c r="L2995" s="953"/>
      <c r="M2995" s="958" t="s">
        <v>435</v>
      </c>
      <c r="N2995" s="677">
        <f t="shared" ca="1" si="517"/>
        <v>120635.11000000002</v>
      </c>
      <c r="O2995" s="677">
        <f t="shared" ca="1" si="516"/>
        <v>98498.700000000012</v>
      </c>
      <c r="P2995" s="677">
        <f t="shared" ca="1" si="516"/>
        <v>2828.17</v>
      </c>
      <c r="Q2995" s="677">
        <f t="shared" ca="1" si="516"/>
        <v>5506.79</v>
      </c>
      <c r="R2995" s="677">
        <f t="shared" ca="1" si="516"/>
        <v>1080.97</v>
      </c>
      <c r="S2995" s="677">
        <f t="shared" ca="1" si="516"/>
        <v>3014.3</v>
      </c>
      <c r="T2995" s="677">
        <f t="shared" ca="1" si="516"/>
        <v>973.97</v>
      </c>
      <c r="U2995" s="677">
        <f t="shared" ca="1" si="516"/>
        <v>65</v>
      </c>
      <c r="V2995" s="677">
        <f t="shared" ca="1" si="516"/>
        <v>149</v>
      </c>
      <c r="W2995" s="677">
        <f t="shared" ca="1" si="516"/>
        <v>21</v>
      </c>
      <c r="X2995" s="677">
        <f t="shared" ca="1" si="516"/>
        <v>7894.27</v>
      </c>
      <c r="Y2995" s="677">
        <f t="shared" ca="1" si="516"/>
        <v>602.94000000000005</v>
      </c>
      <c r="Z2995" s="677">
        <f t="shared" ca="1" si="516"/>
        <v>0</v>
      </c>
      <c r="AA2995" t="str">
        <f t="shared" si="508"/>
        <v>ASR_COMP</v>
      </c>
      <c r="AB2995" s="957">
        <f t="shared" si="509"/>
        <v>44682</v>
      </c>
      <c r="AC2995" t="str">
        <f t="shared" si="510"/>
        <v>Unaudited</v>
      </c>
    </row>
    <row r="2996" spans="1:29" x14ac:dyDescent="0.25">
      <c r="A2996" t="s">
        <v>423</v>
      </c>
      <c r="B2996" t="s">
        <v>1388</v>
      </c>
      <c r="C2996" t="s">
        <v>1389</v>
      </c>
      <c r="D2996">
        <v>1900</v>
      </c>
      <c r="E2996" s="957">
        <v>1</v>
      </c>
      <c r="F2996" t="s">
        <v>442</v>
      </c>
      <c r="G2996" s="957">
        <v>182</v>
      </c>
      <c r="H2996" t="s">
        <v>390</v>
      </c>
      <c r="I2996" s="937" t="s">
        <v>490</v>
      </c>
      <c r="J2996" s="937" t="s">
        <v>12</v>
      </c>
      <c r="K2996" s="937" t="s">
        <v>12</v>
      </c>
      <c r="L2996" s="937">
        <v>1.1000000000000001</v>
      </c>
      <c r="M2996" s="958" t="s">
        <v>12</v>
      </c>
      <c r="N2996" s="677">
        <f t="shared" ca="1" si="517"/>
        <v>31180903.539003164</v>
      </c>
      <c r="O2996" s="677">
        <f t="shared" ca="1" si="516"/>
        <v>17599067.144805644</v>
      </c>
      <c r="P2996" s="677">
        <f t="shared" ca="1" si="516"/>
        <v>1342418.4523038489</v>
      </c>
      <c r="Q2996" s="677">
        <f t="shared" ca="1" si="516"/>
        <v>6168426.1782121342</v>
      </c>
      <c r="R2996" s="677">
        <f t="shared" ca="1" si="516"/>
        <v>1555512.5928476916</v>
      </c>
      <c r="S2996" s="677">
        <f t="shared" ca="1" si="516"/>
        <v>697751.71397631371</v>
      </c>
      <c r="T2996" s="677">
        <f t="shared" ca="1" si="516"/>
        <v>343213.97985136067</v>
      </c>
      <c r="U2996" s="677">
        <f t="shared" ca="1" si="516"/>
        <v>13740.247564087287</v>
      </c>
      <c r="V2996" s="677">
        <f t="shared" ca="1" si="516"/>
        <v>493410.12386997713</v>
      </c>
      <c r="W2996" s="677">
        <f t="shared" ca="1" si="516"/>
        <v>582471.81068728433</v>
      </c>
      <c r="X2996" s="677">
        <f t="shared" ca="1" si="516"/>
        <v>955521.15876841231</v>
      </c>
      <c r="Y2996" s="677">
        <f t="shared" ca="1" si="516"/>
        <v>1429370.1361164101</v>
      </c>
      <c r="Z2996" s="677">
        <f t="shared" ca="1" si="516"/>
        <v>0</v>
      </c>
      <c r="AA2996" t="str">
        <f t="shared" si="508"/>
        <v>ASR_COMP</v>
      </c>
      <c r="AB2996" s="957">
        <f t="shared" si="509"/>
        <v>44682</v>
      </c>
      <c r="AC2996" t="str">
        <f t="shared" si="510"/>
        <v>Unaudited</v>
      </c>
    </row>
    <row r="2997" spans="1:29" x14ac:dyDescent="0.25">
      <c r="A2997" t="s">
        <v>423</v>
      </c>
      <c r="B2997" t="s">
        <v>1388</v>
      </c>
      <c r="C2997" t="s">
        <v>1389</v>
      </c>
      <c r="D2997">
        <v>1900</v>
      </c>
      <c r="E2997" s="957">
        <v>1</v>
      </c>
      <c r="F2997" t="s">
        <v>442</v>
      </c>
      <c r="G2997" s="957">
        <v>182</v>
      </c>
      <c r="H2997" t="s">
        <v>390</v>
      </c>
      <c r="I2997" s="958" t="s">
        <v>490</v>
      </c>
      <c r="J2997" s="958" t="s">
        <v>12</v>
      </c>
      <c r="K2997" s="958" t="s">
        <v>1331</v>
      </c>
      <c r="L2997" s="937" t="s">
        <v>1322</v>
      </c>
      <c r="M2997" s="958" t="s">
        <v>1331</v>
      </c>
      <c r="N2997" s="677">
        <f t="shared" ca="1" si="517"/>
        <v>94000.863610753237</v>
      </c>
      <c r="O2997" s="677">
        <f t="shared" ca="1" si="516"/>
        <v>-26630.461095941519</v>
      </c>
      <c r="P2997" s="677">
        <f t="shared" ca="1" si="516"/>
        <v>-2550.1669030046692</v>
      </c>
      <c r="Q2997" s="677">
        <f t="shared" ca="1" si="516"/>
        <v>14489.94351428228</v>
      </c>
      <c r="R2997" s="677">
        <f t="shared" ca="1" si="516"/>
        <v>4776.5995690877562</v>
      </c>
      <c r="S2997" s="677">
        <f t="shared" ca="1" si="516"/>
        <v>47364.390336070668</v>
      </c>
      <c r="T2997" s="677">
        <f t="shared" ca="1" si="516"/>
        <v>-573.95597996898084</v>
      </c>
      <c r="U2997" s="677">
        <f t="shared" ca="1" si="516"/>
        <v>1137.7290865711186</v>
      </c>
      <c r="V2997" s="677">
        <f t="shared" ca="1" si="516"/>
        <v>1684.4188330715147</v>
      </c>
      <c r="W2997" s="677">
        <f t="shared" ca="1" si="516"/>
        <v>2140.6605068038962</v>
      </c>
      <c r="X2997" s="677">
        <f t="shared" ca="1" si="516"/>
        <v>49599.501274686772</v>
      </c>
      <c r="Y2997" s="677">
        <f t="shared" ca="1" si="516"/>
        <v>2562.2044690944058</v>
      </c>
      <c r="Z2997" s="677">
        <f t="shared" ca="1" si="516"/>
        <v>0</v>
      </c>
      <c r="AA2997" t="str">
        <f t="shared" si="508"/>
        <v>ASR_COMP</v>
      </c>
      <c r="AB2997" s="957">
        <f t="shared" si="509"/>
        <v>44682</v>
      </c>
      <c r="AC2997" t="str">
        <f t="shared" si="510"/>
        <v>Unaudited</v>
      </c>
    </row>
    <row r="2998" spans="1:29" x14ac:dyDescent="0.25">
      <c r="A2998" t="s">
        <v>423</v>
      </c>
      <c r="B2998" t="s">
        <v>1388</v>
      </c>
      <c r="C2998" t="s">
        <v>1389</v>
      </c>
      <c r="D2998">
        <v>1900</v>
      </c>
      <c r="E2998" s="957">
        <v>1</v>
      </c>
      <c r="F2998" t="s">
        <v>442</v>
      </c>
      <c r="G2998" s="957">
        <v>182</v>
      </c>
      <c r="H2998" t="s">
        <v>390</v>
      </c>
      <c r="I2998" s="937" t="s">
        <v>490</v>
      </c>
      <c r="J2998" s="937" t="s">
        <v>493</v>
      </c>
      <c r="K2998" s="937" t="s">
        <v>494</v>
      </c>
      <c r="L2998" s="937" t="s">
        <v>63</v>
      </c>
      <c r="M2998" s="958" t="s">
        <v>346</v>
      </c>
      <c r="N2998" s="677">
        <f t="shared" ca="1" si="517"/>
        <v>0</v>
      </c>
      <c r="O2998" s="677">
        <f t="shared" ca="1" si="516"/>
        <v>0</v>
      </c>
      <c r="P2998" s="677">
        <f t="shared" ca="1" si="516"/>
        <v>0</v>
      </c>
      <c r="Q2998" s="677">
        <f t="shared" ca="1" si="516"/>
        <v>0</v>
      </c>
      <c r="R2998" s="677">
        <f t="shared" ca="1" si="516"/>
        <v>0</v>
      </c>
      <c r="S2998" s="677">
        <f t="shared" ca="1" si="516"/>
        <v>0</v>
      </c>
      <c r="T2998" s="677">
        <f t="shared" ca="1" si="516"/>
        <v>0</v>
      </c>
      <c r="U2998" s="677">
        <f t="shared" ca="1" si="516"/>
        <v>0</v>
      </c>
      <c r="V2998" s="677">
        <f t="shared" ca="1" si="516"/>
        <v>0</v>
      </c>
      <c r="W2998" s="677">
        <f t="shared" ca="1" si="516"/>
        <v>0</v>
      </c>
      <c r="X2998" s="677">
        <f t="shared" ca="1" si="516"/>
        <v>0</v>
      </c>
      <c r="Y2998" s="677">
        <f t="shared" ca="1" si="516"/>
        <v>0</v>
      </c>
      <c r="Z2998" s="677">
        <f t="shared" ca="1" si="516"/>
        <v>0</v>
      </c>
      <c r="AA2998" t="str">
        <f t="shared" si="508"/>
        <v>ASR_COMP</v>
      </c>
      <c r="AB2998" s="957">
        <f t="shared" si="509"/>
        <v>44682</v>
      </c>
      <c r="AC2998" t="str">
        <f t="shared" si="510"/>
        <v>Unaudited</v>
      </c>
    </row>
    <row r="2999" spans="1:29" x14ac:dyDescent="0.25">
      <c r="A2999" t="s">
        <v>423</v>
      </c>
      <c r="B2999" t="s">
        <v>1388</v>
      </c>
      <c r="C2999" t="s">
        <v>1389</v>
      </c>
      <c r="D2999">
        <v>1900</v>
      </c>
      <c r="E2999" s="957">
        <v>1</v>
      </c>
      <c r="F2999" t="s">
        <v>442</v>
      </c>
      <c r="G2999" s="957">
        <v>182</v>
      </c>
      <c r="H2999" t="s">
        <v>390</v>
      </c>
      <c r="I2999" s="937" t="s">
        <v>490</v>
      </c>
      <c r="J2999" s="937" t="s">
        <v>493</v>
      </c>
      <c r="K2999" s="937" t="s">
        <v>1022</v>
      </c>
      <c r="L2999" s="937" t="s">
        <v>918</v>
      </c>
      <c r="M2999" s="958" t="s">
        <v>919</v>
      </c>
      <c r="N2999" s="677">
        <f t="shared" ca="1" si="517"/>
        <v>1008658.0001299322</v>
      </c>
      <c r="O2999" s="677">
        <f t="shared" ca="1" si="516"/>
        <v>949726.5013413023</v>
      </c>
      <c r="P2999" s="677">
        <f t="shared" ca="1" si="516"/>
        <v>49220.658788629924</v>
      </c>
      <c r="Q2999" s="677">
        <f t="shared" ca="1" si="516"/>
        <v>6460.99</v>
      </c>
      <c r="R2999" s="677">
        <f t="shared" ca="1" si="516"/>
        <v>0</v>
      </c>
      <c r="S2999" s="677">
        <f t="shared" ca="1" si="516"/>
        <v>0</v>
      </c>
      <c r="T2999" s="677">
        <f t="shared" ca="1" si="516"/>
        <v>0</v>
      </c>
      <c r="U2999" s="677">
        <f t="shared" ca="1" si="516"/>
        <v>0</v>
      </c>
      <c r="V2999" s="677">
        <f t="shared" ca="1" si="516"/>
        <v>3249.85</v>
      </c>
      <c r="W2999" s="677">
        <f t="shared" ca="1" si="516"/>
        <v>0</v>
      </c>
      <c r="X2999" s="677">
        <f t="shared" ca="1" si="516"/>
        <v>0</v>
      </c>
      <c r="Y2999" s="677">
        <f t="shared" ca="1" si="516"/>
        <v>0</v>
      </c>
      <c r="Z2999" s="677">
        <f t="shared" ca="1" si="516"/>
        <v>0</v>
      </c>
      <c r="AA2999" t="str">
        <f t="shared" si="508"/>
        <v>ASR_COMP</v>
      </c>
      <c r="AB2999" s="957">
        <f t="shared" si="509"/>
        <v>44682</v>
      </c>
      <c r="AC2999" t="str">
        <f t="shared" si="510"/>
        <v>Unaudited</v>
      </c>
    </row>
    <row r="3000" spans="1:29" x14ac:dyDescent="0.25">
      <c r="A3000" t="s">
        <v>423</v>
      </c>
      <c r="B3000" t="s">
        <v>1388</v>
      </c>
      <c r="C3000" t="s">
        <v>1389</v>
      </c>
      <c r="D3000">
        <v>1900</v>
      </c>
      <c r="E3000" s="957">
        <v>1</v>
      </c>
      <c r="F3000" t="s">
        <v>442</v>
      </c>
      <c r="G3000" s="957">
        <v>182</v>
      </c>
      <c r="H3000" t="s">
        <v>390</v>
      </c>
      <c r="I3000" s="937" t="s">
        <v>490</v>
      </c>
      <c r="J3000" s="937" t="s">
        <v>13</v>
      </c>
      <c r="K3000" s="937" t="s">
        <v>495</v>
      </c>
      <c r="L3000" s="937" t="s">
        <v>97</v>
      </c>
      <c r="M3000" s="958" t="s">
        <v>149</v>
      </c>
      <c r="N3000" s="677">
        <f t="shared" ca="1" si="517"/>
        <v>0</v>
      </c>
      <c r="O3000" s="677">
        <f t="shared" ca="1" si="516"/>
        <v>0</v>
      </c>
      <c r="P3000" s="677">
        <f t="shared" ca="1" si="516"/>
        <v>0</v>
      </c>
      <c r="Q3000" s="677">
        <f t="shared" ca="1" si="516"/>
        <v>0</v>
      </c>
      <c r="R3000" s="677">
        <f t="shared" ca="1" si="516"/>
        <v>0</v>
      </c>
      <c r="S3000" s="677">
        <f t="shared" ca="1" si="516"/>
        <v>0</v>
      </c>
      <c r="T3000" s="677">
        <f t="shared" ca="1" si="516"/>
        <v>0</v>
      </c>
      <c r="U3000" s="677">
        <f t="shared" ca="1" si="516"/>
        <v>0</v>
      </c>
      <c r="V3000" s="677">
        <f t="shared" ca="1" si="516"/>
        <v>0</v>
      </c>
      <c r="W3000" s="677">
        <f t="shared" ca="1" si="516"/>
        <v>0</v>
      </c>
      <c r="X3000" s="677">
        <f t="shared" ca="1" si="516"/>
        <v>0</v>
      </c>
      <c r="Y3000" s="677">
        <f t="shared" ca="1" si="516"/>
        <v>0</v>
      </c>
      <c r="Z3000" s="677">
        <f t="shared" ca="1" si="516"/>
        <v>0</v>
      </c>
      <c r="AA3000" t="str">
        <f t="shared" si="508"/>
        <v>ASR_COMP</v>
      </c>
      <c r="AB3000" s="957">
        <f t="shared" si="509"/>
        <v>44682</v>
      </c>
      <c r="AC3000" t="str">
        <f t="shared" si="510"/>
        <v>Unaudited</v>
      </c>
    </row>
    <row r="3001" spans="1:29" x14ac:dyDescent="0.25">
      <c r="A3001" t="s">
        <v>423</v>
      </c>
      <c r="B3001" t="s">
        <v>1388</v>
      </c>
      <c r="C3001" t="s">
        <v>1389</v>
      </c>
      <c r="D3001">
        <v>1900</v>
      </c>
      <c r="E3001" s="957">
        <v>1</v>
      </c>
      <c r="F3001" t="s">
        <v>442</v>
      </c>
      <c r="G3001" s="957">
        <v>182</v>
      </c>
      <c r="H3001" t="s">
        <v>390</v>
      </c>
      <c r="I3001" s="958" t="s">
        <v>490</v>
      </c>
      <c r="J3001" s="958" t="s">
        <v>13</v>
      </c>
      <c r="K3001" s="958" t="s">
        <v>13</v>
      </c>
      <c r="L3001" s="937" t="s">
        <v>35</v>
      </c>
      <c r="M3001" s="958" t="s">
        <v>13</v>
      </c>
      <c r="N3001" s="677">
        <f t="shared" ca="1" si="517"/>
        <v>230658.71029532157</v>
      </c>
      <c r="O3001" s="677">
        <f t="shared" ca="1" si="517"/>
        <v>145420.93442880671</v>
      </c>
      <c r="P3001" s="677">
        <f t="shared" ca="1" si="517"/>
        <v>14137.033071919643</v>
      </c>
      <c r="Q3001" s="677">
        <f t="shared" ca="1" si="517"/>
        <v>34879.466225747165</v>
      </c>
      <c r="R3001" s="677">
        <f t="shared" ca="1" si="517"/>
        <v>11495.445738448961</v>
      </c>
      <c r="S3001" s="677">
        <f t="shared" ca="1" si="517"/>
        <v>3002.9636977645669</v>
      </c>
      <c r="T3001" s="677">
        <f t="shared" ca="1" si="517"/>
        <v>3164.7823123992325</v>
      </c>
      <c r="U3001" s="677">
        <f t="shared" ca="1" si="517"/>
        <v>72.151431837023495</v>
      </c>
      <c r="V3001" s="677">
        <f t="shared" ca="1" si="517"/>
        <v>4048.119180282175</v>
      </c>
      <c r="W3001" s="677">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5139.9432454135022</v>
      </c>
      <c r="X3001" s="677">
        <f t="shared" ca="1" si="517"/>
        <v>3143.9558040237644</v>
      </c>
      <c r="Y3001" s="677">
        <f t="shared" ca="1" si="517"/>
        <v>6153.9151586788139</v>
      </c>
      <c r="Z3001" s="677">
        <f t="shared" ca="1" si="517"/>
        <v>0</v>
      </c>
      <c r="AA3001" t="str">
        <f t="shared" si="508"/>
        <v>ASR_COMP</v>
      </c>
      <c r="AB3001" s="957">
        <f t="shared" si="509"/>
        <v>44682</v>
      </c>
      <c r="AC3001" t="str">
        <f t="shared" si="510"/>
        <v>Unaudited</v>
      </c>
    </row>
    <row r="3002" spans="1:29" x14ac:dyDescent="0.25">
      <c r="A3002" t="s">
        <v>423</v>
      </c>
      <c r="B3002" t="s">
        <v>1388</v>
      </c>
      <c r="C3002" t="s">
        <v>1389</v>
      </c>
      <c r="D3002">
        <v>1900</v>
      </c>
      <c r="E3002" s="957">
        <v>1</v>
      </c>
      <c r="F3002" t="s">
        <v>442</v>
      </c>
      <c r="G3002" s="957">
        <v>182</v>
      </c>
      <c r="H3002" t="s">
        <v>390</v>
      </c>
      <c r="I3002" s="958" t="s">
        <v>491</v>
      </c>
      <c r="J3002" s="958" t="s">
        <v>447</v>
      </c>
      <c r="K3002" s="958" t="s">
        <v>0</v>
      </c>
      <c r="L3002" s="937">
        <v>2.1</v>
      </c>
      <c r="M3002" s="958" t="s">
        <v>150</v>
      </c>
      <c r="N3002" s="677">
        <f t="shared" ca="1" si="517"/>
        <v>4795807.4227190781</v>
      </c>
      <c r="O3002" s="677">
        <f t="shared" ca="1" si="517"/>
        <v>2890049.1251744288</v>
      </c>
      <c r="P3002" s="677">
        <f t="shared" ca="1" si="517"/>
        <v>179106.5811684638</v>
      </c>
      <c r="Q3002" s="677">
        <f t="shared" ca="1" si="517"/>
        <v>1169655.6810039191</v>
      </c>
      <c r="R3002" s="677">
        <f t="shared" ca="1" si="517"/>
        <v>113910.42274725655</v>
      </c>
      <c r="S3002" s="677">
        <f t="shared" ca="1" si="517"/>
        <v>18206.447862781068</v>
      </c>
      <c r="T3002" s="677">
        <f t="shared" ca="1" si="517"/>
        <v>35393.465322372555</v>
      </c>
      <c r="U3002" s="677">
        <f t="shared" ca="1" si="517"/>
        <v>752.19451984880334</v>
      </c>
      <c r="V3002" s="677">
        <f t="shared" ca="1" si="517"/>
        <v>6058.8318556612858</v>
      </c>
      <c r="W3002" s="677">
        <f t="shared" ca="1" si="518"/>
        <v>8386.2372974977989</v>
      </c>
      <c r="X3002" s="677">
        <f t="shared" ca="1" si="517"/>
        <v>53193.660811516165</v>
      </c>
      <c r="Y3002" s="677">
        <f t="shared" ca="1" si="517"/>
        <v>321094.77495533362</v>
      </c>
      <c r="Z3002" s="677">
        <f t="shared" ca="1" si="517"/>
        <v>0</v>
      </c>
      <c r="AA3002" t="str">
        <f t="shared" si="508"/>
        <v>ASR_COMP</v>
      </c>
      <c r="AB3002" s="957">
        <f t="shared" si="509"/>
        <v>44682</v>
      </c>
      <c r="AC3002" t="str">
        <f t="shared" si="510"/>
        <v>Unaudited</v>
      </c>
    </row>
    <row r="3003" spans="1:29" ht="30" x14ac:dyDescent="0.25">
      <c r="A3003" t="s">
        <v>423</v>
      </c>
      <c r="B3003" t="s">
        <v>1388</v>
      </c>
      <c r="C3003" t="s">
        <v>1389</v>
      </c>
      <c r="D3003">
        <v>1900</v>
      </c>
      <c r="E3003" s="957">
        <v>1</v>
      </c>
      <c r="F3003" t="s">
        <v>442</v>
      </c>
      <c r="G3003" s="957">
        <v>182</v>
      </c>
      <c r="H3003" t="s">
        <v>390</v>
      </c>
      <c r="I3003" s="958" t="s">
        <v>491</v>
      </c>
      <c r="J3003" s="958" t="s">
        <v>447</v>
      </c>
      <c r="K3003" s="958" t="s">
        <v>0</v>
      </c>
      <c r="L3003" s="937">
        <v>2.2000000000000002</v>
      </c>
      <c r="M3003" s="958" t="s">
        <v>151</v>
      </c>
      <c r="N3003" s="677">
        <f t="shared" ca="1" si="517"/>
        <v>-793991.81727417395</v>
      </c>
      <c r="O3003" s="677">
        <f t="shared" ca="1" si="517"/>
        <v>-494419.45923560846</v>
      </c>
      <c r="P3003" s="677">
        <f t="shared" ca="1" si="517"/>
        <v>-33006.926183052827</v>
      </c>
      <c r="Q3003" s="677">
        <f t="shared" ca="1" si="517"/>
        <v>-155498.42834829682</v>
      </c>
      <c r="R3003" s="677">
        <f t="shared" ca="1" si="517"/>
        <v>-35235.129095667893</v>
      </c>
      <c r="S3003" s="677">
        <f t="shared" ca="1" si="517"/>
        <v>-5017.0785193927859</v>
      </c>
      <c r="T3003" s="677">
        <f t="shared" ca="1" si="517"/>
        <v>-8729.2644352291099</v>
      </c>
      <c r="U3003" s="677">
        <f t="shared" ca="1" si="517"/>
        <v>-35.089358484687004</v>
      </c>
      <c r="V3003" s="677">
        <f t="shared" ca="1" si="517"/>
        <v>-5074.2235971405389</v>
      </c>
      <c r="W3003" s="677">
        <f t="shared" ca="1" si="518"/>
        <v>-4844.6389188071198</v>
      </c>
      <c r="X3003" s="677">
        <f t="shared" ca="1" si="517"/>
        <v>-9039.7376625561647</v>
      </c>
      <c r="Y3003" s="677">
        <f t="shared" ca="1" si="517"/>
        <v>-43091.841919937578</v>
      </c>
      <c r="Z3003" s="677">
        <f t="shared" ca="1" si="517"/>
        <v>0</v>
      </c>
      <c r="AA3003" t="str">
        <f t="shared" si="508"/>
        <v>ASR_COMP</v>
      </c>
      <c r="AB3003" s="957">
        <f t="shared" si="509"/>
        <v>44682</v>
      </c>
      <c r="AC3003" t="str">
        <f t="shared" si="510"/>
        <v>Unaudited</v>
      </c>
    </row>
    <row r="3004" spans="1:29" x14ac:dyDescent="0.25">
      <c r="A3004" t="s">
        <v>423</v>
      </c>
      <c r="B3004" t="s">
        <v>1388</v>
      </c>
      <c r="C3004" t="s">
        <v>1389</v>
      </c>
      <c r="D3004">
        <v>1900</v>
      </c>
      <c r="E3004" s="957">
        <v>1</v>
      </c>
      <c r="F3004" t="s">
        <v>442</v>
      </c>
      <c r="G3004" s="957">
        <v>182</v>
      </c>
      <c r="H3004" t="s">
        <v>390</v>
      </c>
      <c r="I3004" s="958" t="s">
        <v>491</v>
      </c>
      <c r="J3004" s="958" t="s">
        <v>447</v>
      </c>
      <c r="K3004" s="958" t="s">
        <v>0</v>
      </c>
      <c r="L3004" s="937">
        <v>2.2999999999999998</v>
      </c>
      <c r="M3004" s="958" t="s">
        <v>152</v>
      </c>
      <c r="N3004" s="677">
        <f t="shared" ca="1" si="517"/>
        <v>1412322.4371032433</v>
      </c>
      <c r="O3004" s="677">
        <f t="shared" ca="1" si="517"/>
        <v>1111258.8782648954</v>
      </c>
      <c r="P3004" s="677">
        <f t="shared" ca="1" si="517"/>
        <v>87566.979242224043</v>
      </c>
      <c r="Q3004" s="677">
        <f t="shared" ca="1" si="517"/>
        <v>116865.69944653397</v>
      </c>
      <c r="R3004" s="677">
        <f t="shared" ca="1" si="517"/>
        <v>39328.3584732366</v>
      </c>
      <c r="S3004" s="677">
        <f t="shared" ca="1" si="517"/>
        <v>7046.0631952359336</v>
      </c>
      <c r="T3004" s="677">
        <f t="shared" ca="1" si="517"/>
        <v>7348.0226716167481</v>
      </c>
      <c r="U3004" s="677">
        <f t="shared" ca="1" si="517"/>
        <v>68.41502180355468</v>
      </c>
      <c r="V3004" s="677">
        <f t="shared" ca="1" si="517"/>
        <v>2014.2463911752504</v>
      </c>
      <c r="W3004" s="677">
        <f t="shared" ca="1" si="518"/>
        <v>3874.0089455739817</v>
      </c>
      <c r="X3004" s="677">
        <f t="shared" ca="1" si="517"/>
        <v>9118.0467761549316</v>
      </c>
      <c r="Y3004" s="677">
        <f t="shared" ca="1" si="517"/>
        <v>27833.718674792715</v>
      </c>
      <c r="Z3004" s="677">
        <f t="shared" ca="1" si="517"/>
        <v>0</v>
      </c>
      <c r="AA3004" t="str">
        <f t="shared" si="508"/>
        <v>ASR_COMP</v>
      </c>
      <c r="AB3004" s="957">
        <f t="shared" si="509"/>
        <v>44682</v>
      </c>
      <c r="AC3004" t="str">
        <f t="shared" si="510"/>
        <v>Unaudited</v>
      </c>
    </row>
    <row r="3005" spans="1:29" x14ac:dyDescent="0.25">
      <c r="A3005" t="s">
        <v>423</v>
      </c>
      <c r="B3005" t="s">
        <v>1388</v>
      </c>
      <c r="C3005" t="s">
        <v>1389</v>
      </c>
      <c r="D3005">
        <v>1900</v>
      </c>
      <c r="E3005" s="957">
        <v>1</v>
      </c>
      <c r="F3005" t="s">
        <v>442</v>
      </c>
      <c r="G3005" s="957">
        <v>182</v>
      </c>
      <c r="H3005" t="s">
        <v>390</v>
      </c>
      <c r="I3005" s="958" t="s">
        <v>491</v>
      </c>
      <c r="J3005" s="958" t="s">
        <v>447</v>
      </c>
      <c r="K3005" s="958" t="s">
        <v>0</v>
      </c>
      <c r="L3005" s="953">
        <v>2.4</v>
      </c>
      <c r="M3005" s="958" t="s">
        <v>153</v>
      </c>
      <c r="N3005" s="677">
        <f t="shared" ca="1" si="517"/>
        <v>1745505.6839537162</v>
      </c>
      <c r="O3005" s="677">
        <f t="shared" ca="1" si="517"/>
        <v>1251235.2628590022</v>
      </c>
      <c r="P3005" s="677">
        <f t="shared" ca="1" si="517"/>
        <v>55475.916095009874</v>
      </c>
      <c r="Q3005" s="677">
        <f t="shared" ca="1" si="517"/>
        <v>303640.69983981561</v>
      </c>
      <c r="R3005" s="677">
        <f t="shared" ca="1" si="517"/>
        <v>36269.327386857985</v>
      </c>
      <c r="S3005" s="677">
        <f t="shared" ca="1" si="517"/>
        <v>10191.809446171506</v>
      </c>
      <c r="T3005" s="677">
        <f t="shared" ca="1" si="517"/>
        <v>14379.120567487214</v>
      </c>
      <c r="U3005" s="677">
        <f t="shared" ca="1" si="517"/>
        <v>1218.4198116470825</v>
      </c>
      <c r="V3005" s="677">
        <f t="shared" ca="1" si="517"/>
        <v>4545.7663545480373</v>
      </c>
      <c r="W3005" s="677">
        <f t="shared" ca="1" si="518"/>
        <v>16894.578117862864</v>
      </c>
      <c r="X3005" s="677">
        <f t="shared" ca="1" si="517"/>
        <v>20622.132515337315</v>
      </c>
      <c r="Y3005" s="677">
        <f t="shared" ca="1" si="517"/>
        <v>31032.650959976396</v>
      </c>
      <c r="Z3005" s="677">
        <f t="shared" ca="1" si="517"/>
        <v>0</v>
      </c>
      <c r="AA3005" t="str">
        <f t="shared" si="508"/>
        <v>ASR_COMP</v>
      </c>
      <c r="AB3005" s="957">
        <f t="shared" si="509"/>
        <v>44682</v>
      </c>
      <c r="AC3005" t="str">
        <f t="shared" si="510"/>
        <v>Unaudited</v>
      </c>
    </row>
    <row r="3006" spans="1:29" ht="30" x14ac:dyDescent="0.25">
      <c r="A3006" t="s">
        <v>423</v>
      </c>
      <c r="B3006" t="s">
        <v>1388</v>
      </c>
      <c r="C3006" t="s">
        <v>1389</v>
      </c>
      <c r="D3006">
        <v>1900</v>
      </c>
      <c r="E3006" s="957">
        <v>1</v>
      </c>
      <c r="F3006" t="s">
        <v>442</v>
      </c>
      <c r="G3006" s="957">
        <v>182</v>
      </c>
      <c r="H3006" t="s">
        <v>390</v>
      </c>
      <c r="I3006" s="958" t="s">
        <v>491</v>
      </c>
      <c r="J3006" s="958" t="s">
        <v>447</v>
      </c>
      <c r="K3006" s="958" t="s">
        <v>0</v>
      </c>
      <c r="L3006" s="937">
        <v>2.5</v>
      </c>
      <c r="M3006" s="958" t="s">
        <v>154</v>
      </c>
      <c r="N3006" s="677">
        <f t="shared" ca="1" si="517"/>
        <v>-153176.95996457542</v>
      </c>
      <c r="O3006" s="677">
        <f t="shared" ca="1" si="517"/>
        <v>-113946.18064028857</v>
      </c>
      <c r="P3006" s="677">
        <f t="shared" ca="1" si="517"/>
        <v>-8404.5870096934814</v>
      </c>
      <c r="Q3006" s="677">
        <f t="shared" ca="1" si="517"/>
        <v>-19495.888129474624</v>
      </c>
      <c r="R3006" s="677">
        <f t="shared" ca="1" si="517"/>
        <v>-5626.5321163933622</v>
      </c>
      <c r="S3006" s="677">
        <f t="shared" ca="1" si="517"/>
        <v>-536.32923406086729</v>
      </c>
      <c r="T3006" s="677">
        <f t="shared" ca="1" si="517"/>
        <v>-1404.7891071416825</v>
      </c>
      <c r="U3006" s="677">
        <f t="shared" ca="1" si="517"/>
        <v>-53.752879229322055</v>
      </c>
      <c r="V3006" s="677">
        <f t="shared" ca="1" si="517"/>
        <v>-701.62645181288815</v>
      </c>
      <c r="W3006" s="677">
        <f t="shared" ca="1" si="518"/>
        <v>-499.79536397872971</v>
      </c>
      <c r="X3006" s="677">
        <f t="shared" ca="1" si="517"/>
        <v>-616.95153564330849</v>
      </c>
      <c r="Y3006" s="677">
        <f t="shared" ca="1" si="517"/>
        <v>-1890.5274968586064</v>
      </c>
      <c r="Z3006" s="677">
        <f t="shared" ca="1" si="517"/>
        <v>0</v>
      </c>
      <c r="AA3006" t="str">
        <f t="shared" si="508"/>
        <v>ASR_COMP</v>
      </c>
      <c r="AB3006" s="957">
        <f t="shared" si="509"/>
        <v>44682</v>
      </c>
      <c r="AC3006" t="str">
        <f t="shared" si="510"/>
        <v>Unaudited</v>
      </c>
    </row>
    <row r="3007" spans="1:29" x14ac:dyDescent="0.25">
      <c r="A3007" t="s">
        <v>423</v>
      </c>
      <c r="B3007" t="s">
        <v>1388</v>
      </c>
      <c r="C3007" t="s">
        <v>1389</v>
      </c>
      <c r="D3007">
        <v>1900</v>
      </c>
      <c r="E3007" s="957">
        <v>1</v>
      </c>
      <c r="F3007" t="s">
        <v>442</v>
      </c>
      <c r="G3007" s="957">
        <v>182</v>
      </c>
      <c r="H3007" t="s">
        <v>390</v>
      </c>
      <c r="I3007" s="937" t="s">
        <v>491</v>
      </c>
      <c r="J3007" s="937" t="s">
        <v>447</v>
      </c>
      <c r="K3007" s="937" t="s">
        <v>0</v>
      </c>
      <c r="L3007" s="937" t="s">
        <v>99</v>
      </c>
      <c r="M3007" s="958" t="s">
        <v>7</v>
      </c>
      <c r="N3007" s="677">
        <f t="shared" ca="1" si="517"/>
        <v>0</v>
      </c>
      <c r="O3007" s="677">
        <f t="shared" ca="1" si="517"/>
        <v>0</v>
      </c>
      <c r="P3007" s="677">
        <f t="shared" ca="1" si="517"/>
        <v>0</v>
      </c>
      <c r="Q3007" s="677">
        <f t="shared" ca="1" si="517"/>
        <v>0</v>
      </c>
      <c r="R3007" s="677">
        <f t="shared" ca="1" si="517"/>
        <v>0</v>
      </c>
      <c r="S3007" s="677">
        <f t="shared" ca="1" si="517"/>
        <v>0</v>
      </c>
      <c r="T3007" s="677">
        <f t="shared" ca="1" si="517"/>
        <v>0</v>
      </c>
      <c r="U3007" s="677">
        <f t="shared" ca="1" si="517"/>
        <v>0</v>
      </c>
      <c r="V3007" s="677">
        <f t="shared" ca="1" si="517"/>
        <v>0</v>
      </c>
      <c r="W3007" s="677">
        <f t="shared" ca="1" si="518"/>
        <v>0</v>
      </c>
      <c r="X3007" s="677">
        <f t="shared" ca="1" si="517"/>
        <v>0</v>
      </c>
      <c r="Y3007" s="677">
        <f t="shared" ca="1" si="517"/>
        <v>0</v>
      </c>
      <c r="Z3007" s="677">
        <f t="shared" ca="1" si="517"/>
        <v>0</v>
      </c>
      <c r="AA3007" t="str">
        <f t="shared" si="508"/>
        <v>ASR_COMP</v>
      </c>
      <c r="AB3007" s="957">
        <f t="shared" si="509"/>
        <v>44682</v>
      </c>
      <c r="AC3007" t="str">
        <f t="shared" si="510"/>
        <v>Unaudited</v>
      </c>
    </row>
    <row r="3008" spans="1:29" x14ac:dyDescent="0.25">
      <c r="A3008" t="s">
        <v>423</v>
      </c>
      <c r="B3008" t="s">
        <v>1388</v>
      </c>
      <c r="C3008" t="s">
        <v>1389</v>
      </c>
      <c r="D3008">
        <v>1900</v>
      </c>
      <c r="E3008" s="957">
        <v>1</v>
      </c>
      <c r="F3008" t="s">
        <v>442</v>
      </c>
      <c r="G3008" s="957">
        <v>182</v>
      </c>
      <c r="H3008" t="s">
        <v>390</v>
      </c>
      <c r="I3008" s="958" t="s">
        <v>491</v>
      </c>
      <c r="J3008" s="958" t="s">
        <v>447</v>
      </c>
      <c r="K3008" s="958" t="s">
        <v>0</v>
      </c>
      <c r="L3008" s="937" t="s">
        <v>155</v>
      </c>
      <c r="M3008" s="958" t="s">
        <v>454</v>
      </c>
      <c r="N3008" s="677">
        <f t="shared" ca="1" si="517"/>
        <v>0</v>
      </c>
      <c r="O3008" s="677">
        <f t="shared" ca="1" si="517"/>
        <v>0</v>
      </c>
      <c r="P3008" s="677">
        <f t="shared" ca="1" si="517"/>
        <v>0</v>
      </c>
      <c r="Q3008" s="677">
        <f t="shared" ca="1" si="517"/>
        <v>0</v>
      </c>
      <c r="R3008" s="677">
        <f t="shared" ca="1" si="517"/>
        <v>0</v>
      </c>
      <c r="S3008" s="677">
        <f t="shared" ca="1" si="517"/>
        <v>0</v>
      </c>
      <c r="T3008" s="677">
        <f t="shared" ca="1" si="517"/>
        <v>0</v>
      </c>
      <c r="U3008" s="677">
        <f t="shared" ca="1" si="517"/>
        <v>0</v>
      </c>
      <c r="V3008" s="677">
        <f t="shared" ca="1" si="517"/>
        <v>0</v>
      </c>
      <c r="W3008" s="677">
        <f t="shared" ca="1" si="518"/>
        <v>0</v>
      </c>
      <c r="X3008" s="677">
        <f t="shared" ca="1" si="517"/>
        <v>0</v>
      </c>
      <c r="Y3008" s="677">
        <f t="shared" ca="1" si="517"/>
        <v>0</v>
      </c>
      <c r="Z3008" s="677">
        <f t="shared" ca="1" si="517"/>
        <v>0</v>
      </c>
      <c r="AA3008" t="str">
        <f t="shared" si="508"/>
        <v>ASR_COMP</v>
      </c>
      <c r="AB3008" s="957">
        <f t="shared" si="509"/>
        <v>44682</v>
      </c>
      <c r="AC3008" t="str">
        <f t="shared" si="510"/>
        <v>Unaudited</v>
      </c>
    </row>
    <row r="3009" spans="1:29" x14ac:dyDescent="0.25">
      <c r="A3009" t="s">
        <v>423</v>
      </c>
      <c r="B3009" t="s">
        <v>1388</v>
      </c>
      <c r="C3009" t="s">
        <v>1389</v>
      </c>
      <c r="D3009">
        <v>1900</v>
      </c>
      <c r="E3009" s="957">
        <v>1</v>
      </c>
      <c r="F3009" t="s">
        <v>442</v>
      </c>
      <c r="G3009" s="957">
        <v>182</v>
      </c>
      <c r="H3009" t="s">
        <v>390</v>
      </c>
      <c r="I3009" s="937" t="s">
        <v>491</v>
      </c>
      <c r="J3009" s="937" t="s">
        <v>447</v>
      </c>
      <c r="K3009" s="937" t="s">
        <v>0</v>
      </c>
      <c r="L3009" s="937" t="s">
        <v>920</v>
      </c>
      <c r="M3009" s="937" t="s">
        <v>24</v>
      </c>
      <c r="N3009" s="677">
        <f t="shared" ca="1" si="517"/>
        <v>729010.28</v>
      </c>
      <c r="O3009" s="677">
        <f t="shared" ca="1" si="517"/>
        <v>729010.28</v>
      </c>
      <c r="P3009" s="677">
        <f t="shared" ca="1" si="517"/>
        <v>0</v>
      </c>
      <c r="Q3009" s="677">
        <f t="shared" ca="1" si="517"/>
        <v>0</v>
      </c>
      <c r="R3009" s="677">
        <f t="shared" ca="1" si="517"/>
        <v>0</v>
      </c>
      <c r="S3009" s="677">
        <f t="shared" ca="1" si="517"/>
        <v>0</v>
      </c>
      <c r="T3009" s="677">
        <f t="shared" ca="1" si="517"/>
        <v>0</v>
      </c>
      <c r="U3009" s="677">
        <f t="shared" ca="1" si="517"/>
        <v>0</v>
      </c>
      <c r="V3009" s="677">
        <f t="shared" ca="1" si="517"/>
        <v>0</v>
      </c>
      <c r="W3009" s="677">
        <f t="shared" ca="1" si="518"/>
        <v>0</v>
      </c>
      <c r="X3009" s="677">
        <f t="shared" ca="1" si="517"/>
        <v>0</v>
      </c>
      <c r="Y3009" s="677">
        <f t="shared" ca="1" si="517"/>
        <v>0</v>
      </c>
      <c r="Z3009" s="677">
        <f t="shared" ca="1" si="517"/>
        <v>0</v>
      </c>
      <c r="AA3009" t="str">
        <f t="shared" si="508"/>
        <v>ASR_COMP</v>
      </c>
      <c r="AB3009" s="957">
        <f t="shared" si="509"/>
        <v>44682</v>
      </c>
      <c r="AC3009" t="str">
        <f t="shared" si="510"/>
        <v>Unaudited</v>
      </c>
    </row>
    <row r="3010" spans="1:29" x14ac:dyDescent="0.25">
      <c r="A3010" t="s">
        <v>423</v>
      </c>
      <c r="B3010" t="s">
        <v>1388</v>
      </c>
      <c r="C3010" t="s">
        <v>1389</v>
      </c>
      <c r="D3010">
        <v>1900</v>
      </c>
      <c r="E3010" s="957">
        <v>1</v>
      </c>
      <c r="F3010" t="s">
        <v>442</v>
      </c>
      <c r="G3010" s="957">
        <v>182</v>
      </c>
      <c r="H3010" t="s">
        <v>390</v>
      </c>
      <c r="I3010" s="937" t="s">
        <v>491</v>
      </c>
      <c r="J3010" s="937" t="s">
        <v>447</v>
      </c>
      <c r="K3010" s="937" t="s">
        <v>53</v>
      </c>
      <c r="L3010" s="937">
        <v>3.1</v>
      </c>
      <c r="M3010" s="958" t="s">
        <v>33</v>
      </c>
      <c r="N3010" s="677">
        <f t="shared" ca="1" si="517"/>
        <v>1936851.5199043981</v>
      </c>
      <c r="O3010" s="677">
        <f t="shared" ca="1" si="517"/>
        <v>1406818.7918215389</v>
      </c>
      <c r="P3010" s="677">
        <f t="shared" ca="1" si="517"/>
        <v>53689.800681687833</v>
      </c>
      <c r="Q3010" s="677">
        <f t="shared" ca="1" si="517"/>
        <v>311301.17860622884</v>
      </c>
      <c r="R3010" s="677">
        <f t="shared" ca="1" si="517"/>
        <v>49923.753445209382</v>
      </c>
      <c r="S3010" s="677">
        <f t="shared" ca="1" si="517"/>
        <v>17339.572981279453</v>
      </c>
      <c r="T3010" s="677">
        <f t="shared" ca="1" si="517"/>
        <v>14546.559868562883</v>
      </c>
      <c r="U3010" s="677">
        <f t="shared" ca="1" si="517"/>
        <v>163.68445297034287</v>
      </c>
      <c r="V3010" s="677">
        <f t="shared" ca="1" si="517"/>
        <v>3528.9741981140746</v>
      </c>
      <c r="W3010" s="677">
        <f t="shared" ca="1" si="518"/>
        <v>5263.9385509549411</v>
      </c>
      <c r="X3010" s="677">
        <f t="shared" ca="1" si="517"/>
        <v>16613.618940911409</v>
      </c>
      <c r="Y3010" s="677">
        <f t="shared" ca="1" si="517"/>
        <v>57661.646356939847</v>
      </c>
      <c r="Z3010" s="677">
        <f t="shared" ca="1" si="517"/>
        <v>0</v>
      </c>
      <c r="AA3010" t="str">
        <f t="shared" ref="AA3010:AA3073" si="519">file_name</f>
        <v>ASR_COMP</v>
      </c>
      <c r="AB3010" s="957">
        <f t="shared" ref="AB3010:AB3073" si="520">file_date</f>
        <v>44682</v>
      </c>
      <c r="AC3010" t="str">
        <f t="shared" ref="AC3010:AC3073" si="521">status</f>
        <v>Unaudited</v>
      </c>
    </row>
    <row r="3011" spans="1:29" x14ac:dyDescent="0.25">
      <c r="A3011" t="s">
        <v>423</v>
      </c>
      <c r="B3011" t="s">
        <v>1388</v>
      </c>
      <c r="C3011" t="s">
        <v>1389</v>
      </c>
      <c r="D3011">
        <v>1900</v>
      </c>
      <c r="E3011" s="957">
        <v>1</v>
      </c>
      <c r="F3011" t="s">
        <v>442</v>
      </c>
      <c r="G3011" s="957">
        <v>182</v>
      </c>
      <c r="H3011" t="s">
        <v>390</v>
      </c>
      <c r="I3011" s="937" t="s">
        <v>491</v>
      </c>
      <c r="J3011" s="937" t="s">
        <v>447</v>
      </c>
      <c r="K3011" s="937" t="s">
        <v>53</v>
      </c>
      <c r="L3011" s="937">
        <v>3.2</v>
      </c>
      <c r="M3011" s="958" t="s">
        <v>34</v>
      </c>
      <c r="N3011" s="677">
        <f t="shared" ca="1" si="517"/>
        <v>3299893.511223238</v>
      </c>
      <c r="O3011" s="677">
        <f t="shared" ca="1" si="517"/>
        <v>1883733.3305970714</v>
      </c>
      <c r="P3011" s="677">
        <f t="shared" ca="1" si="517"/>
        <v>108445.61275077349</v>
      </c>
      <c r="Q3011" s="677">
        <f t="shared" ca="1" si="517"/>
        <v>865930.78900686058</v>
      </c>
      <c r="R3011" s="677">
        <f t="shared" ca="1" si="517"/>
        <v>129219.20311093444</v>
      </c>
      <c r="S3011" s="677">
        <f t="shared" ca="1" si="517"/>
        <v>50622.231951480593</v>
      </c>
      <c r="T3011" s="677">
        <f t="shared" ca="1" si="517"/>
        <v>11669.165924224772</v>
      </c>
      <c r="U3011" s="677">
        <f t="shared" ca="1" si="517"/>
        <v>4064.1564630908338</v>
      </c>
      <c r="V3011" s="677">
        <f t="shared" ca="1" si="517"/>
        <v>3925.7135863352569</v>
      </c>
      <c r="W3011" s="677">
        <f t="shared" ca="1" si="518"/>
        <v>11063.313831536054</v>
      </c>
      <c r="X3011" s="677">
        <f t="shared" ca="1" si="517"/>
        <v>80910.897813984484</v>
      </c>
      <c r="Y3011" s="677">
        <f t="shared" ca="1" si="517"/>
        <v>150309.09618694586</v>
      </c>
      <c r="Z3011" s="677">
        <f t="shared" ca="1" si="517"/>
        <v>0</v>
      </c>
      <c r="AA3011" t="str">
        <f t="shared" si="519"/>
        <v>ASR_COMP</v>
      </c>
      <c r="AB3011" s="957">
        <f t="shared" si="520"/>
        <v>44682</v>
      </c>
      <c r="AC3011" t="str">
        <f t="shared" si="521"/>
        <v>Unaudited</v>
      </c>
    </row>
    <row r="3012" spans="1:29" x14ac:dyDescent="0.25">
      <c r="A3012" t="s">
        <v>423</v>
      </c>
      <c r="B3012" t="s">
        <v>1388</v>
      </c>
      <c r="C3012" t="s">
        <v>1389</v>
      </c>
      <c r="D3012">
        <v>1900</v>
      </c>
      <c r="E3012" s="957">
        <v>1</v>
      </c>
      <c r="F3012" t="s">
        <v>442</v>
      </c>
      <c r="G3012" s="957">
        <v>182</v>
      </c>
      <c r="H3012" t="s">
        <v>390</v>
      </c>
      <c r="I3012" s="937" t="s">
        <v>491</v>
      </c>
      <c r="J3012" s="937" t="s">
        <v>447</v>
      </c>
      <c r="K3012" s="937" t="s">
        <v>53</v>
      </c>
      <c r="L3012" s="937">
        <v>3.3</v>
      </c>
      <c r="M3012" s="958" t="s">
        <v>54</v>
      </c>
      <c r="N3012" s="677">
        <f t="shared" ca="1" si="517"/>
        <v>296.86</v>
      </c>
      <c r="O3012" s="677">
        <f t="shared" ca="1" si="517"/>
        <v>0</v>
      </c>
      <c r="P3012" s="677">
        <f t="shared" ca="1" si="517"/>
        <v>110</v>
      </c>
      <c r="Q3012" s="677">
        <f t="shared" ca="1" si="517"/>
        <v>0</v>
      </c>
      <c r="R3012" s="677">
        <f t="shared" ca="1" si="517"/>
        <v>0</v>
      </c>
      <c r="S3012" s="677">
        <f t="shared" ca="1" si="517"/>
        <v>35.03</v>
      </c>
      <c r="T3012" s="677">
        <f t="shared" ca="1" si="517"/>
        <v>0</v>
      </c>
      <c r="U3012" s="677">
        <f t="shared" ca="1" si="517"/>
        <v>0</v>
      </c>
      <c r="V3012" s="677">
        <f t="shared" ca="1" si="517"/>
        <v>0</v>
      </c>
      <c r="W3012" s="677">
        <f t="shared" ca="1" si="518"/>
        <v>0</v>
      </c>
      <c r="X3012" s="677">
        <f t="shared" ca="1" si="517"/>
        <v>151.82999999999998</v>
      </c>
      <c r="Y3012" s="677">
        <f t="shared" ca="1" si="517"/>
        <v>0</v>
      </c>
      <c r="Z3012" s="677">
        <f t="shared" ca="1" si="517"/>
        <v>0</v>
      </c>
      <c r="AA3012" t="str">
        <f t="shared" si="519"/>
        <v>ASR_COMP</v>
      </c>
      <c r="AB3012" s="957">
        <f t="shared" si="520"/>
        <v>44682</v>
      </c>
      <c r="AC3012" t="str">
        <f t="shared" si="521"/>
        <v>Unaudited</v>
      </c>
    </row>
    <row r="3013" spans="1:29" x14ac:dyDescent="0.25">
      <c r="A3013" t="s">
        <v>423</v>
      </c>
      <c r="B3013" t="s">
        <v>1388</v>
      </c>
      <c r="C3013" t="s">
        <v>1389</v>
      </c>
      <c r="D3013">
        <v>1900</v>
      </c>
      <c r="E3013" s="957">
        <v>1</v>
      </c>
      <c r="F3013" t="s">
        <v>442</v>
      </c>
      <c r="G3013" s="957">
        <v>182</v>
      </c>
      <c r="H3013" t="s">
        <v>390</v>
      </c>
      <c r="I3013" s="937" t="s">
        <v>491</v>
      </c>
      <c r="J3013" s="937" t="s">
        <v>447</v>
      </c>
      <c r="K3013" s="937" t="s">
        <v>53</v>
      </c>
      <c r="L3013" s="943" t="s">
        <v>44</v>
      </c>
      <c r="M3013" s="959" t="s">
        <v>156</v>
      </c>
      <c r="N3013" s="677">
        <f t="shared" ca="1" si="517"/>
        <v>0</v>
      </c>
      <c r="O3013" s="677">
        <f t="shared" ca="1" si="517"/>
        <v>0</v>
      </c>
      <c r="P3013" s="677">
        <f t="shared" ca="1" si="517"/>
        <v>0</v>
      </c>
      <c r="Q3013" s="677">
        <f t="shared" ca="1" si="517"/>
        <v>0</v>
      </c>
      <c r="R3013" s="677">
        <f t="shared" ca="1" si="517"/>
        <v>0</v>
      </c>
      <c r="S3013" s="677">
        <f t="shared" ca="1" si="517"/>
        <v>0</v>
      </c>
      <c r="T3013" s="677">
        <f t="shared" ca="1" si="517"/>
        <v>0</v>
      </c>
      <c r="U3013" s="677">
        <f t="shared" ca="1" si="517"/>
        <v>0</v>
      </c>
      <c r="V3013" s="677">
        <f t="shared" ca="1" si="517"/>
        <v>0</v>
      </c>
      <c r="W3013" s="677">
        <f t="shared" ca="1" si="518"/>
        <v>0</v>
      </c>
      <c r="X3013" s="677">
        <f t="shared" ca="1" si="517"/>
        <v>0</v>
      </c>
      <c r="Y3013" s="677">
        <f t="shared" ca="1" si="517"/>
        <v>0</v>
      </c>
      <c r="Z3013" s="677">
        <f t="shared" ca="1" si="517"/>
        <v>0</v>
      </c>
      <c r="AA3013" t="str">
        <f t="shared" si="519"/>
        <v>ASR_COMP</v>
      </c>
      <c r="AB3013" s="957">
        <f t="shared" si="520"/>
        <v>44682</v>
      </c>
      <c r="AC3013" t="str">
        <f t="shared" si="521"/>
        <v>Unaudited</v>
      </c>
    </row>
    <row r="3014" spans="1:29" x14ac:dyDescent="0.25">
      <c r="A3014" t="s">
        <v>423</v>
      </c>
      <c r="B3014" t="s">
        <v>1388</v>
      </c>
      <c r="C3014" t="s">
        <v>1389</v>
      </c>
      <c r="D3014">
        <v>1900</v>
      </c>
      <c r="E3014" s="957">
        <v>1</v>
      </c>
      <c r="F3014" t="s">
        <v>442</v>
      </c>
      <c r="G3014" s="957">
        <v>182</v>
      </c>
      <c r="H3014" t="s">
        <v>390</v>
      </c>
      <c r="I3014" s="937" t="s">
        <v>491</v>
      </c>
      <c r="J3014" s="937" t="s">
        <v>447</v>
      </c>
      <c r="K3014" s="937" t="s">
        <v>53</v>
      </c>
      <c r="L3014" s="937" t="s">
        <v>41</v>
      </c>
      <c r="M3014" s="958" t="s">
        <v>52</v>
      </c>
      <c r="N3014" s="677">
        <f t="shared" ca="1" si="517"/>
        <v>1668983.8518725815</v>
      </c>
      <c r="O3014" s="677">
        <f t="shared" ca="1" si="517"/>
        <v>1331591.6245085017</v>
      </c>
      <c r="P3014" s="677">
        <f t="shared" ca="1" si="517"/>
        <v>38224.751346010155</v>
      </c>
      <c r="Q3014" s="677">
        <f t="shared" ca="1" si="517"/>
        <v>112648.51567771538</v>
      </c>
      <c r="R3014" s="677">
        <f t="shared" ca="1" si="517"/>
        <v>22122.241478115691</v>
      </c>
      <c r="S3014" s="677">
        <f t="shared" ca="1" si="517"/>
        <v>37287.519142366858</v>
      </c>
      <c r="T3014" s="677">
        <f t="shared" ca="1" si="517"/>
        <v>12131.157541058377</v>
      </c>
      <c r="U3014" s="677">
        <f t="shared" ca="1" si="517"/>
        <v>809.59910486852209</v>
      </c>
      <c r="V3014" s="677">
        <f t="shared" ca="1" si="517"/>
        <v>3049.3112484520734</v>
      </c>
      <c r="W3014" s="677">
        <f t="shared" ca="1" si="518"/>
        <v>429.76869944626537</v>
      </c>
      <c r="X3014" s="677">
        <f t="shared" ca="1" si="517"/>
        <v>98288.694281166492</v>
      </c>
      <c r="Y3014" s="677">
        <f t="shared" ca="1" si="517"/>
        <v>12400.668844879528</v>
      </c>
      <c r="Z3014" s="677">
        <f t="shared" ca="1" si="517"/>
        <v>0</v>
      </c>
      <c r="AA3014" t="str">
        <f t="shared" si="519"/>
        <v>ASR_COMP</v>
      </c>
      <c r="AB3014" s="957">
        <f t="shared" si="520"/>
        <v>44682</v>
      </c>
      <c r="AC3014" t="str">
        <f t="shared" si="521"/>
        <v>Unaudited</v>
      </c>
    </row>
    <row r="3015" spans="1:29" x14ac:dyDescent="0.25">
      <c r="A3015" t="s">
        <v>423</v>
      </c>
      <c r="B3015" t="s">
        <v>1388</v>
      </c>
      <c r="C3015" t="s">
        <v>1389</v>
      </c>
      <c r="D3015">
        <v>1900</v>
      </c>
      <c r="E3015" s="957">
        <v>1</v>
      </c>
      <c r="F3015" t="s">
        <v>442</v>
      </c>
      <c r="G3015" s="957">
        <v>182</v>
      </c>
      <c r="H3015" t="s">
        <v>390</v>
      </c>
      <c r="I3015" s="937" t="s">
        <v>491</v>
      </c>
      <c r="J3015" s="937" t="s">
        <v>447</v>
      </c>
      <c r="K3015" s="937" t="s">
        <v>53</v>
      </c>
      <c r="L3015" s="937" t="s">
        <v>42</v>
      </c>
      <c r="M3015" s="958" t="s">
        <v>157</v>
      </c>
      <c r="N3015" s="677">
        <f t="shared" ca="1" si="517"/>
        <v>-325215.25643273373</v>
      </c>
      <c r="O3015" s="677">
        <f t="shared" ca="1" si="517"/>
        <v>-226329.81882519391</v>
      </c>
      <c r="P3015" s="677">
        <f t="shared" ca="1" si="517"/>
        <v>-11935.546207079826</v>
      </c>
      <c r="Q3015" s="677">
        <f t="shared" ca="1" si="517"/>
        <v>-52487.715717476945</v>
      </c>
      <c r="R3015" s="677">
        <f t="shared" ca="1" si="517"/>
        <v>-12712.610603798605</v>
      </c>
      <c r="S3015" s="677">
        <f t="shared" ca="1" si="517"/>
        <v>-3419.8417812078169</v>
      </c>
      <c r="T3015" s="677">
        <f t="shared" ca="1" si="517"/>
        <v>-2648.2397991020357</v>
      </c>
      <c r="U3015" s="677">
        <f t="shared" ca="1" si="517"/>
        <v>-210.14135088590365</v>
      </c>
      <c r="V3015" s="677">
        <f t="shared" ca="1" si="517"/>
        <v>-1030.2859856572009</v>
      </c>
      <c r="W3015" s="677">
        <f t="shared" ca="1" si="518"/>
        <v>-908.70260434609759</v>
      </c>
      <c r="X3015" s="677">
        <f t="shared" ca="1" si="517"/>
        <v>-4577.4111139131219</v>
      </c>
      <c r="Y3015" s="677">
        <f t="shared" ca="1" si="517"/>
        <v>-8954.9424440722523</v>
      </c>
      <c r="Z3015" s="677">
        <f t="shared" ca="1" si="517"/>
        <v>0</v>
      </c>
      <c r="AA3015" t="str">
        <f t="shared" si="519"/>
        <v>ASR_COMP</v>
      </c>
      <c r="AB3015" s="957">
        <f t="shared" si="520"/>
        <v>44682</v>
      </c>
      <c r="AC3015" t="str">
        <f t="shared" si="521"/>
        <v>Unaudited</v>
      </c>
    </row>
    <row r="3016" spans="1:29" x14ac:dyDescent="0.25">
      <c r="A3016" t="s">
        <v>423</v>
      </c>
      <c r="B3016" t="s">
        <v>1388</v>
      </c>
      <c r="C3016" t="s">
        <v>1389</v>
      </c>
      <c r="D3016">
        <v>1900</v>
      </c>
      <c r="E3016" s="957">
        <v>1</v>
      </c>
      <c r="F3016" t="s">
        <v>442</v>
      </c>
      <c r="G3016" s="957">
        <v>182</v>
      </c>
      <c r="H3016" t="s">
        <v>390</v>
      </c>
      <c r="I3016" s="937" t="s">
        <v>491</v>
      </c>
      <c r="J3016" s="937" t="s">
        <v>447</v>
      </c>
      <c r="K3016" s="937" t="s">
        <v>53</v>
      </c>
      <c r="L3016" s="937" t="s">
        <v>43</v>
      </c>
      <c r="M3016" s="958" t="s">
        <v>465</v>
      </c>
      <c r="N3016" s="677">
        <f t="shared" ca="1" si="517"/>
        <v>953402.65648461564</v>
      </c>
      <c r="O3016" s="677">
        <f t="shared" ca="1" si="517"/>
        <v>626859.02383475914</v>
      </c>
      <c r="P3016" s="677">
        <f t="shared" ca="1" si="517"/>
        <v>52741.000538489898</v>
      </c>
      <c r="Q3016" s="677">
        <f t="shared" ca="1" si="517"/>
        <v>134589.95443002583</v>
      </c>
      <c r="R3016" s="677">
        <f t="shared" ca="1" si="517"/>
        <v>39408.347024733521</v>
      </c>
      <c r="S3016" s="677">
        <f t="shared" ca="1" si="517"/>
        <v>15232.256429158062</v>
      </c>
      <c r="T3016" s="677">
        <f t="shared" ca="1" si="517"/>
        <v>2538.3087230307024</v>
      </c>
      <c r="U3016" s="677">
        <f t="shared" ca="1" si="517"/>
        <v>341.54046738596844</v>
      </c>
      <c r="V3016" s="677">
        <f t="shared" ca="1" si="517"/>
        <v>4307.929866442023</v>
      </c>
      <c r="W3016" s="677">
        <f t="shared" ca="1" si="518"/>
        <v>33157.356197526155</v>
      </c>
      <c r="X3016" s="677">
        <f t="shared" ca="1" si="517"/>
        <v>16806.609160906417</v>
      </c>
      <c r="Y3016" s="677">
        <f t="shared" ca="1" si="517"/>
        <v>27420.329812157746</v>
      </c>
      <c r="Z3016" s="677">
        <f t="shared" ca="1" si="517"/>
        <v>0</v>
      </c>
      <c r="AA3016" t="str">
        <f t="shared" si="519"/>
        <v>ASR_COMP</v>
      </c>
      <c r="AB3016" s="957">
        <f t="shared" si="520"/>
        <v>44682</v>
      </c>
      <c r="AC3016" t="str">
        <f t="shared" si="521"/>
        <v>Unaudited</v>
      </c>
    </row>
    <row r="3017" spans="1:29" x14ac:dyDescent="0.25">
      <c r="A3017" t="s">
        <v>423</v>
      </c>
      <c r="B3017" t="s">
        <v>1388</v>
      </c>
      <c r="C3017" t="s">
        <v>1389</v>
      </c>
      <c r="D3017">
        <v>1900</v>
      </c>
      <c r="E3017" s="957">
        <v>1</v>
      </c>
      <c r="F3017" t="s">
        <v>442</v>
      </c>
      <c r="G3017" s="957">
        <v>182</v>
      </c>
      <c r="H3017" t="s">
        <v>390</v>
      </c>
      <c r="I3017" s="937" t="s">
        <v>491</v>
      </c>
      <c r="J3017" s="937" t="s">
        <v>447</v>
      </c>
      <c r="K3017" s="937" t="s">
        <v>923</v>
      </c>
      <c r="L3017" s="937" t="s">
        <v>924</v>
      </c>
      <c r="M3017" s="958" t="s">
        <v>923</v>
      </c>
      <c r="N3017" s="677">
        <f t="shared" ca="1" si="517"/>
        <v>1119167.6239711486</v>
      </c>
      <c r="O3017" s="677">
        <f t="shared" ca="1" si="517"/>
        <v>1043683.3417574291</v>
      </c>
      <c r="P3017" s="677">
        <f t="shared" ca="1" si="517"/>
        <v>57286.171386409755</v>
      </c>
      <c r="Q3017" s="677">
        <f t="shared" ca="1" si="517"/>
        <v>10432.817566658538</v>
      </c>
      <c r="R3017" s="677">
        <f t="shared" ca="1" si="517"/>
        <v>1696.2482568310361</v>
      </c>
      <c r="S3017" s="677">
        <f t="shared" ca="1" si="517"/>
        <v>611.17300137668974</v>
      </c>
      <c r="T3017" s="677">
        <f t="shared" ca="1" si="517"/>
        <v>325.92350139277005</v>
      </c>
      <c r="U3017" s="677">
        <f t="shared" ca="1" si="517"/>
        <v>13.703833933907683</v>
      </c>
      <c r="V3017" s="677">
        <f t="shared" ca="1" si="517"/>
        <v>1836.4656541619574</v>
      </c>
      <c r="W3017" s="677">
        <f t="shared" ca="1" si="518"/>
        <v>1427.1876873160936</v>
      </c>
      <c r="X3017" s="677">
        <f t="shared" ca="1" si="517"/>
        <v>674.34170450109059</v>
      </c>
      <c r="Y3017" s="677">
        <f t="shared" ca="1" si="517"/>
        <v>1180.2496211376981</v>
      </c>
      <c r="Z3017" s="677">
        <f t="shared" ca="1" si="517"/>
        <v>0</v>
      </c>
      <c r="AA3017" t="str">
        <f t="shared" si="519"/>
        <v>ASR_COMP</v>
      </c>
      <c r="AB3017" s="957">
        <f t="shared" si="520"/>
        <v>44682</v>
      </c>
      <c r="AC3017" t="str">
        <f t="shared" si="521"/>
        <v>Unaudited</v>
      </c>
    </row>
    <row r="3018" spans="1:29" x14ac:dyDescent="0.25">
      <c r="A3018" t="s">
        <v>423</v>
      </c>
      <c r="B3018" t="s">
        <v>1388</v>
      </c>
      <c r="C3018" t="s">
        <v>1389</v>
      </c>
      <c r="D3018">
        <v>1900</v>
      </c>
      <c r="E3018" s="957">
        <v>1</v>
      </c>
      <c r="F3018" t="s">
        <v>442</v>
      </c>
      <c r="G3018" s="957">
        <v>182</v>
      </c>
      <c r="H3018" t="s">
        <v>390</v>
      </c>
      <c r="I3018" s="937" t="s">
        <v>491</v>
      </c>
      <c r="J3018" s="937" t="s">
        <v>447</v>
      </c>
      <c r="K3018" s="937" t="s">
        <v>923</v>
      </c>
      <c r="L3018" s="937" t="s">
        <v>925</v>
      </c>
      <c r="M3018" s="958" t="s">
        <v>928</v>
      </c>
      <c r="N3018" s="677">
        <f t="shared" ca="1" si="517"/>
        <v>-140116.20304838367</v>
      </c>
      <c r="O3018" s="677">
        <f t="shared" ca="1" si="517"/>
        <v>-87250.492806283859</v>
      </c>
      <c r="P3018" s="677">
        <f t="shared" ca="1" si="517"/>
        <v>-5824.7516793622653</v>
      </c>
      <c r="Q3018" s="677">
        <f t="shared" ca="1" si="517"/>
        <v>-27440.899120287679</v>
      </c>
      <c r="R3018" s="677">
        <f t="shared" ca="1" si="517"/>
        <v>-6217.963958059041</v>
      </c>
      <c r="S3018" s="677">
        <f t="shared" ca="1" si="517"/>
        <v>-885.36679753990347</v>
      </c>
      <c r="T3018" s="677">
        <f t="shared" ca="1" si="517"/>
        <v>-1540.4584297463136</v>
      </c>
      <c r="U3018" s="677">
        <f t="shared" ca="1" si="517"/>
        <v>-6.1922397325918244</v>
      </c>
      <c r="V3018" s="677">
        <f t="shared" ca="1" si="517"/>
        <v>-895.45122302480092</v>
      </c>
      <c r="W3018" s="677">
        <f t="shared" ca="1" si="518"/>
        <v>-854.93627978949189</v>
      </c>
      <c r="X3018" s="677">
        <f t="shared" ca="1" si="517"/>
        <v>-1595.2478228040293</v>
      </c>
      <c r="Y3018" s="677">
        <f t="shared" ca="1" si="517"/>
        <v>-7604.4426917536894</v>
      </c>
      <c r="Z3018" s="677">
        <f t="shared" ca="1" si="517"/>
        <v>0</v>
      </c>
      <c r="AA3018" t="str">
        <f t="shared" si="519"/>
        <v>ASR_COMP</v>
      </c>
      <c r="AB3018" s="957">
        <f t="shared" si="520"/>
        <v>44682</v>
      </c>
      <c r="AC3018" t="str">
        <f t="shared" si="521"/>
        <v>Unaudited</v>
      </c>
    </row>
    <row r="3019" spans="1:29" x14ac:dyDescent="0.25">
      <c r="A3019" t="s">
        <v>423</v>
      </c>
      <c r="B3019" t="s">
        <v>1388</v>
      </c>
      <c r="C3019" t="s">
        <v>1389</v>
      </c>
      <c r="D3019">
        <v>1900</v>
      </c>
      <c r="E3019" s="957">
        <v>1</v>
      </c>
      <c r="F3019" t="s">
        <v>442</v>
      </c>
      <c r="G3019" s="957">
        <v>182</v>
      </c>
      <c r="H3019" t="s">
        <v>390</v>
      </c>
      <c r="I3019" s="937" t="s">
        <v>491</v>
      </c>
      <c r="J3019" s="937" t="s">
        <v>447</v>
      </c>
      <c r="K3019" s="937" t="s">
        <v>923</v>
      </c>
      <c r="L3019" s="937" t="s">
        <v>926</v>
      </c>
      <c r="M3019" s="958" t="s">
        <v>929</v>
      </c>
      <c r="N3019" s="677">
        <f t="shared" ca="1" si="517"/>
        <v>0</v>
      </c>
      <c r="O3019" s="677">
        <f t="shared" ca="1" si="517"/>
        <v>0</v>
      </c>
      <c r="P3019" s="677">
        <f t="shared" ca="1" si="517"/>
        <v>0</v>
      </c>
      <c r="Q3019" s="677">
        <f t="shared" ca="1" si="517"/>
        <v>0</v>
      </c>
      <c r="R3019" s="677">
        <f t="shared" ca="1" si="517"/>
        <v>0</v>
      </c>
      <c r="S3019" s="677">
        <f t="shared" ca="1" si="517"/>
        <v>0</v>
      </c>
      <c r="T3019" s="677">
        <f t="shared" ca="1" si="517"/>
        <v>0</v>
      </c>
      <c r="U3019" s="677">
        <f t="shared" ca="1" si="517"/>
        <v>0</v>
      </c>
      <c r="V3019" s="677">
        <f t="shared" ca="1" si="517"/>
        <v>0</v>
      </c>
      <c r="W3019" s="677">
        <f t="shared" ca="1" si="518"/>
        <v>0</v>
      </c>
      <c r="X3019" s="677">
        <f t="shared" ca="1" si="517"/>
        <v>0</v>
      </c>
      <c r="Y3019" s="677">
        <f t="shared" ca="1" si="517"/>
        <v>0</v>
      </c>
      <c r="Z3019" s="677">
        <f t="shared" ca="1" si="517"/>
        <v>0</v>
      </c>
      <c r="AA3019" t="str">
        <f t="shared" si="519"/>
        <v>ASR_COMP</v>
      </c>
      <c r="AB3019" s="957">
        <f t="shared" si="520"/>
        <v>44682</v>
      </c>
      <c r="AC3019" t="str">
        <f t="shared" si="521"/>
        <v>Unaudited</v>
      </c>
    </row>
    <row r="3020" spans="1:29" x14ac:dyDescent="0.25">
      <c r="A3020" t="s">
        <v>423</v>
      </c>
      <c r="B3020" t="s">
        <v>1388</v>
      </c>
      <c r="C3020" t="s">
        <v>1389</v>
      </c>
      <c r="D3020">
        <v>1900</v>
      </c>
      <c r="E3020" s="957">
        <v>1</v>
      </c>
      <c r="F3020" t="s">
        <v>442</v>
      </c>
      <c r="G3020" s="957">
        <v>182</v>
      </c>
      <c r="H3020" t="s">
        <v>390</v>
      </c>
      <c r="I3020" s="937" t="s">
        <v>491</v>
      </c>
      <c r="J3020" s="937" t="s">
        <v>447</v>
      </c>
      <c r="K3020" s="937" t="s">
        <v>448</v>
      </c>
      <c r="L3020" s="937">
        <v>5.0999999999999996</v>
      </c>
      <c r="M3020" s="958" t="s">
        <v>37</v>
      </c>
      <c r="N3020" s="677">
        <f t="shared" ca="1" si="517"/>
        <v>1330040.9741919774</v>
      </c>
      <c r="O3020" s="677">
        <f t="shared" ca="1" si="517"/>
        <v>705033.58001440403</v>
      </c>
      <c r="P3020" s="677">
        <f t="shared" ca="1" si="517"/>
        <v>228726.80133133585</v>
      </c>
      <c r="Q3020" s="677">
        <f t="shared" ca="1" si="517"/>
        <v>76870.537167478644</v>
      </c>
      <c r="R3020" s="677">
        <f t="shared" ca="1" si="517"/>
        <v>145972.78219945019</v>
      </c>
      <c r="S3020" s="677">
        <f t="shared" ca="1" si="517"/>
        <v>29027.644155681603</v>
      </c>
      <c r="T3020" s="677">
        <f t="shared" ca="1" si="517"/>
        <v>60403.127174386318</v>
      </c>
      <c r="U3020" s="677">
        <f t="shared" ca="1" si="517"/>
        <v>26.960303867228902</v>
      </c>
      <c r="V3020" s="677">
        <f t="shared" ca="1" si="517"/>
        <v>5049.7380561568689</v>
      </c>
      <c r="W3020" s="677">
        <f t="shared" ca="1" si="518"/>
        <v>3135.2845886912037</v>
      </c>
      <c r="X3020" s="677">
        <f t="shared" ca="1" si="517"/>
        <v>27655.839408822172</v>
      </c>
      <c r="Y3020" s="677">
        <f t="shared" ca="1" si="517"/>
        <v>48138.679791703435</v>
      </c>
      <c r="Z3020" s="677">
        <f t="shared" ca="1" si="517"/>
        <v>0</v>
      </c>
      <c r="AA3020" t="str">
        <f t="shared" si="519"/>
        <v>ASR_COMP</v>
      </c>
      <c r="AB3020" s="957">
        <f t="shared" si="520"/>
        <v>44682</v>
      </c>
      <c r="AC3020" t="str">
        <f t="shared" si="521"/>
        <v>Unaudited</v>
      </c>
    </row>
    <row r="3021" spans="1:29" ht="30" x14ac:dyDescent="0.25">
      <c r="A3021" t="s">
        <v>423</v>
      </c>
      <c r="B3021" t="s">
        <v>1388</v>
      </c>
      <c r="C3021" t="s">
        <v>1389</v>
      </c>
      <c r="D3021">
        <v>1900</v>
      </c>
      <c r="E3021" s="957">
        <v>1</v>
      </c>
      <c r="F3021" t="s">
        <v>442</v>
      </c>
      <c r="G3021" s="957">
        <v>182</v>
      </c>
      <c r="H3021" t="s">
        <v>390</v>
      </c>
      <c r="I3021" s="937" t="s">
        <v>491</v>
      </c>
      <c r="J3021" s="937" t="s">
        <v>447</v>
      </c>
      <c r="K3021" s="937" t="s">
        <v>448</v>
      </c>
      <c r="L3021" s="937">
        <v>5.2</v>
      </c>
      <c r="M3021" s="958" t="s">
        <v>306</v>
      </c>
      <c r="N3021" s="677">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7">
        <f t="shared" ca="1" si="522"/>
        <v>0</v>
      </c>
      <c r="P3021" s="677">
        <f t="shared" ca="1" si="522"/>
        <v>0</v>
      </c>
      <c r="Q3021" s="677">
        <f t="shared" ca="1" si="522"/>
        <v>0</v>
      </c>
      <c r="R3021" s="677">
        <f t="shared" ca="1" si="522"/>
        <v>0</v>
      </c>
      <c r="S3021" s="677">
        <f t="shared" ca="1" si="522"/>
        <v>0</v>
      </c>
      <c r="T3021" s="677">
        <f t="shared" ca="1" si="522"/>
        <v>0</v>
      </c>
      <c r="U3021" s="677">
        <f t="shared" ca="1" si="522"/>
        <v>0</v>
      </c>
      <c r="V3021" s="677">
        <f t="shared" ca="1" si="522"/>
        <v>0</v>
      </c>
      <c r="W3021" s="677">
        <f t="shared" ca="1" si="518"/>
        <v>0</v>
      </c>
      <c r="X3021" s="677">
        <f t="shared" ca="1" si="522"/>
        <v>0</v>
      </c>
      <c r="Y3021" s="677">
        <f t="shared" ca="1" si="522"/>
        <v>0</v>
      </c>
      <c r="Z3021" s="677">
        <f t="shared" ca="1" si="522"/>
        <v>0</v>
      </c>
      <c r="AA3021" t="str">
        <f t="shared" si="519"/>
        <v>ASR_COMP</v>
      </c>
      <c r="AB3021" s="957">
        <f t="shared" si="520"/>
        <v>44682</v>
      </c>
      <c r="AC3021" t="str">
        <f t="shared" si="521"/>
        <v>Unaudited</v>
      </c>
    </row>
    <row r="3022" spans="1:29" ht="30" x14ac:dyDescent="0.25">
      <c r="A3022" t="s">
        <v>423</v>
      </c>
      <c r="B3022" t="s">
        <v>1388</v>
      </c>
      <c r="C3022" t="s">
        <v>1389</v>
      </c>
      <c r="D3022">
        <v>1900</v>
      </c>
      <c r="E3022" s="957">
        <v>1</v>
      </c>
      <c r="F3022" t="s">
        <v>442</v>
      </c>
      <c r="G3022" s="957">
        <v>182</v>
      </c>
      <c r="H3022" t="s">
        <v>390</v>
      </c>
      <c r="I3022" s="937" t="s">
        <v>491</v>
      </c>
      <c r="J3022" s="937" t="s">
        <v>447</v>
      </c>
      <c r="K3022" s="937" t="s">
        <v>448</v>
      </c>
      <c r="L3022" s="937">
        <v>5.3</v>
      </c>
      <c r="M3022" s="958" t="s">
        <v>307</v>
      </c>
      <c r="N3022" s="677">
        <f t="shared" ca="1" si="522"/>
        <v>-138688.96735322932</v>
      </c>
      <c r="O3022" s="677">
        <f t="shared" ca="1" si="522"/>
        <v>-70077.797813794343</v>
      </c>
      <c r="P3022" s="677">
        <f t="shared" ca="1" si="522"/>
        <v>-25145.192976357819</v>
      </c>
      <c r="Q3022" s="677">
        <f t="shared" ca="1" si="522"/>
        <v>-8142.5351461114815</v>
      </c>
      <c r="R3022" s="677">
        <f t="shared" ca="1" si="522"/>
        <v>-16253.43495021128</v>
      </c>
      <c r="S3022" s="677">
        <f t="shared" ca="1" si="522"/>
        <v>-2622.0579448779658</v>
      </c>
      <c r="T3022" s="677">
        <f t="shared" ca="1" si="522"/>
        <v>-10657.22744495502</v>
      </c>
      <c r="U3022" s="677">
        <f t="shared" ca="1" si="522"/>
        <v>-21.737130441166148</v>
      </c>
      <c r="V3022" s="677">
        <f t="shared" ca="1" si="522"/>
        <v>-760.32574575355306</v>
      </c>
      <c r="W3022" s="677">
        <f t="shared" ca="1" si="518"/>
        <v>-49.275450835868142</v>
      </c>
      <c r="X3022" s="677">
        <f t="shared" ca="1" si="522"/>
        <v>-2640.9495379344239</v>
      </c>
      <c r="Y3022" s="677">
        <f t="shared" ca="1" si="522"/>
        <v>-2318.4332119563742</v>
      </c>
      <c r="Z3022" s="677">
        <f t="shared" ca="1" si="522"/>
        <v>0</v>
      </c>
      <c r="AA3022" t="str">
        <f t="shared" si="519"/>
        <v>ASR_COMP</v>
      </c>
      <c r="AB3022" s="957">
        <f t="shared" si="520"/>
        <v>44682</v>
      </c>
      <c r="AC3022" t="str">
        <f t="shared" si="521"/>
        <v>Unaudited</v>
      </c>
    </row>
    <row r="3023" spans="1:29" x14ac:dyDescent="0.25">
      <c r="A3023" t="s">
        <v>423</v>
      </c>
      <c r="B3023" t="s">
        <v>1388</v>
      </c>
      <c r="C3023" t="s">
        <v>1389</v>
      </c>
      <c r="D3023">
        <v>1900</v>
      </c>
      <c r="E3023" s="957">
        <v>1</v>
      </c>
      <c r="F3023" t="s">
        <v>442</v>
      </c>
      <c r="G3023" s="957">
        <v>182</v>
      </c>
      <c r="H3023" t="s">
        <v>390</v>
      </c>
      <c r="I3023" s="937" t="s">
        <v>491</v>
      </c>
      <c r="J3023" s="937" t="s">
        <v>447</v>
      </c>
      <c r="K3023" s="937" t="s">
        <v>448</v>
      </c>
      <c r="L3023" s="945" t="s">
        <v>82</v>
      </c>
      <c r="M3023" s="960" t="s">
        <v>456</v>
      </c>
      <c r="N3023" s="677">
        <f t="shared" ca="1" si="522"/>
        <v>0</v>
      </c>
      <c r="O3023" s="677">
        <f t="shared" ca="1" si="522"/>
        <v>0</v>
      </c>
      <c r="P3023" s="677">
        <f t="shared" ca="1" si="522"/>
        <v>0</v>
      </c>
      <c r="Q3023" s="677">
        <f t="shared" ca="1" si="522"/>
        <v>0</v>
      </c>
      <c r="R3023" s="677">
        <f t="shared" ca="1" si="522"/>
        <v>0</v>
      </c>
      <c r="S3023" s="677">
        <f t="shared" ca="1" si="522"/>
        <v>0</v>
      </c>
      <c r="T3023" s="677">
        <f t="shared" ca="1" si="522"/>
        <v>0</v>
      </c>
      <c r="U3023" s="677">
        <f t="shared" ca="1" si="522"/>
        <v>0</v>
      </c>
      <c r="V3023" s="677">
        <f t="shared" ca="1" si="522"/>
        <v>0</v>
      </c>
      <c r="W3023" s="677">
        <f t="shared" ca="1" si="518"/>
        <v>0</v>
      </c>
      <c r="X3023" s="677">
        <f t="shared" ca="1" si="522"/>
        <v>0</v>
      </c>
      <c r="Y3023" s="677">
        <f t="shared" ca="1" si="522"/>
        <v>0</v>
      </c>
      <c r="Z3023" s="677">
        <f t="shared" ca="1" si="522"/>
        <v>0</v>
      </c>
      <c r="AA3023" t="str">
        <f t="shared" si="519"/>
        <v>ASR_COMP</v>
      </c>
      <c r="AB3023" s="957">
        <f t="shared" si="520"/>
        <v>44682</v>
      </c>
      <c r="AC3023" t="str">
        <f t="shared" si="521"/>
        <v>Unaudited</v>
      </c>
    </row>
    <row r="3024" spans="1:29" x14ac:dyDescent="0.25">
      <c r="A3024" t="s">
        <v>423</v>
      </c>
      <c r="B3024" t="s">
        <v>1388</v>
      </c>
      <c r="C3024" t="s">
        <v>1389</v>
      </c>
      <c r="D3024">
        <v>1900</v>
      </c>
      <c r="E3024" s="957">
        <v>1</v>
      </c>
      <c r="F3024" t="s">
        <v>442</v>
      </c>
      <c r="G3024" s="957">
        <v>182</v>
      </c>
      <c r="H3024" t="s">
        <v>390</v>
      </c>
      <c r="I3024" s="937" t="s">
        <v>491</v>
      </c>
      <c r="J3024" s="937" t="s">
        <v>447</v>
      </c>
      <c r="K3024" s="937" t="s">
        <v>449</v>
      </c>
      <c r="L3024" s="947">
        <v>6.1</v>
      </c>
      <c r="M3024" s="961" t="s">
        <v>18</v>
      </c>
      <c r="N3024" s="677">
        <f t="shared" ca="1" si="522"/>
        <v>0</v>
      </c>
      <c r="O3024" s="677">
        <f t="shared" ca="1" si="522"/>
        <v>0</v>
      </c>
      <c r="P3024" s="677">
        <f t="shared" ca="1" si="522"/>
        <v>0</v>
      </c>
      <c r="Q3024" s="677">
        <f t="shared" ca="1" si="522"/>
        <v>0</v>
      </c>
      <c r="R3024" s="677">
        <f t="shared" ca="1" si="522"/>
        <v>0</v>
      </c>
      <c r="S3024" s="677">
        <f t="shared" ca="1" si="522"/>
        <v>0</v>
      </c>
      <c r="T3024" s="677">
        <f t="shared" ca="1" si="522"/>
        <v>0</v>
      </c>
      <c r="U3024" s="677">
        <f t="shared" ca="1" si="522"/>
        <v>0</v>
      </c>
      <c r="V3024" s="677">
        <f t="shared" ca="1" si="522"/>
        <v>0</v>
      </c>
      <c r="W3024" s="677">
        <f t="shared" ca="1" si="518"/>
        <v>0</v>
      </c>
      <c r="X3024" s="677">
        <f t="shared" ca="1" si="522"/>
        <v>0</v>
      </c>
      <c r="Y3024" s="677">
        <f t="shared" ca="1" si="522"/>
        <v>0</v>
      </c>
      <c r="Z3024" s="677">
        <f t="shared" ca="1" si="522"/>
        <v>0</v>
      </c>
      <c r="AA3024" t="str">
        <f t="shared" si="519"/>
        <v>ASR_COMP</v>
      </c>
      <c r="AB3024" s="957">
        <f t="shared" si="520"/>
        <v>44682</v>
      </c>
      <c r="AC3024" t="str">
        <f t="shared" si="521"/>
        <v>Unaudited</v>
      </c>
    </row>
    <row r="3025" spans="1:29" x14ac:dyDescent="0.25">
      <c r="A3025" t="s">
        <v>423</v>
      </c>
      <c r="B3025" t="s">
        <v>1388</v>
      </c>
      <c r="C3025" t="s">
        <v>1389</v>
      </c>
      <c r="D3025">
        <v>1900</v>
      </c>
      <c r="E3025" s="957">
        <v>1</v>
      </c>
      <c r="F3025" t="s">
        <v>442</v>
      </c>
      <c r="G3025" s="957">
        <v>182</v>
      </c>
      <c r="H3025" t="s">
        <v>390</v>
      </c>
      <c r="I3025" s="958" t="s">
        <v>491</v>
      </c>
      <c r="J3025" s="958" t="s">
        <v>447</v>
      </c>
      <c r="K3025" s="958" t="s">
        <v>449</v>
      </c>
      <c r="L3025" s="937">
        <v>6.2</v>
      </c>
      <c r="M3025" s="958" t="s">
        <v>19</v>
      </c>
      <c r="N3025" s="677">
        <f t="shared" ca="1" si="522"/>
        <v>0</v>
      </c>
      <c r="O3025" s="677">
        <f t="shared" ca="1" si="522"/>
        <v>0</v>
      </c>
      <c r="P3025" s="677">
        <f t="shared" ca="1" si="522"/>
        <v>0</v>
      </c>
      <c r="Q3025" s="677">
        <f t="shared" ca="1" si="522"/>
        <v>0</v>
      </c>
      <c r="R3025" s="677">
        <f t="shared" ca="1" si="522"/>
        <v>0</v>
      </c>
      <c r="S3025" s="677">
        <f t="shared" ca="1" si="522"/>
        <v>0</v>
      </c>
      <c r="T3025" s="677">
        <f t="shared" ca="1" si="522"/>
        <v>0</v>
      </c>
      <c r="U3025" s="677">
        <f t="shared" ca="1" si="522"/>
        <v>0</v>
      </c>
      <c r="V3025" s="677">
        <f t="shared" ca="1" si="522"/>
        <v>0</v>
      </c>
      <c r="W3025" s="677">
        <f t="shared" ca="1" si="518"/>
        <v>0</v>
      </c>
      <c r="X3025" s="677">
        <f t="shared" ca="1" si="522"/>
        <v>0</v>
      </c>
      <c r="Y3025" s="677">
        <f t="shared" ca="1" si="522"/>
        <v>0</v>
      </c>
      <c r="Z3025" s="677">
        <f t="shared" ca="1" si="522"/>
        <v>0</v>
      </c>
      <c r="AA3025" t="str">
        <f t="shared" si="519"/>
        <v>ASR_COMP</v>
      </c>
      <c r="AB3025" s="957">
        <f t="shared" si="520"/>
        <v>44682</v>
      </c>
      <c r="AC3025" t="str">
        <f t="shared" si="521"/>
        <v>Unaudited</v>
      </c>
    </row>
    <row r="3026" spans="1:29" x14ac:dyDescent="0.25">
      <c r="A3026" t="s">
        <v>423</v>
      </c>
      <c r="B3026" t="s">
        <v>1388</v>
      </c>
      <c r="C3026" t="s">
        <v>1389</v>
      </c>
      <c r="D3026">
        <v>1900</v>
      </c>
      <c r="E3026" s="957">
        <v>1</v>
      </c>
      <c r="F3026" t="s">
        <v>442</v>
      </c>
      <c r="G3026" s="957">
        <v>182</v>
      </c>
      <c r="H3026" t="s">
        <v>390</v>
      </c>
      <c r="I3026" s="937" t="s">
        <v>491</v>
      </c>
      <c r="J3026" s="937" t="s">
        <v>447</v>
      </c>
      <c r="K3026" s="937" t="s">
        <v>449</v>
      </c>
      <c r="L3026" s="937">
        <v>6.3</v>
      </c>
      <c r="M3026" s="962" t="s">
        <v>187</v>
      </c>
      <c r="N3026" s="677">
        <f t="shared" ca="1" si="522"/>
        <v>0</v>
      </c>
      <c r="O3026" s="677">
        <f t="shared" ca="1" si="522"/>
        <v>0</v>
      </c>
      <c r="P3026" s="677">
        <f t="shared" ca="1" si="522"/>
        <v>0</v>
      </c>
      <c r="Q3026" s="677">
        <f t="shared" ca="1" si="522"/>
        <v>0</v>
      </c>
      <c r="R3026" s="677">
        <f t="shared" ca="1" si="522"/>
        <v>0</v>
      </c>
      <c r="S3026" s="677">
        <f t="shared" ca="1" si="522"/>
        <v>0</v>
      </c>
      <c r="T3026" s="677">
        <f t="shared" ca="1" si="522"/>
        <v>0</v>
      </c>
      <c r="U3026" s="677">
        <f t="shared" ca="1" si="522"/>
        <v>0</v>
      </c>
      <c r="V3026" s="677">
        <f t="shared" ca="1" si="522"/>
        <v>0</v>
      </c>
      <c r="W3026" s="677">
        <f t="shared" ca="1" si="518"/>
        <v>0</v>
      </c>
      <c r="X3026" s="677">
        <f t="shared" ca="1" si="522"/>
        <v>0</v>
      </c>
      <c r="Y3026" s="677">
        <f t="shared" ca="1" si="522"/>
        <v>0</v>
      </c>
      <c r="Z3026" s="677">
        <f t="shared" ca="1" si="522"/>
        <v>0</v>
      </c>
      <c r="AA3026" t="str">
        <f t="shared" si="519"/>
        <v>ASR_COMP</v>
      </c>
      <c r="AB3026" s="957">
        <f t="shared" si="520"/>
        <v>44682</v>
      </c>
      <c r="AC3026" t="str">
        <f t="shared" si="521"/>
        <v>Unaudited</v>
      </c>
    </row>
    <row r="3027" spans="1:29" x14ac:dyDescent="0.25">
      <c r="A3027" t="s">
        <v>423</v>
      </c>
      <c r="B3027" t="s">
        <v>1388</v>
      </c>
      <c r="C3027" t="s">
        <v>1389</v>
      </c>
      <c r="D3027">
        <v>1900</v>
      </c>
      <c r="E3027" s="957">
        <v>1</v>
      </c>
      <c r="F3027" t="s">
        <v>442</v>
      </c>
      <c r="G3027" s="957">
        <v>182</v>
      </c>
      <c r="H3027" t="s">
        <v>390</v>
      </c>
      <c r="I3027" s="937" t="s">
        <v>491</v>
      </c>
      <c r="J3027" s="937" t="s">
        <v>447</v>
      </c>
      <c r="K3027" s="937" t="s">
        <v>449</v>
      </c>
      <c r="L3027" s="937" t="s">
        <v>87</v>
      </c>
      <c r="M3027" s="962" t="s">
        <v>457</v>
      </c>
      <c r="N3027" s="677">
        <f t="shared" ca="1" si="522"/>
        <v>0</v>
      </c>
      <c r="O3027" s="677">
        <f t="shared" ca="1" si="522"/>
        <v>0</v>
      </c>
      <c r="P3027" s="677">
        <f t="shared" ca="1" si="522"/>
        <v>0</v>
      </c>
      <c r="Q3027" s="677">
        <f t="shared" ca="1" si="522"/>
        <v>0</v>
      </c>
      <c r="R3027" s="677">
        <f t="shared" ca="1" si="522"/>
        <v>0</v>
      </c>
      <c r="S3027" s="677">
        <f t="shared" ca="1" si="522"/>
        <v>0</v>
      </c>
      <c r="T3027" s="677">
        <f t="shared" ca="1" si="522"/>
        <v>0</v>
      </c>
      <c r="U3027" s="677">
        <f t="shared" ca="1" si="522"/>
        <v>0</v>
      </c>
      <c r="V3027" s="677">
        <f t="shared" ca="1" si="522"/>
        <v>0</v>
      </c>
      <c r="W3027" s="677">
        <f t="shared" ca="1" si="518"/>
        <v>0</v>
      </c>
      <c r="X3027" s="677">
        <f t="shared" ca="1" si="522"/>
        <v>0</v>
      </c>
      <c r="Y3027" s="677">
        <f t="shared" ca="1" si="522"/>
        <v>0</v>
      </c>
      <c r="Z3027" s="677">
        <f t="shared" ca="1" si="522"/>
        <v>0</v>
      </c>
      <c r="AA3027" t="str">
        <f t="shared" si="519"/>
        <v>ASR_COMP</v>
      </c>
      <c r="AB3027" s="957">
        <f t="shared" si="520"/>
        <v>44682</v>
      </c>
      <c r="AC3027" t="str">
        <f t="shared" si="521"/>
        <v>Unaudited</v>
      </c>
    </row>
    <row r="3028" spans="1:29" x14ac:dyDescent="0.25">
      <c r="A3028" t="s">
        <v>423</v>
      </c>
      <c r="B3028" t="s">
        <v>1388</v>
      </c>
      <c r="C3028" t="s">
        <v>1389</v>
      </c>
      <c r="D3028">
        <v>1900</v>
      </c>
      <c r="E3028" s="957">
        <v>1</v>
      </c>
      <c r="F3028" t="s">
        <v>442</v>
      </c>
      <c r="G3028" s="957">
        <v>182</v>
      </c>
      <c r="H3028" t="s">
        <v>390</v>
      </c>
      <c r="I3028" s="937" t="s">
        <v>491</v>
      </c>
      <c r="J3028" s="937" t="s">
        <v>447</v>
      </c>
      <c r="K3028" s="937" t="s">
        <v>450</v>
      </c>
      <c r="L3028" s="937">
        <v>7.1</v>
      </c>
      <c r="M3028" s="962" t="s">
        <v>20</v>
      </c>
      <c r="N3028" s="677">
        <f t="shared" ca="1" si="522"/>
        <v>200421.17407203151</v>
      </c>
      <c r="O3028" s="677">
        <f t="shared" ca="1" si="522"/>
        <v>82046.987881124194</v>
      </c>
      <c r="P3028" s="677">
        <f t="shared" ca="1" si="522"/>
        <v>9455.1892537462736</v>
      </c>
      <c r="Q3028" s="677">
        <f t="shared" ca="1" si="522"/>
        <v>24102.161842622481</v>
      </c>
      <c r="R3028" s="677">
        <f t="shared" ca="1" si="522"/>
        <v>11969.53906342027</v>
      </c>
      <c r="S3028" s="677">
        <f t="shared" ca="1" si="522"/>
        <v>4923.3746913714922</v>
      </c>
      <c r="T3028" s="677">
        <f t="shared" ca="1" si="522"/>
        <v>249.55994258929411</v>
      </c>
      <c r="U3028" s="677">
        <f t="shared" ca="1" si="522"/>
        <v>3.2504250880851933</v>
      </c>
      <c r="V3028" s="677">
        <f t="shared" ca="1" si="522"/>
        <v>262.53488067046072</v>
      </c>
      <c r="W3028" s="677">
        <f t="shared" ca="1" si="518"/>
        <v>694.2878435116902</v>
      </c>
      <c r="X3028" s="677">
        <f t="shared" ca="1" si="522"/>
        <v>53426.597734686773</v>
      </c>
      <c r="Y3028" s="677">
        <f t="shared" ca="1" si="522"/>
        <v>13287.690513200538</v>
      </c>
      <c r="Z3028" s="677">
        <f t="shared" ca="1" si="522"/>
        <v>0</v>
      </c>
      <c r="AA3028" t="str">
        <f t="shared" si="519"/>
        <v>ASR_COMP</v>
      </c>
      <c r="AB3028" s="957">
        <f t="shared" si="520"/>
        <v>44682</v>
      </c>
      <c r="AC3028" t="str">
        <f t="shared" si="521"/>
        <v>Unaudited</v>
      </c>
    </row>
    <row r="3029" spans="1:29" x14ac:dyDescent="0.25">
      <c r="A3029" t="s">
        <v>423</v>
      </c>
      <c r="B3029" t="s">
        <v>1388</v>
      </c>
      <c r="C3029" t="s">
        <v>1389</v>
      </c>
      <c r="D3029">
        <v>1900</v>
      </c>
      <c r="E3029" s="957">
        <v>1</v>
      </c>
      <c r="F3029" t="s">
        <v>442</v>
      </c>
      <c r="G3029" s="957">
        <v>182</v>
      </c>
      <c r="H3029" t="s">
        <v>390</v>
      </c>
      <c r="I3029" s="937" t="s">
        <v>491</v>
      </c>
      <c r="J3029" s="937" t="s">
        <v>447</v>
      </c>
      <c r="K3029" s="937" t="s">
        <v>450</v>
      </c>
      <c r="L3029" s="937">
        <v>7.2</v>
      </c>
      <c r="M3029" s="962" t="s">
        <v>21</v>
      </c>
      <c r="N3029" s="677">
        <f t="shared" ca="1" si="522"/>
        <v>0</v>
      </c>
      <c r="O3029" s="677">
        <f t="shared" ca="1" si="522"/>
        <v>0</v>
      </c>
      <c r="P3029" s="677">
        <f t="shared" ca="1" si="522"/>
        <v>0</v>
      </c>
      <c r="Q3029" s="677">
        <f t="shared" ca="1" si="522"/>
        <v>0</v>
      </c>
      <c r="R3029" s="677">
        <f t="shared" ca="1" si="522"/>
        <v>0</v>
      </c>
      <c r="S3029" s="677">
        <f t="shared" ca="1" si="522"/>
        <v>0</v>
      </c>
      <c r="T3029" s="677">
        <f t="shared" ca="1" si="522"/>
        <v>0</v>
      </c>
      <c r="U3029" s="677">
        <f t="shared" ca="1" si="522"/>
        <v>0</v>
      </c>
      <c r="V3029" s="677">
        <f t="shared" ca="1" si="522"/>
        <v>0</v>
      </c>
      <c r="W3029" s="677">
        <f t="shared" ca="1" si="518"/>
        <v>0</v>
      </c>
      <c r="X3029" s="677">
        <f t="shared" ca="1" si="522"/>
        <v>0</v>
      </c>
      <c r="Y3029" s="677">
        <f t="shared" ca="1" si="522"/>
        <v>0</v>
      </c>
      <c r="Z3029" s="677">
        <f t="shared" ca="1" si="522"/>
        <v>0</v>
      </c>
      <c r="AA3029" t="str">
        <f t="shared" si="519"/>
        <v>ASR_COMP</v>
      </c>
      <c r="AB3029" s="957">
        <f t="shared" si="520"/>
        <v>44682</v>
      </c>
      <c r="AC3029" t="str">
        <f t="shared" si="521"/>
        <v>Unaudited</v>
      </c>
    </row>
    <row r="3030" spans="1:29" x14ac:dyDescent="0.25">
      <c r="A3030" t="s">
        <v>423</v>
      </c>
      <c r="B3030" t="s">
        <v>1388</v>
      </c>
      <c r="C3030" t="s">
        <v>1389</v>
      </c>
      <c r="D3030">
        <v>1900</v>
      </c>
      <c r="E3030" s="957">
        <v>1</v>
      </c>
      <c r="F3030" t="s">
        <v>442</v>
      </c>
      <c r="G3030" s="957">
        <v>182</v>
      </c>
      <c r="H3030" t="s">
        <v>390</v>
      </c>
      <c r="I3030" s="937" t="s">
        <v>491</v>
      </c>
      <c r="J3030" s="937" t="s">
        <v>447</v>
      </c>
      <c r="K3030" s="937" t="s">
        <v>450</v>
      </c>
      <c r="L3030" s="937">
        <v>7.3</v>
      </c>
      <c r="M3030" s="962" t="s">
        <v>158</v>
      </c>
      <c r="N3030" s="677">
        <f t="shared" ca="1" si="522"/>
        <v>107681.91005957483</v>
      </c>
      <c r="O3030" s="677">
        <f t="shared" ca="1" si="522"/>
        <v>92432.26350966937</v>
      </c>
      <c r="P3030" s="677">
        <f t="shared" ca="1" si="522"/>
        <v>7776.8204240166788</v>
      </c>
      <c r="Q3030" s="677">
        <f t="shared" ca="1" si="522"/>
        <v>4051.2334842996843</v>
      </c>
      <c r="R3030" s="677">
        <f t="shared" ca="1" si="522"/>
        <v>1186.2134562985277</v>
      </c>
      <c r="S3030" s="677">
        <f t="shared" ca="1" si="522"/>
        <v>127.38475940911586</v>
      </c>
      <c r="T3030" s="677">
        <f t="shared" ca="1" si="522"/>
        <v>11.493770897553169</v>
      </c>
      <c r="U3030" s="677">
        <f t="shared" ca="1" si="522"/>
        <v>2.8562446062262978</v>
      </c>
      <c r="V3030" s="677">
        <f t="shared" ca="1" si="522"/>
        <v>129.67111696302877</v>
      </c>
      <c r="W3030" s="677">
        <f t="shared" ca="1" si="518"/>
        <v>998.05510929203615</v>
      </c>
      <c r="X3030" s="677">
        <f t="shared" ca="1" si="522"/>
        <v>140.55080246331181</v>
      </c>
      <c r="Y3030" s="677">
        <f t="shared" ca="1" si="522"/>
        <v>825.36738165929569</v>
      </c>
      <c r="Z3030" s="677">
        <f t="shared" ca="1" si="522"/>
        <v>0</v>
      </c>
      <c r="AA3030" t="str">
        <f t="shared" si="519"/>
        <v>ASR_COMP</v>
      </c>
      <c r="AB3030" s="957">
        <f t="shared" si="520"/>
        <v>44682</v>
      </c>
      <c r="AC3030" t="str">
        <f t="shared" si="521"/>
        <v>Unaudited</v>
      </c>
    </row>
    <row r="3031" spans="1:29" x14ac:dyDescent="0.25">
      <c r="A3031" t="s">
        <v>423</v>
      </c>
      <c r="B3031" t="s">
        <v>1388</v>
      </c>
      <c r="C3031" t="s">
        <v>1389</v>
      </c>
      <c r="D3031">
        <v>1900</v>
      </c>
      <c r="E3031" s="957">
        <v>1</v>
      </c>
      <c r="F3031" t="s">
        <v>442</v>
      </c>
      <c r="G3031" s="957">
        <v>182</v>
      </c>
      <c r="H3031" t="s">
        <v>390</v>
      </c>
      <c r="I3031" s="937" t="s">
        <v>491</v>
      </c>
      <c r="J3031" s="937" t="s">
        <v>447</v>
      </c>
      <c r="K3031" s="937" t="s">
        <v>450</v>
      </c>
      <c r="L3031" s="937" t="s">
        <v>91</v>
      </c>
      <c r="M3031" s="962" t="s">
        <v>458</v>
      </c>
      <c r="N3031" s="677">
        <f t="shared" ca="1" si="522"/>
        <v>0</v>
      </c>
      <c r="O3031" s="677">
        <f t="shared" ca="1" si="522"/>
        <v>0</v>
      </c>
      <c r="P3031" s="677">
        <f t="shared" ca="1" si="522"/>
        <v>0</v>
      </c>
      <c r="Q3031" s="677">
        <f t="shared" ca="1" si="522"/>
        <v>0</v>
      </c>
      <c r="R3031" s="677">
        <f t="shared" ca="1" si="522"/>
        <v>0</v>
      </c>
      <c r="S3031" s="677">
        <f t="shared" ca="1" si="522"/>
        <v>0</v>
      </c>
      <c r="T3031" s="677">
        <f t="shared" ca="1" si="522"/>
        <v>0</v>
      </c>
      <c r="U3031" s="677">
        <f t="shared" ca="1" si="522"/>
        <v>0</v>
      </c>
      <c r="V3031" s="677">
        <f t="shared" ca="1" si="522"/>
        <v>0</v>
      </c>
      <c r="W3031" s="677">
        <f t="shared" ca="1" si="518"/>
        <v>0</v>
      </c>
      <c r="X3031" s="677">
        <f t="shared" ca="1" si="522"/>
        <v>0</v>
      </c>
      <c r="Y3031" s="677">
        <f t="shared" ca="1" si="522"/>
        <v>0</v>
      </c>
      <c r="Z3031" s="677">
        <f t="shared" ca="1" si="522"/>
        <v>0</v>
      </c>
      <c r="AA3031" t="str">
        <f t="shared" si="519"/>
        <v>ASR_COMP</v>
      </c>
      <c r="AB3031" s="957">
        <f t="shared" si="520"/>
        <v>44682</v>
      </c>
      <c r="AC3031" t="str">
        <f t="shared" si="521"/>
        <v>Unaudited</v>
      </c>
    </row>
    <row r="3032" spans="1:29" x14ac:dyDescent="0.25">
      <c r="A3032" t="s">
        <v>423</v>
      </c>
      <c r="B3032" t="s">
        <v>1388</v>
      </c>
      <c r="C3032" t="s">
        <v>1389</v>
      </c>
      <c r="D3032">
        <v>1900</v>
      </c>
      <c r="E3032" s="957">
        <v>1</v>
      </c>
      <c r="F3032" t="s">
        <v>442</v>
      </c>
      <c r="G3032" s="957">
        <v>182</v>
      </c>
      <c r="H3032" t="s">
        <v>390</v>
      </c>
      <c r="I3032" s="937" t="s">
        <v>491</v>
      </c>
      <c r="J3032" s="937" t="s">
        <v>447</v>
      </c>
      <c r="K3032" s="937" t="s">
        <v>451</v>
      </c>
      <c r="L3032" s="945">
        <v>8.1</v>
      </c>
      <c r="M3032" s="960" t="s">
        <v>22</v>
      </c>
      <c r="N3032" s="677">
        <f t="shared" ca="1" si="522"/>
        <v>5626782.5638218168</v>
      </c>
      <c r="O3032" s="677">
        <f t="shared" ca="1" si="522"/>
        <v>2341234.1112179882</v>
      </c>
      <c r="P3032" s="677">
        <f t="shared" ca="1" si="522"/>
        <v>319632.98901745031</v>
      </c>
      <c r="Q3032" s="677">
        <f t="shared" ca="1" si="522"/>
        <v>1554369.2547080293</v>
      </c>
      <c r="R3032" s="677">
        <f t="shared" ca="1" si="522"/>
        <v>804561.23724810814</v>
      </c>
      <c r="S3032" s="677">
        <f t="shared" ca="1" si="522"/>
        <v>38577.265949025299</v>
      </c>
      <c r="T3032" s="677">
        <f t="shared" ca="1" si="522"/>
        <v>51130.241959578292</v>
      </c>
      <c r="U3032" s="677">
        <f t="shared" ca="1" si="522"/>
        <v>0.13283074159083699</v>
      </c>
      <c r="V3032" s="677">
        <f t="shared" ca="1" si="522"/>
        <v>170932.56915484194</v>
      </c>
      <c r="W3032" s="677">
        <f t="shared" ca="1" si="518"/>
        <v>21761.90781915457</v>
      </c>
      <c r="X3032" s="677">
        <f t="shared" ca="1" si="522"/>
        <v>9923.0490262979965</v>
      </c>
      <c r="Y3032" s="677">
        <f t="shared" ca="1" si="522"/>
        <v>314659.8048906012</v>
      </c>
      <c r="Z3032" s="677">
        <f t="shared" ca="1" si="522"/>
        <v>0</v>
      </c>
      <c r="AA3032" t="str">
        <f t="shared" si="519"/>
        <v>ASR_COMP</v>
      </c>
      <c r="AB3032" s="957">
        <f t="shared" si="520"/>
        <v>44682</v>
      </c>
      <c r="AC3032" t="str">
        <f t="shared" si="521"/>
        <v>Unaudited</v>
      </c>
    </row>
    <row r="3033" spans="1:29" x14ac:dyDescent="0.25">
      <c r="A3033" t="s">
        <v>423</v>
      </c>
      <c r="B3033" t="s">
        <v>1388</v>
      </c>
      <c r="C3033" t="s">
        <v>1389</v>
      </c>
      <c r="D3033">
        <v>1900</v>
      </c>
      <c r="E3033" s="957">
        <v>1</v>
      </c>
      <c r="F3033" t="s">
        <v>442</v>
      </c>
      <c r="G3033" s="957">
        <v>182</v>
      </c>
      <c r="H3033" t="s">
        <v>390</v>
      </c>
      <c r="I3033" s="962" t="s">
        <v>491</v>
      </c>
      <c r="J3033" s="962" t="s">
        <v>447</v>
      </c>
      <c r="K3033" s="962" t="s">
        <v>451</v>
      </c>
      <c r="L3033" s="937" t="s">
        <v>115</v>
      </c>
      <c r="M3033" s="962" t="s">
        <v>446</v>
      </c>
      <c r="N3033" s="677">
        <f t="shared" ca="1" si="522"/>
        <v>155755.68</v>
      </c>
      <c r="O3033" s="677">
        <f t="shared" ca="1" si="522"/>
        <v>55473.599999999999</v>
      </c>
      <c r="P3033" s="677">
        <f t="shared" ca="1" si="522"/>
        <v>26294.400000000001</v>
      </c>
      <c r="Q3033" s="677">
        <f t="shared" ca="1" si="522"/>
        <v>57955.68</v>
      </c>
      <c r="R3033" s="677">
        <f t="shared" ca="1" si="522"/>
        <v>0</v>
      </c>
      <c r="S3033" s="677">
        <f t="shared" ca="1" si="522"/>
        <v>0</v>
      </c>
      <c r="T3033" s="677">
        <f t="shared" ca="1" si="522"/>
        <v>0</v>
      </c>
      <c r="U3033" s="677">
        <f t="shared" ca="1" si="522"/>
        <v>0</v>
      </c>
      <c r="V3033" s="677">
        <f t="shared" ca="1" si="522"/>
        <v>16032</v>
      </c>
      <c r="W3033" s="677">
        <f t="shared" ca="1" si="518"/>
        <v>0</v>
      </c>
      <c r="X3033" s="677">
        <f t="shared" ca="1" si="522"/>
        <v>0</v>
      </c>
      <c r="Y3033" s="677">
        <f t="shared" ca="1" si="522"/>
        <v>0</v>
      </c>
      <c r="Z3033" s="677">
        <f t="shared" ca="1" si="522"/>
        <v>0</v>
      </c>
      <c r="AA3033" t="str">
        <f t="shared" si="519"/>
        <v>ASR_COMP</v>
      </c>
      <c r="AB3033" s="957">
        <f t="shared" si="520"/>
        <v>44682</v>
      </c>
      <c r="AC3033" t="str">
        <f t="shared" si="521"/>
        <v>Unaudited</v>
      </c>
    </row>
    <row r="3034" spans="1:29" x14ac:dyDescent="0.25">
      <c r="A3034" t="s">
        <v>423</v>
      </c>
      <c r="B3034" t="s">
        <v>1388</v>
      </c>
      <c r="C3034" t="s">
        <v>1389</v>
      </c>
      <c r="D3034">
        <v>1900</v>
      </c>
      <c r="E3034" s="957">
        <v>1</v>
      </c>
      <c r="F3034" t="s">
        <v>442</v>
      </c>
      <c r="G3034" s="957">
        <v>182</v>
      </c>
      <c r="H3034" t="s">
        <v>390</v>
      </c>
      <c r="I3034" s="937" t="s">
        <v>491</v>
      </c>
      <c r="J3034" s="937" t="s">
        <v>447</v>
      </c>
      <c r="K3034" s="937" t="s">
        <v>451</v>
      </c>
      <c r="L3034" s="943" t="s">
        <v>117</v>
      </c>
      <c r="M3034" s="963" t="s">
        <v>160</v>
      </c>
      <c r="N3034" s="677">
        <f t="shared" ca="1" si="522"/>
        <v>0</v>
      </c>
      <c r="O3034" s="677">
        <f t="shared" ca="1" si="522"/>
        <v>0</v>
      </c>
      <c r="P3034" s="677">
        <f t="shared" ca="1" si="522"/>
        <v>0</v>
      </c>
      <c r="Q3034" s="677">
        <f t="shared" ca="1" si="522"/>
        <v>0</v>
      </c>
      <c r="R3034" s="677">
        <f t="shared" ca="1" si="522"/>
        <v>0</v>
      </c>
      <c r="S3034" s="677">
        <f t="shared" ca="1" si="522"/>
        <v>0</v>
      </c>
      <c r="T3034" s="677">
        <f t="shared" ca="1" si="522"/>
        <v>0</v>
      </c>
      <c r="U3034" s="677">
        <f t="shared" ca="1" si="522"/>
        <v>0</v>
      </c>
      <c r="V3034" s="677">
        <f t="shared" ca="1" si="522"/>
        <v>0</v>
      </c>
      <c r="W3034" s="677">
        <f t="shared" ca="1" si="518"/>
        <v>0</v>
      </c>
      <c r="X3034" s="677">
        <f t="shared" ca="1" si="522"/>
        <v>0</v>
      </c>
      <c r="Y3034" s="677">
        <f t="shared" ca="1" si="522"/>
        <v>0</v>
      </c>
      <c r="Z3034" s="677">
        <f t="shared" ca="1" si="522"/>
        <v>0</v>
      </c>
      <c r="AA3034" t="str">
        <f t="shared" si="519"/>
        <v>ASR_COMP</v>
      </c>
      <c r="AB3034" s="957">
        <f t="shared" si="520"/>
        <v>44682</v>
      </c>
      <c r="AC3034" t="str">
        <f t="shared" si="521"/>
        <v>Unaudited</v>
      </c>
    </row>
    <row r="3035" spans="1:29" x14ac:dyDescent="0.25">
      <c r="A3035" t="s">
        <v>423</v>
      </c>
      <c r="B3035" t="s">
        <v>1388</v>
      </c>
      <c r="C3035" t="s">
        <v>1389</v>
      </c>
      <c r="D3035">
        <v>1900</v>
      </c>
      <c r="E3035" s="957">
        <v>1</v>
      </c>
      <c r="F3035" t="s">
        <v>442</v>
      </c>
      <c r="G3035" s="957">
        <v>182</v>
      </c>
      <c r="H3035" t="s">
        <v>390</v>
      </c>
      <c r="I3035" s="937" t="s">
        <v>491</v>
      </c>
      <c r="J3035" s="937" t="s">
        <v>447</v>
      </c>
      <c r="K3035" s="937" t="s">
        <v>451</v>
      </c>
      <c r="L3035" s="943" t="s">
        <v>118</v>
      </c>
      <c r="M3035" s="963" t="s">
        <v>116</v>
      </c>
      <c r="N3035" s="677">
        <f t="shared" ca="1" si="522"/>
        <v>-18978.248449215302</v>
      </c>
      <c r="O3035" s="677">
        <f t="shared" ca="1" si="522"/>
        <v>-6321.3963592229893</v>
      </c>
      <c r="P3035" s="677">
        <f t="shared" ca="1" si="522"/>
        <v>-863.01784318840578</v>
      </c>
      <c r="Q3035" s="677">
        <f t="shared" ca="1" si="522"/>
        <v>-3832.9079402510383</v>
      </c>
      <c r="R3035" s="677">
        <f t="shared" ca="1" si="522"/>
        <v>-1983.9617551144447</v>
      </c>
      <c r="S3035" s="677">
        <f t="shared" ca="1" si="522"/>
        <v>-3758.9685164104658</v>
      </c>
      <c r="T3035" s="677">
        <f t="shared" ca="1" si="522"/>
        <v>0</v>
      </c>
      <c r="U3035" s="677">
        <f t="shared" ca="1" si="522"/>
        <v>-1.2943026504552637E-2</v>
      </c>
      <c r="V3035" s="677">
        <f t="shared" ca="1" si="522"/>
        <v>-421.50139008260908</v>
      </c>
      <c r="W3035" s="677">
        <f t="shared" ca="1" si="518"/>
        <v>-53.662531616862566</v>
      </c>
      <c r="X3035" s="677">
        <f t="shared" ca="1" si="522"/>
        <v>-966.90182570063996</v>
      </c>
      <c r="Y3035" s="677">
        <f t="shared" ca="1" si="522"/>
        <v>-775.91734460134649</v>
      </c>
      <c r="Z3035" s="677">
        <f t="shared" ca="1" si="522"/>
        <v>0</v>
      </c>
      <c r="AA3035" t="str">
        <f t="shared" si="519"/>
        <v>ASR_COMP</v>
      </c>
      <c r="AB3035" s="957">
        <f t="shared" si="520"/>
        <v>44682</v>
      </c>
      <c r="AC3035" t="str">
        <f t="shared" si="521"/>
        <v>Unaudited</v>
      </c>
    </row>
    <row r="3036" spans="1:29" x14ac:dyDescent="0.25">
      <c r="A3036" t="s">
        <v>423</v>
      </c>
      <c r="B3036" t="s">
        <v>1388</v>
      </c>
      <c r="C3036" t="s">
        <v>1389</v>
      </c>
      <c r="D3036">
        <v>1900</v>
      </c>
      <c r="E3036" s="957">
        <v>1</v>
      </c>
      <c r="F3036" t="s">
        <v>442</v>
      </c>
      <c r="G3036" s="957">
        <v>182</v>
      </c>
      <c r="H3036" t="s">
        <v>390</v>
      </c>
      <c r="I3036" s="937" t="s">
        <v>491</v>
      </c>
      <c r="J3036" s="937" t="s">
        <v>447</v>
      </c>
      <c r="K3036" s="937" t="s">
        <v>451</v>
      </c>
      <c r="L3036" s="947" t="s">
        <v>119</v>
      </c>
      <c r="M3036" s="964" t="s">
        <v>161</v>
      </c>
      <c r="N3036" s="677">
        <f t="shared" ca="1" si="522"/>
        <v>0</v>
      </c>
      <c r="O3036" s="677">
        <f t="shared" ca="1" si="522"/>
        <v>0</v>
      </c>
      <c r="P3036" s="677">
        <f t="shared" ca="1" si="522"/>
        <v>0</v>
      </c>
      <c r="Q3036" s="677">
        <f t="shared" ca="1" si="522"/>
        <v>0</v>
      </c>
      <c r="R3036" s="677">
        <f t="shared" ca="1" si="522"/>
        <v>0</v>
      </c>
      <c r="S3036" s="677">
        <f t="shared" ca="1" si="522"/>
        <v>0</v>
      </c>
      <c r="T3036" s="677">
        <f t="shared" ca="1" si="522"/>
        <v>0</v>
      </c>
      <c r="U3036" s="677">
        <f t="shared" ca="1" si="522"/>
        <v>0</v>
      </c>
      <c r="V3036" s="677">
        <f t="shared" ca="1" si="522"/>
        <v>0</v>
      </c>
      <c r="W3036" s="677">
        <f t="shared" ca="1" si="518"/>
        <v>0</v>
      </c>
      <c r="X3036" s="677">
        <f t="shared" ca="1" si="522"/>
        <v>0</v>
      </c>
      <c r="Y3036" s="677">
        <f t="shared" ca="1" si="522"/>
        <v>0</v>
      </c>
      <c r="Z3036" s="677">
        <f t="shared" ca="1" si="522"/>
        <v>0</v>
      </c>
      <c r="AA3036" t="str">
        <f t="shared" si="519"/>
        <v>ASR_COMP</v>
      </c>
      <c r="AB3036" s="957">
        <f t="shared" si="520"/>
        <v>44682</v>
      </c>
      <c r="AC3036" t="str">
        <f t="shared" si="521"/>
        <v>Unaudited</v>
      </c>
    </row>
    <row r="3037" spans="1:29" x14ac:dyDescent="0.25">
      <c r="A3037" t="s">
        <v>423</v>
      </c>
      <c r="B3037" t="s">
        <v>1388</v>
      </c>
      <c r="C3037" t="s">
        <v>1389</v>
      </c>
      <c r="D3037">
        <v>1900</v>
      </c>
      <c r="E3037" s="957">
        <v>1</v>
      </c>
      <c r="F3037" t="s">
        <v>442</v>
      </c>
      <c r="G3037" s="957">
        <v>182</v>
      </c>
      <c r="H3037" t="s">
        <v>390</v>
      </c>
      <c r="I3037" s="963" t="s">
        <v>491</v>
      </c>
      <c r="J3037" s="963" t="s">
        <v>447</v>
      </c>
      <c r="K3037" s="963" t="s">
        <v>451</v>
      </c>
      <c r="L3037" s="943" t="s">
        <v>162</v>
      </c>
      <c r="M3037" s="963" t="s">
        <v>23</v>
      </c>
      <c r="N3037" s="677">
        <f t="shared" ca="1" si="522"/>
        <v>0</v>
      </c>
      <c r="O3037" s="677">
        <f t="shared" ca="1" si="522"/>
        <v>0</v>
      </c>
      <c r="P3037" s="677">
        <f t="shared" ca="1" si="522"/>
        <v>0</v>
      </c>
      <c r="Q3037" s="677">
        <f t="shared" ca="1" si="522"/>
        <v>0</v>
      </c>
      <c r="R3037" s="677">
        <f t="shared" ca="1" si="522"/>
        <v>0</v>
      </c>
      <c r="S3037" s="677">
        <f t="shared" ca="1" si="522"/>
        <v>0</v>
      </c>
      <c r="T3037" s="677">
        <f t="shared" ca="1" si="522"/>
        <v>0</v>
      </c>
      <c r="U3037" s="677">
        <f t="shared" ca="1" si="522"/>
        <v>0</v>
      </c>
      <c r="V3037" s="677">
        <f t="shared" ca="1" si="522"/>
        <v>0</v>
      </c>
      <c r="W3037" s="677">
        <f t="shared" ca="1" si="518"/>
        <v>0</v>
      </c>
      <c r="X3037" s="677">
        <f t="shared" ca="1" si="522"/>
        <v>0</v>
      </c>
      <c r="Y3037" s="677">
        <f t="shared" ca="1" si="522"/>
        <v>0</v>
      </c>
      <c r="Z3037" s="677">
        <f t="shared" ca="1" si="522"/>
        <v>0</v>
      </c>
      <c r="AA3037" t="str">
        <f t="shared" si="519"/>
        <v>ASR_COMP</v>
      </c>
      <c r="AB3037" s="957">
        <f t="shared" si="520"/>
        <v>44682</v>
      </c>
      <c r="AC3037" t="str">
        <f t="shared" si="521"/>
        <v>Unaudited</v>
      </c>
    </row>
    <row r="3038" spans="1:29" x14ac:dyDescent="0.25">
      <c r="A3038" t="s">
        <v>423</v>
      </c>
      <c r="B3038" t="s">
        <v>1388</v>
      </c>
      <c r="C3038" t="s">
        <v>1389</v>
      </c>
      <c r="D3038">
        <v>1900</v>
      </c>
      <c r="E3038" s="957">
        <v>1</v>
      </c>
      <c r="F3038" t="s">
        <v>442</v>
      </c>
      <c r="G3038" s="957">
        <v>182</v>
      </c>
      <c r="H3038" t="s">
        <v>390</v>
      </c>
      <c r="I3038" s="937" t="s">
        <v>491</v>
      </c>
      <c r="J3038" s="937" t="s">
        <v>447</v>
      </c>
      <c r="K3038" s="937" t="s">
        <v>451</v>
      </c>
      <c r="L3038" s="937" t="s">
        <v>445</v>
      </c>
      <c r="M3038" s="962" t="s">
        <v>459</v>
      </c>
      <c r="N3038" s="677">
        <f t="shared" ca="1" si="522"/>
        <v>0</v>
      </c>
      <c r="O3038" s="677">
        <f t="shared" ca="1" si="522"/>
        <v>0</v>
      </c>
      <c r="P3038" s="677">
        <f t="shared" ca="1" si="522"/>
        <v>0</v>
      </c>
      <c r="Q3038" s="677">
        <f t="shared" ca="1" si="522"/>
        <v>0</v>
      </c>
      <c r="R3038" s="677">
        <f t="shared" ca="1" si="522"/>
        <v>0</v>
      </c>
      <c r="S3038" s="677">
        <f t="shared" ca="1" si="522"/>
        <v>0</v>
      </c>
      <c r="T3038" s="677">
        <f t="shared" ca="1" si="522"/>
        <v>0</v>
      </c>
      <c r="U3038" s="677">
        <f t="shared" ca="1" si="522"/>
        <v>0</v>
      </c>
      <c r="V3038" s="677">
        <f t="shared" ca="1" si="522"/>
        <v>0</v>
      </c>
      <c r="W3038" s="677">
        <f t="shared" ca="1" si="518"/>
        <v>0</v>
      </c>
      <c r="X3038" s="677">
        <f t="shared" ca="1" si="522"/>
        <v>0</v>
      </c>
      <c r="Y3038" s="677">
        <f t="shared" ca="1" si="522"/>
        <v>0</v>
      </c>
      <c r="Z3038" s="677">
        <f t="shared" ca="1" si="522"/>
        <v>0</v>
      </c>
      <c r="AA3038" t="str">
        <f t="shared" si="519"/>
        <v>ASR_COMP</v>
      </c>
      <c r="AB3038" s="957">
        <f t="shared" si="520"/>
        <v>44682</v>
      </c>
      <c r="AC3038" t="str">
        <f t="shared" si="521"/>
        <v>Unaudited</v>
      </c>
    </row>
    <row r="3039" spans="1:29" ht="30" x14ac:dyDescent="0.25">
      <c r="A3039" t="s">
        <v>423</v>
      </c>
      <c r="B3039" t="s">
        <v>1388</v>
      </c>
      <c r="C3039" t="s">
        <v>1389</v>
      </c>
      <c r="D3039">
        <v>1900</v>
      </c>
      <c r="E3039" s="957">
        <v>1</v>
      </c>
      <c r="F3039" t="s">
        <v>442</v>
      </c>
      <c r="G3039" s="957">
        <v>182</v>
      </c>
      <c r="H3039" t="s">
        <v>390</v>
      </c>
      <c r="I3039" s="937" t="s">
        <v>491</v>
      </c>
      <c r="J3039" s="937" t="s">
        <v>447</v>
      </c>
      <c r="K3039" s="937" t="s">
        <v>452</v>
      </c>
      <c r="L3039" s="937">
        <v>9.1</v>
      </c>
      <c r="M3039" s="962" t="s">
        <v>188</v>
      </c>
      <c r="N3039" s="677">
        <f t="shared" ca="1" si="522"/>
        <v>402368.75582041359</v>
      </c>
      <c r="O3039" s="677">
        <f t="shared" ca="1" si="522"/>
        <v>45578.135118251346</v>
      </c>
      <c r="P3039" s="677">
        <f t="shared" ca="1" si="522"/>
        <v>1484.7713678283012</v>
      </c>
      <c r="Q3039" s="677">
        <f t="shared" ca="1" si="522"/>
        <v>52580.414933720342</v>
      </c>
      <c r="R3039" s="677">
        <f t="shared" ca="1" si="522"/>
        <v>7059.3360203066159</v>
      </c>
      <c r="S3039" s="677">
        <f t="shared" ca="1" si="522"/>
        <v>1128.1132813238351</v>
      </c>
      <c r="T3039" s="677">
        <f t="shared" ca="1" si="522"/>
        <v>8132.3104864098514</v>
      </c>
      <c r="U3039" s="677">
        <f t="shared" ca="1" si="522"/>
        <v>11.575750658978524</v>
      </c>
      <c r="V3039" s="677">
        <f t="shared" ca="1" si="522"/>
        <v>156.63070267115671</v>
      </c>
      <c r="W3039" s="677">
        <f t="shared" ca="1" si="518"/>
        <v>286237.46815924317</v>
      </c>
      <c r="X3039" s="677">
        <f t="shared" ca="1" si="522"/>
        <v>0</v>
      </c>
      <c r="Y3039" s="677">
        <f t="shared" ca="1" si="522"/>
        <v>0</v>
      </c>
      <c r="Z3039" s="677">
        <f t="shared" ca="1" si="522"/>
        <v>0</v>
      </c>
      <c r="AA3039" t="str">
        <f t="shared" si="519"/>
        <v>ASR_COMP</v>
      </c>
      <c r="AB3039" s="957">
        <f t="shared" si="520"/>
        <v>44682</v>
      </c>
      <c r="AC3039" t="str">
        <f t="shared" si="521"/>
        <v>Unaudited</v>
      </c>
    </row>
    <row r="3040" spans="1:29" x14ac:dyDescent="0.25">
      <c r="A3040" t="s">
        <v>423</v>
      </c>
      <c r="B3040" t="s">
        <v>1388</v>
      </c>
      <c r="C3040" t="s">
        <v>1389</v>
      </c>
      <c r="D3040">
        <v>1900</v>
      </c>
      <c r="E3040" s="957">
        <v>1</v>
      </c>
      <c r="F3040" t="s">
        <v>442</v>
      </c>
      <c r="G3040" s="957">
        <v>182</v>
      </c>
      <c r="H3040" t="s">
        <v>390</v>
      </c>
      <c r="I3040" s="937" t="s">
        <v>491</v>
      </c>
      <c r="J3040" s="937" t="s">
        <v>447</v>
      </c>
      <c r="K3040" s="937" t="s">
        <v>452</v>
      </c>
      <c r="L3040" s="937" t="s">
        <v>109</v>
      </c>
      <c r="M3040" s="962" t="s">
        <v>189</v>
      </c>
      <c r="N3040" s="677">
        <f t="shared" ca="1" si="522"/>
        <v>171460.89787262829</v>
      </c>
      <c r="O3040" s="677">
        <f t="shared" ca="1" si="522"/>
        <v>15298.390462834064</v>
      </c>
      <c r="P3040" s="677">
        <f t="shared" ca="1" si="522"/>
        <v>330.88920835698417</v>
      </c>
      <c r="Q3040" s="677">
        <f t="shared" ca="1" si="522"/>
        <v>81592.625869610987</v>
      </c>
      <c r="R3040" s="677">
        <f t="shared" ca="1" si="522"/>
        <v>1664.195139514095</v>
      </c>
      <c r="S3040" s="677">
        <f t="shared" ca="1" si="522"/>
        <v>72207.292022259076</v>
      </c>
      <c r="T3040" s="677">
        <f t="shared" ca="1" si="522"/>
        <v>61.354408412235998</v>
      </c>
      <c r="U3040" s="677">
        <f t="shared" ca="1" si="522"/>
        <v>2.5797176957214711</v>
      </c>
      <c r="V3040" s="677">
        <f t="shared" ca="1" si="522"/>
        <v>34.905986426086933</v>
      </c>
      <c r="W3040" s="677">
        <f t="shared" ca="1" si="518"/>
        <v>268.66505751907277</v>
      </c>
      <c r="X3040" s="677">
        <f t="shared" ca="1" si="522"/>
        <v>0</v>
      </c>
      <c r="Y3040" s="677">
        <f t="shared" ca="1" si="522"/>
        <v>0</v>
      </c>
      <c r="Z3040" s="677">
        <f t="shared" ca="1" si="522"/>
        <v>0</v>
      </c>
      <c r="AA3040" t="str">
        <f t="shared" si="519"/>
        <v>ASR_COMP</v>
      </c>
      <c r="AB3040" s="957">
        <f t="shared" si="520"/>
        <v>44682</v>
      </c>
      <c r="AC3040" t="str">
        <f t="shared" si="521"/>
        <v>Unaudited</v>
      </c>
    </row>
    <row r="3041" spans="1:29" x14ac:dyDescent="0.25">
      <c r="A3041" t="s">
        <v>423</v>
      </c>
      <c r="B3041" t="s">
        <v>1388</v>
      </c>
      <c r="C3041" t="s">
        <v>1389</v>
      </c>
      <c r="D3041">
        <v>1900</v>
      </c>
      <c r="E3041" s="957">
        <v>1</v>
      </c>
      <c r="F3041" t="s">
        <v>442</v>
      </c>
      <c r="G3041" s="957">
        <v>182</v>
      </c>
      <c r="H3041" t="s">
        <v>390</v>
      </c>
      <c r="I3041" s="937" t="s">
        <v>491</v>
      </c>
      <c r="J3041" s="937" t="s">
        <v>447</v>
      </c>
      <c r="K3041" s="937" t="s">
        <v>452</v>
      </c>
      <c r="L3041" s="945" t="s">
        <v>1324</v>
      </c>
      <c r="M3041" s="960" t="s">
        <v>1325</v>
      </c>
      <c r="N3041" s="677">
        <f t="shared" ca="1" si="522"/>
        <v>132124.43328091106</v>
      </c>
      <c r="O3041" s="677">
        <f t="shared" ca="1" si="522"/>
        <v>4158.547535547551</v>
      </c>
      <c r="P3041" s="677">
        <f t="shared" ca="1" si="522"/>
        <v>349.88083360424571</v>
      </c>
      <c r="Q3041" s="677">
        <f t="shared" ca="1" si="522"/>
        <v>13068.068537934745</v>
      </c>
      <c r="R3041" s="677">
        <f t="shared" ca="1" si="522"/>
        <v>13435.11246271554</v>
      </c>
      <c r="S3041" s="677">
        <f t="shared" ca="1" si="522"/>
        <v>100724.22551622472</v>
      </c>
      <c r="T3041" s="677">
        <f t="shared" ca="1" si="522"/>
        <v>64.875889023883801</v>
      </c>
      <c r="U3041" s="677">
        <f t="shared" ca="1" si="522"/>
        <v>2.7277824572292397</v>
      </c>
      <c r="V3041" s="677">
        <f t="shared" ca="1" si="522"/>
        <v>36.909440743566627</v>
      </c>
      <c r="W3041" s="677">
        <f t="shared" ca="1" si="518"/>
        <v>284.08528265960194</v>
      </c>
      <c r="X3041" s="677">
        <f t="shared" ca="1" si="522"/>
        <v>0</v>
      </c>
      <c r="Y3041" s="677">
        <f t="shared" ca="1" si="522"/>
        <v>0</v>
      </c>
      <c r="Z3041" s="677">
        <f t="shared" ca="1" si="522"/>
        <v>0</v>
      </c>
      <c r="AA3041" t="str">
        <f t="shared" si="519"/>
        <v>ASR_COMP</v>
      </c>
      <c r="AB3041" s="957">
        <f t="shared" si="520"/>
        <v>44682</v>
      </c>
      <c r="AC3041" t="str">
        <f t="shared" si="521"/>
        <v>Unaudited</v>
      </c>
    </row>
    <row r="3042" spans="1:29" x14ac:dyDescent="0.25">
      <c r="A3042" t="s">
        <v>423</v>
      </c>
      <c r="B3042" t="s">
        <v>1388</v>
      </c>
      <c r="C3042" t="s">
        <v>1389</v>
      </c>
      <c r="D3042">
        <v>1900</v>
      </c>
      <c r="E3042" s="957">
        <v>1</v>
      </c>
      <c r="F3042" t="s">
        <v>442</v>
      </c>
      <c r="G3042" s="957">
        <v>182</v>
      </c>
      <c r="H3042" t="s">
        <v>390</v>
      </c>
      <c r="I3042" s="962" t="s">
        <v>491</v>
      </c>
      <c r="J3042" s="962" t="s">
        <v>447</v>
      </c>
      <c r="K3042" s="962" t="s">
        <v>452</v>
      </c>
      <c r="L3042" s="937" t="s">
        <v>110</v>
      </c>
      <c r="M3042" s="962" t="s">
        <v>190</v>
      </c>
      <c r="N3042" s="677">
        <f t="shared" ca="1" si="522"/>
        <v>243419.83985117468</v>
      </c>
      <c r="O3042" s="677">
        <f t="shared" ca="1" si="522"/>
        <v>109403.87868453667</v>
      </c>
      <c r="P3042" s="677">
        <f t="shared" ca="1" si="522"/>
        <v>6468.9939220613696</v>
      </c>
      <c r="Q3042" s="677">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88106.788602899149</v>
      </c>
      <c r="R3042" s="677">
        <f t="shared" ca="1" si="523"/>
        <v>10661.557350567893</v>
      </c>
      <c r="S3042" s="677">
        <f t="shared" ca="1" si="523"/>
        <v>4704.9173631350168</v>
      </c>
      <c r="T3042" s="677">
        <f t="shared" ca="1" si="523"/>
        <v>3452.8979730982951</v>
      </c>
      <c r="U3042" s="677">
        <f t="shared" ca="1" si="523"/>
        <v>283.02244676504472</v>
      </c>
      <c r="V3042" s="677">
        <f t="shared" ca="1" si="523"/>
        <v>1112.2609190416063</v>
      </c>
      <c r="W3042" s="677">
        <f t="shared" ca="1" si="518"/>
        <v>19225.522589069613</v>
      </c>
      <c r="X3042" s="677">
        <f t="shared" ca="1" si="523"/>
        <v>0</v>
      </c>
      <c r="Y3042" s="677">
        <f t="shared" ca="1" si="523"/>
        <v>0</v>
      </c>
      <c r="Z3042" s="677">
        <f t="shared" ca="1" si="523"/>
        <v>0</v>
      </c>
      <c r="AA3042" t="str">
        <f t="shared" si="519"/>
        <v>ASR_COMP</v>
      </c>
      <c r="AB3042" s="957">
        <f t="shared" si="520"/>
        <v>44682</v>
      </c>
      <c r="AC3042" t="str">
        <f t="shared" si="521"/>
        <v>Unaudited</v>
      </c>
    </row>
    <row r="3043" spans="1:29" x14ac:dyDescent="0.25">
      <c r="A3043" t="s">
        <v>423</v>
      </c>
      <c r="B3043" t="s">
        <v>1388</v>
      </c>
      <c r="C3043" t="s">
        <v>1389</v>
      </c>
      <c r="D3043">
        <v>1900</v>
      </c>
      <c r="E3043" s="957">
        <v>1</v>
      </c>
      <c r="F3043" t="s">
        <v>442</v>
      </c>
      <c r="G3043" s="957">
        <v>182</v>
      </c>
      <c r="H3043" t="s">
        <v>390</v>
      </c>
      <c r="I3043" s="937" t="s">
        <v>491</v>
      </c>
      <c r="J3043" s="937" t="s">
        <v>447</v>
      </c>
      <c r="K3043" s="937" t="s">
        <v>452</v>
      </c>
      <c r="L3043" s="937" t="s">
        <v>111</v>
      </c>
      <c r="M3043" s="962" t="s">
        <v>163</v>
      </c>
      <c r="N3043" s="677">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1740914.2785802602</v>
      </c>
      <c r="O3043" s="677">
        <f t="shared" ca="1" si="523"/>
        <v>947497.15401350451</v>
      </c>
      <c r="P3043" s="677">
        <f t="shared" ca="1" si="523"/>
        <v>86786.690934822545</v>
      </c>
      <c r="Q3043" s="677">
        <f t="shared" ca="1" si="523"/>
        <v>370334.44221718353</v>
      </c>
      <c r="R3043" s="677">
        <f t="shared" ca="1" si="523"/>
        <v>49958.470315945349</v>
      </c>
      <c r="S3043" s="677">
        <f t="shared" ca="1" si="523"/>
        <v>33445.432717780568</v>
      </c>
      <c r="T3043" s="677">
        <f t="shared" ca="1" si="523"/>
        <v>6963.4819973768554</v>
      </c>
      <c r="U3043" s="677">
        <f t="shared" ca="1" si="523"/>
        <v>150.6848368468805</v>
      </c>
      <c r="V3043" s="677">
        <f t="shared" ca="1" si="523"/>
        <v>20333.108471940919</v>
      </c>
      <c r="W3043" s="677">
        <f t="shared" ca="1" si="518"/>
        <v>8139.9303762703348</v>
      </c>
      <c r="X3043" s="677">
        <f t="shared" ca="1" si="523"/>
        <v>157959.28140851995</v>
      </c>
      <c r="Y3043" s="677">
        <f t="shared" ca="1" si="523"/>
        <v>59345.601290069011</v>
      </c>
      <c r="Z3043" s="677">
        <f t="shared" ca="1" si="523"/>
        <v>0</v>
      </c>
      <c r="AA3043" t="str">
        <f t="shared" si="519"/>
        <v>ASR_COMP</v>
      </c>
      <c r="AB3043" s="957">
        <f t="shared" si="520"/>
        <v>44682</v>
      </c>
      <c r="AC3043" t="str">
        <f t="shared" si="521"/>
        <v>Unaudited</v>
      </c>
    </row>
    <row r="3044" spans="1:29" x14ac:dyDescent="0.25">
      <c r="A3044" t="s">
        <v>423</v>
      </c>
      <c r="B3044" t="s">
        <v>1388</v>
      </c>
      <c r="C3044" t="s">
        <v>1389</v>
      </c>
      <c r="D3044">
        <v>1900</v>
      </c>
      <c r="E3044" s="957">
        <v>1</v>
      </c>
      <c r="F3044" t="s">
        <v>442</v>
      </c>
      <c r="G3044" s="957">
        <v>182</v>
      </c>
      <c r="H3044" t="s">
        <v>390</v>
      </c>
      <c r="I3044" s="937" t="s">
        <v>491</v>
      </c>
      <c r="J3044" s="937" t="s">
        <v>447</v>
      </c>
      <c r="K3044" s="937" t="s">
        <v>452</v>
      </c>
      <c r="L3044" s="937" t="s">
        <v>112</v>
      </c>
      <c r="M3044" s="962" t="s">
        <v>137</v>
      </c>
      <c r="N3044" s="677">
        <f t="shared" ca="1" si="524"/>
        <v>0</v>
      </c>
      <c r="O3044" s="677">
        <f t="shared" ca="1" si="523"/>
        <v>0</v>
      </c>
      <c r="P3044" s="677">
        <f t="shared" ca="1" si="523"/>
        <v>0</v>
      </c>
      <c r="Q3044" s="677">
        <f t="shared" ca="1" si="523"/>
        <v>0</v>
      </c>
      <c r="R3044" s="677">
        <f t="shared" ca="1" si="523"/>
        <v>0</v>
      </c>
      <c r="S3044" s="677">
        <f t="shared" ca="1" si="523"/>
        <v>0</v>
      </c>
      <c r="T3044" s="677">
        <f t="shared" ca="1" si="523"/>
        <v>0</v>
      </c>
      <c r="U3044" s="677">
        <f t="shared" ca="1" si="523"/>
        <v>0</v>
      </c>
      <c r="V3044" s="677">
        <f t="shared" ca="1" si="523"/>
        <v>0</v>
      </c>
      <c r="W3044" s="677">
        <f t="shared" ca="1" si="518"/>
        <v>0</v>
      </c>
      <c r="X3044" s="677">
        <f t="shared" ca="1" si="523"/>
        <v>0</v>
      </c>
      <c r="Y3044" s="677">
        <f t="shared" ca="1" si="523"/>
        <v>0</v>
      </c>
      <c r="Z3044" s="677">
        <f t="shared" ca="1" si="523"/>
        <v>0</v>
      </c>
      <c r="AA3044" t="str">
        <f t="shared" si="519"/>
        <v>ASR_COMP</v>
      </c>
      <c r="AB3044" s="957">
        <f t="shared" si="520"/>
        <v>44682</v>
      </c>
      <c r="AC3044" t="str">
        <f t="shared" si="521"/>
        <v>Unaudited</v>
      </c>
    </row>
    <row r="3045" spans="1:29" x14ac:dyDescent="0.25">
      <c r="A3045" t="s">
        <v>423</v>
      </c>
      <c r="B3045" t="s">
        <v>1388</v>
      </c>
      <c r="C3045" t="s">
        <v>1389</v>
      </c>
      <c r="D3045">
        <v>1900</v>
      </c>
      <c r="E3045" s="957">
        <v>1</v>
      </c>
      <c r="F3045" t="s">
        <v>442</v>
      </c>
      <c r="G3045" s="957">
        <v>182</v>
      </c>
      <c r="H3045" t="s">
        <v>390</v>
      </c>
      <c r="I3045" s="937" t="s">
        <v>491</v>
      </c>
      <c r="J3045" s="937" t="s">
        <v>447</v>
      </c>
      <c r="K3045" s="937" t="s">
        <v>452</v>
      </c>
      <c r="L3045" s="937" t="s">
        <v>113</v>
      </c>
      <c r="M3045" s="962" t="s">
        <v>165</v>
      </c>
      <c r="N3045" s="677">
        <f t="shared" ca="1" si="524"/>
        <v>-249644.70715837396</v>
      </c>
      <c r="O3045" s="677">
        <f t="shared" ca="1" si="523"/>
        <v>-93729.954377047863</v>
      </c>
      <c r="P3045" s="677">
        <f t="shared" ca="1" si="523"/>
        <v>-6809.025870666218</v>
      </c>
      <c r="Q3045" s="677">
        <f t="shared" ca="1" si="523"/>
        <v>-43905.346655223846</v>
      </c>
      <c r="R3045" s="677">
        <f t="shared" ca="1" si="523"/>
        <v>-8923.6265089491826</v>
      </c>
      <c r="S3045" s="677">
        <f t="shared" ca="1" si="523"/>
        <v>-16399.185022249694</v>
      </c>
      <c r="T3045" s="677">
        <f t="shared" ca="1" si="523"/>
        <v>-903.97973113535022</v>
      </c>
      <c r="U3045" s="677">
        <f t="shared" ca="1" si="523"/>
        <v>-155.2878103726147</v>
      </c>
      <c r="V3045" s="677">
        <f t="shared" ca="1" si="523"/>
        <v>-1613.0824621801519</v>
      </c>
      <c r="W3045" s="677">
        <f t="shared" ca="1" si="518"/>
        <v>-56155.685558055382</v>
      </c>
      <c r="X3045" s="677">
        <f t="shared" ca="1" si="523"/>
        <v>-13021.207418143073</v>
      </c>
      <c r="Y3045" s="677">
        <f t="shared" ca="1" si="523"/>
        <v>-8028.3257443505436</v>
      </c>
      <c r="Z3045" s="677">
        <f t="shared" ca="1" si="523"/>
        <v>0</v>
      </c>
      <c r="AA3045" t="str">
        <f t="shared" si="519"/>
        <v>ASR_COMP</v>
      </c>
      <c r="AB3045" s="957">
        <f t="shared" si="520"/>
        <v>44682</v>
      </c>
      <c r="AC3045" t="str">
        <f t="shared" si="521"/>
        <v>Unaudited</v>
      </c>
    </row>
    <row r="3046" spans="1:29" x14ac:dyDescent="0.25">
      <c r="A3046" t="s">
        <v>423</v>
      </c>
      <c r="B3046" t="s">
        <v>1388</v>
      </c>
      <c r="C3046" t="s">
        <v>1389</v>
      </c>
      <c r="D3046">
        <v>1900</v>
      </c>
      <c r="E3046" s="957">
        <v>1</v>
      </c>
      <c r="F3046" t="s">
        <v>442</v>
      </c>
      <c r="G3046" s="957">
        <v>182</v>
      </c>
      <c r="H3046" t="s">
        <v>390</v>
      </c>
      <c r="I3046" s="937" t="s">
        <v>491</v>
      </c>
      <c r="J3046" s="937" t="s">
        <v>447</v>
      </c>
      <c r="K3046" s="937" t="s">
        <v>452</v>
      </c>
      <c r="L3046" s="945" t="s">
        <v>114</v>
      </c>
      <c r="M3046" s="960" t="s">
        <v>466</v>
      </c>
      <c r="N3046" s="677">
        <f t="shared" ca="1" si="524"/>
        <v>0</v>
      </c>
      <c r="O3046" s="677">
        <f t="shared" ca="1" si="523"/>
        <v>0</v>
      </c>
      <c r="P3046" s="677">
        <f t="shared" ca="1" si="523"/>
        <v>0</v>
      </c>
      <c r="Q3046" s="677">
        <f t="shared" ca="1" si="523"/>
        <v>0</v>
      </c>
      <c r="R3046" s="677">
        <f t="shared" ca="1" si="523"/>
        <v>0</v>
      </c>
      <c r="S3046" s="677">
        <f t="shared" ca="1" si="523"/>
        <v>0</v>
      </c>
      <c r="T3046" s="677">
        <f t="shared" ca="1" si="523"/>
        <v>0</v>
      </c>
      <c r="U3046" s="677">
        <f t="shared" ca="1" si="523"/>
        <v>0</v>
      </c>
      <c r="V3046" s="677">
        <f t="shared" ca="1" si="523"/>
        <v>0</v>
      </c>
      <c r="W3046" s="677">
        <f t="shared" ca="1" si="518"/>
        <v>0</v>
      </c>
      <c r="X3046" s="677">
        <f t="shared" ca="1" si="523"/>
        <v>0</v>
      </c>
      <c r="Y3046" s="677">
        <f t="shared" ca="1" si="523"/>
        <v>0</v>
      </c>
      <c r="Z3046" s="677">
        <f t="shared" ca="1" si="523"/>
        <v>0</v>
      </c>
      <c r="AA3046" t="str">
        <f t="shared" si="519"/>
        <v>ASR_COMP</v>
      </c>
      <c r="AB3046" s="957">
        <f t="shared" si="520"/>
        <v>44682</v>
      </c>
      <c r="AC3046" t="str">
        <f t="shared" si="521"/>
        <v>Unaudited</v>
      </c>
    </row>
    <row r="3047" spans="1:29" x14ac:dyDescent="0.25">
      <c r="A3047" t="s">
        <v>423</v>
      </c>
      <c r="B3047" t="s">
        <v>1388</v>
      </c>
      <c r="C3047" t="s">
        <v>1389</v>
      </c>
      <c r="D3047">
        <v>1900</v>
      </c>
      <c r="E3047" s="957">
        <v>1</v>
      </c>
      <c r="F3047" t="s">
        <v>442</v>
      </c>
      <c r="G3047" s="957">
        <v>182</v>
      </c>
      <c r="H3047" t="s">
        <v>390</v>
      </c>
      <c r="I3047" s="962" t="s">
        <v>491</v>
      </c>
      <c r="J3047" s="962" t="s">
        <v>447</v>
      </c>
      <c r="K3047" s="962" t="s">
        <v>6</v>
      </c>
      <c r="L3047" s="937" t="s">
        <v>120</v>
      </c>
      <c r="M3047" s="962" t="s">
        <v>191</v>
      </c>
      <c r="N3047" s="677">
        <f t="shared" ca="1" si="524"/>
        <v>254853.04155867966</v>
      </c>
      <c r="O3047" s="677">
        <f t="shared" ca="1" si="523"/>
        <v>122475.39176875626</v>
      </c>
      <c r="P3047" s="677">
        <f t="shared" ca="1" si="523"/>
        <v>14033.325405267648</v>
      </c>
      <c r="Q3047" s="677">
        <f t="shared" ca="1" si="523"/>
        <v>29584.459273869426</v>
      </c>
      <c r="R3047" s="677">
        <f t="shared" ca="1" si="523"/>
        <v>8427.2835062582726</v>
      </c>
      <c r="S3047" s="677">
        <f t="shared" ca="1" si="523"/>
        <v>50201.995488333429</v>
      </c>
      <c r="T3047" s="677">
        <f t="shared" ca="1" si="523"/>
        <v>0</v>
      </c>
      <c r="U3047" s="677">
        <f t="shared" ca="1" si="523"/>
        <v>221.41129314864762</v>
      </c>
      <c r="V3047" s="677">
        <f t="shared" ca="1" si="523"/>
        <v>1221.148106592188</v>
      </c>
      <c r="W3047" s="677">
        <f t="shared" ca="1" si="518"/>
        <v>1879.4324361790304</v>
      </c>
      <c r="X3047" s="677">
        <f t="shared" ca="1" si="523"/>
        <v>21941.995821397555</v>
      </c>
      <c r="Y3047" s="677">
        <f t="shared" ca="1" si="523"/>
        <v>4866.5984588772171</v>
      </c>
      <c r="Z3047" s="677">
        <f t="shared" ca="1" si="523"/>
        <v>0</v>
      </c>
      <c r="AA3047" t="str">
        <f t="shared" si="519"/>
        <v>ASR_COMP</v>
      </c>
      <c r="AB3047" s="957">
        <f t="shared" si="520"/>
        <v>44682</v>
      </c>
      <c r="AC3047" t="str">
        <f t="shared" si="521"/>
        <v>Unaudited</v>
      </c>
    </row>
    <row r="3048" spans="1:29" x14ac:dyDescent="0.25">
      <c r="A3048" t="s">
        <v>423</v>
      </c>
      <c r="B3048" t="s">
        <v>1388</v>
      </c>
      <c r="C3048" t="s">
        <v>1389</v>
      </c>
      <c r="D3048">
        <v>1900</v>
      </c>
      <c r="E3048" s="957">
        <v>1</v>
      </c>
      <c r="F3048" t="s">
        <v>442</v>
      </c>
      <c r="G3048" s="957">
        <v>182</v>
      </c>
      <c r="H3048" t="s">
        <v>390</v>
      </c>
      <c r="I3048" s="937" t="s">
        <v>491</v>
      </c>
      <c r="J3048" s="937" t="s">
        <v>447</v>
      </c>
      <c r="K3048" s="937" t="s">
        <v>6</v>
      </c>
      <c r="L3048" s="937" t="s">
        <v>45</v>
      </c>
      <c r="M3048" s="962" t="s">
        <v>166</v>
      </c>
      <c r="N3048" s="677">
        <f t="shared" ca="1" si="524"/>
        <v>262205.32630000002</v>
      </c>
      <c r="O3048" s="677">
        <f t="shared" ca="1" si="523"/>
        <v>223544.87226825743</v>
      </c>
      <c r="P3048" s="677">
        <f t="shared" ca="1" si="523"/>
        <v>6417.092898345416</v>
      </c>
      <c r="Q3048" s="677">
        <f t="shared" ca="1" si="523"/>
        <v>8966.6192707413265</v>
      </c>
      <c r="R3048" s="677">
        <f t="shared" ca="1" si="523"/>
        <v>1760.8906389603324</v>
      </c>
      <c r="S3048" s="677">
        <f t="shared" ca="1" si="523"/>
        <v>4876.694725060971</v>
      </c>
      <c r="T3048" s="677">
        <f t="shared" ca="1" si="523"/>
        <v>2414.4630784325145</v>
      </c>
      <c r="U3048" s="677">
        <f t="shared" ca="1" si="523"/>
        <v>105.8844292925998</v>
      </c>
      <c r="V3048" s="677">
        <f t="shared" ca="1" si="523"/>
        <v>242.71969176303648</v>
      </c>
      <c r="W3048" s="677">
        <f t="shared" ca="1" si="518"/>
        <v>34.208815617609169</v>
      </c>
      <c r="X3048" s="677">
        <f t="shared" ca="1" si="523"/>
        <v>12854.809543750987</v>
      </c>
      <c r="Y3048" s="677">
        <f t="shared" ca="1" si="523"/>
        <v>987.07093977781437</v>
      </c>
      <c r="Z3048" s="677">
        <f t="shared" ca="1" si="523"/>
        <v>0</v>
      </c>
      <c r="AA3048" t="str">
        <f t="shared" si="519"/>
        <v>ASR_COMP</v>
      </c>
      <c r="AB3048" s="957">
        <f t="shared" si="520"/>
        <v>44682</v>
      </c>
      <c r="AC3048" t="str">
        <f t="shared" si="521"/>
        <v>Unaudited</v>
      </c>
    </row>
    <row r="3049" spans="1:29" x14ac:dyDescent="0.25">
      <c r="A3049" t="s">
        <v>423</v>
      </c>
      <c r="B3049" t="s">
        <v>1388</v>
      </c>
      <c r="C3049" t="s">
        <v>1389</v>
      </c>
      <c r="D3049">
        <v>1900</v>
      </c>
      <c r="E3049" s="957">
        <v>1</v>
      </c>
      <c r="F3049" t="s">
        <v>442</v>
      </c>
      <c r="G3049" s="957">
        <v>182</v>
      </c>
      <c r="H3049" t="s">
        <v>390</v>
      </c>
      <c r="I3049" s="937" t="s">
        <v>491</v>
      </c>
      <c r="J3049" s="937" t="s">
        <v>447</v>
      </c>
      <c r="K3049" s="937" t="s">
        <v>6</v>
      </c>
      <c r="L3049" s="937" t="s">
        <v>46</v>
      </c>
      <c r="M3049" s="962" t="s">
        <v>167</v>
      </c>
      <c r="N3049" s="677">
        <f t="shared" ca="1" si="524"/>
        <v>-2661.7335240222055</v>
      </c>
      <c r="O3049" s="677">
        <f t="shared" ca="1" si="523"/>
        <v>-1317.6992798781625</v>
      </c>
      <c r="P3049" s="677">
        <f t="shared" ca="1" si="523"/>
        <v>-192.60761950119883</v>
      </c>
      <c r="Q3049" s="677">
        <f t="shared" ca="1" si="523"/>
        <v>-588.43089703271039</v>
      </c>
      <c r="R3049" s="677">
        <f t="shared" ca="1" si="523"/>
        <v>-184.19022559330173</v>
      </c>
      <c r="S3049" s="677">
        <f t="shared" ca="1" si="523"/>
        <v>-22.619604861158784</v>
      </c>
      <c r="T3049" s="677">
        <f t="shared" ca="1" si="523"/>
        <v>-2.4376088335500476</v>
      </c>
      <c r="U3049" s="677">
        <f t="shared" ca="1" si="523"/>
        <v>-1.0377383484708655</v>
      </c>
      <c r="V3049" s="677">
        <f t="shared" ca="1" si="523"/>
        <v>-17.808494266903921</v>
      </c>
      <c r="W3049" s="677">
        <f t="shared" ca="1" si="518"/>
        <v>0</v>
      </c>
      <c r="X3049" s="677">
        <f t="shared" ca="1" si="523"/>
        <v>-185.60193237334053</v>
      </c>
      <c r="Y3049" s="677">
        <f t="shared" ca="1" si="523"/>
        <v>-149.30012333340795</v>
      </c>
      <c r="Z3049" s="677">
        <f t="shared" ca="1" si="523"/>
        <v>0</v>
      </c>
      <c r="AA3049" t="str">
        <f t="shared" si="519"/>
        <v>ASR_COMP</v>
      </c>
      <c r="AB3049" s="957">
        <f t="shared" si="520"/>
        <v>44682</v>
      </c>
      <c r="AC3049" t="str">
        <f t="shared" si="521"/>
        <v>Unaudited</v>
      </c>
    </row>
    <row r="3050" spans="1:29" x14ac:dyDescent="0.25">
      <c r="A3050" t="s">
        <v>423</v>
      </c>
      <c r="B3050" t="s">
        <v>1388</v>
      </c>
      <c r="C3050" t="s">
        <v>1389</v>
      </c>
      <c r="D3050">
        <v>1900</v>
      </c>
      <c r="E3050" s="957">
        <v>1</v>
      </c>
      <c r="F3050" t="s">
        <v>442</v>
      </c>
      <c r="G3050" s="957">
        <v>182</v>
      </c>
      <c r="H3050" t="s">
        <v>390</v>
      </c>
      <c r="I3050" s="937" t="s">
        <v>491</v>
      </c>
      <c r="J3050" s="937" t="s">
        <v>447</v>
      </c>
      <c r="K3050" s="937" t="s">
        <v>6</v>
      </c>
      <c r="L3050" s="937" t="s">
        <v>168</v>
      </c>
      <c r="M3050" s="962" t="s">
        <v>464</v>
      </c>
      <c r="N3050" s="677">
        <f t="shared" ca="1" si="524"/>
        <v>-72640.310791235897</v>
      </c>
      <c r="O3050" s="677">
        <f t="shared" ca="1" si="523"/>
        <v>-45144.07236859874</v>
      </c>
      <c r="P3050" s="677">
        <f t="shared" ca="1" si="523"/>
        <v>-3469.9461102119067</v>
      </c>
      <c r="Q3050" s="677">
        <f t="shared" ca="1" si="523"/>
        <v>-5109.1950528509551</v>
      </c>
      <c r="R3050" s="677">
        <f t="shared" ca="1" si="523"/>
        <v>-1342.5014807727753</v>
      </c>
      <c r="S3050" s="677">
        <f t="shared" ca="1" si="523"/>
        <v>-6263.0151404215521</v>
      </c>
      <c r="T3050" s="677">
        <f t="shared" ca="1" si="523"/>
        <v>0</v>
      </c>
      <c r="U3050" s="677">
        <f t="shared" ca="1" si="523"/>
        <v>-125.15064874489423</v>
      </c>
      <c r="V3050" s="677">
        <f t="shared" ca="1" si="523"/>
        <v>-427.87902939292741</v>
      </c>
      <c r="W3050" s="677">
        <f t="shared" ca="1" si="518"/>
        <v>-495.27572495156755</v>
      </c>
      <c r="X3050" s="677">
        <f t="shared" ca="1" si="523"/>
        <v>-9012.6902115108915</v>
      </c>
      <c r="Y3050" s="677">
        <f t="shared" ca="1" si="523"/>
        <v>-1250.5850237796863</v>
      </c>
      <c r="Z3050" s="677">
        <f t="shared" ca="1" si="523"/>
        <v>0</v>
      </c>
      <c r="AA3050" t="str">
        <f t="shared" si="519"/>
        <v>ASR_COMP</v>
      </c>
      <c r="AB3050" s="957">
        <f t="shared" si="520"/>
        <v>44682</v>
      </c>
      <c r="AC3050" t="str">
        <f t="shared" si="521"/>
        <v>Unaudited</v>
      </c>
    </row>
    <row r="3051" spans="1:29" x14ac:dyDescent="0.25">
      <c r="A3051" t="s">
        <v>423</v>
      </c>
      <c r="B3051" t="s">
        <v>1388</v>
      </c>
      <c r="C3051" t="s">
        <v>1389</v>
      </c>
      <c r="D3051">
        <v>1900</v>
      </c>
      <c r="E3051" s="957">
        <v>1</v>
      </c>
      <c r="F3051" t="s">
        <v>442</v>
      </c>
      <c r="G3051" s="957">
        <v>182</v>
      </c>
      <c r="H3051" t="s">
        <v>390</v>
      </c>
      <c r="I3051" s="937" t="s">
        <v>491</v>
      </c>
      <c r="J3051" s="937" t="s">
        <v>447</v>
      </c>
      <c r="K3051" s="937" t="s">
        <v>437</v>
      </c>
      <c r="L3051" s="945" t="s">
        <v>123</v>
      </c>
      <c r="M3051" s="960" t="s">
        <v>32</v>
      </c>
      <c r="N3051" s="677">
        <f t="shared" ca="1" si="524"/>
        <v>0</v>
      </c>
      <c r="O3051" s="677">
        <f t="shared" ca="1" si="523"/>
        <v>0</v>
      </c>
      <c r="P3051" s="677">
        <f t="shared" ca="1" si="523"/>
        <v>0</v>
      </c>
      <c r="Q3051" s="677">
        <f t="shared" ca="1" si="523"/>
        <v>0</v>
      </c>
      <c r="R3051" s="677">
        <f t="shared" ca="1" si="523"/>
        <v>0</v>
      </c>
      <c r="S3051" s="677">
        <f t="shared" ca="1" si="523"/>
        <v>0</v>
      </c>
      <c r="T3051" s="677">
        <f t="shared" ca="1" si="523"/>
        <v>0</v>
      </c>
      <c r="U3051" s="677">
        <f t="shared" ca="1" si="523"/>
        <v>0</v>
      </c>
      <c r="V3051" s="677">
        <f t="shared" ca="1" si="523"/>
        <v>0</v>
      </c>
      <c r="W3051" s="677">
        <f t="shared" ca="1" si="518"/>
        <v>0</v>
      </c>
      <c r="X3051" s="677">
        <f t="shared" ca="1" si="523"/>
        <v>0</v>
      </c>
      <c r="Y3051" s="677">
        <f t="shared" ca="1" si="523"/>
        <v>0</v>
      </c>
      <c r="Z3051" s="677">
        <f t="shared" ca="1" si="523"/>
        <v>0</v>
      </c>
      <c r="AA3051" t="str">
        <f t="shared" si="519"/>
        <v>ASR_COMP</v>
      </c>
      <c r="AB3051" s="957">
        <f t="shared" si="520"/>
        <v>44682</v>
      </c>
      <c r="AC3051" t="str">
        <f t="shared" si="521"/>
        <v>Unaudited</v>
      </c>
    </row>
    <row r="3052" spans="1:29" x14ac:dyDescent="0.25">
      <c r="A3052" t="s">
        <v>423</v>
      </c>
      <c r="B3052" t="s">
        <v>1388</v>
      </c>
      <c r="C3052" t="s">
        <v>1389</v>
      </c>
      <c r="D3052">
        <v>1900</v>
      </c>
      <c r="E3052" s="957">
        <v>1</v>
      </c>
      <c r="F3052" t="s">
        <v>442</v>
      </c>
      <c r="G3052" s="957">
        <v>182</v>
      </c>
      <c r="H3052" t="s">
        <v>390</v>
      </c>
      <c r="I3052" s="962" t="s">
        <v>491</v>
      </c>
      <c r="J3052" s="962" t="s">
        <v>447</v>
      </c>
      <c r="K3052" s="962" t="s">
        <v>437</v>
      </c>
      <c r="L3052" s="937" t="s">
        <v>946</v>
      </c>
      <c r="M3052" s="962" t="s">
        <v>938</v>
      </c>
      <c r="N3052" s="677">
        <f t="shared" ca="1" si="524"/>
        <v>0</v>
      </c>
      <c r="O3052" s="677">
        <f t="shared" ca="1" si="523"/>
        <v>0</v>
      </c>
      <c r="P3052" s="677">
        <f t="shared" ca="1" si="523"/>
        <v>0</v>
      </c>
      <c r="Q3052" s="677">
        <f t="shared" ca="1" si="523"/>
        <v>0</v>
      </c>
      <c r="R3052" s="677">
        <f t="shared" ca="1" si="523"/>
        <v>0</v>
      </c>
      <c r="S3052" s="677">
        <f t="shared" ca="1" si="523"/>
        <v>0</v>
      </c>
      <c r="T3052" s="677">
        <f t="shared" ca="1" si="523"/>
        <v>0</v>
      </c>
      <c r="U3052" s="677">
        <f t="shared" ca="1" si="523"/>
        <v>0</v>
      </c>
      <c r="V3052" s="677">
        <f t="shared" ca="1" si="523"/>
        <v>0</v>
      </c>
      <c r="W3052" s="677">
        <f t="shared" ca="1" si="518"/>
        <v>0</v>
      </c>
      <c r="X3052" s="677">
        <f t="shared" ca="1" si="523"/>
        <v>0</v>
      </c>
      <c r="Y3052" s="677">
        <f t="shared" ca="1" si="523"/>
        <v>0</v>
      </c>
      <c r="Z3052" s="677">
        <f t="shared" ca="1" si="523"/>
        <v>0</v>
      </c>
      <c r="AA3052" t="str">
        <f t="shared" si="519"/>
        <v>ASR_COMP</v>
      </c>
      <c r="AB3052" s="957">
        <f t="shared" si="520"/>
        <v>44682</v>
      </c>
      <c r="AC3052" t="str">
        <f t="shared" si="521"/>
        <v>Unaudited</v>
      </c>
    </row>
    <row r="3053" spans="1:29" x14ac:dyDescent="0.25">
      <c r="A3053" t="s">
        <v>423</v>
      </c>
      <c r="B3053" t="s">
        <v>1388</v>
      </c>
      <c r="C3053" t="s">
        <v>1389</v>
      </c>
      <c r="D3053">
        <v>1900</v>
      </c>
      <c r="E3053" s="957">
        <v>1</v>
      </c>
      <c r="F3053" t="s">
        <v>442</v>
      </c>
      <c r="G3053" s="957">
        <v>182</v>
      </c>
      <c r="H3053" t="s">
        <v>390</v>
      </c>
      <c r="I3053" s="937" t="s">
        <v>491</v>
      </c>
      <c r="J3053" s="937" t="s">
        <v>447</v>
      </c>
      <c r="K3053" s="937" t="s">
        <v>437</v>
      </c>
      <c r="L3053" s="937" t="s">
        <v>170</v>
      </c>
      <c r="M3053" s="962" t="s">
        <v>40</v>
      </c>
      <c r="N3053" s="677">
        <f t="shared" ca="1" si="524"/>
        <v>12038.549913081883</v>
      </c>
      <c r="O3053" s="677">
        <f t="shared" ca="1" si="523"/>
        <v>10029.145131563017</v>
      </c>
      <c r="P3053" s="677">
        <f t="shared" ca="1" si="523"/>
        <v>287.89725904782978</v>
      </c>
      <c r="Q3053" s="677">
        <f t="shared" ca="1" si="523"/>
        <v>530.87811782354129</v>
      </c>
      <c r="R3053" s="677">
        <f t="shared" ca="1" si="523"/>
        <v>104.25538097226099</v>
      </c>
      <c r="S3053" s="677">
        <f t="shared" ca="1" si="523"/>
        <v>276.55169713219794</v>
      </c>
      <c r="T3053" s="677">
        <f t="shared" ca="1" si="523"/>
        <v>0</v>
      </c>
      <c r="U3053" s="677">
        <f t="shared" ca="1" si="523"/>
        <v>6.0045830776041829</v>
      </c>
      <c r="V3053" s="677">
        <f t="shared" ca="1" si="523"/>
        <v>14.37047444875148</v>
      </c>
      <c r="W3053" s="677">
        <f t="shared" ca="1" si="518"/>
        <v>2.0253688820387992</v>
      </c>
      <c r="X3053" s="677">
        <f t="shared" ca="1" si="523"/>
        <v>728.98132773547013</v>
      </c>
      <c r="Y3053" s="677">
        <f t="shared" ca="1" si="523"/>
        <v>58.440572399170968</v>
      </c>
      <c r="Z3053" s="677">
        <f t="shared" ca="1" si="523"/>
        <v>0</v>
      </c>
      <c r="AA3053" t="str">
        <f t="shared" si="519"/>
        <v>ASR_COMP</v>
      </c>
      <c r="AB3053" s="957">
        <f t="shared" si="520"/>
        <v>44682</v>
      </c>
      <c r="AC3053" t="str">
        <f t="shared" si="521"/>
        <v>Unaudited</v>
      </c>
    </row>
    <row r="3054" spans="1:29" x14ac:dyDescent="0.25">
      <c r="A3054" t="s">
        <v>423</v>
      </c>
      <c r="B3054" t="s">
        <v>1388</v>
      </c>
      <c r="C3054" t="s">
        <v>1389</v>
      </c>
      <c r="D3054">
        <v>1900</v>
      </c>
      <c r="E3054" s="957">
        <v>1</v>
      </c>
      <c r="F3054" t="s">
        <v>442</v>
      </c>
      <c r="G3054" s="957">
        <v>182</v>
      </c>
      <c r="H3054" t="s">
        <v>390</v>
      </c>
      <c r="I3054" s="937" t="s">
        <v>491</v>
      </c>
      <c r="J3054" s="937" t="s">
        <v>447</v>
      </c>
      <c r="K3054" s="937" t="s">
        <v>437</v>
      </c>
      <c r="L3054" s="937" t="s">
        <v>171</v>
      </c>
      <c r="M3054" s="962" t="s">
        <v>332</v>
      </c>
      <c r="N3054" s="677">
        <f t="shared" ca="1" si="524"/>
        <v>0</v>
      </c>
      <c r="O3054" s="677">
        <f t="shared" ca="1" si="523"/>
        <v>0</v>
      </c>
      <c r="P3054" s="677">
        <f t="shared" ca="1" si="523"/>
        <v>0</v>
      </c>
      <c r="Q3054" s="677">
        <f t="shared" ca="1" si="523"/>
        <v>0</v>
      </c>
      <c r="R3054" s="677">
        <f t="shared" ca="1" si="523"/>
        <v>0</v>
      </c>
      <c r="S3054" s="677">
        <f t="shared" ca="1" si="523"/>
        <v>0</v>
      </c>
      <c r="T3054" s="677">
        <f t="shared" ca="1" si="523"/>
        <v>0</v>
      </c>
      <c r="U3054" s="677">
        <f t="shared" ca="1" si="523"/>
        <v>0</v>
      </c>
      <c r="V3054" s="677">
        <f t="shared" ca="1" si="523"/>
        <v>0</v>
      </c>
      <c r="W3054" s="677">
        <f t="shared" ca="1" si="518"/>
        <v>0</v>
      </c>
      <c r="X3054" s="677">
        <f t="shared" ca="1" si="523"/>
        <v>0</v>
      </c>
      <c r="Y3054" s="677">
        <f t="shared" ca="1" si="523"/>
        <v>0</v>
      </c>
      <c r="Z3054" s="677">
        <f t="shared" ca="1" si="523"/>
        <v>0</v>
      </c>
      <c r="AA3054" t="str">
        <f t="shared" si="519"/>
        <v>ASR_COMP</v>
      </c>
      <c r="AB3054" s="957">
        <f t="shared" si="520"/>
        <v>44682</v>
      </c>
      <c r="AC3054" t="str">
        <f t="shared" si="521"/>
        <v>Unaudited</v>
      </c>
    </row>
    <row r="3055" spans="1:29" x14ac:dyDescent="0.25">
      <c r="A3055" t="s">
        <v>423</v>
      </c>
      <c r="B3055" t="s">
        <v>1388</v>
      </c>
      <c r="C3055" t="s">
        <v>1389</v>
      </c>
      <c r="D3055">
        <v>1900</v>
      </c>
      <c r="E3055" s="957">
        <v>1</v>
      </c>
      <c r="F3055" t="s">
        <v>442</v>
      </c>
      <c r="G3055" s="957">
        <v>182</v>
      </c>
      <c r="H3055" t="s">
        <v>390</v>
      </c>
      <c r="I3055" s="937" t="s">
        <v>491</v>
      </c>
      <c r="J3055" s="937" t="s">
        <v>453</v>
      </c>
      <c r="K3055" s="937" t="s">
        <v>438</v>
      </c>
      <c r="L3055" s="937" t="s">
        <v>124</v>
      </c>
      <c r="M3055" s="962" t="s">
        <v>27</v>
      </c>
      <c r="N3055" s="677">
        <f t="shared" ca="1" si="524"/>
        <v>2850226.473082962</v>
      </c>
      <c r="O3055" s="677">
        <f t="shared" ca="1" si="523"/>
        <v>-2945.7881094611034</v>
      </c>
      <c r="P3055" s="677">
        <f t="shared" ca="1" si="523"/>
        <v>2853172.2611924233</v>
      </c>
      <c r="Q3055" s="677">
        <f t="shared" ca="1" si="523"/>
        <v>0</v>
      </c>
      <c r="R3055" s="677">
        <f t="shared" ca="1" si="523"/>
        <v>0</v>
      </c>
      <c r="S3055" s="677">
        <f t="shared" ca="1" si="523"/>
        <v>0</v>
      </c>
      <c r="T3055" s="677">
        <f t="shared" ca="1" si="523"/>
        <v>0</v>
      </c>
      <c r="U3055" s="677">
        <f t="shared" ca="1" si="523"/>
        <v>0</v>
      </c>
      <c r="V3055" s="677">
        <f t="shared" ca="1" si="523"/>
        <v>0</v>
      </c>
      <c r="W3055" s="677">
        <f t="shared" ca="1" si="518"/>
        <v>0</v>
      </c>
      <c r="X3055" s="677">
        <f t="shared" ca="1" si="523"/>
        <v>0</v>
      </c>
      <c r="Y3055" s="677">
        <f t="shared" ca="1" si="523"/>
        <v>0</v>
      </c>
      <c r="Z3055" s="677">
        <f t="shared" ca="1" si="523"/>
        <v>0</v>
      </c>
      <c r="AA3055" t="str">
        <f t="shared" si="519"/>
        <v>ASR_COMP</v>
      </c>
      <c r="AB3055" s="957">
        <f t="shared" si="520"/>
        <v>44682</v>
      </c>
      <c r="AC3055" t="str">
        <f t="shared" si="521"/>
        <v>Unaudited</v>
      </c>
    </row>
    <row r="3056" spans="1:29" x14ac:dyDescent="0.25">
      <c r="A3056" t="s">
        <v>423</v>
      </c>
      <c r="B3056" t="s">
        <v>1388</v>
      </c>
      <c r="C3056" t="s">
        <v>1389</v>
      </c>
      <c r="D3056">
        <v>1900</v>
      </c>
      <c r="E3056" s="957">
        <v>1</v>
      </c>
      <c r="F3056" t="s">
        <v>442</v>
      </c>
      <c r="G3056" s="957">
        <v>182</v>
      </c>
      <c r="H3056" t="s">
        <v>390</v>
      </c>
      <c r="I3056" s="937" t="s">
        <v>491</v>
      </c>
      <c r="J3056" s="937" t="s">
        <v>453</v>
      </c>
      <c r="K3056" s="937" t="s">
        <v>438</v>
      </c>
      <c r="L3056" s="937" t="s">
        <v>125</v>
      </c>
      <c r="M3056" s="962" t="s">
        <v>100</v>
      </c>
      <c r="N3056" s="677">
        <f t="shared" ca="1" si="524"/>
        <v>142881.61344469644</v>
      </c>
      <c r="O3056" s="677">
        <f t="shared" ca="1" si="523"/>
        <v>63538.225630277149</v>
      </c>
      <c r="P3056" s="677">
        <f t="shared" ca="1" si="523"/>
        <v>79343.3878144193</v>
      </c>
      <c r="Q3056" s="677">
        <f t="shared" ca="1" si="523"/>
        <v>0</v>
      </c>
      <c r="R3056" s="677">
        <f t="shared" ca="1" si="523"/>
        <v>0</v>
      </c>
      <c r="S3056" s="677">
        <f t="shared" ca="1" si="523"/>
        <v>0</v>
      </c>
      <c r="T3056" s="677">
        <f t="shared" ca="1" si="523"/>
        <v>0</v>
      </c>
      <c r="U3056" s="677">
        <f t="shared" ca="1" si="523"/>
        <v>0</v>
      </c>
      <c r="V3056" s="677">
        <f t="shared" ca="1" si="523"/>
        <v>0</v>
      </c>
      <c r="W3056" s="677">
        <f t="shared" ca="1" si="518"/>
        <v>0</v>
      </c>
      <c r="X3056" s="677">
        <f t="shared" ca="1" si="523"/>
        <v>0</v>
      </c>
      <c r="Y3056" s="677">
        <f t="shared" ca="1" si="523"/>
        <v>0</v>
      </c>
      <c r="Z3056" s="677">
        <f t="shared" ca="1" si="523"/>
        <v>0</v>
      </c>
      <c r="AA3056" t="str">
        <f t="shared" si="519"/>
        <v>ASR_COMP</v>
      </c>
      <c r="AB3056" s="957">
        <f t="shared" si="520"/>
        <v>44682</v>
      </c>
      <c r="AC3056" t="str">
        <f t="shared" si="521"/>
        <v>Unaudited</v>
      </c>
    </row>
    <row r="3057" spans="1:29" x14ac:dyDescent="0.25">
      <c r="A3057" t="s">
        <v>423</v>
      </c>
      <c r="B3057" t="s">
        <v>1388</v>
      </c>
      <c r="C3057" t="s">
        <v>1389</v>
      </c>
      <c r="D3057">
        <v>1900</v>
      </c>
      <c r="E3057" s="957">
        <v>1</v>
      </c>
      <c r="F3057" t="s">
        <v>442</v>
      </c>
      <c r="G3057" s="957">
        <v>182</v>
      </c>
      <c r="H3057" t="s">
        <v>390</v>
      </c>
      <c r="I3057" s="937" t="s">
        <v>491</v>
      </c>
      <c r="J3057" s="937" t="s">
        <v>453</v>
      </c>
      <c r="K3057" s="937" t="s">
        <v>438</v>
      </c>
      <c r="L3057" s="937" t="s">
        <v>126</v>
      </c>
      <c r="M3057" s="962" t="s">
        <v>101</v>
      </c>
      <c r="N3057" s="677">
        <f t="shared" ca="1" si="524"/>
        <v>391122.38328535092</v>
      </c>
      <c r="O3057" s="677">
        <f t="shared" ca="1" si="523"/>
        <v>291450.60173483973</v>
      </c>
      <c r="P3057" s="677">
        <f t="shared" ca="1" si="523"/>
        <v>99671.781550511194</v>
      </c>
      <c r="Q3057" s="677">
        <f t="shared" ca="1" si="523"/>
        <v>0</v>
      </c>
      <c r="R3057" s="677">
        <f t="shared" ca="1" si="523"/>
        <v>0</v>
      </c>
      <c r="S3057" s="677">
        <f t="shared" ca="1" si="523"/>
        <v>0</v>
      </c>
      <c r="T3057" s="677">
        <f t="shared" ca="1" si="523"/>
        <v>0</v>
      </c>
      <c r="U3057" s="677">
        <f t="shared" ca="1" si="523"/>
        <v>0</v>
      </c>
      <c r="V3057" s="677">
        <f t="shared" ca="1" si="523"/>
        <v>0</v>
      </c>
      <c r="W3057" s="677">
        <f t="shared" ca="1" si="518"/>
        <v>0</v>
      </c>
      <c r="X3057" s="677">
        <f t="shared" ca="1" si="523"/>
        <v>0</v>
      </c>
      <c r="Y3057" s="677">
        <f t="shared" ca="1" si="523"/>
        <v>0</v>
      </c>
      <c r="Z3057" s="677">
        <f t="shared" ca="1" si="523"/>
        <v>0</v>
      </c>
      <c r="AA3057" t="str">
        <f t="shared" si="519"/>
        <v>ASR_COMP</v>
      </c>
      <c r="AB3057" s="957">
        <f t="shared" si="520"/>
        <v>44682</v>
      </c>
      <c r="AC3057" t="str">
        <f t="shared" si="521"/>
        <v>Unaudited</v>
      </c>
    </row>
    <row r="3058" spans="1:29" x14ac:dyDescent="0.25">
      <c r="A3058" t="s">
        <v>423</v>
      </c>
      <c r="B3058" t="s">
        <v>1388</v>
      </c>
      <c r="C3058" t="s">
        <v>1389</v>
      </c>
      <c r="D3058">
        <v>1900</v>
      </c>
      <c r="E3058" s="957">
        <v>1</v>
      </c>
      <c r="F3058" t="s">
        <v>442</v>
      </c>
      <c r="G3058" s="957">
        <v>182</v>
      </c>
      <c r="H3058" t="s">
        <v>390</v>
      </c>
      <c r="I3058" s="937" t="s">
        <v>491</v>
      </c>
      <c r="J3058" s="937" t="s">
        <v>453</v>
      </c>
      <c r="K3058" s="937" t="s">
        <v>438</v>
      </c>
      <c r="L3058" s="937" t="s">
        <v>127</v>
      </c>
      <c r="M3058" s="962" t="s">
        <v>102</v>
      </c>
      <c r="N3058" s="677">
        <f t="shared" ca="1" si="524"/>
        <v>93338.376839488148</v>
      </c>
      <c r="O3058" s="677">
        <f t="shared" ca="1" si="523"/>
        <v>56008.060938666786</v>
      </c>
      <c r="P3058" s="677">
        <f t="shared" ca="1" si="523"/>
        <v>37330.315900821362</v>
      </c>
      <c r="Q3058" s="677">
        <f t="shared" ca="1" si="523"/>
        <v>0</v>
      </c>
      <c r="R3058" s="677">
        <f t="shared" ca="1" si="523"/>
        <v>0</v>
      </c>
      <c r="S3058" s="677">
        <f t="shared" ca="1" si="523"/>
        <v>0</v>
      </c>
      <c r="T3058" s="677">
        <f t="shared" ca="1" si="523"/>
        <v>0</v>
      </c>
      <c r="U3058" s="677">
        <f t="shared" ca="1" si="523"/>
        <v>0</v>
      </c>
      <c r="V3058" s="677">
        <f t="shared" ca="1" si="523"/>
        <v>0</v>
      </c>
      <c r="W3058" s="677">
        <f t="shared" ca="1" si="518"/>
        <v>0</v>
      </c>
      <c r="X3058" s="677">
        <f t="shared" ca="1" si="523"/>
        <v>0</v>
      </c>
      <c r="Y3058" s="677">
        <f t="shared" ca="1" si="523"/>
        <v>0</v>
      </c>
      <c r="Z3058" s="677">
        <f t="shared" ca="1" si="523"/>
        <v>0</v>
      </c>
      <c r="AA3058" t="str">
        <f t="shared" si="519"/>
        <v>ASR_COMP</v>
      </c>
      <c r="AB3058" s="957">
        <f t="shared" si="520"/>
        <v>44682</v>
      </c>
      <c r="AC3058" t="str">
        <f t="shared" si="521"/>
        <v>Unaudited</v>
      </c>
    </row>
    <row r="3059" spans="1:29" x14ac:dyDescent="0.25">
      <c r="A3059" t="s">
        <v>423</v>
      </c>
      <c r="B3059" t="s">
        <v>1388</v>
      </c>
      <c r="C3059" t="s">
        <v>1389</v>
      </c>
      <c r="D3059">
        <v>1900</v>
      </c>
      <c r="E3059" s="957">
        <v>1</v>
      </c>
      <c r="F3059" t="s">
        <v>442</v>
      </c>
      <c r="G3059" s="957">
        <v>182</v>
      </c>
      <c r="H3059" t="s">
        <v>390</v>
      </c>
      <c r="I3059" s="937" t="s">
        <v>491</v>
      </c>
      <c r="J3059" s="937" t="s">
        <v>453</v>
      </c>
      <c r="K3059" s="937" t="s">
        <v>438</v>
      </c>
      <c r="L3059" s="945" t="s">
        <v>128</v>
      </c>
      <c r="M3059" s="960" t="s">
        <v>103</v>
      </c>
      <c r="N3059" s="677">
        <f t="shared" ca="1" si="524"/>
        <v>324111.87028476264</v>
      </c>
      <c r="O3059" s="677">
        <f t="shared" ca="1" si="523"/>
        <v>62391.76651428148</v>
      </c>
      <c r="P3059" s="677">
        <f t="shared" ca="1" si="523"/>
        <v>261720.10377048116</v>
      </c>
      <c r="Q3059" s="677">
        <f t="shared" ca="1" si="523"/>
        <v>0</v>
      </c>
      <c r="R3059" s="677">
        <f t="shared" ca="1" si="523"/>
        <v>0</v>
      </c>
      <c r="S3059" s="677">
        <f t="shared" ca="1" si="523"/>
        <v>0</v>
      </c>
      <c r="T3059" s="677">
        <f t="shared" ca="1" si="523"/>
        <v>0</v>
      </c>
      <c r="U3059" s="677">
        <f t="shared" ca="1" si="523"/>
        <v>0</v>
      </c>
      <c r="V3059" s="677">
        <f t="shared" ca="1" si="523"/>
        <v>0</v>
      </c>
      <c r="W3059" s="677">
        <f t="shared" ca="1" si="518"/>
        <v>0</v>
      </c>
      <c r="X3059" s="677">
        <f t="shared" ca="1" si="523"/>
        <v>0</v>
      </c>
      <c r="Y3059" s="677">
        <f t="shared" ca="1" si="523"/>
        <v>0</v>
      </c>
      <c r="Z3059" s="677">
        <f t="shared" ca="1" si="523"/>
        <v>0</v>
      </c>
      <c r="AA3059" t="str">
        <f t="shared" si="519"/>
        <v>ASR_COMP</v>
      </c>
      <c r="AB3059" s="957">
        <f t="shared" si="520"/>
        <v>44682</v>
      </c>
      <c r="AC3059" t="str">
        <f t="shared" si="521"/>
        <v>Unaudited</v>
      </c>
    </row>
    <row r="3060" spans="1:29" x14ac:dyDescent="0.25">
      <c r="A3060" t="s">
        <v>423</v>
      </c>
      <c r="B3060" t="s">
        <v>1388</v>
      </c>
      <c r="C3060" t="s">
        <v>1389</v>
      </c>
      <c r="D3060">
        <v>1900</v>
      </c>
      <c r="E3060" s="957">
        <v>1</v>
      </c>
      <c r="F3060" t="s">
        <v>442</v>
      </c>
      <c r="G3060" s="957">
        <v>182</v>
      </c>
      <c r="H3060" t="s">
        <v>390</v>
      </c>
      <c r="I3060" s="962" t="s">
        <v>491</v>
      </c>
      <c r="J3060" s="962" t="s">
        <v>453</v>
      </c>
      <c r="K3060" s="962" t="s">
        <v>438</v>
      </c>
      <c r="L3060" s="937" t="s">
        <v>129</v>
      </c>
      <c r="M3060" s="962" t="s">
        <v>28</v>
      </c>
      <c r="N3060" s="677">
        <f t="shared" ca="1" si="524"/>
        <v>65167.272694358813</v>
      </c>
      <c r="O3060" s="677">
        <f t="shared" ca="1" si="523"/>
        <v>65167.272694358813</v>
      </c>
      <c r="P3060" s="677">
        <f t="shared" ca="1" si="523"/>
        <v>0</v>
      </c>
      <c r="Q3060" s="677">
        <f t="shared" ca="1" si="523"/>
        <v>0</v>
      </c>
      <c r="R3060" s="677">
        <f t="shared" ca="1" si="523"/>
        <v>0</v>
      </c>
      <c r="S3060" s="677">
        <f t="shared" ca="1" si="523"/>
        <v>0</v>
      </c>
      <c r="T3060" s="677">
        <f t="shared" ca="1" si="523"/>
        <v>0</v>
      </c>
      <c r="U3060" s="677">
        <f t="shared" ca="1" si="523"/>
        <v>0</v>
      </c>
      <c r="V3060" s="677">
        <f t="shared" ca="1" si="523"/>
        <v>0</v>
      </c>
      <c r="W3060" s="677">
        <f t="shared" ca="1" si="518"/>
        <v>0</v>
      </c>
      <c r="X3060" s="677">
        <f t="shared" ca="1" si="523"/>
        <v>0</v>
      </c>
      <c r="Y3060" s="677">
        <f t="shared" ca="1" si="523"/>
        <v>0</v>
      </c>
      <c r="Z3060" s="677">
        <f t="shared" ca="1" si="523"/>
        <v>0</v>
      </c>
      <c r="AA3060" t="str">
        <f t="shared" si="519"/>
        <v>ASR_COMP</v>
      </c>
      <c r="AB3060" s="957">
        <f t="shared" si="520"/>
        <v>44682</v>
      </c>
      <c r="AC3060" t="str">
        <f t="shared" si="521"/>
        <v>Unaudited</v>
      </c>
    </row>
    <row r="3061" spans="1:29" x14ac:dyDescent="0.25">
      <c r="A3061" t="s">
        <v>423</v>
      </c>
      <c r="B3061" t="s">
        <v>1388</v>
      </c>
      <c r="C3061" t="s">
        <v>1389</v>
      </c>
      <c r="D3061">
        <v>1900</v>
      </c>
      <c r="E3061" s="957">
        <v>1</v>
      </c>
      <c r="F3061" t="s">
        <v>442</v>
      </c>
      <c r="G3061" s="957">
        <v>182</v>
      </c>
      <c r="H3061" t="s">
        <v>390</v>
      </c>
      <c r="I3061" s="937" t="s">
        <v>491</v>
      </c>
      <c r="J3061" s="937" t="s">
        <v>439</v>
      </c>
      <c r="K3061" s="937" t="s">
        <v>439</v>
      </c>
      <c r="L3061" s="937" t="s">
        <v>131</v>
      </c>
      <c r="M3061" s="962" t="s">
        <v>329</v>
      </c>
      <c r="N3061" s="677">
        <f t="shared" ca="1" si="524"/>
        <v>0</v>
      </c>
      <c r="O3061" s="677">
        <f t="shared" ca="1" si="523"/>
        <v>0</v>
      </c>
      <c r="P3061" s="677">
        <f t="shared" ca="1" si="523"/>
        <v>0</v>
      </c>
      <c r="Q3061" s="677">
        <f t="shared" ca="1" si="523"/>
        <v>0</v>
      </c>
      <c r="R3061" s="677">
        <f t="shared" ca="1" si="523"/>
        <v>0</v>
      </c>
      <c r="S3061" s="677">
        <f t="shared" ca="1" si="523"/>
        <v>0</v>
      </c>
      <c r="T3061" s="677">
        <f t="shared" ca="1" si="523"/>
        <v>0</v>
      </c>
      <c r="U3061" s="677">
        <f t="shared" ca="1" si="523"/>
        <v>0</v>
      </c>
      <c r="V3061" s="677">
        <f t="shared" ca="1" si="523"/>
        <v>0</v>
      </c>
      <c r="W3061" s="677">
        <f t="shared" ca="1" si="518"/>
        <v>0</v>
      </c>
      <c r="X3061" s="677">
        <f t="shared" ca="1" si="523"/>
        <v>0</v>
      </c>
      <c r="Y3061" s="677">
        <f t="shared" ca="1" si="523"/>
        <v>0</v>
      </c>
      <c r="Z3061" s="677">
        <f t="shared" ca="1" si="523"/>
        <v>0</v>
      </c>
      <c r="AA3061" t="str">
        <f t="shared" si="519"/>
        <v>ASR_COMP</v>
      </c>
      <c r="AB3061" s="957">
        <f t="shared" si="520"/>
        <v>44682</v>
      </c>
      <c r="AC3061" t="str">
        <f t="shared" si="521"/>
        <v>Unaudited</v>
      </c>
    </row>
    <row r="3062" spans="1:29" x14ac:dyDescent="0.25">
      <c r="A3062" t="s">
        <v>423</v>
      </c>
      <c r="B3062" t="s">
        <v>1388</v>
      </c>
      <c r="C3062" t="s">
        <v>1389</v>
      </c>
      <c r="D3062">
        <v>1900</v>
      </c>
      <c r="E3062" s="957">
        <v>1</v>
      </c>
      <c r="F3062" t="s">
        <v>442</v>
      </c>
      <c r="G3062" s="957">
        <v>182</v>
      </c>
      <c r="H3062" t="s">
        <v>390</v>
      </c>
      <c r="I3062" s="937" t="s">
        <v>491</v>
      </c>
      <c r="J3062" s="937" t="s">
        <v>439</v>
      </c>
      <c r="K3062" s="937" t="s">
        <v>439</v>
      </c>
      <c r="L3062" s="937" t="s">
        <v>132</v>
      </c>
      <c r="M3062" s="962" t="s">
        <v>328</v>
      </c>
      <c r="N3062" s="677">
        <f t="shared" ca="1" si="524"/>
        <v>0</v>
      </c>
      <c r="O3062" s="677">
        <f t="shared" ca="1" si="523"/>
        <v>0</v>
      </c>
      <c r="P3062" s="677">
        <f t="shared" ca="1" si="523"/>
        <v>0</v>
      </c>
      <c r="Q3062" s="677">
        <f t="shared" ca="1" si="523"/>
        <v>0</v>
      </c>
      <c r="R3062" s="677">
        <f t="shared" ca="1" si="523"/>
        <v>0</v>
      </c>
      <c r="S3062" s="677">
        <f t="shared" ca="1" si="523"/>
        <v>0</v>
      </c>
      <c r="T3062" s="677">
        <f t="shared" ca="1" si="523"/>
        <v>0</v>
      </c>
      <c r="U3062" s="677">
        <f t="shared" ca="1" si="523"/>
        <v>0</v>
      </c>
      <c r="V3062" s="677">
        <f t="shared" ca="1" si="523"/>
        <v>0</v>
      </c>
      <c r="W3062" s="677">
        <f t="shared" ca="1" si="518"/>
        <v>0</v>
      </c>
      <c r="X3062" s="677">
        <f t="shared" ca="1" si="523"/>
        <v>0</v>
      </c>
      <c r="Y3062" s="677">
        <f t="shared" ca="1" si="523"/>
        <v>0</v>
      </c>
      <c r="Z3062" s="677">
        <f t="shared" ca="1" si="523"/>
        <v>0</v>
      </c>
      <c r="AA3062" t="str">
        <f t="shared" si="519"/>
        <v>ASR_COMP</v>
      </c>
      <c r="AB3062" s="957">
        <f t="shared" si="520"/>
        <v>44682</v>
      </c>
      <c r="AC3062" t="str">
        <f t="shared" si="521"/>
        <v>Unaudited</v>
      </c>
    </row>
    <row r="3063" spans="1:29" ht="30" x14ac:dyDescent="0.25">
      <c r="A3063" t="s">
        <v>423</v>
      </c>
      <c r="B3063" t="s">
        <v>1388</v>
      </c>
      <c r="C3063" t="s">
        <v>1389</v>
      </c>
      <c r="D3063">
        <v>1900</v>
      </c>
      <c r="E3063" s="957">
        <v>1</v>
      </c>
      <c r="F3063" t="s">
        <v>442</v>
      </c>
      <c r="G3063" s="957">
        <v>182</v>
      </c>
      <c r="H3063" t="s">
        <v>390</v>
      </c>
      <c r="I3063" s="937" t="s">
        <v>491</v>
      </c>
      <c r="J3063" s="937" t="s">
        <v>439</v>
      </c>
      <c r="K3063" s="937" t="s">
        <v>439</v>
      </c>
      <c r="L3063" s="937" t="s">
        <v>133</v>
      </c>
      <c r="M3063" s="962" t="s">
        <v>182</v>
      </c>
      <c r="N3063" s="677">
        <f t="shared" ca="1" si="524"/>
        <v>0</v>
      </c>
      <c r="O3063" s="677">
        <f t="shared" ca="1" si="523"/>
        <v>0</v>
      </c>
      <c r="P3063" s="677">
        <f t="shared" ca="1" si="523"/>
        <v>0</v>
      </c>
      <c r="Q3063" s="677">
        <f t="shared" ca="1" si="523"/>
        <v>0</v>
      </c>
      <c r="R3063" s="677">
        <f t="shared" ca="1" si="523"/>
        <v>0</v>
      </c>
      <c r="S3063" s="677">
        <f t="shared" ca="1" si="523"/>
        <v>0</v>
      </c>
      <c r="T3063" s="677">
        <f t="shared" ca="1" si="523"/>
        <v>0</v>
      </c>
      <c r="U3063" s="677">
        <f t="shared" ca="1" si="523"/>
        <v>0</v>
      </c>
      <c r="V3063" s="677">
        <f t="shared" ca="1" si="523"/>
        <v>0</v>
      </c>
      <c r="W3063" s="677">
        <f t="shared" ca="1" si="518"/>
        <v>0</v>
      </c>
      <c r="X3063" s="677">
        <f t="shared" ca="1" si="523"/>
        <v>0</v>
      </c>
      <c r="Y3063" s="677">
        <f t="shared" ca="1" si="523"/>
        <v>0</v>
      </c>
      <c r="Z3063" s="677">
        <f t="shared" ca="1" si="523"/>
        <v>0</v>
      </c>
      <c r="AA3063" t="str">
        <f t="shared" si="519"/>
        <v>ASR_COMP</v>
      </c>
      <c r="AB3063" s="957">
        <f t="shared" si="520"/>
        <v>44682</v>
      </c>
      <c r="AC3063" t="str">
        <f t="shared" si="521"/>
        <v>Unaudited</v>
      </c>
    </row>
    <row r="3064" spans="1:29" x14ac:dyDescent="0.25">
      <c r="A3064" t="s">
        <v>423</v>
      </c>
      <c r="B3064" t="s">
        <v>1388</v>
      </c>
      <c r="C3064" t="s">
        <v>1389</v>
      </c>
      <c r="D3064">
        <v>1900</v>
      </c>
      <c r="E3064" s="957">
        <v>1</v>
      </c>
      <c r="F3064" t="s">
        <v>442</v>
      </c>
      <c r="G3064" s="957">
        <v>182</v>
      </c>
      <c r="H3064" t="s">
        <v>390</v>
      </c>
      <c r="I3064" s="937" t="s">
        <v>491</v>
      </c>
      <c r="J3064" s="937" t="s">
        <v>439</v>
      </c>
      <c r="K3064" s="937" t="s">
        <v>439</v>
      </c>
      <c r="L3064" s="937" t="s">
        <v>134</v>
      </c>
      <c r="M3064" s="962" t="s">
        <v>497</v>
      </c>
      <c r="N3064" s="677">
        <f t="shared" ca="1" si="524"/>
        <v>0</v>
      </c>
      <c r="O3064" s="677">
        <f t="shared" ca="1" si="523"/>
        <v>0</v>
      </c>
      <c r="P3064" s="677">
        <f t="shared" ca="1" si="523"/>
        <v>0</v>
      </c>
      <c r="Q3064" s="677">
        <f t="shared" ca="1" si="523"/>
        <v>0</v>
      </c>
      <c r="R3064" s="677">
        <f t="shared" ca="1" si="523"/>
        <v>0</v>
      </c>
      <c r="S3064" s="677">
        <f t="shared" ca="1" si="523"/>
        <v>0</v>
      </c>
      <c r="T3064" s="677">
        <f t="shared" ca="1" si="523"/>
        <v>0</v>
      </c>
      <c r="U3064" s="677">
        <f t="shared" ca="1" si="523"/>
        <v>0</v>
      </c>
      <c r="V3064" s="677">
        <f t="shared" ca="1" si="523"/>
        <v>0</v>
      </c>
      <c r="W3064" s="677">
        <f t="shared" ca="1" si="518"/>
        <v>0</v>
      </c>
      <c r="X3064" s="677">
        <f t="shared" ca="1" si="523"/>
        <v>0</v>
      </c>
      <c r="Y3064" s="677">
        <f t="shared" ca="1" si="523"/>
        <v>0</v>
      </c>
      <c r="Z3064" s="677">
        <f t="shared" ca="1" si="523"/>
        <v>0</v>
      </c>
      <c r="AA3064" t="str">
        <f t="shared" si="519"/>
        <v>ASR_COMP</v>
      </c>
      <c r="AB3064" s="957">
        <f t="shared" si="520"/>
        <v>44682</v>
      </c>
      <c r="AC3064" t="str">
        <f t="shared" si="521"/>
        <v>Unaudited</v>
      </c>
    </row>
    <row r="3065" spans="1:29" x14ac:dyDescent="0.25">
      <c r="A3065" t="s">
        <v>423</v>
      </c>
      <c r="B3065" t="s">
        <v>1388</v>
      </c>
      <c r="C3065" t="s">
        <v>1389</v>
      </c>
      <c r="D3065">
        <v>1900</v>
      </c>
      <c r="E3065" s="957">
        <v>1</v>
      </c>
      <c r="F3065" t="s">
        <v>442</v>
      </c>
      <c r="G3065" s="957">
        <v>182</v>
      </c>
      <c r="H3065" t="s">
        <v>390</v>
      </c>
      <c r="I3065" s="937" t="s">
        <v>491</v>
      </c>
      <c r="J3065" s="937" t="s">
        <v>439</v>
      </c>
      <c r="K3065" s="937" t="s">
        <v>439</v>
      </c>
      <c r="L3065" s="937" t="s">
        <v>135</v>
      </c>
      <c r="M3065" s="962" t="s">
        <v>498</v>
      </c>
      <c r="N3065" s="677">
        <f t="shared" ca="1" si="524"/>
        <v>0</v>
      </c>
      <c r="O3065" s="677">
        <f t="shared" ca="1" si="523"/>
        <v>0</v>
      </c>
      <c r="P3065" s="677">
        <f t="shared" ca="1" si="523"/>
        <v>0</v>
      </c>
      <c r="Q3065" s="677">
        <f t="shared" ca="1" si="523"/>
        <v>0</v>
      </c>
      <c r="R3065" s="677">
        <f t="shared" ca="1" si="523"/>
        <v>0</v>
      </c>
      <c r="S3065" s="677">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7">
        <f t="shared" ca="1" si="525"/>
        <v>0</v>
      </c>
      <c r="U3065" s="677">
        <f t="shared" ca="1" si="525"/>
        <v>0</v>
      </c>
      <c r="V3065" s="677">
        <f t="shared" ca="1" si="525"/>
        <v>0</v>
      </c>
      <c r="W3065" s="677">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7">
        <f t="shared" ca="1" si="525"/>
        <v>0</v>
      </c>
      <c r="Y3065" s="677">
        <f t="shared" ca="1" si="525"/>
        <v>0</v>
      </c>
      <c r="Z3065" s="677">
        <f t="shared" ca="1" si="525"/>
        <v>0</v>
      </c>
      <c r="AA3065" t="str">
        <f t="shared" si="519"/>
        <v>ASR_COMP</v>
      </c>
      <c r="AB3065" s="957">
        <f t="shared" si="520"/>
        <v>44682</v>
      </c>
      <c r="AC3065" t="str">
        <f t="shared" si="521"/>
        <v>Unaudited</v>
      </c>
    </row>
    <row r="3066" spans="1:29" x14ac:dyDescent="0.25">
      <c r="A3066" t="s">
        <v>423</v>
      </c>
      <c r="B3066" t="s">
        <v>1388</v>
      </c>
      <c r="C3066" t="s">
        <v>1389</v>
      </c>
      <c r="D3066">
        <v>1900</v>
      </c>
      <c r="E3066" s="957">
        <v>1</v>
      </c>
      <c r="F3066" t="s">
        <v>442</v>
      </c>
      <c r="G3066" s="957">
        <v>182</v>
      </c>
      <c r="H3066" t="s">
        <v>390</v>
      </c>
      <c r="I3066" s="937" t="s">
        <v>491</v>
      </c>
      <c r="J3066" s="937" t="s">
        <v>439</v>
      </c>
      <c r="K3066" s="937" t="s">
        <v>439</v>
      </c>
      <c r="L3066" s="937" t="s">
        <v>136</v>
      </c>
      <c r="M3066" s="962" t="s">
        <v>499</v>
      </c>
      <c r="N3066" s="677">
        <f t="shared" ca="1" si="524"/>
        <v>0</v>
      </c>
      <c r="O3066" s="677">
        <f t="shared" ca="1" si="525"/>
        <v>0</v>
      </c>
      <c r="P3066" s="677">
        <f t="shared" ca="1" si="525"/>
        <v>0</v>
      </c>
      <c r="Q3066" s="677">
        <f t="shared" ca="1" si="525"/>
        <v>0</v>
      </c>
      <c r="R3066" s="677">
        <f t="shared" ca="1" si="525"/>
        <v>0</v>
      </c>
      <c r="S3066" s="677">
        <f t="shared" ca="1" si="525"/>
        <v>0</v>
      </c>
      <c r="T3066" s="677">
        <f t="shared" ca="1" si="525"/>
        <v>0</v>
      </c>
      <c r="U3066" s="677">
        <f t="shared" ca="1" si="525"/>
        <v>0</v>
      </c>
      <c r="V3066" s="677">
        <f t="shared" ca="1" si="525"/>
        <v>0</v>
      </c>
      <c r="W3066" s="677">
        <f t="shared" ca="1" si="526"/>
        <v>0</v>
      </c>
      <c r="X3066" s="677">
        <f t="shared" ca="1" si="525"/>
        <v>0</v>
      </c>
      <c r="Y3066" s="677">
        <f t="shared" ca="1" si="525"/>
        <v>0</v>
      </c>
      <c r="Z3066" s="677">
        <f t="shared" ca="1" si="525"/>
        <v>0</v>
      </c>
      <c r="AA3066" t="str">
        <f t="shared" si="519"/>
        <v>ASR_COMP</v>
      </c>
      <c r="AB3066" s="957">
        <f t="shared" si="520"/>
        <v>44682</v>
      </c>
      <c r="AC3066" t="str">
        <f t="shared" si="521"/>
        <v>Unaudited</v>
      </c>
    </row>
    <row r="3067" spans="1:29" x14ac:dyDescent="0.25">
      <c r="A3067" t="s">
        <v>423</v>
      </c>
      <c r="B3067" t="s">
        <v>1388</v>
      </c>
      <c r="C3067" t="s">
        <v>1389</v>
      </c>
      <c r="D3067">
        <v>1900</v>
      </c>
      <c r="E3067" s="957">
        <v>1</v>
      </c>
      <c r="F3067" t="s">
        <v>442</v>
      </c>
      <c r="G3067" s="957">
        <v>182</v>
      </c>
      <c r="H3067" t="s">
        <v>390</v>
      </c>
      <c r="I3067" s="937" t="s">
        <v>492</v>
      </c>
      <c r="J3067" s="937" t="s">
        <v>26</v>
      </c>
      <c r="K3067" s="937" t="s">
        <v>26</v>
      </c>
      <c r="L3067" s="945" t="s">
        <v>272</v>
      </c>
      <c r="M3067" s="960" t="s">
        <v>26</v>
      </c>
      <c r="N3067" s="677">
        <f t="shared" ca="1" si="524"/>
        <v>602876.89675436169</v>
      </c>
      <c r="O3067" s="677">
        <f t="shared" ca="1" si="525"/>
        <v>0</v>
      </c>
      <c r="P3067" s="677">
        <f t="shared" ca="1" si="525"/>
        <v>0</v>
      </c>
      <c r="Q3067" s="677">
        <f t="shared" ca="1" si="525"/>
        <v>0</v>
      </c>
      <c r="R3067" s="677">
        <f t="shared" ca="1" si="525"/>
        <v>0</v>
      </c>
      <c r="S3067" s="677">
        <f t="shared" ca="1" si="525"/>
        <v>0</v>
      </c>
      <c r="T3067" s="677">
        <f t="shared" ca="1" si="525"/>
        <v>0</v>
      </c>
      <c r="U3067" s="677">
        <f t="shared" ca="1" si="525"/>
        <v>0</v>
      </c>
      <c r="V3067" s="677">
        <f t="shared" ca="1" si="525"/>
        <v>0</v>
      </c>
      <c r="W3067" s="677">
        <f t="shared" ca="1" si="526"/>
        <v>0</v>
      </c>
      <c r="X3067" s="677">
        <f t="shared" ca="1" si="525"/>
        <v>0</v>
      </c>
      <c r="Y3067" s="677">
        <f t="shared" ca="1" si="525"/>
        <v>0</v>
      </c>
      <c r="Z3067" s="677">
        <f t="shared" ca="1" si="525"/>
        <v>0</v>
      </c>
      <c r="AA3067" t="str">
        <f t="shared" si="519"/>
        <v>ASR_COMP</v>
      </c>
      <c r="AB3067" s="957">
        <f t="shared" si="520"/>
        <v>44682</v>
      </c>
      <c r="AC3067" t="str">
        <f t="shared" si="521"/>
        <v>Unaudited</v>
      </c>
    </row>
    <row r="3068" spans="1:29" x14ac:dyDescent="0.25">
      <c r="A3068" t="s">
        <v>423</v>
      </c>
      <c r="B3068" t="s">
        <v>1388</v>
      </c>
      <c r="C3068" t="s">
        <v>1389</v>
      </c>
      <c r="D3068">
        <v>1900</v>
      </c>
      <c r="E3068" s="957">
        <v>1</v>
      </c>
      <c r="F3068" t="s">
        <v>443</v>
      </c>
      <c r="G3068" s="957">
        <v>274</v>
      </c>
      <c r="H3068" t="s">
        <v>390</v>
      </c>
      <c r="I3068" s="937" t="s">
        <v>435</v>
      </c>
      <c r="J3068" s="937" t="s">
        <v>435</v>
      </c>
      <c r="K3068" s="937" t="s">
        <v>435</v>
      </c>
      <c r="L3068" s="937"/>
      <c r="M3068" s="962" t="s">
        <v>435</v>
      </c>
      <c r="N3068" s="677">
        <f t="shared" ca="1" si="524"/>
        <v>124522.54</v>
      </c>
      <c r="O3068" s="677">
        <f t="shared" ca="1" si="525"/>
        <v>102210.43</v>
      </c>
      <c r="P3068" s="677">
        <f t="shared" ca="1" si="525"/>
        <v>3143.69</v>
      </c>
      <c r="Q3068" s="677">
        <f t="shared" ca="1" si="525"/>
        <v>5531.62</v>
      </c>
      <c r="R3068" s="677">
        <f t="shared" ca="1" si="525"/>
        <v>1156.94</v>
      </c>
      <c r="S3068" s="677">
        <f t="shared" ca="1" si="525"/>
        <v>3002.42</v>
      </c>
      <c r="T3068" s="677">
        <f t="shared" ca="1" si="525"/>
        <v>971</v>
      </c>
      <c r="U3068" s="677">
        <f t="shared" ca="1" si="525"/>
        <v>69</v>
      </c>
      <c r="V3068" s="677">
        <f t="shared" ca="1" si="525"/>
        <v>159</v>
      </c>
      <c r="W3068" s="677">
        <f t="shared" ca="1" si="526"/>
        <v>20</v>
      </c>
      <c r="X3068" s="677">
        <f t="shared" ca="1" si="525"/>
        <v>7641.4399999999987</v>
      </c>
      <c r="Y3068" s="677">
        <f t="shared" ca="1" si="525"/>
        <v>617</v>
      </c>
      <c r="Z3068" s="677">
        <f t="shared" ca="1" si="525"/>
        <v>0</v>
      </c>
      <c r="AA3068" t="str">
        <f t="shared" si="519"/>
        <v>ASR_COMP</v>
      </c>
      <c r="AB3068" s="957">
        <f t="shared" si="520"/>
        <v>44682</v>
      </c>
      <c r="AC3068" t="str">
        <f t="shared" si="521"/>
        <v>Unaudited</v>
      </c>
    </row>
    <row r="3069" spans="1:29" x14ac:dyDescent="0.25">
      <c r="A3069" t="s">
        <v>423</v>
      </c>
      <c r="B3069" t="s">
        <v>1388</v>
      </c>
      <c r="C3069" t="s">
        <v>1389</v>
      </c>
      <c r="D3069">
        <v>1900</v>
      </c>
      <c r="E3069" s="957">
        <v>1</v>
      </c>
      <c r="F3069" t="s">
        <v>443</v>
      </c>
      <c r="G3069" s="957">
        <v>274</v>
      </c>
      <c r="H3069" t="s">
        <v>390</v>
      </c>
      <c r="I3069" s="937" t="s">
        <v>490</v>
      </c>
      <c r="J3069" s="937" t="s">
        <v>12</v>
      </c>
      <c r="K3069" s="937" t="s">
        <v>12</v>
      </c>
      <c r="L3069" s="937">
        <v>1.1000000000000001</v>
      </c>
      <c r="M3069" s="962" t="s">
        <v>12</v>
      </c>
      <c r="N3069" s="677">
        <f t="shared" ca="1" si="524"/>
        <v>32521027.92132945</v>
      </c>
      <c r="O3069" s="677">
        <f t="shared" ca="1" si="525"/>
        <v>18804568.313545611</v>
      </c>
      <c r="P3069" s="677">
        <f t="shared" ca="1" si="525"/>
        <v>1495375.9295679922</v>
      </c>
      <c r="Q3069" s="677">
        <f t="shared" ca="1" si="525"/>
        <v>6154993.9265923817</v>
      </c>
      <c r="R3069" s="677">
        <f t="shared" ca="1" si="525"/>
        <v>1556348.2298251453</v>
      </c>
      <c r="S3069" s="677">
        <f t="shared" ca="1" si="525"/>
        <v>727413.73415284755</v>
      </c>
      <c r="T3069" s="677">
        <f t="shared" ca="1" si="525"/>
        <v>328941.58437</v>
      </c>
      <c r="U3069" s="677">
        <f t="shared" ca="1" si="525"/>
        <v>13961.483263409691</v>
      </c>
      <c r="V3069" s="677">
        <f t="shared" ca="1" si="525"/>
        <v>522554.33123525698</v>
      </c>
      <c r="W3069" s="677">
        <f t="shared" ca="1" si="526"/>
        <v>554492.09115906619</v>
      </c>
      <c r="X3069" s="677">
        <f t="shared" ca="1" si="525"/>
        <v>921608.39109091915</v>
      </c>
      <c r="Y3069" s="677">
        <f t="shared" ca="1" si="525"/>
        <v>1440769.9065268193</v>
      </c>
      <c r="Z3069" s="677">
        <f t="shared" ca="1" si="525"/>
        <v>0</v>
      </c>
      <c r="AA3069" t="str">
        <f t="shared" si="519"/>
        <v>ASR_COMP</v>
      </c>
      <c r="AB3069" s="957">
        <f t="shared" si="520"/>
        <v>44682</v>
      </c>
      <c r="AC3069" t="str">
        <f t="shared" si="521"/>
        <v>Unaudited</v>
      </c>
    </row>
    <row r="3070" spans="1:29" x14ac:dyDescent="0.25">
      <c r="A3070" t="s">
        <v>423</v>
      </c>
      <c r="B3070" t="s">
        <v>1388</v>
      </c>
      <c r="C3070" t="s">
        <v>1389</v>
      </c>
      <c r="D3070">
        <v>1900</v>
      </c>
      <c r="E3070" s="957">
        <v>1</v>
      </c>
      <c r="F3070" t="s">
        <v>443</v>
      </c>
      <c r="G3070" s="957">
        <v>274</v>
      </c>
      <c r="H3070" t="s">
        <v>390</v>
      </c>
      <c r="I3070" s="937" t="s">
        <v>490</v>
      </c>
      <c r="J3070" s="937" t="s">
        <v>12</v>
      </c>
      <c r="K3070" s="937" t="s">
        <v>1331</v>
      </c>
      <c r="L3070" s="937" t="s">
        <v>1322</v>
      </c>
      <c r="M3070" s="962" t="s">
        <v>1331</v>
      </c>
      <c r="N3070" s="677">
        <f t="shared" ca="1" si="524"/>
        <v>98189.107101825604</v>
      </c>
      <c r="O3070" s="677">
        <f t="shared" ca="1" si="525"/>
        <v>-26092.961141400079</v>
      </c>
      <c r="P3070" s="677">
        <f t="shared" ca="1" si="525"/>
        <v>-2567.9488170068612</v>
      </c>
      <c r="Q3070" s="677">
        <f t="shared" ca="1" si="525"/>
        <v>14975.396177300252</v>
      </c>
      <c r="R3070" s="677">
        <f t="shared" ca="1" si="525"/>
        <v>4934.8783550472162</v>
      </c>
      <c r="S3070" s="677">
        <f t="shared" ca="1" si="525"/>
        <v>48743.054744136585</v>
      </c>
      <c r="T3070" s="677">
        <f t="shared" ca="1" si="525"/>
        <v>-572.72706673909136</v>
      </c>
      <c r="U3070" s="677">
        <f t="shared" ca="1" si="525"/>
        <v>1171.3855044256559</v>
      </c>
      <c r="V3070" s="677">
        <f t="shared" ca="1" si="525"/>
        <v>1735.8336747338199</v>
      </c>
      <c r="W3070" s="677">
        <f t="shared" ca="1" si="526"/>
        <v>2202.4039453562073</v>
      </c>
      <c r="X3070" s="677">
        <f t="shared" ca="1" si="525"/>
        <v>51022.205204056219</v>
      </c>
      <c r="Y3070" s="677">
        <f t="shared" ca="1" si="525"/>
        <v>2637.5865219156794</v>
      </c>
      <c r="Z3070" s="677">
        <f t="shared" ca="1" si="525"/>
        <v>0</v>
      </c>
      <c r="AA3070" t="str">
        <f t="shared" si="519"/>
        <v>ASR_COMP</v>
      </c>
      <c r="AB3070" s="957">
        <f t="shared" si="520"/>
        <v>44682</v>
      </c>
      <c r="AC3070" t="str">
        <f t="shared" si="521"/>
        <v>Unaudited</v>
      </c>
    </row>
    <row r="3071" spans="1:29" x14ac:dyDescent="0.25">
      <c r="A3071" t="s">
        <v>423</v>
      </c>
      <c r="B3071" t="s">
        <v>1388</v>
      </c>
      <c r="C3071" t="s">
        <v>1389</v>
      </c>
      <c r="D3071">
        <v>1900</v>
      </c>
      <c r="E3071" s="957">
        <v>1</v>
      </c>
      <c r="F3071" t="s">
        <v>443</v>
      </c>
      <c r="G3071" s="957">
        <v>274</v>
      </c>
      <c r="H3071" t="s">
        <v>390</v>
      </c>
      <c r="I3071" s="937" t="s">
        <v>490</v>
      </c>
      <c r="J3071" s="937" t="s">
        <v>493</v>
      </c>
      <c r="K3071" s="937" t="s">
        <v>494</v>
      </c>
      <c r="L3071" s="937" t="s">
        <v>63</v>
      </c>
      <c r="M3071" s="962" t="s">
        <v>346</v>
      </c>
      <c r="N3071" s="677">
        <f t="shared" ca="1" si="524"/>
        <v>0</v>
      </c>
      <c r="O3071" s="677">
        <f t="shared" ca="1" si="525"/>
        <v>0</v>
      </c>
      <c r="P3071" s="677">
        <f t="shared" ca="1" si="525"/>
        <v>0</v>
      </c>
      <c r="Q3071" s="677">
        <f t="shared" ca="1" si="525"/>
        <v>0</v>
      </c>
      <c r="R3071" s="677">
        <f t="shared" ca="1" si="525"/>
        <v>0</v>
      </c>
      <c r="S3071" s="677">
        <f t="shared" ca="1" si="525"/>
        <v>0</v>
      </c>
      <c r="T3071" s="677">
        <f t="shared" ca="1" si="525"/>
        <v>0</v>
      </c>
      <c r="U3071" s="677">
        <f t="shared" ca="1" si="525"/>
        <v>0</v>
      </c>
      <c r="V3071" s="677">
        <f t="shared" ca="1" si="525"/>
        <v>0</v>
      </c>
      <c r="W3071" s="677">
        <f t="shared" ca="1" si="526"/>
        <v>0</v>
      </c>
      <c r="X3071" s="677">
        <f t="shared" ca="1" si="525"/>
        <v>0</v>
      </c>
      <c r="Y3071" s="677">
        <f t="shared" ca="1" si="525"/>
        <v>0</v>
      </c>
      <c r="Z3071" s="677">
        <f t="shared" ca="1" si="525"/>
        <v>0</v>
      </c>
      <c r="AA3071" t="str">
        <f t="shared" si="519"/>
        <v>ASR_COMP</v>
      </c>
      <c r="AB3071" s="957">
        <f t="shared" si="520"/>
        <v>44682</v>
      </c>
      <c r="AC3071" t="str">
        <f t="shared" si="521"/>
        <v>Unaudited</v>
      </c>
    </row>
    <row r="3072" spans="1:29" x14ac:dyDescent="0.25">
      <c r="A3072" t="s">
        <v>423</v>
      </c>
      <c r="B3072" t="s">
        <v>1388</v>
      </c>
      <c r="C3072" t="s">
        <v>1389</v>
      </c>
      <c r="D3072">
        <v>1900</v>
      </c>
      <c r="E3072" s="957">
        <v>1</v>
      </c>
      <c r="F3072" t="s">
        <v>443</v>
      </c>
      <c r="G3072" s="957">
        <v>274</v>
      </c>
      <c r="H3072" t="s">
        <v>390</v>
      </c>
      <c r="I3072" s="937" t="s">
        <v>490</v>
      </c>
      <c r="J3072" s="937" t="s">
        <v>493</v>
      </c>
      <c r="K3072" s="937" t="s">
        <v>1022</v>
      </c>
      <c r="L3072" s="945" t="s">
        <v>918</v>
      </c>
      <c r="M3072" s="960" t="s">
        <v>919</v>
      </c>
      <c r="N3072" s="677">
        <f t="shared" ca="1" si="524"/>
        <v>694028.2000998453</v>
      </c>
      <c r="O3072" s="677">
        <f t="shared" ca="1" si="525"/>
        <v>629486.80002421071</v>
      </c>
      <c r="P3072" s="677">
        <f t="shared" ca="1" si="525"/>
        <v>32203.080075634673</v>
      </c>
      <c r="Q3072" s="677">
        <f t="shared" ca="1" si="525"/>
        <v>6699.23</v>
      </c>
      <c r="R3072" s="677">
        <f t="shared" ca="1" si="525"/>
        <v>12816.619999999999</v>
      </c>
      <c r="S3072" s="677">
        <f t="shared" ca="1" si="525"/>
        <v>0</v>
      </c>
      <c r="T3072" s="677">
        <f t="shared" ca="1" si="525"/>
        <v>3191.25</v>
      </c>
      <c r="U3072" s="677">
        <f t="shared" ca="1" si="525"/>
        <v>0</v>
      </c>
      <c r="V3072" s="677">
        <f t="shared" ca="1" si="525"/>
        <v>9631.2199999999993</v>
      </c>
      <c r="W3072" s="677">
        <f t="shared" ca="1" si="526"/>
        <v>0</v>
      </c>
      <c r="X3072" s="677">
        <f t="shared" ca="1" si="525"/>
        <v>0</v>
      </c>
      <c r="Y3072" s="677">
        <f t="shared" ca="1" si="525"/>
        <v>0</v>
      </c>
      <c r="Z3072" s="677">
        <f t="shared" ca="1" si="525"/>
        <v>0</v>
      </c>
      <c r="AA3072" t="str">
        <f t="shared" si="519"/>
        <v>ASR_COMP</v>
      </c>
      <c r="AB3072" s="957">
        <f t="shared" si="520"/>
        <v>44682</v>
      </c>
      <c r="AC3072" t="str">
        <f t="shared" si="521"/>
        <v>Unaudited</v>
      </c>
    </row>
    <row r="3073" spans="1:29" x14ac:dyDescent="0.25">
      <c r="A3073" t="s">
        <v>423</v>
      </c>
      <c r="B3073" t="s">
        <v>1388</v>
      </c>
      <c r="C3073" t="s">
        <v>1389</v>
      </c>
      <c r="D3073">
        <v>1900</v>
      </c>
      <c r="E3073" s="957">
        <v>1</v>
      </c>
      <c r="F3073" t="s">
        <v>443</v>
      </c>
      <c r="G3073" s="957">
        <v>274</v>
      </c>
      <c r="H3073" t="s">
        <v>390</v>
      </c>
      <c r="I3073" s="962" t="s">
        <v>490</v>
      </c>
      <c r="J3073" s="962" t="s">
        <v>13</v>
      </c>
      <c r="K3073" s="962" t="s">
        <v>495</v>
      </c>
      <c r="L3073" s="953" t="s">
        <v>97</v>
      </c>
      <c r="M3073" s="962" t="s">
        <v>149</v>
      </c>
      <c r="N3073" s="677">
        <f t="shared" ca="1" si="524"/>
        <v>0</v>
      </c>
      <c r="O3073" s="677">
        <f t="shared" ca="1" si="525"/>
        <v>0</v>
      </c>
      <c r="P3073" s="677">
        <f t="shared" ca="1" si="525"/>
        <v>0</v>
      </c>
      <c r="Q3073" s="677">
        <f t="shared" ca="1" si="525"/>
        <v>0</v>
      </c>
      <c r="R3073" s="677">
        <f t="shared" ca="1" si="525"/>
        <v>0</v>
      </c>
      <c r="S3073" s="677">
        <f t="shared" ca="1" si="525"/>
        <v>0</v>
      </c>
      <c r="T3073" s="677">
        <f t="shared" ca="1" si="525"/>
        <v>0</v>
      </c>
      <c r="U3073" s="677">
        <f t="shared" ca="1" si="525"/>
        <v>0</v>
      </c>
      <c r="V3073" s="677">
        <f t="shared" ca="1" si="525"/>
        <v>0</v>
      </c>
      <c r="W3073" s="677">
        <f t="shared" ca="1" si="526"/>
        <v>0</v>
      </c>
      <c r="X3073" s="677">
        <f t="shared" ca="1" si="525"/>
        <v>0</v>
      </c>
      <c r="Y3073" s="677">
        <f t="shared" ca="1" si="525"/>
        <v>0</v>
      </c>
      <c r="Z3073" s="677">
        <f t="shared" ca="1" si="525"/>
        <v>0</v>
      </c>
      <c r="AA3073" t="str">
        <f t="shared" si="519"/>
        <v>ASR_COMP</v>
      </c>
      <c r="AB3073" s="957">
        <f t="shared" si="520"/>
        <v>44682</v>
      </c>
      <c r="AC3073" t="str">
        <f t="shared" si="521"/>
        <v>Unaudited</v>
      </c>
    </row>
    <row r="3074" spans="1:29" x14ac:dyDescent="0.25">
      <c r="A3074" t="s">
        <v>423</v>
      </c>
      <c r="B3074" t="s">
        <v>1388</v>
      </c>
      <c r="C3074" t="s">
        <v>1389</v>
      </c>
      <c r="D3074">
        <v>1900</v>
      </c>
      <c r="E3074" s="957">
        <v>1</v>
      </c>
      <c r="F3074" t="s">
        <v>443</v>
      </c>
      <c r="G3074" s="957">
        <v>274</v>
      </c>
      <c r="H3074" t="s">
        <v>390</v>
      </c>
      <c r="I3074" s="958" t="s">
        <v>490</v>
      </c>
      <c r="J3074" s="958" t="s">
        <v>13</v>
      </c>
      <c r="K3074" s="958" t="s">
        <v>13</v>
      </c>
      <c r="L3074" s="953" t="s">
        <v>35</v>
      </c>
      <c r="M3074" s="958" t="s">
        <v>13</v>
      </c>
      <c r="N3074" s="677">
        <f t="shared" ca="1" si="524"/>
        <v>325377.87771037861</v>
      </c>
      <c r="O3074" s="677">
        <f t="shared" ca="1" si="525"/>
        <v>218046.8581442851</v>
      </c>
      <c r="P3074" s="677">
        <f t="shared" ca="1" si="525"/>
        <v>21197.330748297703</v>
      </c>
      <c r="Q3074" s="677">
        <f t="shared" ca="1" si="525"/>
        <v>41786.799739981041</v>
      </c>
      <c r="R3074" s="677">
        <f t="shared" ca="1" si="525"/>
        <v>13771.939223077812</v>
      </c>
      <c r="S3074" s="677">
        <f t="shared" ca="1" si="525"/>
        <v>3597.0448051618655</v>
      </c>
      <c r="T3074" s="677">
        <f t="shared" ca="1" si="525"/>
        <v>4745.3335562707025</v>
      </c>
      <c r="U3074" s="677">
        <f t="shared" ca="1" si="525"/>
        <v>86.425264903319913</v>
      </c>
      <c r="V3074" s="677">
        <f t="shared" ca="1" si="525"/>
        <v>4849.7859575947068</v>
      </c>
      <c r="W3074" s="677">
        <f t="shared" ca="1" si="526"/>
        <v>6157.828725957268</v>
      </c>
      <c r="X3074" s="677">
        <f t="shared" ca="1" si="525"/>
        <v>3765.9296051233187</v>
      </c>
      <c r="Y3074" s="677">
        <f t="shared" ca="1" si="525"/>
        <v>7372.6019397258342</v>
      </c>
      <c r="Z3074" s="677">
        <f t="shared" ca="1" si="525"/>
        <v>0</v>
      </c>
      <c r="AA3074" t="str">
        <f t="shared" ref="AA3074:AA3137" si="527">file_name</f>
        <v>ASR_COMP</v>
      </c>
      <c r="AB3074" s="957">
        <f t="shared" ref="AB3074:AB3137" si="528">file_date</f>
        <v>44682</v>
      </c>
      <c r="AC3074" t="str">
        <f t="shared" ref="AC3074:AC3137" si="529">status</f>
        <v>Unaudited</v>
      </c>
    </row>
    <row r="3075" spans="1:29" x14ac:dyDescent="0.25">
      <c r="A3075" t="s">
        <v>423</v>
      </c>
      <c r="B3075" t="s">
        <v>1388</v>
      </c>
      <c r="C3075" t="s">
        <v>1389</v>
      </c>
      <c r="D3075">
        <v>1900</v>
      </c>
      <c r="E3075" s="957">
        <v>1</v>
      </c>
      <c r="F3075" t="s">
        <v>443</v>
      </c>
      <c r="G3075" s="957">
        <v>274</v>
      </c>
      <c r="H3075" t="s">
        <v>390</v>
      </c>
      <c r="I3075" s="958" t="s">
        <v>491</v>
      </c>
      <c r="J3075" s="958" t="s">
        <v>447</v>
      </c>
      <c r="K3075" s="958" t="s">
        <v>0</v>
      </c>
      <c r="L3075" s="937">
        <v>2.1</v>
      </c>
      <c r="M3075" s="958" t="s">
        <v>150</v>
      </c>
      <c r="N3075" s="677">
        <f t="shared" ca="1" si="524"/>
        <v>8978622.5728203021</v>
      </c>
      <c r="O3075" s="677">
        <f t="shared" ca="1" si="525"/>
        <v>5916717.4634075975</v>
      </c>
      <c r="P3075" s="677">
        <f t="shared" ca="1" si="525"/>
        <v>392840.55271191301</v>
      </c>
      <c r="Q3075" s="677">
        <f t="shared" ca="1" si="525"/>
        <v>1668083.8645351841</v>
      </c>
      <c r="R3075" s="677">
        <f t="shared" ca="1" si="525"/>
        <v>341466.50118127861</v>
      </c>
      <c r="S3075" s="677">
        <f t="shared" ca="1" si="525"/>
        <v>61908.273801700096</v>
      </c>
      <c r="T3075" s="677">
        <f t="shared" ca="1" si="525"/>
        <v>152145.51532237255</v>
      </c>
      <c r="U3075" s="677">
        <f t="shared" ca="1" si="525"/>
        <v>81.40674175930269</v>
      </c>
      <c r="V3075" s="677">
        <f t="shared" ca="1" si="525"/>
        <v>11862.678605240142</v>
      </c>
      <c r="W3075" s="677">
        <f t="shared" ca="1" si="526"/>
        <v>44993.311789746702</v>
      </c>
      <c r="X3075" s="677">
        <f t="shared" ca="1" si="525"/>
        <v>51322.443409023086</v>
      </c>
      <c r="Y3075" s="677">
        <f t="shared" ca="1" si="525"/>
        <v>337200.56131448509</v>
      </c>
      <c r="Z3075" s="677">
        <f t="shared" ca="1" si="525"/>
        <v>0</v>
      </c>
      <c r="AA3075" t="str">
        <f t="shared" si="527"/>
        <v>ASR_COMP</v>
      </c>
      <c r="AB3075" s="957">
        <f t="shared" si="528"/>
        <v>44682</v>
      </c>
      <c r="AC3075" t="str">
        <f t="shared" si="529"/>
        <v>Unaudited</v>
      </c>
    </row>
    <row r="3076" spans="1:29" ht="30" x14ac:dyDescent="0.25">
      <c r="A3076" t="s">
        <v>423</v>
      </c>
      <c r="B3076" t="s">
        <v>1388</v>
      </c>
      <c r="C3076" t="s">
        <v>1389</v>
      </c>
      <c r="D3076">
        <v>1900</v>
      </c>
      <c r="E3076" s="957">
        <v>1</v>
      </c>
      <c r="F3076" t="s">
        <v>443</v>
      </c>
      <c r="G3076" s="957">
        <v>274</v>
      </c>
      <c r="H3076" t="s">
        <v>390</v>
      </c>
      <c r="I3076" s="958" t="s">
        <v>491</v>
      </c>
      <c r="J3076" s="958" t="s">
        <v>447</v>
      </c>
      <c r="K3076" s="958" t="s">
        <v>0</v>
      </c>
      <c r="L3076" s="937">
        <v>2.2000000000000002</v>
      </c>
      <c r="M3076" s="958" t="s">
        <v>151</v>
      </c>
      <c r="N3076" s="677">
        <f t="shared" ca="1" si="524"/>
        <v>-2860874.8018154525</v>
      </c>
      <c r="O3076" s="677">
        <f t="shared" ca="1" si="525"/>
        <v>-1845450.4922481449</v>
      </c>
      <c r="P3076" s="677">
        <f t="shared" ca="1" si="525"/>
        <v>-123200.34544410191</v>
      </c>
      <c r="Q3076" s="677">
        <f t="shared" ca="1" si="525"/>
        <v>-524491.55095586285</v>
      </c>
      <c r="R3076" s="677">
        <f t="shared" ca="1" si="525"/>
        <v>-118847.03725829857</v>
      </c>
      <c r="S3076" s="677">
        <f t="shared" ca="1" si="525"/>
        <v>-15407.017536464889</v>
      </c>
      <c r="T3076" s="677">
        <f t="shared" ca="1" si="525"/>
        <v>-26806.82188133098</v>
      </c>
      <c r="U3076" s="677">
        <f t="shared" ca="1" si="525"/>
        <v>-107.75640832153188</v>
      </c>
      <c r="V3076" s="677">
        <f t="shared" ca="1" si="525"/>
        <v>-17115.204524124882</v>
      </c>
      <c r="W3076" s="677">
        <f t="shared" ca="1" si="526"/>
        <v>-16340.822266414325</v>
      </c>
      <c r="X3076" s="677">
        <f t="shared" ca="1" si="525"/>
        <v>-27760.25851572707</v>
      </c>
      <c r="Y3076" s="677">
        <f t="shared" ca="1" si="525"/>
        <v>-145347.49477666008</v>
      </c>
      <c r="Z3076" s="677">
        <f t="shared" ca="1" si="525"/>
        <v>0</v>
      </c>
      <c r="AA3076" t="str">
        <f t="shared" si="527"/>
        <v>ASR_COMP</v>
      </c>
      <c r="AB3076" s="957">
        <f t="shared" si="528"/>
        <v>44682</v>
      </c>
      <c r="AC3076" t="str">
        <f t="shared" si="529"/>
        <v>Unaudited</v>
      </c>
    </row>
    <row r="3077" spans="1:29" x14ac:dyDescent="0.25">
      <c r="A3077" t="s">
        <v>423</v>
      </c>
      <c r="B3077" t="s">
        <v>1388</v>
      </c>
      <c r="C3077" t="s">
        <v>1389</v>
      </c>
      <c r="D3077">
        <v>1900</v>
      </c>
      <c r="E3077" s="957">
        <v>1</v>
      </c>
      <c r="F3077" t="s">
        <v>443</v>
      </c>
      <c r="G3077" s="957">
        <v>274</v>
      </c>
      <c r="H3077" t="s">
        <v>390</v>
      </c>
      <c r="I3077" s="965" t="s">
        <v>491</v>
      </c>
      <c r="J3077" s="965" t="s">
        <v>447</v>
      </c>
      <c r="K3077" s="965" t="s">
        <v>0</v>
      </c>
      <c r="L3077" s="945">
        <v>2.2999999999999998</v>
      </c>
      <c r="M3077" s="965" t="s">
        <v>152</v>
      </c>
      <c r="N3077" s="677">
        <f t="shared" ca="1" si="524"/>
        <v>2095008.8940779415</v>
      </c>
      <c r="O3077" s="677">
        <f t="shared" ca="1" si="525"/>
        <v>1615458.096582429</v>
      </c>
      <c r="P3077" s="677">
        <f t="shared" ca="1" si="525"/>
        <v>141786.18508662161</v>
      </c>
      <c r="Q3077" s="677">
        <f t="shared" ca="1" si="525"/>
        <v>168514.41796127555</v>
      </c>
      <c r="R3077" s="677">
        <f t="shared" ca="1" si="525"/>
        <v>86121.765126324113</v>
      </c>
      <c r="S3077" s="677">
        <f t="shared" ca="1" si="525"/>
        <v>8216.2746152063592</v>
      </c>
      <c r="T3077" s="677">
        <f t="shared" ca="1" si="525"/>
        <v>13392.352671616747</v>
      </c>
      <c r="U3077" s="677">
        <f t="shared" ca="1" si="525"/>
        <v>-187.92139423206908</v>
      </c>
      <c r="V3077" s="677">
        <f t="shared" ca="1" si="525"/>
        <v>7622.4651136075618</v>
      </c>
      <c r="W3077" s="677">
        <f t="shared" ca="1" si="526"/>
        <v>5071.0195586667105</v>
      </c>
      <c r="X3077" s="677">
        <f t="shared" ca="1" si="525"/>
        <v>8413.8997772025996</v>
      </c>
      <c r="Y3077" s="677">
        <f t="shared" ca="1" si="525"/>
        <v>40600.338979223605</v>
      </c>
      <c r="Z3077" s="677">
        <f t="shared" ca="1" si="525"/>
        <v>0</v>
      </c>
      <c r="AA3077" t="str">
        <f t="shared" si="527"/>
        <v>ASR_COMP</v>
      </c>
      <c r="AB3077" s="957">
        <f t="shared" si="528"/>
        <v>44682</v>
      </c>
      <c r="AC3077" t="str">
        <f t="shared" si="529"/>
        <v>Unaudited</v>
      </c>
    </row>
    <row r="3078" spans="1:29" x14ac:dyDescent="0.25">
      <c r="A3078" t="s">
        <v>423</v>
      </c>
      <c r="B3078" t="s">
        <v>1388</v>
      </c>
      <c r="C3078" t="s">
        <v>1389</v>
      </c>
      <c r="D3078">
        <v>1900</v>
      </c>
      <c r="E3078" s="957">
        <v>1</v>
      </c>
      <c r="F3078" t="s">
        <v>443</v>
      </c>
      <c r="G3078" s="957">
        <v>274</v>
      </c>
      <c r="H3078" t="s">
        <v>390</v>
      </c>
      <c r="I3078" s="937" t="s">
        <v>491</v>
      </c>
      <c r="J3078" s="937" t="s">
        <v>447</v>
      </c>
      <c r="K3078" s="937" t="s">
        <v>0</v>
      </c>
      <c r="L3078" s="937">
        <v>2.4</v>
      </c>
      <c r="M3078" s="958" t="s">
        <v>153</v>
      </c>
      <c r="N3078" s="677">
        <f t="shared" ca="1" si="524"/>
        <v>2520991.0202258122</v>
      </c>
      <c r="O3078" s="677">
        <f t="shared" ca="1" si="525"/>
        <v>1736633.5171002871</v>
      </c>
      <c r="P3078" s="677">
        <f t="shared" ca="1" si="525"/>
        <v>110215.64353698809</v>
      </c>
      <c r="Q3078" s="677">
        <f t="shared" ca="1" si="525"/>
        <v>446006.62498872512</v>
      </c>
      <c r="R3078" s="677">
        <f t="shared" ca="1" si="525"/>
        <v>110232.22067561807</v>
      </c>
      <c r="S3078" s="677">
        <f t="shared" ca="1" si="525"/>
        <v>20510.738668671827</v>
      </c>
      <c r="T3078" s="677">
        <f t="shared" ca="1" si="525"/>
        <v>38826.340567487212</v>
      </c>
      <c r="U3078" s="677">
        <f t="shared" ca="1" si="525"/>
        <v>134.30818923689205</v>
      </c>
      <c r="V3078" s="677">
        <f t="shared" ca="1" si="525"/>
        <v>7908.2410214391466</v>
      </c>
      <c r="W3078" s="677">
        <f t="shared" ca="1" si="526"/>
        <v>15924.240866105607</v>
      </c>
      <c r="X3078" s="677">
        <f t="shared" ca="1" si="525"/>
        <v>15248.549319796759</v>
      </c>
      <c r="Y3078" s="677">
        <f t="shared" ca="1" si="525"/>
        <v>19350.595291456561</v>
      </c>
      <c r="Z3078" s="677">
        <f t="shared" ca="1" si="525"/>
        <v>0</v>
      </c>
      <c r="AA3078" t="str">
        <f t="shared" si="527"/>
        <v>ASR_COMP</v>
      </c>
      <c r="AB3078" s="957">
        <f t="shared" si="528"/>
        <v>44682</v>
      </c>
      <c r="AC3078" t="str">
        <f t="shared" si="529"/>
        <v>Unaudited</v>
      </c>
    </row>
    <row r="3079" spans="1:29" ht="30" x14ac:dyDescent="0.25">
      <c r="A3079" t="s">
        <v>423</v>
      </c>
      <c r="B3079" t="s">
        <v>1388</v>
      </c>
      <c r="C3079" t="s">
        <v>1389</v>
      </c>
      <c r="D3079">
        <v>1900</v>
      </c>
      <c r="E3079" s="957">
        <v>1</v>
      </c>
      <c r="F3079" t="s">
        <v>443</v>
      </c>
      <c r="G3079" s="957">
        <v>274</v>
      </c>
      <c r="H3079" t="s">
        <v>390</v>
      </c>
      <c r="I3079" s="937" t="s">
        <v>491</v>
      </c>
      <c r="J3079" s="937" t="s">
        <v>447</v>
      </c>
      <c r="K3079" s="937" t="s">
        <v>0</v>
      </c>
      <c r="L3079" s="943">
        <v>2.5</v>
      </c>
      <c r="M3079" s="959" t="s">
        <v>154</v>
      </c>
      <c r="N3079" s="677">
        <f t="shared" ca="1" si="524"/>
        <v>-1774094.6315627075</v>
      </c>
      <c r="O3079" s="677">
        <f t="shared" ca="1" si="525"/>
        <v>-1319322.3839940943</v>
      </c>
      <c r="P3079" s="677">
        <f t="shared" ca="1" si="525"/>
        <v>-97312.254854060709</v>
      </c>
      <c r="Q3079" s="677">
        <f t="shared" ca="1" si="525"/>
        <v>-225628.66232063167</v>
      </c>
      <c r="R3079" s="677">
        <f t="shared" ca="1" si="525"/>
        <v>-65116.649546558408</v>
      </c>
      <c r="S3079" s="677">
        <f t="shared" ca="1" si="525"/>
        <v>-6963.7197188650025</v>
      </c>
      <c r="T3079" s="677">
        <f t="shared" ca="1" si="525"/>
        <v>-15258.943442057163</v>
      </c>
      <c r="U3079" s="677">
        <f t="shared" ca="1" si="525"/>
        <v>-697.92948297969883</v>
      </c>
      <c r="V3079" s="677">
        <f t="shared" ca="1" si="525"/>
        <v>-8120.0218589671995</v>
      </c>
      <c r="W3079" s="677">
        <f t="shared" ca="1" si="526"/>
        <v>-5784.2022204716504</v>
      </c>
      <c r="X3079" s="677">
        <f t="shared" ca="1" si="525"/>
        <v>-8010.5228309366667</v>
      </c>
      <c r="Y3079" s="677">
        <f t="shared" ca="1" si="525"/>
        <v>-21879.341293084984</v>
      </c>
      <c r="Z3079" s="677">
        <f t="shared" ca="1" si="525"/>
        <v>0</v>
      </c>
      <c r="AA3079" t="str">
        <f t="shared" si="527"/>
        <v>ASR_COMP</v>
      </c>
      <c r="AB3079" s="957">
        <f t="shared" si="528"/>
        <v>44682</v>
      </c>
      <c r="AC3079" t="str">
        <f t="shared" si="529"/>
        <v>Unaudited</v>
      </c>
    </row>
    <row r="3080" spans="1:29" x14ac:dyDescent="0.25">
      <c r="A3080" t="s">
        <v>423</v>
      </c>
      <c r="B3080" t="s">
        <v>1388</v>
      </c>
      <c r="C3080" t="s">
        <v>1389</v>
      </c>
      <c r="D3080">
        <v>1900</v>
      </c>
      <c r="E3080" s="957">
        <v>1</v>
      </c>
      <c r="F3080" t="s">
        <v>443</v>
      </c>
      <c r="G3080" s="957">
        <v>274</v>
      </c>
      <c r="H3080" t="s">
        <v>390</v>
      </c>
      <c r="I3080" s="958" t="s">
        <v>491</v>
      </c>
      <c r="J3080" s="958" t="s">
        <v>447</v>
      </c>
      <c r="K3080" s="958" t="s">
        <v>0</v>
      </c>
      <c r="L3080" s="937" t="s">
        <v>99</v>
      </c>
      <c r="M3080" s="958" t="s">
        <v>7</v>
      </c>
      <c r="N3080" s="677">
        <f t="shared" ca="1" si="524"/>
        <v>0</v>
      </c>
      <c r="O3080" s="677">
        <f t="shared" ca="1" si="525"/>
        <v>0</v>
      </c>
      <c r="P3080" s="677">
        <f t="shared" ca="1" si="525"/>
        <v>0</v>
      </c>
      <c r="Q3080" s="677">
        <f t="shared" ca="1" si="525"/>
        <v>0</v>
      </c>
      <c r="R3080" s="677">
        <f t="shared" ca="1" si="525"/>
        <v>0</v>
      </c>
      <c r="S3080" s="677">
        <f t="shared" ca="1" si="525"/>
        <v>0</v>
      </c>
      <c r="T3080" s="677">
        <f t="shared" ca="1" si="525"/>
        <v>0</v>
      </c>
      <c r="U3080" s="677">
        <f t="shared" ca="1" si="525"/>
        <v>0</v>
      </c>
      <c r="V3080" s="677">
        <f t="shared" ca="1" si="525"/>
        <v>0</v>
      </c>
      <c r="W3080" s="677">
        <f t="shared" ca="1" si="526"/>
        <v>0</v>
      </c>
      <c r="X3080" s="677">
        <f t="shared" ca="1" si="525"/>
        <v>0</v>
      </c>
      <c r="Y3080" s="677">
        <f t="shared" ca="1" si="525"/>
        <v>0</v>
      </c>
      <c r="Z3080" s="677">
        <f t="shared" ca="1" si="525"/>
        <v>0</v>
      </c>
      <c r="AA3080" t="str">
        <f t="shared" si="527"/>
        <v>ASR_COMP</v>
      </c>
      <c r="AB3080" s="957">
        <f t="shared" si="528"/>
        <v>44682</v>
      </c>
      <c r="AC3080" t="str">
        <f t="shared" si="529"/>
        <v>Unaudited</v>
      </c>
    </row>
    <row r="3081" spans="1:29" x14ac:dyDescent="0.25">
      <c r="A3081" t="s">
        <v>423</v>
      </c>
      <c r="B3081" t="s">
        <v>1388</v>
      </c>
      <c r="C3081" t="s">
        <v>1389</v>
      </c>
      <c r="D3081">
        <v>1900</v>
      </c>
      <c r="E3081" s="957">
        <v>1</v>
      </c>
      <c r="F3081" t="s">
        <v>443</v>
      </c>
      <c r="G3081" s="957">
        <v>274</v>
      </c>
      <c r="H3081" t="s">
        <v>390</v>
      </c>
      <c r="I3081" s="937" t="s">
        <v>491</v>
      </c>
      <c r="J3081" s="937" t="s">
        <v>447</v>
      </c>
      <c r="K3081" s="937" t="s">
        <v>0</v>
      </c>
      <c r="L3081" s="937" t="s">
        <v>155</v>
      </c>
      <c r="M3081" s="958" t="s">
        <v>454</v>
      </c>
      <c r="N3081" s="677">
        <f t="shared" ca="1" si="524"/>
        <v>0</v>
      </c>
      <c r="O3081" s="677">
        <f t="shared" ca="1" si="525"/>
        <v>0</v>
      </c>
      <c r="P3081" s="677">
        <f t="shared" ca="1" si="525"/>
        <v>0</v>
      </c>
      <c r="Q3081" s="677">
        <f t="shared" ca="1" si="525"/>
        <v>0</v>
      </c>
      <c r="R3081" s="677">
        <f t="shared" ca="1" si="525"/>
        <v>0</v>
      </c>
      <c r="S3081" s="677">
        <f t="shared" ca="1" si="525"/>
        <v>0</v>
      </c>
      <c r="T3081" s="677">
        <f t="shared" ca="1" si="525"/>
        <v>0</v>
      </c>
      <c r="U3081" s="677">
        <f t="shared" ca="1" si="525"/>
        <v>0</v>
      </c>
      <c r="V3081" s="677">
        <f t="shared" ca="1" si="525"/>
        <v>0</v>
      </c>
      <c r="W3081" s="677">
        <f t="shared" ca="1" si="526"/>
        <v>0</v>
      </c>
      <c r="X3081" s="677">
        <f t="shared" ca="1" si="525"/>
        <v>0</v>
      </c>
      <c r="Y3081" s="677">
        <f t="shared" ca="1" si="525"/>
        <v>0</v>
      </c>
      <c r="Z3081" s="677">
        <f t="shared" ca="1" si="525"/>
        <v>0</v>
      </c>
      <c r="AA3081" t="str">
        <f t="shared" si="527"/>
        <v>ASR_COMP</v>
      </c>
      <c r="AB3081" s="957">
        <f t="shared" si="528"/>
        <v>44682</v>
      </c>
      <c r="AC3081" t="str">
        <f t="shared" si="529"/>
        <v>Unaudited</v>
      </c>
    </row>
    <row r="3082" spans="1:29" x14ac:dyDescent="0.25">
      <c r="A3082" t="s">
        <v>423</v>
      </c>
      <c r="B3082" t="s">
        <v>1388</v>
      </c>
      <c r="C3082" t="s">
        <v>1389</v>
      </c>
      <c r="D3082">
        <v>1900</v>
      </c>
      <c r="E3082" s="957">
        <v>1</v>
      </c>
      <c r="F3082" t="s">
        <v>443</v>
      </c>
      <c r="G3082" s="957">
        <v>274</v>
      </c>
      <c r="H3082" t="s">
        <v>390</v>
      </c>
      <c r="I3082" s="937" t="s">
        <v>491</v>
      </c>
      <c r="J3082" s="937" t="s">
        <v>447</v>
      </c>
      <c r="K3082" s="937" t="s">
        <v>0</v>
      </c>
      <c r="L3082" s="937" t="s">
        <v>920</v>
      </c>
      <c r="M3082" s="958" t="s">
        <v>24</v>
      </c>
      <c r="N3082" s="677">
        <f t="shared" ca="1" si="524"/>
        <v>49850.57</v>
      </c>
      <c r="O3082" s="677">
        <f t="shared" ca="1" si="525"/>
        <v>49850.57</v>
      </c>
      <c r="P3082" s="677">
        <f t="shared" ca="1" si="525"/>
        <v>0</v>
      </c>
      <c r="Q3082" s="677">
        <f t="shared" ca="1" si="525"/>
        <v>0</v>
      </c>
      <c r="R3082" s="677">
        <f t="shared" ca="1" si="525"/>
        <v>0</v>
      </c>
      <c r="S3082" s="677">
        <f t="shared" ca="1" si="525"/>
        <v>0</v>
      </c>
      <c r="T3082" s="677">
        <f t="shared" ca="1" si="525"/>
        <v>0</v>
      </c>
      <c r="U3082" s="677">
        <f t="shared" ca="1" si="525"/>
        <v>0</v>
      </c>
      <c r="V3082" s="677">
        <f t="shared" ca="1" si="525"/>
        <v>0</v>
      </c>
      <c r="W3082" s="677">
        <f t="shared" ca="1" si="526"/>
        <v>0</v>
      </c>
      <c r="X3082" s="677">
        <f t="shared" ca="1" si="525"/>
        <v>0</v>
      </c>
      <c r="Y3082" s="677">
        <f t="shared" ca="1" si="525"/>
        <v>0</v>
      </c>
      <c r="Z3082" s="677">
        <f t="shared" ca="1" si="525"/>
        <v>0</v>
      </c>
      <c r="AA3082" t="str">
        <f t="shared" si="527"/>
        <v>ASR_COMP</v>
      </c>
      <c r="AB3082" s="957">
        <f t="shared" si="528"/>
        <v>44682</v>
      </c>
      <c r="AC3082" t="str">
        <f t="shared" si="529"/>
        <v>Unaudited</v>
      </c>
    </row>
    <row r="3083" spans="1:29" x14ac:dyDescent="0.25">
      <c r="A3083" t="s">
        <v>423</v>
      </c>
      <c r="B3083" t="s">
        <v>1388</v>
      </c>
      <c r="C3083" t="s">
        <v>1389</v>
      </c>
      <c r="D3083">
        <v>1900</v>
      </c>
      <c r="E3083" s="957">
        <v>1</v>
      </c>
      <c r="F3083" t="s">
        <v>443</v>
      </c>
      <c r="G3083" s="957">
        <v>274</v>
      </c>
      <c r="H3083" t="s">
        <v>390</v>
      </c>
      <c r="I3083" s="958" t="s">
        <v>491</v>
      </c>
      <c r="J3083" s="958" t="s">
        <v>447</v>
      </c>
      <c r="K3083" s="958" t="s">
        <v>53</v>
      </c>
      <c r="L3083" s="937">
        <v>3.1</v>
      </c>
      <c r="M3083" s="958" t="s">
        <v>33</v>
      </c>
      <c r="N3083" s="677">
        <f t="shared" ca="1" si="524"/>
        <v>4825689.8030185523</v>
      </c>
      <c r="O3083" s="677">
        <f t="shared" ca="1" si="525"/>
        <v>3528170.2900698222</v>
      </c>
      <c r="P3083" s="677">
        <f t="shared" ca="1" si="525"/>
        <v>168870.92800483562</v>
      </c>
      <c r="Q3083" s="677">
        <f t="shared" ca="1" si="525"/>
        <v>617832.88050856977</v>
      </c>
      <c r="R3083" s="677">
        <f t="shared" ca="1" si="525"/>
        <v>309040.33438210195</v>
      </c>
      <c r="S3083" s="677">
        <f t="shared" ca="1" si="525"/>
        <v>45899.690129433096</v>
      </c>
      <c r="T3083" s="677">
        <f t="shared" ca="1" si="525"/>
        <v>42369.109868562882</v>
      </c>
      <c r="U3083" s="677">
        <f t="shared" ca="1" si="525"/>
        <v>1700.9985267775307</v>
      </c>
      <c r="V3083" s="677">
        <f t="shared" ca="1" si="525"/>
        <v>12572.325272730841</v>
      </c>
      <c r="W3083" s="677">
        <f t="shared" ca="1" si="526"/>
        <v>14084.316969890999</v>
      </c>
      <c r="X3083" s="677">
        <f t="shared" ca="1" si="525"/>
        <v>17289.834788887605</v>
      </c>
      <c r="Y3083" s="677">
        <f t="shared" ca="1" si="525"/>
        <v>67859.094496940699</v>
      </c>
      <c r="Z3083" s="677">
        <f t="shared" ca="1" si="525"/>
        <v>0</v>
      </c>
      <c r="AA3083" t="str">
        <f t="shared" si="527"/>
        <v>ASR_COMP</v>
      </c>
      <c r="AB3083" s="957">
        <f t="shared" si="528"/>
        <v>44682</v>
      </c>
      <c r="AC3083" t="str">
        <f t="shared" si="529"/>
        <v>Unaudited</v>
      </c>
    </row>
    <row r="3084" spans="1:29" x14ac:dyDescent="0.25">
      <c r="A3084" t="s">
        <v>423</v>
      </c>
      <c r="B3084" t="s">
        <v>1388</v>
      </c>
      <c r="C3084" t="s">
        <v>1389</v>
      </c>
      <c r="D3084">
        <v>1900</v>
      </c>
      <c r="E3084" s="957">
        <v>1</v>
      </c>
      <c r="F3084" t="s">
        <v>443</v>
      </c>
      <c r="G3084" s="957">
        <v>274</v>
      </c>
      <c r="H3084" t="s">
        <v>390</v>
      </c>
      <c r="I3084" s="958" t="s">
        <v>491</v>
      </c>
      <c r="J3084" s="958" t="s">
        <v>447</v>
      </c>
      <c r="K3084" s="958" t="s">
        <v>53</v>
      </c>
      <c r="L3084" s="953">
        <v>3.2</v>
      </c>
      <c r="M3084" s="958" t="s">
        <v>34</v>
      </c>
      <c r="N3084" s="677">
        <f t="shared" ca="1" si="524"/>
        <v>3462617.5940045812</v>
      </c>
      <c r="O3084" s="677">
        <f t="shared" ca="1" si="525"/>
        <v>2151559.0425860994</v>
      </c>
      <c r="P3084" s="677">
        <f t="shared" ca="1" si="525"/>
        <v>114588.82918852651</v>
      </c>
      <c r="Q3084" s="677">
        <f t="shared" ca="1" si="525"/>
        <v>777491.18743908859</v>
      </c>
      <c r="R3084" s="677">
        <f t="shared" ca="1" si="525"/>
        <v>104041.70892616258</v>
      </c>
      <c r="S3084" s="677">
        <f t="shared" ca="1" si="525"/>
        <v>41687.615856214928</v>
      </c>
      <c r="T3084" s="677">
        <f t="shared" ca="1" si="525"/>
        <v>18367.705924224771</v>
      </c>
      <c r="U3084" s="677">
        <f t="shared" ca="1" si="525"/>
        <v>4031.0331149958333</v>
      </c>
      <c r="V3084" s="677">
        <f t="shared" ca="1" si="525"/>
        <v>5056.4253125539681</v>
      </c>
      <c r="W3084" s="677">
        <f t="shared" ca="1" si="526"/>
        <v>15796.701241335675</v>
      </c>
      <c r="X3084" s="677">
        <f t="shared" ca="1" si="525"/>
        <v>77150.635928373056</v>
      </c>
      <c r="Y3084" s="677">
        <f t="shared" ca="1" si="525"/>
        <v>152846.70848700602</v>
      </c>
      <c r="Z3084" s="677">
        <f t="shared" ca="1" si="525"/>
        <v>0</v>
      </c>
      <c r="AA3084" t="str">
        <f t="shared" si="527"/>
        <v>ASR_COMP</v>
      </c>
      <c r="AB3084" s="957">
        <f t="shared" si="528"/>
        <v>44682</v>
      </c>
      <c r="AC3084" t="str">
        <f t="shared" si="529"/>
        <v>Unaudited</v>
      </c>
    </row>
    <row r="3085" spans="1:29" x14ac:dyDescent="0.25">
      <c r="A3085" t="s">
        <v>423</v>
      </c>
      <c r="B3085" t="s">
        <v>1388</v>
      </c>
      <c r="C3085" t="s">
        <v>1389</v>
      </c>
      <c r="D3085">
        <v>1900</v>
      </c>
      <c r="E3085" s="957">
        <v>1</v>
      </c>
      <c r="F3085" t="s">
        <v>443</v>
      </c>
      <c r="G3085" s="957">
        <v>274</v>
      </c>
      <c r="H3085" t="s">
        <v>390</v>
      </c>
      <c r="I3085" s="937" t="s">
        <v>491</v>
      </c>
      <c r="J3085" s="937" t="s">
        <v>447</v>
      </c>
      <c r="K3085" s="937" t="s">
        <v>53</v>
      </c>
      <c r="L3085" s="937">
        <v>3.3</v>
      </c>
      <c r="M3085" s="958" t="s">
        <v>54</v>
      </c>
      <c r="N3085" s="677">
        <f t="shared" ca="1" si="524"/>
        <v>1956.15</v>
      </c>
      <c r="O3085" s="677">
        <f t="shared" ca="1" si="525"/>
        <v>142.41999999999999</v>
      </c>
      <c r="P3085" s="677">
        <f t="shared" ca="1" si="525"/>
        <v>48.57</v>
      </c>
      <c r="Q3085" s="677">
        <f t="shared" ca="1" si="525"/>
        <v>0</v>
      </c>
      <c r="R3085" s="677">
        <f t="shared" ca="1" si="525"/>
        <v>0</v>
      </c>
      <c r="S3085" s="677">
        <f t="shared" ca="1" si="525"/>
        <v>1411.26</v>
      </c>
      <c r="T3085" s="677">
        <f t="shared" ca="1" si="525"/>
        <v>0</v>
      </c>
      <c r="U3085" s="677">
        <f t="shared" ca="1" si="525"/>
        <v>0</v>
      </c>
      <c r="V3085" s="677">
        <f t="shared" ca="1" si="525"/>
        <v>0</v>
      </c>
      <c r="W3085" s="677">
        <f t="shared" ca="1" si="526"/>
        <v>0</v>
      </c>
      <c r="X3085" s="677">
        <f t="shared" ca="1" si="525"/>
        <v>353.9</v>
      </c>
      <c r="Y3085" s="677">
        <f t="shared" ca="1" si="525"/>
        <v>0</v>
      </c>
      <c r="Z3085" s="677">
        <f t="shared" ca="1" si="525"/>
        <v>0</v>
      </c>
      <c r="AA3085" t="str">
        <f t="shared" si="527"/>
        <v>ASR_COMP</v>
      </c>
      <c r="AB3085" s="957">
        <f t="shared" si="528"/>
        <v>44682</v>
      </c>
      <c r="AC3085" t="str">
        <f t="shared" si="529"/>
        <v>Unaudited</v>
      </c>
    </row>
    <row r="3086" spans="1:29" x14ac:dyDescent="0.25">
      <c r="A3086" t="s">
        <v>423</v>
      </c>
      <c r="B3086" t="s">
        <v>1388</v>
      </c>
      <c r="C3086" t="s">
        <v>1389</v>
      </c>
      <c r="D3086">
        <v>1900</v>
      </c>
      <c r="E3086" s="957">
        <v>1</v>
      </c>
      <c r="F3086" t="s">
        <v>443</v>
      </c>
      <c r="G3086" s="957">
        <v>274</v>
      </c>
      <c r="H3086" t="s">
        <v>390</v>
      </c>
      <c r="I3086" s="937" t="s">
        <v>491</v>
      </c>
      <c r="J3086" s="937" t="s">
        <v>447</v>
      </c>
      <c r="K3086" s="937" t="s">
        <v>53</v>
      </c>
      <c r="L3086" s="937" t="s">
        <v>44</v>
      </c>
      <c r="M3086" s="958" t="s">
        <v>156</v>
      </c>
      <c r="N3086" s="677">
        <f t="shared" ca="1" si="524"/>
        <v>0</v>
      </c>
      <c r="O3086" s="677">
        <f t="shared" ca="1" si="525"/>
        <v>0</v>
      </c>
      <c r="P3086" s="677">
        <f t="shared" ca="1" si="525"/>
        <v>0</v>
      </c>
      <c r="Q3086" s="677">
        <f t="shared" ca="1" si="525"/>
        <v>0</v>
      </c>
      <c r="R3086" s="677">
        <f t="shared" ca="1" si="525"/>
        <v>0</v>
      </c>
      <c r="S3086" s="677">
        <f t="shared" ca="1" si="525"/>
        <v>0</v>
      </c>
      <c r="T3086" s="677">
        <f t="shared" ca="1" si="525"/>
        <v>0</v>
      </c>
      <c r="U3086" s="677">
        <f t="shared" ca="1" si="525"/>
        <v>0</v>
      </c>
      <c r="V3086" s="677">
        <f t="shared" ca="1" si="525"/>
        <v>0</v>
      </c>
      <c r="W3086" s="677">
        <f t="shared" ca="1" si="526"/>
        <v>0</v>
      </c>
      <c r="X3086" s="677">
        <f t="shared" ca="1" si="525"/>
        <v>0</v>
      </c>
      <c r="Y3086" s="677">
        <f t="shared" ca="1" si="525"/>
        <v>0</v>
      </c>
      <c r="Z3086" s="677">
        <f t="shared" ca="1" si="525"/>
        <v>0</v>
      </c>
      <c r="AA3086" t="str">
        <f t="shared" si="527"/>
        <v>ASR_COMP</v>
      </c>
      <c r="AB3086" s="957">
        <f t="shared" si="528"/>
        <v>44682</v>
      </c>
      <c r="AC3086" t="str">
        <f t="shared" si="529"/>
        <v>Unaudited</v>
      </c>
    </row>
    <row r="3087" spans="1:29" x14ac:dyDescent="0.25">
      <c r="A3087" t="s">
        <v>423</v>
      </c>
      <c r="B3087" t="s">
        <v>1388</v>
      </c>
      <c r="C3087" t="s">
        <v>1389</v>
      </c>
      <c r="D3087">
        <v>1900</v>
      </c>
      <c r="E3087" s="957">
        <v>1</v>
      </c>
      <c r="F3087" t="s">
        <v>443</v>
      </c>
      <c r="G3087" s="957">
        <v>274</v>
      </c>
      <c r="H3087" t="s">
        <v>390</v>
      </c>
      <c r="I3087" s="937" t="s">
        <v>491</v>
      </c>
      <c r="J3087" s="937" t="s">
        <v>447</v>
      </c>
      <c r="K3087" s="937" t="s">
        <v>53</v>
      </c>
      <c r="L3087" s="937" t="s">
        <v>41</v>
      </c>
      <c r="M3087" s="958" t="s">
        <v>52</v>
      </c>
      <c r="N3087" s="677">
        <f t="shared" ca="1" si="524"/>
        <v>1692628.8408022318</v>
      </c>
      <c r="O3087" s="677">
        <f t="shared" ca="1" si="525"/>
        <v>1357200.2385955867</v>
      </c>
      <c r="P3087" s="677">
        <f t="shared" ca="1" si="525"/>
        <v>41728.446530277222</v>
      </c>
      <c r="Q3087" s="677">
        <f t="shared" ca="1" si="525"/>
        <v>111771.26362399095</v>
      </c>
      <c r="R3087" s="677">
        <f t="shared" ca="1" si="525"/>
        <v>23417.125559500499</v>
      </c>
      <c r="S3087" s="677">
        <f t="shared" ca="1" si="525"/>
        <v>36343.06208751665</v>
      </c>
      <c r="T3087" s="677">
        <f t="shared" ca="1" si="525"/>
        <v>11861.368507251336</v>
      </c>
      <c r="U3087" s="677">
        <f t="shared" ca="1" si="525"/>
        <v>842.87788568521341</v>
      </c>
      <c r="V3087" s="677">
        <f t="shared" ca="1" si="525"/>
        <v>3218.2506992243152</v>
      </c>
      <c r="W3087" s="677">
        <f t="shared" ca="1" si="526"/>
        <v>404.81140870746106</v>
      </c>
      <c r="X3087" s="677">
        <f t="shared" ca="1" si="525"/>
        <v>93332.723375430884</v>
      </c>
      <c r="Y3087" s="677">
        <f t="shared" ca="1" si="525"/>
        <v>12508.672529060546</v>
      </c>
      <c r="Z3087" s="677">
        <f t="shared" ca="1" si="525"/>
        <v>0</v>
      </c>
      <c r="AA3087" t="str">
        <f t="shared" si="527"/>
        <v>ASR_COMP</v>
      </c>
      <c r="AB3087" s="957">
        <f t="shared" si="528"/>
        <v>44682</v>
      </c>
      <c r="AC3087" t="str">
        <f t="shared" si="529"/>
        <v>Unaudited</v>
      </c>
    </row>
    <row r="3088" spans="1:29" x14ac:dyDescent="0.25">
      <c r="A3088" t="s">
        <v>423</v>
      </c>
      <c r="B3088" t="s">
        <v>1388</v>
      </c>
      <c r="C3088" t="s">
        <v>1389</v>
      </c>
      <c r="D3088">
        <v>1900</v>
      </c>
      <c r="E3088" s="957">
        <v>1</v>
      </c>
      <c r="F3088" t="s">
        <v>443</v>
      </c>
      <c r="G3088" s="957">
        <v>274</v>
      </c>
      <c r="H3088" t="s">
        <v>390</v>
      </c>
      <c r="I3088" s="937" t="s">
        <v>491</v>
      </c>
      <c r="J3088" s="937" t="s">
        <v>447</v>
      </c>
      <c r="K3088" s="937" t="s">
        <v>53</v>
      </c>
      <c r="L3088" s="953" t="s">
        <v>42</v>
      </c>
      <c r="M3088" s="958" t="s">
        <v>157</v>
      </c>
      <c r="N3088" s="677">
        <f t="shared" ca="1" si="524"/>
        <v>-2536935.7251980486</v>
      </c>
      <c r="O3088" s="677">
        <f t="shared" ca="1" si="525"/>
        <v>-1758780.0409647611</v>
      </c>
      <c r="P3088" s="677">
        <f t="shared" ca="1" si="525"/>
        <v>-92749.60125001402</v>
      </c>
      <c r="Q3088" s="677">
        <f t="shared" ca="1" si="525"/>
        <v>-410500.80623138882</v>
      </c>
      <c r="R3088" s="677">
        <f t="shared" ca="1" si="525"/>
        <v>-99423.966747849976</v>
      </c>
      <c r="S3088" s="677">
        <f t="shared" ca="1" si="525"/>
        <v>-29208.954975349599</v>
      </c>
      <c r="T3088" s="677">
        <f t="shared" ca="1" si="525"/>
        <v>-20181.480073351482</v>
      </c>
      <c r="U3088" s="677">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-1794.8225822066199</v>
      </c>
      <c r="V3088" s="677">
        <f t="shared" ca="1" si="530"/>
        <v>-8057.7564098556713</v>
      </c>
      <c r="W3088" s="677">
        <f t="shared" ca="1" si="526"/>
        <v>-7106.8657991612599</v>
      </c>
      <c r="X3088" s="677">
        <f t="shared" ca="1" si="530"/>
        <v>-39095.78386481163</v>
      </c>
      <c r="Y3088" s="677">
        <f t="shared" ca="1" si="530"/>
        <v>-70035.64629929846</v>
      </c>
      <c r="Z3088" s="677">
        <f t="shared" ca="1" si="530"/>
        <v>0</v>
      </c>
      <c r="AA3088" t="str">
        <f t="shared" si="527"/>
        <v>ASR_COMP</v>
      </c>
      <c r="AB3088" s="957">
        <f t="shared" si="528"/>
        <v>44682</v>
      </c>
      <c r="AC3088" t="str">
        <f t="shared" si="529"/>
        <v>Unaudited</v>
      </c>
    </row>
    <row r="3089" spans="1:29" x14ac:dyDescent="0.25">
      <c r="A3089" t="s">
        <v>423</v>
      </c>
      <c r="B3089" t="s">
        <v>1388</v>
      </c>
      <c r="C3089" t="s">
        <v>1389</v>
      </c>
      <c r="D3089">
        <v>1900</v>
      </c>
      <c r="E3089" s="957">
        <v>1</v>
      </c>
      <c r="F3089" t="s">
        <v>443</v>
      </c>
      <c r="G3089" s="957">
        <v>274</v>
      </c>
      <c r="H3089" t="s">
        <v>390</v>
      </c>
      <c r="I3089" s="937" t="s">
        <v>491</v>
      </c>
      <c r="J3089" s="937" t="s">
        <v>447</v>
      </c>
      <c r="K3089" s="937" t="s">
        <v>53</v>
      </c>
      <c r="L3089" s="953" t="s">
        <v>43</v>
      </c>
      <c r="M3089" s="958" t="s">
        <v>465</v>
      </c>
      <c r="N3089" s="677">
        <f t="shared" ca="1" si="524"/>
        <v>1045973.0315839516</v>
      </c>
      <c r="O3089" s="677">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702132.46194272663</v>
      </c>
      <c r="P3089" s="677">
        <f t="shared" ca="1" si="531"/>
        <v>59074.157259278836</v>
      </c>
      <c r="Q3089" s="677">
        <f t="shared" ca="1" si="531"/>
        <v>139782.29485016598</v>
      </c>
      <c r="R3089" s="677">
        <f t="shared" ca="1" si="531"/>
        <v>40928.680054148565</v>
      </c>
      <c r="S3089" s="677">
        <f t="shared" ca="1" si="531"/>
        <v>15785.920798160316</v>
      </c>
      <c r="T3089" s="677">
        <f t="shared" ca="1" si="531"/>
        <v>3109.2280729938871</v>
      </c>
      <c r="U3089" s="677">
        <f t="shared" ca="1" si="531"/>
        <v>353.95483214167245</v>
      </c>
      <c r="V3089" s="677">
        <f t="shared" ca="1" si="531"/>
        <v>4474.125318898954</v>
      </c>
      <c r="W3089" s="677">
        <f t="shared" ca="1" si="526"/>
        <v>34436.532504097449</v>
      </c>
      <c r="X3089" s="677">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17417.498341995066</v>
      </c>
      <c r="Y3089" s="677">
        <f t="shared" ca="1" si="532"/>
        <v>28478.177609344297</v>
      </c>
      <c r="Z3089" s="677">
        <f t="shared" ca="1" si="532"/>
        <v>0</v>
      </c>
      <c r="AA3089" t="str">
        <f t="shared" si="527"/>
        <v>ASR_COMP</v>
      </c>
      <c r="AB3089" s="957">
        <f t="shared" si="528"/>
        <v>44682</v>
      </c>
      <c r="AC3089" t="str">
        <f t="shared" si="529"/>
        <v>Unaudited</v>
      </c>
    </row>
    <row r="3090" spans="1:29" x14ac:dyDescent="0.25">
      <c r="A3090" t="s">
        <v>423</v>
      </c>
      <c r="B3090" t="s">
        <v>1388</v>
      </c>
      <c r="C3090" t="s">
        <v>1389</v>
      </c>
      <c r="D3090">
        <v>1900</v>
      </c>
      <c r="E3090" s="957">
        <v>1</v>
      </c>
      <c r="F3090" t="s">
        <v>443</v>
      </c>
      <c r="G3090" s="957">
        <v>274</v>
      </c>
      <c r="H3090" t="s">
        <v>390</v>
      </c>
      <c r="I3090" s="937" t="s">
        <v>491</v>
      </c>
      <c r="J3090" s="937" t="s">
        <v>447</v>
      </c>
      <c r="K3090" s="937" t="s">
        <v>923</v>
      </c>
      <c r="L3090" s="937" t="s">
        <v>924</v>
      </c>
      <c r="M3090" s="958" t="s">
        <v>923</v>
      </c>
      <c r="N3090" s="677">
        <f t="shared" ca="1" si="524"/>
        <v>1432662.0669974845</v>
      </c>
      <c r="O3090" s="677">
        <f t="shared" ca="1" si="531"/>
        <v>1304833.3344423522</v>
      </c>
      <c r="P3090" s="677">
        <f t="shared" ca="1" si="531"/>
        <v>101382.93175401114</v>
      </c>
      <c r="Q3090" s="677">
        <f t="shared" ca="1" si="531"/>
        <v>8578.3558367486894</v>
      </c>
      <c r="R3090" s="677">
        <f t="shared" ca="1" si="531"/>
        <v>4796.4361900985923</v>
      </c>
      <c r="S3090" s="677">
        <f t="shared" ca="1" si="531"/>
        <v>1866.0689768874104</v>
      </c>
      <c r="T3090" s="677">
        <f t="shared" ca="1" si="531"/>
        <v>325.92350139277005</v>
      </c>
      <c r="U3090" s="677">
        <f t="shared" ca="1" si="531"/>
        <v>13.853972333702398</v>
      </c>
      <c r="V3090" s="677">
        <f t="shared" ca="1" si="531"/>
        <v>7529.7447214821741</v>
      </c>
      <c r="W3090" s="677">
        <f t="shared" ca="1" si="526"/>
        <v>1452.5030429683775</v>
      </c>
      <c r="X3090" s="677">
        <f t="shared" ca="1" si="532"/>
        <v>681.72975261353326</v>
      </c>
      <c r="Y3090" s="677">
        <f t="shared" ca="1" si="532"/>
        <v>1201.1848065958648</v>
      </c>
      <c r="Z3090" s="677">
        <f t="shared" ca="1" si="532"/>
        <v>0</v>
      </c>
      <c r="AA3090" t="str">
        <f t="shared" si="527"/>
        <v>ASR_COMP</v>
      </c>
      <c r="AB3090" s="957">
        <f t="shared" si="528"/>
        <v>44682</v>
      </c>
      <c r="AC3090" t="str">
        <f t="shared" si="529"/>
        <v>Unaudited</v>
      </c>
    </row>
    <row r="3091" spans="1:29" x14ac:dyDescent="0.25">
      <c r="A3091" t="s">
        <v>423</v>
      </c>
      <c r="B3091" t="s">
        <v>1388</v>
      </c>
      <c r="C3091" t="s">
        <v>1389</v>
      </c>
      <c r="D3091">
        <v>1900</v>
      </c>
      <c r="E3091" s="957">
        <v>1</v>
      </c>
      <c r="F3091" t="s">
        <v>443</v>
      </c>
      <c r="G3091" s="957">
        <v>274</v>
      </c>
      <c r="H3091" t="s">
        <v>390</v>
      </c>
      <c r="I3091" s="958" t="s">
        <v>491</v>
      </c>
      <c r="J3091" s="958" t="s">
        <v>447</v>
      </c>
      <c r="K3091" s="958" t="s">
        <v>923</v>
      </c>
      <c r="L3091" s="937" t="s">
        <v>925</v>
      </c>
      <c r="M3091" s="958" t="s">
        <v>928</v>
      </c>
      <c r="N3091" s="677">
        <f t="shared" ca="1" si="524"/>
        <v>-504860.25914390333</v>
      </c>
      <c r="O3091" s="677">
        <f t="shared" ca="1" si="531"/>
        <v>-325667.73392614321</v>
      </c>
      <c r="P3091" s="677">
        <f t="shared" ca="1" si="531"/>
        <v>-21741.237431312104</v>
      </c>
      <c r="Q3091" s="677">
        <f t="shared" ca="1" si="531"/>
        <v>-92557.33252162287</v>
      </c>
      <c r="R3091" s="677">
        <f t="shared" ca="1" si="531"/>
        <v>-20973.006574993866</v>
      </c>
      <c r="S3091" s="677">
        <f t="shared" ca="1" si="531"/>
        <v>-2718.8854476114511</v>
      </c>
      <c r="T3091" s="677">
        <f t="shared" ca="1" si="531"/>
        <v>-4730.6156261172318</v>
      </c>
      <c r="U3091" s="677">
        <f t="shared" ca="1" si="531"/>
        <v>-19.015836762623273</v>
      </c>
      <c r="V3091" s="677">
        <f t="shared" ca="1" si="531"/>
        <v>-3020.3302101396853</v>
      </c>
      <c r="W3091" s="677">
        <f t="shared" ca="1" si="526"/>
        <v>-2883.6745176025279</v>
      </c>
      <c r="X3091" s="677">
        <f t="shared" ca="1" si="532"/>
        <v>-4898.8691498341886</v>
      </c>
      <c r="Y3091" s="677">
        <f t="shared" ca="1" si="532"/>
        <v>-25649.557901763546</v>
      </c>
      <c r="Z3091" s="677">
        <f t="shared" ca="1" si="532"/>
        <v>0</v>
      </c>
      <c r="AA3091" t="str">
        <f t="shared" si="527"/>
        <v>ASR_COMP</v>
      </c>
      <c r="AB3091" s="957">
        <f t="shared" si="528"/>
        <v>44682</v>
      </c>
      <c r="AC3091" t="str">
        <f t="shared" si="529"/>
        <v>Unaudited</v>
      </c>
    </row>
    <row r="3092" spans="1:29" x14ac:dyDescent="0.25">
      <c r="A3092" t="s">
        <v>423</v>
      </c>
      <c r="B3092" t="s">
        <v>1388</v>
      </c>
      <c r="C3092" t="s">
        <v>1389</v>
      </c>
      <c r="D3092">
        <v>1900</v>
      </c>
      <c r="E3092" s="957">
        <v>1</v>
      </c>
      <c r="F3092" t="s">
        <v>443</v>
      </c>
      <c r="G3092" s="957">
        <v>274</v>
      </c>
      <c r="H3092" t="s">
        <v>390</v>
      </c>
      <c r="I3092" s="937" t="s">
        <v>491</v>
      </c>
      <c r="J3092" s="937" t="s">
        <v>447</v>
      </c>
      <c r="K3092" s="937" t="s">
        <v>923</v>
      </c>
      <c r="L3092" s="937" t="s">
        <v>926</v>
      </c>
      <c r="M3092" s="958" t="s">
        <v>929</v>
      </c>
      <c r="N3092" s="677">
        <f t="shared" ca="1" si="524"/>
        <v>0</v>
      </c>
      <c r="O3092" s="677">
        <f t="shared" ca="1" si="531"/>
        <v>0</v>
      </c>
      <c r="P3092" s="677">
        <f t="shared" ca="1" si="531"/>
        <v>0</v>
      </c>
      <c r="Q3092" s="677">
        <f t="shared" ca="1" si="531"/>
        <v>0</v>
      </c>
      <c r="R3092" s="677">
        <f t="shared" ca="1" si="531"/>
        <v>0</v>
      </c>
      <c r="S3092" s="677">
        <f t="shared" ca="1" si="531"/>
        <v>0</v>
      </c>
      <c r="T3092" s="677">
        <f t="shared" ca="1" si="531"/>
        <v>0</v>
      </c>
      <c r="U3092" s="677">
        <f t="shared" ca="1" si="531"/>
        <v>0</v>
      </c>
      <c r="V3092" s="677">
        <f t="shared" ca="1" si="531"/>
        <v>0</v>
      </c>
      <c r="W3092" s="677">
        <f t="shared" ca="1" si="526"/>
        <v>0</v>
      </c>
      <c r="X3092" s="677">
        <f t="shared" ca="1" si="532"/>
        <v>0</v>
      </c>
      <c r="Y3092" s="677">
        <f t="shared" ca="1" si="532"/>
        <v>0</v>
      </c>
      <c r="Z3092" s="677">
        <f t="shared" ca="1" si="532"/>
        <v>0</v>
      </c>
      <c r="AA3092" t="str">
        <f t="shared" si="527"/>
        <v>ASR_COMP</v>
      </c>
      <c r="AB3092" s="957">
        <f t="shared" si="528"/>
        <v>44682</v>
      </c>
      <c r="AC3092" t="str">
        <f t="shared" si="529"/>
        <v>Unaudited</v>
      </c>
    </row>
    <row r="3093" spans="1:29" x14ac:dyDescent="0.25">
      <c r="A3093" t="s">
        <v>423</v>
      </c>
      <c r="B3093" t="s">
        <v>1388</v>
      </c>
      <c r="C3093" t="s">
        <v>1389</v>
      </c>
      <c r="D3093">
        <v>1900</v>
      </c>
      <c r="E3093" s="957">
        <v>1</v>
      </c>
      <c r="F3093" t="s">
        <v>443</v>
      </c>
      <c r="G3093" s="957">
        <v>274</v>
      </c>
      <c r="H3093" t="s">
        <v>390</v>
      </c>
      <c r="I3093" s="937" t="s">
        <v>491</v>
      </c>
      <c r="J3093" s="937" t="s">
        <v>447</v>
      </c>
      <c r="K3093" s="937" t="s">
        <v>448</v>
      </c>
      <c r="L3093" s="937">
        <v>5.0999999999999996</v>
      </c>
      <c r="M3093" s="958" t="s">
        <v>37</v>
      </c>
      <c r="N3093" s="677">
        <f t="shared" ca="1" si="524"/>
        <v>1986081.6317167466</v>
      </c>
      <c r="O3093" s="677">
        <f t="shared" ca="1" si="531"/>
        <v>1013828.7395108804</v>
      </c>
      <c r="P3093" s="677">
        <f t="shared" ca="1" si="531"/>
        <v>371578.80810465087</v>
      </c>
      <c r="Q3093" s="677">
        <f t="shared" ca="1" si="531"/>
        <v>127742.75914637175</v>
      </c>
      <c r="R3093" s="677">
        <f t="shared" ca="1" si="531"/>
        <v>280546.8158402621</v>
      </c>
      <c r="S3093" s="677">
        <f t="shared" ca="1" si="531"/>
        <v>40546.937515438243</v>
      </c>
      <c r="T3093" s="677">
        <f t="shared" ca="1" si="531"/>
        <v>111200.61717438632</v>
      </c>
      <c r="U3093" s="677">
        <f t="shared" ca="1" si="531"/>
        <v>296.23567937310025</v>
      </c>
      <c r="V3093" s="677">
        <f t="shared" ca="1" si="531"/>
        <v>4012.2988186325742</v>
      </c>
      <c r="W3093" s="677">
        <f t="shared" ca="1" si="526"/>
        <v>3774.3588758844248</v>
      </c>
      <c r="X3093" s="677">
        <f t="shared" ca="1" si="532"/>
        <v>10985.904320953898</v>
      </c>
      <c r="Y3093" s="677">
        <f t="shared" ca="1" si="532"/>
        <v>21568.156729912924</v>
      </c>
      <c r="Z3093" s="677">
        <f t="shared" ca="1" si="532"/>
        <v>0</v>
      </c>
      <c r="AA3093" t="str">
        <f t="shared" si="527"/>
        <v>ASR_COMP</v>
      </c>
      <c r="AB3093" s="957">
        <f t="shared" si="528"/>
        <v>44682</v>
      </c>
      <c r="AC3093" t="str">
        <f t="shared" si="529"/>
        <v>Unaudited</v>
      </c>
    </row>
    <row r="3094" spans="1:29" ht="30" x14ac:dyDescent="0.25">
      <c r="A3094" t="s">
        <v>423</v>
      </c>
      <c r="B3094" t="s">
        <v>1388</v>
      </c>
      <c r="C3094" t="s">
        <v>1389</v>
      </c>
      <c r="D3094">
        <v>1900</v>
      </c>
      <c r="E3094" s="957">
        <v>1</v>
      </c>
      <c r="F3094" t="s">
        <v>443</v>
      </c>
      <c r="G3094" s="957">
        <v>274</v>
      </c>
      <c r="H3094" t="s">
        <v>390</v>
      </c>
      <c r="I3094" s="937" t="s">
        <v>491</v>
      </c>
      <c r="J3094" s="937" t="s">
        <v>447</v>
      </c>
      <c r="K3094" s="937" t="s">
        <v>448</v>
      </c>
      <c r="L3094" s="937">
        <v>5.2</v>
      </c>
      <c r="M3094" s="958" t="s">
        <v>306</v>
      </c>
      <c r="N3094" s="677">
        <f t="shared" ca="1" si="524"/>
        <v>0</v>
      </c>
      <c r="O3094" s="677">
        <f t="shared" ca="1" si="531"/>
        <v>0</v>
      </c>
      <c r="P3094" s="677">
        <f t="shared" ca="1" si="531"/>
        <v>0</v>
      </c>
      <c r="Q3094" s="677">
        <f t="shared" ca="1" si="531"/>
        <v>0</v>
      </c>
      <c r="R3094" s="677">
        <f t="shared" ca="1" si="531"/>
        <v>0</v>
      </c>
      <c r="S3094" s="677">
        <f t="shared" ca="1" si="531"/>
        <v>0</v>
      </c>
      <c r="T3094" s="677">
        <f t="shared" ca="1" si="531"/>
        <v>0</v>
      </c>
      <c r="U3094" s="677">
        <f t="shared" ca="1" si="531"/>
        <v>0</v>
      </c>
      <c r="V3094" s="677">
        <f t="shared" ca="1" si="531"/>
        <v>0</v>
      </c>
      <c r="W3094" s="677">
        <f t="shared" ca="1" si="526"/>
        <v>0</v>
      </c>
      <c r="X3094" s="677">
        <f t="shared" ca="1" si="532"/>
        <v>0</v>
      </c>
      <c r="Y3094" s="677">
        <f t="shared" ca="1" si="532"/>
        <v>0</v>
      </c>
      <c r="Z3094" s="677">
        <f t="shared" ca="1" si="532"/>
        <v>0</v>
      </c>
      <c r="AA3094" t="str">
        <f t="shared" si="527"/>
        <v>ASR_COMP</v>
      </c>
      <c r="AB3094" s="957">
        <f t="shared" si="528"/>
        <v>44682</v>
      </c>
      <c r="AC3094" t="str">
        <f t="shared" si="529"/>
        <v>Unaudited</v>
      </c>
    </row>
    <row r="3095" spans="1:29" ht="30" x14ac:dyDescent="0.25">
      <c r="A3095" t="s">
        <v>423</v>
      </c>
      <c r="B3095" t="s">
        <v>1388</v>
      </c>
      <c r="C3095" t="s">
        <v>1389</v>
      </c>
      <c r="D3095">
        <v>1900</v>
      </c>
      <c r="E3095" s="957">
        <v>1</v>
      </c>
      <c r="F3095" t="s">
        <v>443</v>
      </c>
      <c r="G3095" s="957">
        <v>274</v>
      </c>
      <c r="H3095" t="s">
        <v>390</v>
      </c>
      <c r="I3095" s="958" t="s">
        <v>491</v>
      </c>
      <c r="J3095" s="958" t="s">
        <v>447</v>
      </c>
      <c r="K3095" s="958" t="s">
        <v>448</v>
      </c>
      <c r="L3095" s="937">
        <v>5.3</v>
      </c>
      <c r="M3095" s="958" t="s">
        <v>307</v>
      </c>
      <c r="N3095" s="677">
        <f t="shared" ca="1" si="524"/>
        <v>-769715.85001486028</v>
      </c>
      <c r="O3095" s="677">
        <f t="shared" ca="1" si="531"/>
        <v>-397203.52597336576</v>
      </c>
      <c r="P3095" s="677">
        <f t="shared" ca="1" si="531"/>
        <v>-142523.8752226317</v>
      </c>
      <c r="Q3095" s="677">
        <f t="shared" ca="1" si="531"/>
        <v>-44947.290866926007</v>
      </c>
      <c r="R3095" s="677">
        <f t="shared" ca="1" si="531"/>
        <v>-89719.952715547697</v>
      </c>
      <c r="S3095" s="677">
        <f t="shared" ca="1" si="531"/>
        <v>-13200.851780682333</v>
      </c>
      <c r="T3095" s="677">
        <f t="shared" ca="1" si="531"/>
        <v>-51448.013991751992</v>
      </c>
      <c r="U3095" s="677">
        <f t="shared" ca="1" si="531"/>
        <v>-109.43642098060012</v>
      </c>
      <c r="V3095" s="677">
        <f t="shared" ca="1" si="531"/>
        <v>-4197.04451190704</v>
      </c>
      <c r="W3095" s="677">
        <f t="shared" ca="1" si="526"/>
        <v>-272.00349541952772</v>
      </c>
      <c r="X3095" s="677">
        <f t="shared" ca="1" si="532"/>
        <v>-13295.962234029264</v>
      </c>
      <c r="Y3095" s="677">
        <f t="shared" ca="1" si="532"/>
        <v>-12797.892801618362</v>
      </c>
      <c r="Z3095" s="677">
        <f t="shared" ca="1" si="532"/>
        <v>0</v>
      </c>
      <c r="AA3095" t="str">
        <f t="shared" si="527"/>
        <v>ASR_COMP</v>
      </c>
      <c r="AB3095" s="957">
        <f t="shared" si="528"/>
        <v>44682</v>
      </c>
      <c r="AC3095" t="str">
        <f t="shared" si="529"/>
        <v>Unaudited</v>
      </c>
    </row>
    <row r="3096" spans="1:29" x14ac:dyDescent="0.25">
      <c r="A3096" t="s">
        <v>423</v>
      </c>
      <c r="B3096" t="s">
        <v>1388</v>
      </c>
      <c r="C3096" t="s">
        <v>1389</v>
      </c>
      <c r="D3096">
        <v>1900</v>
      </c>
      <c r="E3096" s="957">
        <v>1</v>
      </c>
      <c r="F3096" t="s">
        <v>443</v>
      </c>
      <c r="G3096" s="957">
        <v>274</v>
      </c>
      <c r="H3096" t="s">
        <v>390</v>
      </c>
      <c r="I3096" s="958" t="s">
        <v>491</v>
      </c>
      <c r="J3096" s="958" t="s">
        <v>447</v>
      </c>
      <c r="K3096" s="958" t="s">
        <v>448</v>
      </c>
      <c r="L3096" s="937" t="s">
        <v>82</v>
      </c>
      <c r="M3096" s="958" t="s">
        <v>456</v>
      </c>
      <c r="N3096" s="677">
        <f t="shared" ca="1" si="524"/>
        <v>0</v>
      </c>
      <c r="O3096" s="677">
        <f t="shared" ca="1" si="531"/>
        <v>0</v>
      </c>
      <c r="P3096" s="677">
        <f t="shared" ca="1" si="531"/>
        <v>0</v>
      </c>
      <c r="Q3096" s="677">
        <f t="shared" ca="1" si="531"/>
        <v>0</v>
      </c>
      <c r="R3096" s="677">
        <f t="shared" ca="1" si="531"/>
        <v>0</v>
      </c>
      <c r="S3096" s="677">
        <f t="shared" ca="1" si="531"/>
        <v>0</v>
      </c>
      <c r="T3096" s="677">
        <f t="shared" ca="1" si="531"/>
        <v>0</v>
      </c>
      <c r="U3096" s="677">
        <f t="shared" ca="1" si="531"/>
        <v>0</v>
      </c>
      <c r="V3096" s="677">
        <f t="shared" ca="1" si="531"/>
        <v>0</v>
      </c>
      <c r="W3096" s="677">
        <f t="shared" ca="1" si="526"/>
        <v>0</v>
      </c>
      <c r="X3096" s="677">
        <f t="shared" ca="1" si="532"/>
        <v>0</v>
      </c>
      <c r="Y3096" s="677">
        <f t="shared" ca="1" si="532"/>
        <v>0</v>
      </c>
      <c r="Z3096" s="677">
        <f t="shared" ca="1" si="532"/>
        <v>0</v>
      </c>
      <c r="AA3096" t="str">
        <f t="shared" si="527"/>
        <v>ASR_COMP</v>
      </c>
      <c r="AB3096" s="957">
        <f t="shared" si="528"/>
        <v>44682</v>
      </c>
      <c r="AC3096" t="str">
        <f t="shared" si="529"/>
        <v>Unaudited</v>
      </c>
    </row>
    <row r="3097" spans="1:29" x14ac:dyDescent="0.25">
      <c r="A3097" t="s">
        <v>423</v>
      </c>
      <c r="B3097" t="s">
        <v>1388</v>
      </c>
      <c r="C3097" t="s">
        <v>1389</v>
      </c>
      <c r="D3097">
        <v>1900</v>
      </c>
      <c r="E3097" s="957">
        <v>1</v>
      </c>
      <c r="F3097" t="s">
        <v>443</v>
      </c>
      <c r="G3097" s="957">
        <v>274</v>
      </c>
      <c r="H3097" t="s">
        <v>390</v>
      </c>
      <c r="I3097" s="958" t="s">
        <v>491</v>
      </c>
      <c r="J3097" s="958" t="s">
        <v>447</v>
      </c>
      <c r="K3097" s="958" t="s">
        <v>449</v>
      </c>
      <c r="L3097" s="937">
        <v>6.1</v>
      </c>
      <c r="M3097" s="958" t="s">
        <v>18</v>
      </c>
      <c r="N3097" s="677">
        <f t="shared" ca="1" si="524"/>
        <v>0</v>
      </c>
      <c r="O3097" s="677">
        <f t="shared" ca="1" si="531"/>
        <v>0</v>
      </c>
      <c r="P3097" s="677">
        <f t="shared" ca="1" si="531"/>
        <v>0</v>
      </c>
      <c r="Q3097" s="677">
        <f t="shared" ca="1" si="531"/>
        <v>0</v>
      </c>
      <c r="R3097" s="677">
        <f t="shared" ca="1" si="531"/>
        <v>0</v>
      </c>
      <c r="S3097" s="677">
        <f t="shared" ca="1" si="531"/>
        <v>0</v>
      </c>
      <c r="T3097" s="677">
        <f t="shared" ca="1" si="531"/>
        <v>0</v>
      </c>
      <c r="U3097" s="677">
        <f t="shared" ca="1" si="531"/>
        <v>0</v>
      </c>
      <c r="V3097" s="677">
        <f t="shared" ca="1" si="531"/>
        <v>0</v>
      </c>
      <c r="W3097" s="677">
        <f t="shared" ca="1" si="526"/>
        <v>0</v>
      </c>
      <c r="X3097" s="677">
        <f t="shared" ca="1" si="532"/>
        <v>0</v>
      </c>
      <c r="Y3097" s="677">
        <f t="shared" ca="1" si="532"/>
        <v>0</v>
      </c>
      <c r="Z3097" s="677">
        <f t="shared" ca="1" si="532"/>
        <v>0</v>
      </c>
      <c r="AA3097" t="str">
        <f t="shared" si="527"/>
        <v>ASR_COMP</v>
      </c>
      <c r="AB3097" s="957">
        <f t="shared" si="528"/>
        <v>44682</v>
      </c>
      <c r="AC3097" t="str">
        <f t="shared" si="529"/>
        <v>Unaudited</v>
      </c>
    </row>
    <row r="3098" spans="1:29" x14ac:dyDescent="0.25">
      <c r="A3098" t="s">
        <v>423</v>
      </c>
      <c r="B3098" t="s">
        <v>1388</v>
      </c>
      <c r="C3098" t="s">
        <v>1389</v>
      </c>
      <c r="D3098">
        <v>1900</v>
      </c>
      <c r="E3098" s="957">
        <v>1</v>
      </c>
      <c r="F3098" t="s">
        <v>443</v>
      </c>
      <c r="G3098" s="957">
        <v>274</v>
      </c>
      <c r="H3098" t="s">
        <v>390</v>
      </c>
      <c r="I3098" s="958" t="s">
        <v>491</v>
      </c>
      <c r="J3098" s="958" t="s">
        <v>447</v>
      </c>
      <c r="K3098" s="958" t="s">
        <v>449</v>
      </c>
      <c r="L3098" s="937">
        <v>6.2</v>
      </c>
      <c r="M3098" s="958" t="s">
        <v>19</v>
      </c>
      <c r="N3098" s="677">
        <f t="shared" ca="1" si="524"/>
        <v>0</v>
      </c>
      <c r="O3098" s="677">
        <f t="shared" ca="1" si="531"/>
        <v>0</v>
      </c>
      <c r="P3098" s="677">
        <f t="shared" ca="1" si="531"/>
        <v>0</v>
      </c>
      <c r="Q3098" s="677">
        <f t="shared" ca="1" si="531"/>
        <v>0</v>
      </c>
      <c r="R3098" s="677">
        <f t="shared" ca="1" si="531"/>
        <v>0</v>
      </c>
      <c r="S3098" s="677">
        <f t="shared" ca="1" si="531"/>
        <v>0</v>
      </c>
      <c r="T3098" s="677">
        <f t="shared" ca="1" si="531"/>
        <v>0</v>
      </c>
      <c r="U3098" s="677">
        <f t="shared" ca="1" si="531"/>
        <v>0</v>
      </c>
      <c r="V3098" s="677">
        <f t="shared" ca="1" si="531"/>
        <v>0</v>
      </c>
      <c r="W3098" s="677">
        <f t="shared" ca="1" si="526"/>
        <v>0</v>
      </c>
      <c r="X3098" s="677">
        <f t="shared" ca="1" si="532"/>
        <v>0</v>
      </c>
      <c r="Y3098" s="677">
        <f t="shared" ca="1" si="532"/>
        <v>0</v>
      </c>
      <c r="Z3098" s="677">
        <f t="shared" ca="1" si="532"/>
        <v>0</v>
      </c>
      <c r="AA3098" t="str">
        <f t="shared" si="527"/>
        <v>ASR_COMP</v>
      </c>
      <c r="AB3098" s="957">
        <f t="shared" si="528"/>
        <v>44682</v>
      </c>
      <c r="AC3098" t="str">
        <f t="shared" si="529"/>
        <v>Unaudited</v>
      </c>
    </row>
    <row r="3099" spans="1:29" x14ac:dyDescent="0.25">
      <c r="A3099" t="s">
        <v>423</v>
      </c>
      <c r="B3099" t="s">
        <v>1388</v>
      </c>
      <c r="C3099" t="s">
        <v>1389</v>
      </c>
      <c r="D3099">
        <v>1900</v>
      </c>
      <c r="E3099" s="957">
        <v>1</v>
      </c>
      <c r="F3099" t="s">
        <v>443</v>
      </c>
      <c r="G3099" s="957">
        <v>274</v>
      </c>
      <c r="H3099" t="s">
        <v>390</v>
      </c>
      <c r="I3099" s="958" t="s">
        <v>491</v>
      </c>
      <c r="J3099" s="958" t="s">
        <v>447</v>
      </c>
      <c r="K3099" s="958" t="s">
        <v>449</v>
      </c>
      <c r="L3099" s="953">
        <v>6.3</v>
      </c>
      <c r="M3099" s="958" t="s">
        <v>187</v>
      </c>
      <c r="N3099" s="677">
        <f t="shared" ca="1" si="524"/>
        <v>0</v>
      </c>
      <c r="O3099" s="677">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7">
        <f t="shared" ca="1" si="533"/>
        <v>0</v>
      </c>
      <c r="Q3099" s="677">
        <f t="shared" ca="1" si="533"/>
        <v>0</v>
      </c>
      <c r="R3099" s="677">
        <f t="shared" ca="1" si="533"/>
        <v>0</v>
      </c>
      <c r="S3099" s="677">
        <f t="shared" ca="1" si="533"/>
        <v>0</v>
      </c>
      <c r="T3099" s="677">
        <f t="shared" ca="1" si="533"/>
        <v>0</v>
      </c>
      <c r="U3099" s="677">
        <f t="shared" ca="1" si="533"/>
        <v>0</v>
      </c>
      <c r="V3099" s="677">
        <f t="shared" ca="1" si="533"/>
        <v>0</v>
      </c>
      <c r="W3099" s="677">
        <f t="shared" ca="1" si="526"/>
        <v>0</v>
      </c>
      <c r="X3099" s="677">
        <f t="shared" ca="1" si="532"/>
        <v>0</v>
      </c>
      <c r="Y3099" s="677">
        <f t="shared" ca="1" si="532"/>
        <v>0</v>
      </c>
      <c r="Z3099" s="677">
        <f t="shared" ca="1" si="532"/>
        <v>0</v>
      </c>
      <c r="AA3099" t="str">
        <f t="shared" si="527"/>
        <v>ASR_COMP</v>
      </c>
      <c r="AB3099" s="957">
        <f t="shared" si="528"/>
        <v>44682</v>
      </c>
      <c r="AC3099" t="str">
        <f t="shared" si="529"/>
        <v>Unaudited</v>
      </c>
    </row>
    <row r="3100" spans="1:29" x14ac:dyDescent="0.25">
      <c r="A3100" t="s">
        <v>423</v>
      </c>
      <c r="B3100" t="s">
        <v>1388</v>
      </c>
      <c r="C3100" t="s">
        <v>1389</v>
      </c>
      <c r="D3100">
        <v>1900</v>
      </c>
      <c r="E3100" s="957">
        <v>1</v>
      </c>
      <c r="F3100" t="s">
        <v>443</v>
      </c>
      <c r="G3100" s="957">
        <v>274</v>
      </c>
      <c r="H3100" t="s">
        <v>390</v>
      </c>
      <c r="I3100" s="958" t="s">
        <v>491</v>
      </c>
      <c r="J3100" s="958" t="s">
        <v>447</v>
      </c>
      <c r="K3100" s="958" t="s">
        <v>449</v>
      </c>
      <c r="L3100" s="937" t="s">
        <v>87</v>
      </c>
      <c r="M3100" s="958" t="s">
        <v>457</v>
      </c>
      <c r="N3100" s="677">
        <f t="shared" ca="1" si="524"/>
        <v>0</v>
      </c>
      <c r="O3100" s="677">
        <f t="shared" ca="1" si="533"/>
        <v>0</v>
      </c>
      <c r="P3100" s="677">
        <f t="shared" ca="1" si="533"/>
        <v>0</v>
      </c>
      <c r="Q3100" s="677">
        <f t="shared" ca="1" si="533"/>
        <v>0</v>
      </c>
      <c r="R3100" s="677">
        <f t="shared" ca="1" si="533"/>
        <v>0</v>
      </c>
      <c r="S3100" s="677">
        <f t="shared" ca="1" si="533"/>
        <v>0</v>
      </c>
      <c r="T3100" s="677">
        <f t="shared" ca="1" si="533"/>
        <v>0</v>
      </c>
      <c r="U3100" s="677">
        <f t="shared" ca="1" si="533"/>
        <v>0</v>
      </c>
      <c r="V3100" s="677">
        <f t="shared" ca="1" si="533"/>
        <v>0</v>
      </c>
      <c r="W3100" s="677">
        <f t="shared" ca="1" si="526"/>
        <v>0</v>
      </c>
      <c r="X3100" s="677">
        <f t="shared" ca="1" si="532"/>
        <v>0</v>
      </c>
      <c r="Y3100" s="677">
        <f t="shared" ca="1" si="532"/>
        <v>0</v>
      </c>
      <c r="Z3100" s="677">
        <f t="shared" ca="1" si="532"/>
        <v>0</v>
      </c>
      <c r="AA3100" t="str">
        <f t="shared" si="527"/>
        <v>ASR_COMP</v>
      </c>
      <c r="AB3100" s="957">
        <f t="shared" si="528"/>
        <v>44682</v>
      </c>
      <c r="AC3100" t="str">
        <f t="shared" si="529"/>
        <v>Unaudited</v>
      </c>
    </row>
    <row r="3101" spans="1:29" x14ac:dyDescent="0.25">
      <c r="A3101" t="s">
        <v>423</v>
      </c>
      <c r="B3101" t="s">
        <v>1388</v>
      </c>
      <c r="C3101" t="s">
        <v>1389</v>
      </c>
      <c r="D3101">
        <v>1900</v>
      </c>
      <c r="E3101" s="957">
        <v>1</v>
      </c>
      <c r="F3101" t="s">
        <v>443</v>
      </c>
      <c r="G3101" s="957">
        <v>274</v>
      </c>
      <c r="H3101" t="s">
        <v>390</v>
      </c>
      <c r="I3101" s="937" t="s">
        <v>491</v>
      </c>
      <c r="J3101" s="937" t="s">
        <v>447</v>
      </c>
      <c r="K3101" s="937" t="s">
        <v>450</v>
      </c>
      <c r="L3101" s="937">
        <v>7.1</v>
      </c>
      <c r="M3101" s="958" t="s">
        <v>20</v>
      </c>
      <c r="N3101" s="677">
        <f t="shared" ca="1" si="524"/>
        <v>322133.99740802555</v>
      </c>
      <c r="O3101" s="677">
        <f t="shared" ca="1" si="533"/>
        <v>146795.02837474368</v>
      </c>
      <c r="P3101" s="677">
        <f t="shared" ca="1" si="533"/>
        <v>19818.609218186499</v>
      </c>
      <c r="Q3101" s="677">
        <f t="shared" ca="1" si="533"/>
        <v>38628.774250111994</v>
      </c>
      <c r="R3101" s="677">
        <f t="shared" ca="1" si="533"/>
        <v>22378.884898378583</v>
      </c>
      <c r="S3101" s="677">
        <f t="shared" ca="1" si="533"/>
        <v>12855.00584126303</v>
      </c>
      <c r="T3101" s="677">
        <f t="shared" ca="1" si="533"/>
        <v>2335.5599425892942</v>
      </c>
      <c r="U3101" s="677">
        <f t="shared" ca="1" si="533"/>
        <v>576.25935478473696</v>
      </c>
      <c r="V3101" s="677">
        <f t="shared" ca="1" si="533"/>
        <v>1744.3310778236389</v>
      </c>
      <c r="W3101" s="677">
        <f t="shared" ca="1" si="526"/>
        <v>1015.9856054705108</v>
      </c>
      <c r="X3101" s="677">
        <f t="shared" ca="1" si="532"/>
        <v>59557.832080567117</v>
      </c>
      <c r="Y3101" s="677">
        <f t="shared" ca="1" si="532"/>
        <v>16427.726764106512</v>
      </c>
      <c r="Z3101" s="677">
        <f t="shared" ca="1" si="532"/>
        <v>0</v>
      </c>
      <c r="AA3101" t="str">
        <f t="shared" si="527"/>
        <v>ASR_COMP</v>
      </c>
      <c r="AB3101" s="957">
        <f t="shared" si="528"/>
        <v>44682</v>
      </c>
      <c r="AC3101" t="str">
        <f t="shared" si="529"/>
        <v>Unaudited</v>
      </c>
    </row>
    <row r="3102" spans="1:29" x14ac:dyDescent="0.25">
      <c r="A3102" t="s">
        <v>423</v>
      </c>
      <c r="B3102" t="s">
        <v>1388</v>
      </c>
      <c r="C3102" t="s">
        <v>1389</v>
      </c>
      <c r="D3102">
        <v>1900</v>
      </c>
      <c r="E3102" s="957">
        <v>1</v>
      </c>
      <c r="F3102" t="s">
        <v>443</v>
      </c>
      <c r="G3102" s="957">
        <v>274</v>
      </c>
      <c r="H3102" t="s">
        <v>390</v>
      </c>
      <c r="I3102" s="958" t="s">
        <v>491</v>
      </c>
      <c r="J3102" s="958" t="s">
        <v>447</v>
      </c>
      <c r="K3102" s="958" t="s">
        <v>450</v>
      </c>
      <c r="L3102" s="937">
        <v>7.2</v>
      </c>
      <c r="M3102" s="958" t="s">
        <v>21</v>
      </c>
      <c r="N3102" s="677">
        <f t="shared" ca="1" si="524"/>
        <v>0</v>
      </c>
      <c r="O3102" s="677">
        <f t="shared" ca="1" si="533"/>
        <v>0</v>
      </c>
      <c r="P3102" s="677">
        <f t="shared" ca="1" si="533"/>
        <v>0</v>
      </c>
      <c r="Q3102" s="677">
        <f t="shared" ca="1" si="533"/>
        <v>0</v>
      </c>
      <c r="R3102" s="677">
        <f t="shared" ca="1" si="533"/>
        <v>0</v>
      </c>
      <c r="S3102" s="677">
        <f t="shared" ca="1" si="533"/>
        <v>0</v>
      </c>
      <c r="T3102" s="677">
        <f t="shared" ca="1" si="533"/>
        <v>0</v>
      </c>
      <c r="U3102" s="677">
        <f t="shared" ca="1" si="533"/>
        <v>0</v>
      </c>
      <c r="V3102" s="677">
        <f t="shared" ca="1" si="533"/>
        <v>0</v>
      </c>
      <c r="W3102" s="677">
        <f t="shared" ca="1" si="526"/>
        <v>0</v>
      </c>
      <c r="X3102" s="677">
        <f t="shared" ca="1" si="532"/>
        <v>0</v>
      </c>
      <c r="Y3102" s="677">
        <f t="shared" ca="1" si="532"/>
        <v>0</v>
      </c>
      <c r="Z3102" s="677">
        <f t="shared" ca="1" si="532"/>
        <v>0</v>
      </c>
      <c r="AA3102" t="str">
        <f t="shared" si="527"/>
        <v>ASR_COMP</v>
      </c>
      <c r="AB3102" s="957">
        <f t="shared" si="528"/>
        <v>44682</v>
      </c>
      <c r="AC3102" t="str">
        <f t="shared" si="529"/>
        <v>Unaudited</v>
      </c>
    </row>
    <row r="3103" spans="1:29" x14ac:dyDescent="0.25">
      <c r="A3103" t="s">
        <v>423</v>
      </c>
      <c r="B3103" t="s">
        <v>1388</v>
      </c>
      <c r="C3103" t="s">
        <v>1389</v>
      </c>
      <c r="D3103">
        <v>1900</v>
      </c>
      <c r="E3103" s="957">
        <v>1</v>
      </c>
      <c r="F3103" t="s">
        <v>443</v>
      </c>
      <c r="G3103" s="957">
        <v>274</v>
      </c>
      <c r="H3103" t="s">
        <v>390</v>
      </c>
      <c r="I3103" s="937" t="s">
        <v>491</v>
      </c>
      <c r="J3103" s="937" t="s">
        <v>447</v>
      </c>
      <c r="K3103" s="937" t="s">
        <v>450</v>
      </c>
      <c r="L3103" s="937">
        <v>7.3</v>
      </c>
      <c r="M3103" s="937" t="s">
        <v>158</v>
      </c>
      <c r="N3103" s="677">
        <f t="shared" ca="1" si="524"/>
        <v>66422.289753001372</v>
      </c>
      <c r="O3103" s="677">
        <f t="shared" ca="1" si="533"/>
        <v>56920.846478148625</v>
      </c>
      <c r="P3103" s="677">
        <f t="shared" ca="1" si="533"/>
        <v>4789.0550835345157</v>
      </c>
      <c r="Q3103" s="677">
        <f t="shared" ca="1" si="533"/>
        <v>2545.9424744232751</v>
      </c>
      <c r="R3103" s="677">
        <f t="shared" ca="1" si="533"/>
        <v>745.45968131108998</v>
      </c>
      <c r="S3103" s="677">
        <f t="shared" ca="1" si="533"/>
        <v>85.530343449064901</v>
      </c>
      <c r="T3103" s="677">
        <f t="shared" ca="1" si="533"/>
        <v>11.772392648773337</v>
      </c>
      <c r="U3103" s="677">
        <f t="shared" ca="1" si="533"/>
        <v>1.9177771601426929</v>
      </c>
      <c r="V3103" s="677">
        <f t="shared" ca="1" si="533"/>
        <v>81.490046343046586</v>
      </c>
      <c r="W3103" s="677">
        <f t="shared" ca="1" si="526"/>
        <v>627.21413229062682</v>
      </c>
      <c r="X3103" s="677">
        <f t="shared" ca="1" si="532"/>
        <v>94.370460504778947</v>
      </c>
      <c r="Y3103" s="677">
        <f t="shared" ca="1" si="532"/>
        <v>518.69088318743854</v>
      </c>
      <c r="Z3103" s="677">
        <f t="shared" ca="1" si="532"/>
        <v>0</v>
      </c>
      <c r="AA3103" t="str">
        <f t="shared" si="527"/>
        <v>ASR_COMP</v>
      </c>
      <c r="AB3103" s="957">
        <f t="shared" si="528"/>
        <v>44682</v>
      </c>
      <c r="AC3103" t="str">
        <f t="shared" si="529"/>
        <v>Unaudited</v>
      </c>
    </row>
    <row r="3104" spans="1:29" x14ac:dyDescent="0.25">
      <c r="A3104" t="s">
        <v>423</v>
      </c>
      <c r="B3104" t="s">
        <v>1388</v>
      </c>
      <c r="C3104" t="s">
        <v>1389</v>
      </c>
      <c r="D3104">
        <v>1900</v>
      </c>
      <c r="E3104" s="957">
        <v>1</v>
      </c>
      <c r="F3104" t="s">
        <v>443</v>
      </c>
      <c r="G3104" s="957">
        <v>274</v>
      </c>
      <c r="H3104" t="s">
        <v>390</v>
      </c>
      <c r="I3104" s="937" t="s">
        <v>491</v>
      </c>
      <c r="J3104" s="937" t="s">
        <v>447</v>
      </c>
      <c r="K3104" s="937" t="s">
        <v>450</v>
      </c>
      <c r="L3104" s="937" t="s">
        <v>91</v>
      </c>
      <c r="M3104" s="958" t="s">
        <v>458</v>
      </c>
      <c r="N3104" s="677">
        <f t="shared" ca="1" si="524"/>
        <v>0</v>
      </c>
      <c r="O3104" s="677">
        <f t="shared" ca="1" si="533"/>
        <v>0</v>
      </c>
      <c r="P3104" s="677">
        <f t="shared" ca="1" si="533"/>
        <v>0</v>
      </c>
      <c r="Q3104" s="677">
        <f t="shared" ca="1" si="533"/>
        <v>0</v>
      </c>
      <c r="R3104" s="677">
        <f t="shared" ca="1" si="533"/>
        <v>0</v>
      </c>
      <c r="S3104" s="677">
        <f t="shared" ca="1" si="533"/>
        <v>0</v>
      </c>
      <c r="T3104" s="677">
        <f t="shared" ca="1" si="533"/>
        <v>0</v>
      </c>
      <c r="U3104" s="677">
        <f t="shared" ca="1" si="533"/>
        <v>0</v>
      </c>
      <c r="V3104" s="677">
        <f t="shared" ca="1" si="533"/>
        <v>0</v>
      </c>
      <c r="W3104" s="677">
        <f t="shared" ca="1" si="526"/>
        <v>0</v>
      </c>
      <c r="X3104" s="677">
        <f t="shared" ca="1" si="532"/>
        <v>0</v>
      </c>
      <c r="Y3104" s="677">
        <f t="shared" ca="1" si="532"/>
        <v>0</v>
      </c>
      <c r="Z3104" s="677">
        <f t="shared" ca="1" si="532"/>
        <v>0</v>
      </c>
      <c r="AA3104" t="str">
        <f t="shared" si="527"/>
        <v>ASR_COMP</v>
      </c>
      <c r="AB3104" s="957">
        <f t="shared" si="528"/>
        <v>44682</v>
      </c>
      <c r="AC3104" t="str">
        <f t="shared" si="529"/>
        <v>Unaudited</v>
      </c>
    </row>
    <row r="3105" spans="1:29" x14ac:dyDescent="0.25">
      <c r="A3105" t="s">
        <v>423</v>
      </c>
      <c r="B3105" t="s">
        <v>1388</v>
      </c>
      <c r="C3105" t="s">
        <v>1389</v>
      </c>
      <c r="D3105">
        <v>1900</v>
      </c>
      <c r="E3105" s="957">
        <v>1</v>
      </c>
      <c r="F3105" t="s">
        <v>443</v>
      </c>
      <c r="G3105" s="957">
        <v>274</v>
      </c>
      <c r="H3105" t="s">
        <v>390</v>
      </c>
      <c r="I3105" s="937" t="s">
        <v>491</v>
      </c>
      <c r="J3105" s="937" t="s">
        <v>447</v>
      </c>
      <c r="K3105" s="937" t="s">
        <v>451</v>
      </c>
      <c r="L3105" s="937">
        <v>8.1</v>
      </c>
      <c r="M3105" s="958" t="s">
        <v>22</v>
      </c>
      <c r="N3105" s="677">
        <f t="shared" ca="1" si="524"/>
        <v>5583320.348593344</v>
      </c>
      <c r="O3105" s="677">
        <f t="shared" ca="1" si="533"/>
        <v>2428270.4506417741</v>
      </c>
      <c r="P3105" s="677">
        <f t="shared" ca="1" si="533"/>
        <v>345303.73896525835</v>
      </c>
      <c r="Q3105" s="677">
        <f t="shared" ca="1" si="533"/>
        <v>1551116.0855160796</v>
      </c>
      <c r="R3105" s="677">
        <f t="shared" ca="1" si="533"/>
        <v>653078.63524376054</v>
      </c>
      <c r="S3105" s="677">
        <f t="shared" ca="1" si="533"/>
        <v>14080.877913982293</v>
      </c>
      <c r="T3105" s="677">
        <f t="shared" ca="1" si="533"/>
        <v>50398.389117160594</v>
      </c>
      <c r="U3105" s="677">
        <f t="shared" ca="1" si="533"/>
        <v>0</v>
      </c>
      <c r="V3105" s="677">
        <f t="shared" ca="1" si="533"/>
        <v>169400.92997253686</v>
      </c>
      <c r="W3105" s="677">
        <f t="shared" ca="1" si="526"/>
        <v>39927.204915503324</v>
      </c>
      <c r="X3105" s="677">
        <f t="shared" ca="1" si="532"/>
        <v>3448.9196033988933</v>
      </c>
      <c r="Y3105" s="677">
        <f t="shared" ca="1" si="532"/>
        <v>328295.11670388945</v>
      </c>
      <c r="Z3105" s="677">
        <f t="shared" ca="1" si="532"/>
        <v>0</v>
      </c>
      <c r="AA3105" t="str">
        <f t="shared" si="527"/>
        <v>ASR_COMP</v>
      </c>
      <c r="AB3105" s="957">
        <f t="shared" si="528"/>
        <v>44682</v>
      </c>
      <c r="AC3105" t="str">
        <f t="shared" si="529"/>
        <v>Unaudited</v>
      </c>
    </row>
    <row r="3106" spans="1:29" x14ac:dyDescent="0.25">
      <c r="A3106" t="s">
        <v>423</v>
      </c>
      <c r="B3106" t="s">
        <v>1388</v>
      </c>
      <c r="C3106" t="s">
        <v>1389</v>
      </c>
      <c r="D3106">
        <v>1900</v>
      </c>
      <c r="E3106" s="957">
        <v>1</v>
      </c>
      <c r="F3106" t="s">
        <v>443</v>
      </c>
      <c r="G3106" s="957">
        <v>274</v>
      </c>
      <c r="H3106" t="s">
        <v>390</v>
      </c>
      <c r="I3106" s="937" t="s">
        <v>491</v>
      </c>
      <c r="J3106" s="937" t="s">
        <v>447</v>
      </c>
      <c r="K3106" s="937" t="s">
        <v>451</v>
      </c>
      <c r="L3106" s="937" t="s">
        <v>115</v>
      </c>
      <c r="M3106" s="958" t="s">
        <v>446</v>
      </c>
      <c r="N3106" s="677">
        <f t="shared" ca="1" si="524"/>
        <v>241295.87</v>
      </c>
      <c r="O3106" s="677">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176246.03</v>
      </c>
      <c r="P3106" s="677">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8016</v>
      </c>
      <c r="Q3106" s="677">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41001.839999999997</v>
      </c>
      <c r="R3106" s="677">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8016</v>
      </c>
      <c r="S3106" s="677">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7">
        <f t="shared" ca="1" si="534"/>
        <v>0</v>
      </c>
      <c r="U3106" s="677">
        <f t="shared" ca="1" si="534"/>
        <v>0</v>
      </c>
      <c r="V3106" s="677">
        <f t="shared" ca="1" si="534"/>
        <v>8016</v>
      </c>
      <c r="W3106" s="677">
        <f t="shared" ca="1" si="526"/>
        <v>0</v>
      </c>
      <c r="X3106" s="677">
        <f t="shared" ca="1" si="534"/>
        <v>0</v>
      </c>
      <c r="Y3106" s="677">
        <f t="shared" ca="1" si="534"/>
        <v>0</v>
      </c>
      <c r="Z3106" s="677">
        <f t="shared" ca="1" si="534"/>
        <v>0</v>
      </c>
      <c r="AA3106" t="str">
        <f t="shared" si="527"/>
        <v>ASR_COMP</v>
      </c>
      <c r="AB3106" s="957">
        <f t="shared" si="528"/>
        <v>44682</v>
      </c>
      <c r="AC3106" t="str">
        <f t="shared" si="529"/>
        <v>Unaudited</v>
      </c>
    </row>
    <row r="3107" spans="1:29" x14ac:dyDescent="0.25">
      <c r="A3107" t="s">
        <v>423</v>
      </c>
      <c r="B3107" t="s">
        <v>1388</v>
      </c>
      <c r="C3107" t="s">
        <v>1389</v>
      </c>
      <c r="D3107">
        <v>1900</v>
      </c>
      <c r="E3107" s="957">
        <v>1</v>
      </c>
      <c r="F3107" t="s">
        <v>443</v>
      </c>
      <c r="G3107" s="957">
        <v>274</v>
      </c>
      <c r="H3107" t="s">
        <v>390</v>
      </c>
      <c r="I3107" s="937" t="s">
        <v>491</v>
      </c>
      <c r="J3107" s="937" t="s">
        <v>447</v>
      </c>
      <c r="K3107" s="937" t="s">
        <v>451</v>
      </c>
      <c r="L3107" s="943" t="s">
        <v>117</v>
      </c>
      <c r="M3107" s="959" t="s">
        <v>160</v>
      </c>
      <c r="N3107" s="677">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7">
        <f t="shared" ca="1" si="534"/>
        <v>0</v>
      </c>
      <c r="P3107" s="677">
        <f t="shared" ca="1" si="534"/>
        <v>0</v>
      </c>
      <c r="Q3107" s="677">
        <f t="shared" ca="1" si="534"/>
        <v>0</v>
      </c>
      <c r="R3107" s="677">
        <f t="shared" ca="1" si="534"/>
        <v>0</v>
      </c>
      <c r="S3107" s="677">
        <f t="shared" ca="1" si="534"/>
        <v>0</v>
      </c>
      <c r="T3107" s="677">
        <f t="shared" ca="1" si="534"/>
        <v>0</v>
      </c>
      <c r="U3107" s="677">
        <f t="shared" ca="1" si="534"/>
        <v>0</v>
      </c>
      <c r="V3107" s="677">
        <f t="shared" ca="1" si="534"/>
        <v>0</v>
      </c>
      <c r="W3107" s="677">
        <f t="shared" ca="1" si="526"/>
        <v>0</v>
      </c>
      <c r="X3107" s="677">
        <f t="shared" ca="1" si="534"/>
        <v>0</v>
      </c>
      <c r="Y3107" s="677">
        <f t="shared" ca="1" si="534"/>
        <v>0</v>
      </c>
      <c r="Z3107" s="677">
        <f t="shared" ca="1" si="534"/>
        <v>0</v>
      </c>
      <c r="AA3107" t="str">
        <f t="shared" si="527"/>
        <v>ASR_COMP</v>
      </c>
      <c r="AB3107" s="957">
        <f t="shared" si="528"/>
        <v>44682</v>
      </c>
      <c r="AC3107" t="str">
        <f t="shared" si="529"/>
        <v>Unaudited</v>
      </c>
    </row>
    <row r="3108" spans="1:29" x14ac:dyDescent="0.25">
      <c r="A3108" t="s">
        <v>423</v>
      </c>
      <c r="B3108" t="s">
        <v>1388</v>
      </c>
      <c r="C3108" t="s">
        <v>1389</v>
      </c>
      <c r="D3108">
        <v>1900</v>
      </c>
      <c r="E3108" s="957">
        <v>1</v>
      </c>
      <c r="F3108" t="s">
        <v>443</v>
      </c>
      <c r="G3108" s="957">
        <v>274</v>
      </c>
      <c r="H3108" t="s">
        <v>390</v>
      </c>
      <c r="I3108" s="937" t="s">
        <v>491</v>
      </c>
      <c r="J3108" s="937" t="s">
        <v>447</v>
      </c>
      <c r="K3108" s="937" t="s">
        <v>451</v>
      </c>
      <c r="L3108" s="937" t="s">
        <v>118</v>
      </c>
      <c r="M3108" s="958" t="s">
        <v>116</v>
      </c>
      <c r="N3108" s="677">
        <f t="shared" ca="1" si="535"/>
        <v>-24564.598675661004</v>
      </c>
      <c r="O3108" s="677">
        <f t="shared" ca="1" si="534"/>
        <v>-8253.1511376968392</v>
      </c>
      <c r="P3108" s="677">
        <f t="shared" ca="1" si="534"/>
        <v>-1173.6106022864551</v>
      </c>
      <c r="Q3108" s="677">
        <f t="shared" ca="1" si="534"/>
        <v>-6158.6290695148355</v>
      </c>
      <c r="R3108" s="677">
        <f t="shared" ca="1" si="534"/>
        <v>-2593.0161547857952</v>
      </c>
      <c r="S3108" s="677">
        <f t="shared" ca="1" si="534"/>
        <v>-3415.1024790788542</v>
      </c>
      <c r="T3108" s="677">
        <f t="shared" ca="1" si="534"/>
        <v>0</v>
      </c>
      <c r="U3108" s="677">
        <f t="shared" ca="1" si="534"/>
        <v>0</v>
      </c>
      <c r="V3108" s="677">
        <f t="shared" ca="1" si="534"/>
        <v>-672.5979451013161</v>
      </c>
      <c r="W3108" s="677">
        <f t="shared" ca="1" si="526"/>
        <v>-158.52897610515129</v>
      </c>
      <c r="X3108" s="677">
        <f t="shared" ca="1" si="534"/>
        <v>-836.48292099850323</v>
      </c>
      <c r="Y3108" s="677">
        <f t="shared" ca="1" si="534"/>
        <v>-1303.4793900932566</v>
      </c>
      <c r="Z3108" s="677">
        <f t="shared" ca="1" si="534"/>
        <v>0</v>
      </c>
      <c r="AA3108" t="str">
        <f t="shared" si="527"/>
        <v>ASR_COMP</v>
      </c>
      <c r="AB3108" s="957">
        <f t="shared" si="528"/>
        <v>44682</v>
      </c>
      <c r="AC3108" t="str">
        <f t="shared" si="529"/>
        <v>Unaudited</v>
      </c>
    </row>
    <row r="3109" spans="1:29" x14ac:dyDescent="0.25">
      <c r="A3109" t="s">
        <v>423</v>
      </c>
      <c r="B3109" t="s">
        <v>1388</v>
      </c>
      <c r="C3109" t="s">
        <v>1389</v>
      </c>
      <c r="D3109">
        <v>1900</v>
      </c>
      <c r="E3109" s="957">
        <v>1</v>
      </c>
      <c r="F3109" t="s">
        <v>443</v>
      </c>
      <c r="G3109" s="957">
        <v>274</v>
      </c>
      <c r="H3109" t="s">
        <v>390</v>
      </c>
      <c r="I3109" s="937" t="s">
        <v>491</v>
      </c>
      <c r="J3109" s="937" t="s">
        <v>447</v>
      </c>
      <c r="K3109" s="937" t="s">
        <v>451</v>
      </c>
      <c r="L3109" s="937" t="s">
        <v>119</v>
      </c>
      <c r="M3109" s="958" t="s">
        <v>161</v>
      </c>
      <c r="N3109" s="677">
        <f t="shared" ca="1" si="535"/>
        <v>0</v>
      </c>
      <c r="O3109" s="677">
        <f t="shared" ca="1" si="534"/>
        <v>0</v>
      </c>
      <c r="P3109" s="677">
        <f t="shared" ca="1" si="534"/>
        <v>0</v>
      </c>
      <c r="Q3109" s="677">
        <f t="shared" ca="1" si="534"/>
        <v>0</v>
      </c>
      <c r="R3109" s="677">
        <f t="shared" ca="1" si="534"/>
        <v>0</v>
      </c>
      <c r="S3109" s="677">
        <f t="shared" ca="1" si="534"/>
        <v>0</v>
      </c>
      <c r="T3109" s="677">
        <f t="shared" ca="1" si="534"/>
        <v>0</v>
      </c>
      <c r="U3109" s="677">
        <f t="shared" ca="1" si="534"/>
        <v>0</v>
      </c>
      <c r="V3109" s="677">
        <f t="shared" ca="1" si="534"/>
        <v>0</v>
      </c>
      <c r="W3109" s="677">
        <f t="shared" ca="1" si="526"/>
        <v>0</v>
      </c>
      <c r="X3109" s="677">
        <f t="shared" ca="1" si="534"/>
        <v>0</v>
      </c>
      <c r="Y3109" s="677">
        <f t="shared" ca="1" si="534"/>
        <v>0</v>
      </c>
      <c r="Z3109" s="677">
        <f t="shared" ca="1" si="534"/>
        <v>0</v>
      </c>
      <c r="AA3109" t="str">
        <f t="shared" si="527"/>
        <v>ASR_COMP</v>
      </c>
      <c r="AB3109" s="957">
        <f t="shared" si="528"/>
        <v>44682</v>
      </c>
      <c r="AC3109" t="str">
        <f t="shared" si="529"/>
        <v>Unaudited</v>
      </c>
    </row>
    <row r="3110" spans="1:29" x14ac:dyDescent="0.25">
      <c r="A3110" t="s">
        <v>423</v>
      </c>
      <c r="B3110" t="s">
        <v>1388</v>
      </c>
      <c r="C3110" t="s">
        <v>1389</v>
      </c>
      <c r="D3110">
        <v>1900</v>
      </c>
      <c r="E3110" s="957">
        <v>1</v>
      </c>
      <c r="F3110" t="s">
        <v>443</v>
      </c>
      <c r="G3110" s="957">
        <v>274</v>
      </c>
      <c r="H3110" t="s">
        <v>390</v>
      </c>
      <c r="I3110" s="937" t="s">
        <v>491</v>
      </c>
      <c r="J3110" s="937" t="s">
        <v>447</v>
      </c>
      <c r="K3110" s="937" t="s">
        <v>451</v>
      </c>
      <c r="L3110" s="937" t="s">
        <v>162</v>
      </c>
      <c r="M3110" s="958" t="s">
        <v>23</v>
      </c>
      <c r="N3110" s="677">
        <f t="shared" ca="1" si="535"/>
        <v>0</v>
      </c>
      <c r="O3110" s="677">
        <f t="shared" ca="1" si="534"/>
        <v>0</v>
      </c>
      <c r="P3110" s="677">
        <f t="shared" ca="1" si="534"/>
        <v>0</v>
      </c>
      <c r="Q3110" s="677">
        <f t="shared" ca="1" si="534"/>
        <v>0</v>
      </c>
      <c r="R3110" s="677">
        <f t="shared" ca="1" si="534"/>
        <v>0</v>
      </c>
      <c r="S3110" s="677">
        <f t="shared" ca="1" si="534"/>
        <v>0</v>
      </c>
      <c r="T3110" s="677">
        <f t="shared" ca="1" si="534"/>
        <v>0</v>
      </c>
      <c r="U3110" s="677">
        <f t="shared" ca="1" si="534"/>
        <v>0</v>
      </c>
      <c r="V3110" s="677">
        <f t="shared" ca="1" si="534"/>
        <v>0</v>
      </c>
      <c r="W3110" s="677">
        <f t="shared" ca="1" si="526"/>
        <v>0</v>
      </c>
      <c r="X3110" s="677">
        <f t="shared" ca="1" si="534"/>
        <v>0</v>
      </c>
      <c r="Y3110" s="677">
        <f t="shared" ca="1" si="534"/>
        <v>0</v>
      </c>
      <c r="Z3110" s="677">
        <f t="shared" ca="1" si="534"/>
        <v>0</v>
      </c>
      <c r="AA3110" t="str">
        <f t="shared" si="527"/>
        <v>ASR_COMP</v>
      </c>
      <c r="AB3110" s="957">
        <f t="shared" si="528"/>
        <v>44682</v>
      </c>
      <c r="AC3110" t="str">
        <f t="shared" si="529"/>
        <v>Unaudited</v>
      </c>
    </row>
    <row r="3111" spans="1:29" x14ac:dyDescent="0.25">
      <c r="A3111" t="s">
        <v>423</v>
      </c>
      <c r="B3111" t="s">
        <v>1388</v>
      </c>
      <c r="C3111" t="s">
        <v>1389</v>
      </c>
      <c r="D3111">
        <v>1900</v>
      </c>
      <c r="E3111" s="957">
        <v>1</v>
      </c>
      <c r="F3111" t="s">
        <v>443</v>
      </c>
      <c r="G3111" s="957">
        <v>274</v>
      </c>
      <c r="H3111" t="s">
        <v>390</v>
      </c>
      <c r="I3111" s="937" t="s">
        <v>491</v>
      </c>
      <c r="J3111" s="937" t="s">
        <v>447</v>
      </c>
      <c r="K3111" s="937" t="s">
        <v>451</v>
      </c>
      <c r="L3111" s="937" t="s">
        <v>445</v>
      </c>
      <c r="M3111" s="958" t="s">
        <v>459</v>
      </c>
      <c r="N3111" s="677">
        <f t="shared" ca="1" si="535"/>
        <v>0</v>
      </c>
      <c r="O3111" s="677">
        <f t="shared" ca="1" si="534"/>
        <v>0</v>
      </c>
      <c r="P3111" s="677">
        <f t="shared" ca="1" si="534"/>
        <v>0</v>
      </c>
      <c r="Q3111" s="677">
        <f t="shared" ca="1" si="534"/>
        <v>0</v>
      </c>
      <c r="R3111" s="677">
        <f t="shared" ca="1" si="534"/>
        <v>0</v>
      </c>
      <c r="S3111" s="677">
        <f t="shared" ca="1" si="534"/>
        <v>0</v>
      </c>
      <c r="T3111" s="677">
        <f t="shared" ca="1" si="534"/>
        <v>0</v>
      </c>
      <c r="U3111" s="677">
        <f t="shared" ca="1" si="534"/>
        <v>0</v>
      </c>
      <c r="V3111" s="677">
        <f t="shared" ca="1" si="534"/>
        <v>0</v>
      </c>
      <c r="W3111" s="677">
        <f t="shared" ca="1" si="526"/>
        <v>0</v>
      </c>
      <c r="X3111" s="677">
        <f t="shared" ca="1" si="534"/>
        <v>0</v>
      </c>
      <c r="Y3111" s="677">
        <f t="shared" ca="1" si="534"/>
        <v>0</v>
      </c>
      <c r="Z3111" s="677">
        <f t="shared" ca="1" si="534"/>
        <v>0</v>
      </c>
      <c r="AA3111" t="str">
        <f t="shared" si="527"/>
        <v>ASR_COMP</v>
      </c>
      <c r="AB3111" s="957">
        <f t="shared" si="528"/>
        <v>44682</v>
      </c>
      <c r="AC3111" t="str">
        <f t="shared" si="529"/>
        <v>Unaudited</v>
      </c>
    </row>
    <row r="3112" spans="1:29" ht="30" x14ac:dyDescent="0.25">
      <c r="A3112" t="s">
        <v>423</v>
      </c>
      <c r="B3112" t="s">
        <v>1388</v>
      </c>
      <c r="C3112" t="s">
        <v>1389</v>
      </c>
      <c r="D3112">
        <v>1900</v>
      </c>
      <c r="E3112" s="957">
        <v>1</v>
      </c>
      <c r="F3112" t="s">
        <v>443</v>
      </c>
      <c r="G3112" s="957">
        <v>274</v>
      </c>
      <c r="H3112" t="s">
        <v>390</v>
      </c>
      <c r="I3112" s="937" t="s">
        <v>491</v>
      </c>
      <c r="J3112" s="937" t="s">
        <v>447</v>
      </c>
      <c r="K3112" s="937" t="s">
        <v>452</v>
      </c>
      <c r="L3112" s="937">
        <v>9.1</v>
      </c>
      <c r="M3112" s="958" t="s">
        <v>188</v>
      </c>
      <c r="N3112" s="677">
        <f t="shared" ca="1" si="535"/>
        <v>1203719.4175739526</v>
      </c>
      <c r="O3112" s="677">
        <f t="shared" ca="1" si="534"/>
        <v>145114.14102093739</v>
      </c>
      <c r="P3112" s="677">
        <f t="shared" ca="1" si="534"/>
        <v>2081.2454622601863</v>
      </c>
      <c r="Q3112" s="677">
        <f t="shared" ca="1" si="534"/>
        <v>123289.03576029549</v>
      </c>
      <c r="R3112" s="677">
        <f t="shared" ca="1" si="534"/>
        <v>16880.281565695521</v>
      </c>
      <c r="S3112" s="677">
        <f t="shared" ca="1" si="534"/>
        <v>4933.5394315154208</v>
      </c>
      <c r="T3112" s="677">
        <f t="shared" ca="1" si="534"/>
        <v>8816.1104864098506</v>
      </c>
      <c r="U3112" s="677">
        <f t="shared" ca="1" si="534"/>
        <v>11.702573903389082</v>
      </c>
      <c r="V3112" s="677">
        <f t="shared" ca="1" si="534"/>
        <v>159.40900715025725</v>
      </c>
      <c r="W3112" s="677">
        <f t="shared" ca="1" si="526"/>
        <v>902433.95226578508</v>
      </c>
      <c r="X3112" s="677">
        <f t="shared" ca="1" si="534"/>
        <v>0</v>
      </c>
      <c r="Y3112" s="677">
        <f t="shared" ca="1" si="534"/>
        <v>0</v>
      </c>
      <c r="Z3112" s="677">
        <f t="shared" ca="1" si="534"/>
        <v>0</v>
      </c>
      <c r="AA3112" t="str">
        <f t="shared" si="527"/>
        <v>ASR_COMP</v>
      </c>
      <c r="AB3112" s="957">
        <f t="shared" si="528"/>
        <v>44682</v>
      </c>
      <c r="AC3112" t="str">
        <f t="shared" si="529"/>
        <v>Unaudited</v>
      </c>
    </row>
    <row r="3113" spans="1:29" x14ac:dyDescent="0.25">
      <c r="A3113" t="s">
        <v>423</v>
      </c>
      <c r="B3113" t="s">
        <v>1388</v>
      </c>
      <c r="C3113" t="s">
        <v>1389</v>
      </c>
      <c r="D3113">
        <v>1900</v>
      </c>
      <c r="E3113" s="957">
        <v>1</v>
      </c>
      <c r="F3113" t="s">
        <v>443</v>
      </c>
      <c r="G3113" s="957">
        <v>274</v>
      </c>
      <c r="H3113" t="s">
        <v>390</v>
      </c>
      <c r="I3113" s="937" t="s">
        <v>491</v>
      </c>
      <c r="J3113" s="937" t="s">
        <v>447</v>
      </c>
      <c r="K3113" s="937" t="s">
        <v>452</v>
      </c>
      <c r="L3113" s="937" t="s">
        <v>109</v>
      </c>
      <c r="M3113" s="958" t="s">
        <v>189</v>
      </c>
      <c r="N3113" s="677">
        <f t="shared" ca="1" si="535"/>
        <v>231244.06008720523</v>
      </c>
      <c r="O3113" s="677">
        <f t="shared" ca="1" si="534"/>
        <v>16673.764122378099</v>
      </c>
      <c r="P3113" s="677">
        <f t="shared" ca="1" si="534"/>
        <v>335.00625870839264</v>
      </c>
      <c r="Q3113" s="677">
        <f t="shared" ca="1" si="534"/>
        <v>91485.229896181336</v>
      </c>
      <c r="R3113" s="677">
        <f t="shared" ca="1" si="534"/>
        <v>524.77912918679169</v>
      </c>
      <c r="S3113" s="677">
        <f t="shared" ca="1" si="534"/>
        <v>121852.36252545829</v>
      </c>
      <c r="T3113" s="677">
        <f t="shared" ca="1" si="534"/>
        <v>61.354408412235998</v>
      </c>
      <c r="U3113" s="677">
        <f t="shared" ca="1" si="534"/>
        <v>2.6079809312966917</v>
      </c>
      <c r="V3113" s="677">
        <f t="shared" ca="1" si="534"/>
        <v>35.525146378645076</v>
      </c>
      <c r="W3113" s="677">
        <f t="shared" ca="1" si="526"/>
        <v>273.43061957014891</v>
      </c>
      <c r="X3113" s="677">
        <f t="shared" ca="1" si="534"/>
        <v>0</v>
      </c>
      <c r="Y3113" s="677">
        <f t="shared" ca="1" si="534"/>
        <v>0</v>
      </c>
      <c r="Z3113" s="677">
        <f t="shared" ca="1" si="534"/>
        <v>0</v>
      </c>
      <c r="AA3113" t="str">
        <f t="shared" si="527"/>
        <v>ASR_COMP</v>
      </c>
      <c r="AB3113" s="957">
        <f t="shared" si="528"/>
        <v>44682</v>
      </c>
      <c r="AC3113" t="str">
        <f t="shared" si="529"/>
        <v>Unaudited</v>
      </c>
    </row>
    <row r="3114" spans="1:29" x14ac:dyDescent="0.25">
      <c r="A3114" t="s">
        <v>423</v>
      </c>
      <c r="B3114" t="s">
        <v>1388</v>
      </c>
      <c r="C3114" t="s">
        <v>1389</v>
      </c>
      <c r="D3114">
        <v>1900</v>
      </c>
      <c r="E3114" s="957">
        <v>1</v>
      </c>
      <c r="F3114" t="s">
        <v>443</v>
      </c>
      <c r="G3114" s="957">
        <v>274</v>
      </c>
      <c r="H3114" t="s">
        <v>390</v>
      </c>
      <c r="I3114" s="937" t="s">
        <v>491</v>
      </c>
      <c r="J3114" s="937" t="s">
        <v>447</v>
      </c>
      <c r="K3114" s="937" t="s">
        <v>452</v>
      </c>
      <c r="L3114" s="937" t="s">
        <v>1324</v>
      </c>
      <c r="M3114" s="958" t="s">
        <v>1325</v>
      </c>
      <c r="N3114" s="677">
        <f t="shared" ca="1" si="535"/>
        <v>223754.71876217963</v>
      </c>
      <c r="O3114" s="677">
        <f t="shared" ca="1" si="534"/>
        <v>23671.269777845475</v>
      </c>
      <c r="P3114" s="677">
        <f t="shared" ca="1" si="534"/>
        <v>354.23418503596525</v>
      </c>
      <c r="Q3114" s="677">
        <f t="shared" ca="1" si="534"/>
        <v>55783.222828890044</v>
      </c>
      <c r="R3114" s="677">
        <f t="shared" ca="1" si="534"/>
        <v>47533.101541168871</v>
      </c>
      <c r="S3114" s="677">
        <f t="shared" ca="1" si="534"/>
        <v>96018.568366916021</v>
      </c>
      <c r="T3114" s="677">
        <f t="shared" ca="1" si="534"/>
        <v>64.875889023883801</v>
      </c>
      <c r="U3114" s="677">
        <f t="shared" ca="1" si="534"/>
        <v>2.7576678816361389</v>
      </c>
      <c r="V3114" s="677">
        <f t="shared" ca="1" si="534"/>
        <v>37.564137829068706</v>
      </c>
      <c r="W3114" s="677">
        <f t="shared" ca="1" si="526"/>
        <v>289.12436758867102</v>
      </c>
      <c r="X3114" s="677">
        <f t="shared" ca="1" si="534"/>
        <v>0</v>
      </c>
      <c r="Y3114" s="677">
        <f t="shared" ca="1" si="534"/>
        <v>0</v>
      </c>
      <c r="Z3114" s="677">
        <f t="shared" ca="1" si="534"/>
        <v>0</v>
      </c>
      <c r="AA3114" t="str">
        <f t="shared" si="527"/>
        <v>ASR_COMP</v>
      </c>
      <c r="AB3114" s="957">
        <f t="shared" si="528"/>
        <v>44682</v>
      </c>
      <c r="AC3114" t="str">
        <f t="shared" si="529"/>
        <v>Unaudited</v>
      </c>
    </row>
    <row r="3115" spans="1:29" x14ac:dyDescent="0.25">
      <c r="A3115" t="s">
        <v>423</v>
      </c>
      <c r="B3115" t="s">
        <v>1388</v>
      </c>
      <c r="C3115" t="s">
        <v>1389</v>
      </c>
      <c r="D3115">
        <v>1900</v>
      </c>
      <c r="E3115" s="957">
        <v>1</v>
      </c>
      <c r="F3115" t="s">
        <v>443</v>
      </c>
      <c r="G3115" s="957">
        <v>274</v>
      </c>
      <c r="H3115" t="s">
        <v>390</v>
      </c>
      <c r="I3115" s="937" t="s">
        <v>491</v>
      </c>
      <c r="J3115" s="937" t="s">
        <v>447</v>
      </c>
      <c r="K3115" s="937" t="s">
        <v>452</v>
      </c>
      <c r="L3115" s="937" t="s">
        <v>110</v>
      </c>
      <c r="M3115" s="958" t="s">
        <v>190</v>
      </c>
      <c r="N3115" s="677">
        <f t="shared" ca="1" si="535"/>
        <v>436309.72734371468</v>
      </c>
      <c r="O3115" s="677">
        <f t="shared" ca="1" si="534"/>
        <v>189756.45958288992</v>
      </c>
      <c r="P3115" s="677">
        <f t="shared" ca="1" si="534"/>
        <v>8218.8397766403759</v>
      </c>
      <c r="Q3115" s="677">
        <f t="shared" ca="1" si="534"/>
        <v>116214.16311574467</v>
      </c>
      <c r="R3115" s="677">
        <f t="shared" ca="1" si="534"/>
        <v>28134.66863044713</v>
      </c>
      <c r="S3115" s="677">
        <f t="shared" ca="1" si="534"/>
        <v>17198.086306399953</v>
      </c>
      <c r="T3115" s="677">
        <f t="shared" ca="1" si="534"/>
        <v>2886.6379730982949</v>
      </c>
      <c r="U3115" s="677">
        <f t="shared" ca="1" si="534"/>
        <v>388.82722318458229</v>
      </c>
      <c r="V3115" s="677">
        <f t="shared" ca="1" si="534"/>
        <v>1209.9099697635588</v>
      </c>
      <c r="W3115" s="677">
        <f t="shared" ca="1" si="526"/>
        <v>72302.134765546216</v>
      </c>
      <c r="X3115" s="677">
        <f t="shared" ca="1" si="534"/>
        <v>0</v>
      </c>
      <c r="Y3115" s="677">
        <f t="shared" ca="1" si="534"/>
        <v>0</v>
      </c>
      <c r="Z3115" s="677">
        <f t="shared" ca="1" si="534"/>
        <v>0</v>
      </c>
      <c r="AA3115" t="str">
        <f t="shared" si="527"/>
        <v>ASR_COMP</v>
      </c>
      <c r="AB3115" s="957">
        <f t="shared" si="528"/>
        <v>44682</v>
      </c>
      <c r="AC3115" t="str">
        <f t="shared" si="529"/>
        <v>Unaudited</v>
      </c>
    </row>
    <row r="3116" spans="1:29" x14ac:dyDescent="0.25">
      <c r="A3116" t="s">
        <v>423</v>
      </c>
      <c r="B3116" t="s">
        <v>1388</v>
      </c>
      <c r="C3116" t="s">
        <v>1389</v>
      </c>
      <c r="D3116">
        <v>1900</v>
      </c>
      <c r="E3116" s="957">
        <v>1</v>
      </c>
      <c r="F3116" t="s">
        <v>443</v>
      </c>
      <c r="G3116" s="957">
        <v>274</v>
      </c>
      <c r="H3116" t="s">
        <v>390</v>
      </c>
      <c r="I3116" s="937" t="s">
        <v>491</v>
      </c>
      <c r="J3116" s="937" t="s">
        <v>447</v>
      </c>
      <c r="K3116" s="937" t="s">
        <v>452</v>
      </c>
      <c r="L3116" s="937" t="s">
        <v>111</v>
      </c>
      <c r="M3116" s="958" t="s">
        <v>163</v>
      </c>
      <c r="N3116" s="677">
        <f t="shared" ca="1" si="535"/>
        <v>2385875.0330329305</v>
      </c>
      <c r="O3116" s="677">
        <f t="shared" ca="1" si="534"/>
        <v>1402531.9064505298</v>
      </c>
      <c r="P3116" s="677">
        <f t="shared" ca="1" si="534"/>
        <v>93252.412351900261</v>
      </c>
      <c r="Q3116" s="677">
        <f t="shared" ca="1" si="534"/>
        <v>448588.00648526131</v>
      </c>
      <c r="R3116" s="677">
        <f t="shared" ca="1" si="534"/>
        <v>96714.524971283143</v>
      </c>
      <c r="S3116" s="677">
        <f t="shared" ca="1" si="534"/>
        <v>97987.184493834386</v>
      </c>
      <c r="T3116" s="677">
        <f t="shared" ca="1" si="534"/>
        <v>11592.37931523949</v>
      </c>
      <c r="U3116" s="677">
        <f t="shared" ca="1" si="534"/>
        <v>3789.2934089044043</v>
      </c>
      <c r="V3116" s="677">
        <f t="shared" ca="1" si="534"/>
        <v>28758.628145767125</v>
      </c>
      <c r="W3116" s="677">
        <f t="shared" ca="1" si="526"/>
        <v>10160.304970890182</v>
      </c>
      <c r="X3116" s="677">
        <f t="shared" ca="1" si="534"/>
        <v>127998.47036853703</v>
      </c>
      <c r="Y3116" s="677">
        <f t="shared" ca="1" si="534"/>
        <v>64501.922070783905</v>
      </c>
      <c r="Z3116" s="677">
        <f t="shared" ca="1" si="534"/>
        <v>0</v>
      </c>
      <c r="AA3116" t="str">
        <f t="shared" si="527"/>
        <v>ASR_COMP</v>
      </c>
      <c r="AB3116" s="957">
        <f t="shared" si="528"/>
        <v>44682</v>
      </c>
      <c r="AC3116" t="str">
        <f t="shared" si="529"/>
        <v>Unaudited</v>
      </c>
    </row>
    <row r="3117" spans="1:29" x14ac:dyDescent="0.25">
      <c r="A3117" t="s">
        <v>423</v>
      </c>
      <c r="B3117" t="s">
        <v>1388</v>
      </c>
      <c r="C3117" t="s">
        <v>1389</v>
      </c>
      <c r="D3117">
        <v>1900</v>
      </c>
      <c r="E3117" s="957">
        <v>1</v>
      </c>
      <c r="F3117" t="s">
        <v>443</v>
      </c>
      <c r="G3117" s="957">
        <v>274</v>
      </c>
      <c r="H3117" t="s">
        <v>390</v>
      </c>
      <c r="I3117" s="937" t="s">
        <v>491</v>
      </c>
      <c r="J3117" s="937" t="s">
        <v>447</v>
      </c>
      <c r="K3117" s="937" t="s">
        <v>452</v>
      </c>
      <c r="L3117" s="945" t="s">
        <v>112</v>
      </c>
      <c r="M3117" s="960" t="s">
        <v>137</v>
      </c>
      <c r="N3117" s="677">
        <f t="shared" ca="1" si="535"/>
        <v>0</v>
      </c>
      <c r="O3117" s="677">
        <f t="shared" ca="1" si="534"/>
        <v>0</v>
      </c>
      <c r="P3117" s="677">
        <f t="shared" ca="1" si="534"/>
        <v>0</v>
      </c>
      <c r="Q3117" s="677">
        <f t="shared" ca="1" si="534"/>
        <v>0</v>
      </c>
      <c r="R3117" s="677">
        <f t="shared" ca="1" si="534"/>
        <v>0</v>
      </c>
      <c r="S3117" s="677">
        <f t="shared" ca="1" si="534"/>
        <v>0</v>
      </c>
      <c r="T3117" s="677">
        <f t="shared" ca="1" si="534"/>
        <v>0</v>
      </c>
      <c r="U3117" s="677">
        <f t="shared" ca="1" si="534"/>
        <v>0</v>
      </c>
      <c r="V3117" s="677">
        <f t="shared" ca="1" si="534"/>
        <v>0</v>
      </c>
      <c r="W3117" s="677">
        <f t="shared" ca="1" si="526"/>
        <v>0</v>
      </c>
      <c r="X3117" s="677">
        <f t="shared" ca="1" si="534"/>
        <v>0</v>
      </c>
      <c r="Y3117" s="677">
        <f t="shared" ca="1" si="534"/>
        <v>0</v>
      </c>
      <c r="Z3117" s="677">
        <f t="shared" ca="1" si="534"/>
        <v>0</v>
      </c>
      <c r="AA3117" t="str">
        <f t="shared" si="527"/>
        <v>ASR_COMP</v>
      </c>
      <c r="AB3117" s="957">
        <f t="shared" si="528"/>
        <v>44682</v>
      </c>
      <c r="AC3117" t="str">
        <f t="shared" si="529"/>
        <v>Unaudited</v>
      </c>
    </row>
    <row r="3118" spans="1:29" x14ac:dyDescent="0.25">
      <c r="A3118" t="s">
        <v>423</v>
      </c>
      <c r="B3118" t="s">
        <v>1388</v>
      </c>
      <c r="C3118" t="s">
        <v>1389</v>
      </c>
      <c r="D3118">
        <v>1900</v>
      </c>
      <c r="E3118" s="957">
        <v>1</v>
      </c>
      <c r="F3118" t="s">
        <v>443</v>
      </c>
      <c r="G3118" s="957">
        <v>274</v>
      </c>
      <c r="H3118" t="s">
        <v>390</v>
      </c>
      <c r="I3118" s="937" t="s">
        <v>491</v>
      </c>
      <c r="J3118" s="937" t="s">
        <v>447</v>
      </c>
      <c r="K3118" s="937" t="s">
        <v>452</v>
      </c>
      <c r="L3118" s="947" t="s">
        <v>113</v>
      </c>
      <c r="M3118" s="961" t="s">
        <v>165</v>
      </c>
      <c r="N3118" s="677">
        <f t="shared" ca="1" si="535"/>
        <v>-1364220.3546809871</v>
      </c>
      <c r="O3118" s="677">
        <f t="shared" ca="1" si="534"/>
        <v>-504175.31175470684</v>
      </c>
      <c r="P3118" s="677">
        <f t="shared" ca="1" si="534"/>
        <v>-36625.887251361419</v>
      </c>
      <c r="Q3118" s="677">
        <f t="shared" ca="1" si="534"/>
        <v>-238598.64800926615</v>
      </c>
      <c r="R3118" s="677">
        <f t="shared" ca="1" si="534"/>
        <v>-48494.440485680469</v>
      </c>
      <c r="S3118" s="677">
        <f t="shared" ca="1" si="534"/>
        <v>-96422.934008808763</v>
      </c>
      <c r="T3118" s="677">
        <f t="shared" ca="1" si="534"/>
        <v>-4861.8998972575819</v>
      </c>
      <c r="U3118" s="677">
        <f t="shared" ca="1" si="534"/>
        <v>-913.05185419982195</v>
      </c>
      <c r="V3118" s="677">
        <f t="shared" ca="1" si="534"/>
        <v>-8766.1144695198436</v>
      </c>
      <c r="W3118" s="677">
        <f t="shared" ca="1" si="526"/>
        <v>-305171.73130191694</v>
      </c>
      <c r="X3118" s="677">
        <f t="shared" ca="1" si="534"/>
        <v>-76561.306058267815</v>
      </c>
      <c r="Y3118" s="677">
        <f t="shared" ca="1" si="534"/>
        <v>-43629.029590001286</v>
      </c>
      <c r="Z3118" s="677">
        <f t="shared" ca="1" si="534"/>
        <v>0</v>
      </c>
      <c r="AA3118" t="str">
        <f t="shared" si="527"/>
        <v>ASR_COMP</v>
      </c>
      <c r="AB3118" s="957">
        <f t="shared" si="528"/>
        <v>44682</v>
      </c>
      <c r="AC3118" t="str">
        <f t="shared" si="529"/>
        <v>Unaudited</v>
      </c>
    </row>
    <row r="3119" spans="1:29" x14ac:dyDescent="0.25">
      <c r="A3119" t="s">
        <v>423</v>
      </c>
      <c r="B3119" t="s">
        <v>1388</v>
      </c>
      <c r="C3119" t="s">
        <v>1389</v>
      </c>
      <c r="D3119">
        <v>1900</v>
      </c>
      <c r="E3119" s="957">
        <v>1</v>
      </c>
      <c r="F3119" t="s">
        <v>443</v>
      </c>
      <c r="G3119" s="957">
        <v>274</v>
      </c>
      <c r="H3119" t="s">
        <v>390</v>
      </c>
      <c r="I3119" s="958" t="s">
        <v>491</v>
      </c>
      <c r="J3119" s="958" t="s">
        <v>447</v>
      </c>
      <c r="K3119" s="958" t="s">
        <v>452</v>
      </c>
      <c r="L3119" s="937" t="s">
        <v>114</v>
      </c>
      <c r="M3119" s="958" t="s">
        <v>466</v>
      </c>
      <c r="N3119" s="677">
        <f t="shared" ca="1" si="535"/>
        <v>0</v>
      </c>
      <c r="O3119" s="677">
        <f t="shared" ca="1" si="534"/>
        <v>0</v>
      </c>
      <c r="P3119" s="677">
        <f t="shared" ca="1" si="534"/>
        <v>0</v>
      </c>
      <c r="Q3119" s="677">
        <f t="shared" ca="1" si="534"/>
        <v>0</v>
      </c>
      <c r="R3119" s="677">
        <f t="shared" ca="1" si="534"/>
        <v>0</v>
      </c>
      <c r="S3119" s="677">
        <f t="shared" ca="1" si="534"/>
        <v>0</v>
      </c>
      <c r="T3119" s="677">
        <f t="shared" ca="1" si="534"/>
        <v>0</v>
      </c>
      <c r="U3119" s="677">
        <f t="shared" ca="1" si="534"/>
        <v>0</v>
      </c>
      <c r="V3119" s="677">
        <f t="shared" ca="1" si="534"/>
        <v>0</v>
      </c>
      <c r="W3119" s="677">
        <f t="shared" ca="1" si="526"/>
        <v>0</v>
      </c>
      <c r="X3119" s="677">
        <f t="shared" ca="1" si="534"/>
        <v>0</v>
      </c>
      <c r="Y3119" s="677">
        <f t="shared" ca="1" si="534"/>
        <v>0</v>
      </c>
      <c r="Z3119" s="677">
        <f t="shared" ca="1" si="534"/>
        <v>0</v>
      </c>
      <c r="AA3119" t="str">
        <f t="shared" si="527"/>
        <v>ASR_COMP</v>
      </c>
      <c r="AB3119" s="957">
        <f t="shared" si="528"/>
        <v>44682</v>
      </c>
      <c r="AC3119" t="str">
        <f t="shared" si="529"/>
        <v>Unaudited</v>
      </c>
    </row>
    <row r="3120" spans="1:29" x14ac:dyDescent="0.25">
      <c r="A3120" t="s">
        <v>423</v>
      </c>
      <c r="B3120" t="s">
        <v>1388</v>
      </c>
      <c r="C3120" t="s">
        <v>1389</v>
      </c>
      <c r="D3120">
        <v>1900</v>
      </c>
      <c r="E3120" s="957">
        <v>1</v>
      </c>
      <c r="F3120" t="s">
        <v>443</v>
      </c>
      <c r="G3120" s="957">
        <v>274</v>
      </c>
      <c r="H3120" t="s">
        <v>390</v>
      </c>
      <c r="I3120" s="937" t="s">
        <v>491</v>
      </c>
      <c r="J3120" s="937" t="s">
        <v>447</v>
      </c>
      <c r="K3120" s="937" t="s">
        <v>6</v>
      </c>
      <c r="L3120" s="937" t="s">
        <v>120</v>
      </c>
      <c r="M3120" s="962" t="s">
        <v>191</v>
      </c>
      <c r="N3120" s="677">
        <f t="shared" ca="1" si="535"/>
        <v>337331.54756700207</v>
      </c>
      <c r="O3120" s="677">
        <f t="shared" ca="1" si="534"/>
        <v>185861.09738427517</v>
      </c>
      <c r="P3120" s="677">
        <f t="shared" ca="1" si="534"/>
        <v>20217.260777342388</v>
      </c>
      <c r="Q3120" s="677">
        <f t="shared" ca="1" si="534"/>
        <v>40850.686093259763</v>
      </c>
      <c r="R3120" s="677">
        <f t="shared" ca="1" si="534"/>
        <v>23778.772478903993</v>
      </c>
      <c r="S3120" s="677">
        <f t="shared" ca="1" si="534"/>
        <v>34735.772266160471</v>
      </c>
      <c r="T3120" s="677">
        <f t="shared" ca="1" si="534"/>
        <v>50</v>
      </c>
      <c r="U3120" s="677">
        <f t="shared" ca="1" si="534"/>
        <v>312.21995254411445</v>
      </c>
      <c r="V3120" s="677">
        <f t="shared" ca="1" si="534"/>
        <v>2484.496181801966</v>
      </c>
      <c r="W3120" s="677">
        <f t="shared" ca="1" si="526"/>
        <v>1957.337367363883</v>
      </c>
      <c r="X3120" s="677">
        <f t="shared" ca="1" si="534"/>
        <v>17201.445750717812</v>
      </c>
      <c r="Y3120" s="677">
        <f t="shared" ca="1" si="534"/>
        <v>9882.4593146325005</v>
      </c>
      <c r="Z3120" s="677">
        <f t="shared" ca="1" si="534"/>
        <v>0</v>
      </c>
      <c r="AA3120" t="str">
        <f t="shared" si="527"/>
        <v>ASR_COMP</v>
      </c>
      <c r="AB3120" s="957">
        <f t="shared" si="528"/>
        <v>44682</v>
      </c>
      <c r="AC3120" t="str">
        <f t="shared" si="529"/>
        <v>Unaudited</v>
      </c>
    </row>
    <row r="3121" spans="1:29" x14ac:dyDescent="0.25">
      <c r="A3121" t="s">
        <v>423</v>
      </c>
      <c r="B3121" t="s">
        <v>1388</v>
      </c>
      <c r="C3121" t="s">
        <v>1389</v>
      </c>
      <c r="D3121">
        <v>1900</v>
      </c>
      <c r="E3121" s="957">
        <v>1</v>
      </c>
      <c r="F3121" t="s">
        <v>443</v>
      </c>
      <c r="G3121" s="957">
        <v>274</v>
      </c>
      <c r="H3121" t="s">
        <v>390</v>
      </c>
      <c r="I3121" s="937" t="s">
        <v>491</v>
      </c>
      <c r="J3121" s="937" t="s">
        <v>447</v>
      </c>
      <c r="K3121" s="937" t="s">
        <v>6</v>
      </c>
      <c r="L3121" s="937" t="s">
        <v>45</v>
      </c>
      <c r="M3121" s="962" t="s">
        <v>166</v>
      </c>
      <c r="N3121" s="677">
        <f t="shared" ca="1" si="535"/>
        <v>271066.87959999987</v>
      </c>
      <c r="O3121" s="677">
        <f t="shared" ca="1" si="534"/>
        <v>231953.03129377472</v>
      </c>
      <c r="P3121" s="677">
        <f t="shared" ca="1" si="534"/>
        <v>7131.622430227203</v>
      </c>
      <c r="Q3121" s="677">
        <f t="shared" ca="1" si="534"/>
        <v>8993.0889677515424</v>
      </c>
      <c r="R3121" s="677">
        <f t="shared" ca="1" si="534"/>
        <v>1884.1362859960936</v>
      </c>
      <c r="S3121" s="677">
        <f t="shared" ca="1" si="534"/>
        <v>4845.1522019772483</v>
      </c>
      <c r="T3121" s="677">
        <f t="shared" ca="1" si="534"/>
        <v>2406.6734339742829</v>
      </c>
      <c r="U3121" s="677">
        <f t="shared" ca="1" si="534"/>
        <v>112.37004834626727</v>
      </c>
      <c r="V3121" s="677">
        <f t="shared" ca="1" si="534"/>
        <v>258.93967662400718</v>
      </c>
      <c r="W3121" s="677">
        <f t="shared" ca="1" si="526"/>
        <v>32.571028506164424</v>
      </c>
      <c r="X3121" s="677">
        <f t="shared" ca="1" si="534"/>
        <v>12442.849451981945</v>
      </c>
      <c r="Y3121" s="677">
        <f t="shared" ca="1" si="534"/>
        <v>1006.4447808404808</v>
      </c>
      <c r="Z3121" s="677">
        <f t="shared" ca="1" si="534"/>
        <v>0</v>
      </c>
      <c r="AA3121" t="str">
        <f t="shared" si="527"/>
        <v>ASR_COMP</v>
      </c>
      <c r="AB3121" s="957">
        <f t="shared" si="528"/>
        <v>44682</v>
      </c>
      <c r="AC3121" t="str">
        <f t="shared" si="529"/>
        <v>Unaudited</v>
      </c>
    </row>
    <row r="3122" spans="1:29" x14ac:dyDescent="0.25">
      <c r="A3122" t="s">
        <v>423</v>
      </c>
      <c r="B3122" t="s">
        <v>1388</v>
      </c>
      <c r="C3122" t="s">
        <v>1389</v>
      </c>
      <c r="D3122">
        <v>1900</v>
      </c>
      <c r="E3122" s="957">
        <v>1</v>
      </c>
      <c r="F3122" t="s">
        <v>443</v>
      </c>
      <c r="G3122" s="957">
        <v>274</v>
      </c>
      <c r="H3122" t="s">
        <v>390</v>
      </c>
      <c r="I3122" s="937" t="s">
        <v>491</v>
      </c>
      <c r="J3122" s="937" t="s">
        <v>447</v>
      </c>
      <c r="K3122" s="937" t="s">
        <v>6</v>
      </c>
      <c r="L3122" s="937" t="s">
        <v>46</v>
      </c>
      <c r="M3122" s="962" t="s">
        <v>167</v>
      </c>
      <c r="N3122" s="677">
        <f t="shared" ca="1" si="535"/>
        <v>-30720.763148592392</v>
      </c>
      <c r="O3122" s="677">
        <f t="shared" ca="1" si="534"/>
        <v>-15555.744860384841</v>
      </c>
      <c r="P3122" s="677">
        <f t="shared" ca="1" si="534"/>
        <v>-2273.7775096938385</v>
      </c>
      <c r="Q3122" s="677">
        <f t="shared" ca="1" si="534"/>
        <v>-6603.881541287582</v>
      </c>
      <c r="R3122" s="677">
        <f t="shared" ca="1" si="534"/>
        <v>-2067.1423560778517</v>
      </c>
      <c r="S3122" s="677">
        <f t="shared" ca="1" si="534"/>
        <v>-250.59374921694271</v>
      </c>
      <c r="T3122" s="677">
        <f t="shared" ca="1" si="534"/>
        <v>-26.477522594605162</v>
      </c>
      <c r="U3122" s="677">
        <f t="shared" ca="1" si="534"/>
        <v>-11.496697004467043</v>
      </c>
      <c r="V3122" s="677">
        <f t="shared" ca="1" si="534"/>
        <v>-199.86235794276271</v>
      </c>
      <c r="W3122" s="677">
        <f t="shared" ca="1" si="526"/>
        <v>0</v>
      </c>
      <c r="X3122" s="677">
        <f t="shared" ca="1" si="534"/>
        <v>-2056.2111664121326</v>
      </c>
      <c r="Y3122" s="677">
        <f t="shared" ca="1" si="534"/>
        <v>-1675.5753879773645</v>
      </c>
      <c r="Z3122" s="677">
        <f t="shared" ca="1" si="534"/>
        <v>0</v>
      </c>
      <c r="AA3122" t="str">
        <f t="shared" si="527"/>
        <v>ASR_COMP</v>
      </c>
      <c r="AB3122" s="957">
        <f t="shared" si="528"/>
        <v>44682</v>
      </c>
      <c r="AC3122" t="str">
        <f t="shared" si="529"/>
        <v>Unaudited</v>
      </c>
    </row>
    <row r="3123" spans="1:29" x14ac:dyDescent="0.25">
      <c r="A3123" t="s">
        <v>423</v>
      </c>
      <c r="B3123" t="s">
        <v>1388</v>
      </c>
      <c r="C3123" t="s">
        <v>1389</v>
      </c>
      <c r="D3123">
        <v>1900</v>
      </c>
      <c r="E3123" s="957">
        <v>1</v>
      </c>
      <c r="F3123" t="s">
        <v>443</v>
      </c>
      <c r="G3123" s="957">
        <v>274</v>
      </c>
      <c r="H3123" t="s">
        <v>390</v>
      </c>
      <c r="I3123" s="937" t="s">
        <v>491</v>
      </c>
      <c r="J3123" s="937" t="s">
        <v>447</v>
      </c>
      <c r="K3123" s="937" t="s">
        <v>6</v>
      </c>
      <c r="L3123" s="937" t="s">
        <v>168</v>
      </c>
      <c r="M3123" s="962" t="s">
        <v>464</v>
      </c>
      <c r="N3123" s="677">
        <f t="shared" ca="1" si="535"/>
        <v>-74465.950437411608</v>
      </c>
      <c r="O3123" s="677">
        <f t="shared" ca="1" si="534"/>
        <v>-46882.590265672385</v>
      </c>
      <c r="P3123" s="677">
        <f t="shared" ca="1" si="534"/>
        <v>-3867.574483991817</v>
      </c>
      <c r="Q3123" s="677">
        <f t="shared" ca="1" si="534"/>
        <v>-5019.57588211246</v>
      </c>
      <c r="R3123" s="677">
        <f t="shared" ca="1" si="534"/>
        <v>-1432.8288664426946</v>
      </c>
      <c r="S3123" s="677">
        <f t="shared" ca="1" si="534"/>
        <v>-6151.8364010358991</v>
      </c>
      <c r="T3123" s="677">
        <f t="shared" ca="1" si="534"/>
        <v>0</v>
      </c>
      <c r="U3123" s="677">
        <f t="shared" ca="1" si="534"/>
        <v>-131.65026448284095</v>
      </c>
      <c r="V3123" s="677">
        <f t="shared" ca="1" si="534"/>
        <v>-473.6702722691499</v>
      </c>
      <c r="W3123" s="677">
        <f t="shared" ca="1" si="526"/>
        <v>-486.40589872013106</v>
      </c>
      <c r="X3123" s="677">
        <f t="shared" ca="1" si="534"/>
        <v>-8712.368070820743</v>
      </c>
      <c r="Y3123" s="677">
        <f t="shared" ca="1" si="534"/>
        <v>-1307.4500318634762</v>
      </c>
      <c r="Z3123" s="677">
        <f t="shared" ca="1" si="534"/>
        <v>0</v>
      </c>
      <c r="AA3123" t="str">
        <f t="shared" si="527"/>
        <v>ASR_COMP</v>
      </c>
      <c r="AB3123" s="957">
        <f t="shared" si="528"/>
        <v>44682</v>
      </c>
      <c r="AC3123" t="str">
        <f t="shared" si="529"/>
        <v>Unaudited</v>
      </c>
    </row>
    <row r="3124" spans="1:29" x14ac:dyDescent="0.25">
      <c r="A3124" t="s">
        <v>423</v>
      </c>
      <c r="B3124" t="s">
        <v>1388</v>
      </c>
      <c r="C3124" t="s">
        <v>1389</v>
      </c>
      <c r="D3124">
        <v>1900</v>
      </c>
      <c r="E3124" s="957">
        <v>1</v>
      </c>
      <c r="F3124" t="s">
        <v>443</v>
      </c>
      <c r="G3124" s="957">
        <v>274</v>
      </c>
      <c r="H3124" t="s">
        <v>390</v>
      </c>
      <c r="I3124" s="937" t="s">
        <v>491</v>
      </c>
      <c r="J3124" s="937" t="s">
        <v>447</v>
      </c>
      <c r="K3124" s="937" t="s">
        <v>437</v>
      </c>
      <c r="L3124" s="937" t="s">
        <v>123</v>
      </c>
      <c r="M3124" s="962" t="s">
        <v>32</v>
      </c>
      <c r="N3124" s="677">
        <f t="shared" ca="1" si="535"/>
        <v>0</v>
      </c>
      <c r="O3124" s="677">
        <f t="shared" ca="1" si="534"/>
        <v>0</v>
      </c>
      <c r="P3124" s="677">
        <f t="shared" ca="1" si="534"/>
        <v>0</v>
      </c>
      <c r="Q3124" s="677">
        <f t="shared" ca="1" si="534"/>
        <v>0</v>
      </c>
      <c r="R3124" s="677">
        <f t="shared" ca="1" si="534"/>
        <v>0</v>
      </c>
      <c r="S3124" s="677">
        <f t="shared" ca="1" si="534"/>
        <v>0</v>
      </c>
      <c r="T3124" s="677">
        <f t="shared" ca="1" si="534"/>
        <v>0</v>
      </c>
      <c r="U3124" s="677">
        <f t="shared" ca="1" si="534"/>
        <v>0</v>
      </c>
      <c r="V3124" s="677">
        <f t="shared" ca="1" si="534"/>
        <v>0</v>
      </c>
      <c r="W3124" s="677">
        <f t="shared" ca="1" si="526"/>
        <v>0</v>
      </c>
      <c r="X3124" s="677">
        <f t="shared" ca="1" si="534"/>
        <v>0</v>
      </c>
      <c r="Y3124" s="677">
        <f t="shared" ca="1" si="534"/>
        <v>0</v>
      </c>
      <c r="Z3124" s="677">
        <f t="shared" ca="1" si="534"/>
        <v>0</v>
      </c>
      <c r="AA3124" t="str">
        <f t="shared" si="527"/>
        <v>ASR_COMP</v>
      </c>
      <c r="AB3124" s="957">
        <f t="shared" si="528"/>
        <v>44682</v>
      </c>
      <c r="AC3124" t="str">
        <f t="shared" si="529"/>
        <v>Unaudited</v>
      </c>
    </row>
    <row r="3125" spans="1:29" x14ac:dyDescent="0.25">
      <c r="A3125" t="s">
        <v>423</v>
      </c>
      <c r="B3125" t="s">
        <v>1388</v>
      </c>
      <c r="C3125" t="s">
        <v>1389</v>
      </c>
      <c r="D3125">
        <v>1900</v>
      </c>
      <c r="E3125" s="957">
        <v>1</v>
      </c>
      <c r="F3125" t="s">
        <v>443</v>
      </c>
      <c r="G3125" s="957">
        <v>274</v>
      </c>
      <c r="H3125" t="s">
        <v>390</v>
      </c>
      <c r="I3125" s="937" t="s">
        <v>491</v>
      </c>
      <c r="J3125" s="937" t="s">
        <v>447</v>
      </c>
      <c r="K3125" s="937" t="s">
        <v>437</v>
      </c>
      <c r="L3125" s="937" t="s">
        <v>946</v>
      </c>
      <c r="M3125" s="962" t="s">
        <v>938</v>
      </c>
      <c r="N3125" s="677">
        <f t="shared" ca="1" si="535"/>
        <v>0</v>
      </c>
      <c r="O3125" s="677">
        <f t="shared" ca="1" si="534"/>
        <v>0</v>
      </c>
      <c r="P3125" s="677">
        <f t="shared" ca="1" si="534"/>
        <v>0</v>
      </c>
      <c r="Q3125" s="677">
        <f t="shared" ca="1" si="534"/>
        <v>0</v>
      </c>
      <c r="R3125" s="677">
        <f t="shared" ca="1" si="534"/>
        <v>0</v>
      </c>
      <c r="S3125" s="677">
        <f t="shared" ca="1" si="534"/>
        <v>0</v>
      </c>
      <c r="T3125" s="677">
        <f t="shared" ca="1" si="534"/>
        <v>0</v>
      </c>
      <c r="U3125" s="677">
        <f t="shared" ca="1" si="534"/>
        <v>0</v>
      </c>
      <c r="V3125" s="677">
        <f t="shared" ca="1" si="534"/>
        <v>0</v>
      </c>
      <c r="W3125" s="677">
        <f t="shared" ca="1" si="526"/>
        <v>0</v>
      </c>
      <c r="X3125" s="677">
        <f t="shared" ca="1" si="534"/>
        <v>0</v>
      </c>
      <c r="Y3125" s="677">
        <f t="shared" ca="1" si="534"/>
        <v>0</v>
      </c>
      <c r="Z3125" s="677">
        <f t="shared" ca="1" si="534"/>
        <v>0</v>
      </c>
      <c r="AA3125" t="str">
        <f t="shared" si="527"/>
        <v>ASR_COMP</v>
      </c>
      <c r="AB3125" s="957">
        <f t="shared" si="528"/>
        <v>44682</v>
      </c>
      <c r="AC3125" t="str">
        <f t="shared" si="529"/>
        <v>Unaudited</v>
      </c>
    </row>
    <row r="3126" spans="1:29" x14ac:dyDescent="0.25">
      <c r="A3126" t="s">
        <v>423</v>
      </c>
      <c r="B3126" t="s">
        <v>1388</v>
      </c>
      <c r="C3126" t="s">
        <v>1389</v>
      </c>
      <c r="D3126">
        <v>1900</v>
      </c>
      <c r="E3126" s="957">
        <v>1</v>
      </c>
      <c r="F3126" t="s">
        <v>443</v>
      </c>
      <c r="G3126" s="957">
        <v>274</v>
      </c>
      <c r="H3126" t="s">
        <v>390</v>
      </c>
      <c r="I3126" s="937" t="s">
        <v>491</v>
      </c>
      <c r="J3126" s="937" t="s">
        <v>447</v>
      </c>
      <c r="K3126" s="937" t="s">
        <v>437</v>
      </c>
      <c r="L3126" s="945" t="s">
        <v>170</v>
      </c>
      <c r="M3126" s="960" t="s">
        <v>40</v>
      </c>
      <c r="N3126" s="677">
        <f t="shared" ca="1" si="535"/>
        <v>11497.068364717565</v>
      </c>
      <c r="O3126" s="677">
        <f t="shared" ca="1" si="534"/>
        <v>9384.067082426558</v>
      </c>
      <c r="P3126" s="677">
        <f t="shared" ca="1" si="534"/>
        <v>288.5223052206178</v>
      </c>
      <c r="Q3126" s="677">
        <f t="shared" ca="1" si="534"/>
        <v>521.77810682655911</v>
      </c>
      <c r="R3126" s="677">
        <f t="shared" ca="1" si="534"/>
        <v>109.31739559517132</v>
      </c>
      <c r="S3126" s="677">
        <f t="shared" ca="1" si="534"/>
        <v>311.32952776278739</v>
      </c>
      <c r="T3126" s="677">
        <f t="shared" ca="1" si="534"/>
        <v>0</v>
      </c>
      <c r="U3126" s="677">
        <f t="shared" ca="1" si="534"/>
        <v>7.2204365576066687</v>
      </c>
      <c r="V3126" s="677">
        <f t="shared" ca="1" si="534"/>
        <v>15.023653689588258</v>
      </c>
      <c r="W3126" s="677">
        <f t="shared" ca="1" si="526"/>
        <v>1.889767759696636</v>
      </c>
      <c r="X3126" s="677">
        <f t="shared" ca="1" si="534"/>
        <v>799.52626510435198</v>
      </c>
      <c r="Y3126" s="677">
        <f t="shared" ca="1" si="534"/>
        <v>58.39382377462605</v>
      </c>
      <c r="Z3126" s="677">
        <f t="shared" ca="1" si="534"/>
        <v>0</v>
      </c>
      <c r="AA3126" t="str">
        <f t="shared" si="527"/>
        <v>ASR_COMP</v>
      </c>
      <c r="AB3126" s="957">
        <f t="shared" si="528"/>
        <v>44682</v>
      </c>
      <c r="AC3126" t="str">
        <f t="shared" si="529"/>
        <v>Unaudited</v>
      </c>
    </row>
    <row r="3127" spans="1:29" x14ac:dyDescent="0.25">
      <c r="A3127" t="s">
        <v>423</v>
      </c>
      <c r="B3127" t="s">
        <v>1388</v>
      </c>
      <c r="C3127" t="s">
        <v>1389</v>
      </c>
      <c r="D3127">
        <v>1900</v>
      </c>
      <c r="E3127" s="957">
        <v>1</v>
      </c>
      <c r="F3127" t="s">
        <v>443</v>
      </c>
      <c r="G3127" s="957">
        <v>274</v>
      </c>
      <c r="H3127" t="s">
        <v>390</v>
      </c>
      <c r="I3127" s="962" t="s">
        <v>491</v>
      </c>
      <c r="J3127" s="962" t="s">
        <v>447</v>
      </c>
      <c r="K3127" s="962" t="s">
        <v>437</v>
      </c>
      <c r="L3127" s="937" t="s">
        <v>171</v>
      </c>
      <c r="M3127" s="962" t="s">
        <v>332</v>
      </c>
      <c r="N3127" s="677">
        <f t="shared" ca="1" si="535"/>
        <v>0</v>
      </c>
      <c r="O3127" s="677">
        <f t="shared" ca="1" si="534"/>
        <v>0</v>
      </c>
      <c r="P3127" s="677">
        <f t="shared" ca="1" si="534"/>
        <v>0</v>
      </c>
      <c r="Q3127" s="677">
        <f t="shared" ca="1" si="534"/>
        <v>0</v>
      </c>
      <c r="R3127" s="677">
        <f t="shared" ca="1" si="534"/>
        <v>0</v>
      </c>
      <c r="S3127" s="677">
        <f t="shared" ca="1" si="534"/>
        <v>0</v>
      </c>
      <c r="T3127" s="677">
        <f t="shared" ca="1" si="534"/>
        <v>0</v>
      </c>
      <c r="U3127" s="677">
        <f t="shared" ca="1" si="534"/>
        <v>0</v>
      </c>
      <c r="V3127" s="677">
        <f t="shared" ca="1" si="534"/>
        <v>0</v>
      </c>
      <c r="W3127" s="677">
        <f t="shared" ca="1" si="526"/>
        <v>0</v>
      </c>
      <c r="X3127" s="677">
        <f t="shared" ca="1" si="534"/>
        <v>0</v>
      </c>
      <c r="Y3127" s="677">
        <f t="shared" ca="1" si="534"/>
        <v>0</v>
      </c>
      <c r="Z3127" s="677">
        <f t="shared" ca="1" si="534"/>
        <v>0</v>
      </c>
      <c r="AA3127" t="str">
        <f t="shared" si="527"/>
        <v>ASR_COMP</v>
      </c>
      <c r="AB3127" s="957">
        <f t="shared" si="528"/>
        <v>44682</v>
      </c>
      <c r="AC3127" t="str">
        <f t="shared" si="529"/>
        <v>Unaudited</v>
      </c>
    </row>
    <row r="3128" spans="1:29" x14ac:dyDescent="0.25">
      <c r="A3128" t="s">
        <v>423</v>
      </c>
      <c r="B3128" t="s">
        <v>1388</v>
      </c>
      <c r="C3128" t="s">
        <v>1389</v>
      </c>
      <c r="D3128">
        <v>1900</v>
      </c>
      <c r="E3128" s="957">
        <v>1</v>
      </c>
      <c r="F3128" t="s">
        <v>443</v>
      </c>
      <c r="G3128" s="957">
        <v>274</v>
      </c>
      <c r="H3128" t="s">
        <v>390</v>
      </c>
      <c r="I3128" s="937" t="s">
        <v>491</v>
      </c>
      <c r="J3128" s="937" t="s">
        <v>453</v>
      </c>
      <c r="K3128" s="937" t="s">
        <v>438</v>
      </c>
      <c r="L3128" s="943" t="s">
        <v>124</v>
      </c>
      <c r="M3128" s="963" t="s">
        <v>27</v>
      </c>
      <c r="N3128" s="677">
        <f t="shared" ca="1" si="535"/>
        <v>2958860.362337885</v>
      </c>
      <c r="O3128" s="677">
        <f t="shared" ca="1" si="534"/>
        <v>-3058.0642469097616</v>
      </c>
      <c r="P3128" s="677">
        <f t="shared" ca="1" si="534"/>
        <v>2961918.4265847947</v>
      </c>
      <c r="Q3128" s="677">
        <f t="shared" ca="1" si="534"/>
        <v>0</v>
      </c>
      <c r="R3128" s="677">
        <f t="shared" ca="1" si="534"/>
        <v>0</v>
      </c>
      <c r="S3128" s="677">
        <f t="shared" ca="1" si="534"/>
        <v>0</v>
      </c>
      <c r="T3128" s="677">
        <f t="shared" ca="1" si="534"/>
        <v>0</v>
      </c>
      <c r="U3128" s="677">
        <f t="shared" ca="1" si="534"/>
        <v>0</v>
      </c>
      <c r="V3128" s="677">
        <f t="shared" ca="1" si="534"/>
        <v>0</v>
      </c>
      <c r="W3128" s="677">
        <f t="shared" ca="1" si="526"/>
        <v>0</v>
      </c>
      <c r="X3128" s="677">
        <f t="shared" ca="1" si="534"/>
        <v>0</v>
      </c>
      <c r="Y3128" s="677">
        <f t="shared" ca="1" si="534"/>
        <v>0</v>
      </c>
      <c r="Z3128" s="677">
        <f t="shared" ca="1" si="534"/>
        <v>0</v>
      </c>
      <c r="AA3128" t="str">
        <f t="shared" si="527"/>
        <v>ASR_COMP</v>
      </c>
      <c r="AB3128" s="957">
        <f t="shared" si="528"/>
        <v>44682</v>
      </c>
      <c r="AC3128" t="str">
        <f t="shared" si="529"/>
        <v>Unaudited</v>
      </c>
    </row>
    <row r="3129" spans="1:29" x14ac:dyDescent="0.25">
      <c r="A3129" t="s">
        <v>423</v>
      </c>
      <c r="B3129" t="s">
        <v>1388</v>
      </c>
      <c r="C3129" t="s">
        <v>1389</v>
      </c>
      <c r="D3129">
        <v>1900</v>
      </c>
      <c r="E3129" s="957">
        <v>1</v>
      </c>
      <c r="F3129" t="s">
        <v>443</v>
      </c>
      <c r="G3129" s="957">
        <v>274</v>
      </c>
      <c r="H3129" t="s">
        <v>390</v>
      </c>
      <c r="I3129" s="937" t="s">
        <v>491</v>
      </c>
      <c r="J3129" s="937" t="s">
        <v>453</v>
      </c>
      <c r="K3129" s="937" t="s">
        <v>438</v>
      </c>
      <c r="L3129" s="943" t="s">
        <v>125</v>
      </c>
      <c r="M3129" s="963" t="s">
        <v>100</v>
      </c>
      <c r="N3129" s="677">
        <f t="shared" ca="1" si="535"/>
        <v>148327.42117895928</v>
      </c>
      <c r="O3129" s="677">
        <f t="shared" ca="1" si="534"/>
        <v>65959.929530566806</v>
      </c>
      <c r="P3129" s="677">
        <f t="shared" ca="1" si="534"/>
        <v>82367.491648392475</v>
      </c>
      <c r="Q3129" s="677">
        <f t="shared" ca="1" si="534"/>
        <v>0</v>
      </c>
      <c r="R3129" s="677">
        <f t="shared" ca="1" si="534"/>
        <v>0</v>
      </c>
      <c r="S3129" s="677">
        <f t="shared" ca="1" si="534"/>
        <v>0</v>
      </c>
      <c r="T3129" s="677">
        <f t="shared" ca="1" si="534"/>
        <v>0</v>
      </c>
      <c r="U3129" s="677">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7">
        <f t="shared" ca="1" si="536"/>
        <v>0</v>
      </c>
      <c r="W3129" s="677">
        <f t="shared" ca="1" si="536"/>
        <v>0</v>
      </c>
      <c r="X3129" s="677">
        <f t="shared" ca="1" si="536"/>
        <v>0</v>
      </c>
      <c r="Y3129" s="677">
        <f t="shared" ca="1" si="536"/>
        <v>0</v>
      </c>
      <c r="Z3129" s="677">
        <f t="shared" ca="1" si="536"/>
        <v>0</v>
      </c>
      <c r="AA3129" t="str">
        <f t="shared" si="527"/>
        <v>ASR_COMP</v>
      </c>
      <c r="AB3129" s="957">
        <f t="shared" si="528"/>
        <v>44682</v>
      </c>
      <c r="AC3129" t="str">
        <f t="shared" si="529"/>
        <v>Unaudited</v>
      </c>
    </row>
    <row r="3130" spans="1:29" x14ac:dyDescent="0.25">
      <c r="A3130" t="s">
        <v>423</v>
      </c>
      <c r="B3130" t="s">
        <v>1388</v>
      </c>
      <c r="C3130" t="s">
        <v>1389</v>
      </c>
      <c r="D3130">
        <v>1900</v>
      </c>
      <c r="E3130" s="957">
        <v>1</v>
      </c>
      <c r="F3130" t="s">
        <v>443</v>
      </c>
      <c r="G3130" s="957">
        <v>274</v>
      </c>
      <c r="H3130" t="s">
        <v>390</v>
      </c>
      <c r="I3130" s="937" t="s">
        <v>491</v>
      </c>
      <c r="J3130" s="937" t="s">
        <v>453</v>
      </c>
      <c r="K3130" s="937" t="s">
        <v>438</v>
      </c>
      <c r="L3130" s="947" t="s">
        <v>126</v>
      </c>
      <c r="M3130" s="964" t="s">
        <v>101</v>
      </c>
      <c r="N3130" s="677">
        <f t="shared" ca="1" si="535"/>
        <v>406029.67085432215</v>
      </c>
      <c r="O3130" s="677">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302558.98652150424</v>
      </c>
      <c r="P3130" s="677">
        <f t="shared" ca="1" si="537"/>
        <v>103470.68433281791</v>
      </c>
      <c r="Q3130" s="677">
        <f t="shared" ca="1" si="537"/>
        <v>0</v>
      </c>
      <c r="R3130" s="677">
        <f t="shared" ca="1" si="537"/>
        <v>0</v>
      </c>
      <c r="S3130" s="677">
        <f t="shared" ca="1" si="537"/>
        <v>0</v>
      </c>
      <c r="T3130" s="677">
        <f t="shared" ca="1" si="537"/>
        <v>0</v>
      </c>
      <c r="U3130" s="677">
        <f t="shared" ca="1" si="536"/>
        <v>0</v>
      </c>
      <c r="V3130" s="677">
        <f t="shared" ca="1" si="536"/>
        <v>0</v>
      </c>
      <c r="W3130" s="677">
        <f t="shared" ca="1" si="536"/>
        <v>0</v>
      </c>
      <c r="X3130" s="677">
        <f t="shared" ca="1" si="536"/>
        <v>0</v>
      </c>
      <c r="Y3130" s="677">
        <f t="shared" ca="1" si="536"/>
        <v>0</v>
      </c>
      <c r="Z3130" s="677">
        <f t="shared" ca="1" si="536"/>
        <v>0</v>
      </c>
      <c r="AA3130" t="str">
        <f t="shared" si="527"/>
        <v>ASR_COMP</v>
      </c>
      <c r="AB3130" s="957">
        <f t="shared" si="528"/>
        <v>44682</v>
      </c>
      <c r="AC3130" t="str">
        <f t="shared" si="529"/>
        <v>Unaudited</v>
      </c>
    </row>
    <row r="3131" spans="1:29" x14ac:dyDescent="0.25">
      <c r="A3131" t="s">
        <v>423</v>
      </c>
      <c r="B3131" t="s">
        <v>1388</v>
      </c>
      <c r="C3131" t="s">
        <v>1389</v>
      </c>
      <c r="D3131">
        <v>1900</v>
      </c>
      <c r="E3131" s="957">
        <v>1</v>
      </c>
      <c r="F3131" t="s">
        <v>443</v>
      </c>
      <c r="G3131" s="957">
        <v>274</v>
      </c>
      <c r="H3131" t="s">
        <v>390</v>
      </c>
      <c r="I3131" s="963" t="s">
        <v>491</v>
      </c>
      <c r="J3131" s="963" t="s">
        <v>453</v>
      </c>
      <c r="K3131" s="963" t="s">
        <v>438</v>
      </c>
      <c r="L3131" s="943" t="s">
        <v>127</v>
      </c>
      <c r="M3131" s="963" t="s">
        <v>102</v>
      </c>
      <c r="N3131" s="677">
        <f t="shared" ca="1" si="535"/>
        <v>96895.887440337901</v>
      </c>
      <c r="O3131" s="677">
        <f t="shared" ca="1" si="537"/>
        <v>58142.759197508276</v>
      </c>
      <c r="P3131" s="677">
        <f t="shared" ca="1" si="537"/>
        <v>38753.128242829625</v>
      </c>
      <c r="Q3131" s="677">
        <f t="shared" ca="1" si="537"/>
        <v>0</v>
      </c>
      <c r="R3131" s="677">
        <f t="shared" ca="1" si="537"/>
        <v>0</v>
      </c>
      <c r="S3131" s="677">
        <f t="shared" ca="1" si="537"/>
        <v>0</v>
      </c>
      <c r="T3131" s="677">
        <f t="shared" ca="1" si="537"/>
        <v>0</v>
      </c>
      <c r="U3131" s="677">
        <f t="shared" ca="1" si="536"/>
        <v>0</v>
      </c>
      <c r="V3131" s="677">
        <f t="shared" ca="1" si="536"/>
        <v>0</v>
      </c>
      <c r="W3131" s="677">
        <f t="shared" ca="1" si="536"/>
        <v>0</v>
      </c>
      <c r="X3131" s="677">
        <f t="shared" ca="1" si="536"/>
        <v>0</v>
      </c>
      <c r="Y3131" s="677">
        <f t="shared" ca="1" si="536"/>
        <v>0</v>
      </c>
      <c r="Z3131" s="677">
        <f t="shared" ca="1" si="536"/>
        <v>0</v>
      </c>
      <c r="AA3131" t="str">
        <f t="shared" si="527"/>
        <v>ASR_COMP</v>
      </c>
      <c r="AB3131" s="957">
        <f t="shared" si="528"/>
        <v>44682</v>
      </c>
      <c r="AC3131" t="str">
        <f t="shared" si="529"/>
        <v>Unaudited</v>
      </c>
    </row>
    <row r="3132" spans="1:29" x14ac:dyDescent="0.25">
      <c r="A3132" t="s">
        <v>423</v>
      </c>
      <c r="B3132" t="s">
        <v>1388</v>
      </c>
      <c r="C3132" t="s">
        <v>1389</v>
      </c>
      <c r="D3132">
        <v>1900</v>
      </c>
      <c r="E3132" s="957">
        <v>1</v>
      </c>
      <c r="F3132" t="s">
        <v>443</v>
      </c>
      <c r="G3132" s="957">
        <v>274</v>
      </c>
      <c r="H3132" t="s">
        <v>390</v>
      </c>
      <c r="I3132" s="937" t="s">
        <v>491</v>
      </c>
      <c r="J3132" s="937" t="s">
        <v>453</v>
      </c>
      <c r="K3132" s="937" t="s">
        <v>438</v>
      </c>
      <c r="L3132" s="937" t="s">
        <v>128</v>
      </c>
      <c r="M3132" s="962" t="s">
        <v>103</v>
      </c>
      <c r="N3132" s="677">
        <f t="shared" ca="1" si="535"/>
        <v>336465.11075713683</v>
      </c>
      <c r="O3132" s="677">
        <f t="shared" ca="1" si="537"/>
        <v>64769.774128041434</v>
      </c>
      <c r="P3132" s="677">
        <f t="shared" ca="1" si="537"/>
        <v>271695.33662909543</v>
      </c>
      <c r="Q3132" s="677">
        <f t="shared" ca="1" si="537"/>
        <v>0</v>
      </c>
      <c r="R3132" s="677">
        <f t="shared" ca="1" si="537"/>
        <v>0</v>
      </c>
      <c r="S3132" s="677">
        <f t="shared" ca="1" si="537"/>
        <v>0</v>
      </c>
      <c r="T3132" s="677">
        <f t="shared" ca="1" si="537"/>
        <v>0</v>
      </c>
      <c r="U3132" s="677">
        <f t="shared" ca="1" si="536"/>
        <v>0</v>
      </c>
      <c r="V3132" s="677">
        <f t="shared" ca="1" si="536"/>
        <v>0</v>
      </c>
      <c r="W3132" s="677">
        <f t="shared" ca="1" si="536"/>
        <v>0</v>
      </c>
      <c r="X3132" s="677">
        <f t="shared" ca="1" si="536"/>
        <v>0</v>
      </c>
      <c r="Y3132" s="677">
        <f t="shared" ca="1" si="536"/>
        <v>0</v>
      </c>
      <c r="Z3132" s="677">
        <f t="shared" ca="1" si="536"/>
        <v>0</v>
      </c>
      <c r="AA3132" t="str">
        <f t="shared" si="527"/>
        <v>ASR_COMP</v>
      </c>
      <c r="AB3132" s="957">
        <f t="shared" si="528"/>
        <v>44682</v>
      </c>
      <c r="AC3132" t="str">
        <f t="shared" si="529"/>
        <v>Unaudited</v>
      </c>
    </row>
    <row r="3133" spans="1:29" x14ac:dyDescent="0.25">
      <c r="A3133" t="s">
        <v>423</v>
      </c>
      <c r="B3133" t="s">
        <v>1388</v>
      </c>
      <c r="C3133" t="s">
        <v>1389</v>
      </c>
      <c r="D3133">
        <v>1900</v>
      </c>
      <c r="E3133" s="957">
        <v>1</v>
      </c>
      <c r="F3133" t="s">
        <v>443</v>
      </c>
      <c r="G3133" s="957">
        <v>274</v>
      </c>
      <c r="H3133" t="s">
        <v>390</v>
      </c>
      <c r="I3133" s="937" t="s">
        <v>491</v>
      </c>
      <c r="J3133" s="937" t="s">
        <v>453</v>
      </c>
      <c r="K3133" s="937" t="s">
        <v>438</v>
      </c>
      <c r="L3133" s="937" t="s">
        <v>129</v>
      </c>
      <c r="M3133" s="962" t="s">
        <v>28</v>
      </c>
      <c r="N3133" s="677">
        <f t="shared" ca="1" si="535"/>
        <v>67651.06629875506</v>
      </c>
      <c r="O3133" s="677">
        <f t="shared" ca="1" si="537"/>
        <v>67651.06629875506</v>
      </c>
      <c r="P3133" s="677">
        <f t="shared" ca="1" si="537"/>
        <v>0</v>
      </c>
      <c r="Q3133" s="677">
        <f t="shared" ca="1" si="537"/>
        <v>0</v>
      </c>
      <c r="R3133" s="677">
        <f t="shared" ca="1" si="537"/>
        <v>0</v>
      </c>
      <c r="S3133" s="677">
        <f t="shared" ca="1" si="537"/>
        <v>0</v>
      </c>
      <c r="T3133" s="677">
        <f t="shared" ca="1" si="537"/>
        <v>0</v>
      </c>
      <c r="U3133" s="677">
        <f t="shared" ca="1" si="536"/>
        <v>0</v>
      </c>
      <c r="V3133" s="677">
        <f t="shared" ca="1" si="536"/>
        <v>0</v>
      </c>
      <c r="W3133" s="677">
        <f t="shared" ca="1" si="536"/>
        <v>0</v>
      </c>
      <c r="X3133" s="677">
        <f t="shared" ca="1" si="536"/>
        <v>0</v>
      </c>
      <c r="Y3133" s="677">
        <f t="shared" ca="1" si="536"/>
        <v>0</v>
      </c>
      <c r="Z3133" s="677">
        <f t="shared" ca="1" si="536"/>
        <v>0</v>
      </c>
      <c r="AA3133" t="str">
        <f t="shared" si="527"/>
        <v>ASR_COMP</v>
      </c>
      <c r="AB3133" s="957">
        <f t="shared" si="528"/>
        <v>44682</v>
      </c>
      <c r="AC3133" t="str">
        <f t="shared" si="529"/>
        <v>Unaudited</v>
      </c>
    </row>
    <row r="3134" spans="1:29" x14ac:dyDescent="0.25">
      <c r="A3134" t="s">
        <v>423</v>
      </c>
      <c r="B3134" t="s">
        <v>1388</v>
      </c>
      <c r="C3134" t="s">
        <v>1389</v>
      </c>
      <c r="D3134">
        <v>1900</v>
      </c>
      <c r="E3134" s="957">
        <v>1</v>
      </c>
      <c r="F3134" t="s">
        <v>443</v>
      </c>
      <c r="G3134" s="957">
        <v>274</v>
      </c>
      <c r="H3134" t="s">
        <v>390</v>
      </c>
      <c r="I3134" s="937" t="s">
        <v>491</v>
      </c>
      <c r="J3134" s="937" t="s">
        <v>439</v>
      </c>
      <c r="K3134" s="937" t="s">
        <v>439</v>
      </c>
      <c r="L3134" s="937" t="s">
        <v>131</v>
      </c>
      <c r="M3134" s="962" t="s">
        <v>329</v>
      </c>
      <c r="N3134" s="677">
        <f t="shared" ca="1" si="535"/>
        <v>0</v>
      </c>
      <c r="O3134" s="677">
        <f t="shared" ca="1" si="537"/>
        <v>0</v>
      </c>
      <c r="P3134" s="677">
        <f t="shared" ca="1" si="537"/>
        <v>0</v>
      </c>
      <c r="Q3134" s="677">
        <f t="shared" ca="1" si="537"/>
        <v>0</v>
      </c>
      <c r="R3134" s="677">
        <f t="shared" ca="1" si="537"/>
        <v>0</v>
      </c>
      <c r="S3134" s="677">
        <f t="shared" ca="1" si="537"/>
        <v>0</v>
      </c>
      <c r="T3134" s="677">
        <f t="shared" ca="1" si="537"/>
        <v>0</v>
      </c>
      <c r="U3134" s="677">
        <f t="shared" ca="1" si="536"/>
        <v>0</v>
      </c>
      <c r="V3134" s="677">
        <f t="shared" ca="1" si="536"/>
        <v>0</v>
      </c>
      <c r="W3134" s="677">
        <f t="shared" ca="1" si="536"/>
        <v>0</v>
      </c>
      <c r="X3134" s="677">
        <f t="shared" ca="1" si="536"/>
        <v>0</v>
      </c>
      <c r="Y3134" s="677">
        <f t="shared" ca="1" si="536"/>
        <v>0</v>
      </c>
      <c r="Z3134" s="677">
        <f t="shared" ca="1" si="536"/>
        <v>0</v>
      </c>
      <c r="AA3134" t="str">
        <f t="shared" si="527"/>
        <v>ASR_COMP</v>
      </c>
      <c r="AB3134" s="957">
        <f t="shared" si="528"/>
        <v>44682</v>
      </c>
      <c r="AC3134" t="str">
        <f t="shared" si="529"/>
        <v>Unaudited</v>
      </c>
    </row>
    <row r="3135" spans="1:29" x14ac:dyDescent="0.25">
      <c r="A3135" t="s">
        <v>423</v>
      </c>
      <c r="B3135" t="s">
        <v>1388</v>
      </c>
      <c r="C3135" t="s">
        <v>1389</v>
      </c>
      <c r="D3135">
        <v>1900</v>
      </c>
      <c r="E3135" s="957">
        <v>1</v>
      </c>
      <c r="F3135" t="s">
        <v>443</v>
      </c>
      <c r="G3135" s="957">
        <v>274</v>
      </c>
      <c r="H3135" t="s">
        <v>390</v>
      </c>
      <c r="I3135" s="937" t="s">
        <v>491</v>
      </c>
      <c r="J3135" s="937" t="s">
        <v>439</v>
      </c>
      <c r="K3135" s="937" t="s">
        <v>439</v>
      </c>
      <c r="L3135" s="945" t="s">
        <v>132</v>
      </c>
      <c r="M3135" s="960" t="s">
        <v>328</v>
      </c>
      <c r="N3135" s="677">
        <f t="shared" ca="1" si="535"/>
        <v>0</v>
      </c>
      <c r="O3135" s="677">
        <f t="shared" ca="1" si="537"/>
        <v>0</v>
      </c>
      <c r="P3135" s="677">
        <f t="shared" ca="1" si="537"/>
        <v>0</v>
      </c>
      <c r="Q3135" s="677">
        <f t="shared" ca="1" si="537"/>
        <v>0</v>
      </c>
      <c r="R3135" s="677">
        <f t="shared" ca="1" si="537"/>
        <v>0</v>
      </c>
      <c r="S3135" s="677">
        <f t="shared" ca="1" si="537"/>
        <v>0</v>
      </c>
      <c r="T3135" s="677">
        <f t="shared" ca="1" si="537"/>
        <v>0</v>
      </c>
      <c r="U3135" s="677">
        <f t="shared" ca="1" si="536"/>
        <v>0</v>
      </c>
      <c r="V3135" s="677">
        <f t="shared" ca="1" si="536"/>
        <v>0</v>
      </c>
      <c r="W3135" s="677">
        <f t="shared" ca="1" si="536"/>
        <v>0</v>
      </c>
      <c r="X3135" s="677">
        <f t="shared" ca="1" si="536"/>
        <v>0</v>
      </c>
      <c r="Y3135" s="677">
        <f t="shared" ca="1" si="536"/>
        <v>0</v>
      </c>
      <c r="Z3135" s="677">
        <f t="shared" ca="1" si="536"/>
        <v>0</v>
      </c>
      <c r="AA3135" t="str">
        <f t="shared" si="527"/>
        <v>ASR_COMP</v>
      </c>
      <c r="AB3135" s="957">
        <f t="shared" si="528"/>
        <v>44682</v>
      </c>
      <c r="AC3135" t="str">
        <f t="shared" si="529"/>
        <v>Unaudited</v>
      </c>
    </row>
    <row r="3136" spans="1:29" ht="30" x14ac:dyDescent="0.25">
      <c r="A3136" t="s">
        <v>423</v>
      </c>
      <c r="B3136" t="s">
        <v>1388</v>
      </c>
      <c r="C3136" t="s">
        <v>1389</v>
      </c>
      <c r="D3136">
        <v>1900</v>
      </c>
      <c r="E3136" s="957">
        <v>1</v>
      </c>
      <c r="F3136" t="s">
        <v>443</v>
      </c>
      <c r="G3136" s="957">
        <v>274</v>
      </c>
      <c r="H3136" t="s">
        <v>390</v>
      </c>
      <c r="I3136" s="962" t="s">
        <v>491</v>
      </c>
      <c r="J3136" s="962" t="s">
        <v>439</v>
      </c>
      <c r="K3136" s="962" t="s">
        <v>439</v>
      </c>
      <c r="L3136" s="937" t="s">
        <v>133</v>
      </c>
      <c r="M3136" s="962" t="s">
        <v>182</v>
      </c>
      <c r="N3136" s="677">
        <f t="shared" ca="1" si="535"/>
        <v>0</v>
      </c>
      <c r="O3136" s="677">
        <f t="shared" ca="1" si="537"/>
        <v>0</v>
      </c>
      <c r="P3136" s="677">
        <f t="shared" ca="1" si="537"/>
        <v>0</v>
      </c>
      <c r="Q3136" s="677">
        <f t="shared" ca="1" si="537"/>
        <v>0</v>
      </c>
      <c r="R3136" s="677">
        <f t="shared" ca="1" si="537"/>
        <v>0</v>
      </c>
      <c r="S3136" s="677">
        <f t="shared" ca="1" si="537"/>
        <v>0</v>
      </c>
      <c r="T3136" s="677">
        <f t="shared" ca="1" si="537"/>
        <v>0</v>
      </c>
      <c r="U3136" s="677">
        <f t="shared" ca="1" si="536"/>
        <v>0</v>
      </c>
      <c r="V3136" s="677">
        <f t="shared" ca="1" si="536"/>
        <v>0</v>
      </c>
      <c r="W3136" s="677">
        <f t="shared" ca="1" si="536"/>
        <v>0</v>
      </c>
      <c r="X3136" s="677">
        <f t="shared" ca="1" si="536"/>
        <v>0</v>
      </c>
      <c r="Y3136" s="677">
        <f t="shared" ca="1" si="536"/>
        <v>0</v>
      </c>
      <c r="Z3136" s="677">
        <f t="shared" ca="1" si="536"/>
        <v>0</v>
      </c>
      <c r="AA3136" t="str">
        <f t="shared" si="527"/>
        <v>ASR_COMP</v>
      </c>
      <c r="AB3136" s="957">
        <f t="shared" si="528"/>
        <v>44682</v>
      </c>
      <c r="AC3136" t="str">
        <f t="shared" si="529"/>
        <v>Unaudited</v>
      </c>
    </row>
    <row r="3137" spans="1:29" x14ac:dyDescent="0.25">
      <c r="A3137" t="s">
        <v>423</v>
      </c>
      <c r="B3137" t="s">
        <v>1388</v>
      </c>
      <c r="C3137" t="s">
        <v>1389</v>
      </c>
      <c r="D3137">
        <v>1900</v>
      </c>
      <c r="E3137" s="957">
        <v>1</v>
      </c>
      <c r="F3137" t="s">
        <v>443</v>
      </c>
      <c r="G3137" s="957">
        <v>274</v>
      </c>
      <c r="H3137" t="s">
        <v>390</v>
      </c>
      <c r="I3137" s="937" t="s">
        <v>491</v>
      </c>
      <c r="J3137" s="937" t="s">
        <v>439</v>
      </c>
      <c r="K3137" s="937" t="s">
        <v>439</v>
      </c>
      <c r="L3137" s="937" t="s">
        <v>134</v>
      </c>
      <c r="M3137" s="962" t="s">
        <v>497</v>
      </c>
      <c r="N3137" s="677">
        <f t="shared" ca="1" si="535"/>
        <v>0</v>
      </c>
      <c r="O3137" s="677">
        <f t="shared" ca="1" si="537"/>
        <v>0</v>
      </c>
      <c r="P3137" s="677">
        <f t="shared" ca="1" si="537"/>
        <v>0</v>
      </c>
      <c r="Q3137" s="677">
        <f t="shared" ca="1" si="537"/>
        <v>0</v>
      </c>
      <c r="R3137" s="677">
        <f t="shared" ca="1" si="537"/>
        <v>0</v>
      </c>
      <c r="S3137" s="677">
        <f t="shared" ca="1" si="537"/>
        <v>0</v>
      </c>
      <c r="T3137" s="677">
        <f t="shared" ca="1" si="537"/>
        <v>0</v>
      </c>
      <c r="U3137" s="677">
        <f t="shared" ca="1" si="536"/>
        <v>0</v>
      </c>
      <c r="V3137" s="677">
        <f t="shared" ca="1" si="536"/>
        <v>0</v>
      </c>
      <c r="W3137" s="677">
        <f t="shared" ca="1" si="536"/>
        <v>0</v>
      </c>
      <c r="X3137" s="677">
        <f t="shared" ca="1" si="536"/>
        <v>0</v>
      </c>
      <c r="Y3137" s="677">
        <f t="shared" ca="1" si="536"/>
        <v>0</v>
      </c>
      <c r="Z3137" s="677">
        <f t="shared" ca="1" si="536"/>
        <v>0</v>
      </c>
      <c r="AA3137" t="str">
        <f t="shared" si="527"/>
        <v>ASR_COMP</v>
      </c>
      <c r="AB3137" s="957">
        <f t="shared" si="528"/>
        <v>44682</v>
      </c>
      <c r="AC3137" t="str">
        <f t="shared" si="529"/>
        <v>Unaudited</v>
      </c>
    </row>
    <row r="3138" spans="1:29" x14ac:dyDescent="0.25">
      <c r="A3138" t="s">
        <v>423</v>
      </c>
      <c r="B3138" t="s">
        <v>1388</v>
      </c>
      <c r="C3138" t="s">
        <v>1389</v>
      </c>
      <c r="D3138">
        <v>1900</v>
      </c>
      <c r="E3138" s="957">
        <v>1</v>
      </c>
      <c r="F3138" t="s">
        <v>443</v>
      </c>
      <c r="G3138" s="957">
        <v>274</v>
      </c>
      <c r="H3138" t="s">
        <v>390</v>
      </c>
      <c r="I3138" s="937" t="s">
        <v>491</v>
      </c>
      <c r="J3138" s="937" t="s">
        <v>439</v>
      </c>
      <c r="K3138" s="937" t="s">
        <v>439</v>
      </c>
      <c r="L3138" s="937" t="s">
        <v>135</v>
      </c>
      <c r="M3138" s="962" t="s">
        <v>498</v>
      </c>
      <c r="N3138" s="677">
        <f t="shared" ca="1" si="535"/>
        <v>0</v>
      </c>
      <c r="O3138" s="677">
        <f t="shared" ca="1" si="537"/>
        <v>0</v>
      </c>
      <c r="P3138" s="677">
        <f t="shared" ca="1" si="537"/>
        <v>0</v>
      </c>
      <c r="Q3138" s="677">
        <f t="shared" ca="1" si="537"/>
        <v>0</v>
      </c>
      <c r="R3138" s="677">
        <f t="shared" ca="1" si="537"/>
        <v>0</v>
      </c>
      <c r="S3138" s="677">
        <f t="shared" ca="1" si="537"/>
        <v>0</v>
      </c>
      <c r="T3138" s="677">
        <f t="shared" ca="1" si="537"/>
        <v>0</v>
      </c>
      <c r="U3138" s="677">
        <f t="shared" ca="1" si="536"/>
        <v>0</v>
      </c>
      <c r="V3138" s="677">
        <f t="shared" ca="1" si="536"/>
        <v>0</v>
      </c>
      <c r="W3138" s="677">
        <f t="shared" ca="1" si="536"/>
        <v>0</v>
      </c>
      <c r="X3138" s="677">
        <f t="shared" ca="1" si="536"/>
        <v>0</v>
      </c>
      <c r="Y3138" s="677">
        <f t="shared" ca="1" si="536"/>
        <v>0</v>
      </c>
      <c r="Z3138" s="677">
        <f t="shared" ca="1" si="536"/>
        <v>0</v>
      </c>
      <c r="AA3138" t="str">
        <f t="shared" ref="AA3138:AA3201" si="538">file_name</f>
        <v>ASR_COMP</v>
      </c>
      <c r="AB3138" s="957">
        <f t="shared" ref="AB3138:AB3201" si="539">file_date</f>
        <v>44682</v>
      </c>
      <c r="AC3138" t="str">
        <f t="shared" ref="AC3138:AC3201" si="540">status</f>
        <v>Unaudited</v>
      </c>
    </row>
    <row r="3139" spans="1:29" x14ac:dyDescent="0.25">
      <c r="A3139" t="s">
        <v>423</v>
      </c>
      <c r="B3139" t="s">
        <v>1388</v>
      </c>
      <c r="C3139" t="s">
        <v>1389</v>
      </c>
      <c r="D3139">
        <v>1900</v>
      </c>
      <c r="E3139" s="957">
        <v>1</v>
      </c>
      <c r="F3139" t="s">
        <v>443</v>
      </c>
      <c r="G3139" s="957">
        <v>274</v>
      </c>
      <c r="H3139" t="s">
        <v>390</v>
      </c>
      <c r="I3139" s="937" t="s">
        <v>491</v>
      </c>
      <c r="J3139" s="937" t="s">
        <v>439</v>
      </c>
      <c r="K3139" s="937" t="s">
        <v>439</v>
      </c>
      <c r="L3139" s="937" t="s">
        <v>136</v>
      </c>
      <c r="M3139" s="962" t="s">
        <v>499</v>
      </c>
      <c r="N3139" s="677">
        <f t="shared" ca="1" si="535"/>
        <v>0</v>
      </c>
      <c r="O3139" s="677">
        <f t="shared" ca="1" si="537"/>
        <v>0</v>
      </c>
      <c r="P3139" s="677">
        <f t="shared" ca="1" si="537"/>
        <v>0</v>
      </c>
      <c r="Q3139" s="677">
        <f t="shared" ca="1" si="537"/>
        <v>0</v>
      </c>
      <c r="R3139" s="677">
        <f t="shared" ca="1" si="537"/>
        <v>0</v>
      </c>
      <c r="S3139" s="677">
        <f t="shared" ca="1" si="537"/>
        <v>0</v>
      </c>
      <c r="T3139" s="677">
        <f t="shared" ca="1" si="537"/>
        <v>0</v>
      </c>
      <c r="U3139" s="677">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7">
        <f t="shared" ca="1" si="541"/>
        <v>0</v>
      </c>
      <c r="W3139" s="677">
        <f t="shared" ca="1" si="541"/>
        <v>0</v>
      </c>
      <c r="X3139" s="677">
        <f t="shared" ca="1" si="541"/>
        <v>0</v>
      </c>
      <c r="Y3139" s="677">
        <f t="shared" ca="1" si="541"/>
        <v>0</v>
      </c>
      <c r="Z3139" s="677">
        <f t="shared" ca="1" si="541"/>
        <v>0</v>
      </c>
      <c r="AA3139" t="str">
        <f t="shared" si="538"/>
        <v>ASR_COMP</v>
      </c>
      <c r="AB3139" s="957">
        <f t="shared" si="539"/>
        <v>44682</v>
      </c>
      <c r="AC3139" t="str">
        <f t="shared" si="540"/>
        <v>Unaudited</v>
      </c>
    </row>
    <row r="3140" spans="1:29" x14ac:dyDescent="0.25">
      <c r="A3140" t="s">
        <v>423</v>
      </c>
      <c r="B3140" t="s">
        <v>1388</v>
      </c>
      <c r="C3140" t="s">
        <v>1389</v>
      </c>
      <c r="D3140">
        <v>1900</v>
      </c>
      <c r="E3140" s="957">
        <v>1</v>
      </c>
      <c r="F3140" t="s">
        <v>443</v>
      </c>
      <c r="G3140" s="957">
        <v>274</v>
      </c>
      <c r="H3140" t="s">
        <v>390</v>
      </c>
      <c r="I3140" s="937" t="s">
        <v>492</v>
      </c>
      <c r="J3140" s="937" t="s">
        <v>26</v>
      </c>
      <c r="K3140" s="937" t="s">
        <v>26</v>
      </c>
      <c r="L3140" s="945" t="s">
        <v>272</v>
      </c>
      <c r="M3140" s="960" t="s">
        <v>26</v>
      </c>
      <c r="N3140" s="677">
        <f t="shared" ca="1" si="535"/>
        <v>42715.421565156445</v>
      </c>
      <c r="O3140" s="677">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7">
        <f t="shared" ca="1" si="542"/>
        <v>0</v>
      </c>
      <c r="Q3140" s="677">
        <f t="shared" ca="1" si="542"/>
        <v>0</v>
      </c>
      <c r="R3140" s="677">
        <f t="shared" ca="1" si="542"/>
        <v>0</v>
      </c>
      <c r="S3140" s="677">
        <f t="shared" ca="1" si="542"/>
        <v>0</v>
      </c>
      <c r="T3140" s="677">
        <f t="shared" ca="1" si="542"/>
        <v>0</v>
      </c>
      <c r="U3140" s="677">
        <f t="shared" ca="1" si="541"/>
        <v>0</v>
      </c>
      <c r="V3140" s="677">
        <f t="shared" ca="1" si="541"/>
        <v>0</v>
      </c>
      <c r="W3140" s="677">
        <f t="shared" ca="1" si="541"/>
        <v>0</v>
      </c>
      <c r="X3140" s="677">
        <f t="shared" ca="1" si="541"/>
        <v>0</v>
      </c>
      <c r="Y3140" s="677">
        <f t="shared" ca="1" si="541"/>
        <v>0</v>
      </c>
      <c r="Z3140" s="677">
        <f t="shared" ca="1" si="541"/>
        <v>0</v>
      </c>
      <c r="AA3140" t="str">
        <f t="shared" si="538"/>
        <v>ASR_COMP</v>
      </c>
      <c r="AB3140" s="957">
        <f t="shared" si="539"/>
        <v>44682</v>
      </c>
      <c r="AC3140" t="str">
        <f t="shared" si="540"/>
        <v>Unaudited</v>
      </c>
    </row>
    <row r="3141" spans="1:29" x14ac:dyDescent="0.25">
      <c r="A3141" t="s">
        <v>423</v>
      </c>
      <c r="B3141" t="s">
        <v>1388</v>
      </c>
      <c r="C3141" t="s">
        <v>1389</v>
      </c>
      <c r="D3141">
        <v>1900</v>
      </c>
      <c r="E3141" s="957">
        <v>1</v>
      </c>
      <c r="F3141" t="s">
        <v>444</v>
      </c>
      <c r="G3141" s="957">
        <v>366</v>
      </c>
      <c r="H3141" t="s">
        <v>390</v>
      </c>
      <c r="I3141" s="962" t="s">
        <v>435</v>
      </c>
      <c r="J3141" s="962" t="s">
        <v>435</v>
      </c>
      <c r="K3141" s="962" t="s">
        <v>435</v>
      </c>
      <c r="L3141" s="937"/>
      <c r="M3141" s="962" t="s">
        <v>435</v>
      </c>
      <c r="N3141" s="677">
        <f t="shared" ca="1" si="535"/>
        <v>421303.52999999997</v>
      </c>
      <c r="O3141" s="677">
        <f t="shared" ca="1" si="542"/>
        <v>358471.11000000004</v>
      </c>
      <c r="P3141" s="677">
        <f t="shared" ca="1" si="542"/>
        <v>14871.11</v>
      </c>
      <c r="Q3141" s="677">
        <f t="shared" ca="1" si="542"/>
        <v>19123.920000000002</v>
      </c>
      <c r="R3141" s="677">
        <f t="shared" ca="1" si="542"/>
        <v>5307.4400000000005</v>
      </c>
      <c r="S3141" s="677">
        <f t="shared" ca="1" si="542"/>
        <v>8285.35</v>
      </c>
      <c r="T3141" s="677">
        <f t="shared" ca="1" si="542"/>
        <v>4243.75</v>
      </c>
      <c r="U3141" s="677">
        <f t="shared" ca="1" si="541"/>
        <v>314</v>
      </c>
      <c r="V3141" s="677">
        <f t="shared" ca="1" si="541"/>
        <v>828</v>
      </c>
      <c r="W3141" s="677">
        <f t="shared" ca="1" si="541"/>
        <v>167</v>
      </c>
      <c r="X3141" s="677">
        <f t="shared" ca="1" si="541"/>
        <v>8672.85</v>
      </c>
      <c r="Y3141" s="677">
        <f t="shared" ca="1" si="541"/>
        <v>1019</v>
      </c>
      <c r="Z3141" s="677">
        <f t="shared" ca="1" si="541"/>
        <v>0</v>
      </c>
      <c r="AA3141" t="str">
        <f t="shared" si="538"/>
        <v>ASR_COMP</v>
      </c>
      <c r="AB3141" s="957">
        <f t="shared" si="539"/>
        <v>44682</v>
      </c>
      <c r="AC3141" t="str">
        <f t="shared" si="540"/>
        <v>Unaudited</v>
      </c>
    </row>
    <row r="3142" spans="1:29" x14ac:dyDescent="0.25">
      <c r="A3142" t="s">
        <v>423</v>
      </c>
      <c r="B3142" t="s">
        <v>1388</v>
      </c>
      <c r="C3142" t="s">
        <v>1389</v>
      </c>
      <c r="D3142">
        <v>1900</v>
      </c>
      <c r="E3142" s="957">
        <v>1</v>
      </c>
      <c r="F3142" t="s">
        <v>444</v>
      </c>
      <c r="G3142" s="957">
        <v>366</v>
      </c>
      <c r="H3142" t="s">
        <v>390</v>
      </c>
      <c r="I3142" s="937" t="s">
        <v>490</v>
      </c>
      <c r="J3142" s="937" t="s">
        <v>12</v>
      </c>
      <c r="K3142" s="937" t="s">
        <v>12</v>
      </c>
      <c r="L3142" s="937">
        <v>1.1000000000000001</v>
      </c>
      <c r="M3142" s="962" t="s">
        <v>12</v>
      </c>
      <c r="N3142" s="677">
        <f t="shared" ca="1" si="535"/>
        <v>112959724.17000002</v>
      </c>
      <c r="O3142" s="677">
        <f t="shared" ca="1" si="542"/>
        <v>64604990.859999999</v>
      </c>
      <c r="P3142" s="677">
        <f t="shared" ca="1" si="542"/>
        <v>7344988.0600000005</v>
      </c>
      <c r="Q3142" s="677">
        <f t="shared" ca="1" si="542"/>
        <v>20210279.550000001</v>
      </c>
      <c r="R3142" s="677">
        <f t="shared" ca="1" si="542"/>
        <v>7773069.1899999995</v>
      </c>
      <c r="S3142" s="677">
        <f t="shared" ca="1" si="542"/>
        <v>1566464.25</v>
      </c>
      <c r="T3142" s="677">
        <f t="shared" ca="1" si="542"/>
        <v>1528830.15</v>
      </c>
      <c r="U3142" s="677">
        <f t="shared" ca="1" si="541"/>
        <v>46724.340000000004</v>
      </c>
      <c r="V3142" s="677">
        <f t="shared" ca="1" si="541"/>
        <v>2875503.66</v>
      </c>
      <c r="W3142" s="677">
        <f t="shared" ca="1" si="541"/>
        <v>3858870.6700000004</v>
      </c>
      <c r="X3142" s="677">
        <f t="shared" ca="1" si="541"/>
        <v>931160.75999999978</v>
      </c>
      <c r="Y3142" s="677">
        <f t="shared" ca="1" si="541"/>
        <v>2218842.6799999997</v>
      </c>
      <c r="Z3142" s="677">
        <f t="shared" ca="1" si="541"/>
        <v>0</v>
      </c>
      <c r="AA3142" t="str">
        <f t="shared" si="538"/>
        <v>ASR_COMP</v>
      </c>
      <c r="AB3142" s="957">
        <f t="shared" si="539"/>
        <v>44682</v>
      </c>
      <c r="AC3142" t="str">
        <f t="shared" si="540"/>
        <v>Unaudited</v>
      </c>
    </row>
    <row r="3143" spans="1:29" x14ac:dyDescent="0.25">
      <c r="A3143" t="s">
        <v>423</v>
      </c>
      <c r="B3143" t="s">
        <v>1388</v>
      </c>
      <c r="C3143" t="s">
        <v>1389</v>
      </c>
      <c r="D3143">
        <v>1900</v>
      </c>
      <c r="E3143" s="957">
        <v>1</v>
      </c>
      <c r="F3143" t="s">
        <v>444</v>
      </c>
      <c r="G3143" s="957">
        <v>366</v>
      </c>
      <c r="H3143" t="s">
        <v>390</v>
      </c>
      <c r="I3143" s="937" t="s">
        <v>490</v>
      </c>
      <c r="J3143" s="937" t="s">
        <v>12</v>
      </c>
      <c r="K3143" s="937" t="s">
        <v>1331</v>
      </c>
      <c r="L3143" s="937" t="s">
        <v>1322</v>
      </c>
      <c r="M3143" s="962" t="s">
        <v>1331</v>
      </c>
      <c r="N3143" s="677">
        <f t="shared" ca="1" si="535"/>
        <v>1130459.3218021472</v>
      </c>
      <c r="O3143" s="677">
        <f t="shared" ca="1" si="542"/>
        <v>720695.66031638638</v>
      </c>
      <c r="P3143" s="677">
        <f t="shared" ca="1" si="542"/>
        <v>70062.116054340644</v>
      </c>
      <c r="Q3143" s="677">
        <f t="shared" ca="1" si="542"/>
        <v>166799.58838500176</v>
      </c>
      <c r="R3143" s="677">
        <f t="shared" ca="1" si="542"/>
        <v>54973.19268206018</v>
      </c>
      <c r="S3143" s="677">
        <f t="shared" ca="1" si="542"/>
        <v>13943.348403531461</v>
      </c>
      <c r="T3143" s="677">
        <f t="shared" ca="1" si="542"/>
        <v>15684.432831841083</v>
      </c>
      <c r="U3143" s="677">
        <f t="shared" ca="1" si="541"/>
        <v>335.01322465741765</v>
      </c>
      <c r="V3143" s="677">
        <f t="shared" ca="1" si="541"/>
        <v>19358.800064034906</v>
      </c>
      <c r="W3143" s="677">
        <f t="shared" ca="1" si="541"/>
        <v>24580.089962052651</v>
      </c>
      <c r="X3143" s="677">
        <f t="shared" ca="1" si="541"/>
        <v>14598.00235795094</v>
      </c>
      <c r="Y3143" s="677">
        <f t="shared" ca="1" si="541"/>
        <v>29429.077520289971</v>
      </c>
      <c r="Z3143" s="677">
        <f t="shared" ca="1" si="541"/>
        <v>0</v>
      </c>
      <c r="AA3143" t="str">
        <f t="shared" si="538"/>
        <v>ASR_COMP</v>
      </c>
      <c r="AB3143" s="957">
        <f t="shared" si="539"/>
        <v>44682</v>
      </c>
      <c r="AC3143" t="str">
        <f t="shared" si="540"/>
        <v>Unaudited</v>
      </c>
    </row>
    <row r="3144" spans="1:29" x14ac:dyDescent="0.25">
      <c r="A3144" t="s">
        <v>423</v>
      </c>
      <c r="B3144" t="s">
        <v>1388</v>
      </c>
      <c r="C3144" t="s">
        <v>1389</v>
      </c>
      <c r="D3144">
        <v>1900</v>
      </c>
      <c r="E3144" s="957">
        <v>1</v>
      </c>
      <c r="F3144" t="s">
        <v>444</v>
      </c>
      <c r="G3144" s="957">
        <v>366</v>
      </c>
      <c r="H3144" t="s">
        <v>390</v>
      </c>
      <c r="I3144" s="937" t="s">
        <v>490</v>
      </c>
      <c r="J3144" s="937" t="s">
        <v>493</v>
      </c>
      <c r="K3144" s="937" t="s">
        <v>494</v>
      </c>
      <c r="L3144" s="937" t="s">
        <v>63</v>
      </c>
      <c r="M3144" s="962" t="s">
        <v>346</v>
      </c>
      <c r="N3144" s="677">
        <f t="shared" ca="1" si="535"/>
        <v>0</v>
      </c>
      <c r="O3144" s="677">
        <f t="shared" ca="1" si="542"/>
        <v>0</v>
      </c>
      <c r="P3144" s="677">
        <f t="shared" ca="1" si="542"/>
        <v>0</v>
      </c>
      <c r="Q3144" s="677">
        <f t="shared" ca="1" si="542"/>
        <v>0</v>
      </c>
      <c r="R3144" s="677">
        <f t="shared" ca="1" si="542"/>
        <v>0</v>
      </c>
      <c r="S3144" s="677">
        <f t="shared" ca="1" si="542"/>
        <v>0</v>
      </c>
      <c r="T3144" s="677">
        <f t="shared" ca="1" si="542"/>
        <v>0</v>
      </c>
      <c r="U3144" s="677">
        <f t="shared" ca="1" si="541"/>
        <v>0</v>
      </c>
      <c r="V3144" s="677">
        <f t="shared" ca="1" si="541"/>
        <v>0</v>
      </c>
      <c r="W3144" s="677">
        <f t="shared" ca="1" si="541"/>
        <v>0</v>
      </c>
      <c r="X3144" s="677">
        <f t="shared" ca="1" si="541"/>
        <v>0</v>
      </c>
      <c r="Y3144" s="677">
        <f t="shared" ca="1" si="541"/>
        <v>0</v>
      </c>
      <c r="Z3144" s="677">
        <f t="shared" ca="1" si="541"/>
        <v>0</v>
      </c>
      <c r="AA3144" t="str">
        <f t="shared" si="538"/>
        <v>ASR_COMP</v>
      </c>
      <c r="AB3144" s="957">
        <f t="shared" si="539"/>
        <v>44682</v>
      </c>
      <c r="AC3144" t="str">
        <f t="shared" si="540"/>
        <v>Unaudited</v>
      </c>
    </row>
    <row r="3145" spans="1:29" x14ac:dyDescent="0.25">
      <c r="A3145" t="s">
        <v>423</v>
      </c>
      <c r="B3145" t="s">
        <v>1388</v>
      </c>
      <c r="C3145" t="s">
        <v>1389</v>
      </c>
      <c r="D3145">
        <v>1900</v>
      </c>
      <c r="E3145" s="957">
        <v>1</v>
      </c>
      <c r="F3145" t="s">
        <v>444</v>
      </c>
      <c r="G3145" s="957">
        <v>366</v>
      </c>
      <c r="H3145" t="s">
        <v>390</v>
      </c>
      <c r="I3145" s="937" t="s">
        <v>490</v>
      </c>
      <c r="J3145" s="937" t="s">
        <v>493</v>
      </c>
      <c r="K3145" s="937" t="s">
        <v>1022</v>
      </c>
      <c r="L3145" s="945" t="s">
        <v>918</v>
      </c>
      <c r="M3145" s="960" t="s">
        <v>919</v>
      </c>
      <c r="N3145" s="677">
        <f t="shared" ca="1" si="535"/>
        <v>2415001.6600000062</v>
      </c>
      <c r="O3145" s="677">
        <f t="shared" ca="1" si="542"/>
        <v>2240592.4900000067</v>
      </c>
      <c r="P3145" s="677">
        <f t="shared" ca="1" si="542"/>
        <v>129770.35999999996</v>
      </c>
      <c r="Q3145" s="677">
        <f t="shared" ca="1" si="542"/>
        <v>17487.550000000003</v>
      </c>
      <c r="R3145" s="677">
        <f t="shared" ca="1" si="542"/>
        <v>6939.08</v>
      </c>
      <c r="S3145" s="677">
        <f t="shared" ca="1" si="542"/>
        <v>0</v>
      </c>
      <c r="T3145" s="677">
        <f t="shared" ca="1" si="542"/>
        <v>2878.05</v>
      </c>
      <c r="U3145" s="677">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7">
        <f t="shared" ca="1" si="543"/>
        <v>17334.129999999997</v>
      </c>
      <c r="W3145" s="677">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7">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7">
        <f t="shared" ca="1" si="545"/>
        <v>0</v>
      </c>
      <c r="Z3145" s="677">
        <f t="shared" ca="1" si="545"/>
        <v>0</v>
      </c>
      <c r="AA3145" t="str">
        <f t="shared" si="538"/>
        <v>ASR_COMP</v>
      </c>
      <c r="AB3145" s="957">
        <f t="shared" si="539"/>
        <v>44682</v>
      </c>
      <c r="AC3145" t="str">
        <f t="shared" si="540"/>
        <v>Unaudited</v>
      </c>
    </row>
    <row r="3146" spans="1:29" x14ac:dyDescent="0.25">
      <c r="A3146" t="s">
        <v>423</v>
      </c>
      <c r="B3146" t="s">
        <v>1388</v>
      </c>
      <c r="C3146" t="s">
        <v>1389</v>
      </c>
      <c r="D3146">
        <v>1900</v>
      </c>
      <c r="E3146" s="957">
        <v>1</v>
      </c>
      <c r="F3146" t="s">
        <v>444</v>
      </c>
      <c r="G3146" s="957">
        <v>366</v>
      </c>
      <c r="H3146" t="s">
        <v>390</v>
      </c>
      <c r="I3146" s="962" t="s">
        <v>490</v>
      </c>
      <c r="J3146" s="962" t="s">
        <v>13</v>
      </c>
      <c r="K3146" s="962" t="s">
        <v>495</v>
      </c>
      <c r="L3146" s="937" t="s">
        <v>97</v>
      </c>
      <c r="M3146" s="962" t="s">
        <v>149</v>
      </c>
      <c r="N3146" s="677">
        <f t="shared" ca="1" si="535"/>
        <v>0</v>
      </c>
      <c r="O3146" s="677">
        <f t="shared" ca="1" si="542"/>
        <v>0</v>
      </c>
      <c r="P3146" s="677">
        <f t="shared" ca="1" si="542"/>
        <v>0</v>
      </c>
      <c r="Q3146" s="677">
        <f t="shared" ca="1" si="542"/>
        <v>0</v>
      </c>
      <c r="R3146" s="677">
        <f t="shared" ca="1" si="542"/>
        <v>0</v>
      </c>
      <c r="S3146" s="677">
        <f t="shared" ca="1" si="542"/>
        <v>0</v>
      </c>
      <c r="T3146" s="677">
        <f t="shared" ca="1" si="542"/>
        <v>0</v>
      </c>
      <c r="U3146" s="677">
        <f t="shared" ca="1" si="543"/>
        <v>0</v>
      </c>
      <c r="V3146" s="677">
        <f t="shared" ca="1" si="543"/>
        <v>0</v>
      </c>
      <c r="W3146" s="677">
        <f t="shared" ca="1" si="544"/>
        <v>0</v>
      </c>
      <c r="X3146" s="677">
        <f t="shared" ca="1" si="545"/>
        <v>0</v>
      </c>
      <c r="Y3146" s="677">
        <f t="shared" ca="1" si="545"/>
        <v>0</v>
      </c>
      <c r="Z3146" s="677">
        <f t="shared" ca="1" si="545"/>
        <v>0</v>
      </c>
      <c r="AA3146" t="str">
        <f t="shared" si="538"/>
        <v>ASR_COMP</v>
      </c>
      <c r="AB3146" s="957">
        <f t="shared" si="539"/>
        <v>44682</v>
      </c>
      <c r="AC3146" t="str">
        <f t="shared" si="540"/>
        <v>Unaudited</v>
      </c>
    </row>
    <row r="3147" spans="1:29" x14ac:dyDescent="0.25">
      <c r="A3147" t="s">
        <v>423</v>
      </c>
      <c r="B3147" t="s">
        <v>1388</v>
      </c>
      <c r="C3147" t="s">
        <v>1389</v>
      </c>
      <c r="D3147">
        <v>1900</v>
      </c>
      <c r="E3147" s="957">
        <v>1</v>
      </c>
      <c r="F3147" t="s">
        <v>444</v>
      </c>
      <c r="G3147" s="957">
        <v>366</v>
      </c>
      <c r="H3147" t="s">
        <v>390</v>
      </c>
      <c r="I3147" s="937" t="s">
        <v>490</v>
      </c>
      <c r="J3147" s="937" t="s">
        <v>13</v>
      </c>
      <c r="K3147" s="937" t="s">
        <v>13</v>
      </c>
      <c r="L3147" s="937" t="s">
        <v>35</v>
      </c>
      <c r="M3147" s="962" t="s">
        <v>13</v>
      </c>
      <c r="N3147" s="677">
        <f t="shared" ca="1" si="535"/>
        <v>171346.10370383813</v>
      </c>
      <c r="O3147" s="677">
        <f t="shared" ca="1" si="542"/>
        <v>131360.09809793168</v>
      </c>
      <c r="P3147" s="677">
        <f t="shared" ca="1" si="542"/>
        <v>12770.114966151694</v>
      </c>
      <c r="Q3147" s="677">
        <f t="shared" ca="1" si="542"/>
        <v>13223.740751063324</v>
      </c>
      <c r="R3147" s="677">
        <f t="shared" ca="1" si="542"/>
        <v>4358.2316678617244</v>
      </c>
      <c r="S3147" s="677">
        <f t="shared" ca="1" si="542"/>
        <v>462.86619045180049</v>
      </c>
      <c r="T3147" s="677">
        <f t="shared" ca="1" si="542"/>
        <v>2858.7776350652462</v>
      </c>
      <c r="U3147" s="677">
        <f t="shared" ca="1" si="543"/>
        <v>11.121166204875017</v>
      </c>
      <c r="V3147" s="677">
        <f t="shared" ca="1" si="543"/>
        <v>1534.7505097409714</v>
      </c>
      <c r="W3147" s="677">
        <f t="shared" ca="1" si="544"/>
        <v>1948.6902842095087</v>
      </c>
      <c r="X3147" s="677">
        <f t="shared" ca="1" si="545"/>
        <v>484.59821443748854</v>
      </c>
      <c r="Y3147" s="677">
        <f t="shared" ca="1" si="545"/>
        <v>2333.1142207198195</v>
      </c>
      <c r="Z3147" s="677">
        <f t="shared" ca="1" si="545"/>
        <v>0</v>
      </c>
      <c r="AA3147" t="str">
        <f t="shared" si="538"/>
        <v>ASR_COMP</v>
      </c>
      <c r="AB3147" s="957">
        <f t="shared" si="539"/>
        <v>44682</v>
      </c>
      <c r="AC3147" t="str">
        <f t="shared" si="540"/>
        <v>Unaudited</v>
      </c>
    </row>
    <row r="3148" spans="1:29" x14ac:dyDescent="0.25">
      <c r="A3148" t="s">
        <v>423</v>
      </c>
      <c r="B3148" t="s">
        <v>1388</v>
      </c>
      <c r="C3148" t="s">
        <v>1389</v>
      </c>
      <c r="D3148">
        <v>1900</v>
      </c>
      <c r="E3148" s="957">
        <v>1</v>
      </c>
      <c r="F3148" t="s">
        <v>444</v>
      </c>
      <c r="G3148" s="957">
        <v>366</v>
      </c>
      <c r="H3148" t="s">
        <v>390</v>
      </c>
      <c r="I3148" s="937" t="s">
        <v>491</v>
      </c>
      <c r="J3148" s="937" t="s">
        <v>447</v>
      </c>
      <c r="K3148" s="937" t="s">
        <v>0</v>
      </c>
      <c r="L3148" s="937">
        <v>2.1</v>
      </c>
      <c r="M3148" s="962" t="s">
        <v>150</v>
      </c>
      <c r="N3148" s="677">
        <f t="shared" ca="1" si="535"/>
        <v>11046221.695589874</v>
      </c>
      <c r="O3148" s="677">
        <f t="shared" ca="1" si="542"/>
        <v>6308209.2888832223</v>
      </c>
      <c r="P3148" s="677">
        <f t="shared" ca="1" si="542"/>
        <v>530144.71247086988</v>
      </c>
      <c r="Q3148" s="677">
        <f t="shared" ca="1" si="542"/>
        <v>2389626.5136423805</v>
      </c>
      <c r="R3148" s="677">
        <f t="shared" ca="1" si="542"/>
        <v>826716.09042450914</v>
      </c>
      <c r="S3148" s="677">
        <f t="shared" ca="1" si="542"/>
        <v>35298.265722292876</v>
      </c>
      <c r="T3148" s="677">
        <f t="shared" ca="1" si="542"/>
        <v>112580.18000000001</v>
      </c>
      <c r="U3148" s="677">
        <f t="shared" ca="1" si="543"/>
        <v>364.98026922716008</v>
      </c>
      <c r="V3148" s="677">
        <f t="shared" ca="1" si="543"/>
        <v>136518.37572698831</v>
      </c>
      <c r="W3148" s="677">
        <f t="shared" ca="1" si="544"/>
        <v>129761.68753233268</v>
      </c>
      <c r="X3148" s="677">
        <f t="shared" ca="1" si="545"/>
        <v>91084.887565796875</v>
      </c>
      <c r="Y3148" s="677">
        <f t="shared" ca="1" si="545"/>
        <v>485916.71335225372</v>
      </c>
      <c r="Z3148" s="677">
        <f t="shared" ca="1" si="545"/>
        <v>0</v>
      </c>
      <c r="AA3148" t="str">
        <f t="shared" si="538"/>
        <v>ASR_COMP</v>
      </c>
      <c r="AB3148" s="957">
        <f t="shared" si="539"/>
        <v>44682</v>
      </c>
      <c r="AC3148" t="str">
        <f t="shared" si="540"/>
        <v>Unaudited</v>
      </c>
    </row>
    <row r="3149" spans="1:29" ht="30" x14ac:dyDescent="0.25">
      <c r="A3149" t="s">
        <v>423</v>
      </c>
      <c r="B3149" t="s">
        <v>1388</v>
      </c>
      <c r="C3149" t="s">
        <v>1389</v>
      </c>
      <c r="D3149">
        <v>1900</v>
      </c>
      <c r="E3149" s="957">
        <v>1</v>
      </c>
      <c r="F3149" t="s">
        <v>444</v>
      </c>
      <c r="G3149" s="957">
        <v>366</v>
      </c>
      <c r="H3149" t="s">
        <v>390</v>
      </c>
      <c r="I3149" s="937" t="s">
        <v>491</v>
      </c>
      <c r="J3149" s="937" t="s">
        <v>447</v>
      </c>
      <c r="K3149" s="937" t="s">
        <v>0</v>
      </c>
      <c r="L3149" s="937">
        <v>2.2000000000000002</v>
      </c>
      <c r="M3149" s="962" t="s">
        <v>151</v>
      </c>
      <c r="N3149" s="677">
        <f t="shared" ca="1" si="535"/>
        <v>2808931.9140385427</v>
      </c>
      <c r="O3149" s="677">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2040194.0077930377</v>
      </c>
      <c r="P3149" s="677">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136201.21893754459</v>
      </c>
      <c r="Q3149" s="677">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537619.71006020473</v>
      </c>
      <c r="R3149" s="677">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121821.80932347884</v>
      </c>
      <c r="S3149" s="677">
        <f t="shared" ca="1" si="546"/>
        <v>-74830.822986576924</v>
      </c>
      <c r="T3149" s="677">
        <f t="shared" ca="1" si="546"/>
        <v>0</v>
      </c>
      <c r="U3149" s="677">
        <f t="shared" ca="1" si="546"/>
        <v>-523.36545328733439</v>
      </c>
      <c r="V3149" s="677">
        <f t="shared" ca="1" si="546"/>
        <v>17543.602517737119</v>
      </c>
      <c r="W3149" s="677">
        <f t="shared" ca="1" si="544"/>
        <v>16749.837271934044</v>
      </c>
      <c r="X3149" s="677">
        <f t="shared" ca="1" si="546"/>
        <v>-134829.66356956746</v>
      </c>
      <c r="Y3149" s="677">
        <f t="shared" ca="1" si="546"/>
        <v>148985.58014403726</v>
      </c>
      <c r="Z3149" s="677">
        <f t="shared" ca="1" si="546"/>
        <v>0</v>
      </c>
      <c r="AA3149" t="str">
        <f t="shared" si="538"/>
        <v>ASR_COMP</v>
      </c>
      <c r="AB3149" s="957">
        <f t="shared" si="539"/>
        <v>44682</v>
      </c>
      <c r="AC3149" t="str">
        <f t="shared" si="540"/>
        <v>Unaudited</v>
      </c>
    </row>
    <row r="3150" spans="1:29" x14ac:dyDescent="0.25">
      <c r="A3150" t="s">
        <v>423</v>
      </c>
      <c r="B3150" t="s">
        <v>1388</v>
      </c>
      <c r="C3150" t="s">
        <v>1389</v>
      </c>
      <c r="D3150">
        <v>1900</v>
      </c>
      <c r="E3150" s="957">
        <v>1</v>
      </c>
      <c r="F3150" t="s">
        <v>444</v>
      </c>
      <c r="G3150" s="957">
        <v>366</v>
      </c>
      <c r="H3150" t="s">
        <v>390</v>
      </c>
      <c r="I3150" s="937" t="s">
        <v>491</v>
      </c>
      <c r="J3150" s="937" t="s">
        <v>447</v>
      </c>
      <c r="K3150" s="937" t="s">
        <v>0</v>
      </c>
      <c r="L3150" s="937">
        <v>2.2999999999999998</v>
      </c>
      <c r="M3150" s="962" t="s">
        <v>152</v>
      </c>
      <c r="N3150" s="677">
        <f t="shared" ca="1" si="535"/>
        <v>4500150.7959576175</v>
      </c>
      <c r="O3150" s="677">
        <f t="shared" ca="1" si="546"/>
        <v>3589297.518719031</v>
      </c>
      <c r="P3150" s="677">
        <f t="shared" ca="1" si="546"/>
        <v>319436.02964130789</v>
      </c>
      <c r="Q3150" s="677">
        <f t="shared" ca="1" si="546"/>
        <v>285500.98574354185</v>
      </c>
      <c r="R3150" s="677">
        <f t="shared" ca="1" si="546"/>
        <v>179549.44258939565</v>
      </c>
      <c r="S3150" s="677">
        <f t="shared" ca="1" si="546"/>
        <v>8632.6510423631516</v>
      </c>
      <c r="T3150" s="677">
        <f t="shared" ca="1" si="546"/>
        <v>36722.609999999993</v>
      </c>
      <c r="U3150" s="677">
        <f t="shared" ca="1" si="546"/>
        <v>346.80168801421598</v>
      </c>
      <c r="V3150" s="677">
        <f t="shared" ca="1" si="546"/>
        <v>31720.805365923145</v>
      </c>
      <c r="W3150" s="677">
        <f t="shared" ca="1" si="544"/>
        <v>7018.1531702429784</v>
      </c>
      <c r="X3150" s="677">
        <f t="shared" ca="1" si="546"/>
        <v>8831.6691332672617</v>
      </c>
      <c r="Y3150" s="677">
        <f t="shared" ca="1" si="546"/>
        <v>33094.128864529834</v>
      </c>
      <c r="Z3150" s="677">
        <f t="shared" ca="1" si="546"/>
        <v>0</v>
      </c>
      <c r="AA3150" t="str">
        <f t="shared" si="538"/>
        <v>ASR_COMP</v>
      </c>
      <c r="AB3150" s="957">
        <f t="shared" si="539"/>
        <v>44682</v>
      </c>
      <c r="AC3150" t="str">
        <f t="shared" si="540"/>
        <v>Unaudited</v>
      </c>
    </row>
    <row r="3151" spans="1:29" x14ac:dyDescent="0.25">
      <c r="A3151" t="s">
        <v>423</v>
      </c>
      <c r="B3151" t="s">
        <v>1388</v>
      </c>
      <c r="C3151" t="s">
        <v>1389</v>
      </c>
      <c r="D3151">
        <v>1900</v>
      </c>
      <c r="E3151" s="957">
        <v>1</v>
      </c>
      <c r="F3151" t="s">
        <v>444</v>
      </c>
      <c r="G3151" s="957">
        <v>366</v>
      </c>
      <c r="H3151" t="s">
        <v>390</v>
      </c>
      <c r="I3151" s="937" t="s">
        <v>491</v>
      </c>
      <c r="J3151" s="937" t="s">
        <v>447</v>
      </c>
      <c r="K3151" s="937" t="s">
        <v>0</v>
      </c>
      <c r="L3151" s="937">
        <v>2.4</v>
      </c>
      <c r="M3151" s="962" t="s">
        <v>153</v>
      </c>
      <c r="N3151" s="677">
        <f t="shared" ca="1" si="535"/>
        <v>5577989.5883797174</v>
      </c>
      <c r="O3151" s="677">
        <f t="shared" ca="1" si="546"/>
        <v>3890185.0906919362</v>
      </c>
      <c r="P3151" s="677">
        <f t="shared" ca="1" si="546"/>
        <v>290307.37340183236</v>
      </c>
      <c r="Q3151" s="677">
        <f t="shared" ca="1" si="546"/>
        <v>933554.97645109158</v>
      </c>
      <c r="R3151" s="677">
        <f t="shared" ca="1" si="546"/>
        <v>227879.25131119427</v>
      </c>
      <c r="S3151" s="677">
        <f t="shared" ca="1" si="546"/>
        <v>27393.01336307716</v>
      </c>
      <c r="T3151" s="677">
        <f t="shared" ca="1" si="546"/>
        <v>52058.75</v>
      </c>
      <c r="U3151" s="677">
        <f t="shared" ca="1" si="546"/>
        <v>7011.4626310493641</v>
      </c>
      <c r="V3151" s="677">
        <f t="shared" ca="1" si="546"/>
        <v>39438.544644356552</v>
      </c>
      <c r="W3151" s="677">
        <f t="shared" ca="1" si="544"/>
        <v>33131.189485887815</v>
      </c>
      <c r="X3151" s="677">
        <f t="shared" ca="1" si="546"/>
        <v>15436.183888110418</v>
      </c>
      <c r="Y3151" s="677">
        <f t="shared" ca="1" si="546"/>
        <v>61593.752511181054</v>
      </c>
      <c r="Z3151" s="677">
        <f t="shared" ca="1" si="546"/>
        <v>0</v>
      </c>
      <c r="AA3151" t="str">
        <f t="shared" si="538"/>
        <v>ASR_COMP</v>
      </c>
      <c r="AB3151" s="957">
        <f t="shared" si="539"/>
        <v>44682</v>
      </c>
      <c r="AC3151" t="str">
        <f t="shared" si="540"/>
        <v>Unaudited</v>
      </c>
    </row>
    <row r="3152" spans="1:29" ht="30" x14ac:dyDescent="0.25">
      <c r="A3152" t="s">
        <v>423</v>
      </c>
      <c r="B3152" t="s">
        <v>1388</v>
      </c>
      <c r="C3152" t="s">
        <v>1389</v>
      </c>
      <c r="D3152">
        <v>1900</v>
      </c>
      <c r="E3152" s="957">
        <v>1</v>
      </c>
      <c r="F3152" t="s">
        <v>444</v>
      </c>
      <c r="G3152" s="957">
        <v>366</v>
      </c>
      <c r="H3152" t="s">
        <v>390</v>
      </c>
      <c r="I3152" s="937" t="s">
        <v>491</v>
      </c>
      <c r="J3152" s="937" t="s">
        <v>447</v>
      </c>
      <c r="K3152" s="937" t="s">
        <v>0</v>
      </c>
      <c r="L3152" s="937">
        <v>2.5</v>
      </c>
      <c r="M3152" s="962" t="s">
        <v>154</v>
      </c>
      <c r="N3152" s="677">
        <f t="shared" ca="1" si="535"/>
        <v>423164.46881909174</v>
      </c>
      <c r="O3152" s="677">
        <f t="shared" ca="1" si="546"/>
        <v>307913.11632202868</v>
      </c>
      <c r="P3152" s="677">
        <f t="shared" ca="1" si="546"/>
        <v>22711.446430345281</v>
      </c>
      <c r="Q3152" s="677">
        <f t="shared" ca="1" si="546"/>
        <v>58691.232022958502</v>
      </c>
      <c r="R3152" s="677">
        <f t="shared" ca="1" si="546"/>
        <v>16938.34616483151</v>
      </c>
      <c r="S3152" s="677">
        <f t="shared" ca="1" si="546"/>
        <v>3377.9335827821847</v>
      </c>
      <c r="T3152" s="677">
        <f t="shared" ca="1" si="546"/>
        <v>0</v>
      </c>
      <c r="U3152" s="677">
        <f t="shared" ca="1" si="546"/>
        <v>338.54886959109024</v>
      </c>
      <c r="V3152" s="677">
        <f t="shared" ca="1" si="546"/>
        <v>2112.2054354907214</v>
      </c>
      <c r="W3152" s="677">
        <f t="shared" ca="1" si="544"/>
        <v>1504.6047390335073</v>
      </c>
      <c r="X3152" s="677">
        <f t="shared" ca="1" si="546"/>
        <v>3885.7126907276865</v>
      </c>
      <c r="Y3152" s="677">
        <f t="shared" ca="1" si="546"/>
        <v>5691.322561302648</v>
      </c>
      <c r="Z3152" s="677">
        <f t="shared" ca="1" si="546"/>
        <v>0</v>
      </c>
      <c r="AA3152" t="str">
        <f t="shared" si="538"/>
        <v>ASR_COMP</v>
      </c>
      <c r="AB3152" s="957">
        <f t="shared" si="539"/>
        <v>44682</v>
      </c>
      <c r="AC3152" t="str">
        <f t="shared" si="540"/>
        <v>Unaudited</v>
      </c>
    </row>
    <row r="3153" spans="1:29" x14ac:dyDescent="0.25">
      <c r="A3153" t="s">
        <v>423</v>
      </c>
      <c r="B3153" t="s">
        <v>1388</v>
      </c>
      <c r="C3153" t="s">
        <v>1389</v>
      </c>
      <c r="D3153">
        <v>1900</v>
      </c>
      <c r="E3153" s="957">
        <v>1</v>
      </c>
      <c r="F3153" t="s">
        <v>444</v>
      </c>
      <c r="G3153" s="957">
        <v>366</v>
      </c>
      <c r="H3153" t="s">
        <v>390</v>
      </c>
      <c r="I3153" s="937" t="s">
        <v>491</v>
      </c>
      <c r="J3153" s="937" t="s">
        <v>447</v>
      </c>
      <c r="K3153" s="937" t="s">
        <v>0</v>
      </c>
      <c r="L3153" s="945" t="s">
        <v>99</v>
      </c>
      <c r="M3153" s="960" t="s">
        <v>7</v>
      </c>
      <c r="N3153" s="677">
        <f t="shared" ca="1" si="535"/>
        <v>0</v>
      </c>
      <c r="O3153" s="677">
        <f t="shared" ca="1" si="546"/>
        <v>0</v>
      </c>
      <c r="P3153" s="677">
        <f t="shared" ca="1" si="546"/>
        <v>0</v>
      </c>
      <c r="Q3153" s="677">
        <f t="shared" ca="1" si="546"/>
        <v>0</v>
      </c>
      <c r="R3153" s="677">
        <f t="shared" ca="1" si="546"/>
        <v>0</v>
      </c>
      <c r="S3153" s="677">
        <f t="shared" ca="1" si="546"/>
        <v>0</v>
      </c>
      <c r="T3153" s="677">
        <f t="shared" ca="1" si="546"/>
        <v>0</v>
      </c>
      <c r="U3153" s="677">
        <f t="shared" ca="1" si="546"/>
        <v>0</v>
      </c>
      <c r="V3153" s="677">
        <f t="shared" ca="1" si="546"/>
        <v>0</v>
      </c>
      <c r="W3153" s="677">
        <f t="shared" ca="1" si="544"/>
        <v>0</v>
      </c>
      <c r="X3153" s="677">
        <f t="shared" ca="1" si="546"/>
        <v>0</v>
      </c>
      <c r="Y3153" s="677">
        <f t="shared" ca="1" si="546"/>
        <v>0</v>
      </c>
      <c r="Z3153" s="677">
        <f t="shared" ca="1" si="546"/>
        <v>0</v>
      </c>
      <c r="AA3153" t="str">
        <f t="shared" si="538"/>
        <v>ASR_COMP</v>
      </c>
      <c r="AB3153" s="957">
        <f t="shared" si="539"/>
        <v>44682</v>
      </c>
      <c r="AC3153" t="str">
        <f t="shared" si="540"/>
        <v>Unaudited</v>
      </c>
    </row>
    <row r="3154" spans="1:29" x14ac:dyDescent="0.25">
      <c r="A3154" t="s">
        <v>423</v>
      </c>
      <c r="B3154" t="s">
        <v>1388</v>
      </c>
      <c r="C3154" t="s">
        <v>1389</v>
      </c>
      <c r="D3154">
        <v>1900</v>
      </c>
      <c r="E3154" s="957">
        <v>1</v>
      </c>
      <c r="F3154" t="s">
        <v>444</v>
      </c>
      <c r="G3154" s="957">
        <v>366</v>
      </c>
      <c r="H3154" t="s">
        <v>390</v>
      </c>
      <c r="I3154" s="962" t="s">
        <v>491</v>
      </c>
      <c r="J3154" s="962" t="s">
        <v>447</v>
      </c>
      <c r="K3154" s="962" t="s">
        <v>0</v>
      </c>
      <c r="L3154" s="937" t="s">
        <v>155</v>
      </c>
      <c r="M3154" s="962" t="s">
        <v>454</v>
      </c>
      <c r="N3154" s="677">
        <f t="shared" ca="1" si="535"/>
        <v>0</v>
      </c>
      <c r="O3154" s="677">
        <f t="shared" ca="1" si="546"/>
        <v>0</v>
      </c>
      <c r="P3154" s="677">
        <f t="shared" ca="1" si="546"/>
        <v>0</v>
      </c>
      <c r="Q3154" s="677">
        <f t="shared" ca="1" si="546"/>
        <v>0</v>
      </c>
      <c r="R3154" s="677">
        <f t="shared" ca="1" si="546"/>
        <v>0</v>
      </c>
      <c r="S3154" s="677">
        <f t="shared" ca="1" si="546"/>
        <v>0</v>
      </c>
      <c r="T3154" s="677">
        <f t="shared" ca="1" si="546"/>
        <v>0</v>
      </c>
      <c r="U3154" s="677">
        <f t="shared" ca="1" si="546"/>
        <v>0</v>
      </c>
      <c r="V3154" s="677">
        <f t="shared" ca="1" si="546"/>
        <v>0</v>
      </c>
      <c r="W3154" s="677">
        <f t="shared" ca="1" si="544"/>
        <v>0</v>
      </c>
      <c r="X3154" s="677">
        <f t="shared" ca="1" si="546"/>
        <v>0</v>
      </c>
      <c r="Y3154" s="677">
        <f t="shared" ca="1" si="546"/>
        <v>0</v>
      </c>
      <c r="Z3154" s="677">
        <f t="shared" ca="1" si="546"/>
        <v>0</v>
      </c>
      <c r="AA3154" t="str">
        <f t="shared" si="538"/>
        <v>ASR_COMP</v>
      </c>
      <c r="AB3154" s="957">
        <f t="shared" si="539"/>
        <v>44682</v>
      </c>
      <c r="AC3154" t="str">
        <f t="shared" si="540"/>
        <v>Unaudited</v>
      </c>
    </row>
    <row r="3155" spans="1:29" x14ac:dyDescent="0.25">
      <c r="A3155" t="s">
        <v>423</v>
      </c>
      <c r="B3155" t="s">
        <v>1388</v>
      </c>
      <c r="C3155" t="s">
        <v>1389</v>
      </c>
      <c r="D3155">
        <v>1900</v>
      </c>
      <c r="E3155" s="957">
        <v>1</v>
      </c>
      <c r="F3155" t="s">
        <v>444</v>
      </c>
      <c r="G3155" s="957">
        <v>366</v>
      </c>
      <c r="H3155" t="s">
        <v>390</v>
      </c>
      <c r="I3155" s="937" t="s">
        <v>491</v>
      </c>
      <c r="J3155" s="937" t="s">
        <v>447</v>
      </c>
      <c r="K3155" s="937" t="s">
        <v>0</v>
      </c>
      <c r="L3155" s="937" t="s">
        <v>920</v>
      </c>
      <c r="M3155" s="962" t="s">
        <v>24</v>
      </c>
      <c r="N3155" s="677">
        <f t="shared" ca="1" si="535"/>
        <v>59504.520000000004</v>
      </c>
      <c r="O3155" s="677">
        <f t="shared" ca="1" si="546"/>
        <v>0</v>
      </c>
      <c r="P3155" s="677">
        <f t="shared" ca="1" si="546"/>
        <v>0</v>
      </c>
      <c r="Q3155" s="677">
        <f t="shared" ca="1" si="546"/>
        <v>58020.520000000004</v>
      </c>
      <c r="R3155" s="677">
        <f t="shared" ca="1" si="546"/>
        <v>0</v>
      </c>
      <c r="S3155" s="677">
        <f t="shared" ca="1" si="546"/>
        <v>0</v>
      </c>
      <c r="T3155" s="677">
        <f t="shared" ca="1" si="546"/>
        <v>0</v>
      </c>
      <c r="U3155" s="677">
        <f t="shared" ca="1" si="546"/>
        <v>0</v>
      </c>
      <c r="V3155" s="677">
        <f t="shared" ca="1" si="546"/>
        <v>0</v>
      </c>
      <c r="W3155" s="677">
        <f t="shared" ca="1" si="544"/>
        <v>0</v>
      </c>
      <c r="X3155" s="677">
        <f t="shared" ca="1" si="546"/>
        <v>1484</v>
      </c>
      <c r="Y3155" s="677">
        <f t="shared" ca="1" si="546"/>
        <v>0</v>
      </c>
      <c r="Z3155" s="677">
        <f t="shared" ca="1" si="546"/>
        <v>0</v>
      </c>
      <c r="AA3155" t="str">
        <f t="shared" si="538"/>
        <v>ASR_COMP</v>
      </c>
      <c r="AB3155" s="957">
        <f t="shared" si="539"/>
        <v>44682</v>
      </c>
      <c r="AC3155" t="str">
        <f t="shared" si="540"/>
        <v>Unaudited</v>
      </c>
    </row>
    <row r="3156" spans="1:29" x14ac:dyDescent="0.25">
      <c r="A3156" t="s">
        <v>423</v>
      </c>
      <c r="B3156" t="s">
        <v>1388</v>
      </c>
      <c r="C3156" t="s">
        <v>1389</v>
      </c>
      <c r="D3156">
        <v>1900</v>
      </c>
      <c r="E3156" s="957">
        <v>1</v>
      </c>
      <c r="F3156" t="s">
        <v>444</v>
      </c>
      <c r="G3156" s="957">
        <v>366</v>
      </c>
      <c r="H3156" t="s">
        <v>390</v>
      </c>
      <c r="I3156" s="937" t="s">
        <v>491</v>
      </c>
      <c r="J3156" s="937" t="s">
        <v>447</v>
      </c>
      <c r="K3156" s="937" t="s">
        <v>53</v>
      </c>
      <c r="L3156" s="937">
        <v>3.1</v>
      </c>
      <c r="M3156" s="962" t="s">
        <v>33</v>
      </c>
      <c r="N3156" s="677">
        <f t="shared" ca="1" si="535"/>
        <v>6414635.3274040706</v>
      </c>
      <c r="O3156" s="677">
        <f t="shared" ca="1" si="546"/>
        <v>5340235.1797141144</v>
      </c>
      <c r="P3156" s="677">
        <f t="shared" ca="1" si="546"/>
        <v>232982.80128581706</v>
      </c>
      <c r="Q3156" s="677">
        <f t="shared" ca="1" si="546"/>
        <v>504854.65453247633</v>
      </c>
      <c r="R3156" s="677">
        <f t="shared" ca="1" si="546"/>
        <v>129601.15639544312</v>
      </c>
      <c r="S3156" s="677">
        <f t="shared" ca="1" si="546"/>
        <v>19277.350313927098</v>
      </c>
      <c r="T3156" s="677">
        <f t="shared" ca="1" si="546"/>
        <v>78885.840000000011</v>
      </c>
      <c r="U3156" s="677">
        <f t="shared" ca="1" si="546"/>
        <v>370.47141478367791</v>
      </c>
      <c r="V3156" s="677">
        <f t="shared" ca="1" si="546"/>
        <v>21727.487263731269</v>
      </c>
      <c r="W3156" s="677">
        <f t="shared" ca="1" si="544"/>
        <v>9327.7296849547838</v>
      </c>
      <c r="X3156" s="677">
        <f t="shared" ca="1" si="546"/>
        <v>14735.416237696501</v>
      </c>
      <c r="Y3156" s="677">
        <f t="shared" ca="1" si="546"/>
        <v>62637.24056112644</v>
      </c>
      <c r="Z3156" s="677">
        <f t="shared" ca="1" si="546"/>
        <v>0</v>
      </c>
      <c r="AA3156" t="str">
        <f t="shared" si="538"/>
        <v>ASR_COMP</v>
      </c>
      <c r="AB3156" s="957">
        <f t="shared" si="539"/>
        <v>44682</v>
      </c>
      <c r="AC3156" t="str">
        <f t="shared" si="540"/>
        <v>Unaudited</v>
      </c>
    </row>
    <row r="3157" spans="1:29" x14ac:dyDescent="0.25">
      <c r="A3157" t="s">
        <v>423</v>
      </c>
      <c r="B3157" t="s">
        <v>1388</v>
      </c>
      <c r="C3157" t="s">
        <v>1389</v>
      </c>
      <c r="D3157">
        <v>1900</v>
      </c>
      <c r="E3157" s="957">
        <v>1</v>
      </c>
      <c r="F3157" t="s">
        <v>444</v>
      </c>
      <c r="G3157" s="957">
        <v>366</v>
      </c>
      <c r="H3157" t="s">
        <v>390</v>
      </c>
      <c r="I3157" s="937" t="s">
        <v>491</v>
      </c>
      <c r="J3157" s="937" t="s">
        <v>447</v>
      </c>
      <c r="K3157" s="937" t="s">
        <v>53</v>
      </c>
      <c r="L3157" s="937">
        <v>3.2</v>
      </c>
      <c r="M3157" s="962" t="s">
        <v>34</v>
      </c>
      <c r="N3157" s="677">
        <f t="shared" ca="1" si="535"/>
        <v>8863534.7545684725</v>
      </c>
      <c r="O3157" s="677">
        <f t="shared" ca="1" si="546"/>
        <v>5697278.5852705641</v>
      </c>
      <c r="P3157" s="677">
        <f t="shared" ca="1" si="546"/>
        <v>407790.29300249566</v>
      </c>
      <c r="Q3157" s="677">
        <f t="shared" ca="1" si="546"/>
        <v>1592616.4111633454</v>
      </c>
      <c r="R3157" s="677">
        <f t="shared" ca="1" si="546"/>
        <v>591569.27098319319</v>
      </c>
      <c r="S3157" s="677">
        <f t="shared" ca="1" si="546"/>
        <v>119377.89284168095</v>
      </c>
      <c r="T3157" s="677">
        <f t="shared" ca="1" si="546"/>
        <v>54171.409999999996</v>
      </c>
      <c r="U3157" s="677">
        <f t="shared" ca="1" si="546"/>
        <v>4813.2796477595548</v>
      </c>
      <c r="V3157" s="677">
        <f t="shared" ca="1" si="546"/>
        <v>51753.294111718256</v>
      </c>
      <c r="W3157" s="677">
        <f t="shared" ca="1" si="544"/>
        <v>56330.290602570552</v>
      </c>
      <c r="X3157" s="677">
        <f t="shared" ca="1" si="546"/>
        <v>88707.713744353998</v>
      </c>
      <c r="Y3157" s="677">
        <f t="shared" ca="1" si="546"/>
        <v>199126.31320079134</v>
      </c>
      <c r="Z3157" s="677">
        <f t="shared" ca="1" si="546"/>
        <v>0</v>
      </c>
      <c r="AA3157" t="str">
        <f t="shared" si="538"/>
        <v>ASR_COMP</v>
      </c>
      <c r="AB3157" s="957">
        <f t="shared" si="539"/>
        <v>44682</v>
      </c>
      <c r="AC3157" t="str">
        <f t="shared" si="540"/>
        <v>Unaudited</v>
      </c>
    </row>
    <row r="3158" spans="1:29" x14ac:dyDescent="0.25">
      <c r="A3158" t="s">
        <v>423</v>
      </c>
      <c r="B3158" t="s">
        <v>1388</v>
      </c>
      <c r="C3158" t="s">
        <v>1389</v>
      </c>
      <c r="D3158">
        <v>1900</v>
      </c>
      <c r="E3158" s="957">
        <v>1</v>
      </c>
      <c r="F3158" t="s">
        <v>444</v>
      </c>
      <c r="G3158" s="957">
        <v>366</v>
      </c>
      <c r="H3158" t="s">
        <v>390</v>
      </c>
      <c r="I3158" s="937" t="s">
        <v>491</v>
      </c>
      <c r="J3158" s="937" t="s">
        <v>447</v>
      </c>
      <c r="K3158" s="937" t="s">
        <v>53</v>
      </c>
      <c r="L3158" s="937">
        <v>3.3</v>
      </c>
      <c r="M3158" s="962" t="s">
        <v>54</v>
      </c>
      <c r="N3158" s="677">
        <f t="shared" ca="1" si="535"/>
        <v>0</v>
      </c>
      <c r="O3158" s="677">
        <f t="shared" ca="1" si="546"/>
        <v>0</v>
      </c>
      <c r="P3158" s="677">
        <f t="shared" ca="1" si="546"/>
        <v>0</v>
      </c>
      <c r="Q3158" s="677">
        <f t="shared" ca="1" si="546"/>
        <v>0</v>
      </c>
      <c r="R3158" s="677">
        <f t="shared" ca="1" si="546"/>
        <v>0</v>
      </c>
      <c r="S3158" s="677">
        <f t="shared" ca="1" si="546"/>
        <v>0</v>
      </c>
      <c r="T3158" s="677">
        <f t="shared" ca="1" si="546"/>
        <v>0</v>
      </c>
      <c r="U3158" s="677">
        <f t="shared" ca="1" si="546"/>
        <v>0</v>
      </c>
      <c r="V3158" s="677">
        <f t="shared" ca="1" si="546"/>
        <v>0</v>
      </c>
      <c r="W3158" s="677">
        <f t="shared" ca="1" si="544"/>
        <v>0</v>
      </c>
      <c r="X3158" s="677">
        <f t="shared" ca="1" si="546"/>
        <v>0</v>
      </c>
      <c r="Y3158" s="677">
        <f t="shared" ca="1" si="546"/>
        <v>0</v>
      </c>
      <c r="Z3158" s="677">
        <f t="shared" ca="1" si="546"/>
        <v>0</v>
      </c>
      <c r="AA3158" t="str">
        <f t="shared" si="538"/>
        <v>ASR_COMP</v>
      </c>
      <c r="AB3158" s="957">
        <f t="shared" si="539"/>
        <v>44682</v>
      </c>
      <c r="AC3158" t="str">
        <f t="shared" si="540"/>
        <v>Unaudited</v>
      </c>
    </row>
    <row r="3159" spans="1:29" x14ac:dyDescent="0.25">
      <c r="A3159" t="s">
        <v>423</v>
      </c>
      <c r="B3159" t="s">
        <v>1388</v>
      </c>
      <c r="C3159" t="s">
        <v>1389</v>
      </c>
      <c r="D3159">
        <v>1900</v>
      </c>
      <c r="E3159" s="957">
        <v>1</v>
      </c>
      <c r="F3159" t="s">
        <v>444</v>
      </c>
      <c r="G3159" s="957">
        <v>366</v>
      </c>
      <c r="H3159" t="s">
        <v>390</v>
      </c>
      <c r="I3159" s="937" t="s">
        <v>491</v>
      </c>
      <c r="J3159" s="937" t="s">
        <v>447</v>
      </c>
      <c r="K3159" s="937" t="s">
        <v>53</v>
      </c>
      <c r="L3159" s="937" t="s">
        <v>44</v>
      </c>
      <c r="M3159" s="962" t="s">
        <v>156</v>
      </c>
      <c r="N3159" s="677">
        <f t="shared" ca="1" si="535"/>
        <v>0</v>
      </c>
      <c r="O3159" s="677">
        <f t="shared" ca="1" si="546"/>
        <v>0</v>
      </c>
      <c r="P3159" s="677">
        <f t="shared" ca="1" si="546"/>
        <v>0</v>
      </c>
      <c r="Q3159" s="677">
        <f t="shared" ca="1" si="546"/>
        <v>0</v>
      </c>
      <c r="R3159" s="677">
        <f t="shared" ca="1" si="546"/>
        <v>0</v>
      </c>
      <c r="S3159" s="677">
        <f t="shared" ca="1" si="546"/>
        <v>0</v>
      </c>
      <c r="T3159" s="677">
        <f t="shared" ca="1" si="546"/>
        <v>0</v>
      </c>
      <c r="U3159" s="677">
        <f t="shared" ca="1" si="546"/>
        <v>0</v>
      </c>
      <c r="V3159" s="677">
        <f t="shared" ca="1" si="546"/>
        <v>0</v>
      </c>
      <c r="W3159" s="677">
        <f t="shared" ca="1" si="544"/>
        <v>0</v>
      </c>
      <c r="X3159" s="677">
        <f t="shared" ca="1" si="546"/>
        <v>0</v>
      </c>
      <c r="Y3159" s="677">
        <f t="shared" ca="1" si="546"/>
        <v>0</v>
      </c>
      <c r="Z3159" s="677">
        <f t="shared" ca="1" si="546"/>
        <v>0</v>
      </c>
      <c r="AA3159" t="str">
        <f t="shared" si="538"/>
        <v>ASR_COMP</v>
      </c>
      <c r="AB3159" s="957">
        <f t="shared" si="539"/>
        <v>44682</v>
      </c>
      <c r="AC3159" t="str">
        <f t="shared" si="540"/>
        <v>Unaudited</v>
      </c>
    </row>
    <row r="3160" spans="1:29" x14ac:dyDescent="0.25">
      <c r="A3160" t="s">
        <v>423</v>
      </c>
      <c r="B3160" t="s">
        <v>1388</v>
      </c>
      <c r="C3160" t="s">
        <v>1389</v>
      </c>
      <c r="D3160">
        <v>1900</v>
      </c>
      <c r="E3160" s="957">
        <v>1</v>
      </c>
      <c r="F3160" t="s">
        <v>444</v>
      </c>
      <c r="G3160" s="957">
        <v>366</v>
      </c>
      <c r="H3160" t="s">
        <v>390</v>
      </c>
      <c r="I3160" s="937" t="s">
        <v>491</v>
      </c>
      <c r="J3160" s="937" t="s">
        <v>447</v>
      </c>
      <c r="K3160" s="937" t="s">
        <v>53</v>
      </c>
      <c r="L3160" s="937" t="s">
        <v>41</v>
      </c>
      <c r="M3160" s="962" t="s">
        <v>52</v>
      </c>
      <c r="N3160" s="677">
        <f t="shared" ca="1" si="535"/>
        <v>5318986.5920808325</v>
      </c>
      <c r="O3160" s="677">
        <f t="shared" ca="1" si="546"/>
        <v>4376534.0386318229</v>
      </c>
      <c r="P3160" s="677">
        <f t="shared" ca="1" si="546"/>
        <v>181743.4398213618</v>
      </c>
      <c r="Q3160" s="677">
        <f t="shared" ca="1" si="546"/>
        <v>377578.69118039298</v>
      </c>
      <c r="R3160" s="677">
        <f t="shared" ca="1" si="546"/>
        <v>105449.73482920448</v>
      </c>
      <c r="S3160" s="677">
        <f t="shared" ca="1" si="546"/>
        <v>91275.387402769047</v>
      </c>
      <c r="T3160" s="677">
        <f t="shared" ca="1" si="546"/>
        <v>46846.332162319319</v>
      </c>
      <c r="U3160" s="677">
        <f t="shared" ca="1" si="546"/>
        <v>3433.381086506412</v>
      </c>
      <c r="V3160" s="677">
        <f t="shared" ca="1" si="546"/>
        <v>16498.018372139712</v>
      </c>
      <c r="W3160" s="677">
        <f t="shared" ca="1" si="544"/>
        <v>3315.4862432579203</v>
      </c>
      <c r="X3160" s="677">
        <f t="shared" ca="1" si="546"/>
        <v>95823.56856038612</v>
      </c>
      <c r="Y3160" s="677">
        <f t="shared" ca="1" si="546"/>
        <v>20488.513790671699</v>
      </c>
      <c r="Z3160" s="677">
        <f t="shared" ca="1" si="546"/>
        <v>0</v>
      </c>
      <c r="AA3160" t="str">
        <f t="shared" si="538"/>
        <v>ASR_COMP</v>
      </c>
      <c r="AB3160" s="957">
        <f t="shared" si="539"/>
        <v>44682</v>
      </c>
      <c r="AC3160" t="str">
        <f t="shared" si="540"/>
        <v>Unaudited</v>
      </c>
    </row>
    <row r="3161" spans="1:29" x14ac:dyDescent="0.25">
      <c r="A3161" t="s">
        <v>423</v>
      </c>
      <c r="B3161" t="s">
        <v>1388</v>
      </c>
      <c r="C3161" t="s">
        <v>1389</v>
      </c>
      <c r="D3161">
        <v>1900</v>
      </c>
      <c r="E3161" s="957">
        <v>1</v>
      </c>
      <c r="F3161" t="s">
        <v>444</v>
      </c>
      <c r="G3161" s="957">
        <v>366</v>
      </c>
      <c r="H3161" t="s">
        <v>390</v>
      </c>
      <c r="I3161" s="937" t="s">
        <v>491</v>
      </c>
      <c r="J3161" s="937" t="s">
        <v>447</v>
      </c>
      <c r="K3161" s="937" t="s">
        <v>53</v>
      </c>
      <c r="L3161" s="945" t="s">
        <v>42</v>
      </c>
      <c r="M3161" s="960" t="s">
        <v>157</v>
      </c>
      <c r="N3161" s="677">
        <f t="shared" ca="1" si="535"/>
        <v>594592.23457011371</v>
      </c>
      <c r="O3161" s="677">
        <f t="shared" ca="1" si="546"/>
        <v>293659.27850803384</v>
      </c>
      <c r="P3161" s="677">
        <f t="shared" ca="1" si="546"/>
        <v>15486.178118126978</v>
      </c>
      <c r="Q3161" s="677">
        <f t="shared" ca="1" si="546"/>
        <v>185932.58261921201</v>
      </c>
      <c r="R3161" s="677">
        <f t="shared" ca="1" si="546"/>
        <v>45033.175650462006</v>
      </c>
      <c r="S3161" s="677">
        <f t="shared" ca="1" si="546"/>
        <v>6621.1564824387706</v>
      </c>
      <c r="T3161" s="677">
        <f t="shared" ca="1" si="546"/>
        <v>0</v>
      </c>
      <c r="U3161" s="677">
        <f t="shared" ca="1" si="546"/>
        <v>406.85471921313126</v>
      </c>
      <c r="V3161" s="677">
        <f t="shared" ca="1" si="546"/>
        <v>3649.6870083038953</v>
      </c>
      <c r="W3161" s="677">
        <f t="shared" ca="1" si="544"/>
        <v>3218.9898102693733</v>
      </c>
      <c r="X3161" s="677">
        <f t="shared" ca="1" si="546"/>
        <v>8862.326741609977</v>
      </c>
      <c r="Y3161" s="677">
        <f t="shared" ca="1" si="546"/>
        <v>31722.004912443714</v>
      </c>
      <c r="Z3161" s="677">
        <f t="shared" ca="1" si="546"/>
        <v>0</v>
      </c>
      <c r="AA3161" t="str">
        <f t="shared" si="538"/>
        <v>ASR_COMP</v>
      </c>
      <c r="AB3161" s="957">
        <f t="shared" si="539"/>
        <v>44682</v>
      </c>
      <c r="AC3161" t="str">
        <f t="shared" si="540"/>
        <v>Unaudited</v>
      </c>
    </row>
    <row r="3162" spans="1:29" x14ac:dyDescent="0.25">
      <c r="A3162" t="s">
        <v>423</v>
      </c>
      <c r="B3162" t="s">
        <v>1388</v>
      </c>
      <c r="C3162" t="s">
        <v>1389</v>
      </c>
      <c r="D3162">
        <v>1900</v>
      </c>
      <c r="E3162" s="957">
        <v>1</v>
      </c>
      <c r="F3162" t="s">
        <v>444</v>
      </c>
      <c r="G3162" s="957">
        <v>366</v>
      </c>
      <c r="H3162" t="s">
        <v>390</v>
      </c>
      <c r="I3162" s="937" t="s">
        <v>491</v>
      </c>
      <c r="J3162" s="937" t="s">
        <v>447</v>
      </c>
      <c r="K3162" s="937" t="s">
        <v>53</v>
      </c>
      <c r="L3162" s="937" t="s">
        <v>43</v>
      </c>
      <c r="M3162" s="962" t="s">
        <v>465</v>
      </c>
      <c r="N3162" s="677">
        <f t="shared" ca="1" si="535"/>
        <v>1061180.6107895246</v>
      </c>
      <c r="O3162" s="677">
        <f t="shared" ca="1" si="546"/>
        <v>769085.7658360902</v>
      </c>
      <c r="P3162" s="677">
        <f t="shared" ca="1" si="546"/>
        <v>64707.296613470207</v>
      </c>
      <c r="Q3162" s="677">
        <f t="shared" ca="1" si="546"/>
        <v>113346.4196664023</v>
      </c>
      <c r="R3162" s="677">
        <f t="shared" ca="1" si="546"/>
        <v>33188.175589634942</v>
      </c>
      <c r="S3162" s="677">
        <f t="shared" ca="1" si="546"/>
        <v>12329.041465789</v>
      </c>
      <c r="T3162" s="677">
        <f t="shared" ca="1" si="546"/>
        <v>0</v>
      </c>
      <c r="U3162" s="677">
        <f t="shared" ca="1" si="546"/>
        <v>276.44404518991604</v>
      </c>
      <c r="V3162" s="677">
        <f t="shared" ca="1" si="546"/>
        <v>3627.9708140404355</v>
      </c>
      <c r="W3162" s="677">
        <f t="shared" ca="1" si="544"/>
        <v>27923.834483108705</v>
      </c>
      <c r="X3162" s="677">
        <f t="shared" ca="1" si="546"/>
        <v>13603.328056339556</v>
      </c>
      <c r="Y3162" s="677">
        <f t="shared" ca="1" si="546"/>
        <v>23092.334219459604</v>
      </c>
      <c r="Z3162" s="677">
        <f t="shared" ca="1" si="546"/>
        <v>0</v>
      </c>
      <c r="AA3162" t="str">
        <f t="shared" si="538"/>
        <v>ASR_COMP</v>
      </c>
      <c r="AB3162" s="957">
        <f t="shared" si="539"/>
        <v>44682</v>
      </c>
      <c r="AC3162" t="str">
        <f t="shared" si="540"/>
        <v>Unaudited</v>
      </c>
    </row>
    <row r="3163" spans="1:29" x14ac:dyDescent="0.25">
      <c r="A3163" t="s">
        <v>423</v>
      </c>
      <c r="B3163" t="s">
        <v>1388</v>
      </c>
      <c r="C3163" t="s">
        <v>1389</v>
      </c>
      <c r="D3163">
        <v>1900</v>
      </c>
      <c r="E3163" s="957">
        <v>1</v>
      </c>
      <c r="F3163" t="s">
        <v>444</v>
      </c>
      <c r="G3163" s="957">
        <v>366</v>
      </c>
      <c r="H3163" t="s">
        <v>390</v>
      </c>
      <c r="I3163" s="937" t="s">
        <v>491</v>
      </c>
      <c r="J3163" s="937" t="s">
        <v>447</v>
      </c>
      <c r="K3163" s="937" t="s">
        <v>923</v>
      </c>
      <c r="L3163" s="937" t="s">
        <v>924</v>
      </c>
      <c r="M3163" s="962" t="s">
        <v>923</v>
      </c>
      <c r="N3163" s="677">
        <f t="shared" ca="1" si="535"/>
        <v>2222421.9511571601</v>
      </c>
      <c r="O3163" s="677">
        <f t="shared" ca="1" si="546"/>
        <v>2056898.7708560801</v>
      </c>
      <c r="P3163" s="677">
        <f t="shared" ca="1" si="546"/>
        <v>116549.30667903338</v>
      </c>
      <c r="Q3163" s="677">
        <f t="shared" ca="1" si="546"/>
        <v>15502.759428383673</v>
      </c>
      <c r="R3163" s="677">
        <f t="shared" ca="1" si="546"/>
        <v>12752.03146521131</v>
      </c>
      <c r="S3163" s="677">
        <f t="shared" ca="1" si="546"/>
        <v>290.07934869919097</v>
      </c>
      <c r="T3163" s="677">
        <f t="shared" ca="1" si="546"/>
        <v>4447.29</v>
      </c>
      <c r="U3163" s="677">
        <f t="shared" ca="1" si="546"/>
        <v>5.7402889070671996</v>
      </c>
      <c r="V3163" s="677">
        <f t="shared" ca="1" si="546"/>
        <v>13925.191950724489</v>
      </c>
      <c r="W3163" s="677">
        <f t="shared" ca="1" si="544"/>
        <v>967.88999634976426</v>
      </c>
      <c r="X3163" s="677">
        <f t="shared" ca="1" si="546"/>
        <v>282.46957928631258</v>
      </c>
      <c r="Y3163" s="677">
        <f t="shared" ca="1" si="546"/>
        <v>800.42156448465016</v>
      </c>
      <c r="Z3163" s="677">
        <f t="shared" ca="1" si="546"/>
        <v>0</v>
      </c>
      <c r="AA3163" t="str">
        <f t="shared" si="538"/>
        <v>ASR_COMP</v>
      </c>
      <c r="AB3163" s="957">
        <f t="shared" si="539"/>
        <v>44682</v>
      </c>
      <c r="AC3163" t="str">
        <f t="shared" si="540"/>
        <v>Unaudited</v>
      </c>
    </row>
    <row r="3164" spans="1:29" x14ac:dyDescent="0.25">
      <c r="A3164" t="s">
        <v>423</v>
      </c>
      <c r="B3164" t="s">
        <v>1388</v>
      </c>
      <c r="C3164" t="s">
        <v>1389</v>
      </c>
      <c r="D3164">
        <v>1900</v>
      </c>
      <c r="E3164" s="957">
        <v>1</v>
      </c>
      <c r="F3164" t="s">
        <v>444</v>
      </c>
      <c r="G3164" s="957">
        <v>366</v>
      </c>
      <c r="H3164" t="s">
        <v>390</v>
      </c>
      <c r="I3164" s="937" t="s">
        <v>491</v>
      </c>
      <c r="J3164" s="937" t="s">
        <v>447</v>
      </c>
      <c r="K3164" s="937" t="s">
        <v>923</v>
      </c>
      <c r="L3164" s="937" t="s">
        <v>925</v>
      </c>
      <c r="M3164" s="962" t="s">
        <v>928</v>
      </c>
      <c r="N3164" s="677">
        <f t="shared" ca="1" si="535"/>
        <v>495693.86718327226</v>
      </c>
      <c r="O3164" s="677">
        <f t="shared" ca="1" si="546"/>
        <v>360034.23666935961</v>
      </c>
      <c r="P3164" s="677">
        <f t="shared" ca="1" si="546"/>
        <v>24035.509224272573</v>
      </c>
      <c r="Q3164" s="677">
        <f t="shared" ca="1" si="546"/>
        <v>94874.066481212605</v>
      </c>
      <c r="R3164" s="677">
        <f t="shared" ca="1" si="546"/>
        <v>21497.966351202151</v>
      </c>
      <c r="S3164" s="677">
        <f t="shared" ca="1" si="546"/>
        <v>-13205.4393505724</v>
      </c>
      <c r="T3164" s="677">
        <f t="shared" ca="1" si="546"/>
        <v>0</v>
      </c>
      <c r="U3164" s="677">
        <f t="shared" ca="1" si="546"/>
        <v>-92.35860940364725</v>
      </c>
      <c r="V3164" s="677">
        <f t="shared" ca="1" si="546"/>
        <v>3095.9298560712564</v>
      </c>
      <c r="W3164" s="677">
        <f t="shared" ca="1" si="544"/>
        <v>2955.853636223655</v>
      </c>
      <c r="X3164" s="677">
        <f t="shared" ca="1" si="546"/>
        <v>-23793.470041688375</v>
      </c>
      <c r="Y3164" s="677">
        <f t="shared" ca="1" si="546"/>
        <v>26291.572966594813</v>
      </c>
      <c r="Z3164" s="677">
        <f t="shared" ca="1" si="546"/>
        <v>0</v>
      </c>
      <c r="AA3164" t="str">
        <f t="shared" si="538"/>
        <v>ASR_COMP</v>
      </c>
      <c r="AB3164" s="957">
        <f t="shared" si="539"/>
        <v>44682</v>
      </c>
      <c r="AC3164" t="str">
        <f t="shared" si="540"/>
        <v>Unaudited</v>
      </c>
    </row>
    <row r="3165" spans="1:29" x14ac:dyDescent="0.25">
      <c r="A3165" t="s">
        <v>423</v>
      </c>
      <c r="B3165" t="s">
        <v>1388</v>
      </c>
      <c r="C3165" t="s">
        <v>1389</v>
      </c>
      <c r="D3165">
        <v>1900</v>
      </c>
      <c r="E3165" s="957">
        <v>1</v>
      </c>
      <c r="F3165" t="s">
        <v>444</v>
      </c>
      <c r="G3165" s="957">
        <v>366</v>
      </c>
      <c r="H3165" t="s">
        <v>390</v>
      </c>
      <c r="I3165" s="937" t="s">
        <v>491</v>
      </c>
      <c r="J3165" s="937" t="s">
        <v>447</v>
      </c>
      <c r="K3165" s="937" t="s">
        <v>923</v>
      </c>
      <c r="L3165" s="937" t="s">
        <v>926</v>
      </c>
      <c r="M3165" s="962" t="s">
        <v>929</v>
      </c>
      <c r="N3165" s="677">
        <f t="shared" ca="1" si="535"/>
        <v>0</v>
      </c>
      <c r="O3165" s="677">
        <f t="shared" ca="1" si="546"/>
        <v>0</v>
      </c>
      <c r="P3165" s="677">
        <f t="shared" ca="1" si="546"/>
        <v>0</v>
      </c>
      <c r="Q3165" s="677">
        <f t="shared" ca="1" si="546"/>
        <v>0</v>
      </c>
      <c r="R3165" s="677">
        <f t="shared" ca="1" si="546"/>
        <v>0</v>
      </c>
      <c r="S3165" s="677">
        <f t="shared" ca="1" si="546"/>
        <v>0</v>
      </c>
      <c r="T3165" s="677">
        <f t="shared" ca="1" si="546"/>
        <v>0</v>
      </c>
      <c r="U3165" s="677">
        <f t="shared" ca="1" si="546"/>
        <v>0</v>
      </c>
      <c r="V3165" s="677">
        <f t="shared" ca="1" si="546"/>
        <v>0</v>
      </c>
      <c r="W3165" s="677">
        <f t="shared" ca="1" si="544"/>
        <v>0</v>
      </c>
      <c r="X3165" s="677">
        <f t="shared" ca="1" si="546"/>
        <v>0</v>
      </c>
      <c r="Y3165" s="677">
        <f t="shared" ca="1" si="546"/>
        <v>0</v>
      </c>
      <c r="Z3165" s="677">
        <f t="shared" ca="1" si="546"/>
        <v>0</v>
      </c>
      <c r="AA3165" t="str">
        <f t="shared" si="538"/>
        <v>ASR_COMP</v>
      </c>
      <c r="AB3165" s="957">
        <f t="shared" si="539"/>
        <v>44682</v>
      </c>
      <c r="AC3165" t="str">
        <f t="shared" si="540"/>
        <v>Unaudited</v>
      </c>
    </row>
    <row r="3166" spans="1:29" x14ac:dyDescent="0.25">
      <c r="A3166" t="s">
        <v>423</v>
      </c>
      <c r="B3166" t="s">
        <v>1388</v>
      </c>
      <c r="C3166" t="s">
        <v>1389</v>
      </c>
      <c r="D3166">
        <v>1900</v>
      </c>
      <c r="E3166" s="957">
        <v>1</v>
      </c>
      <c r="F3166" t="s">
        <v>444</v>
      </c>
      <c r="G3166" s="957">
        <v>366</v>
      </c>
      <c r="H3166" t="s">
        <v>390</v>
      </c>
      <c r="I3166" s="937" t="s">
        <v>491</v>
      </c>
      <c r="J3166" s="937" t="s">
        <v>447</v>
      </c>
      <c r="K3166" s="937" t="s">
        <v>448</v>
      </c>
      <c r="L3166" s="945">
        <v>5.0999999999999996</v>
      </c>
      <c r="M3166" s="960" t="s">
        <v>37</v>
      </c>
      <c r="N3166" s="677">
        <f t="shared" ca="1" si="535"/>
        <v>4347543.1541990563</v>
      </c>
      <c r="O3166" s="677">
        <f t="shared" ca="1" si="546"/>
        <v>2193860.6486327029</v>
      </c>
      <c r="P3166" s="677">
        <f t="shared" ca="1" si="546"/>
        <v>942585.09622748778</v>
      </c>
      <c r="Q3166" s="677">
        <f t="shared" ca="1" si="546"/>
        <v>280250.95285449672</v>
      </c>
      <c r="R3166" s="677">
        <f t="shared" ca="1" si="546"/>
        <v>565094.08918380854</v>
      </c>
      <c r="S3166" s="677">
        <f t="shared" ca="1" si="546"/>
        <v>46040.011228461299</v>
      </c>
      <c r="T3166" s="677">
        <f t="shared" ca="1" si="546"/>
        <v>237223.88999999996</v>
      </c>
      <c r="U3166" s="677">
        <f t="shared" ca="1" si="546"/>
        <v>950.14318510181954</v>
      </c>
      <c r="V3166" s="677">
        <f t="shared" ca="1" si="546"/>
        <v>31924.258707528137</v>
      </c>
      <c r="W3166" s="677">
        <f t="shared" ca="1" si="544"/>
        <v>3435.4330583683795</v>
      </c>
      <c r="X3166" s="677">
        <f t="shared" ca="1" si="546"/>
        <v>18489.517890886305</v>
      </c>
      <c r="Y3166" s="677">
        <f t="shared" ca="1" si="546"/>
        <v>27689.113230214651</v>
      </c>
      <c r="Z3166" s="677">
        <f t="shared" ca="1" si="546"/>
        <v>0</v>
      </c>
      <c r="AA3166" t="str">
        <f t="shared" si="538"/>
        <v>ASR_COMP</v>
      </c>
      <c r="AB3166" s="957">
        <f t="shared" si="539"/>
        <v>44682</v>
      </c>
      <c r="AC3166" t="str">
        <f t="shared" si="540"/>
        <v>Unaudited</v>
      </c>
    </row>
    <row r="3167" spans="1:29" ht="30" x14ac:dyDescent="0.25">
      <c r="A3167" t="s">
        <v>423</v>
      </c>
      <c r="B3167" t="s">
        <v>1388</v>
      </c>
      <c r="C3167" t="s">
        <v>1389</v>
      </c>
      <c r="D3167">
        <v>1900</v>
      </c>
      <c r="E3167" s="957">
        <v>1</v>
      </c>
      <c r="F3167" t="s">
        <v>444</v>
      </c>
      <c r="G3167" s="957">
        <v>366</v>
      </c>
      <c r="H3167" t="s">
        <v>390</v>
      </c>
      <c r="I3167" s="962" t="s">
        <v>491</v>
      </c>
      <c r="J3167" s="962" t="s">
        <v>447</v>
      </c>
      <c r="K3167" s="962" t="s">
        <v>448</v>
      </c>
      <c r="L3167" s="953">
        <v>5.2</v>
      </c>
      <c r="M3167" s="962" t="s">
        <v>306</v>
      </c>
      <c r="N3167" s="677">
        <f t="shared" ca="1" si="535"/>
        <v>0</v>
      </c>
      <c r="O3167" s="677">
        <f t="shared" ca="1" si="546"/>
        <v>0</v>
      </c>
      <c r="P3167" s="677">
        <f t="shared" ca="1" si="546"/>
        <v>0</v>
      </c>
      <c r="Q3167" s="677">
        <f t="shared" ca="1" si="546"/>
        <v>0</v>
      </c>
      <c r="R3167" s="677">
        <f t="shared" ca="1" si="546"/>
        <v>0</v>
      </c>
      <c r="S3167" s="677">
        <f t="shared" ca="1" si="546"/>
        <v>0</v>
      </c>
      <c r="T3167" s="677">
        <f t="shared" ca="1" si="546"/>
        <v>0</v>
      </c>
      <c r="U3167" s="677">
        <f t="shared" ca="1" si="546"/>
        <v>0</v>
      </c>
      <c r="V3167" s="677">
        <f t="shared" ca="1" si="546"/>
        <v>0</v>
      </c>
      <c r="W3167" s="677">
        <f t="shared" ca="1" si="544"/>
        <v>0</v>
      </c>
      <c r="X3167" s="677">
        <f t="shared" ca="1" si="546"/>
        <v>0</v>
      </c>
      <c r="Y3167" s="677">
        <f t="shared" ca="1" si="546"/>
        <v>0</v>
      </c>
      <c r="Z3167" s="677">
        <f t="shared" ca="1" si="546"/>
        <v>0</v>
      </c>
      <c r="AA3167" t="str">
        <f t="shared" si="538"/>
        <v>ASR_COMP</v>
      </c>
      <c r="AB3167" s="957">
        <f t="shared" si="539"/>
        <v>44682</v>
      </c>
      <c r="AC3167" t="str">
        <f t="shared" si="540"/>
        <v>Unaudited</v>
      </c>
    </row>
    <row r="3168" spans="1:29" ht="30" x14ac:dyDescent="0.25">
      <c r="A3168" t="s">
        <v>423</v>
      </c>
      <c r="B3168" t="s">
        <v>1388</v>
      </c>
      <c r="C3168" t="s">
        <v>1389</v>
      </c>
      <c r="D3168">
        <v>1900</v>
      </c>
      <c r="E3168" s="957">
        <v>1</v>
      </c>
      <c r="F3168" t="s">
        <v>444</v>
      </c>
      <c r="G3168" s="957">
        <v>366</v>
      </c>
      <c r="H3168" t="s">
        <v>390</v>
      </c>
      <c r="I3168" s="958" t="s">
        <v>491</v>
      </c>
      <c r="J3168" s="958" t="s">
        <v>447</v>
      </c>
      <c r="K3168" s="958" t="s">
        <v>448</v>
      </c>
      <c r="L3168" s="953">
        <v>5.3</v>
      </c>
      <c r="M3168" s="958" t="s">
        <v>307</v>
      </c>
      <c r="N3168" s="677">
        <f t="shared" ca="1" si="535"/>
        <v>575974.93864263361</v>
      </c>
      <c r="O3168" s="677">
        <f t="shared" ca="1" si="546"/>
        <v>276313.88300455041</v>
      </c>
      <c r="P3168" s="677">
        <f t="shared" ca="1" si="546"/>
        <v>99146.464742767886</v>
      </c>
      <c r="Q3168" s="677">
        <f t="shared" ca="1" si="546"/>
        <v>65099.630599602824</v>
      </c>
      <c r="R3168" s="677">
        <f t="shared" ca="1" si="546"/>
        <v>129946.33639852655</v>
      </c>
      <c r="S3168" s="677">
        <f t="shared" ca="1" si="546"/>
        <v>-9694.9063609162185</v>
      </c>
      <c r="T3168" s="677">
        <f t="shared" ca="1" si="546"/>
        <v>0</v>
      </c>
      <c r="U3168" s="677">
        <f t="shared" ca="1" si="546"/>
        <v>-80.371772330124969</v>
      </c>
      <c r="V3168" s="677">
        <f t="shared" ca="1" si="546"/>
        <v>6078.8101366146875</v>
      </c>
      <c r="W3168" s="677">
        <f t="shared" ca="1" si="544"/>
        <v>393.95760527675668</v>
      </c>
      <c r="X3168" s="677">
        <f t="shared" ca="1" si="546"/>
        <v>-9764.7569246875773</v>
      </c>
      <c r="Y3168" s="677">
        <f t="shared" ca="1" si="546"/>
        <v>18535.891213228315</v>
      </c>
      <c r="Z3168" s="677">
        <f t="shared" ca="1" si="546"/>
        <v>0</v>
      </c>
      <c r="AA3168" t="str">
        <f t="shared" si="538"/>
        <v>ASR_COMP</v>
      </c>
      <c r="AB3168" s="957">
        <f t="shared" si="539"/>
        <v>44682</v>
      </c>
      <c r="AC3168" t="str">
        <f t="shared" si="540"/>
        <v>Unaudited</v>
      </c>
    </row>
    <row r="3169" spans="1:29" x14ac:dyDescent="0.25">
      <c r="A3169" t="s">
        <v>423</v>
      </c>
      <c r="B3169" t="s">
        <v>1388</v>
      </c>
      <c r="C3169" t="s">
        <v>1389</v>
      </c>
      <c r="D3169">
        <v>1900</v>
      </c>
      <c r="E3169" s="957">
        <v>1</v>
      </c>
      <c r="F3169" t="s">
        <v>444</v>
      </c>
      <c r="G3169" s="957">
        <v>366</v>
      </c>
      <c r="H3169" t="s">
        <v>390</v>
      </c>
      <c r="I3169" s="958" t="s">
        <v>491</v>
      </c>
      <c r="J3169" s="958" t="s">
        <v>447</v>
      </c>
      <c r="K3169" s="958" t="s">
        <v>448</v>
      </c>
      <c r="L3169" s="937" t="s">
        <v>82</v>
      </c>
      <c r="M3169" s="958" t="s">
        <v>456</v>
      </c>
      <c r="N3169" s="677">
        <f t="shared" ca="1" si="535"/>
        <v>0</v>
      </c>
      <c r="O3169" s="677">
        <f t="shared" ca="1" si="546"/>
        <v>0</v>
      </c>
      <c r="P3169" s="677">
        <f t="shared" ca="1" si="546"/>
        <v>0</v>
      </c>
      <c r="Q3169" s="677">
        <f t="shared" ca="1" si="546"/>
        <v>0</v>
      </c>
      <c r="R3169" s="677">
        <f t="shared" ca="1" si="546"/>
        <v>0</v>
      </c>
      <c r="S3169" s="677">
        <f t="shared" ca="1" si="546"/>
        <v>0</v>
      </c>
      <c r="T3169" s="677">
        <f t="shared" ca="1" si="546"/>
        <v>0</v>
      </c>
      <c r="U3169" s="677">
        <f t="shared" ca="1" si="546"/>
        <v>0</v>
      </c>
      <c r="V3169" s="677">
        <f t="shared" ca="1" si="546"/>
        <v>0</v>
      </c>
      <c r="W3169" s="677">
        <f t="shared" ca="1" si="544"/>
        <v>0</v>
      </c>
      <c r="X3169" s="677">
        <f t="shared" ca="1" si="546"/>
        <v>0</v>
      </c>
      <c r="Y3169" s="677">
        <f t="shared" ca="1" si="546"/>
        <v>0</v>
      </c>
      <c r="Z3169" s="677">
        <f t="shared" ca="1" si="546"/>
        <v>0</v>
      </c>
      <c r="AA3169" t="str">
        <f t="shared" si="538"/>
        <v>ASR_COMP</v>
      </c>
      <c r="AB3169" s="957">
        <f t="shared" si="539"/>
        <v>44682</v>
      </c>
      <c r="AC3169" t="str">
        <f t="shared" si="540"/>
        <v>Unaudited</v>
      </c>
    </row>
    <row r="3170" spans="1:29" x14ac:dyDescent="0.25">
      <c r="A3170" t="s">
        <v>423</v>
      </c>
      <c r="B3170" t="s">
        <v>1388</v>
      </c>
      <c r="C3170" t="s">
        <v>1389</v>
      </c>
      <c r="D3170">
        <v>1900</v>
      </c>
      <c r="E3170" s="957">
        <v>1</v>
      </c>
      <c r="F3170" t="s">
        <v>444</v>
      </c>
      <c r="G3170" s="957">
        <v>366</v>
      </c>
      <c r="H3170" t="s">
        <v>390</v>
      </c>
      <c r="I3170" s="958" t="s">
        <v>491</v>
      </c>
      <c r="J3170" s="958" t="s">
        <v>447</v>
      </c>
      <c r="K3170" s="958" t="s">
        <v>449</v>
      </c>
      <c r="L3170" s="937">
        <v>6.1</v>
      </c>
      <c r="M3170" s="958" t="s">
        <v>18</v>
      </c>
      <c r="N3170" s="677">
        <f t="shared" ca="1" si="535"/>
        <v>0</v>
      </c>
      <c r="O3170" s="677">
        <f t="shared" ca="1" si="546"/>
        <v>0</v>
      </c>
      <c r="P3170" s="677">
        <f t="shared" ca="1" si="546"/>
        <v>0</v>
      </c>
      <c r="Q3170" s="677">
        <f t="shared" ca="1" si="546"/>
        <v>0</v>
      </c>
      <c r="R3170" s="677">
        <f t="shared" ca="1" si="546"/>
        <v>0</v>
      </c>
      <c r="S3170" s="677">
        <f t="shared" ca="1" si="546"/>
        <v>0</v>
      </c>
      <c r="T3170" s="677">
        <f t="shared" ca="1" si="546"/>
        <v>0</v>
      </c>
      <c r="U3170" s="677">
        <f t="shared" ca="1" si="546"/>
        <v>0</v>
      </c>
      <c r="V3170" s="677">
        <f t="shared" ca="1" si="546"/>
        <v>0</v>
      </c>
      <c r="W3170" s="677">
        <f t="shared" ca="1" si="544"/>
        <v>0</v>
      </c>
      <c r="X3170" s="677">
        <f t="shared" ca="1" si="546"/>
        <v>0</v>
      </c>
      <c r="Y3170" s="677">
        <f t="shared" ca="1" si="546"/>
        <v>0</v>
      </c>
      <c r="Z3170" s="677">
        <f t="shared" ca="1" si="546"/>
        <v>0</v>
      </c>
      <c r="AA3170" t="str">
        <f t="shared" si="538"/>
        <v>ASR_COMP</v>
      </c>
      <c r="AB3170" s="957">
        <f t="shared" si="539"/>
        <v>44682</v>
      </c>
      <c r="AC3170" t="str">
        <f t="shared" si="540"/>
        <v>Unaudited</v>
      </c>
    </row>
    <row r="3171" spans="1:29" x14ac:dyDescent="0.25">
      <c r="A3171" t="s">
        <v>423</v>
      </c>
      <c r="B3171" t="s">
        <v>1388</v>
      </c>
      <c r="C3171" t="s">
        <v>1389</v>
      </c>
      <c r="D3171">
        <v>1900</v>
      </c>
      <c r="E3171" s="957">
        <v>1</v>
      </c>
      <c r="F3171" t="s">
        <v>444</v>
      </c>
      <c r="G3171" s="957">
        <v>366</v>
      </c>
      <c r="H3171" t="s">
        <v>390</v>
      </c>
      <c r="I3171" s="965" t="s">
        <v>491</v>
      </c>
      <c r="J3171" s="965" t="s">
        <v>447</v>
      </c>
      <c r="K3171" s="965" t="s">
        <v>449</v>
      </c>
      <c r="L3171" s="945">
        <v>6.2</v>
      </c>
      <c r="M3171" s="965" t="s">
        <v>19</v>
      </c>
      <c r="N3171" s="677">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7">
        <f t="shared" ca="1" si="546"/>
        <v>0</v>
      </c>
      <c r="P3171" s="677">
        <f t="shared" ca="1" si="546"/>
        <v>0</v>
      </c>
      <c r="Q3171" s="677">
        <f t="shared" ca="1" si="546"/>
        <v>0</v>
      </c>
      <c r="R3171" s="677">
        <f t="shared" ca="1" si="546"/>
        <v>0</v>
      </c>
      <c r="S3171" s="677">
        <f t="shared" ca="1" si="546"/>
        <v>0</v>
      </c>
      <c r="T3171" s="677">
        <f t="shared" ca="1" si="546"/>
        <v>0</v>
      </c>
      <c r="U3171" s="677">
        <f t="shared" ca="1" si="546"/>
        <v>0</v>
      </c>
      <c r="V3171" s="677">
        <f t="shared" ca="1" si="546"/>
        <v>0</v>
      </c>
      <c r="W3171" s="677">
        <f t="shared" ca="1" si="544"/>
        <v>0</v>
      </c>
      <c r="X3171" s="677">
        <f t="shared" ca="1" si="546"/>
        <v>0</v>
      </c>
      <c r="Y3171" s="677">
        <f t="shared" ca="1" si="546"/>
        <v>0</v>
      </c>
      <c r="Z3171" s="677">
        <f t="shared" ca="1" si="546"/>
        <v>0</v>
      </c>
      <c r="AA3171" t="str">
        <f t="shared" si="538"/>
        <v>ASR_COMP</v>
      </c>
      <c r="AB3171" s="957">
        <f t="shared" si="539"/>
        <v>44682</v>
      </c>
      <c r="AC3171" t="str">
        <f t="shared" si="540"/>
        <v>Unaudited</v>
      </c>
    </row>
    <row r="3172" spans="1:29" x14ac:dyDescent="0.25">
      <c r="A3172" t="s">
        <v>423</v>
      </c>
      <c r="B3172" t="s">
        <v>1388</v>
      </c>
      <c r="C3172" t="s">
        <v>1389</v>
      </c>
      <c r="D3172">
        <v>1900</v>
      </c>
      <c r="E3172" s="957">
        <v>1</v>
      </c>
      <c r="F3172" t="s">
        <v>444</v>
      </c>
      <c r="G3172" s="957">
        <v>366</v>
      </c>
      <c r="H3172" t="s">
        <v>390</v>
      </c>
      <c r="I3172" s="937" t="s">
        <v>491</v>
      </c>
      <c r="J3172" s="937" t="s">
        <v>447</v>
      </c>
      <c r="K3172" s="937" t="s">
        <v>449</v>
      </c>
      <c r="L3172" s="937">
        <v>6.3</v>
      </c>
      <c r="M3172" s="958" t="s">
        <v>187</v>
      </c>
      <c r="N3172" s="677">
        <f t="shared" ca="1" si="547"/>
        <v>0</v>
      </c>
      <c r="O3172" s="677">
        <f t="shared" ca="1" si="546"/>
        <v>0</v>
      </c>
      <c r="P3172" s="677">
        <f t="shared" ca="1" si="546"/>
        <v>0</v>
      </c>
      <c r="Q3172" s="677">
        <f t="shared" ca="1" si="546"/>
        <v>0</v>
      </c>
      <c r="R3172" s="677">
        <f t="shared" ca="1" si="546"/>
        <v>0</v>
      </c>
      <c r="S3172" s="677">
        <f t="shared" ca="1" si="546"/>
        <v>0</v>
      </c>
      <c r="T3172" s="677">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7">
        <f t="shared" ca="1" si="548"/>
        <v>0</v>
      </c>
      <c r="V3172" s="677">
        <f t="shared" ca="1" si="548"/>
        <v>0</v>
      </c>
      <c r="W3172" s="677">
        <f t="shared" ca="1" si="544"/>
        <v>0</v>
      </c>
      <c r="X3172" s="677">
        <f t="shared" ca="1" si="548"/>
        <v>0</v>
      </c>
      <c r="Y3172" s="677">
        <f t="shared" ca="1" si="548"/>
        <v>0</v>
      </c>
      <c r="Z3172" s="677">
        <f t="shared" ca="1" si="548"/>
        <v>0</v>
      </c>
      <c r="AA3172" t="str">
        <f t="shared" si="538"/>
        <v>ASR_COMP</v>
      </c>
      <c r="AB3172" s="957">
        <f t="shared" si="539"/>
        <v>44682</v>
      </c>
      <c r="AC3172" t="str">
        <f t="shared" si="540"/>
        <v>Unaudited</v>
      </c>
    </row>
    <row r="3173" spans="1:29" x14ac:dyDescent="0.25">
      <c r="A3173" t="s">
        <v>423</v>
      </c>
      <c r="B3173" t="s">
        <v>1388</v>
      </c>
      <c r="C3173" t="s">
        <v>1389</v>
      </c>
      <c r="D3173">
        <v>1900</v>
      </c>
      <c r="E3173" s="957">
        <v>1</v>
      </c>
      <c r="F3173" t="s">
        <v>444</v>
      </c>
      <c r="G3173" s="957">
        <v>366</v>
      </c>
      <c r="H3173" t="s">
        <v>390</v>
      </c>
      <c r="I3173" s="937" t="s">
        <v>491</v>
      </c>
      <c r="J3173" s="937" t="s">
        <v>447</v>
      </c>
      <c r="K3173" s="937" t="s">
        <v>449</v>
      </c>
      <c r="L3173" s="943" t="s">
        <v>87</v>
      </c>
      <c r="M3173" s="959" t="s">
        <v>457</v>
      </c>
      <c r="N3173" s="677">
        <f t="shared" ca="1" si="547"/>
        <v>0</v>
      </c>
      <c r="O3173" s="677">
        <f t="shared" ca="1" si="548"/>
        <v>0</v>
      </c>
      <c r="P3173" s="677">
        <f t="shared" ca="1" si="548"/>
        <v>0</v>
      </c>
      <c r="Q3173" s="677">
        <f t="shared" ca="1" si="548"/>
        <v>0</v>
      </c>
      <c r="R3173" s="677">
        <f t="shared" ca="1" si="548"/>
        <v>0</v>
      </c>
      <c r="S3173" s="677">
        <f t="shared" ca="1" si="548"/>
        <v>0</v>
      </c>
      <c r="T3173" s="677">
        <f t="shared" ca="1" si="548"/>
        <v>0</v>
      </c>
      <c r="U3173" s="677">
        <f t="shared" ca="1" si="548"/>
        <v>0</v>
      </c>
      <c r="V3173" s="677">
        <f t="shared" ca="1" si="548"/>
        <v>0</v>
      </c>
      <c r="W3173" s="677">
        <f t="shared" ca="1" si="544"/>
        <v>0</v>
      </c>
      <c r="X3173" s="677">
        <f t="shared" ca="1" si="548"/>
        <v>0</v>
      </c>
      <c r="Y3173" s="677">
        <f t="shared" ca="1" si="548"/>
        <v>0</v>
      </c>
      <c r="Z3173" s="677">
        <f t="shared" ca="1" si="548"/>
        <v>0</v>
      </c>
      <c r="AA3173" t="str">
        <f t="shared" si="538"/>
        <v>ASR_COMP</v>
      </c>
      <c r="AB3173" s="957">
        <f t="shared" si="539"/>
        <v>44682</v>
      </c>
      <c r="AC3173" t="str">
        <f t="shared" si="540"/>
        <v>Unaudited</v>
      </c>
    </row>
    <row r="3174" spans="1:29" x14ac:dyDescent="0.25">
      <c r="A3174" t="s">
        <v>423</v>
      </c>
      <c r="B3174" t="s">
        <v>1388</v>
      </c>
      <c r="C3174" t="s">
        <v>1389</v>
      </c>
      <c r="D3174">
        <v>1900</v>
      </c>
      <c r="E3174" s="957">
        <v>1</v>
      </c>
      <c r="F3174" t="s">
        <v>444</v>
      </c>
      <c r="G3174" s="957">
        <v>366</v>
      </c>
      <c r="H3174" t="s">
        <v>390</v>
      </c>
      <c r="I3174" s="958" t="s">
        <v>491</v>
      </c>
      <c r="J3174" s="958" t="s">
        <v>447</v>
      </c>
      <c r="K3174" s="958" t="s">
        <v>450</v>
      </c>
      <c r="L3174" s="937">
        <v>7.1</v>
      </c>
      <c r="M3174" s="958" t="s">
        <v>20</v>
      </c>
      <c r="N3174" s="677">
        <f t="shared" ca="1" si="547"/>
        <v>1008355.7772225323</v>
      </c>
      <c r="O3174" s="677">
        <f t="shared" ca="1" si="548"/>
        <v>728473.85662422073</v>
      </c>
      <c r="P3174" s="677">
        <f t="shared" ca="1" si="548"/>
        <v>74736.351200604404</v>
      </c>
      <c r="Q3174" s="677">
        <f t="shared" ca="1" si="548"/>
        <v>67022.144525807758</v>
      </c>
      <c r="R3174" s="677">
        <f t="shared" ca="1" si="548"/>
        <v>41763.368551405263</v>
      </c>
      <c r="S3174" s="677">
        <f t="shared" ca="1" si="548"/>
        <v>13080.150096267504</v>
      </c>
      <c r="T3174" s="677">
        <f t="shared" ca="1" si="548"/>
        <v>1332</v>
      </c>
      <c r="U3174" s="677">
        <f t="shared" ca="1" si="548"/>
        <v>258.42814529256759</v>
      </c>
      <c r="V3174" s="677">
        <f t="shared" ca="1" si="548"/>
        <v>6430.4259163661345</v>
      </c>
      <c r="W3174" s="677">
        <f t="shared" ca="1" si="544"/>
        <v>8192.3079064196172</v>
      </c>
      <c r="X3174" s="677">
        <f t="shared" ca="1" si="548"/>
        <v>44013.476451703034</v>
      </c>
      <c r="Y3174" s="677">
        <f t="shared" ca="1" si="548"/>
        <v>23053.26780444535</v>
      </c>
      <c r="Z3174" s="677">
        <f t="shared" ca="1" si="548"/>
        <v>0</v>
      </c>
      <c r="AA3174" t="str">
        <f t="shared" si="538"/>
        <v>ASR_COMP</v>
      </c>
      <c r="AB3174" s="957">
        <f t="shared" si="539"/>
        <v>44682</v>
      </c>
      <c r="AC3174" t="str">
        <f t="shared" si="540"/>
        <v>Unaudited</v>
      </c>
    </row>
    <row r="3175" spans="1:29" x14ac:dyDescent="0.25">
      <c r="A3175" t="s">
        <v>423</v>
      </c>
      <c r="B3175" t="s">
        <v>1388</v>
      </c>
      <c r="C3175" t="s">
        <v>1389</v>
      </c>
      <c r="D3175">
        <v>1900</v>
      </c>
      <c r="E3175" s="957">
        <v>1</v>
      </c>
      <c r="F3175" t="s">
        <v>444</v>
      </c>
      <c r="G3175" s="957">
        <v>366</v>
      </c>
      <c r="H3175" t="s">
        <v>390</v>
      </c>
      <c r="I3175" s="937" t="s">
        <v>491</v>
      </c>
      <c r="J3175" s="937" t="s">
        <v>447</v>
      </c>
      <c r="K3175" s="937" t="s">
        <v>450</v>
      </c>
      <c r="L3175" s="937">
        <v>7.2</v>
      </c>
      <c r="M3175" s="958" t="s">
        <v>21</v>
      </c>
      <c r="N3175" s="677">
        <f t="shared" ca="1" si="547"/>
        <v>0</v>
      </c>
      <c r="O3175" s="677">
        <f t="shared" ca="1" si="548"/>
        <v>0</v>
      </c>
      <c r="P3175" s="677">
        <f t="shared" ca="1" si="548"/>
        <v>0</v>
      </c>
      <c r="Q3175" s="677">
        <f t="shared" ca="1" si="548"/>
        <v>0</v>
      </c>
      <c r="R3175" s="677">
        <f t="shared" ca="1" si="548"/>
        <v>0</v>
      </c>
      <c r="S3175" s="677">
        <f t="shared" ca="1" si="548"/>
        <v>0</v>
      </c>
      <c r="T3175" s="677">
        <f t="shared" ca="1" si="548"/>
        <v>0</v>
      </c>
      <c r="U3175" s="677">
        <f t="shared" ca="1" si="548"/>
        <v>0</v>
      </c>
      <c r="V3175" s="677">
        <f t="shared" ca="1" si="548"/>
        <v>0</v>
      </c>
      <c r="W3175" s="677">
        <f t="shared" ca="1" si="544"/>
        <v>0</v>
      </c>
      <c r="X3175" s="677">
        <f t="shared" ca="1" si="548"/>
        <v>0</v>
      </c>
      <c r="Y3175" s="677">
        <f t="shared" ca="1" si="548"/>
        <v>0</v>
      </c>
      <c r="Z3175" s="677">
        <f t="shared" ca="1" si="548"/>
        <v>0</v>
      </c>
      <c r="AA3175" t="str">
        <f t="shared" si="538"/>
        <v>ASR_COMP</v>
      </c>
      <c r="AB3175" s="957">
        <f t="shared" si="539"/>
        <v>44682</v>
      </c>
      <c r="AC3175" t="str">
        <f t="shared" si="540"/>
        <v>Unaudited</v>
      </c>
    </row>
    <row r="3176" spans="1:29" x14ac:dyDescent="0.25">
      <c r="A3176" t="s">
        <v>423</v>
      </c>
      <c r="B3176" t="s">
        <v>1388</v>
      </c>
      <c r="C3176" t="s">
        <v>1389</v>
      </c>
      <c r="D3176">
        <v>1900</v>
      </c>
      <c r="E3176" s="957">
        <v>1</v>
      </c>
      <c r="F3176" t="s">
        <v>444</v>
      </c>
      <c r="G3176" s="957">
        <v>366</v>
      </c>
      <c r="H3176" t="s">
        <v>390</v>
      </c>
      <c r="I3176" s="937" t="s">
        <v>491</v>
      </c>
      <c r="J3176" s="937" t="s">
        <v>447</v>
      </c>
      <c r="K3176" s="937" t="s">
        <v>450</v>
      </c>
      <c r="L3176" s="937">
        <v>7.3</v>
      </c>
      <c r="M3176" s="958" t="s">
        <v>158</v>
      </c>
      <c r="N3176" s="677">
        <f t="shared" ca="1" si="547"/>
        <v>449748.38981044374</v>
      </c>
      <c r="O3176" s="677">
        <f t="shared" ca="1" si="548"/>
        <v>386936.70260181685</v>
      </c>
      <c r="P3176" s="677">
        <f t="shared" ca="1" si="548"/>
        <v>32555.053152849487</v>
      </c>
      <c r="Q3176" s="677">
        <f t="shared" ca="1" si="548"/>
        <v>16419.220459376666</v>
      </c>
      <c r="R3176" s="677">
        <f t="shared" ca="1" si="548"/>
        <v>4807.5975690676669</v>
      </c>
      <c r="S3176" s="677">
        <f t="shared" ca="1" si="548"/>
        <v>524.10647962339362</v>
      </c>
      <c r="T3176" s="677">
        <f t="shared" ca="1" si="548"/>
        <v>0</v>
      </c>
      <c r="U3176" s="677">
        <f t="shared" ca="1" si="548"/>
        <v>11.751612300061739</v>
      </c>
      <c r="V3176" s="677">
        <f t="shared" ca="1" si="548"/>
        <v>525.54331042157469</v>
      </c>
      <c r="W3176" s="677">
        <f t="shared" ca="1" si="544"/>
        <v>4045.0117065780528</v>
      </c>
      <c r="X3176" s="677">
        <f t="shared" ca="1" si="548"/>
        <v>578.27629167714917</v>
      </c>
      <c r="Y3176" s="677">
        <f t="shared" ca="1" si="548"/>
        <v>3345.126626732821</v>
      </c>
      <c r="Z3176" s="677">
        <f t="shared" ca="1" si="548"/>
        <v>0</v>
      </c>
      <c r="AA3176" t="str">
        <f t="shared" si="538"/>
        <v>ASR_COMP</v>
      </c>
      <c r="AB3176" s="957">
        <f t="shared" si="539"/>
        <v>44682</v>
      </c>
      <c r="AC3176" t="str">
        <f t="shared" si="540"/>
        <v>Unaudited</v>
      </c>
    </row>
    <row r="3177" spans="1:29" x14ac:dyDescent="0.25">
      <c r="A3177" t="s">
        <v>423</v>
      </c>
      <c r="B3177" t="s">
        <v>1388</v>
      </c>
      <c r="C3177" t="s">
        <v>1389</v>
      </c>
      <c r="D3177">
        <v>1900</v>
      </c>
      <c r="E3177" s="957">
        <v>1</v>
      </c>
      <c r="F3177" t="s">
        <v>444</v>
      </c>
      <c r="G3177" s="957">
        <v>366</v>
      </c>
      <c r="H3177" t="s">
        <v>390</v>
      </c>
      <c r="I3177" s="958" t="s">
        <v>491</v>
      </c>
      <c r="J3177" s="958" t="s">
        <v>447</v>
      </c>
      <c r="K3177" s="958" t="s">
        <v>450</v>
      </c>
      <c r="L3177" s="937" t="s">
        <v>91</v>
      </c>
      <c r="M3177" s="958" t="s">
        <v>458</v>
      </c>
      <c r="N3177" s="677">
        <f t="shared" ca="1" si="547"/>
        <v>0</v>
      </c>
      <c r="O3177" s="677">
        <f t="shared" ca="1" si="548"/>
        <v>0</v>
      </c>
      <c r="P3177" s="677">
        <f t="shared" ca="1" si="548"/>
        <v>0</v>
      </c>
      <c r="Q3177" s="677">
        <f t="shared" ca="1" si="548"/>
        <v>0</v>
      </c>
      <c r="R3177" s="677">
        <f t="shared" ca="1" si="548"/>
        <v>0</v>
      </c>
      <c r="S3177" s="677">
        <f t="shared" ca="1" si="548"/>
        <v>0</v>
      </c>
      <c r="T3177" s="677">
        <f t="shared" ca="1" si="548"/>
        <v>0</v>
      </c>
      <c r="U3177" s="677">
        <f t="shared" ca="1" si="548"/>
        <v>0</v>
      </c>
      <c r="V3177" s="677">
        <f t="shared" ca="1" si="548"/>
        <v>0</v>
      </c>
      <c r="W3177" s="677">
        <f t="shared" ca="1" si="544"/>
        <v>0</v>
      </c>
      <c r="X3177" s="677">
        <f t="shared" ca="1" si="548"/>
        <v>0</v>
      </c>
      <c r="Y3177" s="677">
        <f t="shared" ca="1" si="548"/>
        <v>0</v>
      </c>
      <c r="Z3177" s="677">
        <f t="shared" ca="1" si="548"/>
        <v>0</v>
      </c>
      <c r="AA3177" t="str">
        <f t="shared" si="538"/>
        <v>ASR_COMP</v>
      </c>
      <c r="AB3177" s="957">
        <f t="shared" si="539"/>
        <v>44682</v>
      </c>
      <c r="AC3177" t="str">
        <f t="shared" si="540"/>
        <v>Unaudited</v>
      </c>
    </row>
    <row r="3178" spans="1:29" x14ac:dyDescent="0.25">
      <c r="A3178" t="s">
        <v>423</v>
      </c>
      <c r="B3178" t="s">
        <v>1388</v>
      </c>
      <c r="C3178" t="s">
        <v>1389</v>
      </c>
      <c r="D3178">
        <v>1900</v>
      </c>
      <c r="E3178" s="957">
        <v>1</v>
      </c>
      <c r="F3178" t="s">
        <v>444</v>
      </c>
      <c r="G3178" s="957">
        <v>366</v>
      </c>
      <c r="H3178" t="s">
        <v>390</v>
      </c>
      <c r="I3178" s="958" t="s">
        <v>491</v>
      </c>
      <c r="J3178" s="958" t="s">
        <v>447</v>
      </c>
      <c r="K3178" s="958" t="s">
        <v>451</v>
      </c>
      <c r="L3178" s="953">
        <v>8.1</v>
      </c>
      <c r="M3178" s="958" t="s">
        <v>22</v>
      </c>
      <c r="N3178" s="677">
        <f t="shared" ca="1" si="547"/>
        <v>25893540.89447863</v>
      </c>
      <c r="O3178" s="677">
        <f t="shared" ca="1" si="548"/>
        <v>12148190.245372402</v>
      </c>
      <c r="P3178" s="677">
        <f t="shared" ca="1" si="548"/>
        <v>2037730.5648619283</v>
      </c>
      <c r="Q3178" s="677">
        <f t="shared" ca="1" si="548"/>
        <v>5813620.4060816243</v>
      </c>
      <c r="R3178" s="677">
        <f t="shared" ca="1" si="548"/>
        <v>2829039.5726912394</v>
      </c>
      <c r="S3178" s="677">
        <f t="shared" ca="1" si="548"/>
        <v>82578.187952857625</v>
      </c>
      <c r="T3178" s="677">
        <f t="shared" ca="1" si="548"/>
        <v>302523.62744012329</v>
      </c>
      <c r="U3178" s="677">
        <f t="shared" ca="1" si="548"/>
        <v>17339.094628887113</v>
      </c>
      <c r="V3178" s="677">
        <f t="shared" ca="1" si="548"/>
        <v>1498162.6535933912</v>
      </c>
      <c r="W3178" s="677">
        <f t="shared" ca="1" si="544"/>
        <v>501677.27813284035</v>
      </c>
      <c r="X3178" s="677">
        <f t="shared" ca="1" si="548"/>
        <v>11027.346278493904</v>
      </c>
      <c r="Y3178" s="677">
        <f t="shared" ca="1" si="548"/>
        <v>651651.91744484229</v>
      </c>
      <c r="Z3178" s="677">
        <f t="shared" ca="1" si="548"/>
        <v>0</v>
      </c>
      <c r="AA3178" t="str">
        <f t="shared" si="538"/>
        <v>ASR_COMP</v>
      </c>
      <c r="AB3178" s="957">
        <f t="shared" si="539"/>
        <v>44682</v>
      </c>
      <c r="AC3178" t="str">
        <f t="shared" si="540"/>
        <v>Unaudited</v>
      </c>
    </row>
    <row r="3179" spans="1:29" x14ac:dyDescent="0.25">
      <c r="A3179" t="s">
        <v>423</v>
      </c>
      <c r="B3179" t="s">
        <v>1388</v>
      </c>
      <c r="C3179" t="s">
        <v>1389</v>
      </c>
      <c r="D3179">
        <v>1900</v>
      </c>
      <c r="E3179" s="957">
        <v>1</v>
      </c>
      <c r="F3179" t="s">
        <v>444</v>
      </c>
      <c r="G3179" s="957">
        <v>366</v>
      </c>
      <c r="H3179" t="s">
        <v>390</v>
      </c>
      <c r="I3179" s="937" t="s">
        <v>491</v>
      </c>
      <c r="J3179" s="937" t="s">
        <v>447</v>
      </c>
      <c r="K3179" s="937" t="s">
        <v>451</v>
      </c>
      <c r="L3179" s="937" t="s">
        <v>115</v>
      </c>
      <c r="M3179" s="958" t="s">
        <v>446</v>
      </c>
      <c r="N3179" s="677">
        <f t="shared" ca="1" si="547"/>
        <v>503980.94000000006</v>
      </c>
      <c r="O3179" s="677">
        <f t="shared" ca="1" si="548"/>
        <v>265690.02</v>
      </c>
      <c r="P3179" s="677">
        <f t="shared" ca="1" si="548"/>
        <v>28138.32</v>
      </c>
      <c r="Q3179" s="677">
        <f t="shared" ca="1" si="548"/>
        <v>77121.47</v>
      </c>
      <c r="R3179" s="677">
        <f t="shared" ca="1" si="548"/>
        <v>94485.13</v>
      </c>
      <c r="S3179" s="677">
        <f t="shared" ca="1" si="548"/>
        <v>0</v>
      </c>
      <c r="T3179" s="677">
        <f t="shared" ca="1" si="548"/>
        <v>0</v>
      </c>
      <c r="U3179" s="677">
        <f t="shared" ca="1" si="548"/>
        <v>0</v>
      </c>
      <c r="V3179" s="677">
        <f t="shared" ca="1" si="548"/>
        <v>23127.599999999999</v>
      </c>
      <c r="W3179" s="677">
        <f t="shared" ca="1" si="544"/>
        <v>0</v>
      </c>
      <c r="X3179" s="677">
        <f t="shared" ca="1" si="548"/>
        <v>0</v>
      </c>
      <c r="Y3179" s="677">
        <f t="shared" ca="1" si="548"/>
        <v>15418.4</v>
      </c>
      <c r="Z3179" s="677">
        <f t="shared" ca="1" si="548"/>
        <v>0</v>
      </c>
      <c r="AA3179" t="str">
        <f t="shared" si="538"/>
        <v>ASR_COMP</v>
      </c>
      <c r="AB3179" s="957">
        <f t="shared" si="539"/>
        <v>44682</v>
      </c>
      <c r="AC3179" t="str">
        <f t="shared" si="540"/>
        <v>Unaudited</v>
      </c>
    </row>
    <row r="3180" spans="1:29" x14ac:dyDescent="0.25">
      <c r="A3180" t="s">
        <v>423</v>
      </c>
      <c r="B3180" t="s">
        <v>1388</v>
      </c>
      <c r="C3180" t="s">
        <v>1389</v>
      </c>
      <c r="D3180">
        <v>1900</v>
      </c>
      <c r="E3180" s="957">
        <v>1</v>
      </c>
      <c r="F3180" t="s">
        <v>444</v>
      </c>
      <c r="G3180" s="957">
        <v>366</v>
      </c>
      <c r="H3180" t="s">
        <v>390</v>
      </c>
      <c r="I3180" s="937" t="s">
        <v>491</v>
      </c>
      <c r="J3180" s="937" t="s">
        <v>447</v>
      </c>
      <c r="K3180" s="937" t="s">
        <v>451</v>
      </c>
      <c r="L3180" s="937" t="s">
        <v>117</v>
      </c>
      <c r="M3180" s="958" t="s">
        <v>160</v>
      </c>
      <c r="N3180" s="677">
        <f t="shared" ca="1" si="547"/>
        <v>0</v>
      </c>
      <c r="O3180" s="677">
        <f t="shared" ca="1" si="548"/>
        <v>0</v>
      </c>
      <c r="P3180" s="677">
        <f t="shared" ca="1" si="548"/>
        <v>0</v>
      </c>
      <c r="Q3180" s="677">
        <f t="shared" ca="1" si="548"/>
        <v>0</v>
      </c>
      <c r="R3180" s="677">
        <f t="shared" ca="1" si="548"/>
        <v>0</v>
      </c>
      <c r="S3180" s="677">
        <f t="shared" ca="1" si="548"/>
        <v>0</v>
      </c>
      <c r="T3180" s="677">
        <f t="shared" ca="1" si="548"/>
        <v>0</v>
      </c>
      <c r="U3180" s="677">
        <f t="shared" ca="1" si="548"/>
        <v>0</v>
      </c>
      <c r="V3180" s="677">
        <f t="shared" ca="1" si="548"/>
        <v>0</v>
      </c>
      <c r="W3180" s="677">
        <f t="shared" ca="1" si="544"/>
        <v>0</v>
      </c>
      <c r="X3180" s="677">
        <f t="shared" ca="1" si="548"/>
        <v>0</v>
      </c>
      <c r="Y3180" s="677">
        <f t="shared" ca="1" si="548"/>
        <v>0</v>
      </c>
      <c r="Z3180" s="677">
        <f t="shared" ca="1" si="548"/>
        <v>0</v>
      </c>
      <c r="AA3180" t="str">
        <f t="shared" si="538"/>
        <v>ASR_COMP</v>
      </c>
      <c r="AB3180" s="957">
        <f t="shared" si="539"/>
        <v>44682</v>
      </c>
      <c r="AC3180" t="str">
        <f t="shared" si="540"/>
        <v>Unaudited</v>
      </c>
    </row>
    <row r="3181" spans="1:29" x14ac:dyDescent="0.25">
      <c r="A3181" t="s">
        <v>423</v>
      </c>
      <c r="B3181" t="s">
        <v>1388</v>
      </c>
      <c r="C3181" t="s">
        <v>1389</v>
      </c>
      <c r="D3181">
        <v>1900</v>
      </c>
      <c r="E3181" s="957">
        <v>1</v>
      </c>
      <c r="F3181" t="s">
        <v>444</v>
      </c>
      <c r="G3181" s="957">
        <v>366</v>
      </c>
      <c r="H3181" t="s">
        <v>390</v>
      </c>
      <c r="I3181" s="937" t="s">
        <v>491</v>
      </c>
      <c r="J3181" s="937" t="s">
        <v>447</v>
      </c>
      <c r="K3181" s="937" t="s">
        <v>451</v>
      </c>
      <c r="L3181" s="937" t="s">
        <v>118</v>
      </c>
      <c r="M3181" s="958" t="s">
        <v>116</v>
      </c>
      <c r="N3181" s="677">
        <f t="shared" ca="1" si="547"/>
        <v>-197827.14890239318</v>
      </c>
      <c r="O3181" s="677">
        <f t="shared" ca="1" si="548"/>
        <v>-105590.66362423029</v>
      </c>
      <c r="P3181" s="677">
        <f t="shared" ca="1" si="548"/>
        <v>-17711.71823005582</v>
      </c>
      <c r="Q3181" s="677">
        <f t="shared" ca="1" si="548"/>
        <v>-33626.395008531079</v>
      </c>
      <c r="R3181" s="677">
        <f t="shared" ca="1" si="548"/>
        <v>-16363.36663235971</v>
      </c>
      <c r="S3181" s="677">
        <f t="shared" ca="1" si="548"/>
        <v>-6846.6828247114881</v>
      </c>
      <c r="T3181" s="677">
        <f t="shared" ca="1" si="548"/>
        <v>0</v>
      </c>
      <c r="U3181" s="677">
        <f t="shared" ca="1" si="548"/>
        <v>-1437.6106370779291</v>
      </c>
      <c r="V3181" s="677">
        <f t="shared" ca="1" si="548"/>
        <v>-8665.4796250646632</v>
      </c>
      <c r="W3181" s="677">
        <f t="shared" ca="1" si="544"/>
        <v>-2901.7371522317353</v>
      </c>
      <c r="X3181" s="677">
        <f t="shared" ca="1" si="548"/>
        <v>-914.29400715613122</v>
      </c>
      <c r="Y3181" s="677">
        <f t="shared" ca="1" si="548"/>
        <v>-3769.2011609743354</v>
      </c>
      <c r="Z3181" s="677">
        <f t="shared" ca="1" si="548"/>
        <v>0</v>
      </c>
      <c r="AA3181" t="str">
        <f t="shared" si="538"/>
        <v>ASR_COMP</v>
      </c>
      <c r="AB3181" s="957">
        <f t="shared" si="539"/>
        <v>44682</v>
      </c>
      <c r="AC3181" t="str">
        <f t="shared" si="540"/>
        <v>Unaudited</v>
      </c>
    </row>
    <row r="3182" spans="1:29" x14ac:dyDescent="0.25">
      <c r="A3182" t="s">
        <v>423</v>
      </c>
      <c r="B3182" t="s">
        <v>1388</v>
      </c>
      <c r="C3182" t="s">
        <v>1389</v>
      </c>
      <c r="D3182">
        <v>1900</v>
      </c>
      <c r="E3182" s="957">
        <v>1</v>
      </c>
      <c r="F3182" t="s">
        <v>444</v>
      </c>
      <c r="G3182" s="957">
        <v>366</v>
      </c>
      <c r="H3182" t="s">
        <v>390</v>
      </c>
      <c r="I3182" s="937" t="s">
        <v>491</v>
      </c>
      <c r="J3182" s="937" t="s">
        <v>447</v>
      </c>
      <c r="K3182" s="937" t="s">
        <v>451</v>
      </c>
      <c r="L3182" s="953" t="s">
        <v>119</v>
      </c>
      <c r="M3182" s="958" t="s">
        <v>161</v>
      </c>
      <c r="N3182" s="677">
        <f t="shared" ca="1" si="547"/>
        <v>0</v>
      </c>
      <c r="O3182" s="677">
        <f t="shared" ca="1" si="548"/>
        <v>0</v>
      </c>
      <c r="P3182" s="677">
        <f t="shared" ca="1" si="548"/>
        <v>0</v>
      </c>
      <c r="Q3182" s="677">
        <f t="shared" ca="1" si="548"/>
        <v>0</v>
      </c>
      <c r="R3182" s="677">
        <f t="shared" ca="1" si="548"/>
        <v>0</v>
      </c>
      <c r="S3182" s="677">
        <f t="shared" ca="1" si="548"/>
        <v>0</v>
      </c>
      <c r="T3182" s="677">
        <f t="shared" ca="1" si="548"/>
        <v>0</v>
      </c>
      <c r="U3182" s="677">
        <f t="shared" ca="1" si="548"/>
        <v>0</v>
      </c>
      <c r="V3182" s="677">
        <f t="shared" ca="1" si="548"/>
        <v>0</v>
      </c>
      <c r="W3182" s="677">
        <f t="shared" ca="1" si="544"/>
        <v>0</v>
      </c>
      <c r="X3182" s="677">
        <f t="shared" ca="1" si="548"/>
        <v>0</v>
      </c>
      <c r="Y3182" s="677">
        <f t="shared" ca="1" si="548"/>
        <v>0</v>
      </c>
      <c r="Z3182" s="677">
        <f t="shared" ca="1" si="548"/>
        <v>0</v>
      </c>
      <c r="AA3182" t="str">
        <f t="shared" si="538"/>
        <v>ASR_COMP</v>
      </c>
      <c r="AB3182" s="957">
        <f t="shared" si="539"/>
        <v>44682</v>
      </c>
      <c r="AC3182" t="str">
        <f t="shared" si="540"/>
        <v>Unaudited</v>
      </c>
    </row>
    <row r="3183" spans="1:29" x14ac:dyDescent="0.25">
      <c r="A3183" t="s">
        <v>423</v>
      </c>
      <c r="B3183" t="s">
        <v>1388</v>
      </c>
      <c r="C3183" t="s">
        <v>1389</v>
      </c>
      <c r="D3183">
        <v>1900</v>
      </c>
      <c r="E3183" s="957">
        <v>1</v>
      </c>
      <c r="F3183" t="s">
        <v>444</v>
      </c>
      <c r="G3183" s="957">
        <v>366</v>
      </c>
      <c r="H3183" t="s">
        <v>390</v>
      </c>
      <c r="I3183" s="937" t="s">
        <v>491</v>
      </c>
      <c r="J3183" s="937" t="s">
        <v>447</v>
      </c>
      <c r="K3183" s="937" t="s">
        <v>451</v>
      </c>
      <c r="L3183" s="953" t="s">
        <v>162</v>
      </c>
      <c r="M3183" s="958" t="s">
        <v>23</v>
      </c>
      <c r="N3183" s="677">
        <f t="shared" ca="1" si="547"/>
        <v>0</v>
      </c>
      <c r="O3183" s="677">
        <f t="shared" ca="1" si="548"/>
        <v>0</v>
      </c>
      <c r="P3183" s="677">
        <f t="shared" ca="1" si="548"/>
        <v>0</v>
      </c>
      <c r="Q3183" s="677">
        <f t="shared" ca="1" si="548"/>
        <v>0</v>
      </c>
      <c r="R3183" s="677">
        <f t="shared" ca="1" si="548"/>
        <v>0</v>
      </c>
      <c r="S3183" s="677">
        <f t="shared" ca="1" si="548"/>
        <v>0</v>
      </c>
      <c r="T3183" s="677">
        <f t="shared" ca="1" si="548"/>
        <v>0</v>
      </c>
      <c r="U3183" s="677">
        <f t="shared" ca="1" si="548"/>
        <v>0</v>
      </c>
      <c r="V3183" s="677">
        <f t="shared" ca="1" si="548"/>
        <v>0</v>
      </c>
      <c r="W3183" s="677">
        <f t="shared" ca="1" si="544"/>
        <v>0</v>
      </c>
      <c r="X3183" s="677">
        <f t="shared" ca="1" si="548"/>
        <v>0</v>
      </c>
      <c r="Y3183" s="677">
        <f t="shared" ca="1" si="548"/>
        <v>0</v>
      </c>
      <c r="Z3183" s="677">
        <f t="shared" ca="1" si="548"/>
        <v>0</v>
      </c>
      <c r="AA3183" t="str">
        <f t="shared" si="538"/>
        <v>ASR_COMP</v>
      </c>
      <c r="AB3183" s="957">
        <f t="shared" si="539"/>
        <v>44682</v>
      </c>
      <c r="AC3183" t="str">
        <f t="shared" si="540"/>
        <v>Unaudited</v>
      </c>
    </row>
    <row r="3184" spans="1:29" x14ac:dyDescent="0.25">
      <c r="A3184" t="s">
        <v>423</v>
      </c>
      <c r="B3184" t="s">
        <v>1388</v>
      </c>
      <c r="C3184" t="s">
        <v>1389</v>
      </c>
      <c r="D3184">
        <v>1900</v>
      </c>
      <c r="E3184" s="957">
        <v>1</v>
      </c>
      <c r="F3184" t="s">
        <v>444</v>
      </c>
      <c r="G3184" s="957">
        <v>366</v>
      </c>
      <c r="H3184" t="s">
        <v>390</v>
      </c>
      <c r="I3184" s="937" t="s">
        <v>491</v>
      </c>
      <c r="J3184" s="937" t="s">
        <v>447</v>
      </c>
      <c r="K3184" s="937" t="s">
        <v>451</v>
      </c>
      <c r="L3184" s="937" t="s">
        <v>445</v>
      </c>
      <c r="M3184" s="958" t="s">
        <v>459</v>
      </c>
      <c r="N3184" s="677">
        <f t="shared" ca="1" si="547"/>
        <v>0</v>
      </c>
      <c r="O3184" s="677">
        <f t="shared" ca="1" si="548"/>
        <v>0</v>
      </c>
      <c r="P3184" s="677">
        <f t="shared" ca="1" si="548"/>
        <v>0</v>
      </c>
      <c r="Q3184" s="677">
        <f t="shared" ca="1" si="548"/>
        <v>0</v>
      </c>
      <c r="R3184" s="677">
        <f t="shared" ca="1" si="548"/>
        <v>0</v>
      </c>
      <c r="S3184" s="677">
        <f t="shared" ca="1" si="548"/>
        <v>0</v>
      </c>
      <c r="T3184" s="677">
        <f t="shared" ca="1" si="548"/>
        <v>0</v>
      </c>
      <c r="U3184" s="677">
        <f t="shared" ca="1" si="548"/>
        <v>0</v>
      </c>
      <c r="V3184" s="677">
        <f t="shared" ca="1" si="548"/>
        <v>0</v>
      </c>
      <c r="W3184" s="677">
        <f t="shared" ca="1" si="544"/>
        <v>0</v>
      </c>
      <c r="X3184" s="677">
        <f t="shared" ca="1" si="548"/>
        <v>0</v>
      </c>
      <c r="Y3184" s="677">
        <f t="shared" ca="1" si="548"/>
        <v>0</v>
      </c>
      <c r="Z3184" s="677">
        <f t="shared" ca="1" si="548"/>
        <v>0</v>
      </c>
      <c r="AA3184" t="str">
        <f t="shared" si="538"/>
        <v>ASR_COMP</v>
      </c>
      <c r="AB3184" s="957">
        <f t="shared" si="539"/>
        <v>44682</v>
      </c>
      <c r="AC3184" t="str">
        <f t="shared" si="540"/>
        <v>Unaudited</v>
      </c>
    </row>
    <row r="3185" spans="1:29" ht="30" x14ac:dyDescent="0.25">
      <c r="A3185" t="s">
        <v>423</v>
      </c>
      <c r="B3185" t="s">
        <v>1388</v>
      </c>
      <c r="C3185" t="s">
        <v>1389</v>
      </c>
      <c r="D3185">
        <v>1900</v>
      </c>
      <c r="E3185" s="957">
        <v>1</v>
      </c>
      <c r="F3185" t="s">
        <v>444</v>
      </c>
      <c r="G3185" s="957">
        <v>366</v>
      </c>
      <c r="H3185" t="s">
        <v>390</v>
      </c>
      <c r="I3185" s="958" t="s">
        <v>491</v>
      </c>
      <c r="J3185" s="958" t="s">
        <v>447</v>
      </c>
      <c r="K3185" s="958" t="s">
        <v>452</v>
      </c>
      <c r="L3185" s="937">
        <v>9.1</v>
      </c>
      <c r="M3185" s="958" t="s">
        <v>188</v>
      </c>
      <c r="N3185" s="677">
        <f t="shared" ca="1" si="547"/>
        <v>2945935.0561806965</v>
      </c>
      <c r="O3185" s="677">
        <f t="shared" ca="1" si="548"/>
        <v>62976.384908452521</v>
      </c>
      <c r="P3185" s="677">
        <f t="shared" ca="1" si="548"/>
        <v>1068.3858931789632</v>
      </c>
      <c r="Q3185" s="677">
        <f t="shared" ca="1" si="548"/>
        <v>254653.843445373</v>
      </c>
      <c r="R3185" s="677">
        <f t="shared" ca="1" si="548"/>
        <v>43836.240582225873</v>
      </c>
      <c r="S3185" s="677">
        <f t="shared" ca="1" si="548"/>
        <v>14747.783378521808</v>
      </c>
      <c r="T3185" s="677">
        <f t="shared" ca="1" si="548"/>
        <v>3.7</v>
      </c>
      <c r="U3185" s="677">
        <f t="shared" ca="1" si="548"/>
        <v>4.8488731999514521</v>
      </c>
      <c r="V3185" s="677">
        <f t="shared" ca="1" si="548"/>
        <v>2428.7237935374442</v>
      </c>
      <c r="W3185" s="677">
        <f t="shared" ca="1" si="544"/>
        <v>2566215.1453062068</v>
      </c>
      <c r="X3185" s="677">
        <f t="shared" ca="1" si="548"/>
        <v>0</v>
      </c>
      <c r="Y3185" s="677">
        <f t="shared" ca="1" si="548"/>
        <v>0</v>
      </c>
      <c r="Z3185" s="677">
        <f t="shared" ca="1" si="548"/>
        <v>0</v>
      </c>
      <c r="AA3185" t="str">
        <f t="shared" si="538"/>
        <v>ASR_COMP</v>
      </c>
      <c r="AB3185" s="957">
        <f t="shared" si="539"/>
        <v>44682</v>
      </c>
      <c r="AC3185" t="str">
        <f t="shared" si="540"/>
        <v>Unaudited</v>
      </c>
    </row>
    <row r="3186" spans="1:29" x14ac:dyDescent="0.25">
      <c r="A3186" t="s">
        <v>423</v>
      </c>
      <c r="B3186" t="s">
        <v>1388</v>
      </c>
      <c r="C3186" t="s">
        <v>1389</v>
      </c>
      <c r="D3186">
        <v>1900</v>
      </c>
      <c r="E3186" s="957">
        <v>1</v>
      </c>
      <c r="F3186" t="s">
        <v>444</v>
      </c>
      <c r="G3186" s="957">
        <v>366</v>
      </c>
      <c r="H3186" t="s">
        <v>390</v>
      </c>
      <c r="I3186" s="937" t="s">
        <v>491</v>
      </c>
      <c r="J3186" s="937" t="s">
        <v>447</v>
      </c>
      <c r="K3186" s="937" t="s">
        <v>452</v>
      </c>
      <c r="L3186" s="937" t="s">
        <v>109</v>
      </c>
      <c r="M3186" s="958" t="s">
        <v>189</v>
      </c>
      <c r="N3186" s="677">
        <f t="shared" ca="1" si="547"/>
        <v>343790.41354883357</v>
      </c>
      <c r="O3186" s="677">
        <f t="shared" ca="1" si="548"/>
        <v>1870.8960761997955</v>
      </c>
      <c r="P3186" s="677">
        <f t="shared" ca="1" si="548"/>
        <v>157.40848773092301</v>
      </c>
      <c r="Q3186" s="677">
        <f t="shared" ca="1" si="548"/>
        <v>159318.32628366677</v>
      </c>
      <c r="R3186" s="677">
        <f t="shared" ca="1" si="548"/>
        <v>33481.033107881653</v>
      </c>
      <c r="S3186" s="677">
        <f t="shared" ca="1" si="548"/>
        <v>140609.09321733576</v>
      </c>
      <c r="T3186" s="677">
        <f t="shared" ca="1" si="548"/>
        <v>0</v>
      </c>
      <c r="U3186" s="677">
        <f t="shared" ca="1" si="548"/>
        <v>1.080597221444312</v>
      </c>
      <c r="V3186" s="677">
        <f t="shared" ca="1" si="548"/>
        <v>8170.3725382195989</v>
      </c>
      <c r="W3186" s="677">
        <f t="shared" ca="1" si="544"/>
        <v>182.20324057760124</v>
      </c>
      <c r="X3186" s="677">
        <f t="shared" ca="1" si="548"/>
        <v>0</v>
      </c>
      <c r="Y3186" s="677">
        <f t="shared" ca="1" si="548"/>
        <v>0</v>
      </c>
      <c r="Z3186" s="677">
        <f t="shared" ca="1" si="548"/>
        <v>0</v>
      </c>
      <c r="AA3186" t="str">
        <f t="shared" si="538"/>
        <v>ASR_COMP</v>
      </c>
      <c r="AB3186" s="957">
        <f t="shared" si="539"/>
        <v>44682</v>
      </c>
      <c r="AC3186" t="str">
        <f t="shared" si="540"/>
        <v>Unaudited</v>
      </c>
    </row>
    <row r="3187" spans="1:29" x14ac:dyDescent="0.25">
      <c r="A3187" t="s">
        <v>423</v>
      </c>
      <c r="B3187" t="s">
        <v>1388</v>
      </c>
      <c r="C3187" t="s">
        <v>1389</v>
      </c>
      <c r="D3187">
        <v>1900</v>
      </c>
      <c r="E3187" s="957">
        <v>1</v>
      </c>
      <c r="F3187" t="s">
        <v>444</v>
      </c>
      <c r="G3187" s="957">
        <v>366</v>
      </c>
      <c r="H3187" t="s">
        <v>390</v>
      </c>
      <c r="I3187" s="937" t="s">
        <v>491</v>
      </c>
      <c r="J3187" s="937" t="s">
        <v>447</v>
      </c>
      <c r="K3187" s="937" t="s">
        <v>452</v>
      </c>
      <c r="L3187" s="937" t="s">
        <v>1324</v>
      </c>
      <c r="M3187" s="958" t="s">
        <v>1325</v>
      </c>
      <c r="N3187" s="677">
        <f t="shared" ca="1" si="547"/>
        <v>232177.63236182282</v>
      </c>
      <c r="O3187" s="677">
        <f t="shared" ca="1" si="548"/>
        <v>9576.6775085897716</v>
      </c>
      <c r="P3187" s="677">
        <f t="shared" ca="1" si="548"/>
        <v>166.44306164334461</v>
      </c>
      <c r="Q3187" s="677">
        <f t="shared" ca="1" si="548"/>
        <v>43520.275372916745</v>
      </c>
      <c r="R3187" s="677">
        <f t="shared" ca="1" si="548"/>
        <v>8039.2123300114336</v>
      </c>
      <c r="S3187" s="677">
        <f t="shared" ca="1" si="548"/>
        <v>170656.18930187394</v>
      </c>
      <c r="T3187" s="677">
        <f t="shared" ca="1" si="548"/>
        <v>0</v>
      </c>
      <c r="U3187" s="677">
        <f t="shared" ca="1" si="548"/>
        <v>1.1426188799166599</v>
      </c>
      <c r="V3187" s="677">
        <f t="shared" ca="1" si="548"/>
        <v>25.031240658854099</v>
      </c>
      <c r="W3187" s="677">
        <f t="shared" ca="1" si="544"/>
        <v>192.66092724882444</v>
      </c>
      <c r="X3187" s="677">
        <f t="shared" ca="1" si="548"/>
        <v>0</v>
      </c>
      <c r="Y3187" s="677">
        <f t="shared" ca="1" si="548"/>
        <v>0</v>
      </c>
      <c r="Z3187" s="677">
        <f t="shared" ca="1" si="548"/>
        <v>0</v>
      </c>
      <c r="AA3187" t="str">
        <f t="shared" si="538"/>
        <v>ASR_COMP</v>
      </c>
      <c r="AB3187" s="957">
        <f t="shared" si="539"/>
        <v>44682</v>
      </c>
      <c r="AC3187" t="str">
        <f t="shared" si="540"/>
        <v>Unaudited</v>
      </c>
    </row>
    <row r="3188" spans="1:29" x14ac:dyDescent="0.25">
      <c r="A3188" t="s">
        <v>423</v>
      </c>
      <c r="B3188" t="s">
        <v>1388</v>
      </c>
      <c r="C3188" t="s">
        <v>1389</v>
      </c>
      <c r="D3188">
        <v>1900</v>
      </c>
      <c r="E3188" s="957">
        <v>1</v>
      </c>
      <c r="F3188" t="s">
        <v>444</v>
      </c>
      <c r="G3188" s="957">
        <v>366</v>
      </c>
      <c r="H3188" t="s">
        <v>390</v>
      </c>
      <c r="I3188" s="937" t="s">
        <v>491</v>
      </c>
      <c r="J3188" s="937" t="s">
        <v>447</v>
      </c>
      <c r="K3188" s="937" t="s">
        <v>452</v>
      </c>
      <c r="L3188" s="937" t="s">
        <v>110</v>
      </c>
      <c r="M3188" s="958" t="s">
        <v>190</v>
      </c>
      <c r="N3188" s="677">
        <f t="shared" ca="1" si="547"/>
        <v>1194638.5041297118</v>
      </c>
      <c r="O3188" s="677">
        <f t="shared" ca="1" si="548"/>
        <v>577541.36075433774</v>
      </c>
      <c r="P3188" s="677">
        <f t="shared" ca="1" si="548"/>
        <v>30454.104011356285</v>
      </c>
      <c r="Q3188" s="677">
        <f t="shared" ca="1" si="548"/>
        <v>274914.36544641148</v>
      </c>
      <c r="R3188" s="677">
        <f t="shared" ca="1" si="548"/>
        <v>77503.647377780813</v>
      </c>
      <c r="S3188" s="677">
        <f t="shared" ca="1" si="548"/>
        <v>15718.573881215862</v>
      </c>
      <c r="T3188" s="677">
        <f t="shared" ca="1" si="548"/>
        <v>8251.4599999999991</v>
      </c>
      <c r="U3188" s="677">
        <f t="shared" ca="1" si="548"/>
        <v>153.65661732787314</v>
      </c>
      <c r="V3188" s="677">
        <f t="shared" ca="1" si="548"/>
        <v>7520.5450148991085</v>
      </c>
      <c r="W3188" s="677">
        <f t="shared" ca="1" si="544"/>
        <v>202580.79102638259</v>
      </c>
      <c r="X3188" s="677">
        <f t="shared" ca="1" si="548"/>
        <v>0</v>
      </c>
      <c r="Y3188" s="677">
        <f t="shared" ca="1" si="548"/>
        <v>0</v>
      </c>
      <c r="Z3188" s="677">
        <f t="shared" ca="1" si="548"/>
        <v>0</v>
      </c>
      <c r="AA3188" t="str">
        <f t="shared" si="538"/>
        <v>ASR_COMP</v>
      </c>
      <c r="AB3188" s="957">
        <f t="shared" si="539"/>
        <v>44682</v>
      </c>
      <c r="AC3188" t="str">
        <f t="shared" si="540"/>
        <v>Unaudited</v>
      </c>
    </row>
    <row r="3189" spans="1:29" x14ac:dyDescent="0.25">
      <c r="A3189" t="s">
        <v>423</v>
      </c>
      <c r="B3189" t="s">
        <v>1388</v>
      </c>
      <c r="C3189" t="s">
        <v>1389</v>
      </c>
      <c r="D3189">
        <v>1900</v>
      </c>
      <c r="E3189" s="957">
        <v>1</v>
      </c>
      <c r="F3189" t="s">
        <v>444</v>
      </c>
      <c r="G3189" s="957">
        <v>366</v>
      </c>
      <c r="H3189" t="s">
        <v>390</v>
      </c>
      <c r="I3189" s="958" t="s">
        <v>491</v>
      </c>
      <c r="J3189" s="958" t="s">
        <v>447</v>
      </c>
      <c r="K3189" s="958" t="s">
        <v>452</v>
      </c>
      <c r="L3189" s="937" t="s">
        <v>111</v>
      </c>
      <c r="M3189" s="958" t="s">
        <v>163</v>
      </c>
      <c r="N3189" s="677">
        <f t="shared" ca="1" si="547"/>
        <v>4510237.889391657</v>
      </c>
      <c r="O3189" s="677">
        <f t="shared" ca="1" si="548"/>
        <v>2469759.8607528596</v>
      </c>
      <c r="P3189" s="677">
        <f t="shared" ca="1" si="548"/>
        <v>193554.5814119493</v>
      </c>
      <c r="Q3189" s="677">
        <f t="shared" ca="1" si="548"/>
        <v>599140.44658824883</v>
      </c>
      <c r="R3189" s="677">
        <f t="shared" ca="1" si="548"/>
        <v>184093.97803203223</v>
      </c>
      <c r="S3189" s="677">
        <f t="shared" ca="1" si="548"/>
        <v>122403.37225136079</v>
      </c>
      <c r="T3189" s="677">
        <f t="shared" ca="1" si="548"/>
        <v>26406.683060878026</v>
      </c>
      <c r="U3189" s="677">
        <f t="shared" ca="1" si="548"/>
        <v>9871.1218782347805</v>
      </c>
      <c r="V3189" s="677">
        <f t="shared" ca="1" si="548"/>
        <v>36803.063381556931</v>
      </c>
      <c r="W3189" s="677">
        <f t="shared" ca="1" si="544"/>
        <v>14965.892737718863</v>
      </c>
      <c r="X3189" s="677">
        <f t="shared" ca="1" si="548"/>
        <v>512460.01240683947</v>
      </c>
      <c r="Y3189" s="677">
        <f t="shared" ca="1" si="548"/>
        <v>340778.87688997894</v>
      </c>
      <c r="Z3189" s="677">
        <f t="shared" ca="1" si="548"/>
        <v>0</v>
      </c>
      <c r="AA3189" t="str">
        <f t="shared" si="538"/>
        <v>ASR_COMP</v>
      </c>
      <c r="AB3189" s="957">
        <f t="shared" si="539"/>
        <v>44682</v>
      </c>
      <c r="AC3189" t="str">
        <f t="shared" si="540"/>
        <v>Unaudited</v>
      </c>
    </row>
    <row r="3190" spans="1:29" x14ac:dyDescent="0.25">
      <c r="A3190" t="s">
        <v>423</v>
      </c>
      <c r="B3190" t="s">
        <v>1388</v>
      </c>
      <c r="C3190" t="s">
        <v>1389</v>
      </c>
      <c r="D3190">
        <v>1900</v>
      </c>
      <c r="E3190" s="957">
        <v>1</v>
      </c>
      <c r="F3190" t="s">
        <v>444</v>
      </c>
      <c r="G3190" s="957">
        <v>366</v>
      </c>
      <c r="H3190" t="s">
        <v>390</v>
      </c>
      <c r="I3190" s="958" t="s">
        <v>491</v>
      </c>
      <c r="J3190" s="958" t="s">
        <v>447</v>
      </c>
      <c r="K3190" s="958" t="s">
        <v>452</v>
      </c>
      <c r="L3190" s="937" t="s">
        <v>112</v>
      </c>
      <c r="M3190" s="958" t="s">
        <v>137</v>
      </c>
      <c r="N3190" s="677">
        <f t="shared" ca="1" si="547"/>
        <v>0</v>
      </c>
      <c r="O3190" s="677">
        <f t="shared" ca="1" si="548"/>
        <v>0</v>
      </c>
      <c r="P3190" s="677">
        <f t="shared" ca="1" si="548"/>
        <v>0</v>
      </c>
      <c r="Q3190" s="677">
        <f t="shared" ca="1" si="548"/>
        <v>0</v>
      </c>
      <c r="R3190" s="677">
        <f t="shared" ca="1" si="548"/>
        <v>0</v>
      </c>
      <c r="S3190" s="677">
        <f t="shared" ca="1" si="548"/>
        <v>0</v>
      </c>
      <c r="T3190" s="677">
        <f t="shared" ca="1" si="548"/>
        <v>0</v>
      </c>
      <c r="U3190" s="677">
        <f t="shared" ca="1" si="548"/>
        <v>0</v>
      </c>
      <c r="V3190" s="677">
        <f t="shared" ca="1" si="548"/>
        <v>0</v>
      </c>
      <c r="W3190" s="677">
        <f t="shared" ca="1" si="544"/>
        <v>0</v>
      </c>
      <c r="X3190" s="677">
        <f t="shared" ca="1" si="548"/>
        <v>0</v>
      </c>
      <c r="Y3190" s="677">
        <f t="shared" ca="1" si="548"/>
        <v>0</v>
      </c>
      <c r="Z3190" s="677">
        <f t="shared" ca="1" si="548"/>
        <v>0</v>
      </c>
      <c r="AA3190" t="str">
        <f t="shared" si="538"/>
        <v>ASR_COMP</v>
      </c>
      <c r="AB3190" s="957">
        <f t="shared" si="539"/>
        <v>44682</v>
      </c>
      <c r="AC3190" t="str">
        <f t="shared" si="540"/>
        <v>Unaudited</v>
      </c>
    </row>
    <row r="3191" spans="1:29" x14ac:dyDescent="0.25">
      <c r="A3191" t="s">
        <v>423</v>
      </c>
      <c r="B3191" t="s">
        <v>1388</v>
      </c>
      <c r="C3191" t="s">
        <v>1389</v>
      </c>
      <c r="D3191">
        <v>1900</v>
      </c>
      <c r="E3191" s="957">
        <v>1</v>
      </c>
      <c r="F3191" t="s">
        <v>444</v>
      </c>
      <c r="G3191" s="957">
        <v>366</v>
      </c>
      <c r="H3191" t="s">
        <v>390</v>
      </c>
      <c r="I3191" s="958" t="s">
        <v>491</v>
      </c>
      <c r="J3191" s="958" t="s">
        <v>447</v>
      </c>
      <c r="K3191" s="958" t="s">
        <v>452</v>
      </c>
      <c r="L3191" s="937" t="s">
        <v>113</v>
      </c>
      <c r="M3191" s="958" t="s">
        <v>165</v>
      </c>
      <c r="N3191" s="677">
        <f t="shared" ca="1" si="547"/>
        <v>1885329.2356310154</v>
      </c>
      <c r="O3191" s="677">
        <f t="shared" ca="1" si="548"/>
        <v>546405.77143214748</v>
      </c>
      <c r="P3191" s="677">
        <f t="shared" ca="1" si="548"/>
        <v>39693.725002749816</v>
      </c>
      <c r="Q3191" s="677">
        <f t="shared" ca="1" si="548"/>
        <v>442804.73239087168</v>
      </c>
      <c r="R3191" s="677">
        <f t="shared" ca="1" si="548"/>
        <v>89998.698319836447</v>
      </c>
      <c r="S3191" s="677">
        <f t="shared" ca="1" si="548"/>
        <v>57019.432564643874</v>
      </c>
      <c r="T3191" s="677">
        <f t="shared" ca="1" si="548"/>
        <v>0</v>
      </c>
      <c r="U3191" s="677">
        <f t="shared" ca="1" si="548"/>
        <v>539.93066238591837</v>
      </c>
      <c r="V3191" s="677">
        <f t="shared" ca="1" si="548"/>
        <v>16268.646130940084</v>
      </c>
      <c r="W3191" s="677">
        <f t="shared" ca="1" si="544"/>
        <v>566354.78842762089</v>
      </c>
      <c r="X3191" s="677">
        <f t="shared" ca="1" si="548"/>
        <v>45274.314380971358</v>
      </c>
      <c r="Y3191" s="677">
        <f t="shared" ca="1" si="548"/>
        <v>80969.19631884784</v>
      </c>
      <c r="Z3191" s="677">
        <f t="shared" ca="1" si="548"/>
        <v>0</v>
      </c>
      <c r="AA3191" t="str">
        <f t="shared" si="538"/>
        <v>ASR_COMP</v>
      </c>
      <c r="AB3191" s="957">
        <f t="shared" si="539"/>
        <v>44682</v>
      </c>
      <c r="AC3191" t="str">
        <f t="shared" si="540"/>
        <v>Unaudited</v>
      </c>
    </row>
    <row r="3192" spans="1:29" x14ac:dyDescent="0.25">
      <c r="A3192" t="s">
        <v>423</v>
      </c>
      <c r="B3192" t="s">
        <v>1388</v>
      </c>
      <c r="C3192" t="s">
        <v>1389</v>
      </c>
      <c r="D3192">
        <v>1900</v>
      </c>
      <c r="E3192" s="957">
        <v>1</v>
      </c>
      <c r="F3192" t="s">
        <v>444</v>
      </c>
      <c r="G3192" s="957">
        <v>366</v>
      </c>
      <c r="H3192" t="s">
        <v>390</v>
      </c>
      <c r="I3192" s="958" t="s">
        <v>491</v>
      </c>
      <c r="J3192" s="958" t="s">
        <v>447</v>
      </c>
      <c r="K3192" s="958" t="s">
        <v>452</v>
      </c>
      <c r="L3192" s="937" t="s">
        <v>114</v>
      </c>
      <c r="M3192" s="958" t="s">
        <v>466</v>
      </c>
      <c r="N3192" s="677">
        <f t="shared" ca="1" si="547"/>
        <v>0</v>
      </c>
      <c r="O3192" s="677">
        <f t="shared" ca="1" si="548"/>
        <v>0</v>
      </c>
      <c r="P3192" s="677">
        <f t="shared" ca="1" si="548"/>
        <v>0</v>
      </c>
      <c r="Q3192" s="677">
        <f t="shared" ca="1" si="548"/>
        <v>0</v>
      </c>
      <c r="R3192" s="677">
        <f t="shared" ca="1" si="548"/>
        <v>0</v>
      </c>
      <c r="S3192" s="677">
        <f t="shared" ca="1" si="548"/>
        <v>0</v>
      </c>
      <c r="T3192" s="677">
        <f t="shared" ca="1" si="548"/>
        <v>0</v>
      </c>
      <c r="U3192" s="677">
        <f t="shared" ca="1" si="548"/>
        <v>0</v>
      </c>
      <c r="V3192" s="677">
        <f t="shared" ca="1" si="548"/>
        <v>0</v>
      </c>
      <c r="W3192" s="677">
        <f t="shared" ca="1" si="544"/>
        <v>0</v>
      </c>
      <c r="X3192" s="677">
        <f t="shared" ca="1" si="548"/>
        <v>0</v>
      </c>
      <c r="Y3192" s="677">
        <f t="shared" ca="1" si="548"/>
        <v>0</v>
      </c>
      <c r="Z3192" s="677">
        <f t="shared" ca="1" si="548"/>
        <v>0</v>
      </c>
      <c r="AA3192" t="str">
        <f t="shared" si="538"/>
        <v>ASR_COMP</v>
      </c>
      <c r="AB3192" s="957">
        <f t="shared" si="539"/>
        <v>44682</v>
      </c>
      <c r="AC3192" t="str">
        <f t="shared" si="540"/>
        <v>Unaudited</v>
      </c>
    </row>
    <row r="3193" spans="1:29" x14ac:dyDescent="0.25">
      <c r="A3193" t="s">
        <v>423</v>
      </c>
      <c r="B3193" t="s">
        <v>1388</v>
      </c>
      <c r="C3193" t="s">
        <v>1389</v>
      </c>
      <c r="D3193">
        <v>1900</v>
      </c>
      <c r="E3193" s="957">
        <v>1</v>
      </c>
      <c r="F3193" t="s">
        <v>444</v>
      </c>
      <c r="G3193" s="957">
        <v>366</v>
      </c>
      <c r="H3193" t="s">
        <v>390</v>
      </c>
      <c r="I3193" s="958" t="s">
        <v>491</v>
      </c>
      <c r="J3193" s="958" t="s">
        <v>447</v>
      </c>
      <c r="K3193" s="958" t="s">
        <v>6</v>
      </c>
      <c r="L3193" s="953" t="s">
        <v>120</v>
      </c>
      <c r="M3193" s="958" t="s">
        <v>191</v>
      </c>
      <c r="N3193" s="677">
        <f t="shared" ca="1" si="547"/>
        <v>1077764.7664572299</v>
      </c>
      <c r="O3193" s="677">
        <f t="shared" ca="1" si="548"/>
        <v>755424.53203255078</v>
      </c>
      <c r="P3193" s="677">
        <f t="shared" ca="1" si="548"/>
        <v>120852.9364633333</v>
      </c>
      <c r="Q3193" s="677">
        <f t="shared" ca="1" si="548"/>
        <v>77324.64769772283</v>
      </c>
      <c r="R3193" s="677">
        <f t="shared" ca="1" si="548"/>
        <v>34998.49873102858</v>
      </c>
      <c r="S3193" s="677">
        <f t="shared" ca="1" si="548"/>
        <v>36283.852470323385</v>
      </c>
      <c r="T3193" s="677">
        <f t="shared" ca="1" si="548"/>
        <v>265.13</v>
      </c>
      <c r="U3193" s="677">
        <f t="shared" ca="1" si="548"/>
        <v>5082.8529300090568</v>
      </c>
      <c r="V3193" s="677">
        <f t="shared" ca="1" si="548"/>
        <v>9151.8696420145316</v>
      </c>
      <c r="W3193" s="677">
        <f t="shared" ca="1" si="544"/>
        <v>7209.2625070772501</v>
      </c>
      <c r="X3193" s="677">
        <f t="shared" ca="1" si="548"/>
        <v>18466.118585153199</v>
      </c>
      <c r="Y3193" s="677">
        <f t="shared" ca="1" si="548"/>
        <v>12705.065398016999</v>
      </c>
      <c r="Z3193" s="677">
        <f t="shared" ca="1" si="548"/>
        <v>0</v>
      </c>
      <c r="AA3193" t="str">
        <f t="shared" si="538"/>
        <v>ASR_COMP</v>
      </c>
      <c r="AB3193" s="957">
        <f t="shared" si="539"/>
        <v>44682</v>
      </c>
      <c r="AC3193" t="str">
        <f t="shared" si="540"/>
        <v>Unaudited</v>
      </c>
    </row>
    <row r="3194" spans="1:29" x14ac:dyDescent="0.25">
      <c r="A3194" t="s">
        <v>423</v>
      </c>
      <c r="B3194" t="s">
        <v>1388</v>
      </c>
      <c r="C3194" t="s">
        <v>1389</v>
      </c>
      <c r="D3194">
        <v>1900</v>
      </c>
      <c r="E3194" s="957">
        <v>1</v>
      </c>
      <c r="F3194" t="s">
        <v>444</v>
      </c>
      <c r="G3194" s="957">
        <v>366</v>
      </c>
      <c r="H3194" t="s">
        <v>390</v>
      </c>
      <c r="I3194" s="958" t="s">
        <v>491</v>
      </c>
      <c r="J3194" s="958" t="s">
        <v>447</v>
      </c>
      <c r="K3194" s="958" t="s">
        <v>6</v>
      </c>
      <c r="L3194" s="937" t="s">
        <v>45</v>
      </c>
      <c r="M3194" s="958" t="s">
        <v>166</v>
      </c>
      <c r="N3194" s="677">
        <f t="shared" ca="1" si="547"/>
        <v>892275.06290739006</v>
      </c>
      <c r="O3194" s="677">
        <f t="shared" ca="1" si="548"/>
        <v>782340.77998950868</v>
      </c>
      <c r="P3194" s="677">
        <f t="shared" ca="1" si="548"/>
        <v>32488.106618786856</v>
      </c>
      <c r="Q3194" s="677">
        <f t="shared" ca="1" si="548"/>
        <v>29340.86490789794</v>
      </c>
      <c r="R3194" s="677">
        <f t="shared" ca="1" si="548"/>
        <v>8194.282401172788</v>
      </c>
      <c r="S3194" s="677">
        <f t="shared" ca="1" si="548"/>
        <v>12755.228930543224</v>
      </c>
      <c r="T3194" s="677">
        <f t="shared" ca="1" si="548"/>
        <v>10153.40498382493</v>
      </c>
      <c r="U3194" s="677">
        <f t="shared" ca="1" si="548"/>
        <v>479.79595606578533</v>
      </c>
      <c r="V3194" s="677">
        <f t="shared" ca="1" si="548"/>
        <v>1282.027136625941</v>
      </c>
      <c r="W3194" s="677">
        <f t="shared" ca="1" si="544"/>
        <v>257.63962914143457</v>
      </c>
      <c r="X3194" s="677">
        <f t="shared" ca="1" si="548"/>
        <v>13390.812010864711</v>
      </c>
      <c r="Y3194" s="677">
        <f t="shared" ca="1" si="548"/>
        <v>1592.1203429578472</v>
      </c>
      <c r="Z3194" s="677">
        <f t="shared" ca="1" si="548"/>
        <v>0</v>
      </c>
      <c r="AA3194" t="str">
        <f t="shared" si="538"/>
        <v>ASR_COMP</v>
      </c>
      <c r="AB3194" s="957">
        <f t="shared" si="539"/>
        <v>44682</v>
      </c>
      <c r="AC3194" t="str">
        <f t="shared" si="540"/>
        <v>Unaudited</v>
      </c>
    </row>
    <row r="3195" spans="1:29" x14ac:dyDescent="0.25">
      <c r="A3195" t="s">
        <v>423</v>
      </c>
      <c r="B3195" t="s">
        <v>1388</v>
      </c>
      <c r="C3195" t="s">
        <v>1389</v>
      </c>
      <c r="D3195">
        <v>1900</v>
      </c>
      <c r="E3195" s="957">
        <v>1</v>
      </c>
      <c r="F3195" t="s">
        <v>444</v>
      </c>
      <c r="G3195" s="957">
        <v>366</v>
      </c>
      <c r="H3195" t="s">
        <v>390</v>
      </c>
      <c r="I3195" s="937" t="s">
        <v>491</v>
      </c>
      <c r="J3195" s="937" t="s">
        <v>447</v>
      </c>
      <c r="K3195" s="937" t="s">
        <v>6</v>
      </c>
      <c r="L3195" s="937" t="s">
        <v>46</v>
      </c>
      <c r="M3195" s="958" t="s">
        <v>167</v>
      </c>
      <c r="N3195" s="677">
        <f t="shared" ca="1" si="547"/>
        <v>6943.0052068440455</v>
      </c>
      <c r="O3195" s="677">
        <f t="shared" ca="1" si="548"/>
        <v>4687.8973536311387</v>
      </c>
      <c r="P3195" s="677">
        <f t="shared" ca="1" si="548"/>
        <v>685.22823343452819</v>
      </c>
      <c r="Q3195" s="677">
        <f t="shared" ca="1" si="548"/>
        <v>898.80276788717788</v>
      </c>
      <c r="R3195" s="677">
        <f t="shared" ca="1" si="548"/>
        <v>281.34261034872287</v>
      </c>
      <c r="S3195" s="677">
        <f t="shared" ca="1" si="548"/>
        <v>14.536767493626481</v>
      </c>
      <c r="T3195" s="677">
        <f t="shared" ca="1" si="548"/>
        <v>0</v>
      </c>
      <c r="U3195" s="677">
        <f t="shared" ca="1" si="548"/>
        <v>0.66691532339031734</v>
      </c>
      <c r="V3195" s="677">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27.201705450396162</v>
      </c>
      <c r="W3195" s="677">
        <f t="shared" ca="1" si="544"/>
        <v>0</v>
      </c>
      <c r="X3195" s="677">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119.27936645400877</v>
      </c>
      <c r="Y3195" s="677">
        <f t="shared" ca="1" si="550"/>
        <v>228.04948682105746</v>
      </c>
      <c r="Z3195" s="677">
        <f t="shared" ca="1" si="550"/>
        <v>0</v>
      </c>
      <c r="AA3195" t="str">
        <f t="shared" si="538"/>
        <v>ASR_COMP</v>
      </c>
      <c r="AB3195" s="957">
        <f t="shared" si="539"/>
        <v>44682</v>
      </c>
      <c r="AC3195" t="str">
        <f t="shared" si="540"/>
        <v>Unaudited</v>
      </c>
    </row>
    <row r="3196" spans="1:29" x14ac:dyDescent="0.25">
      <c r="A3196" t="s">
        <v>423</v>
      </c>
      <c r="B3196" t="s">
        <v>1388</v>
      </c>
      <c r="C3196" t="s">
        <v>1389</v>
      </c>
      <c r="D3196">
        <v>1900</v>
      </c>
      <c r="E3196" s="957">
        <v>1</v>
      </c>
      <c r="F3196" t="s">
        <v>444</v>
      </c>
      <c r="G3196" s="957">
        <v>366</v>
      </c>
      <c r="H3196" t="s">
        <v>390</v>
      </c>
      <c r="I3196" s="958" t="s">
        <v>491</v>
      </c>
      <c r="J3196" s="958" t="s">
        <v>447</v>
      </c>
      <c r="K3196" s="958" t="s">
        <v>6</v>
      </c>
      <c r="L3196" s="937" t="s">
        <v>168</v>
      </c>
      <c r="M3196" s="958" t="s">
        <v>464</v>
      </c>
      <c r="N3196" s="677">
        <f t="shared" ca="1" si="547"/>
        <v>-221461.45324522007</v>
      </c>
      <c r="O3196" s="677">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-153405.49427091965</v>
      </c>
      <c r="P3196" s="677">
        <f t="shared" ca="1" si="551"/>
        <v>-17526.154998030928</v>
      </c>
      <c r="Q3196" s="677">
        <f t="shared" ca="1" si="551"/>
        <v>-15946.360603429213</v>
      </c>
      <c r="R3196" s="677">
        <f t="shared" ca="1" si="551"/>
        <v>-6213.0670141644559</v>
      </c>
      <c r="S3196" s="677">
        <f t="shared" ca="1" si="551"/>
        <v>-13039.166792302767</v>
      </c>
      <c r="T3196" s="677">
        <f t="shared" ca="1" si="551"/>
        <v>0</v>
      </c>
      <c r="U3196" s="677">
        <f t="shared" ca="1" si="551"/>
        <v>-384.72288366575765</v>
      </c>
      <c r="V3196" s="677">
        <f t="shared" ca="1" si="549"/>
        <v>-2304.621842794686</v>
      </c>
      <c r="W3196" s="677">
        <f t="shared" ca="1" si="544"/>
        <v>-3079.6124388631679</v>
      </c>
      <c r="X3196" s="677">
        <f t="shared" ca="1" si="550"/>
        <v>-7769.2526743691806</v>
      </c>
      <c r="Y3196" s="677">
        <f t="shared" ca="1" si="550"/>
        <v>-1792.9997266802934</v>
      </c>
      <c r="Z3196" s="677">
        <f t="shared" ca="1" si="550"/>
        <v>0</v>
      </c>
      <c r="AA3196" t="str">
        <f t="shared" si="538"/>
        <v>ASR_COMP</v>
      </c>
      <c r="AB3196" s="957">
        <f t="shared" si="539"/>
        <v>44682</v>
      </c>
      <c r="AC3196" t="str">
        <f t="shared" si="540"/>
        <v>Unaudited</v>
      </c>
    </row>
    <row r="3197" spans="1:29" x14ac:dyDescent="0.25">
      <c r="A3197" t="s">
        <v>423</v>
      </c>
      <c r="B3197" t="s">
        <v>1388</v>
      </c>
      <c r="C3197" t="s">
        <v>1389</v>
      </c>
      <c r="D3197">
        <v>1900</v>
      </c>
      <c r="E3197" s="957">
        <v>1</v>
      </c>
      <c r="F3197" t="s">
        <v>444</v>
      </c>
      <c r="G3197" s="957">
        <v>366</v>
      </c>
      <c r="H3197" t="s">
        <v>390</v>
      </c>
      <c r="I3197" s="937" t="s">
        <v>491</v>
      </c>
      <c r="J3197" s="937" t="s">
        <v>447</v>
      </c>
      <c r="K3197" s="937" t="s">
        <v>437</v>
      </c>
      <c r="L3197" s="937" t="s">
        <v>123</v>
      </c>
      <c r="M3197" s="937" t="s">
        <v>32</v>
      </c>
      <c r="N3197" s="677">
        <f t="shared" ca="1" si="547"/>
        <v>0</v>
      </c>
      <c r="O3197" s="677">
        <f t="shared" ca="1" si="551"/>
        <v>0</v>
      </c>
      <c r="P3197" s="677">
        <f t="shared" ca="1" si="551"/>
        <v>0</v>
      </c>
      <c r="Q3197" s="677">
        <f t="shared" ca="1" si="551"/>
        <v>0</v>
      </c>
      <c r="R3197" s="677">
        <f t="shared" ca="1" si="551"/>
        <v>0</v>
      </c>
      <c r="S3197" s="677">
        <f t="shared" ca="1" si="551"/>
        <v>0</v>
      </c>
      <c r="T3197" s="677">
        <f t="shared" ca="1" si="551"/>
        <v>0</v>
      </c>
      <c r="U3197" s="677">
        <f t="shared" ca="1" si="551"/>
        <v>0</v>
      </c>
      <c r="V3197" s="677">
        <f t="shared" ca="1" si="549"/>
        <v>0</v>
      </c>
      <c r="W3197" s="677">
        <f t="shared" ca="1" si="544"/>
        <v>0</v>
      </c>
      <c r="X3197" s="677">
        <f t="shared" ca="1" si="550"/>
        <v>0</v>
      </c>
      <c r="Y3197" s="677">
        <f t="shared" ca="1" si="550"/>
        <v>0</v>
      </c>
      <c r="Z3197" s="677">
        <f t="shared" ca="1" si="550"/>
        <v>0</v>
      </c>
      <c r="AA3197" t="str">
        <f t="shared" si="538"/>
        <v>ASR_COMP</v>
      </c>
      <c r="AB3197" s="957">
        <f t="shared" si="539"/>
        <v>44682</v>
      </c>
      <c r="AC3197" t="str">
        <f t="shared" si="540"/>
        <v>Unaudited</v>
      </c>
    </row>
    <row r="3198" spans="1:29" x14ac:dyDescent="0.25">
      <c r="A3198" t="s">
        <v>423</v>
      </c>
      <c r="B3198" t="s">
        <v>1388</v>
      </c>
      <c r="C3198" t="s">
        <v>1389</v>
      </c>
      <c r="D3198">
        <v>1900</v>
      </c>
      <c r="E3198" s="957">
        <v>1</v>
      </c>
      <c r="F3198" t="s">
        <v>444</v>
      </c>
      <c r="G3198" s="957">
        <v>366</v>
      </c>
      <c r="H3198" t="s">
        <v>390</v>
      </c>
      <c r="I3198" s="937" t="s">
        <v>491</v>
      </c>
      <c r="J3198" s="937" t="s">
        <v>447</v>
      </c>
      <c r="K3198" s="937" t="s">
        <v>437</v>
      </c>
      <c r="L3198" s="937" t="s">
        <v>946</v>
      </c>
      <c r="M3198" s="958" t="s">
        <v>938</v>
      </c>
      <c r="N3198" s="677">
        <f t="shared" ca="1" si="547"/>
        <v>0</v>
      </c>
      <c r="O3198" s="677">
        <f t="shared" ca="1" si="551"/>
        <v>0</v>
      </c>
      <c r="P3198" s="677">
        <f t="shared" ca="1" si="551"/>
        <v>0</v>
      </c>
      <c r="Q3198" s="677">
        <f t="shared" ca="1" si="551"/>
        <v>0</v>
      </c>
      <c r="R3198" s="677">
        <f t="shared" ca="1" si="551"/>
        <v>0</v>
      </c>
      <c r="S3198" s="677">
        <f t="shared" ca="1" si="551"/>
        <v>0</v>
      </c>
      <c r="T3198" s="677">
        <f t="shared" ca="1" si="551"/>
        <v>0</v>
      </c>
      <c r="U3198" s="677">
        <f t="shared" ca="1" si="551"/>
        <v>0</v>
      </c>
      <c r="V3198" s="677">
        <f t="shared" ca="1" si="549"/>
        <v>0</v>
      </c>
      <c r="W3198" s="677">
        <f t="shared" ca="1" si="544"/>
        <v>0</v>
      </c>
      <c r="X3198" s="677">
        <f t="shared" ca="1" si="550"/>
        <v>0</v>
      </c>
      <c r="Y3198" s="677">
        <f t="shared" ca="1" si="550"/>
        <v>0</v>
      </c>
      <c r="Z3198" s="677">
        <f t="shared" ca="1" si="550"/>
        <v>0</v>
      </c>
      <c r="AA3198" t="str">
        <f t="shared" si="538"/>
        <v>ASR_COMP</v>
      </c>
      <c r="AB3198" s="957">
        <f t="shared" si="539"/>
        <v>44682</v>
      </c>
      <c r="AC3198" t="str">
        <f t="shared" si="540"/>
        <v>Unaudited</v>
      </c>
    </row>
    <row r="3199" spans="1:29" x14ac:dyDescent="0.25">
      <c r="A3199" t="s">
        <v>423</v>
      </c>
      <c r="B3199" t="s">
        <v>1388</v>
      </c>
      <c r="C3199" t="s">
        <v>1389</v>
      </c>
      <c r="D3199">
        <v>1900</v>
      </c>
      <c r="E3199" s="957">
        <v>1</v>
      </c>
      <c r="F3199" t="s">
        <v>444</v>
      </c>
      <c r="G3199" s="957">
        <v>366</v>
      </c>
      <c r="H3199" t="s">
        <v>390</v>
      </c>
      <c r="I3199" s="937" t="s">
        <v>491</v>
      </c>
      <c r="J3199" s="937" t="s">
        <v>447</v>
      </c>
      <c r="K3199" s="937" t="s">
        <v>437</v>
      </c>
      <c r="L3199" s="937" t="s">
        <v>170</v>
      </c>
      <c r="M3199" s="958" t="s">
        <v>40</v>
      </c>
      <c r="N3199" s="677">
        <f t="shared" ca="1" si="547"/>
        <v>38082.735697292723</v>
      </c>
      <c r="O3199" s="677">
        <f t="shared" ca="1" si="551"/>
        <v>32789.574525825185</v>
      </c>
      <c r="P3199" s="677">
        <f t="shared" ca="1" si="551"/>
        <v>1361.6459993226372</v>
      </c>
      <c r="Q3199" s="677">
        <f t="shared" ca="1" si="551"/>
        <v>1707.4552389191836</v>
      </c>
      <c r="R3199" s="677">
        <f t="shared" ca="1" si="551"/>
        <v>476.85610015196113</v>
      </c>
      <c r="S3199" s="677">
        <f t="shared" ca="1" si="551"/>
        <v>749.69806725402282</v>
      </c>
      <c r="T3199" s="677">
        <f t="shared" ca="1" si="551"/>
        <v>0</v>
      </c>
      <c r="U3199" s="677">
        <f t="shared" ca="1" si="551"/>
        <v>28.20036417202088</v>
      </c>
      <c r="V3199" s="677">
        <f t="shared" ca="1" si="549"/>
        <v>74.605978990049778</v>
      </c>
      <c r="W3199" s="677">
        <f t="shared" ca="1" si="544"/>
        <v>14.993018641803022</v>
      </c>
      <c r="X3199" s="677">
        <f t="shared" ca="1" si="550"/>
        <v>787.05493552279825</v>
      </c>
      <c r="Y3199" s="677">
        <f t="shared" ca="1" si="550"/>
        <v>92.651468493058204</v>
      </c>
      <c r="Z3199" s="677">
        <f t="shared" ca="1" si="550"/>
        <v>0</v>
      </c>
      <c r="AA3199" t="str">
        <f t="shared" si="538"/>
        <v>ASR_COMP</v>
      </c>
      <c r="AB3199" s="957">
        <f t="shared" si="539"/>
        <v>44682</v>
      </c>
      <c r="AC3199" t="str">
        <f t="shared" si="540"/>
        <v>Unaudited</v>
      </c>
    </row>
    <row r="3200" spans="1:29" x14ac:dyDescent="0.25">
      <c r="A3200" t="s">
        <v>423</v>
      </c>
      <c r="B3200" t="s">
        <v>1388</v>
      </c>
      <c r="C3200" t="s">
        <v>1389</v>
      </c>
      <c r="D3200">
        <v>1900</v>
      </c>
      <c r="E3200" s="957">
        <v>1</v>
      </c>
      <c r="F3200" t="s">
        <v>444</v>
      </c>
      <c r="G3200" s="957">
        <v>366</v>
      </c>
      <c r="H3200" t="s">
        <v>390</v>
      </c>
      <c r="I3200" s="937" t="s">
        <v>491</v>
      </c>
      <c r="J3200" s="937" t="s">
        <v>447</v>
      </c>
      <c r="K3200" s="937" t="s">
        <v>437</v>
      </c>
      <c r="L3200" s="937" t="s">
        <v>171</v>
      </c>
      <c r="M3200" s="958" t="s">
        <v>332</v>
      </c>
      <c r="N3200" s="677">
        <f t="shared" ca="1" si="547"/>
        <v>0</v>
      </c>
      <c r="O3200" s="677">
        <f t="shared" ca="1" si="551"/>
        <v>0</v>
      </c>
      <c r="P3200" s="677">
        <f t="shared" ca="1" si="551"/>
        <v>0</v>
      </c>
      <c r="Q3200" s="677">
        <f t="shared" ca="1" si="551"/>
        <v>0</v>
      </c>
      <c r="R3200" s="677">
        <f t="shared" ca="1" si="551"/>
        <v>0</v>
      </c>
      <c r="S3200" s="677">
        <f t="shared" ca="1" si="551"/>
        <v>0</v>
      </c>
      <c r="T3200" s="677">
        <f t="shared" ca="1" si="551"/>
        <v>0</v>
      </c>
      <c r="U3200" s="677">
        <f t="shared" ca="1" si="551"/>
        <v>0</v>
      </c>
      <c r="V3200" s="677">
        <f t="shared" ca="1" si="549"/>
        <v>0</v>
      </c>
      <c r="W3200" s="677">
        <f t="shared" ca="1" si="544"/>
        <v>0</v>
      </c>
      <c r="X3200" s="677">
        <f t="shared" ca="1" si="550"/>
        <v>0</v>
      </c>
      <c r="Y3200" s="677">
        <f t="shared" ca="1" si="550"/>
        <v>0</v>
      </c>
      <c r="Z3200" s="677">
        <f t="shared" ca="1" si="550"/>
        <v>0</v>
      </c>
      <c r="AA3200" t="str">
        <f t="shared" si="538"/>
        <v>ASR_COMP</v>
      </c>
      <c r="AB3200" s="957">
        <f t="shared" si="539"/>
        <v>44682</v>
      </c>
      <c r="AC3200" t="str">
        <f t="shared" si="540"/>
        <v>Unaudited</v>
      </c>
    </row>
    <row r="3201" spans="1:29" x14ac:dyDescent="0.25">
      <c r="A3201" t="s">
        <v>423</v>
      </c>
      <c r="B3201" t="s">
        <v>1388</v>
      </c>
      <c r="C3201" t="s">
        <v>1389</v>
      </c>
      <c r="D3201">
        <v>1900</v>
      </c>
      <c r="E3201" s="957">
        <v>1</v>
      </c>
      <c r="F3201" t="s">
        <v>444</v>
      </c>
      <c r="G3201" s="957">
        <v>366</v>
      </c>
      <c r="H3201" t="s">
        <v>390</v>
      </c>
      <c r="I3201" s="937" t="s">
        <v>491</v>
      </c>
      <c r="J3201" s="937" t="s">
        <v>453</v>
      </c>
      <c r="K3201" s="937" t="s">
        <v>438</v>
      </c>
      <c r="L3201" s="943" t="s">
        <v>124</v>
      </c>
      <c r="M3201" s="959" t="s">
        <v>27</v>
      </c>
      <c r="N3201" s="677">
        <f t="shared" ca="1" si="547"/>
        <v>8119302.0613231752</v>
      </c>
      <c r="O3201" s="677">
        <f t="shared" ca="1" si="551"/>
        <v>-8391.5238649432958</v>
      </c>
      <c r="P3201" s="677">
        <f t="shared" ca="1" si="551"/>
        <v>8127693.5851881187</v>
      </c>
      <c r="Q3201" s="677">
        <f t="shared" ca="1" si="551"/>
        <v>0</v>
      </c>
      <c r="R3201" s="677">
        <f t="shared" ca="1" si="551"/>
        <v>0</v>
      </c>
      <c r="S3201" s="677">
        <f t="shared" ca="1" si="551"/>
        <v>0</v>
      </c>
      <c r="T3201" s="677">
        <f t="shared" ca="1" si="551"/>
        <v>0</v>
      </c>
      <c r="U3201" s="677">
        <f t="shared" ca="1" si="551"/>
        <v>0</v>
      </c>
      <c r="V3201" s="677">
        <f t="shared" ca="1" si="549"/>
        <v>0</v>
      </c>
      <c r="W3201" s="677">
        <f t="shared" ca="1" si="544"/>
        <v>0</v>
      </c>
      <c r="X3201" s="677">
        <f t="shared" ca="1" si="550"/>
        <v>0</v>
      </c>
      <c r="Y3201" s="677">
        <f t="shared" ca="1" si="550"/>
        <v>0</v>
      </c>
      <c r="Z3201" s="677">
        <f t="shared" ca="1" si="550"/>
        <v>0</v>
      </c>
      <c r="AA3201" t="str">
        <f t="shared" si="538"/>
        <v>ASR_COMP</v>
      </c>
      <c r="AB3201" s="957">
        <f t="shared" si="539"/>
        <v>44682</v>
      </c>
      <c r="AC3201" t="str">
        <f t="shared" si="540"/>
        <v>Unaudited</v>
      </c>
    </row>
    <row r="3202" spans="1:29" x14ac:dyDescent="0.25">
      <c r="A3202" t="s">
        <v>423</v>
      </c>
      <c r="B3202" t="s">
        <v>1388</v>
      </c>
      <c r="C3202" t="s">
        <v>1389</v>
      </c>
      <c r="D3202">
        <v>1900</v>
      </c>
      <c r="E3202" s="957">
        <v>1</v>
      </c>
      <c r="F3202" t="s">
        <v>444</v>
      </c>
      <c r="G3202" s="957">
        <v>366</v>
      </c>
      <c r="H3202" t="s">
        <v>390</v>
      </c>
      <c r="I3202" s="937" t="s">
        <v>491</v>
      </c>
      <c r="J3202" s="937" t="s">
        <v>453</v>
      </c>
      <c r="K3202" s="937" t="s">
        <v>438</v>
      </c>
      <c r="L3202" s="937" t="s">
        <v>125</v>
      </c>
      <c r="M3202" s="958" t="s">
        <v>100</v>
      </c>
      <c r="N3202" s="677">
        <f t="shared" ca="1" si="547"/>
        <v>407019.92965207354</v>
      </c>
      <c r="O3202" s="677">
        <f t="shared" ca="1" si="551"/>
        <v>180998.26494654492</v>
      </c>
      <c r="P3202" s="677">
        <f t="shared" ca="1" si="551"/>
        <v>226021.66470552864</v>
      </c>
      <c r="Q3202" s="677">
        <f t="shared" ca="1" si="551"/>
        <v>0</v>
      </c>
      <c r="R3202" s="677">
        <f t="shared" ca="1" si="551"/>
        <v>0</v>
      </c>
      <c r="S3202" s="677">
        <f t="shared" ca="1" si="551"/>
        <v>0</v>
      </c>
      <c r="T3202" s="677">
        <f t="shared" ca="1" si="551"/>
        <v>0</v>
      </c>
      <c r="U3202" s="677">
        <f t="shared" ca="1" si="551"/>
        <v>0</v>
      </c>
      <c r="V3202" s="677">
        <f t="shared" ca="1" si="549"/>
        <v>0</v>
      </c>
      <c r="W3202" s="677">
        <f t="shared" ca="1" si="544"/>
        <v>0</v>
      </c>
      <c r="X3202" s="677">
        <f t="shared" ca="1" si="550"/>
        <v>0</v>
      </c>
      <c r="Y3202" s="677">
        <f t="shared" ca="1" si="550"/>
        <v>0</v>
      </c>
      <c r="Z3202" s="677">
        <f t="shared" ca="1" si="550"/>
        <v>0</v>
      </c>
      <c r="AA3202" t="str">
        <f t="shared" ref="AA3202:AA3265" si="552">file_name</f>
        <v>ASR_COMP</v>
      </c>
      <c r="AB3202" s="957">
        <f t="shared" ref="AB3202:AB3265" si="553">file_date</f>
        <v>44682</v>
      </c>
      <c r="AC3202" t="str">
        <f t="shared" ref="AC3202:AC3265" si="554">status</f>
        <v>Unaudited</v>
      </c>
    </row>
    <row r="3203" spans="1:29" x14ac:dyDescent="0.25">
      <c r="A3203" t="s">
        <v>423</v>
      </c>
      <c r="B3203" t="s">
        <v>1388</v>
      </c>
      <c r="C3203" t="s">
        <v>1389</v>
      </c>
      <c r="D3203">
        <v>1900</v>
      </c>
      <c r="E3203" s="957">
        <v>1</v>
      </c>
      <c r="F3203" t="s">
        <v>444</v>
      </c>
      <c r="G3203" s="957">
        <v>366</v>
      </c>
      <c r="H3203" t="s">
        <v>390</v>
      </c>
      <c r="I3203" s="937" t="s">
        <v>491</v>
      </c>
      <c r="J3203" s="937" t="s">
        <v>453</v>
      </c>
      <c r="K3203" s="937" t="s">
        <v>438</v>
      </c>
      <c r="L3203" s="937" t="s">
        <v>126</v>
      </c>
      <c r="M3203" s="958" t="s">
        <v>101</v>
      </c>
      <c r="N3203" s="677">
        <f t="shared" ca="1" si="547"/>
        <v>1114171.3835123545</v>
      </c>
      <c r="O3203" s="677">
        <f t="shared" ca="1" si="551"/>
        <v>830241.20847490465</v>
      </c>
      <c r="P3203" s="677">
        <f t="shared" ca="1" si="551"/>
        <v>283930.17503744981</v>
      </c>
      <c r="Q3203" s="677">
        <f t="shared" ca="1" si="551"/>
        <v>0</v>
      </c>
      <c r="R3203" s="677">
        <f t="shared" ca="1" si="551"/>
        <v>0</v>
      </c>
      <c r="S3203" s="677">
        <f t="shared" ca="1" si="551"/>
        <v>0</v>
      </c>
      <c r="T3203" s="677">
        <f t="shared" ca="1" si="551"/>
        <v>0</v>
      </c>
      <c r="U3203" s="677">
        <f t="shared" ca="1" si="551"/>
        <v>0</v>
      </c>
      <c r="V3203" s="677">
        <f t="shared" ca="1" si="549"/>
        <v>0</v>
      </c>
      <c r="W3203" s="677">
        <f t="shared" ca="1" si="544"/>
        <v>0</v>
      </c>
      <c r="X3203" s="677">
        <f t="shared" ca="1" si="550"/>
        <v>0</v>
      </c>
      <c r="Y3203" s="677">
        <f t="shared" ca="1" si="550"/>
        <v>0</v>
      </c>
      <c r="Z3203" s="677">
        <f t="shared" ca="1" si="550"/>
        <v>0</v>
      </c>
      <c r="AA3203" t="str">
        <f t="shared" si="552"/>
        <v>ASR_COMP</v>
      </c>
      <c r="AB3203" s="957">
        <f t="shared" si="553"/>
        <v>44682</v>
      </c>
      <c r="AC3203" t="str">
        <f t="shared" si="554"/>
        <v>Unaudited</v>
      </c>
    </row>
    <row r="3204" spans="1:29" x14ac:dyDescent="0.25">
      <c r="A3204" t="s">
        <v>423</v>
      </c>
      <c r="B3204" t="s">
        <v>1388</v>
      </c>
      <c r="C3204" t="s">
        <v>1389</v>
      </c>
      <c r="D3204">
        <v>1900</v>
      </c>
      <c r="E3204" s="957">
        <v>1</v>
      </c>
      <c r="F3204" t="s">
        <v>444</v>
      </c>
      <c r="G3204" s="957">
        <v>366</v>
      </c>
      <c r="H3204" t="s">
        <v>390</v>
      </c>
      <c r="I3204" s="937" t="s">
        <v>491</v>
      </c>
      <c r="J3204" s="937" t="s">
        <v>453</v>
      </c>
      <c r="K3204" s="937" t="s">
        <v>438</v>
      </c>
      <c r="L3204" s="937" t="s">
        <v>127</v>
      </c>
      <c r="M3204" s="958" t="s">
        <v>102</v>
      </c>
      <c r="N3204" s="677">
        <f t="shared" ca="1" si="547"/>
        <v>265888.51188856276</v>
      </c>
      <c r="O3204" s="677">
        <f t="shared" ca="1" si="551"/>
        <v>159547.44962359167</v>
      </c>
      <c r="P3204" s="677">
        <f t="shared" ca="1" si="551"/>
        <v>106341.06226497109</v>
      </c>
      <c r="Q3204" s="677">
        <f t="shared" ca="1" si="551"/>
        <v>0</v>
      </c>
      <c r="R3204" s="677">
        <f t="shared" ca="1" si="551"/>
        <v>0</v>
      </c>
      <c r="S3204" s="677">
        <f t="shared" ca="1" si="551"/>
        <v>0</v>
      </c>
      <c r="T3204" s="677">
        <f t="shared" ca="1" si="551"/>
        <v>0</v>
      </c>
      <c r="U3204" s="677">
        <f t="shared" ca="1" si="551"/>
        <v>0</v>
      </c>
      <c r="V3204" s="677">
        <f t="shared" ca="1" si="549"/>
        <v>0</v>
      </c>
      <c r="W3204" s="677">
        <f t="shared" ca="1" si="544"/>
        <v>0</v>
      </c>
      <c r="X3204" s="677">
        <f t="shared" ca="1" si="550"/>
        <v>0</v>
      </c>
      <c r="Y3204" s="677">
        <f t="shared" ca="1" si="550"/>
        <v>0</v>
      </c>
      <c r="Z3204" s="677">
        <f t="shared" ca="1" si="550"/>
        <v>0</v>
      </c>
      <c r="AA3204" t="str">
        <f t="shared" si="552"/>
        <v>ASR_COMP</v>
      </c>
      <c r="AB3204" s="957">
        <f t="shared" si="553"/>
        <v>44682</v>
      </c>
      <c r="AC3204" t="str">
        <f t="shared" si="554"/>
        <v>Unaudited</v>
      </c>
    </row>
    <row r="3205" spans="1:29" x14ac:dyDescent="0.25">
      <c r="A3205" t="s">
        <v>423</v>
      </c>
      <c r="B3205" t="s">
        <v>1388</v>
      </c>
      <c r="C3205" t="s">
        <v>1389</v>
      </c>
      <c r="D3205">
        <v>1900</v>
      </c>
      <c r="E3205" s="957">
        <v>1</v>
      </c>
      <c r="F3205" t="s">
        <v>444</v>
      </c>
      <c r="G3205" s="957">
        <v>366</v>
      </c>
      <c r="H3205" t="s">
        <v>390</v>
      </c>
      <c r="I3205" s="937" t="s">
        <v>491</v>
      </c>
      <c r="J3205" s="937" t="s">
        <v>453</v>
      </c>
      <c r="K3205" s="937" t="s">
        <v>438</v>
      </c>
      <c r="L3205" s="937" t="s">
        <v>128</v>
      </c>
      <c r="M3205" s="958" t="s">
        <v>103</v>
      </c>
      <c r="N3205" s="677">
        <f t="shared" ca="1" si="547"/>
        <v>923281.78176520136</v>
      </c>
      <c r="O3205" s="677">
        <f t="shared" ca="1" si="551"/>
        <v>177732.40240838041</v>
      </c>
      <c r="P3205" s="677">
        <f t="shared" ca="1" si="551"/>
        <v>745549.37935682095</v>
      </c>
      <c r="Q3205" s="677">
        <f t="shared" ca="1" si="551"/>
        <v>0</v>
      </c>
      <c r="R3205" s="677">
        <f t="shared" ca="1" si="551"/>
        <v>0</v>
      </c>
      <c r="S3205" s="677">
        <f t="shared" ca="1" si="551"/>
        <v>0</v>
      </c>
      <c r="T3205" s="677">
        <f t="shared" ca="1" si="551"/>
        <v>0</v>
      </c>
      <c r="U3205" s="677">
        <f t="shared" ca="1" si="551"/>
        <v>0</v>
      </c>
      <c r="V3205" s="677">
        <f t="shared" ca="1" si="549"/>
        <v>0</v>
      </c>
      <c r="W3205" s="677">
        <f t="shared" ca="1" si="544"/>
        <v>0</v>
      </c>
      <c r="X3205" s="677">
        <f t="shared" ca="1" si="550"/>
        <v>0</v>
      </c>
      <c r="Y3205" s="677">
        <f t="shared" ca="1" si="550"/>
        <v>0</v>
      </c>
      <c r="Z3205" s="677">
        <f t="shared" ca="1" si="550"/>
        <v>0</v>
      </c>
      <c r="AA3205" t="str">
        <f t="shared" si="552"/>
        <v>ASR_COMP</v>
      </c>
      <c r="AB3205" s="957">
        <f t="shared" si="553"/>
        <v>44682</v>
      </c>
      <c r="AC3205" t="str">
        <f t="shared" si="554"/>
        <v>Unaudited</v>
      </c>
    </row>
    <row r="3206" spans="1:29" x14ac:dyDescent="0.25">
      <c r="A3206" t="s">
        <v>423</v>
      </c>
      <c r="B3206" t="s">
        <v>1388</v>
      </c>
      <c r="C3206" t="s">
        <v>1389</v>
      </c>
      <c r="D3206">
        <v>1900</v>
      </c>
      <c r="E3206" s="957">
        <v>1</v>
      </c>
      <c r="F3206" t="s">
        <v>444</v>
      </c>
      <c r="G3206" s="957">
        <v>366</v>
      </c>
      <c r="H3206" t="s">
        <v>390</v>
      </c>
      <c r="I3206" s="937" t="s">
        <v>491</v>
      </c>
      <c r="J3206" s="937" t="s">
        <v>453</v>
      </c>
      <c r="K3206" s="937" t="s">
        <v>438</v>
      </c>
      <c r="L3206" s="937" t="s">
        <v>129</v>
      </c>
      <c r="M3206" s="958" t="s">
        <v>28</v>
      </c>
      <c r="N3206" s="677">
        <f t="shared" ca="1" si="547"/>
        <v>185638.8523911924</v>
      </c>
      <c r="O3206" s="677">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185638.8523911924</v>
      </c>
      <c r="P3206" s="677">
        <f t="shared" ca="1" si="555"/>
        <v>0</v>
      </c>
      <c r="Q3206" s="677">
        <f t="shared" ca="1" si="555"/>
        <v>0</v>
      </c>
      <c r="R3206" s="677">
        <f t="shared" ca="1" si="555"/>
        <v>0</v>
      </c>
      <c r="S3206" s="677">
        <f t="shared" ca="1" si="555"/>
        <v>0</v>
      </c>
      <c r="T3206" s="677">
        <f t="shared" ca="1" si="555"/>
        <v>0</v>
      </c>
      <c r="U3206" s="677">
        <f t="shared" ca="1" si="555"/>
        <v>0</v>
      </c>
      <c r="V3206" s="677">
        <f t="shared" ca="1" si="549"/>
        <v>0</v>
      </c>
      <c r="W3206" s="677">
        <f t="shared" ca="1" si="544"/>
        <v>0</v>
      </c>
      <c r="X3206" s="677">
        <f t="shared" ca="1" si="550"/>
        <v>0</v>
      </c>
      <c r="Y3206" s="677">
        <f t="shared" ca="1" si="550"/>
        <v>0</v>
      </c>
      <c r="Z3206" s="677">
        <f t="shared" ca="1" si="550"/>
        <v>0</v>
      </c>
      <c r="AA3206" t="str">
        <f t="shared" si="552"/>
        <v>ASR_COMP</v>
      </c>
      <c r="AB3206" s="957">
        <f t="shared" si="553"/>
        <v>44682</v>
      </c>
      <c r="AC3206" t="str">
        <f t="shared" si="554"/>
        <v>Unaudited</v>
      </c>
    </row>
    <row r="3207" spans="1:29" x14ac:dyDescent="0.25">
      <c r="A3207" t="s">
        <v>423</v>
      </c>
      <c r="B3207" t="s">
        <v>1388</v>
      </c>
      <c r="C3207" t="s">
        <v>1389</v>
      </c>
      <c r="D3207">
        <v>1900</v>
      </c>
      <c r="E3207" s="957">
        <v>1</v>
      </c>
      <c r="F3207" t="s">
        <v>444</v>
      </c>
      <c r="G3207" s="957">
        <v>366</v>
      </c>
      <c r="H3207" t="s">
        <v>390</v>
      </c>
      <c r="I3207" s="937" t="s">
        <v>491</v>
      </c>
      <c r="J3207" s="937" t="s">
        <v>439</v>
      </c>
      <c r="K3207" s="937" t="s">
        <v>439</v>
      </c>
      <c r="L3207" s="937" t="s">
        <v>131</v>
      </c>
      <c r="M3207" s="958" t="s">
        <v>329</v>
      </c>
      <c r="N3207" s="677">
        <f t="shared" ca="1" si="547"/>
        <v>0</v>
      </c>
      <c r="O3207" s="677">
        <f t="shared" ca="1" si="555"/>
        <v>0</v>
      </c>
      <c r="P3207" s="677">
        <f t="shared" ca="1" si="555"/>
        <v>0</v>
      </c>
      <c r="Q3207" s="677">
        <f t="shared" ca="1" si="555"/>
        <v>0</v>
      </c>
      <c r="R3207" s="677">
        <f t="shared" ca="1" si="555"/>
        <v>0</v>
      </c>
      <c r="S3207" s="677">
        <f t="shared" ca="1" si="555"/>
        <v>0</v>
      </c>
      <c r="T3207" s="677">
        <f t="shared" ca="1" si="555"/>
        <v>0</v>
      </c>
      <c r="U3207" s="677">
        <f t="shared" ca="1" si="555"/>
        <v>0</v>
      </c>
      <c r="V3207" s="677">
        <f t="shared" ca="1" si="549"/>
        <v>0</v>
      </c>
      <c r="W3207" s="677">
        <f t="shared" ca="1" si="544"/>
        <v>0</v>
      </c>
      <c r="X3207" s="677">
        <f t="shared" ca="1" si="550"/>
        <v>0</v>
      </c>
      <c r="Y3207" s="677">
        <f t="shared" ca="1" si="550"/>
        <v>0</v>
      </c>
      <c r="Z3207" s="677">
        <f t="shared" ca="1" si="550"/>
        <v>0</v>
      </c>
      <c r="AA3207" t="str">
        <f t="shared" si="552"/>
        <v>ASR_COMP</v>
      </c>
      <c r="AB3207" s="957">
        <f t="shared" si="553"/>
        <v>44682</v>
      </c>
      <c r="AC3207" t="str">
        <f t="shared" si="554"/>
        <v>Unaudited</v>
      </c>
    </row>
    <row r="3208" spans="1:29" x14ac:dyDescent="0.25">
      <c r="A3208" t="s">
        <v>423</v>
      </c>
      <c r="B3208" t="s">
        <v>1388</v>
      </c>
      <c r="C3208" t="s">
        <v>1389</v>
      </c>
      <c r="D3208">
        <v>1900</v>
      </c>
      <c r="E3208" s="957">
        <v>1</v>
      </c>
      <c r="F3208" t="s">
        <v>444</v>
      </c>
      <c r="G3208" s="957">
        <v>366</v>
      </c>
      <c r="H3208" t="s">
        <v>390</v>
      </c>
      <c r="I3208" s="937" t="s">
        <v>491</v>
      </c>
      <c r="J3208" s="937" t="s">
        <v>439</v>
      </c>
      <c r="K3208" s="937" t="s">
        <v>439</v>
      </c>
      <c r="L3208" s="937" t="s">
        <v>132</v>
      </c>
      <c r="M3208" s="958" t="s">
        <v>328</v>
      </c>
      <c r="N3208" s="677">
        <f t="shared" ca="1" si="547"/>
        <v>0</v>
      </c>
      <c r="O3208" s="677">
        <f t="shared" ca="1" si="555"/>
        <v>0</v>
      </c>
      <c r="P3208" s="677">
        <f t="shared" ca="1" si="555"/>
        <v>0</v>
      </c>
      <c r="Q3208" s="677">
        <f t="shared" ca="1" si="555"/>
        <v>0</v>
      </c>
      <c r="R3208" s="677">
        <f t="shared" ca="1" si="555"/>
        <v>0</v>
      </c>
      <c r="S3208" s="677">
        <f t="shared" ca="1" si="555"/>
        <v>0</v>
      </c>
      <c r="T3208" s="677">
        <f t="shared" ca="1" si="555"/>
        <v>0</v>
      </c>
      <c r="U3208" s="677">
        <f t="shared" ca="1" si="555"/>
        <v>0</v>
      </c>
      <c r="V3208" s="677">
        <f t="shared" ca="1" si="549"/>
        <v>0</v>
      </c>
      <c r="W3208" s="677">
        <f t="shared" ca="1" si="544"/>
        <v>0</v>
      </c>
      <c r="X3208" s="677">
        <f t="shared" ca="1" si="550"/>
        <v>0</v>
      </c>
      <c r="Y3208" s="677">
        <f t="shared" ca="1" si="550"/>
        <v>0</v>
      </c>
      <c r="Z3208" s="677">
        <f t="shared" ca="1" si="550"/>
        <v>0</v>
      </c>
      <c r="AA3208" t="str">
        <f t="shared" si="552"/>
        <v>ASR_COMP</v>
      </c>
      <c r="AB3208" s="957">
        <f t="shared" si="553"/>
        <v>44682</v>
      </c>
      <c r="AC3208" t="str">
        <f t="shared" si="554"/>
        <v>Unaudited</v>
      </c>
    </row>
    <row r="3209" spans="1:29" ht="30" x14ac:dyDescent="0.25">
      <c r="A3209" t="s">
        <v>423</v>
      </c>
      <c r="B3209" t="s">
        <v>1388</v>
      </c>
      <c r="C3209" t="s">
        <v>1389</v>
      </c>
      <c r="D3209">
        <v>1900</v>
      </c>
      <c r="E3209" s="957">
        <v>1</v>
      </c>
      <c r="F3209" t="s">
        <v>444</v>
      </c>
      <c r="G3209" s="957">
        <v>366</v>
      </c>
      <c r="H3209" t="s">
        <v>390</v>
      </c>
      <c r="I3209" s="937" t="s">
        <v>491</v>
      </c>
      <c r="J3209" s="937" t="s">
        <v>439</v>
      </c>
      <c r="K3209" s="937" t="s">
        <v>439</v>
      </c>
      <c r="L3209" s="937" t="s">
        <v>133</v>
      </c>
      <c r="M3209" s="958" t="s">
        <v>182</v>
      </c>
      <c r="N3209" s="677">
        <f t="shared" ca="1" si="547"/>
        <v>0</v>
      </c>
      <c r="O3209" s="677">
        <f t="shared" ca="1" si="555"/>
        <v>0</v>
      </c>
      <c r="P3209" s="677">
        <f t="shared" ca="1" si="555"/>
        <v>0</v>
      </c>
      <c r="Q3209" s="677">
        <f t="shared" ca="1" si="555"/>
        <v>0</v>
      </c>
      <c r="R3209" s="677">
        <f t="shared" ca="1" si="555"/>
        <v>0</v>
      </c>
      <c r="S3209" s="677">
        <f t="shared" ca="1" si="555"/>
        <v>0</v>
      </c>
      <c r="T3209" s="677">
        <f t="shared" ca="1" si="555"/>
        <v>0</v>
      </c>
      <c r="U3209" s="677">
        <f t="shared" ca="1" si="555"/>
        <v>0</v>
      </c>
      <c r="V3209" s="677">
        <f t="shared" ca="1" si="549"/>
        <v>0</v>
      </c>
      <c r="W3209" s="677">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7">
        <f t="shared" ca="1" si="550"/>
        <v>0</v>
      </c>
      <c r="Y3209" s="677">
        <f t="shared" ca="1" si="550"/>
        <v>0</v>
      </c>
      <c r="Z3209" s="677">
        <f t="shared" ca="1" si="550"/>
        <v>0</v>
      </c>
      <c r="AA3209" t="str">
        <f t="shared" si="552"/>
        <v>ASR_COMP</v>
      </c>
      <c r="AB3209" s="957">
        <f t="shared" si="553"/>
        <v>44682</v>
      </c>
      <c r="AC3209" t="str">
        <f t="shared" si="554"/>
        <v>Unaudited</v>
      </c>
    </row>
    <row r="3210" spans="1:29" x14ac:dyDescent="0.25">
      <c r="A3210" t="s">
        <v>423</v>
      </c>
      <c r="B3210" t="s">
        <v>1388</v>
      </c>
      <c r="C3210" t="s">
        <v>1389</v>
      </c>
      <c r="D3210">
        <v>1900</v>
      </c>
      <c r="E3210" s="957">
        <v>1</v>
      </c>
      <c r="F3210" t="s">
        <v>444</v>
      </c>
      <c r="G3210" s="957">
        <v>366</v>
      </c>
      <c r="H3210" t="s">
        <v>390</v>
      </c>
      <c r="I3210" s="937" t="s">
        <v>491</v>
      </c>
      <c r="J3210" s="937" t="s">
        <v>439</v>
      </c>
      <c r="K3210" s="937" t="s">
        <v>439</v>
      </c>
      <c r="L3210" s="937" t="s">
        <v>134</v>
      </c>
      <c r="M3210" s="958" t="s">
        <v>497</v>
      </c>
      <c r="N3210" s="677">
        <f t="shared" ca="1" si="547"/>
        <v>0</v>
      </c>
      <c r="O3210" s="677">
        <f t="shared" ca="1" si="555"/>
        <v>0</v>
      </c>
      <c r="P3210" s="677">
        <f t="shared" ca="1" si="555"/>
        <v>0</v>
      </c>
      <c r="Q3210" s="677">
        <f t="shared" ca="1" si="555"/>
        <v>0</v>
      </c>
      <c r="R3210" s="677">
        <f t="shared" ca="1" si="555"/>
        <v>0</v>
      </c>
      <c r="S3210" s="677">
        <f t="shared" ca="1" si="555"/>
        <v>0</v>
      </c>
      <c r="T3210" s="677">
        <f t="shared" ca="1" si="555"/>
        <v>0</v>
      </c>
      <c r="U3210" s="677">
        <f t="shared" ca="1" si="555"/>
        <v>0</v>
      </c>
      <c r="V3210" s="677">
        <f t="shared" ca="1" si="549"/>
        <v>0</v>
      </c>
      <c r="W3210" s="677">
        <f t="shared" ca="1" si="556"/>
        <v>0</v>
      </c>
      <c r="X3210" s="677">
        <f t="shared" ca="1" si="550"/>
        <v>0</v>
      </c>
      <c r="Y3210" s="677">
        <f t="shared" ca="1" si="550"/>
        <v>0</v>
      </c>
      <c r="Z3210" s="677">
        <f t="shared" ca="1" si="550"/>
        <v>0</v>
      </c>
      <c r="AA3210" t="str">
        <f t="shared" si="552"/>
        <v>ASR_COMP</v>
      </c>
      <c r="AB3210" s="957">
        <f t="shared" si="553"/>
        <v>44682</v>
      </c>
      <c r="AC3210" t="str">
        <f t="shared" si="554"/>
        <v>Unaudited</v>
      </c>
    </row>
    <row r="3211" spans="1:29" x14ac:dyDescent="0.25">
      <c r="A3211" t="s">
        <v>423</v>
      </c>
      <c r="B3211" t="s">
        <v>1388</v>
      </c>
      <c r="C3211" t="s">
        <v>1389</v>
      </c>
      <c r="D3211">
        <v>1900</v>
      </c>
      <c r="E3211" s="957">
        <v>1</v>
      </c>
      <c r="F3211" t="s">
        <v>444</v>
      </c>
      <c r="G3211" s="957">
        <v>366</v>
      </c>
      <c r="H3211" t="s">
        <v>390</v>
      </c>
      <c r="I3211" s="937" t="s">
        <v>491</v>
      </c>
      <c r="J3211" s="937" t="s">
        <v>439</v>
      </c>
      <c r="K3211" s="937" t="s">
        <v>439</v>
      </c>
      <c r="L3211" s="945" t="s">
        <v>135</v>
      </c>
      <c r="M3211" s="960" t="s">
        <v>498</v>
      </c>
      <c r="N3211" s="677">
        <f t="shared" ca="1" si="547"/>
        <v>0</v>
      </c>
      <c r="O3211" s="677">
        <f t="shared" ca="1" si="555"/>
        <v>0</v>
      </c>
      <c r="P3211" s="677">
        <f t="shared" ca="1" si="555"/>
        <v>0</v>
      </c>
      <c r="Q3211" s="677">
        <f t="shared" ca="1" si="555"/>
        <v>0</v>
      </c>
      <c r="R3211" s="677">
        <f t="shared" ca="1" si="555"/>
        <v>0</v>
      </c>
      <c r="S3211" s="677">
        <f t="shared" ca="1" si="555"/>
        <v>0</v>
      </c>
      <c r="T3211" s="677">
        <f t="shared" ca="1" si="555"/>
        <v>0</v>
      </c>
      <c r="U3211" s="677">
        <f t="shared" ca="1" si="555"/>
        <v>0</v>
      </c>
      <c r="V3211" s="677">
        <f t="shared" ca="1" si="549"/>
        <v>0</v>
      </c>
      <c r="W3211" s="677">
        <f t="shared" ca="1" si="556"/>
        <v>0</v>
      </c>
      <c r="X3211" s="677">
        <f t="shared" ca="1" si="550"/>
        <v>0</v>
      </c>
      <c r="Y3211" s="677">
        <f t="shared" ca="1" si="550"/>
        <v>0</v>
      </c>
      <c r="Z3211" s="677">
        <f t="shared" ca="1" si="550"/>
        <v>0</v>
      </c>
      <c r="AA3211" t="str">
        <f t="shared" si="552"/>
        <v>ASR_COMP</v>
      </c>
      <c r="AB3211" s="957">
        <f t="shared" si="553"/>
        <v>44682</v>
      </c>
      <c r="AC3211" t="str">
        <f t="shared" si="554"/>
        <v>Unaudited</v>
      </c>
    </row>
    <row r="3212" spans="1:29" x14ac:dyDescent="0.25">
      <c r="A3212" t="s">
        <v>423</v>
      </c>
      <c r="B3212" t="s">
        <v>1388</v>
      </c>
      <c r="C3212" t="s">
        <v>1389</v>
      </c>
      <c r="D3212">
        <v>1900</v>
      </c>
      <c r="E3212" s="957">
        <v>1</v>
      </c>
      <c r="F3212" t="s">
        <v>444</v>
      </c>
      <c r="G3212" s="957">
        <v>366</v>
      </c>
      <c r="H3212" t="s">
        <v>390</v>
      </c>
      <c r="I3212" s="937" t="s">
        <v>491</v>
      </c>
      <c r="J3212" s="937" t="s">
        <v>439</v>
      </c>
      <c r="K3212" s="937" t="s">
        <v>439</v>
      </c>
      <c r="L3212" s="947" t="s">
        <v>136</v>
      </c>
      <c r="M3212" s="961" t="s">
        <v>499</v>
      </c>
      <c r="N3212" s="677">
        <f t="shared" ca="1" si="547"/>
        <v>0</v>
      </c>
      <c r="O3212" s="677">
        <f t="shared" ca="1" si="555"/>
        <v>0</v>
      </c>
      <c r="P3212" s="677">
        <f t="shared" ca="1" si="555"/>
        <v>0</v>
      </c>
      <c r="Q3212" s="677">
        <f t="shared" ca="1" si="555"/>
        <v>0</v>
      </c>
      <c r="R3212" s="677">
        <f t="shared" ca="1" si="555"/>
        <v>0</v>
      </c>
      <c r="S3212" s="677">
        <f t="shared" ca="1" si="555"/>
        <v>0</v>
      </c>
      <c r="T3212" s="677">
        <f t="shared" ca="1" si="555"/>
        <v>0</v>
      </c>
      <c r="U3212" s="677">
        <f t="shared" ca="1" si="555"/>
        <v>0</v>
      </c>
      <c r="V3212" s="677">
        <f t="shared" ca="1" si="549"/>
        <v>0</v>
      </c>
      <c r="W3212" s="677">
        <f t="shared" ca="1" si="556"/>
        <v>0</v>
      </c>
      <c r="X3212" s="677">
        <f t="shared" ca="1" si="550"/>
        <v>0</v>
      </c>
      <c r="Y3212" s="677">
        <f t="shared" ca="1" si="550"/>
        <v>0</v>
      </c>
      <c r="Z3212" s="677">
        <f t="shared" ca="1" si="550"/>
        <v>0</v>
      </c>
      <c r="AA3212" t="str">
        <f t="shared" si="552"/>
        <v>ASR_COMP</v>
      </c>
      <c r="AB3212" s="957">
        <f t="shared" si="553"/>
        <v>44682</v>
      </c>
      <c r="AC3212" t="str">
        <f t="shared" si="554"/>
        <v>Unaudited</v>
      </c>
    </row>
    <row r="3213" spans="1:29" ht="30" x14ac:dyDescent="0.25">
      <c r="A3213" t="s">
        <v>423</v>
      </c>
      <c r="B3213" t="s">
        <v>1388</v>
      </c>
      <c r="C3213" t="s">
        <v>1389</v>
      </c>
      <c r="D3213">
        <v>1900</v>
      </c>
      <c r="E3213" s="957">
        <v>1</v>
      </c>
      <c r="F3213" t="s">
        <v>444</v>
      </c>
      <c r="G3213" s="957">
        <v>366</v>
      </c>
      <c r="H3213" t="s">
        <v>390</v>
      </c>
      <c r="I3213" s="958" t="s">
        <v>492</v>
      </c>
      <c r="J3213" s="958" t="s">
        <v>26</v>
      </c>
      <c r="K3213" s="958" t="s">
        <v>26</v>
      </c>
      <c r="L3213" s="937" t="s">
        <v>272</v>
      </c>
      <c r="M3213" s="958" t="s">
        <v>26</v>
      </c>
      <c r="N3213" s="677">
        <f t="shared" ca="1" si="547"/>
        <v>2901754.2769728662</v>
      </c>
      <c r="O3213" s="677">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7">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7">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7">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7">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7">
        <f t="shared" ca="1" si="557"/>
        <v>0</v>
      </c>
      <c r="U3213" s="677">
        <f t="shared" ca="1" si="557"/>
        <v>0</v>
      </c>
      <c r="V3213" s="677">
        <f t="shared" ca="1" si="557"/>
        <v>0</v>
      </c>
      <c r="W3213" s="677">
        <f t="shared" ca="1" si="556"/>
        <v>0</v>
      </c>
      <c r="X3213" s="677">
        <f t="shared" ca="1" si="557"/>
        <v>0</v>
      </c>
      <c r="Y3213" s="677">
        <f t="shared" ca="1" si="557"/>
        <v>0</v>
      </c>
      <c r="Z3213" s="677">
        <f t="shared" ca="1" si="557"/>
        <v>0</v>
      </c>
      <c r="AA3213" t="str">
        <f t="shared" si="552"/>
        <v>ASR_COMP</v>
      </c>
      <c r="AB3213" s="957">
        <f t="shared" si="553"/>
        <v>44682</v>
      </c>
      <c r="AC3213" t="str">
        <f t="shared" si="554"/>
        <v>Unaudited</v>
      </c>
    </row>
    <row r="3214" spans="1:29" x14ac:dyDescent="0.25">
      <c r="A3214" t="s">
        <v>423</v>
      </c>
      <c r="B3214" t="s">
        <v>1388</v>
      </c>
      <c r="C3214" t="s">
        <v>1389</v>
      </c>
      <c r="D3214">
        <v>1900</v>
      </c>
      <c r="E3214" s="957">
        <v>1</v>
      </c>
      <c r="F3214" t="s">
        <v>1034</v>
      </c>
      <c r="G3214" s="957" t="s">
        <v>1387</v>
      </c>
      <c r="H3214" t="s">
        <v>390</v>
      </c>
      <c r="I3214" s="937" t="s">
        <v>435</v>
      </c>
      <c r="J3214" s="937" t="s">
        <v>435</v>
      </c>
      <c r="K3214" s="937" t="s">
        <v>435</v>
      </c>
      <c r="L3214" s="937"/>
      <c r="M3214" s="962" t="s">
        <v>435</v>
      </c>
      <c r="N3214" s="677">
        <f t="shared" ca="1" si="547"/>
        <v>0</v>
      </c>
      <c r="O3214" s="677">
        <f t="shared" ca="1" si="557"/>
        <v>0</v>
      </c>
      <c r="P3214" s="677">
        <f t="shared" ca="1" si="557"/>
        <v>0</v>
      </c>
      <c r="Q3214" s="677">
        <f t="shared" ca="1" si="557"/>
        <v>0</v>
      </c>
      <c r="R3214" s="677">
        <f t="shared" ca="1" si="557"/>
        <v>0</v>
      </c>
      <c r="S3214" s="677">
        <f t="shared" ca="1" si="557"/>
        <v>0</v>
      </c>
      <c r="T3214" s="677">
        <f t="shared" ca="1" si="557"/>
        <v>0</v>
      </c>
      <c r="U3214" s="677">
        <f t="shared" ca="1" si="557"/>
        <v>0</v>
      </c>
      <c r="V3214" s="677">
        <f t="shared" ca="1" si="557"/>
        <v>0</v>
      </c>
      <c r="W3214" s="677">
        <f t="shared" ca="1" si="556"/>
        <v>0</v>
      </c>
      <c r="X3214" s="677">
        <f t="shared" ca="1" si="557"/>
        <v>0</v>
      </c>
      <c r="Y3214" s="677">
        <f t="shared" ca="1" si="557"/>
        <v>0</v>
      </c>
      <c r="Z3214" s="677">
        <f t="shared" ca="1" si="557"/>
        <v>0</v>
      </c>
      <c r="AA3214" t="str">
        <f t="shared" si="552"/>
        <v>ASR_COMP</v>
      </c>
      <c r="AB3214" s="957">
        <f t="shared" si="553"/>
        <v>44682</v>
      </c>
      <c r="AC3214" t="str">
        <f t="shared" si="554"/>
        <v>Unaudited</v>
      </c>
    </row>
    <row r="3215" spans="1:29" x14ac:dyDescent="0.25">
      <c r="A3215" t="s">
        <v>423</v>
      </c>
      <c r="B3215" t="s">
        <v>1388</v>
      </c>
      <c r="C3215" t="s">
        <v>1389</v>
      </c>
      <c r="D3215">
        <v>1900</v>
      </c>
      <c r="E3215" s="957">
        <v>1</v>
      </c>
      <c r="F3215" t="s">
        <v>1034</v>
      </c>
      <c r="G3215" s="957" t="s">
        <v>1387</v>
      </c>
      <c r="H3215" t="s">
        <v>390</v>
      </c>
      <c r="I3215" s="937" t="s">
        <v>490</v>
      </c>
      <c r="J3215" s="937" t="s">
        <v>12</v>
      </c>
      <c r="K3215" s="937" t="s">
        <v>12</v>
      </c>
      <c r="L3215" s="937">
        <v>1.1000000000000001</v>
      </c>
      <c r="M3215" s="962" t="s">
        <v>12</v>
      </c>
      <c r="N3215" s="677">
        <f t="shared" ca="1" si="547"/>
        <v>0</v>
      </c>
      <c r="O3215" s="677">
        <f t="shared" ca="1" si="557"/>
        <v>0</v>
      </c>
      <c r="P3215" s="677">
        <f t="shared" ca="1" si="557"/>
        <v>0</v>
      </c>
      <c r="Q3215" s="677">
        <f t="shared" ca="1" si="557"/>
        <v>0</v>
      </c>
      <c r="R3215" s="677">
        <f t="shared" ca="1" si="557"/>
        <v>0</v>
      </c>
      <c r="S3215" s="677">
        <f t="shared" ca="1" si="557"/>
        <v>0</v>
      </c>
      <c r="T3215" s="677">
        <f t="shared" ca="1" si="557"/>
        <v>0</v>
      </c>
      <c r="U3215" s="677">
        <f t="shared" ca="1" si="557"/>
        <v>0</v>
      </c>
      <c r="V3215" s="677">
        <f t="shared" ca="1" si="557"/>
        <v>0</v>
      </c>
      <c r="W3215" s="677">
        <f t="shared" ca="1" si="556"/>
        <v>0</v>
      </c>
      <c r="X3215" s="677">
        <f t="shared" ca="1" si="557"/>
        <v>0</v>
      </c>
      <c r="Y3215" s="677">
        <f t="shared" ca="1" si="557"/>
        <v>0</v>
      </c>
      <c r="Z3215" s="677">
        <f t="shared" ca="1" si="557"/>
        <v>-1478332.453730992</v>
      </c>
      <c r="AA3215" t="str">
        <f t="shared" si="552"/>
        <v>ASR_COMP</v>
      </c>
      <c r="AB3215" s="957">
        <f t="shared" si="553"/>
        <v>44682</v>
      </c>
      <c r="AC3215" t="str">
        <f t="shared" si="554"/>
        <v>Unaudited</v>
      </c>
    </row>
    <row r="3216" spans="1:29" x14ac:dyDescent="0.25">
      <c r="A3216" t="s">
        <v>423</v>
      </c>
      <c r="B3216" t="s">
        <v>1388</v>
      </c>
      <c r="C3216" t="s">
        <v>1389</v>
      </c>
      <c r="D3216">
        <v>1900</v>
      </c>
      <c r="E3216" s="957">
        <v>1</v>
      </c>
      <c r="F3216" t="s">
        <v>1034</v>
      </c>
      <c r="G3216" s="957" t="s">
        <v>1387</v>
      </c>
      <c r="H3216" t="s">
        <v>390</v>
      </c>
      <c r="I3216" s="937" t="s">
        <v>490</v>
      </c>
      <c r="J3216" s="937" t="s">
        <v>12</v>
      </c>
      <c r="K3216" s="937" t="s">
        <v>1331</v>
      </c>
      <c r="L3216" s="937" t="s">
        <v>1322</v>
      </c>
      <c r="M3216" s="962" t="s">
        <v>1331</v>
      </c>
      <c r="N3216" s="677">
        <f t="shared" ca="1" si="547"/>
        <v>0</v>
      </c>
      <c r="O3216" s="677">
        <f t="shared" ca="1" si="557"/>
        <v>0</v>
      </c>
      <c r="P3216" s="677">
        <f t="shared" ca="1" si="557"/>
        <v>0</v>
      </c>
      <c r="Q3216" s="677">
        <f t="shared" ca="1" si="557"/>
        <v>0</v>
      </c>
      <c r="R3216" s="677">
        <f t="shared" ca="1" si="557"/>
        <v>0</v>
      </c>
      <c r="S3216" s="677">
        <f t="shared" ca="1" si="557"/>
        <v>0</v>
      </c>
      <c r="T3216" s="677">
        <f t="shared" ca="1" si="557"/>
        <v>0</v>
      </c>
      <c r="U3216" s="677">
        <f t="shared" ca="1" si="557"/>
        <v>0</v>
      </c>
      <c r="V3216" s="677">
        <f t="shared" ca="1" si="557"/>
        <v>0</v>
      </c>
      <c r="W3216" s="677">
        <f t="shared" ca="1" si="556"/>
        <v>0</v>
      </c>
      <c r="X3216" s="677">
        <f t="shared" ca="1" si="557"/>
        <v>0</v>
      </c>
      <c r="Y3216" s="677">
        <f t="shared" ca="1" si="557"/>
        <v>0</v>
      </c>
      <c r="Z3216" s="677">
        <f t="shared" ca="1" si="557"/>
        <v>1747841.0751501317</v>
      </c>
      <c r="AA3216" t="str">
        <f t="shared" si="552"/>
        <v>ASR_COMP</v>
      </c>
      <c r="AB3216" s="957">
        <f t="shared" si="553"/>
        <v>44682</v>
      </c>
      <c r="AC3216" t="str">
        <f t="shared" si="554"/>
        <v>Unaudited</v>
      </c>
    </row>
    <row r="3217" spans="1:29" x14ac:dyDescent="0.25">
      <c r="A3217" t="s">
        <v>423</v>
      </c>
      <c r="B3217" t="s">
        <v>1388</v>
      </c>
      <c r="C3217" t="s">
        <v>1389</v>
      </c>
      <c r="D3217">
        <v>1900</v>
      </c>
      <c r="E3217" s="957">
        <v>1</v>
      </c>
      <c r="F3217" t="s">
        <v>1034</v>
      </c>
      <c r="G3217" s="957" t="s">
        <v>1387</v>
      </c>
      <c r="H3217" t="s">
        <v>390</v>
      </c>
      <c r="I3217" s="937" t="s">
        <v>490</v>
      </c>
      <c r="J3217" s="937" t="s">
        <v>493</v>
      </c>
      <c r="K3217" s="937" t="s">
        <v>494</v>
      </c>
      <c r="L3217" s="937" t="s">
        <v>63</v>
      </c>
      <c r="M3217" s="962" t="s">
        <v>346</v>
      </c>
      <c r="N3217" s="677">
        <f t="shared" ca="1" si="547"/>
        <v>0</v>
      </c>
      <c r="O3217" s="677">
        <f t="shared" ca="1" si="557"/>
        <v>0</v>
      </c>
      <c r="P3217" s="677">
        <f t="shared" ca="1" si="557"/>
        <v>0</v>
      </c>
      <c r="Q3217" s="677">
        <f t="shared" ca="1" si="557"/>
        <v>0</v>
      </c>
      <c r="R3217" s="677">
        <f t="shared" ca="1" si="557"/>
        <v>0</v>
      </c>
      <c r="S3217" s="677">
        <f t="shared" ca="1" si="557"/>
        <v>0</v>
      </c>
      <c r="T3217" s="677">
        <f t="shared" ca="1" si="557"/>
        <v>0</v>
      </c>
      <c r="U3217" s="677">
        <f t="shared" ca="1" si="557"/>
        <v>0</v>
      </c>
      <c r="V3217" s="677">
        <f t="shared" ca="1" si="557"/>
        <v>0</v>
      </c>
      <c r="W3217" s="677">
        <f t="shared" ca="1" si="556"/>
        <v>0</v>
      </c>
      <c r="X3217" s="677">
        <f t="shared" ca="1" si="557"/>
        <v>0</v>
      </c>
      <c r="Y3217" s="677">
        <f t="shared" ca="1" si="557"/>
        <v>0</v>
      </c>
      <c r="Z3217" s="677">
        <f t="shared" ca="1" si="557"/>
        <v>0</v>
      </c>
      <c r="AA3217" t="str">
        <f t="shared" si="552"/>
        <v>ASR_COMP</v>
      </c>
      <c r="AB3217" s="957">
        <f t="shared" si="553"/>
        <v>44682</v>
      </c>
      <c r="AC3217" t="str">
        <f t="shared" si="554"/>
        <v>Unaudited</v>
      </c>
    </row>
    <row r="3218" spans="1:29" x14ac:dyDescent="0.25">
      <c r="A3218" t="s">
        <v>423</v>
      </c>
      <c r="B3218" t="s">
        <v>1388</v>
      </c>
      <c r="C3218" t="s">
        <v>1389</v>
      </c>
      <c r="D3218">
        <v>1900</v>
      </c>
      <c r="E3218" s="957">
        <v>1</v>
      </c>
      <c r="F3218" t="s">
        <v>1034</v>
      </c>
      <c r="G3218" s="957" t="s">
        <v>1387</v>
      </c>
      <c r="H3218" t="s">
        <v>390</v>
      </c>
      <c r="I3218" s="937" t="s">
        <v>490</v>
      </c>
      <c r="J3218" s="937" t="s">
        <v>493</v>
      </c>
      <c r="K3218" s="937" t="s">
        <v>1022</v>
      </c>
      <c r="L3218" s="937" t="s">
        <v>918</v>
      </c>
      <c r="M3218" s="962" t="s">
        <v>919</v>
      </c>
      <c r="N3218" s="677">
        <f t="shared" ca="1" si="547"/>
        <v>0</v>
      </c>
      <c r="O3218" s="677">
        <f t="shared" ca="1" si="557"/>
        <v>0</v>
      </c>
      <c r="P3218" s="677">
        <f t="shared" ca="1" si="557"/>
        <v>0</v>
      </c>
      <c r="Q3218" s="677">
        <f t="shared" ca="1" si="557"/>
        <v>0</v>
      </c>
      <c r="R3218" s="677">
        <f t="shared" ca="1" si="557"/>
        <v>0</v>
      </c>
      <c r="S3218" s="677">
        <f t="shared" ca="1" si="557"/>
        <v>0</v>
      </c>
      <c r="T3218" s="677">
        <f t="shared" ca="1" si="557"/>
        <v>0</v>
      </c>
      <c r="U3218" s="677">
        <f t="shared" ca="1" si="557"/>
        <v>0</v>
      </c>
      <c r="V3218" s="677">
        <f t="shared" ca="1" si="557"/>
        <v>0</v>
      </c>
      <c r="W3218" s="677">
        <f t="shared" ca="1" si="556"/>
        <v>0</v>
      </c>
      <c r="X3218" s="677">
        <f t="shared" ca="1" si="557"/>
        <v>0</v>
      </c>
      <c r="Y3218" s="677">
        <f t="shared" ca="1" si="557"/>
        <v>0</v>
      </c>
      <c r="Z3218" s="677">
        <f t="shared" ca="1" si="557"/>
        <v>-20110.211995039866</v>
      </c>
      <c r="AA3218" t="str">
        <f t="shared" si="552"/>
        <v>ASR_COMP</v>
      </c>
      <c r="AB3218" s="957">
        <f t="shared" si="553"/>
        <v>44682</v>
      </c>
      <c r="AC3218" t="str">
        <f t="shared" si="554"/>
        <v>Unaudited</v>
      </c>
    </row>
    <row r="3219" spans="1:29" x14ac:dyDescent="0.25">
      <c r="A3219" t="s">
        <v>423</v>
      </c>
      <c r="B3219" t="s">
        <v>1388</v>
      </c>
      <c r="C3219" t="s">
        <v>1389</v>
      </c>
      <c r="D3219">
        <v>1900</v>
      </c>
      <c r="E3219" s="957">
        <v>1</v>
      </c>
      <c r="F3219" t="s">
        <v>1034</v>
      </c>
      <c r="G3219" s="957" t="s">
        <v>1387</v>
      </c>
      <c r="H3219" t="s">
        <v>390</v>
      </c>
      <c r="I3219" s="937" t="s">
        <v>490</v>
      </c>
      <c r="J3219" s="937" t="s">
        <v>13</v>
      </c>
      <c r="K3219" s="937" t="s">
        <v>495</v>
      </c>
      <c r="L3219" s="937" t="s">
        <v>97</v>
      </c>
      <c r="M3219" s="962" t="s">
        <v>149</v>
      </c>
      <c r="N3219" s="677">
        <f t="shared" ca="1" si="547"/>
        <v>0</v>
      </c>
      <c r="O3219" s="677">
        <f t="shared" ca="1" si="557"/>
        <v>0</v>
      </c>
      <c r="P3219" s="677">
        <f t="shared" ca="1" si="557"/>
        <v>0</v>
      </c>
      <c r="Q3219" s="677">
        <f t="shared" ca="1" si="557"/>
        <v>0</v>
      </c>
      <c r="R3219" s="677">
        <f t="shared" ca="1" si="557"/>
        <v>0</v>
      </c>
      <c r="S3219" s="677">
        <f t="shared" ca="1" si="557"/>
        <v>0</v>
      </c>
      <c r="T3219" s="677">
        <f t="shared" ca="1" si="557"/>
        <v>0</v>
      </c>
      <c r="U3219" s="677">
        <f t="shared" ca="1" si="557"/>
        <v>0</v>
      </c>
      <c r="V3219" s="677">
        <f t="shared" ca="1" si="557"/>
        <v>0</v>
      </c>
      <c r="W3219" s="677">
        <f t="shared" ca="1" si="556"/>
        <v>0</v>
      </c>
      <c r="X3219" s="677">
        <f t="shared" ca="1" si="557"/>
        <v>0</v>
      </c>
      <c r="Y3219" s="677">
        <f t="shared" ca="1" si="557"/>
        <v>0</v>
      </c>
      <c r="Z3219" s="677">
        <f t="shared" ca="1" si="557"/>
        <v>0</v>
      </c>
      <c r="AA3219" t="str">
        <f t="shared" si="552"/>
        <v>ASR_COMP</v>
      </c>
      <c r="AB3219" s="957">
        <f t="shared" si="553"/>
        <v>44682</v>
      </c>
      <c r="AC3219" t="str">
        <f t="shared" si="554"/>
        <v>Unaudited</v>
      </c>
    </row>
    <row r="3220" spans="1:29" x14ac:dyDescent="0.25">
      <c r="A3220" t="s">
        <v>423</v>
      </c>
      <c r="B3220" t="s">
        <v>1388</v>
      </c>
      <c r="C3220" t="s">
        <v>1389</v>
      </c>
      <c r="D3220">
        <v>1900</v>
      </c>
      <c r="E3220" s="957">
        <v>1</v>
      </c>
      <c r="F3220" t="s">
        <v>1034</v>
      </c>
      <c r="G3220" s="957" t="s">
        <v>1387</v>
      </c>
      <c r="H3220" t="s">
        <v>390</v>
      </c>
      <c r="I3220" s="937" t="s">
        <v>490</v>
      </c>
      <c r="J3220" s="937" t="s">
        <v>13</v>
      </c>
      <c r="K3220" s="937" t="s">
        <v>13</v>
      </c>
      <c r="L3220" s="945" t="s">
        <v>35</v>
      </c>
      <c r="M3220" s="960" t="s">
        <v>13</v>
      </c>
      <c r="N3220" s="677">
        <f t="shared" ca="1" si="547"/>
        <v>0</v>
      </c>
      <c r="O3220" s="677">
        <f t="shared" ca="1" si="557"/>
        <v>0</v>
      </c>
      <c r="P3220" s="677">
        <f t="shared" ca="1" si="557"/>
        <v>0</v>
      </c>
      <c r="Q3220" s="677">
        <f t="shared" ca="1" si="557"/>
        <v>0</v>
      </c>
      <c r="R3220" s="677">
        <f t="shared" ca="1" si="557"/>
        <v>0</v>
      </c>
      <c r="S3220" s="677">
        <f t="shared" ca="1" si="557"/>
        <v>0</v>
      </c>
      <c r="T3220" s="677">
        <f t="shared" ca="1" si="557"/>
        <v>0</v>
      </c>
      <c r="U3220" s="677">
        <f t="shared" ca="1" si="557"/>
        <v>0</v>
      </c>
      <c r="V3220" s="677">
        <f t="shared" ca="1" si="557"/>
        <v>0</v>
      </c>
      <c r="W3220" s="677">
        <f t="shared" ca="1" si="556"/>
        <v>0</v>
      </c>
      <c r="X3220" s="677">
        <f t="shared" ca="1" si="557"/>
        <v>0</v>
      </c>
      <c r="Y3220" s="677">
        <f t="shared" ca="1" si="557"/>
        <v>0</v>
      </c>
      <c r="Z3220" s="677">
        <f t="shared" ca="1" si="557"/>
        <v>0</v>
      </c>
      <c r="AA3220" t="str">
        <f t="shared" si="552"/>
        <v>ASR_COMP</v>
      </c>
      <c r="AB3220" s="957">
        <f t="shared" si="553"/>
        <v>44682</v>
      </c>
      <c r="AC3220" t="str">
        <f t="shared" si="554"/>
        <v>Unaudited</v>
      </c>
    </row>
    <row r="3221" spans="1:29" x14ac:dyDescent="0.25">
      <c r="A3221" t="s">
        <v>423</v>
      </c>
      <c r="B3221" t="s">
        <v>1388</v>
      </c>
      <c r="C3221" t="s">
        <v>1389</v>
      </c>
      <c r="D3221">
        <v>1900</v>
      </c>
      <c r="E3221" s="957">
        <v>1</v>
      </c>
      <c r="F3221" t="s">
        <v>1034</v>
      </c>
      <c r="G3221" s="957" t="s">
        <v>1387</v>
      </c>
      <c r="H3221" t="s">
        <v>390</v>
      </c>
      <c r="I3221" s="962" t="s">
        <v>491</v>
      </c>
      <c r="J3221" s="962" t="s">
        <v>447</v>
      </c>
      <c r="K3221" s="962" t="s">
        <v>0</v>
      </c>
      <c r="L3221" s="937">
        <v>2.1</v>
      </c>
      <c r="M3221" s="962" t="s">
        <v>150</v>
      </c>
      <c r="N3221" s="677">
        <f t="shared" ca="1" si="547"/>
        <v>0</v>
      </c>
      <c r="O3221" s="677">
        <f t="shared" ca="1" si="557"/>
        <v>0</v>
      </c>
      <c r="P3221" s="677">
        <f t="shared" ca="1" si="557"/>
        <v>0</v>
      </c>
      <c r="Q3221" s="677">
        <f t="shared" ca="1" si="557"/>
        <v>0</v>
      </c>
      <c r="R3221" s="677">
        <f t="shared" ca="1" si="557"/>
        <v>0</v>
      </c>
      <c r="S3221" s="677">
        <f t="shared" ca="1" si="557"/>
        <v>0</v>
      </c>
      <c r="T3221" s="677">
        <f t="shared" ca="1" si="557"/>
        <v>0</v>
      </c>
      <c r="U3221" s="677">
        <f t="shared" ca="1" si="557"/>
        <v>0</v>
      </c>
      <c r="V3221" s="677">
        <f t="shared" ca="1" si="557"/>
        <v>0</v>
      </c>
      <c r="W3221" s="677">
        <f t="shared" ca="1" si="556"/>
        <v>0</v>
      </c>
      <c r="X3221" s="677">
        <f t="shared" ca="1" si="557"/>
        <v>0</v>
      </c>
      <c r="Y3221" s="677">
        <f t="shared" ca="1" si="557"/>
        <v>0</v>
      </c>
      <c r="Z3221" s="677">
        <f t="shared" ca="1" si="557"/>
        <v>521162.36555511609</v>
      </c>
      <c r="AA3221" t="str">
        <f t="shared" si="552"/>
        <v>ASR_COMP</v>
      </c>
      <c r="AB3221" s="957">
        <f t="shared" si="553"/>
        <v>44682</v>
      </c>
      <c r="AC3221" t="str">
        <f t="shared" si="554"/>
        <v>Unaudited</v>
      </c>
    </row>
    <row r="3222" spans="1:29" ht="30" x14ac:dyDescent="0.25">
      <c r="A3222" t="s">
        <v>423</v>
      </c>
      <c r="B3222" t="s">
        <v>1388</v>
      </c>
      <c r="C3222" t="s">
        <v>1389</v>
      </c>
      <c r="D3222">
        <v>1900</v>
      </c>
      <c r="E3222" s="957">
        <v>1</v>
      </c>
      <c r="F3222" t="s">
        <v>1034</v>
      </c>
      <c r="G3222" s="957" t="s">
        <v>1387</v>
      </c>
      <c r="H3222" t="s">
        <v>390</v>
      </c>
      <c r="I3222" s="937" t="s">
        <v>491</v>
      </c>
      <c r="J3222" s="937" t="s">
        <v>447</v>
      </c>
      <c r="K3222" s="937" t="s">
        <v>0</v>
      </c>
      <c r="L3222" s="943">
        <v>2.2000000000000002</v>
      </c>
      <c r="M3222" s="963" t="s">
        <v>151</v>
      </c>
      <c r="N3222" s="677">
        <f t="shared" ca="1" si="547"/>
        <v>0</v>
      </c>
      <c r="O3222" s="677">
        <f t="shared" ca="1" si="557"/>
        <v>0</v>
      </c>
      <c r="P3222" s="677">
        <f t="shared" ca="1" si="557"/>
        <v>0</v>
      </c>
      <c r="Q3222" s="677">
        <f t="shared" ca="1" si="557"/>
        <v>0</v>
      </c>
      <c r="R3222" s="677">
        <f t="shared" ca="1" si="557"/>
        <v>0</v>
      </c>
      <c r="S3222" s="677">
        <f t="shared" ca="1" si="557"/>
        <v>0</v>
      </c>
      <c r="T3222" s="677">
        <f t="shared" ca="1" si="557"/>
        <v>0</v>
      </c>
      <c r="U3222" s="677">
        <f t="shared" ca="1" si="557"/>
        <v>0</v>
      </c>
      <c r="V3222" s="677">
        <f t="shared" ca="1" si="557"/>
        <v>0</v>
      </c>
      <c r="W3222" s="677">
        <f t="shared" ca="1" si="556"/>
        <v>0</v>
      </c>
      <c r="X3222" s="677">
        <f t="shared" ca="1" si="557"/>
        <v>0</v>
      </c>
      <c r="Y3222" s="677">
        <f t="shared" ca="1" si="557"/>
        <v>0</v>
      </c>
      <c r="Z3222" s="677">
        <f t="shared" ca="1" si="557"/>
        <v>-3417545.3946151859</v>
      </c>
      <c r="AA3222" t="str">
        <f t="shared" si="552"/>
        <v>ASR_COMP</v>
      </c>
      <c r="AB3222" s="957">
        <f t="shared" si="553"/>
        <v>44682</v>
      </c>
      <c r="AC3222" t="str">
        <f t="shared" si="554"/>
        <v>Unaudited</v>
      </c>
    </row>
    <row r="3223" spans="1:29" x14ac:dyDescent="0.25">
      <c r="A3223" t="s">
        <v>423</v>
      </c>
      <c r="B3223" t="s">
        <v>1388</v>
      </c>
      <c r="C3223" t="s">
        <v>1389</v>
      </c>
      <c r="D3223">
        <v>1900</v>
      </c>
      <c r="E3223" s="957">
        <v>1</v>
      </c>
      <c r="F3223" t="s">
        <v>1034</v>
      </c>
      <c r="G3223" s="957" t="s">
        <v>1387</v>
      </c>
      <c r="H3223" t="s">
        <v>390</v>
      </c>
      <c r="I3223" s="937" t="s">
        <v>491</v>
      </c>
      <c r="J3223" s="937" t="s">
        <v>447</v>
      </c>
      <c r="K3223" s="937" t="s">
        <v>0</v>
      </c>
      <c r="L3223" s="943">
        <v>2.2999999999999998</v>
      </c>
      <c r="M3223" s="963" t="s">
        <v>152</v>
      </c>
      <c r="N3223" s="677">
        <f t="shared" ca="1" si="547"/>
        <v>0</v>
      </c>
      <c r="O3223" s="677">
        <f t="shared" ca="1" si="557"/>
        <v>0</v>
      </c>
      <c r="P3223" s="677">
        <f t="shared" ca="1" si="557"/>
        <v>0</v>
      </c>
      <c r="Q3223" s="677">
        <f t="shared" ca="1" si="557"/>
        <v>0</v>
      </c>
      <c r="R3223" s="677">
        <f t="shared" ca="1" si="557"/>
        <v>0</v>
      </c>
      <c r="S3223" s="677">
        <f t="shared" ca="1" si="557"/>
        <v>0</v>
      </c>
      <c r="T3223" s="677">
        <f t="shared" ca="1" si="557"/>
        <v>0</v>
      </c>
      <c r="U3223" s="677">
        <f t="shared" ca="1" si="557"/>
        <v>0</v>
      </c>
      <c r="V3223" s="677">
        <f t="shared" ca="1" si="557"/>
        <v>0</v>
      </c>
      <c r="W3223" s="677">
        <f t="shared" ca="1" si="556"/>
        <v>0</v>
      </c>
      <c r="X3223" s="677">
        <f t="shared" ca="1" si="557"/>
        <v>0</v>
      </c>
      <c r="Y3223" s="677">
        <f t="shared" ca="1" si="557"/>
        <v>0</v>
      </c>
      <c r="Z3223" s="677">
        <f t="shared" ca="1" si="557"/>
        <v>36377.800309126207</v>
      </c>
      <c r="AA3223" t="str">
        <f t="shared" si="552"/>
        <v>ASR_COMP</v>
      </c>
      <c r="AB3223" s="957">
        <f t="shared" si="553"/>
        <v>44682</v>
      </c>
      <c r="AC3223" t="str">
        <f t="shared" si="554"/>
        <v>Unaudited</v>
      </c>
    </row>
    <row r="3224" spans="1:29" x14ac:dyDescent="0.25">
      <c r="A3224" t="s">
        <v>423</v>
      </c>
      <c r="B3224" t="s">
        <v>1388</v>
      </c>
      <c r="C3224" t="s">
        <v>1389</v>
      </c>
      <c r="D3224">
        <v>1900</v>
      </c>
      <c r="E3224" s="957">
        <v>1</v>
      </c>
      <c r="F3224" t="s">
        <v>1034</v>
      </c>
      <c r="G3224" s="957" t="s">
        <v>1387</v>
      </c>
      <c r="H3224" t="s">
        <v>390</v>
      </c>
      <c r="I3224" s="937" t="s">
        <v>491</v>
      </c>
      <c r="J3224" s="937" t="s">
        <v>447</v>
      </c>
      <c r="K3224" s="937" t="s">
        <v>0</v>
      </c>
      <c r="L3224" s="947">
        <v>2.4</v>
      </c>
      <c r="M3224" s="964" t="s">
        <v>153</v>
      </c>
      <c r="N3224" s="677">
        <f t="shared" ca="1" si="547"/>
        <v>0</v>
      </c>
      <c r="O3224" s="677">
        <f t="shared" ca="1" si="557"/>
        <v>0</v>
      </c>
      <c r="P3224" s="677">
        <f t="shared" ca="1" si="557"/>
        <v>0</v>
      </c>
      <c r="Q3224" s="677">
        <f t="shared" ca="1" si="557"/>
        <v>0</v>
      </c>
      <c r="R3224" s="677">
        <f t="shared" ca="1" si="557"/>
        <v>0</v>
      </c>
      <c r="S3224" s="677">
        <f t="shared" ca="1" si="557"/>
        <v>0</v>
      </c>
      <c r="T3224" s="677">
        <f t="shared" ca="1" si="557"/>
        <v>0</v>
      </c>
      <c r="U3224" s="677">
        <f t="shared" ca="1" si="557"/>
        <v>0</v>
      </c>
      <c r="V3224" s="677">
        <f t="shared" ca="1" si="557"/>
        <v>0</v>
      </c>
      <c r="W3224" s="677">
        <f t="shared" ca="1" si="556"/>
        <v>0</v>
      </c>
      <c r="X3224" s="677">
        <f t="shared" ca="1" si="557"/>
        <v>0</v>
      </c>
      <c r="Y3224" s="677">
        <f t="shared" ca="1" si="557"/>
        <v>0</v>
      </c>
      <c r="Z3224" s="677">
        <f t="shared" ca="1" si="557"/>
        <v>6346.0016514849103</v>
      </c>
      <c r="AA3224" t="str">
        <f t="shared" si="552"/>
        <v>ASR_COMP</v>
      </c>
      <c r="AB3224" s="957">
        <f t="shared" si="553"/>
        <v>44682</v>
      </c>
      <c r="AC3224" t="str">
        <f t="shared" si="554"/>
        <v>Unaudited</v>
      </c>
    </row>
    <row r="3225" spans="1:29" ht="30" x14ac:dyDescent="0.25">
      <c r="A3225" t="s">
        <v>423</v>
      </c>
      <c r="B3225" t="s">
        <v>1388</v>
      </c>
      <c r="C3225" t="s">
        <v>1389</v>
      </c>
      <c r="D3225">
        <v>1900</v>
      </c>
      <c r="E3225" s="957">
        <v>1</v>
      </c>
      <c r="F3225" t="s">
        <v>1034</v>
      </c>
      <c r="G3225" s="957" t="s">
        <v>1387</v>
      </c>
      <c r="H3225" t="s">
        <v>390</v>
      </c>
      <c r="I3225" s="963" t="s">
        <v>491</v>
      </c>
      <c r="J3225" s="963" t="s">
        <v>447</v>
      </c>
      <c r="K3225" s="963" t="s">
        <v>0</v>
      </c>
      <c r="L3225" s="943">
        <v>2.5</v>
      </c>
      <c r="M3225" s="963" t="s">
        <v>154</v>
      </c>
      <c r="N3225" s="677">
        <f t="shared" ca="1" si="547"/>
        <v>0</v>
      </c>
      <c r="O3225" s="677">
        <f t="shared" ca="1" si="557"/>
        <v>0</v>
      </c>
      <c r="P3225" s="677">
        <f t="shared" ca="1" si="557"/>
        <v>0</v>
      </c>
      <c r="Q3225" s="677">
        <f t="shared" ca="1" si="557"/>
        <v>0</v>
      </c>
      <c r="R3225" s="677">
        <f t="shared" ca="1" si="557"/>
        <v>0</v>
      </c>
      <c r="S3225" s="677">
        <f t="shared" ca="1" si="557"/>
        <v>0</v>
      </c>
      <c r="T3225" s="677">
        <f t="shared" ca="1" si="557"/>
        <v>0</v>
      </c>
      <c r="U3225" s="677">
        <f t="shared" ca="1" si="557"/>
        <v>0</v>
      </c>
      <c r="V3225" s="677">
        <f t="shared" ca="1" si="557"/>
        <v>0</v>
      </c>
      <c r="W3225" s="677">
        <f t="shared" ca="1" si="556"/>
        <v>0</v>
      </c>
      <c r="X3225" s="677">
        <f t="shared" ca="1" si="557"/>
        <v>0</v>
      </c>
      <c r="Y3225" s="677">
        <f t="shared" ca="1" si="557"/>
        <v>0</v>
      </c>
      <c r="Z3225" s="677">
        <f t="shared" ca="1" si="557"/>
        <v>45603.602836312704</v>
      </c>
      <c r="AA3225" t="str">
        <f t="shared" si="552"/>
        <v>ASR_COMP</v>
      </c>
      <c r="AB3225" s="957">
        <f t="shared" si="553"/>
        <v>44682</v>
      </c>
      <c r="AC3225" t="str">
        <f t="shared" si="554"/>
        <v>Unaudited</v>
      </c>
    </row>
    <row r="3226" spans="1:29" x14ac:dyDescent="0.25">
      <c r="A3226" t="s">
        <v>423</v>
      </c>
      <c r="B3226" t="s">
        <v>1388</v>
      </c>
      <c r="C3226" t="s">
        <v>1389</v>
      </c>
      <c r="D3226">
        <v>1900</v>
      </c>
      <c r="E3226" s="957">
        <v>1</v>
      </c>
      <c r="F3226" t="s">
        <v>1034</v>
      </c>
      <c r="G3226" s="957" t="s">
        <v>1387</v>
      </c>
      <c r="H3226" t="s">
        <v>390</v>
      </c>
      <c r="I3226" s="937" t="s">
        <v>491</v>
      </c>
      <c r="J3226" s="937" t="s">
        <v>447</v>
      </c>
      <c r="K3226" s="937" t="s">
        <v>0</v>
      </c>
      <c r="L3226" s="937" t="s">
        <v>99</v>
      </c>
      <c r="M3226" s="962" t="s">
        <v>7</v>
      </c>
      <c r="N3226" s="677">
        <f t="shared" ca="1" si="547"/>
        <v>0</v>
      </c>
      <c r="O3226" s="677">
        <f t="shared" ca="1" si="557"/>
        <v>0</v>
      </c>
      <c r="P3226" s="677">
        <f t="shared" ca="1" si="557"/>
        <v>0</v>
      </c>
      <c r="Q3226" s="677">
        <f t="shared" ca="1" si="557"/>
        <v>0</v>
      </c>
      <c r="R3226" s="677">
        <f t="shared" ca="1" si="557"/>
        <v>0</v>
      </c>
      <c r="S3226" s="677">
        <f t="shared" ca="1" si="557"/>
        <v>0</v>
      </c>
      <c r="T3226" s="677">
        <f t="shared" ca="1" si="557"/>
        <v>0</v>
      </c>
      <c r="U3226" s="677">
        <f t="shared" ca="1" si="557"/>
        <v>0</v>
      </c>
      <c r="V3226" s="677">
        <f t="shared" ca="1" si="557"/>
        <v>0</v>
      </c>
      <c r="W3226" s="677">
        <f t="shared" ca="1" si="556"/>
        <v>0</v>
      </c>
      <c r="X3226" s="677">
        <f t="shared" ca="1" si="557"/>
        <v>0</v>
      </c>
      <c r="Y3226" s="677">
        <f t="shared" ca="1" si="557"/>
        <v>0</v>
      </c>
      <c r="Z3226" s="677">
        <f t="shared" ca="1" si="557"/>
        <v>0</v>
      </c>
      <c r="AA3226" t="str">
        <f t="shared" si="552"/>
        <v>ASR_COMP</v>
      </c>
      <c r="AB3226" s="957">
        <f t="shared" si="553"/>
        <v>44682</v>
      </c>
      <c r="AC3226" t="str">
        <f t="shared" si="554"/>
        <v>Unaudited</v>
      </c>
    </row>
    <row r="3227" spans="1:29" x14ac:dyDescent="0.25">
      <c r="A3227" t="s">
        <v>423</v>
      </c>
      <c r="B3227" t="s">
        <v>1388</v>
      </c>
      <c r="C3227" t="s">
        <v>1389</v>
      </c>
      <c r="D3227">
        <v>1900</v>
      </c>
      <c r="E3227" s="957">
        <v>1</v>
      </c>
      <c r="F3227" t="s">
        <v>1034</v>
      </c>
      <c r="G3227" s="957" t="s">
        <v>1387</v>
      </c>
      <c r="H3227" t="s">
        <v>390</v>
      </c>
      <c r="I3227" s="937" t="s">
        <v>491</v>
      </c>
      <c r="J3227" s="937" t="s">
        <v>447</v>
      </c>
      <c r="K3227" s="937" t="s">
        <v>0</v>
      </c>
      <c r="L3227" s="937" t="s">
        <v>155</v>
      </c>
      <c r="M3227" s="962" t="s">
        <v>454</v>
      </c>
      <c r="N3227" s="677">
        <f t="shared" ca="1" si="547"/>
        <v>0</v>
      </c>
      <c r="O3227" s="677">
        <f t="shared" ca="1" si="557"/>
        <v>0</v>
      </c>
      <c r="P3227" s="677">
        <f t="shared" ca="1" si="557"/>
        <v>0</v>
      </c>
      <c r="Q3227" s="677">
        <f t="shared" ca="1" si="557"/>
        <v>0</v>
      </c>
      <c r="R3227" s="677">
        <f t="shared" ca="1" si="557"/>
        <v>0</v>
      </c>
      <c r="S3227" s="677">
        <f t="shared" ca="1" si="557"/>
        <v>0</v>
      </c>
      <c r="T3227" s="677">
        <f t="shared" ca="1" si="557"/>
        <v>0</v>
      </c>
      <c r="U3227" s="677">
        <f t="shared" ca="1" si="557"/>
        <v>0</v>
      </c>
      <c r="V3227" s="677">
        <f t="shared" ca="1" si="557"/>
        <v>0</v>
      </c>
      <c r="W3227" s="677">
        <f t="shared" ca="1" si="556"/>
        <v>0</v>
      </c>
      <c r="X3227" s="677">
        <f t="shared" ca="1" si="557"/>
        <v>0</v>
      </c>
      <c r="Y3227" s="677">
        <f t="shared" ca="1" si="557"/>
        <v>0</v>
      </c>
      <c r="Z3227" s="677">
        <f t="shared" ca="1" si="557"/>
        <v>0</v>
      </c>
      <c r="AA3227" t="str">
        <f t="shared" si="552"/>
        <v>ASR_COMP</v>
      </c>
      <c r="AB3227" s="957">
        <f t="shared" si="553"/>
        <v>44682</v>
      </c>
      <c r="AC3227" t="str">
        <f t="shared" si="554"/>
        <v>Unaudited</v>
      </c>
    </row>
    <row r="3228" spans="1:29" x14ac:dyDescent="0.25">
      <c r="A3228" t="s">
        <v>423</v>
      </c>
      <c r="B3228" t="s">
        <v>1388</v>
      </c>
      <c r="C3228" t="s">
        <v>1389</v>
      </c>
      <c r="D3228">
        <v>1900</v>
      </c>
      <c r="E3228" s="957">
        <v>1</v>
      </c>
      <c r="F3228" t="s">
        <v>1034</v>
      </c>
      <c r="G3228" s="957" t="s">
        <v>1387</v>
      </c>
      <c r="H3228" t="s">
        <v>390</v>
      </c>
      <c r="I3228" s="937" t="s">
        <v>491</v>
      </c>
      <c r="J3228" s="937" t="s">
        <v>447</v>
      </c>
      <c r="K3228" s="937" t="s">
        <v>0</v>
      </c>
      <c r="L3228" s="937" t="s">
        <v>920</v>
      </c>
      <c r="M3228" s="962" t="s">
        <v>24</v>
      </c>
      <c r="N3228" s="677">
        <f t="shared" ca="1" si="547"/>
        <v>0</v>
      </c>
      <c r="O3228" s="677">
        <f t="shared" ca="1" si="557"/>
        <v>0</v>
      </c>
      <c r="P3228" s="677">
        <f t="shared" ca="1" si="557"/>
        <v>0</v>
      </c>
      <c r="Q3228" s="677">
        <f t="shared" ca="1" si="557"/>
        <v>0</v>
      </c>
      <c r="R3228" s="677">
        <f t="shared" ca="1" si="557"/>
        <v>0</v>
      </c>
      <c r="S3228" s="677">
        <f t="shared" ca="1" si="557"/>
        <v>0</v>
      </c>
      <c r="T3228" s="677">
        <f t="shared" ca="1" si="557"/>
        <v>0</v>
      </c>
      <c r="U3228" s="677">
        <f t="shared" ca="1" si="557"/>
        <v>0</v>
      </c>
      <c r="V3228" s="677">
        <f t="shared" ca="1" si="557"/>
        <v>0</v>
      </c>
      <c r="W3228" s="677">
        <f t="shared" ca="1" si="556"/>
        <v>0</v>
      </c>
      <c r="X3228" s="677">
        <f t="shared" ca="1" si="557"/>
        <v>0</v>
      </c>
      <c r="Y3228" s="677">
        <f t="shared" ca="1" si="557"/>
        <v>0</v>
      </c>
      <c r="Z3228" s="677">
        <f t="shared" ca="1" si="557"/>
        <v>-20284.938193010941</v>
      </c>
      <c r="AA3228" t="str">
        <f t="shared" si="552"/>
        <v>ASR_COMP</v>
      </c>
      <c r="AB3228" s="957">
        <f t="shared" si="553"/>
        <v>44682</v>
      </c>
      <c r="AC3228" t="str">
        <f t="shared" si="554"/>
        <v>Unaudited</v>
      </c>
    </row>
    <row r="3229" spans="1:29" x14ac:dyDescent="0.25">
      <c r="A3229" t="s">
        <v>423</v>
      </c>
      <c r="B3229" t="s">
        <v>1388</v>
      </c>
      <c r="C3229" t="s">
        <v>1389</v>
      </c>
      <c r="D3229">
        <v>1900</v>
      </c>
      <c r="E3229" s="957">
        <v>1</v>
      </c>
      <c r="F3229" t="s">
        <v>1034</v>
      </c>
      <c r="G3229" s="957" t="s">
        <v>1387</v>
      </c>
      <c r="H3229" t="s">
        <v>390</v>
      </c>
      <c r="I3229" s="937" t="s">
        <v>491</v>
      </c>
      <c r="J3229" s="937" t="s">
        <v>447</v>
      </c>
      <c r="K3229" s="937" t="s">
        <v>53</v>
      </c>
      <c r="L3229" s="945">
        <v>3.1</v>
      </c>
      <c r="M3229" s="960" t="s">
        <v>33</v>
      </c>
      <c r="N3229" s="677">
        <f t="shared" ca="1" si="547"/>
        <v>0</v>
      </c>
      <c r="O3229" s="677">
        <f t="shared" ca="1" si="557"/>
        <v>0</v>
      </c>
      <c r="P3229" s="677">
        <f t="shared" ca="1" si="557"/>
        <v>0</v>
      </c>
      <c r="Q3229" s="677">
        <f t="shared" ca="1" si="557"/>
        <v>0</v>
      </c>
      <c r="R3229" s="677">
        <f t="shared" ca="1" si="557"/>
        <v>0</v>
      </c>
      <c r="S3229" s="677">
        <f t="shared" ca="1" si="557"/>
        <v>0</v>
      </c>
      <c r="T3229" s="677">
        <f t="shared" ca="1" si="557"/>
        <v>0</v>
      </c>
      <c r="U3229" s="677">
        <f t="shared" ca="1" si="557"/>
        <v>0</v>
      </c>
      <c r="V3229" s="677">
        <f t="shared" ca="1" si="557"/>
        <v>0</v>
      </c>
      <c r="W3229" s="677">
        <f t="shared" ca="1" si="556"/>
        <v>0</v>
      </c>
      <c r="X3229" s="677">
        <f t="shared" ca="1" si="557"/>
        <v>0</v>
      </c>
      <c r="Y3229" s="677">
        <f t="shared" ca="1" si="557"/>
        <v>0</v>
      </c>
      <c r="Z3229" s="677">
        <f t="shared" ca="1" si="557"/>
        <v>142118.05339472808</v>
      </c>
      <c r="AA3229" t="str">
        <f t="shared" si="552"/>
        <v>ASR_COMP</v>
      </c>
      <c r="AB3229" s="957">
        <f t="shared" si="553"/>
        <v>44682</v>
      </c>
      <c r="AC3229" t="str">
        <f t="shared" si="554"/>
        <v>Unaudited</v>
      </c>
    </row>
    <row r="3230" spans="1:29" x14ac:dyDescent="0.25">
      <c r="A3230" t="s">
        <v>423</v>
      </c>
      <c r="B3230" t="s">
        <v>1388</v>
      </c>
      <c r="C3230" t="s">
        <v>1389</v>
      </c>
      <c r="D3230">
        <v>1900</v>
      </c>
      <c r="E3230" s="957">
        <v>1</v>
      </c>
      <c r="F3230" t="s">
        <v>1034</v>
      </c>
      <c r="G3230" s="957" t="s">
        <v>1387</v>
      </c>
      <c r="H3230" t="s">
        <v>390</v>
      </c>
      <c r="I3230" s="962" t="s">
        <v>491</v>
      </c>
      <c r="J3230" s="962" t="s">
        <v>447</v>
      </c>
      <c r="K3230" s="962" t="s">
        <v>53</v>
      </c>
      <c r="L3230" s="937">
        <v>3.2</v>
      </c>
      <c r="M3230" s="962" t="s">
        <v>34</v>
      </c>
      <c r="N3230" s="677">
        <f t="shared" ca="1" si="547"/>
        <v>0</v>
      </c>
      <c r="O3230" s="677">
        <f t="shared" ca="1" si="557"/>
        <v>0</v>
      </c>
      <c r="P3230" s="677">
        <f t="shared" ca="1" si="557"/>
        <v>0</v>
      </c>
      <c r="Q3230" s="677">
        <f t="shared" ca="1" si="557"/>
        <v>0</v>
      </c>
      <c r="R3230" s="677">
        <f t="shared" ca="1" si="557"/>
        <v>0</v>
      </c>
      <c r="S3230" s="677">
        <f t="shared" ca="1" si="557"/>
        <v>0</v>
      </c>
      <c r="T3230" s="677">
        <f t="shared" ca="1" si="557"/>
        <v>0</v>
      </c>
      <c r="U3230" s="677">
        <f t="shared" ca="1" si="557"/>
        <v>0</v>
      </c>
      <c r="V3230" s="677">
        <f t="shared" ca="1" si="557"/>
        <v>0</v>
      </c>
      <c r="W3230" s="677">
        <f t="shared" ca="1" si="556"/>
        <v>0</v>
      </c>
      <c r="X3230" s="677">
        <f t="shared" ca="1" si="557"/>
        <v>0</v>
      </c>
      <c r="Y3230" s="677">
        <f t="shared" ca="1" si="557"/>
        <v>0</v>
      </c>
      <c r="Z3230" s="677">
        <f t="shared" ca="1" si="557"/>
        <v>140768.15830864807</v>
      </c>
      <c r="AA3230" t="str">
        <f t="shared" si="552"/>
        <v>ASR_COMP</v>
      </c>
      <c r="AB3230" s="957">
        <f t="shared" si="553"/>
        <v>44682</v>
      </c>
      <c r="AC3230" t="str">
        <f t="shared" si="554"/>
        <v>Unaudited</v>
      </c>
    </row>
    <row r="3231" spans="1:29" x14ac:dyDescent="0.25">
      <c r="A3231" t="s">
        <v>423</v>
      </c>
      <c r="B3231" t="s">
        <v>1388</v>
      </c>
      <c r="C3231" t="s">
        <v>1389</v>
      </c>
      <c r="D3231">
        <v>1900</v>
      </c>
      <c r="E3231" s="957">
        <v>1</v>
      </c>
      <c r="F3231" t="s">
        <v>1034</v>
      </c>
      <c r="G3231" s="957" t="s">
        <v>1387</v>
      </c>
      <c r="H3231" t="s">
        <v>390</v>
      </c>
      <c r="I3231" s="937" t="s">
        <v>491</v>
      </c>
      <c r="J3231" s="937" t="s">
        <v>447</v>
      </c>
      <c r="K3231" s="937" t="s">
        <v>53</v>
      </c>
      <c r="L3231" s="937">
        <v>3.3</v>
      </c>
      <c r="M3231" s="962" t="s">
        <v>54</v>
      </c>
      <c r="N3231" s="677">
        <f t="shared" ca="1" si="547"/>
        <v>0</v>
      </c>
      <c r="O3231" s="677">
        <f t="shared" ca="1" si="557"/>
        <v>0</v>
      </c>
      <c r="P3231" s="677">
        <f t="shared" ca="1" si="557"/>
        <v>0</v>
      </c>
      <c r="Q3231" s="677">
        <f t="shared" ca="1" si="557"/>
        <v>0</v>
      </c>
      <c r="R3231" s="677">
        <f t="shared" ca="1" si="557"/>
        <v>0</v>
      </c>
      <c r="S3231" s="677">
        <f t="shared" ca="1" si="557"/>
        <v>0</v>
      </c>
      <c r="T3231" s="677">
        <f t="shared" ca="1" si="557"/>
        <v>0</v>
      </c>
      <c r="U3231" s="677">
        <f t="shared" ca="1" si="557"/>
        <v>0</v>
      </c>
      <c r="V3231" s="677">
        <f t="shared" ca="1" si="557"/>
        <v>0</v>
      </c>
      <c r="W3231" s="677">
        <f t="shared" ca="1" si="556"/>
        <v>0</v>
      </c>
      <c r="X3231" s="677">
        <f t="shared" ca="1" si="557"/>
        <v>0</v>
      </c>
      <c r="Y3231" s="677">
        <f t="shared" ca="1" si="557"/>
        <v>0</v>
      </c>
      <c r="Z3231" s="677">
        <f t="shared" ca="1" si="557"/>
        <v>346.21999999999997</v>
      </c>
      <c r="AA3231" t="str">
        <f t="shared" si="552"/>
        <v>ASR_COMP</v>
      </c>
      <c r="AB3231" s="957">
        <f t="shared" si="553"/>
        <v>44682</v>
      </c>
      <c r="AC3231" t="str">
        <f t="shared" si="554"/>
        <v>Unaudited</v>
      </c>
    </row>
    <row r="3232" spans="1:29" x14ac:dyDescent="0.25">
      <c r="A3232" t="s">
        <v>423</v>
      </c>
      <c r="B3232" t="s">
        <v>1388</v>
      </c>
      <c r="C3232" t="s">
        <v>1389</v>
      </c>
      <c r="D3232">
        <v>1900</v>
      </c>
      <c r="E3232" s="957">
        <v>1</v>
      </c>
      <c r="F3232" t="s">
        <v>1034</v>
      </c>
      <c r="G3232" s="957" t="s">
        <v>1387</v>
      </c>
      <c r="H3232" t="s">
        <v>390</v>
      </c>
      <c r="I3232" s="937" t="s">
        <v>491</v>
      </c>
      <c r="J3232" s="937" t="s">
        <v>447</v>
      </c>
      <c r="K3232" s="937" t="s">
        <v>53</v>
      </c>
      <c r="L3232" s="937" t="s">
        <v>44</v>
      </c>
      <c r="M3232" s="962" t="s">
        <v>156</v>
      </c>
      <c r="N3232" s="677">
        <f t="shared" ca="1" si="547"/>
        <v>0</v>
      </c>
      <c r="O3232" s="677">
        <f t="shared" ca="1" si="557"/>
        <v>0</v>
      </c>
      <c r="P3232" s="677">
        <f t="shared" ca="1" si="557"/>
        <v>0</v>
      </c>
      <c r="Q3232" s="677">
        <f t="shared" ca="1" si="557"/>
        <v>0</v>
      </c>
      <c r="R3232" s="677">
        <f t="shared" ca="1" si="557"/>
        <v>0</v>
      </c>
      <c r="S3232" s="677">
        <f t="shared" ca="1" si="557"/>
        <v>0</v>
      </c>
      <c r="T3232" s="677">
        <f t="shared" ca="1" si="557"/>
        <v>0</v>
      </c>
      <c r="U3232" s="677">
        <f t="shared" ca="1" si="557"/>
        <v>0</v>
      </c>
      <c r="V3232" s="677">
        <f t="shared" ca="1" si="557"/>
        <v>0</v>
      </c>
      <c r="W3232" s="677">
        <f t="shared" ca="1" si="556"/>
        <v>0</v>
      </c>
      <c r="X3232" s="677">
        <f t="shared" ca="1" si="557"/>
        <v>0</v>
      </c>
      <c r="Y3232" s="677">
        <f t="shared" ca="1" si="557"/>
        <v>0</v>
      </c>
      <c r="Z3232" s="677">
        <f t="shared" ca="1" si="557"/>
        <v>0</v>
      </c>
      <c r="AA3232" t="str">
        <f t="shared" si="552"/>
        <v>ASR_COMP</v>
      </c>
      <c r="AB3232" s="957">
        <f t="shared" si="553"/>
        <v>44682</v>
      </c>
      <c r="AC3232" t="str">
        <f t="shared" si="554"/>
        <v>Unaudited</v>
      </c>
    </row>
    <row r="3233" spans="1:29" x14ac:dyDescent="0.25">
      <c r="A3233" t="s">
        <v>423</v>
      </c>
      <c r="B3233" t="s">
        <v>1388</v>
      </c>
      <c r="C3233" t="s">
        <v>1389</v>
      </c>
      <c r="D3233">
        <v>1900</v>
      </c>
      <c r="E3233" s="957">
        <v>1</v>
      </c>
      <c r="F3233" t="s">
        <v>1034</v>
      </c>
      <c r="G3233" s="957" t="s">
        <v>1387</v>
      </c>
      <c r="H3233" t="s">
        <v>390</v>
      </c>
      <c r="I3233" s="937" t="s">
        <v>491</v>
      </c>
      <c r="J3233" s="937" t="s">
        <v>447</v>
      </c>
      <c r="K3233" s="937" t="s">
        <v>53</v>
      </c>
      <c r="L3233" s="937" t="s">
        <v>41</v>
      </c>
      <c r="M3233" s="962" t="s">
        <v>52</v>
      </c>
      <c r="N3233" s="677">
        <f t="shared" ca="1" si="547"/>
        <v>0</v>
      </c>
      <c r="O3233" s="677">
        <f t="shared" ca="1" si="557"/>
        <v>0</v>
      </c>
      <c r="P3233" s="677">
        <f t="shared" ca="1" si="557"/>
        <v>0</v>
      </c>
      <c r="Q3233" s="677">
        <f t="shared" ca="1" si="557"/>
        <v>0</v>
      </c>
      <c r="R3233" s="677">
        <f t="shared" ca="1" si="557"/>
        <v>0</v>
      </c>
      <c r="S3233" s="677">
        <f t="shared" ca="1" si="557"/>
        <v>0</v>
      </c>
      <c r="T3233" s="677">
        <f t="shared" ca="1" si="557"/>
        <v>0</v>
      </c>
      <c r="U3233" s="677">
        <f t="shared" ca="1" si="557"/>
        <v>0</v>
      </c>
      <c r="V3233" s="677">
        <f t="shared" ca="1" si="557"/>
        <v>0</v>
      </c>
      <c r="W3233" s="677">
        <f t="shared" ca="1" si="556"/>
        <v>0</v>
      </c>
      <c r="X3233" s="677">
        <f t="shared" ca="1" si="557"/>
        <v>0</v>
      </c>
      <c r="Y3233" s="677">
        <f t="shared" ca="1" si="557"/>
        <v>0</v>
      </c>
      <c r="Z3233" s="677">
        <f t="shared" ca="1" si="557"/>
        <v>0</v>
      </c>
      <c r="AA3233" t="str">
        <f t="shared" si="552"/>
        <v>ASR_COMP</v>
      </c>
      <c r="AB3233" s="957">
        <f t="shared" si="553"/>
        <v>44682</v>
      </c>
      <c r="AC3233" t="str">
        <f t="shared" si="554"/>
        <v>Unaudited</v>
      </c>
    </row>
    <row r="3234" spans="1:29" x14ac:dyDescent="0.25">
      <c r="A3234" t="s">
        <v>423</v>
      </c>
      <c r="B3234" t="s">
        <v>1388</v>
      </c>
      <c r="C3234" t="s">
        <v>1389</v>
      </c>
      <c r="D3234">
        <v>1900</v>
      </c>
      <c r="E3234" s="957">
        <v>1</v>
      </c>
      <c r="F3234" t="s">
        <v>1034</v>
      </c>
      <c r="G3234" s="957" t="s">
        <v>1387</v>
      </c>
      <c r="H3234" t="s">
        <v>390</v>
      </c>
      <c r="I3234" s="937" t="s">
        <v>491</v>
      </c>
      <c r="J3234" s="937" t="s">
        <v>447</v>
      </c>
      <c r="K3234" s="937" t="s">
        <v>53</v>
      </c>
      <c r="L3234" s="945" t="s">
        <v>42</v>
      </c>
      <c r="M3234" s="960" t="s">
        <v>157</v>
      </c>
      <c r="N3234" s="677">
        <f t="shared" ca="1" si="547"/>
        <v>0</v>
      </c>
      <c r="O3234" s="677">
        <f t="shared" ca="1" si="557"/>
        <v>0</v>
      </c>
      <c r="P3234" s="677">
        <f t="shared" ca="1" si="557"/>
        <v>0</v>
      </c>
      <c r="Q3234" s="677">
        <f t="shared" ca="1" si="557"/>
        <v>0</v>
      </c>
      <c r="R3234" s="677">
        <f t="shared" ca="1" si="557"/>
        <v>0</v>
      </c>
      <c r="S3234" s="677">
        <f t="shared" ca="1" si="557"/>
        <v>0</v>
      </c>
      <c r="T3234" s="677">
        <f t="shared" ca="1" si="557"/>
        <v>0</v>
      </c>
      <c r="U3234" s="677">
        <f t="shared" ca="1" si="557"/>
        <v>0</v>
      </c>
      <c r="V3234" s="677">
        <f t="shared" ca="1" si="557"/>
        <v>0</v>
      </c>
      <c r="W3234" s="677">
        <f t="shared" ca="1" si="556"/>
        <v>0</v>
      </c>
      <c r="X3234" s="677">
        <f t="shared" ca="1" si="557"/>
        <v>0</v>
      </c>
      <c r="Y3234" s="677">
        <f t="shared" ca="1" si="557"/>
        <v>0</v>
      </c>
      <c r="Z3234" s="677">
        <f t="shared" ca="1" si="557"/>
        <v>-233329.70917228874</v>
      </c>
      <c r="AA3234" t="str">
        <f t="shared" si="552"/>
        <v>ASR_COMP</v>
      </c>
      <c r="AB3234" s="957">
        <f t="shared" si="553"/>
        <v>44682</v>
      </c>
      <c r="AC3234" t="str">
        <f t="shared" si="554"/>
        <v>Unaudited</v>
      </c>
    </row>
    <row r="3235" spans="1:29" x14ac:dyDescent="0.25">
      <c r="A3235" t="s">
        <v>423</v>
      </c>
      <c r="B3235" t="s">
        <v>1388</v>
      </c>
      <c r="C3235" t="s">
        <v>1389</v>
      </c>
      <c r="D3235">
        <v>1900</v>
      </c>
      <c r="E3235" s="957">
        <v>1</v>
      </c>
      <c r="F3235" t="s">
        <v>1034</v>
      </c>
      <c r="G3235" s="957" t="s">
        <v>1387</v>
      </c>
      <c r="H3235" t="s">
        <v>390</v>
      </c>
      <c r="I3235" s="962" t="s">
        <v>491</v>
      </c>
      <c r="J3235" s="962" t="s">
        <v>447</v>
      </c>
      <c r="K3235" s="962" t="s">
        <v>53</v>
      </c>
      <c r="L3235" s="937" t="s">
        <v>43</v>
      </c>
      <c r="M3235" s="962" t="s">
        <v>465</v>
      </c>
      <c r="N3235" s="677">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7">
        <f t="shared" ca="1" si="557"/>
        <v>0</v>
      </c>
      <c r="P3235" s="677">
        <f t="shared" ca="1" si="557"/>
        <v>0</v>
      </c>
      <c r="Q3235" s="677">
        <f t="shared" ca="1" si="557"/>
        <v>0</v>
      </c>
      <c r="R3235" s="677">
        <f t="shared" ca="1" si="557"/>
        <v>0</v>
      </c>
      <c r="S3235" s="677">
        <f t="shared" ca="1" si="557"/>
        <v>0</v>
      </c>
      <c r="T3235" s="677">
        <f t="shared" ca="1" si="557"/>
        <v>0</v>
      </c>
      <c r="U3235" s="677">
        <f t="shared" ca="1" si="557"/>
        <v>0</v>
      </c>
      <c r="V3235" s="677">
        <f t="shared" ca="1" si="557"/>
        <v>0</v>
      </c>
      <c r="W3235" s="677">
        <f t="shared" ca="1" si="556"/>
        <v>0</v>
      </c>
      <c r="X3235" s="677">
        <f t="shared" ca="1" si="557"/>
        <v>0</v>
      </c>
      <c r="Y3235" s="677">
        <f t="shared" ca="1" si="557"/>
        <v>0</v>
      </c>
      <c r="Z3235" s="677">
        <f t="shared" ca="1" si="557"/>
        <v>-73766.474118059967</v>
      </c>
      <c r="AA3235" t="str">
        <f t="shared" si="552"/>
        <v>ASR_COMP</v>
      </c>
      <c r="AB3235" s="957">
        <f t="shared" si="553"/>
        <v>44682</v>
      </c>
      <c r="AC3235" t="str">
        <f t="shared" si="554"/>
        <v>Unaudited</v>
      </c>
    </row>
    <row r="3236" spans="1:29" x14ac:dyDescent="0.25">
      <c r="A3236" t="s">
        <v>423</v>
      </c>
      <c r="B3236" t="s">
        <v>1388</v>
      </c>
      <c r="C3236" t="s">
        <v>1389</v>
      </c>
      <c r="D3236">
        <v>1900</v>
      </c>
      <c r="E3236" s="957">
        <v>1</v>
      </c>
      <c r="F3236" t="s">
        <v>1034</v>
      </c>
      <c r="G3236" s="957" t="s">
        <v>1387</v>
      </c>
      <c r="H3236" t="s">
        <v>390</v>
      </c>
      <c r="I3236" s="937" t="s">
        <v>491</v>
      </c>
      <c r="J3236" s="937" t="s">
        <v>447</v>
      </c>
      <c r="K3236" s="937" t="s">
        <v>923</v>
      </c>
      <c r="L3236" s="937" t="s">
        <v>924</v>
      </c>
      <c r="M3236" s="962" t="s">
        <v>923</v>
      </c>
      <c r="N3236" s="677">
        <f t="shared" ca="1" si="558"/>
        <v>0</v>
      </c>
      <c r="O3236" s="677">
        <f t="shared" ca="1" si="557"/>
        <v>0</v>
      </c>
      <c r="P3236" s="677">
        <f t="shared" ca="1" si="557"/>
        <v>0</v>
      </c>
      <c r="Q3236" s="677">
        <f t="shared" ca="1" si="557"/>
        <v>0</v>
      </c>
      <c r="R3236" s="677">
        <f t="shared" ca="1" si="557"/>
        <v>0</v>
      </c>
      <c r="S3236" s="677">
        <f t="shared" ca="1" si="557"/>
        <v>0</v>
      </c>
      <c r="T3236" s="677">
        <f t="shared" ca="1" si="557"/>
        <v>0</v>
      </c>
      <c r="U3236" s="677">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7">
        <f t="shared" ca="1" si="559"/>
        <v>0</v>
      </c>
      <c r="W3236" s="677">
        <f t="shared" ca="1" si="556"/>
        <v>0</v>
      </c>
      <c r="X3236" s="677">
        <f t="shared" ca="1" si="559"/>
        <v>0</v>
      </c>
      <c r="Y3236" s="677">
        <f t="shared" ca="1" si="559"/>
        <v>0</v>
      </c>
      <c r="Z3236" s="677">
        <f t="shared" ca="1" si="559"/>
        <v>-19128.589590559739</v>
      </c>
      <c r="AA3236" t="str">
        <f t="shared" si="552"/>
        <v>ASR_COMP</v>
      </c>
      <c r="AB3236" s="957">
        <f t="shared" si="553"/>
        <v>44682</v>
      </c>
      <c r="AC3236" t="str">
        <f t="shared" si="554"/>
        <v>Unaudited</v>
      </c>
    </row>
    <row r="3237" spans="1:29" x14ac:dyDescent="0.25">
      <c r="A3237" t="s">
        <v>423</v>
      </c>
      <c r="B3237" t="s">
        <v>1388</v>
      </c>
      <c r="C3237" t="s">
        <v>1389</v>
      </c>
      <c r="D3237">
        <v>1900</v>
      </c>
      <c r="E3237" s="957">
        <v>1</v>
      </c>
      <c r="F3237" t="s">
        <v>1034</v>
      </c>
      <c r="G3237" s="957" t="s">
        <v>1387</v>
      </c>
      <c r="H3237" t="s">
        <v>390</v>
      </c>
      <c r="I3237" s="937" t="s">
        <v>491</v>
      </c>
      <c r="J3237" s="937" t="s">
        <v>447</v>
      </c>
      <c r="K3237" s="937" t="s">
        <v>923</v>
      </c>
      <c r="L3237" s="937" t="s">
        <v>925</v>
      </c>
      <c r="M3237" s="962" t="s">
        <v>928</v>
      </c>
      <c r="N3237" s="677">
        <f t="shared" ca="1" si="558"/>
        <v>0</v>
      </c>
      <c r="O3237" s="677">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7">
        <f t="shared" ca="1" si="560"/>
        <v>0</v>
      </c>
      <c r="Q3237" s="677">
        <f t="shared" ca="1" si="560"/>
        <v>0</v>
      </c>
      <c r="R3237" s="677">
        <f t="shared" ca="1" si="560"/>
        <v>0</v>
      </c>
      <c r="S3237" s="677">
        <f t="shared" ca="1" si="560"/>
        <v>0</v>
      </c>
      <c r="T3237" s="677">
        <f t="shared" ca="1" si="560"/>
        <v>0</v>
      </c>
      <c r="U3237" s="677">
        <f t="shared" ca="1" si="560"/>
        <v>0</v>
      </c>
      <c r="V3237" s="677">
        <f t="shared" ca="1" si="560"/>
        <v>0</v>
      </c>
      <c r="W3237" s="677">
        <f t="shared" ca="1" si="556"/>
        <v>0</v>
      </c>
      <c r="X3237" s="677">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7">
        <f t="shared" ca="1" si="561"/>
        <v>0</v>
      </c>
      <c r="Z3237" s="677">
        <f t="shared" ca="1" si="561"/>
        <v>-306302.86238468526</v>
      </c>
      <c r="AA3237" t="str">
        <f t="shared" si="552"/>
        <v>ASR_COMP</v>
      </c>
      <c r="AB3237" s="957">
        <f t="shared" si="553"/>
        <v>44682</v>
      </c>
      <c r="AC3237" t="str">
        <f t="shared" si="554"/>
        <v>Unaudited</v>
      </c>
    </row>
    <row r="3238" spans="1:29" x14ac:dyDescent="0.25">
      <c r="A3238" t="s">
        <v>423</v>
      </c>
      <c r="B3238" t="s">
        <v>1388</v>
      </c>
      <c r="C3238" t="s">
        <v>1389</v>
      </c>
      <c r="D3238">
        <v>1900</v>
      </c>
      <c r="E3238" s="957">
        <v>1</v>
      </c>
      <c r="F3238" t="s">
        <v>1034</v>
      </c>
      <c r="G3238" s="957" t="s">
        <v>1387</v>
      </c>
      <c r="H3238" t="s">
        <v>390</v>
      </c>
      <c r="I3238" s="937" t="s">
        <v>491</v>
      </c>
      <c r="J3238" s="937" t="s">
        <v>447</v>
      </c>
      <c r="K3238" s="937" t="s">
        <v>923</v>
      </c>
      <c r="L3238" s="937" t="s">
        <v>926</v>
      </c>
      <c r="M3238" s="962" t="s">
        <v>929</v>
      </c>
      <c r="N3238" s="677">
        <f t="shared" ca="1" si="558"/>
        <v>0</v>
      </c>
      <c r="O3238" s="677">
        <f t="shared" ca="1" si="560"/>
        <v>0</v>
      </c>
      <c r="P3238" s="677">
        <f t="shared" ca="1" si="560"/>
        <v>0</v>
      </c>
      <c r="Q3238" s="677">
        <f t="shared" ca="1" si="560"/>
        <v>0</v>
      </c>
      <c r="R3238" s="677">
        <f t="shared" ca="1" si="560"/>
        <v>0</v>
      </c>
      <c r="S3238" s="677">
        <f t="shared" ca="1" si="560"/>
        <v>0</v>
      </c>
      <c r="T3238" s="677">
        <f t="shared" ca="1" si="560"/>
        <v>0</v>
      </c>
      <c r="U3238" s="677">
        <f t="shared" ca="1" si="560"/>
        <v>0</v>
      </c>
      <c r="V3238" s="677">
        <f t="shared" ca="1" si="560"/>
        <v>0</v>
      </c>
      <c r="W3238" s="677">
        <f t="shared" ca="1" si="556"/>
        <v>0</v>
      </c>
      <c r="X3238" s="677">
        <f t="shared" ca="1" si="561"/>
        <v>0</v>
      </c>
      <c r="Y3238" s="677">
        <f t="shared" ca="1" si="561"/>
        <v>0</v>
      </c>
      <c r="Z3238" s="677">
        <f t="shared" ca="1" si="561"/>
        <v>0</v>
      </c>
      <c r="AA3238" t="str">
        <f t="shared" si="552"/>
        <v>ASR_COMP</v>
      </c>
      <c r="AB3238" s="957">
        <f t="shared" si="553"/>
        <v>44682</v>
      </c>
      <c r="AC3238" t="str">
        <f t="shared" si="554"/>
        <v>Unaudited</v>
      </c>
    </row>
    <row r="3239" spans="1:29" x14ac:dyDescent="0.25">
      <c r="A3239" t="s">
        <v>423</v>
      </c>
      <c r="B3239" t="s">
        <v>1388</v>
      </c>
      <c r="C3239" t="s">
        <v>1389</v>
      </c>
      <c r="D3239">
        <v>1900</v>
      </c>
      <c r="E3239" s="957">
        <v>1</v>
      </c>
      <c r="F3239" t="s">
        <v>1034</v>
      </c>
      <c r="G3239" s="957" t="s">
        <v>1387</v>
      </c>
      <c r="H3239" t="s">
        <v>390</v>
      </c>
      <c r="I3239" s="937" t="s">
        <v>491</v>
      </c>
      <c r="J3239" s="937" t="s">
        <v>447</v>
      </c>
      <c r="K3239" s="937" t="s">
        <v>448</v>
      </c>
      <c r="L3239" s="945">
        <v>5.0999999999999996</v>
      </c>
      <c r="M3239" s="960" t="s">
        <v>37</v>
      </c>
      <c r="N3239" s="677">
        <f t="shared" ca="1" si="558"/>
        <v>0</v>
      </c>
      <c r="O3239" s="677">
        <f t="shared" ca="1" si="560"/>
        <v>0</v>
      </c>
      <c r="P3239" s="677">
        <f t="shared" ca="1" si="560"/>
        <v>0</v>
      </c>
      <c r="Q3239" s="677">
        <f t="shared" ca="1" si="560"/>
        <v>0</v>
      </c>
      <c r="R3239" s="677">
        <f t="shared" ca="1" si="560"/>
        <v>0</v>
      </c>
      <c r="S3239" s="677">
        <f t="shared" ca="1" si="560"/>
        <v>0</v>
      </c>
      <c r="T3239" s="677">
        <f t="shared" ca="1" si="560"/>
        <v>0</v>
      </c>
      <c r="U3239" s="677">
        <f t="shared" ca="1" si="560"/>
        <v>0</v>
      </c>
      <c r="V3239" s="677">
        <f t="shared" ca="1" si="560"/>
        <v>0</v>
      </c>
      <c r="W3239" s="677">
        <f t="shared" ca="1" si="556"/>
        <v>0</v>
      </c>
      <c r="X3239" s="677">
        <f t="shared" ca="1" si="561"/>
        <v>0</v>
      </c>
      <c r="Y3239" s="677">
        <f t="shared" ca="1" si="561"/>
        <v>0</v>
      </c>
      <c r="Z3239" s="677">
        <f t="shared" ca="1" si="561"/>
        <v>162030.23134489477</v>
      </c>
      <c r="AA3239" t="str">
        <f t="shared" si="552"/>
        <v>ASR_COMP</v>
      </c>
      <c r="AB3239" s="957">
        <f t="shared" si="553"/>
        <v>44682</v>
      </c>
      <c r="AC3239" t="str">
        <f t="shared" si="554"/>
        <v>Unaudited</v>
      </c>
    </row>
    <row r="3240" spans="1:29" ht="30" x14ac:dyDescent="0.25">
      <c r="A3240" t="s">
        <v>423</v>
      </c>
      <c r="B3240" t="s">
        <v>1388</v>
      </c>
      <c r="C3240" t="s">
        <v>1389</v>
      </c>
      <c r="D3240">
        <v>1900</v>
      </c>
      <c r="E3240" s="957">
        <v>1</v>
      </c>
      <c r="F3240" t="s">
        <v>1034</v>
      </c>
      <c r="G3240" s="957" t="s">
        <v>1387</v>
      </c>
      <c r="H3240" t="s">
        <v>390</v>
      </c>
      <c r="I3240" s="962" t="s">
        <v>491</v>
      </c>
      <c r="J3240" s="962" t="s">
        <v>447</v>
      </c>
      <c r="K3240" s="962" t="s">
        <v>448</v>
      </c>
      <c r="L3240" s="937">
        <v>5.2</v>
      </c>
      <c r="M3240" s="962" t="s">
        <v>306</v>
      </c>
      <c r="N3240" s="677">
        <f t="shared" ca="1" si="558"/>
        <v>0</v>
      </c>
      <c r="O3240" s="677">
        <f t="shared" ca="1" si="560"/>
        <v>0</v>
      </c>
      <c r="P3240" s="677">
        <f t="shared" ca="1" si="560"/>
        <v>0</v>
      </c>
      <c r="Q3240" s="677">
        <f t="shared" ca="1" si="560"/>
        <v>0</v>
      </c>
      <c r="R3240" s="677">
        <f t="shared" ca="1" si="560"/>
        <v>0</v>
      </c>
      <c r="S3240" s="677">
        <f t="shared" ca="1" si="560"/>
        <v>0</v>
      </c>
      <c r="T3240" s="677">
        <f t="shared" ca="1" si="560"/>
        <v>0</v>
      </c>
      <c r="U3240" s="677">
        <f t="shared" ca="1" si="560"/>
        <v>0</v>
      </c>
      <c r="V3240" s="677">
        <f t="shared" ca="1" si="560"/>
        <v>0</v>
      </c>
      <c r="W3240" s="677">
        <f t="shared" ca="1" si="556"/>
        <v>0</v>
      </c>
      <c r="X3240" s="677">
        <f t="shared" ca="1" si="561"/>
        <v>0</v>
      </c>
      <c r="Y3240" s="677">
        <f t="shared" ca="1" si="561"/>
        <v>0</v>
      </c>
      <c r="Z3240" s="677">
        <f t="shared" ca="1" si="561"/>
        <v>0</v>
      </c>
      <c r="AA3240" t="str">
        <f t="shared" si="552"/>
        <v>ASR_COMP</v>
      </c>
      <c r="AB3240" s="957">
        <f t="shared" si="553"/>
        <v>44682</v>
      </c>
      <c r="AC3240" t="str">
        <f t="shared" si="554"/>
        <v>Unaudited</v>
      </c>
    </row>
    <row r="3241" spans="1:29" ht="30" x14ac:dyDescent="0.25">
      <c r="A3241" t="s">
        <v>423</v>
      </c>
      <c r="B3241" t="s">
        <v>1388</v>
      </c>
      <c r="C3241" t="s">
        <v>1389</v>
      </c>
      <c r="D3241">
        <v>1900</v>
      </c>
      <c r="E3241" s="957">
        <v>1</v>
      </c>
      <c r="F3241" t="s">
        <v>1034</v>
      </c>
      <c r="G3241" s="957" t="s">
        <v>1387</v>
      </c>
      <c r="H3241" t="s">
        <v>390</v>
      </c>
      <c r="I3241" s="937" t="s">
        <v>491</v>
      </c>
      <c r="J3241" s="937" t="s">
        <v>447</v>
      </c>
      <c r="K3241" s="937" t="s">
        <v>448</v>
      </c>
      <c r="L3241" s="937">
        <v>5.3</v>
      </c>
      <c r="M3241" s="962" t="s">
        <v>307</v>
      </c>
      <c r="N3241" s="677">
        <f t="shared" ca="1" si="558"/>
        <v>0</v>
      </c>
      <c r="O3241" s="677">
        <f t="shared" ca="1" si="560"/>
        <v>0</v>
      </c>
      <c r="P3241" s="677">
        <f t="shared" ca="1" si="560"/>
        <v>0</v>
      </c>
      <c r="Q3241" s="677">
        <f t="shared" ca="1" si="560"/>
        <v>0</v>
      </c>
      <c r="R3241" s="677">
        <f t="shared" ca="1" si="560"/>
        <v>0</v>
      </c>
      <c r="S3241" s="677">
        <f t="shared" ca="1" si="560"/>
        <v>0</v>
      </c>
      <c r="T3241" s="677">
        <f t="shared" ca="1" si="560"/>
        <v>0</v>
      </c>
      <c r="U3241" s="677">
        <f t="shared" ca="1" si="560"/>
        <v>0</v>
      </c>
      <c r="V3241" s="677">
        <f t="shared" ca="1" si="560"/>
        <v>0</v>
      </c>
      <c r="W3241" s="677">
        <f t="shared" ca="1" si="556"/>
        <v>0</v>
      </c>
      <c r="X3241" s="677">
        <f t="shared" ca="1" si="561"/>
        <v>0</v>
      </c>
      <c r="Y3241" s="677">
        <f t="shared" ca="1" si="561"/>
        <v>0</v>
      </c>
      <c r="Z3241" s="677">
        <f t="shared" ca="1" si="561"/>
        <v>-180472.28059319791</v>
      </c>
      <c r="AA3241" t="str">
        <f t="shared" si="552"/>
        <v>ASR_COMP</v>
      </c>
      <c r="AB3241" s="957">
        <f t="shared" si="553"/>
        <v>44682</v>
      </c>
      <c r="AC3241" t="str">
        <f t="shared" si="554"/>
        <v>Unaudited</v>
      </c>
    </row>
    <row r="3242" spans="1:29" x14ac:dyDescent="0.25">
      <c r="A3242" t="s">
        <v>423</v>
      </c>
      <c r="B3242" t="s">
        <v>1388</v>
      </c>
      <c r="C3242" t="s">
        <v>1389</v>
      </c>
      <c r="D3242">
        <v>1900</v>
      </c>
      <c r="E3242" s="957">
        <v>1</v>
      </c>
      <c r="F3242" t="s">
        <v>1034</v>
      </c>
      <c r="G3242" s="957" t="s">
        <v>1387</v>
      </c>
      <c r="H3242" t="s">
        <v>390</v>
      </c>
      <c r="I3242" s="937" t="s">
        <v>491</v>
      </c>
      <c r="J3242" s="937" t="s">
        <v>447</v>
      </c>
      <c r="K3242" s="937" t="s">
        <v>448</v>
      </c>
      <c r="L3242" s="937" t="s">
        <v>82</v>
      </c>
      <c r="M3242" s="962" t="s">
        <v>456</v>
      </c>
      <c r="N3242" s="677">
        <f t="shared" ca="1" si="558"/>
        <v>0</v>
      </c>
      <c r="O3242" s="677">
        <f t="shared" ca="1" si="560"/>
        <v>0</v>
      </c>
      <c r="P3242" s="677">
        <f t="shared" ca="1" si="560"/>
        <v>0</v>
      </c>
      <c r="Q3242" s="677">
        <f t="shared" ca="1" si="560"/>
        <v>0</v>
      </c>
      <c r="R3242" s="677">
        <f t="shared" ca="1" si="560"/>
        <v>0</v>
      </c>
      <c r="S3242" s="677">
        <f t="shared" ca="1" si="560"/>
        <v>0</v>
      </c>
      <c r="T3242" s="677">
        <f t="shared" ca="1" si="560"/>
        <v>0</v>
      </c>
      <c r="U3242" s="677">
        <f t="shared" ca="1" si="560"/>
        <v>0</v>
      </c>
      <c r="V3242" s="677">
        <f t="shared" ca="1" si="560"/>
        <v>0</v>
      </c>
      <c r="W3242" s="677">
        <f t="shared" ca="1" si="556"/>
        <v>0</v>
      </c>
      <c r="X3242" s="677">
        <f t="shared" ca="1" si="561"/>
        <v>0</v>
      </c>
      <c r="Y3242" s="677">
        <f t="shared" ca="1" si="561"/>
        <v>0</v>
      </c>
      <c r="Z3242" s="677">
        <f t="shared" ca="1" si="561"/>
        <v>0</v>
      </c>
      <c r="AA3242" t="str">
        <f t="shared" si="552"/>
        <v>ASR_COMP</v>
      </c>
      <c r="AB3242" s="957">
        <f t="shared" si="553"/>
        <v>44682</v>
      </c>
      <c r="AC3242" t="str">
        <f t="shared" si="554"/>
        <v>Unaudited</v>
      </c>
    </row>
    <row r="3243" spans="1:29" x14ac:dyDescent="0.25">
      <c r="A3243" t="s">
        <v>423</v>
      </c>
      <c r="B3243" t="s">
        <v>1388</v>
      </c>
      <c r="C3243" t="s">
        <v>1389</v>
      </c>
      <c r="D3243">
        <v>1900</v>
      </c>
      <c r="E3243" s="957">
        <v>1</v>
      </c>
      <c r="F3243" t="s">
        <v>1034</v>
      </c>
      <c r="G3243" s="957" t="s">
        <v>1387</v>
      </c>
      <c r="H3243" t="s">
        <v>390</v>
      </c>
      <c r="I3243" s="937" t="s">
        <v>491</v>
      </c>
      <c r="J3243" s="937" t="s">
        <v>447</v>
      </c>
      <c r="K3243" s="937" t="s">
        <v>449</v>
      </c>
      <c r="L3243" s="937">
        <v>6.1</v>
      </c>
      <c r="M3243" s="962" t="s">
        <v>18</v>
      </c>
      <c r="N3243" s="677">
        <f t="shared" ca="1" si="558"/>
        <v>0</v>
      </c>
      <c r="O3243" s="677">
        <f t="shared" ca="1" si="560"/>
        <v>0</v>
      </c>
      <c r="P3243" s="677">
        <f t="shared" ca="1" si="560"/>
        <v>0</v>
      </c>
      <c r="Q3243" s="677">
        <f t="shared" ca="1" si="560"/>
        <v>0</v>
      </c>
      <c r="R3243" s="677">
        <f t="shared" ca="1" si="560"/>
        <v>0</v>
      </c>
      <c r="S3243" s="677">
        <f t="shared" ca="1" si="560"/>
        <v>0</v>
      </c>
      <c r="T3243" s="677">
        <f t="shared" ca="1" si="560"/>
        <v>0</v>
      </c>
      <c r="U3243" s="677">
        <f t="shared" ca="1" si="560"/>
        <v>0</v>
      </c>
      <c r="V3243" s="677">
        <f t="shared" ca="1" si="560"/>
        <v>0</v>
      </c>
      <c r="W3243" s="677">
        <f t="shared" ca="1" si="556"/>
        <v>0</v>
      </c>
      <c r="X3243" s="677">
        <f t="shared" ca="1" si="561"/>
        <v>0</v>
      </c>
      <c r="Y3243" s="677">
        <f t="shared" ca="1" si="561"/>
        <v>0</v>
      </c>
      <c r="Z3243" s="677">
        <f t="shared" ca="1" si="561"/>
        <v>0</v>
      </c>
      <c r="AA3243" t="str">
        <f t="shared" si="552"/>
        <v>ASR_COMP</v>
      </c>
      <c r="AB3243" s="957">
        <f t="shared" si="553"/>
        <v>44682</v>
      </c>
      <c r="AC3243" t="str">
        <f t="shared" si="554"/>
        <v>Unaudited</v>
      </c>
    </row>
    <row r="3244" spans="1:29" x14ac:dyDescent="0.25">
      <c r="A3244" t="s">
        <v>423</v>
      </c>
      <c r="B3244" t="s">
        <v>1388</v>
      </c>
      <c r="C3244" t="s">
        <v>1389</v>
      </c>
      <c r="D3244">
        <v>1900</v>
      </c>
      <c r="E3244" s="957">
        <v>1</v>
      </c>
      <c r="F3244" t="s">
        <v>1034</v>
      </c>
      <c r="G3244" s="957" t="s">
        <v>1387</v>
      </c>
      <c r="H3244" t="s">
        <v>390</v>
      </c>
      <c r="I3244" s="937" t="s">
        <v>491</v>
      </c>
      <c r="J3244" s="937" t="s">
        <v>447</v>
      </c>
      <c r="K3244" s="937" t="s">
        <v>449</v>
      </c>
      <c r="L3244" s="937">
        <v>6.2</v>
      </c>
      <c r="M3244" s="962" t="s">
        <v>19</v>
      </c>
      <c r="N3244" s="677">
        <f t="shared" ca="1" si="558"/>
        <v>0</v>
      </c>
      <c r="O3244" s="677">
        <f t="shared" ca="1" si="560"/>
        <v>0</v>
      </c>
      <c r="P3244" s="677">
        <f t="shared" ca="1" si="560"/>
        <v>0</v>
      </c>
      <c r="Q3244" s="677">
        <f t="shared" ca="1" si="560"/>
        <v>0</v>
      </c>
      <c r="R3244" s="677">
        <f t="shared" ca="1" si="560"/>
        <v>0</v>
      </c>
      <c r="S3244" s="677">
        <f t="shared" ca="1" si="560"/>
        <v>0</v>
      </c>
      <c r="T3244" s="677">
        <f t="shared" ca="1" si="560"/>
        <v>0</v>
      </c>
      <c r="U3244" s="677">
        <f t="shared" ca="1" si="560"/>
        <v>0</v>
      </c>
      <c r="V3244" s="677">
        <f t="shared" ca="1" si="560"/>
        <v>0</v>
      </c>
      <c r="W3244" s="677">
        <f t="shared" ca="1" si="556"/>
        <v>0</v>
      </c>
      <c r="X3244" s="677">
        <f t="shared" ca="1" si="561"/>
        <v>0</v>
      </c>
      <c r="Y3244" s="677">
        <f t="shared" ca="1" si="561"/>
        <v>0</v>
      </c>
      <c r="Z3244" s="677">
        <f t="shared" ca="1" si="561"/>
        <v>0</v>
      </c>
      <c r="AA3244" t="str">
        <f t="shared" si="552"/>
        <v>ASR_COMP</v>
      </c>
      <c r="AB3244" s="957">
        <f t="shared" si="553"/>
        <v>44682</v>
      </c>
      <c r="AC3244" t="str">
        <f t="shared" si="554"/>
        <v>Unaudited</v>
      </c>
    </row>
    <row r="3245" spans="1:29" x14ac:dyDescent="0.25">
      <c r="A3245" t="s">
        <v>423</v>
      </c>
      <c r="B3245" t="s">
        <v>1388</v>
      </c>
      <c r="C3245" t="s">
        <v>1389</v>
      </c>
      <c r="D3245">
        <v>1900</v>
      </c>
      <c r="E3245" s="957">
        <v>1</v>
      </c>
      <c r="F3245" t="s">
        <v>1034</v>
      </c>
      <c r="G3245" s="957" t="s">
        <v>1387</v>
      </c>
      <c r="H3245" t="s">
        <v>390</v>
      </c>
      <c r="I3245" s="937" t="s">
        <v>491</v>
      </c>
      <c r="J3245" s="937" t="s">
        <v>447</v>
      </c>
      <c r="K3245" s="937" t="s">
        <v>449</v>
      </c>
      <c r="L3245" s="937">
        <v>6.3</v>
      </c>
      <c r="M3245" s="962" t="s">
        <v>187</v>
      </c>
      <c r="N3245" s="677">
        <f t="shared" ca="1" si="558"/>
        <v>0</v>
      </c>
      <c r="O3245" s="677">
        <f t="shared" ca="1" si="560"/>
        <v>0</v>
      </c>
      <c r="P3245" s="677">
        <f t="shared" ca="1" si="560"/>
        <v>0</v>
      </c>
      <c r="Q3245" s="677">
        <f t="shared" ca="1" si="560"/>
        <v>0</v>
      </c>
      <c r="R3245" s="677">
        <f t="shared" ca="1" si="560"/>
        <v>0</v>
      </c>
      <c r="S3245" s="677">
        <f t="shared" ca="1" si="560"/>
        <v>0</v>
      </c>
      <c r="T3245" s="677">
        <f t="shared" ca="1" si="560"/>
        <v>0</v>
      </c>
      <c r="U3245" s="677">
        <f t="shared" ca="1" si="560"/>
        <v>0</v>
      </c>
      <c r="V3245" s="677">
        <f t="shared" ca="1" si="560"/>
        <v>0</v>
      </c>
      <c r="W3245" s="677">
        <f t="shared" ca="1" si="556"/>
        <v>0</v>
      </c>
      <c r="X3245" s="677">
        <f t="shared" ca="1" si="561"/>
        <v>0</v>
      </c>
      <c r="Y3245" s="677">
        <f t="shared" ca="1" si="561"/>
        <v>0</v>
      </c>
      <c r="Z3245" s="677">
        <f t="shared" ca="1" si="561"/>
        <v>0</v>
      </c>
      <c r="AA3245" t="str">
        <f t="shared" si="552"/>
        <v>ASR_COMP</v>
      </c>
      <c r="AB3245" s="957">
        <f t="shared" si="553"/>
        <v>44682</v>
      </c>
      <c r="AC3245" t="str">
        <f t="shared" si="554"/>
        <v>Unaudited</v>
      </c>
    </row>
    <row r="3246" spans="1:29" x14ac:dyDescent="0.25">
      <c r="A3246" t="s">
        <v>423</v>
      </c>
      <c r="B3246" t="s">
        <v>1388</v>
      </c>
      <c r="C3246" t="s">
        <v>1389</v>
      </c>
      <c r="D3246">
        <v>1900</v>
      </c>
      <c r="E3246" s="957">
        <v>1</v>
      </c>
      <c r="F3246" t="s">
        <v>1034</v>
      </c>
      <c r="G3246" s="957" t="s">
        <v>1387</v>
      </c>
      <c r="H3246" t="s">
        <v>390</v>
      </c>
      <c r="I3246" s="937" t="s">
        <v>491</v>
      </c>
      <c r="J3246" s="937" t="s">
        <v>447</v>
      </c>
      <c r="K3246" s="937" t="s">
        <v>449</v>
      </c>
      <c r="L3246" s="937" t="s">
        <v>87</v>
      </c>
      <c r="M3246" s="962" t="s">
        <v>457</v>
      </c>
      <c r="N3246" s="677">
        <f t="shared" ca="1" si="558"/>
        <v>0</v>
      </c>
      <c r="O3246" s="677">
        <f t="shared" ca="1" si="560"/>
        <v>0</v>
      </c>
      <c r="P3246" s="677">
        <f t="shared" ca="1" si="560"/>
        <v>0</v>
      </c>
      <c r="Q3246" s="677">
        <f t="shared" ca="1" si="560"/>
        <v>0</v>
      </c>
      <c r="R3246" s="677">
        <f t="shared" ca="1" si="560"/>
        <v>0</v>
      </c>
      <c r="S3246" s="677">
        <f t="shared" ca="1" si="560"/>
        <v>0</v>
      </c>
      <c r="T3246" s="677">
        <f t="shared" ca="1" si="560"/>
        <v>0</v>
      </c>
      <c r="U3246" s="677">
        <f t="shared" ca="1" si="560"/>
        <v>0</v>
      </c>
      <c r="V3246" s="677">
        <f t="shared" ca="1" si="560"/>
        <v>0</v>
      </c>
      <c r="W3246" s="677">
        <f t="shared" ca="1" si="556"/>
        <v>0</v>
      </c>
      <c r="X3246" s="677">
        <f t="shared" ca="1" si="561"/>
        <v>0</v>
      </c>
      <c r="Y3246" s="677">
        <f t="shared" ca="1" si="561"/>
        <v>0</v>
      </c>
      <c r="Z3246" s="677">
        <f t="shared" ca="1" si="561"/>
        <v>0</v>
      </c>
      <c r="AA3246" t="str">
        <f t="shared" si="552"/>
        <v>ASR_COMP</v>
      </c>
      <c r="AB3246" s="957">
        <f t="shared" si="553"/>
        <v>44682</v>
      </c>
      <c r="AC3246" t="str">
        <f t="shared" si="554"/>
        <v>Unaudited</v>
      </c>
    </row>
    <row r="3247" spans="1:29" x14ac:dyDescent="0.25">
      <c r="A3247" t="s">
        <v>423</v>
      </c>
      <c r="B3247" t="s">
        <v>1388</v>
      </c>
      <c r="C3247" t="s">
        <v>1389</v>
      </c>
      <c r="D3247">
        <v>1900</v>
      </c>
      <c r="E3247" s="957">
        <v>1</v>
      </c>
      <c r="F3247" t="s">
        <v>1034</v>
      </c>
      <c r="G3247" s="957" t="s">
        <v>1387</v>
      </c>
      <c r="H3247" t="s">
        <v>390</v>
      </c>
      <c r="I3247" s="937" t="s">
        <v>491</v>
      </c>
      <c r="J3247" s="937" t="s">
        <v>447</v>
      </c>
      <c r="K3247" s="937" t="s">
        <v>450</v>
      </c>
      <c r="L3247" s="945">
        <v>7.1</v>
      </c>
      <c r="M3247" s="960" t="s">
        <v>20</v>
      </c>
      <c r="N3247" s="677">
        <f t="shared" ca="1" si="558"/>
        <v>0</v>
      </c>
      <c r="O3247" s="677">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7">
        <f t="shared" ca="1" si="562"/>
        <v>0</v>
      </c>
      <c r="Q3247" s="677">
        <f t="shared" ca="1" si="562"/>
        <v>0</v>
      </c>
      <c r="R3247" s="677">
        <f t="shared" ca="1" si="562"/>
        <v>0</v>
      </c>
      <c r="S3247" s="677">
        <f t="shared" ca="1" si="562"/>
        <v>0</v>
      </c>
      <c r="T3247" s="677">
        <f t="shared" ca="1" si="562"/>
        <v>0</v>
      </c>
      <c r="U3247" s="677">
        <f t="shared" ca="1" si="562"/>
        <v>0</v>
      </c>
      <c r="V3247" s="677">
        <f t="shared" ca="1" si="562"/>
        <v>0</v>
      </c>
      <c r="W3247" s="677">
        <f t="shared" ca="1" si="556"/>
        <v>0</v>
      </c>
      <c r="X3247" s="677">
        <f t="shared" ca="1" si="561"/>
        <v>0</v>
      </c>
      <c r="Y3247" s="677">
        <f t="shared" ca="1" si="561"/>
        <v>0</v>
      </c>
      <c r="Z3247" s="677">
        <f t="shared" ca="1" si="561"/>
        <v>-4020.7110098529965</v>
      </c>
      <c r="AA3247" t="str">
        <f t="shared" si="552"/>
        <v>ASR_COMP</v>
      </c>
      <c r="AB3247" s="957">
        <f t="shared" si="553"/>
        <v>44682</v>
      </c>
      <c r="AC3247" t="str">
        <f t="shared" si="554"/>
        <v>Unaudited</v>
      </c>
    </row>
    <row r="3248" spans="1:29" x14ac:dyDescent="0.25">
      <c r="A3248" t="s">
        <v>423</v>
      </c>
      <c r="B3248" t="s">
        <v>1388</v>
      </c>
      <c r="C3248" t="s">
        <v>1389</v>
      </c>
      <c r="D3248">
        <v>1900</v>
      </c>
      <c r="E3248" s="957">
        <v>1</v>
      </c>
      <c r="F3248" t="s">
        <v>1034</v>
      </c>
      <c r="G3248" s="957" t="s">
        <v>1387</v>
      </c>
      <c r="H3248" t="s">
        <v>390</v>
      </c>
      <c r="I3248" s="962" t="s">
        <v>491</v>
      </c>
      <c r="J3248" s="962" t="s">
        <v>447</v>
      </c>
      <c r="K3248" s="962" t="s">
        <v>450</v>
      </c>
      <c r="L3248" s="937">
        <v>7.2</v>
      </c>
      <c r="M3248" s="962" t="s">
        <v>21</v>
      </c>
      <c r="N3248" s="677">
        <f t="shared" ca="1" si="558"/>
        <v>0</v>
      </c>
      <c r="O3248" s="677">
        <f t="shared" ca="1" si="562"/>
        <v>0</v>
      </c>
      <c r="P3248" s="677">
        <f t="shared" ca="1" si="562"/>
        <v>0</v>
      </c>
      <c r="Q3248" s="677">
        <f t="shared" ca="1" si="562"/>
        <v>0</v>
      </c>
      <c r="R3248" s="677">
        <f t="shared" ca="1" si="562"/>
        <v>0</v>
      </c>
      <c r="S3248" s="677">
        <f t="shared" ca="1" si="562"/>
        <v>0</v>
      </c>
      <c r="T3248" s="677">
        <f t="shared" ca="1" si="562"/>
        <v>0</v>
      </c>
      <c r="U3248" s="677">
        <f t="shared" ca="1" si="562"/>
        <v>0</v>
      </c>
      <c r="V3248" s="677">
        <f t="shared" ca="1" si="562"/>
        <v>0</v>
      </c>
      <c r="W3248" s="677">
        <f t="shared" ca="1" si="556"/>
        <v>0</v>
      </c>
      <c r="X3248" s="677">
        <f t="shared" ca="1" si="561"/>
        <v>0</v>
      </c>
      <c r="Y3248" s="677">
        <f t="shared" ca="1" si="561"/>
        <v>0</v>
      </c>
      <c r="Z3248" s="677">
        <f t="shared" ca="1" si="561"/>
        <v>0</v>
      </c>
      <c r="AA3248" t="str">
        <f t="shared" si="552"/>
        <v>ASR_COMP</v>
      </c>
      <c r="AB3248" s="957">
        <f t="shared" si="553"/>
        <v>44682</v>
      </c>
      <c r="AC3248" t="str">
        <f t="shared" si="554"/>
        <v>Unaudited</v>
      </c>
    </row>
    <row r="3249" spans="1:29" x14ac:dyDescent="0.25">
      <c r="A3249" t="s">
        <v>423</v>
      </c>
      <c r="B3249" t="s">
        <v>1388</v>
      </c>
      <c r="C3249" t="s">
        <v>1389</v>
      </c>
      <c r="D3249">
        <v>1900</v>
      </c>
      <c r="E3249" s="957">
        <v>1</v>
      </c>
      <c r="F3249" t="s">
        <v>1034</v>
      </c>
      <c r="G3249" s="957" t="s">
        <v>1387</v>
      </c>
      <c r="H3249" t="s">
        <v>390</v>
      </c>
      <c r="I3249" s="937" t="s">
        <v>491</v>
      </c>
      <c r="J3249" s="937" t="s">
        <v>447</v>
      </c>
      <c r="K3249" s="937" t="s">
        <v>450</v>
      </c>
      <c r="L3249" s="937">
        <v>7.3</v>
      </c>
      <c r="M3249" s="962" t="s">
        <v>158</v>
      </c>
      <c r="N3249" s="677">
        <f t="shared" ca="1" si="558"/>
        <v>0</v>
      </c>
      <c r="O3249" s="677">
        <f t="shared" ca="1" si="562"/>
        <v>0</v>
      </c>
      <c r="P3249" s="677">
        <f t="shared" ca="1" si="562"/>
        <v>0</v>
      </c>
      <c r="Q3249" s="677">
        <f t="shared" ca="1" si="562"/>
        <v>0</v>
      </c>
      <c r="R3249" s="677">
        <f t="shared" ca="1" si="562"/>
        <v>0</v>
      </c>
      <c r="S3249" s="677">
        <f t="shared" ca="1" si="562"/>
        <v>0</v>
      </c>
      <c r="T3249" s="677">
        <f t="shared" ca="1" si="562"/>
        <v>0</v>
      </c>
      <c r="U3249" s="677">
        <f t="shared" ca="1" si="562"/>
        <v>0</v>
      </c>
      <c r="V3249" s="677">
        <f t="shared" ca="1" si="562"/>
        <v>0</v>
      </c>
      <c r="W3249" s="677">
        <f t="shared" ca="1" si="556"/>
        <v>0</v>
      </c>
      <c r="X3249" s="677">
        <f t="shared" ca="1" si="561"/>
        <v>0</v>
      </c>
      <c r="Y3249" s="677">
        <f t="shared" ca="1" si="561"/>
        <v>0</v>
      </c>
      <c r="Z3249" s="677">
        <f t="shared" ca="1" si="561"/>
        <v>-34244.533492720257</v>
      </c>
      <c r="AA3249" t="str">
        <f t="shared" si="552"/>
        <v>ASR_COMP</v>
      </c>
      <c r="AB3249" s="957">
        <f t="shared" si="553"/>
        <v>44682</v>
      </c>
      <c r="AC3249" t="str">
        <f t="shared" si="554"/>
        <v>Unaudited</v>
      </c>
    </row>
    <row r="3250" spans="1:29" x14ac:dyDescent="0.25">
      <c r="A3250" t="s">
        <v>423</v>
      </c>
      <c r="B3250" t="s">
        <v>1388</v>
      </c>
      <c r="C3250" t="s">
        <v>1389</v>
      </c>
      <c r="D3250">
        <v>1900</v>
      </c>
      <c r="E3250" s="957">
        <v>1</v>
      </c>
      <c r="F3250" t="s">
        <v>1034</v>
      </c>
      <c r="G3250" s="957" t="s">
        <v>1387</v>
      </c>
      <c r="H3250" t="s">
        <v>390</v>
      </c>
      <c r="I3250" s="937" t="s">
        <v>491</v>
      </c>
      <c r="J3250" s="937" t="s">
        <v>447</v>
      </c>
      <c r="K3250" s="937" t="s">
        <v>450</v>
      </c>
      <c r="L3250" s="937" t="s">
        <v>91</v>
      </c>
      <c r="M3250" s="962" t="s">
        <v>458</v>
      </c>
      <c r="N3250" s="677">
        <f t="shared" ca="1" si="558"/>
        <v>0</v>
      </c>
      <c r="O3250" s="677">
        <f t="shared" ca="1" si="562"/>
        <v>0</v>
      </c>
      <c r="P3250" s="677">
        <f t="shared" ca="1" si="562"/>
        <v>0</v>
      </c>
      <c r="Q3250" s="677">
        <f t="shared" ca="1" si="562"/>
        <v>0</v>
      </c>
      <c r="R3250" s="677">
        <f t="shared" ca="1" si="562"/>
        <v>0</v>
      </c>
      <c r="S3250" s="677">
        <f t="shared" ca="1" si="562"/>
        <v>0</v>
      </c>
      <c r="T3250" s="677">
        <f t="shared" ca="1" si="562"/>
        <v>0</v>
      </c>
      <c r="U3250" s="677">
        <f t="shared" ca="1" si="562"/>
        <v>0</v>
      </c>
      <c r="V3250" s="677">
        <f t="shared" ca="1" si="562"/>
        <v>0</v>
      </c>
      <c r="W3250" s="677">
        <f t="shared" ca="1" si="556"/>
        <v>0</v>
      </c>
      <c r="X3250" s="677">
        <f t="shared" ca="1" si="561"/>
        <v>0</v>
      </c>
      <c r="Y3250" s="677">
        <f t="shared" ca="1" si="561"/>
        <v>0</v>
      </c>
      <c r="Z3250" s="677">
        <f t="shared" ca="1" si="561"/>
        <v>0</v>
      </c>
      <c r="AA3250" t="str">
        <f t="shared" si="552"/>
        <v>ASR_COMP</v>
      </c>
      <c r="AB3250" s="957">
        <f t="shared" si="553"/>
        <v>44682</v>
      </c>
      <c r="AC3250" t="str">
        <f t="shared" si="554"/>
        <v>Unaudited</v>
      </c>
    </row>
    <row r="3251" spans="1:29" x14ac:dyDescent="0.25">
      <c r="A3251" t="s">
        <v>423</v>
      </c>
      <c r="B3251" t="s">
        <v>1388</v>
      </c>
      <c r="C3251" t="s">
        <v>1389</v>
      </c>
      <c r="D3251">
        <v>1900</v>
      </c>
      <c r="E3251" s="957">
        <v>1</v>
      </c>
      <c r="F3251" t="s">
        <v>1034</v>
      </c>
      <c r="G3251" s="957" t="s">
        <v>1387</v>
      </c>
      <c r="H3251" t="s">
        <v>390</v>
      </c>
      <c r="I3251" s="937" t="s">
        <v>491</v>
      </c>
      <c r="J3251" s="937" t="s">
        <v>447</v>
      </c>
      <c r="K3251" s="937" t="s">
        <v>451</v>
      </c>
      <c r="L3251" s="937">
        <v>8.1</v>
      </c>
      <c r="M3251" s="962" t="s">
        <v>22</v>
      </c>
      <c r="N3251" s="677">
        <f t="shared" ca="1" si="558"/>
        <v>0</v>
      </c>
      <c r="O3251" s="677">
        <f t="shared" ca="1" si="562"/>
        <v>0</v>
      </c>
      <c r="P3251" s="677">
        <f t="shared" ca="1" si="562"/>
        <v>0</v>
      </c>
      <c r="Q3251" s="677">
        <f t="shared" ca="1" si="562"/>
        <v>0</v>
      </c>
      <c r="R3251" s="677">
        <f t="shared" ca="1" si="562"/>
        <v>0</v>
      </c>
      <c r="S3251" s="677">
        <f t="shared" ca="1" si="562"/>
        <v>0</v>
      </c>
      <c r="T3251" s="677">
        <f t="shared" ca="1" si="562"/>
        <v>0</v>
      </c>
      <c r="U3251" s="677">
        <f t="shared" ca="1" si="562"/>
        <v>0</v>
      </c>
      <c r="V3251" s="677">
        <f t="shared" ca="1" si="562"/>
        <v>0</v>
      </c>
      <c r="W3251" s="677">
        <f t="shared" ca="1" si="556"/>
        <v>0</v>
      </c>
      <c r="X3251" s="677">
        <f t="shared" ca="1" si="561"/>
        <v>0</v>
      </c>
      <c r="Y3251" s="677">
        <f t="shared" ca="1" si="561"/>
        <v>0</v>
      </c>
      <c r="Z3251" s="677">
        <f t="shared" ca="1" si="561"/>
        <v>-1888.5884088294424</v>
      </c>
      <c r="AA3251" t="str">
        <f t="shared" si="552"/>
        <v>ASR_COMP</v>
      </c>
      <c r="AB3251" s="957">
        <f t="shared" si="553"/>
        <v>44682</v>
      </c>
      <c r="AC3251" t="str">
        <f t="shared" si="554"/>
        <v>Unaudited</v>
      </c>
    </row>
    <row r="3252" spans="1:29" x14ac:dyDescent="0.25">
      <c r="A3252" t="s">
        <v>423</v>
      </c>
      <c r="B3252" t="s">
        <v>1388</v>
      </c>
      <c r="C3252" t="s">
        <v>1389</v>
      </c>
      <c r="D3252">
        <v>1900</v>
      </c>
      <c r="E3252" s="957">
        <v>1</v>
      </c>
      <c r="F3252" t="s">
        <v>1034</v>
      </c>
      <c r="G3252" s="957" t="s">
        <v>1387</v>
      </c>
      <c r="H3252" t="s">
        <v>390</v>
      </c>
      <c r="I3252" s="937" t="s">
        <v>491</v>
      </c>
      <c r="J3252" s="937" t="s">
        <v>447</v>
      </c>
      <c r="K3252" s="937" t="s">
        <v>451</v>
      </c>
      <c r="L3252" s="937" t="s">
        <v>115</v>
      </c>
      <c r="M3252" s="962" t="s">
        <v>446</v>
      </c>
      <c r="N3252" s="677">
        <f t="shared" ca="1" si="558"/>
        <v>0</v>
      </c>
      <c r="O3252" s="677">
        <f t="shared" ca="1" si="562"/>
        <v>0</v>
      </c>
      <c r="P3252" s="677">
        <f t="shared" ca="1" si="562"/>
        <v>0</v>
      </c>
      <c r="Q3252" s="677">
        <f t="shared" ca="1" si="562"/>
        <v>0</v>
      </c>
      <c r="R3252" s="677">
        <f t="shared" ca="1" si="562"/>
        <v>0</v>
      </c>
      <c r="S3252" s="677">
        <f t="shared" ca="1" si="562"/>
        <v>0</v>
      </c>
      <c r="T3252" s="677">
        <f t="shared" ca="1" si="562"/>
        <v>0</v>
      </c>
      <c r="U3252" s="677">
        <f t="shared" ca="1" si="562"/>
        <v>0</v>
      </c>
      <c r="V3252" s="677">
        <f t="shared" ca="1" si="562"/>
        <v>0</v>
      </c>
      <c r="W3252" s="677">
        <f t="shared" ca="1" si="556"/>
        <v>0</v>
      </c>
      <c r="X3252" s="677">
        <f t="shared" ca="1" si="561"/>
        <v>0</v>
      </c>
      <c r="Y3252" s="677">
        <f t="shared" ca="1" si="561"/>
        <v>0</v>
      </c>
      <c r="Z3252" s="677">
        <f t="shared" ca="1" si="561"/>
        <v>0</v>
      </c>
      <c r="AA3252" t="str">
        <f t="shared" si="552"/>
        <v>ASR_COMP</v>
      </c>
      <c r="AB3252" s="957">
        <f t="shared" si="553"/>
        <v>44682</v>
      </c>
      <c r="AC3252" t="str">
        <f t="shared" si="554"/>
        <v>Unaudited</v>
      </c>
    </row>
    <row r="3253" spans="1:29" x14ac:dyDescent="0.25">
      <c r="A3253" t="s">
        <v>423</v>
      </c>
      <c r="B3253" t="s">
        <v>1388</v>
      </c>
      <c r="C3253" t="s">
        <v>1389</v>
      </c>
      <c r="D3253">
        <v>1900</v>
      </c>
      <c r="E3253" s="957">
        <v>1</v>
      </c>
      <c r="F3253" t="s">
        <v>1034</v>
      </c>
      <c r="G3253" s="957" t="s">
        <v>1387</v>
      </c>
      <c r="H3253" t="s">
        <v>390</v>
      </c>
      <c r="I3253" s="937" t="s">
        <v>491</v>
      </c>
      <c r="J3253" s="937" t="s">
        <v>447</v>
      </c>
      <c r="K3253" s="937" t="s">
        <v>451</v>
      </c>
      <c r="L3253" s="937" t="s">
        <v>117</v>
      </c>
      <c r="M3253" s="962" t="s">
        <v>160</v>
      </c>
      <c r="N3253" s="677">
        <f t="shared" ca="1" si="558"/>
        <v>0</v>
      </c>
      <c r="O3253" s="677">
        <f t="shared" ca="1" si="562"/>
        <v>0</v>
      </c>
      <c r="P3253" s="677">
        <f t="shared" ca="1" si="562"/>
        <v>0</v>
      </c>
      <c r="Q3253" s="677">
        <f t="shared" ca="1" si="562"/>
        <v>0</v>
      </c>
      <c r="R3253" s="677">
        <f t="shared" ca="1" si="562"/>
        <v>0</v>
      </c>
      <c r="S3253" s="677">
        <f t="shared" ca="1" si="562"/>
        <v>0</v>
      </c>
      <c r="T3253" s="677">
        <f t="shared" ca="1" si="562"/>
        <v>0</v>
      </c>
      <c r="U3253" s="677">
        <f t="shared" ca="1" si="562"/>
        <v>0</v>
      </c>
      <c r="V3253" s="677">
        <f t="shared" ca="1" si="562"/>
        <v>0</v>
      </c>
      <c r="W3253" s="677">
        <f t="shared" ca="1" si="556"/>
        <v>0</v>
      </c>
      <c r="X3253" s="677">
        <f t="shared" ca="1" si="561"/>
        <v>0</v>
      </c>
      <c r="Y3253" s="677">
        <f t="shared" ca="1" si="561"/>
        <v>0</v>
      </c>
      <c r="Z3253" s="677">
        <f t="shared" ca="1" si="561"/>
        <v>0</v>
      </c>
      <c r="AA3253" t="str">
        <f t="shared" si="552"/>
        <v>ASR_COMP</v>
      </c>
      <c r="AB3253" s="957">
        <f t="shared" si="553"/>
        <v>44682</v>
      </c>
      <c r="AC3253" t="str">
        <f t="shared" si="554"/>
        <v>Unaudited</v>
      </c>
    </row>
    <row r="3254" spans="1:29" x14ac:dyDescent="0.25">
      <c r="A3254" t="s">
        <v>423</v>
      </c>
      <c r="B3254" t="s">
        <v>1388</v>
      </c>
      <c r="C3254" t="s">
        <v>1389</v>
      </c>
      <c r="D3254">
        <v>1900</v>
      </c>
      <c r="E3254" s="957">
        <v>1</v>
      </c>
      <c r="F3254" t="s">
        <v>1034</v>
      </c>
      <c r="G3254" s="957" t="s">
        <v>1387</v>
      </c>
      <c r="H3254" t="s">
        <v>390</v>
      </c>
      <c r="I3254" s="937" t="s">
        <v>491</v>
      </c>
      <c r="J3254" s="937" t="s">
        <v>447</v>
      </c>
      <c r="K3254" s="937" t="s">
        <v>451</v>
      </c>
      <c r="L3254" s="937" t="s">
        <v>118</v>
      </c>
      <c r="M3254" s="962" t="s">
        <v>116</v>
      </c>
      <c r="N3254" s="677">
        <f t="shared" ca="1" si="558"/>
        <v>0</v>
      </c>
      <c r="O3254" s="677">
        <f t="shared" ca="1" si="562"/>
        <v>0</v>
      </c>
      <c r="P3254" s="677">
        <f t="shared" ca="1" si="562"/>
        <v>0</v>
      </c>
      <c r="Q3254" s="677">
        <f t="shared" ca="1" si="562"/>
        <v>0</v>
      </c>
      <c r="R3254" s="677">
        <f t="shared" ca="1" si="562"/>
        <v>0</v>
      </c>
      <c r="S3254" s="677">
        <f t="shared" ca="1" si="562"/>
        <v>0</v>
      </c>
      <c r="T3254" s="677">
        <f t="shared" ca="1" si="562"/>
        <v>0</v>
      </c>
      <c r="U3254" s="677">
        <f t="shared" ca="1" si="562"/>
        <v>0</v>
      </c>
      <c r="V3254" s="677">
        <f t="shared" ca="1" si="562"/>
        <v>0</v>
      </c>
      <c r="W3254" s="677">
        <f t="shared" ca="1" si="556"/>
        <v>0</v>
      </c>
      <c r="X3254" s="677">
        <f t="shared" ca="1" si="561"/>
        <v>0</v>
      </c>
      <c r="Y3254" s="677">
        <f t="shared" ca="1" si="561"/>
        <v>0</v>
      </c>
      <c r="Z3254" s="677">
        <f t="shared" ca="1" si="561"/>
        <v>0</v>
      </c>
      <c r="AA3254" t="str">
        <f t="shared" si="552"/>
        <v>ASR_COMP</v>
      </c>
      <c r="AB3254" s="957">
        <f t="shared" si="553"/>
        <v>44682</v>
      </c>
      <c r="AC3254" t="str">
        <f t="shared" si="554"/>
        <v>Unaudited</v>
      </c>
    </row>
    <row r="3255" spans="1:29" x14ac:dyDescent="0.25">
      <c r="A3255" t="s">
        <v>423</v>
      </c>
      <c r="B3255" t="s">
        <v>1388</v>
      </c>
      <c r="C3255" t="s">
        <v>1389</v>
      </c>
      <c r="D3255">
        <v>1900</v>
      </c>
      <c r="E3255" s="957">
        <v>1</v>
      </c>
      <c r="F3255" t="s">
        <v>1034</v>
      </c>
      <c r="G3255" s="957" t="s">
        <v>1387</v>
      </c>
      <c r="H3255" t="s">
        <v>390</v>
      </c>
      <c r="I3255" s="937" t="s">
        <v>491</v>
      </c>
      <c r="J3255" s="937" t="s">
        <v>447</v>
      </c>
      <c r="K3255" s="937" t="s">
        <v>451</v>
      </c>
      <c r="L3255" s="945" t="s">
        <v>119</v>
      </c>
      <c r="M3255" s="960" t="s">
        <v>161</v>
      </c>
      <c r="N3255" s="677">
        <f t="shared" ca="1" si="558"/>
        <v>0</v>
      </c>
      <c r="O3255" s="677">
        <f t="shared" ca="1" si="562"/>
        <v>0</v>
      </c>
      <c r="P3255" s="677">
        <f t="shared" ca="1" si="562"/>
        <v>0</v>
      </c>
      <c r="Q3255" s="677">
        <f t="shared" ca="1" si="562"/>
        <v>0</v>
      </c>
      <c r="R3255" s="677">
        <f t="shared" ca="1" si="562"/>
        <v>0</v>
      </c>
      <c r="S3255" s="677">
        <f t="shared" ca="1" si="562"/>
        <v>0</v>
      </c>
      <c r="T3255" s="677">
        <f t="shared" ca="1" si="562"/>
        <v>0</v>
      </c>
      <c r="U3255" s="677">
        <f t="shared" ca="1" si="562"/>
        <v>0</v>
      </c>
      <c r="V3255" s="677">
        <f t="shared" ca="1" si="562"/>
        <v>0</v>
      </c>
      <c r="W3255" s="677">
        <f t="shared" ca="1" si="556"/>
        <v>0</v>
      </c>
      <c r="X3255" s="677">
        <f t="shared" ca="1" si="561"/>
        <v>0</v>
      </c>
      <c r="Y3255" s="677">
        <f t="shared" ca="1" si="561"/>
        <v>0</v>
      </c>
      <c r="Z3255" s="677">
        <f t="shared" ca="1" si="561"/>
        <v>0</v>
      </c>
      <c r="AA3255" t="str">
        <f t="shared" si="552"/>
        <v>ASR_COMP</v>
      </c>
      <c r="AB3255" s="957">
        <f t="shared" si="553"/>
        <v>44682</v>
      </c>
      <c r="AC3255" t="str">
        <f t="shared" si="554"/>
        <v>Unaudited</v>
      </c>
    </row>
    <row r="3256" spans="1:29" x14ac:dyDescent="0.25">
      <c r="A3256" t="s">
        <v>423</v>
      </c>
      <c r="B3256" t="s">
        <v>1388</v>
      </c>
      <c r="C3256" t="s">
        <v>1389</v>
      </c>
      <c r="D3256">
        <v>1900</v>
      </c>
      <c r="E3256" s="957">
        <v>1</v>
      </c>
      <c r="F3256" t="s">
        <v>1034</v>
      </c>
      <c r="G3256" s="957" t="s">
        <v>1387</v>
      </c>
      <c r="H3256" t="s">
        <v>390</v>
      </c>
      <c r="I3256" s="937" t="s">
        <v>491</v>
      </c>
      <c r="J3256" s="937" t="s">
        <v>447</v>
      </c>
      <c r="K3256" s="937" t="s">
        <v>451</v>
      </c>
      <c r="L3256" s="937" t="s">
        <v>162</v>
      </c>
      <c r="M3256" s="962" t="s">
        <v>23</v>
      </c>
      <c r="N3256" s="677">
        <f t="shared" ca="1" si="558"/>
        <v>0</v>
      </c>
      <c r="O3256" s="677">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7">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7">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7">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7">
        <f t="shared" ca="1" si="563"/>
        <v>0</v>
      </c>
      <c r="T3256" s="677">
        <f t="shared" ca="1" si="563"/>
        <v>0</v>
      </c>
      <c r="U3256" s="677">
        <f t="shared" ca="1" si="563"/>
        <v>0</v>
      </c>
      <c r="V3256" s="677">
        <f t="shared" ca="1" si="563"/>
        <v>0</v>
      </c>
      <c r="W3256" s="677">
        <f t="shared" ca="1" si="556"/>
        <v>0</v>
      </c>
      <c r="X3256" s="677">
        <f t="shared" ca="1" si="563"/>
        <v>0</v>
      </c>
      <c r="Y3256" s="677">
        <f t="shared" ca="1" si="563"/>
        <v>0</v>
      </c>
      <c r="Z3256" s="677">
        <f t="shared" ca="1" si="563"/>
        <v>0</v>
      </c>
      <c r="AA3256" t="str">
        <f t="shared" si="552"/>
        <v>ASR_COMP</v>
      </c>
      <c r="AB3256" s="957">
        <f t="shared" si="553"/>
        <v>44682</v>
      </c>
      <c r="AC3256" t="str">
        <f t="shared" si="554"/>
        <v>Unaudited</v>
      </c>
    </row>
    <row r="3257" spans="1:29" x14ac:dyDescent="0.25">
      <c r="A3257" t="s">
        <v>423</v>
      </c>
      <c r="B3257" t="s">
        <v>1388</v>
      </c>
      <c r="C3257" t="s">
        <v>1389</v>
      </c>
      <c r="D3257">
        <v>1900</v>
      </c>
      <c r="E3257" s="957">
        <v>1</v>
      </c>
      <c r="F3257" t="s">
        <v>1034</v>
      </c>
      <c r="G3257" s="957" t="s">
        <v>1387</v>
      </c>
      <c r="H3257" t="s">
        <v>390</v>
      </c>
      <c r="I3257" s="937" t="s">
        <v>491</v>
      </c>
      <c r="J3257" s="937" t="s">
        <v>447</v>
      </c>
      <c r="K3257" s="937" t="s">
        <v>451</v>
      </c>
      <c r="L3257" s="937" t="s">
        <v>445</v>
      </c>
      <c r="M3257" s="962" t="s">
        <v>459</v>
      </c>
      <c r="N3257" s="677">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7">
        <f t="shared" ca="1" si="563"/>
        <v>0</v>
      </c>
      <c r="P3257" s="677">
        <f t="shared" ca="1" si="563"/>
        <v>0</v>
      </c>
      <c r="Q3257" s="677">
        <f t="shared" ca="1" si="563"/>
        <v>0</v>
      </c>
      <c r="R3257" s="677">
        <f t="shared" ca="1" si="563"/>
        <v>0</v>
      </c>
      <c r="S3257" s="677">
        <f t="shared" ca="1" si="563"/>
        <v>0</v>
      </c>
      <c r="T3257" s="677">
        <f t="shared" ca="1" si="563"/>
        <v>0</v>
      </c>
      <c r="U3257" s="677">
        <f t="shared" ca="1" si="563"/>
        <v>0</v>
      </c>
      <c r="V3257" s="677">
        <f t="shared" ca="1" si="563"/>
        <v>0</v>
      </c>
      <c r="W3257" s="677">
        <f t="shared" ca="1" si="556"/>
        <v>0</v>
      </c>
      <c r="X3257" s="677">
        <f t="shared" ca="1" si="563"/>
        <v>0</v>
      </c>
      <c r="Y3257" s="677">
        <f t="shared" ca="1" si="563"/>
        <v>0</v>
      </c>
      <c r="Z3257" s="677">
        <f t="shared" ca="1" si="563"/>
        <v>0</v>
      </c>
      <c r="AA3257" t="str">
        <f t="shared" si="552"/>
        <v>ASR_COMP</v>
      </c>
      <c r="AB3257" s="957">
        <f t="shared" si="553"/>
        <v>44682</v>
      </c>
      <c r="AC3257" t="str">
        <f t="shared" si="554"/>
        <v>Unaudited</v>
      </c>
    </row>
    <row r="3258" spans="1:29" ht="30" x14ac:dyDescent="0.25">
      <c r="A3258" t="s">
        <v>423</v>
      </c>
      <c r="B3258" t="s">
        <v>1388</v>
      </c>
      <c r="C3258" t="s">
        <v>1389</v>
      </c>
      <c r="D3258">
        <v>1900</v>
      </c>
      <c r="E3258" s="957">
        <v>1</v>
      </c>
      <c r="F3258" t="s">
        <v>1034</v>
      </c>
      <c r="G3258" s="957" t="s">
        <v>1387</v>
      </c>
      <c r="H3258" t="s">
        <v>390</v>
      </c>
      <c r="I3258" s="937" t="s">
        <v>491</v>
      </c>
      <c r="J3258" s="937" t="s">
        <v>447</v>
      </c>
      <c r="K3258" s="937" t="s">
        <v>452</v>
      </c>
      <c r="L3258" s="937">
        <v>9.1</v>
      </c>
      <c r="M3258" s="962" t="s">
        <v>188</v>
      </c>
      <c r="N3258" s="677">
        <f t="shared" ca="1" si="564"/>
        <v>0</v>
      </c>
      <c r="O3258" s="677">
        <f t="shared" ca="1" si="563"/>
        <v>0</v>
      </c>
      <c r="P3258" s="677">
        <f t="shared" ca="1" si="563"/>
        <v>0</v>
      </c>
      <c r="Q3258" s="677">
        <f t="shared" ca="1" si="563"/>
        <v>0</v>
      </c>
      <c r="R3258" s="677">
        <f t="shared" ca="1" si="563"/>
        <v>0</v>
      </c>
      <c r="S3258" s="677">
        <f t="shared" ca="1" si="563"/>
        <v>0</v>
      </c>
      <c r="T3258" s="677">
        <f t="shared" ca="1" si="563"/>
        <v>0</v>
      </c>
      <c r="U3258" s="677">
        <f t="shared" ca="1" si="563"/>
        <v>0</v>
      </c>
      <c r="V3258" s="677">
        <f t="shared" ca="1" si="563"/>
        <v>0</v>
      </c>
      <c r="W3258" s="677">
        <f t="shared" ca="1" si="556"/>
        <v>0</v>
      </c>
      <c r="X3258" s="677">
        <f t="shared" ca="1" si="563"/>
        <v>0</v>
      </c>
      <c r="Y3258" s="677">
        <f t="shared" ca="1" si="563"/>
        <v>0</v>
      </c>
      <c r="Z3258" s="677">
        <f t="shared" ca="1" si="563"/>
        <v>-60250.283606029639</v>
      </c>
      <c r="AA3258" t="str">
        <f t="shared" si="552"/>
        <v>ASR_COMP</v>
      </c>
      <c r="AB3258" s="957">
        <f t="shared" si="553"/>
        <v>44682</v>
      </c>
      <c r="AC3258" t="str">
        <f t="shared" si="554"/>
        <v>Unaudited</v>
      </c>
    </row>
    <row r="3259" spans="1:29" x14ac:dyDescent="0.25">
      <c r="A3259" t="s">
        <v>423</v>
      </c>
      <c r="B3259" t="s">
        <v>1388</v>
      </c>
      <c r="C3259" t="s">
        <v>1389</v>
      </c>
      <c r="D3259">
        <v>1900</v>
      </c>
      <c r="E3259" s="957">
        <v>1</v>
      </c>
      <c r="F3259" t="s">
        <v>1034</v>
      </c>
      <c r="G3259" s="957" t="s">
        <v>1387</v>
      </c>
      <c r="H3259" t="s">
        <v>390</v>
      </c>
      <c r="I3259" s="937" t="s">
        <v>491</v>
      </c>
      <c r="J3259" s="937" t="s">
        <v>447</v>
      </c>
      <c r="K3259" s="937" t="s">
        <v>452</v>
      </c>
      <c r="L3259" s="937" t="s">
        <v>109</v>
      </c>
      <c r="M3259" s="962" t="s">
        <v>189</v>
      </c>
      <c r="N3259" s="677">
        <f t="shared" ca="1" si="564"/>
        <v>0</v>
      </c>
      <c r="O3259" s="677">
        <f t="shared" ca="1" si="563"/>
        <v>0</v>
      </c>
      <c r="P3259" s="677">
        <f t="shared" ca="1" si="563"/>
        <v>0</v>
      </c>
      <c r="Q3259" s="677">
        <f t="shared" ca="1" si="563"/>
        <v>0</v>
      </c>
      <c r="R3259" s="677">
        <f t="shared" ca="1" si="563"/>
        <v>0</v>
      </c>
      <c r="S3259" s="677">
        <f t="shared" ca="1" si="563"/>
        <v>0</v>
      </c>
      <c r="T3259" s="677">
        <f t="shared" ca="1" si="563"/>
        <v>0</v>
      </c>
      <c r="U3259" s="677">
        <f t="shared" ca="1" si="563"/>
        <v>0</v>
      </c>
      <c r="V3259" s="677">
        <f t="shared" ca="1" si="563"/>
        <v>0</v>
      </c>
      <c r="W3259" s="677">
        <f t="shared" ca="1" si="556"/>
        <v>0</v>
      </c>
      <c r="X3259" s="677">
        <f t="shared" ca="1" si="563"/>
        <v>0</v>
      </c>
      <c r="Y3259" s="677">
        <f t="shared" ca="1" si="563"/>
        <v>0</v>
      </c>
      <c r="Z3259" s="677">
        <f t="shared" ca="1" si="563"/>
        <v>7098.1140233606375</v>
      </c>
      <c r="AA3259" t="str">
        <f t="shared" si="552"/>
        <v>ASR_COMP</v>
      </c>
      <c r="AB3259" s="957">
        <f t="shared" si="553"/>
        <v>44682</v>
      </c>
      <c r="AC3259" t="str">
        <f t="shared" si="554"/>
        <v>Unaudited</v>
      </c>
    </row>
    <row r="3260" spans="1:29" x14ac:dyDescent="0.25">
      <c r="A3260" t="s">
        <v>423</v>
      </c>
      <c r="B3260" t="s">
        <v>1388</v>
      </c>
      <c r="C3260" t="s">
        <v>1389</v>
      </c>
      <c r="D3260">
        <v>1900</v>
      </c>
      <c r="E3260" s="957">
        <v>1</v>
      </c>
      <c r="F3260" t="s">
        <v>1034</v>
      </c>
      <c r="G3260" s="957" t="s">
        <v>1387</v>
      </c>
      <c r="H3260" t="s">
        <v>390</v>
      </c>
      <c r="I3260" s="937" t="s">
        <v>491</v>
      </c>
      <c r="J3260" s="937" t="s">
        <v>447</v>
      </c>
      <c r="K3260" s="937" t="s">
        <v>452</v>
      </c>
      <c r="L3260" s="945" t="s">
        <v>1324</v>
      </c>
      <c r="M3260" s="960" t="s">
        <v>1325</v>
      </c>
      <c r="N3260" s="677">
        <f t="shared" ca="1" si="564"/>
        <v>0</v>
      </c>
      <c r="O3260" s="677">
        <f t="shared" ca="1" si="563"/>
        <v>0</v>
      </c>
      <c r="P3260" s="677">
        <f t="shared" ca="1" si="563"/>
        <v>0</v>
      </c>
      <c r="Q3260" s="677">
        <f t="shared" ca="1" si="563"/>
        <v>0</v>
      </c>
      <c r="R3260" s="677">
        <f t="shared" ca="1" si="563"/>
        <v>0</v>
      </c>
      <c r="S3260" s="677">
        <f t="shared" ca="1" si="563"/>
        <v>0</v>
      </c>
      <c r="T3260" s="677">
        <f t="shared" ca="1" si="563"/>
        <v>0</v>
      </c>
      <c r="U3260" s="677">
        <f t="shared" ca="1" si="563"/>
        <v>0</v>
      </c>
      <c r="V3260" s="677">
        <f t="shared" ca="1" si="563"/>
        <v>0</v>
      </c>
      <c r="W3260" s="677">
        <f t="shared" ca="1" si="556"/>
        <v>0</v>
      </c>
      <c r="X3260" s="677">
        <f t="shared" ca="1" si="563"/>
        <v>0</v>
      </c>
      <c r="Y3260" s="677">
        <f t="shared" ca="1" si="563"/>
        <v>0</v>
      </c>
      <c r="Z3260" s="677">
        <f t="shared" ca="1" si="563"/>
        <v>155504.73735523189</v>
      </c>
      <c r="AA3260" t="str">
        <f t="shared" si="552"/>
        <v>ASR_COMP</v>
      </c>
      <c r="AB3260" s="957">
        <f t="shared" si="553"/>
        <v>44682</v>
      </c>
      <c r="AC3260" t="str">
        <f t="shared" si="554"/>
        <v>Unaudited</v>
      </c>
    </row>
    <row r="3261" spans="1:29" x14ac:dyDescent="0.25">
      <c r="A3261" t="s">
        <v>423</v>
      </c>
      <c r="B3261" t="s">
        <v>1388</v>
      </c>
      <c r="C3261" t="s">
        <v>1389</v>
      </c>
      <c r="D3261">
        <v>1900</v>
      </c>
      <c r="E3261" s="957">
        <v>1</v>
      </c>
      <c r="F3261" t="s">
        <v>1034</v>
      </c>
      <c r="G3261" s="957" t="s">
        <v>1387</v>
      </c>
      <c r="H3261" t="s">
        <v>390</v>
      </c>
      <c r="I3261" s="962" t="s">
        <v>491</v>
      </c>
      <c r="J3261" s="962" t="s">
        <v>447</v>
      </c>
      <c r="K3261" s="962" t="s">
        <v>452</v>
      </c>
      <c r="L3261" s="953" t="s">
        <v>110</v>
      </c>
      <c r="M3261" s="962" t="s">
        <v>190</v>
      </c>
      <c r="N3261" s="677">
        <f t="shared" ca="1" si="564"/>
        <v>0</v>
      </c>
      <c r="O3261" s="677">
        <f t="shared" ca="1" si="563"/>
        <v>0</v>
      </c>
      <c r="P3261" s="677">
        <f t="shared" ca="1" si="563"/>
        <v>0</v>
      </c>
      <c r="Q3261" s="677">
        <f t="shared" ca="1" si="563"/>
        <v>0</v>
      </c>
      <c r="R3261" s="677">
        <f t="shared" ca="1" si="563"/>
        <v>0</v>
      </c>
      <c r="S3261" s="677">
        <f t="shared" ca="1" si="563"/>
        <v>0</v>
      </c>
      <c r="T3261" s="677">
        <f t="shared" ca="1" si="563"/>
        <v>0</v>
      </c>
      <c r="U3261" s="677">
        <f t="shared" ca="1" si="563"/>
        <v>0</v>
      </c>
      <c r="V3261" s="677">
        <f t="shared" ca="1" si="563"/>
        <v>0</v>
      </c>
      <c r="W3261" s="677">
        <f t="shared" ca="1" si="556"/>
        <v>0</v>
      </c>
      <c r="X3261" s="677">
        <f t="shared" ca="1" si="563"/>
        <v>0</v>
      </c>
      <c r="Y3261" s="677">
        <f t="shared" ca="1" si="563"/>
        <v>0</v>
      </c>
      <c r="Z3261" s="677">
        <f t="shared" ca="1" si="563"/>
        <v>20969.168937070339</v>
      </c>
      <c r="AA3261" t="str">
        <f t="shared" si="552"/>
        <v>ASR_COMP</v>
      </c>
      <c r="AB3261" s="957">
        <f t="shared" si="553"/>
        <v>44682</v>
      </c>
      <c r="AC3261" t="str">
        <f t="shared" si="554"/>
        <v>Unaudited</v>
      </c>
    </row>
    <row r="3262" spans="1:29" x14ac:dyDescent="0.25">
      <c r="A3262" t="s">
        <v>423</v>
      </c>
      <c r="B3262" t="s">
        <v>1388</v>
      </c>
      <c r="C3262" t="s">
        <v>1389</v>
      </c>
      <c r="D3262">
        <v>1900</v>
      </c>
      <c r="E3262" s="957">
        <v>1</v>
      </c>
      <c r="F3262" t="s">
        <v>1034</v>
      </c>
      <c r="G3262" s="957" t="s">
        <v>1387</v>
      </c>
      <c r="H3262" t="s">
        <v>390</v>
      </c>
      <c r="I3262" s="958" t="s">
        <v>491</v>
      </c>
      <c r="J3262" s="958" t="s">
        <v>447</v>
      </c>
      <c r="K3262" s="958" t="s">
        <v>452</v>
      </c>
      <c r="L3262" s="953" t="s">
        <v>111</v>
      </c>
      <c r="M3262" s="958" t="s">
        <v>163</v>
      </c>
      <c r="N3262" s="677">
        <f t="shared" ca="1" si="564"/>
        <v>0</v>
      </c>
      <c r="O3262" s="677">
        <f t="shared" ca="1" si="563"/>
        <v>0</v>
      </c>
      <c r="P3262" s="677">
        <f t="shared" ca="1" si="563"/>
        <v>0</v>
      </c>
      <c r="Q3262" s="677">
        <f t="shared" ca="1" si="563"/>
        <v>0</v>
      </c>
      <c r="R3262" s="677">
        <f t="shared" ca="1" si="563"/>
        <v>0</v>
      </c>
      <c r="S3262" s="677">
        <f t="shared" ca="1" si="563"/>
        <v>0</v>
      </c>
      <c r="T3262" s="677">
        <f t="shared" ca="1" si="563"/>
        <v>0</v>
      </c>
      <c r="U3262" s="677">
        <f t="shared" ca="1" si="563"/>
        <v>0</v>
      </c>
      <c r="V3262" s="677">
        <f t="shared" ca="1" si="563"/>
        <v>0</v>
      </c>
      <c r="W3262" s="677">
        <f t="shared" ca="1" si="556"/>
        <v>0</v>
      </c>
      <c r="X3262" s="677">
        <f t="shared" ca="1" si="563"/>
        <v>0</v>
      </c>
      <c r="Y3262" s="677">
        <f t="shared" ca="1" si="563"/>
        <v>0</v>
      </c>
      <c r="Z3262" s="677">
        <f t="shared" ca="1" si="563"/>
        <v>77295.773220329749</v>
      </c>
      <c r="AA3262" t="str">
        <f t="shared" si="552"/>
        <v>ASR_COMP</v>
      </c>
      <c r="AB3262" s="957">
        <f t="shared" si="553"/>
        <v>44682</v>
      </c>
      <c r="AC3262" t="str">
        <f t="shared" si="554"/>
        <v>Unaudited</v>
      </c>
    </row>
    <row r="3263" spans="1:29" x14ac:dyDescent="0.25">
      <c r="A3263" t="s">
        <v>423</v>
      </c>
      <c r="B3263" t="s">
        <v>1388</v>
      </c>
      <c r="C3263" t="s">
        <v>1389</v>
      </c>
      <c r="D3263">
        <v>1900</v>
      </c>
      <c r="E3263" s="957">
        <v>1</v>
      </c>
      <c r="F3263" t="s">
        <v>1034</v>
      </c>
      <c r="G3263" s="957" t="s">
        <v>1387</v>
      </c>
      <c r="H3263" t="s">
        <v>390</v>
      </c>
      <c r="I3263" s="958" t="s">
        <v>491</v>
      </c>
      <c r="J3263" s="958" t="s">
        <v>447</v>
      </c>
      <c r="K3263" s="958" t="s">
        <v>452</v>
      </c>
      <c r="L3263" s="937" t="s">
        <v>112</v>
      </c>
      <c r="M3263" s="958" t="s">
        <v>137</v>
      </c>
      <c r="N3263" s="677">
        <f t="shared" ca="1" si="564"/>
        <v>0</v>
      </c>
      <c r="O3263" s="677">
        <f t="shared" ca="1" si="563"/>
        <v>0</v>
      </c>
      <c r="P3263" s="677">
        <f t="shared" ca="1" si="563"/>
        <v>0</v>
      </c>
      <c r="Q3263" s="677">
        <f t="shared" ca="1" si="563"/>
        <v>0</v>
      </c>
      <c r="R3263" s="677">
        <f t="shared" ca="1" si="563"/>
        <v>0</v>
      </c>
      <c r="S3263" s="677">
        <f t="shared" ca="1" si="563"/>
        <v>0</v>
      </c>
      <c r="T3263" s="677">
        <f t="shared" ca="1" si="563"/>
        <v>0</v>
      </c>
      <c r="U3263" s="677">
        <f t="shared" ca="1" si="563"/>
        <v>0</v>
      </c>
      <c r="V3263" s="677">
        <f t="shared" ca="1" si="563"/>
        <v>0</v>
      </c>
      <c r="W3263" s="677">
        <f t="shared" ca="1" si="556"/>
        <v>0</v>
      </c>
      <c r="X3263" s="677">
        <f t="shared" ca="1" si="563"/>
        <v>0</v>
      </c>
      <c r="Y3263" s="677">
        <f t="shared" ca="1" si="563"/>
        <v>0</v>
      </c>
      <c r="Z3263" s="677">
        <f t="shared" ca="1" si="563"/>
        <v>0</v>
      </c>
      <c r="AA3263" t="str">
        <f t="shared" si="552"/>
        <v>ASR_COMP</v>
      </c>
      <c r="AB3263" s="957">
        <f t="shared" si="553"/>
        <v>44682</v>
      </c>
      <c r="AC3263" t="str">
        <f t="shared" si="554"/>
        <v>Unaudited</v>
      </c>
    </row>
    <row r="3264" spans="1:29" x14ac:dyDescent="0.25">
      <c r="A3264" t="s">
        <v>423</v>
      </c>
      <c r="B3264" t="s">
        <v>1388</v>
      </c>
      <c r="C3264" t="s">
        <v>1389</v>
      </c>
      <c r="D3264">
        <v>1900</v>
      </c>
      <c r="E3264" s="957">
        <v>1</v>
      </c>
      <c r="F3264" t="s">
        <v>1034</v>
      </c>
      <c r="G3264" s="957" t="s">
        <v>1387</v>
      </c>
      <c r="H3264" t="s">
        <v>390</v>
      </c>
      <c r="I3264" s="958" t="s">
        <v>491</v>
      </c>
      <c r="J3264" s="958" t="s">
        <v>447</v>
      </c>
      <c r="K3264" s="958" t="s">
        <v>452</v>
      </c>
      <c r="L3264" s="937" t="s">
        <v>113</v>
      </c>
      <c r="M3264" s="958" t="s">
        <v>165</v>
      </c>
      <c r="N3264" s="677">
        <f t="shared" ca="1" si="564"/>
        <v>0</v>
      </c>
      <c r="O3264" s="677">
        <f t="shared" ca="1" si="563"/>
        <v>0</v>
      </c>
      <c r="P3264" s="677">
        <f t="shared" ca="1" si="563"/>
        <v>0</v>
      </c>
      <c r="Q3264" s="677">
        <f t="shared" ca="1" si="563"/>
        <v>0</v>
      </c>
      <c r="R3264" s="677">
        <f t="shared" ca="1" si="563"/>
        <v>0</v>
      </c>
      <c r="S3264" s="677">
        <f t="shared" ca="1" si="563"/>
        <v>0</v>
      </c>
      <c r="T3264" s="677">
        <f t="shared" ca="1" si="563"/>
        <v>0</v>
      </c>
      <c r="U3264" s="677">
        <f t="shared" ca="1" si="563"/>
        <v>0</v>
      </c>
      <c r="V3264" s="677">
        <f t="shared" ca="1" si="563"/>
        <v>0</v>
      </c>
      <c r="W3264" s="677">
        <f t="shared" ca="1" si="556"/>
        <v>0</v>
      </c>
      <c r="X3264" s="677">
        <f t="shared" ca="1" si="563"/>
        <v>0</v>
      </c>
      <c r="Y3264" s="677">
        <f t="shared" ca="1" si="563"/>
        <v>0</v>
      </c>
      <c r="Z3264" s="677">
        <f t="shared" ca="1" si="563"/>
        <v>-444473.42355749279</v>
      </c>
      <c r="AA3264" t="str">
        <f t="shared" si="552"/>
        <v>ASR_COMP</v>
      </c>
      <c r="AB3264" s="957">
        <f t="shared" si="553"/>
        <v>44682</v>
      </c>
      <c r="AC3264" t="str">
        <f t="shared" si="554"/>
        <v>Unaudited</v>
      </c>
    </row>
    <row r="3265" spans="1:29" x14ac:dyDescent="0.25">
      <c r="A3265" t="s">
        <v>423</v>
      </c>
      <c r="B3265" t="s">
        <v>1388</v>
      </c>
      <c r="C3265" t="s">
        <v>1389</v>
      </c>
      <c r="D3265">
        <v>1900</v>
      </c>
      <c r="E3265" s="957">
        <v>1</v>
      </c>
      <c r="F3265" t="s">
        <v>1034</v>
      </c>
      <c r="G3265" s="957" t="s">
        <v>1387</v>
      </c>
      <c r="H3265" t="s">
        <v>390</v>
      </c>
      <c r="I3265" s="965" t="s">
        <v>491</v>
      </c>
      <c r="J3265" s="965" t="s">
        <v>447</v>
      </c>
      <c r="K3265" s="965" t="s">
        <v>452</v>
      </c>
      <c r="L3265" s="945" t="s">
        <v>114</v>
      </c>
      <c r="M3265" s="965" t="s">
        <v>466</v>
      </c>
      <c r="N3265" s="677">
        <f t="shared" ca="1" si="564"/>
        <v>0</v>
      </c>
      <c r="O3265" s="677">
        <f t="shared" ca="1" si="563"/>
        <v>0</v>
      </c>
      <c r="P3265" s="677">
        <f t="shared" ca="1" si="563"/>
        <v>0</v>
      </c>
      <c r="Q3265" s="677">
        <f t="shared" ca="1" si="563"/>
        <v>0</v>
      </c>
      <c r="R3265" s="677">
        <f t="shared" ca="1" si="563"/>
        <v>0</v>
      </c>
      <c r="S3265" s="677">
        <f t="shared" ca="1" si="563"/>
        <v>0</v>
      </c>
      <c r="T3265" s="677">
        <f t="shared" ca="1" si="563"/>
        <v>0</v>
      </c>
      <c r="U3265" s="677">
        <f t="shared" ca="1" si="563"/>
        <v>0</v>
      </c>
      <c r="V3265" s="677">
        <f t="shared" ca="1" si="563"/>
        <v>0</v>
      </c>
      <c r="W3265" s="677">
        <f t="shared" ca="1" si="556"/>
        <v>0</v>
      </c>
      <c r="X3265" s="677">
        <f t="shared" ca="1" si="563"/>
        <v>0</v>
      </c>
      <c r="Y3265" s="677">
        <f t="shared" ca="1" si="563"/>
        <v>0</v>
      </c>
      <c r="Z3265" s="677">
        <f t="shared" ca="1" si="563"/>
        <v>0</v>
      </c>
      <c r="AA3265" t="str">
        <f t="shared" si="552"/>
        <v>ASR_COMP</v>
      </c>
      <c r="AB3265" s="957">
        <f t="shared" si="553"/>
        <v>44682</v>
      </c>
      <c r="AC3265" t="str">
        <f t="shared" si="554"/>
        <v>Unaudited</v>
      </c>
    </row>
    <row r="3266" spans="1:29" x14ac:dyDescent="0.25">
      <c r="A3266" t="s">
        <v>423</v>
      </c>
      <c r="B3266" t="s">
        <v>1388</v>
      </c>
      <c r="C3266" t="s">
        <v>1389</v>
      </c>
      <c r="D3266">
        <v>1900</v>
      </c>
      <c r="E3266" s="957">
        <v>1</v>
      </c>
      <c r="F3266" t="s">
        <v>1034</v>
      </c>
      <c r="G3266" s="957" t="s">
        <v>1387</v>
      </c>
      <c r="H3266" t="s">
        <v>390</v>
      </c>
      <c r="I3266" s="937" t="s">
        <v>491</v>
      </c>
      <c r="J3266" s="937" t="s">
        <v>447</v>
      </c>
      <c r="K3266" s="937" t="s">
        <v>6</v>
      </c>
      <c r="L3266" s="937" t="s">
        <v>120</v>
      </c>
      <c r="M3266" s="958" t="s">
        <v>191</v>
      </c>
      <c r="N3266" s="677">
        <f t="shared" ca="1" si="564"/>
        <v>0</v>
      </c>
      <c r="O3266" s="677">
        <f t="shared" ca="1" si="563"/>
        <v>0</v>
      </c>
      <c r="P3266" s="677">
        <f t="shared" ca="1" si="563"/>
        <v>0</v>
      </c>
      <c r="Q3266" s="677">
        <f t="shared" ca="1" si="563"/>
        <v>0</v>
      </c>
      <c r="R3266" s="677">
        <f t="shared" ca="1" si="563"/>
        <v>0</v>
      </c>
      <c r="S3266" s="677">
        <f t="shared" ca="1" si="563"/>
        <v>0</v>
      </c>
      <c r="T3266" s="677">
        <f t="shared" ca="1" si="563"/>
        <v>0</v>
      </c>
      <c r="U3266" s="677">
        <f t="shared" ca="1" si="563"/>
        <v>0</v>
      </c>
      <c r="V3266" s="677">
        <f t="shared" ca="1" si="563"/>
        <v>0</v>
      </c>
      <c r="W3266" s="677">
        <f t="shared" ca="1" si="556"/>
        <v>0</v>
      </c>
      <c r="X3266" s="677">
        <f t="shared" ca="1" si="563"/>
        <v>0</v>
      </c>
      <c r="Y3266" s="677">
        <f t="shared" ca="1" si="563"/>
        <v>0</v>
      </c>
      <c r="Z3266" s="677">
        <f t="shared" ca="1" si="563"/>
        <v>3039.8200000000011</v>
      </c>
      <c r="AA3266" t="str">
        <f t="shared" ref="AA3266:AA3329" si="565">file_name</f>
        <v>ASR_COMP</v>
      </c>
      <c r="AB3266" s="957">
        <f t="shared" ref="AB3266:AB3329" si="566">file_date</f>
        <v>44682</v>
      </c>
      <c r="AC3266" t="str">
        <f t="shared" ref="AC3266:AC3329" si="567">status</f>
        <v>Unaudited</v>
      </c>
    </row>
    <row r="3267" spans="1:29" x14ac:dyDescent="0.25">
      <c r="A3267" t="s">
        <v>423</v>
      </c>
      <c r="B3267" t="s">
        <v>1388</v>
      </c>
      <c r="C3267" t="s">
        <v>1389</v>
      </c>
      <c r="D3267">
        <v>1900</v>
      </c>
      <c r="E3267" s="957">
        <v>1</v>
      </c>
      <c r="F3267" t="s">
        <v>1034</v>
      </c>
      <c r="G3267" s="957" t="s">
        <v>1387</v>
      </c>
      <c r="H3267" t="s">
        <v>390</v>
      </c>
      <c r="I3267" s="937" t="s">
        <v>491</v>
      </c>
      <c r="J3267" s="937" t="s">
        <v>447</v>
      </c>
      <c r="K3267" s="937" t="s">
        <v>6</v>
      </c>
      <c r="L3267" s="943" t="s">
        <v>45</v>
      </c>
      <c r="M3267" s="959" t="s">
        <v>166</v>
      </c>
      <c r="N3267" s="677">
        <f t="shared" ca="1" si="564"/>
        <v>0</v>
      </c>
      <c r="O3267" s="677">
        <f t="shared" ca="1" si="563"/>
        <v>0</v>
      </c>
      <c r="P3267" s="677">
        <f t="shared" ca="1" si="563"/>
        <v>0</v>
      </c>
      <c r="Q3267" s="677">
        <f t="shared" ca="1" si="563"/>
        <v>0</v>
      </c>
      <c r="R3267" s="677">
        <f t="shared" ca="1" si="563"/>
        <v>0</v>
      </c>
      <c r="S3267" s="677">
        <f t="shared" ca="1" si="563"/>
        <v>0</v>
      </c>
      <c r="T3267" s="677">
        <f t="shared" ca="1" si="563"/>
        <v>0</v>
      </c>
      <c r="U3267" s="677">
        <f t="shared" ca="1" si="563"/>
        <v>0</v>
      </c>
      <c r="V3267" s="677">
        <f t="shared" ca="1" si="563"/>
        <v>0</v>
      </c>
      <c r="W3267" s="677">
        <f t="shared" ca="1" si="556"/>
        <v>0</v>
      </c>
      <c r="X3267" s="677">
        <f t="shared" ca="1" si="563"/>
        <v>0</v>
      </c>
      <c r="Y3267" s="677">
        <f t="shared" ca="1" si="563"/>
        <v>0</v>
      </c>
      <c r="Z3267" s="677">
        <f t="shared" ca="1" si="563"/>
        <v>0</v>
      </c>
      <c r="AA3267" t="str">
        <f t="shared" si="565"/>
        <v>ASR_COMP</v>
      </c>
      <c r="AB3267" s="957">
        <f t="shared" si="566"/>
        <v>44682</v>
      </c>
      <c r="AC3267" t="str">
        <f t="shared" si="567"/>
        <v>Unaudited</v>
      </c>
    </row>
    <row r="3268" spans="1:29" x14ac:dyDescent="0.25">
      <c r="A3268" t="s">
        <v>423</v>
      </c>
      <c r="B3268" t="s">
        <v>1388</v>
      </c>
      <c r="C3268" t="s">
        <v>1389</v>
      </c>
      <c r="D3268">
        <v>1900</v>
      </c>
      <c r="E3268" s="957">
        <v>1</v>
      </c>
      <c r="F3268" t="s">
        <v>1034</v>
      </c>
      <c r="G3268" s="957" t="s">
        <v>1387</v>
      </c>
      <c r="H3268" t="s">
        <v>390</v>
      </c>
      <c r="I3268" s="958" t="s">
        <v>491</v>
      </c>
      <c r="J3268" s="958" t="s">
        <v>447</v>
      </c>
      <c r="K3268" s="958" t="s">
        <v>6</v>
      </c>
      <c r="L3268" s="937" t="s">
        <v>46</v>
      </c>
      <c r="M3268" s="958" t="s">
        <v>167</v>
      </c>
      <c r="N3268" s="677">
        <f t="shared" ca="1" si="564"/>
        <v>0</v>
      </c>
      <c r="O3268" s="677">
        <f t="shared" ca="1" si="563"/>
        <v>0</v>
      </c>
      <c r="P3268" s="677">
        <f t="shared" ca="1" si="563"/>
        <v>0</v>
      </c>
      <c r="Q3268" s="677">
        <f t="shared" ca="1" si="563"/>
        <v>0</v>
      </c>
      <c r="R3268" s="677">
        <f t="shared" ca="1" si="563"/>
        <v>0</v>
      </c>
      <c r="S3268" s="677">
        <f t="shared" ca="1" si="563"/>
        <v>0</v>
      </c>
      <c r="T3268" s="677">
        <f t="shared" ca="1" si="563"/>
        <v>0</v>
      </c>
      <c r="U3268" s="677">
        <f t="shared" ca="1" si="563"/>
        <v>0</v>
      </c>
      <c r="V3268" s="677">
        <f t="shared" ca="1" si="563"/>
        <v>0</v>
      </c>
      <c r="W3268" s="677">
        <f t="shared" ca="1" si="556"/>
        <v>0</v>
      </c>
      <c r="X3268" s="677">
        <f t="shared" ca="1" si="563"/>
        <v>0</v>
      </c>
      <c r="Y3268" s="677">
        <f t="shared" ca="1" si="563"/>
        <v>0</v>
      </c>
      <c r="Z3268" s="677">
        <f t="shared" ca="1" si="563"/>
        <v>-2943.9618329507639</v>
      </c>
      <c r="AA3268" t="str">
        <f t="shared" si="565"/>
        <v>ASR_COMP</v>
      </c>
      <c r="AB3268" s="957">
        <f t="shared" si="566"/>
        <v>44682</v>
      </c>
      <c r="AC3268" t="str">
        <f t="shared" si="567"/>
        <v>Unaudited</v>
      </c>
    </row>
    <row r="3269" spans="1:29" x14ac:dyDescent="0.25">
      <c r="A3269" t="s">
        <v>423</v>
      </c>
      <c r="B3269" t="s">
        <v>1388</v>
      </c>
      <c r="C3269" t="s">
        <v>1389</v>
      </c>
      <c r="D3269">
        <v>1900</v>
      </c>
      <c r="E3269" s="957">
        <v>1</v>
      </c>
      <c r="F3269" t="s">
        <v>1034</v>
      </c>
      <c r="G3269" s="957" t="s">
        <v>1387</v>
      </c>
      <c r="H3269" t="s">
        <v>390</v>
      </c>
      <c r="I3269" s="937" t="s">
        <v>491</v>
      </c>
      <c r="J3269" s="937" t="s">
        <v>447</v>
      </c>
      <c r="K3269" s="937" t="s">
        <v>6</v>
      </c>
      <c r="L3269" s="937" t="s">
        <v>168</v>
      </c>
      <c r="M3269" s="958" t="s">
        <v>464</v>
      </c>
      <c r="N3269" s="677">
        <f t="shared" ca="1" si="564"/>
        <v>0</v>
      </c>
      <c r="O3269" s="677">
        <f t="shared" ca="1" si="563"/>
        <v>0</v>
      </c>
      <c r="P3269" s="677">
        <f t="shared" ca="1" si="563"/>
        <v>0</v>
      </c>
      <c r="Q3269" s="677">
        <f t="shared" ca="1" si="563"/>
        <v>0</v>
      </c>
      <c r="R3269" s="677">
        <f t="shared" ca="1" si="563"/>
        <v>0</v>
      </c>
      <c r="S3269" s="677">
        <f t="shared" ca="1" si="563"/>
        <v>0</v>
      </c>
      <c r="T3269" s="677">
        <f t="shared" ca="1" si="563"/>
        <v>0</v>
      </c>
      <c r="U3269" s="677">
        <f t="shared" ca="1" si="563"/>
        <v>0</v>
      </c>
      <c r="V3269" s="677">
        <f t="shared" ca="1" si="563"/>
        <v>0</v>
      </c>
      <c r="W3269" s="677">
        <f t="shared" ca="1" si="556"/>
        <v>0</v>
      </c>
      <c r="X3269" s="677">
        <f t="shared" ca="1" si="563"/>
        <v>0</v>
      </c>
      <c r="Y3269" s="677">
        <f t="shared" ca="1" si="563"/>
        <v>0</v>
      </c>
      <c r="Z3269" s="677">
        <f t="shared" ca="1" si="563"/>
        <v>-1130.6950238576746</v>
      </c>
      <c r="AA3269" t="str">
        <f t="shared" si="565"/>
        <v>ASR_COMP</v>
      </c>
      <c r="AB3269" s="957">
        <f t="shared" si="566"/>
        <v>44682</v>
      </c>
      <c r="AC3269" t="str">
        <f t="shared" si="567"/>
        <v>Unaudited</v>
      </c>
    </row>
    <row r="3270" spans="1:29" x14ac:dyDescent="0.25">
      <c r="A3270" t="s">
        <v>423</v>
      </c>
      <c r="B3270" t="s">
        <v>1388</v>
      </c>
      <c r="C3270" t="s">
        <v>1389</v>
      </c>
      <c r="D3270">
        <v>1900</v>
      </c>
      <c r="E3270" s="957">
        <v>1</v>
      </c>
      <c r="F3270" t="s">
        <v>1034</v>
      </c>
      <c r="G3270" s="957" t="s">
        <v>1387</v>
      </c>
      <c r="H3270" t="s">
        <v>390</v>
      </c>
      <c r="I3270" s="937" t="s">
        <v>491</v>
      </c>
      <c r="J3270" s="937" t="s">
        <v>447</v>
      </c>
      <c r="K3270" s="937" t="s">
        <v>437</v>
      </c>
      <c r="L3270" s="937" t="s">
        <v>123</v>
      </c>
      <c r="M3270" s="958" t="s">
        <v>32</v>
      </c>
      <c r="N3270" s="677">
        <f t="shared" ca="1" si="564"/>
        <v>0</v>
      </c>
      <c r="O3270" s="677">
        <f t="shared" ca="1" si="563"/>
        <v>0</v>
      </c>
      <c r="P3270" s="677">
        <f t="shared" ca="1" si="563"/>
        <v>0</v>
      </c>
      <c r="Q3270" s="677">
        <f t="shared" ca="1" si="563"/>
        <v>0</v>
      </c>
      <c r="R3270" s="677">
        <f t="shared" ca="1" si="563"/>
        <v>0</v>
      </c>
      <c r="S3270" s="677">
        <f t="shared" ca="1" si="563"/>
        <v>0</v>
      </c>
      <c r="T3270" s="677">
        <f t="shared" ca="1" si="563"/>
        <v>0</v>
      </c>
      <c r="U3270" s="677">
        <f t="shared" ca="1" si="563"/>
        <v>0</v>
      </c>
      <c r="V3270" s="677">
        <f t="shared" ca="1" si="563"/>
        <v>0</v>
      </c>
      <c r="W3270" s="677">
        <f t="shared" ca="1" si="556"/>
        <v>0</v>
      </c>
      <c r="X3270" s="677">
        <f t="shared" ca="1" si="563"/>
        <v>0</v>
      </c>
      <c r="Y3270" s="677">
        <f t="shared" ca="1" si="563"/>
        <v>0</v>
      </c>
      <c r="Z3270" s="677">
        <f t="shared" ca="1" si="563"/>
        <v>0</v>
      </c>
      <c r="AA3270" t="str">
        <f t="shared" si="565"/>
        <v>ASR_COMP</v>
      </c>
      <c r="AB3270" s="957">
        <f t="shared" si="566"/>
        <v>44682</v>
      </c>
      <c r="AC3270" t="str">
        <f t="shared" si="567"/>
        <v>Unaudited</v>
      </c>
    </row>
    <row r="3271" spans="1:29" x14ac:dyDescent="0.25">
      <c r="A3271" t="s">
        <v>423</v>
      </c>
      <c r="B3271" t="s">
        <v>1388</v>
      </c>
      <c r="C3271" t="s">
        <v>1389</v>
      </c>
      <c r="D3271">
        <v>1900</v>
      </c>
      <c r="E3271" s="957">
        <v>1</v>
      </c>
      <c r="F3271" t="s">
        <v>1034</v>
      </c>
      <c r="G3271" s="957" t="s">
        <v>1387</v>
      </c>
      <c r="H3271" t="s">
        <v>390</v>
      </c>
      <c r="I3271" s="958" t="s">
        <v>491</v>
      </c>
      <c r="J3271" s="958" t="s">
        <v>447</v>
      </c>
      <c r="K3271" s="958" t="s">
        <v>437</v>
      </c>
      <c r="L3271" s="937" t="s">
        <v>946</v>
      </c>
      <c r="M3271" s="958" t="s">
        <v>938</v>
      </c>
      <c r="N3271" s="677">
        <f t="shared" ca="1" si="564"/>
        <v>0</v>
      </c>
      <c r="O3271" s="677">
        <f t="shared" ca="1" si="563"/>
        <v>0</v>
      </c>
      <c r="P3271" s="677">
        <f t="shared" ca="1" si="563"/>
        <v>0</v>
      </c>
      <c r="Q3271" s="677">
        <f t="shared" ca="1" si="563"/>
        <v>0</v>
      </c>
      <c r="R3271" s="677">
        <f t="shared" ca="1" si="563"/>
        <v>0</v>
      </c>
      <c r="S3271" s="677">
        <f t="shared" ca="1" si="563"/>
        <v>0</v>
      </c>
      <c r="T3271" s="677">
        <f t="shared" ca="1" si="563"/>
        <v>0</v>
      </c>
      <c r="U3271" s="677">
        <f t="shared" ca="1" si="563"/>
        <v>0</v>
      </c>
      <c r="V3271" s="677">
        <f t="shared" ca="1" si="563"/>
        <v>0</v>
      </c>
      <c r="W3271" s="677">
        <f t="shared" ca="1" si="556"/>
        <v>0</v>
      </c>
      <c r="X3271" s="677">
        <f t="shared" ca="1" si="563"/>
        <v>0</v>
      </c>
      <c r="Y3271" s="677">
        <f t="shared" ca="1" si="563"/>
        <v>0</v>
      </c>
      <c r="Z3271" s="677">
        <f t="shared" ca="1" si="563"/>
        <v>0</v>
      </c>
      <c r="AA3271" t="str">
        <f t="shared" si="565"/>
        <v>ASR_COMP</v>
      </c>
      <c r="AB3271" s="957">
        <f t="shared" si="566"/>
        <v>44682</v>
      </c>
      <c r="AC3271" t="str">
        <f t="shared" si="567"/>
        <v>Unaudited</v>
      </c>
    </row>
    <row r="3272" spans="1:29" x14ac:dyDescent="0.25">
      <c r="A3272" t="s">
        <v>423</v>
      </c>
      <c r="B3272" t="s">
        <v>1388</v>
      </c>
      <c r="C3272" t="s">
        <v>1389</v>
      </c>
      <c r="D3272">
        <v>1900</v>
      </c>
      <c r="E3272" s="957">
        <v>1</v>
      </c>
      <c r="F3272" t="s">
        <v>1034</v>
      </c>
      <c r="G3272" s="957" t="s">
        <v>1387</v>
      </c>
      <c r="H3272" t="s">
        <v>390</v>
      </c>
      <c r="I3272" s="958" t="s">
        <v>491</v>
      </c>
      <c r="J3272" s="958" t="s">
        <v>447</v>
      </c>
      <c r="K3272" s="958" t="s">
        <v>437</v>
      </c>
      <c r="L3272" s="953" t="s">
        <v>170</v>
      </c>
      <c r="M3272" s="958" t="s">
        <v>40</v>
      </c>
      <c r="N3272" s="677">
        <f t="shared" ca="1" si="564"/>
        <v>0</v>
      </c>
      <c r="O3272" s="677">
        <f t="shared" ca="1" si="564"/>
        <v>0</v>
      </c>
      <c r="P3272" s="677">
        <f t="shared" ca="1" si="564"/>
        <v>0</v>
      </c>
      <c r="Q3272" s="677">
        <f t="shared" ca="1" si="564"/>
        <v>0</v>
      </c>
      <c r="R3272" s="677">
        <f t="shared" ca="1" si="564"/>
        <v>0</v>
      </c>
      <c r="S3272" s="677">
        <f t="shared" ca="1" si="564"/>
        <v>0</v>
      </c>
      <c r="T3272" s="677">
        <f t="shared" ca="1" si="564"/>
        <v>0</v>
      </c>
      <c r="U3272" s="677">
        <f t="shared" ca="1" si="564"/>
        <v>0</v>
      </c>
      <c r="V3272" s="677">
        <f t="shared" ca="1" si="564"/>
        <v>0</v>
      </c>
      <c r="W3272" s="677">
        <f t="shared" ca="1" si="556"/>
        <v>0</v>
      </c>
      <c r="X3272" s="677">
        <f t="shared" ca="1" si="564"/>
        <v>0</v>
      </c>
      <c r="Y3272" s="677">
        <f t="shared" ca="1" si="564"/>
        <v>0</v>
      </c>
      <c r="Z3272" s="677">
        <f t="shared" ca="1" si="564"/>
        <v>0</v>
      </c>
      <c r="AA3272" t="str">
        <f t="shared" si="565"/>
        <v>ASR_COMP</v>
      </c>
      <c r="AB3272" s="957">
        <f t="shared" si="566"/>
        <v>44682</v>
      </c>
      <c r="AC3272" t="str">
        <f t="shared" si="567"/>
        <v>Unaudited</v>
      </c>
    </row>
    <row r="3273" spans="1:29" x14ac:dyDescent="0.25">
      <c r="A3273" t="s">
        <v>423</v>
      </c>
      <c r="B3273" t="s">
        <v>1388</v>
      </c>
      <c r="C3273" t="s">
        <v>1389</v>
      </c>
      <c r="D3273">
        <v>1900</v>
      </c>
      <c r="E3273" s="957">
        <v>1</v>
      </c>
      <c r="F3273" t="s">
        <v>1034</v>
      </c>
      <c r="G3273" s="957" t="s">
        <v>1387</v>
      </c>
      <c r="H3273" t="s">
        <v>390</v>
      </c>
      <c r="I3273" s="937" t="s">
        <v>491</v>
      </c>
      <c r="J3273" s="937" t="s">
        <v>447</v>
      </c>
      <c r="K3273" s="937" t="s">
        <v>437</v>
      </c>
      <c r="L3273" s="937" t="s">
        <v>171</v>
      </c>
      <c r="M3273" s="958" t="s">
        <v>332</v>
      </c>
      <c r="N3273" s="677">
        <f t="shared" ca="1" si="564"/>
        <v>0</v>
      </c>
      <c r="O3273" s="677">
        <f t="shared" ca="1" si="564"/>
        <v>0</v>
      </c>
      <c r="P3273" s="677">
        <f t="shared" ca="1" si="564"/>
        <v>0</v>
      </c>
      <c r="Q3273" s="677">
        <f t="shared" ca="1" si="564"/>
        <v>0</v>
      </c>
      <c r="R3273" s="677">
        <f t="shared" ca="1" si="564"/>
        <v>0</v>
      </c>
      <c r="S3273" s="677">
        <f t="shared" ca="1" si="564"/>
        <v>0</v>
      </c>
      <c r="T3273" s="677">
        <f t="shared" ca="1" si="564"/>
        <v>0</v>
      </c>
      <c r="U3273" s="677">
        <f t="shared" ca="1" si="564"/>
        <v>0</v>
      </c>
      <c r="V3273" s="677">
        <f t="shared" ca="1" si="564"/>
        <v>0</v>
      </c>
      <c r="W3273" s="677">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7">
        <f t="shared" ca="1" si="564"/>
        <v>0</v>
      </c>
      <c r="Y3273" s="677">
        <f t="shared" ca="1" si="564"/>
        <v>0</v>
      </c>
      <c r="Z3273" s="677">
        <f t="shared" ca="1" si="564"/>
        <v>0</v>
      </c>
      <c r="AA3273" t="str">
        <f t="shared" si="565"/>
        <v>ASR_COMP</v>
      </c>
      <c r="AB3273" s="957">
        <f t="shared" si="566"/>
        <v>44682</v>
      </c>
      <c r="AC3273" t="str">
        <f t="shared" si="567"/>
        <v>Unaudited</v>
      </c>
    </row>
    <row r="3274" spans="1:29" x14ac:dyDescent="0.25">
      <c r="A3274" t="s">
        <v>423</v>
      </c>
      <c r="B3274" t="s">
        <v>1388</v>
      </c>
      <c r="C3274" t="s">
        <v>1389</v>
      </c>
      <c r="D3274">
        <v>1900</v>
      </c>
      <c r="E3274" s="957">
        <v>1</v>
      </c>
      <c r="F3274" t="s">
        <v>1034</v>
      </c>
      <c r="G3274" s="957" t="s">
        <v>1387</v>
      </c>
      <c r="H3274" t="s">
        <v>390</v>
      </c>
      <c r="I3274" s="937" t="s">
        <v>491</v>
      </c>
      <c r="J3274" s="937" t="s">
        <v>453</v>
      </c>
      <c r="K3274" s="937" t="s">
        <v>438</v>
      </c>
      <c r="L3274" s="937" t="s">
        <v>124</v>
      </c>
      <c r="M3274" s="958" t="s">
        <v>27</v>
      </c>
      <c r="N3274" s="677">
        <f t="shared" ca="1" si="564"/>
        <v>0</v>
      </c>
      <c r="O3274" s="677">
        <f t="shared" ca="1" si="564"/>
        <v>0</v>
      </c>
      <c r="P3274" s="677">
        <f t="shared" ca="1" si="564"/>
        <v>0</v>
      </c>
      <c r="Q3274" s="677">
        <f t="shared" ca="1" si="564"/>
        <v>0</v>
      </c>
      <c r="R3274" s="677">
        <f t="shared" ca="1" si="564"/>
        <v>0</v>
      </c>
      <c r="S3274" s="677">
        <f t="shared" ca="1" si="564"/>
        <v>0</v>
      </c>
      <c r="T3274" s="677">
        <f t="shared" ca="1" si="564"/>
        <v>0</v>
      </c>
      <c r="U3274" s="677">
        <f t="shared" ca="1" si="564"/>
        <v>0</v>
      </c>
      <c r="V3274" s="677">
        <f t="shared" ca="1" si="564"/>
        <v>0</v>
      </c>
      <c r="W3274" s="677">
        <f t="shared" ca="1" si="568"/>
        <v>0</v>
      </c>
      <c r="X3274" s="677">
        <f t="shared" ca="1" si="564"/>
        <v>0</v>
      </c>
      <c r="Y3274" s="677">
        <f t="shared" ca="1" si="564"/>
        <v>0</v>
      </c>
      <c r="Z3274" s="677">
        <f t="shared" ca="1" si="564"/>
        <v>0</v>
      </c>
      <c r="AA3274" t="str">
        <f t="shared" si="565"/>
        <v>ASR_COMP</v>
      </c>
      <c r="AB3274" s="957">
        <f t="shared" si="566"/>
        <v>44682</v>
      </c>
      <c r="AC3274" t="str">
        <f t="shared" si="567"/>
        <v>Unaudited</v>
      </c>
    </row>
    <row r="3275" spans="1:29" x14ac:dyDescent="0.25">
      <c r="A3275" t="s">
        <v>423</v>
      </c>
      <c r="B3275" t="s">
        <v>1388</v>
      </c>
      <c r="C3275" t="s">
        <v>1389</v>
      </c>
      <c r="D3275">
        <v>1900</v>
      </c>
      <c r="E3275" s="957">
        <v>1</v>
      </c>
      <c r="F3275" t="s">
        <v>1034</v>
      </c>
      <c r="G3275" s="957" t="s">
        <v>1387</v>
      </c>
      <c r="H3275" t="s">
        <v>390</v>
      </c>
      <c r="I3275" s="937" t="s">
        <v>491</v>
      </c>
      <c r="J3275" s="937" t="s">
        <v>453</v>
      </c>
      <c r="K3275" s="937" t="s">
        <v>438</v>
      </c>
      <c r="L3275" s="937" t="s">
        <v>125</v>
      </c>
      <c r="M3275" s="958" t="s">
        <v>100</v>
      </c>
      <c r="N3275" s="677">
        <f t="shared" ca="1" si="564"/>
        <v>0</v>
      </c>
      <c r="O3275" s="677">
        <f t="shared" ca="1" si="564"/>
        <v>0</v>
      </c>
      <c r="P3275" s="677">
        <f t="shared" ca="1" si="564"/>
        <v>0</v>
      </c>
      <c r="Q3275" s="677">
        <f t="shared" ca="1" si="564"/>
        <v>0</v>
      </c>
      <c r="R3275" s="677">
        <f t="shared" ca="1" si="564"/>
        <v>0</v>
      </c>
      <c r="S3275" s="677">
        <f t="shared" ca="1" si="564"/>
        <v>0</v>
      </c>
      <c r="T3275" s="677">
        <f t="shared" ca="1" si="564"/>
        <v>0</v>
      </c>
      <c r="U3275" s="677">
        <f t="shared" ca="1" si="564"/>
        <v>0</v>
      </c>
      <c r="V3275" s="677">
        <f t="shared" ca="1" si="564"/>
        <v>0</v>
      </c>
      <c r="W3275" s="677">
        <f t="shared" ca="1" si="568"/>
        <v>0</v>
      </c>
      <c r="X3275" s="677">
        <f t="shared" ca="1" si="564"/>
        <v>0</v>
      </c>
      <c r="Y3275" s="677">
        <f t="shared" ca="1" si="564"/>
        <v>0</v>
      </c>
      <c r="Z3275" s="677">
        <f t="shared" ca="1" si="564"/>
        <v>0</v>
      </c>
      <c r="AA3275" t="str">
        <f t="shared" si="565"/>
        <v>ASR_COMP</v>
      </c>
      <c r="AB3275" s="957">
        <f t="shared" si="566"/>
        <v>44682</v>
      </c>
      <c r="AC3275" t="str">
        <f t="shared" si="567"/>
        <v>Unaudited</v>
      </c>
    </row>
    <row r="3276" spans="1:29" x14ac:dyDescent="0.25">
      <c r="A3276" t="s">
        <v>423</v>
      </c>
      <c r="B3276" t="s">
        <v>1388</v>
      </c>
      <c r="C3276" t="s">
        <v>1389</v>
      </c>
      <c r="D3276">
        <v>1900</v>
      </c>
      <c r="E3276" s="957">
        <v>1</v>
      </c>
      <c r="F3276" t="s">
        <v>1034</v>
      </c>
      <c r="G3276" s="957" t="s">
        <v>1387</v>
      </c>
      <c r="H3276" t="s">
        <v>390</v>
      </c>
      <c r="I3276" s="937" t="s">
        <v>491</v>
      </c>
      <c r="J3276" s="937" t="s">
        <v>453</v>
      </c>
      <c r="K3276" s="937" t="s">
        <v>438</v>
      </c>
      <c r="L3276" s="953" t="s">
        <v>126</v>
      </c>
      <c r="M3276" s="958" t="s">
        <v>101</v>
      </c>
      <c r="N3276" s="677">
        <f t="shared" ca="1" si="564"/>
        <v>0</v>
      </c>
      <c r="O3276" s="677">
        <f t="shared" ca="1" si="564"/>
        <v>0</v>
      </c>
      <c r="P3276" s="677">
        <f t="shared" ca="1" si="564"/>
        <v>0</v>
      </c>
      <c r="Q3276" s="677">
        <f t="shared" ca="1" si="564"/>
        <v>0</v>
      </c>
      <c r="R3276" s="677">
        <f t="shared" ca="1" si="564"/>
        <v>0</v>
      </c>
      <c r="S3276" s="677">
        <f t="shared" ca="1" si="564"/>
        <v>0</v>
      </c>
      <c r="T3276" s="677">
        <f t="shared" ca="1" si="564"/>
        <v>0</v>
      </c>
      <c r="U3276" s="677">
        <f t="shared" ca="1" si="564"/>
        <v>0</v>
      </c>
      <c r="V3276" s="677">
        <f t="shared" ca="1" si="564"/>
        <v>0</v>
      </c>
      <c r="W3276" s="677">
        <f t="shared" ca="1" si="568"/>
        <v>0</v>
      </c>
      <c r="X3276" s="677">
        <f t="shared" ca="1" si="564"/>
        <v>0</v>
      </c>
      <c r="Y3276" s="677">
        <f t="shared" ca="1" si="564"/>
        <v>0</v>
      </c>
      <c r="Z3276" s="677">
        <f t="shared" ca="1" si="564"/>
        <v>0</v>
      </c>
      <c r="AA3276" t="str">
        <f t="shared" si="565"/>
        <v>ASR_COMP</v>
      </c>
      <c r="AB3276" s="957">
        <f t="shared" si="566"/>
        <v>44682</v>
      </c>
      <c r="AC3276" t="str">
        <f t="shared" si="567"/>
        <v>Unaudited</v>
      </c>
    </row>
    <row r="3277" spans="1:29" x14ac:dyDescent="0.25">
      <c r="A3277" t="s">
        <v>423</v>
      </c>
      <c r="B3277" t="s">
        <v>1388</v>
      </c>
      <c r="C3277" t="s">
        <v>1389</v>
      </c>
      <c r="D3277">
        <v>1900</v>
      </c>
      <c r="E3277" s="957">
        <v>1</v>
      </c>
      <c r="F3277" t="s">
        <v>1034</v>
      </c>
      <c r="G3277" s="957" t="s">
        <v>1387</v>
      </c>
      <c r="H3277" t="s">
        <v>390</v>
      </c>
      <c r="I3277" s="937" t="s">
        <v>491</v>
      </c>
      <c r="J3277" s="937" t="s">
        <v>453</v>
      </c>
      <c r="K3277" s="937" t="s">
        <v>438</v>
      </c>
      <c r="L3277" s="953" t="s">
        <v>127</v>
      </c>
      <c r="M3277" s="958" t="s">
        <v>102</v>
      </c>
      <c r="N3277" s="677">
        <f t="shared" ca="1" si="564"/>
        <v>0</v>
      </c>
      <c r="O3277" s="677">
        <f t="shared" ca="1" si="564"/>
        <v>0</v>
      </c>
      <c r="P3277" s="677">
        <f t="shared" ca="1" si="564"/>
        <v>0</v>
      </c>
      <c r="Q3277" s="677">
        <f t="shared" ca="1" si="564"/>
        <v>0</v>
      </c>
      <c r="R3277" s="677">
        <f t="shared" ca="1" si="564"/>
        <v>0</v>
      </c>
      <c r="S3277" s="677">
        <f t="shared" ca="1" si="564"/>
        <v>0</v>
      </c>
      <c r="T3277" s="677">
        <f t="shared" ca="1" si="564"/>
        <v>0</v>
      </c>
      <c r="U3277" s="677">
        <f t="shared" ca="1" si="564"/>
        <v>0</v>
      </c>
      <c r="V3277" s="677">
        <f t="shared" ca="1" si="564"/>
        <v>0</v>
      </c>
      <c r="W3277" s="677">
        <f t="shared" ca="1" si="568"/>
        <v>0</v>
      </c>
      <c r="X3277" s="677">
        <f t="shared" ca="1" si="564"/>
        <v>0</v>
      </c>
      <c r="Y3277" s="677">
        <f t="shared" ca="1" si="564"/>
        <v>0</v>
      </c>
      <c r="Z3277" s="677">
        <f t="shared" ca="1" si="564"/>
        <v>0</v>
      </c>
      <c r="AA3277" t="str">
        <f t="shared" si="565"/>
        <v>ASR_COMP</v>
      </c>
      <c r="AB3277" s="957">
        <f t="shared" si="566"/>
        <v>44682</v>
      </c>
      <c r="AC3277" t="str">
        <f t="shared" si="567"/>
        <v>Unaudited</v>
      </c>
    </row>
    <row r="3278" spans="1:29" x14ac:dyDescent="0.25">
      <c r="A3278" t="s">
        <v>423</v>
      </c>
      <c r="B3278" t="s">
        <v>1388</v>
      </c>
      <c r="C3278" t="s">
        <v>1389</v>
      </c>
      <c r="D3278">
        <v>1900</v>
      </c>
      <c r="E3278" s="957">
        <v>1</v>
      </c>
      <c r="F3278" t="s">
        <v>1034</v>
      </c>
      <c r="G3278" s="957" t="s">
        <v>1387</v>
      </c>
      <c r="H3278" t="s">
        <v>390</v>
      </c>
      <c r="I3278" s="937" t="s">
        <v>491</v>
      </c>
      <c r="J3278" s="937" t="s">
        <v>453</v>
      </c>
      <c r="K3278" s="937" t="s">
        <v>438</v>
      </c>
      <c r="L3278" s="937" t="s">
        <v>128</v>
      </c>
      <c r="M3278" s="958" t="s">
        <v>103</v>
      </c>
      <c r="N3278" s="677">
        <f t="shared" ca="1" si="564"/>
        <v>0</v>
      </c>
      <c r="O3278" s="677">
        <f t="shared" ca="1" si="564"/>
        <v>0</v>
      </c>
      <c r="P3278" s="677">
        <f t="shared" ca="1" si="564"/>
        <v>0</v>
      </c>
      <c r="Q3278" s="677">
        <f t="shared" ca="1" si="564"/>
        <v>0</v>
      </c>
      <c r="R3278" s="677">
        <f t="shared" ca="1" si="564"/>
        <v>0</v>
      </c>
      <c r="S3278" s="677">
        <f t="shared" ca="1" si="564"/>
        <v>0</v>
      </c>
      <c r="T3278" s="677">
        <f t="shared" ca="1" si="564"/>
        <v>0</v>
      </c>
      <c r="U3278" s="677">
        <f t="shared" ca="1" si="564"/>
        <v>0</v>
      </c>
      <c r="V3278" s="677">
        <f t="shared" ca="1" si="564"/>
        <v>0</v>
      </c>
      <c r="W3278" s="677">
        <f t="shared" ca="1" si="568"/>
        <v>0</v>
      </c>
      <c r="X3278" s="677">
        <f t="shared" ca="1" si="564"/>
        <v>0</v>
      </c>
      <c r="Y3278" s="677">
        <f t="shared" ca="1" si="564"/>
        <v>0</v>
      </c>
      <c r="Z3278" s="677">
        <f t="shared" ca="1" si="564"/>
        <v>0</v>
      </c>
      <c r="AA3278" t="str">
        <f t="shared" si="565"/>
        <v>ASR_COMP</v>
      </c>
      <c r="AB3278" s="957">
        <f t="shared" si="566"/>
        <v>44682</v>
      </c>
      <c r="AC3278" t="str">
        <f t="shared" si="567"/>
        <v>Unaudited</v>
      </c>
    </row>
    <row r="3279" spans="1:29" x14ac:dyDescent="0.25">
      <c r="A3279" t="s">
        <v>423</v>
      </c>
      <c r="B3279" t="s">
        <v>1388</v>
      </c>
      <c r="C3279" t="s">
        <v>1389</v>
      </c>
      <c r="D3279">
        <v>1900</v>
      </c>
      <c r="E3279" s="957">
        <v>1</v>
      </c>
      <c r="F3279" t="s">
        <v>1034</v>
      </c>
      <c r="G3279" s="957" t="s">
        <v>1387</v>
      </c>
      <c r="H3279" t="s">
        <v>390</v>
      </c>
      <c r="I3279" s="958" t="s">
        <v>491</v>
      </c>
      <c r="J3279" s="958" t="s">
        <v>453</v>
      </c>
      <c r="K3279" s="958" t="s">
        <v>438</v>
      </c>
      <c r="L3279" s="937" t="s">
        <v>129</v>
      </c>
      <c r="M3279" s="958" t="s">
        <v>28</v>
      </c>
      <c r="N3279" s="677">
        <f t="shared" ca="1" si="564"/>
        <v>0</v>
      </c>
      <c r="O3279" s="677">
        <f t="shared" ca="1" si="564"/>
        <v>0</v>
      </c>
      <c r="P3279" s="677">
        <f t="shared" ca="1" si="564"/>
        <v>0</v>
      </c>
      <c r="Q3279" s="677">
        <f t="shared" ca="1" si="564"/>
        <v>0</v>
      </c>
      <c r="R3279" s="677">
        <f t="shared" ca="1" si="564"/>
        <v>0</v>
      </c>
      <c r="S3279" s="677">
        <f t="shared" ca="1" si="564"/>
        <v>0</v>
      </c>
      <c r="T3279" s="677">
        <f t="shared" ca="1" si="564"/>
        <v>0</v>
      </c>
      <c r="U3279" s="677">
        <f t="shared" ca="1" si="564"/>
        <v>0</v>
      </c>
      <c r="V3279" s="677">
        <f t="shared" ca="1" si="564"/>
        <v>0</v>
      </c>
      <c r="W3279" s="677">
        <f t="shared" ca="1" si="568"/>
        <v>0</v>
      </c>
      <c r="X3279" s="677">
        <f t="shared" ca="1" si="564"/>
        <v>0</v>
      </c>
      <c r="Y3279" s="677">
        <f t="shared" ca="1" si="564"/>
        <v>0</v>
      </c>
      <c r="Z3279" s="677">
        <f t="shared" ca="1" si="564"/>
        <v>0</v>
      </c>
      <c r="AA3279" t="str">
        <f t="shared" si="565"/>
        <v>ASR_COMP</v>
      </c>
      <c r="AB3279" s="957">
        <f t="shared" si="566"/>
        <v>44682</v>
      </c>
      <c r="AC3279" t="str">
        <f t="shared" si="567"/>
        <v>Unaudited</v>
      </c>
    </row>
    <row r="3280" spans="1:29" x14ac:dyDescent="0.25">
      <c r="A3280" t="s">
        <v>423</v>
      </c>
      <c r="B3280" t="s">
        <v>1388</v>
      </c>
      <c r="C3280" t="s">
        <v>1389</v>
      </c>
      <c r="D3280">
        <v>1900</v>
      </c>
      <c r="E3280" s="957">
        <v>1</v>
      </c>
      <c r="F3280" t="s">
        <v>1034</v>
      </c>
      <c r="G3280" s="957" t="s">
        <v>1387</v>
      </c>
      <c r="H3280" t="s">
        <v>390</v>
      </c>
      <c r="I3280" s="937" t="s">
        <v>491</v>
      </c>
      <c r="J3280" s="937" t="s">
        <v>439</v>
      </c>
      <c r="K3280" s="937" t="s">
        <v>439</v>
      </c>
      <c r="L3280" s="937" t="s">
        <v>131</v>
      </c>
      <c r="M3280" s="958" t="s">
        <v>329</v>
      </c>
      <c r="N3280" s="677">
        <f t="shared" ca="1" si="564"/>
        <v>0</v>
      </c>
      <c r="O3280" s="677">
        <f t="shared" ca="1" si="564"/>
        <v>0</v>
      </c>
      <c r="P3280" s="677">
        <f t="shared" ca="1" si="564"/>
        <v>0</v>
      </c>
      <c r="Q3280" s="677">
        <f t="shared" ca="1" si="564"/>
        <v>0</v>
      </c>
      <c r="R3280" s="677">
        <f t="shared" ca="1" si="564"/>
        <v>0</v>
      </c>
      <c r="S3280" s="677">
        <f t="shared" ca="1" si="564"/>
        <v>0</v>
      </c>
      <c r="T3280" s="677">
        <f t="shared" ca="1" si="564"/>
        <v>0</v>
      </c>
      <c r="U3280" s="677">
        <f t="shared" ca="1" si="564"/>
        <v>0</v>
      </c>
      <c r="V3280" s="677">
        <f t="shared" ca="1" si="564"/>
        <v>0</v>
      </c>
      <c r="W3280" s="677">
        <f t="shared" ca="1" si="568"/>
        <v>0</v>
      </c>
      <c r="X3280" s="677">
        <f t="shared" ca="1" si="564"/>
        <v>0</v>
      </c>
      <c r="Y3280" s="677">
        <f t="shared" ca="1" si="564"/>
        <v>0</v>
      </c>
      <c r="Z3280" s="677">
        <f t="shared" ca="1" si="564"/>
        <v>0</v>
      </c>
      <c r="AA3280" t="str">
        <f t="shared" si="565"/>
        <v>ASR_COMP</v>
      </c>
      <c r="AB3280" s="957">
        <f t="shared" si="566"/>
        <v>44682</v>
      </c>
      <c r="AC3280" t="str">
        <f t="shared" si="567"/>
        <v>Unaudited</v>
      </c>
    </row>
    <row r="3281" spans="1:29" x14ac:dyDescent="0.25">
      <c r="A3281" t="s">
        <v>423</v>
      </c>
      <c r="B3281" t="s">
        <v>1388</v>
      </c>
      <c r="C3281" t="s">
        <v>1389</v>
      </c>
      <c r="D3281">
        <v>1900</v>
      </c>
      <c r="E3281" s="957">
        <v>1</v>
      </c>
      <c r="F3281" t="s">
        <v>1034</v>
      </c>
      <c r="G3281" s="957" t="s">
        <v>1387</v>
      </c>
      <c r="H3281" t="s">
        <v>390</v>
      </c>
      <c r="I3281" s="937" t="s">
        <v>491</v>
      </c>
      <c r="J3281" s="937" t="s">
        <v>439</v>
      </c>
      <c r="K3281" s="937" t="s">
        <v>439</v>
      </c>
      <c r="L3281" s="937" t="s">
        <v>132</v>
      </c>
      <c r="M3281" s="958" t="s">
        <v>328</v>
      </c>
      <c r="N3281" s="677">
        <f t="shared" ca="1" si="564"/>
        <v>0</v>
      </c>
      <c r="O3281" s="677">
        <f t="shared" ca="1" si="564"/>
        <v>0</v>
      </c>
      <c r="P3281" s="677">
        <f t="shared" ca="1" si="564"/>
        <v>0</v>
      </c>
      <c r="Q3281" s="677">
        <f t="shared" ca="1" si="564"/>
        <v>0</v>
      </c>
      <c r="R3281" s="677">
        <f t="shared" ca="1" si="564"/>
        <v>0</v>
      </c>
      <c r="S3281" s="677">
        <f t="shared" ca="1" si="564"/>
        <v>0</v>
      </c>
      <c r="T3281" s="677">
        <f t="shared" ca="1" si="564"/>
        <v>0</v>
      </c>
      <c r="U3281" s="677">
        <f t="shared" ca="1" si="564"/>
        <v>0</v>
      </c>
      <c r="V3281" s="677">
        <f t="shared" ca="1" si="564"/>
        <v>0</v>
      </c>
      <c r="W3281" s="677">
        <f t="shared" ca="1" si="568"/>
        <v>0</v>
      </c>
      <c r="X3281" s="677">
        <f t="shared" ca="1" si="564"/>
        <v>0</v>
      </c>
      <c r="Y3281" s="677">
        <f t="shared" ca="1" si="564"/>
        <v>0</v>
      </c>
      <c r="Z3281" s="677">
        <f t="shared" ca="1" si="564"/>
        <v>0</v>
      </c>
      <c r="AA3281" t="str">
        <f t="shared" si="565"/>
        <v>ASR_COMP</v>
      </c>
      <c r="AB3281" s="957">
        <f t="shared" si="566"/>
        <v>44682</v>
      </c>
      <c r="AC3281" t="str">
        <f t="shared" si="567"/>
        <v>Unaudited</v>
      </c>
    </row>
    <row r="3282" spans="1:29" ht="30" x14ac:dyDescent="0.25">
      <c r="A3282" t="s">
        <v>423</v>
      </c>
      <c r="B3282" t="s">
        <v>1388</v>
      </c>
      <c r="C3282" t="s">
        <v>1389</v>
      </c>
      <c r="D3282">
        <v>1900</v>
      </c>
      <c r="E3282" s="957">
        <v>1</v>
      </c>
      <c r="F3282" t="s">
        <v>1034</v>
      </c>
      <c r="G3282" s="957" t="s">
        <v>1387</v>
      </c>
      <c r="H3282" t="s">
        <v>390</v>
      </c>
      <c r="I3282" s="937" t="s">
        <v>491</v>
      </c>
      <c r="J3282" s="937" t="s">
        <v>439</v>
      </c>
      <c r="K3282" s="937" t="s">
        <v>439</v>
      </c>
      <c r="L3282" s="937" t="s">
        <v>133</v>
      </c>
      <c r="M3282" s="958" t="s">
        <v>182</v>
      </c>
      <c r="N3282" s="677">
        <f t="shared" ca="1" si="564"/>
        <v>0</v>
      </c>
      <c r="O3282" s="677">
        <f t="shared" ca="1" si="564"/>
        <v>0</v>
      </c>
      <c r="P3282" s="677">
        <f t="shared" ca="1" si="564"/>
        <v>0</v>
      </c>
      <c r="Q3282" s="677">
        <f t="shared" ca="1" si="564"/>
        <v>0</v>
      </c>
      <c r="R3282" s="677">
        <f t="shared" ca="1" si="564"/>
        <v>0</v>
      </c>
      <c r="S3282" s="677">
        <f t="shared" ca="1" si="564"/>
        <v>0</v>
      </c>
      <c r="T3282" s="677">
        <f t="shared" ca="1" si="564"/>
        <v>0</v>
      </c>
      <c r="U3282" s="677">
        <f t="shared" ca="1" si="564"/>
        <v>0</v>
      </c>
      <c r="V3282" s="677">
        <f t="shared" ca="1" si="564"/>
        <v>0</v>
      </c>
      <c r="W3282" s="677">
        <f t="shared" ca="1" si="568"/>
        <v>0</v>
      </c>
      <c r="X3282" s="677">
        <f t="shared" ca="1" si="564"/>
        <v>0</v>
      </c>
      <c r="Y3282" s="677">
        <f t="shared" ca="1" si="564"/>
        <v>0</v>
      </c>
      <c r="Z3282" s="677">
        <f t="shared" ca="1" si="564"/>
        <v>0</v>
      </c>
      <c r="AA3282" t="str">
        <f t="shared" si="565"/>
        <v>ASR_COMP</v>
      </c>
      <c r="AB3282" s="957">
        <f t="shared" si="566"/>
        <v>44682</v>
      </c>
      <c r="AC3282" t="str">
        <f t="shared" si="567"/>
        <v>Unaudited</v>
      </c>
    </row>
    <row r="3283" spans="1:29" x14ac:dyDescent="0.25">
      <c r="A3283" t="s">
        <v>423</v>
      </c>
      <c r="B3283" t="s">
        <v>1388</v>
      </c>
      <c r="C3283" t="s">
        <v>1389</v>
      </c>
      <c r="D3283">
        <v>1900</v>
      </c>
      <c r="E3283" s="957">
        <v>1</v>
      </c>
      <c r="F3283" t="s">
        <v>1034</v>
      </c>
      <c r="G3283" s="957" t="s">
        <v>1387</v>
      </c>
      <c r="H3283" t="s">
        <v>390</v>
      </c>
      <c r="I3283" s="958" t="s">
        <v>491</v>
      </c>
      <c r="J3283" s="958" t="s">
        <v>439</v>
      </c>
      <c r="K3283" s="958" t="s">
        <v>439</v>
      </c>
      <c r="L3283" s="937" t="s">
        <v>134</v>
      </c>
      <c r="M3283" s="958" t="s">
        <v>497</v>
      </c>
      <c r="N3283" s="677">
        <f t="shared" ca="1" si="564"/>
        <v>0</v>
      </c>
      <c r="O3283" s="677">
        <f t="shared" ca="1" si="564"/>
        <v>0</v>
      </c>
      <c r="P3283" s="677">
        <f t="shared" ca="1" si="564"/>
        <v>0</v>
      </c>
      <c r="Q3283" s="677">
        <f t="shared" ca="1" si="564"/>
        <v>0</v>
      </c>
      <c r="R3283" s="677">
        <f t="shared" ca="1" si="564"/>
        <v>0</v>
      </c>
      <c r="S3283" s="677">
        <f t="shared" ca="1" si="564"/>
        <v>0</v>
      </c>
      <c r="T3283" s="677">
        <f t="shared" ca="1" si="564"/>
        <v>0</v>
      </c>
      <c r="U3283" s="677">
        <f t="shared" ca="1" si="564"/>
        <v>0</v>
      </c>
      <c r="V3283" s="677">
        <f t="shared" ca="1" si="564"/>
        <v>0</v>
      </c>
      <c r="W3283" s="677">
        <f t="shared" ca="1" si="568"/>
        <v>0</v>
      </c>
      <c r="X3283" s="677">
        <f t="shared" ca="1" si="564"/>
        <v>0</v>
      </c>
      <c r="Y3283" s="677">
        <f t="shared" ca="1" si="564"/>
        <v>0</v>
      </c>
      <c r="Z3283" s="677">
        <f t="shared" ca="1" si="564"/>
        <v>0</v>
      </c>
      <c r="AA3283" t="str">
        <f t="shared" si="565"/>
        <v>ASR_COMP</v>
      </c>
      <c r="AB3283" s="957">
        <f t="shared" si="566"/>
        <v>44682</v>
      </c>
      <c r="AC3283" t="str">
        <f t="shared" si="567"/>
        <v>Unaudited</v>
      </c>
    </row>
    <row r="3284" spans="1:29" x14ac:dyDescent="0.25">
      <c r="A3284" t="s">
        <v>423</v>
      </c>
      <c r="B3284" t="s">
        <v>1388</v>
      </c>
      <c r="C3284" t="s">
        <v>1389</v>
      </c>
      <c r="D3284">
        <v>1900</v>
      </c>
      <c r="E3284" s="957">
        <v>1</v>
      </c>
      <c r="F3284" t="s">
        <v>1034</v>
      </c>
      <c r="G3284" s="957" t="s">
        <v>1387</v>
      </c>
      <c r="H3284" t="s">
        <v>390</v>
      </c>
      <c r="I3284" s="958" t="s">
        <v>491</v>
      </c>
      <c r="J3284" s="958" t="s">
        <v>439</v>
      </c>
      <c r="K3284" s="958" t="s">
        <v>439</v>
      </c>
      <c r="L3284" s="937" t="s">
        <v>135</v>
      </c>
      <c r="M3284" s="958" t="s">
        <v>498</v>
      </c>
      <c r="N3284" s="677">
        <f t="shared" ca="1" si="564"/>
        <v>0</v>
      </c>
      <c r="O3284" s="677">
        <f t="shared" ca="1" si="564"/>
        <v>0</v>
      </c>
      <c r="P3284" s="677">
        <f t="shared" ca="1" si="564"/>
        <v>0</v>
      </c>
      <c r="Q3284" s="677">
        <f t="shared" ca="1" si="564"/>
        <v>0</v>
      </c>
      <c r="R3284" s="677">
        <f t="shared" ca="1" si="564"/>
        <v>0</v>
      </c>
      <c r="S3284" s="677">
        <f t="shared" ca="1" si="564"/>
        <v>0</v>
      </c>
      <c r="T3284" s="677">
        <f t="shared" ca="1" si="564"/>
        <v>0</v>
      </c>
      <c r="U3284" s="677">
        <f t="shared" ca="1" si="564"/>
        <v>0</v>
      </c>
      <c r="V3284" s="677">
        <f t="shared" ca="1" si="564"/>
        <v>0</v>
      </c>
      <c r="W3284" s="677">
        <f t="shared" ca="1" si="568"/>
        <v>0</v>
      </c>
      <c r="X3284" s="677">
        <f t="shared" ca="1" si="564"/>
        <v>0</v>
      </c>
      <c r="Y3284" s="677">
        <f t="shared" ca="1" si="564"/>
        <v>0</v>
      </c>
      <c r="Z3284" s="677">
        <f t="shared" ca="1" si="564"/>
        <v>0</v>
      </c>
      <c r="AA3284" t="str">
        <f t="shared" si="565"/>
        <v>ASR_COMP</v>
      </c>
      <c r="AB3284" s="957">
        <f t="shared" si="566"/>
        <v>44682</v>
      </c>
      <c r="AC3284" t="str">
        <f t="shared" si="567"/>
        <v>Unaudited</v>
      </c>
    </row>
    <row r="3285" spans="1:29" x14ac:dyDescent="0.25">
      <c r="A3285" t="s">
        <v>423</v>
      </c>
      <c r="B3285" t="s">
        <v>1388</v>
      </c>
      <c r="C3285" t="s">
        <v>1389</v>
      </c>
      <c r="D3285">
        <v>1900</v>
      </c>
      <c r="E3285" s="957">
        <v>1</v>
      </c>
      <c r="F3285" t="s">
        <v>1034</v>
      </c>
      <c r="G3285" s="957" t="s">
        <v>1387</v>
      </c>
      <c r="H3285" t="s">
        <v>390</v>
      </c>
      <c r="I3285" s="958" t="s">
        <v>491</v>
      </c>
      <c r="J3285" s="958" t="s">
        <v>439</v>
      </c>
      <c r="K3285" s="958" t="s">
        <v>439</v>
      </c>
      <c r="L3285" s="937" t="s">
        <v>136</v>
      </c>
      <c r="M3285" s="958" t="s">
        <v>499</v>
      </c>
      <c r="N3285" s="677">
        <f t="shared" ca="1" si="564"/>
        <v>0</v>
      </c>
      <c r="O3285" s="677">
        <f t="shared" ca="1" si="564"/>
        <v>0</v>
      </c>
      <c r="P3285" s="677">
        <f t="shared" ca="1" si="564"/>
        <v>0</v>
      </c>
      <c r="Q3285" s="677">
        <f t="shared" ca="1" si="564"/>
        <v>0</v>
      </c>
      <c r="R3285" s="677">
        <f t="shared" ca="1" si="564"/>
        <v>0</v>
      </c>
      <c r="S3285" s="677">
        <f t="shared" ca="1" si="564"/>
        <v>0</v>
      </c>
      <c r="T3285" s="677">
        <f t="shared" ca="1" si="564"/>
        <v>0</v>
      </c>
      <c r="U3285" s="677">
        <f t="shared" ca="1" si="564"/>
        <v>0</v>
      </c>
      <c r="V3285" s="677">
        <f t="shared" ca="1" si="564"/>
        <v>0</v>
      </c>
      <c r="W3285" s="677">
        <f t="shared" ca="1" si="568"/>
        <v>0</v>
      </c>
      <c r="X3285" s="677">
        <f t="shared" ca="1" si="564"/>
        <v>0</v>
      </c>
      <c r="Y3285" s="677">
        <f t="shared" ca="1" si="564"/>
        <v>0</v>
      </c>
      <c r="Z3285" s="677">
        <f t="shared" ca="1" si="564"/>
        <v>0</v>
      </c>
      <c r="AA3285" t="str">
        <f t="shared" si="565"/>
        <v>ASR_COMP</v>
      </c>
      <c r="AB3285" s="957">
        <f t="shared" si="566"/>
        <v>44682</v>
      </c>
      <c r="AC3285" t="str">
        <f t="shared" si="567"/>
        <v>Unaudited</v>
      </c>
    </row>
    <row r="3286" spans="1:29" ht="30" x14ac:dyDescent="0.25">
      <c r="A3286" t="s">
        <v>423</v>
      </c>
      <c r="B3286" t="s">
        <v>1388</v>
      </c>
      <c r="C3286" t="s">
        <v>1389</v>
      </c>
      <c r="D3286">
        <v>1900</v>
      </c>
      <c r="E3286" s="957">
        <v>1</v>
      </c>
      <c r="F3286" t="s">
        <v>1034</v>
      </c>
      <c r="G3286" s="957" t="s">
        <v>1387</v>
      </c>
      <c r="H3286" t="s">
        <v>390</v>
      </c>
      <c r="I3286" s="958" t="s">
        <v>492</v>
      </c>
      <c r="J3286" s="958" t="s">
        <v>26</v>
      </c>
      <c r="K3286" s="958" t="s">
        <v>26</v>
      </c>
      <c r="L3286" s="937" t="s">
        <v>272</v>
      </c>
      <c r="M3286" s="958" t="s">
        <v>26</v>
      </c>
      <c r="N3286" s="677">
        <f t="shared" ca="1" si="564"/>
        <v>0</v>
      </c>
      <c r="O3286" s="677">
        <f t="shared" ca="1" si="564"/>
        <v>0</v>
      </c>
      <c r="P3286" s="677">
        <f t="shared" ca="1" si="564"/>
        <v>0</v>
      </c>
      <c r="Q3286" s="677">
        <f t="shared" ca="1" si="564"/>
        <v>0</v>
      </c>
      <c r="R3286" s="677">
        <f t="shared" ca="1" si="564"/>
        <v>0</v>
      </c>
      <c r="S3286" s="677">
        <f t="shared" ca="1" si="564"/>
        <v>0</v>
      </c>
      <c r="T3286" s="677">
        <f t="shared" ca="1" si="564"/>
        <v>0</v>
      </c>
      <c r="U3286" s="677">
        <f t="shared" ca="1" si="564"/>
        <v>0</v>
      </c>
      <c r="V3286" s="677">
        <f t="shared" ca="1" si="564"/>
        <v>0</v>
      </c>
      <c r="W3286" s="677">
        <f t="shared" ca="1" si="568"/>
        <v>0</v>
      </c>
      <c r="X3286" s="677">
        <f t="shared" ca="1" si="564"/>
        <v>0</v>
      </c>
      <c r="Y3286" s="677">
        <f t="shared" ca="1" si="564"/>
        <v>0</v>
      </c>
      <c r="Z3286" s="677">
        <f t="shared" ca="1" si="564"/>
        <v>1003510.0973752735</v>
      </c>
      <c r="AA3286" t="str">
        <f t="shared" si="565"/>
        <v>ASR_COMP</v>
      </c>
      <c r="AB3286" s="957">
        <f t="shared" si="566"/>
        <v>44682</v>
      </c>
      <c r="AC3286" t="str">
        <f t="shared" si="567"/>
        <v>Unaudited</v>
      </c>
    </row>
    <row r="3287" spans="1:29" x14ac:dyDescent="0.25">
      <c r="A3287" t="s">
        <v>423</v>
      </c>
      <c r="B3287" t="s">
        <v>1388</v>
      </c>
      <c r="C3287" t="s">
        <v>1389</v>
      </c>
      <c r="D3287">
        <v>1900</v>
      </c>
      <c r="E3287" s="957">
        <v>1</v>
      </c>
      <c r="F3287" t="s">
        <v>441</v>
      </c>
      <c r="G3287" s="957">
        <v>91</v>
      </c>
      <c r="H3287" t="s">
        <v>391</v>
      </c>
      <c r="I3287" s="958" t="s">
        <v>435</v>
      </c>
      <c r="J3287" s="958" t="s">
        <v>435</v>
      </c>
      <c r="K3287" s="958" t="s">
        <v>435</v>
      </c>
      <c r="L3287" s="953"/>
      <c r="M3287" s="958" t="s">
        <v>435</v>
      </c>
      <c r="N3287" s="677">
        <f t="shared" ca="1" si="564"/>
        <v>260462.66000000009</v>
      </c>
      <c r="O3287" s="677">
        <f t="shared" ca="1" si="564"/>
        <v>219877.35000000003</v>
      </c>
      <c r="P3287" s="677">
        <f t="shared" ca="1" si="564"/>
        <v>7796.92</v>
      </c>
      <c r="Q3287" s="677">
        <f t="shared" ca="1" si="564"/>
        <v>11886.61</v>
      </c>
      <c r="R3287" s="677">
        <f t="shared" ca="1" si="564"/>
        <v>3333.1900000000005</v>
      </c>
      <c r="S3287" s="677">
        <f t="shared" ca="1" si="564"/>
        <v>4497.6399999999994</v>
      </c>
      <c r="T3287" s="677">
        <f t="shared" ca="1" si="564"/>
        <v>2245.3200000000002</v>
      </c>
      <c r="U3287" s="677">
        <f t="shared" ca="1" si="564"/>
        <v>146</v>
      </c>
      <c r="V3287" s="677">
        <f t="shared" ca="1" si="564"/>
        <v>650.65</v>
      </c>
      <c r="W3287" s="677">
        <f t="shared" ca="1" si="568"/>
        <v>92</v>
      </c>
      <c r="X3287" s="677">
        <f t="shared" ca="1" si="564"/>
        <v>9085.98</v>
      </c>
      <c r="Y3287" s="677">
        <f t="shared" ca="1" si="564"/>
        <v>851</v>
      </c>
      <c r="Z3287" s="677">
        <f t="shared" ca="1" si="564"/>
        <v>0</v>
      </c>
      <c r="AA3287" t="str">
        <f t="shared" si="565"/>
        <v>ASR_COMP</v>
      </c>
      <c r="AB3287" s="957">
        <f t="shared" si="566"/>
        <v>44682</v>
      </c>
      <c r="AC3287" t="str">
        <f t="shared" si="567"/>
        <v>Unaudited</v>
      </c>
    </row>
    <row r="3288" spans="1:29" x14ac:dyDescent="0.25">
      <c r="A3288" t="s">
        <v>423</v>
      </c>
      <c r="B3288" t="s">
        <v>1388</v>
      </c>
      <c r="C3288" t="s">
        <v>1389</v>
      </c>
      <c r="D3288">
        <v>1900</v>
      </c>
      <c r="E3288" s="957">
        <v>1</v>
      </c>
      <c r="F3288" t="s">
        <v>441</v>
      </c>
      <c r="G3288" s="957">
        <v>91</v>
      </c>
      <c r="H3288" t="s">
        <v>391</v>
      </c>
      <c r="I3288" s="958" t="s">
        <v>490</v>
      </c>
      <c r="J3288" s="958" t="s">
        <v>12</v>
      </c>
      <c r="K3288" s="958" t="s">
        <v>12</v>
      </c>
      <c r="L3288" s="937">
        <v>1.1000000000000001</v>
      </c>
      <c r="M3288" s="958" t="s">
        <v>12</v>
      </c>
      <c r="N3288" s="677">
        <f t="shared" ca="1" si="564"/>
        <v>72239134.599495545</v>
      </c>
      <c r="O3288" s="677">
        <f t="shared" ca="1" si="564"/>
        <v>42987167.630501203</v>
      </c>
      <c r="P3288" s="677">
        <f t="shared" ca="1" si="564"/>
        <v>4054933.6506780712</v>
      </c>
      <c r="Q3288" s="677">
        <f t="shared" ca="1" si="564"/>
        <v>11412370.234537093</v>
      </c>
      <c r="R3288" s="677">
        <f t="shared" ca="1" si="564"/>
        <v>4772311.6673122523</v>
      </c>
      <c r="S3288" s="677">
        <f t="shared" ca="1" si="564"/>
        <v>1179895.011410214</v>
      </c>
      <c r="T3288" s="677">
        <f t="shared" ca="1" si="564"/>
        <v>969896.73679357325</v>
      </c>
      <c r="U3288" s="677">
        <f t="shared" ca="1" si="564"/>
        <v>33173.388597400204</v>
      </c>
      <c r="V3288" s="677">
        <f t="shared" ca="1" si="564"/>
        <v>1861851.319255386</v>
      </c>
      <c r="W3288" s="677">
        <f t="shared" ca="1" si="568"/>
        <v>2097269.6146532916</v>
      </c>
      <c r="X3288" s="677">
        <f t="shared" ca="1" si="564"/>
        <v>1151757.0844807758</v>
      </c>
      <c r="Y3288" s="677">
        <f t="shared" ca="1" si="564"/>
        <v>1718508.2612762933</v>
      </c>
      <c r="Z3288" s="677">
        <f t="shared" ca="1" si="564"/>
        <v>0</v>
      </c>
      <c r="AA3288" t="str">
        <f t="shared" si="565"/>
        <v>ASR_COMP</v>
      </c>
      <c r="AB3288" s="957">
        <f t="shared" si="566"/>
        <v>44682</v>
      </c>
      <c r="AC3288" t="str">
        <f t="shared" si="567"/>
        <v>Unaudited</v>
      </c>
    </row>
    <row r="3289" spans="1:29" x14ac:dyDescent="0.25">
      <c r="A3289" t="s">
        <v>423</v>
      </c>
      <c r="B3289" t="s">
        <v>1388</v>
      </c>
      <c r="C3289" t="s">
        <v>1389</v>
      </c>
      <c r="D3289">
        <v>1900</v>
      </c>
      <c r="E3289" s="957">
        <v>1</v>
      </c>
      <c r="F3289" t="s">
        <v>441</v>
      </c>
      <c r="G3289" s="957">
        <v>91</v>
      </c>
      <c r="H3289" t="s">
        <v>391</v>
      </c>
      <c r="I3289" s="937" t="s">
        <v>490</v>
      </c>
      <c r="J3289" s="937" t="s">
        <v>12</v>
      </c>
      <c r="K3289" s="937" t="s">
        <v>1331</v>
      </c>
      <c r="L3289" s="937" t="s">
        <v>1322</v>
      </c>
      <c r="M3289" s="958" t="s">
        <v>1331</v>
      </c>
      <c r="N3289" s="677">
        <f t="shared" ca="1" si="564"/>
        <v>703554.5055776767</v>
      </c>
      <c r="O3289" s="677">
        <f t="shared" ca="1" si="564"/>
        <v>143900.2762204505</v>
      </c>
      <c r="P3289" s="677">
        <f t="shared" ca="1" si="564"/>
        <v>13973.033740831745</v>
      </c>
      <c r="Q3289" s="677">
        <f t="shared" ca="1" si="564"/>
        <v>224062.60521384649</v>
      </c>
      <c r="R3289" s="677">
        <f t="shared" ca="1" si="564"/>
        <v>90588.475280222003</v>
      </c>
      <c r="S3289" s="677">
        <f t="shared" ca="1" si="564"/>
        <v>55171.929665803917</v>
      </c>
      <c r="T3289" s="677">
        <f t="shared" ca="1" si="564"/>
        <v>3121.839203356411</v>
      </c>
      <c r="U3289" s="677">
        <f t="shared" ca="1" si="564"/>
        <v>1514.1210983837411</v>
      </c>
      <c r="V3289" s="677">
        <f t="shared" ca="1" si="564"/>
        <v>40852.448334604327</v>
      </c>
      <c r="W3289" s="677">
        <f t="shared" ca="1" si="568"/>
        <v>44866.774285860403</v>
      </c>
      <c r="X3289" s="677">
        <f t="shared" ca="1" si="564"/>
        <v>51123.66229469813</v>
      </c>
      <c r="Y3289" s="677">
        <f t="shared" ca="1" si="564"/>
        <v>34379.340239618963</v>
      </c>
      <c r="Z3289" s="677">
        <f t="shared" ca="1" si="564"/>
        <v>0</v>
      </c>
      <c r="AA3289" t="str">
        <f t="shared" si="565"/>
        <v>ASR_COMP</v>
      </c>
      <c r="AB3289" s="957">
        <f t="shared" si="566"/>
        <v>44682</v>
      </c>
      <c r="AC3289" t="str">
        <f t="shared" si="567"/>
        <v>Unaudited</v>
      </c>
    </row>
    <row r="3290" spans="1:29" x14ac:dyDescent="0.25">
      <c r="A3290" t="s">
        <v>423</v>
      </c>
      <c r="B3290" t="s">
        <v>1388</v>
      </c>
      <c r="C3290" t="s">
        <v>1389</v>
      </c>
      <c r="D3290">
        <v>1900</v>
      </c>
      <c r="E3290" s="957">
        <v>1</v>
      </c>
      <c r="F3290" t="s">
        <v>441</v>
      </c>
      <c r="G3290" s="957">
        <v>91</v>
      </c>
      <c r="H3290" t="s">
        <v>391</v>
      </c>
      <c r="I3290" s="958" t="s">
        <v>490</v>
      </c>
      <c r="J3290" s="958" t="s">
        <v>493</v>
      </c>
      <c r="K3290" s="958" t="s">
        <v>494</v>
      </c>
      <c r="L3290" s="937" t="s">
        <v>63</v>
      </c>
      <c r="M3290" s="958" t="s">
        <v>346</v>
      </c>
      <c r="N3290" s="677">
        <f t="shared" ca="1" si="564"/>
        <v>0</v>
      </c>
      <c r="O3290" s="677">
        <f t="shared" ca="1" si="564"/>
        <v>0</v>
      </c>
      <c r="P3290" s="677">
        <f t="shared" ca="1" si="564"/>
        <v>0</v>
      </c>
      <c r="Q3290" s="677">
        <f t="shared" ca="1" si="564"/>
        <v>0</v>
      </c>
      <c r="R3290" s="677">
        <f t="shared" ca="1" si="564"/>
        <v>0</v>
      </c>
      <c r="S3290" s="677">
        <f t="shared" ca="1" si="564"/>
        <v>0</v>
      </c>
      <c r="T3290" s="677">
        <f t="shared" ca="1" si="564"/>
        <v>0</v>
      </c>
      <c r="U3290" s="677">
        <f t="shared" ca="1" si="564"/>
        <v>0</v>
      </c>
      <c r="V3290" s="677">
        <f t="shared" ca="1" si="564"/>
        <v>0</v>
      </c>
      <c r="W3290" s="677">
        <f t="shared" ca="1" si="568"/>
        <v>0</v>
      </c>
      <c r="X3290" s="677">
        <f t="shared" ca="1" si="564"/>
        <v>0</v>
      </c>
      <c r="Y3290" s="677">
        <f t="shared" ca="1" si="564"/>
        <v>0</v>
      </c>
      <c r="Z3290" s="677">
        <f t="shared" ca="1" si="564"/>
        <v>0</v>
      </c>
      <c r="AA3290" t="str">
        <f t="shared" si="565"/>
        <v>ASR_COMP</v>
      </c>
      <c r="AB3290" s="957">
        <f t="shared" si="566"/>
        <v>44682</v>
      </c>
      <c r="AC3290" t="str">
        <f t="shared" si="567"/>
        <v>Unaudited</v>
      </c>
    </row>
    <row r="3291" spans="1:29" x14ac:dyDescent="0.25">
      <c r="A3291" t="s">
        <v>423</v>
      </c>
      <c r="B3291" t="s">
        <v>1388</v>
      </c>
      <c r="C3291" t="s">
        <v>1389</v>
      </c>
      <c r="D3291">
        <v>1900</v>
      </c>
      <c r="E3291" s="957">
        <v>1</v>
      </c>
      <c r="F3291" t="s">
        <v>441</v>
      </c>
      <c r="G3291" s="957">
        <v>91</v>
      </c>
      <c r="H3291" t="s">
        <v>391</v>
      </c>
      <c r="I3291" s="937" t="s">
        <v>490</v>
      </c>
      <c r="J3291" s="937" t="s">
        <v>493</v>
      </c>
      <c r="K3291" s="937" t="s">
        <v>1022</v>
      </c>
      <c r="L3291" s="937" t="s">
        <v>918</v>
      </c>
      <c r="M3291" s="937" t="s">
        <v>919</v>
      </c>
      <c r="N3291" s="677">
        <f t="shared" ca="1" si="564"/>
        <v>1863239.6810649664</v>
      </c>
      <c r="O3291" s="677">
        <f t="shared" ca="1" si="564"/>
        <v>1678035.422305837</v>
      </c>
      <c r="P3291" s="677">
        <f t="shared" ca="1" si="564"/>
        <v>156679.75875912941</v>
      </c>
      <c r="Q3291" s="677">
        <f t="shared" ca="1" si="564"/>
        <v>10708.470000000001</v>
      </c>
      <c r="R3291" s="677">
        <f t="shared" ca="1" si="564"/>
        <v>10680.01</v>
      </c>
      <c r="S3291" s="677">
        <f t="shared" ca="1" si="564"/>
        <v>0</v>
      </c>
      <c r="T3291" s="677">
        <f t="shared" ca="1" si="564"/>
        <v>0</v>
      </c>
      <c r="U3291" s="677">
        <f t="shared" ca="1" si="564"/>
        <v>0</v>
      </c>
      <c r="V3291" s="677">
        <f t="shared" ca="1" si="564"/>
        <v>7136.02</v>
      </c>
      <c r="W3291" s="677">
        <f t="shared" ca="1" si="568"/>
        <v>0</v>
      </c>
      <c r="X3291" s="677">
        <f t="shared" ca="1" si="564"/>
        <v>0</v>
      </c>
      <c r="Y3291" s="677">
        <f t="shared" ca="1" si="564"/>
        <v>0</v>
      </c>
      <c r="Z3291" s="677">
        <f t="shared" ca="1" si="564"/>
        <v>0</v>
      </c>
      <c r="AA3291" t="str">
        <f t="shared" si="565"/>
        <v>ASR_COMP</v>
      </c>
      <c r="AB3291" s="957">
        <f t="shared" si="566"/>
        <v>44682</v>
      </c>
      <c r="AC3291" t="str">
        <f t="shared" si="567"/>
        <v>Unaudited</v>
      </c>
    </row>
    <row r="3292" spans="1:29" x14ac:dyDescent="0.25">
      <c r="A3292" t="s">
        <v>423</v>
      </c>
      <c r="B3292" t="s">
        <v>1388</v>
      </c>
      <c r="C3292" t="s">
        <v>1389</v>
      </c>
      <c r="D3292">
        <v>1900</v>
      </c>
      <c r="E3292" s="957">
        <v>1</v>
      </c>
      <c r="F3292" t="s">
        <v>441</v>
      </c>
      <c r="G3292" s="957">
        <v>91</v>
      </c>
      <c r="H3292" t="s">
        <v>391</v>
      </c>
      <c r="I3292" s="937" t="s">
        <v>490</v>
      </c>
      <c r="J3292" s="937" t="s">
        <v>13</v>
      </c>
      <c r="K3292" s="937" t="s">
        <v>495</v>
      </c>
      <c r="L3292" s="937" t="s">
        <v>97</v>
      </c>
      <c r="M3292" s="958" t="s">
        <v>149</v>
      </c>
      <c r="N3292" s="677">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7">
        <f t="shared" ca="1" si="569"/>
        <v>0</v>
      </c>
      <c r="P3292" s="677">
        <f t="shared" ca="1" si="569"/>
        <v>0</v>
      </c>
      <c r="Q3292" s="677">
        <f t="shared" ca="1" si="569"/>
        <v>0</v>
      </c>
      <c r="R3292" s="677">
        <f t="shared" ca="1" si="569"/>
        <v>0</v>
      </c>
      <c r="S3292" s="677">
        <f t="shared" ca="1" si="569"/>
        <v>0</v>
      </c>
      <c r="T3292" s="677">
        <f t="shared" ca="1" si="569"/>
        <v>0</v>
      </c>
      <c r="U3292" s="677">
        <f t="shared" ca="1" si="569"/>
        <v>0</v>
      </c>
      <c r="V3292" s="677">
        <f t="shared" ca="1" si="569"/>
        <v>0</v>
      </c>
      <c r="W3292" s="677">
        <f t="shared" ca="1" si="568"/>
        <v>0</v>
      </c>
      <c r="X3292" s="677">
        <f t="shared" ca="1" si="569"/>
        <v>0</v>
      </c>
      <c r="Y3292" s="677">
        <f t="shared" ca="1" si="569"/>
        <v>0</v>
      </c>
      <c r="Z3292" s="677">
        <f t="shared" ca="1" si="569"/>
        <v>0</v>
      </c>
      <c r="AA3292" t="str">
        <f t="shared" si="565"/>
        <v>ASR_COMP</v>
      </c>
      <c r="AB3292" s="957">
        <f t="shared" si="566"/>
        <v>44682</v>
      </c>
      <c r="AC3292" t="str">
        <f t="shared" si="567"/>
        <v>Unaudited</v>
      </c>
    </row>
    <row r="3293" spans="1:29" x14ac:dyDescent="0.25">
      <c r="A3293" t="s">
        <v>423</v>
      </c>
      <c r="B3293" t="s">
        <v>1388</v>
      </c>
      <c r="C3293" t="s">
        <v>1389</v>
      </c>
      <c r="D3293">
        <v>1900</v>
      </c>
      <c r="E3293" s="957">
        <v>1</v>
      </c>
      <c r="F3293" t="s">
        <v>441</v>
      </c>
      <c r="G3293" s="957">
        <v>91</v>
      </c>
      <c r="H3293" t="s">
        <v>391</v>
      </c>
      <c r="I3293" s="937" t="s">
        <v>490</v>
      </c>
      <c r="J3293" s="937" t="s">
        <v>13</v>
      </c>
      <c r="K3293" s="937" t="s">
        <v>13</v>
      </c>
      <c r="L3293" s="937" t="s">
        <v>35</v>
      </c>
      <c r="M3293" s="958" t="s">
        <v>13</v>
      </c>
      <c r="N3293" s="677">
        <f t="shared" ca="1" si="569"/>
        <v>0</v>
      </c>
      <c r="O3293" s="677">
        <f t="shared" ca="1" si="569"/>
        <v>0</v>
      </c>
      <c r="P3293" s="677">
        <f t="shared" ca="1" si="569"/>
        <v>0</v>
      </c>
      <c r="Q3293" s="677">
        <f t="shared" ca="1" si="569"/>
        <v>0</v>
      </c>
      <c r="R3293" s="677">
        <f t="shared" ca="1" si="569"/>
        <v>0</v>
      </c>
      <c r="S3293" s="677">
        <f t="shared" ca="1" si="569"/>
        <v>0</v>
      </c>
      <c r="T3293" s="677">
        <f t="shared" ca="1" si="569"/>
        <v>0</v>
      </c>
      <c r="U3293" s="677">
        <f t="shared" ca="1" si="569"/>
        <v>0</v>
      </c>
      <c r="V3293" s="677">
        <f t="shared" ca="1" si="569"/>
        <v>0</v>
      </c>
      <c r="W3293" s="677">
        <f t="shared" ca="1" si="568"/>
        <v>0</v>
      </c>
      <c r="X3293" s="677">
        <f t="shared" ca="1" si="569"/>
        <v>0</v>
      </c>
      <c r="Y3293" s="677">
        <f t="shared" ca="1" si="569"/>
        <v>0</v>
      </c>
      <c r="Z3293" s="677">
        <f t="shared" ca="1" si="569"/>
        <v>0</v>
      </c>
      <c r="AA3293" t="str">
        <f t="shared" si="565"/>
        <v>ASR_COMP</v>
      </c>
      <c r="AB3293" s="957">
        <f t="shared" si="566"/>
        <v>44682</v>
      </c>
      <c r="AC3293" t="str">
        <f t="shared" si="567"/>
        <v>Unaudited</v>
      </c>
    </row>
    <row r="3294" spans="1:29" x14ac:dyDescent="0.25">
      <c r="A3294" t="s">
        <v>423</v>
      </c>
      <c r="B3294" t="s">
        <v>1388</v>
      </c>
      <c r="C3294" t="s">
        <v>1389</v>
      </c>
      <c r="D3294">
        <v>1900</v>
      </c>
      <c r="E3294" s="957">
        <v>1</v>
      </c>
      <c r="F3294" t="s">
        <v>441</v>
      </c>
      <c r="G3294" s="957">
        <v>91</v>
      </c>
      <c r="H3294" t="s">
        <v>391</v>
      </c>
      <c r="I3294" s="937" t="s">
        <v>491</v>
      </c>
      <c r="J3294" s="937" t="s">
        <v>447</v>
      </c>
      <c r="K3294" s="937" t="s">
        <v>0</v>
      </c>
      <c r="L3294" s="937">
        <v>2.1</v>
      </c>
      <c r="M3294" s="958" t="s">
        <v>150</v>
      </c>
      <c r="N3294" s="677">
        <f t="shared" ca="1" si="569"/>
        <v>9391157.0807285961</v>
      </c>
      <c r="O3294" s="677">
        <f t="shared" ca="1" si="569"/>
        <v>6097052.9451556876</v>
      </c>
      <c r="P3294" s="677">
        <f t="shared" ca="1" si="569"/>
        <v>252637.97829639612</v>
      </c>
      <c r="Q3294" s="677">
        <f t="shared" ca="1" si="569"/>
        <v>1501105.912117145</v>
      </c>
      <c r="R3294" s="677">
        <f t="shared" ca="1" si="569"/>
        <v>688946.38851837767</v>
      </c>
      <c r="S3294" s="677">
        <f t="shared" ca="1" si="569"/>
        <v>31401.41283869242</v>
      </c>
      <c r="T3294" s="677">
        <f t="shared" ca="1" si="569"/>
        <v>137921.67180293391</v>
      </c>
      <c r="U3294" s="677">
        <f t="shared" ca="1" si="569"/>
        <v>10685.023533434038</v>
      </c>
      <c r="V3294" s="677">
        <f t="shared" ca="1" si="569"/>
        <v>39966.863474878679</v>
      </c>
      <c r="W3294" s="677">
        <f t="shared" ca="1" si="568"/>
        <v>81134.367336668089</v>
      </c>
      <c r="X3294" s="677">
        <f t="shared" ca="1" si="569"/>
        <v>74762.32837571697</v>
      </c>
      <c r="Y3294" s="677">
        <f t="shared" ca="1" si="569"/>
        <v>475542.18927866325</v>
      </c>
      <c r="Z3294" s="677">
        <f t="shared" ca="1" si="569"/>
        <v>0</v>
      </c>
      <c r="AA3294" t="str">
        <f t="shared" si="565"/>
        <v>ASR_COMP</v>
      </c>
      <c r="AB3294" s="957">
        <f t="shared" si="566"/>
        <v>44682</v>
      </c>
      <c r="AC3294" t="str">
        <f t="shared" si="567"/>
        <v>Unaudited</v>
      </c>
    </row>
    <row r="3295" spans="1:29" ht="30" x14ac:dyDescent="0.25">
      <c r="A3295" t="s">
        <v>423</v>
      </c>
      <c r="B3295" t="s">
        <v>1388</v>
      </c>
      <c r="C3295" t="s">
        <v>1389</v>
      </c>
      <c r="D3295">
        <v>1900</v>
      </c>
      <c r="E3295" s="957">
        <v>1</v>
      </c>
      <c r="F3295" t="s">
        <v>441</v>
      </c>
      <c r="G3295" s="957">
        <v>91</v>
      </c>
      <c r="H3295" t="s">
        <v>391</v>
      </c>
      <c r="I3295" s="937" t="s">
        <v>491</v>
      </c>
      <c r="J3295" s="937" t="s">
        <v>447</v>
      </c>
      <c r="K3295" s="937" t="s">
        <v>0</v>
      </c>
      <c r="L3295" s="943">
        <v>2.2000000000000002</v>
      </c>
      <c r="M3295" s="959" t="s">
        <v>151</v>
      </c>
      <c r="N3295" s="677">
        <f t="shared" ca="1" si="569"/>
        <v>-1163514.2851794586</v>
      </c>
      <c r="O3295" s="677">
        <f t="shared" ca="1" si="569"/>
        <v>-791772.21678889787</v>
      </c>
      <c r="P3295" s="677">
        <f t="shared" ca="1" si="569"/>
        <v>-52596.809728126827</v>
      </c>
      <c r="Q3295" s="677">
        <f t="shared" ca="1" si="569"/>
        <v>-152535.78888687096</v>
      </c>
      <c r="R3295" s="677">
        <f t="shared" ca="1" si="569"/>
        <v>-77574.418709285819</v>
      </c>
      <c r="S3295" s="677">
        <f t="shared" ca="1" si="569"/>
        <v>-8833.8745766135162</v>
      </c>
      <c r="T3295" s="677">
        <f t="shared" ca="1" si="569"/>
        <v>-8128.2930195385197</v>
      </c>
      <c r="U3295" s="677">
        <f t="shared" ca="1" si="569"/>
        <v>-730.31004867859076</v>
      </c>
      <c r="V3295" s="677">
        <f t="shared" ca="1" si="569"/>
        <v>-6947.0319608649443</v>
      </c>
      <c r="W3295" s="677">
        <f t="shared" ca="1" si="568"/>
        <v>-13583.757021804871</v>
      </c>
      <c r="X3295" s="677">
        <f t="shared" ca="1" si="569"/>
        <v>-9341.8882610978399</v>
      </c>
      <c r="Y3295" s="677">
        <f t="shared" ca="1" si="569"/>
        <v>-41469.896177678624</v>
      </c>
      <c r="Z3295" s="677">
        <f t="shared" ca="1" si="569"/>
        <v>0</v>
      </c>
      <c r="AA3295" t="str">
        <f t="shared" si="565"/>
        <v>ASR_COMP</v>
      </c>
      <c r="AB3295" s="957">
        <f t="shared" si="566"/>
        <v>44682</v>
      </c>
      <c r="AC3295" t="str">
        <f t="shared" si="567"/>
        <v>Unaudited</v>
      </c>
    </row>
    <row r="3296" spans="1:29" x14ac:dyDescent="0.25">
      <c r="A3296" t="s">
        <v>423</v>
      </c>
      <c r="B3296" t="s">
        <v>1388</v>
      </c>
      <c r="C3296" t="s">
        <v>1389</v>
      </c>
      <c r="D3296">
        <v>1900</v>
      </c>
      <c r="E3296" s="957">
        <v>1</v>
      </c>
      <c r="F3296" t="s">
        <v>441</v>
      </c>
      <c r="G3296" s="957">
        <v>91</v>
      </c>
      <c r="H3296" t="s">
        <v>391</v>
      </c>
      <c r="I3296" s="937" t="s">
        <v>491</v>
      </c>
      <c r="J3296" s="937" t="s">
        <v>447</v>
      </c>
      <c r="K3296" s="937" t="s">
        <v>0</v>
      </c>
      <c r="L3296" s="937">
        <v>2.2999999999999998</v>
      </c>
      <c r="M3296" s="958" t="s">
        <v>152</v>
      </c>
      <c r="N3296" s="677">
        <f t="shared" ca="1" si="569"/>
        <v>3612427.4326063436</v>
      </c>
      <c r="O3296" s="677">
        <f t="shared" ca="1" si="569"/>
        <v>2781654.9993417352</v>
      </c>
      <c r="P3296" s="677">
        <f t="shared" ca="1" si="569"/>
        <v>303196.05687358859</v>
      </c>
      <c r="Q3296" s="677">
        <f t="shared" ca="1" si="569"/>
        <v>250451.82226072391</v>
      </c>
      <c r="R3296" s="677">
        <f t="shared" ca="1" si="569"/>
        <v>124425.60049138313</v>
      </c>
      <c r="S3296" s="677">
        <f t="shared" ca="1" si="569"/>
        <v>9929.3814626495841</v>
      </c>
      <c r="T3296" s="677">
        <f t="shared" ca="1" si="569"/>
        <v>26950.800569000734</v>
      </c>
      <c r="U3296" s="677">
        <f t="shared" ca="1" si="569"/>
        <v>520.89960870392508</v>
      </c>
      <c r="V3296" s="677">
        <f t="shared" ca="1" si="569"/>
        <v>34381.573786379042</v>
      </c>
      <c r="W3296" s="677">
        <f t="shared" ca="1" si="568"/>
        <v>9961.8634824682704</v>
      </c>
      <c r="X3296" s="677">
        <f t="shared" ca="1" si="569"/>
        <v>21683.300019699906</v>
      </c>
      <c r="Y3296" s="677">
        <f t="shared" ca="1" si="569"/>
        <v>49271.134710011807</v>
      </c>
      <c r="Z3296" s="677">
        <f t="shared" ca="1" si="569"/>
        <v>0</v>
      </c>
      <c r="AA3296" t="str">
        <f t="shared" si="565"/>
        <v>ASR_COMP</v>
      </c>
      <c r="AB3296" s="957">
        <f t="shared" si="566"/>
        <v>44682</v>
      </c>
      <c r="AC3296" t="str">
        <f t="shared" si="567"/>
        <v>Unaudited</v>
      </c>
    </row>
    <row r="3297" spans="1:29" x14ac:dyDescent="0.25">
      <c r="A3297" t="s">
        <v>423</v>
      </c>
      <c r="B3297" t="s">
        <v>1388</v>
      </c>
      <c r="C3297" t="s">
        <v>1389</v>
      </c>
      <c r="D3297">
        <v>1900</v>
      </c>
      <c r="E3297" s="957">
        <v>1</v>
      </c>
      <c r="F3297" t="s">
        <v>441</v>
      </c>
      <c r="G3297" s="957">
        <v>91</v>
      </c>
      <c r="H3297" t="s">
        <v>391</v>
      </c>
      <c r="I3297" s="937" t="s">
        <v>491</v>
      </c>
      <c r="J3297" s="937" t="s">
        <v>447</v>
      </c>
      <c r="K3297" s="937" t="s">
        <v>0</v>
      </c>
      <c r="L3297" s="937">
        <v>2.4</v>
      </c>
      <c r="M3297" s="958" t="s">
        <v>153</v>
      </c>
      <c r="N3297" s="677">
        <f t="shared" ca="1" si="569"/>
        <v>2524892.3355756504</v>
      </c>
      <c r="O3297" s="677">
        <f t="shared" ca="1" si="569"/>
        <v>1543902.3271882006</v>
      </c>
      <c r="P3297" s="677">
        <f t="shared" ca="1" si="569"/>
        <v>162258.68128091173</v>
      </c>
      <c r="Q3297" s="677">
        <f t="shared" ca="1" si="569"/>
        <v>485632.09095573897</v>
      </c>
      <c r="R3297" s="677">
        <f t="shared" ca="1" si="569"/>
        <v>155704.25632309754</v>
      </c>
      <c r="S3297" s="677">
        <f t="shared" ca="1" si="569"/>
        <v>17327.246961840145</v>
      </c>
      <c r="T3297" s="677">
        <f t="shared" ca="1" si="569"/>
        <v>32373.021741825542</v>
      </c>
      <c r="U3297" s="677">
        <f t="shared" ca="1" si="569"/>
        <v>2471.5443293464195</v>
      </c>
      <c r="V3297" s="677">
        <f t="shared" ca="1" si="569"/>
        <v>21631.577719294011</v>
      </c>
      <c r="W3297" s="677">
        <f t="shared" ca="1" si="568"/>
        <v>16174.70857235676</v>
      </c>
      <c r="X3297" s="677">
        <f t="shared" ca="1" si="569"/>
        <v>29839.548954419304</v>
      </c>
      <c r="Y3297" s="677">
        <f t="shared" ca="1" si="569"/>
        <v>57577.331548618895</v>
      </c>
      <c r="Z3297" s="677">
        <f t="shared" ca="1" si="569"/>
        <v>0</v>
      </c>
      <c r="AA3297" t="str">
        <f t="shared" si="565"/>
        <v>ASR_COMP</v>
      </c>
      <c r="AB3297" s="957">
        <f t="shared" si="566"/>
        <v>44682</v>
      </c>
      <c r="AC3297" t="str">
        <f t="shared" si="567"/>
        <v>Unaudited</v>
      </c>
    </row>
    <row r="3298" spans="1:29" ht="30" x14ac:dyDescent="0.25">
      <c r="A3298" t="s">
        <v>423</v>
      </c>
      <c r="B3298" t="s">
        <v>1388</v>
      </c>
      <c r="C3298" t="s">
        <v>1389</v>
      </c>
      <c r="D3298">
        <v>1900</v>
      </c>
      <c r="E3298" s="957">
        <v>1</v>
      </c>
      <c r="F3298" t="s">
        <v>441</v>
      </c>
      <c r="G3298" s="957">
        <v>91</v>
      </c>
      <c r="H3298" t="s">
        <v>391</v>
      </c>
      <c r="I3298" s="937" t="s">
        <v>491</v>
      </c>
      <c r="J3298" s="937" t="s">
        <v>447</v>
      </c>
      <c r="K3298" s="937" t="s">
        <v>0</v>
      </c>
      <c r="L3298" s="937">
        <v>2.5</v>
      </c>
      <c r="M3298" s="958" t="s">
        <v>154</v>
      </c>
      <c r="N3298" s="677">
        <f t="shared" ca="1" si="569"/>
        <v>-20875.395882623223</v>
      </c>
      <c r="O3298" s="677">
        <f t="shared" ca="1" si="569"/>
        <v>-15615.205730375252</v>
      </c>
      <c r="P3298" s="677">
        <f t="shared" ca="1" si="569"/>
        <v>-1616.7594269228148</v>
      </c>
      <c r="Q3298" s="677">
        <f t="shared" ca="1" si="569"/>
        <v>-1873.6286250060928</v>
      </c>
      <c r="R3298" s="677">
        <f t="shared" ca="1" si="569"/>
        <v>-770.65359479594167</v>
      </c>
      <c r="S3298" s="677">
        <f t="shared" ca="1" si="569"/>
        <v>-141.71541402914988</v>
      </c>
      <c r="T3298" s="677">
        <f t="shared" ca="1" si="569"/>
        <v>-187.89015418262923</v>
      </c>
      <c r="U3298" s="677">
        <f t="shared" ca="1" si="569"/>
        <v>-15.453894245784888</v>
      </c>
      <c r="V3298" s="677">
        <f t="shared" ca="1" si="569"/>
        <v>-192.20830129638682</v>
      </c>
      <c r="W3298" s="677">
        <f t="shared" ca="1" si="568"/>
        <v>-57.740067035990336</v>
      </c>
      <c r="X3298" s="677">
        <f t="shared" ca="1" si="569"/>
        <v>-163.17743381695448</v>
      </c>
      <c r="Y3298" s="677">
        <f t="shared" ca="1" si="569"/>
        <v>-240.96324091622549</v>
      </c>
      <c r="Z3298" s="677">
        <f t="shared" ca="1" si="569"/>
        <v>0</v>
      </c>
      <c r="AA3298" t="str">
        <f t="shared" si="565"/>
        <v>ASR_COMP</v>
      </c>
      <c r="AB3298" s="957">
        <f t="shared" si="566"/>
        <v>44682</v>
      </c>
      <c r="AC3298" t="str">
        <f t="shared" si="567"/>
        <v>Unaudited</v>
      </c>
    </row>
    <row r="3299" spans="1:29" x14ac:dyDescent="0.25">
      <c r="A3299" t="s">
        <v>423</v>
      </c>
      <c r="B3299" t="s">
        <v>1388</v>
      </c>
      <c r="C3299" t="s">
        <v>1389</v>
      </c>
      <c r="D3299">
        <v>1900</v>
      </c>
      <c r="E3299" s="957">
        <v>1</v>
      </c>
      <c r="F3299" t="s">
        <v>441</v>
      </c>
      <c r="G3299" s="957">
        <v>91</v>
      </c>
      <c r="H3299" t="s">
        <v>391</v>
      </c>
      <c r="I3299" s="937" t="s">
        <v>491</v>
      </c>
      <c r="J3299" s="937" t="s">
        <v>447</v>
      </c>
      <c r="K3299" s="937" t="s">
        <v>0</v>
      </c>
      <c r="L3299" s="937" t="s">
        <v>99</v>
      </c>
      <c r="M3299" s="958" t="s">
        <v>7</v>
      </c>
      <c r="N3299" s="677">
        <f t="shared" ca="1" si="569"/>
        <v>0</v>
      </c>
      <c r="O3299" s="677">
        <f t="shared" ca="1" si="569"/>
        <v>0</v>
      </c>
      <c r="P3299" s="677">
        <f t="shared" ca="1" si="569"/>
        <v>0</v>
      </c>
      <c r="Q3299" s="677">
        <f t="shared" ca="1" si="569"/>
        <v>0</v>
      </c>
      <c r="R3299" s="677">
        <f t="shared" ca="1" si="569"/>
        <v>0</v>
      </c>
      <c r="S3299" s="677">
        <f t="shared" ca="1" si="569"/>
        <v>0</v>
      </c>
      <c r="T3299" s="677">
        <f t="shared" ca="1" si="569"/>
        <v>0</v>
      </c>
      <c r="U3299" s="677">
        <f t="shared" ca="1" si="569"/>
        <v>0</v>
      </c>
      <c r="V3299" s="677">
        <f t="shared" ca="1" si="569"/>
        <v>0</v>
      </c>
      <c r="W3299" s="677">
        <f t="shared" ca="1" si="568"/>
        <v>0</v>
      </c>
      <c r="X3299" s="677">
        <f t="shared" ca="1" si="569"/>
        <v>0</v>
      </c>
      <c r="Y3299" s="677">
        <f t="shared" ca="1" si="569"/>
        <v>0</v>
      </c>
      <c r="Z3299" s="677">
        <f t="shared" ca="1" si="569"/>
        <v>0</v>
      </c>
      <c r="AA3299" t="str">
        <f t="shared" si="565"/>
        <v>ASR_COMP</v>
      </c>
      <c r="AB3299" s="957">
        <f t="shared" si="566"/>
        <v>44682</v>
      </c>
      <c r="AC3299" t="str">
        <f t="shared" si="567"/>
        <v>Unaudited</v>
      </c>
    </row>
    <row r="3300" spans="1:29" x14ac:dyDescent="0.25">
      <c r="A3300" t="s">
        <v>423</v>
      </c>
      <c r="B3300" t="s">
        <v>1388</v>
      </c>
      <c r="C3300" t="s">
        <v>1389</v>
      </c>
      <c r="D3300">
        <v>1900</v>
      </c>
      <c r="E3300" s="957">
        <v>1</v>
      </c>
      <c r="F3300" t="s">
        <v>441</v>
      </c>
      <c r="G3300" s="957">
        <v>91</v>
      </c>
      <c r="H3300" t="s">
        <v>391</v>
      </c>
      <c r="I3300" s="937" t="s">
        <v>491</v>
      </c>
      <c r="J3300" s="937" t="s">
        <v>447</v>
      </c>
      <c r="K3300" s="937" t="s">
        <v>0</v>
      </c>
      <c r="L3300" s="937" t="s">
        <v>155</v>
      </c>
      <c r="M3300" s="958" t="s">
        <v>454</v>
      </c>
      <c r="N3300" s="677">
        <f t="shared" ca="1" si="569"/>
        <v>0</v>
      </c>
      <c r="O3300" s="677">
        <f t="shared" ca="1" si="569"/>
        <v>0</v>
      </c>
      <c r="P3300" s="677">
        <f t="shared" ca="1" si="569"/>
        <v>0</v>
      </c>
      <c r="Q3300" s="677">
        <f t="shared" ca="1" si="569"/>
        <v>0</v>
      </c>
      <c r="R3300" s="677">
        <f t="shared" ca="1" si="569"/>
        <v>0</v>
      </c>
      <c r="S3300" s="677">
        <f t="shared" ca="1" si="569"/>
        <v>0</v>
      </c>
      <c r="T3300" s="677">
        <f t="shared" ca="1" si="569"/>
        <v>0</v>
      </c>
      <c r="U3300" s="677">
        <f t="shared" ca="1" si="569"/>
        <v>0</v>
      </c>
      <c r="V3300" s="677">
        <f t="shared" ca="1" si="569"/>
        <v>0</v>
      </c>
      <c r="W3300" s="677">
        <f t="shared" ca="1" si="568"/>
        <v>0</v>
      </c>
      <c r="X3300" s="677">
        <f t="shared" ca="1" si="569"/>
        <v>0</v>
      </c>
      <c r="Y3300" s="677">
        <f t="shared" ca="1" si="569"/>
        <v>0</v>
      </c>
      <c r="Z3300" s="677">
        <f t="shared" ca="1" si="569"/>
        <v>0</v>
      </c>
      <c r="AA3300" t="str">
        <f t="shared" si="565"/>
        <v>ASR_COMP</v>
      </c>
      <c r="AB3300" s="957">
        <f t="shared" si="566"/>
        <v>44682</v>
      </c>
      <c r="AC3300" t="str">
        <f t="shared" si="567"/>
        <v>Unaudited</v>
      </c>
    </row>
    <row r="3301" spans="1:29" x14ac:dyDescent="0.25">
      <c r="A3301" t="s">
        <v>423</v>
      </c>
      <c r="B3301" t="s">
        <v>1388</v>
      </c>
      <c r="C3301" t="s">
        <v>1389</v>
      </c>
      <c r="D3301">
        <v>1900</v>
      </c>
      <c r="E3301" s="957">
        <v>1</v>
      </c>
      <c r="F3301" t="s">
        <v>441</v>
      </c>
      <c r="G3301" s="957">
        <v>91</v>
      </c>
      <c r="H3301" t="s">
        <v>391</v>
      </c>
      <c r="I3301" s="937" t="s">
        <v>491</v>
      </c>
      <c r="J3301" s="937" t="s">
        <v>447</v>
      </c>
      <c r="K3301" s="937" t="s">
        <v>0</v>
      </c>
      <c r="L3301" s="937" t="s">
        <v>920</v>
      </c>
      <c r="M3301" s="958" t="s">
        <v>24</v>
      </c>
      <c r="N3301" s="677">
        <f t="shared" ca="1" si="569"/>
        <v>965023.9</v>
      </c>
      <c r="O3301" s="677">
        <f t="shared" ca="1" si="569"/>
        <v>965023.9</v>
      </c>
      <c r="P3301" s="677">
        <f t="shared" ca="1" si="569"/>
        <v>0</v>
      </c>
      <c r="Q3301" s="677">
        <f t="shared" ca="1" si="569"/>
        <v>0</v>
      </c>
      <c r="R3301" s="677">
        <f t="shared" ca="1" si="569"/>
        <v>0</v>
      </c>
      <c r="S3301" s="677">
        <f t="shared" ca="1" si="569"/>
        <v>0</v>
      </c>
      <c r="T3301" s="677">
        <f t="shared" ca="1" si="569"/>
        <v>0</v>
      </c>
      <c r="U3301" s="677">
        <f t="shared" ca="1" si="569"/>
        <v>0</v>
      </c>
      <c r="V3301" s="677">
        <f t="shared" ca="1" si="569"/>
        <v>0</v>
      </c>
      <c r="W3301" s="677">
        <f t="shared" ca="1" si="568"/>
        <v>0</v>
      </c>
      <c r="X3301" s="677">
        <f t="shared" ca="1" si="569"/>
        <v>0</v>
      </c>
      <c r="Y3301" s="677">
        <f t="shared" ca="1" si="569"/>
        <v>0</v>
      </c>
      <c r="Z3301" s="677">
        <f t="shared" ca="1" si="569"/>
        <v>0</v>
      </c>
      <c r="AA3301" t="str">
        <f t="shared" si="565"/>
        <v>ASR_COMP</v>
      </c>
      <c r="AB3301" s="957">
        <f t="shared" si="566"/>
        <v>44682</v>
      </c>
      <c r="AC3301" t="str">
        <f t="shared" si="567"/>
        <v>Unaudited</v>
      </c>
    </row>
    <row r="3302" spans="1:29" x14ac:dyDescent="0.25">
      <c r="A3302" t="s">
        <v>423</v>
      </c>
      <c r="B3302" t="s">
        <v>1388</v>
      </c>
      <c r="C3302" t="s">
        <v>1389</v>
      </c>
      <c r="D3302">
        <v>1900</v>
      </c>
      <c r="E3302" s="957">
        <v>1</v>
      </c>
      <c r="F3302" t="s">
        <v>441</v>
      </c>
      <c r="G3302" s="957">
        <v>91</v>
      </c>
      <c r="H3302" t="s">
        <v>391</v>
      </c>
      <c r="I3302" s="937" t="s">
        <v>491</v>
      </c>
      <c r="J3302" s="937" t="s">
        <v>447</v>
      </c>
      <c r="K3302" s="937" t="s">
        <v>53</v>
      </c>
      <c r="L3302" s="937">
        <v>3.1</v>
      </c>
      <c r="M3302" s="958" t="s">
        <v>33</v>
      </c>
      <c r="N3302" s="677">
        <f t="shared" ca="1" si="569"/>
        <v>5174647.3189319745</v>
      </c>
      <c r="O3302" s="677">
        <f t="shared" ca="1" si="569"/>
        <v>4326528.0696282787</v>
      </c>
      <c r="P3302" s="677">
        <f t="shared" ca="1" si="569"/>
        <v>178667.48526727213</v>
      </c>
      <c r="Q3302" s="677">
        <f t="shared" ca="1" si="569"/>
        <v>307103.85627946409</v>
      </c>
      <c r="R3302" s="677">
        <f t="shared" ca="1" si="569"/>
        <v>122896.10220121863</v>
      </c>
      <c r="S3302" s="677">
        <f t="shared" ca="1" si="569"/>
        <v>19030.86357113751</v>
      </c>
      <c r="T3302" s="677">
        <f t="shared" ca="1" si="569"/>
        <v>47909.243286731449</v>
      </c>
      <c r="U3302" s="677">
        <f t="shared" ca="1" si="569"/>
        <v>1066.1875469004108</v>
      </c>
      <c r="V3302" s="677">
        <f t="shared" ca="1" si="569"/>
        <v>16326.175364184424</v>
      </c>
      <c r="W3302" s="677">
        <f t="shared" ca="1" si="568"/>
        <v>10528.408528010126</v>
      </c>
      <c r="X3302" s="677">
        <f t="shared" ca="1" si="569"/>
        <v>81010.4164245969</v>
      </c>
      <c r="Y3302" s="677">
        <f t="shared" ca="1" si="569"/>
        <v>63580.510834179418</v>
      </c>
      <c r="Z3302" s="677">
        <f t="shared" ca="1" si="569"/>
        <v>0</v>
      </c>
      <c r="AA3302" t="str">
        <f t="shared" si="565"/>
        <v>ASR_COMP</v>
      </c>
      <c r="AB3302" s="957">
        <f t="shared" si="566"/>
        <v>44682</v>
      </c>
      <c r="AC3302" t="str">
        <f t="shared" si="567"/>
        <v>Unaudited</v>
      </c>
    </row>
    <row r="3303" spans="1:29" x14ac:dyDescent="0.25">
      <c r="A3303" t="s">
        <v>423</v>
      </c>
      <c r="B3303" t="s">
        <v>1388</v>
      </c>
      <c r="C3303" t="s">
        <v>1389</v>
      </c>
      <c r="D3303">
        <v>1900</v>
      </c>
      <c r="E3303" s="957">
        <v>1</v>
      </c>
      <c r="F3303" t="s">
        <v>441</v>
      </c>
      <c r="G3303" s="957">
        <v>91</v>
      </c>
      <c r="H3303" t="s">
        <v>391</v>
      </c>
      <c r="I3303" s="937" t="s">
        <v>491</v>
      </c>
      <c r="J3303" s="937" t="s">
        <v>447</v>
      </c>
      <c r="K3303" s="937" t="s">
        <v>53</v>
      </c>
      <c r="L3303" s="937">
        <v>3.2</v>
      </c>
      <c r="M3303" s="958" t="s">
        <v>34</v>
      </c>
      <c r="N3303" s="677">
        <f t="shared" ca="1" si="569"/>
        <v>7361288.8410129966</v>
      </c>
      <c r="O3303" s="677">
        <f t="shared" ca="1" si="569"/>
        <v>4706637.0314581003</v>
      </c>
      <c r="P3303" s="677">
        <f t="shared" ca="1" si="569"/>
        <v>332787.91590935772</v>
      </c>
      <c r="Q3303" s="677">
        <f t="shared" ca="1" si="569"/>
        <v>1333984.2054161378</v>
      </c>
      <c r="R3303" s="677">
        <f t="shared" ca="1" si="569"/>
        <v>427735.82277673413</v>
      </c>
      <c r="S3303" s="677">
        <f t="shared" ca="1" si="569"/>
        <v>108075.07357368653</v>
      </c>
      <c r="T3303" s="677">
        <f t="shared" ca="1" si="569"/>
        <v>76110.130847213281</v>
      </c>
      <c r="U3303" s="677">
        <f t="shared" ca="1" si="569"/>
        <v>1685.9886673050166</v>
      </c>
      <c r="V3303" s="677">
        <f t="shared" ca="1" si="569"/>
        <v>36797.790008407464</v>
      </c>
      <c r="W3303" s="677">
        <f t="shared" ca="1" si="568"/>
        <v>55957.198163928719</v>
      </c>
      <c r="X3303" s="677">
        <f t="shared" ca="1" si="569"/>
        <v>122185.12631771303</v>
      </c>
      <c r="Y3303" s="677">
        <f t="shared" ca="1" si="569"/>
        <v>159332.55787441495</v>
      </c>
      <c r="Z3303" s="677">
        <f t="shared" ca="1" si="569"/>
        <v>0</v>
      </c>
      <c r="AA3303" t="str">
        <f t="shared" si="565"/>
        <v>ASR_COMP</v>
      </c>
      <c r="AB3303" s="957">
        <f t="shared" si="566"/>
        <v>44682</v>
      </c>
      <c r="AC3303" t="str">
        <f t="shared" si="567"/>
        <v>Unaudited</v>
      </c>
    </row>
    <row r="3304" spans="1:29" x14ac:dyDescent="0.25">
      <c r="A3304" t="s">
        <v>423</v>
      </c>
      <c r="B3304" t="s">
        <v>1388</v>
      </c>
      <c r="C3304" t="s">
        <v>1389</v>
      </c>
      <c r="D3304">
        <v>1900</v>
      </c>
      <c r="E3304" s="957">
        <v>1</v>
      </c>
      <c r="F3304" t="s">
        <v>441</v>
      </c>
      <c r="G3304" s="957">
        <v>91</v>
      </c>
      <c r="H3304" t="s">
        <v>391</v>
      </c>
      <c r="I3304" s="937" t="s">
        <v>491</v>
      </c>
      <c r="J3304" s="937" t="s">
        <v>447</v>
      </c>
      <c r="K3304" s="937" t="s">
        <v>53</v>
      </c>
      <c r="L3304" s="937">
        <v>3.3</v>
      </c>
      <c r="M3304" s="958" t="s">
        <v>54</v>
      </c>
      <c r="N3304" s="677">
        <f t="shared" ca="1" si="569"/>
        <v>629.46</v>
      </c>
      <c r="O3304" s="677">
        <f t="shared" ca="1" si="569"/>
        <v>0</v>
      </c>
      <c r="P3304" s="677">
        <f t="shared" ca="1" si="569"/>
        <v>0</v>
      </c>
      <c r="Q3304" s="677">
        <f t="shared" ca="1" si="569"/>
        <v>0</v>
      </c>
      <c r="R3304" s="677">
        <f t="shared" ca="1" si="569"/>
        <v>0</v>
      </c>
      <c r="S3304" s="677">
        <f t="shared" ca="1" si="569"/>
        <v>0</v>
      </c>
      <c r="T3304" s="677">
        <f t="shared" ca="1" si="569"/>
        <v>0</v>
      </c>
      <c r="U3304" s="677">
        <f t="shared" ca="1" si="569"/>
        <v>0</v>
      </c>
      <c r="V3304" s="677">
        <f t="shared" ca="1" si="569"/>
        <v>0</v>
      </c>
      <c r="W3304" s="677">
        <f t="shared" ca="1" si="568"/>
        <v>0</v>
      </c>
      <c r="X3304" s="677">
        <f t="shared" ca="1" si="569"/>
        <v>629.46</v>
      </c>
      <c r="Y3304" s="677">
        <f t="shared" ca="1" si="569"/>
        <v>0</v>
      </c>
      <c r="Z3304" s="677">
        <f t="shared" ca="1" si="569"/>
        <v>0</v>
      </c>
      <c r="AA3304" t="str">
        <f t="shared" si="565"/>
        <v>ASR_COMP</v>
      </c>
      <c r="AB3304" s="957">
        <f t="shared" si="566"/>
        <v>44682</v>
      </c>
      <c r="AC3304" t="str">
        <f t="shared" si="567"/>
        <v>Unaudited</v>
      </c>
    </row>
    <row r="3305" spans="1:29" x14ac:dyDescent="0.25">
      <c r="A3305" t="s">
        <v>423</v>
      </c>
      <c r="B3305" t="s">
        <v>1388</v>
      </c>
      <c r="C3305" t="s">
        <v>1389</v>
      </c>
      <c r="D3305">
        <v>1900</v>
      </c>
      <c r="E3305" s="957">
        <v>1</v>
      </c>
      <c r="F3305" t="s">
        <v>441</v>
      </c>
      <c r="G3305" s="957">
        <v>91</v>
      </c>
      <c r="H3305" t="s">
        <v>391</v>
      </c>
      <c r="I3305" s="937" t="s">
        <v>491</v>
      </c>
      <c r="J3305" s="937" t="s">
        <v>447</v>
      </c>
      <c r="K3305" s="937" t="s">
        <v>53</v>
      </c>
      <c r="L3305" s="945" t="s">
        <v>44</v>
      </c>
      <c r="M3305" s="960" t="s">
        <v>156</v>
      </c>
      <c r="N3305" s="677">
        <f t="shared" ca="1" si="569"/>
        <v>0</v>
      </c>
      <c r="O3305" s="677">
        <f t="shared" ca="1" si="569"/>
        <v>0</v>
      </c>
      <c r="P3305" s="677">
        <f t="shared" ca="1" si="569"/>
        <v>0</v>
      </c>
      <c r="Q3305" s="677">
        <f t="shared" ca="1" si="569"/>
        <v>0</v>
      </c>
      <c r="R3305" s="677">
        <f t="shared" ca="1" si="569"/>
        <v>0</v>
      </c>
      <c r="S3305" s="677">
        <f t="shared" ca="1" si="569"/>
        <v>0</v>
      </c>
      <c r="T3305" s="677">
        <f t="shared" ca="1" si="569"/>
        <v>0</v>
      </c>
      <c r="U3305" s="677">
        <f t="shared" ca="1" si="569"/>
        <v>0</v>
      </c>
      <c r="V3305" s="677">
        <f t="shared" ca="1" si="569"/>
        <v>0</v>
      </c>
      <c r="W3305" s="677">
        <f t="shared" ca="1" si="568"/>
        <v>0</v>
      </c>
      <c r="X3305" s="677">
        <f t="shared" ca="1" si="569"/>
        <v>0</v>
      </c>
      <c r="Y3305" s="677">
        <f t="shared" ca="1" si="569"/>
        <v>0</v>
      </c>
      <c r="Z3305" s="677">
        <f t="shared" ca="1" si="569"/>
        <v>0</v>
      </c>
      <c r="AA3305" t="str">
        <f t="shared" si="565"/>
        <v>ASR_COMP</v>
      </c>
      <c r="AB3305" s="957">
        <f t="shared" si="566"/>
        <v>44682</v>
      </c>
      <c r="AC3305" t="str">
        <f t="shared" si="567"/>
        <v>Unaudited</v>
      </c>
    </row>
    <row r="3306" spans="1:29" x14ac:dyDescent="0.25">
      <c r="A3306" t="s">
        <v>423</v>
      </c>
      <c r="B3306" t="s">
        <v>1388</v>
      </c>
      <c r="C3306" t="s">
        <v>1389</v>
      </c>
      <c r="D3306">
        <v>1900</v>
      </c>
      <c r="E3306" s="957">
        <v>1</v>
      </c>
      <c r="F3306" t="s">
        <v>441</v>
      </c>
      <c r="G3306" s="957">
        <v>91</v>
      </c>
      <c r="H3306" t="s">
        <v>391</v>
      </c>
      <c r="I3306" s="937" t="s">
        <v>491</v>
      </c>
      <c r="J3306" s="937" t="s">
        <v>447</v>
      </c>
      <c r="K3306" s="937" t="s">
        <v>53</v>
      </c>
      <c r="L3306" s="947" t="s">
        <v>41</v>
      </c>
      <c r="M3306" s="961" t="s">
        <v>52</v>
      </c>
      <c r="N3306" s="677">
        <f t="shared" ca="1" si="569"/>
        <v>3269229.6070047165</v>
      </c>
      <c r="O3306" s="677">
        <f t="shared" ca="1" si="569"/>
        <v>2693352.2244640603</v>
      </c>
      <c r="P3306" s="677">
        <f t="shared" ca="1" si="569"/>
        <v>95566.223628334323</v>
      </c>
      <c r="Q3306" s="677">
        <f t="shared" ca="1" si="569"/>
        <v>207473.10935206272</v>
      </c>
      <c r="R3306" s="677">
        <f t="shared" ca="1" si="569"/>
        <v>58168.10772892533</v>
      </c>
      <c r="S3306" s="677">
        <f t="shared" ca="1" si="569"/>
        <v>52221.300681905537</v>
      </c>
      <c r="T3306" s="677">
        <f t="shared" ca="1" si="569"/>
        <v>26290.445664008545</v>
      </c>
      <c r="U3306" s="677">
        <f t="shared" ca="1" si="569"/>
        <v>1709.3168366938837</v>
      </c>
      <c r="V3306" s="677">
        <f t="shared" ca="1" si="569"/>
        <v>11365.992722861349</v>
      </c>
      <c r="W3306" s="677">
        <f t="shared" ca="1" si="568"/>
        <v>1607.4948928874428</v>
      </c>
      <c r="X3306" s="677">
        <f t="shared" ca="1" si="569"/>
        <v>106434.70112068171</v>
      </c>
      <c r="Y3306" s="677">
        <f t="shared" ca="1" si="569"/>
        <v>15040.689912295278</v>
      </c>
      <c r="Z3306" s="677">
        <f t="shared" ca="1" si="569"/>
        <v>0</v>
      </c>
      <c r="AA3306" t="str">
        <f t="shared" si="565"/>
        <v>ASR_COMP</v>
      </c>
      <c r="AB3306" s="957">
        <f t="shared" si="566"/>
        <v>44682</v>
      </c>
      <c r="AC3306" t="str">
        <f t="shared" si="567"/>
        <v>Unaudited</v>
      </c>
    </row>
    <row r="3307" spans="1:29" x14ac:dyDescent="0.25">
      <c r="A3307" t="s">
        <v>423</v>
      </c>
      <c r="B3307" t="s">
        <v>1388</v>
      </c>
      <c r="C3307" t="s">
        <v>1389</v>
      </c>
      <c r="D3307">
        <v>1900</v>
      </c>
      <c r="E3307" s="957">
        <v>1</v>
      </c>
      <c r="F3307" t="s">
        <v>441</v>
      </c>
      <c r="G3307" s="957">
        <v>91</v>
      </c>
      <c r="H3307" t="s">
        <v>391</v>
      </c>
      <c r="I3307" s="958" t="s">
        <v>491</v>
      </c>
      <c r="J3307" s="958" t="s">
        <v>447</v>
      </c>
      <c r="K3307" s="958" t="s">
        <v>53</v>
      </c>
      <c r="L3307" s="937" t="s">
        <v>42</v>
      </c>
      <c r="M3307" s="958" t="s">
        <v>157</v>
      </c>
      <c r="N3307" s="677">
        <f t="shared" ca="1" si="569"/>
        <v>-154799.87231067778</v>
      </c>
      <c r="O3307" s="677">
        <f t="shared" ca="1" si="569"/>
        <v>-118076.49459063858</v>
      </c>
      <c r="P3307" s="677">
        <f t="shared" ca="1" si="569"/>
        <v>-6903.8894929823218</v>
      </c>
      <c r="Q3307" s="677">
        <f t="shared" ca="1" si="569"/>
        <v>-16212.097370487416</v>
      </c>
      <c r="R3307" s="677">
        <f t="shared" ca="1" si="569"/>
        <v>-5944.5409593468385</v>
      </c>
      <c r="S3307" s="677">
        <f t="shared" ca="1" si="569"/>
        <v>-992.05756163856074</v>
      </c>
      <c r="T3307" s="677">
        <f t="shared" ca="1" si="569"/>
        <v>-1343.3340249387466</v>
      </c>
      <c r="U3307" s="677">
        <f t="shared" ca="1" si="569"/>
        <v>-14.338410277853317</v>
      </c>
      <c r="V3307" s="677">
        <f t="shared" ca="1" si="569"/>
        <v>-865.10394445591419</v>
      </c>
      <c r="W3307" s="677">
        <f t="shared" ca="1" si="568"/>
        <v>-849.16986935162822</v>
      </c>
      <c r="X3307" s="677">
        <f t="shared" ca="1" si="569"/>
        <v>-1161.2705304727672</v>
      </c>
      <c r="Y3307" s="677">
        <f t="shared" ca="1" si="569"/>
        <v>-2437.5755560871371</v>
      </c>
      <c r="Z3307" s="677">
        <f t="shared" ca="1" si="569"/>
        <v>0</v>
      </c>
      <c r="AA3307" t="str">
        <f t="shared" si="565"/>
        <v>ASR_COMP</v>
      </c>
      <c r="AB3307" s="957">
        <f t="shared" si="566"/>
        <v>44682</v>
      </c>
      <c r="AC3307" t="str">
        <f t="shared" si="567"/>
        <v>Unaudited</v>
      </c>
    </row>
    <row r="3308" spans="1:29" x14ac:dyDescent="0.25">
      <c r="A3308" t="s">
        <v>423</v>
      </c>
      <c r="B3308" t="s">
        <v>1388</v>
      </c>
      <c r="C3308" t="s">
        <v>1389</v>
      </c>
      <c r="D3308">
        <v>1900</v>
      </c>
      <c r="E3308" s="957">
        <v>1</v>
      </c>
      <c r="F3308" t="s">
        <v>441</v>
      </c>
      <c r="G3308" s="957">
        <v>91</v>
      </c>
      <c r="H3308" t="s">
        <v>391</v>
      </c>
      <c r="I3308" s="937" t="s">
        <v>491</v>
      </c>
      <c r="J3308" s="937" t="s">
        <v>447</v>
      </c>
      <c r="K3308" s="937" t="s">
        <v>53</v>
      </c>
      <c r="L3308" s="937" t="s">
        <v>43</v>
      </c>
      <c r="M3308" s="962" t="s">
        <v>465</v>
      </c>
      <c r="N3308" s="677">
        <f t="shared" ca="1" si="569"/>
        <v>1273613.249010778</v>
      </c>
      <c r="O3308" s="677">
        <f t="shared" ca="1" si="569"/>
        <v>841774.1701173312</v>
      </c>
      <c r="P3308" s="677">
        <f t="shared" ca="1" si="569"/>
        <v>78722.498291789729</v>
      </c>
      <c r="Q3308" s="677">
        <f t="shared" ca="1" si="569"/>
        <v>152692.01127480634</v>
      </c>
      <c r="R3308" s="677">
        <f t="shared" ca="1" si="569"/>
        <v>73308.724720788858</v>
      </c>
      <c r="S3308" s="677">
        <f t="shared" ca="1" si="569"/>
        <v>19767.561188241511</v>
      </c>
      <c r="T3308" s="677">
        <f t="shared" ca="1" si="569"/>
        <v>2295.4112220501379</v>
      </c>
      <c r="U3308" s="677">
        <f t="shared" ca="1" si="569"/>
        <v>755.56300480333437</v>
      </c>
      <c r="V3308" s="677">
        <f t="shared" ca="1" si="569"/>
        <v>8684.7939028300825</v>
      </c>
      <c r="W3308" s="677">
        <f t="shared" ca="1" si="568"/>
        <v>45949.55129993218</v>
      </c>
      <c r="X3308" s="677">
        <f t="shared" ca="1" si="569"/>
        <v>20931.260771150828</v>
      </c>
      <c r="Y3308" s="677">
        <f t="shared" ca="1" si="569"/>
        <v>28731.703217053586</v>
      </c>
      <c r="Z3308" s="677">
        <f t="shared" ca="1" si="569"/>
        <v>0</v>
      </c>
      <c r="AA3308" t="str">
        <f t="shared" si="565"/>
        <v>ASR_COMP</v>
      </c>
      <c r="AB3308" s="957">
        <f t="shared" si="566"/>
        <v>44682</v>
      </c>
      <c r="AC3308" t="str">
        <f t="shared" si="567"/>
        <v>Unaudited</v>
      </c>
    </row>
    <row r="3309" spans="1:29" x14ac:dyDescent="0.25">
      <c r="A3309" t="s">
        <v>423</v>
      </c>
      <c r="B3309" t="s">
        <v>1388</v>
      </c>
      <c r="C3309" t="s">
        <v>1389</v>
      </c>
      <c r="D3309">
        <v>1900</v>
      </c>
      <c r="E3309" s="957">
        <v>1</v>
      </c>
      <c r="F3309" t="s">
        <v>441</v>
      </c>
      <c r="G3309" s="957">
        <v>91</v>
      </c>
      <c r="H3309" t="s">
        <v>391</v>
      </c>
      <c r="I3309" s="937" t="s">
        <v>491</v>
      </c>
      <c r="J3309" s="937" t="s">
        <v>447</v>
      </c>
      <c r="K3309" s="937" t="s">
        <v>923</v>
      </c>
      <c r="L3309" s="937" t="s">
        <v>924</v>
      </c>
      <c r="M3309" s="962" t="s">
        <v>923</v>
      </c>
      <c r="N3309" s="677">
        <f t="shared" ca="1" si="569"/>
        <v>1673469.2208960096</v>
      </c>
      <c r="O3309" s="677">
        <f t="shared" ca="1" si="569"/>
        <v>1477465.6344554082</v>
      </c>
      <c r="P3309" s="677">
        <f t="shared" ca="1" si="569"/>
        <v>148483.20430336287</v>
      </c>
      <c r="Q3309" s="677">
        <f t="shared" ca="1" si="569"/>
        <v>18722.656254101406</v>
      </c>
      <c r="R3309" s="677">
        <f t="shared" ca="1" si="569"/>
        <v>12243.644829243061</v>
      </c>
      <c r="S3309" s="677">
        <f t="shared" ca="1" si="569"/>
        <v>2192.8508034830138</v>
      </c>
      <c r="T3309" s="677">
        <f t="shared" ca="1" si="569"/>
        <v>693.50608236287644</v>
      </c>
      <c r="U3309" s="677">
        <f t="shared" ca="1" si="569"/>
        <v>38.506009018137654</v>
      </c>
      <c r="V3309" s="677">
        <f t="shared" ca="1" si="569"/>
        <v>8902.3221286919543</v>
      </c>
      <c r="W3309" s="677">
        <f t="shared" ca="1" si="568"/>
        <v>2011.8398766544935</v>
      </c>
      <c r="X3309" s="677">
        <f t="shared" ca="1" si="569"/>
        <v>1457.0768128416548</v>
      </c>
      <c r="Y3309" s="677">
        <f t="shared" ca="1" si="569"/>
        <v>1257.9793408419187</v>
      </c>
      <c r="Z3309" s="677">
        <f t="shared" ca="1" si="569"/>
        <v>0</v>
      </c>
      <c r="AA3309" t="str">
        <f t="shared" si="565"/>
        <v>ASR_COMP</v>
      </c>
      <c r="AB3309" s="957">
        <f t="shared" si="566"/>
        <v>44682</v>
      </c>
      <c r="AC3309" t="str">
        <f t="shared" si="567"/>
        <v>Unaudited</v>
      </c>
    </row>
    <row r="3310" spans="1:29" x14ac:dyDescent="0.25">
      <c r="A3310" t="s">
        <v>423</v>
      </c>
      <c r="B3310" t="s">
        <v>1388</v>
      </c>
      <c r="C3310" t="s">
        <v>1389</v>
      </c>
      <c r="D3310">
        <v>1900</v>
      </c>
      <c r="E3310" s="957">
        <v>1</v>
      </c>
      <c r="F3310" t="s">
        <v>441</v>
      </c>
      <c r="G3310" s="957">
        <v>91</v>
      </c>
      <c r="H3310" t="s">
        <v>391</v>
      </c>
      <c r="I3310" s="937" t="s">
        <v>491</v>
      </c>
      <c r="J3310" s="937" t="s">
        <v>447</v>
      </c>
      <c r="K3310" s="937" t="s">
        <v>923</v>
      </c>
      <c r="L3310" s="937" t="s">
        <v>925</v>
      </c>
      <c r="M3310" s="962" t="s">
        <v>928</v>
      </c>
      <c r="N3310" s="677">
        <f t="shared" ca="1" si="569"/>
        <v>-205326.05032578672</v>
      </c>
      <c r="O3310" s="677">
        <f t="shared" ca="1" si="569"/>
        <v>-139724.50884509963</v>
      </c>
      <c r="P3310" s="677">
        <f t="shared" ca="1" si="569"/>
        <v>-9281.78995202238</v>
      </c>
      <c r="Q3310" s="677">
        <f t="shared" ca="1" si="569"/>
        <v>-26918.080391800759</v>
      </c>
      <c r="R3310" s="677">
        <f t="shared" ca="1" si="569"/>
        <v>-13689.603301638675</v>
      </c>
      <c r="S3310" s="677">
        <f t="shared" ca="1" si="569"/>
        <v>-1558.9190429317966</v>
      </c>
      <c r="T3310" s="677">
        <f t="shared" ca="1" si="569"/>
        <v>-1434.4046505067975</v>
      </c>
      <c r="U3310" s="677">
        <f t="shared" ca="1" si="569"/>
        <v>-128.87824388445719</v>
      </c>
      <c r="V3310" s="677">
        <f t="shared" ca="1" si="569"/>
        <v>-1225.9468166232255</v>
      </c>
      <c r="W3310" s="677">
        <f t="shared" ca="1" si="568"/>
        <v>-2397.1335920832116</v>
      </c>
      <c r="X3310" s="677">
        <f t="shared" ca="1" si="569"/>
        <v>-1648.5685166643245</v>
      </c>
      <c r="Y3310" s="677">
        <f t="shared" ca="1" si="569"/>
        <v>-7318.2169725315216</v>
      </c>
      <c r="Z3310" s="677">
        <f t="shared" ca="1" si="569"/>
        <v>0</v>
      </c>
      <c r="AA3310" t="str">
        <f t="shared" si="565"/>
        <v>ASR_COMP</v>
      </c>
      <c r="AB3310" s="957">
        <f t="shared" si="566"/>
        <v>44682</v>
      </c>
      <c r="AC3310" t="str">
        <f t="shared" si="567"/>
        <v>Unaudited</v>
      </c>
    </row>
    <row r="3311" spans="1:29" x14ac:dyDescent="0.25">
      <c r="A3311" t="s">
        <v>423</v>
      </c>
      <c r="B3311" t="s">
        <v>1388</v>
      </c>
      <c r="C3311" t="s">
        <v>1389</v>
      </c>
      <c r="D3311">
        <v>1900</v>
      </c>
      <c r="E3311" s="957">
        <v>1</v>
      </c>
      <c r="F3311" t="s">
        <v>441</v>
      </c>
      <c r="G3311" s="957">
        <v>91</v>
      </c>
      <c r="H3311" t="s">
        <v>391</v>
      </c>
      <c r="I3311" s="937" t="s">
        <v>491</v>
      </c>
      <c r="J3311" s="937" t="s">
        <v>447</v>
      </c>
      <c r="K3311" s="937" t="s">
        <v>923</v>
      </c>
      <c r="L3311" s="937" t="s">
        <v>926</v>
      </c>
      <c r="M3311" s="962" t="s">
        <v>929</v>
      </c>
      <c r="N3311" s="677">
        <f t="shared" ca="1" si="569"/>
        <v>0</v>
      </c>
      <c r="O3311" s="677">
        <f t="shared" ca="1" si="569"/>
        <v>0</v>
      </c>
      <c r="P3311" s="677">
        <f t="shared" ca="1" si="569"/>
        <v>0</v>
      </c>
      <c r="Q3311" s="677">
        <f t="shared" ca="1" si="569"/>
        <v>0</v>
      </c>
      <c r="R3311" s="677">
        <f t="shared" ca="1" si="569"/>
        <v>0</v>
      </c>
      <c r="S3311" s="677">
        <f t="shared" ca="1" si="569"/>
        <v>0</v>
      </c>
      <c r="T3311" s="677">
        <f t="shared" ca="1" si="569"/>
        <v>0</v>
      </c>
      <c r="U3311" s="677">
        <f t="shared" ca="1" si="569"/>
        <v>0</v>
      </c>
      <c r="V3311" s="677">
        <f t="shared" ca="1" si="569"/>
        <v>0</v>
      </c>
      <c r="W3311" s="677">
        <f t="shared" ca="1" si="568"/>
        <v>0</v>
      </c>
      <c r="X3311" s="677">
        <f t="shared" ca="1" si="569"/>
        <v>0</v>
      </c>
      <c r="Y3311" s="677">
        <f t="shared" ca="1" si="569"/>
        <v>0</v>
      </c>
      <c r="Z3311" s="677">
        <f t="shared" ca="1" si="569"/>
        <v>0</v>
      </c>
      <c r="AA3311" t="str">
        <f t="shared" si="565"/>
        <v>ASR_COMP</v>
      </c>
      <c r="AB3311" s="957">
        <f t="shared" si="566"/>
        <v>44682</v>
      </c>
      <c r="AC3311" t="str">
        <f t="shared" si="567"/>
        <v>Unaudited</v>
      </c>
    </row>
    <row r="3312" spans="1:29" x14ac:dyDescent="0.25">
      <c r="A3312" t="s">
        <v>423</v>
      </c>
      <c r="B3312" t="s">
        <v>1388</v>
      </c>
      <c r="C3312" t="s">
        <v>1389</v>
      </c>
      <c r="D3312">
        <v>1900</v>
      </c>
      <c r="E3312" s="957">
        <v>1</v>
      </c>
      <c r="F3312" t="s">
        <v>441</v>
      </c>
      <c r="G3312" s="957">
        <v>91</v>
      </c>
      <c r="H3312" t="s">
        <v>391</v>
      </c>
      <c r="I3312" s="937" t="s">
        <v>491</v>
      </c>
      <c r="J3312" s="937" t="s">
        <v>447</v>
      </c>
      <c r="K3312" s="937" t="s">
        <v>448</v>
      </c>
      <c r="L3312" s="937">
        <v>5.0999999999999996</v>
      </c>
      <c r="M3312" s="962" t="s">
        <v>37</v>
      </c>
      <c r="N3312" s="677">
        <f t="shared" ca="1" si="569"/>
        <v>4611779.0243796948</v>
      </c>
      <c r="O3312" s="677">
        <f t="shared" ca="1" si="569"/>
        <v>2210743.1855316618</v>
      </c>
      <c r="P3312" s="677">
        <f t="shared" ca="1" si="569"/>
        <v>878581.06791122293</v>
      </c>
      <c r="Q3312" s="677">
        <f t="shared" ca="1" si="569"/>
        <v>335391.10595213342</v>
      </c>
      <c r="R3312" s="677">
        <f t="shared" ca="1" si="569"/>
        <v>513233.26764293358</v>
      </c>
      <c r="S3312" s="677">
        <f t="shared" ca="1" si="569"/>
        <v>32986.60418268069</v>
      </c>
      <c r="T3312" s="677">
        <f t="shared" ca="1" si="569"/>
        <v>519538.4325401556</v>
      </c>
      <c r="U3312" s="677">
        <f t="shared" ca="1" si="569"/>
        <v>10807.104982791683</v>
      </c>
      <c r="V3312" s="677">
        <f t="shared" ca="1" si="569"/>
        <v>26092.020861662419</v>
      </c>
      <c r="W3312" s="677">
        <f t="shared" ca="1" si="568"/>
        <v>5087.2528967372964</v>
      </c>
      <c r="X3312" s="677">
        <f t="shared" ca="1" si="569"/>
        <v>41151.540146587809</v>
      </c>
      <c r="Y3312" s="677">
        <f t="shared" ca="1" si="569"/>
        <v>38167.441731129089</v>
      </c>
      <c r="Z3312" s="677">
        <f t="shared" ca="1" si="569"/>
        <v>0</v>
      </c>
      <c r="AA3312" t="str">
        <f t="shared" si="565"/>
        <v>ASR_COMP</v>
      </c>
      <c r="AB3312" s="957">
        <f t="shared" si="566"/>
        <v>44682</v>
      </c>
      <c r="AC3312" t="str">
        <f t="shared" si="567"/>
        <v>Unaudited</v>
      </c>
    </row>
    <row r="3313" spans="1:29" ht="30" x14ac:dyDescent="0.25">
      <c r="A3313" t="s">
        <v>423</v>
      </c>
      <c r="B3313" t="s">
        <v>1388</v>
      </c>
      <c r="C3313" t="s">
        <v>1389</v>
      </c>
      <c r="D3313">
        <v>1900</v>
      </c>
      <c r="E3313" s="957">
        <v>1</v>
      </c>
      <c r="F3313" t="s">
        <v>441</v>
      </c>
      <c r="G3313" s="957">
        <v>91</v>
      </c>
      <c r="H3313" t="s">
        <v>391</v>
      </c>
      <c r="I3313" s="937" t="s">
        <v>491</v>
      </c>
      <c r="J3313" s="937" t="s">
        <v>447</v>
      </c>
      <c r="K3313" s="937" t="s">
        <v>448</v>
      </c>
      <c r="L3313" s="937">
        <v>5.2</v>
      </c>
      <c r="M3313" s="962" t="s">
        <v>306</v>
      </c>
      <c r="N3313" s="677">
        <f t="shared" ca="1" si="569"/>
        <v>0</v>
      </c>
      <c r="O3313" s="677">
        <f t="shared" ca="1" si="569"/>
        <v>0</v>
      </c>
      <c r="P3313" s="677">
        <f t="shared" ca="1" si="569"/>
        <v>0</v>
      </c>
      <c r="Q3313" s="677">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7">
        <f t="shared" ca="1" si="570"/>
        <v>0</v>
      </c>
      <c r="S3313" s="677">
        <f t="shared" ca="1" si="570"/>
        <v>0</v>
      </c>
      <c r="T3313" s="677">
        <f t="shared" ca="1" si="570"/>
        <v>0</v>
      </c>
      <c r="U3313" s="677">
        <f t="shared" ca="1" si="570"/>
        <v>0</v>
      </c>
      <c r="V3313" s="677">
        <f t="shared" ca="1" si="570"/>
        <v>0</v>
      </c>
      <c r="W3313" s="677">
        <f t="shared" ca="1" si="568"/>
        <v>0</v>
      </c>
      <c r="X3313" s="677">
        <f t="shared" ca="1" si="570"/>
        <v>0</v>
      </c>
      <c r="Y3313" s="677">
        <f t="shared" ca="1" si="570"/>
        <v>0</v>
      </c>
      <c r="Z3313" s="677">
        <f t="shared" ca="1" si="570"/>
        <v>0</v>
      </c>
      <c r="AA3313" t="str">
        <f t="shared" si="565"/>
        <v>ASR_COMP</v>
      </c>
      <c r="AB3313" s="957">
        <f t="shared" si="566"/>
        <v>44682</v>
      </c>
      <c r="AC3313" t="str">
        <f t="shared" si="567"/>
        <v>Unaudited</v>
      </c>
    </row>
    <row r="3314" spans="1:29" ht="30" x14ac:dyDescent="0.25">
      <c r="A3314" t="s">
        <v>423</v>
      </c>
      <c r="B3314" t="s">
        <v>1388</v>
      </c>
      <c r="C3314" t="s">
        <v>1389</v>
      </c>
      <c r="D3314">
        <v>1900</v>
      </c>
      <c r="E3314" s="957">
        <v>1</v>
      </c>
      <c r="F3314" t="s">
        <v>441</v>
      </c>
      <c r="G3314" s="957">
        <v>91</v>
      </c>
      <c r="H3314" t="s">
        <v>391</v>
      </c>
      <c r="I3314" s="937" t="s">
        <v>491</v>
      </c>
      <c r="J3314" s="937" t="s">
        <v>447</v>
      </c>
      <c r="K3314" s="937" t="s">
        <v>448</v>
      </c>
      <c r="L3314" s="945">
        <v>5.3</v>
      </c>
      <c r="M3314" s="960" t="s">
        <v>307</v>
      </c>
      <c r="N3314" s="677">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-176073.95603601041</v>
      </c>
      <c r="O3314" s="677">
        <f t="shared" ca="1" si="570"/>
        <v>-91823.522032037916</v>
      </c>
      <c r="P3314" s="677">
        <f t="shared" ca="1" si="570"/>
        <v>-31527.671617051157</v>
      </c>
      <c r="Q3314" s="677">
        <f t="shared" ca="1" si="570"/>
        <v>-11600.586972247347</v>
      </c>
      <c r="R3314" s="677">
        <f t="shared" ca="1" si="570"/>
        <v>-17785.272068831495</v>
      </c>
      <c r="S3314" s="677">
        <f t="shared" ca="1" si="570"/>
        <v>-2744.6049294125578</v>
      </c>
      <c r="T3314" s="677">
        <f t="shared" ca="1" si="570"/>
        <v>-15578.317246181115</v>
      </c>
      <c r="U3314" s="677">
        <f t="shared" ca="1" si="570"/>
        <v>-160.22482628371102</v>
      </c>
      <c r="V3314" s="677">
        <f t="shared" ca="1" si="570"/>
        <v>-1098.0506747305139</v>
      </c>
      <c r="W3314" s="677">
        <f t="shared" ca="1" si="568"/>
        <v>-56.425953397812478</v>
      </c>
      <c r="X3314" s="677">
        <f t="shared" ca="1" si="570"/>
        <v>-1237.1925385370237</v>
      </c>
      <c r="Y3314" s="677">
        <f t="shared" ca="1" si="570"/>
        <v>-2462.0871772997389</v>
      </c>
      <c r="Z3314" s="677">
        <f t="shared" ca="1" si="570"/>
        <v>0</v>
      </c>
      <c r="AA3314" t="str">
        <f t="shared" si="565"/>
        <v>ASR_COMP</v>
      </c>
      <c r="AB3314" s="957">
        <f t="shared" si="566"/>
        <v>44682</v>
      </c>
      <c r="AC3314" t="str">
        <f t="shared" si="567"/>
        <v>Unaudited</v>
      </c>
    </row>
    <row r="3315" spans="1:29" x14ac:dyDescent="0.25">
      <c r="A3315" t="s">
        <v>423</v>
      </c>
      <c r="B3315" t="s">
        <v>1388</v>
      </c>
      <c r="C3315" t="s">
        <v>1389</v>
      </c>
      <c r="D3315">
        <v>1900</v>
      </c>
      <c r="E3315" s="957">
        <v>1</v>
      </c>
      <c r="F3315" t="s">
        <v>441</v>
      </c>
      <c r="G3315" s="957">
        <v>91</v>
      </c>
      <c r="H3315" t="s">
        <v>391</v>
      </c>
      <c r="I3315" s="962" t="s">
        <v>491</v>
      </c>
      <c r="J3315" s="962" t="s">
        <v>447</v>
      </c>
      <c r="K3315" s="962" t="s">
        <v>448</v>
      </c>
      <c r="L3315" s="937" t="s">
        <v>82</v>
      </c>
      <c r="M3315" s="962" t="s">
        <v>456</v>
      </c>
      <c r="N3315" s="677">
        <f t="shared" ca="1" si="571"/>
        <v>0</v>
      </c>
      <c r="O3315" s="677">
        <f t="shared" ca="1" si="570"/>
        <v>0</v>
      </c>
      <c r="P3315" s="677">
        <f t="shared" ca="1" si="570"/>
        <v>0</v>
      </c>
      <c r="Q3315" s="677">
        <f t="shared" ca="1" si="570"/>
        <v>0</v>
      </c>
      <c r="R3315" s="677">
        <f t="shared" ca="1" si="570"/>
        <v>0</v>
      </c>
      <c r="S3315" s="677">
        <f t="shared" ca="1" si="570"/>
        <v>0</v>
      </c>
      <c r="T3315" s="677">
        <f t="shared" ca="1" si="570"/>
        <v>0</v>
      </c>
      <c r="U3315" s="677">
        <f t="shared" ca="1" si="570"/>
        <v>0</v>
      </c>
      <c r="V3315" s="677">
        <f t="shared" ca="1" si="570"/>
        <v>0</v>
      </c>
      <c r="W3315" s="677">
        <f t="shared" ca="1" si="568"/>
        <v>0</v>
      </c>
      <c r="X3315" s="677">
        <f t="shared" ca="1" si="570"/>
        <v>0</v>
      </c>
      <c r="Y3315" s="677">
        <f t="shared" ca="1" si="570"/>
        <v>0</v>
      </c>
      <c r="Z3315" s="677">
        <f t="shared" ca="1" si="570"/>
        <v>0</v>
      </c>
      <c r="AA3315" t="str">
        <f t="shared" si="565"/>
        <v>ASR_COMP</v>
      </c>
      <c r="AB3315" s="957">
        <f t="shared" si="566"/>
        <v>44682</v>
      </c>
      <c r="AC3315" t="str">
        <f t="shared" si="567"/>
        <v>Unaudited</v>
      </c>
    </row>
    <row r="3316" spans="1:29" x14ac:dyDescent="0.25">
      <c r="A3316" t="s">
        <v>423</v>
      </c>
      <c r="B3316" t="s">
        <v>1388</v>
      </c>
      <c r="C3316" t="s">
        <v>1389</v>
      </c>
      <c r="D3316">
        <v>1900</v>
      </c>
      <c r="E3316" s="957">
        <v>1</v>
      </c>
      <c r="F3316" t="s">
        <v>441</v>
      </c>
      <c r="G3316" s="957">
        <v>91</v>
      </c>
      <c r="H3316" t="s">
        <v>391</v>
      </c>
      <c r="I3316" s="937" t="s">
        <v>491</v>
      </c>
      <c r="J3316" s="937" t="s">
        <v>447</v>
      </c>
      <c r="K3316" s="937" t="s">
        <v>449</v>
      </c>
      <c r="L3316" s="943">
        <v>6.1</v>
      </c>
      <c r="M3316" s="963" t="s">
        <v>18</v>
      </c>
      <c r="N3316" s="677">
        <f t="shared" ca="1" si="571"/>
        <v>0</v>
      </c>
      <c r="O3316" s="677">
        <f t="shared" ca="1" si="570"/>
        <v>0</v>
      </c>
      <c r="P3316" s="677">
        <f t="shared" ca="1" si="570"/>
        <v>0</v>
      </c>
      <c r="Q3316" s="677">
        <f t="shared" ca="1" si="570"/>
        <v>0</v>
      </c>
      <c r="R3316" s="677">
        <f t="shared" ca="1" si="570"/>
        <v>0</v>
      </c>
      <c r="S3316" s="677">
        <f t="shared" ca="1" si="570"/>
        <v>0</v>
      </c>
      <c r="T3316" s="677">
        <f t="shared" ca="1" si="570"/>
        <v>0</v>
      </c>
      <c r="U3316" s="677">
        <f t="shared" ca="1" si="570"/>
        <v>0</v>
      </c>
      <c r="V3316" s="677">
        <f t="shared" ca="1" si="570"/>
        <v>0</v>
      </c>
      <c r="W3316" s="677">
        <f t="shared" ca="1" si="568"/>
        <v>0</v>
      </c>
      <c r="X3316" s="677">
        <f t="shared" ca="1" si="570"/>
        <v>0</v>
      </c>
      <c r="Y3316" s="677">
        <f t="shared" ca="1" si="570"/>
        <v>0</v>
      </c>
      <c r="Z3316" s="677">
        <f t="shared" ca="1" si="570"/>
        <v>0</v>
      </c>
      <c r="AA3316" t="str">
        <f t="shared" si="565"/>
        <v>ASR_COMP</v>
      </c>
      <c r="AB3316" s="957">
        <f t="shared" si="566"/>
        <v>44682</v>
      </c>
      <c r="AC3316" t="str">
        <f t="shared" si="567"/>
        <v>Unaudited</v>
      </c>
    </row>
    <row r="3317" spans="1:29" x14ac:dyDescent="0.25">
      <c r="A3317" t="s">
        <v>423</v>
      </c>
      <c r="B3317" t="s">
        <v>1388</v>
      </c>
      <c r="C3317" t="s">
        <v>1389</v>
      </c>
      <c r="D3317">
        <v>1900</v>
      </c>
      <c r="E3317" s="957">
        <v>1</v>
      </c>
      <c r="F3317" t="s">
        <v>441</v>
      </c>
      <c r="G3317" s="957">
        <v>91</v>
      </c>
      <c r="H3317" t="s">
        <v>391</v>
      </c>
      <c r="I3317" s="937" t="s">
        <v>491</v>
      </c>
      <c r="J3317" s="937" t="s">
        <v>447</v>
      </c>
      <c r="K3317" s="937" t="s">
        <v>449</v>
      </c>
      <c r="L3317" s="943">
        <v>6.2</v>
      </c>
      <c r="M3317" s="963" t="s">
        <v>19</v>
      </c>
      <c r="N3317" s="677">
        <f t="shared" ca="1" si="571"/>
        <v>0</v>
      </c>
      <c r="O3317" s="677">
        <f t="shared" ca="1" si="570"/>
        <v>0</v>
      </c>
      <c r="P3317" s="677">
        <f t="shared" ca="1" si="570"/>
        <v>0</v>
      </c>
      <c r="Q3317" s="677">
        <f t="shared" ca="1" si="570"/>
        <v>0</v>
      </c>
      <c r="R3317" s="677">
        <f t="shared" ca="1" si="570"/>
        <v>0</v>
      </c>
      <c r="S3317" s="677">
        <f t="shared" ca="1" si="570"/>
        <v>0</v>
      </c>
      <c r="T3317" s="677">
        <f t="shared" ca="1" si="570"/>
        <v>0</v>
      </c>
      <c r="U3317" s="677">
        <f t="shared" ca="1" si="570"/>
        <v>0</v>
      </c>
      <c r="V3317" s="677">
        <f t="shared" ca="1" si="570"/>
        <v>0</v>
      </c>
      <c r="W3317" s="677">
        <f t="shared" ca="1" si="568"/>
        <v>0</v>
      </c>
      <c r="X3317" s="677">
        <f t="shared" ca="1" si="570"/>
        <v>0</v>
      </c>
      <c r="Y3317" s="677">
        <f t="shared" ca="1" si="570"/>
        <v>0</v>
      </c>
      <c r="Z3317" s="677">
        <f t="shared" ca="1" si="570"/>
        <v>0</v>
      </c>
      <c r="AA3317" t="str">
        <f t="shared" si="565"/>
        <v>ASR_COMP</v>
      </c>
      <c r="AB3317" s="957">
        <f t="shared" si="566"/>
        <v>44682</v>
      </c>
      <c r="AC3317" t="str">
        <f t="shared" si="567"/>
        <v>Unaudited</v>
      </c>
    </row>
    <row r="3318" spans="1:29" x14ac:dyDescent="0.25">
      <c r="A3318" t="s">
        <v>423</v>
      </c>
      <c r="B3318" t="s">
        <v>1388</v>
      </c>
      <c r="C3318" t="s">
        <v>1389</v>
      </c>
      <c r="D3318">
        <v>1900</v>
      </c>
      <c r="E3318" s="957">
        <v>1</v>
      </c>
      <c r="F3318" t="s">
        <v>441</v>
      </c>
      <c r="G3318" s="957">
        <v>91</v>
      </c>
      <c r="H3318" t="s">
        <v>391</v>
      </c>
      <c r="I3318" s="937" t="s">
        <v>491</v>
      </c>
      <c r="J3318" s="937" t="s">
        <v>447</v>
      </c>
      <c r="K3318" s="937" t="s">
        <v>449</v>
      </c>
      <c r="L3318" s="947">
        <v>6.3</v>
      </c>
      <c r="M3318" s="964" t="s">
        <v>187</v>
      </c>
      <c r="N3318" s="677">
        <f t="shared" ca="1" si="571"/>
        <v>0</v>
      </c>
      <c r="O3318" s="677">
        <f t="shared" ca="1" si="570"/>
        <v>0</v>
      </c>
      <c r="P3318" s="677">
        <f t="shared" ca="1" si="570"/>
        <v>0</v>
      </c>
      <c r="Q3318" s="677">
        <f t="shared" ca="1" si="570"/>
        <v>0</v>
      </c>
      <c r="R3318" s="677">
        <f t="shared" ca="1" si="570"/>
        <v>0</v>
      </c>
      <c r="S3318" s="677">
        <f t="shared" ca="1" si="570"/>
        <v>0</v>
      </c>
      <c r="T3318" s="677">
        <f t="shared" ca="1" si="570"/>
        <v>0</v>
      </c>
      <c r="U3318" s="677">
        <f t="shared" ca="1" si="570"/>
        <v>0</v>
      </c>
      <c r="V3318" s="677">
        <f t="shared" ca="1" si="570"/>
        <v>0</v>
      </c>
      <c r="W3318" s="677">
        <f t="shared" ca="1" si="568"/>
        <v>0</v>
      </c>
      <c r="X3318" s="677">
        <f t="shared" ca="1" si="570"/>
        <v>0</v>
      </c>
      <c r="Y3318" s="677">
        <f t="shared" ca="1" si="570"/>
        <v>0</v>
      </c>
      <c r="Z3318" s="677">
        <f t="shared" ca="1" si="570"/>
        <v>0</v>
      </c>
      <c r="AA3318" t="str">
        <f t="shared" si="565"/>
        <v>ASR_COMP</v>
      </c>
      <c r="AB3318" s="957">
        <f t="shared" si="566"/>
        <v>44682</v>
      </c>
      <c r="AC3318" t="str">
        <f t="shared" si="567"/>
        <v>Unaudited</v>
      </c>
    </row>
    <row r="3319" spans="1:29" x14ac:dyDescent="0.25">
      <c r="A3319" t="s">
        <v>423</v>
      </c>
      <c r="B3319" t="s">
        <v>1388</v>
      </c>
      <c r="C3319" t="s">
        <v>1389</v>
      </c>
      <c r="D3319">
        <v>1900</v>
      </c>
      <c r="E3319" s="957">
        <v>1</v>
      </c>
      <c r="F3319" t="s">
        <v>441</v>
      </c>
      <c r="G3319" s="957">
        <v>91</v>
      </c>
      <c r="H3319" t="s">
        <v>391</v>
      </c>
      <c r="I3319" s="963" t="s">
        <v>491</v>
      </c>
      <c r="J3319" s="963" t="s">
        <v>447</v>
      </c>
      <c r="K3319" s="963" t="s">
        <v>449</v>
      </c>
      <c r="L3319" s="943" t="s">
        <v>87</v>
      </c>
      <c r="M3319" s="963" t="s">
        <v>457</v>
      </c>
      <c r="N3319" s="677">
        <f t="shared" ca="1" si="571"/>
        <v>0</v>
      </c>
      <c r="O3319" s="677">
        <f t="shared" ca="1" si="570"/>
        <v>0</v>
      </c>
      <c r="P3319" s="677">
        <f t="shared" ca="1" si="570"/>
        <v>0</v>
      </c>
      <c r="Q3319" s="677">
        <f t="shared" ca="1" si="570"/>
        <v>0</v>
      </c>
      <c r="R3319" s="677">
        <f t="shared" ca="1" si="570"/>
        <v>0</v>
      </c>
      <c r="S3319" s="677">
        <f t="shared" ca="1" si="570"/>
        <v>0</v>
      </c>
      <c r="T3319" s="677">
        <f t="shared" ca="1" si="570"/>
        <v>0</v>
      </c>
      <c r="U3319" s="677">
        <f t="shared" ca="1" si="570"/>
        <v>0</v>
      </c>
      <c r="V3319" s="677">
        <f t="shared" ca="1" si="570"/>
        <v>0</v>
      </c>
      <c r="W3319" s="677">
        <f t="shared" ca="1" si="568"/>
        <v>0</v>
      </c>
      <c r="X3319" s="677">
        <f t="shared" ca="1" si="570"/>
        <v>0</v>
      </c>
      <c r="Y3319" s="677">
        <f t="shared" ca="1" si="570"/>
        <v>0</v>
      </c>
      <c r="Z3319" s="677">
        <f t="shared" ca="1" si="570"/>
        <v>0</v>
      </c>
      <c r="AA3319" t="str">
        <f t="shared" si="565"/>
        <v>ASR_COMP</v>
      </c>
      <c r="AB3319" s="957">
        <f t="shared" si="566"/>
        <v>44682</v>
      </c>
      <c r="AC3319" t="str">
        <f t="shared" si="567"/>
        <v>Unaudited</v>
      </c>
    </row>
    <row r="3320" spans="1:29" x14ac:dyDescent="0.25">
      <c r="A3320" t="s">
        <v>423</v>
      </c>
      <c r="B3320" t="s">
        <v>1388</v>
      </c>
      <c r="C3320" t="s">
        <v>1389</v>
      </c>
      <c r="D3320">
        <v>1900</v>
      </c>
      <c r="E3320" s="957">
        <v>1</v>
      </c>
      <c r="F3320" t="s">
        <v>441</v>
      </c>
      <c r="G3320" s="957">
        <v>91</v>
      </c>
      <c r="H3320" t="s">
        <v>391</v>
      </c>
      <c r="I3320" s="937" t="s">
        <v>491</v>
      </c>
      <c r="J3320" s="937" t="s">
        <v>447</v>
      </c>
      <c r="K3320" s="937" t="s">
        <v>450</v>
      </c>
      <c r="L3320" s="937">
        <v>7.1</v>
      </c>
      <c r="M3320" s="962" t="s">
        <v>20</v>
      </c>
      <c r="N3320" s="677">
        <f t="shared" ca="1" si="571"/>
        <v>612393.60290369904</v>
      </c>
      <c r="O3320" s="677">
        <f t="shared" ca="1" si="570"/>
        <v>335523.38055640837</v>
      </c>
      <c r="P3320" s="677">
        <f t="shared" ca="1" si="570"/>
        <v>41559.896685308966</v>
      </c>
      <c r="Q3320" s="677">
        <f t="shared" ca="1" si="570"/>
        <v>50862.115537483325</v>
      </c>
      <c r="R3320" s="677">
        <f t="shared" ca="1" si="570"/>
        <v>34139.795489095974</v>
      </c>
      <c r="S3320" s="677">
        <f t="shared" ca="1" si="570"/>
        <v>29113.871104762075</v>
      </c>
      <c r="T3320" s="677">
        <f t="shared" ca="1" si="570"/>
        <v>1354.7327525457649</v>
      </c>
      <c r="U3320" s="677">
        <f t="shared" ca="1" si="570"/>
        <v>1194.3601923496635</v>
      </c>
      <c r="V3320" s="677">
        <f t="shared" ca="1" si="570"/>
        <v>3840.6768315957561</v>
      </c>
      <c r="W3320" s="677">
        <f t="shared" ca="1" si="568"/>
        <v>6728.5883831270858</v>
      </c>
      <c r="X3320" s="677">
        <f t="shared" ca="1" si="570"/>
        <v>88776.091213715845</v>
      </c>
      <c r="Y3320" s="677">
        <f t="shared" ca="1" si="570"/>
        <v>19300.094157306226</v>
      </c>
      <c r="Z3320" s="677">
        <f t="shared" ca="1" si="570"/>
        <v>0</v>
      </c>
      <c r="AA3320" t="str">
        <f t="shared" si="565"/>
        <v>ASR_COMP</v>
      </c>
      <c r="AB3320" s="957">
        <f t="shared" si="566"/>
        <v>44682</v>
      </c>
      <c r="AC3320" t="str">
        <f t="shared" si="567"/>
        <v>Unaudited</v>
      </c>
    </row>
    <row r="3321" spans="1:29" x14ac:dyDescent="0.25">
      <c r="A3321" t="s">
        <v>423</v>
      </c>
      <c r="B3321" t="s">
        <v>1388</v>
      </c>
      <c r="C3321" t="s">
        <v>1389</v>
      </c>
      <c r="D3321">
        <v>1900</v>
      </c>
      <c r="E3321" s="957">
        <v>1</v>
      </c>
      <c r="F3321" t="s">
        <v>441</v>
      </c>
      <c r="G3321" s="957">
        <v>91</v>
      </c>
      <c r="H3321" t="s">
        <v>391</v>
      </c>
      <c r="I3321" s="937" t="s">
        <v>491</v>
      </c>
      <c r="J3321" s="937" t="s">
        <v>447</v>
      </c>
      <c r="K3321" s="937" t="s">
        <v>450</v>
      </c>
      <c r="L3321" s="937">
        <v>7.2</v>
      </c>
      <c r="M3321" s="962" t="s">
        <v>21</v>
      </c>
      <c r="N3321" s="677">
        <f t="shared" ca="1" si="571"/>
        <v>347901.35850000003</v>
      </c>
      <c r="O3321" s="677">
        <f t="shared" ca="1" si="570"/>
        <v>293232.47399999999</v>
      </c>
      <c r="P3321" s="677">
        <f t="shared" ca="1" si="570"/>
        <v>10307.492999999999</v>
      </c>
      <c r="Q3321" s="677">
        <f t="shared" ca="1" si="570"/>
        <v>16018.2765</v>
      </c>
      <c r="R3321" s="677">
        <f t="shared" ca="1" si="570"/>
        <v>4487.3999999999996</v>
      </c>
      <c r="S3321" s="677">
        <f t="shared" ca="1" si="570"/>
        <v>5996.0654999999997</v>
      </c>
      <c r="T3321" s="677">
        <f t="shared" ca="1" si="570"/>
        <v>3021.2999999999997</v>
      </c>
      <c r="U3321" s="677">
        <f t="shared" ca="1" si="570"/>
        <v>190.35</v>
      </c>
      <c r="V3321" s="677">
        <f t="shared" ca="1" si="570"/>
        <v>862.65</v>
      </c>
      <c r="W3321" s="677">
        <f t="shared" ca="1" si="568"/>
        <v>121.5</v>
      </c>
      <c r="X3321" s="677">
        <f t="shared" ca="1" si="570"/>
        <v>12493.3995</v>
      </c>
      <c r="Y3321" s="677">
        <f t="shared" ca="1" si="570"/>
        <v>1170.45</v>
      </c>
      <c r="Z3321" s="677">
        <f t="shared" ca="1" si="570"/>
        <v>0</v>
      </c>
      <c r="AA3321" t="str">
        <f t="shared" si="565"/>
        <v>ASR_COMP</v>
      </c>
      <c r="AB3321" s="957">
        <f t="shared" si="566"/>
        <v>44682</v>
      </c>
      <c r="AC3321" t="str">
        <f t="shared" si="567"/>
        <v>Unaudited</v>
      </c>
    </row>
    <row r="3322" spans="1:29" x14ac:dyDescent="0.25">
      <c r="A3322" t="s">
        <v>423</v>
      </c>
      <c r="B3322" t="s">
        <v>1388</v>
      </c>
      <c r="C3322" t="s">
        <v>1389</v>
      </c>
      <c r="D3322">
        <v>1900</v>
      </c>
      <c r="E3322" s="957">
        <v>1</v>
      </c>
      <c r="F3322" t="s">
        <v>441</v>
      </c>
      <c r="G3322" s="957">
        <v>91</v>
      </c>
      <c r="H3322" t="s">
        <v>391</v>
      </c>
      <c r="I3322" s="937" t="s">
        <v>491</v>
      </c>
      <c r="J3322" s="937" t="s">
        <v>447</v>
      </c>
      <c r="K3322" s="937" t="s">
        <v>450</v>
      </c>
      <c r="L3322" s="937">
        <v>7.3</v>
      </c>
      <c r="M3322" s="962" t="s">
        <v>158</v>
      </c>
      <c r="N3322" s="677">
        <f t="shared" ca="1" si="571"/>
        <v>-4298.3330634675658</v>
      </c>
      <c r="O3322" s="677">
        <f t="shared" ca="1" si="570"/>
        <v>-3715.1319298701592</v>
      </c>
      <c r="P3322" s="677">
        <f t="shared" ca="1" si="570"/>
        <v>-347.43815786389803</v>
      </c>
      <c r="Q3322" s="677">
        <f t="shared" ca="1" si="570"/>
        <v>-12.759163429466042</v>
      </c>
      <c r="R3322" s="677">
        <f t="shared" ca="1" si="570"/>
        <v>-6.1257821657406666</v>
      </c>
      <c r="S3322" s="677">
        <f t="shared" ca="1" si="570"/>
        <v>-107.26330819908831</v>
      </c>
      <c r="T3322" s="677">
        <f t="shared" ca="1" si="570"/>
        <v>15.029130586877139</v>
      </c>
      <c r="U3322" s="677">
        <f t="shared" ca="1" si="570"/>
        <v>-4.0998576747169713</v>
      </c>
      <c r="V3322" s="677">
        <f t="shared" ca="1" si="570"/>
        <v>-0.72571383291302727</v>
      </c>
      <c r="W3322" s="677">
        <f t="shared" ca="1" si="568"/>
        <v>-3.8396104003851121</v>
      </c>
      <c r="X3322" s="677">
        <f t="shared" ca="1" si="570"/>
        <v>-113.57780829467934</v>
      </c>
      <c r="Y3322" s="677">
        <f t="shared" ca="1" si="570"/>
        <v>-2.4008623233964066</v>
      </c>
      <c r="Z3322" s="677">
        <f t="shared" ca="1" si="570"/>
        <v>0</v>
      </c>
      <c r="AA3322" t="str">
        <f t="shared" si="565"/>
        <v>ASR_COMP</v>
      </c>
      <c r="AB3322" s="957">
        <f t="shared" si="566"/>
        <v>44682</v>
      </c>
      <c r="AC3322" t="str">
        <f t="shared" si="567"/>
        <v>Unaudited</v>
      </c>
    </row>
    <row r="3323" spans="1:29" x14ac:dyDescent="0.25">
      <c r="A3323" t="s">
        <v>423</v>
      </c>
      <c r="B3323" t="s">
        <v>1388</v>
      </c>
      <c r="C3323" t="s">
        <v>1389</v>
      </c>
      <c r="D3323">
        <v>1900</v>
      </c>
      <c r="E3323" s="957">
        <v>1</v>
      </c>
      <c r="F3323" t="s">
        <v>441</v>
      </c>
      <c r="G3323" s="957">
        <v>91</v>
      </c>
      <c r="H3323" t="s">
        <v>391</v>
      </c>
      <c r="I3323" s="937" t="s">
        <v>491</v>
      </c>
      <c r="J3323" s="937" t="s">
        <v>447</v>
      </c>
      <c r="K3323" s="937" t="s">
        <v>450</v>
      </c>
      <c r="L3323" s="945" t="s">
        <v>91</v>
      </c>
      <c r="M3323" s="960" t="s">
        <v>458</v>
      </c>
      <c r="N3323" s="677">
        <f t="shared" ca="1" si="571"/>
        <v>0</v>
      </c>
      <c r="O3323" s="677">
        <f t="shared" ca="1" si="570"/>
        <v>0</v>
      </c>
      <c r="P3323" s="677">
        <f t="shared" ca="1" si="570"/>
        <v>0</v>
      </c>
      <c r="Q3323" s="677">
        <f t="shared" ca="1" si="570"/>
        <v>0</v>
      </c>
      <c r="R3323" s="677">
        <f t="shared" ca="1" si="570"/>
        <v>0</v>
      </c>
      <c r="S3323" s="677">
        <f t="shared" ca="1" si="570"/>
        <v>0</v>
      </c>
      <c r="T3323" s="677">
        <f t="shared" ca="1" si="570"/>
        <v>0</v>
      </c>
      <c r="U3323" s="677">
        <f t="shared" ca="1" si="570"/>
        <v>0</v>
      </c>
      <c r="V3323" s="677">
        <f t="shared" ca="1" si="570"/>
        <v>0</v>
      </c>
      <c r="W3323" s="677">
        <f t="shared" ca="1" si="568"/>
        <v>0</v>
      </c>
      <c r="X3323" s="677">
        <f t="shared" ca="1" si="570"/>
        <v>0</v>
      </c>
      <c r="Y3323" s="677">
        <f t="shared" ca="1" si="570"/>
        <v>0</v>
      </c>
      <c r="Z3323" s="677">
        <f t="shared" ca="1" si="570"/>
        <v>0</v>
      </c>
      <c r="AA3323" t="str">
        <f t="shared" si="565"/>
        <v>ASR_COMP</v>
      </c>
      <c r="AB3323" s="957">
        <f t="shared" si="566"/>
        <v>44682</v>
      </c>
      <c r="AC3323" t="str">
        <f t="shared" si="567"/>
        <v>Unaudited</v>
      </c>
    </row>
    <row r="3324" spans="1:29" x14ac:dyDescent="0.25">
      <c r="A3324" t="s">
        <v>423</v>
      </c>
      <c r="B3324" t="s">
        <v>1388</v>
      </c>
      <c r="C3324" t="s">
        <v>1389</v>
      </c>
      <c r="D3324">
        <v>1900</v>
      </c>
      <c r="E3324" s="957">
        <v>1</v>
      </c>
      <c r="F3324" t="s">
        <v>441</v>
      </c>
      <c r="G3324" s="957">
        <v>91</v>
      </c>
      <c r="H3324" t="s">
        <v>391</v>
      </c>
      <c r="I3324" s="962" t="s">
        <v>491</v>
      </c>
      <c r="J3324" s="962" t="s">
        <v>447</v>
      </c>
      <c r="K3324" s="962" t="s">
        <v>451</v>
      </c>
      <c r="L3324" s="937">
        <v>8.1</v>
      </c>
      <c r="M3324" s="962" t="s">
        <v>22</v>
      </c>
      <c r="N3324" s="677">
        <f t="shared" ca="1" si="571"/>
        <v>12900398.126310609</v>
      </c>
      <c r="O3324" s="677">
        <f t="shared" ca="1" si="570"/>
        <v>5188787.8833341394</v>
      </c>
      <c r="P3324" s="677">
        <f t="shared" ca="1" si="570"/>
        <v>890910.00690497586</v>
      </c>
      <c r="Q3324" s="677">
        <f t="shared" ca="1" si="570"/>
        <v>3672839.8880701959</v>
      </c>
      <c r="R3324" s="677">
        <f t="shared" ca="1" si="570"/>
        <v>1488926.121148116</v>
      </c>
      <c r="S3324" s="677">
        <f t="shared" ca="1" si="570"/>
        <v>8190.0114128095074</v>
      </c>
      <c r="T3324" s="677">
        <f t="shared" ca="1" si="570"/>
        <v>124183.16183632442</v>
      </c>
      <c r="U3324" s="677">
        <f t="shared" ca="1" si="570"/>
        <v>163.99066371402142</v>
      </c>
      <c r="V3324" s="677">
        <f t="shared" ca="1" si="570"/>
        <v>702783.83582838799</v>
      </c>
      <c r="W3324" s="677">
        <f t="shared" ca="1" si="568"/>
        <v>104383.18736419697</v>
      </c>
      <c r="X3324" s="677">
        <f t="shared" ca="1" si="570"/>
        <v>51967.324752862216</v>
      </c>
      <c r="Y3324" s="677">
        <f t="shared" ca="1" si="570"/>
        <v>667262.71499488642</v>
      </c>
      <c r="Z3324" s="677">
        <f t="shared" ca="1" si="570"/>
        <v>0</v>
      </c>
      <c r="AA3324" t="str">
        <f t="shared" si="565"/>
        <v>ASR_COMP</v>
      </c>
      <c r="AB3324" s="957">
        <f t="shared" si="566"/>
        <v>44682</v>
      </c>
      <c r="AC3324" t="str">
        <f t="shared" si="567"/>
        <v>Unaudited</v>
      </c>
    </row>
    <row r="3325" spans="1:29" x14ac:dyDescent="0.25">
      <c r="A3325" t="s">
        <v>423</v>
      </c>
      <c r="B3325" t="s">
        <v>1388</v>
      </c>
      <c r="C3325" t="s">
        <v>1389</v>
      </c>
      <c r="D3325">
        <v>1900</v>
      </c>
      <c r="E3325" s="957">
        <v>1</v>
      </c>
      <c r="F3325" t="s">
        <v>441</v>
      </c>
      <c r="G3325" s="957">
        <v>91</v>
      </c>
      <c r="H3325" t="s">
        <v>391</v>
      </c>
      <c r="I3325" s="937" t="s">
        <v>491</v>
      </c>
      <c r="J3325" s="937" t="s">
        <v>447</v>
      </c>
      <c r="K3325" s="937" t="s">
        <v>451</v>
      </c>
      <c r="L3325" s="937" t="s">
        <v>115</v>
      </c>
      <c r="M3325" s="962" t="s">
        <v>446</v>
      </c>
      <c r="N3325" s="677">
        <f t="shared" ca="1" si="571"/>
        <v>209502</v>
      </c>
      <c r="O3325" s="677">
        <f t="shared" ca="1" si="570"/>
        <v>57955.68</v>
      </c>
      <c r="P3325" s="677">
        <f t="shared" ca="1" si="570"/>
        <v>8016</v>
      </c>
      <c r="Q3325" s="677">
        <f t="shared" ca="1" si="570"/>
        <v>38117.040000000001</v>
      </c>
      <c r="R3325" s="677">
        <f t="shared" ca="1" si="570"/>
        <v>21163.200000000001</v>
      </c>
      <c r="S3325" s="677">
        <f t="shared" ca="1" si="570"/>
        <v>0</v>
      </c>
      <c r="T3325" s="677">
        <f t="shared" ca="1" si="570"/>
        <v>0</v>
      </c>
      <c r="U3325" s="677">
        <f t="shared" ca="1" si="570"/>
        <v>0</v>
      </c>
      <c r="V3325" s="677">
        <f t="shared" ca="1" si="570"/>
        <v>57955.68</v>
      </c>
      <c r="W3325" s="677">
        <f t="shared" ca="1" si="568"/>
        <v>0</v>
      </c>
      <c r="X3325" s="677">
        <f t="shared" ca="1" si="570"/>
        <v>0</v>
      </c>
      <c r="Y3325" s="677">
        <f t="shared" ca="1" si="570"/>
        <v>26294.400000000001</v>
      </c>
      <c r="Z3325" s="677">
        <f t="shared" ca="1" si="570"/>
        <v>0</v>
      </c>
      <c r="AA3325" t="str">
        <f t="shared" si="565"/>
        <v>ASR_COMP</v>
      </c>
      <c r="AB3325" s="957">
        <f t="shared" si="566"/>
        <v>44682</v>
      </c>
      <c r="AC3325" t="str">
        <f t="shared" si="567"/>
        <v>Unaudited</v>
      </c>
    </row>
    <row r="3326" spans="1:29" x14ac:dyDescent="0.25">
      <c r="A3326" t="s">
        <v>423</v>
      </c>
      <c r="B3326" t="s">
        <v>1388</v>
      </c>
      <c r="C3326" t="s">
        <v>1389</v>
      </c>
      <c r="D3326">
        <v>1900</v>
      </c>
      <c r="E3326" s="957">
        <v>1</v>
      </c>
      <c r="F3326" t="s">
        <v>441</v>
      </c>
      <c r="G3326" s="957">
        <v>91</v>
      </c>
      <c r="H3326" t="s">
        <v>391</v>
      </c>
      <c r="I3326" s="937" t="s">
        <v>491</v>
      </c>
      <c r="J3326" s="937" t="s">
        <v>447</v>
      </c>
      <c r="K3326" s="937" t="s">
        <v>451</v>
      </c>
      <c r="L3326" s="937" t="s">
        <v>117</v>
      </c>
      <c r="M3326" s="962" t="s">
        <v>160</v>
      </c>
      <c r="N3326" s="677">
        <f t="shared" ca="1" si="571"/>
        <v>0</v>
      </c>
      <c r="O3326" s="677">
        <f t="shared" ca="1" si="570"/>
        <v>0</v>
      </c>
      <c r="P3326" s="677">
        <f t="shared" ca="1" si="570"/>
        <v>0</v>
      </c>
      <c r="Q3326" s="677">
        <f t="shared" ca="1" si="570"/>
        <v>0</v>
      </c>
      <c r="R3326" s="677">
        <f t="shared" ca="1" si="570"/>
        <v>0</v>
      </c>
      <c r="S3326" s="677">
        <f t="shared" ca="1" si="570"/>
        <v>0</v>
      </c>
      <c r="T3326" s="677">
        <f t="shared" ca="1" si="570"/>
        <v>0</v>
      </c>
      <c r="U3326" s="677">
        <f t="shared" ca="1" si="570"/>
        <v>0</v>
      </c>
      <c r="V3326" s="677">
        <f t="shared" ca="1" si="570"/>
        <v>0</v>
      </c>
      <c r="W3326" s="677">
        <f t="shared" ca="1" si="568"/>
        <v>0</v>
      </c>
      <c r="X3326" s="677">
        <f t="shared" ca="1" si="570"/>
        <v>0</v>
      </c>
      <c r="Y3326" s="677">
        <f t="shared" ca="1" si="570"/>
        <v>0</v>
      </c>
      <c r="Z3326" s="677">
        <f t="shared" ca="1" si="570"/>
        <v>0</v>
      </c>
      <c r="AA3326" t="str">
        <f t="shared" si="565"/>
        <v>ASR_COMP</v>
      </c>
      <c r="AB3326" s="957">
        <f t="shared" si="566"/>
        <v>44682</v>
      </c>
      <c r="AC3326" t="str">
        <f t="shared" si="567"/>
        <v>Unaudited</v>
      </c>
    </row>
    <row r="3327" spans="1:29" x14ac:dyDescent="0.25">
      <c r="A3327" t="s">
        <v>423</v>
      </c>
      <c r="B3327" t="s">
        <v>1388</v>
      </c>
      <c r="C3327" t="s">
        <v>1389</v>
      </c>
      <c r="D3327">
        <v>1900</v>
      </c>
      <c r="E3327" s="957">
        <v>1</v>
      </c>
      <c r="F3327" t="s">
        <v>441</v>
      </c>
      <c r="G3327" s="957">
        <v>91</v>
      </c>
      <c r="H3327" t="s">
        <v>391</v>
      </c>
      <c r="I3327" s="937" t="s">
        <v>491</v>
      </c>
      <c r="J3327" s="937" t="s">
        <v>447</v>
      </c>
      <c r="K3327" s="937" t="s">
        <v>451</v>
      </c>
      <c r="L3327" s="937" t="s">
        <v>118</v>
      </c>
      <c r="M3327" s="962" t="s">
        <v>116</v>
      </c>
      <c r="N3327" s="677">
        <f t="shared" ca="1" si="571"/>
        <v>-41613.730380041132</v>
      </c>
      <c r="O3327" s="677">
        <f t="shared" ca="1" si="570"/>
        <v>-19118.712745283661</v>
      </c>
      <c r="P3327" s="677">
        <f t="shared" ca="1" si="570"/>
        <v>-3282.66502445077</v>
      </c>
      <c r="Q3327" s="677">
        <f t="shared" ca="1" si="570"/>
        <v>-9864.9358226592776</v>
      </c>
      <c r="R3327" s="677">
        <f t="shared" ca="1" si="570"/>
        <v>-3999.1290329632948</v>
      </c>
      <c r="S3327" s="677">
        <f t="shared" ca="1" si="570"/>
        <v>-188.46588167740026</v>
      </c>
      <c r="T3327" s="677">
        <f t="shared" ca="1" si="570"/>
        <v>0</v>
      </c>
      <c r="U3327" s="677">
        <f t="shared" ca="1" si="570"/>
        <v>-3.7736998724306852</v>
      </c>
      <c r="V3327" s="677">
        <f t="shared" ca="1" si="570"/>
        <v>-1887.6176607012658</v>
      </c>
      <c r="W3327" s="677">
        <f t="shared" ca="1" si="568"/>
        <v>-280.36437081211028</v>
      </c>
      <c r="X3327" s="677">
        <f t="shared" ca="1" si="570"/>
        <v>-1195.8551929055493</v>
      </c>
      <c r="Y3327" s="677">
        <f t="shared" ca="1" si="570"/>
        <v>-1792.2109487153712</v>
      </c>
      <c r="Z3327" s="677">
        <f t="shared" ca="1" si="570"/>
        <v>0</v>
      </c>
      <c r="AA3327" t="str">
        <f t="shared" si="565"/>
        <v>ASR_COMP</v>
      </c>
      <c r="AB3327" s="957">
        <f t="shared" si="566"/>
        <v>44682</v>
      </c>
      <c r="AC3327" t="str">
        <f t="shared" si="567"/>
        <v>Unaudited</v>
      </c>
    </row>
    <row r="3328" spans="1:29" x14ac:dyDescent="0.25">
      <c r="A3328" t="s">
        <v>423</v>
      </c>
      <c r="B3328" t="s">
        <v>1388</v>
      </c>
      <c r="C3328" t="s">
        <v>1389</v>
      </c>
      <c r="D3328">
        <v>1900</v>
      </c>
      <c r="E3328" s="957">
        <v>1</v>
      </c>
      <c r="F3328" t="s">
        <v>441</v>
      </c>
      <c r="G3328" s="957">
        <v>91</v>
      </c>
      <c r="H3328" t="s">
        <v>391</v>
      </c>
      <c r="I3328" s="937" t="s">
        <v>491</v>
      </c>
      <c r="J3328" s="937" t="s">
        <v>447</v>
      </c>
      <c r="K3328" s="937" t="s">
        <v>451</v>
      </c>
      <c r="L3328" s="945" t="s">
        <v>119</v>
      </c>
      <c r="M3328" s="960" t="s">
        <v>161</v>
      </c>
      <c r="N3328" s="677">
        <f t="shared" ca="1" si="571"/>
        <v>0</v>
      </c>
      <c r="O3328" s="677">
        <f t="shared" ca="1" si="570"/>
        <v>0</v>
      </c>
      <c r="P3328" s="677">
        <f t="shared" ca="1" si="570"/>
        <v>0</v>
      </c>
      <c r="Q3328" s="677">
        <f t="shared" ca="1" si="570"/>
        <v>0</v>
      </c>
      <c r="R3328" s="677">
        <f t="shared" ca="1" si="570"/>
        <v>0</v>
      </c>
      <c r="S3328" s="677">
        <f t="shared" ca="1" si="570"/>
        <v>0</v>
      </c>
      <c r="T3328" s="677">
        <f t="shared" ca="1" si="570"/>
        <v>0</v>
      </c>
      <c r="U3328" s="677">
        <f t="shared" ca="1" si="570"/>
        <v>0</v>
      </c>
      <c r="V3328" s="677">
        <f t="shared" ca="1" si="570"/>
        <v>0</v>
      </c>
      <c r="W3328" s="677">
        <f t="shared" ca="1" si="568"/>
        <v>0</v>
      </c>
      <c r="X3328" s="677">
        <f t="shared" ca="1" si="570"/>
        <v>0</v>
      </c>
      <c r="Y3328" s="677">
        <f t="shared" ca="1" si="570"/>
        <v>0</v>
      </c>
      <c r="Z3328" s="677">
        <f t="shared" ca="1" si="570"/>
        <v>0</v>
      </c>
      <c r="AA3328" t="str">
        <f t="shared" si="565"/>
        <v>ASR_COMP</v>
      </c>
      <c r="AB3328" s="957">
        <f t="shared" si="566"/>
        <v>44682</v>
      </c>
      <c r="AC3328" t="str">
        <f t="shared" si="567"/>
        <v>Unaudited</v>
      </c>
    </row>
    <row r="3329" spans="1:29" x14ac:dyDescent="0.25">
      <c r="A3329" t="s">
        <v>423</v>
      </c>
      <c r="B3329" t="s">
        <v>1388</v>
      </c>
      <c r="C3329" t="s">
        <v>1389</v>
      </c>
      <c r="D3329">
        <v>1900</v>
      </c>
      <c r="E3329" s="957">
        <v>1</v>
      </c>
      <c r="F3329" t="s">
        <v>441</v>
      </c>
      <c r="G3329" s="957">
        <v>91</v>
      </c>
      <c r="H3329" t="s">
        <v>391</v>
      </c>
      <c r="I3329" s="962" t="s">
        <v>491</v>
      </c>
      <c r="J3329" s="962" t="s">
        <v>447</v>
      </c>
      <c r="K3329" s="962" t="s">
        <v>451</v>
      </c>
      <c r="L3329" s="937" t="s">
        <v>162</v>
      </c>
      <c r="M3329" s="962" t="s">
        <v>23</v>
      </c>
      <c r="N3329" s="677">
        <f t="shared" ca="1" si="571"/>
        <v>0</v>
      </c>
      <c r="O3329" s="677">
        <f t="shared" ca="1" si="570"/>
        <v>0</v>
      </c>
      <c r="P3329" s="677">
        <f t="shared" ca="1" si="570"/>
        <v>0</v>
      </c>
      <c r="Q3329" s="677">
        <f t="shared" ca="1" si="570"/>
        <v>0</v>
      </c>
      <c r="R3329" s="677">
        <f t="shared" ca="1" si="570"/>
        <v>0</v>
      </c>
      <c r="S3329" s="677">
        <f t="shared" ca="1" si="570"/>
        <v>0</v>
      </c>
      <c r="T3329" s="677">
        <f t="shared" ca="1" si="570"/>
        <v>0</v>
      </c>
      <c r="U3329" s="677">
        <f t="shared" ca="1" si="570"/>
        <v>0</v>
      </c>
      <c r="V3329" s="677">
        <f t="shared" ca="1" si="570"/>
        <v>0</v>
      </c>
      <c r="W3329" s="677">
        <f t="shared" ca="1" si="568"/>
        <v>0</v>
      </c>
      <c r="X3329" s="677">
        <f t="shared" ca="1" si="570"/>
        <v>0</v>
      </c>
      <c r="Y3329" s="677">
        <f t="shared" ca="1" si="570"/>
        <v>0</v>
      </c>
      <c r="Z3329" s="677">
        <f t="shared" ca="1" si="570"/>
        <v>0</v>
      </c>
      <c r="AA3329" t="str">
        <f t="shared" si="565"/>
        <v>ASR_COMP</v>
      </c>
      <c r="AB3329" s="957">
        <f t="shared" si="566"/>
        <v>44682</v>
      </c>
      <c r="AC3329" t="str">
        <f t="shared" si="567"/>
        <v>Unaudited</v>
      </c>
    </row>
    <row r="3330" spans="1:29" x14ac:dyDescent="0.25">
      <c r="A3330" t="s">
        <v>423</v>
      </c>
      <c r="B3330" t="s">
        <v>1388</v>
      </c>
      <c r="C3330" t="s">
        <v>1389</v>
      </c>
      <c r="D3330">
        <v>1900</v>
      </c>
      <c r="E3330" s="957">
        <v>1</v>
      </c>
      <c r="F3330" t="s">
        <v>441</v>
      </c>
      <c r="G3330" s="957">
        <v>91</v>
      </c>
      <c r="H3330" t="s">
        <v>391</v>
      </c>
      <c r="I3330" s="937" t="s">
        <v>491</v>
      </c>
      <c r="J3330" s="937" t="s">
        <v>447</v>
      </c>
      <c r="K3330" s="937" t="s">
        <v>451</v>
      </c>
      <c r="L3330" s="937" t="s">
        <v>445</v>
      </c>
      <c r="M3330" s="962" t="s">
        <v>459</v>
      </c>
      <c r="N3330" s="677">
        <f t="shared" ca="1" si="571"/>
        <v>0</v>
      </c>
      <c r="O3330" s="677">
        <f t="shared" ca="1" si="570"/>
        <v>0</v>
      </c>
      <c r="P3330" s="677">
        <f t="shared" ca="1" si="570"/>
        <v>0</v>
      </c>
      <c r="Q3330" s="677">
        <f t="shared" ca="1" si="570"/>
        <v>0</v>
      </c>
      <c r="R3330" s="677">
        <f t="shared" ca="1" si="570"/>
        <v>0</v>
      </c>
      <c r="S3330" s="677">
        <f t="shared" ca="1" si="570"/>
        <v>0</v>
      </c>
      <c r="T3330" s="677">
        <f t="shared" ca="1" si="570"/>
        <v>0</v>
      </c>
      <c r="U3330" s="677">
        <f t="shared" ca="1" si="570"/>
        <v>0</v>
      </c>
      <c r="V3330" s="677">
        <f t="shared" ca="1" si="570"/>
        <v>0</v>
      </c>
      <c r="W3330" s="677">
        <f t="shared" ca="1" si="568"/>
        <v>0</v>
      </c>
      <c r="X3330" s="677">
        <f t="shared" ca="1" si="570"/>
        <v>0</v>
      </c>
      <c r="Y3330" s="677">
        <f t="shared" ca="1" si="570"/>
        <v>0</v>
      </c>
      <c r="Z3330" s="677">
        <f t="shared" ca="1" si="570"/>
        <v>0</v>
      </c>
      <c r="AA3330" t="str">
        <f t="shared" ref="AA3330:AA3393" si="572">file_name</f>
        <v>ASR_COMP</v>
      </c>
      <c r="AB3330" s="957">
        <f t="shared" ref="AB3330:AB3393" si="573">file_date</f>
        <v>44682</v>
      </c>
      <c r="AC3330" t="str">
        <f t="shared" ref="AC3330:AC3393" si="574">status</f>
        <v>Unaudited</v>
      </c>
    </row>
    <row r="3331" spans="1:29" ht="30" x14ac:dyDescent="0.25">
      <c r="A3331" t="s">
        <v>423</v>
      </c>
      <c r="B3331" t="s">
        <v>1388</v>
      </c>
      <c r="C3331" t="s">
        <v>1389</v>
      </c>
      <c r="D3331">
        <v>1900</v>
      </c>
      <c r="E3331" s="957">
        <v>1</v>
      </c>
      <c r="F3331" t="s">
        <v>441</v>
      </c>
      <c r="G3331" s="957">
        <v>91</v>
      </c>
      <c r="H3331" t="s">
        <v>391</v>
      </c>
      <c r="I3331" s="937" t="s">
        <v>491</v>
      </c>
      <c r="J3331" s="937" t="s">
        <v>447</v>
      </c>
      <c r="K3331" s="937" t="s">
        <v>452</v>
      </c>
      <c r="L3331" s="937">
        <v>9.1</v>
      </c>
      <c r="M3331" s="962" t="s">
        <v>188</v>
      </c>
      <c r="N3331" s="677">
        <f t="shared" ca="1" si="571"/>
        <v>1326362.3700885375</v>
      </c>
      <c r="O3331" s="677">
        <f t="shared" ca="1" si="570"/>
        <v>91549.267015302845</v>
      </c>
      <c r="P3331" s="677">
        <f t="shared" ca="1" si="570"/>
        <v>4463.7233046880847</v>
      </c>
      <c r="Q3331" s="677">
        <f t="shared" ca="1" si="570"/>
        <v>61579.850693410219</v>
      </c>
      <c r="R3331" s="677">
        <f t="shared" ca="1" si="570"/>
        <v>35186.513169837359</v>
      </c>
      <c r="S3331" s="677">
        <f t="shared" ca="1" si="570"/>
        <v>27356.877331309632</v>
      </c>
      <c r="T3331" s="677">
        <f t="shared" ca="1" si="570"/>
        <v>12356.17076862397</v>
      </c>
      <c r="U3331" s="677">
        <f t="shared" ca="1" si="570"/>
        <v>32.526369001265124</v>
      </c>
      <c r="V3331" s="677">
        <f t="shared" ca="1" si="570"/>
        <v>386.20236209172458</v>
      </c>
      <c r="W3331" s="677">
        <f t="shared" ca="1" si="568"/>
        <v>1093451.2390742723</v>
      </c>
      <c r="X3331" s="677">
        <f t="shared" ca="1" si="570"/>
        <v>0</v>
      </c>
      <c r="Y3331" s="677">
        <f t="shared" ca="1" si="570"/>
        <v>0</v>
      </c>
      <c r="Z3331" s="677">
        <f t="shared" ca="1" si="570"/>
        <v>0</v>
      </c>
      <c r="AA3331" t="str">
        <f t="shared" si="572"/>
        <v>ASR_COMP</v>
      </c>
      <c r="AB3331" s="957">
        <f t="shared" si="573"/>
        <v>44682</v>
      </c>
      <c r="AC3331" t="str">
        <f t="shared" si="574"/>
        <v>Unaudited</v>
      </c>
    </row>
    <row r="3332" spans="1:29" x14ac:dyDescent="0.25">
      <c r="A3332" t="s">
        <v>423</v>
      </c>
      <c r="B3332" t="s">
        <v>1388</v>
      </c>
      <c r="C3332" t="s">
        <v>1389</v>
      </c>
      <c r="D3332">
        <v>1900</v>
      </c>
      <c r="E3332" s="957">
        <v>1</v>
      </c>
      <c r="F3332" t="s">
        <v>441</v>
      </c>
      <c r="G3332" s="957">
        <v>91</v>
      </c>
      <c r="H3332" t="s">
        <v>391</v>
      </c>
      <c r="I3332" s="937" t="s">
        <v>491</v>
      </c>
      <c r="J3332" s="937" t="s">
        <v>447</v>
      </c>
      <c r="K3332" s="937" t="s">
        <v>452</v>
      </c>
      <c r="L3332" s="937" t="s">
        <v>109</v>
      </c>
      <c r="M3332" s="962" t="s">
        <v>189</v>
      </c>
      <c r="N3332" s="677">
        <f t="shared" ca="1" si="571"/>
        <v>300484.72862750763</v>
      </c>
      <c r="O3332" s="677">
        <f t="shared" ca="1" si="570"/>
        <v>32895.805410697889</v>
      </c>
      <c r="P3332" s="677">
        <f t="shared" ca="1" si="570"/>
        <v>610.96307191543656</v>
      </c>
      <c r="Q3332" s="677">
        <f t="shared" ca="1" si="570"/>
        <v>121747.36544152882</v>
      </c>
      <c r="R3332" s="677">
        <f t="shared" ca="1" si="570"/>
        <v>91514.883896781699</v>
      </c>
      <c r="S3332" s="677">
        <f t="shared" ca="1" si="570"/>
        <v>53127.60483124337</v>
      </c>
      <c r="T3332" s="677">
        <f t="shared" ca="1" si="570"/>
        <v>130.55105026742194</v>
      </c>
      <c r="U3332" s="677">
        <f t="shared" ca="1" si="570"/>
        <v>7.2486745924375589</v>
      </c>
      <c r="V3332" s="677">
        <f t="shared" ca="1" si="570"/>
        <v>71.581657363434985</v>
      </c>
      <c r="W3332" s="677">
        <f t="shared" ca="1" si="568"/>
        <v>378.72459311711498</v>
      </c>
      <c r="X3332" s="677">
        <f t="shared" ca="1" si="570"/>
        <v>0</v>
      </c>
      <c r="Y3332" s="677">
        <f t="shared" ca="1" si="570"/>
        <v>0</v>
      </c>
      <c r="Z3332" s="677">
        <f t="shared" ca="1" si="570"/>
        <v>0</v>
      </c>
      <c r="AA3332" t="str">
        <f t="shared" si="572"/>
        <v>ASR_COMP</v>
      </c>
      <c r="AB3332" s="957">
        <f t="shared" si="573"/>
        <v>44682</v>
      </c>
      <c r="AC3332" t="str">
        <f t="shared" si="574"/>
        <v>Unaudited</v>
      </c>
    </row>
    <row r="3333" spans="1:29" x14ac:dyDescent="0.25">
      <c r="A3333" t="s">
        <v>423</v>
      </c>
      <c r="B3333" t="s">
        <v>1388</v>
      </c>
      <c r="C3333" t="s">
        <v>1389</v>
      </c>
      <c r="D3333">
        <v>1900</v>
      </c>
      <c r="E3333" s="957">
        <v>1</v>
      </c>
      <c r="F3333" t="s">
        <v>441</v>
      </c>
      <c r="G3333" s="957">
        <v>91</v>
      </c>
      <c r="H3333" t="s">
        <v>391</v>
      </c>
      <c r="I3333" s="937" t="s">
        <v>491</v>
      </c>
      <c r="J3333" s="937" t="s">
        <v>447</v>
      </c>
      <c r="K3333" s="937" t="s">
        <v>452</v>
      </c>
      <c r="L3333" s="945" t="s">
        <v>1324</v>
      </c>
      <c r="M3333" s="960" t="s">
        <v>1325</v>
      </c>
      <c r="N3333" s="677">
        <f t="shared" ca="1" si="571"/>
        <v>241111.11355374669</v>
      </c>
      <c r="O3333" s="677">
        <f t="shared" ca="1" si="570"/>
        <v>25052.490829733088</v>
      </c>
      <c r="P3333" s="677">
        <f t="shared" ca="1" si="570"/>
        <v>3746.789738971001</v>
      </c>
      <c r="Q3333" s="677">
        <f t="shared" ca="1" si="570"/>
        <v>78729.788844824405</v>
      </c>
      <c r="R3333" s="677">
        <f t="shared" ca="1" si="570"/>
        <v>14124.903764010054</v>
      </c>
      <c r="S3333" s="677">
        <f t="shared" ca="1" si="570"/>
        <v>118596.75963338889</v>
      </c>
      <c r="T3333" s="677">
        <f t="shared" ca="1" si="570"/>
        <v>138.04412214675736</v>
      </c>
      <c r="U3333" s="677">
        <f t="shared" ca="1" si="570"/>
        <v>7.6647175092872342</v>
      </c>
      <c r="V3333" s="677">
        <f t="shared" ca="1" si="570"/>
        <v>314.21013831986909</v>
      </c>
      <c r="W3333" s="677">
        <f t="shared" ca="1" si="568"/>
        <v>400.46176484331403</v>
      </c>
      <c r="X3333" s="677">
        <f t="shared" ca="1" si="570"/>
        <v>0</v>
      </c>
      <c r="Y3333" s="677">
        <f t="shared" ca="1" si="570"/>
        <v>0</v>
      </c>
      <c r="Z3333" s="677">
        <f t="shared" ca="1" si="570"/>
        <v>0</v>
      </c>
      <c r="AA3333" t="str">
        <f t="shared" si="572"/>
        <v>ASR_COMP</v>
      </c>
      <c r="AB3333" s="957">
        <f t="shared" si="573"/>
        <v>44682</v>
      </c>
      <c r="AC3333" t="str">
        <f t="shared" si="574"/>
        <v>Unaudited</v>
      </c>
    </row>
    <row r="3334" spans="1:29" x14ac:dyDescent="0.25">
      <c r="A3334" t="s">
        <v>423</v>
      </c>
      <c r="B3334" t="s">
        <v>1388</v>
      </c>
      <c r="C3334" t="s">
        <v>1389</v>
      </c>
      <c r="D3334">
        <v>1900</v>
      </c>
      <c r="E3334" s="957">
        <v>1</v>
      </c>
      <c r="F3334" t="s">
        <v>441</v>
      </c>
      <c r="G3334" s="957">
        <v>91</v>
      </c>
      <c r="H3334" t="s">
        <v>391</v>
      </c>
      <c r="I3334" s="962" t="s">
        <v>491</v>
      </c>
      <c r="J3334" s="962" t="s">
        <v>447</v>
      </c>
      <c r="K3334" s="962" t="s">
        <v>452</v>
      </c>
      <c r="L3334" s="937" t="s">
        <v>110</v>
      </c>
      <c r="M3334" s="962" t="s">
        <v>190</v>
      </c>
      <c r="N3334" s="677">
        <f t="shared" ca="1" si="571"/>
        <v>780881.80370654806</v>
      </c>
      <c r="O3334" s="677">
        <f t="shared" ca="1" si="570"/>
        <v>380313.66844159935</v>
      </c>
      <c r="P3334" s="677">
        <f t="shared" ca="1" si="570"/>
        <v>20524.104317331807</v>
      </c>
      <c r="Q3334" s="677">
        <f t="shared" ca="1" si="570"/>
        <v>198389.6375294443</v>
      </c>
      <c r="R3334" s="677">
        <f t="shared" ca="1" si="570"/>
        <v>70833.278823321074</v>
      </c>
      <c r="S3334" s="677">
        <f t="shared" ca="1" si="570"/>
        <v>9759.4563843124997</v>
      </c>
      <c r="T3334" s="677">
        <f t="shared" ca="1" si="570"/>
        <v>12758.119536030623</v>
      </c>
      <c r="U3334" s="677">
        <f t="shared" ca="1" si="570"/>
        <v>1564.2732141962663</v>
      </c>
      <c r="V3334" s="677">
        <f t="shared" ca="1" si="570"/>
        <v>3689.1877723744365</v>
      </c>
      <c r="W3334" s="677">
        <f t="shared" ca="1" si="568"/>
        <v>83050.07768793765</v>
      </c>
      <c r="X3334" s="677">
        <f t="shared" ca="1" si="570"/>
        <v>0</v>
      </c>
      <c r="Y3334" s="677">
        <f t="shared" ca="1" si="570"/>
        <v>0</v>
      </c>
      <c r="Z3334" s="677">
        <f t="shared" ca="1" si="570"/>
        <v>0</v>
      </c>
      <c r="AA3334" t="str">
        <f t="shared" si="572"/>
        <v>ASR_COMP</v>
      </c>
      <c r="AB3334" s="957">
        <f t="shared" si="573"/>
        <v>44682</v>
      </c>
      <c r="AC3334" t="str">
        <f t="shared" si="574"/>
        <v>Unaudited</v>
      </c>
    </row>
    <row r="3335" spans="1:29" x14ac:dyDescent="0.25">
      <c r="A3335" t="s">
        <v>423</v>
      </c>
      <c r="B3335" t="s">
        <v>1388</v>
      </c>
      <c r="C3335" t="s">
        <v>1389</v>
      </c>
      <c r="D3335">
        <v>1900</v>
      </c>
      <c r="E3335" s="957">
        <v>1</v>
      </c>
      <c r="F3335" t="s">
        <v>441</v>
      </c>
      <c r="G3335" s="957">
        <v>91</v>
      </c>
      <c r="H3335" t="s">
        <v>391</v>
      </c>
      <c r="I3335" s="937" t="s">
        <v>491</v>
      </c>
      <c r="J3335" s="937" t="s">
        <v>447</v>
      </c>
      <c r="K3335" s="937" t="s">
        <v>452</v>
      </c>
      <c r="L3335" s="937" t="s">
        <v>111</v>
      </c>
      <c r="M3335" s="962" t="s">
        <v>163</v>
      </c>
      <c r="N3335" s="677">
        <f t="shared" ca="1" si="571"/>
        <v>3712761.264089813</v>
      </c>
      <c r="O3335" s="677">
        <f t="shared" ca="1" si="570"/>
        <v>2349296.4162651794</v>
      </c>
      <c r="P3335" s="677">
        <f t="shared" ca="1" si="570"/>
        <v>199897.69303520338</v>
      </c>
      <c r="Q3335" s="677">
        <f t="shared" ca="1" si="570"/>
        <v>486854.62450528349</v>
      </c>
      <c r="R3335" s="677">
        <f t="shared" ca="1" si="570"/>
        <v>149876.29026140791</v>
      </c>
      <c r="S3335" s="677">
        <f t="shared" ca="1" si="570"/>
        <v>90048.880087391488</v>
      </c>
      <c r="T3335" s="677">
        <f t="shared" ca="1" si="570"/>
        <v>19895.466415250026</v>
      </c>
      <c r="U3335" s="677">
        <f t="shared" ca="1" si="570"/>
        <v>6306.2539409685878</v>
      </c>
      <c r="V3335" s="677">
        <f t="shared" ca="1" si="570"/>
        <v>25493.713548053973</v>
      </c>
      <c r="W3335" s="677">
        <f t="shared" ca="1" si="568"/>
        <v>51861.665240727234</v>
      </c>
      <c r="X3335" s="677">
        <f t="shared" ca="1" si="570"/>
        <v>213531.40256071708</v>
      </c>
      <c r="Y3335" s="677">
        <f t="shared" ca="1" si="570"/>
        <v>119698.85822963019</v>
      </c>
      <c r="Z3335" s="677">
        <f t="shared" ca="1" si="570"/>
        <v>0</v>
      </c>
      <c r="AA3335" t="str">
        <f t="shared" si="572"/>
        <v>ASR_COMP</v>
      </c>
      <c r="AB3335" s="957">
        <f t="shared" si="573"/>
        <v>44682</v>
      </c>
      <c r="AC3335" t="str">
        <f t="shared" si="574"/>
        <v>Unaudited</v>
      </c>
    </row>
    <row r="3336" spans="1:29" x14ac:dyDescent="0.25">
      <c r="A3336" t="s">
        <v>423</v>
      </c>
      <c r="B3336" t="s">
        <v>1388</v>
      </c>
      <c r="C3336" t="s">
        <v>1389</v>
      </c>
      <c r="D3336">
        <v>1900</v>
      </c>
      <c r="E3336" s="957">
        <v>1</v>
      </c>
      <c r="F3336" t="s">
        <v>441</v>
      </c>
      <c r="G3336" s="957">
        <v>91</v>
      </c>
      <c r="H3336" t="s">
        <v>391</v>
      </c>
      <c r="I3336" s="937" t="s">
        <v>491</v>
      </c>
      <c r="J3336" s="937" t="s">
        <v>447</v>
      </c>
      <c r="K3336" s="937" t="s">
        <v>452</v>
      </c>
      <c r="L3336" s="937" t="s">
        <v>112</v>
      </c>
      <c r="M3336" s="962" t="s">
        <v>137</v>
      </c>
      <c r="N3336" s="677">
        <f t="shared" ca="1" si="571"/>
        <v>0</v>
      </c>
      <c r="O3336" s="677">
        <f t="shared" ca="1" si="570"/>
        <v>0</v>
      </c>
      <c r="P3336" s="677">
        <f t="shared" ca="1" si="570"/>
        <v>0</v>
      </c>
      <c r="Q3336" s="677">
        <f t="shared" ca="1" si="570"/>
        <v>0</v>
      </c>
      <c r="R3336" s="677">
        <f t="shared" ca="1" si="570"/>
        <v>0</v>
      </c>
      <c r="S3336" s="677">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7">
        <f t="shared" ca="1" si="575"/>
        <v>0</v>
      </c>
      <c r="U3336" s="677">
        <f t="shared" ca="1" si="575"/>
        <v>0</v>
      </c>
      <c r="V3336" s="677">
        <f t="shared" ca="1" si="575"/>
        <v>0</v>
      </c>
      <c r="W3336" s="677">
        <f t="shared" ca="1" si="568"/>
        <v>0</v>
      </c>
      <c r="X3336" s="677">
        <f t="shared" ca="1" si="575"/>
        <v>0</v>
      </c>
      <c r="Y3336" s="677">
        <f t="shared" ca="1" si="575"/>
        <v>0</v>
      </c>
      <c r="Z3336" s="677">
        <f t="shared" ca="1" si="575"/>
        <v>0</v>
      </c>
      <c r="AA3336" t="str">
        <f t="shared" si="572"/>
        <v>ASR_COMP</v>
      </c>
      <c r="AB3336" s="957">
        <f t="shared" si="573"/>
        <v>44682</v>
      </c>
      <c r="AC3336" t="str">
        <f t="shared" si="574"/>
        <v>Unaudited</v>
      </c>
    </row>
    <row r="3337" spans="1:29" x14ac:dyDescent="0.25">
      <c r="A3337" t="s">
        <v>423</v>
      </c>
      <c r="B3337" t="s">
        <v>1388</v>
      </c>
      <c r="C3337" t="s">
        <v>1389</v>
      </c>
      <c r="D3337">
        <v>1900</v>
      </c>
      <c r="E3337" s="957">
        <v>1</v>
      </c>
      <c r="F3337" t="s">
        <v>441</v>
      </c>
      <c r="G3337" s="957">
        <v>91</v>
      </c>
      <c r="H3337" t="s">
        <v>391</v>
      </c>
      <c r="I3337" s="937" t="s">
        <v>491</v>
      </c>
      <c r="J3337" s="937" t="s">
        <v>447</v>
      </c>
      <c r="K3337" s="937" t="s">
        <v>452</v>
      </c>
      <c r="L3337" s="937" t="s">
        <v>113</v>
      </c>
      <c r="M3337" s="962" t="s">
        <v>165</v>
      </c>
      <c r="N3337" s="677">
        <f t="shared" ca="1" si="571"/>
        <v>-38801.940057655847</v>
      </c>
      <c r="O3337" s="677">
        <f t="shared" ca="1" si="575"/>
        <v>-17376.366928048101</v>
      </c>
      <c r="P3337" s="677">
        <f t="shared" ca="1" si="575"/>
        <v>-1380.0451395570094</v>
      </c>
      <c r="Q3337" s="677">
        <f t="shared" ca="1" si="575"/>
        <v>-6137.3352615840558</v>
      </c>
      <c r="R3337" s="677">
        <f t="shared" ca="1" si="575"/>
        <v>-1955.1973050186034</v>
      </c>
      <c r="S3337" s="677">
        <f t="shared" ca="1" si="575"/>
        <v>-1219.9000447219755</v>
      </c>
      <c r="T3337" s="677">
        <f t="shared" ca="1" si="575"/>
        <v>-293.42626526078698</v>
      </c>
      <c r="U3337" s="677">
        <f t="shared" ca="1" si="575"/>
        <v>-30.189381039984958</v>
      </c>
      <c r="V3337" s="677">
        <f t="shared" ca="1" si="575"/>
        <v>-194.93539497124004</v>
      </c>
      <c r="W3337" s="677">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-8216.5543326938659</v>
      </c>
      <c r="X3337" s="677">
        <f t="shared" ca="1" si="575"/>
        <v>-1217.0651551195429</v>
      </c>
      <c r="Y3337" s="677">
        <f t="shared" ca="1" si="575"/>
        <v>-780.92484964068444</v>
      </c>
      <c r="Z3337" s="677">
        <f t="shared" ca="1" si="575"/>
        <v>0</v>
      </c>
      <c r="AA3337" t="str">
        <f t="shared" si="572"/>
        <v>ASR_COMP</v>
      </c>
      <c r="AB3337" s="957">
        <f t="shared" si="573"/>
        <v>44682</v>
      </c>
      <c r="AC3337" t="str">
        <f t="shared" si="574"/>
        <v>Unaudited</v>
      </c>
    </row>
    <row r="3338" spans="1:29" x14ac:dyDescent="0.25">
      <c r="A3338" t="s">
        <v>423</v>
      </c>
      <c r="B3338" t="s">
        <v>1388</v>
      </c>
      <c r="C3338" t="s">
        <v>1389</v>
      </c>
      <c r="D3338">
        <v>1900</v>
      </c>
      <c r="E3338" s="957">
        <v>1</v>
      </c>
      <c r="F3338" t="s">
        <v>441</v>
      </c>
      <c r="G3338" s="957">
        <v>91</v>
      </c>
      <c r="H3338" t="s">
        <v>391</v>
      </c>
      <c r="I3338" s="937" t="s">
        <v>491</v>
      </c>
      <c r="J3338" s="937" t="s">
        <v>447</v>
      </c>
      <c r="K3338" s="937" t="s">
        <v>452</v>
      </c>
      <c r="L3338" s="937" t="s">
        <v>114</v>
      </c>
      <c r="M3338" s="962" t="s">
        <v>466</v>
      </c>
      <c r="N3338" s="677">
        <f t="shared" ca="1" si="571"/>
        <v>0</v>
      </c>
      <c r="O3338" s="677">
        <f t="shared" ca="1" si="575"/>
        <v>0</v>
      </c>
      <c r="P3338" s="677">
        <f t="shared" ca="1" si="575"/>
        <v>0</v>
      </c>
      <c r="Q3338" s="677">
        <f t="shared" ca="1" si="575"/>
        <v>0</v>
      </c>
      <c r="R3338" s="677">
        <f t="shared" ca="1" si="575"/>
        <v>0</v>
      </c>
      <c r="S3338" s="677">
        <f t="shared" ca="1" si="575"/>
        <v>0</v>
      </c>
      <c r="T3338" s="677">
        <f t="shared" ca="1" si="575"/>
        <v>0</v>
      </c>
      <c r="U3338" s="677">
        <f t="shared" ca="1" si="575"/>
        <v>0</v>
      </c>
      <c r="V3338" s="677">
        <f t="shared" ca="1" si="575"/>
        <v>0</v>
      </c>
      <c r="W3338" s="677">
        <f t="shared" ca="1" si="576"/>
        <v>0</v>
      </c>
      <c r="X3338" s="677">
        <f t="shared" ca="1" si="575"/>
        <v>0</v>
      </c>
      <c r="Y3338" s="677">
        <f t="shared" ca="1" si="575"/>
        <v>0</v>
      </c>
      <c r="Z3338" s="677">
        <f t="shared" ca="1" si="575"/>
        <v>0</v>
      </c>
      <c r="AA3338" t="str">
        <f t="shared" si="572"/>
        <v>ASR_COMP</v>
      </c>
      <c r="AB3338" s="957">
        <f t="shared" si="573"/>
        <v>44682</v>
      </c>
      <c r="AC3338" t="str">
        <f t="shared" si="574"/>
        <v>Unaudited</v>
      </c>
    </row>
    <row r="3339" spans="1:29" x14ac:dyDescent="0.25">
      <c r="A3339" t="s">
        <v>423</v>
      </c>
      <c r="B3339" t="s">
        <v>1388</v>
      </c>
      <c r="C3339" t="s">
        <v>1389</v>
      </c>
      <c r="D3339">
        <v>1900</v>
      </c>
      <c r="E3339" s="957">
        <v>1</v>
      </c>
      <c r="F3339" t="s">
        <v>441</v>
      </c>
      <c r="G3339" s="957">
        <v>91</v>
      </c>
      <c r="H3339" t="s">
        <v>391</v>
      </c>
      <c r="I3339" s="937" t="s">
        <v>491</v>
      </c>
      <c r="J3339" s="937" t="s">
        <v>447</v>
      </c>
      <c r="K3339" s="937" t="s">
        <v>6</v>
      </c>
      <c r="L3339" s="937" t="s">
        <v>120</v>
      </c>
      <c r="M3339" s="962" t="s">
        <v>191</v>
      </c>
      <c r="N3339" s="677">
        <f t="shared" ca="1" si="571"/>
        <v>709326.99682351865</v>
      </c>
      <c r="O3339" s="677">
        <f t="shared" ca="1" si="575"/>
        <v>405396.78843804484</v>
      </c>
      <c r="P3339" s="677">
        <f t="shared" ca="1" si="575"/>
        <v>62427.699558715787</v>
      </c>
      <c r="Q3339" s="677">
        <f t="shared" ca="1" si="575"/>
        <v>54714.946488228074</v>
      </c>
      <c r="R3339" s="677">
        <f t="shared" ca="1" si="575"/>
        <v>31630.661166917227</v>
      </c>
      <c r="S3339" s="677">
        <f t="shared" ca="1" si="575"/>
        <v>27536.060793197685</v>
      </c>
      <c r="T3339" s="677">
        <f t="shared" ca="1" si="575"/>
        <v>0</v>
      </c>
      <c r="U3339" s="677">
        <f t="shared" ca="1" si="575"/>
        <v>794.93010445229152</v>
      </c>
      <c r="V3339" s="677">
        <f t="shared" ca="1" si="575"/>
        <v>6629.2790052294631</v>
      </c>
      <c r="W3339" s="677">
        <f t="shared" ca="1" si="576"/>
        <v>4183.3937942814455</v>
      </c>
      <c r="X3339" s="677">
        <f t="shared" ca="1" si="575"/>
        <v>105005.46092628318</v>
      </c>
      <c r="Y3339" s="677">
        <f t="shared" ca="1" si="575"/>
        <v>11007.776548168697</v>
      </c>
      <c r="Z3339" s="677">
        <f t="shared" ca="1" si="575"/>
        <v>0</v>
      </c>
      <c r="AA3339" t="str">
        <f t="shared" si="572"/>
        <v>ASR_COMP</v>
      </c>
      <c r="AB3339" s="957">
        <f t="shared" si="573"/>
        <v>44682</v>
      </c>
      <c r="AC3339" t="str">
        <f t="shared" si="574"/>
        <v>Unaudited</v>
      </c>
    </row>
    <row r="3340" spans="1:29" x14ac:dyDescent="0.25">
      <c r="A3340" t="s">
        <v>423</v>
      </c>
      <c r="B3340" t="s">
        <v>1388</v>
      </c>
      <c r="C3340" t="s">
        <v>1389</v>
      </c>
      <c r="D3340">
        <v>1900</v>
      </c>
      <c r="E3340" s="957">
        <v>1</v>
      </c>
      <c r="F3340" t="s">
        <v>441</v>
      </c>
      <c r="G3340" s="957">
        <v>91</v>
      </c>
      <c r="H3340" t="s">
        <v>391</v>
      </c>
      <c r="I3340" s="937" t="s">
        <v>491</v>
      </c>
      <c r="J3340" s="937" t="s">
        <v>447</v>
      </c>
      <c r="K3340" s="937" t="s">
        <v>6</v>
      </c>
      <c r="L3340" s="937" t="s">
        <v>45</v>
      </c>
      <c r="M3340" s="962" t="s">
        <v>166</v>
      </c>
      <c r="N3340" s="677">
        <f t="shared" ca="1" si="571"/>
        <v>571774.75480000034</v>
      </c>
      <c r="O3340" s="677">
        <f t="shared" ca="1" si="575"/>
        <v>498834.17792357673</v>
      </c>
      <c r="P3340" s="677">
        <f t="shared" ca="1" si="575"/>
        <v>17702.201929946536</v>
      </c>
      <c r="Q3340" s="677">
        <f t="shared" ca="1" si="575"/>
        <v>19339.551828318887</v>
      </c>
      <c r="R3340" s="677">
        <f t="shared" ca="1" si="575"/>
        <v>5422.7916975592598</v>
      </c>
      <c r="S3340" s="677">
        <f t="shared" ca="1" si="575"/>
        <v>7261.9576559004645</v>
      </c>
      <c r="T3340" s="677">
        <f t="shared" ca="1" si="575"/>
        <v>5564.740610458789</v>
      </c>
      <c r="U3340" s="677">
        <f t="shared" ca="1" si="575"/>
        <v>237.74246749994796</v>
      </c>
      <c r="V3340" s="677">
        <f t="shared" ca="1" si="575"/>
        <v>1059.5009347865832</v>
      </c>
      <c r="W3340" s="677">
        <f t="shared" ca="1" si="576"/>
        <v>149.81032198626858</v>
      </c>
      <c r="X3340" s="677">
        <f t="shared" ca="1" si="575"/>
        <v>14800.250220942993</v>
      </c>
      <c r="Y3340" s="677">
        <f t="shared" ca="1" si="575"/>
        <v>1402.0292090236658</v>
      </c>
      <c r="Z3340" s="677">
        <f t="shared" ca="1" si="575"/>
        <v>0</v>
      </c>
      <c r="AA3340" t="str">
        <f t="shared" si="572"/>
        <v>ASR_COMP</v>
      </c>
      <c r="AB3340" s="957">
        <f t="shared" si="573"/>
        <v>44682</v>
      </c>
      <c r="AC3340" t="str">
        <f t="shared" si="574"/>
        <v>Unaudited</v>
      </c>
    </row>
    <row r="3341" spans="1:29" x14ac:dyDescent="0.25">
      <c r="A3341" t="s">
        <v>423</v>
      </c>
      <c r="B3341" t="s">
        <v>1388</v>
      </c>
      <c r="C3341" t="s">
        <v>1389</v>
      </c>
      <c r="D3341">
        <v>1900</v>
      </c>
      <c r="E3341" s="957">
        <v>1</v>
      </c>
      <c r="F3341" t="s">
        <v>441</v>
      </c>
      <c r="G3341" s="957">
        <v>91</v>
      </c>
      <c r="H3341" t="s">
        <v>391</v>
      </c>
      <c r="I3341" s="937" t="s">
        <v>491</v>
      </c>
      <c r="J3341" s="937" t="s">
        <v>447</v>
      </c>
      <c r="K3341" s="937" t="s">
        <v>6</v>
      </c>
      <c r="L3341" s="945" t="s">
        <v>46</v>
      </c>
      <c r="M3341" s="960" t="s">
        <v>167</v>
      </c>
      <c r="N3341" s="677">
        <f t="shared" ca="1" si="571"/>
        <v>-495.24367331609153</v>
      </c>
      <c r="O3341" s="677">
        <f t="shared" ca="1" si="575"/>
        <v>-319.90302354239253</v>
      </c>
      <c r="P3341" s="677">
        <f t="shared" ca="1" si="575"/>
        <v>-54.530741643096711</v>
      </c>
      <c r="Q3341" s="677">
        <f t="shared" ca="1" si="575"/>
        <v>-46.483734898822874</v>
      </c>
      <c r="R3341" s="677">
        <f t="shared" ca="1" si="575"/>
        <v>-41.832145940610985</v>
      </c>
      <c r="S3341" s="677">
        <f t="shared" ca="1" si="575"/>
        <v>-3.430905854808922</v>
      </c>
      <c r="T3341" s="677">
        <f t="shared" ca="1" si="575"/>
        <v>-0.24117286055101883</v>
      </c>
      <c r="U3341" s="677">
        <f t="shared" ca="1" si="575"/>
        <v>-5.3785370736080799E-2</v>
      </c>
      <c r="V3341" s="677">
        <f t="shared" ca="1" si="575"/>
        <v>-4.5263790677055624</v>
      </c>
      <c r="W3341" s="677">
        <f t="shared" ca="1" si="576"/>
        <v>0</v>
      </c>
      <c r="X3341" s="677">
        <f t="shared" ca="1" si="575"/>
        <v>-11.900348127421264</v>
      </c>
      <c r="Y3341" s="677">
        <f t="shared" ca="1" si="575"/>
        <v>-12.34143600994558</v>
      </c>
      <c r="Z3341" s="677">
        <f t="shared" ca="1" si="575"/>
        <v>0</v>
      </c>
      <c r="AA3341" t="str">
        <f t="shared" si="572"/>
        <v>ASR_COMP</v>
      </c>
      <c r="AB3341" s="957">
        <f t="shared" si="573"/>
        <v>44682</v>
      </c>
      <c r="AC3341" t="str">
        <f t="shared" si="574"/>
        <v>Unaudited</v>
      </c>
    </row>
    <row r="3342" spans="1:29" x14ac:dyDescent="0.25">
      <c r="A3342" t="s">
        <v>423</v>
      </c>
      <c r="B3342" t="s">
        <v>1388</v>
      </c>
      <c r="C3342" t="s">
        <v>1389</v>
      </c>
      <c r="D3342">
        <v>1900</v>
      </c>
      <c r="E3342" s="957">
        <v>1</v>
      </c>
      <c r="F3342" t="s">
        <v>441</v>
      </c>
      <c r="G3342" s="957">
        <v>91</v>
      </c>
      <c r="H3342" t="s">
        <v>391</v>
      </c>
      <c r="I3342" s="962" t="s">
        <v>491</v>
      </c>
      <c r="J3342" s="962" t="s">
        <v>447</v>
      </c>
      <c r="K3342" s="962" t="s">
        <v>6</v>
      </c>
      <c r="L3342" s="937" t="s">
        <v>168</v>
      </c>
      <c r="M3342" s="962" t="s">
        <v>464</v>
      </c>
      <c r="N3342" s="677">
        <f t="shared" ca="1" si="571"/>
        <v>-139606.05465111887</v>
      </c>
      <c r="O3342" s="677">
        <f t="shared" ca="1" si="575"/>
        <v>-89952.741525548088</v>
      </c>
      <c r="P3342" s="677">
        <f t="shared" ca="1" si="575"/>
        <v>-8488.6634140565402</v>
      </c>
      <c r="Q3342" s="677">
        <f t="shared" ca="1" si="575"/>
        <v>-11008.192875507611</v>
      </c>
      <c r="R3342" s="677">
        <f t="shared" ca="1" si="575"/>
        <v>-4597.3938484228565</v>
      </c>
      <c r="S3342" s="677">
        <f t="shared" ca="1" si="575"/>
        <v>-10010.978865330186</v>
      </c>
      <c r="T3342" s="677">
        <f t="shared" ca="1" si="575"/>
        <v>0</v>
      </c>
      <c r="U3342" s="677">
        <f t="shared" ca="1" si="575"/>
        <v>-281.15026044481436</v>
      </c>
      <c r="V3342" s="677">
        <f t="shared" ca="1" si="575"/>
        <v>-1793.9068792139642</v>
      </c>
      <c r="W3342" s="677">
        <f t="shared" ca="1" si="576"/>
        <v>-2020.6779078896705</v>
      </c>
      <c r="X3342" s="677">
        <f t="shared" ca="1" si="575"/>
        <v>-9766.6480926886125</v>
      </c>
      <c r="Y3342" s="677">
        <f t="shared" ca="1" si="575"/>
        <v>-1685.700982016549</v>
      </c>
      <c r="Z3342" s="677">
        <f t="shared" ca="1" si="575"/>
        <v>0</v>
      </c>
      <c r="AA3342" t="str">
        <f t="shared" si="572"/>
        <v>ASR_COMP</v>
      </c>
      <c r="AB3342" s="957">
        <f t="shared" si="573"/>
        <v>44682</v>
      </c>
      <c r="AC3342" t="str">
        <f t="shared" si="574"/>
        <v>Unaudited</v>
      </c>
    </row>
    <row r="3343" spans="1:29" x14ac:dyDescent="0.25">
      <c r="A3343" t="s">
        <v>423</v>
      </c>
      <c r="B3343" t="s">
        <v>1388</v>
      </c>
      <c r="C3343" t="s">
        <v>1389</v>
      </c>
      <c r="D3343">
        <v>1900</v>
      </c>
      <c r="E3343" s="957">
        <v>1</v>
      </c>
      <c r="F3343" t="s">
        <v>441</v>
      </c>
      <c r="G3343" s="957">
        <v>91</v>
      </c>
      <c r="H3343" t="s">
        <v>391</v>
      </c>
      <c r="I3343" s="937" t="s">
        <v>491</v>
      </c>
      <c r="J3343" s="937" t="s">
        <v>447</v>
      </c>
      <c r="K3343" s="937" t="s">
        <v>437</v>
      </c>
      <c r="L3343" s="937" t="s">
        <v>123</v>
      </c>
      <c r="M3343" s="962" t="s">
        <v>32</v>
      </c>
      <c r="N3343" s="677">
        <f t="shared" ca="1" si="571"/>
        <v>0</v>
      </c>
      <c r="O3343" s="677">
        <f t="shared" ca="1" si="575"/>
        <v>0</v>
      </c>
      <c r="P3343" s="677">
        <f t="shared" ca="1" si="575"/>
        <v>0</v>
      </c>
      <c r="Q3343" s="677">
        <f t="shared" ca="1" si="575"/>
        <v>0</v>
      </c>
      <c r="R3343" s="677">
        <f t="shared" ca="1" si="575"/>
        <v>0</v>
      </c>
      <c r="S3343" s="677">
        <f t="shared" ca="1" si="575"/>
        <v>0</v>
      </c>
      <c r="T3343" s="677">
        <f t="shared" ca="1" si="575"/>
        <v>0</v>
      </c>
      <c r="U3343" s="677">
        <f t="shared" ca="1" si="575"/>
        <v>0</v>
      </c>
      <c r="V3343" s="677">
        <f t="shared" ca="1" si="575"/>
        <v>0</v>
      </c>
      <c r="W3343" s="677">
        <f t="shared" ca="1" si="576"/>
        <v>0</v>
      </c>
      <c r="X3343" s="677">
        <f t="shared" ca="1" si="575"/>
        <v>0</v>
      </c>
      <c r="Y3343" s="677">
        <f t="shared" ca="1" si="575"/>
        <v>0</v>
      </c>
      <c r="Z3343" s="677">
        <f t="shared" ca="1" si="575"/>
        <v>0</v>
      </c>
      <c r="AA3343" t="str">
        <f t="shared" si="572"/>
        <v>ASR_COMP</v>
      </c>
      <c r="AB3343" s="957">
        <f t="shared" si="573"/>
        <v>44682</v>
      </c>
      <c r="AC3343" t="str">
        <f t="shared" si="574"/>
        <v>Unaudited</v>
      </c>
    </row>
    <row r="3344" spans="1:29" x14ac:dyDescent="0.25">
      <c r="A3344" t="s">
        <v>423</v>
      </c>
      <c r="B3344" t="s">
        <v>1388</v>
      </c>
      <c r="C3344" t="s">
        <v>1389</v>
      </c>
      <c r="D3344">
        <v>1900</v>
      </c>
      <c r="E3344" s="957">
        <v>1</v>
      </c>
      <c r="F3344" t="s">
        <v>441</v>
      </c>
      <c r="G3344" s="957">
        <v>91</v>
      </c>
      <c r="H3344" t="s">
        <v>391</v>
      </c>
      <c r="I3344" s="937" t="s">
        <v>491</v>
      </c>
      <c r="J3344" s="937" t="s">
        <v>447</v>
      </c>
      <c r="K3344" s="937" t="s">
        <v>437</v>
      </c>
      <c r="L3344" s="937" t="s">
        <v>946</v>
      </c>
      <c r="M3344" s="962" t="s">
        <v>938</v>
      </c>
      <c r="N3344" s="677">
        <f t="shared" ca="1" si="571"/>
        <v>0</v>
      </c>
      <c r="O3344" s="677">
        <f t="shared" ca="1" si="575"/>
        <v>0</v>
      </c>
      <c r="P3344" s="677">
        <f t="shared" ca="1" si="575"/>
        <v>0</v>
      </c>
      <c r="Q3344" s="677">
        <f t="shared" ca="1" si="575"/>
        <v>0</v>
      </c>
      <c r="R3344" s="677">
        <f t="shared" ca="1" si="575"/>
        <v>0</v>
      </c>
      <c r="S3344" s="677">
        <f t="shared" ca="1" si="575"/>
        <v>0</v>
      </c>
      <c r="T3344" s="677">
        <f t="shared" ca="1" si="575"/>
        <v>0</v>
      </c>
      <c r="U3344" s="677">
        <f t="shared" ca="1" si="575"/>
        <v>0</v>
      </c>
      <c r="V3344" s="677">
        <f t="shared" ca="1" si="575"/>
        <v>0</v>
      </c>
      <c r="W3344" s="677">
        <f t="shared" ca="1" si="576"/>
        <v>0</v>
      </c>
      <c r="X3344" s="677">
        <f t="shared" ca="1" si="575"/>
        <v>0</v>
      </c>
      <c r="Y3344" s="677">
        <f t="shared" ca="1" si="575"/>
        <v>0</v>
      </c>
      <c r="Z3344" s="677">
        <f t="shared" ca="1" si="575"/>
        <v>0</v>
      </c>
      <c r="AA3344" t="str">
        <f t="shared" si="572"/>
        <v>ASR_COMP</v>
      </c>
      <c r="AB3344" s="957">
        <f t="shared" si="573"/>
        <v>44682</v>
      </c>
      <c r="AC3344" t="str">
        <f t="shared" si="574"/>
        <v>Unaudited</v>
      </c>
    </row>
    <row r="3345" spans="1:29" x14ac:dyDescent="0.25">
      <c r="A3345" t="s">
        <v>423</v>
      </c>
      <c r="B3345" t="s">
        <v>1388</v>
      </c>
      <c r="C3345" t="s">
        <v>1389</v>
      </c>
      <c r="D3345">
        <v>1900</v>
      </c>
      <c r="E3345" s="957">
        <v>1</v>
      </c>
      <c r="F3345" t="s">
        <v>441</v>
      </c>
      <c r="G3345" s="957">
        <v>91</v>
      </c>
      <c r="H3345" t="s">
        <v>391</v>
      </c>
      <c r="I3345" s="937" t="s">
        <v>491</v>
      </c>
      <c r="J3345" s="937" t="s">
        <v>447</v>
      </c>
      <c r="K3345" s="937" t="s">
        <v>437</v>
      </c>
      <c r="L3345" s="937" t="s">
        <v>170</v>
      </c>
      <c r="M3345" s="962" t="s">
        <v>40</v>
      </c>
      <c r="N3345" s="677">
        <f t="shared" ca="1" si="571"/>
        <v>21503.255145439176</v>
      </c>
      <c r="O3345" s="677">
        <f t="shared" ca="1" si="575"/>
        <v>17956.073208765622</v>
      </c>
      <c r="P3345" s="677">
        <f t="shared" ca="1" si="575"/>
        <v>637.2098141582627</v>
      </c>
      <c r="Q3345" s="677">
        <f t="shared" ca="1" si="575"/>
        <v>1068.7281438672146</v>
      </c>
      <c r="R3345" s="677">
        <f t="shared" ca="1" si="575"/>
        <v>299.67034174104896</v>
      </c>
      <c r="S3345" s="677">
        <f t="shared" ca="1" si="575"/>
        <v>455.01888459725353</v>
      </c>
      <c r="T3345" s="677">
        <f t="shared" ca="1" si="575"/>
        <v>0</v>
      </c>
      <c r="U3345" s="677">
        <f t="shared" ca="1" si="575"/>
        <v>14.896439432599722</v>
      </c>
      <c r="V3345" s="677">
        <f t="shared" ca="1" si="575"/>
        <v>58.549364406779638</v>
      </c>
      <c r="W3345" s="677">
        <f t="shared" ca="1" si="576"/>
        <v>8.2787082539364132</v>
      </c>
      <c r="X3345" s="677">
        <f t="shared" ca="1" si="575"/>
        <v>927.35232927472759</v>
      </c>
      <c r="Y3345" s="677">
        <f t="shared" ca="1" si="575"/>
        <v>77.477910941730997</v>
      </c>
      <c r="Z3345" s="677">
        <f t="shared" ca="1" si="575"/>
        <v>0</v>
      </c>
      <c r="AA3345" t="str">
        <f t="shared" si="572"/>
        <v>ASR_COMP</v>
      </c>
      <c r="AB3345" s="957">
        <f t="shared" si="573"/>
        <v>44682</v>
      </c>
      <c r="AC3345" t="str">
        <f t="shared" si="574"/>
        <v>Unaudited</v>
      </c>
    </row>
    <row r="3346" spans="1:29" x14ac:dyDescent="0.25">
      <c r="A3346" t="s">
        <v>423</v>
      </c>
      <c r="B3346" t="s">
        <v>1388</v>
      </c>
      <c r="C3346" t="s">
        <v>1389</v>
      </c>
      <c r="D3346">
        <v>1900</v>
      </c>
      <c r="E3346" s="957">
        <v>1</v>
      </c>
      <c r="F3346" t="s">
        <v>441</v>
      </c>
      <c r="G3346" s="957">
        <v>91</v>
      </c>
      <c r="H3346" t="s">
        <v>391</v>
      </c>
      <c r="I3346" s="937" t="s">
        <v>491</v>
      </c>
      <c r="J3346" s="937" t="s">
        <v>447</v>
      </c>
      <c r="K3346" s="937" t="s">
        <v>437</v>
      </c>
      <c r="L3346" s="937" t="s">
        <v>171</v>
      </c>
      <c r="M3346" s="962" t="s">
        <v>332</v>
      </c>
      <c r="N3346" s="677">
        <f t="shared" ca="1" si="571"/>
        <v>0</v>
      </c>
      <c r="O3346" s="677">
        <f t="shared" ca="1" si="575"/>
        <v>0</v>
      </c>
      <c r="P3346" s="677">
        <f t="shared" ca="1" si="575"/>
        <v>0</v>
      </c>
      <c r="Q3346" s="677">
        <f t="shared" ca="1" si="575"/>
        <v>0</v>
      </c>
      <c r="R3346" s="677">
        <f t="shared" ca="1" si="575"/>
        <v>0</v>
      </c>
      <c r="S3346" s="677">
        <f t="shared" ca="1" si="575"/>
        <v>0</v>
      </c>
      <c r="T3346" s="677">
        <f t="shared" ca="1" si="575"/>
        <v>0</v>
      </c>
      <c r="U3346" s="677">
        <f t="shared" ca="1" si="575"/>
        <v>0</v>
      </c>
      <c r="V3346" s="677">
        <f t="shared" ca="1" si="575"/>
        <v>0</v>
      </c>
      <c r="W3346" s="677">
        <f t="shared" ca="1" si="576"/>
        <v>0</v>
      </c>
      <c r="X3346" s="677">
        <f t="shared" ca="1" si="575"/>
        <v>0</v>
      </c>
      <c r="Y3346" s="677">
        <f t="shared" ca="1" si="575"/>
        <v>0</v>
      </c>
      <c r="Z3346" s="677">
        <f t="shared" ca="1" si="575"/>
        <v>0</v>
      </c>
      <c r="AA3346" t="str">
        <f t="shared" si="572"/>
        <v>ASR_COMP</v>
      </c>
      <c r="AB3346" s="957">
        <f t="shared" si="573"/>
        <v>44682</v>
      </c>
      <c r="AC3346" t="str">
        <f t="shared" si="574"/>
        <v>Unaudited</v>
      </c>
    </row>
    <row r="3347" spans="1:29" x14ac:dyDescent="0.25">
      <c r="A3347" t="s">
        <v>423</v>
      </c>
      <c r="B3347" t="s">
        <v>1388</v>
      </c>
      <c r="C3347" t="s">
        <v>1389</v>
      </c>
      <c r="D3347">
        <v>1900</v>
      </c>
      <c r="E3347" s="957">
        <v>1</v>
      </c>
      <c r="F3347" t="s">
        <v>441</v>
      </c>
      <c r="G3347" s="957">
        <v>91</v>
      </c>
      <c r="H3347" t="s">
        <v>391</v>
      </c>
      <c r="I3347" s="937" t="s">
        <v>491</v>
      </c>
      <c r="J3347" s="937" t="s">
        <v>453</v>
      </c>
      <c r="K3347" s="937" t="s">
        <v>438</v>
      </c>
      <c r="L3347" s="937" t="s">
        <v>124</v>
      </c>
      <c r="M3347" s="962" t="s">
        <v>27</v>
      </c>
      <c r="N3347" s="677">
        <f t="shared" ca="1" si="571"/>
        <v>2737267.0383783109</v>
      </c>
      <c r="O3347" s="677">
        <f t="shared" ca="1" si="575"/>
        <v>-2829.0414008234266</v>
      </c>
      <c r="P3347" s="677">
        <f t="shared" ca="1" si="575"/>
        <v>2740096.0797791341</v>
      </c>
      <c r="Q3347" s="677">
        <f t="shared" ca="1" si="575"/>
        <v>0</v>
      </c>
      <c r="R3347" s="677">
        <f t="shared" ca="1" si="575"/>
        <v>0</v>
      </c>
      <c r="S3347" s="677">
        <f t="shared" ca="1" si="575"/>
        <v>0</v>
      </c>
      <c r="T3347" s="677">
        <f t="shared" ca="1" si="575"/>
        <v>0</v>
      </c>
      <c r="U3347" s="677">
        <f t="shared" ca="1" si="575"/>
        <v>0</v>
      </c>
      <c r="V3347" s="677">
        <f t="shared" ca="1" si="575"/>
        <v>0</v>
      </c>
      <c r="W3347" s="677">
        <f t="shared" ca="1" si="576"/>
        <v>0</v>
      </c>
      <c r="X3347" s="677">
        <f t="shared" ca="1" si="575"/>
        <v>0</v>
      </c>
      <c r="Y3347" s="677">
        <f t="shared" ca="1" si="575"/>
        <v>0</v>
      </c>
      <c r="Z3347" s="677">
        <f t="shared" ca="1" si="575"/>
        <v>0</v>
      </c>
      <c r="AA3347" t="str">
        <f t="shared" si="572"/>
        <v>ASR_COMP</v>
      </c>
      <c r="AB3347" s="957">
        <f t="shared" si="573"/>
        <v>44682</v>
      </c>
      <c r="AC3347" t="str">
        <f t="shared" si="574"/>
        <v>Unaudited</v>
      </c>
    </row>
    <row r="3348" spans="1:29" x14ac:dyDescent="0.25">
      <c r="A3348" t="s">
        <v>423</v>
      </c>
      <c r="B3348" t="s">
        <v>1388</v>
      </c>
      <c r="C3348" t="s">
        <v>1389</v>
      </c>
      <c r="D3348">
        <v>1900</v>
      </c>
      <c r="E3348" s="957">
        <v>1</v>
      </c>
      <c r="F3348" t="s">
        <v>441</v>
      </c>
      <c r="G3348" s="957">
        <v>91</v>
      </c>
      <c r="H3348" t="s">
        <v>391</v>
      </c>
      <c r="I3348" s="937" t="s">
        <v>491</v>
      </c>
      <c r="J3348" s="937" t="s">
        <v>453</v>
      </c>
      <c r="K3348" s="937" t="s">
        <v>438</v>
      </c>
      <c r="L3348" s="937" t="s">
        <v>125</v>
      </c>
      <c r="M3348" s="962" t="s">
        <v>100</v>
      </c>
      <c r="N3348" s="677">
        <f t="shared" ca="1" si="571"/>
        <v>137218.96648073653</v>
      </c>
      <c r="O3348" s="677">
        <f t="shared" ca="1" si="575"/>
        <v>61020.09518797254</v>
      </c>
      <c r="P3348" s="677">
        <f t="shared" ca="1" si="575"/>
        <v>76198.871292763986</v>
      </c>
      <c r="Q3348" s="677">
        <f t="shared" ca="1" si="575"/>
        <v>0</v>
      </c>
      <c r="R3348" s="677">
        <f t="shared" ca="1" si="575"/>
        <v>0</v>
      </c>
      <c r="S3348" s="677">
        <f t="shared" ca="1" si="575"/>
        <v>0</v>
      </c>
      <c r="T3348" s="677">
        <f t="shared" ca="1" si="575"/>
        <v>0</v>
      </c>
      <c r="U3348" s="677">
        <f t="shared" ca="1" si="575"/>
        <v>0</v>
      </c>
      <c r="V3348" s="677">
        <f t="shared" ca="1" si="575"/>
        <v>0</v>
      </c>
      <c r="W3348" s="677">
        <f t="shared" ca="1" si="576"/>
        <v>0</v>
      </c>
      <c r="X3348" s="677">
        <f t="shared" ca="1" si="575"/>
        <v>0</v>
      </c>
      <c r="Y3348" s="677">
        <f t="shared" ca="1" si="575"/>
        <v>0</v>
      </c>
      <c r="Z3348" s="677">
        <f t="shared" ca="1" si="575"/>
        <v>0</v>
      </c>
      <c r="AA3348" t="str">
        <f t="shared" si="572"/>
        <v>ASR_COMP</v>
      </c>
      <c r="AB3348" s="957">
        <f t="shared" si="573"/>
        <v>44682</v>
      </c>
      <c r="AC3348" t="str">
        <f t="shared" si="574"/>
        <v>Unaudited</v>
      </c>
    </row>
    <row r="3349" spans="1:29" x14ac:dyDescent="0.25">
      <c r="A3349" t="s">
        <v>423</v>
      </c>
      <c r="B3349" t="s">
        <v>1388</v>
      </c>
      <c r="C3349" t="s">
        <v>1389</v>
      </c>
      <c r="D3349">
        <v>1900</v>
      </c>
      <c r="E3349" s="957">
        <v>1</v>
      </c>
      <c r="F3349" t="s">
        <v>441</v>
      </c>
      <c r="G3349" s="957">
        <v>91</v>
      </c>
      <c r="H3349" t="s">
        <v>391</v>
      </c>
      <c r="I3349" s="937" t="s">
        <v>491</v>
      </c>
      <c r="J3349" s="937" t="s">
        <v>453</v>
      </c>
      <c r="K3349" s="937" t="s">
        <v>438</v>
      </c>
      <c r="L3349" s="945" t="s">
        <v>126</v>
      </c>
      <c r="M3349" s="960" t="s">
        <v>101</v>
      </c>
      <c r="N3349" s="677">
        <f t="shared" ca="1" si="571"/>
        <v>375621.52265778789</v>
      </c>
      <c r="O3349" s="677">
        <f t="shared" ca="1" si="575"/>
        <v>279899.90724539873</v>
      </c>
      <c r="P3349" s="677">
        <f t="shared" ca="1" si="575"/>
        <v>95721.615412389176</v>
      </c>
      <c r="Q3349" s="677">
        <f t="shared" ca="1" si="575"/>
        <v>0</v>
      </c>
      <c r="R3349" s="677">
        <f t="shared" ca="1" si="575"/>
        <v>0</v>
      </c>
      <c r="S3349" s="677">
        <f t="shared" ca="1" si="575"/>
        <v>0</v>
      </c>
      <c r="T3349" s="677">
        <f t="shared" ca="1" si="575"/>
        <v>0</v>
      </c>
      <c r="U3349" s="677">
        <f t="shared" ca="1" si="575"/>
        <v>0</v>
      </c>
      <c r="V3349" s="677">
        <f t="shared" ca="1" si="575"/>
        <v>0</v>
      </c>
      <c r="W3349" s="677">
        <f t="shared" ca="1" si="576"/>
        <v>0</v>
      </c>
      <c r="X3349" s="677">
        <f t="shared" ca="1" si="575"/>
        <v>0</v>
      </c>
      <c r="Y3349" s="677">
        <f t="shared" ca="1" si="575"/>
        <v>0</v>
      </c>
      <c r="Z3349" s="677">
        <f t="shared" ca="1" si="575"/>
        <v>0</v>
      </c>
      <c r="AA3349" t="str">
        <f t="shared" si="572"/>
        <v>ASR_COMP</v>
      </c>
      <c r="AB3349" s="957">
        <f t="shared" si="573"/>
        <v>44682</v>
      </c>
      <c r="AC3349" t="str">
        <f t="shared" si="574"/>
        <v>Unaudited</v>
      </c>
    </row>
    <row r="3350" spans="1:29" x14ac:dyDescent="0.25">
      <c r="A3350" t="s">
        <v>423</v>
      </c>
      <c r="B3350" t="s">
        <v>1388</v>
      </c>
      <c r="C3350" t="s">
        <v>1389</v>
      </c>
      <c r="D3350">
        <v>1900</v>
      </c>
      <c r="E3350" s="957">
        <v>1</v>
      </c>
      <c r="F3350" t="s">
        <v>441</v>
      </c>
      <c r="G3350" s="957">
        <v>91</v>
      </c>
      <c r="H3350" t="s">
        <v>391</v>
      </c>
      <c r="I3350" s="937" t="s">
        <v>491</v>
      </c>
      <c r="J3350" s="937" t="s">
        <v>453</v>
      </c>
      <c r="K3350" s="937" t="s">
        <v>438</v>
      </c>
      <c r="L3350" s="937" t="s">
        <v>127</v>
      </c>
      <c r="M3350" s="962" t="s">
        <v>102</v>
      </c>
      <c r="N3350" s="677">
        <f t="shared" ca="1" si="571"/>
        <v>89639.214550593271</v>
      </c>
      <c r="O3350" s="677">
        <f t="shared" ca="1" si="575"/>
        <v>53788.364026058909</v>
      </c>
      <c r="P3350" s="677">
        <f t="shared" ca="1" si="575"/>
        <v>35850.850524534362</v>
      </c>
      <c r="Q3350" s="677">
        <f t="shared" ca="1" si="575"/>
        <v>0</v>
      </c>
      <c r="R3350" s="677">
        <f t="shared" ca="1" si="575"/>
        <v>0</v>
      </c>
      <c r="S3350" s="677">
        <f t="shared" ca="1" si="575"/>
        <v>0</v>
      </c>
      <c r="T3350" s="677">
        <f t="shared" ca="1" si="575"/>
        <v>0</v>
      </c>
      <c r="U3350" s="677">
        <f t="shared" ca="1" si="575"/>
        <v>0</v>
      </c>
      <c r="V3350" s="677">
        <f t="shared" ca="1" si="575"/>
        <v>0</v>
      </c>
      <c r="W3350" s="677">
        <f t="shared" ca="1" si="576"/>
        <v>0</v>
      </c>
      <c r="X3350" s="677">
        <f t="shared" ca="1" si="575"/>
        <v>0</v>
      </c>
      <c r="Y3350" s="677">
        <f t="shared" ca="1" si="575"/>
        <v>0</v>
      </c>
      <c r="Z3350" s="677">
        <f t="shared" ca="1" si="575"/>
        <v>0</v>
      </c>
      <c r="AA3350" t="str">
        <f t="shared" si="572"/>
        <v>ASR_COMP</v>
      </c>
      <c r="AB3350" s="957">
        <f t="shared" si="573"/>
        <v>44682</v>
      </c>
      <c r="AC3350" t="str">
        <f t="shared" si="574"/>
        <v>Unaudited</v>
      </c>
    </row>
    <row r="3351" spans="1:29" x14ac:dyDescent="0.25">
      <c r="A3351" t="s">
        <v>423</v>
      </c>
      <c r="B3351" t="s">
        <v>1388</v>
      </c>
      <c r="C3351" t="s">
        <v>1389</v>
      </c>
      <c r="D3351">
        <v>1900</v>
      </c>
      <c r="E3351" s="957">
        <v>1</v>
      </c>
      <c r="F3351" t="s">
        <v>441</v>
      </c>
      <c r="G3351" s="957">
        <v>91</v>
      </c>
      <c r="H3351" t="s">
        <v>391</v>
      </c>
      <c r="I3351" s="937" t="s">
        <v>491</v>
      </c>
      <c r="J3351" s="937" t="s">
        <v>453</v>
      </c>
      <c r="K3351" s="937" t="s">
        <v>438</v>
      </c>
      <c r="L3351" s="937" t="s">
        <v>128</v>
      </c>
      <c r="M3351" s="962" t="s">
        <v>103</v>
      </c>
      <c r="N3351" s="677">
        <f t="shared" ca="1" si="571"/>
        <v>311266.75288999185</v>
      </c>
      <c r="O3351" s="677">
        <f t="shared" ca="1" si="575"/>
        <v>59919.072241655958</v>
      </c>
      <c r="P3351" s="677">
        <f t="shared" ca="1" si="575"/>
        <v>251347.6806483359</v>
      </c>
      <c r="Q3351" s="677">
        <f t="shared" ca="1" si="575"/>
        <v>0</v>
      </c>
      <c r="R3351" s="677">
        <f t="shared" ca="1" si="575"/>
        <v>0</v>
      </c>
      <c r="S3351" s="677">
        <f t="shared" ca="1" si="575"/>
        <v>0</v>
      </c>
      <c r="T3351" s="677">
        <f t="shared" ca="1" si="575"/>
        <v>0</v>
      </c>
      <c r="U3351" s="677">
        <f t="shared" ca="1" si="575"/>
        <v>0</v>
      </c>
      <c r="V3351" s="677">
        <f t="shared" ca="1" si="575"/>
        <v>0</v>
      </c>
      <c r="W3351" s="677">
        <f t="shared" ca="1" si="576"/>
        <v>0</v>
      </c>
      <c r="X3351" s="677">
        <f t="shared" ca="1" si="575"/>
        <v>0</v>
      </c>
      <c r="Y3351" s="677">
        <f t="shared" ca="1" si="575"/>
        <v>0</v>
      </c>
      <c r="Z3351" s="677">
        <f t="shared" ca="1" si="575"/>
        <v>0</v>
      </c>
      <c r="AA3351" t="str">
        <f t="shared" si="572"/>
        <v>ASR_COMP</v>
      </c>
      <c r="AB3351" s="957">
        <f t="shared" si="573"/>
        <v>44682</v>
      </c>
      <c r="AC3351" t="str">
        <f t="shared" si="574"/>
        <v>Unaudited</v>
      </c>
    </row>
    <row r="3352" spans="1:29" x14ac:dyDescent="0.25">
      <c r="A3352" t="s">
        <v>423</v>
      </c>
      <c r="B3352" t="s">
        <v>1388</v>
      </c>
      <c r="C3352" t="s">
        <v>1389</v>
      </c>
      <c r="D3352">
        <v>1900</v>
      </c>
      <c r="E3352" s="957">
        <v>1</v>
      </c>
      <c r="F3352" t="s">
        <v>441</v>
      </c>
      <c r="G3352" s="957">
        <v>91</v>
      </c>
      <c r="H3352" t="s">
        <v>391</v>
      </c>
      <c r="I3352" s="937" t="s">
        <v>491</v>
      </c>
      <c r="J3352" s="937" t="s">
        <v>453</v>
      </c>
      <c r="K3352" s="937" t="s">
        <v>438</v>
      </c>
      <c r="L3352" s="937" t="s">
        <v>129</v>
      </c>
      <c r="M3352" s="962" t="s">
        <v>28</v>
      </c>
      <c r="N3352" s="677">
        <f t="shared" ca="1" si="571"/>
        <v>62584.580282258554</v>
      </c>
      <c r="O3352" s="677">
        <f t="shared" ca="1" si="575"/>
        <v>62584.580282258554</v>
      </c>
      <c r="P3352" s="677">
        <f t="shared" ca="1" si="575"/>
        <v>0</v>
      </c>
      <c r="Q3352" s="677">
        <f t="shared" ca="1" si="575"/>
        <v>0</v>
      </c>
      <c r="R3352" s="677">
        <f t="shared" ca="1" si="575"/>
        <v>0</v>
      </c>
      <c r="S3352" s="677">
        <f t="shared" ca="1" si="575"/>
        <v>0</v>
      </c>
      <c r="T3352" s="677">
        <f t="shared" ca="1" si="575"/>
        <v>0</v>
      </c>
      <c r="U3352" s="677">
        <f t="shared" ca="1" si="575"/>
        <v>0</v>
      </c>
      <c r="V3352" s="677">
        <f t="shared" ca="1" si="575"/>
        <v>0</v>
      </c>
      <c r="W3352" s="677">
        <f t="shared" ca="1" si="576"/>
        <v>0</v>
      </c>
      <c r="X3352" s="677">
        <f t="shared" ca="1" si="575"/>
        <v>0</v>
      </c>
      <c r="Y3352" s="677">
        <f t="shared" ca="1" si="575"/>
        <v>0</v>
      </c>
      <c r="Z3352" s="677">
        <f t="shared" ca="1" si="575"/>
        <v>0</v>
      </c>
      <c r="AA3352" t="str">
        <f t="shared" si="572"/>
        <v>ASR_COMP</v>
      </c>
      <c r="AB3352" s="957">
        <f t="shared" si="573"/>
        <v>44682</v>
      </c>
      <c r="AC3352" t="str">
        <f t="shared" si="574"/>
        <v>Unaudited</v>
      </c>
    </row>
    <row r="3353" spans="1:29" x14ac:dyDescent="0.25">
      <c r="A3353" t="s">
        <v>423</v>
      </c>
      <c r="B3353" t="s">
        <v>1388</v>
      </c>
      <c r="C3353" t="s">
        <v>1389</v>
      </c>
      <c r="D3353">
        <v>1900</v>
      </c>
      <c r="E3353" s="957">
        <v>1</v>
      </c>
      <c r="F3353" t="s">
        <v>441</v>
      </c>
      <c r="G3353" s="957">
        <v>91</v>
      </c>
      <c r="H3353" t="s">
        <v>391</v>
      </c>
      <c r="I3353" s="937" t="s">
        <v>491</v>
      </c>
      <c r="J3353" s="937" t="s">
        <v>439</v>
      </c>
      <c r="K3353" s="937" t="s">
        <v>439</v>
      </c>
      <c r="L3353" s="937" t="s">
        <v>131</v>
      </c>
      <c r="M3353" s="962" t="s">
        <v>329</v>
      </c>
      <c r="N3353" s="677">
        <f t="shared" ca="1" si="571"/>
        <v>0</v>
      </c>
      <c r="O3353" s="677">
        <f t="shared" ca="1" si="575"/>
        <v>0</v>
      </c>
      <c r="P3353" s="677">
        <f t="shared" ca="1" si="575"/>
        <v>0</v>
      </c>
      <c r="Q3353" s="677">
        <f t="shared" ca="1" si="575"/>
        <v>0</v>
      </c>
      <c r="R3353" s="677">
        <f t="shared" ca="1" si="575"/>
        <v>0</v>
      </c>
      <c r="S3353" s="677">
        <f t="shared" ca="1" si="575"/>
        <v>0</v>
      </c>
      <c r="T3353" s="677">
        <f t="shared" ca="1" si="575"/>
        <v>0</v>
      </c>
      <c r="U3353" s="677">
        <f t="shared" ca="1" si="575"/>
        <v>0</v>
      </c>
      <c r="V3353" s="677">
        <f t="shared" ca="1" si="575"/>
        <v>0</v>
      </c>
      <c r="W3353" s="677">
        <f t="shared" ca="1" si="576"/>
        <v>0</v>
      </c>
      <c r="X3353" s="677">
        <f t="shared" ca="1" si="575"/>
        <v>0</v>
      </c>
      <c r="Y3353" s="677">
        <f t="shared" ca="1" si="575"/>
        <v>0</v>
      </c>
      <c r="Z3353" s="677">
        <f t="shared" ca="1" si="575"/>
        <v>0</v>
      </c>
      <c r="AA3353" t="str">
        <f t="shared" si="572"/>
        <v>ASR_COMP</v>
      </c>
      <c r="AB3353" s="957">
        <f t="shared" si="573"/>
        <v>44682</v>
      </c>
      <c r="AC3353" t="str">
        <f t="shared" si="574"/>
        <v>Unaudited</v>
      </c>
    </row>
    <row r="3354" spans="1:29" x14ac:dyDescent="0.25">
      <c r="A3354" t="s">
        <v>423</v>
      </c>
      <c r="B3354" t="s">
        <v>1388</v>
      </c>
      <c r="C3354" t="s">
        <v>1389</v>
      </c>
      <c r="D3354">
        <v>1900</v>
      </c>
      <c r="E3354" s="957">
        <v>1</v>
      </c>
      <c r="F3354" t="s">
        <v>441</v>
      </c>
      <c r="G3354" s="957">
        <v>91</v>
      </c>
      <c r="H3354" t="s">
        <v>391</v>
      </c>
      <c r="I3354" s="937" t="s">
        <v>491</v>
      </c>
      <c r="J3354" s="937" t="s">
        <v>439</v>
      </c>
      <c r="K3354" s="937" t="s">
        <v>439</v>
      </c>
      <c r="L3354" s="945" t="s">
        <v>132</v>
      </c>
      <c r="M3354" s="960" t="s">
        <v>328</v>
      </c>
      <c r="N3354" s="677">
        <f t="shared" ca="1" si="571"/>
        <v>0</v>
      </c>
      <c r="O3354" s="677">
        <f t="shared" ca="1" si="575"/>
        <v>0</v>
      </c>
      <c r="P3354" s="677">
        <f t="shared" ca="1" si="575"/>
        <v>0</v>
      </c>
      <c r="Q3354" s="677">
        <f t="shared" ca="1" si="575"/>
        <v>0</v>
      </c>
      <c r="R3354" s="677">
        <f t="shared" ca="1" si="575"/>
        <v>0</v>
      </c>
      <c r="S3354" s="677">
        <f t="shared" ca="1" si="575"/>
        <v>0</v>
      </c>
      <c r="T3354" s="677">
        <f t="shared" ca="1" si="575"/>
        <v>0</v>
      </c>
      <c r="U3354" s="677">
        <f t="shared" ca="1" si="575"/>
        <v>0</v>
      </c>
      <c r="V3354" s="677">
        <f t="shared" ca="1" si="575"/>
        <v>0</v>
      </c>
      <c r="W3354" s="677">
        <f t="shared" ca="1" si="576"/>
        <v>0</v>
      </c>
      <c r="X3354" s="677">
        <f t="shared" ca="1" si="575"/>
        <v>0</v>
      </c>
      <c r="Y3354" s="677">
        <f t="shared" ca="1" si="575"/>
        <v>0</v>
      </c>
      <c r="Z3354" s="677">
        <f t="shared" ca="1" si="575"/>
        <v>0</v>
      </c>
      <c r="AA3354" t="str">
        <f t="shared" si="572"/>
        <v>ASR_COMP</v>
      </c>
      <c r="AB3354" s="957">
        <f t="shared" si="573"/>
        <v>44682</v>
      </c>
      <c r="AC3354" t="str">
        <f t="shared" si="574"/>
        <v>Unaudited</v>
      </c>
    </row>
    <row r="3355" spans="1:29" ht="30" x14ac:dyDescent="0.25">
      <c r="A3355" t="s">
        <v>423</v>
      </c>
      <c r="B3355" t="s">
        <v>1388</v>
      </c>
      <c r="C3355" t="s">
        <v>1389</v>
      </c>
      <c r="D3355">
        <v>1900</v>
      </c>
      <c r="E3355" s="957">
        <v>1</v>
      </c>
      <c r="F3355" t="s">
        <v>441</v>
      </c>
      <c r="G3355" s="957">
        <v>91</v>
      </c>
      <c r="H3355" t="s">
        <v>391</v>
      </c>
      <c r="I3355" s="962" t="s">
        <v>491</v>
      </c>
      <c r="J3355" s="962" t="s">
        <v>439</v>
      </c>
      <c r="K3355" s="962" t="s">
        <v>439</v>
      </c>
      <c r="L3355" s="953" t="s">
        <v>133</v>
      </c>
      <c r="M3355" s="962" t="s">
        <v>182</v>
      </c>
      <c r="N3355" s="677">
        <f t="shared" ca="1" si="571"/>
        <v>0</v>
      </c>
      <c r="O3355" s="677">
        <f t="shared" ca="1" si="575"/>
        <v>0</v>
      </c>
      <c r="P3355" s="677">
        <f t="shared" ca="1" si="575"/>
        <v>0</v>
      </c>
      <c r="Q3355" s="677">
        <f t="shared" ca="1" si="575"/>
        <v>0</v>
      </c>
      <c r="R3355" s="677">
        <f t="shared" ca="1" si="575"/>
        <v>0</v>
      </c>
      <c r="S3355" s="677">
        <f t="shared" ca="1" si="575"/>
        <v>0</v>
      </c>
      <c r="T3355" s="677">
        <f t="shared" ca="1" si="575"/>
        <v>0</v>
      </c>
      <c r="U3355" s="677">
        <f t="shared" ca="1" si="575"/>
        <v>0</v>
      </c>
      <c r="V3355" s="677">
        <f t="shared" ca="1" si="575"/>
        <v>0</v>
      </c>
      <c r="W3355" s="677">
        <f t="shared" ca="1" si="576"/>
        <v>0</v>
      </c>
      <c r="X3355" s="677">
        <f t="shared" ca="1" si="575"/>
        <v>0</v>
      </c>
      <c r="Y3355" s="677">
        <f t="shared" ca="1" si="575"/>
        <v>0</v>
      </c>
      <c r="Z3355" s="677">
        <f t="shared" ca="1" si="575"/>
        <v>0</v>
      </c>
      <c r="AA3355" t="str">
        <f t="shared" si="572"/>
        <v>ASR_COMP</v>
      </c>
      <c r="AB3355" s="957">
        <f t="shared" si="573"/>
        <v>44682</v>
      </c>
      <c r="AC3355" t="str">
        <f t="shared" si="574"/>
        <v>Unaudited</v>
      </c>
    </row>
    <row r="3356" spans="1:29" x14ac:dyDescent="0.25">
      <c r="A3356" t="s">
        <v>423</v>
      </c>
      <c r="B3356" t="s">
        <v>1388</v>
      </c>
      <c r="C3356" t="s">
        <v>1389</v>
      </c>
      <c r="D3356">
        <v>1900</v>
      </c>
      <c r="E3356" s="957">
        <v>1</v>
      </c>
      <c r="F3356" t="s">
        <v>441</v>
      </c>
      <c r="G3356" s="957">
        <v>91</v>
      </c>
      <c r="H3356" t="s">
        <v>391</v>
      </c>
      <c r="I3356" s="958" t="s">
        <v>491</v>
      </c>
      <c r="J3356" s="958" t="s">
        <v>439</v>
      </c>
      <c r="K3356" s="958" t="s">
        <v>439</v>
      </c>
      <c r="L3356" s="953" t="s">
        <v>134</v>
      </c>
      <c r="M3356" s="958" t="s">
        <v>497</v>
      </c>
      <c r="N3356" s="677">
        <f t="shared" ca="1" si="571"/>
        <v>0</v>
      </c>
      <c r="O3356" s="677">
        <f t="shared" ca="1" si="575"/>
        <v>0</v>
      </c>
      <c r="P3356" s="677">
        <f t="shared" ca="1" si="575"/>
        <v>0</v>
      </c>
      <c r="Q3356" s="677">
        <f t="shared" ca="1" si="575"/>
        <v>0</v>
      </c>
      <c r="R3356" s="677">
        <f t="shared" ca="1" si="575"/>
        <v>0</v>
      </c>
      <c r="S3356" s="677">
        <f t="shared" ca="1" si="575"/>
        <v>0</v>
      </c>
      <c r="T3356" s="677">
        <f t="shared" ca="1" si="575"/>
        <v>0</v>
      </c>
      <c r="U3356" s="677">
        <f t="shared" ca="1" si="575"/>
        <v>0</v>
      </c>
      <c r="V3356" s="677">
        <f t="shared" ca="1" si="575"/>
        <v>0</v>
      </c>
      <c r="W3356" s="677">
        <f t="shared" ca="1" si="576"/>
        <v>0</v>
      </c>
      <c r="X3356" s="677">
        <f t="shared" ca="1" si="575"/>
        <v>0</v>
      </c>
      <c r="Y3356" s="677">
        <f t="shared" ca="1" si="575"/>
        <v>0</v>
      </c>
      <c r="Z3356" s="677">
        <f t="shared" ca="1" si="575"/>
        <v>0</v>
      </c>
      <c r="AA3356" t="str">
        <f t="shared" si="572"/>
        <v>ASR_COMP</v>
      </c>
      <c r="AB3356" s="957">
        <f t="shared" si="573"/>
        <v>44682</v>
      </c>
      <c r="AC3356" t="str">
        <f t="shared" si="574"/>
        <v>Unaudited</v>
      </c>
    </row>
    <row r="3357" spans="1:29" x14ac:dyDescent="0.25">
      <c r="A3357" t="s">
        <v>423</v>
      </c>
      <c r="B3357" t="s">
        <v>1388</v>
      </c>
      <c r="C3357" t="s">
        <v>1389</v>
      </c>
      <c r="D3357">
        <v>1900</v>
      </c>
      <c r="E3357" s="957">
        <v>1</v>
      </c>
      <c r="F3357" t="s">
        <v>441</v>
      </c>
      <c r="G3357" s="957">
        <v>91</v>
      </c>
      <c r="H3357" t="s">
        <v>391</v>
      </c>
      <c r="I3357" s="958" t="s">
        <v>491</v>
      </c>
      <c r="J3357" s="958" t="s">
        <v>439</v>
      </c>
      <c r="K3357" s="958" t="s">
        <v>439</v>
      </c>
      <c r="L3357" s="937" t="s">
        <v>135</v>
      </c>
      <c r="M3357" s="958" t="s">
        <v>498</v>
      </c>
      <c r="N3357" s="677">
        <f t="shared" ca="1" si="571"/>
        <v>0</v>
      </c>
      <c r="O3357" s="677">
        <f t="shared" ca="1" si="575"/>
        <v>0</v>
      </c>
      <c r="P3357" s="677">
        <f t="shared" ca="1" si="575"/>
        <v>0</v>
      </c>
      <c r="Q3357" s="677">
        <f t="shared" ca="1" si="575"/>
        <v>0</v>
      </c>
      <c r="R3357" s="677">
        <f t="shared" ca="1" si="575"/>
        <v>0</v>
      </c>
      <c r="S3357" s="677">
        <f t="shared" ca="1" si="575"/>
        <v>0</v>
      </c>
      <c r="T3357" s="677">
        <f t="shared" ca="1" si="575"/>
        <v>0</v>
      </c>
      <c r="U3357" s="677">
        <f t="shared" ca="1" si="575"/>
        <v>0</v>
      </c>
      <c r="V3357" s="677">
        <f t="shared" ca="1" si="575"/>
        <v>0</v>
      </c>
      <c r="W3357" s="677">
        <f t="shared" ca="1" si="576"/>
        <v>0</v>
      </c>
      <c r="X3357" s="677">
        <f t="shared" ca="1" si="575"/>
        <v>0</v>
      </c>
      <c r="Y3357" s="677">
        <f t="shared" ca="1" si="575"/>
        <v>0</v>
      </c>
      <c r="Z3357" s="677">
        <f t="shared" ca="1" si="575"/>
        <v>0</v>
      </c>
      <c r="AA3357" t="str">
        <f t="shared" si="572"/>
        <v>ASR_COMP</v>
      </c>
      <c r="AB3357" s="957">
        <f t="shared" si="573"/>
        <v>44682</v>
      </c>
      <c r="AC3357" t="str">
        <f t="shared" si="574"/>
        <v>Unaudited</v>
      </c>
    </row>
    <row r="3358" spans="1:29" x14ac:dyDescent="0.25">
      <c r="A3358" t="s">
        <v>423</v>
      </c>
      <c r="B3358" t="s">
        <v>1388</v>
      </c>
      <c r="C3358" t="s">
        <v>1389</v>
      </c>
      <c r="D3358">
        <v>1900</v>
      </c>
      <c r="E3358" s="957">
        <v>1</v>
      </c>
      <c r="F3358" t="s">
        <v>441</v>
      </c>
      <c r="G3358" s="957">
        <v>91</v>
      </c>
      <c r="H3358" t="s">
        <v>391</v>
      </c>
      <c r="I3358" s="958" t="s">
        <v>491</v>
      </c>
      <c r="J3358" s="958" t="s">
        <v>439</v>
      </c>
      <c r="K3358" s="958" t="s">
        <v>439</v>
      </c>
      <c r="L3358" s="937" t="s">
        <v>136</v>
      </c>
      <c r="M3358" s="958" t="s">
        <v>499</v>
      </c>
      <c r="N3358" s="677">
        <f t="shared" ca="1" si="571"/>
        <v>0</v>
      </c>
      <c r="O3358" s="677">
        <f t="shared" ca="1" si="575"/>
        <v>0</v>
      </c>
      <c r="P3358" s="677">
        <f t="shared" ca="1" si="575"/>
        <v>0</v>
      </c>
      <c r="Q3358" s="677">
        <f t="shared" ca="1" si="575"/>
        <v>0</v>
      </c>
      <c r="R3358" s="677">
        <f t="shared" ca="1" si="575"/>
        <v>0</v>
      </c>
      <c r="S3358" s="677">
        <f t="shared" ca="1" si="575"/>
        <v>0</v>
      </c>
      <c r="T3358" s="677">
        <f t="shared" ca="1" si="575"/>
        <v>0</v>
      </c>
      <c r="U3358" s="677">
        <f t="shared" ca="1" si="575"/>
        <v>0</v>
      </c>
      <c r="V3358" s="677">
        <f t="shared" ca="1" si="575"/>
        <v>0</v>
      </c>
      <c r="W3358" s="677">
        <f t="shared" ca="1" si="576"/>
        <v>0</v>
      </c>
      <c r="X3358" s="677">
        <f t="shared" ca="1" si="575"/>
        <v>0</v>
      </c>
      <c r="Y3358" s="677">
        <f t="shared" ca="1" si="575"/>
        <v>0</v>
      </c>
      <c r="Z3358" s="677">
        <f t="shared" ca="1" si="575"/>
        <v>0</v>
      </c>
      <c r="AA3358" t="str">
        <f t="shared" si="572"/>
        <v>ASR_COMP</v>
      </c>
      <c r="AB3358" s="957">
        <f t="shared" si="573"/>
        <v>44682</v>
      </c>
      <c r="AC3358" t="str">
        <f t="shared" si="574"/>
        <v>Unaudited</v>
      </c>
    </row>
    <row r="3359" spans="1:29" ht="30" x14ac:dyDescent="0.25">
      <c r="A3359" t="s">
        <v>423</v>
      </c>
      <c r="B3359" t="s">
        <v>1388</v>
      </c>
      <c r="C3359" t="s">
        <v>1389</v>
      </c>
      <c r="D3359">
        <v>1900</v>
      </c>
      <c r="E3359" s="957">
        <v>1</v>
      </c>
      <c r="F3359" t="s">
        <v>441</v>
      </c>
      <c r="G3359" s="957">
        <v>91</v>
      </c>
      <c r="H3359" t="s">
        <v>391</v>
      </c>
      <c r="I3359" s="965" t="s">
        <v>492</v>
      </c>
      <c r="J3359" s="965" t="s">
        <v>26</v>
      </c>
      <c r="K3359" s="965" t="s">
        <v>26</v>
      </c>
      <c r="L3359" s="945" t="s">
        <v>272</v>
      </c>
      <c r="M3359" s="965" t="s">
        <v>26</v>
      </c>
      <c r="N3359" s="677">
        <f t="shared" ca="1" si="571"/>
        <v>3078752.5397681082</v>
      </c>
      <c r="O3359" s="677">
        <f t="shared" ca="1" si="575"/>
        <v>0</v>
      </c>
      <c r="P3359" s="677">
        <f t="shared" ca="1" si="575"/>
        <v>0</v>
      </c>
      <c r="Q3359" s="677">
        <f t="shared" ca="1" si="575"/>
        <v>0</v>
      </c>
      <c r="R3359" s="677">
        <f t="shared" ca="1" si="575"/>
        <v>0</v>
      </c>
      <c r="S3359" s="677">
        <f t="shared" ca="1" si="575"/>
        <v>0</v>
      </c>
      <c r="T3359" s="677">
        <f t="shared" ca="1" si="575"/>
        <v>0</v>
      </c>
      <c r="U3359" s="677">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7">
        <f t="shared" ca="1" si="577"/>
        <v>0</v>
      </c>
      <c r="W3359" s="677">
        <f t="shared" ca="1" si="576"/>
        <v>0</v>
      </c>
      <c r="X3359" s="677">
        <f t="shared" ca="1" si="577"/>
        <v>0</v>
      </c>
      <c r="Y3359" s="677">
        <f t="shared" ca="1" si="577"/>
        <v>0</v>
      </c>
      <c r="Z3359" s="677">
        <f t="shared" ca="1" si="577"/>
        <v>0</v>
      </c>
      <c r="AA3359" t="str">
        <f t="shared" si="572"/>
        <v>ASR_COMP</v>
      </c>
      <c r="AB3359" s="957">
        <f t="shared" si="573"/>
        <v>44682</v>
      </c>
      <c r="AC3359" t="str">
        <f t="shared" si="574"/>
        <v>Unaudited</v>
      </c>
    </row>
    <row r="3360" spans="1:29" x14ac:dyDescent="0.25">
      <c r="A3360" t="s">
        <v>423</v>
      </c>
      <c r="B3360" t="s">
        <v>1388</v>
      </c>
      <c r="C3360" t="s">
        <v>1389</v>
      </c>
      <c r="D3360">
        <v>1900</v>
      </c>
      <c r="E3360" s="957">
        <v>1</v>
      </c>
      <c r="F3360" t="s">
        <v>442</v>
      </c>
      <c r="G3360" s="957">
        <v>182</v>
      </c>
      <c r="H3360" t="s">
        <v>391</v>
      </c>
      <c r="I3360" s="937" t="s">
        <v>435</v>
      </c>
      <c r="J3360" s="937" t="s">
        <v>435</v>
      </c>
      <c r="K3360" s="937" t="s">
        <v>435</v>
      </c>
      <c r="L3360" s="937"/>
      <c r="M3360" s="958" t="s">
        <v>435</v>
      </c>
      <c r="N3360" s="677">
        <f t="shared" ca="1" si="571"/>
        <v>268197.12</v>
      </c>
      <c r="O3360" s="677">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227363.52</v>
      </c>
      <c r="P3360" s="677">
        <f t="shared" ca="1" si="578"/>
        <v>8293.67</v>
      </c>
      <c r="Q3360" s="677">
        <f t="shared" ca="1" si="578"/>
        <v>12037.94</v>
      </c>
      <c r="R3360" s="677">
        <f t="shared" ca="1" si="578"/>
        <v>3402</v>
      </c>
      <c r="S3360" s="677">
        <f t="shared" ca="1" si="578"/>
        <v>4478.5</v>
      </c>
      <c r="T3360" s="677">
        <f t="shared" ca="1" si="578"/>
        <v>2247.37</v>
      </c>
      <c r="U3360" s="677">
        <f t="shared" ca="1" si="578"/>
        <v>151</v>
      </c>
      <c r="V3360" s="677">
        <f t="shared" ca="1" si="578"/>
        <v>704</v>
      </c>
      <c r="W3360" s="677">
        <f t="shared" ca="1" si="576"/>
        <v>93</v>
      </c>
      <c r="X3360" s="677">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8601.119999999999</v>
      </c>
      <c r="Y3360" s="677">
        <f t="shared" ca="1" si="579"/>
        <v>825</v>
      </c>
      <c r="Z3360" s="677">
        <f t="shared" ca="1" si="579"/>
        <v>0</v>
      </c>
      <c r="AA3360" t="str">
        <f t="shared" si="572"/>
        <v>ASR_COMP</v>
      </c>
      <c r="AB3360" s="957">
        <f t="shared" si="573"/>
        <v>44682</v>
      </c>
      <c r="AC3360" t="str">
        <f t="shared" si="574"/>
        <v>Unaudited</v>
      </c>
    </row>
    <row r="3361" spans="1:29" x14ac:dyDescent="0.25">
      <c r="A3361" t="s">
        <v>423</v>
      </c>
      <c r="B3361" t="s">
        <v>1388</v>
      </c>
      <c r="C3361" t="s">
        <v>1389</v>
      </c>
      <c r="D3361">
        <v>1900</v>
      </c>
      <c r="E3361" s="957">
        <v>1</v>
      </c>
      <c r="F3361" t="s">
        <v>442</v>
      </c>
      <c r="G3361" s="957">
        <v>182</v>
      </c>
      <c r="H3361" t="s">
        <v>391</v>
      </c>
      <c r="I3361" s="937" t="s">
        <v>490</v>
      </c>
      <c r="J3361" s="937" t="s">
        <v>12</v>
      </c>
      <c r="K3361" s="937" t="s">
        <v>12</v>
      </c>
      <c r="L3361" s="943">
        <v>1.1000000000000001</v>
      </c>
      <c r="M3361" s="959" t="s">
        <v>12</v>
      </c>
      <c r="N3361" s="677">
        <f t="shared" ca="1" si="571"/>
        <v>73643548.275496632</v>
      </c>
      <c r="O3361" s="677">
        <f t="shared" ca="1" si="578"/>
        <v>44036002.437470578</v>
      </c>
      <c r="P3361" s="677">
        <f t="shared" ca="1" si="578"/>
        <v>4311941.2109952895</v>
      </c>
      <c r="Q3361" s="677">
        <f t="shared" ca="1" si="578"/>
        <v>11379646.617527882</v>
      </c>
      <c r="R3361" s="677">
        <f t="shared" ca="1" si="578"/>
        <v>4844143.0321032666</v>
      </c>
      <c r="S3361" s="677">
        <f t="shared" ca="1" si="578"/>
        <v>1184722.1944767197</v>
      </c>
      <c r="T3361" s="677">
        <f t="shared" ca="1" si="578"/>
        <v>968788.25912646379</v>
      </c>
      <c r="U3361" s="677">
        <f t="shared" ca="1" si="578"/>
        <v>33853.271447493084</v>
      </c>
      <c r="V3361" s="677">
        <f t="shared" ca="1" si="578"/>
        <v>2012926.2455514679</v>
      </c>
      <c r="W3361" s="677">
        <f t="shared" ca="1" si="576"/>
        <v>2120152.3169548018</v>
      </c>
      <c r="X3361" s="677">
        <f t="shared" ca="1" si="579"/>
        <v>1089235.6854023119</v>
      </c>
      <c r="Y3361" s="677">
        <f t="shared" ca="1" si="579"/>
        <v>1662137.0044403467</v>
      </c>
      <c r="Z3361" s="677">
        <f t="shared" ca="1" si="579"/>
        <v>0</v>
      </c>
      <c r="AA3361" t="str">
        <f t="shared" si="572"/>
        <v>ASR_COMP</v>
      </c>
      <c r="AB3361" s="957">
        <f t="shared" si="573"/>
        <v>44682</v>
      </c>
      <c r="AC3361" t="str">
        <f t="shared" si="574"/>
        <v>Unaudited</v>
      </c>
    </row>
    <row r="3362" spans="1:29" x14ac:dyDescent="0.25">
      <c r="A3362" t="s">
        <v>423</v>
      </c>
      <c r="B3362" t="s">
        <v>1388</v>
      </c>
      <c r="C3362" t="s">
        <v>1389</v>
      </c>
      <c r="D3362">
        <v>1900</v>
      </c>
      <c r="E3362" s="957">
        <v>1</v>
      </c>
      <c r="F3362" t="s">
        <v>442</v>
      </c>
      <c r="G3362" s="957">
        <v>182</v>
      </c>
      <c r="H3362" t="s">
        <v>391</v>
      </c>
      <c r="I3362" s="958" t="s">
        <v>490</v>
      </c>
      <c r="J3362" s="958" t="s">
        <v>12</v>
      </c>
      <c r="K3362" s="958" t="s">
        <v>1331</v>
      </c>
      <c r="L3362" s="937" t="s">
        <v>1322</v>
      </c>
      <c r="M3362" s="958" t="s">
        <v>1331</v>
      </c>
      <c r="N3362" s="677">
        <f t="shared" ca="1" si="571"/>
        <v>716880.67575289076</v>
      </c>
      <c r="O3362" s="677">
        <f t="shared" ca="1" si="578"/>
        <v>146545.74902073186</v>
      </c>
      <c r="P3362" s="677">
        <f t="shared" ca="1" si="578"/>
        <v>14237.588968635384</v>
      </c>
      <c r="Q3362" s="677">
        <f t="shared" ca="1" si="578"/>
        <v>228339.33655614671</v>
      </c>
      <c r="R3362" s="677">
        <f t="shared" ca="1" si="578"/>
        <v>92319.197496182605</v>
      </c>
      <c r="S3362" s="677">
        <f t="shared" ca="1" si="578"/>
        <v>56224.875258158689</v>
      </c>
      <c r="T3362" s="677">
        <f t="shared" ca="1" si="578"/>
        <v>3180.7829151243172</v>
      </c>
      <c r="U3362" s="677">
        <f t="shared" ca="1" si="578"/>
        <v>1543.0357173126806</v>
      </c>
      <c r="V3362" s="677">
        <f t="shared" ca="1" si="578"/>
        <v>41633.0218417902</v>
      </c>
      <c r="W3362" s="677">
        <f t="shared" ca="1" si="576"/>
        <v>45724.342045149759</v>
      </c>
      <c r="X3362" s="677">
        <f t="shared" ca="1" si="579"/>
        <v>52096.788191661755</v>
      </c>
      <c r="Y3362" s="677">
        <f t="shared" ca="1" si="579"/>
        <v>35035.957741996834</v>
      </c>
      <c r="Z3362" s="677">
        <f t="shared" ca="1" si="579"/>
        <v>0</v>
      </c>
      <c r="AA3362" t="str">
        <f t="shared" si="572"/>
        <v>ASR_COMP</v>
      </c>
      <c r="AB3362" s="957">
        <f t="shared" si="573"/>
        <v>44682</v>
      </c>
      <c r="AC3362" t="str">
        <f t="shared" si="574"/>
        <v>Unaudited</v>
      </c>
    </row>
    <row r="3363" spans="1:29" x14ac:dyDescent="0.25">
      <c r="A3363" t="s">
        <v>423</v>
      </c>
      <c r="B3363" t="s">
        <v>1388</v>
      </c>
      <c r="C3363" t="s">
        <v>1389</v>
      </c>
      <c r="D3363">
        <v>1900</v>
      </c>
      <c r="E3363" s="957">
        <v>1</v>
      </c>
      <c r="F3363" t="s">
        <v>442</v>
      </c>
      <c r="G3363" s="957">
        <v>182</v>
      </c>
      <c r="H3363" t="s">
        <v>391</v>
      </c>
      <c r="I3363" s="937" t="s">
        <v>490</v>
      </c>
      <c r="J3363" s="937" t="s">
        <v>493</v>
      </c>
      <c r="K3363" s="937" t="s">
        <v>494</v>
      </c>
      <c r="L3363" s="937" t="s">
        <v>63</v>
      </c>
      <c r="M3363" s="958" t="s">
        <v>346</v>
      </c>
      <c r="N3363" s="677">
        <f t="shared" ca="1" si="571"/>
        <v>0</v>
      </c>
      <c r="O3363" s="677">
        <f t="shared" ca="1" si="578"/>
        <v>0</v>
      </c>
      <c r="P3363" s="677">
        <f t="shared" ca="1" si="578"/>
        <v>0</v>
      </c>
      <c r="Q3363" s="677">
        <f t="shared" ca="1" si="578"/>
        <v>0</v>
      </c>
      <c r="R3363" s="677">
        <f t="shared" ca="1" si="578"/>
        <v>0</v>
      </c>
      <c r="S3363" s="677">
        <f t="shared" ca="1" si="578"/>
        <v>0</v>
      </c>
      <c r="T3363" s="677">
        <f t="shared" ca="1" si="578"/>
        <v>0</v>
      </c>
      <c r="U3363" s="677">
        <f t="shared" ca="1" si="578"/>
        <v>0</v>
      </c>
      <c r="V3363" s="677">
        <f t="shared" ca="1" si="578"/>
        <v>0</v>
      </c>
      <c r="W3363" s="677">
        <f t="shared" ca="1" si="576"/>
        <v>0</v>
      </c>
      <c r="X3363" s="677">
        <f t="shared" ca="1" si="579"/>
        <v>0</v>
      </c>
      <c r="Y3363" s="677">
        <f t="shared" ca="1" si="579"/>
        <v>0</v>
      </c>
      <c r="Z3363" s="677">
        <f t="shared" ca="1" si="579"/>
        <v>0</v>
      </c>
      <c r="AA3363" t="str">
        <f t="shared" si="572"/>
        <v>ASR_COMP</v>
      </c>
      <c r="AB3363" s="957">
        <f t="shared" si="573"/>
        <v>44682</v>
      </c>
      <c r="AC3363" t="str">
        <f t="shared" si="574"/>
        <v>Unaudited</v>
      </c>
    </row>
    <row r="3364" spans="1:29" x14ac:dyDescent="0.25">
      <c r="A3364" t="s">
        <v>423</v>
      </c>
      <c r="B3364" t="s">
        <v>1388</v>
      </c>
      <c r="C3364" t="s">
        <v>1389</v>
      </c>
      <c r="D3364">
        <v>1900</v>
      </c>
      <c r="E3364" s="957">
        <v>1</v>
      </c>
      <c r="F3364" t="s">
        <v>442</v>
      </c>
      <c r="G3364" s="957">
        <v>182</v>
      </c>
      <c r="H3364" t="s">
        <v>391</v>
      </c>
      <c r="I3364" s="937" t="s">
        <v>490</v>
      </c>
      <c r="J3364" s="937" t="s">
        <v>493</v>
      </c>
      <c r="K3364" s="937" t="s">
        <v>1022</v>
      </c>
      <c r="L3364" s="937" t="s">
        <v>918</v>
      </c>
      <c r="M3364" s="958" t="s">
        <v>919</v>
      </c>
      <c r="N3364" s="677">
        <f t="shared" ca="1" si="571"/>
        <v>1816516.5488791261</v>
      </c>
      <c r="O3364" s="677">
        <f t="shared" ca="1" si="578"/>
        <v>1691264.4750440051</v>
      </c>
      <c r="P3364" s="677">
        <f t="shared" ca="1" si="578"/>
        <v>103597.66383512103</v>
      </c>
      <c r="Q3364" s="677">
        <f t="shared" ca="1" si="578"/>
        <v>3604.63</v>
      </c>
      <c r="R3364" s="677">
        <f t="shared" ca="1" si="578"/>
        <v>3638.52</v>
      </c>
      <c r="S3364" s="677">
        <f t="shared" ca="1" si="578"/>
        <v>0</v>
      </c>
      <c r="T3364" s="677">
        <f t="shared" ca="1" si="578"/>
        <v>3572.92</v>
      </c>
      <c r="U3364" s="677">
        <f t="shared" ca="1" si="578"/>
        <v>0</v>
      </c>
      <c r="V3364" s="677">
        <f t="shared" ca="1" si="578"/>
        <v>10838.34</v>
      </c>
      <c r="W3364" s="677">
        <f t="shared" ca="1" si="576"/>
        <v>0</v>
      </c>
      <c r="X3364" s="677">
        <f t="shared" ca="1" si="579"/>
        <v>0</v>
      </c>
      <c r="Y3364" s="677">
        <f t="shared" ca="1" si="579"/>
        <v>0</v>
      </c>
      <c r="Z3364" s="677">
        <f t="shared" ca="1" si="579"/>
        <v>0</v>
      </c>
      <c r="AA3364" t="str">
        <f t="shared" si="572"/>
        <v>ASR_COMP</v>
      </c>
      <c r="AB3364" s="957">
        <f t="shared" si="573"/>
        <v>44682</v>
      </c>
      <c r="AC3364" t="str">
        <f t="shared" si="574"/>
        <v>Unaudited</v>
      </c>
    </row>
    <row r="3365" spans="1:29" x14ac:dyDescent="0.25">
      <c r="A3365" t="s">
        <v>423</v>
      </c>
      <c r="B3365" t="s">
        <v>1388</v>
      </c>
      <c r="C3365" t="s">
        <v>1389</v>
      </c>
      <c r="D3365">
        <v>1900</v>
      </c>
      <c r="E3365" s="957">
        <v>1</v>
      </c>
      <c r="F3365" t="s">
        <v>442</v>
      </c>
      <c r="G3365" s="957">
        <v>182</v>
      </c>
      <c r="H3365" t="s">
        <v>391</v>
      </c>
      <c r="I3365" s="958" t="s">
        <v>490</v>
      </c>
      <c r="J3365" s="958" t="s">
        <v>13</v>
      </c>
      <c r="K3365" s="958" t="s">
        <v>495</v>
      </c>
      <c r="L3365" s="937" t="s">
        <v>97</v>
      </c>
      <c r="M3365" s="958" t="s">
        <v>149</v>
      </c>
      <c r="N3365" s="677">
        <f t="shared" ca="1" si="571"/>
        <v>0</v>
      </c>
      <c r="O3365" s="677">
        <f t="shared" ca="1" si="578"/>
        <v>0</v>
      </c>
      <c r="P3365" s="677">
        <f t="shared" ca="1" si="578"/>
        <v>0</v>
      </c>
      <c r="Q3365" s="677">
        <f t="shared" ca="1" si="578"/>
        <v>0</v>
      </c>
      <c r="R3365" s="677">
        <f t="shared" ca="1" si="578"/>
        <v>0</v>
      </c>
      <c r="S3365" s="677">
        <f t="shared" ca="1" si="578"/>
        <v>0</v>
      </c>
      <c r="T3365" s="677">
        <f t="shared" ca="1" si="578"/>
        <v>0</v>
      </c>
      <c r="U3365" s="677">
        <f t="shared" ca="1" si="578"/>
        <v>0</v>
      </c>
      <c r="V3365" s="677">
        <f t="shared" ca="1" si="578"/>
        <v>0</v>
      </c>
      <c r="W3365" s="677">
        <f t="shared" ca="1" si="576"/>
        <v>0</v>
      </c>
      <c r="X3365" s="677">
        <f t="shared" ca="1" si="579"/>
        <v>0</v>
      </c>
      <c r="Y3365" s="677">
        <f t="shared" ca="1" si="579"/>
        <v>0</v>
      </c>
      <c r="Z3365" s="677">
        <f t="shared" ca="1" si="579"/>
        <v>0</v>
      </c>
      <c r="AA3365" t="str">
        <f t="shared" si="572"/>
        <v>ASR_COMP</v>
      </c>
      <c r="AB3365" s="957">
        <f t="shared" si="573"/>
        <v>44682</v>
      </c>
      <c r="AC3365" t="str">
        <f t="shared" si="574"/>
        <v>Unaudited</v>
      </c>
    </row>
    <row r="3366" spans="1:29" x14ac:dyDescent="0.25">
      <c r="A3366" t="s">
        <v>423</v>
      </c>
      <c r="B3366" t="s">
        <v>1388</v>
      </c>
      <c r="C3366" t="s">
        <v>1389</v>
      </c>
      <c r="D3366">
        <v>1900</v>
      </c>
      <c r="E3366" s="957">
        <v>1</v>
      </c>
      <c r="F3366" t="s">
        <v>442</v>
      </c>
      <c r="G3366" s="957">
        <v>182</v>
      </c>
      <c r="H3366" t="s">
        <v>391</v>
      </c>
      <c r="I3366" s="958" t="s">
        <v>490</v>
      </c>
      <c r="J3366" s="958" t="s">
        <v>13</v>
      </c>
      <c r="K3366" s="958" t="s">
        <v>13</v>
      </c>
      <c r="L3366" s="953" t="s">
        <v>35</v>
      </c>
      <c r="M3366" s="958" t="s">
        <v>13</v>
      </c>
      <c r="N3366" s="677">
        <f t="shared" ca="1" si="571"/>
        <v>363792.63192256872</v>
      </c>
      <c r="O3366" s="677">
        <f t="shared" ca="1" si="578"/>
        <v>235766.88705649922</v>
      </c>
      <c r="P3366" s="677">
        <f t="shared" ca="1" si="578"/>
        <v>22876.323949655838</v>
      </c>
      <c r="Q3366" s="677">
        <f t="shared" ca="1" si="578"/>
        <v>47607.985093233263</v>
      </c>
      <c r="R3366" s="677">
        <f t="shared" ca="1" si="578"/>
        <v>19247.442933864178</v>
      </c>
      <c r="S3366" s="677">
        <f t="shared" ca="1" si="578"/>
        <v>3922.5043149843868</v>
      </c>
      <c r="T3366" s="677">
        <f t="shared" ca="1" si="578"/>
        <v>5111.5160621169371</v>
      </c>
      <c r="U3366" s="677">
        <f t="shared" ca="1" si="578"/>
        <v>107.64527417757969</v>
      </c>
      <c r="V3366" s="677">
        <f t="shared" ca="1" si="578"/>
        <v>8679.9473506196882</v>
      </c>
      <c r="W3366" s="677">
        <f t="shared" ca="1" si="576"/>
        <v>9532.8028269078895</v>
      </c>
      <c r="X3366" s="677">
        <f t="shared" ca="1" si="579"/>
        <v>3634.9358882652341</v>
      </c>
      <c r="Y3366" s="677">
        <f t="shared" ca="1" si="579"/>
        <v>7304.6411722444191</v>
      </c>
      <c r="Z3366" s="677">
        <f t="shared" ca="1" si="579"/>
        <v>0</v>
      </c>
      <c r="AA3366" t="str">
        <f t="shared" si="572"/>
        <v>ASR_COMP</v>
      </c>
      <c r="AB3366" s="957">
        <f t="shared" si="573"/>
        <v>44682</v>
      </c>
      <c r="AC3366" t="str">
        <f t="shared" si="574"/>
        <v>Unaudited</v>
      </c>
    </row>
    <row r="3367" spans="1:29" x14ac:dyDescent="0.25">
      <c r="A3367" t="s">
        <v>423</v>
      </c>
      <c r="B3367" t="s">
        <v>1388</v>
      </c>
      <c r="C3367" t="s">
        <v>1389</v>
      </c>
      <c r="D3367">
        <v>1900</v>
      </c>
      <c r="E3367" s="957">
        <v>1</v>
      </c>
      <c r="F3367" t="s">
        <v>442</v>
      </c>
      <c r="G3367" s="957">
        <v>182</v>
      </c>
      <c r="H3367" t="s">
        <v>391</v>
      </c>
      <c r="I3367" s="937" t="s">
        <v>491</v>
      </c>
      <c r="J3367" s="937" t="s">
        <v>447</v>
      </c>
      <c r="K3367" s="937" t="s">
        <v>0</v>
      </c>
      <c r="L3367" s="937">
        <v>2.1</v>
      </c>
      <c r="M3367" s="958" t="s">
        <v>150</v>
      </c>
      <c r="N3367" s="677">
        <f t="shared" ca="1" si="571"/>
        <v>11196334.108925687</v>
      </c>
      <c r="O3367" s="677">
        <f t="shared" ca="1" si="578"/>
        <v>6837980.6311015505</v>
      </c>
      <c r="P3367" s="677">
        <f t="shared" ca="1" si="578"/>
        <v>396928.64991784882</v>
      </c>
      <c r="Q3367" s="677">
        <f t="shared" ca="1" si="578"/>
        <v>2163022.0170943988</v>
      </c>
      <c r="R3367" s="677">
        <f t="shared" ca="1" si="578"/>
        <v>1009814.9545111661</v>
      </c>
      <c r="S3367" s="677">
        <f t="shared" ca="1" si="578"/>
        <v>59683.775870440681</v>
      </c>
      <c r="T3367" s="677">
        <f t="shared" ca="1" si="578"/>
        <v>46721.031802933896</v>
      </c>
      <c r="U3367" s="677">
        <f t="shared" ca="1" si="578"/>
        <v>11413.608648864889</v>
      </c>
      <c r="V3367" s="677">
        <f t="shared" ca="1" si="578"/>
        <v>39253.600291933464</v>
      </c>
      <c r="W3367" s="677">
        <f t="shared" ca="1" si="576"/>
        <v>178748.1861536967</v>
      </c>
      <c r="X3367" s="677">
        <f t="shared" ca="1" si="579"/>
        <v>102110.50106858315</v>
      </c>
      <c r="Y3367" s="677">
        <f t="shared" ca="1" si="579"/>
        <v>350657.15246427205</v>
      </c>
      <c r="Z3367" s="677">
        <f t="shared" ca="1" si="579"/>
        <v>0</v>
      </c>
      <c r="AA3367" t="str">
        <f t="shared" si="572"/>
        <v>ASR_COMP</v>
      </c>
      <c r="AB3367" s="957">
        <f t="shared" si="573"/>
        <v>44682</v>
      </c>
      <c r="AC3367" t="str">
        <f t="shared" si="574"/>
        <v>Unaudited</v>
      </c>
    </row>
    <row r="3368" spans="1:29" ht="30" x14ac:dyDescent="0.25">
      <c r="A3368" t="s">
        <v>423</v>
      </c>
      <c r="B3368" t="s">
        <v>1388</v>
      </c>
      <c r="C3368" t="s">
        <v>1389</v>
      </c>
      <c r="D3368">
        <v>1900</v>
      </c>
      <c r="E3368" s="957">
        <v>1</v>
      </c>
      <c r="F3368" t="s">
        <v>442</v>
      </c>
      <c r="G3368" s="957">
        <v>182</v>
      </c>
      <c r="H3368" t="s">
        <v>391</v>
      </c>
      <c r="I3368" s="937" t="s">
        <v>491</v>
      </c>
      <c r="J3368" s="937" t="s">
        <v>447</v>
      </c>
      <c r="K3368" s="937" t="s">
        <v>0</v>
      </c>
      <c r="L3368" s="937">
        <v>2.2000000000000002</v>
      </c>
      <c r="M3368" s="958" t="s">
        <v>151</v>
      </c>
      <c r="N3368" s="677">
        <f t="shared" ca="1" si="571"/>
        <v>-941932.73080654105</v>
      </c>
      <c r="O3368" s="677">
        <f t="shared" ca="1" si="578"/>
        <v>-503101.77993306168</v>
      </c>
      <c r="P3368" s="677">
        <f t="shared" ca="1" si="578"/>
        <v>-33420.658153854311</v>
      </c>
      <c r="Q3368" s="677">
        <f t="shared" ca="1" si="578"/>
        <v>-193694.37318691079</v>
      </c>
      <c r="R3368" s="677">
        <f t="shared" ca="1" si="578"/>
        <v>-98506.249037581598</v>
      </c>
      <c r="S3368" s="677">
        <f t="shared" ca="1" si="578"/>
        <v>-11266.648538690824</v>
      </c>
      <c r="T3368" s="677">
        <f t="shared" ca="1" si="578"/>
        <v>-10366.755818910589</v>
      </c>
      <c r="U3368" s="677">
        <f t="shared" ca="1" si="578"/>
        <v>-931.43122775579945</v>
      </c>
      <c r="V3368" s="677">
        <f t="shared" ca="1" si="578"/>
        <v>-8821.5428719298397</v>
      </c>
      <c r="W3368" s="677">
        <f t="shared" ca="1" si="576"/>
        <v>-17249.049033424937</v>
      </c>
      <c r="X3368" s="677">
        <f t="shared" ca="1" si="579"/>
        <v>-11914.564873283432</v>
      </c>
      <c r="Y3368" s="677">
        <f t="shared" ca="1" si="579"/>
        <v>-52659.678131137254</v>
      </c>
      <c r="Z3368" s="677">
        <f t="shared" ca="1" si="579"/>
        <v>0</v>
      </c>
      <c r="AA3368" t="str">
        <f t="shared" si="572"/>
        <v>ASR_COMP</v>
      </c>
      <c r="AB3368" s="957">
        <f t="shared" si="573"/>
        <v>44682</v>
      </c>
      <c r="AC3368" t="str">
        <f t="shared" si="574"/>
        <v>Unaudited</v>
      </c>
    </row>
    <row r="3369" spans="1:29" x14ac:dyDescent="0.25">
      <c r="A3369" t="s">
        <v>423</v>
      </c>
      <c r="B3369" t="s">
        <v>1388</v>
      </c>
      <c r="C3369" t="s">
        <v>1389</v>
      </c>
      <c r="D3369">
        <v>1900</v>
      </c>
      <c r="E3369" s="957">
        <v>1</v>
      </c>
      <c r="F3369" t="s">
        <v>442</v>
      </c>
      <c r="G3369" s="957">
        <v>182</v>
      </c>
      <c r="H3369" t="s">
        <v>391</v>
      </c>
      <c r="I3369" s="937" t="s">
        <v>491</v>
      </c>
      <c r="J3369" s="937" t="s">
        <v>447</v>
      </c>
      <c r="K3369" s="937" t="s">
        <v>0</v>
      </c>
      <c r="L3369" s="937">
        <v>2.2999999999999998</v>
      </c>
      <c r="M3369" s="958" t="s">
        <v>152</v>
      </c>
      <c r="N3369" s="677">
        <f t="shared" ca="1" si="571"/>
        <v>4291194.8437351296</v>
      </c>
      <c r="O3369" s="677">
        <f t="shared" ca="1" si="578"/>
        <v>3272064.9812365733</v>
      </c>
      <c r="P3369" s="677">
        <f t="shared" ca="1" si="578"/>
        <v>341190.24634275498</v>
      </c>
      <c r="Q3369" s="677">
        <f t="shared" ca="1" si="578"/>
        <v>289047.0527174708</v>
      </c>
      <c r="R3369" s="677">
        <f t="shared" ca="1" si="578"/>
        <v>200530.19463309742</v>
      </c>
      <c r="S3369" s="677">
        <f t="shared" ca="1" si="578"/>
        <v>11223.05042079024</v>
      </c>
      <c r="T3369" s="677">
        <f t="shared" ca="1" si="578"/>
        <v>25038.180569000731</v>
      </c>
      <c r="U3369" s="677">
        <f t="shared" ca="1" si="578"/>
        <v>299.48293923598419</v>
      </c>
      <c r="V3369" s="677">
        <f t="shared" ca="1" si="578"/>
        <v>59857.351205051178</v>
      </c>
      <c r="W3369" s="677">
        <f t="shared" ca="1" si="576"/>
        <v>10622.477814478651</v>
      </c>
      <c r="X3369" s="677">
        <f t="shared" ca="1" si="579"/>
        <v>49502.329374111207</v>
      </c>
      <c r="Y3369" s="677">
        <f t="shared" ca="1" si="579"/>
        <v>31819.496482565013</v>
      </c>
      <c r="Z3369" s="677">
        <f t="shared" ca="1" si="579"/>
        <v>0</v>
      </c>
      <c r="AA3369" t="str">
        <f t="shared" si="572"/>
        <v>ASR_COMP</v>
      </c>
      <c r="AB3369" s="957">
        <f t="shared" si="573"/>
        <v>44682</v>
      </c>
      <c r="AC3369" t="str">
        <f t="shared" si="574"/>
        <v>Unaudited</v>
      </c>
    </row>
    <row r="3370" spans="1:29" x14ac:dyDescent="0.25">
      <c r="A3370" t="s">
        <v>423</v>
      </c>
      <c r="B3370" t="s">
        <v>1388</v>
      </c>
      <c r="C3370" t="s">
        <v>1389</v>
      </c>
      <c r="D3370">
        <v>1900</v>
      </c>
      <c r="E3370" s="957">
        <v>1</v>
      </c>
      <c r="F3370" t="s">
        <v>442</v>
      </c>
      <c r="G3370" s="957">
        <v>182</v>
      </c>
      <c r="H3370" t="s">
        <v>391</v>
      </c>
      <c r="I3370" s="937" t="s">
        <v>491</v>
      </c>
      <c r="J3370" s="937" t="s">
        <v>447</v>
      </c>
      <c r="K3370" s="937" t="s">
        <v>0</v>
      </c>
      <c r="L3370" s="953">
        <v>2.4</v>
      </c>
      <c r="M3370" s="958" t="s">
        <v>153</v>
      </c>
      <c r="N3370" s="677">
        <f t="shared" ca="1" si="571"/>
        <v>2492673.0058752899</v>
      </c>
      <c r="O3370" s="677">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1567366.1505093016</v>
      </c>
      <c r="P3370" s="677">
        <f t="shared" ca="1" si="580"/>
        <v>128182.2257219509</v>
      </c>
      <c r="Q3370" s="677">
        <f t="shared" ca="1" si="580"/>
        <v>426532.2288111134</v>
      </c>
      <c r="R3370" s="677">
        <f t="shared" ca="1" si="580"/>
        <v>179105.02955947732</v>
      </c>
      <c r="S3370" s="677">
        <f t="shared" ca="1" si="580"/>
        <v>35630.344556877732</v>
      </c>
      <c r="T3370" s="677">
        <f t="shared" ca="1" si="580"/>
        <v>29735.311741825535</v>
      </c>
      <c r="U3370" s="677">
        <f t="shared" ca="1" si="580"/>
        <v>3448.7114921985171</v>
      </c>
      <c r="V3370" s="677">
        <f t="shared" ca="1" si="580"/>
        <v>16190.355413521658</v>
      </c>
      <c r="W3370" s="677">
        <f t="shared" ca="1" si="576"/>
        <v>19598.435638126575</v>
      </c>
      <c r="X3370" s="677">
        <f t="shared" ca="1" si="579"/>
        <v>44821.847446418353</v>
      </c>
      <c r="Y3370" s="677">
        <f t="shared" ca="1" si="579"/>
        <v>42062.364984478438</v>
      </c>
      <c r="Z3370" s="677">
        <f t="shared" ca="1" si="579"/>
        <v>0</v>
      </c>
      <c r="AA3370" t="str">
        <f t="shared" si="572"/>
        <v>ASR_COMP</v>
      </c>
      <c r="AB3370" s="957">
        <f t="shared" si="573"/>
        <v>44682</v>
      </c>
      <c r="AC3370" t="str">
        <f t="shared" si="574"/>
        <v>Unaudited</v>
      </c>
    </row>
    <row r="3371" spans="1:29" ht="30" x14ac:dyDescent="0.25">
      <c r="A3371" t="s">
        <v>423</v>
      </c>
      <c r="B3371" t="s">
        <v>1388</v>
      </c>
      <c r="C3371" t="s">
        <v>1389</v>
      </c>
      <c r="D3371">
        <v>1900</v>
      </c>
      <c r="E3371" s="957">
        <v>1</v>
      </c>
      <c r="F3371" t="s">
        <v>442</v>
      </c>
      <c r="G3371" s="957">
        <v>182</v>
      </c>
      <c r="H3371" t="s">
        <v>391</v>
      </c>
      <c r="I3371" s="937" t="s">
        <v>491</v>
      </c>
      <c r="J3371" s="937" t="s">
        <v>447</v>
      </c>
      <c r="K3371" s="937" t="s">
        <v>0</v>
      </c>
      <c r="L3371" s="953">
        <v>2.5</v>
      </c>
      <c r="M3371" s="958" t="s">
        <v>154</v>
      </c>
      <c r="N3371" s="677">
        <f t="shared" ca="1" si="571"/>
        <v>-241127.20549649443</v>
      </c>
      <c r="O3371" s="677">
        <f t="shared" ca="1" si="580"/>
        <v>-173401.31712939398</v>
      </c>
      <c r="P3371" s="677">
        <f t="shared" ca="1" si="580"/>
        <v>-17953.539578696487</v>
      </c>
      <c r="Q3371" s="677">
        <f t="shared" ca="1" si="580"/>
        <v>-26922.855956250445</v>
      </c>
      <c r="R3371" s="677">
        <f t="shared" ca="1" si="580"/>
        <v>-11073.803766629722</v>
      </c>
      <c r="S3371" s="677">
        <f t="shared" ca="1" si="580"/>
        <v>-1187.2284512384538</v>
      </c>
      <c r="T3371" s="677">
        <f t="shared" ca="1" si="580"/>
        <v>-2037.8784044833114</v>
      </c>
      <c r="U3371" s="677">
        <f t="shared" ca="1" si="580"/>
        <v>-129.46582456621218</v>
      </c>
      <c r="V3371" s="677">
        <f t="shared" ca="1" si="580"/>
        <v>-2761.9114803934963</v>
      </c>
      <c r="W3371" s="677">
        <f t="shared" ca="1" si="576"/>
        <v>-829.68817137342637</v>
      </c>
      <c r="X3371" s="677">
        <f t="shared" ca="1" si="579"/>
        <v>-1367.0276684773289</v>
      </c>
      <c r="Y3371" s="677">
        <f t="shared" ca="1" si="579"/>
        <v>-3462.4890649915837</v>
      </c>
      <c r="Z3371" s="677">
        <f t="shared" ca="1" si="579"/>
        <v>0</v>
      </c>
      <c r="AA3371" t="str">
        <f t="shared" si="572"/>
        <v>ASR_COMP</v>
      </c>
      <c r="AB3371" s="957">
        <f t="shared" si="573"/>
        <v>44682</v>
      </c>
      <c r="AC3371" t="str">
        <f t="shared" si="574"/>
        <v>Unaudited</v>
      </c>
    </row>
    <row r="3372" spans="1:29" x14ac:dyDescent="0.25">
      <c r="A3372" t="s">
        <v>423</v>
      </c>
      <c r="B3372" t="s">
        <v>1388</v>
      </c>
      <c r="C3372" t="s">
        <v>1389</v>
      </c>
      <c r="D3372">
        <v>1900</v>
      </c>
      <c r="E3372" s="957">
        <v>1</v>
      </c>
      <c r="F3372" t="s">
        <v>442</v>
      </c>
      <c r="G3372" s="957">
        <v>182</v>
      </c>
      <c r="H3372" t="s">
        <v>391</v>
      </c>
      <c r="I3372" s="937" t="s">
        <v>491</v>
      </c>
      <c r="J3372" s="937" t="s">
        <v>447</v>
      </c>
      <c r="K3372" s="937" t="s">
        <v>0</v>
      </c>
      <c r="L3372" s="937" t="s">
        <v>99</v>
      </c>
      <c r="M3372" s="958" t="s">
        <v>7</v>
      </c>
      <c r="N3372" s="677">
        <f t="shared" ca="1" si="571"/>
        <v>0</v>
      </c>
      <c r="O3372" s="677">
        <f t="shared" ca="1" si="580"/>
        <v>0</v>
      </c>
      <c r="P3372" s="677">
        <f t="shared" ca="1" si="580"/>
        <v>0</v>
      </c>
      <c r="Q3372" s="677">
        <f t="shared" ca="1" si="580"/>
        <v>0</v>
      </c>
      <c r="R3372" s="677">
        <f t="shared" ca="1" si="580"/>
        <v>0</v>
      </c>
      <c r="S3372" s="677">
        <f t="shared" ca="1" si="580"/>
        <v>0</v>
      </c>
      <c r="T3372" s="677">
        <f t="shared" ca="1" si="580"/>
        <v>0</v>
      </c>
      <c r="U3372" s="677">
        <f t="shared" ca="1" si="580"/>
        <v>0</v>
      </c>
      <c r="V3372" s="677">
        <f t="shared" ca="1" si="580"/>
        <v>0</v>
      </c>
      <c r="W3372" s="677">
        <f t="shared" ca="1" si="576"/>
        <v>0</v>
      </c>
      <c r="X3372" s="677">
        <f t="shared" ca="1" si="579"/>
        <v>0</v>
      </c>
      <c r="Y3372" s="677">
        <f t="shared" ca="1" si="579"/>
        <v>0</v>
      </c>
      <c r="Z3372" s="677">
        <f t="shared" ca="1" si="579"/>
        <v>0</v>
      </c>
      <c r="AA3372" t="str">
        <f t="shared" si="572"/>
        <v>ASR_COMP</v>
      </c>
      <c r="AB3372" s="957">
        <f t="shared" si="573"/>
        <v>44682</v>
      </c>
      <c r="AC3372" t="str">
        <f t="shared" si="574"/>
        <v>Unaudited</v>
      </c>
    </row>
    <row r="3373" spans="1:29" x14ac:dyDescent="0.25">
      <c r="A3373" t="s">
        <v>423</v>
      </c>
      <c r="B3373" t="s">
        <v>1388</v>
      </c>
      <c r="C3373" t="s">
        <v>1389</v>
      </c>
      <c r="D3373">
        <v>1900</v>
      </c>
      <c r="E3373" s="957">
        <v>1</v>
      </c>
      <c r="F3373" t="s">
        <v>442</v>
      </c>
      <c r="G3373" s="957">
        <v>182</v>
      </c>
      <c r="H3373" t="s">
        <v>391</v>
      </c>
      <c r="I3373" s="958" t="s">
        <v>491</v>
      </c>
      <c r="J3373" s="958" t="s">
        <v>447</v>
      </c>
      <c r="K3373" s="958" t="s">
        <v>0</v>
      </c>
      <c r="L3373" s="937" t="s">
        <v>155</v>
      </c>
      <c r="M3373" s="958" t="s">
        <v>454</v>
      </c>
      <c r="N3373" s="677">
        <f t="shared" ca="1" si="571"/>
        <v>0</v>
      </c>
      <c r="O3373" s="677">
        <f t="shared" ca="1" si="580"/>
        <v>0</v>
      </c>
      <c r="P3373" s="677">
        <f t="shared" ca="1" si="580"/>
        <v>0</v>
      </c>
      <c r="Q3373" s="677">
        <f t="shared" ca="1" si="580"/>
        <v>0</v>
      </c>
      <c r="R3373" s="677">
        <f t="shared" ca="1" si="580"/>
        <v>0</v>
      </c>
      <c r="S3373" s="677">
        <f t="shared" ca="1" si="580"/>
        <v>0</v>
      </c>
      <c r="T3373" s="677">
        <f t="shared" ca="1" si="580"/>
        <v>0</v>
      </c>
      <c r="U3373" s="677">
        <f t="shared" ca="1" si="580"/>
        <v>0</v>
      </c>
      <c r="V3373" s="677">
        <f t="shared" ca="1" si="580"/>
        <v>0</v>
      </c>
      <c r="W3373" s="677">
        <f t="shared" ca="1" si="576"/>
        <v>0</v>
      </c>
      <c r="X3373" s="677">
        <f t="shared" ca="1" si="579"/>
        <v>0</v>
      </c>
      <c r="Y3373" s="677">
        <f t="shared" ca="1" si="579"/>
        <v>0</v>
      </c>
      <c r="Z3373" s="677">
        <f t="shared" ca="1" si="579"/>
        <v>0</v>
      </c>
      <c r="AA3373" t="str">
        <f t="shared" si="572"/>
        <v>ASR_COMP</v>
      </c>
      <c r="AB3373" s="957">
        <f t="shared" si="573"/>
        <v>44682</v>
      </c>
      <c r="AC3373" t="str">
        <f t="shared" si="574"/>
        <v>Unaudited</v>
      </c>
    </row>
    <row r="3374" spans="1:29" x14ac:dyDescent="0.25">
      <c r="A3374" t="s">
        <v>423</v>
      </c>
      <c r="B3374" t="s">
        <v>1388</v>
      </c>
      <c r="C3374" t="s">
        <v>1389</v>
      </c>
      <c r="D3374">
        <v>1900</v>
      </c>
      <c r="E3374" s="957">
        <v>1</v>
      </c>
      <c r="F3374" t="s">
        <v>442</v>
      </c>
      <c r="G3374" s="957">
        <v>182</v>
      </c>
      <c r="H3374" t="s">
        <v>391</v>
      </c>
      <c r="I3374" s="937" t="s">
        <v>491</v>
      </c>
      <c r="J3374" s="937" t="s">
        <v>447</v>
      </c>
      <c r="K3374" s="937" t="s">
        <v>0</v>
      </c>
      <c r="L3374" s="937" t="s">
        <v>920</v>
      </c>
      <c r="M3374" s="958" t="s">
        <v>24</v>
      </c>
      <c r="N3374" s="677">
        <f t="shared" ca="1" si="571"/>
        <v>203432.88</v>
      </c>
      <c r="O3374" s="677">
        <f t="shared" ca="1" si="580"/>
        <v>34650.9</v>
      </c>
      <c r="P3374" s="677">
        <f t="shared" ca="1" si="580"/>
        <v>0</v>
      </c>
      <c r="Q3374" s="677">
        <f t="shared" ca="1" si="580"/>
        <v>60305</v>
      </c>
      <c r="R3374" s="677">
        <f t="shared" ca="1" si="580"/>
        <v>0</v>
      </c>
      <c r="S3374" s="677">
        <f t="shared" ca="1" si="580"/>
        <v>0</v>
      </c>
      <c r="T3374" s="677">
        <f t="shared" ca="1" si="580"/>
        <v>109269.53</v>
      </c>
      <c r="U3374" s="677">
        <f t="shared" ca="1" si="580"/>
        <v>0</v>
      </c>
      <c r="V3374" s="677">
        <f t="shared" ca="1" si="580"/>
        <v>0</v>
      </c>
      <c r="W3374" s="677">
        <f t="shared" ca="1" si="576"/>
        <v>-792.55</v>
      </c>
      <c r="X3374" s="677">
        <f t="shared" ca="1" si="579"/>
        <v>0</v>
      </c>
      <c r="Y3374" s="677">
        <f t="shared" ca="1" si="579"/>
        <v>0</v>
      </c>
      <c r="Z3374" s="677">
        <f t="shared" ca="1" si="579"/>
        <v>0</v>
      </c>
      <c r="AA3374" t="str">
        <f t="shared" si="572"/>
        <v>ASR_COMP</v>
      </c>
      <c r="AB3374" s="957">
        <f t="shared" si="573"/>
        <v>44682</v>
      </c>
      <c r="AC3374" t="str">
        <f t="shared" si="574"/>
        <v>Unaudited</v>
      </c>
    </row>
    <row r="3375" spans="1:29" x14ac:dyDescent="0.25">
      <c r="A3375" t="s">
        <v>423</v>
      </c>
      <c r="B3375" t="s">
        <v>1388</v>
      </c>
      <c r="C3375" t="s">
        <v>1389</v>
      </c>
      <c r="D3375">
        <v>1900</v>
      </c>
      <c r="E3375" s="957">
        <v>1</v>
      </c>
      <c r="F3375" t="s">
        <v>442</v>
      </c>
      <c r="G3375" s="957">
        <v>182</v>
      </c>
      <c r="H3375" t="s">
        <v>391</v>
      </c>
      <c r="I3375" s="937" t="s">
        <v>491</v>
      </c>
      <c r="J3375" s="937" t="s">
        <v>447</v>
      </c>
      <c r="K3375" s="937" t="s">
        <v>53</v>
      </c>
      <c r="L3375" s="937">
        <v>3.1</v>
      </c>
      <c r="M3375" s="958" t="s">
        <v>33</v>
      </c>
      <c r="N3375" s="677">
        <f t="shared" ca="1" si="571"/>
        <v>5454595.1578505551</v>
      </c>
      <c r="O3375" s="677">
        <f t="shared" ca="1" si="580"/>
        <v>4570657.5493099093</v>
      </c>
      <c r="P3375" s="677">
        <f t="shared" ca="1" si="580"/>
        <v>204486.47011001155</v>
      </c>
      <c r="Q3375" s="677">
        <f t="shared" ca="1" si="580"/>
        <v>334104.56985450175</v>
      </c>
      <c r="R3375" s="677">
        <f t="shared" ca="1" si="580"/>
        <v>118001.22722476842</v>
      </c>
      <c r="S3375" s="677">
        <f t="shared" ca="1" si="580"/>
        <v>10993.397114627322</v>
      </c>
      <c r="T3375" s="677">
        <f t="shared" ca="1" si="580"/>
        <v>44451.133286731449</v>
      </c>
      <c r="U3375" s="677">
        <f t="shared" ca="1" si="580"/>
        <v>360.76807532670989</v>
      </c>
      <c r="V3375" s="677">
        <f t="shared" ca="1" si="580"/>
        <v>17751.879411131304</v>
      </c>
      <c r="W3375" s="677">
        <f t="shared" ca="1" si="576"/>
        <v>72784.246239497181</v>
      </c>
      <c r="X3375" s="677">
        <f t="shared" ca="1" si="579"/>
        <v>19419.725467921238</v>
      </c>
      <c r="Y3375" s="677">
        <f t="shared" ca="1" si="579"/>
        <v>61584.191756129767</v>
      </c>
      <c r="Z3375" s="677">
        <f t="shared" ca="1" si="579"/>
        <v>0</v>
      </c>
      <c r="AA3375" t="str">
        <f t="shared" si="572"/>
        <v>ASR_COMP</v>
      </c>
      <c r="AB3375" s="957">
        <f t="shared" si="573"/>
        <v>44682</v>
      </c>
      <c r="AC3375" t="str">
        <f t="shared" si="574"/>
        <v>Unaudited</v>
      </c>
    </row>
    <row r="3376" spans="1:29" x14ac:dyDescent="0.25">
      <c r="A3376" t="s">
        <v>423</v>
      </c>
      <c r="B3376" t="s">
        <v>1388</v>
      </c>
      <c r="C3376" t="s">
        <v>1389</v>
      </c>
      <c r="D3376">
        <v>1900</v>
      </c>
      <c r="E3376" s="957">
        <v>1</v>
      </c>
      <c r="F3376" t="s">
        <v>442</v>
      </c>
      <c r="G3376" s="957">
        <v>182</v>
      </c>
      <c r="H3376" t="s">
        <v>391</v>
      </c>
      <c r="I3376" s="937" t="s">
        <v>491</v>
      </c>
      <c r="J3376" s="937" t="s">
        <v>447</v>
      </c>
      <c r="K3376" s="937" t="s">
        <v>53</v>
      </c>
      <c r="L3376" s="937">
        <v>3.2</v>
      </c>
      <c r="M3376" s="958" t="s">
        <v>34</v>
      </c>
      <c r="N3376" s="677">
        <f t="shared" ca="1" si="571"/>
        <v>7326528.8465174735</v>
      </c>
      <c r="O3376" s="677">
        <f t="shared" ca="1" si="580"/>
        <v>4815891.8908062857</v>
      </c>
      <c r="P3376" s="677">
        <f t="shared" ca="1" si="580"/>
        <v>355775.96313465282</v>
      </c>
      <c r="Q3376" s="677">
        <f t="shared" ca="1" si="580"/>
        <v>1181030.7818997821</v>
      </c>
      <c r="R3376" s="677">
        <f t="shared" ca="1" si="580"/>
        <v>494231.12467506877</v>
      </c>
      <c r="S3376" s="677">
        <f t="shared" ca="1" si="580"/>
        <v>89352.665894339283</v>
      </c>
      <c r="T3376" s="677">
        <f t="shared" ca="1" si="580"/>
        <v>55670.780847213267</v>
      </c>
      <c r="U3376" s="677">
        <f t="shared" ca="1" si="580"/>
        <v>764.28363866217433</v>
      </c>
      <c r="V3376" s="677">
        <f t="shared" ca="1" si="580"/>
        <v>41021.729345218482</v>
      </c>
      <c r="W3376" s="677">
        <f t="shared" ca="1" si="576"/>
        <v>67891.14885198891</v>
      </c>
      <c r="X3376" s="677">
        <f t="shared" ca="1" si="579"/>
        <v>69702.919016181098</v>
      </c>
      <c r="Y3376" s="677">
        <f t="shared" ca="1" si="579"/>
        <v>155195.55840808165</v>
      </c>
      <c r="Z3376" s="677">
        <f t="shared" ca="1" si="579"/>
        <v>0</v>
      </c>
      <c r="AA3376" t="str">
        <f t="shared" si="572"/>
        <v>ASR_COMP</v>
      </c>
      <c r="AB3376" s="957">
        <f t="shared" si="573"/>
        <v>44682</v>
      </c>
      <c r="AC3376" t="str">
        <f t="shared" si="574"/>
        <v>Unaudited</v>
      </c>
    </row>
    <row r="3377" spans="1:29" x14ac:dyDescent="0.25">
      <c r="A3377" t="s">
        <v>423</v>
      </c>
      <c r="B3377" t="s">
        <v>1388</v>
      </c>
      <c r="C3377" t="s">
        <v>1389</v>
      </c>
      <c r="D3377">
        <v>1900</v>
      </c>
      <c r="E3377" s="957">
        <v>1</v>
      </c>
      <c r="F3377" t="s">
        <v>442</v>
      </c>
      <c r="G3377" s="957">
        <v>182</v>
      </c>
      <c r="H3377" t="s">
        <v>391</v>
      </c>
      <c r="I3377" s="958" t="s">
        <v>491</v>
      </c>
      <c r="J3377" s="958" t="s">
        <v>447</v>
      </c>
      <c r="K3377" s="958" t="s">
        <v>53</v>
      </c>
      <c r="L3377" s="937">
        <v>3.3</v>
      </c>
      <c r="M3377" s="958" t="s">
        <v>54</v>
      </c>
      <c r="N3377" s="677">
        <f t="shared" ca="1" si="571"/>
        <v>618.39</v>
      </c>
      <c r="O3377" s="677">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7">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7">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7">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7">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46.92</v>
      </c>
      <c r="T3377" s="677">
        <f t="shared" ca="1" si="581"/>
        <v>0</v>
      </c>
      <c r="U3377" s="677">
        <f t="shared" ca="1" si="581"/>
        <v>0</v>
      </c>
      <c r="V3377" s="677">
        <f t="shared" ca="1" si="581"/>
        <v>0</v>
      </c>
      <c r="W3377" s="677">
        <f t="shared" ca="1" si="576"/>
        <v>0</v>
      </c>
      <c r="X3377" s="677">
        <f t="shared" ca="1" si="581"/>
        <v>571.47</v>
      </c>
      <c r="Y3377" s="677">
        <f t="shared" ca="1" si="581"/>
        <v>0</v>
      </c>
      <c r="Z3377" s="677">
        <f t="shared" ca="1" si="581"/>
        <v>0</v>
      </c>
      <c r="AA3377" t="str">
        <f t="shared" si="572"/>
        <v>ASR_COMP</v>
      </c>
      <c r="AB3377" s="957">
        <f t="shared" si="573"/>
        <v>44682</v>
      </c>
      <c r="AC3377" t="str">
        <f t="shared" si="574"/>
        <v>Unaudited</v>
      </c>
    </row>
    <row r="3378" spans="1:29" x14ac:dyDescent="0.25">
      <c r="A3378" t="s">
        <v>423</v>
      </c>
      <c r="B3378" t="s">
        <v>1388</v>
      </c>
      <c r="C3378" t="s">
        <v>1389</v>
      </c>
      <c r="D3378">
        <v>1900</v>
      </c>
      <c r="E3378" s="957">
        <v>1</v>
      </c>
      <c r="F3378" t="s">
        <v>442</v>
      </c>
      <c r="G3378" s="957">
        <v>182</v>
      </c>
      <c r="H3378" t="s">
        <v>391</v>
      </c>
      <c r="I3378" s="958" t="s">
        <v>491</v>
      </c>
      <c r="J3378" s="958" t="s">
        <v>447</v>
      </c>
      <c r="K3378" s="958" t="s">
        <v>53</v>
      </c>
      <c r="L3378" s="937" t="s">
        <v>44</v>
      </c>
      <c r="M3378" s="958" t="s">
        <v>156</v>
      </c>
      <c r="N3378" s="677">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7">
        <f t="shared" ca="1" si="581"/>
        <v>0</v>
      </c>
      <c r="P3378" s="677">
        <f t="shared" ca="1" si="581"/>
        <v>0</v>
      </c>
      <c r="Q3378" s="677">
        <f t="shared" ca="1" si="581"/>
        <v>0</v>
      </c>
      <c r="R3378" s="677">
        <f t="shared" ca="1" si="581"/>
        <v>0</v>
      </c>
      <c r="S3378" s="677">
        <f t="shared" ca="1" si="581"/>
        <v>0</v>
      </c>
      <c r="T3378" s="677">
        <f t="shared" ca="1" si="581"/>
        <v>0</v>
      </c>
      <c r="U3378" s="677">
        <f t="shared" ca="1" si="581"/>
        <v>0</v>
      </c>
      <c r="V3378" s="677">
        <f t="shared" ca="1" si="581"/>
        <v>0</v>
      </c>
      <c r="W3378" s="677">
        <f t="shared" ca="1" si="576"/>
        <v>0</v>
      </c>
      <c r="X3378" s="677">
        <f t="shared" ca="1" si="581"/>
        <v>0</v>
      </c>
      <c r="Y3378" s="677">
        <f t="shared" ca="1" si="581"/>
        <v>0</v>
      </c>
      <c r="Z3378" s="677">
        <f t="shared" ca="1" si="581"/>
        <v>0</v>
      </c>
      <c r="AA3378" t="str">
        <f t="shared" si="572"/>
        <v>ASR_COMP</v>
      </c>
      <c r="AB3378" s="957">
        <f t="shared" si="573"/>
        <v>44682</v>
      </c>
      <c r="AC3378" t="str">
        <f t="shared" si="574"/>
        <v>Unaudited</v>
      </c>
    </row>
    <row r="3379" spans="1:29" x14ac:dyDescent="0.25">
      <c r="A3379" t="s">
        <v>423</v>
      </c>
      <c r="B3379" t="s">
        <v>1388</v>
      </c>
      <c r="C3379" t="s">
        <v>1389</v>
      </c>
      <c r="D3379">
        <v>1900</v>
      </c>
      <c r="E3379" s="957">
        <v>1</v>
      </c>
      <c r="F3379" t="s">
        <v>442</v>
      </c>
      <c r="G3379" s="957">
        <v>182</v>
      </c>
      <c r="H3379" t="s">
        <v>391</v>
      </c>
      <c r="I3379" s="958" t="s">
        <v>491</v>
      </c>
      <c r="J3379" s="958" t="s">
        <v>447</v>
      </c>
      <c r="K3379" s="958" t="s">
        <v>53</v>
      </c>
      <c r="L3379" s="937" t="s">
        <v>41</v>
      </c>
      <c r="M3379" s="958" t="s">
        <v>52</v>
      </c>
      <c r="N3379" s="677">
        <f t="shared" ca="1" si="582"/>
        <v>3650461.4868829041</v>
      </c>
      <c r="O3379" s="677">
        <f t="shared" ca="1" si="581"/>
        <v>3004719.2005847204</v>
      </c>
      <c r="P3379" s="677">
        <f t="shared" ca="1" si="581"/>
        <v>109754.64961001718</v>
      </c>
      <c r="Q3379" s="677">
        <f t="shared" ca="1" si="581"/>
        <v>245584.38138768685</v>
      </c>
      <c r="R3379" s="677">
        <f t="shared" ca="1" si="581"/>
        <v>69418.87877076841</v>
      </c>
      <c r="S3379" s="677">
        <f t="shared" ca="1" si="581"/>
        <v>53813.906918385292</v>
      </c>
      <c r="T3379" s="677">
        <f t="shared" ca="1" si="581"/>
        <v>27306.088902148444</v>
      </c>
      <c r="U3379" s="677">
        <f t="shared" ca="1" si="581"/>
        <v>1834.6865109992636</v>
      </c>
      <c r="V3379" s="677">
        <f t="shared" ca="1" si="581"/>
        <v>14411.94062359804</v>
      </c>
      <c r="W3379" s="677">
        <f t="shared" ca="1" si="576"/>
        <v>1903.8501107878096</v>
      </c>
      <c r="X3379" s="677">
        <f t="shared" ca="1" si="581"/>
        <v>104517.83794699989</v>
      </c>
      <c r="Y3379" s="677">
        <f t="shared" ca="1" si="581"/>
        <v>17196.065516793118</v>
      </c>
      <c r="Z3379" s="677">
        <f t="shared" ca="1" si="581"/>
        <v>0</v>
      </c>
      <c r="AA3379" t="str">
        <f t="shared" si="572"/>
        <v>ASR_COMP</v>
      </c>
      <c r="AB3379" s="957">
        <f t="shared" si="573"/>
        <v>44682</v>
      </c>
      <c r="AC3379" t="str">
        <f t="shared" si="574"/>
        <v>Unaudited</v>
      </c>
    </row>
    <row r="3380" spans="1:29" x14ac:dyDescent="0.25">
      <c r="A3380" t="s">
        <v>423</v>
      </c>
      <c r="B3380" t="s">
        <v>1388</v>
      </c>
      <c r="C3380" t="s">
        <v>1389</v>
      </c>
      <c r="D3380">
        <v>1900</v>
      </c>
      <c r="E3380" s="957">
        <v>1</v>
      </c>
      <c r="F3380" t="s">
        <v>442</v>
      </c>
      <c r="G3380" s="957">
        <v>182</v>
      </c>
      <c r="H3380" t="s">
        <v>391</v>
      </c>
      <c r="I3380" s="958" t="s">
        <v>491</v>
      </c>
      <c r="J3380" s="958" t="s">
        <v>447</v>
      </c>
      <c r="K3380" s="958" t="s">
        <v>53</v>
      </c>
      <c r="L3380" s="937" t="s">
        <v>42</v>
      </c>
      <c r="M3380" s="958" t="s">
        <v>157</v>
      </c>
      <c r="N3380" s="677">
        <f t="shared" ca="1" si="582"/>
        <v>-600272.00932401326</v>
      </c>
      <c r="O3380" s="677">
        <f t="shared" ca="1" si="581"/>
        <v>-452457.49465286784</v>
      </c>
      <c r="P3380" s="677">
        <f t="shared" ca="1" si="581"/>
        <v>-26455.024382157564</v>
      </c>
      <c r="Q3380" s="677">
        <f t="shared" ca="1" si="581"/>
        <v>-66726.176047973917</v>
      </c>
      <c r="R3380" s="677">
        <f t="shared" ca="1" si="581"/>
        <v>-24466.697769768169</v>
      </c>
      <c r="S3380" s="677">
        <f t="shared" ca="1" si="581"/>
        <v>-3523.8451570792549</v>
      </c>
      <c r="T3380" s="677">
        <f t="shared" ca="1" si="581"/>
        <v>-5378.6505139911724</v>
      </c>
      <c r="U3380" s="677">
        <f t="shared" ca="1" si="581"/>
        <v>-50.930852776703325</v>
      </c>
      <c r="V3380" s="677">
        <f t="shared" ca="1" si="581"/>
        <v>-3560.6175301318508</v>
      </c>
      <c r="W3380" s="677">
        <f t="shared" ca="1" si="576"/>
        <v>-3495.0356454273024</v>
      </c>
      <c r="X3380" s="677">
        <f t="shared" ca="1" si="581"/>
        <v>-4124.8992932490928</v>
      </c>
      <c r="Y3380" s="677">
        <f t="shared" ca="1" si="581"/>
        <v>-10032.637478590357</v>
      </c>
      <c r="Z3380" s="677">
        <f t="shared" ca="1" si="581"/>
        <v>0</v>
      </c>
      <c r="AA3380" t="str">
        <f t="shared" si="572"/>
        <v>ASR_COMP</v>
      </c>
      <c r="AB3380" s="957">
        <f t="shared" si="573"/>
        <v>44682</v>
      </c>
      <c r="AC3380" t="str">
        <f t="shared" si="574"/>
        <v>Unaudited</v>
      </c>
    </row>
    <row r="3381" spans="1:29" x14ac:dyDescent="0.25">
      <c r="A3381" t="s">
        <v>423</v>
      </c>
      <c r="B3381" t="s">
        <v>1388</v>
      </c>
      <c r="C3381" t="s">
        <v>1389</v>
      </c>
      <c r="D3381">
        <v>1900</v>
      </c>
      <c r="E3381" s="957">
        <v>1</v>
      </c>
      <c r="F3381" t="s">
        <v>442</v>
      </c>
      <c r="G3381" s="957">
        <v>182</v>
      </c>
      <c r="H3381" t="s">
        <v>391</v>
      </c>
      <c r="I3381" s="958" t="s">
        <v>491</v>
      </c>
      <c r="J3381" s="958" t="s">
        <v>447</v>
      </c>
      <c r="K3381" s="958" t="s">
        <v>53</v>
      </c>
      <c r="L3381" s="953" t="s">
        <v>43</v>
      </c>
      <c r="M3381" s="958" t="s">
        <v>465</v>
      </c>
      <c r="N3381" s="677">
        <f t="shared" ca="1" si="582"/>
        <v>1651243.5241533441</v>
      </c>
      <c r="O3381" s="677">
        <f t="shared" ca="1" si="581"/>
        <v>1100299.8876971009</v>
      </c>
      <c r="P3381" s="677">
        <f t="shared" ca="1" si="581"/>
        <v>102899.75518923099</v>
      </c>
      <c r="Q3381" s="677">
        <f t="shared" ca="1" si="581"/>
        <v>193388.62454163897</v>
      </c>
      <c r="R3381" s="677">
        <f t="shared" ca="1" si="581"/>
        <v>92847.512599332491</v>
      </c>
      <c r="S3381" s="677">
        <f t="shared" ca="1" si="581"/>
        <v>24234.180506464709</v>
      </c>
      <c r="T3381" s="677">
        <f t="shared" ca="1" si="581"/>
        <v>5401.060466072875</v>
      </c>
      <c r="U3381" s="677">
        <f t="shared" ca="1" si="581"/>
        <v>926.28777359255673</v>
      </c>
      <c r="V3381" s="677">
        <f t="shared" ca="1" si="581"/>
        <v>10999.529924805176</v>
      </c>
      <c r="W3381" s="677">
        <f t="shared" ca="1" si="576"/>
        <v>58196.368297268884</v>
      </c>
      <c r="X3381" s="677">
        <f t="shared" ca="1" si="581"/>
        <v>25660.82618515861</v>
      </c>
      <c r="Y3381" s="677">
        <f t="shared" ca="1" si="581"/>
        <v>36389.490972677762</v>
      </c>
      <c r="Z3381" s="677">
        <f t="shared" ca="1" si="581"/>
        <v>0</v>
      </c>
      <c r="AA3381" t="str">
        <f t="shared" si="572"/>
        <v>ASR_COMP</v>
      </c>
      <c r="AB3381" s="957">
        <f t="shared" si="573"/>
        <v>44682</v>
      </c>
      <c r="AC3381" t="str">
        <f t="shared" si="574"/>
        <v>Unaudited</v>
      </c>
    </row>
    <row r="3382" spans="1:29" x14ac:dyDescent="0.25">
      <c r="A3382" t="s">
        <v>423</v>
      </c>
      <c r="B3382" t="s">
        <v>1388</v>
      </c>
      <c r="C3382" t="s">
        <v>1389</v>
      </c>
      <c r="D3382">
        <v>1900</v>
      </c>
      <c r="E3382" s="957">
        <v>1</v>
      </c>
      <c r="F3382" t="s">
        <v>442</v>
      </c>
      <c r="G3382" s="957">
        <v>182</v>
      </c>
      <c r="H3382" t="s">
        <v>391</v>
      </c>
      <c r="I3382" s="958" t="s">
        <v>491</v>
      </c>
      <c r="J3382" s="958" t="s">
        <v>447</v>
      </c>
      <c r="K3382" s="958" t="s">
        <v>923</v>
      </c>
      <c r="L3382" s="937" t="s">
        <v>924</v>
      </c>
      <c r="M3382" s="958" t="s">
        <v>923</v>
      </c>
      <c r="N3382" s="677">
        <f t="shared" ca="1" si="582"/>
        <v>1606178.638890042</v>
      </c>
      <c r="O3382" s="677">
        <f t="shared" ca="1" si="581"/>
        <v>1488269.3654244605</v>
      </c>
      <c r="P3382" s="677">
        <f t="shared" ca="1" si="581"/>
        <v>84869.838901158466</v>
      </c>
      <c r="Q3382" s="677">
        <f t="shared" ca="1" si="581"/>
        <v>9785.8767283443649</v>
      </c>
      <c r="R3382" s="677">
        <f t="shared" ca="1" si="581"/>
        <v>4690.1702912588207</v>
      </c>
      <c r="S3382" s="677">
        <f t="shared" ca="1" si="581"/>
        <v>1911.5840987405481</v>
      </c>
      <c r="T3382" s="677">
        <f t="shared" ca="1" si="581"/>
        <v>4210.696082362876</v>
      </c>
      <c r="U3382" s="677">
        <f t="shared" ca="1" si="581"/>
        <v>38.683868983438323</v>
      </c>
      <c r="V3382" s="677">
        <f t="shared" ca="1" si="581"/>
        <v>8053.5793049235408</v>
      </c>
      <c r="W3382" s="677">
        <f t="shared" ca="1" si="576"/>
        <v>2016.3750289755599</v>
      </c>
      <c r="X3382" s="677">
        <f t="shared" ca="1" si="581"/>
        <v>1071.6540436493956</v>
      </c>
      <c r="Y3382" s="677">
        <f t="shared" ca="1" si="581"/>
        <v>1260.8151171845964</v>
      </c>
      <c r="Z3382" s="677">
        <f t="shared" ca="1" si="581"/>
        <v>0</v>
      </c>
      <c r="AA3382" t="str">
        <f t="shared" si="572"/>
        <v>ASR_COMP</v>
      </c>
      <c r="AB3382" s="957">
        <f t="shared" si="573"/>
        <v>44682</v>
      </c>
      <c r="AC3382" t="str">
        <f t="shared" si="574"/>
        <v>Unaudited</v>
      </c>
    </row>
    <row r="3383" spans="1:29" x14ac:dyDescent="0.25">
      <c r="A3383" t="s">
        <v>423</v>
      </c>
      <c r="B3383" t="s">
        <v>1388</v>
      </c>
      <c r="C3383" t="s">
        <v>1389</v>
      </c>
      <c r="D3383">
        <v>1900</v>
      </c>
      <c r="E3383" s="957">
        <v>1</v>
      </c>
      <c r="F3383" t="s">
        <v>442</v>
      </c>
      <c r="G3383" s="957">
        <v>182</v>
      </c>
      <c r="H3383" t="s">
        <v>391</v>
      </c>
      <c r="I3383" s="937" t="s">
        <v>491</v>
      </c>
      <c r="J3383" s="937" t="s">
        <v>447</v>
      </c>
      <c r="K3383" s="937" t="s">
        <v>923</v>
      </c>
      <c r="L3383" s="937" t="s">
        <v>925</v>
      </c>
      <c r="M3383" s="958" t="s">
        <v>928</v>
      </c>
      <c r="N3383" s="677">
        <f t="shared" ca="1" si="582"/>
        <v>-166223.42308350725</v>
      </c>
      <c r="O3383" s="677">
        <f t="shared" ca="1" si="581"/>
        <v>-88782.667047010924</v>
      </c>
      <c r="P3383" s="677">
        <f t="shared" ca="1" si="581"/>
        <v>-5897.7632036213508</v>
      </c>
      <c r="Q3383" s="677">
        <f t="shared" ca="1" si="581"/>
        <v>-34181.359974160732</v>
      </c>
      <c r="R3383" s="677">
        <f t="shared" ca="1" si="581"/>
        <v>-17383.455712514402</v>
      </c>
      <c r="S3383" s="677">
        <f t="shared" ca="1" si="581"/>
        <v>-1988.2320950630867</v>
      </c>
      <c r="T3383" s="677">
        <f t="shared" ca="1" si="581"/>
        <v>-1829.42749745481</v>
      </c>
      <c r="U3383" s="677">
        <f t="shared" ca="1" si="581"/>
        <v>-164.37021666278815</v>
      </c>
      <c r="V3383" s="677">
        <f t="shared" ca="1" si="581"/>
        <v>-1556.7428597523246</v>
      </c>
      <c r="W3383" s="677">
        <f t="shared" ca="1" si="576"/>
        <v>-3043.949829427931</v>
      </c>
      <c r="X3383" s="677">
        <f t="shared" ca="1" si="581"/>
        <v>-2102.5702717559002</v>
      </c>
      <c r="Y3383" s="677">
        <f t="shared" ca="1" si="581"/>
        <v>-9292.8843760830459</v>
      </c>
      <c r="Z3383" s="677">
        <f t="shared" ca="1" si="581"/>
        <v>0</v>
      </c>
      <c r="AA3383" t="str">
        <f t="shared" si="572"/>
        <v>ASR_COMP</v>
      </c>
      <c r="AB3383" s="957">
        <f t="shared" si="573"/>
        <v>44682</v>
      </c>
      <c r="AC3383" t="str">
        <f t="shared" si="574"/>
        <v>Unaudited</v>
      </c>
    </row>
    <row r="3384" spans="1:29" x14ac:dyDescent="0.25">
      <c r="A3384" t="s">
        <v>423</v>
      </c>
      <c r="B3384" t="s">
        <v>1388</v>
      </c>
      <c r="C3384" t="s">
        <v>1389</v>
      </c>
      <c r="D3384">
        <v>1900</v>
      </c>
      <c r="E3384" s="957">
        <v>1</v>
      </c>
      <c r="F3384" t="s">
        <v>442</v>
      </c>
      <c r="G3384" s="957">
        <v>182</v>
      </c>
      <c r="H3384" t="s">
        <v>391</v>
      </c>
      <c r="I3384" s="958" t="s">
        <v>491</v>
      </c>
      <c r="J3384" s="958" t="s">
        <v>447</v>
      </c>
      <c r="K3384" s="958" t="s">
        <v>923</v>
      </c>
      <c r="L3384" s="937" t="s">
        <v>926</v>
      </c>
      <c r="M3384" s="958" t="s">
        <v>929</v>
      </c>
      <c r="N3384" s="677">
        <f t="shared" ca="1" si="582"/>
        <v>0</v>
      </c>
      <c r="O3384" s="677">
        <f t="shared" ca="1" si="581"/>
        <v>0</v>
      </c>
      <c r="P3384" s="677">
        <f t="shared" ca="1" si="581"/>
        <v>0</v>
      </c>
      <c r="Q3384" s="677">
        <f t="shared" ca="1" si="581"/>
        <v>0</v>
      </c>
      <c r="R3384" s="677">
        <f t="shared" ca="1" si="581"/>
        <v>0</v>
      </c>
      <c r="S3384" s="677">
        <f t="shared" ca="1" si="581"/>
        <v>0</v>
      </c>
      <c r="T3384" s="677">
        <f t="shared" ca="1" si="581"/>
        <v>0</v>
      </c>
      <c r="U3384" s="677">
        <f t="shared" ca="1" si="581"/>
        <v>0</v>
      </c>
      <c r="V3384" s="677">
        <f t="shared" ca="1" si="581"/>
        <v>0</v>
      </c>
      <c r="W3384" s="677">
        <f t="shared" ca="1" si="576"/>
        <v>0</v>
      </c>
      <c r="X3384" s="677">
        <f t="shared" ca="1" si="581"/>
        <v>0</v>
      </c>
      <c r="Y3384" s="677">
        <f t="shared" ca="1" si="581"/>
        <v>0</v>
      </c>
      <c r="Z3384" s="677">
        <f t="shared" ca="1" si="581"/>
        <v>0</v>
      </c>
      <c r="AA3384" t="str">
        <f t="shared" si="572"/>
        <v>ASR_COMP</v>
      </c>
      <c r="AB3384" s="957">
        <f t="shared" si="573"/>
        <v>44682</v>
      </c>
      <c r="AC3384" t="str">
        <f t="shared" si="574"/>
        <v>Unaudited</v>
      </c>
    </row>
    <row r="3385" spans="1:29" x14ac:dyDescent="0.25">
      <c r="A3385" t="s">
        <v>423</v>
      </c>
      <c r="B3385" t="s">
        <v>1388</v>
      </c>
      <c r="C3385" t="s">
        <v>1389</v>
      </c>
      <c r="D3385">
        <v>1900</v>
      </c>
      <c r="E3385" s="957">
        <v>1</v>
      </c>
      <c r="F3385" t="s">
        <v>442</v>
      </c>
      <c r="G3385" s="957">
        <v>182</v>
      </c>
      <c r="H3385" t="s">
        <v>391</v>
      </c>
      <c r="I3385" s="937" t="s">
        <v>491</v>
      </c>
      <c r="J3385" s="937" t="s">
        <v>447</v>
      </c>
      <c r="K3385" s="937" t="s">
        <v>448</v>
      </c>
      <c r="L3385" s="937">
        <v>5.0999999999999996</v>
      </c>
      <c r="M3385" s="937" t="s">
        <v>37</v>
      </c>
      <c r="N3385" s="677">
        <f t="shared" ca="1" si="582"/>
        <v>4265165.227262808</v>
      </c>
      <c r="O3385" s="677">
        <f t="shared" ca="1" si="581"/>
        <v>2284818.376286231</v>
      </c>
      <c r="P3385" s="677">
        <f t="shared" ca="1" si="581"/>
        <v>710317.21053856681</v>
      </c>
      <c r="Q3385" s="677">
        <f t="shared" ca="1" si="581"/>
        <v>322879.58492241253</v>
      </c>
      <c r="R3385" s="677">
        <f t="shared" ca="1" si="581"/>
        <v>493165.44236407115</v>
      </c>
      <c r="S3385" s="677">
        <f t="shared" ca="1" si="581"/>
        <v>40818.908865576894</v>
      </c>
      <c r="T3385" s="677">
        <f t="shared" ca="1" si="581"/>
        <v>297363.78254015552</v>
      </c>
      <c r="U3385" s="677">
        <f t="shared" ca="1" si="581"/>
        <v>169.93489645332232</v>
      </c>
      <c r="V3385" s="677">
        <f t="shared" ca="1" si="581"/>
        <v>28036.627231461032</v>
      </c>
      <c r="W3385" s="677">
        <f t="shared" ca="1" si="576"/>
        <v>5531.1151505569069</v>
      </c>
      <c r="X3385" s="677">
        <f t="shared" ca="1" si="581"/>
        <v>19342.853757911562</v>
      </c>
      <c r="Y3385" s="677">
        <f t="shared" ca="1" si="581"/>
        <v>62721.390709411135</v>
      </c>
      <c r="Z3385" s="677">
        <f t="shared" ca="1" si="581"/>
        <v>0</v>
      </c>
      <c r="AA3385" t="str">
        <f t="shared" si="572"/>
        <v>ASR_COMP</v>
      </c>
      <c r="AB3385" s="957">
        <f t="shared" si="573"/>
        <v>44682</v>
      </c>
      <c r="AC3385" t="str">
        <f t="shared" si="574"/>
        <v>Unaudited</v>
      </c>
    </row>
    <row r="3386" spans="1:29" ht="30" x14ac:dyDescent="0.25">
      <c r="A3386" t="s">
        <v>423</v>
      </c>
      <c r="B3386" t="s">
        <v>1388</v>
      </c>
      <c r="C3386" t="s">
        <v>1389</v>
      </c>
      <c r="D3386">
        <v>1900</v>
      </c>
      <c r="E3386" s="957">
        <v>1</v>
      </c>
      <c r="F3386" t="s">
        <v>442</v>
      </c>
      <c r="G3386" s="957">
        <v>182</v>
      </c>
      <c r="H3386" t="s">
        <v>391</v>
      </c>
      <c r="I3386" s="937" t="s">
        <v>491</v>
      </c>
      <c r="J3386" s="937" t="s">
        <v>447</v>
      </c>
      <c r="K3386" s="937" t="s">
        <v>448</v>
      </c>
      <c r="L3386" s="937">
        <v>5.2</v>
      </c>
      <c r="M3386" s="958" t="s">
        <v>306</v>
      </c>
      <c r="N3386" s="677">
        <f t="shared" ca="1" si="582"/>
        <v>0</v>
      </c>
      <c r="O3386" s="677">
        <f t="shared" ca="1" si="581"/>
        <v>0</v>
      </c>
      <c r="P3386" s="677">
        <f t="shared" ca="1" si="581"/>
        <v>0</v>
      </c>
      <c r="Q3386" s="677">
        <f t="shared" ca="1" si="581"/>
        <v>0</v>
      </c>
      <c r="R3386" s="677">
        <f t="shared" ca="1" si="581"/>
        <v>0</v>
      </c>
      <c r="S3386" s="677">
        <f t="shared" ca="1" si="581"/>
        <v>0</v>
      </c>
      <c r="T3386" s="677">
        <f t="shared" ca="1" si="581"/>
        <v>0</v>
      </c>
      <c r="U3386" s="677">
        <f t="shared" ca="1" si="581"/>
        <v>0</v>
      </c>
      <c r="V3386" s="677">
        <f t="shared" ca="1" si="581"/>
        <v>0</v>
      </c>
      <c r="W3386" s="677">
        <f t="shared" ca="1" si="576"/>
        <v>0</v>
      </c>
      <c r="X3386" s="677">
        <f t="shared" ca="1" si="581"/>
        <v>0</v>
      </c>
      <c r="Y3386" s="677">
        <f t="shared" ca="1" si="581"/>
        <v>0</v>
      </c>
      <c r="Z3386" s="677">
        <f t="shared" ca="1" si="581"/>
        <v>0</v>
      </c>
      <c r="AA3386" t="str">
        <f t="shared" si="572"/>
        <v>ASR_COMP</v>
      </c>
      <c r="AB3386" s="957">
        <f t="shared" si="573"/>
        <v>44682</v>
      </c>
      <c r="AC3386" t="str">
        <f t="shared" si="574"/>
        <v>Unaudited</v>
      </c>
    </row>
    <row r="3387" spans="1:29" ht="30" x14ac:dyDescent="0.25">
      <c r="A3387" t="s">
        <v>423</v>
      </c>
      <c r="B3387" t="s">
        <v>1388</v>
      </c>
      <c r="C3387" t="s">
        <v>1389</v>
      </c>
      <c r="D3387">
        <v>1900</v>
      </c>
      <c r="E3387" s="957">
        <v>1</v>
      </c>
      <c r="F3387" t="s">
        <v>442</v>
      </c>
      <c r="G3387" s="957">
        <v>182</v>
      </c>
      <c r="H3387" t="s">
        <v>391</v>
      </c>
      <c r="I3387" s="937" t="s">
        <v>491</v>
      </c>
      <c r="J3387" s="937" t="s">
        <v>447</v>
      </c>
      <c r="K3387" s="937" t="s">
        <v>448</v>
      </c>
      <c r="L3387" s="937">
        <v>5.3</v>
      </c>
      <c r="M3387" s="958" t="s">
        <v>307</v>
      </c>
      <c r="N3387" s="677">
        <f t="shared" ca="1" si="582"/>
        <v>-262990.42129616335</v>
      </c>
      <c r="O3387" s="677">
        <f t="shared" ca="1" si="581"/>
        <v>-121088.20732570984</v>
      </c>
      <c r="P3387" s="677">
        <f t="shared" ca="1" si="581"/>
        <v>-41575.722132836381</v>
      </c>
      <c r="Q3387" s="677">
        <f t="shared" ca="1" si="581"/>
        <v>-22565.768853040419</v>
      </c>
      <c r="R3387" s="677">
        <f t="shared" ca="1" si="581"/>
        <v>-34596.382015309129</v>
      </c>
      <c r="S3387" s="677">
        <f t="shared" ca="1" si="581"/>
        <v>-4948.3972020294459</v>
      </c>
      <c r="T3387" s="677">
        <f t="shared" ca="1" si="581"/>
        <v>-28661.428502619678</v>
      </c>
      <c r="U3387" s="677">
        <f t="shared" ca="1" si="581"/>
        <v>-288.87803617246612</v>
      </c>
      <c r="V3387" s="677">
        <f t="shared" ca="1" si="581"/>
        <v>-2135.9572385580427</v>
      </c>
      <c r="W3387" s="677">
        <f t="shared" ca="1" si="576"/>
        <v>-109.76125817888638</v>
      </c>
      <c r="X3387" s="677">
        <f t="shared" ca="1" si="581"/>
        <v>-2230.6015814737552</v>
      </c>
      <c r="Y3387" s="677">
        <f t="shared" ca="1" si="581"/>
        <v>-4789.3171502353216</v>
      </c>
      <c r="Z3387" s="677">
        <f t="shared" ca="1" si="581"/>
        <v>0</v>
      </c>
      <c r="AA3387" t="str">
        <f t="shared" si="572"/>
        <v>ASR_COMP</v>
      </c>
      <c r="AB3387" s="957">
        <f t="shared" si="573"/>
        <v>44682</v>
      </c>
      <c r="AC3387" t="str">
        <f t="shared" si="574"/>
        <v>Unaudited</v>
      </c>
    </row>
    <row r="3388" spans="1:29" x14ac:dyDescent="0.25">
      <c r="A3388" t="s">
        <v>423</v>
      </c>
      <c r="B3388" t="s">
        <v>1388</v>
      </c>
      <c r="C3388" t="s">
        <v>1389</v>
      </c>
      <c r="D3388">
        <v>1900</v>
      </c>
      <c r="E3388" s="957">
        <v>1</v>
      </c>
      <c r="F3388" t="s">
        <v>442</v>
      </c>
      <c r="G3388" s="957">
        <v>182</v>
      </c>
      <c r="H3388" t="s">
        <v>391</v>
      </c>
      <c r="I3388" s="937" t="s">
        <v>491</v>
      </c>
      <c r="J3388" s="937" t="s">
        <v>447</v>
      </c>
      <c r="K3388" s="937" t="s">
        <v>448</v>
      </c>
      <c r="L3388" s="937" t="s">
        <v>82</v>
      </c>
      <c r="M3388" s="958" t="s">
        <v>456</v>
      </c>
      <c r="N3388" s="677">
        <f t="shared" ca="1" si="582"/>
        <v>0</v>
      </c>
      <c r="O3388" s="677">
        <f t="shared" ca="1" si="581"/>
        <v>0</v>
      </c>
      <c r="P3388" s="677">
        <f t="shared" ca="1" si="581"/>
        <v>0</v>
      </c>
      <c r="Q3388" s="677">
        <f t="shared" ca="1" si="581"/>
        <v>0</v>
      </c>
      <c r="R3388" s="677">
        <f t="shared" ca="1" si="581"/>
        <v>0</v>
      </c>
      <c r="S3388" s="677">
        <f t="shared" ca="1" si="581"/>
        <v>0</v>
      </c>
      <c r="T3388" s="677">
        <f t="shared" ca="1" si="581"/>
        <v>0</v>
      </c>
      <c r="U3388" s="677">
        <f t="shared" ca="1" si="581"/>
        <v>0</v>
      </c>
      <c r="V3388" s="677">
        <f t="shared" ca="1" si="581"/>
        <v>0</v>
      </c>
      <c r="W3388" s="677">
        <f t="shared" ca="1" si="576"/>
        <v>0</v>
      </c>
      <c r="X3388" s="677">
        <f t="shared" ca="1" si="581"/>
        <v>0</v>
      </c>
      <c r="Y3388" s="677">
        <f t="shared" ca="1" si="581"/>
        <v>0</v>
      </c>
      <c r="Z3388" s="677">
        <f t="shared" ca="1" si="581"/>
        <v>0</v>
      </c>
      <c r="AA3388" t="str">
        <f t="shared" si="572"/>
        <v>ASR_COMP</v>
      </c>
      <c r="AB3388" s="957">
        <f t="shared" si="573"/>
        <v>44682</v>
      </c>
      <c r="AC3388" t="str">
        <f t="shared" si="574"/>
        <v>Unaudited</v>
      </c>
    </row>
    <row r="3389" spans="1:29" x14ac:dyDescent="0.25">
      <c r="A3389" t="s">
        <v>423</v>
      </c>
      <c r="B3389" t="s">
        <v>1388</v>
      </c>
      <c r="C3389" t="s">
        <v>1389</v>
      </c>
      <c r="D3389">
        <v>1900</v>
      </c>
      <c r="E3389" s="957">
        <v>1</v>
      </c>
      <c r="F3389" t="s">
        <v>442</v>
      </c>
      <c r="G3389" s="957">
        <v>182</v>
      </c>
      <c r="H3389" t="s">
        <v>391</v>
      </c>
      <c r="I3389" s="937" t="s">
        <v>491</v>
      </c>
      <c r="J3389" s="937" t="s">
        <v>447</v>
      </c>
      <c r="K3389" s="937" t="s">
        <v>449</v>
      </c>
      <c r="L3389" s="943">
        <v>6.1</v>
      </c>
      <c r="M3389" s="959" t="s">
        <v>18</v>
      </c>
      <c r="N3389" s="677">
        <f t="shared" ca="1" si="582"/>
        <v>0</v>
      </c>
      <c r="O3389" s="677">
        <f t="shared" ca="1" si="581"/>
        <v>0</v>
      </c>
      <c r="P3389" s="677">
        <f t="shared" ca="1" si="581"/>
        <v>0</v>
      </c>
      <c r="Q3389" s="677">
        <f t="shared" ca="1" si="581"/>
        <v>0</v>
      </c>
      <c r="R3389" s="677">
        <f t="shared" ca="1" si="581"/>
        <v>0</v>
      </c>
      <c r="S3389" s="677">
        <f t="shared" ca="1" si="581"/>
        <v>0</v>
      </c>
      <c r="T3389" s="677">
        <f t="shared" ca="1" si="581"/>
        <v>0</v>
      </c>
      <c r="U3389" s="677">
        <f t="shared" ca="1" si="581"/>
        <v>0</v>
      </c>
      <c r="V3389" s="677">
        <f t="shared" ca="1" si="581"/>
        <v>0</v>
      </c>
      <c r="W3389" s="677">
        <f t="shared" ca="1" si="576"/>
        <v>0</v>
      </c>
      <c r="X3389" s="677">
        <f t="shared" ca="1" si="581"/>
        <v>0</v>
      </c>
      <c r="Y3389" s="677">
        <f t="shared" ca="1" si="581"/>
        <v>0</v>
      </c>
      <c r="Z3389" s="677">
        <f t="shared" ca="1" si="581"/>
        <v>0</v>
      </c>
      <c r="AA3389" t="str">
        <f t="shared" si="572"/>
        <v>ASR_COMP</v>
      </c>
      <c r="AB3389" s="957">
        <f t="shared" si="573"/>
        <v>44682</v>
      </c>
      <c r="AC3389" t="str">
        <f t="shared" si="574"/>
        <v>Unaudited</v>
      </c>
    </row>
    <row r="3390" spans="1:29" x14ac:dyDescent="0.25">
      <c r="A3390" t="s">
        <v>423</v>
      </c>
      <c r="B3390" t="s">
        <v>1388</v>
      </c>
      <c r="C3390" t="s">
        <v>1389</v>
      </c>
      <c r="D3390">
        <v>1900</v>
      </c>
      <c r="E3390" s="957">
        <v>1</v>
      </c>
      <c r="F3390" t="s">
        <v>442</v>
      </c>
      <c r="G3390" s="957">
        <v>182</v>
      </c>
      <c r="H3390" t="s">
        <v>391</v>
      </c>
      <c r="I3390" s="937" t="s">
        <v>491</v>
      </c>
      <c r="J3390" s="937" t="s">
        <v>447</v>
      </c>
      <c r="K3390" s="937" t="s">
        <v>449</v>
      </c>
      <c r="L3390" s="937">
        <v>6.2</v>
      </c>
      <c r="M3390" s="958" t="s">
        <v>19</v>
      </c>
      <c r="N3390" s="677">
        <f t="shared" ca="1" si="582"/>
        <v>0</v>
      </c>
      <c r="O3390" s="677">
        <f t="shared" ca="1" si="581"/>
        <v>0</v>
      </c>
      <c r="P3390" s="677">
        <f t="shared" ca="1" si="581"/>
        <v>0</v>
      </c>
      <c r="Q3390" s="677">
        <f t="shared" ca="1" si="581"/>
        <v>0</v>
      </c>
      <c r="R3390" s="677">
        <f t="shared" ca="1" si="581"/>
        <v>0</v>
      </c>
      <c r="S3390" s="677">
        <f t="shared" ca="1" si="581"/>
        <v>0</v>
      </c>
      <c r="T3390" s="677">
        <f t="shared" ca="1" si="581"/>
        <v>0</v>
      </c>
      <c r="U3390" s="677">
        <f t="shared" ca="1" si="581"/>
        <v>0</v>
      </c>
      <c r="V3390" s="677">
        <f t="shared" ca="1" si="581"/>
        <v>0</v>
      </c>
      <c r="W3390" s="677">
        <f t="shared" ca="1" si="576"/>
        <v>0</v>
      </c>
      <c r="X3390" s="677">
        <f t="shared" ca="1" si="581"/>
        <v>0</v>
      </c>
      <c r="Y3390" s="677">
        <f t="shared" ca="1" si="581"/>
        <v>0</v>
      </c>
      <c r="Z3390" s="677">
        <f t="shared" ca="1" si="581"/>
        <v>0</v>
      </c>
      <c r="AA3390" t="str">
        <f t="shared" si="572"/>
        <v>ASR_COMP</v>
      </c>
      <c r="AB3390" s="957">
        <f t="shared" si="573"/>
        <v>44682</v>
      </c>
      <c r="AC3390" t="str">
        <f t="shared" si="574"/>
        <v>Unaudited</v>
      </c>
    </row>
    <row r="3391" spans="1:29" x14ac:dyDescent="0.25">
      <c r="A3391" t="s">
        <v>423</v>
      </c>
      <c r="B3391" t="s">
        <v>1388</v>
      </c>
      <c r="C3391" t="s">
        <v>1389</v>
      </c>
      <c r="D3391">
        <v>1900</v>
      </c>
      <c r="E3391" s="957">
        <v>1</v>
      </c>
      <c r="F3391" t="s">
        <v>442</v>
      </c>
      <c r="G3391" s="957">
        <v>182</v>
      </c>
      <c r="H3391" t="s">
        <v>391</v>
      </c>
      <c r="I3391" s="937" t="s">
        <v>491</v>
      </c>
      <c r="J3391" s="937" t="s">
        <v>447</v>
      </c>
      <c r="K3391" s="937" t="s">
        <v>449</v>
      </c>
      <c r="L3391" s="937">
        <v>6.3</v>
      </c>
      <c r="M3391" s="958" t="s">
        <v>187</v>
      </c>
      <c r="N3391" s="677">
        <f t="shared" ca="1" si="582"/>
        <v>0</v>
      </c>
      <c r="O3391" s="677">
        <f t="shared" ca="1" si="581"/>
        <v>0</v>
      </c>
      <c r="P3391" s="677">
        <f t="shared" ca="1" si="581"/>
        <v>0</v>
      </c>
      <c r="Q3391" s="677">
        <f t="shared" ca="1" si="581"/>
        <v>0</v>
      </c>
      <c r="R3391" s="677">
        <f t="shared" ca="1" si="581"/>
        <v>0</v>
      </c>
      <c r="S3391" s="677">
        <f t="shared" ca="1" si="581"/>
        <v>0</v>
      </c>
      <c r="T3391" s="677">
        <f t="shared" ca="1" si="581"/>
        <v>0</v>
      </c>
      <c r="U3391" s="677">
        <f t="shared" ca="1" si="581"/>
        <v>0</v>
      </c>
      <c r="V3391" s="677">
        <f t="shared" ca="1" si="581"/>
        <v>0</v>
      </c>
      <c r="W3391" s="677">
        <f t="shared" ca="1" si="576"/>
        <v>0</v>
      </c>
      <c r="X3391" s="677">
        <f t="shared" ca="1" si="581"/>
        <v>0</v>
      </c>
      <c r="Y3391" s="677">
        <f t="shared" ca="1" si="581"/>
        <v>0</v>
      </c>
      <c r="Z3391" s="677">
        <f t="shared" ca="1" si="581"/>
        <v>0</v>
      </c>
      <c r="AA3391" t="str">
        <f t="shared" si="572"/>
        <v>ASR_COMP</v>
      </c>
      <c r="AB3391" s="957">
        <f t="shared" si="573"/>
        <v>44682</v>
      </c>
      <c r="AC3391" t="str">
        <f t="shared" si="574"/>
        <v>Unaudited</v>
      </c>
    </row>
    <row r="3392" spans="1:29" x14ac:dyDescent="0.25">
      <c r="A3392" t="s">
        <v>423</v>
      </c>
      <c r="B3392" t="s">
        <v>1388</v>
      </c>
      <c r="C3392" t="s">
        <v>1389</v>
      </c>
      <c r="D3392">
        <v>1900</v>
      </c>
      <c r="E3392" s="957">
        <v>1</v>
      </c>
      <c r="F3392" t="s">
        <v>442</v>
      </c>
      <c r="G3392" s="957">
        <v>182</v>
      </c>
      <c r="H3392" t="s">
        <v>391</v>
      </c>
      <c r="I3392" s="937" t="s">
        <v>491</v>
      </c>
      <c r="J3392" s="937" t="s">
        <v>447</v>
      </c>
      <c r="K3392" s="937" t="s">
        <v>449</v>
      </c>
      <c r="L3392" s="937" t="s">
        <v>87</v>
      </c>
      <c r="M3392" s="958" t="s">
        <v>457</v>
      </c>
      <c r="N3392" s="677">
        <f t="shared" ca="1" si="582"/>
        <v>0</v>
      </c>
      <c r="O3392" s="677">
        <f t="shared" ca="1" si="581"/>
        <v>0</v>
      </c>
      <c r="P3392" s="677">
        <f t="shared" ca="1" si="581"/>
        <v>0</v>
      </c>
      <c r="Q3392" s="677">
        <f t="shared" ca="1" si="581"/>
        <v>0</v>
      </c>
      <c r="R3392" s="677">
        <f t="shared" ca="1" si="581"/>
        <v>0</v>
      </c>
      <c r="S3392" s="677">
        <f t="shared" ca="1" si="581"/>
        <v>0</v>
      </c>
      <c r="T3392" s="677">
        <f t="shared" ca="1" si="581"/>
        <v>0</v>
      </c>
      <c r="U3392" s="677">
        <f t="shared" ca="1" si="581"/>
        <v>0</v>
      </c>
      <c r="V3392" s="677">
        <f t="shared" ca="1" si="581"/>
        <v>0</v>
      </c>
      <c r="W3392" s="677">
        <f t="shared" ca="1" si="576"/>
        <v>0</v>
      </c>
      <c r="X3392" s="677">
        <f t="shared" ca="1" si="581"/>
        <v>0</v>
      </c>
      <c r="Y3392" s="677">
        <f t="shared" ca="1" si="581"/>
        <v>0</v>
      </c>
      <c r="Z3392" s="677">
        <f t="shared" ca="1" si="581"/>
        <v>0</v>
      </c>
      <c r="AA3392" t="str">
        <f t="shared" si="572"/>
        <v>ASR_COMP</v>
      </c>
      <c r="AB3392" s="957">
        <f t="shared" si="573"/>
        <v>44682</v>
      </c>
      <c r="AC3392" t="str">
        <f t="shared" si="574"/>
        <v>Unaudited</v>
      </c>
    </row>
    <row r="3393" spans="1:29" x14ac:dyDescent="0.25">
      <c r="A3393" t="s">
        <v>423</v>
      </c>
      <c r="B3393" t="s">
        <v>1388</v>
      </c>
      <c r="C3393" t="s">
        <v>1389</v>
      </c>
      <c r="D3393">
        <v>1900</v>
      </c>
      <c r="E3393" s="957">
        <v>1</v>
      </c>
      <c r="F3393" t="s">
        <v>442</v>
      </c>
      <c r="G3393" s="957">
        <v>182</v>
      </c>
      <c r="H3393" t="s">
        <v>391</v>
      </c>
      <c r="I3393" s="937" t="s">
        <v>491</v>
      </c>
      <c r="J3393" s="937" t="s">
        <v>447</v>
      </c>
      <c r="K3393" s="937" t="s">
        <v>450</v>
      </c>
      <c r="L3393" s="937">
        <v>7.1</v>
      </c>
      <c r="M3393" s="958" t="s">
        <v>20</v>
      </c>
      <c r="N3393" s="677">
        <f t="shared" ca="1" si="582"/>
        <v>388340.90864037903</v>
      </c>
      <c r="O3393" s="677">
        <f t="shared" ca="1" si="581"/>
        <v>200732.33624282014</v>
      </c>
      <c r="P3393" s="677">
        <f t="shared" ca="1" si="581"/>
        <v>27309.99514609715</v>
      </c>
      <c r="Q3393" s="677">
        <f t="shared" ca="1" si="581"/>
        <v>42624.761655847869</v>
      </c>
      <c r="R3393" s="677">
        <f t="shared" ca="1" si="581"/>
        <v>28515.925732806827</v>
      </c>
      <c r="S3393" s="677">
        <f t="shared" ca="1" si="581"/>
        <v>9222.3103393500114</v>
      </c>
      <c r="T3393" s="677">
        <f t="shared" ca="1" si="581"/>
        <v>1050.912752545765</v>
      </c>
      <c r="U3393" s="677">
        <f t="shared" ca="1" si="581"/>
        <v>626.45343688452749</v>
      </c>
      <c r="V3393" s="677">
        <f t="shared" ca="1" si="581"/>
        <v>4298.9633817669064</v>
      </c>
      <c r="W3393" s="677">
        <f t="shared" ca="1" si="576"/>
        <v>1842.2373927072954</v>
      </c>
      <c r="X3393" s="677">
        <f t="shared" ca="1" si="581"/>
        <v>56754.771395979755</v>
      </c>
      <c r="Y3393" s="677">
        <f t="shared" ca="1" si="581"/>
        <v>15362.241163572715</v>
      </c>
      <c r="Z3393" s="677">
        <f t="shared" ca="1" si="581"/>
        <v>0</v>
      </c>
      <c r="AA3393" t="str">
        <f t="shared" si="572"/>
        <v>ASR_COMP</v>
      </c>
      <c r="AB3393" s="957">
        <f t="shared" si="573"/>
        <v>44682</v>
      </c>
      <c r="AC3393" t="str">
        <f t="shared" si="574"/>
        <v>Unaudited</v>
      </c>
    </row>
    <row r="3394" spans="1:29" x14ac:dyDescent="0.25">
      <c r="A3394" t="s">
        <v>423</v>
      </c>
      <c r="B3394" t="s">
        <v>1388</v>
      </c>
      <c r="C3394" t="s">
        <v>1389</v>
      </c>
      <c r="D3394">
        <v>1900</v>
      </c>
      <c r="E3394" s="957">
        <v>1</v>
      </c>
      <c r="F3394" t="s">
        <v>442</v>
      </c>
      <c r="G3394" s="957">
        <v>182</v>
      </c>
      <c r="H3394" t="s">
        <v>391</v>
      </c>
      <c r="I3394" s="937" t="s">
        <v>491</v>
      </c>
      <c r="J3394" s="937" t="s">
        <v>447</v>
      </c>
      <c r="K3394" s="937" t="s">
        <v>450</v>
      </c>
      <c r="L3394" s="937">
        <v>7.2</v>
      </c>
      <c r="M3394" s="958" t="s">
        <v>21</v>
      </c>
      <c r="N3394" s="677">
        <f t="shared" ca="1" si="582"/>
        <v>0</v>
      </c>
      <c r="O3394" s="677">
        <f t="shared" ca="1" si="581"/>
        <v>0</v>
      </c>
      <c r="P3394" s="677">
        <f t="shared" ca="1" si="581"/>
        <v>0</v>
      </c>
      <c r="Q3394" s="677">
        <f t="shared" ca="1" si="581"/>
        <v>0</v>
      </c>
      <c r="R3394" s="677">
        <f t="shared" ca="1" si="581"/>
        <v>0</v>
      </c>
      <c r="S3394" s="677">
        <f t="shared" ca="1" si="581"/>
        <v>0</v>
      </c>
      <c r="T3394" s="677">
        <f t="shared" ca="1" si="581"/>
        <v>0</v>
      </c>
      <c r="U3394" s="677">
        <f t="shared" ca="1" si="581"/>
        <v>0</v>
      </c>
      <c r="V3394" s="677">
        <f t="shared" ca="1" si="581"/>
        <v>0</v>
      </c>
      <c r="W3394" s="677">
        <f t="shared" ca="1" si="576"/>
        <v>0</v>
      </c>
      <c r="X3394" s="677">
        <f t="shared" ca="1" si="581"/>
        <v>0</v>
      </c>
      <c r="Y3394" s="677">
        <f t="shared" ca="1" si="581"/>
        <v>0</v>
      </c>
      <c r="Z3394" s="677">
        <f t="shared" ca="1" si="581"/>
        <v>0</v>
      </c>
      <c r="AA3394" t="str">
        <f t="shared" ref="AA3394:AA3457" si="583">file_name</f>
        <v>ASR_COMP</v>
      </c>
      <c r="AB3394" s="957">
        <f t="shared" ref="AB3394:AB3457" si="584">file_date</f>
        <v>44682</v>
      </c>
      <c r="AC3394" t="str">
        <f t="shared" ref="AC3394:AC3457" si="585">status</f>
        <v>Unaudited</v>
      </c>
    </row>
    <row r="3395" spans="1:29" x14ac:dyDescent="0.25">
      <c r="A3395" t="s">
        <v>423</v>
      </c>
      <c r="B3395" t="s">
        <v>1388</v>
      </c>
      <c r="C3395" t="s">
        <v>1389</v>
      </c>
      <c r="D3395">
        <v>1900</v>
      </c>
      <c r="E3395" s="957">
        <v>1</v>
      </c>
      <c r="F3395" t="s">
        <v>442</v>
      </c>
      <c r="G3395" s="957">
        <v>182</v>
      </c>
      <c r="H3395" t="s">
        <v>391</v>
      </c>
      <c r="I3395" s="937" t="s">
        <v>491</v>
      </c>
      <c r="J3395" s="937" t="s">
        <v>447</v>
      </c>
      <c r="K3395" s="937" t="s">
        <v>450</v>
      </c>
      <c r="L3395" s="937">
        <v>7.3</v>
      </c>
      <c r="M3395" s="958" t="s">
        <v>158</v>
      </c>
      <c r="N3395" s="677">
        <f t="shared" ca="1" si="582"/>
        <v>278039.78521653969</v>
      </c>
      <c r="O3395" s="677">
        <f t="shared" ca="1" si="581"/>
        <v>227471.94384366978</v>
      </c>
      <c r="P3395" s="677">
        <f t="shared" ca="1" si="581"/>
        <v>21273.116171012211</v>
      </c>
      <c r="Q3395" s="677">
        <f t="shared" ca="1" si="581"/>
        <v>7723.9737571287396</v>
      </c>
      <c r="R3395" s="677">
        <f t="shared" ca="1" si="581"/>
        <v>3708.3450613069158</v>
      </c>
      <c r="S3395" s="677">
        <f t="shared" ca="1" si="581"/>
        <v>6495.1155538762887</v>
      </c>
      <c r="T3395" s="677">
        <f t="shared" ca="1" si="581"/>
        <v>24.456659285617754</v>
      </c>
      <c r="U3395" s="677">
        <f t="shared" ca="1" si="581"/>
        <v>248.2586990726397</v>
      </c>
      <c r="V3395" s="677">
        <f t="shared" ca="1" si="581"/>
        <v>439.32305057402425</v>
      </c>
      <c r="W3395" s="677">
        <f t="shared" ca="1" si="576"/>
        <v>2324.3726075083564</v>
      </c>
      <c r="X3395" s="677">
        <f t="shared" ca="1" si="581"/>
        <v>6877.4775048027204</v>
      </c>
      <c r="Y3395" s="677">
        <f t="shared" ca="1" si="581"/>
        <v>1453.4023083023585</v>
      </c>
      <c r="Z3395" s="677">
        <f t="shared" ca="1" si="581"/>
        <v>0</v>
      </c>
      <c r="AA3395" t="str">
        <f t="shared" si="583"/>
        <v>ASR_COMP</v>
      </c>
      <c r="AB3395" s="957">
        <f t="shared" si="584"/>
        <v>44682</v>
      </c>
      <c r="AC3395" t="str">
        <f t="shared" si="585"/>
        <v>Unaudited</v>
      </c>
    </row>
    <row r="3396" spans="1:29" x14ac:dyDescent="0.25">
      <c r="A3396" t="s">
        <v>423</v>
      </c>
      <c r="B3396" t="s">
        <v>1388</v>
      </c>
      <c r="C3396" t="s">
        <v>1389</v>
      </c>
      <c r="D3396">
        <v>1900</v>
      </c>
      <c r="E3396" s="957">
        <v>1</v>
      </c>
      <c r="F3396" t="s">
        <v>442</v>
      </c>
      <c r="G3396" s="957">
        <v>182</v>
      </c>
      <c r="H3396" t="s">
        <v>391</v>
      </c>
      <c r="I3396" s="937" t="s">
        <v>491</v>
      </c>
      <c r="J3396" s="937" t="s">
        <v>447</v>
      </c>
      <c r="K3396" s="937" t="s">
        <v>450</v>
      </c>
      <c r="L3396" s="937" t="s">
        <v>91</v>
      </c>
      <c r="M3396" s="958" t="s">
        <v>458</v>
      </c>
      <c r="N3396" s="677">
        <f t="shared" ca="1" si="582"/>
        <v>0</v>
      </c>
      <c r="O3396" s="677">
        <f t="shared" ca="1" si="581"/>
        <v>0</v>
      </c>
      <c r="P3396" s="677">
        <f t="shared" ca="1" si="581"/>
        <v>0</v>
      </c>
      <c r="Q3396" s="677">
        <f t="shared" ca="1" si="581"/>
        <v>0</v>
      </c>
      <c r="R3396" s="677">
        <f t="shared" ca="1" si="581"/>
        <v>0</v>
      </c>
      <c r="S3396" s="677">
        <f t="shared" ca="1" si="581"/>
        <v>0</v>
      </c>
      <c r="T3396" s="677">
        <f t="shared" ca="1" si="581"/>
        <v>0</v>
      </c>
      <c r="U3396" s="677">
        <f t="shared" ca="1" si="581"/>
        <v>0</v>
      </c>
      <c r="V3396" s="677">
        <f t="shared" ca="1" si="581"/>
        <v>0</v>
      </c>
      <c r="W3396" s="677">
        <f t="shared" ca="1" si="576"/>
        <v>0</v>
      </c>
      <c r="X3396" s="677">
        <f t="shared" ca="1" si="581"/>
        <v>0</v>
      </c>
      <c r="Y3396" s="677">
        <f t="shared" ca="1" si="581"/>
        <v>0</v>
      </c>
      <c r="Z3396" s="677">
        <f t="shared" ca="1" si="581"/>
        <v>0</v>
      </c>
      <c r="AA3396" t="str">
        <f t="shared" si="583"/>
        <v>ASR_COMP</v>
      </c>
      <c r="AB3396" s="957">
        <f t="shared" si="584"/>
        <v>44682</v>
      </c>
      <c r="AC3396" t="str">
        <f t="shared" si="585"/>
        <v>Unaudited</v>
      </c>
    </row>
    <row r="3397" spans="1:29" x14ac:dyDescent="0.25">
      <c r="A3397" t="s">
        <v>423</v>
      </c>
      <c r="B3397" t="s">
        <v>1388</v>
      </c>
      <c r="C3397" t="s">
        <v>1389</v>
      </c>
      <c r="D3397">
        <v>1900</v>
      </c>
      <c r="E3397" s="957">
        <v>1</v>
      </c>
      <c r="F3397" t="s">
        <v>442</v>
      </c>
      <c r="G3397" s="957">
        <v>182</v>
      </c>
      <c r="H3397" t="s">
        <v>391</v>
      </c>
      <c r="I3397" s="937" t="s">
        <v>491</v>
      </c>
      <c r="J3397" s="937" t="s">
        <v>447</v>
      </c>
      <c r="K3397" s="937" t="s">
        <v>451</v>
      </c>
      <c r="L3397" s="937">
        <v>8.1</v>
      </c>
      <c r="M3397" s="958" t="s">
        <v>22</v>
      </c>
      <c r="N3397" s="677">
        <f t="shared" ca="1" si="582"/>
        <v>14119124.810308751</v>
      </c>
      <c r="O3397" s="677">
        <f t="shared" ca="1" si="581"/>
        <v>5841346.5450483784</v>
      </c>
      <c r="P3397" s="677">
        <f t="shared" ca="1" si="581"/>
        <v>1160771.9276565481</v>
      </c>
      <c r="Q3397" s="677">
        <f t="shared" ca="1" si="581"/>
        <v>3791412.6147624655</v>
      </c>
      <c r="R3397" s="677">
        <f t="shared" ca="1" si="581"/>
        <v>1787235.1932053599</v>
      </c>
      <c r="S3397" s="677">
        <f t="shared" ca="1" si="581"/>
        <v>4663.858458198074</v>
      </c>
      <c r="T3397" s="677">
        <f t="shared" ca="1" si="581"/>
        <v>137859.98882635153</v>
      </c>
      <c r="U3397" s="677">
        <f t="shared" ca="1" si="581"/>
        <v>0</v>
      </c>
      <c r="V3397" s="677">
        <f t="shared" ca="1" si="581"/>
        <v>616569.81509398948</v>
      </c>
      <c r="W3397" s="677">
        <f t="shared" ca="1" si="576"/>
        <v>147173.1424311662</v>
      </c>
      <c r="X3397" s="677">
        <f t="shared" ca="1" si="581"/>
        <v>5399.5438548968814</v>
      </c>
      <c r="Y3397" s="677">
        <f t="shared" ca="1" si="581"/>
        <v>626692.1809713993</v>
      </c>
      <c r="Z3397" s="677">
        <f t="shared" ca="1" si="581"/>
        <v>0</v>
      </c>
      <c r="AA3397" t="str">
        <f t="shared" si="583"/>
        <v>ASR_COMP</v>
      </c>
      <c r="AB3397" s="957">
        <f t="shared" si="584"/>
        <v>44682</v>
      </c>
      <c r="AC3397" t="str">
        <f t="shared" si="585"/>
        <v>Unaudited</v>
      </c>
    </row>
    <row r="3398" spans="1:29" x14ac:dyDescent="0.25">
      <c r="A3398" t="s">
        <v>423</v>
      </c>
      <c r="B3398" t="s">
        <v>1388</v>
      </c>
      <c r="C3398" t="s">
        <v>1389</v>
      </c>
      <c r="D3398">
        <v>1900</v>
      </c>
      <c r="E3398" s="957">
        <v>1</v>
      </c>
      <c r="F3398" t="s">
        <v>442</v>
      </c>
      <c r="G3398" s="957">
        <v>182</v>
      </c>
      <c r="H3398" t="s">
        <v>391</v>
      </c>
      <c r="I3398" s="937" t="s">
        <v>491</v>
      </c>
      <c r="J3398" s="937" t="s">
        <v>447</v>
      </c>
      <c r="K3398" s="937" t="s">
        <v>451</v>
      </c>
      <c r="L3398" s="937" t="s">
        <v>115</v>
      </c>
      <c r="M3398" s="958" t="s">
        <v>446</v>
      </c>
      <c r="N3398" s="677">
        <f t="shared" ca="1" si="582"/>
        <v>288620.88</v>
      </c>
      <c r="O3398" s="677">
        <f t="shared" ca="1" si="581"/>
        <v>198836.88</v>
      </c>
      <c r="P3398" s="677">
        <f t="shared" ca="1" si="581"/>
        <v>16032</v>
      </c>
      <c r="Q3398" s="677">
        <f t="shared" ca="1" si="581"/>
        <v>26294.400000000001</v>
      </c>
      <c r="R3398" s="677">
        <f t="shared" ca="1" si="581"/>
        <v>8016</v>
      </c>
      <c r="S3398" s="677">
        <f t="shared" ca="1" si="581"/>
        <v>0</v>
      </c>
      <c r="T3398" s="677">
        <f t="shared" ca="1" si="581"/>
        <v>0</v>
      </c>
      <c r="U3398" s="677">
        <f t="shared" ca="1" si="581"/>
        <v>0</v>
      </c>
      <c r="V3398" s="677">
        <f t="shared" ca="1" si="581"/>
        <v>0</v>
      </c>
      <c r="W3398" s="677">
        <f t="shared" ca="1" si="576"/>
        <v>0</v>
      </c>
      <c r="X3398" s="677">
        <f t="shared" ca="1" si="581"/>
        <v>0</v>
      </c>
      <c r="Y3398" s="677">
        <f t="shared" ca="1" si="581"/>
        <v>39441.600000000006</v>
      </c>
      <c r="Z3398" s="677">
        <f t="shared" ca="1" si="581"/>
        <v>0</v>
      </c>
      <c r="AA3398" t="str">
        <f t="shared" si="583"/>
        <v>ASR_COMP</v>
      </c>
      <c r="AB3398" s="957">
        <f t="shared" si="584"/>
        <v>44682</v>
      </c>
      <c r="AC3398" t="str">
        <f t="shared" si="585"/>
        <v>Unaudited</v>
      </c>
    </row>
    <row r="3399" spans="1:29" x14ac:dyDescent="0.25">
      <c r="A3399" t="s">
        <v>423</v>
      </c>
      <c r="B3399" t="s">
        <v>1388</v>
      </c>
      <c r="C3399" t="s">
        <v>1389</v>
      </c>
      <c r="D3399">
        <v>1900</v>
      </c>
      <c r="E3399" s="957">
        <v>1</v>
      </c>
      <c r="F3399" t="s">
        <v>442</v>
      </c>
      <c r="G3399" s="957">
        <v>182</v>
      </c>
      <c r="H3399" t="s">
        <v>391</v>
      </c>
      <c r="I3399" s="937" t="s">
        <v>491</v>
      </c>
      <c r="J3399" s="937" t="s">
        <v>447</v>
      </c>
      <c r="K3399" s="937" t="s">
        <v>451</v>
      </c>
      <c r="L3399" s="945" t="s">
        <v>117</v>
      </c>
      <c r="M3399" s="960" t="s">
        <v>160</v>
      </c>
      <c r="N3399" s="677">
        <f t="shared" ca="1" si="582"/>
        <v>0</v>
      </c>
      <c r="O3399" s="677">
        <f t="shared" ca="1" si="581"/>
        <v>0</v>
      </c>
      <c r="P3399" s="677">
        <f t="shared" ca="1" si="581"/>
        <v>0</v>
      </c>
      <c r="Q3399" s="677">
        <f t="shared" ca="1" si="581"/>
        <v>0</v>
      </c>
      <c r="R3399" s="677">
        <f t="shared" ca="1" si="581"/>
        <v>0</v>
      </c>
      <c r="S3399" s="677">
        <f t="shared" ca="1" si="581"/>
        <v>0</v>
      </c>
      <c r="T3399" s="677">
        <f t="shared" ca="1" si="581"/>
        <v>0</v>
      </c>
      <c r="U3399" s="677">
        <f t="shared" ca="1" si="581"/>
        <v>0</v>
      </c>
      <c r="V3399" s="677">
        <f t="shared" ca="1" si="581"/>
        <v>0</v>
      </c>
      <c r="W3399" s="677">
        <f t="shared" ca="1" si="576"/>
        <v>0</v>
      </c>
      <c r="X3399" s="677">
        <f t="shared" ca="1" si="581"/>
        <v>0</v>
      </c>
      <c r="Y3399" s="677">
        <f t="shared" ca="1" si="581"/>
        <v>0</v>
      </c>
      <c r="Z3399" s="677">
        <f t="shared" ca="1" si="581"/>
        <v>0</v>
      </c>
      <c r="AA3399" t="str">
        <f t="shared" si="583"/>
        <v>ASR_COMP</v>
      </c>
      <c r="AB3399" s="957">
        <f t="shared" si="584"/>
        <v>44682</v>
      </c>
      <c r="AC3399" t="str">
        <f t="shared" si="585"/>
        <v>Unaudited</v>
      </c>
    </row>
    <row r="3400" spans="1:29" x14ac:dyDescent="0.25">
      <c r="A3400" t="s">
        <v>423</v>
      </c>
      <c r="B3400" t="s">
        <v>1388</v>
      </c>
      <c r="C3400" t="s">
        <v>1389</v>
      </c>
      <c r="D3400">
        <v>1900</v>
      </c>
      <c r="E3400" s="957">
        <v>1</v>
      </c>
      <c r="F3400" t="s">
        <v>442</v>
      </c>
      <c r="G3400" s="957">
        <v>182</v>
      </c>
      <c r="H3400" t="s">
        <v>391</v>
      </c>
      <c r="I3400" s="937" t="s">
        <v>491</v>
      </c>
      <c r="J3400" s="937" t="s">
        <v>447</v>
      </c>
      <c r="K3400" s="937" t="s">
        <v>451</v>
      </c>
      <c r="L3400" s="947" t="s">
        <v>118</v>
      </c>
      <c r="M3400" s="961" t="s">
        <v>116</v>
      </c>
      <c r="N3400" s="677">
        <f t="shared" ca="1" si="582"/>
        <v>-38431.024708935489</v>
      </c>
      <c r="O3400" s="677">
        <f t="shared" ca="1" si="581"/>
        <v>-17915.239830621849</v>
      </c>
      <c r="P3400" s="677">
        <f t="shared" ca="1" si="581"/>
        <v>-3560.0537157392823</v>
      </c>
      <c r="Q3400" s="677">
        <f t="shared" ca="1" si="581"/>
        <v>-8985.0482724971553</v>
      </c>
      <c r="R3400" s="677">
        <f t="shared" ca="1" si="581"/>
        <v>-4235.4647507185146</v>
      </c>
      <c r="S3400" s="677">
        <f t="shared" ca="1" si="581"/>
        <v>-203.96637096680425</v>
      </c>
      <c r="T3400" s="677">
        <f t="shared" ca="1" si="581"/>
        <v>0</v>
      </c>
      <c r="U3400" s="677">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7">
        <f t="shared" ca="1" si="586"/>
        <v>-1461.172949209913</v>
      </c>
      <c r="W3400" s="677">
        <f t="shared" ca="1" si="576"/>
        <v>-348.77707164087548</v>
      </c>
      <c r="X3400" s="677">
        <f t="shared" ca="1" si="586"/>
        <v>-236.1403920874848</v>
      </c>
      <c r="Y3400" s="677">
        <f t="shared" ca="1" si="586"/>
        <v>-1485.1613554536118</v>
      </c>
      <c r="Z3400" s="677">
        <f t="shared" ca="1" si="586"/>
        <v>0</v>
      </c>
      <c r="AA3400" t="str">
        <f t="shared" si="583"/>
        <v>ASR_COMP</v>
      </c>
      <c r="AB3400" s="957">
        <f t="shared" si="584"/>
        <v>44682</v>
      </c>
      <c r="AC3400" t="str">
        <f t="shared" si="585"/>
        <v>Unaudited</v>
      </c>
    </row>
    <row r="3401" spans="1:29" x14ac:dyDescent="0.25">
      <c r="A3401" t="s">
        <v>423</v>
      </c>
      <c r="B3401" t="s">
        <v>1388</v>
      </c>
      <c r="C3401" t="s">
        <v>1389</v>
      </c>
      <c r="D3401">
        <v>1900</v>
      </c>
      <c r="E3401" s="957">
        <v>1</v>
      </c>
      <c r="F3401" t="s">
        <v>442</v>
      </c>
      <c r="G3401" s="957">
        <v>182</v>
      </c>
      <c r="H3401" t="s">
        <v>391</v>
      </c>
      <c r="I3401" s="958" t="s">
        <v>491</v>
      </c>
      <c r="J3401" s="958" t="s">
        <v>447</v>
      </c>
      <c r="K3401" s="958" t="s">
        <v>451</v>
      </c>
      <c r="L3401" s="937" t="s">
        <v>119</v>
      </c>
      <c r="M3401" s="958" t="s">
        <v>161</v>
      </c>
      <c r="N3401" s="677">
        <f t="shared" ca="1" si="582"/>
        <v>0</v>
      </c>
      <c r="O3401" s="677">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7">
        <f t="shared" ca="1" si="587"/>
        <v>0</v>
      </c>
      <c r="Q3401" s="677">
        <f t="shared" ca="1" si="587"/>
        <v>0</v>
      </c>
      <c r="R3401" s="677">
        <f t="shared" ca="1" si="587"/>
        <v>0</v>
      </c>
      <c r="S3401" s="677">
        <f t="shared" ca="1" si="587"/>
        <v>0</v>
      </c>
      <c r="T3401" s="677">
        <f t="shared" ca="1" si="587"/>
        <v>0</v>
      </c>
      <c r="U3401" s="677">
        <f t="shared" ca="1" si="587"/>
        <v>0</v>
      </c>
      <c r="V3401" s="677">
        <f t="shared" ca="1" si="587"/>
        <v>0</v>
      </c>
      <c r="W3401" s="677">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7">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7">
        <f t="shared" ca="1" si="589"/>
        <v>0</v>
      </c>
      <c r="Z3401" s="677">
        <f t="shared" ca="1" si="589"/>
        <v>0</v>
      </c>
      <c r="AA3401" t="str">
        <f t="shared" si="583"/>
        <v>ASR_COMP</v>
      </c>
      <c r="AB3401" s="957">
        <f t="shared" si="584"/>
        <v>44682</v>
      </c>
      <c r="AC3401" t="str">
        <f t="shared" si="585"/>
        <v>Unaudited</v>
      </c>
    </row>
    <row r="3402" spans="1:29" x14ac:dyDescent="0.25">
      <c r="A3402" t="s">
        <v>423</v>
      </c>
      <c r="B3402" t="s">
        <v>1388</v>
      </c>
      <c r="C3402" t="s">
        <v>1389</v>
      </c>
      <c r="D3402">
        <v>1900</v>
      </c>
      <c r="E3402" s="957">
        <v>1</v>
      </c>
      <c r="F3402" t="s">
        <v>442</v>
      </c>
      <c r="G3402" s="957">
        <v>182</v>
      </c>
      <c r="H3402" t="s">
        <v>391</v>
      </c>
      <c r="I3402" s="937" t="s">
        <v>491</v>
      </c>
      <c r="J3402" s="937" t="s">
        <v>447</v>
      </c>
      <c r="K3402" s="937" t="s">
        <v>451</v>
      </c>
      <c r="L3402" s="937" t="s">
        <v>162</v>
      </c>
      <c r="M3402" s="962" t="s">
        <v>23</v>
      </c>
      <c r="N3402" s="677">
        <f t="shared" ca="1" si="582"/>
        <v>0</v>
      </c>
      <c r="O3402" s="677">
        <f t="shared" ca="1" si="587"/>
        <v>0</v>
      </c>
      <c r="P3402" s="677">
        <f t="shared" ca="1" si="587"/>
        <v>0</v>
      </c>
      <c r="Q3402" s="677">
        <f t="shared" ca="1" si="587"/>
        <v>0</v>
      </c>
      <c r="R3402" s="677">
        <f t="shared" ca="1" si="587"/>
        <v>0</v>
      </c>
      <c r="S3402" s="677">
        <f t="shared" ca="1" si="587"/>
        <v>0</v>
      </c>
      <c r="T3402" s="677">
        <f t="shared" ca="1" si="587"/>
        <v>0</v>
      </c>
      <c r="U3402" s="677">
        <f t="shared" ca="1" si="587"/>
        <v>0</v>
      </c>
      <c r="V3402" s="677">
        <f t="shared" ca="1" si="587"/>
        <v>0</v>
      </c>
      <c r="W3402" s="677">
        <f t="shared" ca="1" si="588"/>
        <v>0</v>
      </c>
      <c r="X3402" s="677">
        <f t="shared" ca="1" si="589"/>
        <v>0</v>
      </c>
      <c r="Y3402" s="677">
        <f t="shared" ca="1" si="589"/>
        <v>0</v>
      </c>
      <c r="Z3402" s="677">
        <f t="shared" ca="1" si="589"/>
        <v>0</v>
      </c>
      <c r="AA3402" t="str">
        <f t="shared" si="583"/>
        <v>ASR_COMP</v>
      </c>
      <c r="AB3402" s="957">
        <f t="shared" si="584"/>
        <v>44682</v>
      </c>
      <c r="AC3402" t="str">
        <f t="shared" si="585"/>
        <v>Unaudited</v>
      </c>
    </row>
    <row r="3403" spans="1:29" x14ac:dyDescent="0.25">
      <c r="A3403" t="s">
        <v>423</v>
      </c>
      <c r="B3403" t="s">
        <v>1388</v>
      </c>
      <c r="C3403" t="s">
        <v>1389</v>
      </c>
      <c r="D3403">
        <v>1900</v>
      </c>
      <c r="E3403" s="957">
        <v>1</v>
      </c>
      <c r="F3403" t="s">
        <v>442</v>
      </c>
      <c r="G3403" s="957">
        <v>182</v>
      </c>
      <c r="H3403" t="s">
        <v>391</v>
      </c>
      <c r="I3403" s="937" t="s">
        <v>491</v>
      </c>
      <c r="J3403" s="937" t="s">
        <v>447</v>
      </c>
      <c r="K3403" s="937" t="s">
        <v>451</v>
      </c>
      <c r="L3403" s="937" t="s">
        <v>445</v>
      </c>
      <c r="M3403" s="962" t="s">
        <v>459</v>
      </c>
      <c r="N3403" s="677">
        <f t="shared" ca="1" si="582"/>
        <v>0</v>
      </c>
      <c r="O3403" s="677">
        <f t="shared" ca="1" si="587"/>
        <v>0</v>
      </c>
      <c r="P3403" s="677">
        <f t="shared" ca="1" si="587"/>
        <v>0</v>
      </c>
      <c r="Q3403" s="677">
        <f t="shared" ca="1" si="587"/>
        <v>0</v>
      </c>
      <c r="R3403" s="677">
        <f t="shared" ca="1" si="587"/>
        <v>0</v>
      </c>
      <c r="S3403" s="677">
        <f t="shared" ca="1" si="587"/>
        <v>0</v>
      </c>
      <c r="T3403" s="677">
        <f t="shared" ca="1" si="587"/>
        <v>0</v>
      </c>
      <c r="U3403" s="677">
        <f t="shared" ca="1" si="587"/>
        <v>0</v>
      </c>
      <c r="V3403" s="677">
        <f t="shared" ca="1" si="587"/>
        <v>0</v>
      </c>
      <c r="W3403" s="677">
        <f t="shared" ca="1" si="588"/>
        <v>0</v>
      </c>
      <c r="X3403" s="677">
        <f t="shared" ca="1" si="589"/>
        <v>0</v>
      </c>
      <c r="Y3403" s="677">
        <f t="shared" ca="1" si="589"/>
        <v>0</v>
      </c>
      <c r="Z3403" s="677">
        <f t="shared" ca="1" si="589"/>
        <v>0</v>
      </c>
      <c r="AA3403" t="str">
        <f t="shared" si="583"/>
        <v>ASR_COMP</v>
      </c>
      <c r="AB3403" s="957">
        <f t="shared" si="584"/>
        <v>44682</v>
      </c>
      <c r="AC3403" t="str">
        <f t="shared" si="585"/>
        <v>Unaudited</v>
      </c>
    </row>
    <row r="3404" spans="1:29" ht="30" x14ac:dyDescent="0.25">
      <c r="A3404" t="s">
        <v>423</v>
      </c>
      <c r="B3404" t="s">
        <v>1388</v>
      </c>
      <c r="C3404" t="s">
        <v>1389</v>
      </c>
      <c r="D3404">
        <v>1900</v>
      </c>
      <c r="E3404" s="957">
        <v>1</v>
      </c>
      <c r="F3404" t="s">
        <v>442</v>
      </c>
      <c r="G3404" s="957">
        <v>182</v>
      </c>
      <c r="H3404" t="s">
        <v>391</v>
      </c>
      <c r="I3404" s="937" t="s">
        <v>491</v>
      </c>
      <c r="J3404" s="937" t="s">
        <v>447</v>
      </c>
      <c r="K3404" s="937" t="s">
        <v>452</v>
      </c>
      <c r="L3404" s="937">
        <v>9.1</v>
      </c>
      <c r="M3404" s="962" t="s">
        <v>188</v>
      </c>
      <c r="N3404" s="677">
        <f t="shared" ca="1" si="582"/>
        <v>1437127.1476626061</v>
      </c>
      <c r="O3404" s="677">
        <f t="shared" ca="1" si="587"/>
        <v>83835.862857626984</v>
      </c>
      <c r="P3404" s="677">
        <f t="shared" ca="1" si="587"/>
        <v>36854.99714541225</v>
      </c>
      <c r="Q3404" s="677">
        <f t="shared" ca="1" si="587"/>
        <v>120841.84085731843</v>
      </c>
      <c r="R3404" s="677">
        <f t="shared" ca="1" si="587"/>
        <v>39853.595029087919</v>
      </c>
      <c r="S3404" s="677">
        <f t="shared" ca="1" si="587"/>
        <v>25819.278011286027</v>
      </c>
      <c r="T3404" s="677">
        <f t="shared" ca="1" si="587"/>
        <v>12655.890768623969</v>
      </c>
      <c r="U3404" s="677">
        <f t="shared" ca="1" si="587"/>
        <v>32.67660889912618</v>
      </c>
      <c r="V3404" s="677">
        <f t="shared" ca="1" si="587"/>
        <v>479.26642649410371</v>
      </c>
      <c r="W3404" s="677">
        <f t="shared" ca="1" si="588"/>
        <v>1116753.7399578572</v>
      </c>
      <c r="X3404" s="677">
        <f t="shared" ca="1" si="589"/>
        <v>0</v>
      </c>
      <c r="Y3404" s="677">
        <f t="shared" ca="1" si="589"/>
        <v>0</v>
      </c>
      <c r="Z3404" s="677">
        <f t="shared" ca="1" si="589"/>
        <v>0</v>
      </c>
      <c r="AA3404" t="str">
        <f t="shared" si="583"/>
        <v>ASR_COMP</v>
      </c>
      <c r="AB3404" s="957">
        <f t="shared" si="584"/>
        <v>44682</v>
      </c>
      <c r="AC3404" t="str">
        <f t="shared" si="585"/>
        <v>Unaudited</v>
      </c>
    </row>
    <row r="3405" spans="1:29" x14ac:dyDescent="0.25">
      <c r="A3405" t="s">
        <v>423</v>
      </c>
      <c r="B3405" t="s">
        <v>1388</v>
      </c>
      <c r="C3405" t="s">
        <v>1389</v>
      </c>
      <c r="D3405">
        <v>1900</v>
      </c>
      <c r="E3405" s="957">
        <v>1</v>
      </c>
      <c r="F3405" t="s">
        <v>442</v>
      </c>
      <c r="G3405" s="957">
        <v>182</v>
      </c>
      <c r="H3405" t="s">
        <v>391</v>
      </c>
      <c r="I3405" s="937" t="s">
        <v>491</v>
      </c>
      <c r="J3405" s="937" t="s">
        <v>447</v>
      </c>
      <c r="K3405" s="937" t="s">
        <v>452</v>
      </c>
      <c r="L3405" s="937" t="s">
        <v>109</v>
      </c>
      <c r="M3405" s="962" t="s">
        <v>189</v>
      </c>
      <c r="N3405" s="677">
        <f t="shared" ca="1" si="582"/>
        <v>426082.63895972667</v>
      </c>
      <c r="O3405" s="677">
        <f t="shared" ca="1" si="587"/>
        <v>46511.221992252475</v>
      </c>
      <c r="P3405" s="677">
        <f t="shared" ca="1" si="587"/>
        <v>612.67322819760523</v>
      </c>
      <c r="Q3405" s="677">
        <f t="shared" ca="1" si="587"/>
        <v>175805.28242636641</v>
      </c>
      <c r="R3405" s="677">
        <f t="shared" ca="1" si="587"/>
        <v>104328.89595717215</v>
      </c>
      <c r="S3405" s="677">
        <f t="shared" ca="1" si="587"/>
        <v>93821.900804213932</v>
      </c>
      <c r="T3405" s="677">
        <f t="shared" ca="1" si="587"/>
        <v>130.55105026742194</v>
      </c>
      <c r="U3405" s="677">
        <f t="shared" ca="1" si="587"/>
        <v>7.2821563539693637</v>
      </c>
      <c r="V3405" s="677">
        <f t="shared" ca="1" si="587"/>
        <v>4485.2530189724303</v>
      </c>
      <c r="W3405" s="677">
        <f t="shared" ca="1" si="588"/>
        <v>379.57832593027314</v>
      </c>
      <c r="X3405" s="677">
        <f t="shared" ca="1" si="589"/>
        <v>0</v>
      </c>
      <c r="Y3405" s="677">
        <f t="shared" ca="1" si="589"/>
        <v>0</v>
      </c>
      <c r="Z3405" s="677">
        <f t="shared" ca="1" si="589"/>
        <v>0</v>
      </c>
      <c r="AA3405" t="str">
        <f t="shared" si="583"/>
        <v>ASR_COMP</v>
      </c>
      <c r="AB3405" s="957">
        <f t="shared" si="584"/>
        <v>44682</v>
      </c>
      <c r="AC3405" t="str">
        <f t="shared" si="585"/>
        <v>Unaudited</v>
      </c>
    </row>
    <row r="3406" spans="1:29" x14ac:dyDescent="0.25">
      <c r="A3406" t="s">
        <v>423</v>
      </c>
      <c r="B3406" t="s">
        <v>1388</v>
      </c>
      <c r="C3406" t="s">
        <v>1389</v>
      </c>
      <c r="D3406">
        <v>1900</v>
      </c>
      <c r="E3406" s="957">
        <v>1</v>
      </c>
      <c r="F3406" t="s">
        <v>442</v>
      </c>
      <c r="G3406" s="957">
        <v>182</v>
      </c>
      <c r="H3406" t="s">
        <v>391</v>
      </c>
      <c r="I3406" s="937" t="s">
        <v>491</v>
      </c>
      <c r="J3406" s="937" t="s">
        <v>447</v>
      </c>
      <c r="K3406" s="937" t="s">
        <v>452</v>
      </c>
      <c r="L3406" s="937" t="s">
        <v>1324</v>
      </c>
      <c r="M3406" s="962" t="s">
        <v>1325</v>
      </c>
      <c r="N3406" s="677">
        <f t="shared" ca="1" si="582"/>
        <v>273491.52308131056</v>
      </c>
      <c r="O3406" s="677">
        <f t="shared" ca="1" si="587"/>
        <v>6927.2869828517078</v>
      </c>
      <c r="P3406" s="677">
        <f t="shared" ca="1" si="587"/>
        <v>647.83805090891451</v>
      </c>
      <c r="Q3406" s="677">
        <f t="shared" ca="1" si="587"/>
        <v>85841.278660457043</v>
      </c>
      <c r="R3406" s="677">
        <f t="shared" ca="1" si="587"/>
        <v>640.34400084098331</v>
      </c>
      <c r="S3406" s="677">
        <f t="shared" ca="1" si="587"/>
        <v>178811.80588346114</v>
      </c>
      <c r="T3406" s="677">
        <f t="shared" ca="1" si="587"/>
        <v>138.04412214675736</v>
      </c>
      <c r="U3406" s="677">
        <f t="shared" ca="1" si="587"/>
        <v>7.7001209807194249</v>
      </c>
      <c r="V3406" s="677">
        <f t="shared" ca="1" si="587"/>
        <v>75.860761395028533</v>
      </c>
      <c r="W3406" s="677">
        <f t="shared" ca="1" si="588"/>
        <v>401.36449826827601</v>
      </c>
      <c r="X3406" s="677">
        <f t="shared" ca="1" si="589"/>
        <v>0</v>
      </c>
      <c r="Y3406" s="677">
        <f t="shared" ca="1" si="589"/>
        <v>0</v>
      </c>
      <c r="Z3406" s="677">
        <f t="shared" ca="1" si="589"/>
        <v>0</v>
      </c>
      <c r="AA3406" t="str">
        <f t="shared" si="583"/>
        <v>ASR_COMP</v>
      </c>
      <c r="AB3406" s="957">
        <f t="shared" si="584"/>
        <v>44682</v>
      </c>
      <c r="AC3406" t="str">
        <f t="shared" si="585"/>
        <v>Unaudited</v>
      </c>
    </row>
    <row r="3407" spans="1:29" x14ac:dyDescent="0.25">
      <c r="A3407" t="s">
        <v>423</v>
      </c>
      <c r="B3407" t="s">
        <v>1388</v>
      </c>
      <c r="C3407" t="s">
        <v>1389</v>
      </c>
      <c r="D3407">
        <v>1900</v>
      </c>
      <c r="E3407" s="957">
        <v>1</v>
      </c>
      <c r="F3407" t="s">
        <v>442</v>
      </c>
      <c r="G3407" s="957">
        <v>182</v>
      </c>
      <c r="H3407" t="s">
        <v>391</v>
      </c>
      <c r="I3407" s="937" t="s">
        <v>491</v>
      </c>
      <c r="J3407" s="937" t="s">
        <v>447</v>
      </c>
      <c r="K3407" s="937" t="s">
        <v>452</v>
      </c>
      <c r="L3407" s="937" t="s">
        <v>110</v>
      </c>
      <c r="M3407" s="962" t="s">
        <v>190</v>
      </c>
      <c r="N3407" s="677">
        <f t="shared" ca="1" si="582"/>
        <v>792806.28881271323</v>
      </c>
      <c r="O3407" s="677">
        <f t="shared" ca="1" si="587"/>
        <v>409589.67939958343</v>
      </c>
      <c r="P3407" s="677">
        <f t="shared" ca="1" si="587"/>
        <v>24503.483819064495</v>
      </c>
      <c r="Q3407" s="677">
        <f t="shared" ca="1" si="587"/>
        <v>180734.52960595192</v>
      </c>
      <c r="R3407" s="677">
        <f t="shared" ca="1" si="587"/>
        <v>74726.750525188982</v>
      </c>
      <c r="S3407" s="677">
        <f t="shared" ca="1" si="587"/>
        <v>5981.8240239719462</v>
      </c>
      <c r="T3407" s="677">
        <f t="shared" ca="1" si="587"/>
        <v>10148.449536030623</v>
      </c>
      <c r="U3407" s="677">
        <f t="shared" ca="1" si="587"/>
        <v>1003.4999509388118</v>
      </c>
      <c r="V3407" s="677">
        <f t="shared" ca="1" si="587"/>
        <v>3659.1975965318193</v>
      </c>
      <c r="W3407" s="677">
        <f t="shared" ca="1" si="588"/>
        <v>82458.874355451248</v>
      </c>
      <c r="X3407" s="677">
        <f t="shared" ca="1" si="589"/>
        <v>0</v>
      </c>
      <c r="Y3407" s="677">
        <f t="shared" ca="1" si="589"/>
        <v>0</v>
      </c>
      <c r="Z3407" s="677">
        <f t="shared" ca="1" si="589"/>
        <v>0</v>
      </c>
      <c r="AA3407" t="str">
        <f t="shared" si="583"/>
        <v>ASR_COMP</v>
      </c>
      <c r="AB3407" s="957">
        <f t="shared" si="584"/>
        <v>44682</v>
      </c>
      <c r="AC3407" t="str">
        <f t="shared" si="585"/>
        <v>Unaudited</v>
      </c>
    </row>
    <row r="3408" spans="1:29" x14ac:dyDescent="0.25">
      <c r="A3408" t="s">
        <v>423</v>
      </c>
      <c r="B3408" t="s">
        <v>1388</v>
      </c>
      <c r="C3408" t="s">
        <v>1389</v>
      </c>
      <c r="D3408">
        <v>1900</v>
      </c>
      <c r="E3408" s="957">
        <v>1</v>
      </c>
      <c r="F3408" t="s">
        <v>442</v>
      </c>
      <c r="G3408" s="957">
        <v>182</v>
      </c>
      <c r="H3408" t="s">
        <v>391</v>
      </c>
      <c r="I3408" s="937" t="s">
        <v>491</v>
      </c>
      <c r="J3408" s="937" t="s">
        <v>447</v>
      </c>
      <c r="K3408" s="937" t="s">
        <v>452</v>
      </c>
      <c r="L3408" s="945" t="s">
        <v>111</v>
      </c>
      <c r="M3408" s="960" t="s">
        <v>163</v>
      </c>
      <c r="N3408" s="677">
        <f t="shared" ca="1" si="582"/>
        <v>3611414.1760944133</v>
      </c>
      <c r="O3408" s="677">
        <f t="shared" ca="1" si="587"/>
        <v>2357043.9486305458</v>
      </c>
      <c r="P3408" s="677">
        <f t="shared" ca="1" si="587"/>
        <v>204071.66785727305</v>
      </c>
      <c r="Q3408" s="677">
        <f t="shared" ca="1" si="587"/>
        <v>429471.87450883817</v>
      </c>
      <c r="R3408" s="677">
        <f t="shared" ca="1" si="587"/>
        <v>148878.83219814848</v>
      </c>
      <c r="S3408" s="677">
        <f t="shared" ca="1" si="587"/>
        <v>104323.54501539029</v>
      </c>
      <c r="T3408" s="677">
        <f t="shared" ca="1" si="587"/>
        <v>20883.038841785634</v>
      </c>
      <c r="U3408" s="677">
        <f t="shared" ca="1" si="587"/>
        <v>1386.7788988344832</v>
      </c>
      <c r="V3408" s="677">
        <f t="shared" ca="1" si="587"/>
        <v>24352.24289196121</v>
      </c>
      <c r="W3408" s="677">
        <f t="shared" ca="1" si="588"/>
        <v>57060.006979159312</v>
      </c>
      <c r="X3408" s="677">
        <f t="shared" ca="1" si="589"/>
        <v>181780.78059377347</v>
      </c>
      <c r="Y3408" s="677">
        <f t="shared" ca="1" si="589"/>
        <v>82161.459678703482</v>
      </c>
      <c r="Z3408" s="677">
        <f t="shared" ca="1" si="589"/>
        <v>0</v>
      </c>
      <c r="AA3408" t="str">
        <f t="shared" si="583"/>
        <v>ASR_COMP</v>
      </c>
      <c r="AB3408" s="957">
        <f t="shared" si="584"/>
        <v>44682</v>
      </c>
      <c r="AC3408" t="str">
        <f t="shared" si="585"/>
        <v>Unaudited</v>
      </c>
    </row>
    <row r="3409" spans="1:29" x14ac:dyDescent="0.25">
      <c r="A3409" t="s">
        <v>423</v>
      </c>
      <c r="B3409" t="s">
        <v>1388</v>
      </c>
      <c r="C3409" t="s">
        <v>1389</v>
      </c>
      <c r="D3409">
        <v>1900</v>
      </c>
      <c r="E3409" s="957">
        <v>1</v>
      </c>
      <c r="F3409" t="s">
        <v>442</v>
      </c>
      <c r="G3409" s="957">
        <v>182</v>
      </c>
      <c r="H3409" t="s">
        <v>391</v>
      </c>
      <c r="I3409" s="962" t="s">
        <v>491</v>
      </c>
      <c r="J3409" s="962" t="s">
        <v>447</v>
      </c>
      <c r="K3409" s="962" t="s">
        <v>452</v>
      </c>
      <c r="L3409" s="937" t="s">
        <v>112</v>
      </c>
      <c r="M3409" s="962" t="s">
        <v>137</v>
      </c>
      <c r="N3409" s="677">
        <f t="shared" ca="1" si="582"/>
        <v>0</v>
      </c>
      <c r="O3409" s="677">
        <f t="shared" ca="1" si="587"/>
        <v>0</v>
      </c>
      <c r="P3409" s="677">
        <f t="shared" ca="1" si="587"/>
        <v>0</v>
      </c>
      <c r="Q3409" s="677">
        <f t="shared" ca="1" si="587"/>
        <v>0</v>
      </c>
      <c r="R3409" s="677">
        <f t="shared" ca="1" si="587"/>
        <v>0</v>
      </c>
      <c r="S3409" s="677">
        <f t="shared" ca="1" si="587"/>
        <v>0</v>
      </c>
      <c r="T3409" s="677">
        <f t="shared" ca="1" si="587"/>
        <v>0</v>
      </c>
      <c r="U3409" s="677">
        <f t="shared" ca="1" si="587"/>
        <v>0</v>
      </c>
      <c r="V3409" s="677">
        <f t="shared" ca="1" si="587"/>
        <v>0</v>
      </c>
      <c r="W3409" s="677">
        <f t="shared" ca="1" si="588"/>
        <v>0</v>
      </c>
      <c r="X3409" s="677">
        <f t="shared" ca="1" si="589"/>
        <v>0</v>
      </c>
      <c r="Y3409" s="677">
        <f t="shared" ca="1" si="589"/>
        <v>0</v>
      </c>
      <c r="Z3409" s="677">
        <f t="shared" ca="1" si="589"/>
        <v>0</v>
      </c>
      <c r="AA3409" t="str">
        <f t="shared" si="583"/>
        <v>ASR_COMP</v>
      </c>
      <c r="AB3409" s="957">
        <f t="shared" si="584"/>
        <v>44682</v>
      </c>
      <c r="AC3409" t="str">
        <f t="shared" si="585"/>
        <v>Unaudited</v>
      </c>
    </row>
    <row r="3410" spans="1:29" x14ac:dyDescent="0.25">
      <c r="A3410" t="s">
        <v>423</v>
      </c>
      <c r="B3410" t="s">
        <v>1388</v>
      </c>
      <c r="C3410" t="s">
        <v>1389</v>
      </c>
      <c r="D3410">
        <v>1900</v>
      </c>
      <c r="E3410" s="957">
        <v>1</v>
      </c>
      <c r="F3410" t="s">
        <v>442</v>
      </c>
      <c r="G3410" s="957">
        <v>182</v>
      </c>
      <c r="H3410" t="s">
        <v>391</v>
      </c>
      <c r="I3410" s="937" t="s">
        <v>491</v>
      </c>
      <c r="J3410" s="937" t="s">
        <v>447</v>
      </c>
      <c r="K3410" s="937" t="s">
        <v>452</v>
      </c>
      <c r="L3410" s="943" t="s">
        <v>113</v>
      </c>
      <c r="M3410" s="963" t="s">
        <v>165</v>
      </c>
      <c r="N3410" s="677">
        <f t="shared" ca="1" si="582"/>
        <v>-441408.38742281782</v>
      </c>
      <c r="O3410" s="677">
        <f t="shared" ca="1" si="587"/>
        <v>-185762.37133486886</v>
      </c>
      <c r="P3410" s="677">
        <f t="shared" ca="1" si="587"/>
        <v>-14753.398033939149</v>
      </c>
      <c r="Q3410" s="677">
        <f t="shared" ca="1" si="587"/>
        <v>-65524.113431225589</v>
      </c>
      <c r="R3410" s="677">
        <f t="shared" ca="1" si="587"/>
        <v>-20874.298785072315</v>
      </c>
      <c r="S3410" s="677">
        <f t="shared" ca="1" si="587"/>
        <v>-26295.837816120205</v>
      </c>
      <c r="T3410" s="677">
        <f t="shared" ca="1" si="587"/>
        <v>-3171.7870934661146</v>
      </c>
      <c r="U3410" s="677">
        <f t="shared" ca="1" si="587"/>
        <v>-650.7541917316878</v>
      </c>
      <c r="V3410" s="677">
        <f t="shared" ca="1" si="587"/>
        <v>-2081.1913293717594</v>
      </c>
      <c r="W3410" s="677">
        <f t="shared" ca="1" si="588"/>
        <v>-87722.507434000538</v>
      </c>
      <c r="X3410" s="677">
        <f t="shared" ca="1" si="589"/>
        <v>-26234.729697029052</v>
      </c>
      <c r="Y3410" s="677">
        <f t="shared" ca="1" si="589"/>
        <v>-8337.3982759925184</v>
      </c>
      <c r="Z3410" s="677">
        <f t="shared" ca="1" si="589"/>
        <v>0</v>
      </c>
      <c r="AA3410" t="str">
        <f t="shared" si="583"/>
        <v>ASR_COMP</v>
      </c>
      <c r="AB3410" s="957">
        <f t="shared" si="584"/>
        <v>44682</v>
      </c>
      <c r="AC3410" t="str">
        <f t="shared" si="585"/>
        <v>Unaudited</v>
      </c>
    </row>
    <row r="3411" spans="1:29" x14ac:dyDescent="0.25">
      <c r="A3411" t="s">
        <v>423</v>
      </c>
      <c r="B3411" t="s">
        <v>1388</v>
      </c>
      <c r="C3411" t="s">
        <v>1389</v>
      </c>
      <c r="D3411">
        <v>1900</v>
      </c>
      <c r="E3411" s="957">
        <v>1</v>
      </c>
      <c r="F3411" t="s">
        <v>442</v>
      </c>
      <c r="G3411" s="957">
        <v>182</v>
      </c>
      <c r="H3411" t="s">
        <v>391</v>
      </c>
      <c r="I3411" s="937" t="s">
        <v>491</v>
      </c>
      <c r="J3411" s="937" t="s">
        <v>447</v>
      </c>
      <c r="K3411" s="937" t="s">
        <v>452</v>
      </c>
      <c r="L3411" s="943" t="s">
        <v>114</v>
      </c>
      <c r="M3411" s="963" t="s">
        <v>466</v>
      </c>
      <c r="N3411" s="677">
        <f t="shared" ca="1" si="582"/>
        <v>0</v>
      </c>
      <c r="O3411" s="677">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7">
        <f t="shared" ca="1" si="590"/>
        <v>0</v>
      </c>
      <c r="Q3411" s="677">
        <f t="shared" ca="1" si="590"/>
        <v>0</v>
      </c>
      <c r="R3411" s="677">
        <f t="shared" ca="1" si="590"/>
        <v>0</v>
      </c>
      <c r="S3411" s="677">
        <f t="shared" ca="1" si="590"/>
        <v>0</v>
      </c>
      <c r="T3411" s="677">
        <f t="shared" ca="1" si="590"/>
        <v>0</v>
      </c>
      <c r="U3411" s="677">
        <f t="shared" ca="1" si="590"/>
        <v>0</v>
      </c>
      <c r="V3411" s="677">
        <f t="shared" ca="1" si="590"/>
        <v>0</v>
      </c>
      <c r="W3411" s="677">
        <f t="shared" ca="1" si="588"/>
        <v>0</v>
      </c>
      <c r="X3411" s="677">
        <f t="shared" ca="1" si="589"/>
        <v>0</v>
      </c>
      <c r="Y3411" s="677">
        <f t="shared" ca="1" si="589"/>
        <v>0</v>
      </c>
      <c r="Z3411" s="677">
        <f t="shared" ca="1" si="589"/>
        <v>0</v>
      </c>
      <c r="AA3411" t="str">
        <f t="shared" si="583"/>
        <v>ASR_COMP</v>
      </c>
      <c r="AB3411" s="957">
        <f t="shared" si="584"/>
        <v>44682</v>
      </c>
      <c r="AC3411" t="str">
        <f t="shared" si="585"/>
        <v>Unaudited</v>
      </c>
    </row>
    <row r="3412" spans="1:29" x14ac:dyDescent="0.25">
      <c r="A3412" t="s">
        <v>423</v>
      </c>
      <c r="B3412" t="s">
        <v>1388</v>
      </c>
      <c r="C3412" t="s">
        <v>1389</v>
      </c>
      <c r="D3412">
        <v>1900</v>
      </c>
      <c r="E3412" s="957">
        <v>1</v>
      </c>
      <c r="F3412" t="s">
        <v>442</v>
      </c>
      <c r="G3412" s="957">
        <v>182</v>
      </c>
      <c r="H3412" t="s">
        <v>391</v>
      </c>
      <c r="I3412" s="937" t="s">
        <v>491</v>
      </c>
      <c r="J3412" s="937" t="s">
        <v>447</v>
      </c>
      <c r="K3412" s="937" t="s">
        <v>6</v>
      </c>
      <c r="L3412" s="947" t="s">
        <v>120</v>
      </c>
      <c r="M3412" s="964" t="s">
        <v>191</v>
      </c>
      <c r="N3412" s="677">
        <f t="shared" ca="1" si="582"/>
        <v>639916.4889966792</v>
      </c>
      <c r="O3412" s="677">
        <f t="shared" ca="1" si="590"/>
        <v>401651.33894710988</v>
      </c>
      <c r="P3412" s="677">
        <f t="shared" ca="1" si="590"/>
        <v>66171.048940264591</v>
      </c>
      <c r="Q3412" s="677">
        <f t="shared" ca="1" si="590"/>
        <v>52994.348225394082</v>
      </c>
      <c r="R3412" s="677">
        <f t="shared" ca="1" si="590"/>
        <v>34863.048899581743</v>
      </c>
      <c r="S3412" s="677">
        <f t="shared" ca="1" si="590"/>
        <v>30694.250487362238</v>
      </c>
      <c r="T3412" s="677">
        <f t="shared" ca="1" si="590"/>
        <v>0</v>
      </c>
      <c r="U3412" s="677">
        <f t="shared" ca="1" si="590"/>
        <v>583.30128979217329</v>
      </c>
      <c r="V3412" s="677">
        <f t="shared" ca="1" si="590"/>
        <v>6353.4611212471737</v>
      </c>
      <c r="W3412" s="677">
        <f t="shared" ca="1" si="588"/>
        <v>4837.4038344387563</v>
      </c>
      <c r="X3412" s="677">
        <f t="shared" ca="1" si="589"/>
        <v>33021.343805986558</v>
      </c>
      <c r="Y3412" s="677">
        <f t="shared" ca="1" si="589"/>
        <v>8746.9434455019818</v>
      </c>
      <c r="Z3412" s="677">
        <f t="shared" ca="1" si="589"/>
        <v>0</v>
      </c>
      <c r="AA3412" t="str">
        <f t="shared" si="583"/>
        <v>ASR_COMP</v>
      </c>
      <c r="AB3412" s="957">
        <f t="shared" si="584"/>
        <v>44682</v>
      </c>
      <c r="AC3412" t="str">
        <f t="shared" si="585"/>
        <v>Unaudited</v>
      </c>
    </row>
    <row r="3413" spans="1:29" x14ac:dyDescent="0.25">
      <c r="A3413" t="s">
        <v>423</v>
      </c>
      <c r="B3413" t="s">
        <v>1388</v>
      </c>
      <c r="C3413" t="s">
        <v>1389</v>
      </c>
      <c r="D3413">
        <v>1900</v>
      </c>
      <c r="E3413" s="957">
        <v>1</v>
      </c>
      <c r="F3413" t="s">
        <v>442</v>
      </c>
      <c r="G3413" s="957">
        <v>182</v>
      </c>
      <c r="H3413" t="s">
        <v>391</v>
      </c>
      <c r="I3413" s="963" t="s">
        <v>491</v>
      </c>
      <c r="J3413" s="963" t="s">
        <v>447</v>
      </c>
      <c r="K3413" s="963" t="s">
        <v>6</v>
      </c>
      <c r="L3413" s="943" t="s">
        <v>45</v>
      </c>
      <c r="M3413" s="963" t="s">
        <v>166</v>
      </c>
      <c r="N3413" s="677">
        <f t="shared" ca="1" si="582"/>
        <v>589705.97610000009</v>
      </c>
      <c r="O3413" s="677">
        <f t="shared" ca="1" si="590"/>
        <v>516074.40355257795</v>
      </c>
      <c r="P3413" s="677">
        <f t="shared" ca="1" si="590"/>
        <v>18850.868102280347</v>
      </c>
      <c r="Q3413" s="677">
        <f t="shared" ca="1" si="590"/>
        <v>19543.240087037149</v>
      </c>
      <c r="R3413" s="677">
        <f t="shared" ca="1" si="590"/>
        <v>5524.2512032895684</v>
      </c>
      <c r="S3413" s="677">
        <f t="shared" ca="1" si="590"/>
        <v>7215.3139337710491</v>
      </c>
      <c r="T3413" s="677">
        <f t="shared" ca="1" si="590"/>
        <v>5571.4371413261206</v>
      </c>
      <c r="U3413" s="677">
        <f t="shared" ca="1" si="590"/>
        <v>245.99290229924057</v>
      </c>
      <c r="V3413" s="677">
        <f t="shared" ca="1" si="590"/>
        <v>1146.8808160176513</v>
      </c>
      <c r="W3413" s="677">
        <f t="shared" ca="1" si="588"/>
        <v>151.50556234324088</v>
      </c>
      <c r="X3413" s="677">
        <f t="shared" ca="1" si="589"/>
        <v>14013.645461763861</v>
      </c>
      <c r="Y3413" s="677">
        <f t="shared" ca="1" si="589"/>
        <v>1368.4373372937887</v>
      </c>
      <c r="Z3413" s="677">
        <f t="shared" ca="1" si="589"/>
        <v>0</v>
      </c>
      <c r="AA3413" t="str">
        <f t="shared" si="583"/>
        <v>ASR_COMP</v>
      </c>
      <c r="AB3413" s="957">
        <f t="shared" si="584"/>
        <v>44682</v>
      </c>
      <c r="AC3413" t="str">
        <f t="shared" si="585"/>
        <v>Unaudited</v>
      </c>
    </row>
    <row r="3414" spans="1:29" x14ac:dyDescent="0.25">
      <c r="A3414" t="s">
        <v>423</v>
      </c>
      <c r="B3414" t="s">
        <v>1388</v>
      </c>
      <c r="C3414" t="s">
        <v>1389</v>
      </c>
      <c r="D3414">
        <v>1900</v>
      </c>
      <c r="E3414" s="957">
        <v>1</v>
      </c>
      <c r="F3414" t="s">
        <v>442</v>
      </c>
      <c r="G3414" s="957">
        <v>182</v>
      </c>
      <c r="H3414" t="s">
        <v>391</v>
      </c>
      <c r="I3414" s="937" t="s">
        <v>491</v>
      </c>
      <c r="J3414" s="937" t="s">
        <v>447</v>
      </c>
      <c r="K3414" s="937" t="s">
        <v>6</v>
      </c>
      <c r="L3414" s="937" t="s">
        <v>46</v>
      </c>
      <c r="M3414" s="962" t="s">
        <v>167</v>
      </c>
      <c r="N3414" s="677">
        <f t="shared" ca="1" si="582"/>
        <v>-5723.2203773058318</v>
      </c>
      <c r="O3414" s="677">
        <f t="shared" ca="1" si="590"/>
        <v>-3548.4566770108063</v>
      </c>
      <c r="P3414" s="677">
        <f t="shared" ca="1" si="590"/>
        <v>-604.87072658178784</v>
      </c>
      <c r="Q3414" s="677">
        <f t="shared" ca="1" si="590"/>
        <v>-626.33826967284108</v>
      </c>
      <c r="R3414" s="677">
        <f t="shared" ca="1" si="590"/>
        <v>-563.66111634905531</v>
      </c>
      <c r="S3414" s="677">
        <f t="shared" ca="1" si="590"/>
        <v>-33.449272511208612</v>
      </c>
      <c r="T3414" s="677">
        <f t="shared" ca="1" si="590"/>
        <v>-2.615788817686886</v>
      </c>
      <c r="U3414" s="677">
        <f t="shared" ca="1" si="590"/>
        <v>-0.52437507731256239</v>
      </c>
      <c r="V3414" s="677">
        <f t="shared" ca="1" si="590"/>
        <v>-60.990031014522934</v>
      </c>
      <c r="W3414" s="677">
        <f t="shared" ca="1" si="588"/>
        <v>0</v>
      </c>
      <c r="X3414" s="677">
        <f t="shared" ca="1" si="589"/>
        <v>-116.02125046201073</v>
      </c>
      <c r="Y3414" s="677">
        <f t="shared" ca="1" si="589"/>
        <v>-166.29286980859956</v>
      </c>
      <c r="Z3414" s="677">
        <f t="shared" ca="1" si="589"/>
        <v>0</v>
      </c>
      <c r="AA3414" t="str">
        <f t="shared" si="583"/>
        <v>ASR_COMP</v>
      </c>
      <c r="AB3414" s="957">
        <f t="shared" si="584"/>
        <v>44682</v>
      </c>
      <c r="AC3414" t="str">
        <f t="shared" si="585"/>
        <v>Unaudited</v>
      </c>
    </row>
    <row r="3415" spans="1:29" x14ac:dyDescent="0.25">
      <c r="A3415" t="s">
        <v>423</v>
      </c>
      <c r="B3415" t="s">
        <v>1388</v>
      </c>
      <c r="C3415" t="s">
        <v>1389</v>
      </c>
      <c r="D3415">
        <v>1900</v>
      </c>
      <c r="E3415" s="957">
        <v>1</v>
      </c>
      <c r="F3415" t="s">
        <v>442</v>
      </c>
      <c r="G3415" s="957">
        <v>182</v>
      </c>
      <c r="H3415" t="s">
        <v>391</v>
      </c>
      <c r="I3415" s="937" t="s">
        <v>491</v>
      </c>
      <c r="J3415" s="937" t="s">
        <v>447</v>
      </c>
      <c r="K3415" s="937" t="s">
        <v>6</v>
      </c>
      <c r="L3415" s="937" t="s">
        <v>168</v>
      </c>
      <c r="M3415" s="962" t="s">
        <v>464</v>
      </c>
      <c r="N3415" s="677">
        <f t="shared" ca="1" si="582"/>
        <v>-142107.67562895149</v>
      </c>
      <c r="O3415" s="677">
        <f t="shared" ca="1" si="590"/>
        <v>-92369.930557847547</v>
      </c>
      <c r="P3415" s="677">
        <f t="shared" ca="1" si="590"/>
        <v>-9054.1252474087505</v>
      </c>
      <c r="Q3415" s="677">
        <f t="shared" ca="1" si="590"/>
        <v>-11001.604951440497</v>
      </c>
      <c r="R3415" s="677">
        <f t="shared" ca="1" si="590"/>
        <v>-4689.1131050196855</v>
      </c>
      <c r="S3415" s="677">
        <f t="shared" ca="1" si="590"/>
        <v>-9944.3235073109809</v>
      </c>
      <c r="T3415" s="677">
        <f t="shared" ca="1" si="590"/>
        <v>0</v>
      </c>
      <c r="U3415" s="677">
        <f t="shared" ca="1" si="590"/>
        <v>-283.25271131434704</v>
      </c>
      <c r="V3415" s="677">
        <f t="shared" ca="1" si="590"/>
        <v>-1952.0782329117426</v>
      </c>
      <c r="W3415" s="677">
        <f t="shared" ca="1" si="588"/>
        <v>-2055.6764795613076</v>
      </c>
      <c r="X3415" s="677">
        <f t="shared" ca="1" si="589"/>
        <v>-9111.4215156061182</v>
      </c>
      <c r="Y3415" s="677">
        <f t="shared" ca="1" si="589"/>
        <v>-1646.1493205305285</v>
      </c>
      <c r="Z3415" s="677">
        <f t="shared" ca="1" si="589"/>
        <v>0</v>
      </c>
      <c r="AA3415" t="str">
        <f t="shared" si="583"/>
        <v>ASR_COMP</v>
      </c>
      <c r="AB3415" s="957">
        <f t="shared" si="584"/>
        <v>44682</v>
      </c>
      <c r="AC3415" t="str">
        <f t="shared" si="585"/>
        <v>Unaudited</v>
      </c>
    </row>
    <row r="3416" spans="1:29" x14ac:dyDescent="0.25">
      <c r="A3416" t="s">
        <v>423</v>
      </c>
      <c r="B3416" t="s">
        <v>1388</v>
      </c>
      <c r="C3416" t="s">
        <v>1389</v>
      </c>
      <c r="D3416">
        <v>1900</v>
      </c>
      <c r="E3416" s="957">
        <v>1</v>
      </c>
      <c r="F3416" t="s">
        <v>442</v>
      </c>
      <c r="G3416" s="957">
        <v>182</v>
      </c>
      <c r="H3416" t="s">
        <v>391</v>
      </c>
      <c r="I3416" s="937" t="s">
        <v>491</v>
      </c>
      <c r="J3416" s="937" t="s">
        <v>447</v>
      </c>
      <c r="K3416" s="937" t="s">
        <v>437</v>
      </c>
      <c r="L3416" s="937" t="s">
        <v>123</v>
      </c>
      <c r="M3416" s="962" t="s">
        <v>32</v>
      </c>
      <c r="N3416" s="677">
        <f t="shared" ca="1" si="582"/>
        <v>0</v>
      </c>
      <c r="O3416" s="677">
        <f t="shared" ca="1" si="590"/>
        <v>0</v>
      </c>
      <c r="P3416" s="677">
        <f t="shared" ca="1" si="590"/>
        <v>0</v>
      </c>
      <c r="Q3416" s="677">
        <f t="shared" ca="1" si="590"/>
        <v>0</v>
      </c>
      <c r="R3416" s="677">
        <f t="shared" ca="1" si="590"/>
        <v>0</v>
      </c>
      <c r="S3416" s="677">
        <f t="shared" ca="1" si="590"/>
        <v>0</v>
      </c>
      <c r="T3416" s="677">
        <f t="shared" ca="1" si="590"/>
        <v>0</v>
      </c>
      <c r="U3416" s="677">
        <f t="shared" ca="1" si="590"/>
        <v>0</v>
      </c>
      <c r="V3416" s="677">
        <f t="shared" ca="1" si="590"/>
        <v>0</v>
      </c>
      <c r="W3416" s="677">
        <f t="shared" ca="1" si="588"/>
        <v>0</v>
      </c>
      <c r="X3416" s="677">
        <f t="shared" ca="1" si="589"/>
        <v>0</v>
      </c>
      <c r="Y3416" s="677">
        <f t="shared" ca="1" si="589"/>
        <v>0</v>
      </c>
      <c r="Z3416" s="677">
        <f t="shared" ca="1" si="589"/>
        <v>0</v>
      </c>
      <c r="AA3416" t="str">
        <f t="shared" si="583"/>
        <v>ASR_COMP</v>
      </c>
      <c r="AB3416" s="957">
        <f t="shared" si="584"/>
        <v>44682</v>
      </c>
      <c r="AC3416" t="str">
        <f t="shared" si="585"/>
        <v>Unaudited</v>
      </c>
    </row>
    <row r="3417" spans="1:29" x14ac:dyDescent="0.25">
      <c r="A3417" t="s">
        <v>423</v>
      </c>
      <c r="B3417" t="s">
        <v>1388</v>
      </c>
      <c r="C3417" t="s">
        <v>1389</v>
      </c>
      <c r="D3417">
        <v>1900</v>
      </c>
      <c r="E3417" s="957">
        <v>1</v>
      </c>
      <c r="F3417" t="s">
        <v>442</v>
      </c>
      <c r="G3417" s="957">
        <v>182</v>
      </c>
      <c r="H3417" t="s">
        <v>391</v>
      </c>
      <c r="I3417" s="937" t="s">
        <v>491</v>
      </c>
      <c r="J3417" s="937" t="s">
        <v>447</v>
      </c>
      <c r="K3417" s="937" t="s">
        <v>437</v>
      </c>
      <c r="L3417" s="945" t="s">
        <v>946</v>
      </c>
      <c r="M3417" s="960" t="s">
        <v>938</v>
      </c>
      <c r="N3417" s="677">
        <f t="shared" ca="1" si="582"/>
        <v>0</v>
      </c>
      <c r="O3417" s="677">
        <f t="shared" ca="1" si="590"/>
        <v>0</v>
      </c>
      <c r="P3417" s="677">
        <f t="shared" ca="1" si="590"/>
        <v>0</v>
      </c>
      <c r="Q3417" s="677">
        <f t="shared" ca="1" si="590"/>
        <v>0</v>
      </c>
      <c r="R3417" s="677">
        <f t="shared" ca="1" si="590"/>
        <v>0</v>
      </c>
      <c r="S3417" s="677">
        <f t="shared" ca="1" si="590"/>
        <v>0</v>
      </c>
      <c r="T3417" s="677">
        <f t="shared" ca="1" si="590"/>
        <v>0</v>
      </c>
      <c r="U3417" s="677">
        <f t="shared" ca="1" si="590"/>
        <v>0</v>
      </c>
      <c r="V3417" s="677">
        <f t="shared" ca="1" si="590"/>
        <v>0</v>
      </c>
      <c r="W3417" s="677">
        <f t="shared" ca="1" si="588"/>
        <v>0</v>
      </c>
      <c r="X3417" s="677">
        <f t="shared" ca="1" si="589"/>
        <v>0</v>
      </c>
      <c r="Y3417" s="677">
        <f t="shared" ca="1" si="589"/>
        <v>0</v>
      </c>
      <c r="Z3417" s="677">
        <f t="shared" ca="1" si="589"/>
        <v>0</v>
      </c>
      <c r="AA3417" t="str">
        <f t="shared" si="583"/>
        <v>ASR_COMP</v>
      </c>
      <c r="AB3417" s="957">
        <f t="shared" si="584"/>
        <v>44682</v>
      </c>
      <c r="AC3417" t="str">
        <f t="shared" si="585"/>
        <v>Unaudited</v>
      </c>
    </row>
    <row r="3418" spans="1:29" x14ac:dyDescent="0.25">
      <c r="A3418" t="s">
        <v>423</v>
      </c>
      <c r="B3418" t="s">
        <v>1388</v>
      </c>
      <c r="C3418" t="s">
        <v>1389</v>
      </c>
      <c r="D3418">
        <v>1900</v>
      </c>
      <c r="E3418" s="957">
        <v>1</v>
      </c>
      <c r="F3418" t="s">
        <v>442</v>
      </c>
      <c r="G3418" s="957">
        <v>182</v>
      </c>
      <c r="H3418" t="s">
        <v>391</v>
      </c>
      <c r="I3418" s="962" t="s">
        <v>491</v>
      </c>
      <c r="J3418" s="962" t="s">
        <v>447</v>
      </c>
      <c r="K3418" s="962" t="s">
        <v>437</v>
      </c>
      <c r="L3418" s="937" t="s">
        <v>170</v>
      </c>
      <c r="M3418" s="962" t="s">
        <v>40</v>
      </c>
      <c r="N3418" s="677">
        <f t="shared" ca="1" si="582"/>
        <v>27036.820198466743</v>
      </c>
      <c r="O3418" s="677">
        <f t="shared" ca="1" si="590"/>
        <v>23247.109503934051</v>
      </c>
      <c r="P3418" s="677">
        <f t="shared" ca="1" si="590"/>
        <v>849.15700527139529</v>
      </c>
      <c r="Q3418" s="677">
        <f t="shared" ca="1" si="590"/>
        <v>1177.9673319240594</v>
      </c>
      <c r="R3418" s="677">
        <f t="shared" ca="1" si="590"/>
        <v>332.97382736108216</v>
      </c>
      <c r="S3418" s="677">
        <f t="shared" ca="1" si="590"/>
        <v>426.32434109750392</v>
      </c>
      <c r="T3418" s="677">
        <f t="shared" ca="1" si="590"/>
        <v>0</v>
      </c>
      <c r="U3418" s="677">
        <f t="shared" ca="1" si="590"/>
        <v>14.534746921618025</v>
      </c>
      <c r="V3418" s="677">
        <f t="shared" ca="1" si="590"/>
        <v>69.128155252787337</v>
      </c>
      <c r="W3418" s="677">
        <f t="shared" ca="1" si="588"/>
        <v>9.1319864183369628</v>
      </c>
      <c r="X3418" s="677">
        <f t="shared" ca="1" si="589"/>
        <v>828.01084231383322</v>
      </c>
      <c r="Y3418" s="677">
        <f t="shared" ca="1" si="589"/>
        <v>82.482457972075792</v>
      </c>
      <c r="Z3418" s="677">
        <f t="shared" ca="1" si="589"/>
        <v>0</v>
      </c>
      <c r="AA3418" t="str">
        <f t="shared" si="583"/>
        <v>ASR_COMP</v>
      </c>
      <c r="AB3418" s="957">
        <f t="shared" si="584"/>
        <v>44682</v>
      </c>
      <c r="AC3418" t="str">
        <f t="shared" si="585"/>
        <v>Unaudited</v>
      </c>
    </row>
    <row r="3419" spans="1:29" x14ac:dyDescent="0.25">
      <c r="A3419" t="s">
        <v>423</v>
      </c>
      <c r="B3419" t="s">
        <v>1388</v>
      </c>
      <c r="C3419" t="s">
        <v>1389</v>
      </c>
      <c r="D3419">
        <v>1900</v>
      </c>
      <c r="E3419" s="957">
        <v>1</v>
      </c>
      <c r="F3419" t="s">
        <v>442</v>
      </c>
      <c r="G3419" s="957">
        <v>182</v>
      </c>
      <c r="H3419" t="s">
        <v>391</v>
      </c>
      <c r="I3419" s="937" t="s">
        <v>491</v>
      </c>
      <c r="J3419" s="937" t="s">
        <v>447</v>
      </c>
      <c r="K3419" s="937" t="s">
        <v>437</v>
      </c>
      <c r="L3419" s="937" t="s">
        <v>171</v>
      </c>
      <c r="M3419" s="962" t="s">
        <v>332</v>
      </c>
      <c r="N3419" s="677">
        <f t="shared" ca="1" si="582"/>
        <v>0</v>
      </c>
      <c r="O3419" s="677">
        <f t="shared" ca="1" si="590"/>
        <v>0</v>
      </c>
      <c r="P3419" s="677">
        <f t="shared" ca="1" si="590"/>
        <v>0</v>
      </c>
      <c r="Q3419" s="677">
        <f t="shared" ca="1" si="590"/>
        <v>0</v>
      </c>
      <c r="R3419" s="677">
        <f t="shared" ca="1" si="590"/>
        <v>0</v>
      </c>
      <c r="S3419" s="677">
        <f t="shared" ca="1" si="590"/>
        <v>0</v>
      </c>
      <c r="T3419" s="677">
        <f t="shared" ca="1" si="590"/>
        <v>0</v>
      </c>
      <c r="U3419" s="677">
        <f t="shared" ca="1" si="590"/>
        <v>0</v>
      </c>
      <c r="V3419" s="677">
        <f t="shared" ca="1" si="590"/>
        <v>0</v>
      </c>
      <c r="W3419" s="677">
        <f t="shared" ca="1" si="588"/>
        <v>0</v>
      </c>
      <c r="X3419" s="677">
        <f t="shared" ca="1" si="589"/>
        <v>0</v>
      </c>
      <c r="Y3419" s="677">
        <f t="shared" ca="1" si="589"/>
        <v>0</v>
      </c>
      <c r="Z3419" s="677">
        <f t="shared" ca="1" si="589"/>
        <v>0</v>
      </c>
      <c r="AA3419" t="str">
        <f t="shared" si="583"/>
        <v>ASR_COMP</v>
      </c>
      <c r="AB3419" s="957">
        <f t="shared" si="584"/>
        <v>44682</v>
      </c>
      <c r="AC3419" t="str">
        <f t="shared" si="585"/>
        <v>Unaudited</v>
      </c>
    </row>
    <row r="3420" spans="1:29" x14ac:dyDescent="0.25">
      <c r="A3420" t="s">
        <v>423</v>
      </c>
      <c r="B3420" t="s">
        <v>1388</v>
      </c>
      <c r="C3420" t="s">
        <v>1389</v>
      </c>
      <c r="D3420">
        <v>1900</v>
      </c>
      <c r="E3420" s="957">
        <v>1</v>
      </c>
      <c r="F3420" t="s">
        <v>442</v>
      </c>
      <c r="G3420" s="957">
        <v>182</v>
      </c>
      <c r="H3420" t="s">
        <v>391</v>
      </c>
      <c r="I3420" s="937" t="s">
        <v>491</v>
      </c>
      <c r="J3420" s="937" t="s">
        <v>453</v>
      </c>
      <c r="K3420" s="937" t="s">
        <v>438</v>
      </c>
      <c r="L3420" s="937" t="s">
        <v>124</v>
      </c>
      <c r="M3420" s="962" t="s">
        <v>27</v>
      </c>
      <c r="N3420" s="677">
        <f t="shared" ca="1" si="582"/>
        <v>2819416.213916007</v>
      </c>
      <c r="O3420" s="677">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-2913.9448521057475</v>
      </c>
      <c r="P3420" s="677">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2822330.1587681128</v>
      </c>
      <c r="Q3420" s="677">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7">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7">
        <f t="shared" ca="1" si="591"/>
        <v>0</v>
      </c>
      <c r="T3420" s="677">
        <f t="shared" ca="1" si="591"/>
        <v>0</v>
      </c>
      <c r="U3420" s="677">
        <f t="shared" ca="1" si="591"/>
        <v>0</v>
      </c>
      <c r="V3420" s="677">
        <f t="shared" ca="1" si="591"/>
        <v>0</v>
      </c>
      <c r="W3420" s="677">
        <f t="shared" ca="1" si="588"/>
        <v>0</v>
      </c>
      <c r="X3420" s="677">
        <f t="shared" ca="1" si="591"/>
        <v>0</v>
      </c>
      <c r="Y3420" s="677">
        <f t="shared" ca="1" si="591"/>
        <v>0</v>
      </c>
      <c r="Z3420" s="677">
        <f t="shared" ca="1" si="591"/>
        <v>0</v>
      </c>
      <c r="AA3420" t="str">
        <f t="shared" si="583"/>
        <v>ASR_COMP</v>
      </c>
      <c r="AB3420" s="957">
        <f t="shared" si="584"/>
        <v>44682</v>
      </c>
      <c r="AC3420" t="str">
        <f t="shared" si="585"/>
        <v>Unaudited</v>
      </c>
    </row>
    <row r="3421" spans="1:29" x14ac:dyDescent="0.25">
      <c r="A3421" t="s">
        <v>423</v>
      </c>
      <c r="B3421" t="s">
        <v>1388</v>
      </c>
      <c r="C3421" t="s">
        <v>1389</v>
      </c>
      <c r="D3421">
        <v>1900</v>
      </c>
      <c r="E3421" s="957">
        <v>1</v>
      </c>
      <c r="F3421" t="s">
        <v>442</v>
      </c>
      <c r="G3421" s="957">
        <v>182</v>
      </c>
      <c r="H3421" t="s">
        <v>391</v>
      </c>
      <c r="I3421" s="937" t="s">
        <v>491</v>
      </c>
      <c r="J3421" s="937" t="s">
        <v>453</v>
      </c>
      <c r="K3421" s="937" t="s">
        <v>438</v>
      </c>
      <c r="L3421" s="937" t="s">
        <v>125</v>
      </c>
      <c r="M3421" s="962" t="s">
        <v>100</v>
      </c>
      <c r="N3421" s="677">
        <f t="shared" ca="1" si="582"/>
        <v>141337.09774322587</v>
      </c>
      <c r="O3421" s="677">
        <f t="shared" ca="1" si="591"/>
        <v>62851.392770795705</v>
      </c>
      <c r="P3421" s="677">
        <f t="shared" ca="1" si="591"/>
        <v>78485.704972430161</v>
      </c>
      <c r="Q3421" s="677">
        <f t="shared" ca="1" si="591"/>
        <v>0</v>
      </c>
      <c r="R3421" s="677">
        <f t="shared" ca="1" si="591"/>
        <v>0</v>
      </c>
      <c r="S3421" s="677">
        <f t="shared" ca="1" si="591"/>
        <v>0</v>
      </c>
      <c r="T3421" s="677">
        <f t="shared" ca="1" si="591"/>
        <v>0</v>
      </c>
      <c r="U3421" s="677">
        <f t="shared" ca="1" si="591"/>
        <v>0</v>
      </c>
      <c r="V3421" s="677">
        <f t="shared" ca="1" si="591"/>
        <v>0</v>
      </c>
      <c r="W3421" s="677">
        <f t="shared" ca="1" si="588"/>
        <v>0</v>
      </c>
      <c r="X3421" s="677">
        <f t="shared" ca="1" si="591"/>
        <v>0</v>
      </c>
      <c r="Y3421" s="677">
        <f t="shared" ca="1" si="591"/>
        <v>0</v>
      </c>
      <c r="Z3421" s="677">
        <f t="shared" ca="1" si="591"/>
        <v>0</v>
      </c>
      <c r="AA3421" t="str">
        <f t="shared" si="583"/>
        <v>ASR_COMP</v>
      </c>
      <c r="AB3421" s="957">
        <f t="shared" si="584"/>
        <v>44682</v>
      </c>
      <c r="AC3421" t="str">
        <f t="shared" si="585"/>
        <v>Unaudited</v>
      </c>
    </row>
    <row r="3422" spans="1:29" x14ac:dyDescent="0.25">
      <c r="A3422" t="s">
        <v>423</v>
      </c>
      <c r="B3422" t="s">
        <v>1388</v>
      </c>
      <c r="C3422" t="s">
        <v>1389</v>
      </c>
      <c r="D3422">
        <v>1900</v>
      </c>
      <c r="E3422" s="957">
        <v>1</v>
      </c>
      <c r="F3422" t="s">
        <v>442</v>
      </c>
      <c r="G3422" s="957">
        <v>182</v>
      </c>
      <c r="H3422" t="s">
        <v>391</v>
      </c>
      <c r="I3422" s="937" t="s">
        <v>491</v>
      </c>
      <c r="J3422" s="937" t="s">
        <v>453</v>
      </c>
      <c r="K3422" s="937" t="s">
        <v>438</v>
      </c>
      <c r="L3422" s="945" t="s">
        <v>126</v>
      </c>
      <c r="M3422" s="960" t="s">
        <v>101</v>
      </c>
      <c r="N3422" s="677">
        <f t="shared" ca="1" si="582"/>
        <v>386894.44487104513</v>
      </c>
      <c r="O3422" s="677">
        <f t="shared" ca="1" si="591"/>
        <v>288300.09118467191</v>
      </c>
      <c r="P3422" s="677">
        <f t="shared" ca="1" si="591"/>
        <v>98594.353686373201</v>
      </c>
      <c r="Q3422" s="677">
        <f t="shared" ca="1" si="591"/>
        <v>0</v>
      </c>
      <c r="R3422" s="677">
        <f t="shared" ca="1" si="591"/>
        <v>0</v>
      </c>
      <c r="S3422" s="677">
        <f t="shared" ca="1" si="591"/>
        <v>0</v>
      </c>
      <c r="T3422" s="677">
        <f t="shared" ca="1" si="591"/>
        <v>0</v>
      </c>
      <c r="U3422" s="677">
        <f t="shared" ca="1" si="591"/>
        <v>0</v>
      </c>
      <c r="V3422" s="677">
        <f t="shared" ca="1" si="591"/>
        <v>0</v>
      </c>
      <c r="W3422" s="677">
        <f t="shared" ca="1" si="588"/>
        <v>0</v>
      </c>
      <c r="X3422" s="677">
        <f t="shared" ca="1" si="591"/>
        <v>0</v>
      </c>
      <c r="Y3422" s="677">
        <f t="shared" ca="1" si="591"/>
        <v>0</v>
      </c>
      <c r="Z3422" s="677">
        <f t="shared" ca="1" si="591"/>
        <v>0</v>
      </c>
      <c r="AA3422" t="str">
        <f t="shared" si="583"/>
        <v>ASR_COMP</v>
      </c>
      <c r="AB3422" s="957">
        <f t="shared" si="584"/>
        <v>44682</v>
      </c>
      <c r="AC3422" t="str">
        <f t="shared" si="585"/>
        <v>Unaudited</v>
      </c>
    </row>
    <row r="3423" spans="1:29" x14ac:dyDescent="0.25">
      <c r="A3423" t="s">
        <v>423</v>
      </c>
      <c r="B3423" t="s">
        <v>1388</v>
      </c>
      <c r="C3423" t="s">
        <v>1389</v>
      </c>
      <c r="D3423">
        <v>1900</v>
      </c>
      <c r="E3423" s="957">
        <v>1</v>
      </c>
      <c r="F3423" t="s">
        <v>442</v>
      </c>
      <c r="G3423" s="957">
        <v>182</v>
      </c>
      <c r="H3423" t="s">
        <v>391</v>
      </c>
      <c r="I3423" s="962" t="s">
        <v>491</v>
      </c>
      <c r="J3423" s="962" t="s">
        <v>453</v>
      </c>
      <c r="K3423" s="962" t="s">
        <v>438</v>
      </c>
      <c r="L3423" s="937" t="s">
        <v>127</v>
      </c>
      <c r="M3423" s="962" t="s">
        <v>102</v>
      </c>
      <c r="N3423" s="677">
        <f t="shared" ca="1" si="582"/>
        <v>92329.411549253884</v>
      </c>
      <c r="O3423" s="677">
        <f t="shared" ca="1" si="591"/>
        <v>55402.627339177263</v>
      </c>
      <c r="P3423" s="677">
        <f t="shared" ca="1" si="591"/>
        <v>36926.784210076614</v>
      </c>
      <c r="Q3423" s="677">
        <f t="shared" ca="1" si="591"/>
        <v>0</v>
      </c>
      <c r="R3423" s="677">
        <f t="shared" ca="1" si="591"/>
        <v>0</v>
      </c>
      <c r="S3423" s="677">
        <f t="shared" ca="1" si="591"/>
        <v>0</v>
      </c>
      <c r="T3423" s="677">
        <f t="shared" ca="1" si="591"/>
        <v>0</v>
      </c>
      <c r="U3423" s="677">
        <f t="shared" ca="1" si="591"/>
        <v>0</v>
      </c>
      <c r="V3423" s="677">
        <f t="shared" ca="1" si="591"/>
        <v>0</v>
      </c>
      <c r="W3423" s="677">
        <f t="shared" ca="1" si="588"/>
        <v>0</v>
      </c>
      <c r="X3423" s="677">
        <f t="shared" ca="1" si="591"/>
        <v>0</v>
      </c>
      <c r="Y3423" s="677">
        <f t="shared" ca="1" si="591"/>
        <v>0</v>
      </c>
      <c r="Z3423" s="677">
        <f t="shared" ca="1" si="591"/>
        <v>0</v>
      </c>
      <c r="AA3423" t="str">
        <f t="shared" si="583"/>
        <v>ASR_COMP</v>
      </c>
      <c r="AB3423" s="957">
        <f t="shared" si="584"/>
        <v>44682</v>
      </c>
      <c r="AC3423" t="str">
        <f t="shared" si="585"/>
        <v>Unaudited</v>
      </c>
    </row>
    <row r="3424" spans="1:29" x14ac:dyDescent="0.25">
      <c r="A3424" t="s">
        <v>423</v>
      </c>
      <c r="B3424" t="s">
        <v>1388</v>
      </c>
      <c r="C3424" t="s">
        <v>1389</v>
      </c>
      <c r="D3424">
        <v>1900</v>
      </c>
      <c r="E3424" s="957">
        <v>1</v>
      </c>
      <c r="F3424" t="s">
        <v>442</v>
      </c>
      <c r="G3424" s="957">
        <v>182</v>
      </c>
      <c r="H3424" t="s">
        <v>391</v>
      </c>
      <c r="I3424" s="937" t="s">
        <v>491</v>
      </c>
      <c r="J3424" s="937" t="s">
        <v>453</v>
      </c>
      <c r="K3424" s="937" t="s">
        <v>438</v>
      </c>
      <c r="L3424" s="937" t="s">
        <v>128</v>
      </c>
      <c r="M3424" s="962" t="s">
        <v>103</v>
      </c>
      <c r="N3424" s="677">
        <f t="shared" ca="1" si="582"/>
        <v>320608.29931702872</v>
      </c>
      <c r="O3424" s="677">
        <f t="shared" ca="1" si="591"/>
        <v>61717.326600701592</v>
      </c>
      <c r="P3424" s="677">
        <f t="shared" ca="1" si="591"/>
        <v>258890.97271632715</v>
      </c>
      <c r="Q3424" s="677">
        <f t="shared" ca="1" si="591"/>
        <v>0</v>
      </c>
      <c r="R3424" s="677">
        <f t="shared" ca="1" si="591"/>
        <v>0</v>
      </c>
      <c r="S3424" s="677">
        <f t="shared" ca="1" si="591"/>
        <v>0</v>
      </c>
      <c r="T3424" s="677">
        <f t="shared" ca="1" si="591"/>
        <v>0</v>
      </c>
      <c r="U3424" s="677">
        <f t="shared" ca="1" si="591"/>
        <v>0</v>
      </c>
      <c r="V3424" s="677">
        <f t="shared" ca="1" si="591"/>
        <v>0</v>
      </c>
      <c r="W3424" s="677">
        <f t="shared" ca="1" si="588"/>
        <v>0</v>
      </c>
      <c r="X3424" s="677">
        <f t="shared" ca="1" si="591"/>
        <v>0</v>
      </c>
      <c r="Y3424" s="677">
        <f t="shared" ca="1" si="591"/>
        <v>0</v>
      </c>
      <c r="Z3424" s="677">
        <f t="shared" ca="1" si="591"/>
        <v>0</v>
      </c>
      <c r="AA3424" t="str">
        <f t="shared" si="583"/>
        <v>ASR_COMP</v>
      </c>
      <c r="AB3424" s="957">
        <f t="shared" si="584"/>
        <v>44682</v>
      </c>
      <c r="AC3424" t="str">
        <f t="shared" si="585"/>
        <v>Unaudited</v>
      </c>
    </row>
    <row r="3425" spans="1:29" x14ac:dyDescent="0.25">
      <c r="A3425" t="s">
        <v>423</v>
      </c>
      <c r="B3425" t="s">
        <v>1388</v>
      </c>
      <c r="C3425" t="s">
        <v>1389</v>
      </c>
      <c r="D3425">
        <v>1900</v>
      </c>
      <c r="E3425" s="957">
        <v>1</v>
      </c>
      <c r="F3425" t="s">
        <v>442</v>
      </c>
      <c r="G3425" s="957">
        <v>182</v>
      </c>
      <c r="H3425" t="s">
        <v>391</v>
      </c>
      <c r="I3425" s="937" t="s">
        <v>491</v>
      </c>
      <c r="J3425" s="937" t="s">
        <v>453</v>
      </c>
      <c r="K3425" s="937" t="s">
        <v>438</v>
      </c>
      <c r="L3425" s="937" t="s">
        <v>129</v>
      </c>
      <c r="M3425" s="962" t="s">
        <v>28</v>
      </c>
      <c r="N3425" s="677">
        <f t="shared" ca="1" si="582"/>
        <v>64462.830229916661</v>
      </c>
      <c r="O3425" s="677">
        <f t="shared" ca="1" si="591"/>
        <v>64462.830229916661</v>
      </c>
      <c r="P3425" s="677">
        <f t="shared" ca="1" si="591"/>
        <v>0</v>
      </c>
      <c r="Q3425" s="677">
        <f t="shared" ca="1" si="591"/>
        <v>0</v>
      </c>
      <c r="R3425" s="677">
        <f t="shared" ca="1" si="591"/>
        <v>0</v>
      </c>
      <c r="S3425" s="677">
        <f t="shared" ca="1" si="591"/>
        <v>0</v>
      </c>
      <c r="T3425" s="677">
        <f t="shared" ca="1" si="591"/>
        <v>0</v>
      </c>
      <c r="U3425" s="677">
        <f t="shared" ca="1" si="591"/>
        <v>0</v>
      </c>
      <c r="V3425" s="677">
        <f t="shared" ca="1" si="591"/>
        <v>0</v>
      </c>
      <c r="W3425" s="677">
        <f t="shared" ca="1" si="588"/>
        <v>0</v>
      </c>
      <c r="X3425" s="677">
        <f t="shared" ca="1" si="591"/>
        <v>0</v>
      </c>
      <c r="Y3425" s="677">
        <f t="shared" ca="1" si="591"/>
        <v>0</v>
      </c>
      <c r="Z3425" s="677">
        <f t="shared" ca="1" si="591"/>
        <v>0</v>
      </c>
      <c r="AA3425" t="str">
        <f t="shared" si="583"/>
        <v>ASR_COMP</v>
      </c>
      <c r="AB3425" s="957">
        <f t="shared" si="584"/>
        <v>44682</v>
      </c>
      <c r="AC3425" t="str">
        <f t="shared" si="585"/>
        <v>Unaudited</v>
      </c>
    </row>
    <row r="3426" spans="1:29" x14ac:dyDescent="0.25">
      <c r="A3426" t="s">
        <v>423</v>
      </c>
      <c r="B3426" t="s">
        <v>1388</v>
      </c>
      <c r="C3426" t="s">
        <v>1389</v>
      </c>
      <c r="D3426">
        <v>1900</v>
      </c>
      <c r="E3426" s="957">
        <v>1</v>
      </c>
      <c r="F3426" t="s">
        <v>442</v>
      </c>
      <c r="G3426" s="957">
        <v>182</v>
      </c>
      <c r="H3426" t="s">
        <v>391</v>
      </c>
      <c r="I3426" s="937" t="s">
        <v>491</v>
      </c>
      <c r="J3426" s="937" t="s">
        <v>439</v>
      </c>
      <c r="K3426" s="937" t="s">
        <v>439</v>
      </c>
      <c r="L3426" s="937" t="s">
        <v>131</v>
      </c>
      <c r="M3426" s="962" t="s">
        <v>329</v>
      </c>
      <c r="N3426" s="677">
        <f t="shared" ca="1" si="582"/>
        <v>0</v>
      </c>
      <c r="O3426" s="677">
        <f t="shared" ca="1" si="591"/>
        <v>0</v>
      </c>
      <c r="P3426" s="677">
        <f t="shared" ca="1" si="591"/>
        <v>0</v>
      </c>
      <c r="Q3426" s="677">
        <f t="shared" ca="1" si="591"/>
        <v>0</v>
      </c>
      <c r="R3426" s="677">
        <f t="shared" ca="1" si="591"/>
        <v>0</v>
      </c>
      <c r="S3426" s="677">
        <f t="shared" ca="1" si="591"/>
        <v>0</v>
      </c>
      <c r="T3426" s="677">
        <f t="shared" ca="1" si="591"/>
        <v>0</v>
      </c>
      <c r="U3426" s="677">
        <f t="shared" ca="1" si="591"/>
        <v>0</v>
      </c>
      <c r="V3426" s="677">
        <f t="shared" ca="1" si="591"/>
        <v>0</v>
      </c>
      <c r="W3426" s="677">
        <f t="shared" ca="1" si="588"/>
        <v>0</v>
      </c>
      <c r="X3426" s="677">
        <f t="shared" ca="1" si="591"/>
        <v>0</v>
      </c>
      <c r="Y3426" s="677">
        <f t="shared" ca="1" si="591"/>
        <v>0</v>
      </c>
      <c r="Z3426" s="677">
        <f t="shared" ca="1" si="591"/>
        <v>0</v>
      </c>
      <c r="AA3426" t="str">
        <f t="shared" si="583"/>
        <v>ASR_COMP</v>
      </c>
      <c r="AB3426" s="957">
        <f t="shared" si="584"/>
        <v>44682</v>
      </c>
      <c r="AC3426" t="str">
        <f t="shared" si="585"/>
        <v>Unaudited</v>
      </c>
    </row>
    <row r="3427" spans="1:29" x14ac:dyDescent="0.25">
      <c r="A3427" t="s">
        <v>423</v>
      </c>
      <c r="B3427" t="s">
        <v>1388</v>
      </c>
      <c r="C3427" t="s">
        <v>1389</v>
      </c>
      <c r="D3427">
        <v>1900</v>
      </c>
      <c r="E3427" s="957">
        <v>1</v>
      </c>
      <c r="F3427" t="s">
        <v>442</v>
      </c>
      <c r="G3427" s="957">
        <v>182</v>
      </c>
      <c r="H3427" t="s">
        <v>391</v>
      </c>
      <c r="I3427" s="937" t="s">
        <v>491</v>
      </c>
      <c r="J3427" s="937" t="s">
        <v>439</v>
      </c>
      <c r="K3427" s="937" t="s">
        <v>439</v>
      </c>
      <c r="L3427" s="945" t="s">
        <v>132</v>
      </c>
      <c r="M3427" s="960" t="s">
        <v>328</v>
      </c>
      <c r="N3427" s="677">
        <f t="shared" ca="1" si="582"/>
        <v>0</v>
      </c>
      <c r="O3427" s="677">
        <f t="shared" ca="1" si="591"/>
        <v>0</v>
      </c>
      <c r="P3427" s="677">
        <f t="shared" ca="1" si="591"/>
        <v>0</v>
      </c>
      <c r="Q3427" s="677">
        <f t="shared" ca="1" si="591"/>
        <v>0</v>
      </c>
      <c r="R3427" s="677">
        <f t="shared" ca="1" si="591"/>
        <v>0</v>
      </c>
      <c r="S3427" s="677">
        <f t="shared" ca="1" si="591"/>
        <v>0</v>
      </c>
      <c r="T3427" s="677">
        <f t="shared" ca="1" si="591"/>
        <v>0</v>
      </c>
      <c r="U3427" s="677">
        <f t="shared" ca="1" si="591"/>
        <v>0</v>
      </c>
      <c r="V3427" s="677">
        <f t="shared" ca="1" si="591"/>
        <v>0</v>
      </c>
      <c r="W3427" s="677">
        <f t="shared" ca="1" si="588"/>
        <v>0</v>
      </c>
      <c r="X3427" s="677">
        <f t="shared" ca="1" si="591"/>
        <v>0</v>
      </c>
      <c r="Y3427" s="677">
        <f t="shared" ca="1" si="591"/>
        <v>0</v>
      </c>
      <c r="Z3427" s="677">
        <f t="shared" ca="1" si="591"/>
        <v>0</v>
      </c>
      <c r="AA3427" t="str">
        <f t="shared" si="583"/>
        <v>ASR_COMP</v>
      </c>
      <c r="AB3427" s="957">
        <f t="shared" si="584"/>
        <v>44682</v>
      </c>
      <c r="AC3427" t="str">
        <f t="shared" si="585"/>
        <v>Unaudited</v>
      </c>
    </row>
    <row r="3428" spans="1:29" ht="30" x14ac:dyDescent="0.25">
      <c r="A3428" t="s">
        <v>423</v>
      </c>
      <c r="B3428" t="s">
        <v>1388</v>
      </c>
      <c r="C3428" t="s">
        <v>1389</v>
      </c>
      <c r="D3428">
        <v>1900</v>
      </c>
      <c r="E3428" s="957">
        <v>1</v>
      </c>
      <c r="F3428" t="s">
        <v>442</v>
      </c>
      <c r="G3428" s="957">
        <v>182</v>
      </c>
      <c r="H3428" t="s">
        <v>391</v>
      </c>
      <c r="I3428" s="962" t="s">
        <v>491</v>
      </c>
      <c r="J3428" s="962" t="s">
        <v>439</v>
      </c>
      <c r="K3428" s="962" t="s">
        <v>439</v>
      </c>
      <c r="L3428" s="937" t="s">
        <v>133</v>
      </c>
      <c r="M3428" s="962" t="s">
        <v>182</v>
      </c>
      <c r="N3428" s="677">
        <f t="shared" ca="1" si="582"/>
        <v>0</v>
      </c>
      <c r="O3428" s="677">
        <f t="shared" ca="1" si="591"/>
        <v>0</v>
      </c>
      <c r="P3428" s="677">
        <f t="shared" ca="1" si="591"/>
        <v>0</v>
      </c>
      <c r="Q3428" s="677">
        <f t="shared" ca="1" si="591"/>
        <v>0</v>
      </c>
      <c r="R3428" s="677">
        <f t="shared" ca="1" si="591"/>
        <v>0</v>
      </c>
      <c r="S3428" s="677">
        <f t="shared" ca="1" si="591"/>
        <v>0</v>
      </c>
      <c r="T3428" s="677">
        <f t="shared" ca="1" si="591"/>
        <v>0</v>
      </c>
      <c r="U3428" s="677">
        <f t="shared" ca="1" si="591"/>
        <v>0</v>
      </c>
      <c r="V3428" s="677">
        <f t="shared" ca="1" si="591"/>
        <v>0</v>
      </c>
      <c r="W3428" s="677">
        <f t="shared" ca="1" si="588"/>
        <v>0</v>
      </c>
      <c r="X3428" s="677">
        <f t="shared" ca="1" si="591"/>
        <v>0</v>
      </c>
      <c r="Y3428" s="677">
        <f t="shared" ca="1" si="591"/>
        <v>0</v>
      </c>
      <c r="Z3428" s="677">
        <f t="shared" ca="1" si="591"/>
        <v>0</v>
      </c>
      <c r="AA3428" t="str">
        <f t="shared" si="583"/>
        <v>ASR_COMP</v>
      </c>
      <c r="AB3428" s="957">
        <f t="shared" si="584"/>
        <v>44682</v>
      </c>
      <c r="AC3428" t="str">
        <f t="shared" si="585"/>
        <v>Unaudited</v>
      </c>
    </row>
    <row r="3429" spans="1:29" x14ac:dyDescent="0.25">
      <c r="A3429" t="s">
        <v>423</v>
      </c>
      <c r="B3429" t="s">
        <v>1388</v>
      </c>
      <c r="C3429" t="s">
        <v>1389</v>
      </c>
      <c r="D3429">
        <v>1900</v>
      </c>
      <c r="E3429" s="957">
        <v>1</v>
      </c>
      <c r="F3429" t="s">
        <v>442</v>
      </c>
      <c r="G3429" s="957">
        <v>182</v>
      </c>
      <c r="H3429" t="s">
        <v>391</v>
      </c>
      <c r="I3429" s="937" t="s">
        <v>491</v>
      </c>
      <c r="J3429" s="937" t="s">
        <v>439</v>
      </c>
      <c r="K3429" s="937" t="s">
        <v>439</v>
      </c>
      <c r="L3429" s="937" t="s">
        <v>134</v>
      </c>
      <c r="M3429" s="962" t="s">
        <v>497</v>
      </c>
      <c r="N3429" s="677">
        <f t="shared" ca="1" si="582"/>
        <v>0</v>
      </c>
      <c r="O3429" s="677">
        <f t="shared" ca="1" si="591"/>
        <v>0</v>
      </c>
      <c r="P3429" s="677">
        <f t="shared" ca="1" si="591"/>
        <v>0</v>
      </c>
      <c r="Q3429" s="677">
        <f t="shared" ca="1" si="591"/>
        <v>0</v>
      </c>
      <c r="R3429" s="677">
        <f t="shared" ca="1" si="591"/>
        <v>0</v>
      </c>
      <c r="S3429" s="677">
        <f t="shared" ca="1" si="591"/>
        <v>0</v>
      </c>
      <c r="T3429" s="677">
        <f t="shared" ca="1" si="591"/>
        <v>0</v>
      </c>
      <c r="U3429" s="677">
        <f t="shared" ca="1" si="591"/>
        <v>0</v>
      </c>
      <c r="V3429" s="677">
        <f t="shared" ca="1" si="591"/>
        <v>0</v>
      </c>
      <c r="W3429" s="677">
        <f t="shared" ca="1" si="588"/>
        <v>0</v>
      </c>
      <c r="X3429" s="677">
        <f t="shared" ca="1" si="591"/>
        <v>0</v>
      </c>
      <c r="Y3429" s="677">
        <f t="shared" ca="1" si="591"/>
        <v>0</v>
      </c>
      <c r="Z3429" s="677">
        <f t="shared" ca="1" si="591"/>
        <v>0</v>
      </c>
      <c r="AA3429" t="str">
        <f t="shared" si="583"/>
        <v>ASR_COMP</v>
      </c>
      <c r="AB3429" s="957">
        <f t="shared" si="584"/>
        <v>44682</v>
      </c>
      <c r="AC3429" t="str">
        <f t="shared" si="585"/>
        <v>Unaudited</v>
      </c>
    </row>
    <row r="3430" spans="1:29" x14ac:dyDescent="0.25">
      <c r="A3430" t="s">
        <v>423</v>
      </c>
      <c r="B3430" t="s">
        <v>1388</v>
      </c>
      <c r="C3430" t="s">
        <v>1389</v>
      </c>
      <c r="D3430">
        <v>1900</v>
      </c>
      <c r="E3430" s="957">
        <v>1</v>
      </c>
      <c r="F3430" t="s">
        <v>442</v>
      </c>
      <c r="G3430" s="957">
        <v>182</v>
      </c>
      <c r="H3430" t="s">
        <v>391</v>
      </c>
      <c r="I3430" s="937" t="s">
        <v>491</v>
      </c>
      <c r="J3430" s="937" t="s">
        <v>439</v>
      </c>
      <c r="K3430" s="937" t="s">
        <v>439</v>
      </c>
      <c r="L3430" s="937" t="s">
        <v>135</v>
      </c>
      <c r="M3430" s="962" t="s">
        <v>498</v>
      </c>
      <c r="N3430" s="677">
        <f t="shared" ca="1" si="582"/>
        <v>0</v>
      </c>
      <c r="O3430" s="677">
        <f t="shared" ca="1" si="591"/>
        <v>0</v>
      </c>
      <c r="P3430" s="677">
        <f t="shared" ca="1" si="591"/>
        <v>0</v>
      </c>
      <c r="Q3430" s="677">
        <f t="shared" ca="1" si="591"/>
        <v>0</v>
      </c>
      <c r="R3430" s="677">
        <f t="shared" ca="1" si="591"/>
        <v>0</v>
      </c>
      <c r="S3430" s="677">
        <f t="shared" ca="1" si="591"/>
        <v>0</v>
      </c>
      <c r="T3430" s="677">
        <f t="shared" ca="1" si="591"/>
        <v>0</v>
      </c>
      <c r="U3430" s="677">
        <f t="shared" ca="1" si="591"/>
        <v>0</v>
      </c>
      <c r="V3430" s="677">
        <f t="shared" ca="1" si="591"/>
        <v>0</v>
      </c>
      <c r="W3430" s="677">
        <f t="shared" ca="1" si="588"/>
        <v>0</v>
      </c>
      <c r="X3430" s="677">
        <f t="shared" ca="1" si="591"/>
        <v>0</v>
      </c>
      <c r="Y3430" s="677">
        <f t="shared" ca="1" si="591"/>
        <v>0</v>
      </c>
      <c r="Z3430" s="677">
        <f t="shared" ca="1" si="591"/>
        <v>0</v>
      </c>
      <c r="AA3430" t="str">
        <f t="shared" si="583"/>
        <v>ASR_COMP</v>
      </c>
      <c r="AB3430" s="957">
        <f t="shared" si="584"/>
        <v>44682</v>
      </c>
      <c r="AC3430" t="str">
        <f t="shared" si="585"/>
        <v>Unaudited</v>
      </c>
    </row>
    <row r="3431" spans="1:29" x14ac:dyDescent="0.25">
      <c r="A3431" t="s">
        <v>423</v>
      </c>
      <c r="B3431" t="s">
        <v>1388</v>
      </c>
      <c r="C3431" t="s">
        <v>1389</v>
      </c>
      <c r="D3431">
        <v>1900</v>
      </c>
      <c r="E3431" s="957">
        <v>1</v>
      </c>
      <c r="F3431" t="s">
        <v>442</v>
      </c>
      <c r="G3431" s="957">
        <v>182</v>
      </c>
      <c r="H3431" t="s">
        <v>391</v>
      </c>
      <c r="I3431" s="937" t="s">
        <v>491</v>
      </c>
      <c r="J3431" s="937" t="s">
        <v>439</v>
      </c>
      <c r="K3431" s="937" t="s">
        <v>439</v>
      </c>
      <c r="L3431" s="937" t="s">
        <v>136</v>
      </c>
      <c r="M3431" s="962" t="s">
        <v>499</v>
      </c>
      <c r="N3431" s="677">
        <f t="shared" ca="1" si="582"/>
        <v>0</v>
      </c>
      <c r="O3431" s="677">
        <f t="shared" ca="1" si="591"/>
        <v>0</v>
      </c>
      <c r="P3431" s="677">
        <f t="shared" ca="1" si="591"/>
        <v>0</v>
      </c>
      <c r="Q3431" s="677">
        <f t="shared" ca="1" si="591"/>
        <v>0</v>
      </c>
      <c r="R3431" s="677">
        <f t="shared" ca="1" si="591"/>
        <v>0</v>
      </c>
      <c r="S3431" s="677">
        <f t="shared" ca="1" si="591"/>
        <v>0</v>
      </c>
      <c r="T3431" s="677">
        <f t="shared" ca="1" si="591"/>
        <v>0</v>
      </c>
      <c r="U3431" s="677">
        <f t="shared" ca="1" si="591"/>
        <v>0</v>
      </c>
      <c r="V3431" s="677">
        <f t="shared" ca="1" si="591"/>
        <v>0</v>
      </c>
      <c r="W3431" s="677">
        <f t="shared" ca="1" si="588"/>
        <v>0</v>
      </c>
      <c r="X3431" s="677">
        <f t="shared" ca="1" si="591"/>
        <v>0</v>
      </c>
      <c r="Y3431" s="677">
        <f t="shared" ca="1" si="591"/>
        <v>0</v>
      </c>
      <c r="Z3431" s="677">
        <f t="shared" ca="1" si="591"/>
        <v>0</v>
      </c>
      <c r="AA3431" t="str">
        <f t="shared" si="583"/>
        <v>ASR_COMP</v>
      </c>
      <c r="AB3431" s="957">
        <f t="shared" si="584"/>
        <v>44682</v>
      </c>
      <c r="AC3431" t="str">
        <f t="shared" si="585"/>
        <v>Unaudited</v>
      </c>
    </row>
    <row r="3432" spans="1:29" x14ac:dyDescent="0.25">
      <c r="A3432" t="s">
        <v>423</v>
      </c>
      <c r="B3432" t="s">
        <v>1388</v>
      </c>
      <c r="C3432" t="s">
        <v>1389</v>
      </c>
      <c r="D3432">
        <v>1900</v>
      </c>
      <c r="E3432" s="957">
        <v>1</v>
      </c>
      <c r="F3432" t="s">
        <v>442</v>
      </c>
      <c r="G3432" s="957">
        <v>182</v>
      </c>
      <c r="H3432" t="s">
        <v>391</v>
      </c>
      <c r="I3432" s="937" t="s">
        <v>492</v>
      </c>
      <c r="J3432" s="937" t="s">
        <v>26</v>
      </c>
      <c r="K3432" s="937" t="s">
        <v>26</v>
      </c>
      <c r="L3432" s="937" t="s">
        <v>272</v>
      </c>
      <c r="M3432" s="962" t="s">
        <v>26</v>
      </c>
      <c r="N3432" s="677">
        <f t="shared" ca="1" si="582"/>
        <v>2836812.7697908524</v>
      </c>
      <c r="O3432" s="677">
        <f t="shared" ca="1" si="591"/>
        <v>0</v>
      </c>
      <c r="P3432" s="677">
        <f t="shared" ca="1" si="591"/>
        <v>0</v>
      </c>
      <c r="Q3432" s="677">
        <f t="shared" ca="1" si="591"/>
        <v>0</v>
      </c>
      <c r="R3432" s="677">
        <f t="shared" ca="1" si="591"/>
        <v>0</v>
      </c>
      <c r="S3432" s="677">
        <f t="shared" ca="1" si="591"/>
        <v>0</v>
      </c>
      <c r="T3432" s="677">
        <f t="shared" ca="1" si="591"/>
        <v>0</v>
      </c>
      <c r="U3432" s="677">
        <f t="shared" ca="1" si="591"/>
        <v>0</v>
      </c>
      <c r="V3432" s="677">
        <f t="shared" ca="1" si="591"/>
        <v>0</v>
      </c>
      <c r="W3432" s="677">
        <f t="shared" ca="1" si="588"/>
        <v>0</v>
      </c>
      <c r="X3432" s="677">
        <f t="shared" ca="1" si="591"/>
        <v>0</v>
      </c>
      <c r="Y3432" s="677">
        <f t="shared" ca="1" si="591"/>
        <v>0</v>
      </c>
      <c r="Z3432" s="677">
        <f t="shared" ca="1" si="591"/>
        <v>0</v>
      </c>
      <c r="AA3432" t="str">
        <f t="shared" si="583"/>
        <v>ASR_COMP</v>
      </c>
      <c r="AB3432" s="957">
        <f t="shared" si="584"/>
        <v>44682</v>
      </c>
      <c r="AC3432" t="str">
        <f t="shared" si="585"/>
        <v>Unaudited</v>
      </c>
    </row>
    <row r="3433" spans="1:29" x14ac:dyDescent="0.25">
      <c r="A3433" t="s">
        <v>423</v>
      </c>
      <c r="B3433" t="s">
        <v>1388</v>
      </c>
      <c r="C3433" t="s">
        <v>1389</v>
      </c>
      <c r="D3433">
        <v>1900</v>
      </c>
      <c r="E3433" s="957">
        <v>1</v>
      </c>
      <c r="F3433" t="s">
        <v>443</v>
      </c>
      <c r="G3433" s="957">
        <v>274</v>
      </c>
      <c r="H3433" t="s">
        <v>391</v>
      </c>
      <c r="I3433" s="937" t="s">
        <v>435</v>
      </c>
      <c r="J3433" s="937" t="s">
        <v>435</v>
      </c>
      <c r="K3433" s="937" t="s">
        <v>435</v>
      </c>
      <c r="L3433" s="937"/>
      <c r="M3433" s="962" t="s">
        <v>435</v>
      </c>
      <c r="N3433" s="677">
        <f t="shared" ca="1" si="582"/>
        <v>274168.78999999998</v>
      </c>
      <c r="O3433" s="677">
        <f t="shared" ca="1" si="591"/>
        <v>232814.06999999998</v>
      </c>
      <c r="P3433" s="677">
        <f t="shared" ca="1" si="591"/>
        <v>8830.1699999999983</v>
      </c>
      <c r="Q3433" s="677">
        <f t="shared" ca="1" si="591"/>
        <v>12106.349999999999</v>
      </c>
      <c r="R3433" s="677">
        <f t="shared" ca="1" si="591"/>
        <v>3432.59</v>
      </c>
      <c r="S3433" s="677">
        <f t="shared" ca="1" si="591"/>
        <v>4427.57</v>
      </c>
      <c r="T3433" s="677">
        <f t="shared" ca="1" si="591"/>
        <v>2248.91</v>
      </c>
      <c r="U3433" s="677">
        <f t="shared" ca="1" si="591"/>
        <v>162.49</v>
      </c>
      <c r="V3433" s="677">
        <f t="shared" ca="1" si="591"/>
        <v>760.94</v>
      </c>
      <c r="W3433" s="677">
        <f t="shared" ca="1" si="588"/>
        <v>95</v>
      </c>
      <c r="X3433" s="677">
        <f t="shared" ca="1" si="591"/>
        <v>8437.7000000000007</v>
      </c>
      <c r="Y3433" s="677">
        <f t="shared" ca="1" si="591"/>
        <v>853</v>
      </c>
      <c r="Z3433" s="677">
        <f t="shared" ca="1" si="591"/>
        <v>0</v>
      </c>
      <c r="AA3433" t="str">
        <f t="shared" si="583"/>
        <v>ASR_COMP</v>
      </c>
      <c r="AB3433" s="957">
        <f t="shared" si="584"/>
        <v>44682</v>
      </c>
      <c r="AC3433" t="str">
        <f t="shared" si="585"/>
        <v>Unaudited</v>
      </c>
    </row>
    <row r="3434" spans="1:29" x14ac:dyDescent="0.25">
      <c r="A3434" t="s">
        <v>423</v>
      </c>
      <c r="B3434" t="s">
        <v>1388</v>
      </c>
      <c r="C3434" t="s">
        <v>1389</v>
      </c>
      <c r="D3434">
        <v>1900</v>
      </c>
      <c r="E3434" s="957">
        <v>1</v>
      </c>
      <c r="F3434" t="s">
        <v>443</v>
      </c>
      <c r="G3434" s="957">
        <v>274</v>
      </c>
      <c r="H3434" t="s">
        <v>391</v>
      </c>
      <c r="I3434" s="937" t="s">
        <v>490</v>
      </c>
      <c r="J3434" s="937" t="s">
        <v>12</v>
      </c>
      <c r="K3434" s="937" t="s">
        <v>12</v>
      </c>
      <c r="L3434" s="937">
        <v>1.1000000000000001</v>
      </c>
      <c r="M3434" s="962" t="s">
        <v>12</v>
      </c>
      <c r="N3434" s="677">
        <f t="shared" ca="1" si="582"/>
        <v>75841617.122743726</v>
      </c>
      <c r="O3434" s="677">
        <f t="shared" ca="1" si="591"/>
        <v>45833998.974618793</v>
      </c>
      <c r="P3434" s="677">
        <f t="shared" ca="1" si="591"/>
        <v>4592089.1330899289</v>
      </c>
      <c r="Q3434" s="677">
        <f t="shared" ca="1" si="591"/>
        <v>11257392.390183734</v>
      </c>
      <c r="R3434" s="677">
        <f t="shared" ca="1" si="591"/>
        <v>4850078.6002048217</v>
      </c>
      <c r="S3434" s="677">
        <f t="shared" ca="1" si="591"/>
        <v>1193184.3290446573</v>
      </c>
      <c r="T3434" s="677">
        <f t="shared" ca="1" si="591"/>
        <v>958947.50886091264</v>
      </c>
      <c r="U3434" s="677">
        <f t="shared" ca="1" si="591"/>
        <v>37062.448321007338</v>
      </c>
      <c r="V3434" s="677">
        <f t="shared" ca="1" si="591"/>
        <v>2178147.5523602674</v>
      </c>
      <c r="W3434" s="677">
        <f t="shared" ca="1" si="588"/>
        <v>2165217.9836028246</v>
      </c>
      <c r="X3434" s="677">
        <f t="shared" ca="1" si="591"/>
        <v>1060726.2946655531</v>
      </c>
      <c r="Y3434" s="677">
        <f t="shared" ca="1" si="591"/>
        <v>1714771.907791219</v>
      </c>
      <c r="Z3434" s="677">
        <f t="shared" ca="1" si="591"/>
        <v>0</v>
      </c>
      <c r="AA3434" t="str">
        <f t="shared" si="583"/>
        <v>ASR_COMP</v>
      </c>
      <c r="AB3434" s="957">
        <f t="shared" si="584"/>
        <v>44682</v>
      </c>
      <c r="AC3434" t="str">
        <f t="shared" si="585"/>
        <v>Unaudited</v>
      </c>
    </row>
    <row r="3435" spans="1:29" x14ac:dyDescent="0.25">
      <c r="A3435" t="s">
        <v>423</v>
      </c>
      <c r="B3435" t="s">
        <v>1388</v>
      </c>
      <c r="C3435" t="s">
        <v>1389</v>
      </c>
      <c r="D3435">
        <v>1900</v>
      </c>
      <c r="E3435" s="957">
        <v>1</v>
      </c>
      <c r="F3435" t="s">
        <v>443</v>
      </c>
      <c r="G3435" s="957">
        <v>274</v>
      </c>
      <c r="H3435" t="s">
        <v>391</v>
      </c>
      <c r="I3435" s="937" t="s">
        <v>490</v>
      </c>
      <c r="J3435" s="937" t="s">
        <v>12</v>
      </c>
      <c r="K3435" s="937" t="s">
        <v>1331</v>
      </c>
      <c r="L3435" s="945" t="s">
        <v>1322</v>
      </c>
      <c r="M3435" s="960" t="s">
        <v>1331</v>
      </c>
      <c r="N3435" s="677">
        <f t="shared" ca="1" si="582"/>
        <v>737844.49878186034</v>
      </c>
      <c r="O3435" s="677">
        <f t="shared" ca="1" si="591"/>
        <v>151183.62786923928</v>
      </c>
      <c r="P3435" s="677">
        <f t="shared" ca="1" si="591"/>
        <v>14653.719653983731</v>
      </c>
      <c r="Q3435" s="677">
        <f t="shared" ca="1" si="591"/>
        <v>234872.83646217824</v>
      </c>
      <c r="R3435" s="677">
        <f t="shared" ca="1" si="591"/>
        <v>94953.578390531649</v>
      </c>
      <c r="S3435" s="677">
        <f t="shared" ca="1" si="591"/>
        <v>57834.563491730281</v>
      </c>
      <c r="T3435" s="677">
        <f t="shared" ca="1" si="591"/>
        <v>3274.5664095463412</v>
      </c>
      <c r="U3435" s="677">
        <f t="shared" ca="1" si="591"/>
        <v>1587.1053042861079</v>
      </c>
      <c r="V3435" s="677">
        <f t="shared" ca="1" si="591"/>
        <v>42820.71586770063</v>
      </c>
      <c r="W3435" s="677">
        <f t="shared" ca="1" si="588"/>
        <v>47027.528647381769</v>
      </c>
      <c r="X3435" s="677">
        <f t="shared" ca="1" si="591"/>
        <v>53599.884808004434</v>
      </c>
      <c r="Y3435" s="677">
        <f t="shared" ca="1" si="591"/>
        <v>36036.371877277692</v>
      </c>
      <c r="Z3435" s="677">
        <f t="shared" ca="1" si="591"/>
        <v>0</v>
      </c>
      <c r="AA3435" t="str">
        <f t="shared" si="583"/>
        <v>ASR_COMP</v>
      </c>
      <c r="AB3435" s="957">
        <f t="shared" si="584"/>
        <v>44682</v>
      </c>
      <c r="AC3435" t="str">
        <f t="shared" si="585"/>
        <v>Unaudited</v>
      </c>
    </row>
    <row r="3436" spans="1:29" x14ac:dyDescent="0.25">
      <c r="A3436" t="s">
        <v>423</v>
      </c>
      <c r="B3436" t="s">
        <v>1388</v>
      </c>
      <c r="C3436" t="s">
        <v>1389</v>
      </c>
      <c r="D3436">
        <v>1900</v>
      </c>
      <c r="E3436" s="957">
        <v>1</v>
      </c>
      <c r="F3436" t="s">
        <v>443</v>
      </c>
      <c r="G3436" s="957">
        <v>274</v>
      </c>
      <c r="H3436" t="s">
        <v>391</v>
      </c>
      <c r="I3436" s="962" t="s">
        <v>490</v>
      </c>
      <c r="J3436" s="962" t="s">
        <v>493</v>
      </c>
      <c r="K3436" s="962" t="s">
        <v>494</v>
      </c>
      <c r="L3436" s="937" t="s">
        <v>63</v>
      </c>
      <c r="M3436" s="962" t="s">
        <v>346</v>
      </c>
      <c r="N3436" s="677">
        <f t="shared" ca="1" si="582"/>
        <v>0</v>
      </c>
      <c r="O3436" s="677">
        <f t="shared" ca="1" si="591"/>
        <v>0</v>
      </c>
      <c r="P3436" s="677">
        <f t="shared" ca="1" si="591"/>
        <v>0</v>
      </c>
      <c r="Q3436" s="677">
        <f t="shared" ca="1" si="591"/>
        <v>0</v>
      </c>
      <c r="R3436" s="677">
        <f t="shared" ca="1" si="591"/>
        <v>0</v>
      </c>
      <c r="S3436" s="677">
        <f t="shared" ca="1" si="591"/>
        <v>0</v>
      </c>
      <c r="T3436" s="677">
        <f t="shared" ca="1" si="591"/>
        <v>0</v>
      </c>
      <c r="U3436" s="677">
        <f t="shared" ca="1" si="591"/>
        <v>0</v>
      </c>
      <c r="V3436" s="677">
        <f t="shared" ca="1" si="591"/>
        <v>0</v>
      </c>
      <c r="W3436" s="677">
        <f t="shared" ca="1" si="588"/>
        <v>0</v>
      </c>
      <c r="X3436" s="677">
        <f t="shared" ca="1" si="591"/>
        <v>0</v>
      </c>
      <c r="Y3436" s="677">
        <f t="shared" ca="1" si="591"/>
        <v>0</v>
      </c>
      <c r="Z3436" s="677">
        <f t="shared" ca="1" si="591"/>
        <v>0</v>
      </c>
      <c r="AA3436" t="str">
        <f t="shared" si="583"/>
        <v>ASR_COMP</v>
      </c>
      <c r="AB3436" s="957">
        <f t="shared" si="584"/>
        <v>44682</v>
      </c>
      <c r="AC3436" t="str">
        <f t="shared" si="585"/>
        <v>Unaudited</v>
      </c>
    </row>
    <row r="3437" spans="1:29" x14ac:dyDescent="0.25">
      <c r="A3437" t="s">
        <v>423</v>
      </c>
      <c r="B3437" t="s">
        <v>1388</v>
      </c>
      <c r="C3437" t="s">
        <v>1389</v>
      </c>
      <c r="D3437">
        <v>1900</v>
      </c>
      <c r="E3437" s="957">
        <v>1</v>
      </c>
      <c r="F3437" t="s">
        <v>443</v>
      </c>
      <c r="G3437" s="957">
        <v>274</v>
      </c>
      <c r="H3437" t="s">
        <v>391</v>
      </c>
      <c r="I3437" s="937" t="s">
        <v>490</v>
      </c>
      <c r="J3437" s="937" t="s">
        <v>493</v>
      </c>
      <c r="K3437" s="937" t="s">
        <v>1022</v>
      </c>
      <c r="L3437" s="937" t="s">
        <v>918</v>
      </c>
      <c r="M3437" s="962" t="s">
        <v>919</v>
      </c>
      <c r="N3437" s="677">
        <f t="shared" ca="1" si="582"/>
        <v>2079791.5539437276</v>
      </c>
      <c r="O3437" s="677">
        <f t="shared" ca="1" si="591"/>
        <v>1920247.5063075749</v>
      </c>
      <c r="P3437" s="677">
        <f t="shared" ca="1" si="591"/>
        <v>141473.03763615264</v>
      </c>
      <c r="Q3437" s="677">
        <f t="shared" ca="1" si="591"/>
        <v>10883.029999999999</v>
      </c>
      <c r="R3437" s="677">
        <f t="shared" ca="1" si="591"/>
        <v>0</v>
      </c>
      <c r="S3437" s="677">
        <f t="shared" ca="1" si="591"/>
        <v>0</v>
      </c>
      <c r="T3437" s="677">
        <f t="shared" ca="1" si="591"/>
        <v>0</v>
      </c>
      <c r="U3437" s="677">
        <f t="shared" ca="1" si="591"/>
        <v>0</v>
      </c>
      <c r="V3437" s="677">
        <f t="shared" ca="1" si="591"/>
        <v>7187.98</v>
      </c>
      <c r="W3437" s="677">
        <f t="shared" ca="1" si="588"/>
        <v>0</v>
      </c>
      <c r="X3437" s="677">
        <f t="shared" ca="1" si="591"/>
        <v>0</v>
      </c>
      <c r="Y3437" s="677">
        <f t="shared" ca="1" si="591"/>
        <v>0</v>
      </c>
      <c r="Z3437" s="677">
        <f t="shared" ca="1" si="591"/>
        <v>0</v>
      </c>
      <c r="AA3437" t="str">
        <f t="shared" si="583"/>
        <v>ASR_COMP</v>
      </c>
      <c r="AB3437" s="957">
        <f t="shared" si="584"/>
        <v>44682</v>
      </c>
      <c r="AC3437" t="str">
        <f t="shared" si="585"/>
        <v>Unaudited</v>
      </c>
    </row>
    <row r="3438" spans="1:29" x14ac:dyDescent="0.25">
      <c r="A3438" t="s">
        <v>423</v>
      </c>
      <c r="B3438" t="s">
        <v>1388</v>
      </c>
      <c r="C3438" t="s">
        <v>1389</v>
      </c>
      <c r="D3438">
        <v>1900</v>
      </c>
      <c r="E3438" s="957">
        <v>1</v>
      </c>
      <c r="F3438" t="s">
        <v>443</v>
      </c>
      <c r="G3438" s="957">
        <v>274</v>
      </c>
      <c r="H3438" t="s">
        <v>391</v>
      </c>
      <c r="I3438" s="937" t="s">
        <v>490</v>
      </c>
      <c r="J3438" s="937" t="s">
        <v>13</v>
      </c>
      <c r="K3438" s="937" t="s">
        <v>495</v>
      </c>
      <c r="L3438" s="937" t="s">
        <v>97</v>
      </c>
      <c r="M3438" s="962" t="s">
        <v>149</v>
      </c>
      <c r="N3438" s="677">
        <f t="shared" ca="1" si="582"/>
        <v>0</v>
      </c>
      <c r="O3438" s="677">
        <f t="shared" ca="1" si="591"/>
        <v>0</v>
      </c>
      <c r="P3438" s="677">
        <f t="shared" ca="1" si="591"/>
        <v>0</v>
      </c>
      <c r="Q3438" s="677">
        <f t="shared" ca="1" si="591"/>
        <v>0</v>
      </c>
      <c r="R3438" s="677">
        <f t="shared" ca="1" si="591"/>
        <v>0</v>
      </c>
      <c r="S3438" s="677">
        <f t="shared" ca="1" si="591"/>
        <v>0</v>
      </c>
      <c r="T3438" s="677">
        <f t="shared" ca="1" si="591"/>
        <v>0</v>
      </c>
      <c r="U3438" s="677">
        <f t="shared" ca="1" si="591"/>
        <v>0</v>
      </c>
      <c r="V3438" s="677">
        <f t="shared" ca="1" si="591"/>
        <v>0</v>
      </c>
      <c r="W3438" s="677">
        <f t="shared" ca="1" si="588"/>
        <v>0</v>
      </c>
      <c r="X3438" s="677">
        <f t="shared" ca="1" si="591"/>
        <v>0</v>
      </c>
      <c r="Y3438" s="677">
        <f t="shared" ca="1" si="591"/>
        <v>0</v>
      </c>
      <c r="Z3438" s="677">
        <f t="shared" ca="1" si="591"/>
        <v>0</v>
      </c>
      <c r="AA3438" t="str">
        <f t="shared" si="583"/>
        <v>ASR_COMP</v>
      </c>
      <c r="AB3438" s="957">
        <f t="shared" si="584"/>
        <v>44682</v>
      </c>
      <c r="AC3438" t="str">
        <f t="shared" si="585"/>
        <v>Unaudited</v>
      </c>
    </row>
    <row r="3439" spans="1:29" x14ac:dyDescent="0.25">
      <c r="A3439" t="s">
        <v>423</v>
      </c>
      <c r="B3439" t="s">
        <v>1388</v>
      </c>
      <c r="C3439" t="s">
        <v>1389</v>
      </c>
      <c r="D3439">
        <v>1900</v>
      </c>
      <c r="E3439" s="957">
        <v>1</v>
      </c>
      <c r="F3439" t="s">
        <v>443</v>
      </c>
      <c r="G3439" s="957">
        <v>274</v>
      </c>
      <c r="H3439" t="s">
        <v>391</v>
      </c>
      <c r="I3439" s="937" t="s">
        <v>490</v>
      </c>
      <c r="J3439" s="937" t="s">
        <v>13</v>
      </c>
      <c r="K3439" s="937" t="s">
        <v>13</v>
      </c>
      <c r="L3439" s="937" t="s">
        <v>35</v>
      </c>
      <c r="M3439" s="962" t="s">
        <v>13</v>
      </c>
      <c r="N3439" s="677">
        <f t="shared" ca="1" si="582"/>
        <v>513930.21619070182</v>
      </c>
      <c r="O3439" s="677">
        <f t="shared" ca="1" si="591"/>
        <v>352233.46781365981</v>
      </c>
      <c r="P3439" s="677">
        <f t="shared" ca="1" si="591"/>
        <v>34177.008553728672</v>
      </c>
      <c r="Q3439" s="677">
        <f t="shared" ca="1" si="591"/>
        <v>57022.579975225883</v>
      </c>
      <c r="R3439" s="677">
        <f t="shared" ca="1" si="591"/>
        <v>23053.671602893872</v>
      </c>
      <c r="S3439" s="677">
        <f t="shared" ca="1" si="591"/>
        <v>4730.1930514793803</v>
      </c>
      <c r="T3439" s="677">
        <f t="shared" ca="1" si="591"/>
        <v>7636.5559677310066</v>
      </c>
      <c r="U3439" s="677">
        <f t="shared" ca="1" si="591"/>
        <v>129.81067375611207</v>
      </c>
      <c r="V3439" s="677">
        <f t="shared" ca="1" si="591"/>
        <v>10396.428057439698</v>
      </c>
      <c r="W3439" s="677">
        <f t="shared" ca="1" si="588"/>
        <v>11417.937779153704</v>
      </c>
      <c r="X3439" s="677">
        <f t="shared" ca="1" si="591"/>
        <v>4383.4109794506821</v>
      </c>
      <c r="Y3439" s="677">
        <f t="shared" ca="1" si="591"/>
        <v>8749.1517361829756</v>
      </c>
      <c r="Z3439" s="677">
        <f t="shared" ca="1" si="591"/>
        <v>0</v>
      </c>
      <c r="AA3439" t="str">
        <f t="shared" si="583"/>
        <v>ASR_COMP</v>
      </c>
      <c r="AB3439" s="957">
        <f t="shared" si="584"/>
        <v>44682</v>
      </c>
      <c r="AC3439" t="str">
        <f t="shared" si="585"/>
        <v>Unaudited</v>
      </c>
    </row>
    <row r="3440" spans="1:29" x14ac:dyDescent="0.25">
      <c r="A3440" t="s">
        <v>423</v>
      </c>
      <c r="B3440" t="s">
        <v>1388</v>
      </c>
      <c r="C3440" t="s">
        <v>1389</v>
      </c>
      <c r="D3440">
        <v>1900</v>
      </c>
      <c r="E3440" s="957">
        <v>1</v>
      </c>
      <c r="F3440" t="s">
        <v>443</v>
      </c>
      <c r="G3440" s="957">
        <v>274</v>
      </c>
      <c r="H3440" t="s">
        <v>391</v>
      </c>
      <c r="I3440" s="937" t="s">
        <v>491</v>
      </c>
      <c r="J3440" s="937" t="s">
        <v>447</v>
      </c>
      <c r="K3440" s="937" t="s">
        <v>0</v>
      </c>
      <c r="L3440" s="937">
        <v>2.1</v>
      </c>
      <c r="M3440" s="962" t="s">
        <v>150</v>
      </c>
      <c r="N3440" s="677">
        <f t="shared" ca="1" si="582"/>
        <v>12591311.587308563</v>
      </c>
      <c r="O3440" s="677">
        <f t="shared" ca="1" si="591"/>
        <v>7867297.1479016142</v>
      </c>
      <c r="P3440" s="677">
        <f t="shared" ca="1" si="591"/>
        <v>532411.87451495358</v>
      </c>
      <c r="Q3440" s="677">
        <f t="shared" ca="1" si="591"/>
        <v>2138538.4570271876</v>
      </c>
      <c r="R3440" s="677">
        <f t="shared" ca="1" si="591"/>
        <v>1176273.6999467257</v>
      </c>
      <c r="S3440" s="677">
        <f t="shared" ca="1" si="591"/>
        <v>53364.178446367536</v>
      </c>
      <c r="T3440" s="677">
        <f t="shared" ca="1" si="591"/>
        <v>35134.711802933904</v>
      </c>
      <c r="U3440" s="677">
        <f t="shared" ca="1" si="591"/>
        <v>5206.9931042510179</v>
      </c>
      <c r="V3440" s="677">
        <f t="shared" ca="1" si="591"/>
        <v>37891.097724749539</v>
      </c>
      <c r="W3440" s="677">
        <f t="shared" ca="1" si="588"/>
        <v>121192.47558836636</v>
      </c>
      <c r="X3440" s="677">
        <f t="shared" ca="1" si="591"/>
        <v>78945.41817676388</v>
      </c>
      <c r="Y3440" s="677">
        <f t="shared" ca="1" si="591"/>
        <v>545055.53307465161</v>
      </c>
      <c r="Z3440" s="677">
        <f t="shared" ca="1" si="591"/>
        <v>0</v>
      </c>
      <c r="AA3440" t="str">
        <f t="shared" si="583"/>
        <v>ASR_COMP</v>
      </c>
      <c r="AB3440" s="957">
        <f t="shared" si="584"/>
        <v>44682</v>
      </c>
      <c r="AC3440" t="str">
        <f t="shared" si="585"/>
        <v>Unaudited</v>
      </c>
    </row>
    <row r="3441" spans="1:29" ht="30" x14ac:dyDescent="0.25">
      <c r="A3441" t="s">
        <v>423</v>
      </c>
      <c r="B3441" t="s">
        <v>1388</v>
      </c>
      <c r="C3441" t="s">
        <v>1389</v>
      </c>
      <c r="D3441">
        <v>1900</v>
      </c>
      <c r="E3441" s="957">
        <v>1</v>
      </c>
      <c r="F3441" t="s">
        <v>443</v>
      </c>
      <c r="G3441" s="957">
        <v>274</v>
      </c>
      <c r="H3441" t="s">
        <v>391</v>
      </c>
      <c r="I3441" s="937" t="s">
        <v>491</v>
      </c>
      <c r="J3441" s="937" t="s">
        <v>447</v>
      </c>
      <c r="K3441" s="937" t="s">
        <v>0</v>
      </c>
      <c r="L3441" s="937">
        <v>2.2000000000000002</v>
      </c>
      <c r="M3441" s="962" t="s">
        <v>151</v>
      </c>
      <c r="N3441" s="677">
        <f t="shared" ca="1" si="582"/>
        <v>-4754276.3722360423</v>
      </c>
      <c r="O3441" s="677">
        <f t="shared" ca="1" si="591"/>
        <v>-3133808.7445956394</v>
      </c>
      <c r="P3441" s="677">
        <f t="shared" ca="1" si="591"/>
        <v>-208176.46637351427</v>
      </c>
      <c r="Q3441" s="677">
        <f t="shared" ca="1" si="591"/>
        <v>-682185.98410219047</v>
      </c>
      <c r="R3441" s="677">
        <f t="shared" ca="1" si="591"/>
        <v>-346936.16202816559</v>
      </c>
      <c r="S3441" s="677">
        <f t="shared" ca="1" si="591"/>
        <v>-34598.91068912451</v>
      </c>
      <c r="T3441" s="677">
        <f t="shared" ca="1" si="591"/>
        <v>-31835.417381017149</v>
      </c>
      <c r="U3441" s="677">
        <f t="shared" ca="1" si="591"/>
        <v>-2860.3453592712485</v>
      </c>
      <c r="V3441" s="677">
        <f t="shared" ca="1" si="591"/>
        <v>-31069.219029816362</v>
      </c>
      <c r="W3441" s="677">
        <f t="shared" ca="1" si="588"/>
        <v>-60750.652154148927</v>
      </c>
      <c r="X3441" s="677">
        <f t="shared" ca="1" si="591"/>
        <v>-36588.606144486555</v>
      </c>
      <c r="Y3441" s="677">
        <f t="shared" ca="1" si="591"/>
        <v>-185465.86437866677</v>
      </c>
      <c r="Z3441" s="677">
        <f t="shared" ca="1" si="591"/>
        <v>0</v>
      </c>
      <c r="AA3441" t="str">
        <f t="shared" si="583"/>
        <v>ASR_COMP</v>
      </c>
      <c r="AB3441" s="957">
        <f t="shared" si="584"/>
        <v>44682</v>
      </c>
      <c r="AC3441" t="str">
        <f t="shared" si="585"/>
        <v>Unaudited</v>
      </c>
    </row>
    <row r="3442" spans="1:29" x14ac:dyDescent="0.25">
      <c r="A3442" t="s">
        <v>423</v>
      </c>
      <c r="B3442" t="s">
        <v>1388</v>
      </c>
      <c r="C3442" t="s">
        <v>1389</v>
      </c>
      <c r="D3442">
        <v>1900</v>
      </c>
      <c r="E3442" s="957">
        <v>1</v>
      </c>
      <c r="F3442" t="s">
        <v>443</v>
      </c>
      <c r="G3442" s="957">
        <v>274</v>
      </c>
      <c r="H3442" t="s">
        <v>391</v>
      </c>
      <c r="I3442" s="937" t="s">
        <v>491</v>
      </c>
      <c r="J3442" s="937" t="s">
        <v>447</v>
      </c>
      <c r="K3442" s="937" t="s">
        <v>0</v>
      </c>
      <c r="L3442" s="937">
        <v>2.2999999999999998</v>
      </c>
      <c r="M3442" s="962" t="s">
        <v>152</v>
      </c>
      <c r="N3442" s="677">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4944147.5306492411</v>
      </c>
      <c r="O3442" s="677">
        <f t="shared" ca="1" si="591"/>
        <v>3744620.6925686342</v>
      </c>
      <c r="P3442" s="677">
        <f t="shared" ca="1" si="591"/>
        <v>375675.66764064378</v>
      </c>
      <c r="Q3442" s="677">
        <f t="shared" ca="1" si="591"/>
        <v>379154.99114507192</v>
      </c>
      <c r="R3442" s="677">
        <f t="shared" ca="1" si="591"/>
        <v>207282.76932608266</v>
      </c>
      <c r="S3442" s="677">
        <f t="shared" ca="1" si="591"/>
        <v>21752.01053293018</v>
      </c>
      <c r="T3442" s="677">
        <f t="shared" ca="1" si="591"/>
        <v>28178.010569000733</v>
      </c>
      <c r="U3442" s="677">
        <f t="shared" ca="1" si="591"/>
        <v>853.77755173052412</v>
      </c>
      <c r="V3442" s="677">
        <f t="shared" ca="1" si="591"/>
        <v>78529.486434964027</v>
      </c>
      <c r="W3442" s="677">
        <f t="shared" ca="1" si="588"/>
        <v>13492.833900788824</v>
      </c>
      <c r="X3442" s="677">
        <f t="shared" ca="1" si="591"/>
        <v>21832.905962232555</v>
      </c>
      <c r="Y3442" s="677">
        <f t="shared" ca="1" si="591"/>
        <v>72774.38501716216</v>
      </c>
      <c r="Z3442" s="677">
        <f t="shared" ca="1" si="591"/>
        <v>0</v>
      </c>
      <c r="AA3442" t="str">
        <f t="shared" si="583"/>
        <v>ASR_COMP</v>
      </c>
      <c r="AB3442" s="957">
        <f t="shared" si="584"/>
        <v>44682</v>
      </c>
      <c r="AC3442" t="str">
        <f t="shared" si="585"/>
        <v>Unaudited</v>
      </c>
    </row>
    <row r="3443" spans="1:29" x14ac:dyDescent="0.25">
      <c r="A3443" t="s">
        <v>423</v>
      </c>
      <c r="B3443" t="s">
        <v>1388</v>
      </c>
      <c r="C3443" t="s">
        <v>1389</v>
      </c>
      <c r="D3443">
        <v>1900</v>
      </c>
      <c r="E3443" s="957">
        <v>1</v>
      </c>
      <c r="F3443" t="s">
        <v>443</v>
      </c>
      <c r="G3443" s="957">
        <v>274</v>
      </c>
      <c r="H3443" t="s">
        <v>391</v>
      </c>
      <c r="I3443" s="937" t="s">
        <v>491</v>
      </c>
      <c r="J3443" s="937" t="s">
        <v>447</v>
      </c>
      <c r="K3443" s="937" t="s">
        <v>0</v>
      </c>
      <c r="L3443" s="945">
        <v>2.4</v>
      </c>
      <c r="M3443" s="960" t="s">
        <v>153</v>
      </c>
      <c r="N3443" s="677">
        <f t="shared" ca="1" si="592"/>
        <v>2955520.7623083112</v>
      </c>
      <c r="O3443" s="677">
        <f t="shared" ca="1" si="591"/>
        <v>1788949.99941346</v>
      </c>
      <c r="P3443" s="677">
        <f t="shared" ca="1" si="591"/>
        <v>186648.05784706518</v>
      </c>
      <c r="Q3443" s="677">
        <f t="shared" ca="1" si="591"/>
        <v>565925.52489888505</v>
      </c>
      <c r="R3443" s="677">
        <f t="shared" ca="1" si="591"/>
        <v>155248.50978376885</v>
      </c>
      <c r="S3443" s="677">
        <f t="shared" ca="1" si="591"/>
        <v>92798.310196091188</v>
      </c>
      <c r="T3443" s="677">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23423.511741825536</v>
      </c>
      <c r="U3443" s="677">
        <f t="shared" ca="1" si="593"/>
        <v>8592.3302625561973</v>
      </c>
      <c r="V3443" s="677">
        <f t="shared" ca="1" si="593"/>
        <v>23601.694294025852</v>
      </c>
      <c r="W3443" s="677">
        <f t="shared" ca="1" si="588"/>
        <v>15514.777774601089</v>
      </c>
      <c r="X3443" s="677">
        <f t="shared" ca="1" si="593"/>
        <v>26033.165161943118</v>
      </c>
      <c r="Y3443" s="677">
        <f t="shared" ca="1" si="593"/>
        <v>68784.88093408916</v>
      </c>
      <c r="Z3443" s="677">
        <f t="shared" ca="1" si="593"/>
        <v>0</v>
      </c>
      <c r="AA3443" t="str">
        <f t="shared" si="583"/>
        <v>ASR_COMP</v>
      </c>
      <c r="AB3443" s="957">
        <f t="shared" si="584"/>
        <v>44682</v>
      </c>
      <c r="AC3443" t="str">
        <f t="shared" si="585"/>
        <v>Unaudited</v>
      </c>
    </row>
    <row r="3444" spans="1:29" ht="30" x14ac:dyDescent="0.25">
      <c r="A3444" t="s">
        <v>423</v>
      </c>
      <c r="B3444" t="s">
        <v>1388</v>
      </c>
      <c r="C3444" t="s">
        <v>1389</v>
      </c>
      <c r="D3444">
        <v>1900</v>
      </c>
      <c r="E3444" s="957">
        <v>1</v>
      </c>
      <c r="F3444" t="s">
        <v>443</v>
      </c>
      <c r="G3444" s="957">
        <v>274</v>
      </c>
      <c r="H3444" t="s">
        <v>391</v>
      </c>
      <c r="I3444" s="937" t="s">
        <v>491</v>
      </c>
      <c r="J3444" s="937" t="s">
        <v>447</v>
      </c>
      <c r="K3444" s="937" t="s">
        <v>0</v>
      </c>
      <c r="L3444" s="937">
        <v>2.5</v>
      </c>
      <c r="M3444" s="962" t="s">
        <v>154</v>
      </c>
      <c r="N3444" s="677">
        <f t="shared" ca="1" si="592"/>
        <v>-2817751.9875716134</v>
      </c>
      <c r="O3444" s="677">
        <f t="shared" ca="1" si="593"/>
        <v>-2024313.4880107946</v>
      </c>
      <c r="P3444" s="677">
        <f t="shared" ca="1" si="593"/>
        <v>-209592.36601167772</v>
      </c>
      <c r="Q3444" s="677">
        <f t="shared" ca="1" si="593"/>
        <v>-312602.81303639145</v>
      </c>
      <c r="R3444" s="677">
        <f t="shared" ca="1" si="593"/>
        <v>-128578.56588790928</v>
      </c>
      <c r="S3444" s="677">
        <f t="shared" ca="1" si="593"/>
        <v>-17086.409356272241</v>
      </c>
      <c r="T3444" s="677">
        <f t="shared" ca="1" si="593"/>
        <v>-22135.61534447769</v>
      </c>
      <c r="U3444" s="677">
        <f t="shared" ca="1" si="593"/>
        <v>-1863.2522442315772</v>
      </c>
      <c r="V3444" s="677">
        <f t="shared" ca="1" si="593"/>
        <v>-32068.711414996353</v>
      </c>
      <c r="W3444" s="677">
        <f t="shared" ca="1" si="588"/>
        <v>-9633.556586114657</v>
      </c>
      <c r="X3444" s="677">
        <f t="shared" ca="1" si="593"/>
        <v>-19674.052050040293</v>
      </c>
      <c r="Y3444" s="677">
        <f t="shared" ca="1" si="593"/>
        <v>-40203.157628707158</v>
      </c>
      <c r="Z3444" s="677">
        <f t="shared" ca="1" si="593"/>
        <v>0</v>
      </c>
      <c r="AA3444" t="str">
        <f t="shared" si="583"/>
        <v>ASR_COMP</v>
      </c>
      <c r="AB3444" s="957">
        <f t="shared" si="584"/>
        <v>44682</v>
      </c>
      <c r="AC3444" t="str">
        <f t="shared" si="585"/>
        <v>Unaudited</v>
      </c>
    </row>
    <row r="3445" spans="1:29" x14ac:dyDescent="0.25">
      <c r="A3445" t="s">
        <v>423</v>
      </c>
      <c r="B3445" t="s">
        <v>1388</v>
      </c>
      <c r="C3445" t="s">
        <v>1389</v>
      </c>
      <c r="D3445">
        <v>1900</v>
      </c>
      <c r="E3445" s="957">
        <v>1</v>
      </c>
      <c r="F3445" t="s">
        <v>443</v>
      </c>
      <c r="G3445" s="957">
        <v>274</v>
      </c>
      <c r="H3445" t="s">
        <v>391</v>
      </c>
      <c r="I3445" s="937" t="s">
        <v>491</v>
      </c>
      <c r="J3445" s="937" t="s">
        <v>447</v>
      </c>
      <c r="K3445" s="937" t="s">
        <v>0</v>
      </c>
      <c r="L3445" s="937" t="s">
        <v>99</v>
      </c>
      <c r="M3445" s="962" t="s">
        <v>7</v>
      </c>
      <c r="N3445" s="677">
        <f t="shared" ca="1" si="592"/>
        <v>0</v>
      </c>
      <c r="O3445" s="677">
        <f t="shared" ca="1" si="593"/>
        <v>0</v>
      </c>
      <c r="P3445" s="677">
        <f t="shared" ca="1" si="593"/>
        <v>0</v>
      </c>
      <c r="Q3445" s="677">
        <f t="shared" ca="1" si="593"/>
        <v>0</v>
      </c>
      <c r="R3445" s="677">
        <f t="shared" ca="1" si="593"/>
        <v>0</v>
      </c>
      <c r="S3445" s="677">
        <f t="shared" ca="1" si="593"/>
        <v>0</v>
      </c>
      <c r="T3445" s="677">
        <f t="shared" ca="1" si="593"/>
        <v>0</v>
      </c>
      <c r="U3445" s="677">
        <f t="shared" ca="1" si="593"/>
        <v>0</v>
      </c>
      <c r="V3445" s="677">
        <f t="shared" ca="1" si="593"/>
        <v>0</v>
      </c>
      <c r="W3445" s="677">
        <f t="shared" ca="1" si="588"/>
        <v>0</v>
      </c>
      <c r="X3445" s="677">
        <f t="shared" ca="1" si="593"/>
        <v>0</v>
      </c>
      <c r="Y3445" s="677">
        <f t="shared" ca="1" si="593"/>
        <v>0</v>
      </c>
      <c r="Z3445" s="677">
        <f t="shared" ca="1" si="593"/>
        <v>0</v>
      </c>
      <c r="AA3445" t="str">
        <f t="shared" si="583"/>
        <v>ASR_COMP</v>
      </c>
      <c r="AB3445" s="957">
        <f t="shared" si="584"/>
        <v>44682</v>
      </c>
      <c r="AC3445" t="str">
        <f t="shared" si="585"/>
        <v>Unaudited</v>
      </c>
    </row>
    <row r="3446" spans="1:29" x14ac:dyDescent="0.25">
      <c r="A3446" t="s">
        <v>423</v>
      </c>
      <c r="B3446" t="s">
        <v>1388</v>
      </c>
      <c r="C3446" t="s">
        <v>1389</v>
      </c>
      <c r="D3446">
        <v>1900</v>
      </c>
      <c r="E3446" s="957">
        <v>1</v>
      </c>
      <c r="F3446" t="s">
        <v>443</v>
      </c>
      <c r="G3446" s="957">
        <v>274</v>
      </c>
      <c r="H3446" t="s">
        <v>391</v>
      </c>
      <c r="I3446" s="937" t="s">
        <v>491</v>
      </c>
      <c r="J3446" s="937" t="s">
        <v>447</v>
      </c>
      <c r="K3446" s="937" t="s">
        <v>0</v>
      </c>
      <c r="L3446" s="937" t="s">
        <v>155</v>
      </c>
      <c r="M3446" s="962" t="s">
        <v>454</v>
      </c>
      <c r="N3446" s="677">
        <f t="shared" ca="1" si="592"/>
        <v>0</v>
      </c>
      <c r="O3446" s="677">
        <f t="shared" ca="1" si="593"/>
        <v>0</v>
      </c>
      <c r="P3446" s="677">
        <f t="shared" ca="1" si="593"/>
        <v>0</v>
      </c>
      <c r="Q3446" s="677">
        <f t="shared" ca="1" si="593"/>
        <v>0</v>
      </c>
      <c r="R3446" s="677">
        <f t="shared" ca="1" si="593"/>
        <v>0</v>
      </c>
      <c r="S3446" s="677">
        <f t="shared" ca="1" si="593"/>
        <v>0</v>
      </c>
      <c r="T3446" s="677">
        <f t="shared" ca="1" si="593"/>
        <v>0</v>
      </c>
      <c r="U3446" s="677">
        <f t="shared" ca="1" si="593"/>
        <v>0</v>
      </c>
      <c r="V3446" s="677">
        <f t="shared" ca="1" si="593"/>
        <v>0</v>
      </c>
      <c r="W3446" s="677">
        <f t="shared" ca="1" si="588"/>
        <v>0</v>
      </c>
      <c r="X3446" s="677">
        <f t="shared" ca="1" si="593"/>
        <v>0</v>
      </c>
      <c r="Y3446" s="677">
        <f t="shared" ca="1" si="593"/>
        <v>0</v>
      </c>
      <c r="Z3446" s="677">
        <f t="shared" ca="1" si="593"/>
        <v>0</v>
      </c>
      <c r="AA3446" t="str">
        <f t="shared" si="583"/>
        <v>ASR_COMP</v>
      </c>
      <c r="AB3446" s="957">
        <f t="shared" si="584"/>
        <v>44682</v>
      </c>
      <c r="AC3446" t="str">
        <f t="shared" si="585"/>
        <v>Unaudited</v>
      </c>
    </row>
    <row r="3447" spans="1:29" x14ac:dyDescent="0.25">
      <c r="A3447" t="s">
        <v>423</v>
      </c>
      <c r="B3447" t="s">
        <v>1388</v>
      </c>
      <c r="C3447" t="s">
        <v>1389</v>
      </c>
      <c r="D3447">
        <v>1900</v>
      </c>
      <c r="E3447" s="957">
        <v>1</v>
      </c>
      <c r="F3447" t="s">
        <v>443</v>
      </c>
      <c r="G3447" s="957">
        <v>274</v>
      </c>
      <c r="H3447" t="s">
        <v>391</v>
      </c>
      <c r="I3447" s="937" t="s">
        <v>491</v>
      </c>
      <c r="J3447" s="937" t="s">
        <v>447</v>
      </c>
      <c r="K3447" s="937" t="s">
        <v>0</v>
      </c>
      <c r="L3447" s="937" t="s">
        <v>920</v>
      </c>
      <c r="M3447" s="962" t="s">
        <v>24</v>
      </c>
      <c r="N3447" s="677">
        <f t="shared" ca="1" si="592"/>
        <v>70482.720000000001</v>
      </c>
      <c r="O3447" s="677">
        <f t="shared" ca="1" si="593"/>
        <v>0</v>
      </c>
      <c r="P3447" s="677">
        <f t="shared" ca="1" si="593"/>
        <v>0</v>
      </c>
      <c r="Q3447" s="677">
        <f t="shared" ca="1" si="593"/>
        <v>70482.720000000001</v>
      </c>
      <c r="R3447" s="677">
        <f t="shared" ca="1" si="593"/>
        <v>0</v>
      </c>
      <c r="S3447" s="677">
        <f t="shared" ca="1" si="593"/>
        <v>0</v>
      </c>
      <c r="T3447" s="677">
        <f t="shared" ca="1" si="593"/>
        <v>0</v>
      </c>
      <c r="U3447" s="677">
        <f t="shared" ca="1" si="593"/>
        <v>0</v>
      </c>
      <c r="V3447" s="677">
        <f t="shared" ca="1" si="593"/>
        <v>0</v>
      </c>
      <c r="W3447" s="677">
        <f t="shared" ca="1" si="588"/>
        <v>0</v>
      </c>
      <c r="X3447" s="677">
        <f t="shared" ca="1" si="593"/>
        <v>0</v>
      </c>
      <c r="Y3447" s="677">
        <f t="shared" ca="1" si="593"/>
        <v>0</v>
      </c>
      <c r="Z3447" s="677">
        <f t="shared" ca="1" si="593"/>
        <v>0</v>
      </c>
      <c r="AA3447" t="str">
        <f t="shared" si="583"/>
        <v>ASR_COMP</v>
      </c>
      <c r="AB3447" s="957">
        <f t="shared" si="584"/>
        <v>44682</v>
      </c>
      <c r="AC3447" t="str">
        <f t="shared" si="585"/>
        <v>Unaudited</v>
      </c>
    </row>
    <row r="3448" spans="1:29" x14ac:dyDescent="0.25">
      <c r="A3448" t="s">
        <v>423</v>
      </c>
      <c r="B3448" t="s">
        <v>1388</v>
      </c>
      <c r="C3448" t="s">
        <v>1389</v>
      </c>
      <c r="D3448">
        <v>1900</v>
      </c>
      <c r="E3448" s="957">
        <v>1</v>
      </c>
      <c r="F3448" t="s">
        <v>443</v>
      </c>
      <c r="G3448" s="957">
        <v>274</v>
      </c>
      <c r="H3448" t="s">
        <v>391</v>
      </c>
      <c r="I3448" s="937" t="s">
        <v>491</v>
      </c>
      <c r="J3448" s="937" t="s">
        <v>447</v>
      </c>
      <c r="K3448" s="937" t="s">
        <v>53</v>
      </c>
      <c r="L3448" s="945">
        <v>3.1</v>
      </c>
      <c r="M3448" s="960" t="s">
        <v>33</v>
      </c>
      <c r="N3448" s="677">
        <f t="shared" ca="1" si="592"/>
        <v>6805595.2597783906</v>
      </c>
      <c r="O3448" s="677">
        <f t="shared" ca="1" si="593"/>
        <v>5687212.4649124052</v>
      </c>
      <c r="P3448" s="677">
        <f t="shared" ca="1" si="593"/>
        <v>281574.83530519379</v>
      </c>
      <c r="Q3448" s="677">
        <f t="shared" ca="1" si="593"/>
        <v>461730.15893544431</v>
      </c>
      <c r="R3448" s="677">
        <f t="shared" ca="1" si="593"/>
        <v>130594.10316154548</v>
      </c>
      <c r="S3448" s="677">
        <f t="shared" ca="1" si="593"/>
        <v>14932.211009262624</v>
      </c>
      <c r="T3448" s="677">
        <f t="shared" ca="1" si="593"/>
        <v>60319.10328673145</v>
      </c>
      <c r="U3448" s="677">
        <f t="shared" ca="1" si="593"/>
        <v>163.918033449186</v>
      </c>
      <c r="V3448" s="677">
        <f t="shared" ca="1" si="593"/>
        <v>24039.441638535354</v>
      </c>
      <c r="W3448" s="677">
        <f t="shared" ca="1" si="588"/>
        <v>25667.423210813828</v>
      </c>
      <c r="X3448" s="677">
        <f t="shared" ca="1" si="593"/>
        <v>31708.699919111437</v>
      </c>
      <c r="Y3448" s="677">
        <f t="shared" ca="1" si="593"/>
        <v>87652.900365898939</v>
      </c>
      <c r="Z3448" s="677">
        <f t="shared" ca="1" si="593"/>
        <v>0</v>
      </c>
      <c r="AA3448" t="str">
        <f t="shared" si="583"/>
        <v>ASR_COMP</v>
      </c>
      <c r="AB3448" s="957">
        <f t="shared" si="584"/>
        <v>44682</v>
      </c>
      <c r="AC3448" t="str">
        <f t="shared" si="585"/>
        <v>Unaudited</v>
      </c>
    </row>
    <row r="3449" spans="1:29" x14ac:dyDescent="0.25">
      <c r="A3449" t="s">
        <v>423</v>
      </c>
      <c r="B3449" t="s">
        <v>1388</v>
      </c>
      <c r="C3449" t="s">
        <v>1389</v>
      </c>
      <c r="D3449">
        <v>1900</v>
      </c>
      <c r="E3449" s="957">
        <v>1</v>
      </c>
      <c r="F3449" t="s">
        <v>443</v>
      </c>
      <c r="G3449" s="957">
        <v>274</v>
      </c>
      <c r="H3449" t="s">
        <v>391</v>
      </c>
      <c r="I3449" s="962" t="s">
        <v>491</v>
      </c>
      <c r="J3449" s="962" t="s">
        <v>447</v>
      </c>
      <c r="K3449" s="962" t="s">
        <v>53</v>
      </c>
      <c r="L3449" s="953">
        <v>3.2</v>
      </c>
      <c r="M3449" s="962" t="s">
        <v>34</v>
      </c>
      <c r="N3449" s="677">
        <f t="shared" ca="1" si="592"/>
        <v>7186875.8087580893</v>
      </c>
      <c r="O3449" s="677">
        <f t="shared" ca="1" si="593"/>
        <v>4840380.6924250918</v>
      </c>
      <c r="P3449" s="677">
        <f t="shared" ca="1" si="593"/>
        <v>365383.13035280764</v>
      </c>
      <c r="Q3449" s="677">
        <f t="shared" ca="1" si="593"/>
        <v>1070691.8961378515</v>
      </c>
      <c r="R3449" s="677">
        <f t="shared" ca="1" si="593"/>
        <v>432614.92311272625</v>
      </c>
      <c r="S3449" s="677">
        <f t="shared" ca="1" si="593"/>
        <v>66244.288514133892</v>
      </c>
      <c r="T3449" s="677">
        <f t="shared" ca="1" si="593"/>
        <v>61180.050847213279</v>
      </c>
      <c r="U3449" s="677">
        <f t="shared" ca="1" si="593"/>
        <v>1394.7287233981299</v>
      </c>
      <c r="V3449" s="677">
        <f t="shared" ca="1" si="593"/>
        <v>70622.012361667104</v>
      </c>
      <c r="W3449" s="677">
        <f t="shared" ca="1" si="588"/>
        <v>64779.865734722371</v>
      </c>
      <c r="X3449" s="677">
        <f t="shared" ca="1" si="593"/>
        <v>61524.540979643272</v>
      </c>
      <c r="Y3449" s="677">
        <f t="shared" ca="1" si="593"/>
        <v>152059.67956883437</v>
      </c>
      <c r="Z3449" s="677">
        <f t="shared" ca="1" si="593"/>
        <v>0</v>
      </c>
      <c r="AA3449" t="str">
        <f t="shared" si="583"/>
        <v>ASR_COMP</v>
      </c>
      <c r="AB3449" s="957">
        <f t="shared" si="584"/>
        <v>44682</v>
      </c>
      <c r="AC3449" t="str">
        <f t="shared" si="585"/>
        <v>Unaudited</v>
      </c>
    </row>
    <row r="3450" spans="1:29" x14ac:dyDescent="0.25">
      <c r="A3450" t="s">
        <v>423</v>
      </c>
      <c r="B3450" t="s">
        <v>1388</v>
      </c>
      <c r="C3450" t="s">
        <v>1389</v>
      </c>
      <c r="D3450">
        <v>1900</v>
      </c>
      <c r="E3450" s="957">
        <v>1</v>
      </c>
      <c r="F3450" t="s">
        <v>443</v>
      </c>
      <c r="G3450" s="957">
        <v>274</v>
      </c>
      <c r="H3450" t="s">
        <v>391</v>
      </c>
      <c r="I3450" s="958" t="s">
        <v>491</v>
      </c>
      <c r="J3450" s="958" t="s">
        <v>447</v>
      </c>
      <c r="K3450" s="958" t="s">
        <v>53</v>
      </c>
      <c r="L3450" s="953">
        <v>3.3</v>
      </c>
      <c r="M3450" s="958" t="s">
        <v>54</v>
      </c>
      <c r="N3450" s="677">
        <f t="shared" ca="1" si="592"/>
        <v>3251.74</v>
      </c>
      <c r="O3450" s="677">
        <f t="shared" ca="1" si="593"/>
        <v>0</v>
      </c>
      <c r="P3450" s="677">
        <f t="shared" ca="1" si="593"/>
        <v>0</v>
      </c>
      <c r="Q3450" s="677">
        <f t="shared" ca="1" si="593"/>
        <v>0</v>
      </c>
      <c r="R3450" s="677">
        <f t="shared" ca="1" si="593"/>
        <v>0</v>
      </c>
      <c r="S3450" s="677">
        <f t="shared" ca="1" si="593"/>
        <v>447.45000000000005</v>
      </c>
      <c r="T3450" s="677">
        <f t="shared" ca="1" si="593"/>
        <v>0</v>
      </c>
      <c r="U3450" s="677">
        <f t="shared" ca="1" si="593"/>
        <v>0</v>
      </c>
      <c r="V3450" s="677">
        <f t="shared" ca="1" si="593"/>
        <v>0</v>
      </c>
      <c r="W3450" s="677">
        <f t="shared" ca="1" si="588"/>
        <v>0</v>
      </c>
      <c r="X3450" s="677">
        <f t="shared" ca="1" si="593"/>
        <v>2804.29</v>
      </c>
      <c r="Y3450" s="677">
        <f t="shared" ca="1" si="593"/>
        <v>0</v>
      </c>
      <c r="Z3450" s="677">
        <f t="shared" ca="1" si="593"/>
        <v>0</v>
      </c>
      <c r="AA3450" t="str">
        <f t="shared" si="583"/>
        <v>ASR_COMP</v>
      </c>
      <c r="AB3450" s="957">
        <f t="shared" si="584"/>
        <v>44682</v>
      </c>
      <c r="AC3450" t="str">
        <f t="shared" si="585"/>
        <v>Unaudited</v>
      </c>
    </row>
    <row r="3451" spans="1:29" x14ac:dyDescent="0.25">
      <c r="A3451" t="s">
        <v>423</v>
      </c>
      <c r="B3451" t="s">
        <v>1388</v>
      </c>
      <c r="C3451" t="s">
        <v>1389</v>
      </c>
      <c r="D3451">
        <v>1900</v>
      </c>
      <c r="E3451" s="957">
        <v>1</v>
      </c>
      <c r="F3451" t="s">
        <v>443</v>
      </c>
      <c r="G3451" s="957">
        <v>274</v>
      </c>
      <c r="H3451" t="s">
        <v>391</v>
      </c>
      <c r="I3451" s="958" t="s">
        <v>491</v>
      </c>
      <c r="J3451" s="958" t="s">
        <v>447</v>
      </c>
      <c r="K3451" s="958" t="s">
        <v>53</v>
      </c>
      <c r="L3451" s="937" t="s">
        <v>44</v>
      </c>
      <c r="M3451" s="958" t="s">
        <v>156</v>
      </c>
      <c r="N3451" s="677">
        <f t="shared" ca="1" si="592"/>
        <v>0</v>
      </c>
      <c r="O3451" s="677">
        <f t="shared" ca="1" si="593"/>
        <v>0</v>
      </c>
      <c r="P3451" s="677">
        <f t="shared" ca="1" si="593"/>
        <v>0</v>
      </c>
      <c r="Q3451" s="677">
        <f t="shared" ca="1" si="593"/>
        <v>0</v>
      </c>
      <c r="R3451" s="677">
        <f t="shared" ca="1" si="593"/>
        <v>0</v>
      </c>
      <c r="S3451" s="677">
        <f t="shared" ca="1" si="593"/>
        <v>0</v>
      </c>
      <c r="T3451" s="677">
        <f t="shared" ca="1" si="593"/>
        <v>0</v>
      </c>
      <c r="U3451" s="677">
        <f t="shared" ca="1" si="593"/>
        <v>0</v>
      </c>
      <c r="V3451" s="677">
        <f t="shared" ca="1" si="593"/>
        <v>0</v>
      </c>
      <c r="W3451" s="677">
        <f t="shared" ca="1" si="588"/>
        <v>0</v>
      </c>
      <c r="X3451" s="677">
        <f t="shared" ca="1" si="593"/>
        <v>0</v>
      </c>
      <c r="Y3451" s="677">
        <f t="shared" ca="1" si="593"/>
        <v>0</v>
      </c>
      <c r="Z3451" s="677">
        <f t="shared" ca="1" si="593"/>
        <v>0</v>
      </c>
      <c r="AA3451" t="str">
        <f t="shared" si="583"/>
        <v>ASR_COMP</v>
      </c>
      <c r="AB3451" s="957">
        <f t="shared" si="584"/>
        <v>44682</v>
      </c>
      <c r="AC3451" t="str">
        <f t="shared" si="585"/>
        <v>Unaudited</v>
      </c>
    </row>
    <row r="3452" spans="1:29" x14ac:dyDescent="0.25">
      <c r="A3452" t="s">
        <v>423</v>
      </c>
      <c r="B3452" t="s">
        <v>1388</v>
      </c>
      <c r="C3452" t="s">
        <v>1389</v>
      </c>
      <c r="D3452">
        <v>1900</v>
      </c>
      <c r="E3452" s="957">
        <v>1</v>
      </c>
      <c r="F3452" t="s">
        <v>443</v>
      </c>
      <c r="G3452" s="957">
        <v>274</v>
      </c>
      <c r="H3452" t="s">
        <v>391</v>
      </c>
      <c r="I3452" s="958" t="s">
        <v>491</v>
      </c>
      <c r="J3452" s="958" t="s">
        <v>447</v>
      </c>
      <c r="K3452" s="958" t="s">
        <v>53</v>
      </c>
      <c r="L3452" s="937" t="s">
        <v>41</v>
      </c>
      <c r="M3452" s="958" t="s">
        <v>52</v>
      </c>
      <c r="N3452" s="677">
        <f t="shared" ca="1" si="592"/>
        <v>3688671.7890067729</v>
      </c>
      <c r="O3452" s="677">
        <f t="shared" ca="1" si="593"/>
        <v>3041448.1554285381</v>
      </c>
      <c r="P3452" s="677">
        <f t="shared" ca="1" si="593"/>
        <v>115507.85070316719</v>
      </c>
      <c r="Q3452" s="677">
        <f t="shared" ca="1" si="593"/>
        <v>244600.54645922178</v>
      </c>
      <c r="R3452" s="677">
        <f t="shared" ca="1" si="593"/>
        <v>69604.221432757186</v>
      </c>
      <c r="S3452" s="677">
        <f t="shared" ca="1" si="593"/>
        <v>52325.42034698635</v>
      </c>
      <c r="T3452" s="677">
        <f t="shared" ca="1" si="593"/>
        <v>26986.187831531439</v>
      </c>
      <c r="U3452" s="677">
        <f t="shared" ca="1" si="593"/>
        <v>1949.8270987925459</v>
      </c>
      <c r="V3452" s="677">
        <f t="shared" ca="1" si="593"/>
        <v>15461.463939654848</v>
      </c>
      <c r="W3452" s="677">
        <f t="shared" ca="1" si="588"/>
        <v>1930.295521680041</v>
      </c>
      <c r="X3452" s="677">
        <f t="shared" ca="1" si="593"/>
        <v>101261.65264681309</v>
      </c>
      <c r="Y3452" s="677">
        <f t="shared" ca="1" si="593"/>
        <v>17596.167597630687</v>
      </c>
      <c r="Z3452" s="677">
        <f t="shared" ca="1" si="593"/>
        <v>0</v>
      </c>
      <c r="AA3452" t="str">
        <f t="shared" si="583"/>
        <v>ASR_COMP</v>
      </c>
      <c r="AB3452" s="957">
        <f t="shared" si="584"/>
        <v>44682</v>
      </c>
      <c r="AC3452" t="str">
        <f t="shared" si="585"/>
        <v>Unaudited</v>
      </c>
    </row>
    <row r="3453" spans="1:29" x14ac:dyDescent="0.25">
      <c r="A3453" t="s">
        <v>423</v>
      </c>
      <c r="B3453" t="s">
        <v>1388</v>
      </c>
      <c r="C3453" t="s">
        <v>1389</v>
      </c>
      <c r="D3453">
        <v>1900</v>
      </c>
      <c r="E3453" s="957">
        <v>1</v>
      </c>
      <c r="F3453" t="s">
        <v>443</v>
      </c>
      <c r="G3453" s="957">
        <v>274</v>
      </c>
      <c r="H3453" t="s">
        <v>391</v>
      </c>
      <c r="I3453" s="965" t="s">
        <v>491</v>
      </c>
      <c r="J3453" s="965" t="s">
        <v>447</v>
      </c>
      <c r="K3453" s="965" t="s">
        <v>53</v>
      </c>
      <c r="L3453" s="945" t="s">
        <v>42</v>
      </c>
      <c r="M3453" s="965" t="s">
        <v>157</v>
      </c>
      <c r="N3453" s="677">
        <f t="shared" ca="1" si="592"/>
        <v>-4750376.5741287908</v>
      </c>
      <c r="O3453" s="677">
        <f t="shared" ca="1" si="593"/>
        <v>-3564108.2792985849</v>
      </c>
      <c r="P3453" s="677">
        <f t="shared" ca="1" si="593"/>
        <v>-208392.10874787983</v>
      </c>
      <c r="Q3453" s="677">
        <f t="shared" ca="1" si="593"/>
        <v>-532163.23064203211</v>
      </c>
      <c r="R3453" s="677">
        <f t="shared" ca="1" si="593"/>
        <v>-195129.97296504572</v>
      </c>
      <c r="S3453" s="677">
        <f t="shared" ca="1" si="593"/>
        <v>-33550.74326821055</v>
      </c>
      <c r="T3453" s="677">
        <f t="shared" ca="1" si="593"/>
        <v>-40989.161255880739</v>
      </c>
      <c r="U3453" s="677">
        <f t="shared" ca="1" si="593"/>
        <v>-484.91573544579836</v>
      </c>
      <c r="V3453" s="677">
        <f t="shared" ca="1" si="593"/>
        <v>-28397.097513175322</v>
      </c>
      <c r="W3453" s="677">
        <f t="shared" ca="1" si="588"/>
        <v>-27874.060382876207</v>
      </c>
      <c r="X3453" s="677">
        <f t="shared" ca="1" si="593"/>
        <v>-39273.416119603593</v>
      </c>
      <c r="Y3453" s="677">
        <f t="shared" ca="1" si="593"/>
        <v>-80013.588200055252</v>
      </c>
      <c r="Z3453" s="677">
        <f t="shared" ca="1" si="593"/>
        <v>0</v>
      </c>
      <c r="AA3453" t="str">
        <f t="shared" si="583"/>
        <v>ASR_COMP</v>
      </c>
      <c r="AB3453" s="957">
        <f t="shared" si="584"/>
        <v>44682</v>
      </c>
      <c r="AC3453" t="str">
        <f t="shared" si="585"/>
        <v>Unaudited</v>
      </c>
    </row>
    <row r="3454" spans="1:29" x14ac:dyDescent="0.25">
      <c r="A3454" t="s">
        <v>423</v>
      </c>
      <c r="B3454" t="s">
        <v>1388</v>
      </c>
      <c r="C3454" t="s">
        <v>1389</v>
      </c>
      <c r="D3454">
        <v>1900</v>
      </c>
      <c r="E3454" s="957">
        <v>1</v>
      </c>
      <c r="F3454" t="s">
        <v>443</v>
      </c>
      <c r="G3454" s="957">
        <v>274</v>
      </c>
      <c r="H3454" t="s">
        <v>391</v>
      </c>
      <c r="I3454" s="937" t="s">
        <v>491</v>
      </c>
      <c r="J3454" s="937" t="s">
        <v>447</v>
      </c>
      <c r="K3454" s="937" t="s">
        <v>53</v>
      </c>
      <c r="L3454" s="937" t="s">
        <v>43</v>
      </c>
      <c r="M3454" s="958" t="s">
        <v>465</v>
      </c>
      <c r="N3454" s="677">
        <f t="shared" ca="1" si="592"/>
        <v>1810567.3248052644</v>
      </c>
      <c r="O3454" s="677">
        <f t="shared" ca="1" si="593"/>
        <v>1229349.660398578</v>
      </c>
      <c r="P3454" s="677">
        <f t="shared" ca="1" si="593"/>
        <v>114968.45588318532</v>
      </c>
      <c r="Q3454" s="677">
        <f t="shared" ca="1" si="593"/>
        <v>200737.05208062025</v>
      </c>
      <c r="R3454" s="677">
        <f t="shared" ca="1" si="593"/>
        <v>96375.554748284965</v>
      </c>
      <c r="S3454" s="677">
        <f t="shared" ca="1" si="593"/>
        <v>25236.514307247955</v>
      </c>
      <c r="T3454" s="677">
        <f t="shared" ca="1" si="593"/>
        <v>6615.8732673780078</v>
      </c>
      <c r="U3454" s="677">
        <f t="shared" ca="1" si="593"/>
        <v>964.59934531978729</v>
      </c>
      <c r="V3454" s="677">
        <f t="shared" ca="1" si="593"/>
        <v>11417.492712465852</v>
      </c>
      <c r="W3454" s="677">
        <f t="shared" ca="1" si="588"/>
        <v>60407.727918228746</v>
      </c>
      <c r="X3454" s="677">
        <f t="shared" ca="1" si="593"/>
        <v>26722.166527760543</v>
      </c>
      <c r="Y3454" s="677">
        <f t="shared" ca="1" si="593"/>
        <v>37772.227616195072</v>
      </c>
      <c r="Z3454" s="677">
        <f t="shared" ca="1" si="593"/>
        <v>0</v>
      </c>
      <c r="AA3454" t="str">
        <f t="shared" si="583"/>
        <v>ASR_COMP</v>
      </c>
      <c r="AB3454" s="957">
        <f t="shared" si="584"/>
        <v>44682</v>
      </c>
      <c r="AC3454" t="str">
        <f t="shared" si="585"/>
        <v>Unaudited</v>
      </c>
    </row>
    <row r="3455" spans="1:29" x14ac:dyDescent="0.25">
      <c r="A3455" t="s">
        <v>423</v>
      </c>
      <c r="B3455" t="s">
        <v>1388</v>
      </c>
      <c r="C3455" t="s">
        <v>1389</v>
      </c>
      <c r="D3455">
        <v>1900</v>
      </c>
      <c r="E3455" s="957">
        <v>1</v>
      </c>
      <c r="F3455" t="s">
        <v>443</v>
      </c>
      <c r="G3455" s="957">
        <v>274</v>
      </c>
      <c r="H3455" t="s">
        <v>391</v>
      </c>
      <c r="I3455" s="937" t="s">
        <v>491</v>
      </c>
      <c r="J3455" s="937" t="s">
        <v>447</v>
      </c>
      <c r="K3455" s="937" t="s">
        <v>923</v>
      </c>
      <c r="L3455" s="943" t="s">
        <v>924</v>
      </c>
      <c r="M3455" s="959" t="s">
        <v>923</v>
      </c>
      <c r="N3455" s="677">
        <f t="shared" ca="1" si="592"/>
        <v>2039359.7010687471</v>
      </c>
      <c r="O3455" s="677">
        <f t="shared" ca="1" si="593"/>
        <v>1869180.3491048519</v>
      </c>
      <c r="P3455" s="677">
        <f t="shared" ca="1" si="593"/>
        <v>137748.58335471575</v>
      </c>
      <c r="Q3455" s="677">
        <f t="shared" ca="1" si="593"/>
        <v>12952.176343147421</v>
      </c>
      <c r="R3455" s="677">
        <f t="shared" ca="1" si="593"/>
        <v>3235.5451043865869</v>
      </c>
      <c r="S3455" s="677">
        <f t="shared" ca="1" si="593"/>
        <v>5641.1464277834239</v>
      </c>
      <c r="T3455" s="677">
        <f t="shared" ca="1" si="593"/>
        <v>693.50608236287644</v>
      </c>
      <c r="U3455" s="677">
        <f t="shared" ca="1" si="593"/>
        <v>39.140715306565149</v>
      </c>
      <c r="V3455" s="677">
        <f t="shared" ca="1" si="593"/>
        <v>4997.2610247372741</v>
      </c>
      <c r="W3455" s="677">
        <f t="shared" ca="1" si="588"/>
        <v>2028.023899249411</v>
      </c>
      <c r="X3455" s="677">
        <f t="shared" ca="1" si="593"/>
        <v>1575.8699961787256</v>
      </c>
      <c r="Y3455" s="677">
        <f t="shared" ca="1" si="593"/>
        <v>1268.0990160269935</v>
      </c>
      <c r="Z3455" s="677">
        <f t="shared" ca="1" si="593"/>
        <v>0</v>
      </c>
      <c r="AA3455" t="str">
        <f t="shared" si="583"/>
        <v>ASR_COMP</v>
      </c>
      <c r="AB3455" s="957">
        <f t="shared" si="584"/>
        <v>44682</v>
      </c>
      <c r="AC3455" t="str">
        <f t="shared" si="585"/>
        <v>Unaudited</v>
      </c>
    </row>
    <row r="3456" spans="1:29" x14ac:dyDescent="0.25">
      <c r="A3456" t="s">
        <v>423</v>
      </c>
      <c r="B3456" t="s">
        <v>1388</v>
      </c>
      <c r="C3456" t="s">
        <v>1389</v>
      </c>
      <c r="D3456">
        <v>1900</v>
      </c>
      <c r="E3456" s="957">
        <v>1</v>
      </c>
      <c r="F3456" t="s">
        <v>443</v>
      </c>
      <c r="G3456" s="957">
        <v>274</v>
      </c>
      <c r="H3456" t="s">
        <v>391</v>
      </c>
      <c r="I3456" s="958" t="s">
        <v>491</v>
      </c>
      <c r="J3456" s="958" t="s">
        <v>447</v>
      </c>
      <c r="K3456" s="958" t="s">
        <v>923</v>
      </c>
      <c r="L3456" s="937" t="s">
        <v>925</v>
      </c>
      <c r="M3456" s="958" t="s">
        <v>928</v>
      </c>
      <c r="N3456" s="677">
        <f t="shared" ca="1" si="592"/>
        <v>-838989.94804165431</v>
      </c>
      <c r="O3456" s="677">
        <f t="shared" ca="1" si="593"/>
        <v>-553025.07257570105</v>
      </c>
      <c r="P3456" s="677">
        <f t="shared" ca="1" si="593"/>
        <v>-36737.023477678988</v>
      </c>
      <c r="Q3456" s="677">
        <f t="shared" ca="1" si="593"/>
        <v>-120385.76190038655</v>
      </c>
      <c r="R3456" s="677">
        <f t="shared" ca="1" si="593"/>
        <v>-61224.028593205694</v>
      </c>
      <c r="S3456" s="677">
        <f t="shared" ca="1" si="593"/>
        <v>-6105.6901216102078</v>
      </c>
      <c r="T3456" s="677">
        <f t="shared" ca="1" si="593"/>
        <v>-5618.0148319442023</v>
      </c>
      <c r="U3456" s="677">
        <f t="shared" ca="1" si="593"/>
        <v>-504.76682810669092</v>
      </c>
      <c r="V3456" s="677">
        <f t="shared" ca="1" si="593"/>
        <v>-5482.8033582028875</v>
      </c>
      <c r="W3456" s="677">
        <f t="shared" ca="1" si="588"/>
        <v>-10720.703321320401</v>
      </c>
      <c r="X3456" s="677">
        <f t="shared" ca="1" si="593"/>
        <v>-6456.8128490270392</v>
      </c>
      <c r="Y3456" s="677">
        <f t="shared" ca="1" si="593"/>
        <v>-32729.270184470606</v>
      </c>
      <c r="Z3456" s="677">
        <f t="shared" ca="1" si="593"/>
        <v>0</v>
      </c>
      <c r="AA3456" t="str">
        <f t="shared" si="583"/>
        <v>ASR_COMP</v>
      </c>
      <c r="AB3456" s="957">
        <f t="shared" si="584"/>
        <v>44682</v>
      </c>
      <c r="AC3456" t="str">
        <f t="shared" si="585"/>
        <v>Unaudited</v>
      </c>
    </row>
    <row r="3457" spans="1:29" x14ac:dyDescent="0.25">
      <c r="A3457" t="s">
        <v>423</v>
      </c>
      <c r="B3457" t="s">
        <v>1388</v>
      </c>
      <c r="C3457" t="s">
        <v>1389</v>
      </c>
      <c r="D3457">
        <v>1900</v>
      </c>
      <c r="E3457" s="957">
        <v>1</v>
      </c>
      <c r="F3457" t="s">
        <v>443</v>
      </c>
      <c r="G3457" s="957">
        <v>274</v>
      </c>
      <c r="H3457" t="s">
        <v>391</v>
      </c>
      <c r="I3457" s="937" t="s">
        <v>491</v>
      </c>
      <c r="J3457" s="937" t="s">
        <v>447</v>
      </c>
      <c r="K3457" s="937" t="s">
        <v>923</v>
      </c>
      <c r="L3457" s="937" t="s">
        <v>926</v>
      </c>
      <c r="M3457" s="958" t="s">
        <v>929</v>
      </c>
      <c r="N3457" s="677">
        <f t="shared" ca="1" si="592"/>
        <v>0</v>
      </c>
      <c r="O3457" s="677">
        <f t="shared" ca="1" si="593"/>
        <v>0</v>
      </c>
      <c r="P3457" s="677">
        <f t="shared" ca="1" si="593"/>
        <v>0</v>
      </c>
      <c r="Q3457" s="677">
        <f t="shared" ca="1" si="593"/>
        <v>0</v>
      </c>
      <c r="R3457" s="677">
        <f t="shared" ca="1" si="593"/>
        <v>0</v>
      </c>
      <c r="S3457" s="677">
        <f t="shared" ca="1" si="593"/>
        <v>0</v>
      </c>
      <c r="T3457" s="677">
        <f t="shared" ca="1" si="593"/>
        <v>0</v>
      </c>
      <c r="U3457" s="677">
        <f t="shared" ca="1" si="593"/>
        <v>0</v>
      </c>
      <c r="V3457" s="677">
        <f t="shared" ca="1" si="593"/>
        <v>0</v>
      </c>
      <c r="W3457" s="677">
        <f t="shared" ca="1" si="588"/>
        <v>0</v>
      </c>
      <c r="X3457" s="677">
        <f t="shared" ca="1" si="593"/>
        <v>0</v>
      </c>
      <c r="Y3457" s="677">
        <f t="shared" ca="1" si="593"/>
        <v>0</v>
      </c>
      <c r="Z3457" s="677">
        <f t="shared" ca="1" si="593"/>
        <v>0</v>
      </c>
      <c r="AA3457" t="str">
        <f t="shared" si="583"/>
        <v>ASR_COMP</v>
      </c>
      <c r="AB3457" s="957">
        <f t="shared" si="584"/>
        <v>44682</v>
      </c>
      <c r="AC3457" t="str">
        <f t="shared" si="585"/>
        <v>Unaudited</v>
      </c>
    </row>
    <row r="3458" spans="1:29" x14ac:dyDescent="0.25">
      <c r="A3458" t="s">
        <v>423</v>
      </c>
      <c r="B3458" t="s">
        <v>1388</v>
      </c>
      <c r="C3458" t="s">
        <v>1389</v>
      </c>
      <c r="D3458">
        <v>1900</v>
      </c>
      <c r="E3458" s="957">
        <v>1</v>
      </c>
      <c r="F3458" t="s">
        <v>443</v>
      </c>
      <c r="G3458" s="957">
        <v>274</v>
      </c>
      <c r="H3458" t="s">
        <v>391</v>
      </c>
      <c r="I3458" s="937" t="s">
        <v>491</v>
      </c>
      <c r="J3458" s="937" t="s">
        <v>447</v>
      </c>
      <c r="K3458" s="937" t="s">
        <v>448</v>
      </c>
      <c r="L3458" s="937">
        <v>5.0999999999999996</v>
      </c>
      <c r="M3458" s="958" t="s">
        <v>37</v>
      </c>
      <c r="N3458" s="677">
        <f t="shared" ca="1" si="592"/>
        <v>4001949.8858654806</v>
      </c>
      <c r="O3458" s="677">
        <f t="shared" ca="1" si="593"/>
        <v>2020339.228230278</v>
      </c>
      <c r="P3458" s="677">
        <f t="shared" ca="1" si="593"/>
        <v>664840.88768845738</v>
      </c>
      <c r="Q3458" s="677">
        <f t="shared" ca="1" si="593"/>
        <v>349584.02047002839</v>
      </c>
      <c r="R3458" s="677">
        <f t="shared" ca="1" si="593"/>
        <v>558389.83528592624</v>
      </c>
      <c r="S3458" s="677">
        <f t="shared" ca="1" si="593"/>
        <v>46312.433337838534</v>
      </c>
      <c r="T3458" s="677">
        <f t="shared" ca="1" si="593"/>
        <v>257127.96254015551</v>
      </c>
      <c r="U3458" s="677">
        <f t="shared" ca="1" si="593"/>
        <v>-248.8863247267119</v>
      </c>
      <c r="V3458" s="677">
        <f t="shared" ca="1" si="593"/>
        <v>30540.168795568941</v>
      </c>
      <c r="W3458" s="677">
        <f t="shared" ca="1" si="588"/>
        <v>5143.5226117438724</v>
      </c>
      <c r="X3458" s="677">
        <f t="shared" ca="1" si="593"/>
        <v>25558.632507237162</v>
      </c>
      <c r="Y3458" s="677">
        <f t="shared" ca="1" si="593"/>
        <v>44362.080722973507</v>
      </c>
      <c r="Z3458" s="677">
        <f t="shared" ca="1" si="593"/>
        <v>0</v>
      </c>
      <c r="AA3458" t="str">
        <f t="shared" ref="AA3458:AA3521" si="594">file_name</f>
        <v>ASR_COMP</v>
      </c>
      <c r="AB3458" s="957">
        <f t="shared" ref="AB3458:AB3521" si="595">file_date</f>
        <v>44682</v>
      </c>
      <c r="AC3458" t="str">
        <f t="shared" ref="AC3458:AC3521" si="596">status</f>
        <v>Unaudited</v>
      </c>
    </row>
    <row r="3459" spans="1:29" ht="30" x14ac:dyDescent="0.25">
      <c r="A3459" t="s">
        <v>423</v>
      </c>
      <c r="B3459" t="s">
        <v>1388</v>
      </c>
      <c r="C3459" t="s">
        <v>1389</v>
      </c>
      <c r="D3459">
        <v>1900</v>
      </c>
      <c r="E3459" s="957">
        <v>1</v>
      </c>
      <c r="F3459" t="s">
        <v>443</v>
      </c>
      <c r="G3459" s="957">
        <v>274</v>
      </c>
      <c r="H3459" t="s">
        <v>391</v>
      </c>
      <c r="I3459" s="958" t="s">
        <v>491</v>
      </c>
      <c r="J3459" s="958" t="s">
        <v>447</v>
      </c>
      <c r="K3459" s="958" t="s">
        <v>448</v>
      </c>
      <c r="L3459" s="937">
        <v>5.2</v>
      </c>
      <c r="M3459" s="958" t="s">
        <v>306</v>
      </c>
      <c r="N3459" s="677">
        <f t="shared" ca="1" si="592"/>
        <v>0</v>
      </c>
      <c r="O3459" s="677">
        <f t="shared" ca="1" si="593"/>
        <v>0</v>
      </c>
      <c r="P3459" s="677">
        <f t="shared" ca="1" si="593"/>
        <v>0</v>
      </c>
      <c r="Q3459" s="677">
        <f t="shared" ca="1" si="593"/>
        <v>0</v>
      </c>
      <c r="R3459" s="677">
        <f t="shared" ca="1" si="593"/>
        <v>0</v>
      </c>
      <c r="S3459" s="677">
        <f t="shared" ca="1" si="593"/>
        <v>0</v>
      </c>
      <c r="T3459" s="677">
        <f t="shared" ca="1" si="593"/>
        <v>0</v>
      </c>
      <c r="U3459" s="677">
        <f t="shared" ca="1" si="593"/>
        <v>0</v>
      </c>
      <c r="V3459" s="677">
        <f t="shared" ca="1" si="593"/>
        <v>0</v>
      </c>
      <c r="W3459" s="677">
        <f t="shared" ca="1" si="588"/>
        <v>0</v>
      </c>
      <c r="X3459" s="677">
        <f t="shared" ca="1" si="593"/>
        <v>0</v>
      </c>
      <c r="Y3459" s="677">
        <f t="shared" ca="1" si="593"/>
        <v>0</v>
      </c>
      <c r="Z3459" s="677">
        <f t="shared" ca="1" si="593"/>
        <v>0</v>
      </c>
      <c r="AA3459" t="str">
        <f t="shared" si="594"/>
        <v>ASR_COMP</v>
      </c>
      <c r="AB3459" s="957">
        <f t="shared" si="595"/>
        <v>44682</v>
      </c>
      <c r="AC3459" t="str">
        <f t="shared" si="596"/>
        <v>Unaudited</v>
      </c>
    </row>
    <row r="3460" spans="1:29" ht="30" x14ac:dyDescent="0.25">
      <c r="A3460" t="s">
        <v>423</v>
      </c>
      <c r="B3460" t="s">
        <v>1388</v>
      </c>
      <c r="C3460" t="s">
        <v>1389</v>
      </c>
      <c r="D3460">
        <v>1900</v>
      </c>
      <c r="E3460" s="957">
        <v>1</v>
      </c>
      <c r="F3460" t="s">
        <v>443</v>
      </c>
      <c r="G3460" s="957">
        <v>274</v>
      </c>
      <c r="H3460" t="s">
        <v>391</v>
      </c>
      <c r="I3460" s="958" t="s">
        <v>491</v>
      </c>
      <c r="J3460" s="958" t="s">
        <v>447</v>
      </c>
      <c r="K3460" s="958" t="s">
        <v>448</v>
      </c>
      <c r="L3460" s="953">
        <v>5.3</v>
      </c>
      <c r="M3460" s="958" t="s">
        <v>307</v>
      </c>
      <c r="N3460" s="677">
        <f t="shared" ca="1" si="592"/>
        <v>-1661667.6759856278</v>
      </c>
      <c r="O3460" s="677">
        <f t="shared" ca="1" si="593"/>
        <v>-848305.63493016397</v>
      </c>
      <c r="P3460" s="677">
        <f t="shared" ca="1" si="593"/>
        <v>-291266.34327575378</v>
      </c>
      <c r="Q3460" s="677">
        <f t="shared" ca="1" si="593"/>
        <v>-121937.33103592222</v>
      </c>
      <c r="R3460" s="677">
        <f t="shared" ca="1" si="593"/>
        <v>-186946.45477934071</v>
      </c>
      <c r="S3460" s="677">
        <f t="shared" ca="1" si="593"/>
        <v>-24406.698747710201</v>
      </c>
      <c r="T3460" s="677">
        <f t="shared" ca="1" si="593"/>
        <v>-138363.71441283432</v>
      </c>
      <c r="U3460" s="677">
        <f t="shared" ca="1" si="593"/>
        <v>-1424.8167468852182</v>
      </c>
      <c r="V3460" s="677">
        <f t="shared" ca="1" si="593"/>
        <v>-11541.947742743718</v>
      </c>
      <c r="W3460" s="677">
        <f t="shared" ca="1" si="588"/>
        <v>-593.11051888555039</v>
      </c>
      <c r="X3460" s="677">
        <f t="shared" ca="1" si="593"/>
        <v>-11001.869616058346</v>
      </c>
      <c r="Y3460" s="677">
        <f t="shared" ca="1" si="593"/>
        <v>-25879.754179329844</v>
      </c>
      <c r="Z3460" s="677">
        <f t="shared" ca="1" si="593"/>
        <v>0</v>
      </c>
      <c r="AA3460" t="str">
        <f t="shared" si="594"/>
        <v>ASR_COMP</v>
      </c>
      <c r="AB3460" s="957">
        <f t="shared" si="595"/>
        <v>44682</v>
      </c>
      <c r="AC3460" t="str">
        <f t="shared" si="596"/>
        <v>Unaudited</v>
      </c>
    </row>
    <row r="3461" spans="1:29" x14ac:dyDescent="0.25">
      <c r="A3461" t="s">
        <v>423</v>
      </c>
      <c r="B3461" t="s">
        <v>1388</v>
      </c>
      <c r="C3461" t="s">
        <v>1389</v>
      </c>
      <c r="D3461">
        <v>1900</v>
      </c>
      <c r="E3461" s="957">
        <v>1</v>
      </c>
      <c r="F3461" t="s">
        <v>443</v>
      </c>
      <c r="G3461" s="957">
        <v>274</v>
      </c>
      <c r="H3461" t="s">
        <v>391</v>
      </c>
      <c r="I3461" s="937" t="s">
        <v>491</v>
      </c>
      <c r="J3461" s="937" t="s">
        <v>447</v>
      </c>
      <c r="K3461" s="937" t="s">
        <v>448</v>
      </c>
      <c r="L3461" s="937" t="s">
        <v>82</v>
      </c>
      <c r="M3461" s="958" t="s">
        <v>456</v>
      </c>
      <c r="N3461" s="677">
        <f t="shared" ca="1" si="592"/>
        <v>0</v>
      </c>
      <c r="O3461" s="677">
        <f t="shared" ca="1" si="593"/>
        <v>0</v>
      </c>
      <c r="P3461" s="677">
        <f t="shared" ca="1" si="593"/>
        <v>0</v>
      </c>
      <c r="Q3461" s="677">
        <f t="shared" ca="1" si="593"/>
        <v>0</v>
      </c>
      <c r="R3461" s="677">
        <f t="shared" ca="1" si="593"/>
        <v>0</v>
      </c>
      <c r="S3461" s="677">
        <f t="shared" ca="1" si="593"/>
        <v>0</v>
      </c>
      <c r="T3461" s="677">
        <f t="shared" ca="1" si="593"/>
        <v>0</v>
      </c>
      <c r="U3461" s="677">
        <f t="shared" ca="1" si="593"/>
        <v>0</v>
      </c>
      <c r="V3461" s="677">
        <f t="shared" ca="1" si="593"/>
        <v>0</v>
      </c>
      <c r="W3461" s="677">
        <f t="shared" ca="1" si="588"/>
        <v>0</v>
      </c>
      <c r="X3461" s="677">
        <f t="shared" ca="1" si="593"/>
        <v>0</v>
      </c>
      <c r="Y3461" s="677">
        <f t="shared" ca="1" si="593"/>
        <v>0</v>
      </c>
      <c r="Z3461" s="677">
        <f t="shared" ca="1" si="593"/>
        <v>0</v>
      </c>
      <c r="AA3461" t="str">
        <f t="shared" si="594"/>
        <v>ASR_COMP</v>
      </c>
      <c r="AB3461" s="957">
        <f t="shared" si="595"/>
        <v>44682</v>
      </c>
      <c r="AC3461" t="str">
        <f t="shared" si="596"/>
        <v>Unaudited</v>
      </c>
    </row>
    <row r="3462" spans="1:29" x14ac:dyDescent="0.25">
      <c r="A3462" t="s">
        <v>423</v>
      </c>
      <c r="B3462" t="s">
        <v>1388</v>
      </c>
      <c r="C3462" t="s">
        <v>1389</v>
      </c>
      <c r="D3462">
        <v>1900</v>
      </c>
      <c r="E3462" s="957">
        <v>1</v>
      </c>
      <c r="F3462" t="s">
        <v>443</v>
      </c>
      <c r="G3462" s="957">
        <v>274</v>
      </c>
      <c r="H3462" t="s">
        <v>391</v>
      </c>
      <c r="I3462" s="937" t="s">
        <v>491</v>
      </c>
      <c r="J3462" s="937" t="s">
        <v>447</v>
      </c>
      <c r="K3462" s="937" t="s">
        <v>449</v>
      </c>
      <c r="L3462" s="937">
        <v>6.1</v>
      </c>
      <c r="M3462" s="958" t="s">
        <v>18</v>
      </c>
      <c r="N3462" s="677">
        <f t="shared" ca="1" si="592"/>
        <v>0</v>
      </c>
      <c r="O3462" s="677">
        <f t="shared" ca="1" si="593"/>
        <v>0</v>
      </c>
      <c r="P3462" s="677">
        <f t="shared" ca="1" si="593"/>
        <v>0</v>
      </c>
      <c r="Q3462" s="677">
        <f t="shared" ca="1" si="593"/>
        <v>0</v>
      </c>
      <c r="R3462" s="677">
        <f t="shared" ca="1" si="593"/>
        <v>0</v>
      </c>
      <c r="S3462" s="677">
        <f t="shared" ca="1" si="593"/>
        <v>0</v>
      </c>
      <c r="T3462" s="677">
        <f t="shared" ca="1" si="593"/>
        <v>0</v>
      </c>
      <c r="U3462" s="677">
        <f t="shared" ca="1" si="593"/>
        <v>0</v>
      </c>
      <c r="V3462" s="677">
        <f t="shared" ca="1" si="593"/>
        <v>0</v>
      </c>
      <c r="W3462" s="677">
        <f t="shared" ca="1" si="588"/>
        <v>0</v>
      </c>
      <c r="X3462" s="677">
        <f t="shared" ca="1" si="593"/>
        <v>0</v>
      </c>
      <c r="Y3462" s="677">
        <f t="shared" ca="1" si="593"/>
        <v>0</v>
      </c>
      <c r="Z3462" s="677">
        <f t="shared" ca="1" si="593"/>
        <v>0</v>
      </c>
      <c r="AA3462" t="str">
        <f t="shared" si="594"/>
        <v>ASR_COMP</v>
      </c>
      <c r="AB3462" s="957">
        <f t="shared" si="595"/>
        <v>44682</v>
      </c>
      <c r="AC3462" t="str">
        <f t="shared" si="596"/>
        <v>Unaudited</v>
      </c>
    </row>
    <row r="3463" spans="1:29" x14ac:dyDescent="0.25">
      <c r="A3463" t="s">
        <v>423</v>
      </c>
      <c r="B3463" t="s">
        <v>1388</v>
      </c>
      <c r="C3463" t="s">
        <v>1389</v>
      </c>
      <c r="D3463">
        <v>1900</v>
      </c>
      <c r="E3463" s="957">
        <v>1</v>
      </c>
      <c r="F3463" t="s">
        <v>443</v>
      </c>
      <c r="G3463" s="957">
        <v>274</v>
      </c>
      <c r="H3463" t="s">
        <v>391</v>
      </c>
      <c r="I3463" s="937" t="s">
        <v>491</v>
      </c>
      <c r="J3463" s="937" t="s">
        <v>447</v>
      </c>
      <c r="K3463" s="937" t="s">
        <v>449</v>
      </c>
      <c r="L3463" s="937">
        <v>6.2</v>
      </c>
      <c r="M3463" s="958" t="s">
        <v>19</v>
      </c>
      <c r="N3463" s="677">
        <f t="shared" ca="1" si="592"/>
        <v>0</v>
      </c>
      <c r="O3463" s="677">
        <f t="shared" ca="1" si="593"/>
        <v>0</v>
      </c>
      <c r="P3463" s="677">
        <f t="shared" ca="1" si="593"/>
        <v>0</v>
      </c>
      <c r="Q3463" s="677">
        <f t="shared" ca="1" si="593"/>
        <v>0</v>
      </c>
      <c r="R3463" s="677">
        <f t="shared" ca="1" si="593"/>
        <v>0</v>
      </c>
      <c r="S3463" s="677">
        <f t="shared" ca="1" si="593"/>
        <v>0</v>
      </c>
      <c r="T3463" s="677">
        <f t="shared" ca="1" si="593"/>
        <v>0</v>
      </c>
      <c r="U3463" s="677">
        <f t="shared" ca="1" si="593"/>
        <v>0</v>
      </c>
      <c r="V3463" s="677">
        <f t="shared" ca="1" si="593"/>
        <v>0</v>
      </c>
      <c r="W3463" s="677">
        <f t="shared" ca="1" si="588"/>
        <v>0</v>
      </c>
      <c r="X3463" s="677">
        <f t="shared" ca="1" si="593"/>
        <v>0</v>
      </c>
      <c r="Y3463" s="677">
        <f t="shared" ca="1" si="593"/>
        <v>0</v>
      </c>
      <c r="Z3463" s="677">
        <f t="shared" ca="1" si="593"/>
        <v>0</v>
      </c>
      <c r="AA3463" t="str">
        <f t="shared" si="594"/>
        <v>ASR_COMP</v>
      </c>
      <c r="AB3463" s="957">
        <f t="shared" si="595"/>
        <v>44682</v>
      </c>
      <c r="AC3463" t="str">
        <f t="shared" si="596"/>
        <v>Unaudited</v>
      </c>
    </row>
    <row r="3464" spans="1:29" x14ac:dyDescent="0.25">
      <c r="A3464" t="s">
        <v>423</v>
      </c>
      <c r="B3464" t="s">
        <v>1388</v>
      </c>
      <c r="C3464" t="s">
        <v>1389</v>
      </c>
      <c r="D3464">
        <v>1900</v>
      </c>
      <c r="E3464" s="957">
        <v>1</v>
      </c>
      <c r="F3464" t="s">
        <v>443</v>
      </c>
      <c r="G3464" s="957">
        <v>274</v>
      </c>
      <c r="H3464" t="s">
        <v>391</v>
      </c>
      <c r="I3464" s="937" t="s">
        <v>491</v>
      </c>
      <c r="J3464" s="937" t="s">
        <v>447</v>
      </c>
      <c r="K3464" s="937" t="s">
        <v>449</v>
      </c>
      <c r="L3464" s="953">
        <v>6.3</v>
      </c>
      <c r="M3464" s="958" t="s">
        <v>187</v>
      </c>
      <c r="N3464" s="677">
        <f t="shared" ca="1" si="592"/>
        <v>0</v>
      </c>
      <c r="O3464" s="677">
        <f t="shared" ca="1" si="593"/>
        <v>0</v>
      </c>
      <c r="P3464" s="677">
        <f t="shared" ca="1" si="593"/>
        <v>0</v>
      </c>
      <c r="Q3464" s="677">
        <f t="shared" ca="1" si="593"/>
        <v>0</v>
      </c>
      <c r="R3464" s="677">
        <f t="shared" ca="1" si="593"/>
        <v>0</v>
      </c>
      <c r="S3464" s="677">
        <f t="shared" ca="1" si="593"/>
        <v>0</v>
      </c>
      <c r="T3464" s="677">
        <f t="shared" ca="1" si="593"/>
        <v>0</v>
      </c>
      <c r="U3464" s="677">
        <f t="shared" ca="1" si="593"/>
        <v>0</v>
      </c>
      <c r="V3464" s="677">
        <f t="shared" ca="1" si="593"/>
        <v>0</v>
      </c>
      <c r="W3464" s="677">
        <f t="shared" ca="1" si="588"/>
        <v>0</v>
      </c>
      <c r="X3464" s="677">
        <f t="shared" ca="1" si="593"/>
        <v>0</v>
      </c>
      <c r="Y3464" s="677">
        <f t="shared" ca="1" si="593"/>
        <v>0</v>
      </c>
      <c r="Z3464" s="677">
        <f t="shared" ca="1" si="593"/>
        <v>0</v>
      </c>
      <c r="AA3464" t="str">
        <f t="shared" si="594"/>
        <v>ASR_COMP</v>
      </c>
      <c r="AB3464" s="957">
        <f t="shared" si="595"/>
        <v>44682</v>
      </c>
      <c r="AC3464" t="str">
        <f t="shared" si="596"/>
        <v>Unaudited</v>
      </c>
    </row>
    <row r="3465" spans="1:29" x14ac:dyDescent="0.25">
      <c r="A3465" t="s">
        <v>423</v>
      </c>
      <c r="B3465" t="s">
        <v>1388</v>
      </c>
      <c r="C3465" t="s">
        <v>1389</v>
      </c>
      <c r="D3465">
        <v>1900</v>
      </c>
      <c r="E3465" s="957">
        <v>1</v>
      </c>
      <c r="F3465" t="s">
        <v>443</v>
      </c>
      <c r="G3465" s="957">
        <v>274</v>
      </c>
      <c r="H3465" t="s">
        <v>391</v>
      </c>
      <c r="I3465" s="937" t="s">
        <v>491</v>
      </c>
      <c r="J3465" s="937" t="s">
        <v>447</v>
      </c>
      <c r="K3465" s="937" t="s">
        <v>449</v>
      </c>
      <c r="L3465" s="953" t="s">
        <v>87</v>
      </c>
      <c r="M3465" s="958" t="s">
        <v>457</v>
      </c>
      <c r="N3465" s="677">
        <f t="shared" ca="1" si="592"/>
        <v>0</v>
      </c>
      <c r="O3465" s="677">
        <f t="shared" ca="1" si="593"/>
        <v>0</v>
      </c>
      <c r="P3465" s="677">
        <f t="shared" ca="1" si="593"/>
        <v>0</v>
      </c>
      <c r="Q3465" s="677">
        <f t="shared" ca="1" si="593"/>
        <v>0</v>
      </c>
      <c r="R3465" s="677">
        <f t="shared" ca="1" si="593"/>
        <v>0</v>
      </c>
      <c r="S3465" s="677">
        <f t="shared" ca="1" si="593"/>
        <v>0</v>
      </c>
      <c r="T3465" s="677">
        <f t="shared" ca="1" si="593"/>
        <v>0</v>
      </c>
      <c r="U3465" s="677">
        <f t="shared" ca="1" si="593"/>
        <v>0</v>
      </c>
      <c r="V3465" s="677">
        <f t="shared" ca="1" si="593"/>
        <v>0</v>
      </c>
      <c r="W3465" s="677">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7">
        <f t="shared" ca="1" si="593"/>
        <v>0</v>
      </c>
      <c r="Y3465" s="677">
        <f t="shared" ca="1" si="593"/>
        <v>0</v>
      </c>
      <c r="Z3465" s="677">
        <f t="shared" ca="1" si="593"/>
        <v>0</v>
      </c>
      <c r="AA3465" t="str">
        <f t="shared" si="594"/>
        <v>ASR_COMP</v>
      </c>
      <c r="AB3465" s="957">
        <f t="shared" si="595"/>
        <v>44682</v>
      </c>
      <c r="AC3465" t="str">
        <f t="shared" si="596"/>
        <v>Unaudited</v>
      </c>
    </row>
    <row r="3466" spans="1:29" x14ac:dyDescent="0.25">
      <c r="A3466" t="s">
        <v>423</v>
      </c>
      <c r="B3466" t="s">
        <v>1388</v>
      </c>
      <c r="C3466" t="s">
        <v>1389</v>
      </c>
      <c r="D3466">
        <v>1900</v>
      </c>
      <c r="E3466" s="957">
        <v>1</v>
      </c>
      <c r="F3466" t="s">
        <v>443</v>
      </c>
      <c r="G3466" s="957">
        <v>274</v>
      </c>
      <c r="H3466" t="s">
        <v>391</v>
      </c>
      <c r="I3466" s="937" t="s">
        <v>491</v>
      </c>
      <c r="J3466" s="937" t="s">
        <v>447</v>
      </c>
      <c r="K3466" s="937" t="s">
        <v>450</v>
      </c>
      <c r="L3466" s="937">
        <v>7.1</v>
      </c>
      <c r="M3466" s="958" t="s">
        <v>20</v>
      </c>
      <c r="N3466" s="677">
        <f t="shared" ca="1" si="592"/>
        <v>517731.60554767365</v>
      </c>
      <c r="O3466" s="677">
        <f t="shared" ca="1" si="593"/>
        <v>278019.34879541845</v>
      </c>
      <c r="P3466" s="677">
        <f t="shared" ca="1" si="593"/>
        <v>37824.10652957944</v>
      </c>
      <c r="Q3466" s="677">
        <f t="shared" ca="1" si="593"/>
        <v>47230.538552714337</v>
      </c>
      <c r="R3466" s="677">
        <f t="shared" ca="1" si="593"/>
        <v>35534.274799079962</v>
      </c>
      <c r="S3466" s="677">
        <f t="shared" ca="1" si="593"/>
        <v>17251.239561922295</v>
      </c>
      <c r="T3466" s="677">
        <f t="shared" ca="1" si="593"/>
        <v>1376.7327525457649</v>
      </c>
      <c r="U3466" s="677">
        <f t="shared" ca="1" si="593"/>
        <v>258.41661478758863</v>
      </c>
      <c r="V3466" s="677">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5878.0448168092216</v>
      </c>
      <c r="W3466" s="677">
        <f t="shared" ca="1" si="597"/>
        <v>4609.5652321992293</v>
      </c>
      <c r="X3466" s="677">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70127.026732442813</v>
      </c>
      <c r="Y3466" s="677">
        <f t="shared" ca="1" si="599"/>
        <v>19622.311160174573</v>
      </c>
      <c r="Z3466" s="677">
        <f t="shared" ca="1" si="599"/>
        <v>0</v>
      </c>
      <c r="AA3466" t="str">
        <f t="shared" si="594"/>
        <v>ASR_COMP</v>
      </c>
      <c r="AB3466" s="957">
        <f t="shared" si="595"/>
        <v>44682</v>
      </c>
      <c r="AC3466" t="str">
        <f t="shared" si="596"/>
        <v>Unaudited</v>
      </c>
    </row>
    <row r="3467" spans="1:29" x14ac:dyDescent="0.25">
      <c r="A3467" t="s">
        <v>423</v>
      </c>
      <c r="B3467" t="s">
        <v>1388</v>
      </c>
      <c r="C3467" t="s">
        <v>1389</v>
      </c>
      <c r="D3467">
        <v>1900</v>
      </c>
      <c r="E3467" s="957">
        <v>1</v>
      </c>
      <c r="F3467" t="s">
        <v>443</v>
      </c>
      <c r="G3467" s="957">
        <v>274</v>
      </c>
      <c r="H3467" t="s">
        <v>391</v>
      </c>
      <c r="I3467" s="958" t="s">
        <v>491</v>
      </c>
      <c r="J3467" s="958" t="s">
        <v>447</v>
      </c>
      <c r="K3467" s="958" t="s">
        <v>450</v>
      </c>
      <c r="L3467" s="937">
        <v>7.2</v>
      </c>
      <c r="M3467" s="958" t="s">
        <v>21</v>
      </c>
      <c r="N3467" s="677">
        <f t="shared" ca="1" si="592"/>
        <v>0</v>
      </c>
      <c r="O3467" s="677">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7">
        <f t="shared" ca="1" si="600"/>
        <v>0</v>
      </c>
      <c r="Q3467" s="677">
        <f t="shared" ca="1" si="600"/>
        <v>0</v>
      </c>
      <c r="R3467" s="677">
        <f t="shared" ca="1" si="600"/>
        <v>0</v>
      </c>
      <c r="S3467" s="677">
        <f t="shared" ca="1" si="600"/>
        <v>0</v>
      </c>
      <c r="T3467" s="677">
        <f t="shared" ca="1" si="600"/>
        <v>0</v>
      </c>
      <c r="U3467" s="677">
        <f t="shared" ca="1" si="600"/>
        <v>0</v>
      </c>
      <c r="V3467" s="677">
        <f t="shared" ca="1" si="598"/>
        <v>0</v>
      </c>
      <c r="W3467" s="677">
        <f t="shared" ca="1" si="597"/>
        <v>0</v>
      </c>
      <c r="X3467" s="677">
        <f t="shared" ca="1" si="599"/>
        <v>0</v>
      </c>
      <c r="Y3467" s="677">
        <f t="shared" ca="1" si="599"/>
        <v>0</v>
      </c>
      <c r="Z3467" s="677">
        <f t="shared" ca="1" si="599"/>
        <v>0</v>
      </c>
      <c r="AA3467" t="str">
        <f t="shared" si="594"/>
        <v>ASR_COMP</v>
      </c>
      <c r="AB3467" s="957">
        <f t="shared" si="595"/>
        <v>44682</v>
      </c>
      <c r="AC3467" t="str">
        <f t="shared" si="596"/>
        <v>Unaudited</v>
      </c>
    </row>
    <row r="3468" spans="1:29" x14ac:dyDescent="0.25">
      <c r="A3468" t="s">
        <v>423</v>
      </c>
      <c r="B3468" t="s">
        <v>1388</v>
      </c>
      <c r="C3468" t="s">
        <v>1389</v>
      </c>
      <c r="D3468">
        <v>1900</v>
      </c>
      <c r="E3468" s="957">
        <v>1</v>
      </c>
      <c r="F3468" t="s">
        <v>443</v>
      </c>
      <c r="G3468" s="957">
        <v>274</v>
      </c>
      <c r="H3468" t="s">
        <v>391</v>
      </c>
      <c r="I3468" s="937" t="s">
        <v>491</v>
      </c>
      <c r="J3468" s="937" t="s">
        <v>447</v>
      </c>
      <c r="K3468" s="937" t="s">
        <v>450</v>
      </c>
      <c r="L3468" s="937">
        <v>7.3</v>
      </c>
      <c r="M3468" s="958" t="s">
        <v>158</v>
      </c>
      <c r="N3468" s="677">
        <f t="shared" ca="1" si="592"/>
        <v>171185.2281759663</v>
      </c>
      <c r="O3468" s="677">
        <f t="shared" ca="1" si="600"/>
        <v>139922.55262052632</v>
      </c>
      <c r="P3468" s="677">
        <f t="shared" ca="1" si="600"/>
        <v>13085.520203259388</v>
      </c>
      <c r="Q3468" s="677">
        <f t="shared" ca="1" si="600"/>
        <v>4824.7057288826036</v>
      </c>
      <c r="R3468" s="677">
        <f t="shared" ca="1" si="600"/>
        <v>2316.3819847844638</v>
      </c>
      <c r="S3468" s="677">
        <f t="shared" ca="1" si="600"/>
        <v>3994.5078488038566</v>
      </c>
      <c r="T3468" s="677">
        <f t="shared" ca="1" si="600"/>
        <v>25.049515825032891</v>
      </c>
      <c r="U3468" s="677">
        <f t="shared" ca="1" si="600"/>
        <v>152.67955031033497</v>
      </c>
      <c r="V3468" s="677">
        <f t="shared" ca="1" si="598"/>
        <v>274.41890736337825</v>
      </c>
      <c r="W3468" s="677">
        <f t="shared" ca="1" si="597"/>
        <v>1451.8969364898687</v>
      </c>
      <c r="X3468" s="677">
        <f t="shared" ca="1" si="599"/>
        <v>4229.6611422888454</v>
      </c>
      <c r="Y3468" s="677">
        <f t="shared" ca="1" si="599"/>
        <v>907.85373743220384</v>
      </c>
      <c r="Z3468" s="677">
        <f t="shared" ca="1" si="599"/>
        <v>0</v>
      </c>
      <c r="AA3468" t="str">
        <f t="shared" si="594"/>
        <v>ASR_COMP</v>
      </c>
      <c r="AB3468" s="957">
        <f t="shared" si="595"/>
        <v>44682</v>
      </c>
      <c r="AC3468" t="str">
        <f t="shared" si="596"/>
        <v>Unaudited</v>
      </c>
    </row>
    <row r="3469" spans="1:29" x14ac:dyDescent="0.25">
      <c r="A3469" t="s">
        <v>423</v>
      </c>
      <c r="B3469" t="s">
        <v>1388</v>
      </c>
      <c r="C3469" t="s">
        <v>1389</v>
      </c>
      <c r="D3469">
        <v>1900</v>
      </c>
      <c r="E3469" s="957">
        <v>1</v>
      </c>
      <c r="F3469" t="s">
        <v>443</v>
      </c>
      <c r="G3469" s="957">
        <v>274</v>
      </c>
      <c r="H3469" t="s">
        <v>391</v>
      </c>
      <c r="I3469" s="937" t="s">
        <v>491</v>
      </c>
      <c r="J3469" s="937" t="s">
        <v>447</v>
      </c>
      <c r="K3469" s="937" t="s">
        <v>450</v>
      </c>
      <c r="L3469" s="937" t="s">
        <v>91</v>
      </c>
      <c r="M3469" s="958" t="s">
        <v>458</v>
      </c>
      <c r="N3469" s="677">
        <f t="shared" ca="1" si="592"/>
        <v>0</v>
      </c>
      <c r="O3469" s="677">
        <f t="shared" ca="1" si="600"/>
        <v>0</v>
      </c>
      <c r="P3469" s="677">
        <f t="shared" ca="1" si="600"/>
        <v>0</v>
      </c>
      <c r="Q3469" s="677">
        <f t="shared" ca="1" si="600"/>
        <v>0</v>
      </c>
      <c r="R3469" s="677">
        <f t="shared" ca="1" si="600"/>
        <v>0</v>
      </c>
      <c r="S3469" s="677">
        <f t="shared" ca="1" si="600"/>
        <v>0</v>
      </c>
      <c r="T3469" s="677">
        <f t="shared" ca="1" si="600"/>
        <v>0</v>
      </c>
      <c r="U3469" s="677">
        <f t="shared" ca="1" si="600"/>
        <v>0</v>
      </c>
      <c r="V3469" s="677">
        <f t="shared" ca="1" si="598"/>
        <v>0</v>
      </c>
      <c r="W3469" s="677">
        <f t="shared" ca="1" si="597"/>
        <v>0</v>
      </c>
      <c r="X3469" s="677">
        <f t="shared" ca="1" si="599"/>
        <v>0</v>
      </c>
      <c r="Y3469" s="677">
        <f t="shared" ca="1" si="599"/>
        <v>0</v>
      </c>
      <c r="Z3469" s="677">
        <f t="shared" ca="1" si="599"/>
        <v>0</v>
      </c>
      <c r="AA3469" t="str">
        <f t="shared" si="594"/>
        <v>ASR_COMP</v>
      </c>
      <c r="AB3469" s="957">
        <f t="shared" si="595"/>
        <v>44682</v>
      </c>
      <c r="AC3469" t="str">
        <f t="shared" si="596"/>
        <v>Unaudited</v>
      </c>
    </row>
    <row r="3470" spans="1:29" x14ac:dyDescent="0.25">
      <c r="A3470" t="s">
        <v>423</v>
      </c>
      <c r="B3470" t="s">
        <v>1388</v>
      </c>
      <c r="C3470" t="s">
        <v>1389</v>
      </c>
      <c r="D3470">
        <v>1900</v>
      </c>
      <c r="E3470" s="957">
        <v>1</v>
      </c>
      <c r="F3470" t="s">
        <v>443</v>
      </c>
      <c r="G3470" s="957">
        <v>274</v>
      </c>
      <c r="H3470" t="s">
        <v>391</v>
      </c>
      <c r="I3470" s="937" t="s">
        <v>491</v>
      </c>
      <c r="J3470" s="937" t="s">
        <v>447</v>
      </c>
      <c r="K3470" s="937" t="s">
        <v>451</v>
      </c>
      <c r="L3470" s="937">
        <v>8.1</v>
      </c>
      <c r="M3470" s="958" t="s">
        <v>22</v>
      </c>
      <c r="N3470" s="677">
        <f t="shared" ca="1" si="592"/>
        <v>14283221.33727932</v>
      </c>
      <c r="O3470" s="677">
        <f t="shared" ca="1" si="600"/>
        <v>6450813.7573604183</v>
      </c>
      <c r="P3470" s="677">
        <f t="shared" ca="1" si="600"/>
        <v>988387.99997844163</v>
      </c>
      <c r="Q3470" s="677">
        <f t="shared" ca="1" si="600"/>
        <v>3513206.8033099873</v>
      </c>
      <c r="R3470" s="677">
        <f t="shared" ca="1" si="600"/>
        <v>1765198.9167028554</v>
      </c>
      <c r="S3470" s="677">
        <f t="shared" ca="1" si="600"/>
        <v>10061.175061447329</v>
      </c>
      <c r="T3470" s="677">
        <f t="shared" ca="1" si="600"/>
        <v>175003.75177214568</v>
      </c>
      <c r="U3470" s="677">
        <f t="shared" ca="1" si="600"/>
        <v>0</v>
      </c>
      <c r="V3470" s="677">
        <f t="shared" ca="1" si="598"/>
        <v>622290.93507074937</v>
      </c>
      <c r="W3470" s="677">
        <f t="shared" ca="1" si="597"/>
        <v>81558.414002358666</v>
      </c>
      <c r="X3470" s="677">
        <f t="shared" ca="1" si="599"/>
        <v>3316.8802297219645</v>
      </c>
      <c r="Y3470" s="677">
        <f t="shared" ca="1" si="599"/>
        <v>673382.7037911946</v>
      </c>
      <c r="Z3470" s="677">
        <f t="shared" ca="1" si="599"/>
        <v>0</v>
      </c>
      <c r="AA3470" t="str">
        <f t="shared" si="594"/>
        <v>ASR_COMP</v>
      </c>
      <c r="AB3470" s="957">
        <f t="shared" si="595"/>
        <v>44682</v>
      </c>
      <c r="AC3470" t="str">
        <f t="shared" si="596"/>
        <v>Unaudited</v>
      </c>
    </row>
    <row r="3471" spans="1:29" x14ac:dyDescent="0.25">
      <c r="A3471" t="s">
        <v>423</v>
      </c>
      <c r="B3471" t="s">
        <v>1388</v>
      </c>
      <c r="C3471" t="s">
        <v>1389</v>
      </c>
      <c r="D3471">
        <v>1900</v>
      </c>
      <c r="E3471" s="957">
        <v>1</v>
      </c>
      <c r="F3471" t="s">
        <v>443</v>
      </c>
      <c r="G3471" s="957">
        <v>274</v>
      </c>
      <c r="H3471" t="s">
        <v>391</v>
      </c>
      <c r="I3471" s="958" t="s">
        <v>491</v>
      </c>
      <c r="J3471" s="958" t="s">
        <v>447</v>
      </c>
      <c r="K3471" s="958" t="s">
        <v>451</v>
      </c>
      <c r="L3471" s="937" t="s">
        <v>115</v>
      </c>
      <c r="M3471" s="958" t="s">
        <v>446</v>
      </c>
      <c r="N3471" s="677">
        <f t="shared" ca="1" si="592"/>
        <v>108087.20000000001</v>
      </c>
      <c r="O3471" s="677">
        <f t="shared" ca="1" si="600"/>
        <v>68007.200000000012</v>
      </c>
      <c r="P3471" s="677">
        <f t="shared" ca="1" si="600"/>
        <v>24048</v>
      </c>
      <c r="Q3471" s="677">
        <f t="shared" ca="1" si="600"/>
        <v>0</v>
      </c>
      <c r="R3471" s="677">
        <f t="shared" ca="1" si="600"/>
        <v>16032</v>
      </c>
      <c r="S3471" s="677">
        <f t="shared" ca="1" si="600"/>
        <v>0</v>
      </c>
      <c r="T3471" s="677">
        <f t="shared" ca="1" si="600"/>
        <v>0</v>
      </c>
      <c r="U3471" s="677">
        <f t="shared" ca="1" si="600"/>
        <v>0</v>
      </c>
      <c r="V3471" s="677">
        <f t="shared" ca="1" si="598"/>
        <v>0</v>
      </c>
      <c r="W3471" s="677">
        <f t="shared" ca="1" si="597"/>
        <v>0</v>
      </c>
      <c r="X3471" s="677">
        <f t="shared" ca="1" si="599"/>
        <v>0</v>
      </c>
      <c r="Y3471" s="677">
        <f t="shared" ca="1" si="599"/>
        <v>0</v>
      </c>
      <c r="Z3471" s="677">
        <f t="shared" ca="1" si="599"/>
        <v>0</v>
      </c>
      <c r="AA3471" t="str">
        <f t="shared" si="594"/>
        <v>ASR_COMP</v>
      </c>
      <c r="AB3471" s="957">
        <f t="shared" si="595"/>
        <v>44682</v>
      </c>
      <c r="AC3471" t="str">
        <f t="shared" si="596"/>
        <v>Unaudited</v>
      </c>
    </row>
    <row r="3472" spans="1:29" x14ac:dyDescent="0.25">
      <c r="A3472" t="s">
        <v>423</v>
      </c>
      <c r="B3472" t="s">
        <v>1388</v>
      </c>
      <c r="C3472" t="s">
        <v>1389</v>
      </c>
      <c r="D3472">
        <v>1900</v>
      </c>
      <c r="E3472" s="957">
        <v>1</v>
      </c>
      <c r="F3472" t="s">
        <v>443</v>
      </c>
      <c r="G3472" s="957">
        <v>274</v>
      </c>
      <c r="H3472" t="s">
        <v>391</v>
      </c>
      <c r="I3472" s="958" t="s">
        <v>491</v>
      </c>
      <c r="J3472" s="958" t="s">
        <v>447</v>
      </c>
      <c r="K3472" s="958" t="s">
        <v>451</v>
      </c>
      <c r="L3472" s="937" t="s">
        <v>117</v>
      </c>
      <c r="M3472" s="958" t="s">
        <v>160</v>
      </c>
      <c r="N3472" s="677">
        <f t="shared" ca="1" si="592"/>
        <v>0</v>
      </c>
      <c r="O3472" s="677">
        <f t="shared" ca="1" si="600"/>
        <v>0</v>
      </c>
      <c r="P3472" s="677">
        <f t="shared" ca="1" si="600"/>
        <v>0</v>
      </c>
      <c r="Q3472" s="677">
        <f t="shared" ca="1" si="600"/>
        <v>0</v>
      </c>
      <c r="R3472" s="677">
        <f t="shared" ca="1" si="600"/>
        <v>0</v>
      </c>
      <c r="S3472" s="677">
        <f t="shared" ca="1" si="600"/>
        <v>0</v>
      </c>
      <c r="T3472" s="677">
        <f t="shared" ca="1" si="600"/>
        <v>0</v>
      </c>
      <c r="U3472" s="677">
        <f t="shared" ca="1" si="600"/>
        <v>0</v>
      </c>
      <c r="V3472" s="677">
        <f t="shared" ca="1" si="598"/>
        <v>0</v>
      </c>
      <c r="W3472" s="677">
        <f t="shared" ca="1" si="597"/>
        <v>0</v>
      </c>
      <c r="X3472" s="677">
        <f t="shared" ca="1" si="599"/>
        <v>0</v>
      </c>
      <c r="Y3472" s="677">
        <f t="shared" ca="1" si="599"/>
        <v>0</v>
      </c>
      <c r="Z3472" s="677">
        <f t="shared" ca="1" si="599"/>
        <v>0</v>
      </c>
      <c r="AA3472" t="str">
        <f t="shared" si="594"/>
        <v>ASR_COMP</v>
      </c>
      <c r="AB3472" s="957">
        <f t="shared" si="595"/>
        <v>44682</v>
      </c>
      <c r="AC3472" t="str">
        <f t="shared" si="596"/>
        <v>Unaudited</v>
      </c>
    </row>
    <row r="3473" spans="1:29" x14ac:dyDescent="0.25">
      <c r="A3473" t="s">
        <v>423</v>
      </c>
      <c r="B3473" t="s">
        <v>1388</v>
      </c>
      <c r="C3473" t="s">
        <v>1389</v>
      </c>
      <c r="D3473">
        <v>1900</v>
      </c>
      <c r="E3473" s="957">
        <v>1</v>
      </c>
      <c r="F3473" t="s">
        <v>443</v>
      </c>
      <c r="G3473" s="957">
        <v>274</v>
      </c>
      <c r="H3473" t="s">
        <v>391</v>
      </c>
      <c r="I3473" s="958" t="s">
        <v>491</v>
      </c>
      <c r="J3473" s="958" t="s">
        <v>447</v>
      </c>
      <c r="K3473" s="958" t="s">
        <v>451</v>
      </c>
      <c r="L3473" s="937" t="s">
        <v>118</v>
      </c>
      <c r="M3473" s="958" t="s">
        <v>116</v>
      </c>
      <c r="N3473" s="677">
        <f t="shared" ca="1" si="592"/>
        <v>-53840.862440070829</v>
      </c>
      <c r="O3473" s="677">
        <f t="shared" ca="1" si="600"/>
        <v>-25736.999147333059</v>
      </c>
      <c r="P3473" s="677">
        <f t="shared" ca="1" si="600"/>
        <v>-3943.4003320362958</v>
      </c>
      <c r="Q3473" s="677">
        <f t="shared" ca="1" si="600"/>
        <v>-12258.082506897728</v>
      </c>
      <c r="R3473" s="677">
        <f t="shared" ca="1" si="600"/>
        <v>-6159.032238479037</v>
      </c>
      <c r="S3473" s="677">
        <f t="shared" ca="1" si="600"/>
        <v>-705.42851380344166</v>
      </c>
      <c r="T3473" s="677">
        <f t="shared" ca="1" si="600"/>
        <v>0</v>
      </c>
      <c r="U3473" s="677">
        <f t="shared" ca="1" si="600"/>
        <v>0</v>
      </c>
      <c r="V3473" s="677">
        <f t="shared" ca="1" si="598"/>
        <v>-2171.2623402086469</v>
      </c>
      <c r="W3473" s="677">
        <f t="shared" ca="1" si="597"/>
        <v>-284.56900602341881</v>
      </c>
      <c r="X3473" s="677">
        <f t="shared" ca="1" si="599"/>
        <v>-232.55950489148864</v>
      </c>
      <c r="Y3473" s="677">
        <f t="shared" ca="1" si="599"/>
        <v>-2349.5288503977126</v>
      </c>
      <c r="Z3473" s="677">
        <f t="shared" ca="1" si="599"/>
        <v>0</v>
      </c>
      <c r="AA3473" t="str">
        <f t="shared" si="594"/>
        <v>ASR_COMP</v>
      </c>
      <c r="AB3473" s="957">
        <f t="shared" si="595"/>
        <v>44682</v>
      </c>
      <c r="AC3473" t="str">
        <f t="shared" si="596"/>
        <v>Unaudited</v>
      </c>
    </row>
    <row r="3474" spans="1:29" x14ac:dyDescent="0.25">
      <c r="A3474" t="s">
        <v>423</v>
      </c>
      <c r="B3474" t="s">
        <v>1388</v>
      </c>
      <c r="C3474" t="s">
        <v>1389</v>
      </c>
      <c r="D3474">
        <v>1900</v>
      </c>
      <c r="E3474" s="957">
        <v>1</v>
      </c>
      <c r="F3474" t="s">
        <v>443</v>
      </c>
      <c r="G3474" s="957">
        <v>274</v>
      </c>
      <c r="H3474" t="s">
        <v>391</v>
      </c>
      <c r="I3474" s="958" t="s">
        <v>491</v>
      </c>
      <c r="J3474" s="958" t="s">
        <v>447</v>
      </c>
      <c r="K3474" s="958" t="s">
        <v>451</v>
      </c>
      <c r="L3474" s="937" t="s">
        <v>119</v>
      </c>
      <c r="M3474" s="958" t="s">
        <v>161</v>
      </c>
      <c r="N3474" s="677">
        <f t="shared" ca="1" si="592"/>
        <v>0</v>
      </c>
      <c r="O3474" s="677">
        <f t="shared" ca="1" si="600"/>
        <v>0</v>
      </c>
      <c r="P3474" s="677">
        <f t="shared" ca="1" si="600"/>
        <v>0</v>
      </c>
      <c r="Q3474" s="677">
        <f t="shared" ca="1" si="600"/>
        <v>0</v>
      </c>
      <c r="R3474" s="677">
        <f t="shared" ca="1" si="600"/>
        <v>0</v>
      </c>
      <c r="S3474" s="677">
        <f t="shared" ca="1" si="600"/>
        <v>0</v>
      </c>
      <c r="T3474" s="677">
        <f t="shared" ca="1" si="600"/>
        <v>0</v>
      </c>
      <c r="U3474" s="677">
        <f t="shared" ca="1" si="600"/>
        <v>0</v>
      </c>
      <c r="V3474" s="677">
        <f t="shared" ca="1" si="598"/>
        <v>0</v>
      </c>
      <c r="W3474" s="677">
        <f t="shared" ca="1" si="597"/>
        <v>0</v>
      </c>
      <c r="X3474" s="677">
        <f t="shared" ca="1" si="599"/>
        <v>0</v>
      </c>
      <c r="Y3474" s="677">
        <f t="shared" ca="1" si="599"/>
        <v>0</v>
      </c>
      <c r="Z3474" s="677">
        <f t="shared" ca="1" si="599"/>
        <v>0</v>
      </c>
      <c r="AA3474" t="str">
        <f t="shared" si="594"/>
        <v>ASR_COMP</v>
      </c>
      <c r="AB3474" s="957">
        <f t="shared" si="595"/>
        <v>44682</v>
      </c>
      <c r="AC3474" t="str">
        <f t="shared" si="596"/>
        <v>Unaudited</v>
      </c>
    </row>
    <row r="3475" spans="1:29" x14ac:dyDescent="0.25">
      <c r="A3475" t="s">
        <v>423</v>
      </c>
      <c r="B3475" t="s">
        <v>1388</v>
      </c>
      <c r="C3475" t="s">
        <v>1389</v>
      </c>
      <c r="D3475">
        <v>1900</v>
      </c>
      <c r="E3475" s="957">
        <v>1</v>
      </c>
      <c r="F3475" t="s">
        <v>443</v>
      </c>
      <c r="G3475" s="957">
        <v>274</v>
      </c>
      <c r="H3475" t="s">
        <v>391</v>
      </c>
      <c r="I3475" s="958" t="s">
        <v>491</v>
      </c>
      <c r="J3475" s="958" t="s">
        <v>447</v>
      </c>
      <c r="K3475" s="958" t="s">
        <v>451</v>
      </c>
      <c r="L3475" s="953" t="s">
        <v>162</v>
      </c>
      <c r="M3475" s="958" t="s">
        <v>23</v>
      </c>
      <c r="N3475" s="677">
        <f t="shared" ca="1" si="592"/>
        <v>0</v>
      </c>
      <c r="O3475" s="677">
        <f t="shared" ca="1" si="600"/>
        <v>0</v>
      </c>
      <c r="P3475" s="677">
        <f t="shared" ca="1" si="600"/>
        <v>0</v>
      </c>
      <c r="Q3475" s="677">
        <f t="shared" ca="1" si="600"/>
        <v>0</v>
      </c>
      <c r="R3475" s="677">
        <f t="shared" ca="1" si="600"/>
        <v>0</v>
      </c>
      <c r="S3475" s="677">
        <f t="shared" ca="1" si="600"/>
        <v>0</v>
      </c>
      <c r="T3475" s="677">
        <f t="shared" ca="1" si="600"/>
        <v>0</v>
      </c>
      <c r="U3475" s="677">
        <f t="shared" ca="1" si="600"/>
        <v>0</v>
      </c>
      <c r="V3475" s="677">
        <f t="shared" ca="1" si="598"/>
        <v>0</v>
      </c>
      <c r="W3475" s="677">
        <f t="shared" ca="1" si="597"/>
        <v>0</v>
      </c>
      <c r="X3475" s="677">
        <f t="shared" ca="1" si="599"/>
        <v>0</v>
      </c>
      <c r="Y3475" s="677">
        <f t="shared" ca="1" si="599"/>
        <v>0</v>
      </c>
      <c r="Z3475" s="677">
        <f t="shared" ca="1" si="599"/>
        <v>0</v>
      </c>
      <c r="AA3475" t="str">
        <f t="shared" si="594"/>
        <v>ASR_COMP</v>
      </c>
      <c r="AB3475" s="957">
        <f t="shared" si="595"/>
        <v>44682</v>
      </c>
      <c r="AC3475" t="str">
        <f t="shared" si="596"/>
        <v>Unaudited</v>
      </c>
    </row>
    <row r="3476" spans="1:29" x14ac:dyDescent="0.25">
      <c r="A3476" t="s">
        <v>423</v>
      </c>
      <c r="B3476" t="s">
        <v>1388</v>
      </c>
      <c r="C3476" t="s">
        <v>1389</v>
      </c>
      <c r="D3476">
        <v>1900</v>
      </c>
      <c r="E3476" s="957">
        <v>1</v>
      </c>
      <c r="F3476" t="s">
        <v>443</v>
      </c>
      <c r="G3476" s="957">
        <v>274</v>
      </c>
      <c r="H3476" t="s">
        <v>391</v>
      </c>
      <c r="I3476" s="958" t="s">
        <v>491</v>
      </c>
      <c r="J3476" s="958" t="s">
        <v>447</v>
      </c>
      <c r="K3476" s="958" t="s">
        <v>451</v>
      </c>
      <c r="L3476" s="937" t="s">
        <v>445</v>
      </c>
      <c r="M3476" s="958" t="s">
        <v>459</v>
      </c>
      <c r="N3476" s="677">
        <f t="shared" ca="1" si="592"/>
        <v>0</v>
      </c>
      <c r="O3476" s="677">
        <f t="shared" ca="1" si="600"/>
        <v>0</v>
      </c>
      <c r="P3476" s="677">
        <f t="shared" ca="1" si="600"/>
        <v>0</v>
      </c>
      <c r="Q3476" s="677">
        <f t="shared" ca="1" si="600"/>
        <v>0</v>
      </c>
      <c r="R3476" s="677">
        <f t="shared" ca="1" si="600"/>
        <v>0</v>
      </c>
      <c r="S3476" s="677">
        <f t="shared" ca="1" si="600"/>
        <v>0</v>
      </c>
      <c r="T3476" s="677">
        <f t="shared" ca="1" si="600"/>
        <v>0</v>
      </c>
      <c r="U3476" s="677">
        <f t="shared" ca="1" si="600"/>
        <v>0</v>
      </c>
      <c r="V3476" s="677">
        <f t="shared" ca="1" si="598"/>
        <v>0</v>
      </c>
      <c r="W3476" s="677">
        <f t="shared" ca="1" si="597"/>
        <v>0</v>
      </c>
      <c r="X3476" s="677">
        <f t="shared" ca="1" si="599"/>
        <v>0</v>
      </c>
      <c r="Y3476" s="677">
        <f t="shared" ca="1" si="599"/>
        <v>0</v>
      </c>
      <c r="Z3476" s="677">
        <f t="shared" ca="1" si="599"/>
        <v>0</v>
      </c>
      <c r="AA3476" t="str">
        <f t="shared" si="594"/>
        <v>ASR_COMP</v>
      </c>
      <c r="AB3476" s="957">
        <f t="shared" si="595"/>
        <v>44682</v>
      </c>
      <c r="AC3476" t="str">
        <f t="shared" si="596"/>
        <v>Unaudited</v>
      </c>
    </row>
    <row r="3477" spans="1:29" ht="30" x14ac:dyDescent="0.25">
      <c r="A3477" t="s">
        <v>423</v>
      </c>
      <c r="B3477" t="s">
        <v>1388</v>
      </c>
      <c r="C3477" t="s">
        <v>1389</v>
      </c>
      <c r="D3477">
        <v>1900</v>
      </c>
      <c r="E3477" s="957">
        <v>1</v>
      </c>
      <c r="F3477" t="s">
        <v>443</v>
      </c>
      <c r="G3477" s="957">
        <v>274</v>
      </c>
      <c r="H3477" t="s">
        <v>391</v>
      </c>
      <c r="I3477" s="937" t="s">
        <v>491</v>
      </c>
      <c r="J3477" s="937" t="s">
        <v>447</v>
      </c>
      <c r="K3477" s="937" t="s">
        <v>452</v>
      </c>
      <c r="L3477" s="937">
        <v>9.1</v>
      </c>
      <c r="M3477" s="958" t="s">
        <v>188</v>
      </c>
      <c r="N3477" s="677">
        <f t="shared" ca="1" si="592"/>
        <v>1749961.3638849291</v>
      </c>
      <c r="O3477" s="677">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113868.14928723633</v>
      </c>
      <c r="P3477" s="677">
        <f t="shared" ca="1" si="601"/>
        <v>22535.347966299723</v>
      </c>
      <c r="Q3477" s="677">
        <f t="shared" ca="1" si="601"/>
        <v>371515.36921394081</v>
      </c>
      <c r="R3477" s="677">
        <f t="shared" ca="1" si="601"/>
        <v>36150.933786373527</v>
      </c>
      <c r="S3477" s="677">
        <f t="shared" ca="1" si="601"/>
        <v>26296.814250153315</v>
      </c>
      <c r="T3477" s="677">
        <f t="shared" ca="1" si="601"/>
        <v>40500.870768623965</v>
      </c>
      <c r="U3477" s="677">
        <f t="shared" ca="1" si="601"/>
        <v>33.062511059900487</v>
      </c>
      <c r="V3477" s="677">
        <f t="shared" ca="1" si="598"/>
        <v>865.34623884352527</v>
      </c>
      <c r="W3477" s="677">
        <f t="shared" ca="1" si="597"/>
        <v>1138195.469862398</v>
      </c>
      <c r="X3477" s="677">
        <f t="shared" ca="1" si="599"/>
        <v>0</v>
      </c>
      <c r="Y3477" s="677">
        <f t="shared" ca="1" si="599"/>
        <v>0</v>
      </c>
      <c r="Z3477" s="677">
        <f t="shared" ca="1" si="599"/>
        <v>0</v>
      </c>
      <c r="AA3477" t="str">
        <f t="shared" si="594"/>
        <v>ASR_COMP</v>
      </c>
      <c r="AB3477" s="957">
        <f t="shared" si="595"/>
        <v>44682</v>
      </c>
      <c r="AC3477" t="str">
        <f t="shared" si="596"/>
        <v>Unaudited</v>
      </c>
    </row>
    <row r="3478" spans="1:29" x14ac:dyDescent="0.25">
      <c r="A3478" t="s">
        <v>423</v>
      </c>
      <c r="B3478" t="s">
        <v>1388</v>
      </c>
      <c r="C3478" t="s">
        <v>1389</v>
      </c>
      <c r="D3478">
        <v>1900</v>
      </c>
      <c r="E3478" s="957">
        <v>1</v>
      </c>
      <c r="F3478" t="s">
        <v>443</v>
      </c>
      <c r="G3478" s="957">
        <v>274</v>
      </c>
      <c r="H3478" t="s">
        <v>391</v>
      </c>
      <c r="I3478" s="958" t="s">
        <v>491</v>
      </c>
      <c r="J3478" s="958" t="s">
        <v>447</v>
      </c>
      <c r="K3478" s="958" t="s">
        <v>452</v>
      </c>
      <c r="L3478" s="937" t="s">
        <v>109</v>
      </c>
      <c r="M3478" s="958" t="s">
        <v>189</v>
      </c>
      <c r="N3478" s="677">
        <f t="shared" ca="1" si="592"/>
        <v>357192.62094252871</v>
      </c>
      <c r="O3478" s="677">
        <f t="shared" ca="1" si="601"/>
        <v>23958.332413795331</v>
      </c>
      <c r="P3478" s="677">
        <f t="shared" ca="1" si="601"/>
        <v>617.06588962740034</v>
      </c>
      <c r="Q3478" s="677">
        <f t="shared" ca="1" si="601"/>
        <v>153495.59942931635</v>
      </c>
      <c r="R3478" s="677">
        <f t="shared" ca="1" si="601"/>
        <v>61788.834508856926</v>
      </c>
      <c r="S3478" s="677">
        <f t="shared" ca="1" si="601"/>
        <v>104044.81080482587</v>
      </c>
      <c r="T3478" s="677">
        <f t="shared" ca="1" si="601"/>
        <v>130.55105026742194</v>
      </c>
      <c r="U3478" s="677">
        <f t="shared" ca="1" si="601"/>
        <v>12703.498156706111</v>
      </c>
      <c r="V3478" s="677">
        <f t="shared" ca="1" si="598"/>
        <v>72.157488061292455</v>
      </c>
      <c r="W3478" s="677">
        <f t="shared" ca="1" si="597"/>
        <v>381.77120107204365</v>
      </c>
      <c r="X3478" s="677">
        <f t="shared" ca="1" si="599"/>
        <v>0</v>
      </c>
      <c r="Y3478" s="677">
        <f t="shared" ca="1" si="599"/>
        <v>0</v>
      </c>
      <c r="Z3478" s="677">
        <f t="shared" ca="1" si="599"/>
        <v>0</v>
      </c>
      <c r="AA3478" t="str">
        <f t="shared" si="594"/>
        <v>ASR_COMP</v>
      </c>
      <c r="AB3478" s="957">
        <f t="shared" si="595"/>
        <v>44682</v>
      </c>
      <c r="AC3478" t="str">
        <f t="shared" si="596"/>
        <v>Unaudited</v>
      </c>
    </row>
    <row r="3479" spans="1:29" x14ac:dyDescent="0.25">
      <c r="A3479" t="s">
        <v>423</v>
      </c>
      <c r="B3479" t="s">
        <v>1388</v>
      </c>
      <c r="C3479" t="s">
        <v>1389</v>
      </c>
      <c r="D3479">
        <v>1900</v>
      </c>
      <c r="E3479" s="957">
        <v>1</v>
      </c>
      <c r="F3479" t="s">
        <v>443</v>
      </c>
      <c r="G3479" s="957">
        <v>274</v>
      </c>
      <c r="H3479" t="s">
        <v>391</v>
      </c>
      <c r="I3479" s="937" t="s">
        <v>491</v>
      </c>
      <c r="J3479" s="937" t="s">
        <v>447</v>
      </c>
      <c r="K3479" s="937" t="s">
        <v>452</v>
      </c>
      <c r="L3479" s="937" t="s">
        <v>1324</v>
      </c>
      <c r="M3479" s="937" t="s">
        <v>1325</v>
      </c>
      <c r="N3479" s="677">
        <f t="shared" ca="1" si="592"/>
        <v>301790.83585695294</v>
      </c>
      <c r="O3479" s="677">
        <f t="shared" ca="1" si="601"/>
        <v>83024.713305684549</v>
      </c>
      <c r="P3479" s="677">
        <f t="shared" ca="1" si="601"/>
        <v>652.48283231604887</v>
      </c>
      <c r="Q3479" s="677">
        <f t="shared" ca="1" si="601"/>
        <v>70017.073906207617</v>
      </c>
      <c r="R3479" s="677">
        <f t="shared" ca="1" si="601"/>
        <v>13737.89335442811</v>
      </c>
      <c r="S3479" s="677">
        <f t="shared" ca="1" si="601"/>
        <v>130456.48502448428</v>
      </c>
      <c r="T3479" s="677">
        <f t="shared" ca="1" si="601"/>
        <v>138.04412214675736</v>
      </c>
      <c r="U3479" s="677">
        <f t="shared" ca="1" si="601"/>
        <v>3284.1610573852236</v>
      </c>
      <c r="V3479" s="677">
        <f t="shared" ca="1" si="598"/>
        <v>76.299019236782911</v>
      </c>
      <c r="W3479" s="677">
        <f t="shared" ca="1" si="597"/>
        <v>403.68323506359923</v>
      </c>
      <c r="X3479" s="677">
        <f t="shared" ca="1" si="599"/>
        <v>0</v>
      </c>
      <c r="Y3479" s="677">
        <f t="shared" ca="1" si="599"/>
        <v>0</v>
      </c>
      <c r="Z3479" s="677">
        <f t="shared" ca="1" si="599"/>
        <v>0</v>
      </c>
      <c r="AA3479" t="str">
        <f t="shared" si="594"/>
        <v>ASR_COMP</v>
      </c>
      <c r="AB3479" s="957">
        <f t="shared" si="595"/>
        <v>44682</v>
      </c>
      <c r="AC3479" t="str">
        <f t="shared" si="596"/>
        <v>Unaudited</v>
      </c>
    </row>
    <row r="3480" spans="1:29" x14ac:dyDescent="0.25">
      <c r="A3480" t="s">
        <v>423</v>
      </c>
      <c r="B3480" t="s">
        <v>1388</v>
      </c>
      <c r="C3480" t="s">
        <v>1389</v>
      </c>
      <c r="D3480">
        <v>1900</v>
      </c>
      <c r="E3480" s="957">
        <v>1</v>
      </c>
      <c r="F3480" t="s">
        <v>443</v>
      </c>
      <c r="G3480" s="957">
        <v>274</v>
      </c>
      <c r="H3480" t="s">
        <v>391</v>
      </c>
      <c r="I3480" s="937" t="s">
        <v>491</v>
      </c>
      <c r="J3480" s="937" t="s">
        <v>447</v>
      </c>
      <c r="K3480" s="937" t="s">
        <v>452</v>
      </c>
      <c r="L3480" s="937" t="s">
        <v>110</v>
      </c>
      <c r="M3480" s="958" t="s">
        <v>190</v>
      </c>
      <c r="N3480" s="677">
        <f t="shared" ca="1" si="592"/>
        <v>822912.89671426942</v>
      </c>
      <c r="O3480" s="677">
        <f t="shared" ca="1" si="601"/>
        <v>431746.92075901874</v>
      </c>
      <c r="P3480" s="677">
        <f t="shared" ca="1" si="601"/>
        <v>19265.661345795656</v>
      </c>
      <c r="Q3480" s="677">
        <f t="shared" ca="1" si="601"/>
        <v>198143.16066478851</v>
      </c>
      <c r="R3480" s="677">
        <f t="shared" ca="1" si="601"/>
        <v>64704.358844645147</v>
      </c>
      <c r="S3480" s="677">
        <f t="shared" ca="1" si="601"/>
        <v>5791.1407932034708</v>
      </c>
      <c r="T3480" s="677">
        <f t="shared" ca="1" si="601"/>
        <v>7221.7495360306239</v>
      </c>
      <c r="U3480" s="677">
        <f t="shared" ca="1" si="601"/>
        <v>758.07705487179305</v>
      </c>
      <c r="V3480" s="677">
        <f t="shared" ca="1" si="598"/>
        <v>3741.8975169156347</v>
      </c>
      <c r="W3480" s="677">
        <f t="shared" ca="1" si="597"/>
        <v>91539.930198999791</v>
      </c>
      <c r="X3480" s="677">
        <f t="shared" ca="1" si="599"/>
        <v>0</v>
      </c>
      <c r="Y3480" s="677">
        <f t="shared" ca="1" si="599"/>
        <v>0</v>
      </c>
      <c r="Z3480" s="677">
        <f t="shared" ca="1" si="599"/>
        <v>0</v>
      </c>
      <c r="AA3480" t="str">
        <f t="shared" si="594"/>
        <v>ASR_COMP</v>
      </c>
      <c r="AB3480" s="957">
        <f t="shared" si="595"/>
        <v>44682</v>
      </c>
      <c r="AC3480" t="str">
        <f t="shared" si="596"/>
        <v>Unaudited</v>
      </c>
    </row>
    <row r="3481" spans="1:29" x14ac:dyDescent="0.25">
      <c r="A3481" t="s">
        <v>423</v>
      </c>
      <c r="B3481" t="s">
        <v>1388</v>
      </c>
      <c r="C3481" t="s">
        <v>1389</v>
      </c>
      <c r="D3481">
        <v>1900</v>
      </c>
      <c r="E3481" s="957">
        <v>1</v>
      </c>
      <c r="F3481" t="s">
        <v>443</v>
      </c>
      <c r="G3481" s="957">
        <v>274</v>
      </c>
      <c r="H3481" t="s">
        <v>391</v>
      </c>
      <c r="I3481" s="937" t="s">
        <v>491</v>
      </c>
      <c r="J3481" s="937" t="s">
        <v>447</v>
      </c>
      <c r="K3481" s="937" t="s">
        <v>452</v>
      </c>
      <c r="L3481" s="937" t="s">
        <v>111</v>
      </c>
      <c r="M3481" s="958" t="s">
        <v>163</v>
      </c>
      <c r="N3481" s="677">
        <f t="shared" ca="1" si="592"/>
        <v>4254140.6566888783</v>
      </c>
      <c r="O3481" s="677">
        <f t="shared" ca="1" si="601"/>
        <v>2843428.5850413293</v>
      </c>
      <c r="P3481" s="677">
        <f t="shared" ca="1" si="601"/>
        <v>215977.71373554604</v>
      </c>
      <c r="Q3481" s="677">
        <f t="shared" ca="1" si="601"/>
        <v>437506.12276964274</v>
      </c>
      <c r="R3481" s="677">
        <f t="shared" ca="1" si="601"/>
        <v>170899.84215148291</v>
      </c>
      <c r="S3481" s="677">
        <f t="shared" ca="1" si="601"/>
        <v>102690.05046401999</v>
      </c>
      <c r="T3481" s="677">
        <f t="shared" ca="1" si="601"/>
        <v>21436.159022998414</v>
      </c>
      <c r="U3481" s="677">
        <f t="shared" ca="1" si="601"/>
        <v>3686.0523535036323</v>
      </c>
      <c r="V3481" s="677">
        <f t="shared" ca="1" si="598"/>
        <v>29419.428698905595</v>
      </c>
      <c r="W3481" s="677">
        <f t="shared" ca="1" si="597"/>
        <v>68253.064653232374</v>
      </c>
      <c r="X3481" s="677">
        <f t="shared" ca="1" si="599"/>
        <v>241998.44896014617</v>
      </c>
      <c r="Y3481" s="677">
        <f t="shared" ca="1" si="599"/>
        <v>118845.18883807158</v>
      </c>
      <c r="Z3481" s="677">
        <f t="shared" ca="1" si="599"/>
        <v>0</v>
      </c>
      <c r="AA3481" t="str">
        <f t="shared" si="594"/>
        <v>ASR_COMP</v>
      </c>
      <c r="AB3481" s="957">
        <f t="shared" si="595"/>
        <v>44682</v>
      </c>
      <c r="AC3481" t="str">
        <f t="shared" si="596"/>
        <v>Unaudited</v>
      </c>
    </row>
    <row r="3482" spans="1:29" x14ac:dyDescent="0.25">
      <c r="A3482" t="s">
        <v>423</v>
      </c>
      <c r="B3482" t="s">
        <v>1388</v>
      </c>
      <c r="C3482" t="s">
        <v>1389</v>
      </c>
      <c r="D3482">
        <v>1900</v>
      </c>
      <c r="E3482" s="957">
        <v>1</v>
      </c>
      <c r="F3482" t="s">
        <v>443</v>
      </c>
      <c r="G3482" s="957">
        <v>274</v>
      </c>
      <c r="H3482" t="s">
        <v>391</v>
      </c>
      <c r="I3482" s="937" t="s">
        <v>491</v>
      </c>
      <c r="J3482" s="937" t="s">
        <v>447</v>
      </c>
      <c r="K3482" s="937" t="s">
        <v>452</v>
      </c>
      <c r="L3482" s="937" t="s">
        <v>112</v>
      </c>
      <c r="M3482" s="958" t="s">
        <v>137</v>
      </c>
      <c r="N3482" s="677">
        <f t="shared" ca="1" si="592"/>
        <v>0</v>
      </c>
      <c r="O3482" s="677">
        <f t="shared" ca="1" si="601"/>
        <v>0</v>
      </c>
      <c r="P3482" s="677">
        <f t="shared" ca="1" si="601"/>
        <v>0</v>
      </c>
      <c r="Q3482" s="677">
        <f t="shared" ca="1" si="601"/>
        <v>0</v>
      </c>
      <c r="R3482" s="677">
        <f t="shared" ca="1" si="601"/>
        <v>0</v>
      </c>
      <c r="S3482" s="677">
        <f t="shared" ca="1" si="601"/>
        <v>0</v>
      </c>
      <c r="T3482" s="677">
        <f t="shared" ca="1" si="601"/>
        <v>0</v>
      </c>
      <c r="U3482" s="677">
        <f t="shared" ca="1" si="601"/>
        <v>0</v>
      </c>
      <c r="V3482" s="677">
        <f t="shared" ca="1" si="598"/>
        <v>0</v>
      </c>
      <c r="W3482" s="677">
        <f t="shared" ca="1" si="597"/>
        <v>0</v>
      </c>
      <c r="X3482" s="677">
        <f t="shared" ca="1" si="599"/>
        <v>0</v>
      </c>
      <c r="Y3482" s="677">
        <f t="shared" ca="1" si="599"/>
        <v>0</v>
      </c>
      <c r="Z3482" s="677">
        <f t="shared" ca="1" si="599"/>
        <v>0</v>
      </c>
      <c r="AA3482" t="str">
        <f t="shared" si="594"/>
        <v>ASR_COMP</v>
      </c>
      <c r="AB3482" s="957">
        <f t="shared" si="595"/>
        <v>44682</v>
      </c>
      <c r="AC3482" t="str">
        <f t="shared" si="596"/>
        <v>Unaudited</v>
      </c>
    </row>
    <row r="3483" spans="1:29" x14ac:dyDescent="0.25">
      <c r="A3483" t="s">
        <v>423</v>
      </c>
      <c r="B3483" t="s">
        <v>1388</v>
      </c>
      <c r="C3483" t="s">
        <v>1389</v>
      </c>
      <c r="D3483">
        <v>1900</v>
      </c>
      <c r="E3483" s="957">
        <v>1</v>
      </c>
      <c r="F3483" t="s">
        <v>443</v>
      </c>
      <c r="G3483" s="957">
        <v>274</v>
      </c>
      <c r="H3483" t="s">
        <v>391</v>
      </c>
      <c r="I3483" s="937" t="s">
        <v>491</v>
      </c>
      <c r="J3483" s="937" t="s">
        <v>447</v>
      </c>
      <c r="K3483" s="937" t="s">
        <v>452</v>
      </c>
      <c r="L3483" s="943" t="s">
        <v>113</v>
      </c>
      <c r="M3483" s="959" t="s">
        <v>165</v>
      </c>
      <c r="N3483" s="677">
        <f t="shared" ca="1" si="592"/>
        <v>-2425152.871069625</v>
      </c>
      <c r="O3483" s="677">
        <f t="shared" ca="1" si="601"/>
        <v>-1009279.6593186137</v>
      </c>
      <c r="P3483" s="677">
        <f t="shared" ca="1" si="601"/>
        <v>-80157.808249786249</v>
      </c>
      <c r="Q3483" s="677">
        <f t="shared" ca="1" si="601"/>
        <v>-358791.46295785694</v>
      </c>
      <c r="R3483" s="677">
        <f t="shared" ca="1" si="601"/>
        <v>-114301.74033833432</v>
      </c>
      <c r="S3483" s="677">
        <f t="shared" ca="1" si="601"/>
        <v>-152376.82136794788</v>
      </c>
      <c r="T3483" s="677">
        <f t="shared" ca="1" si="601"/>
        <v>-17058.9127307954</v>
      </c>
      <c r="U3483" s="677">
        <f t="shared" ca="1" si="601"/>
        <v>-3770.9334808550757</v>
      </c>
      <c r="V3483" s="677">
        <f t="shared" ca="1" si="598"/>
        <v>-11396.013507977561</v>
      </c>
      <c r="W3483" s="677">
        <f t="shared" ca="1" si="597"/>
        <v>-480343.57320396067</v>
      </c>
      <c r="X3483" s="677">
        <f t="shared" ca="1" si="599"/>
        <v>-152022.71738343153</v>
      </c>
      <c r="Y3483" s="677">
        <f t="shared" ca="1" si="599"/>
        <v>-45653.228530065404</v>
      </c>
      <c r="Z3483" s="677">
        <f t="shared" ca="1" si="599"/>
        <v>0</v>
      </c>
      <c r="AA3483" t="str">
        <f t="shared" si="594"/>
        <v>ASR_COMP</v>
      </c>
      <c r="AB3483" s="957">
        <f t="shared" si="595"/>
        <v>44682</v>
      </c>
      <c r="AC3483" t="str">
        <f t="shared" si="596"/>
        <v>Unaudited</v>
      </c>
    </row>
    <row r="3484" spans="1:29" x14ac:dyDescent="0.25">
      <c r="A3484" t="s">
        <v>423</v>
      </c>
      <c r="B3484" t="s">
        <v>1388</v>
      </c>
      <c r="C3484" t="s">
        <v>1389</v>
      </c>
      <c r="D3484">
        <v>1900</v>
      </c>
      <c r="E3484" s="957">
        <v>1</v>
      </c>
      <c r="F3484" t="s">
        <v>443</v>
      </c>
      <c r="G3484" s="957">
        <v>274</v>
      </c>
      <c r="H3484" t="s">
        <v>391</v>
      </c>
      <c r="I3484" s="937" t="s">
        <v>491</v>
      </c>
      <c r="J3484" s="937" t="s">
        <v>447</v>
      </c>
      <c r="K3484" s="937" t="s">
        <v>452</v>
      </c>
      <c r="L3484" s="937" t="s">
        <v>114</v>
      </c>
      <c r="M3484" s="958" t="s">
        <v>466</v>
      </c>
      <c r="N3484" s="677">
        <f t="shared" ca="1" si="592"/>
        <v>0</v>
      </c>
      <c r="O3484" s="677">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7">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7">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7">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7">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7">
        <f t="shared" ca="1" si="602"/>
        <v>0</v>
      </c>
      <c r="U3484" s="677">
        <f t="shared" ca="1" si="602"/>
        <v>0</v>
      </c>
      <c r="V3484" s="677">
        <f t="shared" ca="1" si="602"/>
        <v>0</v>
      </c>
      <c r="W3484" s="677">
        <f t="shared" ca="1" si="597"/>
        <v>0</v>
      </c>
      <c r="X3484" s="677">
        <f t="shared" ca="1" si="602"/>
        <v>0</v>
      </c>
      <c r="Y3484" s="677">
        <f t="shared" ca="1" si="602"/>
        <v>0</v>
      </c>
      <c r="Z3484" s="677">
        <f t="shared" ca="1" si="602"/>
        <v>0</v>
      </c>
      <c r="AA3484" t="str">
        <f t="shared" si="594"/>
        <v>ASR_COMP</v>
      </c>
      <c r="AB3484" s="957">
        <f t="shared" si="595"/>
        <v>44682</v>
      </c>
      <c r="AC3484" t="str">
        <f t="shared" si="596"/>
        <v>Unaudited</v>
      </c>
    </row>
    <row r="3485" spans="1:29" x14ac:dyDescent="0.25">
      <c r="A3485" t="s">
        <v>423</v>
      </c>
      <c r="B3485" t="s">
        <v>1388</v>
      </c>
      <c r="C3485" t="s">
        <v>1389</v>
      </c>
      <c r="D3485">
        <v>1900</v>
      </c>
      <c r="E3485" s="957">
        <v>1</v>
      </c>
      <c r="F3485" t="s">
        <v>443</v>
      </c>
      <c r="G3485" s="957">
        <v>274</v>
      </c>
      <c r="H3485" t="s">
        <v>391</v>
      </c>
      <c r="I3485" s="937" t="s">
        <v>491</v>
      </c>
      <c r="J3485" s="937" t="s">
        <v>447</v>
      </c>
      <c r="K3485" s="937" t="s">
        <v>6</v>
      </c>
      <c r="L3485" s="937" t="s">
        <v>120</v>
      </c>
      <c r="M3485" s="958" t="s">
        <v>191</v>
      </c>
      <c r="N3485" s="677">
        <f t="shared" ca="1" si="592"/>
        <v>726183.69381977443</v>
      </c>
      <c r="O3485" s="677">
        <f t="shared" ca="1" si="602"/>
        <v>469437.84471654793</v>
      </c>
      <c r="P3485" s="677">
        <f t="shared" ca="1" si="602"/>
        <v>60930.25217213032</v>
      </c>
      <c r="Q3485" s="677">
        <f t="shared" ca="1" si="602"/>
        <v>53810.896261382062</v>
      </c>
      <c r="R3485" s="677">
        <f t="shared" ca="1" si="602"/>
        <v>38282.601593364481</v>
      </c>
      <c r="S3485" s="677">
        <f t="shared" ca="1" si="602"/>
        <v>52512.003121692454</v>
      </c>
      <c r="T3485" s="677">
        <f t="shared" ca="1" si="602"/>
        <v>50</v>
      </c>
      <c r="U3485" s="677">
        <f t="shared" ca="1" si="602"/>
        <v>584.18966786140834</v>
      </c>
      <c r="V3485" s="677">
        <f t="shared" ca="1" si="602"/>
        <v>6035.1073418744036</v>
      </c>
      <c r="W3485" s="677">
        <f t="shared" ca="1" si="597"/>
        <v>4463.1336217183016</v>
      </c>
      <c r="X3485" s="677">
        <f t="shared" ca="1" si="602"/>
        <v>29079.131000539019</v>
      </c>
      <c r="Y3485" s="677">
        <f t="shared" ca="1" si="602"/>
        <v>10998.534322663982</v>
      </c>
      <c r="Z3485" s="677">
        <f t="shared" ca="1" si="602"/>
        <v>0</v>
      </c>
      <c r="AA3485" t="str">
        <f t="shared" si="594"/>
        <v>ASR_COMP</v>
      </c>
      <c r="AB3485" s="957">
        <f t="shared" si="595"/>
        <v>44682</v>
      </c>
      <c r="AC3485" t="str">
        <f t="shared" si="596"/>
        <v>Unaudited</v>
      </c>
    </row>
    <row r="3486" spans="1:29" x14ac:dyDescent="0.25">
      <c r="A3486" t="s">
        <v>423</v>
      </c>
      <c r="B3486" t="s">
        <v>1388</v>
      </c>
      <c r="C3486" t="s">
        <v>1389</v>
      </c>
      <c r="D3486">
        <v>1900</v>
      </c>
      <c r="E3486" s="957">
        <v>1</v>
      </c>
      <c r="F3486" t="s">
        <v>443</v>
      </c>
      <c r="G3486" s="957">
        <v>274</v>
      </c>
      <c r="H3486" t="s">
        <v>391</v>
      </c>
      <c r="I3486" s="937" t="s">
        <v>491</v>
      </c>
      <c r="J3486" s="937" t="s">
        <v>447</v>
      </c>
      <c r="K3486" s="937" t="s">
        <v>6</v>
      </c>
      <c r="L3486" s="937" t="s">
        <v>45</v>
      </c>
      <c r="M3486" s="958" t="s">
        <v>166</v>
      </c>
      <c r="N3486" s="677">
        <f t="shared" ca="1" si="592"/>
        <v>603137.40489999996</v>
      </c>
      <c r="O3486" s="677">
        <f t="shared" ca="1" si="602"/>
        <v>528400.84071020072</v>
      </c>
      <c r="P3486" s="677">
        <f t="shared" ca="1" si="602"/>
        <v>20067.560681987747</v>
      </c>
      <c r="Q3486" s="677">
        <f t="shared" ca="1" si="602"/>
        <v>19604.045990108611</v>
      </c>
      <c r="R3486" s="677">
        <f t="shared" ca="1" si="602"/>
        <v>5578.5826230807706</v>
      </c>
      <c r="S3486" s="677">
        <f t="shared" ca="1" si="602"/>
        <v>7101.2000936268823</v>
      </c>
      <c r="T3486" s="677">
        <f t="shared" ca="1" si="602"/>
        <v>5573.9295457826465</v>
      </c>
      <c r="U3486" s="677">
        <f t="shared" ca="1" si="602"/>
        <v>264.6154065210356</v>
      </c>
      <c r="V3486" s="677">
        <f t="shared" ca="1" si="602"/>
        <v>1239.1928576411892</v>
      </c>
      <c r="W3486" s="677">
        <f t="shared" ca="1" si="597"/>
        <v>154.70775813587534</v>
      </c>
      <c r="X3486" s="677">
        <f t="shared" ca="1" si="602"/>
        <v>13742.445879802224</v>
      </c>
      <c r="Y3486" s="677">
        <f t="shared" ca="1" si="602"/>
        <v>1410.2833531122951</v>
      </c>
      <c r="Z3486" s="677">
        <f t="shared" ca="1" si="602"/>
        <v>0</v>
      </c>
      <c r="AA3486" t="str">
        <f t="shared" si="594"/>
        <v>ASR_COMP</v>
      </c>
      <c r="AB3486" s="957">
        <f t="shared" si="595"/>
        <v>44682</v>
      </c>
      <c r="AC3486" t="str">
        <f t="shared" si="596"/>
        <v>Unaudited</v>
      </c>
    </row>
    <row r="3487" spans="1:29" x14ac:dyDescent="0.25">
      <c r="A3487" t="s">
        <v>423</v>
      </c>
      <c r="B3487" t="s">
        <v>1388</v>
      </c>
      <c r="C3487" t="s">
        <v>1389</v>
      </c>
      <c r="D3487">
        <v>1900</v>
      </c>
      <c r="E3487" s="957">
        <v>1</v>
      </c>
      <c r="F3487" t="s">
        <v>443</v>
      </c>
      <c r="G3487" s="957">
        <v>274</v>
      </c>
      <c r="H3487" t="s">
        <v>391</v>
      </c>
      <c r="I3487" s="937" t="s">
        <v>491</v>
      </c>
      <c r="J3487" s="937" t="s">
        <v>447</v>
      </c>
      <c r="K3487" s="937" t="s">
        <v>6</v>
      </c>
      <c r="L3487" s="937" t="s">
        <v>46</v>
      </c>
      <c r="M3487" s="958" t="s">
        <v>167</v>
      </c>
      <c r="N3487" s="677">
        <f t="shared" ca="1" si="592"/>
        <v>-66427.835722035816</v>
      </c>
      <c r="O3487" s="677">
        <f t="shared" ca="1" si="602"/>
        <v>-41290.557303264082</v>
      </c>
      <c r="P3487" s="677">
        <f t="shared" ca="1" si="602"/>
        <v>-7038.3977233819369</v>
      </c>
      <c r="Q3487" s="677">
        <f t="shared" ca="1" si="602"/>
        <v>-7176.5258863350073</v>
      </c>
      <c r="R3487" s="677">
        <f t="shared" ca="1" si="602"/>
        <v>-6458.3768683213302</v>
      </c>
      <c r="S3487" s="677">
        <f t="shared" ca="1" si="602"/>
        <v>-408.40243301892912</v>
      </c>
      <c r="T3487" s="677">
        <f t="shared" ca="1" si="602"/>
        <v>-28.412929330483593</v>
      </c>
      <c r="U3487" s="677">
        <f t="shared" ca="1" si="602"/>
        <v>-6.4024130066558964</v>
      </c>
      <c r="V3487" s="677">
        <f t="shared" ca="1" si="602"/>
        <v>-698.81812684497697</v>
      </c>
      <c r="W3487" s="677">
        <f t="shared" ca="1" si="597"/>
        <v>0</v>
      </c>
      <c r="X3487" s="677">
        <f t="shared" ca="1" si="602"/>
        <v>-1416.5737372825047</v>
      </c>
      <c r="Y3487" s="677">
        <f t="shared" ca="1" si="602"/>
        <v>-1905.3683012499141</v>
      </c>
      <c r="Z3487" s="677">
        <f t="shared" ca="1" si="602"/>
        <v>0</v>
      </c>
      <c r="AA3487" t="str">
        <f t="shared" si="594"/>
        <v>ASR_COMP</v>
      </c>
      <c r="AB3487" s="957">
        <f t="shared" si="595"/>
        <v>44682</v>
      </c>
      <c r="AC3487" t="str">
        <f t="shared" si="596"/>
        <v>Unaudited</v>
      </c>
    </row>
    <row r="3488" spans="1:29" x14ac:dyDescent="0.25">
      <c r="A3488" t="s">
        <v>423</v>
      </c>
      <c r="B3488" t="s">
        <v>1388</v>
      </c>
      <c r="C3488" t="s">
        <v>1389</v>
      </c>
      <c r="D3488">
        <v>1900</v>
      </c>
      <c r="E3488" s="957">
        <v>1</v>
      </c>
      <c r="F3488" t="s">
        <v>443</v>
      </c>
      <c r="G3488" s="957">
        <v>274</v>
      </c>
      <c r="H3488" t="s">
        <v>391</v>
      </c>
      <c r="I3488" s="937" t="s">
        <v>491</v>
      </c>
      <c r="J3488" s="937" t="s">
        <v>447</v>
      </c>
      <c r="K3488" s="937" t="s">
        <v>6</v>
      </c>
      <c r="L3488" s="937" t="s">
        <v>168</v>
      </c>
      <c r="M3488" s="958" t="s">
        <v>464</v>
      </c>
      <c r="N3488" s="677">
        <f t="shared" ca="1" si="592"/>
        <v>-145746.59094672799</v>
      </c>
      <c r="O3488" s="677">
        <f t="shared" ca="1" si="602"/>
        <v>-95644.926928108558</v>
      </c>
      <c r="P3488" s="677">
        <f t="shared" ca="1" si="602"/>
        <v>-9634.7269329988976</v>
      </c>
      <c r="Q3488" s="677">
        <f t="shared" ca="1" si="602"/>
        <v>-10820.384765068422</v>
      </c>
      <c r="R3488" s="677">
        <f t="shared" ca="1" si="602"/>
        <v>-4738.6156718028033</v>
      </c>
      <c r="S3488" s="677">
        <f t="shared" ca="1" si="602"/>
        <v>-9689.388419785404</v>
      </c>
      <c r="T3488" s="677">
        <f t="shared" ca="1" si="602"/>
        <v>0</v>
      </c>
      <c r="U3488" s="677">
        <f t="shared" ca="1" si="602"/>
        <v>-310.9831015480903</v>
      </c>
      <c r="V3488" s="677">
        <f t="shared" ca="1" si="602"/>
        <v>-2129.0515141812148</v>
      </c>
      <c r="W3488" s="677">
        <f t="shared" ca="1" si="597"/>
        <v>-2113.698636602513</v>
      </c>
      <c r="X3488" s="677">
        <f t="shared" ca="1" si="602"/>
        <v>-8958.7207024664131</v>
      </c>
      <c r="Y3488" s="677">
        <f t="shared" ca="1" si="602"/>
        <v>-1706.0942741656565</v>
      </c>
      <c r="Z3488" s="677">
        <f t="shared" ca="1" si="602"/>
        <v>0</v>
      </c>
      <c r="AA3488" t="str">
        <f t="shared" si="594"/>
        <v>ASR_COMP</v>
      </c>
      <c r="AB3488" s="957">
        <f t="shared" si="595"/>
        <v>44682</v>
      </c>
      <c r="AC3488" t="str">
        <f t="shared" si="596"/>
        <v>Unaudited</v>
      </c>
    </row>
    <row r="3489" spans="1:29" x14ac:dyDescent="0.25">
      <c r="A3489" t="s">
        <v>423</v>
      </c>
      <c r="B3489" t="s">
        <v>1388</v>
      </c>
      <c r="C3489" t="s">
        <v>1389</v>
      </c>
      <c r="D3489">
        <v>1900</v>
      </c>
      <c r="E3489" s="957">
        <v>1</v>
      </c>
      <c r="F3489" t="s">
        <v>443</v>
      </c>
      <c r="G3489" s="957">
        <v>274</v>
      </c>
      <c r="H3489" t="s">
        <v>391</v>
      </c>
      <c r="I3489" s="937" t="s">
        <v>491</v>
      </c>
      <c r="J3489" s="937" t="s">
        <v>447</v>
      </c>
      <c r="K3489" s="937" t="s">
        <v>437</v>
      </c>
      <c r="L3489" s="937" t="s">
        <v>123</v>
      </c>
      <c r="M3489" s="958" t="s">
        <v>32</v>
      </c>
      <c r="N3489" s="677">
        <f t="shared" ca="1" si="592"/>
        <v>0</v>
      </c>
      <c r="O3489" s="677">
        <f t="shared" ca="1" si="602"/>
        <v>0</v>
      </c>
      <c r="P3489" s="677">
        <f t="shared" ca="1" si="602"/>
        <v>0</v>
      </c>
      <c r="Q3489" s="677">
        <f t="shared" ca="1" si="602"/>
        <v>0</v>
      </c>
      <c r="R3489" s="677">
        <f t="shared" ca="1" si="602"/>
        <v>0</v>
      </c>
      <c r="S3489" s="677">
        <f t="shared" ca="1" si="602"/>
        <v>0</v>
      </c>
      <c r="T3489" s="677">
        <f t="shared" ca="1" si="602"/>
        <v>0</v>
      </c>
      <c r="U3489" s="677">
        <f t="shared" ca="1" si="602"/>
        <v>0</v>
      </c>
      <c r="V3489" s="677">
        <f t="shared" ca="1" si="602"/>
        <v>0</v>
      </c>
      <c r="W3489" s="677">
        <f t="shared" ca="1" si="597"/>
        <v>0</v>
      </c>
      <c r="X3489" s="677">
        <f t="shared" ca="1" si="602"/>
        <v>0</v>
      </c>
      <c r="Y3489" s="677">
        <f t="shared" ca="1" si="602"/>
        <v>0</v>
      </c>
      <c r="Z3489" s="677">
        <f t="shared" ca="1" si="602"/>
        <v>0</v>
      </c>
      <c r="AA3489" t="str">
        <f t="shared" si="594"/>
        <v>ASR_COMP</v>
      </c>
      <c r="AB3489" s="957">
        <f t="shared" si="595"/>
        <v>44682</v>
      </c>
      <c r="AC3489" t="str">
        <f t="shared" si="596"/>
        <v>Unaudited</v>
      </c>
    </row>
    <row r="3490" spans="1:29" x14ac:dyDescent="0.25">
      <c r="A3490" t="s">
        <v>423</v>
      </c>
      <c r="B3490" t="s">
        <v>1388</v>
      </c>
      <c r="C3490" t="s">
        <v>1389</v>
      </c>
      <c r="D3490">
        <v>1900</v>
      </c>
      <c r="E3490" s="957">
        <v>1</v>
      </c>
      <c r="F3490" t="s">
        <v>443</v>
      </c>
      <c r="G3490" s="957">
        <v>274</v>
      </c>
      <c r="H3490" t="s">
        <v>391</v>
      </c>
      <c r="I3490" s="937" t="s">
        <v>491</v>
      </c>
      <c r="J3490" s="937" t="s">
        <v>447</v>
      </c>
      <c r="K3490" s="937" t="s">
        <v>437</v>
      </c>
      <c r="L3490" s="937" t="s">
        <v>946</v>
      </c>
      <c r="M3490" s="958" t="s">
        <v>938</v>
      </c>
      <c r="N3490" s="677">
        <f t="shared" ca="1" si="592"/>
        <v>0</v>
      </c>
      <c r="O3490" s="677">
        <f t="shared" ca="1" si="602"/>
        <v>0</v>
      </c>
      <c r="P3490" s="677">
        <f t="shared" ca="1" si="602"/>
        <v>0</v>
      </c>
      <c r="Q3490" s="677">
        <f t="shared" ca="1" si="602"/>
        <v>0</v>
      </c>
      <c r="R3490" s="677">
        <f t="shared" ca="1" si="602"/>
        <v>0</v>
      </c>
      <c r="S3490" s="677">
        <f t="shared" ca="1" si="602"/>
        <v>0</v>
      </c>
      <c r="T3490" s="677">
        <f t="shared" ca="1" si="602"/>
        <v>0</v>
      </c>
      <c r="U3490" s="677">
        <f t="shared" ca="1" si="602"/>
        <v>0</v>
      </c>
      <c r="V3490" s="677">
        <f t="shared" ca="1" si="602"/>
        <v>0</v>
      </c>
      <c r="W3490" s="677">
        <f t="shared" ca="1" si="597"/>
        <v>0</v>
      </c>
      <c r="X3490" s="677">
        <f t="shared" ca="1" si="602"/>
        <v>0</v>
      </c>
      <c r="Y3490" s="677">
        <f t="shared" ca="1" si="602"/>
        <v>0</v>
      </c>
      <c r="Z3490" s="677">
        <f t="shared" ca="1" si="602"/>
        <v>0</v>
      </c>
      <c r="AA3490" t="str">
        <f t="shared" si="594"/>
        <v>ASR_COMP</v>
      </c>
      <c r="AB3490" s="957">
        <f t="shared" si="595"/>
        <v>44682</v>
      </c>
      <c r="AC3490" t="str">
        <f t="shared" si="596"/>
        <v>Unaudited</v>
      </c>
    </row>
    <row r="3491" spans="1:29" x14ac:dyDescent="0.25">
      <c r="A3491" t="s">
        <v>423</v>
      </c>
      <c r="B3491" t="s">
        <v>1388</v>
      </c>
      <c r="C3491" t="s">
        <v>1389</v>
      </c>
      <c r="D3491">
        <v>1900</v>
      </c>
      <c r="E3491" s="957">
        <v>1</v>
      </c>
      <c r="F3491" t="s">
        <v>443</v>
      </c>
      <c r="G3491" s="957">
        <v>274</v>
      </c>
      <c r="H3491" t="s">
        <v>391</v>
      </c>
      <c r="I3491" s="937" t="s">
        <v>491</v>
      </c>
      <c r="J3491" s="937" t="s">
        <v>447</v>
      </c>
      <c r="K3491" s="937" t="s">
        <v>437</v>
      </c>
      <c r="L3491" s="937" t="s">
        <v>170</v>
      </c>
      <c r="M3491" s="958" t="s">
        <v>40</v>
      </c>
      <c r="N3491" s="677">
        <f t="shared" ca="1" si="592"/>
        <v>25159.501954912397</v>
      </c>
      <c r="O3491" s="677">
        <f t="shared" ca="1" si="602"/>
        <v>21415.11243839511</v>
      </c>
      <c r="P3491" s="677">
        <f t="shared" ca="1" si="602"/>
        <v>813.30125779413481</v>
      </c>
      <c r="Q3491" s="677">
        <f t="shared" ca="1" si="602"/>
        <v>1142.2749218881077</v>
      </c>
      <c r="R3491" s="677">
        <f t="shared" ca="1" si="602"/>
        <v>325.04897372925603</v>
      </c>
      <c r="S3491" s="677">
        <f t="shared" ca="1" si="602"/>
        <v>437.46865091641672</v>
      </c>
      <c r="T3491" s="677">
        <f t="shared" ca="1" si="602"/>
        <v>0</v>
      </c>
      <c r="U3491" s="677">
        <f t="shared" ca="1" si="602"/>
        <v>16.301603021487686</v>
      </c>
      <c r="V3491" s="677">
        <f t="shared" ca="1" si="602"/>
        <v>72.20442787068508</v>
      </c>
      <c r="W3491" s="677">
        <f t="shared" ca="1" si="597"/>
        <v>9.0144040893041275</v>
      </c>
      <c r="X3491" s="677">
        <f t="shared" ca="1" si="602"/>
        <v>846.60186729908401</v>
      </c>
      <c r="Y3491" s="677">
        <f t="shared" ca="1" si="602"/>
        <v>82.173409908814463</v>
      </c>
      <c r="Z3491" s="677">
        <f t="shared" ca="1" si="602"/>
        <v>0</v>
      </c>
      <c r="AA3491" t="str">
        <f t="shared" si="594"/>
        <v>ASR_COMP</v>
      </c>
      <c r="AB3491" s="957">
        <f t="shared" si="595"/>
        <v>44682</v>
      </c>
      <c r="AC3491" t="str">
        <f t="shared" si="596"/>
        <v>Unaudited</v>
      </c>
    </row>
    <row r="3492" spans="1:29" x14ac:dyDescent="0.25">
      <c r="A3492" t="s">
        <v>423</v>
      </c>
      <c r="B3492" t="s">
        <v>1388</v>
      </c>
      <c r="C3492" t="s">
        <v>1389</v>
      </c>
      <c r="D3492">
        <v>1900</v>
      </c>
      <c r="E3492" s="957">
        <v>1</v>
      </c>
      <c r="F3492" t="s">
        <v>443</v>
      </c>
      <c r="G3492" s="957">
        <v>274</v>
      </c>
      <c r="H3492" t="s">
        <v>391</v>
      </c>
      <c r="I3492" s="937" t="s">
        <v>491</v>
      </c>
      <c r="J3492" s="937" t="s">
        <v>447</v>
      </c>
      <c r="K3492" s="937" t="s">
        <v>437</v>
      </c>
      <c r="L3492" s="937" t="s">
        <v>171</v>
      </c>
      <c r="M3492" s="958" t="s">
        <v>332</v>
      </c>
      <c r="N3492" s="677">
        <f t="shared" ca="1" si="592"/>
        <v>0</v>
      </c>
      <c r="O3492" s="677">
        <f t="shared" ca="1" si="602"/>
        <v>0</v>
      </c>
      <c r="P3492" s="677">
        <f t="shared" ca="1" si="602"/>
        <v>0</v>
      </c>
      <c r="Q3492" s="677">
        <f t="shared" ca="1" si="602"/>
        <v>0</v>
      </c>
      <c r="R3492" s="677">
        <f t="shared" ca="1" si="602"/>
        <v>0</v>
      </c>
      <c r="S3492" s="677">
        <f t="shared" ca="1" si="602"/>
        <v>0</v>
      </c>
      <c r="T3492" s="677">
        <f t="shared" ca="1" si="602"/>
        <v>0</v>
      </c>
      <c r="U3492" s="677">
        <f t="shared" ca="1" si="602"/>
        <v>0</v>
      </c>
      <c r="V3492" s="677">
        <f t="shared" ca="1" si="602"/>
        <v>0</v>
      </c>
      <c r="W3492" s="677">
        <f t="shared" ca="1" si="597"/>
        <v>0</v>
      </c>
      <c r="X3492" s="677">
        <f t="shared" ca="1" si="602"/>
        <v>0</v>
      </c>
      <c r="Y3492" s="677">
        <f t="shared" ca="1" si="602"/>
        <v>0</v>
      </c>
      <c r="Z3492" s="677">
        <f t="shared" ca="1" si="602"/>
        <v>0</v>
      </c>
      <c r="AA3492" t="str">
        <f t="shared" si="594"/>
        <v>ASR_COMP</v>
      </c>
      <c r="AB3492" s="957">
        <f t="shared" si="595"/>
        <v>44682</v>
      </c>
      <c r="AC3492" t="str">
        <f t="shared" si="596"/>
        <v>Unaudited</v>
      </c>
    </row>
    <row r="3493" spans="1:29" x14ac:dyDescent="0.25">
      <c r="A3493" t="s">
        <v>423</v>
      </c>
      <c r="B3493" t="s">
        <v>1388</v>
      </c>
      <c r="C3493" t="s">
        <v>1389</v>
      </c>
      <c r="D3493">
        <v>1900</v>
      </c>
      <c r="E3493" s="957">
        <v>1</v>
      </c>
      <c r="F3493" t="s">
        <v>443</v>
      </c>
      <c r="G3493" s="957">
        <v>274</v>
      </c>
      <c r="H3493" t="s">
        <v>391</v>
      </c>
      <c r="I3493" s="937" t="s">
        <v>491</v>
      </c>
      <c r="J3493" s="937" t="s">
        <v>453</v>
      </c>
      <c r="K3493" s="937" t="s">
        <v>438</v>
      </c>
      <c r="L3493" s="945" t="s">
        <v>124</v>
      </c>
      <c r="M3493" s="960" t="s">
        <v>27</v>
      </c>
      <c r="N3493" s="677">
        <f t="shared" ca="1" si="592"/>
        <v>2926875.7970889863</v>
      </c>
      <c r="O3493" s="677">
        <f t="shared" ca="1" si="602"/>
        <v>-3025.0073116499557</v>
      </c>
      <c r="P3493" s="677">
        <f t="shared" ca="1" si="602"/>
        <v>2929900.8044006363</v>
      </c>
      <c r="Q3493" s="677">
        <f t="shared" ca="1" si="602"/>
        <v>0</v>
      </c>
      <c r="R3493" s="677">
        <f t="shared" ca="1" si="602"/>
        <v>0</v>
      </c>
      <c r="S3493" s="677">
        <f t="shared" ca="1" si="602"/>
        <v>0</v>
      </c>
      <c r="T3493" s="677">
        <f t="shared" ca="1" si="602"/>
        <v>0</v>
      </c>
      <c r="U3493" s="677">
        <f t="shared" ca="1" si="602"/>
        <v>0</v>
      </c>
      <c r="V3493" s="677">
        <f t="shared" ca="1" si="602"/>
        <v>0</v>
      </c>
      <c r="W3493" s="677">
        <f t="shared" ca="1" si="597"/>
        <v>0</v>
      </c>
      <c r="X3493" s="677">
        <f t="shared" ca="1" si="602"/>
        <v>0</v>
      </c>
      <c r="Y3493" s="677">
        <f t="shared" ca="1" si="602"/>
        <v>0</v>
      </c>
      <c r="Z3493" s="677">
        <f t="shared" ca="1" si="602"/>
        <v>0</v>
      </c>
      <c r="AA3493" t="str">
        <f t="shared" si="594"/>
        <v>ASR_COMP</v>
      </c>
      <c r="AB3493" s="957">
        <f t="shared" si="595"/>
        <v>44682</v>
      </c>
      <c r="AC3493" t="str">
        <f t="shared" si="596"/>
        <v>Unaudited</v>
      </c>
    </row>
    <row r="3494" spans="1:29" x14ac:dyDescent="0.25">
      <c r="A3494" t="s">
        <v>423</v>
      </c>
      <c r="B3494" t="s">
        <v>1388</v>
      </c>
      <c r="C3494" t="s">
        <v>1389</v>
      </c>
      <c r="D3494">
        <v>1900</v>
      </c>
      <c r="E3494" s="957">
        <v>1</v>
      </c>
      <c r="F3494" t="s">
        <v>443</v>
      </c>
      <c r="G3494" s="957">
        <v>274</v>
      </c>
      <c r="H3494" t="s">
        <v>391</v>
      </c>
      <c r="I3494" s="937" t="s">
        <v>491</v>
      </c>
      <c r="J3494" s="937" t="s">
        <v>453</v>
      </c>
      <c r="K3494" s="937" t="s">
        <v>438</v>
      </c>
      <c r="L3494" s="947" t="s">
        <v>125</v>
      </c>
      <c r="M3494" s="961" t="s">
        <v>100</v>
      </c>
      <c r="N3494" s="677">
        <f t="shared" ca="1" si="592"/>
        <v>146724.03761233811</v>
      </c>
      <c r="O3494" s="677">
        <f t="shared" ca="1" si="602"/>
        <v>65246.918637340255</v>
      </c>
      <c r="P3494" s="677">
        <f t="shared" ca="1" si="602"/>
        <v>81477.118974997866</v>
      </c>
      <c r="Q3494" s="677">
        <f t="shared" ca="1" si="602"/>
        <v>0</v>
      </c>
      <c r="R3494" s="677">
        <f t="shared" ca="1" si="602"/>
        <v>0</v>
      </c>
      <c r="S3494" s="677">
        <f t="shared" ca="1" si="602"/>
        <v>0</v>
      </c>
      <c r="T3494" s="677">
        <f t="shared" ca="1" si="602"/>
        <v>0</v>
      </c>
      <c r="U3494" s="677">
        <f t="shared" ca="1" si="602"/>
        <v>0</v>
      </c>
      <c r="V3494" s="677">
        <f t="shared" ca="1" si="602"/>
        <v>0</v>
      </c>
      <c r="W3494" s="677">
        <f t="shared" ca="1" si="597"/>
        <v>0</v>
      </c>
      <c r="X3494" s="677">
        <f t="shared" ca="1" si="602"/>
        <v>0</v>
      </c>
      <c r="Y3494" s="677">
        <f t="shared" ca="1" si="602"/>
        <v>0</v>
      </c>
      <c r="Z3494" s="677">
        <f t="shared" ca="1" si="602"/>
        <v>0</v>
      </c>
      <c r="AA3494" t="str">
        <f t="shared" si="594"/>
        <v>ASR_COMP</v>
      </c>
      <c r="AB3494" s="957">
        <f t="shared" si="595"/>
        <v>44682</v>
      </c>
      <c r="AC3494" t="str">
        <f t="shared" si="596"/>
        <v>Unaudited</v>
      </c>
    </row>
    <row r="3495" spans="1:29" x14ac:dyDescent="0.25">
      <c r="A3495" t="s">
        <v>423</v>
      </c>
      <c r="B3495" t="s">
        <v>1388</v>
      </c>
      <c r="C3495" t="s">
        <v>1389</v>
      </c>
      <c r="D3495">
        <v>1900</v>
      </c>
      <c r="E3495" s="957">
        <v>1</v>
      </c>
      <c r="F3495" t="s">
        <v>443</v>
      </c>
      <c r="G3495" s="957">
        <v>274</v>
      </c>
      <c r="H3495" t="s">
        <v>391</v>
      </c>
      <c r="I3495" s="958" t="s">
        <v>491</v>
      </c>
      <c r="J3495" s="958" t="s">
        <v>453</v>
      </c>
      <c r="K3495" s="958" t="s">
        <v>438</v>
      </c>
      <c r="L3495" s="937" t="s">
        <v>126</v>
      </c>
      <c r="M3495" s="958" t="s">
        <v>101</v>
      </c>
      <c r="N3495" s="677">
        <f t="shared" ca="1" si="592"/>
        <v>401640.58826504857</v>
      </c>
      <c r="O3495" s="677">
        <f t="shared" ca="1" si="602"/>
        <v>299288.39701710752</v>
      </c>
      <c r="P3495" s="677">
        <f t="shared" ca="1" si="602"/>
        <v>102352.19124794104</v>
      </c>
      <c r="Q3495" s="677">
        <f t="shared" ca="1" si="602"/>
        <v>0</v>
      </c>
      <c r="R3495" s="677">
        <f t="shared" ca="1" si="602"/>
        <v>0</v>
      </c>
      <c r="S3495" s="677">
        <f t="shared" ca="1" si="602"/>
        <v>0</v>
      </c>
      <c r="T3495" s="677">
        <f t="shared" ca="1" si="602"/>
        <v>0</v>
      </c>
      <c r="U3495" s="677">
        <f t="shared" ca="1" si="602"/>
        <v>0</v>
      </c>
      <c r="V3495" s="677">
        <f t="shared" ca="1" si="602"/>
        <v>0</v>
      </c>
      <c r="W3495" s="677">
        <f t="shared" ca="1" si="597"/>
        <v>0</v>
      </c>
      <c r="X3495" s="677">
        <f t="shared" ca="1" si="602"/>
        <v>0</v>
      </c>
      <c r="Y3495" s="677">
        <f t="shared" ca="1" si="602"/>
        <v>0</v>
      </c>
      <c r="Z3495" s="677">
        <f t="shared" ca="1" si="602"/>
        <v>0</v>
      </c>
      <c r="AA3495" t="str">
        <f t="shared" si="594"/>
        <v>ASR_COMP</v>
      </c>
      <c r="AB3495" s="957">
        <f t="shared" si="595"/>
        <v>44682</v>
      </c>
      <c r="AC3495" t="str">
        <f t="shared" si="596"/>
        <v>Unaudited</v>
      </c>
    </row>
    <row r="3496" spans="1:29" x14ac:dyDescent="0.25">
      <c r="A3496" t="s">
        <v>423</v>
      </c>
      <c r="B3496" t="s">
        <v>1388</v>
      </c>
      <c r="C3496" t="s">
        <v>1389</v>
      </c>
      <c r="D3496">
        <v>1900</v>
      </c>
      <c r="E3496" s="957">
        <v>1</v>
      </c>
      <c r="F3496" t="s">
        <v>443</v>
      </c>
      <c r="G3496" s="957">
        <v>274</v>
      </c>
      <c r="H3496" t="s">
        <v>391</v>
      </c>
      <c r="I3496" s="937" t="s">
        <v>491</v>
      </c>
      <c r="J3496" s="937" t="s">
        <v>453</v>
      </c>
      <c r="K3496" s="937" t="s">
        <v>438</v>
      </c>
      <c r="L3496" s="937" t="s">
        <v>127</v>
      </c>
      <c r="M3496" s="962" t="s">
        <v>102</v>
      </c>
      <c r="N3496" s="677">
        <f t="shared" ca="1" si="592"/>
        <v>95848.46632049272</v>
      </c>
      <c r="O3496" s="677">
        <f t="shared" ca="1" si="602"/>
        <v>57514.250025877627</v>
      </c>
      <c r="P3496" s="677">
        <f t="shared" ca="1" si="602"/>
        <v>38334.216294615093</v>
      </c>
      <c r="Q3496" s="677">
        <f t="shared" ca="1" si="602"/>
        <v>0</v>
      </c>
      <c r="R3496" s="677">
        <f t="shared" ca="1" si="602"/>
        <v>0</v>
      </c>
      <c r="S3496" s="677">
        <f t="shared" ca="1" si="602"/>
        <v>0</v>
      </c>
      <c r="T3496" s="677">
        <f t="shared" ca="1" si="602"/>
        <v>0</v>
      </c>
      <c r="U3496" s="677">
        <f t="shared" ca="1" si="602"/>
        <v>0</v>
      </c>
      <c r="V3496" s="677">
        <f t="shared" ca="1" si="602"/>
        <v>0</v>
      </c>
      <c r="W3496" s="677">
        <f t="shared" ca="1" si="597"/>
        <v>0</v>
      </c>
      <c r="X3496" s="677">
        <f t="shared" ca="1" si="602"/>
        <v>0</v>
      </c>
      <c r="Y3496" s="677">
        <f t="shared" ca="1" si="602"/>
        <v>0</v>
      </c>
      <c r="Z3496" s="677">
        <f t="shared" ca="1" si="602"/>
        <v>0</v>
      </c>
      <c r="AA3496" t="str">
        <f t="shared" si="594"/>
        <v>ASR_COMP</v>
      </c>
      <c r="AB3496" s="957">
        <f t="shared" si="595"/>
        <v>44682</v>
      </c>
      <c r="AC3496" t="str">
        <f t="shared" si="596"/>
        <v>Unaudited</v>
      </c>
    </row>
    <row r="3497" spans="1:29" x14ac:dyDescent="0.25">
      <c r="A3497" t="s">
        <v>423</v>
      </c>
      <c r="B3497" t="s">
        <v>1388</v>
      </c>
      <c r="C3497" t="s">
        <v>1389</v>
      </c>
      <c r="D3497">
        <v>1900</v>
      </c>
      <c r="E3497" s="957">
        <v>1</v>
      </c>
      <c r="F3497" t="s">
        <v>443</v>
      </c>
      <c r="G3497" s="957">
        <v>274</v>
      </c>
      <c r="H3497" t="s">
        <v>391</v>
      </c>
      <c r="I3497" s="937" t="s">
        <v>491</v>
      </c>
      <c r="J3497" s="937" t="s">
        <v>453</v>
      </c>
      <c r="K3497" s="937" t="s">
        <v>438</v>
      </c>
      <c r="L3497" s="937" t="s">
        <v>128</v>
      </c>
      <c r="M3497" s="962" t="s">
        <v>103</v>
      </c>
      <c r="N3497" s="677">
        <f t="shared" ca="1" si="592"/>
        <v>332828.00424614002</v>
      </c>
      <c r="O3497" s="677">
        <f t="shared" ca="1" si="602"/>
        <v>64069.628527010791</v>
      </c>
      <c r="P3497" s="677">
        <f t="shared" ca="1" si="602"/>
        <v>268758.37571912922</v>
      </c>
      <c r="Q3497" s="677">
        <f t="shared" ca="1" si="602"/>
        <v>0</v>
      </c>
      <c r="R3497" s="677">
        <f t="shared" ca="1" si="602"/>
        <v>0</v>
      </c>
      <c r="S3497" s="677">
        <f t="shared" ca="1" si="602"/>
        <v>0</v>
      </c>
      <c r="T3497" s="677">
        <f t="shared" ca="1" si="602"/>
        <v>0</v>
      </c>
      <c r="U3497" s="677">
        <f t="shared" ca="1" si="602"/>
        <v>0</v>
      </c>
      <c r="V3497" s="677">
        <f t="shared" ca="1" si="602"/>
        <v>0</v>
      </c>
      <c r="W3497" s="677">
        <f t="shared" ca="1" si="597"/>
        <v>0</v>
      </c>
      <c r="X3497" s="677">
        <f t="shared" ca="1" si="602"/>
        <v>0</v>
      </c>
      <c r="Y3497" s="677">
        <f t="shared" ca="1" si="602"/>
        <v>0</v>
      </c>
      <c r="Z3497" s="677">
        <f t="shared" ca="1" si="602"/>
        <v>0</v>
      </c>
      <c r="AA3497" t="str">
        <f t="shared" si="594"/>
        <v>ASR_COMP</v>
      </c>
      <c r="AB3497" s="957">
        <f t="shared" si="595"/>
        <v>44682</v>
      </c>
      <c r="AC3497" t="str">
        <f t="shared" si="596"/>
        <v>Unaudited</v>
      </c>
    </row>
    <row r="3498" spans="1:29" x14ac:dyDescent="0.25">
      <c r="A3498" t="s">
        <v>423</v>
      </c>
      <c r="B3498" t="s">
        <v>1388</v>
      </c>
      <c r="C3498" t="s">
        <v>1389</v>
      </c>
      <c r="D3498">
        <v>1900</v>
      </c>
      <c r="E3498" s="957">
        <v>1</v>
      </c>
      <c r="F3498" t="s">
        <v>443</v>
      </c>
      <c r="G3498" s="957">
        <v>274</v>
      </c>
      <c r="H3498" t="s">
        <v>391</v>
      </c>
      <c r="I3498" s="937" t="s">
        <v>491</v>
      </c>
      <c r="J3498" s="937" t="s">
        <v>453</v>
      </c>
      <c r="K3498" s="937" t="s">
        <v>438</v>
      </c>
      <c r="L3498" s="937" t="s">
        <v>129</v>
      </c>
      <c r="M3498" s="962" t="s">
        <v>28</v>
      </c>
      <c r="N3498" s="677">
        <f t="shared" ca="1" si="592"/>
        <v>66919.774625875842</v>
      </c>
      <c r="O3498" s="677">
        <f t="shared" ca="1" si="602"/>
        <v>66919.774625875842</v>
      </c>
      <c r="P3498" s="677">
        <f t="shared" ca="1" si="602"/>
        <v>0</v>
      </c>
      <c r="Q3498" s="677">
        <f t="shared" ca="1" si="602"/>
        <v>0</v>
      </c>
      <c r="R3498" s="677">
        <f t="shared" ca="1" si="602"/>
        <v>0</v>
      </c>
      <c r="S3498" s="677">
        <f t="shared" ca="1" si="602"/>
        <v>0</v>
      </c>
      <c r="T3498" s="677">
        <f t="shared" ca="1" si="602"/>
        <v>0</v>
      </c>
      <c r="U3498" s="677">
        <f t="shared" ca="1" si="602"/>
        <v>0</v>
      </c>
      <c r="V3498" s="677">
        <f t="shared" ca="1" si="602"/>
        <v>0</v>
      </c>
      <c r="W3498" s="677">
        <f t="shared" ca="1" si="597"/>
        <v>0</v>
      </c>
      <c r="X3498" s="677">
        <f t="shared" ca="1" si="602"/>
        <v>0</v>
      </c>
      <c r="Y3498" s="677">
        <f t="shared" ca="1" si="602"/>
        <v>0</v>
      </c>
      <c r="Z3498" s="677">
        <f t="shared" ca="1" si="602"/>
        <v>0</v>
      </c>
      <c r="AA3498" t="str">
        <f t="shared" si="594"/>
        <v>ASR_COMP</v>
      </c>
      <c r="AB3498" s="957">
        <f t="shared" si="595"/>
        <v>44682</v>
      </c>
      <c r="AC3498" t="str">
        <f t="shared" si="596"/>
        <v>Unaudited</v>
      </c>
    </row>
    <row r="3499" spans="1:29" x14ac:dyDescent="0.25">
      <c r="A3499" t="s">
        <v>423</v>
      </c>
      <c r="B3499" t="s">
        <v>1388</v>
      </c>
      <c r="C3499" t="s">
        <v>1389</v>
      </c>
      <c r="D3499">
        <v>1900</v>
      </c>
      <c r="E3499" s="957">
        <v>1</v>
      </c>
      <c r="F3499" t="s">
        <v>443</v>
      </c>
      <c r="G3499" s="957">
        <v>274</v>
      </c>
      <c r="H3499" t="s">
        <v>391</v>
      </c>
      <c r="I3499" s="937" t="s">
        <v>491</v>
      </c>
      <c r="J3499" s="937" t="s">
        <v>439</v>
      </c>
      <c r="K3499" s="937" t="s">
        <v>439</v>
      </c>
      <c r="L3499" s="937" t="s">
        <v>131</v>
      </c>
      <c r="M3499" s="962" t="s">
        <v>329</v>
      </c>
      <c r="N3499" s="677">
        <f t="shared" ca="1" si="592"/>
        <v>0</v>
      </c>
      <c r="O3499" s="677">
        <f t="shared" ca="1" si="602"/>
        <v>0</v>
      </c>
      <c r="P3499" s="677">
        <f t="shared" ca="1" si="602"/>
        <v>0</v>
      </c>
      <c r="Q3499" s="677">
        <f t="shared" ca="1" si="602"/>
        <v>0</v>
      </c>
      <c r="R3499" s="677">
        <f t="shared" ca="1" si="602"/>
        <v>0</v>
      </c>
      <c r="S3499" s="677">
        <f t="shared" ca="1" si="602"/>
        <v>0</v>
      </c>
      <c r="T3499" s="677">
        <f t="shared" ca="1" si="602"/>
        <v>0</v>
      </c>
      <c r="U3499" s="677">
        <f t="shared" ca="1" si="602"/>
        <v>0</v>
      </c>
      <c r="V3499" s="677">
        <f t="shared" ca="1" si="602"/>
        <v>0</v>
      </c>
      <c r="W3499" s="677">
        <f t="shared" ca="1" si="597"/>
        <v>0</v>
      </c>
      <c r="X3499" s="677">
        <f t="shared" ca="1" si="602"/>
        <v>0</v>
      </c>
      <c r="Y3499" s="677">
        <f t="shared" ca="1" si="602"/>
        <v>0</v>
      </c>
      <c r="Z3499" s="677">
        <f t="shared" ca="1" si="602"/>
        <v>0</v>
      </c>
      <c r="AA3499" t="str">
        <f t="shared" si="594"/>
        <v>ASR_COMP</v>
      </c>
      <c r="AB3499" s="957">
        <f t="shared" si="595"/>
        <v>44682</v>
      </c>
      <c r="AC3499" t="str">
        <f t="shared" si="596"/>
        <v>Unaudited</v>
      </c>
    </row>
    <row r="3500" spans="1:29" x14ac:dyDescent="0.25">
      <c r="A3500" t="s">
        <v>423</v>
      </c>
      <c r="B3500" t="s">
        <v>1388</v>
      </c>
      <c r="C3500" t="s">
        <v>1389</v>
      </c>
      <c r="D3500">
        <v>1900</v>
      </c>
      <c r="E3500" s="957">
        <v>1</v>
      </c>
      <c r="F3500" t="s">
        <v>443</v>
      </c>
      <c r="G3500" s="957">
        <v>274</v>
      </c>
      <c r="H3500" t="s">
        <v>391</v>
      </c>
      <c r="I3500" s="937" t="s">
        <v>491</v>
      </c>
      <c r="J3500" s="937" t="s">
        <v>439</v>
      </c>
      <c r="K3500" s="937" t="s">
        <v>439</v>
      </c>
      <c r="L3500" s="937" t="s">
        <v>132</v>
      </c>
      <c r="M3500" s="962" t="s">
        <v>328</v>
      </c>
      <c r="N3500" s="677">
        <f t="shared" ca="1" si="592"/>
        <v>0</v>
      </c>
      <c r="O3500" s="677">
        <f t="shared" ca="1" si="602"/>
        <v>0</v>
      </c>
      <c r="P3500" s="677">
        <f t="shared" ca="1" si="602"/>
        <v>0</v>
      </c>
      <c r="Q3500" s="677">
        <f t="shared" ca="1" si="602"/>
        <v>0</v>
      </c>
      <c r="R3500" s="677">
        <f t="shared" ca="1" si="602"/>
        <v>0</v>
      </c>
      <c r="S3500" s="677">
        <f t="shared" ca="1" si="602"/>
        <v>0</v>
      </c>
      <c r="T3500" s="677">
        <f t="shared" ca="1" si="602"/>
        <v>0</v>
      </c>
      <c r="U3500" s="677">
        <f t="shared" ca="1" si="602"/>
        <v>0</v>
      </c>
      <c r="V3500" s="677">
        <f t="shared" ca="1" si="602"/>
        <v>0</v>
      </c>
      <c r="W3500" s="677">
        <f t="shared" ca="1" si="597"/>
        <v>0</v>
      </c>
      <c r="X3500" s="677">
        <f t="shared" ca="1" si="602"/>
        <v>0</v>
      </c>
      <c r="Y3500" s="677">
        <f t="shared" ca="1" si="602"/>
        <v>0</v>
      </c>
      <c r="Z3500" s="677">
        <f t="shared" ca="1" si="602"/>
        <v>0</v>
      </c>
      <c r="AA3500" t="str">
        <f t="shared" si="594"/>
        <v>ASR_COMP</v>
      </c>
      <c r="AB3500" s="957">
        <f t="shared" si="595"/>
        <v>44682</v>
      </c>
      <c r="AC3500" t="str">
        <f t="shared" si="596"/>
        <v>Unaudited</v>
      </c>
    </row>
    <row r="3501" spans="1:29" ht="30" x14ac:dyDescent="0.25">
      <c r="A3501" t="s">
        <v>423</v>
      </c>
      <c r="B3501" t="s">
        <v>1388</v>
      </c>
      <c r="C3501" t="s">
        <v>1389</v>
      </c>
      <c r="D3501">
        <v>1900</v>
      </c>
      <c r="E3501" s="957">
        <v>1</v>
      </c>
      <c r="F3501" t="s">
        <v>443</v>
      </c>
      <c r="G3501" s="957">
        <v>274</v>
      </c>
      <c r="H3501" t="s">
        <v>391</v>
      </c>
      <c r="I3501" s="937" t="s">
        <v>491</v>
      </c>
      <c r="J3501" s="937" t="s">
        <v>439</v>
      </c>
      <c r="K3501" s="937" t="s">
        <v>439</v>
      </c>
      <c r="L3501" s="937" t="s">
        <v>133</v>
      </c>
      <c r="M3501" s="962" t="s">
        <v>182</v>
      </c>
      <c r="N3501" s="677">
        <f t="shared" ca="1" si="592"/>
        <v>0</v>
      </c>
      <c r="O3501" s="677">
        <f t="shared" ca="1" si="602"/>
        <v>0</v>
      </c>
      <c r="P3501" s="677">
        <f t="shared" ca="1" si="602"/>
        <v>0</v>
      </c>
      <c r="Q3501" s="677">
        <f t="shared" ca="1" si="602"/>
        <v>0</v>
      </c>
      <c r="R3501" s="677">
        <f t="shared" ca="1" si="602"/>
        <v>0</v>
      </c>
      <c r="S3501" s="677">
        <f t="shared" ca="1" si="602"/>
        <v>0</v>
      </c>
      <c r="T3501" s="677">
        <f t="shared" ca="1" si="602"/>
        <v>0</v>
      </c>
      <c r="U3501" s="677">
        <f t="shared" ca="1" si="602"/>
        <v>0</v>
      </c>
      <c r="V3501" s="677">
        <f t="shared" ca="1" si="602"/>
        <v>0</v>
      </c>
      <c r="W3501" s="677">
        <f t="shared" ca="1" si="597"/>
        <v>0</v>
      </c>
      <c r="X3501" s="677">
        <f t="shared" ca="1" si="602"/>
        <v>0</v>
      </c>
      <c r="Y3501" s="677">
        <f t="shared" ca="1" si="602"/>
        <v>0</v>
      </c>
      <c r="Z3501" s="677">
        <f t="shared" ca="1" si="602"/>
        <v>0</v>
      </c>
      <c r="AA3501" t="str">
        <f t="shared" si="594"/>
        <v>ASR_COMP</v>
      </c>
      <c r="AB3501" s="957">
        <f t="shared" si="595"/>
        <v>44682</v>
      </c>
      <c r="AC3501" t="str">
        <f t="shared" si="596"/>
        <v>Unaudited</v>
      </c>
    </row>
    <row r="3502" spans="1:29" x14ac:dyDescent="0.25">
      <c r="A3502" t="s">
        <v>423</v>
      </c>
      <c r="B3502" t="s">
        <v>1388</v>
      </c>
      <c r="C3502" t="s">
        <v>1389</v>
      </c>
      <c r="D3502">
        <v>1900</v>
      </c>
      <c r="E3502" s="957">
        <v>1</v>
      </c>
      <c r="F3502" t="s">
        <v>443</v>
      </c>
      <c r="G3502" s="957">
        <v>274</v>
      </c>
      <c r="H3502" t="s">
        <v>391</v>
      </c>
      <c r="I3502" s="937" t="s">
        <v>491</v>
      </c>
      <c r="J3502" s="937" t="s">
        <v>439</v>
      </c>
      <c r="K3502" s="937" t="s">
        <v>439</v>
      </c>
      <c r="L3502" s="945" t="s">
        <v>134</v>
      </c>
      <c r="M3502" s="960" t="s">
        <v>497</v>
      </c>
      <c r="N3502" s="677">
        <f t="shared" ca="1" si="592"/>
        <v>0</v>
      </c>
      <c r="O3502" s="677">
        <f t="shared" ca="1" si="602"/>
        <v>0</v>
      </c>
      <c r="P3502" s="677">
        <f t="shared" ca="1" si="602"/>
        <v>0</v>
      </c>
      <c r="Q3502" s="677">
        <f t="shared" ca="1" si="602"/>
        <v>0</v>
      </c>
      <c r="R3502" s="677">
        <f t="shared" ca="1" si="602"/>
        <v>0</v>
      </c>
      <c r="S3502" s="677">
        <f t="shared" ca="1" si="602"/>
        <v>0</v>
      </c>
      <c r="T3502" s="677">
        <f t="shared" ca="1" si="602"/>
        <v>0</v>
      </c>
      <c r="U3502" s="677">
        <f t="shared" ca="1" si="602"/>
        <v>0</v>
      </c>
      <c r="V3502" s="677">
        <f t="shared" ca="1" si="602"/>
        <v>0</v>
      </c>
      <c r="W3502" s="677">
        <f t="shared" ca="1" si="597"/>
        <v>0</v>
      </c>
      <c r="X3502" s="677">
        <f t="shared" ca="1" si="602"/>
        <v>0</v>
      </c>
      <c r="Y3502" s="677">
        <f t="shared" ca="1" si="602"/>
        <v>0</v>
      </c>
      <c r="Z3502" s="677">
        <f t="shared" ca="1" si="602"/>
        <v>0</v>
      </c>
      <c r="AA3502" t="str">
        <f t="shared" si="594"/>
        <v>ASR_COMP</v>
      </c>
      <c r="AB3502" s="957">
        <f t="shared" si="595"/>
        <v>44682</v>
      </c>
      <c r="AC3502" t="str">
        <f t="shared" si="596"/>
        <v>Unaudited</v>
      </c>
    </row>
    <row r="3503" spans="1:29" x14ac:dyDescent="0.25">
      <c r="A3503" t="s">
        <v>423</v>
      </c>
      <c r="B3503" t="s">
        <v>1388</v>
      </c>
      <c r="C3503" t="s">
        <v>1389</v>
      </c>
      <c r="D3503">
        <v>1900</v>
      </c>
      <c r="E3503" s="957">
        <v>1</v>
      </c>
      <c r="F3503" t="s">
        <v>443</v>
      </c>
      <c r="G3503" s="957">
        <v>274</v>
      </c>
      <c r="H3503" t="s">
        <v>391</v>
      </c>
      <c r="I3503" s="962" t="s">
        <v>491</v>
      </c>
      <c r="J3503" s="962" t="s">
        <v>439</v>
      </c>
      <c r="K3503" s="962" t="s">
        <v>439</v>
      </c>
      <c r="L3503" s="937" t="s">
        <v>135</v>
      </c>
      <c r="M3503" s="962" t="s">
        <v>498</v>
      </c>
      <c r="N3503" s="677">
        <f t="shared" ca="1" si="592"/>
        <v>0</v>
      </c>
      <c r="O3503" s="677">
        <f t="shared" ca="1" si="602"/>
        <v>0</v>
      </c>
      <c r="P3503" s="677">
        <f t="shared" ca="1" si="602"/>
        <v>0</v>
      </c>
      <c r="Q3503" s="677">
        <f t="shared" ca="1" si="602"/>
        <v>0</v>
      </c>
      <c r="R3503" s="677">
        <f t="shared" ca="1" si="602"/>
        <v>0</v>
      </c>
      <c r="S3503" s="677">
        <f t="shared" ca="1" si="602"/>
        <v>0</v>
      </c>
      <c r="T3503" s="677">
        <f t="shared" ca="1" si="602"/>
        <v>0</v>
      </c>
      <c r="U3503" s="677">
        <f t="shared" ca="1" si="602"/>
        <v>0</v>
      </c>
      <c r="V3503" s="677">
        <f t="shared" ca="1" si="602"/>
        <v>0</v>
      </c>
      <c r="W3503" s="677">
        <f t="shared" ca="1" si="597"/>
        <v>0</v>
      </c>
      <c r="X3503" s="677">
        <f t="shared" ca="1" si="602"/>
        <v>0</v>
      </c>
      <c r="Y3503" s="677">
        <f t="shared" ca="1" si="602"/>
        <v>0</v>
      </c>
      <c r="Z3503" s="677">
        <f t="shared" ca="1" si="602"/>
        <v>0</v>
      </c>
      <c r="AA3503" t="str">
        <f t="shared" si="594"/>
        <v>ASR_COMP</v>
      </c>
      <c r="AB3503" s="957">
        <f t="shared" si="595"/>
        <v>44682</v>
      </c>
      <c r="AC3503" t="str">
        <f t="shared" si="596"/>
        <v>Unaudited</v>
      </c>
    </row>
    <row r="3504" spans="1:29" x14ac:dyDescent="0.25">
      <c r="A3504" t="s">
        <v>423</v>
      </c>
      <c r="B3504" t="s">
        <v>1388</v>
      </c>
      <c r="C3504" t="s">
        <v>1389</v>
      </c>
      <c r="D3504">
        <v>1900</v>
      </c>
      <c r="E3504" s="957">
        <v>1</v>
      </c>
      <c r="F3504" t="s">
        <v>443</v>
      </c>
      <c r="G3504" s="957">
        <v>274</v>
      </c>
      <c r="H3504" t="s">
        <v>391</v>
      </c>
      <c r="I3504" s="937" t="s">
        <v>491</v>
      </c>
      <c r="J3504" s="937" t="s">
        <v>439</v>
      </c>
      <c r="K3504" s="937" t="s">
        <v>439</v>
      </c>
      <c r="L3504" s="943" t="s">
        <v>136</v>
      </c>
      <c r="M3504" s="963" t="s">
        <v>499</v>
      </c>
      <c r="N3504" s="677">
        <f t="shared" ca="1" si="592"/>
        <v>0</v>
      </c>
      <c r="O3504" s="677">
        <f t="shared" ca="1" si="602"/>
        <v>0</v>
      </c>
      <c r="P3504" s="677">
        <f t="shared" ca="1" si="602"/>
        <v>0</v>
      </c>
      <c r="Q3504" s="677">
        <f t="shared" ca="1" si="602"/>
        <v>0</v>
      </c>
      <c r="R3504" s="677">
        <f t="shared" ca="1" si="602"/>
        <v>0</v>
      </c>
      <c r="S3504" s="677">
        <f t="shared" ca="1" si="602"/>
        <v>0</v>
      </c>
      <c r="T3504" s="677">
        <f t="shared" ca="1" si="602"/>
        <v>0</v>
      </c>
      <c r="U3504" s="677">
        <f t="shared" ca="1" si="602"/>
        <v>0</v>
      </c>
      <c r="V3504" s="677">
        <f t="shared" ca="1" si="602"/>
        <v>0</v>
      </c>
      <c r="W3504" s="677">
        <f t="shared" ca="1" si="597"/>
        <v>0</v>
      </c>
      <c r="X3504" s="677">
        <f t="shared" ca="1" si="602"/>
        <v>0</v>
      </c>
      <c r="Y3504" s="677">
        <f t="shared" ca="1" si="602"/>
        <v>0</v>
      </c>
      <c r="Z3504" s="677">
        <f t="shared" ca="1" si="602"/>
        <v>0</v>
      </c>
      <c r="AA3504" t="str">
        <f t="shared" si="594"/>
        <v>ASR_COMP</v>
      </c>
      <c r="AB3504" s="957">
        <f t="shared" si="595"/>
        <v>44682</v>
      </c>
      <c r="AC3504" t="str">
        <f t="shared" si="596"/>
        <v>Unaudited</v>
      </c>
    </row>
    <row r="3505" spans="1:29" x14ac:dyDescent="0.25">
      <c r="A3505" t="s">
        <v>423</v>
      </c>
      <c r="B3505" t="s">
        <v>1388</v>
      </c>
      <c r="C3505" t="s">
        <v>1389</v>
      </c>
      <c r="D3505">
        <v>1900</v>
      </c>
      <c r="E3505" s="957">
        <v>1</v>
      </c>
      <c r="F3505" t="s">
        <v>443</v>
      </c>
      <c r="G3505" s="957">
        <v>274</v>
      </c>
      <c r="H3505" t="s">
        <v>391</v>
      </c>
      <c r="I3505" s="937" t="s">
        <v>492</v>
      </c>
      <c r="J3505" s="937" t="s">
        <v>26</v>
      </c>
      <c r="K3505" s="937" t="s">
        <v>26</v>
      </c>
      <c r="L3505" s="943" t="s">
        <v>272</v>
      </c>
      <c r="M3505" s="963" t="s">
        <v>26</v>
      </c>
      <c r="N3505" s="677">
        <f t="shared" ca="1" si="592"/>
        <v>6105799.3873225702</v>
      </c>
      <c r="O3505" s="677">
        <f t="shared" ca="1" si="602"/>
        <v>0</v>
      </c>
      <c r="P3505" s="677">
        <f t="shared" ca="1" si="602"/>
        <v>0</v>
      </c>
      <c r="Q3505" s="677">
        <f t="shared" ca="1" si="602"/>
        <v>0</v>
      </c>
      <c r="R3505" s="677">
        <f t="shared" ca="1" si="602"/>
        <v>0</v>
      </c>
      <c r="S3505" s="677">
        <f t="shared" ca="1" si="602"/>
        <v>0</v>
      </c>
      <c r="T3505" s="677">
        <f t="shared" ca="1" si="602"/>
        <v>0</v>
      </c>
      <c r="U3505" s="677">
        <f t="shared" ca="1" si="602"/>
        <v>0</v>
      </c>
      <c r="V3505" s="677">
        <f t="shared" ca="1" si="602"/>
        <v>0</v>
      </c>
      <c r="W3505" s="677">
        <f t="shared" ca="1" si="597"/>
        <v>0</v>
      </c>
      <c r="X3505" s="677">
        <f t="shared" ca="1" si="602"/>
        <v>0</v>
      </c>
      <c r="Y3505" s="677">
        <f t="shared" ca="1" si="602"/>
        <v>0</v>
      </c>
      <c r="Z3505" s="677">
        <f t="shared" ca="1" si="602"/>
        <v>0</v>
      </c>
      <c r="AA3505" t="str">
        <f t="shared" si="594"/>
        <v>ASR_COMP</v>
      </c>
      <c r="AB3505" s="957">
        <f t="shared" si="595"/>
        <v>44682</v>
      </c>
      <c r="AC3505" t="str">
        <f t="shared" si="596"/>
        <v>Unaudited</v>
      </c>
    </row>
    <row r="3506" spans="1:29" x14ac:dyDescent="0.25">
      <c r="A3506" t="s">
        <v>423</v>
      </c>
      <c r="B3506" t="s">
        <v>1388</v>
      </c>
      <c r="C3506" t="s">
        <v>1389</v>
      </c>
      <c r="D3506">
        <v>1900</v>
      </c>
      <c r="E3506" s="957">
        <v>1</v>
      </c>
      <c r="F3506" t="s">
        <v>444</v>
      </c>
      <c r="G3506" s="957">
        <v>366</v>
      </c>
      <c r="H3506" t="s">
        <v>391</v>
      </c>
      <c r="I3506" s="937" t="s">
        <v>435</v>
      </c>
      <c r="J3506" s="937" t="s">
        <v>435</v>
      </c>
      <c r="K3506" s="937" t="s">
        <v>435</v>
      </c>
      <c r="L3506" s="947"/>
      <c r="M3506" s="964" t="s">
        <v>435</v>
      </c>
      <c r="N3506" s="677">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385112.75</v>
      </c>
      <c r="O3506" s="677">
        <f t="shared" ca="1" si="602"/>
        <v>330335.58</v>
      </c>
      <c r="P3506" s="677">
        <f t="shared" ca="1" si="602"/>
        <v>11467.73</v>
      </c>
      <c r="Q3506" s="677">
        <f t="shared" ca="1" si="602"/>
        <v>17205.310000000001</v>
      </c>
      <c r="R3506" s="677">
        <f t="shared" ca="1" si="602"/>
        <v>4221</v>
      </c>
      <c r="S3506" s="677">
        <f t="shared" ca="1" si="602"/>
        <v>5922.8</v>
      </c>
      <c r="T3506" s="677">
        <f t="shared" ca="1" si="602"/>
        <v>2835.96</v>
      </c>
      <c r="U3506" s="677">
        <f t="shared" ca="1" si="602"/>
        <v>174.55</v>
      </c>
      <c r="V3506" s="677">
        <f t="shared" ca="1" si="602"/>
        <v>1101</v>
      </c>
      <c r="W3506" s="677">
        <f t="shared" ca="1" si="597"/>
        <v>150</v>
      </c>
      <c r="X3506" s="677">
        <f t="shared" ca="1" si="602"/>
        <v>10440.82</v>
      </c>
      <c r="Y3506" s="677">
        <f t="shared" ca="1" si="602"/>
        <v>1258</v>
      </c>
      <c r="Z3506" s="677">
        <f t="shared" ca="1" si="602"/>
        <v>0</v>
      </c>
      <c r="AA3506" t="str">
        <f t="shared" si="594"/>
        <v>ASR_COMP</v>
      </c>
      <c r="AB3506" s="957">
        <f t="shared" si="595"/>
        <v>44682</v>
      </c>
      <c r="AC3506" t="str">
        <f t="shared" si="596"/>
        <v>Unaudited</v>
      </c>
    </row>
    <row r="3507" spans="1:29" x14ac:dyDescent="0.25">
      <c r="A3507" t="s">
        <v>423</v>
      </c>
      <c r="B3507" t="s">
        <v>1388</v>
      </c>
      <c r="C3507" t="s">
        <v>1389</v>
      </c>
      <c r="D3507">
        <v>1900</v>
      </c>
      <c r="E3507" s="957">
        <v>1</v>
      </c>
      <c r="F3507" t="s">
        <v>444</v>
      </c>
      <c r="G3507" s="957">
        <v>366</v>
      </c>
      <c r="H3507" t="s">
        <v>391</v>
      </c>
      <c r="I3507" s="963" t="s">
        <v>490</v>
      </c>
      <c r="J3507" s="963" t="s">
        <v>12</v>
      </c>
      <c r="K3507" s="963" t="s">
        <v>12</v>
      </c>
      <c r="L3507" s="943">
        <v>1.1000000000000001</v>
      </c>
      <c r="M3507" s="963" t="s">
        <v>12</v>
      </c>
      <c r="N3507" s="677">
        <f t="shared" ca="1" si="603"/>
        <v>111366961.95</v>
      </c>
      <c r="O3507" s="677">
        <f t="shared" ca="1" si="602"/>
        <v>66893512.769999996</v>
      </c>
      <c r="P3507" s="677">
        <f t="shared" ca="1" si="602"/>
        <v>6401728.9499999993</v>
      </c>
      <c r="Q3507" s="677">
        <f t="shared" ca="1" si="602"/>
        <v>17692762.799999997</v>
      </c>
      <c r="R3507" s="677">
        <f t="shared" ca="1" si="602"/>
        <v>6398888.7300000004</v>
      </c>
      <c r="S3507" s="677">
        <f t="shared" ca="1" si="602"/>
        <v>1270983.82</v>
      </c>
      <c r="T3507" s="677">
        <f t="shared" ca="1" si="602"/>
        <v>1425115.5</v>
      </c>
      <c r="U3507" s="677">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27683.18</v>
      </c>
      <c r="V3507" s="677">
        <f t="shared" ca="1" si="604"/>
        <v>3358623</v>
      </c>
      <c r="W3507" s="677">
        <f t="shared" ca="1" si="597"/>
        <v>3956959.5</v>
      </c>
      <c r="X3507" s="677">
        <f t="shared" ca="1" si="604"/>
        <v>1140595.8</v>
      </c>
      <c r="Y3507" s="677">
        <f t="shared" ca="1" si="604"/>
        <v>2800107.9</v>
      </c>
      <c r="Z3507" s="677">
        <f t="shared" ca="1" si="604"/>
        <v>0</v>
      </c>
      <c r="AA3507" t="str">
        <f t="shared" si="594"/>
        <v>ASR_COMP</v>
      </c>
      <c r="AB3507" s="957">
        <f t="shared" si="595"/>
        <v>44682</v>
      </c>
      <c r="AC3507" t="str">
        <f t="shared" si="596"/>
        <v>Unaudited</v>
      </c>
    </row>
    <row r="3508" spans="1:29" x14ac:dyDescent="0.25">
      <c r="A3508" t="s">
        <v>423</v>
      </c>
      <c r="B3508" t="s">
        <v>1388</v>
      </c>
      <c r="C3508" t="s">
        <v>1389</v>
      </c>
      <c r="D3508">
        <v>1900</v>
      </c>
      <c r="E3508" s="957">
        <v>1</v>
      </c>
      <c r="F3508" t="s">
        <v>444</v>
      </c>
      <c r="G3508" s="957">
        <v>366</v>
      </c>
      <c r="H3508" t="s">
        <v>391</v>
      </c>
      <c r="I3508" s="937" t="s">
        <v>490</v>
      </c>
      <c r="J3508" s="937" t="s">
        <v>12</v>
      </c>
      <c r="K3508" s="937" t="s">
        <v>1331</v>
      </c>
      <c r="L3508" s="937" t="s">
        <v>1322</v>
      </c>
      <c r="M3508" s="962" t="s">
        <v>1331</v>
      </c>
      <c r="N3508" s="677">
        <f t="shared" ca="1" si="603"/>
        <v>1373614.4153754446</v>
      </c>
      <c r="O3508" s="677">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1140760.3670577218</v>
      </c>
      <c r="P3508" s="677">
        <f t="shared" ca="1" si="605"/>
        <v>110687.31504898312</v>
      </c>
      <c r="Q3508" s="677">
        <f t="shared" ca="1" si="605"/>
        <v>61164.907439296527</v>
      </c>
      <c r="R3508" s="677">
        <f t="shared" ca="1" si="605"/>
        <v>24728.374099165034</v>
      </c>
      <c r="S3508" s="677">
        <f t="shared" ca="1" si="605"/>
        <v>-10870.528037737206</v>
      </c>
      <c r="T3508" s="677">
        <f t="shared" ca="1" si="605"/>
        <v>24732.119985299771</v>
      </c>
      <c r="U3508" s="677">
        <f t="shared" ca="1" si="605"/>
        <v>-298.3198684083402</v>
      </c>
      <c r="V3508" s="677">
        <f t="shared" ca="1" si="605"/>
        <v>11151.662378462655</v>
      </c>
      <c r="W3508" s="677">
        <f t="shared" ca="1" si="597"/>
        <v>12247.37827914839</v>
      </c>
      <c r="X3508" s="677">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-10073.582924515333</v>
      </c>
      <c r="Y3508" s="677">
        <f t="shared" ca="1" si="606"/>
        <v>9384.7219180277443</v>
      </c>
      <c r="Z3508" s="677">
        <f t="shared" ca="1" si="606"/>
        <v>0</v>
      </c>
      <c r="AA3508" t="str">
        <f t="shared" si="594"/>
        <v>ASR_COMP</v>
      </c>
      <c r="AB3508" s="957">
        <f t="shared" si="595"/>
        <v>44682</v>
      </c>
      <c r="AC3508" t="str">
        <f t="shared" si="596"/>
        <v>Unaudited</v>
      </c>
    </row>
    <row r="3509" spans="1:29" x14ac:dyDescent="0.25">
      <c r="A3509" t="s">
        <v>423</v>
      </c>
      <c r="B3509" t="s">
        <v>1388</v>
      </c>
      <c r="C3509" t="s">
        <v>1389</v>
      </c>
      <c r="D3509">
        <v>1900</v>
      </c>
      <c r="E3509" s="957">
        <v>1</v>
      </c>
      <c r="F3509" t="s">
        <v>444</v>
      </c>
      <c r="G3509" s="957">
        <v>366</v>
      </c>
      <c r="H3509" t="s">
        <v>391</v>
      </c>
      <c r="I3509" s="937" t="s">
        <v>490</v>
      </c>
      <c r="J3509" s="937" t="s">
        <v>493</v>
      </c>
      <c r="K3509" s="937" t="s">
        <v>494</v>
      </c>
      <c r="L3509" s="937" t="s">
        <v>63</v>
      </c>
      <c r="M3509" s="962" t="s">
        <v>346</v>
      </c>
      <c r="N3509" s="677">
        <f t="shared" ca="1" si="603"/>
        <v>0</v>
      </c>
      <c r="O3509" s="677">
        <f t="shared" ca="1" si="605"/>
        <v>0</v>
      </c>
      <c r="P3509" s="677">
        <f t="shared" ca="1" si="605"/>
        <v>0</v>
      </c>
      <c r="Q3509" s="677">
        <f t="shared" ca="1" si="605"/>
        <v>0</v>
      </c>
      <c r="R3509" s="677">
        <f t="shared" ca="1" si="605"/>
        <v>0</v>
      </c>
      <c r="S3509" s="677">
        <f t="shared" ca="1" si="605"/>
        <v>0</v>
      </c>
      <c r="T3509" s="677">
        <f t="shared" ca="1" si="605"/>
        <v>0</v>
      </c>
      <c r="U3509" s="677">
        <f t="shared" ca="1" si="605"/>
        <v>0</v>
      </c>
      <c r="V3509" s="677">
        <f t="shared" ca="1" si="605"/>
        <v>0</v>
      </c>
      <c r="W3509" s="677">
        <f t="shared" ca="1" si="597"/>
        <v>0</v>
      </c>
      <c r="X3509" s="677">
        <f t="shared" ca="1" si="606"/>
        <v>0</v>
      </c>
      <c r="Y3509" s="677">
        <f t="shared" ca="1" si="606"/>
        <v>0</v>
      </c>
      <c r="Z3509" s="677">
        <f t="shared" ca="1" si="606"/>
        <v>0</v>
      </c>
      <c r="AA3509" t="str">
        <f t="shared" si="594"/>
        <v>ASR_COMP</v>
      </c>
      <c r="AB3509" s="957">
        <f t="shared" si="595"/>
        <v>44682</v>
      </c>
      <c r="AC3509" t="str">
        <f t="shared" si="596"/>
        <v>Unaudited</v>
      </c>
    </row>
    <row r="3510" spans="1:29" x14ac:dyDescent="0.25">
      <c r="A3510" t="s">
        <v>423</v>
      </c>
      <c r="B3510" t="s">
        <v>1388</v>
      </c>
      <c r="C3510" t="s">
        <v>1389</v>
      </c>
      <c r="D3510">
        <v>1900</v>
      </c>
      <c r="E3510" s="957">
        <v>1</v>
      </c>
      <c r="F3510" t="s">
        <v>444</v>
      </c>
      <c r="G3510" s="957">
        <v>366</v>
      </c>
      <c r="H3510" t="s">
        <v>391</v>
      </c>
      <c r="I3510" s="937" t="s">
        <v>490</v>
      </c>
      <c r="J3510" s="937" t="s">
        <v>493</v>
      </c>
      <c r="K3510" s="937" t="s">
        <v>1022</v>
      </c>
      <c r="L3510" s="937" t="s">
        <v>918</v>
      </c>
      <c r="M3510" s="962" t="s">
        <v>919</v>
      </c>
      <c r="N3510" s="677">
        <f t="shared" ca="1" si="603"/>
        <v>2412199.9400000004</v>
      </c>
      <c r="O3510" s="677">
        <f t="shared" ca="1" si="605"/>
        <v>2208757.6700000004</v>
      </c>
      <c r="P3510" s="677">
        <f t="shared" ca="1" si="605"/>
        <v>138526.49000000002</v>
      </c>
      <c r="Q3510" s="677">
        <f t="shared" ca="1" si="605"/>
        <v>18084.359999999997</v>
      </c>
      <c r="R3510" s="677">
        <f t="shared" ca="1" si="605"/>
        <v>14304.609999999999</v>
      </c>
      <c r="S3510" s="677">
        <f t="shared" ca="1" si="605"/>
        <v>0</v>
      </c>
      <c r="T3510" s="677">
        <f t="shared" ca="1" si="605"/>
        <v>7203.04</v>
      </c>
      <c r="U3510" s="677">
        <f t="shared" ca="1" si="605"/>
        <v>0</v>
      </c>
      <c r="V3510" s="677">
        <f t="shared" ca="1" si="605"/>
        <v>25323.769999999997</v>
      </c>
      <c r="W3510" s="677">
        <f t="shared" ca="1" si="597"/>
        <v>0</v>
      </c>
      <c r="X3510" s="677">
        <f t="shared" ca="1" si="606"/>
        <v>0</v>
      </c>
      <c r="Y3510" s="677">
        <f t="shared" ca="1" si="606"/>
        <v>0</v>
      </c>
      <c r="Z3510" s="677">
        <f t="shared" ca="1" si="606"/>
        <v>0</v>
      </c>
      <c r="AA3510" t="str">
        <f t="shared" si="594"/>
        <v>ASR_COMP</v>
      </c>
      <c r="AB3510" s="957">
        <f t="shared" si="595"/>
        <v>44682</v>
      </c>
      <c r="AC3510" t="str">
        <f t="shared" si="596"/>
        <v>Unaudited</v>
      </c>
    </row>
    <row r="3511" spans="1:29" x14ac:dyDescent="0.25">
      <c r="A3511" t="s">
        <v>423</v>
      </c>
      <c r="B3511" t="s">
        <v>1388</v>
      </c>
      <c r="C3511" t="s">
        <v>1389</v>
      </c>
      <c r="D3511">
        <v>1900</v>
      </c>
      <c r="E3511" s="957">
        <v>1</v>
      </c>
      <c r="F3511" t="s">
        <v>444</v>
      </c>
      <c r="G3511" s="957">
        <v>366</v>
      </c>
      <c r="H3511" t="s">
        <v>391</v>
      </c>
      <c r="I3511" s="937" t="s">
        <v>490</v>
      </c>
      <c r="J3511" s="937" t="s">
        <v>13</v>
      </c>
      <c r="K3511" s="937" t="s">
        <v>495</v>
      </c>
      <c r="L3511" s="945" t="s">
        <v>97</v>
      </c>
      <c r="M3511" s="960" t="s">
        <v>149</v>
      </c>
      <c r="N3511" s="677">
        <f t="shared" ca="1" si="603"/>
        <v>0</v>
      </c>
      <c r="O3511" s="677">
        <f t="shared" ca="1" si="605"/>
        <v>0</v>
      </c>
      <c r="P3511" s="677">
        <f t="shared" ca="1" si="605"/>
        <v>0</v>
      </c>
      <c r="Q3511" s="677">
        <f t="shared" ca="1" si="605"/>
        <v>0</v>
      </c>
      <c r="R3511" s="677">
        <f t="shared" ca="1" si="605"/>
        <v>0</v>
      </c>
      <c r="S3511" s="677">
        <f t="shared" ca="1" si="605"/>
        <v>0</v>
      </c>
      <c r="T3511" s="677">
        <f t="shared" ca="1" si="605"/>
        <v>0</v>
      </c>
      <c r="U3511" s="677">
        <f t="shared" ca="1" si="605"/>
        <v>0</v>
      </c>
      <c r="V3511" s="677">
        <f t="shared" ca="1" si="605"/>
        <v>0</v>
      </c>
      <c r="W3511" s="677">
        <f t="shared" ca="1" si="597"/>
        <v>0</v>
      </c>
      <c r="X3511" s="677">
        <f t="shared" ca="1" si="606"/>
        <v>0</v>
      </c>
      <c r="Y3511" s="677">
        <f t="shared" ca="1" si="606"/>
        <v>0</v>
      </c>
      <c r="Z3511" s="677">
        <f t="shared" ca="1" si="606"/>
        <v>0</v>
      </c>
      <c r="AA3511" t="str">
        <f t="shared" si="594"/>
        <v>ASR_COMP</v>
      </c>
      <c r="AB3511" s="957">
        <f t="shared" si="595"/>
        <v>44682</v>
      </c>
      <c r="AC3511" t="str">
        <f t="shared" si="596"/>
        <v>Unaudited</v>
      </c>
    </row>
    <row r="3512" spans="1:29" x14ac:dyDescent="0.25">
      <c r="A3512" t="s">
        <v>423</v>
      </c>
      <c r="B3512" t="s">
        <v>1388</v>
      </c>
      <c r="C3512" t="s">
        <v>1389</v>
      </c>
      <c r="D3512">
        <v>1900</v>
      </c>
      <c r="E3512" s="957">
        <v>1</v>
      </c>
      <c r="F3512" t="s">
        <v>444</v>
      </c>
      <c r="G3512" s="957">
        <v>366</v>
      </c>
      <c r="H3512" t="s">
        <v>391</v>
      </c>
      <c r="I3512" s="962" t="s">
        <v>490</v>
      </c>
      <c r="J3512" s="962" t="s">
        <v>13</v>
      </c>
      <c r="K3512" s="962" t="s">
        <v>13</v>
      </c>
      <c r="L3512" s="937" t="s">
        <v>35</v>
      </c>
      <c r="M3512" s="962" t="s">
        <v>13</v>
      </c>
      <c r="N3512" s="677">
        <f t="shared" ca="1" si="603"/>
        <v>262509.8523698994</v>
      </c>
      <c r="O3512" s="677">
        <f t="shared" ca="1" si="605"/>
        <v>202291.62282724323</v>
      </c>
      <c r="P3512" s="677">
        <f t="shared" ca="1" si="605"/>
        <v>19628.238527782025</v>
      </c>
      <c r="Q3512" s="677">
        <f t="shared" ca="1" si="605"/>
        <v>18075.813997302455</v>
      </c>
      <c r="R3512" s="677">
        <f t="shared" ca="1" si="605"/>
        <v>7307.8748809655644</v>
      </c>
      <c r="S3512" s="677">
        <f t="shared" ca="1" si="605"/>
        <v>579.33274322808279</v>
      </c>
      <c r="T3512" s="677">
        <f t="shared" ca="1" si="605"/>
        <v>4385.7595620090751</v>
      </c>
      <c r="U3512" s="677">
        <f t="shared" ca="1" si="605"/>
        <v>15.898626738689662</v>
      </c>
      <c r="V3512" s="677">
        <f t="shared" ca="1" si="605"/>
        <v>3295.6050021633914</v>
      </c>
      <c r="W3512" s="677">
        <f t="shared" ca="1" si="597"/>
        <v>3619.4174240874922</v>
      </c>
      <c r="X3512" s="677">
        <f t="shared" ca="1" si="606"/>
        <v>536.86043672721576</v>
      </c>
      <c r="Y3512" s="677">
        <f t="shared" ca="1" si="606"/>
        <v>2773.4283416521766</v>
      </c>
      <c r="Z3512" s="677">
        <f t="shared" ca="1" si="606"/>
        <v>0</v>
      </c>
      <c r="AA3512" t="str">
        <f t="shared" si="594"/>
        <v>ASR_COMP</v>
      </c>
      <c r="AB3512" s="957">
        <f t="shared" si="595"/>
        <v>44682</v>
      </c>
      <c r="AC3512" t="str">
        <f t="shared" si="596"/>
        <v>Unaudited</v>
      </c>
    </row>
    <row r="3513" spans="1:29" x14ac:dyDescent="0.25">
      <c r="A3513" t="s">
        <v>423</v>
      </c>
      <c r="B3513" t="s">
        <v>1388</v>
      </c>
      <c r="C3513" t="s">
        <v>1389</v>
      </c>
      <c r="D3513">
        <v>1900</v>
      </c>
      <c r="E3513" s="957">
        <v>1</v>
      </c>
      <c r="F3513" t="s">
        <v>444</v>
      </c>
      <c r="G3513" s="957">
        <v>366</v>
      </c>
      <c r="H3513" t="s">
        <v>391</v>
      </c>
      <c r="I3513" s="937" t="s">
        <v>491</v>
      </c>
      <c r="J3513" s="937" t="s">
        <v>447</v>
      </c>
      <c r="K3513" s="937" t="s">
        <v>0</v>
      </c>
      <c r="L3513" s="937">
        <v>2.1</v>
      </c>
      <c r="M3513" s="962" t="s">
        <v>150</v>
      </c>
      <c r="N3513" s="677">
        <f t="shared" ca="1" si="603"/>
        <v>11460118.845860872</v>
      </c>
      <c r="O3513" s="677">
        <f t="shared" ca="1" si="605"/>
        <v>6619222.6564766876</v>
      </c>
      <c r="P3513" s="677">
        <f t="shared" ca="1" si="605"/>
        <v>516284.05574121629</v>
      </c>
      <c r="Q3513" s="677">
        <f t="shared" ca="1" si="605"/>
        <v>1839090.8375239647</v>
      </c>
      <c r="R3513" s="677">
        <f t="shared" ca="1" si="605"/>
        <v>850262.25594412279</v>
      </c>
      <c r="S3513" s="677">
        <f t="shared" ca="1" si="605"/>
        <v>197916.24428012423</v>
      </c>
      <c r="T3513" s="677">
        <f t="shared" ca="1" si="605"/>
        <v>117886.24000000002</v>
      </c>
      <c r="U3513" s="677">
        <f t="shared" ca="1" si="605"/>
        <v>102.63563149451068</v>
      </c>
      <c r="V3513" s="677">
        <f t="shared" ca="1" si="605"/>
        <v>176838.10095915187</v>
      </c>
      <c r="W3513" s="677">
        <f t="shared" ca="1" si="597"/>
        <v>352156.70887667971</v>
      </c>
      <c r="X3513" s="677">
        <f t="shared" ca="1" si="606"/>
        <v>159141.3411589583</v>
      </c>
      <c r="Y3513" s="677">
        <f t="shared" ca="1" si="606"/>
        <v>631217.76926847082</v>
      </c>
      <c r="Z3513" s="677">
        <f t="shared" ca="1" si="606"/>
        <v>0</v>
      </c>
      <c r="AA3513" t="str">
        <f t="shared" si="594"/>
        <v>ASR_COMP</v>
      </c>
      <c r="AB3513" s="957">
        <f t="shared" si="595"/>
        <v>44682</v>
      </c>
      <c r="AC3513" t="str">
        <f t="shared" si="596"/>
        <v>Unaudited</v>
      </c>
    </row>
    <row r="3514" spans="1:29" ht="30" x14ac:dyDescent="0.25">
      <c r="A3514" t="s">
        <v>423</v>
      </c>
      <c r="B3514" t="s">
        <v>1388</v>
      </c>
      <c r="C3514" t="s">
        <v>1389</v>
      </c>
      <c r="D3514">
        <v>1900</v>
      </c>
      <c r="E3514" s="957">
        <v>1</v>
      </c>
      <c r="F3514" t="s">
        <v>444</v>
      </c>
      <c r="G3514" s="957">
        <v>366</v>
      </c>
      <c r="H3514" t="s">
        <v>391</v>
      </c>
      <c r="I3514" s="937" t="s">
        <v>491</v>
      </c>
      <c r="J3514" s="937" t="s">
        <v>447</v>
      </c>
      <c r="K3514" s="937" t="s">
        <v>0</v>
      </c>
      <c r="L3514" s="937">
        <v>2.2000000000000002</v>
      </c>
      <c r="M3514" s="962" t="s">
        <v>151</v>
      </c>
      <c r="N3514" s="677">
        <f t="shared" ca="1" si="603"/>
        <v>3263186.8110193103</v>
      </c>
      <c r="O3514" s="677">
        <f t="shared" ca="1" si="605"/>
        <v>2686347.0596803031</v>
      </c>
      <c r="P3514" s="677">
        <f t="shared" ca="1" si="605"/>
        <v>178451.93625856849</v>
      </c>
      <c r="Q3514" s="677">
        <f t="shared" ca="1" si="605"/>
        <v>422247.17271681986</v>
      </c>
      <c r="R3514" s="677">
        <f t="shared" ca="1" si="605"/>
        <v>214740.28629071487</v>
      </c>
      <c r="S3514" s="677">
        <f t="shared" ca="1" si="605"/>
        <v>-191679.7451157569</v>
      </c>
      <c r="T3514" s="677">
        <f t="shared" ca="1" si="605"/>
        <v>0</v>
      </c>
      <c r="U3514" s="677">
        <f t="shared" ca="1" si="605"/>
        <v>-15846.460437278711</v>
      </c>
      <c r="V3514" s="677">
        <f t="shared" ca="1" si="605"/>
        <v>19230.664656831159</v>
      </c>
      <c r="W3514" s="677">
        <f t="shared" ca="1" si="597"/>
        <v>37602.342631756226</v>
      </c>
      <c r="X3514" s="677">
        <f t="shared" ca="1" si="606"/>
        <v>-202702.7602958752</v>
      </c>
      <c r="Y3514" s="677">
        <f t="shared" ca="1" si="606"/>
        <v>114796.31463322783</v>
      </c>
      <c r="Z3514" s="677">
        <f t="shared" ca="1" si="606"/>
        <v>0</v>
      </c>
      <c r="AA3514" t="str">
        <f t="shared" si="594"/>
        <v>ASR_COMP</v>
      </c>
      <c r="AB3514" s="957">
        <f t="shared" si="595"/>
        <v>44682</v>
      </c>
      <c r="AC3514" t="str">
        <f t="shared" si="596"/>
        <v>Unaudited</v>
      </c>
    </row>
    <row r="3515" spans="1:29" x14ac:dyDescent="0.25">
      <c r="A3515" t="s">
        <v>423</v>
      </c>
      <c r="B3515" t="s">
        <v>1388</v>
      </c>
      <c r="C3515" t="s">
        <v>1389</v>
      </c>
      <c r="D3515">
        <v>1900</v>
      </c>
      <c r="E3515" s="957">
        <v>1</v>
      </c>
      <c r="F3515" t="s">
        <v>444</v>
      </c>
      <c r="G3515" s="957">
        <v>366</v>
      </c>
      <c r="H3515" t="s">
        <v>391</v>
      </c>
      <c r="I3515" s="937" t="s">
        <v>491</v>
      </c>
      <c r="J3515" s="937" t="s">
        <v>447</v>
      </c>
      <c r="K3515" s="937" t="s">
        <v>0</v>
      </c>
      <c r="L3515" s="937">
        <v>2.2999999999999998</v>
      </c>
      <c r="M3515" s="962" t="s">
        <v>152</v>
      </c>
      <c r="N3515" s="677">
        <f t="shared" ca="1" si="603"/>
        <v>6048603.1770865694</v>
      </c>
      <c r="O3515" s="677">
        <f t="shared" ca="1" si="605"/>
        <v>4617763.039027133</v>
      </c>
      <c r="P3515" s="677">
        <f t="shared" ca="1" si="605"/>
        <v>506520.11309226707</v>
      </c>
      <c r="Q3515" s="677">
        <f t="shared" ca="1" si="605"/>
        <v>410772.09544919006</v>
      </c>
      <c r="R3515" s="677">
        <f t="shared" ca="1" si="605"/>
        <v>246188.64374058592</v>
      </c>
      <c r="S3515" s="677">
        <f t="shared" ca="1" si="605"/>
        <v>39097.624511756381</v>
      </c>
      <c r="T3515" s="677">
        <f t="shared" ca="1" si="605"/>
        <v>47093.48</v>
      </c>
      <c r="U3515" s="677">
        <f t="shared" ca="1" si="605"/>
        <v>1435.3550007985614</v>
      </c>
      <c r="V3515" s="677">
        <f t="shared" ca="1" si="605"/>
        <v>89154.15587550863</v>
      </c>
      <c r="W3515" s="677">
        <f t="shared" ca="1" si="597"/>
        <v>21570.038935430315</v>
      </c>
      <c r="X3515" s="677">
        <f t="shared" ca="1" si="606"/>
        <v>23127.824417402109</v>
      </c>
      <c r="Y3515" s="677">
        <f t="shared" ca="1" si="606"/>
        <v>45880.807036497397</v>
      </c>
      <c r="Z3515" s="677">
        <f t="shared" ca="1" si="606"/>
        <v>0</v>
      </c>
      <c r="AA3515" t="str">
        <f t="shared" si="594"/>
        <v>ASR_COMP</v>
      </c>
      <c r="AB3515" s="957">
        <f t="shared" si="595"/>
        <v>44682</v>
      </c>
      <c r="AC3515" t="str">
        <f t="shared" si="596"/>
        <v>Unaudited</v>
      </c>
    </row>
    <row r="3516" spans="1:29" x14ac:dyDescent="0.25">
      <c r="A3516" t="s">
        <v>423</v>
      </c>
      <c r="B3516" t="s">
        <v>1388</v>
      </c>
      <c r="C3516" t="s">
        <v>1389</v>
      </c>
      <c r="D3516">
        <v>1900</v>
      </c>
      <c r="E3516" s="957">
        <v>1</v>
      </c>
      <c r="F3516" t="s">
        <v>444</v>
      </c>
      <c r="G3516" s="957">
        <v>366</v>
      </c>
      <c r="H3516" t="s">
        <v>391</v>
      </c>
      <c r="I3516" s="937" t="s">
        <v>491</v>
      </c>
      <c r="J3516" s="937" t="s">
        <v>447</v>
      </c>
      <c r="K3516" s="937" t="s">
        <v>0</v>
      </c>
      <c r="L3516" s="945">
        <v>2.4</v>
      </c>
      <c r="M3516" s="960" t="s">
        <v>153</v>
      </c>
      <c r="N3516" s="677">
        <f t="shared" ca="1" si="603"/>
        <v>3624928.0239169803</v>
      </c>
      <c r="O3516" s="677">
        <f t="shared" ca="1" si="605"/>
        <v>2334450.1280155894</v>
      </c>
      <c r="P3516" s="677">
        <f t="shared" ca="1" si="605"/>
        <v>234161.16573375012</v>
      </c>
      <c r="Q3516" s="677">
        <f t="shared" ca="1" si="605"/>
        <v>675509.42334609164</v>
      </c>
      <c r="R3516" s="677">
        <f t="shared" ca="1" si="605"/>
        <v>142836.80356526369</v>
      </c>
      <c r="S3516" s="677">
        <f t="shared" ca="1" si="605"/>
        <v>54659.487837318375</v>
      </c>
      <c r="T3516" s="677">
        <f t="shared" ca="1" si="605"/>
        <v>21131.89</v>
      </c>
      <c r="U3516" s="677">
        <f t="shared" ca="1" si="605"/>
        <v>5074.009303371321</v>
      </c>
      <c r="V3516" s="677">
        <f t="shared" ca="1" si="605"/>
        <v>20944.646784428838</v>
      </c>
      <c r="W3516" s="677">
        <f t="shared" ca="1" si="597"/>
        <v>27217.814593650728</v>
      </c>
      <c r="X3516" s="677">
        <f t="shared" ca="1" si="606"/>
        <v>34972.954862662977</v>
      </c>
      <c r="Y3516" s="677">
        <f t="shared" ca="1" si="606"/>
        <v>73969.699874852915</v>
      </c>
      <c r="Z3516" s="677">
        <f t="shared" ca="1" si="606"/>
        <v>0</v>
      </c>
      <c r="AA3516" t="str">
        <f t="shared" si="594"/>
        <v>ASR_COMP</v>
      </c>
      <c r="AB3516" s="957">
        <f t="shared" si="595"/>
        <v>44682</v>
      </c>
      <c r="AC3516" t="str">
        <f t="shared" si="596"/>
        <v>Unaudited</v>
      </c>
    </row>
    <row r="3517" spans="1:29" ht="30" x14ac:dyDescent="0.25">
      <c r="A3517" t="s">
        <v>423</v>
      </c>
      <c r="B3517" t="s">
        <v>1388</v>
      </c>
      <c r="C3517" t="s">
        <v>1389</v>
      </c>
      <c r="D3517">
        <v>1900</v>
      </c>
      <c r="E3517" s="957">
        <v>1</v>
      </c>
      <c r="F3517" t="s">
        <v>444</v>
      </c>
      <c r="G3517" s="957">
        <v>366</v>
      </c>
      <c r="H3517" t="s">
        <v>391</v>
      </c>
      <c r="I3517" s="962" t="s">
        <v>491</v>
      </c>
      <c r="J3517" s="962" t="s">
        <v>447</v>
      </c>
      <c r="K3517" s="962" t="s">
        <v>0</v>
      </c>
      <c r="L3517" s="937">
        <v>2.5</v>
      </c>
      <c r="M3517" s="962" t="s">
        <v>154</v>
      </c>
      <c r="N3517" s="677">
        <f t="shared" ca="1" si="603"/>
        <v>400350.5981626524</v>
      </c>
      <c r="O3517" s="677">
        <f t="shared" ca="1" si="605"/>
        <v>279999.61858310731</v>
      </c>
      <c r="P3517" s="677">
        <f t="shared" ca="1" si="605"/>
        <v>28990.461649726378</v>
      </c>
      <c r="Q3517" s="677">
        <f t="shared" ca="1" si="605"/>
        <v>47079.019613443423</v>
      </c>
      <c r="R3517" s="677">
        <f t="shared" ca="1" si="605"/>
        <v>19364.358133912934</v>
      </c>
      <c r="S3517" s="677">
        <f t="shared" ca="1" si="605"/>
        <v>5566.002659089293</v>
      </c>
      <c r="T3517" s="677">
        <f t="shared" ca="1" si="605"/>
        <v>0</v>
      </c>
      <c r="U3517" s="677">
        <f t="shared" ca="1" si="605"/>
        <v>606.9658481019602</v>
      </c>
      <c r="V3517" s="677">
        <f t="shared" ca="1" si="605"/>
        <v>4829.6542152636111</v>
      </c>
      <c r="W3517" s="677">
        <f t="shared" ca="1" si="597"/>
        <v>1450.8455476122369</v>
      </c>
      <c r="X3517" s="677">
        <f t="shared" ca="1" si="606"/>
        <v>6408.9431396765049</v>
      </c>
      <c r="Y3517" s="677">
        <f t="shared" ca="1" si="606"/>
        <v>6054.7287727187595</v>
      </c>
      <c r="Z3517" s="677">
        <f t="shared" ca="1" si="606"/>
        <v>0</v>
      </c>
      <c r="AA3517" t="str">
        <f t="shared" si="594"/>
        <v>ASR_COMP</v>
      </c>
      <c r="AB3517" s="957">
        <f t="shared" si="595"/>
        <v>44682</v>
      </c>
      <c r="AC3517" t="str">
        <f t="shared" si="596"/>
        <v>Unaudited</v>
      </c>
    </row>
    <row r="3518" spans="1:29" x14ac:dyDescent="0.25">
      <c r="A3518" t="s">
        <v>423</v>
      </c>
      <c r="B3518" t="s">
        <v>1388</v>
      </c>
      <c r="C3518" t="s">
        <v>1389</v>
      </c>
      <c r="D3518">
        <v>1900</v>
      </c>
      <c r="E3518" s="957">
        <v>1</v>
      </c>
      <c r="F3518" t="s">
        <v>444</v>
      </c>
      <c r="G3518" s="957">
        <v>366</v>
      </c>
      <c r="H3518" t="s">
        <v>391</v>
      </c>
      <c r="I3518" s="937" t="s">
        <v>491</v>
      </c>
      <c r="J3518" s="937" t="s">
        <v>447</v>
      </c>
      <c r="K3518" s="937" t="s">
        <v>0</v>
      </c>
      <c r="L3518" s="937" t="s">
        <v>99</v>
      </c>
      <c r="M3518" s="962" t="s">
        <v>7</v>
      </c>
      <c r="N3518" s="677">
        <f t="shared" ca="1" si="603"/>
        <v>0</v>
      </c>
      <c r="O3518" s="677">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7">
        <f t="shared" ca="1" si="607"/>
        <v>0</v>
      </c>
      <c r="Q3518" s="677">
        <f t="shared" ca="1" si="607"/>
        <v>0</v>
      </c>
      <c r="R3518" s="677">
        <f t="shared" ca="1" si="607"/>
        <v>0</v>
      </c>
      <c r="S3518" s="677">
        <f t="shared" ca="1" si="607"/>
        <v>0</v>
      </c>
      <c r="T3518" s="677">
        <f t="shared" ca="1" si="607"/>
        <v>0</v>
      </c>
      <c r="U3518" s="677">
        <f t="shared" ca="1" si="607"/>
        <v>0</v>
      </c>
      <c r="V3518" s="677">
        <f t="shared" ca="1" si="607"/>
        <v>0</v>
      </c>
      <c r="W3518" s="677">
        <f t="shared" ca="1" si="597"/>
        <v>0</v>
      </c>
      <c r="X3518" s="677">
        <f t="shared" ca="1" si="606"/>
        <v>0</v>
      </c>
      <c r="Y3518" s="677">
        <f t="shared" ca="1" si="606"/>
        <v>0</v>
      </c>
      <c r="Z3518" s="677">
        <f t="shared" ca="1" si="606"/>
        <v>0</v>
      </c>
      <c r="AA3518" t="str">
        <f t="shared" si="594"/>
        <v>ASR_COMP</v>
      </c>
      <c r="AB3518" s="957">
        <f t="shared" si="595"/>
        <v>44682</v>
      </c>
      <c r="AC3518" t="str">
        <f t="shared" si="596"/>
        <v>Unaudited</v>
      </c>
    </row>
    <row r="3519" spans="1:29" x14ac:dyDescent="0.25">
      <c r="A3519" t="s">
        <v>423</v>
      </c>
      <c r="B3519" t="s">
        <v>1388</v>
      </c>
      <c r="C3519" t="s">
        <v>1389</v>
      </c>
      <c r="D3519">
        <v>1900</v>
      </c>
      <c r="E3519" s="957">
        <v>1</v>
      </c>
      <c r="F3519" t="s">
        <v>444</v>
      </c>
      <c r="G3519" s="957">
        <v>366</v>
      </c>
      <c r="H3519" t="s">
        <v>391</v>
      </c>
      <c r="I3519" s="937" t="s">
        <v>491</v>
      </c>
      <c r="J3519" s="937" t="s">
        <v>447</v>
      </c>
      <c r="K3519" s="937" t="s">
        <v>0</v>
      </c>
      <c r="L3519" s="937" t="s">
        <v>155</v>
      </c>
      <c r="M3519" s="962" t="s">
        <v>454</v>
      </c>
      <c r="N3519" s="677">
        <f t="shared" ca="1" si="603"/>
        <v>0</v>
      </c>
      <c r="O3519" s="677">
        <f t="shared" ca="1" si="607"/>
        <v>0</v>
      </c>
      <c r="P3519" s="677">
        <f t="shared" ca="1" si="607"/>
        <v>0</v>
      </c>
      <c r="Q3519" s="677">
        <f t="shared" ca="1" si="607"/>
        <v>0</v>
      </c>
      <c r="R3519" s="677">
        <f t="shared" ca="1" si="607"/>
        <v>0</v>
      </c>
      <c r="S3519" s="677">
        <f t="shared" ca="1" si="607"/>
        <v>0</v>
      </c>
      <c r="T3519" s="677">
        <f t="shared" ca="1" si="607"/>
        <v>0</v>
      </c>
      <c r="U3519" s="677">
        <f t="shared" ca="1" si="607"/>
        <v>0</v>
      </c>
      <c r="V3519" s="677">
        <f t="shared" ca="1" si="607"/>
        <v>0</v>
      </c>
      <c r="W3519" s="677">
        <f t="shared" ca="1" si="597"/>
        <v>0</v>
      </c>
      <c r="X3519" s="677">
        <f t="shared" ca="1" si="606"/>
        <v>0</v>
      </c>
      <c r="Y3519" s="677">
        <f t="shared" ca="1" si="606"/>
        <v>0</v>
      </c>
      <c r="Z3519" s="677">
        <f t="shared" ca="1" si="606"/>
        <v>0</v>
      </c>
      <c r="AA3519" t="str">
        <f t="shared" si="594"/>
        <v>ASR_COMP</v>
      </c>
      <c r="AB3519" s="957">
        <f t="shared" si="595"/>
        <v>44682</v>
      </c>
      <c r="AC3519" t="str">
        <f t="shared" si="596"/>
        <v>Unaudited</v>
      </c>
    </row>
    <row r="3520" spans="1:29" x14ac:dyDescent="0.25">
      <c r="A3520" t="s">
        <v>423</v>
      </c>
      <c r="B3520" t="s">
        <v>1388</v>
      </c>
      <c r="C3520" t="s">
        <v>1389</v>
      </c>
      <c r="D3520">
        <v>1900</v>
      </c>
      <c r="E3520" s="957">
        <v>1</v>
      </c>
      <c r="F3520" t="s">
        <v>444</v>
      </c>
      <c r="G3520" s="957">
        <v>366</v>
      </c>
      <c r="H3520" t="s">
        <v>391</v>
      </c>
      <c r="I3520" s="937" t="s">
        <v>491</v>
      </c>
      <c r="J3520" s="937" t="s">
        <v>447</v>
      </c>
      <c r="K3520" s="937" t="s">
        <v>0</v>
      </c>
      <c r="L3520" s="937" t="s">
        <v>920</v>
      </c>
      <c r="M3520" s="962" t="s">
        <v>24</v>
      </c>
      <c r="N3520" s="677">
        <f t="shared" ca="1" si="603"/>
        <v>220280.13</v>
      </c>
      <c r="O3520" s="677">
        <f t="shared" ca="1" si="607"/>
        <v>154276.35</v>
      </c>
      <c r="P3520" s="677">
        <f t="shared" ca="1" si="607"/>
        <v>0</v>
      </c>
      <c r="Q3520" s="677">
        <f t="shared" ca="1" si="607"/>
        <v>63373.22</v>
      </c>
      <c r="R3520" s="677">
        <f t="shared" ca="1" si="607"/>
        <v>2630.56</v>
      </c>
      <c r="S3520" s="677">
        <f t="shared" ca="1" si="607"/>
        <v>0</v>
      </c>
      <c r="T3520" s="677">
        <f t="shared" ca="1" si="607"/>
        <v>0</v>
      </c>
      <c r="U3520" s="677">
        <f t="shared" ca="1" si="607"/>
        <v>0</v>
      </c>
      <c r="V3520" s="677">
        <f t="shared" ca="1" si="607"/>
        <v>0</v>
      </c>
      <c r="W3520" s="677">
        <f t="shared" ca="1" si="597"/>
        <v>0</v>
      </c>
      <c r="X3520" s="677">
        <f t="shared" ca="1" si="606"/>
        <v>0</v>
      </c>
      <c r="Y3520" s="677">
        <f t="shared" ca="1" si="606"/>
        <v>0</v>
      </c>
      <c r="Z3520" s="677">
        <f t="shared" ca="1" si="606"/>
        <v>0</v>
      </c>
      <c r="AA3520" t="str">
        <f t="shared" si="594"/>
        <v>ASR_COMP</v>
      </c>
      <c r="AB3520" s="957">
        <f t="shared" si="595"/>
        <v>44682</v>
      </c>
      <c r="AC3520" t="str">
        <f t="shared" si="596"/>
        <v>Unaudited</v>
      </c>
    </row>
    <row r="3521" spans="1:29" x14ac:dyDescent="0.25">
      <c r="A3521" t="s">
        <v>423</v>
      </c>
      <c r="B3521" t="s">
        <v>1388</v>
      </c>
      <c r="C3521" t="s">
        <v>1389</v>
      </c>
      <c r="D3521">
        <v>1900</v>
      </c>
      <c r="E3521" s="957">
        <v>1</v>
      </c>
      <c r="F3521" t="s">
        <v>444</v>
      </c>
      <c r="G3521" s="957">
        <v>366</v>
      </c>
      <c r="H3521" t="s">
        <v>391</v>
      </c>
      <c r="I3521" s="937" t="s">
        <v>491</v>
      </c>
      <c r="J3521" s="937" t="s">
        <v>447</v>
      </c>
      <c r="K3521" s="937" t="s">
        <v>53</v>
      </c>
      <c r="L3521" s="945">
        <v>3.1</v>
      </c>
      <c r="M3521" s="960" t="s">
        <v>33</v>
      </c>
      <c r="N3521" s="677">
        <f t="shared" ca="1" si="603"/>
        <v>7313688.28954932</v>
      </c>
      <c r="O3521" s="677">
        <f t="shared" ca="1" si="607"/>
        <v>6350262.8883842584</v>
      </c>
      <c r="P3521" s="677">
        <f t="shared" ca="1" si="607"/>
        <v>250085.22252392067</v>
      </c>
      <c r="Q3521" s="677">
        <f t="shared" ca="1" si="607"/>
        <v>344356.93369460112</v>
      </c>
      <c r="R3521" s="677">
        <f t="shared" ca="1" si="607"/>
        <v>142025.68443586113</v>
      </c>
      <c r="S3521" s="677">
        <f t="shared" ca="1" si="607"/>
        <v>27697.089005447473</v>
      </c>
      <c r="T3521" s="677">
        <f t="shared" ca="1" si="607"/>
        <v>53626.389999999992</v>
      </c>
      <c r="U3521" s="677">
        <f t="shared" ca="1" si="607"/>
        <v>233.72237724464827</v>
      </c>
      <c r="V3521" s="677">
        <f t="shared" ca="1" si="607"/>
        <v>29434.211390132758</v>
      </c>
      <c r="W3521" s="677">
        <f t="shared" ca="1" si="597"/>
        <v>9776.0706516037644</v>
      </c>
      <c r="X3521" s="677">
        <f t="shared" ca="1" si="606"/>
        <v>11397.632917736672</v>
      </c>
      <c r="Y3521" s="677">
        <f t="shared" ca="1" si="606"/>
        <v>94792.444168513903</v>
      </c>
      <c r="Z3521" s="677">
        <f t="shared" ca="1" si="606"/>
        <v>0</v>
      </c>
      <c r="AA3521" t="str">
        <f t="shared" si="594"/>
        <v>ASR_COMP</v>
      </c>
      <c r="AB3521" s="957">
        <f t="shared" si="595"/>
        <v>44682</v>
      </c>
      <c r="AC3521" t="str">
        <f t="shared" si="596"/>
        <v>Unaudited</v>
      </c>
    </row>
    <row r="3522" spans="1:29" x14ac:dyDescent="0.25">
      <c r="A3522" t="s">
        <v>423</v>
      </c>
      <c r="B3522" t="s">
        <v>1388</v>
      </c>
      <c r="C3522" t="s">
        <v>1389</v>
      </c>
      <c r="D3522">
        <v>1900</v>
      </c>
      <c r="E3522" s="957">
        <v>1</v>
      </c>
      <c r="F3522" t="s">
        <v>444</v>
      </c>
      <c r="G3522" s="957">
        <v>366</v>
      </c>
      <c r="H3522" t="s">
        <v>391</v>
      </c>
      <c r="I3522" s="962" t="s">
        <v>491</v>
      </c>
      <c r="J3522" s="962" t="s">
        <v>447</v>
      </c>
      <c r="K3522" s="962" t="s">
        <v>53</v>
      </c>
      <c r="L3522" s="937">
        <v>3.2</v>
      </c>
      <c r="M3522" s="962" t="s">
        <v>34</v>
      </c>
      <c r="N3522" s="677">
        <f t="shared" ca="1" si="603"/>
        <v>9556195.6117453724</v>
      </c>
      <c r="O3522" s="677">
        <f t="shared" ca="1" si="607"/>
        <v>6369298.6734822392</v>
      </c>
      <c r="P3522" s="677">
        <f t="shared" ca="1" si="607"/>
        <v>562349.81740828394</v>
      </c>
      <c r="Q3522" s="677">
        <f t="shared" ca="1" si="607"/>
        <v>1471730.6211046332</v>
      </c>
      <c r="R3522" s="677">
        <f t="shared" ca="1" si="607"/>
        <v>459139.70368597843</v>
      </c>
      <c r="S3522" s="677">
        <f t="shared" ca="1" si="607"/>
        <v>80739.706028095025</v>
      </c>
      <c r="T3522" s="677">
        <f t="shared" ca="1" si="607"/>
        <v>73411.25</v>
      </c>
      <c r="U3522" s="677">
        <f t="shared" ca="1" si="607"/>
        <v>904.49970908171008</v>
      </c>
      <c r="V3522" s="677">
        <f t="shared" ca="1" si="607"/>
        <v>102412.20184780702</v>
      </c>
      <c r="W3522" s="677">
        <f t="shared" ca="1" si="597"/>
        <v>136148.38136815425</v>
      </c>
      <c r="X3522" s="677">
        <f t="shared" ca="1" si="606"/>
        <v>107466.55255376817</v>
      </c>
      <c r="Y3522" s="677">
        <f t="shared" ca="1" si="606"/>
        <v>192594.20455733238</v>
      </c>
      <c r="Z3522" s="677">
        <f t="shared" ca="1" si="606"/>
        <v>0</v>
      </c>
      <c r="AA3522" t="str">
        <f t="shared" ref="AA3522:AA3585" si="608">file_name</f>
        <v>ASR_COMP</v>
      </c>
      <c r="AB3522" s="957">
        <f t="shared" ref="AB3522:AB3585" si="609">file_date</f>
        <v>44682</v>
      </c>
      <c r="AC3522" t="str">
        <f t="shared" ref="AC3522:AC3585" si="610">status</f>
        <v>Unaudited</v>
      </c>
    </row>
    <row r="3523" spans="1:29" x14ac:dyDescent="0.25">
      <c r="A3523" t="s">
        <v>423</v>
      </c>
      <c r="B3523" t="s">
        <v>1388</v>
      </c>
      <c r="C3523" t="s">
        <v>1389</v>
      </c>
      <c r="D3523">
        <v>1900</v>
      </c>
      <c r="E3523" s="957">
        <v>1</v>
      </c>
      <c r="F3523" t="s">
        <v>444</v>
      </c>
      <c r="G3523" s="957">
        <v>366</v>
      </c>
      <c r="H3523" t="s">
        <v>391</v>
      </c>
      <c r="I3523" s="937" t="s">
        <v>491</v>
      </c>
      <c r="J3523" s="937" t="s">
        <v>447</v>
      </c>
      <c r="K3523" s="937" t="s">
        <v>53</v>
      </c>
      <c r="L3523" s="937">
        <v>3.3</v>
      </c>
      <c r="M3523" s="962" t="s">
        <v>54</v>
      </c>
      <c r="N3523" s="677">
        <f t="shared" ca="1" si="603"/>
        <v>0</v>
      </c>
      <c r="O3523" s="677">
        <f t="shared" ca="1" si="607"/>
        <v>0</v>
      </c>
      <c r="P3523" s="677">
        <f t="shared" ca="1" si="607"/>
        <v>0</v>
      </c>
      <c r="Q3523" s="677">
        <f t="shared" ca="1" si="607"/>
        <v>0</v>
      </c>
      <c r="R3523" s="677">
        <f t="shared" ca="1" si="607"/>
        <v>0</v>
      </c>
      <c r="S3523" s="677">
        <f t="shared" ca="1" si="607"/>
        <v>0</v>
      </c>
      <c r="T3523" s="677">
        <f t="shared" ca="1" si="607"/>
        <v>0</v>
      </c>
      <c r="U3523" s="677">
        <f t="shared" ca="1" si="607"/>
        <v>0</v>
      </c>
      <c r="V3523" s="677">
        <f t="shared" ca="1" si="607"/>
        <v>0</v>
      </c>
      <c r="W3523" s="677">
        <f t="shared" ca="1" si="597"/>
        <v>0</v>
      </c>
      <c r="X3523" s="677">
        <f t="shared" ca="1" si="606"/>
        <v>0</v>
      </c>
      <c r="Y3523" s="677">
        <f t="shared" ca="1" si="606"/>
        <v>0</v>
      </c>
      <c r="Z3523" s="677">
        <f t="shared" ca="1" si="606"/>
        <v>0</v>
      </c>
      <c r="AA3523" t="str">
        <f t="shared" si="608"/>
        <v>ASR_COMP</v>
      </c>
      <c r="AB3523" s="957">
        <f t="shared" si="609"/>
        <v>44682</v>
      </c>
      <c r="AC3523" t="str">
        <f t="shared" si="610"/>
        <v>Unaudited</v>
      </c>
    </row>
    <row r="3524" spans="1:29" x14ac:dyDescent="0.25">
      <c r="A3524" t="s">
        <v>423</v>
      </c>
      <c r="B3524" t="s">
        <v>1388</v>
      </c>
      <c r="C3524" t="s">
        <v>1389</v>
      </c>
      <c r="D3524">
        <v>1900</v>
      </c>
      <c r="E3524" s="957">
        <v>1</v>
      </c>
      <c r="F3524" t="s">
        <v>444</v>
      </c>
      <c r="G3524" s="957">
        <v>366</v>
      </c>
      <c r="H3524" t="s">
        <v>391</v>
      </c>
      <c r="I3524" s="937" t="s">
        <v>491</v>
      </c>
      <c r="J3524" s="937" t="s">
        <v>447</v>
      </c>
      <c r="K3524" s="937" t="s">
        <v>53</v>
      </c>
      <c r="L3524" s="937" t="s">
        <v>44</v>
      </c>
      <c r="M3524" s="962" t="s">
        <v>156</v>
      </c>
      <c r="N3524" s="677">
        <f t="shared" ca="1" si="603"/>
        <v>0</v>
      </c>
      <c r="O3524" s="677">
        <f t="shared" ca="1" si="607"/>
        <v>0</v>
      </c>
      <c r="P3524" s="677">
        <f t="shared" ca="1" si="607"/>
        <v>0</v>
      </c>
      <c r="Q3524" s="677">
        <f t="shared" ca="1" si="607"/>
        <v>0</v>
      </c>
      <c r="R3524" s="677">
        <f t="shared" ca="1" si="607"/>
        <v>0</v>
      </c>
      <c r="S3524" s="677">
        <f t="shared" ca="1" si="607"/>
        <v>0</v>
      </c>
      <c r="T3524" s="677">
        <f t="shared" ca="1" si="607"/>
        <v>0</v>
      </c>
      <c r="U3524" s="677">
        <f t="shared" ca="1" si="607"/>
        <v>0</v>
      </c>
      <c r="V3524" s="677">
        <f t="shared" ca="1" si="607"/>
        <v>0</v>
      </c>
      <c r="W3524" s="677">
        <f t="shared" ca="1" si="597"/>
        <v>0</v>
      </c>
      <c r="X3524" s="677">
        <f t="shared" ca="1" si="606"/>
        <v>0</v>
      </c>
      <c r="Y3524" s="677">
        <f t="shared" ca="1" si="606"/>
        <v>0</v>
      </c>
      <c r="Z3524" s="677">
        <f t="shared" ca="1" si="606"/>
        <v>0</v>
      </c>
      <c r="AA3524" t="str">
        <f t="shared" si="608"/>
        <v>ASR_COMP</v>
      </c>
      <c r="AB3524" s="957">
        <f t="shared" si="609"/>
        <v>44682</v>
      </c>
      <c r="AC3524" t="str">
        <f t="shared" si="610"/>
        <v>Unaudited</v>
      </c>
    </row>
    <row r="3525" spans="1:29" x14ac:dyDescent="0.25">
      <c r="A3525" t="s">
        <v>423</v>
      </c>
      <c r="B3525" t="s">
        <v>1388</v>
      </c>
      <c r="C3525" t="s">
        <v>1389</v>
      </c>
      <c r="D3525">
        <v>1900</v>
      </c>
      <c r="E3525" s="957">
        <v>1</v>
      </c>
      <c r="F3525" t="s">
        <v>444</v>
      </c>
      <c r="G3525" s="957">
        <v>366</v>
      </c>
      <c r="H3525" t="s">
        <v>391</v>
      </c>
      <c r="I3525" s="937" t="s">
        <v>491</v>
      </c>
      <c r="J3525" s="937" t="s">
        <v>447</v>
      </c>
      <c r="K3525" s="937" t="s">
        <v>53</v>
      </c>
      <c r="L3525" s="937" t="s">
        <v>41</v>
      </c>
      <c r="M3525" s="962" t="s">
        <v>52</v>
      </c>
      <c r="N3525" s="677">
        <f t="shared" ca="1" si="603"/>
        <v>5285202.0967304921</v>
      </c>
      <c r="O3525" s="677">
        <f t="shared" ca="1" si="607"/>
        <v>4402200.5261258893</v>
      </c>
      <c r="P3525" s="677">
        <f t="shared" ca="1" si="607"/>
        <v>153076.90383068501</v>
      </c>
      <c r="Q3525" s="677">
        <f t="shared" ca="1" si="607"/>
        <v>355762.20057518326</v>
      </c>
      <c r="R3525" s="677">
        <f t="shared" ca="1" si="607"/>
        <v>87397.706724167263</v>
      </c>
      <c r="S3525" s="677">
        <f t="shared" ca="1" si="607"/>
        <v>70299.818059824247</v>
      </c>
      <c r="T3525" s="677">
        <f t="shared" ca="1" si="607"/>
        <v>34485.601905655793</v>
      </c>
      <c r="U3525" s="677">
        <f t="shared" ca="1" si="607"/>
        <v>2122.5482068266897</v>
      </c>
      <c r="V3525" s="677">
        <f t="shared" ca="1" si="607"/>
        <v>22845.411942855688</v>
      </c>
      <c r="W3525" s="677">
        <f t="shared" ca="1" si="597"/>
        <v>3112.4539431683502</v>
      </c>
      <c r="X3525" s="677">
        <f t="shared" ca="1" si="606"/>
        <v>127131.82150498888</v>
      </c>
      <c r="Y3525" s="677">
        <f t="shared" ca="1" si="606"/>
        <v>26767.10391124781</v>
      </c>
      <c r="Z3525" s="677">
        <f t="shared" ca="1" si="606"/>
        <v>0</v>
      </c>
      <c r="AA3525" t="str">
        <f t="shared" si="608"/>
        <v>ASR_COMP</v>
      </c>
      <c r="AB3525" s="957">
        <f t="shared" si="609"/>
        <v>44682</v>
      </c>
      <c r="AC3525" t="str">
        <f t="shared" si="610"/>
        <v>Unaudited</v>
      </c>
    </row>
    <row r="3526" spans="1:29" x14ac:dyDescent="0.25">
      <c r="A3526" t="s">
        <v>423</v>
      </c>
      <c r="B3526" t="s">
        <v>1388</v>
      </c>
      <c r="C3526" t="s">
        <v>1389</v>
      </c>
      <c r="D3526">
        <v>1900</v>
      </c>
      <c r="E3526" s="957">
        <v>1</v>
      </c>
      <c r="F3526" t="s">
        <v>444</v>
      </c>
      <c r="G3526" s="957">
        <v>366</v>
      </c>
      <c r="H3526" t="s">
        <v>391</v>
      </c>
      <c r="I3526" s="937" t="s">
        <v>491</v>
      </c>
      <c r="J3526" s="937" t="s">
        <v>447</v>
      </c>
      <c r="K3526" s="937" t="s">
        <v>53</v>
      </c>
      <c r="L3526" s="937" t="s">
        <v>42</v>
      </c>
      <c r="M3526" s="962" t="s">
        <v>157</v>
      </c>
      <c r="N3526" s="677">
        <f t="shared" ca="1" si="603"/>
        <v>750038.07259418198</v>
      </c>
      <c r="O3526" s="677">
        <f t="shared" ca="1" si="607"/>
        <v>418187.99486307881</v>
      </c>
      <c r="P3526" s="677">
        <f t="shared" ca="1" si="607"/>
        <v>24451.299251692508</v>
      </c>
      <c r="Q3526" s="677">
        <f t="shared" ca="1" si="607"/>
        <v>171899.43871096239</v>
      </c>
      <c r="R3526" s="677">
        <f t="shared" ca="1" si="607"/>
        <v>63030.910248926368</v>
      </c>
      <c r="S3526" s="677">
        <f t="shared" ca="1" si="607"/>
        <v>13018.50817972486</v>
      </c>
      <c r="T3526" s="677">
        <f t="shared" ca="1" si="607"/>
        <v>0</v>
      </c>
      <c r="U3526" s="677">
        <f t="shared" ca="1" si="607"/>
        <v>188.15915396902389</v>
      </c>
      <c r="V3526" s="677">
        <f t="shared" ca="1" si="607"/>
        <v>9172.834278020393</v>
      </c>
      <c r="W3526" s="677">
        <f t="shared" ca="1" si="597"/>
        <v>9003.8827534760585</v>
      </c>
      <c r="X3526" s="677">
        <f t="shared" ca="1" si="606"/>
        <v>15239.045076036762</v>
      </c>
      <c r="Y3526" s="677">
        <f t="shared" ca="1" si="606"/>
        <v>25846.000078294819</v>
      </c>
      <c r="Z3526" s="677">
        <f t="shared" ca="1" si="606"/>
        <v>0</v>
      </c>
      <c r="AA3526" t="str">
        <f t="shared" si="608"/>
        <v>ASR_COMP</v>
      </c>
      <c r="AB3526" s="957">
        <f t="shared" si="609"/>
        <v>44682</v>
      </c>
      <c r="AC3526" t="str">
        <f t="shared" si="610"/>
        <v>Unaudited</v>
      </c>
    </row>
    <row r="3527" spans="1:29" x14ac:dyDescent="0.25">
      <c r="A3527" t="s">
        <v>423</v>
      </c>
      <c r="B3527" t="s">
        <v>1388</v>
      </c>
      <c r="C3527" t="s">
        <v>1389</v>
      </c>
      <c r="D3527">
        <v>1900</v>
      </c>
      <c r="E3527" s="957">
        <v>1</v>
      </c>
      <c r="F3527" t="s">
        <v>444</v>
      </c>
      <c r="G3527" s="957">
        <v>366</v>
      </c>
      <c r="H3527" t="s">
        <v>391</v>
      </c>
      <c r="I3527" s="937" t="s">
        <v>491</v>
      </c>
      <c r="J3527" s="937" t="s">
        <v>447</v>
      </c>
      <c r="K3527" s="937" t="s">
        <v>53</v>
      </c>
      <c r="L3527" s="937" t="s">
        <v>43</v>
      </c>
      <c r="M3527" s="962" t="s">
        <v>465</v>
      </c>
      <c r="N3527" s="677">
        <f t="shared" ca="1" si="603"/>
        <v>1485340.8560450831</v>
      </c>
      <c r="O3527" s="677">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1042742.9488240267</v>
      </c>
      <c r="P3527" s="677">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97517.045451909536</v>
      </c>
      <c r="Q3527" s="677">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151571.71481743926</v>
      </c>
      <c r="R3527" s="677">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72770.860926127119</v>
      </c>
      <c r="S3527" s="677">
        <f t="shared" ca="1" si="611"/>
        <v>18112.653301451079</v>
      </c>
      <c r="T3527" s="677">
        <f t="shared" ca="1" si="611"/>
        <v>0</v>
      </c>
      <c r="U3527" s="677">
        <f t="shared" ca="1" si="611"/>
        <v>692.30850599546443</v>
      </c>
      <c r="V3527" s="677">
        <f t="shared" ca="1" si="611"/>
        <v>8621.073844648432</v>
      </c>
      <c r="W3527" s="677">
        <f t="shared" ca="1" si="597"/>
        <v>45612.420895340969</v>
      </c>
      <c r="X3527" s="677">
        <f t="shared" ca="1" si="611"/>
        <v>19178.929858865631</v>
      </c>
      <c r="Y3527" s="677">
        <f t="shared" ca="1" si="611"/>
        <v>28520.899619278865</v>
      </c>
      <c r="Z3527" s="677">
        <f t="shared" ca="1" si="611"/>
        <v>0</v>
      </c>
      <c r="AA3527" t="str">
        <f t="shared" si="608"/>
        <v>ASR_COMP</v>
      </c>
      <c r="AB3527" s="957">
        <f t="shared" si="609"/>
        <v>44682</v>
      </c>
      <c r="AC3527" t="str">
        <f t="shared" si="610"/>
        <v>Unaudited</v>
      </c>
    </row>
    <row r="3528" spans="1:29" x14ac:dyDescent="0.25">
      <c r="A3528" t="s">
        <v>423</v>
      </c>
      <c r="B3528" t="s">
        <v>1388</v>
      </c>
      <c r="C3528" t="s">
        <v>1389</v>
      </c>
      <c r="D3528">
        <v>1900</v>
      </c>
      <c r="E3528" s="957">
        <v>1</v>
      </c>
      <c r="F3528" t="s">
        <v>444</v>
      </c>
      <c r="G3528" s="957">
        <v>366</v>
      </c>
      <c r="H3528" t="s">
        <v>391</v>
      </c>
      <c r="I3528" s="937" t="s">
        <v>491</v>
      </c>
      <c r="J3528" s="937" t="s">
        <v>447</v>
      </c>
      <c r="K3528" s="937" t="s">
        <v>923</v>
      </c>
      <c r="L3528" s="937" t="s">
        <v>924</v>
      </c>
      <c r="M3528" s="962" t="s">
        <v>923</v>
      </c>
      <c r="N3528" s="677">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2093394.7595026437</v>
      </c>
      <c r="O3528" s="677">
        <f t="shared" ca="1" si="611"/>
        <v>1907651.7654285622</v>
      </c>
      <c r="P3528" s="677">
        <f t="shared" ca="1" si="611"/>
        <v>125377.83354027131</v>
      </c>
      <c r="Q3528" s="677">
        <f t="shared" ca="1" si="611"/>
        <v>14679.53694118657</v>
      </c>
      <c r="R3528" s="677">
        <f t="shared" ca="1" si="611"/>
        <v>13773.89903608336</v>
      </c>
      <c r="S3528" s="677">
        <f t="shared" ca="1" si="611"/>
        <v>1277.7371751413471</v>
      </c>
      <c r="T3528" s="677">
        <f t="shared" ca="1" si="611"/>
        <v>2740.38</v>
      </c>
      <c r="U3528" s="677">
        <f t="shared" ca="1" si="611"/>
        <v>17.466749908517709</v>
      </c>
      <c r="V3528" s="677">
        <f t="shared" ca="1" si="611"/>
        <v>26668.399049733594</v>
      </c>
      <c r="W3528" s="677">
        <f t="shared" ca="1" si="597"/>
        <v>445.374940083821</v>
      </c>
      <c r="X3528" s="677">
        <f t="shared" ca="1" si="611"/>
        <v>483.8790343564022</v>
      </c>
      <c r="Y3528" s="677">
        <f t="shared" ca="1" si="611"/>
        <v>278.48760731685871</v>
      </c>
      <c r="Z3528" s="677">
        <f t="shared" ca="1" si="611"/>
        <v>0</v>
      </c>
      <c r="AA3528" t="str">
        <f t="shared" si="608"/>
        <v>ASR_COMP</v>
      </c>
      <c r="AB3528" s="957">
        <f t="shared" si="609"/>
        <v>44682</v>
      </c>
      <c r="AC3528" t="str">
        <f t="shared" si="610"/>
        <v>Unaudited</v>
      </c>
    </row>
    <row r="3529" spans="1:29" x14ac:dyDescent="0.25">
      <c r="A3529" t="s">
        <v>423</v>
      </c>
      <c r="B3529" t="s">
        <v>1388</v>
      </c>
      <c r="C3529" t="s">
        <v>1389</v>
      </c>
      <c r="D3529">
        <v>1900</v>
      </c>
      <c r="E3529" s="957">
        <v>1</v>
      </c>
      <c r="F3529" t="s">
        <v>444</v>
      </c>
      <c r="G3529" s="957">
        <v>366</v>
      </c>
      <c r="H3529" t="s">
        <v>391</v>
      </c>
      <c r="I3529" s="937" t="s">
        <v>491</v>
      </c>
      <c r="J3529" s="937" t="s">
        <v>447</v>
      </c>
      <c r="K3529" s="937" t="s">
        <v>923</v>
      </c>
      <c r="L3529" s="945" t="s">
        <v>925</v>
      </c>
      <c r="M3529" s="960" t="s">
        <v>928</v>
      </c>
      <c r="N3529" s="677">
        <f t="shared" ca="1" si="612"/>
        <v>575856.49606223137</v>
      </c>
      <c r="O3529" s="677">
        <f t="shared" ca="1" si="611"/>
        <v>474061.24582593591</v>
      </c>
      <c r="P3529" s="677">
        <f t="shared" ca="1" si="611"/>
        <v>31491.518163276793</v>
      </c>
      <c r="Q3529" s="677">
        <f t="shared" ca="1" si="611"/>
        <v>74514.20695002703</v>
      </c>
      <c r="R3529" s="677">
        <f t="shared" ca="1" si="611"/>
        <v>37895.344639537921</v>
      </c>
      <c r="S3529" s="677">
        <f t="shared" ca="1" si="611"/>
        <v>-33825.837373368864</v>
      </c>
      <c r="T3529" s="677">
        <f t="shared" ca="1" si="611"/>
        <v>0</v>
      </c>
      <c r="U3529" s="677">
        <f t="shared" ca="1" si="611"/>
        <v>-2796.4341948138899</v>
      </c>
      <c r="V3529" s="677">
        <f t="shared" ca="1" si="611"/>
        <v>3393.6467041466753</v>
      </c>
      <c r="W3529" s="677">
        <f t="shared" ca="1" si="611"/>
        <v>6635.7075232510988</v>
      </c>
      <c r="X3529" s="677">
        <f t="shared" ca="1" si="611"/>
        <v>-35771.075346330916</v>
      </c>
      <c r="Y3529" s="677">
        <f t="shared" ca="1" si="611"/>
        <v>20258.173170569615</v>
      </c>
      <c r="Z3529" s="677">
        <f t="shared" ca="1" si="611"/>
        <v>0</v>
      </c>
      <c r="AA3529" t="str">
        <f t="shared" si="608"/>
        <v>ASR_COMP</v>
      </c>
      <c r="AB3529" s="957">
        <f t="shared" si="609"/>
        <v>44682</v>
      </c>
      <c r="AC3529" t="str">
        <f t="shared" si="610"/>
        <v>Unaudited</v>
      </c>
    </row>
    <row r="3530" spans="1:29" x14ac:dyDescent="0.25">
      <c r="A3530" t="s">
        <v>423</v>
      </c>
      <c r="B3530" t="s">
        <v>1388</v>
      </c>
      <c r="C3530" t="s">
        <v>1389</v>
      </c>
      <c r="D3530">
        <v>1900</v>
      </c>
      <c r="E3530" s="957">
        <v>1</v>
      </c>
      <c r="F3530" t="s">
        <v>444</v>
      </c>
      <c r="G3530" s="957">
        <v>366</v>
      </c>
      <c r="H3530" t="s">
        <v>391</v>
      </c>
      <c r="I3530" s="962" t="s">
        <v>491</v>
      </c>
      <c r="J3530" s="962" t="s">
        <v>447</v>
      </c>
      <c r="K3530" s="962" t="s">
        <v>923</v>
      </c>
      <c r="L3530" s="937" t="s">
        <v>926</v>
      </c>
      <c r="M3530" s="962" t="s">
        <v>929</v>
      </c>
      <c r="N3530" s="677">
        <f t="shared" ca="1" si="612"/>
        <v>0</v>
      </c>
      <c r="O3530" s="677">
        <f t="shared" ca="1" si="611"/>
        <v>0</v>
      </c>
      <c r="P3530" s="677">
        <f t="shared" ca="1" si="611"/>
        <v>0</v>
      </c>
      <c r="Q3530" s="677">
        <f t="shared" ca="1" si="611"/>
        <v>0</v>
      </c>
      <c r="R3530" s="677">
        <f t="shared" ca="1" si="611"/>
        <v>0</v>
      </c>
      <c r="S3530" s="677">
        <f t="shared" ca="1" si="611"/>
        <v>0</v>
      </c>
      <c r="T3530" s="677">
        <f t="shared" ca="1" si="611"/>
        <v>0</v>
      </c>
      <c r="U3530" s="677">
        <f t="shared" ca="1" si="611"/>
        <v>0</v>
      </c>
      <c r="V3530" s="677">
        <f t="shared" ca="1" si="611"/>
        <v>0</v>
      </c>
      <c r="W3530" s="677">
        <f t="shared" ca="1" si="611"/>
        <v>0</v>
      </c>
      <c r="X3530" s="677">
        <f t="shared" ca="1" si="611"/>
        <v>0</v>
      </c>
      <c r="Y3530" s="677">
        <f t="shared" ca="1" si="611"/>
        <v>0</v>
      </c>
      <c r="Z3530" s="677">
        <f t="shared" ca="1" si="611"/>
        <v>0</v>
      </c>
      <c r="AA3530" t="str">
        <f t="shared" si="608"/>
        <v>ASR_COMP</v>
      </c>
      <c r="AB3530" s="957">
        <f t="shared" si="609"/>
        <v>44682</v>
      </c>
      <c r="AC3530" t="str">
        <f t="shared" si="610"/>
        <v>Unaudited</v>
      </c>
    </row>
    <row r="3531" spans="1:29" x14ac:dyDescent="0.25">
      <c r="A3531" t="s">
        <v>423</v>
      </c>
      <c r="B3531" t="s">
        <v>1388</v>
      </c>
      <c r="C3531" t="s">
        <v>1389</v>
      </c>
      <c r="D3531">
        <v>1900</v>
      </c>
      <c r="E3531" s="957">
        <v>1</v>
      </c>
      <c r="F3531" t="s">
        <v>444</v>
      </c>
      <c r="G3531" s="957">
        <v>366</v>
      </c>
      <c r="H3531" t="s">
        <v>391</v>
      </c>
      <c r="I3531" s="937" t="s">
        <v>491</v>
      </c>
      <c r="J3531" s="937" t="s">
        <v>447</v>
      </c>
      <c r="K3531" s="937" t="s">
        <v>448</v>
      </c>
      <c r="L3531" s="937">
        <v>5.0999999999999996</v>
      </c>
      <c r="M3531" s="962" t="s">
        <v>37</v>
      </c>
      <c r="N3531" s="677">
        <f t="shared" ca="1" si="612"/>
        <v>4811833.9538602056</v>
      </c>
      <c r="O3531" s="677">
        <f t="shared" ca="1" si="611"/>
        <v>2540536.2945638373</v>
      </c>
      <c r="P3531" s="677">
        <f t="shared" ca="1" si="611"/>
        <v>789556.00257576245</v>
      </c>
      <c r="Q3531" s="677">
        <f t="shared" ca="1" si="611"/>
        <v>346475.89912931505</v>
      </c>
      <c r="R3531" s="677">
        <f t="shared" ca="1" si="611"/>
        <v>479709.37175100826</v>
      </c>
      <c r="S3531" s="677">
        <f t="shared" ca="1" si="611"/>
        <v>141654.94625230849</v>
      </c>
      <c r="T3531" s="677">
        <f t="shared" ca="1" si="611"/>
        <v>289584.09999999998</v>
      </c>
      <c r="U3531" s="677">
        <f t="shared" ca="1" si="611"/>
        <v>3366.2632947814227</v>
      </c>
      <c r="V3531" s="677">
        <f t="shared" ca="1" si="611"/>
        <v>43889.130060003481</v>
      </c>
      <c r="W3531" s="677">
        <f t="shared" ca="1" si="611"/>
        <v>3303.9605391395917</v>
      </c>
      <c r="X3531" s="677">
        <f t="shared" ca="1" si="611"/>
        <v>35757.421754947354</v>
      </c>
      <c r="Y3531" s="677">
        <f t="shared" ca="1" si="611"/>
        <v>138000.56393910278</v>
      </c>
      <c r="Z3531" s="677">
        <f t="shared" ca="1" si="611"/>
        <v>0</v>
      </c>
      <c r="AA3531" t="str">
        <f t="shared" si="608"/>
        <v>ASR_COMP</v>
      </c>
      <c r="AB3531" s="957">
        <f t="shared" si="609"/>
        <v>44682</v>
      </c>
      <c r="AC3531" t="str">
        <f t="shared" si="610"/>
        <v>Unaudited</v>
      </c>
    </row>
    <row r="3532" spans="1:29" ht="30" x14ac:dyDescent="0.25">
      <c r="A3532" t="s">
        <v>423</v>
      </c>
      <c r="B3532" t="s">
        <v>1388</v>
      </c>
      <c r="C3532" t="s">
        <v>1389</v>
      </c>
      <c r="D3532">
        <v>1900</v>
      </c>
      <c r="E3532" s="957">
        <v>1</v>
      </c>
      <c r="F3532" t="s">
        <v>444</v>
      </c>
      <c r="G3532" s="957">
        <v>366</v>
      </c>
      <c r="H3532" t="s">
        <v>391</v>
      </c>
      <c r="I3532" s="937" t="s">
        <v>491</v>
      </c>
      <c r="J3532" s="937" t="s">
        <v>447</v>
      </c>
      <c r="K3532" s="937" t="s">
        <v>448</v>
      </c>
      <c r="L3532" s="937">
        <v>5.2</v>
      </c>
      <c r="M3532" s="962" t="s">
        <v>306</v>
      </c>
      <c r="N3532" s="677">
        <f t="shared" ca="1" si="612"/>
        <v>0</v>
      </c>
      <c r="O3532" s="677">
        <f t="shared" ca="1" si="611"/>
        <v>0</v>
      </c>
      <c r="P3532" s="677">
        <f t="shared" ca="1" si="611"/>
        <v>0</v>
      </c>
      <c r="Q3532" s="677">
        <f t="shared" ca="1" si="611"/>
        <v>0</v>
      </c>
      <c r="R3532" s="677">
        <f t="shared" ca="1" si="611"/>
        <v>0</v>
      </c>
      <c r="S3532" s="677">
        <f t="shared" ca="1" si="611"/>
        <v>0</v>
      </c>
      <c r="T3532" s="677">
        <f t="shared" ca="1" si="611"/>
        <v>0</v>
      </c>
      <c r="U3532" s="677">
        <f t="shared" ca="1" si="611"/>
        <v>0</v>
      </c>
      <c r="V3532" s="677">
        <f t="shared" ca="1" si="611"/>
        <v>0</v>
      </c>
      <c r="W3532" s="677">
        <f t="shared" ca="1" si="611"/>
        <v>0</v>
      </c>
      <c r="X3532" s="677">
        <f t="shared" ca="1" si="611"/>
        <v>0</v>
      </c>
      <c r="Y3532" s="677">
        <f t="shared" ca="1" si="611"/>
        <v>0</v>
      </c>
      <c r="Z3532" s="677">
        <f t="shared" ca="1" si="611"/>
        <v>0</v>
      </c>
      <c r="AA3532" t="str">
        <f t="shared" si="608"/>
        <v>ASR_COMP</v>
      </c>
      <c r="AB3532" s="957">
        <f t="shared" si="609"/>
        <v>44682</v>
      </c>
      <c r="AC3532" t="str">
        <f t="shared" si="610"/>
        <v>Unaudited</v>
      </c>
    </row>
    <row r="3533" spans="1:29" ht="30" x14ac:dyDescent="0.25">
      <c r="A3533" t="s">
        <v>423</v>
      </c>
      <c r="B3533" t="s">
        <v>1388</v>
      </c>
      <c r="C3533" t="s">
        <v>1389</v>
      </c>
      <c r="D3533">
        <v>1900</v>
      </c>
      <c r="E3533" s="957">
        <v>1</v>
      </c>
      <c r="F3533" t="s">
        <v>444</v>
      </c>
      <c r="G3533" s="957">
        <v>366</v>
      </c>
      <c r="H3533" t="s">
        <v>391</v>
      </c>
      <c r="I3533" s="937" t="s">
        <v>491</v>
      </c>
      <c r="J3533" s="937" t="s">
        <v>447</v>
      </c>
      <c r="K3533" s="937" t="s">
        <v>448</v>
      </c>
      <c r="L3533" s="937">
        <v>5.3</v>
      </c>
      <c r="M3533" s="962" t="s">
        <v>307</v>
      </c>
      <c r="N3533" s="677">
        <f t="shared" ca="1" si="612"/>
        <v>1462948.9672993592</v>
      </c>
      <c r="O3533" s="677">
        <f t="shared" ca="1" si="611"/>
        <v>950918.06676828559</v>
      </c>
      <c r="P3533" s="677">
        <f t="shared" ca="1" si="611"/>
        <v>326498.3947504356</v>
      </c>
      <c r="Q3533" s="677">
        <f t="shared" ca="1" si="611"/>
        <v>68507.640344593601</v>
      </c>
      <c r="R3533" s="677">
        <f t="shared" ca="1" si="611"/>
        <v>105031.49756449024</v>
      </c>
      <c r="S3533" s="677">
        <f t="shared" ca="1" si="611"/>
        <v>-6205.0573381686545</v>
      </c>
      <c r="T3533" s="677">
        <f t="shared" ca="1" si="611"/>
        <v>0</v>
      </c>
      <c r="U3533" s="677">
        <f t="shared" ca="1" si="611"/>
        <v>-362.23946967162726</v>
      </c>
      <c r="V3533" s="677">
        <f t="shared" ca="1" si="611"/>
        <v>6484.5736586037001</v>
      </c>
      <c r="W3533" s="677">
        <f t="shared" ca="1" si="611"/>
        <v>333.22528685195181</v>
      </c>
      <c r="X3533" s="677">
        <f t="shared" ca="1" si="611"/>
        <v>-2797.0694644273563</v>
      </c>
      <c r="Y3533" s="677">
        <f t="shared" ca="1" si="611"/>
        <v>14539.93519836608</v>
      </c>
      <c r="Z3533" s="677">
        <f t="shared" ca="1" si="611"/>
        <v>0</v>
      </c>
      <c r="AA3533" t="str">
        <f t="shared" si="608"/>
        <v>ASR_COMP</v>
      </c>
      <c r="AB3533" s="957">
        <f t="shared" si="609"/>
        <v>44682</v>
      </c>
      <c r="AC3533" t="str">
        <f t="shared" si="610"/>
        <v>Unaudited</v>
      </c>
    </row>
    <row r="3534" spans="1:29" x14ac:dyDescent="0.25">
      <c r="A3534" t="s">
        <v>423</v>
      </c>
      <c r="B3534" t="s">
        <v>1388</v>
      </c>
      <c r="C3534" t="s">
        <v>1389</v>
      </c>
      <c r="D3534">
        <v>1900</v>
      </c>
      <c r="E3534" s="957">
        <v>1</v>
      </c>
      <c r="F3534" t="s">
        <v>444</v>
      </c>
      <c r="G3534" s="957">
        <v>366</v>
      </c>
      <c r="H3534" t="s">
        <v>391</v>
      </c>
      <c r="I3534" s="937" t="s">
        <v>491</v>
      </c>
      <c r="J3534" s="937" t="s">
        <v>447</v>
      </c>
      <c r="K3534" s="937" t="s">
        <v>448</v>
      </c>
      <c r="L3534" s="937" t="s">
        <v>82</v>
      </c>
      <c r="M3534" s="962" t="s">
        <v>456</v>
      </c>
      <c r="N3534" s="677">
        <f t="shared" ca="1" si="612"/>
        <v>0</v>
      </c>
      <c r="O3534" s="677">
        <f t="shared" ca="1" si="611"/>
        <v>0</v>
      </c>
      <c r="P3534" s="677">
        <f t="shared" ca="1" si="611"/>
        <v>0</v>
      </c>
      <c r="Q3534" s="677">
        <f t="shared" ca="1" si="611"/>
        <v>0</v>
      </c>
      <c r="R3534" s="677">
        <f t="shared" ca="1" si="611"/>
        <v>0</v>
      </c>
      <c r="S3534" s="677">
        <f t="shared" ca="1" si="611"/>
        <v>0</v>
      </c>
      <c r="T3534" s="677">
        <f t="shared" ca="1" si="611"/>
        <v>0</v>
      </c>
      <c r="U3534" s="677">
        <f t="shared" ca="1" si="611"/>
        <v>0</v>
      </c>
      <c r="V3534" s="677">
        <f t="shared" ca="1" si="611"/>
        <v>0</v>
      </c>
      <c r="W3534" s="677">
        <f t="shared" ca="1" si="611"/>
        <v>0</v>
      </c>
      <c r="X3534" s="677">
        <f t="shared" ca="1" si="611"/>
        <v>0</v>
      </c>
      <c r="Y3534" s="677">
        <f t="shared" ca="1" si="611"/>
        <v>0</v>
      </c>
      <c r="Z3534" s="677">
        <f t="shared" ca="1" si="611"/>
        <v>0</v>
      </c>
      <c r="AA3534" t="str">
        <f t="shared" si="608"/>
        <v>ASR_COMP</v>
      </c>
      <c r="AB3534" s="957">
        <f t="shared" si="609"/>
        <v>44682</v>
      </c>
      <c r="AC3534" t="str">
        <f t="shared" si="610"/>
        <v>Unaudited</v>
      </c>
    </row>
    <row r="3535" spans="1:29" x14ac:dyDescent="0.25">
      <c r="A3535" t="s">
        <v>423</v>
      </c>
      <c r="B3535" t="s">
        <v>1388</v>
      </c>
      <c r="C3535" t="s">
        <v>1389</v>
      </c>
      <c r="D3535">
        <v>1900</v>
      </c>
      <c r="E3535" s="957">
        <v>1</v>
      </c>
      <c r="F3535" t="s">
        <v>444</v>
      </c>
      <c r="G3535" s="957">
        <v>366</v>
      </c>
      <c r="H3535" t="s">
        <v>391</v>
      </c>
      <c r="I3535" s="937" t="s">
        <v>491</v>
      </c>
      <c r="J3535" s="937" t="s">
        <v>447</v>
      </c>
      <c r="K3535" s="937" t="s">
        <v>449</v>
      </c>
      <c r="L3535" s="937">
        <v>6.1</v>
      </c>
      <c r="M3535" s="962" t="s">
        <v>18</v>
      </c>
      <c r="N3535" s="677">
        <f t="shared" ca="1" si="612"/>
        <v>0</v>
      </c>
      <c r="O3535" s="677">
        <f t="shared" ca="1" si="611"/>
        <v>0</v>
      </c>
      <c r="P3535" s="677">
        <f t="shared" ca="1" si="611"/>
        <v>0</v>
      </c>
      <c r="Q3535" s="677">
        <f t="shared" ca="1" si="611"/>
        <v>0</v>
      </c>
      <c r="R3535" s="677">
        <f t="shared" ca="1" si="611"/>
        <v>0</v>
      </c>
      <c r="S3535" s="677">
        <f t="shared" ca="1" si="611"/>
        <v>0</v>
      </c>
      <c r="T3535" s="677">
        <f t="shared" ca="1" si="611"/>
        <v>0</v>
      </c>
      <c r="U3535" s="677">
        <f t="shared" ca="1" si="611"/>
        <v>0</v>
      </c>
      <c r="V3535" s="677">
        <f t="shared" ca="1" si="611"/>
        <v>0</v>
      </c>
      <c r="W3535" s="677">
        <f t="shared" ca="1" si="611"/>
        <v>0</v>
      </c>
      <c r="X3535" s="677">
        <f t="shared" ca="1" si="611"/>
        <v>0</v>
      </c>
      <c r="Y3535" s="677">
        <f t="shared" ca="1" si="611"/>
        <v>0</v>
      </c>
      <c r="Z3535" s="677">
        <f t="shared" ca="1" si="611"/>
        <v>0</v>
      </c>
      <c r="AA3535" t="str">
        <f t="shared" si="608"/>
        <v>ASR_COMP</v>
      </c>
      <c r="AB3535" s="957">
        <f t="shared" si="609"/>
        <v>44682</v>
      </c>
      <c r="AC3535" t="str">
        <f t="shared" si="610"/>
        <v>Unaudited</v>
      </c>
    </row>
    <row r="3536" spans="1:29" x14ac:dyDescent="0.25">
      <c r="A3536" t="s">
        <v>423</v>
      </c>
      <c r="B3536" t="s">
        <v>1388</v>
      </c>
      <c r="C3536" t="s">
        <v>1389</v>
      </c>
      <c r="D3536">
        <v>1900</v>
      </c>
      <c r="E3536" s="957">
        <v>1</v>
      </c>
      <c r="F3536" t="s">
        <v>444</v>
      </c>
      <c r="G3536" s="957">
        <v>366</v>
      </c>
      <c r="H3536" t="s">
        <v>391</v>
      </c>
      <c r="I3536" s="937" t="s">
        <v>491</v>
      </c>
      <c r="J3536" s="937" t="s">
        <v>447</v>
      </c>
      <c r="K3536" s="937" t="s">
        <v>449</v>
      </c>
      <c r="L3536" s="937">
        <v>6.2</v>
      </c>
      <c r="M3536" s="962" t="s">
        <v>19</v>
      </c>
      <c r="N3536" s="677">
        <f t="shared" ca="1" si="612"/>
        <v>0</v>
      </c>
      <c r="O3536" s="677">
        <f t="shared" ca="1" si="611"/>
        <v>0</v>
      </c>
      <c r="P3536" s="677">
        <f t="shared" ca="1" si="611"/>
        <v>0</v>
      </c>
      <c r="Q3536" s="677">
        <f t="shared" ca="1" si="611"/>
        <v>0</v>
      </c>
      <c r="R3536" s="677">
        <f t="shared" ca="1" si="611"/>
        <v>0</v>
      </c>
      <c r="S3536" s="677">
        <f t="shared" ca="1" si="611"/>
        <v>0</v>
      </c>
      <c r="T3536" s="677">
        <f t="shared" ca="1" si="611"/>
        <v>0</v>
      </c>
      <c r="U3536" s="677">
        <f t="shared" ca="1" si="611"/>
        <v>0</v>
      </c>
      <c r="V3536" s="677">
        <f t="shared" ca="1" si="611"/>
        <v>0</v>
      </c>
      <c r="W3536" s="677">
        <f t="shared" ca="1" si="611"/>
        <v>0</v>
      </c>
      <c r="X3536" s="677">
        <f t="shared" ca="1" si="611"/>
        <v>0</v>
      </c>
      <c r="Y3536" s="677">
        <f t="shared" ca="1" si="611"/>
        <v>0</v>
      </c>
      <c r="Z3536" s="677">
        <f t="shared" ca="1" si="611"/>
        <v>0</v>
      </c>
      <c r="AA3536" t="str">
        <f t="shared" si="608"/>
        <v>ASR_COMP</v>
      </c>
      <c r="AB3536" s="957">
        <f t="shared" si="609"/>
        <v>44682</v>
      </c>
      <c r="AC3536" t="str">
        <f t="shared" si="610"/>
        <v>Unaudited</v>
      </c>
    </row>
    <row r="3537" spans="1:29" x14ac:dyDescent="0.25">
      <c r="A3537" t="s">
        <v>423</v>
      </c>
      <c r="B3537" t="s">
        <v>1388</v>
      </c>
      <c r="C3537" t="s">
        <v>1389</v>
      </c>
      <c r="D3537">
        <v>1900</v>
      </c>
      <c r="E3537" s="957">
        <v>1</v>
      </c>
      <c r="F3537" t="s">
        <v>444</v>
      </c>
      <c r="G3537" s="957">
        <v>366</v>
      </c>
      <c r="H3537" t="s">
        <v>391</v>
      </c>
      <c r="I3537" s="937" t="s">
        <v>491</v>
      </c>
      <c r="J3537" s="937" t="s">
        <v>447</v>
      </c>
      <c r="K3537" s="937" t="s">
        <v>449</v>
      </c>
      <c r="L3537" s="945">
        <v>6.3</v>
      </c>
      <c r="M3537" s="960" t="s">
        <v>187</v>
      </c>
      <c r="N3537" s="677">
        <f t="shared" ca="1" si="612"/>
        <v>0</v>
      </c>
      <c r="O3537" s="677">
        <f t="shared" ca="1" si="611"/>
        <v>0</v>
      </c>
      <c r="P3537" s="677">
        <f t="shared" ca="1" si="611"/>
        <v>0</v>
      </c>
      <c r="Q3537" s="677">
        <f t="shared" ca="1" si="611"/>
        <v>0</v>
      </c>
      <c r="R3537" s="677">
        <f t="shared" ca="1" si="611"/>
        <v>0</v>
      </c>
      <c r="S3537" s="677">
        <f t="shared" ca="1" si="611"/>
        <v>0</v>
      </c>
      <c r="T3537" s="677">
        <f t="shared" ca="1" si="611"/>
        <v>0</v>
      </c>
      <c r="U3537" s="677">
        <f t="shared" ca="1" si="611"/>
        <v>0</v>
      </c>
      <c r="V3537" s="677">
        <f t="shared" ca="1" si="611"/>
        <v>0</v>
      </c>
      <c r="W3537" s="677">
        <f t="shared" ca="1" si="611"/>
        <v>0</v>
      </c>
      <c r="X3537" s="677">
        <f t="shared" ca="1" si="611"/>
        <v>0</v>
      </c>
      <c r="Y3537" s="677">
        <f t="shared" ca="1" si="611"/>
        <v>0</v>
      </c>
      <c r="Z3537" s="677">
        <f t="shared" ca="1" si="611"/>
        <v>0</v>
      </c>
      <c r="AA3537" t="str">
        <f t="shared" si="608"/>
        <v>ASR_COMP</v>
      </c>
      <c r="AB3537" s="957">
        <f t="shared" si="609"/>
        <v>44682</v>
      </c>
      <c r="AC3537" t="str">
        <f t="shared" si="610"/>
        <v>Unaudited</v>
      </c>
    </row>
    <row r="3538" spans="1:29" x14ac:dyDescent="0.25">
      <c r="A3538" t="s">
        <v>423</v>
      </c>
      <c r="B3538" t="s">
        <v>1388</v>
      </c>
      <c r="C3538" t="s">
        <v>1389</v>
      </c>
      <c r="D3538">
        <v>1900</v>
      </c>
      <c r="E3538" s="957">
        <v>1</v>
      </c>
      <c r="F3538" t="s">
        <v>444</v>
      </c>
      <c r="G3538" s="957">
        <v>366</v>
      </c>
      <c r="H3538" t="s">
        <v>391</v>
      </c>
      <c r="I3538" s="937" t="s">
        <v>491</v>
      </c>
      <c r="J3538" s="937" t="s">
        <v>447</v>
      </c>
      <c r="K3538" s="937" t="s">
        <v>449</v>
      </c>
      <c r="L3538" s="937" t="s">
        <v>87</v>
      </c>
      <c r="M3538" s="962" t="s">
        <v>457</v>
      </c>
      <c r="N3538" s="677">
        <f t="shared" ca="1" si="612"/>
        <v>0</v>
      </c>
      <c r="O3538" s="677">
        <f t="shared" ca="1" si="611"/>
        <v>0</v>
      </c>
      <c r="P3538" s="677">
        <f t="shared" ca="1" si="611"/>
        <v>0</v>
      </c>
      <c r="Q3538" s="677">
        <f t="shared" ca="1" si="611"/>
        <v>0</v>
      </c>
      <c r="R3538" s="677">
        <f t="shared" ca="1" si="611"/>
        <v>0</v>
      </c>
      <c r="S3538" s="677">
        <f t="shared" ca="1" si="611"/>
        <v>0</v>
      </c>
      <c r="T3538" s="677">
        <f t="shared" ca="1" si="611"/>
        <v>0</v>
      </c>
      <c r="U3538" s="677">
        <f t="shared" ca="1" si="611"/>
        <v>0</v>
      </c>
      <c r="V3538" s="677">
        <f t="shared" ca="1" si="611"/>
        <v>0</v>
      </c>
      <c r="W3538" s="677">
        <f t="shared" ca="1" si="611"/>
        <v>0</v>
      </c>
      <c r="X3538" s="677">
        <f t="shared" ca="1" si="611"/>
        <v>0</v>
      </c>
      <c r="Y3538" s="677">
        <f t="shared" ca="1" si="611"/>
        <v>0</v>
      </c>
      <c r="Z3538" s="677">
        <f t="shared" ca="1" si="611"/>
        <v>0</v>
      </c>
      <c r="AA3538" t="str">
        <f t="shared" si="608"/>
        <v>ASR_COMP</v>
      </c>
      <c r="AB3538" s="957">
        <f t="shared" si="609"/>
        <v>44682</v>
      </c>
      <c r="AC3538" t="str">
        <f t="shared" si="610"/>
        <v>Unaudited</v>
      </c>
    </row>
    <row r="3539" spans="1:29" x14ac:dyDescent="0.25">
      <c r="A3539" t="s">
        <v>423</v>
      </c>
      <c r="B3539" t="s">
        <v>1388</v>
      </c>
      <c r="C3539" t="s">
        <v>1389</v>
      </c>
      <c r="D3539">
        <v>1900</v>
      </c>
      <c r="E3539" s="957">
        <v>1</v>
      </c>
      <c r="F3539" t="s">
        <v>444</v>
      </c>
      <c r="G3539" s="957">
        <v>366</v>
      </c>
      <c r="H3539" t="s">
        <v>391</v>
      </c>
      <c r="I3539" s="937" t="s">
        <v>491</v>
      </c>
      <c r="J3539" s="937" t="s">
        <v>447</v>
      </c>
      <c r="K3539" s="937" t="s">
        <v>450</v>
      </c>
      <c r="L3539" s="937">
        <v>7.1</v>
      </c>
      <c r="M3539" s="962" t="s">
        <v>20</v>
      </c>
      <c r="N3539" s="677">
        <f t="shared" ca="1" si="612"/>
        <v>2167336.5656897146</v>
      </c>
      <c r="O3539" s="677">
        <f t="shared" ca="1" si="611"/>
        <v>1637456.8977546212</v>
      </c>
      <c r="P3539" s="677">
        <f t="shared" ca="1" si="611"/>
        <v>165559.20863504478</v>
      </c>
      <c r="Q3539" s="677">
        <f t="shared" ca="1" si="611"/>
        <v>91481.196007757331</v>
      </c>
      <c r="R3539" s="677">
        <f t="shared" ca="1" si="611"/>
        <v>50310.347246959471</v>
      </c>
      <c r="S3539" s="677">
        <f t="shared" ca="1" si="611"/>
        <v>57419.610480996271</v>
      </c>
      <c r="T3539" s="677">
        <f t="shared" ca="1" si="611"/>
        <v>2854</v>
      </c>
      <c r="U3539" s="677">
        <f t="shared" ca="1" si="611"/>
        <v>2541.3930527975872</v>
      </c>
      <c r="V3539" s="677">
        <f t="shared" ca="1" si="611"/>
        <v>9132.1298087006635</v>
      </c>
      <c r="W3539" s="677">
        <f t="shared" ca="1" si="611"/>
        <v>17520.416394765271</v>
      </c>
      <c r="X3539" s="677">
        <f t="shared" ca="1" si="611"/>
        <v>100896.69961920066</v>
      </c>
      <c r="Y3539" s="677">
        <f t="shared" ca="1" si="611"/>
        <v>32164.666688871061</v>
      </c>
      <c r="Z3539" s="677">
        <f t="shared" ca="1" si="611"/>
        <v>0</v>
      </c>
      <c r="AA3539" t="str">
        <f t="shared" si="608"/>
        <v>ASR_COMP</v>
      </c>
      <c r="AB3539" s="957">
        <f t="shared" si="609"/>
        <v>44682</v>
      </c>
      <c r="AC3539" t="str">
        <f t="shared" si="610"/>
        <v>Unaudited</v>
      </c>
    </row>
    <row r="3540" spans="1:29" x14ac:dyDescent="0.25">
      <c r="A3540" t="s">
        <v>423</v>
      </c>
      <c r="B3540" t="s">
        <v>1388</v>
      </c>
      <c r="C3540" t="s">
        <v>1389</v>
      </c>
      <c r="D3540">
        <v>1900</v>
      </c>
      <c r="E3540" s="957">
        <v>1</v>
      </c>
      <c r="F3540" t="s">
        <v>444</v>
      </c>
      <c r="G3540" s="957">
        <v>366</v>
      </c>
      <c r="H3540" t="s">
        <v>391</v>
      </c>
      <c r="I3540" s="937" t="s">
        <v>491</v>
      </c>
      <c r="J3540" s="937" t="s">
        <v>447</v>
      </c>
      <c r="K3540" s="937" t="s">
        <v>450</v>
      </c>
      <c r="L3540" s="937">
        <v>7.2</v>
      </c>
      <c r="M3540" s="962" t="s">
        <v>21</v>
      </c>
      <c r="N3540" s="677">
        <f t="shared" ca="1" si="612"/>
        <v>0</v>
      </c>
      <c r="O3540" s="677">
        <f t="shared" ca="1" si="611"/>
        <v>0</v>
      </c>
      <c r="P3540" s="677">
        <f t="shared" ca="1" si="611"/>
        <v>0</v>
      </c>
      <c r="Q3540" s="677">
        <f t="shared" ca="1" si="611"/>
        <v>0</v>
      </c>
      <c r="R3540" s="677">
        <f t="shared" ca="1" si="611"/>
        <v>0</v>
      </c>
      <c r="S3540" s="677">
        <f t="shared" ca="1" si="611"/>
        <v>0</v>
      </c>
      <c r="T3540" s="677">
        <f t="shared" ca="1" si="611"/>
        <v>0</v>
      </c>
      <c r="U3540" s="677">
        <f t="shared" ca="1" si="611"/>
        <v>0</v>
      </c>
      <c r="V3540" s="677">
        <f t="shared" ca="1" si="611"/>
        <v>0</v>
      </c>
      <c r="W3540" s="677">
        <f t="shared" ca="1" si="611"/>
        <v>0</v>
      </c>
      <c r="X3540" s="677">
        <f t="shared" ca="1" si="611"/>
        <v>0</v>
      </c>
      <c r="Y3540" s="677">
        <f t="shared" ca="1" si="611"/>
        <v>0</v>
      </c>
      <c r="Z3540" s="677">
        <f t="shared" ca="1" si="611"/>
        <v>0</v>
      </c>
      <c r="AA3540" t="str">
        <f t="shared" si="608"/>
        <v>ASR_COMP</v>
      </c>
      <c r="AB3540" s="957">
        <f t="shared" si="609"/>
        <v>44682</v>
      </c>
      <c r="AC3540" t="str">
        <f t="shared" si="610"/>
        <v>Unaudited</v>
      </c>
    </row>
    <row r="3541" spans="1:29" x14ac:dyDescent="0.25">
      <c r="A3541" t="s">
        <v>423</v>
      </c>
      <c r="B3541" t="s">
        <v>1388</v>
      </c>
      <c r="C3541" t="s">
        <v>1389</v>
      </c>
      <c r="D3541">
        <v>1900</v>
      </c>
      <c r="E3541" s="957">
        <v>1</v>
      </c>
      <c r="F3541" t="s">
        <v>444</v>
      </c>
      <c r="G3541" s="957">
        <v>366</v>
      </c>
      <c r="H3541" t="s">
        <v>391</v>
      </c>
      <c r="I3541" s="937" t="s">
        <v>491</v>
      </c>
      <c r="J3541" s="937" t="s">
        <v>447</v>
      </c>
      <c r="K3541" s="937" t="s">
        <v>450</v>
      </c>
      <c r="L3541" s="937">
        <v>7.3</v>
      </c>
      <c r="M3541" s="962" t="s">
        <v>158</v>
      </c>
      <c r="N3541" s="677">
        <f t="shared" ca="1" si="612"/>
        <v>1177960.2317394135</v>
      </c>
      <c r="O3541" s="677">
        <f t="shared" ca="1" si="611"/>
        <v>963154.08427146811</v>
      </c>
      <c r="P3541" s="677">
        <f t="shared" ca="1" si="611"/>
        <v>90073.915838047702</v>
      </c>
      <c r="Q3541" s="677">
        <f t="shared" ca="1" si="611"/>
        <v>32085.629601583048</v>
      </c>
      <c r="R3541" s="677">
        <f t="shared" ca="1" si="611"/>
        <v>15404.581865925969</v>
      </c>
      <c r="S3541" s="677">
        <f t="shared" ca="1" si="611"/>
        <v>28479.47366272518</v>
      </c>
      <c r="T3541" s="677">
        <f t="shared" ca="1" si="611"/>
        <v>0</v>
      </c>
      <c r="U3541" s="677">
        <f t="shared" ca="1" si="611"/>
        <v>1088.5529322972727</v>
      </c>
      <c r="V3541" s="677">
        <f t="shared" ca="1" si="611"/>
        <v>1824.9617514748807</v>
      </c>
      <c r="W3541" s="677">
        <f t="shared" ca="1" si="611"/>
        <v>9655.5168214738187</v>
      </c>
      <c r="X3541" s="677">
        <f t="shared" ca="1" si="611"/>
        <v>30156.036153524703</v>
      </c>
      <c r="Y3541" s="677">
        <f t="shared" ca="1" si="611"/>
        <v>6037.4788408927034</v>
      </c>
      <c r="Z3541" s="677">
        <f t="shared" ca="1" si="611"/>
        <v>0</v>
      </c>
      <c r="AA3541" t="str">
        <f t="shared" si="608"/>
        <v>ASR_COMP</v>
      </c>
      <c r="AB3541" s="957">
        <f t="shared" si="609"/>
        <v>44682</v>
      </c>
      <c r="AC3541" t="str">
        <f t="shared" si="610"/>
        <v>Unaudited</v>
      </c>
    </row>
    <row r="3542" spans="1:29" x14ac:dyDescent="0.25">
      <c r="A3542" t="s">
        <v>423</v>
      </c>
      <c r="B3542" t="s">
        <v>1388</v>
      </c>
      <c r="C3542" t="s">
        <v>1389</v>
      </c>
      <c r="D3542">
        <v>1900</v>
      </c>
      <c r="E3542" s="957">
        <v>1</v>
      </c>
      <c r="F3542" t="s">
        <v>444</v>
      </c>
      <c r="G3542" s="957">
        <v>366</v>
      </c>
      <c r="H3542" t="s">
        <v>391</v>
      </c>
      <c r="I3542" s="937" t="s">
        <v>491</v>
      </c>
      <c r="J3542" s="937" t="s">
        <v>447</v>
      </c>
      <c r="K3542" s="937" t="s">
        <v>450</v>
      </c>
      <c r="L3542" s="945" t="s">
        <v>91</v>
      </c>
      <c r="M3542" s="960" t="s">
        <v>458</v>
      </c>
      <c r="N3542" s="677">
        <f t="shared" ca="1" si="612"/>
        <v>0</v>
      </c>
      <c r="O3542" s="677">
        <f t="shared" ca="1" si="611"/>
        <v>0</v>
      </c>
      <c r="P3542" s="677">
        <f t="shared" ca="1" si="611"/>
        <v>0</v>
      </c>
      <c r="Q3542" s="677">
        <f t="shared" ca="1" si="611"/>
        <v>0</v>
      </c>
      <c r="R3542" s="677">
        <f t="shared" ca="1" si="611"/>
        <v>0</v>
      </c>
      <c r="S3542" s="677">
        <f t="shared" ca="1" si="611"/>
        <v>0</v>
      </c>
      <c r="T3542" s="677">
        <f t="shared" ca="1" si="611"/>
        <v>0</v>
      </c>
      <c r="U3542" s="677">
        <f t="shared" ca="1" si="611"/>
        <v>0</v>
      </c>
      <c r="V3542" s="677">
        <f t="shared" ca="1" si="611"/>
        <v>0</v>
      </c>
      <c r="W3542" s="677">
        <f t="shared" ca="1" si="611"/>
        <v>0</v>
      </c>
      <c r="X3542" s="677">
        <f t="shared" ca="1" si="611"/>
        <v>0</v>
      </c>
      <c r="Y3542" s="677">
        <f t="shared" ca="1" si="611"/>
        <v>0</v>
      </c>
      <c r="Z3542" s="677">
        <f t="shared" ca="1" si="611"/>
        <v>0</v>
      </c>
      <c r="AA3542" t="str">
        <f t="shared" si="608"/>
        <v>ASR_COMP</v>
      </c>
      <c r="AB3542" s="957">
        <f t="shared" si="609"/>
        <v>44682</v>
      </c>
      <c r="AC3542" t="str">
        <f t="shared" si="610"/>
        <v>Unaudited</v>
      </c>
    </row>
    <row r="3543" spans="1:29" x14ac:dyDescent="0.25">
      <c r="A3543" t="s">
        <v>423</v>
      </c>
      <c r="B3543" t="s">
        <v>1388</v>
      </c>
      <c r="C3543" t="s">
        <v>1389</v>
      </c>
      <c r="D3543">
        <v>1900</v>
      </c>
      <c r="E3543" s="957">
        <v>1</v>
      </c>
      <c r="F3543" t="s">
        <v>444</v>
      </c>
      <c r="G3543" s="957">
        <v>366</v>
      </c>
      <c r="H3543" t="s">
        <v>391</v>
      </c>
      <c r="I3543" s="962" t="s">
        <v>491</v>
      </c>
      <c r="J3543" s="962" t="s">
        <v>447</v>
      </c>
      <c r="K3543" s="962" t="s">
        <v>451</v>
      </c>
      <c r="L3543" s="953">
        <v>8.1</v>
      </c>
      <c r="M3543" s="962" t="s">
        <v>22</v>
      </c>
      <c r="N3543" s="677">
        <f t="shared" ca="1" si="612"/>
        <v>21846011.424845465</v>
      </c>
      <c r="O3543" s="677">
        <f t="shared" ca="1" si="612"/>
        <v>11172833.762777979</v>
      </c>
      <c r="P3543" s="677">
        <f t="shared" ca="1" si="612"/>
        <v>1292297.3962557625</v>
      </c>
      <c r="Q3543" s="677">
        <f t="shared" ca="1" si="612"/>
        <v>4916494.8088872777</v>
      </c>
      <c r="R3543" s="677">
        <f t="shared" ca="1" si="612"/>
        <v>1994084.0198652006</v>
      </c>
      <c r="S3543" s="677">
        <f t="shared" ca="1" si="612"/>
        <v>120469.79457845478</v>
      </c>
      <c r="T3543" s="677">
        <f t="shared" ca="1" si="612"/>
        <v>164210.11674452844</v>
      </c>
      <c r="U3543" s="677">
        <f t="shared" ca="1" si="612"/>
        <v>604.26792640389056</v>
      </c>
      <c r="V3543" s="677">
        <f t="shared" ca="1" si="612"/>
        <v>1031813.0397782484</v>
      </c>
      <c r="W3543" s="677">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213159.43072369794</v>
      </c>
      <c r="X3543" s="677">
        <f t="shared" ca="1" si="612"/>
        <v>9049.5466792209845</v>
      </c>
      <c r="Y3543" s="677">
        <f t="shared" ca="1" si="612"/>
        <v>930995.24062869349</v>
      </c>
      <c r="Z3543" s="677">
        <f t="shared" ca="1" si="612"/>
        <v>0</v>
      </c>
      <c r="AA3543" t="str">
        <f t="shared" si="608"/>
        <v>ASR_COMP</v>
      </c>
      <c r="AB3543" s="957">
        <f t="shared" si="609"/>
        <v>44682</v>
      </c>
      <c r="AC3543" t="str">
        <f t="shared" si="610"/>
        <v>Unaudited</v>
      </c>
    </row>
    <row r="3544" spans="1:29" x14ac:dyDescent="0.25">
      <c r="A3544" t="s">
        <v>423</v>
      </c>
      <c r="B3544" t="s">
        <v>1388</v>
      </c>
      <c r="C3544" t="s">
        <v>1389</v>
      </c>
      <c r="D3544">
        <v>1900</v>
      </c>
      <c r="E3544" s="957">
        <v>1</v>
      </c>
      <c r="F3544" t="s">
        <v>444</v>
      </c>
      <c r="G3544" s="957">
        <v>366</v>
      </c>
      <c r="H3544" t="s">
        <v>391</v>
      </c>
      <c r="I3544" s="958" t="s">
        <v>491</v>
      </c>
      <c r="J3544" s="958" t="s">
        <v>447</v>
      </c>
      <c r="K3544" s="958" t="s">
        <v>451</v>
      </c>
      <c r="L3544" s="953" t="s">
        <v>115</v>
      </c>
      <c r="M3544" s="958" t="s">
        <v>446</v>
      </c>
      <c r="N3544" s="677">
        <f t="shared" ca="1" si="612"/>
        <v>185447.24</v>
      </c>
      <c r="O3544" s="677">
        <f t="shared" ca="1" si="612"/>
        <v>122002.22</v>
      </c>
      <c r="P3544" s="677">
        <f t="shared" ca="1" si="612"/>
        <v>15418.4</v>
      </c>
      <c r="Q3544" s="677">
        <f t="shared" ca="1" si="612"/>
        <v>0</v>
      </c>
      <c r="R3544" s="677">
        <f t="shared" ca="1" si="612"/>
        <v>24013.310000000005</v>
      </c>
      <c r="S3544" s="677">
        <f t="shared" ca="1" si="612"/>
        <v>0</v>
      </c>
      <c r="T3544" s="677">
        <f t="shared" ca="1" si="612"/>
        <v>0</v>
      </c>
      <c r="U3544" s="677">
        <f t="shared" ca="1" si="612"/>
        <v>0</v>
      </c>
      <c r="V3544" s="677">
        <f t="shared" ca="1" si="612"/>
        <v>0</v>
      </c>
      <c r="W3544" s="677">
        <f t="shared" ca="1" si="613"/>
        <v>0</v>
      </c>
      <c r="X3544" s="677">
        <f t="shared" ca="1" si="612"/>
        <v>0</v>
      </c>
      <c r="Y3544" s="677">
        <f t="shared" ca="1" si="612"/>
        <v>24013.31</v>
      </c>
      <c r="Z3544" s="677">
        <f t="shared" ca="1" si="612"/>
        <v>0</v>
      </c>
      <c r="AA3544" t="str">
        <f t="shared" si="608"/>
        <v>ASR_COMP</v>
      </c>
      <c r="AB3544" s="957">
        <f t="shared" si="609"/>
        <v>44682</v>
      </c>
      <c r="AC3544" t="str">
        <f t="shared" si="610"/>
        <v>Unaudited</v>
      </c>
    </row>
    <row r="3545" spans="1:29" x14ac:dyDescent="0.25">
      <c r="A3545" t="s">
        <v>423</v>
      </c>
      <c r="B3545" t="s">
        <v>1388</v>
      </c>
      <c r="C3545" t="s">
        <v>1389</v>
      </c>
      <c r="D3545">
        <v>1900</v>
      </c>
      <c r="E3545" s="957">
        <v>1</v>
      </c>
      <c r="F3545" t="s">
        <v>444</v>
      </c>
      <c r="G3545" s="957">
        <v>366</v>
      </c>
      <c r="H3545" t="s">
        <v>391</v>
      </c>
      <c r="I3545" s="958" t="s">
        <v>491</v>
      </c>
      <c r="J3545" s="958" t="s">
        <v>447</v>
      </c>
      <c r="K3545" s="958" t="s">
        <v>451</v>
      </c>
      <c r="L3545" s="937" t="s">
        <v>117</v>
      </c>
      <c r="M3545" s="958" t="s">
        <v>160</v>
      </c>
      <c r="N3545" s="677">
        <f t="shared" ca="1" si="612"/>
        <v>0</v>
      </c>
      <c r="O3545" s="677">
        <f t="shared" ca="1" si="612"/>
        <v>0</v>
      </c>
      <c r="P3545" s="677">
        <f t="shared" ca="1" si="612"/>
        <v>0</v>
      </c>
      <c r="Q3545" s="677">
        <f t="shared" ca="1" si="612"/>
        <v>0</v>
      </c>
      <c r="R3545" s="677">
        <f t="shared" ca="1" si="612"/>
        <v>0</v>
      </c>
      <c r="S3545" s="677">
        <f t="shared" ca="1" si="612"/>
        <v>0</v>
      </c>
      <c r="T3545" s="677">
        <f t="shared" ca="1" si="612"/>
        <v>0</v>
      </c>
      <c r="U3545" s="677">
        <f t="shared" ca="1" si="612"/>
        <v>0</v>
      </c>
      <c r="V3545" s="677">
        <f t="shared" ca="1" si="612"/>
        <v>0</v>
      </c>
      <c r="W3545" s="677">
        <f t="shared" ca="1" si="613"/>
        <v>0</v>
      </c>
      <c r="X3545" s="677">
        <f t="shared" ca="1" si="612"/>
        <v>0</v>
      </c>
      <c r="Y3545" s="677">
        <f t="shared" ca="1" si="612"/>
        <v>0</v>
      </c>
      <c r="Z3545" s="677">
        <f t="shared" ca="1" si="612"/>
        <v>0</v>
      </c>
      <c r="AA3545" t="str">
        <f t="shared" si="608"/>
        <v>ASR_COMP</v>
      </c>
      <c r="AB3545" s="957">
        <f t="shared" si="609"/>
        <v>44682</v>
      </c>
      <c r="AC3545" t="str">
        <f t="shared" si="610"/>
        <v>Unaudited</v>
      </c>
    </row>
    <row r="3546" spans="1:29" x14ac:dyDescent="0.25">
      <c r="A3546" t="s">
        <v>423</v>
      </c>
      <c r="B3546" t="s">
        <v>1388</v>
      </c>
      <c r="C3546" t="s">
        <v>1389</v>
      </c>
      <c r="D3546">
        <v>1900</v>
      </c>
      <c r="E3546" s="957">
        <v>1</v>
      </c>
      <c r="F3546" t="s">
        <v>444</v>
      </c>
      <c r="G3546" s="957">
        <v>366</v>
      </c>
      <c r="H3546" t="s">
        <v>391</v>
      </c>
      <c r="I3546" s="958" t="s">
        <v>491</v>
      </c>
      <c r="J3546" s="958" t="s">
        <v>447</v>
      </c>
      <c r="K3546" s="958" t="s">
        <v>451</v>
      </c>
      <c r="L3546" s="937" t="s">
        <v>118</v>
      </c>
      <c r="M3546" s="958" t="s">
        <v>116</v>
      </c>
      <c r="N3546" s="677">
        <f t="shared" ca="1" si="612"/>
        <v>153289.96598716843</v>
      </c>
      <c r="O3546" s="677">
        <f t="shared" ca="1" si="612"/>
        <v>178752.9609161565</v>
      </c>
      <c r="P3546" s="677">
        <f t="shared" ca="1" si="612"/>
        <v>20675.326499042221</v>
      </c>
      <c r="Q3546" s="677">
        <f t="shared" ca="1" si="612"/>
        <v>-23938.802556501756</v>
      </c>
      <c r="R3546" s="677">
        <f t="shared" ca="1" si="612"/>
        <v>-9709.3530021304305</v>
      </c>
      <c r="S3546" s="677">
        <f t="shared" ca="1" si="612"/>
        <v>-1754.60219598962</v>
      </c>
      <c r="T3546" s="677">
        <f t="shared" ca="1" si="612"/>
        <v>0</v>
      </c>
      <c r="U3546" s="677">
        <f t="shared" ca="1" si="612"/>
        <v>-8.800959894921073</v>
      </c>
      <c r="V3546" s="677">
        <f t="shared" ca="1" si="612"/>
        <v>-5023.9793988647925</v>
      </c>
      <c r="W3546" s="677">
        <f t="shared" ca="1" si="613"/>
        <v>-1037.8901480637996</v>
      </c>
      <c r="X3546" s="677">
        <f t="shared" ca="1" si="612"/>
        <v>-131.80361543433273</v>
      </c>
      <c r="Y3546" s="677">
        <f t="shared" ca="1" si="612"/>
        <v>-4533.0895511506096</v>
      </c>
      <c r="Z3546" s="677">
        <f t="shared" ca="1" si="612"/>
        <v>0</v>
      </c>
      <c r="AA3546" t="str">
        <f t="shared" si="608"/>
        <v>ASR_COMP</v>
      </c>
      <c r="AB3546" s="957">
        <f t="shared" si="609"/>
        <v>44682</v>
      </c>
      <c r="AC3546" t="str">
        <f t="shared" si="610"/>
        <v>Unaudited</v>
      </c>
    </row>
    <row r="3547" spans="1:29" x14ac:dyDescent="0.25">
      <c r="A3547" t="s">
        <v>423</v>
      </c>
      <c r="B3547" t="s">
        <v>1388</v>
      </c>
      <c r="C3547" t="s">
        <v>1389</v>
      </c>
      <c r="D3547">
        <v>1900</v>
      </c>
      <c r="E3547" s="957">
        <v>1</v>
      </c>
      <c r="F3547" t="s">
        <v>444</v>
      </c>
      <c r="G3547" s="957">
        <v>366</v>
      </c>
      <c r="H3547" t="s">
        <v>391</v>
      </c>
      <c r="I3547" s="965" t="s">
        <v>491</v>
      </c>
      <c r="J3547" s="965" t="s">
        <v>447</v>
      </c>
      <c r="K3547" s="965" t="s">
        <v>451</v>
      </c>
      <c r="L3547" s="945" t="s">
        <v>119</v>
      </c>
      <c r="M3547" s="965" t="s">
        <v>161</v>
      </c>
      <c r="N3547" s="677">
        <f t="shared" ca="1" si="612"/>
        <v>0</v>
      </c>
      <c r="O3547" s="677">
        <f t="shared" ca="1" si="612"/>
        <v>0</v>
      </c>
      <c r="P3547" s="677">
        <f t="shared" ca="1" si="612"/>
        <v>0</v>
      </c>
      <c r="Q3547" s="677">
        <f t="shared" ca="1" si="612"/>
        <v>0</v>
      </c>
      <c r="R3547" s="677">
        <f t="shared" ca="1" si="612"/>
        <v>0</v>
      </c>
      <c r="S3547" s="677">
        <f t="shared" ca="1" si="612"/>
        <v>0</v>
      </c>
      <c r="T3547" s="677">
        <f t="shared" ca="1" si="612"/>
        <v>0</v>
      </c>
      <c r="U3547" s="677">
        <f t="shared" ca="1" si="612"/>
        <v>0</v>
      </c>
      <c r="V3547" s="677">
        <f t="shared" ca="1" si="612"/>
        <v>0</v>
      </c>
      <c r="W3547" s="677">
        <f t="shared" ca="1" si="613"/>
        <v>0</v>
      </c>
      <c r="X3547" s="677">
        <f t="shared" ca="1" si="612"/>
        <v>0</v>
      </c>
      <c r="Y3547" s="677">
        <f t="shared" ca="1" si="612"/>
        <v>0</v>
      </c>
      <c r="Z3547" s="677">
        <f t="shared" ca="1" si="612"/>
        <v>0</v>
      </c>
      <c r="AA3547" t="str">
        <f t="shared" si="608"/>
        <v>ASR_COMP</v>
      </c>
      <c r="AB3547" s="957">
        <f t="shared" si="609"/>
        <v>44682</v>
      </c>
      <c r="AC3547" t="str">
        <f t="shared" si="610"/>
        <v>Unaudited</v>
      </c>
    </row>
    <row r="3548" spans="1:29" x14ac:dyDescent="0.25">
      <c r="A3548" t="s">
        <v>423</v>
      </c>
      <c r="B3548" t="s">
        <v>1388</v>
      </c>
      <c r="C3548" t="s">
        <v>1389</v>
      </c>
      <c r="D3548">
        <v>1900</v>
      </c>
      <c r="E3548" s="957">
        <v>1</v>
      </c>
      <c r="F3548" t="s">
        <v>444</v>
      </c>
      <c r="G3548" s="957">
        <v>366</v>
      </c>
      <c r="H3548" t="s">
        <v>391</v>
      </c>
      <c r="I3548" s="937" t="s">
        <v>491</v>
      </c>
      <c r="J3548" s="937" t="s">
        <v>447</v>
      </c>
      <c r="K3548" s="937" t="s">
        <v>451</v>
      </c>
      <c r="L3548" s="937" t="s">
        <v>162</v>
      </c>
      <c r="M3548" s="958" t="s">
        <v>23</v>
      </c>
      <c r="N3548" s="677">
        <f t="shared" ca="1" si="612"/>
        <v>0</v>
      </c>
      <c r="O3548" s="677">
        <f t="shared" ca="1" si="612"/>
        <v>0</v>
      </c>
      <c r="P3548" s="677">
        <f t="shared" ca="1" si="612"/>
        <v>0</v>
      </c>
      <c r="Q3548" s="677">
        <f t="shared" ca="1" si="612"/>
        <v>0</v>
      </c>
      <c r="R3548" s="677">
        <f t="shared" ca="1" si="612"/>
        <v>0</v>
      </c>
      <c r="S3548" s="677">
        <f t="shared" ca="1" si="612"/>
        <v>0</v>
      </c>
      <c r="T3548" s="677">
        <f t="shared" ca="1" si="612"/>
        <v>0</v>
      </c>
      <c r="U3548" s="677">
        <f t="shared" ca="1" si="612"/>
        <v>0</v>
      </c>
      <c r="V3548" s="677">
        <f t="shared" ca="1" si="612"/>
        <v>0</v>
      </c>
      <c r="W3548" s="677">
        <f t="shared" ca="1" si="613"/>
        <v>0</v>
      </c>
      <c r="X3548" s="677">
        <f t="shared" ca="1" si="612"/>
        <v>0</v>
      </c>
      <c r="Y3548" s="677">
        <f t="shared" ca="1" si="612"/>
        <v>0</v>
      </c>
      <c r="Z3548" s="677">
        <f t="shared" ca="1" si="612"/>
        <v>0</v>
      </c>
      <c r="AA3548" t="str">
        <f t="shared" si="608"/>
        <v>ASR_COMP</v>
      </c>
      <c r="AB3548" s="957">
        <f t="shared" si="609"/>
        <v>44682</v>
      </c>
      <c r="AC3548" t="str">
        <f t="shared" si="610"/>
        <v>Unaudited</v>
      </c>
    </row>
    <row r="3549" spans="1:29" x14ac:dyDescent="0.25">
      <c r="A3549" t="s">
        <v>423</v>
      </c>
      <c r="B3549" t="s">
        <v>1388</v>
      </c>
      <c r="C3549" t="s">
        <v>1389</v>
      </c>
      <c r="D3549">
        <v>1900</v>
      </c>
      <c r="E3549" s="957">
        <v>1</v>
      </c>
      <c r="F3549" t="s">
        <v>444</v>
      </c>
      <c r="G3549" s="957">
        <v>366</v>
      </c>
      <c r="H3549" t="s">
        <v>391</v>
      </c>
      <c r="I3549" s="937" t="s">
        <v>491</v>
      </c>
      <c r="J3549" s="937" t="s">
        <v>447</v>
      </c>
      <c r="K3549" s="937" t="s">
        <v>451</v>
      </c>
      <c r="L3549" s="943" t="s">
        <v>445</v>
      </c>
      <c r="M3549" s="959" t="s">
        <v>459</v>
      </c>
      <c r="N3549" s="677">
        <f t="shared" ca="1" si="612"/>
        <v>0</v>
      </c>
      <c r="O3549" s="677">
        <f t="shared" ca="1" si="612"/>
        <v>0</v>
      </c>
      <c r="P3549" s="677">
        <f t="shared" ca="1" si="612"/>
        <v>0</v>
      </c>
      <c r="Q3549" s="677">
        <f t="shared" ca="1" si="612"/>
        <v>0</v>
      </c>
      <c r="R3549" s="677">
        <f t="shared" ca="1" si="612"/>
        <v>0</v>
      </c>
      <c r="S3549" s="677">
        <f t="shared" ca="1" si="612"/>
        <v>0</v>
      </c>
      <c r="T3549" s="677">
        <f t="shared" ca="1" si="612"/>
        <v>0</v>
      </c>
      <c r="U3549" s="677">
        <f t="shared" ca="1" si="612"/>
        <v>0</v>
      </c>
      <c r="V3549" s="677">
        <f t="shared" ca="1" si="612"/>
        <v>0</v>
      </c>
      <c r="W3549" s="677">
        <f t="shared" ca="1" si="613"/>
        <v>0</v>
      </c>
      <c r="X3549" s="677">
        <f t="shared" ca="1" si="612"/>
        <v>0</v>
      </c>
      <c r="Y3549" s="677">
        <f t="shared" ca="1" si="612"/>
        <v>0</v>
      </c>
      <c r="Z3549" s="677">
        <f t="shared" ca="1" si="612"/>
        <v>0</v>
      </c>
      <c r="AA3549" t="str">
        <f t="shared" si="608"/>
        <v>ASR_COMP</v>
      </c>
      <c r="AB3549" s="957">
        <f t="shared" si="609"/>
        <v>44682</v>
      </c>
      <c r="AC3549" t="str">
        <f t="shared" si="610"/>
        <v>Unaudited</v>
      </c>
    </row>
    <row r="3550" spans="1:29" ht="30" x14ac:dyDescent="0.25">
      <c r="A3550" t="s">
        <v>423</v>
      </c>
      <c r="B3550" t="s">
        <v>1388</v>
      </c>
      <c r="C3550" t="s">
        <v>1389</v>
      </c>
      <c r="D3550">
        <v>1900</v>
      </c>
      <c r="E3550" s="957">
        <v>1</v>
      </c>
      <c r="F3550" t="s">
        <v>444</v>
      </c>
      <c r="G3550" s="957">
        <v>366</v>
      </c>
      <c r="H3550" t="s">
        <v>391</v>
      </c>
      <c r="I3550" s="958" t="s">
        <v>491</v>
      </c>
      <c r="J3550" s="958" t="s">
        <v>447</v>
      </c>
      <c r="K3550" s="958" t="s">
        <v>452</v>
      </c>
      <c r="L3550" s="937">
        <v>9.1</v>
      </c>
      <c r="M3550" s="958" t="s">
        <v>188</v>
      </c>
      <c r="N3550" s="677">
        <f t="shared" ca="1" si="612"/>
        <v>2942096.0077299229</v>
      </c>
      <c r="O3550" s="677">
        <f t="shared" ca="1" si="612"/>
        <v>206654.5295391109</v>
      </c>
      <c r="P3550" s="677">
        <f t="shared" ca="1" si="612"/>
        <v>44086.500046758702</v>
      </c>
      <c r="Q3550" s="677">
        <f t="shared" ca="1" si="612"/>
        <v>629220.96660664841</v>
      </c>
      <c r="R3550" s="677">
        <f t="shared" ca="1" si="612"/>
        <v>78364.145550615591</v>
      </c>
      <c r="S3550" s="677">
        <f t="shared" ca="1" si="612"/>
        <v>30726.912692637186</v>
      </c>
      <c r="T3550" s="677">
        <f t="shared" ca="1" si="612"/>
        <v>46372.47</v>
      </c>
      <c r="U3550" s="677">
        <f t="shared" ca="1" si="612"/>
        <v>14.75431931960677</v>
      </c>
      <c r="V3550" s="677">
        <f t="shared" ca="1" si="612"/>
        <v>1502.8467935532083</v>
      </c>
      <c r="W3550" s="677">
        <f t="shared" ca="1" si="613"/>
        <v>1905152.8821812794</v>
      </c>
      <c r="X3550" s="677">
        <f t="shared" ca="1" si="612"/>
        <v>0</v>
      </c>
      <c r="Y3550" s="677">
        <f t="shared" ca="1" si="612"/>
        <v>0</v>
      </c>
      <c r="Z3550" s="677">
        <f t="shared" ca="1" si="612"/>
        <v>0</v>
      </c>
      <c r="AA3550" t="str">
        <f t="shared" si="608"/>
        <v>ASR_COMP</v>
      </c>
      <c r="AB3550" s="957">
        <f t="shared" si="609"/>
        <v>44682</v>
      </c>
      <c r="AC3550" t="str">
        <f t="shared" si="610"/>
        <v>Unaudited</v>
      </c>
    </row>
    <row r="3551" spans="1:29" x14ac:dyDescent="0.25">
      <c r="A3551" t="s">
        <v>423</v>
      </c>
      <c r="B3551" t="s">
        <v>1388</v>
      </c>
      <c r="C3551" t="s">
        <v>1389</v>
      </c>
      <c r="D3551">
        <v>1900</v>
      </c>
      <c r="E3551" s="957">
        <v>1</v>
      </c>
      <c r="F3551" t="s">
        <v>444</v>
      </c>
      <c r="G3551" s="957">
        <v>366</v>
      </c>
      <c r="H3551" t="s">
        <v>391</v>
      </c>
      <c r="I3551" s="937" t="s">
        <v>491</v>
      </c>
      <c r="J3551" s="937" t="s">
        <v>447</v>
      </c>
      <c r="K3551" s="937" t="s">
        <v>452</v>
      </c>
      <c r="L3551" s="937" t="s">
        <v>109</v>
      </c>
      <c r="M3551" s="958" t="s">
        <v>189</v>
      </c>
      <c r="N3551" s="677">
        <f t="shared" ca="1" si="612"/>
        <v>395927.51899025484</v>
      </c>
      <c r="O3551" s="677">
        <f t="shared" ca="1" si="612"/>
        <v>19522.824977003809</v>
      </c>
      <c r="P3551" s="677">
        <f t="shared" ca="1" si="612"/>
        <v>167.94601322800551</v>
      </c>
      <c r="Q3551" s="677">
        <f t="shared" ca="1" si="612"/>
        <v>176777.69628764232</v>
      </c>
      <c r="R3551" s="677">
        <f t="shared" ca="1" si="612"/>
        <v>91120.271232665225</v>
      </c>
      <c r="S3551" s="677">
        <f t="shared" ca="1" si="612"/>
        <v>95769.934984755251</v>
      </c>
      <c r="T3551" s="677">
        <f t="shared" ca="1" si="612"/>
        <v>0</v>
      </c>
      <c r="U3551" s="677">
        <f t="shared" ca="1" si="612"/>
        <v>12469.158078653249</v>
      </c>
      <c r="V3551" s="677">
        <f t="shared" ca="1" si="612"/>
        <v>15.8465277129088</v>
      </c>
      <c r="W3551" s="677">
        <f t="shared" ca="1" si="613"/>
        <v>83.840888594123498</v>
      </c>
      <c r="X3551" s="677">
        <f t="shared" ca="1" si="612"/>
        <v>0</v>
      </c>
      <c r="Y3551" s="677">
        <f t="shared" ca="1" si="612"/>
        <v>0</v>
      </c>
      <c r="Z3551" s="677">
        <f t="shared" ca="1" si="612"/>
        <v>0</v>
      </c>
      <c r="AA3551" t="str">
        <f t="shared" si="608"/>
        <v>ASR_COMP</v>
      </c>
      <c r="AB3551" s="957">
        <f t="shared" si="609"/>
        <v>44682</v>
      </c>
      <c r="AC3551" t="str">
        <f t="shared" si="610"/>
        <v>Unaudited</v>
      </c>
    </row>
    <row r="3552" spans="1:29" x14ac:dyDescent="0.25">
      <c r="A3552" t="s">
        <v>423</v>
      </c>
      <c r="B3552" t="s">
        <v>1388</v>
      </c>
      <c r="C3552" t="s">
        <v>1389</v>
      </c>
      <c r="D3552">
        <v>1900</v>
      </c>
      <c r="E3552" s="957">
        <v>1</v>
      </c>
      <c r="F3552" t="s">
        <v>444</v>
      </c>
      <c r="G3552" s="957">
        <v>366</v>
      </c>
      <c r="H3552" t="s">
        <v>391</v>
      </c>
      <c r="I3552" s="937" t="s">
        <v>491</v>
      </c>
      <c r="J3552" s="937" t="s">
        <v>447</v>
      </c>
      <c r="K3552" s="937" t="s">
        <v>452</v>
      </c>
      <c r="L3552" s="937" t="s">
        <v>1324</v>
      </c>
      <c r="M3552" s="958" t="s">
        <v>1325</v>
      </c>
      <c r="N3552" s="677">
        <f t="shared" ca="1" si="612"/>
        <v>426044.55757038365</v>
      </c>
      <c r="O3552" s="677">
        <f t="shared" ca="1" si="612"/>
        <v>15470.178223358782</v>
      </c>
      <c r="P3552" s="677">
        <f t="shared" ca="1" si="612"/>
        <v>177.58539603180125</v>
      </c>
      <c r="Q3552" s="677">
        <f t="shared" ca="1" si="612"/>
        <v>88437.117096870279</v>
      </c>
      <c r="R3552" s="677">
        <f t="shared" ca="1" si="612"/>
        <v>18062.81855528328</v>
      </c>
      <c r="S3552" s="677">
        <f t="shared" ca="1" si="612"/>
        <v>303787.97245092556</v>
      </c>
      <c r="T3552" s="677">
        <f t="shared" ca="1" si="612"/>
        <v>0</v>
      </c>
      <c r="U3552" s="677">
        <f t="shared" ca="1" si="612"/>
        <v>3.4768003038459767</v>
      </c>
      <c r="V3552" s="677">
        <f t="shared" ca="1" si="612"/>
        <v>16.75605062327589</v>
      </c>
      <c r="W3552" s="677">
        <f t="shared" ca="1" si="613"/>
        <v>88.652996986788708</v>
      </c>
      <c r="X3552" s="677">
        <f t="shared" ca="1" si="612"/>
        <v>0</v>
      </c>
      <c r="Y3552" s="677">
        <f t="shared" ca="1" si="612"/>
        <v>0</v>
      </c>
      <c r="Z3552" s="677">
        <f t="shared" ca="1" si="612"/>
        <v>0</v>
      </c>
      <c r="AA3552" t="str">
        <f t="shared" si="608"/>
        <v>ASR_COMP</v>
      </c>
      <c r="AB3552" s="957">
        <f t="shared" si="609"/>
        <v>44682</v>
      </c>
      <c r="AC3552" t="str">
        <f t="shared" si="610"/>
        <v>Unaudited</v>
      </c>
    </row>
    <row r="3553" spans="1:29" x14ac:dyDescent="0.25">
      <c r="A3553" t="s">
        <v>423</v>
      </c>
      <c r="B3553" t="s">
        <v>1388</v>
      </c>
      <c r="C3553" t="s">
        <v>1389</v>
      </c>
      <c r="D3553">
        <v>1900</v>
      </c>
      <c r="E3553" s="957">
        <v>1</v>
      </c>
      <c r="F3553" t="s">
        <v>444</v>
      </c>
      <c r="G3553" s="957">
        <v>366</v>
      </c>
      <c r="H3553" t="s">
        <v>391</v>
      </c>
      <c r="I3553" s="958" t="s">
        <v>491</v>
      </c>
      <c r="J3553" s="958" t="s">
        <v>447</v>
      </c>
      <c r="K3553" s="958" t="s">
        <v>452</v>
      </c>
      <c r="L3553" s="937" t="s">
        <v>110</v>
      </c>
      <c r="M3553" s="958" t="s">
        <v>190</v>
      </c>
      <c r="N3553" s="677">
        <f t="shared" ca="1" si="612"/>
        <v>1074845.4167954172</v>
      </c>
      <c r="O3553" s="677">
        <f t="shared" ca="1" si="612"/>
        <v>536151.94846031629</v>
      </c>
      <c r="P3553" s="677">
        <f t="shared" ca="1" si="612"/>
        <v>22126.844932459058</v>
      </c>
      <c r="Q3553" s="677">
        <f t="shared" ca="1" si="612"/>
        <v>276819.4868627055</v>
      </c>
      <c r="R3553" s="677">
        <f t="shared" ca="1" si="612"/>
        <v>67167.696942837021</v>
      </c>
      <c r="S3553" s="677">
        <f t="shared" ca="1" si="612"/>
        <v>10021.810388391637</v>
      </c>
      <c r="T3553" s="677">
        <f t="shared" ca="1" si="612"/>
        <v>6901.6100000000015</v>
      </c>
      <c r="U3553" s="677">
        <f t="shared" ca="1" si="612"/>
        <v>426.13593698599448</v>
      </c>
      <c r="V3553" s="677">
        <f t="shared" ca="1" si="612"/>
        <v>3312.338606360986</v>
      </c>
      <c r="W3553" s="677">
        <f t="shared" ca="1" si="613"/>
        <v>151917.54466536085</v>
      </c>
      <c r="X3553" s="677">
        <f t="shared" ca="1" si="612"/>
        <v>0</v>
      </c>
      <c r="Y3553" s="677">
        <f t="shared" ca="1" si="612"/>
        <v>0</v>
      </c>
      <c r="Z3553" s="677">
        <f t="shared" ca="1" si="612"/>
        <v>0</v>
      </c>
      <c r="AA3553" t="str">
        <f t="shared" si="608"/>
        <v>ASR_COMP</v>
      </c>
      <c r="AB3553" s="957">
        <f t="shared" si="609"/>
        <v>44682</v>
      </c>
      <c r="AC3553" t="str">
        <f t="shared" si="610"/>
        <v>Unaudited</v>
      </c>
    </row>
    <row r="3554" spans="1:29" x14ac:dyDescent="0.25">
      <c r="A3554" t="s">
        <v>423</v>
      </c>
      <c r="B3554" t="s">
        <v>1388</v>
      </c>
      <c r="C3554" t="s">
        <v>1389</v>
      </c>
      <c r="D3554">
        <v>1900</v>
      </c>
      <c r="E3554" s="957">
        <v>1</v>
      </c>
      <c r="F3554" t="s">
        <v>444</v>
      </c>
      <c r="G3554" s="957">
        <v>366</v>
      </c>
      <c r="H3554" t="s">
        <v>391</v>
      </c>
      <c r="I3554" s="958" t="s">
        <v>491</v>
      </c>
      <c r="J3554" s="958" t="s">
        <v>447</v>
      </c>
      <c r="K3554" s="958" t="s">
        <v>452</v>
      </c>
      <c r="L3554" s="953" t="s">
        <v>111</v>
      </c>
      <c r="M3554" s="958" t="s">
        <v>163</v>
      </c>
      <c r="N3554" s="677">
        <f t="shared" ca="1" si="612"/>
        <v>5762778.9327525925</v>
      </c>
      <c r="O3554" s="677">
        <f t="shared" ca="1" si="612"/>
        <v>2971315.1633153921</v>
      </c>
      <c r="P3554" s="677">
        <f t="shared" ca="1" si="612"/>
        <v>215173.41097298052</v>
      </c>
      <c r="Q3554" s="677">
        <f t="shared" ca="1" si="612"/>
        <v>409219.1993211215</v>
      </c>
      <c r="R3554" s="677">
        <f t="shared" ca="1" si="612"/>
        <v>124150.84351686758</v>
      </c>
      <c r="S3554" s="677">
        <f t="shared" ca="1" si="612"/>
        <v>376825.35870463355</v>
      </c>
      <c r="T3554" s="677">
        <f t="shared" ca="1" si="612"/>
        <v>13462.260122784135</v>
      </c>
      <c r="U3554" s="677">
        <f t="shared" ca="1" si="612"/>
        <v>3520.0123705156266</v>
      </c>
      <c r="V3554" s="677">
        <f t="shared" ca="1" si="612"/>
        <v>42798.621256767066</v>
      </c>
      <c r="W3554" s="677">
        <f t="shared" ca="1" si="613"/>
        <v>71017.086475240852</v>
      </c>
      <c r="X3554" s="677">
        <f t="shared" ca="1" si="612"/>
        <v>1233778.4926875613</v>
      </c>
      <c r="Y3554" s="677">
        <f t="shared" ca="1" si="612"/>
        <v>301518.48400872893</v>
      </c>
      <c r="Z3554" s="677">
        <f t="shared" ca="1" si="612"/>
        <v>0</v>
      </c>
      <c r="AA3554" t="str">
        <f t="shared" si="608"/>
        <v>ASR_COMP</v>
      </c>
      <c r="AB3554" s="957">
        <f t="shared" si="609"/>
        <v>44682</v>
      </c>
      <c r="AC3554" t="str">
        <f t="shared" si="610"/>
        <v>Unaudited</v>
      </c>
    </row>
    <row r="3555" spans="1:29" x14ac:dyDescent="0.25">
      <c r="A3555" t="s">
        <v>423</v>
      </c>
      <c r="B3555" t="s">
        <v>1388</v>
      </c>
      <c r="C3555" t="s">
        <v>1389</v>
      </c>
      <c r="D3555">
        <v>1900</v>
      </c>
      <c r="E3555" s="957">
        <v>1</v>
      </c>
      <c r="F3555" t="s">
        <v>444</v>
      </c>
      <c r="G3555" s="957">
        <v>366</v>
      </c>
      <c r="H3555" t="s">
        <v>391</v>
      </c>
      <c r="I3555" s="937" t="s">
        <v>491</v>
      </c>
      <c r="J3555" s="937" t="s">
        <v>447</v>
      </c>
      <c r="K3555" s="937" t="s">
        <v>452</v>
      </c>
      <c r="L3555" s="937" t="s">
        <v>112</v>
      </c>
      <c r="M3555" s="958" t="s">
        <v>137</v>
      </c>
      <c r="N3555" s="677">
        <f t="shared" ca="1" si="612"/>
        <v>0</v>
      </c>
      <c r="O3555" s="677">
        <f t="shared" ca="1" si="612"/>
        <v>0</v>
      </c>
      <c r="P3555" s="677">
        <f t="shared" ca="1" si="612"/>
        <v>0</v>
      </c>
      <c r="Q3555" s="677">
        <f t="shared" ca="1" si="612"/>
        <v>0</v>
      </c>
      <c r="R3555" s="677">
        <f t="shared" ca="1" si="612"/>
        <v>0</v>
      </c>
      <c r="S3555" s="677">
        <f t="shared" ca="1" si="612"/>
        <v>0</v>
      </c>
      <c r="T3555" s="677">
        <f t="shared" ca="1" si="612"/>
        <v>0</v>
      </c>
      <c r="U3555" s="677">
        <f t="shared" ca="1" si="612"/>
        <v>0</v>
      </c>
      <c r="V3555" s="677">
        <f t="shared" ca="1" si="612"/>
        <v>0</v>
      </c>
      <c r="W3555" s="677">
        <f t="shared" ca="1" si="613"/>
        <v>0</v>
      </c>
      <c r="X3555" s="677">
        <f t="shared" ca="1" si="612"/>
        <v>0</v>
      </c>
      <c r="Y3555" s="677">
        <f t="shared" ca="1" si="612"/>
        <v>0</v>
      </c>
      <c r="Z3555" s="677">
        <f t="shared" ca="1" si="612"/>
        <v>0</v>
      </c>
      <c r="AA3555" t="str">
        <f t="shared" si="608"/>
        <v>ASR_COMP</v>
      </c>
      <c r="AB3555" s="957">
        <f t="shared" si="609"/>
        <v>44682</v>
      </c>
      <c r="AC3555" t="str">
        <f t="shared" si="610"/>
        <v>Unaudited</v>
      </c>
    </row>
    <row r="3556" spans="1:29" x14ac:dyDescent="0.25">
      <c r="A3556" t="s">
        <v>423</v>
      </c>
      <c r="B3556" t="s">
        <v>1388</v>
      </c>
      <c r="C3556" t="s">
        <v>1389</v>
      </c>
      <c r="D3556">
        <v>1900</v>
      </c>
      <c r="E3556" s="957">
        <v>1</v>
      </c>
      <c r="F3556" t="s">
        <v>444</v>
      </c>
      <c r="G3556" s="957">
        <v>366</v>
      </c>
      <c r="H3556" t="s">
        <v>391</v>
      </c>
      <c r="I3556" s="937" t="s">
        <v>491</v>
      </c>
      <c r="J3556" s="937" t="s">
        <v>447</v>
      </c>
      <c r="K3556" s="937" t="s">
        <v>452</v>
      </c>
      <c r="L3556" s="937" t="s">
        <v>113</v>
      </c>
      <c r="M3556" s="958" t="s">
        <v>165</v>
      </c>
      <c r="N3556" s="677">
        <f t="shared" ca="1" si="612"/>
        <v>10181773.847882852</v>
      </c>
      <c r="O3556" s="677">
        <f t="shared" ca="1" si="612"/>
        <v>8216299.5853914469</v>
      </c>
      <c r="P3556" s="677">
        <f t="shared" ca="1" si="612"/>
        <v>652545.16982264479</v>
      </c>
      <c r="Q3556" s="677">
        <f t="shared" ca="1" si="612"/>
        <v>423191.2011519954</v>
      </c>
      <c r="R3556" s="677">
        <f t="shared" ca="1" si="612"/>
        <v>134817.84206561465</v>
      </c>
      <c r="S3556" s="677">
        <f t="shared" ca="1" si="612"/>
        <v>59863.924410951848</v>
      </c>
      <c r="T3556" s="677">
        <f t="shared" ca="1" si="612"/>
        <v>0</v>
      </c>
      <c r="U3556" s="677">
        <f t="shared" ca="1" si="612"/>
        <v>1481.4777918980815</v>
      </c>
      <c r="V3556" s="677">
        <f t="shared" ca="1" si="612"/>
        <v>13441.492183307197</v>
      </c>
      <c r="W3556" s="677">
        <f t="shared" ca="1" si="613"/>
        <v>566560.7872439879</v>
      </c>
      <c r="X3556" s="677">
        <f t="shared" ca="1" si="612"/>
        <v>59724.808409105906</v>
      </c>
      <c r="Y3556" s="677">
        <f t="shared" ca="1" si="612"/>
        <v>53847.559411897782</v>
      </c>
      <c r="Z3556" s="677">
        <f t="shared" ca="1" si="612"/>
        <v>0</v>
      </c>
      <c r="AA3556" t="str">
        <f t="shared" si="608"/>
        <v>ASR_COMP</v>
      </c>
      <c r="AB3556" s="957">
        <f t="shared" si="609"/>
        <v>44682</v>
      </c>
      <c r="AC3556" t="str">
        <f t="shared" si="610"/>
        <v>Unaudited</v>
      </c>
    </row>
    <row r="3557" spans="1:29" x14ac:dyDescent="0.25">
      <c r="A3557" t="s">
        <v>423</v>
      </c>
      <c r="B3557" t="s">
        <v>1388</v>
      </c>
      <c r="C3557" t="s">
        <v>1389</v>
      </c>
      <c r="D3557">
        <v>1900</v>
      </c>
      <c r="E3557" s="957">
        <v>1</v>
      </c>
      <c r="F3557" t="s">
        <v>444</v>
      </c>
      <c r="G3557" s="957">
        <v>366</v>
      </c>
      <c r="H3557" t="s">
        <v>391</v>
      </c>
      <c r="I3557" s="937" t="s">
        <v>491</v>
      </c>
      <c r="J3557" s="937" t="s">
        <v>447</v>
      </c>
      <c r="K3557" s="937" t="s">
        <v>452</v>
      </c>
      <c r="L3557" s="937" t="s">
        <v>114</v>
      </c>
      <c r="M3557" s="958" t="s">
        <v>466</v>
      </c>
      <c r="N3557" s="677">
        <f t="shared" ca="1" si="612"/>
        <v>0</v>
      </c>
      <c r="O3557" s="677">
        <f t="shared" ca="1" si="612"/>
        <v>0</v>
      </c>
      <c r="P3557" s="677">
        <f t="shared" ca="1" si="612"/>
        <v>0</v>
      </c>
      <c r="Q3557" s="677">
        <f t="shared" ca="1" si="612"/>
        <v>0</v>
      </c>
      <c r="R3557" s="677">
        <f t="shared" ca="1" si="612"/>
        <v>0</v>
      </c>
      <c r="S3557" s="677">
        <f t="shared" ca="1" si="612"/>
        <v>0</v>
      </c>
      <c r="T3557" s="677">
        <f t="shared" ca="1" si="612"/>
        <v>0</v>
      </c>
      <c r="U3557" s="677">
        <f t="shared" ca="1" si="612"/>
        <v>0</v>
      </c>
      <c r="V3557" s="677">
        <f t="shared" ca="1" si="612"/>
        <v>0</v>
      </c>
      <c r="W3557" s="677">
        <f t="shared" ca="1" si="613"/>
        <v>0</v>
      </c>
      <c r="X3557" s="677">
        <f t="shared" ca="1" si="612"/>
        <v>0</v>
      </c>
      <c r="Y3557" s="677">
        <f t="shared" ca="1" si="612"/>
        <v>0</v>
      </c>
      <c r="Z3557" s="677">
        <f t="shared" ca="1" si="612"/>
        <v>0</v>
      </c>
      <c r="AA3557" t="str">
        <f t="shared" si="608"/>
        <v>ASR_COMP</v>
      </c>
      <c r="AB3557" s="957">
        <f t="shared" si="609"/>
        <v>44682</v>
      </c>
      <c r="AC3557" t="str">
        <f t="shared" si="610"/>
        <v>Unaudited</v>
      </c>
    </row>
    <row r="3558" spans="1:29" x14ac:dyDescent="0.25">
      <c r="A3558" t="s">
        <v>423</v>
      </c>
      <c r="B3558" t="s">
        <v>1388</v>
      </c>
      <c r="C3558" t="s">
        <v>1389</v>
      </c>
      <c r="D3558">
        <v>1900</v>
      </c>
      <c r="E3558" s="957">
        <v>1</v>
      </c>
      <c r="F3558" t="s">
        <v>444</v>
      </c>
      <c r="G3558" s="957">
        <v>366</v>
      </c>
      <c r="H3558" t="s">
        <v>391</v>
      </c>
      <c r="I3558" s="937" t="s">
        <v>491</v>
      </c>
      <c r="J3558" s="937" t="s">
        <v>447</v>
      </c>
      <c r="K3558" s="937" t="s">
        <v>6</v>
      </c>
      <c r="L3558" s="953" t="s">
        <v>120</v>
      </c>
      <c r="M3558" s="958" t="s">
        <v>191</v>
      </c>
      <c r="N3558" s="677">
        <f t="shared" ca="1" si="612"/>
        <v>1664840.9391864522</v>
      </c>
      <c r="O3558" s="677">
        <f t="shared" ca="1" si="612"/>
        <v>1233021.2472319212</v>
      </c>
      <c r="P3558" s="677">
        <f t="shared" ca="1" si="612"/>
        <v>149781.67715436703</v>
      </c>
      <c r="Q3558" s="677">
        <f t="shared" ca="1" si="612"/>
        <v>71806.109441481574</v>
      </c>
      <c r="R3558" s="677">
        <f t="shared" ca="1" si="612"/>
        <v>39358.89754976199</v>
      </c>
      <c r="S3558" s="677">
        <f t="shared" ca="1" si="612"/>
        <v>108040.35286670322</v>
      </c>
      <c r="T3558" s="677">
        <f t="shared" ca="1" si="612"/>
        <v>284.51</v>
      </c>
      <c r="U3558" s="677">
        <f t="shared" ca="1" si="612"/>
        <v>1125.7183779794659</v>
      </c>
      <c r="V3558" s="677">
        <f t="shared" ca="1" si="612"/>
        <v>10884.901747928558</v>
      </c>
      <c r="W3558" s="677">
        <f t="shared" ca="1" si="613"/>
        <v>6487.5168341468352</v>
      </c>
      <c r="X3558" s="677">
        <f t="shared" ca="1" si="612"/>
        <v>25699.334765762193</v>
      </c>
      <c r="Y3558" s="677">
        <f t="shared" ca="1" si="612"/>
        <v>18350.673216400406</v>
      </c>
      <c r="Z3558" s="677">
        <f t="shared" ca="1" si="612"/>
        <v>0</v>
      </c>
      <c r="AA3558" t="str">
        <f t="shared" si="608"/>
        <v>ASR_COMP</v>
      </c>
      <c r="AB3558" s="957">
        <f t="shared" si="609"/>
        <v>44682</v>
      </c>
      <c r="AC3558" t="str">
        <f t="shared" si="610"/>
        <v>Unaudited</v>
      </c>
    </row>
    <row r="3559" spans="1:29" x14ac:dyDescent="0.25">
      <c r="A3559" t="s">
        <v>423</v>
      </c>
      <c r="B3559" t="s">
        <v>1388</v>
      </c>
      <c r="C3559" t="s">
        <v>1389</v>
      </c>
      <c r="D3559">
        <v>1900</v>
      </c>
      <c r="E3559" s="957">
        <v>1</v>
      </c>
      <c r="F3559" t="s">
        <v>444</v>
      </c>
      <c r="G3559" s="957">
        <v>366</v>
      </c>
      <c r="H3559" t="s">
        <v>391</v>
      </c>
      <c r="I3559" s="937" t="s">
        <v>491</v>
      </c>
      <c r="J3559" s="937" t="s">
        <v>447</v>
      </c>
      <c r="K3559" s="937" t="s">
        <v>6</v>
      </c>
      <c r="L3559" s="953" t="s">
        <v>45</v>
      </c>
      <c r="M3559" s="958" t="s">
        <v>166</v>
      </c>
      <c r="N3559" s="677">
        <f t="shared" ca="1" si="612"/>
        <v>815111.88775147765</v>
      </c>
      <c r="O3559" s="677">
        <f t="shared" ca="1" si="612"/>
        <v>721061.0470875079</v>
      </c>
      <c r="P3559" s="677">
        <f t="shared" ca="1" si="612"/>
        <v>25073.32228643485</v>
      </c>
      <c r="Q3559" s="677">
        <f t="shared" ca="1" si="612"/>
        <v>26453.128018351927</v>
      </c>
      <c r="R3559" s="677">
        <f t="shared" ca="1" si="612"/>
        <v>6498.562019087215</v>
      </c>
      <c r="S3559" s="677">
        <f t="shared" ca="1" si="612"/>
        <v>8919.6003735770719</v>
      </c>
      <c r="T3559" s="677">
        <f t="shared" ca="1" si="612"/>
        <v>6786.0792819683238</v>
      </c>
      <c r="U3559" s="677">
        <f t="shared" ca="1" si="612"/>
        <v>269.3076924101789</v>
      </c>
      <c r="V3559" s="677">
        <f t="shared" ca="1" si="612"/>
        <v>1698.6981915990086</v>
      </c>
      <c r="W3559" s="677">
        <f t="shared" ca="1" si="613"/>
        <v>231.43027133501479</v>
      </c>
      <c r="X3559" s="677">
        <f t="shared" ca="1" si="612"/>
        <v>16130.412195724928</v>
      </c>
      <c r="Y3559" s="677">
        <f t="shared" ca="1" si="612"/>
        <v>1990.3003334811272</v>
      </c>
      <c r="Z3559" s="677">
        <f t="shared" ca="1" si="612"/>
        <v>0</v>
      </c>
      <c r="AA3559" t="str">
        <f t="shared" si="608"/>
        <v>ASR_COMP</v>
      </c>
      <c r="AB3559" s="957">
        <f t="shared" si="609"/>
        <v>44682</v>
      </c>
      <c r="AC3559" t="str">
        <f t="shared" si="610"/>
        <v>Unaudited</v>
      </c>
    </row>
    <row r="3560" spans="1:29" x14ac:dyDescent="0.25">
      <c r="A3560" t="s">
        <v>423</v>
      </c>
      <c r="B3560" t="s">
        <v>1388</v>
      </c>
      <c r="C3560" t="s">
        <v>1389</v>
      </c>
      <c r="D3560">
        <v>1900</v>
      </c>
      <c r="E3560" s="957">
        <v>1</v>
      </c>
      <c r="F3560" t="s">
        <v>444</v>
      </c>
      <c r="G3560" s="957">
        <v>366</v>
      </c>
      <c r="H3560" t="s">
        <v>391</v>
      </c>
      <c r="I3560" s="937" t="s">
        <v>491</v>
      </c>
      <c r="J3560" s="937" t="s">
        <v>447</v>
      </c>
      <c r="K3560" s="937" t="s">
        <v>6</v>
      </c>
      <c r="L3560" s="937" t="s">
        <v>46</v>
      </c>
      <c r="M3560" s="958" t="s">
        <v>167</v>
      </c>
      <c r="N3560" s="677">
        <f t="shared" ca="1" si="612"/>
        <v>8633.1868478201432</v>
      </c>
      <c r="O3560" s="677">
        <f t="shared" ca="1" si="612"/>
        <v>5462.0857424513397</v>
      </c>
      <c r="P3560" s="677">
        <f t="shared" ca="1" si="612"/>
        <v>931.06836926968197</v>
      </c>
      <c r="Q3560" s="677">
        <f t="shared" ca="1" si="612"/>
        <v>871.29657266755987</v>
      </c>
      <c r="R3560" s="677">
        <f t="shared" ca="1" si="612"/>
        <v>784.10664428573091</v>
      </c>
      <c r="S3560" s="677">
        <f t="shared" ca="1" si="612"/>
        <v>59.866693685969267</v>
      </c>
      <c r="T3560" s="677">
        <f t="shared" ca="1" si="612"/>
        <v>0</v>
      </c>
      <c r="U3560" s="677">
        <f t="shared" ca="1" si="612"/>
        <v>0.93851374852795955</v>
      </c>
      <c r="V3560" s="677">
        <f t="shared" ca="1" si="612"/>
        <v>84.842979525423473</v>
      </c>
      <c r="W3560" s="677">
        <f t="shared" ca="1" si="613"/>
        <v>0</v>
      </c>
      <c r="X3560" s="677">
        <f t="shared" ca="1" si="612"/>
        <v>207.65200977524472</v>
      </c>
      <c r="Y3560" s="677">
        <f t="shared" ca="1" si="612"/>
        <v>231.32932241066317</v>
      </c>
      <c r="Z3560" s="677">
        <f t="shared" ca="1" si="612"/>
        <v>0</v>
      </c>
      <c r="AA3560" t="str">
        <f t="shared" si="608"/>
        <v>ASR_COMP</v>
      </c>
      <c r="AB3560" s="957">
        <f t="shared" si="609"/>
        <v>44682</v>
      </c>
      <c r="AC3560" t="str">
        <f t="shared" si="610"/>
        <v>Unaudited</v>
      </c>
    </row>
    <row r="3561" spans="1:29" x14ac:dyDescent="0.25">
      <c r="A3561" t="s">
        <v>423</v>
      </c>
      <c r="B3561" t="s">
        <v>1388</v>
      </c>
      <c r="C3561" t="s">
        <v>1389</v>
      </c>
      <c r="D3561">
        <v>1900</v>
      </c>
      <c r="E3561" s="957">
        <v>1</v>
      </c>
      <c r="F3561" t="s">
        <v>444</v>
      </c>
      <c r="G3561" s="957">
        <v>366</v>
      </c>
      <c r="H3561" t="s">
        <v>391</v>
      </c>
      <c r="I3561" s="958" t="s">
        <v>491</v>
      </c>
      <c r="J3561" s="958" t="s">
        <v>447</v>
      </c>
      <c r="K3561" s="958" t="s">
        <v>6</v>
      </c>
      <c r="L3561" s="937" t="s">
        <v>168</v>
      </c>
      <c r="M3561" s="958" t="s">
        <v>464</v>
      </c>
      <c r="N3561" s="677">
        <f t="shared" ca="1" si="612"/>
        <v>-372267.33143757674</v>
      </c>
      <c r="O3561" s="677">
        <f t="shared" ca="1" si="612"/>
        <v>-290969.62521826843</v>
      </c>
      <c r="P3561" s="677">
        <f t="shared" ca="1" si="612"/>
        <v>-28005.059070999589</v>
      </c>
      <c r="Q3561" s="677">
        <f t="shared" ca="1" si="612"/>
        <v>-16515.12977393714</v>
      </c>
      <c r="R3561" s="677">
        <f t="shared" ca="1" si="612"/>
        <v>-5989.1871853843368</v>
      </c>
      <c r="S3561" s="677">
        <f t="shared" ca="1" si="612"/>
        <v>-10969.629066688762</v>
      </c>
      <c r="T3561" s="677">
        <f t="shared" ca="1" si="612"/>
        <v>0</v>
      </c>
      <c r="U3561" s="677">
        <f t="shared" ca="1" si="612"/>
        <v>-243.28804153239983</v>
      </c>
      <c r="V3561" s="677">
        <f t="shared" ca="1" si="612"/>
        <v>-3146.9276763290632</v>
      </c>
      <c r="W3561" s="677">
        <f t="shared" ca="1" si="613"/>
        <v>-3707.5507922929164</v>
      </c>
      <c r="X3561" s="677">
        <f t="shared" ca="1" si="612"/>
        <v>-10032.808252700694</v>
      </c>
      <c r="Y3561" s="677">
        <f t="shared" ca="1" si="612"/>
        <v>-2688.1263594434117</v>
      </c>
      <c r="Z3561" s="677">
        <f t="shared" ca="1" si="612"/>
        <v>0</v>
      </c>
      <c r="AA3561" t="str">
        <f t="shared" si="608"/>
        <v>ASR_COMP</v>
      </c>
      <c r="AB3561" s="957">
        <f t="shared" si="609"/>
        <v>44682</v>
      </c>
      <c r="AC3561" t="str">
        <f t="shared" si="610"/>
        <v>Unaudited</v>
      </c>
    </row>
    <row r="3562" spans="1:29" x14ac:dyDescent="0.25">
      <c r="A3562" t="s">
        <v>423</v>
      </c>
      <c r="B3562" t="s">
        <v>1388</v>
      </c>
      <c r="C3562" t="s">
        <v>1389</v>
      </c>
      <c r="D3562">
        <v>1900</v>
      </c>
      <c r="E3562" s="957">
        <v>1</v>
      </c>
      <c r="F3562" t="s">
        <v>444</v>
      </c>
      <c r="G3562" s="957">
        <v>366</v>
      </c>
      <c r="H3562" t="s">
        <v>391</v>
      </c>
      <c r="I3562" s="937" t="s">
        <v>491</v>
      </c>
      <c r="J3562" s="937" t="s">
        <v>447</v>
      </c>
      <c r="K3562" s="937" t="s">
        <v>437</v>
      </c>
      <c r="L3562" s="937" t="s">
        <v>123</v>
      </c>
      <c r="M3562" s="958" t="s">
        <v>32</v>
      </c>
      <c r="N3562" s="677">
        <f t="shared" ca="1" si="612"/>
        <v>0</v>
      </c>
      <c r="O3562" s="677">
        <f t="shared" ca="1" si="612"/>
        <v>0</v>
      </c>
      <c r="P3562" s="677">
        <f t="shared" ca="1" si="612"/>
        <v>0</v>
      </c>
      <c r="Q3562" s="677">
        <f t="shared" ca="1" si="612"/>
        <v>0</v>
      </c>
      <c r="R3562" s="677">
        <f t="shared" ca="1" si="612"/>
        <v>0</v>
      </c>
      <c r="S3562" s="677">
        <f t="shared" ca="1" si="612"/>
        <v>0</v>
      </c>
      <c r="T3562" s="677">
        <f t="shared" ca="1" si="612"/>
        <v>0</v>
      </c>
      <c r="U3562" s="677">
        <f t="shared" ca="1" si="612"/>
        <v>0</v>
      </c>
      <c r="V3562" s="677">
        <f t="shared" ca="1" si="612"/>
        <v>0</v>
      </c>
      <c r="W3562" s="677">
        <f t="shared" ca="1" si="613"/>
        <v>0</v>
      </c>
      <c r="X3562" s="677">
        <f t="shared" ca="1" si="612"/>
        <v>0</v>
      </c>
      <c r="Y3562" s="677">
        <f t="shared" ca="1" si="612"/>
        <v>0</v>
      </c>
      <c r="Z3562" s="677">
        <f t="shared" ca="1" si="612"/>
        <v>0</v>
      </c>
      <c r="AA3562" t="str">
        <f t="shared" si="608"/>
        <v>ASR_COMP</v>
      </c>
      <c r="AB3562" s="957">
        <f t="shared" si="609"/>
        <v>44682</v>
      </c>
      <c r="AC3562" t="str">
        <f t="shared" si="610"/>
        <v>Unaudited</v>
      </c>
    </row>
    <row r="3563" spans="1:29" x14ac:dyDescent="0.25">
      <c r="A3563" t="s">
        <v>423</v>
      </c>
      <c r="B3563" t="s">
        <v>1388</v>
      </c>
      <c r="C3563" t="s">
        <v>1389</v>
      </c>
      <c r="D3563">
        <v>1900</v>
      </c>
      <c r="E3563" s="957">
        <v>1</v>
      </c>
      <c r="F3563" t="s">
        <v>444</v>
      </c>
      <c r="G3563" s="957">
        <v>366</v>
      </c>
      <c r="H3563" t="s">
        <v>391</v>
      </c>
      <c r="I3563" s="937" t="s">
        <v>491</v>
      </c>
      <c r="J3563" s="937" t="s">
        <v>447</v>
      </c>
      <c r="K3563" s="937" t="s">
        <v>437</v>
      </c>
      <c r="L3563" s="937" t="s">
        <v>946</v>
      </c>
      <c r="M3563" s="958" t="s">
        <v>938</v>
      </c>
      <c r="N3563" s="677">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7">
        <f t="shared" ca="1" si="614"/>
        <v>0</v>
      </c>
      <c r="P3563" s="677">
        <f t="shared" ca="1" si="614"/>
        <v>0</v>
      </c>
      <c r="Q3563" s="677">
        <f t="shared" ca="1" si="614"/>
        <v>0</v>
      </c>
      <c r="R3563" s="677">
        <f t="shared" ca="1" si="614"/>
        <v>0</v>
      </c>
      <c r="S3563" s="677">
        <f t="shared" ca="1" si="614"/>
        <v>0</v>
      </c>
      <c r="T3563" s="677">
        <f t="shared" ca="1" si="614"/>
        <v>0</v>
      </c>
      <c r="U3563" s="677">
        <f t="shared" ca="1" si="614"/>
        <v>0</v>
      </c>
      <c r="V3563" s="677">
        <f t="shared" ca="1" si="614"/>
        <v>0</v>
      </c>
      <c r="W3563" s="677">
        <f t="shared" ca="1" si="613"/>
        <v>0</v>
      </c>
      <c r="X3563" s="677">
        <f t="shared" ca="1" si="614"/>
        <v>0</v>
      </c>
      <c r="Y3563" s="677">
        <f t="shared" ca="1" si="614"/>
        <v>0</v>
      </c>
      <c r="Z3563" s="677">
        <f t="shared" ca="1" si="614"/>
        <v>0</v>
      </c>
      <c r="AA3563" t="str">
        <f t="shared" si="608"/>
        <v>ASR_COMP</v>
      </c>
      <c r="AB3563" s="957">
        <f t="shared" si="609"/>
        <v>44682</v>
      </c>
      <c r="AC3563" t="str">
        <f t="shared" si="610"/>
        <v>Unaudited</v>
      </c>
    </row>
    <row r="3564" spans="1:29" x14ac:dyDescent="0.25">
      <c r="A3564" t="s">
        <v>423</v>
      </c>
      <c r="B3564" t="s">
        <v>1388</v>
      </c>
      <c r="C3564" t="s">
        <v>1389</v>
      </c>
      <c r="D3564">
        <v>1900</v>
      </c>
      <c r="E3564" s="957">
        <v>1</v>
      </c>
      <c r="F3564" t="s">
        <v>444</v>
      </c>
      <c r="G3564" s="957">
        <v>366</v>
      </c>
      <c r="H3564" t="s">
        <v>391</v>
      </c>
      <c r="I3564" s="937" t="s">
        <v>491</v>
      </c>
      <c r="J3564" s="937" t="s">
        <v>447</v>
      </c>
      <c r="K3564" s="937" t="s">
        <v>437</v>
      </c>
      <c r="L3564" s="937" t="s">
        <v>170</v>
      </c>
      <c r="M3564" s="958" t="s">
        <v>40</v>
      </c>
      <c r="N3564" s="677">
        <f t="shared" ca="1" si="614"/>
        <v>39928.032022830579</v>
      </c>
      <c r="O3564" s="677">
        <f t="shared" ca="1" si="614"/>
        <v>34628.895155061386</v>
      </c>
      <c r="P3564" s="677">
        <f t="shared" ca="1" si="614"/>
        <v>1204.1441597116873</v>
      </c>
      <c r="Q3564" s="677">
        <f t="shared" ca="1" si="614"/>
        <v>1749.0974388202569</v>
      </c>
      <c r="R3564" s="677">
        <f t="shared" ca="1" si="614"/>
        <v>429.68900221230643</v>
      </c>
      <c r="S3564" s="677">
        <f t="shared" ca="1" si="614"/>
        <v>583.72990832886762</v>
      </c>
      <c r="T3564" s="677">
        <f t="shared" ca="1" si="614"/>
        <v>0</v>
      </c>
      <c r="U3564" s="677">
        <f t="shared" ca="1" si="614"/>
        <v>17.624439214624669</v>
      </c>
      <c r="V3564" s="677">
        <f t="shared" ca="1" si="614"/>
        <v>112.31899131902884</v>
      </c>
      <c r="W3564" s="677">
        <f t="shared" ca="1" si="613"/>
        <v>15.302314893600656</v>
      </c>
      <c r="X3564" s="677">
        <f t="shared" ca="1" si="614"/>
        <v>1055.6307051838571</v>
      </c>
      <c r="Y3564" s="677">
        <f t="shared" ca="1" si="614"/>
        <v>131.59990808496565</v>
      </c>
      <c r="Z3564" s="677">
        <f t="shared" ca="1" si="614"/>
        <v>0</v>
      </c>
      <c r="AA3564" t="str">
        <f t="shared" si="608"/>
        <v>ASR_COMP</v>
      </c>
      <c r="AB3564" s="957">
        <f t="shared" si="609"/>
        <v>44682</v>
      </c>
      <c r="AC3564" t="str">
        <f t="shared" si="610"/>
        <v>Unaudited</v>
      </c>
    </row>
    <row r="3565" spans="1:29" x14ac:dyDescent="0.25">
      <c r="A3565" t="s">
        <v>423</v>
      </c>
      <c r="B3565" t="s">
        <v>1388</v>
      </c>
      <c r="C3565" t="s">
        <v>1389</v>
      </c>
      <c r="D3565">
        <v>1900</v>
      </c>
      <c r="E3565" s="957">
        <v>1</v>
      </c>
      <c r="F3565" t="s">
        <v>444</v>
      </c>
      <c r="G3565" s="957">
        <v>366</v>
      </c>
      <c r="H3565" t="s">
        <v>391</v>
      </c>
      <c r="I3565" s="958" t="s">
        <v>491</v>
      </c>
      <c r="J3565" s="958" t="s">
        <v>447</v>
      </c>
      <c r="K3565" s="958" t="s">
        <v>437</v>
      </c>
      <c r="L3565" s="937" t="s">
        <v>171</v>
      </c>
      <c r="M3565" s="958" t="s">
        <v>332</v>
      </c>
      <c r="N3565" s="677">
        <f t="shared" ca="1" si="614"/>
        <v>0</v>
      </c>
      <c r="O3565" s="677">
        <f t="shared" ca="1" si="614"/>
        <v>0</v>
      </c>
      <c r="P3565" s="677">
        <f t="shared" ca="1" si="614"/>
        <v>0</v>
      </c>
      <c r="Q3565" s="677">
        <f t="shared" ca="1" si="614"/>
        <v>0</v>
      </c>
      <c r="R3565" s="677">
        <f t="shared" ca="1" si="614"/>
        <v>0</v>
      </c>
      <c r="S3565" s="677">
        <f t="shared" ca="1" si="614"/>
        <v>0</v>
      </c>
      <c r="T3565" s="677">
        <f t="shared" ca="1" si="614"/>
        <v>0</v>
      </c>
      <c r="U3565" s="677">
        <f t="shared" ca="1" si="614"/>
        <v>0</v>
      </c>
      <c r="V3565" s="677">
        <f t="shared" ca="1" si="614"/>
        <v>0</v>
      </c>
      <c r="W3565" s="677">
        <f t="shared" ca="1" si="613"/>
        <v>0</v>
      </c>
      <c r="X3565" s="677">
        <f t="shared" ca="1" si="614"/>
        <v>0</v>
      </c>
      <c r="Y3565" s="677">
        <f t="shared" ca="1" si="614"/>
        <v>0</v>
      </c>
      <c r="Z3565" s="677">
        <f t="shared" ca="1" si="614"/>
        <v>0</v>
      </c>
      <c r="AA3565" t="str">
        <f t="shared" si="608"/>
        <v>ASR_COMP</v>
      </c>
      <c r="AB3565" s="957">
        <f t="shared" si="609"/>
        <v>44682</v>
      </c>
      <c r="AC3565" t="str">
        <f t="shared" si="610"/>
        <v>Unaudited</v>
      </c>
    </row>
    <row r="3566" spans="1:29" x14ac:dyDescent="0.25">
      <c r="A3566" t="s">
        <v>423</v>
      </c>
      <c r="B3566" t="s">
        <v>1388</v>
      </c>
      <c r="C3566" t="s">
        <v>1389</v>
      </c>
      <c r="D3566">
        <v>1900</v>
      </c>
      <c r="E3566" s="957">
        <v>1</v>
      </c>
      <c r="F3566" t="s">
        <v>444</v>
      </c>
      <c r="G3566" s="957">
        <v>366</v>
      </c>
      <c r="H3566" t="s">
        <v>391</v>
      </c>
      <c r="I3566" s="958" t="s">
        <v>491</v>
      </c>
      <c r="J3566" s="958" t="s">
        <v>453</v>
      </c>
      <c r="K3566" s="958" t="s">
        <v>438</v>
      </c>
      <c r="L3566" s="937" t="s">
        <v>124</v>
      </c>
      <c r="M3566" s="958" t="s">
        <v>27</v>
      </c>
      <c r="N3566" s="677">
        <f t="shared" ca="1" si="614"/>
        <v>8031534.3687813347</v>
      </c>
      <c r="O3566" s="677">
        <f t="shared" ca="1" si="614"/>
        <v>-8300.8135205105846</v>
      </c>
      <c r="P3566" s="677">
        <f t="shared" ca="1" si="614"/>
        <v>8039835.1823018454</v>
      </c>
      <c r="Q3566" s="677">
        <f t="shared" ca="1" si="614"/>
        <v>0</v>
      </c>
      <c r="R3566" s="677">
        <f t="shared" ca="1" si="614"/>
        <v>0</v>
      </c>
      <c r="S3566" s="677">
        <f t="shared" ca="1" si="614"/>
        <v>0</v>
      </c>
      <c r="T3566" s="677">
        <f t="shared" ca="1" si="614"/>
        <v>0</v>
      </c>
      <c r="U3566" s="677">
        <f t="shared" ca="1" si="614"/>
        <v>0</v>
      </c>
      <c r="V3566" s="677">
        <f t="shared" ca="1" si="614"/>
        <v>0</v>
      </c>
      <c r="W3566" s="677">
        <f t="shared" ca="1" si="613"/>
        <v>0</v>
      </c>
      <c r="X3566" s="677">
        <f t="shared" ca="1" si="614"/>
        <v>0</v>
      </c>
      <c r="Y3566" s="677">
        <f t="shared" ca="1" si="614"/>
        <v>0</v>
      </c>
      <c r="Z3566" s="677">
        <f t="shared" ca="1" si="614"/>
        <v>0</v>
      </c>
      <c r="AA3566" t="str">
        <f t="shared" si="608"/>
        <v>ASR_COMP</v>
      </c>
      <c r="AB3566" s="957">
        <f t="shared" si="609"/>
        <v>44682</v>
      </c>
      <c r="AC3566" t="str">
        <f t="shared" si="610"/>
        <v>Unaudited</v>
      </c>
    </row>
    <row r="3567" spans="1:29" x14ac:dyDescent="0.25">
      <c r="A3567" t="s">
        <v>423</v>
      </c>
      <c r="B3567" t="s">
        <v>1388</v>
      </c>
      <c r="C3567" t="s">
        <v>1389</v>
      </c>
      <c r="D3567">
        <v>1900</v>
      </c>
      <c r="E3567" s="957">
        <v>1</v>
      </c>
      <c r="F3567" t="s">
        <v>444</v>
      </c>
      <c r="G3567" s="957">
        <v>366</v>
      </c>
      <c r="H3567" t="s">
        <v>391</v>
      </c>
      <c r="I3567" s="958" t="s">
        <v>491</v>
      </c>
      <c r="J3567" s="958" t="s">
        <v>453</v>
      </c>
      <c r="K3567" s="958" t="s">
        <v>438</v>
      </c>
      <c r="L3567" s="937" t="s">
        <v>125</v>
      </c>
      <c r="M3567" s="958" t="s">
        <v>100</v>
      </c>
      <c r="N3567" s="677">
        <f t="shared" ca="1" si="614"/>
        <v>402620.1426045791</v>
      </c>
      <c r="O3567" s="677">
        <f t="shared" ca="1" si="614"/>
        <v>179041.7174565694</v>
      </c>
      <c r="P3567" s="677">
        <f t="shared" ca="1" si="614"/>
        <v>223578.42514800973</v>
      </c>
      <c r="Q3567" s="677">
        <f t="shared" ca="1" si="614"/>
        <v>0</v>
      </c>
      <c r="R3567" s="677">
        <f t="shared" ca="1" si="614"/>
        <v>0</v>
      </c>
      <c r="S3567" s="677">
        <f t="shared" ca="1" si="614"/>
        <v>0</v>
      </c>
      <c r="T3567" s="677">
        <f t="shared" ca="1" si="614"/>
        <v>0</v>
      </c>
      <c r="U3567" s="677">
        <f t="shared" ca="1" si="614"/>
        <v>0</v>
      </c>
      <c r="V3567" s="677">
        <f t="shared" ca="1" si="614"/>
        <v>0</v>
      </c>
      <c r="W3567" s="677">
        <f t="shared" ca="1" si="613"/>
        <v>0</v>
      </c>
      <c r="X3567" s="677">
        <f t="shared" ca="1" si="614"/>
        <v>0</v>
      </c>
      <c r="Y3567" s="677">
        <f t="shared" ca="1" si="614"/>
        <v>0</v>
      </c>
      <c r="Z3567" s="677">
        <f t="shared" ca="1" si="614"/>
        <v>0</v>
      </c>
      <c r="AA3567" t="str">
        <f t="shared" si="608"/>
        <v>ASR_COMP</v>
      </c>
      <c r="AB3567" s="957">
        <f t="shared" si="609"/>
        <v>44682</v>
      </c>
      <c r="AC3567" t="str">
        <f t="shared" si="610"/>
        <v>Unaudited</v>
      </c>
    </row>
    <row r="3568" spans="1:29" x14ac:dyDescent="0.25">
      <c r="A3568" t="s">
        <v>423</v>
      </c>
      <c r="B3568" t="s">
        <v>1388</v>
      </c>
      <c r="C3568" t="s">
        <v>1389</v>
      </c>
      <c r="D3568">
        <v>1900</v>
      </c>
      <c r="E3568" s="957">
        <v>1</v>
      </c>
      <c r="F3568" t="s">
        <v>444</v>
      </c>
      <c r="G3568" s="957">
        <v>366</v>
      </c>
      <c r="H3568" t="s">
        <v>391</v>
      </c>
      <c r="I3568" s="958" t="s">
        <v>491</v>
      </c>
      <c r="J3568" s="958" t="s">
        <v>453</v>
      </c>
      <c r="K3568" s="958" t="s">
        <v>438</v>
      </c>
      <c r="L3568" s="937" t="s">
        <v>126</v>
      </c>
      <c r="M3568" s="958" t="s">
        <v>101</v>
      </c>
      <c r="N3568" s="677">
        <f t="shared" ca="1" si="614"/>
        <v>1102127.4601937667</v>
      </c>
      <c r="O3568" s="677">
        <f t="shared" ca="1" si="614"/>
        <v>821266.50171185611</v>
      </c>
      <c r="P3568" s="677">
        <f t="shared" ca="1" si="614"/>
        <v>280860.95848191052</v>
      </c>
      <c r="Q3568" s="677">
        <f t="shared" ca="1" si="614"/>
        <v>0</v>
      </c>
      <c r="R3568" s="677">
        <f t="shared" ca="1" si="614"/>
        <v>0</v>
      </c>
      <c r="S3568" s="677">
        <f t="shared" ca="1" si="614"/>
        <v>0</v>
      </c>
      <c r="T3568" s="677">
        <f t="shared" ca="1" si="614"/>
        <v>0</v>
      </c>
      <c r="U3568" s="677">
        <f t="shared" ca="1" si="614"/>
        <v>0</v>
      </c>
      <c r="V3568" s="677">
        <f t="shared" ca="1" si="614"/>
        <v>0</v>
      </c>
      <c r="W3568" s="677">
        <f t="shared" ca="1" si="613"/>
        <v>0</v>
      </c>
      <c r="X3568" s="677">
        <f t="shared" ca="1" si="614"/>
        <v>0</v>
      </c>
      <c r="Y3568" s="677">
        <f t="shared" ca="1" si="614"/>
        <v>0</v>
      </c>
      <c r="Z3568" s="677">
        <f t="shared" ca="1" si="614"/>
        <v>0</v>
      </c>
      <c r="AA3568" t="str">
        <f t="shared" si="608"/>
        <v>ASR_COMP</v>
      </c>
      <c r="AB3568" s="957">
        <f t="shared" si="609"/>
        <v>44682</v>
      </c>
      <c r="AC3568" t="str">
        <f t="shared" si="610"/>
        <v>Unaudited</v>
      </c>
    </row>
    <row r="3569" spans="1:29" x14ac:dyDescent="0.25">
      <c r="A3569" t="s">
        <v>423</v>
      </c>
      <c r="B3569" t="s">
        <v>1388</v>
      </c>
      <c r="C3569" t="s">
        <v>1389</v>
      </c>
      <c r="D3569">
        <v>1900</v>
      </c>
      <c r="E3569" s="957">
        <v>1</v>
      </c>
      <c r="F3569" t="s">
        <v>444</v>
      </c>
      <c r="G3569" s="957">
        <v>366</v>
      </c>
      <c r="H3569" t="s">
        <v>391</v>
      </c>
      <c r="I3569" s="958" t="s">
        <v>491</v>
      </c>
      <c r="J3569" s="958" t="s">
        <v>453</v>
      </c>
      <c r="K3569" s="958" t="s">
        <v>438</v>
      </c>
      <c r="L3569" s="953" t="s">
        <v>127</v>
      </c>
      <c r="M3569" s="958" t="s">
        <v>102</v>
      </c>
      <c r="N3569" s="677">
        <f t="shared" ca="1" si="614"/>
        <v>263014.32135031349</v>
      </c>
      <c r="O3569" s="677">
        <f t="shared" ca="1" si="614"/>
        <v>157822.78026178741</v>
      </c>
      <c r="P3569" s="677">
        <f t="shared" ca="1" si="614"/>
        <v>105191.54108852606</v>
      </c>
      <c r="Q3569" s="677">
        <f t="shared" ca="1" si="614"/>
        <v>0</v>
      </c>
      <c r="R3569" s="677">
        <f t="shared" ca="1" si="614"/>
        <v>0</v>
      </c>
      <c r="S3569" s="677">
        <f t="shared" ca="1" si="614"/>
        <v>0</v>
      </c>
      <c r="T3569" s="677">
        <f t="shared" ca="1" si="614"/>
        <v>0</v>
      </c>
      <c r="U3569" s="677">
        <f t="shared" ca="1" si="614"/>
        <v>0</v>
      </c>
      <c r="V3569" s="677">
        <f t="shared" ca="1" si="614"/>
        <v>0</v>
      </c>
      <c r="W3569" s="677">
        <f t="shared" ca="1" si="613"/>
        <v>0</v>
      </c>
      <c r="X3569" s="677">
        <f t="shared" ca="1" si="614"/>
        <v>0</v>
      </c>
      <c r="Y3569" s="677">
        <f t="shared" ca="1" si="614"/>
        <v>0</v>
      </c>
      <c r="Z3569" s="677">
        <f t="shared" ca="1" si="614"/>
        <v>0</v>
      </c>
      <c r="AA3569" t="str">
        <f t="shared" si="608"/>
        <v>ASR_COMP</v>
      </c>
      <c r="AB3569" s="957">
        <f t="shared" si="609"/>
        <v>44682</v>
      </c>
      <c r="AC3569" t="str">
        <f t="shared" si="610"/>
        <v>Unaudited</v>
      </c>
    </row>
    <row r="3570" spans="1:29" x14ac:dyDescent="0.25">
      <c r="A3570" t="s">
        <v>423</v>
      </c>
      <c r="B3570" t="s">
        <v>1388</v>
      </c>
      <c r="C3570" t="s">
        <v>1389</v>
      </c>
      <c r="D3570">
        <v>1900</v>
      </c>
      <c r="E3570" s="957">
        <v>1</v>
      </c>
      <c r="F3570" t="s">
        <v>444</v>
      </c>
      <c r="G3570" s="957">
        <v>366</v>
      </c>
      <c r="H3570" t="s">
        <v>391</v>
      </c>
      <c r="I3570" s="958" t="s">
        <v>491</v>
      </c>
      <c r="J3570" s="958" t="s">
        <v>453</v>
      </c>
      <c r="K3570" s="958" t="s">
        <v>438</v>
      </c>
      <c r="L3570" s="937" t="s">
        <v>128</v>
      </c>
      <c r="M3570" s="958" t="s">
        <v>103</v>
      </c>
      <c r="N3570" s="677">
        <f t="shared" ca="1" si="614"/>
        <v>913301.32889629481</v>
      </c>
      <c r="O3570" s="677">
        <f t="shared" ca="1" si="614"/>
        <v>175811.15810296047</v>
      </c>
      <c r="P3570" s="677">
        <f t="shared" ca="1" si="614"/>
        <v>737490.17079333437</v>
      </c>
      <c r="Q3570" s="677">
        <f t="shared" ca="1" si="614"/>
        <v>0</v>
      </c>
      <c r="R3570" s="677">
        <f t="shared" ca="1" si="614"/>
        <v>0</v>
      </c>
      <c r="S3570" s="677">
        <f t="shared" ca="1" si="614"/>
        <v>0</v>
      </c>
      <c r="T3570" s="677">
        <f t="shared" ca="1" si="614"/>
        <v>0</v>
      </c>
      <c r="U3570" s="677">
        <f t="shared" ca="1" si="614"/>
        <v>0</v>
      </c>
      <c r="V3570" s="677">
        <f t="shared" ca="1" si="614"/>
        <v>0</v>
      </c>
      <c r="W3570" s="677">
        <f t="shared" ca="1" si="613"/>
        <v>0</v>
      </c>
      <c r="X3570" s="677">
        <f t="shared" ca="1" si="614"/>
        <v>0</v>
      </c>
      <c r="Y3570" s="677">
        <f t="shared" ca="1" si="614"/>
        <v>0</v>
      </c>
      <c r="Z3570" s="677">
        <f t="shared" ca="1" si="614"/>
        <v>0</v>
      </c>
      <c r="AA3570" t="str">
        <f t="shared" si="608"/>
        <v>ASR_COMP</v>
      </c>
      <c r="AB3570" s="957">
        <f t="shared" si="609"/>
        <v>44682</v>
      </c>
      <c r="AC3570" t="str">
        <f t="shared" si="610"/>
        <v>Unaudited</v>
      </c>
    </row>
    <row r="3571" spans="1:29" x14ac:dyDescent="0.25">
      <c r="A3571" t="s">
        <v>423</v>
      </c>
      <c r="B3571" t="s">
        <v>1388</v>
      </c>
      <c r="C3571" t="s">
        <v>1389</v>
      </c>
      <c r="D3571">
        <v>1900</v>
      </c>
      <c r="E3571" s="957">
        <v>1</v>
      </c>
      <c r="F3571" t="s">
        <v>444</v>
      </c>
      <c r="G3571" s="957">
        <v>366</v>
      </c>
      <c r="H3571" t="s">
        <v>391</v>
      </c>
      <c r="I3571" s="937" t="s">
        <v>491</v>
      </c>
      <c r="J3571" s="937" t="s">
        <v>453</v>
      </c>
      <c r="K3571" s="937" t="s">
        <v>438</v>
      </c>
      <c r="L3571" s="937" t="s">
        <v>129</v>
      </c>
      <c r="M3571" s="958" t="s">
        <v>28</v>
      </c>
      <c r="N3571" s="677">
        <f t="shared" ca="1" si="614"/>
        <v>183632.14127274501</v>
      </c>
      <c r="O3571" s="677">
        <f t="shared" ca="1" si="614"/>
        <v>183632.14127274501</v>
      </c>
      <c r="P3571" s="677">
        <f t="shared" ca="1" si="614"/>
        <v>0</v>
      </c>
      <c r="Q3571" s="677">
        <f t="shared" ca="1" si="614"/>
        <v>0</v>
      </c>
      <c r="R3571" s="677">
        <f t="shared" ca="1" si="614"/>
        <v>0</v>
      </c>
      <c r="S3571" s="677">
        <f t="shared" ca="1" si="614"/>
        <v>0</v>
      </c>
      <c r="T3571" s="677">
        <f t="shared" ca="1" si="614"/>
        <v>0</v>
      </c>
      <c r="U3571" s="677">
        <f t="shared" ca="1" si="614"/>
        <v>0</v>
      </c>
      <c r="V3571" s="677">
        <f t="shared" ca="1" si="614"/>
        <v>0</v>
      </c>
      <c r="W3571" s="677">
        <f t="shared" ca="1" si="613"/>
        <v>0</v>
      </c>
      <c r="X3571" s="677">
        <f t="shared" ca="1" si="614"/>
        <v>0</v>
      </c>
      <c r="Y3571" s="677">
        <f t="shared" ca="1" si="614"/>
        <v>0</v>
      </c>
      <c r="Z3571" s="677">
        <f t="shared" ca="1" si="614"/>
        <v>0</v>
      </c>
      <c r="AA3571" t="str">
        <f t="shared" si="608"/>
        <v>ASR_COMP</v>
      </c>
      <c r="AB3571" s="957">
        <f t="shared" si="609"/>
        <v>44682</v>
      </c>
      <c r="AC3571" t="str">
        <f t="shared" si="610"/>
        <v>Unaudited</v>
      </c>
    </row>
    <row r="3572" spans="1:29" x14ac:dyDescent="0.25">
      <c r="A3572" t="s">
        <v>423</v>
      </c>
      <c r="B3572" t="s">
        <v>1388</v>
      </c>
      <c r="C3572" t="s">
        <v>1389</v>
      </c>
      <c r="D3572">
        <v>1900</v>
      </c>
      <c r="E3572" s="957">
        <v>1</v>
      </c>
      <c r="F3572" t="s">
        <v>444</v>
      </c>
      <c r="G3572" s="957">
        <v>366</v>
      </c>
      <c r="H3572" t="s">
        <v>391</v>
      </c>
      <c r="I3572" s="958" t="s">
        <v>491</v>
      </c>
      <c r="J3572" s="958" t="s">
        <v>439</v>
      </c>
      <c r="K3572" s="958" t="s">
        <v>439</v>
      </c>
      <c r="L3572" s="937" t="s">
        <v>131</v>
      </c>
      <c r="M3572" s="958" t="s">
        <v>329</v>
      </c>
      <c r="N3572" s="677">
        <f t="shared" ca="1" si="614"/>
        <v>0</v>
      </c>
      <c r="O3572" s="677">
        <f t="shared" ca="1" si="614"/>
        <v>0</v>
      </c>
      <c r="P3572" s="677">
        <f t="shared" ca="1" si="614"/>
        <v>0</v>
      </c>
      <c r="Q3572" s="677">
        <f t="shared" ca="1" si="614"/>
        <v>0</v>
      </c>
      <c r="R3572" s="677">
        <f t="shared" ca="1" si="614"/>
        <v>0</v>
      </c>
      <c r="S3572" s="677">
        <f t="shared" ca="1" si="614"/>
        <v>0</v>
      </c>
      <c r="T3572" s="677">
        <f t="shared" ca="1" si="614"/>
        <v>0</v>
      </c>
      <c r="U3572" s="677">
        <f t="shared" ca="1" si="614"/>
        <v>0</v>
      </c>
      <c r="V3572" s="677">
        <f t="shared" ca="1" si="614"/>
        <v>0</v>
      </c>
      <c r="W3572" s="677">
        <f t="shared" ca="1" si="613"/>
        <v>0</v>
      </c>
      <c r="X3572" s="677">
        <f t="shared" ca="1" si="614"/>
        <v>0</v>
      </c>
      <c r="Y3572" s="677">
        <f t="shared" ca="1" si="614"/>
        <v>0</v>
      </c>
      <c r="Z3572" s="677">
        <f t="shared" ca="1" si="614"/>
        <v>0</v>
      </c>
      <c r="AA3572" t="str">
        <f t="shared" si="608"/>
        <v>ASR_COMP</v>
      </c>
      <c r="AB3572" s="957">
        <f t="shared" si="609"/>
        <v>44682</v>
      </c>
      <c r="AC3572" t="str">
        <f t="shared" si="610"/>
        <v>Unaudited</v>
      </c>
    </row>
    <row r="3573" spans="1:29" x14ac:dyDescent="0.25">
      <c r="A3573" t="s">
        <v>423</v>
      </c>
      <c r="B3573" t="s">
        <v>1388</v>
      </c>
      <c r="C3573" t="s">
        <v>1389</v>
      </c>
      <c r="D3573">
        <v>1900</v>
      </c>
      <c r="E3573" s="957">
        <v>1</v>
      </c>
      <c r="F3573" t="s">
        <v>444</v>
      </c>
      <c r="G3573" s="957">
        <v>366</v>
      </c>
      <c r="H3573" t="s">
        <v>391</v>
      </c>
      <c r="I3573" s="937" t="s">
        <v>491</v>
      </c>
      <c r="J3573" s="937" t="s">
        <v>439</v>
      </c>
      <c r="K3573" s="937" t="s">
        <v>439</v>
      </c>
      <c r="L3573" s="937" t="s">
        <v>132</v>
      </c>
      <c r="M3573" s="937" t="s">
        <v>328</v>
      </c>
      <c r="N3573" s="677">
        <f t="shared" ca="1" si="614"/>
        <v>0</v>
      </c>
      <c r="O3573" s="677">
        <f t="shared" ca="1" si="614"/>
        <v>0</v>
      </c>
      <c r="P3573" s="677">
        <f t="shared" ca="1" si="614"/>
        <v>0</v>
      </c>
      <c r="Q3573" s="677">
        <f t="shared" ca="1" si="614"/>
        <v>0</v>
      </c>
      <c r="R3573" s="677">
        <f t="shared" ca="1" si="614"/>
        <v>0</v>
      </c>
      <c r="S3573" s="677">
        <f t="shared" ca="1" si="614"/>
        <v>0</v>
      </c>
      <c r="T3573" s="677">
        <f t="shared" ca="1" si="614"/>
        <v>0</v>
      </c>
      <c r="U3573" s="677">
        <f t="shared" ca="1" si="614"/>
        <v>0</v>
      </c>
      <c r="V3573" s="677">
        <f t="shared" ca="1" si="614"/>
        <v>0</v>
      </c>
      <c r="W3573" s="677">
        <f t="shared" ca="1" si="613"/>
        <v>0</v>
      </c>
      <c r="X3573" s="677">
        <f t="shared" ca="1" si="614"/>
        <v>0</v>
      </c>
      <c r="Y3573" s="677">
        <f t="shared" ca="1" si="614"/>
        <v>0</v>
      </c>
      <c r="Z3573" s="677">
        <f t="shared" ca="1" si="614"/>
        <v>0</v>
      </c>
      <c r="AA3573" t="str">
        <f t="shared" si="608"/>
        <v>ASR_COMP</v>
      </c>
      <c r="AB3573" s="957">
        <f t="shared" si="609"/>
        <v>44682</v>
      </c>
      <c r="AC3573" t="str">
        <f t="shared" si="610"/>
        <v>Unaudited</v>
      </c>
    </row>
    <row r="3574" spans="1:29" ht="30" x14ac:dyDescent="0.25">
      <c r="A3574" t="s">
        <v>423</v>
      </c>
      <c r="B3574" t="s">
        <v>1388</v>
      </c>
      <c r="C3574" t="s">
        <v>1389</v>
      </c>
      <c r="D3574">
        <v>1900</v>
      </c>
      <c r="E3574" s="957">
        <v>1</v>
      </c>
      <c r="F3574" t="s">
        <v>444</v>
      </c>
      <c r="G3574" s="957">
        <v>366</v>
      </c>
      <c r="H3574" t="s">
        <v>391</v>
      </c>
      <c r="I3574" s="937" t="s">
        <v>491</v>
      </c>
      <c r="J3574" s="937" t="s">
        <v>439</v>
      </c>
      <c r="K3574" s="937" t="s">
        <v>439</v>
      </c>
      <c r="L3574" s="937" t="s">
        <v>133</v>
      </c>
      <c r="M3574" s="958" t="s">
        <v>182</v>
      </c>
      <c r="N3574" s="677">
        <f t="shared" ca="1" si="614"/>
        <v>0</v>
      </c>
      <c r="O3574" s="677">
        <f t="shared" ca="1" si="614"/>
        <v>0</v>
      </c>
      <c r="P3574" s="677">
        <f t="shared" ca="1" si="614"/>
        <v>0</v>
      </c>
      <c r="Q3574" s="677">
        <f t="shared" ca="1" si="614"/>
        <v>0</v>
      </c>
      <c r="R3574" s="677">
        <f t="shared" ca="1" si="614"/>
        <v>0</v>
      </c>
      <c r="S3574" s="677">
        <f t="shared" ca="1" si="614"/>
        <v>0</v>
      </c>
      <c r="T3574" s="677">
        <f t="shared" ca="1" si="614"/>
        <v>0</v>
      </c>
      <c r="U3574" s="677">
        <f t="shared" ca="1" si="614"/>
        <v>0</v>
      </c>
      <c r="V3574" s="677">
        <f t="shared" ca="1" si="614"/>
        <v>0</v>
      </c>
      <c r="W3574" s="677">
        <f t="shared" ca="1" si="613"/>
        <v>0</v>
      </c>
      <c r="X3574" s="677">
        <f t="shared" ca="1" si="614"/>
        <v>0</v>
      </c>
      <c r="Y3574" s="677">
        <f t="shared" ca="1" si="614"/>
        <v>0</v>
      </c>
      <c r="Z3574" s="677">
        <f t="shared" ca="1" si="614"/>
        <v>0</v>
      </c>
      <c r="AA3574" t="str">
        <f t="shared" si="608"/>
        <v>ASR_COMP</v>
      </c>
      <c r="AB3574" s="957">
        <f t="shared" si="609"/>
        <v>44682</v>
      </c>
      <c r="AC3574" t="str">
        <f t="shared" si="610"/>
        <v>Unaudited</v>
      </c>
    </row>
    <row r="3575" spans="1:29" x14ac:dyDescent="0.25">
      <c r="A3575" t="s">
        <v>423</v>
      </c>
      <c r="B3575" t="s">
        <v>1388</v>
      </c>
      <c r="C3575" t="s">
        <v>1389</v>
      </c>
      <c r="D3575">
        <v>1900</v>
      </c>
      <c r="E3575" s="957">
        <v>1</v>
      </c>
      <c r="F3575" t="s">
        <v>444</v>
      </c>
      <c r="G3575" s="957">
        <v>366</v>
      </c>
      <c r="H3575" t="s">
        <v>391</v>
      </c>
      <c r="I3575" s="937" t="s">
        <v>491</v>
      </c>
      <c r="J3575" s="937" t="s">
        <v>439</v>
      </c>
      <c r="K3575" s="937" t="s">
        <v>439</v>
      </c>
      <c r="L3575" s="937" t="s">
        <v>134</v>
      </c>
      <c r="M3575" s="958" t="s">
        <v>497</v>
      </c>
      <c r="N3575" s="677">
        <f t="shared" ca="1" si="614"/>
        <v>0</v>
      </c>
      <c r="O3575" s="677">
        <f t="shared" ca="1" si="614"/>
        <v>0</v>
      </c>
      <c r="P3575" s="677">
        <f t="shared" ca="1" si="614"/>
        <v>0</v>
      </c>
      <c r="Q3575" s="677">
        <f t="shared" ca="1" si="614"/>
        <v>0</v>
      </c>
      <c r="R3575" s="677">
        <f t="shared" ca="1" si="614"/>
        <v>0</v>
      </c>
      <c r="S3575" s="677">
        <f t="shared" ca="1" si="614"/>
        <v>0</v>
      </c>
      <c r="T3575" s="677">
        <f t="shared" ca="1" si="614"/>
        <v>0</v>
      </c>
      <c r="U3575" s="677">
        <f t="shared" ca="1" si="614"/>
        <v>0</v>
      </c>
      <c r="V3575" s="677">
        <f t="shared" ca="1" si="614"/>
        <v>0</v>
      </c>
      <c r="W3575" s="677">
        <f t="shared" ca="1" si="613"/>
        <v>0</v>
      </c>
      <c r="X3575" s="677">
        <f t="shared" ca="1" si="614"/>
        <v>0</v>
      </c>
      <c r="Y3575" s="677">
        <f t="shared" ca="1" si="614"/>
        <v>0</v>
      </c>
      <c r="Z3575" s="677">
        <f t="shared" ca="1" si="614"/>
        <v>0</v>
      </c>
      <c r="AA3575" t="str">
        <f t="shared" si="608"/>
        <v>ASR_COMP</v>
      </c>
      <c r="AB3575" s="957">
        <f t="shared" si="609"/>
        <v>44682</v>
      </c>
      <c r="AC3575" t="str">
        <f t="shared" si="610"/>
        <v>Unaudited</v>
      </c>
    </row>
    <row r="3576" spans="1:29" x14ac:dyDescent="0.25">
      <c r="A3576" t="s">
        <v>423</v>
      </c>
      <c r="B3576" t="s">
        <v>1388</v>
      </c>
      <c r="C3576" t="s">
        <v>1389</v>
      </c>
      <c r="D3576">
        <v>1900</v>
      </c>
      <c r="E3576" s="957">
        <v>1</v>
      </c>
      <c r="F3576" t="s">
        <v>444</v>
      </c>
      <c r="G3576" s="957">
        <v>366</v>
      </c>
      <c r="H3576" t="s">
        <v>391</v>
      </c>
      <c r="I3576" s="937" t="s">
        <v>491</v>
      </c>
      <c r="J3576" s="937" t="s">
        <v>439</v>
      </c>
      <c r="K3576" s="937" t="s">
        <v>439</v>
      </c>
      <c r="L3576" s="937" t="s">
        <v>135</v>
      </c>
      <c r="M3576" s="958" t="s">
        <v>498</v>
      </c>
      <c r="N3576" s="677">
        <f t="shared" ca="1" si="614"/>
        <v>0</v>
      </c>
      <c r="O3576" s="677">
        <f t="shared" ca="1" si="614"/>
        <v>0</v>
      </c>
      <c r="P3576" s="677">
        <f t="shared" ca="1" si="614"/>
        <v>0</v>
      </c>
      <c r="Q3576" s="677">
        <f t="shared" ca="1" si="614"/>
        <v>0</v>
      </c>
      <c r="R3576" s="677">
        <f t="shared" ca="1" si="614"/>
        <v>0</v>
      </c>
      <c r="S3576" s="677">
        <f t="shared" ca="1" si="614"/>
        <v>0</v>
      </c>
      <c r="T3576" s="677">
        <f t="shared" ca="1" si="614"/>
        <v>0</v>
      </c>
      <c r="U3576" s="677">
        <f t="shared" ca="1" si="614"/>
        <v>0</v>
      </c>
      <c r="V3576" s="677">
        <f t="shared" ca="1" si="614"/>
        <v>0</v>
      </c>
      <c r="W3576" s="677">
        <f t="shared" ca="1" si="613"/>
        <v>0</v>
      </c>
      <c r="X3576" s="677">
        <f t="shared" ca="1" si="614"/>
        <v>0</v>
      </c>
      <c r="Y3576" s="677">
        <f t="shared" ca="1" si="614"/>
        <v>0</v>
      </c>
      <c r="Z3576" s="677">
        <f t="shared" ca="1" si="614"/>
        <v>0</v>
      </c>
      <c r="AA3576" t="str">
        <f t="shared" si="608"/>
        <v>ASR_COMP</v>
      </c>
      <c r="AB3576" s="957">
        <f t="shared" si="609"/>
        <v>44682</v>
      </c>
      <c r="AC3576" t="str">
        <f t="shared" si="610"/>
        <v>Unaudited</v>
      </c>
    </row>
    <row r="3577" spans="1:29" x14ac:dyDescent="0.25">
      <c r="A3577" t="s">
        <v>423</v>
      </c>
      <c r="B3577" t="s">
        <v>1388</v>
      </c>
      <c r="C3577" t="s">
        <v>1389</v>
      </c>
      <c r="D3577">
        <v>1900</v>
      </c>
      <c r="E3577" s="957">
        <v>1</v>
      </c>
      <c r="F3577" t="s">
        <v>444</v>
      </c>
      <c r="G3577" s="957">
        <v>366</v>
      </c>
      <c r="H3577" t="s">
        <v>391</v>
      </c>
      <c r="I3577" s="937" t="s">
        <v>491</v>
      </c>
      <c r="J3577" s="937" t="s">
        <v>439</v>
      </c>
      <c r="K3577" s="937" t="s">
        <v>439</v>
      </c>
      <c r="L3577" s="943" t="s">
        <v>136</v>
      </c>
      <c r="M3577" s="959" t="s">
        <v>499</v>
      </c>
      <c r="N3577" s="677">
        <f t="shared" ca="1" si="614"/>
        <v>0</v>
      </c>
      <c r="O3577" s="677">
        <f t="shared" ca="1" si="614"/>
        <v>0</v>
      </c>
      <c r="P3577" s="677">
        <f t="shared" ca="1" si="614"/>
        <v>0</v>
      </c>
      <c r="Q3577" s="677">
        <f t="shared" ca="1" si="614"/>
        <v>0</v>
      </c>
      <c r="R3577" s="677">
        <f t="shared" ca="1" si="614"/>
        <v>0</v>
      </c>
      <c r="S3577" s="677">
        <f t="shared" ca="1" si="614"/>
        <v>0</v>
      </c>
      <c r="T3577" s="677">
        <f t="shared" ca="1" si="614"/>
        <v>0</v>
      </c>
      <c r="U3577" s="677">
        <f t="shared" ca="1" si="614"/>
        <v>0</v>
      </c>
      <c r="V3577" s="677">
        <f t="shared" ca="1" si="614"/>
        <v>0</v>
      </c>
      <c r="W3577" s="677">
        <f t="shared" ca="1" si="613"/>
        <v>0</v>
      </c>
      <c r="X3577" s="677">
        <f t="shared" ca="1" si="614"/>
        <v>0</v>
      </c>
      <c r="Y3577" s="677">
        <f t="shared" ca="1" si="614"/>
        <v>0</v>
      </c>
      <c r="Z3577" s="677">
        <f t="shared" ca="1" si="614"/>
        <v>0</v>
      </c>
      <c r="AA3577" t="str">
        <f t="shared" si="608"/>
        <v>ASR_COMP</v>
      </c>
      <c r="AB3577" s="957">
        <f t="shared" si="609"/>
        <v>44682</v>
      </c>
      <c r="AC3577" t="str">
        <f t="shared" si="610"/>
        <v>Unaudited</v>
      </c>
    </row>
    <row r="3578" spans="1:29" x14ac:dyDescent="0.25">
      <c r="A3578" t="s">
        <v>423</v>
      </c>
      <c r="B3578" t="s">
        <v>1388</v>
      </c>
      <c r="C3578" t="s">
        <v>1389</v>
      </c>
      <c r="D3578">
        <v>1900</v>
      </c>
      <c r="E3578" s="957">
        <v>1</v>
      </c>
      <c r="F3578" t="s">
        <v>444</v>
      </c>
      <c r="G3578" s="957">
        <v>366</v>
      </c>
      <c r="H3578" t="s">
        <v>391</v>
      </c>
      <c r="I3578" s="937" t="s">
        <v>492</v>
      </c>
      <c r="J3578" s="937" t="s">
        <v>26</v>
      </c>
      <c r="K3578" s="937" t="s">
        <v>26</v>
      </c>
      <c r="L3578" s="937" t="s">
        <v>272</v>
      </c>
      <c r="M3578" s="958" t="s">
        <v>26</v>
      </c>
      <c r="N3578" s="677">
        <f t="shared" ca="1" si="614"/>
        <v>-619417.88544951205</v>
      </c>
      <c r="O3578" s="677">
        <f t="shared" ca="1" si="614"/>
        <v>0</v>
      </c>
      <c r="P3578" s="677">
        <f t="shared" ca="1" si="614"/>
        <v>0</v>
      </c>
      <c r="Q3578" s="677">
        <f t="shared" ca="1" si="614"/>
        <v>0</v>
      </c>
      <c r="R3578" s="677">
        <f t="shared" ca="1" si="614"/>
        <v>0</v>
      </c>
      <c r="S3578" s="677">
        <f t="shared" ca="1" si="614"/>
        <v>0</v>
      </c>
      <c r="T3578" s="677">
        <f t="shared" ca="1" si="614"/>
        <v>0</v>
      </c>
      <c r="U3578" s="677">
        <f t="shared" ca="1" si="614"/>
        <v>0</v>
      </c>
      <c r="V3578" s="677">
        <f t="shared" ca="1" si="614"/>
        <v>0</v>
      </c>
      <c r="W3578" s="677">
        <f t="shared" ca="1" si="613"/>
        <v>0</v>
      </c>
      <c r="X3578" s="677">
        <f t="shared" ca="1" si="614"/>
        <v>0</v>
      </c>
      <c r="Y3578" s="677">
        <f t="shared" ca="1" si="614"/>
        <v>0</v>
      </c>
      <c r="Z3578" s="677">
        <f t="shared" ca="1" si="614"/>
        <v>0</v>
      </c>
      <c r="AA3578" t="str">
        <f t="shared" si="608"/>
        <v>ASR_COMP</v>
      </c>
      <c r="AB3578" s="957">
        <f t="shared" si="609"/>
        <v>44682</v>
      </c>
      <c r="AC3578" t="str">
        <f t="shared" si="610"/>
        <v>Unaudited</v>
      </c>
    </row>
    <row r="3579" spans="1:29" x14ac:dyDescent="0.25">
      <c r="A3579" t="s">
        <v>423</v>
      </c>
      <c r="B3579" t="s">
        <v>1388</v>
      </c>
      <c r="C3579" t="s">
        <v>1389</v>
      </c>
      <c r="D3579">
        <v>1900</v>
      </c>
      <c r="E3579" s="957">
        <v>1</v>
      </c>
      <c r="F3579" t="s">
        <v>1034</v>
      </c>
      <c r="G3579" s="957" t="s">
        <v>1387</v>
      </c>
      <c r="H3579" t="s">
        <v>391</v>
      </c>
      <c r="I3579" s="937" t="s">
        <v>435</v>
      </c>
      <c r="J3579" s="937" t="s">
        <v>435</v>
      </c>
      <c r="K3579" s="937" t="s">
        <v>435</v>
      </c>
      <c r="L3579" s="937"/>
      <c r="M3579" s="958" t="s">
        <v>435</v>
      </c>
      <c r="N3579" s="677">
        <f t="shared" ca="1" si="614"/>
        <v>0</v>
      </c>
      <c r="O3579" s="677">
        <f t="shared" ca="1" si="614"/>
        <v>0</v>
      </c>
      <c r="P3579" s="677">
        <f t="shared" ca="1" si="614"/>
        <v>0</v>
      </c>
      <c r="Q3579" s="677">
        <f t="shared" ca="1" si="614"/>
        <v>0</v>
      </c>
      <c r="R3579" s="677">
        <f t="shared" ca="1" si="614"/>
        <v>0</v>
      </c>
      <c r="S3579" s="677">
        <f t="shared" ca="1" si="614"/>
        <v>0</v>
      </c>
      <c r="T3579" s="677">
        <f t="shared" ca="1" si="614"/>
        <v>0</v>
      </c>
      <c r="U3579" s="677">
        <f t="shared" ca="1" si="614"/>
        <v>0</v>
      </c>
      <c r="V3579" s="677">
        <f t="shared" ca="1" si="614"/>
        <v>0</v>
      </c>
      <c r="W3579" s="677">
        <f t="shared" ca="1" si="613"/>
        <v>0</v>
      </c>
      <c r="X3579" s="677">
        <f t="shared" ca="1" si="614"/>
        <v>0</v>
      </c>
      <c r="Y3579" s="677">
        <f t="shared" ca="1" si="614"/>
        <v>0</v>
      </c>
      <c r="Z3579" s="677">
        <f t="shared" ca="1" si="614"/>
        <v>0</v>
      </c>
      <c r="AA3579" t="str">
        <f t="shared" si="608"/>
        <v>ASR_COMP</v>
      </c>
      <c r="AB3579" s="957">
        <f t="shared" si="609"/>
        <v>44682</v>
      </c>
      <c r="AC3579" t="str">
        <f t="shared" si="610"/>
        <v>Unaudited</v>
      </c>
    </row>
    <row r="3580" spans="1:29" x14ac:dyDescent="0.25">
      <c r="A3580" t="s">
        <v>423</v>
      </c>
      <c r="B3580" t="s">
        <v>1388</v>
      </c>
      <c r="C3580" t="s">
        <v>1389</v>
      </c>
      <c r="D3580">
        <v>1900</v>
      </c>
      <c r="E3580" s="957">
        <v>1</v>
      </c>
      <c r="F3580" t="s">
        <v>1034</v>
      </c>
      <c r="G3580" s="957" t="s">
        <v>1387</v>
      </c>
      <c r="H3580" t="s">
        <v>391</v>
      </c>
      <c r="I3580" s="937" t="s">
        <v>490</v>
      </c>
      <c r="J3580" s="937" t="s">
        <v>12</v>
      </c>
      <c r="K3580" s="937" t="s">
        <v>12</v>
      </c>
      <c r="L3580" s="937">
        <v>1.1000000000000001</v>
      </c>
      <c r="M3580" s="958" t="s">
        <v>12</v>
      </c>
      <c r="N3580" s="677">
        <f t="shared" ca="1" si="614"/>
        <v>0</v>
      </c>
      <c r="O3580" s="677">
        <f t="shared" ca="1" si="614"/>
        <v>0</v>
      </c>
      <c r="P3580" s="677">
        <f t="shared" ca="1" si="614"/>
        <v>0</v>
      </c>
      <c r="Q3580" s="677">
        <f t="shared" ca="1" si="614"/>
        <v>0</v>
      </c>
      <c r="R3580" s="677">
        <f t="shared" ca="1" si="614"/>
        <v>0</v>
      </c>
      <c r="S3580" s="677">
        <f t="shared" ca="1" si="614"/>
        <v>0</v>
      </c>
      <c r="T3580" s="677">
        <f t="shared" ca="1" si="614"/>
        <v>0</v>
      </c>
      <c r="U3580" s="677">
        <f t="shared" ca="1" si="614"/>
        <v>0</v>
      </c>
      <c r="V3580" s="677">
        <f t="shared" ca="1" si="614"/>
        <v>0</v>
      </c>
      <c r="W3580" s="677">
        <f t="shared" ca="1" si="613"/>
        <v>0</v>
      </c>
      <c r="X3580" s="677">
        <f t="shared" ca="1" si="614"/>
        <v>0</v>
      </c>
      <c r="Y3580" s="677">
        <f t="shared" ca="1" si="614"/>
        <v>0</v>
      </c>
      <c r="Z3580" s="677">
        <f t="shared" ca="1" si="614"/>
        <v>-1369906.3060821989</v>
      </c>
      <c r="AA3580" t="str">
        <f t="shared" si="608"/>
        <v>ASR_COMP</v>
      </c>
      <c r="AB3580" s="957">
        <f t="shared" si="609"/>
        <v>44682</v>
      </c>
      <c r="AC3580" t="str">
        <f t="shared" si="610"/>
        <v>Unaudited</v>
      </c>
    </row>
    <row r="3581" spans="1:29" x14ac:dyDescent="0.25">
      <c r="A3581" t="s">
        <v>423</v>
      </c>
      <c r="B3581" t="s">
        <v>1388</v>
      </c>
      <c r="C3581" t="s">
        <v>1389</v>
      </c>
      <c r="D3581">
        <v>1900</v>
      </c>
      <c r="E3581" s="957">
        <v>1</v>
      </c>
      <c r="F3581" t="s">
        <v>1034</v>
      </c>
      <c r="G3581" s="957" t="s">
        <v>1387</v>
      </c>
      <c r="H3581" t="s">
        <v>391</v>
      </c>
      <c r="I3581" s="937" t="s">
        <v>490</v>
      </c>
      <c r="J3581" s="937" t="s">
        <v>12</v>
      </c>
      <c r="K3581" s="937" t="s">
        <v>1331</v>
      </c>
      <c r="L3581" s="937" t="s">
        <v>1322</v>
      </c>
      <c r="M3581" s="958" t="s">
        <v>1331</v>
      </c>
      <c r="N3581" s="677">
        <f t="shared" ca="1" si="614"/>
        <v>0</v>
      </c>
      <c r="O3581" s="677">
        <f t="shared" ca="1" si="614"/>
        <v>0</v>
      </c>
      <c r="P3581" s="677">
        <f t="shared" ca="1" si="614"/>
        <v>0</v>
      </c>
      <c r="Q3581" s="677">
        <f t="shared" ca="1" si="614"/>
        <v>0</v>
      </c>
      <c r="R3581" s="677">
        <f t="shared" ca="1" si="614"/>
        <v>0</v>
      </c>
      <c r="S3581" s="677">
        <f t="shared" ca="1" si="614"/>
        <v>0</v>
      </c>
      <c r="T3581" s="677">
        <f t="shared" ca="1" si="614"/>
        <v>0</v>
      </c>
      <c r="U3581" s="677">
        <f t="shared" ca="1" si="614"/>
        <v>0</v>
      </c>
      <c r="V3581" s="677">
        <f t="shared" ca="1" si="614"/>
        <v>0</v>
      </c>
      <c r="W3581" s="677">
        <f t="shared" ca="1" si="613"/>
        <v>0</v>
      </c>
      <c r="X3581" s="677">
        <f t="shared" ca="1" si="614"/>
        <v>0</v>
      </c>
      <c r="Y3581" s="677">
        <f t="shared" ca="1" si="614"/>
        <v>0</v>
      </c>
      <c r="Z3581" s="677">
        <f t="shared" ca="1" si="614"/>
        <v>1368972.1073568244</v>
      </c>
      <c r="AA3581" t="str">
        <f t="shared" si="608"/>
        <v>ASR_COMP</v>
      </c>
      <c r="AB3581" s="957">
        <f t="shared" si="609"/>
        <v>44682</v>
      </c>
      <c r="AC3581" t="str">
        <f t="shared" si="610"/>
        <v>Unaudited</v>
      </c>
    </row>
    <row r="3582" spans="1:29" x14ac:dyDescent="0.25">
      <c r="A3582" t="s">
        <v>423</v>
      </c>
      <c r="B3582" t="s">
        <v>1388</v>
      </c>
      <c r="C3582" t="s">
        <v>1389</v>
      </c>
      <c r="D3582">
        <v>1900</v>
      </c>
      <c r="E3582" s="957">
        <v>1</v>
      </c>
      <c r="F3582" t="s">
        <v>1034</v>
      </c>
      <c r="G3582" s="957" t="s">
        <v>1387</v>
      </c>
      <c r="H3582" t="s">
        <v>391</v>
      </c>
      <c r="I3582" s="937" t="s">
        <v>490</v>
      </c>
      <c r="J3582" s="937" t="s">
        <v>493</v>
      </c>
      <c r="K3582" s="937" t="s">
        <v>494</v>
      </c>
      <c r="L3582" s="937" t="s">
        <v>63</v>
      </c>
      <c r="M3582" s="958" t="s">
        <v>346</v>
      </c>
      <c r="N3582" s="677">
        <f t="shared" ca="1" si="614"/>
        <v>0</v>
      </c>
      <c r="O3582" s="677">
        <f t="shared" ca="1" si="614"/>
        <v>0</v>
      </c>
      <c r="P3582" s="677">
        <f t="shared" ca="1" si="614"/>
        <v>0</v>
      </c>
      <c r="Q3582" s="677">
        <f t="shared" ca="1" si="614"/>
        <v>0</v>
      </c>
      <c r="R3582" s="677">
        <f t="shared" ca="1" si="614"/>
        <v>0</v>
      </c>
      <c r="S3582" s="677">
        <f t="shared" ca="1" si="614"/>
        <v>0</v>
      </c>
      <c r="T3582" s="677">
        <f t="shared" ca="1" si="614"/>
        <v>0</v>
      </c>
      <c r="U3582" s="677">
        <f t="shared" ca="1" si="614"/>
        <v>0</v>
      </c>
      <c r="V3582" s="677">
        <f t="shared" ca="1" si="614"/>
        <v>0</v>
      </c>
      <c r="W3582" s="677">
        <f t="shared" ca="1" si="613"/>
        <v>0</v>
      </c>
      <c r="X3582" s="677">
        <f t="shared" ca="1" si="614"/>
        <v>0</v>
      </c>
      <c r="Y3582" s="677">
        <f t="shared" ca="1" si="614"/>
        <v>0</v>
      </c>
      <c r="Z3582" s="677">
        <f t="shared" ca="1" si="614"/>
        <v>0</v>
      </c>
      <c r="AA3582" t="str">
        <f t="shared" si="608"/>
        <v>ASR_COMP</v>
      </c>
      <c r="AB3582" s="957">
        <f t="shared" si="609"/>
        <v>44682</v>
      </c>
      <c r="AC3582" t="str">
        <f t="shared" si="610"/>
        <v>Unaudited</v>
      </c>
    </row>
    <row r="3583" spans="1:29" x14ac:dyDescent="0.25">
      <c r="A3583" t="s">
        <v>423</v>
      </c>
      <c r="B3583" t="s">
        <v>1388</v>
      </c>
      <c r="C3583" t="s">
        <v>1389</v>
      </c>
      <c r="D3583">
        <v>1900</v>
      </c>
      <c r="E3583" s="957">
        <v>1</v>
      </c>
      <c r="F3583" t="s">
        <v>1034</v>
      </c>
      <c r="G3583" s="957" t="s">
        <v>1387</v>
      </c>
      <c r="H3583" t="s">
        <v>391</v>
      </c>
      <c r="I3583" s="937" t="s">
        <v>490</v>
      </c>
      <c r="J3583" s="937" t="s">
        <v>493</v>
      </c>
      <c r="K3583" s="937" t="s">
        <v>1022</v>
      </c>
      <c r="L3583" s="937" t="s">
        <v>918</v>
      </c>
      <c r="M3583" s="958" t="s">
        <v>919</v>
      </c>
      <c r="N3583" s="677">
        <f t="shared" ca="1" si="614"/>
        <v>0</v>
      </c>
      <c r="O3583" s="677">
        <f t="shared" ca="1" si="614"/>
        <v>0</v>
      </c>
      <c r="P3583" s="677">
        <f t="shared" ca="1" si="614"/>
        <v>0</v>
      </c>
      <c r="Q3583" s="677">
        <f t="shared" ca="1" si="614"/>
        <v>0</v>
      </c>
      <c r="R3583" s="677">
        <f t="shared" ca="1" si="614"/>
        <v>0</v>
      </c>
      <c r="S3583" s="677">
        <f t="shared" ca="1" si="614"/>
        <v>0</v>
      </c>
      <c r="T3583" s="677">
        <f t="shared" ca="1" si="614"/>
        <v>0</v>
      </c>
      <c r="U3583" s="677">
        <f t="shared" ca="1" si="614"/>
        <v>0</v>
      </c>
      <c r="V3583" s="677">
        <f t="shared" ca="1" si="614"/>
        <v>0</v>
      </c>
      <c r="W3583" s="677">
        <f t="shared" ca="1" si="613"/>
        <v>0</v>
      </c>
      <c r="X3583" s="677">
        <f t="shared" ca="1" si="614"/>
        <v>0</v>
      </c>
      <c r="Y3583" s="677">
        <f t="shared" ca="1" si="614"/>
        <v>0</v>
      </c>
      <c r="Z3583" s="677">
        <f t="shared" ca="1" si="614"/>
        <v>-107476.07205218142</v>
      </c>
      <c r="AA3583" t="str">
        <f t="shared" si="608"/>
        <v>ASR_COMP</v>
      </c>
      <c r="AB3583" s="957">
        <f t="shared" si="609"/>
        <v>44682</v>
      </c>
      <c r="AC3583" t="str">
        <f t="shared" si="610"/>
        <v>Unaudited</v>
      </c>
    </row>
    <row r="3584" spans="1:29" x14ac:dyDescent="0.25">
      <c r="A3584" t="s">
        <v>423</v>
      </c>
      <c r="B3584" t="s">
        <v>1388</v>
      </c>
      <c r="C3584" t="s">
        <v>1389</v>
      </c>
      <c r="D3584">
        <v>1900</v>
      </c>
      <c r="E3584" s="957">
        <v>1</v>
      </c>
      <c r="F3584" t="s">
        <v>1034</v>
      </c>
      <c r="G3584" s="957" t="s">
        <v>1387</v>
      </c>
      <c r="H3584" t="s">
        <v>391</v>
      </c>
      <c r="I3584" s="937" t="s">
        <v>490</v>
      </c>
      <c r="J3584" s="937" t="s">
        <v>13</v>
      </c>
      <c r="K3584" s="937" t="s">
        <v>495</v>
      </c>
      <c r="L3584" s="937" t="s">
        <v>97</v>
      </c>
      <c r="M3584" s="958" t="s">
        <v>149</v>
      </c>
      <c r="N3584" s="677">
        <f t="shared" ca="1" si="614"/>
        <v>0</v>
      </c>
      <c r="O3584" s="677">
        <f t="shared" ca="1" si="614"/>
        <v>0</v>
      </c>
      <c r="P3584" s="677">
        <f t="shared" ca="1" si="614"/>
        <v>0</v>
      </c>
      <c r="Q3584" s="677">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7">
        <f t="shared" ca="1" si="615"/>
        <v>0</v>
      </c>
      <c r="S3584" s="677">
        <f t="shared" ca="1" si="615"/>
        <v>0</v>
      </c>
      <c r="T3584" s="677">
        <f t="shared" ca="1" si="615"/>
        <v>0</v>
      </c>
      <c r="U3584" s="677">
        <f t="shared" ca="1" si="615"/>
        <v>0</v>
      </c>
      <c r="V3584" s="677">
        <f t="shared" ca="1" si="615"/>
        <v>0</v>
      </c>
      <c r="W3584" s="677">
        <f t="shared" ca="1" si="613"/>
        <v>0</v>
      </c>
      <c r="X3584" s="677">
        <f t="shared" ca="1" si="615"/>
        <v>0</v>
      </c>
      <c r="Y3584" s="677">
        <f t="shared" ca="1" si="615"/>
        <v>0</v>
      </c>
      <c r="Z3584" s="677">
        <f t="shared" ca="1" si="615"/>
        <v>0</v>
      </c>
      <c r="AA3584" t="str">
        <f t="shared" si="608"/>
        <v>ASR_COMP</v>
      </c>
      <c r="AB3584" s="957">
        <f t="shared" si="609"/>
        <v>44682</v>
      </c>
      <c r="AC3584" t="str">
        <f t="shared" si="610"/>
        <v>Unaudited</v>
      </c>
    </row>
    <row r="3585" spans="1:29" x14ac:dyDescent="0.25">
      <c r="A3585" t="s">
        <v>423</v>
      </c>
      <c r="B3585" t="s">
        <v>1388</v>
      </c>
      <c r="C3585" t="s">
        <v>1389</v>
      </c>
      <c r="D3585">
        <v>1900</v>
      </c>
      <c r="E3585" s="957">
        <v>1</v>
      </c>
      <c r="F3585" t="s">
        <v>1034</v>
      </c>
      <c r="G3585" s="957" t="s">
        <v>1387</v>
      </c>
      <c r="H3585" t="s">
        <v>391</v>
      </c>
      <c r="I3585" s="937" t="s">
        <v>490</v>
      </c>
      <c r="J3585" s="937" t="s">
        <v>13</v>
      </c>
      <c r="K3585" s="937" t="s">
        <v>13</v>
      </c>
      <c r="L3585" s="937" t="s">
        <v>35</v>
      </c>
      <c r="M3585" s="958" t="s">
        <v>13</v>
      </c>
      <c r="N3585" s="677">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7">
        <f t="shared" ca="1" si="615"/>
        <v>0</v>
      </c>
      <c r="P3585" s="677">
        <f t="shared" ca="1" si="615"/>
        <v>0</v>
      </c>
      <c r="Q3585" s="677">
        <f t="shared" ca="1" si="615"/>
        <v>0</v>
      </c>
      <c r="R3585" s="677">
        <f t="shared" ca="1" si="615"/>
        <v>0</v>
      </c>
      <c r="S3585" s="677">
        <f t="shared" ca="1" si="615"/>
        <v>0</v>
      </c>
      <c r="T3585" s="677">
        <f t="shared" ca="1" si="615"/>
        <v>0</v>
      </c>
      <c r="U3585" s="677">
        <f t="shared" ca="1" si="615"/>
        <v>0</v>
      </c>
      <c r="V3585" s="677">
        <f t="shared" ca="1" si="615"/>
        <v>0</v>
      </c>
      <c r="W3585" s="677">
        <f t="shared" ca="1" si="613"/>
        <v>0</v>
      </c>
      <c r="X3585" s="677">
        <f t="shared" ca="1" si="615"/>
        <v>0</v>
      </c>
      <c r="Y3585" s="677">
        <f t="shared" ca="1" si="615"/>
        <v>0</v>
      </c>
      <c r="Z3585" s="677">
        <f t="shared" ca="1" si="615"/>
        <v>0</v>
      </c>
      <c r="AA3585" t="str">
        <f t="shared" si="608"/>
        <v>ASR_COMP</v>
      </c>
      <c r="AB3585" s="957">
        <f t="shared" si="609"/>
        <v>44682</v>
      </c>
      <c r="AC3585" t="str">
        <f t="shared" si="610"/>
        <v>Unaudited</v>
      </c>
    </row>
    <row r="3586" spans="1:29" x14ac:dyDescent="0.25">
      <c r="A3586" t="s">
        <v>423</v>
      </c>
      <c r="B3586" t="s">
        <v>1388</v>
      </c>
      <c r="C3586" t="s">
        <v>1389</v>
      </c>
      <c r="D3586">
        <v>1900</v>
      </c>
      <c r="E3586" s="957">
        <v>1</v>
      </c>
      <c r="F3586" t="s">
        <v>1034</v>
      </c>
      <c r="G3586" s="957" t="s">
        <v>1387</v>
      </c>
      <c r="H3586" t="s">
        <v>391</v>
      </c>
      <c r="I3586" s="937" t="s">
        <v>491</v>
      </c>
      <c r="J3586" s="937" t="s">
        <v>447</v>
      </c>
      <c r="K3586" s="937" t="s">
        <v>0</v>
      </c>
      <c r="L3586" s="937">
        <v>2.1</v>
      </c>
      <c r="M3586" s="958" t="s">
        <v>150</v>
      </c>
      <c r="N3586" s="677">
        <f t="shared" ca="1" si="616"/>
        <v>0</v>
      </c>
      <c r="O3586" s="677">
        <f t="shared" ca="1" si="615"/>
        <v>0</v>
      </c>
      <c r="P3586" s="677">
        <f t="shared" ca="1" si="615"/>
        <v>0</v>
      </c>
      <c r="Q3586" s="677">
        <f t="shared" ca="1" si="615"/>
        <v>0</v>
      </c>
      <c r="R3586" s="677">
        <f t="shared" ca="1" si="615"/>
        <v>0</v>
      </c>
      <c r="S3586" s="677">
        <f t="shared" ca="1" si="615"/>
        <v>0</v>
      </c>
      <c r="T3586" s="677">
        <f t="shared" ca="1" si="615"/>
        <v>0</v>
      </c>
      <c r="U3586" s="677">
        <f t="shared" ca="1" si="615"/>
        <v>0</v>
      </c>
      <c r="V3586" s="677">
        <f t="shared" ca="1" si="615"/>
        <v>0</v>
      </c>
      <c r="W3586" s="677">
        <f t="shared" ca="1" si="613"/>
        <v>0</v>
      </c>
      <c r="X3586" s="677">
        <f t="shared" ca="1" si="615"/>
        <v>0</v>
      </c>
      <c r="Y3586" s="677">
        <f t="shared" ca="1" si="615"/>
        <v>0</v>
      </c>
      <c r="Z3586" s="677">
        <f t="shared" ca="1" si="615"/>
        <v>1985231.7898408945</v>
      </c>
      <c r="AA3586" t="str">
        <f t="shared" ref="AA3586:AA3649" si="617">file_name</f>
        <v>ASR_COMP</v>
      </c>
      <c r="AB3586" s="957">
        <f t="shared" ref="AB3586:AB3649" si="618">file_date</f>
        <v>44682</v>
      </c>
      <c r="AC3586" t="str">
        <f t="shared" ref="AC3586:AC3649" si="619">status</f>
        <v>Unaudited</v>
      </c>
    </row>
    <row r="3587" spans="1:29" ht="30" x14ac:dyDescent="0.25">
      <c r="A3587" t="s">
        <v>423</v>
      </c>
      <c r="B3587" t="s">
        <v>1388</v>
      </c>
      <c r="C3587" t="s">
        <v>1389</v>
      </c>
      <c r="D3587">
        <v>1900</v>
      </c>
      <c r="E3587" s="957">
        <v>1</v>
      </c>
      <c r="F3587" t="s">
        <v>1034</v>
      </c>
      <c r="G3587" s="957" t="s">
        <v>1387</v>
      </c>
      <c r="H3587" t="s">
        <v>391</v>
      </c>
      <c r="I3587" s="937" t="s">
        <v>491</v>
      </c>
      <c r="J3587" s="937" t="s">
        <v>447</v>
      </c>
      <c r="K3587" s="937" t="s">
        <v>0</v>
      </c>
      <c r="L3587" s="945">
        <v>2.2000000000000002</v>
      </c>
      <c r="M3587" s="960" t="s">
        <v>151</v>
      </c>
      <c r="N3587" s="677">
        <f t="shared" ca="1" si="616"/>
        <v>0</v>
      </c>
      <c r="O3587" s="677">
        <f t="shared" ca="1" si="615"/>
        <v>0</v>
      </c>
      <c r="P3587" s="677">
        <f t="shared" ca="1" si="615"/>
        <v>0</v>
      </c>
      <c r="Q3587" s="677">
        <f t="shared" ca="1" si="615"/>
        <v>0</v>
      </c>
      <c r="R3587" s="677">
        <f t="shared" ca="1" si="615"/>
        <v>0</v>
      </c>
      <c r="S3587" s="677">
        <f t="shared" ca="1" si="615"/>
        <v>0</v>
      </c>
      <c r="T3587" s="677">
        <f t="shared" ca="1" si="615"/>
        <v>0</v>
      </c>
      <c r="U3587" s="677">
        <f t="shared" ca="1" si="615"/>
        <v>0</v>
      </c>
      <c r="V3587" s="677">
        <f t="shared" ca="1" si="615"/>
        <v>0</v>
      </c>
      <c r="W3587" s="677">
        <f t="shared" ca="1" si="613"/>
        <v>0</v>
      </c>
      <c r="X3587" s="677">
        <f t="shared" ca="1" si="615"/>
        <v>0</v>
      </c>
      <c r="Y3587" s="677">
        <f t="shared" ca="1" si="615"/>
        <v>0</v>
      </c>
      <c r="Z3587" s="677">
        <f t="shared" ca="1" si="615"/>
        <v>-6229997.1076923413</v>
      </c>
      <c r="AA3587" t="str">
        <f t="shared" si="617"/>
        <v>ASR_COMP</v>
      </c>
      <c r="AB3587" s="957">
        <f t="shared" si="618"/>
        <v>44682</v>
      </c>
      <c r="AC3587" t="str">
        <f t="shared" si="619"/>
        <v>Unaudited</v>
      </c>
    </row>
    <row r="3588" spans="1:29" x14ac:dyDescent="0.25">
      <c r="A3588" t="s">
        <v>423</v>
      </c>
      <c r="B3588" t="s">
        <v>1388</v>
      </c>
      <c r="C3588" t="s">
        <v>1389</v>
      </c>
      <c r="D3588">
        <v>1900</v>
      </c>
      <c r="E3588" s="957">
        <v>1</v>
      </c>
      <c r="F3588" t="s">
        <v>1034</v>
      </c>
      <c r="G3588" s="957" t="s">
        <v>1387</v>
      </c>
      <c r="H3588" t="s">
        <v>391</v>
      </c>
      <c r="I3588" s="937" t="s">
        <v>491</v>
      </c>
      <c r="J3588" s="937" t="s">
        <v>447</v>
      </c>
      <c r="K3588" s="937" t="s">
        <v>0</v>
      </c>
      <c r="L3588" s="947">
        <v>2.2999999999999998</v>
      </c>
      <c r="M3588" s="961" t="s">
        <v>152</v>
      </c>
      <c r="N3588" s="677">
        <f t="shared" ca="1" si="616"/>
        <v>0</v>
      </c>
      <c r="O3588" s="677">
        <f t="shared" ca="1" si="615"/>
        <v>0</v>
      </c>
      <c r="P3588" s="677">
        <f t="shared" ca="1" si="615"/>
        <v>0</v>
      </c>
      <c r="Q3588" s="677">
        <f t="shared" ca="1" si="615"/>
        <v>0</v>
      </c>
      <c r="R3588" s="677">
        <f t="shared" ca="1" si="615"/>
        <v>0</v>
      </c>
      <c r="S3588" s="677">
        <f t="shared" ca="1" si="615"/>
        <v>0</v>
      </c>
      <c r="T3588" s="677">
        <f t="shared" ca="1" si="615"/>
        <v>0</v>
      </c>
      <c r="U3588" s="677">
        <f t="shared" ca="1" si="615"/>
        <v>0</v>
      </c>
      <c r="V3588" s="677">
        <f t="shared" ca="1" si="615"/>
        <v>0</v>
      </c>
      <c r="W3588" s="677">
        <f t="shared" ca="1" si="613"/>
        <v>0</v>
      </c>
      <c r="X3588" s="677">
        <f t="shared" ca="1" si="615"/>
        <v>0</v>
      </c>
      <c r="Y3588" s="677">
        <f t="shared" ca="1" si="615"/>
        <v>0</v>
      </c>
      <c r="Z3588" s="677">
        <f t="shared" ca="1" si="615"/>
        <v>59708.332346559604</v>
      </c>
      <c r="AA3588" t="str">
        <f t="shared" si="617"/>
        <v>ASR_COMP</v>
      </c>
      <c r="AB3588" s="957">
        <f t="shared" si="618"/>
        <v>44682</v>
      </c>
      <c r="AC3588" t="str">
        <f t="shared" si="619"/>
        <v>Unaudited</v>
      </c>
    </row>
    <row r="3589" spans="1:29" x14ac:dyDescent="0.25">
      <c r="A3589" t="s">
        <v>423</v>
      </c>
      <c r="B3589" t="s">
        <v>1388</v>
      </c>
      <c r="C3589" t="s">
        <v>1389</v>
      </c>
      <c r="D3589">
        <v>1900</v>
      </c>
      <c r="E3589" s="957">
        <v>1</v>
      </c>
      <c r="F3589" t="s">
        <v>1034</v>
      </c>
      <c r="G3589" s="957" t="s">
        <v>1387</v>
      </c>
      <c r="H3589" t="s">
        <v>391</v>
      </c>
      <c r="I3589" s="958" t="s">
        <v>491</v>
      </c>
      <c r="J3589" s="958" t="s">
        <v>447</v>
      </c>
      <c r="K3589" s="958" t="s">
        <v>0</v>
      </c>
      <c r="L3589" s="937">
        <v>2.4</v>
      </c>
      <c r="M3589" s="958" t="s">
        <v>153</v>
      </c>
      <c r="N3589" s="677">
        <f t="shared" ca="1" si="616"/>
        <v>0</v>
      </c>
      <c r="O3589" s="677">
        <f t="shared" ca="1" si="615"/>
        <v>0</v>
      </c>
      <c r="P3589" s="677">
        <f t="shared" ca="1" si="615"/>
        <v>0</v>
      </c>
      <c r="Q3589" s="677">
        <f t="shared" ca="1" si="615"/>
        <v>0</v>
      </c>
      <c r="R3589" s="677">
        <f t="shared" ca="1" si="615"/>
        <v>0</v>
      </c>
      <c r="S3589" s="677">
        <f t="shared" ca="1" si="615"/>
        <v>0</v>
      </c>
      <c r="T3589" s="677">
        <f t="shared" ca="1" si="615"/>
        <v>0</v>
      </c>
      <c r="U3589" s="677">
        <f t="shared" ca="1" si="615"/>
        <v>0</v>
      </c>
      <c r="V3589" s="677">
        <f t="shared" ca="1" si="615"/>
        <v>0</v>
      </c>
      <c r="W3589" s="677">
        <f t="shared" ca="1" si="613"/>
        <v>0</v>
      </c>
      <c r="X3589" s="677">
        <f t="shared" ca="1" si="615"/>
        <v>0</v>
      </c>
      <c r="Y3589" s="677">
        <f t="shared" ca="1" si="615"/>
        <v>0</v>
      </c>
      <c r="Z3589" s="677">
        <f t="shared" ca="1" si="615"/>
        <v>221542.97135343478</v>
      </c>
      <c r="AA3589" t="str">
        <f t="shared" si="617"/>
        <v>ASR_COMP</v>
      </c>
      <c r="AB3589" s="957">
        <f t="shared" si="618"/>
        <v>44682</v>
      </c>
      <c r="AC3589" t="str">
        <f t="shared" si="619"/>
        <v>Unaudited</v>
      </c>
    </row>
    <row r="3590" spans="1:29" ht="30" x14ac:dyDescent="0.25">
      <c r="A3590" t="s">
        <v>423</v>
      </c>
      <c r="B3590" t="s">
        <v>1388</v>
      </c>
      <c r="C3590" t="s">
        <v>1389</v>
      </c>
      <c r="D3590">
        <v>1900</v>
      </c>
      <c r="E3590" s="957">
        <v>1</v>
      </c>
      <c r="F3590" t="s">
        <v>1034</v>
      </c>
      <c r="G3590" s="957" t="s">
        <v>1387</v>
      </c>
      <c r="H3590" t="s">
        <v>391</v>
      </c>
      <c r="I3590" s="937" t="s">
        <v>491</v>
      </c>
      <c r="J3590" s="937" t="s">
        <v>447</v>
      </c>
      <c r="K3590" s="937" t="s">
        <v>0</v>
      </c>
      <c r="L3590" s="937">
        <v>2.5</v>
      </c>
      <c r="M3590" s="962" t="s">
        <v>154</v>
      </c>
      <c r="N3590" s="677">
        <f t="shared" ca="1" si="616"/>
        <v>0</v>
      </c>
      <c r="O3590" s="677">
        <f t="shared" ca="1" si="615"/>
        <v>0</v>
      </c>
      <c r="P3590" s="677">
        <f t="shared" ca="1" si="615"/>
        <v>0</v>
      </c>
      <c r="Q3590" s="677">
        <f t="shared" ca="1" si="615"/>
        <v>0</v>
      </c>
      <c r="R3590" s="677">
        <f t="shared" ca="1" si="615"/>
        <v>0</v>
      </c>
      <c r="S3590" s="677">
        <f t="shared" ca="1" si="615"/>
        <v>0</v>
      </c>
      <c r="T3590" s="677">
        <f t="shared" ca="1" si="615"/>
        <v>0</v>
      </c>
      <c r="U3590" s="677">
        <f t="shared" ca="1" si="615"/>
        <v>0</v>
      </c>
      <c r="V3590" s="677">
        <f t="shared" ca="1" si="615"/>
        <v>0</v>
      </c>
      <c r="W3590" s="677">
        <f t="shared" ca="1" si="613"/>
        <v>0</v>
      </c>
      <c r="X3590" s="677">
        <f t="shared" ca="1" si="615"/>
        <v>0</v>
      </c>
      <c r="Y3590" s="677">
        <f t="shared" ca="1" si="615"/>
        <v>0</v>
      </c>
      <c r="Z3590" s="677">
        <f t="shared" ca="1" si="615"/>
        <v>80353.311576441367</v>
      </c>
      <c r="AA3590" t="str">
        <f t="shared" si="617"/>
        <v>ASR_COMP</v>
      </c>
      <c r="AB3590" s="957">
        <f t="shared" si="618"/>
        <v>44682</v>
      </c>
      <c r="AC3590" t="str">
        <f t="shared" si="619"/>
        <v>Unaudited</v>
      </c>
    </row>
    <row r="3591" spans="1:29" x14ac:dyDescent="0.25">
      <c r="A3591" t="s">
        <v>423</v>
      </c>
      <c r="B3591" t="s">
        <v>1388</v>
      </c>
      <c r="C3591" t="s">
        <v>1389</v>
      </c>
      <c r="D3591">
        <v>1900</v>
      </c>
      <c r="E3591" s="957">
        <v>1</v>
      </c>
      <c r="F3591" t="s">
        <v>1034</v>
      </c>
      <c r="G3591" s="957" t="s">
        <v>1387</v>
      </c>
      <c r="H3591" t="s">
        <v>391</v>
      </c>
      <c r="I3591" s="937" t="s">
        <v>491</v>
      </c>
      <c r="J3591" s="937" t="s">
        <v>447</v>
      </c>
      <c r="K3591" s="937" t="s">
        <v>0</v>
      </c>
      <c r="L3591" s="937" t="s">
        <v>99</v>
      </c>
      <c r="M3591" s="962" t="s">
        <v>7</v>
      </c>
      <c r="N3591" s="677">
        <f t="shared" ca="1" si="616"/>
        <v>0</v>
      </c>
      <c r="O3591" s="677">
        <f t="shared" ca="1" si="615"/>
        <v>0</v>
      </c>
      <c r="P3591" s="677">
        <f t="shared" ca="1" si="615"/>
        <v>0</v>
      </c>
      <c r="Q3591" s="677">
        <f t="shared" ca="1" si="615"/>
        <v>0</v>
      </c>
      <c r="R3591" s="677">
        <f t="shared" ca="1" si="615"/>
        <v>0</v>
      </c>
      <c r="S3591" s="677">
        <f t="shared" ca="1" si="615"/>
        <v>0</v>
      </c>
      <c r="T3591" s="677">
        <f t="shared" ca="1" si="615"/>
        <v>0</v>
      </c>
      <c r="U3591" s="677">
        <f t="shared" ca="1" si="615"/>
        <v>0</v>
      </c>
      <c r="V3591" s="677">
        <f t="shared" ca="1" si="615"/>
        <v>0</v>
      </c>
      <c r="W3591" s="677">
        <f t="shared" ca="1" si="613"/>
        <v>0</v>
      </c>
      <c r="X3591" s="677">
        <f t="shared" ca="1" si="615"/>
        <v>0</v>
      </c>
      <c r="Y3591" s="677">
        <f t="shared" ca="1" si="615"/>
        <v>0</v>
      </c>
      <c r="Z3591" s="677">
        <f t="shared" ca="1" si="615"/>
        <v>0</v>
      </c>
      <c r="AA3591" t="str">
        <f t="shared" si="617"/>
        <v>ASR_COMP</v>
      </c>
      <c r="AB3591" s="957">
        <f t="shared" si="618"/>
        <v>44682</v>
      </c>
      <c r="AC3591" t="str">
        <f t="shared" si="619"/>
        <v>Unaudited</v>
      </c>
    </row>
    <row r="3592" spans="1:29" x14ac:dyDescent="0.25">
      <c r="A3592" t="s">
        <v>423</v>
      </c>
      <c r="B3592" t="s">
        <v>1388</v>
      </c>
      <c r="C3592" t="s">
        <v>1389</v>
      </c>
      <c r="D3592">
        <v>1900</v>
      </c>
      <c r="E3592" s="957">
        <v>1</v>
      </c>
      <c r="F3592" t="s">
        <v>1034</v>
      </c>
      <c r="G3592" s="957" t="s">
        <v>1387</v>
      </c>
      <c r="H3592" t="s">
        <v>391</v>
      </c>
      <c r="I3592" s="937" t="s">
        <v>491</v>
      </c>
      <c r="J3592" s="937" t="s">
        <v>447</v>
      </c>
      <c r="K3592" s="937" t="s">
        <v>0</v>
      </c>
      <c r="L3592" s="937" t="s">
        <v>155</v>
      </c>
      <c r="M3592" s="962" t="s">
        <v>454</v>
      </c>
      <c r="N3592" s="677">
        <f t="shared" ca="1" si="616"/>
        <v>0</v>
      </c>
      <c r="O3592" s="677">
        <f t="shared" ca="1" si="615"/>
        <v>0</v>
      </c>
      <c r="P3592" s="677">
        <f t="shared" ca="1" si="615"/>
        <v>0</v>
      </c>
      <c r="Q3592" s="677">
        <f t="shared" ca="1" si="615"/>
        <v>0</v>
      </c>
      <c r="R3592" s="677">
        <f t="shared" ca="1" si="615"/>
        <v>0</v>
      </c>
      <c r="S3592" s="677">
        <f t="shared" ca="1" si="615"/>
        <v>0</v>
      </c>
      <c r="T3592" s="677">
        <f t="shared" ca="1" si="615"/>
        <v>0</v>
      </c>
      <c r="U3592" s="677">
        <f t="shared" ca="1" si="615"/>
        <v>0</v>
      </c>
      <c r="V3592" s="677">
        <f t="shared" ca="1" si="615"/>
        <v>0</v>
      </c>
      <c r="W3592" s="677">
        <f t="shared" ca="1" si="613"/>
        <v>0</v>
      </c>
      <c r="X3592" s="677">
        <f t="shared" ca="1" si="615"/>
        <v>0</v>
      </c>
      <c r="Y3592" s="677">
        <f t="shared" ca="1" si="615"/>
        <v>0</v>
      </c>
      <c r="Z3592" s="677">
        <f t="shared" ca="1" si="615"/>
        <v>0</v>
      </c>
      <c r="AA3592" t="str">
        <f t="shared" si="617"/>
        <v>ASR_COMP</v>
      </c>
      <c r="AB3592" s="957">
        <f t="shared" si="618"/>
        <v>44682</v>
      </c>
      <c r="AC3592" t="str">
        <f t="shared" si="619"/>
        <v>Unaudited</v>
      </c>
    </row>
    <row r="3593" spans="1:29" x14ac:dyDescent="0.25">
      <c r="A3593" t="s">
        <v>423</v>
      </c>
      <c r="B3593" t="s">
        <v>1388</v>
      </c>
      <c r="C3593" t="s">
        <v>1389</v>
      </c>
      <c r="D3593">
        <v>1900</v>
      </c>
      <c r="E3593" s="957">
        <v>1</v>
      </c>
      <c r="F3593" t="s">
        <v>1034</v>
      </c>
      <c r="G3593" s="957" t="s">
        <v>1387</v>
      </c>
      <c r="H3593" t="s">
        <v>391</v>
      </c>
      <c r="I3593" s="937" t="s">
        <v>491</v>
      </c>
      <c r="J3593" s="937" t="s">
        <v>447</v>
      </c>
      <c r="K3593" s="937" t="s">
        <v>0</v>
      </c>
      <c r="L3593" s="937" t="s">
        <v>920</v>
      </c>
      <c r="M3593" s="962" t="s">
        <v>24</v>
      </c>
      <c r="N3593" s="677">
        <f t="shared" ca="1" si="616"/>
        <v>0</v>
      </c>
      <c r="O3593" s="677">
        <f t="shared" ca="1" si="615"/>
        <v>0</v>
      </c>
      <c r="P3593" s="677">
        <f t="shared" ca="1" si="615"/>
        <v>0</v>
      </c>
      <c r="Q3593" s="677">
        <f t="shared" ca="1" si="615"/>
        <v>0</v>
      </c>
      <c r="R3593" s="677">
        <f t="shared" ca="1" si="615"/>
        <v>0</v>
      </c>
      <c r="S3593" s="677">
        <f t="shared" ca="1" si="615"/>
        <v>0</v>
      </c>
      <c r="T3593" s="677">
        <f t="shared" ca="1" si="615"/>
        <v>0</v>
      </c>
      <c r="U3593" s="677">
        <f t="shared" ca="1" si="615"/>
        <v>0</v>
      </c>
      <c r="V3593" s="677">
        <f t="shared" ca="1" si="615"/>
        <v>0</v>
      </c>
      <c r="W3593" s="677">
        <f t="shared" ca="1" si="613"/>
        <v>0</v>
      </c>
      <c r="X3593" s="677">
        <f t="shared" ca="1" si="615"/>
        <v>0</v>
      </c>
      <c r="Y3593" s="677">
        <f t="shared" ca="1" si="615"/>
        <v>0</v>
      </c>
      <c r="Z3593" s="677">
        <f t="shared" ca="1" si="615"/>
        <v>292588.789365481</v>
      </c>
      <c r="AA3593" t="str">
        <f t="shared" si="617"/>
        <v>ASR_COMP</v>
      </c>
      <c r="AB3593" s="957">
        <f t="shared" si="618"/>
        <v>44682</v>
      </c>
      <c r="AC3593" t="str">
        <f t="shared" si="619"/>
        <v>Unaudited</v>
      </c>
    </row>
    <row r="3594" spans="1:29" x14ac:dyDescent="0.25">
      <c r="A3594" t="s">
        <v>423</v>
      </c>
      <c r="B3594" t="s">
        <v>1388</v>
      </c>
      <c r="C3594" t="s">
        <v>1389</v>
      </c>
      <c r="D3594">
        <v>1900</v>
      </c>
      <c r="E3594" s="957">
        <v>1</v>
      </c>
      <c r="F3594" t="s">
        <v>1034</v>
      </c>
      <c r="G3594" s="957" t="s">
        <v>1387</v>
      </c>
      <c r="H3594" t="s">
        <v>391</v>
      </c>
      <c r="I3594" s="937" t="s">
        <v>491</v>
      </c>
      <c r="J3594" s="937" t="s">
        <v>447</v>
      </c>
      <c r="K3594" s="937" t="s">
        <v>53</v>
      </c>
      <c r="L3594" s="937">
        <v>3.1</v>
      </c>
      <c r="M3594" s="962" t="s">
        <v>33</v>
      </c>
      <c r="N3594" s="677">
        <f t="shared" ca="1" si="616"/>
        <v>0</v>
      </c>
      <c r="O3594" s="677">
        <f t="shared" ca="1" si="615"/>
        <v>0</v>
      </c>
      <c r="P3594" s="677">
        <f t="shared" ca="1" si="615"/>
        <v>0</v>
      </c>
      <c r="Q3594" s="677">
        <f t="shared" ca="1" si="615"/>
        <v>0</v>
      </c>
      <c r="R3594" s="677">
        <f t="shared" ca="1" si="615"/>
        <v>0</v>
      </c>
      <c r="S3594" s="677">
        <f t="shared" ca="1" si="615"/>
        <v>0</v>
      </c>
      <c r="T3594" s="677">
        <f t="shared" ca="1" si="615"/>
        <v>0</v>
      </c>
      <c r="U3594" s="677">
        <f t="shared" ca="1" si="615"/>
        <v>0</v>
      </c>
      <c r="V3594" s="677">
        <f t="shared" ca="1" si="615"/>
        <v>0</v>
      </c>
      <c r="W3594" s="677">
        <f t="shared" ca="1" si="613"/>
        <v>0</v>
      </c>
      <c r="X3594" s="677">
        <f t="shared" ca="1" si="615"/>
        <v>0</v>
      </c>
      <c r="Y3594" s="677">
        <f t="shared" ca="1" si="615"/>
        <v>0</v>
      </c>
      <c r="Z3594" s="677">
        <f t="shared" ca="1" si="615"/>
        <v>534283.35829581332</v>
      </c>
      <c r="AA3594" t="str">
        <f t="shared" si="617"/>
        <v>ASR_COMP</v>
      </c>
      <c r="AB3594" s="957">
        <f t="shared" si="618"/>
        <v>44682</v>
      </c>
      <c r="AC3594" t="str">
        <f t="shared" si="619"/>
        <v>Unaudited</v>
      </c>
    </row>
    <row r="3595" spans="1:29" x14ac:dyDescent="0.25">
      <c r="A3595" t="s">
        <v>423</v>
      </c>
      <c r="B3595" t="s">
        <v>1388</v>
      </c>
      <c r="C3595" t="s">
        <v>1389</v>
      </c>
      <c r="D3595">
        <v>1900</v>
      </c>
      <c r="E3595" s="957">
        <v>1</v>
      </c>
      <c r="F3595" t="s">
        <v>1034</v>
      </c>
      <c r="G3595" s="957" t="s">
        <v>1387</v>
      </c>
      <c r="H3595" t="s">
        <v>391</v>
      </c>
      <c r="I3595" s="937" t="s">
        <v>491</v>
      </c>
      <c r="J3595" s="937" t="s">
        <v>447</v>
      </c>
      <c r="K3595" s="937" t="s">
        <v>53</v>
      </c>
      <c r="L3595" s="937">
        <v>3.2</v>
      </c>
      <c r="M3595" s="962" t="s">
        <v>34</v>
      </c>
      <c r="N3595" s="677">
        <f t="shared" ca="1" si="616"/>
        <v>0</v>
      </c>
      <c r="O3595" s="677">
        <f t="shared" ca="1" si="615"/>
        <v>0</v>
      </c>
      <c r="P3595" s="677">
        <f t="shared" ca="1" si="615"/>
        <v>0</v>
      </c>
      <c r="Q3595" s="677">
        <f t="shared" ca="1" si="615"/>
        <v>0</v>
      </c>
      <c r="R3595" s="677">
        <f t="shared" ca="1" si="615"/>
        <v>0</v>
      </c>
      <c r="S3595" s="677">
        <f t="shared" ca="1" si="615"/>
        <v>0</v>
      </c>
      <c r="T3595" s="677">
        <f t="shared" ca="1" si="615"/>
        <v>0</v>
      </c>
      <c r="U3595" s="677">
        <f t="shared" ca="1" si="615"/>
        <v>0</v>
      </c>
      <c r="V3595" s="677">
        <f t="shared" ca="1" si="615"/>
        <v>0</v>
      </c>
      <c r="W3595" s="677">
        <f t="shared" ca="1" si="613"/>
        <v>0</v>
      </c>
      <c r="X3595" s="677">
        <f t="shared" ca="1" si="615"/>
        <v>0</v>
      </c>
      <c r="Y3595" s="677">
        <f t="shared" ca="1" si="615"/>
        <v>0</v>
      </c>
      <c r="Z3595" s="677">
        <f t="shared" ca="1" si="615"/>
        <v>720757.90249266941</v>
      </c>
      <c r="AA3595" t="str">
        <f t="shared" si="617"/>
        <v>ASR_COMP</v>
      </c>
      <c r="AB3595" s="957">
        <f t="shared" si="618"/>
        <v>44682</v>
      </c>
      <c r="AC3595" t="str">
        <f t="shared" si="619"/>
        <v>Unaudited</v>
      </c>
    </row>
    <row r="3596" spans="1:29" x14ac:dyDescent="0.25">
      <c r="A3596" t="s">
        <v>423</v>
      </c>
      <c r="B3596" t="s">
        <v>1388</v>
      </c>
      <c r="C3596" t="s">
        <v>1389</v>
      </c>
      <c r="D3596">
        <v>1900</v>
      </c>
      <c r="E3596" s="957">
        <v>1</v>
      </c>
      <c r="F3596" t="s">
        <v>1034</v>
      </c>
      <c r="G3596" s="957" t="s">
        <v>1387</v>
      </c>
      <c r="H3596" t="s">
        <v>391</v>
      </c>
      <c r="I3596" s="937" t="s">
        <v>491</v>
      </c>
      <c r="J3596" s="937" t="s">
        <v>447</v>
      </c>
      <c r="K3596" s="937" t="s">
        <v>53</v>
      </c>
      <c r="L3596" s="945">
        <v>3.3</v>
      </c>
      <c r="M3596" s="960" t="s">
        <v>54</v>
      </c>
      <c r="N3596" s="677">
        <f t="shared" ca="1" si="616"/>
        <v>0</v>
      </c>
      <c r="O3596" s="677">
        <f t="shared" ca="1" si="615"/>
        <v>0</v>
      </c>
      <c r="P3596" s="677">
        <f t="shared" ca="1" si="615"/>
        <v>0</v>
      </c>
      <c r="Q3596" s="677">
        <f t="shared" ca="1" si="615"/>
        <v>0</v>
      </c>
      <c r="R3596" s="677">
        <f t="shared" ca="1" si="615"/>
        <v>0</v>
      </c>
      <c r="S3596" s="677">
        <f t="shared" ca="1" si="615"/>
        <v>0</v>
      </c>
      <c r="T3596" s="677">
        <f t="shared" ca="1" si="615"/>
        <v>0</v>
      </c>
      <c r="U3596" s="677">
        <f t="shared" ca="1" si="615"/>
        <v>0</v>
      </c>
      <c r="V3596" s="677">
        <f t="shared" ca="1" si="615"/>
        <v>0</v>
      </c>
      <c r="W3596" s="677">
        <f t="shared" ca="1" si="613"/>
        <v>0</v>
      </c>
      <c r="X3596" s="677">
        <f t="shared" ca="1" si="615"/>
        <v>0</v>
      </c>
      <c r="Y3596" s="677">
        <f t="shared" ca="1" si="615"/>
        <v>0</v>
      </c>
      <c r="Z3596" s="677">
        <f t="shared" ca="1" si="615"/>
        <v>34.46</v>
      </c>
      <c r="AA3596" t="str">
        <f t="shared" si="617"/>
        <v>ASR_COMP</v>
      </c>
      <c r="AB3596" s="957">
        <f t="shared" si="618"/>
        <v>44682</v>
      </c>
      <c r="AC3596" t="str">
        <f t="shared" si="619"/>
        <v>Unaudited</v>
      </c>
    </row>
    <row r="3597" spans="1:29" x14ac:dyDescent="0.25">
      <c r="A3597" t="s">
        <v>423</v>
      </c>
      <c r="B3597" t="s">
        <v>1388</v>
      </c>
      <c r="C3597" t="s">
        <v>1389</v>
      </c>
      <c r="D3597">
        <v>1900</v>
      </c>
      <c r="E3597" s="957">
        <v>1</v>
      </c>
      <c r="F3597" t="s">
        <v>1034</v>
      </c>
      <c r="G3597" s="957" t="s">
        <v>1387</v>
      </c>
      <c r="H3597" t="s">
        <v>391</v>
      </c>
      <c r="I3597" s="962" t="s">
        <v>491</v>
      </c>
      <c r="J3597" s="962" t="s">
        <v>447</v>
      </c>
      <c r="K3597" s="962" t="s">
        <v>53</v>
      </c>
      <c r="L3597" s="937" t="s">
        <v>44</v>
      </c>
      <c r="M3597" s="962" t="s">
        <v>156</v>
      </c>
      <c r="N3597" s="677">
        <f t="shared" ca="1" si="616"/>
        <v>0</v>
      </c>
      <c r="O3597" s="677">
        <f t="shared" ca="1" si="615"/>
        <v>0</v>
      </c>
      <c r="P3597" s="677">
        <f t="shared" ca="1" si="615"/>
        <v>0</v>
      </c>
      <c r="Q3597" s="677">
        <f t="shared" ca="1" si="615"/>
        <v>0</v>
      </c>
      <c r="R3597" s="677">
        <f t="shared" ca="1" si="615"/>
        <v>0</v>
      </c>
      <c r="S3597" s="677">
        <f t="shared" ca="1" si="615"/>
        <v>0</v>
      </c>
      <c r="T3597" s="677">
        <f t="shared" ca="1" si="615"/>
        <v>0</v>
      </c>
      <c r="U3597" s="677">
        <f t="shared" ca="1" si="615"/>
        <v>0</v>
      </c>
      <c r="V3597" s="677">
        <f t="shared" ca="1" si="615"/>
        <v>0</v>
      </c>
      <c r="W3597" s="677">
        <f t="shared" ca="1" si="613"/>
        <v>0</v>
      </c>
      <c r="X3597" s="677">
        <f t="shared" ca="1" si="615"/>
        <v>0</v>
      </c>
      <c r="Y3597" s="677">
        <f t="shared" ca="1" si="615"/>
        <v>0</v>
      </c>
      <c r="Z3597" s="677">
        <f t="shared" ca="1" si="615"/>
        <v>0</v>
      </c>
      <c r="AA3597" t="str">
        <f t="shared" si="617"/>
        <v>ASR_COMP</v>
      </c>
      <c r="AB3597" s="957">
        <f t="shared" si="618"/>
        <v>44682</v>
      </c>
      <c r="AC3597" t="str">
        <f t="shared" si="619"/>
        <v>Unaudited</v>
      </c>
    </row>
    <row r="3598" spans="1:29" x14ac:dyDescent="0.25">
      <c r="A3598" t="s">
        <v>423</v>
      </c>
      <c r="B3598" t="s">
        <v>1388</v>
      </c>
      <c r="C3598" t="s">
        <v>1389</v>
      </c>
      <c r="D3598">
        <v>1900</v>
      </c>
      <c r="E3598" s="957">
        <v>1</v>
      </c>
      <c r="F3598" t="s">
        <v>1034</v>
      </c>
      <c r="G3598" s="957" t="s">
        <v>1387</v>
      </c>
      <c r="H3598" t="s">
        <v>391</v>
      </c>
      <c r="I3598" s="937" t="s">
        <v>491</v>
      </c>
      <c r="J3598" s="937" t="s">
        <v>447</v>
      </c>
      <c r="K3598" s="937" t="s">
        <v>53</v>
      </c>
      <c r="L3598" s="943" t="s">
        <v>41</v>
      </c>
      <c r="M3598" s="963" t="s">
        <v>52</v>
      </c>
      <c r="N3598" s="677">
        <f t="shared" ca="1" si="616"/>
        <v>0</v>
      </c>
      <c r="O3598" s="677">
        <f t="shared" ca="1" si="615"/>
        <v>0</v>
      </c>
      <c r="P3598" s="677">
        <f t="shared" ca="1" si="615"/>
        <v>0</v>
      </c>
      <c r="Q3598" s="677">
        <f t="shared" ca="1" si="615"/>
        <v>0</v>
      </c>
      <c r="R3598" s="677">
        <f t="shared" ca="1" si="615"/>
        <v>0</v>
      </c>
      <c r="S3598" s="677">
        <f t="shared" ca="1" si="615"/>
        <v>0</v>
      </c>
      <c r="T3598" s="677">
        <f t="shared" ca="1" si="615"/>
        <v>0</v>
      </c>
      <c r="U3598" s="677">
        <f t="shared" ca="1" si="615"/>
        <v>0</v>
      </c>
      <c r="V3598" s="677">
        <f t="shared" ca="1" si="615"/>
        <v>0</v>
      </c>
      <c r="W3598" s="677">
        <f t="shared" ca="1" si="613"/>
        <v>0</v>
      </c>
      <c r="X3598" s="677">
        <f t="shared" ca="1" si="615"/>
        <v>0</v>
      </c>
      <c r="Y3598" s="677">
        <f t="shared" ca="1" si="615"/>
        <v>0</v>
      </c>
      <c r="Z3598" s="677">
        <f t="shared" ca="1" si="615"/>
        <v>0</v>
      </c>
      <c r="AA3598" t="str">
        <f t="shared" si="617"/>
        <v>ASR_COMP</v>
      </c>
      <c r="AB3598" s="957">
        <f t="shared" si="618"/>
        <v>44682</v>
      </c>
      <c r="AC3598" t="str">
        <f t="shared" si="619"/>
        <v>Unaudited</v>
      </c>
    </row>
    <row r="3599" spans="1:29" x14ac:dyDescent="0.25">
      <c r="A3599" t="s">
        <v>423</v>
      </c>
      <c r="B3599" t="s">
        <v>1388</v>
      </c>
      <c r="C3599" t="s">
        <v>1389</v>
      </c>
      <c r="D3599">
        <v>1900</v>
      </c>
      <c r="E3599" s="957">
        <v>1</v>
      </c>
      <c r="F3599" t="s">
        <v>1034</v>
      </c>
      <c r="G3599" s="957" t="s">
        <v>1387</v>
      </c>
      <c r="H3599" t="s">
        <v>391</v>
      </c>
      <c r="I3599" s="937" t="s">
        <v>491</v>
      </c>
      <c r="J3599" s="937" t="s">
        <v>447</v>
      </c>
      <c r="K3599" s="937" t="s">
        <v>53</v>
      </c>
      <c r="L3599" s="943" t="s">
        <v>42</v>
      </c>
      <c r="M3599" s="963" t="s">
        <v>157</v>
      </c>
      <c r="N3599" s="677">
        <f t="shared" ca="1" si="616"/>
        <v>0</v>
      </c>
      <c r="O3599" s="677">
        <f t="shared" ca="1" si="615"/>
        <v>0</v>
      </c>
      <c r="P3599" s="677">
        <f t="shared" ca="1" si="615"/>
        <v>0</v>
      </c>
      <c r="Q3599" s="677">
        <f t="shared" ca="1" si="615"/>
        <v>0</v>
      </c>
      <c r="R3599" s="677">
        <f t="shared" ca="1" si="615"/>
        <v>0</v>
      </c>
      <c r="S3599" s="677">
        <f t="shared" ca="1" si="615"/>
        <v>0</v>
      </c>
      <c r="T3599" s="677">
        <f t="shared" ca="1" si="615"/>
        <v>0</v>
      </c>
      <c r="U3599" s="677">
        <f t="shared" ca="1" si="615"/>
        <v>0</v>
      </c>
      <c r="V3599" s="677">
        <f t="shared" ca="1" si="615"/>
        <v>0</v>
      </c>
      <c r="W3599" s="677">
        <f t="shared" ca="1" si="613"/>
        <v>0</v>
      </c>
      <c r="X3599" s="677">
        <f t="shared" ca="1" si="615"/>
        <v>0</v>
      </c>
      <c r="Y3599" s="677">
        <f t="shared" ca="1" si="615"/>
        <v>0</v>
      </c>
      <c r="Z3599" s="677">
        <f t="shared" ca="1" si="615"/>
        <v>-722061.67622000142</v>
      </c>
      <c r="AA3599" t="str">
        <f t="shared" si="617"/>
        <v>ASR_COMP</v>
      </c>
      <c r="AB3599" s="957">
        <f t="shared" si="618"/>
        <v>44682</v>
      </c>
      <c r="AC3599" t="str">
        <f t="shared" si="619"/>
        <v>Unaudited</v>
      </c>
    </row>
    <row r="3600" spans="1:29" x14ac:dyDescent="0.25">
      <c r="A3600" t="s">
        <v>423</v>
      </c>
      <c r="B3600" t="s">
        <v>1388</v>
      </c>
      <c r="C3600" t="s">
        <v>1389</v>
      </c>
      <c r="D3600">
        <v>1900</v>
      </c>
      <c r="E3600" s="957">
        <v>1</v>
      </c>
      <c r="F3600" t="s">
        <v>1034</v>
      </c>
      <c r="G3600" s="957" t="s">
        <v>1387</v>
      </c>
      <c r="H3600" t="s">
        <v>391</v>
      </c>
      <c r="I3600" s="937" t="s">
        <v>491</v>
      </c>
      <c r="J3600" s="937" t="s">
        <v>447</v>
      </c>
      <c r="K3600" s="937" t="s">
        <v>53</v>
      </c>
      <c r="L3600" s="947" t="s">
        <v>43</v>
      </c>
      <c r="M3600" s="964" t="s">
        <v>465</v>
      </c>
      <c r="N3600" s="677">
        <f t="shared" ca="1" si="616"/>
        <v>0</v>
      </c>
      <c r="O3600" s="677">
        <f t="shared" ca="1" si="615"/>
        <v>0</v>
      </c>
      <c r="P3600" s="677">
        <f t="shared" ca="1" si="615"/>
        <v>0</v>
      </c>
      <c r="Q3600" s="677">
        <f t="shared" ca="1" si="615"/>
        <v>0</v>
      </c>
      <c r="R3600" s="677">
        <f t="shared" ca="1" si="615"/>
        <v>0</v>
      </c>
      <c r="S3600" s="677">
        <f t="shared" ca="1" si="615"/>
        <v>0</v>
      </c>
      <c r="T3600" s="677">
        <f t="shared" ca="1" si="615"/>
        <v>0</v>
      </c>
      <c r="U3600" s="677">
        <f t="shared" ca="1" si="615"/>
        <v>0</v>
      </c>
      <c r="V3600" s="677">
        <f t="shared" ca="1" si="615"/>
        <v>0</v>
      </c>
      <c r="W3600" s="677">
        <f t="shared" ca="1" si="613"/>
        <v>0</v>
      </c>
      <c r="X3600" s="677">
        <f t="shared" ca="1" si="615"/>
        <v>0</v>
      </c>
      <c r="Y3600" s="677">
        <f t="shared" ca="1" si="615"/>
        <v>0</v>
      </c>
      <c r="Z3600" s="677">
        <f t="shared" ca="1" si="615"/>
        <v>-198653.41834229007</v>
      </c>
      <c r="AA3600" t="str">
        <f t="shared" si="617"/>
        <v>ASR_COMP</v>
      </c>
      <c r="AB3600" s="957">
        <f t="shared" si="618"/>
        <v>44682</v>
      </c>
      <c r="AC3600" t="str">
        <f t="shared" si="619"/>
        <v>Unaudited</v>
      </c>
    </row>
    <row r="3601" spans="1:29" x14ac:dyDescent="0.25">
      <c r="A3601" t="s">
        <v>423</v>
      </c>
      <c r="B3601" t="s">
        <v>1388</v>
      </c>
      <c r="C3601" t="s">
        <v>1389</v>
      </c>
      <c r="D3601">
        <v>1900</v>
      </c>
      <c r="E3601" s="957">
        <v>1</v>
      </c>
      <c r="F3601" t="s">
        <v>1034</v>
      </c>
      <c r="G3601" s="957" t="s">
        <v>1387</v>
      </c>
      <c r="H3601" t="s">
        <v>391</v>
      </c>
      <c r="I3601" s="963" t="s">
        <v>491</v>
      </c>
      <c r="J3601" s="963" t="s">
        <v>447</v>
      </c>
      <c r="K3601" s="963" t="s">
        <v>923</v>
      </c>
      <c r="L3601" s="943" t="s">
        <v>924</v>
      </c>
      <c r="M3601" s="963" t="s">
        <v>923</v>
      </c>
      <c r="N3601" s="677">
        <f t="shared" ca="1" si="616"/>
        <v>0</v>
      </c>
      <c r="O3601" s="677">
        <f t="shared" ca="1" si="615"/>
        <v>0</v>
      </c>
      <c r="P3601" s="677">
        <f t="shared" ca="1" si="615"/>
        <v>0</v>
      </c>
      <c r="Q3601" s="677">
        <f t="shared" ca="1" si="615"/>
        <v>0</v>
      </c>
      <c r="R3601" s="677">
        <f t="shared" ca="1" si="615"/>
        <v>0</v>
      </c>
      <c r="S3601" s="677">
        <f t="shared" ca="1" si="615"/>
        <v>0</v>
      </c>
      <c r="T3601" s="677">
        <f t="shared" ca="1" si="615"/>
        <v>0</v>
      </c>
      <c r="U3601" s="677">
        <f t="shared" ca="1" si="615"/>
        <v>0</v>
      </c>
      <c r="V3601" s="677">
        <f t="shared" ca="1" si="615"/>
        <v>0</v>
      </c>
      <c r="W3601" s="677">
        <f t="shared" ca="1" si="613"/>
        <v>0</v>
      </c>
      <c r="X3601" s="677">
        <f t="shared" ca="1" si="615"/>
        <v>0</v>
      </c>
      <c r="Y3601" s="677">
        <f t="shared" ca="1" si="615"/>
        <v>0</v>
      </c>
      <c r="Z3601" s="677">
        <f t="shared" ca="1" si="615"/>
        <v>249548.0357830323</v>
      </c>
      <c r="AA3601" t="str">
        <f t="shared" si="617"/>
        <v>ASR_COMP</v>
      </c>
      <c r="AB3601" s="957">
        <f t="shared" si="618"/>
        <v>44682</v>
      </c>
      <c r="AC3601" t="str">
        <f t="shared" si="619"/>
        <v>Unaudited</v>
      </c>
    </row>
    <row r="3602" spans="1:29" x14ac:dyDescent="0.25">
      <c r="A3602" t="s">
        <v>423</v>
      </c>
      <c r="B3602" t="s">
        <v>1388</v>
      </c>
      <c r="C3602" t="s">
        <v>1389</v>
      </c>
      <c r="D3602">
        <v>1900</v>
      </c>
      <c r="E3602" s="957">
        <v>1</v>
      </c>
      <c r="F3602" t="s">
        <v>1034</v>
      </c>
      <c r="G3602" s="957" t="s">
        <v>1387</v>
      </c>
      <c r="H3602" t="s">
        <v>391</v>
      </c>
      <c r="I3602" s="937" t="s">
        <v>491</v>
      </c>
      <c r="J3602" s="937" t="s">
        <v>447</v>
      </c>
      <c r="K3602" s="937" t="s">
        <v>923</v>
      </c>
      <c r="L3602" s="937" t="s">
        <v>925</v>
      </c>
      <c r="M3602" s="962" t="s">
        <v>928</v>
      </c>
      <c r="N3602" s="677">
        <f t="shared" ca="1" si="616"/>
        <v>0</v>
      </c>
      <c r="O3602" s="677">
        <f t="shared" ca="1" si="615"/>
        <v>0</v>
      </c>
      <c r="P3602" s="677">
        <f t="shared" ca="1" si="615"/>
        <v>0</v>
      </c>
      <c r="Q3602" s="677">
        <f t="shared" ca="1" si="615"/>
        <v>0</v>
      </c>
      <c r="R3602" s="677">
        <f t="shared" ca="1" si="615"/>
        <v>0</v>
      </c>
      <c r="S3602" s="677">
        <f t="shared" ca="1" si="615"/>
        <v>0</v>
      </c>
      <c r="T3602" s="677">
        <f t="shared" ca="1" si="615"/>
        <v>0</v>
      </c>
      <c r="U3602" s="677">
        <f t="shared" ca="1" si="615"/>
        <v>0</v>
      </c>
      <c r="V3602" s="677">
        <f t="shared" ca="1" si="615"/>
        <v>0</v>
      </c>
      <c r="W3602" s="677">
        <f t="shared" ca="1" si="613"/>
        <v>0</v>
      </c>
      <c r="X3602" s="677">
        <f t="shared" ca="1" si="615"/>
        <v>0</v>
      </c>
      <c r="Y3602" s="677">
        <f t="shared" ca="1" si="615"/>
        <v>0</v>
      </c>
      <c r="Z3602" s="677">
        <f t="shared" ca="1" si="615"/>
        <v>-547787.64874957339</v>
      </c>
      <c r="AA3602" t="str">
        <f t="shared" si="617"/>
        <v>ASR_COMP</v>
      </c>
      <c r="AB3602" s="957">
        <f t="shared" si="618"/>
        <v>44682</v>
      </c>
      <c r="AC3602" t="str">
        <f t="shared" si="619"/>
        <v>Unaudited</v>
      </c>
    </row>
    <row r="3603" spans="1:29" x14ac:dyDescent="0.25">
      <c r="A3603" t="s">
        <v>423</v>
      </c>
      <c r="B3603" t="s">
        <v>1388</v>
      </c>
      <c r="C3603" t="s">
        <v>1389</v>
      </c>
      <c r="D3603">
        <v>1900</v>
      </c>
      <c r="E3603" s="957">
        <v>1</v>
      </c>
      <c r="F3603" t="s">
        <v>1034</v>
      </c>
      <c r="G3603" s="957" t="s">
        <v>1387</v>
      </c>
      <c r="H3603" t="s">
        <v>391</v>
      </c>
      <c r="I3603" s="937" t="s">
        <v>491</v>
      </c>
      <c r="J3603" s="937" t="s">
        <v>447</v>
      </c>
      <c r="K3603" s="937" t="s">
        <v>923</v>
      </c>
      <c r="L3603" s="937" t="s">
        <v>926</v>
      </c>
      <c r="M3603" s="962" t="s">
        <v>929</v>
      </c>
      <c r="N3603" s="677">
        <f t="shared" ca="1" si="616"/>
        <v>0</v>
      </c>
      <c r="O3603" s="677">
        <f t="shared" ca="1" si="615"/>
        <v>0</v>
      </c>
      <c r="P3603" s="677">
        <f t="shared" ca="1" si="615"/>
        <v>0</v>
      </c>
      <c r="Q3603" s="677">
        <f t="shared" ca="1" si="615"/>
        <v>0</v>
      </c>
      <c r="R3603" s="677">
        <f t="shared" ca="1" si="615"/>
        <v>0</v>
      </c>
      <c r="S3603" s="677">
        <f t="shared" ca="1" si="615"/>
        <v>0</v>
      </c>
      <c r="T3603" s="677">
        <f t="shared" ca="1" si="615"/>
        <v>0</v>
      </c>
      <c r="U3603" s="677">
        <f t="shared" ca="1" si="615"/>
        <v>0</v>
      </c>
      <c r="V3603" s="677">
        <f t="shared" ca="1" si="615"/>
        <v>0</v>
      </c>
      <c r="W3603" s="677">
        <f t="shared" ca="1" si="613"/>
        <v>0</v>
      </c>
      <c r="X3603" s="677">
        <f t="shared" ca="1" si="615"/>
        <v>0</v>
      </c>
      <c r="Y3603" s="677">
        <f t="shared" ca="1" si="615"/>
        <v>0</v>
      </c>
      <c r="Z3603" s="677">
        <f t="shared" ca="1" si="615"/>
        <v>0</v>
      </c>
      <c r="AA3603" t="str">
        <f t="shared" si="617"/>
        <v>ASR_COMP</v>
      </c>
      <c r="AB3603" s="957">
        <f t="shared" si="618"/>
        <v>44682</v>
      </c>
      <c r="AC3603" t="str">
        <f t="shared" si="619"/>
        <v>Unaudited</v>
      </c>
    </row>
    <row r="3604" spans="1:29" x14ac:dyDescent="0.25">
      <c r="A3604" t="s">
        <v>423</v>
      </c>
      <c r="B3604" t="s">
        <v>1388</v>
      </c>
      <c r="C3604" t="s">
        <v>1389</v>
      </c>
      <c r="D3604">
        <v>1900</v>
      </c>
      <c r="E3604" s="957">
        <v>1</v>
      </c>
      <c r="F3604" t="s">
        <v>1034</v>
      </c>
      <c r="G3604" s="957" t="s">
        <v>1387</v>
      </c>
      <c r="H3604" t="s">
        <v>391</v>
      </c>
      <c r="I3604" s="937" t="s">
        <v>491</v>
      </c>
      <c r="J3604" s="937" t="s">
        <v>447</v>
      </c>
      <c r="K3604" s="937" t="s">
        <v>448</v>
      </c>
      <c r="L3604" s="937">
        <v>5.0999999999999996</v>
      </c>
      <c r="M3604" s="962" t="s">
        <v>37</v>
      </c>
      <c r="N3604" s="677">
        <f t="shared" ca="1" si="616"/>
        <v>0</v>
      </c>
      <c r="O3604" s="677">
        <f t="shared" ca="1" si="615"/>
        <v>0</v>
      </c>
      <c r="P3604" s="677">
        <f t="shared" ca="1" si="615"/>
        <v>0</v>
      </c>
      <c r="Q3604" s="677">
        <f t="shared" ca="1" si="615"/>
        <v>0</v>
      </c>
      <c r="R3604" s="677">
        <f t="shared" ca="1" si="615"/>
        <v>0</v>
      </c>
      <c r="S3604" s="677">
        <f t="shared" ca="1" si="615"/>
        <v>0</v>
      </c>
      <c r="T3604" s="677">
        <f t="shared" ca="1" si="615"/>
        <v>0</v>
      </c>
      <c r="U3604" s="677">
        <f t="shared" ca="1" si="615"/>
        <v>0</v>
      </c>
      <c r="V3604" s="677">
        <f t="shared" ca="1" si="615"/>
        <v>0</v>
      </c>
      <c r="W3604" s="677">
        <f t="shared" ca="1" si="613"/>
        <v>0</v>
      </c>
      <c r="X3604" s="677">
        <f t="shared" ca="1" si="615"/>
        <v>0</v>
      </c>
      <c r="Y3604" s="677">
        <f t="shared" ca="1" si="615"/>
        <v>0</v>
      </c>
      <c r="Z3604" s="677">
        <f t="shared" ca="1" si="615"/>
        <v>593648.95761211833</v>
      </c>
      <c r="AA3604" t="str">
        <f t="shared" si="617"/>
        <v>ASR_COMP</v>
      </c>
      <c r="AB3604" s="957">
        <f t="shared" si="618"/>
        <v>44682</v>
      </c>
      <c r="AC3604" t="str">
        <f t="shared" si="619"/>
        <v>Unaudited</v>
      </c>
    </row>
    <row r="3605" spans="1:29" ht="30" x14ac:dyDescent="0.25">
      <c r="A3605" t="s">
        <v>423</v>
      </c>
      <c r="B3605" t="s">
        <v>1388</v>
      </c>
      <c r="C3605" t="s">
        <v>1389</v>
      </c>
      <c r="D3605">
        <v>1900</v>
      </c>
      <c r="E3605" s="957">
        <v>1</v>
      </c>
      <c r="F3605" t="s">
        <v>1034</v>
      </c>
      <c r="G3605" s="957" t="s">
        <v>1387</v>
      </c>
      <c r="H3605" t="s">
        <v>391</v>
      </c>
      <c r="I3605" s="937" t="s">
        <v>491</v>
      </c>
      <c r="J3605" s="937" t="s">
        <v>447</v>
      </c>
      <c r="K3605" s="937" t="s">
        <v>448</v>
      </c>
      <c r="L3605" s="945">
        <v>5.2</v>
      </c>
      <c r="M3605" s="960" t="s">
        <v>306</v>
      </c>
      <c r="N3605" s="677">
        <f t="shared" ca="1" si="616"/>
        <v>0</v>
      </c>
      <c r="O3605" s="677">
        <f t="shared" ca="1" si="615"/>
        <v>0</v>
      </c>
      <c r="P3605" s="677">
        <f t="shared" ca="1" si="615"/>
        <v>0</v>
      </c>
      <c r="Q3605" s="677">
        <f t="shared" ca="1" si="615"/>
        <v>0</v>
      </c>
      <c r="R3605" s="677">
        <f t="shared" ca="1" si="615"/>
        <v>0</v>
      </c>
      <c r="S3605" s="677">
        <f t="shared" ca="1" si="615"/>
        <v>0</v>
      </c>
      <c r="T3605" s="677">
        <f t="shared" ca="1" si="615"/>
        <v>0</v>
      </c>
      <c r="U3605" s="677">
        <f t="shared" ca="1" si="615"/>
        <v>0</v>
      </c>
      <c r="V3605" s="677">
        <f t="shared" ca="1" si="615"/>
        <v>0</v>
      </c>
      <c r="W3605" s="677">
        <f t="shared" ca="1" si="613"/>
        <v>0</v>
      </c>
      <c r="X3605" s="677">
        <f t="shared" ca="1" si="615"/>
        <v>0</v>
      </c>
      <c r="Y3605" s="677">
        <f t="shared" ca="1" si="615"/>
        <v>0</v>
      </c>
      <c r="Z3605" s="677">
        <f t="shared" ca="1" si="615"/>
        <v>0</v>
      </c>
      <c r="AA3605" t="str">
        <f t="shared" si="617"/>
        <v>ASR_COMP</v>
      </c>
      <c r="AB3605" s="957">
        <f t="shared" si="618"/>
        <v>44682</v>
      </c>
      <c r="AC3605" t="str">
        <f t="shared" si="619"/>
        <v>Unaudited</v>
      </c>
    </row>
    <row r="3606" spans="1:29" ht="30" x14ac:dyDescent="0.25">
      <c r="A3606" t="s">
        <v>423</v>
      </c>
      <c r="B3606" t="s">
        <v>1388</v>
      </c>
      <c r="C3606" t="s">
        <v>1389</v>
      </c>
      <c r="D3606">
        <v>1900</v>
      </c>
      <c r="E3606" s="957">
        <v>1</v>
      </c>
      <c r="F3606" t="s">
        <v>1034</v>
      </c>
      <c r="G3606" s="957" t="s">
        <v>1387</v>
      </c>
      <c r="H3606" t="s">
        <v>391</v>
      </c>
      <c r="I3606" s="962" t="s">
        <v>491</v>
      </c>
      <c r="J3606" s="962" t="s">
        <v>447</v>
      </c>
      <c r="K3606" s="962" t="s">
        <v>448</v>
      </c>
      <c r="L3606" s="937">
        <v>5.3</v>
      </c>
      <c r="M3606" s="962" t="s">
        <v>307</v>
      </c>
      <c r="N3606" s="677">
        <f t="shared" ca="1" si="616"/>
        <v>0</v>
      </c>
      <c r="O3606" s="677">
        <f t="shared" ca="1" si="615"/>
        <v>0</v>
      </c>
      <c r="P3606" s="677">
        <f t="shared" ca="1" si="615"/>
        <v>0</v>
      </c>
      <c r="Q3606" s="677">
        <f t="shared" ca="1" si="615"/>
        <v>0</v>
      </c>
      <c r="R3606" s="677">
        <f t="shared" ca="1" si="615"/>
        <v>0</v>
      </c>
      <c r="S3606" s="677">
        <f t="shared" ca="1" si="615"/>
        <v>0</v>
      </c>
      <c r="T3606" s="677">
        <f t="shared" ca="1" si="615"/>
        <v>0</v>
      </c>
      <c r="U3606" s="677">
        <f t="shared" ca="1" si="615"/>
        <v>0</v>
      </c>
      <c r="V3606" s="677">
        <f t="shared" ca="1" si="615"/>
        <v>0</v>
      </c>
      <c r="W3606" s="677">
        <f t="shared" ca="1" si="613"/>
        <v>0</v>
      </c>
      <c r="X3606" s="677">
        <f t="shared" ca="1" si="615"/>
        <v>0</v>
      </c>
      <c r="Y3606" s="677">
        <f t="shared" ca="1" si="615"/>
        <v>0</v>
      </c>
      <c r="Z3606" s="677">
        <f t="shared" ca="1" si="615"/>
        <v>-606904.16045746161</v>
      </c>
      <c r="AA3606" t="str">
        <f t="shared" si="617"/>
        <v>ASR_COMP</v>
      </c>
      <c r="AB3606" s="957">
        <f t="shared" si="618"/>
        <v>44682</v>
      </c>
      <c r="AC3606" t="str">
        <f t="shared" si="619"/>
        <v>Unaudited</v>
      </c>
    </row>
    <row r="3607" spans="1:29" x14ac:dyDescent="0.25">
      <c r="A3607" t="s">
        <v>423</v>
      </c>
      <c r="B3607" t="s">
        <v>1388</v>
      </c>
      <c r="C3607" t="s">
        <v>1389</v>
      </c>
      <c r="D3607">
        <v>1900</v>
      </c>
      <c r="E3607" s="957">
        <v>1</v>
      </c>
      <c r="F3607" t="s">
        <v>1034</v>
      </c>
      <c r="G3607" s="957" t="s">
        <v>1387</v>
      </c>
      <c r="H3607" t="s">
        <v>391</v>
      </c>
      <c r="I3607" s="937" t="s">
        <v>491</v>
      </c>
      <c r="J3607" s="937" t="s">
        <v>447</v>
      </c>
      <c r="K3607" s="937" t="s">
        <v>448</v>
      </c>
      <c r="L3607" s="937" t="s">
        <v>82</v>
      </c>
      <c r="M3607" s="962" t="s">
        <v>456</v>
      </c>
      <c r="N3607" s="677">
        <f t="shared" ca="1" si="616"/>
        <v>0</v>
      </c>
      <c r="O3607" s="677">
        <f t="shared" ca="1" si="615"/>
        <v>0</v>
      </c>
      <c r="P3607" s="677">
        <f t="shared" ca="1" si="615"/>
        <v>0</v>
      </c>
      <c r="Q3607" s="677">
        <f t="shared" ca="1" si="615"/>
        <v>0</v>
      </c>
      <c r="R3607" s="677">
        <f t="shared" ca="1" si="615"/>
        <v>0</v>
      </c>
      <c r="S3607" s="677">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7">
        <f t="shared" ca="1" si="620"/>
        <v>0</v>
      </c>
      <c r="U3607" s="677">
        <f t="shared" ca="1" si="620"/>
        <v>0</v>
      </c>
      <c r="V3607" s="677">
        <f t="shared" ca="1" si="620"/>
        <v>0</v>
      </c>
      <c r="W3607" s="677">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7">
        <f t="shared" ca="1" si="620"/>
        <v>0</v>
      </c>
      <c r="Y3607" s="677">
        <f t="shared" ca="1" si="620"/>
        <v>0</v>
      </c>
      <c r="Z3607" s="677">
        <f t="shared" ca="1" si="620"/>
        <v>0</v>
      </c>
      <c r="AA3607" t="str">
        <f t="shared" si="617"/>
        <v>ASR_COMP</v>
      </c>
      <c r="AB3607" s="957">
        <f t="shared" si="618"/>
        <v>44682</v>
      </c>
      <c r="AC3607" t="str">
        <f t="shared" si="619"/>
        <v>Unaudited</v>
      </c>
    </row>
    <row r="3608" spans="1:29" x14ac:dyDescent="0.25">
      <c r="A3608" t="s">
        <v>423</v>
      </c>
      <c r="B3608" t="s">
        <v>1388</v>
      </c>
      <c r="C3608" t="s">
        <v>1389</v>
      </c>
      <c r="D3608">
        <v>1900</v>
      </c>
      <c r="E3608" s="957">
        <v>1</v>
      </c>
      <c r="F3608" t="s">
        <v>1034</v>
      </c>
      <c r="G3608" s="957" t="s">
        <v>1387</v>
      </c>
      <c r="H3608" t="s">
        <v>391</v>
      </c>
      <c r="I3608" s="937" t="s">
        <v>491</v>
      </c>
      <c r="J3608" s="937" t="s">
        <v>447</v>
      </c>
      <c r="K3608" s="937" t="s">
        <v>449</v>
      </c>
      <c r="L3608" s="937">
        <v>6.1</v>
      </c>
      <c r="M3608" s="962" t="s">
        <v>18</v>
      </c>
      <c r="N3608" s="677">
        <f t="shared" ca="1" si="616"/>
        <v>0</v>
      </c>
      <c r="O3608" s="677">
        <f t="shared" ca="1" si="620"/>
        <v>0</v>
      </c>
      <c r="P3608" s="677">
        <f t="shared" ca="1" si="620"/>
        <v>0</v>
      </c>
      <c r="Q3608" s="677">
        <f t="shared" ca="1" si="620"/>
        <v>0</v>
      </c>
      <c r="R3608" s="677">
        <f t="shared" ca="1" si="620"/>
        <v>0</v>
      </c>
      <c r="S3608" s="677">
        <f t="shared" ca="1" si="620"/>
        <v>0</v>
      </c>
      <c r="T3608" s="677">
        <f t="shared" ca="1" si="620"/>
        <v>0</v>
      </c>
      <c r="U3608" s="677">
        <f t="shared" ca="1" si="620"/>
        <v>0</v>
      </c>
      <c r="V3608" s="677">
        <f t="shared" ca="1" si="620"/>
        <v>0</v>
      </c>
      <c r="W3608" s="677">
        <f t="shared" ca="1" si="621"/>
        <v>0</v>
      </c>
      <c r="X3608" s="677">
        <f t="shared" ca="1" si="620"/>
        <v>0</v>
      </c>
      <c r="Y3608" s="677">
        <f t="shared" ca="1" si="620"/>
        <v>0</v>
      </c>
      <c r="Z3608" s="677">
        <f t="shared" ca="1" si="620"/>
        <v>0</v>
      </c>
      <c r="AA3608" t="str">
        <f t="shared" si="617"/>
        <v>ASR_COMP</v>
      </c>
      <c r="AB3608" s="957">
        <f t="shared" si="618"/>
        <v>44682</v>
      </c>
      <c r="AC3608" t="str">
        <f t="shared" si="619"/>
        <v>Unaudited</v>
      </c>
    </row>
    <row r="3609" spans="1:29" x14ac:dyDescent="0.25">
      <c r="A3609" t="s">
        <v>423</v>
      </c>
      <c r="B3609" t="s">
        <v>1388</v>
      </c>
      <c r="C3609" t="s">
        <v>1389</v>
      </c>
      <c r="D3609">
        <v>1900</v>
      </c>
      <c r="E3609" s="957">
        <v>1</v>
      </c>
      <c r="F3609" t="s">
        <v>1034</v>
      </c>
      <c r="G3609" s="957" t="s">
        <v>1387</v>
      </c>
      <c r="H3609" t="s">
        <v>391</v>
      </c>
      <c r="I3609" s="937" t="s">
        <v>491</v>
      </c>
      <c r="J3609" s="937" t="s">
        <v>447</v>
      </c>
      <c r="K3609" s="937" t="s">
        <v>449</v>
      </c>
      <c r="L3609" s="937">
        <v>6.2</v>
      </c>
      <c r="M3609" s="962" t="s">
        <v>19</v>
      </c>
      <c r="N3609" s="677">
        <f t="shared" ca="1" si="616"/>
        <v>0</v>
      </c>
      <c r="O3609" s="677">
        <f t="shared" ca="1" si="620"/>
        <v>0</v>
      </c>
      <c r="P3609" s="677">
        <f t="shared" ca="1" si="620"/>
        <v>0</v>
      </c>
      <c r="Q3609" s="677">
        <f t="shared" ca="1" si="620"/>
        <v>0</v>
      </c>
      <c r="R3609" s="677">
        <f t="shared" ca="1" si="620"/>
        <v>0</v>
      </c>
      <c r="S3609" s="677">
        <f t="shared" ca="1" si="620"/>
        <v>0</v>
      </c>
      <c r="T3609" s="677">
        <f t="shared" ca="1" si="620"/>
        <v>0</v>
      </c>
      <c r="U3609" s="677">
        <f t="shared" ca="1" si="620"/>
        <v>0</v>
      </c>
      <c r="V3609" s="677">
        <f t="shared" ca="1" si="620"/>
        <v>0</v>
      </c>
      <c r="W3609" s="677">
        <f t="shared" ca="1" si="621"/>
        <v>0</v>
      </c>
      <c r="X3609" s="677">
        <f t="shared" ca="1" si="620"/>
        <v>0</v>
      </c>
      <c r="Y3609" s="677">
        <f t="shared" ca="1" si="620"/>
        <v>0</v>
      </c>
      <c r="Z3609" s="677">
        <f t="shared" ca="1" si="620"/>
        <v>0</v>
      </c>
      <c r="AA3609" t="str">
        <f t="shared" si="617"/>
        <v>ASR_COMP</v>
      </c>
      <c r="AB3609" s="957">
        <f t="shared" si="618"/>
        <v>44682</v>
      </c>
      <c r="AC3609" t="str">
        <f t="shared" si="619"/>
        <v>Unaudited</v>
      </c>
    </row>
    <row r="3610" spans="1:29" x14ac:dyDescent="0.25">
      <c r="A3610" t="s">
        <v>423</v>
      </c>
      <c r="B3610" t="s">
        <v>1388</v>
      </c>
      <c r="C3610" t="s">
        <v>1389</v>
      </c>
      <c r="D3610">
        <v>1900</v>
      </c>
      <c r="E3610" s="957">
        <v>1</v>
      </c>
      <c r="F3610" t="s">
        <v>1034</v>
      </c>
      <c r="G3610" s="957" t="s">
        <v>1387</v>
      </c>
      <c r="H3610" t="s">
        <v>391</v>
      </c>
      <c r="I3610" s="937" t="s">
        <v>491</v>
      </c>
      <c r="J3610" s="937" t="s">
        <v>447</v>
      </c>
      <c r="K3610" s="937" t="s">
        <v>449</v>
      </c>
      <c r="L3610" s="945">
        <v>6.3</v>
      </c>
      <c r="M3610" s="960" t="s">
        <v>187</v>
      </c>
      <c r="N3610" s="677">
        <f t="shared" ca="1" si="616"/>
        <v>0</v>
      </c>
      <c r="O3610" s="677">
        <f t="shared" ca="1" si="620"/>
        <v>0</v>
      </c>
      <c r="P3610" s="677">
        <f t="shared" ca="1" si="620"/>
        <v>0</v>
      </c>
      <c r="Q3610" s="677">
        <f t="shared" ca="1" si="620"/>
        <v>0</v>
      </c>
      <c r="R3610" s="677">
        <f t="shared" ca="1" si="620"/>
        <v>0</v>
      </c>
      <c r="S3610" s="677">
        <f t="shared" ca="1" si="620"/>
        <v>0</v>
      </c>
      <c r="T3610" s="677">
        <f t="shared" ca="1" si="620"/>
        <v>0</v>
      </c>
      <c r="U3610" s="677">
        <f t="shared" ca="1" si="620"/>
        <v>0</v>
      </c>
      <c r="V3610" s="677">
        <f t="shared" ca="1" si="620"/>
        <v>0</v>
      </c>
      <c r="W3610" s="677">
        <f t="shared" ca="1" si="621"/>
        <v>0</v>
      </c>
      <c r="X3610" s="677">
        <f t="shared" ca="1" si="620"/>
        <v>0</v>
      </c>
      <c r="Y3610" s="677">
        <f t="shared" ca="1" si="620"/>
        <v>0</v>
      </c>
      <c r="Z3610" s="677">
        <f t="shared" ca="1" si="620"/>
        <v>0</v>
      </c>
      <c r="AA3610" t="str">
        <f t="shared" si="617"/>
        <v>ASR_COMP</v>
      </c>
      <c r="AB3610" s="957">
        <f t="shared" si="618"/>
        <v>44682</v>
      </c>
      <c r="AC3610" t="str">
        <f t="shared" si="619"/>
        <v>Unaudited</v>
      </c>
    </row>
    <row r="3611" spans="1:29" x14ac:dyDescent="0.25">
      <c r="A3611" t="s">
        <v>423</v>
      </c>
      <c r="B3611" t="s">
        <v>1388</v>
      </c>
      <c r="C3611" t="s">
        <v>1389</v>
      </c>
      <c r="D3611">
        <v>1900</v>
      </c>
      <c r="E3611" s="957">
        <v>1</v>
      </c>
      <c r="F3611" t="s">
        <v>1034</v>
      </c>
      <c r="G3611" s="957" t="s">
        <v>1387</v>
      </c>
      <c r="H3611" t="s">
        <v>391</v>
      </c>
      <c r="I3611" s="962" t="s">
        <v>491</v>
      </c>
      <c r="J3611" s="962" t="s">
        <v>447</v>
      </c>
      <c r="K3611" s="962" t="s">
        <v>449</v>
      </c>
      <c r="L3611" s="937" t="s">
        <v>87</v>
      </c>
      <c r="M3611" s="962" t="s">
        <v>457</v>
      </c>
      <c r="N3611" s="677">
        <f t="shared" ca="1" si="616"/>
        <v>0</v>
      </c>
      <c r="O3611" s="677">
        <f t="shared" ca="1" si="620"/>
        <v>0</v>
      </c>
      <c r="P3611" s="677">
        <f t="shared" ca="1" si="620"/>
        <v>0</v>
      </c>
      <c r="Q3611" s="677">
        <f t="shared" ca="1" si="620"/>
        <v>0</v>
      </c>
      <c r="R3611" s="677">
        <f t="shared" ca="1" si="620"/>
        <v>0</v>
      </c>
      <c r="S3611" s="677">
        <f t="shared" ca="1" si="620"/>
        <v>0</v>
      </c>
      <c r="T3611" s="677">
        <f t="shared" ca="1" si="620"/>
        <v>0</v>
      </c>
      <c r="U3611" s="677">
        <f t="shared" ca="1" si="620"/>
        <v>0</v>
      </c>
      <c r="V3611" s="677">
        <f t="shared" ca="1" si="620"/>
        <v>0</v>
      </c>
      <c r="W3611" s="677">
        <f t="shared" ca="1" si="621"/>
        <v>0</v>
      </c>
      <c r="X3611" s="677">
        <f t="shared" ca="1" si="620"/>
        <v>0</v>
      </c>
      <c r="Y3611" s="677">
        <f t="shared" ca="1" si="620"/>
        <v>0</v>
      </c>
      <c r="Z3611" s="677">
        <f t="shared" ca="1" si="620"/>
        <v>0</v>
      </c>
      <c r="AA3611" t="str">
        <f t="shared" si="617"/>
        <v>ASR_COMP</v>
      </c>
      <c r="AB3611" s="957">
        <f t="shared" si="618"/>
        <v>44682</v>
      </c>
      <c r="AC3611" t="str">
        <f t="shared" si="619"/>
        <v>Unaudited</v>
      </c>
    </row>
    <row r="3612" spans="1:29" x14ac:dyDescent="0.25">
      <c r="A3612" t="s">
        <v>423</v>
      </c>
      <c r="B3612" t="s">
        <v>1388</v>
      </c>
      <c r="C3612" t="s">
        <v>1389</v>
      </c>
      <c r="D3612">
        <v>1900</v>
      </c>
      <c r="E3612" s="957">
        <v>1</v>
      </c>
      <c r="F3612" t="s">
        <v>1034</v>
      </c>
      <c r="G3612" s="957" t="s">
        <v>1387</v>
      </c>
      <c r="H3612" t="s">
        <v>391</v>
      </c>
      <c r="I3612" s="937" t="s">
        <v>491</v>
      </c>
      <c r="J3612" s="937" t="s">
        <v>447</v>
      </c>
      <c r="K3612" s="937" t="s">
        <v>450</v>
      </c>
      <c r="L3612" s="937">
        <v>7.1</v>
      </c>
      <c r="M3612" s="962" t="s">
        <v>20</v>
      </c>
      <c r="N3612" s="677">
        <f t="shared" ca="1" si="616"/>
        <v>0</v>
      </c>
      <c r="O3612" s="677">
        <f t="shared" ca="1" si="620"/>
        <v>0</v>
      </c>
      <c r="P3612" s="677">
        <f t="shared" ca="1" si="620"/>
        <v>0</v>
      </c>
      <c r="Q3612" s="677">
        <f t="shared" ca="1" si="620"/>
        <v>0</v>
      </c>
      <c r="R3612" s="677">
        <f t="shared" ca="1" si="620"/>
        <v>0</v>
      </c>
      <c r="S3612" s="677">
        <f t="shared" ca="1" si="620"/>
        <v>0</v>
      </c>
      <c r="T3612" s="677">
        <f t="shared" ca="1" si="620"/>
        <v>0</v>
      </c>
      <c r="U3612" s="677">
        <f t="shared" ca="1" si="620"/>
        <v>0</v>
      </c>
      <c r="V3612" s="677">
        <f t="shared" ca="1" si="620"/>
        <v>0</v>
      </c>
      <c r="W3612" s="677">
        <f t="shared" ca="1" si="621"/>
        <v>0</v>
      </c>
      <c r="X3612" s="677">
        <f t="shared" ca="1" si="620"/>
        <v>0</v>
      </c>
      <c r="Y3612" s="677">
        <f t="shared" ca="1" si="620"/>
        <v>0</v>
      </c>
      <c r="Z3612" s="677">
        <f t="shared" ca="1" si="620"/>
        <v>-933.79403359999833</v>
      </c>
      <c r="AA3612" t="str">
        <f t="shared" si="617"/>
        <v>ASR_COMP</v>
      </c>
      <c r="AB3612" s="957">
        <f t="shared" si="618"/>
        <v>44682</v>
      </c>
      <c r="AC3612" t="str">
        <f t="shared" si="619"/>
        <v>Unaudited</v>
      </c>
    </row>
    <row r="3613" spans="1:29" x14ac:dyDescent="0.25">
      <c r="A3613" t="s">
        <v>423</v>
      </c>
      <c r="B3613" t="s">
        <v>1388</v>
      </c>
      <c r="C3613" t="s">
        <v>1389</v>
      </c>
      <c r="D3613">
        <v>1900</v>
      </c>
      <c r="E3613" s="957">
        <v>1</v>
      </c>
      <c r="F3613" t="s">
        <v>1034</v>
      </c>
      <c r="G3613" s="957" t="s">
        <v>1387</v>
      </c>
      <c r="H3613" t="s">
        <v>391</v>
      </c>
      <c r="I3613" s="937" t="s">
        <v>491</v>
      </c>
      <c r="J3613" s="937" t="s">
        <v>447</v>
      </c>
      <c r="K3613" s="937" t="s">
        <v>450</v>
      </c>
      <c r="L3613" s="937">
        <v>7.2</v>
      </c>
      <c r="M3613" s="962" t="s">
        <v>21</v>
      </c>
      <c r="N3613" s="677">
        <f t="shared" ca="1" si="616"/>
        <v>0</v>
      </c>
      <c r="O3613" s="677">
        <f t="shared" ca="1" si="620"/>
        <v>0</v>
      </c>
      <c r="P3613" s="677">
        <f t="shared" ca="1" si="620"/>
        <v>0</v>
      </c>
      <c r="Q3613" s="677">
        <f t="shared" ca="1" si="620"/>
        <v>0</v>
      </c>
      <c r="R3613" s="677">
        <f t="shared" ca="1" si="620"/>
        <v>0</v>
      </c>
      <c r="S3613" s="677">
        <f t="shared" ca="1" si="620"/>
        <v>0</v>
      </c>
      <c r="T3613" s="677">
        <f t="shared" ca="1" si="620"/>
        <v>0</v>
      </c>
      <c r="U3613" s="677">
        <f t="shared" ca="1" si="620"/>
        <v>0</v>
      </c>
      <c r="V3613" s="677">
        <f t="shared" ca="1" si="620"/>
        <v>0</v>
      </c>
      <c r="W3613" s="677">
        <f t="shared" ca="1" si="621"/>
        <v>0</v>
      </c>
      <c r="X3613" s="677">
        <f t="shared" ca="1" si="620"/>
        <v>0</v>
      </c>
      <c r="Y3613" s="677">
        <f t="shared" ca="1" si="620"/>
        <v>0</v>
      </c>
      <c r="Z3613" s="677">
        <f t="shared" ca="1" si="620"/>
        <v>0</v>
      </c>
      <c r="AA3613" t="str">
        <f t="shared" si="617"/>
        <v>ASR_COMP</v>
      </c>
      <c r="AB3613" s="957">
        <f t="shared" si="618"/>
        <v>44682</v>
      </c>
      <c r="AC3613" t="str">
        <f t="shared" si="619"/>
        <v>Unaudited</v>
      </c>
    </row>
    <row r="3614" spans="1:29" x14ac:dyDescent="0.25">
      <c r="A3614" t="s">
        <v>423</v>
      </c>
      <c r="B3614" t="s">
        <v>1388</v>
      </c>
      <c r="C3614" t="s">
        <v>1389</v>
      </c>
      <c r="D3614">
        <v>1900</v>
      </c>
      <c r="E3614" s="957">
        <v>1</v>
      </c>
      <c r="F3614" t="s">
        <v>1034</v>
      </c>
      <c r="G3614" s="957" t="s">
        <v>1387</v>
      </c>
      <c r="H3614" t="s">
        <v>391</v>
      </c>
      <c r="I3614" s="937" t="s">
        <v>491</v>
      </c>
      <c r="J3614" s="937" t="s">
        <v>447</v>
      </c>
      <c r="K3614" s="937" t="s">
        <v>450</v>
      </c>
      <c r="L3614" s="937">
        <v>7.3</v>
      </c>
      <c r="M3614" s="962" t="s">
        <v>158</v>
      </c>
      <c r="N3614" s="677">
        <f t="shared" ca="1" si="616"/>
        <v>0</v>
      </c>
      <c r="O3614" s="677">
        <f t="shared" ca="1" si="620"/>
        <v>0</v>
      </c>
      <c r="P3614" s="677">
        <f t="shared" ca="1" si="620"/>
        <v>0</v>
      </c>
      <c r="Q3614" s="677">
        <f t="shared" ca="1" si="620"/>
        <v>0</v>
      </c>
      <c r="R3614" s="677">
        <f t="shared" ca="1" si="620"/>
        <v>0</v>
      </c>
      <c r="S3614" s="677">
        <f t="shared" ca="1" si="620"/>
        <v>0</v>
      </c>
      <c r="T3614" s="677">
        <f t="shared" ca="1" si="620"/>
        <v>0</v>
      </c>
      <c r="U3614" s="677">
        <f t="shared" ca="1" si="620"/>
        <v>0</v>
      </c>
      <c r="V3614" s="677">
        <f t="shared" ca="1" si="620"/>
        <v>0</v>
      </c>
      <c r="W3614" s="677">
        <f t="shared" ca="1" si="621"/>
        <v>0</v>
      </c>
      <c r="X3614" s="677">
        <f t="shared" ca="1" si="620"/>
        <v>0</v>
      </c>
      <c r="Y3614" s="677">
        <f t="shared" ca="1" si="620"/>
        <v>0</v>
      </c>
      <c r="Z3614" s="677">
        <f t="shared" ca="1" si="620"/>
        <v>-58405.780381907076</v>
      </c>
      <c r="AA3614" t="str">
        <f t="shared" si="617"/>
        <v>ASR_COMP</v>
      </c>
      <c r="AB3614" s="957">
        <f t="shared" si="618"/>
        <v>44682</v>
      </c>
      <c r="AC3614" t="str">
        <f t="shared" si="619"/>
        <v>Unaudited</v>
      </c>
    </row>
    <row r="3615" spans="1:29" x14ac:dyDescent="0.25">
      <c r="A3615" t="s">
        <v>423</v>
      </c>
      <c r="B3615" t="s">
        <v>1388</v>
      </c>
      <c r="C3615" t="s">
        <v>1389</v>
      </c>
      <c r="D3615">
        <v>1900</v>
      </c>
      <c r="E3615" s="957">
        <v>1</v>
      </c>
      <c r="F3615" t="s">
        <v>1034</v>
      </c>
      <c r="G3615" s="957" t="s">
        <v>1387</v>
      </c>
      <c r="H3615" t="s">
        <v>391</v>
      </c>
      <c r="I3615" s="937" t="s">
        <v>491</v>
      </c>
      <c r="J3615" s="937" t="s">
        <v>447</v>
      </c>
      <c r="K3615" s="937" t="s">
        <v>450</v>
      </c>
      <c r="L3615" s="945" t="s">
        <v>91</v>
      </c>
      <c r="M3615" s="960" t="s">
        <v>458</v>
      </c>
      <c r="N3615" s="677">
        <f t="shared" ca="1" si="616"/>
        <v>0</v>
      </c>
      <c r="O3615" s="677">
        <f t="shared" ca="1" si="620"/>
        <v>0</v>
      </c>
      <c r="P3615" s="677">
        <f t="shared" ca="1" si="620"/>
        <v>0</v>
      </c>
      <c r="Q3615" s="677">
        <f t="shared" ca="1" si="620"/>
        <v>0</v>
      </c>
      <c r="R3615" s="677">
        <f t="shared" ca="1" si="620"/>
        <v>0</v>
      </c>
      <c r="S3615" s="677">
        <f t="shared" ca="1" si="620"/>
        <v>0</v>
      </c>
      <c r="T3615" s="677">
        <f t="shared" ca="1" si="620"/>
        <v>0</v>
      </c>
      <c r="U3615" s="677">
        <f t="shared" ca="1" si="620"/>
        <v>0</v>
      </c>
      <c r="V3615" s="677">
        <f t="shared" ca="1" si="620"/>
        <v>0</v>
      </c>
      <c r="W3615" s="677">
        <f t="shared" ca="1" si="621"/>
        <v>0</v>
      </c>
      <c r="X3615" s="677">
        <f t="shared" ca="1" si="620"/>
        <v>0</v>
      </c>
      <c r="Y3615" s="677">
        <f t="shared" ca="1" si="620"/>
        <v>0</v>
      </c>
      <c r="Z3615" s="677">
        <f t="shared" ca="1" si="620"/>
        <v>0</v>
      </c>
      <c r="AA3615" t="str">
        <f t="shared" si="617"/>
        <v>ASR_COMP</v>
      </c>
      <c r="AB3615" s="957">
        <f t="shared" si="618"/>
        <v>44682</v>
      </c>
      <c r="AC3615" t="str">
        <f t="shared" si="619"/>
        <v>Unaudited</v>
      </c>
    </row>
    <row r="3616" spans="1:29" x14ac:dyDescent="0.25">
      <c r="A3616" t="s">
        <v>423</v>
      </c>
      <c r="B3616" t="s">
        <v>1388</v>
      </c>
      <c r="C3616" t="s">
        <v>1389</v>
      </c>
      <c r="D3616">
        <v>1900</v>
      </c>
      <c r="E3616" s="957">
        <v>1</v>
      </c>
      <c r="F3616" t="s">
        <v>1034</v>
      </c>
      <c r="G3616" s="957" t="s">
        <v>1387</v>
      </c>
      <c r="H3616" t="s">
        <v>391</v>
      </c>
      <c r="I3616" s="962" t="s">
        <v>491</v>
      </c>
      <c r="J3616" s="962" t="s">
        <v>447</v>
      </c>
      <c r="K3616" s="962" t="s">
        <v>451</v>
      </c>
      <c r="L3616" s="937">
        <v>8.1</v>
      </c>
      <c r="M3616" s="962" t="s">
        <v>22</v>
      </c>
      <c r="N3616" s="677">
        <f t="shared" ca="1" si="616"/>
        <v>0</v>
      </c>
      <c r="O3616" s="677">
        <f t="shared" ca="1" si="620"/>
        <v>0</v>
      </c>
      <c r="P3616" s="677">
        <f t="shared" ca="1" si="620"/>
        <v>0</v>
      </c>
      <c r="Q3616" s="677">
        <f t="shared" ca="1" si="620"/>
        <v>0</v>
      </c>
      <c r="R3616" s="677">
        <f t="shared" ca="1" si="620"/>
        <v>0</v>
      </c>
      <c r="S3616" s="677">
        <f t="shared" ca="1" si="620"/>
        <v>0</v>
      </c>
      <c r="T3616" s="677">
        <f t="shared" ca="1" si="620"/>
        <v>0</v>
      </c>
      <c r="U3616" s="677">
        <f t="shared" ca="1" si="620"/>
        <v>0</v>
      </c>
      <c r="V3616" s="677">
        <f t="shared" ca="1" si="620"/>
        <v>0</v>
      </c>
      <c r="W3616" s="677">
        <f t="shared" ca="1" si="621"/>
        <v>0</v>
      </c>
      <c r="X3616" s="677">
        <f t="shared" ca="1" si="620"/>
        <v>0</v>
      </c>
      <c r="Y3616" s="677">
        <f t="shared" ca="1" si="620"/>
        <v>0</v>
      </c>
      <c r="Z3616" s="677">
        <f t="shared" ca="1" si="620"/>
        <v>-4811.9996642273672</v>
      </c>
      <c r="AA3616" t="str">
        <f t="shared" si="617"/>
        <v>ASR_COMP</v>
      </c>
      <c r="AB3616" s="957">
        <f t="shared" si="618"/>
        <v>44682</v>
      </c>
      <c r="AC3616" t="str">
        <f t="shared" si="619"/>
        <v>Unaudited</v>
      </c>
    </row>
    <row r="3617" spans="1:29" x14ac:dyDescent="0.25">
      <c r="A3617" t="s">
        <v>423</v>
      </c>
      <c r="B3617" t="s">
        <v>1388</v>
      </c>
      <c r="C3617" t="s">
        <v>1389</v>
      </c>
      <c r="D3617">
        <v>1900</v>
      </c>
      <c r="E3617" s="957">
        <v>1</v>
      </c>
      <c r="F3617" t="s">
        <v>1034</v>
      </c>
      <c r="G3617" s="957" t="s">
        <v>1387</v>
      </c>
      <c r="H3617" t="s">
        <v>391</v>
      </c>
      <c r="I3617" s="937" t="s">
        <v>491</v>
      </c>
      <c r="J3617" s="937" t="s">
        <v>447</v>
      </c>
      <c r="K3617" s="937" t="s">
        <v>451</v>
      </c>
      <c r="L3617" s="937" t="s">
        <v>115</v>
      </c>
      <c r="M3617" s="962" t="s">
        <v>446</v>
      </c>
      <c r="N3617" s="677">
        <f t="shared" ca="1" si="616"/>
        <v>0</v>
      </c>
      <c r="O3617" s="677">
        <f t="shared" ca="1" si="620"/>
        <v>0</v>
      </c>
      <c r="P3617" s="677">
        <f t="shared" ca="1" si="620"/>
        <v>0</v>
      </c>
      <c r="Q3617" s="677">
        <f t="shared" ca="1" si="620"/>
        <v>0</v>
      </c>
      <c r="R3617" s="677">
        <f t="shared" ca="1" si="620"/>
        <v>0</v>
      </c>
      <c r="S3617" s="677">
        <f t="shared" ca="1" si="620"/>
        <v>0</v>
      </c>
      <c r="T3617" s="677">
        <f t="shared" ca="1" si="620"/>
        <v>0</v>
      </c>
      <c r="U3617" s="677">
        <f t="shared" ca="1" si="620"/>
        <v>0</v>
      </c>
      <c r="V3617" s="677">
        <f t="shared" ca="1" si="620"/>
        <v>0</v>
      </c>
      <c r="W3617" s="677">
        <f t="shared" ca="1" si="621"/>
        <v>0</v>
      </c>
      <c r="X3617" s="677">
        <f t="shared" ca="1" si="620"/>
        <v>0</v>
      </c>
      <c r="Y3617" s="677">
        <f t="shared" ca="1" si="620"/>
        <v>0</v>
      </c>
      <c r="Z3617" s="677">
        <f t="shared" ca="1" si="620"/>
        <v>0</v>
      </c>
      <c r="AA3617" t="str">
        <f t="shared" si="617"/>
        <v>ASR_COMP</v>
      </c>
      <c r="AB3617" s="957">
        <f t="shared" si="618"/>
        <v>44682</v>
      </c>
      <c r="AC3617" t="str">
        <f t="shared" si="619"/>
        <v>Unaudited</v>
      </c>
    </row>
    <row r="3618" spans="1:29" x14ac:dyDescent="0.25">
      <c r="A3618" t="s">
        <v>423</v>
      </c>
      <c r="B3618" t="s">
        <v>1388</v>
      </c>
      <c r="C3618" t="s">
        <v>1389</v>
      </c>
      <c r="D3618">
        <v>1900</v>
      </c>
      <c r="E3618" s="957">
        <v>1</v>
      </c>
      <c r="F3618" t="s">
        <v>1034</v>
      </c>
      <c r="G3618" s="957" t="s">
        <v>1387</v>
      </c>
      <c r="H3618" t="s">
        <v>391</v>
      </c>
      <c r="I3618" s="937" t="s">
        <v>491</v>
      </c>
      <c r="J3618" s="937" t="s">
        <v>447</v>
      </c>
      <c r="K3618" s="937" t="s">
        <v>451</v>
      </c>
      <c r="L3618" s="937" t="s">
        <v>117</v>
      </c>
      <c r="M3618" s="962" t="s">
        <v>160</v>
      </c>
      <c r="N3618" s="677">
        <f t="shared" ca="1" si="616"/>
        <v>0</v>
      </c>
      <c r="O3618" s="677">
        <f t="shared" ca="1" si="620"/>
        <v>0</v>
      </c>
      <c r="P3618" s="677">
        <f t="shared" ca="1" si="620"/>
        <v>0</v>
      </c>
      <c r="Q3618" s="677">
        <f t="shared" ca="1" si="620"/>
        <v>0</v>
      </c>
      <c r="R3618" s="677">
        <f t="shared" ca="1" si="620"/>
        <v>0</v>
      </c>
      <c r="S3618" s="677">
        <f t="shared" ca="1" si="620"/>
        <v>0</v>
      </c>
      <c r="T3618" s="677">
        <f t="shared" ca="1" si="620"/>
        <v>0</v>
      </c>
      <c r="U3618" s="677">
        <f t="shared" ca="1" si="620"/>
        <v>0</v>
      </c>
      <c r="V3618" s="677">
        <f t="shared" ca="1" si="620"/>
        <v>0</v>
      </c>
      <c r="W3618" s="677">
        <f t="shared" ca="1" si="621"/>
        <v>0</v>
      </c>
      <c r="X3618" s="677">
        <f t="shared" ca="1" si="620"/>
        <v>0</v>
      </c>
      <c r="Y3618" s="677">
        <f t="shared" ca="1" si="620"/>
        <v>0</v>
      </c>
      <c r="Z3618" s="677">
        <f t="shared" ca="1" si="620"/>
        <v>0</v>
      </c>
      <c r="AA3618" t="str">
        <f t="shared" si="617"/>
        <v>ASR_COMP</v>
      </c>
      <c r="AB3618" s="957">
        <f t="shared" si="618"/>
        <v>44682</v>
      </c>
      <c r="AC3618" t="str">
        <f t="shared" si="619"/>
        <v>Unaudited</v>
      </c>
    </row>
    <row r="3619" spans="1:29" x14ac:dyDescent="0.25">
      <c r="A3619" t="s">
        <v>423</v>
      </c>
      <c r="B3619" t="s">
        <v>1388</v>
      </c>
      <c r="C3619" t="s">
        <v>1389</v>
      </c>
      <c r="D3619">
        <v>1900</v>
      </c>
      <c r="E3619" s="957">
        <v>1</v>
      </c>
      <c r="F3619" t="s">
        <v>1034</v>
      </c>
      <c r="G3619" s="957" t="s">
        <v>1387</v>
      </c>
      <c r="H3619" t="s">
        <v>391</v>
      </c>
      <c r="I3619" s="937" t="s">
        <v>491</v>
      </c>
      <c r="J3619" s="937" t="s">
        <v>447</v>
      </c>
      <c r="K3619" s="937" t="s">
        <v>451</v>
      </c>
      <c r="L3619" s="937" t="s">
        <v>118</v>
      </c>
      <c r="M3619" s="962" t="s">
        <v>116</v>
      </c>
      <c r="N3619" s="677">
        <f t="shared" ca="1" si="616"/>
        <v>0</v>
      </c>
      <c r="O3619" s="677">
        <f t="shared" ca="1" si="620"/>
        <v>0</v>
      </c>
      <c r="P3619" s="677">
        <f t="shared" ca="1" si="620"/>
        <v>0</v>
      </c>
      <c r="Q3619" s="677">
        <f t="shared" ca="1" si="620"/>
        <v>0</v>
      </c>
      <c r="R3619" s="677">
        <f t="shared" ca="1" si="620"/>
        <v>0</v>
      </c>
      <c r="S3619" s="677">
        <f t="shared" ca="1" si="620"/>
        <v>0</v>
      </c>
      <c r="T3619" s="677">
        <f t="shared" ca="1" si="620"/>
        <v>0</v>
      </c>
      <c r="U3619" s="677">
        <f t="shared" ca="1" si="620"/>
        <v>0</v>
      </c>
      <c r="V3619" s="677">
        <f t="shared" ca="1" si="620"/>
        <v>0</v>
      </c>
      <c r="W3619" s="677">
        <f t="shared" ca="1" si="621"/>
        <v>0</v>
      </c>
      <c r="X3619" s="677">
        <f t="shared" ca="1" si="620"/>
        <v>0</v>
      </c>
      <c r="Y3619" s="677">
        <f t="shared" ca="1" si="620"/>
        <v>0</v>
      </c>
      <c r="Z3619" s="677">
        <f t="shared" ca="1" si="620"/>
        <v>0</v>
      </c>
      <c r="AA3619" t="str">
        <f t="shared" si="617"/>
        <v>ASR_COMP</v>
      </c>
      <c r="AB3619" s="957">
        <f t="shared" si="618"/>
        <v>44682</v>
      </c>
      <c r="AC3619" t="str">
        <f t="shared" si="619"/>
        <v>Unaudited</v>
      </c>
    </row>
    <row r="3620" spans="1:29" x14ac:dyDescent="0.25">
      <c r="A3620" t="s">
        <v>423</v>
      </c>
      <c r="B3620" t="s">
        <v>1388</v>
      </c>
      <c r="C3620" t="s">
        <v>1389</v>
      </c>
      <c r="D3620">
        <v>1900</v>
      </c>
      <c r="E3620" s="957">
        <v>1</v>
      </c>
      <c r="F3620" t="s">
        <v>1034</v>
      </c>
      <c r="G3620" s="957" t="s">
        <v>1387</v>
      </c>
      <c r="H3620" t="s">
        <v>391</v>
      </c>
      <c r="I3620" s="937" t="s">
        <v>491</v>
      </c>
      <c r="J3620" s="937" t="s">
        <v>447</v>
      </c>
      <c r="K3620" s="937" t="s">
        <v>451</v>
      </c>
      <c r="L3620" s="937" t="s">
        <v>119</v>
      </c>
      <c r="M3620" s="962" t="s">
        <v>161</v>
      </c>
      <c r="N3620" s="677">
        <f t="shared" ca="1" si="616"/>
        <v>0</v>
      </c>
      <c r="O3620" s="677">
        <f t="shared" ca="1" si="620"/>
        <v>0</v>
      </c>
      <c r="P3620" s="677">
        <f t="shared" ca="1" si="620"/>
        <v>0</v>
      </c>
      <c r="Q3620" s="677">
        <f t="shared" ca="1" si="620"/>
        <v>0</v>
      </c>
      <c r="R3620" s="677">
        <f t="shared" ca="1" si="620"/>
        <v>0</v>
      </c>
      <c r="S3620" s="677">
        <f t="shared" ca="1" si="620"/>
        <v>0</v>
      </c>
      <c r="T3620" s="677">
        <f t="shared" ca="1" si="620"/>
        <v>0</v>
      </c>
      <c r="U3620" s="677">
        <f t="shared" ca="1" si="620"/>
        <v>0</v>
      </c>
      <c r="V3620" s="677">
        <f t="shared" ca="1" si="620"/>
        <v>0</v>
      </c>
      <c r="W3620" s="677">
        <f t="shared" ca="1" si="621"/>
        <v>0</v>
      </c>
      <c r="X3620" s="677">
        <f t="shared" ca="1" si="620"/>
        <v>0</v>
      </c>
      <c r="Y3620" s="677">
        <f t="shared" ca="1" si="620"/>
        <v>0</v>
      </c>
      <c r="Z3620" s="677">
        <f t="shared" ca="1" si="620"/>
        <v>0</v>
      </c>
      <c r="AA3620" t="str">
        <f t="shared" si="617"/>
        <v>ASR_COMP</v>
      </c>
      <c r="AB3620" s="957">
        <f t="shared" si="618"/>
        <v>44682</v>
      </c>
      <c r="AC3620" t="str">
        <f t="shared" si="619"/>
        <v>Unaudited</v>
      </c>
    </row>
    <row r="3621" spans="1:29" x14ac:dyDescent="0.25">
      <c r="A3621" t="s">
        <v>423</v>
      </c>
      <c r="B3621" t="s">
        <v>1388</v>
      </c>
      <c r="C3621" t="s">
        <v>1389</v>
      </c>
      <c r="D3621">
        <v>1900</v>
      </c>
      <c r="E3621" s="957">
        <v>1</v>
      </c>
      <c r="F3621" t="s">
        <v>1034</v>
      </c>
      <c r="G3621" s="957" t="s">
        <v>1387</v>
      </c>
      <c r="H3621" t="s">
        <v>391</v>
      </c>
      <c r="I3621" s="937" t="s">
        <v>491</v>
      </c>
      <c r="J3621" s="937" t="s">
        <v>447</v>
      </c>
      <c r="K3621" s="937" t="s">
        <v>451</v>
      </c>
      <c r="L3621" s="937" t="s">
        <v>162</v>
      </c>
      <c r="M3621" s="962" t="s">
        <v>23</v>
      </c>
      <c r="N3621" s="677">
        <f t="shared" ca="1" si="616"/>
        <v>0</v>
      </c>
      <c r="O3621" s="677">
        <f t="shared" ca="1" si="620"/>
        <v>0</v>
      </c>
      <c r="P3621" s="677">
        <f t="shared" ca="1" si="620"/>
        <v>0</v>
      </c>
      <c r="Q3621" s="677">
        <f t="shared" ca="1" si="620"/>
        <v>0</v>
      </c>
      <c r="R3621" s="677">
        <f t="shared" ca="1" si="620"/>
        <v>0</v>
      </c>
      <c r="S3621" s="677">
        <f t="shared" ca="1" si="620"/>
        <v>0</v>
      </c>
      <c r="T3621" s="677">
        <f t="shared" ca="1" si="620"/>
        <v>0</v>
      </c>
      <c r="U3621" s="677">
        <f t="shared" ca="1" si="620"/>
        <v>0</v>
      </c>
      <c r="V3621" s="677">
        <f t="shared" ca="1" si="620"/>
        <v>0</v>
      </c>
      <c r="W3621" s="677">
        <f t="shared" ca="1" si="621"/>
        <v>0</v>
      </c>
      <c r="X3621" s="677">
        <f t="shared" ca="1" si="620"/>
        <v>0</v>
      </c>
      <c r="Y3621" s="677">
        <f t="shared" ca="1" si="620"/>
        <v>0</v>
      </c>
      <c r="Z3621" s="677">
        <f t="shared" ca="1" si="620"/>
        <v>0</v>
      </c>
      <c r="AA3621" t="str">
        <f t="shared" si="617"/>
        <v>ASR_COMP</v>
      </c>
      <c r="AB3621" s="957">
        <f t="shared" si="618"/>
        <v>44682</v>
      </c>
      <c r="AC3621" t="str">
        <f t="shared" si="619"/>
        <v>Unaudited</v>
      </c>
    </row>
    <row r="3622" spans="1:29" x14ac:dyDescent="0.25">
      <c r="A3622" t="s">
        <v>423</v>
      </c>
      <c r="B3622" t="s">
        <v>1388</v>
      </c>
      <c r="C3622" t="s">
        <v>1389</v>
      </c>
      <c r="D3622">
        <v>1900</v>
      </c>
      <c r="E3622" s="957">
        <v>1</v>
      </c>
      <c r="F3622" t="s">
        <v>1034</v>
      </c>
      <c r="G3622" s="957" t="s">
        <v>1387</v>
      </c>
      <c r="H3622" t="s">
        <v>391</v>
      </c>
      <c r="I3622" s="937" t="s">
        <v>491</v>
      </c>
      <c r="J3622" s="937" t="s">
        <v>447</v>
      </c>
      <c r="K3622" s="937" t="s">
        <v>451</v>
      </c>
      <c r="L3622" s="937" t="s">
        <v>445</v>
      </c>
      <c r="M3622" s="962" t="s">
        <v>459</v>
      </c>
      <c r="N3622" s="677">
        <f t="shared" ca="1" si="616"/>
        <v>0</v>
      </c>
      <c r="O3622" s="677">
        <f t="shared" ca="1" si="620"/>
        <v>0</v>
      </c>
      <c r="P3622" s="677">
        <f t="shared" ca="1" si="620"/>
        <v>0</v>
      </c>
      <c r="Q3622" s="677">
        <f t="shared" ca="1" si="620"/>
        <v>0</v>
      </c>
      <c r="R3622" s="677">
        <f t="shared" ca="1" si="620"/>
        <v>0</v>
      </c>
      <c r="S3622" s="677">
        <f t="shared" ca="1" si="620"/>
        <v>0</v>
      </c>
      <c r="T3622" s="677">
        <f t="shared" ca="1" si="620"/>
        <v>0</v>
      </c>
      <c r="U3622" s="677">
        <f t="shared" ca="1" si="620"/>
        <v>0</v>
      </c>
      <c r="V3622" s="677">
        <f t="shared" ca="1" si="620"/>
        <v>0</v>
      </c>
      <c r="W3622" s="677">
        <f t="shared" ca="1" si="621"/>
        <v>0</v>
      </c>
      <c r="X3622" s="677">
        <f t="shared" ca="1" si="620"/>
        <v>0</v>
      </c>
      <c r="Y3622" s="677">
        <f t="shared" ca="1" si="620"/>
        <v>0</v>
      </c>
      <c r="Z3622" s="677">
        <f t="shared" ca="1" si="620"/>
        <v>0</v>
      </c>
      <c r="AA3622" t="str">
        <f t="shared" si="617"/>
        <v>ASR_COMP</v>
      </c>
      <c r="AB3622" s="957">
        <f t="shared" si="618"/>
        <v>44682</v>
      </c>
      <c r="AC3622" t="str">
        <f t="shared" si="619"/>
        <v>Unaudited</v>
      </c>
    </row>
    <row r="3623" spans="1:29" ht="30" x14ac:dyDescent="0.25">
      <c r="A3623" t="s">
        <v>423</v>
      </c>
      <c r="B3623" t="s">
        <v>1388</v>
      </c>
      <c r="C3623" t="s">
        <v>1389</v>
      </c>
      <c r="D3623">
        <v>1900</v>
      </c>
      <c r="E3623" s="957">
        <v>1</v>
      </c>
      <c r="F3623" t="s">
        <v>1034</v>
      </c>
      <c r="G3623" s="957" t="s">
        <v>1387</v>
      </c>
      <c r="H3623" t="s">
        <v>391</v>
      </c>
      <c r="I3623" s="937" t="s">
        <v>491</v>
      </c>
      <c r="J3623" s="937" t="s">
        <v>447</v>
      </c>
      <c r="K3623" s="937" t="s">
        <v>452</v>
      </c>
      <c r="L3623" s="945">
        <v>9.1</v>
      </c>
      <c r="M3623" s="960" t="s">
        <v>188</v>
      </c>
      <c r="N3623" s="677">
        <f t="shared" ca="1" si="616"/>
        <v>0</v>
      </c>
      <c r="O3623" s="677">
        <f t="shared" ca="1" si="620"/>
        <v>0</v>
      </c>
      <c r="P3623" s="677">
        <f t="shared" ca="1" si="620"/>
        <v>0</v>
      </c>
      <c r="Q3623" s="677">
        <f t="shared" ca="1" si="620"/>
        <v>0</v>
      </c>
      <c r="R3623" s="677">
        <f t="shared" ca="1" si="620"/>
        <v>0</v>
      </c>
      <c r="S3623" s="677">
        <f t="shared" ca="1" si="620"/>
        <v>0</v>
      </c>
      <c r="T3623" s="677">
        <f t="shared" ca="1" si="620"/>
        <v>0</v>
      </c>
      <c r="U3623" s="677">
        <f t="shared" ca="1" si="620"/>
        <v>0</v>
      </c>
      <c r="V3623" s="677">
        <f t="shared" ca="1" si="620"/>
        <v>0</v>
      </c>
      <c r="W3623" s="677">
        <f t="shared" ca="1" si="621"/>
        <v>0</v>
      </c>
      <c r="X3623" s="677">
        <f t="shared" ca="1" si="620"/>
        <v>0</v>
      </c>
      <c r="Y3623" s="677">
        <f t="shared" ca="1" si="620"/>
        <v>0</v>
      </c>
      <c r="Z3623" s="677">
        <f t="shared" ca="1" si="620"/>
        <v>169248.62123901991</v>
      </c>
      <c r="AA3623" t="str">
        <f t="shared" si="617"/>
        <v>ASR_COMP</v>
      </c>
      <c r="AB3623" s="957">
        <f t="shared" si="618"/>
        <v>44682</v>
      </c>
      <c r="AC3623" t="str">
        <f t="shared" si="619"/>
        <v>Unaudited</v>
      </c>
    </row>
    <row r="3624" spans="1:29" x14ac:dyDescent="0.25">
      <c r="A3624" t="s">
        <v>423</v>
      </c>
      <c r="B3624" t="s">
        <v>1388</v>
      </c>
      <c r="C3624" t="s">
        <v>1389</v>
      </c>
      <c r="D3624">
        <v>1900</v>
      </c>
      <c r="E3624" s="957">
        <v>1</v>
      </c>
      <c r="F3624" t="s">
        <v>1034</v>
      </c>
      <c r="G3624" s="957" t="s">
        <v>1387</v>
      </c>
      <c r="H3624" t="s">
        <v>391</v>
      </c>
      <c r="I3624" s="962" t="s">
        <v>491</v>
      </c>
      <c r="J3624" s="962" t="s">
        <v>447</v>
      </c>
      <c r="K3624" s="962" t="s">
        <v>452</v>
      </c>
      <c r="L3624" s="937" t="s">
        <v>109</v>
      </c>
      <c r="M3624" s="962" t="s">
        <v>189</v>
      </c>
      <c r="N3624" s="677">
        <f t="shared" ca="1" si="616"/>
        <v>0</v>
      </c>
      <c r="O3624" s="677">
        <f t="shared" ca="1" si="620"/>
        <v>0</v>
      </c>
      <c r="P3624" s="677">
        <f t="shared" ca="1" si="620"/>
        <v>0</v>
      </c>
      <c r="Q3624" s="677">
        <f t="shared" ca="1" si="620"/>
        <v>0</v>
      </c>
      <c r="R3624" s="677">
        <f t="shared" ca="1" si="620"/>
        <v>0</v>
      </c>
      <c r="S3624" s="677">
        <f t="shared" ca="1" si="620"/>
        <v>0</v>
      </c>
      <c r="T3624" s="677">
        <f t="shared" ca="1" si="620"/>
        <v>0</v>
      </c>
      <c r="U3624" s="677">
        <f t="shared" ca="1" si="620"/>
        <v>0</v>
      </c>
      <c r="V3624" s="677">
        <f t="shared" ca="1" si="620"/>
        <v>0</v>
      </c>
      <c r="W3624" s="677">
        <f t="shared" ca="1" si="621"/>
        <v>0</v>
      </c>
      <c r="X3624" s="677">
        <f t="shared" ca="1" si="620"/>
        <v>0</v>
      </c>
      <c r="Y3624" s="677">
        <f t="shared" ca="1" si="620"/>
        <v>0</v>
      </c>
      <c r="Z3624" s="677">
        <f t="shared" ca="1" si="620"/>
        <v>13886.054212232859</v>
      </c>
      <c r="AA3624" t="str">
        <f t="shared" si="617"/>
        <v>ASR_COMP</v>
      </c>
      <c r="AB3624" s="957">
        <f t="shared" si="618"/>
        <v>44682</v>
      </c>
      <c r="AC3624" t="str">
        <f t="shared" si="619"/>
        <v>Unaudited</v>
      </c>
    </row>
    <row r="3625" spans="1:29" x14ac:dyDescent="0.25">
      <c r="A3625" t="s">
        <v>423</v>
      </c>
      <c r="B3625" t="s">
        <v>1388</v>
      </c>
      <c r="C3625" t="s">
        <v>1389</v>
      </c>
      <c r="D3625">
        <v>1900</v>
      </c>
      <c r="E3625" s="957">
        <v>1</v>
      </c>
      <c r="F3625" t="s">
        <v>1034</v>
      </c>
      <c r="G3625" s="957" t="s">
        <v>1387</v>
      </c>
      <c r="H3625" t="s">
        <v>391</v>
      </c>
      <c r="I3625" s="937" t="s">
        <v>491</v>
      </c>
      <c r="J3625" s="937" t="s">
        <v>447</v>
      </c>
      <c r="K3625" s="937" t="s">
        <v>452</v>
      </c>
      <c r="L3625" s="937" t="s">
        <v>1324</v>
      </c>
      <c r="M3625" s="962" t="s">
        <v>1325</v>
      </c>
      <c r="N3625" s="677">
        <f t="shared" ca="1" si="616"/>
        <v>0</v>
      </c>
      <c r="O3625" s="677">
        <f t="shared" ca="1" si="620"/>
        <v>0</v>
      </c>
      <c r="P3625" s="677">
        <f t="shared" ca="1" si="620"/>
        <v>0</v>
      </c>
      <c r="Q3625" s="677">
        <f t="shared" ca="1" si="620"/>
        <v>0</v>
      </c>
      <c r="R3625" s="677">
        <f t="shared" ca="1" si="620"/>
        <v>0</v>
      </c>
      <c r="S3625" s="677">
        <f t="shared" ca="1" si="620"/>
        <v>0</v>
      </c>
      <c r="T3625" s="677">
        <f t="shared" ca="1" si="620"/>
        <v>0</v>
      </c>
      <c r="U3625" s="677">
        <f t="shared" ca="1" si="620"/>
        <v>0</v>
      </c>
      <c r="V3625" s="677">
        <f t="shared" ca="1" si="620"/>
        <v>0</v>
      </c>
      <c r="W3625" s="677">
        <f t="shared" ca="1" si="621"/>
        <v>0</v>
      </c>
      <c r="X3625" s="677">
        <f t="shared" ca="1" si="620"/>
        <v>0</v>
      </c>
      <c r="Y3625" s="677">
        <f t="shared" ca="1" si="620"/>
        <v>0</v>
      </c>
      <c r="Z3625" s="677">
        <f t="shared" ca="1" si="620"/>
        <v>112833.06988017133</v>
      </c>
      <c r="AA3625" t="str">
        <f t="shared" si="617"/>
        <v>ASR_COMP</v>
      </c>
      <c r="AB3625" s="957">
        <f t="shared" si="618"/>
        <v>44682</v>
      </c>
      <c r="AC3625" t="str">
        <f t="shared" si="619"/>
        <v>Unaudited</v>
      </c>
    </row>
    <row r="3626" spans="1:29" x14ac:dyDescent="0.25">
      <c r="A3626" t="s">
        <v>423</v>
      </c>
      <c r="B3626" t="s">
        <v>1388</v>
      </c>
      <c r="C3626" t="s">
        <v>1389</v>
      </c>
      <c r="D3626">
        <v>1900</v>
      </c>
      <c r="E3626" s="957">
        <v>1</v>
      </c>
      <c r="F3626" t="s">
        <v>1034</v>
      </c>
      <c r="G3626" s="957" t="s">
        <v>1387</v>
      </c>
      <c r="H3626" t="s">
        <v>391</v>
      </c>
      <c r="I3626" s="937" t="s">
        <v>491</v>
      </c>
      <c r="J3626" s="937" t="s">
        <v>447</v>
      </c>
      <c r="K3626" s="937" t="s">
        <v>452</v>
      </c>
      <c r="L3626" s="937" t="s">
        <v>110</v>
      </c>
      <c r="M3626" s="962" t="s">
        <v>190</v>
      </c>
      <c r="N3626" s="677">
        <f t="shared" ca="1" si="616"/>
        <v>0</v>
      </c>
      <c r="O3626" s="677">
        <f t="shared" ca="1" si="620"/>
        <v>0</v>
      </c>
      <c r="P3626" s="677">
        <f t="shared" ca="1" si="620"/>
        <v>0</v>
      </c>
      <c r="Q3626" s="677">
        <f t="shared" ca="1" si="620"/>
        <v>0</v>
      </c>
      <c r="R3626" s="677">
        <f t="shared" ca="1" si="620"/>
        <v>0</v>
      </c>
      <c r="S3626" s="677">
        <f t="shared" ca="1" si="620"/>
        <v>0</v>
      </c>
      <c r="T3626" s="677">
        <f t="shared" ca="1" si="620"/>
        <v>0</v>
      </c>
      <c r="U3626" s="677">
        <f t="shared" ca="1" si="620"/>
        <v>0</v>
      </c>
      <c r="V3626" s="677">
        <f t="shared" ca="1" si="620"/>
        <v>0</v>
      </c>
      <c r="W3626" s="677">
        <f t="shared" ca="1" si="621"/>
        <v>0</v>
      </c>
      <c r="X3626" s="677">
        <f t="shared" ca="1" si="620"/>
        <v>0</v>
      </c>
      <c r="Y3626" s="677">
        <f t="shared" ca="1" si="620"/>
        <v>0</v>
      </c>
      <c r="Z3626" s="677">
        <f t="shared" ca="1" si="620"/>
        <v>154102.57435375007</v>
      </c>
      <c r="AA3626" t="str">
        <f t="shared" si="617"/>
        <v>ASR_COMP</v>
      </c>
      <c r="AB3626" s="957">
        <f t="shared" si="618"/>
        <v>44682</v>
      </c>
      <c r="AC3626" t="str">
        <f t="shared" si="619"/>
        <v>Unaudited</v>
      </c>
    </row>
    <row r="3627" spans="1:29" x14ac:dyDescent="0.25">
      <c r="A3627" t="s">
        <v>423</v>
      </c>
      <c r="B3627" t="s">
        <v>1388</v>
      </c>
      <c r="C3627" t="s">
        <v>1389</v>
      </c>
      <c r="D3627">
        <v>1900</v>
      </c>
      <c r="E3627" s="957">
        <v>1</v>
      </c>
      <c r="F3627" t="s">
        <v>1034</v>
      </c>
      <c r="G3627" s="957" t="s">
        <v>1387</v>
      </c>
      <c r="H3627" t="s">
        <v>391</v>
      </c>
      <c r="I3627" s="937" t="s">
        <v>491</v>
      </c>
      <c r="J3627" s="937" t="s">
        <v>447</v>
      </c>
      <c r="K3627" s="937" t="s">
        <v>452</v>
      </c>
      <c r="L3627" s="937" t="s">
        <v>111</v>
      </c>
      <c r="M3627" s="962" t="s">
        <v>163</v>
      </c>
      <c r="N3627" s="677">
        <f t="shared" ca="1" si="616"/>
        <v>0</v>
      </c>
      <c r="O3627" s="677">
        <f t="shared" ca="1" si="620"/>
        <v>0</v>
      </c>
      <c r="P3627" s="677">
        <f t="shared" ca="1" si="620"/>
        <v>0</v>
      </c>
      <c r="Q3627" s="677">
        <f t="shared" ca="1" si="620"/>
        <v>0</v>
      </c>
      <c r="R3627" s="677">
        <f t="shared" ca="1" si="620"/>
        <v>0</v>
      </c>
      <c r="S3627" s="677">
        <f t="shared" ca="1" si="620"/>
        <v>0</v>
      </c>
      <c r="T3627" s="677">
        <f t="shared" ca="1" si="620"/>
        <v>0</v>
      </c>
      <c r="U3627" s="677">
        <f t="shared" ca="1" si="620"/>
        <v>0</v>
      </c>
      <c r="V3627" s="677">
        <f t="shared" ca="1" si="620"/>
        <v>0</v>
      </c>
      <c r="W3627" s="677">
        <f t="shared" ca="1" si="621"/>
        <v>0</v>
      </c>
      <c r="X3627" s="677">
        <f t="shared" ca="1" si="620"/>
        <v>0</v>
      </c>
      <c r="Y3627" s="677">
        <f t="shared" ca="1" si="620"/>
        <v>0</v>
      </c>
      <c r="Z3627" s="677">
        <f t="shared" ca="1" si="620"/>
        <v>288061.91748043016</v>
      </c>
      <c r="AA3627" t="str">
        <f t="shared" si="617"/>
        <v>ASR_COMP</v>
      </c>
      <c r="AB3627" s="957">
        <f t="shared" si="618"/>
        <v>44682</v>
      </c>
      <c r="AC3627" t="str">
        <f t="shared" si="619"/>
        <v>Unaudited</v>
      </c>
    </row>
    <row r="3628" spans="1:29" x14ac:dyDescent="0.25">
      <c r="A3628" t="s">
        <v>423</v>
      </c>
      <c r="B3628" t="s">
        <v>1388</v>
      </c>
      <c r="C3628" t="s">
        <v>1389</v>
      </c>
      <c r="D3628">
        <v>1900</v>
      </c>
      <c r="E3628" s="957">
        <v>1</v>
      </c>
      <c r="F3628" t="s">
        <v>1034</v>
      </c>
      <c r="G3628" s="957" t="s">
        <v>1387</v>
      </c>
      <c r="H3628" t="s">
        <v>391</v>
      </c>
      <c r="I3628" s="937" t="s">
        <v>491</v>
      </c>
      <c r="J3628" s="937" t="s">
        <v>447</v>
      </c>
      <c r="K3628" s="937" t="s">
        <v>452</v>
      </c>
      <c r="L3628" s="937" t="s">
        <v>112</v>
      </c>
      <c r="M3628" s="962" t="s">
        <v>137</v>
      </c>
      <c r="N3628" s="677">
        <f t="shared" ca="1" si="616"/>
        <v>0</v>
      </c>
      <c r="O3628" s="677">
        <f t="shared" ca="1" si="620"/>
        <v>0</v>
      </c>
      <c r="P3628" s="677">
        <f t="shared" ca="1" si="620"/>
        <v>0</v>
      </c>
      <c r="Q3628" s="677">
        <f t="shared" ca="1" si="620"/>
        <v>0</v>
      </c>
      <c r="R3628" s="677">
        <f t="shared" ca="1" si="620"/>
        <v>0</v>
      </c>
      <c r="S3628" s="677">
        <f t="shared" ca="1" si="620"/>
        <v>0</v>
      </c>
      <c r="T3628" s="677">
        <f t="shared" ca="1" si="620"/>
        <v>0</v>
      </c>
      <c r="U3628" s="677">
        <f t="shared" ca="1" si="620"/>
        <v>0</v>
      </c>
      <c r="V3628" s="677">
        <f t="shared" ca="1" si="620"/>
        <v>0</v>
      </c>
      <c r="W3628" s="677">
        <f t="shared" ca="1" si="621"/>
        <v>0</v>
      </c>
      <c r="X3628" s="677">
        <f t="shared" ca="1" si="620"/>
        <v>0</v>
      </c>
      <c r="Y3628" s="677">
        <f t="shared" ca="1" si="620"/>
        <v>0</v>
      </c>
      <c r="Z3628" s="677">
        <f t="shared" ca="1" si="620"/>
        <v>0</v>
      </c>
      <c r="AA3628" t="str">
        <f t="shared" si="617"/>
        <v>ASR_COMP</v>
      </c>
      <c r="AB3628" s="957">
        <f t="shared" si="618"/>
        <v>44682</v>
      </c>
      <c r="AC3628" t="str">
        <f t="shared" si="619"/>
        <v>Unaudited</v>
      </c>
    </row>
    <row r="3629" spans="1:29" x14ac:dyDescent="0.25">
      <c r="A3629" t="s">
        <v>423</v>
      </c>
      <c r="B3629" t="s">
        <v>1388</v>
      </c>
      <c r="C3629" t="s">
        <v>1389</v>
      </c>
      <c r="D3629">
        <v>1900</v>
      </c>
      <c r="E3629" s="957">
        <v>1</v>
      </c>
      <c r="F3629" t="s">
        <v>1034</v>
      </c>
      <c r="G3629" s="957" t="s">
        <v>1387</v>
      </c>
      <c r="H3629" t="s">
        <v>391</v>
      </c>
      <c r="I3629" s="937" t="s">
        <v>491</v>
      </c>
      <c r="J3629" s="937" t="s">
        <v>447</v>
      </c>
      <c r="K3629" s="937" t="s">
        <v>452</v>
      </c>
      <c r="L3629" s="937" t="s">
        <v>113</v>
      </c>
      <c r="M3629" s="962" t="s">
        <v>165</v>
      </c>
      <c r="N3629" s="677">
        <f t="shared" ca="1" si="616"/>
        <v>0</v>
      </c>
      <c r="O3629" s="677">
        <f t="shared" ca="1" si="620"/>
        <v>0</v>
      </c>
      <c r="P3629" s="677">
        <f t="shared" ca="1" si="620"/>
        <v>0</v>
      </c>
      <c r="Q3629" s="677">
        <f t="shared" ca="1" si="620"/>
        <v>0</v>
      </c>
      <c r="R3629" s="677">
        <f t="shared" ca="1" si="620"/>
        <v>0</v>
      </c>
      <c r="S3629" s="677">
        <f t="shared" ca="1" si="620"/>
        <v>0</v>
      </c>
      <c r="T3629" s="677">
        <f t="shared" ca="1" si="620"/>
        <v>0</v>
      </c>
      <c r="U3629" s="677">
        <f t="shared" ca="1" si="620"/>
        <v>0</v>
      </c>
      <c r="V3629" s="677">
        <f t="shared" ca="1" si="620"/>
        <v>0</v>
      </c>
      <c r="W3629" s="677">
        <f t="shared" ca="1" si="621"/>
        <v>0</v>
      </c>
      <c r="X3629" s="677">
        <f t="shared" ca="1" si="620"/>
        <v>0</v>
      </c>
      <c r="Y3629" s="677">
        <f t="shared" ca="1" si="620"/>
        <v>0</v>
      </c>
      <c r="Z3629" s="677">
        <f t="shared" ca="1" si="620"/>
        <v>-1033656.4254969463</v>
      </c>
      <c r="AA3629" t="str">
        <f t="shared" si="617"/>
        <v>ASR_COMP</v>
      </c>
      <c r="AB3629" s="957">
        <f t="shared" si="618"/>
        <v>44682</v>
      </c>
      <c r="AC3629" t="str">
        <f t="shared" si="619"/>
        <v>Unaudited</v>
      </c>
    </row>
    <row r="3630" spans="1:29" x14ac:dyDescent="0.25">
      <c r="A3630" t="s">
        <v>423</v>
      </c>
      <c r="B3630" t="s">
        <v>1388</v>
      </c>
      <c r="C3630" t="s">
        <v>1389</v>
      </c>
      <c r="D3630">
        <v>1900</v>
      </c>
      <c r="E3630" s="957">
        <v>1</v>
      </c>
      <c r="F3630" t="s">
        <v>1034</v>
      </c>
      <c r="G3630" s="957" t="s">
        <v>1387</v>
      </c>
      <c r="H3630" t="s">
        <v>391</v>
      </c>
      <c r="I3630" s="937" t="s">
        <v>491</v>
      </c>
      <c r="J3630" s="937" t="s">
        <v>447</v>
      </c>
      <c r="K3630" s="937" t="s">
        <v>452</v>
      </c>
      <c r="L3630" s="937" t="s">
        <v>114</v>
      </c>
      <c r="M3630" s="962" t="s">
        <v>466</v>
      </c>
      <c r="N3630" s="677">
        <f t="shared" ca="1" si="616"/>
        <v>0</v>
      </c>
      <c r="O3630" s="677">
        <f t="shared" ca="1" si="620"/>
        <v>0</v>
      </c>
      <c r="P3630" s="677">
        <f t="shared" ca="1" si="620"/>
        <v>0</v>
      </c>
      <c r="Q3630" s="677">
        <f t="shared" ca="1" si="620"/>
        <v>0</v>
      </c>
      <c r="R3630" s="677">
        <f t="shared" ca="1" si="620"/>
        <v>0</v>
      </c>
      <c r="S3630" s="677">
        <f t="shared" ca="1" si="620"/>
        <v>0</v>
      </c>
      <c r="T3630" s="677">
        <f t="shared" ca="1" si="620"/>
        <v>0</v>
      </c>
      <c r="U3630" s="677">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7">
        <f t="shared" ca="1" si="622"/>
        <v>0</v>
      </c>
      <c r="W3630" s="677">
        <f t="shared" ca="1" si="621"/>
        <v>0</v>
      </c>
      <c r="X3630" s="677">
        <f t="shared" ca="1" si="622"/>
        <v>0</v>
      </c>
      <c r="Y3630" s="677">
        <f t="shared" ca="1" si="622"/>
        <v>0</v>
      </c>
      <c r="Z3630" s="677">
        <f t="shared" ca="1" si="622"/>
        <v>0</v>
      </c>
      <c r="AA3630" t="str">
        <f t="shared" si="617"/>
        <v>ASR_COMP</v>
      </c>
      <c r="AB3630" s="957">
        <f t="shared" si="618"/>
        <v>44682</v>
      </c>
      <c r="AC3630" t="str">
        <f t="shared" si="619"/>
        <v>Unaudited</v>
      </c>
    </row>
    <row r="3631" spans="1:29" x14ac:dyDescent="0.25">
      <c r="A3631" t="s">
        <v>423</v>
      </c>
      <c r="B3631" t="s">
        <v>1388</v>
      </c>
      <c r="C3631" t="s">
        <v>1389</v>
      </c>
      <c r="D3631">
        <v>1900</v>
      </c>
      <c r="E3631" s="957">
        <v>1</v>
      </c>
      <c r="F3631" t="s">
        <v>1034</v>
      </c>
      <c r="G3631" s="957" t="s">
        <v>1387</v>
      </c>
      <c r="H3631" t="s">
        <v>391</v>
      </c>
      <c r="I3631" s="937" t="s">
        <v>491</v>
      </c>
      <c r="J3631" s="937" t="s">
        <v>447</v>
      </c>
      <c r="K3631" s="937" t="s">
        <v>6</v>
      </c>
      <c r="L3631" s="945" t="s">
        <v>120</v>
      </c>
      <c r="M3631" s="960" t="s">
        <v>191</v>
      </c>
      <c r="N3631" s="677">
        <f t="shared" ca="1" si="616"/>
        <v>0</v>
      </c>
      <c r="O3631" s="677">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7">
        <f t="shared" ca="1" si="623"/>
        <v>0</v>
      </c>
      <c r="Q3631" s="677">
        <f t="shared" ca="1" si="623"/>
        <v>0</v>
      </c>
      <c r="R3631" s="677">
        <f t="shared" ca="1" si="623"/>
        <v>0</v>
      </c>
      <c r="S3631" s="677">
        <f t="shared" ca="1" si="623"/>
        <v>0</v>
      </c>
      <c r="T3631" s="677">
        <f t="shared" ca="1" si="623"/>
        <v>0</v>
      </c>
      <c r="U3631" s="677">
        <f t="shared" ca="1" si="623"/>
        <v>0</v>
      </c>
      <c r="V3631" s="677">
        <f t="shared" ca="1" si="623"/>
        <v>0</v>
      </c>
      <c r="W3631" s="677">
        <f t="shared" ca="1" si="621"/>
        <v>0</v>
      </c>
      <c r="X3631" s="677">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7">
        <f t="shared" ca="1" si="624"/>
        <v>0</v>
      </c>
      <c r="Z3631" s="677">
        <f t="shared" ca="1" si="624"/>
        <v>45370.130000000012</v>
      </c>
      <c r="AA3631" t="str">
        <f t="shared" si="617"/>
        <v>ASR_COMP</v>
      </c>
      <c r="AB3631" s="957">
        <f t="shared" si="618"/>
        <v>44682</v>
      </c>
      <c r="AC3631" t="str">
        <f t="shared" si="619"/>
        <v>Unaudited</v>
      </c>
    </row>
    <row r="3632" spans="1:29" x14ac:dyDescent="0.25">
      <c r="A3632" t="s">
        <v>423</v>
      </c>
      <c r="B3632" t="s">
        <v>1388</v>
      </c>
      <c r="C3632" t="s">
        <v>1389</v>
      </c>
      <c r="D3632">
        <v>1900</v>
      </c>
      <c r="E3632" s="957">
        <v>1</v>
      </c>
      <c r="F3632" t="s">
        <v>1034</v>
      </c>
      <c r="G3632" s="957" t="s">
        <v>1387</v>
      </c>
      <c r="H3632" t="s">
        <v>391</v>
      </c>
      <c r="I3632" s="937" t="s">
        <v>491</v>
      </c>
      <c r="J3632" s="937" t="s">
        <v>447</v>
      </c>
      <c r="K3632" s="937" t="s">
        <v>6</v>
      </c>
      <c r="L3632" s="937" t="s">
        <v>45</v>
      </c>
      <c r="M3632" s="962" t="s">
        <v>166</v>
      </c>
      <c r="N3632" s="677">
        <f t="shared" ca="1" si="616"/>
        <v>0</v>
      </c>
      <c r="O3632" s="677">
        <f t="shared" ca="1" si="623"/>
        <v>0</v>
      </c>
      <c r="P3632" s="677">
        <f t="shared" ca="1" si="623"/>
        <v>0</v>
      </c>
      <c r="Q3632" s="677">
        <f t="shared" ca="1" si="623"/>
        <v>0</v>
      </c>
      <c r="R3632" s="677">
        <f t="shared" ca="1" si="623"/>
        <v>0</v>
      </c>
      <c r="S3632" s="677">
        <f t="shared" ca="1" si="623"/>
        <v>0</v>
      </c>
      <c r="T3632" s="677">
        <f t="shared" ca="1" si="623"/>
        <v>0</v>
      </c>
      <c r="U3632" s="677">
        <f t="shared" ca="1" si="623"/>
        <v>0</v>
      </c>
      <c r="V3632" s="677">
        <f t="shared" ca="1" si="623"/>
        <v>0</v>
      </c>
      <c r="W3632" s="677">
        <f t="shared" ca="1" si="621"/>
        <v>0</v>
      </c>
      <c r="X3632" s="677">
        <f t="shared" ca="1" si="624"/>
        <v>0</v>
      </c>
      <c r="Y3632" s="677">
        <f t="shared" ca="1" si="624"/>
        <v>0</v>
      </c>
      <c r="Z3632" s="677">
        <f t="shared" ca="1" si="624"/>
        <v>0</v>
      </c>
      <c r="AA3632" t="str">
        <f t="shared" si="617"/>
        <v>ASR_COMP</v>
      </c>
      <c r="AB3632" s="957">
        <f t="shared" si="618"/>
        <v>44682</v>
      </c>
      <c r="AC3632" t="str">
        <f t="shared" si="619"/>
        <v>Unaudited</v>
      </c>
    </row>
    <row r="3633" spans="1:29" x14ac:dyDescent="0.25">
      <c r="A3633" t="s">
        <v>423</v>
      </c>
      <c r="B3633" t="s">
        <v>1388</v>
      </c>
      <c r="C3633" t="s">
        <v>1389</v>
      </c>
      <c r="D3633">
        <v>1900</v>
      </c>
      <c r="E3633" s="957">
        <v>1</v>
      </c>
      <c r="F3633" t="s">
        <v>1034</v>
      </c>
      <c r="G3633" s="957" t="s">
        <v>1387</v>
      </c>
      <c r="H3633" t="s">
        <v>391</v>
      </c>
      <c r="I3633" s="937" t="s">
        <v>491</v>
      </c>
      <c r="J3633" s="937" t="s">
        <v>447</v>
      </c>
      <c r="K3633" s="937" t="s">
        <v>6</v>
      </c>
      <c r="L3633" s="937" t="s">
        <v>46</v>
      </c>
      <c r="M3633" s="962" t="s">
        <v>167</v>
      </c>
      <c r="N3633" s="677">
        <f t="shared" ca="1" si="616"/>
        <v>0</v>
      </c>
      <c r="O3633" s="677">
        <f t="shared" ca="1" si="623"/>
        <v>0</v>
      </c>
      <c r="P3633" s="677">
        <f t="shared" ca="1" si="623"/>
        <v>0</v>
      </c>
      <c r="Q3633" s="677">
        <f t="shared" ca="1" si="623"/>
        <v>0</v>
      </c>
      <c r="R3633" s="677">
        <f t="shared" ca="1" si="623"/>
        <v>0</v>
      </c>
      <c r="S3633" s="677">
        <f t="shared" ca="1" si="623"/>
        <v>0</v>
      </c>
      <c r="T3633" s="677">
        <f t="shared" ca="1" si="623"/>
        <v>0</v>
      </c>
      <c r="U3633" s="677">
        <f t="shared" ca="1" si="623"/>
        <v>0</v>
      </c>
      <c r="V3633" s="677">
        <f t="shared" ca="1" si="623"/>
        <v>0</v>
      </c>
      <c r="W3633" s="677">
        <f t="shared" ca="1" si="621"/>
        <v>0</v>
      </c>
      <c r="X3633" s="677">
        <f t="shared" ca="1" si="624"/>
        <v>0</v>
      </c>
      <c r="Y3633" s="677">
        <f t="shared" ca="1" si="624"/>
        <v>0</v>
      </c>
      <c r="Z3633" s="677">
        <f t="shared" ca="1" si="624"/>
        <v>-6484.1130375554458</v>
      </c>
      <c r="AA3633" t="str">
        <f t="shared" si="617"/>
        <v>ASR_COMP</v>
      </c>
      <c r="AB3633" s="957">
        <f t="shared" si="618"/>
        <v>44682</v>
      </c>
      <c r="AC3633" t="str">
        <f t="shared" si="619"/>
        <v>Unaudited</v>
      </c>
    </row>
    <row r="3634" spans="1:29" x14ac:dyDescent="0.25">
      <c r="A3634" t="s">
        <v>423</v>
      </c>
      <c r="B3634" t="s">
        <v>1388</v>
      </c>
      <c r="C3634" t="s">
        <v>1389</v>
      </c>
      <c r="D3634">
        <v>1900</v>
      </c>
      <c r="E3634" s="957">
        <v>1</v>
      </c>
      <c r="F3634" t="s">
        <v>1034</v>
      </c>
      <c r="G3634" s="957" t="s">
        <v>1387</v>
      </c>
      <c r="H3634" t="s">
        <v>391</v>
      </c>
      <c r="I3634" s="937" t="s">
        <v>491</v>
      </c>
      <c r="J3634" s="937" t="s">
        <v>447</v>
      </c>
      <c r="K3634" s="937" t="s">
        <v>6</v>
      </c>
      <c r="L3634" s="937" t="s">
        <v>168</v>
      </c>
      <c r="M3634" s="962" t="s">
        <v>464</v>
      </c>
      <c r="N3634" s="677">
        <f t="shared" ca="1" si="616"/>
        <v>0</v>
      </c>
      <c r="O3634" s="677">
        <f t="shared" ca="1" si="623"/>
        <v>0</v>
      </c>
      <c r="P3634" s="677">
        <f t="shared" ca="1" si="623"/>
        <v>0</v>
      </c>
      <c r="Q3634" s="677">
        <f t="shared" ca="1" si="623"/>
        <v>0</v>
      </c>
      <c r="R3634" s="677">
        <f t="shared" ca="1" si="623"/>
        <v>0</v>
      </c>
      <c r="S3634" s="677">
        <f t="shared" ca="1" si="623"/>
        <v>0</v>
      </c>
      <c r="T3634" s="677">
        <f t="shared" ca="1" si="623"/>
        <v>0</v>
      </c>
      <c r="U3634" s="677">
        <f t="shared" ca="1" si="623"/>
        <v>0</v>
      </c>
      <c r="V3634" s="677">
        <f t="shared" ca="1" si="623"/>
        <v>0</v>
      </c>
      <c r="W3634" s="677">
        <f t="shared" ca="1" si="621"/>
        <v>0</v>
      </c>
      <c r="X3634" s="677">
        <f t="shared" ca="1" si="624"/>
        <v>0</v>
      </c>
      <c r="Y3634" s="677">
        <f t="shared" ca="1" si="624"/>
        <v>0</v>
      </c>
      <c r="Z3634" s="677">
        <f t="shared" ca="1" si="624"/>
        <v>-2446.9485609108165</v>
      </c>
      <c r="AA3634" t="str">
        <f t="shared" si="617"/>
        <v>ASR_COMP</v>
      </c>
      <c r="AB3634" s="957">
        <f t="shared" si="618"/>
        <v>44682</v>
      </c>
      <c r="AC3634" t="str">
        <f t="shared" si="619"/>
        <v>Unaudited</v>
      </c>
    </row>
    <row r="3635" spans="1:29" x14ac:dyDescent="0.25">
      <c r="A3635" t="s">
        <v>423</v>
      </c>
      <c r="B3635" t="s">
        <v>1388</v>
      </c>
      <c r="C3635" t="s">
        <v>1389</v>
      </c>
      <c r="D3635">
        <v>1900</v>
      </c>
      <c r="E3635" s="957">
        <v>1</v>
      </c>
      <c r="F3635" t="s">
        <v>1034</v>
      </c>
      <c r="G3635" s="957" t="s">
        <v>1387</v>
      </c>
      <c r="H3635" t="s">
        <v>391</v>
      </c>
      <c r="I3635" s="937" t="s">
        <v>491</v>
      </c>
      <c r="J3635" s="937" t="s">
        <v>447</v>
      </c>
      <c r="K3635" s="937" t="s">
        <v>437</v>
      </c>
      <c r="L3635" s="937" t="s">
        <v>123</v>
      </c>
      <c r="M3635" s="962" t="s">
        <v>32</v>
      </c>
      <c r="N3635" s="677">
        <f t="shared" ca="1" si="616"/>
        <v>0</v>
      </c>
      <c r="O3635" s="677">
        <f t="shared" ca="1" si="623"/>
        <v>0</v>
      </c>
      <c r="P3635" s="677">
        <f t="shared" ca="1" si="623"/>
        <v>0</v>
      </c>
      <c r="Q3635" s="677">
        <f t="shared" ca="1" si="623"/>
        <v>0</v>
      </c>
      <c r="R3635" s="677">
        <f t="shared" ca="1" si="623"/>
        <v>0</v>
      </c>
      <c r="S3635" s="677">
        <f t="shared" ca="1" si="623"/>
        <v>0</v>
      </c>
      <c r="T3635" s="677">
        <f t="shared" ca="1" si="623"/>
        <v>0</v>
      </c>
      <c r="U3635" s="677">
        <f t="shared" ca="1" si="623"/>
        <v>0</v>
      </c>
      <c r="V3635" s="677">
        <f t="shared" ca="1" si="623"/>
        <v>0</v>
      </c>
      <c r="W3635" s="677">
        <f t="shared" ca="1" si="621"/>
        <v>0</v>
      </c>
      <c r="X3635" s="677">
        <f t="shared" ca="1" si="624"/>
        <v>0</v>
      </c>
      <c r="Y3635" s="677">
        <f t="shared" ca="1" si="624"/>
        <v>0</v>
      </c>
      <c r="Z3635" s="677">
        <f t="shared" ca="1" si="624"/>
        <v>0</v>
      </c>
      <c r="AA3635" t="str">
        <f t="shared" si="617"/>
        <v>ASR_COMP</v>
      </c>
      <c r="AB3635" s="957">
        <f t="shared" si="618"/>
        <v>44682</v>
      </c>
      <c r="AC3635" t="str">
        <f t="shared" si="619"/>
        <v>Unaudited</v>
      </c>
    </row>
    <row r="3636" spans="1:29" x14ac:dyDescent="0.25">
      <c r="A3636" t="s">
        <v>423</v>
      </c>
      <c r="B3636" t="s">
        <v>1388</v>
      </c>
      <c r="C3636" t="s">
        <v>1389</v>
      </c>
      <c r="D3636">
        <v>1900</v>
      </c>
      <c r="E3636" s="957">
        <v>1</v>
      </c>
      <c r="F3636" t="s">
        <v>1034</v>
      </c>
      <c r="G3636" s="957" t="s">
        <v>1387</v>
      </c>
      <c r="H3636" t="s">
        <v>391</v>
      </c>
      <c r="I3636" s="937" t="s">
        <v>491</v>
      </c>
      <c r="J3636" s="937" t="s">
        <v>447</v>
      </c>
      <c r="K3636" s="937" t="s">
        <v>437</v>
      </c>
      <c r="L3636" s="945" t="s">
        <v>946</v>
      </c>
      <c r="M3636" s="960" t="s">
        <v>938</v>
      </c>
      <c r="N3636" s="677">
        <f t="shared" ca="1" si="616"/>
        <v>0</v>
      </c>
      <c r="O3636" s="677">
        <f t="shared" ca="1" si="623"/>
        <v>0</v>
      </c>
      <c r="P3636" s="677">
        <f t="shared" ca="1" si="623"/>
        <v>0</v>
      </c>
      <c r="Q3636" s="677">
        <f t="shared" ca="1" si="623"/>
        <v>0</v>
      </c>
      <c r="R3636" s="677">
        <f t="shared" ca="1" si="623"/>
        <v>0</v>
      </c>
      <c r="S3636" s="677">
        <f t="shared" ca="1" si="623"/>
        <v>0</v>
      </c>
      <c r="T3636" s="677">
        <f t="shared" ca="1" si="623"/>
        <v>0</v>
      </c>
      <c r="U3636" s="677">
        <f t="shared" ca="1" si="623"/>
        <v>0</v>
      </c>
      <c r="V3636" s="677">
        <f t="shared" ca="1" si="623"/>
        <v>0</v>
      </c>
      <c r="W3636" s="677">
        <f t="shared" ca="1" si="621"/>
        <v>0</v>
      </c>
      <c r="X3636" s="677">
        <f t="shared" ca="1" si="624"/>
        <v>0</v>
      </c>
      <c r="Y3636" s="677">
        <f t="shared" ca="1" si="624"/>
        <v>0</v>
      </c>
      <c r="Z3636" s="677">
        <f t="shared" ca="1" si="624"/>
        <v>0</v>
      </c>
      <c r="AA3636" t="str">
        <f t="shared" si="617"/>
        <v>ASR_COMP</v>
      </c>
      <c r="AB3636" s="957">
        <f t="shared" si="618"/>
        <v>44682</v>
      </c>
      <c r="AC3636" t="str">
        <f t="shared" si="619"/>
        <v>Unaudited</v>
      </c>
    </row>
    <row r="3637" spans="1:29" x14ac:dyDescent="0.25">
      <c r="A3637" t="s">
        <v>423</v>
      </c>
      <c r="B3637" t="s">
        <v>1388</v>
      </c>
      <c r="C3637" t="s">
        <v>1389</v>
      </c>
      <c r="D3637">
        <v>1900</v>
      </c>
      <c r="E3637" s="957">
        <v>1</v>
      </c>
      <c r="F3637" t="s">
        <v>1034</v>
      </c>
      <c r="G3637" s="957" t="s">
        <v>1387</v>
      </c>
      <c r="H3637" t="s">
        <v>391</v>
      </c>
      <c r="I3637" s="962" t="s">
        <v>491</v>
      </c>
      <c r="J3637" s="962" t="s">
        <v>447</v>
      </c>
      <c r="K3637" s="962" t="s">
        <v>437</v>
      </c>
      <c r="L3637" s="953" t="s">
        <v>170</v>
      </c>
      <c r="M3637" s="962" t="s">
        <v>40</v>
      </c>
      <c r="N3637" s="677">
        <f t="shared" ca="1" si="616"/>
        <v>0</v>
      </c>
      <c r="O3637" s="677">
        <f t="shared" ca="1" si="623"/>
        <v>0</v>
      </c>
      <c r="P3637" s="677">
        <f t="shared" ca="1" si="623"/>
        <v>0</v>
      </c>
      <c r="Q3637" s="677">
        <f t="shared" ca="1" si="623"/>
        <v>0</v>
      </c>
      <c r="R3637" s="677">
        <f t="shared" ca="1" si="623"/>
        <v>0</v>
      </c>
      <c r="S3637" s="677">
        <f t="shared" ca="1" si="623"/>
        <v>0</v>
      </c>
      <c r="T3637" s="677">
        <f t="shared" ca="1" si="623"/>
        <v>0</v>
      </c>
      <c r="U3637" s="677">
        <f t="shared" ca="1" si="623"/>
        <v>0</v>
      </c>
      <c r="V3637" s="677">
        <f t="shared" ca="1" si="623"/>
        <v>0</v>
      </c>
      <c r="W3637" s="677">
        <f t="shared" ca="1" si="621"/>
        <v>0</v>
      </c>
      <c r="X3637" s="677">
        <f t="shared" ca="1" si="624"/>
        <v>0</v>
      </c>
      <c r="Y3637" s="677">
        <f t="shared" ca="1" si="624"/>
        <v>0</v>
      </c>
      <c r="Z3637" s="677">
        <f t="shared" ca="1" si="624"/>
        <v>0</v>
      </c>
      <c r="AA3637" t="str">
        <f t="shared" si="617"/>
        <v>ASR_COMP</v>
      </c>
      <c r="AB3637" s="957">
        <f t="shared" si="618"/>
        <v>44682</v>
      </c>
      <c r="AC3637" t="str">
        <f t="shared" si="619"/>
        <v>Unaudited</v>
      </c>
    </row>
    <row r="3638" spans="1:29" x14ac:dyDescent="0.25">
      <c r="A3638" t="s">
        <v>423</v>
      </c>
      <c r="B3638" t="s">
        <v>1388</v>
      </c>
      <c r="C3638" t="s">
        <v>1389</v>
      </c>
      <c r="D3638">
        <v>1900</v>
      </c>
      <c r="E3638" s="957">
        <v>1</v>
      </c>
      <c r="F3638" t="s">
        <v>1034</v>
      </c>
      <c r="G3638" s="957" t="s">
        <v>1387</v>
      </c>
      <c r="H3638" t="s">
        <v>391</v>
      </c>
      <c r="I3638" s="958" t="s">
        <v>491</v>
      </c>
      <c r="J3638" s="958" t="s">
        <v>447</v>
      </c>
      <c r="K3638" s="958" t="s">
        <v>437</v>
      </c>
      <c r="L3638" s="953" t="s">
        <v>171</v>
      </c>
      <c r="M3638" s="958" t="s">
        <v>332</v>
      </c>
      <c r="N3638" s="677">
        <f t="shared" ca="1" si="616"/>
        <v>0</v>
      </c>
      <c r="O3638" s="677">
        <f t="shared" ca="1" si="623"/>
        <v>0</v>
      </c>
      <c r="P3638" s="677">
        <f t="shared" ca="1" si="623"/>
        <v>0</v>
      </c>
      <c r="Q3638" s="677">
        <f t="shared" ca="1" si="623"/>
        <v>0</v>
      </c>
      <c r="R3638" s="677">
        <f t="shared" ca="1" si="623"/>
        <v>0</v>
      </c>
      <c r="S3638" s="677">
        <f t="shared" ca="1" si="623"/>
        <v>0</v>
      </c>
      <c r="T3638" s="677">
        <f t="shared" ca="1" si="623"/>
        <v>0</v>
      </c>
      <c r="U3638" s="677">
        <f t="shared" ca="1" si="623"/>
        <v>0</v>
      </c>
      <c r="V3638" s="677">
        <f t="shared" ca="1" si="623"/>
        <v>0</v>
      </c>
      <c r="W3638" s="677">
        <f t="shared" ca="1" si="621"/>
        <v>0</v>
      </c>
      <c r="X3638" s="677">
        <f t="shared" ca="1" si="624"/>
        <v>0</v>
      </c>
      <c r="Y3638" s="677">
        <f t="shared" ca="1" si="624"/>
        <v>0</v>
      </c>
      <c r="Z3638" s="677">
        <f t="shared" ca="1" si="624"/>
        <v>0</v>
      </c>
      <c r="AA3638" t="str">
        <f t="shared" si="617"/>
        <v>ASR_COMP</v>
      </c>
      <c r="AB3638" s="957">
        <f t="shared" si="618"/>
        <v>44682</v>
      </c>
      <c r="AC3638" t="str">
        <f t="shared" si="619"/>
        <v>Unaudited</v>
      </c>
    </row>
    <row r="3639" spans="1:29" x14ac:dyDescent="0.25">
      <c r="A3639" t="s">
        <v>423</v>
      </c>
      <c r="B3639" t="s">
        <v>1388</v>
      </c>
      <c r="C3639" t="s">
        <v>1389</v>
      </c>
      <c r="D3639">
        <v>1900</v>
      </c>
      <c r="E3639" s="957">
        <v>1</v>
      </c>
      <c r="F3639" t="s">
        <v>1034</v>
      </c>
      <c r="G3639" s="957" t="s">
        <v>1387</v>
      </c>
      <c r="H3639" t="s">
        <v>391</v>
      </c>
      <c r="I3639" s="958" t="s">
        <v>491</v>
      </c>
      <c r="J3639" s="958" t="s">
        <v>453</v>
      </c>
      <c r="K3639" s="958" t="s">
        <v>438</v>
      </c>
      <c r="L3639" s="937" t="s">
        <v>124</v>
      </c>
      <c r="M3639" s="958" t="s">
        <v>27</v>
      </c>
      <c r="N3639" s="677">
        <f t="shared" ca="1" si="616"/>
        <v>0</v>
      </c>
      <c r="O3639" s="677">
        <f t="shared" ca="1" si="623"/>
        <v>0</v>
      </c>
      <c r="P3639" s="677">
        <f t="shared" ca="1" si="623"/>
        <v>0</v>
      </c>
      <c r="Q3639" s="677">
        <f t="shared" ca="1" si="623"/>
        <v>0</v>
      </c>
      <c r="R3639" s="677">
        <f t="shared" ca="1" si="623"/>
        <v>0</v>
      </c>
      <c r="S3639" s="677">
        <f t="shared" ca="1" si="623"/>
        <v>0</v>
      </c>
      <c r="T3639" s="677">
        <f t="shared" ca="1" si="623"/>
        <v>0</v>
      </c>
      <c r="U3639" s="677">
        <f t="shared" ca="1" si="623"/>
        <v>0</v>
      </c>
      <c r="V3639" s="677">
        <f t="shared" ca="1" si="623"/>
        <v>0</v>
      </c>
      <c r="W3639" s="677">
        <f t="shared" ca="1" si="621"/>
        <v>0</v>
      </c>
      <c r="X3639" s="677">
        <f t="shared" ca="1" si="624"/>
        <v>0</v>
      </c>
      <c r="Y3639" s="677">
        <f t="shared" ca="1" si="624"/>
        <v>0</v>
      </c>
      <c r="Z3639" s="677">
        <f t="shared" ca="1" si="624"/>
        <v>0</v>
      </c>
      <c r="AA3639" t="str">
        <f t="shared" si="617"/>
        <v>ASR_COMP</v>
      </c>
      <c r="AB3639" s="957">
        <f t="shared" si="618"/>
        <v>44682</v>
      </c>
      <c r="AC3639" t="str">
        <f t="shared" si="619"/>
        <v>Unaudited</v>
      </c>
    </row>
    <row r="3640" spans="1:29" x14ac:dyDescent="0.25">
      <c r="A3640" t="s">
        <v>423</v>
      </c>
      <c r="B3640" t="s">
        <v>1388</v>
      </c>
      <c r="C3640" t="s">
        <v>1389</v>
      </c>
      <c r="D3640">
        <v>1900</v>
      </c>
      <c r="E3640" s="957">
        <v>1</v>
      </c>
      <c r="F3640" t="s">
        <v>1034</v>
      </c>
      <c r="G3640" s="957" t="s">
        <v>1387</v>
      </c>
      <c r="H3640" t="s">
        <v>391</v>
      </c>
      <c r="I3640" s="958" t="s">
        <v>491</v>
      </c>
      <c r="J3640" s="958" t="s">
        <v>453</v>
      </c>
      <c r="K3640" s="958" t="s">
        <v>438</v>
      </c>
      <c r="L3640" s="937" t="s">
        <v>125</v>
      </c>
      <c r="M3640" s="958" t="s">
        <v>100</v>
      </c>
      <c r="N3640" s="677">
        <f t="shared" ca="1" si="616"/>
        <v>0</v>
      </c>
      <c r="O3640" s="677">
        <f t="shared" ca="1" si="623"/>
        <v>0</v>
      </c>
      <c r="P3640" s="677">
        <f t="shared" ca="1" si="623"/>
        <v>0</v>
      </c>
      <c r="Q3640" s="677">
        <f t="shared" ca="1" si="623"/>
        <v>0</v>
      </c>
      <c r="R3640" s="677">
        <f t="shared" ca="1" si="623"/>
        <v>0</v>
      </c>
      <c r="S3640" s="677">
        <f t="shared" ca="1" si="623"/>
        <v>0</v>
      </c>
      <c r="T3640" s="677">
        <f t="shared" ca="1" si="623"/>
        <v>0</v>
      </c>
      <c r="U3640" s="677">
        <f t="shared" ca="1" si="623"/>
        <v>0</v>
      </c>
      <c r="V3640" s="677">
        <f t="shared" ca="1" si="623"/>
        <v>0</v>
      </c>
      <c r="W3640" s="677">
        <f t="shared" ca="1" si="621"/>
        <v>0</v>
      </c>
      <c r="X3640" s="677">
        <f t="shared" ca="1" si="624"/>
        <v>0</v>
      </c>
      <c r="Y3640" s="677">
        <f t="shared" ca="1" si="624"/>
        <v>0</v>
      </c>
      <c r="Z3640" s="677">
        <f t="shared" ca="1" si="624"/>
        <v>0</v>
      </c>
      <c r="AA3640" t="str">
        <f t="shared" si="617"/>
        <v>ASR_COMP</v>
      </c>
      <c r="AB3640" s="957">
        <f t="shared" si="618"/>
        <v>44682</v>
      </c>
      <c r="AC3640" t="str">
        <f t="shared" si="619"/>
        <v>Unaudited</v>
      </c>
    </row>
    <row r="3641" spans="1:29" x14ac:dyDescent="0.25">
      <c r="A3641" t="s">
        <v>423</v>
      </c>
      <c r="B3641" t="s">
        <v>1388</v>
      </c>
      <c r="C3641" t="s">
        <v>1389</v>
      </c>
      <c r="D3641">
        <v>1900</v>
      </c>
      <c r="E3641" s="957">
        <v>1</v>
      </c>
      <c r="F3641" t="s">
        <v>1034</v>
      </c>
      <c r="G3641" s="957" t="s">
        <v>1387</v>
      </c>
      <c r="H3641" t="s">
        <v>391</v>
      </c>
      <c r="I3641" s="965" t="s">
        <v>491</v>
      </c>
      <c r="J3641" s="965" t="s">
        <v>453</v>
      </c>
      <c r="K3641" s="965" t="s">
        <v>438</v>
      </c>
      <c r="L3641" s="945" t="s">
        <v>126</v>
      </c>
      <c r="M3641" s="965" t="s">
        <v>101</v>
      </c>
      <c r="N3641" s="677">
        <f t="shared" ca="1" si="616"/>
        <v>0</v>
      </c>
      <c r="O3641" s="677">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7">
        <f t="shared" ca="1" si="625"/>
        <v>0</v>
      </c>
      <c r="Q3641" s="677">
        <f t="shared" ca="1" si="625"/>
        <v>0</v>
      </c>
      <c r="R3641" s="677">
        <f t="shared" ca="1" si="625"/>
        <v>0</v>
      </c>
      <c r="S3641" s="677">
        <f t="shared" ca="1" si="625"/>
        <v>0</v>
      </c>
      <c r="T3641" s="677">
        <f t="shared" ca="1" si="625"/>
        <v>0</v>
      </c>
      <c r="U3641" s="677">
        <f t="shared" ca="1" si="625"/>
        <v>0</v>
      </c>
      <c r="V3641" s="677">
        <f t="shared" ca="1" si="625"/>
        <v>0</v>
      </c>
      <c r="W3641" s="677">
        <f t="shared" ca="1" si="621"/>
        <v>0</v>
      </c>
      <c r="X3641" s="677">
        <f t="shared" ca="1" si="624"/>
        <v>0</v>
      </c>
      <c r="Y3641" s="677">
        <f t="shared" ca="1" si="624"/>
        <v>0</v>
      </c>
      <c r="Z3641" s="677">
        <f t="shared" ca="1" si="624"/>
        <v>0</v>
      </c>
      <c r="AA3641" t="str">
        <f t="shared" si="617"/>
        <v>ASR_COMP</v>
      </c>
      <c r="AB3641" s="957">
        <f t="shared" si="618"/>
        <v>44682</v>
      </c>
      <c r="AC3641" t="str">
        <f t="shared" si="619"/>
        <v>Unaudited</v>
      </c>
    </row>
    <row r="3642" spans="1:29" x14ac:dyDescent="0.25">
      <c r="A3642" t="s">
        <v>423</v>
      </c>
      <c r="B3642" t="s">
        <v>1388</v>
      </c>
      <c r="C3642" t="s">
        <v>1389</v>
      </c>
      <c r="D3642">
        <v>1900</v>
      </c>
      <c r="E3642" s="957">
        <v>1</v>
      </c>
      <c r="F3642" t="s">
        <v>1034</v>
      </c>
      <c r="G3642" s="957" t="s">
        <v>1387</v>
      </c>
      <c r="H3642" t="s">
        <v>391</v>
      </c>
      <c r="I3642" s="937" t="s">
        <v>491</v>
      </c>
      <c r="J3642" s="937" t="s">
        <v>453</v>
      </c>
      <c r="K3642" s="937" t="s">
        <v>438</v>
      </c>
      <c r="L3642" s="937" t="s">
        <v>127</v>
      </c>
      <c r="M3642" s="958" t="s">
        <v>102</v>
      </c>
      <c r="N3642" s="677">
        <f t="shared" ca="1" si="616"/>
        <v>0</v>
      </c>
      <c r="O3642" s="677">
        <f t="shared" ca="1" si="625"/>
        <v>0</v>
      </c>
      <c r="P3642" s="677">
        <f t="shared" ca="1" si="625"/>
        <v>0</v>
      </c>
      <c r="Q3642" s="677">
        <f t="shared" ca="1" si="625"/>
        <v>0</v>
      </c>
      <c r="R3642" s="677">
        <f t="shared" ca="1" si="625"/>
        <v>0</v>
      </c>
      <c r="S3642" s="677">
        <f t="shared" ca="1" si="625"/>
        <v>0</v>
      </c>
      <c r="T3642" s="677">
        <f t="shared" ca="1" si="625"/>
        <v>0</v>
      </c>
      <c r="U3642" s="677">
        <f t="shared" ca="1" si="625"/>
        <v>0</v>
      </c>
      <c r="V3642" s="677">
        <f t="shared" ca="1" si="625"/>
        <v>0</v>
      </c>
      <c r="W3642" s="677">
        <f t="shared" ca="1" si="621"/>
        <v>0</v>
      </c>
      <c r="X3642" s="677">
        <f t="shared" ca="1" si="624"/>
        <v>0</v>
      </c>
      <c r="Y3642" s="677">
        <f t="shared" ca="1" si="624"/>
        <v>0</v>
      </c>
      <c r="Z3642" s="677">
        <f t="shared" ca="1" si="624"/>
        <v>0</v>
      </c>
      <c r="AA3642" t="str">
        <f t="shared" si="617"/>
        <v>ASR_COMP</v>
      </c>
      <c r="AB3642" s="957">
        <f t="shared" si="618"/>
        <v>44682</v>
      </c>
      <c r="AC3642" t="str">
        <f t="shared" si="619"/>
        <v>Unaudited</v>
      </c>
    </row>
    <row r="3643" spans="1:29" x14ac:dyDescent="0.25">
      <c r="A3643" t="s">
        <v>423</v>
      </c>
      <c r="B3643" t="s">
        <v>1388</v>
      </c>
      <c r="C3643" t="s">
        <v>1389</v>
      </c>
      <c r="D3643">
        <v>1900</v>
      </c>
      <c r="E3643" s="957">
        <v>1</v>
      </c>
      <c r="F3643" t="s">
        <v>1034</v>
      </c>
      <c r="G3643" s="957" t="s">
        <v>1387</v>
      </c>
      <c r="H3643" t="s">
        <v>391</v>
      </c>
      <c r="I3643" s="937" t="s">
        <v>491</v>
      </c>
      <c r="J3643" s="937" t="s">
        <v>453</v>
      </c>
      <c r="K3643" s="937" t="s">
        <v>438</v>
      </c>
      <c r="L3643" s="943" t="s">
        <v>128</v>
      </c>
      <c r="M3643" s="959" t="s">
        <v>103</v>
      </c>
      <c r="N3643" s="677">
        <f t="shared" ca="1" si="616"/>
        <v>0</v>
      </c>
      <c r="O3643" s="677">
        <f t="shared" ca="1" si="625"/>
        <v>0</v>
      </c>
      <c r="P3643" s="677">
        <f t="shared" ca="1" si="625"/>
        <v>0</v>
      </c>
      <c r="Q3643" s="677">
        <f t="shared" ca="1" si="625"/>
        <v>0</v>
      </c>
      <c r="R3643" s="677">
        <f t="shared" ca="1" si="625"/>
        <v>0</v>
      </c>
      <c r="S3643" s="677">
        <f t="shared" ca="1" si="625"/>
        <v>0</v>
      </c>
      <c r="T3643" s="677">
        <f t="shared" ca="1" si="625"/>
        <v>0</v>
      </c>
      <c r="U3643" s="677">
        <f t="shared" ca="1" si="625"/>
        <v>0</v>
      </c>
      <c r="V3643" s="677">
        <f t="shared" ca="1" si="625"/>
        <v>0</v>
      </c>
      <c r="W3643" s="677">
        <f t="shared" ca="1" si="621"/>
        <v>0</v>
      </c>
      <c r="X3643" s="677">
        <f t="shared" ca="1" si="624"/>
        <v>0</v>
      </c>
      <c r="Y3643" s="677">
        <f t="shared" ca="1" si="624"/>
        <v>0</v>
      </c>
      <c r="Z3643" s="677">
        <f t="shared" ca="1" si="624"/>
        <v>0</v>
      </c>
      <c r="AA3643" t="str">
        <f t="shared" si="617"/>
        <v>ASR_COMP</v>
      </c>
      <c r="AB3643" s="957">
        <f t="shared" si="618"/>
        <v>44682</v>
      </c>
      <c r="AC3643" t="str">
        <f t="shared" si="619"/>
        <v>Unaudited</v>
      </c>
    </row>
    <row r="3644" spans="1:29" x14ac:dyDescent="0.25">
      <c r="A3644" t="s">
        <v>423</v>
      </c>
      <c r="B3644" t="s">
        <v>1388</v>
      </c>
      <c r="C3644" t="s">
        <v>1389</v>
      </c>
      <c r="D3644">
        <v>1900</v>
      </c>
      <c r="E3644" s="957">
        <v>1</v>
      </c>
      <c r="F3644" t="s">
        <v>1034</v>
      </c>
      <c r="G3644" s="957" t="s">
        <v>1387</v>
      </c>
      <c r="H3644" t="s">
        <v>391</v>
      </c>
      <c r="I3644" s="958" t="s">
        <v>491</v>
      </c>
      <c r="J3644" s="958" t="s">
        <v>453</v>
      </c>
      <c r="K3644" s="958" t="s">
        <v>438</v>
      </c>
      <c r="L3644" s="937" t="s">
        <v>129</v>
      </c>
      <c r="M3644" s="958" t="s">
        <v>28</v>
      </c>
      <c r="N3644" s="677">
        <f t="shared" ca="1" si="616"/>
        <v>0</v>
      </c>
      <c r="O3644" s="677">
        <f t="shared" ca="1" si="625"/>
        <v>0</v>
      </c>
      <c r="P3644" s="677">
        <f t="shared" ca="1" si="625"/>
        <v>0</v>
      </c>
      <c r="Q3644" s="677">
        <f t="shared" ca="1" si="625"/>
        <v>0</v>
      </c>
      <c r="R3644" s="677">
        <f t="shared" ca="1" si="625"/>
        <v>0</v>
      </c>
      <c r="S3644" s="677">
        <f t="shared" ca="1" si="625"/>
        <v>0</v>
      </c>
      <c r="T3644" s="677">
        <f t="shared" ca="1" si="625"/>
        <v>0</v>
      </c>
      <c r="U3644" s="677">
        <f t="shared" ca="1" si="625"/>
        <v>0</v>
      </c>
      <c r="V3644" s="677">
        <f t="shared" ca="1" si="625"/>
        <v>0</v>
      </c>
      <c r="W3644" s="677">
        <f t="shared" ca="1" si="621"/>
        <v>0</v>
      </c>
      <c r="X3644" s="677">
        <f t="shared" ca="1" si="624"/>
        <v>0</v>
      </c>
      <c r="Y3644" s="677">
        <f t="shared" ca="1" si="624"/>
        <v>0</v>
      </c>
      <c r="Z3644" s="677">
        <f t="shared" ca="1" si="624"/>
        <v>0</v>
      </c>
      <c r="AA3644" t="str">
        <f t="shared" si="617"/>
        <v>ASR_COMP</v>
      </c>
      <c r="AB3644" s="957">
        <f t="shared" si="618"/>
        <v>44682</v>
      </c>
      <c r="AC3644" t="str">
        <f t="shared" si="619"/>
        <v>Unaudited</v>
      </c>
    </row>
    <row r="3645" spans="1:29" x14ac:dyDescent="0.25">
      <c r="A3645" t="s">
        <v>423</v>
      </c>
      <c r="B3645" t="s">
        <v>1388</v>
      </c>
      <c r="C3645" t="s">
        <v>1389</v>
      </c>
      <c r="D3645">
        <v>1900</v>
      </c>
      <c r="E3645" s="957">
        <v>1</v>
      </c>
      <c r="F3645" t="s">
        <v>1034</v>
      </c>
      <c r="G3645" s="957" t="s">
        <v>1387</v>
      </c>
      <c r="H3645" t="s">
        <v>391</v>
      </c>
      <c r="I3645" s="937" t="s">
        <v>491</v>
      </c>
      <c r="J3645" s="937" t="s">
        <v>439</v>
      </c>
      <c r="K3645" s="937" t="s">
        <v>439</v>
      </c>
      <c r="L3645" s="937" t="s">
        <v>131</v>
      </c>
      <c r="M3645" s="958" t="s">
        <v>329</v>
      </c>
      <c r="N3645" s="677">
        <f t="shared" ca="1" si="616"/>
        <v>0</v>
      </c>
      <c r="O3645" s="677">
        <f t="shared" ca="1" si="625"/>
        <v>0</v>
      </c>
      <c r="P3645" s="677">
        <f t="shared" ca="1" si="625"/>
        <v>0</v>
      </c>
      <c r="Q3645" s="677">
        <f t="shared" ca="1" si="625"/>
        <v>0</v>
      </c>
      <c r="R3645" s="677">
        <f t="shared" ca="1" si="625"/>
        <v>0</v>
      </c>
      <c r="S3645" s="677">
        <f t="shared" ca="1" si="625"/>
        <v>0</v>
      </c>
      <c r="T3645" s="677">
        <f t="shared" ca="1" si="625"/>
        <v>0</v>
      </c>
      <c r="U3645" s="677">
        <f t="shared" ca="1" si="625"/>
        <v>0</v>
      </c>
      <c r="V3645" s="677">
        <f t="shared" ca="1" si="625"/>
        <v>0</v>
      </c>
      <c r="W3645" s="677">
        <f t="shared" ca="1" si="621"/>
        <v>0</v>
      </c>
      <c r="X3645" s="677">
        <f t="shared" ca="1" si="624"/>
        <v>0</v>
      </c>
      <c r="Y3645" s="677">
        <f t="shared" ca="1" si="624"/>
        <v>0</v>
      </c>
      <c r="Z3645" s="677">
        <f t="shared" ca="1" si="624"/>
        <v>0</v>
      </c>
      <c r="AA3645" t="str">
        <f t="shared" si="617"/>
        <v>ASR_COMP</v>
      </c>
      <c r="AB3645" s="957">
        <f t="shared" si="618"/>
        <v>44682</v>
      </c>
      <c r="AC3645" t="str">
        <f t="shared" si="619"/>
        <v>Unaudited</v>
      </c>
    </row>
    <row r="3646" spans="1:29" x14ac:dyDescent="0.25">
      <c r="A3646" t="s">
        <v>423</v>
      </c>
      <c r="B3646" t="s">
        <v>1388</v>
      </c>
      <c r="C3646" t="s">
        <v>1389</v>
      </c>
      <c r="D3646">
        <v>1900</v>
      </c>
      <c r="E3646" s="957">
        <v>1</v>
      </c>
      <c r="F3646" t="s">
        <v>1034</v>
      </c>
      <c r="G3646" s="957" t="s">
        <v>1387</v>
      </c>
      <c r="H3646" t="s">
        <v>391</v>
      </c>
      <c r="I3646" s="937" t="s">
        <v>491</v>
      </c>
      <c r="J3646" s="937" t="s">
        <v>439</v>
      </c>
      <c r="K3646" s="937" t="s">
        <v>439</v>
      </c>
      <c r="L3646" s="937" t="s">
        <v>132</v>
      </c>
      <c r="M3646" s="958" t="s">
        <v>328</v>
      </c>
      <c r="N3646" s="677">
        <f t="shared" ca="1" si="616"/>
        <v>0</v>
      </c>
      <c r="O3646" s="677">
        <f t="shared" ca="1" si="625"/>
        <v>0</v>
      </c>
      <c r="P3646" s="677">
        <f t="shared" ca="1" si="625"/>
        <v>0</v>
      </c>
      <c r="Q3646" s="677">
        <f t="shared" ca="1" si="625"/>
        <v>0</v>
      </c>
      <c r="R3646" s="677">
        <f t="shared" ca="1" si="625"/>
        <v>0</v>
      </c>
      <c r="S3646" s="677">
        <f t="shared" ca="1" si="625"/>
        <v>0</v>
      </c>
      <c r="T3646" s="677">
        <f t="shared" ca="1" si="625"/>
        <v>0</v>
      </c>
      <c r="U3646" s="677">
        <f t="shared" ca="1" si="625"/>
        <v>0</v>
      </c>
      <c r="V3646" s="677">
        <f t="shared" ca="1" si="625"/>
        <v>0</v>
      </c>
      <c r="W3646" s="677">
        <f t="shared" ca="1" si="621"/>
        <v>0</v>
      </c>
      <c r="X3646" s="677">
        <f t="shared" ca="1" si="624"/>
        <v>0</v>
      </c>
      <c r="Y3646" s="677">
        <f t="shared" ca="1" si="624"/>
        <v>0</v>
      </c>
      <c r="Z3646" s="677">
        <f t="shared" ca="1" si="624"/>
        <v>0</v>
      </c>
      <c r="AA3646" t="str">
        <f t="shared" si="617"/>
        <v>ASR_COMP</v>
      </c>
      <c r="AB3646" s="957">
        <f t="shared" si="618"/>
        <v>44682</v>
      </c>
      <c r="AC3646" t="str">
        <f t="shared" si="619"/>
        <v>Unaudited</v>
      </c>
    </row>
    <row r="3647" spans="1:29" ht="30" x14ac:dyDescent="0.25">
      <c r="A3647" t="s">
        <v>423</v>
      </c>
      <c r="B3647" t="s">
        <v>1388</v>
      </c>
      <c r="C3647" t="s">
        <v>1389</v>
      </c>
      <c r="D3647">
        <v>1900</v>
      </c>
      <c r="E3647" s="957">
        <v>1</v>
      </c>
      <c r="F3647" t="s">
        <v>1034</v>
      </c>
      <c r="G3647" s="957" t="s">
        <v>1387</v>
      </c>
      <c r="H3647" t="s">
        <v>391</v>
      </c>
      <c r="I3647" s="958" t="s">
        <v>491</v>
      </c>
      <c r="J3647" s="958" t="s">
        <v>439</v>
      </c>
      <c r="K3647" s="958" t="s">
        <v>439</v>
      </c>
      <c r="L3647" s="937" t="s">
        <v>133</v>
      </c>
      <c r="M3647" s="958" t="s">
        <v>182</v>
      </c>
      <c r="N3647" s="677">
        <f t="shared" ca="1" si="616"/>
        <v>0</v>
      </c>
      <c r="O3647" s="677">
        <f t="shared" ca="1" si="625"/>
        <v>0</v>
      </c>
      <c r="P3647" s="677">
        <f t="shared" ca="1" si="625"/>
        <v>0</v>
      </c>
      <c r="Q3647" s="677">
        <f t="shared" ca="1" si="625"/>
        <v>0</v>
      </c>
      <c r="R3647" s="677">
        <f t="shared" ca="1" si="625"/>
        <v>0</v>
      </c>
      <c r="S3647" s="677">
        <f t="shared" ca="1" si="625"/>
        <v>0</v>
      </c>
      <c r="T3647" s="677">
        <f t="shared" ca="1" si="625"/>
        <v>0</v>
      </c>
      <c r="U3647" s="677">
        <f t="shared" ca="1" si="625"/>
        <v>0</v>
      </c>
      <c r="V3647" s="677">
        <f t="shared" ca="1" si="625"/>
        <v>0</v>
      </c>
      <c r="W3647" s="677">
        <f t="shared" ca="1" si="621"/>
        <v>0</v>
      </c>
      <c r="X3647" s="677">
        <f t="shared" ca="1" si="624"/>
        <v>0</v>
      </c>
      <c r="Y3647" s="677">
        <f t="shared" ca="1" si="624"/>
        <v>0</v>
      </c>
      <c r="Z3647" s="677">
        <f t="shared" ca="1" si="624"/>
        <v>0</v>
      </c>
      <c r="AA3647" t="str">
        <f t="shared" si="617"/>
        <v>ASR_COMP</v>
      </c>
      <c r="AB3647" s="957">
        <f t="shared" si="618"/>
        <v>44682</v>
      </c>
      <c r="AC3647" t="str">
        <f t="shared" si="619"/>
        <v>Unaudited</v>
      </c>
    </row>
    <row r="3648" spans="1:29" x14ac:dyDescent="0.25">
      <c r="A3648" t="s">
        <v>423</v>
      </c>
      <c r="B3648" t="s">
        <v>1388</v>
      </c>
      <c r="C3648" t="s">
        <v>1389</v>
      </c>
      <c r="D3648">
        <v>1900</v>
      </c>
      <c r="E3648" s="957">
        <v>1</v>
      </c>
      <c r="F3648" t="s">
        <v>1034</v>
      </c>
      <c r="G3648" s="957" t="s">
        <v>1387</v>
      </c>
      <c r="H3648" t="s">
        <v>391</v>
      </c>
      <c r="I3648" s="958" t="s">
        <v>491</v>
      </c>
      <c r="J3648" s="958" t="s">
        <v>439</v>
      </c>
      <c r="K3648" s="958" t="s">
        <v>439</v>
      </c>
      <c r="L3648" s="953" t="s">
        <v>134</v>
      </c>
      <c r="M3648" s="958" t="s">
        <v>497</v>
      </c>
      <c r="N3648" s="677">
        <f t="shared" ca="1" si="616"/>
        <v>0</v>
      </c>
      <c r="O3648" s="677">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7">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7">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7">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7">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7">
        <f t="shared" ca="1" si="626"/>
        <v>0</v>
      </c>
      <c r="U3648" s="677">
        <f t="shared" ca="1" si="626"/>
        <v>0</v>
      </c>
      <c r="V3648" s="677">
        <f t="shared" ca="1" si="626"/>
        <v>0</v>
      </c>
      <c r="W3648" s="677">
        <f t="shared" ca="1" si="621"/>
        <v>0</v>
      </c>
      <c r="X3648" s="677">
        <f t="shared" ca="1" si="626"/>
        <v>0</v>
      </c>
      <c r="Y3648" s="677">
        <f t="shared" ca="1" si="626"/>
        <v>0</v>
      </c>
      <c r="Z3648" s="677">
        <f t="shared" ca="1" si="626"/>
        <v>0</v>
      </c>
      <c r="AA3648" t="str">
        <f t="shared" si="617"/>
        <v>ASR_COMP</v>
      </c>
      <c r="AB3648" s="957">
        <f t="shared" si="618"/>
        <v>44682</v>
      </c>
      <c r="AC3648" t="str">
        <f t="shared" si="619"/>
        <v>Unaudited</v>
      </c>
    </row>
    <row r="3649" spans="1:29" x14ac:dyDescent="0.25">
      <c r="A3649" t="s">
        <v>423</v>
      </c>
      <c r="B3649" t="s">
        <v>1388</v>
      </c>
      <c r="C3649" t="s">
        <v>1389</v>
      </c>
      <c r="D3649">
        <v>1900</v>
      </c>
      <c r="E3649" s="957">
        <v>1</v>
      </c>
      <c r="F3649" t="s">
        <v>1034</v>
      </c>
      <c r="G3649" s="957" t="s">
        <v>1387</v>
      </c>
      <c r="H3649" t="s">
        <v>391</v>
      </c>
      <c r="I3649" s="937" t="s">
        <v>491</v>
      </c>
      <c r="J3649" s="937" t="s">
        <v>439</v>
      </c>
      <c r="K3649" s="937" t="s">
        <v>439</v>
      </c>
      <c r="L3649" s="937" t="s">
        <v>135</v>
      </c>
      <c r="M3649" s="958" t="s">
        <v>498</v>
      </c>
      <c r="N3649" s="677">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7">
        <f t="shared" ca="1" si="626"/>
        <v>0</v>
      </c>
      <c r="P3649" s="677">
        <f t="shared" ca="1" si="626"/>
        <v>0</v>
      </c>
      <c r="Q3649" s="677">
        <f t="shared" ca="1" si="626"/>
        <v>0</v>
      </c>
      <c r="R3649" s="677">
        <f t="shared" ca="1" si="626"/>
        <v>0</v>
      </c>
      <c r="S3649" s="677">
        <f t="shared" ca="1" si="626"/>
        <v>0</v>
      </c>
      <c r="T3649" s="677">
        <f t="shared" ca="1" si="626"/>
        <v>0</v>
      </c>
      <c r="U3649" s="677">
        <f t="shared" ca="1" si="626"/>
        <v>0</v>
      </c>
      <c r="V3649" s="677">
        <f t="shared" ca="1" si="626"/>
        <v>0</v>
      </c>
      <c r="W3649" s="677">
        <f t="shared" ca="1" si="621"/>
        <v>0</v>
      </c>
      <c r="X3649" s="677">
        <f t="shared" ca="1" si="626"/>
        <v>0</v>
      </c>
      <c r="Y3649" s="677">
        <f t="shared" ca="1" si="626"/>
        <v>0</v>
      </c>
      <c r="Z3649" s="677">
        <f t="shared" ca="1" si="626"/>
        <v>0</v>
      </c>
      <c r="AA3649" t="str">
        <f t="shared" si="617"/>
        <v>ASR_COMP</v>
      </c>
      <c r="AB3649" s="957">
        <f t="shared" si="618"/>
        <v>44682</v>
      </c>
      <c r="AC3649" t="str">
        <f t="shared" si="619"/>
        <v>Unaudited</v>
      </c>
    </row>
    <row r="3650" spans="1:29" x14ac:dyDescent="0.25">
      <c r="A3650" t="s">
        <v>423</v>
      </c>
      <c r="B3650" t="s">
        <v>1388</v>
      </c>
      <c r="C3650" t="s">
        <v>1389</v>
      </c>
      <c r="D3650">
        <v>1900</v>
      </c>
      <c r="E3650" s="957">
        <v>1</v>
      </c>
      <c r="F3650" t="s">
        <v>1034</v>
      </c>
      <c r="G3650" s="957" t="s">
        <v>1387</v>
      </c>
      <c r="H3650" t="s">
        <v>391</v>
      </c>
      <c r="I3650" s="937" t="s">
        <v>491</v>
      </c>
      <c r="J3650" s="937" t="s">
        <v>439</v>
      </c>
      <c r="K3650" s="937" t="s">
        <v>439</v>
      </c>
      <c r="L3650" s="937" t="s">
        <v>136</v>
      </c>
      <c r="M3650" s="958" t="s">
        <v>499</v>
      </c>
      <c r="N3650" s="677">
        <f t="shared" ca="1" si="627"/>
        <v>0</v>
      </c>
      <c r="O3650" s="677">
        <f t="shared" ca="1" si="626"/>
        <v>0</v>
      </c>
      <c r="P3650" s="677">
        <f t="shared" ca="1" si="626"/>
        <v>0</v>
      </c>
      <c r="Q3650" s="677">
        <f t="shared" ca="1" si="626"/>
        <v>0</v>
      </c>
      <c r="R3650" s="677">
        <f t="shared" ca="1" si="626"/>
        <v>0</v>
      </c>
      <c r="S3650" s="677">
        <f t="shared" ca="1" si="626"/>
        <v>0</v>
      </c>
      <c r="T3650" s="677">
        <f t="shared" ca="1" si="626"/>
        <v>0</v>
      </c>
      <c r="U3650" s="677">
        <f t="shared" ca="1" si="626"/>
        <v>0</v>
      </c>
      <c r="V3650" s="677">
        <f t="shared" ca="1" si="626"/>
        <v>0</v>
      </c>
      <c r="W3650" s="677">
        <f t="shared" ca="1" si="621"/>
        <v>0</v>
      </c>
      <c r="X3650" s="677">
        <f t="shared" ca="1" si="626"/>
        <v>0</v>
      </c>
      <c r="Y3650" s="677">
        <f t="shared" ca="1" si="626"/>
        <v>0</v>
      </c>
      <c r="Z3650" s="677">
        <f t="shared" ca="1" si="626"/>
        <v>0</v>
      </c>
      <c r="AA3650" t="str">
        <f t="shared" ref="AA3650:AA3713" si="628">file_name</f>
        <v>ASR_COMP</v>
      </c>
      <c r="AB3650" s="957">
        <f t="shared" ref="AB3650:AB3713" si="629">file_date</f>
        <v>44682</v>
      </c>
      <c r="AC3650" t="str">
        <f t="shared" ref="AC3650:AC3713" si="630">status</f>
        <v>Unaudited</v>
      </c>
    </row>
    <row r="3651" spans="1:29" x14ac:dyDescent="0.25">
      <c r="A3651" t="s">
        <v>423</v>
      </c>
      <c r="B3651" t="s">
        <v>1388</v>
      </c>
      <c r="C3651" t="s">
        <v>1389</v>
      </c>
      <c r="D3651">
        <v>1900</v>
      </c>
      <c r="E3651" s="957">
        <v>1</v>
      </c>
      <c r="F3651" t="s">
        <v>1034</v>
      </c>
      <c r="G3651" s="957" t="s">
        <v>1387</v>
      </c>
      <c r="H3651" t="s">
        <v>391</v>
      </c>
      <c r="I3651" s="937" t="s">
        <v>492</v>
      </c>
      <c r="J3651" s="937" t="s">
        <v>26</v>
      </c>
      <c r="K3651" s="937" t="s">
        <v>26</v>
      </c>
      <c r="L3651" s="937" t="s">
        <v>272</v>
      </c>
      <c r="M3651" s="958" t="s">
        <v>26</v>
      </c>
      <c r="N3651" s="677">
        <f t="shared" ca="1" si="627"/>
        <v>0</v>
      </c>
      <c r="O3651" s="677">
        <f t="shared" ca="1" si="626"/>
        <v>0</v>
      </c>
      <c r="P3651" s="677">
        <f t="shared" ca="1" si="626"/>
        <v>0</v>
      </c>
      <c r="Q3651" s="677">
        <f t="shared" ca="1" si="626"/>
        <v>0</v>
      </c>
      <c r="R3651" s="677">
        <f t="shared" ca="1" si="626"/>
        <v>0</v>
      </c>
      <c r="S3651" s="677">
        <f t="shared" ca="1" si="626"/>
        <v>0</v>
      </c>
      <c r="T3651" s="677">
        <f t="shared" ca="1" si="626"/>
        <v>0</v>
      </c>
      <c r="U3651" s="677">
        <f t="shared" ca="1" si="626"/>
        <v>0</v>
      </c>
      <c r="V3651" s="677">
        <f t="shared" ca="1" si="626"/>
        <v>0</v>
      </c>
      <c r="W3651" s="677">
        <f t="shared" ca="1" si="621"/>
        <v>0</v>
      </c>
      <c r="X3651" s="677">
        <f t="shared" ca="1" si="626"/>
        <v>0</v>
      </c>
      <c r="Y3651" s="677">
        <f t="shared" ca="1" si="626"/>
        <v>0</v>
      </c>
      <c r="Z3651" s="677">
        <f t="shared" ca="1" si="626"/>
        <v>1017501.2495013197</v>
      </c>
      <c r="AA3651" t="str">
        <f t="shared" si="628"/>
        <v>ASR_COMP</v>
      </c>
      <c r="AB3651" s="957">
        <f t="shared" si="629"/>
        <v>44682</v>
      </c>
      <c r="AC3651" t="str">
        <f t="shared" si="630"/>
        <v>Unaudited</v>
      </c>
    </row>
    <row r="3652" spans="1:29" x14ac:dyDescent="0.25">
      <c r="A3652" t="s">
        <v>423</v>
      </c>
      <c r="B3652" t="s">
        <v>1388</v>
      </c>
      <c r="C3652" t="s">
        <v>1389</v>
      </c>
      <c r="D3652">
        <v>1900</v>
      </c>
      <c r="E3652" s="957">
        <v>1</v>
      </c>
      <c r="F3652" t="s">
        <v>441</v>
      </c>
      <c r="G3652" s="957">
        <v>91</v>
      </c>
      <c r="H3652" t="s">
        <v>392</v>
      </c>
      <c r="I3652" s="937" t="s">
        <v>435</v>
      </c>
      <c r="J3652" s="937" t="s">
        <v>435</v>
      </c>
      <c r="K3652" s="937" t="s">
        <v>435</v>
      </c>
      <c r="L3652" s="953"/>
      <c r="M3652" s="958" t="s">
        <v>435</v>
      </c>
      <c r="N3652" s="677">
        <f t="shared" ca="1" si="627"/>
        <v>221851.75</v>
      </c>
      <c r="O3652" s="677">
        <f t="shared" ca="1" si="626"/>
        <v>188334.52000000002</v>
      </c>
      <c r="P3652" s="677">
        <f t="shared" ca="1" si="626"/>
        <v>5854.1900000000005</v>
      </c>
      <c r="Q3652" s="677">
        <f t="shared" ca="1" si="626"/>
        <v>10836.21</v>
      </c>
      <c r="R3652" s="677">
        <f t="shared" ca="1" si="626"/>
        <v>2999.65</v>
      </c>
      <c r="S3652" s="677">
        <f t="shared" ca="1" si="626"/>
        <v>5007.93</v>
      </c>
      <c r="T3652" s="677">
        <f t="shared" ca="1" si="626"/>
        <v>1168.6500000000001</v>
      </c>
      <c r="U3652" s="677">
        <f t="shared" ca="1" si="626"/>
        <v>333.96</v>
      </c>
      <c r="V3652" s="677">
        <f t="shared" ca="1" si="626"/>
        <v>1101.95</v>
      </c>
      <c r="W3652" s="677">
        <f t="shared" ca="1" si="621"/>
        <v>87</v>
      </c>
      <c r="X3652" s="677">
        <f t="shared" ca="1" si="626"/>
        <v>5406.6900000000005</v>
      </c>
      <c r="Y3652" s="677">
        <f t="shared" ca="1" si="626"/>
        <v>721</v>
      </c>
      <c r="Z3652" s="677">
        <f t="shared" ca="1" si="626"/>
        <v>0</v>
      </c>
      <c r="AA3652" t="str">
        <f t="shared" si="628"/>
        <v>ASR_COMP</v>
      </c>
      <c r="AB3652" s="957">
        <f t="shared" si="629"/>
        <v>44682</v>
      </c>
      <c r="AC3652" t="str">
        <f t="shared" si="630"/>
        <v>Unaudited</v>
      </c>
    </row>
    <row r="3653" spans="1:29" x14ac:dyDescent="0.25">
      <c r="A3653" t="s">
        <v>423</v>
      </c>
      <c r="B3653" t="s">
        <v>1388</v>
      </c>
      <c r="C3653" t="s">
        <v>1389</v>
      </c>
      <c r="D3653">
        <v>1900</v>
      </c>
      <c r="E3653" s="957">
        <v>1</v>
      </c>
      <c r="F3653" t="s">
        <v>441</v>
      </c>
      <c r="G3653" s="957">
        <v>91</v>
      </c>
      <c r="H3653" t="s">
        <v>392</v>
      </c>
      <c r="I3653" s="937" t="s">
        <v>490</v>
      </c>
      <c r="J3653" s="937" t="s">
        <v>12</v>
      </c>
      <c r="K3653" s="937" t="s">
        <v>12</v>
      </c>
      <c r="L3653" s="953">
        <v>1.1000000000000001</v>
      </c>
      <c r="M3653" s="958" t="s">
        <v>12</v>
      </c>
      <c r="N3653" s="677">
        <f t="shared" ca="1" si="627"/>
        <v>59933974.228823245</v>
      </c>
      <c r="O3653" s="677">
        <f t="shared" ca="1" si="626"/>
        <v>32640302.029999994</v>
      </c>
      <c r="P3653" s="677">
        <f t="shared" ca="1" si="626"/>
        <v>2856524.7499999995</v>
      </c>
      <c r="Q3653" s="677">
        <f t="shared" ca="1" si="626"/>
        <v>10847617.719999999</v>
      </c>
      <c r="R3653" s="677">
        <f t="shared" ca="1" si="626"/>
        <v>4251788.6500000004</v>
      </c>
      <c r="S3653" s="677">
        <f t="shared" ca="1" si="626"/>
        <v>1240728.2753939875</v>
      </c>
      <c r="T3653" s="677">
        <f t="shared" ca="1" si="626"/>
        <v>427674.13000000006</v>
      </c>
      <c r="U3653" s="677">
        <f t="shared" ca="1" si="626"/>
        <v>79854.78</v>
      </c>
      <c r="V3653" s="677">
        <f t="shared" ca="1" si="626"/>
        <v>3187321.04</v>
      </c>
      <c r="W3653" s="677">
        <f t="shared" ca="1" si="621"/>
        <v>1715907.2334292661</v>
      </c>
      <c r="X3653" s="677">
        <f t="shared" ca="1" si="626"/>
        <v>695461.94</v>
      </c>
      <c r="Y3653" s="677">
        <f t="shared" ca="1" si="626"/>
        <v>1990793.6799999997</v>
      </c>
      <c r="Z3653" s="677">
        <f t="shared" ca="1" si="626"/>
        <v>0</v>
      </c>
      <c r="AA3653" t="str">
        <f t="shared" si="628"/>
        <v>ASR_COMP</v>
      </c>
      <c r="AB3653" s="957">
        <f t="shared" si="629"/>
        <v>44682</v>
      </c>
      <c r="AC3653" t="str">
        <f t="shared" si="630"/>
        <v>Unaudited</v>
      </c>
    </row>
    <row r="3654" spans="1:29" x14ac:dyDescent="0.25">
      <c r="A3654" t="s">
        <v>423</v>
      </c>
      <c r="B3654" t="s">
        <v>1388</v>
      </c>
      <c r="C3654" t="s">
        <v>1389</v>
      </c>
      <c r="D3654">
        <v>1900</v>
      </c>
      <c r="E3654" s="957">
        <v>1</v>
      </c>
      <c r="F3654" t="s">
        <v>441</v>
      </c>
      <c r="G3654" s="957">
        <v>91</v>
      </c>
      <c r="H3654" t="s">
        <v>392</v>
      </c>
      <c r="I3654" s="937" t="s">
        <v>490</v>
      </c>
      <c r="J3654" s="937" t="s">
        <v>12</v>
      </c>
      <c r="K3654" s="937" t="s">
        <v>1331</v>
      </c>
      <c r="L3654" s="937" t="s">
        <v>1322</v>
      </c>
      <c r="M3654" s="958" t="s">
        <v>1331</v>
      </c>
      <c r="N3654" s="677">
        <f t="shared" ca="1" si="627"/>
        <v>598498.35413080675</v>
      </c>
      <c r="O3654" s="677">
        <f t="shared" ca="1" si="626"/>
        <v>99924.322542524678</v>
      </c>
      <c r="P3654" s="677">
        <f t="shared" ca="1" si="626"/>
        <v>9221.47608349242</v>
      </c>
      <c r="Q3654" s="677">
        <f t="shared" ca="1" si="626"/>
        <v>194035.71135193013</v>
      </c>
      <c r="R3654" s="677">
        <f t="shared" ca="1" si="626"/>
        <v>76296.625013604309</v>
      </c>
      <c r="S3654" s="677">
        <f t="shared" ca="1" si="626"/>
        <v>56572.227076716852</v>
      </c>
      <c r="T3654" s="677">
        <f t="shared" ca="1" si="626"/>
        <v>1252.8828564124606</v>
      </c>
      <c r="U3654" s="677">
        <f t="shared" ca="1" si="626"/>
        <v>3302.4751423236312</v>
      </c>
      <c r="V3654" s="677">
        <f t="shared" ca="1" si="626"/>
        <v>62639.764876368208</v>
      </c>
      <c r="W3654" s="677">
        <f t="shared" ca="1" si="621"/>
        <v>28402.139632259274</v>
      </c>
      <c r="X3654" s="677">
        <f t="shared" ca="1" si="626"/>
        <v>30993.27459689941</v>
      </c>
      <c r="Y3654" s="677">
        <f t="shared" ca="1" si="626"/>
        <v>35857.454958275455</v>
      </c>
      <c r="Z3654" s="677">
        <f t="shared" ca="1" si="626"/>
        <v>0</v>
      </c>
      <c r="AA3654" t="str">
        <f t="shared" si="628"/>
        <v>ASR_COMP</v>
      </c>
      <c r="AB3654" s="957">
        <f t="shared" si="629"/>
        <v>44682</v>
      </c>
      <c r="AC3654" t="str">
        <f t="shared" si="630"/>
        <v>Unaudited</v>
      </c>
    </row>
    <row r="3655" spans="1:29" x14ac:dyDescent="0.25">
      <c r="A3655" t="s">
        <v>423</v>
      </c>
      <c r="B3655" t="s">
        <v>1388</v>
      </c>
      <c r="C3655" t="s">
        <v>1389</v>
      </c>
      <c r="D3655">
        <v>1900</v>
      </c>
      <c r="E3655" s="957">
        <v>1</v>
      </c>
      <c r="F3655" t="s">
        <v>441</v>
      </c>
      <c r="G3655" s="957">
        <v>91</v>
      </c>
      <c r="H3655" t="s">
        <v>392</v>
      </c>
      <c r="I3655" s="958" t="s">
        <v>490</v>
      </c>
      <c r="J3655" s="958" t="s">
        <v>493</v>
      </c>
      <c r="K3655" s="958" t="s">
        <v>494</v>
      </c>
      <c r="L3655" s="937" t="s">
        <v>63</v>
      </c>
      <c r="M3655" s="958" t="s">
        <v>346</v>
      </c>
      <c r="N3655" s="677">
        <f t="shared" ca="1" si="627"/>
        <v>0</v>
      </c>
      <c r="O3655" s="677">
        <f t="shared" ca="1" si="626"/>
        <v>0</v>
      </c>
      <c r="P3655" s="677">
        <f t="shared" ca="1" si="626"/>
        <v>0</v>
      </c>
      <c r="Q3655" s="677">
        <f t="shared" ca="1" si="626"/>
        <v>0</v>
      </c>
      <c r="R3655" s="677">
        <f t="shared" ca="1" si="626"/>
        <v>0</v>
      </c>
      <c r="S3655" s="677">
        <f t="shared" ca="1" si="626"/>
        <v>0</v>
      </c>
      <c r="T3655" s="677">
        <f t="shared" ca="1" si="626"/>
        <v>0</v>
      </c>
      <c r="U3655" s="677">
        <f t="shared" ca="1" si="626"/>
        <v>0</v>
      </c>
      <c r="V3655" s="677">
        <f t="shared" ca="1" si="626"/>
        <v>0</v>
      </c>
      <c r="W3655" s="677">
        <f t="shared" ca="1" si="621"/>
        <v>0</v>
      </c>
      <c r="X3655" s="677">
        <f t="shared" ca="1" si="626"/>
        <v>0</v>
      </c>
      <c r="Y3655" s="677">
        <f t="shared" ca="1" si="626"/>
        <v>0</v>
      </c>
      <c r="Z3655" s="677">
        <f t="shared" ca="1" si="626"/>
        <v>0</v>
      </c>
      <c r="AA3655" t="str">
        <f t="shared" si="628"/>
        <v>ASR_COMP</v>
      </c>
      <c r="AB3655" s="957">
        <f t="shared" si="629"/>
        <v>44682</v>
      </c>
      <c r="AC3655" t="str">
        <f t="shared" si="630"/>
        <v>Unaudited</v>
      </c>
    </row>
    <row r="3656" spans="1:29" x14ac:dyDescent="0.25">
      <c r="A3656" t="s">
        <v>423</v>
      </c>
      <c r="B3656" t="s">
        <v>1388</v>
      </c>
      <c r="C3656" t="s">
        <v>1389</v>
      </c>
      <c r="D3656">
        <v>1900</v>
      </c>
      <c r="E3656" s="957">
        <v>1</v>
      </c>
      <c r="F3656" t="s">
        <v>441</v>
      </c>
      <c r="G3656" s="957">
        <v>91</v>
      </c>
      <c r="H3656" t="s">
        <v>392</v>
      </c>
      <c r="I3656" s="937" t="s">
        <v>490</v>
      </c>
      <c r="J3656" s="937" t="s">
        <v>493</v>
      </c>
      <c r="K3656" s="937" t="s">
        <v>1022</v>
      </c>
      <c r="L3656" s="937" t="s">
        <v>918</v>
      </c>
      <c r="M3656" s="958" t="s">
        <v>919</v>
      </c>
      <c r="N3656" s="677">
        <f t="shared" ca="1" si="627"/>
        <v>1836214.1400000029</v>
      </c>
      <c r="O3656" s="677">
        <f t="shared" ca="1" si="626"/>
        <v>1693864.700000003</v>
      </c>
      <c r="P3656" s="677">
        <f t="shared" ca="1" si="626"/>
        <v>120472.85999999996</v>
      </c>
      <c r="Q3656" s="677">
        <f t="shared" ca="1" si="626"/>
        <v>3609.4900000000002</v>
      </c>
      <c r="R3656" s="677">
        <f t="shared" ca="1" si="626"/>
        <v>3647.61</v>
      </c>
      <c r="S3656" s="677">
        <f t="shared" ca="1" si="626"/>
        <v>0</v>
      </c>
      <c r="T3656" s="677">
        <f t="shared" ca="1" si="626"/>
        <v>0</v>
      </c>
      <c r="U3656" s="677">
        <f t="shared" ca="1" si="626"/>
        <v>0</v>
      </c>
      <c r="V3656" s="677">
        <f t="shared" ca="1" si="626"/>
        <v>14619.48</v>
      </c>
      <c r="W3656" s="677">
        <f t="shared" ca="1" si="621"/>
        <v>0</v>
      </c>
      <c r="X3656" s="677">
        <f t="shared" ca="1" si="626"/>
        <v>0</v>
      </c>
      <c r="Y3656" s="677">
        <f t="shared" ca="1" si="626"/>
        <v>0</v>
      </c>
      <c r="Z3656" s="677">
        <f t="shared" ca="1" si="626"/>
        <v>0</v>
      </c>
      <c r="AA3656" t="str">
        <f t="shared" si="628"/>
        <v>ASR_COMP</v>
      </c>
      <c r="AB3656" s="957">
        <f t="shared" si="629"/>
        <v>44682</v>
      </c>
      <c r="AC3656" t="str">
        <f t="shared" si="630"/>
        <v>Unaudited</v>
      </c>
    </row>
    <row r="3657" spans="1:29" x14ac:dyDescent="0.25">
      <c r="A3657" t="s">
        <v>423</v>
      </c>
      <c r="B3657" t="s">
        <v>1388</v>
      </c>
      <c r="C3657" t="s">
        <v>1389</v>
      </c>
      <c r="D3657">
        <v>1900</v>
      </c>
      <c r="E3657" s="957">
        <v>1</v>
      </c>
      <c r="F3657" t="s">
        <v>441</v>
      </c>
      <c r="G3657" s="957">
        <v>91</v>
      </c>
      <c r="H3657" t="s">
        <v>392</v>
      </c>
      <c r="I3657" s="937" t="s">
        <v>490</v>
      </c>
      <c r="J3657" s="937" t="s">
        <v>13</v>
      </c>
      <c r="K3657" s="937" t="s">
        <v>495</v>
      </c>
      <c r="L3657" s="937" t="s">
        <v>97</v>
      </c>
      <c r="M3657" s="958" t="s">
        <v>149</v>
      </c>
      <c r="N3657" s="677">
        <f t="shared" ca="1" si="627"/>
        <v>0</v>
      </c>
      <c r="O3657" s="677">
        <f t="shared" ca="1" si="626"/>
        <v>0</v>
      </c>
      <c r="P3657" s="677">
        <f t="shared" ca="1" si="626"/>
        <v>0</v>
      </c>
      <c r="Q3657" s="677">
        <f t="shared" ca="1" si="626"/>
        <v>0</v>
      </c>
      <c r="R3657" s="677">
        <f t="shared" ca="1" si="626"/>
        <v>0</v>
      </c>
      <c r="S3657" s="677">
        <f t="shared" ca="1" si="626"/>
        <v>0</v>
      </c>
      <c r="T3657" s="677">
        <f t="shared" ca="1" si="626"/>
        <v>0</v>
      </c>
      <c r="U3657" s="677">
        <f t="shared" ca="1" si="626"/>
        <v>0</v>
      </c>
      <c r="V3657" s="677">
        <f t="shared" ca="1" si="626"/>
        <v>0</v>
      </c>
      <c r="W3657" s="677">
        <f t="shared" ca="1" si="621"/>
        <v>0</v>
      </c>
      <c r="X3657" s="677">
        <f t="shared" ca="1" si="626"/>
        <v>0</v>
      </c>
      <c r="Y3657" s="677">
        <f t="shared" ca="1" si="626"/>
        <v>0</v>
      </c>
      <c r="Z3657" s="677">
        <f t="shared" ca="1" si="626"/>
        <v>0</v>
      </c>
      <c r="AA3657" t="str">
        <f t="shared" si="628"/>
        <v>ASR_COMP</v>
      </c>
      <c r="AB3657" s="957">
        <f t="shared" si="629"/>
        <v>44682</v>
      </c>
      <c r="AC3657" t="str">
        <f t="shared" si="630"/>
        <v>Unaudited</v>
      </c>
    </row>
    <row r="3658" spans="1:29" x14ac:dyDescent="0.25">
      <c r="A3658" t="s">
        <v>423</v>
      </c>
      <c r="B3658" t="s">
        <v>1388</v>
      </c>
      <c r="C3658" t="s">
        <v>1389</v>
      </c>
      <c r="D3658">
        <v>1900</v>
      </c>
      <c r="E3658" s="957">
        <v>1</v>
      </c>
      <c r="F3658" t="s">
        <v>441</v>
      </c>
      <c r="G3658" s="957">
        <v>91</v>
      </c>
      <c r="H3658" t="s">
        <v>392</v>
      </c>
      <c r="I3658" s="937" t="s">
        <v>490</v>
      </c>
      <c r="J3658" s="937" t="s">
        <v>13</v>
      </c>
      <c r="K3658" s="937" t="s">
        <v>13</v>
      </c>
      <c r="L3658" s="937" t="s">
        <v>35</v>
      </c>
      <c r="M3658" s="958" t="s">
        <v>13</v>
      </c>
      <c r="N3658" s="677">
        <f t="shared" ca="1" si="627"/>
        <v>0</v>
      </c>
      <c r="O3658" s="677">
        <f t="shared" ca="1" si="626"/>
        <v>0</v>
      </c>
      <c r="P3658" s="677">
        <f t="shared" ca="1" si="626"/>
        <v>0</v>
      </c>
      <c r="Q3658" s="677">
        <f t="shared" ca="1" si="626"/>
        <v>0</v>
      </c>
      <c r="R3658" s="677">
        <f t="shared" ca="1" si="626"/>
        <v>0</v>
      </c>
      <c r="S3658" s="677">
        <f t="shared" ca="1" si="626"/>
        <v>0</v>
      </c>
      <c r="T3658" s="677">
        <f t="shared" ca="1" si="626"/>
        <v>0</v>
      </c>
      <c r="U3658" s="677">
        <f t="shared" ca="1" si="626"/>
        <v>0</v>
      </c>
      <c r="V3658" s="677">
        <f t="shared" ca="1" si="626"/>
        <v>0</v>
      </c>
      <c r="W3658" s="677">
        <f t="shared" ca="1" si="621"/>
        <v>0</v>
      </c>
      <c r="X3658" s="677">
        <f t="shared" ca="1" si="626"/>
        <v>0</v>
      </c>
      <c r="Y3658" s="677">
        <f t="shared" ca="1" si="626"/>
        <v>0</v>
      </c>
      <c r="Z3658" s="677">
        <f t="shared" ca="1" si="626"/>
        <v>0</v>
      </c>
      <c r="AA3658" t="str">
        <f t="shared" si="628"/>
        <v>ASR_COMP</v>
      </c>
      <c r="AB3658" s="957">
        <f t="shared" si="629"/>
        <v>44682</v>
      </c>
      <c r="AC3658" t="str">
        <f t="shared" si="630"/>
        <v>Unaudited</v>
      </c>
    </row>
    <row r="3659" spans="1:29" x14ac:dyDescent="0.25">
      <c r="A3659" t="s">
        <v>423</v>
      </c>
      <c r="B3659" t="s">
        <v>1388</v>
      </c>
      <c r="C3659" t="s">
        <v>1389</v>
      </c>
      <c r="D3659">
        <v>1900</v>
      </c>
      <c r="E3659" s="957">
        <v>1</v>
      </c>
      <c r="F3659" t="s">
        <v>441</v>
      </c>
      <c r="G3659" s="957">
        <v>91</v>
      </c>
      <c r="H3659" t="s">
        <v>392</v>
      </c>
      <c r="I3659" s="958" t="s">
        <v>491</v>
      </c>
      <c r="J3659" s="958" t="s">
        <v>447</v>
      </c>
      <c r="K3659" s="958" t="s">
        <v>0</v>
      </c>
      <c r="L3659" s="937">
        <v>2.1</v>
      </c>
      <c r="M3659" s="958" t="s">
        <v>150</v>
      </c>
      <c r="N3659" s="677">
        <f t="shared" ca="1" si="627"/>
        <v>10143554.692963444</v>
      </c>
      <c r="O3659" s="677">
        <f t="shared" ca="1" si="626"/>
        <v>5709872.796416319</v>
      </c>
      <c r="P3659" s="677">
        <f t="shared" ca="1" si="626"/>
        <v>320339.1997589753</v>
      </c>
      <c r="Q3659" s="677">
        <f t="shared" ca="1" si="626"/>
        <v>2237530.9379740795</v>
      </c>
      <c r="R3659" s="677">
        <f t="shared" ca="1" si="626"/>
        <v>683609.07603500178</v>
      </c>
      <c r="S3659" s="677">
        <f t="shared" ca="1" si="626"/>
        <v>34366.770895405956</v>
      </c>
      <c r="T3659" s="677">
        <f t="shared" ca="1" si="626"/>
        <v>27858.291310018772</v>
      </c>
      <c r="U3659" s="677">
        <f t="shared" ca="1" si="626"/>
        <v>596.72421894579236</v>
      </c>
      <c r="V3659" s="677">
        <f t="shared" ca="1" si="626"/>
        <v>451056.09780829441</v>
      </c>
      <c r="W3659" s="677">
        <f t="shared" ca="1" si="621"/>
        <v>62085.764077499523</v>
      </c>
      <c r="X3659" s="677">
        <f t="shared" ca="1" si="626"/>
        <v>107066.66970097835</v>
      </c>
      <c r="Y3659" s="677">
        <f t="shared" ca="1" si="626"/>
        <v>509172.36476792675</v>
      </c>
      <c r="Z3659" s="677">
        <f t="shared" ca="1" si="626"/>
        <v>0</v>
      </c>
      <c r="AA3659" t="str">
        <f t="shared" si="628"/>
        <v>ASR_COMP</v>
      </c>
      <c r="AB3659" s="957">
        <f t="shared" si="629"/>
        <v>44682</v>
      </c>
      <c r="AC3659" t="str">
        <f t="shared" si="630"/>
        <v>Unaudited</v>
      </c>
    </row>
    <row r="3660" spans="1:29" ht="30" x14ac:dyDescent="0.25">
      <c r="A3660" t="s">
        <v>423</v>
      </c>
      <c r="B3660" t="s">
        <v>1388</v>
      </c>
      <c r="C3660" t="s">
        <v>1389</v>
      </c>
      <c r="D3660">
        <v>1900</v>
      </c>
      <c r="E3660" s="957">
        <v>1</v>
      </c>
      <c r="F3660" t="s">
        <v>441</v>
      </c>
      <c r="G3660" s="957">
        <v>91</v>
      </c>
      <c r="H3660" t="s">
        <v>392</v>
      </c>
      <c r="I3660" s="958" t="s">
        <v>491</v>
      </c>
      <c r="J3660" s="958" t="s">
        <v>447</v>
      </c>
      <c r="K3660" s="958" t="s">
        <v>0</v>
      </c>
      <c r="L3660" s="937">
        <v>2.2000000000000002</v>
      </c>
      <c r="M3660" s="958" t="s">
        <v>151</v>
      </c>
      <c r="N3660" s="677">
        <f t="shared" ca="1" si="627"/>
        <v>-980069.84560358163</v>
      </c>
      <c r="O3660" s="677">
        <f t="shared" ca="1" si="626"/>
        <v>-629751.42803351767</v>
      </c>
      <c r="P3660" s="677">
        <f t="shared" ca="1" si="626"/>
        <v>-36598.236072738175</v>
      </c>
      <c r="Q3660" s="677">
        <f t="shared" ca="1" si="626"/>
        <v>-190946.87843985666</v>
      </c>
      <c r="R3660" s="677">
        <f t="shared" ca="1" si="626"/>
        <v>-47058.608865528942</v>
      </c>
      <c r="S3660" s="677">
        <f t="shared" ca="1" si="626"/>
        <v>-5146.9835733578129</v>
      </c>
      <c r="T3660" s="677">
        <f t="shared" ca="1" si="626"/>
        <v>-5054.6026602869042</v>
      </c>
      <c r="U3660" s="677">
        <f t="shared" ca="1" si="626"/>
        <v>-100.66306354298337</v>
      </c>
      <c r="V3660" s="677">
        <f t="shared" ca="1" si="626"/>
        <v>-21023.502059467981</v>
      </c>
      <c r="W3660" s="677">
        <f t="shared" ca="1" si="621"/>
        <v>-7457.1910722579823</v>
      </c>
      <c r="X3660" s="677">
        <f t="shared" ca="1" si="626"/>
        <v>-5793.0033804859104</v>
      </c>
      <c r="Y3660" s="677">
        <f t="shared" ca="1" si="626"/>
        <v>-31138.7483825405</v>
      </c>
      <c r="Z3660" s="677">
        <f t="shared" ca="1" si="626"/>
        <v>0</v>
      </c>
      <c r="AA3660" t="str">
        <f t="shared" si="628"/>
        <v>ASR_COMP</v>
      </c>
      <c r="AB3660" s="957">
        <f t="shared" si="629"/>
        <v>44682</v>
      </c>
      <c r="AC3660" t="str">
        <f t="shared" si="630"/>
        <v>Unaudited</v>
      </c>
    </row>
    <row r="3661" spans="1:29" x14ac:dyDescent="0.25">
      <c r="A3661" t="s">
        <v>423</v>
      </c>
      <c r="B3661" t="s">
        <v>1388</v>
      </c>
      <c r="C3661" t="s">
        <v>1389</v>
      </c>
      <c r="D3661">
        <v>1900</v>
      </c>
      <c r="E3661" s="957">
        <v>1</v>
      </c>
      <c r="F3661" t="s">
        <v>441</v>
      </c>
      <c r="G3661" s="957">
        <v>91</v>
      </c>
      <c r="H3661" t="s">
        <v>392</v>
      </c>
      <c r="I3661" s="958" t="s">
        <v>491</v>
      </c>
      <c r="J3661" s="958" t="s">
        <v>447</v>
      </c>
      <c r="K3661" s="958" t="s">
        <v>0</v>
      </c>
      <c r="L3661" s="937">
        <v>2.2999999999999998</v>
      </c>
      <c r="M3661" s="958" t="s">
        <v>152</v>
      </c>
      <c r="N3661" s="677">
        <f t="shared" ca="1" si="627"/>
        <v>2322662.0041661388</v>
      </c>
      <c r="O3661" s="677">
        <f t="shared" ca="1" si="626"/>
        <v>1645310.638693226</v>
      </c>
      <c r="P3661" s="677">
        <f t="shared" ca="1" si="626"/>
        <v>184976.18174543715</v>
      </c>
      <c r="Q3661" s="677">
        <f t="shared" ca="1" si="626"/>
        <v>225296.09820717757</v>
      </c>
      <c r="R3661" s="677">
        <f t="shared" ca="1" si="626"/>
        <v>138939.29370243361</v>
      </c>
      <c r="S3661" s="677">
        <f t="shared" ca="1" si="626"/>
        <v>8900.9816244200574</v>
      </c>
      <c r="T3661" s="677">
        <f t="shared" ca="1" si="626"/>
        <v>14322.520039339679</v>
      </c>
      <c r="U3661" s="677">
        <f t="shared" ca="1" si="626"/>
        <v>582.64180836548087</v>
      </c>
      <c r="V3661" s="677">
        <f t="shared" ca="1" si="626"/>
        <v>67553.822594459896</v>
      </c>
      <c r="W3661" s="677">
        <f t="shared" ca="1" si="621"/>
        <v>6610.3541778556355</v>
      </c>
      <c r="X3661" s="677">
        <f t="shared" ca="1" si="626"/>
        <v>4772.6268345272229</v>
      </c>
      <c r="Y3661" s="677">
        <f t="shared" ca="1" si="626"/>
        <v>25396.844738896623</v>
      </c>
      <c r="Z3661" s="677">
        <f t="shared" ca="1" si="626"/>
        <v>0</v>
      </c>
      <c r="AA3661" t="str">
        <f t="shared" si="628"/>
        <v>ASR_COMP</v>
      </c>
      <c r="AB3661" s="957">
        <f t="shared" si="629"/>
        <v>44682</v>
      </c>
      <c r="AC3661" t="str">
        <f t="shared" si="630"/>
        <v>Unaudited</v>
      </c>
    </row>
    <row r="3662" spans="1:29" x14ac:dyDescent="0.25">
      <c r="A3662" t="s">
        <v>423</v>
      </c>
      <c r="B3662" t="s">
        <v>1388</v>
      </c>
      <c r="C3662" t="s">
        <v>1389</v>
      </c>
      <c r="D3662">
        <v>1900</v>
      </c>
      <c r="E3662" s="957">
        <v>1</v>
      </c>
      <c r="F3662" t="s">
        <v>441</v>
      </c>
      <c r="G3662" s="957">
        <v>91</v>
      </c>
      <c r="H3662" t="s">
        <v>392</v>
      </c>
      <c r="I3662" s="958" t="s">
        <v>491</v>
      </c>
      <c r="J3662" s="958" t="s">
        <v>447</v>
      </c>
      <c r="K3662" s="958" t="s">
        <v>0</v>
      </c>
      <c r="L3662" s="937">
        <v>2.4</v>
      </c>
      <c r="M3662" s="958" t="s">
        <v>153</v>
      </c>
      <c r="N3662" s="677">
        <f t="shared" ca="1" si="627"/>
        <v>2447657.2349981437</v>
      </c>
      <c r="O3662" s="677">
        <f t="shared" ca="1" si="626"/>
        <v>1386179.9765108456</v>
      </c>
      <c r="P3662" s="677">
        <f t="shared" ca="1" si="626"/>
        <v>161671.00957832995</v>
      </c>
      <c r="Q3662" s="677">
        <f t="shared" ca="1" si="626"/>
        <v>513022.44601484563</v>
      </c>
      <c r="R3662" s="677">
        <f t="shared" ca="1" si="626"/>
        <v>221961.31180862919</v>
      </c>
      <c r="S3662" s="677">
        <f t="shared" ca="1" si="626"/>
        <v>26382.099740250062</v>
      </c>
      <c r="T3662" s="677">
        <f t="shared" ca="1" si="626"/>
        <v>9535.6402791898272</v>
      </c>
      <c r="U3662" s="677">
        <f t="shared" ca="1" si="626"/>
        <v>1299.9314911574386</v>
      </c>
      <c r="V3662" s="677">
        <f t="shared" ca="1" si="626"/>
        <v>36542.208959233758</v>
      </c>
      <c r="W3662" s="677">
        <f t="shared" ca="1" si="621"/>
        <v>29847.351209770139</v>
      </c>
      <c r="X3662" s="677">
        <f t="shared" ca="1" si="626"/>
        <v>17827.206509115087</v>
      </c>
      <c r="Y3662" s="677">
        <f t="shared" ca="1" si="626"/>
        <v>43388.052896777284</v>
      </c>
      <c r="Z3662" s="677">
        <f t="shared" ca="1" si="626"/>
        <v>0</v>
      </c>
      <c r="AA3662" t="str">
        <f t="shared" si="628"/>
        <v>ASR_COMP</v>
      </c>
      <c r="AB3662" s="957">
        <f t="shared" si="629"/>
        <v>44682</v>
      </c>
      <c r="AC3662" t="str">
        <f t="shared" si="630"/>
        <v>Unaudited</v>
      </c>
    </row>
    <row r="3663" spans="1:29" ht="30" x14ac:dyDescent="0.25">
      <c r="A3663" t="s">
        <v>423</v>
      </c>
      <c r="B3663" t="s">
        <v>1388</v>
      </c>
      <c r="C3663" t="s">
        <v>1389</v>
      </c>
      <c r="D3663">
        <v>1900</v>
      </c>
      <c r="E3663" s="957">
        <v>1</v>
      </c>
      <c r="F3663" t="s">
        <v>441</v>
      </c>
      <c r="G3663" s="957">
        <v>91</v>
      </c>
      <c r="H3663" t="s">
        <v>392</v>
      </c>
      <c r="I3663" s="958" t="s">
        <v>491</v>
      </c>
      <c r="J3663" s="958" t="s">
        <v>447</v>
      </c>
      <c r="K3663" s="958" t="s">
        <v>0</v>
      </c>
      <c r="L3663" s="953">
        <v>2.5</v>
      </c>
      <c r="M3663" s="958" t="s">
        <v>154</v>
      </c>
      <c r="N3663" s="677">
        <f t="shared" ca="1" si="627"/>
        <v>-15122.56663090696</v>
      </c>
      <c r="O3663" s="677">
        <f t="shared" ca="1" si="626"/>
        <v>-10420.052618395812</v>
      </c>
      <c r="P3663" s="677">
        <f t="shared" ca="1" si="626"/>
        <v>-1175.2293569595388</v>
      </c>
      <c r="Q3663" s="677">
        <f t="shared" ca="1" si="626"/>
        <v>-1873.8567471925776</v>
      </c>
      <c r="R3663" s="677">
        <f t="shared" ca="1" si="626"/>
        <v>-915.19070720042987</v>
      </c>
      <c r="S3663" s="677">
        <f t="shared" ca="1" si="626"/>
        <v>-131.98923465381466</v>
      </c>
      <c r="T3663" s="677">
        <f t="shared" ca="1" si="626"/>
        <v>-54.848910101363799</v>
      </c>
      <c r="U3663" s="677">
        <f t="shared" ca="1" si="626"/>
        <v>-4.8877192220427368</v>
      </c>
      <c r="V3663" s="677">
        <f t="shared" ca="1" si="626"/>
        <v>-249.99615497916784</v>
      </c>
      <c r="W3663" s="677">
        <f t="shared" ca="1" si="621"/>
        <v>-61.774086752280013</v>
      </c>
      <c r="X3663" s="677">
        <f t="shared" ca="1" si="626"/>
        <v>-59.420246495791254</v>
      </c>
      <c r="Y3663" s="677">
        <f t="shared" ca="1" si="626"/>
        <v>-175.32084895414181</v>
      </c>
      <c r="Z3663" s="677">
        <f t="shared" ca="1" si="626"/>
        <v>0</v>
      </c>
      <c r="AA3663" t="str">
        <f t="shared" si="628"/>
        <v>ASR_COMP</v>
      </c>
      <c r="AB3663" s="957">
        <f t="shared" si="629"/>
        <v>44682</v>
      </c>
      <c r="AC3663" t="str">
        <f t="shared" si="630"/>
        <v>Unaudited</v>
      </c>
    </row>
    <row r="3664" spans="1:29" x14ac:dyDescent="0.25">
      <c r="A3664" t="s">
        <v>423</v>
      </c>
      <c r="B3664" t="s">
        <v>1388</v>
      </c>
      <c r="C3664" t="s">
        <v>1389</v>
      </c>
      <c r="D3664">
        <v>1900</v>
      </c>
      <c r="E3664" s="957">
        <v>1</v>
      </c>
      <c r="F3664" t="s">
        <v>441</v>
      </c>
      <c r="G3664" s="957">
        <v>91</v>
      </c>
      <c r="H3664" t="s">
        <v>392</v>
      </c>
      <c r="I3664" s="958" t="s">
        <v>491</v>
      </c>
      <c r="J3664" s="958" t="s">
        <v>447</v>
      </c>
      <c r="K3664" s="958" t="s">
        <v>0</v>
      </c>
      <c r="L3664" s="937" t="s">
        <v>99</v>
      </c>
      <c r="M3664" s="958" t="s">
        <v>7</v>
      </c>
      <c r="N3664" s="677">
        <f t="shared" ca="1" si="627"/>
        <v>0</v>
      </c>
      <c r="O3664" s="677">
        <f t="shared" ca="1" si="626"/>
        <v>0</v>
      </c>
      <c r="P3664" s="677">
        <f t="shared" ca="1" si="626"/>
        <v>0</v>
      </c>
      <c r="Q3664" s="677">
        <f t="shared" ca="1" si="626"/>
        <v>0</v>
      </c>
      <c r="R3664" s="677">
        <f t="shared" ca="1" si="626"/>
        <v>0</v>
      </c>
      <c r="S3664" s="677">
        <f t="shared" ca="1" si="626"/>
        <v>0</v>
      </c>
      <c r="T3664" s="677">
        <f t="shared" ca="1" si="626"/>
        <v>0</v>
      </c>
      <c r="U3664" s="677">
        <f t="shared" ca="1" si="626"/>
        <v>0</v>
      </c>
      <c r="V3664" s="677">
        <f t="shared" ca="1" si="626"/>
        <v>0</v>
      </c>
      <c r="W3664" s="677">
        <f t="shared" ca="1" si="621"/>
        <v>0</v>
      </c>
      <c r="X3664" s="677">
        <f t="shared" ca="1" si="626"/>
        <v>0</v>
      </c>
      <c r="Y3664" s="677">
        <f t="shared" ca="1" si="626"/>
        <v>0</v>
      </c>
      <c r="Z3664" s="677">
        <f t="shared" ca="1" si="626"/>
        <v>0</v>
      </c>
      <c r="AA3664" t="str">
        <f t="shared" si="628"/>
        <v>ASR_COMP</v>
      </c>
      <c r="AB3664" s="957">
        <f t="shared" si="629"/>
        <v>44682</v>
      </c>
      <c r="AC3664" t="str">
        <f t="shared" si="630"/>
        <v>Unaudited</v>
      </c>
    </row>
    <row r="3665" spans="1:29" x14ac:dyDescent="0.25">
      <c r="A3665" t="s">
        <v>423</v>
      </c>
      <c r="B3665" t="s">
        <v>1388</v>
      </c>
      <c r="C3665" t="s">
        <v>1389</v>
      </c>
      <c r="D3665">
        <v>1900</v>
      </c>
      <c r="E3665" s="957">
        <v>1</v>
      </c>
      <c r="F3665" t="s">
        <v>441</v>
      </c>
      <c r="G3665" s="957">
        <v>91</v>
      </c>
      <c r="H3665" t="s">
        <v>392</v>
      </c>
      <c r="I3665" s="937" t="s">
        <v>491</v>
      </c>
      <c r="J3665" s="937" t="s">
        <v>447</v>
      </c>
      <c r="K3665" s="937" t="s">
        <v>0</v>
      </c>
      <c r="L3665" s="937" t="s">
        <v>155</v>
      </c>
      <c r="M3665" s="958" t="s">
        <v>454</v>
      </c>
      <c r="N3665" s="677">
        <f t="shared" ca="1" si="627"/>
        <v>0</v>
      </c>
      <c r="O3665" s="677">
        <f t="shared" ca="1" si="626"/>
        <v>0</v>
      </c>
      <c r="P3665" s="677">
        <f t="shared" ca="1" si="626"/>
        <v>0</v>
      </c>
      <c r="Q3665" s="677">
        <f t="shared" ca="1" si="626"/>
        <v>0</v>
      </c>
      <c r="R3665" s="677">
        <f t="shared" ca="1" si="626"/>
        <v>0</v>
      </c>
      <c r="S3665" s="677">
        <f t="shared" ca="1" si="626"/>
        <v>0</v>
      </c>
      <c r="T3665" s="677">
        <f t="shared" ca="1" si="626"/>
        <v>0</v>
      </c>
      <c r="U3665" s="677">
        <f t="shared" ca="1" si="626"/>
        <v>0</v>
      </c>
      <c r="V3665" s="677">
        <f t="shared" ca="1" si="626"/>
        <v>0</v>
      </c>
      <c r="W3665" s="677">
        <f t="shared" ca="1" si="621"/>
        <v>0</v>
      </c>
      <c r="X3665" s="677">
        <f t="shared" ca="1" si="626"/>
        <v>0</v>
      </c>
      <c r="Y3665" s="677">
        <f t="shared" ca="1" si="626"/>
        <v>0</v>
      </c>
      <c r="Z3665" s="677">
        <f t="shared" ca="1" si="626"/>
        <v>0</v>
      </c>
      <c r="AA3665" t="str">
        <f t="shared" si="628"/>
        <v>ASR_COMP</v>
      </c>
      <c r="AB3665" s="957">
        <f t="shared" si="629"/>
        <v>44682</v>
      </c>
      <c r="AC3665" t="str">
        <f t="shared" si="630"/>
        <v>Unaudited</v>
      </c>
    </row>
    <row r="3666" spans="1:29" x14ac:dyDescent="0.25">
      <c r="A3666" t="s">
        <v>423</v>
      </c>
      <c r="B3666" t="s">
        <v>1388</v>
      </c>
      <c r="C3666" t="s">
        <v>1389</v>
      </c>
      <c r="D3666">
        <v>1900</v>
      </c>
      <c r="E3666" s="957">
        <v>1</v>
      </c>
      <c r="F3666" t="s">
        <v>441</v>
      </c>
      <c r="G3666" s="957">
        <v>91</v>
      </c>
      <c r="H3666" t="s">
        <v>392</v>
      </c>
      <c r="I3666" s="958" t="s">
        <v>491</v>
      </c>
      <c r="J3666" s="958" t="s">
        <v>447</v>
      </c>
      <c r="K3666" s="958" t="s">
        <v>0</v>
      </c>
      <c r="L3666" s="937" t="s">
        <v>920</v>
      </c>
      <c r="M3666" s="958" t="s">
        <v>24</v>
      </c>
      <c r="N3666" s="677">
        <f t="shared" ca="1" si="627"/>
        <v>306386.86</v>
      </c>
      <c r="O3666" s="677">
        <f t="shared" ca="1" si="626"/>
        <v>134831.74</v>
      </c>
      <c r="P3666" s="677">
        <f t="shared" ca="1" si="626"/>
        <v>0</v>
      </c>
      <c r="Q3666" s="677">
        <f t="shared" ca="1" si="626"/>
        <v>171555.12</v>
      </c>
      <c r="R3666" s="677">
        <f t="shared" ca="1" si="626"/>
        <v>0</v>
      </c>
      <c r="S3666" s="677">
        <f t="shared" ca="1" si="626"/>
        <v>0</v>
      </c>
      <c r="T3666" s="677">
        <f t="shared" ca="1" si="626"/>
        <v>0</v>
      </c>
      <c r="U3666" s="677">
        <f t="shared" ca="1" si="626"/>
        <v>0</v>
      </c>
      <c r="V3666" s="677">
        <f t="shared" ca="1" si="626"/>
        <v>0</v>
      </c>
      <c r="W3666" s="677">
        <f t="shared" ca="1" si="621"/>
        <v>0</v>
      </c>
      <c r="X3666" s="677">
        <f t="shared" ca="1" si="626"/>
        <v>0</v>
      </c>
      <c r="Y3666" s="677">
        <f t="shared" ca="1" si="626"/>
        <v>0</v>
      </c>
      <c r="Z3666" s="677">
        <f t="shared" ca="1" si="626"/>
        <v>0</v>
      </c>
      <c r="AA3666" t="str">
        <f t="shared" si="628"/>
        <v>ASR_COMP</v>
      </c>
      <c r="AB3666" s="957">
        <f t="shared" si="629"/>
        <v>44682</v>
      </c>
      <c r="AC3666" t="str">
        <f t="shared" si="630"/>
        <v>Unaudited</v>
      </c>
    </row>
    <row r="3667" spans="1:29" x14ac:dyDescent="0.25">
      <c r="A3667" t="s">
        <v>423</v>
      </c>
      <c r="B3667" t="s">
        <v>1388</v>
      </c>
      <c r="C3667" t="s">
        <v>1389</v>
      </c>
      <c r="D3667">
        <v>1900</v>
      </c>
      <c r="E3667" s="957">
        <v>1</v>
      </c>
      <c r="F3667" t="s">
        <v>441</v>
      </c>
      <c r="G3667" s="957">
        <v>91</v>
      </c>
      <c r="H3667" t="s">
        <v>392</v>
      </c>
      <c r="I3667" s="937" t="s">
        <v>491</v>
      </c>
      <c r="J3667" s="937" t="s">
        <v>447</v>
      </c>
      <c r="K3667" s="937" t="s">
        <v>53</v>
      </c>
      <c r="L3667" s="937">
        <v>3.1</v>
      </c>
      <c r="M3667" s="937" t="s">
        <v>33</v>
      </c>
      <c r="N3667" s="677">
        <f t="shared" ca="1" si="627"/>
        <v>2309038.4133666917</v>
      </c>
      <c r="O3667" s="677">
        <f t="shared" ca="1" si="626"/>
        <v>1649593.7720947994</v>
      </c>
      <c r="P3667" s="677">
        <f t="shared" ca="1" si="626"/>
        <v>88185.784988371117</v>
      </c>
      <c r="Q3667" s="677">
        <f t="shared" ca="1" si="626"/>
        <v>294484.64332118223</v>
      </c>
      <c r="R3667" s="677">
        <f t="shared" ca="1" si="626"/>
        <v>99288.831505724796</v>
      </c>
      <c r="S3667" s="677">
        <f t="shared" ca="1" si="626"/>
        <v>23076.659407125779</v>
      </c>
      <c r="T3667" s="677">
        <f t="shared" ca="1" si="626"/>
        <v>10577.927327769068</v>
      </c>
      <c r="U3667" s="677">
        <f t="shared" ca="1" si="626"/>
        <v>1815.2301425403107</v>
      </c>
      <c r="V3667" s="677">
        <f t="shared" ca="1" si="626"/>
        <v>34611.414477954524</v>
      </c>
      <c r="W3667" s="677">
        <f t="shared" ca="1" si="621"/>
        <v>4646.5387155956432</v>
      </c>
      <c r="X3667" s="677">
        <f t="shared" ca="1" si="626"/>
        <v>46726.152521204909</v>
      </c>
      <c r="Y3667" s="677">
        <f t="shared" ca="1" si="626"/>
        <v>56031.458864423315</v>
      </c>
      <c r="Z3667" s="677">
        <f t="shared" ca="1" si="626"/>
        <v>0</v>
      </c>
      <c r="AA3667" t="str">
        <f t="shared" si="628"/>
        <v>ASR_COMP</v>
      </c>
      <c r="AB3667" s="957">
        <f t="shared" si="629"/>
        <v>44682</v>
      </c>
      <c r="AC3667" t="str">
        <f t="shared" si="630"/>
        <v>Unaudited</v>
      </c>
    </row>
    <row r="3668" spans="1:29" x14ac:dyDescent="0.25">
      <c r="A3668" t="s">
        <v>423</v>
      </c>
      <c r="B3668" t="s">
        <v>1388</v>
      </c>
      <c r="C3668" t="s">
        <v>1389</v>
      </c>
      <c r="D3668">
        <v>1900</v>
      </c>
      <c r="E3668" s="957">
        <v>1</v>
      </c>
      <c r="F3668" t="s">
        <v>441</v>
      </c>
      <c r="G3668" s="957">
        <v>91</v>
      </c>
      <c r="H3668" t="s">
        <v>392</v>
      </c>
      <c r="I3668" s="937" t="s">
        <v>491</v>
      </c>
      <c r="J3668" s="937" t="s">
        <v>447</v>
      </c>
      <c r="K3668" s="937" t="s">
        <v>53</v>
      </c>
      <c r="L3668" s="937">
        <v>3.2</v>
      </c>
      <c r="M3668" s="958" t="s">
        <v>34</v>
      </c>
      <c r="N3668" s="677">
        <f t="shared" ca="1" si="627"/>
        <v>5547265.0366309099</v>
      </c>
      <c r="O3668" s="677">
        <f t="shared" ca="1" si="626"/>
        <v>3407858.4443137473</v>
      </c>
      <c r="P3668" s="677">
        <f t="shared" ca="1" si="626"/>
        <v>218864.31369099542</v>
      </c>
      <c r="Q3668" s="677">
        <f t="shared" ca="1" si="626"/>
        <v>1162780.6182295398</v>
      </c>
      <c r="R3668" s="677">
        <f t="shared" ca="1" si="626"/>
        <v>318363.15851337661</v>
      </c>
      <c r="S3668" s="677">
        <f t="shared" ca="1" si="626"/>
        <v>66253.998172623847</v>
      </c>
      <c r="T3668" s="677">
        <f t="shared" ca="1" si="626"/>
        <v>14241.302649302235</v>
      </c>
      <c r="U3668" s="677">
        <f t="shared" ca="1" si="626"/>
        <v>3579.6171025580161</v>
      </c>
      <c r="V3668" s="677">
        <f t="shared" ca="1" si="626"/>
        <v>78973.387097022831</v>
      </c>
      <c r="W3668" s="677">
        <f t="shared" ca="1" si="621"/>
        <v>49624.044133413881</v>
      </c>
      <c r="X3668" s="677">
        <f t="shared" ca="1" si="626"/>
        <v>79785.876775416473</v>
      </c>
      <c r="Y3668" s="677">
        <f t="shared" ca="1" si="626"/>
        <v>146940.27595291383</v>
      </c>
      <c r="Z3668" s="677">
        <f t="shared" ca="1" si="626"/>
        <v>0</v>
      </c>
      <c r="AA3668" t="str">
        <f t="shared" si="628"/>
        <v>ASR_COMP</v>
      </c>
      <c r="AB3668" s="957">
        <f t="shared" si="629"/>
        <v>44682</v>
      </c>
      <c r="AC3668" t="str">
        <f t="shared" si="630"/>
        <v>Unaudited</v>
      </c>
    </row>
    <row r="3669" spans="1:29" x14ac:dyDescent="0.25">
      <c r="A3669" t="s">
        <v>423</v>
      </c>
      <c r="B3669" t="s">
        <v>1388</v>
      </c>
      <c r="C3669" t="s">
        <v>1389</v>
      </c>
      <c r="D3669">
        <v>1900</v>
      </c>
      <c r="E3669" s="957">
        <v>1</v>
      </c>
      <c r="F3669" t="s">
        <v>441</v>
      </c>
      <c r="G3669" s="957">
        <v>91</v>
      </c>
      <c r="H3669" t="s">
        <v>392</v>
      </c>
      <c r="I3669" s="937" t="s">
        <v>491</v>
      </c>
      <c r="J3669" s="937" t="s">
        <v>447</v>
      </c>
      <c r="K3669" s="937" t="s">
        <v>53</v>
      </c>
      <c r="L3669" s="937">
        <v>3.3</v>
      </c>
      <c r="M3669" s="958" t="s">
        <v>54</v>
      </c>
      <c r="N3669" s="677">
        <f t="shared" ca="1" si="627"/>
        <v>0</v>
      </c>
      <c r="O3669" s="677">
        <f t="shared" ca="1" si="626"/>
        <v>0</v>
      </c>
      <c r="P3669" s="677">
        <f t="shared" ca="1" si="626"/>
        <v>0</v>
      </c>
      <c r="Q3669" s="677">
        <f t="shared" ca="1" si="626"/>
        <v>0</v>
      </c>
      <c r="R3669" s="677">
        <f t="shared" ca="1" si="626"/>
        <v>0</v>
      </c>
      <c r="S3669" s="677">
        <f t="shared" ca="1" si="626"/>
        <v>0</v>
      </c>
      <c r="T3669" s="677">
        <f t="shared" ca="1" si="626"/>
        <v>0</v>
      </c>
      <c r="U3669" s="677">
        <f t="shared" ca="1" si="626"/>
        <v>0</v>
      </c>
      <c r="V3669" s="677">
        <f t="shared" ca="1" si="626"/>
        <v>0</v>
      </c>
      <c r="W3669" s="677">
        <f t="shared" ca="1" si="621"/>
        <v>0</v>
      </c>
      <c r="X3669" s="677">
        <f t="shared" ca="1" si="626"/>
        <v>0</v>
      </c>
      <c r="Y3669" s="677">
        <f t="shared" ca="1" si="626"/>
        <v>0</v>
      </c>
      <c r="Z3669" s="677">
        <f t="shared" ca="1" si="626"/>
        <v>0</v>
      </c>
      <c r="AA3669" t="str">
        <f t="shared" si="628"/>
        <v>ASR_COMP</v>
      </c>
      <c r="AB3669" s="957">
        <f t="shared" si="629"/>
        <v>44682</v>
      </c>
      <c r="AC3669" t="str">
        <f t="shared" si="630"/>
        <v>Unaudited</v>
      </c>
    </row>
    <row r="3670" spans="1:29" x14ac:dyDescent="0.25">
      <c r="A3670" t="s">
        <v>423</v>
      </c>
      <c r="B3670" t="s">
        <v>1388</v>
      </c>
      <c r="C3670" t="s">
        <v>1389</v>
      </c>
      <c r="D3670">
        <v>1900</v>
      </c>
      <c r="E3670" s="957">
        <v>1</v>
      </c>
      <c r="F3670" t="s">
        <v>441</v>
      </c>
      <c r="G3670" s="957">
        <v>91</v>
      </c>
      <c r="H3670" t="s">
        <v>392</v>
      </c>
      <c r="I3670" s="937" t="s">
        <v>491</v>
      </c>
      <c r="J3670" s="937" t="s">
        <v>447</v>
      </c>
      <c r="K3670" s="937" t="s">
        <v>53</v>
      </c>
      <c r="L3670" s="937" t="s">
        <v>44</v>
      </c>
      <c r="M3670" s="958" t="s">
        <v>156</v>
      </c>
      <c r="N3670" s="677">
        <f t="shared" ca="1" si="627"/>
        <v>0</v>
      </c>
      <c r="O3670" s="677">
        <f t="shared" ca="1" si="626"/>
        <v>0</v>
      </c>
      <c r="P3670" s="677">
        <f t="shared" ca="1" si="626"/>
        <v>0</v>
      </c>
      <c r="Q3670" s="677">
        <f t="shared" ca="1" si="626"/>
        <v>0</v>
      </c>
      <c r="R3670" s="677">
        <f t="shared" ca="1" si="626"/>
        <v>0</v>
      </c>
      <c r="S3670" s="677">
        <f t="shared" ca="1" si="626"/>
        <v>0</v>
      </c>
      <c r="T3670" s="677">
        <f t="shared" ca="1" si="626"/>
        <v>0</v>
      </c>
      <c r="U3670" s="677">
        <f t="shared" ca="1" si="626"/>
        <v>0</v>
      </c>
      <c r="V3670" s="677">
        <f t="shared" ca="1" si="626"/>
        <v>0</v>
      </c>
      <c r="W3670" s="677">
        <f t="shared" ca="1" si="621"/>
        <v>0</v>
      </c>
      <c r="X3670" s="677">
        <f t="shared" ca="1" si="626"/>
        <v>0</v>
      </c>
      <c r="Y3670" s="677">
        <f t="shared" ca="1" si="626"/>
        <v>0</v>
      </c>
      <c r="Z3670" s="677">
        <f t="shared" ca="1" si="626"/>
        <v>0</v>
      </c>
      <c r="AA3670" t="str">
        <f t="shared" si="628"/>
        <v>ASR_COMP</v>
      </c>
      <c r="AB3670" s="957">
        <f t="shared" si="629"/>
        <v>44682</v>
      </c>
      <c r="AC3670" t="str">
        <f t="shared" si="630"/>
        <v>Unaudited</v>
      </c>
    </row>
    <row r="3671" spans="1:29" x14ac:dyDescent="0.25">
      <c r="A3671" t="s">
        <v>423</v>
      </c>
      <c r="B3671" t="s">
        <v>1388</v>
      </c>
      <c r="C3671" t="s">
        <v>1389</v>
      </c>
      <c r="D3671">
        <v>1900</v>
      </c>
      <c r="E3671" s="957">
        <v>1</v>
      </c>
      <c r="F3671" t="s">
        <v>441</v>
      </c>
      <c r="G3671" s="957">
        <v>91</v>
      </c>
      <c r="H3671" t="s">
        <v>392</v>
      </c>
      <c r="I3671" s="937" t="s">
        <v>491</v>
      </c>
      <c r="J3671" s="937" t="s">
        <v>447</v>
      </c>
      <c r="K3671" s="937" t="s">
        <v>53</v>
      </c>
      <c r="L3671" s="943" t="s">
        <v>41</v>
      </c>
      <c r="M3671" s="959" t="s">
        <v>52</v>
      </c>
      <c r="N3671" s="677">
        <f t="shared" ca="1" si="627"/>
        <v>4774782.9530087365</v>
      </c>
      <c r="O3671" s="677">
        <f t="shared" ca="1" si="626"/>
        <v>3988624.5311833606</v>
      </c>
      <c r="P3671" s="677">
        <f t="shared" ca="1" si="626"/>
        <v>124121.42243499764</v>
      </c>
      <c r="Q3671" s="677">
        <f t="shared" ca="1" si="626"/>
        <v>286605.96382283675</v>
      </c>
      <c r="R3671" s="677">
        <f t="shared" ca="1" si="626"/>
        <v>79297.345417024917</v>
      </c>
      <c r="S3671" s="677">
        <f t="shared" ca="1" si="626"/>
        <v>102956.1175222989</v>
      </c>
      <c r="T3671" s="677">
        <f t="shared" ca="1" si="626"/>
        <v>24162.816601540319</v>
      </c>
      <c r="U3671" s="677">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6893.1057380518541</v>
      </c>
      <c r="V3671" s="677">
        <f t="shared" ca="1" si="631"/>
        <v>29140.349751485039</v>
      </c>
      <c r="W3671" s="677">
        <f t="shared" ca="1" si="631"/>
        <v>2300.6583133347231</v>
      </c>
      <c r="X3671" s="677">
        <f t="shared" ca="1" si="631"/>
        <v>111534.93396111341</v>
      </c>
      <c r="Y3671" s="677">
        <f t="shared" ca="1" si="631"/>
        <v>19145.708262693559</v>
      </c>
      <c r="Z3671" s="677">
        <f t="shared" ca="1" si="631"/>
        <v>0</v>
      </c>
      <c r="AA3671" t="str">
        <f t="shared" si="628"/>
        <v>ASR_COMP</v>
      </c>
      <c r="AB3671" s="957">
        <f t="shared" si="629"/>
        <v>44682</v>
      </c>
      <c r="AC3671" t="str">
        <f t="shared" si="630"/>
        <v>Unaudited</v>
      </c>
    </row>
    <row r="3672" spans="1:29" x14ac:dyDescent="0.25">
      <c r="A3672" t="s">
        <v>423</v>
      </c>
      <c r="B3672" t="s">
        <v>1388</v>
      </c>
      <c r="C3672" t="s">
        <v>1389</v>
      </c>
      <c r="D3672">
        <v>1900</v>
      </c>
      <c r="E3672" s="957">
        <v>1</v>
      </c>
      <c r="F3672" t="s">
        <v>441</v>
      </c>
      <c r="G3672" s="957">
        <v>91</v>
      </c>
      <c r="H3672" t="s">
        <v>392</v>
      </c>
      <c r="I3672" s="937" t="s">
        <v>491</v>
      </c>
      <c r="J3672" s="937" t="s">
        <v>447</v>
      </c>
      <c r="K3672" s="937" t="s">
        <v>53</v>
      </c>
      <c r="L3672" s="937" t="s">
        <v>42</v>
      </c>
      <c r="M3672" s="958" t="s">
        <v>157</v>
      </c>
      <c r="N3672" s="677">
        <f t="shared" ca="1" si="627"/>
        <v>-85199.318044433501</v>
      </c>
      <c r="O3672" s="677">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-58201.986988734723</v>
      </c>
      <c r="P3672" s="677">
        <f t="shared" ca="1" si="632"/>
        <v>-3848.0673341320671</v>
      </c>
      <c r="Q3672" s="677">
        <f t="shared" ca="1" si="632"/>
        <v>-13762.604406381575</v>
      </c>
      <c r="R3672" s="677">
        <f t="shared" ca="1" si="632"/>
        <v>-4034.1744641543169</v>
      </c>
      <c r="S3672" s="677">
        <f t="shared" ca="1" si="632"/>
        <v>-542.1987677440693</v>
      </c>
      <c r="T3672" s="677">
        <f t="shared" ca="1" si="632"/>
        <v>-296.4779699412266</v>
      </c>
      <c r="U3672" s="677">
        <f t="shared" ca="1" si="631"/>
        <v>-23.848944186071993</v>
      </c>
      <c r="V3672" s="677">
        <f t="shared" ca="1" si="631"/>
        <v>-1450.1726162782143</v>
      </c>
      <c r="W3672" s="677">
        <f t="shared" ca="1" si="631"/>
        <v>-429.08565735201501</v>
      </c>
      <c r="X3672" s="677">
        <f t="shared" ca="1" si="631"/>
        <v>-915.78080918371438</v>
      </c>
      <c r="Y3672" s="677">
        <f t="shared" ca="1" si="631"/>
        <v>-1694.9200863455108</v>
      </c>
      <c r="Z3672" s="677">
        <f t="shared" ca="1" si="631"/>
        <v>0</v>
      </c>
      <c r="AA3672" t="str">
        <f t="shared" si="628"/>
        <v>ASR_COMP</v>
      </c>
      <c r="AB3672" s="957">
        <f t="shared" si="629"/>
        <v>44682</v>
      </c>
      <c r="AC3672" t="str">
        <f t="shared" si="630"/>
        <v>Unaudited</v>
      </c>
    </row>
    <row r="3673" spans="1:29" x14ac:dyDescent="0.25">
      <c r="A3673" t="s">
        <v>423</v>
      </c>
      <c r="B3673" t="s">
        <v>1388</v>
      </c>
      <c r="C3673" t="s">
        <v>1389</v>
      </c>
      <c r="D3673">
        <v>1900</v>
      </c>
      <c r="E3673" s="957">
        <v>1</v>
      </c>
      <c r="F3673" t="s">
        <v>441</v>
      </c>
      <c r="G3673" s="957">
        <v>91</v>
      </c>
      <c r="H3673" t="s">
        <v>392</v>
      </c>
      <c r="I3673" s="937" t="s">
        <v>491</v>
      </c>
      <c r="J3673" s="937" t="s">
        <v>447</v>
      </c>
      <c r="K3673" s="937" t="s">
        <v>53</v>
      </c>
      <c r="L3673" s="937" t="s">
        <v>43</v>
      </c>
      <c r="M3673" s="958" t="s">
        <v>465</v>
      </c>
      <c r="N3673" s="677">
        <f t="shared" ca="1" si="627"/>
        <v>914045.78542596311</v>
      </c>
      <c r="O3673" s="677">
        <f t="shared" ca="1" si="632"/>
        <v>532831.36793668708</v>
      </c>
      <c r="P3673" s="677">
        <f t="shared" ca="1" si="632"/>
        <v>50314.54157859079</v>
      </c>
      <c r="Q3673" s="677">
        <f t="shared" ca="1" si="632"/>
        <v>166477.80818008794</v>
      </c>
      <c r="R3673" s="677">
        <f t="shared" ca="1" si="632"/>
        <v>62327.795621451303</v>
      </c>
      <c r="S3673" s="677">
        <f t="shared" ca="1" si="632"/>
        <v>17983.664442065146</v>
      </c>
      <c r="T3673" s="677">
        <f t="shared" ca="1" si="632"/>
        <v>985.95441666746842</v>
      </c>
      <c r="U3673" s="677">
        <f t="shared" ca="1" si="631"/>
        <v>792.36443777786656</v>
      </c>
      <c r="V3673" s="677">
        <f t="shared" ca="1" si="631"/>
        <v>20334.430064788419</v>
      </c>
      <c r="W3673" s="677">
        <f t="shared" ca="1" si="631"/>
        <v>29824.90856409337</v>
      </c>
      <c r="X3673" s="677">
        <f t="shared" ca="1" si="631"/>
        <v>10258.979193718631</v>
      </c>
      <c r="Y3673" s="677">
        <f t="shared" ca="1" si="631"/>
        <v>21913.970990034981</v>
      </c>
      <c r="Z3673" s="677">
        <f t="shared" ca="1" si="631"/>
        <v>0</v>
      </c>
      <c r="AA3673" t="str">
        <f t="shared" si="628"/>
        <v>ASR_COMP</v>
      </c>
      <c r="AB3673" s="957">
        <f t="shared" si="629"/>
        <v>44682</v>
      </c>
      <c r="AC3673" t="str">
        <f t="shared" si="630"/>
        <v>Unaudited</v>
      </c>
    </row>
    <row r="3674" spans="1:29" x14ac:dyDescent="0.25">
      <c r="A3674" t="s">
        <v>423</v>
      </c>
      <c r="B3674" t="s">
        <v>1388</v>
      </c>
      <c r="C3674" t="s">
        <v>1389</v>
      </c>
      <c r="D3674">
        <v>1900</v>
      </c>
      <c r="E3674" s="957">
        <v>1</v>
      </c>
      <c r="F3674" t="s">
        <v>441</v>
      </c>
      <c r="G3674" s="957">
        <v>91</v>
      </c>
      <c r="H3674" t="s">
        <v>392</v>
      </c>
      <c r="I3674" s="937" t="s">
        <v>491</v>
      </c>
      <c r="J3674" s="937" t="s">
        <v>447</v>
      </c>
      <c r="K3674" s="937" t="s">
        <v>923</v>
      </c>
      <c r="L3674" s="937" t="s">
        <v>924</v>
      </c>
      <c r="M3674" s="958" t="s">
        <v>923</v>
      </c>
      <c r="N3674" s="677">
        <f t="shared" ca="1" si="627"/>
        <v>1538704.0491694843</v>
      </c>
      <c r="O3674" s="677">
        <f t="shared" ca="1" si="632"/>
        <v>1410949.5644921374</v>
      </c>
      <c r="P3674" s="677">
        <f t="shared" ca="1" si="632"/>
        <v>95582.317972616249</v>
      </c>
      <c r="Q3674" s="677">
        <f t="shared" ca="1" si="632"/>
        <v>9351.8290022540186</v>
      </c>
      <c r="R3674" s="677">
        <f t="shared" ca="1" si="632"/>
        <v>4067.4194805339948</v>
      </c>
      <c r="S3674" s="677">
        <f t="shared" ca="1" si="632"/>
        <v>1161.6374795656088</v>
      </c>
      <c r="T3674" s="677">
        <f t="shared" ca="1" si="632"/>
        <v>297.88361158255935</v>
      </c>
      <c r="U3674" s="677">
        <f t="shared" ca="1" si="631"/>
        <v>40.381532701786739</v>
      </c>
      <c r="V3674" s="677">
        <f t="shared" ca="1" si="631"/>
        <v>14464.86592509683</v>
      </c>
      <c r="W3674" s="677">
        <f t="shared" ca="1" si="631"/>
        <v>1305.8438802841088</v>
      </c>
      <c r="X3674" s="677">
        <f t="shared" ca="1" si="631"/>
        <v>522.83177291487311</v>
      </c>
      <c r="Y3674" s="677">
        <f t="shared" ca="1" si="631"/>
        <v>959.47401979673293</v>
      </c>
      <c r="Z3674" s="677">
        <f t="shared" ca="1" si="631"/>
        <v>0</v>
      </c>
      <c r="AA3674" t="str">
        <f t="shared" si="628"/>
        <v>ASR_COMP</v>
      </c>
      <c r="AB3674" s="957">
        <f t="shared" si="629"/>
        <v>44682</v>
      </c>
      <c r="AC3674" t="str">
        <f t="shared" si="630"/>
        <v>Unaudited</v>
      </c>
    </row>
    <row r="3675" spans="1:29" x14ac:dyDescent="0.25">
      <c r="A3675" t="s">
        <v>423</v>
      </c>
      <c r="B3675" t="s">
        <v>1388</v>
      </c>
      <c r="C3675" t="s">
        <v>1389</v>
      </c>
      <c r="D3675">
        <v>1900</v>
      </c>
      <c r="E3675" s="957">
        <v>1</v>
      </c>
      <c r="F3675" t="s">
        <v>441</v>
      </c>
      <c r="G3675" s="957">
        <v>91</v>
      </c>
      <c r="H3675" t="s">
        <v>392</v>
      </c>
      <c r="I3675" s="937" t="s">
        <v>491</v>
      </c>
      <c r="J3675" s="937" t="s">
        <v>447</v>
      </c>
      <c r="K3675" s="937" t="s">
        <v>923</v>
      </c>
      <c r="L3675" s="937" t="s">
        <v>925</v>
      </c>
      <c r="M3675" s="958" t="s">
        <v>928</v>
      </c>
      <c r="N3675" s="677">
        <f t="shared" ca="1" si="627"/>
        <v>-172953.50216533791</v>
      </c>
      <c r="O3675" s="677">
        <f t="shared" ca="1" si="632"/>
        <v>-111132.60494709133</v>
      </c>
      <c r="P3675" s="677">
        <f t="shared" ca="1" si="632"/>
        <v>-6458.512248130266</v>
      </c>
      <c r="Q3675" s="677">
        <f t="shared" ca="1" si="632"/>
        <v>-33696.507959974704</v>
      </c>
      <c r="R3675" s="677">
        <f t="shared" ca="1" si="632"/>
        <v>-8304.4603880345185</v>
      </c>
      <c r="S3675" s="677">
        <f t="shared" ca="1" si="632"/>
        <v>-908.29121882784932</v>
      </c>
      <c r="T3675" s="677">
        <f t="shared" ca="1" si="632"/>
        <v>-891.98870475651245</v>
      </c>
      <c r="U3675" s="677">
        <f t="shared" ca="1" si="631"/>
        <v>-17.764070036997062</v>
      </c>
      <c r="V3675" s="677">
        <f t="shared" ca="1" si="631"/>
        <v>-3710.0297752002321</v>
      </c>
      <c r="W3675" s="677">
        <f t="shared" ca="1" si="631"/>
        <v>-1315.9748951043498</v>
      </c>
      <c r="X3675" s="677">
        <f t="shared" ca="1" si="631"/>
        <v>-1022.2947142033959</v>
      </c>
      <c r="Y3675" s="677">
        <f t="shared" ca="1" si="631"/>
        <v>-5495.0732439777348</v>
      </c>
      <c r="Z3675" s="677">
        <f t="shared" ca="1" si="631"/>
        <v>0</v>
      </c>
      <c r="AA3675" t="str">
        <f t="shared" si="628"/>
        <v>ASR_COMP</v>
      </c>
      <c r="AB3675" s="957">
        <f t="shared" si="629"/>
        <v>44682</v>
      </c>
      <c r="AC3675" t="str">
        <f t="shared" si="630"/>
        <v>Unaudited</v>
      </c>
    </row>
    <row r="3676" spans="1:29" x14ac:dyDescent="0.25">
      <c r="A3676" t="s">
        <v>423</v>
      </c>
      <c r="B3676" t="s">
        <v>1388</v>
      </c>
      <c r="C3676" t="s">
        <v>1389</v>
      </c>
      <c r="D3676">
        <v>1900</v>
      </c>
      <c r="E3676" s="957">
        <v>1</v>
      </c>
      <c r="F3676" t="s">
        <v>441</v>
      </c>
      <c r="G3676" s="957">
        <v>91</v>
      </c>
      <c r="H3676" t="s">
        <v>392</v>
      </c>
      <c r="I3676" s="937" t="s">
        <v>491</v>
      </c>
      <c r="J3676" s="937" t="s">
        <v>447</v>
      </c>
      <c r="K3676" s="937" t="s">
        <v>923</v>
      </c>
      <c r="L3676" s="937" t="s">
        <v>926</v>
      </c>
      <c r="M3676" s="958" t="s">
        <v>929</v>
      </c>
      <c r="N3676" s="677">
        <f t="shared" ca="1" si="627"/>
        <v>0</v>
      </c>
      <c r="O3676" s="677">
        <f t="shared" ca="1" si="632"/>
        <v>0</v>
      </c>
      <c r="P3676" s="677">
        <f t="shared" ca="1" si="632"/>
        <v>0</v>
      </c>
      <c r="Q3676" s="677">
        <f t="shared" ca="1" si="632"/>
        <v>0</v>
      </c>
      <c r="R3676" s="677">
        <f t="shared" ca="1" si="632"/>
        <v>0</v>
      </c>
      <c r="S3676" s="677">
        <f t="shared" ca="1" si="632"/>
        <v>0</v>
      </c>
      <c r="T3676" s="677">
        <f t="shared" ca="1" si="632"/>
        <v>0</v>
      </c>
      <c r="U3676" s="677">
        <f t="shared" ca="1" si="631"/>
        <v>0</v>
      </c>
      <c r="V3676" s="677">
        <f t="shared" ca="1" si="631"/>
        <v>0</v>
      </c>
      <c r="W3676" s="677">
        <f t="shared" ca="1" si="631"/>
        <v>0</v>
      </c>
      <c r="X3676" s="677">
        <f t="shared" ca="1" si="631"/>
        <v>0</v>
      </c>
      <c r="Y3676" s="677">
        <f t="shared" ca="1" si="631"/>
        <v>0</v>
      </c>
      <c r="Z3676" s="677">
        <f t="shared" ca="1" si="631"/>
        <v>0</v>
      </c>
      <c r="AA3676" t="str">
        <f t="shared" si="628"/>
        <v>ASR_COMP</v>
      </c>
      <c r="AB3676" s="957">
        <f t="shared" si="629"/>
        <v>44682</v>
      </c>
      <c r="AC3676" t="str">
        <f t="shared" si="630"/>
        <v>Unaudited</v>
      </c>
    </row>
    <row r="3677" spans="1:29" x14ac:dyDescent="0.25">
      <c r="A3677" t="s">
        <v>423</v>
      </c>
      <c r="B3677" t="s">
        <v>1388</v>
      </c>
      <c r="C3677" t="s">
        <v>1389</v>
      </c>
      <c r="D3677">
        <v>1900</v>
      </c>
      <c r="E3677" s="957">
        <v>1</v>
      </c>
      <c r="F3677" t="s">
        <v>441</v>
      </c>
      <c r="G3677" s="957">
        <v>91</v>
      </c>
      <c r="H3677" t="s">
        <v>392</v>
      </c>
      <c r="I3677" s="937" t="s">
        <v>491</v>
      </c>
      <c r="J3677" s="937" t="s">
        <v>447</v>
      </c>
      <c r="K3677" s="937" t="s">
        <v>448</v>
      </c>
      <c r="L3677" s="937">
        <v>5.0999999999999996</v>
      </c>
      <c r="M3677" s="958" t="s">
        <v>37</v>
      </c>
      <c r="N3677" s="677">
        <f t="shared" ca="1" si="627"/>
        <v>3357336.7123996015</v>
      </c>
      <c r="O3677" s="677">
        <f t="shared" ca="1" si="632"/>
        <v>1271627.8042074493</v>
      </c>
      <c r="P3677" s="677">
        <f t="shared" ca="1" si="632"/>
        <v>442144.97882763791</v>
      </c>
      <c r="Q3677" s="677">
        <f t="shared" ca="1" si="632"/>
        <v>262780.20706002886</v>
      </c>
      <c r="R3677" s="677">
        <f t="shared" ca="1" si="632"/>
        <v>803789.26226538431</v>
      </c>
      <c r="S3677" s="677">
        <f t="shared" ca="1" si="632"/>
        <v>80046.535415841121</v>
      </c>
      <c r="T3677" s="677">
        <f t="shared" ca="1" si="632"/>
        <v>243601.80276176042</v>
      </c>
      <c r="U3677" s="677">
        <f t="shared" ca="1" si="631"/>
        <v>12029.634803367824</v>
      </c>
      <c r="V3677" s="677">
        <f t="shared" ca="1" si="631"/>
        <v>73389.917334674974</v>
      </c>
      <c r="W3677" s="677">
        <f t="shared" ca="1" si="631"/>
        <v>3549.5582639439349</v>
      </c>
      <c r="X3677" s="677">
        <f t="shared" ca="1" si="631"/>
        <v>101172.35561325752</v>
      </c>
      <c r="Y3677" s="677">
        <f t="shared" ca="1" si="631"/>
        <v>63204.655846255082</v>
      </c>
      <c r="Z3677" s="677">
        <f t="shared" ca="1" si="631"/>
        <v>0</v>
      </c>
      <c r="AA3677" t="str">
        <f t="shared" si="628"/>
        <v>ASR_COMP</v>
      </c>
      <c r="AB3677" s="957">
        <f t="shared" si="629"/>
        <v>44682</v>
      </c>
      <c r="AC3677" t="str">
        <f t="shared" si="630"/>
        <v>Unaudited</v>
      </c>
    </row>
    <row r="3678" spans="1:29" ht="30" x14ac:dyDescent="0.25">
      <c r="A3678" t="s">
        <v>423</v>
      </c>
      <c r="B3678" t="s">
        <v>1388</v>
      </c>
      <c r="C3678" t="s">
        <v>1389</v>
      </c>
      <c r="D3678">
        <v>1900</v>
      </c>
      <c r="E3678" s="957">
        <v>1</v>
      </c>
      <c r="F3678" t="s">
        <v>441</v>
      </c>
      <c r="G3678" s="957">
        <v>91</v>
      </c>
      <c r="H3678" t="s">
        <v>392</v>
      </c>
      <c r="I3678" s="937" t="s">
        <v>491</v>
      </c>
      <c r="J3678" s="937" t="s">
        <v>447</v>
      </c>
      <c r="K3678" s="937" t="s">
        <v>448</v>
      </c>
      <c r="L3678" s="937">
        <v>5.2</v>
      </c>
      <c r="M3678" s="958" t="s">
        <v>306</v>
      </c>
      <c r="N3678" s="677">
        <f t="shared" ca="1" si="627"/>
        <v>0</v>
      </c>
      <c r="O3678" s="677">
        <f t="shared" ca="1" si="632"/>
        <v>0</v>
      </c>
      <c r="P3678" s="677">
        <f t="shared" ca="1" si="632"/>
        <v>0</v>
      </c>
      <c r="Q3678" s="677">
        <f t="shared" ca="1" si="632"/>
        <v>0</v>
      </c>
      <c r="R3678" s="677">
        <f t="shared" ca="1" si="632"/>
        <v>0</v>
      </c>
      <c r="S3678" s="677">
        <f t="shared" ca="1" si="632"/>
        <v>0</v>
      </c>
      <c r="T3678" s="677">
        <f t="shared" ca="1" si="632"/>
        <v>0</v>
      </c>
      <c r="U3678" s="677">
        <f t="shared" ca="1" si="631"/>
        <v>0</v>
      </c>
      <c r="V3678" s="677">
        <f t="shared" ca="1" si="631"/>
        <v>0</v>
      </c>
      <c r="W3678" s="677">
        <f t="shared" ca="1" si="631"/>
        <v>0</v>
      </c>
      <c r="X3678" s="677">
        <f t="shared" ca="1" si="631"/>
        <v>0</v>
      </c>
      <c r="Y3678" s="677">
        <f t="shared" ca="1" si="631"/>
        <v>0</v>
      </c>
      <c r="Z3678" s="677">
        <f t="shared" ca="1" si="631"/>
        <v>0</v>
      </c>
      <c r="AA3678" t="str">
        <f t="shared" si="628"/>
        <v>ASR_COMP</v>
      </c>
      <c r="AB3678" s="957">
        <f t="shared" si="629"/>
        <v>44682</v>
      </c>
      <c r="AC3678" t="str">
        <f t="shared" si="630"/>
        <v>Unaudited</v>
      </c>
    </row>
    <row r="3679" spans="1:29" ht="30" x14ac:dyDescent="0.25">
      <c r="A3679" t="s">
        <v>423</v>
      </c>
      <c r="B3679" t="s">
        <v>1388</v>
      </c>
      <c r="C3679" t="s">
        <v>1389</v>
      </c>
      <c r="D3679">
        <v>1900</v>
      </c>
      <c r="E3679" s="957">
        <v>1</v>
      </c>
      <c r="F3679" t="s">
        <v>441</v>
      </c>
      <c r="G3679" s="957">
        <v>91</v>
      </c>
      <c r="H3679" t="s">
        <v>392</v>
      </c>
      <c r="I3679" s="937" t="s">
        <v>491</v>
      </c>
      <c r="J3679" s="937" t="s">
        <v>447</v>
      </c>
      <c r="K3679" s="937" t="s">
        <v>448</v>
      </c>
      <c r="L3679" s="937">
        <v>5.3</v>
      </c>
      <c r="M3679" s="958" t="s">
        <v>307</v>
      </c>
      <c r="N3679" s="677">
        <f t="shared" ca="1" si="627"/>
        <v>-122315.90313126198</v>
      </c>
      <c r="O3679" s="677">
        <f t="shared" ca="1" si="632"/>
        <v>-52288.441463199459</v>
      </c>
      <c r="P3679" s="677">
        <f t="shared" ca="1" si="632"/>
        <v>-19034.863146608965</v>
      </c>
      <c r="Q3679" s="677">
        <f t="shared" ca="1" si="632"/>
        <v>-6626.2584493255636</v>
      </c>
      <c r="R3679" s="677">
        <f t="shared" ca="1" si="632"/>
        <v>-24754.961347408927</v>
      </c>
      <c r="S3679" s="677">
        <f t="shared" ca="1" si="632"/>
        <v>-4381.9683415853706</v>
      </c>
      <c r="T3679" s="677">
        <f t="shared" ca="1" si="632"/>
        <v>-6938.6984623002136</v>
      </c>
      <c r="U3679" s="677">
        <f t="shared" ca="1" si="631"/>
        <v>-656.07791540093899</v>
      </c>
      <c r="V3679" s="677">
        <f t="shared" ca="1" si="631"/>
        <v>-3917.8204425365238</v>
      </c>
      <c r="W3679" s="677">
        <f t="shared" ca="1" si="631"/>
        <v>-17.853032149788106</v>
      </c>
      <c r="X3679" s="677">
        <f t="shared" ca="1" si="631"/>
        <v>-1703.9516047365307</v>
      </c>
      <c r="Y3679" s="677">
        <f t="shared" ca="1" si="631"/>
        <v>-1995.0089260096875</v>
      </c>
      <c r="Z3679" s="677">
        <f t="shared" ca="1" si="631"/>
        <v>0</v>
      </c>
      <c r="AA3679" t="str">
        <f t="shared" si="628"/>
        <v>ASR_COMP</v>
      </c>
      <c r="AB3679" s="957">
        <f t="shared" si="629"/>
        <v>44682</v>
      </c>
      <c r="AC3679" t="str">
        <f t="shared" si="630"/>
        <v>Unaudited</v>
      </c>
    </row>
    <row r="3680" spans="1:29" x14ac:dyDescent="0.25">
      <c r="A3680" t="s">
        <v>423</v>
      </c>
      <c r="B3680" t="s">
        <v>1388</v>
      </c>
      <c r="C3680" t="s">
        <v>1389</v>
      </c>
      <c r="D3680">
        <v>1900</v>
      </c>
      <c r="E3680" s="957">
        <v>1</v>
      </c>
      <c r="F3680" t="s">
        <v>441</v>
      </c>
      <c r="G3680" s="957">
        <v>91</v>
      </c>
      <c r="H3680" t="s">
        <v>392</v>
      </c>
      <c r="I3680" s="937" t="s">
        <v>491</v>
      </c>
      <c r="J3680" s="937" t="s">
        <v>447</v>
      </c>
      <c r="K3680" s="937" t="s">
        <v>448</v>
      </c>
      <c r="L3680" s="937" t="s">
        <v>82</v>
      </c>
      <c r="M3680" s="958" t="s">
        <v>456</v>
      </c>
      <c r="N3680" s="677">
        <f t="shared" ca="1" si="627"/>
        <v>0</v>
      </c>
      <c r="O3680" s="677">
        <f t="shared" ca="1" si="632"/>
        <v>0</v>
      </c>
      <c r="P3680" s="677">
        <f t="shared" ca="1" si="632"/>
        <v>0</v>
      </c>
      <c r="Q3680" s="677">
        <f t="shared" ca="1" si="632"/>
        <v>0</v>
      </c>
      <c r="R3680" s="677">
        <f t="shared" ca="1" si="632"/>
        <v>0</v>
      </c>
      <c r="S3680" s="677">
        <f t="shared" ca="1" si="632"/>
        <v>0</v>
      </c>
      <c r="T3680" s="677">
        <f t="shared" ca="1" si="632"/>
        <v>0</v>
      </c>
      <c r="U3680" s="677">
        <f t="shared" ca="1" si="631"/>
        <v>0</v>
      </c>
      <c r="V3680" s="677">
        <f t="shared" ca="1" si="631"/>
        <v>0</v>
      </c>
      <c r="W3680" s="677">
        <f t="shared" ca="1" si="631"/>
        <v>0</v>
      </c>
      <c r="X3680" s="677">
        <f t="shared" ca="1" si="631"/>
        <v>0</v>
      </c>
      <c r="Y3680" s="677">
        <f t="shared" ca="1" si="631"/>
        <v>0</v>
      </c>
      <c r="Z3680" s="677">
        <f t="shared" ca="1" si="631"/>
        <v>0</v>
      </c>
      <c r="AA3680" t="str">
        <f t="shared" si="628"/>
        <v>ASR_COMP</v>
      </c>
      <c r="AB3680" s="957">
        <f t="shared" si="629"/>
        <v>44682</v>
      </c>
      <c r="AC3680" t="str">
        <f t="shared" si="630"/>
        <v>Unaudited</v>
      </c>
    </row>
    <row r="3681" spans="1:29" x14ac:dyDescent="0.25">
      <c r="A3681" t="s">
        <v>423</v>
      </c>
      <c r="B3681" t="s">
        <v>1388</v>
      </c>
      <c r="C3681" t="s">
        <v>1389</v>
      </c>
      <c r="D3681">
        <v>1900</v>
      </c>
      <c r="E3681" s="957">
        <v>1</v>
      </c>
      <c r="F3681" t="s">
        <v>441</v>
      </c>
      <c r="G3681" s="957">
        <v>91</v>
      </c>
      <c r="H3681" t="s">
        <v>392</v>
      </c>
      <c r="I3681" s="937" t="s">
        <v>491</v>
      </c>
      <c r="J3681" s="937" t="s">
        <v>447</v>
      </c>
      <c r="K3681" s="937" t="s">
        <v>449</v>
      </c>
      <c r="L3681" s="945">
        <v>6.1</v>
      </c>
      <c r="M3681" s="960" t="s">
        <v>18</v>
      </c>
      <c r="N3681" s="677">
        <f t="shared" ca="1" si="627"/>
        <v>0</v>
      </c>
      <c r="O3681" s="677">
        <f t="shared" ca="1" si="632"/>
        <v>0</v>
      </c>
      <c r="P3681" s="677">
        <f t="shared" ca="1" si="632"/>
        <v>0</v>
      </c>
      <c r="Q3681" s="677">
        <f t="shared" ca="1" si="632"/>
        <v>0</v>
      </c>
      <c r="R3681" s="677">
        <f t="shared" ca="1" si="632"/>
        <v>0</v>
      </c>
      <c r="S3681" s="677">
        <f t="shared" ca="1" si="632"/>
        <v>0</v>
      </c>
      <c r="T3681" s="677">
        <f t="shared" ca="1" si="632"/>
        <v>0</v>
      </c>
      <c r="U3681" s="677">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7">
        <f t="shared" ca="1" si="633"/>
        <v>0</v>
      </c>
      <c r="W3681" s="677">
        <f t="shared" ca="1" si="633"/>
        <v>0</v>
      </c>
      <c r="X3681" s="677">
        <f t="shared" ca="1" si="633"/>
        <v>0</v>
      </c>
      <c r="Y3681" s="677">
        <f t="shared" ca="1" si="633"/>
        <v>0</v>
      </c>
      <c r="Z3681" s="677">
        <f t="shared" ca="1" si="633"/>
        <v>0</v>
      </c>
      <c r="AA3681" t="str">
        <f t="shared" si="628"/>
        <v>ASR_COMP</v>
      </c>
      <c r="AB3681" s="957">
        <f t="shared" si="629"/>
        <v>44682</v>
      </c>
      <c r="AC3681" t="str">
        <f t="shared" si="630"/>
        <v>Unaudited</v>
      </c>
    </row>
    <row r="3682" spans="1:29" x14ac:dyDescent="0.25">
      <c r="A3682" t="s">
        <v>423</v>
      </c>
      <c r="B3682" t="s">
        <v>1388</v>
      </c>
      <c r="C3682" t="s">
        <v>1389</v>
      </c>
      <c r="D3682">
        <v>1900</v>
      </c>
      <c r="E3682" s="957">
        <v>1</v>
      </c>
      <c r="F3682" t="s">
        <v>441</v>
      </c>
      <c r="G3682" s="957">
        <v>91</v>
      </c>
      <c r="H3682" t="s">
        <v>392</v>
      </c>
      <c r="I3682" s="937" t="s">
        <v>491</v>
      </c>
      <c r="J3682" s="937" t="s">
        <v>447</v>
      </c>
      <c r="K3682" s="937" t="s">
        <v>449</v>
      </c>
      <c r="L3682" s="947">
        <v>6.2</v>
      </c>
      <c r="M3682" s="961" t="s">
        <v>19</v>
      </c>
      <c r="N3682" s="677">
        <f t="shared" ca="1" si="627"/>
        <v>0</v>
      </c>
      <c r="O3682" s="677">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7">
        <f t="shared" ca="1" si="634"/>
        <v>0</v>
      </c>
      <c r="Q3682" s="677">
        <f t="shared" ca="1" si="634"/>
        <v>0</v>
      </c>
      <c r="R3682" s="677">
        <f t="shared" ca="1" si="634"/>
        <v>0</v>
      </c>
      <c r="S3682" s="677">
        <f t="shared" ca="1" si="634"/>
        <v>0</v>
      </c>
      <c r="T3682" s="677">
        <f t="shared" ca="1" si="634"/>
        <v>0</v>
      </c>
      <c r="U3682" s="677">
        <f t="shared" ca="1" si="633"/>
        <v>0</v>
      </c>
      <c r="V3682" s="677">
        <f t="shared" ca="1" si="633"/>
        <v>0</v>
      </c>
      <c r="W3682" s="677">
        <f t="shared" ca="1" si="633"/>
        <v>0</v>
      </c>
      <c r="X3682" s="677">
        <f t="shared" ca="1" si="633"/>
        <v>0</v>
      </c>
      <c r="Y3682" s="677">
        <f t="shared" ca="1" si="633"/>
        <v>0</v>
      </c>
      <c r="Z3682" s="677">
        <f t="shared" ca="1" si="633"/>
        <v>0</v>
      </c>
      <c r="AA3682" t="str">
        <f t="shared" si="628"/>
        <v>ASR_COMP</v>
      </c>
      <c r="AB3682" s="957">
        <f t="shared" si="629"/>
        <v>44682</v>
      </c>
      <c r="AC3682" t="str">
        <f t="shared" si="630"/>
        <v>Unaudited</v>
      </c>
    </row>
    <row r="3683" spans="1:29" x14ac:dyDescent="0.25">
      <c r="A3683" t="s">
        <v>423</v>
      </c>
      <c r="B3683" t="s">
        <v>1388</v>
      </c>
      <c r="C3683" t="s">
        <v>1389</v>
      </c>
      <c r="D3683">
        <v>1900</v>
      </c>
      <c r="E3683" s="957">
        <v>1</v>
      </c>
      <c r="F3683" t="s">
        <v>441</v>
      </c>
      <c r="G3683" s="957">
        <v>91</v>
      </c>
      <c r="H3683" t="s">
        <v>392</v>
      </c>
      <c r="I3683" s="958" t="s">
        <v>491</v>
      </c>
      <c r="J3683" s="958" t="s">
        <v>447</v>
      </c>
      <c r="K3683" s="958" t="s">
        <v>449</v>
      </c>
      <c r="L3683" s="937">
        <v>6.3</v>
      </c>
      <c r="M3683" s="958" t="s">
        <v>187</v>
      </c>
      <c r="N3683" s="677">
        <f t="shared" ca="1" si="627"/>
        <v>0</v>
      </c>
      <c r="O3683" s="677">
        <f t="shared" ca="1" si="634"/>
        <v>0</v>
      </c>
      <c r="P3683" s="677">
        <f t="shared" ca="1" si="634"/>
        <v>0</v>
      </c>
      <c r="Q3683" s="677">
        <f t="shared" ca="1" si="634"/>
        <v>0</v>
      </c>
      <c r="R3683" s="677">
        <f t="shared" ca="1" si="634"/>
        <v>0</v>
      </c>
      <c r="S3683" s="677">
        <f t="shared" ca="1" si="634"/>
        <v>0</v>
      </c>
      <c r="T3683" s="677">
        <f t="shared" ca="1" si="634"/>
        <v>0</v>
      </c>
      <c r="U3683" s="677">
        <f t="shared" ca="1" si="633"/>
        <v>0</v>
      </c>
      <c r="V3683" s="677">
        <f t="shared" ca="1" si="633"/>
        <v>0</v>
      </c>
      <c r="W3683" s="677">
        <f t="shared" ca="1" si="633"/>
        <v>0</v>
      </c>
      <c r="X3683" s="677">
        <f t="shared" ca="1" si="633"/>
        <v>0</v>
      </c>
      <c r="Y3683" s="677">
        <f t="shared" ca="1" si="633"/>
        <v>0</v>
      </c>
      <c r="Z3683" s="677">
        <f t="shared" ca="1" si="633"/>
        <v>0</v>
      </c>
      <c r="AA3683" t="str">
        <f t="shared" si="628"/>
        <v>ASR_COMP</v>
      </c>
      <c r="AB3683" s="957">
        <f t="shared" si="629"/>
        <v>44682</v>
      </c>
      <c r="AC3683" t="str">
        <f t="shared" si="630"/>
        <v>Unaudited</v>
      </c>
    </row>
    <row r="3684" spans="1:29" x14ac:dyDescent="0.25">
      <c r="A3684" t="s">
        <v>423</v>
      </c>
      <c r="B3684" t="s">
        <v>1388</v>
      </c>
      <c r="C3684" t="s">
        <v>1389</v>
      </c>
      <c r="D3684">
        <v>1900</v>
      </c>
      <c r="E3684" s="957">
        <v>1</v>
      </c>
      <c r="F3684" t="s">
        <v>441</v>
      </c>
      <c r="G3684" s="957">
        <v>91</v>
      </c>
      <c r="H3684" t="s">
        <v>392</v>
      </c>
      <c r="I3684" s="937" t="s">
        <v>491</v>
      </c>
      <c r="J3684" s="937" t="s">
        <v>447</v>
      </c>
      <c r="K3684" s="937" t="s">
        <v>449</v>
      </c>
      <c r="L3684" s="937" t="s">
        <v>87</v>
      </c>
      <c r="M3684" s="962" t="s">
        <v>457</v>
      </c>
      <c r="N3684" s="677">
        <f t="shared" ca="1" si="627"/>
        <v>0</v>
      </c>
      <c r="O3684" s="677">
        <f t="shared" ca="1" si="634"/>
        <v>0</v>
      </c>
      <c r="P3684" s="677">
        <f t="shared" ca="1" si="634"/>
        <v>0</v>
      </c>
      <c r="Q3684" s="677">
        <f t="shared" ca="1" si="634"/>
        <v>0</v>
      </c>
      <c r="R3684" s="677">
        <f t="shared" ca="1" si="634"/>
        <v>0</v>
      </c>
      <c r="S3684" s="677">
        <f t="shared" ca="1" si="634"/>
        <v>0</v>
      </c>
      <c r="T3684" s="677">
        <f t="shared" ca="1" si="634"/>
        <v>0</v>
      </c>
      <c r="U3684" s="677">
        <f t="shared" ca="1" si="633"/>
        <v>0</v>
      </c>
      <c r="V3684" s="677">
        <f t="shared" ca="1" si="633"/>
        <v>0</v>
      </c>
      <c r="W3684" s="677">
        <f t="shared" ca="1" si="633"/>
        <v>0</v>
      </c>
      <c r="X3684" s="677">
        <f t="shared" ca="1" si="633"/>
        <v>0</v>
      </c>
      <c r="Y3684" s="677">
        <f t="shared" ca="1" si="633"/>
        <v>0</v>
      </c>
      <c r="Z3684" s="677">
        <f t="shared" ca="1" si="633"/>
        <v>0</v>
      </c>
      <c r="AA3684" t="str">
        <f t="shared" si="628"/>
        <v>ASR_COMP</v>
      </c>
      <c r="AB3684" s="957">
        <f t="shared" si="629"/>
        <v>44682</v>
      </c>
      <c r="AC3684" t="str">
        <f t="shared" si="630"/>
        <v>Unaudited</v>
      </c>
    </row>
    <row r="3685" spans="1:29" x14ac:dyDescent="0.25">
      <c r="A3685" t="s">
        <v>423</v>
      </c>
      <c r="B3685" t="s">
        <v>1388</v>
      </c>
      <c r="C3685" t="s">
        <v>1389</v>
      </c>
      <c r="D3685">
        <v>1900</v>
      </c>
      <c r="E3685" s="957">
        <v>1</v>
      </c>
      <c r="F3685" t="s">
        <v>441</v>
      </c>
      <c r="G3685" s="957">
        <v>91</v>
      </c>
      <c r="H3685" t="s">
        <v>392</v>
      </c>
      <c r="I3685" s="937" t="s">
        <v>491</v>
      </c>
      <c r="J3685" s="937" t="s">
        <v>447</v>
      </c>
      <c r="K3685" s="937" t="s">
        <v>450</v>
      </c>
      <c r="L3685" s="937">
        <v>7.1</v>
      </c>
      <c r="M3685" s="962" t="s">
        <v>20</v>
      </c>
      <c r="N3685" s="677">
        <f t="shared" ca="1" si="627"/>
        <v>435040.20422334387</v>
      </c>
      <c r="O3685" s="677">
        <f t="shared" ca="1" si="634"/>
        <v>230045.29321062166</v>
      </c>
      <c r="P3685" s="677">
        <f t="shared" ca="1" si="634"/>
        <v>26537.893147701667</v>
      </c>
      <c r="Q3685" s="677">
        <f t="shared" ca="1" si="634"/>
        <v>53777.688645935705</v>
      </c>
      <c r="R3685" s="677">
        <f t="shared" ca="1" si="634"/>
        <v>25717.367402278927</v>
      </c>
      <c r="S3685" s="677">
        <f t="shared" ca="1" si="634"/>
        <v>22145.942406665548</v>
      </c>
      <c r="T3685" s="677">
        <f t="shared" ca="1" si="634"/>
        <v>788.43587445622109</v>
      </c>
      <c r="U3685" s="677">
        <f t="shared" ca="1" si="633"/>
        <v>2456.8050424086887</v>
      </c>
      <c r="V3685" s="677">
        <f t="shared" ca="1" si="633"/>
        <v>11433.598105515643</v>
      </c>
      <c r="W3685" s="677">
        <f t="shared" ca="1" si="633"/>
        <v>4284.4682712032445</v>
      </c>
      <c r="X3685" s="677">
        <f t="shared" ca="1" si="633"/>
        <v>43237.211704100715</v>
      </c>
      <c r="Y3685" s="677">
        <f t="shared" ca="1" si="633"/>
        <v>14615.500412455791</v>
      </c>
      <c r="Z3685" s="677">
        <f t="shared" ca="1" si="633"/>
        <v>0</v>
      </c>
      <c r="AA3685" t="str">
        <f t="shared" si="628"/>
        <v>ASR_COMP</v>
      </c>
      <c r="AB3685" s="957">
        <f t="shared" si="629"/>
        <v>44682</v>
      </c>
      <c r="AC3685" t="str">
        <f t="shared" si="630"/>
        <v>Unaudited</v>
      </c>
    </row>
    <row r="3686" spans="1:29" x14ac:dyDescent="0.25">
      <c r="A3686" t="s">
        <v>423</v>
      </c>
      <c r="B3686" t="s">
        <v>1388</v>
      </c>
      <c r="C3686" t="s">
        <v>1389</v>
      </c>
      <c r="D3686">
        <v>1900</v>
      </c>
      <c r="E3686" s="957">
        <v>1</v>
      </c>
      <c r="F3686" t="s">
        <v>441</v>
      </c>
      <c r="G3686" s="957">
        <v>91</v>
      </c>
      <c r="H3686" t="s">
        <v>392</v>
      </c>
      <c r="I3686" s="937" t="s">
        <v>491</v>
      </c>
      <c r="J3686" s="937" t="s">
        <v>447</v>
      </c>
      <c r="K3686" s="937" t="s">
        <v>450</v>
      </c>
      <c r="L3686" s="937">
        <v>7.2</v>
      </c>
      <c r="M3686" s="962" t="s">
        <v>21</v>
      </c>
      <c r="N3686" s="677">
        <f t="shared" ca="1" si="627"/>
        <v>295303.72499999998</v>
      </c>
      <c r="O3686" s="677">
        <f t="shared" ca="1" si="634"/>
        <v>250208.71649999998</v>
      </c>
      <c r="P3686" s="677">
        <f t="shared" ca="1" si="634"/>
        <v>7703.3429999999998</v>
      </c>
      <c r="Q3686" s="677">
        <f t="shared" ca="1" si="634"/>
        <v>14593.0815</v>
      </c>
      <c r="R3686" s="677">
        <f t="shared" ca="1" si="634"/>
        <v>4029.75</v>
      </c>
      <c r="S3686" s="677">
        <f t="shared" ca="1" si="634"/>
        <v>6667.92</v>
      </c>
      <c r="T3686" s="677">
        <f t="shared" ca="1" si="634"/>
        <v>1587.6</v>
      </c>
      <c r="U3686" s="677">
        <f t="shared" ca="1" si="633"/>
        <v>457.65</v>
      </c>
      <c r="V3686" s="677">
        <f t="shared" ca="1" si="633"/>
        <v>1470.1499999999999</v>
      </c>
      <c r="W3686" s="677">
        <f t="shared" ca="1" si="633"/>
        <v>117.44999999999999</v>
      </c>
      <c r="X3686" s="677">
        <f t="shared" ca="1" si="633"/>
        <v>7479.8640000000005</v>
      </c>
      <c r="Y3686" s="677">
        <f t="shared" ca="1" si="633"/>
        <v>988.19999999999993</v>
      </c>
      <c r="Z3686" s="677">
        <f t="shared" ca="1" si="633"/>
        <v>0</v>
      </c>
      <c r="AA3686" t="str">
        <f t="shared" si="628"/>
        <v>ASR_COMP</v>
      </c>
      <c r="AB3686" s="957">
        <f t="shared" si="629"/>
        <v>44682</v>
      </c>
      <c r="AC3686" t="str">
        <f t="shared" si="630"/>
        <v>Unaudited</v>
      </c>
    </row>
    <row r="3687" spans="1:29" x14ac:dyDescent="0.25">
      <c r="A3687" t="s">
        <v>423</v>
      </c>
      <c r="B3687" t="s">
        <v>1388</v>
      </c>
      <c r="C3687" t="s">
        <v>1389</v>
      </c>
      <c r="D3687">
        <v>1900</v>
      </c>
      <c r="E3687" s="957">
        <v>1</v>
      </c>
      <c r="F3687" t="s">
        <v>441</v>
      </c>
      <c r="G3687" s="957">
        <v>91</v>
      </c>
      <c r="H3687" t="s">
        <v>392</v>
      </c>
      <c r="I3687" s="937" t="s">
        <v>491</v>
      </c>
      <c r="J3687" s="937" t="s">
        <v>447</v>
      </c>
      <c r="K3687" s="937" t="s">
        <v>450</v>
      </c>
      <c r="L3687" s="937">
        <v>7.3</v>
      </c>
      <c r="M3687" s="962" t="s">
        <v>158</v>
      </c>
      <c r="N3687" s="677">
        <f t="shared" ca="1" si="627"/>
        <v>-2749.9248540729027</v>
      </c>
      <c r="O3687" s="677">
        <f t="shared" ca="1" si="634"/>
        <v>-2351.6269547473303</v>
      </c>
      <c r="P3687" s="677">
        <f t="shared" ca="1" si="634"/>
        <v>-222.06093580817247</v>
      </c>
      <c r="Q3687" s="677">
        <f t="shared" ca="1" si="634"/>
        <v>-13.911124388336049</v>
      </c>
      <c r="R3687" s="677">
        <f t="shared" ca="1" si="634"/>
        <v>-5.2081999830443451</v>
      </c>
      <c r="S3687" s="677">
        <f t="shared" ca="1" si="634"/>
        <v>-97.583476445523985</v>
      </c>
      <c r="T3687" s="677">
        <f t="shared" ca="1" si="634"/>
        <v>6.4555045904014454</v>
      </c>
      <c r="U3687" s="677">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-4.2995506671769332</v>
      </c>
      <c r="V3687" s="677">
        <f t="shared" ca="1" si="635"/>
        <v>-1.6991741367185185</v>
      </c>
      <c r="W3687" s="677">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-2.4922121299016275</v>
      </c>
      <c r="X3687" s="677">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-55.667567515533598</v>
      </c>
      <c r="Y3687" s="677">
        <f t="shared" ca="1" si="637"/>
        <v>-1.8311628415662078</v>
      </c>
      <c r="Z3687" s="677">
        <f t="shared" ca="1" si="637"/>
        <v>0</v>
      </c>
      <c r="AA3687" t="str">
        <f t="shared" si="628"/>
        <v>ASR_COMP</v>
      </c>
      <c r="AB3687" s="957">
        <f t="shared" si="629"/>
        <v>44682</v>
      </c>
      <c r="AC3687" t="str">
        <f t="shared" si="630"/>
        <v>Unaudited</v>
      </c>
    </row>
    <row r="3688" spans="1:29" x14ac:dyDescent="0.25">
      <c r="A3688" t="s">
        <v>423</v>
      </c>
      <c r="B3688" t="s">
        <v>1388</v>
      </c>
      <c r="C3688" t="s">
        <v>1389</v>
      </c>
      <c r="D3688">
        <v>1900</v>
      </c>
      <c r="E3688" s="957">
        <v>1</v>
      </c>
      <c r="F3688" t="s">
        <v>441</v>
      </c>
      <c r="G3688" s="957">
        <v>91</v>
      </c>
      <c r="H3688" t="s">
        <v>392</v>
      </c>
      <c r="I3688" s="937" t="s">
        <v>491</v>
      </c>
      <c r="J3688" s="937" t="s">
        <v>447</v>
      </c>
      <c r="K3688" s="937" t="s">
        <v>450</v>
      </c>
      <c r="L3688" s="937" t="s">
        <v>91</v>
      </c>
      <c r="M3688" s="962" t="s">
        <v>458</v>
      </c>
      <c r="N3688" s="677">
        <f t="shared" ca="1" si="627"/>
        <v>0</v>
      </c>
      <c r="O3688" s="677">
        <f t="shared" ca="1" si="634"/>
        <v>0</v>
      </c>
      <c r="P3688" s="677">
        <f t="shared" ca="1" si="634"/>
        <v>0</v>
      </c>
      <c r="Q3688" s="677">
        <f t="shared" ca="1" si="634"/>
        <v>0</v>
      </c>
      <c r="R3688" s="677">
        <f t="shared" ca="1" si="634"/>
        <v>0</v>
      </c>
      <c r="S3688" s="677">
        <f t="shared" ca="1" si="634"/>
        <v>0</v>
      </c>
      <c r="T3688" s="677">
        <f t="shared" ca="1" si="634"/>
        <v>0</v>
      </c>
      <c r="U3688" s="677">
        <f t="shared" ca="1" si="635"/>
        <v>0</v>
      </c>
      <c r="V3688" s="677">
        <f t="shared" ca="1" si="635"/>
        <v>0</v>
      </c>
      <c r="W3688" s="677">
        <f t="shared" ca="1" si="636"/>
        <v>0</v>
      </c>
      <c r="X3688" s="677">
        <f t="shared" ca="1" si="637"/>
        <v>0</v>
      </c>
      <c r="Y3688" s="677">
        <f t="shared" ca="1" si="637"/>
        <v>0</v>
      </c>
      <c r="Z3688" s="677">
        <f t="shared" ca="1" si="637"/>
        <v>0</v>
      </c>
      <c r="AA3688" t="str">
        <f t="shared" si="628"/>
        <v>ASR_COMP</v>
      </c>
      <c r="AB3688" s="957">
        <f t="shared" si="629"/>
        <v>44682</v>
      </c>
      <c r="AC3688" t="str">
        <f t="shared" si="630"/>
        <v>Unaudited</v>
      </c>
    </row>
    <row r="3689" spans="1:29" x14ac:dyDescent="0.25">
      <c r="A3689" t="s">
        <v>423</v>
      </c>
      <c r="B3689" t="s">
        <v>1388</v>
      </c>
      <c r="C3689" t="s">
        <v>1389</v>
      </c>
      <c r="D3689">
        <v>1900</v>
      </c>
      <c r="E3689" s="957">
        <v>1</v>
      </c>
      <c r="F3689" t="s">
        <v>441</v>
      </c>
      <c r="G3689" s="957">
        <v>91</v>
      </c>
      <c r="H3689" t="s">
        <v>392</v>
      </c>
      <c r="I3689" s="937" t="s">
        <v>491</v>
      </c>
      <c r="J3689" s="937" t="s">
        <v>447</v>
      </c>
      <c r="K3689" s="937" t="s">
        <v>451</v>
      </c>
      <c r="L3689" s="937">
        <v>8.1</v>
      </c>
      <c r="M3689" s="962" t="s">
        <v>22</v>
      </c>
      <c r="N3689" s="677">
        <f t="shared" ca="1" si="627"/>
        <v>11986759.997270701</v>
      </c>
      <c r="O3689" s="677">
        <f t="shared" ca="1" si="634"/>
        <v>3309599.8197465194</v>
      </c>
      <c r="P3689" s="677">
        <f t="shared" ca="1" si="634"/>
        <v>660159.49229278986</v>
      </c>
      <c r="Q3689" s="677">
        <f t="shared" ca="1" si="634"/>
        <v>2725350.2735334444</v>
      </c>
      <c r="R3689" s="677">
        <f t="shared" ca="1" si="634"/>
        <v>1588558.0458089442</v>
      </c>
      <c r="S3689" s="677">
        <f t="shared" ca="1" si="634"/>
        <v>5104.1334912609982</v>
      </c>
      <c r="T3689" s="677">
        <f t="shared" ca="1" si="634"/>
        <v>72633.161843940907</v>
      </c>
      <c r="U3689" s="677">
        <f t="shared" ca="1" si="635"/>
        <v>36.110680328214613</v>
      </c>
      <c r="V3689" s="677">
        <f t="shared" ca="1" si="635"/>
        <v>2310459.4050592752</v>
      </c>
      <c r="W3689" s="677">
        <f t="shared" ca="1" si="636"/>
        <v>179471.38892696757</v>
      </c>
      <c r="X3689" s="677">
        <f t="shared" ca="1" si="637"/>
        <v>2371.672898021664</v>
      </c>
      <c r="Y3689" s="677">
        <f t="shared" ca="1" si="637"/>
        <v>1133016.4929892079</v>
      </c>
      <c r="Z3689" s="677">
        <f t="shared" ca="1" si="637"/>
        <v>0</v>
      </c>
      <c r="AA3689" t="str">
        <f t="shared" si="628"/>
        <v>ASR_COMP</v>
      </c>
      <c r="AB3689" s="957">
        <f t="shared" si="629"/>
        <v>44682</v>
      </c>
      <c r="AC3689" t="str">
        <f t="shared" si="630"/>
        <v>Unaudited</v>
      </c>
    </row>
    <row r="3690" spans="1:29" x14ac:dyDescent="0.25">
      <c r="A3690" t="s">
        <v>423</v>
      </c>
      <c r="B3690" t="s">
        <v>1388</v>
      </c>
      <c r="C3690" t="s">
        <v>1389</v>
      </c>
      <c r="D3690">
        <v>1900</v>
      </c>
      <c r="E3690" s="957">
        <v>1</v>
      </c>
      <c r="F3690" t="s">
        <v>441</v>
      </c>
      <c r="G3690" s="957">
        <v>91</v>
      </c>
      <c r="H3690" t="s">
        <v>392</v>
      </c>
      <c r="I3690" s="937" t="s">
        <v>491</v>
      </c>
      <c r="J3690" s="937" t="s">
        <v>447</v>
      </c>
      <c r="K3690" s="937" t="s">
        <v>451</v>
      </c>
      <c r="L3690" s="945" t="s">
        <v>115</v>
      </c>
      <c r="M3690" s="960" t="s">
        <v>446</v>
      </c>
      <c r="N3690" s="677">
        <f t="shared" ca="1" si="627"/>
        <v>234236.15999999997</v>
      </c>
      <c r="O3690" s="677">
        <f t="shared" ca="1" si="634"/>
        <v>165615.35999999999</v>
      </c>
      <c r="P3690" s="677">
        <f t="shared" ca="1" si="634"/>
        <v>26294.400000000001</v>
      </c>
      <c r="Q3690" s="677">
        <f t="shared" ca="1" si="634"/>
        <v>0</v>
      </c>
      <c r="R3690" s="677">
        <f t="shared" ca="1" si="634"/>
        <v>42326.400000000001</v>
      </c>
      <c r="S3690" s="677">
        <f t="shared" ca="1" si="634"/>
        <v>0</v>
      </c>
      <c r="T3690" s="677">
        <f t="shared" ca="1" si="634"/>
        <v>0</v>
      </c>
      <c r="U3690" s="677">
        <f t="shared" ca="1" si="635"/>
        <v>0</v>
      </c>
      <c r="V3690" s="677">
        <f t="shared" ca="1" si="635"/>
        <v>0</v>
      </c>
      <c r="W3690" s="677">
        <f t="shared" ca="1" si="636"/>
        <v>0</v>
      </c>
      <c r="X3690" s="677">
        <f t="shared" ca="1" si="637"/>
        <v>0</v>
      </c>
      <c r="Y3690" s="677">
        <f t="shared" ca="1" si="637"/>
        <v>0</v>
      </c>
      <c r="Z3690" s="677">
        <f t="shared" ca="1" si="637"/>
        <v>0</v>
      </c>
      <c r="AA3690" t="str">
        <f t="shared" si="628"/>
        <v>ASR_COMP</v>
      </c>
      <c r="AB3690" s="957">
        <f t="shared" si="629"/>
        <v>44682</v>
      </c>
      <c r="AC3690" t="str">
        <f t="shared" si="630"/>
        <v>Unaudited</v>
      </c>
    </row>
    <row r="3691" spans="1:29" x14ac:dyDescent="0.25">
      <c r="A3691" t="s">
        <v>423</v>
      </c>
      <c r="B3691" t="s">
        <v>1388</v>
      </c>
      <c r="C3691" t="s">
        <v>1389</v>
      </c>
      <c r="D3691">
        <v>1900</v>
      </c>
      <c r="E3691" s="957">
        <v>1</v>
      </c>
      <c r="F3691" t="s">
        <v>441</v>
      </c>
      <c r="G3691" s="957">
        <v>91</v>
      </c>
      <c r="H3691" t="s">
        <v>392</v>
      </c>
      <c r="I3691" s="962" t="s">
        <v>491</v>
      </c>
      <c r="J3691" s="962" t="s">
        <v>447</v>
      </c>
      <c r="K3691" s="962" t="s">
        <v>451</v>
      </c>
      <c r="L3691" s="937" t="s">
        <v>117</v>
      </c>
      <c r="M3691" s="962" t="s">
        <v>160</v>
      </c>
      <c r="N3691" s="677">
        <f t="shared" ca="1" si="627"/>
        <v>0</v>
      </c>
      <c r="O3691" s="677">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7">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7">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7">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7">
        <f t="shared" ca="1" si="638"/>
        <v>0</v>
      </c>
      <c r="T3691" s="677">
        <f t="shared" ca="1" si="638"/>
        <v>0</v>
      </c>
      <c r="U3691" s="677">
        <f t="shared" ca="1" si="638"/>
        <v>0</v>
      </c>
      <c r="V3691" s="677">
        <f t="shared" ca="1" si="638"/>
        <v>0</v>
      </c>
      <c r="W3691" s="677">
        <f t="shared" ca="1" si="636"/>
        <v>0</v>
      </c>
      <c r="X3691" s="677">
        <f t="shared" ca="1" si="638"/>
        <v>0</v>
      </c>
      <c r="Y3691" s="677">
        <f t="shared" ca="1" si="638"/>
        <v>0</v>
      </c>
      <c r="Z3691" s="677">
        <f t="shared" ca="1" si="638"/>
        <v>0</v>
      </c>
      <c r="AA3691" t="str">
        <f t="shared" si="628"/>
        <v>ASR_COMP</v>
      </c>
      <c r="AB3691" s="957">
        <f t="shared" si="629"/>
        <v>44682</v>
      </c>
      <c r="AC3691" t="str">
        <f t="shared" si="630"/>
        <v>Unaudited</v>
      </c>
    </row>
    <row r="3692" spans="1:29" x14ac:dyDescent="0.25">
      <c r="A3692" t="s">
        <v>423</v>
      </c>
      <c r="B3692" t="s">
        <v>1388</v>
      </c>
      <c r="C3692" t="s">
        <v>1389</v>
      </c>
      <c r="D3692">
        <v>1900</v>
      </c>
      <c r="E3692" s="957">
        <v>1</v>
      </c>
      <c r="F3692" t="s">
        <v>441</v>
      </c>
      <c r="G3692" s="957">
        <v>91</v>
      </c>
      <c r="H3692" t="s">
        <v>392</v>
      </c>
      <c r="I3692" s="937" t="s">
        <v>491</v>
      </c>
      <c r="J3692" s="937" t="s">
        <v>447</v>
      </c>
      <c r="K3692" s="937" t="s">
        <v>451</v>
      </c>
      <c r="L3692" s="943" t="s">
        <v>118</v>
      </c>
      <c r="M3692" s="963" t="s">
        <v>116</v>
      </c>
      <c r="N3692" s="677">
        <f t="shared" ca="1" si="627"/>
        <v>-36117.636906581858</v>
      </c>
      <c r="O3692" s="677">
        <f t="shared" ca="1" si="638"/>
        <v>-12194.618411519597</v>
      </c>
      <c r="P3692" s="677">
        <f t="shared" ca="1" si="638"/>
        <v>-2432.4370128439459</v>
      </c>
      <c r="Q3692" s="677">
        <f t="shared" ca="1" si="638"/>
        <v>-7320.059235362045</v>
      </c>
      <c r="R3692" s="677">
        <f t="shared" ca="1" si="638"/>
        <v>-4266.731915914861</v>
      </c>
      <c r="S3692" s="677">
        <f t="shared" ca="1" si="638"/>
        <v>-117.45466155579646</v>
      </c>
      <c r="T3692" s="677">
        <f t="shared" ca="1" si="638"/>
        <v>0</v>
      </c>
      <c r="U3692" s="677">
        <f t="shared" ca="1" si="638"/>
        <v>-0.83096724326701654</v>
      </c>
      <c r="V3692" s="677">
        <f t="shared" ca="1" si="638"/>
        <v>-6205.697619926761</v>
      </c>
      <c r="W3692" s="677">
        <f t="shared" ca="1" si="636"/>
        <v>-482.04489923962092</v>
      </c>
      <c r="X3692" s="677">
        <f t="shared" ca="1" si="638"/>
        <v>-54.57616616711352</v>
      </c>
      <c r="Y3692" s="677">
        <f t="shared" ca="1" si="638"/>
        <v>-3043.1860168088551</v>
      </c>
      <c r="Z3692" s="677">
        <f t="shared" ca="1" si="638"/>
        <v>0</v>
      </c>
      <c r="AA3692" t="str">
        <f t="shared" si="628"/>
        <v>ASR_COMP</v>
      </c>
      <c r="AB3692" s="957">
        <f t="shared" si="629"/>
        <v>44682</v>
      </c>
      <c r="AC3692" t="str">
        <f t="shared" si="630"/>
        <v>Unaudited</v>
      </c>
    </row>
    <row r="3693" spans="1:29" x14ac:dyDescent="0.25">
      <c r="A3693" t="s">
        <v>423</v>
      </c>
      <c r="B3693" t="s">
        <v>1388</v>
      </c>
      <c r="C3693" t="s">
        <v>1389</v>
      </c>
      <c r="D3693">
        <v>1900</v>
      </c>
      <c r="E3693" s="957">
        <v>1</v>
      </c>
      <c r="F3693" t="s">
        <v>441</v>
      </c>
      <c r="G3693" s="957">
        <v>91</v>
      </c>
      <c r="H3693" t="s">
        <v>392</v>
      </c>
      <c r="I3693" s="937" t="s">
        <v>491</v>
      </c>
      <c r="J3693" s="937" t="s">
        <v>447</v>
      </c>
      <c r="K3693" s="937" t="s">
        <v>451</v>
      </c>
      <c r="L3693" s="943" t="s">
        <v>119</v>
      </c>
      <c r="M3693" s="963" t="s">
        <v>161</v>
      </c>
      <c r="N3693" s="677">
        <f t="shared" ca="1" si="627"/>
        <v>0</v>
      </c>
      <c r="O3693" s="677">
        <f t="shared" ca="1" si="638"/>
        <v>0</v>
      </c>
      <c r="P3693" s="677">
        <f t="shared" ca="1" si="638"/>
        <v>0</v>
      </c>
      <c r="Q3693" s="677">
        <f t="shared" ca="1" si="638"/>
        <v>0</v>
      </c>
      <c r="R3693" s="677">
        <f t="shared" ca="1" si="638"/>
        <v>0</v>
      </c>
      <c r="S3693" s="677">
        <f t="shared" ca="1" si="638"/>
        <v>0</v>
      </c>
      <c r="T3693" s="677">
        <f t="shared" ca="1" si="638"/>
        <v>0</v>
      </c>
      <c r="U3693" s="677">
        <f t="shared" ca="1" si="638"/>
        <v>0</v>
      </c>
      <c r="V3693" s="677">
        <f t="shared" ca="1" si="638"/>
        <v>0</v>
      </c>
      <c r="W3693" s="677">
        <f t="shared" ca="1" si="636"/>
        <v>0</v>
      </c>
      <c r="X3693" s="677">
        <f t="shared" ca="1" si="638"/>
        <v>0</v>
      </c>
      <c r="Y3693" s="677">
        <f t="shared" ca="1" si="638"/>
        <v>0</v>
      </c>
      <c r="Z3693" s="677">
        <f t="shared" ca="1" si="638"/>
        <v>0</v>
      </c>
      <c r="AA3693" t="str">
        <f t="shared" si="628"/>
        <v>ASR_COMP</v>
      </c>
      <c r="AB3693" s="957">
        <f t="shared" si="629"/>
        <v>44682</v>
      </c>
      <c r="AC3693" t="str">
        <f t="shared" si="630"/>
        <v>Unaudited</v>
      </c>
    </row>
    <row r="3694" spans="1:29" x14ac:dyDescent="0.25">
      <c r="A3694" t="s">
        <v>423</v>
      </c>
      <c r="B3694" t="s">
        <v>1388</v>
      </c>
      <c r="C3694" t="s">
        <v>1389</v>
      </c>
      <c r="D3694">
        <v>1900</v>
      </c>
      <c r="E3694" s="957">
        <v>1</v>
      </c>
      <c r="F3694" t="s">
        <v>441</v>
      </c>
      <c r="G3694" s="957">
        <v>91</v>
      </c>
      <c r="H3694" t="s">
        <v>392</v>
      </c>
      <c r="I3694" s="937" t="s">
        <v>491</v>
      </c>
      <c r="J3694" s="937" t="s">
        <v>447</v>
      </c>
      <c r="K3694" s="937" t="s">
        <v>451</v>
      </c>
      <c r="L3694" s="947" t="s">
        <v>162</v>
      </c>
      <c r="M3694" s="964" t="s">
        <v>23</v>
      </c>
      <c r="N3694" s="677">
        <f t="shared" ca="1" si="627"/>
        <v>0</v>
      </c>
      <c r="O3694" s="677">
        <f t="shared" ca="1" si="638"/>
        <v>0</v>
      </c>
      <c r="P3694" s="677">
        <f t="shared" ca="1" si="638"/>
        <v>0</v>
      </c>
      <c r="Q3694" s="677">
        <f t="shared" ca="1" si="638"/>
        <v>0</v>
      </c>
      <c r="R3694" s="677">
        <f t="shared" ca="1" si="638"/>
        <v>0</v>
      </c>
      <c r="S3694" s="677">
        <f t="shared" ca="1" si="638"/>
        <v>0</v>
      </c>
      <c r="T3694" s="677">
        <f t="shared" ca="1" si="638"/>
        <v>0</v>
      </c>
      <c r="U3694" s="677">
        <f t="shared" ca="1" si="638"/>
        <v>0</v>
      </c>
      <c r="V3694" s="677">
        <f t="shared" ca="1" si="638"/>
        <v>0</v>
      </c>
      <c r="W3694" s="677">
        <f t="shared" ca="1" si="636"/>
        <v>0</v>
      </c>
      <c r="X3694" s="677">
        <f t="shared" ca="1" si="638"/>
        <v>0</v>
      </c>
      <c r="Y3694" s="677">
        <f t="shared" ca="1" si="638"/>
        <v>0</v>
      </c>
      <c r="Z3694" s="677">
        <f t="shared" ca="1" si="638"/>
        <v>0</v>
      </c>
      <c r="AA3694" t="str">
        <f t="shared" si="628"/>
        <v>ASR_COMP</v>
      </c>
      <c r="AB3694" s="957">
        <f t="shared" si="629"/>
        <v>44682</v>
      </c>
      <c r="AC3694" t="str">
        <f t="shared" si="630"/>
        <v>Unaudited</v>
      </c>
    </row>
    <row r="3695" spans="1:29" x14ac:dyDescent="0.25">
      <c r="A3695" t="s">
        <v>423</v>
      </c>
      <c r="B3695" t="s">
        <v>1388</v>
      </c>
      <c r="C3695" t="s">
        <v>1389</v>
      </c>
      <c r="D3695">
        <v>1900</v>
      </c>
      <c r="E3695" s="957">
        <v>1</v>
      </c>
      <c r="F3695" t="s">
        <v>441</v>
      </c>
      <c r="G3695" s="957">
        <v>91</v>
      </c>
      <c r="H3695" t="s">
        <v>392</v>
      </c>
      <c r="I3695" s="963" t="s">
        <v>491</v>
      </c>
      <c r="J3695" s="963" t="s">
        <v>447</v>
      </c>
      <c r="K3695" s="963" t="s">
        <v>451</v>
      </c>
      <c r="L3695" s="943" t="s">
        <v>445</v>
      </c>
      <c r="M3695" s="963" t="s">
        <v>459</v>
      </c>
      <c r="N3695" s="677">
        <f t="shared" ca="1" si="627"/>
        <v>0</v>
      </c>
      <c r="O3695" s="677">
        <f t="shared" ca="1" si="638"/>
        <v>0</v>
      </c>
      <c r="P3695" s="677">
        <f t="shared" ca="1" si="638"/>
        <v>0</v>
      </c>
      <c r="Q3695" s="677">
        <f t="shared" ca="1" si="638"/>
        <v>0</v>
      </c>
      <c r="R3695" s="677">
        <f t="shared" ca="1" si="638"/>
        <v>0</v>
      </c>
      <c r="S3695" s="677">
        <f t="shared" ca="1" si="638"/>
        <v>0</v>
      </c>
      <c r="T3695" s="677">
        <f t="shared" ca="1" si="638"/>
        <v>0</v>
      </c>
      <c r="U3695" s="677">
        <f t="shared" ca="1" si="638"/>
        <v>0</v>
      </c>
      <c r="V3695" s="677">
        <f t="shared" ca="1" si="638"/>
        <v>0</v>
      </c>
      <c r="W3695" s="677">
        <f t="shared" ca="1" si="636"/>
        <v>0</v>
      </c>
      <c r="X3695" s="677">
        <f t="shared" ca="1" si="638"/>
        <v>0</v>
      </c>
      <c r="Y3695" s="677">
        <f t="shared" ca="1" si="638"/>
        <v>0</v>
      </c>
      <c r="Z3695" s="677">
        <f t="shared" ca="1" si="638"/>
        <v>0</v>
      </c>
      <c r="AA3695" t="str">
        <f t="shared" si="628"/>
        <v>ASR_COMP</v>
      </c>
      <c r="AB3695" s="957">
        <f t="shared" si="629"/>
        <v>44682</v>
      </c>
      <c r="AC3695" t="str">
        <f t="shared" si="630"/>
        <v>Unaudited</v>
      </c>
    </row>
    <row r="3696" spans="1:29" ht="30" x14ac:dyDescent="0.25">
      <c r="A3696" t="s">
        <v>423</v>
      </c>
      <c r="B3696" t="s">
        <v>1388</v>
      </c>
      <c r="C3696" t="s">
        <v>1389</v>
      </c>
      <c r="D3696">
        <v>1900</v>
      </c>
      <c r="E3696" s="957">
        <v>1</v>
      </c>
      <c r="F3696" t="s">
        <v>441</v>
      </c>
      <c r="G3696" s="957">
        <v>91</v>
      </c>
      <c r="H3696" t="s">
        <v>392</v>
      </c>
      <c r="I3696" s="937" t="s">
        <v>491</v>
      </c>
      <c r="J3696" s="937" t="s">
        <v>447</v>
      </c>
      <c r="K3696" s="937" t="s">
        <v>452</v>
      </c>
      <c r="L3696" s="937">
        <v>9.1</v>
      </c>
      <c r="M3696" s="962" t="s">
        <v>188</v>
      </c>
      <c r="N3696" s="677">
        <f t="shared" ca="1" si="627"/>
        <v>1344322.5111723228</v>
      </c>
      <c r="O3696" s="677">
        <f t="shared" ca="1" si="638"/>
        <v>116501.58565200162</v>
      </c>
      <c r="P3696" s="677">
        <f t="shared" ca="1" si="638"/>
        <v>1752.2117729435729</v>
      </c>
      <c r="Q3696" s="677">
        <f t="shared" ca="1" si="638"/>
        <v>95124.290867276883</v>
      </c>
      <c r="R3696" s="677">
        <f t="shared" ca="1" si="638"/>
        <v>36781.879500797899</v>
      </c>
      <c r="S3696" s="677">
        <f t="shared" ca="1" si="638"/>
        <v>57351.182036334343</v>
      </c>
      <c r="T3696" s="677">
        <f t="shared" ca="1" si="638"/>
        <v>251.62494158249365</v>
      </c>
      <c r="U3696" s="677">
        <f t="shared" ca="1" si="638"/>
        <v>34.110640572391787</v>
      </c>
      <c r="V3696" s="677">
        <f t="shared" ca="1" si="638"/>
        <v>4347.057796843128</v>
      </c>
      <c r="W3696" s="677">
        <f t="shared" ca="1" si="636"/>
        <v>1032178.5679639705</v>
      </c>
      <c r="X3696" s="677">
        <f t="shared" ca="1" si="638"/>
        <v>0</v>
      </c>
      <c r="Y3696" s="677">
        <f t="shared" ca="1" si="638"/>
        <v>0</v>
      </c>
      <c r="Z3696" s="677">
        <f t="shared" ca="1" si="638"/>
        <v>0</v>
      </c>
      <c r="AA3696" t="str">
        <f t="shared" si="628"/>
        <v>ASR_COMP</v>
      </c>
      <c r="AB3696" s="957">
        <f t="shared" si="629"/>
        <v>44682</v>
      </c>
      <c r="AC3696" t="str">
        <f t="shared" si="630"/>
        <v>Unaudited</v>
      </c>
    </row>
    <row r="3697" spans="1:29" x14ac:dyDescent="0.25">
      <c r="A3697" t="s">
        <v>423</v>
      </c>
      <c r="B3697" t="s">
        <v>1388</v>
      </c>
      <c r="C3697" t="s">
        <v>1389</v>
      </c>
      <c r="D3697">
        <v>1900</v>
      </c>
      <c r="E3697" s="957">
        <v>1</v>
      </c>
      <c r="F3697" t="s">
        <v>441</v>
      </c>
      <c r="G3697" s="957">
        <v>91</v>
      </c>
      <c r="H3697" t="s">
        <v>392</v>
      </c>
      <c r="I3697" s="937" t="s">
        <v>491</v>
      </c>
      <c r="J3697" s="937" t="s">
        <v>447</v>
      </c>
      <c r="K3697" s="937" t="s">
        <v>452</v>
      </c>
      <c r="L3697" s="937" t="s">
        <v>109</v>
      </c>
      <c r="M3697" s="962" t="s">
        <v>189</v>
      </c>
      <c r="N3697" s="677">
        <f t="shared" ca="1" si="627"/>
        <v>331314.16711777484</v>
      </c>
      <c r="O3697" s="677">
        <f t="shared" ca="1" si="638"/>
        <v>11559.429103260769</v>
      </c>
      <c r="P3697" s="677">
        <f t="shared" ca="1" si="638"/>
        <v>390.48972723060564</v>
      </c>
      <c r="Q3697" s="677">
        <f t="shared" ca="1" si="638"/>
        <v>154544.93049718317</v>
      </c>
      <c r="R3697" s="677">
        <f t="shared" ca="1" si="638"/>
        <v>6635.4470738086338</v>
      </c>
      <c r="S3697" s="677">
        <f t="shared" ca="1" si="638"/>
        <v>124523.7605906872</v>
      </c>
      <c r="T3697" s="677">
        <f t="shared" ca="1" si="638"/>
        <v>56.075958579995927</v>
      </c>
      <c r="U3697" s="677">
        <f t="shared" ca="1" si="638"/>
        <v>7.6017379511143393</v>
      </c>
      <c r="V3697" s="677">
        <f t="shared" ca="1" si="638"/>
        <v>33350.610086065833</v>
      </c>
      <c r="W3697" s="677">
        <f t="shared" ca="1" si="636"/>
        <v>245.82234300747328</v>
      </c>
      <c r="X3697" s="677">
        <f t="shared" ca="1" si="638"/>
        <v>0</v>
      </c>
      <c r="Y3697" s="677">
        <f t="shared" ca="1" si="638"/>
        <v>0</v>
      </c>
      <c r="Z3697" s="677">
        <f t="shared" ca="1" si="638"/>
        <v>0</v>
      </c>
      <c r="AA3697" t="str">
        <f t="shared" si="628"/>
        <v>ASR_COMP</v>
      </c>
      <c r="AB3697" s="957">
        <f t="shared" si="629"/>
        <v>44682</v>
      </c>
      <c r="AC3697" t="str">
        <f t="shared" si="630"/>
        <v>Unaudited</v>
      </c>
    </row>
    <row r="3698" spans="1:29" x14ac:dyDescent="0.25">
      <c r="A3698" t="s">
        <v>423</v>
      </c>
      <c r="B3698" t="s">
        <v>1388</v>
      </c>
      <c r="C3698" t="s">
        <v>1389</v>
      </c>
      <c r="D3698">
        <v>1900</v>
      </c>
      <c r="E3698" s="957">
        <v>1</v>
      </c>
      <c r="F3698" t="s">
        <v>441</v>
      </c>
      <c r="G3698" s="957">
        <v>91</v>
      </c>
      <c r="H3698" t="s">
        <v>392</v>
      </c>
      <c r="I3698" s="937" t="s">
        <v>491</v>
      </c>
      <c r="J3698" s="937" t="s">
        <v>447</v>
      </c>
      <c r="K3698" s="937" t="s">
        <v>452</v>
      </c>
      <c r="L3698" s="937" t="s">
        <v>1324</v>
      </c>
      <c r="M3698" s="962" t="s">
        <v>1325</v>
      </c>
      <c r="N3698" s="677">
        <f t="shared" ca="1" si="627"/>
        <v>552604.90364717692</v>
      </c>
      <c r="O3698" s="677">
        <f t="shared" ca="1" si="638"/>
        <v>74990.677009915627</v>
      </c>
      <c r="P3698" s="677">
        <f t="shared" ca="1" si="638"/>
        <v>412.90216733191022</v>
      </c>
      <c r="Q3698" s="677">
        <f t="shared" ca="1" si="638"/>
        <v>307187.32549266488</v>
      </c>
      <c r="R3698" s="677">
        <f t="shared" ca="1" si="638"/>
        <v>9892.84223652318</v>
      </c>
      <c r="S3698" s="677">
        <f t="shared" ca="1" si="638"/>
        <v>105864.15310862755</v>
      </c>
      <c r="T3698" s="677">
        <f t="shared" ca="1" si="638"/>
        <v>53811.814478748791</v>
      </c>
      <c r="U3698" s="677">
        <f t="shared" ca="1" si="638"/>
        <v>8.0380451945941385</v>
      </c>
      <c r="V3698" s="677">
        <f t="shared" ca="1" si="638"/>
        <v>177.21961413016308</v>
      </c>
      <c r="W3698" s="677">
        <f t="shared" ca="1" si="636"/>
        <v>259.93149404018072</v>
      </c>
      <c r="X3698" s="677">
        <f t="shared" ca="1" si="638"/>
        <v>0</v>
      </c>
      <c r="Y3698" s="677">
        <f t="shared" ca="1" si="638"/>
        <v>0</v>
      </c>
      <c r="Z3698" s="677">
        <f t="shared" ca="1" si="638"/>
        <v>0</v>
      </c>
      <c r="AA3698" t="str">
        <f t="shared" si="628"/>
        <v>ASR_COMP</v>
      </c>
      <c r="AB3698" s="957">
        <f t="shared" si="629"/>
        <v>44682</v>
      </c>
      <c r="AC3698" t="str">
        <f t="shared" si="630"/>
        <v>Unaudited</v>
      </c>
    </row>
    <row r="3699" spans="1:29" x14ac:dyDescent="0.25">
      <c r="A3699" t="s">
        <v>423</v>
      </c>
      <c r="B3699" t="s">
        <v>1388</v>
      </c>
      <c r="C3699" t="s">
        <v>1389</v>
      </c>
      <c r="D3699">
        <v>1900</v>
      </c>
      <c r="E3699" s="957">
        <v>1</v>
      </c>
      <c r="F3699" t="s">
        <v>441</v>
      </c>
      <c r="G3699" s="957">
        <v>91</v>
      </c>
      <c r="H3699" t="s">
        <v>392</v>
      </c>
      <c r="I3699" s="937" t="s">
        <v>491</v>
      </c>
      <c r="J3699" s="937" t="s">
        <v>447</v>
      </c>
      <c r="K3699" s="937" t="s">
        <v>452</v>
      </c>
      <c r="L3699" s="945" t="s">
        <v>110</v>
      </c>
      <c r="M3699" s="960" t="s">
        <v>190</v>
      </c>
      <c r="N3699" s="677">
        <f t="shared" ca="1" si="627"/>
        <v>561235.8156023703</v>
      </c>
      <c r="O3699" s="677">
        <f t="shared" ca="1" si="638"/>
        <v>232114.10591624581</v>
      </c>
      <c r="P3699" s="677">
        <f t="shared" ca="1" si="638"/>
        <v>18032.432161315908</v>
      </c>
      <c r="Q3699" s="677">
        <f t="shared" ca="1" si="638"/>
        <v>181010.2444323659</v>
      </c>
      <c r="R3699" s="677">
        <f t="shared" ca="1" si="638"/>
        <v>34304.526524202076</v>
      </c>
      <c r="S3699" s="677">
        <f t="shared" ca="1" si="638"/>
        <v>11253.042310926372</v>
      </c>
      <c r="T3699" s="677">
        <f t="shared" ca="1" si="638"/>
        <v>205.67031075065154</v>
      </c>
      <c r="U3699" s="677">
        <f t="shared" ca="1" si="638"/>
        <v>964.44239898277465</v>
      </c>
      <c r="V3699" s="677">
        <f t="shared" ca="1" si="638"/>
        <v>4067.3221030985978</v>
      </c>
      <c r="W3699" s="677">
        <f t="shared" ca="1" si="636"/>
        <v>79284.029444482134</v>
      </c>
      <c r="X3699" s="677">
        <f t="shared" ca="1" si="638"/>
        <v>0</v>
      </c>
      <c r="Y3699" s="677">
        <f t="shared" ca="1" si="638"/>
        <v>0</v>
      </c>
      <c r="Z3699" s="677">
        <f t="shared" ca="1" si="638"/>
        <v>0</v>
      </c>
      <c r="AA3699" t="str">
        <f t="shared" si="628"/>
        <v>ASR_COMP</v>
      </c>
      <c r="AB3699" s="957">
        <f t="shared" si="629"/>
        <v>44682</v>
      </c>
      <c r="AC3699" t="str">
        <f t="shared" si="630"/>
        <v>Unaudited</v>
      </c>
    </row>
    <row r="3700" spans="1:29" x14ac:dyDescent="0.25">
      <c r="A3700" t="s">
        <v>423</v>
      </c>
      <c r="B3700" t="s">
        <v>1388</v>
      </c>
      <c r="C3700" t="s">
        <v>1389</v>
      </c>
      <c r="D3700">
        <v>1900</v>
      </c>
      <c r="E3700" s="957">
        <v>1</v>
      </c>
      <c r="F3700" t="s">
        <v>441</v>
      </c>
      <c r="G3700" s="957">
        <v>91</v>
      </c>
      <c r="H3700" t="s">
        <v>392</v>
      </c>
      <c r="I3700" s="962" t="s">
        <v>491</v>
      </c>
      <c r="J3700" s="962" t="s">
        <v>447</v>
      </c>
      <c r="K3700" s="962" t="s">
        <v>452</v>
      </c>
      <c r="L3700" s="937" t="s">
        <v>111</v>
      </c>
      <c r="M3700" s="962" t="s">
        <v>163</v>
      </c>
      <c r="N3700" s="677">
        <f t="shared" ca="1" si="627"/>
        <v>3361374.4428853481</v>
      </c>
      <c r="O3700" s="677">
        <f t="shared" ca="1" si="638"/>
        <v>1694043.9022924232</v>
      </c>
      <c r="P3700" s="677">
        <f t="shared" ca="1" si="638"/>
        <v>130150.59412791581</v>
      </c>
      <c r="Q3700" s="677">
        <f t="shared" ca="1" si="638"/>
        <v>727837.35328975413</v>
      </c>
      <c r="R3700" s="677">
        <f t="shared" ca="1" si="638"/>
        <v>180907.76379562219</v>
      </c>
      <c r="S3700" s="677">
        <f t="shared" ca="1" si="638"/>
        <v>130245.29043455172</v>
      </c>
      <c r="T3700" s="677">
        <f t="shared" ca="1" si="638"/>
        <v>6839.2017460901634</v>
      </c>
      <c r="U3700" s="677">
        <f t="shared" ca="1" si="638"/>
        <v>8644.5672853450778</v>
      </c>
      <c r="V3700" s="677">
        <f t="shared" ca="1" si="638"/>
        <v>111356.37901705738</v>
      </c>
      <c r="W3700" s="677">
        <f t="shared" ca="1" si="636"/>
        <v>22724.993080514258</v>
      </c>
      <c r="X3700" s="677">
        <f t="shared" ca="1" si="638"/>
        <v>232908.71041920636</v>
      </c>
      <c r="Y3700" s="677">
        <f t="shared" ca="1" si="638"/>
        <v>115715.6873968677</v>
      </c>
      <c r="Z3700" s="677">
        <f t="shared" ca="1" si="638"/>
        <v>0</v>
      </c>
      <c r="AA3700" t="str">
        <f t="shared" si="628"/>
        <v>ASR_COMP</v>
      </c>
      <c r="AB3700" s="957">
        <f t="shared" si="629"/>
        <v>44682</v>
      </c>
      <c r="AC3700" t="str">
        <f t="shared" si="630"/>
        <v>Unaudited</v>
      </c>
    </row>
    <row r="3701" spans="1:29" x14ac:dyDescent="0.25">
      <c r="A3701" t="s">
        <v>423</v>
      </c>
      <c r="B3701" t="s">
        <v>1388</v>
      </c>
      <c r="C3701" t="s">
        <v>1389</v>
      </c>
      <c r="D3701">
        <v>1900</v>
      </c>
      <c r="E3701" s="957">
        <v>1</v>
      </c>
      <c r="F3701" t="s">
        <v>441</v>
      </c>
      <c r="G3701" s="957">
        <v>91</v>
      </c>
      <c r="H3701" t="s">
        <v>392</v>
      </c>
      <c r="I3701" s="937" t="s">
        <v>491</v>
      </c>
      <c r="J3701" s="937" t="s">
        <v>447</v>
      </c>
      <c r="K3701" s="937" t="s">
        <v>452</v>
      </c>
      <c r="L3701" s="937" t="s">
        <v>112</v>
      </c>
      <c r="M3701" s="962" t="s">
        <v>137</v>
      </c>
      <c r="N3701" s="677">
        <f t="shared" ca="1" si="627"/>
        <v>0</v>
      </c>
      <c r="O3701" s="677">
        <f t="shared" ca="1" si="638"/>
        <v>0</v>
      </c>
      <c r="P3701" s="677">
        <f t="shared" ca="1" si="638"/>
        <v>0</v>
      </c>
      <c r="Q3701" s="677">
        <f t="shared" ca="1" si="638"/>
        <v>0</v>
      </c>
      <c r="R3701" s="677">
        <f t="shared" ca="1" si="638"/>
        <v>0</v>
      </c>
      <c r="S3701" s="677">
        <f t="shared" ca="1" si="638"/>
        <v>0</v>
      </c>
      <c r="T3701" s="677">
        <f t="shared" ca="1" si="638"/>
        <v>0</v>
      </c>
      <c r="U3701" s="677">
        <f t="shared" ca="1" si="638"/>
        <v>0</v>
      </c>
      <c r="V3701" s="677">
        <f t="shared" ca="1" si="638"/>
        <v>0</v>
      </c>
      <c r="W3701" s="677">
        <f t="shared" ca="1" si="636"/>
        <v>0</v>
      </c>
      <c r="X3701" s="677">
        <f t="shared" ca="1" si="638"/>
        <v>0</v>
      </c>
      <c r="Y3701" s="677">
        <f t="shared" ca="1" si="638"/>
        <v>0</v>
      </c>
      <c r="Z3701" s="677">
        <f t="shared" ca="1" si="638"/>
        <v>0</v>
      </c>
      <c r="AA3701" t="str">
        <f t="shared" si="628"/>
        <v>ASR_COMP</v>
      </c>
      <c r="AB3701" s="957">
        <f t="shared" si="629"/>
        <v>44682</v>
      </c>
      <c r="AC3701" t="str">
        <f t="shared" si="630"/>
        <v>Unaudited</v>
      </c>
    </row>
    <row r="3702" spans="1:29" x14ac:dyDescent="0.25">
      <c r="A3702" t="s">
        <v>423</v>
      </c>
      <c r="B3702" t="s">
        <v>1388</v>
      </c>
      <c r="C3702" t="s">
        <v>1389</v>
      </c>
      <c r="D3702">
        <v>1900</v>
      </c>
      <c r="E3702" s="957">
        <v>1</v>
      </c>
      <c r="F3702" t="s">
        <v>441</v>
      </c>
      <c r="G3702" s="957">
        <v>91</v>
      </c>
      <c r="H3702" t="s">
        <v>392</v>
      </c>
      <c r="I3702" s="937" t="s">
        <v>491</v>
      </c>
      <c r="J3702" s="937" t="s">
        <v>447</v>
      </c>
      <c r="K3702" s="937" t="s">
        <v>452</v>
      </c>
      <c r="L3702" s="937" t="s">
        <v>113</v>
      </c>
      <c r="M3702" s="962" t="s">
        <v>165</v>
      </c>
      <c r="N3702" s="677">
        <f t="shared" ca="1" si="627"/>
        <v>-30867.222478017065</v>
      </c>
      <c r="O3702" s="677">
        <f t="shared" ca="1" si="638"/>
        <v>-11340.161453837953</v>
      </c>
      <c r="P3702" s="677">
        <f t="shared" ca="1" si="638"/>
        <v>-869.40724307594064</v>
      </c>
      <c r="Q3702" s="677">
        <f t="shared" ca="1" si="638"/>
        <v>-8574.8258148481964</v>
      </c>
      <c r="R3702" s="677">
        <f t="shared" ca="1" si="638"/>
        <v>-1335.9022515095371</v>
      </c>
      <c r="S3702" s="677">
        <f t="shared" ca="1" si="638"/>
        <v>-1168.8770594692076</v>
      </c>
      <c r="T3702" s="677">
        <f t="shared" ca="1" si="638"/>
        <v>-194.41037415943103</v>
      </c>
      <c r="U3702" s="677">
        <f t="shared" ca="1" si="638"/>
        <v>-25.325190385578061</v>
      </c>
      <c r="V3702" s="677">
        <f t="shared" ca="1" si="638"/>
        <v>-748.25761876821434</v>
      </c>
      <c r="W3702" s="677">
        <f t="shared" ca="1" si="636"/>
        <v>-5435.648405591036</v>
      </c>
      <c r="X3702" s="677">
        <f t="shared" ca="1" si="638"/>
        <v>-433.66382150720847</v>
      </c>
      <c r="Y3702" s="677">
        <f t="shared" ca="1" si="638"/>
        <v>-740.74324486476189</v>
      </c>
      <c r="Z3702" s="677">
        <f t="shared" ca="1" si="638"/>
        <v>0</v>
      </c>
      <c r="AA3702" t="str">
        <f t="shared" si="628"/>
        <v>ASR_COMP</v>
      </c>
      <c r="AB3702" s="957">
        <f t="shared" si="629"/>
        <v>44682</v>
      </c>
      <c r="AC3702" t="str">
        <f t="shared" si="630"/>
        <v>Unaudited</v>
      </c>
    </row>
    <row r="3703" spans="1:29" x14ac:dyDescent="0.25">
      <c r="A3703" t="s">
        <v>423</v>
      </c>
      <c r="B3703" t="s">
        <v>1388</v>
      </c>
      <c r="C3703" t="s">
        <v>1389</v>
      </c>
      <c r="D3703">
        <v>1900</v>
      </c>
      <c r="E3703" s="957">
        <v>1</v>
      </c>
      <c r="F3703" t="s">
        <v>441</v>
      </c>
      <c r="G3703" s="957">
        <v>91</v>
      </c>
      <c r="H3703" t="s">
        <v>392</v>
      </c>
      <c r="I3703" s="937" t="s">
        <v>491</v>
      </c>
      <c r="J3703" s="937" t="s">
        <v>447</v>
      </c>
      <c r="K3703" s="937" t="s">
        <v>452</v>
      </c>
      <c r="L3703" s="937" t="s">
        <v>114</v>
      </c>
      <c r="M3703" s="962" t="s">
        <v>466</v>
      </c>
      <c r="N3703" s="677">
        <f t="shared" ca="1" si="627"/>
        <v>0</v>
      </c>
      <c r="O3703" s="677">
        <f t="shared" ca="1" si="638"/>
        <v>0</v>
      </c>
      <c r="P3703" s="677">
        <f t="shared" ca="1" si="638"/>
        <v>0</v>
      </c>
      <c r="Q3703" s="677">
        <f t="shared" ca="1" si="638"/>
        <v>0</v>
      </c>
      <c r="R3703" s="677">
        <f t="shared" ca="1" si="638"/>
        <v>0</v>
      </c>
      <c r="S3703" s="677">
        <f t="shared" ca="1" si="638"/>
        <v>0</v>
      </c>
      <c r="T3703" s="677">
        <f t="shared" ca="1" si="638"/>
        <v>0</v>
      </c>
      <c r="U3703" s="677">
        <f t="shared" ca="1" si="638"/>
        <v>0</v>
      </c>
      <c r="V3703" s="677">
        <f t="shared" ca="1" si="638"/>
        <v>0</v>
      </c>
      <c r="W3703" s="677">
        <f t="shared" ca="1" si="636"/>
        <v>0</v>
      </c>
      <c r="X3703" s="677">
        <f t="shared" ca="1" si="638"/>
        <v>0</v>
      </c>
      <c r="Y3703" s="677">
        <f t="shared" ca="1" si="638"/>
        <v>0</v>
      </c>
      <c r="Z3703" s="677">
        <f t="shared" ca="1" si="638"/>
        <v>0</v>
      </c>
      <c r="AA3703" t="str">
        <f t="shared" si="628"/>
        <v>ASR_COMP</v>
      </c>
      <c r="AB3703" s="957">
        <f t="shared" si="629"/>
        <v>44682</v>
      </c>
      <c r="AC3703" t="str">
        <f t="shared" si="630"/>
        <v>Unaudited</v>
      </c>
    </row>
    <row r="3704" spans="1:29" x14ac:dyDescent="0.25">
      <c r="A3704" t="s">
        <v>423</v>
      </c>
      <c r="B3704" t="s">
        <v>1388</v>
      </c>
      <c r="C3704" t="s">
        <v>1389</v>
      </c>
      <c r="D3704">
        <v>1900</v>
      </c>
      <c r="E3704" s="957">
        <v>1</v>
      </c>
      <c r="F3704" t="s">
        <v>441</v>
      </c>
      <c r="G3704" s="957">
        <v>91</v>
      </c>
      <c r="H3704" t="s">
        <v>392</v>
      </c>
      <c r="I3704" s="937" t="s">
        <v>491</v>
      </c>
      <c r="J3704" s="937" t="s">
        <v>447</v>
      </c>
      <c r="K3704" s="937" t="s">
        <v>6</v>
      </c>
      <c r="L3704" s="945" t="s">
        <v>120</v>
      </c>
      <c r="M3704" s="960" t="s">
        <v>191</v>
      </c>
      <c r="N3704" s="677">
        <f t="shared" ca="1" si="627"/>
        <v>493665.95891271665</v>
      </c>
      <c r="O3704" s="677">
        <f t="shared" ca="1" si="638"/>
        <v>290465.9040209651</v>
      </c>
      <c r="P3704" s="677">
        <f t="shared" ca="1" si="638"/>
        <v>46763.551868936767</v>
      </c>
      <c r="Q3704" s="677">
        <f t="shared" ca="1" si="638"/>
        <v>57977.873650492635</v>
      </c>
      <c r="R3704" s="677">
        <f t="shared" ca="1" si="638"/>
        <v>26428.957375801598</v>
      </c>
      <c r="S3704" s="677">
        <f t="shared" ca="1" si="638"/>
        <v>21707.411756413298</v>
      </c>
      <c r="T3704" s="677">
        <f t="shared" ca="1" si="638"/>
        <v>0</v>
      </c>
      <c r="U3704" s="677">
        <f t="shared" ca="1" si="638"/>
        <v>701.17135595633772</v>
      </c>
      <c r="V3704" s="677">
        <f t="shared" ca="1" si="638"/>
        <v>19324.512922824295</v>
      </c>
      <c r="W3704" s="677">
        <f t="shared" ca="1" si="636"/>
        <v>3453.4007757259701</v>
      </c>
      <c r="X3704" s="677">
        <f t="shared" ca="1" si="638"/>
        <v>14929.578080391862</v>
      </c>
      <c r="Y3704" s="677">
        <f t="shared" ca="1" si="638"/>
        <v>11913.597105208868</v>
      </c>
      <c r="Z3704" s="677">
        <f t="shared" ca="1" si="638"/>
        <v>0</v>
      </c>
      <c r="AA3704" t="str">
        <f t="shared" si="628"/>
        <v>ASR_COMP</v>
      </c>
      <c r="AB3704" s="957">
        <f t="shared" si="629"/>
        <v>44682</v>
      </c>
      <c r="AC3704" t="str">
        <f t="shared" si="630"/>
        <v>Unaudited</v>
      </c>
    </row>
    <row r="3705" spans="1:29" x14ac:dyDescent="0.25">
      <c r="A3705" t="s">
        <v>423</v>
      </c>
      <c r="B3705" t="s">
        <v>1388</v>
      </c>
      <c r="C3705" t="s">
        <v>1389</v>
      </c>
      <c r="D3705">
        <v>1900</v>
      </c>
      <c r="E3705" s="957">
        <v>1</v>
      </c>
      <c r="F3705" t="s">
        <v>441</v>
      </c>
      <c r="G3705" s="957">
        <v>91</v>
      </c>
      <c r="H3705" t="s">
        <v>392</v>
      </c>
      <c r="I3705" s="962" t="s">
        <v>491</v>
      </c>
      <c r="J3705" s="962" t="s">
        <v>447</v>
      </c>
      <c r="K3705" s="962" t="s">
        <v>6</v>
      </c>
      <c r="L3705" s="937" t="s">
        <v>45</v>
      </c>
      <c r="M3705" s="962" t="s">
        <v>166</v>
      </c>
      <c r="N3705" s="677">
        <f t="shared" ca="1" si="627"/>
        <v>486647.41190000012</v>
      </c>
      <c r="O3705" s="677">
        <f t="shared" ca="1" si="638"/>
        <v>427324.69718242157</v>
      </c>
      <c r="P3705" s="677">
        <f t="shared" ca="1" si="638"/>
        <v>13297.854646687094</v>
      </c>
      <c r="Q3705" s="677">
        <f t="shared" ca="1" si="638"/>
        <v>17653.040248727382</v>
      </c>
      <c r="R3705" s="677">
        <f t="shared" ca="1" si="638"/>
        <v>4884.1943537828074</v>
      </c>
      <c r="S3705" s="677">
        <f t="shared" ca="1" si="638"/>
        <v>8124.5408728360662</v>
      </c>
      <c r="T3705" s="677">
        <f t="shared" ca="1" si="638"/>
        <v>2901.8045785206155</v>
      </c>
      <c r="U3705" s="677">
        <f t="shared" ca="1" si="638"/>
        <v>543.95329444560252</v>
      </c>
      <c r="V3705" s="677">
        <f t="shared" ca="1" si="638"/>
        <v>1794.8536735367466</v>
      </c>
      <c r="W3705" s="677">
        <f t="shared" ca="1" si="636"/>
        <v>141.70540369136251</v>
      </c>
      <c r="X3705" s="677">
        <f t="shared" ca="1" si="638"/>
        <v>8801.5180789997557</v>
      </c>
      <c r="Y3705" s="677">
        <f t="shared" ca="1" si="638"/>
        <v>1179.2495663511088</v>
      </c>
      <c r="Z3705" s="677">
        <f t="shared" ca="1" si="638"/>
        <v>0</v>
      </c>
      <c r="AA3705" t="str">
        <f t="shared" si="628"/>
        <v>ASR_COMP</v>
      </c>
      <c r="AB3705" s="957">
        <f t="shared" si="629"/>
        <v>44682</v>
      </c>
      <c r="AC3705" t="str">
        <f t="shared" si="630"/>
        <v>Unaudited</v>
      </c>
    </row>
    <row r="3706" spans="1:29" x14ac:dyDescent="0.25">
      <c r="A3706" t="s">
        <v>423</v>
      </c>
      <c r="B3706" t="s">
        <v>1388</v>
      </c>
      <c r="C3706" t="s">
        <v>1389</v>
      </c>
      <c r="D3706">
        <v>1900</v>
      </c>
      <c r="E3706" s="957">
        <v>1</v>
      </c>
      <c r="F3706" t="s">
        <v>441</v>
      </c>
      <c r="G3706" s="957">
        <v>91</v>
      </c>
      <c r="H3706" t="s">
        <v>392</v>
      </c>
      <c r="I3706" s="937" t="s">
        <v>491</v>
      </c>
      <c r="J3706" s="937" t="s">
        <v>447</v>
      </c>
      <c r="K3706" s="937" t="s">
        <v>6</v>
      </c>
      <c r="L3706" s="937" t="s">
        <v>46</v>
      </c>
      <c r="M3706" s="962" t="s">
        <v>167</v>
      </c>
      <c r="N3706" s="677">
        <f t="shared" ca="1" si="627"/>
        <v>-442.03517325744411</v>
      </c>
      <c r="O3706" s="677">
        <f t="shared" ca="1" si="638"/>
        <v>-286.45851766159223</v>
      </c>
      <c r="P3706" s="677">
        <f t="shared" ca="1" si="638"/>
        <v>-40.33729359867165</v>
      </c>
      <c r="Q3706" s="677">
        <f t="shared" ca="1" si="638"/>
        <v>-61.224574697081344</v>
      </c>
      <c r="R3706" s="677">
        <f t="shared" ca="1" si="638"/>
        <v>-29.725393254297821</v>
      </c>
      <c r="S3706" s="677">
        <f t="shared" ca="1" si="638"/>
        <v>-4.1147008660959035</v>
      </c>
      <c r="T3706" s="677">
        <f t="shared" ca="1" si="638"/>
        <v>0</v>
      </c>
      <c r="U3706" s="677">
        <f t="shared" ca="1" si="638"/>
        <v>-0.2217611017696218</v>
      </c>
      <c r="V3706" s="677">
        <f t="shared" ca="1" si="638"/>
        <v>-9.5518312971397261</v>
      </c>
      <c r="W3706" s="677">
        <f t="shared" ca="1" si="636"/>
        <v>0</v>
      </c>
      <c r="X3706" s="677">
        <f t="shared" ca="1" si="638"/>
        <v>-3.8201936374461587</v>
      </c>
      <c r="Y3706" s="677">
        <f t="shared" ca="1" si="638"/>
        <v>-6.5809071433496822</v>
      </c>
      <c r="Z3706" s="677">
        <f t="shared" ca="1" si="638"/>
        <v>0</v>
      </c>
      <c r="AA3706" t="str">
        <f t="shared" si="628"/>
        <v>ASR_COMP</v>
      </c>
      <c r="AB3706" s="957">
        <f t="shared" si="629"/>
        <v>44682</v>
      </c>
      <c r="AC3706" t="str">
        <f t="shared" si="630"/>
        <v>Unaudited</v>
      </c>
    </row>
    <row r="3707" spans="1:29" x14ac:dyDescent="0.25">
      <c r="A3707" t="s">
        <v>423</v>
      </c>
      <c r="B3707" t="s">
        <v>1388</v>
      </c>
      <c r="C3707" t="s">
        <v>1389</v>
      </c>
      <c r="D3707">
        <v>1900</v>
      </c>
      <c r="E3707" s="957">
        <v>1</v>
      </c>
      <c r="F3707" t="s">
        <v>441</v>
      </c>
      <c r="G3707" s="957">
        <v>91</v>
      </c>
      <c r="H3707" t="s">
        <v>392</v>
      </c>
      <c r="I3707" s="937" t="s">
        <v>491</v>
      </c>
      <c r="J3707" s="937" t="s">
        <v>447</v>
      </c>
      <c r="K3707" s="937" t="s">
        <v>6</v>
      </c>
      <c r="L3707" s="937" t="s">
        <v>168</v>
      </c>
      <c r="M3707" s="962" t="s">
        <v>464</v>
      </c>
      <c r="N3707" s="677">
        <f t="shared" ca="1" si="627"/>
        <v>-112559.5463560264</v>
      </c>
      <c r="O3707" s="677">
        <f t="shared" ca="1" si="638"/>
        <v>-68221.432551580612</v>
      </c>
      <c r="P3707" s="677">
        <f t="shared" ca="1" si="638"/>
        <v>-5980.9312206055802</v>
      </c>
      <c r="Q3707" s="677">
        <f t="shared" ca="1" si="638"/>
        <v>-10456.606808741988</v>
      </c>
      <c r="R3707" s="677">
        <f t="shared" ca="1" si="638"/>
        <v>-4095.1348790947895</v>
      </c>
      <c r="S3707" s="677">
        <f t="shared" ca="1" si="638"/>
        <v>-10591.229665479499</v>
      </c>
      <c r="T3707" s="677">
        <f t="shared" ca="1" si="638"/>
        <v>0</v>
      </c>
      <c r="U3707" s="677">
        <f t="shared" ca="1" si="638"/>
        <v>-676.72768732570978</v>
      </c>
      <c r="V3707" s="677">
        <f t="shared" ca="1" si="638"/>
        <v>-3070.942554097011</v>
      </c>
      <c r="W3707" s="677">
        <f t="shared" ca="1" si="636"/>
        <v>-1653.2387670866226</v>
      </c>
      <c r="X3707" s="677">
        <f t="shared" ca="1" si="638"/>
        <v>-5887.0311735819459</v>
      </c>
      <c r="Y3707" s="677">
        <f t="shared" ca="1" si="638"/>
        <v>-1926.2710484326665</v>
      </c>
      <c r="Z3707" s="677">
        <f t="shared" ca="1" si="638"/>
        <v>0</v>
      </c>
      <c r="AA3707" t="str">
        <f t="shared" si="628"/>
        <v>ASR_COMP</v>
      </c>
      <c r="AB3707" s="957">
        <f t="shared" si="629"/>
        <v>44682</v>
      </c>
      <c r="AC3707" t="str">
        <f t="shared" si="630"/>
        <v>Unaudited</v>
      </c>
    </row>
    <row r="3708" spans="1:29" x14ac:dyDescent="0.25">
      <c r="A3708" t="s">
        <v>423</v>
      </c>
      <c r="B3708" t="s">
        <v>1388</v>
      </c>
      <c r="C3708" t="s">
        <v>1389</v>
      </c>
      <c r="D3708">
        <v>1900</v>
      </c>
      <c r="E3708" s="957">
        <v>1</v>
      </c>
      <c r="F3708" t="s">
        <v>441</v>
      </c>
      <c r="G3708" s="957">
        <v>91</v>
      </c>
      <c r="H3708" t="s">
        <v>392</v>
      </c>
      <c r="I3708" s="937" t="s">
        <v>491</v>
      </c>
      <c r="J3708" s="937" t="s">
        <v>447</v>
      </c>
      <c r="K3708" s="937" t="s">
        <v>437</v>
      </c>
      <c r="L3708" s="937" t="s">
        <v>123</v>
      </c>
      <c r="M3708" s="962" t="s">
        <v>32</v>
      </c>
      <c r="N3708" s="677">
        <f t="shared" ca="1" si="627"/>
        <v>0</v>
      </c>
      <c r="O3708" s="677">
        <f t="shared" ca="1" si="638"/>
        <v>0</v>
      </c>
      <c r="P3708" s="677">
        <f t="shared" ca="1" si="638"/>
        <v>0</v>
      </c>
      <c r="Q3708" s="677">
        <f t="shared" ca="1" si="638"/>
        <v>0</v>
      </c>
      <c r="R3708" s="677">
        <f t="shared" ca="1" si="638"/>
        <v>0</v>
      </c>
      <c r="S3708" s="677">
        <f t="shared" ca="1" si="638"/>
        <v>0</v>
      </c>
      <c r="T3708" s="677">
        <f t="shared" ca="1" si="638"/>
        <v>0</v>
      </c>
      <c r="U3708" s="677">
        <f t="shared" ca="1" si="638"/>
        <v>0</v>
      </c>
      <c r="V3708" s="677">
        <f t="shared" ca="1" si="638"/>
        <v>0</v>
      </c>
      <c r="W3708" s="677">
        <f t="shared" ca="1" si="636"/>
        <v>0</v>
      </c>
      <c r="X3708" s="677">
        <f t="shared" ca="1" si="638"/>
        <v>0</v>
      </c>
      <c r="Y3708" s="677">
        <f t="shared" ca="1" si="638"/>
        <v>0</v>
      </c>
      <c r="Z3708" s="677">
        <f t="shared" ca="1" si="638"/>
        <v>0</v>
      </c>
      <c r="AA3708" t="str">
        <f t="shared" si="628"/>
        <v>ASR_COMP</v>
      </c>
      <c r="AB3708" s="957">
        <f t="shared" si="629"/>
        <v>44682</v>
      </c>
      <c r="AC3708" t="str">
        <f t="shared" si="630"/>
        <v>Unaudited</v>
      </c>
    </row>
    <row r="3709" spans="1:29" x14ac:dyDescent="0.25">
      <c r="A3709" t="s">
        <v>423</v>
      </c>
      <c r="B3709" t="s">
        <v>1388</v>
      </c>
      <c r="C3709" t="s">
        <v>1389</v>
      </c>
      <c r="D3709">
        <v>1900</v>
      </c>
      <c r="E3709" s="957">
        <v>1</v>
      </c>
      <c r="F3709" t="s">
        <v>441</v>
      </c>
      <c r="G3709" s="957">
        <v>91</v>
      </c>
      <c r="H3709" t="s">
        <v>392</v>
      </c>
      <c r="I3709" s="937" t="s">
        <v>491</v>
      </c>
      <c r="J3709" s="937" t="s">
        <v>447</v>
      </c>
      <c r="K3709" s="937" t="s">
        <v>437</v>
      </c>
      <c r="L3709" s="945" t="s">
        <v>946</v>
      </c>
      <c r="M3709" s="960" t="s">
        <v>938</v>
      </c>
      <c r="N3709" s="677">
        <f t="shared" ca="1" si="627"/>
        <v>0</v>
      </c>
      <c r="O3709" s="677">
        <f t="shared" ca="1" si="638"/>
        <v>0</v>
      </c>
      <c r="P3709" s="677">
        <f t="shared" ca="1" si="638"/>
        <v>0</v>
      </c>
      <c r="Q3709" s="677">
        <f t="shared" ca="1" si="638"/>
        <v>0</v>
      </c>
      <c r="R3709" s="677">
        <f t="shared" ca="1" si="638"/>
        <v>0</v>
      </c>
      <c r="S3709" s="677">
        <f t="shared" ca="1" si="638"/>
        <v>0</v>
      </c>
      <c r="T3709" s="677">
        <f t="shared" ca="1" si="638"/>
        <v>0</v>
      </c>
      <c r="U3709" s="677">
        <f t="shared" ca="1" si="638"/>
        <v>0</v>
      </c>
      <c r="V3709" s="677">
        <f t="shared" ca="1" si="638"/>
        <v>0</v>
      </c>
      <c r="W3709" s="677">
        <f t="shared" ca="1" si="636"/>
        <v>0</v>
      </c>
      <c r="X3709" s="677">
        <f t="shared" ca="1" si="638"/>
        <v>0</v>
      </c>
      <c r="Y3709" s="677">
        <f t="shared" ca="1" si="638"/>
        <v>0</v>
      </c>
      <c r="Z3709" s="677">
        <f t="shared" ca="1" si="638"/>
        <v>0</v>
      </c>
      <c r="AA3709" t="str">
        <f t="shared" si="628"/>
        <v>ASR_COMP</v>
      </c>
      <c r="AB3709" s="957">
        <f t="shared" si="629"/>
        <v>44682</v>
      </c>
      <c r="AC3709" t="str">
        <f t="shared" si="630"/>
        <v>Unaudited</v>
      </c>
    </row>
    <row r="3710" spans="1:29" x14ac:dyDescent="0.25">
      <c r="A3710" t="s">
        <v>423</v>
      </c>
      <c r="B3710" t="s">
        <v>1388</v>
      </c>
      <c r="C3710" t="s">
        <v>1389</v>
      </c>
      <c r="D3710">
        <v>1900</v>
      </c>
      <c r="E3710" s="957">
        <v>1</v>
      </c>
      <c r="F3710" t="s">
        <v>441</v>
      </c>
      <c r="G3710" s="957">
        <v>91</v>
      </c>
      <c r="H3710" t="s">
        <v>392</v>
      </c>
      <c r="I3710" s="962" t="s">
        <v>491</v>
      </c>
      <c r="J3710" s="962" t="s">
        <v>447</v>
      </c>
      <c r="K3710" s="962" t="s">
        <v>437</v>
      </c>
      <c r="L3710" s="937" t="s">
        <v>170</v>
      </c>
      <c r="M3710" s="962" t="s">
        <v>40</v>
      </c>
      <c r="N3710" s="677">
        <f t="shared" ca="1" si="627"/>
        <v>18369.312848453712</v>
      </c>
      <c r="O3710" s="677">
        <f t="shared" ca="1" si="638"/>
        <v>15379.133233834256</v>
      </c>
      <c r="P3710" s="677">
        <f t="shared" ca="1" si="638"/>
        <v>478.58099399356576</v>
      </c>
      <c r="Q3710" s="677">
        <f t="shared" ca="1" si="638"/>
        <v>975.27502557416472</v>
      </c>
      <c r="R3710" s="677">
        <f t="shared" ca="1" si="638"/>
        <v>269.83639680072201</v>
      </c>
      <c r="S3710" s="677">
        <f t="shared" ca="1" si="638"/>
        <v>508.93379230255744</v>
      </c>
      <c r="T3710" s="677">
        <f t="shared" ca="1" si="638"/>
        <v>0</v>
      </c>
      <c r="U3710" s="677">
        <f t="shared" ca="1" si="638"/>
        <v>34.074074745965781</v>
      </c>
      <c r="V3710" s="677">
        <f t="shared" ca="1" si="638"/>
        <v>99.160027830709026</v>
      </c>
      <c r="W3710" s="677">
        <f t="shared" ca="1" si="636"/>
        <v>7.828778457526826</v>
      </c>
      <c r="X3710" s="677">
        <f t="shared" ca="1" si="638"/>
        <v>551.34069039414248</v>
      </c>
      <c r="Y3710" s="677">
        <f t="shared" ca="1" si="638"/>
        <v>65.149834520108286</v>
      </c>
      <c r="Z3710" s="677">
        <f t="shared" ca="1" si="638"/>
        <v>0</v>
      </c>
      <c r="AA3710" t="str">
        <f t="shared" si="628"/>
        <v>ASR_COMP</v>
      </c>
      <c r="AB3710" s="957">
        <f t="shared" si="629"/>
        <v>44682</v>
      </c>
      <c r="AC3710" t="str">
        <f t="shared" si="630"/>
        <v>Unaudited</v>
      </c>
    </row>
    <row r="3711" spans="1:29" x14ac:dyDescent="0.25">
      <c r="A3711" t="s">
        <v>423</v>
      </c>
      <c r="B3711" t="s">
        <v>1388</v>
      </c>
      <c r="C3711" t="s">
        <v>1389</v>
      </c>
      <c r="D3711">
        <v>1900</v>
      </c>
      <c r="E3711" s="957">
        <v>1</v>
      </c>
      <c r="F3711" t="s">
        <v>441</v>
      </c>
      <c r="G3711" s="957">
        <v>91</v>
      </c>
      <c r="H3711" t="s">
        <v>392</v>
      </c>
      <c r="I3711" s="937" t="s">
        <v>491</v>
      </c>
      <c r="J3711" s="937" t="s">
        <v>447</v>
      </c>
      <c r="K3711" s="937" t="s">
        <v>437</v>
      </c>
      <c r="L3711" s="937" t="s">
        <v>171</v>
      </c>
      <c r="M3711" s="962" t="s">
        <v>332</v>
      </c>
      <c r="N3711" s="677">
        <f t="shared" ca="1" si="627"/>
        <v>0</v>
      </c>
      <c r="O3711" s="677">
        <f t="shared" ca="1" si="638"/>
        <v>0</v>
      </c>
      <c r="P3711" s="677">
        <f t="shared" ca="1" si="638"/>
        <v>0</v>
      </c>
      <c r="Q3711" s="677">
        <f t="shared" ca="1" si="638"/>
        <v>0</v>
      </c>
      <c r="R3711" s="677">
        <f t="shared" ca="1" si="638"/>
        <v>0</v>
      </c>
      <c r="S3711" s="677">
        <f t="shared" ca="1" si="638"/>
        <v>0</v>
      </c>
      <c r="T3711" s="677">
        <f t="shared" ca="1" si="638"/>
        <v>0</v>
      </c>
      <c r="U3711" s="677">
        <f t="shared" ca="1" si="638"/>
        <v>0</v>
      </c>
      <c r="V3711" s="677">
        <f t="shared" ca="1" si="638"/>
        <v>0</v>
      </c>
      <c r="W3711" s="677">
        <f t="shared" ca="1" si="636"/>
        <v>0</v>
      </c>
      <c r="X3711" s="677">
        <f t="shared" ca="1" si="638"/>
        <v>0</v>
      </c>
      <c r="Y3711" s="677">
        <f t="shared" ca="1" si="638"/>
        <v>0</v>
      </c>
      <c r="Z3711" s="677">
        <f t="shared" ca="1" si="638"/>
        <v>0</v>
      </c>
      <c r="AA3711" t="str">
        <f t="shared" si="628"/>
        <v>ASR_COMP</v>
      </c>
      <c r="AB3711" s="957">
        <f t="shared" si="629"/>
        <v>44682</v>
      </c>
      <c r="AC3711" t="str">
        <f t="shared" si="630"/>
        <v>Unaudited</v>
      </c>
    </row>
    <row r="3712" spans="1:29" x14ac:dyDescent="0.25">
      <c r="A3712" t="s">
        <v>423</v>
      </c>
      <c r="B3712" t="s">
        <v>1388</v>
      </c>
      <c r="C3712" t="s">
        <v>1389</v>
      </c>
      <c r="D3712">
        <v>1900</v>
      </c>
      <c r="E3712" s="957">
        <v>1</v>
      </c>
      <c r="F3712" t="s">
        <v>441</v>
      </c>
      <c r="G3712" s="957">
        <v>91</v>
      </c>
      <c r="H3712" t="s">
        <v>392</v>
      </c>
      <c r="I3712" s="937" t="s">
        <v>491</v>
      </c>
      <c r="J3712" s="937" t="s">
        <v>453</v>
      </c>
      <c r="K3712" s="937" t="s">
        <v>438</v>
      </c>
      <c r="L3712" s="937" t="s">
        <v>124</v>
      </c>
      <c r="M3712" s="962" t="s">
        <v>27</v>
      </c>
      <c r="N3712" s="677">
        <f t="shared" ca="1" si="627"/>
        <v>1684807.3881584841</v>
      </c>
      <c r="O3712" s="677">
        <f t="shared" ca="1" si="638"/>
        <v>-1741.2951629072247</v>
      </c>
      <c r="P3712" s="677">
        <f t="shared" ca="1" si="638"/>
        <v>1686548.6833213915</v>
      </c>
      <c r="Q3712" s="677">
        <f t="shared" ca="1" si="638"/>
        <v>0</v>
      </c>
      <c r="R3712" s="677">
        <f t="shared" ca="1" si="638"/>
        <v>0</v>
      </c>
      <c r="S3712" s="677">
        <f t="shared" ca="1" si="638"/>
        <v>0</v>
      </c>
      <c r="T3712" s="677">
        <f t="shared" ca="1" si="638"/>
        <v>0</v>
      </c>
      <c r="U3712" s="677">
        <f t="shared" ca="1" si="638"/>
        <v>0</v>
      </c>
      <c r="V3712" s="677">
        <f t="shared" ca="1" si="638"/>
        <v>0</v>
      </c>
      <c r="W3712" s="677">
        <f t="shared" ca="1" si="636"/>
        <v>0</v>
      </c>
      <c r="X3712" s="677">
        <f t="shared" ca="1" si="638"/>
        <v>0</v>
      </c>
      <c r="Y3712" s="677">
        <f t="shared" ca="1" si="638"/>
        <v>0</v>
      </c>
      <c r="Z3712" s="677">
        <f t="shared" ca="1" si="638"/>
        <v>0</v>
      </c>
      <c r="AA3712" t="str">
        <f t="shared" si="628"/>
        <v>ASR_COMP</v>
      </c>
      <c r="AB3712" s="957">
        <f t="shared" si="629"/>
        <v>44682</v>
      </c>
      <c r="AC3712" t="str">
        <f t="shared" si="630"/>
        <v>Unaudited</v>
      </c>
    </row>
    <row r="3713" spans="1:29" x14ac:dyDescent="0.25">
      <c r="A3713" t="s">
        <v>423</v>
      </c>
      <c r="B3713" t="s">
        <v>1388</v>
      </c>
      <c r="C3713" t="s">
        <v>1389</v>
      </c>
      <c r="D3713">
        <v>1900</v>
      </c>
      <c r="E3713" s="957">
        <v>1</v>
      </c>
      <c r="F3713" t="s">
        <v>441</v>
      </c>
      <c r="G3713" s="957">
        <v>91</v>
      </c>
      <c r="H3713" t="s">
        <v>392</v>
      </c>
      <c r="I3713" s="937" t="s">
        <v>491</v>
      </c>
      <c r="J3713" s="937" t="s">
        <v>453</v>
      </c>
      <c r="K3713" s="937" t="s">
        <v>438</v>
      </c>
      <c r="L3713" s="937" t="s">
        <v>125</v>
      </c>
      <c r="M3713" s="962" t="s">
        <v>100</v>
      </c>
      <c r="N3713" s="677">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84459.252707468011</v>
      </c>
      <c r="O3713" s="677">
        <f t="shared" ca="1" si="638"/>
        <v>37558.303869299503</v>
      </c>
      <c r="P3713" s="677">
        <f t="shared" ca="1" si="638"/>
        <v>46900.948838168508</v>
      </c>
      <c r="Q3713" s="677">
        <f t="shared" ca="1" si="638"/>
        <v>0</v>
      </c>
      <c r="R3713" s="677">
        <f t="shared" ca="1" si="638"/>
        <v>0</v>
      </c>
      <c r="S3713" s="677">
        <f t="shared" ca="1" si="638"/>
        <v>0</v>
      </c>
      <c r="T3713" s="677">
        <f t="shared" ca="1" si="638"/>
        <v>0</v>
      </c>
      <c r="U3713" s="677">
        <f t="shared" ca="1" si="638"/>
        <v>0</v>
      </c>
      <c r="V3713" s="677">
        <f t="shared" ca="1" si="638"/>
        <v>0</v>
      </c>
      <c r="W3713" s="677">
        <f t="shared" ca="1" si="636"/>
        <v>0</v>
      </c>
      <c r="X3713" s="677">
        <f t="shared" ca="1" si="638"/>
        <v>0</v>
      </c>
      <c r="Y3713" s="677">
        <f t="shared" ca="1" si="638"/>
        <v>0</v>
      </c>
      <c r="Z3713" s="677">
        <f t="shared" ca="1" si="638"/>
        <v>0</v>
      </c>
      <c r="AA3713" t="str">
        <f t="shared" si="628"/>
        <v>ASR_COMP</v>
      </c>
      <c r="AB3713" s="957">
        <f t="shared" si="629"/>
        <v>44682</v>
      </c>
      <c r="AC3713" t="str">
        <f t="shared" si="630"/>
        <v>Unaudited</v>
      </c>
    </row>
    <row r="3714" spans="1:29" x14ac:dyDescent="0.25">
      <c r="A3714" t="s">
        <v>423</v>
      </c>
      <c r="B3714" t="s">
        <v>1388</v>
      </c>
      <c r="C3714" t="s">
        <v>1389</v>
      </c>
      <c r="D3714">
        <v>1900</v>
      </c>
      <c r="E3714" s="957">
        <v>1</v>
      </c>
      <c r="F3714" t="s">
        <v>441</v>
      </c>
      <c r="G3714" s="957">
        <v>91</v>
      </c>
      <c r="H3714" t="s">
        <v>392</v>
      </c>
      <c r="I3714" s="937" t="s">
        <v>491</v>
      </c>
      <c r="J3714" s="937" t="s">
        <v>453</v>
      </c>
      <c r="K3714" s="937" t="s">
        <v>438</v>
      </c>
      <c r="L3714" s="937" t="s">
        <v>126</v>
      </c>
      <c r="M3714" s="962" t="s">
        <v>101</v>
      </c>
      <c r="N3714" s="677">
        <f t="shared" ca="1" si="639"/>
        <v>231197.72665662592</v>
      </c>
      <c r="O3714" s="677">
        <f t="shared" ca="1" si="638"/>
        <v>172280.38954917149</v>
      </c>
      <c r="P3714" s="677">
        <f t="shared" ca="1" si="638"/>
        <v>58917.337107454419</v>
      </c>
      <c r="Q3714" s="677">
        <f t="shared" ca="1" si="638"/>
        <v>0</v>
      </c>
      <c r="R3714" s="677">
        <f t="shared" ca="1" si="638"/>
        <v>0</v>
      </c>
      <c r="S3714" s="677">
        <f t="shared" ca="1" si="638"/>
        <v>0</v>
      </c>
      <c r="T3714" s="677">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7">
        <f t="shared" ca="1" si="640"/>
        <v>0</v>
      </c>
      <c r="V3714" s="677">
        <f t="shared" ca="1" si="640"/>
        <v>0</v>
      </c>
      <c r="W3714" s="677">
        <f t="shared" ca="1" si="636"/>
        <v>0</v>
      </c>
      <c r="X3714" s="677">
        <f t="shared" ca="1" si="640"/>
        <v>0</v>
      </c>
      <c r="Y3714" s="677">
        <f t="shared" ca="1" si="640"/>
        <v>0</v>
      </c>
      <c r="Z3714" s="677">
        <f t="shared" ca="1" si="640"/>
        <v>0</v>
      </c>
      <c r="AA3714" t="str">
        <f t="shared" ref="AA3714:AA3777" si="641">file_name</f>
        <v>ASR_COMP</v>
      </c>
      <c r="AB3714" s="957">
        <f t="shared" ref="AB3714:AB3777" si="642">file_date</f>
        <v>44682</v>
      </c>
      <c r="AC3714" t="str">
        <f t="shared" ref="AC3714:AC3777" si="643">status</f>
        <v>Unaudited</v>
      </c>
    </row>
    <row r="3715" spans="1:29" x14ac:dyDescent="0.25">
      <c r="A3715" t="s">
        <v>423</v>
      </c>
      <c r="B3715" t="s">
        <v>1388</v>
      </c>
      <c r="C3715" t="s">
        <v>1389</v>
      </c>
      <c r="D3715">
        <v>1900</v>
      </c>
      <c r="E3715" s="957">
        <v>1</v>
      </c>
      <c r="F3715" t="s">
        <v>441</v>
      </c>
      <c r="G3715" s="957">
        <v>91</v>
      </c>
      <c r="H3715" t="s">
        <v>392</v>
      </c>
      <c r="I3715" s="937" t="s">
        <v>491</v>
      </c>
      <c r="J3715" s="937" t="s">
        <v>453</v>
      </c>
      <c r="K3715" s="937" t="s">
        <v>438</v>
      </c>
      <c r="L3715" s="937" t="s">
        <v>127</v>
      </c>
      <c r="M3715" s="962" t="s">
        <v>102</v>
      </c>
      <c r="N3715" s="677">
        <f t="shared" ca="1" si="639"/>
        <v>55173.575988785313</v>
      </c>
      <c r="O3715" s="677">
        <f t="shared" ca="1" si="640"/>
        <v>33107.121752268475</v>
      </c>
      <c r="P3715" s="677">
        <f t="shared" ca="1" si="640"/>
        <v>22066.454236516838</v>
      </c>
      <c r="Q3715" s="677">
        <f t="shared" ca="1" si="640"/>
        <v>0</v>
      </c>
      <c r="R3715" s="677">
        <f t="shared" ca="1" si="640"/>
        <v>0</v>
      </c>
      <c r="S3715" s="677">
        <f t="shared" ca="1" si="640"/>
        <v>0</v>
      </c>
      <c r="T3715" s="677">
        <f t="shared" ca="1" si="640"/>
        <v>0</v>
      </c>
      <c r="U3715" s="677">
        <f t="shared" ca="1" si="640"/>
        <v>0</v>
      </c>
      <c r="V3715" s="677">
        <f t="shared" ca="1" si="640"/>
        <v>0</v>
      </c>
      <c r="W3715" s="677">
        <f t="shared" ca="1" si="636"/>
        <v>0</v>
      </c>
      <c r="X3715" s="677">
        <f t="shared" ca="1" si="640"/>
        <v>0</v>
      </c>
      <c r="Y3715" s="677">
        <f t="shared" ca="1" si="640"/>
        <v>0</v>
      </c>
      <c r="Z3715" s="677">
        <f t="shared" ca="1" si="640"/>
        <v>0</v>
      </c>
      <c r="AA3715" t="str">
        <f t="shared" si="641"/>
        <v>ASR_COMP</v>
      </c>
      <c r="AB3715" s="957">
        <f t="shared" si="642"/>
        <v>44682</v>
      </c>
      <c r="AC3715" t="str">
        <f t="shared" si="643"/>
        <v>Unaudited</v>
      </c>
    </row>
    <row r="3716" spans="1:29" x14ac:dyDescent="0.25">
      <c r="A3716" t="s">
        <v>423</v>
      </c>
      <c r="B3716" t="s">
        <v>1388</v>
      </c>
      <c r="C3716" t="s">
        <v>1389</v>
      </c>
      <c r="D3716">
        <v>1900</v>
      </c>
      <c r="E3716" s="957">
        <v>1</v>
      </c>
      <c r="F3716" t="s">
        <v>441</v>
      </c>
      <c r="G3716" s="957">
        <v>91</v>
      </c>
      <c r="H3716" t="s">
        <v>392</v>
      </c>
      <c r="I3716" s="937" t="s">
        <v>491</v>
      </c>
      <c r="J3716" s="937" t="s">
        <v>453</v>
      </c>
      <c r="K3716" s="937" t="s">
        <v>438</v>
      </c>
      <c r="L3716" s="937" t="s">
        <v>128</v>
      </c>
      <c r="M3716" s="962" t="s">
        <v>103</v>
      </c>
      <c r="N3716" s="677">
        <f t="shared" ca="1" si="639"/>
        <v>191586.90679585794</v>
      </c>
      <c r="O3716" s="677">
        <f t="shared" ca="1" si="640"/>
        <v>36880.616391798161</v>
      </c>
      <c r="P3716" s="677">
        <f t="shared" ca="1" si="640"/>
        <v>154706.29040405978</v>
      </c>
      <c r="Q3716" s="677">
        <f t="shared" ca="1" si="640"/>
        <v>0</v>
      </c>
      <c r="R3716" s="677">
        <f t="shared" ca="1" si="640"/>
        <v>0</v>
      </c>
      <c r="S3716" s="677">
        <f t="shared" ca="1" si="640"/>
        <v>0</v>
      </c>
      <c r="T3716" s="677">
        <f t="shared" ca="1" si="640"/>
        <v>0</v>
      </c>
      <c r="U3716" s="677">
        <f t="shared" ca="1" si="640"/>
        <v>0</v>
      </c>
      <c r="V3716" s="677">
        <f t="shared" ca="1" si="640"/>
        <v>0</v>
      </c>
      <c r="W3716" s="677">
        <f t="shared" ca="1" si="636"/>
        <v>0</v>
      </c>
      <c r="X3716" s="677">
        <f t="shared" ca="1" si="640"/>
        <v>0</v>
      </c>
      <c r="Y3716" s="677">
        <f t="shared" ca="1" si="640"/>
        <v>0</v>
      </c>
      <c r="Z3716" s="677">
        <f t="shared" ca="1" si="640"/>
        <v>0</v>
      </c>
      <c r="AA3716" t="str">
        <f t="shared" si="641"/>
        <v>ASR_COMP</v>
      </c>
      <c r="AB3716" s="957">
        <f t="shared" si="642"/>
        <v>44682</v>
      </c>
      <c r="AC3716" t="str">
        <f t="shared" si="643"/>
        <v>Unaudited</v>
      </c>
    </row>
    <row r="3717" spans="1:29" x14ac:dyDescent="0.25">
      <c r="A3717" t="s">
        <v>423</v>
      </c>
      <c r="B3717" t="s">
        <v>1388</v>
      </c>
      <c r="C3717" t="s">
        <v>1389</v>
      </c>
      <c r="D3717">
        <v>1900</v>
      </c>
      <c r="E3717" s="957">
        <v>1</v>
      </c>
      <c r="F3717" t="s">
        <v>441</v>
      </c>
      <c r="G3717" s="957">
        <v>91</v>
      </c>
      <c r="H3717" t="s">
        <v>392</v>
      </c>
      <c r="I3717" s="937" t="s">
        <v>491</v>
      </c>
      <c r="J3717" s="937" t="s">
        <v>453</v>
      </c>
      <c r="K3717" s="937" t="s">
        <v>438</v>
      </c>
      <c r="L3717" s="945" t="s">
        <v>129</v>
      </c>
      <c r="M3717" s="960" t="s">
        <v>28</v>
      </c>
      <c r="N3717" s="677">
        <f t="shared" ca="1" si="639"/>
        <v>38521.255604939637</v>
      </c>
      <c r="O3717" s="677">
        <f t="shared" ca="1" si="640"/>
        <v>38521.255604939637</v>
      </c>
      <c r="P3717" s="677">
        <f t="shared" ca="1" si="640"/>
        <v>0</v>
      </c>
      <c r="Q3717" s="677">
        <f t="shared" ca="1" si="640"/>
        <v>0</v>
      </c>
      <c r="R3717" s="677">
        <f t="shared" ca="1" si="640"/>
        <v>0</v>
      </c>
      <c r="S3717" s="677">
        <f t="shared" ca="1" si="640"/>
        <v>0</v>
      </c>
      <c r="T3717" s="677">
        <f t="shared" ca="1" si="640"/>
        <v>0</v>
      </c>
      <c r="U3717" s="677">
        <f t="shared" ca="1" si="640"/>
        <v>0</v>
      </c>
      <c r="V3717" s="677">
        <f t="shared" ca="1" si="640"/>
        <v>0</v>
      </c>
      <c r="W3717" s="677">
        <f t="shared" ca="1" si="636"/>
        <v>0</v>
      </c>
      <c r="X3717" s="677">
        <f t="shared" ca="1" si="640"/>
        <v>0</v>
      </c>
      <c r="Y3717" s="677">
        <f t="shared" ca="1" si="640"/>
        <v>0</v>
      </c>
      <c r="Z3717" s="677">
        <f t="shared" ca="1" si="640"/>
        <v>0</v>
      </c>
      <c r="AA3717" t="str">
        <f t="shared" si="641"/>
        <v>ASR_COMP</v>
      </c>
      <c r="AB3717" s="957">
        <f t="shared" si="642"/>
        <v>44682</v>
      </c>
      <c r="AC3717" t="str">
        <f t="shared" si="643"/>
        <v>Unaudited</v>
      </c>
    </row>
    <row r="3718" spans="1:29" x14ac:dyDescent="0.25">
      <c r="A3718" t="s">
        <v>423</v>
      </c>
      <c r="B3718" t="s">
        <v>1388</v>
      </c>
      <c r="C3718" t="s">
        <v>1389</v>
      </c>
      <c r="D3718">
        <v>1900</v>
      </c>
      <c r="E3718" s="957">
        <v>1</v>
      </c>
      <c r="F3718" t="s">
        <v>441</v>
      </c>
      <c r="G3718" s="957">
        <v>91</v>
      </c>
      <c r="H3718" t="s">
        <v>392</v>
      </c>
      <c r="I3718" s="962" t="s">
        <v>491</v>
      </c>
      <c r="J3718" s="962" t="s">
        <v>439</v>
      </c>
      <c r="K3718" s="962" t="s">
        <v>439</v>
      </c>
      <c r="L3718" s="937" t="s">
        <v>131</v>
      </c>
      <c r="M3718" s="962" t="s">
        <v>329</v>
      </c>
      <c r="N3718" s="677">
        <f t="shared" ca="1" si="639"/>
        <v>0</v>
      </c>
      <c r="O3718" s="677">
        <f t="shared" ca="1" si="640"/>
        <v>0</v>
      </c>
      <c r="P3718" s="677">
        <f t="shared" ca="1" si="640"/>
        <v>0</v>
      </c>
      <c r="Q3718" s="677">
        <f t="shared" ca="1" si="640"/>
        <v>0</v>
      </c>
      <c r="R3718" s="677">
        <f t="shared" ca="1" si="640"/>
        <v>0</v>
      </c>
      <c r="S3718" s="677">
        <f t="shared" ca="1" si="640"/>
        <v>0</v>
      </c>
      <c r="T3718" s="677">
        <f t="shared" ca="1" si="640"/>
        <v>0</v>
      </c>
      <c r="U3718" s="677">
        <f t="shared" ca="1" si="640"/>
        <v>0</v>
      </c>
      <c r="V3718" s="677">
        <f t="shared" ca="1" si="640"/>
        <v>0</v>
      </c>
      <c r="W3718" s="677">
        <f t="shared" ca="1" si="636"/>
        <v>0</v>
      </c>
      <c r="X3718" s="677">
        <f t="shared" ca="1" si="640"/>
        <v>0</v>
      </c>
      <c r="Y3718" s="677">
        <f t="shared" ca="1" si="640"/>
        <v>0</v>
      </c>
      <c r="Z3718" s="677">
        <f t="shared" ca="1" si="640"/>
        <v>0</v>
      </c>
      <c r="AA3718" t="str">
        <f t="shared" si="641"/>
        <v>ASR_COMP</v>
      </c>
      <c r="AB3718" s="957">
        <f t="shared" si="642"/>
        <v>44682</v>
      </c>
      <c r="AC3718" t="str">
        <f t="shared" si="643"/>
        <v>Unaudited</v>
      </c>
    </row>
    <row r="3719" spans="1:29" x14ac:dyDescent="0.25">
      <c r="A3719" t="s">
        <v>423</v>
      </c>
      <c r="B3719" t="s">
        <v>1388</v>
      </c>
      <c r="C3719" t="s">
        <v>1389</v>
      </c>
      <c r="D3719">
        <v>1900</v>
      </c>
      <c r="E3719" s="957">
        <v>1</v>
      </c>
      <c r="F3719" t="s">
        <v>441</v>
      </c>
      <c r="G3719" s="957">
        <v>91</v>
      </c>
      <c r="H3719" t="s">
        <v>392</v>
      </c>
      <c r="I3719" s="937" t="s">
        <v>491</v>
      </c>
      <c r="J3719" s="937" t="s">
        <v>439</v>
      </c>
      <c r="K3719" s="937" t="s">
        <v>439</v>
      </c>
      <c r="L3719" s="937" t="s">
        <v>132</v>
      </c>
      <c r="M3719" s="962" t="s">
        <v>328</v>
      </c>
      <c r="N3719" s="677">
        <f t="shared" ca="1" si="639"/>
        <v>0</v>
      </c>
      <c r="O3719" s="677">
        <f t="shared" ca="1" si="640"/>
        <v>0</v>
      </c>
      <c r="P3719" s="677">
        <f t="shared" ca="1" si="640"/>
        <v>0</v>
      </c>
      <c r="Q3719" s="677">
        <f t="shared" ca="1" si="640"/>
        <v>0</v>
      </c>
      <c r="R3719" s="677">
        <f t="shared" ca="1" si="640"/>
        <v>0</v>
      </c>
      <c r="S3719" s="677">
        <f t="shared" ca="1" si="640"/>
        <v>0</v>
      </c>
      <c r="T3719" s="677">
        <f t="shared" ca="1" si="640"/>
        <v>0</v>
      </c>
      <c r="U3719" s="677">
        <f t="shared" ca="1" si="640"/>
        <v>0</v>
      </c>
      <c r="V3719" s="677">
        <f t="shared" ca="1" si="640"/>
        <v>0</v>
      </c>
      <c r="W3719" s="677">
        <f t="shared" ca="1" si="636"/>
        <v>0</v>
      </c>
      <c r="X3719" s="677">
        <f t="shared" ca="1" si="640"/>
        <v>0</v>
      </c>
      <c r="Y3719" s="677">
        <f t="shared" ca="1" si="640"/>
        <v>0</v>
      </c>
      <c r="Z3719" s="677">
        <f t="shared" ca="1" si="640"/>
        <v>0</v>
      </c>
      <c r="AA3719" t="str">
        <f t="shared" si="641"/>
        <v>ASR_COMP</v>
      </c>
      <c r="AB3719" s="957">
        <f t="shared" si="642"/>
        <v>44682</v>
      </c>
      <c r="AC3719" t="str">
        <f t="shared" si="643"/>
        <v>Unaudited</v>
      </c>
    </row>
    <row r="3720" spans="1:29" ht="30" x14ac:dyDescent="0.25">
      <c r="A3720" t="s">
        <v>423</v>
      </c>
      <c r="B3720" t="s">
        <v>1388</v>
      </c>
      <c r="C3720" t="s">
        <v>1389</v>
      </c>
      <c r="D3720">
        <v>1900</v>
      </c>
      <c r="E3720" s="957">
        <v>1</v>
      </c>
      <c r="F3720" t="s">
        <v>441</v>
      </c>
      <c r="G3720" s="957">
        <v>91</v>
      </c>
      <c r="H3720" t="s">
        <v>392</v>
      </c>
      <c r="I3720" s="937" t="s">
        <v>491</v>
      </c>
      <c r="J3720" s="937" t="s">
        <v>439</v>
      </c>
      <c r="K3720" s="937" t="s">
        <v>439</v>
      </c>
      <c r="L3720" s="937" t="s">
        <v>133</v>
      </c>
      <c r="M3720" s="962" t="s">
        <v>182</v>
      </c>
      <c r="N3720" s="677">
        <f t="shared" ca="1" si="639"/>
        <v>0</v>
      </c>
      <c r="O3720" s="677">
        <f t="shared" ca="1" si="640"/>
        <v>0</v>
      </c>
      <c r="P3720" s="677">
        <f t="shared" ca="1" si="640"/>
        <v>0</v>
      </c>
      <c r="Q3720" s="677">
        <f t="shared" ca="1" si="640"/>
        <v>0</v>
      </c>
      <c r="R3720" s="677">
        <f t="shared" ca="1" si="640"/>
        <v>0</v>
      </c>
      <c r="S3720" s="677">
        <f t="shared" ca="1" si="640"/>
        <v>0</v>
      </c>
      <c r="T3720" s="677">
        <f t="shared" ca="1" si="640"/>
        <v>0</v>
      </c>
      <c r="U3720" s="677">
        <f t="shared" ca="1" si="640"/>
        <v>0</v>
      </c>
      <c r="V3720" s="677">
        <f t="shared" ca="1" si="640"/>
        <v>0</v>
      </c>
      <c r="W3720" s="677">
        <f t="shared" ca="1" si="636"/>
        <v>0</v>
      </c>
      <c r="X3720" s="677">
        <f t="shared" ca="1" si="640"/>
        <v>0</v>
      </c>
      <c r="Y3720" s="677">
        <f t="shared" ca="1" si="640"/>
        <v>0</v>
      </c>
      <c r="Z3720" s="677">
        <f t="shared" ca="1" si="640"/>
        <v>0</v>
      </c>
      <c r="AA3720" t="str">
        <f t="shared" si="641"/>
        <v>ASR_COMP</v>
      </c>
      <c r="AB3720" s="957">
        <f t="shared" si="642"/>
        <v>44682</v>
      </c>
      <c r="AC3720" t="str">
        <f t="shared" si="643"/>
        <v>Unaudited</v>
      </c>
    </row>
    <row r="3721" spans="1:29" x14ac:dyDescent="0.25">
      <c r="A3721" t="s">
        <v>423</v>
      </c>
      <c r="B3721" t="s">
        <v>1388</v>
      </c>
      <c r="C3721" t="s">
        <v>1389</v>
      </c>
      <c r="D3721">
        <v>1900</v>
      </c>
      <c r="E3721" s="957">
        <v>1</v>
      </c>
      <c r="F3721" t="s">
        <v>441</v>
      </c>
      <c r="G3721" s="957">
        <v>91</v>
      </c>
      <c r="H3721" t="s">
        <v>392</v>
      </c>
      <c r="I3721" s="937" t="s">
        <v>491</v>
      </c>
      <c r="J3721" s="937" t="s">
        <v>439</v>
      </c>
      <c r="K3721" s="937" t="s">
        <v>439</v>
      </c>
      <c r="L3721" s="937" t="s">
        <v>134</v>
      </c>
      <c r="M3721" s="962" t="s">
        <v>497</v>
      </c>
      <c r="N3721" s="677">
        <f t="shared" ca="1" si="639"/>
        <v>0</v>
      </c>
      <c r="O3721" s="677">
        <f t="shared" ca="1" si="640"/>
        <v>0</v>
      </c>
      <c r="P3721" s="677">
        <f t="shared" ca="1" si="640"/>
        <v>0</v>
      </c>
      <c r="Q3721" s="677">
        <f t="shared" ca="1" si="640"/>
        <v>0</v>
      </c>
      <c r="R3721" s="677">
        <f t="shared" ca="1" si="640"/>
        <v>0</v>
      </c>
      <c r="S3721" s="677">
        <f t="shared" ca="1" si="640"/>
        <v>0</v>
      </c>
      <c r="T3721" s="677">
        <f t="shared" ca="1" si="640"/>
        <v>0</v>
      </c>
      <c r="U3721" s="677">
        <f t="shared" ca="1" si="640"/>
        <v>0</v>
      </c>
      <c r="V3721" s="677">
        <f t="shared" ca="1" si="640"/>
        <v>0</v>
      </c>
      <c r="W3721" s="677">
        <f t="shared" ca="1" si="636"/>
        <v>0</v>
      </c>
      <c r="X3721" s="677">
        <f t="shared" ca="1" si="640"/>
        <v>0</v>
      </c>
      <c r="Y3721" s="677">
        <f t="shared" ca="1" si="640"/>
        <v>0</v>
      </c>
      <c r="Z3721" s="677">
        <f t="shared" ca="1" si="640"/>
        <v>0</v>
      </c>
      <c r="AA3721" t="str">
        <f t="shared" si="641"/>
        <v>ASR_COMP</v>
      </c>
      <c r="AB3721" s="957">
        <f t="shared" si="642"/>
        <v>44682</v>
      </c>
      <c r="AC3721" t="str">
        <f t="shared" si="643"/>
        <v>Unaudited</v>
      </c>
    </row>
    <row r="3722" spans="1:29" x14ac:dyDescent="0.25">
      <c r="A3722" t="s">
        <v>423</v>
      </c>
      <c r="B3722" t="s">
        <v>1388</v>
      </c>
      <c r="C3722" t="s">
        <v>1389</v>
      </c>
      <c r="D3722">
        <v>1900</v>
      </c>
      <c r="E3722" s="957">
        <v>1</v>
      </c>
      <c r="F3722" t="s">
        <v>441</v>
      </c>
      <c r="G3722" s="957">
        <v>91</v>
      </c>
      <c r="H3722" t="s">
        <v>392</v>
      </c>
      <c r="I3722" s="937" t="s">
        <v>491</v>
      </c>
      <c r="J3722" s="937" t="s">
        <v>439</v>
      </c>
      <c r="K3722" s="937" t="s">
        <v>439</v>
      </c>
      <c r="L3722" s="937" t="s">
        <v>135</v>
      </c>
      <c r="M3722" s="962" t="s">
        <v>498</v>
      </c>
      <c r="N3722" s="677">
        <f t="shared" ca="1" si="639"/>
        <v>0</v>
      </c>
      <c r="O3722" s="677">
        <f t="shared" ca="1" si="640"/>
        <v>0</v>
      </c>
      <c r="P3722" s="677">
        <f t="shared" ca="1" si="640"/>
        <v>0</v>
      </c>
      <c r="Q3722" s="677">
        <f t="shared" ca="1" si="640"/>
        <v>0</v>
      </c>
      <c r="R3722" s="677">
        <f t="shared" ca="1" si="640"/>
        <v>0</v>
      </c>
      <c r="S3722" s="677">
        <f t="shared" ca="1" si="640"/>
        <v>0</v>
      </c>
      <c r="T3722" s="677">
        <f t="shared" ca="1" si="640"/>
        <v>0</v>
      </c>
      <c r="U3722" s="677">
        <f t="shared" ca="1" si="640"/>
        <v>0</v>
      </c>
      <c r="V3722" s="677">
        <f t="shared" ca="1" si="640"/>
        <v>0</v>
      </c>
      <c r="W3722" s="677">
        <f t="shared" ca="1" si="636"/>
        <v>0</v>
      </c>
      <c r="X3722" s="677">
        <f t="shared" ca="1" si="640"/>
        <v>0</v>
      </c>
      <c r="Y3722" s="677">
        <f t="shared" ca="1" si="640"/>
        <v>0</v>
      </c>
      <c r="Z3722" s="677">
        <f t="shared" ca="1" si="640"/>
        <v>0</v>
      </c>
      <c r="AA3722" t="str">
        <f t="shared" si="641"/>
        <v>ASR_COMP</v>
      </c>
      <c r="AB3722" s="957">
        <f t="shared" si="642"/>
        <v>44682</v>
      </c>
      <c r="AC3722" t="str">
        <f t="shared" si="643"/>
        <v>Unaudited</v>
      </c>
    </row>
    <row r="3723" spans="1:29" x14ac:dyDescent="0.25">
      <c r="A3723" t="s">
        <v>423</v>
      </c>
      <c r="B3723" t="s">
        <v>1388</v>
      </c>
      <c r="C3723" t="s">
        <v>1389</v>
      </c>
      <c r="D3723">
        <v>1900</v>
      </c>
      <c r="E3723" s="957">
        <v>1</v>
      </c>
      <c r="F3723" t="s">
        <v>441</v>
      </c>
      <c r="G3723" s="957">
        <v>91</v>
      </c>
      <c r="H3723" t="s">
        <v>392</v>
      </c>
      <c r="I3723" s="937" t="s">
        <v>491</v>
      </c>
      <c r="J3723" s="937" t="s">
        <v>439</v>
      </c>
      <c r="K3723" s="937" t="s">
        <v>439</v>
      </c>
      <c r="L3723" s="937" t="s">
        <v>136</v>
      </c>
      <c r="M3723" s="962" t="s">
        <v>499</v>
      </c>
      <c r="N3723" s="677">
        <f t="shared" ca="1" si="639"/>
        <v>0</v>
      </c>
      <c r="O3723" s="677">
        <f t="shared" ca="1" si="640"/>
        <v>0</v>
      </c>
      <c r="P3723" s="677">
        <f t="shared" ca="1" si="640"/>
        <v>0</v>
      </c>
      <c r="Q3723" s="677">
        <f t="shared" ca="1" si="640"/>
        <v>0</v>
      </c>
      <c r="R3723" s="677">
        <f t="shared" ca="1" si="640"/>
        <v>0</v>
      </c>
      <c r="S3723" s="677">
        <f t="shared" ca="1" si="640"/>
        <v>0</v>
      </c>
      <c r="T3723" s="677">
        <f t="shared" ca="1" si="640"/>
        <v>0</v>
      </c>
      <c r="U3723" s="677">
        <f t="shared" ca="1" si="640"/>
        <v>0</v>
      </c>
      <c r="V3723" s="677">
        <f t="shared" ca="1" si="640"/>
        <v>0</v>
      </c>
      <c r="W3723" s="677">
        <f t="shared" ca="1" si="636"/>
        <v>0</v>
      </c>
      <c r="X3723" s="677">
        <f t="shared" ca="1" si="640"/>
        <v>0</v>
      </c>
      <c r="Y3723" s="677">
        <f t="shared" ca="1" si="640"/>
        <v>0</v>
      </c>
      <c r="Z3723" s="677">
        <f t="shared" ca="1" si="640"/>
        <v>0</v>
      </c>
      <c r="AA3723" t="str">
        <f t="shared" si="641"/>
        <v>ASR_COMP</v>
      </c>
      <c r="AB3723" s="957">
        <f t="shared" si="642"/>
        <v>44682</v>
      </c>
      <c r="AC3723" t="str">
        <f t="shared" si="643"/>
        <v>Unaudited</v>
      </c>
    </row>
    <row r="3724" spans="1:29" x14ac:dyDescent="0.25">
      <c r="A3724" t="s">
        <v>423</v>
      </c>
      <c r="B3724" t="s">
        <v>1388</v>
      </c>
      <c r="C3724" t="s">
        <v>1389</v>
      </c>
      <c r="D3724">
        <v>1900</v>
      </c>
      <c r="E3724" s="957">
        <v>1</v>
      </c>
      <c r="F3724" t="s">
        <v>441</v>
      </c>
      <c r="G3724" s="957">
        <v>91</v>
      </c>
      <c r="H3724" t="s">
        <v>392</v>
      </c>
      <c r="I3724" s="937" t="s">
        <v>492</v>
      </c>
      <c r="J3724" s="937" t="s">
        <v>26</v>
      </c>
      <c r="K3724" s="937" t="s">
        <v>26</v>
      </c>
      <c r="L3724" s="937" t="s">
        <v>272</v>
      </c>
      <c r="M3724" s="962" t="s">
        <v>26</v>
      </c>
      <c r="N3724" s="677">
        <f t="shared" ca="1" si="639"/>
        <v>2119459.0069668558</v>
      </c>
      <c r="O3724" s="677">
        <f t="shared" ca="1" si="640"/>
        <v>0</v>
      </c>
      <c r="P3724" s="677">
        <f t="shared" ca="1" si="640"/>
        <v>0</v>
      </c>
      <c r="Q3724" s="677">
        <f t="shared" ca="1" si="640"/>
        <v>0</v>
      </c>
      <c r="R3724" s="677">
        <f t="shared" ca="1" si="640"/>
        <v>0</v>
      </c>
      <c r="S3724" s="677">
        <f t="shared" ca="1" si="640"/>
        <v>0</v>
      </c>
      <c r="T3724" s="677">
        <f t="shared" ca="1" si="640"/>
        <v>0</v>
      </c>
      <c r="U3724" s="677">
        <f t="shared" ca="1" si="640"/>
        <v>0</v>
      </c>
      <c r="V3724" s="677">
        <f t="shared" ca="1" si="640"/>
        <v>0</v>
      </c>
      <c r="W3724" s="677">
        <f t="shared" ca="1" si="636"/>
        <v>0</v>
      </c>
      <c r="X3724" s="677">
        <f t="shared" ca="1" si="640"/>
        <v>0</v>
      </c>
      <c r="Y3724" s="677">
        <f t="shared" ca="1" si="640"/>
        <v>0</v>
      </c>
      <c r="Z3724" s="677">
        <f t="shared" ca="1" si="640"/>
        <v>0</v>
      </c>
      <c r="AA3724" t="str">
        <f t="shared" si="641"/>
        <v>ASR_COMP</v>
      </c>
      <c r="AB3724" s="957">
        <f t="shared" si="642"/>
        <v>44682</v>
      </c>
      <c r="AC3724" t="str">
        <f t="shared" si="643"/>
        <v>Unaudited</v>
      </c>
    </row>
    <row r="3725" spans="1:29" x14ac:dyDescent="0.25">
      <c r="A3725" t="s">
        <v>423</v>
      </c>
      <c r="B3725" t="s">
        <v>1388</v>
      </c>
      <c r="C3725" t="s">
        <v>1389</v>
      </c>
      <c r="D3725">
        <v>1900</v>
      </c>
      <c r="E3725" s="957">
        <v>1</v>
      </c>
      <c r="F3725" t="s">
        <v>442</v>
      </c>
      <c r="G3725" s="957">
        <v>182</v>
      </c>
      <c r="H3725" t="s">
        <v>392</v>
      </c>
      <c r="I3725" s="937" t="s">
        <v>435</v>
      </c>
      <c r="J3725" s="937" t="s">
        <v>435</v>
      </c>
      <c r="K3725" s="937" t="s">
        <v>435</v>
      </c>
      <c r="L3725" s="945"/>
      <c r="M3725" s="960" t="s">
        <v>435</v>
      </c>
      <c r="N3725" s="677">
        <f t="shared" ca="1" si="639"/>
        <v>229780.43000000002</v>
      </c>
      <c r="O3725" s="677">
        <f t="shared" ca="1" si="640"/>
        <v>195773.52000000002</v>
      </c>
      <c r="P3725" s="677">
        <f t="shared" ca="1" si="640"/>
        <v>6319.9</v>
      </c>
      <c r="Q3725" s="677">
        <f t="shared" ca="1" si="640"/>
        <v>10971.65</v>
      </c>
      <c r="R3725" s="677">
        <f t="shared" ca="1" si="640"/>
        <v>3008.0099999999998</v>
      </c>
      <c r="S3725" s="677">
        <f t="shared" ca="1" si="640"/>
        <v>5051.6099999999997</v>
      </c>
      <c r="T3725" s="677">
        <f t="shared" ca="1" si="640"/>
        <v>1151.94</v>
      </c>
      <c r="U3725" s="677">
        <f t="shared" ca="1" si="640"/>
        <v>333.23</v>
      </c>
      <c r="V3725" s="677">
        <f t="shared" ca="1" si="640"/>
        <v>1167.67</v>
      </c>
      <c r="W3725" s="677">
        <f t="shared" ca="1" si="636"/>
        <v>80.87</v>
      </c>
      <c r="X3725" s="677">
        <f t="shared" ca="1" si="640"/>
        <v>5222.0300000000007</v>
      </c>
      <c r="Y3725" s="677">
        <f t="shared" ca="1" si="640"/>
        <v>700</v>
      </c>
      <c r="Z3725" s="677">
        <f t="shared" ca="1" si="640"/>
        <v>0</v>
      </c>
      <c r="AA3725" t="str">
        <f t="shared" si="641"/>
        <v>ASR_COMP</v>
      </c>
      <c r="AB3725" s="957">
        <f t="shared" si="642"/>
        <v>44682</v>
      </c>
      <c r="AC3725" t="str">
        <f t="shared" si="643"/>
        <v>Unaudited</v>
      </c>
    </row>
    <row r="3726" spans="1:29" x14ac:dyDescent="0.25">
      <c r="A3726" t="s">
        <v>423</v>
      </c>
      <c r="B3726" t="s">
        <v>1388</v>
      </c>
      <c r="C3726" t="s">
        <v>1389</v>
      </c>
      <c r="D3726">
        <v>1900</v>
      </c>
      <c r="E3726" s="957">
        <v>1</v>
      </c>
      <c r="F3726" t="s">
        <v>442</v>
      </c>
      <c r="G3726" s="957">
        <v>182</v>
      </c>
      <c r="H3726" t="s">
        <v>392</v>
      </c>
      <c r="I3726" s="937" t="s">
        <v>490</v>
      </c>
      <c r="J3726" s="937" t="s">
        <v>12</v>
      </c>
      <c r="K3726" s="937" t="s">
        <v>12</v>
      </c>
      <c r="L3726" s="937">
        <v>1.1000000000000001</v>
      </c>
      <c r="M3726" s="962" t="s">
        <v>12</v>
      </c>
      <c r="N3726" s="677">
        <f t="shared" ca="1" si="639"/>
        <v>61346753.200553596</v>
      </c>
      <c r="O3726" s="677">
        <f t="shared" ca="1" si="640"/>
        <v>33700560.039999999</v>
      </c>
      <c r="P3726" s="677">
        <f t="shared" ca="1" si="640"/>
        <v>3059044.9699999997</v>
      </c>
      <c r="Q3726" s="677">
        <f t="shared" ca="1" si="640"/>
        <v>11004658.799999999</v>
      </c>
      <c r="R3726" s="677">
        <f t="shared" ca="1" si="640"/>
        <v>4271124.7899999991</v>
      </c>
      <c r="S3726" s="677">
        <f t="shared" ca="1" si="640"/>
        <v>1255111.0286076376</v>
      </c>
      <c r="T3726" s="677">
        <f t="shared" ca="1" si="640"/>
        <v>420850.23000000004</v>
      </c>
      <c r="U3726" s="677">
        <f t="shared" ca="1" si="640"/>
        <v>80060.95</v>
      </c>
      <c r="V3726" s="677">
        <f t="shared" ca="1" si="640"/>
        <v>3366750.7699999996</v>
      </c>
      <c r="W3726" s="677">
        <f t="shared" ca="1" si="636"/>
        <v>1595383.0619459567</v>
      </c>
      <c r="X3726" s="677">
        <f t="shared" ca="1" si="640"/>
        <v>668605.73999999987</v>
      </c>
      <c r="Y3726" s="677">
        <f t="shared" ca="1" si="640"/>
        <v>1924602.8199999998</v>
      </c>
      <c r="Z3726" s="677">
        <f t="shared" ca="1" si="640"/>
        <v>0</v>
      </c>
      <c r="AA3726" t="str">
        <f t="shared" si="641"/>
        <v>ASR_COMP</v>
      </c>
      <c r="AB3726" s="957">
        <f t="shared" si="642"/>
        <v>44682</v>
      </c>
      <c r="AC3726" t="str">
        <f t="shared" si="643"/>
        <v>Unaudited</v>
      </c>
    </row>
    <row r="3727" spans="1:29" x14ac:dyDescent="0.25">
      <c r="A3727" t="s">
        <v>423</v>
      </c>
      <c r="B3727" t="s">
        <v>1388</v>
      </c>
      <c r="C3727" t="s">
        <v>1389</v>
      </c>
      <c r="D3727">
        <v>1900</v>
      </c>
      <c r="E3727" s="957">
        <v>1</v>
      </c>
      <c r="F3727" t="s">
        <v>442</v>
      </c>
      <c r="G3727" s="957">
        <v>182</v>
      </c>
      <c r="H3727" t="s">
        <v>392</v>
      </c>
      <c r="I3727" s="937" t="s">
        <v>490</v>
      </c>
      <c r="J3727" s="937" t="s">
        <v>12</v>
      </c>
      <c r="K3727" s="937" t="s">
        <v>1331</v>
      </c>
      <c r="L3727" s="937" t="s">
        <v>1322</v>
      </c>
      <c r="M3727" s="962" t="s">
        <v>1331</v>
      </c>
      <c r="N3727" s="677">
        <f t="shared" ca="1" si="639"/>
        <v>609938.71426163951</v>
      </c>
      <c r="O3727" s="677">
        <f t="shared" ca="1" si="640"/>
        <v>101834.38666855922</v>
      </c>
      <c r="P3727" s="677">
        <f t="shared" ca="1" si="640"/>
        <v>9397.7455863321175</v>
      </c>
      <c r="Q3727" s="677">
        <f t="shared" ca="1" si="640"/>
        <v>197744.72475319874</v>
      </c>
      <c r="R3727" s="677">
        <f t="shared" ca="1" si="640"/>
        <v>77755.04317114524</v>
      </c>
      <c r="S3727" s="677">
        <f t="shared" ca="1" si="640"/>
        <v>57653.611255460011</v>
      </c>
      <c r="T3727" s="677">
        <f t="shared" ca="1" si="640"/>
        <v>1276.8318463807309</v>
      </c>
      <c r="U3727" s="677">
        <f t="shared" ca="1" si="640"/>
        <v>3365.6023083225664</v>
      </c>
      <c r="V3727" s="677">
        <f t="shared" ca="1" si="640"/>
        <v>63837.130689908459</v>
      </c>
      <c r="W3727" s="677">
        <f t="shared" ca="1" si="636"/>
        <v>28945.049572840704</v>
      </c>
      <c r="X3727" s="677">
        <f t="shared" ca="1" si="640"/>
        <v>31585.714359807793</v>
      </c>
      <c r="Y3727" s="677">
        <f t="shared" ca="1" si="640"/>
        <v>36542.874049683895</v>
      </c>
      <c r="Z3727" s="677">
        <f t="shared" ca="1" si="640"/>
        <v>0</v>
      </c>
      <c r="AA3727" t="str">
        <f t="shared" si="641"/>
        <v>ASR_COMP</v>
      </c>
      <c r="AB3727" s="957">
        <f t="shared" si="642"/>
        <v>44682</v>
      </c>
      <c r="AC3727" t="str">
        <f t="shared" si="643"/>
        <v>Unaudited</v>
      </c>
    </row>
    <row r="3728" spans="1:29" x14ac:dyDescent="0.25">
      <c r="A3728" t="s">
        <v>423</v>
      </c>
      <c r="B3728" t="s">
        <v>1388</v>
      </c>
      <c r="C3728" t="s">
        <v>1389</v>
      </c>
      <c r="D3728">
        <v>1900</v>
      </c>
      <c r="E3728" s="957">
        <v>1</v>
      </c>
      <c r="F3728" t="s">
        <v>442</v>
      </c>
      <c r="G3728" s="957">
        <v>182</v>
      </c>
      <c r="H3728" t="s">
        <v>392</v>
      </c>
      <c r="I3728" s="937" t="s">
        <v>490</v>
      </c>
      <c r="J3728" s="937" t="s">
        <v>493</v>
      </c>
      <c r="K3728" s="937" t="s">
        <v>494</v>
      </c>
      <c r="L3728" s="937" t="s">
        <v>63</v>
      </c>
      <c r="M3728" s="962" t="s">
        <v>346</v>
      </c>
      <c r="N3728" s="677">
        <f t="shared" ca="1" si="639"/>
        <v>0</v>
      </c>
      <c r="O3728" s="677">
        <f t="shared" ca="1" si="640"/>
        <v>0</v>
      </c>
      <c r="P3728" s="677">
        <f t="shared" ca="1" si="640"/>
        <v>0</v>
      </c>
      <c r="Q3728" s="677">
        <f t="shared" ca="1" si="640"/>
        <v>0</v>
      </c>
      <c r="R3728" s="677">
        <f t="shared" ca="1" si="640"/>
        <v>0</v>
      </c>
      <c r="S3728" s="677">
        <f t="shared" ca="1" si="640"/>
        <v>0</v>
      </c>
      <c r="T3728" s="677">
        <f t="shared" ca="1" si="640"/>
        <v>0</v>
      </c>
      <c r="U3728" s="677">
        <f t="shared" ca="1" si="640"/>
        <v>0</v>
      </c>
      <c r="V3728" s="677">
        <f t="shared" ca="1" si="640"/>
        <v>0</v>
      </c>
      <c r="W3728" s="677">
        <f t="shared" ca="1" si="636"/>
        <v>0</v>
      </c>
      <c r="X3728" s="677">
        <f t="shared" ca="1" si="640"/>
        <v>0</v>
      </c>
      <c r="Y3728" s="677">
        <f t="shared" ca="1" si="640"/>
        <v>0</v>
      </c>
      <c r="Z3728" s="677">
        <f t="shared" ca="1" si="640"/>
        <v>0</v>
      </c>
      <c r="AA3728" t="str">
        <f t="shared" si="641"/>
        <v>ASR_COMP</v>
      </c>
      <c r="AB3728" s="957">
        <f t="shared" si="642"/>
        <v>44682</v>
      </c>
      <c r="AC3728" t="str">
        <f t="shared" si="643"/>
        <v>Unaudited</v>
      </c>
    </row>
    <row r="3729" spans="1:29" x14ac:dyDescent="0.25">
      <c r="A3729" t="s">
        <v>423</v>
      </c>
      <c r="B3729" t="s">
        <v>1388</v>
      </c>
      <c r="C3729" t="s">
        <v>1389</v>
      </c>
      <c r="D3729">
        <v>1900</v>
      </c>
      <c r="E3729" s="957">
        <v>1</v>
      </c>
      <c r="F3729" t="s">
        <v>442</v>
      </c>
      <c r="G3729" s="957">
        <v>182</v>
      </c>
      <c r="H3729" t="s">
        <v>392</v>
      </c>
      <c r="I3729" s="937" t="s">
        <v>490</v>
      </c>
      <c r="J3729" s="937" t="s">
        <v>493</v>
      </c>
      <c r="K3729" s="937" t="s">
        <v>1022</v>
      </c>
      <c r="L3729" s="937" t="s">
        <v>918</v>
      </c>
      <c r="M3729" s="962" t="s">
        <v>919</v>
      </c>
      <c r="N3729" s="677">
        <f t="shared" ca="1" si="639"/>
        <v>1815002.9800000039</v>
      </c>
      <c r="O3729" s="677">
        <f t="shared" ca="1" si="640"/>
        <v>1678472.2400000039</v>
      </c>
      <c r="P3729" s="677">
        <f t="shared" ca="1" si="640"/>
        <v>118103.43999999997</v>
      </c>
      <c r="Q3729" s="677">
        <f t="shared" ca="1" si="640"/>
        <v>11066.369999999999</v>
      </c>
      <c r="R3729" s="677">
        <f t="shared" ca="1" si="640"/>
        <v>0</v>
      </c>
      <c r="S3729" s="677">
        <f t="shared" ca="1" si="640"/>
        <v>0</v>
      </c>
      <c r="T3729" s="677">
        <f t="shared" ca="1" si="640"/>
        <v>0</v>
      </c>
      <c r="U3729" s="677">
        <f t="shared" ca="1" si="640"/>
        <v>0</v>
      </c>
      <c r="V3729" s="677">
        <f t="shared" ca="1" si="640"/>
        <v>7360.93</v>
      </c>
      <c r="W3729" s="677">
        <f t="shared" ca="1" si="636"/>
        <v>0</v>
      </c>
      <c r="X3729" s="677">
        <f t="shared" ca="1" si="640"/>
        <v>0</v>
      </c>
      <c r="Y3729" s="677">
        <f t="shared" ca="1" si="640"/>
        <v>0</v>
      </c>
      <c r="Z3729" s="677">
        <f t="shared" ca="1" si="640"/>
        <v>0</v>
      </c>
      <c r="AA3729" t="str">
        <f t="shared" si="641"/>
        <v>ASR_COMP</v>
      </c>
      <c r="AB3729" s="957">
        <f t="shared" si="642"/>
        <v>44682</v>
      </c>
      <c r="AC3729" t="str">
        <f t="shared" si="643"/>
        <v>Unaudited</v>
      </c>
    </row>
    <row r="3730" spans="1:29" x14ac:dyDescent="0.25">
      <c r="A3730" t="s">
        <v>423</v>
      </c>
      <c r="B3730" t="s">
        <v>1388</v>
      </c>
      <c r="C3730" t="s">
        <v>1389</v>
      </c>
      <c r="D3730">
        <v>1900</v>
      </c>
      <c r="E3730" s="957">
        <v>1</v>
      </c>
      <c r="F3730" t="s">
        <v>442</v>
      </c>
      <c r="G3730" s="957">
        <v>182</v>
      </c>
      <c r="H3730" t="s">
        <v>392</v>
      </c>
      <c r="I3730" s="937" t="s">
        <v>490</v>
      </c>
      <c r="J3730" s="937" t="s">
        <v>13</v>
      </c>
      <c r="K3730" s="937" t="s">
        <v>495</v>
      </c>
      <c r="L3730" s="945" t="s">
        <v>97</v>
      </c>
      <c r="M3730" s="960" t="s">
        <v>149</v>
      </c>
      <c r="N3730" s="677">
        <f t="shared" ca="1" si="639"/>
        <v>0</v>
      </c>
      <c r="O3730" s="677">
        <f t="shared" ca="1" si="640"/>
        <v>0</v>
      </c>
      <c r="P3730" s="677">
        <f t="shared" ca="1" si="640"/>
        <v>0</v>
      </c>
      <c r="Q3730" s="677">
        <f t="shared" ca="1" si="640"/>
        <v>0</v>
      </c>
      <c r="R3730" s="677">
        <f t="shared" ca="1" si="640"/>
        <v>0</v>
      </c>
      <c r="S3730" s="677">
        <f t="shared" ca="1" si="640"/>
        <v>0</v>
      </c>
      <c r="T3730" s="677">
        <f t="shared" ca="1" si="640"/>
        <v>0</v>
      </c>
      <c r="U3730" s="677">
        <f t="shared" ca="1" si="640"/>
        <v>0</v>
      </c>
      <c r="V3730" s="677">
        <f t="shared" ca="1" si="640"/>
        <v>0</v>
      </c>
      <c r="W3730" s="677">
        <f t="shared" ca="1" si="636"/>
        <v>0</v>
      </c>
      <c r="X3730" s="677">
        <f t="shared" ca="1" si="640"/>
        <v>0</v>
      </c>
      <c r="Y3730" s="677">
        <f t="shared" ca="1" si="640"/>
        <v>0</v>
      </c>
      <c r="Z3730" s="677">
        <f t="shared" ca="1" si="640"/>
        <v>0</v>
      </c>
      <c r="AA3730" t="str">
        <f t="shared" si="641"/>
        <v>ASR_COMP</v>
      </c>
      <c r="AB3730" s="957">
        <f t="shared" si="642"/>
        <v>44682</v>
      </c>
      <c r="AC3730" t="str">
        <f t="shared" si="643"/>
        <v>Unaudited</v>
      </c>
    </row>
    <row r="3731" spans="1:29" x14ac:dyDescent="0.25">
      <c r="A3731" t="s">
        <v>423</v>
      </c>
      <c r="B3731" t="s">
        <v>1388</v>
      </c>
      <c r="C3731" t="s">
        <v>1389</v>
      </c>
      <c r="D3731">
        <v>1900</v>
      </c>
      <c r="E3731" s="957">
        <v>1</v>
      </c>
      <c r="F3731" t="s">
        <v>442</v>
      </c>
      <c r="G3731" s="957">
        <v>182</v>
      </c>
      <c r="H3731" t="s">
        <v>392</v>
      </c>
      <c r="I3731" s="962" t="s">
        <v>490</v>
      </c>
      <c r="J3731" s="962" t="s">
        <v>13</v>
      </c>
      <c r="K3731" s="962" t="s">
        <v>13</v>
      </c>
      <c r="L3731" s="953" t="s">
        <v>35</v>
      </c>
      <c r="M3731" s="962" t="s">
        <v>13</v>
      </c>
      <c r="N3731" s="677">
        <f t="shared" ca="1" si="639"/>
        <v>271565.54515724484</v>
      </c>
      <c r="O3731" s="677">
        <f t="shared" ca="1" si="640"/>
        <v>163561.26905952045</v>
      </c>
      <c r="P3731" s="677">
        <f t="shared" ca="1" si="640"/>
        <v>15094.186204526541</v>
      </c>
      <c r="Q3731" s="677">
        <f t="shared" ca="1" si="640"/>
        <v>41226.485539809379</v>
      </c>
      <c r="R3731" s="677">
        <f t="shared" ca="1" si="640"/>
        <v>16210.633011541915</v>
      </c>
      <c r="S3731" s="677">
        <f t="shared" ca="1" si="640"/>
        <v>4021.8823301777902</v>
      </c>
      <c r="T3731" s="677">
        <f t="shared" ca="1" si="640"/>
        <v>2050.7830802708727</v>
      </c>
      <c r="U3731" s="677">
        <f t="shared" ca="1" si="640"/>
        <v>234.7824561113888</v>
      </c>
      <c r="V3731" s="677">
        <f t="shared" ca="1" si="640"/>
        <v>13308.979789853336</v>
      </c>
      <c r="W3731" s="677">
        <f t="shared" ca="1" si="636"/>
        <v>6034.5613221951699</v>
      </c>
      <c r="X3731" s="677">
        <f t="shared" ca="1" si="640"/>
        <v>2203.4010308022685</v>
      </c>
      <c r="Y3731" s="677">
        <f t="shared" ca="1" si="640"/>
        <v>7618.581332435765</v>
      </c>
      <c r="Z3731" s="677">
        <f t="shared" ca="1" si="640"/>
        <v>0</v>
      </c>
      <c r="AA3731" t="str">
        <f t="shared" si="641"/>
        <v>ASR_COMP</v>
      </c>
      <c r="AB3731" s="957">
        <f t="shared" si="642"/>
        <v>44682</v>
      </c>
      <c r="AC3731" t="str">
        <f t="shared" si="643"/>
        <v>Unaudited</v>
      </c>
    </row>
    <row r="3732" spans="1:29" x14ac:dyDescent="0.25">
      <c r="A3732" t="s">
        <v>423</v>
      </c>
      <c r="B3732" t="s">
        <v>1388</v>
      </c>
      <c r="C3732" t="s">
        <v>1389</v>
      </c>
      <c r="D3732">
        <v>1900</v>
      </c>
      <c r="E3732" s="957">
        <v>1</v>
      </c>
      <c r="F3732" t="s">
        <v>442</v>
      </c>
      <c r="G3732" s="957">
        <v>182</v>
      </c>
      <c r="H3732" t="s">
        <v>392</v>
      </c>
      <c r="I3732" s="958" t="s">
        <v>491</v>
      </c>
      <c r="J3732" s="958" t="s">
        <v>447</v>
      </c>
      <c r="K3732" s="958" t="s">
        <v>0</v>
      </c>
      <c r="L3732" s="953">
        <v>2.1</v>
      </c>
      <c r="M3732" s="958" t="s">
        <v>150</v>
      </c>
      <c r="N3732" s="677">
        <f t="shared" ca="1" si="639"/>
        <v>9712377.8426272534</v>
      </c>
      <c r="O3732" s="677">
        <f t="shared" ca="1" si="640"/>
        <v>5653941.2886586729</v>
      </c>
      <c r="P3732" s="677">
        <f t="shared" ca="1" si="640"/>
        <v>194603.4079827411</v>
      </c>
      <c r="Q3732" s="677">
        <f t="shared" ca="1" si="640"/>
        <v>2403919.8281366825</v>
      </c>
      <c r="R3732" s="677">
        <f t="shared" ca="1" si="640"/>
        <v>601581.21354840102</v>
      </c>
      <c r="S3732" s="677">
        <f t="shared" ca="1" si="640"/>
        <v>72067.626392342907</v>
      </c>
      <c r="T3732" s="677">
        <f t="shared" ca="1" si="640"/>
        <v>69982.281310018763</v>
      </c>
      <c r="U3732" s="677">
        <f t="shared" ca="1" si="640"/>
        <v>3206.3802391261288</v>
      </c>
      <c r="V3732" s="677">
        <f t="shared" ca="1" si="640"/>
        <v>222650.18092685263</v>
      </c>
      <c r="W3732" s="677">
        <f t="shared" ca="1" si="636"/>
        <v>122503.98127646523</v>
      </c>
      <c r="X3732" s="677">
        <f t="shared" ca="1" si="640"/>
        <v>20817.030201826034</v>
      </c>
      <c r="Y3732" s="677">
        <f t="shared" ca="1" si="640"/>
        <v>347104.62395412696</v>
      </c>
      <c r="Z3732" s="677">
        <f t="shared" ca="1" si="640"/>
        <v>0</v>
      </c>
      <c r="AA3732" t="str">
        <f t="shared" si="641"/>
        <v>ASR_COMP</v>
      </c>
      <c r="AB3732" s="957">
        <f t="shared" si="642"/>
        <v>44682</v>
      </c>
      <c r="AC3732" t="str">
        <f t="shared" si="643"/>
        <v>Unaudited</v>
      </c>
    </row>
    <row r="3733" spans="1:29" ht="30" x14ac:dyDescent="0.25">
      <c r="A3733" t="s">
        <v>423</v>
      </c>
      <c r="B3733" t="s">
        <v>1388</v>
      </c>
      <c r="C3733" t="s">
        <v>1389</v>
      </c>
      <c r="D3733">
        <v>1900</v>
      </c>
      <c r="E3733" s="957">
        <v>1</v>
      </c>
      <c r="F3733" t="s">
        <v>442</v>
      </c>
      <c r="G3733" s="957">
        <v>182</v>
      </c>
      <c r="H3733" t="s">
        <v>392</v>
      </c>
      <c r="I3733" s="958" t="s">
        <v>491</v>
      </c>
      <c r="J3733" s="958" t="s">
        <v>447</v>
      </c>
      <c r="K3733" s="958" t="s">
        <v>0</v>
      </c>
      <c r="L3733" s="937">
        <v>2.2000000000000002</v>
      </c>
      <c r="M3733" s="958" t="s">
        <v>151</v>
      </c>
      <c r="N3733" s="677">
        <f t="shared" ca="1" si="639"/>
        <v>-821867.27506575827</v>
      </c>
      <c r="O3733" s="677">
        <f t="shared" ca="1" si="640"/>
        <v>-400151.78310244129</v>
      </c>
      <c r="P3733" s="677">
        <f t="shared" ca="1" si="640"/>
        <v>-23254.968184257646</v>
      </c>
      <c r="Q3733" s="677">
        <f t="shared" ca="1" si="640"/>
        <v>-242469.88986195013</v>
      </c>
      <c r="R3733" s="677">
        <f t="shared" ca="1" si="640"/>
        <v>-59756.38775511767</v>
      </c>
      <c r="S3733" s="677">
        <f t="shared" ca="1" si="640"/>
        <v>-6564.4190952128947</v>
      </c>
      <c r="T3733" s="677">
        <f t="shared" ca="1" si="640"/>
        <v>-6446.597264007738</v>
      </c>
      <c r="U3733" s="677">
        <f t="shared" ca="1" si="640"/>
        <v>-128.38481551109686</v>
      </c>
      <c r="V3733" s="677">
        <f t="shared" ca="1" si="640"/>
        <v>-26696.253274846207</v>
      </c>
      <c r="W3733" s="677">
        <f t="shared" ca="1" si="636"/>
        <v>-9469.3577226476082</v>
      </c>
      <c r="X3733" s="677">
        <f t="shared" ca="1" si="640"/>
        <v>-7388.347265442284</v>
      </c>
      <c r="Y3733" s="677">
        <f t="shared" ca="1" si="640"/>
        <v>-39540.886724323667</v>
      </c>
      <c r="Z3733" s="677">
        <f t="shared" ca="1" si="640"/>
        <v>0</v>
      </c>
      <c r="AA3733" t="str">
        <f t="shared" si="641"/>
        <v>ASR_COMP</v>
      </c>
      <c r="AB3733" s="957">
        <f t="shared" si="642"/>
        <v>44682</v>
      </c>
      <c r="AC3733" t="str">
        <f t="shared" si="643"/>
        <v>Unaudited</v>
      </c>
    </row>
    <row r="3734" spans="1:29" x14ac:dyDescent="0.25">
      <c r="A3734" t="s">
        <v>423</v>
      </c>
      <c r="B3734" t="s">
        <v>1388</v>
      </c>
      <c r="C3734" t="s">
        <v>1389</v>
      </c>
      <c r="D3734">
        <v>1900</v>
      </c>
      <c r="E3734" s="957">
        <v>1</v>
      </c>
      <c r="F3734" t="s">
        <v>442</v>
      </c>
      <c r="G3734" s="957">
        <v>182</v>
      </c>
      <c r="H3734" t="s">
        <v>392</v>
      </c>
      <c r="I3734" s="958" t="s">
        <v>491</v>
      </c>
      <c r="J3734" s="958" t="s">
        <v>447</v>
      </c>
      <c r="K3734" s="958" t="s">
        <v>0</v>
      </c>
      <c r="L3734" s="937">
        <v>2.2999999999999998</v>
      </c>
      <c r="M3734" s="958" t="s">
        <v>152</v>
      </c>
      <c r="N3734" s="677">
        <f t="shared" ca="1" si="639"/>
        <v>2679540.7846593573</v>
      </c>
      <c r="O3734" s="677">
        <f t="shared" ca="1" si="640"/>
        <v>1997169.4918672331</v>
      </c>
      <c r="P3734" s="677">
        <f t="shared" ca="1" si="640"/>
        <v>226067.61572856564</v>
      </c>
      <c r="Q3734" s="677">
        <f t="shared" ca="1" si="640"/>
        <v>235806.4511616783</v>
      </c>
      <c r="R3734" s="677">
        <f t="shared" ca="1" si="640"/>
        <v>118855.5019944222</v>
      </c>
      <c r="S3734" s="677">
        <f t="shared" ca="1" si="640"/>
        <v>8889.4255328368599</v>
      </c>
      <c r="T3734" s="677">
        <f t="shared" ca="1" si="640"/>
        <v>6004.5000393396795</v>
      </c>
      <c r="U3734" s="677">
        <f t="shared" ca="1" si="640"/>
        <v>1131.2438098922723</v>
      </c>
      <c r="V3734" s="677">
        <f t="shared" ca="1" si="640"/>
        <v>46482.718109401212</v>
      </c>
      <c r="W3734" s="677">
        <f t="shared" ca="1" si="636"/>
        <v>8166.9284957050486</v>
      </c>
      <c r="X3734" s="677">
        <f t="shared" ca="1" si="640"/>
        <v>6076.421668442742</v>
      </c>
      <c r="Y3734" s="677">
        <f t="shared" ca="1" si="640"/>
        <v>24890.486251839902</v>
      </c>
      <c r="Z3734" s="677">
        <f t="shared" ca="1" si="640"/>
        <v>0</v>
      </c>
      <c r="AA3734" t="str">
        <f t="shared" si="641"/>
        <v>ASR_COMP</v>
      </c>
      <c r="AB3734" s="957">
        <f t="shared" si="642"/>
        <v>44682</v>
      </c>
      <c r="AC3734" t="str">
        <f t="shared" si="643"/>
        <v>Unaudited</v>
      </c>
    </row>
    <row r="3735" spans="1:29" x14ac:dyDescent="0.25">
      <c r="A3735" t="s">
        <v>423</v>
      </c>
      <c r="B3735" t="s">
        <v>1388</v>
      </c>
      <c r="C3735" t="s">
        <v>1389</v>
      </c>
      <c r="D3735">
        <v>1900</v>
      </c>
      <c r="E3735" s="957">
        <v>1</v>
      </c>
      <c r="F3735" t="s">
        <v>442</v>
      </c>
      <c r="G3735" s="957">
        <v>182</v>
      </c>
      <c r="H3735" t="s">
        <v>392</v>
      </c>
      <c r="I3735" s="965" t="s">
        <v>491</v>
      </c>
      <c r="J3735" s="965" t="s">
        <v>447</v>
      </c>
      <c r="K3735" s="965" t="s">
        <v>0</v>
      </c>
      <c r="L3735" s="945">
        <v>2.4</v>
      </c>
      <c r="M3735" s="965" t="s">
        <v>153</v>
      </c>
      <c r="N3735" s="677">
        <f t="shared" ca="1" si="639"/>
        <v>2549186.5650873468</v>
      </c>
      <c r="O3735" s="677">
        <f t="shared" ca="1" si="640"/>
        <v>1317246.5874244242</v>
      </c>
      <c r="P3735" s="677">
        <f t="shared" ca="1" si="640"/>
        <v>182284.64221500541</v>
      </c>
      <c r="Q3735" s="677">
        <f t="shared" ca="1" si="640"/>
        <v>584185.25918491348</v>
      </c>
      <c r="R3735" s="677">
        <f t="shared" ca="1" si="640"/>
        <v>254550.59677844541</v>
      </c>
      <c r="S3735" s="677">
        <f t="shared" ca="1" si="640"/>
        <v>26547.676847558156</v>
      </c>
      <c r="T3735" s="677">
        <f t="shared" ca="1" si="640"/>
        <v>8125.0702791898284</v>
      </c>
      <c r="U3735" s="677">
        <f t="shared" ca="1" si="640"/>
        <v>1465.8070245932388</v>
      </c>
      <c r="V3735" s="677">
        <f t="shared" ca="1" si="640"/>
        <v>63408.064877861725</v>
      </c>
      <c r="W3735" s="677">
        <f t="shared" ca="1" si="636"/>
        <v>31752.673449337777</v>
      </c>
      <c r="X3735" s="677">
        <f t="shared" ca="1" si="640"/>
        <v>13480.257598723398</v>
      </c>
      <c r="Y3735" s="677">
        <f t="shared" ca="1" si="640"/>
        <v>66139.929407294301</v>
      </c>
      <c r="Z3735" s="677">
        <f t="shared" ca="1" si="640"/>
        <v>0</v>
      </c>
      <c r="AA3735" t="str">
        <f t="shared" si="641"/>
        <v>ASR_COMP</v>
      </c>
      <c r="AB3735" s="957">
        <f t="shared" si="642"/>
        <v>44682</v>
      </c>
      <c r="AC3735" t="str">
        <f t="shared" si="643"/>
        <v>Unaudited</v>
      </c>
    </row>
    <row r="3736" spans="1:29" ht="30" x14ac:dyDescent="0.25">
      <c r="A3736" t="s">
        <v>423</v>
      </c>
      <c r="B3736" t="s">
        <v>1388</v>
      </c>
      <c r="C3736" t="s">
        <v>1389</v>
      </c>
      <c r="D3736">
        <v>1900</v>
      </c>
      <c r="E3736" s="957">
        <v>1</v>
      </c>
      <c r="F3736" t="s">
        <v>442</v>
      </c>
      <c r="G3736" s="957">
        <v>182</v>
      </c>
      <c r="H3736" t="s">
        <v>392</v>
      </c>
      <c r="I3736" s="937" t="s">
        <v>491</v>
      </c>
      <c r="J3736" s="937" t="s">
        <v>447</v>
      </c>
      <c r="K3736" s="937" t="s">
        <v>0</v>
      </c>
      <c r="L3736" s="937">
        <v>2.5</v>
      </c>
      <c r="M3736" s="958" t="s">
        <v>154</v>
      </c>
      <c r="N3736" s="677">
        <f t="shared" ca="1" si="639"/>
        <v>-178076.91328311921</v>
      </c>
      <c r="O3736" s="677">
        <f t="shared" ca="1" si="640"/>
        <v>-115710.98580357953</v>
      </c>
      <c r="P3736" s="677">
        <f t="shared" ca="1" si="640"/>
        <v>-13050.504869718263</v>
      </c>
      <c r="Q3736" s="677">
        <f t="shared" ca="1" si="640"/>
        <v>-26926.133927501098</v>
      </c>
      <c r="R3736" s="677">
        <f t="shared" ca="1" si="640"/>
        <v>-13150.710473574254</v>
      </c>
      <c r="S3736" s="677">
        <f t="shared" ca="1" si="640"/>
        <v>-1105.7468639647404</v>
      </c>
      <c r="T3736" s="677">
        <f t="shared" ca="1" si="640"/>
        <v>-594.89764054571026</v>
      </c>
      <c r="U3736" s="677">
        <f t="shared" ca="1" si="640"/>
        <v>-40.947128876754476</v>
      </c>
      <c r="V3736" s="677">
        <f t="shared" ca="1" si="640"/>
        <v>-3592.2863155972068</v>
      </c>
      <c r="W3736" s="677">
        <f t="shared" ca="1" si="636"/>
        <v>-887.65447819476253</v>
      </c>
      <c r="X3736" s="677">
        <f t="shared" ca="1" si="640"/>
        <v>-497.79628915239033</v>
      </c>
      <c r="Y3736" s="677">
        <f t="shared" ca="1" si="640"/>
        <v>-2519.2494924145126</v>
      </c>
      <c r="Z3736" s="677">
        <f t="shared" ca="1" si="640"/>
        <v>0</v>
      </c>
      <c r="AA3736" t="str">
        <f t="shared" si="641"/>
        <v>ASR_COMP</v>
      </c>
      <c r="AB3736" s="957">
        <f t="shared" si="642"/>
        <v>44682</v>
      </c>
      <c r="AC3736" t="str">
        <f t="shared" si="643"/>
        <v>Unaudited</v>
      </c>
    </row>
    <row r="3737" spans="1:29" x14ac:dyDescent="0.25">
      <c r="A3737" t="s">
        <v>423</v>
      </c>
      <c r="B3737" t="s">
        <v>1388</v>
      </c>
      <c r="C3737" t="s">
        <v>1389</v>
      </c>
      <c r="D3737">
        <v>1900</v>
      </c>
      <c r="E3737" s="957">
        <v>1</v>
      </c>
      <c r="F3737" t="s">
        <v>442</v>
      </c>
      <c r="G3737" s="957">
        <v>182</v>
      </c>
      <c r="H3737" t="s">
        <v>392</v>
      </c>
      <c r="I3737" s="937" t="s">
        <v>491</v>
      </c>
      <c r="J3737" s="937" t="s">
        <v>447</v>
      </c>
      <c r="K3737" s="937" t="s">
        <v>0</v>
      </c>
      <c r="L3737" s="943" t="s">
        <v>99</v>
      </c>
      <c r="M3737" s="959" t="s">
        <v>7</v>
      </c>
      <c r="N3737" s="677">
        <f t="shared" ca="1" si="639"/>
        <v>0</v>
      </c>
      <c r="O3737" s="677">
        <f t="shared" ca="1" si="640"/>
        <v>0</v>
      </c>
      <c r="P3737" s="677">
        <f t="shared" ca="1" si="640"/>
        <v>0</v>
      </c>
      <c r="Q3737" s="677">
        <f t="shared" ca="1" si="640"/>
        <v>0</v>
      </c>
      <c r="R3737" s="677">
        <f t="shared" ca="1" si="640"/>
        <v>0</v>
      </c>
      <c r="S3737" s="677">
        <f t="shared" ca="1" si="640"/>
        <v>0</v>
      </c>
      <c r="T3737" s="677">
        <f t="shared" ca="1" si="640"/>
        <v>0</v>
      </c>
      <c r="U3737" s="677">
        <f t="shared" ca="1" si="640"/>
        <v>0</v>
      </c>
      <c r="V3737" s="677">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7">
        <f t="shared" ca="1" si="636"/>
        <v>0</v>
      </c>
      <c r="X3737" s="677">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7">
        <f t="shared" ca="1" si="645"/>
        <v>0</v>
      </c>
      <c r="Z3737" s="677">
        <f t="shared" ca="1" si="645"/>
        <v>0</v>
      </c>
      <c r="AA3737" t="str">
        <f t="shared" si="641"/>
        <v>ASR_COMP</v>
      </c>
      <c r="AB3737" s="957">
        <f t="shared" si="642"/>
        <v>44682</v>
      </c>
      <c r="AC3737" t="str">
        <f t="shared" si="643"/>
        <v>Unaudited</v>
      </c>
    </row>
    <row r="3738" spans="1:29" x14ac:dyDescent="0.25">
      <c r="A3738" t="s">
        <v>423</v>
      </c>
      <c r="B3738" t="s">
        <v>1388</v>
      </c>
      <c r="C3738" t="s">
        <v>1389</v>
      </c>
      <c r="D3738">
        <v>1900</v>
      </c>
      <c r="E3738" s="957">
        <v>1</v>
      </c>
      <c r="F3738" t="s">
        <v>442</v>
      </c>
      <c r="G3738" s="957">
        <v>182</v>
      </c>
      <c r="H3738" t="s">
        <v>392</v>
      </c>
      <c r="I3738" s="958" t="s">
        <v>491</v>
      </c>
      <c r="J3738" s="958" t="s">
        <v>447</v>
      </c>
      <c r="K3738" s="958" t="s">
        <v>0</v>
      </c>
      <c r="L3738" s="937" t="s">
        <v>155</v>
      </c>
      <c r="M3738" s="958" t="s">
        <v>454</v>
      </c>
      <c r="N3738" s="677">
        <f t="shared" ca="1" si="639"/>
        <v>0</v>
      </c>
      <c r="O3738" s="677">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7">
        <f t="shared" ca="1" si="646"/>
        <v>0</v>
      </c>
      <c r="Q3738" s="677">
        <f t="shared" ca="1" si="646"/>
        <v>0</v>
      </c>
      <c r="R3738" s="677">
        <f t="shared" ca="1" si="646"/>
        <v>0</v>
      </c>
      <c r="S3738" s="677">
        <f t="shared" ca="1" si="646"/>
        <v>0</v>
      </c>
      <c r="T3738" s="677">
        <f t="shared" ca="1" si="646"/>
        <v>0</v>
      </c>
      <c r="U3738" s="677">
        <f t="shared" ca="1" si="646"/>
        <v>0</v>
      </c>
      <c r="V3738" s="677">
        <f t="shared" ca="1" si="644"/>
        <v>0</v>
      </c>
      <c r="W3738" s="677">
        <f t="shared" ca="1" si="636"/>
        <v>0</v>
      </c>
      <c r="X3738" s="677">
        <f t="shared" ca="1" si="645"/>
        <v>0</v>
      </c>
      <c r="Y3738" s="677">
        <f t="shared" ca="1" si="645"/>
        <v>0</v>
      </c>
      <c r="Z3738" s="677">
        <f t="shared" ca="1" si="645"/>
        <v>0</v>
      </c>
      <c r="AA3738" t="str">
        <f t="shared" si="641"/>
        <v>ASR_COMP</v>
      </c>
      <c r="AB3738" s="957">
        <f t="shared" si="642"/>
        <v>44682</v>
      </c>
      <c r="AC3738" t="str">
        <f t="shared" si="643"/>
        <v>Unaudited</v>
      </c>
    </row>
    <row r="3739" spans="1:29" x14ac:dyDescent="0.25">
      <c r="A3739" t="s">
        <v>423</v>
      </c>
      <c r="B3739" t="s">
        <v>1388</v>
      </c>
      <c r="C3739" t="s">
        <v>1389</v>
      </c>
      <c r="D3739">
        <v>1900</v>
      </c>
      <c r="E3739" s="957">
        <v>1</v>
      </c>
      <c r="F3739" t="s">
        <v>442</v>
      </c>
      <c r="G3739" s="957">
        <v>182</v>
      </c>
      <c r="H3739" t="s">
        <v>392</v>
      </c>
      <c r="I3739" s="937" t="s">
        <v>491</v>
      </c>
      <c r="J3739" s="937" t="s">
        <v>447</v>
      </c>
      <c r="K3739" s="937" t="s">
        <v>0</v>
      </c>
      <c r="L3739" s="937" t="s">
        <v>920</v>
      </c>
      <c r="M3739" s="958" t="s">
        <v>24</v>
      </c>
      <c r="N3739" s="677">
        <f t="shared" ca="1" si="639"/>
        <v>182680.79</v>
      </c>
      <c r="O3739" s="677">
        <f t="shared" ca="1" si="646"/>
        <v>0</v>
      </c>
      <c r="P3739" s="677">
        <f t="shared" ca="1" si="646"/>
        <v>0</v>
      </c>
      <c r="Q3739" s="677">
        <f t="shared" ca="1" si="646"/>
        <v>182680.79</v>
      </c>
      <c r="R3739" s="677">
        <f t="shared" ca="1" si="646"/>
        <v>0</v>
      </c>
      <c r="S3739" s="677">
        <f t="shared" ca="1" si="646"/>
        <v>0</v>
      </c>
      <c r="T3739" s="677">
        <f t="shared" ca="1" si="646"/>
        <v>0</v>
      </c>
      <c r="U3739" s="677">
        <f t="shared" ca="1" si="646"/>
        <v>0</v>
      </c>
      <c r="V3739" s="677">
        <f t="shared" ca="1" si="644"/>
        <v>0</v>
      </c>
      <c r="W3739" s="677">
        <f t="shared" ca="1" si="636"/>
        <v>0</v>
      </c>
      <c r="X3739" s="677">
        <f t="shared" ca="1" si="645"/>
        <v>0</v>
      </c>
      <c r="Y3739" s="677">
        <f t="shared" ca="1" si="645"/>
        <v>0</v>
      </c>
      <c r="Z3739" s="677">
        <f t="shared" ca="1" si="645"/>
        <v>0</v>
      </c>
      <c r="AA3739" t="str">
        <f t="shared" si="641"/>
        <v>ASR_COMP</v>
      </c>
      <c r="AB3739" s="957">
        <f t="shared" si="642"/>
        <v>44682</v>
      </c>
      <c r="AC3739" t="str">
        <f t="shared" si="643"/>
        <v>Unaudited</v>
      </c>
    </row>
    <row r="3740" spans="1:29" x14ac:dyDescent="0.25">
      <c r="A3740" t="s">
        <v>423</v>
      </c>
      <c r="B3740" t="s">
        <v>1388</v>
      </c>
      <c r="C3740" t="s">
        <v>1389</v>
      </c>
      <c r="D3740">
        <v>1900</v>
      </c>
      <c r="E3740" s="957">
        <v>1</v>
      </c>
      <c r="F3740" t="s">
        <v>442</v>
      </c>
      <c r="G3740" s="957">
        <v>182</v>
      </c>
      <c r="H3740" t="s">
        <v>392</v>
      </c>
      <c r="I3740" s="937" t="s">
        <v>491</v>
      </c>
      <c r="J3740" s="937" t="s">
        <v>447</v>
      </c>
      <c r="K3740" s="937" t="s">
        <v>53</v>
      </c>
      <c r="L3740" s="937">
        <v>3.1</v>
      </c>
      <c r="M3740" s="958" t="s">
        <v>33</v>
      </c>
      <c r="N3740" s="677">
        <f t="shared" ca="1" si="639"/>
        <v>2188236.2009928538</v>
      </c>
      <c r="O3740" s="677">
        <f t="shared" ca="1" si="646"/>
        <v>1619516.3752053462</v>
      </c>
      <c r="P3740" s="677">
        <f t="shared" ca="1" si="646"/>
        <v>89396.038490916282</v>
      </c>
      <c r="Q3740" s="677">
        <f t="shared" ca="1" si="646"/>
        <v>272934.97946322942</v>
      </c>
      <c r="R3740" s="677">
        <f t="shared" ca="1" si="646"/>
        <v>88658.217462153145</v>
      </c>
      <c r="S3740" s="677">
        <f t="shared" ca="1" si="646"/>
        <v>15230.834804891119</v>
      </c>
      <c r="T3740" s="677">
        <f t="shared" ca="1" si="646"/>
        <v>8416.1873277690665</v>
      </c>
      <c r="U3740" s="677">
        <f t="shared" ca="1" si="646"/>
        <v>544.75456328119844</v>
      </c>
      <c r="V3740" s="677">
        <f t="shared" ca="1" si="644"/>
        <v>35725.859617630733</v>
      </c>
      <c r="W3740" s="677">
        <f t="shared" ca="1" si="636"/>
        <v>6575.0672138376085</v>
      </c>
      <c r="X3740" s="677">
        <f t="shared" ca="1" si="645"/>
        <v>8318.4128802846062</v>
      </c>
      <c r="Y3740" s="677">
        <f t="shared" ca="1" si="645"/>
        <v>42919.47396351405</v>
      </c>
      <c r="Z3740" s="677">
        <f t="shared" ca="1" si="645"/>
        <v>0</v>
      </c>
      <c r="AA3740" t="str">
        <f t="shared" si="641"/>
        <v>ASR_COMP</v>
      </c>
      <c r="AB3740" s="957">
        <f t="shared" si="642"/>
        <v>44682</v>
      </c>
      <c r="AC3740" t="str">
        <f t="shared" si="643"/>
        <v>Unaudited</v>
      </c>
    </row>
    <row r="3741" spans="1:29" x14ac:dyDescent="0.25">
      <c r="A3741" t="s">
        <v>423</v>
      </c>
      <c r="B3741" t="s">
        <v>1388</v>
      </c>
      <c r="C3741" t="s">
        <v>1389</v>
      </c>
      <c r="D3741">
        <v>1900</v>
      </c>
      <c r="E3741" s="957">
        <v>1</v>
      </c>
      <c r="F3741" t="s">
        <v>442</v>
      </c>
      <c r="G3741" s="957">
        <v>182</v>
      </c>
      <c r="H3741" t="s">
        <v>392</v>
      </c>
      <c r="I3741" s="958" t="s">
        <v>491</v>
      </c>
      <c r="J3741" s="958" t="s">
        <v>447</v>
      </c>
      <c r="K3741" s="958" t="s">
        <v>53</v>
      </c>
      <c r="L3741" s="937">
        <v>3.2</v>
      </c>
      <c r="M3741" s="958" t="s">
        <v>34</v>
      </c>
      <c r="N3741" s="677">
        <f t="shared" ca="1" si="639"/>
        <v>5428520.188508695</v>
      </c>
      <c r="O3741" s="677">
        <f t="shared" ca="1" si="646"/>
        <v>3213327.6864436618</v>
      </c>
      <c r="P3741" s="677">
        <f t="shared" ca="1" si="646"/>
        <v>247829.09131723674</v>
      </c>
      <c r="Q3741" s="677">
        <f t="shared" ca="1" si="646"/>
        <v>1213626.161278846</v>
      </c>
      <c r="R3741" s="677">
        <f t="shared" ca="1" si="646"/>
        <v>320160.18555818865</v>
      </c>
      <c r="S3741" s="677">
        <f t="shared" ca="1" si="646"/>
        <v>42148.829654412286</v>
      </c>
      <c r="T3741" s="677">
        <f t="shared" ca="1" si="646"/>
        <v>12995.132649302233</v>
      </c>
      <c r="U3741" s="677">
        <f t="shared" ca="1" si="646"/>
        <v>1472.7459240926667</v>
      </c>
      <c r="V3741" s="677">
        <f t="shared" ca="1" si="644"/>
        <v>119078.02917778019</v>
      </c>
      <c r="W3741" s="677">
        <f t="shared" ca="1" si="636"/>
        <v>60065.236267518259</v>
      </c>
      <c r="X3741" s="677">
        <f t="shared" ca="1" si="645"/>
        <v>73403.863045652004</v>
      </c>
      <c r="Y3741" s="677">
        <f t="shared" ca="1" si="645"/>
        <v>124413.22719200297</v>
      </c>
      <c r="Z3741" s="677">
        <f t="shared" ca="1" si="645"/>
        <v>0</v>
      </c>
      <c r="AA3741" t="str">
        <f t="shared" si="641"/>
        <v>ASR_COMP</v>
      </c>
      <c r="AB3741" s="957">
        <f t="shared" si="642"/>
        <v>44682</v>
      </c>
      <c r="AC3741" t="str">
        <f t="shared" si="643"/>
        <v>Unaudited</v>
      </c>
    </row>
    <row r="3742" spans="1:29" x14ac:dyDescent="0.25">
      <c r="A3742" t="s">
        <v>423</v>
      </c>
      <c r="B3742" t="s">
        <v>1388</v>
      </c>
      <c r="C3742" t="s">
        <v>1389</v>
      </c>
      <c r="D3742">
        <v>1900</v>
      </c>
      <c r="E3742" s="957">
        <v>1</v>
      </c>
      <c r="F3742" t="s">
        <v>442</v>
      </c>
      <c r="G3742" s="957">
        <v>182</v>
      </c>
      <c r="H3742" t="s">
        <v>392</v>
      </c>
      <c r="I3742" s="958" t="s">
        <v>491</v>
      </c>
      <c r="J3742" s="958" t="s">
        <v>447</v>
      </c>
      <c r="K3742" s="958" t="s">
        <v>53</v>
      </c>
      <c r="L3742" s="953">
        <v>3.3</v>
      </c>
      <c r="M3742" s="958" t="s">
        <v>54</v>
      </c>
      <c r="N3742" s="677">
        <f t="shared" ca="1" si="639"/>
        <v>0</v>
      </c>
      <c r="O3742" s="677">
        <f t="shared" ca="1" si="646"/>
        <v>0</v>
      </c>
      <c r="P3742" s="677">
        <f t="shared" ca="1" si="646"/>
        <v>0</v>
      </c>
      <c r="Q3742" s="677">
        <f t="shared" ca="1" si="646"/>
        <v>0</v>
      </c>
      <c r="R3742" s="677">
        <f t="shared" ca="1" si="646"/>
        <v>0</v>
      </c>
      <c r="S3742" s="677">
        <f t="shared" ca="1" si="646"/>
        <v>0</v>
      </c>
      <c r="T3742" s="677">
        <f t="shared" ca="1" si="646"/>
        <v>0</v>
      </c>
      <c r="U3742" s="677">
        <f t="shared" ca="1" si="646"/>
        <v>0</v>
      </c>
      <c r="V3742" s="677">
        <f t="shared" ca="1" si="644"/>
        <v>0</v>
      </c>
      <c r="W3742" s="677">
        <f t="shared" ca="1" si="636"/>
        <v>0</v>
      </c>
      <c r="X3742" s="677">
        <f t="shared" ca="1" si="645"/>
        <v>0</v>
      </c>
      <c r="Y3742" s="677">
        <f t="shared" ca="1" si="645"/>
        <v>0</v>
      </c>
      <c r="Z3742" s="677">
        <f t="shared" ca="1" si="645"/>
        <v>0</v>
      </c>
      <c r="AA3742" t="str">
        <f t="shared" si="641"/>
        <v>ASR_COMP</v>
      </c>
      <c r="AB3742" s="957">
        <f t="shared" si="642"/>
        <v>44682</v>
      </c>
      <c r="AC3742" t="str">
        <f t="shared" si="643"/>
        <v>Unaudited</v>
      </c>
    </row>
    <row r="3743" spans="1:29" x14ac:dyDescent="0.25">
      <c r="A3743" t="s">
        <v>423</v>
      </c>
      <c r="B3743" t="s">
        <v>1388</v>
      </c>
      <c r="C3743" t="s">
        <v>1389</v>
      </c>
      <c r="D3743">
        <v>1900</v>
      </c>
      <c r="E3743" s="957">
        <v>1</v>
      </c>
      <c r="F3743" t="s">
        <v>442</v>
      </c>
      <c r="G3743" s="957">
        <v>182</v>
      </c>
      <c r="H3743" t="s">
        <v>392</v>
      </c>
      <c r="I3743" s="937" t="s">
        <v>491</v>
      </c>
      <c r="J3743" s="937" t="s">
        <v>447</v>
      </c>
      <c r="K3743" s="937" t="s">
        <v>53</v>
      </c>
      <c r="L3743" s="937" t="s">
        <v>44</v>
      </c>
      <c r="M3743" s="958" t="s">
        <v>156</v>
      </c>
      <c r="N3743" s="677">
        <f t="shared" ca="1" si="639"/>
        <v>0</v>
      </c>
      <c r="O3743" s="677">
        <f t="shared" ca="1" si="646"/>
        <v>0</v>
      </c>
      <c r="P3743" s="677">
        <f t="shared" ca="1" si="646"/>
        <v>0</v>
      </c>
      <c r="Q3743" s="677">
        <f t="shared" ca="1" si="646"/>
        <v>0</v>
      </c>
      <c r="R3743" s="677">
        <f t="shared" ca="1" si="646"/>
        <v>0</v>
      </c>
      <c r="S3743" s="677">
        <f t="shared" ca="1" si="646"/>
        <v>0</v>
      </c>
      <c r="T3743" s="677">
        <f t="shared" ca="1" si="646"/>
        <v>0</v>
      </c>
      <c r="U3743" s="677">
        <f t="shared" ca="1" si="646"/>
        <v>0</v>
      </c>
      <c r="V3743" s="677">
        <f t="shared" ca="1" si="644"/>
        <v>0</v>
      </c>
      <c r="W3743" s="677">
        <f t="shared" ca="1" si="636"/>
        <v>0</v>
      </c>
      <c r="X3743" s="677">
        <f t="shared" ca="1" si="645"/>
        <v>0</v>
      </c>
      <c r="Y3743" s="677">
        <f t="shared" ca="1" si="645"/>
        <v>0</v>
      </c>
      <c r="Z3743" s="677">
        <f t="shared" ca="1" si="645"/>
        <v>0</v>
      </c>
      <c r="AA3743" t="str">
        <f t="shared" si="641"/>
        <v>ASR_COMP</v>
      </c>
      <c r="AB3743" s="957">
        <f t="shared" si="642"/>
        <v>44682</v>
      </c>
      <c r="AC3743" t="str">
        <f t="shared" si="643"/>
        <v>Unaudited</v>
      </c>
    </row>
    <row r="3744" spans="1:29" x14ac:dyDescent="0.25">
      <c r="A3744" t="s">
        <v>423</v>
      </c>
      <c r="B3744" t="s">
        <v>1388</v>
      </c>
      <c r="C3744" t="s">
        <v>1389</v>
      </c>
      <c r="D3744">
        <v>1900</v>
      </c>
      <c r="E3744" s="957">
        <v>1</v>
      </c>
      <c r="F3744" t="s">
        <v>442</v>
      </c>
      <c r="G3744" s="957">
        <v>182</v>
      </c>
      <c r="H3744" t="s">
        <v>392</v>
      </c>
      <c r="I3744" s="937" t="s">
        <v>491</v>
      </c>
      <c r="J3744" s="937" t="s">
        <v>447</v>
      </c>
      <c r="K3744" s="937" t="s">
        <v>53</v>
      </c>
      <c r="L3744" s="937" t="s">
        <v>41</v>
      </c>
      <c r="M3744" s="958" t="s">
        <v>52</v>
      </c>
      <c r="N3744" s="677">
        <f t="shared" ca="1" si="639"/>
        <v>5175553.6151747974</v>
      </c>
      <c r="O3744" s="677">
        <f t="shared" ca="1" si="646"/>
        <v>4321060.4156300044</v>
      </c>
      <c r="P3744" s="677">
        <f t="shared" ca="1" si="646"/>
        <v>139656.24881641992</v>
      </c>
      <c r="Q3744" s="677">
        <f t="shared" ca="1" si="646"/>
        <v>322661.65485895571</v>
      </c>
      <c r="R3744" s="677">
        <f t="shared" ca="1" si="646"/>
        <v>88456.555862081557</v>
      </c>
      <c r="S3744" s="677">
        <f t="shared" ca="1" si="646"/>
        <v>105425.68784091242</v>
      </c>
      <c r="T3744" s="677">
        <f t="shared" ca="1" si="646"/>
        <v>24197.202760640346</v>
      </c>
      <c r="U3744" s="677">
        <f t="shared" ca="1" si="646"/>
        <v>6999.6995294270382</v>
      </c>
      <c r="V3744" s="677">
        <f t="shared" ca="1" si="644"/>
        <v>34371.954364037651</v>
      </c>
      <c r="W3744" s="677">
        <f t="shared" ca="1" si="636"/>
        <v>2380.5184250856191</v>
      </c>
      <c r="X3744" s="677">
        <f t="shared" ca="1" si="645"/>
        <v>109649.91607776919</v>
      </c>
      <c r="Y3744" s="677">
        <f t="shared" ca="1" si="645"/>
        <v>20693.761009461978</v>
      </c>
      <c r="Z3744" s="677">
        <f t="shared" ca="1" si="645"/>
        <v>0</v>
      </c>
      <c r="AA3744" t="str">
        <f t="shared" si="641"/>
        <v>ASR_COMP</v>
      </c>
      <c r="AB3744" s="957">
        <f t="shared" si="642"/>
        <v>44682</v>
      </c>
      <c r="AC3744" t="str">
        <f t="shared" si="643"/>
        <v>Unaudited</v>
      </c>
    </row>
    <row r="3745" spans="1:29" x14ac:dyDescent="0.25">
      <c r="A3745" t="s">
        <v>423</v>
      </c>
      <c r="B3745" t="s">
        <v>1388</v>
      </c>
      <c r="C3745" t="s">
        <v>1389</v>
      </c>
      <c r="D3745">
        <v>1900</v>
      </c>
      <c r="E3745" s="957">
        <v>1</v>
      </c>
      <c r="F3745" t="s">
        <v>442</v>
      </c>
      <c r="G3745" s="957">
        <v>182</v>
      </c>
      <c r="H3745" t="s">
        <v>392</v>
      </c>
      <c r="I3745" s="937" t="s">
        <v>491</v>
      </c>
      <c r="J3745" s="937" t="s">
        <v>447</v>
      </c>
      <c r="K3745" s="937" t="s">
        <v>53</v>
      </c>
      <c r="L3745" s="937" t="s">
        <v>42</v>
      </c>
      <c r="M3745" s="958" t="s">
        <v>157</v>
      </c>
      <c r="N3745" s="677">
        <f t="shared" ca="1" si="639"/>
        <v>-332179.46644288005</v>
      </c>
      <c r="O3745" s="677">
        <f t="shared" ca="1" si="646"/>
        <v>-223024.28021799983</v>
      </c>
      <c r="P3745" s="677">
        <f t="shared" ca="1" si="646"/>
        <v>-14745.41492185332</v>
      </c>
      <c r="Q3745" s="677">
        <f t="shared" ca="1" si="646"/>
        <v>-56644.488588537817</v>
      </c>
      <c r="R3745" s="677">
        <f t="shared" ca="1" si="646"/>
        <v>-16603.961187244506</v>
      </c>
      <c r="S3745" s="677">
        <f t="shared" ca="1" si="646"/>
        <v>-1925.9210108066109</v>
      </c>
      <c r="T3745" s="677">
        <f t="shared" ca="1" si="646"/>
        <v>-1187.0847874073247</v>
      </c>
      <c r="U3745" s="677">
        <f t="shared" ca="1" si="646"/>
        <v>-84.712812765356247</v>
      </c>
      <c r="V3745" s="677">
        <f t="shared" ca="1" si="644"/>
        <v>-5968.6585321083485</v>
      </c>
      <c r="W3745" s="677">
        <f t="shared" ca="1" si="636"/>
        <v>-1766.0420152824661</v>
      </c>
      <c r="X3745" s="677">
        <f t="shared" ca="1" si="645"/>
        <v>-3252.9057729856618</v>
      </c>
      <c r="Y3745" s="677">
        <f t="shared" ca="1" si="645"/>
        <v>-6975.9965958887833</v>
      </c>
      <c r="Z3745" s="677">
        <f t="shared" ca="1" si="645"/>
        <v>0</v>
      </c>
      <c r="AA3745" t="str">
        <f t="shared" si="641"/>
        <v>ASR_COMP</v>
      </c>
      <c r="AB3745" s="957">
        <f t="shared" si="642"/>
        <v>44682</v>
      </c>
      <c r="AC3745" t="str">
        <f t="shared" si="643"/>
        <v>Unaudited</v>
      </c>
    </row>
    <row r="3746" spans="1:29" x14ac:dyDescent="0.25">
      <c r="A3746" t="s">
        <v>423</v>
      </c>
      <c r="B3746" t="s">
        <v>1388</v>
      </c>
      <c r="C3746" t="s">
        <v>1389</v>
      </c>
      <c r="D3746">
        <v>1900</v>
      </c>
      <c r="E3746" s="957">
        <v>1</v>
      </c>
      <c r="F3746" t="s">
        <v>442</v>
      </c>
      <c r="G3746" s="957">
        <v>182</v>
      </c>
      <c r="H3746" t="s">
        <v>392</v>
      </c>
      <c r="I3746" s="937" t="s">
        <v>491</v>
      </c>
      <c r="J3746" s="937" t="s">
        <v>447</v>
      </c>
      <c r="K3746" s="937" t="s">
        <v>53</v>
      </c>
      <c r="L3746" s="953" t="s">
        <v>43</v>
      </c>
      <c r="M3746" s="958" t="s">
        <v>465</v>
      </c>
      <c r="N3746" s="677">
        <f t="shared" ca="1" si="639"/>
        <v>1181228.7145556198</v>
      </c>
      <c r="O3746" s="677">
        <f t="shared" ca="1" si="646"/>
        <v>696474.55946588516</v>
      </c>
      <c r="P3746" s="677">
        <f t="shared" ca="1" si="646"/>
        <v>65767.14564755297</v>
      </c>
      <c r="Q3746" s="677">
        <f t="shared" ca="1" si="646"/>
        <v>210848.71482052488</v>
      </c>
      <c r="R3746" s="677">
        <f t="shared" ca="1" si="646"/>
        <v>78939.864406211011</v>
      </c>
      <c r="S3746" s="677">
        <f t="shared" ca="1" si="646"/>
        <v>22047.19975855896</v>
      </c>
      <c r="T3746" s="677">
        <f t="shared" ca="1" si="646"/>
        <v>2319.9326421591795</v>
      </c>
      <c r="U3746" s="677">
        <f t="shared" ca="1" si="646"/>
        <v>971.40474887891048</v>
      </c>
      <c r="V3746" s="677">
        <f t="shared" ca="1" si="644"/>
        <v>25754.113972539068</v>
      </c>
      <c r="W3746" s="677">
        <f t="shared" ca="1" si="636"/>
        <v>37774.065559393355</v>
      </c>
      <c r="X3746" s="677">
        <f t="shared" ca="1" si="645"/>
        <v>12577.067612191349</v>
      </c>
      <c r="Y3746" s="677">
        <f t="shared" ca="1" si="645"/>
        <v>27754.645921724681</v>
      </c>
      <c r="Z3746" s="677">
        <f t="shared" ca="1" si="645"/>
        <v>0</v>
      </c>
      <c r="AA3746" t="str">
        <f t="shared" si="641"/>
        <v>ASR_COMP</v>
      </c>
      <c r="AB3746" s="957">
        <f t="shared" si="642"/>
        <v>44682</v>
      </c>
      <c r="AC3746" t="str">
        <f t="shared" si="643"/>
        <v>Unaudited</v>
      </c>
    </row>
    <row r="3747" spans="1:29" x14ac:dyDescent="0.25">
      <c r="A3747" t="s">
        <v>423</v>
      </c>
      <c r="B3747" t="s">
        <v>1388</v>
      </c>
      <c r="C3747" t="s">
        <v>1389</v>
      </c>
      <c r="D3747">
        <v>1900</v>
      </c>
      <c r="E3747" s="957">
        <v>1</v>
      </c>
      <c r="F3747" t="s">
        <v>442</v>
      </c>
      <c r="G3747" s="957">
        <v>182</v>
      </c>
      <c r="H3747" t="s">
        <v>392</v>
      </c>
      <c r="I3747" s="937" t="s">
        <v>491</v>
      </c>
      <c r="J3747" s="937" t="s">
        <v>447</v>
      </c>
      <c r="K3747" s="937" t="s">
        <v>923</v>
      </c>
      <c r="L3747" s="953" t="s">
        <v>924</v>
      </c>
      <c r="M3747" s="958" t="s">
        <v>923</v>
      </c>
      <c r="N3747" s="677">
        <f t="shared" ca="1" si="639"/>
        <v>1586082.8055251497</v>
      </c>
      <c r="O3747" s="677">
        <f t="shared" ca="1" si="646"/>
        <v>1445780.0133774707</v>
      </c>
      <c r="P3747" s="677">
        <f t="shared" ca="1" si="646"/>
        <v>101284.78428445126</v>
      </c>
      <c r="Q3747" s="677">
        <f t="shared" ca="1" si="646"/>
        <v>17456.290114132473</v>
      </c>
      <c r="R3747" s="677">
        <f t="shared" ca="1" si="646"/>
        <v>2735.0911411918869</v>
      </c>
      <c r="S3747" s="677">
        <f t="shared" ca="1" si="646"/>
        <v>5101.5208445044836</v>
      </c>
      <c r="T3747" s="677">
        <f t="shared" ca="1" si="646"/>
        <v>297.88361158255935</v>
      </c>
      <c r="U3747" s="677">
        <f t="shared" ca="1" si="646"/>
        <v>40.56805574554712</v>
      </c>
      <c r="V3747" s="677">
        <f t="shared" ca="1" si="644"/>
        <v>10590.982903078049</v>
      </c>
      <c r="W3747" s="677">
        <f t="shared" ca="1" si="636"/>
        <v>1308.7875543673906</v>
      </c>
      <c r="X3747" s="677">
        <f t="shared" ca="1" si="645"/>
        <v>525.24674250948692</v>
      </c>
      <c r="Y3747" s="677">
        <f t="shared" ca="1" si="645"/>
        <v>961.63689611625387</v>
      </c>
      <c r="Z3747" s="677">
        <f t="shared" ca="1" si="645"/>
        <v>0</v>
      </c>
      <c r="AA3747" t="str">
        <f t="shared" si="641"/>
        <v>ASR_COMP</v>
      </c>
      <c r="AB3747" s="957">
        <f t="shared" si="642"/>
        <v>44682</v>
      </c>
      <c r="AC3747" t="str">
        <f t="shared" si="643"/>
        <v>Unaudited</v>
      </c>
    </row>
    <row r="3748" spans="1:29" x14ac:dyDescent="0.25">
      <c r="A3748" t="s">
        <v>423</v>
      </c>
      <c r="B3748" t="s">
        <v>1388</v>
      </c>
      <c r="C3748" t="s">
        <v>1389</v>
      </c>
      <c r="D3748">
        <v>1900</v>
      </c>
      <c r="E3748" s="957">
        <v>1</v>
      </c>
      <c r="F3748" t="s">
        <v>442</v>
      </c>
      <c r="G3748" s="957">
        <v>182</v>
      </c>
      <c r="H3748" t="s">
        <v>392</v>
      </c>
      <c r="I3748" s="937" t="s">
        <v>491</v>
      </c>
      <c r="J3748" s="937" t="s">
        <v>447</v>
      </c>
      <c r="K3748" s="937" t="s">
        <v>923</v>
      </c>
      <c r="L3748" s="937" t="s">
        <v>925</v>
      </c>
      <c r="M3748" s="958" t="s">
        <v>928</v>
      </c>
      <c r="N3748" s="677">
        <f t="shared" ca="1" si="639"/>
        <v>-145035.40148219265</v>
      </c>
      <c r="O3748" s="677">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-70615.020547489636</v>
      </c>
      <c r="P3748" s="677">
        <f t="shared" ca="1" si="647"/>
        <v>-4103.817914868996</v>
      </c>
      <c r="Q3748" s="677">
        <f t="shared" ca="1" si="647"/>
        <v>-42788.804093285326</v>
      </c>
      <c r="R3748" s="677">
        <f t="shared" ca="1" si="647"/>
        <v>-10545.244897961944</v>
      </c>
      <c r="S3748" s="677">
        <f t="shared" ca="1" si="647"/>
        <v>-1158.4268991552167</v>
      </c>
      <c r="T3748" s="677">
        <f t="shared" ca="1" si="647"/>
        <v>-1137.6348112954834</v>
      </c>
      <c r="U3748" s="677">
        <f t="shared" ca="1" si="647"/>
        <v>-22.656143913722978</v>
      </c>
      <c r="V3748" s="677">
        <f t="shared" ca="1" si="644"/>
        <v>-4711.1035190905068</v>
      </c>
      <c r="W3748" s="677">
        <f t="shared" ca="1" si="636"/>
        <v>-1671.0631275260491</v>
      </c>
      <c r="X3748" s="677">
        <f t="shared" ca="1" si="645"/>
        <v>-1303.8259880192268</v>
      </c>
      <c r="Y3748" s="677">
        <f t="shared" ca="1" si="645"/>
        <v>-6977.8035395865309</v>
      </c>
      <c r="Z3748" s="677">
        <f t="shared" ca="1" si="645"/>
        <v>0</v>
      </c>
      <c r="AA3748" t="str">
        <f t="shared" si="641"/>
        <v>ASR_COMP</v>
      </c>
      <c r="AB3748" s="957">
        <f t="shared" si="642"/>
        <v>44682</v>
      </c>
      <c r="AC3748" t="str">
        <f t="shared" si="643"/>
        <v>Unaudited</v>
      </c>
    </row>
    <row r="3749" spans="1:29" x14ac:dyDescent="0.25">
      <c r="A3749" t="s">
        <v>423</v>
      </c>
      <c r="B3749" t="s">
        <v>1388</v>
      </c>
      <c r="C3749" t="s">
        <v>1389</v>
      </c>
      <c r="D3749">
        <v>1900</v>
      </c>
      <c r="E3749" s="957">
        <v>1</v>
      </c>
      <c r="F3749" t="s">
        <v>442</v>
      </c>
      <c r="G3749" s="957">
        <v>182</v>
      </c>
      <c r="H3749" t="s">
        <v>392</v>
      </c>
      <c r="I3749" s="958" t="s">
        <v>491</v>
      </c>
      <c r="J3749" s="958" t="s">
        <v>447</v>
      </c>
      <c r="K3749" s="958" t="s">
        <v>923</v>
      </c>
      <c r="L3749" s="937" t="s">
        <v>926</v>
      </c>
      <c r="M3749" s="958" t="s">
        <v>929</v>
      </c>
      <c r="N3749" s="677">
        <f t="shared" ca="1" si="639"/>
        <v>0</v>
      </c>
      <c r="O3749" s="677">
        <f t="shared" ca="1" si="647"/>
        <v>0</v>
      </c>
      <c r="P3749" s="677">
        <f t="shared" ca="1" si="647"/>
        <v>0</v>
      </c>
      <c r="Q3749" s="677">
        <f t="shared" ca="1" si="647"/>
        <v>0</v>
      </c>
      <c r="R3749" s="677">
        <f t="shared" ca="1" si="647"/>
        <v>0</v>
      </c>
      <c r="S3749" s="677">
        <f t="shared" ca="1" si="647"/>
        <v>0</v>
      </c>
      <c r="T3749" s="677">
        <f t="shared" ca="1" si="647"/>
        <v>0</v>
      </c>
      <c r="U3749" s="677">
        <f t="shared" ca="1" si="647"/>
        <v>0</v>
      </c>
      <c r="V3749" s="677">
        <f t="shared" ca="1" si="644"/>
        <v>0</v>
      </c>
      <c r="W3749" s="677">
        <f t="shared" ca="1" si="636"/>
        <v>0</v>
      </c>
      <c r="X3749" s="677">
        <f t="shared" ca="1" si="645"/>
        <v>0</v>
      </c>
      <c r="Y3749" s="677">
        <f t="shared" ca="1" si="645"/>
        <v>0</v>
      </c>
      <c r="Z3749" s="677">
        <f t="shared" ca="1" si="645"/>
        <v>0</v>
      </c>
      <c r="AA3749" t="str">
        <f t="shared" si="641"/>
        <v>ASR_COMP</v>
      </c>
      <c r="AB3749" s="957">
        <f t="shared" si="642"/>
        <v>44682</v>
      </c>
      <c r="AC3749" t="str">
        <f t="shared" si="643"/>
        <v>Unaudited</v>
      </c>
    </row>
    <row r="3750" spans="1:29" x14ac:dyDescent="0.25">
      <c r="A3750" t="s">
        <v>423</v>
      </c>
      <c r="B3750" t="s">
        <v>1388</v>
      </c>
      <c r="C3750" t="s">
        <v>1389</v>
      </c>
      <c r="D3750">
        <v>1900</v>
      </c>
      <c r="E3750" s="957">
        <v>1</v>
      </c>
      <c r="F3750" t="s">
        <v>442</v>
      </c>
      <c r="G3750" s="957">
        <v>182</v>
      </c>
      <c r="H3750" t="s">
        <v>392</v>
      </c>
      <c r="I3750" s="937" t="s">
        <v>491</v>
      </c>
      <c r="J3750" s="937" t="s">
        <v>447</v>
      </c>
      <c r="K3750" s="937" t="s">
        <v>448</v>
      </c>
      <c r="L3750" s="937">
        <v>5.0999999999999996</v>
      </c>
      <c r="M3750" s="958" t="s">
        <v>37</v>
      </c>
      <c r="N3750" s="677">
        <f t="shared" ca="1" si="639"/>
        <v>3249663.0356818093</v>
      </c>
      <c r="O3750" s="677">
        <f t="shared" ca="1" si="647"/>
        <v>1401370.444662946</v>
      </c>
      <c r="P3750" s="677">
        <f t="shared" ca="1" si="647"/>
        <v>459550.40190326585</v>
      </c>
      <c r="Q3750" s="677">
        <f t="shared" ca="1" si="647"/>
        <v>189466.93288733062</v>
      </c>
      <c r="R3750" s="677">
        <f t="shared" ca="1" si="647"/>
        <v>721408.75476468657</v>
      </c>
      <c r="S3750" s="677">
        <f t="shared" ca="1" si="647"/>
        <v>118283.17394679703</v>
      </c>
      <c r="T3750" s="677">
        <f t="shared" ca="1" si="647"/>
        <v>173072.84276176043</v>
      </c>
      <c r="U3750" s="677">
        <f t="shared" ca="1" si="647"/>
        <v>16167.851760378708</v>
      </c>
      <c r="V3750" s="677">
        <f t="shared" ca="1" si="644"/>
        <v>86901.765772498271</v>
      </c>
      <c r="W3750" s="677">
        <f t="shared" ca="1" si="636"/>
        <v>2796.8495153670124</v>
      </c>
      <c r="X3750" s="677">
        <f t="shared" ca="1" si="645"/>
        <v>28755.216715351646</v>
      </c>
      <c r="Y3750" s="677">
        <f t="shared" ca="1" si="645"/>
        <v>51888.800991427066</v>
      </c>
      <c r="Z3750" s="677">
        <f t="shared" ca="1" si="645"/>
        <v>0</v>
      </c>
      <c r="AA3750" t="str">
        <f t="shared" si="641"/>
        <v>ASR_COMP</v>
      </c>
      <c r="AB3750" s="957">
        <f t="shared" si="642"/>
        <v>44682</v>
      </c>
      <c r="AC3750" t="str">
        <f t="shared" si="643"/>
        <v>Unaudited</v>
      </c>
    </row>
    <row r="3751" spans="1:29" ht="30" x14ac:dyDescent="0.25">
      <c r="A3751" t="s">
        <v>423</v>
      </c>
      <c r="B3751" t="s">
        <v>1388</v>
      </c>
      <c r="C3751" t="s">
        <v>1389</v>
      </c>
      <c r="D3751">
        <v>1900</v>
      </c>
      <c r="E3751" s="957">
        <v>1</v>
      </c>
      <c r="F3751" t="s">
        <v>442</v>
      </c>
      <c r="G3751" s="957">
        <v>182</v>
      </c>
      <c r="H3751" t="s">
        <v>392</v>
      </c>
      <c r="I3751" s="937" t="s">
        <v>491</v>
      </c>
      <c r="J3751" s="937" t="s">
        <v>447</v>
      </c>
      <c r="K3751" s="937" t="s">
        <v>448</v>
      </c>
      <c r="L3751" s="937">
        <v>5.2</v>
      </c>
      <c r="M3751" s="958" t="s">
        <v>306</v>
      </c>
      <c r="N3751" s="677">
        <f t="shared" ca="1" si="639"/>
        <v>0</v>
      </c>
      <c r="O3751" s="677">
        <f t="shared" ca="1" si="647"/>
        <v>0</v>
      </c>
      <c r="P3751" s="677">
        <f t="shared" ca="1" si="647"/>
        <v>0</v>
      </c>
      <c r="Q3751" s="677">
        <f t="shared" ca="1" si="647"/>
        <v>0</v>
      </c>
      <c r="R3751" s="677">
        <f t="shared" ca="1" si="647"/>
        <v>0</v>
      </c>
      <c r="S3751" s="677">
        <f t="shared" ca="1" si="647"/>
        <v>0</v>
      </c>
      <c r="T3751" s="677">
        <f t="shared" ca="1" si="647"/>
        <v>0</v>
      </c>
      <c r="U3751" s="677">
        <f t="shared" ca="1" si="647"/>
        <v>0</v>
      </c>
      <c r="V3751" s="677">
        <f t="shared" ca="1" si="644"/>
        <v>0</v>
      </c>
      <c r="W3751" s="677">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7">
        <f t="shared" ca="1" si="645"/>
        <v>0</v>
      </c>
      <c r="Y3751" s="677">
        <f t="shared" ca="1" si="645"/>
        <v>0</v>
      </c>
      <c r="Z3751" s="677">
        <f t="shared" ca="1" si="645"/>
        <v>0</v>
      </c>
      <c r="AA3751" t="str">
        <f t="shared" si="641"/>
        <v>ASR_COMP</v>
      </c>
      <c r="AB3751" s="957">
        <f t="shared" si="642"/>
        <v>44682</v>
      </c>
      <c r="AC3751" t="str">
        <f t="shared" si="643"/>
        <v>Unaudited</v>
      </c>
    </row>
    <row r="3752" spans="1:29" ht="30" x14ac:dyDescent="0.25">
      <c r="A3752" t="s">
        <v>423</v>
      </c>
      <c r="B3752" t="s">
        <v>1388</v>
      </c>
      <c r="C3752" t="s">
        <v>1389</v>
      </c>
      <c r="D3752">
        <v>1900</v>
      </c>
      <c r="E3752" s="957">
        <v>1</v>
      </c>
      <c r="F3752" t="s">
        <v>442</v>
      </c>
      <c r="G3752" s="957">
        <v>182</v>
      </c>
      <c r="H3752" t="s">
        <v>392</v>
      </c>
      <c r="I3752" s="937" t="s">
        <v>491</v>
      </c>
      <c r="J3752" s="937" t="s">
        <v>447</v>
      </c>
      <c r="K3752" s="937" t="s">
        <v>448</v>
      </c>
      <c r="L3752" s="937">
        <v>5.3</v>
      </c>
      <c r="M3752" s="958" t="s">
        <v>307</v>
      </c>
      <c r="N3752" s="677">
        <f t="shared" ca="1" si="639"/>
        <v>-191556.07986908816</v>
      </c>
      <c r="O3752" s="677">
        <f t="shared" ca="1" si="647"/>
        <v>-68953.068892576644</v>
      </c>
      <c r="P3752" s="677">
        <f t="shared" ca="1" si="647"/>
        <v>-25101.383655365607</v>
      </c>
      <c r="Q3752" s="677">
        <f t="shared" ca="1" si="647"/>
        <v>-12889.573336737747</v>
      </c>
      <c r="R3752" s="677">
        <f t="shared" ca="1" si="647"/>
        <v>-48154.006091931493</v>
      </c>
      <c r="S3752" s="677">
        <f t="shared" ca="1" si="647"/>
        <v>-7900.4885725115046</v>
      </c>
      <c r="T3752" s="677">
        <f t="shared" ca="1" si="647"/>
        <v>-12766.013603119207</v>
      </c>
      <c r="U3752" s="677">
        <f t="shared" ca="1" si="647"/>
        <v>-1182.8784850204984</v>
      </c>
      <c r="V3752" s="677">
        <f t="shared" ca="1" si="644"/>
        <v>-7621.0480319228682</v>
      </c>
      <c r="W3752" s="677">
        <f t="shared" ca="1" si="648"/>
        <v>-34.728190718436672</v>
      </c>
      <c r="X3752" s="677">
        <f t="shared" ca="1" si="645"/>
        <v>-3072.1468372049239</v>
      </c>
      <c r="Y3752" s="677">
        <f t="shared" ca="1" si="645"/>
        <v>-3880.7441719792259</v>
      </c>
      <c r="Z3752" s="677">
        <f t="shared" ca="1" si="645"/>
        <v>0</v>
      </c>
      <c r="AA3752" t="str">
        <f t="shared" si="641"/>
        <v>ASR_COMP</v>
      </c>
      <c r="AB3752" s="957">
        <f t="shared" si="642"/>
        <v>44682</v>
      </c>
      <c r="AC3752" t="str">
        <f t="shared" si="643"/>
        <v>Unaudited</v>
      </c>
    </row>
    <row r="3753" spans="1:29" x14ac:dyDescent="0.25">
      <c r="A3753" t="s">
        <v>423</v>
      </c>
      <c r="B3753" t="s">
        <v>1388</v>
      </c>
      <c r="C3753" t="s">
        <v>1389</v>
      </c>
      <c r="D3753">
        <v>1900</v>
      </c>
      <c r="E3753" s="957">
        <v>1</v>
      </c>
      <c r="F3753" t="s">
        <v>442</v>
      </c>
      <c r="G3753" s="957">
        <v>182</v>
      </c>
      <c r="H3753" t="s">
        <v>392</v>
      </c>
      <c r="I3753" s="958" t="s">
        <v>491</v>
      </c>
      <c r="J3753" s="958" t="s">
        <v>447</v>
      </c>
      <c r="K3753" s="958" t="s">
        <v>448</v>
      </c>
      <c r="L3753" s="937" t="s">
        <v>82</v>
      </c>
      <c r="M3753" s="958" t="s">
        <v>456</v>
      </c>
      <c r="N3753" s="677">
        <f t="shared" ca="1" si="639"/>
        <v>0</v>
      </c>
      <c r="O3753" s="677">
        <f t="shared" ca="1" si="647"/>
        <v>0</v>
      </c>
      <c r="P3753" s="677">
        <f t="shared" ca="1" si="647"/>
        <v>0</v>
      </c>
      <c r="Q3753" s="677">
        <f t="shared" ca="1" si="647"/>
        <v>0</v>
      </c>
      <c r="R3753" s="677">
        <f t="shared" ca="1" si="647"/>
        <v>0</v>
      </c>
      <c r="S3753" s="677">
        <f t="shared" ca="1" si="647"/>
        <v>0</v>
      </c>
      <c r="T3753" s="677">
        <f t="shared" ca="1" si="647"/>
        <v>0</v>
      </c>
      <c r="U3753" s="677">
        <f t="shared" ca="1" si="647"/>
        <v>0</v>
      </c>
      <c r="V3753" s="677">
        <f t="shared" ca="1" si="644"/>
        <v>0</v>
      </c>
      <c r="W3753" s="677">
        <f t="shared" ca="1" si="648"/>
        <v>0</v>
      </c>
      <c r="X3753" s="677">
        <f t="shared" ca="1" si="645"/>
        <v>0</v>
      </c>
      <c r="Y3753" s="677">
        <f t="shared" ca="1" si="645"/>
        <v>0</v>
      </c>
      <c r="Z3753" s="677">
        <f t="shared" ca="1" si="645"/>
        <v>0</v>
      </c>
      <c r="AA3753" t="str">
        <f t="shared" si="641"/>
        <v>ASR_COMP</v>
      </c>
      <c r="AB3753" s="957">
        <f t="shared" si="642"/>
        <v>44682</v>
      </c>
      <c r="AC3753" t="str">
        <f t="shared" si="643"/>
        <v>Unaudited</v>
      </c>
    </row>
    <row r="3754" spans="1:29" x14ac:dyDescent="0.25">
      <c r="A3754" t="s">
        <v>423</v>
      </c>
      <c r="B3754" t="s">
        <v>1388</v>
      </c>
      <c r="C3754" t="s">
        <v>1389</v>
      </c>
      <c r="D3754">
        <v>1900</v>
      </c>
      <c r="E3754" s="957">
        <v>1</v>
      </c>
      <c r="F3754" t="s">
        <v>442</v>
      </c>
      <c r="G3754" s="957">
        <v>182</v>
      </c>
      <c r="H3754" t="s">
        <v>392</v>
      </c>
      <c r="I3754" s="958" t="s">
        <v>491</v>
      </c>
      <c r="J3754" s="958" t="s">
        <v>447</v>
      </c>
      <c r="K3754" s="958" t="s">
        <v>449</v>
      </c>
      <c r="L3754" s="937">
        <v>6.1</v>
      </c>
      <c r="M3754" s="958" t="s">
        <v>18</v>
      </c>
      <c r="N3754" s="677">
        <f t="shared" ca="1" si="639"/>
        <v>0</v>
      </c>
      <c r="O3754" s="677">
        <f t="shared" ca="1" si="647"/>
        <v>0</v>
      </c>
      <c r="P3754" s="677">
        <f t="shared" ca="1" si="647"/>
        <v>0</v>
      </c>
      <c r="Q3754" s="677">
        <f t="shared" ca="1" si="647"/>
        <v>0</v>
      </c>
      <c r="R3754" s="677">
        <f t="shared" ca="1" si="647"/>
        <v>0</v>
      </c>
      <c r="S3754" s="677">
        <f t="shared" ca="1" si="647"/>
        <v>0</v>
      </c>
      <c r="T3754" s="677">
        <f t="shared" ca="1" si="647"/>
        <v>0</v>
      </c>
      <c r="U3754" s="677">
        <f t="shared" ca="1" si="647"/>
        <v>0</v>
      </c>
      <c r="V3754" s="677">
        <f t="shared" ca="1" si="644"/>
        <v>0</v>
      </c>
      <c r="W3754" s="677">
        <f t="shared" ca="1" si="648"/>
        <v>0</v>
      </c>
      <c r="X3754" s="677">
        <f t="shared" ca="1" si="645"/>
        <v>0</v>
      </c>
      <c r="Y3754" s="677">
        <f t="shared" ca="1" si="645"/>
        <v>0</v>
      </c>
      <c r="Z3754" s="677">
        <f t="shared" ca="1" si="645"/>
        <v>0</v>
      </c>
      <c r="AA3754" t="str">
        <f t="shared" si="641"/>
        <v>ASR_COMP</v>
      </c>
      <c r="AB3754" s="957">
        <f t="shared" si="642"/>
        <v>44682</v>
      </c>
      <c r="AC3754" t="str">
        <f t="shared" si="643"/>
        <v>Unaudited</v>
      </c>
    </row>
    <row r="3755" spans="1:29" x14ac:dyDescent="0.25">
      <c r="A3755" t="s">
        <v>423</v>
      </c>
      <c r="B3755" t="s">
        <v>1388</v>
      </c>
      <c r="C3755" t="s">
        <v>1389</v>
      </c>
      <c r="D3755">
        <v>1900</v>
      </c>
      <c r="E3755" s="957">
        <v>1</v>
      </c>
      <c r="F3755" t="s">
        <v>442</v>
      </c>
      <c r="G3755" s="957">
        <v>182</v>
      </c>
      <c r="H3755" t="s">
        <v>392</v>
      </c>
      <c r="I3755" s="958" t="s">
        <v>491</v>
      </c>
      <c r="J3755" s="958" t="s">
        <v>447</v>
      </c>
      <c r="K3755" s="958" t="s">
        <v>449</v>
      </c>
      <c r="L3755" s="937">
        <v>6.2</v>
      </c>
      <c r="M3755" s="958" t="s">
        <v>19</v>
      </c>
      <c r="N3755" s="677">
        <f t="shared" ca="1" si="639"/>
        <v>0</v>
      </c>
      <c r="O3755" s="677">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7">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7">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7">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7">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7">
        <f t="shared" ca="1" si="649"/>
        <v>0</v>
      </c>
      <c r="U3755" s="677">
        <f t="shared" ca="1" si="649"/>
        <v>0</v>
      </c>
      <c r="V3755" s="677">
        <f t="shared" ca="1" si="649"/>
        <v>0</v>
      </c>
      <c r="W3755" s="677">
        <f t="shared" ca="1" si="648"/>
        <v>0</v>
      </c>
      <c r="X3755" s="677">
        <f t="shared" ca="1" si="649"/>
        <v>0</v>
      </c>
      <c r="Y3755" s="677">
        <f t="shared" ca="1" si="649"/>
        <v>0</v>
      </c>
      <c r="Z3755" s="677">
        <f t="shared" ca="1" si="649"/>
        <v>0</v>
      </c>
      <c r="AA3755" t="str">
        <f t="shared" si="641"/>
        <v>ASR_COMP</v>
      </c>
      <c r="AB3755" s="957">
        <f t="shared" si="642"/>
        <v>44682</v>
      </c>
      <c r="AC3755" t="str">
        <f t="shared" si="643"/>
        <v>Unaudited</v>
      </c>
    </row>
    <row r="3756" spans="1:29" x14ac:dyDescent="0.25">
      <c r="A3756" t="s">
        <v>423</v>
      </c>
      <c r="B3756" t="s">
        <v>1388</v>
      </c>
      <c r="C3756" t="s">
        <v>1389</v>
      </c>
      <c r="D3756">
        <v>1900</v>
      </c>
      <c r="E3756" s="957">
        <v>1</v>
      </c>
      <c r="F3756" t="s">
        <v>442</v>
      </c>
      <c r="G3756" s="957">
        <v>182</v>
      </c>
      <c r="H3756" t="s">
        <v>392</v>
      </c>
      <c r="I3756" s="958" t="s">
        <v>491</v>
      </c>
      <c r="J3756" s="958" t="s">
        <v>447</v>
      </c>
      <c r="K3756" s="958" t="s">
        <v>449</v>
      </c>
      <c r="L3756" s="937">
        <v>6.3</v>
      </c>
      <c r="M3756" s="958" t="s">
        <v>187</v>
      </c>
      <c r="N3756" s="677">
        <f t="shared" ca="1" si="639"/>
        <v>0</v>
      </c>
      <c r="O3756" s="677">
        <f t="shared" ca="1" si="649"/>
        <v>0</v>
      </c>
      <c r="P3756" s="677">
        <f t="shared" ca="1" si="649"/>
        <v>0</v>
      </c>
      <c r="Q3756" s="677">
        <f t="shared" ca="1" si="649"/>
        <v>0</v>
      </c>
      <c r="R3756" s="677">
        <f t="shared" ca="1" si="649"/>
        <v>0</v>
      </c>
      <c r="S3756" s="677">
        <f t="shared" ca="1" si="649"/>
        <v>0</v>
      </c>
      <c r="T3756" s="677">
        <f t="shared" ca="1" si="649"/>
        <v>0</v>
      </c>
      <c r="U3756" s="677">
        <f t="shared" ca="1" si="649"/>
        <v>0</v>
      </c>
      <c r="V3756" s="677">
        <f t="shared" ca="1" si="649"/>
        <v>0</v>
      </c>
      <c r="W3756" s="677">
        <f t="shared" ca="1" si="648"/>
        <v>0</v>
      </c>
      <c r="X3756" s="677">
        <f t="shared" ca="1" si="649"/>
        <v>0</v>
      </c>
      <c r="Y3756" s="677">
        <f t="shared" ca="1" si="649"/>
        <v>0</v>
      </c>
      <c r="Z3756" s="677">
        <f t="shared" ca="1" si="649"/>
        <v>0</v>
      </c>
      <c r="AA3756" t="str">
        <f t="shared" si="641"/>
        <v>ASR_COMP</v>
      </c>
      <c r="AB3756" s="957">
        <f t="shared" si="642"/>
        <v>44682</v>
      </c>
      <c r="AC3756" t="str">
        <f t="shared" si="643"/>
        <v>Unaudited</v>
      </c>
    </row>
    <row r="3757" spans="1:29" x14ac:dyDescent="0.25">
      <c r="A3757" t="s">
        <v>423</v>
      </c>
      <c r="B3757" t="s">
        <v>1388</v>
      </c>
      <c r="C3757" t="s">
        <v>1389</v>
      </c>
      <c r="D3757">
        <v>1900</v>
      </c>
      <c r="E3757" s="957">
        <v>1</v>
      </c>
      <c r="F3757" t="s">
        <v>442</v>
      </c>
      <c r="G3757" s="957">
        <v>182</v>
      </c>
      <c r="H3757" t="s">
        <v>392</v>
      </c>
      <c r="I3757" s="958" t="s">
        <v>491</v>
      </c>
      <c r="J3757" s="958" t="s">
        <v>447</v>
      </c>
      <c r="K3757" s="958" t="s">
        <v>449</v>
      </c>
      <c r="L3757" s="953" t="s">
        <v>87</v>
      </c>
      <c r="M3757" s="958" t="s">
        <v>457</v>
      </c>
      <c r="N3757" s="677">
        <f t="shared" ca="1" si="639"/>
        <v>0</v>
      </c>
      <c r="O3757" s="677">
        <f t="shared" ca="1" si="649"/>
        <v>0</v>
      </c>
      <c r="P3757" s="677">
        <f t="shared" ca="1" si="649"/>
        <v>0</v>
      </c>
      <c r="Q3757" s="677">
        <f t="shared" ca="1" si="649"/>
        <v>0</v>
      </c>
      <c r="R3757" s="677">
        <f t="shared" ca="1" si="649"/>
        <v>0</v>
      </c>
      <c r="S3757" s="677">
        <f t="shared" ca="1" si="649"/>
        <v>0</v>
      </c>
      <c r="T3757" s="677">
        <f t="shared" ca="1" si="649"/>
        <v>0</v>
      </c>
      <c r="U3757" s="677">
        <f t="shared" ca="1" si="649"/>
        <v>0</v>
      </c>
      <c r="V3757" s="677">
        <f t="shared" ca="1" si="649"/>
        <v>0</v>
      </c>
      <c r="W3757" s="677">
        <f t="shared" ca="1" si="648"/>
        <v>0</v>
      </c>
      <c r="X3757" s="677">
        <f t="shared" ca="1" si="649"/>
        <v>0</v>
      </c>
      <c r="Y3757" s="677">
        <f t="shared" ca="1" si="649"/>
        <v>0</v>
      </c>
      <c r="Z3757" s="677">
        <f t="shared" ca="1" si="649"/>
        <v>0</v>
      </c>
      <c r="AA3757" t="str">
        <f t="shared" si="641"/>
        <v>ASR_COMP</v>
      </c>
      <c r="AB3757" s="957">
        <f t="shared" si="642"/>
        <v>44682</v>
      </c>
      <c r="AC3757" t="str">
        <f t="shared" si="643"/>
        <v>Unaudited</v>
      </c>
    </row>
    <row r="3758" spans="1:29" x14ac:dyDescent="0.25">
      <c r="A3758" t="s">
        <v>423</v>
      </c>
      <c r="B3758" t="s">
        <v>1388</v>
      </c>
      <c r="C3758" t="s">
        <v>1389</v>
      </c>
      <c r="D3758">
        <v>1900</v>
      </c>
      <c r="E3758" s="957">
        <v>1</v>
      </c>
      <c r="F3758" t="s">
        <v>442</v>
      </c>
      <c r="G3758" s="957">
        <v>182</v>
      </c>
      <c r="H3758" t="s">
        <v>392</v>
      </c>
      <c r="I3758" s="958" t="s">
        <v>491</v>
      </c>
      <c r="J3758" s="958" t="s">
        <v>447</v>
      </c>
      <c r="K3758" s="958" t="s">
        <v>450</v>
      </c>
      <c r="L3758" s="937">
        <v>7.1</v>
      </c>
      <c r="M3758" s="958" t="s">
        <v>20</v>
      </c>
      <c r="N3758" s="677">
        <f t="shared" ca="1" si="639"/>
        <v>275349.32981446927</v>
      </c>
      <c r="O3758" s="677">
        <f t="shared" ca="1" si="649"/>
        <v>137202.20566012792</v>
      </c>
      <c r="P3758" s="677">
        <f t="shared" ca="1" si="649"/>
        <v>18785.557199023267</v>
      </c>
      <c r="Q3758" s="677">
        <f t="shared" ca="1" si="649"/>
        <v>38436.507002825914</v>
      </c>
      <c r="R3758" s="677">
        <f t="shared" ca="1" si="649"/>
        <v>20142.485252955645</v>
      </c>
      <c r="S3758" s="677">
        <f t="shared" ca="1" si="649"/>
        <v>9266.8926835443344</v>
      </c>
      <c r="T3758" s="677">
        <f t="shared" ca="1" si="649"/>
        <v>788.43587445622109</v>
      </c>
      <c r="U3758" s="677">
        <f t="shared" ca="1" si="649"/>
        <v>1210.9123234729311</v>
      </c>
      <c r="V3758" s="677">
        <f t="shared" ca="1" si="649"/>
        <v>7779.4454703864394</v>
      </c>
      <c r="W3758" s="677">
        <f t="shared" ca="1" si="648"/>
        <v>1858.5586083603905</v>
      </c>
      <c r="X3758" s="677">
        <f t="shared" ca="1" si="649"/>
        <v>29801.689208404656</v>
      </c>
      <c r="Y3758" s="677">
        <f t="shared" ca="1" si="649"/>
        <v>10076.640530911583</v>
      </c>
      <c r="Z3758" s="677">
        <f t="shared" ca="1" si="649"/>
        <v>0</v>
      </c>
      <c r="AA3758" t="str">
        <f t="shared" si="641"/>
        <v>ASR_COMP</v>
      </c>
      <c r="AB3758" s="957">
        <f t="shared" si="642"/>
        <v>44682</v>
      </c>
      <c r="AC3758" t="str">
        <f t="shared" si="643"/>
        <v>Unaudited</v>
      </c>
    </row>
    <row r="3759" spans="1:29" x14ac:dyDescent="0.25">
      <c r="A3759" t="s">
        <v>423</v>
      </c>
      <c r="B3759" t="s">
        <v>1388</v>
      </c>
      <c r="C3759" t="s">
        <v>1389</v>
      </c>
      <c r="D3759">
        <v>1900</v>
      </c>
      <c r="E3759" s="957">
        <v>1</v>
      </c>
      <c r="F3759" t="s">
        <v>442</v>
      </c>
      <c r="G3759" s="957">
        <v>182</v>
      </c>
      <c r="H3759" t="s">
        <v>392</v>
      </c>
      <c r="I3759" s="937" t="s">
        <v>491</v>
      </c>
      <c r="J3759" s="937" t="s">
        <v>447</v>
      </c>
      <c r="K3759" s="937" t="s">
        <v>450</v>
      </c>
      <c r="L3759" s="937">
        <v>7.2</v>
      </c>
      <c r="M3759" s="958" t="s">
        <v>21</v>
      </c>
      <c r="N3759" s="677">
        <f t="shared" ca="1" si="639"/>
        <v>0</v>
      </c>
      <c r="O3759" s="677">
        <f t="shared" ca="1" si="649"/>
        <v>0</v>
      </c>
      <c r="P3759" s="677">
        <f t="shared" ca="1" si="649"/>
        <v>0</v>
      </c>
      <c r="Q3759" s="677">
        <f t="shared" ca="1" si="649"/>
        <v>0</v>
      </c>
      <c r="R3759" s="677">
        <f t="shared" ca="1" si="649"/>
        <v>0</v>
      </c>
      <c r="S3759" s="677">
        <f t="shared" ca="1" si="649"/>
        <v>0</v>
      </c>
      <c r="T3759" s="677">
        <f t="shared" ca="1" si="649"/>
        <v>0</v>
      </c>
      <c r="U3759" s="677">
        <f t="shared" ca="1" si="649"/>
        <v>0</v>
      </c>
      <c r="V3759" s="677">
        <f t="shared" ca="1" si="649"/>
        <v>0</v>
      </c>
      <c r="W3759" s="677">
        <f t="shared" ca="1" si="648"/>
        <v>0</v>
      </c>
      <c r="X3759" s="677">
        <f t="shared" ca="1" si="649"/>
        <v>0</v>
      </c>
      <c r="Y3759" s="677">
        <f t="shared" ca="1" si="649"/>
        <v>0</v>
      </c>
      <c r="Z3759" s="677">
        <f t="shared" ca="1" si="649"/>
        <v>0</v>
      </c>
      <c r="AA3759" t="str">
        <f t="shared" si="641"/>
        <v>ASR_COMP</v>
      </c>
      <c r="AB3759" s="957">
        <f t="shared" si="642"/>
        <v>44682</v>
      </c>
      <c r="AC3759" t="str">
        <f t="shared" si="643"/>
        <v>Unaudited</v>
      </c>
    </row>
    <row r="3760" spans="1:29" x14ac:dyDescent="0.25">
      <c r="A3760" t="s">
        <v>423</v>
      </c>
      <c r="B3760" t="s">
        <v>1388</v>
      </c>
      <c r="C3760" t="s">
        <v>1389</v>
      </c>
      <c r="D3760">
        <v>1900</v>
      </c>
      <c r="E3760" s="957">
        <v>1</v>
      </c>
      <c r="F3760" t="s">
        <v>442</v>
      </c>
      <c r="G3760" s="957">
        <v>182</v>
      </c>
      <c r="H3760" t="s">
        <v>392</v>
      </c>
      <c r="I3760" s="958" t="s">
        <v>491</v>
      </c>
      <c r="J3760" s="958" t="s">
        <v>447</v>
      </c>
      <c r="K3760" s="958" t="s">
        <v>450</v>
      </c>
      <c r="L3760" s="937">
        <v>7.3</v>
      </c>
      <c r="M3760" s="958" t="s">
        <v>158</v>
      </c>
      <c r="N3760" s="677">
        <f t="shared" ca="1" si="639"/>
        <v>182353.76292376433</v>
      </c>
      <c r="O3760" s="677">
        <f t="shared" ca="1" si="649"/>
        <v>143986.58370397094</v>
      </c>
      <c r="P3760" s="677">
        <f t="shared" ca="1" si="649"/>
        <v>13596.457319294916</v>
      </c>
      <c r="Q3760" s="677">
        <f t="shared" ca="1" si="649"/>
        <v>8421.3326603778605</v>
      </c>
      <c r="R3760" s="677">
        <f t="shared" ca="1" si="649"/>
        <v>3152.8712844927063</v>
      </c>
      <c r="S3760" s="677">
        <f t="shared" ca="1" si="649"/>
        <v>5908.9726608677383</v>
      </c>
      <c r="T3760" s="677">
        <f t="shared" ca="1" si="649"/>
        <v>10.504937419470185</v>
      </c>
      <c r="U3760" s="677">
        <f t="shared" ca="1" si="649"/>
        <v>260.35070968748499</v>
      </c>
      <c r="V3760" s="677">
        <f t="shared" ca="1" si="649"/>
        <v>1028.6235859708675</v>
      </c>
      <c r="W3760" s="677">
        <f t="shared" ca="1" si="648"/>
        <v>1508.7024470666011</v>
      </c>
      <c r="X3760" s="677">
        <f t="shared" ca="1" si="649"/>
        <v>3370.8384506051793</v>
      </c>
      <c r="Y3760" s="677">
        <f t="shared" ca="1" si="649"/>
        <v>1108.5251640105841</v>
      </c>
      <c r="Z3760" s="677">
        <f t="shared" ca="1" si="649"/>
        <v>0</v>
      </c>
      <c r="AA3760" t="str">
        <f t="shared" si="641"/>
        <v>ASR_COMP</v>
      </c>
      <c r="AB3760" s="957">
        <f t="shared" si="642"/>
        <v>44682</v>
      </c>
      <c r="AC3760" t="str">
        <f t="shared" si="643"/>
        <v>Unaudited</v>
      </c>
    </row>
    <row r="3761" spans="1:29" x14ac:dyDescent="0.25">
      <c r="A3761" t="s">
        <v>423</v>
      </c>
      <c r="B3761" t="s">
        <v>1388</v>
      </c>
      <c r="C3761" t="s">
        <v>1389</v>
      </c>
      <c r="D3761">
        <v>1900</v>
      </c>
      <c r="E3761" s="957">
        <v>1</v>
      </c>
      <c r="F3761" t="s">
        <v>442</v>
      </c>
      <c r="G3761" s="957">
        <v>182</v>
      </c>
      <c r="H3761" t="s">
        <v>392</v>
      </c>
      <c r="I3761" s="937" t="s">
        <v>491</v>
      </c>
      <c r="J3761" s="937" t="s">
        <v>447</v>
      </c>
      <c r="K3761" s="937" t="s">
        <v>450</v>
      </c>
      <c r="L3761" s="937" t="s">
        <v>91</v>
      </c>
      <c r="M3761" s="937" t="s">
        <v>458</v>
      </c>
      <c r="N3761" s="677">
        <f t="shared" ca="1" si="639"/>
        <v>0</v>
      </c>
      <c r="O3761" s="677">
        <f t="shared" ca="1" si="649"/>
        <v>0</v>
      </c>
      <c r="P3761" s="677">
        <f t="shared" ca="1" si="649"/>
        <v>0</v>
      </c>
      <c r="Q3761" s="677">
        <f t="shared" ca="1" si="649"/>
        <v>0</v>
      </c>
      <c r="R3761" s="677">
        <f t="shared" ca="1" si="649"/>
        <v>0</v>
      </c>
      <c r="S3761" s="677">
        <f t="shared" ca="1" si="649"/>
        <v>0</v>
      </c>
      <c r="T3761" s="677">
        <f t="shared" ca="1" si="649"/>
        <v>0</v>
      </c>
      <c r="U3761" s="677">
        <f t="shared" ca="1" si="649"/>
        <v>0</v>
      </c>
      <c r="V3761" s="677">
        <f t="shared" ca="1" si="649"/>
        <v>0</v>
      </c>
      <c r="W3761" s="677">
        <f t="shared" ca="1" si="648"/>
        <v>0</v>
      </c>
      <c r="X3761" s="677">
        <f t="shared" ca="1" si="649"/>
        <v>0</v>
      </c>
      <c r="Y3761" s="677">
        <f t="shared" ca="1" si="649"/>
        <v>0</v>
      </c>
      <c r="Z3761" s="677">
        <f t="shared" ca="1" si="649"/>
        <v>0</v>
      </c>
      <c r="AA3761" t="str">
        <f t="shared" si="641"/>
        <v>ASR_COMP</v>
      </c>
      <c r="AB3761" s="957">
        <f t="shared" si="642"/>
        <v>44682</v>
      </c>
      <c r="AC3761" t="str">
        <f t="shared" si="643"/>
        <v>Unaudited</v>
      </c>
    </row>
    <row r="3762" spans="1:29" x14ac:dyDescent="0.25">
      <c r="A3762" t="s">
        <v>423</v>
      </c>
      <c r="B3762" t="s">
        <v>1388</v>
      </c>
      <c r="C3762" t="s">
        <v>1389</v>
      </c>
      <c r="D3762">
        <v>1900</v>
      </c>
      <c r="E3762" s="957">
        <v>1</v>
      </c>
      <c r="F3762" t="s">
        <v>442</v>
      </c>
      <c r="G3762" s="957">
        <v>182</v>
      </c>
      <c r="H3762" t="s">
        <v>392</v>
      </c>
      <c r="I3762" s="937" t="s">
        <v>491</v>
      </c>
      <c r="J3762" s="937" t="s">
        <v>447</v>
      </c>
      <c r="K3762" s="937" t="s">
        <v>451</v>
      </c>
      <c r="L3762" s="937">
        <v>8.1</v>
      </c>
      <c r="M3762" s="958" t="s">
        <v>22</v>
      </c>
      <c r="N3762" s="677">
        <f t="shared" ca="1" si="639"/>
        <v>12961312.341857942</v>
      </c>
      <c r="O3762" s="677">
        <f t="shared" ca="1" si="649"/>
        <v>3829585.2125686095</v>
      </c>
      <c r="P3762" s="677">
        <f t="shared" ca="1" si="649"/>
        <v>791605.93692926294</v>
      </c>
      <c r="Q3762" s="677">
        <f t="shared" ca="1" si="649"/>
        <v>2964148.8860733006</v>
      </c>
      <c r="R3762" s="677">
        <f t="shared" ca="1" si="649"/>
        <v>1663041.775172841</v>
      </c>
      <c r="S3762" s="677">
        <f t="shared" ca="1" si="649"/>
        <v>11670.151931111874</v>
      </c>
      <c r="T3762" s="677">
        <f t="shared" ca="1" si="649"/>
        <v>74668.582315903797</v>
      </c>
      <c r="U3762" s="677">
        <f t="shared" ca="1" si="649"/>
        <v>-181.86038322409698</v>
      </c>
      <c r="V3762" s="677">
        <f t="shared" ca="1" si="649"/>
        <v>2289061.5070696087</v>
      </c>
      <c r="W3762" s="677">
        <f t="shared" ca="1" si="648"/>
        <v>156295.17793043194</v>
      </c>
      <c r="X3762" s="677">
        <f t="shared" ca="1" si="649"/>
        <v>1443.0780771505374</v>
      </c>
      <c r="Y3762" s="677">
        <f t="shared" ca="1" si="649"/>
        <v>1179973.894172946</v>
      </c>
      <c r="Z3762" s="677">
        <f t="shared" ca="1" si="649"/>
        <v>0</v>
      </c>
      <c r="AA3762" t="str">
        <f t="shared" si="641"/>
        <v>ASR_COMP</v>
      </c>
      <c r="AB3762" s="957">
        <f t="shared" si="642"/>
        <v>44682</v>
      </c>
      <c r="AC3762" t="str">
        <f t="shared" si="643"/>
        <v>Unaudited</v>
      </c>
    </row>
    <row r="3763" spans="1:29" x14ac:dyDescent="0.25">
      <c r="A3763" t="s">
        <v>423</v>
      </c>
      <c r="B3763" t="s">
        <v>1388</v>
      </c>
      <c r="C3763" t="s">
        <v>1389</v>
      </c>
      <c r="D3763">
        <v>1900</v>
      </c>
      <c r="E3763" s="957">
        <v>1</v>
      </c>
      <c r="F3763" t="s">
        <v>442</v>
      </c>
      <c r="G3763" s="957">
        <v>182</v>
      </c>
      <c r="H3763" t="s">
        <v>392</v>
      </c>
      <c r="I3763" s="937" t="s">
        <v>491</v>
      </c>
      <c r="J3763" s="937" t="s">
        <v>447</v>
      </c>
      <c r="K3763" s="937" t="s">
        <v>451</v>
      </c>
      <c r="L3763" s="937" t="s">
        <v>115</v>
      </c>
      <c r="M3763" s="958" t="s">
        <v>446</v>
      </c>
      <c r="N3763" s="677">
        <f t="shared" ca="1" si="639"/>
        <v>93590.640000000014</v>
      </c>
      <c r="O3763" s="677">
        <f t="shared" ca="1" si="649"/>
        <v>51264.240000000005</v>
      </c>
      <c r="P3763" s="677">
        <f t="shared" ca="1" si="649"/>
        <v>26294.400000000001</v>
      </c>
      <c r="Q3763" s="677">
        <f t="shared" ca="1" si="649"/>
        <v>0</v>
      </c>
      <c r="R3763" s="677">
        <f t="shared" ca="1" si="649"/>
        <v>16032</v>
      </c>
      <c r="S3763" s="677">
        <f t="shared" ca="1" si="649"/>
        <v>0</v>
      </c>
      <c r="T3763" s="677">
        <f t="shared" ca="1" si="649"/>
        <v>0</v>
      </c>
      <c r="U3763" s="677">
        <f t="shared" ca="1" si="649"/>
        <v>0</v>
      </c>
      <c r="V3763" s="677">
        <f t="shared" ca="1" si="649"/>
        <v>0</v>
      </c>
      <c r="W3763" s="677">
        <f t="shared" ca="1" si="648"/>
        <v>0</v>
      </c>
      <c r="X3763" s="677">
        <f t="shared" ca="1" si="649"/>
        <v>0</v>
      </c>
      <c r="Y3763" s="677">
        <f t="shared" ca="1" si="649"/>
        <v>0</v>
      </c>
      <c r="Z3763" s="677">
        <f t="shared" ca="1" si="649"/>
        <v>0</v>
      </c>
      <c r="AA3763" t="str">
        <f t="shared" si="641"/>
        <v>ASR_COMP</v>
      </c>
      <c r="AB3763" s="957">
        <f t="shared" si="642"/>
        <v>44682</v>
      </c>
      <c r="AC3763" t="str">
        <f t="shared" si="643"/>
        <v>Unaudited</v>
      </c>
    </row>
    <row r="3764" spans="1:29" x14ac:dyDescent="0.25">
      <c r="A3764" t="s">
        <v>423</v>
      </c>
      <c r="B3764" t="s">
        <v>1388</v>
      </c>
      <c r="C3764" t="s">
        <v>1389</v>
      </c>
      <c r="D3764">
        <v>1900</v>
      </c>
      <c r="E3764" s="957">
        <v>1</v>
      </c>
      <c r="F3764" t="s">
        <v>442</v>
      </c>
      <c r="G3764" s="957">
        <v>182</v>
      </c>
      <c r="H3764" t="s">
        <v>392</v>
      </c>
      <c r="I3764" s="937" t="s">
        <v>491</v>
      </c>
      <c r="J3764" s="937" t="s">
        <v>447</v>
      </c>
      <c r="K3764" s="937" t="s">
        <v>451</v>
      </c>
      <c r="L3764" s="937" t="s">
        <v>117</v>
      </c>
      <c r="M3764" s="958" t="s">
        <v>160</v>
      </c>
      <c r="N3764" s="677">
        <f t="shared" ca="1" si="639"/>
        <v>0</v>
      </c>
      <c r="O3764" s="677">
        <f t="shared" ca="1" si="649"/>
        <v>0</v>
      </c>
      <c r="P3764" s="677">
        <f t="shared" ca="1" si="649"/>
        <v>0</v>
      </c>
      <c r="Q3764" s="677">
        <f t="shared" ca="1" si="649"/>
        <v>0</v>
      </c>
      <c r="R3764" s="677">
        <f t="shared" ca="1" si="649"/>
        <v>0</v>
      </c>
      <c r="S3764" s="677">
        <f t="shared" ca="1" si="649"/>
        <v>0</v>
      </c>
      <c r="T3764" s="677">
        <f t="shared" ca="1" si="649"/>
        <v>0</v>
      </c>
      <c r="U3764" s="677">
        <f t="shared" ca="1" si="649"/>
        <v>0</v>
      </c>
      <c r="V3764" s="677">
        <f t="shared" ca="1" si="649"/>
        <v>0</v>
      </c>
      <c r="W3764" s="677">
        <f t="shared" ca="1" si="648"/>
        <v>0</v>
      </c>
      <c r="X3764" s="677">
        <f t="shared" ca="1" si="649"/>
        <v>0</v>
      </c>
      <c r="Y3764" s="677">
        <f t="shared" ca="1" si="649"/>
        <v>0</v>
      </c>
      <c r="Z3764" s="677">
        <f t="shared" ca="1" si="649"/>
        <v>0</v>
      </c>
      <c r="AA3764" t="str">
        <f t="shared" si="641"/>
        <v>ASR_COMP</v>
      </c>
      <c r="AB3764" s="957">
        <f t="shared" si="642"/>
        <v>44682</v>
      </c>
      <c r="AC3764" t="str">
        <f t="shared" si="643"/>
        <v>Unaudited</v>
      </c>
    </row>
    <row r="3765" spans="1:29" x14ac:dyDescent="0.25">
      <c r="A3765" t="s">
        <v>423</v>
      </c>
      <c r="B3765" t="s">
        <v>1388</v>
      </c>
      <c r="C3765" t="s">
        <v>1389</v>
      </c>
      <c r="D3765">
        <v>1900</v>
      </c>
      <c r="E3765" s="957">
        <v>1</v>
      </c>
      <c r="F3765" t="s">
        <v>442</v>
      </c>
      <c r="G3765" s="957">
        <v>182</v>
      </c>
      <c r="H3765" t="s">
        <v>392</v>
      </c>
      <c r="I3765" s="937" t="s">
        <v>491</v>
      </c>
      <c r="J3765" s="937" t="s">
        <v>447</v>
      </c>
      <c r="K3765" s="937" t="s">
        <v>451</v>
      </c>
      <c r="L3765" s="943" t="s">
        <v>118</v>
      </c>
      <c r="M3765" s="959" t="s">
        <v>116</v>
      </c>
      <c r="N3765" s="677">
        <f t="shared" ca="1" si="639"/>
        <v>-34295.76163801262</v>
      </c>
      <c r="O3765" s="677">
        <f t="shared" ca="1" si="649"/>
        <v>-11745.226379887959</v>
      </c>
      <c r="P3765" s="677">
        <f t="shared" ca="1" si="649"/>
        <v>-2427.8323674279468</v>
      </c>
      <c r="Q3765" s="677">
        <f t="shared" ca="1" si="649"/>
        <v>-7024.5640700084696</v>
      </c>
      <c r="R3765" s="677">
        <f t="shared" ca="1" si="649"/>
        <v>-3941.1459915827427</v>
      </c>
      <c r="S3765" s="677">
        <f t="shared" ca="1" si="649"/>
        <v>-510.3753811044665</v>
      </c>
      <c r="T3765" s="677">
        <f t="shared" ca="1" si="649"/>
        <v>0</v>
      </c>
      <c r="U3765" s="677">
        <f t="shared" ca="1" si="649"/>
        <v>7.9533722391701263</v>
      </c>
      <c r="V3765" s="677">
        <f t="shared" ca="1" si="649"/>
        <v>-5424.7137490795312</v>
      </c>
      <c r="W3765" s="677">
        <f t="shared" ca="1" si="648"/>
        <v>-370.39485309394223</v>
      </c>
      <c r="X3765" s="677">
        <f t="shared" ca="1" si="649"/>
        <v>-63.110705664912032</v>
      </c>
      <c r="Y3765" s="677">
        <f t="shared" ca="1" si="649"/>
        <v>-2796.3515124018222</v>
      </c>
      <c r="Z3765" s="677">
        <f t="shared" ca="1" si="649"/>
        <v>0</v>
      </c>
      <c r="AA3765" t="str">
        <f t="shared" si="641"/>
        <v>ASR_COMP</v>
      </c>
      <c r="AB3765" s="957">
        <f t="shared" si="642"/>
        <v>44682</v>
      </c>
      <c r="AC3765" t="str">
        <f t="shared" si="643"/>
        <v>Unaudited</v>
      </c>
    </row>
    <row r="3766" spans="1:29" x14ac:dyDescent="0.25">
      <c r="A3766" t="s">
        <v>423</v>
      </c>
      <c r="B3766" t="s">
        <v>1388</v>
      </c>
      <c r="C3766" t="s">
        <v>1389</v>
      </c>
      <c r="D3766">
        <v>1900</v>
      </c>
      <c r="E3766" s="957">
        <v>1</v>
      </c>
      <c r="F3766" t="s">
        <v>442</v>
      </c>
      <c r="G3766" s="957">
        <v>182</v>
      </c>
      <c r="H3766" t="s">
        <v>392</v>
      </c>
      <c r="I3766" s="937" t="s">
        <v>491</v>
      </c>
      <c r="J3766" s="937" t="s">
        <v>447</v>
      </c>
      <c r="K3766" s="937" t="s">
        <v>451</v>
      </c>
      <c r="L3766" s="937" t="s">
        <v>119</v>
      </c>
      <c r="M3766" s="958" t="s">
        <v>161</v>
      </c>
      <c r="N3766" s="677">
        <f t="shared" ca="1" si="639"/>
        <v>0</v>
      </c>
      <c r="O3766" s="677">
        <f t="shared" ca="1" si="649"/>
        <v>0</v>
      </c>
      <c r="P3766" s="677">
        <f t="shared" ca="1" si="649"/>
        <v>0</v>
      </c>
      <c r="Q3766" s="677">
        <f t="shared" ca="1" si="649"/>
        <v>0</v>
      </c>
      <c r="R3766" s="677">
        <f t="shared" ca="1" si="649"/>
        <v>0</v>
      </c>
      <c r="S3766" s="677">
        <f t="shared" ca="1" si="649"/>
        <v>0</v>
      </c>
      <c r="T3766" s="677">
        <f t="shared" ca="1" si="649"/>
        <v>0</v>
      </c>
      <c r="U3766" s="677">
        <f t="shared" ca="1" si="649"/>
        <v>0</v>
      </c>
      <c r="V3766" s="677">
        <f t="shared" ca="1" si="649"/>
        <v>0</v>
      </c>
      <c r="W3766" s="677">
        <f t="shared" ca="1" si="648"/>
        <v>0</v>
      </c>
      <c r="X3766" s="677">
        <f t="shared" ca="1" si="649"/>
        <v>0</v>
      </c>
      <c r="Y3766" s="677">
        <f t="shared" ca="1" si="649"/>
        <v>0</v>
      </c>
      <c r="Z3766" s="677">
        <f t="shared" ca="1" si="649"/>
        <v>0</v>
      </c>
      <c r="AA3766" t="str">
        <f t="shared" si="641"/>
        <v>ASR_COMP</v>
      </c>
      <c r="AB3766" s="957">
        <f t="shared" si="642"/>
        <v>44682</v>
      </c>
      <c r="AC3766" t="str">
        <f t="shared" si="643"/>
        <v>Unaudited</v>
      </c>
    </row>
    <row r="3767" spans="1:29" x14ac:dyDescent="0.25">
      <c r="A3767" t="s">
        <v>423</v>
      </c>
      <c r="B3767" t="s">
        <v>1388</v>
      </c>
      <c r="C3767" t="s">
        <v>1389</v>
      </c>
      <c r="D3767">
        <v>1900</v>
      </c>
      <c r="E3767" s="957">
        <v>1</v>
      </c>
      <c r="F3767" t="s">
        <v>442</v>
      </c>
      <c r="G3767" s="957">
        <v>182</v>
      </c>
      <c r="H3767" t="s">
        <v>392</v>
      </c>
      <c r="I3767" s="937" t="s">
        <v>491</v>
      </c>
      <c r="J3767" s="937" t="s">
        <v>447</v>
      </c>
      <c r="K3767" s="937" t="s">
        <v>451</v>
      </c>
      <c r="L3767" s="937" t="s">
        <v>162</v>
      </c>
      <c r="M3767" s="958" t="s">
        <v>23</v>
      </c>
      <c r="N3767" s="677">
        <f t="shared" ca="1" si="639"/>
        <v>0</v>
      </c>
      <c r="O3767" s="677">
        <f t="shared" ca="1" si="649"/>
        <v>0</v>
      </c>
      <c r="P3767" s="677">
        <f t="shared" ca="1" si="649"/>
        <v>0</v>
      </c>
      <c r="Q3767" s="677">
        <f t="shared" ca="1" si="649"/>
        <v>0</v>
      </c>
      <c r="R3767" s="677">
        <f t="shared" ca="1" si="649"/>
        <v>0</v>
      </c>
      <c r="S3767" s="677">
        <f t="shared" ca="1" si="649"/>
        <v>0</v>
      </c>
      <c r="T3767" s="677">
        <f t="shared" ca="1" si="649"/>
        <v>0</v>
      </c>
      <c r="U3767" s="677">
        <f t="shared" ca="1" si="649"/>
        <v>0</v>
      </c>
      <c r="V3767" s="677">
        <f t="shared" ca="1" si="649"/>
        <v>0</v>
      </c>
      <c r="W3767" s="677">
        <f t="shared" ca="1" si="648"/>
        <v>0</v>
      </c>
      <c r="X3767" s="677">
        <f t="shared" ca="1" si="649"/>
        <v>0</v>
      </c>
      <c r="Y3767" s="677">
        <f t="shared" ca="1" si="649"/>
        <v>0</v>
      </c>
      <c r="Z3767" s="677">
        <f t="shared" ca="1" si="649"/>
        <v>0</v>
      </c>
      <c r="AA3767" t="str">
        <f t="shared" si="641"/>
        <v>ASR_COMP</v>
      </c>
      <c r="AB3767" s="957">
        <f t="shared" si="642"/>
        <v>44682</v>
      </c>
      <c r="AC3767" t="str">
        <f t="shared" si="643"/>
        <v>Unaudited</v>
      </c>
    </row>
    <row r="3768" spans="1:29" x14ac:dyDescent="0.25">
      <c r="A3768" t="s">
        <v>423</v>
      </c>
      <c r="B3768" t="s">
        <v>1388</v>
      </c>
      <c r="C3768" t="s">
        <v>1389</v>
      </c>
      <c r="D3768">
        <v>1900</v>
      </c>
      <c r="E3768" s="957">
        <v>1</v>
      </c>
      <c r="F3768" t="s">
        <v>442</v>
      </c>
      <c r="G3768" s="957">
        <v>182</v>
      </c>
      <c r="H3768" t="s">
        <v>392</v>
      </c>
      <c r="I3768" s="937" t="s">
        <v>491</v>
      </c>
      <c r="J3768" s="937" t="s">
        <v>447</v>
      </c>
      <c r="K3768" s="937" t="s">
        <v>451</v>
      </c>
      <c r="L3768" s="937" t="s">
        <v>445</v>
      </c>
      <c r="M3768" s="958" t="s">
        <v>459</v>
      </c>
      <c r="N3768" s="677">
        <f t="shared" ca="1" si="639"/>
        <v>0</v>
      </c>
      <c r="O3768" s="677">
        <f t="shared" ca="1" si="649"/>
        <v>0</v>
      </c>
      <c r="P3768" s="677">
        <f t="shared" ca="1" si="649"/>
        <v>0</v>
      </c>
      <c r="Q3768" s="677">
        <f t="shared" ca="1" si="649"/>
        <v>0</v>
      </c>
      <c r="R3768" s="677">
        <f t="shared" ca="1" si="649"/>
        <v>0</v>
      </c>
      <c r="S3768" s="677">
        <f t="shared" ca="1" si="649"/>
        <v>0</v>
      </c>
      <c r="T3768" s="677">
        <f t="shared" ca="1" si="649"/>
        <v>0</v>
      </c>
      <c r="U3768" s="677">
        <f t="shared" ca="1" si="649"/>
        <v>0</v>
      </c>
      <c r="V3768" s="677">
        <f t="shared" ca="1" si="649"/>
        <v>0</v>
      </c>
      <c r="W3768" s="677">
        <f t="shared" ca="1" si="648"/>
        <v>0</v>
      </c>
      <c r="X3768" s="677">
        <f t="shared" ca="1" si="649"/>
        <v>0</v>
      </c>
      <c r="Y3768" s="677">
        <f t="shared" ca="1" si="649"/>
        <v>0</v>
      </c>
      <c r="Z3768" s="677">
        <f t="shared" ca="1" si="649"/>
        <v>0</v>
      </c>
      <c r="AA3768" t="str">
        <f t="shared" si="641"/>
        <v>ASR_COMP</v>
      </c>
      <c r="AB3768" s="957">
        <f t="shared" si="642"/>
        <v>44682</v>
      </c>
      <c r="AC3768" t="str">
        <f t="shared" si="643"/>
        <v>Unaudited</v>
      </c>
    </row>
    <row r="3769" spans="1:29" ht="30" x14ac:dyDescent="0.25">
      <c r="A3769" t="s">
        <v>423</v>
      </c>
      <c r="B3769" t="s">
        <v>1388</v>
      </c>
      <c r="C3769" t="s">
        <v>1389</v>
      </c>
      <c r="D3769">
        <v>1900</v>
      </c>
      <c r="E3769" s="957">
        <v>1</v>
      </c>
      <c r="F3769" t="s">
        <v>442</v>
      </c>
      <c r="G3769" s="957">
        <v>182</v>
      </c>
      <c r="H3769" t="s">
        <v>392</v>
      </c>
      <c r="I3769" s="937" t="s">
        <v>491</v>
      </c>
      <c r="J3769" s="937" t="s">
        <v>447</v>
      </c>
      <c r="K3769" s="937" t="s">
        <v>452</v>
      </c>
      <c r="L3769" s="937">
        <v>9.1</v>
      </c>
      <c r="M3769" s="958" t="s">
        <v>188</v>
      </c>
      <c r="N3769" s="677">
        <f t="shared" ca="1" si="639"/>
        <v>1229177.867273059</v>
      </c>
      <c r="O3769" s="677">
        <f t="shared" ca="1" si="649"/>
        <v>103027.28586146027</v>
      </c>
      <c r="P3769" s="677">
        <f t="shared" ca="1" si="649"/>
        <v>2537.1164162991763</v>
      </c>
      <c r="Q3769" s="677">
        <f t="shared" ca="1" si="649"/>
        <v>128259.23037392243</v>
      </c>
      <c r="R3769" s="677">
        <f t="shared" ca="1" si="649"/>
        <v>39574.105863382109</v>
      </c>
      <c r="S3769" s="677">
        <f t="shared" ca="1" si="649"/>
        <v>35197.507997427951</v>
      </c>
      <c r="T3769" s="677">
        <f t="shared" ca="1" si="649"/>
        <v>18608.204941582491</v>
      </c>
      <c r="U3769" s="677">
        <f t="shared" ca="1" si="649"/>
        <v>34.268198249837184</v>
      </c>
      <c r="V3769" s="677">
        <f t="shared" ca="1" si="649"/>
        <v>2178.5031090309949</v>
      </c>
      <c r="W3769" s="677">
        <f t="shared" ca="1" si="648"/>
        <v>899761.64451170363</v>
      </c>
      <c r="X3769" s="677">
        <f t="shared" ca="1" si="649"/>
        <v>0</v>
      </c>
      <c r="Y3769" s="677">
        <f t="shared" ca="1" si="649"/>
        <v>0</v>
      </c>
      <c r="Z3769" s="677">
        <f t="shared" ca="1" si="649"/>
        <v>0</v>
      </c>
      <c r="AA3769" t="str">
        <f t="shared" si="641"/>
        <v>ASR_COMP</v>
      </c>
      <c r="AB3769" s="957">
        <f t="shared" si="642"/>
        <v>44682</v>
      </c>
      <c r="AC3769" t="str">
        <f t="shared" si="643"/>
        <v>Unaudited</v>
      </c>
    </row>
    <row r="3770" spans="1:29" x14ac:dyDescent="0.25">
      <c r="A3770" t="s">
        <v>423</v>
      </c>
      <c r="B3770" t="s">
        <v>1388</v>
      </c>
      <c r="C3770" t="s">
        <v>1389</v>
      </c>
      <c r="D3770">
        <v>1900</v>
      </c>
      <c r="E3770" s="957">
        <v>1</v>
      </c>
      <c r="F3770" t="s">
        <v>442</v>
      </c>
      <c r="G3770" s="957">
        <v>182</v>
      </c>
      <c r="H3770" t="s">
        <v>392</v>
      </c>
      <c r="I3770" s="937" t="s">
        <v>491</v>
      </c>
      <c r="J3770" s="937" t="s">
        <v>447</v>
      </c>
      <c r="K3770" s="937" t="s">
        <v>452</v>
      </c>
      <c r="L3770" s="937" t="s">
        <v>109</v>
      </c>
      <c r="M3770" s="958" t="s">
        <v>189</v>
      </c>
      <c r="N3770" s="677">
        <f t="shared" ca="1" si="639"/>
        <v>326460.45043939969</v>
      </c>
      <c r="O3770" s="677">
        <f t="shared" ca="1" si="649"/>
        <v>4146.8642556122086</v>
      </c>
      <c r="P3770" s="677">
        <f t="shared" ca="1" si="649"/>
        <v>391.58275312831188</v>
      </c>
      <c r="Q3770" s="677">
        <f t="shared" ca="1" si="649"/>
        <v>136740.66361917209</v>
      </c>
      <c r="R3770" s="677">
        <f t="shared" ca="1" si="649"/>
        <v>514.87511089035615</v>
      </c>
      <c r="S3770" s="677">
        <f t="shared" ca="1" si="649"/>
        <v>159267.71751266526</v>
      </c>
      <c r="T3770" s="677">
        <f t="shared" ca="1" si="649"/>
        <v>56.075958579995927</v>
      </c>
      <c r="U3770" s="677">
        <f t="shared" ca="1" si="649"/>
        <v>7.6368505188066473</v>
      </c>
      <c r="V3770" s="677">
        <f t="shared" ca="1" si="649"/>
        <v>25088.657895417447</v>
      </c>
      <c r="W3770" s="677">
        <f t="shared" ca="1" si="648"/>
        <v>246.37648341516524</v>
      </c>
      <c r="X3770" s="677">
        <f t="shared" ca="1" si="649"/>
        <v>0</v>
      </c>
      <c r="Y3770" s="677">
        <f t="shared" ca="1" si="649"/>
        <v>0</v>
      </c>
      <c r="Z3770" s="677">
        <f t="shared" ca="1" si="649"/>
        <v>0</v>
      </c>
      <c r="AA3770" t="str">
        <f t="shared" si="641"/>
        <v>ASR_COMP</v>
      </c>
      <c r="AB3770" s="957">
        <f t="shared" si="642"/>
        <v>44682</v>
      </c>
      <c r="AC3770" t="str">
        <f t="shared" si="643"/>
        <v>Unaudited</v>
      </c>
    </row>
    <row r="3771" spans="1:29" x14ac:dyDescent="0.25">
      <c r="A3771" t="s">
        <v>423</v>
      </c>
      <c r="B3771" t="s">
        <v>1388</v>
      </c>
      <c r="C3771" t="s">
        <v>1389</v>
      </c>
      <c r="D3771">
        <v>1900</v>
      </c>
      <c r="E3771" s="957">
        <v>1</v>
      </c>
      <c r="F3771" t="s">
        <v>442</v>
      </c>
      <c r="G3771" s="957">
        <v>182</v>
      </c>
      <c r="H3771" t="s">
        <v>392</v>
      </c>
      <c r="I3771" s="937" t="s">
        <v>491</v>
      </c>
      <c r="J3771" s="937" t="s">
        <v>447</v>
      </c>
      <c r="K3771" s="937" t="s">
        <v>452</v>
      </c>
      <c r="L3771" s="937" t="s">
        <v>1324</v>
      </c>
      <c r="M3771" s="958" t="s">
        <v>1325</v>
      </c>
      <c r="N3771" s="677">
        <f t="shared" ca="1" si="639"/>
        <v>461166.39931154868</v>
      </c>
      <c r="O3771" s="677">
        <f t="shared" ca="1" si="649"/>
        <v>57485.976526501639</v>
      </c>
      <c r="P3771" s="677">
        <f t="shared" ca="1" si="649"/>
        <v>414.05792824094505</v>
      </c>
      <c r="Q3771" s="677">
        <f t="shared" ca="1" si="649"/>
        <v>323680.85614662571</v>
      </c>
      <c r="R3771" s="677">
        <f t="shared" ca="1" si="649"/>
        <v>544.42673998012197</v>
      </c>
      <c r="S3771" s="677">
        <f t="shared" ca="1" si="649"/>
        <v>66815.975770518446</v>
      </c>
      <c r="T3771" s="677">
        <f t="shared" ca="1" si="649"/>
        <v>11778.894478748787</v>
      </c>
      <c r="U3771" s="677">
        <f t="shared" ca="1" si="649"/>
        <v>8.0751730734849971</v>
      </c>
      <c r="V3771" s="677">
        <f t="shared" ca="1" si="649"/>
        <v>177.61910812254649</v>
      </c>
      <c r="W3771" s="677">
        <f t="shared" ca="1" si="648"/>
        <v>260.51743973704941</v>
      </c>
      <c r="X3771" s="677">
        <f t="shared" ca="1" si="649"/>
        <v>0</v>
      </c>
      <c r="Y3771" s="677">
        <f t="shared" ca="1" si="649"/>
        <v>0</v>
      </c>
      <c r="Z3771" s="677">
        <f t="shared" ca="1" si="649"/>
        <v>0</v>
      </c>
      <c r="AA3771" t="str">
        <f t="shared" si="641"/>
        <v>ASR_COMP</v>
      </c>
      <c r="AB3771" s="957">
        <f t="shared" si="642"/>
        <v>44682</v>
      </c>
      <c r="AC3771" t="str">
        <f t="shared" si="643"/>
        <v>Unaudited</v>
      </c>
    </row>
    <row r="3772" spans="1:29" x14ac:dyDescent="0.25">
      <c r="A3772" t="s">
        <v>423</v>
      </c>
      <c r="B3772" t="s">
        <v>1388</v>
      </c>
      <c r="C3772" t="s">
        <v>1389</v>
      </c>
      <c r="D3772">
        <v>1900</v>
      </c>
      <c r="E3772" s="957">
        <v>1</v>
      </c>
      <c r="F3772" t="s">
        <v>442</v>
      </c>
      <c r="G3772" s="957">
        <v>182</v>
      </c>
      <c r="H3772" t="s">
        <v>392</v>
      </c>
      <c r="I3772" s="937" t="s">
        <v>491</v>
      </c>
      <c r="J3772" s="937" t="s">
        <v>447</v>
      </c>
      <c r="K3772" s="937" t="s">
        <v>452</v>
      </c>
      <c r="L3772" s="937" t="s">
        <v>110</v>
      </c>
      <c r="M3772" s="958" t="s">
        <v>190</v>
      </c>
      <c r="N3772" s="677">
        <f t="shared" ca="1" si="639"/>
        <v>506175.99584765674</v>
      </c>
      <c r="O3772" s="677">
        <f t="shared" ca="1" si="649"/>
        <v>236966.94497102915</v>
      </c>
      <c r="P3772" s="677">
        <f t="shared" ca="1" si="649"/>
        <v>18552.537263887298</v>
      </c>
      <c r="Q3772" s="677">
        <f t="shared" ca="1" si="649"/>
        <v>108942.93354879419</v>
      </c>
      <c r="R3772" s="677">
        <f t="shared" ca="1" si="649"/>
        <v>25465.410625698914</v>
      </c>
      <c r="S3772" s="677">
        <f t="shared" ca="1" si="649"/>
        <v>6439.6787738679686</v>
      </c>
      <c r="T3772" s="677">
        <f t="shared" ca="1" si="649"/>
        <v>20653.950310750653</v>
      </c>
      <c r="U3772" s="677">
        <f t="shared" ca="1" si="649"/>
        <v>1182.542873364762</v>
      </c>
      <c r="V3772" s="677">
        <f t="shared" ca="1" si="649"/>
        <v>1074.9780031474309</v>
      </c>
      <c r="W3772" s="677">
        <f t="shared" ca="1" si="648"/>
        <v>86897.019477116424</v>
      </c>
      <c r="X3772" s="677">
        <f t="shared" ca="1" si="649"/>
        <v>0</v>
      </c>
      <c r="Y3772" s="677">
        <f t="shared" ca="1" si="649"/>
        <v>0</v>
      </c>
      <c r="Z3772" s="677">
        <f t="shared" ca="1" si="649"/>
        <v>0</v>
      </c>
      <c r="AA3772" t="str">
        <f t="shared" si="641"/>
        <v>ASR_COMP</v>
      </c>
      <c r="AB3772" s="957">
        <f t="shared" si="642"/>
        <v>44682</v>
      </c>
      <c r="AC3772" t="str">
        <f t="shared" si="643"/>
        <v>Unaudited</v>
      </c>
    </row>
    <row r="3773" spans="1:29" x14ac:dyDescent="0.25">
      <c r="A3773" t="s">
        <v>423</v>
      </c>
      <c r="B3773" t="s">
        <v>1388</v>
      </c>
      <c r="C3773" t="s">
        <v>1389</v>
      </c>
      <c r="D3773">
        <v>1900</v>
      </c>
      <c r="E3773" s="957">
        <v>1</v>
      </c>
      <c r="F3773" t="s">
        <v>442</v>
      </c>
      <c r="G3773" s="957">
        <v>182</v>
      </c>
      <c r="H3773" t="s">
        <v>392</v>
      </c>
      <c r="I3773" s="937" t="s">
        <v>491</v>
      </c>
      <c r="J3773" s="937" t="s">
        <v>447</v>
      </c>
      <c r="K3773" s="937" t="s">
        <v>452</v>
      </c>
      <c r="L3773" s="937" t="s">
        <v>111</v>
      </c>
      <c r="M3773" s="958" t="s">
        <v>163</v>
      </c>
      <c r="N3773" s="677">
        <f t="shared" ca="1" si="639"/>
        <v>3237138.8038091925</v>
      </c>
      <c r="O3773" s="677">
        <f t="shared" ca="1" si="649"/>
        <v>1587459.5956635843</v>
      </c>
      <c r="P3773" s="677">
        <f t="shared" ca="1" si="649"/>
        <v>129230.92007074422</v>
      </c>
      <c r="Q3773" s="677">
        <f t="shared" ca="1" si="649"/>
        <v>776061.47703289392</v>
      </c>
      <c r="R3773" s="677">
        <f t="shared" ca="1" si="649"/>
        <v>143389.19668957577</v>
      </c>
      <c r="S3773" s="677">
        <f t="shared" ca="1" si="649"/>
        <v>204488.97319690546</v>
      </c>
      <c r="T3773" s="677">
        <f t="shared" ca="1" si="649"/>
        <v>6644.6493383849238</v>
      </c>
      <c r="U3773" s="677">
        <f t="shared" ca="1" si="649"/>
        <v>12778.337585115685</v>
      </c>
      <c r="V3773" s="677">
        <f t="shared" ca="1" si="649"/>
        <v>108593.86332232493</v>
      </c>
      <c r="W3773" s="677">
        <f t="shared" ca="1" si="648"/>
        <v>18686.874412178615</v>
      </c>
      <c r="X3773" s="677">
        <f t="shared" ca="1" si="649"/>
        <v>130772.87340356543</v>
      </c>
      <c r="Y3773" s="677">
        <f t="shared" ca="1" si="649"/>
        <v>119032.04309391884</v>
      </c>
      <c r="Z3773" s="677">
        <f t="shared" ca="1" si="649"/>
        <v>0</v>
      </c>
      <c r="AA3773" t="str">
        <f t="shared" si="641"/>
        <v>ASR_COMP</v>
      </c>
      <c r="AB3773" s="957">
        <f t="shared" si="642"/>
        <v>44682</v>
      </c>
      <c r="AC3773" t="str">
        <f t="shared" si="643"/>
        <v>Unaudited</v>
      </c>
    </row>
    <row r="3774" spans="1:29" x14ac:dyDescent="0.25">
      <c r="A3774" t="s">
        <v>423</v>
      </c>
      <c r="B3774" t="s">
        <v>1388</v>
      </c>
      <c r="C3774" t="s">
        <v>1389</v>
      </c>
      <c r="D3774">
        <v>1900</v>
      </c>
      <c r="E3774" s="957">
        <v>1</v>
      </c>
      <c r="F3774" t="s">
        <v>442</v>
      </c>
      <c r="G3774" s="957">
        <v>182</v>
      </c>
      <c r="H3774" t="s">
        <v>392</v>
      </c>
      <c r="I3774" s="937" t="s">
        <v>491</v>
      </c>
      <c r="J3774" s="937" t="s">
        <v>447</v>
      </c>
      <c r="K3774" s="937" t="s">
        <v>452</v>
      </c>
      <c r="L3774" s="937" t="s">
        <v>112</v>
      </c>
      <c r="M3774" s="958" t="s">
        <v>137</v>
      </c>
      <c r="N3774" s="677">
        <f t="shared" ca="1" si="639"/>
        <v>0</v>
      </c>
      <c r="O3774" s="677">
        <f t="shared" ca="1" si="649"/>
        <v>0</v>
      </c>
      <c r="P3774" s="677">
        <f t="shared" ca="1" si="649"/>
        <v>0</v>
      </c>
      <c r="Q3774" s="677">
        <f t="shared" ca="1" si="649"/>
        <v>0</v>
      </c>
      <c r="R3774" s="677">
        <f t="shared" ca="1" si="649"/>
        <v>0</v>
      </c>
      <c r="S3774" s="677">
        <f t="shared" ca="1" si="649"/>
        <v>0</v>
      </c>
      <c r="T3774" s="677">
        <f t="shared" ca="1" si="649"/>
        <v>0</v>
      </c>
      <c r="U3774" s="677">
        <f t="shared" ca="1" si="649"/>
        <v>0</v>
      </c>
      <c r="V3774" s="677">
        <f t="shared" ca="1" si="649"/>
        <v>0</v>
      </c>
      <c r="W3774" s="677">
        <f t="shared" ca="1" si="648"/>
        <v>0</v>
      </c>
      <c r="X3774" s="677">
        <f t="shared" ca="1" si="649"/>
        <v>0</v>
      </c>
      <c r="Y3774" s="677">
        <f t="shared" ca="1" si="649"/>
        <v>0</v>
      </c>
      <c r="Z3774" s="677">
        <f t="shared" ca="1" si="649"/>
        <v>0</v>
      </c>
      <c r="AA3774" t="str">
        <f t="shared" si="641"/>
        <v>ASR_COMP</v>
      </c>
      <c r="AB3774" s="957">
        <f t="shared" si="642"/>
        <v>44682</v>
      </c>
      <c r="AC3774" t="str">
        <f t="shared" si="643"/>
        <v>Unaudited</v>
      </c>
    </row>
    <row r="3775" spans="1:29" x14ac:dyDescent="0.25">
      <c r="A3775" t="s">
        <v>423</v>
      </c>
      <c r="B3775" t="s">
        <v>1388</v>
      </c>
      <c r="C3775" t="s">
        <v>1389</v>
      </c>
      <c r="D3775">
        <v>1900</v>
      </c>
      <c r="E3775" s="957">
        <v>1</v>
      </c>
      <c r="F3775" t="s">
        <v>442</v>
      </c>
      <c r="G3775" s="957">
        <v>182</v>
      </c>
      <c r="H3775" t="s">
        <v>392</v>
      </c>
      <c r="I3775" s="937" t="s">
        <v>491</v>
      </c>
      <c r="J3775" s="937" t="s">
        <v>447</v>
      </c>
      <c r="K3775" s="937" t="s">
        <v>452</v>
      </c>
      <c r="L3775" s="945" t="s">
        <v>113</v>
      </c>
      <c r="M3775" s="960" t="s">
        <v>165</v>
      </c>
      <c r="N3775" s="677">
        <f t="shared" ca="1" si="639"/>
        <v>-347457.70082312304</v>
      </c>
      <c r="O3775" s="677">
        <f t="shared" ca="1" si="649"/>
        <v>-121232.20531127708</v>
      </c>
      <c r="P3775" s="677">
        <f t="shared" ca="1" si="649"/>
        <v>-9294.4141775002936</v>
      </c>
      <c r="Q3775" s="677">
        <f t="shared" ca="1" si="649"/>
        <v>-91547.525986073975</v>
      </c>
      <c r="R3775" s="677">
        <f t="shared" ca="1" si="649"/>
        <v>-14262.510834115315</v>
      </c>
      <c r="S3775" s="677">
        <f t="shared" ca="1" si="649"/>
        <v>-25196.00004588153</v>
      </c>
      <c r="T3775" s="677">
        <f t="shared" ca="1" si="649"/>
        <v>-2101.4762091824464</v>
      </c>
      <c r="U3775" s="677">
        <f t="shared" ca="1" si="649"/>
        <v>-545.90300403940216</v>
      </c>
      <c r="V3775" s="677">
        <f t="shared" ca="1" si="649"/>
        <v>-7988.6326880068118</v>
      </c>
      <c r="W3775" s="677">
        <f t="shared" ca="1" si="648"/>
        <v>-58032.684792305205</v>
      </c>
      <c r="X3775" s="677">
        <f t="shared" ca="1" si="649"/>
        <v>-9347.9408959866159</v>
      </c>
      <c r="Y3775" s="677">
        <f t="shared" ca="1" si="649"/>
        <v>-7908.4068787543147</v>
      </c>
      <c r="Z3775" s="677">
        <f t="shared" ca="1" si="649"/>
        <v>0</v>
      </c>
      <c r="AA3775" t="str">
        <f t="shared" si="641"/>
        <v>ASR_COMP</v>
      </c>
      <c r="AB3775" s="957">
        <f t="shared" si="642"/>
        <v>44682</v>
      </c>
      <c r="AC3775" t="str">
        <f t="shared" si="643"/>
        <v>Unaudited</v>
      </c>
    </row>
    <row r="3776" spans="1:29" x14ac:dyDescent="0.25">
      <c r="A3776" t="s">
        <v>423</v>
      </c>
      <c r="B3776" t="s">
        <v>1388</v>
      </c>
      <c r="C3776" t="s">
        <v>1389</v>
      </c>
      <c r="D3776">
        <v>1900</v>
      </c>
      <c r="E3776" s="957">
        <v>1</v>
      </c>
      <c r="F3776" t="s">
        <v>442</v>
      </c>
      <c r="G3776" s="957">
        <v>182</v>
      </c>
      <c r="H3776" t="s">
        <v>392</v>
      </c>
      <c r="I3776" s="937" t="s">
        <v>491</v>
      </c>
      <c r="J3776" s="937" t="s">
        <v>447</v>
      </c>
      <c r="K3776" s="937" t="s">
        <v>452</v>
      </c>
      <c r="L3776" s="947" t="s">
        <v>114</v>
      </c>
      <c r="M3776" s="961" t="s">
        <v>466</v>
      </c>
      <c r="N3776" s="677">
        <f t="shared" ca="1" si="639"/>
        <v>0</v>
      </c>
      <c r="O3776" s="677">
        <f t="shared" ca="1" si="649"/>
        <v>0</v>
      </c>
      <c r="P3776" s="677">
        <f t="shared" ca="1" si="649"/>
        <v>0</v>
      </c>
      <c r="Q3776" s="677">
        <f t="shared" ca="1" si="649"/>
        <v>0</v>
      </c>
      <c r="R3776" s="677">
        <f t="shared" ca="1" si="649"/>
        <v>0</v>
      </c>
      <c r="S3776" s="677">
        <f t="shared" ca="1" si="649"/>
        <v>0</v>
      </c>
      <c r="T3776" s="677">
        <f t="shared" ca="1" si="649"/>
        <v>0</v>
      </c>
      <c r="U3776" s="677">
        <f t="shared" ca="1" si="649"/>
        <v>0</v>
      </c>
      <c r="V3776" s="677">
        <f t="shared" ca="1" si="649"/>
        <v>0</v>
      </c>
      <c r="W3776" s="677">
        <f t="shared" ca="1" si="648"/>
        <v>0</v>
      </c>
      <c r="X3776" s="677">
        <f t="shared" ca="1" si="649"/>
        <v>0</v>
      </c>
      <c r="Y3776" s="677">
        <f t="shared" ca="1" si="649"/>
        <v>0</v>
      </c>
      <c r="Z3776" s="677">
        <f t="shared" ca="1" si="649"/>
        <v>0</v>
      </c>
      <c r="AA3776" t="str">
        <f t="shared" si="641"/>
        <v>ASR_COMP</v>
      </c>
      <c r="AB3776" s="957">
        <f t="shared" si="642"/>
        <v>44682</v>
      </c>
      <c r="AC3776" t="str">
        <f t="shared" si="643"/>
        <v>Unaudited</v>
      </c>
    </row>
    <row r="3777" spans="1:29" x14ac:dyDescent="0.25">
      <c r="A3777" t="s">
        <v>423</v>
      </c>
      <c r="B3777" t="s">
        <v>1388</v>
      </c>
      <c r="C3777" t="s">
        <v>1389</v>
      </c>
      <c r="D3777">
        <v>1900</v>
      </c>
      <c r="E3777" s="957">
        <v>1</v>
      </c>
      <c r="F3777" t="s">
        <v>442</v>
      </c>
      <c r="G3777" s="957">
        <v>182</v>
      </c>
      <c r="H3777" t="s">
        <v>392</v>
      </c>
      <c r="I3777" s="958" t="s">
        <v>491</v>
      </c>
      <c r="J3777" s="958" t="s">
        <v>447</v>
      </c>
      <c r="K3777" s="958" t="s">
        <v>6</v>
      </c>
      <c r="L3777" s="937" t="s">
        <v>120</v>
      </c>
      <c r="M3777" s="958" t="s">
        <v>191</v>
      </c>
      <c r="N3777" s="677">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517398.01432799228</v>
      </c>
      <c r="O3777" s="677">
        <f t="shared" ca="1" si="649"/>
        <v>295715.78179612546</v>
      </c>
      <c r="P3777" s="677">
        <f t="shared" ca="1" si="649"/>
        <v>43415.110060308456</v>
      </c>
      <c r="Q3777" s="677">
        <f t="shared" ca="1" si="649"/>
        <v>57930.070963681559</v>
      </c>
      <c r="R3777" s="677">
        <f t="shared" ca="1" si="649"/>
        <v>24224.974288693433</v>
      </c>
      <c r="S3777" s="677">
        <f t="shared" ca="1" si="649"/>
        <v>51156.02369287231</v>
      </c>
      <c r="T3777" s="677">
        <f t="shared" ca="1" si="649"/>
        <v>0</v>
      </c>
      <c r="U3777" s="677">
        <f t="shared" ca="1" si="649"/>
        <v>76.59592551634023</v>
      </c>
      <c r="V3777" s="677">
        <f t="shared" ca="1" si="649"/>
        <v>17947.995217117877</v>
      </c>
      <c r="W3777" s="677">
        <f t="shared" ca="1" si="648"/>
        <v>3481.0598075895114</v>
      </c>
      <c r="X3777" s="677">
        <f t="shared" ca="1" si="649"/>
        <v>12647.60387022225</v>
      </c>
      <c r="Y3777" s="677">
        <f t="shared" ca="1" si="649"/>
        <v>10802.798705865061</v>
      </c>
      <c r="Z3777" s="677">
        <f t="shared" ca="1" si="649"/>
        <v>0</v>
      </c>
      <c r="AA3777" t="str">
        <f t="shared" si="641"/>
        <v>ASR_COMP</v>
      </c>
      <c r="AB3777" s="957">
        <f t="shared" si="642"/>
        <v>44682</v>
      </c>
      <c r="AC3777" t="str">
        <f t="shared" si="643"/>
        <v>Unaudited</v>
      </c>
    </row>
    <row r="3778" spans="1:29" x14ac:dyDescent="0.25">
      <c r="A3778" t="s">
        <v>423</v>
      </c>
      <c r="B3778" t="s">
        <v>1388</v>
      </c>
      <c r="C3778" t="s">
        <v>1389</v>
      </c>
      <c r="D3778">
        <v>1900</v>
      </c>
      <c r="E3778" s="957">
        <v>1</v>
      </c>
      <c r="F3778" t="s">
        <v>442</v>
      </c>
      <c r="G3778" s="957">
        <v>182</v>
      </c>
      <c r="H3778" t="s">
        <v>392</v>
      </c>
      <c r="I3778" s="937" t="s">
        <v>491</v>
      </c>
      <c r="J3778" s="937" t="s">
        <v>447</v>
      </c>
      <c r="K3778" s="937" t="s">
        <v>6</v>
      </c>
      <c r="L3778" s="937" t="s">
        <v>45</v>
      </c>
      <c r="M3778" s="962" t="s">
        <v>166</v>
      </c>
      <c r="N3778" s="677">
        <f t="shared" ca="1" si="650"/>
        <v>504837.5328000001</v>
      </c>
      <c r="O3778" s="677">
        <f t="shared" ca="1" si="649"/>
        <v>444446.72847975453</v>
      </c>
      <c r="P3778" s="677">
        <f t="shared" ca="1" si="649"/>
        <v>14364.474672396529</v>
      </c>
      <c r="Q3778" s="677">
        <f t="shared" ca="1" si="649"/>
        <v>17863.281745816847</v>
      </c>
      <c r="R3778" s="677">
        <f t="shared" ca="1" si="649"/>
        <v>4897.1557538179286</v>
      </c>
      <c r="S3778" s="677">
        <f t="shared" ca="1" si="649"/>
        <v>8179.1680984454033</v>
      </c>
      <c r="T3778" s="677">
        <f t="shared" ca="1" si="649"/>
        <v>2856.423817405941</v>
      </c>
      <c r="U3778" s="677">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543.05283904038549</v>
      </c>
      <c r="V3778" s="677">
        <f t="shared" ca="1" si="651"/>
        <v>1902.9094276094197</v>
      </c>
      <c r="W3778" s="677">
        <f t="shared" ca="1" si="648"/>
        <v>131.79090445997051</v>
      </c>
      <c r="X3778" s="677">
        <f t="shared" ca="1" si="651"/>
        <v>8506.8934711039929</v>
      </c>
      <c r="Y3778" s="677">
        <f t="shared" ca="1" si="651"/>
        <v>1145.6535901491191</v>
      </c>
      <c r="Z3778" s="677">
        <f t="shared" ca="1" si="651"/>
        <v>0</v>
      </c>
      <c r="AA3778" t="str">
        <f t="shared" ref="AA3778:AA3841" si="652">file_name</f>
        <v>ASR_COMP</v>
      </c>
      <c r="AB3778" s="957">
        <f t="shared" ref="AB3778:AB3841" si="653">file_date</f>
        <v>44682</v>
      </c>
      <c r="AC3778" t="str">
        <f t="shared" ref="AC3778:AC3841" si="654">status</f>
        <v>Unaudited</v>
      </c>
    </row>
    <row r="3779" spans="1:29" x14ac:dyDescent="0.25">
      <c r="A3779" t="s">
        <v>423</v>
      </c>
      <c r="B3779" t="s">
        <v>1388</v>
      </c>
      <c r="C3779" t="s">
        <v>1389</v>
      </c>
      <c r="D3779">
        <v>1900</v>
      </c>
      <c r="E3779" s="957">
        <v>1</v>
      </c>
      <c r="F3779" t="s">
        <v>442</v>
      </c>
      <c r="G3779" s="957">
        <v>182</v>
      </c>
      <c r="H3779" t="s">
        <v>392</v>
      </c>
      <c r="I3779" s="937" t="s">
        <v>491</v>
      </c>
      <c r="J3779" s="937" t="s">
        <v>447</v>
      </c>
      <c r="K3779" s="937" t="s">
        <v>6</v>
      </c>
      <c r="L3779" s="937" t="s">
        <v>46</v>
      </c>
      <c r="M3779" s="962" t="s">
        <v>167</v>
      </c>
      <c r="N3779" s="677">
        <f t="shared" ca="1" si="650"/>
        <v>-5147.3061887111862</v>
      </c>
      <c r="O3779" s="677">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-3177.4805640378499</v>
      </c>
      <c r="P3779" s="677">
        <f t="shared" ca="1" si="655"/>
        <v>-447.43290393997745</v>
      </c>
      <c r="Q3779" s="677">
        <f t="shared" ca="1" si="655"/>
        <v>-824.96155398641633</v>
      </c>
      <c r="R3779" s="677">
        <f t="shared" ca="1" si="655"/>
        <v>-400.53045257155344</v>
      </c>
      <c r="S3779" s="677">
        <f t="shared" ca="1" si="655"/>
        <v>-40.115863389032924</v>
      </c>
      <c r="T3779" s="677">
        <f t="shared" ca="1" si="655"/>
        <v>0</v>
      </c>
      <c r="U3779" s="677">
        <f t="shared" ca="1" si="655"/>
        <v>-2.1620376190389701</v>
      </c>
      <c r="V3779" s="677">
        <f t="shared" ca="1" si="655"/>
        <v>-128.70475016431794</v>
      </c>
      <c r="W3779" s="677">
        <f t="shared" ca="1" si="648"/>
        <v>0</v>
      </c>
      <c r="X3779" s="677">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-37.244594702421075</v>
      </c>
      <c r="Y3779" s="677">
        <f t="shared" ca="1" si="656"/>
        <v>-88.673468300578818</v>
      </c>
      <c r="Z3779" s="677">
        <f t="shared" ca="1" si="656"/>
        <v>0</v>
      </c>
      <c r="AA3779" t="str">
        <f t="shared" si="652"/>
        <v>ASR_COMP</v>
      </c>
      <c r="AB3779" s="957">
        <f t="shared" si="653"/>
        <v>44682</v>
      </c>
      <c r="AC3779" t="str">
        <f t="shared" si="654"/>
        <v>Unaudited</v>
      </c>
    </row>
    <row r="3780" spans="1:29" x14ac:dyDescent="0.25">
      <c r="A3780" t="s">
        <v>423</v>
      </c>
      <c r="B3780" t="s">
        <v>1388</v>
      </c>
      <c r="C3780" t="s">
        <v>1389</v>
      </c>
      <c r="D3780">
        <v>1900</v>
      </c>
      <c r="E3780" s="957">
        <v>1</v>
      </c>
      <c r="F3780" t="s">
        <v>442</v>
      </c>
      <c r="G3780" s="957">
        <v>182</v>
      </c>
      <c r="H3780" t="s">
        <v>392</v>
      </c>
      <c r="I3780" s="937" t="s">
        <v>491</v>
      </c>
      <c r="J3780" s="937" t="s">
        <v>447</v>
      </c>
      <c r="K3780" s="937" t="s">
        <v>6</v>
      </c>
      <c r="L3780" s="937" t="s">
        <v>168</v>
      </c>
      <c r="M3780" s="962" t="s">
        <v>464</v>
      </c>
      <c r="N3780" s="677">
        <f t="shared" ca="1" si="650"/>
        <v>-115385.23586256334</v>
      </c>
      <c r="O3780" s="677">
        <f t="shared" ca="1" si="655"/>
        <v>-70630.112482893514</v>
      </c>
      <c r="P3780" s="677">
        <f t="shared" ca="1" si="655"/>
        <v>-6422.2049847206517</v>
      </c>
      <c r="Q3780" s="677">
        <f t="shared" ca="1" si="655"/>
        <v>-10664.931057818965</v>
      </c>
      <c r="R3780" s="677">
        <f t="shared" ca="1" si="655"/>
        <v>-4137.6756068654231</v>
      </c>
      <c r="S3780" s="677">
        <f t="shared" ca="1" si="655"/>
        <v>-10585.958558145079</v>
      </c>
      <c r="T3780" s="677">
        <f t="shared" ca="1" si="655"/>
        <v>0</v>
      </c>
      <c r="U3780" s="677">
        <f t="shared" ca="1" si="655"/>
        <v>-669.8125308405655</v>
      </c>
      <c r="V3780" s="677">
        <f t="shared" ca="1" si="655"/>
        <v>-3264.9115115665736</v>
      </c>
      <c r="W3780" s="677">
        <f t="shared" ca="1" si="648"/>
        <v>-1546.9008427242368</v>
      </c>
      <c r="X3780" s="677">
        <f t="shared" ca="1" si="656"/>
        <v>-5588.1216565638615</v>
      </c>
      <c r="Y3780" s="677">
        <f t="shared" ca="1" si="656"/>
        <v>-1874.606630424463</v>
      </c>
      <c r="Z3780" s="677">
        <f t="shared" ca="1" si="656"/>
        <v>0</v>
      </c>
      <c r="AA3780" t="str">
        <f t="shared" si="652"/>
        <v>ASR_COMP</v>
      </c>
      <c r="AB3780" s="957">
        <f t="shared" si="653"/>
        <v>44682</v>
      </c>
      <c r="AC3780" t="str">
        <f t="shared" si="654"/>
        <v>Unaudited</v>
      </c>
    </row>
    <row r="3781" spans="1:29" x14ac:dyDescent="0.25">
      <c r="A3781" t="s">
        <v>423</v>
      </c>
      <c r="B3781" t="s">
        <v>1388</v>
      </c>
      <c r="C3781" t="s">
        <v>1389</v>
      </c>
      <c r="D3781">
        <v>1900</v>
      </c>
      <c r="E3781" s="957">
        <v>1</v>
      </c>
      <c r="F3781" t="s">
        <v>442</v>
      </c>
      <c r="G3781" s="957">
        <v>182</v>
      </c>
      <c r="H3781" t="s">
        <v>392</v>
      </c>
      <c r="I3781" s="937" t="s">
        <v>491</v>
      </c>
      <c r="J3781" s="937" t="s">
        <v>447</v>
      </c>
      <c r="K3781" s="937" t="s">
        <v>437</v>
      </c>
      <c r="L3781" s="937" t="s">
        <v>123</v>
      </c>
      <c r="M3781" s="962" t="s">
        <v>32</v>
      </c>
      <c r="N3781" s="677">
        <f t="shared" ca="1" si="650"/>
        <v>0</v>
      </c>
      <c r="O3781" s="677">
        <f t="shared" ca="1" si="655"/>
        <v>0</v>
      </c>
      <c r="P3781" s="677">
        <f t="shared" ca="1" si="655"/>
        <v>0</v>
      </c>
      <c r="Q3781" s="677">
        <f t="shared" ca="1" si="655"/>
        <v>0</v>
      </c>
      <c r="R3781" s="677">
        <f t="shared" ca="1" si="655"/>
        <v>0</v>
      </c>
      <c r="S3781" s="677">
        <f t="shared" ca="1" si="655"/>
        <v>0</v>
      </c>
      <c r="T3781" s="677">
        <f t="shared" ca="1" si="655"/>
        <v>0</v>
      </c>
      <c r="U3781" s="677">
        <f t="shared" ca="1" si="655"/>
        <v>0</v>
      </c>
      <c r="V3781" s="677">
        <f t="shared" ca="1" si="655"/>
        <v>0</v>
      </c>
      <c r="W3781" s="677">
        <f t="shared" ca="1" si="648"/>
        <v>0</v>
      </c>
      <c r="X3781" s="677">
        <f t="shared" ca="1" si="656"/>
        <v>0</v>
      </c>
      <c r="Y3781" s="677">
        <f t="shared" ca="1" si="656"/>
        <v>0</v>
      </c>
      <c r="Z3781" s="677">
        <f t="shared" ca="1" si="656"/>
        <v>0</v>
      </c>
      <c r="AA3781" t="str">
        <f t="shared" si="652"/>
        <v>ASR_COMP</v>
      </c>
      <c r="AB3781" s="957">
        <f t="shared" si="653"/>
        <v>44682</v>
      </c>
      <c r="AC3781" t="str">
        <f t="shared" si="654"/>
        <v>Unaudited</v>
      </c>
    </row>
    <row r="3782" spans="1:29" x14ac:dyDescent="0.25">
      <c r="A3782" t="s">
        <v>423</v>
      </c>
      <c r="B3782" t="s">
        <v>1388</v>
      </c>
      <c r="C3782" t="s">
        <v>1389</v>
      </c>
      <c r="D3782">
        <v>1900</v>
      </c>
      <c r="E3782" s="957">
        <v>1</v>
      </c>
      <c r="F3782" t="s">
        <v>442</v>
      </c>
      <c r="G3782" s="957">
        <v>182</v>
      </c>
      <c r="H3782" t="s">
        <v>392</v>
      </c>
      <c r="I3782" s="937" t="s">
        <v>491</v>
      </c>
      <c r="J3782" s="937" t="s">
        <v>447</v>
      </c>
      <c r="K3782" s="937" t="s">
        <v>437</v>
      </c>
      <c r="L3782" s="937" t="s">
        <v>946</v>
      </c>
      <c r="M3782" s="962" t="s">
        <v>938</v>
      </c>
      <c r="N3782" s="677">
        <f t="shared" ca="1" si="650"/>
        <v>0</v>
      </c>
      <c r="O3782" s="677">
        <f t="shared" ca="1" si="655"/>
        <v>0</v>
      </c>
      <c r="P3782" s="677">
        <f t="shared" ca="1" si="655"/>
        <v>0</v>
      </c>
      <c r="Q3782" s="677">
        <f t="shared" ca="1" si="655"/>
        <v>0</v>
      </c>
      <c r="R3782" s="677">
        <f t="shared" ca="1" si="655"/>
        <v>0</v>
      </c>
      <c r="S3782" s="677">
        <f t="shared" ca="1" si="655"/>
        <v>0</v>
      </c>
      <c r="T3782" s="677">
        <f t="shared" ca="1" si="655"/>
        <v>0</v>
      </c>
      <c r="U3782" s="677">
        <f t="shared" ca="1" si="655"/>
        <v>0</v>
      </c>
      <c r="V3782" s="677">
        <f t="shared" ca="1" si="655"/>
        <v>0</v>
      </c>
      <c r="W3782" s="677">
        <f t="shared" ca="1" si="648"/>
        <v>0</v>
      </c>
      <c r="X3782" s="677">
        <f t="shared" ca="1" si="656"/>
        <v>0</v>
      </c>
      <c r="Y3782" s="677">
        <f t="shared" ca="1" si="656"/>
        <v>0</v>
      </c>
      <c r="Z3782" s="677">
        <f t="shared" ca="1" si="656"/>
        <v>0</v>
      </c>
      <c r="AA3782" t="str">
        <f t="shared" si="652"/>
        <v>ASR_COMP</v>
      </c>
      <c r="AB3782" s="957">
        <f t="shared" si="653"/>
        <v>44682</v>
      </c>
      <c r="AC3782" t="str">
        <f t="shared" si="654"/>
        <v>Unaudited</v>
      </c>
    </row>
    <row r="3783" spans="1:29" x14ac:dyDescent="0.25">
      <c r="A3783" t="s">
        <v>423</v>
      </c>
      <c r="B3783" t="s">
        <v>1388</v>
      </c>
      <c r="C3783" t="s">
        <v>1389</v>
      </c>
      <c r="D3783">
        <v>1900</v>
      </c>
      <c r="E3783" s="957">
        <v>1</v>
      </c>
      <c r="F3783" t="s">
        <v>442</v>
      </c>
      <c r="G3783" s="957">
        <v>182</v>
      </c>
      <c r="H3783" t="s">
        <v>392</v>
      </c>
      <c r="I3783" s="937" t="s">
        <v>491</v>
      </c>
      <c r="J3783" s="937" t="s">
        <v>447</v>
      </c>
      <c r="K3783" s="937" t="s">
        <v>437</v>
      </c>
      <c r="L3783" s="937" t="s">
        <v>170</v>
      </c>
      <c r="M3783" s="962" t="s">
        <v>40</v>
      </c>
      <c r="N3783" s="677">
        <f t="shared" ca="1" si="650"/>
        <v>23243.097413889747</v>
      </c>
      <c r="O3783" s="677">
        <f t="shared" ca="1" si="655"/>
        <v>20015.523767059523</v>
      </c>
      <c r="P3783" s="677">
        <f t="shared" ca="1" si="655"/>
        <v>646.89976499573697</v>
      </c>
      <c r="Q3783" s="677">
        <f t="shared" ca="1" si="655"/>
        <v>1076.3302869560162</v>
      </c>
      <c r="R3783" s="677">
        <f t="shared" ca="1" si="655"/>
        <v>295.07215598888985</v>
      </c>
      <c r="S3783" s="677">
        <f t="shared" ca="1" si="655"/>
        <v>483.1051481279228</v>
      </c>
      <c r="T3783" s="677">
        <f t="shared" ca="1" si="655"/>
        <v>0</v>
      </c>
      <c r="U3783" s="677">
        <f t="shared" ca="1" si="655"/>
        <v>32.07558752775347</v>
      </c>
      <c r="V3783" s="677">
        <f t="shared" ca="1" si="655"/>
        <v>114.6574901193497</v>
      </c>
      <c r="W3783" s="677">
        <f t="shared" ca="1" si="648"/>
        <v>7.9409004478592493</v>
      </c>
      <c r="X3783" s="677">
        <f t="shared" ca="1" si="656"/>
        <v>502.46235081625002</v>
      </c>
      <c r="Y3783" s="677">
        <f t="shared" ca="1" si="656"/>
        <v>69.029961850439619</v>
      </c>
      <c r="Z3783" s="677">
        <f t="shared" ca="1" si="656"/>
        <v>0</v>
      </c>
      <c r="AA3783" t="str">
        <f t="shared" si="652"/>
        <v>ASR_COMP</v>
      </c>
      <c r="AB3783" s="957">
        <f t="shared" si="653"/>
        <v>44682</v>
      </c>
      <c r="AC3783" t="str">
        <f t="shared" si="654"/>
        <v>Unaudited</v>
      </c>
    </row>
    <row r="3784" spans="1:29" x14ac:dyDescent="0.25">
      <c r="A3784" t="s">
        <v>423</v>
      </c>
      <c r="B3784" t="s">
        <v>1388</v>
      </c>
      <c r="C3784" t="s">
        <v>1389</v>
      </c>
      <c r="D3784">
        <v>1900</v>
      </c>
      <c r="E3784" s="957">
        <v>1</v>
      </c>
      <c r="F3784" t="s">
        <v>442</v>
      </c>
      <c r="G3784" s="957">
        <v>182</v>
      </c>
      <c r="H3784" t="s">
        <v>392</v>
      </c>
      <c r="I3784" s="937" t="s">
        <v>491</v>
      </c>
      <c r="J3784" s="937" t="s">
        <v>447</v>
      </c>
      <c r="K3784" s="937" t="s">
        <v>437</v>
      </c>
      <c r="L3784" s="945" t="s">
        <v>171</v>
      </c>
      <c r="M3784" s="960" t="s">
        <v>332</v>
      </c>
      <c r="N3784" s="677">
        <f t="shared" ca="1" si="650"/>
        <v>0</v>
      </c>
      <c r="O3784" s="677">
        <f t="shared" ca="1" si="655"/>
        <v>0</v>
      </c>
      <c r="P3784" s="677">
        <f t="shared" ca="1" si="655"/>
        <v>0</v>
      </c>
      <c r="Q3784" s="677">
        <f t="shared" ca="1" si="655"/>
        <v>0</v>
      </c>
      <c r="R3784" s="677">
        <f t="shared" ca="1" si="655"/>
        <v>0</v>
      </c>
      <c r="S3784" s="677">
        <f t="shared" ca="1" si="655"/>
        <v>0</v>
      </c>
      <c r="T3784" s="677">
        <f t="shared" ca="1" si="655"/>
        <v>0</v>
      </c>
      <c r="U3784" s="677">
        <f t="shared" ca="1" si="655"/>
        <v>0</v>
      </c>
      <c r="V3784" s="677">
        <f t="shared" ca="1" si="655"/>
        <v>0</v>
      </c>
      <c r="W3784" s="677">
        <f t="shared" ca="1" si="648"/>
        <v>0</v>
      </c>
      <c r="X3784" s="677">
        <f t="shared" ca="1" si="656"/>
        <v>0</v>
      </c>
      <c r="Y3784" s="677">
        <f t="shared" ca="1" si="656"/>
        <v>0</v>
      </c>
      <c r="Z3784" s="677">
        <f t="shared" ca="1" si="656"/>
        <v>0</v>
      </c>
      <c r="AA3784" t="str">
        <f t="shared" si="652"/>
        <v>ASR_COMP</v>
      </c>
      <c r="AB3784" s="957">
        <f t="shared" si="653"/>
        <v>44682</v>
      </c>
      <c r="AC3784" t="str">
        <f t="shared" si="654"/>
        <v>Unaudited</v>
      </c>
    </row>
    <row r="3785" spans="1:29" x14ac:dyDescent="0.25">
      <c r="A3785" t="s">
        <v>423</v>
      </c>
      <c r="B3785" t="s">
        <v>1388</v>
      </c>
      <c r="C3785" t="s">
        <v>1389</v>
      </c>
      <c r="D3785">
        <v>1900</v>
      </c>
      <c r="E3785" s="957">
        <v>1</v>
      </c>
      <c r="F3785" t="s">
        <v>442</v>
      </c>
      <c r="G3785" s="957">
        <v>182</v>
      </c>
      <c r="H3785" t="s">
        <v>392</v>
      </c>
      <c r="I3785" s="962" t="s">
        <v>491</v>
      </c>
      <c r="J3785" s="962" t="s">
        <v>453</v>
      </c>
      <c r="K3785" s="962" t="s">
        <v>438</v>
      </c>
      <c r="L3785" s="937" t="s">
        <v>124</v>
      </c>
      <c r="M3785" s="962" t="s">
        <v>27</v>
      </c>
      <c r="N3785" s="677">
        <f t="shared" ca="1" si="650"/>
        <v>1735370.7917053439</v>
      </c>
      <c r="O3785" s="677">
        <f t="shared" ca="1" si="655"/>
        <v>-1793.5538428222669</v>
      </c>
      <c r="P3785" s="677">
        <f t="shared" ca="1" si="655"/>
        <v>1737164.3455481662</v>
      </c>
      <c r="Q3785" s="677">
        <f t="shared" ca="1" si="655"/>
        <v>0</v>
      </c>
      <c r="R3785" s="677">
        <f t="shared" ca="1" si="655"/>
        <v>0</v>
      </c>
      <c r="S3785" s="677">
        <f t="shared" ca="1" si="655"/>
        <v>0</v>
      </c>
      <c r="T3785" s="677">
        <f t="shared" ca="1" si="655"/>
        <v>0</v>
      </c>
      <c r="U3785" s="677">
        <f t="shared" ca="1" si="655"/>
        <v>0</v>
      </c>
      <c r="V3785" s="677">
        <f t="shared" ca="1" si="655"/>
        <v>0</v>
      </c>
      <c r="W3785" s="677">
        <f t="shared" ca="1" si="648"/>
        <v>0</v>
      </c>
      <c r="X3785" s="677">
        <f t="shared" ca="1" si="656"/>
        <v>0</v>
      </c>
      <c r="Y3785" s="677">
        <f t="shared" ca="1" si="656"/>
        <v>0</v>
      </c>
      <c r="Z3785" s="677">
        <f t="shared" ca="1" si="656"/>
        <v>0</v>
      </c>
      <c r="AA3785" t="str">
        <f t="shared" si="652"/>
        <v>ASR_COMP</v>
      </c>
      <c r="AB3785" s="957">
        <f t="shared" si="653"/>
        <v>44682</v>
      </c>
      <c r="AC3785" t="str">
        <f t="shared" si="654"/>
        <v>Unaudited</v>
      </c>
    </row>
    <row r="3786" spans="1:29" x14ac:dyDescent="0.25">
      <c r="A3786" t="s">
        <v>423</v>
      </c>
      <c r="B3786" t="s">
        <v>1388</v>
      </c>
      <c r="C3786" t="s">
        <v>1389</v>
      </c>
      <c r="D3786">
        <v>1900</v>
      </c>
      <c r="E3786" s="957">
        <v>1</v>
      </c>
      <c r="F3786" t="s">
        <v>442</v>
      </c>
      <c r="G3786" s="957">
        <v>182</v>
      </c>
      <c r="H3786" t="s">
        <v>392</v>
      </c>
      <c r="I3786" s="937" t="s">
        <v>491</v>
      </c>
      <c r="J3786" s="937" t="s">
        <v>453</v>
      </c>
      <c r="K3786" s="937" t="s">
        <v>438</v>
      </c>
      <c r="L3786" s="943" t="s">
        <v>125</v>
      </c>
      <c r="M3786" s="963" t="s">
        <v>100</v>
      </c>
      <c r="N3786" s="677">
        <f t="shared" ca="1" si="650"/>
        <v>86993.991875831736</v>
      </c>
      <c r="O3786" s="677">
        <f t="shared" ca="1" si="655"/>
        <v>38685.480594916007</v>
      </c>
      <c r="P3786" s="677">
        <f t="shared" ca="1" si="655"/>
        <v>48308.511280915729</v>
      </c>
      <c r="Q3786" s="677">
        <f t="shared" ca="1" si="655"/>
        <v>0</v>
      </c>
      <c r="R3786" s="677">
        <f t="shared" ca="1" si="655"/>
        <v>0</v>
      </c>
      <c r="S3786" s="677">
        <f t="shared" ca="1" si="655"/>
        <v>0</v>
      </c>
      <c r="T3786" s="677">
        <f t="shared" ca="1" si="655"/>
        <v>0</v>
      </c>
      <c r="U3786" s="677">
        <f t="shared" ca="1" si="655"/>
        <v>0</v>
      </c>
      <c r="V3786" s="677">
        <f t="shared" ca="1" si="655"/>
        <v>0</v>
      </c>
      <c r="W3786" s="677">
        <f t="shared" ca="1" si="648"/>
        <v>0</v>
      </c>
      <c r="X3786" s="677">
        <f t="shared" ca="1" si="656"/>
        <v>0</v>
      </c>
      <c r="Y3786" s="677">
        <f t="shared" ca="1" si="656"/>
        <v>0</v>
      </c>
      <c r="Z3786" s="677">
        <f t="shared" ca="1" si="656"/>
        <v>0</v>
      </c>
      <c r="AA3786" t="str">
        <f t="shared" si="652"/>
        <v>ASR_COMP</v>
      </c>
      <c r="AB3786" s="957">
        <f t="shared" si="653"/>
        <v>44682</v>
      </c>
      <c r="AC3786" t="str">
        <f t="shared" si="654"/>
        <v>Unaudited</v>
      </c>
    </row>
    <row r="3787" spans="1:29" x14ac:dyDescent="0.25">
      <c r="A3787" t="s">
        <v>423</v>
      </c>
      <c r="B3787" t="s">
        <v>1388</v>
      </c>
      <c r="C3787" t="s">
        <v>1389</v>
      </c>
      <c r="D3787">
        <v>1900</v>
      </c>
      <c r="E3787" s="957">
        <v>1</v>
      </c>
      <c r="F3787" t="s">
        <v>442</v>
      </c>
      <c r="G3787" s="957">
        <v>182</v>
      </c>
      <c r="H3787" t="s">
        <v>392</v>
      </c>
      <c r="I3787" s="937" t="s">
        <v>491</v>
      </c>
      <c r="J3787" s="937" t="s">
        <v>453</v>
      </c>
      <c r="K3787" s="937" t="s">
        <v>438</v>
      </c>
      <c r="L3787" s="943" t="s">
        <v>126</v>
      </c>
      <c r="M3787" s="963" t="s">
        <v>101</v>
      </c>
      <c r="N3787" s="677">
        <f t="shared" ca="1" si="650"/>
        <v>238136.29069321469</v>
      </c>
      <c r="O3787" s="677">
        <f t="shared" ca="1" si="655"/>
        <v>177450.76268571516</v>
      </c>
      <c r="P3787" s="677">
        <f t="shared" ca="1" si="655"/>
        <v>60685.528007499517</v>
      </c>
      <c r="Q3787" s="677">
        <f t="shared" ca="1" si="655"/>
        <v>0</v>
      </c>
      <c r="R3787" s="677">
        <f t="shared" ca="1" si="655"/>
        <v>0</v>
      </c>
      <c r="S3787" s="677">
        <f t="shared" ca="1" si="655"/>
        <v>0</v>
      </c>
      <c r="T3787" s="677">
        <f t="shared" ca="1" si="655"/>
        <v>0</v>
      </c>
      <c r="U3787" s="677">
        <f t="shared" ca="1" si="655"/>
        <v>0</v>
      </c>
      <c r="V3787" s="677">
        <f t="shared" ca="1" si="655"/>
        <v>0</v>
      </c>
      <c r="W3787" s="677">
        <f t="shared" ca="1" si="648"/>
        <v>0</v>
      </c>
      <c r="X3787" s="677">
        <f t="shared" ca="1" si="656"/>
        <v>0</v>
      </c>
      <c r="Y3787" s="677">
        <f t="shared" ca="1" si="656"/>
        <v>0</v>
      </c>
      <c r="Z3787" s="677">
        <f t="shared" ca="1" si="656"/>
        <v>0</v>
      </c>
      <c r="AA3787" t="str">
        <f t="shared" si="652"/>
        <v>ASR_COMP</v>
      </c>
      <c r="AB3787" s="957">
        <f t="shared" si="653"/>
        <v>44682</v>
      </c>
      <c r="AC3787" t="str">
        <f t="shared" si="654"/>
        <v>Unaudited</v>
      </c>
    </row>
    <row r="3788" spans="1:29" x14ac:dyDescent="0.25">
      <c r="A3788" t="s">
        <v>423</v>
      </c>
      <c r="B3788" t="s">
        <v>1388</v>
      </c>
      <c r="C3788" t="s">
        <v>1389</v>
      </c>
      <c r="D3788">
        <v>1900</v>
      </c>
      <c r="E3788" s="957">
        <v>1</v>
      </c>
      <c r="F3788" t="s">
        <v>442</v>
      </c>
      <c r="G3788" s="957">
        <v>182</v>
      </c>
      <c r="H3788" t="s">
        <v>392</v>
      </c>
      <c r="I3788" s="937" t="s">
        <v>491</v>
      </c>
      <c r="J3788" s="937" t="s">
        <v>453</v>
      </c>
      <c r="K3788" s="937" t="s">
        <v>438</v>
      </c>
      <c r="L3788" s="947" t="s">
        <v>127</v>
      </c>
      <c r="M3788" s="964" t="s">
        <v>102</v>
      </c>
      <c r="N3788" s="677">
        <f t="shared" ca="1" si="650"/>
        <v>56829.411431727858</v>
      </c>
      <c r="O3788" s="677">
        <f t="shared" ca="1" si="655"/>
        <v>34100.712336688142</v>
      </c>
      <c r="P3788" s="677">
        <f t="shared" ca="1" si="655"/>
        <v>22728.699095039712</v>
      </c>
      <c r="Q3788" s="677">
        <f t="shared" ca="1" si="655"/>
        <v>0</v>
      </c>
      <c r="R3788" s="677">
        <f t="shared" ca="1" si="655"/>
        <v>0</v>
      </c>
      <c r="S3788" s="677">
        <f t="shared" ca="1" si="655"/>
        <v>0</v>
      </c>
      <c r="T3788" s="677">
        <f t="shared" ca="1" si="655"/>
        <v>0</v>
      </c>
      <c r="U3788" s="677">
        <f t="shared" ca="1" si="655"/>
        <v>0</v>
      </c>
      <c r="V3788" s="677">
        <f t="shared" ca="1" si="655"/>
        <v>0</v>
      </c>
      <c r="W3788" s="677">
        <f t="shared" ca="1" si="648"/>
        <v>0</v>
      </c>
      <c r="X3788" s="677">
        <f t="shared" ca="1" si="656"/>
        <v>0</v>
      </c>
      <c r="Y3788" s="677">
        <f t="shared" ca="1" si="656"/>
        <v>0</v>
      </c>
      <c r="Z3788" s="677">
        <f t="shared" ca="1" si="656"/>
        <v>0</v>
      </c>
      <c r="AA3788" t="str">
        <f t="shared" si="652"/>
        <v>ASR_COMP</v>
      </c>
      <c r="AB3788" s="957">
        <f t="shared" si="653"/>
        <v>44682</v>
      </c>
      <c r="AC3788" t="str">
        <f t="shared" si="654"/>
        <v>Unaudited</v>
      </c>
    </row>
    <row r="3789" spans="1:29" x14ac:dyDescent="0.25">
      <c r="A3789" t="s">
        <v>423</v>
      </c>
      <c r="B3789" t="s">
        <v>1388</v>
      </c>
      <c r="C3789" t="s">
        <v>1389</v>
      </c>
      <c r="D3789">
        <v>1900</v>
      </c>
      <c r="E3789" s="957">
        <v>1</v>
      </c>
      <c r="F3789" t="s">
        <v>442</v>
      </c>
      <c r="G3789" s="957">
        <v>182</v>
      </c>
      <c r="H3789" t="s">
        <v>392</v>
      </c>
      <c r="I3789" s="963" t="s">
        <v>491</v>
      </c>
      <c r="J3789" s="963" t="s">
        <v>453</v>
      </c>
      <c r="K3789" s="963" t="s">
        <v>438</v>
      </c>
      <c r="L3789" s="943" t="s">
        <v>128</v>
      </c>
      <c r="M3789" s="963" t="s">
        <v>103</v>
      </c>
      <c r="N3789" s="677">
        <f t="shared" ca="1" si="650"/>
        <v>197336.69525874086</v>
      </c>
      <c r="O3789" s="677">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37987.454777468869</v>
      </c>
      <c r="P3789" s="677">
        <f t="shared" ca="1" si="657"/>
        <v>159349.24048127199</v>
      </c>
      <c r="Q3789" s="677">
        <f t="shared" ca="1" si="657"/>
        <v>0</v>
      </c>
      <c r="R3789" s="677">
        <f t="shared" ca="1" si="657"/>
        <v>0</v>
      </c>
      <c r="S3789" s="677">
        <f t="shared" ca="1" si="657"/>
        <v>0</v>
      </c>
      <c r="T3789" s="677">
        <f t="shared" ca="1" si="657"/>
        <v>0</v>
      </c>
      <c r="U3789" s="677">
        <f t="shared" ca="1" si="657"/>
        <v>0</v>
      </c>
      <c r="V3789" s="677">
        <f t="shared" ca="1" si="657"/>
        <v>0</v>
      </c>
      <c r="W3789" s="677">
        <f t="shared" ca="1" si="648"/>
        <v>0</v>
      </c>
      <c r="X3789" s="677">
        <f t="shared" ca="1" si="656"/>
        <v>0</v>
      </c>
      <c r="Y3789" s="677">
        <f t="shared" ca="1" si="656"/>
        <v>0</v>
      </c>
      <c r="Z3789" s="677">
        <f t="shared" ca="1" si="656"/>
        <v>0</v>
      </c>
      <c r="AA3789" t="str">
        <f t="shared" si="652"/>
        <v>ASR_COMP</v>
      </c>
      <c r="AB3789" s="957">
        <f t="shared" si="653"/>
        <v>44682</v>
      </c>
      <c r="AC3789" t="str">
        <f t="shared" si="654"/>
        <v>Unaudited</v>
      </c>
    </row>
    <row r="3790" spans="1:29" x14ac:dyDescent="0.25">
      <c r="A3790" t="s">
        <v>423</v>
      </c>
      <c r="B3790" t="s">
        <v>1388</v>
      </c>
      <c r="C3790" t="s">
        <v>1389</v>
      </c>
      <c r="D3790">
        <v>1900</v>
      </c>
      <c r="E3790" s="957">
        <v>1</v>
      </c>
      <c r="F3790" t="s">
        <v>442</v>
      </c>
      <c r="G3790" s="957">
        <v>182</v>
      </c>
      <c r="H3790" t="s">
        <v>392</v>
      </c>
      <c r="I3790" s="937" t="s">
        <v>491</v>
      </c>
      <c r="J3790" s="937" t="s">
        <v>453</v>
      </c>
      <c r="K3790" s="937" t="s">
        <v>438</v>
      </c>
      <c r="L3790" s="937" t="s">
        <v>129</v>
      </c>
      <c r="M3790" s="962" t="s">
        <v>28</v>
      </c>
      <c r="N3790" s="677">
        <f t="shared" ca="1" si="650"/>
        <v>39677.331846042318</v>
      </c>
      <c r="O3790" s="677">
        <f t="shared" ca="1" si="657"/>
        <v>39677.331846042318</v>
      </c>
      <c r="P3790" s="677">
        <f t="shared" ca="1" si="657"/>
        <v>0</v>
      </c>
      <c r="Q3790" s="677">
        <f t="shared" ca="1" si="657"/>
        <v>0</v>
      </c>
      <c r="R3790" s="677">
        <f t="shared" ca="1" si="657"/>
        <v>0</v>
      </c>
      <c r="S3790" s="677">
        <f t="shared" ca="1" si="657"/>
        <v>0</v>
      </c>
      <c r="T3790" s="677">
        <f t="shared" ca="1" si="657"/>
        <v>0</v>
      </c>
      <c r="U3790" s="677">
        <f t="shared" ca="1" si="657"/>
        <v>0</v>
      </c>
      <c r="V3790" s="677">
        <f t="shared" ca="1" si="657"/>
        <v>0</v>
      </c>
      <c r="W3790" s="677">
        <f t="shared" ca="1" si="648"/>
        <v>0</v>
      </c>
      <c r="X3790" s="677">
        <f t="shared" ca="1" si="656"/>
        <v>0</v>
      </c>
      <c r="Y3790" s="677">
        <f t="shared" ca="1" si="656"/>
        <v>0</v>
      </c>
      <c r="Z3790" s="677">
        <f t="shared" ca="1" si="656"/>
        <v>0</v>
      </c>
      <c r="AA3790" t="str">
        <f t="shared" si="652"/>
        <v>ASR_COMP</v>
      </c>
      <c r="AB3790" s="957">
        <f t="shared" si="653"/>
        <v>44682</v>
      </c>
      <c r="AC3790" t="str">
        <f t="shared" si="654"/>
        <v>Unaudited</v>
      </c>
    </row>
    <row r="3791" spans="1:29" x14ac:dyDescent="0.25">
      <c r="A3791" t="s">
        <v>423</v>
      </c>
      <c r="B3791" t="s">
        <v>1388</v>
      </c>
      <c r="C3791" t="s">
        <v>1389</v>
      </c>
      <c r="D3791">
        <v>1900</v>
      </c>
      <c r="E3791" s="957">
        <v>1</v>
      </c>
      <c r="F3791" t="s">
        <v>442</v>
      </c>
      <c r="G3791" s="957">
        <v>182</v>
      </c>
      <c r="H3791" t="s">
        <v>392</v>
      </c>
      <c r="I3791" s="937" t="s">
        <v>491</v>
      </c>
      <c r="J3791" s="937" t="s">
        <v>439</v>
      </c>
      <c r="K3791" s="937" t="s">
        <v>439</v>
      </c>
      <c r="L3791" s="937" t="s">
        <v>131</v>
      </c>
      <c r="M3791" s="962" t="s">
        <v>329</v>
      </c>
      <c r="N3791" s="677">
        <f t="shared" ca="1" si="650"/>
        <v>0</v>
      </c>
      <c r="O3791" s="677">
        <f t="shared" ca="1" si="657"/>
        <v>0</v>
      </c>
      <c r="P3791" s="677">
        <f t="shared" ca="1" si="657"/>
        <v>0</v>
      </c>
      <c r="Q3791" s="677">
        <f t="shared" ca="1" si="657"/>
        <v>0</v>
      </c>
      <c r="R3791" s="677">
        <f t="shared" ca="1" si="657"/>
        <v>0</v>
      </c>
      <c r="S3791" s="677">
        <f t="shared" ca="1" si="657"/>
        <v>0</v>
      </c>
      <c r="T3791" s="677">
        <f t="shared" ca="1" si="657"/>
        <v>0</v>
      </c>
      <c r="U3791" s="677">
        <f t="shared" ca="1" si="657"/>
        <v>0</v>
      </c>
      <c r="V3791" s="677">
        <f t="shared" ca="1" si="657"/>
        <v>0</v>
      </c>
      <c r="W3791" s="677">
        <f t="shared" ca="1" si="648"/>
        <v>0</v>
      </c>
      <c r="X3791" s="677">
        <f t="shared" ca="1" si="656"/>
        <v>0</v>
      </c>
      <c r="Y3791" s="677">
        <f t="shared" ca="1" si="656"/>
        <v>0</v>
      </c>
      <c r="Z3791" s="677">
        <f t="shared" ca="1" si="656"/>
        <v>0</v>
      </c>
      <c r="AA3791" t="str">
        <f t="shared" si="652"/>
        <v>ASR_COMP</v>
      </c>
      <c r="AB3791" s="957">
        <f t="shared" si="653"/>
        <v>44682</v>
      </c>
      <c r="AC3791" t="str">
        <f t="shared" si="654"/>
        <v>Unaudited</v>
      </c>
    </row>
    <row r="3792" spans="1:29" x14ac:dyDescent="0.25">
      <c r="A3792" t="s">
        <v>423</v>
      </c>
      <c r="B3792" t="s">
        <v>1388</v>
      </c>
      <c r="C3792" t="s">
        <v>1389</v>
      </c>
      <c r="D3792">
        <v>1900</v>
      </c>
      <c r="E3792" s="957">
        <v>1</v>
      </c>
      <c r="F3792" t="s">
        <v>442</v>
      </c>
      <c r="G3792" s="957">
        <v>182</v>
      </c>
      <c r="H3792" t="s">
        <v>392</v>
      </c>
      <c r="I3792" s="937" t="s">
        <v>491</v>
      </c>
      <c r="J3792" s="937" t="s">
        <v>439</v>
      </c>
      <c r="K3792" s="937" t="s">
        <v>439</v>
      </c>
      <c r="L3792" s="937" t="s">
        <v>132</v>
      </c>
      <c r="M3792" s="962" t="s">
        <v>328</v>
      </c>
      <c r="N3792" s="677">
        <f t="shared" ca="1" si="650"/>
        <v>0</v>
      </c>
      <c r="O3792" s="677">
        <f t="shared" ca="1" si="657"/>
        <v>0</v>
      </c>
      <c r="P3792" s="677">
        <f t="shared" ca="1" si="657"/>
        <v>0</v>
      </c>
      <c r="Q3792" s="677">
        <f t="shared" ca="1" si="657"/>
        <v>0</v>
      </c>
      <c r="R3792" s="677">
        <f t="shared" ca="1" si="657"/>
        <v>0</v>
      </c>
      <c r="S3792" s="677">
        <f t="shared" ca="1" si="657"/>
        <v>0</v>
      </c>
      <c r="T3792" s="677">
        <f t="shared" ca="1" si="657"/>
        <v>0</v>
      </c>
      <c r="U3792" s="677">
        <f t="shared" ca="1" si="657"/>
        <v>0</v>
      </c>
      <c r="V3792" s="677">
        <f t="shared" ca="1" si="657"/>
        <v>0</v>
      </c>
      <c r="W3792" s="677">
        <f t="shared" ca="1" si="648"/>
        <v>0</v>
      </c>
      <c r="X3792" s="677">
        <f t="shared" ca="1" si="656"/>
        <v>0</v>
      </c>
      <c r="Y3792" s="677">
        <f t="shared" ca="1" si="656"/>
        <v>0</v>
      </c>
      <c r="Z3792" s="677">
        <f t="shared" ca="1" si="656"/>
        <v>0</v>
      </c>
      <c r="AA3792" t="str">
        <f t="shared" si="652"/>
        <v>ASR_COMP</v>
      </c>
      <c r="AB3792" s="957">
        <f t="shared" si="653"/>
        <v>44682</v>
      </c>
      <c r="AC3792" t="str">
        <f t="shared" si="654"/>
        <v>Unaudited</v>
      </c>
    </row>
    <row r="3793" spans="1:29" ht="30" x14ac:dyDescent="0.25">
      <c r="A3793" t="s">
        <v>423</v>
      </c>
      <c r="B3793" t="s">
        <v>1388</v>
      </c>
      <c r="C3793" t="s">
        <v>1389</v>
      </c>
      <c r="D3793">
        <v>1900</v>
      </c>
      <c r="E3793" s="957">
        <v>1</v>
      </c>
      <c r="F3793" t="s">
        <v>442</v>
      </c>
      <c r="G3793" s="957">
        <v>182</v>
      </c>
      <c r="H3793" t="s">
        <v>392</v>
      </c>
      <c r="I3793" s="937" t="s">
        <v>491</v>
      </c>
      <c r="J3793" s="937" t="s">
        <v>439</v>
      </c>
      <c r="K3793" s="937" t="s">
        <v>439</v>
      </c>
      <c r="L3793" s="945" t="s">
        <v>133</v>
      </c>
      <c r="M3793" s="960" t="s">
        <v>182</v>
      </c>
      <c r="N3793" s="677">
        <f t="shared" ca="1" si="650"/>
        <v>0</v>
      </c>
      <c r="O3793" s="677">
        <f t="shared" ca="1" si="657"/>
        <v>0</v>
      </c>
      <c r="P3793" s="677">
        <f t="shared" ca="1" si="657"/>
        <v>0</v>
      </c>
      <c r="Q3793" s="677">
        <f t="shared" ca="1" si="657"/>
        <v>0</v>
      </c>
      <c r="R3793" s="677">
        <f t="shared" ca="1" si="657"/>
        <v>0</v>
      </c>
      <c r="S3793" s="677">
        <f t="shared" ca="1" si="657"/>
        <v>0</v>
      </c>
      <c r="T3793" s="677">
        <f t="shared" ca="1" si="657"/>
        <v>0</v>
      </c>
      <c r="U3793" s="677">
        <f t="shared" ca="1" si="657"/>
        <v>0</v>
      </c>
      <c r="V3793" s="677">
        <f t="shared" ca="1" si="657"/>
        <v>0</v>
      </c>
      <c r="W3793" s="677">
        <f t="shared" ca="1" si="648"/>
        <v>0</v>
      </c>
      <c r="X3793" s="677">
        <f t="shared" ca="1" si="656"/>
        <v>0</v>
      </c>
      <c r="Y3793" s="677">
        <f t="shared" ca="1" si="656"/>
        <v>0</v>
      </c>
      <c r="Z3793" s="677">
        <f t="shared" ca="1" si="656"/>
        <v>0</v>
      </c>
      <c r="AA3793" t="str">
        <f t="shared" si="652"/>
        <v>ASR_COMP</v>
      </c>
      <c r="AB3793" s="957">
        <f t="shared" si="653"/>
        <v>44682</v>
      </c>
      <c r="AC3793" t="str">
        <f t="shared" si="654"/>
        <v>Unaudited</v>
      </c>
    </row>
    <row r="3794" spans="1:29" x14ac:dyDescent="0.25">
      <c r="A3794" t="s">
        <v>423</v>
      </c>
      <c r="B3794" t="s">
        <v>1388</v>
      </c>
      <c r="C3794" t="s">
        <v>1389</v>
      </c>
      <c r="D3794">
        <v>1900</v>
      </c>
      <c r="E3794" s="957">
        <v>1</v>
      </c>
      <c r="F3794" t="s">
        <v>442</v>
      </c>
      <c r="G3794" s="957">
        <v>182</v>
      </c>
      <c r="H3794" t="s">
        <v>392</v>
      </c>
      <c r="I3794" s="962" t="s">
        <v>491</v>
      </c>
      <c r="J3794" s="962" t="s">
        <v>439</v>
      </c>
      <c r="K3794" s="962" t="s">
        <v>439</v>
      </c>
      <c r="L3794" s="937" t="s">
        <v>134</v>
      </c>
      <c r="M3794" s="962" t="s">
        <v>497</v>
      </c>
      <c r="N3794" s="677">
        <f t="shared" ca="1" si="650"/>
        <v>0</v>
      </c>
      <c r="O3794" s="677">
        <f t="shared" ca="1" si="657"/>
        <v>0</v>
      </c>
      <c r="P3794" s="677">
        <f t="shared" ca="1" si="657"/>
        <v>0</v>
      </c>
      <c r="Q3794" s="677">
        <f t="shared" ca="1" si="657"/>
        <v>0</v>
      </c>
      <c r="R3794" s="677">
        <f t="shared" ca="1" si="657"/>
        <v>0</v>
      </c>
      <c r="S3794" s="677">
        <f t="shared" ca="1" si="657"/>
        <v>0</v>
      </c>
      <c r="T3794" s="677">
        <f t="shared" ca="1" si="657"/>
        <v>0</v>
      </c>
      <c r="U3794" s="677">
        <f t="shared" ca="1" si="657"/>
        <v>0</v>
      </c>
      <c r="V3794" s="677">
        <f t="shared" ca="1" si="657"/>
        <v>0</v>
      </c>
      <c r="W3794" s="677">
        <f t="shared" ca="1" si="648"/>
        <v>0</v>
      </c>
      <c r="X3794" s="677">
        <f t="shared" ca="1" si="656"/>
        <v>0</v>
      </c>
      <c r="Y3794" s="677">
        <f t="shared" ca="1" si="656"/>
        <v>0</v>
      </c>
      <c r="Z3794" s="677">
        <f t="shared" ca="1" si="656"/>
        <v>0</v>
      </c>
      <c r="AA3794" t="str">
        <f t="shared" si="652"/>
        <v>ASR_COMP</v>
      </c>
      <c r="AB3794" s="957">
        <f t="shared" si="653"/>
        <v>44682</v>
      </c>
      <c r="AC3794" t="str">
        <f t="shared" si="654"/>
        <v>Unaudited</v>
      </c>
    </row>
    <row r="3795" spans="1:29" x14ac:dyDescent="0.25">
      <c r="A3795" t="s">
        <v>423</v>
      </c>
      <c r="B3795" t="s">
        <v>1388</v>
      </c>
      <c r="C3795" t="s">
        <v>1389</v>
      </c>
      <c r="D3795">
        <v>1900</v>
      </c>
      <c r="E3795" s="957">
        <v>1</v>
      </c>
      <c r="F3795" t="s">
        <v>442</v>
      </c>
      <c r="G3795" s="957">
        <v>182</v>
      </c>
      <c r="H3795" t="s">
        <v>392</v>
      </c>
      <c r="I3795" s="937" t="s">
        <v>491</v>
      </c>
      <c r="J3795" s="937" t="s">
        <v>439</v>
      </c>
      <c r="K3795" s="937" t="s">
        <v>439</v>
      </c>
      <c r="L3795" s="937" t="s">
        <v>135</v>
      </c>
      <c r="M3795" s="962" t="s">
        <v>498</v>
      </c>
      <c r="N3795" s="677">
        <f t="shared" ca="1" si="650"/>
        <v>0</v>
      </c>
      <c r="O3795" s="677">
        <f t="shared" ca="1" si="657"/>
        <v>0</v>
      </c>
      <c r="P3795" s="677">
        <f t="shared" ca="1" si="657"/>
        <v>0</v>
      </c>
      <c r="Q3795" s="677">
        <f t="shared" ca="1" si="657"/>
        <v>0</v>
      </c>
      <c r="R3795" s="677">
        <f t="shared" ca="1" si="657"/>
        <v>0</v>
      </c>
      <c r="S3795" s="677">
        <f t="shared" ca="1" si="657"/>
        <v>0</v>
      </c>
      <c r="T3795" s="677">
        <f t="shared" ca="1" si="657"/>
        <v>0</v>
      </c>
      <c r="U3795" s="677">
        <f t="shared" ca="1" si="657"/>
        <v>0</v>
      </c>
      <c r="V3795" s="677">
        <f t="shared" ca="1" si="657"/>
        <v>0</v>
      </c>
      <c r="W3795" s="677">
        <f t="shared" ca="1" si="648"/>
        <v>0</v>
      </c>
      <c r="X3795" s="677">
        <f t="shared" ca="1" si="656"/>
        <v>0</v>
      </c>
      <c r="Y3795" s="677">
        <f t="shared" ca="1" si="656"/>
        <v>0</v>
      </c>
      <c r="Z3795" s="677">
        <f t="shared" ca="1" si="656"/>
        <v>0</v>
      </c>
      <c r="AA3795" t="str">
        <f t="shared" si="652"/>
        <v>ASR_COMP</v>
      </c>
      <c r="AB3795" s="957">
        <f t="shared" si="653"/>
        <v>44682</v>
      </c>
      <c r="AC3795" t="str">
        <f t="shared" si="654"/>
        <v>Unaudited</v>
      </c>
    </row>
    <row r="3796" spans="1:29" x14ac:dyDescent="0.25">
      <c r="A3796" t="s">
        <v>423</v>
      </c>
      <c r="B3796" t="s">
        <v>1388</v>
      </c>
      <c r="C3796" t="s">
        <v>1389</v>
      </c>
      <c r="D3796">
        <v>1900</v>
      </c>
      <c r="E3796" s="957">
        <v>1</v>
      </c>
      <c r="F3796" t="s">
        <v>442</v>
      </c>
      <c r="G3796" s="957">
        <v>182</v>
      </c>
      <c r="H3796" t="s">
        <v>392</v>
      </c>
      <c r="I3796" s="937" t="s">
        <v>491</v>
      </c>
      <c r="J3796" s="937" t="s">
        <v>439</v>
      </c>
      <c r="K3796" s="937" t="s">
        <v>439</v>
      </c>
      <c r="L3796" s="937" t="s">
        <v>136</v>
      </c>
      <c r="M3796" s="962" t="s">
        <v>499</v>
      </c>
      <c r="N3796" s="677">
        <f t="shared" ca="1" si="650"/>
        <v>0</v>
      </c>
      <c r="O3796" s="677">
        <f t="shared" ca="1" si="657"/>
        <v>0</v>
      </c>
      <c r="P3796" s="677">
        <f t="shared" ca="1" si="657"/>
        <v>0</v>
      </c>
      <c r="Q3796" s="677">
        <f t="shared" ca="1" si="657"/>
        <v>0</v>
      </c>
      <c r="R3796" s="677">
        <f t="shared" ca="1" si="657"/>
        <v>0</v>
      </c>
      <c r="S3796" s="677">
        <f t="shared" ca="1" si="657"/>
        <v>0</v>
      </c>
      <c r="T3796" s="677">
        <f t="shared" ca="1" si="657"/>
        <v>0</v>
      </c>
      <c r="U3796" s="677">
        <f t="shared" ca="1" si="657"/>
        <v>0</v>
      </c>
      <c r="V3796" s="677">
        <f t="shared" ca="1" si="657"/>
        <v>0</v>
      </c>
      <c r="W3796" s="677">
        <f t="shared" ca="1" si="648"/>
        <v>0</v>
      </c>
      <c r="X3796" s="677">
        <f t="shared" ca="1" si="656"/>
        <v>0</v>
      </c>
      <c r="Y3796" s="677">
        <f t="shared" ca="1" si="656"/>
        <v>0</v>
      </c>
      <c r="Z3796" s="677">
        <f t="shared" ca="1" si="656"/>
        <v>0</v>
      </c>
      <c r="AA3796" t="str">
        <f t="shared" si="652"/>
        <v>ASR_COMP</v>
      </c>
      <c r="AB3796" s="957">
        <f t="shared" si="653"/>
        <v>44682</v>
      </c>
      <c r="AC3796" t="str">
        <f t="shared" si="654"/>
        <v>Unaudited</v>
      </c>
    </row>
    <row r="3797" spans="1:29" x14ac:dyDescent="0.25">
      <c r="A3797" t="s">
        <v>423</v>
      </c>
      <c r="B3797" t="s">
        <v>1388</v>
      </c>
      <c r="C3797" t="s">
        <v>1389</v>
      </c>
      <c r="D3797">
        <v>1900</v>
      </c>
      <c r="E3797" s="957">
        <v>1</v>
      </c>
      <c r="F3797" t="s">
        <v>442</v>
      </c>
      <c r="G3797" s="957">
        <v>182</v>
      </c>
      <c r="H3797" t="s">
        <v>392</v>
      </c>
      <c r="I3797" s="937" t="s">
        <v>492</v>
      </c>
      <c r="J3797" s="937" t="s">
        <v>26</v>
      </c>
      <c r="K3797" s="937" t="s">
        <v>26</v>
      </c>
      <c r="L3797" s="937" t="s">
        <v>272</v>
      </c>
      <c r="M3797" s="962" t="s">
        <v>26</v>
      </c>
      <c r="N3797" s="677">
        <f t="shared" ca="1" si="650"/>
        <v>2584724.7757908278</v>
      </c>
      <c r="O3797" s="677">
        <f t="shared" ca="1" si="657"/>
        <v>0</v>
      </c>
      <c r="P3797" s="677">
        <f t="shared" ca="1" si="657"/>
        <v>0</v>
      </c>
      <c r="Q3797" s="677">
        <f t="shared" ca="1" si="657"/>
        <v>0</v>
      </c>
      <c r="R3797" s="677">
        <f t="shared" ca="1" si="657"/>
        <v>0</v>
      </c>
      <c r="S3797" s="677">
        <f t="shared" ca="1" si="657"/>
        <v>0</v>
      </c>
      <c r="T3797" s="677">
        <f t="shared" ca="1" si="657"/>
        <v>0</v>
      </c>
      <c r="U3797" s="677">
        <f t="shared" ca="1" si="657"/>
        <v>0</v>
      </c>
      <c r="V3797" s="677">
        <f t="shared" ca="1" si="657"/>
        <v>0</v>
      </c>
      <c r="W3797" s="677">
        <f t="shared" ca="1" si="648"/>
        <v>0</v>
      </c>
      <c r="X3797" s="677">
        <f t="shared" ca="1" si="656"/>
        <v>0</v>
      </c>
      <c r="Y3797" s="677">
        <f t="shared" ca="1" si="656"/>
        <v>0</v>
      </c>
      <c r="Z3797" s="677">
        <f t="shared" ca="1" si="656"/>
        <v>0</v>
      </c>
      <c r="AA3797" t="str">
        <f t="shared" si="652"/>
        <v>ASR_COMP</v>
      </c>
      <c r="AB3797" s="957">
        <f t="shared" si="653"/>
        <v>44682</v>
      </c>
      <c r="AC3797" t="str">
        <f t="shared" si="654"/>
        <v>Unaudited</v>
      </c>
    </row>
    <row r="3798" spans="1:29" x14ac:dyDescent="0.25">
      <c r="A3798" t="s">
        <v>423</v>
      </c>
      <c r="B3798" t="s">
        <v>1388</v>
      </c>
      <c r="C3798" t="s">
        <v>1389</v>
      </c>
      <c r="D3798">
        <v>1900</v>
      </c>
      <c r="E3798" s="957">
        <v>1</v>
      </c>
      <c r="F3798" t="s">
        <v>443</v>
      </c>
      <c r="G3798" s="957">
        <v>274</v>
      </c>
      <c r="H3798" t="s">
        <v>392</v>
      </c>
      <c r="I3798" s="937" t="s">
        <v>435</v>
      </c>
      <c r="J3798" s="937" t="s">
        <v>435</v>
      </c>
      <c r="K3798" s="937" t="s">
        <v>435</v>
      </c>
      <c r="L3798" s="945"/>
      <c r="M3798" s="960" t="s">
        <v>435</v>
      </c>
      <c r="N3798" s="677">
        <f t="shared" ca="1" si="650"/>
        <v>235602.72</v>
      </c>
      <c r="O3798" s="677">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201013.99</v>
      </c>
      <c r="P3798" s="677">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6801.7800000000007</v>
      </c>
      <c r="Q3798" s="677">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11115.53</v>
      </c>
      <c r="R3798" s="677">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3058.9700000000003</v>
      </c>
      <c r="S3798" s="677">
        <f t="shared" ca="1" si="658"/>
        <v>5065.72</v>
      </c>
      <c r="T3798" s="677">
        <f t="shared" ca="1" si="658"/>
        <v>1160</v>
      </c>
      <c r="U3798" s="677">
        <f t="shared" ca="1" si="658"/>
        <v>322.97000000000003</v>
      </c>
      <c r="V3798" s="677">
        <f t="shared" ca="1" si="658"/>
        <v>1234.97</v>
      </c>
      <c r="W3798" s="677">
        <f t="shared" ca="1" si="648"/>
        <v>77</v>
      </c>
      <c r="X3798" s="677">
        <f t="shared" ca="1" si="658"/>
        <v>5057.79</v>
      </c>
      <c r="Y3798" s="677">
        <f t="shared" ca="1" si="658"/>
        <v>694</v>
      </c>
      <c r="Z3798" s="677">
        <f t="shared" ca="1" si="658"/>
        <v>0</v>
      </c>
      <c r="AA3798" t="str">
        <f t="shared" si="652"/>
        <v>ASR_COMP</v>
      </c>
      <c r="AB3798" s="957">
        <f t="shared" si="653"/>
        <v>44682</v>
      </c>
      <c r="AC3798" t="str">
        <f t="shared" si="654"/>
        <v>Unaudited</v>
      </c>
    </row>
    <row r="3799" spans="1:29" x14ac:dyDescent="0.25">
      <c r="A3799" t="s">
        <v>423</v>
      </c>
      <c r="B3799" t="s">
        <v>1388</v>
      </c>
      <c r="C3799" t="s">
        <v>1389</v>
      </c>
      <c r="D3799">
        <v>1900</v>
      </c>
      <c r="E3799" s="957">
        <v>1</v>
      </c>
      <c r="F3799" t="s">
        <v>443</v>
      </c>
      <c r="G3799" s="957">
        <v>274</v>
      </c>
      <c r="H3799" t="s">
        <v>392</v>
      </c>
      <c r="I3799" s="962" t="s">
        <v>490</v>
      </c>
      <c r="J3799" s="962" t="s">
        <v>12</v>
      </c>
      <c r="K3799" s="962" t="s">
        <v>12</v>
      </c>
      <c r="L3799" s="937">
        <v>1.1000000000000001</v>
      </c>
      <c r="M3799" s="962" t="s">
        <v>12</v>
      </c>
      <c r="N3799" s="677">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62782554.560561232</v>
      </c>
      <c r="O3799" s="677">
        <f t="shared" ca="1" si="658"/>
        <v>34579937</v>
      </c>
      <c r="P3799" s="677">
        <f t="shared" ca="1" si="658"/>
        <v>3270722.4</v>
      </c>
      <c r="Q3799" s="677">
        <f t="shared" ca="1" si="658"/>
        <v>11209886.119999999</v>
      </c>
      <c r="R3799" s="677">
        <f t="shared" ca="1" si="658"/>
        <v>4331663.91</v>
      </c>
      <c r="S3799" s="677">
        <f t="shared" ca="1" si="658"/>
        <v>1276200.5322826449</v>
      </c>
      <c r="T3799" s="677">
        <f t="shared" ca="1" si="658"/>
        <v>412389.77</v>
      </c>
      <c r="U3799" s="677">
        <f t="shared" ca="1" si="658"/>
        <v>77726.97</v>
      </c>
      <c r="V3799" s="677">
        <f t="shared" ca="1" si="658"/>
        <v>3557494.42</v>
      </c>
      <c r="W3799" s="677">
        <f t="shared" ca="1" si="648"/>
        <v>1519010.2282785908</v>
      </c>
      <c r="X3799" s="677">
        <f t="shared" ca="1" si="658"/>
        <v>642252.64999999991</v>
      </c>
      <c r="Y3799" s="677">
        <f t="shared" ca="1" si="658"/>
        <v>1905270.5599999998</v>
      </c>
      <c r="Z3799" s="677">
        <f t="shared" ca="1" si="658"/>
        <v>0</v>
      </c>
      <c r="AA3799" t="str">
        <f t="shared" si="652"/>
        <v>ASR_COMP</v>
      </c>
      <c r="AB3799" s="957">
        <f t="shared" si="653"/>
        <v>44682</v>
      </c>
      <c r="AC3799" t="str">
        <f t="shared" si="654"/>
        <v>Unaudited</v>
      </c>
    </row>
    <row r="3800" spans="1:29" x14ac:dyDescent="0.25">
      <c r="A3800" t="s">
        <v>423</v>
      </c>
      <c r="B3800" t="s">
        <v>1388</v>
      </c>
      <c r="C3800" t="s">
        <v>1389</v>
      </c>
      <c r="D3800">
        <v>1900</v>
      </c>
      <c r="E3800" s="957">
        <v>1</v>
      </c>
      <c r="F3800" t="s">
        <v>443</v>
      </c>
      <c r="G3800" s="957">
        <v>274</v>
      </c>
      <c r="H3800" t="s">
        <v>392</v>
      </c>
      <c r="I3800" s="937" t="s">
        <v>490</v>
      </c>
      <c r="J3800" s="937" t="s">
        <v>12</v>
      </c>
      <c r="K3800" s="937" t="s">
        <v>1331</v>
      </c>
      <c r="L3800" s="937" t="s">
        <v>1322</v>
      </c>
      <c r="M3800" s="962" t="s">
        <v>1331</v>
      </c>
      <c r="N3800" s="677">
        <f t="shared" ca="1" si="659"/>
        <v>627318.08715140738</v>
      </c>
      <c r="O3800" s="677">
        <f t="shared" ca="1" si="658"/>
        <v>104736.0188121364</v>
      </c>
      <c r="P3800" s="677">
        <f t="shared" ca="1" si="658"/>
        <v>9665.5215465214187</v>
      </c>
      <c r="Q3800" s="677">
        <f t="shared" ca="1" si="658"/>
        <v>203379.19134486385</v>
      </c>
      <c r="R3800" s="677">
        <f t="shared" ca="1" si="658"/>
        <v>79970.5672192739</v>
      </c>
      <c r="S3800" s="677">
        <f t="shared" ca="1" si="658"/>
        <v>59296.372380507331</v>
      </c>
      <c r="T3800" s="677">
        <f t="shared" ca="1" si="658"/>
        <v>1313.2134307217814</v>
      </c>
      <c r="U3800" s="677">
        <f t="shared" ca="1" si="658"/>
        <v>3461.5005619459807</v>
      </c>
      <c r="V3800" s="677">
        <f t="shared" ca="1" si="658"/>
        <v>65656.082778915981</v>
      </c>
      <c r="W3800" s="677">
        <f t="shared" ca="1" si="648"/>
        <v>29769.799335524945</v>
      </c>
      <c r="X3800" s="677">
        <f t="shared" ca="1" si="658"/>
        <v>32485.70626885282</v>
      </c>
      <c r="Y3800" s="677">
        <f t="shared" ca="1" si="658"/>
        <v>37584.113472143072</v>
      </c>
      <c r="Z3800" s="677">
        <f t="shared" ca="1" si="658"/>
        <v>0</v>
      </c>
      <c r="AA3800" t="str">
        <f t="shared" si="652"/>
        <v>ASR_COMP</v>
      </c>
      <c r="AB3800" s="957">
        <f t="shared" si="653"/>
        <v>44682</v>
      </c>
      <c r="AC3800" t="str">
        <f t="shared" si="654"/>
        <v>Unaudited</v>
      </c>
    </row>
    <row r="3801" spans="1:29" x14ac:dyDescent="0.25">
      <c r="A3801" t="s">
        <v>423</v>
      </c>
      <c r="B3801" t="s">
        <v>1388</v>
      </c>
      <c r="C3801" t="s">
        <v>1389</v>
      </c>
      <c r="D3801">
        <v>1900</v>
      </c>
      <c r="E3801" s="957">
        <v>1</v>
      </c>
      <c r="F3801" t="s">
        <v>443</v>
      </c>
      <c r="G3801" s="957">
        <v>274</v>
      </c>
      <c r="H3801" t="s">
        <v>392</v>
      </c>
      <c r="I3801" s="937" t="s">
        <v>490</v>
      </c>
      <c r="J3801" s="937" t="s">
        <v>493</v>
      </c>
      <c r="K3801" s="937" t="s">
        <v>494</v>
      </c>
      <c r="L3801" s="937" t="s">
        <v>63</v>
      </c>
      <c r="M3801" s="962" t="s">
        <v>346</v>
      </c>
      <c r="N3801" s="677">
        <f t="shared" ca="1" si="659"/>
        <v>0</v>
      </c>
      <c r="O3801" s="677">
        <f t="shared" ca="1" si="658"/>
        <v>0</v>
      </c>
      <c r="P3801" s="677">
        <f t="shared" ca="1" si="658"/>
        <v>0</v>
      </c>
      <c r="Q3801" s="677">
        <f t="shared" ca="1" si="658"/>
        <v>0</v>
      </c>
      <c r="R3801" s="677">
        <f t="shared" ca="1" si="658"/>
        <v>0</v>
      </c>
      <c r="S3801" s="677">
        <f t="shared" ca="1" si="658"/>
        <v>0</v>
      </c>
      <c r="T3801" s="677">
        <f t="shared" ca="1" si="658"/>
        <v>0</v>
      </c>
      <c r="U3801" s="677">
        <f t="shared" ca="1" si="658"/>
        <v>0</v>
      </c>
      <c r="V3801" s="677">
        <f t="shared" ca="1" si="658"/>
        <v>0</v>
      </c>
      <c r="W3801" s="677">
        <f t="shared" ca="1" si="648"/>
        <v>0</v>
      </c>
      <c r="X3801" s="677">
        <f t="shared" ca="1" si="658"/>
        <v>0</v>
      </c>
      <c r="Y3801" s="677">
        <f t="shared" ca="1" si="658"/>
        <v>0</v>
      </c>
      <c r="Z3801" s="677">
        <f t="shared" ca="1" si="658"/>
        <v>0</v>
      </c>
      <c r="AA3801" t="str">
        <f t="shared" si="652"/>
        <v>ASR_COMP</v>
      </c>
      <c r="AB3801" s="957">
        <f t="shared" si="653"/>
        <v>44682</v>
      </c>
      <c r="AC3801" t="str">
        <f t="shared" si="654"/>
        <v>Unaudited</v>
      </c>
    </row>
    <row r="3802" spans="1:29" x14ac:dyDescent="0.25">
      <c r="A3802" t="s">
        <v>423</v>
      </c>
      <c r="B3802" t="s">
        <v>1388</v>
      </c>
      <c r="C3802" t="s">
        <v>1389</v>
      </c>
      <c r="D3802">
        <v>1900</v>
      </c>
      <c r="E3802" s="957">
        <v>1</v>
      </c>
      <c r="F3802" t="s">
        <v>443</v>
      </c>
      <c r="G3802" s="957">
        <v>274</v>
      </c>
      <c r="H3802" t="s">
        <v>392</v>
      </c>
      <c r="I3802" s="937" t="s">
        <v>490</v>
      </c>
      <c r="J3802" s="937" t="s">
        <v>493</v>
      </c>
      <c r="K3802" s="937" t="s">
        <v>1022</v>
      </c>
      <c r="L3802" s="937" t="s">
        <v>918</v>
      </c>
      <c r="M3802" s="962" t="s">
        <v>919</v>
      </c>
      <c r="N3802" s="677">
        <f t="shared" ca="1" si="659"/>
        <v>1815551.3600000027</v>
      </c>
      <c r="O3802" s="677">
        <f t="shared" ca="1" si="658"/>
        <v>1696994.4600000028</v>
      </c>
      <c r="P3802" s="677">
        <f t="shared" ca="1" si="658"/>
        <v>107422.22</v>
      </c>
      <c r="Q3802" s="677">
        <f t="shared" ca="1" si="658"/>
        <v>3713.79</v>
      </c>
      <c r="R3802" s="677">
        <f t="shared" ca="1" si="658"/>
        <v>0</v>
      </c>
      <c r="S3802" s="677">
        <f t="shared" ca="1" si="658"/>
        <v>0</v>
      </c>
      <c r="T3802" s="677">
        <f t="shared" ca="1" si="658"/>
        <v>0</v>
      </c>
      <c r="U3802" s="677">
        <f t="shared" ca="1" si="658"/>
        <v>0</v>
      </c>
      <c r="V3802" s="677">
        <f t="shared" ca="1" si="658"/>
        <v>7420.89</v>
      </c>
      <c r="W3802" s="677">
        <f t="shared" ca="1" si="648"/>
        <v>0</v>
      </c>
      <c r="X3802" s="677">
        <f t="shared" ca="1" si="658"/>
        <v>0</v>
      </c>
      <c r="Y3802" s="677">
        <f t="shared" ca="1" si="658"/>
        <v>0</v>
      </c>
      <c r="Z3802" s="677">
        <f t="shared" ca="1" si="658"/>
        <v>0</v>
      </c>
      <c r="AA3802" t="str">
        <f t="shared" si="652"/>
        <v>ASR_COMP</v>
      </c>
      <c r="AB3802" s="957">
        <f t="shared" si="653"/>
        <v>44682</v>
      </c>
      <c r="AC3802" t="str">
        <f t="shared" si="654"/>
        <v>Unaudited</v>
      </c>
    </row>
    <row r="3803" spans="1:29" x14ac:dyDescent="0.25">
      <c r="A3803" t="s">
        <v>423</v>
      </c>
      <c r="B3803" t="s">
        <v>1388</v>
      </c>
      <c r="C3803" t="s">
        <v>1389</v>
      </c>
      <c r="D3803">
        <v>1900</v>
      </c>
      <c r="E3803" s="957">
        <v>1</v>
      </c>
      <c r="F3803" t="s">
        <v>443</v>
      </c>
      <c r="G3803" s="957">
        <v>274</v>
      </c>
      <c r="H3803" t="s">
        <v>392</v>
      </c>
      <c r="I3803" s="937" t="s">
        <v>490</v>
      </c>
      <c r="J3803" s="937" t="s">
        <v>13</v>
      </c>
      <c r="K3803" s="937" t="s">
        <v>495</v>
      </c>
      <c r="L3803" s="945" t="s">
        <v>97</v>
      </c>
      <c r="M3803" s="960" t="s">
        <v>149</v>
      </c>
      <c r="N3803" s="677">
        <f t="shared" ca="1" si="659"/>
        <v>0</v>
      </c>
      <c r="O3803" s="677">
        <f t="shared" ca="1" si="658"/>
        <v>0</v>
      </c>
      <c r="P3803" s="677">
        <f t="shared" ca="1" si="658"/>
        <v>0</v>
      </c>
      <c r="Q3803" s="677">
        <f t="shared" ca="1" si="658"/>
        <v>0</v>
      </c>
      <c r="R3803" s="677">
        <f t="shared" ca="1" si="658"/>
        <v>0</v>
      </c>
      <c r="S3803" s="677">
        <f t="shared" ca="1" si="658"/>
        <v>0</v>
      </c>
      <c r="T3803" s="677">
        <f t="shared" ca="1" si="658"/>
        <v>0</v>
      </c>
      <c r="U3803" s="677">
        <f t="shared" ca="1" si="658"/>
        <v>0</v>
      </c>
      <c r="V3803" s="677">
        <f t="shared" ca="1" si="658"/>
        <v>0</v>
      </c>
      <c r="W3803" s="677">
        <f t="shared" ca="1" si="648"/>
        <v>0</v>
      </c>
      <c r="X3803" s="677">
        <f t="shared" ca="1" si="658"/>
        <v>0</v>
      </c>
      <c r="Y3803" s="677">
        <f t="shared" ca="1" si="658"/>
        <v>0</v>
      </c>
      <c r="Z3803" s="677">
        <f t="shared" ca="1" si="658"/>
        <v>0</v>
      </c>
      <c r="AA3803" t="str">
        <f t="shared" si="652"/>
        <v>ASR_COMP</v>
      </c>
      <c r="AB3803" s="957">
        <f t="shared" si="653"/>
        <v>44682</v>
      </c>
      <c r="AC3803" t="str">
        <f t="shared" si="654"/>
        <v>Unaudited</v>
      </c>
    </row>
    <row r="3804" spans="1:29" x14ac:dyDescent="0.25">
      <c r="A3804" t="s">
        <v>423</v>
      </c>
      <c r="B3804" t="s">
        <v>1388</v>
      </c>
      <c r="C3804" t="s">
        <v>1389</v>
      </c>
      <c r="D3804">
        <v>1900</v>
      </c>
      <c r="E3804" s="957">
        <v>1</v>
      </c>
      <c r="F3804" t="s">
        <v>443</v>
      </c>
      <c r="G3804" s="957">
        <v>274</v>
      </c>
      <c r="H3804" t="s">
        <v>392</v>
      </c>
      <c r="I3804" s="962" t="s">
        <v>490</v>
      </c>
      <c r="J3804" s="962" t="s">
        <v>13</v>
      </c>
      <c r="K3804" s="962" t="s">
        <v>13</v>
      </c>
      <c r="L3804" s="937" t="s">
        <v>35</v>
      </c>
      <c r="M3804" s="962" t="s">
        <v>13</v>
      </c>
      <c r="N3804" s="677">
        <f t="shared" ca="1" si="659"/>
        <v>378853.05066027789</v>
      </c>
      <c r="O3804" s="677">
        <f t="shared" ca="1" si="658"/>
        <v>244358.96711412171</v>
      </c>
      <c r="P3804" s="677">
        <f t="shared" ca="1" si="658"/>
        <v>22550.569407871924</v>
      </c>
      <c r="Q3804" s="677">
        <f t="shared" ca="1" si="658"/>
        <v>49379.123358980585</v>
      </c>
      <c r="R3804" s="677">
        <f t="shared" ca="1" si="658"/>
        <v>19416.325129900761</v>
      </c>
      <c r="S3804" s="677">
        <f t="shared" ca="1" si="658"/>
        <v>4850.0341425756733</v>
      </c>
      <c r="T3804" s="677">
        <f t="shared" ca="1" si="658"/>
        <v>3063.850251050239</v>
      </c>
      <c r="U3804" s="677">
        <f t="shared" ca="1" si="658"/>
        <v>283.12686317893167</v>
      </c>
      <c r="V3804" s="677">
        <f t="shared" ca="1" si="658"/>
        <v>15940.862923926692</v>
      </c>
      <c r="W3804" s="677">
        <f t="shared" ca="1" si="648"/>
        <v>7227.9105056934723</v>
      </c>
      <c r="X3804" s="677">
        <f t="shared" ca="1" si="658"/>
        <v>2657.1066361121084</v>
      </c>
      <c r="Y3804" s="677">
        <f t="shared" ca="1" si="658"/>
        <v>9125.1743268657901</v>
      </c>
      <c r="Z3804" s="677">
        <f t="shared" ca="1" si="658"/>
        <v>0</v>
      </c>
      <c r="AA3804" t="str">
        <f t="shared" si="652"/>
        <v>ASR_COMP</v>
      </c>
      <c r="AB3804" s="957">
        <f t="shared" si="653"/>
        <v>44682</v>
      </c>
      <c r="AC3804" t="str">
        <f t="shared" si="654"/>
        <v>Unaudited</v>
      </c>
    </row>
    <row r="3805" spans="1:29" x14ac:dyDescent="0.25">
      <c r="A3805" t="s">
        <v>423</v>
      </c>
      <c r="B3805" t="s">
        <v>1388</v>
      </c>
      <c r="C3805" t="s">
        <v>1389</v>
      </c>
      <c r="D3805">
        <v>1900</v>
      </c>
      <c r="E3805" s="957">
        <v>1</v>
      </c>
      <c r="F3805" t="s">
        <v>443</v>
      </c>
      <c r="G3805" s="957">
        <v>274</v>
      </c>
      <c r="H3805" t="s">
        <v>392</v>
      </c>
      <c r="I3805" s="937" t="s">
        <v>491</v>
      </c>
      <c r="J3805" s="937" t="s">
        <v>447</v>
      </c>
      <c r="K3805" s="937" t="s">
        <v>0</v>
      </c>
      <c r="L3805" s="937">
        <v>2.1</v>
      </c>
      <c r="M3805" s="962" t="s">
        <v>150</v>
      </c>
      <c r="N3805" s="677">
        <f t="shared" ca="1" si="659"/>
        <v>9446439.0025286637</v>
      </c>
      <c r="O3805" s="677">
        <f t="shared" ca="1" si="658"/>
        <v>5059239.8555664774</v>
      </c>
      <c r="P3805" s="677">
        <f t="shared" ca="1" si="658"/>
        <v>375255.25313465763</v>
      </c>
      <c r="Q3805" s="677">
        <f t="shared" ca="1" si="658"/>
        <v>2881783.4542875174</v>
      </c>
      <c r="R3805" s="677">
        <f t="shared" ca="1" si="658"/>
        <v>423772.92107909062</v>
      </c>
      <c r="S3805" s="677">
        <f t="shared" ca="1" si="658"/>
        <v>59595.960924720646</v>
      </c>
      <c r="T3805" s="677">
        <f t="shared" ca="1" si="658"/>
        <v>1750.3813100187729</v>
      </c>
      <c r="U3805" s="677">
        <f t="shared" ca="1" si="658"/>
        <v>341.32544708264152</v>
      </c>
      <c r="V3805" s="677">
        <f t="shared" ca="1" si="658"/>
        <v>151350.92241399208</v>
      </c>
      <c r="W3805" s="677">
        <f t="shared" ca="1" si="648"/>
        <v>143122.5203965008</v>
      </c>
      <c r="X3805" s="677">
        <f t="shared" ca="1" si="658"/>
        <v>54112.579540633888</v>
      </c>
      <c r="Y3805" s="677">
        <f t="shared" ca="1" si="658"/>
        <v>296113.82842797262</v>
      </c>
      <c r="Z3805" s="677">
        <f t="shared" ca="1" si="658"/>
        <v>0</v>
      </c>
      <c r="AA3805" t="str">
        <f t="shared" si="652"/>
        <v>ASR_COMP</v>
      </c>
      <c r="AB3805" s="957">
        <f t="shared" si="653"/>
        <v>44682</v>
      </c>
      <c r="AC3805" t="str">
        <f t="shared" si="654"/>
        <v>Unaudited</v>
      </c>
    </row>
    <row r="3806" spans="1:29" ht="30" x14ac:dyDescent="0.25">
      <c r="A3806" t="s">
        <v>423</v>
      </c>
      <c r="B3806" t="s">
        <v>1388</v>
      </c>
      <c r="C3806" t="s">
        <v>1389</v>
      </c>
      <c r="D3806">
        <v>1900</v>
      </c>
      <c r="E3806" s="957">
        <v>1</v>
      </c>
      <c r="F3806" t="s">
        <v>443</v>
      </c>
      <c r="G3806" s="957">
        <v>274</v>
      </c>
      <c r="H3806" t="s">
        <v>392</v>
      </c>
      <c r="I3806" s="937" t="s">
        <v>491</v>
      </c>
      <c r="J3806" s="937" t="s">
        <v>447</v>
      </c>
      <c r="K3806" s="937" t="s">
        <v>0</v>
      </c>
      <c r="L3806" s="937">
        <v>2.2000000000000002</v>
      </c>
      <c r="M3806" s="962" t="s">
        <v>151</v>
      </c>
      <c r="N3806" s="677">
        <f t="shared" ca="1" si="659"/>
        <v>-4031497.6156396326</v>
      </c>
      <c r="O3806" s="677">
        <f t="shared" ca="1" si="658"/>
        <v>-2492535.7195492606</v>
      </c>
      <c r="P3806" s="677">
        <f t="shared" ca="1" si="658"/>
        <v>-144854.63092739662</v>
      </c>
      <c r="Q3806" s="677">
        <f t="shared" ca="1" si="658"/>
        <v>-853971.94409466733</v>
      </c>
      <c r="R3806" s="677">
        <f t="shared" ca="1" si="658"/>
        <v>-210460.27056129166</v>
      </c>
      <c r="S3806" s="677">
        <f t="shared" ca="1" si="658"/>
        <v>-20158.767642506566</v>
      </c>
      <c r="T3806" s="677">
        <f t="shared" ca="1" si="658"/>
        <v>-19796.946911071023</v>
      </c>
      <c r="U3806" s="677">
        <f t="shared" ca="1" si="658"/>
        <v>-394.25874965869144</v>
      </c>
      <c r="V3806" s="677">
        <f t="shared" ca="1" si="658"/>
        <v>-94023.432444102495</v>
      </c>
      <c r="W3806" s="677">
        <f t="shared" ca="1" si="648"/>
        <v>-33350.804210540555</v>
      </c>
      <c r="X3806" s="677">
        <f t="shared" ca="1" si="658"/>
        <v>-22688.980338688969</v>
      </c>
      <c r="Y3806" s="677">
        <f t="shared" ca="1" si="658"/>
        <v>-139261.86021044833</v>
      </c>
      <c r="Z3806" s="677">
        <f t="shared" ca="1" si="658"/>
        <v>0</v>
      </c>
      <c r="AA3806" t="str">
        <f t="shared" si="652"/>
        <v>ASR_COMP</v>
      </c>
      <c r="AB3806" s="957">
        <f t="shared" si="653"/>
        <v>44682</v>
      </c>
      <c r="AC3806" t="str">
        <f t="shared" si="654"/>
        <v>Unaudited</v>
      </c>
    </row>
    <row r="3807" spans="1:29" x14ac:dyDescent="0.25">
      <c r="A3807" t="s">
        <v>423</v>
      </c>
      <c r="B3807" t="s">
        <v>1388</v>
      </c>
      <c r="C3807" t="s">
        <v>1389</v>
      </c>
      <c r="D3807">
        <v>1900</v>
      </c>
      <c r="E3807" s="957">
        <v>1</v>
      </c>
      <c r="F3807" t="s">
        <v>443</v>
      </c>
      <c r="G3807" s="957">
        <v>274</v>
      </c>
      <c r="H3807" t="s">
        <v>392</v>
      </c>
      <c r="I3807" s="937" t="s">
        <v>491</v>
      </c>
      <c r="J3807" s="937" t="s">
        <v>447</v>
      </c>
      <c r="K3807" s="937" t="s">
        <v>0</v>
      </c>
      <c r="L3807" s="937">
        <v>2.2999999999999998</v>
      </c>
      <c r="M3807" s="962" t="s">
        <v>152</v>
      </c>
      <c r="N3807" s="677">
        <f t="shared" ca="1" si="659"/>
        <v>2987145.4955296773</v>
      </c>
      <c r="O3807" s="677">
        <f t="shared" ca="1" si="658"/>
        <v>2255385.7373276278</v>
      </c>
      <c r="P3807" s="677">
        <f t="shared" ca="1" si="658"/>
        <v>235429.87880905185</v>
      </c>
      <c r="Q3807" s="677">
        <f t="shared" ca="1" si="658"/>
        <v>236032.46192413746</v>
      </c>
      <c r="R3807" s="677">
        <f t="shared" ca="1" si="658"/>
        <v>126394.39688662735</v>
      </c>
      <c r="S3807" s="677">
        <f t="shared" ca="1" si="658"/>
        <v>12793.050958598446</v>
      </c>
      <c r="T3807" s="677">
        <f t="shared" ca="1" si="658"/>
        <v>6536.2900393396803</v>
      </c>
      <c r="U3807" s="677">
        <f t="shared" ca="1" si="658"/>
        <v>720.56638020170431</v>
      </c>
      <c r="V3807" s="677">
        <f t="shared" ca="1" si="658"/>
        <v>67700.618510739892</v>
      </c>
      <c r="W3807" s="677">
        <f t="shared" ca="1" si="648"/>
        <v>6567.8143398954635</v>
      </c>
      <c r="X3807" s="677">
        <f t="shared" ca="1" si="658"/>
        <v>7758.1606648482593</v>
      </c>
      <c r="Y3807" s="677">
        <f t="shared" ca="1" si="658"/>
        <v>31826.519688609358</v>
      </c>
      <c r="Z3807" s="677">
        <f t="shared" ca="1" si="658"/>
        <v>0</v>
      </c>
      <c r="AA3807" t="str">
        <f t="shared" si="652"/>
        <v>ASR_COMP</v>
      </c>
      <c r="AB3807" s="957">
        <f t="shared" si="653"/>
        <v>44682</v>
      </c>
      <c r="AC3807" t="str">
        <f t="shared" si="654"/>
        <v>Unaudited</v>
      </c>
    </row>
    <row r="3808" spans="1:29" x14ac:dyDescent="0.25">
      <c r="A3808" t="s">
        <v>423</v>
      </c>
      <c r="B3808" t="s">
        <v>1388</v>
      </c>
      <c r="C3808" t="s">
        <v>1389</v>
      </c>
      <c r="D3808">
        <v>1900</v>
      </c>
      <c r="E3808" s="957">
        <v>1</v>
      </c>
      <c r="F3808" t="s">
        <v>443</v>
      </c>
      <c r="G3808" s="957">
        <v>274</v>
      </c>
      <c r="H3808" t="s">
        <v>392</v>
      </c>
      <c r="I3808" s="937" t="s">
        <v>491</v>
      </c>
      <c r="J3808" s="937" t="s">
        <v>447</v>
      </c>
      <c r="K3808" s="937" t="s">
        <v>0</v>
      </c>
      <c r="L3808" s="937">
        <v>2.4</v>
      </c>
      <c r="M3808" s="962" t="s">
        <v>153</v>
      </c>
      <c r="N3808" s="677">
        <f t="shared" ca="1" si="659"/>
        <v>3214217.4980567493</v>
      </c>
      <c r="O3808" s="677">
        <f t="shared" ca="1" si="658"/>
        <v>1571399.9860180302</v>
      </c>
      <c r="P3808" s="677">
        <f t="shared" ca="1" si="658"/>
        <v>205744.90812240777</v>
      </c>
      <c r="Q3808" s="677">
        <f t="shared" ca="1" si="658"/>
        <v>795349.40641440288</v>
      </c>
      <c r="R3808" s="677">
        <f t="shared" ca="1" si="658"/>
        <v>412457.36373705638</v>
      </c>
      <c r="S3808" s="677">
        <f t="shared" ca="1" si="658"/>
        <v>59725.785203940293</v>
      </c>
      <c r="T3808" s="677">
        <f t="shared" ca="1" si="658"/>
        <v>6705.6902791898274</v>
      </c>
      <c r="U3808" s="677">
        <f t="shared" ca="1" si="658"/>
        <v>766.4729811381178</v>
      </c>
      <c r="V3808" s="677">
        <f t="shared" ca="1" si="658"/>
        <v>61507.386515981831</v>
      </c>
      <c r="W3808" s="677">
        <f t="shared" ca="1" si="648"/>
        <v>23074.927097999127</v>
      </c>
      <c r="X3808" s="677">
        <f t="shared" ca="1" si="658"/>
        <v>20395.961491753813</v>
      </c>
      <c r="Y3808" s="677">
        <f t="shared" ca="1" si="658"/>
        <v>57089.610194848901</v>
      </c>
      <c r="Z3808" s="677">
        <f t="shared" ca="1" si="658"/>
        <v>0</v>
      </c>
      <c r="AA3808" t="str">
        <f t="shared" si="652"/>
        <v>ASR_COMP</v>
      </c>
      <c r="AB3808" s="957">
        <f t="shared" si="653"/>
        <v>44682</v>
      </c>
      <c r="AC3808" t="str">
        <f t="shared" si="654"/>
        <v>Unaudited</v>
      </c>
    </row>
    <row r="3809" spans="1:29" ht="30" x14ac:dyDescent="0.25">
      <c r="A3809" t="s">
        <v>423</v>
      </c>
      <c r="B3809" t="s">
        <v>1388</v>
      </c>
      <c r="C3809" t="s">
        <v>1389</v>
      </c>
      <c r="D3809">
        <v>1900</v>
      </c>
      <c r="E3809" s="957">
        <v>1</v>
      </c>
      <c r="F3809" t="s">
        <v>443</v>
      </c>
      <c r="G3809" s="957">
        <v>274</v>
      </c>
      <c r="H3809" t="s">
        <v>392</v>
      </c>
      <c r="I3809" s="937" t="s">
        <v>491</v>
      </c>
      <c r="J3809" s="937" t="s">
        <v>447</v>
      </c>
      <c r="K3809" s="937" t="s">
        <v>0</v>
      </c>
      <c r="L3809" s="937">
        <v>2.5</v>
      </c>
      <c r="M3809" s="962" t="s">
        <v>154</v>
      </c>
      <c r="N3809" s="677">
        <f t="shared" ca="1" si="659"/>
        <v>-2079912.9293874062</v>
      </c>
      <c r="O3809" s="677">
        <f t="shared" ca="1" si="658"/>
        <v>-1350827.7396671828</v>
      </c>
      <c r="P3809" s="677">
        <f t="shared" ca="1" si="658"/>
        <v>-152353.58917953086</v>
      </c>
      <c r="Q3809" s="677">
        <f t="shared" ca="1" si="658"/>
        <v>-312640.87374717457</v>
      </c>
      <c r="R3809" s="677">
        <f t="shared" ca="1" si="658"/>
        <v>-152693.64788589763</v>
      </c>
      <c r="S3809" s="677">
        <f t="shared" ca="1" si="658"/>
        <v>-15913.738878484082</v>
      </c>
      <c r="T3809" s="677">
        <f t="shared" ca="1" si="658"/>
        <v>-6461.8307507880727</v>
      </c>
      <c r="U3809" s="677">
        <f t="shared" ca="1" si="658"/>
        <v>-589.3047839465404</v>
      </c>
      <c r="V3809" s="677">
        <f t="shared" ca="1" si="658"/>
        <v>-41710.240893931375</v>
      </c>
      <c r="W3809" s="677">
        <f t="shared" ca="1" si="648"/>
        <v>-10306.606674230343</v>
      </c>
      <c r="X3809" s="677">
        <f t="shared" ca="1" si="658"/>
        <v>-7164.2076667034598</v>
      </c>
      <c r="Y3809" s="677">
        <f t="shared" ca="1" si="658"/>
        <v>-29251.149259536312</v>
      </c>
      <c r="Z3809" s="677">
        <f t="shared" ca="1" si="658"/>
        <v>0</v>
      </c>
      <c r="AA3809" t="str">
        <f t="shared" si="652"/>
        <v>ASR_COMP</v>
      </c>
      <c r="AB3809" s="957">
        <f t="shared" si="653"/>
        <v>44682</v>
      </c>
      <c r="AC3809" t="str">
        <f t="shared" si="654"/>
        <v>Unaudited</v>
      </c>
    </row>
    <row r="3810" spans="1:29" x14ac:dyDescent="0.25">
      <c r="A3810" t="s">
        <v>423</v>
      </c>
      <c r="B3810" t="s">
        <v>1388</v>
      </c>
      <c r="C3810" t="s">
        <v>1389</v>
      </c>
      <c r="D3810">
        <v>1900</v>
      </c>
      <c r="E3810" s="957">
        <v>1</v>
      </c>
      <c r="F3810" t="s">
        <v>443</v>
      </c>
      <c r="G3810" s="957">
        <v>274</v>
      </c>
      <c r="H3810" t="s">
        <v>392</v>
      </c>
      <c r="I3810" s="937" t="s">
        <v>491</v>
      </c>
      <c r="J3810" s="937" t="s">
        <v>447</v>
      </c>
      <c r="K3810" s="937" t="s">
        <v>0</v>
      </c>
      <c r="L3810" s="937" t="s">
        <v>99</v>
      </c>
      <c r="M3810" s="962" t="s">
        <v>7</v>
      </c>
      <c r="N3810" s="677">
        <f t="shared" ca="1" si="659"/>
        <v>0</v>
      </c>
      <c r="O3810" s="677">
        <f t="shared" ca="1" si="658"/>
        <v>0</v>
      </c>
      <c r="P3810" s="677">
        <f t="shared" ca="1" si="658"/>
        <v>0</v>
      </c>
      <c r="Q3810" s="677">
        <f t="shared" ca="1" si="658"/>
        <v>0</v>
      </c>
      <c r="R3810" s="677">
        <f t="shared" ca="1" si="658"/>
        <v>0</v>
      </c>
      <c r="S3810" s="677">
        <f t="shared" ca="1" si="658"/>
        <v>0</v>
      </c>
      <c r="T3810" s="677">
        <f t="shared" ca="1" si="658"/>
        <v>0</v>
      </c>
      <c r="U3810" s="677">
        <f t="shared" ca="1" si="658"/>
        <v>0</v>
      </c>
      <c r="V3810" s="677">
        <f t="shared" ca="1" si="658"/>
        <v>0</v>
      </c>
      <c r="W3810" s="677">
        <f t="shared" ca="1" si="648"/>
        <v>0</v>
      </c>
      <c r="X3810" s="677">
        <f t="shared" ca="1" si="658"/>
        <v>0</v>
      </c>
      <c r="Y3810" s="677">
        <f t="shared" ca="1" si="658"/>
        <v>0</v>
      </c>
      <c r="Z3810" s="677">
        <f t="shared" ca="1" si="658"/>
        <v>0</v>
      </c>
      <c r="AA3810" t="str">
        <f t="shared" si="652"/>
        <v>ASR_COMP</v>
      </c>
      <c r="AB3810" s="957">
        <f t="shared" si="653"/>
        <v>44682</v>
      </c>
      <c r="AC3810" t="str">
        <f t="shared" si="654"/>
        <v>Unaudited</v>
      </c>
    </row>
    <row r="3811" spans="1:29" x14ac:dyDescent="0.25">
      <c r="A3811" t="s">
        <v>423</v>
      </c>
      <c r="B3811" t="s">
        <v>1388</v>
      </c>
      <c r="C3811" t="s">
        <v>1389</v>
      </c>
      <c r="D3811">
        <v>1900</v>
      </c>
      <c r="E3811" s="957">
        <v>1</v>
      </c>
      <c r="F3811" t="s">
        <v>443</v>
      </c>
      <c r="G3811" s="957">
        <v>274</v>
      </c>
      <c r="H3811" t="s">
        <v>392</v>
      </c>
      <c r="I3811" s="937" t="s">
        <v>491</v>
      </c>
      <c r="J3811" s="937" t="s">
        <v>447</v>
      </c>
      <c r="K3811" s="937" t="s">
        <v>0</v>
      </c>
      <c r="L3811" s="945" t="s">
        <v>155</v>
      </c>
      <c r="M3811" s="960" t="s">
        <v>454</v>
      </c>
      <c r="N3811" s="677">
        <f t="shared" ca="1" si="659"/>
        <v>0</v>
      </c>
      <c r="O3811" s="677">
        <f t="shared" ca="1" si="658"/>
        <v>0</v>
      </c>
      <c r="P3811" s="677">
        <f t="shared" ca="1" si="658"/>
        <v>0</v>
      </c>
      <c r="Q3811" s="677">
        <f t="shared" ca="1" si="658"/>
        <v>0</v>
      </c>
      <c r="R3811" s="677">
        <f t="shared" ca="1" si="658"/>
        <v>0</v>
      </c>
      <c r="S3811" s="677">
        <f t="shared" ca="1" si="658"/>
        <v>0</v>
      </c>
      <c r="T3811" s="677">
        <f t="shared" ca="1" si="658"/>
        <v>0</v>
      </c>
      <c r="U3811" s="677">
        <f t="shared" ca="1" si="658"/>
        <v>0</v>
      </c>
      <c r="V3811" s="677">
        <f t="shared" ca="1" si="658"/>
        <v>0</v>
      </c>
      <c r="W3811" s="677">
        <f t="shared" ca="1" si="648"/>
        <v>0</v>
      </c>
      <c r="X3811" s="677">
        <f t="shared" ca="1" si="658"/>
        <v>0</v>
      </c>
      <c r="Y3811" s="677">
        <f t="shared" ca="1" si="658"/>
        <v>0</v>
      </c>
      <c r="Z3811" s="677">
        <f t="shared" ca="1" si="658"/>
        <v>0</v>
      </c>
      <c r="AA3811" t="str">
        <f t="shared" si="652"/>
        <v>ASR_COMP</v>
      </c>
      <c r="AB3811" s="957">
        <f t="shared" si="653"/>
        <v>44682</v>
      </c>
      <c r="AC3811" t="str">
        <f t="shared" si="654"/>
        <v>Unaudited</v>
      </c>
    </row>
    <row r="3812" spans="1:29" x14ac:dyDescent="0.25">
      <c r="A3812" t="s">
        <v>423</v>
      </c>
      <c r="B3812" t="s">
        <v>1388</v>
      </c>
      <c r="C3812" t="s">
        <v>1389</v>
      </c>
      <c r="D3812">
        <v>1900</v>
      </c>
      <c r="E3812" s="957">
        <v>1</v>
      </c>
      <c r="F3812" t="s">
        <v>443</v>
      </c>
      <c r="G3812" s="957">
        <v>274</v>
      </c>
      <c r="H3812" t="s">
        <v>392</v>
      </c>
      <c r="I3812" s="962" t="s">
        <v>491</v>
      </c>
      <c r="J3812" s="962" t="s">
        <v>447</v>
      </c>
      <c r="K3812" s="962" t="s">
        <v>0</v>
      </c>
      <c r="L3812" s="937" t="s">
        <v>920</v>
      </c>
      <c r="M3812" s="962" t="s">
        <v>24</v>
      </c>
      <c r="N3812" s="677">
        <f t="shared" ca="1" si="659"/>
        <v>575268.04</v>
      </c>
      <c r="O3812" s="677">
        <f t="shared" ca="1" si="658"/>
        <v>141048.46000000002</v>
      </c>
      <c r="P3812" s="677">
        <f t="shared" ca="1" si="658"/>
        <v>0</v>
      </c>
      <c r="Q3812" s="677">
        <f t="shared" ca="1" si="658"/>
        <v>314071.83</v>
      </c>
      <c r="R3812" s="677">
        <f t="shared" ca="1" si="658"/>
        <v>120147.75</v>
      </c>
      <c r="S3812" s="677">
        <f t="shared" ca="1" si="658"/>
        <v>0</v>
      </c>
      <c r="T3812" s="677">
        <f t="shared" ca="1" si="658"/>
        <v>0</v>
      </c>
      <c r="U3812" s="677">
        <f t="shared" ca="1" si="658"/>
        <v>0</v>
      </c>
      <c r="V3812" s="677">
        <f t="shared" ca="1" si="658"/>
        <v>0</v>
      </c>
      <c r="W3812" s="677">
        <f t="shared" ca="1" si="648"/>
        <v>0</v>
      </c>
      <c r="X3812" s="677">
        <f t="shared" ca="1" si="658"/>
        <v>0</v>
      </c>
      <c r="Y3812" s="677">
        <f t="shared" ca="1" si="658"/>
        <v>0</v>
      </c>
      <c r="Z3812" s="677">
        <f t="shared" ca="1" si="658"/>
        <v>0</v>
      </c>
      <c r="AA3812" t="str">
        <f t="shared" si="652"/>
        <v>ASR_COMP</v>
      </c>
      <c r="AB3812" s="957">
        <f t="shared" si="653"/>
        <v>44682</v>
      </c>
      <c r="AC3812" t="str">
        <f t="shared" si="654"/>
        <v>Unaudited</v>
      </c>
    </row>
    <row r="3813" spans="1:29" x14ac:dyDescent="0.25">
      <c r="A3813" t="s">
        <v>423</v>
      </c>
      <c r="B3813" t="s">
        <v>1388</v>
      </c>
      <c r="C3813" t="s">
        <v>1389</v>
      </c>
      <c r="D3813">
        <v>1900</v>
      </c>
      <c r="E3813" s="957">
        <v>1</v>
      </c>
      <c r="F3813" t="s">
        <v>443</v>
      </c>
      <c r="G3813" s="957">
        <v>274</v>
      </c>
      <c r="H3813" t="s">
        <v>392</v>
      </c>
      <c r="I3813" s="937" t="s">
        <v>491</v>
      </c>
      <c r="J3813" s="937" t="s">
        <v>447</v>
      </c>
      <c r="K3813" s="937" t="s">
        <v>53</v>
      </c>
      <c r="L3813" s="937">
        <v>3.1</v>
      </c>
      <c r="M3813" s="962" t="s">
        <v>33</v>
      </c>
      <c r="N3813" s="677">
        <f t="shared" ca="1" si="659"/>
        <v>2325350.4558037692</v>
      </c>
      <c r="O3813" s="677">
        <f t="shared" ca="1" si="658"/>
        <v>1772818.2218219652</v>
      </c>
      <c r="P3813" s="677">
        <f t="shared" ca="1" si="658"/>
        <v>94014.94034285254</v>
      </c>
      <c r="Q3813" s="677">
        <f t="shared" ca="1" si="658"/>
        <v>254653.15728686319</v>
      </c>
      <c r="R3813" s="677">
        <f t="shared" ca="1" si="658"/>
        <v>88214.035761516512</v>
      </c>
      <c r="S3813" s="677">
        <f t="shared" ca="1" si="658"/>
        <v>11430.44391756818</v>
      </c>
      <c r="T3813" s="677">
        <f t="shared" ca="1" si="658"/>
        <v>10532.367327769069</v>
      </c>
      <c r="U3813" s="677">
        <f t="shared" ca="1" si="658"/>
        <v>387.39589056031696</v>
      </c>
      <c r="V3813" s="677">
        <f t="shared" ca="1" si="658"/>
        <v>36032.277028529199</v>
      </c>
      <c r="W3813" s="677">
        <f t="shared" ca="1" si="648"/>
        <v>5352.890170065747</v>
      </c>
      <c r="X3813" s="677">
        <f t="shared" ca="1" si="658"/>
        <v>9425.4104994788577</v>
      </c>
      <c r="Y3813" s="677">
        <f t="shared" ca="1" si="658"/>
        <v>42489.315756600452</v>
      </c>
      <c r="Z3813" s="677">
        <f t="shared" ca="1" si="658"/>
        <v>0</v>
      </c>
      <c r="AA3813" t="str">
        <f t="shared" si="652"/>
        <v>ASR_COMP</v>
      </c>
      <c r="AB3813" s="957">
        <f t="shared" si="653"/>
        <v>44682</v>
      </c>
      <c r="AC3813" t="str">
        <f t="shared" si="654"/>
        <v>Unaudited</v>
      </c>
    </row>
    <row r="3814" spans="1:29" x14ac:dyDescent="0.25">
      <c r="A3814" t="s">
        <v>423</v>
      </c>
      <c r="B3814" t="s">
        <v>1388</v>
      </c>
      <c r="C3814" t="s">
        <v>1389</v>
      </c>
      <c r="D3814">
        <v>1900</v>
      </c>
      <c r="E3814" s="957">
        <v>1</v>
      </c>
      <c r="F3814" t="s">
        <v>443</v>
      </c>
      <c r="G3814" s="957">
        <v>274</v>
      </c>
      <c r="H3814" t="s">
        <v>392</v>
      </c>
      <c r="I3814" s="937" t="s">
        <v>491</v>
      </c>
      <c r="J3814" s="937" t="s">
        <v>447</v>
      </c>
      <c r="K3814" s="937" t="s">
        <v>53</v>
      </c>
      <c r="L3814" s="937">
        <v>3.2</v>
      </c>
      <c r="M3814" s="962" t="s">
        <v>34</v>
      </c>
      <c r="N3814" s="677">
        <f t="shared" ca="1" si="659"/>
        <v>5372370.417754434</v>
      </c>
      <c r="O3814" s="677">
        <f t="shared" ca="1" si="659"/>
        <v>3423538.3972884458</v>
      </c>
      <c r="P3814" s="677">
        <f t="shared" ca="1" si="659"/>
        <v>261332.19614379108</v>
      </c>
      <c r="Q3814" s="677">
        <f t="shared" ca="1" si="659"/>
        <v>1023677.8915044807</v>
      </c>
      <c r="R3814" s="677">
        <f t="shared" ca="1" si="659"/>
        <v>290389.34646498912</v>
      </c>
      <c r="S3814" s="677">
        <f t="shared" ca="1" si="659"/>
        <v>43989.917659632229</v>
      </c>
      <c r="T3814" s="677">
        <f t="shared" ca="1" si="659"/>
        <v>15485.702649302235</v>
      </c>
      <c r="U3814" s="677">
        <f t="shared" ca="1" si="659"/>
        <v>1133.547955484092</v>
      </c>
      <c r="V3814" s="677">
        <f t="shared" ca="1" si="659"/>
        <v>89991.122135491998</v>
      </c>
      <c r="W3814" s="677">
        <f t="shared" ca="1" si="648"/>
        <v>38834.45033981587</v>
      </c>
      <c r="X3814" s="677">
        <f t="shared" ca="1" si="659"/>
        <v>82586.280795579922</v>
      </c>
      <c r="Y3814" s="677">
        <f t="shared" ca="1" si="659"/>
        <v>101411.56481742171</v>
      </c>
      <c r="Z3814" s="677">
        <f t="shared" ca="1" si="659"/>
        <v>0</v>
      </c>
      <c r="AA3814" t="str">
        <f t="shared" si="652"/>
        <v>ASR_COMP</v>
      </c>
      <c r="AB3814" s="957">
        <f t="shared" si="653"/>
        <v>44682</v>
      </c>
      <c r="AC3814" t="str">
        <f t="shared" si="654"/>
        <v>Unaudited</v>
      </c>
    </row>
    <row r="3815" spans="1:29" x14ac:dyDescent="0.25">
      <c r="A3815" t="s">
        <v>423</v>
      </c>
      <c r="B3815" t="s">
        <v>1388</v>
      </c>
      <c r="C3815" t="s">
        <v>1389</v>
      </c>
      <c r="D3815">
        <v>1900</v>
      </c>
      <c r="E3815" s="957">
        <v>1</v>
      </c>
      <c r="F3815" t="s">
        <v>443</v>
      </c>
      <c r="G3815" s="957">
        <v>274</v>
      </c>
      <c r="H3815" t="s">
        <v>392</v>
      </c>
      <c r="I3815" s="937" t="s">
        <v>491</v>
      </c>
      <c r="J3815" s="937" t="s">
        <v>447</v>
      </c>
      <c r="K3815" s="937" t="s">
        <v>53</v>
      </c>
      <c r="L3815" s="937">
        <v>3.3</v>
      </c>
      <c r="M3815" s="962" t="s">
        <v>54</v>
      </c>
      <c r="N3815" s="677">
        <f t="shared" ca="1" si="659"/>
        <v>0</v>
      </c>
      <c r="O3815" s="677">
        <f t="shared" ca="1" si="659"/>
        <v>0</v>
      </c>
      <c r="P3815" s="677">
        <f t="shared" ca="1" si="659"/>
        <v>0</v>
      </c>
      <c r="Q3815" s="677">
        <f t="shared" ca="1" si="659"/>
        <v>0</v>
      </c>
      <c r="R3815" s="677">
        <f t="shared" ca="1" si="659"/>
        <v>0</v>
      </c>
      <c r="S3815" s="677">
        <f t="shared" ca="1" si="659"/>
        <v>0</v>
      </c>
      <c r="T3815" s="677">
        <f t="shared" ca="1" si="659"/>
        <v>0</v>
      </c>
      <c r="U3815" s="677">
        <f t="shared" ca="1" si="659"/>
        <v>0</v>
      </c>
      <c r="V3815" s="677">
        <f t="shared" ca="1" si="659"/>
        <v>0</v>
      </c>
      <c r="W3815" s="677">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7">
        <f t="shared" ca="1" si="659"/>
        <v>0</v>
      </c>
      <c r="Y3815" s="677">
        <f t="shared" ca="1" si="659"/>
        <v>0</v>
      </c>
      <c r="Z3815" s="677">
        <f t="shared" ca="1" si="659"/>
        <v>0</v>
      </c>
      <c r="AA3815" t="str">
        <f t="shared" si="652"/>
        <v>ASR_COMP</v>
      </c>
      <c r="AB3815" s="957">
        <f t="shared" si="653"/>
        <v>44682</v>
      </c>
      <c r="AC3815" t="str">
        <f t="shared" si="654"/>
        <v>Unaudited</v>
      </c>
    </row>
    <row r="3816" spans="1:29" x14ac:dyDescent="0.25">
      <c r="A3816" t="s">
        <v>423</v>
      </c>
      <c r="B3816" t="s">
        <v>1388</v>
      </c>
      <c r="C3816" t="s">
        <v>1389</v>
      </c>
      <c r="D3816">
        <v>1900</v>
      </c>
      <c r="E3816" s="957">
        <v>1</v>
      </c>
      <c r="F3816" t="s">
        <v>443</v>
      </c>
      <c r="G3816" s="957">
        <v>274</v>
      </c>
      <c r="H3816" t="s">
        <v>392</v>
      </c>
      <c r="I3816" s="937" t="s">
        <v>491</v>
      </c>
      <c r="J3816" s="937" t="s">
        <v>447</v>
      </c>
      <c r="K3816" s="937" t="s">
        <v>53</v>
      </c>
      <c r="L3816" s="937" t="s">
        <v>44</v>
      </c>
      <c r="M3816" s="962" t="s">
        <v>156</v>
      </c>
      <c r="N3816" s="677">
        <f t="shared" ca="1" si="659"/>
        <v>0</v>
      </c>
      <c r="O3816" s="677">
        <f t="shared" ca="1" si="659"/>
        <v>0</v>
      </c>
      <c r="P3816" s="677">
        <f t="shared" ca="1" si="659"/>
        <v>0</v>
      </c>
      <c r="Q3816" s="677">
        <f t="shared" ca="1" si="659"/>
        <v>0</v>
      </c>
      <c r="R3816" s="677">
        <f t="shared" ca="1" si="659"/>
        <v>0</v>
      </c>
      <c r="S3816" s="677">
        <f t="shared" ca="1" si="659"/>
        <v>0</v>
      </c>
      <c r="T3816" s="677">
        <f t="shared" ca="1" si="659"/>
        <v>0</v>
      </c>
      <c r="U3816" s="677">
        <f t="shared" ca="1" si="659"/>
        <v>0</v>
      </c>
      <c r="V3816" s="677">
        <f t="shared" ca="1" si="659"/>
        <v>0</v>
      </c>
      <c r="W3816" s="677">
        <f t="shared" ca="1" si="660"/>
        <v>0</v>
      </c>
      <c r="X3816" s="677">
        <f t="shared" ca="1" si="659"/>
        <v>0</v>
      </c>
      <c r="Y3816" s="677">
        <f t="shared" ca="1" si="659"/>
        <v>0</v>
      </c>
      <c r="Z3816" s="677">
        <f t="shared" ca="1" si="659"/>
        <v>0</v>
      </c>
      <c r="AA3816" t="str">
        <f t="shared" si="652"/>
        <v>ASR_COMP</v>
      </c>
      <c r="AB3816" s="957">
        <f t="shared" si="653"/>
        <v>44682</v>
      </c>
      <c r="AC3816" t="str">
        <f t="shared" si="654"/>
        <v>Unaudited</v>
      </c>
    </row>
    <row r="3817" spans="1:29" x14ac:dyDescent="0.25">
      <c r="A3817" t="s">
        <v>423</v>
      </c>
      <c r="B3817" t="s">
        <v>1388</v>
      </c>
      <c r="C3817" t="s">
        <v>1389</v>
      </c>
      <c r="D3817">
        <v>1900</v>
      </c>
      <c r="E3817" s="957">
        <v>1</v>
      </c>
      <c r="F3817" t="s">
        <v>443</v>
      </c>
      <c r="G3817" s="957">
        <v>274</v>
      </c>
      <c r="H3817" t="s">
        <v>392</v>
      </c>
      <c r="I3817" s="937" t="s">
        <v>491</v>
      </c>
      <c r="J3817" s="937" t="s">
        <v>447</v>
      </c>
      <c r="K3817" s="937" t="s">
        <v>53</v>
      </c>
      <c r="L3817" s="937" t="s">
        <v>41</v>
      </c>
      <c r="M3817" s="962" t="s">
        <v>52</v>
      </c>
      <c r="N3817" s="677">
        <f t="shared" ca="1" si="659"/>
        <v>5371191.6575017013</v>
      </c>
      <c r="O3817" s="677">
        <f t="shared" ca="1" si="659"/>
        <v>4492425.396043499</v>
      </c>
      <c r="P3817" s="677">
        <f t="shared" ca="1" si="659"/>
        <v>152159.6564011811</v>
      </c>
      <c r="Q3817" s="677">
        <f t="shared" ca="1" si="659"/>
        <v>329548.34439174196</v>
      </c>
      <c r="R3817" s="677">
        <f t="shared" ca="1" si="659"/>
        <v>90979.596981301613</v>
      </c>
      <c r="S3817" s="677">
        <f t="shared" ca="1" si="659"/>
        <v>107116.65257596156</v>
      </c>
      <c r="T3817" s="677">
        <f t="shared" ca="1" si="659"/>
        <v>24689.838750581781</v>
      </c>
      <c r="U3817" s="677">
        <f t="shared" ca="1" si="659"/>
        <v>6874.2045010994825</v>
      </c>
      <c r="V3817" s="677">
        <f t="shared" ca="1" si="659"/>
        <v>36730.361162089874</v>
      </c>
      <c r="W3817" s="677">
        <f t="shared" ca="1" si="660"/>
        <v>2290.126731403127</v>
      </c>
      <c r="X3817" s="677">
        <f t="shared" ca="1" si="659"/>
        <v>107587.88794659768</v>
      </c>
      <c r="Y3817" s="677">
        <f t="shared" ca="1" si="659"/>
        <v>20789.592016243972</v>
      </c>
      <c r="Z3817" s="677">
        <f t="shared" ca="1" si="659"/>
        <v>0</v>
      </c>
      <c r="AA3817" t="str">
        <f t="shared" si="652"/>
        <v>ASR_COMP</v>
      </c>
      <c r="AB3817" s="957">
        <f t="shared" si="653"/>
        <v>44682</v>
      </c>
      <c r="AC3817" t="str">
        <f t="shared" si="654"/>
        <v>Unaudited</v>
      </c>
    </row>
    <row r="3818" spans="1:29" x14ac:dyDescent="0.25">
      <c r="A3818" t="s">
        <v>423</v>
      </c>
      <c r="B3818" t="s">
        <v>1388</v>
      </c>
      <c r="C3818" t="s">
        <v>1389</v>
      </c>
      <c r="D3818">
        <v>1900</v>
      </c>
      <c r="E3818" s="957">
        <v>1</v>
      </c>
      <c r="F3818" t="s">
        <v>443</v>
      </c>
      <c r="G3818" s="957">
        <v>274</v>
      </c>
      <c r="H3818" t="s">
        <v>392</v>
      </c>
      <c r="I3818" s="937" t="s">
        <v>491</v>
      </c>
      <c r="J3818" s="937" t="s">
        <v>447</v>
      </c>
      <c r="K3818" s="937" t="s">
        <v>53</v>
      </c>
      <c r="L3818" s="937" t="s">
        <v>42</v>
      </c>
      <c r="M3818" s="962" t="s">
        <v>157</v>
      </c>
      <c r="N3818" s="677">
        <f t="shared" ca="1" si="659"/>
        <v>-2633628.8319741995</v>
      </c>
      <c r="O3818" s="677">
        <f t="shared" ca="1" si="659"/>
        <v>-1756811.8397937617</v>
      </c>
      <c r="P3818" s="677">
        <f t="shared" ca="1" si="659"/>
        <v>-116152.91165635511</v>
      </c>
      <c r="Q3818" s="677">
        <f t="shared" ca="1" si="659"/>
        <v>-451758.45268983173</v>
      </c>
      <c r="R3818" s="677">
        <f t="shared" ca="1" si="659"/>
        <v>-132422.05908077428</v>
      </c>
      <c r="S3818" s="677">
        <f t="shared" ca="1" si="659"/>
        <v>-18336.810645216407</v>
      </c>
      <c r="T3818" s="677">
        <f t="shared" ca="1" si="659"/>
        <v>-9046.434537598514</v>
      </c>
      <c r="U3818" s="677">
        <f t="shared" ca="1" si="659"/>
        <v>-806.55582351813678</v>
      </c>
      <c r="V3818" s="677">
        <f t="shared" ca="1" si="659"/>
        <v>-47602.017606437585</v>
      </c>
      <c r="W3818" s="677">
        <f t="shared" ca="1" si="660"/>
        <v>-14084.766728226428</v>
      </c>
      <c r="X3818" s="677">
        <f t="shared" ca="1" si="659"/>
        <v>-30971.112974663349</v>
      </c>
      <c r="Y3818" s="677">
        <f t="shared" ca="1" si="659"/>
        <v>-55635.870437816237</v>
      </c>
      <c r="Z3818" s="677">
        <f t="shared" ca="1" si="659"/>
        <v>0</v>
      </c>
      <c r="AA3818" t="str">
        <f t="shared" si="652"/>
        <v>ASR_COMP</v>
      </c>
      <c r="AB3818" s="957">
        <f t="shared" si="653"/>
        <v>44682</v>
      </c>
      <c r="AC3818" t="str">
        <f t="shared" si="654"/>
        <v>Unaudited</v>
      </c>
    </row>
    <row r="3819" spans="1:29" x14ac:dyDescent="0.25">
      <c r="A3819" t="s">
        <v>423</v>
      </c>
      <c r="B3819" t="s">
        <v>1388</v>
      </c>
      <c r="C3819" t="s">
        <v>1389</v>
      </c>
      <c r="D3819">
        <v>1900</v>
      </c>
      <c r="E3819" s="957">
        <v>1</v>
      </c>
      <c r="F3819" t="s">
        <v>443</v>
      </c>
      <c r="G3819" s="957">
        <v>274</v>
      </c>
      <c r="H3819" t="s">
        <v>392</v>
      </c>
      <c r="I3819" s="937" t="s">
        <v>491</v>
      </c>
      <c r="J3819" s="937" t="s">
        <v>447</v>
      </c>
      <c r="K3819" s="937" t="s">
        <v>53</v>
      </c>
      <c r="L3819" s="945" t="s">
        <v>43</v>
      </c>
      <c r="M3819" s="960" t="s">
        <v>465</v>
      </c>
      <c r="N3819" s="677">
        <f t="shared" ca="1" si="659"/>
        <v>1287103.0890969767</v>
      </c>
      <c r="O3819" s="677">
        <f t="shared" ca="1" si="659"/>
        <v>778161.2746936311</v>
      </c>
      <c r="P3819" s="677">
        <f t="shared" ca="1" si="659"/>
        <v>73480.711096337327</v>
      </c>
      <c r="Q3819" s="677">
        <f t="shared" ca="1" si="659"/>
        <v>218860.59507572753</v>
      </c>
      <c r="R3819" s="677">
        <f t="shared" ca="1" si="659"/>
        <v>81939.440389032839</v>
      </c>
      <c r="S3819" s="677">
        <f t="shared" ca="1" si="659"/>
        <v>22959.079305083294</v>
      </c>
      <c r="T3819" s="677">
        <f t="shared" ca="1" si="659"/>
        <v>2841.7345900477189</v>
      </c>
      <c r="U3819" s="677">
        <f t="shared" ca="1" si="659"/>
        <v>1011.5823737745802</v>
      </c>
      <c r="V3819" s="677">
        <f t="shared" ca="1" si="659"/>
        <v>26732.724998944708</v>
      </c>
      <c r="W3819" s="677">
        <f t="shared" ca="1" si="660"/>
        <v>39209.413601574423</v>
      </c>
      <c r="X3819" s="677">
        <f t="shared" ca="1" si="659"/>
        <v>13097.259329797509</v>
      </c>
      <c r="Y3819" s="677">
        <f t="shared" ca="1" si="659"/>
        <v>28809.273643025641</v>
      </c>
      <c r="Z3819" s="677">
        <f t="shared" ca="1" si="659"/>
        <v>0</v>
      </c>
      <c r="AA3819" t="str">
        <f t="shared" si="652"/>
        <v>ASR_COMP</v>
      </c>
      <c r="AB3819" s="957">
        <f t="shared" si="653"/>
        <v>44682</v>
      </c>
      <c r="AC3819" t="str">
        <f t="shared" si="654"/>
        <v>Unaudited</v>
      </c>
    </row>
    <row r="3820" spans="1:29" x14ac:dyDescent="0.25">
      <c r="A3820" t="s">
        <v>423</v>
      </c>
      <c r="B3820" t="s">
        <v>1388</v>
      </c>
      <c r="C3820" t="s">
        <v>1389</v>
      </c>
      <c r="D3820">
        <v>1900</v>
      </c>
      <c r="E3820" s="957">
        <v>1</v>
      </c>
      <c r="F3820" t="s">
        <v>443</v>
      </c>
      <c r="G3820" s="957">
        <v>274</v>
      </c>
      <c r="H3820" t="s">
        <v>392</v>
      </c>
      <c r="I3820" s="937" t="s">
        <v>491</v>
      </c>
      <c r="J3820" s="937" t="s">
        <v>447</v>
      </c>
      <c r="K3820" s="937" t="s">
        <v>923</v>
      </c>
      <c r="L3820" s="937" t="s">
        <v>924</v>
      </c>
      <c r="M3820" s="962" t="s">
        <v>923</v>
      </c>
      <c r="N3820" s="677">
        <f t="shared" ca="1" si="659"/>
        <v>1691008.3711097848</v>
      </c>
      <c r="O3820" s="677">
        <f t="shared" ca="1" si="659"/>
        <v>1559915.3020745234</v>
      </c>
      <c r="P3820" s="677">
        <f t="shared" ca="1" si="659"/>
        <v>104077.73822086334</v>
      </c>
      <c r="Q3820" s="677">
        <f t="shared" ca="1" si="659"/>
        <v>11516.534626170174</v>
      </c>
      <c r="R3820" s="677">
        <f t="shared" ca="1" si="659"/>
        <v>2750.8921313018914</v>
      </c>
      <c r="S3820" s="677">
        <f t="shared" ca="1" si="659"/>
        <v>1118.2345518253469</v>
      </c>
      <c r="T3820" s="677">
        <f t="shared" ca="1" si="659"/>
        <v>297.88361158255935</v>
      </c>
      <c r="U3820" s="677">
        <f t="shared" ca="1" si="659"/>
        <v>282.95715381900226</v>
      </c>
      <c r="V3820" s="677">
        <f t="shared" ca="1" si="659"/>
        <v>8233.8379727406736</v>
      </c>
      <c r="W3820" s="677">
        <f t="shared" ca="1" si="660"/>
        <v>1316.3485964442716</v>
      </c>
      <c r="X3820" s="677">
        <f t="shared" ca="1" si="659"/>
        <v>531.44976845687938</v>
      </c>
      <c r="Y3820" s="677">
        <f t="shared" ca="1" si="659"/>
        <v>967.19240205757592</v>
      </c>
      <c r="Z3820" s="677">
        <f t="shared" ca="1" si="659"/>
        <v>0</v>
      </c>
      <c r="AA3820" t="str">
        <f t="shared" si="652"/>
        <v>ASR_COMP</v>
      </c>
      <c r="AB3820" s="957">
        <f t="shared" si="653"/>
        <v>44682</v>
      </c>
      <c r="AC3820" t="str">
        <f t="shared" si="654"/>
        <v>Unaudited</v>
      </c>
    </row>
    <row r="3821" spans="1:29" x14ac:dyDescent="0.25">
      <c r="A3821" t="s">
        <v>423</v>
      </c>
      <c r="B3821" t="s">
        <v>1388</v>
      </c>
      <c r="C3821" t="s">
        <v>1389</v>
      </c>
      <c r="D3821">
        <v>1900</v>
      </c>
      <c r="E3821" s="957">
        <v>1</v>
      </c>
      <c r="F3821" t="s">
        <v>443</v>
      </c>
      <c r="G3821" s="957">
        <v>274</v>
      </c>
      <c r="H3821" t="s">
        <v>392</v>
      </c>
      <c r="I3821" s="937" t="s">
        <v>491</v>
      </c>
      <c r="J3821" s="937" t="s">
        <v>447</v>
      </c>
      <c r="K3821" s="937" t="s">
        <v>923</v>
      </c>
      <c r="L3821" s="937" t="s">
        <v>925</v>
      </c>
      <c r="M3821" s="962" t="s">
        <v>928</v>
      </c>
      <c r="N3821" s="677">
        <f t="shared" ca="1" si="659"/>
        <v>-711440.75570111151</v>
      </c>
      <c r="O3821" s="677">
        <f t="shared" ca="1" si="659"/>
        <v>-439859.24462634011</v>
      </c>
      <c r="P3821" s="677">
        <f t="shared" ca="1" si="659"/>
        <v>-25562.581928364107</v>
      </c>
      <c r="Q3821" s="677">
        <f t="shared" ca="1" si="659"/>
        <v>-150700.93131082362</v>
      </c>
      <c r="R3821" s="677">
        <f t="shared" ca="1" si="659"/>
        <v>-37140.047746110286</v>
      </c>
      <c r="S3821" s="677">
        <f t="shared" ca="1" si="659"/>
        <v>-3557.4295839717465</v>
      </c>
      <c r="T3821" s="677">
        <f t="shared" ca="1" si="659"/>
        <v>-3493.5788666595918</v>
      </c>
      <c r="U3821" s="677">
        <f t="shared" ca="1" si="659"/>
        <v>-69.575073469180836</v>
      </c>
      <c r="V3821" s="677">
        <f t="shared" ca="1" si="659"/>
        <v>-16592.370431312203</v>
      </c>
      <c r="W3821" s="677">
        <f t="shared" ca="1" si="660"/>
        <v>-5885.4360371542143</v>
      </c>
      <c r="X3821" s="677">
        <f t="shared" ca="1" si="659"/>
        <v>-4003.9377068274648</v>
      </c>
      <c r="Y3821" s="677">
        <f t="shared" ca="1" si="659"/>
        <v>-24575.622390079116</v>
      </c>
      <c r="Z3821" s="677">
        <f t="shared" ca="1" si="659"/>
        <v>0</v>
      </c>
      <c r="AA3821" t="str">
        <f t="shared" si="652"/>
        <v>ASR_COMP</v>
      </c>
      <c r="AB3821" s="957">
        <f t="shared" si="653"/>
        <v>44682</v>
      </c>
      <c r="AC3821" t="str">
        <f t="shared" si="654"/>
        <v>Unaudited</v>
      </c>
    </row>
    <row r="3822" spans="1:29" x14ac:dyDescent="0.25">
      <c r="A3822" t="s">
        <v>423</v>
      </c>
      <c r="B3822" t="s">
        <v>1388</v>
      </c>
      <c r="C3822" t="s">
        <v>1389</v>
      </c>
      <c r="D3822">
        <v>1900</v>
      </c>
      <c r="E3822" s="957">
        <v>1</v>
      </c>
      <c r="F3822" t="s">
        <v>443</v>
      </c>
      <c r="G3822" s="957">
        <v>274</v>
      </c>
      <c r="H3822" t="s">
        <v>392</v>
      </c>
      <c r="I3822" s="937" t="s">
        <v>491</v>
      </c>
      <c r="J3822" s="937" t="s">
        <v>447</v>
      </c>
      <c r="K3822" s="937" t="s">
        <v>923</v>
      </c>
      <c r="L3822" s="937" t="s">
        <v>926</v>
      </c>
      <c r="M3822" s="962" t="s">
        <v>929</v>
      </c>
      <c r="N3822" s="677">
        <f t="shared" ca="1" si="659"/>
        <v>0</v>
      </c>
      <c r="O3822" s="677">
        <f t="shared" ca="1" si="659"/>
        <v>0</v>
      </c>
      <c r="P3822" s="677">
        <f t="shared" ca="1" si="659"/>
        <v>0</v>
      </c>
      <c r="Q3822" s="677">
        <f t="shared" ca="1" si="659"/>
        <v>0</v>
      </c>
      <c r="R3822" s="677">
        <f t="shared" ca="1" si="659"/>
        <v>0</v>
      </c>
      <c r="S3822" s="677">
        <f t="shared" ca="1" si="659"/>
        <v>0</v>
      </c>
      <c r="T3822" s="677">
        <f t="shared" ca="1" si="659"/>
        <v>0</v>
      </c>
      <c r="U3822" s="677">
        <f t="shared" ca="1" si="659"/>
        <v>0</v>
      </c>
      <c r="V3822" s="677">
        <f t="shared" ca="1" si="659"/>
        <v>0</v>
      </c>
      <c r="W3822" s="677">
        <f t="shared" ca="1" si="660"/>
        <v>0</v>
      </c>
      <c r="X3822" s="677">
        <f t="shared" ca="1" si="659"/>
        <v>0</v>
      </c>
      <c r="Y3822" s="677">
        <f t="shared" ca="1" si="659"/>
        <v>0</v>
      </c>
      <c r="Z3822" s="677">
        <f t="shared" ca="1" si="659"/>
        <v>0</v>
      </c>
      <c r="AA3822" t="str">
        <f t="shared" si="652"/>
        <v>ASR_COMP</v>
      </c>
      <c r="AB3822" s="957">
        <f t="shared" si="653"/>
        <v>44682</v>
      </c>
      <c r="AC3822" t="str">
        <f t="shared" si="654"/>
        <v>Unaudited</v>
      </c>
    </row>
    <row r="3823" spans="1:29" x14ac:dyDescent="0.25">
      <c r="A3823" t="s">
        <v>423</v>
      </c>
      <c r="B3823" t="s">
        <v>1388</v>
      </c>
      <c r="C3823" t="s">
        <v>1389</v>
      </c>
      <c r="D3823">
        <v>1900</v>
      </c>
      <c r="E3823" s="957">
        <v>1</v>
      </c>
      <c r="F3823" t="s">
        <v>443</v>
      </c>
      <c r="G3823" s="957">
        <v>274</v>
      </c>
      <c r="H3823" t="s">
        <v>392</v>
      </c>
      <c r="I3823" s="937" t="s">
        <v>491</v>
      </c>
      <c r="J3823" s="937" t="s">
        <v>447</v>
      </c>
      <c r="K3823" s="937" t="s">
        <v>448</v>
      </c>
      <c r="L3823" s="937">
        <v>5.0999999999999996</v>
      </c>
      <c r="M3823" s="962" t="s">
        <v>37</v>
      </c>
      <c r="N3823" s="677">
        <f t="shared" ca="1" si="659"/>
        <v>3014743.1208545966</v>
      </c>
      <c r="O3823" s="677">
        <f t="shared" ca="1" si="659"/>
        <v>1256049.3761212979</v>
      </c>
      <c r="P3823" s="677">
        <f t="shared" ca="1" si="659"/>
        <v>492387.92290808726</v>
      </c>
      <c r="Q3823" s="677">
        <f t="shared" ca="1" si="659"/>
        <v>184242.69413789836</v>
      </c>
      <c r="R3823" s="677">
        <f t="shared" ca="1" si="659"/>
        <v>670772.77091888431</v>
      </c>
      <c r="S3823" s="677">
        <f t="shared" ca="1" si="659"/>
        <v>76437.286387405082</v>
      </c>
      <c r="T3823" s="677">
        <f t="shared" ca="1" si="659"/>
        <v>92710.022761760396</v>
      </c>
      <c r="U3823" s="677">
        <f t="shared" ca="1" si="659"/>
        <v>13311.694316287136</v>
      </c>
      <c r="V3823" s="677">
        <f t="shared" ca="1" si="659"/>
        <v>144045.74762369346</v>
      </c>
      <c r="W3823" s="677">
        <f t="shared" ca="1" si="660"/>
        <v>3329.7247680100872</v>
      </c>
      <c r="X3823" s="677">
        <f t="shared" ca="1" si="659"/>
        <v>13922.650268404355</v>
      </c>
      <c r="Y3823" s="677">
        <f t="shared" ca="1" si="659"/>
        <v>67533.23064286889</v>
      </c>
      <c r="Z3823" s="677">
        <f t="shared" ca="1" si="659"/>
        <v>0</v>
      </c>
      <c r="AA3823" t="str">
        <f t="shared" si="652"/>
        <v>ASR_COMP</v>
      </c>
      <c r="AB3823" s="957">
        <f t="shared" si="653"/>
        <v>44682</v>
      </c>
      <c r="AC3823" t="str">
        <f t="shared" si="654"/>
        <v>Unaudited</v>
      </c>
    </row>
    <row r="3824" spans="1:29" ht="30" x14ac:dyDescent="0.25">
      <c r="A3824" t="s">
        <v>423</v>
      </c>
      <c r="B3824" t="s">
        <v>1388</v>
      </c>
      <c r="C3824" t="s">
        <v>1389</v>
      </c>
      <c r="D3824">
        <v>1900</v>
      </c>
      <c r="E3824" s="957">
        <v>1</v>
      </c>
      <c r="F3824" t="s">
        <v>443</v>
      </c>
      <c r="G3824" s="957">
        <v>274</v>
      </c>
      <c r="H3824" t="s">
        <v>392</v>
      </c>
      <c r="I3824" s="937" t="s">
        <v>491</v>
      </c>
      <c r="J3824" s="937" t="s">
        <v>447</v>
      </c>
      <c r="K3824" s="937" t="s">
        <v>448</v>
      </c>
      <c r="L3824" s="945">
        <v>5.2</v>
      </c>
      <c r="M3824" s="960" t="s">
        <v>306</v>
      </c>
      <c r="N3824" s="677">
        <f t="shared" ca="1" si="659"/>
        <v>0</v>
      </c>
      <c r="O3824" s="677">
        <f t="shared" ca="1" si="659"/>
        <v>0</v>
      </c>
      <c r="P3824" s="677">
        <f t="shared" ca="1" si="659"/>
        <v>0</v>
      </c>
      <c r="Q3824" s="677">
        <f t="shared" ca="1" si="659"/>
        <v>0</v>
      </c>
      <c r="R3824" s="677">
        <f t="shared" ca="1" si="659"/>
        <v>0</v>
      </c>
      <c r="S3824" s="677">
        <f t="shared" ca="1" si="659"/>
        <v>0</v>
      </c>
      <c r="T3824" s="677">
        <f t="shared" ca="1" si="659"/>
        <v>0</v>
      </c>
      <c r="U3824" s="677">
        <f t="shared" ca="1" si="659"/>
        <v>0</v>
      </c>
      <c r="V3824" s="677">
        <f t="shared" ca="1" si="659"/>
        <v>0</v>
      </c>
      <c r="W3824" s="677">
        <f t="shared" ca="1" si="660"/>
        <v>0</v>
      </c>
      <c r="X3824" s="677">
        <f t="shared" ca="1" si="659"/>
        <v>0</v>
      </c>
      <c r="Y3824" s="677">
        <f t="shared" ca="1" si="659"/>
        <v>0</v>
      </c>
      <c r="Z3824" s="677">
        <f t="shared" ca="1" si="659"/>
        <v>0</v>
      </c>
      <c r="AA3824" t="str">
        <f t="shared" si="652"/>
        <v>ASR_COMP</v>
      </c>
      <c r="AB3824" s="957">
        <f t="shared" si="653"/>
        <v>44682</v>
      </c>
      <c r="AC3824" t="str">
        <f t="shared" si="654"/>
        <v>Unaudited</v>
      </c>
    </row>
    <row r="3825" spans="1:29" ht="30" x14ac:dyDescent="0.25">
      <c r="A3825" t="s">
        <v>423</v>
      </c>
      <c r="B3825" t="s">
        <v>1388</v>
      </c>
      <c r="C3825" t="s">
        <v>1389</v>
      </c>
      <c r="D3825">
        <v>1900</v>
      </c>
      <c r="E3825" s="957">
        <v>1</v>
      </c>
      <c r="F3825" t="s">
        <v>443</v>
      </c>
      <c r="G3825" s="957">
        <v>274</v>
      </c>
      <c r="H3825" t="s">
        <v>392</v>
      </c>
      <c r="I3825" s="962" t="s">
        <v>491</v>
      </c>
      <c r="J3825" s="962" t="s">
        <v>447</v>
      </c>
      <c r="K3825" s="962" t="s">
        <v>448</v>
      </c>
      <c r="L3825" s="953">
        <v>5.3</v>
      </c>
      <c r="M3825" s="962" t="s">
        <v>307</v>
      </c>
      <c r="N3825" s="677">
        <f t="shared" ca="1" si="659"/>
        <v>-1172694.7484104242</v>
      </c>
      <c r="O3825" s="677">
        <f t="shared" ca="1" si="659"/>
        <v>-483063.36495644093</v>
      </c>
      <c r="P3825" s="677">
        <f t="shared" ca="1" si="659"/>
        <v>-175852.34491178585</v>
      </c>
      <c r="Q3825" s="677">
        <f t="shared" ca="1" si="659"/>
        <v>-69650.636816738479</v>
      </c>
      <c r="R3825" s="677">
        <f t="shared" ca="1" si="659"/>
        <v>-260206.99847532681</v>
      </c>
      <c r="S3825" s="677">
        <f t="shared" ca="1" si="659"/>
        <v>-38967.131512792388</v>
      </c>
      <c r="T3825" s="677">
        <f t="shared" ca="1" si="659"/>
        <v>-61628.228342174152</v>
      </c>
      <c r="U3825" s="677">
        <f t="shared" ca="1" si="659"/>
        <v>-5834.2444351885997</v>
      </c>
      <c r="V3825" s="677">
        <f t="shared" ca="1" si="659"/>
        <v>-41181.413439145181</v>
      </c>
      <c r="W3825" s="677">
        <f t="shared" ca="1" si="660"/>
        <v>-187.65870179256456</v>
      </c>
      <c r="X3825" s="677">
        <f t="shared" ca="1" si="659"/>
        <v>-15152.575531656987</v>
      </c>
      <c r="Y3825" s="677">
        <f t="shared" ca="1" si="659"/>
        <v>-20970.15128738229</v>
      </c>
      <c r="Z3825" s="677">
        <f t="shared" ca="1" si="659"/>
        <v>0</v>
      </c>
      <c r="AA3825" t="str">
        <f t="shared" si="652"/>
        <v>ASR_COMP</v>
      </c>
      <c r="AB3825" s="957">
        <f t="shared" si="653"/>
        <v>44682</v>
      </c>
      <c r="AC3825" t="str">
        <f t="shared" si="654"/>
        <v>Unaudited</v>
      </c>
    </row>
    <row r="3826" spans="1:29" x14ac:dyDescent="0.25">
      <c r="A3826" t="s">
        <v>423</v>
      </c>
      <c r="B3826" t="s">
        <v>1388</v>
      </c>
      <c r="C3826" t="s">
        <v>1389</v>
      </c>
      <c r="D3826">
        <v>1900</v>
      </c>
      <c r="E3826" s="957">
        <v>1</v>
      </c>
      <c r="F3826" t="s">
        <v>443</v>
      </c>
      <c r="G3826" s="957">
        <v>274</v>
      </c>
      <c r="H3826" t="s">
        <v>392</v>
      </c>
      <c r="I3826" s="958" t="s">
        <v>491</v>
      </c>
      <c r="J3826" s="958" t="s">
        <v>447</v>
      </c>
      <c r="K3826" s="958" t="s">
        <v>448</v>
      </c>
      <c r="L3826" s="953" t="s">
        <v>82</v>
      </c>
      <c r="M3826" s="958" t="s">
        <v>456</v>
      </c>
      <c r="N3826" s="677">
        <f t="shared" ca="1" si="659"/>
        <v>0</v>
      </c>
      <c r="O3826" s="677">
        <f t="shared" ca="1" si="659"/>
        <v>0</v>
      </c>
      <c r="P3826" s="677">
        <f t="shared" ca="1" si="659"/>
        <v>0</v>
      </c>
      <c r="Q3826" s="677">
        <f t="shared" ca="1" si="659"/>
        <v>0</v>
      </c>
      <c r="R3826" s="677">
        <f t="shared" ca="1" si="659"/>
        <v>0</v>
      </c>
      <c r="S3826" s="677">
        <f t="shared" ca="1" si="659"/>
        <v>0</v>
      </c>
      <c r="T3826" s="677">
        <f t="shared" ca="1" si="659"/>
        <v>0</v>
      </c>
      <c r="U3826" s="677">
        <f t="shared" ca="1" si="659"/>
        <v>0</v>
      </c>
      <c r="V3826" s="677">
        <f t="shared" ca="1" si="659"/>
        <v>0</v>
      </c>
      <c r="W3826" s="677">
        <f t="shared" ca="1" si="660"/>
        <v>0</v>
      </c>
      <c r="X3826" s="677">
        <f t="shared" ca="1" si="659"/>
        <v>0</v>
      </c>
      <c r="Y3826" s="677">
        <f t="shared" ca="1" si="659"/>
        <v>0</v>
      </c>
      <c r="Z3826" s="677">
        <f t="shared" ca="1" si="659"/>
        <v>0</v>
      </c>
      <c r="AA3826" t="str">
        <f t="shared" si="652"/>
        <v>ASR_COMP</v>
      </c>
      <c r="AB3826" s="957">
        <f t="shared" si="653"/>
        <v>44682</v>
      </c>
      <c r="AC3826" t="str">
        <f t="shared" si="654"/>
        <v>Unaudited</v>
      </c>
    </row>
    <row r="3827" spans="1:29" x14ac:dyDescent="0.25">
      <c r="A3827" t="s">
        <v>423</v>
      </c>
      <c r="B3827" t="s">
        <v>1388</v>
      </c>
      <c r="C3827" t="s">
        <v>1389</v>
      </c>
      <c r="D3827">
        <v>1900</v>
      </c>
      <c r="E3827" s="957">
        <v>1</v>
      </c>
      <c r="F3827" t="s">
        <v>443</v>
      </c>
      <c r="G3827" s="957">
        <v>274</v>
      </c>
      <c r="H3827" t="s">
        <v>392</v>
      </c>
      <c r="I3827" s="958" t="s">
        <v>491</v>
      </c>
      <c r="J3827" s="958" t="s">
        <v>447</v>
      </c>
      <c r="K3827" s="958" t="s">
        <v>449</v>
      </c>
      <c r="L3827" s="937">
        <v>6.1</v>
      </c>
      <c r="M3827" s="958" t="s">
        <v>18</v>
      </c>
      <c r="N3827" s="677">
        <f t="shared" ca="1" si="659"/>
        <v>0</v>
      </c>
      <c r="O3827" s="677">
        <f t="shared" ca="1" si="659"/>
        <v>0</v>
      </c>
      <c r="P3827" s="677">
        <f t="shared" ca="1" si="659"/>
        <v>0</v>
      </c>
      <c r="Q3827" s="677">
        <f t="shared" ca="1" si="659"/>
        <v>0</v>
      </c>
      <c r="R3827" s="677">
        <f t="shared" ca="1" si="659"/>
        <v>0</v>
      </c>
      <c r="S3827" s="677">
        <f t="shared" ca="1" si="659"/>
        <v>0</v>
      </c>
      <c r="T3827" s="677">
        <f t="shared" ca="1" si="659"/>
        <v>0</v>
      </c>
      <c r="U3827" s="677">
        <f t="shared" ca="1" si="659"/>
        <v>0</v>
      </c>
      <c r="V3827" s="677">
        <f t="shared" ca="1" si="659"/>
        <v>0</v>
      </c>
      <c r="W3827" s="677">
        <f t="shared" ca="1" si="660"/>
        <v>0</v>
      </c>
      <c r="X3827" s="677">
        <f t="shared" ca="1" si="659"/>
        <v>0</v>
      </c>
      <c r="Y3827" s="677">
        <f t="shared" ca="1" si="659"/>
        <v>0</v>
      </c>
      <c r="Z3827" s="677">
        <f t="shared" ca="1" si="659"/>
        <v>0</v>
      </c>
      <c r="AA3827" t="str">
        <f t="shared" si="652"/>
        <v>ASR_COMP</v>
      </c>
      <c r="AB3827" s="957">
        <f t="shared" si="653"/>
        <v>44682</v>
      </c>
      <c r="AC3827" t="str">
        <f t="shared" si="654"/>
        <v>Unaudited</v>
      </c>
    </row>
    <row r="3828" spans="1:29" x14ac:dyDescent="0.25">
      <c r="A3828" t="s">
        <v>423</v>
      </c>
      <c r="B3828" t="s">
        <v>1388</v>
      </c>
      <c r="C3828" t="s">
        <v>1389</v>
      </c>
      <c r="D3828">
        <v>1900</v>
      </c>
      <c r="E3828" s="957">
        <v>1</v>
      </c>
      <c r="F3828" t="s">
        <v>443</v>
      </c>
      <c r="G3828" s="957">
        <v>274</v>
      </c>
      <c r="H3828" t="s">
        <v>392</v>
      </c>
      <c r="I3828" s="958" t="s">
        <v>491</v>
      </c>
      <c r="J3828" s="958" t="s">
        <v>447</v>
      </c>
      <c r="K3828" s="958" t="s">
        <v>449</v>
      </c>
      <c r="L3828" s="937">
        <v>6.2</v>
      </c>
      <c r="M3828" s="958" t="s">
        <v>19</v>
      </c>
      <c r="N3828" s="677">
        <f t="shared" ca="1" si="659"/>
        <v>0</v>
      </c>
      <c r="O3828" s="677">
        <f t="shared" ca="1" si="659"/>
        <v>0</v>
      </c>
      <c r="P3828" s="677">
        <f t="shared" ca="1" si="659"/>
        <v>0</v>
      </c>
      <c r="Q3828" s="677">
        <f t="shared" ca="1" si="659"/>
        <v>0</v>
      </c>
      <c r="R3828" s="677">
        <f t="shared" ca="1" si="659"/>
        <v>0</v>
      </c>
      <c r="S3828" s="677">
        <f t="shared" ca="1" si="659"/>
        <v>0</v>
      </c>
      <c r="T3828" s="677">
        <f t="shared" ca="1" si="659"/>
        <v>0</v>
      </c>
      <c r="U3828" s="677">
        <f t="shared" ca="1" si="659"/>
        <v>0</v>
      </c>
      <c r="V3828" s="677">
        <f t="shared" ca="1" si="659"/>
        <v>0</v>
      </c>
      <c r="W3828" s="677">
        <f t="shared" ca="1" si="660"/>
        <v>0</v>
      </c>
      <c r="X3828" s="677">
        <f t="shared" ca="1" si="659"/>
        <v>0</v>
      </c>
      <c r="Y3828" s="677">
        <f t="shared" ca="1" si="659"/>
        <v>0</v>
      </c>
      <c r="Z3828" s="677">
        <f t="shared" ca="1" si="659"/>
        <v>0</v>
      </c>
      <c r="AA3828" t="str">
        <f t="shared" si="652"/>
        <v>ASR_COMP</v>
      </c>
      <c r="AB3828" s="957">
        <f t="shared" si="653"/>
        <v>44682</v>
      </c>
      <c r="AC3828" t="str">
        <f t="shared" si="654"/>
        <v>Unaudited</v>
      </c>
    </row>
    <row r="3829" spans="1:29" x14ac:dyDescent="0.25">
      <c r="A3829" t="s">
        <v>423</v>
      </c>
      <c r="B3829" t="s">
        <v>1388</v>
      </c>
      <c r="C3829" t="s">
        <v>1389</v>
      </c>
      <c r="D3829">
        <v>1900</v>
      </c>
      <c r="E3829" s="957">
        <v>1</v>
      </c>
      <c r="F3829" t="s">
        <v>443</v>
      </c>
      <c r="G3829" s="957">
        <v>274</v>
      </c>
      <c r="H3829" t="s">
        <v>392</v>
      </c>
      <c r="I3829" s="965" t="s">
        <v>491</v>
      </c>
      <c r="J3829" s="965" t="s">
        <v>447</v>
      </c>
      <c r="K3829" s="965" t="s">
        <v>449</v>
      </c>
      <c r="L3829" s="945">
        <v>6.3</v>
      </c>
      <c r="M3829" s="965" t="s">
        <v>187</v>
      </c>
      <c r="N3829" s="677">
        <f t="shared" ca="1" si="659"/>
        <v>0</v>
      </c>
      <c r="O3829" s="677">
        <f t="shared" ca="1" si="659"/>
        <v>0</v>
      </c>
      <c r="P3829" s="677">
        <f t="shared" ca="1" si="659"/>
        <v>0</v>
      </c>
      <c r="Q3829" s="677">
        <f t="shared" ca="1" si="659"/>
        <v>0</v>
      </c>
      <c r="R3829" s="677">
        <f t="shared" ca="1" si="659"/>
        <v>0</v>
      </c>
      <c r="S3829" s="677">
        <f t="shared" ca="1" si="659"/>
        <v>0</v>
      </c>
      <c r="T3829" s="677">
        <f t="shared" ca="1" si="659"/>
        <v>0</v>
      </c>
      <c r="U3829" s="677">
        <f t="shared" ca="1" si="659"/>
        <v>0</v>
      </c>
      <c r="V3829" s="677">
        <f t="shared" ca="1" si="659"/>
        <v>0</v>
      </c>
      <c r="W3829" s="677">
        <f t="shared" ca="1" si="660"/>
        <v>0</v>
      </c>
      <c r="X3829" s="677">
        <f t="shared" ca="1" si="659"/>
        <v>0</v>
      </c>
      <c r="Y3829" s="677">
        <f t="shared" ca="1" si="659"/>
        <v>0</v>
      </c>
      <c r="Z3829" s="677">
        <f t="shared" ca="1" si="659"/>
        <v>0</v>
      </c>
      <c r="AA3829" t="str">
        <f t="shared" si="652"/>
        <v>ASR_COMP</v>
      </c>
      <c r="AB3829" s="957">
        <f t="shared" si="653"/>
        <v>44682</v>
      </c>
      <c r="AC3829" t="str">
        <f t="shared" si="654"/>
        <v>Unaudited</v>
      </c>
    </row>
    <row r="3830" spans="1:29" x14ac:dyDescent="0.25">
      <c r="A3830" t="s">
        <v>423</v>
      </c>
      <c r="B3830" t="s">
        <v>1388</v>
      </c>
      <c r="C3830" t="s">
        <v>1389</v>
      </c>
      <c r="D3830">
        <v>1900</v>
      </c>
      <c r="E3830" s="957">
        <v>1</v>
      </c>
      <c r="F3830" t="s">
        <v>443</v>
      </c>
      <c r="G3830" s="957">
        <v>274</v>
      </c>
      <c r="H3830" t="s">
        <v>392</v>
      </c>
      <c r="I3830" s="937" t="s">
        <v>491</v>
      </c>
      <c r="J3830" s="937" t="s">
        <v>447</v>
      </c>
      <c r="K3830" s="937" t="s">
        <v>449</v>
      </c>
      <c r="L3830" s="937" t="s">
        <v>87</v>
      </c>
      <c r="M3830" s="958" t="s">
        <v>457</v>
      </c>
      <c r="N3830" s="677">
        <f t="shared" ca="1" si="659"/>
        <v>0</v>
      </c>
      <c r="O3830" s="677">
        <f t="shared" ca="1" si="659"/>
        <v>0</v>
      </c>
      <c r="P3830" s="677">
        <f t="shared" ca="1" si="659"/>
        <v>0</v>
      </c>
      <c r="Q3830" s="677">
        <f t="shared" ca="1" si="659"/>
        <v>0</v>
      </c>
      <c r="R3830" s="677">
        <f t="shared" ca="1" si="659"/>
        <v>0</v>
      </c>
      <c r="S3830" s="677">
        <f t="shared" ca="1" si="659"/>
        <v>0</v>
      </c>
      <c r="T3830" s="677">
        <f t="shared" ca="1" si="659"/>
        <v>0</v>
      </c>
      <c r="U3830" s="677">
        <f t="shared" ca="1" si="659"/>
        <v>0</v>
      </c>
      <c r="V3830" s="677">
        <f t="shared" ca="1" si="659"/>
        <v>0</v>
      </c>
      <c r="W3830" s="677">
        <f t="shared" ca="1" si="660"/>
        <v>0</v>
      </c>
      <c r="X3830" s="677">
        <f t="shared" ca="1" si="659"/>
        <v>0</v>
      </c>
      <c r="Y3830" s="677">
        <f t="shared" ca="1" si="659"/>
        <v>0</v>
      </c>
      <c r="Z3830" s="677">
        <f t="shared" ca="1" si="659"/>
        <v>0</v>
      </c>
      <c r="AA3830" t="str">
        <f t="shared" si="652"/>
        <v>ASR_COMP</v>
      </c>
      <c r="AB3830" s="957">
        <f t="shared" si="653"/>
        <v>44682</v>
      </c>
      <c r="AC3830" t="str">
        <f t="shared" si="654"/>
        <v>Unaudited</v>
      </c>
    </row>
    <row r="3831" spans="1:29" x14ac:dyDescent="0.25">
      <c r="A3831" t="s">
        <v>423</v>
      </c>
      <c r="B3831" t="s">
        <v>1388</v>
      </c>
      <c r="C3831" t="s">
        <v>1389</v>
      </c>
      <c r="D3831">
        <v>1900</v>
      </c>
      <c r="E3831" s="957">
        <v>1</v>
      </c>
      <c r="F3831" t="s">
        <v>443</v>
      </c>
      <c r="G3831" s="957">
        <v>274</v>
      </c>
      <c r="H3831" t="s">
        <v>392</v>
      </c>
      <c r="I3831" s="937" t="s">
        <v>491</v>
      </c>
      <c r="J3831" s="937" t="s">
        <v>447</v>
      </c>
      <c r="K3831" s="937" t="s">
        <v>450</v>
      </c>
      <c r="L3831" s="943">
        <v>7.1</v>
      </c>
      <c r="M3831" s="959" t="s">
        <v>20</v>
      </c>
      <c r="N3831" s="677">
        <f t="shared" ca="1" si="659"/>
        <v>343123.36837933678</v>
      </c>
      <c r="O3831" s="677">
        <f t="shared" ca="1" si="659"/>
        <v>184984.85466289648</v>
      </c>
      <c r="P3831" s="677">
        <f t="shared" ca="1" si="659"/>
        <v>22370.546528804913</v>
      </c>
      <c r="Q3831" s="677">
        <f t="shared" ca="1" si="659"/>
        <v>39381.13492853973</v>
      </c>
      <c r="R3831" s="677">
        <f t="shared" ca="1" si="659"/>
        <v>18978.704760516201</v>
      </c>
      <c r="S3831" s="677">
        <f t="shared" ca="1" si="659"/>
        <v>12153.204013023227</v>
      </c>
      <c r="T3831" s="677">
        <f t="shared" ca="1" si="659"/>
        <v>760.43587445622109</v>
      </c>
      <c r="U3831" s="677">
        <f t="shared" ca="1" si="659"/>
        <v>1547.3733827240856</v>
      </c>
      <c r="V3831" s="677">
        <f t="shared" ca="1" si="659"/>
        <v>12599.826904317388</v>
      </c>
      <c r="W3831" s="677">
        <f t="shared" ca="1" si="660"/>
        <v>3644.4460459479801</v>
      </c>
      <c r="X3831" s="677">
        <f t="shared" ca="1" si="659"/>
        <v>35596.973327208842</v>
      </c>
      <c r="Y3831" s="677">
        <f t="shared" ca="1" si="659"/>
        <v>11105.867950901813</v>
      </c>
      <c r="Z3831" s="677">
        <f t="shared" ca="1" si="659"/>
        <v>0</v>
      </c>
      <c r="AA3831" t="str">
        <f t="shared" si="652"/>
        <v>ASR_COMP</v>
      </c>
      <c r="AB3831" s="957">
        <f t="shared" si="653"/>
        <v>44682</v>
      </c>
      <c r="AC3831" t="str">
        <f t="shared" si="654"/>
        <v>Unaudited</v>
      </c>
    </row>
    <row r="3832" spans="1:29" x14ac:dyDescent="0.25">
      <c r="A3832" t="s">
        <v>423</v>
      </c>
      <c r="B3832" t="s">
        <v>1388</v>
      </c>
      <c r="C3832" t="s">
        <v>1389</v>
      </c>
      <c r="D3832">
        <v>1900</v>
      </c>
      <c r="E3832" s="957">
        <v>1</v>
      </c>
      <c r="F3832" t="s">
        <v>443</v>
      </c>
      <c r="G3832" s="957">
        <v>274</v>
      </c>
      <c r="H3832" t="s">
        <v>392</v>
      </c>
      <c r="I3832" s="958" t="s">
        <v>491</v>
      </c>
      <c r="J3832" s="958" t="s">
        <v>447</v>
      </c>
      <c r="K3832" s="958" t="s">
        <v>450</v>
      </c>
      <c r="L3832" s="937">
        <v>7.2</v>
      </c>
      <c r="M3832" s="958" t="s">
        <v>21</v>
      </c>
      <c r="N3832" s="677">
        <f t="shared" ca="1" si="659"/>
        <v>0</v>
      </c>
      <c r="O3832" s="677">
        <f t="shared" ca="1" si="659"/>
        <v>0</v>
      </c>
      <c r="P3832" s="677">
        <f t="shared" ca="1" si="659"/>
        <v>0</v>
      </c>
      <c r="Q3832" s="677">
        <f t="shared" ca="1" si="659"/>
        <v>0</v>
      </c>
      <c r="R3832" s="677">
        <f t="shared" ca="1" si="659"/>
        <v>0</v>
      </c>
      <c r="S3832" s="677">
        <f t="shared" ca="1" si="659"/>
        <v>0</v>
      </c>
      <c r="T3832" s="677">
        <f t="shared" ca="1" si="659"/>
        <v>0</v>
      </c>
      <c r="U3832" s="677">
        <f t="shared" ca="1" si="659"/>
        <v>0</v>
      </c>
      <c r="V3832" s="677">
        <f t="shared" ca="1" si="659"/>
        <v>0</v>
      </c>
      <c r="W3832" s="677">
        <f t="shared" ca="1" si="660"/>
        <v>0</v>
      </c>
      <c r="X3832" s="677">
        <f t="shared" ca="1" si="659"/>
        <v>0</v>
      </c>
      <c r="Y3832" s="677">
        <f t="shared" ca="1" si="659"/>
        <v>0</v>
      </c>
      <c r="Z3832" s="677">
        <f t="shared" ca="1" si="659"/>
        <v>0</v>
      </c>
      <c r="AA3832" t="str">
        <f t="shared" si="652"/>
        <v>ASR_COMP</v>
      </c>
      <c r="AB3832" s="957">
        <f t="shared" si="653"/>
        <v>44682</v>
      </c>
      <c r="AC3832" t="str">
        <f t="shared" si="654"/>
        <v>Unaudited</v>
      </c>
    </row>
    <row r="3833" spans="1:29" x14ac:dyDescent="0.25">
      <c r="A3833" t="s">
        <v>423</v>
      </c>
      <c r="B3833" t="s">
        <v>1388</v>
      </c>
      <c r="C3833" t="s">
        <v>1389</v>
      </c>
      <c r="D3833">
        <v>1900</v>
      </c>
      <c r="E3833" s="957">
        <v>1</v>
      </c>
      <c r="F3833" t="s">
        <v>443</v>
      </c>
      <c r="G3833" s="957">
        <v>274</v>
      </c>
      <c r="H3833" t="s">
        <v>392</v>
      </c>
      <c r="I3833" s="937" t="s">
        <v>491</v>
      </c>
      <c r="J3833" s="937" t="s">
        <v>447</v>
      </c>
      <c r="K3833" s="937" t="s">
        <v>450</v>
      </c>
      <c r="L3833" s="937">
        <v>7.3</v>
      </c>
      <c r="M3833" s="958" t="s">
        <v>158</v>
      </c>
      <c r="N3833" s="677">
        <f t="shared" ca="1" si="659"/>
        <v>112317.52458537789</v>
      </c>
      <c r="O3833" s="677">
        <f t="shared" ca="1" si="659"/>
        <v>88569.034029157949</v>
      </c>
      <c r="P3833" s="677">
        <f t="shared" ca="1" si="659"/>
        <v>8363.453455250039</v>
      </c>
      <c r="Q3833" s="677">
        <f t="shared" ca="1" si="659"/>
        <v>5260.3042435057341</v>
      </c>
      <c r="R3833" s="677">
        <f t="shared" ca="1" si="659"/>
        <v>1969.4106462598986</v>
      </c>
      <c r="S3833" s="677">
        <f t="shared" ca="1" si="659"/>
        <v>3634.0289062474103</v>
      </c>
      <c r="T3833" s="677">
        <f t="shared" ca="1" si="659"/>
        <v>10.759588750731202</v>
      </c>
      <c r="U3833" s="677">
        <f t="shared" ca="1" si="659"/>
        <v>160.11615877529024</v>
      </c>
      <c r="V3833" s="677">
        <f t="shared" ca="1" si="659"/>
        <v>642.51980446166772</v>
      </c>
      <c r="W3833" s="677">
        <f t="shared" ca="1" si="660"/>
        <v>942.39643587904902</v>
      </c>
      <c r="X3833" s="677">
        <f t="shared" ca="1" si="659"/>
        <v>2073.071762357853</v>
      </c>
      <c r="Y3833" s="677">
        <f t="shared" ca="1" si="659"/>
        <v>692.42955473227016</v>
      </c>
      <c r="Z3833" s="677">
        <f t="shared" ca="1" si="659"/>
        <v>0</v>
      </c>
      <c r="AA3833" t="str">
        <f t="shared" si="652"/>
        <v>ASR_COMP</v>
      </c>
      <c r="AB3833" s="957">
        <f t="shared" si="653"/>
        <v>44682</v>
      </c>
      <c r="AC3833" t="str">
        <f t="shared" si="654"/>
        <v>Unaudited</v>
      </c>
    </row>
    <row r="3834" spans="1:29" x14ac:dyDescent="0.25">
      <c r="A3834" t="s">
        <v>423</v>
      </c>
      <c r="B3834" t="s">
        <v>1388</v>
      </c>
      <c r="C3834" t="s">
        <v>1389</v>
      </c>
      <c r="D3834">
        <v>1900</v>
      </c>
      <c r="E3834" s="957">
        <v>1</v>
      </c>
      <c r="F3834" t="s">
        <v>443</v>
      </c>
      <c r="G3834" s="957">
        <v>274</v>
      </c>
      <c r="H3834" t="s">
        <v>392</v>
      </c>
      <c r="I3834" s="937" t="s">
        <v>491</v>
      </c>
      <c r="J3834" s="937" t="s">
        <v>447</v>
      </c>
      <c r="K3834" s="937" t="s">
        <v>450</v>
      </c>
      <c r="L3834" s="937" t="s">
        <v>91</v>
      </c>
      <c r="M3834" s="958" t="s">
        <v>458</v>
      </c>
      <c r="N3834" s="677">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7">
        <f t="shared" ca="1" si="661"/>
        <v>0</v>
      </c>
      <c r="P3834" s="677">
        <f t="shared" ca="1" si="661"/>
        <v>0</v>
      </c>
      <c r="Q3834" s="677">
        <f t="shared" ca="1" si="661"/>
        <v>0</v>
      </c>
      <c r="R3834" s="677">
        <f t="shared" ca="1" si="661"/>
        <v>0</v>
      </c>
      <c r="S3834" s="677">
        <f t="shared" ca="1" si="661"/>
        <v>0</v>
      </c>
      <c r="T3834" s="677">
        <f t="shared" ca="1" si="661"/>
        <v>0</v>
      </c>
      <c r="U3834" s="677">
        <f t="shared" ca="1" si="661"/>
        <v>0</v>
      </c>
      <c r="V3834" s="677">
        <f t="shared" ca="1" si="661"/>
        <v>0</v>
      </c>
      <c r="W3834" s="677">
        <f t="shared" ca="1" si="660"/>
        <v>0</v>
      </c>
      <c r="X3834" s="677">
        <f t="shared" ca="1" si="661"/>
        <v>0</v>
      </c>
      <c r="Y3834" s="677">
        <f t="shared" ca="1" si="661"/>
        <v>0</v>
      </c>
      <c r="Z3834" s="677">
        <f t="shared" ca="1" si="661"/>
        <v>0</v>
      </c>
      <c r="AA3834" t="str">
        <f t="shared" si="652"/>
        <v>ASR_COMP</v>
      </c>
      <c r="AB3834" s="957">
        <f t="shared" si="653"/>
        <v>44682</v>
      </c>
      <c r="AC3834" t="str">
        <f t="shared" si="654"/>
        <v>Unaudited</v>
      </c>
    </row>
    <row r="3835" spans="1:29" x14ac:dyDescent="0.25">
      <c r="A3835" t="s">
        <v>423</v>
      </c>
      <c r="B3835" t="s">
        <v>1388</v>
      </c>
      <c r="C3835" t="s">
        <v>1389</v>
      </c>
      <c r="D3835">
        <v>1900</v>
      </c>
      <c r="E3835" s="957">
        <v>1</v>
      </c>
      <c r="F3835" t="s">
        <v>443</v>
      </c>
      <c r="G3835" s="957">
        <v>274</v>
      </c>
      <c r="H3835" t="s">
        <v>392</v>
      </c>
      <c r="I3835" s="958" t="s">
        <v>491</v>
      </c>
      <c r="J3835" s="958" t="s">
        <v>447</v>
      </c>
      <c r="K3835" s="958" t="s">
        <v>451</v>
      </c>
      <c r="L3835" s="937">
        <v>8.1</v>
      </c>
      <c r="M3835" s="958" t="s">
        <v>22</v>
      </c>
      <c r="N3835" s="677">
        <f t="shared" ca="1" si="661"/>
        <v>12752775.849173678</v>
      </c>
      <c r="O3835" s="677">
        <f t="shared" ca="1" si="661"/>
        <v>3828800.4965071729</v>
      </c>
      <c r="P3835" s="677">
        <f t="shared" ca="1" si="661"/>
        <v>772911.62113616499</v>
      </c>
      <c r="Q3835" s="677">
        <f t="shared" ca="1" si="661"/>
        <v>2834817.9170527253</v>
      </c>
      <c r="R3835" s="677">
        <f t="shared" ca="1" si="661"/>
        <v>1701698.4161150954</v>
      </c>
      <c r="S3835" s="677">
        <f t="shared" ca="1" si="661"/>
        <v>6683.050701055583</v>
      </c>
      <c r="T3835" s="677">
        <f t="shared" ca="1" si="661"/>
        <v>51832.806787384739</v>
      </c>
      <c r="U3835" s="677">
        <f t="shared" ca="1" si="661"/>
        <v>26.901836310258439</v>
      </c>
      <c r="V3835" s="677">
        <f t="shared" ca="1" si="661"/>
        <v>2329720.5818382073</v>
      </c>
      <c r="W3835" s="677">
        <f t="shared" ca="1" si="660"/>
        <v>129312.07388665175</v>
      </c>
      <c r="X3835" s="677">
        <f t="shared" ca="1" si="661"/>
        <v>1177.0670571631356</v>
      </c>
      <c r="Y3835" s="677">
        <f t="shared" ca="1" si="661"/>
        <v>1095794.9162557486</v>
      </c>
      <c r="Z3835" s="677">
        <f t="shared" ca="1" si="661"/>
        <v>0</v>
      </c>
      <c r="AA3835" t="str">
        <f t="shared" si="652"/>
        <v>ASR_COMP</v>
      </c>
      <c r="AB3835" s="957">
        <f t="shared" si="653"/>
        <v>44682</v>
      </c>
      <c r="AC3835" t="str">
        <f t="shared" si="654"/>
        <v>Unaudited</v>
      </c>
    </row>
    <row r="3836" spans="1:29" x14ac:dyDescent="0.25">
      <c r="A3836" t="s">
        <v>423</v>
      </c>
      <c r="B3836" t="s">
        <v>1388</v>
      </c>
      <c r="C3836" t="s">
        <v>1389</v>
      </c>
      <c r="D3836">
        <v>1900</v>
      </c>
      <c r="E3836" s="957">
        <v>1</v>
      </c>
      <c r="F3836" t="s">
        <v>443</v>
      </c>
      <c r="G3836" s="957">
        <v>274</v>
      </c>
      <c r="H3836" t="s">
        <v>392</v>
      </c>
      <c r="I3836" s="958" t="s">
        <v>491</v>
      </c>
      <c r="J3836" s="958" t="s">
        <v>447</v>
      </c>
      <c r="K3836" s="958" t="s">
        <v>451</v>
      </c>
      <c r="L3836" s="953" t="s">
        <v>115</v>
      </c>
      <c r="M3836" s="958" t="s">
        <v>446</v>
      </c>
      <c r="N3836" s="677">
        <f t="shared" ca="1" si="661"/>
        <v>104106.88</v>
      </c>
      <c r="O3836" s="677">
        <f t="shared" ca="1" si="661"/>
        <v>24048</v>
      </c>
      <c r="P3836" s="677">
        <f t="shared" ca="1" si="661"/>
        <v>38587.040000000001</v>
      </c>
      <c r="Q3836" s="677">
        <f t="shared" ca="1" si="661"/>
        <v>25439.84</v>
      </c>
      <c r="R3836" s="677">
        <f t="shared" ca="1" si="661"/>
        <v>0</v>
      </c>
      <c r="S3836" s="677">
        <f t="shared" ca="1" si="661"/>
        <v>0</v>
      </c>
      <c r="T3836" s="677">
        <f t="shared" ca="1" si="661"/>
        <v>0</v>
      </c>
      <c r="U3836" s="677">
        <f t="shared" ca="1" si="661"/>
        <v>0</v>
      </c>
      <c r="V3836" s="677">
        <f t="shared" ca="1" si="661"/>
        <v>16032</v>
      </c>
      <c r="W3836" s="677">
        <f t="shared" ca="1" si="660"/>
        <v>0</v>
      </c>
      <c r="X3836" s="677">
        <f t="shared" ca="1" si="661"/>
        <v>0</v>
      </c>
      <c r="Y3836" s="677">
        <f t="shared" ca="1" si="661"/>
        <v>0</v>
      </c>
      <c r="Z3836" s="677">
        <f t="shared" ca="1" si="661"/>
        <v>0</v>
      </c>
      <c r="AA3836" t="str">
        <f t="shared" si="652"/>
        <v>ASR_COMP</v>
      </c>
      <c r="AB3836" s="957">
        <f t="shared" si="653"/>
        <v>44682</v>
      </c>
      <c r="AC3836" t="str">
        <f t="shared" si="654"/>
        <v>Unaudited</v>
      </c>
    </row>
    <row r="3837" spans="1:29" x14ac:dyDescent="0.25">
      <c r="A3837" t="s">
        <v>423</v>
      </c>
      <c r="B3837" t="s">
        <v>1388</v>
      </c>
      <c r="C3837" t="s">
        <v>1389</v>
      </c>
      <c r="D3837">
        <v>1900</v>
      </c>
      <c r="E3837" s="957">
        <v>1</v>
      </c>
      <c r="F3837" t="s">
        <v>443</v>
      </c>
      <c r="G3837" s="957">
        <v>274</v>
      </c>
      <c r="H3837" t="s">
        <v>392</v>
      </c>
      <c r="I3837" s="937" t="s">
        <v>491</v>
      </c>
      <c r="J3837" s="937" t="s">
        <v>447</v>
      </c>
      <c r="K3837" s="937" t="s">
        <v>451</v>
      </c>
      <c r="L3837" s="937" t="s">
        <v>117</v>
      </c>
      <c r="M3837" s="958" t="s">
        <v>160</v>
      </c>
      <c r="N3837" s="677">
        <f t="shared" ca="1" si="661"/>
        <v>0</v>
      </c>
      <c r="O3837" s="677">
        <f t="shared" ca="1" si="661"/>
        <v>0</v>
      </c>
      <c r="P3837" s="677">
        <f t="shared" ca="1" si="661"/>
        <v>0</v>
      </c>
      <c r="Q3837" s="677">
        <f t="shared" ca="1" si="661"/>
        <v>0</v>
      </c>
      <c r="R3837" s="677">
        <f t="shared" ca="1" si="661"/>
        <v>0</v>
      </c>
      <c r="S3837" s="677">
        <f t="shared" ca="1" si="661"/>
        <v>0</v>
      </c>
      <c r="T3837" s="677">
        <f t="shared" ca="1" si="661"/>
        <v>0</v>
      </c>
      <c r="U3837" s="677">
        <f t="shared" ca="1" si="661"/>
        <v>0</v>
      </c>
      <c r="V3837" s="677">
        <f t="shared" ca="1" si="661"/>
        <v>0</v>
      </c>
      <c r="W3837" s="677">
        <f t="shared" ca="1" si="660"/>
        <v>0</v>
      </c>
      <c r="X3837" s="677">
        <f t="shared" ca="1" si="661"/>
        <v>0</v>
      </c>
      <c r="Y3837" s="677">
        <f t="shared" ca="1" si="661"/>
        <v>0</v>
      </c>
      <c r="Z3837" s="677">
        <f t="shared" ca="1" si="661"/>
        <v>0</v>
      </c>
      <c r="AA3837" t="str">
        <f t="shared" si="652"/>
        <v>ASR_COMP</v>
      </c>
      <c r="AB3837" s="957">
        <f t="shared" si="653"/>
        <v>44682</v>
      </c>
      <c r="AC3837" t="str">
        <f t="shared" si="654"/>
        <v>Unaudited</v>
      </c>
    </row>
    <row r="3838" spans="1:29" x14ac:dyDescent="0.25">
      <c r="A3838" t="s">
        <v>423</v>
      </c>
      <c r="B3838" t="s">
        <v>1388</v>
      </c>
      <c r="C3838" t="s">
        <v>1389</v>
      </c>
      <c r="D3838">
        <v>1900</v>
      </c>
      <c r="E3838" s="957">
        <v>1</v>
      </c>
      <c r="F3838" t="s">
        <v>443</v>
      </c>
      <c r="G3838" s="957">
        <v>274</v>
      </c>
      <c r="H3838" t="s">
        <v>392</v>
      </c>
      <c r="I3838" s="937" t="s">
        <v>491</v>
      </c>
      <c r="J3838" s="937" t="s">
        <v>447</v>
      </c>
      <c r="K3838" s="937" t="s">
        <v>451</v>
      </c>
      <c r="L3838" s="937" t="s">
        <v>118</v>
      </c>
      <c r="M3838" s="958" t="s">
        <v>116</v>
      </c>
      <c r="N3838" s="677">
        <f t="shared" ca="1" si="661"/>
        <v>-47144.434110886476</v>
      </c>
      <c r="O3838" s="677">
        <f t="shared" ca="1" si="661"/>
        <v>-15275.876628972066</v>
      </c>
      <c r="P3838" s="677">
        <f t="shared" ca="1" si="661"/>
        <v>-3083.7079603248362</v>
      </c>
      <c r="Q3838" s="677">
        <f t="shared" ca="1" si="661"/>
        <v>-9891.0863677381312</v>
      </c>
      <c r="R3838" s="677">
        <f t="shared" ca="1" si="661"/>
        <v>-5937.4698827700868</v>
      </c>
      <c r="S3838" s="677">
        <f t="shared" ca="1" si="661"/>
        <v>-468.57494228318359</v>
      </c>
      <c r="T3838" s="677">
        <f t="shared" ca="1" si="661"/>
        <v>0</v>
      </c>
      <c r="U3838" s="677">
        <f t="shared" ca="1" si="661"/>
        <v>-1.8861934407290921</v>
      </c>
      <c r="V3838" s="677">
        <f t="shared" ca="1" si="661"/>
        <v>-8128.7293088708975</v>
      </c>
      <c r="W3838" s="677">
        <f t="shared" ca="1" si="660"/>
        <v>-451.18837563083525</v>
      </c>
      <c r="X3838" s="677">
        <f t="shared" ca="1" si="661"/>
        <v>-82.528796061136717</v>
      </c>
      <c r="Y3838" s="677">
        <f t="shared" ca="1" si="661"/>
        <v>-3823.3856547945588</v>
      </c>
      <c r="Z3838" s="677">
        <f t="shared" ca="1" si="661"/>
        <v>0</v>
      </c>
      <c r="AA3838" t="str">
        <f t="shared" si="652"/>
        <v>ASR_COMP</v>
      </c>
      <c r="AB3838" s="957">
        <f t="shared" si="653"/>
        <v>44682</v>
      </c>
      <c r="AC3838" t="str">
        <f t="shared" si="654"/>
        <v>Unaudited</v>
      </c>
    </row>
    <row r="3839" spans="1:29" x14ac:dyDescent="0.25">
      <c r="A3839" t="s">
        <v>423</v>
      </c>
      <c r="B3839" t="s">
        <v>1388</v>
      </c>
      <c r="C3839" t="s">
        <v>1389</v>
      </c>
      <c r="D3839">
        <v>1900</v>
      </c>
      <c r="E3839" s="957">
        <v>1</v>
      </c>
      <c r="F3839" t="s">
        <v>443</v>
      </c>
      <c r="G3839" s="957">
        <v>274</v>
      </c>
      <c r="H3839" t="s">
        <v>392</v>
      </c>
      <c r="I3839" s="937" t="s">
        <v>491</v>
      </c>
      <c r="J3839" s="937" t="s">
        <v>447</v>
      </c>
      <c r="K3839" s="937" t="s">
        <v>451</v>
      </c>
      <c r="L3839" s="937" t="s">
        <v>119</v>
      </c>
      <c r="M3839" s="958" t="s">
        <v>161</v>
      </c>
      <c r="N3839" s="677">
        <f t="shared" ca="1" si="661"/>
        <v>0</v>
      </c>
      <c r="O3839" s="677">
        <f t="shared" ca="1" si="661"/>
        <v>0</v>
      </c>
      <c r="P3839" s="677">
        <f t="shared" ca="1" si="661"/>
        <v>0</v>
      </c>
      <c r="Q3839" s="677">
        <f t="shared" ca="1" si="661"/>
        <v>0</v>
      </c>
      <c r="R3839" s="677">
        <f t="shared" ca="1" si="661"/>
        <v>0</v>
      </c>
      <c r="S3839" s="677">
        <f t="shared" ca="1" si="661"/>
        <v>0</v>
      </c>
      <c r="T3839" s="677">
        <f t="shared" ca="1" si="661"/>
        <v>0</v>
      </c>
      <c r="U3839" s="677">
        <f t="shared" ca="1" si="661"/>
        <v>0</v>
      </c>
      <c r="V3839" s="677">
        <f t="shared" ca="1" si="661"/>
        <v>0</v>
      </c>
      <c r="W3839" s="677">
        <f t="shared" ca="1" si="660"/>
        <v>0</v>
      </c>
      <c r="X3839" s="677">
        <f t="shared" ca="1" si="661"/>
        <v>0</v>
      </c>
      <c r="Y3839" s="677">
        <f t="shared" ca="1" si="661"/>
        <v>0</v>
      </c>
      <c r="Z3839" s="677">
        <f t="shared" ca="1" si="661"/>
        <v>0</v>
      </c>
      <c r="AA3839" t="str">
        <f t="shared" si="652"/>
        <v>ASR_COMP</v>
      </c>
      <c r="AB3839" s="957">
        <f t="shared" si="653"/>
        <v>44682</v>
      </c>
      <c r="AC3839" t="str">
        <f t="shared" si="654"/>
        <v>Unaudited</v>
      </c>
    </row>
    <row r="3840" spans="1:29" x14ac:dyDescent="0.25">
      <c r="A3840" t="s">
        <v>423</v>
      </c>
      <c r="B3840" t="s">
        <v>1388</v>
      </c>
      <c r="C3840" t="s">
        <v>1389</v>
      </c>
      <c r="D3840">
        <v>1900</v>
      </c>
      <c r="E3840" s="957">
        <v>1</v>
      </c>
      <c r="F3840" t="s">
        <v>443</v>
      </c>
      <c r="G3840" s="957">
        <v>274</v>
      </c>
      <c r="H3840" t="s">
        <v>392</v>
      </c>
      <c r="I3840" s="937" t="s">
        <v>491</v>
      </c>
      <c r="J3840" s="937" t="s">
        <v>447</v>
      </c>
      <c r="K3840" s="937" t="s">
        <v>451</v>
      </c>
      <c r="L3840" s="953" t="s">
        <v>162</v>
      </c>
      <c r="M3840" s="958" t="s">
        <v>23</v>
      </c>
      <c r="N3840" s="677">
        <f t="shared" ca="1" si="661"/>
        <v>0</v>
      </c>
      <c r="O3840" s="677">
        <f t="shared" ca="1" si="661"/>
        <v>0</v>
      </c>
      <c r="P3840" s="677">
        <f t="shared" ca="1" si="661"/>
        <v>0</v>
      </c>
      <c r="Q3840" s="677">
        <f t="shared" ca="1" si="661"/>
        <v>0</v>
      </c>
      <c r="R3840" s="677">
        <f t="shared" ca="1" si="661"/>
        <v>0</v>
      </c>
      <c r="S3840" s="677">
        <f t="shared" ca="1" si="661"/>
        <v>0</v>
      </c>
      <c r="T3840" s="677">
        <f t="shared" ca="1" si="661"/>
        <v>0</v>
      </c>
      <c r="U3840" s="677">
        <f t="shared" ca="1" si="661"/>
        <v>0</v>
      </c>
      <c r="V3840" s="677">
        <f t="shared" ca="1" si="661"/>
        <v>0</v>
      </c>
      <c r="W3840" s="677">
        <f t="shared" ca="1" si="660"/>
        <v>0</v>
      </c>
      <c r="X3840" s="677">
        <f t="shared" ca="1" si="661"/>
        <v>0</v>
      </c>
      <c r="Y3840" s="677">
        <f t="shared" ca="1" si="661"/>
        <v>0</v>
      </c>
      <c r="Z3840" s="677">
        <f t="shared" ca="1" si="661"/>
        <v>0</v>
      </c>
      <c r="AA3840" t="str">
        <f t="shared" si="652"/>
        <v>ASR_COMP</v>
      </c>
      <c r="AB3840" s="957">
        <f t="shared" si="653"/>
        <v>44682</v>
      </c>
      <c r="AC3840" t="str">
        <f t="shared" si="654"/>
        <v>Unaudited</v>
      </c>
    </row>
    <row r="3841" spans="1:29" x14ac:dyDescent="0.25">
      <c r="A3841" t="s">
        <v>423</v>
      </c>
      <c r="B3841" t="s">
        <v>1388</v>
      </c>
      <c r="C3841" t="s">
        <v>1389</v>
      </c>
      <c r="D3841">
        <v>1900</v>
      </c>
      <c r="E3841" s="957">
        <v>1</v>
      </c>
      <c r="F3841" t="s">
        <v>443</v>
      </c>
      <c r="G3841" s="957">
        <v>274</v>
      </c>
      <c r="H3841" t="s">
        <v>392</v>
      </c>
      <c r="I3841" s="937" t="s">
        <v>491</v>
      </c>
      <c r="J3841" s="937" t="s">
        <v>447</v>
      </c>
      <c r="K3841" s="937" t="s">
        <v>451</v>
      </c>
      <c r="L3841" s="953" t="s">
        <v>445</v>
      </c>
      <c r="M3841" s="958" t="s">
        <v>459</v>
      </c>
      <c r="N3841" s="677">
        <f t="shared" ca="1" si="661"/>
        <v>0</v>
      </c>
      <c r="O3841" s="677">
        <f t="shared" ca="1" si="661"/>
        <v>0</v>
      </c>
      <c r="P3841" s="677">
        <f t="shared" ca="1" si="661"/>
        <v>0</v>
      </c>
      <c r="Q3841" s="677">
        <f t="shared" ca="1" si="661"/>
        <v>0</v>
      </c>
      <c r="R3841" s="677">
        <f t="shared" ca="1" si="661"/>
        <v>0</v>
      </c>
      <c r="S3841" s="677">
        <f t="shared" ca="1" si="661"/>
        <v>0</v>
      </c>
      <c r="T3841" s="677">
        <f t="shared" ca="1" si="661"/>
        <v>0</v>
      </c>
      <c r="U3841" s="677">
        <f t="shared" ca="1" si="661"/>
        <v>0</v>
      </c>
      <c r="V3841" s="677">
        <f t="shared" ca="1" si="661"/>
        <v>0</v>
      </c>
      <c r="W3841" s="677">
        <f t="shared" ca="1" si="660"/>
        <v>0</v>
      </c>
      <c r="X3841" s="677">
        <f t="shared" ca="1" si="661"/>
        <v>0</v>
      </c>
      <c r="Y3841" s="677">
        <f t="shared" ca="1" si="661"/>
        <v>0</v>
      </c>
      <c r="Z3841" s="677">
        <f t="shared" ca="1" si="661"/>
        <v>0</v>
      </c>
      <c r="AA3841" t="str">
        <f t="shared" si="652"/>
        <v>ASR_COMP</v>
      </c>
      <c r="AB3841" s="957">
        <f t="shared" si="653"/>
        <v>44682</v>
      </c>
      <c r="AC3841" t="str">
        <f t="shared" si="654"/>
        <v>Unaudited</v>
      </c>
    </row>
    <row r="3842" spans="1:29" ht="30" x14ac:dyDescent="0.25">
      <c r="A3842" t="s">
        <v>423</v>
      </c>
      <c r="B3842" t="s">
        <v>1388</v>
      </c>
      <c r="C3842" t="s">
        <v>1389</v>
      </c>
      <c r="D3842">
        <v>1900</v>
      </c>
      <c r="E3842" s="957">
        <v>1</v>
      </c>
      <c r="F3842" t="s">
        <v>443</v>
      </c>
      <c r="G3842" s="957">
        <v>274</v>
      </c>
      <c r="H3842" t="s">
        <v>392</v>
      </c>
      <c r="I3842" s="937" t="s">
        <v>491</v>
      </c>
      <c r="J3842" s="937" t="s">
        <v>447</v>
      </c>
      <c r="K3842" s="937" t="s">
        <v>452</v>
      </c>
      <c r="L3842" s="937">
        <v>9.1</v>
      </c>
      <c r="M3842" s="958" t="s">
        <v>188</v>
      </c>
      <c r="N3842" s="677">
        <f t="shared" ca="1" si="661"/>
        <v>1045827.356426544</v>
      </c>
      <c r="O3842" s="677">
        <f t="shared" ca="1" si="661"/>
        <v>75743.818086485218</v>
      </c>
      <c r="P3842" s="677">
        <f t="shared" ca="1" si="661"/>
        <v>1992.9343513064621</v>
      </c>
      <c r="Q3842" s="677">
        <f t="shared" ca="1" si="661"/>
        <v>141346.98090138711</v>
      </c>
      <c r="R3842" s="677">
        <f t="shared" ca="1" si="661"/>
        <v>30014.30310055388</v>
      </c>
      <c r="S3842" s="677">
        <f t="shared" ca="1" si="661"/>
        <v>43155.613114913467</v>
      </c>
      <c r="T3842" s="677">
        <f t="shared" ca="1" si="661"/>
        <v>251.62494158249365</v>
      </c>
      <c r="U3842" s="677">
        <f t="shared" ca="1" si="661"/>
        <v>34.672896662431889</v>
      </c>
      <c r="V3842" s="677">
        <f t="shared" ca="1" si="661"/>
        <v>3634.5976423194152</v>
      </c>
      <c r="W3842" s="677">
        <f t="shared" ca="1" si="660"/>
        <v>749652.81139133358</v>
      </c>
      <c r="X3842" s="677">
        <f t="shared" ca="1" si="661"/>
        <v>0</v>
      </c>
      <c r="Y3842" s="677">
        <f t="shared" ca="1" si="661"/>
        <v>0</v>
      </c>
      <c r="Z3842" s="677">
        <f t="shared" ca="1" si="661"/>
        <v>0</v>
      </c>
      <c r="AA3842" t="str">
        <f t="shared" ref="AA3842:AA3905" si="662">file_name</f>
        <v>ASR_COMP</v>
      </c>
      <c r="AB3842" s="957">
        <f t="shared" ref="AB3842:AB3905" si="663">file_date</f>
        <v>44682</v>
      </c>
      <c r="AC3842" t="str">
        <f t="shared" ref="AC3842:AC3905" si="664">status</f>
        <v>Unaudited</v>
      </c>
    </row>
    <row r="3843" spans="1:29" x14ac:dyDescent="0.25">
      <c r="A3843" t="s">
        <v>423</v>
      </c>
      <c r="B3843" t="s">
        <v>1388</v>
      </c>
      <c r="C3843" t="s">
        <v>1389</v>
      </c>
      <c r="D3843">
        <v>1900</v>
      </c>
      <c r="E3843" s="957">
        <v>1</v>
      </c>
      <c r="F3843" t="s">
        <v>443</v>
      </c>
      <c r="G3843" s="957">
        <v>274</v>
      </c>
      <c r="H3843" t="s">
        <v>392</v>
      </c>
      <c r="I3843" s="958" t="s">
        <v>491</v>
      </c>
      <c r="J3843" s="958" t="s">
        <v>447</v>
      </c>
      <c r="K3843" s="958" t="s">
        <v>452</v>
      </c>
      <c r="L3843" s="937" t="s">
        <v>109</v>
      </c>
      <c r="M3843" s="958" t="s">
        <v>189</v>
      </c>
      <c r="N3843" s="677">
        <f t="shared" ca="1" si="661"/>
        <v>331440.31991681596</v>
      </c>
      <c r="O3843" s="677">
        <f t="shared" ca="1" si="661"/>
        <v>17977.485880615332</v>
      </c>
      <c r="P3843" s="677">
        <f t="shared" ca="1" si="661"/>
        <v>394.39027005099507</v>
      </c>
      <c r="Q3843" s="677">
        <f t="shared" ca="1" si="661"/>
        <v>158212.74852911974</v>
      </c>
      <c r="R3843" s="677">
        <f t="shared" ca="1" si="661"/>
        <v>11093.509613791755</v>
      </c>
      <c r="S3843" s="677">
        <f t="shared" ca="1" si="661"/>
        <v>122138.15446502391</v>
      </c>
      <c r="T3843" s="677">
        <f t="shared" ca="1" si="661"/>
        <v>56.075958579995927</v>
      </c>
      <c r="U3843" s="677">
        <f t="shared" ca="1" si="661"/>
        <v>7.7270397157889779</v>
      </c>
      <c r="V3843" s="677">
        <f t="shared" ca="1" si="661"/>
        <v>21312.42832635637</v>
      </c>
      <c r="W3843" s="677">
        <f t="shared" ca="1" si="660"/>
        <v>247.79983356213123</v>
      </c>
      <c r="X3843" s="677">
        <f t="shared" ca="1" si="661"/>
        <v>0</v>
      </c>
      <c r="Y3843" s="677">
        <f t="shared" ca="1" si="661"/>
        <v>0</v>
      </c>
      <c r="Z3843" s="677">
        <f t="shared" ca="1" si="661"/>
        <v>0</v>
      </c>
      <c r="AA3843" t="str">
        <f t="shared" si="662"/>
        <v>ASR_COMP</v>
      </c>
      <c r="AB3843" s="957">
        <f t="shared" si="663"/>
        <v>44682</v>
      </c>
      <c r="AC3843" t="str">
        <f t="shared" si="664"/>
        <v>Unaudited</v>
      </c>
    </row>
    <row r="3844" spans="1:29" x14ac:dyDescent="0.25">
      <c r="A3844" t="s">
        <v>423</v>
      </c>
      <c r="B3844" t="s">
        <v>1388</v>
      </c>
      <c r="C3844" t="s">
        <v>1389</v>
      </c>
      <c r="D3844">
        <v>1900</v>
      </c>
      <c r="E3844" s="957">
        <v>1</v>
      </c>
      <c r="F3844" t="s">
        <v>443</v>
      </c>
      <c r="G3844" s="957">
        <v>274</v>
      </c>
      <c r="H3844" t="s">
        <v>392</v>
      </c>
      <c r="I3844" s="937" t="s">
        <v>491</v>
      </c>
      <c r="J3844" s="937" t="s">
        <v>447</v>
      </c>
      <c r="K3844" s="937" t="s">
        <v>452</v>
      </c>
      <c r="L3844" s="937" t="s">
        <v>1324</v>
      </c>
      <c r="M3844" s="958" t="s">
        <v>1325</v>
      </c>
      <c r="N3844" s="677">
        <f t="shared" ca="1" si="661"/>
        <v>568959.31317970343</v>
      </c>
      <c r="O3844" s="677">
        <f t="shared" ca="1" si="661"/>
        <v>59979.714619608851</v>
      </c>
      <c r="P3844" s="677">
        <f t="shared" ca="1" si="661"/>
        <v>417.02658462639801</v>
      </c>
      <c r="Q3844" s="677">
        <f t="shared" ca="1" si="661"/>
        <v>387005.36706042156</v>
      </c>
      <c r="R3844" s="677">
        <f t="shared" ca="1" si="661"/>
        <v>14967.941966625222</v>
      </c>
      <c r="S3844" s="677">
        <f t="shared" ca="1" si="661"/>
        <v>106081.13020918707</v>
      </c>
      <c r="T3844" s="677">
        <f t="shared" ca="1" si="661"/>
        <v>59.294478748786922</v>
      </c>
      <c r="U3844" s="677">
        <f t="shared" ca="1" si="661"/>
        <v>8.1705387446078568</v>
      </c>
      <c r="V3844" s="677">
        <f t="shared" ca="1" si="661"/>
        <v>178.64523764654078</v>
      </c>
      <c r="W3844" s="677">
        <f t="shared" ca="1" si="660"/>
        <v>262.0224840943556</v>
      </c>
      <c r="X3844" s="677">
        <f t="shared" ca="1" si="661"/>
        <v>0</v>
      </c>
      <c r="Y3844" s="677">
        <f t="shared" ca="1" si="661"/>
        <v>0</v>
      </c>
      <c r="Z3844" s="677">
        <f t="shared" ca="1" si="661"/>
        <v>0</v>
      </c>
      <c r="AA3844" t="str">
        <f t="shared" si="662"/>
        <v>ASR_COMP</v>
      </c>
      <c r="AB3844" s="957">
        <f t="shared" si="663"/>
        <v>44682</v>
      </c>
      <c r="AC3844" t="str">
        <f t="shared" si="664"/>
        <v>Unaudited</v>
      </c>
    </row>
    <row r="3845" spans="1:29" x14ac:dyDescent="0.25">
      <c r="A3845" t="s">
        <v>423</v>
      </c>
      <c r="B3845" t="s">
        <v>1388</v>
      </c>
      <c r="C3845" t="s">
        <v>1389</v>
      </c>
      <c r="D3845">
        <v>1900</v>
      </c>
      <c r="E3845" s="957">
        <v>1</v>
      </c>
      <c r="F3845" t="s">
        <v>443</v>
      </c>
      <c r="G3845" s="957">
        <v>274</v>
      </c>
      <c r="H3845" t="s">
        <v>392</v>
      </c>
      <c r="I3845" s="937" t="s">
        <v>491</v>
      </c>
      <c r="J3845" s="937" t="s">
        <v>447</v>
      </c>
      <c r="K3845" s="937" t="s">
        <v>452</v>
      </c>
      <c r="L3845" s="937" t="s">
        <v>110</v>
      </c>
      <c r="M3845" s="958" t="s">
        <v>190</v>
      </c>
      <c r="N3845" s="677">
        <f t="shared" ca="1" si="661"/>
        <v>505666.48277800088</v>
      </c>
      <c r="O3845" s="677">
        <f t="shared" ca="1" si="661"/>
        <v>223528.1767876166</v>
      </c>
      <c r="P3845" s="677">
        <f t="shared" ca="1" si="661"/>
        <v>27724.2418029746</v>
      </c>
      <c r="Q3845" s="677">
        <f t="shared" ca="1" si="661"/>
        <v>152969.09246258216</v>
      </c>
      <c r="R3845" s="677">
        <f t="shared" ca="1" si="661"/>
        <v>24714.627879418633</v>
      </c>
      <c r="S3845" s="677">
        <f t="shared" ca="1" si="661"/>
        <v>6043.5201774549732</v>
      </c>
      <c r="T3845" s="677">
        <f t="shared" ca="1" si="661"/>
        <v>310.26031075065157</v>
      </c>
      <c r="U3845" s="677">
        <f t="shared" ca="1" si="661"/>
        <v>1248.7395776978854</v>
      </c>
      <c r="V3845" s="677">
        <f t="shared" ca="1" si="661"/>
        <v>2107.7121307235057</v>
      </c>
      <c r="W3845" s="677">
        <f t="shared" ca="1" si="660"/>
        <v>67020.111648781953</v>
      </c>
      <c r="X3845" s="677">
        <f t="shared" ca="1" si="661"/>
        <v>0</v>
      </c>
      <c r="Y3845" s="677">
        <f t="shared" ca="1" si="661"/>
        <v>0</v>
      </c>
      <c r="Z3845" s="677">
        <f t="shared" ca="1" si="661"/>
        <v>0</v>
      </c>
      <c r="AA3845" t="str">
        <f t="shared" si="662"/>
        <v>ASR_COMP</v>
      </c>
      <c r="AB3845" s="957">
        <f t="shared" si="663"/>
        <v>44682</v>
      </c>
      <c r="AC3845" t="str">
        <f t="shared" si="664"/>
        <v>Unaudited</v>
      </c>
    </row>
    <row r="3846" spans="1:29" x14ac:dyDescent="0.25">
      <c r="A3846" t="s">
        <v>423</v>
      </c>
      <c r="B3846" t="s">
        <v>1388</v>
      </c>
      <c r="C3846" t="s">
        <v>1389</v>
      </c>
      <c r="D3846">
        <v>1900</v>
      </c>
      <c r="E3846" s="957">
        <v>1</v>
      </c>
      <c r="F3846" t="s">
        <v>443</v>
      </c>
      <c r="G3846" s="957">
        <v>274</v>
      </c>
      <c r="H3846" t="s">
        <v>392</v>
      </c>
      <c r="I3846" s="937" t="s">
        <v>491</v>
      </c>
      <c r="J3846" s="937" t="s">
        <v>447</v>
      </c>
      <c r="K3846" s="937" t="s">
        <v>452</v>
      </c>
      <c r="L3846" s="937" t="s">
        <v>111</v>
      </c>
      <c r="M3846" s="958" t="s">
        <v>163</v>
      </c>
      <c r="N3846" s="677">
        <f t="shared" ca="1" si="661"/>
        <v>3670820.5805793707</v>
      </c>
      <c r="O3846" s="677">
        <f t="shared" ca="1" si="661"/>
        <v>1807643.0892288836</v>
      </c>
      <c r="P3846" s="677">
        <f t="shared" ca="1" si="661"/>
        <v>150127.22092625531</v>
      </c>
      <c r="Q3846" s="677">
        <f t="shared" ca="1" si="661"/>
        <v>746818.84697889257</v>
      </c>
      <c r="R3846" s="677">
        <f t="shared" ca="1" si="661"/>
        <v>161461.49374540441</v>
      </c>
      <c r="S3846" s="677">
        <f t="shared" ca="1" si="661"/>
        <v>292764.18420743861</v>
      </c>
      <c r="T3846" s="677">
        <f t="shared" ca="1" si="661"/>
        <v>8027.3530821768854</v>
      </c>
      <c r="U3846" s="677">
        <f t="shared" ca="1" si="661"/>
        <v>7639.9551592661692</v>
      </c>
      <c r="V3846" s="677">
        <f t="shared" ca="1" si="661"/>
        <v>137657.92054239867</v>
      </c>
      <c r="W3846" s="677">
        <f t="shared" ca="1" si="660"/>
        <v>21797.532765640964</v>
      </c>
      <c r="X3846" s="677">
        <f t="shared" ca="1" si="661"/>
        <v>192793.53537389959</v>
      </c>
      <c r="Y3846" s="677">
        <f t="shared" ca="1" si="661"/>
        <v>144089.44856911484</v>
      </c>
      <c r="Z3846" s="677">
        <f t="shared" ca="1" si="661"/>
        <v>0</v>
      </c>
      <c r="AA3846" t="str">
        <f t="shared" si="662"/>
        <v>ASR_COMP</v>
      </c>
      <c r="AB3846" s="957">
        <f t="shared" si="663"/>
        <v>44682</v>
      </c>
      <c r="AC3846" t="str">
        <f t="shared" si="664"/>
        <v>Unaudited</v>
      </c>
    </row>
    <row r="3847" spans="1:29" x14ac:dyDescent="0.25">
      <c r="A3847" t="s">
        <v>423</v>
      </c>
      <c r="B3847" t="s">
        <v>1388</v>
      </c>
      <c r="C3847" t="s">
        <v>1389</v>
      </c>
      <c r="D3847">
        <v>1900</v>
      </c>
      <c r="E3847" s="957">
        <v>1</v>
      </c>
      <c r="F3847" t="s">
        <v>443</v>
      </c>
      <c r="G3847" s="957">
        <v>274</v>
      </c>
      <c r="H3847" t="s">
        <v>392</v>
      </c>
      <c r="I3847" s="958" t="s">
        <v>491</v>
      </c>
      <c r="J3847" s="958" t="s">
        <v>447</v>
      </c>
      <c r="K3847" s="958" t="s">
        <v>452</v>
      </c>
      <c r="L3847" s="937" t="s">
        <v>112</v>
      </c>
      <c r="M3847" s="958" t="s">
        <v>137</v>
      </c>
      <c r="N3847" s="677">
        <f t="shared" ca="1" si="661"/>
        <v>0</v>
      </c>
      <c r="O3847" s="677">
        <f t="shared" ca="1" si="661"/>
        <v>0</v>
      </c>
      <c r="P3847" s="677">
        <f t="shared" ca="1" si="661"/>
        <v>0</v>
      </c>
      <c r="Q3847" s="677">
        <f t="shared" ca="1" si="661"/>
        <v>0</v>
      </c>
      <c r="R3847" s="677">
        <f t="shared" ca="1" si="661"/>
        <v>0</v>
      </c>
      <c r="S3847" s="677">
        <f t="shared" ca="1" si="661"/>
        <v>0</v>
      </c>
      <c r="T3847" s="677">
        <f t="shared" ca="1" si="661"/>
        <v>0</v>
      </c>
      <c r="U3847" s="677">
        <f t="shared" ca="1" si="661"/>
        <v>0</v>
      </c>
      <c r="V3847" s="677">
        <f t="shared" ca="1" si="661"/>
        <v>0</v>
      </c>
      <c r="W3847" s="677">
        <f t="shared" ca="1" si="660"/>
        <v>0</v>
      </c>
      <c r="X3847" s="677">
        <f t="shared" ca="1" si="661"/>
        <v>0</v>
      </c>
      <c r="Y3847" s="677">
        <f t="shared" ca="1" si="661"/>
        <v>0</v>
      </c>
      <c r="Z3847" s="677">
        <f t="shared" ca="1" si="661"/>
        <v>0</v>
      </c>
      <c r="AA3847" t="str">
        <f t="shared" si="662"/>
        <v>ASR_COMP</v>
      </c>
      <c r="AB3847" s="957">
        <f t="shared" si="663"/>
        <v>44682</v>
      </c>
      <c r="AC3847" t="str">
        <f t="shared" si="664"/>
        <v>Unaudited</v>
      </c>
    </row>
    <row r="3848" spans="1:29" x14ac:dyDescent="0.25">
      <c r="A3848" t="s">
        <v>423</v>
      </c>
      <c r="B3848" t="s">
        <v>1388</v>
      </c>
      <c r="C3848" t="s">
        <v>1389</v>
      </c>
      <c r="D3848">
        <v>1900</v>
      </c>
      <c r="E3848" s="957">
        <v>1</v>
      </c>
      <c r="F3848" t="s">
        <v>443</v>
      </c>
      <c r="G3848" s="957">
        <v>274</v>
      </c>
      <c r="H3848" t="s">
        <v>392</v>
      </c>
      <c r="I3848" s="958" t="s">
        <v>491</v>
      </c>
      <c r="J3848" s="958" t="s">
        <v>447</v>
      </c>
      <c r="K3848" s="958" t="s">
        <v>452</v>
      </c>
      <c r="L3848" s="937" t="s">
        <v>113</v>
      </c>
      <c r="M3848" s="958" t="s">
        <v>165</v>
      </c>
      <c r="N3848" s="677">
        <f t="shared" ca="1" si="661"/>
        <v>-1908016.045097267</v>
      </c>
      <c r="O3848" s="677">
        <f t="shared" ca="1" si="661"/>
        <v>-658675.90941999713</v>
      </c>
      <c r="P3848" s="677">
        <f t="shared" ca="1" si="661"/>
        <v>-50498.188127257039</v>
      </c>
      <c r="Q3848" s="677">
        <f t="shared" ca="1" si="661"/>
        <v>-501288.29004594951</v>
      </c>
      <c r="R3848" s="677">
        <f t="shared" ca="1" si="661"/>
        <v>-78097.464576848113</v>
      </c>
      <c r="S3848" s="677">
        <f t="shared" ca="1" si="661"/>
        <v>-146003.57763936653</v>
      </c>
      <c r="T3848" s="677">
        <f t="shared" ca="1" si="661"/>
        <v>-11302.429262082209</v>
      </c>
      <c r="U3848" s="677">
        <f t="shared" ca="1" si="661"/>
        <v>-3163.3509878032578</v>
      </c>
      <c r="V3848" s="677">
        <f t="shared" ca="1" si="661"/>
        <v>-43743.487077796999</v>
      </c>
      <c r="W3848" s="677">
        <f t="shared" ca="1" si="660"/>
        <v>-317770.52424918103</v>
      </c>
      <c r="X3848" s="677">
        <f t="shared" ca="1" si="661"/>
        <v>-54168.630413162864</v>
      </c>
      <c r="Y3848" s="677">
        <f t="shared" ca="1" si="661"/>
        <v>-43304.193297822501</v>
      </c>
      <c r="Z3848" s="677">
        <f t="shared" ca="1" si="661"/>
        <v>0</v>
      </c>
      <c r="AA3848" t="str">
        <f t="shared" si="662"/>
        <v>ASR_COMP</v>
      </c>
      <c r="AB3848" s="957">
        <f t="shared" si="663"/>
        <v>44682</v>
      </c>
      <c r="AC3848" t="str">
        <f t="shared" si="664"/>
        <v>Unaudited</v>
      </c>
    </row>
    <row r="3849" spans="1:29" x14ac:dyDescent="0.25">
      <c r="A3849" t="s">
        <v>423</v>
      </c>
      <c r="B3849" t="s">
        <v>1388</v>
      </c>
      <c r="C3849" t="s">
        <v>1389</v>
      </c>
      <c r="D3849">
        <v>1900</v>
      </c>
      <c r="E3849" s="957">
        <v>1</v>
      </c>
      <c r="F3849" t="s">
        <v>443</v>
      </c>
      <c r="G3849" s="957">
        <v>274</v>
      </c>
      <c r="H3849" t="s">
        <v>392</v>
      </c>
      <c r="I3849" s="958" t="s">
        <v>491</v>
      </c>
      <c r="J3849" s="958" t="s">
        <v>447</v>
      </c>
      <c r="K3849" s="958" t="s">
        <v>452</v>
      </c>
      <c r="L3849" s="937" t="s">
        <v>114</v>
      </c>
      <c r="M3849" s="958" t="s">
        <v>466</v>
      </c>
      <c r="N3849" s="677">
        <f t="shared" ca="1" si="661"/>
        <v>0</v>
      </c>
      <c r="O3849" s="677">
        <f t="shared" ca="1" si="661"/>
        <v>0</v>
      </c>
      <c r="P3849" s="677">
        <f t="shared" ca="1" si="661"/>
        <v>0</v>
      </c>
      <c r="Q3849" s="677">
        <f t="shared" ca="1" si="661"/>
        <v>0</v>
      </c>
      <c r="R3849" s="677">
        <f t="shared" ca="1" si="661"/>
        <v>0</v>
      </c>
      <c r="S3849" s="677">
        <f t="shared" ca="1" si="661"/>
        <v>0</v>
      </c>
      <c r="T3849" s="677">
        <f t="shared" ca="1" si="661"/>
        <v>0</v>
      </c>
      <c r="U3849" s="677">
        <f t="shared" ca="1" si="661"/>
        <v>0</v>
      </c>
      <c r="V3849" s="677">
        <f t="shared" ca="1" si="661"/>
        <v>0</v>
      </c>
      <c r="W3849" s="677">
        <f t="shared" ca="1" si="660"/>
        <v>0</v>
      </c>
      <c r="X3849" s="677">
        <f t="shared" ca="1" si="661"/>
        <v>0</v>
      </c>
      <c r="Y3849" s="677">
        <f t="shared" ca="1" si="661"/>
        <v>0</v>
      </c>
      <c r="Z3849" s="677">
        <f t="shared" ca="1" si="661"/>
        <v>0</v>
      </c>
      <c r="AA3849" t="str">
        <f t="shared" si="662"/>
        <v>ASR_COMP</v>
      </c>
      <c r="AB3849" s="957">
        <f t="shared" si="663"/>
        <v>44682</v>
      </c>
      <c r="AC3849" t="str">
        <f t="shared" si="664"/>
        <v>Unaudited</v>
      </c>
    </row>
    <row r="3850" spans="1:29" x14ac:dyDescent="0.25">
      <c r="A3850" t="s">
        <v>423</v>
      </c>
      <c r="B3850" t="s">
        <v>1388</v>
      </c>
      <c r="C3850" t="s">
        <v>1389</v>
      </c>
      <c r="D3850">
        <v>1900</v>
      </c>
      <c r="E3850" s="957">
        <v>1</v>
      </c>
      <c r="F3850" t="s">
        <v>443</v>
      </c>
      <c r="G3850" s="957">
        <v>274</v>
      </c>
      <c r="H3850" t="s">
        <v>392</v>
      </c>
      <c r="I3850" s="958" t="s">
        <v>491</v>
      </c>
      <c r="J3850" s="958" t="s">
        <v>447</v>
      </c>
      <c r="K3850" s="958" t="s">
        <v>6</v>
      </c>
      <c r="L3850" s="937" t="s">
        <v>120</v>
      </c>
      <c r="M3850" s="958" t="s">
        <v>191</v>
      </c>
      <c r="N3850" s="677">
        <f t="shared" ca="1" si="661"/>
        <v>523508.53812818445</v>
      </c>
      <c r="O3850" s="677">
        <f t="shared" ca="1" si="661"/>
        <v>310545.41771891125</v>
      </c>
      <c r="P3850" s="677">
        <f t="shared" ca="1" si="661"/>
        <v>46328.673957010891</v>
      </c>
      <c r="Q3850" s="677">
        <f t="shared" ca="1" si="661"/>
        <v>54995.573417295229</v>
      </c>
      <c r="R3850" s="677">
        <f t="shared" ca="1" si="661"/>
        <v>25274.587499347836</v>
      </c>
      <c r="S3850" s="677">
        <f t="shared" ca="1" si="661"/>
        <v>38971.709331012084</v>
      </c>
      <c r="T3850" s="677">
        <f t="shared" ca="1" si="661"/>
        <v>0</v>
      </c>
      <c r="U3850" s="677">
        <f t="shared" ca="1" si="661"/>
        <v>870.80728955196798</v>
      </c>
      <c r="V3850" s="677">
        <f t="shared" ca="1" si="661"/>
        <v>19716.81711909049</v>
      </c>
      <c r="W3850" s="677">
        <f t="shared" ca="1" si="660"/>
        <v>3363.3029111387059</v>
      </c>
      <c r="X3850" s="677">
        <f t="shared" ca="1" si="661"/>
        <v>12227.297209870099</v>
      </c>
      <c r="Y3850" s="677">
        <f t="shared" ca="1" si="661"/>
        <v>11214.351674955869</v>
      </c>
      <c r="Z3850" s="677">
        <f t="shared" ca="1" si="661"/>
        <v>0</v>
      </c>
      <c r="AA3850" t="str">
        <f t="shared" si="662"/>
        <v>ASR_COMP</v>
      </c>
      <c r="AB3850" s="957">
        <f t="shared" si="663"/>
        <v>44682</v>
      </c>
      <c r="AC3850" t="str">
        <f t="shared" si="664"/>
        <v>Unaudited</v>
      </c>
    </row>
    <row r="3851" spans="1:29" x14ac:dyDescent="0.25">
      <c r="A3851" t="s">
        <v>423</v>
      </c>
      <c r="B3851" t="s">
        <v>1388</v>
      </c>
      <c r="C3851" t="s">
        <v>1389</v>
      </c>
      <c r="D3851">
        <v>1900</v>
      </c>
      <c r="E3851" s="957">
        <v>1</v>
      </c>
      <c r="F3851" t="s">
        <v>443</v>
      </c>
      <c r="G3851" s="957">
        <v>274</v>
      </c>
      <c r="H3851" t="s">
        <v>392</v>
      </c>
      <c r="I3851" s="958" t="s">
        <v>491</v>
      </c>
      <c r="J3851" s="958" t="s">
        <v>447</v>
      </c>
      <c r="K3851" s="958" t="s">
        <v>6</v>
      </c>
      <c r="L3851" s="953" t="s">
        <v>45</v>
      </c>
      <c r="M3851" s="958" t="s">
        <v>166</v>
      </c>
      <c r="N3851" s="677">
        <f t="shared" ca="1" si="661"/>
        <v>517826.15400000004</v>
      </c>
      <c r="O3851" s="677">
        <f t="shared" ca="1" si="661"/>
        <v>456234.10615513875</v>
      </c>
      <c r="P3851" s="677">
        <f t="shared" ca="1" si="661"/>
        <v>15452.771879574182</v>
      </c>
      <c r="Q3851" s="677">
        <f t="shared" ca="1" si="661"/>
        <v>18048.315264228972</v>
      </c>
      <c r="R3851" s="677">
        <f t="shared" ca="1" si="661"/>
        <v>4982.66332353079</v>
      </c>
      <c r="S3851" s="677">
        <f t="shared" ca="1" si="661"/>
        <v>8197.5307293524384</v>
      </c>
      <c r="T3851" s="677">
        <f t="shared" ca="1" si="661"/>
        <v>2875.4887675576147</v>
      </c>
      <c r="U3851" s="677">
        <f t="shared" ca="1" si="661"/>
        <v>526.07602349834724</v>
      </c>
      <c r="V3851" s="677">
        <f t="shared" ca="1" si="661"/>
        <v>2011.6051235091613</v>
      </c>
      <c r="W3851" s="677">
        <f t="shared" ca="1" si="660"/>
        <v>125.42296129477269</v>
      </c>
      <c r="X3851" s="677">
        <f t="shared" ca="1" si="661"/>
        <v>8233.5939028987541</v>
      </c>
      <c r="Y3851" s="677">
        <f t="shared" ca="1" si="661"/>
        <v>1138.5798694161833</v>
      </c>
      <c r="Z3851" s="677">
        <f t="shared" ca="1" si="661"/>
        <v>0</v>
      </c>
      <c r="AA3851" t="str">
        <f t="shared" si="662"/>
        <v>ASR_COMP</v>
      </c>
      <c r="AB3851" s="957">
        <f t="shared" si="663"/>
        <v>44682</v>
      </c>
      <c r="AC3851" t="str">
        <f t="shared" si="664"/>
        <v>Unaudited</v>
      </c>
    </row>
    <row r="3852" spans="1:29" x14ac:dyDescent="0.25">
      <c r="A3852" t="s">
        <v>423</v>
      </c>
      <c r="B3852" t="s">
        <v>1388</v>
      </c>
      <c r="C3852" t="s">
        <v>1389</v>
      </c>
      <c r="D3852">
        <v>1900</v>
      </c>
      <c r="E3852" s="957">
        <v>1</v>
      </c>
      <c r="F3852" t="s">
        <v>443</v>
      </c>
      <c r="G3852" s="957">
        <v>274</v>
      </c>
      <c r="H3852" t="s">
        <v>392</v>
      </c>
      <c r="I3852" s="958" t="s">
        <v>491</v>
      </c>
      <c r="J3852" s="958" t="s">
        <v>447</v>
      </c>
      <c r="K3852" s="958" t="s">
        <v>6</v>
      </c>
      <c r="L3852" s="937" t="s">
        <v>46</v>
      </c>
      <c r="M3852" s="958" t="s">
        <v>167</v>
      </c>
      <c r="N3852" s="677">
        <f t="shared" ca="1" si="661"/>
        <v>-59683.435674210072</v>
      </c>
      <c r="O3852" s="677">
        <f t="shared" ca="1" si="661"/>
        <v>-36973.804459671344</v>
      </c>
      <c r="P3852" s="677">
        <f t="shared" ca="1" si="661"/>
        <v>-5206.4194778509991</v>
      </c>
      <c r="Q3852" s="677">
        <f t="shared" ca="1" si="661"/>
        <v>-9452.3330827399186</v>
      </c>
      <c r="R3852" s="677">
        <f t="shared" ca="1" si="661"/>
        <v>-4589.2408309117691</v>
      </c>
      <c r="S3852" s="677">
        <f t="shared" ca="1" si="661"/>
        <v>-489.79887993815311</v>
      </c>
      <c r="T3852" s="677">
        <f t="shared" ca="1" si="661"/>
        <v>0</v>
      </c>
      <c r="U3852" s="677">
        <f t="shared" ca="1" si="661"/>
        <v>-26.39762714116091</v>
      </c>
      <c r="V3852" s="677">
        <f t="shared" ca="1" si="661"/>
        <v>-1474.6871075448807</v>
      </c>
      <c r="W3852" s="677">
        <f t="shared" ca="1" si="660"/>
        <v>0</v>
      </c>
      <c r="X3852" s="677">
        <f t="shared" ca="1" si="661"/>
        <v>-454.74182101197152</v>
      </c>
      <c r="Y3852" s="677">
        <f t="shared" ca="1" si="661"/>
        <v>-1016.012387399876</v>
      </c>
      <c r="Z3852" s="677">
        <f t="shared" ca="1" si="661"/>
        <v>0</v>
      </c>
      <c r="AA3852" t="str">
        <f t="shared" si="662"/>
        <v>ASR_COMP</v>
      </c>
      <c r="AB3852" s="957">
        <f t="shared" si="663"/>
        <v>44682</v>
      </c>
      <c r="AC3852" t="str">
        <f t="shared" si="664"/>
        <v>Unaudited</v>
      </c>
    </row>
    <row r="3853" spans="1:29" x14ac:dyDescent="0.25">
      <c r="A3853" t="s">
        <v>423</v>
      </c>
      <c r="B3853" t="s">
        <v>1388</v>
      </c>
      <c r="C3853" t="s">
        <v>1389</v>
      </c>
      <c r="D3853">
        <v>1900</v>
      </c>
      <c r="E3853" s="957">
        <v>1</v>
      </c>
      <c r="F3853" t="s">
        <v>443</v>
      </c>
      <c r="G3853" s="957">
        <v>274</v>
      </c>
      <c r="H3853" t="s">
        <v>392</v>
      </c>
      <c r="I3853" s="937" t="s">
        <v>491</v>
      </c>
      <c r="J3853" s="937" t="s">
        <v>447</v>
      </c>
      <c r="K3853" s="937" t="s">
        <v>6</v>
      </c>
      <c r="L3853" s="937" t="s">
        <v>168</v>
      </c>
      <c r="M3853" s="958" t="s">
        <v>464</v>
      </c>
      <c r="N3853" s="677">
        <f t="shared" ca="1" si="661"/>
        <v>-117748.19903695578</v>
      </c>
      <c r="O3853" s="677">
        <f t="shared" ca="1" si="661"/>
        <v>-72378.882345529768</v>
      </c>
      <c r="P3853" s="677">
        <f t="shared" ca="1" si="661"/>
        <v>-6855.8827528076254</v>
      </c>
      <c r="Q3853" s="677">
        <f t="shared" ca="1" si="661"/>
        <v>-10912.799031222341</v>
      </c>
      <c r="R3853" s="677">
        <f t="shared" ca="1" si="661"/>
        <v>-4228.1062208292997</v>
      </c>
      <c r="S3853" s="677">
        <f t="shared" ca="1" si="661"/>
        <v>-10514.470899886426</v>
      </c>
      <c r="T3853" s="677">
        <f t="shared" ca="1" si="661"/>
        <v>0</v>
      </c>
      <c r="U3853" s="677">
        <f t="shared" ca="1" si="661"/>
        <v>-651.63463380755218</v>
      </c>
      <c r="V3853" s="677">
        <f t="shared" ca="1" si="661"/>
        <v>-3472.4449080740242</v>
      </c>
      <c r="W3853" s="677">
        <f t="shared" ca="1" si="660"/>
        <v>-1482.7852520114106</v>
      </c>
      <c r="X3853" s="677">
        <f t="shared" ca="1" si="661"/>
        <v>-5377.6820528873432</v>
      </c>
      <c r="Y3853" s="677">
        <f t="shared" ca="1" si="661"/>
        <v>-1873.5109398999821</v>
      </c>
      <c r="Z3853" s="677">
        <f t="shared" ca="1" si="661"/>
        <v>0</v>
      </c>
      <c r="AA3853" t="str">
        <f t="shared" si="662"/>
        <v>ASR_COMP</v>
      </c>
      <c r="AB3853" s="957">
        <f t="shared" si="663"/>
        <v>44682</v>
      </c>
      <c r="AC3853" t="str">
        <f t="shared" si="664"/>
        <v>Unaudited</v>
      </c>
    </row>
    <row r="3854" spans="1:29" x14ac:dyDescent="0.25">
      <c r="A3854" t="s">
        <v>423</v>
      </c>
      <c r="B3854" t="s">
        <v>1388</v>
      </c>
      <c r="C3854" t="s">
        <v>1389</v>
      </c>
      <c r="D3854">
        <v>1900</v>
      </c>
      <c r="E3854" s="957">
        <v>1</v>
      </c>
      <c r="F3854" t="s">
        <v>443</v>
      </c>
      <c r="G3854" s="957">
        <v>274</v>
      </c>
      <c r="H3854" t="s">
        <v>392</v>
      </c>
      <c r="I3854" s="958" t="s">
        <v>491</v>
      </c>
      <c r="J3854" s="958" t="s">
        <v>447</v>
      </c>
      <c r="K3854" s="958" t="s">
        <v>437</v>
      </c>
      <c r="L3854" s="937" t="s">
        <v>123</v>
      </c>
      <c r="M3854" s="958" t="s">
        <v>32</v>
      </c>
      <c r="N3854" s="677">
        <f t="shared" ca="1" si="661"/>
        <v>0</v>
      </c>
      <c r="O3854" s="677">
        <f t="shared" ca="1" si="661"/>
        <v>0</v>
      </c>
      <c r="P3854" s="677">
        <f t="shared" ca="1" si="661"/>
        <v>0</v>
      </c>
      <c r="Q3854" s="677">
        <f t="shared" ca="1" si="661"/>
        <v>0</v>
      </c>
      <c r="R3854" s="677">
        <f t="shared" ca="1" si="661"/>
        <v>0</v>
      </c>
      <c r="S3854" s="677">
        <f t="shared" ca="1" si="661"/>
        <v>0</v>
      </c>
      <c r="T3854" s="677">
        <f t="shared" ca="1" si="661"/>
        <v>0</v>
      </c>
      <c r="U3854" s="677">
        <f t="shared" ca="1" si="661"/>
        <v>0</v>
      </c>
      <c r="V3854" s="677">
        <f t="shared" ca="1" si="661"/>
        <v>0</v>
      </c>
      <c r="W3854" s="677">
        <f t="shared" ca="1" si="660"/>
        <v>0</v>
      </c>
      <c r="X3854" s="677">
        <f t="shared" ca="1" si="661"/>
        <v>0</v>
      </c>
      <c r="Y3854" s="677">
        <f t="shared" ca="1" si="661"/>
        <v>0</v>
      </c>
      <c r="Z3854" s="677">
        <f t="shared" ca="1" si="661"/>
        <v>0</v>
      </c>
      <c r="AA3854" t="str">
        <f t="shared" si="662"/>
        <v>ASR_COMP</v>
      </c>
      <c r="AB3854" s="957">
        <f t="shared" si="663"/>
        <v>44682</v>
      </c>
      <c r="AC3854" t="str">
        <f t="shared" si="664"/>
        <v>Unaudited</v>
      </c>
    </row>
    <row r="3855" spans="1:29" x14ac:dyDescent="0.25">
      <c r="A3855" t="s">
        <v>423</v>
      </c>
      <c r="B3855" t="s">
        <v>1388</v>
      </c>
      <c r="C3855" t="s">
        <v>1389</v>
      </c>
      <c r="D3855">
        <v>1900</v>
      </c>
      <c r="E3855" s="957">
        <v>1</v>
      </c>
      <c r="F3855" t="s">
        <v>443</v>
      </c>
      <c r="G3855" s="957">
        <v>274</v>
      </c>
      <c r="H3855" t="s">
        <v>392</v>
      </c>
      <c r="I3855" s="937" t="s">
        <v>491</v>
      </c>
      <c r="J3855" s="937" t="s">
        <v>447</v>
      </c>
      <c r="K3855" s="937" t="s">
        <v>437</v>
      </c>
      <c r="L3855" s="937" t="s">
        <v>946</v>
      </c>
      <c r="M3855" s="937" t="s">
        <v>938</v>
      </c>
      <c r="N3855" s="677">
        <f t="shared" ca="1" si="661"/>
        <v>0</v>
      </c>
      <c r="O3855" s="677">
        <f t="shared" ca="1" si="661"/>
        <v>0</v>
      </c>
      <c r="P3855" s="677">
        <f t="shared" ca="1" si="661"/>
        <v>0</v>
      </c>
      <c r="Q3855" s="677">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7">
        <f t="shared" ca="1" si="665"/>
        <v>0</v>
      </c>
      <c r="S3855" s="677">
        <f t="shared" ca="1" si="665"/>
        <v>0</v>
      </c>
      <c r="T3855" s="677">
        <f t="shared" ca="1" si="665"/>
        <v>0</v>
      </c>
      <c r="U3855" s="677">
        <f t="shared" ca="1" si="665"/>
        <v>0</v>
      </c>
      <c r="V3855" s="677">
        <f t="shared" ca="1" si="665"/>
        <v>0</v>
      </c>
      <c r="W3855" s="677">
        <f t="shared" ca="1" si="660"/>
        <v>0</v>
      </c>
      <c r="X3855" s="677">
        <f t="shared" ca="1" si="665"/>
        <v>0</v>
      </c>
      <c r="Y3855" s="677">
        <f t="shared" ca="1" si="665"/>
        <v>0</v>
      </c>
      <c r="Z3855" s="677">
        <f t="shared" ca="1" si="665"/>
        <v>0</v>
      </c>
      <c r="AA3855" t="str">
        <f t="shared" si="662"/>
        <v>ASR_COMP</v>
      </c>
      <c r="AB3855" s="957">
        <f t="shared" si="663"/>
        <v>44682</v>
      </c>
      <c r="AC3855" t="str">
        <f t="shared" si="664"/>
        <v>Unaudited</v>
      </c>
    </row>
    <row r="3856" spans="1:29" x14ac:dyDescent="0.25">
      <c r="A3856" t="s">
        <v>423</v>
      </c>
      <c r="B3856" t="s">
        <v>1388</v>
      </c>
      <c r="C3856" t="s">
        <v>1389</v>
      </c>
      <c r="D3856">
        <v>1900</v>
      </c>
      <c r="E3856" s="957">
        <v>1</v>
      </c>
      <c r="F3856" t="s">
        <v>443</v>
      </c>
      <c r="G3856" s="957">
        <v>274</v>
      </c>
      <c r="H3856" t="s">
        <v>392</v>
      </c>
      <c r="I3856" s="937" t="s">
        <v>491</v>
      </c>
      <c r="J3856" s="937" t="s">
        <v>447</v>
      </c>
      <c r="K3856" s="937" t="s">
        <v>437</v>
      </c>
      <c r="L3856" s="937" t="s">
        <v>170</v>
      </c>
      <c r="M3856" s="958" t="s">
        <v>40</v>
      </c>
      <c r="N3856" s="677">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21690.388386388509</v>
      </c>
      <c r="O3856" s="677">
        <f t="shared" ca="1" si="665"/>
        <v>18487.337500712547</v>
      </c>
      <c r="P3856" s="677">
        <f t="shared" ca="1" si="665"/>
        <v>626.17109331599306</v>
      </c>
      <c r="Q3856" s="677">
        <f t="shared" ca="1" si="665"/>
        <v>1051.3898020904614</v>
      </c>
      <c r="R3856" s="677">
        <f t="shared" ca="1" si="665"/>
        <v>290.26096502166996</v>
      </c>
      <c r="S3856" s="677">
        <f t="shared" ca="1" si="665"/>
        <v>504.89422392818017</v>
      </c>
      <c r="T3856" s="677">
        <f t="shared" ca="1" si="665"/>
        <v>0</v>
      </c>
      <c r="U3856" s="677">
        <f t="shared" ca="1" si="665"/>
        <v>32.401555344020423</v>
      </c>
      <c r="V3856" s="677">
        <f t="shared" ca="1" si="665"/>
        <v>117.18440650703072</v>
      </c>
      <c r="W3856" s="677">
        <f t="shared" ca="1" si="660"/>
        <v>7.3064117355412401</v>
      </c>
      <c r="X3856" s="677">
        <f t="shared" ca="1" si="665"/>
        <v>507.11539132860946</v>
      </c>
      <c r="Y3856" s="677">
        <f t="shared" ca="1" si="665"/>
        <v>66.327036404458795</v>
      </c>
      <c r="Z3856" s="677">
        <f t="shared" ca="1" si="665"/>
        <v>0</v>
      </c>
      <c r="AA3856" t="str">
        <f t="shared" si="662"/>
        <v>ASR_COMP</v>
      </c>
      <c r="AB3856" s="957">
        <f t="shared" si="663"/>
        <v>44682</v>
      </c>
      <c r="AC3856" t="str">
        <f t="shared" si="664"/>
        <v>Unaudited</v>
      </c>
    </row>
    <row r="3857" spans="1:29" x14ac:dyDescent="0.25">
      <c r="A3857" t="s">
        <v>423</v>
      </c>
      <c r="B3857" t="s">
        <v>1388</v>
      </c>
      <c r="C3857" t="s">
        <v>1389</v>
      </c>
      <c r="D3857">
        <v>1900</v>
      </c>
      <c r="E3857" s="957">
        <v>1</v>
      </c>
      <c r="F3857" t="s">
        <v>443</v>
      </c>
      <c r="G3857" s="957">
        <v>274</v>
      </c>
      <c r="H3857" t="s">
        <v>392</v>
      </c>
      <c r="I3857" s="937" t="s">
        <v>491</v>
      </c>
      <c r="J3857" s="937" t="s">
        <v>447</v>
      </c>
      <c r="K3857" s="937" t="s">
        <v>437</v>
      </c>
      <c r="L3857" s="937" t="s">
        <v>171</v>
      </c>
      <c r="M3857" s="958" t="s">
        <v>332</v>
      </c>
      <c r="N3857" s="677">
        <f t="shared" ca="1" si="666"/>
        <v>0</v>
      </c>
      <c r="O3857" s="677">
        <f t="shared" ca="1" si="665"/>
        <v>0</v>
      </c>
      <c r="P3857" s="677">
        <f t="shared" ca="1" si="665"/>
        <v>0</v>
      </c>
      <c r="Q3857" s="677">
        <f t="shared" ca="1" si="665"/>
        <v>0</v>
      </c>
      <c r="R3857" s="677">
        <f t="shared" ca="1" si="665"/>
        <v>0</v>
      </c>
      <c r="S3857" s="677">
        <f t="shared" ca="1" si="665"/>
        <v>0</v>
      </c>
      <c r="T3857" s="677">
        <f t="shared" ca="1" si="665"/>
        <v>0</v>
      </c>
      <c r="U3857" s="677">
        <f t="shared" ca="1" si="665"/>
        <v>0</v>
      </c>
      <c r="V3857" s="677">
        <f t="shared" ca="1" si="665"/>
        <v>0</v>
      </c>
      <c r="W3857" s="677">
        <f t="shared" ca="1" si="660"/>
        <v>0</v>
      </c>
      <c r="X3857" s="677">
        <f t="shared" ca="1" si="665"/>
        <v>0</v>
      </c>
      <c r="Y3857" s="677">
        <f t="shared" ca="1" si="665"/>
        <v>0</v>
      </c>
      <c r="Z3857" s="677">
        <f t="shared" ca="1" si="665"/>
        <v>0</v>
      </c>
      <c r="AA3857" t="str">
        <f t="shared" si="662"/>
        <v>ASR_COMP</v>
      </c>
      <c r="AB3857" s="957">
        <f t="shared" si="663"/>
        <v>44682</v>
      </c>
      <c r="AC3857" t="str">
        <f t="shared" si="664"/>
        <v>Unaudited</v>
      </c>
    </row>
    <row r="3858" spans="1:29" x14ac:dyDescent="0.25">
      <c r="A3858" t="s">
        <v>423</v>
      </c>
      <c r="B3858" t="s">
        <v>1388</v>
      </c>
      <c r="C3858" t="s">
        <v>1389</v>
      </c>
      <c r="D3858">
        <v>1900</v>
      </c>
      <c r="E3858" s="957">
        <v>1</v>
      </c>
      <c r="F3858" t="s">
        <v>443</v>
      </c>
      <c r="G3858" s="957">
        <v>274</v>
      </c>
      <c r="H3858" t="s">
        <v>392</v>
      </c>
      <c r="I3858" s="937" t="s">
        <v>491</v>
      </c>
      <c r="J3858" s="937" t="s">
        <v>453</v>
      </c>
      <c r="K3858" s="937" t="s">
        <v>438</v>
      </c>
      <c r="L3858" s="937" t="s">
        <v>124</v>
      </c>
      <c r="M3858" s="958" t="s">
        <v>27</v>
      </c>
      <c r="N3858" s="677">
        <f t="shared" ca="1" si="666"/>
        <v>1801512.9317011291</v>
      </c>
      <c r="O3858" s="677">
        <f t="shared" ca="1" si="665"/>
        <v>-1861.913578925323</v>
      </c>
      <c r="P3858" s="677">
        <f t="shared" ca="1" si="665"/>
        <v>1803374.8452800545</v>
      </c>
      <c r="Q3858" s="677">
        <f t="shared" ca="1" si="665"/>
        <v>0</v>
      </c>
      <c r="R3858" s="677">
        <f t="shared" ca="1" si="665"/>
        <v>0</v>
      </c>
      <c r="S3858" s="677">
        <f t="shared" ca="1" si="665"/>
        <v>0</v>
      </c>
      <c r="T3858" s="677">
        <f t="shared" ca="1" si="665"/>
        <v>0</v>
      </c>
      <c r="U3858" s="677">
        <f t="shared" ca="1" si="665"/>
        <v>0</v>
      </c>
      <c r="V3858" s="677">
        <f t="shared" ca="1" si="665"/>
        <v>0</v>
      </c>
      <c r="W3858" s="677">
        <f t="shared" ca="1" si="660"/>
        <v>0</v>
      </c>
      <c r="X3858" s="677">
        <f t="shared" ca="1" si="665"/>
        <v>0</v>
      </c>
      <c r="Y3858" s="677">
        <f t="shared" ca="1" si="665"/>
        <v>0</v>
      </c>
      <c r="Z3858" s="677">
        <f t="shared" ca="1" si="665"/>
        <v>0</v>
      </c>
      <c r="AA3858" t="str">
        <f t="shared" si="662"/>
        <v>ASR_COMP</v>
      </c>
      <c r="AB3858" s="957">
        <f t="shared" si="663"/>
        <v>44682</v>
      </c>
      <c r="AC3858" t="str">
        <f t="shared" si="664"/>
        <v>Unaudited</v>
      </c>
    </row>
    <row r="3859" spans="1:29" x14ac:dyDescent="0.25">
      <c r="A3859" t="s">
        <v>423</v>
      </c>
      <c r="B3859" t="s">
        <v>1388</v>
      </c>
      <c r="C3859" t="s">
        <v>1389</v>
      </c>
      <c r="D3859">
        <v>1900</v>
      </c>
      <c r="E3859" s="957">
        <v>1</v>
      </c>
      <c r="F3859" t="s">
        <v>443</v>
      </c>
      <c r="G3859" s="957">
        <v>274</v>
      </c>
      <c r="H3859" t="s">
        <v>392</v>
      </c>
      <c r="I3859" s="937" t="s">
        <v>491</v>
      </c>
      <c r="J3859" s="937" t="s">
        <v>453</v>
      </c>
      <c r="K3859" s="937" t="s">
        <v>438</v>
      </c>
      <c r="L3859" s="943" t="s">
        <v>125</v>
      </c>
      <c r="M3859" s="959" t="s">
        <v>100</v>
      </c>
      <c r="N3859" s="677">
        <f t="shared" ca="1" si="666"/>
        <v>90309.691792498576</v>
      </c>
      <c r="O3859" s="677">
        <f t="shared" ca="1" si="665"/>
        <v>40159.943854032346</v>
      </c>
      <c r="P3859" s="677">
        <f t="shared" ca="1" si="665"/>
        <v>50149.747938466222</v>
      </c>
      <c r="Q3859" s="677">
        <f t="shared" ca="1" si="665"/>
        <v>0</v>
      </c>
      <c r="R3859" s="677">
        <f t="shared" ca="1" si="665"/>
        <v>0</v>
      </c>
      <c r="S3859" s="677">
        <f t="shared" ca="1" si="665"/>
        <v>0</v>
      </c>
      <c r="T3859" s="677">
        <f t="shared" ca="1" si="665"/>
        <v>0</v>
      </c>
      <c r="U3859" s="677">
        <f t="shared" ca="1" si="665"/>
        <v>0</v>
      </c>
      <c r="V3859" s="677">
        <f t="shared" ca="1" si="665"/>
        <v>0</v>
      </c>
      <c r="W3859" s="677">
        <f t="shared" ca="1" si="660"/>
        <v>0</v>
      </c>
      <c r="X3859" s="677">
        <f t="shared" ca="1" si="665"/>
        <v>0</v>
      </c>
      <c r="Y3859" s="677">
        <f t="shared" ca="1" si="665"/>
        <v>0</v>
      </c>
      <c r="Z3859" s="677">
        <f t="shared" ca="1" si="665"/>
        <v>0</v>
      </c>
      <c r="AA3859" t="str">
        <f t="shared" si="662"/>
        <v>ASR_COMP</v>
      </c>
      <c r="AB3859" s="957">
        <f t="shared" si="663"/>
        <v>44682</v>
      </c>
      <c r="AC3859" t="str">
        <f t="shared" si="664"/>
        <v>Unaudited</v>
      </c>
    </row>
    <row r="3860" spans="1:29" x14ac:dyDescent="0.25">
      <c r="A3860" t="s">
        <v>423</v>
      </c>
      <c r="B3860" t="s">
        <v>1388</v>
      </c>
      <c r="C3860" t="s">
        <v>1389</v>
      </c>
      <c r="D3860">
        <v>1900</v>
      </c>
      <c r="E3860" s="957">
        <v>1</v>
      </c>
      <c r="F3860" t="s">
        <v>443</v>
      </c>
      <c r="G3860" s="957">
        <v>274</v>
      </c>
      <c r="H3860" t="s">
        <v>392</v>
      </c>
      <c r="I3860" s="937" t="s">
        <v>491</v>
      </c>
      <c r="J3860" s="937" t="s">
        <v>453</v>
      </c>
      <c r="K3860" s="937" t="s">
        <v>438</v>
      </c>
      <c r="L3860" s="937" t="s">
        <v>126</v>
      </c>
      <c r="M3860" s="958" t="s">
        <v>101</v>
      </c>
      <c r="N3860" s="677">
        <f t="shared" ca="1" si="666"/>
        <v>247212.64714244896</v>
      </c>
      <c r="O3860" s="677">
        <f t="shared" ca="1" si="665"/>
        <v>184214.14330962408</v>
      </c>
      <c r="P3860" s="677">
        <f t="shared" ca="1" si="665"/>
        <v>62998.50383282487</v>
      </c>
      <c r="Q3860" s="677">
        <f t="shared" ca="1" si="665"/>
        <v>0</v>
      </c>
      <c r="R3860" s="677">
        <f t="shared" ca="1" si="665"/>
        <v>0</v>
      </c>
      <c r="S3860" s="677">
        <f t="shared" ca="1" si="665"/>
        <v>0</v>
      </c>
      <c r="T3860" s="677">
        <f t="shared" ca="1" si="665"/>
        <v>0</v>
      </c>
      <c r="U3860" s="677">
        <f t="shared" ca="1" si="665"/>
        <v>0</v>
      </c>
      <c r="V3860" s="677">
        <f t="shared" ca="1" si="665"/>
        <v>0</v>
      </c>
      <c r="W3860" s="677">
        <f t="shared" ca="1" si="660"/>
        <v>0</v>
      </c>
      <c r="X3860" s="677">
        <f t="shared" ca="1" si="665"/>
        <v>0</v>
      </c>
      <c r="Y3860" s="677">
        <f t="shared" ca="1" si="665"/>
        <v>0</v>
      </c>
      <c r="Z3860" s="677">
        <f t="shared" ca="1" si="665"/>
        <v>0</v>
      </c>
      <c r="AA3860" t="str">
        <f t="shared" si="662"/>
        <v>ASR_COMP</v>
      </c>
      <c r="AB3860" s="957">
        <f t="shared" si="663"/>
        <v>44682</v>
      </c>
      <c r="AC3860" t="str">
        <f t="shared" si="664"/>
        <v>Unaudited</v>
      </c>
    </row>
    <row r="3861" spans="1:29" x14ac:dyDescent="0.25">
      <c r="A3861" t="s">
        <v>423</v>
      </c>
      <c r="B3861" t="s">
        <v>1388</v>
      </c>
      <c r="C3861" t="s">
        <v>1389</v>
      </c>
      <c r="D3861">
        <v>1900</v>
      </c>
      <c r="E3861" s="957">
        <v>1</v>
      </c>
      <c r="F3861" t="s">
        <v>443</v>
      </c>
      <c r="G3861" s="957">
        <v>274</v>
      </c>
      <c r="H3861" t="s">
        <v>392</v>
      </c>
      <c r="I3861" s="937" t="s">
        <v>491</v>
      </c>
      <c r="J3861" s="937" t="s">
        <v>453</v>
      </c>
      <c r="K3861" s="937" t="s">
        <v>438</v>
      </c>
      <c r="L3861" s="937" t="s">
        <v>127</v>
      </c>
      <c r="M3861" s="958" t="s">
        <v>102</v>
      </c>
      <c r="N3861" s="677">
        <f t="shared" ca="1" si="666"/>
        <v>58995.41474627117</v>
      </c>
      <c r="O3861" s="677">
        <f t="shared" ca="1" si="665"/>
        <v>35400.431163413792</v>
      </c>
      <c r="P3861" s="677">
        <f t="shared" ca="1" si="665"/>
        <v>23594.983582857374</v>
      </c>
      <c r="Q3861" s="677">
        <f t="shared" ca="1" si="665"/>
        <v>0</v>
      </c>
      <c r="R3861" s="677">
        <f t="shared" ca="1" si="665"/>
        <v>0</v>
      </c>
      <c r="S3861" s="677">
        <f t="shared" ca="1" si="665"/>
        <v>0</v>
      </c>
      <c r="T3861" s="677">
        <f t="shared" ca="1" si="665"/>
        <v>0</v>
      </c>
      <c r="U3861" s="677">
        <f t="shared" ca="1" si="665"/>
        <v>0</v>
      </c>
      <c r="V3861" s="677">
        <f t="shared" ca="1" si="665"/>
        <v>0</v>
      </c>
      <c r="W3861" s="677">
        <f t="shared" ca="1" si="660"/>
        <v>0</v>
      </c>
      <c r="X3861" s="677">
        <f t="shared" ca="1" si="665"/>
        <v>0</v>
      </c>
      <c r="Y3861" s="677">
        <f t="shared" ca="1" si="665"/>
        <v>0</v>
      </c>
      <c r="Z3861" s="677">
        <f t="shared" ca="1" si="665"/>
        <v>0</v>
      </c>
      <c r="AA3861" t="str">
        <f t="shared" si="662"/>
        <v>ASR_COMP</v>
      </c>
      <c r="AB3861" s="957">
        <f t="shared" si="663"/>
        <v>44682</v>
      </c>
      <c r="AC3861" t="str">
        <f t="shared" si="664"/>
        <v>Unaudited</v>
      </c>
    </row>
    <row r="3862" spans="1:29" x14ac:dyDescent="0.25">
      <c r="A3862" t="s">
        <v>423</v>
      </c>
      <c r="B3862" t="s">
        <v>1388</v>
      </c>
      <c r="C3862" t="s">
        <v>1389</v>
      </c>
      <c r="D3862">
        <v>1900</v>
      </c>
      <c r="E3862" s="957">
        <v>1</v>
      </c>
      <c r="F3862" t="s">
        <v>443</v>
      </c>
      <c r="G3862" s="957">
        <v>274</v>
      </c>
      <c r="H3862" t="s">
        <v>392</v>
      </c>
      <c r="I3862" s="937" t="s">
        <v>491</v>
      </c>
      <c r="J3862" s="937" t="s">
        <v>453</v>
      </c>
      <c r="K3862" s="937" t="s">
        <v>438</v>
      </c>
      <c r="L3862" s="937" t="s">
        <v>128</v>
      </c>
      <c r="M3862" s="958" t="s">
        <v>103</v>
      </c>
      <c r="N3862" s="677">
        <f t="shared" ca="1" si="666"/>
        <v>204858.01081072318</v>
      </c>
      <c r="O3862" s="677">
        <f t="shared" ca="1" si="665"/>
        <v>39435.313393036442</v>
      </c>
      <c r="P3862" s="677">
        <f t="shared" ca="1" si="665"/>
        <v>165422.69741768672</v>
      </c>
      <c r="Q3862" s="677">
        <f t="shared" ca="1" si="665"/>
        <v>0</v>
      </c>
      <c r="R3862" s="677">
        <f t="shared" ca="1" si="665"/>
        <v>0</v>
      </c>
      <c r="S3862" s="677">
        <f t="shared" ca="1" si="665"/>
        <v>0</v>
      </c>
      <c r="T3862" s="677">
        <f t="shared" ca="1" si="665"/>
        <v>0</v>
      </c>
      <c r="U3862" s="677">
        <f t="shared" ca="1" si="665"/>
        <v>0</v>
      </c>
      <c r="V3862" s="677">
        <f t="shared" ca="1" si="665"/>
        <v>0</v>
      </c>
      <c r="W3862" s="677">
        <f t="shared" ca="1" si="660"/>
        <v>0</v>
      </c>
      <c r="X3862" s="677">
        <f t="shared" ca="1" si="665"/>
        <v>0</v>
      </c>
      <c r="Y3862" s="677">
        <f t="shared" ca="1" si="665"/>
        <v>0</v>
      </c>
      <c r="Z3862" s="677">
        <f t="shared" ca="1" si="665"/>
        <v>0</v>
      </c>
      <c r="AA3862" t="str">
        <f t="shared" si="662"/>
        <v>ASR_COMP</v>
      </c>
      <c r="AB3862" s="957">
        <f t="shared" si="663"/>
        <v>44682</v>
      </c>
      <c r="AC3862" t="str">
        <f t="shared" si="664"/>
        <v>Unaudited</v>
      </c>
    </row>
    <row r="3863" spans="1:29" x14ac:dyDescent="0.25">
      <c r="A3863" t="s">
        <v>423</v>
      </c>
      <c r="B3863" t="s">
        <v>1388</v>
      </c>
      <c r="C3863" t="s">
        <v>1389</v>
      </c>
      <c r="D3863">
        <v>1900</v>
      </c>
      <c r="E3863" s="957">
        <v>1</v>
      </c>
      <c r="F3863" t="s">
        <v>443</v>
      </c>
      <c r="G3863" s="957">
        <v>274</v>
      </c>
      <c r="H3863" t="s">
        <v>392</v>
      </c>
      <c r="I3863" s="937" t="s">
        <v>491</v>
      </c>
      <c r="J3863" s="937" t="s">
        <v>453</v>
      </c>
      <c r="K3863" s="937" t="s">
        <v>438</v>
      </c>
      <c r="L3863" s="937" t="s">
        <v>129</v>
      </c>
      <c r="M3863" s="958" t="s">
        <v>28</v>
      </c>
      <c r="N3863" s="677">
        <f t="shared" ca="1" si="666"/>
        <v>41189.598648136656</v>
      </c>
      <c r="O3863" s="677">
        <f t="shared" ca="1" si="665"/>
        <v>41189.598648136656</v>
      </c>
      <c r="P3863" s="677">
        <f t="shared" ca="1" si="665"/>
        <v>0</v>
      </c>
      <c r="Q3863" s="677">
        <f t="shared" ca="1" si="665"/>
        <v>0</v>
      </c>
      <c r="R3863" s="677">
        <f t="shared" ca="1" si="665"/>
        <v>0</v>
      </c>
      <c r="S3863" s="677">
        <f t="shared" ca="1" si="665"/>
        <v>0</v>
      </c>
      <c r="T3863" s="677">
        <f t="shared" ca="1" si="665"/>
        <v>0</v>
      </c>
      <c r="U3863" s="677">
        <f t="shared" ca="1" si="665"/>
        <v>0</v>
      </c>
      <c r="V3863" s="677">
        <f t="shared" ca="1" si="665"/>
        <v>0</v>
      </c>
      <c r="W3863" s="677">
        <f t="shared" ca="1" si="660"/>
        <v>0</v>
      </c>
      <c r="X3863" s="677">
        <f t="shared" ca="1" si="665"/>
        <v>0</v>
      </c>
      <c r="Y3863" s="677">
        <f t="shared" ca="1" si="665"/>
        <v>0</v>
      </c>
      <c r="Z3863" s="677">
        <f t="shared" ca="1" si="665"/>
        <v>0</v>
      </c>
      <c r="AA3863" t="str">
        <f t="shared" si="662"/>
        <v>ASR_COMP</v>
      </c>
      <c r="AB3863" s="957">
        <f t="shared" si="663"/>
        <v>44682</v>
      </c>
      <c r="AC3863" t="str">
        <f t="shared" si="664"/>
        <v>Unaudited</v>
      </c>
    </row>
    <row r="3864" spans="1:29" x14ac:dyDescent="0.25">
      <c r="A3864" t="s">
        <v>423</v>
      </c>
      <c r="B3864" t="s">
        <v>1388</v>
      </c>
      <c r="C3864" t="s">
        <v>1389</v>
      </c>
      <c r="D3864">
        <v>1900</v>
      </c>
      <c r="E3864" s="957">
        <v>1</v>
      </c>
      <c r="F3864" t="s">
        <v>443</v>
      </c>
      <c r="G3864" s="957">
        <v>274</v>
      </c>
      <c r="H3864" t="s">
        <v>392</v>
      </c>
      <c r="I3864" s="937" t="s">
        <v>491</v>
      </c>
      <c r="J3864" s="937" t="s">
        <v>439</v>
      </c>
      <c r="K3864" s="937" t="s">
        <v>439</v>
      </c>
      <c r="L3864" s="937" t="s">
        <v>131</v>
      </c>
      <c r="M3864" s="958" t="s">
        <v>329</v>
      </c>
      <c r="N3864" s="677">
        <f t="shared" ca="1" si="666"/>
        <v>0</v>
      </c>
      <c r="O3864" s="677">
        <f t="shared" ca="1" si="665"/>
        <v>0</v>
      </c>
      <c r="P3864" s="677">
        <f t="shared" ca="1" si="665"/>
        <v>0</v>
      </c>
      <c r="Q3864" s="677">
        <f t="shared" ca="1" si="665"/>
        <v>0</v>
      </c>
      <c r="R3864" s="677">
        <f t="shared" ca="1" si="665"/>
        <v>0</v>
      </c>
      <c r="S3864" s="677">
        <f t="shared" ca="1" si="665"/>
        <v>0</v>
      </c>
      <c r="T3864" s="677">
        <f t="shared" ca="1" si="665"/>
        <v>0</v>
      </c>
      <c r="U3864" s="677">
        <f t="shared" ca="1" si="665"/>
        <v>0</v>
      </c>
      <c r="V3864" s="677">
        <f t="shared" ca="1" si="665"/>
        <v>0</v>
      </c>
      <c r="W3864" s="677">
        <f t="shared" ca="1" si="660"/>
        <v>0</v>
      </c>
      <c r="X3864" s="677">
        <f t="shared" ca="1" si="665"/>
        <v>0</v>
      </c>
      <c r="Y3864" s="677">
        <f t="shared" ca="1" si="665"/>
        <v>0</v>
      </c>
      <c r="Z3864" s="677">
        <f t="shared" ca="1" si="665"/>
        <v>0</v>
      </c>
      <c r="AA3864" t="str">
        <f t="shared" si="662"/>
        <v>ASR_COMP</v>
      </c>
      <c r="AB3864" s="957">
        <f t="shared" si="663"/>
        <v>44682</v>
      </c>
      <c r="AC3864" t="str">
        <f t="shared" si="664"/>
        <v>Unaudited</v>
      </c>
    </row>
    <row r="3865" spans="1:29" x14ac:dyDescent="0.25">
      <c r="A3865" t="s">
        <v>423</v>
      </c>
      <c r="B3865" t="s">
        <v>1388</v>
      </c>
      <c r="C3865" t="s">
        <v>1389</v>
      </c>
      <c r="D3865">
        <v>1900</v>
      </c>
      <c r="E3865" s="957">
        <v>1</v>
      </c>
      <c r="F3865" t="s">
        <v>443</v>
      </c>
      <c r="G3865" s="957">
        <v>274</v>
      </c>
      <c r="H3865" t="s">
        <v>392</v>
      </c>
      <c r="I3865" s="937" t="s">
        <v>491</v>
      </c>
      <c r="J3865" s="937" t="s">
        <v>439</v>
      </c>
      <c r="K3865" s="937" t="s">
        <v>439</v>
      </c>
      <c r="L3865" s="937" t="s">
        <v>132</v>
      </c>
      <c r="M3865" s="958" t="s">
        <v>328</v>
      </c>
      <c r="N3865" s="677">
        <f t="shared" ca="1" si="666"/>
        <v>0</v>
      </c>
      <c r="O3865" s="677">
        <f t="shared" ca="1" si="665"/>
        <v>0</v>
      </c>
      <c r="P3865" s="677">
        <f t="shared" ca="1" si="665"/>
        <v>0</v>
      </c>
      <c r="Q3865" s="677">
        <f t="shared" ca="1" si="665"/>
        <v>0</v>
      </c>
      <c r="R3865" s="677">
        <f t="shared" ca="1" si="665"/>
        <v>0</v>
      </c>
      <c r="S3865" s="677">
        <f t="shared" ca="1" si="665"/>
        <v>0</v>
      </c>
      <c r="T3865" s="677">
        <f t="shared" ca="1" si="665"/>
        <v>0</v>
      </c>
      <c r="U3865" s="677">
        <f t="shared" ca="1" si="665"/>
        <v>0</v>
      </c>
      <c r="V3865" s="677">
        <f t="shared" ca="1" si="665"/>
        <v>0</v>
      </c>
      <c r="W3865" s="677">
        <f t="shared" ca="1" si="660"/>
        <v>0</v>
      </c>
      <c r="X3865" s="677">
        <f t="shared" ca="1" si="665"/>
        <v>0</v>
      </c>
      <c r="Y3865" s="677">
        <f t="shared" ca="1" si="665"/>
        <v>0</v>
      </c>
      <c r="Z3865" s="677">
        <f t="shared" ca="1" si="665"/>
        <v>0</v>
      </c>
      <c r="AA3865" t="str">
        <f t="shared" si="662"/>
        <v>ASR_COMP</v>
      </c>
      <c r="AB3865" s="957">
        <f t="shared" si="663"/>
        <v>44682</v>
      </c>
      <c r="AC3865" t="str">
        <f t="shared" si="664"/>
        <v>Unaudited</v>
      </c>
    </row>
    <row r="3866" spans="1:29" ht="30" x14ac:dyDescent="0.25">
      <c r="A3866" t="s">
        <v>423</v>
      </c>
      <c r="B3866" t="s">
        <v>1388</v>
      </c>
      <c r="C3866" t="s">
        <v>1389</v>
      </c>
      <c r="D3866">
        <v>1900</v>
      </c>
      <c r="E3866" s="957">
        <v>1</v>
      </c>
      <c r="F3866" t="s">
        <v>443</v>
      </c>
      <c r="G3866" s="957">
        <v>274</v>
      </c>
      <c r="H3866" t="s">
        <v>392</v>
      </c>
      <c r="I3866" s="937" t="s">
        <v>491</v>
      </c>
      <c r="J3866" s="937" t="s">
        <v>439</v>
      </c>
      <c r="K3866" s="937" t="s">
        <v>439</v>
      </c>
      <c r="L3866" s="937" t="s">
        <v>133</v>
      </c>
      <c r="M3866" s="958" t="s">
        <v>182</v>
      </c>
      <c r="N3866" s="677">
        <f t="shared" ca="1" si="666"/>
        <v>0</v>
      </c>
      <c r="O3866" s="677">
        <f t="shared" ca="1" si="665"/>
        <v>0</v>
      </c>
      <c r="P3866" s="677">
        <f t="shared" ca="1" si="665"/>
        <v>0</v>
      </c>
      <c r="Q3866" s="677">
        <f t="shared" ca="1" si="665"/>
        <v>0</v>
      </c>
      <c r="R3866" s="677">
        <f t="shared" ca="1" si="665"/>
        <v>0</v>
      </c>
      <c r="S3866" s="677">
        <f t="shared" ca="1" si="665"/>
        <v>0</v>
      </c>
      <c r="T3866" s="677">
        <f t="shared" ca="1" si="665"/>
        <v>0</v>
      </c>
      <c r="U3866" s="677">
        <f t="shared" ca="1" si="665"/>
        <v>0</v>
      </c>
      <c r="V3866" s="677">
        <f t="shared" ca="1" si="665"/>
        <v>0</v>
      </c>
      <c r="W3866" s="677">
        <f t="shared" ca="1" si="660"/>
        <v>0</v>
      </c>
      <c r="X3866" s="677">
        <f t="shared" ca="1" si="665"/>
        <v>0</v>
      </c>
      <c r="Y3866" s="677">
        <f t="shared" ca="1" si="665"/>
        <v>0</v>
      </c>
      <c r="Z3866" s="677">
        <f t="shared" ca="1" si="665"/>
        <v>0</v>
      </c>
      <c r="AA3866" t="str">
        <f t="shared" si="662"/>
        <v>ASR_COMP</v>
      </c>
      <c r="AB3866" s="957">
        <f t="shared" si="663"/>
        <v>44682</v>
      </c>
      <c r="AC3866" t="str">
        <f t="shared" si="664"/>
        <v>Unaudited</v>
      </c>
    </row>
    <row r="3867" spans="1:29" x14ac:dyDescent="0.25">
      <c r="A3867" t="s">
        <v>423</v>
      </c>
      <c r="B3867" t="s">
        <v>1388</v>
      </c>
      <c r="C3867" t="s">
        <v>1389</v>
      </c>
      <c r="D3867">
        <v>1900</v>
      </c>
      <c r="E3867" s="957">
        <v>1</v>
      </c>
      <c r="F3867" t="s">
        <v>443</v>
      </c>
      <c r="G3867" s="957">
        <v>274</v>
      </c>
      <c r="H3867" t="s">
        <v>392</v>
      </c>
      <c r="I3867" s="937" t="s">
        <v>491</v>
      </c>
      <c r="J3867" s="937" t="s">
        <v>439</v>
      </c>
      <c r="K3867" s="937" t="s">
        <v>439</v>
      </c>
      <c r="L3867" s="937" t="s">
        <v>134</v>
      </c>
      <c r="M3867" s="958" t="s">
        <v>497</v>
      </c>
      <c r="N3867" s="677">
        <f t="shared" ca="1" si="666"/>
        <v>0</v>
      </c>
      <c r="O3867" s="677">
        <f t="shared" ca="1" si="665"/>
        <v>0</v>
      </c>
      <c r="P3867" s="677">
        <f t="shared" ca="1" si="665"/>
        <v>0</v>
      </c>
      <c r="Q3867" s="677">
        <f t="shared" ca="1" si="665"/>
        <v>0</v>
      </c>
      <c r="R3867" s="677">
        <f t="shared" ca="1" si="665"/>
        <v>0</v>
      </c>
      <c r="S3867" s="677">
        <f t="shared" ca="1" si="665"/>
        <v>0</v>
      </c>
      <c r="T3867" s="677">
        <f t="shared" ca="1" si="665"/>
        <v>0</v>
      </c>
      <c r="U3867" s="677">
        <f t="shared" ca="1" si="665"/>
        <v>0</v>
      </c>
      <c r="V3867" s="677">
        <f t="shared" ca="1" si="665"/>
        <v>0</v>
      </c>
      <c r="W3867" s="677">
        <f t="shared" ca="1" si="660"/>
        <v>0</v>
      </c>
      <c r="X3867" s="677">
        <f t="shared" ca="1" si="665"/>
        <v>0</v>
      </c>
      <c r="Y3867" s="677">
        <f t="shared" ca="1" si="665"/>
        <v>0</v>
      </c>
      <c r="Z3867" s="677">
        <f t="shared" ca="1" si="665"/>
        <v>0</v>
      </c>
      <c r="AA3867" t="str">
        <f t="shared" si="662"/>
        <v>ASR_COMP</v>
      </c>
      <c r="AB3867" s="957">
        <f t="shared" si="663"/>
        <v>44682</v>
      </c>
      <c r="AC3867" t="str">
        <f t="shared" si="664"/>
        <v>Unaudited</v>
      </c>
    </row>
    <row r="3868" spans="1:29" x14ac:dyDescent="0.25">
      <c r="A3868" t="s">
        <v>423</v>
      </c>
      <c r="B3868" t="s">
        <v>1388</v>
      </c>
      <c r="C3868" t="s">
        <v>1389</v>
      </c>
      <c r="D3868">
        <v>1900</v>
      </c>
      <c r="E3868" s="957">
        <v>1</v>
      </c>
      <c r="F3868" t="s">
        <v>443</v>
      </c>
      <c r="G3868" s="957">
        <v>274</v>
      </c>
      <c r="H3868" t="s">
        <v>392</v>
      </c>
      <c r="I3868" s="937" t="s">
        <v>491</v>
      </c>
      <c r="J3868" s="937" t="s">
        <v>439</v>
      </c>
      <c r="K3868" s="937" t="s">
        <v>439</v>
      </c>
      <c r="L3868" s="937" t="s">
        <v>135</v>
      </c>
      <c r="M3868" s="958" t="s">
        <v>498</v>
      </c>
      <c r="N3868" s="677">
        <f t="shared" ca="1" si="666"/>
        <v>0</v>
      </c>
      <c r="O3868" s="677">
        <f t="shared" ca="1" si="665"/>
        <v>0</v>
      </c>
      <c r="P3868" s="677">
        <f t="shared" ca="1" si="665"/>
        <v>0</v>
      </c>
      <c r="Q3868" s="677">
        <f t="shared" ca="1" si="665"/>
        <v>0</v>
      </c>
      <c r="R3868" s="677">
        <f t="shared" ca="1" si="665"/>
        <v>0</v>
      </c>
      <c r="S3868" s="677">
        <f t="shared" ca="1" si="665"/>
        <v>0</v>
      </c>
      <c r="T3868" s="677">
        <f t="shared" ca="1" si="665"/>
        <v>0</v>
      </c>
      <c r="U3868" s="677">
        <f t="shared" ca="1" si="665"/>
        <v>0</v>
      </c>
      <c r="V3868" s="677">
        <f t="shared" ca="1" si="665"/>
        <v>0</v>
      </c>
      <c r="W3868" s="677">
        <f t="shared" ca="1" si="660"/>
        <v>0</v>
      </c>
      <c r="X3868" s="677">
        <f t="shared" ca="1" si="665"/>
        <v>0</v>
      </c>
      <c r="Y3868" s="677">
        <f t="shared" ca="1" si="665"/>
        <v>0</v>
      </c>
      <c r="Z3868" s="677">
        <f t="shared" ca="1" si="665"/>
        <v>0</v>
      </c>
      <c r="AA3868" t="str">
        <f t="shared" si="662"/>
        <v>ASR_COMP</v>
      </c>
      <c r="AB3868" s="957">
        <f t="shared" si="663"/>
        <v>44682</v>
      </c>
      <c r="AC3868" t="str">
        <f t="shared" si="664"/>
        <v>Unaudited</v>
      </c>
    </row>
    <row r="3869" spans="1:29" x14ac:dyDescent="0.25">
      <c r="A3869" t="s">
        <v>423</v>
      </c>
      <c r="B3869" t="s">
        <v>1388</v>
      </c>
      <c r="C3869" t="s">
        <v>1389</v>
      </c>
      <c r="D3869">
        <v>1900</v>
      </c>
      <c r="E3869" s="957">
        <v>1</v>
      </c>
      <c r="F3869" t="s">
        <v>443</v>
      </c>
      <c r="G3869" s="957">
        <v>274</v>
      </c>
      <c r="H3869" t="s">
        <v>392</v>
      </c>
      <c r="I3869" s="937" t="s">
        <v>491</v>
      </c>
      <c r="J3869" s="937" t="s">
        <v>439</v>
      </c>
      <c r="K3869" s="937" t="s">
        <v>439</v>
      </c>
      <c r="L3869" s="945" t="s">
        <v>136</v>
      </c>
      <c r="M3869" s="960" t="s">
        <v>499</v>
      </c>
      <c r="N3869" s="677">
        <f t="shared" ca="1" si="666"/>
        <v>0</v>
      </c>
      <c r="O3869" s="677">
        <f t="shared" ca="1" si="665"/>
        <v>0</v>
      </c>
      <c r="P3869" s="677">
        <f t="shared" ca="1" si="665"/>
        <v>0</v>
      </c>
      <c r="Q3869" s="677">
        <f t="shared" ca="1" si="665"/>
        <v>0</v>
      </c>
      <c r="R3869" s="677">
        <f t="shared" ca="1" si="665"/>
        <v>0</v>
      </c>
      <c r="S3869" s="677">
        <f t="shared" ca="1" si="665"/>
        <v>0</v>
      </c>
      <c r="T3869" s="677">
        <f t="shared" ca="1" si="665"/>
        <v>0</v>
      </c>
      <c r="U3869" s="677">
        <f t="shared" ca="1" si="665"/>
        <v>0</v>
      </c>
      <c r="V3869" s="677">
        <f t="shared" ca="1" si="665"/>
        <v>0</v>
      </c>
      <c r="W3869" s="677">
        <f t="shared" ca="1" si="660"/>
        <v>0</v>
      </c>
      <c r="X3869" s="677">
        <f t="shared" ca="1" si="665"/>
        <v>0</v>
      </c>
      <c r="Y3869" s="677">
        <f t="shared" ca="1" si="665"/>
        <v>0</v>
      </c>
      <c r="Z3869" s="677">
        <f t="shared" ca="1" si="665"/>
        <v>0</v>
      </c>
      <c r="AA3869" t="str">
        <f t="shared" si="662"/>
        <v>ASR_COMP</v>
      </c>
      <c r="AB3869" s="957">
        <f t="shared" si="663"/>
        <v>44682</v>
      </c>
      <c r="AC3869" t="str">
        <f t="shared" si="664"/>
        <v>Unaudited</v>
      </c>
    </row>
    <row r="3870" spans="1:29" x14ac:dyDescent="0.25">
      <c r="A3870" t="s">
        <v>423</v>
      </c>
      <c r="B3870" t="s">
        <v>1388</v>
      </c>
      <c r="C3870" t="s">
        <v>1389</v>
      </c>
      <c r="D3870">
        <v>1900</v>
      </c>
      <c r="E3870" s="957">
        <v>1</v>
      </c>
      <c r="F3870" t="s">
        <v>443</v>
      </c>
      <c r="G3870" s="957">
        <v>274</v>
      </c>
      <c r="H3870" t="s">
        <v>392</v>
      </c>
      <c r="I3870" s="937" t="s">
        <v>492</v>
      </c>
      <c r="J3870" s="937" t="s">
        <v>26</v>
      </c>
      <c r="K3870" s="937" t="s">
        <v>26</v>
      </c>
      <c r="L3870" s="947" t="s">
        <v>272</v>
      </c>
      <c r="M3870" s="961" t="s">
        <v>26</v>
      </c>
      <c r="N3870" s="677">
        <f t="shared" ca="1" si="666"/>
        <v>5417408.7149395989</v>
      </c>
      <c r="O3870" s="677">
        <f t="shared" ca="1" si="665"/>
        <v>0</v>
      </c>
      <c r="P3870" s="677">
        <f t="shared" ca="1" si="665"/>
        <v>0</v>
      </c>
      <c r="Q3870" s="677">
        <f t="shared" ca="1" si="665"/>
        <v>0</v>
      </c>
      <c r="R3870" s="677">
        <f t="shared" ca="1" si="665"/>
        <v>0</v>
      </c>
      <c r="S3870" s="677">
        <f t="shared" ca="1" si="665"/>
        <v>0</v>
      </c>
      <c r="T3870" s="677">
        <f t="shared" ca="1" si="665"/>
        <v>0</v>
      </c>
      <c r="U3870" s="677">
        <f t="shared" ca="1" si="665"/>
        <v>0</v>
      </c>
      <c r="V3870" s="677">
        <f t="shared" ca="1" si="665"/>
        <v>0</v>
      </c>
      <c r="W3870" s="677">
        <f t="shared" ca="1" si="660"/>
        <v>0</v>
      </c>
      <c r="X3870" s="677">
        <f t="shared" ca="1" si="665"/>
        <v>0</v>
      </c>
      <c r="Y3870" s="677">
        <f t="shared" ca="1" si="665"/>
        <v>0</v>
      </c>
      <c r="Z3870" s="677">
        <f t="shared" ca="1" si="665"/>
        <v>0</v>
      </c>
      <c r="AA3870" t="str">
        <f t="shared" si="662"/>
        <v>ASR_COMP</v>
      </c>
      <c r="AB3870" s="957">
        <f t="shared" si="663"/>
        <v>44682</v>
      </c>
      <c r="AC3870" t="str">
        <f t="shared" si="664"/>
        <v>Unaudited</v>
      </c>
    </row>
    <row r="3871" spans="1:29" x14ac:dyDescent="0.25">
      <c r="A3871" t="s">
        <v>423</v>
      </c>
      <c r="B3871" t="s">
        <v>1388</v>
      </c>
      <c r="C3871" t="s">
        <v>1389</v>
      </c>
      <c r="D3871">
        <v>1900</v>
      </c>
      <c r="E3871" s="957">
        <v>1</v>
      </c>
      <c r="F3871" t="s">
        <v>444</v>
      </c>
      <c r="G3871" s="957">
        <v>366</v>
      </c>
      <c r="H3871" t="s">
        <v>392</v>
      </c>
      <c r="I3871" s="958" t="s">
        <v>435</v>
      </c>
      <c r="J3871" s="958" t="s">
        <v>435</v>
      </c>
      <c r="K3871" s="958" t="s">
        <v>435</v>
      </c>
      <c r="L3871" s="937"/>
      <c r="M3871" s="958" t="s">
        <v>435</v>
      </c>
      <c r="N3871" s="677">
        <f t="shared" ca="1" si="666"/>
        <v>242137.53999999998</v>
      </c>
      <c r="O3871" s="677">
        <f t="shared" ca="1" si="665"/>
        <v>207255.87</v>
      </c>
      <c r="P3871" s="677">
        <f t="shared" ca="1" si="665"/>
        <v>7197.18</v>
      </c>
      <c r="Q3871" s="677">
        <f t="shared" ca="1" si="665"/>
        <v>11177.66</v>
      </c>
      <c r="R3871" s="677">
        <f t="shared" ca="1" si="665"/>
        <v>3054.21</v>
      </c>
      <c r="S3871" s="677">
        <f t="shared" ca="1" si="665"/>
        <v>5028.7099999999991</v>
      </c>
      <c r="T3871" s="677">
        <f t="shared" ca="1" si="665"/>
        <v>1126</v>
      </c>
      <c r="U3871" s="677">
        <f t="shared" ca="1" si="665"/>
        <v>317.97000000000003</v>
      </c>
      <c r="V3871" s="677">
        <f t="shared" ca="1" si="665"/>
        <v>1285</v>
      </c>
      <c r="W3871" s="677">
        <f t="shared" ca="1" si="660"/>
        <v>66.06</v>
      </c>
      <c r="X3871" s="677">
        <f t="shared" ca="1" si="665"/>
        <v>4873.88</v>
      </c>
      <c r="Y3871" s="677">
        <f t="shared" ca="1" si="665"/>
        <v>755</v>
      </c>
      <c r="Z3871" s="677">
        <f t="shared" ca="1" si="665"/>
        <v>0</v>
      </c>
      <c r="AA3871" t="str">
        <f t="shared" si="662"/>
        <v>ASR_COMP</v>
      </c>
      <c r="AB3871" s="957">
        <f t="shared" si="663"/>
        <v>44682</v>
      </c>
      <c r="AC3871" t="str">
        <f t="shared" si="664"/>
        <v>Unaudited</v>
      </c>
    </row>
    <row r="3872" spans="1:29" x14ac:dyDescent="0.25">
      <c r="A3872" t="s">
        <v>423</v>
      </c>
      <c r="B3872" t="s">
        <v>1388</v>
      </c>
      <c r="C3872" t="s">
        <v>1389</v>
      </c>
      <c r="D3872">
        <v>1900</v>
      </c>
      <c r="E3872" s="957">
        <v>1</v>
      </c>
      <c r="F3872" t="s">
        <v>444</v>
      </c>
      <c r="G3872" s="957">
        <v>366</v>
      </c>
      <c r="H3872" t="s">
        <v>392</v>
      </c>
      <c r="I3872" s="937" t="s">
        <v>490</v>
      </c>
      <c r="J3872" s="937" t="s">
        <v>12</v>
      </c>
      <c r="K3872" s="937" t="s">
        <v>12</v>
      </c>
      <c r="L3872" s="937">
        <v>1.1000000000000001</v>
      </c>
      <c r="M3872" s="962" t="s">
        <v>12</v>
      </c>
      <c r="N3872" s="677">
        <f t="shared" ca="1" si="666"/>
        <v>68379324.719999999</v>
      </c>
      <c r="O3872" s="677">
        <f t="shared" ca="1" si="665"/>
        <v>37552965.490000002</v>
      </c>
      <c r="P3872" s="677">
        <f t="shared" ca="1" si="665"/>
        <v>3592703.78</v>
      </c>
      <c r="Q3872" s="677">
        <f t="shared" ca="1" si="665"/>
        <v>11654018.210000001</v>
      </c>
      <c r="R3872" s="677">
        <f t="shared" ca="1" si="665"/>
        <v>4728235.93</v>
      </c>
      <c r="S3872" s="677">
        <f t="shared" ca="1" si="665"/>
        <v>1152686.77</v>
      </c>
      <c r="T3872" s="677">
        <f t="shared" ca="1" si="665"/>
        <v>475313.86</v>
      </c>
      <c r="U3872" s="677">
        <f t="shared" ca="1" si="665"/>
        <v>49844.429999999993</v>
      </c>
      <c r="V3872" s="677">
        <f t="shared" ca="1" si="665"/>
        <v>4323977.8</v>
      </c>
      <c r="W3872" s="677">
        <f t="shared" ca="1" si="660"/>
        <v>1715067.87</v>
      </c>
      <c r="X3872" s="677">
        <f t="shared" ca="1" si="665"/>
        <v>691706.81</v>
      </c>
      <c r="Y3872" s="677">
        <f t="shared" ca="1" si="665"/>
        <v>2442803.77</v>
      </c>
      <c r="Z3872" s="677">
        <f t="shared" ca="1" si="665"/>
        <v>0</v>
      </c>
      <c r="AA3872" t="str">
        <f t="shared" si="662"/>
        <v>ASR_COMP</v>
      </c>
      <c r="AB3872" s="957">
        <f t="shared" si="663"/>
        <v>44682</v>
      </c>
      <c r="AC3872" t="str">
        <f t="shared" si="664"/>
        <v>Unaudited</v>
      </c>
    </row>
    <row r="3873" spans="1:29" x14ac:dyDescent="0.25">
      <c r="A3873" t="s">
        <v>423</v>
      </c>
      <c r="B3873" t="s">
        <v>1388</v>
      </c>
      <c r="C3873" t="s">
        <v>1389</v>
      </c>
      <c r="D3873">
        <v>1900</v>
      </c>
      <c r="E3873" s="957">
        <v>1</v>
      </c>
      <c r="F3873" t="s">
        <v>444</v>
      </c>
      <c r="G3873" s="957">
        <v>366</v>
      </c>
      <c r="H3873" t="s">
        <v>392</v>
      </c>
      <c r="I3873" s="937" t="s">
        <v>490</v>
      </c>
      <c r="J3873" s="937" t="s">
        <v>12</v>
      </c>
      <c r="K3873" s="937" t="s">
        <v>1331</v>
      </c>
      <c r="L3873" s="937" t="s">
        <v>1322</v>
      </c>
      <c r="M3873" s="962" t="s">
        <v>1331</v>
      </c>
      <c r="N3873" s="677">
        <f t="shared" ca="1" si="666"/>
        <v>964878.85062728974</v>
      </c>
      <c r="O3873" s="677">
        <f t="shared" ca="1" si="665"/>
        <v>791392.78487420606</v>
      </c>
      <c r="P3873" s="677">
        <f t="shared" ca="1" si="665"/>
        <v>73033.366178291908</v>
      </c>
      <c r="Q3873" s="677">
        <f t="shared" ca="1" si="665"/>
        <v>52966.202353485991</v>
      </c>
      <c r="R3873" s="677">
        <f t="shared" ca="1" si="665"/>
        <v>20826.797558048631</v>
      </c>
      <c r="S3873" s="677">
        <f t="shared" ca="1" si="665"/>
        <v>-11145.936657778168</v>
      </c>
      <c r="T3873" s="677">
        <f t="shared" ca="1" si="665"/>
        <v>9922.7338012268847</v>
      </c>
      <c r="U3873" s="677">
        <f t="shared" ca="1" si="665"/>
        <v>-650.65811710593778</v>
      </c>
      <c r="V3873" s="677">
        <f t="shared" ca="1" si="665"/>
        <v>17098.86514549323</v>
      </c>
      <c r="W3873" s="677">
        <f t="shared" ca="1" si="660"/>
        <v>7752.9721954414072</v>
      </c>
      <c r="X3873" s="677">
        <f t="shared" ca="1" si="665"/>
        <v>-6106.3368604122143</v>
      </c>
      <c r="Y3873" s="677">
        <f t="shared" ca="1" si="665"/>
        <v>9788.06015639211</v>
      </c>
      <c r="Z3873" s="677">
        <f t="shared" ca="1" si="665"/>
        <v>0</v>
      </c>
      <c r="AA3873" t="str">
        <f t="shared" si="662"/>
        <v>ASR_COMP</v>
      </c>
      <c r="AB3873" s="957">
        <f t="shared" si="663"/>
        <v>44682</v>
      </c>
      <c r="AC3873" t="str">
        <f t="shared" si="664"/>
        <v>Unaudited</v>
      </c>
    </row>
    <row r="3874" spans="1:29" x14ac:dyDescent="0.25">
      <c r="A3874" t="s">
        <v>423</v>
      </c>
      <c r="B3874" t="s">
        <v>1388</v>
      </c>
      <c r="C3874" t="s">
        <v>1389</v>
      </c>
      <c r="D3874">
        <v>1900</v>
      </c>
      <c r="E3874" s="957">
        <v>1</v>
      </c>
      <c r="F3874" t="s">
        <v>444</v>
      </c>
      <c r="G3874" s="957">
        <v>366</v>
      </c>
      <c r="H3874" t="s">
        <v>392</v>
      </c>
      <c r="I3874" s="937" t="s">
        <v>490</v>
      </c>
      <c r="J3874" s="937" t="s">
        <v>493</v>
      </c>
      <c r="K3874" s="937" t="s">
        <v>494</v>
      </c>
      <c r="L3874" s="937" t="s">
        <v>63</v>
      </c>
      <c r="M3874" s="962" t="s">
        <v>346</v>
      </c>
      <c r="N3874" s="677">
        <f t="shared" ca="1" si="666"/>
        <v>0</v>
      </c>
      <c r="O3874" s="677">
        <f t="shared" ca="1" si="665"/>
        <v>0</v>
      </c>
      <c r="P3874" s="677">
        <f t="shared" ca="1" si="665"/>
        <v>0</v>
      </c>
      <c r="Q3874" s="677">
        <f t="shared" ca="1" si="665"/>
        <v>0</v>
      </c>
      <c r="R3874" s="677">
        <f t="shared" ca="1" si="665"/>
        <v>0</v>
      </c>
      <c r="S3874" s="677">
        <f t="shared" ca="1" si="665"/>
        <v>0</v>
      </c>
      <c r="T3874" s="677">
        <f t="shared" ca="1" si="665"/>
        <v>0</v>
      </c>
      <c r="U3874" s="677">
        <f t="shared" ca="1" si="665"/>
        <v>0</v>
      </c>
      <c r="V3874" s="677">
        <f t="shared" ca="1" si="665"/>
        <v>0</v>
      </c>
      <c r="W3874" s="677">
        <f t="shared" ca="1" si="660"/>
        <v>0</v>
      </c>
      <c r="X3874" s="677">
        <f t="shared" ca="1" si="665"/>
        <v>0</v>
      </c>
      <c r="Y3874" s="677">
        <f t="shared" ca="1" si="665"/>
        <v>0</v>
      </c>
      <c r="Z3874" s="677">
        <f t="shared" ca="1" si="665"/>
        <v>0</v>
      </c>
      <c r="AA3874" t="str">
        <f t="shared" si="662"/>
        <v>ASR_COMP</v>
      </c>
      <c r="AB3874" s="957">
        <f t="shared" si="663"/>
        <v>44682</v>
      </c>
      <c r="AC3874" t="str">
        <f t="shared" si="664"/>
        <v>Unaudited</v>
      </c>
    </row>
    <row r="3875" spans="1:29" x14ac:dyDescent="0.25">
      <c r="A3875" t="s">
        <v>423</v>
      </c>
      <c r="B3875" t="s">
        <v>1388</v>
      </c>
      <c r="C3875" t="s">
        <v>1389</v>
      </c>
      <c r="D3875">
        <v>1900</v>
      </c>
      <c r="E3875" s="957">
        <v>1</v>
      </c>
      <c r="F3875" t="s">
        <v>444</v>
      </c>
      <c r="G3875" s="957">
        <v>366</v>
      </c>
      <c r="H3875" t="s">
        <v>392</v>
      </c>
      <c r="I3875" s="937" t="s">
        <v>490</v>
      </c>
      <c r="J3875" s="937" t="s">
        <v>493</v>
      </c>
      <c r="K3875" s="937" t="s">
        <v>1022</v>
      </c>
      <c r="L3875" s="937" t="s">
        <v>918</v>
      </c>
      <c r="M3875" s="962" t="s">
        <v>919</v>
      </c>
      <c r="N3875" s="677">
        <f t="shared" ca="1" si="666"/>
        <v>1506680.7800000024</v>
      </c>
      <c r="O3875" s="677">
        <f t="shared" ca="1" si="665"/>
        <v>1397062.0600000024</v>
      </c>
      <c r="P3875" s="677">
        <f t="shared" ca="1" si="665"/>
        <v>95034.040000000023</v>
      </c>
      <c r="Q3875" s="677">
        <f t="shared" ca="1" si="665"/>
        <v>7350.9</v>
      </c>
      <c r="R3875" s="677">
        <f t="shared" ca="1" si="665"/>
        <v>0</v>
      </c>
      <c r="S3875" s="677">
        <f t="shared" ca="1" si="665"/>
        <v>0</v>
      </c>
      <c r="T3875" s="677">
        <f t="shared" ca="1" si="665"/>
        <v>0</v>
      </c>
      <c r="U3875" s="677">
        <f t="shared" ca="1" si="665"/>
        <v>0</v>
      </c>
      <c r="V3875" s="677">
        <f t="shared" ca="1" si="665"/>
        <v>7233.7800000000007</v>
      </c>
      <c r="W3875" s="677">
        <f t="shared" ca="1" si="660"/>
        <v>0</v>
      </c>
      <c r="X3875" s="677">
        <f t="shared" ca="1" si="665"/>
        <v>0</v>
      </c>
      <c r="Y3875" s="677">
        <f t="shared" ca="1" si="665"/>
        <v>0</v>
      </c>
      <c r="Z3875" s="677">
        <f t="shared" ca="1" si="665"/>
        <v>0</v>
      </c>
      <c r="AA3875" t="str">
        <f t="shared" si="662"/>
        <v>ASR_COMP</v>
      </c>
      <c r="AB3875" s="957">
        <f t="shared" si="663"/>
        <v>44682</v>
      </c>
      <c r="AC3875" t="str">
        <f t="shared" si="664"/>
        <v>Unaudited</v>
      </c>
    </row>
    <row r="3876" spans="1:29" x14ac:dyDescent="0.25">
      <c r="A3876" t="s">
        <v>423</v>
      </c>
      <c r="B3876" t="s">
        <v>1388</v>
      </c>
      <c r="C3876" t="s">
        <v>1389</v>
      </c>
      <c r="D3876">
        <v>1900</v>
      </c>
      <c r="E3876" s="957">
        <v>1</v>
      </c>
      <c r="F3876" t="s">
        <v>444</v>
      </c>
      <c r="G3876" s="957">
        <v>366</v>
      </c>
      <c r="H3876" t="s">
        <v>392</v>
      </c>
      <c r="I3876" s="937" t="s">
        <v>490</v>
      </c>
      <c r="J3876" s="937" t="s">
        <v>13</v>
      </c>
      <c r="K3876" s="937" t="s">
        <v>495</v>
      </c>
      <c r="L3876" s="937" t="s">
        <v>97</v>
      </c>
      <c r="M3876" s="962" t="s">
        <v>149</v>
      </c>
      <c r="N3876" s="677">
        <f t="shared" ca="1" si="666"/>
        <v>0</v>
      </c>
      <c r="O3876" s="677">
        <f t="shared" ca="1" si="665"/>
        <v>0</v>
      </c>
      <c r="P3876" s="677">
        <f t="shared" ca="1" si="665"/>
        <v>0</v>
      </c>
      <c r="Q3876" s="677">
        <f t="shared" ca="1" si="665"/>
        <v>0</v>
      </c>
      <c r="R3876" s="677">
        <f t="shared" ca="1" si="665"/>
        <v>0</v>
      </c>
      <c r="S3876" s="677">
        <f t="shared" ca="1" si="665"/>
        <v>0</v>
      </c>
      <c r="T3876" s="677">
        <f t="shared" ca="1" si="665"/>
        <v>0</v>
      </c>
      <c r="U3876" s="677">
        <f t="shared" ca="1" si="665"/>
        <v>0</v>
      </c>
      <c r="V3876" s="677">
        <f t="shared" ca="1" si="665"/>
        <v>0</v>
      </c>
      <c r="W3876" s="677">
        <f t="shared" ca="1" si="660"/>
        <v>0</v>
      </c>
      <c r="X3876" s="677">
        <f t="shared" ca="1" si="665"/>
        <v>0</v>
      </c>
      <c r="Y3876" s="677">
        <f t="shared" ca="1" si="665"/>
        <v>0</v>
      </c>
      <c r="Z3876" s="677">
        <f t="shared" ca="1" si="665"/>
        <v>0</v>
      </c>
      <c r="AA3876" t="str">
        <f t="shared" si="662"/>
        <v>ASR_COMP</v>
      </c>
      <c r="AB3876" s="957">
        <f t="shared" si="663"/>
        <v>44682</v>
      </c>
      <c r="AC3876" t="str">
        <f t="shared" si="664"/>
        <v>Unaudited</v>
      </c>
    </row>
    <row r="3877" spans="1:29" x14ac:dyDescent="0.25">
      <c r="A3877" t="s">
        <v>423</v>
      </c>
      <c r="B3877" t="s">
        <v>1388</v>
      </c>
      <c r="C3877" t="s">
        <v>1389</v>
      </c>
      <c r="D3877">
        <v>1900</v>
      </c>
      <c r="E3877" s="957">
        <v>1</v>
      </c>
      <c r="F3877" t="s">
        <v>444</v>
      </c>
      <c r="G3877" s="957">
        <v>366</v>
      </c>
      <c r="H3877" t="s">
        <v>392</v>
      </c>
      <c r="I3877" s="937" t="s">
        <v>490</v>
      </c>
      <c r="J3877" s="937" t="s">
        <v>13</v>
      </c>
      <c r="K3877" s="937" t="s">
        <v>13</v>
      </c>
      <c r="L3877" s="937" t="s">
        <v>35</v>
      </c>
      <c r="M3877" s="962" t="s">
        <v>13</v>
      </c>
      <c r="N3877" s="677">
        <f t="shared" ca="1" si="666"/>
        <v>188047.58353942932</v>
      </c>
      <c r="O3877" s="677">
        <f t="shared" ca="1" si="665"/>
        <v>140338.0897242146</v>
      </c>
      <c r="P3877" s="677">
        <f t="shared" ca="1" si="665"/>
        <v>12951.044401067811</v>
      </c>
      <c r="Q3877" s="677">
        <f t="shared" ca="1" si="665"/>
        <v>15652.884341160505</v>
      </c>
      <c r="R3877" s="677">
        <f t="shared" ca="1" si="665"/>
        <v>6154.8579827800977</v>
      </c>
      <c r="S3877" s="677">
        <f t="shared" ca="1" si="665"/>
        <v>594.01034037912268</v>
      </c>
      <c r="T3877" s="677">
        <f t="shared" ca="1" si="665"/>
        <v>1759.603490354569</v>
      </c>
      <c r="U3877" s="677">
        <f t="shared" ca="1" si="665"/>
        <v>34.676103182662594</v>
      </c>
      <c r="V3877" s="677">
        <f t="shared" ca="1" si="665"/>
        <v>5053.1574210528779</v>
      </c>
      <c r="W3877" s="677">
        <f t="shared" ca="1" si="660"/>
        <v>2291.2040449033716</v>
      </c>
      <c r="X3877" s="677">
        <f t="shared" ca="1" si="665"/>
        <v>325.4304549085868</v>
      </c>
      <c r="Y3877" s="677">
        <f t="shared" ca="1" si="665"/>
        <v>2892.6252354251228</v>
      </c>
      <c r="Z3877" s="677">
        <f t="shared" ca="1" si="665"/>
        <v>0</v>
      </c>
      <c r="AA3877" t="str">
        <f t="shared" si="662"/>
        <v>ASR_COMP</v>
      </c>
      <c r="AB3877" s="957">
        <f t="shared" si="663"/>
        <v>44682</v>
      </c>
      <c r="AC3877" t="str">
        <f t="shared" si="664"/>
        <v>Unaudited</v>
      </c>
    </row>
    <row r="3878" spans="1:29" x14ac:dyDescent="0.25">
      <c r="A3878" t="s">
        <v>423</v>
      </c>
      <c r="B3878" t="s">
        <v>1388</v>
      </c>
      <c r="C3878" t="s">
        <v>1389</v>
      </c>
      <c r="D3878">
        <v>1900</v>
      </c>
      <c r="E3878" s="957">
        <v>1</v>
      </c>
      <c r="F3878" t="s">
        <v>444</v>
      </c>
      <c r="G3878" s="957">
        <v>366</v>
      </c>
      <c r="H3878" t="s">
        <v>392</v>
      </c>
      <c r="I3878" s="937" t="s">
        <v>491</v>
      </c>
      <c r="J3878" s="937" t="s">
        <v>447</v>
      </c>
      <c r="K3878" s="937" t="s">
        <v>0</v>
      </c>
      <c r="L3878" s="945">
        <v>2.1</v>
      </c>
      <c r="M3878" s="960" t="s">
        <v>150</v>
      </c>
      <c r="N3878" s="677">
        <f t="shared" ca="1" si="666"/>
        <v>6991632.5166517999</v>
      </c>
      <c r="O3878" s="677">
        <f t="shared" ca="1" si="665"/>
        <v>3753681.1631703298</v>
      </c>
      <c r="P3878" s="677">
        <f t="shared" ca="1" si="665"/>
        <v>241143.65246993271</v>
      </c>
      <c r="Q3878" s="677">
        <f t="shared" ca="1" si="665"/>
        <v>1694287.2252412639</v>
      </c>
      <c r="R3878" s="677">
        <f t="shared" ca="1" si="665"/>
        <v>583987.54899550613</v>
      </c>
      <c r="S3878" s="677">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31403.029857275524</v>
      </c>
      <c r="T3878" s="677">
        <f t="shared" ca="1" si="667"/>
        <v>89916.090000000011</v>
      </c>
      <c r="U3878" s="677">
        <f t="shared" ca="1" si="667"/>
        <v>107.63473585673017</v>
      </c>
      <c r="V3878" s="677">
        <f t="shared" ca="1" si="667"/>
        <v>155141.1040047502</v>
      </c>
      <c r="W3878" s="677">
        <f t="shared" ca="1" si="660"/>
        <v>52440.082593019484</v>
      </c>
      <c r="X3878" s="677">
        <f t="shared" ca="1" si="667"/>
        <v>39851.58909445344</v>
      </c>
      <c r="Y3878" s="677">
        <f t="shared" ca="1" si="667"/>
        <v>349673.39648941311</v>
      </c>
      <c r="Z3878" s="677">
        <f t="shared" ca="1" si="667"/>
        <v>0</v>
      </c>
      <c r="AA3878" t="str">
        <f t="shared" si="662"/>
        <v>ASR_COMP</v>
      </c>
      <c r="AB3878" s="957">
        <f t="shared" si="663"/>
        <v>44682</v>
      </c>
      <c r="AC3878" t="str">
        <f t="shared" si="664"/>
        <v>Unaudited</v>
      </c>
    </row>
    <row r="3879" spans="1:29" ht="30" x14ac:dyDescent="0.25">
      <c r="A3879" t="s">
        <v>423</v>
      </c>
      <c r="B3879" t="s">
        <v>1388</v>
      </c>
      <c r="C3879" t="s">
        <v>1389</v>
      </c>
      <c r="D3879">
        <v>1900</v>
      </c>
      <c r="E3879" s="957">
        <v>1</v>
      </c>
      <c r="F3879" t="s">
        <v>444</v>
      </c>
      <c r="G3879" s="957">
        <v>366</v>
      </c>
      <c r="H3879" t="s">
        <v>392</v>
      </c>
      <c r="I3879" s="962" t="s">
        <v>491</v>
      </c>
      <c r="J3879" s="962" t="s">
        <v>447</v>
      </c>
      <c r="K3879" s="962" t="s">
        <v>0</v>
      </c>
      <c r="L3879" s="937">
        <v>2.2000000000000002</v>
      </c>
      <c r="M3879" s="962" t="s">
        <v>151</v>
      </c>
      <c r="N3879" s="677">
        <f t="shared" ca="1" si="666"/>
        <v>2845127.6002676976</v>
      </c>
      <c r="O3879" s="677">
        <f t="shared" ca="1" si="667"/>
        <v>2136638.3678986314</v>
      </c>
      <c r="P3879" s="677">
        <f t="shared" ca="1" si="667"/>
        <v>124171.52531849786</v>
      </c>
      <c r="Q3879" s="677">
        <f t="shared" ca="1" si="667"/>
        <v>528576.14694036869</v>
      </c>
      <c r="R3879" s="677">
        <f t="shared" ca="1" si="667"/>
        <v>130266.90123321314</v>
      </c>
      <c r="S3879" s="677">
        <f t="shared" ca="1" si="667"/>
        <v>-111680.60978226137</v>
      </c>
      <c r="T3879" s="677">
        <f t="shared" ca="1" si="667"/>
        <v>0</v>
      </c>
      <c r="U3879" s="677">
        <f t="shared" ca="1" si="667"/>
        <v>-2184.2137552610689</v>
      </c>
      <c r="V3879" s="677">
        <f t="shared" ca="1" si="667"/>
        <v>58196.927881628864</v>
      </c>
      <c r="W3879" s="677">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20642.879088561654</v>
      </c>
      <c r="X3879" s="677">
        <f t="shared" ca="1" si="667"/>
        <v>-125698.11828276285</v>
      </c>
      <c r="Y3879" s="677">
        <f t="shared" ca="1" si="667"/>
        <v>86197.793727081647</v>
      </c>
      <c r="Z3879" s="677">
        <f t="shared" ca="1" si="667"/>
        <v>0</v>
      </c>
      <c r="AA3879" t="str">
        <f t="shared" si="662"/>
        <v>ASR_COMP</v>
      </c>
      <c r="AB3879" s="957">
        <f t="shared" si="663"/>
        <v>44682</v>
      </c>
      <c r="AC3879" t="str">
        <f t="shared" si="664"/>
        <v>Unaudited</v>
      </c>
    </row>
    <row r="3880" spans="1:29" x14ac:dyDescent="0.25">
      <c r="A3880" t="s">
        <v>423</v>
      </c>
      <c r="B3880" t="s">
        <v>1388</v>
      </c>
      <c r="C3880" t="s">
        <v>1389</v>
      </c>
      <c r="D3880">
        <v>1900</v>
      </c>
      <c r="E3880" s="957">
        <v>1</v>
      </c>
      <c r="F3880" t="s">
        <v>444</v>
      </c>
      <c r="G3880" s="957">
        <v>366</v>
      </c>
      <c r="H3880" t="s">
        <v>392</v>
      </c>
      <c r="I3880" s="937" t="s">
        <v>491</v>
      </c>
      <c r="J3880" s="937" t="s">
        <v>447</v>
      </c>
      <c r="K3880" s="937" t="s">
        <v>0</v>
      </c>
      <c r="L3880" s="943">
        <v>2.2999999999999998</v>
      </c>
      <c r="M3880" s="963" t="s">
        <v>152</v>
      </c>
      <c r="N3880" s="677">
        <f t="shared" ca="1" si="666"/>
        <v>2981976.1764043425</v>
      </c>
      <c r="O3880" s="677">
        <f t="shared" ca="1" si="667"/>
        <v>2329992.8772565899</v>
      </c>
      <c r="P3880" s="677">
        <f t="shared" ca="1" si="667"/>
        <v>225496.29655857719</v>
      </c>
      <c r="Q3880" s="677">
        <f t="shared" ca="1" si="667"/>
        <v>213432.54158923088</v>
      </c>
      <c r="R3880" s="677">
        <f t="shared" ca="1" si="667"/>
        <v>99314.791460465683</v>
      </c>
      <c r="S3880" s="677">
        <f t="shared" ca="1" si="667"/>
        <v>8184.4340424805705</v>
      </c>
      <c r="T3880" s="677">
        <f t="shared" ca="1" si="667"/>
        <v>8641.0299999999988</v>
      </c>
      <c r="U3880" s="677">
        <f t="shared" ca="1" si="667"/>
        <v>1220.1285870976617</v>
      </c>
      <c r="V3880" s="677">
        <f t="shared" ca="1" si="667"/>
        <v>61561.877487043435</v>
      </c>
      <c r="W3880" s="677">
        <f t="shared" ca="1" si="668"/>
        <v>2613.5041630218143</v>
      </c>
      <c r="X3880" s="677">
        <f t="shared" ca="1" si="667"/>
        <v>5270.8010663105269</v>
      </c>
      <c r="Y3880" s="677">
        <f t="shared" ca="1" si="667"/>
        <v>26247.894193525015</v>
      </c>
      <c r="Z3880" s="677">
        <f t="shared" ca="1" si="667"/>
        <v>0</v>
      </c>
      <c r="AA3880" t="str">
        <f t="shared" si="662"/>
        <v>ASR_COMP</v>
      </c>
      <c r="AB3880" s="957">
        <f t="shared" si="663"/>
        <v>44682</v>
      </c>
      <c r="AC3880" t="str">
        <f t="shared" si="664"/>
        <v>Unaudited</v>
      </c>
    </row>
    <row r="3881" spans="1:29" x14ac:dyDescent="0.25">
      <c r="A3881" t="s">
        <v>423</v>
      </c>
      <c r="B3881" t="s">
        <v>1388</v>
      </c>
      <c r="C3881" t="s">
        <v>1389</v>
      </c>
      <c r="D3881">
        <v>1900</v>
      </c>
      <c r="E3881" s="957">
        <v>1</v>
      </c>
      <c r="F3881" t="s">
        <v>444</v>
      </c>
      <c r="G3881" s="957">
        <v>366</v>
      </c>
      <c r="H3881" t="s">
        <v>392</v>
      </c>
      <c r="I3881" s="937" t="s">
        <v>491</v>
      </c>
      <c r="J3881" s="937" t="s">
        <v>447</v>
      </c>
      <c r="K3881" s="937" t="s">
        <v>0</v>
      </c>
      <c r="L3881" s="943">
        <v>2.4</v>
      </c>
      <c r="M3881" s="963" t="s">
        <v>153</v>
      </c>
      <c r="N3881" s="677">
        <f t="shared" ca="1" si="666"/>
        <v>2943057.8484847704</v>
      </c>
      <c r="O3881" s="677">
        <f t="shared" ca="1" si="667"/>
        <v>1702874.0984771231</v>
      </c>
      <c r="P3881" s="677">
        <f t="shared" ca="1" si="667"/>
        <v>174839.94331655354</v>
      </c>
      <c r="Q3881" s="677">
        <f t="shared" ca="1" si="667"/>
        <v>597759.07587050216</v>
      </c>
      <c r="R3881" s="677">
        <f t="shared" ca="1" si="667"/>
        <v>277033.80214212165</v>
      </c>
      <c r="S3881" s="677">
        <f t="shared" ca="1" si="667"/>
        <v>51150.967429682365</v>
      </c>
      <c r="T3881" s="677">
        <f t="shared" ca="1" si="667"/>
        <v>8655.2200000000012</v>
      </c>
      <c r="U3881" s="677">
        <f t="shared" ca="1" si="667"/>
        <v>410.49338778490124</v>
      </c>
      <c r="V3881" s="677">
        <f t="shared" ca="1" si="667"/>
        <v>47829.272776389495</v>
      </c>
      <c r="W3881" s="677">
        <f t="shared" ca="1" si="668"/>
        <v>18204.729558463605</v>
      </c>
      <c r="X3881" s="677">
        <f t="shared" ca="1" si="667"/>
        <v>17253.256950963114</v>
      </c>
      <c r="Y3881" s="677">
        <f t="shared" ca="1" si="667"/>
        <v>47046.988575186129</v>
      </c>
      <c r="Z3881" s="677">
        <f t="shared" ca="1" si="667"/>
        <v>0</v>
      </c>
      <c r="AA3881" t="str">
        <f t="shared" si="662"/>
        <v>ASR_COMP</v>
      </c>
      <c r="AB3881" s="957">
        <f t="shared" si="663"/>
        <v>44682</v>
      </c>
      <c r="AC3881" t="str">
        <f t="shared" si="664"/>
        <v>Unaudited</v>
      </c>
    </row>
    <row r="3882" spans="1:29" ht="30" x14ac:dyDescent="0.25">
      <c r="A3882" t="s">
        <v>423</v>
      </c>
      <c r="B3882" t="s">
        <v>1388</v>
      </c>
      <c r="C3882" t="s">
        <v>1389</v>
      </c>
      <c r="D3882">
        <v>1900</v>
      </c>
      <c r="E3882" s="957">
        <v>1</v>
      </c>
      <c r="F3882" t="s">
        <v>444</v>
      </c>
      <c r="G3882" s="957">
        <v>366</v>
      </c>
      <c r="H3882" t="s">
        <v>392</v>
      </c>
      <c r="I3882" s="937" t="s">
        <v>491</v>
      </c>
      <c r="J3882" s="937" t="s">
        <v>447</v>
      </c>
      <c r="K3882" s="937" t="s">
        <v>0</v>
      </c>
      <c r="L3882" s="947">
        <v>2.5</v>
      </c>
      <c r="M3882" s="964" t="s">
        <v>154</v>
      </c>
      <c r="N3882" s="677">
        <f t="shared" ca="1" si="666"/>
        <v>297947.40258144523</v>
      </c>
      <c r="O3882" s="677">
        <f t="shared" ca="1" si="667"/>
        <v>186844.20872478784</v>
      </c>
      <c r="P3882" s="677">
        <f t="shared" ca="1" si="667"/>
        <v>21073.290828069898</v>
      </c>
      <c r="Q3882" s="677">
        <f t="shared" ca="1" si="667"/>
        <v>47084.751682621107</v>
      </c>
      <c r="R3882" s="677">
        <f t="shared" ca="1" si="667"/>
        <v>22996.169400534269</v>
      </c>
      <c r="S3882" s="677">
        <f t="shared" ca="1" si="667"/>
        <v>5183.9980575661311</v>
      </c>
      <c r="T3882" s="677">
        <f t="shared" ca="1" si="667"/>
        <v>0</v>
      </c>
      <c r="U3882" s="677">
        <f t="shared" ca="1" si="667"/>
        <v>191.96964827817411</v>
      </c>
      <c r="V3882" s="677">
        <f t="shared" ca="1" si="667"/>
        <v>6281.700506956875</v>
      </c>
      <c r="W3882" s="677">
        <f t="shared" ca="1" si="668"/>
        <v>1552.2091213800115</v>
      </c>
      <c r="X3882" s="677">
        <f t="shared" ca="1" si="667"/>
        <v>2333.7845940406019</v>
      </c>
      <c r="Y3882" s="677">
        <f t="shared" ca="1" si="667"/>
        <v>4405.3200172103225</v>
      </c>
      <c r="Z3882" s="677">
        <f t="shared" ca="1" si="667"/>
        <v>0</v>
      </c>
      <c r="AA3882" t="str">
        <f t="shared" si="662"/>
        <v>ASR_COMP</v>
      </c>
      <c r="AB3882" s="957">
        <f t="shared" si="663"/>
        <v>44682</v>
      </c>
      <c r="AC3882" t="str">
        <f t="shared" si="664"/>
        <v>Unaudited</v>
      </c>
    </row>
    <row r="3883" spans="1:29" x14ac:dyDescent="0.25">
      <c r="A3883" t="s">
        <v>423</v>
      </c>
      <c r="B3883" t="s">
        <v>1388</v>
      </c>
      <c r="C3883" t="s">
        <v>1389</v>
      </c>
      <c r="D3883">
        <v>1900</v>
      </c>
      <c r="E3883" s="957">
        <v>1</v>
      </c>
      <c r="F3883" t="s">
        <v>444</v>
      </c>
      <c r="G3883" s="957">
        <v>366</v>
      </c>
      <c r="H3883" t="s">
        <v>392</v>
      </c>
      <c r="I3883" s="963" t="s">
        <v>491</v>
      </c>
      <c r="J3883" s="963" t="s">
        <v>447</v>
      </c>
      <c r="K3883" s="963" t="s">
        <v>0</v>
      </c>
      <c r="L3883" s="943" t="s">
        <v>99</v>
      </c>
      <c r="M3883" s="963" t="s">
        <v>7</v>
      </c>
      <c r="N3883" s="677">
        <f t="shared" ca="1" si="666"/>
        <v>0</v>
      </c>
      <c r="O3883" s="677">
        <f t="shared" ca="1" si="667"/>
        <v>0</v>
      </c>
      <c r="P3883" s="677">
        <f t="shared" ca="1" si="667"/>
        <v>0</v>
      </c>
      <c r="Q3883" s="677">
        <f t="shared" ca="1" si="667"/>
        <v>0</v>
      </c>
      <c r="R3883" s="677">
        <f t="shared" ca="1" si="667"/>
        <v>0</v>
      </c>
      <c r="S3883" s="677">
        <f t="shared" ca="1" si="667"/>
        <v>0</v>
      </c>
      <c r="T3883" s="677">
        <f t="shared" ca="1" si="667"/>
        <v>0</v>
      </c>
      <c r="U3883" s="677">
        <f t="shared" ca="1" si="667"/>
        <v>0</v>
      </c>
      <c r="V3883" s="677">
        <f t="shared" ca="1" si="667"/>
        <v>0</v>
      </c>
      <c r="W3883" s="677">
        <f t="shared" ca="1" si="668"/>
        <v>0</v>
      </c>
      <c r="X3883" s="677">
        <f t="shared" ca="1" si="667"/>
        <v>0</v>
      </c>
      <c r="Y3883" s="677">
        <f t="shared" ca="1" si="667"/>
        <v>0</v>
      </c>
      <c r="Z3883" s="677">
        <f t="shared" ca="1" si="667"/>
        <v>0</v>
      </c>
      <c r="AA3883" t="str">
        <f t="shared" si="662"/>
        <v>ASR_COMP</v>
      </c>
      <c r="AB3883" s="957">
        <f t="shared" si="663"/>
        <v>44682</v>
      </c>
      <c r="AC3883" t="str">
        <f t="shared" si="664"/>
        <v>Unaudited</v>
      </c>
    </row>
    <row r="3884" spans="1:29" x14ac:dyDescent="0.25">
      <c r="A3884" t="s">
        <v>423</v>
      </c>
      <c r="B3884" t="s">
        <v>1388</v>
      </c>
      <c r="C3884" t="s">
        <v>1389</v>
      </c>
      <c r="D3884">
        <v>1900</v>
      </c>
      <c r="E3884" s="957">
        <v>1</v>
      </c>
      <c r="F3884" t="s">
        <v>444</v>
      </c>
      <c r="G3884" s="957">
        <v>366</v>
      </c>
      <c r="H3884" t="s">
        <v>392</v>
      </c>
      <c r="I3884" s="937" t="s">
        <v>491</v>
      </c>
      <c r="J3884" s="937" t="s">
        <v>447</v>
      </c>
      <c r="K3884" s="937" t="s">
        <v>0</v>
      </c>
      <c r="L3884" s="937" t="s">
        <v>155</v>
      </c>
      <c r="M3884" s="962" t="s">
        <v>454</v>
      </c>
      <c r="N3884" s="677">
        <f t="shared" ca="1" si="666"/>
        <v>0</v>
      </c>
      <c r="O3884" s="677">
        <f t="shared" ca="1" si="667"/>
        <v>0</v>
      </c>
      <c r="P3884" s="677">
        <f t="shared" ca="1" si="667"/>
        <v>0</v>
      </c>
      <c r="Q3884" s="677">
        <f t="shared" ca="1" si="667"/>
        <v>0</v>
      </c>
      <c r="R3884" s="677">
        <f t="shared" ca="1" si="667"/>
        <v>0</v>
      </c>
      <c r="S3884" s="677">
        <f t="shared" ca="1" si="667"/>
        <v>0</v>
      </c>
      <c r="T3884" s="677">
        <f t="shared" ca="1" si="667"/>
        <v>0</v>
      </c>
      <c r="U3884" s="677">
        <f t="shared" ca="1" si="667"/>
        <v>0</v>
      </c>
      <c r="V3884" s="677">
        <f t="shared" ca="1" si="667"/>
        <v>0</v>
      </c>
      <c r="W3884" s="677">
        <f t="shared" ca="1" si="668"/>
        <v>0</v>
      </c>
      <c r="X3884" s="677">
        <f t="shared" ca="1" si="667"/>
        <v>0</v>
      </c>
      <c r="Y3884" s="677">
        <f t="shared" ca="1" si="667"/>
        <v>0</v>
      </c>
      <c r="Z3884" s="677">
        <f t="shared" ca="1" si="667"/>
        <v>0</v>
      </c>
      <c r="AA3884" t="str">
        <f t="shared" si="662"/>
        <v>ASR_COMP</v>
      </c>
      <c r="AB3884" s="957">
        <f t="shared" si="663"/>
        <v>44682</v>
      </c>
      <c r="AC3884" t="str">
        <f t="shared" si="664"/>
        <v>Unaudited</v>
      </c>
    </row>
    <row r="3885" spans="1:29" x14ac:dyDescent="0.25">
      <c r="A3885" t="s">
        <v>423</v>
      </c>
      <c r="B3885" t="s">
        <v>1388</v>
      </c>
      <c r="C3885" t="s">
        <v>1389</v>
      </c>
      <c r="D3885">
        <v>1900</v>
      </c>
      <c r="E3885" s="957">
        <v>1</v>
      </c>
      <c r="F3885" t="s">
        <v>444</v>
      </c>
      <c r="G3885" s="957">
        <v>366</v>
      </c>
      <c r="H3885" t="s">
        <v>392</v>
      </c>
      <c r="I3885" s="937" t="s">
        <v>491</v>
      </c>
      <c r="J3885" s="937" t="s">
        <v>447</v>
      </c>
      <c r="K3885" s="937" t="s">
        <v>0</v>
      </c>
      <c r="L3885" s="937" t="s">
        <v>920</v>
      </c>
      <c r="M3885" s="962" t="s">
        <v>24</v>
      </c>
      <c r="N3885" s="677">
        <f t="shared" ca="1" si="666"/>
        <v>0</v>
      </c>
      <c r="O3885" s="677">
        <f t="shared" ca="1" si="667"/>
        <v>0</v>
      </c>
      <c r="P3885" s="677">
        <f t="shared" ca="1" si="667"/>
        <v>0</v>
      </c>
      <c r="Q3885" s="677">
        <f t="shared" ca="1" si="667"/>
        <v>0</v>
      </c>
      <c r="R3885" s="677">
        <f t="shared" ca="1" si="667"/>
        <v>0</v>
      </c>
      <c r="S3885" s="677">
        <f t="shared" ca="1" si="667"/>
        <v>0</v>
      </c>
      <c r="T3885" s="677">
        <f t="shared" ca="1" si="667"/>
        <v>0</v>
      </c>
      <c r="U3885" s="677">
        <f t="shared" ca="1" si="667"/>
        <v>0</v>
      </c>
      <c r="V3885" s="677">
        <f t="shared" ca="1" si="667"/>
        <v>0</v>
      </c>
      <c r="W3885" s="677">
        <f t="shared" ca="1" si="668"/>
        <v>0</v>
      </c>
      <c r="X3885" s="677">
        <f t="shared" ca="1" si="667"/>
        <v>0</v>
      </c>
      <c r="Y3885" s="677">
        <f t="shared" ca="1" si="667"/>
        <v>0</v>
      </c>
      <c r="Z3885" s="677">
        <f t="shared" ca="1" si="667"/>
        <v>0</v>
      </c>
      <c r="AA3885" t="str">
        <f t="shared" si="662"/>
        <v>ASR_COMP</v>
      </c>
      <c r="AB3885" s="957">
        <f t="shared" si="663"/>
        <v>44682</v>
      </c>
      <c r="AC3885" t="str">
        <f t="shared" si="664"/>
        <v>Unaudited</v>
      </c>
    </row>
    <row r="3886" spans="1:29" x14ac:dyDescent="0.25">
      <c r="A3886" t="s">
        <v>423</v>
      </c>
      <c r="B3886" t="s">
        <v>1388</v>
      </c>
      <c r="C3886" t="s">
        <v>1389</v>
      </c>
      <c r="D3886">
        <v>1900</v>
      </c>
      <c r="E3886" s="957">
        <v>1</v>
      </c>
      <c r="F3886" t="s">
        <v>444</v>
      </c>
      <c r="G3886" s="957">
        <v>366</v>
      </c>
      <c r="H3886" t="s">
        <v>392</v>
      </c>
      <c r="I3886" s="937" t="s">
        <v>491</v>
      </c>
      <c r="J3886" s="937" t="s">
        <v>447</v>
      </c>
      <c r="K3886" s="937" t="s">
        <v>53</v>
      </c>
      <c r="L3886" s="937">
        <v>3.1</v>
      </c>
      <c r="M3886" s="962" t="s">
        <v>33</v>
      </c>
      <c r="N3886" s="677">
        <f t="shared" ca="1" si="666"/>
        <v>2242107.017972759</v>
      </c>
      <c r="O3886" s="677">
        <f t="shared" ca="1" si="667"/>
        <v>1752922.2208281546</v>
      </c>
      <c r="P3886" s="677">
        <f t="shared" ca="1" si="667"/>
        <v>97120.787099314606</v>
      </c>
      <c r="Q3886" s="677">
        <f t="shared" ca="1" si="667"/>
        <v>202465.16479129344</v>
      </c>
      <c r="R3886" s="677">
        <f t="shared" ca="1" si="667"/>
        <v>88857.382897262214</v>
      </c>
      <c r="S3886" s="677">
        <f t="shared" ca="1" si="667"/>
        <v>7757.783226331765</v>
      </c>
      <c r="T3886" s="677">
        <f t="shared" ca="1" si="667"/>
        <v>10562.800000000001</v>
      </c>
      <c r="U3886" s="677">
        <f t="shared" ca="1" si="667"/>
        <v>472.10872361301534</v>
      </c>
      <c r="V3886" s="677">
        <f t="shared" ca="1" si="667"/>
        <v>30454.87876585421</v>
      </c>
      <c r="W3886" s="677">
        <f t="shared" ca="1" si="668"/>
        <v>4417.2976683354445</v>
      </c>
      <c r="X3886" s="677">
        <f t="shared" ca="1" si="667"/>
        <v>7285.3410133940415</v>
      </c>
      <c r="Y3886" s="677">
        <f t="shared" ca="1" si="667"/>
        <v>39791.252959206387</v>
      </c>
      <c r="Z3886" s="677">
        <f t="shared" ca="1" si="667"/>
        <v>0</v>
      </c>
      <c r="AA3886" t="str">
        <f t="shared" si="662"/>
        <v>ASR_COMP</v>
      </c>
      <c r="AB3886" s="957">
        <f t="shared" si="663"/>
        <v>44682</v>
      </c>
      <c r="AC3886" t="str">
        <f t="shared" si="664"/>
        <v>Unaudited</v>
      </c>
    </row>
    <row r="3887" spans="1:29" x14ac:dyDescent="0.25">
      <c r="A3887" t="s">
        <v>423</v>
      </c>
      <c r="B3887" t="s">
        <v>1388</v>
      </c>
      <c r="C3887" t="s">
        <v>1389</v>
      </c>
      <c r="D3887">
        <v>1900</v>
      </c>
      <c r="E3887" s="957">
        <v>1</v>
      </c>
      <c r="F3887" t="s">
        <v>444</v>
      </c>
      <c r="G3887" s="957">
        <v>366</v>
      </c>
      <c r="H3887" t="s">
        <v>392</v>
      </c>
      <c r="I3887" s="937" t="s">
        <v>491</v>
      </c>
      <c r="J3887" s="937" t="s">
        <v>447</v>
      </c>
      <c r="K3887" s="937" t="s">
        <v>53</v>
      </c>
      <c r="L3887" s="945">
        <v>3.2</v>
      </c>
      <c r="M3887" s="960" t="s">
        <v>34</v>
      </c>
      <c r="N3887" s="677">
        <f t="shared" ca="1" si="666"/>
        <v>5170208.0082663344</v>
      </c>
      <c r="O3887" s="677">
        <f t="shared" ca="1" si="667"/>
        <v>3336338.4487004783</v>
      </c>
      <c r="P3887" s="677">
        <f t="shared" ca="1" si="667"/>
        <v>250831.52986780572</v>
      </c>
      <c r="Q3887" s="677">
        <f t="shared" ca="1" si="667"/>
        <v>915940.48479464208</v>
      </c>
      <c r="R3887" s="677">
        <f t="shared" ca="1" si="667"/>
        <v>284284.90960969497</v>
      </c>
      <c r="S3887" s="677">
        <f t="shared" ca="1" si="667"/>
        <v>26210.567336570512</v>
      </c>
      <c r="T3887" s="677">
        <f t="shared" ca="1" si="667"/>
        <v>22345.949999999997</v>
      </c>
      <c r="U3887" s="677">
        <f t="shared" ca="1" si="667"/>
        <v>981.14396804930664</v>
      </c>
      <c r="V3887" s="677">
        <f t="shared" ca="1" si="667"/>
        <v>140504.59207058753</v>
      </c>
      <c r="W3887" s="677">
        <f t="shared" ca="1" si="668"/>
        <v>20223.787856800824</v>
      </c>
      <c r="X3887" s="677">
        <f t="shared" ca="1" si="667"/>
        <v>67500.079555993885</v>
      </c>
      <c r="Y3887" s="677">
        <f t="shared" ca="1" si="667"/>
        <v>105046.5145057117</v>
      </c>
      <c r="Z3887" s="677">
        <f t="shared" ca="1" si="667"/>
        <v>0</v>
      </c>
      <c r="AA3887" t="str">
        <f t="shared" si="662"/>
        <v>ASR_COMP</v>
      </c>
      <c r="AB3887" s="957">
        <f t="shared" si="663"/>
        <v>44682</v>
      </c>
      <c r="AC3887" t="str">
        <f t="shared" si="664"/>
        <v>Unaudited</v>
      </c>
    </row>
    <row r="3888" spans="1:29" x14ac:dyDescent="0.25">
      <c r="A3888" t="s">
        <v>423</v>
      </c>
      <c r="B3888" t="s">
        <v>1388</v>
      </c>
      <c r="C3888" t="s">
        <v>1389</v>
      </c>
      <c r="D3888">
        <v>1900</v>
      </c>
      <c r="E3888" s="957">
        <v>1</v>
      </c>
      <c r="F3888" t="s">
        <v>444</v>
      </c>
      <c r="G3888" s="957">
        <v>366</v>
      </c>
      <c r="H3888" t="s">
        <v>392</v>
      </c>
      <c r="I3888" s="962" t="s">
        <v>491</v>
      </c>
      <c r="J3888" s="962" t="s">
        <v>447</v>
      </c>
      <c r="K3888" s="962" t="s">
        <v>53</v>
      </c>
      <c r="L3888" s="937">
        <v>3.3</v>
      </c>
      <c r="M3888" s="962" t="s">
        <v>54</v>
      </c>
      <c r="N3888" s="677">
        <f t="shared" ca="1" si="666"/>
        <v>0</v>
      </c>
      <c r="O3888" s="677">
        <f t="shared" ca="1" si="667"/>
        <v>0</v>
      </c>
      <c r="P3888" s="677">
        <f t="shared" ca="1" si="667"/>
        <v>0</v>
      </c>
      <c r="Q3888" s="677">
        <f t="shared" ca="1" si="667"/>
        <v>0</v>
      </c>
      <c r="R3888" s="677">
        <f t="shared" ca="1" si="667"/>
        <v>0</v>
      </c>
      <c r="S3888" s="677">
        <f t="shared" ca="1" si="667"/>
        <v>0</v>
      </c>
      <c r="T3888" s="677">
        <f t="shared" ca="1" si="667"/>
        <v>0</v>
      </c>
      <c r="U3888" s="677">
        <f t="shared" ca="1" si="667"/>
        <v>0</v>
      </c>
      <c r="V3888" s="677">
        <f t="shared" ca="1" si="667"/>
        <v>0</v>
      </c>
      <c r="W3888" s="677">
        <f t="shared" ca="1" si="668"/>
        <v>0</v>
      </c>
      <c r="X3888" s="677">
        <f t="shared" ca="1" si="667"/>
        <v>0</v>
      </c>
      <c r="Y3888" s="677">
        <f t="shared" ca="1" si="667"/>
        <v>0</v>
      </c>
      <c r="Z3888" s="677">
        <f t="shared" ca="1" si="667"/>
        <v>0</v>
      </c>
      <c r="AA3888" t="str">
        <f t="shared" si="662"/>
        <v>ASR_COMP</v>
      </c>
      <c r="AB3888" s="957">
        <f t="shared" si="663"/>
        <v>44682</v>
      </c>
      <c r="AC3888" t="str">
        <f t="shared" si="664"/>
        <v>Unaudited</v>
      </c>
    </row>
    <row r="3889" spans="1:29" x14ac:dyDescent="0.25">
      <c r="A3889" t="s">
        <v>423</v>
      </c>
      <c r="B3889" t="s">
        <v>1388</v>
      </c>
      <c r="C3889" t="s">
        <v>1389</v>
      </c>
      <c r="D3889">
        <v>1900</v>
      </c>
      <c r="E3889" s="957">
        <v>1</v>
      </c>
      <c r="F3889" t="s">
        <v>444</v>
      </c>
      <c r="G3889" s="957">
        <v>366</v>
      </c>
      <c r="H3889" t="s">
        <v>392</v>
      </c>
      <c r="I3889" s="937" t="s">
        <v>491</v>
      </c>
      <c r="J3889" s="937" t="s">
        <v>447</v>
      </c>
      <c r="K3889" s="937" t="s">
        <v>53</v>
      </c>
      <c r="L3889" s="937" t="s">
        <v>44</v>
      </c>
      <c r="M3889" s="962" t="s">
        <v>156</v>
      </c>
      <c r="N3889" s="677">
        <f t="shared" ca="1" si="666"/>
        <v>0</v>
      </c>
      <c r="O3889" s="677">
        <f t="shared" ca="1" si="667"/>
        <v>0</v>
      </c>
      <c r="P3889" s="677">
        <f t="shared" ca="1" si="667"/>
        <v>0</v>
      </c>
      <c r="Q3889" s="677">
        <f t="shared" ca="1" si="667"/>
        <v>0</v>
      </c>
      <c r="R3889" s="677">
        <f t="shared" ca="1" si="667"/>
        <v>0</v>
      </c>
      <c r="S3889" s="677">
        <f t="shared" ca="1" si="667"/>
        <v>0</v>
      </c>
      <c r="T3889" s="677">
        <f t="shared" ca="1" si="667"/>
        <v>0</v>
      </c>
      <c r="U3889" s="677">
        <f t="shared" ca="1" si="667"/>
        <v>0</v>
      </c>
      <c r="V3889" s="677">
        <f t="shared" ca="1" si="667"/>
        <v>0</v>
      </c>
      <c r="W3889" s="677">
        <f t="shared" ca="1" si="668"/>
        <v>0</v>
      </c>
      <c r="X3889" s="677">
        <f t="shared" ca="1" si="667"/>
        <v>0</v>
      </c>
      <c r="Y3889" s="677">
        <f t="shared" ca="1" si="667"/>
        <v>0</v>
      </c>
      <c r="Z3889" s="677">
        <f t="shared" ca="1" si="667"/>
        <v>0</v>
      </c>
      <c r="AA3889" t="str">
        <f t="shared" si="662"/>
        <v>ASR_COMP</v>
      </c>
      <c r="AB3889" s="957">
        <f t="shared" si="663"/>
        <v>44682</v>
      </c>
      <c r="AC3889" t="str">
        <f t="shared" si="664"/>
        <v>Unaudited</v>
      </c>
    </row>
    <row r="3890" spans="1:29" x14ac:dyDescent="0.25">
      <c r="A3890" t="s">
        <v>423</v>
      </c>
      <c r="B3890" t="s">
        <v>1388</v>
      </c>
      <c r="C3890" t="s">
        <v>1389</v>
      </c>
      <c r="D3890">
        <v>1900</v>
      </c>
      <c r="E3890" s="957">
        <v>1</v>
      </c>
      <c r="F3890" t="s">
        <v>444</v>
      </c>
      <c r="G3890" s="957">
        <v>366</v>
      </c>
      <c r="H3890" t="s">
        <v>392</v>
      </c>
      <c r="I3890" s="937" t="s">
        <v>491</v>
      </c>
      <c r="J3890" s="937" t="s">
        <v>447</v>
      </c>
      <c r="K3890" s="937" t="s">
        <v>53</v>
      </c>
      <c r="L3890" s="937" t="s">
        <v>41</v>
      </c>
      <c r="M3890" s="962" t="s">
        <v>52</v>
      </c>
      <c r="N3890" s="677">
        <f t="shared" ca="1" si="666"/>
        <v>4935438.5940997908</v>
      </c>
      <c r="O3890" s="677">
        <f t="shared" ca="1" si="667"/>
        <v>4133194.6128897578</v>
      </c>
      <c r="P3890" s="677">
        <f t="shared" ca="1" si="667"/>
        <v>143824.34634637076</v>
      </c>
      <c r="Q3890" s="677">
        <f t="shared" ca="1" si="667"/>
        <v>304742.04394900054</v>
      </c>
      <c r="R3890" s="677">
        <f t="shared" ca="1" si="667"/>
        <v>83244.53022931442</v>
      </c>
      <c r="S3890" s="677">
        <f t="shared" ca="1" si="667"/>
        <v>93933.04650177453</v>
      </c>
      <c r="T3890" s="677">
        <f t="shared" ca="1" si="667"/>
        <v>21147.33557685541</v>
      </c>
      <c r="U3890" s="677">
        <f t="shared" ca="1" si="667"/>
        <v>5990.5556207367417</v>
      </c>
      <c r="V3890" s="677">
        <f t="shared" ca="1" si="667"/>
        <v>35070.955956784426</v>
      </c>
      <c r="W3890" s="677">
        <f t="shared" ca="1" si="668"/>
        <v>1802.9473544787386</v>
      </c>
      <c r="X3890" s="677">
        <f t="shared" ca="1" si="667"/>
        <v>91554.816391563858</v>
      </c>
      <c r="Y3890" s="677">
        <f t="shared" ca="1" si="667"/>
        <v>20933.403283154592</v>
      </c>
      <c r="Z3890" s="677">
        <f t="shared" ca="1" si="667"/>
        <v>0</v>
      </c>
      <c r="AA3890" t="str">
        <f t="shared" si="662"/>
        <v>ASR_COMP</v>
      </c>
      <c r="AB3890" s="957">
        <f t="shared" si="663"/>
        <v>44682</v>
      </c>
      <c r="AC3890" t="str">
        <f t="shared" si="664"/>
        <v>Unaudited</v>
      </c>
    </row>
    <row r="3891" spans="1:29" x14ac:dyDescent="0.25">
      <c r="A3891" t="s">
        <v>423</v>
      </c>
      <c r="B3891" t="s">
        <v>1388</v>
      </c>
      <c r="C3891" t="s">
        <v>1389</v>
      </c>
      <c r="D3891">
        <v>1900</v>
      </c>
      <c r="E3891" s="957">
        <v>1</v>
      </c>
      <c r="F3891" t="s">
        <v>444</v>
      </c>
      <c r="G3891" s="957">
        <v>366</v>
      </c>
      <c r="H3891" t="s">
        <v>392</v>
      </c>
      <c r="I3891" s="937" t="s">
        <v>491</v>
      </c>
      <c r="J3891" s="937" t="s">
        <v>447</v>
      </c>
      <c r="K3891" s="937" t="s">
        <v>53</v>
      </c>
      <c r="L3891" s="937" t="s">
        <v>42</v>
      </c>
      <c r="M3891" s="962" t="s">
        <v>157</v>
      </c>
      <c r="N3891" s="677">
        <f t="shared" ca="1" si="666"/>
        <v>465806.11468268727</v>
      </c>
      <c r="O3891" s="677">
        <f t="shared" ca="1" si="667"/>
        <v>206132.23927631459</v>
      </c>
      <c r="P3891" s="677">
        <f t="shared" ca="1" si="667"/>
        <v>13628.585165386383</v>
      </c>
      <c r="Q3891" s="677">
        <f t="shared" ca="1" si="667"/>
        <v>145927.07646604045</v>
      </c>
      <c r="R3891" s="677">
        <f t="shared" ca="1" si="667"/>
        <v>42774.991427859612</v>
      </c>
      <c r="S3891" s="677">
        <f t="shared" ca="1" si="667"/>
        <v>7115.1305789699663</v>
      </c>
      <c r="T3891" s="677">
        <f t="shared" ca="1" si="667"/>
        <v>0</v>
      </c>
      <c r="U3891" s="677">
        <f t="shared" ca="1" si="667"/>
        <v>312.96336721769495</v>
      </c>
      <c r="V3891" s="677">
        <f t="shared" ca="1" si="667"/>
        <v>15376.410163069368</v>
      </c>
      <c r="W3891" s="677">
        <f t="shared" ca="1" si="668"/>
        <v>4549.6632528255132</v>
      </c>
      <c r="X3891" s="677">
        <f t="shared" ca="1" si="667"/>
        <v>12017.548594157937</v>
      </c>
      <c r="Y3891" s="677">
        <f t="shared" ca="1" si="667"/>
        <v>17971.506390845818</v>
      </c>
      <c r="Z3891" s="677">
        <f t="shared" ca="1" si="667"/>
        <v>0</v>
      </c>
      <c r="AA3891" t="str">
        <f t="shared" si="662"/>
        <v>ASR_COMP</v>
      </c>
      <c r="AB3891" s="957">
        <f t="shared" si="663"/>
        <v>44682</v>
      </c>
      <c r="AC3891" t="str">
        <f t="shared" si="664"/>
        <v>Unaudited</v>
      </c>
    </row>
    <row r="3892" spans="1:29" x14ac:dyDescent="0.25">
      <c r="A3892" t="s">
        <v>423</v>
      </c>
      <c r="B3892" t="s">
        <v>1388</v>
      </c>
      <c r="C3892" t="s">
        <v>1389</v>
      </c>
      <c r="D3892">
        <v>1900</v>
      </c>
      <c r="E3892" s="957">
        <v>1</v>
      </c>
      <c r="F3892" t="s">
        <v>444</v>
      </c>
      <c r="G3892" s="957">
        <v>366</v>
      </c>
      <c r="H3892" t="s">
        <v>392</v>
      </c>
      <c r="I3892" s="937" t="s">
        <v>491</v>
      </c>
      <c r="J3892" s="937" t="s">
        <v>447</v>
      </c>
      <c r="K3892" s="937" t="s">
        <v>53</v>
      </c>
      <c r="L3892" s="945" t="s">
        <v>43</v>
      </c>
      <c r="M3892" s="960" t="s">
        <v>465</v>
      </c>
      <c r="N3892" s="677">
        <f t="shared" ca="1" si="666"/>
        <v>1047644.2861609168</v>
      </c>
      <c r="O3892" s="677">
        <f t="shared" ca="1" si="667"/>
        <v>660041.81590746297</v>
      </c>
      <c r="P3892" s="677">
        <f t="shared" ca="1" si="667"/>
        <v>62326.85121126486</v>
      </c>
      <c r="Q3892" s="677">
        <f t="shared" ca="1" si="667"/>
        <v>165256.36576684518</v>
      </c>
      <c r="R3892" s="677">
        <f t="shared" ca="1" si="667"/>
        <v>61870.498556285645</v>
      </c>
      <c r="S3892" s="677">
        <f t="shared" ca="1" si="667"/>
        <v>16478.101472756145</v>
      </c>
      <c r="T3892" s="677">
        <f t="shared" ca="1" si="667"/>
        <v>0</v>
      </c>
      <c r="U3892" s="677">
        <f t="shared" ca="1" si="667"/>
        <v>726.02898320136251</v>
      </c>
      <c r="V3892" s="677">
        <f t="shared" ca="1" si="667"/>
        <v>20185.236994542185</v>
      </c>
      <c r="W3892" s="677">
        <f t="shared" ca="1" si="668"/>
        <v>29606.084153263411</v>
      </c>
      <c r="X3892" s="677">
        <f t="shared" ca="1" si="667"/>
        <v>9400.1142373170842</v>
      </c>
      <c r="Y3892" s="677">
        <f t="shared" ca="1" si="667"/>
        <v>21753.188877978067</v>
      </c>
      <c r="Z3892" s="677">
        <f t="shared" ca="1" si="667"/>
        <v>0</v>
      </c>
      <c r="AA3892" t="str">
        <f t="shared" si="662"/>
        <v>ASR_COMP</v>
      </c>
      <c r="AB3892" s="957">
        <f t="shared" si="663"/>
        <v>44682</v>
      </c>
      <c r="AC3892" t="str">
        <f t="shared" si="664"/>
        <v>Unaudited</v>
      </c>
    </row>
    <row r="3893" spans="1:29" x14ac:dyDescent="0.25">
      <c r="A3893" t="s">
        <v>423</v>
      </c>
      <c r="B3893" t="s">
        <v>1388</v>
      </c>
      <c r="C3893" t="s">
        <v>1389</v>
      </c>
      <c r="D3893">
        <v>1900</v>
      </c>
      <c r="E3893" s="957">
        <v>1</v>
      </c>
      <c r="F3893" t="s">
        <v>444</v>
      </c>
      <c r="G3893" s="957">
        <v>366</v>
      </c>
      <c r="H3893" t="s">
        <v>392</v>
      </c>
      <c r="I3893" s="962" t="s">
        <v>491</v>
      </c>
      <c r="J3893" s="962" t="s">
        <v>447</v>
      </c>
      <c r="K3893" s="962" t="s">
        <v>923</v>
      </c>
      <c r="L3893" s="937" t="s">
        <v>924</v>
      </c>
      <c r="M3893" s="962" t="s">
        <v>923</v>
      </c>
      <c r="N3893" s="677">
        <f t="shared" ca="1" si="666"/>
        <v>1268022.204272622</v>
      </c>
      <c r="O3893" s="677">
        <f t="shared" ca="1" si="667"/>
        <v>1165829.0501383008</v>
      </c>
      <c r="P3893" s="677">
        <f t="shared" ca="1" si="667"/>
        <v>82752.629246028839</v>
      </c>
      <c r="Q3893" s="677">
        <f t="shared" ca="1" si="667"/>
        <v>5251.5084521044919</v>
      </c>
      <c r="R3893" s="677">
        <f t="shared" ca="1" si="667"/>
        <v>604.12425051257219</v>
      </c>
      <c r="S3893" s="677">
        <f t="shared" ca="1" si="667"/>
        <v>4706.1878898269588</v>
      </c>
      <c r="T3893" s="677">
        <f t="shared" ca="1" si="667"/>
        <v>0</v>
      </c>
      <c r="U3893" s="677">
        <f t="shared" ca="1" si="667"/>
        <v>18.317508113928451</v>
      </c>
      <c r="V3893" s="677">
        <f t="shared" ca="1" si="667"/>
        <v>8121.7354082364918</v>
      </c>
      <c r="W3893" s="677">
        <f t="shared" ca="1" si="668"/>
        <v>289.08371222241141</v>
      </c>
      <c r="X3893" s="677">
        <f t="shared" ca="1" si="667"/>
        <v>237.16225219366274</v>
      </c>
      <c r="Y3893" s="677">
        <f t="shared" ca="1" si="667"/>
        <v>212.40541508181877</v>
      </c>
      <c r="Z3893" s="677">
        <f t="shared" ca="1" si="667"/>
        <v>0</v>
      </c>
      <c r="AA3893" t="str">
        <f t="shared" si="662"/>
        <v>ASR_COMP</v>
      </c>
      <c r="AB3893" s="957">
        <f t="shared" si="663"/>
        <v>44682</v>
      </c>
      <c r="AC3893" t="str">
        <f t="shared" si="664"/>
        <v>Unaudited</v>
      </c>
    </row>
    <row r="3894" spans="1:29" x14ac:dyDescent="0.25">
      <c r="A3894" t="s">
        <v>423</v>
      </c>
      <c r="B3894" t="s">
        <v>1388</v>
      </c>
      <c r="C3894" t="s">
        <v>1389</v>
      </c>
      <c r="D3894">
        <v>1900</v>
      </c>
      <c r="E3894" s="957">
        <v>1</v>
      </c>
      <c r="F3894" t="s">
        <v>444</v>
      </c>
      <c r="G3894" s="957">
        <v>366</v>
      </c>
      <c r="H3894" t="s">
        <v>392</v>
      </c>
      <c r="I3894" s="937" t="s">
        <v>491</v>
      </c>
      <c r="J3894" s="937" t="s">
        <v>447</v>
      </c>
      <c r="K3894" s="937" t="s">
        <v>923</v>
      </c>
      <c r="L3894" s="937" t="s">
        <v>925</v>
      </c>
      <c r="M3894" s="962" t="s">
        <v>928</v>
      </c>
      <c r="N3894" s="677">
        <f t="shared" ca="1" si="666"/>
        <v>502081.3412237115</v>
      </c>
      <c r="O3894" s="677">
        <f t="shared" ca="1" si="667"/>
        <v>377053.8296291703</v>
      </c>
      <c r="P3894" s="677">
        <f t="shared" ca="1" si="667"/>
        <v>21912.622115029037</v>
      </c>
      <c r="Q3894" s="677">
        <f t="shared" ca="1" si="667"/>
        <v>93278.143577712122</v>
      </c>
      <c r="R3894" s="677">
        <f t="shared" ca="1" si="667"/>
        <v>22988.276688214082</v>
      </c>
      <c r="S3894" s="677">
        <f t="shared" ca="1" si="667"/>
        <v>-19708.342902752007</v>
      </c>
      <c r="T3894" s="677">
        <f t="shared" ca="1" si="667"/>
        <v>0</v>
      </c>
      <c r="U3894" s="677">
        <f t="shared" ca="1" si="667"/>
        <v>-385.44948622254157</v>
      </c>
      <c r="V3894" s="677">
        <f t="shared" ca="1" si="667"/>
        <v>10270.046096758035</v>
      </c>
      <c r="W3894" s="677">
        <f t="shared" ca="1" si="668"/>
        <v>3642.8610156285272</v>
      </c>
      <c r="X3894" s="677">
        <f t="shared" ca="1" si="667"/>
        <v>-22182.020873428737</v>
      </c>
      <c r="Y3894" s="677">
        <f t="shared" ca="1" si="667"/>
        <v>15211.375363602643</v>
      </c>
      <c r="Z3894" s="677">
        <f t="shared" ca="1" si="667"/>
        <v>0</v>
      </c>
      <c r="AA3894" t="str">
        <f t="shared" si="662"/>
        <v>ASR_COMP</v>
      </c>
      <c r="AB3894" s="957">
        <f t="shared" si="663"/>
        <v>44682</v>
      </c>
      <c r="AC3894" t="str">
        <f t="shared" si="664"/>
        <v>Unaudited</v>
      </c>
    </row>
    <row r="3895" spans="1:29" x14ac:dyDescent="0.25">
      <c r="A3895" t="s">
        <v>423</v>
      </c>
      <c r="B3895" t="s">
        <v>1388</v>
      </c>
      <c r="C3895" t="s">
        <v>1389</v>
      </c>
      <c r="D3895">
        <v>1900</v>
      </c>
      <c r="E3895" s="957">
        <v>1</v>
      </c>
      <c r="F3895" t="s">
        <v>444</v>
      </c>
      <c r="G3895" s="957">
        <v>366</v>
      </c>
      <c r="H3895" t="s">
        <v>392</v>
      </c>
      <c r="I3895" s="937" t="s">
        <v>491</v>
      </c>
      <c r="J3895" s="937" t="s">
        <v>447</v>
      </c>
      <c r="K3895" s="937" t="s">
        <v>923</v>
      </c>
      <c r="L3895" s="937" t="s">
        <v>926</v>
      </c>
      <c r="M3895" s="962" t="s">
        <v>929</v>
      </c>
      <c r="N3895" s="677">
        <f t="shared" ca="1" si="666"/>
        <v>0</v>
      </c>
      <c r="O3895" s="677">
        <f t="shared" ca="1" si="667"/>
        <v>0</v>
      </c>
      <c r="P3895" s="677">
        <f t="shared" ca="1" si="667"/>
        <v>0</v>
      </c>
      <c r="Q3895" s="677">
        <f t="shared" ca="1" si="667"/>
        <v>0</v>
      </c>
      <c r="R3895" s="677">
        <f t="shared" ca="1" si="667"/>
        <v>0</v>
      </c>
      <c r="S3895" s="677">
        <f t="shared" ca="1" si="667"/>
        <v>0</v>
      </c>
      <c r="T3895" s="677">
        <f t="shared" ca="1" si="667"/>
        <v>0</v>
      </c>
      <c r="U3895" s="677">
        <f t="shared" ca="1" si="667"/>
        <v>0</v>
      </c>
      <c r="V3895" s="677">
        <f t="shared" ca="1" si="667"/>
        <v>0</v>
      </c>
      <c r="W3895" s="677">
        <f t="shared" ca="1" si="668"/>
        <v>0</v>
      </c>
      <c r="X3895" s="677">
        <f t="shared" ca="1" si="667"/>
        <v>0</v>
      </c>
      <c r="Y3895" s="677">
        <f t="shared" ca="1" si="667"/>
        <v>0</v>
      </c>
      <c r="Z3895" s="677">
        <f t="shared" ca="1" si="667"/>
        <v>0</v>
      </c>
      <c r="AA3895" t="str">
        <f t="shared" si="662"/>
        <v>ASR_COMP</v>
      </c>
      <c r="AB3895" s="957">
        <f t="shared" si="663"/>
        <v>44682</v>
      </c>
      <c r="AC3895" t="str">
        <f t="shared" si="664"/>
        <v>Unaudited</v>
      </c>
    </row>
    <row r="3896" spans="1:29" x14ac:dyDescent="0.25">
      <c r="A3896" t="s">
        <v>423</v>
      </c>
      <c r="B3896" t="s">
        <v>1388</v>
      </c>
      <c r="C3896" t="s">
        <v>1389</v>
      </c>
      <c r="D3896">
        <v>1900</v>
      </c>
      <c r="E3896" s="957">
        <v>1</v>
      </c>
      <c r="F3896" t="s">
        <v>444</v>
      </c>
      <c r="G3896" s="957">
        <v>366</v>
      </c>
      <c r="H3896" t="s">
        <v>392</v>
      </c>
      <c r="I3896" s="937" t="s">
        <v>491</v>
      </c>
      <c r="J3896" s="937" t="s">
        <v>447</v>
      </c>
      <c r="K3896" s="937" t="s">
        <v>448</v>
      </c>
      <c r="L3896" s="937">
        <v>5.0999999999999996</v>
      </c>
      <c r="M3896" s="962" t="s">
        <v>37</v>
      </c>
      <c r="N3896" s="677">
        <f t="shared" ca="1" si="666"/>
        <v>2728020.2894291985</v>
      </c>
      <c r="O3896" s="677">
        <f t="shared" ca="1" si="667"/>
        <v>1164615.1317547793</v>
      </c>
      <c r="P3896" s="677">
        <f t="shared" ca="1" si="667"/>
        <v>421885.09391377942</v>
      </c>
      <c r="Q3896" s="677">
        <f t="shared" ca="1" si="667"/>
        <v>144555.74005409281</v>
      </c>
      <c r="R3896" s="677">
        <f t="shared" ca="1" si="667"/>
        <v>566148.22676162992</v>
      </c>
      <c r="S3896" s="677">
        <f t="shared" ca="1" si="667"/>
        <v>123385.4339451961</v>
      </c>
      <c r="T3896" s="677">
        <f t="shared" ca="1" si="667"/>
        <v>96876.139999999985</v>
      </c>
      <c r="U3896" s="677">
        <f t="shared" ca="1" si="667"/>
        <v>17441.077038045245</v>
      </c>
      <c r="V3896" s="677">
        <f t="shared" ca="1" si="667"/>
        <v>135721.29660318996</v>
      </c>
      <c r="W3896" s="677">
        <f t="shared" ca="1" si="668"/>
        <v>605.7302372585267</v>
      </c>
      <c r="X3896" s="677">
        <f t="shared" ca="1" si="667"/>
        <v>12111.262302136398</v>
      </c>
      <c r="Y3896" s="677">
        <f t="shared" ca="1" si="667"/>
        <v>44675.156819090851</v>
      </c>
      <c r="Z3896" s="677">
        <f t="shared" ca="1" si="667"/>
        <v>0</v>
      </c>
      <c r="AA3896" t="str">
        <f t="shared" si="662"/>
        <v>ASR_COMP</v>
      </c>
      <c r="AB3896" s="957">
        <f t="shared" si="663"/>
        <v>44682</v>
      </c>
      <c r="AC3896" t="str">
        <f t="shared" si="664"/>
        <v>Unaudited</v>
      </c>
    </row>
    <row r="3897" spans="1:29" ht="30" x14ac:dyDescent="0.25">
      <c r="A3897" t="s">
        <v>423</v>
      </c>
      <c r="B3897" t="s">
        <v>1388</v>
      </c>
      <c r="C3897" t="s">
        <v>1389</v>
      </c>
      <c r="D3897">
        <v>1900</v>
      </c>
      <c r="E3897" s="957">
        <v>1</v>
      </c>
      <c r="F3897" t="s">
        <v>444</v>
      </c>
      <c r="G3897" s="957">
        <v>366</v>
      </c>
      <c r="H3897" t="s">
        <v>392</v>
      </c>
      <c r="I3897" s="937" t="s">
        <v>491</v>
      </c>
      <c r="J3897" s="937" t="s">
        <v>447</v>
      </c>
      <c r="K3897" s="937" t="s">
        <v>448</v>
      </c>
      <c r="L3897" s="945">
        <v>5.2</v>
      </c>
      <c r="M3897" s="960" t="s">
        <v>306</v>
      </c>
      <c r="N3897" s="677">
        <f t="shared" ca="1" si="666"/>
        <v>0</v>
      </c>
      <c r="O3897" s="677">
        <f t="shared" ca="1" si="667"/>
        <v>0</v>
      </c>
      <c r="P3897" s="677">
        <f t="shared" ca="1" si="667"/>
        <v>0</v>
      </c>
      <c r="Q3897" s="677">
        <f t="shared" ca="1" si="667"/>
        <v>0</v>
      </c>
      <c r="R3897" s="677">
        <f t="shared" ca="1" si="667"/>
        <v>0</v>
      </c>
      <c r="S3897" s="677">
        <f t="shared" ca="1" si="667"/>
        <v>0</v>
      </c>
      <c r="T3897" s="677">
        <f t="shared" ca="1" si="667"/>
        <v>0</v>
      </c>
      <c r="U3897" s="677">
        <f t="shared" ca="1" si="667"/>
        <v>0</v>
      </c>
      <c r="V3897" s="677">
        <f t="shared" ca="1" si="667"/>
        <v>0</v>
      </c>
      <c r="W3897" s="677">
        <f t="shared" ca="1" si="668"/>
        <v>0</v>
      </c>
      <c r="X3897" s="677">
        <f t="shared" ca="1" si="667"/>
        <v>0</v>
      </c>
      <c r="Y3897" s="677">
        <f t="shared" ca="1" si="667"/>
        <v>0</v>
      </c>
      <c r="Z3897" s="677">
        <f t="shared" ca="1" si="667"/>
        <v>0</v>
      </c>
      <c r="AA3897" t="str">
        <f t="shared" si="662"/>
        <v>ASR_COMP</v>
      </c>
      <c r="AB3897" s="957">
        <f t="shared" si="663"/>
        <v>44682</v>
      </c>
      <c r="AC3897" t="str">
        <f t="shared" si="664"/>
        <v>Unaudited</v>
      </c>
    </row>
    <row r="3898" spans="1:29" ht="30" x14ac:dyDescent="0.25">
      <c r="A3898" t="s">
        <v>423</v>
      </c>
      <c r="B3898" t="s">
        <v>1388</v>
      </c>
      <c r="C3898" t="s">
        <v>1389</v>
      </c>
      <c r="D3898">
        <v>1900</v>
      </c>
      <c r="E3898" s="957">
        <v>1</v>
      </c>
      <c r="F3898" t="s">
        <v>444</v>
      </c>
      <c r="G3898" s="957">
        <v>366</v>
      </c>
      <c r="H3898" t="s">
        <v>392</v>
      </c>
      <c r="I3898" s="962" t="s">
        <v>491</v>
      </c>
      <c r="J3898" s="962" t="s">
        <v>447</v>
      </c>
      <c r="K3898" s="962" t="s">
        <v>448</v>
      </c>
      <c r="L3898" s="937">
        <v>5.3</v>
      </c>
      <c r="M3898" s="962" t="s">
        <v>307</v>
      </c>
      <c r="N3898" s="677">
        <f t="shared" ca="1" si="666"/>
        <v>943723.42638970574</v>
      </c>
      <c r="O3898" s="677">
        <f t="shared" ca="1" si="667"/>
        <v>541495.49668944196</v>
      </c>
      <c r="P3898" s="677">
        <f t="shared" ca="1" si="667"/>
        <v>197123.73108773641</v>
      </c>
      <c r="Q3898" s="677">
        <f t="shared" ca="1" si="667"/>
        <v>39131.582889962847</v>
      </c>
      <c r="R3898" s="677">
        <f t="shared" ca="1" si="667"/>
        <v>146191.22228813087</v>
      </c>
      <c r="S3898" s="677">
        <f t="shared" ca="1" si="667"/>
        <v>-9906.8410619654187</v>
      </c>
      <c r="T3898" s="677">
        <f t="shared" ca="1" si="667"/>
        <v>0</v>
      </c>
      <c r="U3898" s="677">
        <f t="shared" ca="1" si="667"/>
        <v>-1483.2739822559188</v>
      </c>
      <c r="V3898" s="677">
        <f t="shared" ca="1" si="667"/>
        <v>23136.814926184052</v>
      </c>
      <c r="W3898" s="677">
        <f t="shared" ca="1" si="668"/>
        <v>105.43165690703051</v>
      </c>
      <c r="X3898" s="677">
        <f t="shared" ca="1" si="667"/>
        <v>-3852.3276321294388</v>
      </c>
      <c r="Y3898" s="677">
        <f t="shared" ca="1" si="667"/>
        <v>11781.589527693382</v>
      </c>
      <c r="Z3898" s="677">
        <f t="shared" ca="1" si="667"/>
        <v>0</v>
      </c>
      <c r="AA3898" t="str">
        <f t="shared" si="662"/>
        <v>ASR_COMP</v>
      </c>
      <c r="AB3898" s="957">
        <f t="shared" si="663"/>
        <v>44682</v>
      </c>
      <c r="AC3898" t="str">
        <f t="shared" si="664"/>
        <v>Unaudited</v>
      </c>
    </row>
    <row r="3899" spans="1:29" x14ac:dyDescent="0.25">
      <c r="A3899" t="s">
        <v>423</v>
      </c>
      <c r="B3899" t="s">
        <v>1388</v>
      </c>
      <c r="C3899" t="s">
        <v>1389</v>
      </c>
      <c r="D3899">
        <v>1900</v>
      </c>
      <c r="E3899" s="957">
        <v>1</v>
      </c>
      <c r="F3899" t="s">
        <v>444</v>
      </c>
      <c r="G3899" s="957">
        <v>366</v>
      </c>
      <c r="H3899" t="s">
        <v>392</v>
      </c>
      <c r="I3899" s="937" t="s">
        <v>491</v>
      </c>
      <c r="J3899" s="937" t="s">
        <v>447</v>
      </c>
      <c r="K3899" s="937" t="s">
        <v>448</v>
      </c>
      <c r="L3899" s="937" t="s">
        <v>82</v>
      </c>
      <c r="M3899" s="962" t="s">
        <v>456</v>
      </c>
      <c r="N3899" s="677">
        <f t="shared" ca="1" si="666"/>
        <v>0</v>
      </c>
      <c r="O3899" s="677">
        <f t="shared" ca="1" si="667"/>
        <v>0</v>
      </c>
      <c r="P3899" s="677">
        <f t="shared" ca="1" si="667"/>
        <v>0</v>
      </c>
      <c r="Q3899" s="677">
        <f t="shared" ca="1" si="667"/>
        <v>0</v>
      </c>
      <c r="R3899" s="677">
        <f t="shared" ca="1" si="667"/>
        <v>0</v>
      </c>
      <c r="S3899" s="677">
        <f t="shared" ca="1" si="667"/>
        <v>0</v>
      </c>
      <c r="T3899" s="677">
        <f t="shared" ca="1" si="667"/>
        <v>0</v>
      </c>
      <c r="U3899" s="677">
        <f t="shared" ca="1" si="667"/>
        <v>0</v>
      </c>
      <c r="V3899" s="677">
        <f t="shared" ca="1" si="667"/>
        <v>0</v>
      </c>
      <c r="W3899" s="677">
        <f t="shared" ca="1" si="668"/>
        <v>0</v>
      </c>
      <c r="X3899" s="677">
        <f t="shared" ca="1" si="667"/>
        <v>0</v>
      </c>
      <c r="Y3899" s="677">
        <f t="shared" ca="1" si="667"/>
        <v>0</v>
      </c>
      <c r="Z3899" s="677">
        <f t="shared" ca="1" si="667"/>
        <v>0</v>
      </c>
      <c r="AA3899" t="str">
        <f t="shared" si="662"/>
        <v>ASR_COMP</v>
      </c>
      <c r="AB3899" s="957">
        <f t="shared" si="663"/>
        <v>44682</v>
      </c>
      <c r="AC3899" t="str">
        <f t="shared" si="664"/>
        <v>Unaudited</v>
      </c>
    </row>
    <row r="3900" spans="1:29" x14ac:dyDescent="0.25">
      <c r="A3900" t="s">
        <v>423</v>
      </c>
      <c r="B3900" t="s">
        <v>1388</v>
      </c>
      <c r="C3900" t="s">
        <v>1389</v>
      </c>
      <c r="D3900">
        <v>1900</v>
      </c>
      <c r="E3900" s="957">
        <v>1</v>
      </c>
      <c r="F3900" t="s">
        <v>444</v>
      </c>
      <c r="G3900" s="957">
        <v>366</v>
      </c>
      <c r="H3900" t="s">
        <v>392</v>
      </c>
      <c r="I3900" s="937" t="s">
        <v>491</v>
      </c>
      <c r="J3900" s="937" t="s">
        <v>447</v>
      </c>
      <c r="K3900" s="937" t="s">
        <v>449</v>
      </c>
      <c r="L3900" s="937">
        <v>6.1</v>
      </c>
      <c r="M3900" s="962" t="s">
        <v>18</v>
      </c>
      <c r="N3900" s="677">
        <f t="shared" ca="1" si="666"/>
        <v>0</v>
      </c>
      <c r="O3900" s="677">
        <f t="shared" ca="1" si="667"/>
        <v>0</v>
      </c>
      <c r="P3900" s="677">
        <f t="shared" ca="1" si="667"/>
        <v>0</v>
      </c>
      <c r="Q3900" s="677">
        <f t="shared" ca="1" si="667"/>
        <v>0</v>
      </c>
      <c r="R3900" s="677">
        <f t="shared" ca="1" si="667"/>
        <v>0</v>
      </c>
      <c r="S3900" s="677">
        <f t="shared" ca="1" si="667"/>
        <v>0</v>
      </c>
      <c r="T3900" s="677">
        <f t="shared" ca="1" si="667"/>
        <v>0</v>
      </c>
      <c r="U3900" s="677">
        <f t="shared" ca="1" si="667"/>
        <v>0</v>
      </c>
      <c r="V3900" s="677">
        <f t="shared" ca="1" si="667"/>
        <v>0</v>
      </c>
      <c r="W3900" s="677">
        <f t="shared" ca="1" si="668"/>
        <v>0</v>
      </c>
      <c r="X3900" s="677">
        <f t="shared" ca="1" si="667"/>
        <v>0</v>
      </c>
      <c r="Y3900" s="677">
        <f t="shared" ca="1" si="667"/>
        <v>0</v>
      </c>
      <c r="Z3900" s="677">
        <f t="shared" ca="1" si="667"/>
        <v>0</v>
      </c>
      <c r="AA3900" t="str">
        <f t="shared" si="662"/>
        <v>ASR_COMP</v>
      </c>
      <c r="AB3900" s="957">
        <f t="shared" si="663"/>
        <v>44682</v>
      </c>
      <c r="AC3900" t="str">
        <f t="shared" si="664"/>
        <v>Unaudited</v>
      </c>
    </row>
    <row r="3901" spans="1:29" x14ac:dyDescent="0.25">
      <c r="A3901" t="s">
        <v>423</v>
      </c>
      <c r="B3901" t="s">
        <v>1388</v>
      </c>
      <c r="C3901" t="s">
        <v>1389</v>
      </c>
      <c r="D3901">
        <v>1900</v>
      </c>
      <c r="E3901" s="957">
        <v>1</v>
      </c>
      <c r="F3901" t="s">
        <v>444</v>
      </c>
      <c r="G3901" s="957">
        <v>366</v>
      </c>
      <c r="H3901" t="s">
        <v>392</v>
      </c>
      <c r="I3901" s="937" t="s">
        <v>491</v>
      </c>
      <c r="J3901" s="937" t="s">
        <v>447</v>
      </c>
      <c r="K3901" s="937" t="s">
        <v>449</v>
      </c>
      <c r="L3901" s="937">
        <v>6.2</v>
      </c>
      <c r="M3901" s="962" t="s">
        <v>19</v>
      </c>
      <c r="N3901" s="677">
        <f t="shared" ca="1" si="666"/>
        <v>0</v>
      </c>
      <c r="O3901" s="677">
        <f t="shared" ca="1" si="667"/>
        <v>0</v>
      </c>
      <c r="P3901" s="677">
        <f t="shared" ca="1" si="667"/>
        <v>0</v>
      </c>
      <c r="Q3901" s="677">
        <f t="shared" ca="1" si="667"/>
        <v>0</v>
      </c>
      <c r="R3901" s="677">
        <f t="shared" ca="1" si="667"/>
        <v>0</v>
      </c>
      <c r="S3901" s="677">
        <f t="shared" ca="1" si="667"/>
        <v>0</v>
      </c>
      <c r="T3901" s="677">
        <f t="shared" ca="1" si="667"/>
        <v>0</v>
      </c>
      <c r="U3901" s="677">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7">
        <f t="shared" ca="1" si="669"/>
        <v>0</v>
      </c>
      <c r="W3901" s="677">
        <f t="shared" ca="1" si="668"/>
        <v>0</v>
      </c>
      <c r="X3901" s="677">
        <f t="shared" ca="1" si="669"/>
        <v>0</v>
      </c>
      <c r="Y3901" s="677">
        <f t="shared" ca="1" si="669"/>
        <v>0</v>
      </c>
      <c r="Z3901" s="677">
        <f t="shared" ca="1" si="669"/>
        <v>0</v>
      </c>
      <c r="AA3901" t="str">
        <f t="shared" si="662"/>
        <v>ASR_COMP</v>
      </c>
      <c r="AB3901" s="957">
        <f t="shared" si="663"/>
        <v>44682</v>
      </c>
      <c r="AC3901" t="str">
        <f t="shared" si="664"/>
        <v>Unaudited</v>
      </c>
    </row>
    <row r="3902" spans="1:29" x14ac:dyDescent="0.25">
      <c r="A3902" t="s">
        <v>423</v>
      </c>
      <c r="B3902" t="s">
        <v>1388</v>
      </c>
      <c r="C3902" t="s">
        <v>1389</v>
      </c>
      <c r="D3902">
        <v>1900</v>
      </c>
      <c r="E3902" s="957">
        <v>1</v>
      </c>
      <c r="F3902" t="s">
        <v>444</v>
      </c>
      <c r="G3902" s="957">
        <v>366</v>
      </c>
      <c r="H3902" t="s">
        <v>392</v>
      </c>
      <c r="I3902" s="937" t="s">
        <v>491</v>
      </c>
      <c r="J3902" s="937" t="s">
        <v>447</v>
      </c>
      <c r="K3902" s="937" t="s">
        <v>449</v>
      </c>
      <c r="L3902" s="937">
        <v>6.3</v>
      </c>
      <c r="M3902" s="962" t="s">
        <v>187</v>
      </c>
      <c r="N3902" s="677">
        <f t="shared" ca="1" si="666"/>
        <v>0</v>
      </c>
      <c r="O3902" s="677">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7">
        <f t="shared" ca="1" si="670"/>
        <v>0</v>
      </c>
      <c r="Q3902" s="677">
        <f t="shared" ca="1" si="670"/>
        <v>0</v>
      </c>
      <c r="R3902" s="677">
        <f t="shared" ca="1" si="670"/>
        <v>0</v>
      </c>
      <c r="S3902" s="677">
        <f t="shared" ca="1" si="670"/>
        <v>0</v>
      </c>
      <c r="T3902" s="677">
        <f t="shared" ca="1" si="670"/>
        <v>0</v>
      </c>
      <c r="U3902" s="677">
        <f t="shared" ca="1" si="670"/>
        <v>0</v>
      </c>
      <c r="V3902" s="677">
        <f t="shared" ca="1" si="670"/>
        <v>0</v>
      </c>
      <c r="W3902" s="677">
        <f t="shared" ca="1" si="668"/>
        <v>0</v>
      </c>
      <c r="X3902" s="677">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7">
        <f t="shared" ca="1" si="671"/>
        <v>0</v>
      </c>
      <c r="Z3902" s="677">
        <f t="shared" ca="1" si="671"/>
        <v>0</v>
      </c>
      <c r="AA3902" t="str">
        <f t="shared" si="662"/>
        <v>ASR_COMP</v>
      </c>
      <c r="AB3902" s="957">
        <f t="shared" si="663"/>
        <v>44682</v>
      </c>
      <c r="AC3902" t="str">
        <f t="shared" si="664"/>
        <v>Unaudited</v>
      </c>
    </row>
    <row r="3903" spans="1:29" x14ac:dyDescent="0.25">
      <c r="A3903" t="s">
        <v>423</v>
      </c>
      <c r="B3903" t="s">
        <v>1388</v>
      </c>
      <c r="C3903" t="s">
        <v>1389</v>
      </c>
      <c r="D3903">
        <v>1900</v>
      </c>
      <c r="E3903" s="957">
        <v>1</v>
      </c>
      <c r="F3903" t="s">
        <v>444</v>
      </c>
      <c r="G3903" s="957">
        <v>366</v>
      </c>
      <c r="H3903" t="s">
        <v>392</v>
      </c>
      <c r="I3903" s="937" t="s">
        <v>491</v>
      </c>
      <c r="J3903" s="937" t="s">
        <v>447</v>
      </c>
      <c r="K3903" s="937" t="s">
        <v>449</v>
      </c>
      <c r="L3903" s="937" t="s">
        <v>87</v>
      </c>
      <c r="M3903" s="962" t="s">
        <v>457</v>
      </c>
      <c r="N3903" s="677">
        <f t="shared" ca="1" si="666"/>
        <v>0</v>
      </c>
      <c r="O3903" s="677">
        <f t="shared" ca="1" si="670"/>
        <v>0</v>
      </c>
      <c r="P3903" s="677">
        <f t="shared" ca="1" si="670"/>
        <v>0</v>
      </c>
      <c r="Q3903" s="677">
        <f t="shared" ca="1" si="670"/>
        <v>0</v>
      </c>
      <c r="R3903" s="677">
        <f t="shared" ca="1" si="670"/>
        <v>0</v>
      </c>
      <c r="S3903" s="677">
        <f t="shared" ca="1" si="670"/>
        <v>0</v>
      </c>
      <c r="T3903" s="677">
        <f t="shared" ca="1" si="670"/>
        <v>0</v>
      </c>
      <c r="U3903" s="677">
        <f t="shared" ca="1" si="670"/>
        <v>0</v>
      </c>
      <c r="V3903" s="677">
        <f t="shared" ca="1" si="670"/>
        <v>0</v>
      </c>
      <c r="W3903" s="677">
        <f t="shared" ca="1" si="668"/>
        <v>0</v>
      </c>
      <c r="X3903" s="677">
        <f t="shared" ca="1" si="671"/>
        <v>0</v>
      </c>
      <c r="Y3903" s="677">
        <f t="shared" ca="1" si="671"/>
        <v>0</v>
      </c>
      <c r="Z3903" s="677">
        <f t="shared" ca="1" si="671"/>
        <v>0</v>
      </c>
      <c r="AA3903" t="str">
        <f t="shared" si="662"/>
        <v>ASR_COMP</v>
      </c>
      <c r="AB3903" s="957">
        <f t="shared" si="663"/>
        <v>44682</v>
      </c>
      <c r="AC3903" t="str">
        <f t="shared" si="664"/>
        <v>Unaudited</v>
      </c>
    </row>
    <row r="3904" spans="1:29" x14ac:dyDescent="0.25">
      <c r="A3904" t="s">
        <v>423</v>
      </c>
      <c r="B3904" t="s">
        <v>1388</v>
      </c>
      <c r="C3904" t="s">
        <v>1389</v>
      </c>
      <c r="D3904">
        <v>1900</v>
      </c>
      <c r="E3904" s="957">
        <v>1</v>
      </c>
      <c r="F3904" t="s">
        <v>444</v>
      </c>
      <c r="G3904" s="957">
        <v>366</v>
      </c>
      <c r="H3904" t="s">
        <v>392</v>
      </c>
      <c r="I3904" s="937" t="s">
        <v>491</v>
      </c>
      <c r="J3904" s="937" t="s">
        <v>447</v>
      </c>
      <c r="K3904" s="937" t="s">
        <v>450</v>
      </c>
      <c r="L3904" s="937">
        <v>7.1</v>
      </c>
      <c r="M3904" s="962" t="s">
        <v>20</v>
      </c>
      <c r="N3904" s="677">
        <f t="shared" ca="1" si="666"/>
        <v>1398683.8651858838</v>
      </c>
      <c r="O3904" s="677">
        <f t="shared" ca="1" si="670"/>
        <v>1039784.4388232681</v>
      </c>
      <c r="P3904" s="677">
        <f t="shared" ca="1" si="670"/>
        <v>101702.26026251352</v>
      </c>
      <c r="Q3904" s="677">
        <f t="shared" ca="1" si="670"/>
        <v>85905.845961278304</v>
      </c>
      <c r="R3904" s="677">
        <f t="shared" ca="1" si="670"/>
        <v>41045.23178148787</v>
      </c>
      <c r="S3904" s="677">
        <f t="shared" ca="1" si="670"/>
        <v>43983.696212296039</v>
      </c>
      <c r="T3904" s="677">
        <f t="shared" ca="1" si="670"/>
        <v>1142</v>
      </c>
      <c r="U3904" s="677">
        <f t="shared" ca="1" si="670"/>
        <v>2448.9440022676176</v>
      </c>
      <c r="V3904" s="677">
        <f t="shared" ca="1" si="670"/>
        <v>14503.442169966009</v>
      </c>
      <c r="W3904" s="677">
        <f t="shared" ca="1" si="668"/>
        <v>9854.3232172996686</v>
      </c>
      <c r="X3904" s="677">
        <f t="shared" ca="1" si="671"/>
        <v>40497.958947366722</v>
      </c>
      <c r="Y3904" s="677">
        <f t="shared" ca="1" si="671"/>
        <v>17815.723808139912</v>
      </c>
      <c r="Z3904" s="677">
        <f t="shared" ca="1" si="671"/>
        <v>0</v>
      </c>
      <c r="AA3904" t="str">
        <f t="shared" si="662"/>
        <v>ASR_COMP</v>
      </c>
      <c r="AB3904" s="957">
        <f t="shared" si="663"/>
        <v>44682</v>
      </c>
      <c r="AC3904" t="str">
        <f t="shared" si="664"/>
        <v>Unaudited</v>
      </c>
    </row>
    <row r="3905" spans="1:29" x14ac:dyDescent="0.25">
      <c r="A3905" t="s">
        <v>423</v>
      </c>
      <c r="B3905" t="s">
        <v>1388</v>
      </c>
      <c r="C3905" t="s">
        <v>1389</v>
      </c>
      <c r="D3905">
        <v>1900</v>
      </c>
      <c r="E3905" s="957">
        <v>1</v>
      </c>
      <c r="F3905" t="s">
        <v>444</v>
      </c>
      <c r="G3905" s="957">
        <v>366</v>
      </c>
      <c r="H3905" t="s">
        <v>392</v>
      </c>
      <c r="I3905" s="937" t="s">
        <v>491</v>
      </c>
      <c r="J3905" s="937" t="s">
        <v>447</v>
      </c>
      <c r="K3905" s="937" t="s">
        <v>450</v>
      </c>
      <c r="L3905" s="945">
        <v>7.2</v>
      </c>
      <c r="M3905" s="960" t="s">
        <v>21</v>
      </c>
      <c r="N3905" s="677">
        <f t="shared" ca="1" si="666"/>
        <v>0</v>
      </c>
      <c r="O3905" s="677">
        <f t="shared" ca="1" si="670"/>
        <v>0</v>
      </c>
      <c r="P3905" s="677">
        <f t="shared" ca="1" si="670"/>
        <v>0</v>
      </c>
      <c r="Q3905" s="677">
        <f t="shared" ca="1" si="670"/>
        <v>0</v>
      </c>
      <c r="R3905" s="677">
        <f t="shared" ca="1" si="670"/>
        <v>0</v>
      </c>
      <c r="S3905" s="677">
        <f t="shared" ca="1" si="670"/>
        <v>0</v>
      </c>
      <c r="T3905" s="677">
        <f t="shared" ca="1" si="670"/>
        <v>0</v>
      </c>
      <c r="U3905" s="677">
        <f t="shared" ca="1" si="670"/>
        <v>0</v>
      </c>
      <c r="V3905" s="677">
        <f t="shared" ca="1" si="670"/>
        <v>0</v>
      </c>
      <c r="W3905" s="677">
        <f t="shared" ca="1" si="668"/>
        <v>0</v>
      </c>
      <c r="X3905" s="677">
        <f t="shared" ca="1" si="671"/>
        <v>0</v>
      </c>
      <c r="Y3905" s="677">
        <f t="shared" ca="1" si="671"/>
        <v>0</v>
      </c>
      <c r="Z3905" s="677">
        <f t="shared" ca="1" si="671"/>
        <v>0</v>
      </c>
      <c r="AA3905" t="str">
        <f t="shared" si="662"/>
        <v>ASR_COMP</v>
      </c>
      <c r="AB3905" s="957">
        <f t="shared" si="663"/>
        <v>44682</v>
      </c>
      <c r="AC3905" t="str">
        <f t="shared" si="664"/>
        <v>Unaudited</v>
      </c>
    </row>
    <row r="3906" spans="1:29" x14ac:dyDescent="0.25">
      <c r="A3906" t="s">
        <v>423</v>
      </c>
      <c r="B3906" t="s">
        <v>1388</v>
      </c>
      <c r="C3906" t="s">
        <v>1389</v>
      </c>
      <c r="D3906">
        <v>1900</v>
      </c>
      <c r="E3906" s="957">
        <v>1</v>
      </c>
      <c r="F3906" t="s">
        <v>444</v>
      </c>
      <c r="G3906" s="957">
        <v>366</v>
      </c>
      <c r="H3906" t="s">
        <v>392</v>
      </c>
      <c r="I3906" s="962" t="s">
        <v>491</v>
      </c>
      <c r="J3906" s="962" t="s">
        <v>447</v>
      </c>
      <c r="K3906" s="962" t="s">
        <v>450</v>
      </c>
      <c r="L3906" s="937">
        <v>7.3</v>
      </c>
      <c r="M3906" s="962" t="s">
        <v>158</v>
      </c>
      <c r="N3906" s="677">
        <f t="shared" ca="1" si="666"/>
        <v>772288.66803192149</v>
      </c>
      <c r="O3906" s="677">
        <f t="shared" ca="1" si="670"/>
        <v>609663.16914267035</v>
      </c>
      <c r="P3906" s="677">
        <f t="shared" ca="1" si="670"/>
        <v>57569.664097570967</v>
      </c>
      <c r="Q3906" s="677">
        <f t="shared" ca="1" si="670"/>
        <v>34982.480390125231</v>
      </c>
      <c r="R3906" s="677">
        <f t="shared" ca="1" si="670"/>
        <v>13097.126349288063</v>
      </c>
      <c r="S3906" s="677">
        <f t="shared" ca="1" si="670"/>
        <v>25909.382192363562</v>
      </c>
      <c r="T3906" s="677">
        <f t="shared" ca="1" si="670"/>
        <v>0</v>
      </c>
      <c r="U3906" s="677">
        <f t="shared" ca="1" si="670"/>
        <v>1141.5734051400318</v>
      </c>
      <c r="V3906" s="677">
        <f t="shared" ca="1" si="670"/>
        <v>4272.9346857830433</v>
      </c>
      <c r="W3906" s="677">
        <f t="shared" ca="1" si="668"/>
        <v>6267.1973543286185</v>
      </c>
      <c r="X3906" s="677">
        <f t="shared" ca="1" si="671"/>
        <v>14780.292063937013</v>
      </c>
      <c r="Y3906" s="677">
        <f t="shared" ca="1" si="671"/>
        <v>4604.8483507146739</v>
      </c>
      <c r="Z3906" s="677">
        <f t="shared" ca="1" si="671"/>
        <v>0</v>
      </c>
      <c r="AA3906" t="str">
        <f t="shared" ref="AA3906:AA3969" si="672">file_name</f>
        <v>ASR_COMP</v>
      </c>
      <c r="AB3906" s="957">
        <f t="shared" ref="AB3906:AB3969" si="673">file_date</f>
        <v>44682</v>
      </c>
      <c r="AC3906" t="str">
        <f t="shared" ref="AC3906:AC3969" si="674">status</f>
        <v>Unaudited</v>
      </c>
    </row>
    <row r="3907" spans="1:29" x14ac:dyDescent="0.25">
      <c r="A3907" t="s">
        <v>423</v>
      </c>
      <c r="B3907" t="s">
        <v>1388</v>
      </c>
      <c r="C3907" t="s">
        <v>1389</v>
      </c>
      <c r="D3907">
        <v>1900</v>
      </c>
      <c r="E3907" s="957">
        <v>1</v>
      </c>
      <c r="F3907" t="s">
        <v>444</v>
      </c>
      <c r="G3907" s="957">
        <v>366</v>
      </c>
      <c r="H3907" t="s">
        <v>392</v>
      </c>
      <c r="I3907" s="937" t="s">
        <v>491</v>
      </c>
      <c r="J3907" s="937" t="s">
        <v>447</v>
      </c>
      <c r="K3907" s="937" t="s">
        <v>450</v>
      </c>
      <c r="L3907" s="937" t="s">
        <v>91</v>
      </c>
      <c r="M3907" s="962" t="s">
        <v>458</v>
      </c>
      <c r="N3907" s="677">
        <f t="shared" ca="1" si="666"/>
        <v>0</v>
      </c>
      <c r="O3907" s="677">
        <f t="shared" ca="1" si="670"/>
        <v>0</v>
      </c>
      <c r="P3907" s="677">
        <f t="shared" ca="1" si="670"/>
        <v>0</v>
      </c>
      <c r="Q3907" s="677">
        <f t="shared" ca="1" si="670"/>
        <v>0</v>
      </c>
      <c r="R3907" s="677">
        <f t="shared" ca="1" si="670"/>
        <v>0</v>
      </c>
      <c r="S3907" s="677">
        <f t="shared" ca="1" si="670"/>
        <v>0</v>
      </c>
      <c r="T3907" s="677">
        <f t="shared" ca="1" si="670"/>
        <v>0</v>
      </c>
      <c r="U3907" s="677">
        <f t="shared" ca="1" si="670"/>
        <v>0</v>
      </c>
      <c r="V3907" s="677">
        <f t="shared" ca="1" si="670"/>
        <v>0</v>
      </c>
      <c r="W3907" s="677">
        <f t="shared" ca="1" si="668"/>
        <v>0</v>
      </c>
      <c r="X3907" s="677">
        <f t="shared" ca="1" si="671"/>
        <v>0</v>
      </c>
      <c r="Y3907" s="677">
        <f t="shared" ca="1" si="671"/>
        <v>0</v>
      </c>
      <c r="Z3907" s="677">
        <f t="shared" ca="1" si="671"/>
        <v>0</v>
      </c>
      <c r="AA3907" t="str">
        <f t="shared" si="672"/>
        <v>ASR_COMP</v>
      </c>
      <c r="AB3907" s="957">
        <f t="shared" si="673"/>
        <v>44682</v>
      </c>
      <c r="AC3907" t="str">
        <f t="shared" si="674"/>
        <v>Unaudited</v>
      </c>
    </row>
    <row r="3908" spans="1:29" x14ac:dyDescent="0.25">
      <c r="A3908" t="s">
        <v>423</v>
      </c>
      <c r="B3908" t="s">
        <v>1388</v>
      </c>
      <c r="C3908" t="s">
        <v>1389</v>
      </c>
      <c r="D3908">
        <v>1900</v>
      </c>
      <c r="E3908" s="957">
        <v>1</v>
      </c>
      <c r="F3908" t="s">
        <v>444</v>
      </c>
      <c r="G3908" s="957">
        <v>366</v>
      </c>
      <c r="H3908" t="s">
        <v>392</v>
      </c>
      <c r="I3908" s="937" t="s">
        <v>491</v>
      </c>
      <c r="J3908" s="937" t="s">
        <v>447</v>
      </c>
      <c r="K3908" s="937" t="s">
        <v>451</v>
      </c>
      <c r="L3908" s="937">
        <v>8.1</v>
      </c>
      <c r="M3908" s="962" t="s">
        <v>22</v>
      </c>
      <c r="N3908" s="677">
        <f t="shared" ca="1" si="666"/>
        <v>12680487.590738032</v>
      </c>
      <c r="O3908" s="677">
        <f t="shared" ca="1" si="670"/>
        <v>3526731.6897864477</v>
      </c>
      <c r="P3908" s="677">
        <f t="shared" ca="1" si="670"/>
        <v>631359.02087543881</v>
      </c>
      <c r="Q3908" s="677">
        <f t="shared" ca="1" si="670"/>
        <v>2962569.3162343735</v>
      </c>
      <c r="R3908" s="677">
        <f t="shared" ca="1" si="670"/>
        <v>1518656.1976740849</v>
      </c>
      <c r="S3908" s="677">
        <f t="shared" ca="1" si="670"/>
        <v>14523.599753381724</v>
      </c>
      <c r="T3908" s="677">
        <f t="shared" ca="1" si="670"/>
        <v>65968.714216221444</v>
      </c>
      <c r="U3908" s="677">
        <f t="shared" ca="1" si="670"/>
        <v>-13.434890230379834</v>
      </c>
      <c r="V3908" s="677">
        <f t="shared" ca="1" si="670"/>
        <v>2464807.5054822625</v>
      </c>
      <c r="W3908" s="677">
        <f t="shared" ca="1" si="668"/>
        <v>72609.912949452104</v>
      </c>
      <c r="X3908" s="677">
        <f t="shared" ca="1" si="671"/>
        <v>2218.1064197149749</v>
      </c>
      <c r="Y3908" s="677">
        <f t="shared" ca="1" si="671"/>
        <v>1421056.9622368878</v>
      </c>
      <c r="Z3908" s="677">
        <f t="shared" ca="1" si="671"/>
        <v>0</v>
      </c>
      <c r="AA3908" t="str">
        <f t="shared" si="672"/>
        <v>ASR_COMP</v>
      </c>
      <c r="AB3908" s="957">
        <f t="shared" si="673"/>
        <v>44682</v>
      </c>
      <c r="AC3908" t="str">
        <f t="shared" si="674"/>
        <v>Unaudited</v>
      </c>
    </row>
    <row r="3909" spans="1:29" x14ac:dyDescent="0.25">
      <c r="A3909" t="s">
        <v>423</v>
      </c>
      <c r="B3909" t="s">
        <v>1388</v>
      </c>
      <c r="C3909" t="s">
        <v>1389</v>
      </c>
      <c r="D3909">
        <v>1900</v>
      </c>
      <c r="E3909" s="957">
        <v>1</v>
      </c>
      <c r="F3909" t="s">
        <v>444</v>
      </c>
      <c r="G3909" s="957">
        <v>366</v>
      </c>
      <c r="H3909" t="s">
        <v>392</v>
      </c>
      <c r="I3909" s="937" t="s">
        <v>491</v>
      </c>
      <c r="J3909" s="937" t="s">
        <v>447</v>
      </c>
      <c r="K3909" s="937" t="s">
        <v>451</v>
      </c>
      <c r="L3909" s="937" t="s">
        <v>115</v>
      </c>
      <c r="M3909" s="962" t="s">
        <v>446</v>
      </c>
      <c r="N3909" s="677">
        <f t="shared" ca="1" si="666"/>
        <v>41165.040000000001</v>
      </c>
      <c r="O3909" s="677">
        <f t="shared" ca="1" si="670"/>
        <v>25439.84</v>
      </c>
      <c r="P3909" s="677">
        <f t="shared" ca="1" si="670"/>
        <v>7709.2</v>
      </c>
      <c r="Q3909" s="677">
        <f t="shared" ca="1" si="670"/>
        <v>0</v>
      </c>
      <c r="R3909" s="677">
        <f t="shared" ca="1" si="670"/>
        <v>0</v>
      </c>
      <c r="S3909" s="677">
        <f t="shared" ca="1" si="670"/>
        <v>0</v>
      </c>
      <c r="T3909" s="677">
        <f t="shared" ca="1" si="670"/>
        <v>0</v>
      </c>
      <c r="U3909" s="677">
        <f t="shared" ca="1" si="670"/>
        <v>0</v>
      </c>
      <c r="V3909" s="677">
        <f t="shared" ca="1" si="670"/>
        <v>8016</v>
      </c>
      <c r="W3909" s="677">
        <f t="shared" ca="1" si="668"/>
        <v>0</v>
      </c>
      <c r="X3909" s="677">
        <f t="shared" ca="1" si="671"/>
        <v>0</v>
      </c>
      <c r="Y3909" s="677">
        <f t="shared" ca="1" si="671"/>
        <v>0</v>
      </c>
      <c r="Z3909" s="677">
        <f t="shared" ca="1" si="671"/>
        <v>0</v>
      </c>
      <c r="AA3909" t="str">
        <f t="shared" si="672"/>
        <v>ASR_COMP</v>
      </c>
      <c r="AB3909" s="957">
        <f t="shared" si="673"/>
        <v>44682</v>
      </c>
      <c r="AC3909" t="str">
        <f t="shared" si="674"/>
        <v>Unaudited</v>
      </c>
    </row>
    <row r="3910" spans="1:29" x14ac:dyDescent="0.25">
      <c r="A3910" t="s">
        <v>423</v>
      </c>
      <c r="B3910" t="s">
        <v>1388</v>
      </c>
      <c r="C3910" t="s">
        <v>1389</v>
      </c>
      <c r="D3910">
        <v>1900</v>
      </c>
      <c r="E3910" s="957">
        <v>1</v>
      </c>
      <c r="F3910" t="s">
        <v>444</v>
      </c>
      <c r="G3910" s="957">
        <v>366</v>
      </c>
      <c r="H3910" t="s">
        <v>392</v>
      </c>
      <c r="I3910" s="937" t="s">
        <v>491</v>
      </c>
      <c r="J3910" s="937" t="s">
        <v>447</v>
      </c>
      <c r="K3910" s="937" t="s">
        <v>451</v>
      </c>
      <c r="L3910" s="937" t="s">
        <v>117</v>
      </c>
      <c r="M3910" s="962" t="s">
        <v>160</v>
      </c>
      <c r="N3910" s="677">
        <f t="shared" ca="1" si="666"/>
        <v>0</v>
      </c>
      <c r="O3910" s="677">
        <f t="shared" ca="1" si="670"/>
        <v>0</v>
      </c>
      <c r="P3910" s="677">
        <f t="shared" ca="1" si="670"/>
        <v>0</v>
      </c>
      <c r="Q3910" s="677">
        <f t="shared" ca="1" si="670"/>
        <v>0</v>
      </c>
      <c r="R3910" s="677">
        <f t="shared" ca="1" si="670"/>
        <v>0</v>
      </c>
      <c r="S3910" s="677">
        <f t="shared" ca="1" si="670"/>
        <v>0</v>
      </c>
      <c r="T3910" s="677">
        <f t="shared" ca="1" si="670"/>
        <v>0</v>
      </c>
      <c r="U3910" s="677">
        <f t="shared" ca="1" si="670"/>
        <v>0</v>
      </c>
      <c r="V3910" s="677">
        <f t="shared" ca="1" si="670"/>
        <v>0</v>
      </c>
      <c r="W3910" s="677">
        <f t="shared" ca="1" si="668"/>
        <v>0</v>
      </c>
      <c r="X3910" s="677">
        <f t="shared" ca="1" si="671"/>
        <v>0</v>
      </c>
      <c r="Y3910" s="677">
        <f t="shared" ca="1" si="671"/>
        <v>0</v>
      </c>
      <c r="Z3910" s="677">
        <f t="shared" ca="1" si="671"/>
        <v>0</v>
      </c>
      <c r="AA3910" t="str">
        <f t="shared" si="672"/>
        <v>ASR_COMP</v>
      </c>
      <c r="AB3910" s="957">
        <f t="shared" si="673"/>
        <v>44682</v>
      </c>
      <c r="AC3910" t="str">
        <f t="shared" si="674"/>
        <v>Unaudited</v>
      </c>
    </row>
    <row r="3911" spans="1:29" x14ac:dyDescent="0.25">
      <c r="A3911" t="s">
        <v>423</v>
      </c>
      <c r="B3911" t="s">
        <v>1388</v>
      </c>
      <c r="C3911" t="s">
        <v>1389</v>
      </c>
      <c r="D3911">
        <v>1900</v>
      </c>
      <c r="E3911" s="957">
        <v>1</v>
      </c>
      <c r="F3911" t="s">
        <v>444</v>
      </c>
      <c r="G3911" s="957">
        <v>366</v>
      </c>
      <c r="H3911" t="s">
        <v>392</v>
      </c>
      <c r="I3911" s="937" t="s">
        <v>491</v>
      </c>
      <c r="J3911" s="937" t="s">
        <v>447</v>
      </c>
      <c r="K3911" s="937" t="s">
        <v>451</v>
      </c>
      <c r="L3911" s="937" t="s">
        <v>118</v>
      </c>
      <c r="M3911" s="962" t="s">
        <v>116</v>
      </c>
      <c r="N3911" s="677">
        <f t="shared" ca="1" si="666"/>
        <v>25187.635500571356</v>
      </c>
      <c r="O3911" s="677">
        <f t="shared" ca="1" si="670"/>
        <v>56423.799484637049</v>
      </c>
      <c r="P3911" s="677">
        <f t="shared" ca="1" si="670"/>
        <v>10101.044800164438</v>
      </c>
      <c r="Q3911" s="677">
        <f t="shared" ca="1" si="670"/>
        <v>-14424.984603479339</v>
      </c>
      <c r="R3911" s="677">
        <f t="shared" ca="1" si="670"/>
        <v>-7394.4572872549406</v>
      </c>
      <c r="S3911" s="677">
        <f t="shared" ca="1" si="670"/>
        <v>-211.53136443975782</v>
      </c>
      <c r="T3911" s="677">
        <f t="shared" ca="1" si="670"/>
        <v>0</v>
      </c>
      <c r="U3911" s="677">
        <f t="shared" ca="1" si="670"/>
        <v>0.1956746749970785</v>
      </c>
      <c r="V3911" s="677">
        <f t="shared" ca="1" si="670"/>
        <v>-12001.342929695405</v>
      </c>
      <c r="W3911" s="677">
        <f t="shared" ca="1" si="668"/>
        <v>-353.5434160531758</v>
      </c>
      <c r="X3911" s="677">
        <f t="shared" ca="1" si="671"/>
        <v>-32.305976851616613</v>
      </c>
      <c r="Y3911" s="677">
        <f t="shared" ca="1" si="671"/>
        <v>-6919.2388811308874</v>
      </c>
      <c r="Z3911" s="677">
        <f t="shared" ca="1" si="671"/>
        <v>0</v>
      </c>
      <c r="AA3911" t="str">
        <f t="shared" si="672"/>
        <v>ASR_COMP</v>
      </c>
      <c r="AB3911" s="957">
        <f t="shared" si="673"/>
        <v>44682</v>
      </c>
      <c r="AC3911" t="str">
        <f t="shared" si="674"/>
        <v>Unaudited</v>
      </c>
    </row>
    <row r="3912" spans="1:29" x14ac:dyDescent="0.25">
      <c r="A3912" t="s">
        <v>423</v>
      </c>
      <c r="B3912" t="s">
        <v>1388</v>
      </c>
      <c r="C3912" t="s">
        <v>1389</v>
      </c>
      <c r="D3912">
        <v>1900</v>
      </c>
      <c r="E3912" s="957">
        <v>1</v>
      </c>
      <c r="F3912" t="s">
        <v>444</v>
      </c>
      <c r="G3912" s="957">
        <v>366</v>
      </c>
      <c r="H3912" t="s">
        <v>392</v>
      </c>
      <c r="I3912" s="937" t="s">
        <v>491</v>
      </c>
      <c r="J3912" s="937" t="s">
        <v>447</v>
      </c>
      <c r="K3912" s="937" t="s">
        <v>451</v>
      </c>
      <c r="L3912" s="937" t="s">
        <v>119</v>
      </c>
      <c r="M3912" s="962" t="s">
        <v>161</v>
      </c>
      <c r="N3912" s="677">
        <f t="shared" ca="1" si="666"/>
        <v>0</v>
      </c>
      <c r="O3912" s="677">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7">
        <f t="shared" ca="1" si="675"/>
        <v>0</v>
      </c>
      <c r="Q3912" s="677">
        <f t="shared" ca="1" si="675"/>
        <v>0</v>
      </c>
      <c r="R3912" s="677">
        <f t="shared" ca="1" si="675"/>
        <v>0</v>
      </c>
      <c r="S3912" s="677">
        <f t="shared" ca="1" si="675"/>
        <v>0</v>
      </c>
      <c r="T3912" s="677">
        <f t="shared" ca="1" si="675"/>
        <v>0</v>
      </c>
      <c r="U3912" s="677">
        <f t="shared" ca="1" si="675"/>
        <v>0</v>
      </c>
      <c r="V3912" s="677">
        <f t="shared" ca="1" si="675"/>
        <v>0</v>
      </c>
      <c r="W3912" s="677">
        <f t="shared" ca="1" si="668"/>
        <v>0</v>
      </c>
      <c r="X3912" s="677">
        <f t="shared" ca="1" si="671"/>
        <v>0</v>
      </c>
      <c r="Y3912" s="677">
        <f t="shared" ca="1" si="671"/>
        <v>0</v>
      </c>
      <c r="Z3912" s="677">
        <f t="shared" ca="1" si="671"/>
        <v>0</v>
      </c>
      <c r="AA3912" t="str">
        <f t="shared" si="672"/>
        <v>ASR_COMP</v>
      </c>
      <c r="AB3912" s="957">
        <f t="shared" si="673"/>
        <v>44682</v>
      </c>
      <c r="AC3912" t="str">
        <f t="shared" si="674"/>
        <v>Unaudited</v>
      </c>
    </row>
    <row r="3913" spans="1:29" x14ac:dyDescent="0.25">
      <c r="A3913" t="s">
        <v>423</v>
      </c>
      <c r="B3913" t="s">
        <v>1388</v>
      </c>
      <c r="C3913" t="s">
        <v>1389</v>
      </c>
      <c r="D3913">
        <v>1900</v>
      </c>
      <c r="E3913" s="957">
        <v>1</v>
      </c>
      <c r="F3913" t="s">
        <v>444</v>
      </c>
      <c r="G3913" s="957">
        <v>366</v>
      </c>
      <c r="H3913" t="s">
        <v>392</v>
      </c>
      <c r="I3913" s="937" t="s">
        <v>491</v>
      </c>
      <c r="J3913" s="937" t="s">
        <v>447</v>
      </c>
      <c r="K3913" s="937" t="s">
        <v>451</v>
      </c>
      <c r="L3913" s="945" t="s">
        <v>162</v>
      </c>
      <c r="M3913" s="960" t="s">
        <v>23</v>
      </c>
      <c r="N3913" s="677">
        <f t="shared" ca="1" si="666"/>
        <v>0</v>
      </c>
      <c r="O3913" s="677">
        <f t="shared" ca="1" si="675"/>
        <v>0</v>
      </c>
      <c r="P3913" s="677">
        <f t="shared" ca="1" si="675"/>
        <v>0</v>
      </c>
      <c r="Q3913" s="677">
        <f t="shared" ca="1" si="675"/>
        <v>0</v>
      </c>
      <c r="R3913" s="677">
        <f t="shared" ca="1" si="675"/>
        <v>0</v>
      </c>
      <c r="S3913" s="677">
        <f t="shared" ca="1" si="675"/>
        <v>0</v>
      </c>
      <c r="T3913" s="677">
        <f t="shared" ca="1" si="675"/>
        <v>0</v>
      </c>
      <c r="U3913" s="677">
        <f t="shared" ca="1" si="675"/>
        <v>0</v>
      </c>
      <c r="V3913" s="677">
        <f t="shared" ca="1" si="675"/>
        <v>0</v>
      </c>
      <c r="W3913" s="677">
        <f t="shared" ca="1" si="668"/>
        <v>0</v>
      </c>
      <c r="X3913" s="677">
        <f t="shared" ca="1" si="671"/>
        <v>0</v>
      </c>
      <c r="Y3913" s="677">
        <f t="shared" ca="1" si="671"/>
        <v>0</v>
      </c>
      <c r="Z3913" s="677">
        <f t="shared" ca="1" si="671"/>
        <v>0</v>
      </c>
      <c r="AA3913" t="str">
        <f t="shared" si="672"/>
        <v>ASR_COMP</v>
      </c>
      <c r="AB3913" s="957">
        <f t="shared" si="673"/>
        <v>44682</v>
      </c>
      <c r="AC3913" t="str">
        <f t="shared" si="674"/>
        <v>Unaudited</v>
      </c>
    </row>
    <row r="3914" spans="1:29" x14ac:dyDescent="0.25">
      <c r="A3914" t="s">
        <v>423</v>
      </c>
      <c r="B3914" t="s">
        <v>1388</v>
      </c>
      <c r="C3914" t="s">
        <v>1389</v>
      </c>
      <c r="D3914">
        <v>1900</v>
      </c>
      <c r="E3914" s="957">
        <v>1</v>
      </c>
      <c r="F3914" t="s">
        <v>444</v>
      </c>
      <c r="G3914" s="957">
        <v>366</v>
      </c>
      <c r="H3914" t="s">
        <v>392</v>
      </c>
      <c r="I3914" s="937" t="s">
        <v>491</v>
      </c>
      <c r="J3914" s="937" t="s">
        <v>447</v>
      </c>
      <c r="K3914" s="937" t="s">
        <v>451</v>
      </c>
      <c r="L3914" s="937" t="s">
        <v>445</v>
      </c>
      <c r="M3914" s="962" t="s">
        <v>459</v>
      </c>
      <c r="N3914" s="677">
        <f t="shared" ca="1" si="666"/>
        <v>0</v>
      </c>
      <c r="O3914" s="677">
        <f t="shared" ca="1" si="675"/>
        <v>0</v>
      </c>
      <c r="P3914" s="677">
        <f t="shared" ca="1" si="675"/>
        <v>0</v>
      </c>
      <c r="Q3914" s="677">
        <f t="shared" ca="1" si="675"/>
        <v>0</v>
      </c>
      <c r="R3914" s="677">
        <f t="shared" ca="1" si="675"/>
        <v>0</v>
      </c>
      <c r="S3914" s="677">
        <f t="shared" ca="1" si="675"/>
        <v>0</v>
      </c>
      <c r="T3914" s="677">
        <f t="shared" ca="1" si="675"/>
        <v>0</v>
      </c>
      <c r="U3914" s="677">
        <f t="shared" ca="1" si="675"/>
        <v>0</v>
      </c>
      <c r="V3914" s="677">
        <f t="shared" ca="1" si="675"/>
        <v>0</v>
      </c>
      <c r="W3914" s="677">
        <f t="shared" ca="1" si="668"/>
        <v>0</v>
      </c>
      <c r="X3914" s="677">
        <f t="shared" ca="1" si="671"/>
        <v>0</v>
      </c>
      <c r="Y3914" s="677">
        <f t="shared" ca="1" si="671"/>
        <v>0</v>
      </c>
      <c r="Z3914" s="677">
        <f t="shared" ca="1" si="671"/>
        <v>0</v>
      </c>
      <c r="AA3914" t="str">
        <f t="shared" si="672"/>
        <v>ASR_COMP</v>
      </c>
      <c r="AB3914" s="957">
        <f t="shared" si="673"/>
        <v>44682</v>
      </c>
      <c r="AC3914" t="str">
        <f t="shared" si="674"/>
        <v>Unaudited</v>
      </c>
    </row>
    <row r="3915" spans="1:29" ht="30" x14ac:dyDescent="0.25">
      <c r="A3915" t="s">
        <v>423</v>
      </c>
      <c r="B3915" t="s">
        <v>1388</v>
      </c>
      <c r="C3915" t="s">
        <v>1389</v>
      </c>
      <c r="D3915">
        <v>1900</v>
      </c>
      <c r="E3915" s="957">
        <v>1</v>
      </c>
      <c r="F3915" t="s">
        <v>444</v>
      </c>
      <c r="G3915" s="957">
        <v>366</v>
      </c>
      <c r="H3915" t="s">
        <v>392</v>
      </c>
      <c r="I3915" s="937" t="s">
        <v>491</v>
      </c>
      <c r="J3915" s="937" t="s">
        <v>447</v>
      </c>
      <c r="K3915" s="937" t="s">
        <v>452</v>
      </c>
      <c r="L3915" s="937">
        <v>9.1</v>
      </c>
      <c r="M3915" s="962" t="s">
        <v>188</v>
      </c>
      <c r="N3915" s="677">
        <f t="shared" ca="1" si="666"/>
        <v>954170.37993676483</v>
      </c>
      <c r="O3915" s="677">
        <f t="shared" ca="1" si="675"/>
        <v>56314.671778951299</v>
      </c>
      <c r="P3915" s="677">
        <f t="shared" ca="1" si="675"/>
        <v>2207.400832093268</v>
      </c>
      <c r="Q3915" s="677">
        <f t="shared" ca="1" si="675"/>
        <v>100009.05788781845</v>
      </c>
      <c r="R3915" s="677">
        <f t="shared" ca="1" si="675"/>
        <v>30029.959138647137</v>
      </c>
      <c r="S3915" s="677">
        <f t="shared" ca="1" si="675"/>
        <v>47847.307500788236</v>
      </c>
      <c r="T3915" s="677">
        <f t="shared" ca="1" si="675"/>
        <v>0</v>
      </c>
      <c r="U3915" s="677">
        <f t="shared" ca="1" si="675"/>
        <v>15.472962358074074</v>
      </c>
      <c r="V3915" s="677">
        <f t="shared" ca="1" si="675"/>
        <v>3145.2382479442481</v>
      </c>
      <c r="W3915" s="677">
        <f t="shared" ca="1" si="668"/>
        <v>714601.27158816415</v>
      </c>
      <c r="X3915" s="677">
        <f t="shared" ca="1" si="671"/>
        <v>0</v>
      </c>
      <c r="Y3915" s="677">
        <f t="shared" ca="1" si="671"/>
        <v>0</v>
      </c>
      <c r="Z3915" s="677">
        <f t="shared" ca="1" si="671"/>
        <v>0</v>
      </c>
      <c r="AA3915" t="str">
        <f t="shared" si="672"/>
        <v>ASR_COMP</v>
      </c>
      <c r="AB3915" s="957">
        <f t="shared" si="673"/>
        <v>44682</v>
      </c>
      <c r="AC3915" t="str">
        <f t="shared" si="674"/>
        <v>Unaudited</v>
      </c>
    </row>
    <row r="3916" spans="1:29" x14ac:dyDescent="0.25">
      <c r="A3916" t="s">
        <v>423</v>
      </c>
      <c r="B3916" t="s">
        <v>1388</v>
      </c>
      <c r="C3916" t="s">
        <v>1389</v>
      </c>
      <c r="D3916">
        <v>1900</v>
      </c>
      <c r="E3916" s="957">
        <v>1</v>
      </c>
      <c r="F3916" t="s">
        <v>444</v>
      </c>
      <c r="G3916" s="957">
        <v>366</v>
      </c>
      <c r="H3916" t="s">
        <v>392</v>
      </c>
      <c r="I3916" s="937" t="s">
        <v>491</v>
      </c>
      <c r="J3916" s="937" t="s">
        <v>447</v>
      </c>
      <c r="K3916" s="937" t="s">
        <v>452</v>
      </c>
      <c r="L3916" s="937" t="s">
        <v>109</v>
      </c>
      <c r="M3916" s="962" t="s">
        <v>189</v>
      </c>
      <c r="N3916" s="677">
        <f t="shared" ca="1" si="666"/>
        <v>299559.97686240246</v>
      </c>
      <c r="O3916" s="677">
        <f t="shared" ca="1" si="675"/>
        <v>1136.7386186869026</v>
      </c>
      <c r="P3916" s="677">
        <f t="shared" ca="1" si="675"/>
        <v>107.340682128737</v>
      </c>
      <c r="Q3916" s="677">
        <f t="shared" ca="1" si="675"/>
        <v>119622.90025389049</v>
      </c>
      <c r="R3916" s="677">
        <f t="shared" ca="1" si="675"/>
        <v>57027.915109847228</v>
      </c>
      <c r="S3916" s="677">
        <f t="shared" ca="1" si="675"/>
        <v>104572.53177669266</v>
      </c>
      <c r="T3916" s="677">
        <f t="shared" ca="1" si="675"/>
        <v>0</v>
      </c>
      <c r="U3916" s="677">
        <f t="shared" ca="1" si="675"/>
        <v>3.4482320824175563</v>
      </c>
      <c r="V3916" s="677">
        <f t="shared" ca="1" si="675"/>
        <v>14660.802792899078</v>
      </c>
      <c r="W3916" s="677">
        <f t="shared" ca="1" si="668"/>
        <v>2428.2993961749476</v>
      </c>
      <c r="X3916" s="677">
        <f t="shared" ca="1" si="671"/>
        <v>0</v>
      </c>
      <c r="Y3916" s="677">
        <f t="shared" ca="1" si="671"/>
        <v>0</v>
      </c>
      <c r="Z3916" s="677">
        <f t="shared" ca="1" si="671"/>
        <v>0</v>
      </c>
      <c r="AA3916" t="str">
        <f t="shared" si="672"/>
        <v>ASR_COMP</v>
      </c>
      <c r="AB3916" s="957">
        <f t="shared" si="673"/>
        <v>44682</v>
      </c>
      <c r="AC3916" t="str">
        <f t="shared" si="674"/>
        <v>Unaudited</v>
      </c>
    </row>
    <row r="3917" spans="1:29" x14ac:dyDescent="0.25">
      <c r="A3917" t="s">
        <v>423</v>
      </c>
      <c r="B3917" t="s">
        <v>1388</v>
      </c>
      <c r="C3917" t="s">
        <v>1389</v>
      </c>
      <c r="D3917">
        <v>1900</v>
      </c>
      <c r="E3917" s="957">
        <v>1</v>
      </c>
      <c r="F3917" t="s">
        <v>444</v>
      </c>
      <c r="G3917" s="957">
        <v>366</v>
      </c>
      <c r="H3917" t="s">
        <v>392</v>
      </c>
      <c r="I3917" s="937" t="s">
        <v>491</v>
      </c>
      <c r="J3917" s="937" t="s">
        <v>447</v>
      </c>
      <c r="K3917" s="937" t="s">
        <v>452</v>
      </c>
      <c r="L3917" s="937" t="s">
        <v>1324</v>
      </c>
      <c r="M3917" s="962" t="s">
        <v>1325</v>
      </c>
      <c r="N3917" s="677">
        <f t="shared" ca="1" si="666"/>
        <v>565861.87635432754</v>
      </c>
      <c r="O3917" s="677">
        <f t="shared" ca="1" si="675"/>
        <v>77691.31255322737</v>
      </c>
      <c r="P3917" s="677">
        <f t="shared" ca="1" si="675"/>
        <v>113.50157815462082</v>
      </c>
      <c r="Q3917" s="677">
        <f t="shared" ca="1" si="675"/>
        <v>369257.12479319004</v>
      </c>
      <c r="R3917" s="677">
        <f t="shared" ca="1" si="675"/>
        <v>21505.562444716033</v>
      </c>
      <c r="S3917" s="677">
        <f t="shared" ca="1" si="675"/>
        <v>97193.9536679257</v>
      </c>
      <c r="T3917" s="677">
        <f t="shared" ca="1" si="675"/>
        <v>0</v>
      </c>
      <c r="U3917" s="677">
        <f t="shared" ca="1" si="675"/>
        <v>3.6461458548250452</v>
      </c>
      <c r="V3917" s="677">
        <f t="shared" ca="1" si="675"/>
        <v>39.232334511706412</v>
      </c>
      <c r="W3917" s="677">
        <f t="shared" ca="1" si="668"/>
        <v>57.542836747302921</v>
      </c>
      <c r="X3917" s="677">
        <f t="shared" ca="1" si="671"/>
        <v>0</v>
      </c>
      <c r="Y3917" s="677">
        <f t="shared" ca="1" si="671"/>
        <v>0</v>
      </c>
      <c r="Z3917" s="677">
        <f t="shared" ca="1" si="671"/>
        <v>0</v>
      </c>
      <c r="AA3917" t="str">
        <f t="shared" si="672"/>
        <v>ASR_COMP</v>
      </c>
      <c r="AB3917" s="957">
        <f t="shared" si="673"/>
        <v>44682</v>
      </c>
      <c r="AC3917" t="str">
        <f t="shared" si="674"/>
        <v>Unaudited</v>
      </c>
    </row>
    <row r="3918" spans="1:29" x14ac:dyDescent="0.25">
      <c r="A3918" t="s">
        <v>423</v>
      </c>
      <c r="B3918" t="s">
        <v>1388</v>
      </c>
      <c r="C3918" t="s">
        <v>1389</v>
      </c>
      <c r="D3918">
        <v>1900</v>
      </c>
      <c r="E3918" s="957">
        <v>1</v>
      </c>
      <c r="F3918" t="s">
        <v>444</v>
      </c>
      <c r="G3918" s="957">
        <v>366</v>
      </c>
      <c r="H3918" t="s">
        <v>392</v>
      </c>
      <c r="I3918" s="937" t="s">
        <v>491</v>
      </c>
      <c r="J3918" s="937" t="s">
        <v>447</v>
      </c>
      <c r="K3918" s="937" t="s">
        <v>452</v>
      </c>
      <c r="L3918" s="945" t="s">
        <v>110</v>
      </c>
      <c r="M3918" s="960" t="s">
        <v>190</v>
      </c>
      <c r="N3918" s="677">
        <f t="shared" ca="1" si="666"/>
        <v>505659.1750812867</v>
      </c>
      <c r="O3918" s="677">
        <f t="shared" ca="1" si="675"/>
        <v>238521.08761728602</v>
      </c>
      <c r="P3918" s="677">
        <f t="shared" ca="1" si="675"/>
        <v>24420.573767266982</v>
      </c>
      <c r="Q3918" s="677">
        <f t="shared" ca="1" si="675"/>
        <v>143144.31715778189</v>
      </c>
      <c r="R3918" s="677">
        <f t="shared" ca="1" si="675"/>
        <v>31976.826216807269</v>
      </c>
      <c r="S3918" s="677">
        <f t="shared" ca="1" si="675"/>
        <v>7046.4779165749351</v>
      </c>
      <c r="T3918" s="677">
        <f t="shared" ca="1" si="675"/>
        <v>2729.85</v>
      </c>
      <c r="U3918" s="677">
        <f t="shared" ca="1" si="675"/>
        <v>872.34299211988446</v>
      </c>
      <c r="V3918" s="677">
        <f t="shared" ca="1" si="675"/>
        <v>2155.8257727956443</v>
      </c>
      <c r="W3918" s="677">
        <f t="shared" ca="1" si="668"/>
        <v>54791.873640654136</v>
      </c>
      <c r="X3918" s="677">
        <f t="shared" ca="1" si="671"/>
        <v>0</v>
      </c>
      <c r="Y3918" s="677">
        <f t="shared" ca="1" si="671"/>
        <v>0</v>
      </c>
      <c r="Z3918" s="677">
        <f t="shared" ca="1" si="671"/>
        <v>0</v>
      </c>
      <c r="AA3918" t="str">
        <f t="shared" si="672"/>
        <v>ASR_COMP</v>
      </c>
      <c r="AB3918" s="957">
        <f t="shared" si="673"/>
        <v>44682</v>
      </c>
      <c r="AC3918" t="str">
        <f t="shared" si="674"/>
        <v>Unaudited</v>
      </c>
    </row>
    <row r="3919" spans="1:29" x14ac:dyDescent="0.25">
      <c r="A3919" t="s">
        <v>423</v>
      </c>
      <c r="B3919" t="s">
        <v>1388</v>
      </c>
      <c r="C3919" t="s">
        <v>1389</v>
      </c>
      <c r="D3919">
        <v>1900</v>
      </c>
      <c r="E3919" s="957">
        <v>1</v>
      </c>
      <c r="F3919" t="s">
        <v>444</v>
      </c>
      <c r="G3919" s="957">
        <v>366</v>
      </c>
      <c r="H3919" t="s">
        <v>392</v>
      </c>
      <c r="I3919" s="962" t="s">
        <v>491</v>
      </c>
      <c r="J3919" s="962" t="s">
        <v>447</v>
      </c>
      <c r="K3919" s="962" t="s">
        <v>452</v>
      </c>
      <c r="L3919" s="953" t="s">
        <v>111</v>
      </c>
      <c r="M3919" s="962" t="s">
        <v>163</v>
      </c>
      <c r="N3919" s="677">
        <f t="shared" ca="1" si="666"/>
        <v>3106705.5135688395</v>
      </c>
      <c r="O3919" s="677">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1627625.9114979038</v>
      </c>
      <c r="P3919" s="677">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140642.89775906608</v>
      </c>
      <c r="Q3919" s="677">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811896.06101675006</v>
      </c>
      <c r="R3919" s="677">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126631.58318876759</v>
      </c>
      <c r="S3919" s="677">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54306.626169079391</v>
      </c>
      <c r="T3919" s="677">
        <f t="shared" ca="1" si="676"/>
        <v>4809.0675682057845</v>
      </c>
      <c r="U3919" s="677">
        <f t="shared" ca="1" si="676"/>
        <v>5765.1685524816294</v>
      </c>
      <c r="V3919" s="677">
        <f t="shared" ca="1" si="676"/>
        <v>61021.162848153064</v>
      </c>
      <c r="W3919" s="677">
        <f t="shared" ca="1" si="668"/>
        <v>9210.1115596917316</v>
      </c>
      <c r="X3919" s="677">
        <f t="shared" ca="1" si="676"/>
        <v>110644.61708347652</v>
      </c>
      <c r="Y3919" s="677">
        <f t="shared" ca="1" si="676"/>
        <v>154152.30632526401</v>
      </c>
      <c r="Z3919" s="677">
        <f t="shared" ca="1" si="676"/>
        <v>0</v>
      </c>
      <c r="AA3919" t="str">
        <f t="shared" si="672"/>
        <v>ASR_COMP</v>
      </c>
      <c r="AB3919" s="957">
        <f t="shared" si="673"/>
        <v>44682</v>
      </c>
      <c r="AC3919" t="str">
        <f t="shared" si="674"/>
        <v>Unaudited</v>
      </c>
    </row>
    <row r="3920" spans="1:29" x14ac:dyDescent="0.25">
      <c r="A3920" t="s">
        <v>423</v>
      </c>
      <c r="B3920" t="s">
        <v>1388</v>
      </c>
      <c r="C3920" t="s">
        <v>1389</v>
      </c>
      <c r="D3920">
        <v>1900</v>
      </c>
      <c r="E3920" s="957">
        <v>1</v>
      </c>
      <c r="F3920" t="s">
        <v>444</v>
      </c>
      <c r="G3920" s="957">
        <v>366</v>
      </c>
      <c r="H3920" t="s">
        <v>392</v>
      </c>
      <c r="I3920" s="958" t="s">
        <v>491</v>
      </c>
      <c r="J3920" s="958" t="s">
        <v>447</v>
      </c>
      <c r="K3920" s="958" t="s">
        <v>452</v>
      </c>
      <c r="L3920" s="953" t="s">
        <v>112</v>
      </c>
      <c r="M3920" s="958" t="s">
        <v>137</v>
      </c>
      <c r="N3920" s="677">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7">
        <f t="shared" ca="1" si="676"/>
        <v>0</v>
      </c>
      <c r="P3920" s="677">
        <f t="shared" ca="1" si="676"/>
        <v>0</v>
      </c>
      <c r="Q3920" s="677">
        <f t="shared" ca="1" si="676"/>
        <v>0</v>
      </c>
      <c r="R3920" s="677">
        <f t="shared" ca="1" si="676"/>
        <v>0</v>
      </c>
      <c r="S3920" s="677">
        <f t="shared" ca="1" si="676"/>
        <v>0</v>
      </c>
      <c r="T3920" s="677">
        <f t="shared" ca="1" si="676"/>
        <v>0</v>
      </c>
      <c r="U3920" s="677">
        <f t="shared" ca="1" si="676"/>
        <v>0</v>
      </c>
      <c r="V3920" s="677">
        <f t="shared" ca="1" si="676"/>
        <v>0</v>
      </c>
      <c r="W3920" s="677">
        <f t="shared" ca="1" si="668"/>
        <v>0</v>
      </c>
      <c r="X3920" s="677">
        <f t="shared" ca="1" si="676"/>
        <v>0</v>
      </c>
      <c r="Y3920" s="677">
        <f t="shared" ca="1" si="676"/>
        <v>0</v>
      </c>
      <c r="Z3920" s="677">
        <f t="shared" ca="1" si="676"/>
        <v>0</v>
      </c>
      <c r="AA3920" t="str">
        <f t="shared" si="672"/>
        <v>ASR_COMP</v>
      </c>
      <c r="AB3920" s="957">
        <f t="shared" si="673"/>
        <v>44682</v>
      </c>
      <c r="AC3920" t="str">
        <f t="shared" si="674"/>
        <v>Unaudited</v>
      </c>
    </row>
    <row r="3921" spans="1:29" x14ac:dyDescent="0.25">
      <c r="A3921" t="s">
        <v>423</v>
      </c>
      <c r="B3921" t="s">
        <v>1388</v>
      </c>
      <c r="C3921" t="s">
        <v>1389</v>
      </c>
      <c r="D3921">
        <v>1900</v>
      </c>
      <c r="E3921" s="957">
        <v>1</v>
      </c>
      <c r="F3921" t="s">
        <v>444</v>
      </c>
      <c r="G3921" s="957">
        <v>366</v>
      </c>
      <c r="H3921" t="s">
        <v>392</v>
      </c>
      <c r="I3921" s="958" t="s">
        <v>491</v>
      </c>
      <c r="J3921" s="958" t="s">
        <v>447</v>
      </c>
      <c r="K3921" s="958" t="s">
        <v>452</v>
      </c>
      <c r="L3921" s="937" t="s">
        <v>113</v>
      </c>
      <c r="M3921" s="958" t="s">
        <v>165</v>
      </c>
      <c r="N3921" s="677">
        <f t="shared" ca="1" si="677"/>
        <v>7013956.7913776068</v>
      </c>
      <c r="O3921" s="677">
        <f t="shared" ca="1" si="676"/>
        <v>5362119.9550663009</v>
      </c>
      <c r="P3921" s="677">
        <f t="shared" ca="1" si="676"/>
        <v>411093.43514672108</v>
      </c>
      <c r="Q3921" s="677">
        <f t="shared" ca="1" si="676"/>
        <v>591264.88640253106</v>
      </c>
      <c r="R3921" s="677">
        <f t="shared" ca="1" si="676"/>
        <v>92115.234762661537</v>
      </c>
      <c r="S3921" s="677">
        <f t="shared" ca="1" si="676"/>
        <v>57360.083095748909</v>
      </c>
      <c r="T3921" s="677">
        <f t="shared" ca="1" si="676"/>
        <v>0</v>
      </c>
      <c r="U3921" s="677">
        <f t="shared" ca="1" si="676"/>
        <v>1242.7782829377081</v>
      </c>
      <c r="V3921" s="677">
        <f t="shared" ca="1" si="676"/>
        <v>51595.037090400539</v>
      </c>
      <c r="W3921" s="677">
        <f t="shared" ca="1" si="668"/>
        <v>374807.38459907495</v>
      </c>
      <c r="X3921" s="677">
        <f t="shared" ca="1" si="676"/>
        <v>21281.102777882686</v>
      </c>
      <c r="Y3921" s="677">
        <f t="shared" ca="1" si="676"/>
        <v>51076.894153348978</v>
      </c>
      <c r="Z3921" s="677">
        <f t="shared" ca="1" si="676"/>
        <v>0</v>
      </c>
      <c r="AA3921" t="str">
        <f t="shared" si="672"/>
        <v>ASR_COMP</v>
      </c>
      <c r="AB3921" s="957">
        <f t="shared" si="673"/>
        <v>44682</v>
      </c>
      <c r="AC3921" t="str">
        <f t="shared" si="674"/>
        <v>Unaudited</v>
      </c>
    </row>
    <row r="3922" spans="1:29" x14ac:dyDescent="0.25">
      <c r="A3922" t="s">
        <v>423</v>
      </c>
      <c r="B3922" t="s">
        <v>1388</v>
      </c>
      <c r="C3922" t="s">
        <v>1389</v>
      </c>
      <c r="D3922">
        <v>1900</v>
      </c>
      <c r="E3922" s="957">
        <v>1</v>
      </c>
      <c r="F3922" t="s">
        <v>444</v>
      </c>
      <c r="G3922" s="957">
        <v>366</v>
      </c>
      <c r="H3922" t="s">
        <v>392</v>
      </c>
      <c r="I3922" s="958" t="s">
        <v>491</v>
      </c>
      <c r="J3922" s="958" t="s">
        <v>447</v>
      </c>
      <c r="K3922" s="958" t="s">
        <v>452</v>
      </c>
      <c r="L3922" s="937" t="s">
        <v>114</v>
      </c>
      <c r="M3922" s="958" t="s">
        <v>466</v>
      </c>
      <c r="N3922" s="677">
        <f t="shared" ca="1" si="677"/>
        <v>0</v>
      </c>
      <c r="O3922" s="677">
        <f t="shared" ca="1" si="676"/>
        <v>0</v>
      </c>
      <c r="P3922" s="677">
        <f t="shared" ca="1" si="676"/>
        <v>0</v>
      </c>
      <c r="Q3922" s="677">
        <f t="shared" ca="1" si="676"/>
        <v>0</v>
      </c>
      <c r="R3922" s="677">
        <f t="shared" ca="1" si="676"/>
        <v>0</v>
      </c>
      <c r="S3922" s="677">
        <f t="shared" ca="1" si="676"/>
        <v>0</v>
      </c>
      <c r="T3922" s="677">
        <f t="shared" ca="1" si="676"/>
        <v>0</v>
      </c>
      <c r="U3922" s="677">
        <f t="shared" ca="1" si="676"/>
        <v>0</v>
      </c>
      <c r="V3922" s="677">
        <f t="shared" ca="1" si="676"/>
        <v>0</v>
      </c>
      <c r="W3922" s="677">
        <f t="shared" ca="1" si="668"/>
        <v>0</v>
      </c>
      <c r="X3922" s="677">
        <f t="shared" ca="1" si="676"/>
        <v>0</v>
      </c>
      <c r="Y3922" s="677">
        <f t="shared" ca="1" si="676"/>
        <v>0</v>
      </c>
      <c r="Z3922" s="677">
        <f t="shared" ca="1" si="676"/>
        <v>0</v>
      </c>
      <c r="AA3922" t="str">
        <f t="shared" si="672"/>
        <v>ASR_COMP</v>
      </c>
      <c r="AB3922" s="957">
        <f t="shared" si="673"/>
        <v>44682</v>
      </c>
      <c r="AC3922" t="str">
        <f t="shared" si="674"/>
        <v>Unaudited</v>
      </c>
    </row>
    <row r="3923" spans="1:29" x14ac:dyDescent="0.25">
      <c r="A3923" t="s">
        <v>423</v>
      </c>
      <c r="B3923" t="s">
        <v>1388</v>
      </c>
      <c r="C3923" t="s">
        <v>1389</v>
      </c>
      <c r="D3923">
        <v>1900</v>
      </c>
      <c r="E3923" s="957">
        <v>1</v>
      </c>
      <c r="F3923" t="s">
        <v>444</v>
      </c>
      <c r="G3923" s="957">
        <v>366</v>
      </c>
      <c r="H3923" t="s">
        <v>392</v>
      </c>
      <c r="I3923" s="965" t="s">
        <v>491</v>
      </c>
      <c r="J3923" s="965" t="s">
        <v>447</v>
      </c>
      <c r="K3923" s="965" t="s">
        <v>6</v>
      </c>
      <c r="L3923" s="945" t="s">
        <v>120</v>
      </c>
      <c r="M3923" s="965" t="s">
        <v>191</v>
      </c>
      <c r="N3923" s="677">
        <f t="shared" ca="1" si="677"/>
        <v>740109.81329852238</v>
      </c>
      <c r="O3923" s="677">
        <f t="shared" ca="1" si="676"/>
        <v>482296.19641886977</v>
      </c>
      <c r="P3923" s="677">
        <f t="shared" ca="1" si="676"/>
        <v>80435.560500299922</v>
      </c>
      <c r="Q3923" s="677">
        <f t="shared" ca="1" si="676"/>
        <v>60243.734001505582</v>
      </c>
      <c r="R3923" s="677">
        <f t="shared" ca="1" si="676"/>
        <v>35227.70608050091</v>
      </c>
      <c r="S3923" s="677">
        <f t="shared" ca="1" si="676"/>
        <v>26449.608789119735</v>
      </c>
      <c r="T3923" s="677">
        <f t="shared" ca="1" si="676"/>
        <v>0</v>
      </c>
      <c r="U3923" s="677">
        <f t="shared" ca="1" si="676"/>
        <v>664.09845595423235</v>
      </c>
      <c r="V3923" s="677">
        <f t="shared" ca="1" si="676"/>
        <v>25319.138086837105</v>
      </c>
      <c r="W3923" s="677">
        <f t="shared" ca="1" si="668"/>
        <v>3750.2838488654347</v>
      </c>
      <c r="X3923" s="677">
        <f t="shared" ca="1" si="676"/>
        <v>10426.557194523582</v>
      </c>
      <c r="Y3923" s="677">
        <f t="shared" ca="1" si="676"/>
        <v>15296.929922046065</v>
      </c>
      <c r="Z3923" s="677">
        <f t="shared" ca="1" si="676"/>
        <v>0</v>
      </c>
      <c r="AA3923" t="str">
        <f t="shared" si="672"/>
        <v>ASR_COMP</v>
      </c>
      <c r="AB3923" s="957">
        <f t="shared" si="673"/>
        <v>44682</v>
      </c>
      <c r="AC3923" t="str">
        <f t="shared" si="674"/>
        <v>Unaudited</v>
      </c>
    </row>
    <row r="3924" spans="1:29" x14ac:dyDescent="0.25">
      <c r="A3924" t="s">
        <v>423</v>
      </c>
      <c r="B3924" t="s">
        <v>1388</v>
      </c>
      <c r="C3924" t="s">
        <v>1389</v>
      </c>
      <c r="D3924">
        <v>1900</v>
      </c>
      <c r="E3924" s="957">
        <v>1</v>
      </c>
      <c r="F3924" t="s">
        <v>444</v>
      </c>
      <c r="G3924" s="957">
        <v>366</v>
      </c>
      <c r="H3924" t="s">
        <v>392</v>
      </c>
      <c r="I3924" s="937" t="s">
        <v>491</v>
      </c>
      <c r="J3924" s="937" t="s">
        <v>447</v>
      </c>
      <c r="K3924" s="937" t="s">
        <v>6</v>
      </c>
      <c r="L3924" s="937" t="s">
        <v>45</v>
      </c>
      <c r="M3924" s="958" t="s">
        <v>166</v>
      </c>
      <c r="N3924" s="677">
        <f t="shared" ca="1" si="677"/>
        <v>511697.12755947094</v>
      </c>
      <c r="O3924" s="677">
        <f t="shared" ca="1" si="676"/>
        <v>452328.10411743826</v>
      </c>
      <c r="P3924" s="677">
        <f t="shared" ca="1" si="676"/>
        <v>15739.833228733303</v>
      </c>
      <c r="Q3924" s="677">
        <f t="shared" ca="1" si="676"/>
        <v>17228.768183225504</v>
      </c>
      <c r="R3924" s="677">
        <f t="shared" ca="1" si="676"/>
        <v>4706.2777923822805</v>
      </c>
      <c r="S3924" s="677">
        <f t="shared" ca="1" si="676"/>
        <v>7717.337067020504</v>
      </c>
      <c r="T3924" s="677">
        <f t="shared" ca="1" si="676"/>
        <v>2694.5196067717725</v>
      </c>
      <c r="U3924" s="677">
        <f t="shared" ca="1" si="676"/>
        <v>492.17116516162724</v>
      </c>
      <c r="V3924" s="677">
        <f t="shared" ca="1" si="676"/>
        <v>1982.7568336605041</v>
      </c>
      <c r="W3924" s="677">
        <f t="shared" ca="1" si="668"/>
        <v>101.93067426584662</v>
      </c>
      <c r="X3924" s="677">
        <f t="shared" ca="1" si="676"/>
        <v>7521.9467963228926</v>
      </c>
      <c r="Y3924" s="677">
        <f t="shared" ca="1" si="676"/>
        <v>1183.4820944884098</v>
      </c>
      <c r="Z3924" s="677">
        <f t="shared" ca="1" si="676"/>
        <v>0</v>
      </c>
      <c r="AA3924" t="str">
        <f t="shared" si="672"/>
        <v>ASR_COMP</v>
      </c>
      <c r="AB3924" s="957">
        <f t="shared" si="673"/>
        <v>44682</v>
      </c>
      <c r="AC3924" t="str">
        <f t="shared" si="674"/>
        <v>Unaudited</v>
      </c>
    </row>
    <row r="3925" spans="1:29" x14ac:dyDescent="0.25">
      <c r="A3925" t="s">
        <v>423</v>
      </c>
      <c r="B3925" t="s">
        <v>1388</v>
      </c>
      <c r="C3925" t="s">
        <v>1389</v>
      </c>
      <c r="D3925">
        <v>1900</v>
      </c>
      <c r="E3925" s="957">
        <v>1</v>
      </c>
      <c r="F3925" t="s">
        <v>444</v>
      </c>
      <c r="G3925" s="957">
        <v>366</v>
      </c>
      <c r="H3925" t="s">
        <v>392</v>
      </c>
      <c r="I3925" s="937" t="s">
        <v>491</v>
      </c>
      <c r="J3925" s="937" t="s">
        <v>447</v>
      </c>
      <c r="K3925" s="937" t="s">
        <v>6</v>
      </c>
      <c r="L3925" s="943" t="s">
        <v>46</v>
      </c>
      <c r="M3925" s="959" t="s">
        <v>167</v>
      </c>
      <c r="N3925" s="677">
        <f t="shared" ca="1" si="677"/>
        <v>7729.2727461669829</v>
      </c>
      <c r="O3925" s="677">
        <f t="shared" ca="1" si="676"/>
        <v>4891.0478175451944</v>
      </c>
      <c r="P3925" s="677">
        <f t="shared" ca="1" si="676"/>
        <v>688.72670790865845</v>
      </c>
      <c r="Q3925" s="677">
        <f t="shared" ca="1" si="676"/>
        <v>1147.6006007844874</v>
      </c>
      <c r="R3925" s="677">
        <f t="shared" ca="1" si="676"/>
        <v>557.17625358716521</v>
      </c>
      <c r="S3925" s="677">
        <f t="shared" ca="1" si="676"/>
        <v>71.798395754486521</v>
      </c>
      <c r="T3925" s="677">
        <f t="shared" ca="1" si="676"/>
        <v>0</v>
      </c>
      <c r="U3925" s="677">
        <f t="shared" ca="1" si="676"/>
        <v>3.8695623001419817</v>
      </c>
      <c r="V3925" s="677">
        <f t="shared" ca="1" si="676"/>
        <v>179.04064486236734</v>
      </c>
      <c r="W3925" s="677">
        <f t="shared" ca="1" si="668"/>
        <v>0</v>
      </c>
      <c r="X3925" s="677">
        <f t="shared" ca="1" si="676"/>
        <v>66.659468954392239</v>
      </c>
      <c r="Y3925" s="677">
        <f t="shared" ca="1" si="676"/>
        <v>123.35329447008878</v>
      </c>
      <c r="Z3925" s="677">
        <f t="shared" ca="1" si="676"/>
        <v>0</v>
      </c>
      <c r="AA3925" t="str">
        <f t="shared" si="672"/>
        <v>ASR_COMP</v>
      </c>
      <c r="AB3925" s="957">
        <f t="shared" si="673"/>
        <v>44682</v>
      </c>
      <c r="AC3925" t="str">
        <f t="shared" si="674"/>
        <v>Unaudited</v>
      </c>
    </row>
    <row r="3926" spans="1:29" x14ac:dyDescent="0.25">
      <c r="A3926" t="s">
        <v>423</v>
      </c>
      <c r="B3926" t="s">
        <v>1388</v>
      </c>
      <c r="C3926" t="s">
        <v>1389</v>
      </c>
      <c r="D3926">
        <v>1900</v>
      </c>
      <c r="E3926" s="957">
        <v>1</v>
      </c>
      <c r="F3926" t="s">
        <v>444</v>
      </c>
      <c r="G3926" s="957">
        <v>366</v>
      </c>
      <c r="H3926" t="s">
        <v>392</v>
      </c>
      <c r="I3926" s="958" t="s">
        <v>491</v>
      </c>
      <c r="J3926" s="958" t="s">
        <v>447</v>
      </c>
      <c r="K3926" s="958" t="s">
        <v>6</v>
      </c>
      <c r="L3926" s="937" t="s">
        <v>168</v>
      </c>
      <c r="M3926" s="958" t="s">
        <v>464</v>
      </c>
      <c r="N3926" s="677">
        <f t="shared" ca="1" si="677"/>
        <v>-218989.27755208875</v>
      </c>
      <c r="O3926" s="677">
        <f t="shared" ca="1" si="676"/>
        <v>-163355.8391794622</v>
      </c>
      <c r="P3926" s="677">
        <f t="shared" ca="1" si="676"/>
        <v>-15724.085308466239</v>
      </c>
      <c r="Q3926" s="677">
        <f t="shared" ca="1" si="676"/>
        <v>-10905.517259637227</v>
      </c>
      <c r="R3926" s="677">
        <f t="shared" ca="1" si="676"/>
        <v>-4424.8594567782711</v>
      </c>
      <c r="S3926" s="677">
        <f t="shared" ca="1" si="676"/>
        <v>-10092.076360133933</v>
      </c>
      <c r="T3926" s="677">
        <f t="shared" ca="1" si="676"/>
        <v>0</v>
      </c>
      <c r="U3926" s="677">
        <f t="shared" ca="1" si="676"/>
        <v>-439.03736573456365</v>
      </c>
      <c r="V3926" s="677">
        <f t="shared" ca="1" si="676"/>
        <v>-4051.4357850382298</v>
      </c>
      <c r="W3926" s="677">
        <f t="shared" ca="1" si="668"/>
        <v>-1606.9664701533147</v>
      </c>
      <c r="X3926" s="677">
        <f t="shared" ca="1" si="676"/>
        <v>-6064.6900904566583</v>
      </c>
      <c r="Y3926" s="677">
        <f t="shared" ca="1" si="676"/>
        <v>-2324.7702762281106</v>
      </c>
      <c r="Z3926" s="677">
        <f t="shared" ca="1" si="676"/>
        <v>0</v>
      </c>
      <c r="AA3926" t="str">
        <f t="shared" si="672"/>
        <v>ASR_COMP</v>
      </c>
      <c r="AB3926" s="957">
        <f t="shared" si="673"/>
        <v>44682</v>
      </c>
      <c r="AC3926" t="str">
        <f t="shared" si="674"/>
        <v>Unaudited</v>
      </c>
    </row>
    <row r="3927" spans="1:29" x14ac:dyDescent="0.25">
      <c r="A3927" t="s">
        <v>423</v>
      </c>
      <c r="B3927" t="s">
        <v>1388</v>
      </c>
      <c r="C3927" t="s">
        <v>1389</v>
      </c>
      <c r="D3927">
        <v>1900</v>
      </c>
      <c r="E3927" s="957">
        <v>1</v>
      </c>
      <c r="F3927" t="s">
        <v>444</v>
      </c>
      <c r="G3927" s="957">
        <v>366</v>
      </c>
      <c r="H3927" t="s">
        <v>392</v>
      </c>
      <c r="I3927" s="937" t="s">
        <v>491</v>
      </c>
      <c r="J3927" s="937" t="s">
        <v>447</v>
      </c>
      <c r="K3927" s="937" t="s">
        <v>437</v>
      </c>
      <c r="L3927" s="937" t="s">
        <v>123</v>
      </c>
      <c r="M3927" s="958" t="s">
        <v>32</v>
      </c>
      <c r="N3927" s="677">
        <f t="shared" ca="1" si="677"/>
        <v>0</v>
      </c>
      <c r="O3927" s="677">
        <f t="shared" ca="1" si="676"/>
        <v>0</v>
      </c>
      <c r="P3927" s="677">
        <f t="shared" ca="1" si="676"/>
        <v>0</v>
      </c>
      <c r="Q3927" s="677">
        <f t="shared" ca="1" si="676"/>
        <v>0</v>
      </c>
      <c r="R3927" s="677">
        <f t="shared" ca="1" si="676"/>
        <v>0</v>
      </c>
      <c r="S3927" s="677">
        <f t="shared" ca="1" si="676"/>
        <v>0</v>
      </c>
      <c r="T3927" s="677">
        <f t="shared" ca="1" si="676"/>
        <v>0</v>
      </c>
      <c r="U3927" s="677">
        <f t="shared" ca="1" si="676"/>
        <v>0</v>
      </c>
      <c r="V3927" s="677">
        <f t="shared" ca="1" si="676"/>
        <v>0</v>
      </c>
      <c r="W3927" s="677">
        <f t="shared" ca="1" si="668"/>
        <v>0</v>
      </c>
      <c r="X3927" s="677">
        <f t="shared" ca="1" si="676"/>
        <v>0</v>
      </c>
      <c r="Y3927" s="677">
        <f t="shared" ca="1" si="676"/>
        <v>0</v>
      </c>
      <c r="Z3927" s="677">
        <f t="shared" ca="1" si="676"/>
        <v>0</v>
      </c>
      <c r="AA3927" t="str">
        <f t="shared" si="672"/>
        <v>ASR_COMP</v>
      </c>
      <c r="AB3927" s="957">
        <f t="shared" si="673"/>
        <v>44682</v>
      </c>
      <c r="AC3927" t="str">
        <f t="shared" si="674"/>
        <v>Unaudited</v>
      </c>
    </row>
    <row r="3928" spans="1:29" x14ac:dyDescent="0.25">
      <c r="A3928" t="s">
        <v>423</v>
      </c>
      <c r="B3928" t="s">
        <v>1388</v>
      </c>
      <c r="C3928" t="s">
        <v>1389</v>
      </c>
      <c r="D3928">
        <v>1900</v>
      </c>
      <c r="E3928" s="957">
        <v>1</v>
      </c>
      <c r="F3928" t="s">
        <v>444</v>
      </c>
      <c r="G3928" s="957">
        <v>366</v>
      </c>
      <c r="H3928" t="s">
        <v>392</v>
      </c>
      <c r="I3928" s="937" t="s">
        <v>491</v>
      </c>
      <c r="J3928" s="937" t="s">
        <v>447</v>
      </c>
      <c r="K3928" s="937" t="s">
        <v>437</v>
      </c>
      <c r="L3928" s="937" t="s">
        <v>946</v>
      </c>
      <c r="M3928" s="958" t="s">
        <v>938</v>
      </c>
      <c r="N3928" s="677">
        <f t="shared" ca="1" si="677"/>
        <v>0</v>
      </c>
      <c r="O3928" s="677">
        <f t="shared" ca="1" si="676"/>
        <v>0</v>
      </c>
      <c r="P3928" s="677">
        <f t="shared" ca="1" si="676"/>
        <v>0</v>
      </c>
      <c r="Q3928" s="677">
        <f t="shared" ca="1" si="676"/>
        <v>0</v>
      </c>
      <c r="R3928" s="677">
        <f t="shared" ca="1" si="676"/>
        <v>0</v>
      </c>
      <c r="S3928" s="677">
        <f t="shared" ca="1" si="676"/>
        <v>0</v>
      </c>
      <c r="T3928" s="677">
        <f t="shared" ca="1" si="676"/>
        <v>0</v>
      </c>
      <c r="U3928" s="677">
        <f t="shared" ca="1" si="676"/>
        <v>0</v>
      </c>
      <c r="V3928" s="677">
        <f t="shared" ca="1" si="676"/>
        <v>0</v>
      </c>
      <c r="W3928" s="677">
        <f t="shared" ca="1" si="668"/>
        <v>0</v>
      </c>
      <c r="X3928" s="677">
        <f t="shared" ca="1" si="676"/>
        <v>0</v>
      </c>
      <c r="Y3928" s="677">
        <f t="shared" ca="1" si="676"/>
        <v>0</v>
      </c>
      <c r="Z3928" s="677">
        <f t="shared" ca="1" si="676"/>
        <v>0</v>
      </c>
      <c r="AA3928" t="str">
        <f t="shared" si="672"/>
        <v>ASR_COMP</v>
      </c>
      <c r="AB3928" s="957">
        <f t="shared" si="673"/>
        <v>44682</v>
      </c>
      <c r="AC3928" t="str">
        <f t="shared" si="674"/>
        <v>Unaudited</v>
      </c>
    </row>
    <row r="3929" spans="1:29" x14ac:dyDescent="0.25">
      <c r="A3929" t="s">
        <v>423</v>
      </c>
      <c r="B3929" t="s">
        <v>1388</v>
      </c>
      <c r="C3929" t="s">
        <v>1389</v>
      </c>
      <c r="D3929">
        <v>1900</v>
      </c>
      <c r="E3929" s="957">
        <v>1</v>
      </c>
      <c r="F3929" t="s">
        <v>444</v>
      </c>
      <c r="G3929" s="957">
        <v>366</v>
      </c>
      <c r="H3929" t="s">
        <v>392</v>
      </c>
      <c r="I3929" s="958" t="s">
        <v>491</v>
      </c>
      <c r="J3929" s="958" t="s">
        <v>447</v>
      </c>
      <c r="K3929" s="958" t="s">
        <v>437</v>
      </c>
      <c r="L3929" s="937" t="s">
        <v>170</v>
      </c>
      <c r="M3929" s="958" t="s">
        <v>40</v>
      </c>
      <c r="N3929" s="677">
        <f t="shared" ca="1" si="677"/>
        <v>25173.295346180847</v>
      </c>
      <c r="O3929" s="677">
        <f t="shared" ca="1" si="676"/>
        <v>21721.695540659555</v>
      </c>
      <c r="P3929" s="677">
        <f t="shared" ca="1" si="676"/>
        <v>755.85810862314804</v>
      </c>
      <c r="Q3929" s="677">
        <f t="shared" ca="1" si="676"/>
        <v>1139.0788168214769</v>
      </c>
      <c r="R3929" s="677">
        <f t="shared" ca="1" si="676"/>
        <v>311.15523073782327</v>
      </c>
      <c r="S3929" s="677">
        <f t="shared" ca="1" si="676"/>
        <v>505.00606689394118</v>
      </c>
      <c r="T3929" s="677">
        <f t="shared" ca="1" si="676"/>
        <v>0</v>
      </c>
      <c r="U3929" s="677">
        <f t="shared" ca="1" si="676"/>
        <v>32.206630628982133</v>
      </c>
      <c r="V3929" s="677">
        <f t="shared" ca="1" si="676"/>
        <v>131.08983092184562</v>
      </c>
      <c r="W3929" s="677">
        <f t="shared" ca="1" si="668"/>
        <v>6.7391394791417305</v>
      </c>
      <c r="X3929" s="677">
        <f t="shared" ca="1" si="676"/>
        <v>492.22014459232031</v>
      </c>
      <c r="Y3929" s="677">
        <f t="shared" ca="1" si="676"/>
        <v>78.245836822611366</v>
      </c>
      <c r="Z3929" s="677">
        <f t="shared" ca="1" si="676"/>
        <v>0</v>
      </c>
      <c r="AA3929" t="str">
        <f t="shared" si="672"/>
        <v>ASR_COMP</v>
      </c>
      <c r="AB3929" s="957">
        <f t="shared" si="673"/>
        <v>44682</v>
      </c>
      <c r="AC3929" t="str">
        <f t="shared" si="674"/>
        <v>Unaudited</v>
      </c>
    </row>
    <row r="3930" spans="1:29" x14ac:dyDescent="0.25">
      <c r="A3930" t="s">
        <v>423</v>
      </c>
      <c r="B3930" t="s">
        <v>1388</v>
      </c>
      <c r="C3930" t="s">
        <v>1389</v>
      </c>
      <c r="D3930">
        <v>1900</v>
      </c>
      <c r="E3930" s="957">
        <v>1</v>
      </c>
      <c r="F3930" t="s">
        <v>444</v>
      </c>
      <c r="G3930" s="957">
        <v>366</v>
      </c>
      <c r="H3930" t="s">
        <v>392</v>
      </c>
      <c r="I3930" s="958" t="s">
        <v>491</v>
      </c>
      <c r="J3930" s="958" t="s">
        <v>447</v>
      </c>
      <c r="K3930" s="958" t="s">
        <v>437</v>
      </c>
      <c r="L3930" s="953" t="s">
        <v>171</v>
      </c>
      <c r="M3930" s="958" t="s">
        <v>332</v>
      </c>
      <c r="N3930" s="677">
        <f t="shared" ca="1" si="677"/>
        <v>0</v>
      </c>
      <c r="O3930" s="677">
        <f t="shared" ca="1" si="676"/>
        <v>0</v>
      </c>
      <c r="P3930" s="677">
        <f t="shared" ca="1" si="676"/>
        <v>0</v>
      </c>
      <c r="Q3930" s="677">
        <f t="shared" ca="1" si="676"/>
        <v>0</v>
      </c>
      <c r="R3930" s="677">
        <f t="shared" ca="1" si="676"/>
        <v>0</v>
      </c>
      <c r="S3930" s="677">
        <f t="shared" ca="1" si="676"/>
        <v>0</v>
      </c>
      <c r="T3930" s="677">
        <f t="shared" ca="1" si="676"/>
        <v>0</v>
      </c>
      <c r="U3930" s="677">
        <f t="shared" ca="1" si="676"/>
        <v>0</v>
      </c>
      <c r="V3930" s="677">
        <f t="shared" ca="1" si="676"/>
        <v>0</v>
      </c>
      <c r="W3930" s="677">
        <f t="shared" ca="1" si="668"/>
        <v>0</v>
      </c>
      <c r="X3930" s="677">
        <f t="shared" ca="1" si="676"/>
        <v>0</v>
      </c>
      <c r="Y3930" s="677">
        <f t="shared" ca="1" si="676"/>
        <v>0</v>
      </c>
      <c r="Z3930" s="677">
        <f t="shared" ca="1" si="676"/>
        <v>0</v>
      </c>
      <c r="AA3930" t="str">
        <f t="shared" si="672"/>
        <v>ASR_COMP</v>
      </c>
      <c r="AB3930" s="957">
        <f t="shared" si="673"/>
        <v>44682</v>
      </c>
      <c r="AC3930" t="str">
        <f t="shared" si="674"/>
        <v>Unaudited</v>
      </c>
    </row>
    <row r="3931" spans="1:29" x14ac:dyDescent="0.25">
      <c r="A3931" t="s">
        <v>423</v>
      </c>
      <c r="B3931" t="s">
        <v>1388</v>
      </c>
      <c r="C3931" t="s">
        <v>1389</v>
      </c>
      <c r="D3931">
        <v>1900</v>
      </c>
      <c r="E3931" s="957">
        <v>1</v>
      </c>
      <c r="F3931" t="s">
        <v>444</v>
      </c>
      <c r="G3931" s="957">
        <v>366</v>
      </c>
      <c r="H3931" t="s">
        <v>392</v>
      </c>
      <c r="I3931" s="937" t="s">
        <v>491</v>
      </c>
      <c r="J3931" s="937" t="s">
        <v>453</v>
      </c>
      <c r="K3931" s="937" t="s">
        <v>438</v>
      </c>
      <c r="L3931" s="937" t="s">
        <v>124</v>
      </c>
      <c r="M3931" s="958" t="s">
        <v>27</v>
      </c>
      <c r="N3931" s="677">
        <f t="shared" ca="1" si="677"/>
        <v>4943466.696178956</v>
      </c>
      <c r="O3931" s="677">
        <f t="shared" ca="1" si="676"/>
        <v>-5109.2099349457776</v>
      </c>
      <c r="P3931" s="677">
        <f t="shared" ca="1" si="676"/>
        <v>4948575.9061139021</v>
      </c>
      <c r="Q3931" s="677">
        <f t="shared" ca="1" si="676"/>
        <v>0</v>
      </c>
      <c r="R3931" s="677">
        <f t="shared" ca="1" si="676"/>
        <v>0</v>
      </c>
      <c r="S3931" s="677">
        <f t="shared" ca="1" si="676"/>
        <v>0</v>
      </c>
      <c r="T3931" s="677">
        <f t="shared" ca="1" si="676"/>
        <v>0</v>
      </c>
      <c r="U3931" s="677">
        <f t="shared" ca="1" si="676"/>
        <v>0</v>
      </c>
      <c r="V3931" s="677">
        <f t="shared" ca="1" si="676"/>
        <v>0</v>
      </c>
      <c r="W3931" s="677">
        <f t="shared" ca="1" si="668"/>
        <v>0</v>
      </c>
      <c r="X3931" s="677">
        <f t="shared" ca="1" si="676"/>
        <v>0</v>
      </c>
      <c r="Y3931" s="677">
        <f t="shared" ca="1" si="676"/>
        <v>0</v>
      </c>
      <c r="Z3931" s="677">
        <f t="shared" ca="1" si="676"/>
        <v>0</v>
      </c>
      <c r="AA3931" t="str">
        <f t="shared" si="672"/>
        <v>ASR_COMP</v>
      </c>
      <c r="AB3931" s="957">
        <f t="shared" si="673"/>
        <v>44682</v>
      </c>
      <c r="AC3931" t="str">
        <f t="shared" si="674"/>
        <v>Unaudited</v>
      </c>
    </row>
    <row r="3932" spans="1:29" x14ac:dyDescent="0.25">
      <c r="A3932" t="s">
        <v>423</v>
      </c>
      <c r="B3932" t="s">
        <v>1388</v>
      </c>
      <c r="C3932" t="s">
        <v>1389</v>
      </c>
      <c r="D3932">
        <v>1900</v>
      </c>
      <c r="E3932" s="957">
        <v>1</v>
      </c>
      <c r="F3932" t="s">
        <v>444</v>
      </c>
      <c r="G3932" s="957">
        <v>366</v>
      </c>
      <c r="H3932" t="s">
        <v>392</v>
      </c>
      <c r="I3932" s="937" t="s">
        <v>491</v>
      </c>
      <c r="J3932" s="937" t="s">
        <v>453</v>
      </c>
      <c r="K3932" s="937" t="s">
        <v>438</v>
      </c>
      <c r="L3932" s="937" t="s">
        <v>125</v>
      </c>
      <c r="M3932" s="958" t="s">
        <v>100</v>
      </c>
      <c r="N3932" s="677">
        <f t="shared" ca="1" si="677"/>
        <v>247815.56982598867</v>
      </c>
      <c r="O3932" s="677">
        <f t="shared" ca="1" si="676"/>
        <v>110201.45427174856</v>
      </c>
      <c r="P3932" s="677">
        <f t="shared" ca="1" si="676"/>
        <v>137614.1155542401</v>
      </c>
      <c r="Q3932" s="677">
        <f t="shared" ca="1" si="676"/>
        <v>0</v>
      </c>
      <c r="R3932" s="677">
        <f t="shared" ca="1" si="676"/>
        <v>0</v>
      </c>
      <c r="S3932" s="677">
        <f t="shared" ca="1" si="676"/>
        <v>0</v>
      </c>
      <c r="T3932" s="677">
        <f t="shared" ca="1" si="676"/>
        <v>0</v>
      </c>
      <c r="U3932" s="677">
        <f t="shared" ca="1" si="676"/>
        <v>0</v>
      </c>
      <c r="V3932" s="677">
        <f t="shared" ca="1" si="676"/>
        <v>0</v>
      </c>
      <c r="W3932" s="677">
        <f t="shared" ca="1" si="668"/>
        <v>0</v>
      </c>
      <c r="X3932" s="677">
        <f t="shared" ca="1" si="676"/>
        <v>0</v>
      </c>
      <c r="Y3932" s="677">
        <f t="shared" ca="1" si="676"/>
        <v>0</v>
      </c>
      <c r="Z3932" s="677">
        <f t="shared" ca="1" si="676"/>
        <v>0</v>
      </c>
      <c r="AA3932" t="str">
        <f t="shared" si="672"/>
        <v>ASR_COMP</v>
      </c>
      <c r="AB3932" s="957">
        <f t="shared" si="673"/>
        <v>44682</v>
      </c>
      <c r="AC3932" t="str">
        <f t="shared" si="674"/>
        <v>Unaudited</v>
      </c>
    </row>
    <row r="3933" spans="1:29" x14ac:dyDescent="0.25">
      <c r="A3933" t="s">
        <v>423</v>
      </c>
      <c r="B3933" t="s">
        <v>1388</v>
      </c>
      <c r="C3933" t="s">
        <v>1389</v>
      </c>
      <c r="D3933">
        <v>1900</v>
      </c>
      <c r="E3933" s="957">
        <v>1</v>
      </c>
      <c r="F3933" t="s">
        <v>444</v>
      </c>
      <c r="G3933" s="957">
        <v>366</v>
      </c>
      <c r="H3933" t="s">
        <v>392</v>
      </c>
      <c r="I3933" s="937" t="s">
        <v>491</v>
      </c>
      <c r="J3933" s="937" t="s">
        <v>453</v>
      </c>
      <c r="K3933" s="937" t="s">
        <v>438</v>
      </c>
      <c r="L3933" s="937" t="s">
        <v>126</v>
      </c>
      <c r="M3933" s="958" t="s">
        <v>101</v>
      </c>
      <c r="N3933" s="677">
        <f t="shared" ca="1" si="677"/>
        <v>678367.31367170694</v>
      </c>
      <c r="O3933" s="677">
        <f t="shared" ca="1" si="676"/>
        <v>505495.39023089397</v>
      </c>
      <c r="P3933" s="677">
        <f t="shared" ca="1" si="676"/>
        <v>172871.92344081294</v>
      </c>
      <c r="Q3933" s="677">
        <f t="shared" ca="1" si="676"/>
        <v>0</v>
      </c>
      <c r="R3933" s="677">
        <f t="shared" ca="1" si="676"/>
        <v>0</v>
      </c>
      <c r="S3933" s="677">
        <f t="shared" ca="1" si="676"/>
        <v>0</v>
      </c>
      <c r="T3933" s="677">
        <f t="shared" ca="1" si="676"/>
        <v>0</v>
      </c>
      <c r="U3933" s="677">
        <f t="shared" ca="1" si="676"/>
        <v>0</v>
      </c>
      <c r="V3933" s="677">
        <f t="shared" ca="1" si="676"/>
        <v>0</v>
      </c>
      <c r="W3933" s="677">
        <f t="shared" ca="1" si="668"/>
        <v>0</v>
      </c>
      <c r="X3933" s="677">
        <f t="shared" ca="1" si="676"/>
        <v>0</v>
      </c>
      <c r="Y3933" s="677">
        <f t="shared" ca="1" si="676"/>
        <v>0</v>
      </c>
      <c r="Z3933" s="677">
        <f t="shared" ca="1" si="676"/>
        <v>0</v>
      </c>
      <c r="AA3933" t="str">
        <f t="shared" si="672"/>
        <v>ASR_COMP</v>
      </c>
      <c r="AB3933" s="957">
        <f t="shared" si="673"/>
        <v>44682</v>
      </c>
      <c r="AC3933" t="str">
        <f t="shared" si="674"/>
        <v>Unaudited</v>
      </c>
    </row>
    <row r="3934" spans="1:29" x14ac:dyDescent="0.25">
      <c r="A3934" t="s">
        <v>423</v>
      </c>
      <c r="B3934" t="s">
        <v>1388</v>
      </c>
      <c r="C3934" t="s">
        <v>1389</v>
      </c>
      <c r="D3934">
        <v>1900</v>
      </c>
      <c r="E3934" s="957">
        <v>1</v>
      </c>
      <c r="F3934" t="s">
        <v>444</v>
      </c>
      <c r="G3934" s="957">
        <v>366</v>
      </c>
      <c r="H3934" t="s">
        <v>392</v>
      </c>
      <c r="I3934" s="937" t="s">
        <v>491</v>
      </c>
      <c r="J3934" s="937" t="s">
        <v>453</v>
      </c>
      <c r="K3934" s="937" t="s">
        <v>438</v>
      </c>
      <c r="L3934" s="953" t="s">
        <v>127</v>
      </c>
      <c r="M3934" s="958" t="s">
        <v>102</v>
      </c>
      <c r="N3934" s="677">
        <f t="shared" ca="1" si="677"/>
        <v>161887.19097900973</v>
      </c>
      <c r="O3934" s="677">
        <f t="shared" ca="1" si="676"/>
        <v>97141.047065070059</v>
      </c>
      <c r="P3934" s="677">
        <f t="shared" ca="1" si="676"/>
        <v>64746.143913939653</v>
      </c>
      <c r="Q3934" s="677">
        <f t="shared" ca="1" si="676"/>
        <v>0</v>
      </c>
      <c r="R3934" s="677">
        <f t="shared" ca="1" si="676"/>
        <v>0</v>
      </c>
      <c r="S3934" s="677">
        <f t="shared" ca="1" si="676"/>
        <v>0</v>
      </c>
      <c r="T3934" s="677">
        <f t="shared" ca="1" si="676"/>
        <v>0</v>
      </c>
      <c r="U3934" s="677">
        <f t="shared" ca="1" si="676"/>
        <v>0</v>
      </c>
      <c r="V3934" s="677">
        <f t="shared" ca="1" si="676"/>
        <v>0</v>
      </c>
      <c r="W3934" s="677">
        <f t="shared" ca="1" si="668"/>
        <v>0</v>
      </c>
      <c r="X3934" s="677">
        <f t="shared" ca="1" si="676"/>
        <v>0</v>
      </c>
      <c r="Y3934" s="677">
        <f t="shared" ca="1" si="676"/>
        <v>0</v>
      </c>
      <c r="Z3934" s="677">
        <f t="shared" ca="1" si="676"/>
        <v>0</v>
      </c>
      <c r="AA3934" t="str">
        <f t="shared" si="672"/>
        <v>ASR_COMP</v>
      </c>
      <c r="AB3934" s="957">
        <f t="shared" si="673"/>
        <v>44682</v>
      </c>
      <c r="AC3934" t="str">
        <f t="shared" si="674"/>
        <v>Unaudited</v>
      </c>
    </row>
    <row r="3935" spans="1:29" x14ac:dyDescent="0.25">
      <c r="A3935" t="s">
        <v>423</v>
      </c>
      <c r="B3935" t="s">
        <v>1388</v>
      </c>
      <c r="C3935" t="s">
        <v>1389</v>
      </c>
      <c r="D3935">
        <v>1900</v>
      </c>
      <c r="E3935" s="957">
        <v>1</v>
      </c>
      <c r="F3935" t="s">
        <v>444</v>
      </c>
      <c r="G3935" s="957">
        <v>366</v>
      </c>
      <c r="H3935" t="s">
        <v>392</v>
      </c>
      <c r="I3935" s="937" t="s">
        <v>491</v>
      </c>
      <c r="J3935" s="937" t="s">
        <v>453</v>
      </c>
      <c r="K3935" s="937" t="s">
        <v>438</v>
      </c>
      <c r="L3935" s="953" t="s">
        <v>128</v>
      </c>
      <c r="M3935" s="958" t="s">
        <v>103</v>
      </c>
      <c r="N3935" s="677">
        <f t="shared" ca="1" si="677"/>
        <v>562143.48288468842</v>
      </c>
      <c r="O3935" s="677">
        <f t="shared" ca="1" si="676"/>
        <v>108213.02194471136</v>
      </c>
      <c r="P3935" s="677">
        <f t="shared" ca="1" si="676"/>
        <v>453930.46093997703</v>
      </c>
      <c r="Q3935" s="677">
        <f t="shared" ca="1" si="676"/>
        <v>0</v>
      </c>
      <c r="R3935" s="677">
        <f t="shared" ca="1" si="676"/>
        <v>0</v>
      </c>
      <c r="S3935" s="677">
        <f t="shared" ca="1" si="676"/>
        <v>0</v>
      </c>
      <c r="T3935" s="677">
        <f t="shared" ca="1" si="676"/>
        <v>0</v>
      </c>
      <c r="U3935" s="677">
        <f t="shared" ca="1" si="676"/>
        <v>0</v>
      </c>
      <c r="V3935" s="677">
        <f t="shared" ca="1" si="676"/>
        <v>0</v>
      </c>
      <c r="W3935" s="677">
        <f t="shared" ca="1" si="668"/>
        <v>0</v>
      </c>
      <c r="X3935" s="677">
        <f t="shared" ca="1" si="676"/>
        <v>0</v>
      </c>
      <c r="Y3935" s="677">
        <f t="shared" ca="1" si="676"/>
        <v>0</v>
      </c>
      <c r="Z3935" s="677">
        <f t="shared" ca="1" si="676"/>
        <v>0</v>
      </c>
      <c r="AA3935" t="str">
        <f t="shared" si="672"/>
        <v>ASR_COMP</v>
      </c>
      <c r="AB3935" s="957">
        <f t="shared" si="673"/>
        <v>44682</v>
      </c>
      <c r="AC3935" t="str">
        <f t="shared" si="674"/>
        <v>Unaudited</v>
      </c>
    </row>
    <row r="3936" spans="1:29" x14ac:dyDescent="0.25">
      <c r="A3936" t="s">
        <v>423</v>
      </c>
      <c r="B3936" t="s">
        <v>1388</v>
      </c>
      <c r="C3936" t="s">
        <v>1389</v>
      </c>
      <c r="D3936">
        <v>1900</v>
      </c>
      <c r="E3936" s="957">
        <v>1</v>
      </c>
      <c r="F3936" t="s">
        <v>444</v>
      </c>
      <c r="G3936" s="957">
        <v>366</v>
      </c>
      <c r="H3936" t="s">
        <v>392</v>
      </c>
      <c r="I3936" s="937" t="s">
        <v>491</v>
      </c>
      <c r="J3936" s="937" t="s">
        <v>453</v>
      </c>
      <c r="K3936" s="937" t="s">
        <v>438</v>
      </c>
      <c r="L3936" s="937" t="s">
        <v>129</v>
      </c>
      <c r="M3936" s="958" t="s">
        <v>28</v>
      </c>
      <c r="N3936" s="677">
        <f t="shared" ca="1" si="677"/>
        <v>113026.89287596064</v>
      </c>
      <c r="O3936" s="677">
        <f t="shared" ca="1" si="676"/>
        <v>113026.89287596064</v>
      </c>
      <c r="P3936" s="677">
        <f t="shared" ca="1" si="676"/>
        <v>0</v>
      </c>
      <c r="Q3936" s="677">
        <f t="shared" ca="1" si="676"/>
        <v>0</v>
      </c>
      <c r="R3936" s="677">
        <f t="shared" ca="1" si="676"/>
        <v>0</v>
      </c>
      <c r="S3936" s="677">
        <f t="shared" ca="1" si="676"/>
        <v>0</v>
      </c>
      <c r="T3936" s="677">
        <f t="shared" ca="1" si="676"/>
        <v>0</v>
      </c>
      <c r="U3936" s="677">
        <f t="shared" ca="1" si="676"/>
        <v>0</v>
      </c>
      <c r="V3936" s="677">
        <f t="shared" ca="1" si="676"/>
        <v>0</v>
      </c>
      <c r="W3936" s="677">
        <f t="shared" ca="1" si="668"/>
        <v>0</v>
      </c>
      <c r="X3936" s="677">
        <f t="shared" ca="1" si="676"/>
        <v>0</v>
      </c>
      <c r="Y3936" s="677">
        <f t="shared" ca="1" si="676"/>
        <v>0</v>
      </c>
      <c r="Z3936" s="677">
        <f t="shared" ca="1" si="676"/>
        <v>0</v>
      </c>
      <c r="AA3936" t="str">
        <f t="shared" si="672"/>
        <v>ASR_COMP</v>
      </c>
      <c r="AB3936" s="957">
        <f t="shared" si="673"/>
        <v>44682</v>
      </c>
      <c r="AC3936" t="str">
        <f t="shared" si="674"/>
        <v>Unaudited</v>
      </c>
    </row>
    <row r="3937" spans="1:29" x14ac:dyDescent="0.25">
      <c r="A3937" t="s">
        <v>423</v>
      </c>
      <c r="B3937" t="s">
        <v>1388</v>
      </c>
      <c r="C3937" t="s">
        <v>1389</v>
      </c>
      <c r="D3937">
        <v>1900</v>
      </c>
      <c r="E3937" s="957">
        <v>1</v>
      </c>
      <c r="F3937" t="s">
        <v>444</v>
      </c>
      <c r="G3937" s="957">
        <v>366</v>
      </c>
      <c r="H3937" t="s">
        <v>392</v>
      </c>
      <c r="I3937" s="958" t="s">
        <v>491</v>
      </c>
      <c r="J3937" s="958" t="s">
        <v>439</v>
      </c>
      <c r="K3937" s="958" t="s">
        <v>439</v>
      </c>
      <c r="L3937" s="937" t="s">
        <v>131</v>
      </c>
      <c r="M3937" s="958" t="s">
        <v>329</v>
      </c>
      <c r="N3937" s="677">
        <f t="shared" ca="1" si="677"/>
        <v>0</v>
      </c>
      <c r="O3937" s="677">
        <f t="shared" ca="1" si="676"/>
        <v>0</v>
      </c>
      <c r="P3937" s="677">
        <f t="shared" ca="1" si="676"/>
        <v>0</v>
      </c>
      <c r="Q3937" s="677">
        <f t="shared" ca="1" si="676"/>
        <v>0</v>
      </c>
      <c r="R3937" s="677">
        <f t="shared" ca="1" si="676"/>
        <v>0</v>
      </c>
      <c r="S3937" s="677">
        <f t="shared" ca="1" si="676"/>
        <v>0</v>
      </c>
      <c r="T3937" s="677">
        <f t="shared" ca="1" si="676"/>
        <v>0</v>
      </c>
      <c r="U3937" s="677">
        <f t="shared" ca="1" si="676"/>
        <v>0</v>
      </c>
      <c r="V3937" s="677">
        <f t="shared" ca="1" si="676"/>
        <v>0</v>
      </c>
      <c r="W3937" s="677">
        <f t="shared" ca="1" si="668"/>
        <v>0</v>
      </c>
      <c r="X3937" s="677">
        <f t="shared" ca="1" si="676"/>
        <v>0</v>
      </c>
      <c r="Y3937" s="677">
        <f t="shared" ca="1" si="676"/>
        <v>0</v>
      </c>
      <c r="Z3937" s="677">
        <f t="shared" ca="1" si="676"/>
        <v>0</v>
      </c>
      <c r="AA3937" t="str">
        <f t="shared" si="672"/>
        <v>ASR_COMP</v>
      </c>
      <c r="AB3937" s="957">
        <f t="shared" si="673"/>
        <v>44682</v>
      </c>
      <c r="AC3937" t="str">
        <f t="shared" si="674"/>
        <v>Unaudited</v>
      </c>
    </row>
    <row r="3938" spans="1:29" x14ac:dyDescent="0.25">
      <c r="A3938" t="s">
        <v>423</v>
      </c>
      <c r="B3938" t="s">
        <v>1388</v>
      </c>
      <c r="C3938" t="s">
        <v>1389</v>
      </c>
      <c r="D3938">
        <v>1900</v>
      </c>
      <c r="E3938" s="957">
        <v>1</v>
      </c>
      <c r="F3938" t="s">
        <v>444</v>
      </c>
      <c r="G3938" s="957">
        <v>366</v>
      </c>
      <c r="H3938" t="s">
        <v>392</v>
      </c>
      <c r="I3938" s="937" t="s">
        <v>491</v>
      </c>
      <c r="J3938" s="937" t="s">
        <v>439</v>
      </c>
      <c r="K3938" s="937" t="s">
        <v>439</v>
      </c>
      <c r="L3938" s="937" t="s">
        <v>132</v>
      </c>
      <c r="M3938" s="958" t="s">
        <v>328</v>
      </c>
      <c r="N3938" s="677">
        <f t="shared" ca="1" si="677"/>
        <v>0</v>
      </c>
      <c r="O3938" s="677">
        <f t="shared" ca="1" si="676"/>
        <v>0</v>
      </c>
      <c r="P3938" s="677">
        <f t="shared" ca="1" si="676"/>
        <v>0</v>
      </c>
      <c r="Q3938" s="677">
        <f t="shared" ca="1" si="676"/>
        <v>0</v>
      </c>
      <c r="R3938" s="677">
        <f t="shared" ca="1" si="676"/>
        <v>0</v>
      </c>
      <c r="S3938" s="677">
        <f t="shared" ca="1" si="676"/>
        <v>0</v>
      </c>
      <c r="T3938" s="677">
        <f t="shared" ca="1" si="676"/>
        <v>0</v>
      </c>
      <c r="U3938" s="677">
        <f t="shared" ca="1" si="676"/>
        <v>0</v>
      </c>
      <c r="V3938" s="677">
        <f t="shared" ca="1" si="676"/>
        <v>0</v>
      </c>
      <c r="W3938" s="677">
        <f t="shared" ca="1" si="668"/>
        <v>0</v>
      </c>
      <c r="X3938" s="677">
        <f t="shared" ca="1" si="676"/>
        <v>0</v>
      </c>
      <c r="Y3938" s="677">
        <f t="shared" ca="1" si="676"/>
        <v>0</v>
      </c>
      <c r="Z3938" s="677">
        <f t="shared" ca="1" si="676"/>
        <v>0</v>
      </c>
      <c r="AA3938" t="str">
        <f t="shared" si="672"/>
        <v>ASR_COMP</v>
      </c>
      <c r="AB3938" s="957">
        <f t="shared" si="673"/>
        <v>44682</v>
      </c>
      <c r="AC3938" t="str">
        <f t="shared" si="674"/>
        <v>Unaudited</v>
      </c>
    </row>
    <row r="3939" spans="1:29" ht="30" x14ac:dyDescent="0.25">
      <c r="A3939" t="s">
        <v>423</v>
      </c>
      <c r="B3939" t="s">
        <v>1388</v>
      </c>
      <c r="C3939" t="s">
        <v>1389</v>
      </c>
      <c r="D3939">
        <v>1900</v>
      </c>
      <c r="E3939" s="957">
        <v>1</v>
      </c>
      <c r="F3939" t="s">
        <v>444</v>
      </c>
      <c r="G3939" s="957">
        <v>366</v>
      </c>
      <c r="H3939" t="s">
        <v>392</v>
      </c>
      <c r="I3939" s="937" t="s">
        <v>491</v>
      </c>
      <c r="J3939" s="937" t="s">
        <v>439</v>
      </c>
      <c r="K3939" s="937" t="s">
        <v>439</v>
      </c>
      <c r="L3939" s="937" t="s">
        <v>133</v>
      </c>
      <c r="M3939" s="958" t="s">
        <v>182</v>
      </c>
      <c r="N3939" s="677">
        <f t="shared" ca="1" si="677"/>
        <v>0</v>
      </c>
      <c r="O3939" s="677">
        <f t="shared" ca="1" si="676"/>
        <v>0</v>
      </c>
      <c r="P3939" s="677">
        <f t="shared" ca="1" si="676"/>
        <v>0</v>
      </c>
      <c r="Q3939" s="677">
        <f t="shared" ca="1" si="676"/>
        <v>0</v>
      </c>
      <c r="R3939" s="677">
        <f t="shared" ca="1" si="676"/>
        <v>0</v>
      </c>
      <c r="S3939" s="677">
        <f t="shared" ca="1" si="676"/>
        <v>0</v>
      </c>
      <c r="T3939" s="677">
        <f t="shared" ca="1" si="676"/>
        <v>0</v>
      </c>
      <c r="U3939" s="677">
        <f t="shared" ca="1" si="676"/>
        <v>0</v>
      </c>
      <c r="V3939" s="677">
        <f t="shared" ca="1" si="676"/>
        <v>0</v>
      </c>
      <c r="W3939" s="677">
        <f t="shared" ca="1" si="668"/>
        <v>0</v>
      </c>
      <c r="X3939" s="677">
        <f t="shared" ca="1" si="676"/>
        <v>0</v>
      </c>
      <c r="Y3939" s="677">
        <f t="shared" ca="1" si="676"/>
        <v>0</v>
      </c>
      <c r="Z3939" s="677">
        <f t="shared" ca="1" si="676"/>
        <v>0</v>
      </c>
      <c r="AA3939" t="str">
        <f t="shared" si="672"/>
        <v>ASR_COMP</v>
      </c>
      <c r="AB3939" s="957">
        <f t="shared" si="673"/>
        <v>44682</v>
      </c>
      <c r="AC3939" t="str">
        <f t="shared" si="674"/>
        <v>Unaudited</v>
      </c>
    </row>
    <row r="3940" spans="1:29" x14ac:dyDescent="0.25">
      <c r="A3940" t="s">
        <v>423</v>
      </c>
      <c r="B3940" t="s">
        <v>1388</v>
      </c>
      <c r="C3940" t="s">
        <v>1389</v>
      </c>
      <c r="D3940">
        <v>1900</v>
      </c>
      <c r="E3940" s="957">
        <v>1</v>
      </c>
      <c r="F3940" t="s">
        <v>444</v>
      </c>
      <c r="G3940" s="957">
        <v>366</v>
      </c>
      <c r="H3940" t="s">
        <v>392</v>
      </c>
      <c r="I3940" s="937" t="s">
        <v>491</v>
      </c>
      <c r="J3940" s="937" t="s">
        <v>439</v>
      </c>
      <c r="K3940" s="937" t="s">
        <v>439</v>
      </c>
      <c r="L3940" s="937" t="s">
        <v>134</v>
      </c>
      <c r="M3940" s="958" t="s">
        <v>497</v>
      </c>
      <c r="N3940" s="677">
        <f t="shared" ca="1" si="677"/>
        <v>0</v>
      </c>
      <c r="O3940" s="677">
        <f t="shared" ca="1" si="676"/>
        <v>0</v>
      </c>
      <c r="P3940" s="677">
        <f t="shared" ca="1" si="676"/>
        <v>0</v>
      </c>
      <c r="Q3940" s="677">
        <f t="shared" ca="1" si="676"/>
        <v>0</v>
      </c>
      <c r="R3940" s="677">
        <f t="shared" ca="1" si="676"/>
        <v>0</v>
      </c>
      <c r="S3940" s="677">
        <f t="shared" ca="1" si="676"/>
        <v>0</v>
      </c>
      <c r="T3940" s="677">
        <f t="shared" ca="1" si="676"/>
        <v>0</v>
      </c>
      <c r="U3940" s="677">
        <f t="shared" ca="1" si="676"/>
        <v>0</v>
      </c>
      <c r="V3940" s="677">
        <f t="shared" ca="1" si="676"/>
        <v>0</v>
      </c>
      <c r="W3940" s="677">
        <f t="shared" ca="1" si="668"/>
        <v>0</v>
      </c>
      <c r="X3940" s="677">
        <f t="shared" ca="1" si="676"/>
        <v>0</v>
      </c>
      <c r="Y3940" s="677">
        <f t="shared" ca="1" si="676"/>
        <v>0</v>
      </c>
      <c r="Z3940" s="677">
        <f t="shared" ca="1" si="676"/>
        <v>0</v>
      </c>
      <c r="AA3940" t="str">
        <f t="shared" si="672"/>
        <v>ASR_COMP</v>
      </c>
      <c r="AB3940" s="957">
        <f t="shared" si="673"/>
        <v>44682</v>
      </c>
      <c r="AC3940" t="str">
        <f t="shared" si="674"/>
        <v>Unaudited</v>
      </c>
    </row>
    <row r="3941" spans="1:29" x14ac:dyDescent="0.25">
      <c r="A3941" t="s">
        <v>423</v>
      </c>
      <c r="B3941" t="s">
        <v>1388</v>
      </c>
      <c r="C3941" t="s">
        <v>1389</v>
      </c>
      <c r="D3941">
        <v>1900</v>
      </c>
      <c r="E3941" s="957">
        <v>1</v>
      </c>
      <c r="F3941" t="s">
        <v>444</v>
      </c>
      <c r="G3941" s="957">
        <v>366</v>
      </c>
      <c r="H3941" t="s">
        <v>392</v>
      </c>
      <c r="I3941" s="958" t="s">
        <v>491</v>
      </c>
      <c r="J3941" s="958" t="s">
        <v>439</v>
      </c>
      <c r="K3941" s="958" t="s">
        <v>439</v>
      </c>
      <c r="L3941" s="937" t="s">
        <v>135</v>
      </c>
      <c r="M3941" s="958" t="s">
        <v>498</v>
      </c>
      <c r="N3941" s="677">
        <f t="shared" ca="1" si="677"/>
        <v>0</v>
      </c>
      <c r="O3941" s="677">
        <f t="shared" ca="1" si="676"/>
        <v>0</v>
      </c>
      <c r="P3941" s="677">
        <f t="shared" ca="1" si="676"/>
        <v>0</v>
      </c>
      <c r="Q3941" s="677">
        <f t="shared" ca="1" si="676"/>
        <v>0</v>
      </c>
      <c r="R3941" s="677">
        <f t="shared" ca="1" si="676"/>
        <v>0</v>
      </c>
      <c r="S3941" s="677">
        <f t="shared" ca="1" si="676"/>
        <v>0</v>
      </c>
      <c r="T3941" s="677">
        <f t="shared" ca="1" si="676"/>
        <v>0</v>
      </c>
      <c r="U3941" s="677">
        <f t="shared" ca="1" si="676"/>
        <v>0</v>
      </c>
      <c r="V3941" s="677">
        <f t="shared" ca="1" si="676"/>
        <v>0</v>
      </c>
      <c r="W3941" s="677">
        <f t="shared" ca="1" si="668"/>
        <v>0</v>
      </c>
      <c r="X3941" s="677">
        <f t="shared" ca="1" si="676"/>
        <v>0</v>
      </c>
      <c r="Y3941" s="677">
        <f t="shared" ca="1" si="676"/>
        <v>0</v>
      </c>
      <c r="Z3941" s="677">
        <f t="shared" ca="1" si="676"/>
        <v>0</v>
      </c>
      <c r="AA3941" t="str">
        <f t="shared" si="672"/>
        <v>ASR_COMP</v>
      </c>
      <c r="AB3941" s="957">
        <f t="shared" si="673"/>
        <v>44682</v>
      </c>
      <c r="AC3941" t="str">
        <f t="shared" si="674"/>
        <v>Unaudited</v>
      </c>
    </row>
    <row r="3942" spans="1:29" x14ac:dyDescent="0.25">
      <c r="A3942" t="s">
        <v>423</v>
      </c>
      <c r="B3942" t="s">
        <v>1388</v>
      </c>
      <c r="C3942" t="s">
        <v>1389</v>
      </c>
      <c r="D3942">
        <v>1900</v>
      </c>
      <c r="E3942" s="957">
        <v>1</v>
      </c>
      <c r="F3942" t="s">
        <v>444</v>
      </c>
      <c r="G3942" s="957">
        <v>366</v>
      </c>
      <c r="H3942" t="s">
        <v>392</v>
      </c>
      <c r="I3942" s="958" t="s">
        <v>491</v>
      </c>
      <c r="J3942" s="958" t="s">
        <v>439</v>
      </c>
      <c r="K3942" s="958" t="s">
        <v>439</v>
      </c>
      <c r="L3942" s="937" t="s">
        <v>136</v>
      </c>
      <c r="M3942" s="958" t="s">
        <v>499</v>
      </c>
      <c r="N3942" s="677">
        <f t="shared" ca="1" si="677"/>
        <v>0</v>
      </c>
      <c r="O3942" s="677">
        <f t="shared" ca="1" si="676"/>
        <v>0</v>
      </c>
      <c r="P3942" s="677">
        <f t="shared" ca="1" si="676"/>
        <v>0</v>
      </c>
      <c r="Q3942" s="677">
        <f t="shared" ca="1" si="676"/>
        <v>0</v>
      </c>
      <c r="R3942" s="677">
        <f t="shared" ca="1" si="676"/>
        <v>0</v>
      </c>
      <c r="S3942" s="677">
        <f t="shared" ca="1" si="676"/>
        <v>0</v>
      </c>
      <c r="T3942" s="677">
        <f t="shared" ca="1" si="676"/>
        <v>0</v>
      </c>
      <c r="U3942" s="677">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7">
        <f t="shared" ca="1" si="678"/>
        <v>0</v>
      </c>
      <c r="W3942" s="677">
        <f t="shared" ca="1" si="668"/>
        <v>0</v>
      </c>
      <c r="X3942" s="677">
        <f t="shared" ca="1" si="678"/>
        <v>0</v>
      </c>
      <c r="Y3942" s="677">
        <f t="shared" ca="1" si="678"/>
        <v>0</v>
      </c>
      <c r="Z3942" s="677">
        <f t="shared" ca="1" si="678"/>
        <v>0</v>
      </c>
      <c r="AA3942" t="str">
        <f t="shared" si="672"/>
        <v>ASR_COMP</v>
      </c>
      <c r="AB3942" s="957">
        <f t="shared" si="673"/>
        <v>44682</v>
      </c>
      <c r="AC3942" t="str">
        <f t="shared" si="674"/>
        <v>Unaudited</v>
      </c>
    </row>
    <row r="3943" spans="1:29" ht="30" x14ac:dyDescent="0.25">
      <c r="A3943" t="s">
        <v>423</v>
      </c>
      <c r="B3943" t="s">
        <v>1388</v>
      </c>
      <c r="C3943" t="s">
        <v>1389</v>
      </c>
      <c r="D3943">
        <v>1900</v>
      </c>
      <c r="E3943" s="957">
        <v>1</v>
      </c>
      <c r="F3943" t="s">
        <v>444</v>
      </c>
      <c r="G3943" s="957">
        <v>366</v>
      </c>
      <c r="H3943" t="s">
        <v>392</v>
      </c>
      <c r="I3943" s="958" t="s">
        <v>492</v>
      </c>
      <c r="J3943" s="958" t="s">
        <v>26</v>
      </c>
      <c r="K3943" s="958" t="s">
        <v>26</v>
      </c>
      <c r="L3943" s="937" t="s">
        <v>272</v>
      </c>
      <c r="M3943" s="958" t="s">
        <v>26</v>
      </c>
      <c r="N3943" s="677">
        <f t="shared" ca="1" si="677"/>
        <v>145256.02332639226</v>
      </c>
      <c r="O3943" s="677">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7">
        <f t="shared" ca="1" si="679"/>
        <v>0</v>
      </c>
      <c r="Q3943" s="677">
        <f t="shared" ca="1" si="679"/>
        <v>0</v>
      </c>
      <c r="R3943" s="677">
        <f t="shared" ca="1" si="679"/>
        <v>0</v>
      </c>
      <c r="S3943" s="677">
        <f t="shared" ca="1" si="679"/>
        <v>0</v>
      </c>
      <c r="T3943" s="677">
        <f t="shared" ca="1" si="679"/>
        <v>0</v>
      </c>
      <c r="U3943" s="677">
        <f t="shared" ca="1" si="679"/>
        <v>0</v>
      </c>
      <c r="V3943" s="677">
        <f t="shared" ca="1" si="679"/>
        <v>0</v>
      </c>
      <c r="W3943" s="677">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7">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7">
        <f t="shared" ca="1" si="681"/>
        <v>0</v>
      </c>
      <c r="Z3943" s="677">
        <f t="shared" ca="1" si="681"/>
        <v>0</v>
      </c>
      <c r="AA3943" t="str">
        <f t="shared" si="672"/>
        <v>ASR_COMP</v>
      </c>
      <c r="AB3943" s="957">
        <f t="shared" si="673"/>
        <v>44682</v>
      </c>
      <c r="AC3943" t="str">
        <f t="shared" si="674"/>
        <v>Unaudited</v>
      </c>
    </row>
    <row r="3944" spans="1:29" x14ac:dyDescent="0.25">
      <c r="A3944" t="s">
        <v>423</v>
      </c>
      <c r="B3944" t="s">
        <v>1388</v>
      </c>
      <c r="C3944" t="s">
        <v>1389</v>
      </c>
      <c r="D3944">
        <v>1900</v>
      </c>
      <c r="E3944" s="957">
        <v>1</v>
      </c>
      <c r="F3944" t="s">
        <v>1034</v>
      </c>
      <c r="G3944" s="957" t="s">
        <v>1387</v>
      </c>
      <c r="H3944" t="s">
        <v>392</v>
      </c>
      <c r="I3944" s="958" t="s">
        <v>435</v>
      </c>
      <c r="J3944" s="958" t="s">
        <v>435</v>
      </c>
      <c r="K3944" s="958" t="s">
        <v>435</v>
      </c>
      <c r="L3944" s="937"/>
      <c r="M3944" s="958" t="s">
        <v>435</v>
      </c>
      <c r="N3944" s="677">
        <f t="shared" ca="1" si="677"/>
        <v>0</v>
      </c>
      <c r="O3944" s="677">
        <f t="shared" ca="1" si="679"/>
        <v>0</v>
      </c>
      <c r="P3944" s="677">
        <f t="shared" ca="1" si="679"/>
        <v>0</v>
      </c>
      <c r="Q3944" s="677">
        <f t="shared" ca="1" si="679"/>
        <v>0</v>
      </c>
      <c r="R3944" s="677">
        <f t="shared" ca="1" si="679"/>
        <v>0</v>
      </c>
      <c r="S3944" s="677">
        <f t="shared" ca="1" si="679"/>
        <v>0</v>
      </c>
      <c r="T3944" s="677">
        <f t="shared" ca="1" si="679"/>
        <v>0</v>
      </c>
      <c r="U3944" s="677">
        <f t="shared" ca="1" si="679"/>
        <v>0</v>
      </c>
      <c r="V3944" s="677">
        <f t="shared" ca="1" si="679"/>
        <v>0</v>
      </c>
      <c r="W3944" s="677">
        <f t="shared" ca="1" si="680"/>
        <v>0</v>
      </c>
      <c r="X3944" s="677">
        <f t="shared" ca="1" si="681"/>
        <v>0</v>
      </c>
      <c r="Y3944" s="677">
        <f t="shared" ca="1" si="681"/>
        <v>0</v>
      </c>
      <c r="Z3944" s="677">
        <f t="shared" ca="1" si="681"/>
        <v>0</v>
      </c>
      <c r="AA3944" t="str">
        <f t="shared" si="672"/>
        <v>ASR_COMP</v>
      </c>
      <c r="AB3944" s="957">
        <f t="shared" si="673"/>
        <v>44682</v>
      </c>
      <c r="AC3944" t="str">
        <f t="shared" si="674"/>
        <v>Unaudited</v>
      </c>
    </row>
    <row r="3945" spans="1:29" x14ac:dyDescent="0.25">
      <c r="A3945" t="s">
        <v>423</v>
      </c>
      <c r="B3945" t="s">
        <v>1388</v>
      </c>
      <c r="C3945" t="s">
        <v>1389</v>
      </c>
      <c r="D3945">
        <v>1900</v>
      </c>
      <c r="E3945" s="957">
        <v>1</v>
      </c>
      <c r="F3945" t="s">
        <v>1034</v>
      </c>
      <c r="G3945" s="957" t="s">
        <v>1387</v>
      </c>
      <c r="H3945" t="s">
        <v>392</v>
      </c>
      <c r="I3945" s="958" t="s">
        <v>490</v>
      </c>
      <c r="J3945" s="958" t="s">
        <v>12</v>
      </c>
      <c r="K3945" s="958" t="s">
        <v>12</v>
      </c>
      <c r="L3945" s="953">
        <v>1.1000000000000001</v>
      </c>
      <c r="M3945" s="958" t="s">
        <v>12</v>
      </c>
      <c r="N3945" s="677">
        <f t="shared" ca="1" si="677"/>
        <v>0</v>
      </c>
      <c r="O3945" s="677">
        <f t="shared" ca="1" si="679"/>
        <v>0</v>
      </c>
      <c r="P3945" s="677">
        <f t="shared" ca="1" si="679"/>
        <v>0</v>
      </c>
      <c r="Q3945" s="677">
        <f t="shared" ca="1" si="679"/>
        <v>0</v>
      </c>
      <c r="R3945" s="677">
        <f t="shared" ca="1" si="679"/>
        <v>0</v>
      </c>
      <c r="S3945" s="677">
        <f t="shared" ca="1" si="679"/>
        <v>0</v>
      </c>
      <c r="T3945" s="677">
        <f t="shared" ca="1" si="679"/>
        <v>0</v>
      </c>
      <c r="U3945" s="677">
        <f t="shared" ca="1" si="679"/>
        <v>0</v>
      </c>
      <c r="V3945" s="677">
        <f t="shared" ca="1" si="679"/>
        <v>0</v>
      </c>
      <c r="W3945" s="677">
        <f t="shared" ca="1" si="680"/>
        <v>0</v>
      </c>
      <c r="X3945" s="677">
        <f t="shared" ca="1" si="681"/>
        <v>0</v>
      </c>
      <c r="Y3945" s="677">
        <f t="shared" ca="1" si="681"/>
        <v>0</v>
      </c>
      <c r="Z3945" s="677">
        <f t="shared" ca="1" si="681"/>
        <v>-567157.95169938263</v>
      </c>
      <c r="AA3945" t="str">
        <f t="shared" si="672"/>
        <v>ASR_COMP</v>
      </c>
      <c r="AB3945" s="957">
        <f t="shared" si="673"/>
        <v>44682</v>
      </c>
      <c r="AC3945" t="str">
        <f t="shared" si="674"/>
        <v>Unaudited</v>
      </c>
    </row>
    <row r="3946" spans="1:29" x14ac:dyDescent="0.25">
      <c r="A3946" t="s">
        <v>423</v>
      </c>
      <c r="B3946" t="s">
        <v>1388</v>
      </c>
      <c r="C3946" t="s">
        <v>1389</v>
      </c>
      <c r="D3946">
        <v>1900</v>
      </c>
      <c r="E3946" s="957">
        <v>1</v>
      </c>
      <c r="F3946" t="s">
        <v>1034</v>
      </c>
      <c r="G3946" s="957" t="s">
        <v>1387</v>
      </c>
      <c r="H3946" t="s">
        <v>392</v>
      </c>
      <c r="I3946" s="958" t="s">
        <v>490</v>
      </c>
      <c r="J3946" s="958" t="s">
        <v>12</v>
      </c>
      <c r="K3946" s="958" t="s">
        <v>1331</v>
      </c>
      <c r="L3946" s="937" t="s">
        <v>1322</v>
      </c>
      <c r="M3946" s="958" t="s">
        <v>1331</v>
      </c>
      <c r="N3946" s="677">
        <f t="shared" ca="1" si="677"/>
        <v>0</v>
      </c>
      <c r="O3946" s="677">
        <f t="shared" ca="1" si="679"/>
        <v>0</v>
      </c>
      <c r="P3946" s="677">
        <f t="shared" ca="1" si="679"/>
        <v>0</v>
      </c>
      <c r="Q3946" s="677">
        <f t="shared" ca="1" si="679"/>
        <v>0</v>
      </c>
      <c r="R3946" s="677">
        <f t="shared" ca="1" si="679"/>
        <v>0</v>
      </c>
      <c r="S3946" s="677">
        <f t="shared" ca="1" si="679"/>
        <v>0</v>
      </c>
      <c r="T3946" s="677">
        <f t="shared" ca="1" si="679"/>
        <v>0</v>
      </c>
      <c r="U3946" s="677">
        <f t="shared" ca="1" si="679"/>
        <v>0</v>
      </c>
      <c r="V3946" s="677">
        <f t="shared" ca="1" si="679"/>
        <v>0</v>
      </c>
      <c r="W3946" s="677">
        <f t="shared" ca="1" si="680"/>
        <v>0</v>
      </c>
      <c r="X3946" s="677">
        <f t="shared" ca="1" si="681"/>
        <v>0</v>
      </c>
      <c r="Y3946" s="677">
        <f t="shared" ca="1" si="681"/>
        <v>0</v>
      </c>
      <c r="Z3946" s="677">
        <f t="shared" ca="1" si="681"/>
        <v>0</v>
      </c>
      <c r="AA3946" t="str">
        <f t="shared" si="672"/>
        <v>ASR_COMP</v>
      </c>
      <c r="AB3946" s="957">
        <f t="shared" si="673"/>
        <v>44682</v>
      </c>
      <c r="AC3946" t="str">
        <f t="shared" si="674"/>
        <v>Unaudited</v>
      </c>
    </row>
    <row r="3947" spans="1:29" x14ac:dyDescent="0.25">
      <c r="A3947" t="s">
        <v>423</v>
      </c>
      <c r="B3947" t="s">
        <v>1388</v>
      </c>
      <c r="C3947" t="s">
        <v>1389</v>
      </c>
      <c r="D3947">
        <v>1900</v>
      </c>
      <c r="E3947" s="957">
        <v>1</v>
      </c>
      <c r="F3947" t="s">
        <v>1034</v>
      </c>
      <c r="G3947" s="957" t="s">
        <v>1387</v>
      </c>
      <c r="H3947" t="s">
        <v>392</v>
      </c>
      <c r="I3947" s="937" t="s">
        <v>490</v>
      </c>
      <c r="J3947" s="937" t="s">
        <v>493</v>
      </c>
      <c r="K3947" s="937" t="s">
        <v>494</v>
      </c>
      <c r="L3947" s="937" t="s">
        <v>63</v>
      </c>
      <c r="M3947" s="958" t="s">
        <v>346</v>
      </c>
      <c r="N3947" s="677">
        <f t="shared" ca="1" si="677"/>
        <v>0</v>
      </c>
      <c r="O3947" s="677">
        <f t="shared" ca="1" si="679"/>
        <v>0</v>
      </c>
      <c r="P3947" s="677">
        <f t="shared" ca="1" si="679"/>
        <v>0</v>
      </c>
      <c r="Q3947" s="677">
        <f t="shared" ca="1" si="679"/>
        <v>0</v>
      </c>
      <c r="R3947" s="677">
        <f t="shared" ca="1" si="679"/>
        <v>0</v>
      </c>
      <c r="S3947" s="677">
        <f t="shared" ca="1" si="679"/>
        <v>0</v>
      </c>
      <c r="T3947" s="677">
        <f t="shared" ca="1" si="679"/>
        <v>0</v>
      </c>
      <c r="U3947" s="677">
        <f t="shared" ca="1" si="679"/>
        <v>0</v>
      </c>
      <c r="V3947" s="677">
        <f t="shared" ca="1" si="679"/>
        <v>0</v>
      </c>
      <c r="W3947" s="677">
        <f t="shared" ca="1" si="680"/>
        <v>0</v>
      </c>
      <c r="X3947" s="677">
        <f t="shared" ca="1" si="681"/>
        <v>0</v>
      </c>
      <c r="Y3947" s="677">
        <f t="shared" ca="1" si="681"/>
        <v>0</v>
      </c>
      <c r="Z3947" s="677">
        <f t="shared" ca="1" si="681"/>
        <v>0</v>
      </c>
      <c r="AA3947" t="str">
        <f t="shared" si="672"/>
        <v>ASR_COMP</v>
      </c>
      <c r="AB3947" s="957">
        <f t="shared" si="673"/>
        <v>44682</v>
      </c>
      <c r="AC3947" t="str">
        <f t="shared" si="674"/>
        <v>Unaudited</v>
      </c>
    </row>
    <row r="3948" spans="1:29" x14ac:dyDescent="0.25">
      <c r="A3948" t="s">
        <v>423</v>
      </c>
      <c r="B3948" t="s">
        <v>1388</v>
      </c>
      <c r="C3948" t="s">
        <v>1389</v>
      </c>
      <c r="D3948">
        <v>1900</v>
      </c>
      <c r="E3948" s="957">
        <v>1</v>
      </c>
      <c r="F3948" t="s">
        <v>1034</v>
      </c>
      <c r="G3948" s="957" t="s">
        <v>1387</v>
      </c>
      <c r="H3948" t="s">
        <v>392</v>
      </c>
      <c r="I3948" s="958" t="s">
        <v>490</v>
      </c>
      <c r="J3948" s="958" t="s">
        <v>493</v>
      </c>
      <c r="K3948" s="958" t="s">
        <v>1022</v>
      </c>
      <c r="L3948" s="937" t="s">
        <v>918</v>
      </c>
      <c r="M3948" s="958" t="s">
        <v>919</v>
      </c>
      <c r="N3948" s="677">
        <f t="shared" ca="1" si="677"/>
        <v>0</v>
      </c>
      <c r="O3948" s="677">
        <f t="shared" ca="1" si="679"/>
        <v>0</v>
      </c>
      <c r="P3948" s="677">
        <f t="shared" ca="1" si="679"/>
        <v>0</v>
      </c>
      <c r="Q3948" s="677">
        <f t="shared" ca="1" si="679"/>
        <v>0</v>
      </c>
      <c r="R3948" s="677">
        <f t="shared" ca="1" si="679"/>
        <v>0</v>
      </c>
      <c r="S3948" s="677">
        <f t="shared" ca="1" si="679"/>
        <v>0</v>
      </c>
      <c r="T3948" s="677">
        <f t="shared" ca="1" si="679"/>
        <v>0</v>
      </c>
      <c r="U3948" s="677">
        <f t="shared" ca="1" si="679"/>
        <v>0</v>
      </c>
      <c r="V3948" s="677">
        <f t="shared" ca="1" si="679"/>
        <v>0</v>
      </c>
      <c r="W3948" s="677">
        <f t="shared" ca="1" si="680"/>
        <v>0</v>
      </c>
      <c r="X3948" s="677">
        <f t="shared" ca="1" si="681"/>
        <v>0</v>
      </c>
      <c r="Y3948" s="677">
        <f t="shared" ca="1" si="681"/>
        <v>0</v>
      </c>
      <c r="Z3948" s="677">
        <f t="shared" ca="1" si="681"/>
        <v>-85556.64411006734</v>
      </c>
      <c r="AA3948" t="str">
        <f t="shared" si="672"/>
        <v>ASR_COMP</v>
      </c>
      <c r="AB3948" s="957">
        <f t="shared" si="673"/>
        <v>44682</v>
      </c>
      <c r="AC3948" t="str">
        <f t="shared" si="674"/>
        <v>Unaudited</v>
      </c>
    </row>
    <row r="3949" spans="1:29" x14ac:dyDescent="0.25">
      <c r="A3949" t="s">
        <v>423</v>
      </c>
      <c r="B3949" t="s">
        <v>1388</v>
      </c>
      <c r="C3949" t="s">
        <v>1389</v>
      </c>
      <c r="D3949">
        <v>1900</v>
      </c>
      <c r="E3949" s="957">
        <v>1</v>
      </c>
      <c r="F3949" t="s">
        <v>1034</v>
      </c>
      <c r="G3949" s="957" t="s">
        <v>1387</v>
      </c>
      <c r="H3949" t="s">
        <v>392</v>
      </c>
      <c r="I3949" s="937" t="s">
        <v>490</v>
      </c>
      <c r="J3949" s="937" t="s">
        <v>13</v>
      </c>
      <c r="K3949" s="937" t="s">
        <v>495</v>
      </c>
      <c r="L3949" s="937" t="s">
        <v>97</v>
      </c>
      <c r="M3949" s="937" t="s">
        <v>149</v>
      </c>
      <c r="N3949" s="677">
        <f t="shared" ca="1" si="677"/>
        <v>0</v>
      </c>
      <c r="O3949" s="677">
        <f t="shared" ca="1" si="679"/>
        <v>0</v>
      </c>
      <c r="P3949" s="677">
        <f t="shared" ca="1" si="679"/>
        <v>0</v>
      </c>
      <c r="Q3949" s="677">
        <f t="shared" ca="1" si="679"/>
        <v>0</v>
      </c>
      <c r="R3949" s="677">
        <f t="shared" ca="1" si="679"/>
        <v>0</v>
      </c>
      <c r="S3949" s="677">
        <f t="shared" ca="1" si="679"/>
        <v>0</v>
      </c>
      <c r="T3949" s="677">
        <f t="shared" ca="1" si="679"/>
        <v>0</v>
      </c>
      <c r="U3949" s="677">
        <f t="shared" ca="1" si="679"/>
        <v>0</v>
      </c>
      <c r="V3949" s="677">
        <f t="shared" ca="1" si="679"/>
        <v>0</v>
      </c>
      <c r="W3949" s="677">
        <f t="shared" ca="1" si="680"/>
        <v>0</v>
      </c>
      <c r="X3949" s="677">
        <f t="shared" ca="1" si="681"/>
        <v>0</v>
      </c>
      <c r="Y3949" s="677">
        <f t="shared" ca="1" si="681"/>
        <v>0</v>
      </c>
      <c r="Z3949" s="677">
        <f t="shared" ca="1" si="681"/>
        <v>0</v>
      </c>
      <c r="AA3949" t="str">
        <f t="shared" si="672"/>
        <v>ASR_COMP</v>
      </c>
      <c r="AB3949" s="957">
        <f t="shared" si="673"/>
        <v>44682</v>
      </c>
      <c r="AC3949" t="str">
        <f t="shared" si="674"/>
        <v>Unaudited</v>
      </c>
    </row>
    <row r="3950" spans="1:29" x14ac:dyDescent="0.25">
      <c r="A3950" t="s">
        <v>423</v>
      </c>
      <c r="B3950" t="s">
        <v>1388</v>
      </c>
      <c r="C3950" t="s">
        <v>1389</v>
      </c>
      <c r="D3950">
        <v>1900</v>
      </c>
      <c r="E3950" s="957">
        <v>1</v>
      </c>
      <c r="F3950" t="s">
        <v>1034</v>
      </c>
      <c r="G3950" s="957" t="s">
        <v>1387</v>
      </c>
      <c r="H3950" t="s">
        <v>392</v>
      </c>
      <c r="I3950" s="937" t="s">
        <v>490</v>
      </c>
      <c r="J3950" s="937" t="s">
        <v>13</v>
      </c>
      <c r="K3950" s="937" t="s">
        <v>13</v>
      </c>
      <c r="L3950" s="937" t="s">
        <v>35</v>
      </c>
      <c r="M3950" s="958" t="s">
        <v>13</v>
      </c>
      <c r="N3950" s="677">
        <f t="shared" ca="1" si="677"/>
        <v>0</v>
      </c>
      <c r="O3950" s="677">
        <f t="shared" ca="1" si="679"/>
        <v>0</v>
      </c>
      <c r="P3950" s="677">
        <f t="shared" ca="1" si="679"/>
        <v>0</v>
      </c>
      <c r="Q3950" s="677">
        <f t="shared" ca="1" si="679"/>
        <v>0</v>
      </c>
      <c r="R3950" s="677">
        <f t="shared" ca="1" si="679"/>
        <v>0</v>
      </c>
      <c r="S3950" s="677">
        <f t="shared" ca="1" si="679"/>
        <v>0</v>
      </c>
      <c r="T3950" s="677">
        <f t="shared" ca="1" si="679"/>
        <v>0</v>
      </c>
      <c r="U3950" s="677">
        <f t="shared" ca="1" si="679"/>
        <v>0</v>
      </c>
      <c r="V3950" s="677">
        <f t="shared" ca="1" si="679"/>
        <v>0</v>
      </c>
      <c r="W3950" s="677">
        <f t="shared" ca="1" si="680"/>
        <v>0</v>
      </c>
      <c r="X3950" s="677">
        <f t="shared" ca="1" si="681"/>
        <v>0</v>
      </c>
      <c r="Y3950" s="677">
        <f t="shared" ca="1" si="681"/>
        <v>0</v>
      </c>
      <c r="Z3950" s="677">
        <f t="shared" ca="1" si="681"/>
        <v>0</v>
      </c>
      <c r="AA3950" t="str">
        <f t="shared" si="672"/>
        <v>ASR_COMP</v>
      </c>
      <c r="AB3950" s="957">
        <f t="shared" si="673"/>
        <v>44682</v>
      </c>
      <c r="AC3950" t="str">
        <f t="shared" si="674"/>
        <v>Unaudited</v>
      </c>
    </row>
    <row r="3951" spans="1:29" x14ac:dyDescent="0.25">
      <c r="A3951" t="s">
        <v>423</v>
      </c>
      <c r="B3951" t="s">
        <v>1388</v>
      </c>
      <c r="C3951" t="s">
        <v>1389</v>
      </c>
      <c r="D3951">
        <v>1900</v>
      </c>
      <c r="E3951" s="957">
        <v>1</v>
      </c>
      <c r="F3951" t="s">
        <v>1034</v>
      </c>
      <c r="G3951" s="957" t="s">
        <v>1387</v>
      </c>
      <c r="H3951" t="s">
        <v>392</v>
      </c>
      <c r="I3951" s="937" t="s">
        <v>491</v>
      </c>
      <c r="J3951" s="937" t="s">
        <v>447</v>
      </c>
      <c r="K3951" s="937" t="s">
        <v>0</v>
      </c>
      <c r="L3951" s="937">
        <v>2.1</v>
      </c>
      <c r="M3951" s="958" t="s">
        <v>150</v>
      </c>
      <c r="N3951" s="677">
        <f t="shared" ca="1" si="677"/>
        <v>0</v>
      </c>
      <c r="O3951" s="677">
        <f t="shared" ca="1" si="679"/>
        <v>0</v>
      </c>
      <c r="P3951" s="677">
        <f t="shared" ca="1" si="679"/>
        <v>0</v>
      </c>
      <c r="Q3951" s="677">
        <f t="shared" ca="1" si="679"/>
        <v>0</v>
      </c>
      <c r="R3951" s="677">
        <f t="shared" ca="1" si="679"/>
        <v>0</v>
      </c>
      <c r="S3951" s="677">
        <f t="shared" ca="1" si="679"/>
        <v>0</v>
      </c>
      <c r="T3951" s="677">
        <f t="shared" ca="1" si="679"/>
        <v>0</v>
      </c>
      <c r="U3951" s="677">
        <f t="shared" ca="1" si="679"/>
        <v>0</v>
      </c>
      <c r="V3951" s="677">
        <f t="shared" ca="1" si="679"/>
        <v>0</v>
      </c>
      <c r="W3951" s="677">
        <f t="shared" ca="1" si="680"/>
        <v>0</v>
      </c>
      <c r="X3951" s="677">
        <f t="shared" ca="1" si="681"/>
        <v>0</v>
      </c>
      <c r="Y3951" s="677">
        <f t="shared" ca="1" si="681"/>
        <v>0</v>
      </c>
      <c r="Z3951" s="677">
        <f t="shared" ca="1" si="681"/>
        <v>1284703.0706711705</v>
      </c>
      <c r="AA3951" t="str">
        <f t="shared" si="672"/>
        <v>ASR_COMP</v>
      </c>
      <c r="AB3951" s="957">
        <f t="shared" si="673"/>
        <v>44682</v>
      </c>
      <c r="AC3951" t="str">
        <f t="shared" si="674"/>
        <v>Unaudited</v>
      </c>
    </row>
    <row r="3952" spans="1:29" ht="30" x14ac:dyDescent="0.25">
      <c r="A3952" t="s">
        <v>423</v>
      </c>
      <c r="B3952" t="s">
        <v>1388</v>
      </c>
      <c r="C3952" t="s">
        <v>1389</v>
      </c>
      <c r="D3952">
        <v>1900</v>
      </c>
      <c r="E3952" s="957">
        <v>1</v>
      </c>
      <c r="F3952" t="s">
        <v>1034</v>
      </c>
      <c r="G3952" s="957" t="s">
        <v>1387</v>
      </c>
      <c r="H3952" t="s">
        <v>392</v>
      </c>
      <c r="I3952" s="937" t="s">
        <v>491</v>
      </c>
      <c r="J3952" s="937" t="s">
        <v>447</v>
      </c>
      <c r="K3952" s="937" t="s">
        <v>0</v>
      </c>
      <c r="L3952" s="937">
        <v>2.2000000000000002</v>
      </c>
      <c r="M3952" s="958" t="s">
        <v>151</v>
      </c>
      <c r="N3952" s="677">
        <f t="shared" ca="1" si="677"/>
        <v>0</v>
      </c>
      <c r="O3952" s="677">
        <f t="shared" ca="1" si="679"/>
        <v>0</v>
      </c>
      <c r="P3952" s="677">
        <f t="shared" ca="1" si="679"/>
        <v>0</v>
      </c>
      <c r="Q3952" s="677">
        <f t="shared" ca="1" si="679"/>
        <v>0</v>
      </c>
      <c r="R3952" s="677">
        <f t="shared" ca="1" si="679"/>
        <v>0</v>
      </c>
      <c r="S3952" s="677">
        <f t="shared" ca="1" si="679"/>
        <v>0</v>
      </c>
      <c r="T3952" s="677">
        <f t="shared" ca="1" si="679"/>
        <v>0</v>
      </c>
      <c r="U3952" s="677">
        <f t="shared" ca="1" si="679"/>
        <v>0</v>
      </c>
      <c r="V3952" s="677">
        <f t="shared" ca="1" si="679"/>
        <v>0</v>
      </c>
      <c r="W3952" s="677">
        <f t="shared" ca="1" si="680"/>
        <v>0</v>
      </c>
      <c r="X3952" s="677">
        <f t="shared" ca="1" si="681"/>
        <v>0</v>
      </c>
      <c r="Y3952" s="677">
        <f t="shared" ca="1" si="681"/>
        <v>0</v>
      </c>
      <c r="Z3952" s="677">
        <f t="shared" ca="1" si="681"/>
        <v>-5178230.7706769565</v>
      </c>
      <c r="AA3952" t="str">
        <f t="shared" si="672"/>
        <v>ASR_COMP</v>
      </c>
      <c r="AB3952" s="957">
        <f t="shared" si="673"/>
        <v>44682</v>
      </c>
      <c r="AC3952" t="str">
        <f t="shared" si="674"/>
        <v>Unaudited</v>
      </c>
    </row>
    <row r="3953" spans="1:29" x14ac:dyDescent="0.25">
      <c r="A3953" t="s">
        <v>423</v>
      </c>
      <c r="B3953" t="s">
        <v>1388</v>
      </c>
      <c r="C3953" t="s">
        <v>1389</v>
      </c>
      <c r="D3953">
        <v>1900</v>
      </c>
      <c r="E3953" s="957">
        <v>1</v>
      </c>
      <c r="F3953" t="s">
        <v>1034</v>
      </c>
      <c r="G3953" s="957" t="s">
        <v>1387</v>
      </c>
      <c r="H3953" t="s">
        <v>392</v>
      </c>
      <c r="I3953" s="937" t="s">
        <v>491</v>
      </c>
      <c r="J3953" s="937" t="s">
        <v>447</v>
      </c>
      <c r="K3953" s="937" t="s">
        <v>0</v>
      </c>
      <c r="L3953" s="943">
        <v>2.2999999999999998</v>
      </c>
      <c r="M3953" s="959" t="s">
        <v>152</v>
      </c>
      <c r="N3953" s="677">
        <f t="shared" ca="1" si="677"/>
        <v>0</v>
      </c>
      <c r="O3953" s="677">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7">
        <f t="shared" ca="1" si="682"/>
        <v>0</v>
      </c>
      <c r="Q3953" s="677">
        <f t="shared" ca="1" si="682"/>
        <v>0</v>
      </c>
      <c r="R3953" s="677">
        <f t="shared" ca="1" si="682"/>
        <v>0</v>
      </c>
      <c r="S3953" s="677">
        <f t="shared" ca="1" si="682"/>
        <v>0</v>
      </c>
      <c r="T3953" s="677">
        <f t="shared" ca="1" si="682"/>
        <v>0</v>
      </c>
      <c r="U3953" s="677">
        <f t="shared" ca="1" si="682"/>
        <v>0</v>
      </c>
      <c r="V3953" s="677">
        <f t="shared" ca="1" si="682"/>
        <v>0</v>
      </c>
      <c r="W3953" s="677">
        <f t="shared" ca="1" si="680"/>
        <v>0</v>
      </c>
      <c r="X3953" s="677">
        <f t="shared" ca="1" si="681"/>
        <v>0</v>
      </c>
      <c r="Y3953" s="677">
        <f t="shared" ca="1" si="681"/>
        <v>0</v>
      </c>
      <c r="Z3953" s="677">
        <f t="shared" ca="1" si="681"/>
        <v>100558.24592119799</v>
      </c>
      <c r="AA3953" t="str">
        <f t="shared" si="672"/>
        <v>ASR_COMP</v>
      </c>
      <c r="AB3953" s="957">
        <f t="shared" si="673"/>
        <v>44682</v>
      </c>
      <c r="AC3953" t="str">
        <f t="shared" si="674"/>
        <v>Unaudited</v>
      </c>
    </row>
    <row r="3954" spans="1:29" x14ac:dyDescent="0.25">
      <c r="A3954" t="s">
        <v>423</v>
      </c>
      <c r="B3954" t="s">
        <v>1388</v>
      </c>
      <c r="C3954" t="s">
        <v>1389</v>
      </c>
      <c r="D3954">
        <v>1900</v>
      </c>
      <c r="E3954" s="957">
        <v>1</v>
      </c>
      <c r="F3954" t="s">
        <v>1034</v>
      </c>
      <c r="G3954" s="957" t="s">
        <v>1387</v>
      </c>
      <c r="H3954" t="s">
        <v>392</v>
      </c>
      <c r="I3954" s="937" t="s">
        <v>491</v>
      </c>
      <c r="J3954" s="937" t="s">
        <v>447</v>
      </c>
      <c r="K3954" s="937" t="s">
        <v>0</v>
      </c>
      <c r="L3954" s="937">
        <v>2.4</v>
      </c>
      <c r="M3954" s="958" t="s">
        <v>153</v>
      </c>
      <c r="N3954" s="677">
        <f t="shared" ca="1" si="677"/>
        <v>0</v>
      </c>
      <c r="O3954" s="677">
        <f t="shared" ca="1" si="682"/>
        <v>0</v>
      </c>
      <c r="P3954" s="677">
        <f t="shared" ca="1" si="682"/>
        <v>0</v>
      </c>
      <c r="Q3954" s="677">
        <f t="shared" ca="1" si="682"/>
        <v>0</v>
      </c>
      <c r="R3954" s="677">
        <f t="shared" ca="1" si="682"/>
        <v>0</v>
      </c>
      <c r="S3954" s="677">
        <f t="shared" ca="1" si="682"/>
        <v>0</v>
      </c>
      <c r="T3954" s="677">
        <f t="shared" ca="1" si="682"/>
        <v>0</v>
      </c>
      <c r="U3954" s="677">
        <f t="shared" ca="1" si="682"/>
        <v>0</v>
      </c>
      <c r="V3954" s="677">
        <f t="shared" ca="1" si="682"/>
        <v>0</v>
      </c>
      <c r="W3954" s="677">
        <f t="shared" ca="1" si="680"/>
        <v>0</v>
      </c>
      <c r="X3954" s="677">
        <f t="shared" ca="1" si="681"/>
        <v>0</v>
      </c>
      <c r="Y3954" s="677">
        <f t="shared" ca="1" si="681"/>
        <v>0</v>
      </c>
      <c r="Z3954" s="677">
        <f t="shared" ca="1" si="681"/>
        <v>11480.124103068229</v>
      </c>
      <c r="AA3954" t="str">
        <f t="shared" si="672"/>
        <v>ASR_COMP</v>
      </c>
      <c r="AB3954" s="957">
        <f t="shared" si="673"/>
        <v>44682</v>
      </c>
      <c r="AC3954" t="str">
        <f t="shared" si="674"/>
        <v>Unaudited</v>
      </c>
    </row>
    <row r="3955" spans="1:29" ht="30" x14ac:dyDescent="0.25">
      <c r="A3955" t="s">
        <v>423</v>
      </c>
      <c r="B3955" t="s">
        <v>1388</v>
      </c>
      <c r="C3955" t="s">
        <v>1389</v>
      </c>
      <c r="D3955">
        <v>1900</v>
      </c>
      <c r="E3955" s="957">
        <v>1</v>
      </c>
      <c r="F3955" t="s">
        <v>1034</v>
      </c>
      <c r="G3955" s="957" t="s">
        <v>1387</v>
      </c>
      <c r="H3955" t="s">
        <v>392</v>
      </c>
      <c r="I3955" s="937" t="s">
        <v>491</v>
      </c>
      <c r="J3955" s="937" t="s">
        <v>447</v>
      </c>
      <c r="K3955" s="937" t="s">
        <v>0</v>
      </c>
      <c r="L3955" s="937">
        <v>2.5</v>
      </c>
      <c r="M3955" s="958" t="s">
        <v>154</v>
      </c>
      <c r="N3955" s="677">
        <f t="shared" ca="1" si="677"/>
        <v>0</v>
      </c>
      <c r="O3955" s="677">
        <f t="shared" ca="1" si="682"/>
        <v>0</v>
      </c>
      <c r="P3955" s="677">
        <f t="shared" ca="1" si="682"/>
        <v>0</v>
      </c>
      <c r="Q3955" s="677">
        <f t="shared" ca="1" si="682"/>
        <v>0</v>
      </c>
      <c r="R3955" s="677">
        <f t="shared" ca="1" si="682"/>
        <v>0</v>
      </c>
      <c r="S3955" s="677">
        <f t="shared" ca="1" si="682"/>
        <v>0</v>
      </c>
      <c r="T3955" s="677">
        <f t="shared" ca="1" si="682"/>
        <v>0</v>
      </c>
      <c r="U3955" s="677">
        <f t="shared" ca="1" si="682"/>
        <v>0</v>
      </c>
      <c r="V3955" s="677">
        <f t="shared" ca="1" si="682"/>
        <v>0</v>
      </c>
      <c r="W3955" s="677">
        <f t="shared" ca="1" si="680"/>
        <v>0</v>
      </c>
      <c r="X3955" s="677">
        <f t="shared" ca="1" si="681"/>
        <v>0</v>
      </c>
      <c r="Y3955" s="677">
        <f t="shared" ca="1" si="681"/>
        <v>0</v>
      </c>
      <c r="Z3955" s="677">
        <f t="shared" ca="1" si="681"/>
        <v>65218.321352298015</v>
      </c>
      <c r="AA3955" t="str">
        <f t="shared" si="672"/>
        <v>ASR_COMP</v>
      </c>
      <c r="AB3955" s="957">
        <f t="shared" si="673"/>
        <v>44682</v>
      </c>
      <c r="AC3955" t="str">
        <f t="shared" si="674"/>
        <v>Unaudited</v>
      </c>
    </row>
    <row r="3956" spans="1:29" x14ac:dyDescent="0.25">
      <c r="A3956" t="s">
        <v>423</v>
      </c>
      <c r="B3956" t="s">
        <v>1388</v>
      </c>
      <c r="C3956" t="s">
        <v>1389</v>
      </c>
      <c r="D3956">
        <v>1900</v>
      </c>
      <c r="E3956" s="957">
        <v>1</v>
      </c>
      <c r="F3956" t="s">
        <v>1034</v>
      </c>
      <c r="G3956" s="957" t="s">
        <v>1387</v>
      </c>
      <c r="H3956" t="s">
        <v>392</v>
      </c>
      <c r="I3956" s="937" t="s">
        <v>491</v>
      </c>
      <c r="J3956" s="937" t="s">
        <v>447</v>
      </c>
      <c r="K3956" s="937" t="s">
        <v>0</v>
      </c>
      <c r="L3956" s="937" t="s">
        <v>99</v>
      </c>
      <c r="M3956" s="958" t="s">
        <v>7</v>
      </c>
      <c r="N3956" s="677">
        <f t="shared" ca="1" si="677"/>
        <v>0</v>
      </c>
      <c r="O3956" s="677">
        <f t="shared" ca="1" si="682"/>
        <v>0</v>
      </c>
      <c r="P3956" s="677">
        <f t="shared" ca="1" si="682"/>
        <v>0</v>
      </c>
      <c r="Q3956" s="677">
        <f t="shared" ca="1" si="682"/>
        <v>0</v>
      </c>
      <c r="R3956" s="677">
        <f t="shared" ca="1" si="682"/>
        <v>0</v>
      </c>
      <c r="S3956" s="677">
        <f t="shared" ca="1" si="682"/>
        <v>0</v>
      </c>
      <c r="T3956" s="677">
        <f t="shared" ca="1" si="682"/>
        <v>0</v>
      </c>
      <c r="U3956" s="677">
        <f t="shared" ca="1" si="682"/>
        <v>0</v>
      </c>
      <c r="V3956" s="677">
        <f t="shared" ca="1" si="682"/>
        <v>0</v>
      </c>
      <c r="W3956" s="677">
        <f t="shared" ca="1" si="680"/>
        <v>0</v>
      </c>
      <c r="X3956" s="677">
        <f t="shared" ca="1" si="681"/>
        <v>0</v>
      </c>
      <c r="Y3956" s="677">
        <f t="shared" ca="1" si="681"/>
        <v>0</v>
      </c>
      <c r="Z3956" s="677">
        <f t="shared" ca="1" si="681"/>
        <v>0</v>
      </c>
      <c r="AA3956" t="str">
        <f t="shared" si="672"/>
        <v>ASR_COMP</v>
      </c>
      <c r="AB3956" s="957">
        <f t="shared" si="673"/>
        <v>44682</v>
      </c>
      <c r="AC3956" t="str">
        <f t="shared" si="674"/>
        <v>Unaudited</v>
      </c>
    </row>
    <row r="3957" spans="1:29" x14ac:dyDescent="0.25">
      <c r="A3957" t="s">
        <v>423</v>
      </c>
      <c r="B3957" t="s">
        <v>1388</v>
      </c>
      <c r="C3957" t="s">
        <v>1389</v>
      </c>
      <c r="D3957">
        <v>1900</v>
      </c>
      <c r="E3957" s="957">
        <v>1</v>
      </c>
      <c r="F3957" t="s">
        <v>1034</v>
      </c>
      <c r="G3957" s="957" t="s">
        <v>1387</v>
      </c>
      <c r="H3957" t="s">
        <v>392</v>
      </c>
      <c r="I3957" s="937" t="s">
        <v>491</v>
      </c>
      <c r="J3957" s="937" t="s">
        <v>447</v>
      </c>
      <c r="K3957" s="937" t="s">
        <v>0</v>
      </c>
      <c r="L3957" s="937" t="s">
        <v>155</v>
      </c>
      <c r="M3957" s="958" t="s">
        <v>454</v>
      </c>
      <c r="N3957" s="677">
        <f t="shared" ca="1" si="677"/>
        <v>0</v>
      </c>
      <c r="O3957" s="677">
        <f t="shared" ca="1" si="682"/>
        <v>0</v>
      </c>
      <c r="P3957" s="677">
        <f t="shared" ca="1" si="682"/>
        <v>0</v>
      </c>
      <c r="Q3957" s="677">
        <f t="shared" ca="1" si="682"/>
        <v>0</v>
      </c>
      <c r="R3957" s="677">
        <f t="shared" ca="1" si="682"/>
        <v>0</v>
      </c>
      <c r="S3957" s="677">
        <f t="shared" ca="1" si="682"/>
        <v>0</v>
      </c>
      <c r="T3957" s="677">
        <f t="shared" ca="1" si="682"/>
        <v>0</v>
      </c>
      <c r="U3957" s="677">
        <f t="shared" ca="1" si="682"/>
        <v>0</v>
      </c>
      <c r="V3957" s="677">
        <f t="shared" ca="1" si="682"/>
        <v>0</v>
      </c>
      <c r="W3957" s="677">
        <f t="shared" ca="1" si="680"/>
        <v>0</v>
      </c>
      <c r="X3957" s="677">
        <f t="shared" ca="1" si="681"/>
        <v>0</v>
      </c>
      <c r="Y3957" s="677">
        <f t="shared" ca="1" si="681"/>
        <v>0</v>
      </c>
      <c r="Z3957" s="677">
        <f t="shared" ca="1" si="681"/>
        <v>0</v>
      </c>
      <c r="AA3957" t="str">
        <f t="shared" si="672"/>
        <v>ASR_COMP</v>
      </c>
      <c r="AB3957" s="957">
        <f t="shared" si="673"/>
        <v>44682</v>
      </c>
      <c r="AC3957" t="str">
        <f t="shared" si="674"/>
        <v>Unaudited</v>
      </c>
    </row>
    <row r="3958" spans="1:29" x14ac:dyDescent="0.25">
      <c r="A3958" t="s">
        <v>423</v>
      </c>
      <c r="B3958" t="s">
        <v>1388</v>
      </c>
      <c r="C3958" t="s">
        <v>1389</v>
      </c>
      <c r="D3958">
        <v>1900</v>
      </c>
      <c r="E3958" s="957">
        <v>1</v>
      </c>
      <c r="F3958" t="s">
        <v>1034</v>
      </c>
      <c r="G3958" s="957" t="s">
        <v>1387</v>
      </c>
      <c r="H3958" t="s">
        <v>392</v>
      </c>
      <c r="I3958" s="937" t="s">
        <v>491</v>
      </c>
      <c r="J3958" s="937" t="s">
        <v>447</v>
      </c>
      <c r="K3958" s="937" t="s">
        <v>0</v>
      </c>
      <c r="L3958" s="937" t="s">
        <v>920</v>
      </c>
      <c r="M3958" s="958" t="s">
        <v>24</v>
      </c>
      <c r="N3958" s="677">
        <f t="shared" ca="1" si="677"/>
        <v>0</v>
      </c>
      <c r="O3958" s="677">
        <f t="shared" ca="1" si="682"/>
        <v>0</v>
      </c>
      <c r="P3958" s="677">
        <f t="shared" ca="1" si="682"/>
        <v>0</v>
      </c>
      <c r="Q3958" s="677">
        <f t="shared" ca="1" si="682"/>
        <v>0</v>
      </c>
      <c r="R3958" s="677">
        <f t="shared" ca="1" si="682"/>
        <v>0</v>
      </c>
      <c r="S3958" s="677">
        <f t="shared" ca="1" si="682"/>
        <v>0</v>
      </c>
      <c r="T3958" s="677">
        <f t="shared" ca="1" si="682"/>
        <v>0</v>
      </c>
      <c r="U3958" s="677">
        <f t="shared" ca="1" si="682"/>
        <v>0</v>
      </c>
      <c r="V3958" s="677">
        <f t="shared" ca="1" si="682"/>
        <v>0</v>
      </c>
      <c r="W3958" s="677">
        <f t="shared" ca="1" si="680"/>
        <v>0</v>
      </c>
      <c r="X3958" s="677">
        <f t="shared" ca="1" si="681"/>
        <v>0</v>
      </c>
      <c r="Y3958" s="677">
        <f t="shared" ca="1" si="681"/>
        <v>0</v>
      </c>
      <c r="Z3958" s="677">
        <f t="shared" ca="1" si="681"/>
        <v>780949.21045280865</v>
      </c>
      <c r="AA3958" t="str">
        <f t="shared" si="672"/>
        <v>ASR_COMP</v>
      </c>
      <c r="AB3958" s="957">
        <f t="shared" si="673"/>
        <v>44682</v>
      </c>
      <c r="AC3958" t="str">
        <f t="shared" si="674"/>
        <v>Unaudited</v>
      </c>
    </row>
    <row r="3959" spans="1:29" x14ac:dyDescent="0.25">
      <c r="A3959" t="s">
        <v>423</v>
      </c>
      <c r="B3959" t="s">
        <v>1388</v>
      </c>
      <c r="C3959" t="s">
        <v>1389</v>
      </c>
      <c r="D3959">
        <v>1900</v>
      </c>
      <c r="E3959" s="957">
        <v>1</v>
      </c>
      <c r="F3959" t="s">
        <v>1034</v>
      </c>
      <c r="G3959" s="957" t="s">
        <v>1387</v>
      </c>
      <c r="H3959" t="s">
        <v>392</v>
      </c>
      <c r="I3959" s="937" t="s">
        <v>491</v>
      </c>
      <c r="J3959" s="937" t="s">
        <v>447</v>
      </c>
      <c r="K3959" s="937" t="s">
        <v>53</v>
      </c>
      <c r="L3959" s="937">
        <v>3.1</v>
      </c>
      <c r="M3959" s="958" t="s">
        <v>33</v>
      </c>
      <c r="N3959" s="677">
        <f t="shared" ca="1" si="677"/>
        <v>0</v>
      </c>
      <c r="O3959" s="677">
        <f t="shared" ca="1" si="682"/>
        <v>0</v>
      </c>
      <c r="P3959" s="677">
        <f t="shared" ca="1" si="682"/>
        <v>0</v>
      </c>
      <c r="Q3959" s="677">
        <f t="shared" ca="1" si="682"/>
        <v>0</v>
      </c>
      <c r="R3959" s="677">
        <f t="shared" ca="1" si="682"/>
        <v>0</v>
      </c>
      <c r="S3959" s="677">
        <f t="shared" ca="1" si="682"/>
        <v>0</v>
      </c>
      <c r="T3959" s="677">
        <f t="shared" ca="1" si="682"/>
        <v>0</v>
      </c>
      <c r="U3959" s="677">
        <f t="shared" ca="1" si="682"/>
        <v>0</v>
      </c>
      <c r="V3959" s="677">
        <f t="shared" ca="1" si="682"/>
        <v>0</v>
      </c>
      <c r="W3959" s="677">
        <f t="shared" ca="1" si="680"/>
        <v>0</v>
      </c>
      <c r="X3959" s="677">
        <f t="shared" ca="1" si="681"/>
        <v>0</v>
      </c>
      <c r="Y3959" s="677">
        <f t="shared" ca="1" si="681"/>
        <v>0</v>
      </c>
      <c r="Z3959" s="677">
        <f t="shared" ca="1" si="681"/>
        <v>246726.27955739549</v>
      </c>
      <c r="AA3959" t="str">
        <f t="shared" si="672"/>
        <v>ASR_COMP</v>
      </c>
      <c r="AB3959" s="957">
        <f t="shared" si="673"/>
        <v>44682</v>
      </c>
      <c r="AC3959" t="str">
        <f t="shared" si="674"/>
        <v>Unaudited</v>
      </c>
    </row>
    <row r="3960" spans="1:29" x14ac:dyDescent="0.25">
      <c r="A3960" t="s">
        <v>423</v>
      </c>
      <c r="B3960" t="s">
        <v>1388</v>
      </c>
      <c r="C3960" t="s">
        <v>1389</v>
      </c>
      <c r="D3960">
        <v>1900</v>
      </c>
      <c r="E3960" s="957">
        <v>1</v>
      </c>
      <c r="F3960" t="s">
        <v>1034</v>
      </c>
      <c r="G3960" s="957" t="s">
        <v>1387</v>
      </c>
      <c r="H3960" t="s">
        <v>392</v>
      </c>
      <c r="I3960" s="937" t="s">
        <v>491</v>
      </c>
      <c r="J3960" s="937" t="s">
        <v>447</v>
      </c>
      <c r="K3960" s="937" t="s">
        <v>53</v>
      </c>
      <c r="L3960" s="937">
        <v>3.2</v>
      </c>
      <c r="M3960" s="958" t="s">
        <v>34</v>
      </c>
      <c r="N3960" s="677">
        <f t="shared" ca="1" si="677"/>
        <v>0</v>
      </c>
      <c r="O3960" s="677">
        <f t="shared" ca="1" si="682"/>
        <v>0</v>
      </c>
      <c r="P3960" s="677">
        <f t="shared" ca="1" si="682"/>
        <v>0</v>
      </c>
      <c r="Q3960" s="677">
        <f t="shared" ca="1" si="682"/>
        <v>0</v>
      </c>
      <c r="R3960" s="677">
        <f t="shared" ca="1" si="682"/>
        <v>0</v>
      </c>
      <c r="S3960" s="677">
        <f t="shared" ca="1" si="682"/>
        <v>0</v>
      </c>
      <c r="T3960" s="677">
        <f t="shared" ca="1" si="682"/>
        <v>0</v>
      </c>
      <c r="U3960" s="677">
        <f t="shared" ca="1" si="682"/>
        <v>0</v>
      </c>
      <c r="V3960" s="677">
        <f t="shared" ca="1" si="682"/>
        <v>0</v>
      </c>
      <c r="W3960" s="677">
        <f t="shared" ca="1" si="680"/>
        <v>0</v>
      </c>
      <c r="X3960" s="677">
        <f t="shared" ca="1" si="681"/>
        <v>0</v>
      </c>
      <c r="Y3960" s="677">
        <f t="shared" ca="1" si="681"/>
        <v>0</v>
      </c>
      <c r="Z3960" s="677">
        <f t="shared" ca="1" si="681"/>
        <v>476256.91481770878</v>
      </c>
      <c r="AA3960" t="str">
        <f t="shared" si="672"/>
        <v>ASR_COMP</v>
      </c>
      <c r="AB3960" s="957">
        <f t="shared" si="673"/>
        <v>44682</v>
      </c>
      <c r="AC3960" t="str">
        <f t="shared" si="674"/>
        <v>Unaudited</v>
      </c>
    </row>
    <row r="3961" spans="1:29" x14ac:dyDescent="0.25">
      <c r="A3961" t="s">
        <v>423</v>
      </c>
      <c r="B3961" t="s">
        <v>1388</v>
      </c>
      <c r="C3961" t="s">
        <v>1389</v>
      </c>
      <c r="D3961">
        <v>1900</v>
      </c>
      <c r="E3961" s="957">
        <v>1</v>
      </c>
      <c r="F3961" t="s">
        <v>1034</v>
      </c>
      <c r="G3961" s="957" t="s">
        <v>1387</v>
      </c>
      <c r="H3961" t="s">
        <v>392</v>
      </c>
      <c r="I3961" s="937" t="s">
        <v>491</v>
      </c>
      <c r="J3961" s="937" t="s">
        <v>447</v>
      </c>
      <c r="K3961" s="937" t="s">
        <v>53</v>
      </c>
      <c r="L3961" s="937">
        <v>3.3</v>
      </c>
      <c r="M3961" s="958" t="s">
        <v>54</v>
      </c>
      <c r="N3961" s="677">
        <f t="shared" ca="1" si="677"/>
        <v>0</v>
      </c>
      <c r="O3961" s="677">
        <f t="shared" ca="1" si="682"/>
        <v>0</v>
      </c>
      <c r="P3961" s="677">
        <f t="shared" ca="1" si="682"/>
        <v>0</v>
      </c>
      <c r="Q3961" s="677">
        <f t="shared" ca="1" si="682"/>
        <v>0</v>
      </c>
      <c r="R3961" s="677">
        <f t="shared" ca="1" si="682"/>
        <v>0</v>
      </c>
      <c r="S3961" s="677">
        <f t="shared" ca="1" si="682"/>
        <v>0</v>
      </c>
      <c r="T3961" s="677">
        <f t="shared" ca="1" si="682"/>
        <v>0</v>
      </c>
      <c r="U3961" s="677">
        <f t="shared" ca="1" si="682"/>
        <v>0</v>
      </c>
      <c r="V3961" s="677">
        <f t="shared" ca="1" si="682"/>
        <v>0</v>
      </c>
      <c r="W3961" s="677">
        <f t="shared" ca="1" si="680"/>
        <v>0</v>
      </c>
      <c r="X3961" s="677">
        <f t="shared" ca="1" si="681"/>
        <v>0</v>
      </c>
      <c r="Y3961" s="677">
        <f t="shared" ca="1" si="681"/>
        <v>0</v>
      </c>
      <c r="Z3961" s="677">
        <f t="shared" ca="1" si="681"/>
        <v>0</v>
      </c>
      <c r="AA3961" t="str">
        <f t="shared" si="672"/>
        <v>ASR_COMP</v>
      </c>
      <c r="AB3961" s="957">
        <f t="shared" si="673"/>
        <v>44682</v>
      </c>
      <c r="AC3961" t="str">
        <f t="shared" si="674"/>
        <v>Unaudited</v>
      </c>
    </row>
    <row r="3962" spans="1:29" x14ac:dyDescent="0.25">
      <c r="A3962" t="s">
        <v>423</v>
      </c>
      <c r="B3962" t="s">
        <v>1388</v>
      </c>
      <c r="C3962" t="s">
        <v>1389</v>
      </c>
      <c r="D3962">
        <v>1900</v>
      </c>
      <c r="E3962" s="957">
        <v>1</v>
      </c>
      <c r="F3962" t="s">
        <v>1034</v>
      </c>
      <c r="G3962" s="957" t="s">
        <v>1387</v>
      </c>
      <c r="H3962" t="s">
        <v>392</v>
      </c>
      <c r="I3962" s="937" t="s">
        <v>491</v>
      </c>
      <c r="J3962" s="937" t="s">
        <v>447</v>
      </c>
      <c r="K3962" s="937" t="s">
        <v>53</v>
      </c>
      <c r="L3962" s="937" t="s">
        <v>44</v>
      </c>
      <c r="M3962" s="958" t="s">
        <v>156</v>
      </c>
      <c r="N3962" s="677">
        <f t="shared" ca="1" si="677"/>
        <v>0</v>
      </c>
      <c r="O3962" s="677">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7">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7">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7">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7">
        <f t="shared" ca="1" si="683"/>
        <v>0</v>
      </c>
      <c r="T3962" s="677">
        <f t="shared" ca="1" si="683"/>
        <v>0</v>
      </c>
      <c r="U3962" s="677">
        <f t="shared" ca="1" si="683"/>
        <v>0</v>
      </c>
      <c r="V3962" s="677">
        <f t="shared" ca="1" si="683"/>
        <v>0</v>
      </c>
      <c r="W3962" s="677">
        <f t="shared" ca="1" si="680"/>
        <v>0</v>
      </c>
      <c r="X3962" s="677">
        <f t="shared" ca="1" si="683"/>
        <v>0</v>
      </c>
      <c r="Y3962" s="677">
        <f t="shared" ca="1" si="683"/>
        <v>0</v>
      </c>
      <c r="Z3962" s="677">
        <f t="shared" ca="1" si="683"/>
        <v>0</v>
      </c>
      <c r="AA3962" t="str">
        <f t="shared" si="672"/>
        <v>ASR_COMP</v>
      </c>
      <c r="AB3962" s="957">
        <f t="shared" si="673"/>
        <v>44682</v>
      </c>
      <c r="AC3962" t="str">
        <f t="shared" si="674"/>
        <v>Unaudited</v>
      </c>
    </row>
    <row r="3963" spans="1:29" x14ac:dyDescent="0.25">
      <c r="A3963" t="s">
        <v>423</v>
      </c>
      <c r="B3963" t="s">
        <v>1388</v>
      </c>
      <c r="C3963" t="s">
        <v>1389</v>
      </c>
      <c r="D3963">
        <v>1900</v>
      </c>
      <c r="E3963" s="957">
        <v>1</v>
      </c>
      <c r="F3963" t="s">
        <v>1034</v>
      </c>
      <c r="G3963" s="957" t="s">
        <v>1387</v>
      </c>
      <c r="H3963" t="s">
        <v>392</v>
      </c>
      <c r="I3963" s="937" t="s">
        <v>491</v>
      </c>
      <c r="J3963" s="937" t="s">
        <v>447</v>
      </c>
      <c r="K3963" s="937" t="s">
        <v>53</v>
      </c>
      <c r="L3963" s="945" t="s">
        <v>41</v>
      </c>
      <c r="M3963" s="960" t="s">
        <v>52</v>
      </c>
      <c r="N3963" s="677">
        <f t="shared" ca="1" si="677"/>
        <v>0</v>
      </c>
      <c r="O3963" s="677">
        <f t="shared" ca="1" si="683"/>
        <v>0</v>
      </c>
      <c r="P3963" s="677">
        <f t="shared" ca="1" si="683"/>
        <v>0</v>
      </c>
      <c r="Q3963" s="677">
        <f t="shared" ca="1" si="683"/>
        <v>0</v>
      </c>
      <c r="R3963" s="677">
        <f t="shared" ca="1" si="683"/>
        <v>0</v>
      </c>
      <c r="S3963" s="677">
        <f t="shared" ca="1" si="683"/>
        <v>0</v>
      </c>
      <c r="T3963" s="677">
        <f t="shared" ca="1" si="683"/>
        <v>0</v>
      </c>
      <c r="U3963" s="677">
        <f t="shared" ca="1" si="683"/>
        <v>0</v>
      </c>
      <c r="V3963" s="677">
        <f t="shared" ca="1" si="683"/>
        <v>0</v>
      </c>
      <c r="W3963" s="677">
        <f t="shared" ca="1" si="680"/>
        <v>0</v>
      </c>
      <c r="X3963" s="677">
        <f t="shared" ca="1" si="683"/>
        <v>0</v>
      </c>
      <c r="Y3963" s="677">
        <f t="shared" ca="1" si="683"/>
        <v>0</v>
      </c>
      <c r="Z3963" s="677">
        <f t="shared" ca="1" si="683"/>
        <v>0</v>
      </c>
      <c r="AA3963" t="str">
        <f t="shared" si="672"/>
        <v>ASR_COMP</v>
      </c>
      <c r="AB3963" s="957">
        <f t="shared" si="673"/>
        <v>44682</v>
      </c>
      <c r="AC3963" t="str">
        <f t="shared" si="674"/>
        <v>Unaudited</v>
      </c>
    </row>
    <row r="3964" spans="1:29" x14ac:dyDescent="0.25">
      <c r="A3964" t="s">
        <v>423</v>
      </c>
      <c r="B3964" t="s">
        <v>1388</v>
      </c>
      <c r="C3964" t="s">
        <v>1389</v>
      </c>
      <c r="D3964">
        <v>1900</v>
      </c>
      <c r="E3964" s="957">
        <v>1</v>
      </c>
      <c r="F3964" t="s">
        <v>1034</v>
      </c>
      <c r="G3964" s="957" t="s">
        <v>1387</v>
      </c>
      <c r="H3964" t="s">
        <v>392</v>
      </c>
      <c r="I3964" s="937" t="s">
        <v>491</v>
      </c>
      <c r="J3964" s="937" t="s">
        <v>447</v>
      </c>
      <c r="K3964" s="937" t="s">
        <v>53</v>
      </c>
      <c r="L3964" s="947" t="s">
        <v>42</v>
      </c>
      <c r="M3964" s="961" t="s">
        <v>157</v>
      </c>
      <c r="N3964" s="677">
        <f t="shared" ca="1" si="677"/>
        <v>0</v>
      </c>
      <c r="O3964" s="677">
        <f t="shared" ca="1" si="683"/>
        <v>0</v>
      </c>
      <c r="P3964" s="677">
        <f t="shared" ca="1" si="683"/>
        <v>0</v>
      </c>
      <c r="Q3964" s="677">
        <f t="shared" ca="1" si="683"/>
        <v>0</v>
      </c>
      <c r="R3964" s="677">
        <f t="shared" ca="1" si="683"/>
        <v>0</v>
      </c>
      <c r="S3964" s="677">
        <f t="shared" ca="1" si="683"/>
        <v>0</v>
      </c>
      <c r="T3964" s="677">
        <f t="shared" ca="1" si="683"/>
        <v>0</v>
      </c>
      <c r="U3964" s="677">
        <f t="shared" ca="1" si="683"/>
        <v>0</v>
      </c>
      <c r="V3964" s="677">
        <f t="shared" ca="1" si="683"/>
        <v>0</v>
      </c>
      <c r="W3964" s="677">
        <f t="shared" ca="1" si="680"/>
        <v>0</v>
      </c>
      <c r="X3964" s="677">
        <f t="shared" ca="1" si="683"/>
        <v>0</v>
      </c>
      <c r="Y3964" s="677">
        <f t="shared" ca="1" si="683"/>
        <v>0</v>
      </c>
      <c r="Z3964" s="677">
        <f t="shared" ca="1" si="683"/>
        <v>-450653.8231798209</v>
      </c>
      <c r="AA3964" t="str">
        <f t="shared" si="672"/>
        <v>ASR_COMP</v>
      </c>
      <c r="AB3964" s="957">
        <f t="shared" si="673"/>
        <v>44682</v>
      </c>
      <c r="AC3964" t="str">
        <f t="shared" si="674"/>
        <v>Unaudited</v>
      </c>
    </row>
    <row r="3965" spans="1:29" x14ac:dyDescent="0.25">
      <c r="A3965" t="s">
        <v>423</v>
      </c>
      <c r="B3965" t="s">
        <v>1388</v>
      </c>
      <c r="C3965" t="s">
        <v>1389</v>
      </c>
      <c r="D3965">
        <v>1900</v>
      </c>
      <c r="E3965" s="957">
        <v>1</v>
      </c>
      <c r="F3965" t="s">
        <v>1034</v>
      </c>
      <c r="G3965" s="957" t="s">
        <v>1387</v>
      </c>
      <c r="H3965" t="s">
        <v>392</v>
      </c>
      <c r="I3965" s="958" t="s">
        <v>491</v>
      </c>
      <c r="J3965" s="958" t="s">
        <v>447</v>
      </c>
      <c r="K3965" s="958" t="s">
        <v>53</v>
      </c>
      <c r="L3965" s="937" t="s">
        <v>43</v>
      </c>
      <c r="M3965" s="958" t="s">
        <v>465</v>
      </c>
      <c r="N3965" s="677">
        <f t="shared" ca="1" si="677"/>
        <v>0</v>
      </c>
      <c r="O3965" s="677">
        <f t="shared" ca="1" si="683"/>
        <v>0</v>
      </c>
      <c r="P3965" s="677">
        <f t="shared" ca="1" si="683"/>
        <v>0</v>
      </c>
      <c r="Q3965" s="677">
        <f t="shared" ca="1" si="683"/>
        <v>0</v>
      </c>
      <c r="R3965" s="677">
        <f t="shared" ca="1" si="683"/>
        <v>0</v>
      </c>
      <c r="S3965" s="677">
        <f t="shared" ca="1" si="683"/>
        <v>0</v>
      </c>
      <c r="T3965" s="677">
        <f t="shared" ca="1" si="683"/>
        <v>0</v>
      </c>
      <c r="U3965" s="677">
        <f t="shared" ca="1" si="683"/>
        <v>0</v>
      </c>
      <c r="V3965" s="677">
        <f t="shared" ca="1" si="683"/>
        <v>0</v>
      </c>
      <c r="W3965" s="677">
        <f t="shared" ca="1" si="680"/>
        <v>0</v>
      </c>
      <c r="X3965" s="677">
        <f t="shared" ca="1" si="683"/>
        <v>0</v>
      </c>
      <c r="Y3965" s="677">
        <f t="shared" ca="1" si="683"/>
        <v>0</v>
      </c>
      <c r="Z3965" s="677">
        <f t="shared" ca="1" si="683"/>
        <v>-146904.42247363302</v>
      </c>
      <c r="AA3965" t="str">
        <f t="shared" si="672"/>
        <v>ASR_COMP</v>
      </c>
      <c r="AB3965" s="957">
        <f t="shared" si="673"/>
        <v>44682</v>
      </c>
      <c r="AC3965" t="str">
        <f t="shared" si="674"/>
        <v>Unaudited</v>
      </c>
    </row>
    <row r="3966" spans="1:29" x14ac:dyDescent="0.25">
      <c r="A3966" t="s">
        <v>423</v>
      </c>
      <c r="B3966" t="s">
        <v>1388</v>
      </c>
      <c r="C3966" t="s">
        <v>1389</v>
      </c>
      <c r="D3966">
        <v>1900</v>
      </c>
      <c r="E3966" s="957">
        <v>1</v>
      </c>
      <c r="F3966" t="s">
        <v>1034</v>
      </c>
      <c r="G3966" s="957" t="s">
        <v>1387</v>
      </c>
      <c r="H3966" t="s">
        <v>392</v>
      </c>
      <c r="I3966" s="937" t="s">
        <v>491</v>
      </c>
      <c r="J3966" s="937" t="s">
        <v>447</v>
      </c>
      <c r="K3966" s="937" t="s">
        <v>923</v>
      </c>
      <c r="L3966" s="937" t="s">
        <v>924</v>
      </c>
      <c r="M3966" s="962" t="s">
        <v>923</v>
      </c>
      <c r="N3966" s="677">
        <f t="shared" ca="1" si="677"/>
        <v>0</v>
      </c>
      <c r="O3966" s="677">
        <f t="shared" ca="1" si="683"/>
        <v>0</v>
      </c>
      <c r="P3966" s="677">
        <f t="shared" ca="1" si="683"/>
        <v>0</v>
      </c>
      <c r="Q3966" s="677">
        <f t="shared" ca="1" si="683"/>
        <v>0</v>
      </c>
      <c r="R3966" s="677">
        <f t="shared" ca="1" si="683"/>
        <v>0</v>
      </c>
      <c r="S3966" s="677">
        <f t="shared" ca="1" si="683"/>
        <v>0</v>
      </c>
      <c r="T3966" s="677">
        <f t="shared" ca="1" si="683"/>
        <v>0</v>
      </c>
      <c r="U3966" s="677">
        <f t="shared" ca="1" si="683"/>
        <v>0</v>
      </c>
      <c r="V3966" s="677">
        <f t="shared" ca="1" si="683"/>
        <v>0</v>
      </c>
      <c r="W3966" s="677">
        <f t="shared" ca="1" si="680"/>
        <v>0</v>
      </c>
      <c r="X3966" s="677">
        <f t="shared" ca="1" si="683"/>
        <v>0</v>
      </c>
      <c r="Y3966" s="677">
        <f t="shared" ca="1" si="683"/>
        <v>0</v>
      </c>
      <c r="Z3966" s="677">
        <f t="shared" ca="1" si="683"/>
        <v>155579.08133275143</v>
      </c>
      <c r="AA3966" t="str">
        <f t="shared" si="672"/>
        <v>ASR_COMP</v>
      </c>
      <c r="AB3966" s="957">
        <f t="shared" si="673"/>
        <v>44682</v>
      </c>
      <c r="AC3966" t="str">
        <f t="shared" si="674"/>
        <v>Unaudited</v>
      </c>
    </row>
    <row r="3967" spans="1:29" x14ac:dyDescent="0.25">
      <c r="A3967" t="s">
        <v>423</v>
      </c>
      <c r="B3967" t="s">
        <v>1388</v>
      </c>
      <c r="C3967" t="s">
        <v>1389</v>
      </c>
      <c r="D3967">
        <v>1900</v>
      </c>
      <c r="E3967" s="957">
        <v>1</v>
      </c>
      <c r="F3967" t="s">
        <v>1034</v>
      </c>
      <c r="G3967" s="957" t="s">
        <v>1387</v>
      </c>
      <c r="H3967" t="s">
        <v>392</v>
      </c>
      <c r="I3967" s="937" t="s">
        <v>491</v>
      </c>
      <c r="J3967" s="937" t="s">
        <v>447</v>
      </c>
      <c r="K3967" s="937" t="s">
        <v>923</v>
      </c>
      <c r="L3967" s="937" t="s">
        <v>925</v>
      </c>
      <c r="M3967" s="962" t="s">
        <v>928</v>
      </c>
      <c r="N3967" s="677">
        <f t="shared" ca="1" si="677"/>
        <v>0</v>
      </c>
      <c r="O3967" s="677">
        <f t="shared" ca="1" si="683"/>
        <v>0</v>
      </c>
      <c r="P3967" s="677">
        <f t="shared" ca="1" si="683"/>
        <v>0</v>
      </c>
      <c r="Q3967" s="677">
        <f t="shared" ca="1" si="683"/>
        <v>0</v>
      </c>
      <c r="R3967" s="677">
        <f t="shared" ca="1" si="683"/>
        <v>0</v>
      </c>
      <c r="S3967" s="677">
        <f t="shared" ca="1" si="683"/>
        <v>0</v>
      </c>
      <c r="T3967" s="677">
        <f t="shared" ca="1" si="683"/>
        <v>0</v>
      </c>
      <c r="U3967" s="677">
        <f t="shared" ca="1" si="683"/>
        <v>0</v>
      </c>
      <c r="V3967" s="677">
        <f t="shared" ca="1" si="683"/>
        <v>0</v>
      </c>
      <c r="W3967" s="677">
        <f t="shared" ca="1" si="680"/>
        <v>0</v>
      </c>
      <c r="X3967" s="677">
        <f t="shared" ca="1" si="683"/>
        <v>0</v>
      </c>
      <c r="Y3967" s="677">
        <f t="shared" ca="1" si="683"/>
        <v>0</v>
      </c>
      <c r="Z3967" s="677">
        <f t="shared" ca="1" si="683"/>
        <v>-455673.57027393708</v>
      </c>
      <c r="AA3967" t="str">
        <f t="shared" si="672"/>
        <v>ASR_COMP</v>
      </c>
      <c r="AB3967" s="957">
        <f t="shared" si="673"/>
        <v>44682</v>
      </c>
      <c r="AC3967" t="str">
        <f t="shared" si="674"/>
        <v>Unaudited</v>
      </c>
    </row>
    <row r="3968" spans="1:29" x14ac:dyDescent="0.25">
      <c r="A3968" t="s">
        <v>423</v>
      </c>
      <c r="B3968" t="s">
        <v>1388</v>
      </c>
      <c r="C3968" t="s">
        <v>1389</v>
      </c>
      <c r="D3968">
        <v>1900</v>
      </c>
      <c r="E3968" s="957">
        <v>1</v>
      </c>
      <c r="F3968" t="s">
        <v>1034</v>
      </c>
      <c r="G3968" s="957" t="s">
        <v>1387</v>
      </c>
      <c r="H3968" t="s">
        <v>392</v>
      </c>
      <c r="I3968" s="937" t="s">
        <v>491</v>
      </c>
      <c r="J3968" s="937" t="s">
        <v>447</v>
      </c>
      <c r="K3968" s="937" t="s">
        <v>923</v>
      </c>
      <c r="L3968" s="937" t="s">
        <v>926</v>
      </c>
      <c r="M3968" s="962" t="s">
        <v>929</v>
      </c>
      <c r="N3968" s="677">
        <f t="shared" ca="1" si="677"/>
        <v>0</v>
      </c>
      <c r="O3968" s="677">
        <f t="shared" ca="1" si="683"/>
        <v>0</v>
      </c>
      <c r="P3968" s="677">
        <f t="shared" ca="1" si="683"/>
        <v>0</v>
      </c>
      <c r="Q3968" s="677">
        <f t="shared" ca="1" si="683"/>
        <v>0</v>
      </c>
      <c r="R3968" s="677">
        <f t="shared" ca="1" si="683"/>
        <v>0</v>
      </c>
      <c r="S3968" s="677">
        <f t="shared" ca="1" si="683"/>
        <v>0</v>
      </c>
      <c r="T3968" s="677">
        <f t="shared" ca="1" si="683"/>
        <v>0</v>
      </c>
      <c r="U3968" s="677">
        <f t="shared" ca="1" si="683"/>
        <v>0</v>
      </c>
      <c r="V3968" s="677">
        <f t="shared" ca="1" si="683"/>
        <v>0</v>
      </c>
      <c r="W3968" s="677">
        <f t="shared" ca="1" si="680"/>
        <v>0</v>
      </c>
      <c r="X3968" s="677">
        <f t="shared" ca="1" si="683"/>
        <v>0</v>
      </c>
      <c r="Y3968" s="677">
        <f t="shared" ca="1" si="683"/>
        <v>0</v>
      </c>
      <c r="Z3968" s="677">
        <f t="shared" ca="1" si="683"/>
        <v>0</v>
      </c>
      <c r="AA3968" t="str">
        <f t="shared" si="672"/>
        <v>ASR_COMP</v>
      </c>
      <c r="AB3968" s="957">
        <f t="shared" si="673"/>
        <v>44682</v>
      </c>
      <c r="AC3968" t="str">
        <f t="shared" si="674"/>
        <v>Unaudited</v>
      </c>
    </row>
    <row r="3969" spans="1:29" x14ac:dyDescent="0.25">
      <c r="A3969" t="s">
        <v>423</v>
      </c>
      <c r="B3969" t="s">
        <v>1388</v>
      </c>
      <c r="C3969" t="s">
        <v>1389</v>
      </c>
      <c r="D3969">
        <v>1900</v>
      </c>
      <c r="E3969" s="957">
        <v>1</v>
      </c>
      <c r="F3969" t="s">
        <v>1034</v>
      </c>
      <c r="G3969" s="957" t="s">
        <v>1387</v>
      </c>
      <c r="H3969" t="s">
        <v>392</v>
      </c>
      <c r="I3969" s="937" t="s">
        <v>491</v>
      </c>
      <c r="J3969" s="937" t="s">
        <v>447</v>
      </c>
      <c r="K3969" s="937" t="s">
        <v>448</v>
      </c>
      <c r="L3969" s="937">
        <v>5.0999999999999996</v>
      </c>
      <c r="M3969" s="962" t="s">
        <v>37</v>
      </c>
      <c r="N3969" s="677">
        <f t="shared" ca="1" si="677"/>
        <v>0</v>
      </c>
      <c r="O3969" s="677">
        <f t="shared" ca="1" si="683"/>
        <v>0</v>
      </c>
      <c r="P3969" s="677">
        <f t="shared" ca="1" si="683"/>
        <v>0</v>
      </c>
      <c r="Q3969" s="677">
        <f t="shared" ca="1" si="683"/>
        <v>0</v>
      </c>
      <c r="R3969" s="677">
        <f t="shared" ca="1" si="683"/>
        <v>0</v>
      </c>
      <c r="S3969" s="677">
        <f t="shared" ca="1" si="683"/>
        <v>0</v>
      </c>
      <c r="T3969" s="677">
        <f t="shared" ca="1" si="683"/>
        <v>0</v>
      </c>
      <c r="U3969" s="677">
        <f t="shared" ca="1" si="683"/>
        <v>0</v>
      </c>
      <c r="V3969" s="677">
        <f t="shared" ca="1" si="683"/>
        <v>0</v>
      </c>
      <c r="W3969" s="677">
        <f t="shared" ca="1" si="680"/>
        <v>0</v>
      </c>
      <c r="X3969" s="677">
        <f t="shared" ca="1" si="683"/>
        <v>0</v>
      </c>
      <c r="Y3969" s="677">
        <f t="shared" ca="1" si="683"/>
        <v>0</v>
      </c>
      <c r="Z3969" s="677">
        <f t="shared" ca="1" si="683"/>
        <v>584360.99754051631</v>
      </c>
      <c r="AA3969" t="str">
        <f t="shared" si="672"/>
        <v>ASR_COMP</v>
      </c>
      <c r="AB3969" s="957">
        <f t="shared" si="673"/>
        <v>44682</v>
      </c>
      <c r="AC3969" t="str">
        <f t="shared" si="674"/>
        <v>Unaudited</v>
      </c>
    </row>
    <row r="3970" spans="1:29" ht="30" x14ac:dyDescent="0.25">
      <c r="A3970" t="s">
        <v>423</v>
      </c>
      <c r="B3970" t="s">
        <v>1388</v>
      </c>
      <c r="C3970" t="s">
        <v>1389</v>
      </c>
      <c r="D3970">
        <v>1900</v>
      </c>
      <c r="E3970" s="957">
        <v>1</v>
      </c>
      <c r="F3970" t="s">
        <v>1034</v>
      </c>
      <c r="G3970" s="957" t="s">
        <v>1387</v>
      </c>
      <c r="H3970" t="s">
        <v>392</v>
      </c>
      <c r="I3970" s="937" t="s">
        <v>491</v>
      </c>
      <c r="J3970" s="937" t="s">
        <v>447</v>
      </c>
      <c r="K3970" s="937" t="s">
        <v>448</v>
      </c>
      <c r="L3970" s="937">
        <v>5.2</v>
      </c>
      <c r="M3970" s="962" t="s">
        <v>306</v>
      </c>
      <c r="N3970" s="677">
        <f t="shared" ca="1" si="677"/>
        <v>0</v>
      </c>
      <c r="O3970" s="677">
        <f t="shared" ca="1" si="683"/>
        <v>0</v>
      </c>
      <c r="P3970" s="677">
        <f t="shared" ca="1" si="683"/>
        <v>0</v>
      </c>
      <c r="Q3970" s="677">
        <f t="shared" ca="1" si="683"/>
        <v>0</v>
      </c>
      <c r="R3970" s="677">
        <f t="shared" ca="1" si="683"/>
        <v>0</v>
      </c>
      <c r="S3970" s="677">
        <f t="shared" ca="1" si="683"/>
        <v>0</v>
      </c>
      <c r="T3970" s="677">
        <f t="shared" ca="1" si="683"/>
        <v>0</v>
      </c>
      <c r="U3970" s="677">
        <f t="shared" ca="1" si="683"/>
        <v>0</v>
      </c>
      <c r="V3970" s="677">
        <f t="shared" ca="1" si="683"/>
        <v>0</v>
      </c>
      <c r="W3970" s="677">
        <f t="shared" ca="1" si="680"/>
        <v>0</v>
      </c>
      <c r="X3970" s="677">
        <f t="shared" ca="1" si="683"/>
        <v>0</v>
      </c>
      <c r="Y3970" s="677">
        <f t="shared" ca="1" si="683"/>
        <v>0</v>
      </c>
      <c r="Z3970" s="677">
        <f t="shared" ca="1" si="683"/>
        <v>0</v>
      </c>
      <c r="AA3970" t="str">
        <f t="shared" ref="AA3970:AA4033" si="684">file_name</f>
        <v>ASR_COMP</v>
      </c>
      <c r="AB3970" s="957">
        <f t="shared" ref="AB3970:AB4033" si="685">file_date</f>
        <v>44682</v>
      </c>
      <c r="AC3970" t="str">
        <f t="shared" ref="AC3970:AC4033" si="686">status</f>
        <v>Unaudited</v>
      </c>
    </row>
    <row r="3971" spans="1:29" ht="30" x14ac:dyDescent="0.25">
      <c r="A3971" t="s">
        <v>423</v>
      </c>
      <c r="B3971" t="s">
        <v>1388</v>
      </c>
      <c r="C3971" t="s">
        <v>1389</v>
      </c>
      <c r="D3971">
        <v>1900</v>
      </c>
      <c r="E3971" s="957">
        <v>1</v>
      </c>
      <c r="F3971" t="s">
        <v>1034</v>
      </c>
      <c r="G3971" s="957" t="s">
        <v>1387</v>
      </c>
      <c r="H3971" t="s">
        <v>392</v>
      </c>
      <c r="I3971" s="937" t="s">
        <v>491</v>
      </c>
      <c r="J3971" s="937" t="s">
        <v>447</v>
      </c>
      <c r="K3971" s="937" t="s">
        <v>448</v>
      </c>
      <c r="L3971" s="937">
        <v>5.3</v>
      </c>
      <c r="M3971" s="962" t="s">
        <v>307</v>
      </c>
      <c r="N3971" s="677">
        <f t="shared" ca="1" si="677"/>
        <v>0</v>
      </c>
      <c r="O3971" s="677">
        <f t="shared" ca="1" si="683"/>
        <v>0</v>
      </c>
      <c r="P3971" s="677">
        <f t="shared" ca="1" si="683"/>
        <v>0</v>
      </c>
      <c r="Q3971" s="677">
        <f t="shared" ca="1" si="683"/>
        <v>0</v>
      </c>
      <c r="R3971" s="677">
        <f t="shared" ca="1" si="683"/>
        <v>0</v>
      </c>
      <c r="S3971" s="677">
        <f t="shared" ca="1" si="683"/>
        <v>0</v>
      </c>
      <c r="T3971" s="677">
        <f t="shared" ca="1" si="683"/>
        <v>0</v>
      </c>
      <c r="U3971" s="677">
        <f t="shared" ca="1" si="683"/>
        <v>0</v>
      </c>
      <c r="V3971" s="677">
        <f t="shared" ca="1" si="683"/>
        <v>0</v>
      </c>
      <c r="W3971" s="677">
        <f t="shared" ca="1" si="680"/>
        <v>0</v>
      </c>
      <c r="X3971" s="677">
        <f t="shared" ca="1" si="683"/>
        <v>0</v>
      </c>
      <c r="Y3971" s="677">
        <f t="shared" ca="1" si="683"/>
        <v>0</v>
      </c>
      <c r="Z3971" s="677">
        <f t="shared" ca="1" si="683"/>
        <v>-443341.53880602412</v>
      </c>
      <c r="AA3971" t="str">
        <f t="shared" si="684"/>
        <v>ASR_COMP</v>
      </c>
      <c r="AB3971" s="957">
        <f t="shared" si="685"/>
        <v>44682</v>
      </c>
      <c r="AC3971" t="str">
        <f t="shared" si="686"/>
        <v>Unaudited</v>
      </c>
    </row>
    <row r="3972" spans="1:29" x14ac:dyDescent="0.25">
      <c r="A3972" t="s">
        <v>423</v>
      </c>
      <c r="B3972" t="s">
        <v>1388</v>
      </c>
      <c r="C3972" t="s">
        <v>1389</v>
      </c>
      <c r="D3972">
        <v>1900</v>
      </c>
      <c r="E3972" s="957">
        <v>1</v>
      </c>
      <c r="F3972" t="s">
        <v>1034</v>
      </c>
      <c r="G3972" s="957" t="s">
        <v>1387</v>
      </c>
      <c r="H3972" t="s">
        <v>392</v>
      </c>
      <c r="I3972" s="937" t="s">
        <v>491</v>
      </c>
      <c r="J3972" s="937" t="s">
        <v>447</v>
      </c>
      <c r="K3972" s="937" t="s">
        <v>448</v>
      </c>
      <c r="L3972" s="945" t="s">
        <v>82</v>
      </c>
      <c r="M3972" s="960" t="s">
        <v>456</v>
      </c>
      <c r="N3972" s="677">
        <f t="shared" ca="1" si="677"/>
        <v>0</v>
      </c>
      <c r="O3972" s="677">
        <f t="shared" ca="1" si="683"/>
        <v>0</v>
      </c>
      <c r="P3972" s="677">
        <f t="shared" ca="1" si="683"/>
        <v>0</v>
      </c>
      <c r="Q3972" s="677">
        <f t="shared" ca="1" si="683"/>
        <v>0</v>
      </c>
      <c r="R3972" s="677">
        <f t="shared" ca="1" si="683"/>
        <v>0</v>
      </c>
      <c r="S3972" s="677">
        <f t="shared" ca="1" si="683"/>
        <v>0</v>
      </c>
      <c r="T3972" s="677">
        <f t="shared" ca="1" si="683"/>
        <v>0</v>
      </c>
      <c r="U3972" s="677">
        <f t="shared" ca="1" si="683"/>
        <v>0</v>
      </c>
      <c r="V3972" s="677">
        <f t="shared" ca="1" si="683"/>
        <v>0</v>
      </c>
      <c r="W3972" s="677">
        <f t="shared" ca="1" si="680"/>
        <v>0</v>
      </c>
      <c r="X3972" s="677">
        <f t="shared" ca="1" si="683"/>
        <v>0</v>
      </c>
      <c r="Y3972" s="677">
        <f t="shared" ca="1" si="683"/>
        <v>0</v>
      </c>
      <c r="Z3972" s="677">
        <f t="shared" ca="1" si="683"/>
        <v>0</v>
      </c>
      <c r="AA3972" t="str">
        <f t="shared" si="684"/>
        <v>ASR_COMP</v>
      </c>
      <c r="AB3972" s="957">
        <f t="shared" si="685"/>
        <v>44682</v>
      </c>
      <c r="AC3972" t="str">
        <f t="shared" si="686"/>
        <v>Unaudited</v>
      </c>
    </row>
    <row r="3973" spans="1:29" x14ac:dyDescent="0.25">
      <c r="A3973" t="s">
        <v>423</v>
      </c>
      <c r="B3973" t="s">
        <v>1388</v>
      </c>
      <c r="C3973" t="s">
        <v>1389</v>
      </c>
      <c r="D3973">
        <v>1900</v>
      </c>
      <c r="E3973" s="957">
        <v>1</v>
      </c>
      <c r="F3973" t="s">
        <v>1034</v>
      </c>
      <c r="G3973" s="957" t="s">
        <v>1387</v>
      </c>
      <c r="H3973" t="s">
        <v>392</v>
      </c>
      <c r="I3973" s="962" t="s">
        <v>491</v>
      </c>
      <c r="J3973" s="962" t="s">
        <v>447</v>
      </c>
      <c r="K3973" s="962" t="s">
        <v>449</v>
      </c>
      <c r="L3973" s="937">
        <v>6.1</v>
      </c>
      <c r="M3973" s="962" t="s">
        <v>18</v>
      </c>
      <c r="N3973" s="677">
        <f t="shared" ca="1" si="677"/>
        <v>0</v>
      </c>
      <c r="O3973" s="677">
        <f t="shared" ca="1" si="683"/>
        <v>0</v>
      </c>
      <c r="P3973" s="677">
        <f t="shared" ca="1" si="683"/>
        <v>0</v>
      </c>
      <c r="Q3973" s="677">
        <f t="shared" ca="1" si="683"/>
        <v>0</v>
      </c>
      <c r="R3973" s="677">
        <f t="shared" ca="1" si="683"/>
        <v>0</v>
      </c>
      <c r="S3973" s="677">
        <f t="shared" ca="1" si="683"/>
        <v>0</v>
      </c>
      <c r="T3973" s="677">
        <f t="shared" ca="1" si="683"/>
        <v>0</v>
      </c>
      <c r="U3973" s="677">
        <f t="shared" ca="1" si="683"/>
        <v>0</v>
      </c>
      <c r="V3973" s="677">
        <f t="shared" ca="1" si="683"/>
        <v>0</v>
      </c>
      <c r="W3973" s="677">
        <f t="shared" ca="1" si="680"/>
        <v>0</v>
      </c>
      <c r="X3973" s="677">
        <f t="shared" ca="1" si="683"/>
        <v>0</v>
      </c>
      <c r="Y3973" s="677">
        <f t="shared" ca="1" si="683"/>
        <v>0</v>
      </c>
      <c r="Z3973" s="677">
        <f t="shared" ca="1" si="683"/>
        <v>0</v>
      </c>
      <c r="AA3973" t="str">
        <f t="shared" si="684"/>
        <v>ASR_COMP</v>
      </c>
      <c r="AB3973" s="957">
        <f t="shared" si="685"/>
        <v>44682</v>
      </c>
      <c r="AC3973" t="str">
        <f t="shared" si="686"/>
        <v>Unaudited</v>
      </c>
    </row>
    <row r="3974" spans="1:29" x14ac:dyDescent="0.25">
      <c r="A3974" t="s">
        <v>423</v>
      </c>
      <c r="B3974" t="s">
        <v>1388</v>
      </c>
      <c r="C3974" t="s">
        <v>1389</v>
      </c>
      <c r="D3974">
        <v>1900</v>
      </c>
      <c r="E3974" s="957">
        <v>1</v>
      </c>
      <c r="F3974" t="s">
        <v>1034</v>
      </c>
      <c r="G3974" s="957" t="s">
        <v>1387</v>
      </c>
      <c r="H3974" t="s">
        <v>392</v>
      </c>
      <c r="I3974" s="937" t="s">
        <v>491</v>
      </c>
      <c r="J3974" s="937" t="s">
        <v>447</v>
      </c>
      <c r="K3974" s="937" t="s">
        <v>449</v>
      </c>
      <c r="L3974" s="943">
        <v>6.2</v>
      </c>
      <c r="M3974" s="963" t="s">
        <v>19</v>
      </c>
      <c r="N3974" s="677">
        <f t="shared" ca="1" si="677"/>
        <v>0</v>
      </c>
      <c r="O3974" s="677">
        <f t="shared" ca="1" si="683"/>
        <v>0</v>
      </c>
      <c r="P3974" s="677">
        <f t="shared" ca="1" si="683"/>
        <v>0</v>
      </c>
      <c r="Q3974" s="677">
        <f t="shared" ca="1" si="683"/>
        <v>0</v>
      </c>
      <c r="R3974" s="677">
        <f t="shared" ca="1" si="683"/>
        <v>0</v>
      </c>
      <c r="S3974" s="677">
        <f t="shared" ca="1" si="683"/>
        <v>0</v>
      </c>
      <c r="T3974" s="677">
        <f t="shared" ca="1" si="683"/>
        <v>0</v>
      </c>
      <c r="U3974" s="677">
        <f t="shared" ca="1" si="683"/>
        <v>0</v>
      </c>
      <c r="V3974" s="677">
        <f t="shared" ca="1" si="683"/>
        <v>0</v>
      </c>
      <c r="W3974" s="677">
        <f t="shared" ca="1" si="680"/>
        <v>0</v>
      </c>
      <c r="X3974" s="677">
        <f t="shared" ca="1" si="683"/>
        <v>0</v>
      </c>
      <c r="Y3974" s="677">
        <f t="shared" ca="1" si="683"/>
        <v>0</v>
      </c>
      <c r="Z3974" s="677">
        <f t="shared" ca="1" si="683"/>
        <v>0</v>
      </c>
      <c r="AA3974" t="str">
        <f t="shared" si="684"/>
        <v>ASR_COMP</v>
      </c>
      <c r="AB3974" s="957">
        <f t="shared" si="685"/>
        <v>44682</v>
      </c>
      <c r="AC3974" t="str">
        <f t="shared" si="686"/>
        <v>Unaudited</v>
      </c>
    </row>
    <row r="3975" spans="1:29" x14ac:dyDescent="0.25">
      <c r="A3975" t="s">
        <v>423</v>
      </c>
      <c r="B3975" t="s">
        <v>1388</v>
      </c>
      <c r="C3975" t="s">
        <v>1389</v>
      </c>
      <c r="D3975">
        <v>1900</v>
      </c>
      <c r="E3975" s="957">
        <v>1</v>
      </c>
      <c r="F3975" t="s">
        <v>1034</v>
      </c>
      <c r="G3975" s="957" t="s">
        <v>1387</v>
      </c>
      <c r="H3975" t="s">
        <v>392</v>
      </c>
      <c r="I3975" s="937" t="s">
        <v>491</v>
      </c>
      <c r="J3975" s="937" t="s">
        <v>447</v>
      </c>
      <c r="K3975" s="937" t="s">
        <v>449</v>
      </c>
      <c r="L3975" s="943">
        <v>6.3</v>
      </c>
      <c r="M3975" s="963" t="s">
        <v>187</v>
      </c>
      <c r="N3975" s="677">
        <f t="shared" ca="1" si="677"/>
        <v>0</v>
      </c>
      <c r="O3975" s="677">
        <f t="shared" ca="1" si="683"/>
        <v>0</v>
      </c>
      <c r="P3975" s="677">
        <f t="shared" ca="1" si="683"/>
        <v>0</v>
      </c>
      <c r="Q3975" s="677">
        <f t="shared" ca="1" si="683"/>
        <v>0</v>
      </c>
      <c r="R3975" s="677">
        <f t="shared" ca="1" si="683"/>
        <v>0</v>
      </c>
      <c r="S3975" s="677">
        <f t="shared" ca="1" si="683"/>
        <v>0</v>
      </c>
      <c r="T3975" s="677">
        <f t="shared" ca="1" si="683"/>
        <v>0</v>
      </c>
      <c r="U3975" s="677">
        <f t="shared" ca="1" si="683"/>
        <v>0</v>
      </c>
      <c r="V3975" s="677">
        <f t="shared" ca="1" si="683"/>
        <v>0</v>
      </c>
      <c r="W3975" s="677">
        <f t="shared" ca="1" si="680"/>
        <v>0</v>
      </c>
      <c r="X3975" s="677">
        <f t="shared" ca="1" si="683"/>
        <v>0</v>
      </c>
      <c r="Y3975" s="677">
        <f t="shared" ca="1" si="683"/>
        <v>0</v>
      </c>
      <c r="Z3975" s="677">
        <f t="shared" ca="1" si="683"/>
        <v>0</v>
      </c>
      <c r="AA3975" t="str">
        <f t="shared" si="684"/>
        <v>ASR_COMP</v>
      </c>
      <c r="AB3975" s="957">
        <f t="shared" si="685"/>
        <v>44682</v>
      </c>
      <c r="AC3975" t="str">
        <f t="shared" si="686"/>
        <v>Unaudited</v>
      </c>
    </row>
    <row r="3976" spans="1:29" x14ac:dyDescent="0.25">
      <c r="A3976" t="s">
        <v>423</v>
      </c>
      <c r="B3976" t="s">
        <v>1388</v>
      </c>
      <c r="C3976" t="s">
        <v>1389</v>
      </c>
      <c r="D3976">
        <v>1900</v>
      </c>
      <c r="E3976" s="957">
        <v>1</v>
      </c>
      <c r="F3976" t="s">
        <v>1034</v>
      </c>
      <c r="G3976" s="957" t="s">
        <v>1387</v>
      </c>
      <c r="H3976" t="s">
        <v>392</v>
      </c>
      <c r="I3976" s="937" t="s">
        <v>491</v>
      </c>
      <c r="J3976" s="937" t="s">
        <v>447</v>
      </c>
      <c r="K3976" s="937" t="s">
        <v>449</v>
      </c>
      <c r="L3976" s="947" t="s">
        <v>87</v>
      </c>
      <c r="M3976" s="964" t="s">
        <v>457</v>
      </c>
      <c r="N3976" s="677">
        <f t="shared" ca="1" si="677"/>
        <v>0</v>
      </c>
      <c r="O3976" s="677">
        <f t="shared" ca="1" si="683"/>
        <v>0</v>
      </c>
      <c r="P3976" s="677">
        <f t="shared" ca="1" si="683"/>
        <v>0</v>
      </c>
      <c r="Q3976" s="677">
        <f t="shared" ca="1" si="683"/>
        <v>0</v>
      </c>
      <c r="R3976" s="677">
        <f t="shared" ca="1" si="683"/>
        <v>0</v>
      </c>
      <c r="S3976" s="677">
        <f t="shared" ca="1" si="683"/>
        <v>0</v>
      </c>
      <c r="T3976" s="677">
        <f t="shared" ca="1" si="683"/>
        <v>0</v>
      </c>
      <c r="U3976" s="677">
        <f t="shared" ca="1" si="683"/>
        <v>0</v>
      </c>
      <c r="V3976" s="677">
        <f t="shared" ca="1" si="683"/>
        <v>0</v>
      </c>
      <c r="W3976" s="677">
        <f t="shared" ca="1" si="680"/>
        <v>0</v>
      </c>
      <c r="X3976" s="677">
        <f t="shared" ca="1" si="683"/>
        <v>0</v>
      </c>
      <c r="Y3976" s="677">
        <f t="shared" ca="1" si="683"/>
        <v>0</v>
      </c>
      <c r="Z3976" s="677">
        <f t="shared" ca="1" si="683"/>
        <v>0</v>
      </c>
      <c r="AA3976" t="str">
        <f t="shared" si="684"/>
        <v>ASR_COMP</v>
      </c>
      <c r="AB3976" s="957">
        <f t="shared" si="685"/>
        <v>44682</v>
      </c>
      <c r="AC3976" t="str">
        <f t="shared" si="686"/>
        <v>Unaudited</v>
      </c>
    </row>
    <row r="3977" spans="1:29" x14ac:dyDescent="0.25">
      <c r="A3977" t="s">
        <v>423</v>
      </c>
      <c r="B3977" t="s">
        <v>1388</v>
      </c>
      <c r="C3977" t="s">
        <v>1389</v>
      </c>
      <c r="D3977">
        <v>1900</v>
      </c>
      <c r="E3977" s="957">
        <v>1</v>
      </c>
      <c r="F3977" t="s">
        <v>1034</v>
      </c>
      <c r="G3977" s="957" t="s">
        <v>1387</v>
      </c>
      <c r="H3977" t="s">
        <v>392</v>
      </c>
      <c r="I3977" s="963" t="s">
        <v>491</v>
      </c>
      <c r="J3977" s="963" t="s">
        <v>447</v>
      </c>
      <c r="K3977" s="963" t="s">
        <v>450</v>
      </c>
      <c r="L3977" s="943">
        <v>7.1</v>
      </c>
      <c r="M3977" s="963" t="s">
        <v>20</v>
      </c>
      <c r="N3977" s="677">
        <f t="shared" ca="1" si="677"/>
        <v>0</v>
      </c>
      <c r="O3977" s="677">
        <f t="shared" ca="1" si="683"/>
        <v>0</v>
      </c>
      <c r="P3977" s="677">
        <f t="shared" ca="1" si="683"/>
        <v>0</v>
      </c>
      <c r="Q3977" s="677">
        <f t="shared" ca="1" si="683"/>
        <v>0</v>
      </c>
      <c r="R3977" s="677">
        <f t="shared" ca="1" si="683"/>
        <v>0</v>
      </c>
      <c r="S3977" s="677">
        <f t="shared" ca="1" si="683"/>
        <v>0</v>
      </c>
      <c r="T3977" s="677">
        <f t="shared" ca="1" si="683"/>
        <v>0</v>
      </c>
      <c r="U3977" s="677">
        <f t="shared" ca="1" si="683"/>
        <v>0</v>
      </c>
      <c r="V3977" s="677">
        <f t="shared" ca="1" si="683"/>
        <v>0</v>
      </c>
      <c r="W3977" s="677">
        <f t="shared" ca="1" si="680"/>
        <v>0</v>
      </c>
      <c r="X3977" s="677">
        <f t="shared" ca="1" si="683"/>
        <v>0</v>
      </c>
      <c r="Y3977" s="677">
        <f t="shared" ca="1" si="683"/>
        <v>0</v>
      </c>
      <c r="Z3977" s="677">
        <f t="shared" ca="1" si="683"/>
        <v>12962.51</v>
      </c>
      <c r="AA3977" t="str">
        <f t="shared" si="684"/>
        <v>ASR_COMP</v>
      </c>
      <c r="AB3977" s="957">
        <f t="shared" si="685"/>
        <v>44682</v>
      </c>
      <c r="AC3977" t="str">
        <f t="shared" si="686"/>
        <v>Unaudited</v>
      </c>
    </row>
    <row r="3978" spans="1:29" x14ac:dyDescent="0.25">
      <c r="A3978" t="s">
        <v>423</v>
      </c>
      <c r="B3978" t="s">
        <v>1388</v>
      </c>
      <c r="C3978" t="s">
        <v>1389</v>
      </c>
      <c r="D3978">
        <v>1900</v>
      </c>
      <c r="E3978" s="957">
        <v>1</v>
      </c>
      <c r="F3978" t="s">
        <v>1034</v>
      </c>
      <c r="G3978" s="957" t="s">
        <v>1387</v>
      </c>
      <c r="H3978" t="s">
        <v>392</v>
      </c>
      <c r="I3978" s="937" t="s">
        <v>491</v>
      </c>
      <c r="J3978" s="937" t="s">
        <v>447</v>
      </c>
      <c r="K3978" s="937" t="s">
        <v>450</v>
      </c>
      <c r="L3978" s="937">
        <v>7.2</v>
      </c>
      <c r="M3978" s="962" t="s">
        <v>21</v>
      </c>
      <c r="N3978" s="677">
        <f t="shared" ca="1" si="677"/>
        <v>0</v>
      </c>
      <c r="O3978" s="677">
        <f t="shared" ca="1" si="683"/>
        <v>0</v>
      </c>
      <c r="P3978" s="677">
        <f t="shared" ca="1" si="683"/>
        <v>0</v>
      </c>
      <c r="Q3978" s="677">
        <f t="shared" ca="1" si="683"/>
        <v>0</v>
      </c>
      <c r="R3978" s="677">
        <f t="shared" ca="1" si="683"/>
        <v>0</v>
      </c>
      <c r="S3978" s="677">
        <f t="shared" ca="1" si="683"/>
        <v>0</v>
      </c>
      <c r="T3978" s="677">
        <f t="shared" ca="1" si="683"/>
        <v>0</v>
      </c>
      <c r="U3978" s="677">
        <f t="shared" ca="1" si="683"/>
        <v>0</v>
      </c>
      <c r="V3978" s="677">
        <f t="shared" ca="1" si="683"/>
        <v>0</v>
      </c>
      <c r="W3978" s="677">
        <f t="shared" ca="1" si="680"/>
        <v>0</v>
      </c>
      <c r="X3978" s="677">
        <f t="shared" ca="1" si="683"/>
        <v>0</v>
      </c>
      <c r="Y3978" s="677">
        <f t="shared" ca="1" si="683"/>
        <v>0</v>
      </c>
      <c r="Z3978" s="677">
        <f t="shared" ca="1" si="683"/>
        <v>0</v>
      </c>
      <c r="AA3978" t="str">
        <f t="shared" si="684"/>
        <v>ASR_COMP</v>
      </c>
      <c r="AB3978" s="957">
        <f t="shared" si="685"/>
        <v>44682</v>
      </c>
      <c r="AC3978" t="str">
        <f t="shared" si="686"/>
        <v>Unaudited</v>
      </c>
    </row>
    <row r="3979" spans="1:29" x14ac:dyDescent="0.25">
      <c r="A3979" t="s">
        <v>423</v>
      </c>
      <c r="B3979" t="s">
        <v>1388</v>
      </c>
      <c r="C3979" t="s">
        <v>1389</v>
      </c>
      <c r="D3979">
        <v>1900</v>
      </c>
      <c r="E3979" s="957">
        <v>1</v>
      </c>
      <c r="F3979" t="s">
        <v>1034</v>
      </c>
      <c r="G3979" s="957" t="s">
        <v>1387</v>
      </c>
      <c r="H3979" t="s">
        <v>392</v>
      </c>
      <c r="I3979" s="937" t="s">
        <v>491</v>
      </c>
      <c r="J3979" s="937" t="s">
        <v>447</v>
      </c>
      <c r="K3979" s="937" t="s">
        <v>450</v>
      </c>
      <c r="L3979" s="937">
        <v>7.3</v>
      </c>
      <c r="M3979" s="962" t="s">
        <v>158</v>
      </c>
      <c r="N3979" s="677">
        <f t="shared" ca="1" si="677"/>
        <v>0</v>
      </c>
      <c r="O3979" s="677">
        <f t="shared" ca="1" si="683"/>
        <v>0</v>
      </c>
      <c r="P3979" s="677">
        <f t="shared" ca="1" si="683"/>
        <v>0</v>
      </c>
      <c r="Q3979" s="677">
        <f t="shared" ca="1" si="683"/>
        <v>0</v>
      </c>
      <c r="R3979" s="677">
        <f t="shared" ca="1" si="683"/>
        <v>0</v>
      </c>
      <c r="S3979" s="677">
        <f t="shared" ca="1" si="683"/>
        <v>0</v>
      </c>
      <c r="T3979" s="677">
        <f t="shared" ca="1" si="683"/>
        <v>0</v>
      </c>
      <c r="U3979" s="677">
        <f t="shared" ca="1" si="683"/>
        <v>0</v>
      </c>
      <c r="V3979" s="677">
        <f t="shared" ca="1" si="683"/>
        <v>0</v>
      </c>
      <c r="W3979" s="677">
        <f t="shared" ca="1" si="680"/>
        <v>0</v>
      </c>
      <c r="X3979" s="677">
        <f t="shared" ca="1" si="683"/>
        <v>0</v>
      </c>
      <c r="Y3979" s="677">
        <f t="shared" ca="1" si="683"/>
        <v>0</v>
      </c>
      <c r="Z3979" s="677">
        <f t="shared" ca="1" si="683"/>
        <v>-41004.403998660928</v>
      </c>
      <c r="AA3979" t="str">
        <f t="shared" si="684"/>
        <v>ASR_COMP</v>
      </c>
      <c r="AB3979" s="957">
        <f t="shared" si="685"/>
        <v>44682</v>
      </c>
      <c r="AC3979" t="str">
        <f t="shared" si="686"/>
        <v>Unaudited</v>
      </c>
    </row>
    <row r="3980" spans="1:29" x14ac:dyDescent="0.25">
      <c r="A3980" t="s">
        <v>423</v>
      </c>
      <c r="B3980" t="s">
        <v>1388</v>
      </c>
      <c r="C3980" t="s">
        <v>1389</v>
      </c>
      <c r="D3980">
        <v>1900</v>
      </c>
      <c r="E3980" s="957">
        <v>1</v>
      </c>
      <c r="F3980" t="s">
        <v>1034</v>
      </c>
      <c r="G3980" s="957" t="s">
        <v>1387</v>
      </c>
      <c r="H3980" t="s">
        <v>392</v>
      </c>
      <c r="I3980" s="937" t="s">
        <v>491</v>
      </c>
      <c r="J3980" s="937" t="s">
        <v>447</v>
      </c>
      <c r="K3980" s="937" t="s">
        <v>450</v>
      </c>
      <c r="L3980" s="937" t="s">
        <v>91</v>
      </c>
      <c r="M3980" s="962" t="s">
        <v>458</v>
      </c>
      <c r="N3980" s="677">
        <f t="shared" ca="1" si="677"/>
        <v>0</v>
      </c>
      <c r="O3980" s="677">
        <f t="shared" ca="1" si="683"/>
        <v>0</v>
      </c>
      <c r="P3980" s="677">
        <f t="shared" ca="1" si="683"/>
        <v>0</v>
      </c>
      <c r="Q3980" s="677">
        <f t="shared" ca="1" si="683"/>
        <v>0</v>
      </c>
      <c r="R3980" s="677">
        <f t="shared" ca="1" si="683"/>
        <v>0</v>
      </c>
      <c r="S3980" s="677">
        <f t="shared" ca="1" si="683"/>
        <v>0</v>
      </c>
      <c r="T3980" s="677">
        <f t="shared" ca="1" si="683"/>
        <v>0</v>
      </c>
      <c r="U3980" s="677">
        <f t="shared" ca="1" si="683"/>
        <v>0</v>
      </c>
      <c r="V3980" s="677">
        <f t="shared" ca="1" si="683"/>
        <v>0</v>
      </c>
      <c r="W3980" s="677">
        <f t="shared" ca="1" si="680"/>
        <v>0</v>
      </c>
      <c r="X3980" s="677">
        <f t="shared" ca="1" si="683"/>
        <v>0</v>
      </c>
      <c r="Y3980" s="677">
        <f t="shared" ca="1" si="683"/>
        <v>0</v>
      </c>
      <c r="Z3980" s="677">
        <f t="shared" ca="1" si="683"/>
        <v>0</v>
      </c>
      <c r="AA3980" t="str">
        <f t="shared" si="684"/>
        <v>ASR_COMP</v>
      </c>
      <c r="AB3980" s="957">
        <f t="shared" si="685"/>
        <v>44682</v>
      </c>
      <c r="AC3980" t="str">
        <f t="shared" si="686"/>
        <v>Unaudited</v>
      </c>
    </row>
    <row r="3981" spans="1:29" x14ac:dyDescent="0.25">
      <c r="A3981" t="s">
        <v>423</v>
      </c>
      <c r="B3981" t="s">
        <v>1388</v>
      </c>
      <c r="C3981" t="s">
        <v>1389</v>
      </c>
      <c r="D3981">
        <v>1900</v>
      </c>
      <c r="E3981" s="957">
        <v>1</v>
      </c>
      <c r="F3981" t="s">
        <v>1034</v>
      </c>
      <c r="G3981" s="957" t="s">
        <v>1387</v>
      </c>
      <c r="H3981" t="s">
        <v>392</v>
      </c>
      <c r="I3981" s="937" t="s">
        <v>491</v>
      </c>
      <c r="J3981" s="937" t="s">
        <v>447</v>
      </c>
      <c r="K3981" s="937" t="s">
        <v>451</v>
      </c>
      <c r="L3981" s="945">
        <v>8.1</v>
      </c>
      <c r="M3981" s="960" t="s">
        <v>22</v>
      </c>
      <c r="N3981" s="677">
        <f t="shared" ca="1" si="677"/>
        <v>0</v>
      </c>
      <c r="O3981" s="677">
        <f t="shared" ca="1" si="683"/>
        <v>0</v>
      </c>
      <c r="P3981" s="677">
        <f t="shared" ca="1" si="683"/>
        <v>0</v>
      </c>
      <c r="Q3981" s="677">
        <f t="shared" ca="1" si="683"/>
        <v>0</v>
      </c>
      <c r="R3981" s="677">
        <f t="shared" ca="1" si="683"/>
        <v>0</v>
      </c>
      <c r="S3981" s="677">
        <f t="shared" ca="1" si="683"/>
        <v>0</v>
      </c>
      <c r="T3981" s="677">
        <f t="shared" ca="1" si="683"/>
        <v>0</v>
      </c>
      <c r="U3981" s="677">
        <f t="shared" ca="1" si="683"/>
        <v>0</v>
      </c>
      <c r="V3981" s="677">
        <f t="shared" ca="1" si="683"/>
        <v>0</v>
      </c>
      <c r="W3981" s="677">
        <f t="shared" ca="1" si="680"/>
        <v>0</v>
      </c>
      <c r="X3981" s="677">
        <f t="shared" ca="1" si="683"/>
        <v>0</v>
      </c>
      <c r="Y3981" s="677">
        <f t="shared" ca="1" si="683"/>
        <v>0</v>
      </c>
      <c r="Z3981" s="677">
        <f t="shared" ca="1" si="683"/>
        <v>-4032.3009680985338</v>
      </c>
      <c r="AA3981" t="str">
        <f t="shared" si="684"/>
        <v>ASR_COMP</v>
      </c>
      <c r="AB3981" s="957">
        <f t="shared" si="685"/>
        <v>44682</v>
      </c>
      <c r="AC3981" t="str">
        <f t="shared" si="686"/>
        <v>Unaudited</v>
      </c>
    </row>
    <row r="3982" spans="1:29" x14ac:dyDescent="0.25">
      <c r="A3982" t="s">
        <v>423</v>
      </c>
      <c r="B3982" t="s">
        <v>1388</v>
      </c>
      <c r="C3982" t="s">
        <v>1389</v>
      </c>
      <c r="D3982">
        <v>1900</v>
      </c>
      <c r="E3982" s="957">
        <v>1</v>
      </c>
      <c r="F3982" t="s">
        <v>1034</v>
      </c>
      <c r="G3982" s="957" t="s">
        <v>1387</v>
      </c>
      <c r="H3982" t="s">
        <v>392</v>
      </c>
      <c r="I3982" s="962" t="s">
        <v>491</v>
      </c>
      <c r="J3982" s="962" t="s">
        <v>447</v>
      </c>
      <c r="K3982" s="962" t="s">
        <v>451</v>
      </c>
      <c r="L3982" s="937" t="s">
        <v>115</v>
      </c>
      <c r="M3982" s="962" t="s">
        <v>446</v>
      </c>
      <c r="N3982" s="677">
        <f t="shared" ca="1" si="677"/>
        <v>0</v>
      </c>
      <c r="O3982" s="677">
        <f t="shared" ca="1" si="683"/>
        <v>0</v>
      </c>
      <c r="P3982" s="677">
        <f t="shared" ca="1" si="683"/>
        <v>0</v>
      </c>
      <c r="Q3982" s="677">
        <f t="shared" ca="1" si="683"/>
        <v>0</v>
      </c>
      <c r="R3982" s="677">
        <f t="shared" ca="1" si="683"/>
        <v>0</v>
      </c>
      <c r="S3982" s="677">
        <f t="shared" ca="1" si="683"/>
        <v>0</v>
      </c>
      <c r="T3982" s="677">
        <f t="shared" ca="1" si="683"/>
        <v>0</v>
      </c>
      <c r="U3982" s="677">
        <f t="shared" ca="1" si="683"/>
        <v>0</v>
      </c>
      <c r="V3982" s="677">
        <f t="shared" ca="1" si="683"/>
        <v>0</v>
      </c>
      <c r="W3982" s="677">
        <f t="shared" ca="1" si="680"/>
        <v>0</v>
      </c>
      <c r="X3982" s="677">
        <f t="shared" ca="1" si="683"/>
        <v>0</v>
      </c>
      <c r="Y3982" s="677">
        <f t="shared" ca="1" si="683"/>
        <v>0</v>
      </c>
      <c r="Z3982" s="677">
        <f t="shared" ca="1" si="683"/>
        <v>0</v>
      </c>
      <c r="AA3982" t="str">
        <f t="shared" si="684"/>
        <v>ASR_COMP</v>
      </c>
      <c r="AB3982" s="957">
        <f t="shared" si="685"/>
        <v>44682</v>
      </c>
      <c r="AC3982" t="str">
        <f t="shared" si="686"/>
        <v>Unaudited</v>
      </c>
    </row>
    <row r="3983" spans="1:29" x14ac:dyDescent="0.25">
      <c r="A3983" t="s">
        <v>423</v>
      </c>
      <c r="B3983" t="s">
        <v>1388</v>
      </c>
      <c r="C3983" t="s">
        <v>1389</v>
      </c>
      <c r="D3983">
        <v>1900</v>
      </c>
      <c r="E3983" s="957">
        <v>1</v>
      </c>
      <c r="F3983" t="s">
        <v>1034</v>
      </c>
      <c r="G3983" s="957" t="s">
        <v>1387</v>
      </c>
      <c r="H3983" t="s">
        <v>392</v>
      </c>
      <c r="I3983" s="937" t="s">
        <v>491</v>
      </c>
      <c r="J3983" s="937" t="s">
        <v>447</v>
      </c>
      <c r="K3983" s="937" t="s">
        <v>451</v>
      </c>
      <c r="L3983" s="937" t="s">
        <v>117</v>
      </c>
      <c r="M3983" s="962" t="s">
        <v>160</v>
      </c>
      <c r="N3983" s="677">
        <f t="shared" ca="1" si="677"/>
        <v>0</v>
      </c>
      <c r="O3983" s="677">
        <f t="shared" ca="1" si="683"/>
        <v>0</v>
      </c>
      <c r="P3983" s="677">
        <f t="shared" ca="1" si="683"/>
        <v>0</v>
      </c>
      <c r="Q3983" s="677">
        <f t="shared" ca="1" si="683"/>
        <v>0</v>
      </c>
      <c r="R3983" s="677">
        <f t="shared" ca="1" si="683"/>
        <v>0</v>
      </c>
      <c r="S3983" s="677">
        <f t="shared" ca="1" si="683"/>
        <v>0</v>
      </c>
      <c r="T3983" s="677">
        <f t="shared" ca="1" si="683"/>
        <v>0</v>
      </c>
      <c r="U3983" s="677">
        <f t="shared" ca="1" si="683"/>
        <v>0</v>
      </c>
      <c r="V3983" s="677">
        <f t="shared" ca="1" si="683"/>
        <v>0</v>
      </c>
      <c r="W3983" s="677">
        <f t="shared" ca="1" si="680"/>
        <v>0</v>
      </c>
      <c r="X3983" s="677">
        <f t="shared" ca="1" si="683"/>
        <v>0</v>
      </c>
      <c r="Y3983" s="677">
        <f t="shared" ca="1" si="683"/>
        <v>0</v>
      </c>
      <c r="Z3983" s="677">
        <f t="shared" ca="1" si="683"/>
        <v>0</v>
      </c>
      <c r="AA3983" t="str">
        <f t="shared" si="684"/>
        <v>ASR_COMP</v>
      </c>
      <c r="AB3983" s="957">
        <f t="shared" si="685"/>
        <v>44682</v>
      </c>
      <c r="AC3983" t="str">
        <f t="shared" si="686"/>
        <v>Unaudited</v>
      </c>
    </row>
    <row r="3984" spans="1:29" x14ac:dyDescent="0.25">
      <c r="A3984" t="s">
        <v>423</v>
      </c>
      <c r="B3984" t="s">
        <v>1388</v>
      </c>
      <c r="C3984" t="s">
        <v>1389</v>
      </c>
      <c r="D3984">
        <v>1900</v>
      </c>
      <c r="E3984" s="957">
        <v>1</v>
      </c>
      <c r="F3984" t="s">
        <v>1034</v>
      </c>
      <c r="G3984" s="957" t="s">
        <v>1387</v>
      </c>
      <c r="H3984" t="s">
        <v>392</v>
      </c>
      <c r="I3984" s="937" t="s">
        <v>491</v>
      </c>
      <c r="J3984" s="937" t="s">
        <v>447</v>
      </c>
      <c r="K3984" s="937" t="s">
        <v>451</v>
      </c>
      <c r="L3984" s="937" t="s">
        <v>118</v>
      </c>
      <c r="M3984" s="962" t="s">
        <v>116</v>
      </c>
      <c r="N3984" s="677">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7">
        <f t="shared" ca="1" si="683"/>
        <v>0</v>
      </c>
      <c r="P3984" s="677">
        <f t="shared" ca="1" si="683"/>
        <v>0</v>
      </c>
      <c r="Q3984" s="677">
        <f t="shared" ca="1" si="683"/>
        <v>0</v>
      </c>
      <c r="R3984" s="677">
        <f t="shared" ca="1" si="683"/>
        <v>0</v>
      </c>
      <c r="S3984" s="677">
        <f t="shared" ca="1" si="683"/>
        <v>0</v>
      </c>
      <c r="T3984" s="677">
        <f t="shared" ca="1" si="683"/>
        <v>0</v>
      </c>
      <c r="U3984" s="677">
        <f t="shared" ca="1" si="683"/>
        <v>0</v>
      </c>
      <c r="V3984" s="677">
        <f t="shared" ca="1" si="683"/>
        <v>0</v>
      </c>
      <c r="W3984" s="677">
        <f t="shared" ca="1" si="680"/>
        <v>0</v>
      </c>
      <c r="X3984" s="677">
        <f t="shared" ca="1" si="683"/>
        <v>0</v>
      </c>
      <c r="Y3984" s="677">
        <f t="shared" ca="1" si="683"/>
        <v>0</v>
      </c>
      <c r="Z3984" s="677">
        <f t="shared" ca="1" si="683"/>
        <v>0</v>
      </c>
      <c r="AA3984" t="str">
        <f t="shared" si="684"/>
        <v>ASR_COMP</v>
      </c>
      <c r="AB3984" s="957">
        <f t="shared" si="685"/>
        <v>44682</v>
      </c>
      <c r="AC3984" t="str">
        <f t="shared" si="686"/>
        <v>Unaudited</v>
      </c>
    </row>
    <row r="3985" spans="1:29" x14ac:dyDescent="0.25">
      <c r="A3985" t="s">
        <v>423</v>
      </c>
      <c r="B3985" t="s">
        <v>1388</v>
      </c>
      <c r="C3985" t="s">
        <v>1389</v>
      </c>
      <c r="D3985">
        <v>1900</v>
      </c>
      <c r="E3985" s="957">
        <v>1</v>
      </c>
      <c r="F3985" t="s">
        <v>1034</v>
      </c>
      <c r="G3985" s="957" t="s">
        <v>1387</v>
      </c>
      <c r="H3985" t="s">
        <v>392</v>
      </c>
      <c r="I3985" s="937" t="s">
        <v>491</v>
      </c>
      <c r="J3985" s="937" t="s">
        <v>447</v>
      </c>
      <c r="K3985" s="937" t="s">
        <v>451</v>
      </c>
      <c r="L3985" s="937" t="s">
        <v>119</v>
      </c>
      <c r="M3985" s="962" t="s">
        <v>161</v>
      </c>
      <c r="N3985" s="677">
        <f t="shared" ca="1" si="687"/>
        <v>0</v>
      </c>
      <c r="O3985" s="677">
        <f t="shared" ca="1" si="683"/>
        <v>0</v>
      </c>
      <c r="P3985" s="677">
        <f t="shared" ca="1" si="683"/>
        <v>0</v>
      </c>
      <c r="Q3985" s="677">
        <f t="shared" ca="1" si="683"/>
        <v>0</v>
      </c>
      <c r="R3985" s="677">
        <f t="shared" ca="1" si="683"/>
        <v>0</v>
      </c>
      <c r="S3985" s="677">
        <f t="shared" ca="1" si="683"/>
        <v>0</v>
      </c>
      <c r="T3985" s="677">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7">
        <f t="shared" ca="1" si="688"/>
        <v>0</v>
      </c>
      <c r="V3985" s="677">
        <f t="shared" ca="1" si="688"/>
        <v>0</v>
      </c>
      <c r="W3985" s="677">
        <f t="shared" ca="1" si="680"/>
        <v>0</v>
      </c>
      <c r="X3985" s="677">
        <f t="shared" ca="1" si="688"/>
        <v>0</v>
      </c>
      <c r="Y3985" s="677">
        <f t="shared" ca="1" si="688"/>
        <v>0</v>
      </c>
      <c r="Z3985" s="677">
        <f t="shared" ca="1" si="688"/>
        <v>0</v>
      </c>
      <c r="AA3985" t="str">
        <f t="shared" si="684"/>
        <v>ASR_COMP</v>
      </c>
      <c r="AB3985" s="957">
        <f t="shared" si="685"/>
        <v>44682</v>
      </c>
      <c r="AC3985" t="str">
        <f t="shared" si="686"/>
        <v>Unaudited</v>
      </c>
    </row>
    <row r="3986" spans="1:29" x14ac:dyDescent="0.25">
      <c r="A3986" t="s">
        <v>423</v>
      </c>
      <c r="B3986" t="s">
        <v>1388</v>
      </c>
      <c r="C3986" t="s">
        <v>1389</v>
      </c>
      <c r="D3986">
        <v>1900</v>
      </c>
      <c r="E3986" s="957">
        <v>1</v>
      </c>
      <c r="F3986" t="s">
        <v>1034</v>
      </c>
      <c r="G3986" s="957" t="s">
        <v>1387</v>
      </c>
      <c r="H3986" t="s">
        <v>392</v>
      </c>
      <c r="I3986" s="937" t="s">
        <v>491</v>
      </c>
      <c r="J3986" s="937" t="s">
        <v>447</v>
      </c>
      <c r="K3986" s="937" t="s">
        <v>451</v>
      </c>
      <c r="L3986" s="945" t="s">
        <v>162</v>
      </c>
      <c r="M3986" s="960" t="s">
        <v>23</v>
      </c>
      <c r="N3986" s="677">
        <f t="shared" ca="1" si="687"/>
        <v>0</v>
      </c>
      <c r="O3986" s="677">
        <f t="shared" ca="1" si="688"/>
        <v>0</v>
      </c>
      <c r="P3986" s="677">
        <f t="shared" ca="1" si="688"/>
        <v>0</v>
      </c>
      <c r="Q3986" s="677">
        <f t="shared" ca="1" si="688"/>
        <v>0</v>
      </c>
      <c r="R3986" s="677">
        <f t="shared" ca="1" si="688"/>
        <v>0</v>
      </c>
      <c r="S3986" s="677">
        <f t="shared" ca="1" si="688"/>
        <v>0</v>
      </c>
      <c r="T3986" s="677">
        <f t="shared" ca="1" si="688"/>
        <v>0</v>
      </c>
      <c r="U3986" s="677">
        <f t="shared" ca="1" si="688"/>
        <v>0</v>
      </c>
      <c r="V3986" s="677">
        <f t="shared" ca="1" si="688"/>
        <v>0</v>
      </c>
      <c r="W3986" s="677">
        <f t="shared" ca="1" si="680"/>
        <v>0</v>
      </c>
      <c r="X3986" s="677">
        <f t="shared" ca="1" si="688"/>
        <v>0</v>
      </c>
      <c r="Y3986" s="677">
        <f t="shared" ca="1" si="688"/>
        <v>0</v>
      </c>
      <c r="Z3986" s="677">
        <f t="shared" ca="1" si="688"/>
        <v>0</v>
      </c>
      <c r="AA3986" t="str">
        <f t="shared" si="684"/>
        <v>ASR_COMP</v>
      </c>
      <c r="AB3986" s="957">
        <f t="shared" si="685"/>
        <v>44682</v>
      </c>
      <c r="AC3986" t="str">
        <f t="shared" si="686"/>
        <v>Unaudited</v>
      </c>
    </row>
    <row r="3987" spans="1:29" x14ac:dyDescent="0.25">
      <c r="A3987" t="s">
        <v>423</v>
      </c>
      <c r="B3987" t="s">
        <v>1388</v>
      </c>
      <c r="C3987" t="s">
        <v>1389</v>
      </c>
      <c r="D3987">
        <v>1900</v>
      </c>
      <c r="E3987" s="957">
        <v>1</v>
      </c>
      <c r="F3987" t="s">
        <v>1034</v>
      </c>
      <c r="G3987" s="957" t="s">
        <v>1387</v>
      </c>
      <c r="H3987" t="s">
        <v>392</v>
      </c>
      <c r="I3987" s="962" t="s">
        <v>491</v>
      </c>
      <c r="J3987" s="962" t="s">
        <v>447</v>
      </c>
      <c r="K3987" s="962" t="s">
        <v>451</v>
      </c>
      <c r="L3987" s="937" t="s">
        <v>445</v>
      </c>
      <c r="M3987" s="962" t="s">
        <v>459</v>
      </c>
      <c r="N3987" s="677">
        <f t="shared" ca="1" si="687"/>
        <v>0</v>
      </c>
      <c r="O3987" s="677">
        <f t="shared" ca="1" si="688"/>
        <v>0</v>
      </c>
      <c r="P3987" s="677">
        <f t="shared" ca="1" si="688"/>
        <v>0</v>
      </c>
      <c r="Q3987" s="677">
        <f t="shared" ca="1" si="688"/>
        <v>0</v>
      </c>
      <c r="R3987" s="677">
        <f t="shared" ca="1" si="688"/>
        <v>0</v>
      </c>
      <c r="S3987" s="677">
        <f t="shared" ca="1" si="688"/>
        <v>0</v>
      </c>
      <c r="T3987" s="677">
        <f t="shared" ca="1" si="688"/>
        <v>0</v>
      </c>
      <c r="U3987" s="677">
        <f t="shared" ca="1" si="688"/>
        <v>0</v>
      </c>
      <c r="V3987" s="677">
        <f t="shared" ca="1" si="688"/>
        <v>0</v>
      </c>
      <c r="W3987" s="677">
        <f t="shared" ca="1" si="680"/>
        <v>0</v>
      </c>
      <c r="X3987" s="677">
        <f t="shared" ca="1" si="688"/>
        <v>0</v>
      </c>
      <c r="Y3987" s="677">
        <f t="shared" ca="1" si="688"/>
        <v>0</v>
      </c>
      <c r="Z3987" s="677">
        <f t="shared" ca="1" si="688"/>
        <v>0</v>
      </c>
      <c r="AA3987" t="str">
        <f t="shared" si="684"/>
        <v>ASR_COMP</v>
      </c>
      <c r="AB3987" s="957">
        <f t="shared" si="685"/>
        <v>44682</v>
      </c>
      <c r="AC3987" t="str">
        <f t="shared" si="686"/>
        <v>Unaudited</v>
      </c>
    </row>
    <row r="3988" spans="1:29" ht="30" x14ac:dyDescent="0.25">
      <c r="A3988" t="s">
        <v>423</v>
      </c>
      <c r="B3988" t="s">
        <v>1388</v>
      </c>
      <c r="C3988" t="s">
        <v>1389</v>
      </c>
      <c r="D3988">
        <v>1900</v>
      </c>
      <c r="E3988" s="957">
        <v>1</v>
      </c>
      <c r="F3988" t="s">
        <v>1034</v>
      </c>
      <c r="G3988" s="957" t="s">
        <v>1387</v>
      </c>
      <c r="H3988" t="s">
        <v>392</v>
      </c>
      <c r="I3988" s="937" t="s">
        <v>491</v>
      </c>
      <c r="J3988" s="937" t="s">
        <v>447</v>
      </c>
      <c r="K3988" s="937" t="s">
        <v>452</v>
      </c>
      <c r="L3988" s="937">
        <v>9.1</v>
      </c>
      <c r="M3988" s="962" t="s">
        <v>188</v>
      </c>
      <c r="N3988" s="677">
        <f t="shared" ca="1" si="687"/>
        <v>0</v>
      </c>
      <c r="O3988" s="677">
        <f t="shared" ca="1" si="688"/>
        <v>0</v>
      </c>
      <c r="P3988" s="677">
        <f t="shared" ca="1" si="688"/>
        <v>0</v>
      </c>
      <c r="Q3988" s="677">
        <f t="shared" ca="1" si="688"/>
        <v>0</v>
      </c>
      <c r="R3988" s="677">
        <f t="shared" ca="1" si="688"/>
        <v>0</v>
      </c>
      <c r="S3988" s="677">
        <f t="shared" ca="1" si="688"/>
        <v>0</v>
      </c>
      <c r="T3988" s="677">
        <f t="shared" ca="1" si="688"/>
        <v>0</v>
      </c>
      <c r="U3988" s="677">
        <f t="shared" ca="1" si="688"/>
        <v>0</v>
      </c>
      <c r="V3988" s="677">
        <f t="shared" ca="1" si="688"/>
        <v>0</v>
      </c>
      <c r="W3988" s="677">
        <f t="shared" ca="1" si="680"/>
        <v>0</v>
      </c>
      <c r="X3988" s="677">
        <f t="shared" ca="1" si="688"/>
        <v>0</v>
      </c>
      <c r="Y3988" s="677">
        <f t="shared" ca="1" si="688"/>
        <v>0</v>
      </c>
      <c r="Z3988" s="677">
        <f t="shared" ca="1" si="688"/>
        <v>-95996.55783975088</v>
      </c>
      <c r="AA3988" t="str">
        <f t="shared" si="684"/>
        <v>ASR_COMP</v>
      </c>
      <c r="AB3988" s="957">
        <f t="shared" si="685"/>
        <v>44682</v>
      </c>
      <c r="AC3988" t="str">
        <f t="shared" si="686"/>
        <v>Unaudited</v>
      </c>
    </row>
    <row r="3989" spans="1:29" x14ac:dyDescent="0.25">
      <c r="A3989" t="s">
        <v>423</v>
      </c>
      <c r="B3989" t="s">
        <v>1388</v>
      </c>
      <c r="C3989" t="s">
        <v>1389</v>
      </c>
      <c r="D3989">
        <v>1900</v>
      </c>
      <c r="E3989" s="957">
        <v>1</v>
      </c>
      <c r="F3989" t="s">
        <v>1034</v>
      </c>
      <c r="G3989" s="957" t="s">
        <v>1387</v>
      </c>
      <c r="H3989" t="s">
        <v>392</v>
      </c>
      <c r="I3989" s="937" t="s">
        <v>491</v>
      </c>
      <c r="J3989" s="937" t="s">
        <v>447</v>
      </c>
      <c r="K3989" s="937" t="s">
        <v>452</v>
      </c>
      <c r="L3989" s="937" t="s">
        <v>109</v>
      </c>
      <c r="M3989" s="962" t="s">
        <v>189</v>
      </c>
      <c r="N3989" s="677">
        <f t="shared" ca="1" si="687"/>
        <v>0</v>
      </c>
      <c r="O3989" s="677">
        <f t="shared" ca="1" si="688"/>
        <v>0</v>
      </c>
      <c r="P3989" s="677">
        <f t="shared" ca="1" si="688"/>
        <v>0</v>
      </c>
      <c r="Q3989" s="677">
        <f t="shared" ca="1" si="688"/>
        <v>0</v>
      </c>
      <c r="R3989" s="677">
        <f t="shared" ca="1" si="688"/>
        <v>0</v>
      </c>
      <c r="S3989" s="677">
        <f t="shared" ca="1" si="688"/>
        <v>0</v>
      </c>
      <c r="T3989" s="677">
        <f t="shared" ca="1" si="688"/>
        <v>0</v>
      </c>
      <c r="U3989" s="677">
        <f t="shared" ca="1" si="688"/>
        <v>0</v>
      </c>
      <c r="V3989" s="677">
        <f t="shared" ca="1" si="688"/>
        <v>0</v>
      </c>
      <c r="W3989" s="677">
        <f t="shared" ca="1" si="680"/>
        <v>0</v>
      </c>
      <c r="X3989" s="677">
        <f t="shared" ca="1" si="688"/>
        <v>0</v>
      </c>
      <c r="Y3989" s="677">
        <f t="shared" ca="1" si="688"/>
        <v>0</v>
      </c>
      <c r="Z3989" s="677">
        <f t="shared" ca="1" si="688"/>
        <v>7056.6215929989903</v>
      </c>
      <c r="AA3989" t="str">
        <f t="shared" si="684"/>
        <v>ASR_COMP</v>
      </c>
      <c r="AB3989" s="957">
        <f t="shared" si="685"/>
        <v>44682</v>
      </c>
      <c r="AC3989" t="str">
        <f t="shared" si="686"/>
        <v>Unaudited</v>
      </c>
    </row>
    <row r="3990" spans="1:29" x14ac:dyDescent="0.25">
      <c r="A3990" t="s">
        <v>423</v>
      </c>
      <c r="B3990" t="s">
        <v>1388</v>
      </c>
      <c r="C3990" t="s">
        <v>1389</v>
      </c>
      <c r="D3990">
        <v>1900</v>
      </c>
      <c r="E3990" s="957">
        <v>1</v>
      </c>
      <c r="F3990" t="s">
        <v>1034</v>
      </c>
      <c r="G3990" s="957" t="s">
        <v>1387</v>
      </c>
      <c r="H3990" t="s">
        <v>392</v>
      </c>
      <c r="I3990" s="937" t="s">
        <v>491</v>
      </c>
      <c r="J3990" s="937" t="s">
        <v>447</v>
      </c>
      <c r="K3990" s="937" t="s">
        <v>452</v>
      </c>
      <c r="L3990" s="937" t="s">
        <v>1324</v>
      </c>
      <c r="M3990" s="962" t="s">
        <v>1325</v>
      </c>
      <c r="N3990" s="677">
        <f t="shared" ca="1" si="687"/>
        <v>0</v>
      </c>
      <c r="O3990" s="677">
        <f t="shared" ca="1" si="688"/>
        <v>0</v>
      </c>
      <c r="P3990" s="677">
        <f t="shared" ca="1" si="688"/>
        <v>0</v>
      </c>
      <c r="Q3990" s="677">
        <f t="shared" ca="1" si="688"/>
        <v>0</v>
      </c>
      <c r="R3990" s="677">
        <f t="shared" ca="1" si="688"/>
        <v>0</v>
      </c>
      <c r="S3990" s="677">
        <f t="shared" ca="1" si="688"/>
        <v>0</v>
      </c>
      <c r="T3990" s="677">
        <f t="shared" ca="1" si="688"/>
        <v>0</v>
      </c>
      <c r="U3990" s="677">
        <f t="shared" ca="1" si="688"/>
        <v>0</v>
      </c>
      <c r="V3990" s="677">
        <f t="shared" ca="1" si="688"/>
        <v>0</v>
      </c>
      <c r="W3990" s="677">
        <f t="shared" ca="1" si="680"/>
        <v>0</v>
      </c>
      <c r="X3990" s="677">
        <f t="shared" ca="1" si="688"/>
        <v>0</v>
      </c>
      <c r="Y3990" s="677">
        <f t="shared" ca="1" si="688"/>
        <v>0</v>
      </c>
      <c r="Z3990" s="677">
        <f t="shared" ca="1" si="688"/>
        <v>190472.08140943185</v>
      </c>
      <c r="AA3990" t="str">
        <f t="shared" si="684"/>
        <v>ASR_COMP</v>
      </c>
      <c r="AB3990" s="957">
        <f t="shared" si="685"/>
        <v>44682</v>
      </c>
      <c r="AC3990" t="str">
        <f t="shared" si="686"/>
        <v>Unaudited</v>
      </c>
    </row>
    <row r="3991" spans="1:29" x14ac:dyDescent="0.25">
      <c r="A3991" t="s">
        <v>423</v>
      </c>
      <c r="B3991" t="s">
        <v>1388</v>
      </c>
      <c r="C3991" t="s">
        <v>1389</v>
      </c>
      <c r="D3991">
        <v>1900</v>
      </c>
      <c r="E3991" s="957">
        <v>1</v>
      </c>
      <c r="F3991" t="s">
        <v>1034</v>
      </c>
      <c r="G3991" s="957" t="s">
        <v>1387</v>
      </c>
      <c r="H3991" t="s">
        <v>392</v>
      </c>
      <c r="I3991" s="937" t="s">
        <v>491</v>
      </c>
      <c r="J3991" s="937" t="s">
        <v>447</v>
      </c>
      <c r="K3991" s="937" t="s">
        <v>452</v>
      </c>
      <c r="L3991" s="945" t="s">
        <v>110</v>
      </c>
      <c r="M3991" s="960" t="s">
        <v>190</v>
      </c>
      <c r="N3991" s="677">
        <f t="shared" ca="1" si="687"/>
        <v>0</v>
      </c>
      <c r="O3991" s="677">
        <f t="shared" ca="1" si="688"/>
        <v>0</v>
      </c>
      <c r="P3991" s="677">
        <f t="shared" ca="1" si="688"/>
        <v>0</v>
      </c>
      <c r="Q3991" s="677">
        <f t="shared" ca="1" si="688"/>
        <v>0</v>
      </c>
      <c r="R3991" s="677">
        <f t="shared" ca="1" si="688"/>
        <v>0</v>
      </c>
      <c r="S3991" s="677">
        <f t="shared" ca="1" si="688"/>
        <v>0</v>
      </c>
      <c r="T3991" s="677">
        <f t="shared" ca="1" si="688"/>
        <v>0</v>
      </c>
      <c r="U3991" s="677">
        <f t="shared" ca="1" si="688"/>
        <v>0</v>
      </c>
      <c r="V3991" s="677">
        <f t="shared" ca="1" si="688"/>
        <v>0</v>
      </c>
      <c r="W3991" s="677">
        <f t="shared" ca="1" si="680"/>
        <v>0</v>
      </c>
      <c r="X3991" s="677">
        <f t="shared" ca="1" si="688"/>
        <v>0</v>
      </c>
      <c r="Y3991" s="677">
        <f t="shared" ca="1" si="688"/>
        <v>0</v>
      </c>
      <c r="Z3991" s="677">
        <f t="shared" ca="1" si="688"/>
        <v>165804.62815850665</v>
      </c>
      <c r="AA3991" t="str">
        <f t="shared" si="684"/>
        <v>ASR_COMP</v>
      </c>
      <c r="AB3991" s="957">
        <f t="shared" si="685"/>
        <v>44682</v>
      </c>
      <c r="AC3991" t="str">
        <f t="shared" si="686"/>
        <v>Unaudited</v>
      </c>
    </row>
    <row r="3992" spans="1:29" x14ac:dyDescent="0.25">
      <c r="A3992" t="s">
        <v>423</v>
      </c>
      <c r="B3992" t="s">
        <v>1388</v>
      </c>
      <c r="C3992" t="s">
        <v>1389</v>
      </c>
      <c r="D3992">
        <v>1900</v>
      </c>
      <c r="E3992" s="957">
        <v>1</v>
      </c>
      <c r="F3992" t="s">
        <v>1034</v>
      </c>
      <c r="G3992" s="957" t="s">
        <v>1387</v>
      </c>
      <c r="H3992" t="s">
        <v>392</v>
      </c>
      <c r="I3992" s="962" t="s">
        <v>491</v>
      </c>
      <c r="J3992" s="962" t="s">
        <v>447</v>
      </c>
      <c r="K3992" s="962" t="s">
        <v>452</v>
      </c>
      <c r="L3992" s="937" t="s">
        <v>111</v>
      </c>
      <c r="M3992" s="962" t="s">
        <v>163</v>
      </c>
      <c r="N3992" s="677">
        <f t="shared" ca="1" si="687"/>
        <v>0</v>
      </c>
      <c r="O3992" s="677">
        <f t="shared" ca="1" si="688"/>
        <v>0</v>
      </c>
      <c r="P3992" s="677">
        <f t="shared" ca="1" si="688"/>
        <v>0</v>
      </c>
      <c r="Q3992" s="677">
        <f t="shared" ca="1" si="688"/>
        <v>0</v>
      </c>
      <c r="R3992" s="677">
        <f t="shared" ca="1" si="688"/>
        <v>0</v>
      </c>
      <c r="S3992" s="677">
        <f t="shared" ca="1" si="688"/>
        <v>0</v>
      </c>
      <c r="T3992" s="677">
        <f t="shared" ca="1" si="688"/>
        <v>0</v>
      </c>
      <c r="U3992" s="677">
        <f t="shared" ca="1" si="688"/>
        <v>0</v>
      </c>
      <c r="V3992" s="677">
        <f t="shared" ca="1" si="688"/>
        <v>0</v>
      </c>
      <c r="W3992" s="677">
        <f t="shared" ca="1" si="680"/>
        <v>0</v>
      </c>
      <c r="X3992" s="677">
        <f t="shared" ca="1" si="688"/>
        <v>0</v>
      </c>
      <c r="Y3992" s="677">
        <f t="shared" ca="1" si="688"/>
        <v>0</v>
      </c>
      <c r="Z3992" s="677">
        <f t="shared" ca="1" si="688"/>
        <v>181907.17224216106</v>
      </c>
      <c r="AA3992" t="str">
        <f t="shared" si="684"/>
        <v>ASR_COMP</v>
      </c>
      <c r="AB3992" s="957">
        <f t="shared" si="685"/>
        <v>44682</v>
      </c>
      <c r="AC3992" t="str">
        <f t="shared" si="686"/>
        <v>Unaudited</v>
      </c>
    </row>
    <row r="3993" spans="1:29" x14ac:dyDescent="0.25">
      <c r="A3993" t="s">
        <v>423</v>
      </c>
      <c r="B3993" t="s">
        <v>1388</v>
      </c>
      <c r="C3993" t="s">
        <v>1389</v>
      </c>
      <c r="D3993">
        <v>1900</v>
      </c>
      <c r="E3993" s="957">
        <v>1</v>
      </c>
      <c r="F3993" t="s">
        <v>1034</v>
      </c>
      <c r="G3993" s="957" t="s">
        <v>1387</v>
      </c>
      <c r="H3993" t="s">
        <v>392</v>
      </c>
      <c r="I3993" s="937" t="s">
        <v>491</v>
      </c>
      <c r="J3993" s="937" t="s">
        <v>447</v>
      </c>
      <c r="K3993" s="937" t="s">
        <v>452</v>
      </c>
      <c r="L3993" s="937" t="s">
        <v>112</v>
      </c>
      <c r="M3993" s="962" t="s">
        <v>137</v>
      </c>
      <c r="N3993" s="677">
        <f t="shared" ca="1" si="687"/>
        <v>0</v>
      </c>
      <c r="O3993" s="677">
        <f t="shared" ca="1" si="688"/>
        <v>0</v>
      </c>
      <c r="P3993" s="677">
        <f t="shared" ca="1" si="688"/>
        <v>0</v>
      </c>
      <c r="Q3993" s="677">
        <f t="shared" ca="1" si="688"/>
        <v>0</v>
      </c>
      <c r="R3993" s="677">
        <f t="shared" ca="1" si="688"/>
        <v>0</v>
      </c>
      <c r="S3993" s="677">
        <f t="shared" ca="1" si="688"/>
        <v>0</v>
      </c>
      <c r="T3993" s="677">
        <f t="shared" ca="1" si="688"/>
        <v>0</v>
      </c>
      <c r="U3993" s="677">
        <f t="shared" ca="1" si="688"/>
        <v>0</v>
      </c>
      <c r="V3993" s="677">
        <f t="shared" ca="1" si="688"/>
        <v>0</v>
      </c>
      <c r="W3993" s="677">
        <f t="shared" ca="1" si="680"/>
        <v>0</v>
      </c>
      <c r="X3993" s="677">
        <f t="shared" ca="1" si="688"/>
        <v>0</v>
      </c>
      <c r="Y3993" s="677">
        <f t="shared" ca="1" si="688"/>
        <v>0</v>
      </c>
      <c r="Z3993" s="677">
        <f t="shared" ca="1" si="688"/>
        <v>0</v>
      </c>
      <c r="AA3993" t="str">
        <f t="shared" si="684"/>
        <v>ASR_COMP</v>
      </c>
      <c r="AB3993" s="957">
        <f t="shared" si="685"/>
        <v>44682</v>
      </c>
      <c r="AC3993" t="str">
        <f t="shared" si="686"/>
        <v>Unaudited</v>
      </c>
    </row>
    <row r="3994" spans="1:29" x14ac:dyDescent="0.25">
      <c r="A3994" t="s">
        <v>423</v>
      </c>
      <c r="B3994" t="s">
        <v>1388</v>
      </c>
      <c r="C3994" t="s">
        <v>1389</v>
      </c>
      <c r="D3994">
        <v>1900</v>
      </c>
      <c r="E3994" s="957">
        <v>1</v>
      </c>
      <c r="F3994" t="s">
        <v>1034</v>
      </c>
      <c r="G3994" s="957" t="s">
        <v>1387</v>
      </c>
      <c r="H3994" t="s">
        <v>392</v>
      </c>
      <c r="I3994" s="937" t="s">
        <v>491</v>
      </c>
      <c r="J3994" s="937" t="s">
        <v>447</v>
      </c>
      <c r="K3994" s="937" t="s">
        <v>452</v>
      </c>
      <c r="L3994" s="937" t="s">
        <v>113</v>
      </c>
      <c r="M3994" s="962" t="s">
        <v>165</v>
      </c>
      <c r="N3994" s="677">
        <f t="shared" ca="1" si="687"/>
        <v>0</v>
      </c>
      <c r="O3994" s="677">
        <f t="shared" ca="1" si="688"/>
        <v>0</v>
      </c>
      <c r="P3994" s="677">
        <f t="shared" ca="1" si="688"/>
        <v>0</v>
      </c>
      <c r="Q3994" s="677">
        <f t="shared" ca="1" si="688"/>
        <v>0</v>
      </c>
      <c r="R3994" s="677">
        <f t="shared" ca="1" si="688"/>
        <v>0</v>
      </c>
      <c r="S3994" s="677">
        <f t="shared" ca="1" si="688"/>
        <v>0</v>
      </c>
      <c r="T3994" s="677">
        <f t="shared" ca="1" si="688"/>
        <v>0</v>
      </c>
      <c r="U3994" s="677">
        <f t="shared" ca="1" si="688"/>
        <v>0</v>
      </c>
      <c r="V3994" s="677">
        <f t="shared" ca="1" si="688"/>
        <v>0</v>
      </c>
      <c r="W3994" s="677">
        <f t="shared" ca="1" si="680"/>
        <v>0</v>
      </c>
      <c r="X3994" s="677">
        <f t="shared" ca="1" si="688"/>
        <v>0</v>
      </c>
      <c r="Y3994" s="677">
        <f t="shared" ca="1" si="688"/>
        <v>0</v>
      </c>
      <c r="Z3994" s="677">
        <f t="shared" ca="1" si="688"/>
        <v>-1105949.072308637</v>
      </c>
      <c r="AA3994" t="str">
        <f t="shared" si="684"/>
        <v>ASR_COMP</v>
      </c>
      <c r="AB3994" s="957">
        <f t="shared" si="685"/>
        <v>44682</v>
      </c>
      <c r="AC3994" t="str">
        <f t="shared" si="686"/>
        <v>Unaudited</v>
      </c>
    </row>
    <row r="3995" spans="1:29" x14ac:dyDescent="0.25">
      <c r="A3995" t="s">
        <v>423</v>
      </c>
      <c r="B3995" t="s">
        <v>1388</v>
      </c>
      <c r="C3995" t="s">
        <v>1389</v>
      </c>
      <c r="D3995">
        <v>1900</v>
      </c>
      <c r="E3995" s="957">
        <v>1</v>
      </c>
      <c r="F3995" t="s">
        <v>1034</v>
      </c>
      <c r="G3995" s="957" t="s">
        <v>1387</v>
      </c>
      <c r="H3995" t="s">
        <v>392</v>
      </c>
      <c r="I3995" s="937" t="s">
        <v>491</v>
      </c>
      <c r="J3995" s="937" t="s">
        <v>447</v>
      </c>
      <c r="K3995" s="937" t="s">
        <v>452</v>
      </c>
      <c r="L3995" s="937" t="s">
        <v>114</v>
      </c>
      <c r="M3995" s="962" t="s">
        <v>466</v>
      </c>
      <c r="N3995" s="677">
        <f t="shared" ca="1" si="687"/>
        <v>0</v>
      </c>
      <c r="O3995" s="677">
        <f t="shared" ca="1" si="688"/>
        <v>0</v>
      </c>
      <c r="P3995" s="677">
        <f t="shared" ca="1" si="688"/>
        <v>0</v>
      </c>
      <c r="Q3995" s="677">
        <f t="shared" ca="1" si="688"/>
        <v>0</v>
      </c>
      <c r="R3995" s="677">
        <f t="shared" ca="1" si="688"/>
        <v>0</v>
      </c>
      <c r="S3995" s="677">
        <f t="shared" ca="1" si="688"/>
        <v>0</v>
      </c>
      <c r="T3995" s="677">
        <f t="shared" ca="1" si="688"/>
        <v>0</v>
      </c>
      <c r="U3995" s="677">
        <f t="shared" ca="1" si="688"/>
        <v>0</v>
      </c>
      <c r="V3995" s="677">
        <f t="shared" ca="1" si="688"/>
        <v>0</v>
      </c>
      <c r="W3995" s="677">
        <f t="shared" ca="1" si="680"/>
        <v>0</v>
      </c>
      <c r="X3995" s="677">
        <f t="shared" ca="1" si="688"/>
        <v>0</v>
      </c>
      <c r="Y3995" s="677">
        <f t="shared" ca="1" si="688"/>
        <v>0</v>
      </c>
      <c r="Z3995" s="677">
        <f t="shared" ca="1" si="688"/>
        <v>0</v>
      </c>
      <c r="AA3995" t="str">
        <f t="shared" si="684"/>
        <v>ASR_COMP</v>
      </c>
      <c r="AB3995" s="957">
        <f t="shared" si="685"/>
        <v>44682</v>
      </c>
      <c r="AC3995" t="str">
        <f t="shared" si="686"/>
        <v>Unaudited</v>
      </c>
    </row>
    <row r="3996" spans="1:29" x14ac:dyDescent="0.25">
      <c r="A3996" t="s">
        <v>423</v>
      </c>
      <c r="B3996" t="s">
        <v>1388</v>
      </c>
      <c r="C3996" t="s">
        <v>1389</v>
      </c>
      <c r="D3996">
        <v>1900</v>
      </c>
      <c r="E3996" s="957">
        <v>1</v>
      </c>
      <c r="F3996" t="s">
        <v>1034</v>
      </c>
      <c r="G3996" s="957" t="s">
        <v>1387</v>
      </c>
      <c r="H3996" t="s">
        <v>392</v>
      </c>
      <c r="I3996" s="937" t="s">
        <v>491</v>
      </c>
      <c r="J3996" s="937" t="s">
        <v>447</v>
      </c>
      <c r="K3996" s="937" t="s">
        <v>6</v>
      </c>
      <c r="L3996" s="937" t="s">
        <v>120</v>
      </c>
      <c r="M3996" s="962" t="s">
        <v>191</v>
      </c>
      <c r="N3996" s="677">
        <f t="shared" ca="1" si="687"/>
        <v>0</v>
      </c>
      <c r="O3996" s="677">
        <f t="shared" ca="1" si="688"/>
        <v>0</v>
      </c>
      <c r="P3996" s="677">
        <f t="shared" ca="1" si="688"/>
        <v>0</v>
      </c>
      <c r="Q3996" s="677">
        <f t="shared" ca="1" si="688"/>
        <v>0</v>
      </c>
      <c r="R3996" s="677">
        <f t="shared" ca="1" si="688"/>
        <v>0</v>
      </c>
      <c r="S3996" s="677">
        <f t="shared" ca="1" si="688"/>
        <v>0</v>
      </c>
      <c r="T3996" s="677">
        <f t="shared" ca="1" si="688"/>
        <v>0</v>
      </c>
      <c r="U3996" s="677">
        <f t="shared" ca="1" si="688"/>
        <v>0</v>
      </c>
      <c r="V3996" s="677">
        <f t="shared" ca="1" si="688"/>
        <v>0</v>
      </c>
      <c r="W3996" s="677">
        <f t="shared" ca="1" si="680"/>
        <v>0</v>
      </c>
      <c r="X3996" s="677">
        <f t="shared" ca="1" si="688"/>
        <v>0</v>
      </c>
      <c r="Y3996" s="677">
        <f t="shared" ca="1" si="688"/>
        <v>0</v>
      </c>
      <c r="Z3996" s="677">
        <f t="shared" ca="1" si="688"/>
        <v>25409.51</v>
      </c>
      <c r="AA3996" t="str">
        <f t="shared" si="684"/>
        <v>ASR_COMP</v>
      </c>
      <c r="AB3996" s="957">
        <f t="shared" si="685"/>
        <v>44682</v>
      </c>
      <c r="AC3996" t="str">
        <f t="shared" si="686"/>
        <v>Unaudited</v>
      </c>
    </row>
    <row r="3997" spans="1:29" x14ac:dyDescent="0.25">
      <c r="A3997" t="s">
        <v>423</v>
      </c>
      <c r="B3997" t="s">
        <v>1388</v>
      </c>
      <c r="C3997" t="s">
        <v>1389</v>
      </c>
      <c r="D3997">
        <v>1900</v>
      </c>
      <c r="E3997" s="957">
        <v>1</v>
      </c>
      <c r="F3997" t="s">
        <v>1034</v>
      </c>
      <c r="G3997" s="957" t="s">
        <v>1387</v>
      </c>
      <c r="H3997" t="s">
        <v>392</v>
      </c>
      <c r="I3997" s="937" t="s">
        <v>491</v>
      </c>
      <c r="J3997" s="937" t="s">
        <v>447</v>
      </c>
      <c r="K3997" s="937" t="s">
        <v>6</v>
      </c>
      <c r="L3997" s="937" t="s">
        <v>45</v>
      </c>
      <c r="M3997" s="962" t="s">
        <v>166</v>
      </c>
      <c r="N3997" s="677">
        <f t="shared" ca="1" si="687"/>
        <v>0</v>
      </c>
      <c r="O3997" s="677">
        <f t="shared" ca="1" si="688"/>
        <v>0</v>
      </c>
      <c r="P3997" s="677">
        <f t="shared" ca="1" si="688"/>
        <v>0</v>
      </c>
      <c r="Q3997" s="677">
        <f t="shared" ca="1" si="688"/>
        <v>0</v>
      </c>
      <c r="R3997" s="677">
        <f t="shared" ca="1" si="688"/>
        <v>0</v>
      </c>
      <c r="S3997" s="677">
        <f t="shared" ca="1" si="688"/>
        <v>0</v>
      </c>
      <c r="T3997" s="677">
        <f t="shared" ca="1" si="688"/>
        <v>0</v>
      </c>
      <c r="U3997" s="677">
        <f t="shared" ca="1" si="688"/>
        <v>0</v>
      </c>
      <c r="V3997" s="677">
        <f t="shared" ca="1" si="688"/>
        <v>0</v>
      </c>
      <c r="W3997" s="677">
        <f t="shared" ca="1" si="680"/>
        <v>0</v>
      </c>
      <c r="X3997" s="677">
        <f t="shared" ca="1" si="688"/>
        <v>0</v>
      </c>
      <c r="Y3997" s="677">
        <f t="shared" ca="1" si="688"/>
        <v>0</v>
      </c>
      <c r="Z3997" s="677">
        <f t="shared" ca="1" si="688"/>
        <v>0</v>
      </c>
      <c r="AA3997" t="str">
        <f t="shared" si="684"/>
        <v>ASR_COMP</v>
      </c>
      <c r="AB3997" s="957">
        <f t="shared" si="685"/>
        <v>44682</v>
      </c>
      <c r="AC3997" t="str">
        <f t="shared" si="686"/>
        <v>Unaudited</v>
      </c>
    </row>
    <row r="3998" spans="1:29" x14ac:dyDescent="0.25">
      <c r="A3998" t="s">
        <v>423</v>
      </c>
      <c r="B3998" t="s">
        <v>1388</v>
      </c>
      <c r="C3998" t="s">
        <v>1389</v>
      </c>
      <c r="D3998">
        <v>1900</v>
      </c>
      <c r="E3998" s="957">
        <v>1</v>
      </c>
      <c r="F3998" t="s">
        <v>1034</v>
      </c>
      <c r="G3998" s="957" t="s">
        <v>1387</v>
      </c>
      <c r="H3998" t="s">
        <v>392</v>
      </c>
      <c r="I3998" s="937" t="s">
        <v>491</v>
      </c>
      <c r="J3998" s="937" t="s">
        <v>447</v>
      </c>
      <c r="K3998" s="937" t="s">
        <v>6</v>
      </c>
      <c r="L3998" s="937" t="s">
        <v>46</v>
      </c>
      <c r="M3998" s="962" t="s">
        <v>167</v>
      </c>
      <c r="N3998" s="677">
        <f t="shared" ca="1" si="687"/>
        <v>0</v>
      </c>
      <c r="O3998" s="677">
        <f t="shared" ca="1" si="688"/>
        <v>0</v>
      </c>
      <c r="P3998" s="677">
        <f t="shared" ca="1" si="688"/>
        <v>0</v>
      </c>
      <c r="Q3998" s="677">
        <f t="shared" ca="1" si="688"/>
        <v>0</v>
      </c>
      <c r="R3998" s="677">
        <f t="shared" ca="1" si="688"/>
        <v>0</v>
      </c>
      <c r="S3998" s="677">
        <f t="shared" ca="1" si="688"/>
        <v>0</v>
      </c>
      <c r="T3998" s="677">
        <f t="shared" ca="1" si="688"/>
        <v>0</v>
      </c>
      <c r="U3998" s="677">
        <f t="shared" ca="1" si="688"/>
        <v>0</v>
      </c>
      <c r="V3998" s="677">
        <f t="shared" ca="1" si="688"/>
        <v>0</v>
      </c>
      <c r="W3998" s="677">
        <f t="shared" ca="1" si="680"/>
        <v>0</v>
      </c>
      <c r="X3998" s="677">
        <f t="shared" ca="1" si="688"/>
        <v>0</v>
      </c>
      <c r="Y3998" s="677">
        <f t="shared" ca="1" si="688"/>
        <v>0</v>
      </c>
      <c r="Z3998" s="677">
        <f t="shared" ca="1" si="688"/>
        <v>-5543.262707111453</v>
      </c>
      <c r="AA3998" t="str">
        <f t="shared" si="684"/>
        <v>ASR_COMP</v>
      </c>
      <c r="AB3998" s="957">
        <f t="shared" si="685"/>
        <v>44682</v>
      </c>
      <c r="AC3998" t="str">
        <f t="shared" si="686"/>
        <v>Unaudited</v>
      </c>
    </row>
    <row r="3999" spans="1:29" x14ac:dyDescent="0.25">
      <c r="A3999" t="s">
        <v>423</v>
      </c>
      <c r="B3999" t="s">
        <v>1388</v>
      </c>
      <c r="C3999" t="s">
        <v>1389</v>
      </c>
      <c r="D3999">
        <v>1900</v>
      </c>
      <c r="E3999" s="957">
        <v>1</v>
      </c>
      <c r="F3999" t="s">
        <v>1034</v>
      </c>
      <c r="G3999" s="957" t="s">
        <v>1387</v>
      </c>
      <c r="H3999" t="s">
        <v>392</v>
      </c>
      <c r="I3999" s="937" t="s">
        <v>491</v>
      </c>
      <c r="J3999" s="937" t="s">
        <v>447</v>
      </c>
      <c r="K3999" s="937" t="s">
        <v>6</v>
      </c>
      <c r="L3999" s="945" t="s">
        <v>168</v>
      </c>
      <c r="M3999" s="960" t="s">
        <v>464</v>
      </c>
      <c r="N3999" s="677">
        <f t="shared" ca="1" si="687"/>
        <v>0</v>
      </c>
      <c r="O3999" s="677">
        <f t="shared" ca="1" si="688"/>
        <v>0</v>
      </c>
      <c r="P3999" s="677">
        <f t="shared" ca="1" si="688"/>
        <v>0</v>
      </c>
      <c r="Q3999" s="677">
        <f t="shared" ca="1" si="688"/>
        <v>0</v>
      </c>
      <c r="R3999" s="677">
        <f t="shared" ca="1" si="688"/>
        <v>0</v>
      </c>
      <c r="S3999" s="677">
        <f t="shared" ca="1" si="688"/>
        <v>0</v>
      </c>
      <c r="T3999" s="677">
        <f t="shared" ca="1" si="688"/>
        <v>0</v>
      </c>
      <c r="U3999" s="677">
        <f t="shared" ca="1" si="688"/>
        <v>0</v>
      </c>
      <c r="V3999" s="677">
        <f t="shared" ca="1" si="688"/>
        <v>0</v>
      </c>
      <c r="W3999" s="677">
        <f t="shared" ca="1" si="680"/>
        <v>0</v>
      </c>
      <c r="X3999" s="677">
        <f t="shared" ca="1" si="688"/>
        <v>0</v>
      </c>
      <c r="Y3999" s="677">
        <f t="shared" ca="1" si="688"/>
        <v>0</v>
      </c>
      <c r="Z3999" s="677">
        <f t="shared" ca="1" si="688"/>
        <v>-1840.1981322884387</v>
      </c>
      <c r="AA3999" t="str">
        <f t="shared" si="684"/>
        <v>ASR_COMP</v>
      </c>
      <c r="AB3999" s="957">
        <f t="shared" si="685"/>
        <v>44682</v>
      </c>
      <c r="AC3999" t="str">
        <f t="shared" si="686"/>
        <v>Unaudited</v>
      </c>
    </row>
    <row r="4000" spans="1:29" x14ac:dyDescent="0.25">
      <c r="A4000" t="s">
        <v>423</v>
      </c>
      <c r="B4000" t="s">
        <v>1388</v>
      </c>
      <c r="C4000" t="s">
        <v>1389</v>
      </c>
      <c r="D4000">
        <v>1900</v>
      </c>
      <c r="E4000" s="957">
        <v>1</v>
      </c>
      <c r="F4000" t="s">
        <v>1034</v>
      </c>
      <c r="G4000" s="957" t="s">
        <v>1387</v>
      </c>
      <c r="H4000" t="s">
        <v>392</v>
      </c>
      <c r="I4000" s="962" t="s">
        <v>491</v>
      </c>
      <c r="J4000" s="962" t="s">
        <v>447</v>
      </c>
      <c r="K4000" s="962" t="s">
        <v>437</v>
      </c>
      <c r="L4000" s="937" t="s">
        <v>123</v>
      </c>
      <c r="M4000" s="962" t="s">
        <v>32</v>
      </c>
      <c r="N4000" s="677">
        <f t="shared" ca="1" si="687"/>
        <v>0</v>
      </c>
      <c r="O4000" s="677">
        <f t="shared" ca="1" si="688"/>
        <v>0</v>
      </c>
      <c r="P4000" s="677">
        <f t="shared" ca="1" si="688"/>
        <v>0</v>
      </c>
      <c r="Q4000" s="677">
        <f t="shared" ca="1" si="688"/>
        <v>0</v>
      </c>
      <c r="R4000" s="677">
        <f t="shared" ca="1" si="688"/>
        <v>0</v>
      </c>
      <c r="S4000" s="677">
        <f t="shared" ca="1" si="688"/>
        <v>0</v>
      </c>
      <c r="T4000" s="677">
        <f t="shared" ca="1" si="688"/>
        <v>0</v>
      </c>
      <c r="U4000" s="677">
        <f t="shared" ca="1" si="688"/>
        <v>0</v>
      </c>
      <c r="V4000" s="677">
        <f t="shared" ca="1" si="688"/>
        <v>0</v>
      </c>
      <c r="W4000" s="677">
        <f t="shared" ca="1" si="680"/>
        <v>0</v>
      </c>
      <c r="X4000" s="677">
        <f t="shared" ca="1" si="688"/>
        <v>0</v>
      </c>
      <c r="Y4000" s="677">
        <f t="shared" ca="1" si="688"/>
        <v>0</v>
      </c>
      <c r="Z4000" s="677">
        <f t="shared" ca="1" si="688"/>
        <v>0</v>
      </c>
      <c r="AA4000" t="str">
        <f t="shared" si="684"/>
        <v>ASR_COMP</v>
      </c>
      <c r="AB4000" s="957">
        <f t="shared" si="685"/>
        <v>44682</v>
      </c>
      <c r="AC4000" t="str">
        <f t="shared" si="686"/>
        <v>Unaudited</v>
      </c>
    </row>
    <row r="4001" spans="1:29" x14ac:dyDescent="0.25">
      <c r="A4001" t="s">
        <v>423</v>
      </c>
      <c r="B4001" t="s">
        <v>1388</v>
      </c>
      <c r="C4001" t="s">
        <v>1389</v>
      </c>
      <c r="D4001">
        <v>1900</v>
      </c>
      <c r="E4001" s="957">
        <v>1</v>
      </c>
      <c r="F4001" t="s">
        <v>1034</v>
      </c>
      <c r="G4001" s="957" t="s">
        <v>1387</v>
      </c>
      <c r="H4001" t="s">
        <v>392</v>
      </c>
      <c r="I4001" s="937" t="s">
        <v>491</v>
      </c>
      <c r="J4001" s="937" t="s">
        <v>447</v>
      </c>
      <c r="K4001" s="937" t="s">
        <v>437</v>
      </c>
      <c r="L4001" s="937" t="s">
        <v>946</v>
      </c>
      <c r="M4001" s="962" t="s">
        <v>938</v>
      </c>
      <c r="N4001" s="677">
        <f t="shared" ca="1" si="687"/>
        <v>0</v>
      </c>
      <c r="O4001" s="677">
        <f t="shared" ca="1" si="688"/>
        <v>0</v>
      </c>
      <c r="P4001" s="677">
        <f t="shared" ca="1" si="688"/>
        <v>0</v>
      </c>
      <c r="Q4001" s="677">
        <f t="shared" ca="1" si="688"/>
        <v>0</v>
      </c>
      <c r="R4001" s="677">
        <f t="shared" ca="1" si="688"/>
        <v>0</v>
      </c>
      <c r="S4001" s="677">
        <f t="shared" ca="1" si="688"/>
        <v>0</v>
      </c>
      <c r="T4001" s="677">
        <f t="shared" ca="1" si="688"/>
        <v>0</v>
      </c>
      <c r="U4001" s="677">
        <f t="shared" ca="1" si="688"/>
        <v>0</v>
      </c>
      <c r="V4001" s="677">
        <f t="shared" ca="1" si="688"/>
        <v>0</v>
      </c>
      <c r="W4001" s="677">
        <f t="shared" ca="1" si="680"/>
        <v>0</v>
      </c>
      <c r="X4001" s="677">
        <f t="shared" ca="1" si="688"/>
        <v>0</v>
      </c>
      <c r="Y4001" s="677">
        <f t="shared" ca="1" si="688"/>
        <v>0</v>
      </c>
      <c r="Z4001" s="677">
        <f t="shared" ca="1" si="688"/>
        <v>0</v>
      </c>
      <c r="AA4001" t="str">
        <f t="shared" si="684"/>
        <v>ASR_COMP</v>
      </c>
      <c r="AB4001" s="957">
        <f t="shared" si="685"/>
        <v>44682</v>
      </c>
      <c r="AC4001" t="str">
        <f t="shared" si="686"/>
        <v>Unaudited</v>
      </c>
    </row>
    <row r="4002" spans="1:29" x14ac:dyDescent="0.25">
      <c r="A4002" t="s">
        <v>423</v>
      </c>
      <c r="B4002" t="s">
        <v>1388</v>
      </c>
      <c r="C4002" t="s">
        <v>1389</v>
      </c>
      <c r="D4002">
        <v>1900</v>
      </c>
      <c r="E4002" s="957">
        <v>1</v>
      </c>
      <c r="F4002" t="s">
        <v>1034</v>
      </c>
      <c r="G4002" s="957" t="s">
        <v>1387</v>
      </c>
      <c r="H4002" t="s">
        <v>392</v>
      </c>
      <c r="I4002" s="937" t="s">
        <v>491</v>
      </c>
      <c r="J4002" s="937" t="s">
        <v>447</v>
      </c>
      <c r="K4002" s="937" t="s">
        <v>437</v>
      </c>
      <c r="L4002" s="937" t="s">
        <v>170</v>
      </c>
      <c r="M4002" s="962" t="s">
        <v>40</v>
      </c>
      <c r="N4002" s="677">
        <f t="shared" ca="1" si="687"/>
        <v>0</v>
      </c>
      <c r="O4002" s="677">
        <f t="shared" ca="1" si="688"/>
        <v>0</v>
      </c>
      <c r="P4002" s="677">
        <f t="shared" ca="1" si="688"/>
        <v>0</v>
      </c>
      <c r="Q4002" s="677">
        <f t="shared" ca="1" si="688"/>
        <v>0</v>
      </c>
      <c r="R4002" s="677">
        <f t="shared" ca="1" si="688"/>
        <v>0</v>
      </c>
      <c r="S4002" s="677">
        <f t="shared" ca="1" si="688"/>
        <v>0</v>
      </c>
      <c r="T4002" s="677">
        <f t="shared" ca="1" si="688"/>
        <v>0</v>
      </c>
      <c r="U4002" s="677">
        <f t="shared" ca="1" si="688"/>
        <v>0</v>
      </c>
      <c r="V4002" s="677">
        <f t="shared" ca="1" si="688"/>
        <v>0</v>
      </c>
      <c r="W4002" s="677">
        <f t="shared" ca="1" si="680"/>
        <v>0</v>
      </c>
      <c r="X4002" s="677">
        <f t="shared" ca="1" si="688"/>
        <v>0</v>
      </c>
      <c r="Y4002" s="677">
        <f t="shared" ca="1" si="688"/>
        <v>0</v>
      </c>
      <c r="Z4002" s="677">
        <f t="shared" ca="1" si="688"/>
        <v>0</v>
      </c>
      <c r="AA4002" t="str">
        <f t="shared" si="684"/>
        <v>ASR_COMP</v>
      </c>
      <c r="AB4002" s="957">
        <f t="shared" si="685"/>
        <v>44682</v>
      </c>
      <c r="AC4002" t="str">
        <f t="shared" si="686"/>
        <v>Unaudited</v>
      </c>
    </row>
    <row r="4003" spans="1:29" x14ac:dyDescent="0.25">
      <c r="A4003" t="s">
        <v>423</v>
      </c>
      <c r="B4003" t="s">
        <v>1388</v>
      </c>
      <c r="C4003" t="s">
        <v>1389</v>
      </c>
      <c r="D4003">
        <v>1900</v>
      </c>
      <c r="E4003" s="957">
        <v>1</v>
      </c>
      <c r="F4003" t="s">
        <v>1034</v>
      </c>
      <c r="G4003" s="957" t="s">
        <v>1387</v>
      </c>
      <c r="H4003" t="s">
        <v>392</v>
      </c>
      <c r="I4003" s="937" t="s">
        <v>491</v>
      </c>
      <c r="J4003" s="937" t="s">
        <v>447</v>
      </c>
      <c r="K4003" s="937" t="s">
        <v>437</v>
      </c>
      <c r="L4003" s="937" t="s">
        <v>171</v>
      </c>
      <c r="M4003" s="962" t="s">
        <v>332</v>
      </c>
      <c r="N4003" s="677">
        <f t="shared" ca="1" si="687"/>
        <v>0</v>
      </c>
      <c r="O4003" s="677">
        <f t="shared" ca="1" si="688"/>
        <v>0</v>
      </c>
      <c r="P4003" s="677">
        <f t="shared" ca="1" si="688"/>
        <v>0</v>
      </c>
      <c r="Q4003" s="677">
        <f t="shared" ca="1" si="688"/>
        <v>0</v>
      </c>
      <c r="R4003" s="677">
        <f t="shared" ca="1" si="688"/>
        <v>0</v>
      </c>
      <c r="S4003" s="677">
        <f t="shared" ca="1" si="688"/>
        <v>0</v>
      </c>
      <c r="T4003" s="677">
        <f t="shared" ca="1" si="688"/>
        <v>0</v>
      </c>
      <c r="U4003" s="677">
        <f t="shared" ca="1" si="688"/>
        <v>0</v>
      </c>
      <c r="V4003" s="677">
        <f t="shared" ca="1" si="688"/>
        <v>0</v>
      </c>
      <c r="W4003" s="677">
        <f t="shared" ca="1" si="680"/>
        <v>0</v>
      </c>
      <c r="X4003" s="677">
        <f t="shared" ca="1" si="688"/>
        <v>0</v>
      </c>
      <c r="Y4003" s="677">
        <f t="shared" ca="1" si="688"/>
        <v>0</v>
      </c>
      <c r="Z4003" s="677">
        <f t="shared" ca="1" si="688"/>
        <v>0</v>
      </c>
      <c r="AA4003" t="str">
        <f t="shared" si="684"/>
        <v>ASR_COMP</v>
      </c>
      <c r="AB4003" s="957">
        <f t="shared" si="685"/>
        <v>44682</v>
      </c>
      <c r="AC4003" t="str">
        <f t="shared" si="686"/>
        <v>Unaudited</v>
      </c>
    </row>
    <row r="4004" spans="1:29" x14ac:dyDescent="0.25">
      <c r="A4004" t="s">
        <v>423</v>
      </c>
      <c r="B4004" t="s">
        <v>1388</v>
      </c>
      <c r="C4004" t="s">
        <v>1389</v>
      </c>
      <c r="D4004">
        <v>1900</v>
      </c>
      <c r="E4004" s="957">
        <v>1</v>
      </c>
      <c r="F4004" t="s">
        <v>1034</v>
      </c>
      <c r="G4004" s="957" t="s">
        <v>1387</v>
      </c>
      <c r="H4004" t="s">
        <v>392</v>
      </c>
      <c r="I4004" s="937" t="s">
        <v>491</v>
      </c>
      <c r="J4004" s="937" t="s">
        <v>453</v>
      </c>
      <c r="K4004" s="937" t="s">
        <v>438</v>
      </c>
      <c r="L4004" s="937" t="s">
        <v>124</v>
      </c>
      <c r="M4004" s="962" t="s">
        <v>27</v>
      </c>
      <c r="N4004" s="677">
        <f t="shared" ca="1" si="687"/>
        <v>0</v>
      </c>
      <c r="O4004" s="677">
        <f t="shared" ca="1" si="688"/>
        <v>0</v>
      </c>
      <c r="P4004" s="677">
        <f t="shared" ca="1" si="688"/>
        <v>0</v>
      </c>
      <c r="Q4004" s="677">
        <f t="shared" ca="1" si="688"/>
        <v>0</v>
      </c>
      <c r="R4004" s="677">
        <f t="shared" ca="1" si="688"/>
        <v>0</v>
      </c>
      <c r="S4004" s="677">
        <f t="shared" ca="1" si="688"/>
        <v>0</v>
      </c>
      <c r="T4004" s="677">
        <f t="shared" ca="1" si="688"/>
        <v>0</v>
      </c>
      <c r="U4004" s="677">
        <f t="shared" ca="1" si="688"/>
        <v>0</v>
      </c>
      <c r="V4004" s="677">
        <f t="shared" ca="1" si="688"/>
        <v>0</v>
      </c>
      <c r="W4004" s="677">
        <f t="shared" ca="1" si="680"/>
        <v>0</v>
      </c>
      <c r="X4004" s="677">
        <f t="shared" ca="1" si="688"/>
        <v>0</v>
      </c>
      <c r="Y4004" s="677">
        <f t="shared" ca="1" si="688"/>
        <v>0</v>
      </c>
      <c r="Z4004" s="677">
        <f t="shared" ca="1" si="688"/>
        <v>0</v>
      </c>
      <c r="AA4004" t="str">
        <f t="shared" si="684"/>
        <v>ASR_COMP</v>
      </c>
      <c r="AB4004" s="957">
        <f t="shared" si="685"/>
        <v>44682</v>
      </c>
      <c r="AC4004" t="str">
        <f t="shared" si="686"/>
        <v>Unaudited</v>
      </c>
    </row>
    <row r="4005" spans="1:29" x14ac:dyDescent="0.25">
      <c r="A4005" t="s">
        <v>423</v>
      </c>
      <c r="B4005" t="s">
        <v>1388</v>
      </c>
      <c r="C4005" t="s">
        <v>1389</v>
      </c>
      <c r="D4005">
        <v>1900</v>
      </c>
      <c r="E4005" s="957">
        <v>1</v>
      </c>
      <c r="F4005" t="s">
        <v>1034</v>
      </c>
      <c r="G4005" s="957" t="s">
        <v>1387</v>
      </c>
      <c r="H4005" t="s">
        <v>392</v>
      </c>
      <c r="I4005" s="937" t="s">
        <v>491</v>
      </c>
      <c r="J4005" s="937" t="s">
        <v>453</v>
      </c>
      <c r="K4005" s="937" t="s">
        <v>438</v>
      </c>
      <c r="L4005" s="937" t="s">
        <v>125</v>
      </c>
      <c r="M4005" s="962" t="s">
        <v>100</v>
      </c>
      <c r="N4005" s="677">
        <f t="shared" ca="1" si="687"/>
        <v>0</v>
      </c>
      <c r="O4005" s="677">
        <f t="shared" ca="1" si="688"/>
        <v>0</v>
      </c>
      <c r="P4005" s="677">
        <f t="shared" ca="1" si="688"/>
        <v>0</v>
      </c>
      <c r="Q4005" s="677">
        <f t="shared" ca="1" si="688"/>
        <v>0</v>
      </c>
      <c r="R4005" s="677">
        <f t="shared" ca="1" si="688"/>
        <v>0</v>
      </c>
      <c r="S4005" s="677">
        <f t="shared" ca="1" si="688"/>
        <v>0</v>
      </c>
      <c r="T4005" s="677">
        <f t="shared" ca="1" si="688"/>
        <v>0</v>
      </c>
      <c r="U4005" s="677">
        <f t="shared" ca="1" si="688"/>
        <v>0</v>
      </c>
      <c r="V4005" s="677">
        <f t="shared" ca="1" si="688"/>
        <v>0</v>
      </c>
      <c r="W4005" s="677">
        <f t="shared" ca="1" si="680"/>
        <v>0</v>
      </c>
      <c r="X4005" s="677">
        <f t="shared" ca="1" si="688"/>
        <v>0</v>
      </c>
      <c r="Y4005" s="677">
        <f t="shared" ca="1" si="688"/>
        <v>0</v>
      </c>
      <c r="Z4005" s="677">
        <f t="shared" ca="1" si="688"/>
        <v>0</v>
      </c>
      <c r="AA4005" t="str">
        <f t="shared" si="684"/>
        <v>ASR_COMP</v>
      </c>
      <c r="AB4005" s="957">
        <f t="shared" si="685"/>
        <v>44682</v>
      </c>
      <c r="AC4005" t="str">
        <f t="shared" si="686"/>
        <v>Unaudited</v>
      </c>
    </row>
    <row r="4006" spans="1:29" x14ac:dyDescent="0.25">
      <c r="A4006" t="s">
        <v>423</v>
      </c>
      <c r="B4006" t="s">
        <v>1388</v>
      </c>
      <c r="C4006" t="s">
        <v>1389</v>
      </c>
      <c r="D4006">
        <v>1900</v>
      </c>
      <c r="E4006" s="957">
        <v>1</v>
      </c>
      <c r="F4006" t="s">
        <v>1034</v>
      </c>
      <c r="G4006" s="957" t="s">
        <v>1387</v>
      </c>
      <c r="H4006" t="s">
        <v>392</v>
      </c>
      <c r="I4006" s="937" t="s">
        <v>491</v>
      </c>
      <c r="J4006" s="937" t="s">
        <v>453</v>
      </c>
      <c r="K4006" s="937" t="s">
        <v>438</v>
      </c>
      <c r="L4006" s="937" t="s">
        <v>126</v>
      </c>
      <c r="M4006" s="962" t="s">
        <v>101</v>
      </c>
      <c r="N4006" s="677">
        <f t="shared" ca="1" si="687"/>
        <v>0</v>
      </c>
      <c r="O4006" s="677">
        <f t="shared" ca="1" si="688"/>
        <v>0</v>
      </c>
      <c r="P4006" s="677">
        <f t="shared" ca="1" si="688"/>
        <v>0</v>
      </c>
      <c r="Q4006" s="677">
        <f t="shared" ca="1" si="688"/>
        <v>0</v>
      </c>
      <c r="R4006" s="677">
        <f t="shared" ca="1" si="688"/>
        <v>0</v>
      </c>
      <c r="S4006" s="677">
        <f t="shared" ca="1" si="688"/>
        <v>0</v>
      </c>
      <c r="T4006" s="677">
        <f t="shared" ca="1" si="688"/>
        <v>0</v>
      </c>
      <c r="U4006" s="677">
        <f t="shared" ca="1" si="688"/>
        <v>0</v>
      </c>
      <c r="V4006" s="677">
        <f t="shared" ca="1" si="688"/>
        <v>0</v>
      </c>
      <c r="W4006" s="677">
        <f t="shared" ca="1" si="680"/>
        <v>0</v>
      </c>
      <c r="X4006" s="677">
        <f t="shared" ca="1" si="688"/>
        <v>0</v>
      </c>
      <c r="Y4006" s="677">
        <f t="shared" ca="1" si="688"/>
        <v>0</v>
      </c>
      <c r="Z4006" s="677">
        <f t="shared" ca="1" si="688"/>
        <v>0</v>
      </c>
      <c r="AA4006" t="str">
        <f t="shared" si="684"/>
        <v>ASR_COMP</v>
      </c>
      <c r="AB4006" s="957">
        <f t="shared" si="685"/>
        <v>44682</v>
      </c>
      <c r="AC4006" t="str">
        <f t="shared" si="686"/>
        <v>Unaudited</v>
      </c>
    </row>
    <row r="4007" spans="1:29" x14ac:dyDescent="0.25">
      <c r="A4007" t="s">
        <v>423</v>
      </c>
      <c r="B4007" t="s">
        <v>1388</v>
      </c>
      <c r="C4007" t="s">
        <v>1389</v>
      </c>
      <c r="D4007">
        <v>1900</v>
      </c>
      <c r="E4007" s="957">
        <v>1</v>
      </c>
      <c r="F4007" t="s">
        <v>1034</v>
      </c>
      <c r="G4007" s="957" t="s">
        <v>1387</v>
      </c>
      <c r="H4007" t="s">
        <v>392</v>
      </c>
      <c r="I4007" s="937" t="s">
        <v>491</v>
      </c>
      <c r="J4007" s="937" t="s">
        <v>453</v>
      </c>
      <c r="K4007" s="937" t="s">
        <v>438</v>
      </c>
      <c r="L4007" s="945" t="s">
        <v>127</v>
      </c>
      <c r="M4007" s="960" t="s">
        <v>102</v>
      </c>
      <c r="N4007" s="677">
        <f t="shared" ca="1" si="687"/>
        <v>0</v>
      </c>
      <c r="O4007" s="677">
        <f t="shared" ca="1" si="688"/>
        <v>0</v>
      </c>
      <c r="P4007" s="677">
        <f t="shared" ca="1" si="688"/>
        <v>0</v>
      </c>
      <c r="Q4007" s="677">
        <f t="shared" ca="1" si="688"/>
        <v>0</v>
      </c>
      <c r="R4007" s="677">
        <f t="shared" ca="1" si="688"/>
        <v>0</v>
      </c>
      <c r="S4007" s="677">
        <f t="shared" ca="1" si="688"/>
        <v>0</v>
      </c>
      <c r="T4007" s="677">
        <f t="shared" ca="1" si="688"/>
        <v>0</v>
      </c>
      <c r="U4007" s="677">
        <f t="shared" ca="1" si="688"/>
        <v>0</v>
      </c>
      <c r="V4007" s="677">
        <f t="shared" ca="1" si="688"/>
        <v>0</v>
      </c>
      <c r="W4007" s="677">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7">
        <f t="shared" ca="1" si="688"/>
        <v>0</v>
      </c>
      <c r="Y4007" s="677">
        <f t="shared" ca="1" si="688"/>
        <v>0</v>
      </c>
      <c r="Z4007" s="677">
        <f t="shared" ca="1" si="688"/>
        <v>0</v>
      </c>
      <c r="AA4007" t="str">
        <f t="shared" si="684"/>
        <v>ASR_COMP</v>
      </c>
      <c r="AB4007" s="957">
        <f t="shared" si="685"/>
        <v>44682</v>
      </c>
      <c r="AC4007" t="str">
        <f t="shared" si="686"/>
        <v>Unaudited</v>
      </c>
    </row>
    <row r="4008" spans="1:29" x14ac:dyDescent="0.25">
      <c r="A4008" t="s">
        <v>423</v>
      </c>
      <c r="B4008" t="s">
        <v>1388</v>
      </c>
      <c r="C4008" t="s">
        <v>1389</v>
      </c>
      <c r="D4008">
        <v>1900</v>
      </c>
      <c r="E4008" s="957">
        <v>1</v>
      </c>
      <c r="F4008" t="s">
        <v>1034</v>
      </c>
      <c r="G4008" s="957" t="s">
        <v>1387</v>
      </c>
      <c r="H4008" t="s">
        <v>392</v>
      </c>
      <c r="I4008" s="937" t="s">
        <v>491</v>
      </c>
      <c r="J4008" s="937" t="s">
        <v>453</v>
      </c>
      <c r="K4008" s="937" t="s">
        <v>438</v>
      </c>
      <c r="L4008" s="937" t="s">
        <v>128</v>
      </c>
      <c r="M4008" s="962" t="s">
        <v>103</v>
      </c>
      <c r="N4008" s="677">
        <f t="shared" ca="1" si="687"/>
        <v>0</v>
      </c>
      <c r="O4008" s="677">
        <f t="shared" ca="1" si="688"/>
        <v>0</v>
      </c>
      <c r="P4008" s="677">
        <f t="shared" ca="1" si="688"/>
        <v>0</v>
      </c>
      <c r="Q4008" s="677">
        <f t="shared" ca="1" si="688"/>
        <v>0</v>
      </c>
      <c r="R4008" s="677">
        <f t="shared" ca="1" si="688"/>
        <v>0</v>
      </c>
      <c r="S4008" s="677">
        <f t="shared" ca="1" si="688"/>
        <v>0</v>
      </c>
      <c r="T4008" s="677">
        <f t="shared" ca="1" si="688"/>
        <v>0</v>
      </c>
      <c r="U4008" s="677">
        <f t="shared" ca="1" si="688"/>
        <v>0</v>
      </c>
      <c r="V4008" s="677">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7">
        <f t="shared" ca="1" si="689"/>
        <v>0</v>
      </c>
      <c r="X4008" s="677">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7">
        <f t="shared" ca="1" si="691"/>
        <v>0</v>
      </c>
      <c r="Z4008" s="677">
        <f t="shared" ca="1" si="691"/>
        <v>0</v>
      </c>
      <c r="AA4008" t="str">
        <f t="shared" si="684"/>
        <v>ASR_COMP</v>
      </c>
      <c r="AB4008" s="957">
        <f t="shared" si="685"/>
        <v>44682</v>
      </c>
      <c r="AC4008" t="str">
        <f t="shared" si="686"/>
        <v>Unaudited</v>
      </c>
    </row>
    <row r="4009" spans="1:29" x14ac:dyDescent="0.25">
      <c r="A4009" t="s">
        <v>423</v>
      </c>
      <c r="B4009" t="s">
        <v>1388</v>
      </c>
      <c r="C4009" t="s">
        <v>1389</v>
      </c>
      <c r="D4009">
        <v>1900</v>
      </c>
      <c r="E4009" s="957">
        <v>1</v>
      </c>
      <c r="F4009" t="s">
        <v>1034</v>
      </c>
      <c r="G4009" s="957" t="s">
        <v>1387</v>
      </c>
      <c r="H4009" t="s">
        <v>392</v>
      </c>
      <c r="I4009" s="937" t="s">
        <v>491</v>
      </c>
      <c r="J4009" s="937" t="s">
        <v>453</v>
      </c>
      <c r="K4009" s="937" t="s">
        <v>438</v>
      </c>
      <c r="L4009" s="937" t="s">
        <v>129</v>
      </c>
      <c r="M4009" s="962" t="s">
        <v>28</v>
      </c>
      <c r="N4009" s="677">
        <f t="shared" ca="1" si="687"/>
        <v>0</v>
      </c>
      <c r="O4009" s="677">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7">
        <f t="shared" ca="1" si="692"/>
        <v>0</v>
      </c>
      <c r="Q4009" s="677">
        <f t="shared" ca="1" si="692"/>
        <v>0</v>
      </c>
      <c r="R4009" s="677">
        <f t="shared" ca="1" si="692"/>
        <v>0</v>
      </c>
      <c r="S4009" s="677">
        <f t="shared" ca="1" si="692"/>
        <v>0</v>
      </c>
      <c r="T4009" s="677">
        <f t="shared" ca="1" si="692"/>
        <v>0</v>
      </c>
      <c r="U4009" s="677">
        <f t="shared" ca="1" si="692"/>
        <v>0</v>
      </c>
      <c r="V4009" s="677">
        <f t="shared" ca="1" si="690"/>
        <v>0</v>
      </c>
      <c r="W4009" s="677">
        <f t="shared" ca="1" si="689"/>
        <v>0</v>
      </c>
      <c r="X4009" s="677">
        <f t="shared" ca="1" si="691"/>
        <v>0</v>
      </c>
      <c r="Y4009" s="677">
        <f t="shared" ca="1" si="691"/>
        <v>0</v>
      </c>
      <c r="Z4009" s="677">
        <f t="shared" ca="1" si="691"/>
        <v>0</v>
      </c>
      <c r="AA4009" t="str">
        <f t="shared" si="684"/>
        <v>ASR_COMP</v>
      </c>
      <c r="AB4009" s="957">
        <f t="shared" si="685"/>
        <v>44682</v>
      </c>
      <c r="AC4009" t="str">
        <f t="shared" si="686"/>
        <v>Unaudited</v>
      </c>
    </row>
    <row r="4010" spans="1:29" x14ac:dyDescent="0.25">
      <c r="A4010" t="s">
        <v>423</v>
      </c>
      <c r="B4010" t="s">
        <v>1388</v>
      </c>
      <c r="C4010" t="s">
        <v>1389</v>
      </c>
      <c r="D4010">
        <v>1900</v>
      </c>
      <c r="E4010" s="957">
        <v>1</v>
      </c>
      <c r="F4010" t="s">
        <v>1034</v>
      </c>
      <c r="G4010" s="957" t="s">
        <v>1387</v>
      </c>
      <c r="H4010" t="s">
        <v>392</v>
      </c>
      <c r="I4010" s="937" t="s">
        <v>491</v>
      </c>
      <c r="J4010" s="937" t="s">
        <v>439</v>
      </c>
      <c r="K4010" s="937" t="s">
        <v>439</v>
      </c>
      <c r="L4010" s="937" t="s">
        <v>131</v>
      </c>
      <c r="M4010" s="962" t="s">
        <v>329</v>
      </c>
      <c r="N4010" s="677">
        <f t="shared" ca="1" si="687"/>
        <v>0</v>
      </c>
      <c r="O4010" s="677">
        <f t="shared" ca="1" si="692"/>
        <v>0</v>
      </c>
      <c r="P4010" s="677">
        <f t="shared" ca="1" si="692"/>
        <v>0</v>
      </c>
      <c r="Q4010" s="677">
        <f t="shared" ca="1" si="692"/>
        <v>0</v>
      </c>
      <c r="R4010" s="677">
        <f t="shared" ca="1" si="692"/>
        <v>0</v>
      </c>
      <c r="S4010" s="677">
        <f t="shared" ca="1" si="692"/>
        <v>0</v>
      </c>
      <c r="T4010" s="677">
        <f t="shared" ca="1" si="692"/>
        <v>0</v>
      </c>
      <c r="U4010" s="677">
        <f t="shared" ca="1" si="692"/>
        <v>0</v>
      </c>
      <c r="V4010" s="677">
        <f t="shared" ca="1" si="690"/>
        <v>0</v>
      </c>
      <c r="W4010" s="677">
        <f t="shared" ca="1" si="689"/>
        <v>0</v>
      </c>
      <c r="X4010" s="677">
        <f t="shared" ca="1" si="691"/>
        <v>0</v>
      </c>
      <c r="Y4010" s="677">
        <f t="shared" ca="1" si="691"/>
        <v>0</v>
      </c>
      <c r="Z4010" s="677">
        <f t="shared" ca="1" si="691"/>
        <v>0</v>
      </c>
      <c r="AA4010" t="str">
        <f t="shared" si="684"/>
        <v>ASR_COMP</v>
      </c>
      <c r="AB4010" s="957">
        <f t="shared" si="685"/>
        <v>44682</v>
      </c>
      <c r="AC4010" t="str">
        <f t="shared" si="686"/>
        <v>Unaudited</v>
      </c>
    </row>
    <row r="4011" spans="1:29" x14ac:dyDescent="0.25">
      <c r="A4011" t="s">
        <v>423</v>
      </c>
      <c r="B4011" t="s">
        <v>1388</v>
      </c>
      <c r="C4011" t="s">
        <v>1389</v>
      </c>
      <c r="D4011">
        <v>1900</v>
      </c>
      <c r="E4011" s="957">
        <v>1</v>
      </c>
      <c r="F4011" t="s">
        <v>1034</v>
      </c>
      <c r="G4011" s="957" t="s">
        <v>1387</v>
      </c>
      <c r="H4011" t="s">
        <v>392</v>
      </c>
      <c r="I4011" s="937" t="s">
        <v>491</v>
      </c>
      <c r="J4011" s="937" t="s">
        <v>439</v>
      </c>
      <c r="K4011" s="937" t="s">
        <v>439</v>
      </c>
      <c r="L4011" s="937" t="s">
        <v>132</v>
      </c>
      <c r="M4011" s="962" t="s">
        <v>328</v>
      </c>
      <c r="N4011" s="677">
        <f t="shared" ca="1" si="687"/>
        <v>0</v>
      </c>
      <c r="O4011" s="677">
        <f t="shared" ca="1" si="692"/>
        <v>0</v>
      </c>
      <c r="P4011" s="677">
        <f t="shared" ca="1" si="692"/>
        <v>0</v>
      </c>
      <c r="Q4011" s="677">
        <f t="shared" ca="1" si="692"/>
        <v>0</v>
      </c>
      <c r="R4011" s="677">
        <f t="shared" ca="1" si="692"/>
        <v>0</v>
      </c>
      <c r="S4011" s="677">
        <f t="shared" ca="1" si="692"/>
        <v>0</v>
      </c>
      <c r="T4011" s="677">
        <f t="shared" ca="1" si="692"/>
        <v>0</v>
      </c>
      <c r="U4011" s="677">
        <f t="shared" ca="1" si="692"/>
        <v>0</v>
      </c>
      <c r="V4011" s="677">
        <f t="shared" ca="1" si="690"/>
        <v>0</v>
      </c>
      <c r="W4011" s="677">
        <f t="shared" ca="1" si="689"/>
        <v>0</v>
      </c>
      <c r="X4011" s="677">
        <f t="shared" ca="1" si="691"/>
        <v>0</v>
      </c>
      <c r="Y4011" s="677">
        <f t="shared" ca="1" si="691"/>
        <v>0</v>
      </c>
      <c r="Z4011" s="677">
        <f t="shared" ca="1" si="691"/>
        <v>0</v>
      </c>
      <c r="AA4011" t="str">
        <f t="shared" si="684"/>
        <v>ASR_COMP</v>
      </c>
      <c r="AB4011" s="957">
        <f t="shared" si="685"/>
        <v>44682</v>
      </c>
      <c r="AC4011" t="str">
        <f t="shared" si="686"/>
        <v>Unaudited</v>
      </c>
    </row>
    <row r="4012" spans="1:29" ht="30" x14ac:dyDescent="0.25">
      <c r="A4012" t="s">
        <v>423</v>
      </c>
      <c r="B4012" t="s">
        <v>1388</v>
      </c>
      <c r="C4012" t="s">
        <v>1389</v>
      </c>
      <c r="D4012">
        <v>1900</v>
      </c>
      <c r="E4012" s="957">
        <v>1</v>
      </c>
      <c r="F4012" t="s">
        <v>1034</v>
      </c>
      <c r="G4012" s="957" t="s">
        <v>1387</v>
      </c>
      <c r="H4012" t="s">
        <v>392</v>
      </c>
      <c r="I4012" s="937" t="s">
        <v>491</v>
      </c>
      <c r="J4012" s="937" t="s">
        <v>439</v>
      </c>
      <c r="K4012" s="937" t="s">
        <v>439</v>
      </c>
      <c r="L4012" s="945" t="s">
        <v>133</v>
      </c>
      <c r="M4012" s="960" t="s">
        <v>182</v>
      </c>
      <c r="N4012" s="677">
        <f t="shared" ca="1" si="687"/>
        <v>0</v>
      </c>
      <c r="O4012" s="677">
        <f t="shared" ca="1" si="692"/>
        <v>0</v>
      </c>
      <c r="P4012" s="677">
        <f t="shared" ca="1" si="692"/>
        <v>0</v>
      </c>
      <c r="Q4012" s="677">
        <f t="shared" ca="1" si="692"/>
        <v>0</v>
      </c>
      <c r="R4012" s="677">
        <f t="shared" ca="1" si="692"/>
        <v>0</v>
      </c>
      <c r="S4012" s="677">
        <f t="shared" ca="1" si="692"/>
        <v>0</v>
      </c>
      <c r="T4012" s="677">
        <f t="shared" ca="1" si="692"/>
        <v>0</v>
      </c>
      <c r="U4012" s="677">
        <f t="shared" ca="1" si="692"/>
        <v>0</v>
      </c>
      <c r="V4012" s="677">
        <f t="shared" ca="1" si="690"/>
        <v>0</v>
      </c>
      <c r="W4012" s="677">
        <f t="shared" ca="1" si="689"/>
        <v>0</v>
      </c>
      <c r="X4012" s="677">
        <f t="shared" ca="1" si="691"/>
        <v>0</v>
      </c>
      <c r="Y4012" s="677">
        <f t="shared" ca="1" si="691"/>
        <v>0</v>
      </c>
      <c r="Z4012" s="677">
        <f t="shared" ca="1" si="691"/>
        <v>0</v>
      </c>
      <c r="AA4012" t="str">
        <f t="shared" si="684"/>
        <v>ASR_COMP</v>
      </c>
      <c r="AB4012" s="957">
        <f t="shared" si="685"/>
        <v>44682</v>
      </c>
      <c r="AC4012" t="str">
        <f t="shared" si="686"/>
        <v>Unaudited</v>
      </c>
    </row>
    <row r="4013" spans="1:29" x14ac:dyDescent="0.25">
      <c r="A4013" t="s">
        <v>423</v>
      </c>
      <c r="B4013" t="s">
        <v>1388</v>
      </c>
      <c r="C4013" t="s">
        <v>1389</v>
      </c>
      <c r="D4013">
        <v>1900</v>
      </c>
      <c r="E4013" s="957">
        <v>1</v>
      </c>
      <c r="F4013" t="s">
        <v>1034</v>
      </c>
      <c r="G4013" s="957" t="s">
        <v>1387</v>
      </c>
      <c r="H4013" t="s">
        <v>392</v>
      </c>
      <c r="I4013" s="962" t="s">
        <v>491</v>
      </c>
      <c r="J4013" s="962" t="s">
        <v>439</v>
      </c>
      <c r="K4013" s="962" t="s">
        <v>439</v>
      </c>
      <c r="L4013" s="953" t="s">
        <v>134</v>
      </c>
      <c r="M4013" s="962" t="s">
        <v>497</v>
      </c>
      <c r="N4013" s="677">
        <f t="shared" ca="1" si="687"/>
        <v>0</v>
      </c>
      <c r="O4013" s="677">
        <f t="shared" ca="1" si="692"/>
        <v>0</v>
      </c>
      <c r="P4013" s="677">
        <f t="shared" ca="1" si="692"/>
        <v>0</v>
      </c>
      <c r="Q4013" s="677">
        <f t="shared" ca="1" si="692"/>
        <v>0</v>
      </c>
      <c r="R4013" s="677">
        <f t="shared" ca="1" si="692"/>
        <v>0</v>
      </c>
      <c r="S4013" s="677">
        <f t="shared" ca="1" si="692"/>
        <v>0</v>
      </c>
      <c r="T4013" s="677">
        <f t="shared" ca="1" si="692"/>
        <v>0</v>
      </c>
      <c r="U4013" s="677">
        <f t="shared" ca="1" si="692"/>
        <v>0</v>
      </c>
      <c r="V4013" s="677">
        <f t="shared" ca="1" si="690"/>
        <v>0</v>
      </c>
      <c r="W4013" s="677">
        <f t="shared" ca="1" si="689"/>
        <v>0</v>
      </c>
      <c r="X4013" s="677">
        <f t="shared" ca="1" si="691"/>
        <v>0</v>
      </c>
      <c r="Y4013" s="677">
        <f t="shared" ca="1" si="691"/>
        <v>0</v>
      </c>
      <c r="Z4013" s="677">
        <f t="shared" ca="1" si="691"/>
        <v>0</v>
      </c>
      <c r="AA4013" t="str">
        <f t="shared" si="684"/>
        <v>ASR_COMP</v>
      </c>
      <c r="AB4013" s="957">
        <f t="shared" si="685"/>
        <v>44682</v>
      </c>
      <c r="AC4013" t="str">
        <f t="shared" si="686"/>
        <v>Unaudited</v>
      </c>
    </row>
    <row r="4014" spans="1:29" x14ac:dyDescent="0.25">
      <c r="A4014" t="s">
        <v>423</v>
      </c>
      <c r="B4014" t="s">
        <v>1388</v>
      </c>
      <c r="C4014" t="s">
        <v>1389</v>
      </c>
      <c r="D4014">
        <v>1900</v>
      </c>
      <c r="E4014" s="957">
        <v>1</v>
      </c>
      <c r="F4014" t="s">
        <v>1034</v>
      </c>
      <c r="G4014" s="957" t="s">
        <v>1387</v>
      </c>
      <c r="H4014" t="s">
        <v>392</v>
      </c>
      <c r="I4014" s="958" t="s">
        <v>491</v>
      </c>
      <c r="J4014" s="958" t="s">
        <v>439</v>
      </c>
      <c r="K4014" s="958" t="s">
        <v>439</v>
      </c>
      <c r="L4014" s="953" t="s">
        <v>135</v>
      </c>
      <c r="M4014" s="958" t="s">
        <v>498</v>
      </c>
      <c r="N4014" s="677">
        <f t="shared" ca="1" si="687"/>
        <v>0</v>
      </c>
      <c r="O4014" s="677">
        <f t="shared" ca="1" si="692"/>
        <v>0</v>
      </c>
      <c r="P4014" s="677">
        <f t="shared" ca="1" si="692"/>
        <v>0</v>
      </c>
      <c r="Q4014" s="677">
        <f t="shared" ca="1" si="692"/>
        <v>0</v>
      </c>
      <c r="R4014" s="677">
        <f t="shared" ca="1" si="692"/>
        <v>0</v>
      </c>
      <c r="S4014" s="677">
        <f t="shared" ca="1" si="692"/>
        <v>0</v>
      </c>
      <c r="T4014" s="677">
        <f t="shared" ca="1" si="692"/>
        <v>0</v>
      </c>
      <c r="U4014" s="677">
        <f t="shared" ca="1" si="692"/>
        <v>0</v>
      </c>
      <c r="V4014" s="677">
        <f t="shared" ca="1" si="690"/>
        <v>0</v>
      </c>
      <c r="W4014" s="677">
        <f t="shared" ca="1" si="689"/>
        <v>0</v>
      </c>
      <c r="X4014" s="677">
        <f t="shared" ca="1" si="691"/>
        <v>0</v>
      </c>
      <c r="Y4014" s="677">
        <f t="shared" ca="1" si="691"/>
        <v>0</v>
      </c>
      <c r="Z4014" s="677">
        <f t="shared" ca="1" si="691"/>
        <v>0</v>
      </c>
      <c r="AA4014" t="str">
        <f t="shared" si="684"/>
        <v>ASR_COMP</v>
      </c>
      <c r="AB4014" s="957">
        <f t="shared" si="685"/>
        <v>44682</v>
      </c>
      <c r="AC4014" t="str">
        <f t="shared" si="686"/>
        <v>Unaudited</v>
      </c>
    </row>
    <row r="4015" spans="1:29" x14ac:dyDescent="0.25">
      <c r="A4015" t="s">
        <v>423</v>
      </c>
      <c r="B4015" t="s">
        <v>1388</v>
      </c>
      <c r="C4015" t="s">
        <v>1389</v>
      </c>
      <c r="D4015">
        <v>1900</v>
      </c>
      <c r="E4015" s="957">
        <v>1</v>
      </c>
      <c r="F4015" t="s">
        <v>1034</v>
      </c>
      <c r="G4015" s="957" t="s">
        <v>1387</v>
      </c>
      <c r="H4015" t="s">
        <v>392</v>
      </c>
      <c r="I4015" s="958" t="s">
        <v>491</v>
      </c>
      <c r="J4015" s="958" t="s">
        <v>439</v>
      </c>
      <c r="K4015" s="958" t="s">
        <v>439</v>
      </c>
      <c r="L4015" s="937" t="s">
        <v>136</v>
      </c>
      <c r="M4015" s="958" t="s">
        <v>499</v>
      </c>
      <c r="N4015" s="677">
        <f t="shared" ca="1" si="687"/>
        <v>0</v>
      </c>
      <c r="O4015" s="677">
        <f t="shared" ca="1" si="692"/>
        <v>0</v>
      </c>
      <c r="P4015" s="677">
        <f t="shared" ca="1" si="692"/>
        <v>0</v>
      </c>
      <c r="Q4015" s="677">
        <f t="shared" ca="1" si="692"/>
        <v>0</v>
      </c>
      <c r="R4015" s="677">
        <f t="shared" ca="1" si="692"/>
        <v>0</v>
      </c>
      <c r="S4015" s="677">
        <f t="shared" ca="1" si="692"/>
        <v>0</v>
      </c>
      <c r="T4015" s="677">
        <f t="shared" ca="1" si="692"/>
        <v>0</v>
      </c>
      <c r="U4015" s="677">
        <f t="shared" ca="1" si="692"/>
        <v>0</v>
      </c>
      <c r="V4015" s="677">
        <f t="shared" ca="1" si="690"/>
        <v>0</v>
      </c>
      <c r="W4015" s="677">
        <f t="shared" ca="1" si="689"/>
        <v>0</v>
      </c>
      <c r="X4015" s="677">
        <f t="shared" ca="1" si="691"/>
        <v>0</v>
      </c>
      <c r="Y4015" s="677">
        <f t="shared" ca="1" si="691"/>
        <v>0</v>
      </c>
      <c r="Z4015" s="677">
        <f t="shared" ca="1" si="691"/>
        <v>0</v>
      </c>
      <c r="AA4015" t="str">
        <f t="shared" si="684"/>
        <v>ASR_COMP</v>
      </c>
      <c r="AB4015" s="957">
        <f t="shared" si="685"/>
        <v>44682</v>
      </c>
      <c r="AC4015" t="str">
        <f t="shared" si="686"/>
        <v>Unaudited</v>
      </c>
    </row>
    <row r="4016" spans="1:29" ht="30" x14ac:dyDescent="0.25">
      <c r="A4016" t="s">
        <v>423</v>
      </c>
      <c r="B4016" t="s">
        <v>1388</v>
      </c>
      <c r="C4016" t="s">
        <v>1389</v>
      </c>
      <c r="D4016">
        <v>1900</v>
      </c>
      <c r="E4016" s="957">
        <v>1</v>
      </c>
      <c r="F4016" t="s">
        <v>1034</v>
      </c>
      <c r="G4016" s="957" t="s">
        <v>1387</v>
      </c>
      <c r="H4016" t="s">
        <v>392</v>
      </c>
      <c r="I4016" s="958" t="s">
        <v>492</v>
      </c>
      <c r="J4016" s="958" t="s">
        <v>26</v>
      </c>
      <c r="K4016" s="958" t="s">
        <v>26</v>
      </c>
      <c r="L4016" s="937" t="s">
        <v>272</v>
      </c>
      <c r="M4016" s="958" t="s">
        <v>26</v>
      </c>
      <c r="N4016" s="677">
        <f t="shared" ca="1" si="687"/>
        <v>0</v>
      </c>
      <c r="O4016" s="677">
        <f t="shared" ca="1" si="692"/>
        <v>0</v>
      </c>
      <c r="P4016" s="677">
        <f t="shared" ca="1" si="692"/>
        <v>0</v>
      </c>
      <c r="Q4016" s="677">
        <f t="shared" ca="1" si="692"/>
        <v>0</v>
      </c>
      <c r="R4016" s="677">
        <f t="shared" ca="1" si="692"/>
        <v>0</v>
      </c>
      <c r="S4016" s="677">
        <f t="shared" ca="1" si="692"/>
        <v>0</v>
      </c>
      <c r="T4016" s="677">
        <f t="shared" ca="1" si="692"/>
        <v>0</v>
      </c>
      <c r="U4016" s="677">
        <f t="shared" ca="1" si="692"/>
        <v>0</v>
      </c>
      <c r="V4016" s="677">
        <f t="shared" ca="1" si="690"/>
        <v>0</v>
      </c>
      <c r="W4016" s="677">
        <f t="shared" ca="1" si="689"/>
        <v>0</v>
      </c>
      <c r="X4016" s="677">
        <f t="shared" ca="1" si="691"/>
        <v>0</v>
      </c>
      <c r="Y4016" s="677">
        <f t="shared" ca="1" si="691"/>
        <v>0</v>
      </c>
      <c r="Z4016" s="677">
        <f t="shared" ca="1" si="691"/>
        <v>803505.83967252926</v>
      </c>
      <c r="AA4016" t="str">
        <f t="shared" si="684"/>
        <v>ASR_COMP</v>
      </c>
      <c r="AB4016" s="957">
        <f t="shared" si="685"/>
        <v>44682</v>
      </c>
      <c r="AC4016" t="str">
        <f t="shared" si="686"/>
        <v>Unaudited</v>
      </c>
    </row>
    <row r="4017" spans="1:29" x14ac:dyDescent="0.25">
      <c r="A4017" t="s">
        <v>423</v>
      </c>
      <c r="B4017" t="s">
        <v>1388</v>
      </c>
      <c r="C4017" t="s">
        <v>1389</v>
      </c>
      <c r="D4017">
        <v>1900</v>
      </c>
      <c r="E4017" s="957">
        <v>1</v>
      </c>
      <c r="F4017" t="s">
        <v>441</v>
      </c>
      <c r="G4017" s="957">
        <v>91</v>
      </c>
      <c r="H4017" t="s">
        <v>393</v>
      </c>
      <c r="I4017" s="965" t="s">
        <v>435</v>
      </c>
      <c r="J4017" s="965" t="s">
        <v>435</v>
      </c>
      <c r="K4017" s="965" t="s">
        <v>435</v>
      </c>
      <c r="L4017" s="945"/>
      <c r="M4017" s="965" t="s">
        <v>435</v>
      </c>
      <c r="N4017" s="677">
        <f t="shared" ca="1" si="687"/>
        <v>103370.74999999999</v>
      </c>
      <c r="O4017" s="677">
        <f t="shared" ca="1" si="692"/>
        <v>77763.89</v>
      </c>
      <c r="P4017" s="677">
        <f t="shared" ca="1" si="692"/>
        <v>2372.73</v>
      </c>
      <c r="Q4017" s="677">
        <f t="shared" ca="1" si="692"/>
        <v>5329.28</v>
      </c>
      <c r="R4017" s="677">
        <f t="shared" ca="1" si="692"/>
        <v>1975.65</v>
      </c>
      <c r="S4017" s="677">
        <f t="shared" ca="1" si="692"/>
        <v>3882.1800000000003</v>
      </c>
      <c r="T4017" s="677">
        <f t="shared" ca="1" si="692"/>
        <v>700</v>
      </c>
      <c r="U4017" s="677">
        <f t="shared" ca="1" si="692"/>
        <v>240.98</v>
      </c>
      <c r="V4017" s="677">
        <f t="shared" ca="1" si="690"/>
        <v>758.3</v>
      </c>
      <c r="W4017" s="677">
        <f t="shared" ca="1" si="689"/>
        <v>14</v>
      </c>
      <c r="X4017" s="677">
        <f t="shared" ca="1" si="691"/>
        <v>9514.74</v>
      </c>
      <c r="Y4017" s="677">
        <f t="shared" ca="1" si="691"/>
        <v>819</v>
      </c>
      <c r="Z4017" s="677">
        <f t="shared" ca="1" si="691"/>
        <v>0</v>
      </c>
      <c r="AA4017" t="str">
        <f t="shared" si="684"/>
        <v>ASR_COMP</v>
      </c>
      <c r="AB4017" s="957">
        <f t="shared" si="685"/>
        <v>44682</v>
      </c>
      <c r="AC4017" t="str">
        <f t="shared" si="686"/>
        <v>Unaudited</v>
      </c>
    </row>
    <row r="4018" spans="1:29" x14ac:dyDescent="0.25">
      <c r="A4018" t="s">
        <v>423</v>
      </c>
      <c r="B4018" t="s">
        <v>1388</v>
      </c>
      <c r="C4018" t="s">
        <v>1389</v>
      </c>
      <c r="D4018">
        <v>1900</v>
      </c>
      <c r="E4018" s="957">
        <v>1</v>
      </c>
      <c r="F4018" t="s">
        <v>441</v>
      </c>
      <c r="G4018" s="957">
        <v>91</v>
      </c>
      <c r="H4018" t="s">
        <v>393</v>
      </c>
      <c r="I4018" s="937" t="s">
        <v>490</v>
      </c>
      <c r="J4018" s="937" t="s">
        <v>12</v>
      </c>
      <c r="K4018" s="937" t="s">
        <v>12</v>
      </c>
      <c r="L4018" s="937">
        <v>1.1000000000000001</v>
      </c>
      <c r="M4018" s="958" t="s">
        <v>12</v>
      </c>
      <c r="N4018" s="677">
        <f t="shared" ca="1" si="687"/>
        <v>32682235.120287348</v>
      </c>
      <c r="O4018" s="677">
        <f t="shared" ca="1" si="692"/>
        <v>15730873.154067807</v>
      </c>
      <c r="P4018" s="677">
        <f t="shared" ca="1" si="692"/>
        <v>1153405.2509067936</v>
      </c>
      <c r="Q4018" s="677">
        <f t="shared" ca="1" si="692"/>
        <v>5924956.8358050985</v>
      </c>
      <c r="R4018" s="677">
        <f t="shared" ca="1" si="692"/>
        <v>3033533.7273848709</v>
      </c>
      <c r="S4018" s="677">
        <f t="shared" ca="1" si="692"/>
        <v>870013.75867976644</v>
      </c>
      <c r="T4018" s="677">
        <f t="shared" ca="1" si="692"/>
        <v>315258.48114847951</v>
      </c>
      <c r="U4018" s="677">
        <f t="shared" ca="1" si="692"/>
        <v>52022.265659450764</v>
      </c>
      <c r="V4018" s="677">
        <f t="shared" ca="1" si="690"/>
        <v>2316967.7873663944</v>
      </c>
      <c r="W4018" s="677">
        <f t="shared" ca="1" si="689"/>
        <v>270371.58810508071</v>
      </c>
      <c r="X4018" s="677">
        <f t="shared" ca="1" si="691"/>
        <v>1135237.2833606715</v>
      </c>
      <c r="Y4018" s="677">
        <f t="shared" ca="1" si="691"/>
        <v>1879594.9878029332</v>
      </c>
      <c r="Z4018" s="677">
        <f t="shared" ca="1" si="691"/>
        <v>0</v>
      </c>
      <c r="AA4018" t="str">
        <f t="shared" si="684"/>
        <v>ASR_COMP</v>
      </c>
      <c r="AB4018" s="957">
        <f t="shared" si="685"/>
        <v>44682</v>
      </c>
      <c r="AC4018" t="str">
        <f t="shared" si="686"/>
        <v>Unaudited</v>
      </c>
    </row>
    <row r="4019" spans="1:29" x14ac:dyDescent="0.25">
      <c r="A4019" t="s">
        <v>423</v>
      </c>
      <c r="B4019" t="s">
        <v>1388</v>
      </c>
      <c r="C4019" t="s">
        <v>1389</v>
      </c>
      <c r="D4019">
        <v>1900</v>
      </c>
      <c r="E4019" s="957">
        <v>1</v>
      </c>
      <c r="F4019" t="s">
        <v>441</v>
      </c>
      <c r="G4019" s="957">
        <v>91</v>
      </c>
      <c r="H4019" t="s">
        <v>393</v>
      </c>
      <c r="I4019" s="937" t="s">
        <v>490</v>
      </c>
      <c r="J4019" s="937" t="s">
        <v>12</v>
      </c>
      <c r="K4019" s="937" t="s">
        <v>1331</v>
      </c>
      <c r="L4019" s="943" t="s">
        <v>1322</v>
      </c>
      <c r="M4019" s="959" t="s">
        <v>1331</v>
      </c>
      <c r="N4019" s="677">
        <f t="shared" ca="1" si="687"/>
        <v>485183.20818170236</v>
      </c>
      <c r="O4019" s="677">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71357.869774860868</v>
      </c>
      <c r="P4019" s="677">
        <f t="shared" ca="1" si="693"/>
        <v>5622.7945460937726</v>
      </c>
      <c r="Q4019" s="677">
        <f t="shared" ca="1" si="693"/>
        <v>135692.17332776618</v>
      </c>
      <c r="R4019" s="677">
        <f t="shared" ca="1" si="693"/>
        <v>65230.501193849341</v>
      </c>
      <c r="S4019" s="677">
        <f t="shared" ca="1" si="693"/>
        <v>46664.528468305347</v>
      </c>
      <c r="T4019" s="677">
        <f t="shared" ca="1" si="693"/>
        <v>1216.067520574285</v>
      </c>
      <c r="U4019" s="677">
        <f t="shared" ca="1" si="693"/>
        <v>2286.6825908069636</v>
      </c>
      <c r="V4019" s="677">
        <f t="shared" ca="1" si="690"/>
        <v>53959.216714822796</v>
      </c>
      <c r="W4019" s="677">
        <f t="shared" ca="1" si="689"/>
        <v>9061.7629434811624</v>
      </c>
      <c r="X4019" s="677">
        <f t="shared" ca="1" si="691"/>
        <v>54146.987269147088</v>
      </c>
      <c r="Y4019" s="677">
        <f t="shared" ca="1" si="691"/>
        <v>39944.623831994519</v>
      </c>
      <c r="Z4019" s="677">
        <f t="shared" ca="1" si="691"/>
        <v>0</v>
      </c>
      <c r="AA4019" t="str">
        <f t="shared" si="684"/>
        <v>ASR_COMP</v>
      </c>
      <c r="AB4019" s="957">
        <f t="shared" si="685"/>
        <v>44682</v>
      </c>
      <c r="AC4019" t="str">
        <f t="shared" si="686"/>
        <v>Unaudited</v>
      </c>
    </row>
    <row r="4020" spans="1:29" x14ac:dyDescent="0.25">
      <c r="A4020" t="s">
        <v>423</v>
      </c>
      <c r="B4020" t="s">
        <v>1388</v>
      </c>
      <c r="C4020" t="s">
        <v>1389</v>
      </c>
      <c r="D4020">
        <v>1900</v>
      </c>
      <c r="E4020" s="957">
        <v>1</v>
      </c>
      <c r="F4020" t="s">
        <v>441</v>
      </c>
      <c r="G4020" s="957">
        <v>91</v>
      </c>
      <c r="H4020" t="s">
        <v>393</v>
      </c>
      <c r="I4020" s="958" t="s">
        <v>490</v>
      </c>
      <c r="J4020" s="958" t="s">
        <v>493</v>
      </c>
      <c r="K4020" s="958" t="s">
        <v>494</v>
      </c>
      <c r="L4020" s="937" t="s">
        <v>63</v>
      </c>
      <c r="M4020" s="958" t="s">
        <v>346</v>
      </c>
      <c r="N4020" s="677">
        <f t="shared" ca="1" si="687"/>
        <v>0</v>
      </c>
      <c r="O4020" s="677">
        <f t="shared" ca="1" si="693"/>
        <v>0</v>
      </c>
      <c r="P4020" s="677">
        <f t="shared" ca="1" si="693"/>
        <v>0</v>
      </c>
      <c r="Q4020" s="677">
        <f t="shared" ca="1" si="693"/>
        <v>0</v>
      </c>
      <c r="R4020" s="677">
        <f t="shared" ca="1" si="693"/>
        <v>0</v>
      </c>
      <c r="S4020" s="677">
        <f t="shared" ca="1" si="693"/>
        <v>0</v>
      </c>
      <c r="T4020" s="677">
        <f t="shared" ca="1" si="693"/>
        <v>0</v>
      </c>
      <c r="U4020" s="677">
        <f t="shared" ca="1" si="693"/>
        <v>0</v>
      </c>
      <c r="V4020" s="677">
        <f t="shared" ca="1" si="690"/>
        <v>0</v>
      </c>
      <c r="W4020" s="677">
        <f t="shared" ca="1" si="689"/>
        <v>0</v>
      </c>
      <c r="X4020" s="677">
        <f t="shared" ca="1" si="691"/>
        <v>0</v>
      </c>
      <c r="Y4020" s="677">
        <f t="shared" ca="1" si="691"/>
        <v>0</v>
      </c>
      <c r="Z4020" s="677">
        <f t="shared" ca="1" si="691"/>
        <v>0</v>
      </c>
      <c r="AA4020" t="str">
        <f t="shared" si="684"/>
        <v>ASR_COMP</v>
      </c>
      <c r="AB4020" s="957">
        <f t="shared" si="685"/>
        <v>44682</v>
      </c>
      <c r="AC4020" t="str">
        <f t="shared" si="686"/>
        <v>Unaudited</v>
      </c>
    </row>
    <row r="4021" spans="1:29" x14ac:dyDescent="0.25">
      <c r="A4021" t="s">
        <v>423</v>
      </c>
      <c r="B4021" t="s">
        <v>1388</v>
      </c>
      <c r="C4021" t="s">
        <v>1389</v>
      </c>
      <c r="D4021">
        <v>1900</v>
      </c>
      <c r="E4021" s="957">
        <v>1</v>
      </c>
      <c r="F4021" t="s">
        <v>441</v>
      </c>
      <c r="G4021" s="957">
        <v>91</v>
      </c>
      <c r="H4021" t="s">
        <v>393</v>
      </c>
      <c r="I4021" s="937" t="s">
        <v>490</v>
      </c>
      <c r="J4021" s="937" t="s">
        <v>493</v>
      </c>
      <c r="K4021" s="937" t="s">
        <v>1022</v>
      </c>
      <c r="L4021" s="937" t="s">
        <v>918</v>
      </c>
      <c r="M4021" s="958" t="s">
        <v>919</v>
      </c>
      <c r="N4021" s="677">
        <f t="shared" ca="1" si="687"/>
        <v>813700.79141681793</v>
      </c>
      <c r="O4021" s="677">
        <f t="shared" ca="1" si="693"/>
        <v>753487.68338318414</v>
      </c>
      <c r="P4021" s="677">
        <f t="shared" ca="1" si="693"/>
        <v>46512.538033633886</v>
      </c>
      <c r="Q4021" s="677">
        <f t="shared" ca="1" si="693"/>
        <v>0</v>
      </c>
      <c r="R4021" s="677">
        <f t="shared" ca="1" si="693"/>
        <v>10822.359999999999</v>
      </c>
      <c r="S4021" s="677">
        <f t="shared" ca="1" si="693"/>
        <v>0</v>
      </c>
      <c r="T4021" s="677">
        <f t="shared" ca="1" si="693"/>
        <v>2878.21</v>
      </c>
      <c r="U4021" s="677">
        <f t="shared" ca="1" si="693"/>
        <v>0</v>
      </c>
      <c r="V4021" s="677">
        <f t="shared" ca="1" si="690"/>
        <v>0</v>
      </c>
      <c r="W4021" s="677">
        <f t="shared" ca="1" si="689"/>
        <v>0</v>
      </c>
      <c r="X4021" s="677">
        <f t="shared" ca="1" si="691"/>
        <v>0</v>
      </c>
      <c r="Y4021" s="677">
        <f t="shared" ca="1" si="691"/>
        <v>0</v>
      </c>
      <c r="Z4021" s="677">
        <f t="shared" ca="1" si="691"/>
        <v>0</v>
      </c>
      <c r="AA4021" t="str">
        <f t="shared" si="684"/>
        <v>ASR_COMP</v>
      </c>
      <c r="AB4021" s="957">
        <f t="shared" si="685"/>
        <v>44682</v>
      </c>
      <c r="AC4021" t="str">
        <f t="shared" si="686"/>
        <v>Unaudited</v>
      </c>
    </row>
    <row r="4022" spans="1:29" x14ac:dyDescent="0.25">
      <c r="A4022" t="s">
        <v>423</v>
      </c>
      <c r="B4022" t="s">
        <v>1388</v>
      </c>
      <c r="C4022" t="s">
        <v>1389</v>
      </c>
      <c r="D4022">
        <v>1900</v>
      </c>
      <c r="E4022" s="957">
        <v>1</v>
      </c>
      <c r="F4022" t="s">
        <v>441</v>
      </c>
      <c r="G4022" s="957">
        <v>91</v>
      </c>
      <c r="H4022" t="s">
        <v>393</v>
      </c>
      <c r="I4022" s="937" t="s">
        <v>490</v>
      </c>
      <c r="J4022" s="937" t="s">
        <v>13</v>
      </c>
      <c r="K4022" s="937" t="s">
        <v>495</v>
      </c>
      <c r="L4022" s="937" t="s">
        <v>97</v>
      </c>
      <c r="M4022" s="958" t="s">
        <v>149</v>
      </c>
      <c r="N4022" s="677">
        <f t="shared" ca="1" si="687"/>
        <v>0</v>
      </c>
      <c r="O4022" s="677">
        <f t="shared" ca="1" si="693"/>
        <v>0</v>
      </c>
      <c r="P4022" s="677">
        <f t="shared" ca="1" si="693"/>
        <v>0</v>
      </c>
      <c r="Q4022" s="677">
        <f t="shared" ca="1" si="693"/>
        <v>0</v>
      </c>
      <c r="R4022" s="677">
        <f t="shared" ca="1" si="693"/>
        <v>0</v>
      </c>
      <c r="S4022" s="677">
        <f t="shared" ca="1" si="693"/>
        <v>0</v>
      </c>
      <c r="T4022" s="677">
        <f t="shared" ca="1" si="693"/>
        <v>0</v>
      </c>
      <c r="U4022" s="677">
        <f t="shared" ca="1" si="693"/>
        <v>0</v>
      </c>
      <c r="V4022" s="677">
        <f t="shared" ca="1" si="690"/>
        <v>0</v>
      </c>
      <c r="W4022" s="677">
        <f t="shared" ca="1" si="689"/>
        <v>0</v>
      </c>
      <c r="X4022" s="677">
        <f t="shared" ca="1" si="691"/>
        <v>0</v>
      </c>
      <c r="Y4022" s="677">
        <f t="shared" ca="1" si="691"/>
        <v>0</v>
      </c>
      <c r="Z4022" s="677">
        <f t="shared" ca="1" si="691"/>
        <v>0</v>
      </c>
      <c r="AA4022" t="str">
        <f t="shared" si="684"/>
        <v>ASR_COMP</v>
      </c>
      <c r="AB4022" s="957">
        <f t="shared" si="685"/>
        <v>44682</v>
      </c>
      <c r="AC4022" t="str">
        <f t="shared" si="686"/>
        <v>Unaudited</v>
      </c>
    </row>
    <row r="4023" spans="1:29" x14ac:dyDescent="0.25">
      <c r="A4023" t="s">
        <v>423</v>
      </c>
      <c r="B4023" t="s">
        <v>1388</v>
      </c>
      <c r="C4023" t="s">
        <v>1389</v>
      </c>
      <c r="D4023">
        <v>1900</v>
      </c>
      <c r="E4023" s="957">
        <v>1</v>
      </c>
      <c r="F4023" t="s">
        <v>441</v>
      </c>
      <c r="G4023" s="957">
        <v>91</v>
      </c>
      <c r="H4023" t="s">
        <v>393</v>
      </c>
      <c r="I4023" s="958" t="s">
        <v>490</v>
      </c>
      <c r="J4023" s="958" t="s">
        <v>13</v>
      </c>
      <c r="K4023" s="958" t="s">
        <v>13</v>
      </c>
      <c r="L4023" s="937" t="s">
        <v>35</v>
      </c>
      <c r="M4023" s="958" t="s">
        <v>13</v>
      </c>
      <c r="N4023" s="677">
        <f t="shared" ca="1" si="687"/>
        <v>0</v>
      </c>
      <c r="O4023" s="677">
        <f t="shared" ca="1" si="693"/>
        <v>0</v>
      </c>
      <c r="P4023" s="677">
        <f t="shared" ca="1" si="693"/>
        <v>0</v>
      </c>
      <c r="Q4023" s="677">
        <f t="shared" ca="1" si="693"/>
        <v>0</v>
      </c>
      <c r="R4023" s="677">
        <f t="shared" ca="1" si="693"/>
        <v>0</v>
      </c>
      <c r="S4023" s="677">
        <f t="shared" ca="1" si="693"/>
        <v>0</v>
      </c>
      <c r="T4023" s="677">
        <f t="shared" ca="1" si="693"/>
        <v>0</v>
      </c>
      <c r="U4023" s="677">
        <f t="shared" ca="1" si="693"/>
        <v>0</v>
      </c>
      <c r="V4023" s="677">
        <f t="shared" ca="1" si="690"/>
        <v>0</v>
      </c>
      <c r="W4023" s="677">
        <f t="shared" ca="1" si="689"/>
        <v>0</v>
      </c>
      <c r="X4023" s="677">
        <f t="shared" ca="1" si="691"/>
        <v>0</v>
      </c>
      <c r="Y4023" s="677">
        <f t="shared" ca="1" si="691"/>
        <v>0</v>
      </c>
      <c r="Z4023" s="677">
        <f t="shared" ca="1" si="691"/>
        <v>0</v>
      </c>
      <c r="AA4023" t="str">
        <f t="shared" si="684"/>
        <v>ASR_COMP</v>
      </c>
      <c r="AB4023" s="957">
        <f t="shared" si="685"/>
        <v>44682</v>
      </c>
      <c r="AC4023" t="str">
        <f t="shared" si="686"/>
        <v>Unaudited</v>
      </c>
    </row>
    <row r="4024" spans="1:29" x14ac:dyDescent="0.25">
      <c r="A4024" t="s">
        <v>423</v>
      </c>
      <c r="B4024" t="s">
        <v>1388</v>
      </c>
      <c r="C4024" t="s">
        <v>1389</v>
      </c>
      <c r="D4024">
        <v>1900</v>
      </c>
      <c r="E4024" s="957">
        <v>1</v>
      </c>
      <c r="F4024" t="s">
        <v>441</v>
      </c>
      <c r="G4024" s="957">
        <v>91</v>
      </c>
      <c r="H4024" t="s">
        <v>393</v>
      </c>
      <c r="I4024" s="958" t="s">
        <v>491</v>
      </c>
      <c r="J4024" s="958" t="s">
        <v>447</v>
      </c>
      <c r="K4024" s="958" t="s">
        <v>0</v>
      </c>
      <c r="L4024" s="953">
        <v>2.1</v>
      </c>
      <c r="M4024" s="958" t="s">
        <v>150</v>
      </c>
      <c r="N4024" s="677">
        <f t="shared" ca="1" si="687"/>
        <v>4140238.5190141601</v>
      </c>
      <c r="O4024" s="677">
        <f t="shared" ca="1" si="693"/>
        <v>1884743.6754700216</v>
      </c>
      <c r="P4024" s="677">
        <f t="shared" ca="1" si="693"/>
        <v>55853.935800698047</v>
      </c>
      <c r="Q4024" s="677">
        <f t="shared" ca="1" si="693"/>
        <v>691474.77745625156</v>
      </c>
      <c r="R4024" s="677">
        <f t="shared" ca="1" si="693"/>
        <v>711978.59232526179</v>
      </c>
      <c r="S4024" s="677">
        <f t="shared" ca="1" si="693"/>
        <v>62110.331026770822</v>
      </c>
      <c r="T4024" s="677">
        <f t="shared" ca="1" si="693"/>
        <v>1396.8262026456862</v>
      </c>
      <c r="U4024" s="677">
        <f t="shared" ca="1" si="693"/>
        <v>348.20933737786481</v>
      </c>
      <c r="V4024" s="677">
        <f t="shared" ca="1" si="690"/>
        <v>74318.094191240001</v>
      </c>
      <c r="W4024" s="677">
        <f t="shared" ca="1" si="689"/>
        <v>27100.916822576077</v>
      </c>
      <c r="X4024" s="677">
        <f t="shared" ca="1" si="691"/>
        <v>71717.293907204657</v>
      </c>
      <c r="Y4024" s="677">
        <f t="shared" ca="1" si="691"/>
        <v>559195.86647411203</v>
      </c>
      <c r="Z4024" s="677">
        <f t="shared" ca="1" si="691"/>
        <v>0</v>
      </c>
      <c r="AA4024" t="str">
        <f t="shared" si="684"/>
        <v>ASR_COMP</v>
      </c>
      <c r="AB4024" s="957">
        <f t="shared" si="685"/>
        <v>44682</v>
      </c>
      <c r="AC4024" t="str">
        <f t="shared" si="686"/>
        <v>Unaudited</v>
      </c>
    </row>
    <row r="4025" spans="1:29" ht="30" x14ac:dyDescent="0.25">
      <c r="A4025" t="s">
        <v>423</v>
      </c>
      <c r="B4025" t="s">
        <v>1388</v>
      </c>
      <c r="C4025" t="s">
        <v>1389</v>
      </c>
      <c r="D4025">
        <v>1900</v>
      </c>
      <c r="E4025" s="957">
        <v>1</v>
      </c>
      <c r="F4025" t="s">
        <v>441</v>
      </c>
      <c r="G4025" s="957">
        <v>91</v>
      </c>
      <c r="H4025" t="s">
        <v>393</v>
      </c>
      <c r="I4025" s="937" t="s">
        <v>491</v>
      </c>
      <c r="J4025" s="937" t="s">
        <v>447</v>
      </c>
      <c r="K4025" s="937" t="s">
        <v>0</v>
      </c>
      <c r="L4025" s="937">
        <v>2.2000000000000002</v>
      </c>
      <c r="M4025" s="958" t="s">
        <v>151</v>
      </c>
      <c r="N4025" s="677">
        <f t="shared" ca="1" si="687"/>
        <v>-575294.01150341379</v>
      </c>
      <c r="O4025" s="677">
        <f t="shared" ca="1" si="693"/>
        <v>-341080.18755564804</v>
      </c>
      <c r="P4025" s="677">
        <f t="shared" ca="1" si="693"/>
        <v>-18718.589709654116</v>
      </c>
      <c r="Q4025" s="677">
        <f t="shared" ca="1" si="693"/>
        <v>-94646.922654782698</v>
      </c>
      <c r="R4025" s="677">
        <f t="shared" ca="1" si="693"/>
        <v>-41953.917190329092</v>
      </c>
      <c r="S4025" s="677">
        <f t="shared" ca="1" si="693"/>
        <v>-3678.9613605957788</v>
      </c>
      <c r="T4025" s="677">
        <f t="shared" ca="1" si="693"/>
        <v>-4148.5462070528656</v>
      </c>
      <c r="U4025" s="677">
        <f t="shared" ca="1" si="693"/>
        <v>-102.40173631606137</v>
      </c>
      <c r="V4025" s="677">
        <f t="shared" ca="1" si="690"/>
        <v>-9248.1065294443688</v>
      </c>
      <c r="W4025" s="677">
        <f t="shared" ca="1" si="689"/>
        <v>-913.25474042821736</v>
      </c>
      <c r="X4025" s="677">
        <f t="shared" ca="1" si="691"/>
        <v>-8447.589109280867</v>
      </c>
      <c r="Y4025" s="677">
        <f t="shared" ca="1" si="691"/>
        <v>-52355.534709881744</v>
      </c>
      <c r="Z4025" s="677">
        <f t="shared" ca="1" si="691"/>
        <v>0</v>
      </c>
      <c r="AA4025" t="str">
        <f t="shared" si="684"/>
        <v>ASR_COMP</v>
      </c>
      <c r="AB4025" s="957">
        <f t="shared" si="685"/>
        <v>44682</v>
      </c>
      <c r="AC4025" t="str">
        <f t="shared" si="686"/>
        <v>Unaudited</v>
      </c>
    </row>
    <row r="4026" spans="1:29" x14ac:dyDescent="0.25">
      <c r="A4026" t="s">
        <v>423</v>
      </c>
      <c r="B4026" t="s">
        <v>1388</v>
      </c>
      <c r="C4026" t="s">
        <v>1389</v>
      </c>
      <c r="D4026">
        <v>1900</v>
      </c>
      <c r="E4026" s="957">
        <v>1</v>
      </c>
      <c r="F4026" t="s">
        <v>441</v>
      </c>
      <c r="G4026" s="957">
        <v>91</v>
      </c>
      <c r="H4026" t="s">
        <v>393</v>
      </c>
      <c r="I4026" s="937" t="s">
        <v>491</v>
      </c>
      <c r="J4026" s="937" t="s">
        <v>447</v>
      </c>
      <c r="K4026" s="937" t="s">
        <v>0</v>
      </c>
      <c r="L4026" s="937">
        <v>2.2999999999999998</v>
      </c>
      <c r="M4026" s="958" t="s">
        <v>152</v>
      </c>
      <c r="N4026" s="677">
        <f t="shared" ca="1" si="687"/>
        <v>1207799.9687945661</v>
      </c>
      <c r="O4026" s="677">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857693.0559984335</v>
      </c>
      <c r="P4026" s="677">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75645.082501502897</v>
      </c>
      <c r="Q4026" s="677">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112594.94826258892</v>
      </c>
      <c r="R4026" s="677">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82588.675490251902</v>
      </c>
      <c r="S4026" s="677">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11065.632991032666</v>
      </c>
      <c r="T4026" s="677">
        <f t="shared" ca="1" si="694"/>
        <v>4262.8579886735743</v>
      </c>
      <c r="U4026" s="677">
        <f t="shared" ca="1" si="694"/>
        <v>137.9772517261448</v>
      </c>
      <c r="V4026" s="677">
        <f t="shared" ca="1" si="694"/>
        <v>26018.949453783225</v>
      </c>
      <c r="W4026" s="677">
        <f t="shared" ca="1" si="689"/>
        <v>2261.8413489208888</v>
      </c>
      <c r="X4026" s="677">
        <f t="shared" ca="1" si="694"/>
        <v>8479.9042416983993</v>
      </c>
      <c r="Y4026" s="677">
        <f t="shared" ca="1" si="694"/>
        <v>27051.043265953882</v>
      </c>
      <c r="Z4026" s="677">
        <f t="shared" ca="1" si="694"/>
        <v>0</v>
      </c>
      <c r="AA4026" t="str">
        <f t="shared" si="684"/>
        <v>ASR_COMP</v>
      </c>
      <c r="AB4026" s="957">
        <f t="shared" si="685"/>
        <v>44682</v>
      </c>
      <c r="AC4026" t="str">
        <f t="shared" si="686"/>
        <v>Unaudited</v>
      </c>
    </row>
    <row r="4027" spans="1:29" x14ac:dyDescent="0.25">
      <c r="A4027" t="s">
        <v>423</v>
      </c>
      <c r="B4027" t="s">
        <v>1388</v>
      </c>
      <c r="C4027" t="s">
        <v>1389</v>
      </c>
      <c r="D4027">
        <v>1900</v>
      </c>
      <c r="E4027" s="957">
        <v>1</v>
      </c>
      <c r="F4027" t="s">
        <v>441</v>
      </c>
      <c r="G4027" s="957">
        <v>91</v>
      </c>
      <c r="H4027" t="s">
        <v>393</v>
      </c>
      <c r="I4027" s="937" t="s">
        <v>491</v>
      </c>
      <c r="J4027" s="937" t="s">
        <v>447</v>
      </c>
      <c r="K4027" s="937" t="s">
        <v>0</v>
      </c>
      <c r="L4027" s="937">
        <v>2.4</v>
      </c>
      <c r="M4027" s="958" t="s">
        <v>153</v>
      </c>
      <c r="N4027" s="677">
        <f t="shared" ca="1" si="687"/>
        <v>1967089.527494407</v>
      </c>
      <c r="O4027" s="677">
        <f t="shared" ca="1" si="694"/>
        <v>1045060.7436084708</v>
      </c>
      <c r="P4027" s="677">
        <f t="shared" ca="1" si="694"/>
        <v>60619.358834578903</v>
      </c>
      <c r="Q4027" s="677">
        <f t="shared" ca="1" si="694"/>
        <v>548115.89978842298</v>
      </c>
      <c r="R4027" s="677">
        <f t="shared" ca="1" si="694"/>
        <v>151213.53680125886</v>
      </c>
      <c r="S4027" s="677">
        <f t="shared" ca="1" si="694"/>
        <v>23293.865048718879</v>
      </c>
      <c r="T4027" s="677">
        <f t="shared" ca="1" si="694"/>
        <v>13888.839734389845</v>
      </c>
      <c r="U4027" s="677">
        <f t="shared" ca="1" si="694"/>
        <v>998.50231722903595</v>
      </c>
      <c r="V4027" s="677">
        <f t="shared" ca="1" si="694"/>
        <v>24405.153693661327</v>
      </c>
      <c r="W4027" s="677">
        <f t="shared" ca="1" si="689"/>
        <v>3231.315938685857</v>
      </c>
      <c r="X4027" s="677">
        <f t="shared" ca="1" si="694"/>
        <v>13630.34480305461</v>
      </c>
      <c r="Y4027" s="677">
        <f t="shared" ca="1" si="694"/>
        <v>82631.966925935951</v>
      </c>
      <c r="Z4027" s="677">
        <f t="shared" ca="1" si="694"/>
        <v>0</v>
      </c>
      <c r="AA4027" t="str">
        <f t="shared" si="684"/>
        <v>ASR_COMP</v>
      </c>
      <c r="AB4027" s="957">
        <f t="shared" si="685"/>
        <v>44682</v>
      </c>
      <c r="AC4027" t="str">
        <f t="shared" si="686"/>
        <v>Unaudited</v>
      </c>
    </row>
    <row r="4028" spans="1:29" ht="30" x14ac:dyDescent="0.25">
      <c r="A4028" t="s">
        <v>423</v>
      </c>
      <c r="B4028" t="s">
        <v>1388</v>
      </c>
      <c r="C4028" t="s">
        <v>1389</v>
      </c>
      <c r="D4028">
        <v>1900</v>
      </c>
      <c r="E4028" s="957">
        <v>1</v>
      </c>
      <c r="F4028" t="s">
        <v>441</v>
      </c>
      <c r="G4028" s="957">
        <v>91</v>
      </c>
      <c r="H4028" t="s">
        <v>393</v>
      </c>
      <c r="I4028" s="937" t="s">
        <v>491</v>
      </c>
      <c r="J4028" s="937" t="s">
        <v>447</v>
      </c>
      <c r="K4028" s="937" t="s">
        <v>0</v>
      </c>
      <c r="L4028" s="953">
        <v>2.5</v>
      </c>
      <c r="M4028" s="958" t="s">
        <v>154</v>
      </c>
      <c r="N4028" s="677">
        <f t="shared" ca="1" si="687"/>
        <v>-15811.187711493467</v>
      </c>
      <c r="O4028" s="677">
        <f t="shared" ca="1" si="694"/>
        <v>-10650.65381732575</v>
      </c>
      <c r="P4028" s="677">
        <f t="shared" ca="1" si="694"/>
        <v>-695.36847655339125</v>
      </c>
      <c r="Q4028" s="677">
        <f t="shared" ca="1" si="694"/>
        <v>-2775.0799614953185</v>
      </c>
      <c r="R4028" s="677">
        <f t="shared" ca="1" si="694"/>
        <v>-750.60555770998531</v>
      </c>
      <c r="S4028" s="677">
        <f t="shared" ca="1" si="694"/>
        <v>-191.93247108089798</v>
      </c>
      <c r="T4028" s="677">
        <f t="shared" ca="1" si="694"/>
        <v>-94.159747299990016</v>
      </c>
      <c r="U4028" s="677">
        <f t="shared" ca="1" si="694"/>
        <v>-7.8839237326521161</v>
      </c>
      <c r="V4028" s="677">
        <f t="shared" ca="1" si="694"/>
        <v>-155.9696077253866</v>
      </c>
      <c r="W4028" s="677">
        <f t="shared" ca="1" si="689"/>
        <v>-11.175216239062634</v>
      </c>
      <c r="X4028" s="677">
        <f t="shared" ca="1" si="694"/>
        <v>-105.77729809834992</v>
      </c>
      <c r="Y4028" s="677">
        <f t="shared" ca="1" si="694"/>
        <v>-372.58163423268604</v>
      </c>
      <c r="Z4028" s="677">
        <f t="shared" ca="1" si="694"/>
        <v>0</v>
      </c>
      <c r="AA4028" t="str">
        <f t="shared" si="684"/>
        <v>ASR_COMP</v>
      </c>
      <c r="AB4028" s="957">
        <f t="shared" si="685"/>
        <v>44682</v>
      </c>
      <c r="AC4028" t="str">
        <f t="shared" si="686"/>
        <v>Unaudited</v>
      </c>
    </row>
    <row r="4029" spans="1:29" x14ac:dyDescent="0.25">
      <c r="A4029" t="s">
        <v>423</v>
      </c>
      <c r="B4029" t="s">
        <v>1388</v>
      </c>
      <c r="C4029" t="s">
        <v>1389</v>
      </c>
      <c r="D4029">
        <v>1900</v>
      </c>
      <c r="E4029" s="957">
        <v>1</v>
      </c>
      <c r="F4029" t="s">
        <v>441</v>
      </c>
      <c r="G4029" s="957">
        <v>91</v>
      </c>
      <c r="H4029" t="s">
        <v>393</v>
      </c>
      <c r="I4029" s="937" t="s">
        <v>491</v>
      </c>
      <c r="J4029" s="937" t="s">
        <v>447</v>
      </c>
      <c r="K4029" s="937" t="s">
        <v>0</v>
      </c>
      <c r="L4029" s="953" t="s">
        <v>99</v>
      </c>
      <c r="M4029" s="958" t="s">
        <v>7</v>
      </c>
      <c r="N4029" s="677">
        <f t="shared" ca="1" si="687"/>
        <v>0</v>
      </c>
      <c r="O4029" s="677">
        <f t="shared" ca="1" si="694"/>
        <v>0</v>
      </c>
      <c r="P4029" s="677">
        <f t="shared" ca="1" si="694"/>
        <v>0</v>
      </c>
      <c r="Q4029" s="677">
        <f t="shared" ca="1" si="694"/>
        <v>0</v>
      </c>
      <c r="R4029" s="677">
        <f t="shared" ca="1" si="694"/>
        <v>0</v>
      </c>
      <c r="S4029" s="677">
        <f t="shared" ca="1" si="694"/>
        <v>0</v>
      </c>
      <c r="T4029" s="677">
        <f t="shared" ca="1" si="694"/>
        <v>0</v>
      </c>
      <c r="U4029" s="677">
        <f t="shared" ca="1" si="694"/>
        <v>0</v>
      </c>
      <c r="V4029" s="677">
        <f t="shared" ca="1" si="694"/>
        <v>0</v>
      </c>
      <c r="W4029" s="677">
        <f t="shared" ca="1" si="689"/>
        <v>0</v>
      </c>
      <c r="X4029" s="677">
        <f t="shared" ca="1" si="694"/>
        <v>0</v>
      </c>
      <c r="Y4029" s="677">
        <f t="shared" ca="1" si="694"/>
        <v>0</v>
      </c>
      <c r="Z4029" s="677">
        <f t="shared" ca="1" si="694"/>
        <v>0</v>
      </c>
      <c r="AA4029" t="str">
        <f t="shared" si="684"/>
        <v>ASR_COMP</v>
      </c>
      <c r="AB4029" s="957">
        <f t="shared" si="685"/>
        <v>44682</v>
      </c>
      <c r="AC4029" t="str">
        <f t="shared" si="686"/>
        <v>Unaudited</v>
      </c>
    </row>
    <row r="4030" spans="1:29" x14ac:dyDescent="0.25">
      <c r="A4030" t="s">
        <v>423</v>
      </c>
      <c r="B4030" t="s">
        <v>1388</v>
      </c>
      <c r="C4030" t="s">
        <v>1389</v>
      </c>
      <c r="D4030">
        <v>1900</v>
      </c>
      <c r="E4030" s="957">
        <v>1</v>
      </c>
      <c r="F4030" t="s">
        <v>441</v>
      </c>
      <c r="G4030" s="957">
        <v>91</v>
      </c>
      <c r="H4030" t="s">
        <v>393</v>
      </c>
      <c r="I4030" s="937" t="s">
        <v>491</v>
      </c>
      <c r="J4030" s="937" t="s">
        <v>447</v>
      </c>
      <c r="K4030" s="937" t="s">
        <v>0</v>
      </c>
      <c r="L4030" s="937" t="s">
        <v>155</v>
      </c>
      <c r="M4030" s="958" t="s">
        <v>454</v>
      </c>
      <c r="N4030" s="677">
        <f t="shared" ca="1" si="687"/>
        <v>0</v>
      </c>
      <c r="O4030" s="677">
        <f t="shared" ca="1" si="694"/>
        <v>0</v>
      </c>
      <c r="P4030" s="677">
        <f t="shared" ca="1" si="694"/>
        <v>0</v>
      </c>
      <c r="Q4030" s="677">
        <f t="shared" ca="1" si="694"/>
        <v>0</v>
      </c>
      <c r="R4030" s="677">
        <f t="shared" ca="1" si="694"/>
        <v>0</v>
      </c>
      <c r="S4030" s="677">
        <f t="shared" ca="1" si="694"/>
        <v>0</v>
      </c>
      <c r="T4030" s="677">
        <f t="shared" ca="1" si="694"/>
        <v>0</v>
      </c>
      <c r="U4030" s="677">
        <f t="shared" ca="1" si="694"/>
        <v>0</v>
      </c>
      <c r="V4030" s="677">
        <f t="shared" ca="1" si="694"/>
        <v>0</v>
      </c>
      <c r="W4030" s="677">
        <f t="shared" ca="1" si="689"/>
        <v>0</v>
      </c>
      <c r="X4030" s="677">
        <f t="shared" ca="1" si="694"/>
        <v>0</v>
      </c>
      <c r="Y4030" s="677">
        <f t="shared" ca="1" si="694"/>
        <v>0</v>
      </c>
      <c r="Z4030" s="677">
        <f t="shared" ca="1" si="694"/>
        <v>0</v>
      </c>
      <c r="AA4030" t="str">
        <f t="shared" si="684"/>
        <v>ASR_COMP</v>
      </c>
      <c r="AB4030" s="957">
        <f t="shared" si="685"/>
        <v>44682</v>
      </c>
      <c r="AC4030" t="str">
        <f t="shared" si="686"/>
        <v>Unaudited</v>
      </c>
    </row>
    <row r="4031" spans="1:29" x14ac:dyDescent="0.25">
      <c r="A4031" t="s">
        <v>423</v>
      </c>
      <c r="B4031" t="s">
        <v>1388</v>
      </c>
      <c r="C4031" t="s">
        <v>1389</v>
      </c>
      <c r="D4031">
        <v>1900</v>
      </c>
      <c r="E4031" s="957">
        <v>1</v>
      </c>
      <c r="F4031" t="s">
        <v>441</v>
      </c>
      <c r="G4031" s="957">
        <v>91</v>
      </c>
      <c r="H4031" t="s">
        <v>393</v>
      </c>
      <c r="I4031" s="958" t="s">
        <v>491</v>
      </c>
      <c r="J4031" s="958" t="s">
        <v>447</v>
      </c>
      <c r="K4031" s="958" t="s">
        <v>0</v>
      </c>
      <c r="L4031" s="937" t="s">
        <v>920</v>
      </c>
      <c r="M4031" s="958" t="s">
        <v>24</v>
      </c>
      <c r="N4031" s="677">
        <f t="shared" ca="1" si="687"/>
        <v>143960.64000000001</v>
      </c>
      <c r="O4031" s="677">
        <f t="shared" ca="1" si="694"/>
        <v>8195.3799999999992</v>
      </c>
      <c r="P4031" s="677">
        <f t="shared" ca="1" si="694"/>
        <v>0</v>
      </c>
      <c r="Q4031" s="677">
        <f t="shared" ca="1" si="694"/>
        <v>34650.9</v>
      </c>
      <c r="R4031" s="677">
        <f t="shared" ca="1" si="694"/>
        <v>0</v>
      </c>
      <c r="S4031" s="677">
        <f t="shared" ca="1" si="694"/>
        <v>66463.460000000006</v>
      </c>
      <c r="T4031" s="677">
        <f t="shared" ca="1" si="694"/>
        <v>0</v>
      </c>
      <c r="U4031" s="677">
        <f t="shared" ca="1" si="694"/>
        <v>0</v>
      </c>
      <c r="V4031" s="677">
        <f t="shared" ca="1" si="694"/>
        <v>0</v>
      </c>
      <c r="W4031" s="677">
        <f t="shared" ca="1" si="689"/>
        <v>0</v>
      </c>
      <c r="X4031" s="677">
        <f t="shared" ca="1" si="694"/>
        <v>0</v>
      </c>
      <c r="Y4031" s="677">
        <f t="shared" ca="1" si="694"/>
        <v>34650.9</v>
      </c>
      <c r="Z4031" s="677">
        <f t="shared" ca="1" si="694"/>
        <v>0</v>
      </c>
      <c r="AA4031" t="str">
        <f t="shared" si="684"/>
        <v>ASR_COMP</v>
      </c>
      <c r="AB4031" s="957">
        <f t="shared" si="685"/>
        <v>44682</v>
      </c>
      <c r="AC4031" t="str">
        <f t="shared" si="686"/>
        <v>Unaudited</v>
      </c>
    </row>
    <row r="4032" spans="1:29" x14ac:dyDescent="0.25">
      <c r="A4032" t="s">
        <v>423</v>
      </c>
      <c r="B4032" t="s">
        <v>1388</v>
      </c>
      <c r="C4032" t="s">
        <v>1389</v>
      </c>
      <c r="D4032">
        <v>1900</v>
      </c>
      <c r="E4032" s="957">
        <v>1</v>
      </c>
      <c r="F4032" t="s">
        <v>441</v>
      </c>
      <c r="G4032" s="957">
        <v>91</v>
      </c>
      <c r="H4032" t="s">
        <v>393</v>
      </c>
      <c r="I4032" s="937" t="s">
        <v>491</v>
      </c>
      <c r="J4032" s="937" t="s">
        <v>447</v>
      </c>
      <c r="K4032" s="937" t="s">
        <v>53</v>
      </c>
      <c r="L4032" s="937">
        <v>3.1</v>
      </c>
      <c r="M4032" s="958" t="s">
        <v>33</v>
      </c>
      <c r="N4032" s="677">
        <f t="shared" ca="1" si="687"/>
        <v>1092758.0493957084</v>
      </c>
      <c r="O4032" s="677">
        <f t="shared" ca="1" si="694"/>
        <v>719912.86417528486</v>
      </c>
      <c r="P4032" s="677">
        <f t="shared" ca="1" si="694"/>
        <v>36598.17756582376</v>
      </c>
      <c r="Q4032" s="677">
        <f t="shared" ca="1" si="694"/>
        <v>118684.24864689208</v>
      </c>
      <c r="R4032" s="677">
        <f t="shared" ca="1" si="694"/>
        <v>54849.330997034529</v>
      </c>
      <c r="S4032" s="677">
        <f t="shared" ca="1" si="694"/>
        <v>8628.7236026939736</v>
      </c>
      <c r="T4032" s="677">
        <f t="shared" ca="1" si="694"/>
        <v>6708.8105361266953</v>
      </c>
      <c r="U4032" s="677">
        <f t="shared" ca="1" si="694"/>
        <v>438.84321823057769</v>
      </c>
      <c r="V4032" s="677">
        <f t="shared" ca="1" si="694"/>
        <v>24317.707133767657</v>
      </c>
      <c r="W4032" s="677">
        <f t="shared" ca="1" si="689"/>
        <v>2551.6916069384956</v>
      </c>
      <c r="X4032" s="677">
        <f t="shared" ca="1" si="694"/>
        <v>70755.725002306237</v>
      </c>
      <c r="Y4032" s="677">
        <f t="shared" ca="1" si="694"/>
        <v>49311.926910609487</v>
      </c>
      <c r="Z4032" s="677">
        <f t="shared" ca="1" si="694"/>
        <v>0</v>
      </c>
      <c r="AA4032" t="str">
        <f t="shared" si="684"/>
        <v>ASR_COMP</v>
      </c>
      <c r="AB4032" s="957">
        <f t="shared" si="685"/>
        <v>44682</v>
      </c>
      <c r="AC4032" t="str">
        <f t="shared" si="686"/>
        <v>Unaudited</v>
      </c>
    </row>
    <row r="4033" spans="1:29" x14ac:dyDescent="0.25">
      <c r="A4033" t="s">
        <v>423</v>
      </c>
      <c r="B4033" t="s">
        <v>1388</v>
      </c>
      <c r="C4033" t="s">
        <v>1389</v>
      </c>
      <c r="D4033">
        <v>1900</v>
      </c>
      <c r="E4033" s="957">
        <v>1</v>
      </c>
      <c r="F4033" t="s">
        <v>441</v>
      </c>
      <c r="G4033" s="957">
        <v>91</v>
      </c>
      <c r="H4033" t="s">
        <v>393</v>
      </c>
      <c r="I4033" s="937" t="s">
        <v>491</v>
      </c>
      <c r="J4033" s="937" t="s">
        <v>447</v>
      </c>
      <c r="K4033" s="937" t="s">
        <v>53</v>
      </c>
      <c r="L4033" s="937">
        <v>3.2</v>
      </c>
      <c r="M4033" s="958" t="s">
        <v>34</v>
      </c>
      <c r="N4033" s="677">
        <f t="shared" ca="1" si="687"/>
        <v>2681939.6009557508</v>
      </c>
      <c r="O4033" s="677">
        <f t="shared" ca="1" si="694"/>
        <v>1437117.9023274265</v>
      </c>
      <c r="P4033" s="677">
        <f t="shared" ca="1" si="694"/>
        <v>94650.469429519158</v>
      </c>
      <c r="Q4033" s="677">
        <f t="shared" ca="1" si="694"/>
        <v>560889.74719798553</v>
      </c>
      <c r="R4033" s="677">
        <f t="shared" ca="1" si="694"/>
        <v>195960.12701662345</v>
      </c>
      <c r="S4033" s="677">
        <f t="shared" ca="1" si="694"/>
        <v>52745.667096302961</v>
      </c>
      <c r="T4033" s="677">
        <f t="shared" ca="1" si="694"/>
        <v>9929.8327681333158</v>
      </c>
      <c r="U4033" s="677">
        <f t="shared" ca="1" si="694"/>
        <v>2307.4690792965534</v>
      </c>
      <c r="V4033" s="677">
        <f t="shared" ca="1" si="694"/>
        <v>54264.465450835254</v>
      </c>
      <c r="W4033" s="677">
        <f t="shared" ca="1" si="689"/>
        <v>4285.1829355089376</v>
      </c>
      <c r="X4033" s="677">
        <f t="shared" ca="1" si="694"/>
        <v>100158.80050740445</v>
      </c>
      <c r="Y4033" s="677">
        <f t="shared" ca="1" si="694"/>
        <v>169629.93714671439</v>
      </c>
      <c r="Z4033" s="677">
        <f t="shared" ca="1" si="694"/>
        <v>0</v>
      </c>
      <c r="AA4033" t="str">
        <f t="shared" si="684"/>
        <v>ASR_COMP</v>
      </c>
      <c r="AB4033" s="957">
        <f t="shared" si="685"/>
        <v>44682</v>
      </c>
      <c r="AC4033" t="str">
        <f t="shared" si="686"/>
        <v>Unaudited</v>
      </c>
    </row>
    <row r="4034" spans="1:29" x14ac:dyDescent="0.25">
      <c r="A4034" t="s">
        <v>423</v>
      </c>
      <c r="B4034" t="s">
        <v>1388</v>
      </c>
      <c r="C4034" t="s">
        <v>1389</v>
      </c>
      <c r="D4034">
        <v>1900</v>
      </c>
      <c r="E4034" s="957">
        <v>1</v>
      </c>
      <c r="F4034" t="s">
        <v>441</v>
      </c>
      <c r="G4034" s="957">
        <v>91</v>
      </c>
      <c r="H4034" t="s">
        <v>393</v>
      </c>
      <c r="I4034" s="937" t="s">
        <v>491</v>
      </c>
      <c r="J4034" s="937" t="s">
        <v>447</v>
      </c>
      <c r="K4034" s="937" t="s">
        <v>53</v>
      </c>
      <c r="L4034" s="937">
        <v>3.3</v>
      </c>
      <c r="M4034" s="958" t="s">
        <v>54</v>
      </c>
      <c r="N4034" s="677">
        <f t="shared" ca="1" si="687"/>
        <v>117.39</v>
      </c>
      <c r="O4034" s="677">
        <f t="shared" ca="1" si="694"/>
        <v>0</v>
      </c>
      <c r="P4034" s="677">
        <f t="shared" ca="1" si="694"/>
        <v>0</v>
      </c>
      <c r="Q4034" s="677">
        <f t="shared" ca="1" si="694"/>
        <v>0</v>
      </c>
      <c r="R4034" s="677">
        <f t="shared" ca="1" si="694"/>
        <v>0</v>
      </c>
      <c r="S4034" s="677">
        <f t="shared" ca="1" si="694"/>
        <v>97.5</v>
      </c>
      <c r="T4034" s="677">
        <f t="shared" ca="1" si="694"/>
        <v>0</v>
      </c>
      <c r="U4034" s="677">
        <f t="shared" ca="1" si="694"/>
        <v>0</v>
      </c>
      <c r="V4034" s="677">
        <f t="shared" ca="1" si="694"/>
        <v>0</v>
      </c>
      <c r="W4034" s="677">
        <f t="shared" ca="1" si="689"/>
        <v>0</v>
      </c>
      <c r="X4034" s="677">
        <f t="shared" ca="1" si="694"/>
        <v>19.89</v>
      </c>
      <c r="Y4034" s="677">
        <f t="shared" ca="1" si="694"/>
        <v>0</v>
      </c>
      <c r="Z4034" s="677">
        <f t="shared" ca="1" si="694"/>
        <v>0</v>
      </c>
      <c r="AA4034" t="str">
        <f t="shared" ref="AA4034:AA4097" si="695">file_name</f>
        <v>ASR_COMP</v>
      </c>
      <c r="AB4034" s="957">
        <f t="shared" ref="AB4034:AB4097" si="696">file_date</f>
        <v>44682</v>
      </c>
      <c r="AC4034" t="str">
        <f t="shared" ref="AC4034:AC4097" si="697">status</f>
        <v>Unaudited</v>
      </c>
    </row>
    <row r="4035" spans="1:29" x14ac:dyDescent="0.25">
      <c r="A4035" t="s">
        <v>423</v>
      </c>
      <c r="B4035" t="s">
        <v>1388</v>
      </c>
      <c r="C4035" t="s">
        <v>1389</v>
      </c>
      <c r="D4035">
        <v>1900</v>
      </c>
      <c r="E4035" s="957">
        <v>1</v>
      </c>
      <c r="F4035" t="s">
        <v>441</v>
      </c>
      <c r="G4035" s="957">
        <v>91</v>
      </c>
      <c r="H4035" t="s">
        <v>393</v>
      </c>
      <c r="I4035" s="958" t="s">
        <v>491</v>
      </c>
      <c r="J4035" s="958" t="s">
        <v>447</v>
      </c>
      <c r="K4035" s="958" t="s">
        <v>53</v>
      </c>
      <c r="L4035" s="937" t="s">
        <v>44</v>
      </c>
      <c r="M4035" s="958" t="s">
        <v>156</v>
      </c>
      <c r="N4035" s="677">
        <f t="shared" ca="1" si="687"/>
        <v>0</v>
      </c>
      <c r="O4035" s="677">
        <f t="shared" ca="1" si="694"/>
        <v>0</v>
      </c>
      <c r="P4035" s="677">
        <f t="shared" ca="1" si="694"/>
        <v>0</v>
      </c>
      <c r="Q4035" s="677">
        <f t="shared" ca="1" si="694"/>
        <v>0</v>
      </c>
      <c r="R4035" s="677">
        <f t="shared" ca="1" si="694"/>
        <v>0</v>
      </c>
      <c r="S4035" s="677">
        <f t="shared" ca="1" si="694"/>
        <v>0</v>
      </c>
      <c r="T4035" s="677">
        <f t="shared" ca="1" si="694"/>
        <v>0</v>
      </c>
      <c r="U4035" s="677">
        <f t="shared" ca="1" si="694"/>
        <v>0</v>
      </c>
      <c r="V4035" s="677">
        <f t="shared" ca="1" si="694"/>
        <v>0</v>
      </c>
      <c r="W4035" s="677">
        <f t="shared" ca="1" si="689"/>
        <v>0</v>
      </c>
      <c r="X4035" s="677">
        <f t="shared" ca="1" si="694"/>
        <v>0</v>
      </c>
      <c r="Y4035" s="677">
        <f t="shared" ca="1" si="694"/>
        <v>0</v>
      </c>
      <c r="Z4035" s="677">
        <f t="shared" ca="1" si="694"/>
        <v>0</v>
      </c>
      <c r="AA4035" t="str">
        <f t="shared" si="695"/>
        <v>ASR_COMP</v>
      </c>
      <c r="AB4035" s="957">
        <f t="shared" si="696"/>
        <v>44682</v>
      </c>
      <c r="AC4035" t="str">
        <f t="shared" si="697"/>
        <v>Unaudited</v>
      </c>
    </row>
    <row r="4036" spans="1:29" x14ac:dyDescent="0.25">
      <c r="A4036" t="s">
        <v>423</v>
      </c>
      <c r="B4036" t="s">
        <v>1388</v>
      </c>
      <c r="C4036" t="s">
        <v>1389</v>
      </c>
      <c r="D4036">
        <v>1900</v>
      </c>
      <c r="E4036" s="957">
        <v>1</v>
      </c>
      <c r="F4036" t="s">
        <v>441</v>
      </c>
      <c r="G4036" s="957">
        <v>91</v>
      </c>
      <c r="H4036" t="s">
        <v>393</v>
      </c>
      <c r="I4036" s="958" t="s">
        <v>491</v>
      </c>
      <c r="J4036" s="958" t="s">
        <v>447</v>
      </c>
      <c r="K4036" s="958" t="s">
        <v>53</v>
      </c>
      <c r="L4036" s="937" t="s">
        <v>41</v>
      </c>
      <c r="M4036" s="958" t="s">
        <v>52</v>
      </c>
      <c r="N4036" s="677">
        <f t="shared" ca="1" si="687"/>
        <v>1904790.8005252387</v>
      </c>
      <c r="O4036" s="677">
        <f t="shared" ca="1" si="694"/>
        <v>1404823.153882792</v>
      </c>
      <c r="P4036" s="677">
        <f t="shared" ca="1" si="694"/>
        <v>42866.247663578455</v>
      </c>
      <c r="Q4036" s="677">
        <f t="shared" ca="1" si="694"/>
        <v>123444.75010397601</v>
      </c>
      <c r="R4036" s="677">
        <f t="shared" ca="1" si="694"/>
        <v>45851.197137289018</v>
      </c>
      <c r="S4036" s="677">
        <f t="shared" ca="1" si="694"/>
        <v>67706.894043527776</v>
      </c>
      <c r="T4036" s="677">
        <f t="shared" ca="1" si="694"/>
        <v>12265.838577266926</v>
      </c>
      <c r="U4036" s="677">
        <f t="shared" ca="1" si="694"/>
        <v>4219.4555262669837</v>
      </c>
      <c r="V4036" s="677">
        <f t="shared" ca="1" si="694"/>
        <v>17542.088745305169</v>
      </c>
      <c r="W4036" s="677">
        <f t="shared" ca="1" si="689"/>
        <v>324.36444031746993</v>
      </c>
      <c r="X4036" s="677">
        <f t="shared" ca="1" si="694"/>
        <v>166525.85934620156</v>
      </c>
      <c r="Y4036" s="677">
        <f t="shared" ca="1" si="694"/>
        <v>19220.951058717306</v>
      </c>
      <c r="Z4036" s="677">
        <f t="shared" ca="1" si="694"/>
        <v>0</v>
      </c>
      <c r="AA4036" t="str">
        <f t="shared" si="695"/>
        <v>ASR_COMP</v>
      </c>
      <c r="AB4036" s="957">
        <f t="shared" si="696"/>
        <v>44682</v>
      </c>
      <c r="AC4036" t="str">
        <f t="shared" si="697"/>
        <v>Unaudited</v>
      </c>
    </row>
    <row r="4037" spans="1:29" x14ac:dyDescent="0.25">
      <c r="A4037" t="s">
        <v>423</v>
      </c>
      <c r="B4037" t="s">
        <v>1388</v>
      </c>
      <c r="C4037" t="s">
        <v>1389</v>
      </c>
      <c r="D4037">
        <v>1900</v>
      </c>
      <c r="E4037" s="957">
        <v>1</v>
      </c>
      <c r="F4037" t="s">
        <v>441</v>
      </c>
      <c r="G4037" s="957">
        <v>91</v>
      </c>
      <c r="H4037" t="s">
        <v>393</v>
      </c>
      <c r="I4037" s="958" t="s">
        <v>491</v>
      </c>
      <c r="J4037" s="958" t="s">
        <v>447</v>
      </c>
      <c r="K4037" s="958" t="s">
        <v>53</v>
      </c>
      <c r="L4037" s="937" t="s">
        <v>42</v>
      </c>
      <c r="M4037" s="958" t="s">
        <v>157</v>
      </c>
      <c r="N4037" s="677">
        <f t="shared" ca="1" si="687"/>
        <v>-63337.132963558252</v>
      </c>
      <c r="O4037" s="677">
        <f t="shared" ca="1" si="694"/>
        <v>-44370.441141035983</v>
      </c>
      <c r="P4037" s="677">
        <f t="shared" ca="1" si="694"/>
        <v>-2662.9711943355223</v>
      </c>
      <c r="Q4037" s="677">
        <f t="shared" ca="1" si="694"/>
        <v>-7920.255848714618</v>
      </c>
      <c r="R4037" s="677">
        <f t="shared" ca="1" si="694"/>
        <v>-3004.1589675712885</v>
      </c>
      <c r="S4037" s="677">
        <f t="shared" ca="1" si="694"/>
        <v>-500.08066377416549</v>
      </c>
      <c r="T4037" s="677">
        <f t="shared" ca="1" si="694"/>
        <v>-434.10557243318857</v>
      </c>
      <c r="U4037" s="677">
        <f t="shared" ca="1" si="694"/>
        <v>-16.117751002706896</v>
      </c>
      <c r="V4037" s="677">
        <f t="shared" ca="1" si="694"/>
        <v>-941.15160933273125</v>
      </c>
      <c r="W4037" s="677">
        <f t="shared" ca="1" si="689"/>
        <v>-93.875747035499131</v>
      </c>
      <c r="X4037" s="677">
        <f t="shared" ca="1" si="694"/>
        <v>-753.04841047387595</v>
      </c>
      <c r="Y4037" s="677">
        <f t="shared" ca="1" si="694"/>
        <v>-2640.9260578486824</v>
      </c>
      <c r="Z4037" s="677">
        <f t="shared" ca="1" si="694"/>
        <v>0</v>
      </c>
      <c r="AA4037" t="str">
        <f t="shared" si="695"/>
        <v>ASR_COMP</v>
      </c>
      <c r="AB4037" s="957">
        <f t="shared" si="696"/>
        <v>44682</v>
      </c>
      <c r="AC4037" t="str">
        <f t="shared" si="697"/>
        <v>Unaudited</v>
      </c>
    </row>
    <row r="4038" spans="1:29" x14ac:dyDescent="0.25">
      <c r="A4038" t="s">
        <v>423</v>
      </c>
      <c r="B4038" t="s">
        <v>1388</v>
      </c>
      <c r="C4038" t="s">
        <v>1389</v>
      </c>
      <c r="D4038">
        <v>1900</v>
      </c>
      <c r="E4038" s="957">
        <v>1</v>
      </c>
      <c r="F4038" t="s">
        <v>441</v>
      </c>
      <c r="G4038" s="957">
        <v>91</v>
      </c>
      <c r="H4038" t="s">
        <v>393</v>
      </c>
      <c r="I4038" s="958" t="s">
        <v>491</v>
      </c>
      <c r="J4038" s="958" t="s">
        <v>447</v>
      </c>
      <c r="K4038" s="958" t="s">
        <v>53</v>
      </c>
      <c r="L4038" s="937" t="s">
        <v>43</v>
      </c>
      <c r="M4038" s="958" t="s">
        <v>465</v>
      </c>
      <c r="N4038" s="677">
        <f t="shared" ca="1" si="687"/>
        <v>662621.84103858646</v>
      </c>
      <c r="O4038" s="677">
        <f t="shared" ca="1" si="694"/>
        <v>377716.58765458164</v>
      </c>
      <c r="P4038" s="677">
        <f t="shared" ca="1" si="694"/>
        <v>30219.758186290986</v>
      </c>
      <c r="Q4038" s="677">
        <f t="shared" ca="1" si="694"/>
        <v>108397.0011495345</v>
      </c>
      <c r="R4038" s="677">
        <f t="shared" ca="1" si="694"/>
        <v>50200.230378024571</v>
      </c>
      <c r="S4038" s="677">
        <f t="shared" ca="1" si="694"/>
        <v>18117.237090683619</v>
      </c>
      <c r="T4038" s="677">
        <f t="shared" ca="1" si="694"/>
        <v>860.77387206332514</v>
      </c>
      <c r="U4038" s="677">
        <f t="shared" ca="1" si="694"/>
        <v>1162.7772679794045</v>
      </c>
      <c r="V4038" s="677">
        <f t="shared" ca="1" si="694"/>
        <v>12096.316551321886</v>
      </c>
      <c r="W4038" s="677">
        <f t="shared" ca="1" si="689"/>
        <v>11938.01391123008</v>
      </c>
      <c r="X4038" s="677">
        <f t="shared" ca="1" si="694"/>
        <v>16131.962952828044</v>
      </c>
      <c r="Y4038" s="677">
        <f t="shared" ca="1" si="694"/>
        <v>35781.182024048328</v>
      </c>
      <c r="Z4038" s="677">
        <f t="shared" ca="1" si="694"/>
        <v>0</v>
      </c>
      <c r="AA4038" t="str">
        <f t="shared" si="695"/>
        <v>ASR_COMP</v>
      </c>
      <c r="AB4038" s="957">
        <f t="shared" si="696"/>
        <v>44682</v>
      </c>
      <c r="AC4038" t="str">
        <f t="shared" si="697"/>
        <v>Unaudited</v>
      </c>
    </row>
    <row r="4039" spans="1:29" x14ac:dyDescent="0.25">
      <c r="A4039" t="s">
        <v>423</v>
      </c>
      <c r="B4039" t="s">
        <v>1388</v>
      </c>
      <c r="C4039" t="s">
        <v>1389</v>
      </c>
      <c r="D4039">
        <v>1900</v>
      </c>
      <c r="E4039" s="957">
        <v>1</v>
      </c>
      <c r="F4039" t="s">
        <v>441</v>
      </c>
      <c r="G4039" s="957">
        <v>91</v>
      </c>
      <c r="H4039" t="s">
        <v>393</v>
      </c>
      <c r="I4039" s="958" t="s">
        <v>491</v>
      </c>
      <c r="J4039" s="958" t="s">
        <v>447</v>
      </c>
      <c r="K4039" s="958" t="s">
        <v>923</v>
      </c>
      <c r="L4039" s="953" t="s">
        <v>924</v>
      </c>
      <c r="M4039" s="958" t="s">
        <v>923</v>
      </c>
      <c r="N4039" s="677">
        <f t="shared" ca="1" si="687"/>
        <v>793337.80338559381</v>
      </c>
      <c r="O4039" s="677">
        <f t="shared" ca="1" si="694"/>
        <v>718152.27465612697</v>
      </c>
      <c r="P4039" s="677">
        <f t="shared" ca="1" si="694"/>
        <v>42452.532203481656</v>
      </c>
      <c r="Q4039" s="677">
        <f t="shared" ca="1" si="694"/>
        <v>4746.0182581308118</v>
      </c>
      <c r="R4039" s="677">
        <f t="shared" ca="1" si="694"/>
        <v>19563.040196129579</v>
      </c>
      <c r="S4039" s="677">
        <f t="shared" ca="1" si="694"/>
        <v>1470.9247869371736</v>
      </c>
      <c r="T4039" s="677">
        <f t="shared" ca="1" si="694"/>
        <v>3452.6731686734524</v>
      </c>
      <c r="U4039" s="677">
        <f t="shared" ca="1" si="694"/>
        <v>59.259005115734354</v>
      </c>
      <c r="V4039" s="677">
        <f t="shared" ca="1" si="694"/>
        <v>529.62110205896738</v>
      </c>
      <c r="W4039" s="677">
        <f t="shared" ca="1" si="689"/>
        <v>522.69003189818318</v>
      </c>
      <c r="X4039" s="677">
        <f t="shared" ca="1" si="694"/>
        <v>822.13859994845234</v>
      </c>
      <c r="Y4039" s="677">
        <f t="shared" ca="1" si="694"/>
        <v>1566.6313770928948</v>
      </c>
      <c r="Z4039" s="677">
        <f t="shared" ca="1" si="694"/>
        <v>0</v>
      </c>
      <c r="AA4039" t="str">
        <f t="shared" si="695"/>
        <v>ASR_COMP</v>
      </c>
      <c r="AB4039" s="957">
        <f t="shared" si="696"/>
        <v>44682</v>
      </c>
      <c r="AC4039" t="str">
        <f t="shared" si="697"/>
        <v>Unaudited</v>
      </c>
    </row>
    <row r="4040" spans="1:29" x14ac:dyDescent="0.25">
      <c r="A4040" t="s">
        <v>423</v>
      </c>
      <c r="B4040" t="s">
        <v>1388</v>
      </c>
      <c r="C4040" t="s">
        <v>1389</v>
      </c>
      <c r="D4040">
        <v>1900</v>
      </c>
      <c r="E4040" s="957">
        <v>1</v>
      </c>
      <c r="F4040" t="s">
        <v>441</v>
      </c>
      <c r="G4040" s="957">
        <v>91</v>
      </c>
      <c r="H4040" t="s">
        <v>393</v>
      </c>
      <c r="I4040" s="958" t="s">
        <v>491</v>
      </c>
      <c r="J4040" s="958" t="s">
        <v>447</v>
      </c>
      <c r="K4040" s="958" t="s">
        <v>923</v>
      </c>
      <c r="L4040" s="937" t="s">
        <v>925</v>
      </c>
      <c r="M4040" s="958" t="s">
        <v>928</v>
      </c>
      <c r="N4040" s="677">
        <f t="shared" ca="1" si="687"/>
        <v>-101522.47261824952</v>
      </c>
      <c r="O4040" s="677">
        <f t="shared" ca="1" si="694"/>
        <v>-60190.621333349656</v>
      </c>
      <c r="P4040" s="677">
        <f t="shared" ca="1" si="694"/>
        <v>-3303.2805369977846</v>
      </c>
      <c r="Q4040" s="677">
        <f t="shared" ca="1" si="694"/>
        <v>-16702.398115549888</v>
      </c>
      <c r="R4040" s="677">
        <f t="shared" ca="1" si="694"/>
        <v>-7403.6324453521929</v>
      </c>
      <c r="S4040" s="677">
        <f t="shared" ca="1" si="694"/>
        <v>-649.22847539925499</v>
      </c>
      <c r="T4040" s="677">
        <f t="shared" ca="1" si="694"/>
        <v>-732.09638947991732</v>
      </c>
      <c r="U4040" s="677">
        <f t="shared" ca="1" si="694"/>
        <v>-18.070894644010828</v>
      </c>
      <c r="V4040" s="677">
        <f t="shared" ca="1" si="694"/>
        <v>-1632.018799313712</v>
      </c>
      <c r="W4040" s="677">
        <f t="shared" ca="1" si="689"/>
        <v>-161.16260125203834</v>
      </c>
      <c r="X4040" s="677">
        <f t="shared" ca="1" si="694"/>
        <v>-1490.7510192848586</v>
      </c>
      <c r="Y4040" s="677">
        <f t="shared" ca="1" si="694"/>
        <v>-9239.212007626189</v>
      </c>
      <c r="Z4040" s="677">
        <f t="shared" ca="1" si="694"/>
        <v>0</v>
      </c>
      <c r="AA4040" t="str">
        <f t="shared" si="695"/>
        <v>ASR_COMP</v>
      </c>
      <c r="AB4040" s="957">
        <f t="shared" si="696"/>
        <v>44682</v>
      </c>
      <c r="AC4040" t="str">
        <f t="shared" si="697"/>
        <v>Unaudited</v>
      </c>
    </row>
    <row r="4041" spans="1:29" x14ac:dyDescent="0.25">
      <c r="A4041" t="s">
        <v>423</v>
      </c>
      <c r="B4041" t="s">
        <v>1388</v>
      </c>
      <c r="C4041" t="s">
        <v>1389</v>
      </c>
      <c r="D4041">
        <v>1900</v>
      </c>
      <c r="E4041" s="957">
        <v>1</v>
      </c>
      <c r="F4041" t="s">
        <v>441</v>
      </c>
      <c r="G4041" s="957">
        <v>91</v>
      </c>
      <c r="H4041" t="s">
        <v>393</v>
      </c>
      <c r="I4041" s="937" t="s">
        <v>491</v>
      </c>
      <c r="J4041" s="937" t="s">
        <v>447</v>
      </c>
      <c r="K4041" s="937" t="s">
        <v>923</v>
      </c>
      <c r="L4041" s="937" t="s">
        <v>926</v>
      </c>
      <c r="M4041" s="958" t="s">
        <v>929</v>
      </c>
      <c r="N4041" s="677">
        <f t="shared" ca="1" si="687"/>
        <v>0</v>
      </c>
      <c r="O4041" s="677">
        <f t="shared" ca="1" si="694"/>
        <v>0</v>
      </c>
      <c r="P4041" s="677">
        <f t="shared" ca="1" si="694"/>
        <v>0</v>
      </c>
      <c r="Q4041" s="677">
        <f t="shared" ca="1" si="694"/>
        <v>0</v>
      </c>
      <c r="R4041" s="677">
        <f t="shared" ca="1" si="694"/>
        <v>0</v>
      </c>
      <c r="S4041" s="677">
        <f t="shared" ca="1" si="694"/>
        <v>0</v>
      </c>
      <c r="T4041" s="677">
        <f t="shared" ca="1" si="694"/>
        <v>0</v>
      </c>
      <c r="U4041" s="677">
        <f t="shared" ca="1" si="694"/>
        <v>0</v>
      </c>
      <c r="V4041" s="677">
        <f t="shared" ca="1" si="694"/>
        <v>0</v>
      </c>
      <c r="W4041" s="677">
        <f t="shared" ca="1" si="689"/>
        <v>0</v>
      </c>
      <c r="X4041" s="677">
        <f t="shared" ca="1" si="694"/>
        <v>0</v>
      </c>
      <c r="Y4041" s="677">
        <f t="shared" ca="1" si="694"/>
        <v>0</v>
      </c>
      <c r="Z4041" s="677">
        <f t="shared" ca="1" si="694"/>
        <v>0</v>
      </c>
      <c r="AA4041" t="str">
        <f t="shared" si="695"/>
        <v>ASR_COMP</v>
      </c>
      <c r="AB4041" s="957">
        <f t="shared" si="696"/>
        <v>44682</v>
      </c>
      <c r="AC4041" t="str">
        <f t="shared" si="697"/>
        <v>Unaudited</v>
      </c>
    </row>
    <row r="4042" spans="1:29" x14ac:dyDescent="0.25">
      <c r="A4042" t="s">
        <v>423</v>
      </c>
      <c r="B4042" t="s">
        <v>1388</v>
      </c>
      <c r="C4042" t="s">
        <v>1389</v>
      </c>
      <c r="D4042">
        <v>1900</v>
      </c>
      <c r="E4042" s="957">
        <v>1</v>
      </c>
      <c r="F4042" t="s">
        <v>441</v>
      </c>
      <c r="G4042" s="957">
        <v>91</v>
      </c>
      <c r="H4042" t="s">
        <v>393</v>
      </c>
      <c r="I4042" s="958" t="s">
        <v>491</v>
      </c>
      <c r="J4042" s="958" t="s">
        <v>447</v>
      </c>
      <c r="K4042" s="958" t="s">
        <v>448</v>
      </c>
      <c r="L4042" s="937">
        <v>5.0999999999999996</v>
      </c>
      <c r="M4042" s="958" t="s">
        <v>37</v>
      </c>
      <c r="N4042" s="677">
        <f t="shared" ca="1" si="687"/>
        <v>1660873.3173528253</v>
      </c>
      <c r="O4042" s="677">
        <f t="shared" ca="1" si="694"/>
        <v>545772.86974499736</v>
      </c>
      <c r="P4042" s="677">
        <f t="shared" ca="1" si="694"/>
        <v>207694.86236952496</v>
      </c>
      <c r="Q4042" s="677">
        <f t="shared" ca="1" si="694"/>
        <v>108652.6919391897</v>
      </c>
      <c r="R4042" s="677">
        <f t="shared" ca="1" si="694"/>
        <v>344558.58793250425</v>
      </c>
      <c r="S4042" s="677">
        <f t="shared" ca="1" si="694"/>
        <v>83181.007804871842</v>
      </c>
      <c r="T4042" s="677">
        <f t="shared" ca="1" si="694"/>
        <v>99680.676530764016</v>
      </c>
      <c r="U4042" s="677">
        <f t="shared" ca="1" si="694"/>
        <v>235.15348988284177</v>
      </c>
      <c r="V4042" s="677">
        <f t="shared" ca="1" si="694"/>
        <v>74863.612632735574</v>
      </c>
      <c r="W4042" s="677">
        <f t="shared" ca="1" si="689"/>
        <v>1802.3167583838524</v>
      </c>
      <c r="X4042" s="677">
        <f t="shared" ca="1" si="694"/>
        <v>133568.5483448084</v>
      </c>
      <c r="Y4042" s="677">
        <f t="shared" ca="1" si="694"/>
        <v>60862.989805162848</v>
      </c>
      <c r="Z4042" s="677">
        <f t="shared" ca="1" si="694"/>
        <v>0</v>
      </c>
      <c r="AA4042" t="str">
        <f t="shared" si="695"/>
        <v>ASR_COMP</v>
      </c>
      <c r="AB4042" s="957">
        <f t="shared" si="696"/>
        <v>44682</v>
      </c>
      <c r="AC4042" t="str">
        <f t="shared" si="697"/>
        <v>Unaudited</v>
      </c>
    </row>
    <row r="4043" spans="1:29" x14ac:dyDescent="0.25">
      <c r="A4043" t="s">
        <v>423</v>
      </c>
      <c r="B4043" t="s">
        <v>1388</v>
      </c>
      <c r="C4043" t="s">
        <v>1389</v>
      </c>
      <c r="D4043">
        <v>1900</v>
      </c>
      <c r="E4043" s="957">
        <v>1</v>
      </c>
      <c r="F4043" t="s">
        <v>441</v>
      </c>
      <c r="G4043" s="957">
        <v>91</v>
      </c>
      <c r="H4043" t="s">
        <v>393</v>
      </c>
      <c r="I4043" s="937" t="s">
        <v>491</v>
      </c>
      <c r="J4043" s="937" t="s">
        <v>447</v>
      </c>
      <c r="K4043" s="937" t="s">
        <v>448</v>
      </c>
      <c r="L4043" s="937">
        <v>5.2</v>
      </c>
      <c r="M4043" s="937" t="s">
        <v>306</v>
      </c>
      <c r="N4043" s="677">
        <f t="shared" ca="1" si="687"/>
        <v>0</v>
      </c>
      <c r="O4043" s="677">
        <f t="shared" ca="1" si="694"/>
        <v>0</v>
      </c>
      <c r="P4043" s="677">
        <f t="shared" ca="1" si="694"/>
        <v>0</v>
      </c>
      <c r="Q4043" s="677">
        <f t="shared" ca="1" si="694"/>
        <v>0</v>
      </c>
      <c r="R4043" s="677">
        <f t="shared" ca="1" si="694"/>
        <v>0</v>
      </c>
      <c r="S4043" s="677">
        <f t="shared" ca="1" si="694"/>
        <v>0</v>
      </c>
      <c r="T4043" s="677">
        <f t="shared" ca="1" si="694"/>
        <v>0</v>
      </c>
      <c r="U4043" s="677">
        <f t="shared" ca="1" si="694"/>
        <v>0</v>
      </c>
      <c r="V4043" s="677">
        <f t="shared" ca="1" si="694"/>
        <v>0</v>
      </c>
      <c r="W4043" s="677">
        <f t="shared" ca="1" si="689"/>
        <v>0</v>
      </c>
      <c r="X4043" s="677">
        <f t="shared" ca="1" si="694"/>
        <v>0</v>
      </c>
      <c r="Y4043" s="677">
        <f t="shared" ca="1" si="694"/>
        <v>0</v>
      </c>
      <c r="Z4043" s="677">
        <f t="shared" ca="1" si="694"/>
        <v>0</v>
      </c>
      <c r="AA4043" t="str">
        <f t="shared" si="695"/>
        <v>ASR_COMP</v>
      </c>
      <c r="AB4043" s="957">
        <f t="shared" si="696"/>
        <v>44682</v>
      </c>
      <c r="AC4043" t="str">
        <f t="shared" si="697"/>
        <v>Unaudited</v>
      </c>
    </row>
    <row r="4044" spans="1:29" ht="30" x14ac:dyDescent="0.25">
      <c r="A4044" t="s">
        <v>423</v>
      </c>
      <c r="B4044" t="s">
        <v>1388</v>
      </c>
      <c r="C4044" t="s">
        <v>1389</v>
      </c>
      <c r="D4044">
        <v>1900</v>
      </c>
      <c r="E4044" s="957">
        <v>1</v>
      </c>
      <c r="F4044" t="s">
        <v>441</v>
      </c>
      <c r="G4044" s="957">
        <v>91</v>
      </c>
      <c r="H4044" t="s">
        <v>393</v>
      </c>
      <c r="I4044" s="937" t="s">
        <v>491</v>
      </c>
      <c r="J4044" s="937" t="s">
        <v>447</v>
      </c>
      <c r="K4044" s="937" t="s">
        <v>448</v>
      </c>
      <c r="L4044" s="937">
        <v>5.3</v>
      </c>
      <c r="M4044" s="958" t="s">
        <v>307</v>
      </c>
      <c r="N4044" s="677">
        <f t="shared" ca="1" si="687"/>
        <v>-91851.743023894887</v>
      </c>
      <c r="O4044" s="677">
        <f t="shared" ca="1" si="694"/>
        <v>-30768.148011096378</v>
      </c>
      <c r="P4044" s="677">
        <f t="shared" ca="1" si="694"/>
        <v>-11839.910420301292</v>
      </c>
      <c r="Q4044" s="677">
        <f t="shared" ca="1" si="694"/>
        <v>-5351.0718745675767</v>
      </c>
      <c r="R4044" s="677">
        <f t="shared" ca="1" si="694"/>
        <v>-16132.664638121034</v>
      </c>
      <c r="S4044" s="677">
        <f t="shared" ca="1" si="694"/>
        <v>-7765.0724223933203</v>
      </c>
      <c r="T4044" s="677">
        <f t="shared" ca="1" si="694"/>
        <v>-4916.4936068592679</v>
      </c>
      <c r="U4044" s="677">
        <f t="shared" ca="1" si="694"/>
        <v>-241.79561376271002</v>
      </c>
      <c r="V4044" s="677">
        <f t="shared" ca="1" si="694"/>
        <v>-3754.9809476175337</v>
      </c>
      <c r="W4044" s="677">
        <f t="shared" ca="1" si="689"/>
        <v>-19.847034108866993</v>
      </c>
      <c r="X4044" s="677">
        <f t="shared" ca="1" si="694"/>
        <v>-7706.6475479708706</v>
      </c>
      <c r="Y4044" s="677">
        <f t="shared" ca="1" si="694"/>
        <v>-3355.1109070960406</v>
      </c>
      <c r="Z4044" s="677">
        <f t="shared" ca="1" si="694"/>
        <v>0</v>
      </c>
      <c r="AA4044" t="str">
        <f t="shared" si="695"/>
        <v>ASR_COMP</v>
      </c>
      <c r="AB4044" s="957">
        <f t="shared" si="696"/>
        <v>44682</v>
      </c>
      <c r="AC4044" t="str">
        <f t="shared" si="697"/>
        <v>Unaudited</v>
      </c>
    </row>
    <row r="4045" spans="1:29" x14ac:dyDescent="0.25">
      <c r="A4045" t="s">
        <v>423</v>
      </c>
      <c r="B4045" t="s">
        <v>1388</v>
      </c>
      <c r="C4045" t="s">
        <v>1389</v>
      </c>
      <c r="D4045">
        <v>1900</v>
      </c>
      <c r="E4045" s="957">
        <v>1</v>
      </c>
      <c r="F4045" t="s">
        <v>441</v>
      </c>
      <c r="G4045" s="957">
        <v>91</v>
      </c>
      <c r="H4045" t="s">
        <v>393</v>
      </c>
      <c r="I4045" s="937" t="s">
        <v>491</v>
      </c>
      <c r="J4045" s="937" t="s">
        <v>447</v>
      </c>
      <c r="K4045" s="937" t="s">
        <v>448</v>
      </c>
      <c r="L4045" s="937" t="s">
        <v>82</v>
      </c>
      <c r="M4045" s="958" t="s">
        <v>456</v>
      </c>
      <c r="N4045" s="677">
        <f t="shared" ca="1" si="687"/>
        <v>0</v>
      </c>
      <c r="O4045" s="677">
        <f t="shared" ca="1" si="694"/>
        <v>0</v>
      </c>
      <c r="P4045" s="677">
        <f t="shared" ca="1" si="694"/>
        <v>0</v>
      </c>
      <c r="Q4045" s="677">
        <f t="shared" ca="1" si="694"/>
        <v>0</v>
      </c>
      <c r="R4045" s="677">
        <f t="shared" ca="1" si="694"/>
        <v>0</v>
      </c>
      <c r="S4045" s="677">
        <f t="shared" ca="1" si="694"/>
        <v>0</v>
      </c>
      <c r="T4045" s="677">
        <f t="shared" ca="1" si="694"/>
        <v>0</v>
      </c>
      <c r="U4045" s="677">
        <f t="shared" ca="1" si="694"/>
        <v>0</v>
      </c>
      <c r="V4045" s="677">
        <f t="shared" ca="1" si="694"/>
        <v>0</v>
      </c>
      <c r="W4045" s="677">
        <f t="shared" ca="1" si="689"/>
        <v>0</v>
      </c>
      <c r="X4045" s="677">
        <f t="shared" ca="1" si="694"/>
        <v>0</v>
      </c>
      <c r="Y4045" s="677">
        <f t="shared" ca="1" si="694"/>
        <v>0</v>
      </c>
      <c r="Z4045" s="677">
        <f t="shared" ca="1" si="694"/>
        <v>0</v>
      </c>
      <c r="AA4045" t="str">
        <f t="shared" si="695"/>
        <v>ASR_COMP</v>
      </c>
      <c r="AB4045" s="957">
        <f t="shared" si="696"/>
        <v>44682</v>
      </c>
      <c r="AC4045" t="str">
        <f t="shared" si="697"/>
        <v>Unaudited</v>
      </c>
    </row>
    <row r="4046" spans="1:29" x14ac:dyDescent="0.25">
      <c r="A4046" t="s">
        <v>423</v>
      </c>
      <c r="B4046" t="s">
        <v>1388</v>
      </c>
      <c r="C4046" t="s">
        <v>1389</v>
      </c>
      <c r="D4046">
        <v>1900</v>
      </c>
      <c r="E4046" s="957">
        <v>1</v>
      </c>
      <c r="F4046" t="s">
        <v>441</v>
      </c>
      <c r="G4046" s="957">
        <v>91</v>
      </c>
      <c r="H4046" t="s">
        <v>393</v>
      </c>
      <c r="I4046" s="937" t="s">
        <v>491</v>
      </c>
      <c r="J4046" s="937" t="s">
        <v>447</v>
      </c>
      <c r="K4046" s="937" t="s">
        <v>449</v>
      </c>
      <c r="L4046" s="937">
        <v>6.1</v>
      </c>
      <c r="M4046" s="958" t="s">
        <v>18</v>
      </c>
      <c r="N4046" s="677">
        <f t="shared" ca="1" si="687"/>
        <v>0</v>
      </c>
      <c r="O4046" s="677">
        <f t="shared" ca="1" si="694"/>
        <v>0</v>
      </c>
      <c r="P4046" s="677">
        <f t="shared" ca="1" si="694"/>
        <v>0</v>
      </c>
      <c r="Q4046" s="677">
        <f t="shared" ca="1" si="694"/>
        <v>0</v>
      </c>
      <c r="R4046" s="677">
        <f t="shared" ca="1" si="694"/>
        <v>0</v>
      </c>
      <c r="S4046" s="677">
        <f t="shared" ca="1" si="694"/>
        <v>0</v>
      </c>
      <c r="T4046" s="677">
        <f t="shared" ca="1" si="694"/>
        <v>0</v>
      </c>
      <c r="U4046" s="677">
        <f t="shared" ca="1" si="694"/>
        <v>0</v>
      </c>
      <c r="V4046" s="677">
        <f t="shared" ca="1" si="694"/>
        <v>0</v>
      </c>
      <c r="W4046" s="677">
        <f t="shared" ca="1" si="689"/>
        <v>0</v>
      </c>
      <c r="X4046" s="677">
        <f t="shared" ca="1" si="694"/>
        <v>0</v>
      </c>
      <c r="Y4046" s="677">
        <f t="shared" ca="1" si="694"/>
        <v>0</v>
      </c>
      <c r="Z4046" s="677">
        <f t="shared" ca="1" si="694"/>
        <v>0</v>
      </c>
      <c r="AA4046" t="str">
        <f t="shared" si="695"/>
        <v>ASR_COMP</v>
      </c>
      <c r="AB4046" s="957">
        <f t="shared" si="696"/>
        <v>44682</v>
      </c>
      <c r="AC4046" t="str">
        <f t="shared" si="697"/>
        <v>Unaudited</v>
      </c>
    </row>
    <row r="4047" spans="1:29" x14ac:dyDescent="0.25">
      <c r="A4047" t="s">
        <v>423</v>
      </c>
      <c r="B4047" t="s">
        <v>1388</v>
      </c>
      <c r="C4047" t="s">
        <v>1389</v>
      </c>
      <c r="D4047">
        <v>1900</v>
      </c>
      <c r="E4047" s="957">
        <v>1</v>
      </c>
      <c r="F4047" t="s">
        <v>441</v>
      </c>
      <c r="G4047" s="957">
        <v>91</v>
      </c>
      <c r="H4047" t="s">
        <v>393</v>
      </c>
      <c r="I4047" s="937" t="s">
        <v>491</v>
      </c>
      <c r="J4047" s="937" t="s">
        <v>447</v>
      </c>
      <c r="K4047" s="937" t="s">
        <v>449</v>
      </c>
      <c r="L4047" s="943">
        <v>6.2</v>
      </c>
      <c r="M4047" s="959" t="s">
        <v>19</v>
      </c>
      <c r="N4047" s="677">
        <f t="shared" ca="1" si="687"/>
        <v>0</v>
      </c>
      <c r="O4047" s="677">
        <f t="shared" ca="1" si="694"/>
        <v>0</v>
      </c>
      <c r="P4047" s="677">
        <f t="shared" ca="1" si="694"/>
        <v>0</v>
      </c>
      <c r="Q4047" s="677">
        <f t="shared" ca="1" si="694"/>
        <v>0</v>
      </c>
      <c r="R4047" s="677">
        <f t="shared" ca="1" si="694"/>
        <v>0</v>
      </c>
      <c r="S4047" s="677">
        <f t="shared" ca="1" si="694"/>
        <v>0</v>
      </c>
      <c r="T4047" s="677">
        <f t="shared" ca="1" si="694"/>
        <v>0</v>
      </c>
      <c r="U4047" s="677">
        <f t="shared" ca="1" si="694"/>
        <v>0</v>
      </c>
      <c r="V4047" s="677">
        <f t="shared" ca="1" si="694"/>
        <v>0</v>
      </c>
      <c r="W4047" s="677">
        <f t="shared" ca="1" si="689"/>
        <v>0</v>
      </c>
      <c r="X4047" s="677">
        <f t="shared" ca="1" si="694"/>
        <v>0</v>
      </c>
      <c r="Y4047" s="677">
        <f t="shared" ca="1" si="694"/>
        <v>0</v>
      </c>
      <c r="Z4047" s="677">
        <f t="shared" ca="1" si="694"/>
        <v>0</v>
      </c>
      <c r="AA4047" t="str">
        <f t="shared" si="695"/>
        <v>ASR_COMP</v>
      </c>
      <c r="AB4047" s="957">
        <f t="shared" si="696"/>
        <v>44682</v>
      </c>
      <c r="AC4047" t="str">
        <f t="shared" si="697"/>
        <v>Unaudited</v>
      </c>
    </row>
    <row r="4048" spans="1:29" x14ac:dyDescent="0.25">
      <c r="A4048" t="s">
        <v>423</v>
      </c>
      <c r="B4048" t="s">
        <v>1388</v>
      </c>
      <c r="C4048" t="s">
        <v>1389</v>
      </c>
      <c r="D4048">
        <v>1900</v>
      </c>
      <c r="E4048" s="957">
        <v>1</v>
      </c>
      <c r="F4048" t="s">
        <v>441</v>
      </c>
      <c r="G4048" s="957">
        <v>91</v>
      </c>
      <c r="H4048" t="s">
        <v>393</v>
      </c>
      <c r="I4048" s="937" t="s">
        <v>491</v>
      </c>
      <c r="J4048" s="937" t="s">
        <v>447</v>
      </c>
      <c r="K4048" s="937" t="s">
        <v>449</v>
      </c>
      <c r="L4048" s="937">
        <v>6.3</v>
      </c>
      <c r="M4048" s="958" t="s">
        <v>187</v>
      </c>
      <c r="N4048" s="677">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7">
        <f t="shared" ca="1" si="694"/>
        <v>0</v>
      </c>
      <c r="P4048" s="677">
        <f t="shared" ca="1" si="694"/>
        <v>0</v>
      </c>
      <c r="Q4048" s="677">
        <f t="shared" ca="1" si="694"/>
        <v>0</v>
      </c>
      <c r="R4048" s="677">
        <f t="shared" ca="1" si="694"/>
        <v>0</v>
      </c>
      <c r="S4048" s="677">
        <f t="shared" ca="1" si="694"/>
        <v>0</v>
      </c>
      <c r="T4048" s="677">
        <f t="shared" ca="1" si="694"/>
        <v>0</v>
      </c>
      <c r="U4048" s="677">
        <f t="shared" ca="1" si="694"/>
        <v>0</v>
      </c>
      <c r="V4048" s="677">
        <f t="shared" ca="1" si="694"/>
        <v>0</v>
      </c>
      <c r="W4048" s="677">
        <f t="shared" ca="1" si="689"/>
        <v>0</v>
      </c>
      <c r="X4048" s="677">
        <f t="shared" ca="1" si="694"/>
        <v>0</v>
      </c>
      <c r="Y4048" s="677">
        <f t="shared" ca="1" si="694"/>
        <v>0</v>
      </c>
      <c r="Z4048" s="677">
        <f t="shared" ca="1" si="694"/>
        <v>0</v>
      </c>
      <c r="AA4048" t="str">
        <f t="shared" si="695"/>
        <v>ASR_COMP</v>
      </c>
      <c r="AB4048" s="957">
        <f t="shared" si="696"/>
        <v>44682</v>
      </c>
      <c r="AC4048" t="str">
        <f t="shared" si="697"/>
        <v>Unaudited</v>
      </c>
    </row>
    <row r="4049" spans="1:29" x14ac:dyDescent="0.25">
      <c r="A4049" t="s">
        <v>423</v>
      </c>
      <c r="B4049" t="s">
        <v>1388</v>
      </c>
      <c r="C4049" t="s">
        <v>1389</v>
      </c>
      <c r="D4049">
        <v>1900</v>
      </c>
      <c r="E4049" s="957">
        <v>1</v>
      </c>
      <c r="F4049" t="s">
        <v>441</v>
      </c>
      <c r="G4049" s="957">
        <v>91</v>
      </c>
      <c r="H4049" t="s">
        <v>393</v>
      </c>
      <c r="I4049" s="937" t="s">
        <v>491</v>
      </c>
      <c r="J4049" s="937" t="s">
        <v>447</v>
      </c>
      <c r="K4049" s="937" t="s">
        <v>449</v>
      </c>
      <c r="L4049" s="937" t="s">
        <v>87</v>
      </c>
      <c r="M4049" s="958" t="s">
        <v>457</v>
      </c>
      <c r="N4049" s="677">
        <f t="shared" ca="1" si="698"/>
        <v>0</v>
      </c>
      <c r="O4049" s="677">
        <f t="shared" ca="1" si="694"/>
        <v>0</v>
      </c>
      <c r="P4049" s="677">
        <f t="shared" ca="1" si="694"/>
        <v>0</v>
      </c>
      <c r="Q4049" s="677">
        <f t="shared" ca="1" si="694"/>
        <v>0</v>
      </c>
      <c r="R4049" s="677">
        <f t="shared" ca="1" si="694"/>
        <v>0</v>
      </c>
      <c r="S4049" s="677">
        <f t="shared" ca="1" si="694"/>
        <v>0</v>
      </c>
      <c r="T4049" s="677">
        <f t="shared" ca="1" si="694"/>
        <v>0</v>
      </c>
      <c r="U4049" s="677">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7">
        <f t="shared" ca="1" si="699"/>
        <v>0</v>
      </c>
      <c r="W4049" s="677">
        <f t="shared" ca="1" si="689"/>
        <v>0</v>
      </c>
      <c r="X4049" s="677">
        <f t="shared" ca="1" si="699"/>
        <v>0</v>
      </c>
      <c r="Y4049" s="677">
        <f t="shared" ca="1" si="699"/>
        <v>0</v>
      </c>
      <c r="Z4049" s="677">
        <f t="shared" ca="1" si="699"/>
        <v>0</v>
      </c>
      <c r="AA4049" t="str">
        <f t="shared" si="695"/>
        <v>ASR_COMP</v>
      </c>
      <c r="AB4049" s="957">
        <f t="shared" si="696"/>
        <v>44682</v>
      </c>
      <c r="AC4049" t="str">
        <f t="shared" si="697"/>
        <v>Unaudited</v>
      </c>
    </row>
    <row r="4050" spans="1:29" x14ac:dyDescent="0.25">
      <c r="A4050" t="s">
        <v>423</v>
      </c>
      <c r="B4050" t="s">
        <v>1388</v>
      </c>
      <c r="C4050" t="s">
        <v>1389</v>
      </c>
      <c r="D4050">
        <v>1900</v>
      </c>
      <c r="E4050" s="957">
        <v>1</v>
      </c>
      <c r="F4050" t="s">
        <v>441</v>
      </c>
      <c r="G4050" s="957">
        <v>91</v>
      </c>
      <c r="H4050" t="s">
        <v>393</v>
      </c>
      <c r="I4050" s="937" t="s">
        <v>491</v>
      </c>
      <c r="J4050" s="937" t="s">
        <v>447</v>
      </c>
      <c r="K4050" s="937" t="s">
        <v>450</v>
      </c>
      <c r="L4050" s="937">
        <v>7.1</v>
      </c>
      <c r="M4050" s="958" t="s">
        <v>20</v>
      </c>
      <c r="N4050" s="677">
        <f t="shared" ca="1" si="698"/>
        <v>305999.47653716558</v>
      </c>
      <c r="O4050" s="677">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139310.83091654637</v>
      </c>
      <c r="P4050" s="677">
        <f t="shared" ca="1" si="700"/>
        <v>14517.462092568316</v>
      </c>
      <c r="Q4050" s="677">
        <f t="shared" ca="1" si="700"/>
        <v>28100.536715887607</v>
      </c>
      <c r="R4050" s="677">
        <f t="shared" ca="1" si="700"/>
        <v>18566.753675554955</v>
      </c>
      <c r="S4050" s="677">
        <f t="shared" ca="1" si="700"/>
        <v>12380.830624643011</v>
      </c>
      <c r="T4050" s="677">
        <f t="shared" ca="1" si="700"/>
        <v>237.52448758555323</v>
      </c>
      <c r="U4050" s="677">
        <f t="shared" ca="1" si="700"/>
        <v>1147.8600972539498</v>
      </c>
      <c r="V4050" s="677">
        <f t="shared" ca="1" si="700"/>
        <v>5679.4662888215935</v>
      </c>
      <c r="W4050" s="677">
        <f t="shared" ca="1" si="689"/>
        <v>1720.4557976509507</v>
      </c>
      <c r="X4050" s="677">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69724.749705597918</v>
      </c>
      <c r="Y4050" s="677">
        <f t="shared" ca="1" si="701"/>
        <v>14613.006135055315</v>
      </c>
      <c r="Z4050" s="677">
        <f t="shared" ca="1" si="701"/>
        <v>0</v>
      </c>
      <c r="AA4050" t="str">
        <f t="shared" si="695"/>
        <v>ASR_COMP</v>
      </c>
      <c r="AB4050" s="957">
        <f t="shared" si="696"/>
        <v>44682</v>
      </c>
      <c r="AC4050" t="str">
        <f t="shared" si="697"/>
        <v>Unaudited</v>
      </c>
    </row>
    <row r="4051" spans="1:29" x14ac:dyDescent="0.25">
      <c r="A4051" t="s">
        <v>423</v>
      </c>
      <c r="B4051" t="s">
        <v>1388</v>
      </c>
      <c r="C4051" t="s">
        <v>1389</v>
      </c>
      <c r="D4051">
        <v>1900</v>
      </c>
      <c r="E4051" s="957">
        <v>1</v>
      </c>
      <c r="F4051" t="s">
        <v>441</v>
      </c>
      <c r="G4051" s="957">
        <v>91</v>
      </c>
      <c r="H4051" t="s">
        <v>393</v>
      </c>
      <c r="I4051" s="937" t="s">
        <v>491</v>
      </c>
      <c r="J4051" s="937" t="s">
        <v>447</v>
      </c>
      <c r="K4051" s="937" t="s">
        <v>450</v>
      </c>
      <c r="L4051" s="937">
        <v>7.2</v>
      </c>
      <c r="M4051" s="958" t="s">
        <v>21</v>
      </c>
      <c r="N4051" s="677">
        <f t="shared" ca="1" si="698"/>
        <v>138198.5955</v>
      </c>
      <c r="O4051" s="677">
        <f t="shared" ca="1" si="700"/>
        <v>103423.83749999999</v>
      </c>
      <c r="P4051" s="677">
        <f t="shared" ca="1" si="700"/>
        <v>3132.2294999999999</v>
      </c>
      <c r="Q4051" s="677">
        <f t="shared" ca="1" si="700"/>
        <v>7232.085</v>
      </c>
      <c r="R4051" s="677">
        <f t="shared" ca="1" si="700"/>
        <v>2685.15</v>
      </c>
      <c r="S4051" s="677">
        <f t="shared" ca="1" si="700"/>
        <v>5264.0685000000003</v>
      </c>
      <c r="T4051" s="677">
        <f t="shared" ca="1" si="700"/>
        <v>919.34999999999991</v>
      </c>
      <c r="U4051" s="677">
        <f t="shared" ca="1" si="700"/>
        <v>331.9785</v>
      </c>
      <c r="V4051" s="677">
        <f t="shared" ca="1" si="700"/>
        <v>992.25</v>
      </c>
      <c r="W4051" s="677">
        <f t="shared" ca="1" si="689"/>
        <v>20.25</v>
      </c>
      <c r="X4051" s="677">
        <f t="shared" ca="1" si="701"/>
        <v>13087.696499999998</v>
      </c>
      <c r="Y4051" s="677">
        <f t="shared" ca="1" si="701"/>
        <v>1109.7</v>
      </c>
      <c r="Z4051" s="677">
        <f t="shared" ca="1" si="701"/>
        <v>0</v>
      </c>
      <c r="AA4051" t="str">
        <f t="shared" si="695"/>
        <v>ASR_COMP</v>
      </c>
      <c r="AB4051" s="957">
        <f t="shared" si="696"/>
        <v>44682</v>
      </c>
      <c r="AC4051" t="str">
        <f t="shared" si="697"/>
        <v>Unaudited</v>
      </c>
    </row>
    <row r="4052" spans="1:29" x14ac:dyDescent="0.25">
      <c r="A4052" t="s">
        <v>423</v>
      </c>
      <c r="B4052" t="s">
        <v>1388</v>
      </c>
      <c r="C4052" t="s">
        <v>1389</v>
      </c>
      <c r="D4052">
        <v>1900</v>
      </c>
      <c r="E4052" s="957">
        <v>1</v>
      </c>
      <c r="F4052" t="s">
        <v>441</v>
      </c>
      <c r="G4052" s="957">
        <v>91</v>
      </c>
      <c r="H4052" t="s">
        <v>393</v>
      </c>
      <c r="I4052" s="937" t="s">
        <v>491</v>
      </c>
      <c r="J4052" s="937" t="s">
        <v>447</v>
      </c>
      <c r="K4052" s="937" t="s">
        <v>450</v>
      </c>
      <c r="L4052" s="937">
        <v>7.3</v>
      </c>
      <c r="M4052" s="958" t="s">
        <v>158</v>
      </c>
      <c r="N4052" s="677">
        <f t="shared" ca="1" si="698"/>
        <v>-2005.1769490323265</v>
      </c>
      <c r="O4052" s="677">
        <f t="shared" ca="1" si="700"/>
        <v>-1667.034942449638</v>
      </c>
      <c r="P4052" s="677">
        <f t="shared" ca="1" si="700"/>
        <v>-133.37352527126828</v>
      </c>
      <c r="Q4052" s="677">
        <f t="shared" ca="1" si="700"/>
        <v>-9.0578088623234123</v>
      </c>
      <c r="R4052" s="677">
        <f t="shared" ca="1" si="700"/>
        <v>-4.1948032398191515</v>
      </c>
      <c r="S4052" s="677">
        <f t="shared" ca="1" si="700"/>
        <v>-98.308272187360558</v>
      </c>
      <c r="T4052" s="677">
        <f t="shared" ca="1" si="700"/>
        <v>5.6358890314465047</v>
      </c>
      <c r="U4052" s="677">
        <f t="shared" ca="1" si="700"/>
        <v>-6.3094954038315505</v>
      </c>
      <c r="V4052" s="677">
        <f t="shared" ca="1" si="700"/>
        <v>-1.0107855577008582</v>
      </c>
      <c r="W4052" s="677">
        <f t="shared" ca="1" si="689"/>
        <v>-0.99755756208154445</v>
      </c>
      <c r="X4052" s="677">
        <f t="shared" ca="1" si="701"/>
        <v>-87.535720647965263</v>
      </c>
      <c r="Y4052" s="677">
        <f t="shared" ca="1" si="701"/>
        <v>-2.9899268817846263</v>
      </c>
      <c r="Z4052" s="677">
        <f t="shared" ca="1" si="701"/>
        <v>0</v>
      </c>
      <c r="AA4052" t="str">
        <f t="shared" si="695"/>
        <v>ASR_COMP</v>
      </c>
      <c r="AB4052" s="957">
        <f t="shared" si="696"/>
        <v>44682</v>
      </c>
      <c r="AC4052" t="str">
        <f t="shared" si="697"/>
        <v>Unaudited</v>
      </c>
    </row>
    <row r="4053" spans="1:29" x14ac:dyDescent="0.25">
      <c r="A4053" t="s">
        <v>423</v>
      </c>
      <c r="B4053" t="s">
        <v>1388</v>
      </c>
      <c r="C4053" t="s">
        <v>1389</v>
      </c>
      <c r="D4053">
        <v>1900</v>
      </c>
      <c r="E4053" s="957">
        <v>1</v>
      </c>
      <c r="F4053" t="s">
        <v>441</v>
      </c>
      <c r="G4053" s="957">
        <v>91</v>
      </c>
      <c r="H4053" t="s">
        <v>393</v>
      </c>
      <c r="I4053" s="937" t="s">
        <v>491</v>
      </c>
      <c r="J4053" s="937" t="s">
        <v>447</v>
      </c>
      <c r="K4053" s="937" t="s">
        <v>450</v>
      </c>
      <c r="L4053" s="937" t="s">
        <v>91</v>
      </c>
      <c r="M4053" s="958" t="s">
        <v>458</v>
      </c>
      <c r="N4053" s="677">
        <f t="shared" ca="1" si="698"/>
        <v>0</v>
      </c>
      <c r="O4053" s="677">
        <f t="shared" ca="1" si="700"/>
        <v>0</v>
      </c>
      <c r="P4053" s="677">
        <f t="shared" ca="1" si="700"/>
        <v>0</v>
      </c>
      <c r="Q4053" s="677">
        <f t="shared" ca="1" si="700"/>
        <v>0</v>
      </c>
      <c r="R4053" s="677">
        <f t="shared" ca="1" si="700"/>
        <v>0</v>
      </c>
      <c r="S4053" s="677">
        <f t="shared" ca="1" si="700"/>
        <v>0</v>
      </c>
      <c r="T4053" s="677">
        <f t="shared" ca="1" si="700"/>
        <v>0</v>
      </c>
      <c r="U4053" s="677">
        <f t="shared" ca="1" si="700"/>
        <v>0</v>
      </c>
      <c r="V4053" s="677">
        <f t="shared" ca="1" si="700"/>
        <v>0</v>
      </c>
      <c r="W4053" s="677">
        <f t="shared" ca="1" si="689"/>
        <v>0</v>
      </c>
      <c r="X4053" s="677">
        <f t="shared" ca="1" si="701"/>
        <v>0</v>
      </c>
      <c r="Y4053" s="677">
        <f t="shared" ca="1" si="701"/>
        <v>0</v>
      </c>
      <c r="Z4053" s="677">
        <f t="shared" ca="1" si="701"/>
        <v>0</v>
      </c>
      <c r="AA4053" t="str">
        <f t="shared" si="695"/>
        <v>ASR_COMP</v>
      </c>
      <c r="AB4053" s="957">
        <f t="shared" si="696"/>
        <v>44682</v>
      </c>
      <c r="AC4053" t="str">
        <f t="shared" si="697"/>
        <v>Unaudited</v>
      </c>
    </row>
    <row r="4054" spans="1:29" x14ac:dyDescent="0.25">
      <c r="A4054" t="s">
        <v>423</v>
      </c>
      <c r="B4054" t="s">
        <v>1388</v>
      </c>
      <c r="C4054" t="s">
        <v>1389</v>
      </c>
      <c r="D4054">
        <v>1900</v>
      </c>
      <c r="E4054" s="957">
        <v>1</v>
      </c>
      <c r="F4054" t="s">
        <v>441</v>
      </c>
      <c r="G4054" s="957">
        <v>91</v>
      </c>
      <c r="H4054" t="s">
        <v>393</v>
      </c>
      <c r="I4054" s="937" t="s">
        <v>491</v>
      </c>
      <c r="J4054" s="937" t="s">
        <v>447</v>
      </c>
      <c r="K4054" s="937" t="s">
        <v>451</v>
      </c>
      <c r="L4054" s="937">
        <v>8.1</v>
      </c>
      <c r="M4054" s="958" t="s">
        <v>22</v>
      </c>
      <c r="N4054" s="677">
        <f t="shared" ca="1" si="698"/>
        <v>7084495.9566777358</v>
      </c>
      <c r="O4054" s="677">
        <f t="shared" ca="1" si="700"/>
        <v>1454939.59959339</v>
      </c>
      <c r="P4054" s="677">
        <f t="shared" ca="1" si="700"/>
        <v>131912.35770942309</v>
      </c>
      <c r="Q4054" s="677">
        <f t="shared" ca="1" si="700"/>
        <v>1793156.2019608601</v>
      </c>
      <c r="R4054" s="677">
        <f t="shared" ca="1" si="700"/>
        <v>1247796.8793384572</v>
      </c>
      <c r="S4054" s="677">
        <f t="shared" ca="1" si="700"/>
        <v>9601.8072528934972</v>
      </c>
      <c r="T4054" s="677">
        <f t="shared" ca="1" si="700"/>
        <v>50429.028499305947</v>
      </c>
      <c r="U4054" s="677">
        <f t="shared" ca="1" si="700"/>
        <v>1.307313683490096</v>
      </c>
      <c r="V4054" s="677">
        <f t="shared" ca="1" si="700"/>
        <v>1419862.9222694405</v>
      </c>
      <c r="W4054" s="677">
        <f t="shared" ca="1" si="689"/>
        <v>10883.069705291857</v>
      </c>
      <c r="X4054" s="677">
        <f t="shared" ca="1" si="701"/>
        <v>20023.300185335287</v>
      </c>
      <c r="Y4054" s="677">
        <f t="shared" ca="1" si="701"/>
        <v>945889.48284965532</v>
      </c>
      <c r="Z4054" s="677">
        <f t="shared" ca="1" si="701"/>
        <v>0</v>
      </c>
      <c r="AA4054" t="str">
        <f t="shared" si="695"/>
        <v>ASR_COMP</v>
      </c>
      <c r="AB4054" s="957">
        <f t="shared" si="696"/>
        <v>44682</v>
      </c>
      <c r="AC4054" t="str">
        <f t="shared" si="697"/>
        <v>Unaudited</v>
      </c>
    </row>
    <row r="4055" spans="1:29" x14ac:dyDescent="0.25">
      <c r="A4055" t="s">
        <v>423</v>
      </c>
      <c r="B4055" t="s">
        <v>1388</v>
      </c>
      <c r="C4055" t="s">
        <v>1389</v>
      </c>
      <c r="D4055">
        <v>1900</v>
      </c>
      <c r="E4055" s="957">
        <v>1</v>
      </c>
      <c r="F4055" t="s">
        <v>441</v>
      </c>
      <c r="G4055" s="957">
        <v>91</v>
      </c>
      <c r="H4055" t="s">
        <v>393</v>
      </c>
      <c r="I4055" s="937" t="s">
        <v>491</v>
      </c>
      <c r="J4055" s="937" t="s">
        <v>447</v>
      </c>
      <c r="K4055" s="937" t="s">
        <v>451</v>
      </c>
      <c r="L4055" s="937" t="s">
        <v>115</v>
      </c>
      <c r="M4055" s="958" t="s">
        <v>446</v>
      </c>
      <c r="N4055" s="677">
        <f t="shared" ca="1" si="698"/>
        <v>26294.400000000001</v>
      </c>
      <c r="O4055" s="677">
        <f t="shared" ca="1" si="700"/>
        <v>0</v>
      </c>
      <c r="P4055" s="677">
        <f t="shared" ca="1" si="700"/>
        <v>0</v>
      </c>
      <c r="Q4055" s="677">
        <f t="shared" ca="1" si="700"/>
        <v>26294.400000000001</v>
      </c>
      <c r="R4055" s="677">
        <f t="shared" ca="1" si="700"/>
        <v>0</v>
      </c>
      <c r="S4055" s="677">
        <f t="shared" ca="1" si="700"/>
        <v>0</v>
      </c>
      <c r="T4055" s="677">
        <f t="shared" ca="1" si="700"/>
        <v>0</v>
      </c>
      <c r="U4055" s="677">
        <f t="shared" ca="1" si="700"/>
        <v>0</v>
      </c>
      <c r="V4055" s="677">
        <f t="shared" ca="1" si="700"/>
        <v>0</v>
      </c>
      <c r="W4055" s="677">
        <f t="shared" ca="1" si="689"/>
        <v>0</v>
      </c>
      <c r="X4055" s="677">
        <f t="shared" ca="1" si="701"/>
        <v>0</v>
      </c>
      <c r="Y4055" s="677">
        <f t="shared" ca="1" si="701"/>
        <v>0</v>
      </c>
      <c r="Z4055" s="677">
        <f t="shared" ca="1" si="701"/>
        <v>0</v>
      </c>
      <c r="AA4055" t="str">
        <f t="shared" si="695"/>
        <v>ASR_COMP</v>
      </c>
      <c r="AB4055" s="957">
        <f t="shared" si="696"/>
        <v>44682</v>
      </c>
      <c r="AC4055" t="str">
        <f t="shared" si="697"/>
        <v>Unaudited</v>
      </c>
    </row>
    <row r="4056" spans="1:29" x14ac:dyDescent="0.25">
      <c r="A4056" t="s">
        <v>423</v>
      </c>
      <c r="B4056" t="s">
        <v>1388</v>
      </c>
      <c r="C4056" t="s">
        <v>1389</v>
      </c>
      <c r="D4056">
        <v>1900</v>
      </c>
      <c r="E4056" s="957">
        <v>1</v>
      </c>
      <c r="F4056" t="s">
        <v>441</v>
      </c>
      <c r="G4056" s="957">
        <v>91</v>
      </c>
      <c r="H4056" t="s">
        <v>393</v>
      </c>
      <c r="I4056" s="937" t="s">
        <v>491</v>
      </c>
      <c r="J4056" s="937" t="s">
        <v>447</v>
      </c>
      <c r="K4056" s="937" t="s">
        <v>451</v>
      </c>
      <c r="L4056" s="937" t="s">
        <v>117</v>
      </c>
      <c r="M4056" s="958" t="s">
        <v>160</v>
      </c>
      <c r="N4056" s="677">
        <f t="shared" ca="1" si="698"/>
        <v>0</v>
      </c>
      <c r="O4056" s="677">
        <f t="shared" ca="1" si="700"/>
        <v>0</v>
      </c>
      <c r="P4056" s="677">
        <f t="shared" ca="1" si="700"/>
        <v>0</v>
      </c>
      <c r="Q4056" s="677">
        <f t="shared" ca="1" si="700"/>
        <v>0</v>
      </c>
      <c r="R4056" s="677">
        <f t="shared" ca="1" si="700"/>
        <v>0</v>
      </c>
      <c r="S4056" s="677">
        <f t="shared" ca="1" si="700"/>
        <v>0</v>
      </c>
      <c r="T4056" s="677">
        <f t="shared" ca="1" si="700"/>
        <v>0</v>
      </c>
      <c r="U4056" s="677">
        <f t="shared" ca="1" si="700"/>
        <v>0</v>
      </c>
      <c r="V4056" s="677">
        <f t="shared" ca="1" si="700"/>
        <v>0</v>
      </c>
      <c r="W4056" s="677">
        <f t="shared" ca="1" si="689"/>
        <v>0</v>
      </c>
      <c r="X4056" s="677">
        <f t="shared" ca="1" si="701"/>
        <v>0</v>
      </c>
      <c r="Y4056" s="677">
        <f t="shared" ca="1" si="701"/>
        <v>0</v>
      </c>
      <c r="Z4056" s="677">
        <f t="shared" ca="1" si="701"/>
        <v>0</v>
      </c>
      <c r="AA4056" t="str">
        <f t="shared" si="695"/>
        <v>ASR_COMP</v>
      </c>
      <c r="AB4056" s="957">
        <f t="shared" si="696"/>
        <v>44682</v>
      </c>
      <c r="AC4056" t="str">
        <f t="shared" si="697"/>
        <v>Unaudited</v>
      </c>
    </row>
    <row r="4057" spans="1:29" x14ac:dyDescent="0.25">
      <c r="A4057" t="s">
        <v>423</v>
      </c>
      <c r="B4057" t="s">
        <v>1388</v>
      </c>
      <c r="C4057" t="s">
        <v>1389</v>
      </c>
      <c r="D4057">
        <v>1900</v>
      </c>
      <c r="E4057" s="957">
        <v>1</v>
      </c>
      <c r="F4057" t="s">
        <v>441</v>
      </c>
      <c r="G4057" s="957">
        <v>91</v>
      </c>
      <c r="H4057" t="s">
        <v>393</v>
      </c>
      <c r="I4057" s="937" t="s">
        <v>491</v>
      </c>
      <c r="J4057" s="937" t="s">
        <v>447</v>
      </c>
      <c r="K4057" s="937" t="s">
        <v>451</v>
      </c>
      <c r="L4057" s="945" t="s">
        <v>118</v>
      </c>
      <c r="M4057" s="960" t="s">
        <v>116</v>
      </c>
      <c r="N4057" s="677">
        <f t="shared" ca="1" si="698"/>
        <v>-21079.882713376999</v>
      </c>
      <c r="O4057" s="677">
        <f t="shared" ca="1" si="700"/>
        <v>-5360.8998655944415</v>
      </c>
      <c r="P4057" s="677">
        <f t="shared" ca="1" si="700"/>
        <v>-486.04694030757264</v>
      </c>
      <c r="Q4057" s="677">
        <f t="shared" ca="1" si="700"/>
        <v>-4816.2651766564741</v>
      </c>
      <c r="R4057" s="677">
        <f t="shared" ca="1" si="700"/>
        <v>-3351.4763805443467</v>
      </c>
      <c r="S4057" s="677">
        <f t="shared" ca="1" si="700"/>
        <v>-220.95366885358936</v>
      </c>
      <c r="T4057" s="677">
        <f t="shared" ca="1" si="700"/>
        <v>0</v>
      </c>
      <c r="U4057" s="677">
        <f t="shared" ca="1" si="700"/>
        <v>-3.0083477735151402E-2</v>
      </c>
      <c r="V4057" s="677">
        <f t="shared" ca="1" si="700"/>
        <v>-3813.6311497425636</v>
      </c>
      <c r="W4057" s="677">
        <f t="shared" ca="1" si="689"/>
        <v>-29.231000388814032</v>
      </c>
      <c r="X4057" s="677">
        <f t="shared" ca="1" si="701"/>
        <v>-460.76967824711869</v>
      </c>
      <c r="Y4057" s="677">
        <f t="shared" ca="1" si="701"/>
        <v>-2540.5787695643444</v>
      </c>
      <c r="Z4057" s="677">
        <f t="shared" ca="1" si="701"/>
        <v>0</v>
      </c>
      <c r="AA4057" t="str">
        <f t="shared" si="695"/>
        <v>ASR_COMP</v>
      </c>
      <c r="AB4057" s="957">
        <f t="shared" si="696"/>
        <v>44682</v>
      </c>
      <c r="AC4057" t="str">
        <f t="shared" si="697"/>
        <v>Unaudited</v>
      </c>
    </row>
    <row r="4058" spans="1:29" x14ac:dyDescent="0.25">
      <c r="A4058" t="s">
        <v>423</v>
      </c>
      <c r="B4058" t="s">
        <v>1388</v>
      </c>
      <c r="C4058" t="s">
        <v>1389</v>
      </c>
      <c r="D4058">
        <v>1900</v>
      </c>
      <c r="E4058" s="957">
        <v>1</v>
      </c>
      <c r="F4058" t="s">
        <v>441</v>
      </c>
      <c r="G4058" s="957">
        <v>91</v>
      </c>
      <c r="H4058" t="s">
        <v>393</v>
      </c>
      <c r="I4058" s="937" t="s">
        <v>491</v>
      </c>
      <c r="J4058" s="937" t="s">
        <v>447</v>
      </c>
      <c r="K4058" s="937" t="s">
        <v>451</v>
      </c>
      <c r="L4058" s="947" t="s">
        <v>119</v>
      </c>
      <c r="M4058" s="961" t="s">
        <v>161</v>
      </c>
      <c r="N4058" s="677">
        <f t="shared" ca="1" si="698"/>
        <v>0</v>
      </c>
      <c r="O4058" s="677">
        <f t="shared" ca="1" si="700"/>
        <v>0</v>
      </c>
      <c r="P4058" s="677">
        <f t="shared" ca="1" si="700"/>
        <v>0</v>
      </c>
      <c r="Q4058" s="677">
        <f t="shared" ca="1" si="700"/>
        <v>0</v>
      </c>
      <c r="R4058" s="677">
        <f t="shared" ca="1" si="700"/>
        <v>0</v>
      </c>
      <c r="S4058" s="677">
        <f t="shared" ca="1" si="700"/>
        <v>0</v>
      </c>
      <c r="T4058" s="677">
        <f t="shared" ca="1" si="700"/>
        <v>0</v>
      </c>
      <c r="U4058" s="677">
        <f t="shared" ca="1" si="700"/>
        <v>0</v>
      </c>
      <c r="V4058" s="677">
        <f t="shared" ca="1" si="700"/>
        <v>0</v>
      </c>
      <c r="W4058" s="677">
        <f t="shared" ca="1" si="689"/>
        <v>0</v>
      </c>
      <c r="X4058" s="677">
        <f t="shared" ca="1" si="701"/>
        <v>0</v>
      </c>
      <c r="Y4058" s="677">
        <f t="shared" ca="1" si="701"/>
        <v>0</v>
      </c>
      <c r="Z4058" s="677">
        <f t="shared" ca="1" si="701"/>
        <v>0</v>
      </c>
      <c r="AA4058" t="str">
        <f t="shared" si="695"/>
        <v>ASR_COMP</v>
      </c>
      <c r="AB4058" s="957">
        <f t="shared" si="696"/>
        <v>44682</v>
      </c>
      <c r="AC4058" t="str">
        <f t="shared" si="697"/>
        <v>Unaudited</v>
      </c>
    </row>
    <row r="4059" spans="1:29" x14ac:dyDescent="0.25">
      <c r="A4059" t="s">
        <v>423</v>
      </c>
      <c r="B4059" t="s">
        <v>1388</v>
      </c>
      <c r="C4059" t="s">
        <v>1389</v>
      </c>
      <c r="D4059">
        <v>1900</v>
      </c>
      <c r="E4059" s="957">
        <v>1</v>
      </c>
      <c r="F4059" t="s">
        <v>441</v>
      </c>
      <c r="G4059" s="957">
        <v>91</v>
      </c>
      <c r="H4059" t="s">
        <v>393</v>
      </c>
      <c r="I4059" s="958" t="s">
        <v>491</v>
      </c>
      <c r="J4059" s="958" t="s">
        <v>447</v>
      </c>
      <c r="K4059" s="958" t="s">
        <v>451</v>
      </c>
      <c r="L4059" s="937" t="s">
        <v>162</v>
      </c>
      <c r="M4059" s="958" t="s">
        <v>23</v>
      </c>
      <c r="N4059" s="677">
        <f t="shared" ca="1" si="698"/>
        <v>0</v>
      </c>
      <c r="O4059" s="677">
        <f t="shared" ca="1" si="700"/>
        <v>0</v>
      </c>
      <c r="P4059" s="677">
        <f t="shared" ca="1" si="700"/>
        <v>0</v>
      </c>
      <c r="Q4059" s="677">
        <f t="shared" ca="1" si="700"/>
        <v>0</v>
      </c>
      <c r="R4059" s="677">
        <f t="shared" ca="1" si="700"/>
        <v>0</v>
      </c>
      <c r="S4059" s="677">
        <f t="shared" ca="1" si="700"/>
        <v>0</v>
      </c>
      <c r="T4059" s="677">
        <f t="shared" ca="1" si="700"/>
        <v>0</v>
      </c>
      <c r="U4059" s="677">
        <f t="shared" ca="1" si="700"/>
        <v>0</v>
      </c>
      <c r="V4059" s="677">
        <f t="shared" ca="1" si="700"/>
        <v>0</v>
      </c>
      <c r="W4059" s="677">
        <f t="shared" ca="1" si="689"/>
        <v>0</v>
      </c>
      <c r="X4059" s="677">
        <f t="shared" ca="1" si="701"/>
        <v>0</v>
      </c>
      <c r="Y4059" s="677">
        <f t="shared" ca="1" si="701"/>
        <v>0</v>
      </c>
      <c r="Z4059" s="677">
        <f t="shared" ca="1" si="701"/>
        <v>0</v>
      </c>
      <c r="AA4059" t="str">
        <f t="shared" si="695"/>
        <v>ASR_COMP</v>
      </c>
      <c r="AB4059" s="957">
        <f t="shared" si="696"/>
        <v>44682</v>
      </c>
      <c r="AC4059" t="str">
        <f t="shared" si="697"/>
        <v>Unaudited</v>
      </c>
    </row>
    <row r="4060" spans="1:29" x14ac:dyDescent="0.25">
      <c r="A4060" t="s">
        <v>423</v>
      </c>
      <c r="B4060" t="s">
        <v>1388</v>
      </c>
      <c r="C4060" t="s">
        <v>1389</v>
      </c>
      <c r="D4060">
        <v>1900</v>
      </c>
      <c r="E4060" s="957">
        <v>1</v>
      </c>
      <c r="F4060" t="s">
        <v>441</v>
      </c>
      <c r="G4060" s="957">
        <v>91</v>
      </c>
      <c r="H4060" t="s">
        <v>393</v>
      </c>
      <c r="I4060" s="937" t="s">
        <v>491</v>
      </c>
      <c r="J4060" s="937" t="s">
        <v>447</v>
      </c>
      <c r="K4060" s="937" t="s">
        <v>451</v>
      </c>
      <c r="L4060" s="937" t="s">
        <v>445</v>
      </c>
      <c r="M4060" s="962" t="s">
        <v>459</v>
      </c>
      <c r="N4060" s="677">
        <f t="shared" ca="1" si="698"/>
        <v>0</v>
      </c>
      <c r="O4060" s="677">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7">
        <f t="shared" ca="1" si="702"/>
        <v>0</v>
      </c>
      <c r="Q4060" s="677">
        <f t="shared" ca="1" si="702"/>
        <v>0</v>
      </c>
      <c r="R4060" s="677">
        <f t="shared" ca="1" si="702"/>
        <v>0</v>
      </c>
      <c r="S4060" s="677">
        <f t="shared" ca="1" si="702"/>
        <v>0</v>
      </c>
      <c r="T4060" s="677">
        <f t="shared" ca="1" si="702"/>
        <v>0</v>
      </c>
      <c r="U4060" s="677">
        <f t="shared" ca="1" si="702"/>
        <v>0</v>
      </c>
      <c r="V4060" s="677">
        <f t="shared" ca="1" si="702"/>
        <v>0</v>
      </c>
      <c r="W4060" s="677">
        <f t="shared" ca="1" si="689"/>
        <v>0</v>
      </c>
      <c r="X4060" s="677">
        <f t="shared" ca="1" si="701"/>
        <v>0</v>
      </c>
      <c r="Y4060" s="677">
        <f t="shared" ca="1" si="701"/>
        <v>0</v>
      </c>
      <c r="Z4060" s="677">
        <f t="shared" ca="1" si="701"/>
        <v>0</v>
      </c>
      <c r="AA4060" t="str">
        <f t="shared" si="695"/>
        <v>ASR_COMP</v>
      </c>
      <c r="AB4060" s="957">
        <f t="shared" si="696"/>
        <v>44682</v>
      </c>
      <c r="AC4060" t="str">
        <f t="shared" si="697"/>
        <v>Unaudited</v>
      </c>
    </row>
    <row r="4061" spans="1:29" ht="30" x14ac:dyDescent="0.25">
      <c r="A4061" t="s">
        <v>423</v>
      </c>
      <c r="B4061" t="s">
        <v>1388</v>
      </c>
      <c r="C4061" t="s">
        <v>1389</v>
      </c>
      <c r="D4061">
        <v>1900</v>
      </c>
      <c r="E4061" s="957">
        <v>1</v>
      </c>
      <c r="F4061" t="s">
        <v>441</v>
      </c>
      <c r="G4061" s="957">
        <v>91</v>
      </c>
      <c r="H4061" t="s">
        <v>393</v>
      </c>
      <c r="I4061" s="937" t="s">
        <v>491</v>
      </c>
      <c r="J4061" s="937" t="s">
        <v>447</v>
      </c>
      <c r="K4061" s="937" t="s">
        <v>452</v>
      </c>
      <c r="L4061" s="937">
        <v>9.1</v>
      </c>
      <c r="M4061" s="962" t="s">
        <v>188</v>
      </c>
      <c r="N4061" s="677">
        <f t="shared" ca="1" si="698"/>
        <v>514608.01214108523</v>
      </c>
      <c r="O4061" s="677">
        <f t="shared" ca="1" si="702"/>
        <v>58782.419189458662</v>
      </c>
      <c r="P4061" s="677">
        <f t="shared" ca="1" si="702"/>
        <v>1442.4078011685233</v>
      </c>
      <c r="Q4061" s="677">
        <f t="shared" ca="1" si="702"/>
        <v>46244.973921387704</v>
      </c>
      <c r="R4061" s="677">
        <f t="shared" ca="1" si="702"/>
        <v>49641.138119835494</v>
      </c>
      <c r="S4061" s="677">
        <f t="shared" ca="1" si="702"/>
        <v>101744.59222954103</v>
      </c>
      <c r="T4061" s="677">
        <f t="shared" ca="1" si="702"/>
        <v>16935.477676383613</v>
      </c>
      <c r="U4061" s="677">
        <f t="shared" ca="1" si="702"/>
        <v>1128.0566097653571</v>
      </c>
      <c r="V4061" s="677">
        <f t="shared" ca="1" si="702"/>
        <v>5375.3756651413114</v>
      </c>
      <c r="W4061" s="677">
        <f t="shared" ca="1" si="689"/>
        <v>233313.57092840353</v>
      </c>
      <c r="X4061" s="677">
        <f t="shared" ca="1" si="701"/>
        <v>0</v>
      </c>
      <c r="Y4061" s="677">
        <f t="shared" ca="1" si="701"/>
        <v>0</v>
      </c>
      <c r="Z4061" s="677">
        <f t="shared" ca="1" si="701"/>
        <v>0</v>
      </c>
      <c r="AA4061" t="str">
        <f t="shared" si="695"/>
        <v>ASR_COMP</v>
      </c>
      <c r="AB4061" s="957">
        <f t="shared" si="696"/>
        <v>44682</v>
      </c>
      <c r="AC4061" t="str">
        <f t="shared" si="697"/>
        <v>Unaudited</v>
      </c>
    </row>
    <row r="4062" spans="1:29" x14ac:dyDescent="0.25">
      <c r="A4062" t="s">
        <v>423</v>
      </c>
      <c r="B4062" t="s">
        <v>1388</v>
      </c>
      <c r="C4062" t="s">
        <v>1389</v>
      </c>
      <c r="D4062">
        <v>1900</v>
      </c>
      <c r="E4062" s="957">
        <v>1</v>
      </c>
      <c r="F4062" t="s">
        <v>441</v>
      </c>
      <c r="G4062" s="957">
        <v>91</v>
      </c>
      <c r="H4062" t="s">
        <v>393</v>
      </c>
      <c r="I4062" s="937" t="s">
        <v>491</v>
      </c>
      <c r="J4062" s="937" t="s">
        <v>447</v>
      </c>
      <c r="K4062" s="937" t="s">
        <v>452</v>
      </c>
      <c r="L4062" s="937" t="s">
        <v>109</v>
      </c>
      <c r="M4062" s="962" t="s">
        <v>189</v>
      </c>
      <c r="N4062" s="677">
        <f t="shared" ca="1" si="698"/>
        <v>254563.78884678197</v>
      </c>
      <c r="O4062" s="677">
        <f t="shared" ca="1" si="702"/>
        <v>2931.4477019198894</v>
      </c>
      <c r="P4062" s="677">
        <f t="shared" ca="1" si="702"/>
        <v>234.53468442532392</v>
      </c>
      <c r="Q4062" s="677">
        <f t="shared" ca="1" si="702"/>
        <v>125716.58787892542</v>
      </c>
      <c r="R4062" s="677">
        <f t="shared" ca="1" si="702"/>
        <v>43958.159466337398</v>
      </c>
      <c r="S4062" s="677">
        <f t="shared" ca="1" si="702"/>
        <v>81464.852051873284</v>
      </c>
      <c r="T4062" s="677">
        <f t="shared" ca="1" si="702"/>
        <v>48.956340354673074</v>
      </c>
      <c r="U4062" s="677">
        <f t="shared" ca="1" si="702"/>
        <v>11.155382126286277</v>
      </c>
      <c r="V4062" s="677">
        <f t="shared" ca="1" si="702"/>
        <v>99.700050044274676</v>
      </c>
      <c r="W4062" s="677">
        <f t="shared" ca="1" si="689"/>
        <v>98.395290775423589</v>
      </c>
      <c r="X4062" s="677">
        <f t="shared" ca="1" si="701"/>
        <v>0</v>
      </c>
      <c r="Y4062" s="677">
        <f t="shared" ca="1" si="701"/>
        <v>0</v>
      </c>
      <c r="Z4062" s="677">
        <f t="shared" ca="1" si="701"/>
        <v>0</v>
      </c>
      <c r="AA4062" t="str">
        <f t="shared" si="695"/>
        <v>ASR_COMP</v>
      </c>
      <c r="AB4062" s="957">
        <f t="shared" si="696"/>
        <v>44682</v>
      </c>
      <c r="AC4062" t="str">
        <f t="shared" si="697"/>
        <v>Unaudited</v>
      </c>
    </row>
    <row r="4063" spans="1:29" x14ac:dyDescent="0.25">
      <c r="A4063" t="s">
        <v>423</v>
      </c>
      <c r="B4063" t="s">
        <v>1388</v>
      </c>
      <c r="C4063" t="s">
        <v>1389</v>
      </c>
      <c r="D4063">
        <v>1900</v>
      </c>
      <c r="E4063" s="957">
        <v>1</v>
      </c>
      <c r="F4063" t="s">
        <v>441</v>
      </c>
      <c r="G4063" s="957">
        <v>91</v>
      </c>
      <c r="H4063" t="s">
        <v>393</v>
      </c>
      <c r="I4063" s="937" t="s">
        <v>491</v>
      </c>
      <c r="J4063" s="937" t="s">
        <v>447</v>
      </c>
      <c r="K4063" s="937" t="s">
        <v>452</v>
      </c>
      <c r="L4063" s="937" t="s">
        <v>1324</v>
      </c>
      <c r="M4063" s="962" t="s">
        <v>1325</v>
      </c>
      <c r="N4063" s="677">
        <f t="shared" ca="1" si="698"/>
        <v>133814.80570562271</v>
      </c>
      <c r="O4063" s="677">
        <f t="shared" ca="1" si="702"/>
        <v>3099.7002613286718</v>
      </c>
      <c r="P4063" s="677">
        <f t="shared" ca="1" si="702"/>
        <v>247.99597213611864</v>
      </c>
      <c r="Q4063" s="677">
        <f t="shared" ca="1" si="702"/>
        <v>1184.2168177166159</v>
      </c>
      <c r="R4063" s="677">
        <f t="shared" ca="1" si="702"/>
        <v>437.50748993177513</v>
      </c>
      <c r="S4063" s="677">
        <f t="shared" ca="1" si="702"/>
        <v>128572.3581202045</v>
      </c>
      <c r="T4063" s="677">
        <f t="shared" ca="1" si="702"/>
        <v>51.766224890073964</v>
      </c>
      <c r="U4063" s="677">
        <f t="shared" ca="1" si="702"/>
        <v>11.795653345418515</v>
      </c>
      <c r="V4063" s="677">
        <f t="shared" ca="1" si="702"/>
        <v>105.42240646978641</v>
      </c>
      <c r="W4063" s="677">
        <f t="shared" ca="1" si="689"/>
        <v>104.04275959975017</v>
      </c>
      <c r="X4063" s="677">
        <f t="shared" ca="1" si="701"/>
        <v>0</v>
      </c>
      <c r="Y4063" s="677">
        <f t="shared" ca="1" si="701"/>
        <v>0</v>
      </c>
      <c r="Z4063" s="677">
        <f t="shared" ca="1" si="701"/>
        <v>0</v>
      </c>
      <c r="AA4063" t="str">
        <f t="shared" si="695"/>
        <v>ASR_COMP</v>
      </c>
      <c r="AB4063" s="957">
        <f t="shared" si="696"/>
        <v>44682</v>
      </c>
      <c r="AC4063" t="str">
        <f t="shared" si="697"/>
        <v>Unaudited</v>
      </c>
    </row>
    <row r="4064" spans="1:29" x14ac:dyDescent="0.25">
      <c r="A4064" t="s">
        <v>423</v>
      </c>
      <c r="B4064" t="s">
        <v>1388</v>
      </c>
      <c r="C4064" t="s">
        <v>1389</v>
      </c>
      <c r="D4064">
        <v>1900</v>
      </c>
      <c r="E4064" s="957">
        <v>1</v>
      </c>
      <c r="F4064" t="s">
        <v>441</v>
      </c>
      <c r="G4064" s="957">
        <v>91</v>
      </c>
      <c r="H4064" t="s">
        <v>393</v>
      </c>
      <c r="I4064" s="937" t="s">
        <v>491</v>
      </c>
      <c r="J4064" s="937" t="s">
        <v>447</v>
      </c>
      <c r="K4064" s="937" t="s">
        <v>452</v>
      </c>
      <c r="L4064" s="937" t="s">
        <v>110</v>
      </c>
      <c r="M4064" s="962" t="s">
        <v>190</v>
      </c>
      <c r="N4064" s="677">
        <f t="shared" ca="1" si="698"/>
        <v>243130.97668468617</v>
      </c>
      <c r="O4064" s="677">
        <f t="shared" ca="1" si="702"/>
        <v>91001.585645257466</v>
      </c>
      <c r="P4064" s="677">
        <f t="shared" ca="1" si="702"/>
        <v>5545.0192957524478</v>
      </c>
      <c r="Q4064" s="677">
        <f t="shared" ca="1" si="702"/>
        <v>92267.154508278647</v>
      </c>
      <c r="R4064" s="677">
        <f t="shared" ca="1" si="702"/>
        <v>20989.76400221213</v>
      </c>
      <c r="S4064" s="677">
        <f t="shared" ca="1" si="702"/>
        <v>7932.5792877345948</v>
      </c>
      <c r="T4064" s="677">
        <f t="shared" ca="1" si="702"/>
        <v>1559.2628804308617</v>
      </c>
      <c r="U4064" s="677">
        <f t="shared" ca="1" si="702"/>
        <v>965.2369847420855</v>
      </c>
      <c r="V4064" s="677">
        <f t="shared" ca="1" si="702"/>
        <v>3567.1522269439483</v>
      </c>
      <c r="W4064" s="677">
        <f t="shared" ca="1" si="689"/>
        <v>19303.221853334049</v>
      </c>
      <c r="X4064" s="677">
        <f t="shared" ca="1" si="701"/>
        <v>0</v>
      </c>
      <c r="Y4064" s="677">
        <f t="shared" ca="1" si="701"/>
        <v>0</v>
      </c>
      <c r="Z4064" s="677">
        <f t="shared" ca="1" si="701"/>
        <v>0</v>
      </c>
      <c r="AA4064" t="str">
        <f t="shared" si="695"/>
        <v>ASR_COMP</v>
      </c>
      <c r="AB4064" s="957">
        <f t="shared" si="696"/>
        <v>44682</v>
      </c>
      <c r="AC4064" t="str">
        <f t="shared" si="697"/>
        <v>Unaudited</v>
      </c>
    </row>
    <row r="4065" spans="1:29" x14ac:dyDescent="0.25">
      <c r="A4065" t="s">
        <v>423</v>
      </c>
      <c r="B4065" t="s">
        <v>1388</v>
      </c>
      <c r="C4065" t="s">
        <v>1389</v>
      </c>
      <c r="D4065">
        <v>1900</v>
      </c>
      <c r="E4065" s="957">
        <v>1</v>
      </c>
      <c r="F4065" t="s">
        <v>441</v>
      </c>
      <c r="G4065" s="957">
        <v>91</v>
      </c>
      <c r="H4065" t="s">
        <v>393</v>
      </c>
      <c r="I4065" s="937" t="s">
        <v>491</v>
      </c>
      <c r="J4065" s="937" t="s">
        <v>447</v>
      </c>
      <c r="K4065" s="937" t="s">
        <v>452</v>
      </c>
      <c r="L4065" s="937" t="s">
        <v>111</v>
      </c>
      <c r="M4065" s="962" t="s">
        <v>163</v>
      </c>
      <c r="N4065" s="677">
        <f t="shared" ca="1" si="698"/>
        <v>1583151.8172742578</v>
      </c>
      <c r="O4065" s="677">
        <f t="shared" ca="1" si="702"/>
        <v>763100.25666182966</v>
      </c>
      <c r="P4065" s="677">
        <f t="shared" ca="1" si="702"/>
        <v>56758.524893361682</v>
      </c>
      <c r="Q4065" s="677">
        <f t="shared" ca="1" si="702"/>
        <v>271286.92855902389</v>
      </c>
      <c r="R4065" s="677">
        <f t="shared" ca="1" si="702"/>
        <v>113658.89263054427</v>
      </c>
      <c r="S4065" s="677">
        <f t="shared" ca="1" si="702"/>
        <v>68996.578641218817</v>
      </c>
      <c r="T4065" s="677">
        <f t="shared" ca="1" si="702"/>
        <v>4743.4476135738896</v>
      </c>
      <c r="U4065" s="677">
        <f t="shared" ca="1" si="702"/>
        <v>8125.0809611883897</v>
      </c>
      <c r="V4065" s="677">
        <f t="shared" ca="1" si="702"/>
        <v>57926.104844087764</v>
      </c>
      <c r="W4065" s="677">
        <f t="shared" ca="1" si="689"/>
        <v>6481.1387670330505</v>
      </c>
      <c r="X4065" s="677">
        <f t="shared" ca="1" si="701"/>
        <v>131489.11631753534</v>
      </c>
      <c r="Y4065" s="677">
        <f t="shared" ca="1" si="701"/>
        <v>100585.74738486118</v>
      </c>
      <c r="Z4065" s="677">
        <f t="shared" ca="1" si="701"/>
        <v>0</v>
      </c>
      <c r="AA4065" t="str">
        <f t="shared" si="695"/>
        <v>ASR_COMP</v>
      </c>
      <c r="AB4065" s="957">
        <f t="shared" si="696"/>
        <v>44682</v>
      </c>
      <c r="AC4065" t="str">
        <f t="shared" si="697"/>
        <v>Unaudited</v>
      </c>
    </row>
    <row r="4066" spans="1:29" x14ac:dyDescent="0.25">
      <c r="A4066" t="s">
        <v>423</v>
      </c>
      <c r="B4066" t="s">
        <v>1388</v>
      </c>
      <c r="C4066" t="s">
        <v>1389</v>
      </c>
      <c r="D4066">
        <v>1900</v>
      </c>
      <c r="E4066" s="957">
        <v>1</v>
      </c>
      <c r="F4066" t="s">
        <v>441</v>
      </c>
      <c r="G4066" s="957">
        <v>91</v>
      </c>
      <c r="H4066" t="s">
        <v>393</v>
      </c>
      <c r="I4066" s="937" t="s">
        <v>491</v>
      </c>
      <c r="J4066" s="937" t="s">
        <v>447</v>
      </c>
      <c r="K4066" s="937" t="s">
        <v>452</v>
      </c>
      <c r="L4066" s="945" t="s">
        <v>112</v>
      </c>
      <c r="M4066" s="960" t="s">
        <v>137</v>
      </c>
      <c r="N4066" s="677">
        <f t="shared" ca="1" si="698"/>
        <v>0</v>
      </c>
      <c r="O4066" s="677">
        <f t="shared" ca="1" si="702"/>
        <v>0</v>
      </c>
      <c r="P4066" s="677">
        <f t="shared" ca="1" si="702"/>
        <v>0</v>
      </c>
      <c r="Q4066" s="677">
        <f t="shared" ca="1" si="702"/>
        <v>0</v>
      </c>
      <c r="R4066" s="677">
        <f t="shared" ca="1" si="702"/>
        <v>0</v>
      </c>
      <c r="S4066" s="677">
        <f t="shared" ca="1" si="702"/>
        <v>0</v>
      </c>
      <c r="T4066" s="677">
        <f t="shared" ca="1" si="702"/>
        <v>0</v>
      </c>
      <c r="U4066" s="677">
        <f t="shared" ca="1" si="702"/>
        <v>0</v>
      </c>
      <c r="V4066" s="677">
        <f t="shared" ca="1" si="702"/>
        <v>0</v>
      </c>
      <c r="W4066" s="677">
        <f t="shared" ca="1" si="689"/>
        <v>0</v>
      </c>
      <c r="X4066" s="677">
        <f t="shared" ca="1" si="701"/>
        <v>0</v>
      </c>
      <c r="Y4066" s="677">
        <f t="shared" ca="1" si="701"/>
        <v>0</v>
      </c>
      <c r="Z4066" s="677">
        <f t="shared" ca="1" si="701"/>
        <v>0</v>
      </c>
      <c r="AA4066" t="str">
        <f t="shared" si="695"/>
        <v>ASR_COMP</v>
      </c>
      <c r="AB4066" s="957">
        <f t="shared" si="696"/>
        <v>44682</v>
      </c>
      <c r="AC4066" t="str">
        <f t="shared" si="697"/>
        <v>Unaudited</v>
      </c>
    </row>
    <row r="4067" spans="1:29" x14ac:dyDescent="0.25">
      <c r="A4067" t="s">
        <v>423</v>
      </c>
      <c r="B4067" t="s">
        <v>1388</v>
      </c>
      <c r="C4067" t="s">
        <v>1389</v>
      </c>
      <c r="D4067">
        <v>1900</v>
      </c>
      <c r="E4067" s="957">
        <v>1</v>
      </c>
      <c r="F4067" t="s">
        <v>441</v>
      </c>
      <c r="G4067" s="957">
        <v>91</v>
      </c>
      <c r="H4067" t="s">
        <v>393</v>
      </c>
      <c r="I4067" s="962" t="s">
        <v>491</v>
      </c>
      <c r="J4067" s="962" t="s">
        <v>447</v>
      </c>
      <c r="K4067" s="962" t="s">
        <v>452</v>
      </c>
      <c r="L4067" s="937" t="s">
        <v>113</v>
      </c>
      <c r="M4067" s="962" t="s">
        <v>165</v>
      </c>
      <c r="N4067" s="677">
        <f t="shared" ca="1" si="698"/>
        <v>-18792.339798792291</v>
      </c>
      <c r="O4067" s="677">
        <f t="shared" ca="1" si="702"/>
        <v>-7195.3238861974651</v>
      </c>
      <c r="P4067" s="677">
        <f t="shared" ca="1" si="702"/>
        <v>-499.45058695372563</v>
      </c>
      <c r="Q4067" s="677">
        <f t="shared" ca="1" si="702"/>
        <v>-4077.3821343568452</v>
      </c>
      <c r="R4067" s="677">
        <f t="shared" ca="1" si="702"/>
        <v>-1509.1151060694035</v>
      </c>
      <c r="S4067" s="677">
        <f t="shared" ca="1" si="702"/>
        <v>-970.13859717796549</v>
      </c>
      <c r="T4067" s="677">
        <f t="shared" ca="1" si="702"/>
        <v>-163.64193184136153</v>
      </c>
      <c r="U4067" s="677">
        <f t="shared" ca="1" si="702"/>
        <v>-89.38921782008066</v>
      </c>
      <c r="V4067" s="677">
        <f t="shared" ca="1" si="702"/>
        <v>-375.21834653115798</v>
      </c>
      <c r="W4067" s="677">
        <f t="shared" ca="1" si="689"/>
        <v>-2397.5764966716915</v>
      </c>
      <c r="X4067" s="677">
        <f t="shared" ca="1" si="701"/>
        <v>-556.88531736913558</v>
      </c>
      <c r="Y4067" s="677">
        <f t="shared" ca="1" si="701"/>
        <v>-958.21817780346032</v>
      </c>
      <c r="Z4067" s="677">
        <f t="shared" ca="1" si="701"/>
        <v>0</v>
      </c>
      <c r="AA4067" t="str">
        <f t="shared" si="695"/>
        <v>ASR_COMP</v>
      </c>
      <c r="AB4067" s="957">
        <f t="shared" si="696"/>
        <v>44682</v>
      </c>
      <c r="AC4067" t="str">
        <f t="shared" si="697"/>
        <v>Unaudited</v>
      </c>
    </row>
    <row r="4068" spans="1:29" x14ac:dyDescent="0.25">
      <c r="A4068" t="s">
        <v>423</v>
      </c>
      <c r="B4068" t="s">
        <v>1388</v>
      </c>
      <c r="C4068" t="s">
        <v>1389</v>
      </c>
      <c r="D4068">
        <v>1900</v>
      </c>
      <c r="E4068" s="957">
        <v>1</v>
      </c>
      <c r="F4068" t="s">
        <v>441</v>
      </c>
      <c r="G4068" s="957">
        <v>91</v>
      </c>
      <c r="H4068" t="s">
        <v>393</v>
      </c>
      <c r="I4068" s="937" t="s">
        <v>491</v>
      </c>
      <c r="J4068" s="937" t="s">
        <v>447</v>
      </c>
      <c r="K4068" s="937" t="s">
        <v>452</v>
      </c>
      <c r="L4068" s="943" t="s">
        <v>114</v>
      </c>
      <c r="M4068" s="963" t="s">
        <v>466</v>
      </c>
      <c r="N4068" s="677">
        <f t="shared" ca="1" si="698"/>
        <v>0</v>
      </c>
      <c r="O4068" s="677">
        <f t="shared" ca="1" si="702"/>
        <v>0</v>
      </c>
      <c r="P4068" s="677">
        <f t="shared" ca="1" si="702"/>
        <v>0</v>
      </c>
      <c r="Q4068" s="677">
        <f t="shared" ca="1" si="702"/>
        <v>0</v>
      </c>
      <c r="R4068" s="677">
        <f t="shared" ca="1" si="702"/>
        <v>0</v>
      </c>
      <c r="S4068" s="677">
        <f t="shared" ca="1" si="702"/>
        <v>0</v>
      </c>
      <c r="T4068" s="677">
        <f t="shared" ca="1" si="702"/>
        <v>0</v>
      </c>
      <c r="U4068" s="677">
        <f t="shared" ca="1" si="702"/>
        <v>0</v>
      </c>
      <c r="V4068" s="677">
        <f t="shared" ca="1" si="702"/>
        <v>0</v>
      </c>
      <c r="W4068" s="677">
        <f t="shared" ca="1" si="689"/>
        <v>0</v>
      </c>
      <c r="X4068" s="677">
        <f t="shared" ca="1" si="701"/>
        <v>0</v>
      </c>
      <c r="Y4068" s="677">
        <f t="shared" ca="1" si="701"/>
        <v>0</v>
      </c>
      <c r="Z4068" s="677">
        <f t="shared" ca="1" si="701"/>
        <v>0</v>
      </c>
      <c r="AA4068" t="str">
        <f t="shared" si="695"/>
        <v>ASR_COMP</v>
      </c>
      <c r="AB4068" s="957">
        <f t="shared" si="696"/>
        <v>44682</v>
      </c>
      <c r="AC4068" t="str">
        <f t="shared" si="697"/>
        <v>Unaudited</v>
      </c>
    </row>
    <row r="4069" spans="1:29" x14ac:dyDescent="0.25">
      <c r="A4069" t="s">
        <v>423</v>
      </c>
      <c r="B4069" t="s">
        <v>1388</v>
      </c>
      <c r="C4069" t="s">
        <v>1389</v>
      </c>
      <c r="D4069">
        <v>1900</v>
      </c>
      <c r="E4069" s="957">
        <v>1</v>
      </c>
      <c r="F4069" t="s">
        <v>441</v>
      </c>
      <c r="G4069" s="957">
        <v>91</v>
      </c>
      <c r="H4069" t="s">
        <v>393</v>
      </c>
      <c r="I4069" s="937" t="s">
        <v>491</v>
      </c>
      <c r="J4069" s="937" t="s">
        <v>447</v>
      </c>
      <c r="K4069" s="937" t="s">
        <v>6</v>
      </c>
      <c r="L4069" s="943" t="s">
        <v>120</v>
      </c>
      <c r="M4069" s="963" t="s">
        <v>191</v>
      </c>
      <c r="N4069" s="677">
        <f t="shared" ca="1" si="698"/>
        <v>293720.79426376452</v>
      </c>
      <c r="O4069" s="677">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128167.07936652849</v>
      </c>
      <c r="P4069" s="677">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13010.196746808953</v>
      </c>
      <c r="Q4069" s="677">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31662.329841348146</v>
      </c>
      <c r="R4069" s="677">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19672.547091970435</v>
      </c>
      <c r="S4069" s="677">
        <f t="shared" ca="1" si="703"/>
        <v>28339.713632106977</v>
      </c>
      <c r="T4069" s="677">
        <f t="shared" ca="1" si="703"/>
        <v>0</v>
      </c>
      <c r="U4069" s="677">
        <f t="shared" ca="1" si="703"/>
        <v>897.24750060127712</v>
      </c>
      <c r="V4069" s="677">
        <f t="shared" ca="1" si="703"/>
        <v>10832.67989514601</v>
      </c>
      <c r="W4069" s="677">
        <f t="shared" ca="1" si="689"/>
        <v>979.61220175560402</v>
      </c>
      <c r="X4069" s="677">
        <f t="shared" ca="1" si="703"/>
        <v>47847.395850597102</v>
      </c>
      <c r="Y4069" s="677">
        <f t="shared" ca="1" si="703"/>
        <v>12311.992136901565</v>
      </c>
      <c r="Z4069" s="677">
        <f t="shared" ca="1" si="703"/>
        <v>0</v>
      </c>
      <c r="AA4069" t="str">
        <f t="shared" si="695"/>
        <v>ASR_COMP</v>
      </c>
      <c r="AB4069" s="957">
        <f t="shared" si="696"/>
        <v>44682</v>
      </c>
      <c r="AC4069" t="str">
        <f t="shared" si="697"/>
        <v>Unaudited</v>
      </c>
    </row>
    <row r="4070" spans="1:29" x14ac:dyDescent="0.25">
      <c r="A4070" t="s">
        <v>423</v>
      </c>
      <c r="B4070" t="s">
        <v>1388</v>
      </c>
      <c r="C4070" t="s">
        <v>1389</v>
      </c>
      <c r="D4070">
        <v>1900</v>
      </c>
      <c r="E4070" s="957">
        <v>1</v>
      </c>
      <c r="F4070" t="s">
        <v>441</v>
      </c>
      <c r="G4070" s="957">
        <v>91</v>
      </c>
      <c r="H4070" t="s">
        <v>393</v>
      </c>
      <c r="I4070" s="937" t="s">
        <v>491</v>
      </c>
      <c r="J4070" s="937" t="s">
        <v>447</v>
      </c>
      <c r="K4070" s="937" t="s">
        <v>6</v>
      </c>
      <c r="L4070" s="947" t="s">
        <v>45</v>
      </c>
      <c r="M4070" s="964" t="s">
        <v>166</v>
      </c>
      <c r="N4070" s="677">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220244.76180000001</v>
      </c>
      <c r="O4070" s="677">
        <f t="shared" ca="1" si="703"/>
        <v>176426.41700507575</v>
      </c>
      <c r="P4070" s="677">
        <f t="shared" ca="1" si="703"/>
        <v>5382.9110617700335</v>
      </c>
      <c r="Q4070" s="677">
        <f t="shared" ca="1" si="703"/>
        <v>8687.7136718306156</v>
      </c>
      <c r="R4070" s="677">
        <f t="shared" ca="1" si="703"/>
        <v>3227.4285935089906</v>
      </c>
      <c r="S4070" s="677">
        <f t="shared" ca="1" si="703"/>
        <v>6295.0533399233373</v>
      </c>
      <c r="T4070" s="677">
        <f t="shared" ca="1" si="703"/>
        <v>1735.0600587673371</v>
      </c>
      <c r="U4070" s="677">
        <f t="shared" ca="1" si="703"/>
        <v>392.47381851678978</v>
      </c>
      <c r="V4070" s="677">
        <f t="shared" ca="1" si="703"/>
        <v>1235.0107750903878</v>
      </c>
      <c r="W4070" s="677">
        <f t="shared" ca="1" si="689"/>
        <v>22.801201175346741</v>
      </c>
      <c r="X4070" s="677">
        <f t="shared" ca="1" si="703"/>
        <v>15486.478118861898</v>
      </c>
      <c r="Y4070" s="677">
        <f t="shared" ca="1" si="703"/>
        <v>1353.4141554795101</v>
      </c>
      <c r="Z4070" s="677">
        <f t="shared" ca="1" si="703"/>
        <v>0</v>
      </c>
      <c r="AA4070" t="str">
        <f t="shared" si="695"/>
        <v>ASR_COMP</v>
      </c>
      <c r="AB4070" s="957">
        <f t="shared" si="696"/>
        <v>44682</v>
      </c>
      <c r="AC4070" t="str">
        <f t="shared" si="697"/>
        <v>Unaudited</v>
      </c>
    </row>
    <row r="4071" spans="1:29" x14ac:dyDescent="0.25">
      <c r="A4071" t="s">
        <v>423</v>
      </c>
      <c r="B4071" t="s">
        <v>1388</v>
      </c>
      <c r="C4071" t="s">
        <v>1389</v>
      </c>
      <c r="D4071">
        <v>1900</v>
      </c>
      <c r="E4071" s="957">
        <v>1</v>
      </c>
      <c r="F4071" t="s">
        <v>441</v>
      </c>
      <c r="G4071" s="957">
        <v>91</v>
      </c>
      <c r="H4071" t="s">
        <v>393</v>
      </c>
      <c r="I4071" s="963" t="s">
        <v>491</v>
      </c>
      <c r="J4071" s="963" t="s">
        <v>447</v>
      </c>
      <c r="K4071" s="963" t="s">
        <v>6</v>
      </c>
      <c r="L4071" s="943" t="s">
        <v>46</v>
      </c>
      <c r="M4071" s="963" t="s">
        <v>167</v>
      </c>
      <c r="N4071" s="677">
        <f t="shared" ca="1" si="704"/>
        <v>-220.10980228959869</v>
      </c>
      <c r="O4071" s="677">
        <f t="shared" ca="1" si="703"/>
        <v>-122.33528023444144</v>
      </c>
      <c r="P4071" s="677">
        <f t="shared" ca="1" si="703"/>
        <v>-16.871544599454609</v>
      </c>
      <c r="Q4071" s="677">
        <f t="shared" ca="1" si="703"/>
        <v>-35.613400441254782</v>
      </c>
      <c r="R4071" s="677">
        <f t="shared" ca="1" si="703"/>
        <v>-18.921270917325671</v>
      </c>
      <c r="S4071" s="677">
        <f t="shared" ca="1" si="703"/>
        <v>-2.376675425609386</v>
      </c>
      <c r="T4071" s="677">
        <f t="shared" ca="1" si="703"/>
        <v>-7.2001767161799374E-2</v>
      </c>
      <c r="U4071" s="677">
        <f t="shared" ca="1" si="703"/>
        <v>-7.6021096193691864E-2</v>
      </c>
      <c r="V4071" s="677">
        <f t="shared" ca="1" si="703"/>
        <v>-5.3060247734065991</v>
      </c>
      <c r="W4071" s="677">
        <f t="shared" ca="1" si="703"/>
        <v>0</v>
      </c>
      <c r="X4071" s="677">
        <f t="shared" ca="1" si="703"/>
        <v>-10.873246522039091</v>
      </c>
      <c r="Y4071" s="677">
        <f t="shared" ca="1" si="703"/>
        <v>-7.664336512711607</v>
      </c>
      <c r="Z4071" s="677">
        <f t="shared" ca="1" si="703"/>
        <v>0</v>
      </c>
      <c r="AA4071" t="str">
        <f t="shared" si="695"/>
        <v>ASR_COMP</v>
      </c>
      <c r="AB4071" s="957">
        <f t="shared" si="696"/>
        <v>44682</v>
      </c>
      <c r="AC4071" t="str">
        <f t="shared" si="697"/>
        <v>Unaudited</v>
      </c>
    </row>
    <row r="4072" spans="1:29" x14ac:dyDescent="0.25">
      <c r="A4072" t="s">
        <v>423</v>
      </c>
      <c r="B4072" t="s">
        <v>1388</v>
      </c>
      <c r="C4072" t="s">
        <v>1389</v>
      </c>
      <c r="D4072">
        <v>1900</v>
      </c>
      <c r="E4072" s="957">
        <v>1</v>
      </c>
      <c r="F4072" t="s">
        <v>441</v>
      </c>
      <c r="G4072" s="957">
        <v>91</v>
      </c>
      <c r="H4072" t="s">
        <v>393</v>
      </c>
      <c r="I4072" s="937" t="s">
        <v>491</v>
      </c>
      <c r="J4072" s="937" t="s">
        <v>447</v>
      </c>
      <c r="K4072" s="937" t="s">
        <v>6</v>
      </c>
      <c r="L4072" s="937" t="s">
        <v>168</v>
      </c>
      <c r="M4072" s="962" t="s">
        <v>464</v>
      </c>
      <c r="N4072" s="677">
        <f t="shared" ca="1" si="704"/>
        <v>-65818.118992854681</v>
      </c>
      <c r="O4072" s="677">
        <f t="shared" ca="1" si="703"/>
        <v>-32977.85755051981</v>
      </c>
      <c r="P4072" s="677">
        <f t="shared" ca="1" si="703"/>
        <v>-2424.2437376893681</v>
      </c>
      <c r="Q4072" s="677">
        <f t="shared" ca="1" si="703"/>
        <v>-5720.1408689878372</v>
      </c>
      <c r="R4072" s="677">
        <f t="shared" ca="1" si="703"/>
        <v>-2923.7558302867756</v>
      </c>
      <c r="S4072" s="677">
        <f t="shared" ca="1" si="703"/>
        <v>-7378.6539330401411</v>
      </c>
      <c r="T4072" s="677">
        <f t="shared" ca="1" si="703"/>
        <v>0</v>
      </c>
      <c r="U4072" s="677">
        <f t="shared" ca="1" si="703"/>
        <v>-440.95597590643399</v>
      </c>
      <c r="V4072" s="677">
        <f t="shared" ca="1" si="703"/>
        <v>-2232.476945656304</v>
      </c>
      <c r="W4072" s="677">
        <f t="shared" ca="1" si="703"/>
        <v>-260.50385867524551</v>
      </c>
      <c r="X4072" s="677">
        <f t="shared" ca="1" si="703"/>
        <v>-9619.9343462026609</v>
      </c>
      <c r="Y4072" s="677">
        <f t="shared" ca="1" si="703"/>
        <v>-1839.5959458901079</v>
      </c>
      <c r="Z4072" s="677">
        <f t="shared" ca="1" si="703"/>
        <v>0</v>
      </c>
      <c r="AA4072" t="str">
        <f t="shared" si="695"/>
        <v>ASR_COMP</v>
      </c>
      <c r="AB4072" s="957">
        <f t="shared" si="696"/>
        <v>44682</v>
      </c>
      <c r="AC4072" t="str">
        <f t="shared" si="697"/>
        <v>Unaudited</v>
      </c>
    </row>
    <row r="4073" spans="1:29" x14ac:dyDescent="0.25">
      <c r="A4073" t="s">
        <v>423</v>
      </c>
      <c r="B4073" t="s">
        <v>1388</v>
      </c>
      <c r="C4073" t="s">
        <v>1389</v>
      </c>
      <c r="D4073">
        <v>1900</v>
      </c>
      <c r="E4073" s="957">
        <v>1</v>
      </c>
      <c r="F4073" t="s">
        <v>441</v>
      </c>
      <c r="G4073" s="957">
        <v>91</v>
      </c>
      <c r="H4073" t="s">
        <v>393</v>
      </c>
      <c r="I4073" s="937" t="s">
        <v>491</v>
      </c>
      <c r="J4073" s="937" t="s">
        <v>447</v>
      </c>
      <c r="K4073" s="937" t="s">
        <v>437</v>
      </c>
      <c r="L4073" s="937" t="s">
        <v>123</v>
      </c>
      <c r="M4073" s="962" t="s">
        <v>32</v>
      </c>
      <c r="N4073" s="677">
        <f t="shared" ca="1" si="704"/>
        <v>0</v>
      </c>
      <c r="O4073" s="677">
        <f t="shared" ca="1" si="703"/>
        <v>0</v>
      </c>
      <c r="P4073" s="677">
        <f t="shared" ca="1" si="703"/>
        <v>0</v>
      </c>
      <c r="Q4073" s="677">
        <f t="shared" ca="1" si="703"/>
        <v>0</v>
      </c>
      <c r="R4073" s="677">
        <f t="shared" ca="1" si="703"/>
        <v>0</v>
      </c>
      <c r="S4073" s="677">
        <f t="shared" ca="1" si="703"/>
        <v>0</v>
      </c>
      <c r="T4073" s="677">
        <f t="shared" ca="1" si="703"/>
        <v>0</v>
      </c>
      <c r="U4073" s="677">
        <f t="shared" ca="1" si="703"/>
        <v>0</v>
      </c>
      <c r="V4073" s="677">
        <f t="shared" ca="1" si="703"/>
        <v>0</v>
      </c>
      <c r="W4073" s="677">
        <f t="shared" ca="1" si="703"/>
        <v>0</v>
      </c>
      <c r="X4073" s="677">
        <f t="shared" ca="1" si="703"/>
        <v>0</v>
      </c>
      <c r="Y4073" s="677">
        <f t="shared" ca="1" si="703"/>
        <v>0</v>
      </c>
      <c r="Z4073" s="677">
        <f t="shared" ca="1" si="703"/>
        <v>0</v>
      </c>
      <c r="AA4073" t="str">
        <f t="shared" si="695"/>
        <v>ASR_COMP</v>
      </c>
      <c r="AB4073" s="957">
        <f t="shared" si="696"/>
        <v>44682</v>
      </c>
      <c r="AC4073" t="str">
        <f t="shared" si="697"/>
        <v>Unaudited</v>
      </c>
    </row>
    <row r="4074" spans="1:29" x14ac:dyDescent="0.25">
      <c r="A4074" t="s">
        <v>423</v>
      </c>
      <c r="B4074" t="s">
        <v>1388</v>
      </c>
      <c r="C4074" t="s">
        <v>1389</v>
      </c>
      <c r="D4074">
        <v>1900</v>
      </c>
      <c r="E4074" s="957">
        <v>1</v>
      </c>
      <c r="F4074" t="s">
        <v>441</v>
      </c>
      <c r="G4074" s="957">
        <v>91</v>
      </c>
      <c r="H4074" t="s">
        <v>393</v>
      </c>
      <c r="I4074" s="937" t="s">
        <v>491</v>
      </c>
      <c r="J4074" s="937" t="s">
        <v>447</v>
      </c>
      <c r="K4074" s="937" t="s">
        <v>437</v>
      </c>
      <c r="L4074" s="937" t="s">
        <v>946</v>
      </c>
      <c r="M4074" s="962" t="s">
        <v>938</v>
      </c>
      <c r="N4074" s="677">
        <f t="shared" ca="1" si="704"/>
        <v>0</v>
      </c>
      <c r="O4074" s="677">
        <f t="shared" ca="1" si="703"/>
        <v>0</v>
      </c>
      <c r="P4074" s="677">
        <f t="shared" ca="1" si="703"/>
        <v>0</v>
      </c>
      <c r="Q4074" s="677">
        <f t="shared" ca="1" si="703"/>
        <v>0</v>
      </c>
      <c r="R4074" s="677">
        <f t="shared" ca="1" si="703"/>
        <v>0</v>
      </c>
      <c r="S4074" s="677">
        <f t="shared" ca="1" si="703"/>
        <v>0</v>
      </c>
      <c r="T4074" s="677">
        <f t="shared" ca="1" si="703"/>
        <v>0</v>
      </c>
      <c r="U4074" s="677">
        <f t="shared" ca="1" si="703"/>
        <v>0</v>
      </c>
      <c r="V4074" s="677">
        <f t="shared" ca="1" si="703"/>
        <v>0</v>
      </c>
      <c r="W4074" s="677">
        <f t="shared" ca="1" si="703"/>
        <v>0</v>
      </c>
      <c r="X4074" s="677">
        <f t="shared" ca="1" si="703"/>
        <v>0</v>
      </c>
      <c r="Y4074" s="677">
        <f t="shared" ca="1" si="703"/>
        <v>0</v>
      </c>
      <c r="Z4074" s="677">
        <f t="shared" ca="1" si="703"/>
        <v>0</v>
      </c>
      <c r="AA4074" t="str">
        <f t="shared" si="695"/>
        <v>ASR_COMP</v>
      </c>
      <c r="AB4074" s="957">
        <f t="shared" si="696"/>
        <v>44682</v>
      </c>
      <c r="AC4074" t="str">
        <f t="shared" si="697"/>
        <v>Unaudited</v>
      </c>
    </row>
    <row r="4075" spans="1:29" x14ac:dyDescent="0.25">
      <c r="A4075" t="s">
        <v>423</v>
      </c>
      <c r="B4075" t="s">
        <v>1388</v>
      </c>
      <c r="C4075" t="s">
        <v>1389</v>
      </c>
      <c r="D4075">
        <v>1900</v>
      </c>
      <c r="E4075" s="957">
        <v>1</v>
      </c>
      <c r="F4075" t="s">
        <v>441</v>
      </c>
      <c r="G4075" s="957">
        <v>91</v>
      </c>
      <c r="H4075" t="s">
        <v>393</v>
      </c>
      <c r="I4075" s="937" t="s">
        <v>491</v>
      </c>
      <c r="J4075" s="937" t="s">
        <v>447</v>
      </c>
      <c r="K4075" s="937" t="s">
        <v>437</v>
      </c>
      <c r="L4075" s="945" t="s">
        <v>170</v>
      </c>
      <c r="M4075" s="960" t="s">
        <v>40</v>
      </c>
      <c r="N4075" s="677">
        <f t="shared" ca="1" si="704"/>
        <v>8735.342006107112</v>
      </c>
      <c r="O4075" s="677">
        <f t="shared" ca="1" si="703"/>
        <v>6349.8633410601415</v>
      </c>
      <c r="P4075" s="677">
        <f t="shared" ca="1" si="703"/>
        <v>193.73940818815859</v>
      </c>
      <c r="Q4075" s="677">
        <f t="shared" ca="1" si="703"/>
        <v>480.01030287834703</v>
      </c>
      <c r="R4075" s="677">
        <f t="shared" ca="1" si="703"/>
        <v>178.32067621101189</v>
      </c>
      <c r="S4075" s="677">
        <f t="shared" ca="1" si="703"/>
        <v>394.3658888088753</v>
      </c>
      <c r="T4075" s="677">
        <f t="shared" ca="1" si="703"/>
        <v>0</v>
      </c>
      <c r="U4075" s="677">
        <f t="shared" ca="1" si="703"/>
        <v>24.587287496355348</v>
      </c>
      <c r="V4075" s="677">
        <f t="shared" ca="1" si="703"/>
        <v>68.236352923478051</v>
      </c>
      <c r="W4075" s="677">
        <f t="shared" ca="1" si="703"/>
        <v>1.2598034299468455</v>
      </c>
      <c r="X4075" s="677">
        <f t="shared" ca="1" si="703"/>
        <v>970.18061294752249</v>
      </c>
      <c r="Y4075" s="677">
        <f t="shared" ca="1" si="703"/>
        <v>74.778332163273461</v>
      </c>
      <c r="Z4075" s="677">
        <f t="shared" ca="1" si="703"/>
        <v>0</v>
      </c>
      <c r="AA4075" t="str">
        <f t="shared" si="695"/>
        <v>ASR_COMP</v>
      </c>
      <c r="AB4075" s="957">
        <f t="shared" si="696"/>
        <v>44682</v>
      </c>
      <c r="AC4075" t="str">
        <f t="shared" si="697"/>
        <v>Unaudited</v>
      </c>
    </row>
    <row r="4076" spans="1:29" x14ac:dyDescent="0.25">
      <c r="A4076" t="s">
        <v>423</v>
      </c>
      <c r="B4076" t="s">
        <v>1388</v>
      </c>
      <c r="C4076" t="s">
        <v>1389</v>
      </c>
      <c r="D4076">
        <v>1900</v>
      </c>
      <c r="E4076" s="957">
        <v>1</v>
      </c>
      <c r="F4076" t="s">
        <v>441</v>
      </c>
      <c r="G4076" s="957">
        <v>91</v>
      </c>
      <c r="H4076" t="s">
        <v>393</v>
      </c>
      <c r="I4076" s="962" t="s">
        <v>491</v>
      </c>
      <c r="J4076" s="962" t="s">
        <v>447</v>
      </c>
      <c r="K4076" s="962" t="s">
        <v>437</v>
      </c>
      <c r="L4076" s="937" t="s">
        <v>171</v>
      </c>
      <c r="M4076" s="962" t="s">
        <v>332</v>
      </c>
      <c r="N4076" s="677">
        <f t="shared" ca="1" si="704"/>
        <v>0</v>
      </c>
      <c r="O4076" s="677">
        <f t="shared" ca="1" si="703"/>
        <v>0</v>
      </c>
      <c r="P4076" s="677">
        <f t="shared" ca="1" si="703"/>
        <v>0</v>
      </c>
      <c r="Q4076" s="677">
        <f t="shared" ca="1" si="703"/>
        <v>0</v>
      </c>
      <c r="R4076" s="677">
        <f t="shared" ca="1" si="703"/>
        <v>0</v>
      </c>
      <c r="S4076" s="677">
        <f t="shared" ca="1" si="703"/>
        <v>0</v>
      </c>
      <c r="T4076" s="677">
        <f t="shared" ca="1" si="703"/>
        <v>0</v>
      </c>
      <c r="U4076" s="677">
        <f t="shared" ca="1" si="703"/>
        <v>0</v>
      </c>
      <c r="V4076" s="677">
        <f t="shared" ca="1" si="703"/>
        <v>0</v>
      </c>
      <c r="W4076" s="677">
        <f t="shared" ca="1" si="703"/>
        <v>0</v>
      </c>
      <c r="X4076" s="677">
        <f t="shared" ca="1" si="703"/>
        <v>0</v>
      </c>
      <c r="Y4076" s="677">
        <f t="shared" ca="1" si="703"/>
        <v>0</v>
      </c>
      <c r="Z4076" s="677">
        <f t="shared" ca="1" si="703"/>
        <v>0</v>
      </c>
      <c r="AA4076" t="str">
        <f t="shared" si="695"/>
        <v>ASR_COMP</v>
      </c>
      <c r="AB4076" s="957">
        <f t="shared" si="696"/>
        <v>44682</v>
      </c>
      <c r="AC4076" t="str">
        <f t="shared" si="697"/>
        <v>Unaudited</v>
      </c>
    </row>
    <row r="4077" spans="1:29" x14ac:dyDescent="0.25">
      <c r="A4077" t="s">
        <v>423</v>
      </c>
      <c r="B4077" t="s">
        <v>1388</v>
      </c>
      <c r="C4077" t="s">
        <v>1389</v>
      </c>
      <c r="D4077">
        <v>1900</v>
      </c>
      <c r="E4077" s="957">
        <v>1</v>
      </c>
      <c r="F4077" t="s">
        <v>441</v>
      </c>
      <c r="G4077" s="957">
        <v>91</v>
      </c>
      <c r="H4077" t="s">
        <v>393</v>
      </c>
      <c r="I4077" s="937" t="s">
        <v>491</v>
      </c>
      <c r="J4077" s="937" t="s">
        <v>453</v>
      </c>
      <c r="K4077" s="937" t="s">
        <v>438</v>
      </c>
      <c r="L4077" s="937" t="s">
        <v>124</v>
      </c>
      <c r="M4077" s="962" t="s">
        <v>27</v>
      </c>
      <c r="N4077" s="677">
        <f t="shared" ca="1" si="704"/>
        <v>2118670.2676400268</v>
      </c>
      <c r="O4077" s="677">
        <f t="shared" ca="1" si="703"/>
        <v>-2189.7044818098225</v>
      </c>
      <c r="P4077" s="677">
        <f t="shared" ca="1" si="703"/>
        <v>2120859.9721218366</v>
      </c>
      <c r="Q4077" s="677">
        <f t="shared" ca="1" si="703"/>
        <v>0</v>
      </c>
      <c r="R4077" s="677">
        <f t="shared" ca="1" si="703"/>
        <v>0</v>
      </c>
      <c r="S4077" s="677">
        <f t="shared" ca="1" si="703"/>
        <v>0</v>
      </c>
      <c r="T4077" s="677">
        <f t="shared" ca="1" si="703"/>
        <v>0</v>
      </c>
      <c r="U4077" s="677">
        <f t="shared" ca="1" si="703"/>
        <v>0</v>
      </c>
      <c r="V4077" s="677">
        <f t="shared" ca="1" si="703"/>
        <v>0</v>
      </c>
      <c r="W4077" s="677">
        <f t="shared" ca="1" si="703"/>
        <v>0</v>
      </c>
      <c r="X4077" s="677">
        <f t="shared" ca="1" si="703"/>
        <v>0</v>
      </c>
      <c r="Y4077" s="677">
        <f t="shared" ca="1" si="703"/>
        <v>0</v>
      </c>
      <c r="Z4077" s="677">
        <f t="shared" ca="1" si="703"/>
        <v>0</v>
      </c>
      <c r="AA4077" t="str">
        <f t="shared" si="695"/>
        <v>ASR_COMP</v>
      </c>
      <c r="AB4077" s="957">
        <f t="shared" si="696"/>
        <v>44682</v>
      </c>
      <c r="AC4077" t="str">
        <f t="shared" si="697"/>
        <v>Unaudited</v>
      </c>
    </row>
    <row r="4078" spans="1:29" x14ac:dyDescent="0.25">
      <c r="A4078" t="s">
        <v>423</v>
      </c>
      <c r="B4078" t="s">
        <v>1388</v>
      </c>
      <c r="C4078" t="s">
        <v>1389</v>
      </c>
      <c r="D4078">
        <v>1900</v>
      </c>
      <c r="E4078" s="957">
        <v>1</v>
      </c>
      <c r="F4078" t="s">
        <v>441</v>
      </c>
      <c r="G4078" s="957">
        <v>91</v>
      </c>
      <c r="H4078" t="s">
        <v>393</v>
      </c>
      <c r="I4078" s="937" t="s">
        <v>491</v>
      </c>
      <c r="J4078" s="937" t="s">
        <v>453</v>
      </c>
      <c r="K4078" s="937" t="s">
        <v>438</v>
      </c>
      <c r="L4078" s="937" t="s">
        <v>125</v>
      </c>
      <c r="M4078" s="962" t="s">
        <v>100</v>
      </c>
      <c r="N4078" s="677">
        <f t="shared" ca="1" si="704"/>
        <v>106208.76237609159</v>
      </c>
      <c r="O4078" s="677">
        <f t="shared" ca="1" si="703"/>
        <v>47230.123912175659</v>
      </c>
      <c r="P4078" s="677">
        <f t="shared" ca="1" si="703"/>
        <v>58978.638463915922</v>
      </c>
      <c r="Q4078" s="677">
        <f t="shared" ca="1" si="703"/>
        <v>0</v>
      </c>
      <c r="R4078" s="677">
        <f t="shared" ca="1" si="703"/>
        <v>0</v>
      </c>
      <c r="S4078" s="677">
        <f t="shared" ca="1" si="703"/>
        <v>0</v>
      </c>
      <c r="T4078" s="677">
        <f t="shared" ca="1" si="703"/>
        <v>0</v>
      </c>
      <c r="U4078" s="677">
        <f t="shared" ca="1" si="703"/>
        <v>0</v>
      </c>
      <c r="V4078" s="677">
        <f t="shared" ca="1" si="703"/>
        <v>0</v>
      </c>
      <c r="W4078" s="677">
        <f t="shared" ca="1" si="703"/>
        <v>0</v>
      </c>
      <c r="X4078" s="677">
        <f t="shared" ca="1" si="703"/>
        <v>0</v>
      </c>
      <c r="Y4078" s="677">
        <f t="shared" ca="1" si="703"/>
        <v>0</v>
      </c>
      <c r="Z4078" s="677">
        <f t="shared" ca="1" si="703"/>
        <v>0</v>
      </c>
      <c r="AA4078" t="str">
        <f t="shared" si="695"/>
        <v>ASR_COMP</v>
      </c>
      <c r="AB4078" s="957">
        <f t="shared" si="696"/>
        <v>44682</v>
      </c>
      <c r="AC4078" t="str">
        <f t="shared" si="697"/>
        <v>Unaudited</v>
      </c>
    </row>
    <row r="4079" spans="1:29" x14ac:dyDescent="0.25">
      <c r="A4079" t="s">
        <v>423</v>
      </c>
      <c r="B4079" t="s">
        <v>1388</v>
      </c>
      <c r="C4079" t="s">
        <v>1389</v>
      </c>
      <c r="D4079">
        <v>1900</v>
      </c>
      <c r="E4079" s="957">
        <v>1</v>
      </c>
      <c r="F4079" t="s">
        <v>441</v>
      </c>
      <c r="G4079" s="957">
        <v>91</v>
      </c>
      <c r="H4079" t="s">
        <v>393</v>
      </c>
      <c r="I4079" s="937" t="s">
        <v>491</v>
      </c>
      <c r="J4079" s="937" t="s">
        <v>453</v>
      </c>
      <c r="K4079" s="937" t="s">
        <v>438</v>
      </c>
      <c r="L4079" s="937" t="s">
        <v>126</v>
      </c>
      <c r="M4079" s="962" t="s">
        <v>101</v>
      </c>
      <c r="N4079" s="677">
        <f t="shared" ca="1" si="704"/>
        <v>290734.5687442359</v>
      </c>
      <c r="O4079" s="677">
        <f t="shared" ca="1" si="703"/>
        <v>216645.14389044003</v>
      </c>
      <c r="P4079" s="677">
        <f t="shared" ca="1" si="703"/>
        <v>74089.424853795892</v>
      </c>
      <c r="Q4079" s="677">
        <f t="shared" ca="1" si="703"/>
        <v>0</v>
      </c>
      <c r="R4079" s="677">
        <f t="shared" ca="1" si="703"/>
        <v>0</v>
      </c>
      <c r="S4079" s="677">
        <f t="shared" ca="1" si="703"/>
        <v>0</v>
      </c>
      <c r="T4079" s="677">
        <f t="shared" ca="1" si="703"/>
        <v>0</v>
      </c>
      <c r="U4079" s="677">
        <f t="shared" ca="1" si="703"/>
        <v>0</v>
      </c>
      <c r="V4079" s="677">
        <f t="shared" ca="1" si="703"/>
        <v>0</v>
      </c>
      <c r="W4079" s="677">
        <f t="shared" ca="1" si="703"/>
        <v>0</v>
      </c>
      <c r="X4079" s="677">
        <f t="shared" ca="1" si="703"/>
        <v>0</v>
      </c>
      <c r="Y4079" s="677">
        <f t="shared" ca="1" si="703"/>
        <v>0</v>
      </c>
      <c r="Z4079" s="677">
        <f t="shared" ca="1" si="703"/>
        <v>0</v>
      </c>
      <c r="AA4079" t="str">
        <f t="shared" si="695"/>
        <v>ASR_COMP</v>
      </c>
      <c r="AB4079" s="957">
        <f t="shared" si="696"/>
        <v>44682</v>
      </c>
      <c r="AC4079" t="str">
        <f t="shared" si="697"/>
        <v>Unaudited</v>
      </c>
    </row>
    <row r="4080" spans="1:29" x14ac:dyDescent="0.25">
      <c r="A4080" t="s">
        <v>423</v>
      </c>
      <c r="B4080" t="s">
        <v>1388</v>
      </c>
      <c r="C4080" t="s">
        <v>1389</v>
      </c>
      <c r="D4080">
        <v>1900</v>
      </c>
      <c r="E4080" s="957">
        <v>1</v>
      </c>
      <c r="F4080" t="s">
        <v>441</v>
      </c>
      <c r="G4080" s="957">
        <v>91</v>
      </c>
      <c r="H4080" t="s">
        <v>393</v>
      </c>
      <c r="I4080" s="937" t="s">
        <v>491</v>
      </c>
      <c r="J4080" s="937" t="s">
        <v>453</v>
      </c>
      <c r="K4080" s="937" t="s">
        <v>438</v>
      </c>
      <c r="L4080" s="945" t="s">
        <v>127</v>
      </c>
      <c r="M4080" s="960" t="s">
        <v>102</v>
      </c>
      <c r="N4080" s="677">
        <f t="shared" ca="1" si="704"/>
        <v>69381.589746341531</v>
      </c>
      <c r="O4080" s="677">
        <f t="shared" ca="1" si="703"/>
        <v>41632.696411865145</v>
      </c>
      <c r="P4080" s="677">
        <f t="shared" ca="1" si="703"/>
        <v>27748.893334476383</v>
      </c>
      <c r="Q4080" s="677">
        <f t="shared" ca="1" si="703"/>
        <v>0</v>
      </c>
      <c r="R4080" s="677">
        <f t="shared" ca="1" si="703"/>
        <v>0</v>
      </c>
      <c r="S4080" s="677">
        <f t="shared" ca="1" si="703"/>
        <v>0</v>
      </c>
      <c r="T4080" s="677">
        <f t="shared" ca="1" si="703"/>
        <v>0</v>
      </c>
      <c r="U4080" s="677">
        <f t="shared" ca="1" si="703"/>
        <v>0</v>
      </c>
      <c r="V4080" s="677">
        <f t="shared" ca="1" si="703"/>
        <v>0</v>
      </c>
      <c r="W4080" s="677">
        <f t="shared" ca="1" si="703"/>
        <v>0</v>
      </c>
      <c r="X4080" s="677">
        <f t="shared" ca="1" si="703"/>
        <v>0</v>
      </c>
      <c r="Y4080" s="677">
        <f t="shared" ca="1" si="703"/>
        <v>0</v>
      </c>
      <c r="Z4080" s="677">
        <f t="shared" ca="1" si="703"/>
        <v>0</v>
      </c>
      <c r="AA4080" t="str">
        <f t="shared" si="695"/>
        <v>ASR_COMP</v>
      </c>
      <c r="AB4080" s="957">
        <f t="shared" si="696"/>
        <v>44682</v>
      </c>
      <c r="AC4080" t="str">
        <f t="shared" si="697"/>
        <v>Unaudited</v>
      </c>
    </row>
    <row r="4081" spans="1:29" x14ac:dyDescent="0.25">
      <c r="A4081" t="s">
        <v>423</v>
      </c>
      <c r="B4081" t="s">
        <v>1388</v>
      </c>
      <c r="C4081" t="s">
        <v>1389</v>
      </c>
      <c r="D4081">
        <v>1900</v>
      </c>
      <c r="E4081" s="957">
        <v>1</v>
      </c>
      <c r="F4081" t="s">
        <v>441</v>
      </c>
      <c r="G4081" s="957">
        <v>91</v>
      </c>
      <c r="H4081" t="s">
        <v>393</v>
      </c>
      <c r="I4081" s="962" t="s">
        <v>491</v>
      </c>
      <c r="J4081" s="962" t="s">
        <v>453</v>
      </c>
      <c r="K4081" s="962" t="s">
        <v>438</v>
      </c>
      <c r="L4081" s="937" t="s">
        <v>128</v>
      </c>
      <c r="M4081" s="962" t="s">
        <v>103</v>
      </c>
      <c r="N4081" s="677">
        <f t="shared" ca="1" si="704"/>
        <v>240923.37554452999</v>
      </c>
      <c r="O4081" s="677">
        <f t="shared" ca="1" si="703"/>
        <v>46377.921862596915</v>
      </c>
      <c r="P4081" s="677">
        <f t="shared" ca="1" si="703"/>
        <v>194545.45368193308</v>
      </c>
      <c r="Q4081" s="677">
        <f t="shared" ca="1" si="703"/>
        <v>0</v>
      </c>
      <c r="R4081" s="677">
        <f t="shared" ca="1" si="703"/>
        <v>0</v>
      </c>
      <c r="S4081" s="677">
        <f t="shared" ca="1" si="703"/>
        <v>0</v>
      </c>
      <c r="T4081" s="677">
        <f t="shared" ca="1" si="703"/>
        <v>0</v>
      </c>
      <c r="U4081" s="677">
        <f t="shared" ca="1" si="703"/>
        <v>0</v>
      </c>
      <c r="V4081" s="677">
        <f t="shared" ca="1" si="703"/>
        <v>0</v>
      </c>
      <c r="W4081" s="677">
        <f t="shared" ca="1" si="703"/>
        <v>0</v>
      </c>
      <c r="X4081" s="677">
        <f t="shared" ca="1" si="703"/>
        <v>0</v>
      </c>
      <c r="Y4081" s="677">
        <f t="shared" ca="1" si="703"/>
        <v>0</v>
      </c>
      <c r="Z4081" s="677">
        <f t="shared" ca="1" si="703"/>
        <v>0</v>
      </c>
      <c r="AA4081" t="str">
        <f t="shared" si="695"/>
        <v>ASR_COMP</v>
      </c>
      <c r="AB4081" s="957">
        <f t="shared" si="696"/>
        <v>44682</v>
      </c>
      <c r="AC4081" t="str">
        <f t="shared" si="697"/>
        <v>Unaudited</v>
      </c>
    </row>
    <row r="4082" spans="1:29" x14ac:dyDescent="0.25">
      <c r="A4082" t="s">
        <v>423</v>
      </c>
      <c r="B4082" t="s">
        <v>1388</v>
      </c>
      <c r="C4082" t="s">
        <v>1389</v>
      </c>
      <c r="D4082">
        <v>1900</v>
      </c>
      <c r="E4082" s="957">
        <v>1</v>
      </c>
      <c r="F4082" t="s">
        <v>441</v>
      </c>
      <c r="G4082" s="957">
        <v>91</v>
      </c>
      <c r="H4082" t="s">
        <v>393</v>
      </c>
      <c r="I4082" s="937" t="s">
        <v>491</v>
      </c>
      <c r="J4082" s="937" t="s">
        <v>453</v>
      </c>
      <c r="K4082" s="937" t="s">
        <v>438</v>
      </c>
      <c r="L4082" s="937" t="s">
        <v>129</v>
      </c>
      <c r="M4082" s="962" t="s">
        <v>28</v>
      </c>
      <c r="N4082" s="677">
        <f t="shared" ca="1" si="704"/>
        <v>48441.04999536612</v>
      </c>
      <c r="O4082" s="677">
        <f t="shared" ca="1" si="703"/>
        <v>48441.04999536612</v>
      </c>
      <c r="P4082" s="677">
        <f t="shared" ca="1" si="703"/>
        <v>0</v>
      </c>
      <c r="Q4082" s="677">
        <f t="shared" ca="1" si="703"/>
        <v>0</v>
      </c>
      <c r="R4082" s="677">
        <f t="shared" ca="1" si="703"/>
        <v>0</v>
      </c>
      <c r="S4082" s="677">
        <f t="shared" ca="1" si="703"/>
        <v>0</v>
      </c>
      <c r="T4082" s="677">
        <f t="shared" ca="1" si="703"/>
        <v>0</v>
      </c>
      <c r="U4082" s="677">
        <f t="shared" ca="1" si="703"/>
        <v>0</v>
      </c>
      <c r="V4082" s="677">
        <f t="shared" ca="1" si="703"/>
        <v>0</v>
      </c>
      <c r="W4082" s="677">
        <f t="shared" ca="1" si="703"/>
        <v>0</v>
      </c>
      <c r="X4082" s="677">
        <f t="shared" ca="1" si="703"/>
        <v>0</v>
      </c>
      <c r="Y4082" s="677">
        <f t="shared" ca="1" si="703"/>
        <v>0</v>
      </c>
      <c r="Z4082" s="677">
        <f t="shared" ca="1" si="703"/>
        <v>0</v>
      </c>
      <c r="AA4082" t="str">
        <f t="shared" si="695"/>
        <v>ASR_COMP</v>
      </c>
      <c r="AB4082" s="957">
        <f t="shared" si="696"/>
        <v>44682</v>
      </c>
      <c r="AC4082" t="str">
        <f t="shared" si="697"/>
        <v>Unaudited</v>
      </c>
    </row>
    <row r="4083" spans="1:29" x14ac:dyDescent="0.25">
      <c r="A4083" t="s">
        <v>423</v>
      </c>
      <c r="B4083" t="s">
        <v>1388</v>
      </c>
      <c r="C4083" t="s">
        <v>1389</v>
      </c>
      <c r="D4083">
        <v>1900</v>
      </c>
      <c r="E4083" s="957">
        <v>1</v>
      </c>
      <c r="F4083" t="s">
        <v>441</v>
      </c>
      <c r="G4083" s="957">
        <v>91</v>
      </c>
      <c r="H4083" t="s">
        <v>393</v>
      </c>
      <c r="I4083" s="937" t="s">
        <v>491</v>
      </c>
      <c r="J4083" s="937" t="s">
        <v>439</v>
      </c>
      <c r="K4083" s="937" t="s">
        <v>439</v>
      </c>
      <c r="L4083" s="937" t="s">
        <v>131</v>
      </c>
      <c r="M4083" s="962" t="s">
        <v>329</v>
      </c>
      <c r="N4083" s="677">
        <f t="shared" ca="1" si="704"/>
        <v>0</v>
      </c>
      <c r="O4083" s="677">
        <f t="shared" ca="1" si="703"/>
        <v>0</v>
      </c>
      <c r="P4083" s="677">
        <f t="shared" ca="1" si="703"/>
        <v>0</v>
      </c>
      <c r="Q4083" s="677">
        <f t="shared" ca="1" si="703"/>
        <v>0</v>
      </c>
      <c r="R4083" s="677">
        <f t="shared" ca="1" si="703"/>
        <v>0</v>
      </c>
      <c r="S4083" s="677">
        <f t="shared" ca="1" si="703"/>
        <v>0</v>
      </c>
      <c r="T4083" s="677">
        <f t="shared" ca="1" si="703"/>
        <v>0</v>
      </c>
      <c r="U4083" s="677">
        <f t="shared" ca="1" si="703"/>
        <v>0</v>
      </c>
      <c r="V4083" s="677">
        <f t="shared" ca="1" si="703"/>
        <v>0</v>
      </c>
      <c r="W4083" s="677">
        <f t="shared" ca="1" si="703"/>
        <v>0</v>
      </c>
      <c r="X4083" s="677">
        <f t="shared" ca="1" si="703"/>
        <v>0</v>
      </c>
      <c r="Y4083" s="677">
        <f t="shared" ca="1" si="703"/>
        <v>0</v>
      </c>
      <c r="Z4083" s="677">
        <f t="shared" ca="1" si="703"/>
        <v>0</v>
      </c>
      <c r="AA4083" t="str">
        <f t="shared" si="695"/>
        <v>ASR_COMP</v>
      </c>
      <c r="AB4083" s="957">
        <f t="shared" si="696"/>
        <v>44682</v>
      </c>
      <c r="AC4083" t="str">
        <f t="shared" si="697"/>
        <v>Unaudited</v>
      </c>
    </row>
    <row r="4084" spans="1:29" x14ac:dyDescent="0.25">
      <c r="A4084" t="s">
        <v>423</v>
      </c>
      <c r="B4084" t="s">
        <v>1388</v>
      </c>
      <c r="C4084" t="s">
        <v>1389</v>
      </c>
      <c r="D4084">
        <v>1900</v>
      </c>
      <c r="E4084" s="957">
        <v>1</v>
      </c>
      <c r="F4084" t="s">
        <v>441</v>
      </c>
      <c r="G4084" s="957">
        <v>91</v>
      </c>
      <c r="H4084" t="s">
        <v>393</v>
      </c>
      <c r="I4084" s="937" t="s">
        <v>491</v>
      </c>
      <c r="J4084" s="937" t="s">
        <v>439</v>
      </c>
      <c r="K4084" s="937" t="s">
        <v>439</v>
      </c>
      <c r="L4084" s="937" t="s">
        <v>132</v>
      </c>
      <c r="M4084" s="962" t="s">
        <v>328</v>
      </c>
      <c r="N4084" s="677">
        <f t="shared" ca="1" si="704"/>
        <v>0</v>
      </c>
      <c r="O4084" s="677">
        <f t="shared" ca="1" si="703"/>
        <v>0</v>
      </c>
      <c r="P4084" s="677">
        <f t="shared" ca="1" si="703"/>
        <v>0</v>
      </c>
      <c r="Q4084" s="677">
        <f t="shared" ca="1" si="703"/>
        <v>0</v>
      </c>
      <c r="R4084" s="677">
        <f t="shared" ca="1" si="703"/>
        <v>0</v>
      </c>
      <c r="S4084" s="677">
        <f t="shared" ca="1" si="703"/>
        <v>0</v>
      </c>
      <c r="T4084" s="677">
        <f t="shared" ca="1" si="703"/>
        <v>0</v>
      </c>
      <c r="U4084" s="677">
        <f t="shared" ca="1" si="703"/>
        <v>0</v>
      </c>
      <c r="V4084" s="677">
        <f t="shared" ca="1" si="703"/>
        <v>0</v>
      </c>
      <c r="W4084" s="677">
        <f t="shared" ca="1" si="703"/>
        <v>0</v>
      </c>
      <c r="X4084" s="677">
        <f t="shared" ca="1" si="703"/>
        <v>0</v>
      </c>
      <c r="Y4084" s="677">
        <f t="shared" ca="1" si="703"/>
        <v>0</v>
      </c>
      <c r="Z4084" s="677">
        <f t="shared" ca="1" si="703"/>
        <v>0</v>
      </c>
      <c r="AA4084" t="str">
        <f t="shared" si="695"/>
        <v>ASR_COMP</v>
      </c>
      <c r="AB4084" s="957">
        <f t="shared" si="696"/>
        <v>44682</v>
      </c>
      <c r="AC4084" t="str">
        <f t="shared" si="697"/>
        <v>Unaudited</v>
      </c>
    </row>
    <row r="4085" spans="1:29" ht="30" x14ac:dyDescent="0.25">
      <c r="A4085" t="s">
        <v>423</v>
      </c>
      <c r="B4085" t="s">
        <v>1388</v>
      </c>
      <c r="C4085" t="s">
        <v>1389</v>
      </c>
      <c r="D4085">
        <v>1900</v>
      </c>
      <c r="E4085" s="957">
        <v>1</v>
      </c>
      <c r="F4085" t="s">
        <v>441</v>
      </c>
      <c r="G4085" s="957">
        <v>91</v>
      </c>
      <c r="H4085" t="s">
        <v>393</v>
      </c>
      <c r="I4085" s="937" t="s">
        <v>491</v>
      </c>
      <c r="J4085" s="937" t="s">
        <v>439</v>
      </c>
      <c r="K4085" s="937" t="s">
        <v>439</v>
      </c>
      <c r="L4085" s="945" t="s">
        <v>133</v>
      </c>
      <c r="M4085" s="960" t="s">
        <v>182</v>
      </c>
      <c r="N4085" s="677">
        <f t="shared" ca="1" si="704"/>
        <v>0</v>
      </c>
      <c r="O4085" s="677">
        <f t="shared" ca="1" si="704"/>
        <v>0</v>
      </c>
      <c r="P4085" s="677">
        <f t="shared" ca="1" si="704"/>
        <v>0</v>
      </c>
      <c r="Q4085" s="677">
        <f t="shared" ca="1" si="704"/>
        <v>0</v>
      </c>
      <c r="R4085" s="677">
        <f t="shared" ca="1" si="704"/>
        <v>0</v>
      </c>
      <c r="S4085" s="677">
        <f t="shared" ca="1" si="704"/>
        <v>0</v>
      </c>
      <c r="T4085" s="677">
        <f t="shared" ca="1" si="704"/>
        <v>0</v>
      </c>
      <c r="U4085" s="677">
        <f t="shared" ca="1" si="704"/>
        <v>0</v>
      </c>
      <c r="V4085" s="677">
        <f t="shared" ca="1" si="704"/>
        <v>0</v>
      </c>
      <c r="W4085" s="677">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7">
        <f t="shared" ca="1" si="704"/>
        <v>0</v>
      </c>
      <c r="Y4085" s="677">
        <f t="shared" ca="1" si="704"/>
        <v>0</v>
      </c>
      <c r="Z4085" s="677">
        <f t="shared" ca="1" si="704"/>
        <v>0</v>
      </c>
      <c r="AA4085" t="str">
        <f t="shared" si="695"/>
        <v>ASR_COMP</v>
      </c>
      <c r="AB4085" s="957">
        <f t="shared" si="696"/>
        <v>44682</v>
      </c>
      <c r="AC4085" t="str">
        <f t="shared" si="697"/>
        <v>Unaudited</v>
      </c>
    </row>
    <row r="4086" spans="1:29" x14ac:dyDescent="0.25">
      <c r="A4086" t="s">
        <v>423</v>
      </c>
      <c r="B4086" t="s">
        <v>1388</v>
      </c>
      <c r="C4086" t="s">
        <v>1389</v>
      </c>
      <c r="D4086">
        <v>1900</v>
      </c>
      <c r="E4086" s="957">
        <v>1</v>
      </c>
      <c r="F4086" t="s">
        <v>441</v>
      </c>
      <c r="G4086" s="957">
        <v>91</v>
      </c>
      <c r="H4086" t="s">
        <v>393</v>
      </c>
      <c r="I4086" s="962" t="s">
        <v>491</v>
      </c>
      <c r="J4086" s="962" t="s">
        <v>439</v>
      </c>
      <c r="K4086" s="962" t="s">
        <v>439</v>
      </c>
      <c r="L4086" s="937" t="s">
        <v>134</v>
      </c>
      <c r="M4086" s="962" t="s">
        <v>497</v>
      </c>
      <c r="N4086" s="677">
        <f t="shared" ca="1" si="704"/>
        <v>0</v>
      </c>
      <c r="O4086" s="677">
        <f t="shared" ca="1" si="704"/>
        <v>0</v>
      </c>
      <c r="P4086" s="677">
        <f t="shared" ca="1" si="704"/>
        <v>0</v>
      </c>
      <c r="Q4086" s="677">
        <f t="shared" ca="1" si="704"/>
        <v>0</v>
      </c>
      <c r="R4086" s="677">
        <f t="shared" ca="1" si="704"/>
        <v>0</v>
      </c>
      <c r="S4086" s="677">
        <f t="shared" ca="1" si="704"/>
        <v>0</v>
      </c>
      <c r="T4086" s="677">
        <f t="shared" ca="1" si="704"/>
        <v>0</v>
      </c>
      <c r="U4086" s="677">
        <f t="shared" ca="1" si="704"/>
        <v>0</v>
      </c>
      <c r="V4086" s="677">
        <f t="shared" ca="1" si="704"/>
        <v>0</v>
      </c>
      <c r="W4086" s="677">
        <f t="shared" ca="1" si="705"/>
        <v>0</v>
      </c>
      <c r="X4086" s="677">
        <f t="shared" ca="1" si="704"/>
        <v>0</v>
      </c>
      <c r="Y4086" s="677">
        <f t="shared" ca="1" si="704"/>
        <v>0</v>
      </c>
      <c r="Z4086" s="677">
        <f t="shared" ca="1" si="704"/>
        <v>0</v>
      </c>
      <c r="AA4086" t="str">
        <f t="shared" si="695"/>
        <v>ASR_COMP</v>
      </c>
      <c r="AB4086" s="957">
        <f t="shared" si="696"/>
        <v>44682</v>
      </c>
      <c r="AC4086" t="str">
        <f t="shared" si="697"/>
        <v>Unaudited</v>
      </c>
    </row>
    <row r="4087" spans="1:29" x14ac:dyDescent="0.25">
      <c r="A4087" t="s">
        <v>423</v>
      </c>
      <c r="B4087" t="s">
        <v>1388</v>
      </c>
      <c r="C4087" t="s">
        <v>1389</v>
      </c>
      <c r="D4087">
        <v>1900</v>
      </c>
      <c r="E4087" s="957">
        <v>1</v>
      </c>
      <c r="F4087" t="s">
        <v>441</v>
      </c>
      <c r="G4087" s="957">
        <v>91</v>
      </c>
      <c r="H4087" t="s">
        <v>393</v>
      </c>
      <c r="I4087" s="937" t="s">
        <v>491</v>
      </c>
      <c r="J4087" s="937" t="s">
        <v>439</v>
      </c>
      <c r="K4087" s="937" t="s">
        <v>439</v>
      </c>
      <c r="L4087" s="937" t="s">
        <v>135</v>
      </c>
      <c r="M4087" s="962" t="s">
        <v>498</v>
      </c>
      <c r="N4087" s="677">
        <f t="shared" ca="1" si="704"/>
        <v>0</v>
      </c>
      <c r="O4087" s="677">
        <f t="shared" ca="1" si="704"/>
        <v>0</v>
      </c>
      <c r="P4087" s="677">
        <f t="shared" ca="1" si="704"/>
        <v>0</v>
      </c>
      <c r="Q4087" s="677">
        <f t="shared" ca="1" si="704"/>
        <v>0</v>
      </c>
      <c r="R4087" s="677">
        <f t="shared" ca="1" si="704"/>
        <v>0</v>
      </c>
      <c r="S4087" s="677">
        <f t="shared" ca="1" si="704"/>
        <v>0</v>
      </c>
      <c r="T4087" s="677">
        <f t="shared" ca="1" si="704"/>
        <v>0</v>
      </c>
      <c r="U4087" s="677">
        <f t="shared" ca="1" si="704"/>
        <v>0</v>
      </c>
      <c r="V4087" s="677">
        <f t="shared" ca="1" si="704"/>
        <v>0</v>
      </c>
      <c r="W4087" s="677">
        <f t="shared" ca="1" si="705"/>
        <v>0</v>
      </c>
      <c r="X4087" s="677">
        <f t="shared" ca="1" si="704"/>
        <v>0</v>
      </c>
      <c r="Y4087" s="677">
        <f t="shared" ca="1" si="704"/>
        <v>0</v>
      </c>
      <c r="Z4087" s="677">
        <f t="shared" ca="1" si="704"/>
        <v>0</v>
      </c>
      <c r="AA4087" t="str">
        <f t="shared" si="695"/>
        <v>ASR_COMP</v>
      </c>
      <c r="AB4087" s="957">
        <f t="shared" si="696"/>
        <v>44682</v>
      </c>
      <c r="AC4087" t="str">
        <f t="shared" si="697"/>
        <v>Unaudited</v>
      </c>
    </row>
    <row r="4088" spans="1:29" x14ac:dyDescent="0.25">
      <c r="A4088" t="s">
        <v>423</v>
      </c>
      <c r="B4088" t="s">
        <v>1388</v>
      </c>
      <c r="C4088" t="s">
        <v>1389</v>
      </c>
      <c r="D4088">
        <v>1900</v>
      </c>
      <c r="E4088" s="957">
        <v>1</v>
      </c>
      <c r="F4088" t="s">
        <v>441</v>
      </c>
      <c r="G4088" s="957">
        <v>91</v>
      </c>
      <c r="H4088" t="s">
        <v>393</v>
      </c>
      <c r="I4088" s="937" t="s">
        <v>491</v>
      </c>
      <c r="J4088" s="937" t="s">
        <v>439</v>
      </c>
      <c r="K4088" s="937" t="s">
        <v>439</v>
      </c>
      <c r="L4088" s="937" t="s">
        <v>136</v>
      </c>
      <c r="M4088" s="962" t="s">
        <v>499</v>
      </c>
      <c r="N4088" s="677">
        <f t="shared" ca="1" si="704"/>
        <v>0</v>
      </c>
      <c r="O4088" s="677">
        <f t="shared" ca="1" si="704"/>
        <v>0</v>
      </c>
      <c r="P4088" s="677">
        <f t="shared" ca="1" si="704"/>
        <v>0</v>
      </c>
      <c r="Q4088" s="677">
        <f t="shared" ca="1" si="704"/>
        <v>0</v>
      </c>
      <c r="R4088" s="677">
        <f t="shared" ca="1" si="704"/>
        <v>0</v>
      </c>
      <c r="S4088" s="677">
        <f t="shared" ca="1" si="704"/>
        <v>0</v>
      </c>
      <c r="T4088" s="677">
        <f t="shared" ca="1" si="704"/>
        <v>0</v>
      </c>
      <c r="U4088" s="677">
        <f t="shared" ca="1" si="704"/>
        <v>0</v>
      </c>
      <c r="V4088" s="677">
        <f t="shared" ca="1" si="704"/>
        <v>0</v>
      </c>
      <c r="W4088" s="677">
        <f t="shared" ca="1" si="705"/>
        <v>0</v>
      </c>
      <c r="X4088" s="677">
        <f t="shared" ca="1" si="704"/>
        <v>0</v>
      </c>
      <c r="Y4088" s="677">
        <f t="shared" ca="1" si="704"/>
        <v>0</v>
      </c>
      <c r="Z4088" s="677">
        <f t="shared" ca="1" si="704"/>
        <v>0</v>
      </c>
      <c r="AA4088" t="str">
        <f t="shared" si="695"/>
        <v>ASR_COMP</v>
      </c>
      <c r="AB4088" s="957">
        <f t="shared" si="696"/>
        <v>44682</v>
      </c>
      <c r="AC4088" t="str">
        <f t="shared" si="697"/>
        <v>Unaudited</v>
      </c>
    </row>
    <row r="4089" spans="1:29" x14ac:dyDescent="0.25">
      <c r="A4089" t="s">
        <v>423</v>
      </c>
      <c r="B4089" t="s">
        <v>1388</v>
      </c>
      <c r="C4089" t="s">
        <v>1389</v>
      </c>
      <c r="D4089">
        <v>1900</v>
      </c>
      <c r="E4089" s="957">
        <v>1</v>
      </c>
      <c r="F4089" t="s">
        <v>441</v>
      </c>
      <c r="G4089" s="957">
        <v>91</v>
      </c>
      <c r="H4089" t="s">
        <v>393</v>
      </c>
      <c r="I4089" s="937" t="s">
        <v>492</v>
      </c>
      <c r="J4089" s="937" t="s">
        <v>26</v>
      </c>
      <c r="K4089" s="937" t="s">
        <v>26</v>
      </c>
      <c r="L4089" s="937" t="s">
        <v>272</v>
      </c>
      <c r="M4089" s="962" t="s">
        <v>26</v>
      </c>
      <c r="N4089" s="677">
        <f t="shared" ca="1" si="704"/>
        <v>1345001.4785644687</v>
      </c>
      <c r="O4089" s="677">
        <f t="shared" ca="1" si="704"/>
        <v>0</v>
      </c>
      <c r="P4089" s="677">
        <f t="shared" ca="1" si="704"/>
        <v>0</v>
      </c>
      <c r="Q4089" s="677">
        <f t="shared" ca="1" si="704"/>
        <v>0</v>
      </c>
      <c r="R4089" s="677">
        <f t="shared" ca="1" si="704"/>
        <v>0</v>
      </c>
      <c r="S4089" s="677">
        <f t="shared" ca="1" si="704"/>
        <v>0</v>
      </c>
      <c r="T4089" s="677">
        <f t="shared" ca="1" si="704"/>
        <v>0</v>
      </c>
      <c r="U4089" s="677">
        <f t="shared" ca="1" si="704"/>
        <v>0</v>
      </c>
      <c r="V4089" s="677">
        <f t="shared" ca="1" si="704"/>
        <v>0</v>
      </c>
      <c r="W4089" s="677">
        <f t="shared" ca="1" si="705"/>
        <v>0</v>
      </c>
      <c r="X4089" s="677">
        <f t="shared" ca="1" si="704"/>
        <v>0</v>
      </c>
      <c r="Y4089" s="677">
        <f t="shared" ca="1" si="704"/>
        <v>0</v>
      </c>
      <c r="Z4089" s="677">
        <f t="shared" ca="1" si="704"/>
        <v>0</v>
      </c>
      <c r="AA4089" t="str">
        <f t="shared" si="695"/>
        <v>ASR_COMP</v>
      </c>
      <c r="AB4089" s="957">
        <f t="shared" si="696"/>
        <v>44682</v>
      </c>
      <c r="AC4089" t="str">
        <f t="shared" si="697"/>
        <v>Unaudited</v>
      </c>
    </row>
    <row r="4090" spans="1:29" x14ac:dyDescent="0.25">
      <c r="A4090" t="s">
        <v>423</v>
      </c>
      <c r="B4090" t="s">
        <v>1388</v>
      </c>
      <c r="C4090" t="s">
        <v>1389</v>
      </c>
      <c r="D4090">
        <v>1900</v>
      </c>
      <c r="E4090" s="957">
        <v>1</v>
      </c>
      <c r="F4090" t="s">
        <v>442</v>
      </c>
      <c r="G4090" s="957">
        <v>182</v>
      </c>
      <c r="H4090" t="s">
        <v>393</v>
      </c>
      <c r="I4090" s="937" t="s">
        <v>435</v>
      </c>
      <c r="J4090" s="937" t="s">
        <v>435</v>
      </c>
      <c r="K4090" s="937" t="s">
        <v>435</v>
      </c>
      <c r="L4090" s="937"/>
      <c r="M4090" s="962" t="s">
        <v>435</v>
      </c>
      <c r="N4090" s="677">
        <f t="shared" ca="1" si="704"/>
        <v>106323.98</v>
      </c>
      <c r="O4090" s="677">
        <f t="shared" ca="1" si="704"/>
        <v>80758.399999999994</v>
      </c>
      <c r="P4090" s="677">
        <f t="shared" ca="1" si="704"/>
        <v>2606.6400000000003</v>
      </c>
      <c r="Q4090" s="677">
        <f t="shared" ca="1" si="704"/>
        <v>5371.13</v>
      </c>
      <c r="R4090" s="677">
        <f t="shared" ca="1" si="704"/>
        <v>2006.3600000000001</v>
      </c>
      <c r="S4090" s="677">
        <f t="shared" ca="1" si="704"/>
        <v>3817.9700000000003</v>
      </c>
      <c r="T4090" s="677">
        <f t="shared" ca="1" si="704"/>
        <v>682</v>
      </c>
      <c r="U4090" s="677">
        <f t="shared" ca="1" si="704"/>
        <v>237.42000000000002</v>
      </c>
      <c r="V4090" s="677">
        <f t="shared" ca="1" si="704"/>
        <v>774.97</v>
      </c>
      <c r="W4090" s="677">
        <f t="shared" ca="1" si="705"/>
        <v>14</v>
      </c>
      <c r="X4090" s="677">
        <f t="shared" ca="1" si="704"/>
        <v>9234.09</v>
      </c>
      <c r="Y4090" s="677">
        <f t="shared" ca="1" si="704"/>
        <v>821</v>
      </c>
      <c r="Z4090" s="677">
        <f t="shared" ca="1" si="704"/>
        <v>0</v>
      </c>
      <c r="AA4090" t="str">
        <f t="shared" si="695"/>
        <v>ASR_COMP</v>
      </c>
      <c r="AB4090" s="957">
        <f t="shared" si="696"/>
        <v>44682</v>
      </c>
      <c r="AC4090" t="str">
        <f t="shared" si="697"/>
        <v>Unaudited</v>
      </c>
    </row>
    <row r="4091" spans="1:29" x14ac:dyDescent="0.25">
      <c r="A4091" t="s">
        <v>423</v>
      </c>
      <c r="B4091" t="s">
        <v>1388</v>
      </c>
      <c r="C4091" t="s">
        <v>1389</v>
      </c>
      <c r="D4091">
        <v>1900</v>
      </c>
      <c r="E4091" s="957">
        <v>1</v>
      </c>
      <c r="F4091" t="s">
        <v>442</v>
      </c>
      <c r="G4091" s="957">
        <v>182</v>
      </c>
      <c r="H4091" t="s">
        <v>393</v>
      </c>
      <c r="I4091" s="937" t="s">
        <v>490</v>
      </c>
      <c r="J4091" s="937" t="s">
        <v>12</v>
      </c>
      <c r="K4091" s="937" t="s">
        <v>12</v>
      </c>
      <c r="L4091" s="937">
        <v>1.1000000000000001</v>
      </c>
      <c r="M4091" s="962" t="s">
        <v>12</v>
      </c>
      <c r="N4091" s="677">
        <f t="shared" ca="1" si="704"/>
        <v>33481605.267650649</v>
      </c>
      <c r="O4091" s="677">
        <f t="shared" ca="1" si="704"/>
        <v>16419725.523125315</v>
      </c>
      <c r="P4091" s="677">
        <f t="shared" ca="1" si="704"/>
        <v>1247729.9411384028</v>
      </c>
      <c r="Q4091" s="677">
        <f t="shared" ca="1" si="704"/>
        <v>5861368.5902757915</v>
      </c>
      <c r="R4091" s="677">
        <f t="shared" ca="1" si="704"/>
        <v>3107300.6197425025</v>
      </c>
      <c r="S4091" s="677">
        <f t="shared" ca="1" si="704"/>
        <v>862647.184373367</v>
      </c>
      <c r="T4091" s="677">
        <f t="shared" ca="1" si="704"/>
        <v>299670.1255253455</v>
      </c>
      <c r="U4091" s="677">
        <f t="shared" ca="1" si="704"/>
        <v>51223.136236784987</v>
      </c>
      <c r="V4091" s="677">
        <f t="shared" ca="1" si="704"/>
        <v>2372717.0055995272</v>
      </c>
      <c r="W4091" s="677">
        <f t="shared" ca="1" si="705"/>
        <v>270402.2443642806</v>
      </c>
      <c r="X4091" s="677">
        <f t="shared" ca="1" si="704"/>
        <v>1102441.3544711976</v>
      </c>
      <c r="Y4091" s="677">
        <f t="shared" ca="1" si="704"/>
        <v>1886379.5427981312</v>
      </c>
      <c r="Z4091" s="677">
        <f t="shared" ca="1" si="704"/>
        <v>0</v>
      </c>
      <c r="AA4091" t="str">
        <f t="shared" si="695"/>
        <v>ASR_COMP</v>
      </c>
      <c r="AB4091" s="957">
        <f t="shared" si="696"/>
        <v>44682</v>
      </c>
      <c r="AC4091" t="str">
        <f t="shared" si="697"/>
        <v>Unaudited</v>
      </c>
    </row>
    <row r="4092" spans="1:29" x14ac:dyDescent="0.25">
      <c r="A4092" t="s">
        <v>423</v>
      </c>
      <c r="B4092" t="s">
        <v>1388</v>
      </c>
      <c r="C4092" t="s">
        <v>1389</v>
      </c>
      <c r="D4092">
        <v>1900</v>
      </c>
      <c r="E4092" s="957">
        <v>1</v>
      </c>
      <c r="F4092" t="s">
        <v>442</v>
      </c>
      <c r="G4092" s="957">
        <v>182</v>
      </c>
      <c r="H4092" t="s">
        <v>393</v>
      </c>
      <c r="I4092" s="937" t="s">
        <v>490</v>
      </c>
      <c r="J4092" s="937" t="s">
        <v>12</v>
      </c>
      <c r="K4092" s="937" t="s">
        <v>1331</v>
      </c>
      <c r="L4092" s="937" t="s">
        <v>1322</v>
      </c>
      <c r="M4092" s="962" t="s">
        <v>1331</v>
      </c>
      <c r="N4092" s="677">
        <f t="shared" ca="1" si="704"/>
        <v>494228.87188872357</v>
      </c>
      <c r="O4092" s="677">
        <f t="shared" ca="1" si="704"/>
        <v>72529.042721363352</v>
      </c>
      <c r="P4092" s="677">
        <f t="shared" ca="1" si="704"/>
        <v>5723.2468249317189</v>
      </c>
      <c r="Q4092" s="677">
        <f t="shared" ca="1" si="704"/>
        <v>138275.29457182722</v>
      </c>
      <c r="R4092" s="677">
        <f t="shared" ca="1" si="704"/>
        <v>66474.153428864112</v>
      </c>
      <c r="S4092" s="677">
        <f t="shared" ca="1" si="704"/>
        <v>47552.505815831479</v>
      </c>
      <c r="T4092" s="677">
        <f t="shared" ca="1" si="704"/>
        <v>1238.0131088540302</v>
      </c>
      <c r="U4092" s="677">
        <f t="shared" ca="1" si="704"/>
        <v>2330.2916915222977</v>
      </c>
      <c r="V4092" s="677">
        <f t="shared" ca="1" si="704"/>
        <v>54989.740566350105</v>
      </c>
      <c r="W4092" s="677">
        <f t="shared" ca="1" si="705"/>
        <v>9234.9168730977653</v>
      </c>
      <c r="X4092" s="677">
        <f t="shared" ca="1" si="704"/>
        <v>55174.339443487894</v>
      </c>
      <c r="Y4092" s="677">
        <f t="shared" ca="1" si="704"/>
        <v>40707.326842593604</v>
      </c>
      <c r="Z4092" s="677">
        <f t="shared" ca="1" si="704"/>
        <v>0</v>
      </c>
      <c r="AA4092" t="str">
        <f t="shared" si="695"/>
        <v>ASR_COMP</v>
      </c>
      <c r="AB4092" s="957">
        <f t="shared" si="696"/>
        <v>44682</v>
      </c>
      <c r="AC4092" t="str">
        <f t="shared" si="697"/>
        <v>Unaudited</v>
      </c>
    </row>
    <row r="4093" spans="1:29" x14ac:dyDescent="0.25">
      <c r="A4093" t="s">
        <v>423</v>
      </c>
      <c r="B4093" t="s">
        <v>1388</v>
      </c>
      <c r="C4093" t="s">
        <v>1389</v>
      </c>
      <c r="D4093">
        <v>1900</v>
      </c>
      <c r="E4093" s="957">
        <v>1</v>
      </c>
      <c r="F4093" t="s">
        <v>442</v>
      </c>
      <c r="G4093" s="957">
        <v>182</v>
      </c>
      <c r="H4093" t="s">
        <v>393</v>
      </c>
      <c r="I4093" s="937" t="s">
        <v>490</v>
      </c>
      <c r="J4093" s="937" t="s">
        <v>493</v>
      </c>
      <c r="K4093" s="937" t="s">
        <v>494</v>
      </c>
      <c r="L4093" s="945" t="s">
        <v>63</v>
      </c>
      <c r="M4093" s="960" t="s">
        <v>346</v>
      </c>
      <c r="N4093" s="677">
        <f t="shared" ca="1" si="704"/>
        <v>0</v>
      </c>
      <c r="O4093" s="677">
        <f t="shared" ca="1" si="704"/>
        <v>0</v>
      </c>
      <c r="P4093" s="677">
        <f t="shared" ca="1" si="704"/>
        <v>0</v>
      </c>
      <c r="Q4093" s="677">
        <f t="shared" ca="1" si="704"/>
        <v>0</v>
      </c>
      <c r="R4093" s="677">
        <f t="shared" ca="1" si="704"/>
        <v>0</v>
      </c>
      <c r="S4093" s="677">
        <f t="shared" ca="1" si="704"/>
        <v>0</v>
      </c>
      <c r="T4093" s="677">
        <f t="shared" ca="1" si="704"/>
        <v>0</v>
      </c>
      <c r="U4093" s="677">
        <f t="shared" ca="1" si="704"/>
        <v>0</v>
      </c>
      <c r="V4093" s="677">
        <f t="shared" ca="1" si="704"/>
        <v>0</v>
      </c>
      <c r="W4093" s="677">
        <f t="shared" ca="1" si="705"/>
        <v>0</v>
      </c>
      <c r="X4093" s="677">
        <f t="shared" ca="1" si="704"/>
        <v>0</v>
      </c>
      <c r="Y4093" s="677">
        <f t="shared" ca="1" si="704"/>
        <v>0</v>
      </c>
      <c r="Z4093" s="677">
        <f t="shared" ca="1" si="704"/>
        <v>0</v>
      </c>
      <c r="AA4093" t="str">
        <f t="shared" si="695"/>
        <v>ASR_COMP</v>
      </c>
      <c r="AB4093" s="957">
        <f t="shared" si="696"/>
        <v>44682</v>
      </c>
      <c r="AC4093" t="str">
        <f t="shared" si="697"/>
        <v>Unaudited</v>
      </c>
    </row>
    <row r="4094" spans="1:29" x14ac:dyDescent="0.25">
      <c r="A4094" t="s">
        <v>423</v>
      </c>
      <c r="B4094" t="s">
        <v>1388</v>
      </c>
      <c r="C4094" t="s">
        <v>1389</v>
      </c>
      <c r="D4094">
        <v>1900</v>
      </c>
      <c r="E4094" s="957">
        <v>1</v>
      </c>
      <c r="F4094" t="s">
        <v>442</v>
      </c>
      <c r="G4094" s="957">
        <v>182</v>
      </c>
      <c r="H4094" t="s">
        <v>393</v>
      </c>
      <c r="I4094" s="962" t="s">
        <v>490</v>
      </c>
      <c r="J4094" s="962" t="s">
        <v>493</v>
      </c>
      <c r="K4094" s="962" t="s">
        <v>1022</v>
      </c>
      <c r="L4094" s="937" t="s">
        <v>918</v>
      </c>
      <c r="M4094" s="962" t="s">
        <v>919</v>
      </c>
      <c r="N4094" s="677">
        <f t="shared" ca="1" si="704"/>
        <v>794464.59329762962</v>
      </c>
      <c r="O4094" s="677">
        <f t="shared" ca="1" si="704"/>
        <v>731402.359773434</v>
      </c>
      <c r="P4094" s="677">
        <f t="shared" ca="1" si="704"/>
        <v>52040.923524195656</v>
      </c>
      <c r="Q4094" s="677">
        <f t="shared" ca="1" si="704"/>
        <v>0</v>
      </c>
      <c r="R4094" s="677">
        <f t="shared" ca="1" si="704"/>
        <v>7355.83</v>
      </c>
      <c r="S4094" s="677">
        <f t="shared" ca="1" si="704"/>
        <v>0</v>
      </c>
      <c r="T4094" s="677">
        <f t="shared" ca="1" si="704"/>
        <v>0</v>
      </c>
      <c r="U4094" s="677">
        <f t="shared" ca="1" si="704"/>
        <v>0</v>
      </c>
      <c r="V4094" s="677">
        <f t="shared" ca="1" si="704"/>
        <v>3665.4799999999996</v>
      </c>
      <c r="W4094" s="677">
        <f t="shared" ca="1" si="705"/>
        <v>0</v>
      </c>
      <c r="X4094" s="677">
        <f t="shared" ca="1" si="704"/>
        <v>0</v>
      </c>
      <c r="Y4094" s="677">
        <f t="shared" ca="1" si="704"/>
        <v>0</v>
      </c>
      <c r="Z4094" s="677">
        <f t="shared" ca="1" si="704"/>
        <v>0</v>
      </c>
      <c r="AA4094" t="str">
        <f t="shared" si="695"/>
        <v>ASR_COMP</v>
      </c>
      <c r="AB4094" s="957">
        <f t="shared" si="696"/>
        <v>44682</v>
      </c>
      <c r="AC4094" t="str">
        <f t="shared" si="697"/>
        <v>Unaudited</v>
      </c>
    </row>
    <row r="4095" spans="1:29" x14ac:dyDescent="0.25">
      <c r="A4095" t="s">
        <v>423</v>
      </c>
      <c r="B4095" t="s">
        <v>1388</v>
      </c>
      <c r="C4095" t="s">
        <v>1389</v>
      </c>
      <c r="D4095">
        <v>1900</v>
      </c>
      <c r="E4095" s="957">
        <v>1</v>
      </c>
      <c r="F4095" t="s">
        <v>442</v>
      </c>
      <c r="G4095" s="957">
        <v>182</v>
      </c>
      <c r="H4095" t="s">
        <v>393</v>
      </c>
      <c r="I4095" s="937" t="s">
        <v>490</v>
      </c>
      <c r="J4095" s="937" t="s">
        <v>13</v>
      </c>
      <c r="K4095" s="937" t="s">
        <v>495</v>
      </c>
      <c r="L4095" s="937" t="s">
        <v>97</v>
      </c>
      <c r="M4095" s="962" t="s">
        <v>149</v>
      </c>
      <c r="N4095" s="677">
        <f t="shared" ca="1" si="704"/>
        <v>0</v>
      </c>
      <c r="O4095" s="677">
        <f t="shared" ca="1" si="704"/>
        <v>0</v>
      </c>
      <c r="P4095" s="677">
        <f t="shared" ca="1" si="704"/>
        <v>0</v>
      </c>
      <c r="Q4095" s="677">
        <f t="shared" ca="1" si="704"/>
        <v>0</v>
      </c>
      <c r="R4095" s="677">
        <f t="shared" ca="1" si="704"/>
        <v>0</v>
      </c>
      <c r="S4095" s="677">
        <f t="shared" ca="1" si="704"/>
        <v>0</v>
      </c>
      <c r="T4095" s="677">
        <f t="shared" ca="1" si="704"/>
        <v>0</v>
      </c>
      <c r="U4095" s="677">
        <f t="shared" ca="1" si="704"/>
        <v>0</v>
      </c>
      <c r="V4095" s="677">
        <f t="shared" ca="1" si="704"/>
        <v>0</v>
      </c>
      <c r="W4095" s="677">
        <f t="shared" ca="1" si="705"/>
        <v>0</v>
      </c>
      <c r="X4095" s="677">
        <f t="shared" ca="1" si="704"/>
        <v>0</v>
      </c>
      <c r="Y4095" s="677">
        <f t="shared" ca="1" si="704"/>
        <v>0</v>
      </c>
      <c r="Z4095" s="677">
        <f t="shared" ca="1" si="704"/>
        <v>0</v>
      </c>
      <c r="AA4095" t="str">
        <f t="shared" si="695"/>
        <v>ASR_COMP</v>
      </c>
      <c r="AB4095" s="957">
        <f t="shared" si="696"/>
        <v>44682</v>
      </c>
      <c r="AC4095" t="str">
        <f t="shared" si="697"/>
        <v>Unaudited</v>
      </c>
    </row>
    <row r="4096" spans="1:29" x14ac:dyDescent="0.25">
      <c r="A4096" t="s">
        <v>423</v>
      </c>
      <c r="B4096" t="s">
        <v>1388</v>
      </c>
      <c r="C4096" t="s">
        <v>1389</v>
      </c>
      <c r="D4096">
        <v>1900</v>
      </c>
      <c r="E4096" s="957">
        <v>1</v>
      </c>
      <c r="F4096" t="s">
        <v>442</v>
      </c>
      <c r="G4096" s="957">
        <v>182</v>
      </c>
      <c r="H4096" t="s">
        <v>393</v>
      </c>
      <c r="I4096" s="937" t="s">
        <v>490</v>
      </c>
      <c r="J4096" s="937" t="s">
        <v>13</v>
      </c>
      <c r="K4096" s="937" t="s">
        <v>13</v>
      </c>
      <c r="L4096" s="937" t="s">
        <v>35</v>
      </c>
      <c r="M4096" s="962" t="s">
        <v>13</v>
      </c>
      <c r="N4096" s="677">
        <f t="shared" ca="1" si="704"/>
        <v>200355.26187165297</v>
      </c>
      <c r="O4096" s="677">
        <f t="shared" ca="1" si="704"/>
        <v>117241.38135434463</v>
      </c>
      <c r="P4096" s="677">
        <f t="shared" ca="1" si="704"/>
        <v>9218.2189959243442</v>
      </c>
      <c r="Q4096" s="677">
        <f t="shared" ca="1" si="704"/>
        <v>28833.64373486476</v>
      </c>
      <c r="R4096" s="677">
        <f t="shared" ca="1" si="704"/>
        <v>13860.397716862866</v>
      </c>
      <c r="S4096" s="677">
        <f t="shared" ca="1" si="704"/>
        <v>3318.0079546853767</v>
      </c>
      <c r="T4096" s="677">
        <f t="shared" ca="1" si="704"/>
        <v>1993.475200528962</v>
      </c>
      <c r="U4096" s="677">
        <f t="shared" ca="1" si="704"/>
        <v>162.57523164738677</v>
      </c>
      <c r="V4096" s="677">
        <f t="shared" ca="1" si="704"/>
        <v>11464.889883462152</v>
      </c>
      <c r="W4096" s="677">
        <f t="shared" ca="1" si="705"/>
        <v>1925.3613896509919</v>
      </c>
      <c r="X4096" s="677">
        <f t="shared" ca="1" si="704"/>
        <v>3850.1602862541326</v>
      </c>
      <c r="Y4096" s="677">
        <f t="shared" ca="1" si="704"/>
        <v>8487.1501234273892</v>
      </c>
      <c r="Z4096" s="677">
        <f t="shared" ca="1" si="704"/>
        <v>0</v>
      </c>
      <c r="AA4096" t="str">
        <f t="shared" si="695"/>
        <v>ASR_COMP</v>
      </c>
      <c r="AB4096" s="957">
        <f t="shared" si="696"/>
        <v>44682</v>
      </c>
      <c r="AC4096" t="str">
        <f t="shared" si="697"/>
        <v>Unaudited</v>
      </c>
    </row>
    <row r="4097" spans="1:29" x14ac:dyDescent="0.25">
      <c r="A4097" t="s">
        <v>423</v>
      </c>
      <c r="B4097" t="s">
        <v>1388</v>
      </c>
      <c r="C4097" t="s">
        <v>1389</v>
      </c>
      <c r="D4097">
        <v>1900</v>
      </c>
      <c r="E4097" s="957">
        <v>1</v>
      </c>
      <c r="F4097" t="s">
        <v>442</v>
      </c>
      <c r="G4097" s="957">
        <v>182</v>
      </c>
      <c r="H4097" t="s">
        <v>393</v>
      </c>
      <c r="I4097" s="937" t="s">
        <v>491</v>
      </c>
      <c r="J4097" s="937" t="s">
        <v>447</v>
      </c>
      <c r="K4097" s="937" t="s">
        <v>0</v>
      </c>
      <c r="L4097" s="937">
        <v>2.1</v>
      </c>
      <c r="M4097" s="962" t="s">
        <v>150</v>
      </c>
      <c r="N4097" s="677">
        <f t="shared" ca="1" si="704"/>
        <v>4973165.0931766247</v>
      </c>
      <c r="O4097" s="677">
        <f t="shared" ca="1" si="704"/>
        <v>2186160.4245860446</v>
      </c>
      <c r="P4097" s="677">
        <f t="shared" ca="1" si="704"/>
        <v>171311.2777785557</v>
      </c>
      <c r="Q4097" s="677">
        <f t="shared" ca="1" si="704"/>
        <v>1205692.913181125</v>
      </c>
      <c r="R4097" s="677">
        <f t="shared" ca="1" si="704"/>
        <v>666434.58635828889</v>
      </c>
      <c r="S4097" s="677">
        <f t="shared" ca="1" si="704"/>
        <v>27952.241285051728</v>
      </c>
      <c r="T4097" s="677">
        <f t="shared" ca="1" si="704"/>
        <v>1528.1462026456863</v>
      </c>
      <c r="U4097" s="677">
        <f t="shared" ca="1" si="704"/>
        <v>349.81772272453173</v>
      </c>
      <c r="V4097" s="677">
        <f t="shared" ca="1" si="704"/>
        <v>81805.159548678275</v>
      </c>
      <c r="W4097" s="677">
        <f t="shared" ca="1" si="705"/>
        <v>72888.140371107118</v>
      </c>
      <c r="X4097" s="677">
        <f t="shared" ca="1" si="704"/>
        <v>46855.478079953667</v>
      </c>
      <c r="Y4097" s="677">
        <f t="shared" ca="1" si="704"/>
        <v>512186.90806244849</v>
      </c>
      <c r="Z4097" s="677">
        <f t="shared" ca="1" si="704"/>
        <v>0</v>
      </c>
      <c r="AA4097" t="str">
        <f t="shared" si="695"/>
        <v>ASR_COMP</v>
      </c>
      <c r="AB4097" s="957">
        <f t="shared" si="696"/>
        <v>44682</v>
      </c>
      <c r="AC4097" t="str">
        <f t="shared" si="697"/>
        <v>Unaudited</v>
      </c>
    </row>
    <row r="4098" spans="1:29" ht="30" x14ac:dyDescent="0.25">
      <c r="A4098" t="s">
        <v>423</v>
      </c>
      <c r="B4098" t="s">
        <v>1388</v>
      </c>
      <c r="C4098" t="s">
        <v>1389</v>
      </c>
      <c r="D4098">
        <v>1900</v>
      </c>
      <c r="E4098" s="957">
        <v>1</v>
      </c>
      <c r="F4098" t="s">
        <v>442</v>
      </c>
      <c r="G4098" s="957">
        <v>182</v>
      </c>
      <c r="H4098" t="s">
        <v>393</v>
      </c>
      <c r="I4098" s="937" t="s">
        <v>491</v>
      </c>
      <c r="J4098" s="937" t="s">
        <v>447</v>
      </c>
      <c r="K4098" s="937" t="s">
        <v>0</v>
      </c>
      <c r="L4098" s="937">
        <v>2.2000000000000002</v>
      </c>
      <c r="M4098" s="962" t="s">
        <v>151</v>
      </c>
      <c r="N4098" s="677">
        <f t="shared" ca="1" si="704"/>
        <v>-502353.76109100366</v>
      </c>
      <c r="O4098" s="677">
        <f t="shared" ca="1" si="704"/>
        <v>-216726.53551179165</v>
      </c>
      <c r="P4098" s="677">
        <f t="shared" ca="1" si="704"/>
        <v>-11894.021539372266</v>
      </c>
      <c r="Q4098" s="677">
        <f t="shared" ca="1" si="704"/>
        <v>-120185.41020091108</v>
      </c>
      <c r="R4098" s="677">
        <f t="shared" ca="1" si="704"/>
        <v>-53274.302065223688</v>
      </c>
      <c r="S4098" s="677">
        <f t="shared" ca="1" si="704"/>
        <v>-4692.1160446389558</v>
      </c>
      <c r="T4098" s="677">
        <f t="shared" ca="1" si="704"/>
        <v>-5291.0205658932373</v>
      </c>
      <c r="U4098" s="677">
        <f t="shared" ca="1" si="704"/>
        <v>-130.60230398551104</v>
      </c>
      <c r="V4098" s="677">
        <f t="shared" ca="1" si="704"/>
        <v>-11743.514164502316</v>
      </c>
      <c r="W4098" s="677">
        <f t="shared" ca="1" si="705"/>
        <v>-1159.6773832429035</v>
      </c>
      <c r="X4098" s="677">
        <f t="shared" ca="1" si="704"/>
        <v>-10773.983337448031</v>
      </c>
      <c r="Y4098" s="677">
        <f t="shared" ca="1" si="704"/>
        <v>-66482.577973994048</v>
      </c>
      <c r="Z4098" s="677">
        <f t="shared" ca="1" si="704"/>
        <v>0</v>
      </c>
      <c r="AA4098" t="str">
        <f t="shared" ref="AA4098:AA4161" si="706">file_name</f>
        <v>ASR_COMP</v>
      </c>
      <c r="AB4098" s="957">
        <f t="shared" ref="AB4098:AB4161" si="707">file_date</f>
        <v>44682</v>
      </c>
      <c r="AC4098" t="str">
        <f t="shared" ref="AC4098:AC4161" si="708">status</f>
        <v>Unaudited</v>
      </c>
    </row>
    <row r="4099" spans="1:29" x14ac:dyDescent="0.25">
      <c r="A4099" t="s">
        <v>423</v>
      </c>
      <c r="B4099" t="s">
        <v>1388</v>
      </c>
      <c r="C4099" t="s">
        <v>1389</v>
      </c>
      <c r="D4099">
        <v>1900</v>
      </c>
      <c r="E4099" s="957">
        <v>1</v>
      </c>
      <c r="F4099" t="s">
        <v>442</v>
      </c>
      <c r="G4099" s="957">
        <v>182</v>
      </c>
      <c r="H4099" t="s">
        <v>393</v>
      </c>
      <c r="I4099" s="937" t="s">
        <v>491</v>
      </c>
      <c r="J4099" s="937" t="s">
        <v>447</v>
      </c>
      <c r="K4099" s="937" t="s">
        <v>0</v>
      </c>
      <c r="L4099" s="937">
        <v>2.2999999999999998</v>
      </c>
      <c r="M4099" s="962" t="s">
        <v>152</v>
      </c>
      <c r="N4099" s="677">
        <f t="shared" ca="1" si="704"/>
        <v>1551544.5552509474</v>
      </c>
      <c r="O4099" s="677">
        <f t="shared" ca="1" si="704"/>
        <v>1134406.9997939439</v>
      </c>
      <c r="P4099" s="677">
        <f t="shared" ca="1" si="704"/>
        <v>99694.848609813285</v>
      </c>
      <c r="Q4099" s="677">
        <f t="shared" ca="1" si="704"/>
        <v>129776.6463392881</v>
      </c>
      <c r="R4099" s="677">
        <f t="shared" ca="1" si="704"/>
        <v>92516.794021485199</v>
      </c>
      <c r="S4099" s="677">
        <f t="shared" ca="1" si="704"/>
        <v>5039.9546667622371</v>
      </c>
      <c r="T4099" s="677">
        <f t="shared" ca="1" si="704"/>
        <v>12124.627988673576</v>
      </c>
      <c r="U4099" s="677">
        <f t="shared" ca="1" si="704"/>
        <v>167.27718006563097</v>
      </c>
      <c r="V4099" s="677">
        <f t="shared" ca="1" si="704"/>
        <v>25647.582567355181</v>
      </c>
      <c r="W4099" s="677">
        <f t="shared" ca="1" si="705"/>
        <v>2452.0607885500431</v>
      </c>
      <c r="X4099" s="677">
        <f t="shared" ca="1" si="704"/>
        <v>9242.0487000460871</v>
      </c>
      <c r="Y4099" s="677">
        <f t="shared" ca="1" si="704"/>
        <v>40475.714594964338</v>
      </c>
      <c r="Z4099" s="677">
        <f t="shared" ca="1" si="704"/>
        <v>0</v>
      </c>
      <c r="AA4099" t="str">
        <f t="shared" si="706"/>
        <v>ASR_COMP</v>
      </c>
      <c r="AB4099" s="957">
        <f t="shared" si="707"/>
        <v>44682</v>
      </c>
      <c r="AC4099" t="str">
        <f t="shared" si="708"/>
        <v>Unaudited</v>
      </c>
    </row>
    <row r="4100" spans="1:29" x14ac:dyDescent="0.25">
      <c r="A4100" t="s">
        <v>423</v>
      </c>
      <c r="B4100" t="s">
        <v>1388</v>
      </c>
      <c r="C4100" t="s">
        <v>1389</v>
      </c>
      <c r="D4100">
        <v>1900</v>
      </c>
      <c r="E4100" s="957">
        <v>1</v>
      </c>
      <c r="F4100" t="s">
        <v>442</v>
      </c>
      <c r="G4100" s="957">
        <v>182</v>
      </c>
      <c r="H4100" t="s">
        <v>393</v>
      </c>
      <c r="I4100" s="937" t="s">
        <v>491</v>
      </c>
      <c r="J4100" s="937" t="s">
        <v>447</v>
      </c>
      <c r="K4100" s="937" t="s">
        <v>0</v>
      </c>
      <c r="L4100" s="937">
        <v>2.4</v>
      </c>
      <c r="M4100" s="962" t="s">
        <v>153</v>
      </c>
      <c r="N4100" s="677">
        <f t="shared" ca="1" si="704"/>
        <v>2184781.034884572</v>
      </c>
      <c r="O4100" s="677">
        <f t="shared" ca="1" si="704"/>
        <v>1190969.5158748529</v>
      </c>
      <c r="P4100" s="677">
        <f t="shared" ca="1" si="704"/>
        <v>65509.714010830015</v>
      </c>
      <c r="Q4100" s="677">
        <f t="shared" ca="1" si="704"/>
        <v>536216.25686718256</v>
      </c>
      <c r="R4100" s="677">
        <f t="shared" ca="1" si="704"/>
        <v>167615.85351794155</v>
      </c>
      <c r="S4100" s="677">
        <f t="shared" ca="1" si="704"/>
        <v>60632.558832982832</v>
      </c>
      <c r="T4100" s="677">
        <f t="shared" ca="1" si="704"/>
        <v>16737.389734389842</v>
      </c>
      <c r="U4100" s="677">
        <f t="shared" ca="1" si="704"/>
        <v>592.37275378820857</v>
      </c>
      <c r="V4100" s="677">
        <f t="shared" ca="1" si="704"/>
        <v>20589.915406562879</v>
      </c>
      <c r="W4100" s="677">
        <f t="shared" ca="1" si="705"/>
        <v>5296.1545194488299</v>
      </c>
      <c r="X4100" s="677">
        <f t="shared" ca="1" si="704"/>
        <v>40418.897575779789</v>
      </c>
      <c r="Y4100" s="677">
        <f t="shared" ca="1" si="704"/>
        <v>80202.40579081302</v>
      </c>
      <c r="Z4100" s="677">
        <f t="shared" ca="1" si="704"/>
        <v>0</v>
      </c>
      <c r="AA4100" t="str">
        <f t="shared" si="706"/>
        <v>ASR_COMP</v>
      </c>
      <c r="AB4100" s="957">
        <f t="shared" si="707"/>
        <v>44682</v>
      </c>
      <c r="AC4100" t="str">
        <f t="shared" si="708"/>
        <v>Unaudited</v>
      </c>
    </row>
    <row r="4101" spans="1:29" ht="30" x14ac:dyDescent="0.25">
      <c r="A4101" t="s">
        <v>423</v>
      </c>
      <c r="B4101" t="s">
        <v>1388</v>
      </c>
      <c r="C4101" t="s">
        <v>1389</v>
      </c>
      <c r="D4101">
        <v>1900</v>
      </c>
      <c r="E4101" s="957">
        <v>1</v>
      </c>
      <c r="F4101" t="s">
        <v>442</v>
      </c>
      <c r="G4101" s="957">
        <v>182</v>
      </c>
      <c r="H4101" t="s">
        <v>393</v>
      </c>
      <c r="I4101" s="937" t="s">
        <v>491</v>
      </c>
      <c r="J4101" s="937" t="s">
        <v>447</v>
      </c>
      <c r="K4101" s="937" t="s">
        <v>0</v>
      </c>
      <c r="L4101" s="945">
        <v>2.5</v>
      </c>
      <c r="M4101" s="960" t="s">
        <v>154</v>
      </c>
      <c r="N4101" s="677">
        <f t="shared" ca="1" si="704"/>
        <v>-187992.339129509</v>
      </c>
      <c r="O4101" s="677">
        <f t="shared" ca="1" si="704"/>
        <v>-118271.73026743796</v>
      </c>
      <c r="P4101" s="677">
        <f t="shared" ca="1" si="704"/>
        <v>-7721.8201160210101</v>
      </c>
      <c r="Q4101" s="677">
        <f t="shared" ca="1" si="704"/>
        <v>-39876.140379832497</v>
      </c>
      <c r="R4101" s="677">
        <f t="shared" ca="1" si="704"/>
        <v>-10785.726178858549</v>
      </c>
      <c r="S4101" s="677">
        <f t="shared" ca="1" si="704"/>
        <v>-1607.9245292038104</v>
      </c>
      <c r="T4101" s="677">
        <f t="shared" ca="1" si="704"/>
        <v>-1021.2675402232209</v>
      </c>
      <c r="U4101" s="677">
        <f t="shared" ca="1" si="704"/>
        <v>-66.047992216805511</v>
      </c>
      <c r="V4101" s="677">
        <f t="shared" ca="1" si="704"/>
        <v>-2241.18441952701</v>
      </c>
      <c r="W4101" s="677">
        <f t="shared" ca="1" si="705"/>
        <v>-160.58077522340142</v>
      </c>
      <c r="X4101" s="677">
        <f t="shared" ca="1" si="704"/>
        <v>-886.15496527188566</v>
      </c>
      <c r="Y4101" s="677">
        <f t="shared" ca="1" si="704"/>
        <v>-5353.7619656928428</v>
      </c>
      <c r="Z4101" s="677">
        <f t="shared" ca="1" si="704"/>
        <v>0</v>
      </c>
      <c r="AA4101" t="str">
        <f t="shared" si="706"/>
        <v>ASR_COMP</v>
      </c>
      <c r="AB4101" s="957">
        <f t="shared" si="707"/>
        <v>44682</v>
      </c>
      <c r="AC4101" t="str">
        <f t="shared" si="708"/>
        <v>Unaudited</v>
      </c>
    </row>
    <row r="4102" spans="1:29" x14ac:dyDescent="0.25">
      <c r="A4102" t="s">
        <v>423</v>
      </c>
      <c r="B4102" t="s">
        <v>1388</v>
      </c>
      <c r="C4102" t="s">
        <v>1389</v>
      </c>
      <c r="D4102">
        <v>1900</v>
      </c>
      <c r="E4102" s="957">
        <v>1</v>
      </c>
      <c r="F4102" t="s">
        <v>442</v>
      </c>
      <c r="G4102" s="957">
        <v>182</v>
      </c>
      <c r="H4102" t="s">
        <v>393</v>
      </c>
      <c r="I4102" s="937" t="s">
        <v>491</v>
      </c>
      <c r="J4102" s="937" t="s">
        <v>447</v>
      </c>
      <c r="K4102" s="937" t="s">
        <v>0</v>
      </c>
      <c r="L4102" s="937" t="s">
        <v>99</v>
      </c>
      <c r="M4102" s="962" t="s">
        <v>7</v>
      </c>
      <c r="N4102" s="677">
        <f t="shared" ca="1" si="704"/>
        <v>0</v>
      </c>
      <c r="O4102" s="677">
        <f t="shared" ca="1" si="704"/>
        <v>0</v>
      </c>
      <c r="P4102" s="677">
        <f t="shared" ca="1" si="704"/>
        <v>0</v>
      </c>
      <c r="Q4102" s="677">
        <f t="shared" ca="1" si="704"/>
        <v>0</v>
      </c>
      <c r="R4102" s="677">
        <f t="shared" ca="1" si="704"/>
        <v>0</v>
      </c>
      <c r="S4102" s="677">
        <f t="shared" ca="1" si="704"/>
        <v>0</v>
      </c>
      <c r="T4102" s="677">
        <f t="shared" ca="1" si="704"/>
        <v>0</v>
      </c>
      <c r="U4102" s="677">
        <f t="shared" ca="1" si="704"/>
        <v>0</v>
      </c>
      <c r="V4102" s="677">
        <f t="shared" ca="1" si="704"/>
        <v>0</v>
      </c>
      <c r="W4102" s="677">
        <f t="shared" ca="1" si="705"/>
        <v>0</v>
      </c>
      <c r="X4102" s="677">
        <f t="shared" ca="1" si="704"/>
        <v>0</v>
      </c>
      <c r="Y4102" s="677">
        <f t="shared" ca="1" si="704"/>
        <v>0</v>
      </c>
      <c r="Z4102" s="677">
        <f t="shared" ca="1" si="704"/>
        <v>0</v>
      </c>
      <c r="AA4102" t="str">
        <f t="shared" si="706"/>
        <v>ASR_COMP</v>
      </c>
      <c r="AB4102" s="957">
        <f t="shared" si="707"/>
        <v>44682</v>
      </c>
      <c r="AC4102" t="str">
        <f t="shared" si="708"/>
        <v>Unaudited</v>
      </c>
    </row>
    <row r="4103" spans="1:29" x14ac:dyDescent="0.25">
      <c r="A4103" t="s">
        <v>423</v>
      </c>
      <c r="B4103" t="s">
        <v>1388</v>
      </c>
      <c r="C4103" t="s">
        <v>1389</v>
      </c>
      <c r="D4103">
        <v>1900</v>
      </c>
      <c r="E4103" s="957">
        <v>1</v>
      </c>
      <c r="F4103" t="s">
        <v>442</v>
      </c>
      <c r="G4103" s="957">
        <v>182</v>
      </c>
      <c r="H4103" t="s">
        <v>393</v>
      </c>
      <c r="I4103" s="937" t="s">
        <v>491</v>
      </c>
      <c r="J4103" s="937" t="s">
        <v>447</v>
      </c>
      <c r="K4103" s="937" t="s">
        <v>0</v>
      </c>
      <c r="L4103" s="937" t="s">
        <v>155</v>
      </c>
      <c r="M4103" s="962" t="s">
        <v>454</v>
      </c>
      <c r="N4103" s="677">
        <f t="shared" ca="1" si="704"/>
        <v>0</v>
      </c>
      <c r="O4103" s="677">
        <f t="shared" ca="1" si="704"/>
        <v>0</v>
      </c>
      <c r="P4103" s="677">
        <f t="shared" ca="1" si="704"/>
        <v>0</v>
      </c>
      <c r="Q4103" s="677">
        <f t="shared" ca="1" si="704"/>
        <v>0</v>
      </c>
      <c r="R4103" s="677">
        <f t="shared" ca="1" si="704"/>
        <v>0</v>
      </c>
      <c r="S4103" s="677">
        <f t="shared" ca="1" si="704"/>
        <v>0</v>
      </c>
      <c r="T4103" s="677">
        <f t="shared" ca="1" si="704"/>
        <v>0</v>
      </c>
      <c r="U4103" s="677">
        <f t="shared" ca="1" si="704"/>
        <v>0</v>
      </c>
      <c r="V4103" s="677">
        <f t="shared" ca="1" si="704"/>
        <v>0</v>
      </c>
      <c r="W4103" s="677">
        <f t="shared" ca="1" si="705"/>
        <v>0</v>
      </c>
      <c r="X4103" s="677">
        <f t="shared" ca="1" si="704"/>
        <v>0</v>
      </c>
      <c r="Y4103" s="677">
        <f t="shared" ca="1" si="704"/>
        <v>0</v>
      </c>
      <c r="Z4103" s="677">
        <f t="shared" ca="1" si="704"/>
        <v>0</v>
      </c>
      <c r="AA4103" t="str">
        <f t="shared" si="706"/>
        <v>ASR_COMP</v>
      </c>
      <c r="AB4103" s="957">
        <f t="shared" si="707"/>
        <v>44682</v>
      </c>
      <c r="AC4103" t="str">
        <f t="shared" si="708"/>
        <v>Unaudited</v>
      </c>
    </row>
    <row r="4104" spans="1:29" x14ac:dyDescent="0.25">
      <c r="A4104" t="s">
        <v>423</v>
      </c>
      <c r="B4104" t="s">
        <v>1388</v>
      </c>
      <c r="C4104" t="s">
        <v>1389</v>
      </c>
      <c r="D4104">
        <v>1900</v>
      </c>
      <c r="E4104" s="957">
        <v>1</v>
      </c>
      <c r="F4104" t="s">
        <v>442</v>
      </c>
      <c r="G4104" s="957">
        <v>182</v>
      </c>
      <c r="H4104" t="s">
        <v>393</v>
      </c>
      <c r="I4104" s="937" t="s">
        <v>491</v>
      </c>
      <c r="J4104" s="937" t="s">
        <v>447</v>
      </c>
      <c r="K4104" s="937" t="s">
        <v>0</v>
      </c>
      <c r="L4104" s="937" t="s">
        <v>920</v>
      </c>
      <c r="M4104" s="962" t="s">
        <v>24</v>
      </c>
      <c r="N4104" s="677">
        <f t="shared" ca="1" si="704"/>
        <v>35573.67</v>
      </c>
      <c r="O4104" s="677">
        <f t="shared" ca="1" si="704"/>
        <v>0</v>
      </c>
      <c r="P4104" s="677">
        <f t="shared" ca="1" si="704"/>
        <v>0</v>
      </c>
      <c r="Q4104" s="677">
        <f t="shared" ca="1" si="704"/>
        <v>35356.46</v>
      </c>
      <c r="R4104" s="677">
        <f t="shared" ca="1" si="704"/>
        <v>0</v>
      </c>
      <c r="S4104" s="677">
        <f t="shared" ca="1" si="704"/>
        <v>217.21</v>
      </c>
      <c r="T4104" s="677">
        <f t="shared" ca="1" si="704"/>
        <v>0</v>
      </c>
      <c r="U4104" s="677">
        <f t="shared" ca="1" si="704"/>
        <v>0</v>
      </c>
      <c r="V4104" s="677">
        <f t="shared" ca="1" si="704"/>
        <v>0</v>
      </c>
      <c r="W4104" s="677">
        <f t="shared" ca="1" si="705"/>
        <v>0</v>
      </c>
      <c r="X4104" s="677">
        <f t="shared" ca="1" si="704"/>
        <v>0</v>
      </c>
      <c r="Y4104" s="677">
        <f t="shared" ca="1" si="704"/>
        <v>0</v>
      </c>
      <c r="Z4104" s="677">
        <f t="shared" ca="1" si="704"/>
        <v>0</v>
      </c>
      <c r="AA4104" t="str">
        <f t="shared" si="706"/>
        <v>ASR_COMP</v>
      </c>
      <c r="AB4104" s="957">
        <f t="shared" si="707"/>
        <v>44682</v>
      </c>
      <c r="AC4104" t="str">
        <f t="shared" si="708"/>
        <v>Unaudited</v>
      </c>
    </row>
    <row r="4105" spans="1:29" x14ac:dyDescent="0.25">
      <c r="A4105" t="s">
        <v>423</v>
      </c>
      <c r="B4105" t="s">
        <v>1388</v>
      </c>
      <c r="C4105" t="s">
        <v>1389</v>
      </c>
      <c r="D4105">
        <v>1900</v>
      </c>
      <c r="E4105" s="957">
        <v>1</v>
      </c>
      <c r="F4105" t="s">
        <v>442</v>
      </c>
      <c r="G4105" s="957">
        <v>182</v>
      </c>
      <c r="H4105" t="s">
        <v>393</v>
      </c>
      <c r="I4105" s="937" t="s">
        <v>491</v>
      </c>
      <c r="J4105" s="937" t="s">
        <v>447</v>
      </c>
      <c r="K4105" s="937" t="s">
        <v>53</v>
      </c>
      <c r="L4105" s="937">
        <v>3.1</v>
      </c>
      <c r="M4105" s="962" t="s">
        <v>33</v>
      </c>
      <c r="N4105" s="677">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1268088.8857879806</v>
      </c>
      <c r="O4105" s="677">
        <f t="shared" ca="1" si="709"/>
        <v>854733.79923335707</v>
      </c>
      <c r="P4105" s="677">
        <f t="shared" ca="1" si="709"/>
        <v>53512.095544234122</v>
      </c>
      <c r="Q4105" s="677">
        <f t="shared" ca="1" si="709"/>
        <v>159230.59488532285</v>
      </c>
      <c r="R4105" s="677">
        <f t="shared" ca="1" si="709"/>
        <v>76301.475765903626</v>
      </c>
      <c r="S4105" s="677">
        <f t="shared" ca="1" si="709"/>
        <v>5456.0257188146443</v>
      </c>
      <c r="T4105" s="677">
        <f t="shared" ca="1" si="709"/>
        <v>9217.760536126696</v>
      </c>
      <c r="U4105" s="677">
        <f t="shared" ca="1" si="709"/>
        <v>233.55811927757469</v>
      </c>
      <c r="V4105" s="677">
        <f t="shared" ca="1" si="709"/>
        <v>20764.719815267246</v>
      </c>
      <c r="W4105" s="677">
        <f t="shared" ca="1" si="705"/>
        <v>3453.7611976201433</v>
      </c>
      <c r="X4105" s="677">
        <f t="shared" ca="1" si="709"/>
        <v>18369.148233989163</v>
      </c>
      <c r="Y4105" s="677">
        <f t="shared" ca="1" si="709"/>
        <v>66815.946738067229</v>
      </c>
      <c r="Z4105" s="677">
        <f t="shared" ca="1" si="709"/>
        <v>0</v>
      </c>
      <c r="AA4105" t="str">
        <f t="shared" si="706"/>
        <v>ASR_COMP</v>
      </c>
      <c r="AB4105" s="957">
        <f t="shared" si="707"/>
        <v>44682</v>
      </c>
      <c r="AC4105" t="str">
        <f t="shared" si="708"/>
        <v>Unaudited</v>
      </c>
    </row>
    <row r="4106" spans="1:29" x14ac:dyDescent="0.25">
      <c r="A4106" t="s">
        <v>423</v>
      </c>
      <c r="B4106" t="s">
        <v>1388</v>
      </c>
      <c r="C4106" t="s">
        <v>1389</v>
      </c>
      <c r="D4106">
        <v>1900</v>
      </c>
      <c r="E4106" s="957">
        <v>1</v>
      </c>
      <c r="F4106" t="s">
        <v>442</v>
      </c>
      <c r="G4106" s="957">
        <v>182</v>
      </c>
      <c r="H4106" t="s">
        <v>393</v>
      </c>
      <c r="I4106" s="937" t="s">
        <v>491</v>
      </c>
      <c r="J4106" s="937" t="s">
        <v>447</v>
      </c>
      <c r="K4106" s="937" t="s">
        <v>53</v>
      </c>
      <c r="L4106" s="945">
        <v>3.2</v>
      </c>
      <c r="M4106" s="960" t="s">
        <v>34</v>
      </c>
      <c r="N4106" s="677">
        <f t="shared" ca="1" si="709"/>
        <v>2744265.8201162899</v>
      </c>
      <c r="O4106" s="677">
        <f t="shared" ca="1" si="709"/>
        <v>1558198.0807383084</v>
      </c>
      <c r="P4106" s="677">
        <f t="shared" ca="1" si="709"/>
        <v>152724.51599864467</v>
      </c>
      <c r="Q4106" s="677">
        <f t="shared" ca="1" si="709"/>
        <v>504216.00107614516</v>
      </c>
      <c r="R4106" s="677">
        <f t="shared" ca="1" si="709"/>
        <v>199573.18700160502</v>
      </c>
      <c r="S4106" s="677">
        <f t="shared" ca="1" si="709"/>
        <v>38500.891439010091</v>
      </c>
      <c r="T4106" s="677">
        <f t="shared" ca="1" si="709"/>
        <v>13885.332768133314</v>
      </c>
      <c r="U4106" s="677">
        <f t="shared" ca="1" si="709"/>
        <v>1224.7386087611542</v>
      </c>
      <c r="V4106" s="677">
        <f t="shared" ca="1" si="709"/>
        <v>53649.670459441848</v>
      </c>
      <c r="W4106" s="677">
        <f t="shared" ca="1" si="705"/>
        <v>9710.0668938631352</v>
      </c>
      <c r="X4106" s="677">
        <f t="shared" ca="1" si="709"/>
        <v>47626.808783121589</v>
      </c>
      <c r="Y4106" s="677">
        <f t="shared" ca="1" si="709"/>
        <v>164956.52634925582</v>
      </c>
      <c r="Z4106" s="677">
        <f t="shared" ca="1" si="709"/>
        <v>0</v>
      </c>
      <c r="AA4106" t="str">
        <f t="shared" si="706"/>
        <v>ASR_COMP</v>
      </c>
      <c r="AB4106" s="957">
        <f t="shared" si="707"/>
        <v>44682</v>
      </c>
      <c r="AC4106" t="str">
        <f t="shared" si="708"/>
        <v>Unaudited</v>
      </c>
    </row>
    <row r="4107" spans="1:29" x14ac:dyDescent="0.25">
      <c r="A4107" t="s">
        <v>423</v>
      </c>
      <c r="B4107" t="s">
        <v>1388</v>
      </c>
      <c r="C4107" t="s">
        <v>1389</v>
      </c>
      <c r="D4107">
        <v>1900</v>
      </c>
      <c r="E4107" s="957">
        <v>1</v>
      </c>
      <c r="F4107" t="s">
        <v>442</v>
      </c>
      <c r="G4107" s="957">
        <v>182</v>
      </c>
      <c r="H4107" t="s">
        <v>393</v>
      </c>
      <c r="I4107" s="962" t="s">
        <v>491</v>
      </c>
      <c r="J4107" s="962" t="s">
        <v>447</v>
      </c>
      <c r="K4107" s="962" t="s">
        <v>53</v>
      </c>
      <c r="L4107" s="953">
        <v>3.3</v>
      </c>
      <c r="M4107" s="962" t="s">
        <v>54</v>
      </c>
      <c r="N4107" s="677">
        <f t="shared" ca="1" si="709"/>
        <v>115.88</v>
      </c>
      <c r="O4107" s="677">
        <f t="shared" ca="1" si="709"/>
        <v>0</v>
      </c>
      <c r="P4107" s="677">
        <f t="shared" ca="1" si="709"/>
        <v>0</v>
      </c>
      <c r="Q4107" s="677">
        <f t="shared" ca="1" si="709"/>
        <v>0</v>
      </c>
      <c r="R4107" s="677">
        <f t="shared" ca="1" si="709"/>
        <v>0</v>
      </c>
      <c r="S4107" s="677">
        <f t="shared" ca="1" si="709"/>
        <v>115.88</v>
      </c>
      <c r="T4107" s="677">
        <f t="shared" ca="1" si="709"/>
        <v>0</v>
      </c>
      <c r="U4107" s="677">
        <f t="shared" ca="1" si="709"/>
        <v>0</v>
      </c>
      <c r="V4107" s="677">
        <f t="shared" ca="1" si="709"/>
        <v>0</v>
      </c>
      <c r="W4107" s="677">
        <f t="shared" ca="1" si="705"/>
        <v>0</v>
      </c>
      <c r="X4107" s="677">
        <f t="shared" ca="1" si="709"/>
        <v>0</v>
      </c>
      <c r="Y4107" s="677">
        <f t="shared" ca="1" si="709"/>
        <v>0</v>
      </c>
      <c r="Z4107" s="677">
        <f t="shared" ca="1" si="709"/>
        <v>0</v>
      </c>
      <c r="AA4107" t="str">
        <f t="shared" si="706"/>
        <v>ASR_COMP</v>
      </c>
      <c r="AB4107" s="957">
        <f t="shared" si="707"/>
        <v>44682</v>
      </c>
      <c r="AC4107" t="str">
        <f t="shared" si="708"/>
        <v>Unaudited</v>
      </c>
    </row>
    <row r="4108" spans="1:29" x14ac:dyDescent="0.25">
      <c r="A4108" t="s">
        <v>423</v>
      </c>
      <c r="B4108" t="s">
        <v>1388</v>
      </c>
      <c r="C4108" t="s">
        <v>1389</v>
      </c>
      <c r="D4108">
        <v>1900</v>
      </c>
      <c r="E4108" s="957">
        <v>1</v>
      </c>
      <c r="F4108" t="s">
        <v>442</v>
      </c>
      <c r="G4108" s="957">
        <v>182</v>
      </c>
      <c r="H4108" t="s">
        <v>393</v>
      </c>
      <c r="I4108" s="958" t="s">
        <v>491</v>
      </c>
      <c r="J4108" s="958" t="s">
        <v>447</v>
      </c>
      <c r="K4108" s="958" t="s">
        <v>53</v>
      </c>
      <c r="L4108" s="953" t="s">
        <v>44</v>
      </c>
      <c r="M4108" s="958" t="s">
        <v>156</v>
      </c>
      <c r="N4108" s="677">
        <f t="shared" ca="1" si="709"/>
        <v>0</v>
      </c>
      <c r="O4108" s="677">
        <f t="shared" ca="1" si="709"/>
        <v>0</v>
      </c>
      <c r="P4108" s="677">
        <f t="shared" ca="1" si="709"/>
        <v>0</v>
      </c>
      <c r="Q4108" s="677">
        <f t="shared" ca="1" si="709"/>
        <v>0</v>
      </c>
      <c r="R4108" s="677">
        <f t="shared" ca="1" si="709"/>
        <v>0</v>
      </c>
      <c r="S4108" s="677">
        <f t="shared" ca="1" si="709"/>
        <v>0</v>
      </c>
      <c r="T4108" s="677">
        <f t="shared" ca="1" si="709"/>
        <v>0</v>
      </c>
      <c r="U4108" s="677">
        <f t="shared" ca="1" si="709"/>
        <v>0</v>
      </c>
      <c r="V4108" s="677">
        <f t="shared" ca="1" si="709"/>
        <v>0</v>
      </c>
      <c r="W4108" s="677">
        <f t="shared" ca="1" si="705"/>
        <v>0</v>
      </c>
      <c r="X4108" s="677">
        <f t="shared" ca="1" si="709"/>
        <v>0</v>
      </c>
      <c r="Y4108" s="677">
        <f t="shared" ca="1" si="709"/>
        <v>0</v>
      </c>
      <c r="Z4108" s="677">
        <f t="shared" ca="1" si="709"/>
        <v>0</v>
      </c>
      <c r="AA4108" t="str">
        <f t="shared" si="706"/>
        <v>ASR_COMP</v>
      </c>
      <c r="AB4108" s="957">
        <f t="shared" si="707"/>
        <v>44682</v>
      </c>
      <c r="AC4108" t="str">
        <f t="shared" si="708"/>
        <v>Unaudited</v>
      </c>
    </row>
    <row r="4109" spans="1:29" x14ac:dyDescent="0.25">
      <c r="A4109" t="s">
        <v>423</v>
      </c>
      <c r="B4109" t="s">
        <v>1388</v>
      </c>
      <c r="C4109" t="s">
        <v>1389</v>
      </c>
      <c r="D4109">
        <v>1900</v>
      </c>
      <c r="E4109" s="957">
        <v>1</v>
      </c>
      <c r="F4109" t="s">
        <v>442</v>
      </c>
      <c r="G4109" s="957">
        <v>182</v>
      </c>
      <c r="H4109" t="s">
        <v>393</v>
      </c>
      <c r="I4109" s="958" t="s">
        <v>491</v>
      </c>
      <c r="J4109" s="958" t="s">
        <v>447</v>
      </c>
      <c r="K4109" s="958" t="s">
        <v>53</v>
      </c>
      <c r="L4109" s="937" t="s">
        <v>41</v>
      </c>
      <c r="M4109" s="958" t="s">
        <v>52</v>
      </c>
      <c r="N4109" s="677">
        <f t="shared" ca="1" si="709"/>
        <v>2102778.6668951241</v>
      </c>
      <c r="O4109" s="677">
        <f t="shared" ca="1" si="709"/>
        <v>1560661.0711074073</v>
      </c>
      <c r="P4109" s="677">
        <f t="shared" ca="1" si="709"/>
        <v>50362.87748982256</v>
      </c>
      <c r="Q4109" s="677">
        <f t="shared" ca="1" si="709"/>
        <v>141464.67064012383</v>
      </c>
      <c r="R4109" s="677">
        <f t="shared" ca="1" si="709"/>
        <v>52949.396538879475</v>
      </c>
      <c r="S4109" s="677">
        <f t="shared" ca="1" si="709"/>
        <v>69153.304172100077</v>
      </c>
      <c r="T4109" s="677">
        <f t="shared" ca="1" si="709"/>
        <v>12453.704735735457</v>
      </c>
      <c r="U4109" s="677">
        <f t="shared" ca="1" si="709"/>
        <v>4335.4231354227459</v>
      </c>
      <c r="V4109" s="677">
        <f t="shared" ca="1" si="709"/>
        <v>20411.36604177134</v>
      </c>
      <c r="W4109" s="677">
        <f t="shared" ca="1" si="705"/>
        <v>368.7357247181165</v>
      </c>
      <c r="X4109" s="677">
        <f t="shared" ca="1" si="709"/>
        <v>168546.6503581591</v>
      </c>
      <c r="Y4109" s="677">
        <f t="shared" ca="1" si="709"/>
        <v>22071.466950984403</v>
      </c>
      <c r="Z4109" s="677">
        <f t="shared" ca="1" si="709"/>
        <v>0</v>
      </c>
      <c r="AA4109" t="str">
        <f t="shared" si="706"/>
        <v>ASR_COMP</v>
      </c>
      <c r="AB4109" s="957">
        <f t="shared" si="707"/>
        <v>44682</v>
      </c>
      <c r="AC4109" t="str">
        <f t="shared" si="708"/>
        <v>Unaudited</v>
      </c>
    </row>
    <row r="4110" spans="1:29" x14ac:dyDescent="0.25">
      <c r="A4110" t="s">
        <v>423</v>
      </c>
      <c r="B4110" t="s">
        <v>1388</v>
      </c>
      <c r="C4110" t="s">
        <v>1389</v>
      </c>
      <c r="D4110">
        <v>1900</v>
      </c>
      <c r="E4110" s="957">
        <v>1</v>
      </c>
      <c r="F4110" t="s">
        <v>442</v>
      </c>
      <c r="G4110" s="957">
        <v>182</v>
      </c>
      <c r="H4110" t="s">
        <v>393</v>
      </c>
      <c r="I4110" s="958" t="s">
        <v>491</v>
      </c>
      <c r="J4110" s="958" t="s">
        <v>447</v>
      </c>
      <c r="K4110" s="958" t="s">
        <v>53</v>
      </c>
      <c r="L4110" s="937" t="s">
        <v>42</v>
      </c>
      <c r="M4110" s="958" t="s">
        <v>157</v>
      </c>
      <c r="N4110" s="677">
        <f t="shared" ca="1" si="709"/>
        <v>-246566.55831599826</v>
      </c>
      <c r="O4110" s="677">
        <f t="shared" ca="1" si="709"/>
        <v>-170023.15918097497</v>
      </c>
      <c r="P4110" s="677">
        <f t="shared" ca="1" si="709"/>
        <v>-10204.243267036585</v>
      </c>
      <c r="Q4110" s="677">
        <f t="shared" ca="1" si="709"/>
        <v>-32598.396988929366</v>
      </c>
      <c r="R4110" s="677">
        <f t="shared" ca="1" si="709"/>
        <v>-12364.596360688811</v>
      </c>
      <c r="S4110" s="677">
        <f t="shared" ca="1" si="709"/>
        <v>-1776.3150983688611</v>
      </c>
      <c r="T4110" s="677">
        <f t="shared" ca="1" si="709"/>
        <v>-1738.139671107243</v>
      </c>
      <c r="U4110" s="677">
        <f t="shared" ca="1" si="709"/>
        <v>-57.251172724381519</v>
      </c>
      <c r="V4110" s="677">
        <f t="shared" ca="1" si="709"/>
        <v>-3873.616506059866</v>
      </c>
      <c r="W4110" s="677">
        <f t="shared" ca="1" si="705"/>
        <v>-386.37626459909762</v>
      </c>
      <c r="X4110" s="677">
        <f t="shared" ca="1" si="709"/>
        <v>-2674.8709922755493</v>
      </c>
      <c r="Y4110" s="677">
        <f t="shared" ca="1" si="709"/>
        <v>-10869.592813233572</v>
      </c>
      <c r="Z4110" s="677">
        <f t="shared" ca="1" si="709"/>
        <v>0</v>
      </c>
      <c r="AA4110" t="str">
        <f t="shared" si="706"/>
        <v>ASR_COMP</v>
      </c>
      <c r="AB4110" s="957">
        <f t="shared" si="707"/>
        <v>44682</v>
      </c>
      <c r="AC4110" t="str">
        <f t="shared" si="708"/>
        <v>Unaudited</v>
      </c>
    </row>
    <row r="4111" spans="1:29" x14ac:dyDescent="0.25">
      <c r="A4111" t="s">
        <v>423</v>
      </c>
      <c r="B4111" t="s">
        <v>1388</v>
      </c>
      <c r="C4111" t="s">
        <v>1389</v>
      </c>
      <c r="D4111">
        <v>1900</v>
      </c>
      <c r="E4111" s="957">
        <v>1</v>
      </c>
      <c r="F4111" t="s">
        <v>442</v>
      </c>
      <c r="G4111" s="957">
        <v>182</v>
      </c>
      <c r="H4111" t="s">
        <v>393</v>
      </c>
      <c r="I4111" s="965" t="s">
        <v>491</v>
      </c>
      <c r="J4111" s="965" t="s">
        <v>447</v>
      </c>
      <c r="K4111" s="965" t="s">
        <v>53</v>
      </c>
      <c r="L4111" s="945" t="s">
        <v>43</v>
      </c>
      <c r="M4111" s="965" t="s">
        <v>465</v>
      </c>
      <c r="N4111" s="677">
        <f t="shared" ca="1" si="709"/>
        <v>855286.45750923292</v>
      </c>
      <c r="O4111" s="677">
        <f t="shared" ca="1" si="709"/>
        <v>493720.92151478044</v>
      </c>
      <c r="P4111" s="677">
        <f t="shared" ca="1" si="709"/>
        <v>39500.851557342074</v>
      </c>
      <c r="Q4111" s="677">
        <f t="shared" ca="1" si="709"/>
        <v>137287.77806862065</v>
      </c>
      <c r="R4111" s="677">
        <f t="shared" ca="1" si="709"/>
        <v>63579.970054932288</v>
      </c>
      <c r="S4111" s="677">
        <f t="shared" ca="1" si="709"/>
        <v>22210.954085484838</v>
      </c>
      <c r="T4111" s="677">
        <f t="shared" ca="1" si="709"/>
        <v>2025.3851187838045</v>
      </c>
      <c r="U4111" s="677">
        <f t="shared" ca="1" si="709"/>
        <v>1425.5149602262859</v>
      </c>
      <c r="V4111" s="677">
        <f t="shared" ca="1" si="709"/>
        <v>15320.317024774014</v>
      </c>
      <c r="W4111" s="677">
        <f t="shared" ca="1" si="705"/>
        <v>15119.822384792049</v>
      </c>
      <c r="X4111" s="677">
        <f t="shared" ca="1" si="709"/>
        <v>19777.093309567441</v>
      </c>
      <c r="Y4111" s="677">
        <f t="shared" ca="1" si="709"/>
        <v>45317.849429929178</v>
      </c>
      <c r="Z4111" s="677">
        <f t="shared" ca="1" si="709"/>
        <v>0</v>
      </c>
      <c r="AA4111" t="str">
        <f t="shared" si="706"/>
        <v>ASR_COMP</v>
      </c>
      <c r="AB4111" s="957">
        <f t="shared" si="707"/>
        <v>44682</v>
      </c>
      <c r="AC4111" t="str">
        <f t="shared" si="708"/>
        <v>Unaudited</v>
      </c>
    </row>
    <row r="4112" spans="1:29" x14ac:dyDescent="0.25">
      <c r="A4112" t="s">
        <v>423</v>
      </c>
      <c r="B4112" t="s">
        <v>1388</v>
      </c>
      <c r="C4112" t="s">
        <v>1389</v>
      </c>
      <c r="D4112">
        <v>1900</v>
      </c>
      <c r="E4112" s="957">
        <v>1</v>
      </c>
      <c r="F4112" t="s">
        <v>442</v>
      </c>
      <c r="G4112" s="957">
        <v>182</v>
      </c>
      <c r="H4112" t="s">
        <v>393</v>
      </c>
      <c r="I4112" s="937" t="s">
        <v>491</v>
      </c>
      <c r="J4112" s="937" t="s">
        <v>447</v>
      </c>
      <c r="K4112" s="937" t="s">
        <v>923</v>
      </c>
      <c r="L4112" s="937" t="s">
        <v>924</v>
      </c>
      <c r="M4112" s="958" t="s">
        <v>923</v>
      </c>
      <c r="N4112" s="677">
        <f t="shared" ca="1" si="709"/>
        <v>787861.46236382111</v>
      </c>
      <c r="O4112" s="677">
        <f t="shared" ca="1" si="709"/>
        <v>710333.08325346617</v>
      </c>
      <c r="P4112" s="677">
        <f t="shared" ca="1" si="709"/>
        <v>47244.909571826924</v>
      </c>
      <c r="Q4112" s="677">
        <f t="shared" ca="1" si="709"/>
        <v>4756.7168808039924</v>
      </c>
      <c r="R4112" s="677">
        <f t="shared" ca="1" si="709"/>
        <v>17272.154884148858</v>
      </c>
      <c r="S4112" s="677">
        <f t="shared" ca="1" si="709"/>
        <v>1119.8395949542519</v>
      </c>
      <c r="T4112" s="677">
        <f t="shared" ca="1" si="709"/>
        <v>260.06316867345237</v>
      </c>
      <c r="U4112" s="677">
        <f t="shared" ca="1" si="709"/>
        <v>59.532723552476845</v>
      </c>
      <c r="V4112" s="677">
        <f t="shared" ca="1" si="709"/>
        <v>3895.1949904981821</v>
      </c>
      <c r="W4112" s="677">
        <f t="shared" ca="1" si="705"/>
        <v>523.86829610244138</v>
      </c>
      <c r="X4112" s="677">
        <f t="shared" ca="1" si="709"/>
        <v>825.9360732932048</v>
      </c>
      <c r="Y4112" s="677">
        <f t="shared" ca="1" si="709"/>
        <v>1570.1629265012368</v>
      </c>
      <c r="Z4112" s="677">
        <f t="shared" ca="1" si="709"/>
        <v>0</v>
      </c>
      <c r="AA4112" t="str">
        <f t="shared" si="706"/>
        <v>ASR_COMP</v>
      </c>
      <c r="AB4112" s="957">
        <f t="shared" si="707"/>
        <v>44682</v>
      </c>
      <c r="AC4112" t="str">
        <f t="shared" si="708"/>
        <v>Unaudited</v>
      </c>
    </row>
    <row r="4113" spans="1:29" x14ac:dyDescent="0.25">
      <c r="A4113" t="s">
        <v>423</v>
      </c>
      <c r="B4113" t="s">
        <v>1388</v>
      </c>
      <c r="C4113" t="s">
        <v>1389</v>
      </c>
      <c r="D4113">
        <v>1900</v>
      </c>
      <c r="E4113" s="957">
        <v>1</v>
      </c>
      <c r="F4113" t="s">
        <v>442</v>
      </c>
      <c r="G4113" s="957">
        <v>182</v>
      </c>
      <c r="H4113" t="s">
        <v>393</v>
      </c>
      <c r="I4113" s="937" t="s">
        <v>491</v>
      </c>
      <c r="J4113" s="937" t="s">
        <v>447</v>
      </c>
      <c r="K4113" s="937" t="s">
        <v>923</v>
      </c>
      <c r="L4113" s="943" t="s">
        <v>925</v>
      </c>
      <c r="M4113" s="959" t="s">
        <v>928</v>
      </c>
      <c r="N4113" s="677">
        <f t="shared" ca="1" si="709"/>
        <v>-88650.663721941819</v>
      </c>
      <c r="O4113" s="677">
        <f t="shared" ca="1" si="709"/>
        <v>-38245.859207963229</v>
      </c>
      <c r="P4113" s="677">
        <f t="shared" ca="1" si="709"/>
        <v>-2098.9449775362827</v>
      </c>
      <c r="Q4113" s="677">
        <f t="shared" ca="1" si="709"/>
        <v>-21209.1900354549</v>
      </c>
      <c r="R4113" s="677">
        <f t="shared" ca="1" si="709"/>
        <v>-9401.3474232747685</v>
      </c>
      <c r="S4113" s="677">
        <f t="shared" ca="1" si="709"/>
        <v>-828.02047846569815</v>
      </c>
      <c r="T4113" s="677">
        <f t="shared" ca="1" si="709"/>
        <v>-933.70951162821848</v>
      </c>
      <c r="U4113" s="677">
        <f t="shared" ca="1" si="709"/>
        <v>-23.047465409207831</v>
      </c>
      <c r="V4113" s="677">
        <f t="shared" ca="1" si="709"/>
        <v>-2072.3848525592321</v>
      </c>
      <c r="W4113" s="677">
        <f t="shared" ca="1" si="705"/>
        <v>-204.64894998404179</v>
      </c>
      <c r="X4113" s="677">
        <f t="shared" ca="1" si="709"/>
        <v>-1901.2911771967115</v>
      </c>
      <c r="Y4113" s="677">
        <f t="shared" ca="1" si="709"/>
        <v>-11732.219642469539</v>
      </c>
      <c r="Z4113" s="677">
        <f t="shared" ca="1" si="709"/>
        <v>0</v>
      </c>
      <c r="AA4113" t="str">
        <f t="shared" si="706"/>
        <v>ASR_COMP</v>
      </c>
      <c r="AB4113" s="957">
        <f t="shared" si="707"/>
        <v>44682</v>
      </c>
      <c r="AC4113" t="str">
        <f t="shared" si="708"/>
        <v>Unaudited</v>
      </c>
    </row>
    <row r="4114" spans="1:29" x14ac:dyDescent="0.25">
      <c r="A4114" t="s">
        <v>423</v>
      </c>
      <c r="B4114" t="s">
        <v>1388</v>
      </c>
      <c r="C4114" t="s">
        <v>1389</v>
      </c>
      <c r="D4114">
        <v>1900</v>
      </c>
      <c r="E4114" s="957">
        <v>1</v>
      </c>
      <c r="F4114" t="s">
        <v>442</v>
      </c>
      <c r="G4114" s="957">
        <v>182</v>
      </c>
      <c r="H4114" t="s">
        <v>393</v>
      </c>
      <c r="I4114" s="958" t="s">
        <v>491</v>
      </c>
      <c r="J4114" s="958" t="s">
        <v>447</v>
      </c>
      <c r="K4114" s="958" t="s">
        <v>923</v>
      </c>
      <c r="L4114" s="937" t="s">
        <v>926</v>
      </c>
      <c r="M4114" s="958" t="s">
        <v>929</v>
      </c>
      <c r="N4114" s="677">
        <f t="shared" ca="1" si="709"/>
        <v>0</v>
      </c>
      <c r="O4114" s="677">
        <f t="shared" ca="1" si="709"/>
        <v>0</v>
      </c>
      <c r="P4114" s="677">
        <f t="shared" ca="1" si="709"/>
        <v>0</v>
      </c>
      <c r="Q4114" s="677">
        <f t="shared" ca="1" si="709"/>
        <v>0</v>
      </c>
      <c r="R4114" s="677">
        <f t="shared" ca="1" si="709"/>
        <v>0</v>
      </c>
      <c r="S4114" s="677">
        <f t="shared" ca="1" si="709"/>
        <v>0</v>
      </c>
      <c r="T4114" s="677">
        <f t="shared" ca="1" si="709"/>
        <v>0</v>
      </c>
      <c r="U4114" s="677">
        <f t="shared" ca="1" si="709"/>
        <v>0</v>
      </c>
      <c r="V4114" s="677">
        <f t="shared" ca="1" si="709"/>
        <v>0</v>
      </c>
      <c r="W4114" s="677">
        <f t="shared" ca="1" si="705"/>
        <v>0</v>
      </c>
      <c r="X4114" s="677">
        <f t="shared" ca="1" si="709"/>
        <v>0</v>
      </c>
      <c r="Y4114" s="677">
        <f t="shared" ca="1" si="709"/>
        <v>0</v>
      </c>
      <c r="Z4114" s="677">
        <f t="shared" ca="1" si="709"/>
        <v>0</v>
      </c>
      <c r="AA4114" t="str">
        <f t="shared" si="706"/>
        <v>ASR_COMP</v>
      </c>
      <c r="AB4114" s="957">
        <f t="shared" si="707"/>
        <v>44682</v>
      </c>
      <c r="AC4114" t="str">
        <f t="shared" si="708"/>
        <v>Unaudited</v>
      </c>
    </row>
    <row r="4115" spans="1:29" x14ac:dyDescent="0.25">
      <c r="A4115" t="s">
        <v>423</v>
      </c>
      <c r="B4115" t="s">
        <v>1388</v>
      </c>
      <c r="C4115" t="s">
        <v>1389</v>
      </c>
      <c r="D4115">
        <v>1900</v>
      </c>
      <c r="E4115" s="957">
        <v>1</v>
      </c>
      <c r="F4115" t="s">
        <v>442</v>
      </c>
      <c r="G4115" s="957">
        <v>182</v>
      </c>
      <c r="H4115" t="s">
        <v>393</v>
      </c>
      <c r="I4115" s="937" t="s">
        <v>491</v>
      </c>
      <c r="J4115" s="937" t="s">
        <v>447</v>
      </c>
      <c r="K4115" s="937" t="s">
        <v>448</v>
      </c>
      <c r="L4115" s="937">
        <v>5.0999999999999996</v>
      </c>
      <c r="M4115" s="958" t="s">
        <v>37</v>
      </c>
      <c r="N4115" s="677">
        <f t="shared" ca="1" si="709"/>
        <v>1871074.322643833</v>
      </c>
      <c r="O4115" s="677">
        <f t="shared" ca="1" si="709"/>
        <v>605474.28398246679</v>
      </c>
      <c r="P4115" s="677">
        <f t="shared" ca="1" si="709"/>
        <v>185157.72326047983</v>
      </c>
      <c r="Q4115" s="677">
        <f t="shared" ca="1" si="709"/>
        <v>137723.06992617063</v>
      </c>
      <c r="R4115" s="677">
        <f t="shared" ca="1" si="709"/>
        <v>329148.47556190571</v>
      </c>
      <c r="S4115" s="677">
        <f t="shared" ca="1" si="709"/>
        <v>126659.36819551945</v>
      </c>
      <c r="T4115" s="677">
        <f t="shared" ca="1" si="709"/>
        <v>85077.756530764003</v>
      </c>
      <c r="U4115" s="677">
        <f t="shared" ca="1" si="709"/>
        <v>981.12199117118428</v>
      </c>
      <c r="V4115" s="677">
        <f t="shared" ca="1" si="709"/>
        <v>98517.071434921891</v>
      </c>
      <c r="W4115" s="677">
        <f t="shared" ca="1" si="705"/>
        <v>1501.7248221560701</v>
      </c>
      <c r="X4115" s="677">
        <f t="shared" ca="1" si="709"/>
        <v>196098.0993223316</v>
      </c>
      <c r="Y4115" s="677">
        <f t="shared" ca="1" si="709"/>
        <v>104735.6276159456</v>
      </c>
      <c r="Z4115" s="677">
        <f t="shared" ca="1" si="709"/>
        <v>0</v>
      </c>
      <c r="AA4115" t="str">
        <f t="shared" si="706"/>
        <v>ASR_COMP</v>
      </c>
      <c r="AB4115" s="957">
        <f t="shared" si="707"/>
        <v>44682</v>
      </c>
      <c r="AC4115" t="str">
        <f t="shared" si="708"/>
        <v>Unaudited</v>
      </c>
    </row>
    <row r="4116" spans="1:29" ht="30" x14ac:dyDescent="0.25">
      <c r="A4116" t="s">
        <v>423</v>
      </c>
      <c r="B4116" t="s">
        <v>1388</v>
      </c>
      <c r="C4116" t="s">
        <v>1389</v>
      </c>
      <c r="D4116">
        <v>1900</v>
      </c>
      <c r="E4116" s="957">
        <v>1</v>
      </c>
      <c r="F4116" t="s">
        <v>442</v>
      </c>
      <c r="G4116" s="957">
        <v>182</v>
      </c>
      <c r="H4116" t="s">
        <v>393</v>
      </c>
      <c r="I4116" s="937" t="s">
        <v>491</v>
      </c>
      <c r="J4116" s="937" t="s">
        <v>447</v>
      </c>
      <c r="K4116" s="937" t="s">
        <v>448</v>
      </c>
      <c r="L4116" s="937">
        <v>5.2</v>
      </c>
      <c r="M4116" s="958" t="s">
        <v>306</v>
      </c>
      <c r="N4116" s="677">
        <f t="shared" ca="1" si="709"/>
        <v>0</v>
      </c>
      <c r="O4116" s="677">
        <f t="shared" ca="1" si="709"/>
        <v>0</v>
      </c>
      <c r="P4116" s="677">
        <f t="shared" ca="1" si="709"/>
        <v>0</v>
      </c>
      <c r="Q4116" s="677">
        <f t="shared" ca="1" si="709"/>
        <v>0</v>
      </c>
      <c r="R4116" s="677">
        <f t="shared" ca="1" si="709"/>
        <v>0</v>
      </c>
      <c r="S4116" s="677">
        <f t="shared" ca="1" si="709"/>
        <v>0</v>
      </c>
      <c r="T4116" s="677">
        <f t="shared" ca="1" si="709"/>
        <v>0</v>
      </c>
      <c r="U4116" s="677">
        <f t="shared" ca="1" si="709"/>
        <v>0</v>
      </c>
      <c r="V4116" s="677">
        <f t="shared" ca="1" si="709"/>
        <v>0</v>
      </c>
      <c r="W4116" s="677">
        <f t="shared" ca="1" si="705"/>
        <v>0</v>
      </c>
      <c r="X4116" s="677">
        <f t="shared" ca="1" si="709"/>
        <v>0</v>
      </c>
      <c r="Y4116" s="677">
        <f t="shared" ca="1" si="709"/>
        <v>0</v>
      </c>
      <c r="Z4116" s="677">
        <f t="shared" ca="1" si="709"/>
        <v>0</v>
      </c>
      <c r="AA4116" t="str">
        <f t="shared" si="706"/>
        <v>ASR_COMP</v>
      </c>
      <c r="AB4116" s="957">
        <f t="shared" si="707"/>
        <v>44682</v>
      </c>
      <c r="AC4116" t="str">
        <f t="shared" si="708"/>
        <v>Unaudited</v>
      </c>
    </row>
    <row r="4117" spans="1:29" ht="30" x14ac:dyDescent="0.25">
      <c r="A4117" t="s">
        <v>423</v>
      </c>
      <c r="B4117" t="s">
        <v>1388</v>
      </c>
      <c r="C4117" t="s">
        <v>1389</v>
      </c>
      <c r="D4117">
        <v>1900</v>
      </c>
      <c r="E4117" s="957">
        <v>1</v>
      </c>
      <c r="F4117" t="s">
        <v>442</v>
      </c>
      <c r="G4117" s="957">
        <v>182</v>
      </c>
      <c r="H4117" t="s">
        <v>393</v>
      </c>
      <c r="I4117" s="958" t="s">
        <v>491</v>
      </c>
      <c r="J4117" s="958" t="s">
        <v>447</v>
      </c>
      <c r="K4117" s="958" t="s">
        <v>448</v>
      </c>
      <c r="L4117" s="937">
        <v>5.3</v>
      </c>
      <c r="M4117" s="958" t="s">
        <v>307</v>
      </c>
      <c r="N4117" s="677">
        <f t="shared" ca="1" si="709"/>
        <v>-149223.82495124626</v>
      </c>
      <c r="O4117" s="677">
        <f t="shared" ca="1" si="709"/>
        <v>-40574.133979481368</v>
      </c>
      <c r="P4117" s="677">
        <f t="shared" ca="1" si="709"/>
        <v>-15613.358058636171</v>
      </c>
      <c r="Q4117" s="677">
        <f t="shared" ca="1" si="709"/>
        <v>-10409.046656550769</v>
      </c>
      <c r="R4117" s="677">
        <f t="shared" ca="1" si="709"/>
        <v>-31381.686295562737</v>
      </c>
      <c r="S4117" s="677">
        <f t="shared" ca="1" si="709"/>
        <v>-14000.07055177568</v>
      </c>
      <c r="T4117" s="677">
        <f t="shared" ca="1" si="709"/>
        <v>-9045.5039379254777</v>
      </c>
      <c r="U4117" s="677">
        <f t="shared" ca="1" si="709"/>
        <v>-435.94643651043805</v>
      </c>
      <c r="V4117" s="677">
        <f t="shared" ca="1" si="709"/>
        <v>-7304.2883359455273</v>
      </c>
      <c r="W4117" s="677">
        <f t="shared" ca="1" si="705"/>
        <v>-38.606976111687068</v>
      </c>
      <c r="X4117" s="677">
        <f t="shared" ca="1" si="709"/>
        <v>-13894.733174427583</v>
      </c>
      <c r="Y4117" s="677">
        <f t="shared" ca="1" si="709"/>
        <v>-6526.4505483188332</v>
      </c>
      <c r="Z4117" s="677">
        <f t="shared" ca="1" si="709"/>
        <v>0</v>
      </c>
      <c r="AA4117" t="str">
        <f t="shared" si="706"/>
        <v>ASR_COMP</v>
      </c>
      <c r="AB4117" s="957">
        <f t="shared" si="707"/>
        <v>44682</v>
      </c>
      <c r="AC4117" t="str">
        <f t="shared" si="708"/>
        <v>Unaudited</v>
      </c>
    </row>
    <row r="4118" spans="1:29" x14ac:dyDescent="0.25">
      <c r="A4118" t="s">
        <v>423</v>
      </c>
      <c r="B4118" t="s">
        <v>1388</v>
      </c>
      <c r="C4118" t="s">
        <v>1389</v>
      </c>
      <c r="D4118">
        <v>1900</v>
      </c>
      <c r="E4118" s="957">
        <v>1</v>
      </c>
      <c r="F4118" t="s">
        <v>442</v>
      </c>
      <c r="G4118" s="957">
        <v>182</v>
      </c>
      <c r="H4118" t="s">
        <v>393</v>
      </c>
      <c r="I4118" s="958" t="s">
        <v>491</v>
      </c>
      <c r="J4118" s="958" t="s">
        <v>447</v>
      </c>
      <c r="K4118" s="958" t="s">
        <v>448</v>
      </c>
      <c r="L4118" s="953" t="s">
        <v>82</v>
      </c>
      <c r="M4118" s="958" t="s">
        <v>456</v>
      </c>
      <c r="N4118" s="677">
        <f t="shared" ca="1" si="709"/>
        <v>0</v>
      </c>
      <c r="O4118" s="677">
        <f t="shared" ca="1" si="709"/>
        <v>0</v>
      </c>
      <c r="P4118" s="677">
        <f t="shared" ca="1" si="709"/>
        <v>0</v>
      </c>
      <c r="Q4118" s="677">
        <f t="shared" ca="1" si="709"/>
        <v>0</v>
      </c>
      <c r="R4118" s="677">
        <f t="shared" ca="1" si="709"/>
        <v>0</v>
      </c>
      <c r="S4118" s="677">
        <f t="shared" ca="1" si="709"/>
        <v>0</v>
      </c>
      <c r="T4118" s="677">
        <f t="shared" ca="1" si="709"/>
        <v>0</v>
      </c>
      <c r="U4118" s="677">
        <f t="shared" ca="1" si="709"/>
        <v>0</v>
      </c>
      <c r="V4118" s="677">
        <f t="shared" ca="1" si="709"/>
        <v>0</v>
      </c>
      <c r="W4118" s="677">
        <f t="shared" ca="1" si="705"/>
        <v>0</v>
      </c>
      <c r="X4118" s="677">
        <f t="shared" ca="1" si="709"/>
        <v>0</v>
      </c>
      <c r="Y4118" s="677">
        <f t="shared" ca="1" si="709"/>
        <v>0</v>
      </c>
      <c r="Z4118" s="677">
        <f t="shared" ca="1" si="709"/>
        <v>0</v>
      </c>
      <c r="AA4118" t="str">
        <f t="shared" si="706"/>
        <v>ASR_COMP</v>
      </c>
      <c r="AB4118" s="957">
        <f t="shared" si="707"/>
        <v>44682</v>
      </c>
      <c r="AC4118" t="str">
        <f t="shared" si="708"/>
        <v>Unaudited</v>
      </c>
    </row>
    <row r="4119" spans="1:29" x14ac:dyDescent="0.25">
      <c r="A4119" t="s">
        <v>423</v>
      </c>
      <c r="B4119" t="s">
        <v>1388</v>
      </c>
      <c r="C4119" t="s">
        <v>1389</v>
      </c>
      <c r="D4119">
        <v>1900</v>
      </c>
      <c r="E4119" s="957">
        <v>1</v>
      </c>
      <c r="F4119" t="s">
        <v>442</v>
      </c>
      <c r="G4119" s="957">
        <v>182</v>
      </c>
      <c r="H4119" t="s">
        <v>393</v>
      </c>
      <c r="I4119" s="937" t="s">
        <v>491</v>
      </c>
      <c r="J4119" s="937" t="s">
        <v>447</v>
      </c>
      <c r="K4119" s="937" t="s">
        <v>449</v>
      </c>
      <c r="L4119" s="937">
        <v>6.1</v>
      </c>
      <c r="M4119" s="958" t="s">
        <v>18</v>
      </c>
      <c r="N4119" s="677">
        <f t="shared" ca="1" si="709"/>
        <v>0</v>
      </c>
      <c r="O4119" s="677">
        <f t="shared" ca="1" si="709"/>
        <v>0</v>
      </c>
      <c r="P4119" s="677">
        <f t="shared" ca="1" si="709"/>
        <v>0</v>
      </c>
      <c r="Q4119" s="677">
        <f t="shared" ca="1" si="709"/>
        <v>0</v>
      </c>
      <c r="R4119" s="677">
        <f t="shared" ca="1" si="709"/>
        <v>0</v>
      </c>
      <c r="S4119" s="677">
        <f t="shared" ca="1" si="709"/>
        <v>0</v>
      </c>
      <c r="T4119" s="677">
        <f t="shared" ca="1" si="709"/>
        <v>0</v>
      </c>
      <c r="U4119" s="677">
        <f t="shared" ca="1" si="709"/>
        <v>0</v>
      </c>
      <c r="V4119" s="677">
        <f t="shared" ca="1" si="709"/>
        <v>0</v>
      </c>
      <c r="W4119" s="677">
        <f t="shared" ca="1" si="705"/>
        <v>0</v>
      </c>
      <c r="X4119" s="677">
        <f t="shared" ca="1" si="709"/>
        <v>0</v>
      </c>
      <c r="Y4119" s="677">
        <f t="shared" ca="1" si="709"/>
        <v>0</v>
      </c>
      <c r="Z4119" s="677">
        <f t="shared" ca="1" si="709"/>
        <v>0</v>
      </c>
      <c r="AA4119" t="str">
        <f t="shared" si="706"/>
        <v>ASR_COMP</v>
      </c>
      <c r="AB4119" s="957">
        <f t="shared" si="707"/>
        <v>44682</v>
      </c>
      <c r="AC4119" t="str">
        <f t="shared" si="708"/>
        <v>Unaudited</v>
      </c>
    </row>
    <row r="4120" spans="1:29" x14ac:dyDescent="0.25">
      <c r="A4120" t="s">
        <v>423</v>
      </c>
      <c r="B4120" t="s">
        <v>1388</v>
      </c>
      <c r="C4120" t="s">
        <v>1389</v>
      </c>
      <c r="D4120">
        <v>1900</v>
      </c>
      <c r="E4120" s="957">
        <v>1</v>
      </c>
      <c r="F4120" t="s">
        <v>442</v>
      </c>
      <c r="G4120" s="957">
        <v>182</v>
      </c>
      <c r="H4120" t="s">
        <v>393</v>
      </c>
      <c r="I4120" s="937" t="s">
        <v>491</v>
      </c>
      <c r="J4120" s="937" t="s">
        <v>447</v>
      </c>
      <c r="K4120" s="937" t="s">
        <v>449</v>
      </c>
      <c r="L4120" s="937">
        <v>6.2</v>
      </c>
      <c r="M4120" s="958" t="s">
        <v>19</v>
      </c>
      <c r="N4120" s="677">
        <f t="shared" ca="1" si="709"/>
        <v>0</v>
      </c>
      <c r="O4120" s="677">
        <f t="shared" ca="1" si="709"/>
        <v>0</v>
      </c>
      <c r="P4120" s="677">
        <f t="shared" ca="1" si="709"/>
        <v>0</v>
      </c>
      <c r="Q4120" s="677">
        <f t="shared" ca="1" si="709"/>
        <v>0</v>
      </c>
      <c r="R4120" s="677">
        <f t="shared" ca="1" si="709"/>
        <v>0</v>
      </c>
      <c r="S4120" s="677">
        <f t="shared" ca="1" si="709"/>
        <v>0</v>
      </c>
      <c r="T4120" s="677">
        <f t="shared" ca="1" si="709"/>
        <v>0</v>
      </c>
      <c r="U4120" s="677">
        <f t="shared" ca="1" si="709"/>
        <v>0</v>
      </c>
      <c r="V4120" s="677">
        <f t="shared" ca="1" si="709"/>
        <v>0</v>
      </c>
      <c r="W4120" s="677">
        <f t="shared" ca="1" si="705"/>
        <v>0</v>
      </c>
      <c r="X4120" s="677">
        <f t="shared" ca="1" si="709"/>
        <v>0</v>
      </c>
      <c r="Y4120" s="677">
        <f t="shared" ca="1" si="709"/>
        <v>0</v>
      </c>
      <c r="Z4120" s="677">
        <f t="shared" ca="1" si="709"/>
        <v>0</v>
      </c>
      <c r="AA4120" t="str">
        <f t="shared" si="706"/>
        <v>ASR_COMP</v>
      </c>
      <c r="AB4120" s="957">
        <f t="shared" si="707"/>
        <v>44682</v>
      </c>
      <c r="AC4120" t="str">
        <f t="shared" si="708"/>
        <v>Unaudited</v>
      </c>
    </row>
    <row r="4121" spans="1:29" x14ac:dyDescent="0.25">
      <c r="A4121" t="s">
        <v>423</v>
      </c>
      <c r="B4121" t="s">
        <v>1388</v>
      </c>
      <c r="C4121" t="s">
        <v>1389</v>
      </c>
      <c r="D4121">
        <v>1900</v>
      </c>
      <c r="E4121" s="957">
        <v>1</v>
      </c>
      <c r="F4121" t="s">
        <v>442</v>
      </c>
      <c r="G4121" s="957">
        <v>182</v>
      </c>
      <c r="H4121" t="s">
        <v>393</v>
      </c>
      <c r="I4121" s="937" t="s">
        <v>491</v>
      </c>
      <c r="J4121" s="937" t="s">
        <v>447</v>
      </c>
      <c r="K4121" s="937" t="s">
        <v>449</v>
      </c>
      <c r="L4121" s="937">
        <v>6.3</v>
      </c>
      <c r="M4121" s="958" t="s">
        <v>187</v>
      </c>
      <c r="N4121" s="677">
        <f t="shared" ca="1" si="709"/>
        <v>0</v>
      </c>
      <c r="O4121" s="677">
        <f t="shared" ca="1" si="709"/>
        <v>0</v>
      </c>
      <c r="P4121" s="677">
        <f t="shared" ca="1" si="709"/>
        <v>0</v>
      </c>
      <c r="Q4121" s="677">
        <f t="shared" ca="1" si="709"/>
        <v>0</v>
      </c>
      <c r="R4121" s="677">
        <f t="shared" ca="1" si="709"/>
        <v>0</v>
      </c>
      <c r="S4121" s="677">
        <f t="shared" ca="1" si="709"/>
        <v>0</v>
      </c>
      <c r="T4121" s="677">
        <f t="shared" ca="1" si="709"/>
        <v>0</v>
      </c>
      <c r="U4121" s="677">
        <f t="shared" ca="1" si="709"/>
        <v>0</v>
      </c>
      <c r="V4121" s="677">
        <f t="shared" ca="1" si="709"/>
        <v>0</v>
      </c>
      <c r="W4121" s="677">
        <f t="shared" ca="1" si="705"/>
        <v>0</v>
      </c>
      <c r="X4121" s="677">
        <f t="shared" ca="1" si="709"/>
        <v>0</v>
      </c>
      <c r="Y4121" s="677">
        <f t="shared" ca="1" si="709"/>
        <v>0</v>
      </c>
      <c r="Z4121" s="677">
        <f t="shared" ca="1" si="709"/>
        <v>0</v>
      </c>
      <c r="AA4121" t="str">
        <f t="shared" si="706"/>
        <v>ASR_COMP</v>
      </c>
      <c r="AB4121" s="957">
        <f t="shared" si="707"/>
        <v>44682</v>
      </c>
      <c r="AC4121" t="str">
        <f t="shared" si="708"/>
        <v>Unaudited</v>
      </c>
    </row>
    <row r="4122" spans="1:29" x14ac:dyDescent="0.25">
      <c r="A4122" t="s">
        <v>423</v>
      </c>
      <c r="B4122" t="s">
        <v>1388</v>
      </c>
      <c r="C4122" t="s">
        <v>1389</v>
      </c>
      <c r="D4122">
        <v>1900</v>
      </c>
      <c r="E4122" s="957">
        <v>1</v>
      </c>
      <c r="F4122" t="s">
        <v>442</v>
      </c>
      <c r="G4122" s="957">
        <v>182</v>
      </c>
      <c r="H4122" t="s">
        <v>393</v>
      </c>
      <c r="I4122" s="937" t="s">
        <v>491</v>
      </c>
      <c r="J4122" s="937" t="s">
        <v>447</v>
      </c>
      <c r="K4122" s="937" t="s">
        <v>449</v>
      </c>
      <c r="L4122" s="953" t="s">
        <v>87</v>
      </c>
      <c r="M4122" s="958" t="s">
        <v>457</v>
      </c>
      <c r="N4122" s="677">
        <f t="shared" ca="1" si="709"/>
        <v>0</v>
      </c>
      <c r="O4122" s="677">
        <f t="shared" ca="1" si="709"/>
        <v>0</v>
      </c>
      <c r="P4122" s="677">
        <f t="shared" ca="1" si="709"/>
        <v>0</v>
      </c>
      <c r="Q4122" s="677">
        <f t="shared" ca="1" si="709"/>
        <v>0</v>
      </c>
      <c r="R4122" s="677">
        <f t="shared" ca="1" si="709"/>
        <v>0</v>
      </c>
      <c r="S4122" s="677">
        <f t="shared" ca="1" si="709"/>
        <v>0</v>
      </c>
      <c r="T4122" s="677">
        <f t="shared" ca="1" si="709"/>
        <v>0</v>
      </c>
      <c r="U4122" s="677">
        <f t="shared" ca="1" si="709"/>
        <v>0</v>
      </c>
      <c r="V4122" s="677">
        <f t="shared" ca="1" si="709"/>
        <v>0</v>
      </c>
      <c r="W4122" s="677">
        <f t="shared" ca="1" si="705"/>
        <v>0</v>
      </c>
      <c r="X4122" s="677">
        <f t="shared" ca="1" si="709"/>
        <v>0</v>
      </c>
      <c r="Y4122" s="677">
        <f t="shared" ca="1" si="709"/>
        <v>0</v>
      </c>
      <c r="Z4122" s="677">
        <f t="shared" ca="1" si="709"/>
        <v>0</v>
      </c>
      <c r="AA4122" t="str">
        <f t="shared" si="706"/>
        <v>ASR_COMP</v>
      </c>
      <c r="AB4122" s="957">
        <f t="shared" si="707"/>
        <v>44682</v>
      </c>
      <c r="AC4122" t="str">
        <f t="shared" si="708"/>
        <v>Unaudited</v>
      </c>
    </row>
    <row r="4123" spans="1:29" x14ac:dyDescent="0.25">
      <c r="A4123" t="s">
        <v>423</v>
      </c>
      <c r="B4123" t="s">
        <v>1388</v>
      </c>
      <c r="C4123" t="s">
        <v>1389</v>
      </c>
      <c r="D4123">
        <v>1900</v>
      </c>
      <c r="E4123" s="957">
        <v>1</v>
      </c>
      <c r="F4123" t="s">
        <v>442</v>
      </c>
      <c r="G4123" s="957">
        <v>182</v>
      </c>
      <c r="H4123" t="s">
        <v>393</v>
      </c>
      <c r="I4123" s="937" t="s">
        <v>491</v>
      </c>
      <c r="J4123" s="937" t="s">
        <v>447</v>
      </c>
      <c r="K4123" s="937" t="s">
        <v>450</v>
      </c>
      <c r="L4123" s="953">
        <v>7.1</v>
      </c>
      <c r="M4123" s="958" t="s">
        <v>20</v>
      </c>
      <c r="N4123" s="677">
        <f t="shared" ca="1" si="709"/>
        <v>205019.54994295776</v>
      </c>
      <c r="O4123" s="677">
        <f t="shared" ca="1" si="709"/>
        <v>75940.42686889827</v>
      </c>
      <c r="P4123" s="677">
        <f t="shared" ca="1" si="709"/>
        <v>8527.2828029184893</v>
      </c>
      <c r="Q4123" s="677">
        <f t="shared" ca="1" si="709"/>
        <v>14420.332065189614</v>
      </c>
      <c r="R4123" s="677">
        <f t="shared" ca="1" si="709"/>
        <v>17289.743303211621</v>
      </c>
      <c r="S4123" s="677">
        <f t="shared" ca="1" si="709"/>
        <v>10610.399798203938</v>
      </c>
      <c r="T4123" s="677">
        <f t="shared" ca="1" si="709"/>
        <v>1405.5244875855533</v>
      </c>
      <c r="U4123" s="677">
        <f t="shared" ca="1" si="709"/>
        <v>481.21833062179644</v>
      </c>
      <c r="V4123" s="677">
        <f t="shared" ca="1" si="709"/>
        <v>4795.3325106795701</v>
      </c>
      <c r="W4123" s="677">
        <f t="shared" ca="1" si="705"/>
        <v>309.2319761526569</v>
      </c>
      <c r="X4123" s="677">
        <f t="shared" ca="1" si="709"/>
        <v>58001.38304050616</v>
      </c>
      <c r="Y4123" s="677">
        <f t="shared" ca="1" si="709"/>
        <v>13238.67475899009</v>
      </c>
      <c r="Z4123" s="677">
        <f t="shared" ca="1" si="709"/>
        <v>0</v>
      </c>
      <c r="AA4123" t="str">
        <f t="shared" si="706"/>
        <v>ASR_COMP</v>
      </c>
      <c r="AB4123" s="957">
        <f t="shared" si="707"/>
        <v>44682</v>
      </c>
      <c r="AC4123" t="str">
        <f t="shared" si="708"/>
        <v>Unaudited</v>
      </c>
    </row>
    <row r="4124" spans="1:29" x14ac:dyDescent="0.25">
      <c r="A4124" t="s">
        <v>423</v>
      </c>
      <c r="B4124" t="s">
        <v>1388</v>
      </c>
      <c r="C4124" t="s">
        <v>1389</v>
      </c>
      <c r="D4124">
        <v>1900</v>
      </c>
      <c r="E4124" s="957">
        <v>1</v>
      </c>
      <c r="F4124" t="s">
        <v>442</v>
      </c>
      <c r="G4124" s="957">
        <v>182</v>
      </c>
      <c r="H4124" t="s">
        <v>393</v>
      </c>
      <c r="I4124" s="937" t="s">
        <v>491</v>
      </c>
      <c r="J4124" s="937" t="s">
        <v>447</v>
      </c>
      <c r="K4124" s="937" t="s">
        <v>450</v>
      </c>
      <c r="L4124" s="937">
        <v>7.2</v>
      </c>
      <c r="M4124" s="958" t="s">
        <v>21</v>
      </c>
      <c r="N4124" s="677">
        <f t="shared" ca="1" si="709"/>
        <v>0</v>
      </c>
      <c r="O4124" s="677">
        <f t="shared" ca="1" si="709"/>
        <v>0</v>
      </c>
      <c r="P4124" s="677">
        <f t="shared" ca="1" si="709"/>
        <v>0</v>
      </c>
      <c r="Q4124" s="677">
        <f t="shared" ca="1" si="709"/>
        <v>0</v>
      </c>
      <c r="R4124" s="677">
        <f t="shared" ca="1" si="709"/>
        <v>0</v>
      </c>
      <c r="S4124" s="677">
        <f t="shared" ca="1" si="709"/>
        <v>0</v>
      </c>
      <c r="T4124" s="677">
        <f t="shared" ca="1" si="709"/>
        <v>0</v>
      </c>
      <c r="U4124" s="677">
        <f t="shared" ca="1" si="709"/>
        <v>0</v>
      </c>
      <c r="V4124" s="677">
        <f t="shared" ca="1" si="709"/>
        <v>0</v>
      </c>
      <c r="W4124" s="677">
        <f t="shared" ca="1" si="705"/>
        <v>0</v>
      </c>
      <c r="X4124" s="677">
        <f t="shared" ca="1" si="709"/>
        <v>0</v>
      </c>
      <c r="Y4124" s="677">
        <f t="shared" ca="1" si="709"/>
        <v>0</v>
      </c>
      <c r="Z4124" s="677">
        <f t="shared" ca="1" si="709"/>
        <v>0</v>
      </c>
      <c r="AA4124" t="str">
        <f t="shared" si="706"/>
        <v>ASR_COMP</v>
      </c>
      <c r="AB4124" s="957">
        <f t="shared" si="707"/>
        <v>44682</v>
      </c>
      <c r="AC4124" t="str">
        <f t="shared" si="708"/>
        <v>Unaudited</v>
      </c>
    </row>
    <row r="4125" spans="1:29" x14ac:dyDescent="0.25">
      <c r="A4125" t="s">
        <v>423</v>
      </c>
      <c r="B4125" t="s">
        <v>1388</v>
      </c>
      <c r="C4125" t="s">
        <v>1389</v>
      </c>
      <c r="D4125">
        <v>1900</v>
      </c>
      <c r="E4125" s="957">
        <v>1</v>
      </c>
      <c r="F4125" t="s">
        <v>442</v>
      </c>
      <c r="G4125" s="957">
        <v>182</v>
      </c>
      <c r="H4125" t="s">
        <v>393</v>
      </c>
      <c r="I4125" s="958" t="s">
        <v>491</v>
      </c>
      <c r="J4125" s="958" t="s">
        <v>447</v>
      </c>
      <c r="K4125" s="958" t="s">
        <v>450</v>
      </c>
      <c r="L4125" s="937">
        <v>7.3</v>
      </c>
      <c r="M4125" s="958" t="s">
        <v>158</v>
      </c>
      <c r="N4125" s="677">
        <f t="shared" ca="1" si="709"/>
        <v>132929.42429577309</v>
      </c>
      <c r="O4125" s="677">
        <f t="shared" ca="1" si="709"/>
        <v>102070.04380261461</v>
      </c>
      <c r="P4125" s="677">
        <f t="shared" ca="1" si="709"/>
        <v>8166.2604783455226</v>
      </c>
      <c r="Q4125" s="677">
        <f t="shared" ca="1" si="709"/>
        <v>5483.2966390338106</v>
      </c>
      <c r="R4125" s="677">
        <f t="shared" ca="1" si="709"/>
        <v>2539.3945551207453</v>
      </c>
      <c r="S4125" s="677">
        <f t="shared" ca="1" si="709"/>
        <v>5952.861220480765</v>
      </c>
      <c r="T4125" s="677">
        <f t="shared" ca="1" si="709"/>
        <v>9.1711903770394851</v>
      </c>
      <c r="U4125" s="677">
        <f t="shared" ca="1" si="709"/>
        <v>382.05890180520811</v>
      </c>
      <c r="V4125" s="677">
        <f t="shared" ca="1" si="709"/>
        <v>611.89600438348646</v>
      </c>
      <c r="W4125" s="677">
        <f t="shared" ca="1" si="705"/>
        <v>603.88821519042449</v>
      </c>
      <c r="X4125" s="677">
        <f t="shared" ca="1" si="709"/>
        <v>5300.5508616710867</v>
      </c>
      <c r="Y4125" s="677">
        <f t="shared" ca="1" si="709"/>
        <v>1810.0024267503802</v>
      </c>
      <c r="Z4125" s="677">
        <f t="shared" ca="1" si="709"/>
        <v>0</v>
      </c>
      <c r="AA4125" t="str">
        <f t="shared" si="706"/>
        <v>ASR_COMP</v>
      </c>
      <c r="AB4125" s="957">
        <f t="shared" si="707"/>
        <v>44682</v>
      </c>
      <c r="AC4125" t="str">
        <f t="shared" si="708"/>
        <v>Unaudited</v>
      </c>
    </row>
    <row r="4126" spans="1:29" x14ac:dyDescent="0.25">
      <c r="A4126" t="s">
        <v>423</v>
      </c>
      <c r="B4126" t="s">
        <v>1388</v>
      </c>
      <c r="C4126" t="s">
        <v>1389</v>
      </c>
      <c r="D4126">
        <v>1900</v>
      </c>
      <c r="E4126" s="957">
        <v>1</v>
      </c>
      <c r="F4126" t="s">
        <v>442</v>
      </c>
      <c r="G4126" s="957">
        <v>182</v>
      </c>
      <c r="H4126" t="s">
        <v>393</v>
      </c>
      <c r="I4126" s="937" t="s">
        <v>491</v>
      </c>
      <c r="J4126" s="937" t="s">
        <v>447</v>
      </c>
      <c r="K4126" s="937" t="s">
        <v>450</v>
      </c>
      <c r="L4126" s="937" t="s">
        <v>91</v>
      </c>
      <c r="M4126" s="958" t="s">
        <v>458</v>
      </c>
      <c r="N4126" s="677">
        <f t="shared" ca="1" si="709"/>
        <v>0</v>
      </c>
      <c r="O4126" s="677">
        <f t="shared" ca="1" si="709"/>
        <v>0</v>
      </c>
      <c r="P4126" s="677">
        <f t="shared" ca="1" si="709"/>
        <v>0</v>
      </c>
      <c r="Q4126" s="677">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7">
        <f t="shared" ca="1" si="710"/>
        <v>0</v>
      </c>
      <c r="S4126" s="677">
        <f t="shared" ca="1" si="710"/>
        <v>0</v>
      </c>
      <c r="T4126" s="677">
        <f t="shared" ca="1" si="710"/>
        <v>0</v>
      </c>
      <c r="U4126" s="677">
        <f t="shared" ca="1" si="710"/>
        <v>0</v>
      </c>
      <c r="V4126" s="677">
        <f t="shared" ca="1" si="710"/>
        <v>0</v>
      </c>
      <c r="W4126" s="677">
        <f t="shared" ca="1" si="705"/>
        <v>0</v>
      </c>
      <c r="X4126" s="677">
        <f t="shared" ca="1" si="710"/>
        <v>0</v>
      </c>
      <c r="Y4126" s="677">
        <f t="shared" ca="1" si="710"/>
        <v>0</v>
      </c>
      <c r="Z4126" s="677">
        <f t="shared" ca="1" si="710"/>
        <v>0</v>
      </c>
      <c r="AA4126" t="str">
        <f t="shared" si="706"/>
        <v>ASR_COMP</v>
      </c>
      <c r="AB4126" s="957">
        <f t="shared" si="707"/>
        <v>44682</v>
      </c>
      <c r="AC4126" t="str">
        <f t="shared" si="708"/>
        <v>Unaudited</v>
      </c>
    </row>
    <row r="4127" spans="1:29" x14ac:dyDescent="0.25">
      <c r="A4127" t="s">
        <v>423</v>
      </c>
      <c r="B4127" t="s">
        <v>1388</v>
      </c>
      <c r="C4127" t="s">
        <v>1389</v>
      </c>
      <c r="D4127">
        <v>1900</v>
      </c>
      <c r="E4127" s="957">
        <v>1</v>
      </c>
      <c r="F4127" t="s">
        <v>442</v>
      </c>
      <c r="G4127" s="957">
        <v>182</v>
      </c>
      <c r="H4127" t="s">
        <v>393</v>
      </c>
      <c r="I4127" s="937" t="s">
        <v>491</v>
      </c>
      <c r="J4127" s="937" t="s">
        <v>447</v>
      </c>
      <c r="K4127" s="937" t="s">
        <v>451</v>
      </c>
      <c r="L4127" s="937">
        <v>8.1</v>
      </c>
      <c r="M4127" s="958" t="s">
        <v>22</v>
      </c>
      <c r="N4127" s="677">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7611246.2000583131</v>
      </c>
      <c r="O4127" s="677">
        <f t="shared" ca="1" si="710"/>
        <v>1655432.4743466675</v>
      </c>
      <c r="P4127" s="677">
        <f t="shared" ca="1" si="710"/>
        <v>184313.61482426015</v>
      </c>
      <c r="Q4127" s="677">
        <f t="shared" ca="1" si="710"/>
        <v>1936802.664040033</v>
      </c>
      <c r="R4127" s="677">
        <f t="shared" ca="1" si="710"/>
        <v>1223962.7916204601</v>
      </c>
      <c r="S4127" s="677">
        <f t="shared" ca="1" si="710"/>
        <v>2823.8598365651137</v>
      </c>
      <c r="T4127" s="677">
        <f t="shared" ca="1" si="710"/>
        <v>75136.807330096126</v>
      </c>
      <c r="U4127" s="677">
        <f t="shared" ca="1" si="710"/>
        <v>0</v>
      </c>
      <c r="V4127" s="677">
        <f t="shared" ca="1" si="710"/>
        <v>1479916.5943216765</v>
      </c>
      <c r="W4127" s="677">
        <f t="shared" ca="1" si="705"/>
        <v>18666.96666391196</v>
      </c>
      <c r="X4127" s="677">
        <f t="shared" ca="1" si="710"/>
        <v>15179.327343478708</v>
      </c>
      <c r="Y4127" s="677">
        <f t="shared" ca="1" si="710"/>
        <v>1019011.0997311631</v>
      </c>
      <c r="Z4127" s="677">
        <f t="shared" ca="1" si="710"/>
        <v>0</v>
      </c>
      <c r="AA4127" t="str">
        <f t="shared" si="706"/>
        <v>ASR_COMP</v>
      </c>
      <c r="AB4127" s="957">
        <f t="shared" si="707"/>
        <v>44682</v>
      </c>
      <c r="AC4127" t="str">
        <f t="shared" si="708"/>
        <v>Unaudited</v>
      </c>
    </row>
    <row r="4128" spans="1:29" x14ac:dyDescent="0.25">
      <c r="A4128" t="s">
        <v>423</v>
      </c>
      <c r="B4128" t="s">
        <v>1388</v>
      </c>
      <c r="C4128" t="s">
        <v>1389</v>
      </c>
      <c r="D4128">
        <v>1900</v>
      </c>
      <c r="E4128" s="957">
        <v>1</v>
      </c>
      <c r="F4128" t="s">
        <v>442</v>
      </c>
      <c r="G4128" s="957">
        <v>182</v>
      </c>
      <c r="H4128" t="s">
        <v>393</v>
      </c>
      <c r="I4128" s="937" t="s">
        <v>491</v>
      </c>
      <c r="J4128" s="937" t="s">
        <v>447</v>
      </c>
      <c r="K4128" s="937" t="s">
        <v>451</v>
      </c>
      <c r="L4128" s="937" t="s">
        <v>115</v>
      </c>
      <c r="M4128" s="958" t="s">
        <v>446</v>
      </c>
      <c r="N4128" s="677">
        <f t="shared" ca="1" si="711"/>
        <v>128999.4</v>
      </c>
      <c r="O4128" s="677">
        <f t="shared" ca="1" si="710"/>
        <v>94689</v>
      </c>
      <c r="P4128" s="677">
        <f t="shared" ca="1" si="710"/>
        <v>0</v>
      </c>
      <c r="Q4128" s="677">
        <f t="shared" ca="1" si="710"/>
        <v>0</v>
      </c>
      <c r="R4128" s="677">
        <f t="shared" ca="1" si="710"/>
        <v>8016</v>
      </c>
      <c r="S4128" s="677">
        <f t="shared" ca="1" si="710"/>
        <v>0</v>
      </c>
      <c r="T4128" s="677">
        <f t="shared" ca="1" si="710"/>
        <v>0</v>
      </c>
      <c r="U4128" s="677">
        <f t="shared" ca="1" si="710"/>
        <v>0</v>
      </c>
      <c r="V4128" s="677">
        <f t="shared" ca="1" si="710"/>
        <v>0</v>
      </c>
      <c r="W4128" s="677">
        <f t="shared" ca="1" si="705"/>
        <v>0</v>
      </c>
      <c r="X4128" s="677">
        <f t="shared" ca="1" si="710"/>
        <v>0</v>
      </c>
      <c r="Y4128" s="677">
        <f t="shared" ca="1" si="710"/>
        <v>26294.400000000001</v>
      </c>
      <c r="Z4128" s="677">
        <f t="shared" ca="1" si="710"/>
        <v>0</v>
      </c>
      <c r="AA4128" t="str">
        <f t="shared" si="706"/>
        <v>ASR_COMP</v>
      </c>
      <c r="AB4128" s="957">
        <f t="shared" si="707"/>
        <v>44682</v>
      </c>
      <c r="AC4128" t="str">
        <f t="shared" si="708"/>
        <v>Unaudited</v>
      </c>
    </row>
    <row r="4129" spans="1:29" x14ac:dyDescent="0.25">
      <c r="A4129" t="s">
        <v>423</v>
      </c>
      <c r="B4129" t="s">
        <v>1388</v>
      </c>
      <c r="C4129" t="s">
        <v>1389</v>
      </c>
      <c r="D4129">
        <v>1900</v>
      </c>
      <c r="E4129" s="957">
        <v>1</v>
      </c>
      <c r="F4129" t="s">
        <v>442</v>
      </c>
      <c r="G4129" s="957">
        <v>182</v>
      </c>
      <c r="H4129" t="s">
        <v>393</v>
      </c>
      <c r="I4129" s="958" t="s">
        <v>491</v>
      </c>
      <c r="J4129" s="958" t="s">
        <v>447</v>
      </c>
      <c r="K4129" s="958" t="s">
        <v>451</v>
      </c>
      <c r="L4129" s="937" t="s">
        <v>117</v>
      </c>
      <c r="M4129" s="958" t="s">
        <v>160</v>
      </c>
      <c r="N4129" s="677">
        <f t="shared" ca="1" si="711"/>
        <v>0</v>
      </c>
      <c r="O4129" s="677">
        <f t="shared" ca="1" si="710"/>
        <v>0</v>
      </c>
      <c r="P4129" s="677">
        <f t="shared" ca="1" si="710"/>
        <v>0</v>
      </c>
      <c r="Q4129" s="677">
        <f t="shared" ca="1" si="710"/>
        <v>0</v>
      </c>
      <c r="R4129" s="677">
        <f t="shared" ca="1" si="710"/>
        <v>0</v>
      </c>
      <c r="S4129" s="677">
        <f t="shared" ca="1" si="710"/>
        <v>0</v>
      </c>
      <c r="T4129" s="677">
        <f t="shared" ca="1" si="710"/>
        <v>0</v>
      </c>
      <c r="U4129" s="677">
        <f t="shared" ca="1" si="710"/>
        <v>0</v>
      </c>
      <c r="V4129" s="677">
        <f t="shared" ca="1" si="710"/>
        <v>0</v>
      </c>
      <c r="W4129" s="677">
        <f t="shared" ca="1" si="705"/>
        <v>0</v>
      </c>
      <c r="X4129" s="677">
        <f t="shared" ca="1" si="710"/>
        <v>0</v>
      </c>
      <c r="Y4129" s="677">
        <f t="shared" ca="1" si="710"/>
        <v>0</v>
      </c>
      <c r="Z4129" s="677">
        <f t="shared" ca="1" si="710"/>
        <v>0</v>
      </c>
      <c r="AA4129" t="str">
        <f t="shared" si="706"/>
        <v>ASR_COMP</v>
      </c>
      <c r="AB4129" s="957">
        <f t="shared" si="707"/>
        <v>44682</v>
      </c>
      <c r="AC4129" t="str">
        <f t="shared" si="708"/>
        <v>Unaudited</v>
      </c>
    </row>
    <row r="4130" spans="1:29" x14ac:dyDescent="0.25">
      <c r="A4130" t="s">
        <v>423</v>
      </c>
      <c r="B4130" t="s">
        <v>1388</v>
      </c>
      <c r="C4130" t="s">
        <v>1389</v>
      </c>
      <c r="D4130">
        <v>1900</v>
      </c>
      <c r="E4130" s="957">
        <v>1</v>
      </c>
      <c r="F4130" t="s">
        <v>442</v>
      </c>
      <c r="G4130" s="957">
        <v>182</v>
      </c>
      <c r="H4130" t="s">
        <v>393</v>
      </c>
      <c r="I4130" s="958" t="s">
        <v>491</v>
      </c>
      <c r="J4130" s="958" t="s">
        <v>447</v>
      </c>
      <c r="K4130" s="958" t="s">
        <v>451</v>
      </c>
      <c r="L4130" s="937" t="s">
        <v>118</v>
      </c>
      <c r="M4130" s="958" t="s">
        <v>116</v>
      </c>
      <c r="N4130" s="677">
        <f t="shared" ca="1" si="711"/>
        <v>-19886.603653051909</v>
      </c>
      <c r="O4130" s="677">
        <f t="shared" ca="1" si="710"/>
        <v>-5077.1632144407686</v>
      </c>
      <c r="P4130" s="677">
        <f t="shared" ca="1" si="710"/>
        <v>-565.28449188219349</v>
      </c>
      <c r="Q4130" s="677">
        <f t="shared" ca="1" si="710"/>
        <v>-4589.9160020047166</v>
      </c>
      <c r="R4130" s="677">
        <f t="shared" ca="1" si="710"/>
        <v>-2900.5982423622863</v>
      </c>
      <c r="S4130" s="677">
        <f t="shared" ca="1" si="710"/>
        <v>-123.49698176853154</v>
      </c>
      <c r="T4130" s="677">
        <f t="shared" ca="1" si="710"/>
        <v>0</v>
      </c>
      <c r="U4130" s="677">
        <f t="shared" ca="1" si="710"/>
        <v>0</v>
      </c>
      <c r="V4130" s="677">
        <f t="shared" ca="1" si="710"/>
        <v>-3507.1682748206827</v>
      </c>
      <c r="W4130" s="677">
        <f t="shared" ca="1" si="705"/>
        <v>-44.237758750732041</v>
      </c>
      <c r="X4130" s="677">
        <f t="shared" ca="1" si="710"/>
        <v>-663.84354064697118</v>
      </c>
      <c r="Y4130" s="677">
        <f t="shared" ca="1" si="710"/>
        <v>-2414.8951463750232</v>
      </c>
      <c r="Z4130" s="677">
        <f t="shared" ca="1" si="710"/>
        <v>0</v>
      </c>
      <c r="AA4130" t="str">
        <f t="shared" si="706"/>
        <v>ASR_COMP</v>
      </c>
      <c r="AB4130" s="957">
        <f t="shared" si="707"/>
        <v>44682</v>
      </c>
      <c r="AC4130" t="str">
        <f t="shared" si="708"/>
        <v>Unaudited</v>
      </c>
    </row>
    <row r="4131" spans="1:29" x14ac:dyDescent="0.25">
      <c r="A4131" t="s">
        <v>423</v>
      </c>
      <c r="B4131" t="s">
        <v>1388</v>
      </c>
      <c r="C4131" t="s">
        <v>1389</v>
      </c>
      <c r="D4131">
        <v>1900</v>
      </c>
      <c r="E4131" s="957">
        <v>1</v>
      </c>
      <c r="F4131" t="s">
        <v>442</v>
      </c>
      <c r="G4131" s="957">
        <v>182</v>
      </c>
      <c r="H4131" t="s">
        <v>393</v>
      </c>
      <c r="I4131" s="958" t="s">
        <v>491</v>
      </c>
      <c r="J4131" s="958" t="s">
        <v>447</v>
      </c>
      <c r="K4131" s="958" t="s">
        <v>451</v>
      </c>
      <c r="L4131" s="937" t="s">
        <v>119</v>
      </c>
      <c r="M4131" s="958" t="s">
        <v>161</v>
      </c>
      <c r="N4131" s="677">
        <f t="shared" ca="1" si="711"/>
        <v>0</v>
      </c>
      <c r="O4131" s="677">
        <f t="shared" ca="1" si="710"/>
        <v>0</v>
      </c>
      <c r="P4131" s="677">
        <f t="shared" ca="1" si="710"/>
        <v>0</v>
      </c>
      <c r="Q4131" s="677">
        <f t="shared" ca="1" si="710"/>
        <v>0</v>
      </c>
      <c r="R4131" s="677">
        <f t="shared" ca="1" si="710"/>
        <v>0</v>
      </c>
      <c r="S4131" s="677">
        <f t="shared" ca="1" si="710"/>
        <v>0</v>
      </c>
      <c r="T4131" s="677">
        <f t="shared" ca="1" si="710"/>
        <v>0</v>
      </c>
      <c r="U4131" s="677">
        <f t="shared" ca="1" si="710"/>
        <v>0</v>
      </c>
      <c r="V4131" s="677">
        <f t="shared" ca="1" si="710"/>
        <v>0</v>
      </c>
      <c r="W4131" s="677">
        <f t="shared" ca="1" si="705"/>
        <v>0</v>
      </c>
      <c r="X4131" s="677">
        <f t="shared" ca="1" si="710"/>
        <v>0</v>
      </c>
      <c r="Y4131" s="677">
        <f t="shared" ca="1" si="710"/>
        <v>0</v>
      </c>
      <c r="Z4131" s="677">
        <f t="shared" ca="1" si="710"/>
        <v>0</v>
      </c>
      <c r="AA4131" t="str">
        <f t="shared" si="706"/>
        <v>ASR_COMP</v>
      </c>
      <c r="AB4131" s="957">
        <f t="shared" si="707"/>
        <v>44682</v>
      </c>
      <c r="AC4131" t="str">
        <f t="shared" si="708"/>
        <v>Unaudited</v>
      </c>
    </row>
    <row r="4132" spans="1:29" x14ac:dyDescent="0.25">
      <c r="A4132" t="s">
        <v>423</v>
      </c>
      <c r="B4132" t="s">
        <v>1388</v>
      </c>
      <c r="C4132" t="s">
        <v>1389</v>
      </c>
      <c r="D4132">
        <v>1900</v>
      </c>
      <c r="E4132" s="957">
        <v>1</v>
      </c>
      <c r="F4132" t="s">
        <v>442</v>
      </c>
      <c r="G4132" s="957">
        <v>182</v>
      </c>
      <c r="H4132" t="s">
        <v>393</v>
      </c>
      <c r="I4132" s="958" t="s">
        <v>491</v>
      </c>
      <c r="J4132" s="958" t="s">
        <v>447</v>
      </c>
      <c r="K4132" s="958" t="s">
        <v>451</v>
      </c>
      <c r="L4132" s="937" t="s">
        <v>162</v>
      </c>
      <c r="M4132" s="958" t="s">
        <v>23</v>
      </c>
      <c r="N4132" s="677">
        <f t="shared" ca="1" si="711"/>
        <v>0</v>
      </c>
      <c r="O4132" s="677">
        <f t="shared" ca="1" si="710"/>
        <v>0</v>
      </c>
      <c r="P4132" s="677">
        <f t="shared" ca="1" si="710"/>
        <v>0</v>
      </c>
      <c r="Q4132" s="677">
        <f t="shared" ca="1" si="710"/>
        <v>0</v>
      </c>
      <c r="R4132" s="677">
        <f t="shared" ca="1" si="710"/>
        <v>0</v>
      </c>
      <c r="S4132" s="677">
        <f t="shared" ca="1" si="710"/>
        <v>0</v>
      </c>
      <c r="T4132" s="677">
        <f t="shared" ca="1" si="710"/>
        <v>0</v>
      </c>
      <c r="U4132" s="677">
        <f t="shared" ca="1" si="710"/>
        <v>0</v>
      </c>
      <c r="V4132" s="677">
        <f t="shared" ca="1" si="710"/>
        <v>0</v>
      </c>
      <c r="W4132" s="677">
        <f t="shared" ca="1" si="705"/>
        <v>0</v>
      </c>
      <c r="X4132" s="677">
        <f t="shared" ca="1" si="710"/>
        <v>0</v>
      </c>
      <c r="Y4132" s="677">
        <f t="shared" ca="1" si="710"/>
        <v>0</v>
      </c>
      <c r="Z4132" s="677">
        <f t="shared" ca="1" si="710"/>
        <v>0</v>
      </c>
      <c r="AA4132" t="str">
        <f t="shared" si="706"/>
        <v>ASR_COMP</v>
      </c>
      <c r="AB4132" s="957">
        <f t="shared" si="707"/>
        <v>44682</v>
      </c>
      <c r="AC4132" t="str">
        <f t="shared" si="708"/>
        <v>Unaudited</v>
      </c>
    </row>
    <row r="4133" spans="1:29" x14ac:dyDescent="0.25">
      <c r="A4133" t="s">
        <v>423</v>
      </c>
      <c r="B4133" t="s">
        <v>1388</v>
      </c>
      <c r="C4133" t="s">
        <v>1389</v>
      </c>
      <c r="D4133">
        <v>1900</v>
      </c>
      <c r="E4133" s="957">
        <v>1</v>
      </c>
      <c r="F4133" t="s">
        <v>442</v>
      </c>
      <c r="G4133" s="957">
        <v>182</v>
      </c>
      <c r="H4133" t="s">
        <v>393</v>
      </c>
      <c r="I4133" s="958" t="s">
        <v>491</v>
      </c>
      <c r="J4133" s="958" t="s">
        <v>447</v>
      </c>
      <c r="K4133" s="958" t="s">
        <v>451</v>
      </c>
      <c r="L4133" s="953" t="s">
        <v>445</v>
      </c>
      <c r="M4133" s="958" t="s">
        <v>459</v>
      </c>
      <c r="N4133" s="677">
        <f t="shared" ca="1" si="711"/>
        <v>0</v>
      </c>
      <c r="O4133" s="677">
        <f t="shared" ca="1" si="710"/>
        <v>0</v>
      </c>
      <c r="P4133" s="677">
        <f t="shared" ca="1" si="710"/>
        <v>0</v>
      </c>
      <c r="Q4133" s="677">
        <f t="shared" ca="1" si="710"/>
        <v>0</v>
      </c>
      <c r="R4133" s="677">
        <f t="shared" ca="1" si="710"/>
        <v>0</v>
      </c>
      <c r="S4133" s="677">
        <f t="shared" ca="1" si="710"/>
        <v>0</v>
      </c>
      <c r="T4133" s="677">
        <f t="shared" ca="1" si="710"/>
        <v>0</v>
      </c>
      <c r="U4133" s="677">
        <f t="shared" ca="1" si="710"/>
        <v>0</v>
      </c>
      <c r="V4133" s="677">
        <f t="shared" ca="1" si="710"/>
        <v>0</v>
      </c>
      <c r="W4133" s="677">
        <f t="shared" ca="1" si="705"/>
        <v>0</v>
      </c>
      <c r="X4133" s="677">
        <f t="shared" ca="1" si="710"/>
        <v>0</v>
      </c>
      <c r="Y4133" s="677">
        <f t="shared" ca="1" si="710"/>
        <v>0</v>
      </c>
      <c r="Z4133" s="677">
        <f t="shared" ca="1" si="710"/>
        <v>0</v>
      </c>
      <c r="AA4133" t="str">
        <f t="shared" si="706"/>
        <v>ASR_COMP</v>
      </c>
      <c r="AB4133" s="957">
        <f t="shared" si="707"/>
        <v>44682</v>
      </c>
      <c r="AC4133" t="str">
        <f t="shared" si="708"/>
        <v>Unaudited</v>
      </c>
    </row>
    <row r="4134" spans="1:29" ht="30" x14ac:dyDescent="0.25">
      <c r="A4134" t="s">
        <v>423</v>
      </c>
      <c r="B4134" t="s">
        <v>1388</v>
      </c>
      <c r="C4134" t="s">
        <v>1389</v>
      </c>
      <c r="D4134">
        <v>1900</v>
      </c>
      <c r="E4134" s="957">
        <v>1</v>
      </c>
      <c r="F4134" t="s">
        <v>442</v>
      </c>
      <c r="G4134" s="957">
        <v>182</v>
      </c>
      <c r="H4134" t="s">
        <v>393</v>
      </c>
      <c r="I4134" s="958" t="s">
        <v>491</v>
      </c>
      <c r="J4134" s="958" t="s">
        <v>447</v>
      </c>
      <c r="K4134" s="958" t="s">
        <v>452</v>
      </c>
      <c r="L4134" s="937">
        <v>9.1</v>
      </c>
      <c r="M4134" s="958" t="s">
        <v>188</v>
      </c>
      <c r="N4134" s="677">
        <f t="shared" ca="1" si="711"/>
        <v>546160.50763213844</v>
      </c>
      <c r="O4134" s="677">
        <f t="shared" ca="1" si="710"/>
        <v>66757.948866113133</v>
      </c>
      <c r="P4134" s="677">
        <f t="shared" ca="1" si="710"/>
        <v>1900.3536122908372</v>
      </c>
      <c r="Q4134" s="677">
        <f t="shared" ca="1" si="710"/>
        <v>90654.82114331091</v>
      </c>
      <c r="R4134" s="677">
        <f t="shared" ca="1" si="710"/>
        <v>58583.123388963897</v>
      </c>
      <c r="S4134" s="677">
        <f t="shared" ca="1" si="710"/>
        <v>86614.604750883038</v>
      </c>
      <c r="T4134" s="677">
        <f t="shared" ca="1" si="710"/>
        <v>18939.677676383613</v>
      </c>
      <c r="U4134" s="677">
        <f t="shared" ca="1" si="710"/>
        <v>1165.0378221683807</v>
      </c>
      <c r="V4134" s="677">
        <f t="shared" ca="1" si="710"/>
        <v>4998.384153346411</v>
      </c>
      <c r="W4134" s="677">
        <f t="shared" ca="1" si="705"/>
        <v>216546.55621867813</v>
      </c>
      <c r="X4134" s="677">
        <f t="shared" ca="1" si="710"/>
        <v>0</v>
      </c>
      <c r="Y4134" s="677">
        <f t="shared" ca="1" si="710"/>
        <v>0</v>
      </c>
      <c r="Z4134" s="677">
        <f t="shared" ca="1" si="710"/>
        <v>0</v>
      </c>
      <c r="AA4134" t="str">
        <f t="shared" si="706"/>
        <v>ASR_COMP</v>
      </c>
      <c r="AB4134" s="957">
        <f t="shared" si="707"/>
        <v>44682</v>
      </c>
      <c r="AC4134" t="str">
        <f t="shared" si="708"/>
        <v>Unaudited</v>
      </c>
    </row>
    <row r="4135" spans="1:29" x14ac:dyDescent="0.25">
      <c r="A4135" t="s">
        <v>423</v>
      </c>
      <c r="B4135" t="s">
        <v>1388</v>
      </c>
      <c r="C4135" t="s">
        <v>1389</v>
      </c>
      <c r="D4135">
        <v>1900</v>
      </c>
      <c r="E4135" s="957">
        <v>1</v>
      </c>
      <c r="F4135" t="s">
        <v>442</v>
      </c>
      <c r="G4135" s="957">
        <v>182</v>
      </c>
      <c r="H4135" t="s">
        <v>393</v>
      </c>
      <c r="I4135" s="937" t="s">
        <v>491</v>
      </c>
      <c r="J4135" s="937" t="s">
        <v>447</v>
      </c>
      <c r="K4135" s="937" t="s">
        <v>452</v>
      </c>
      <c r="L4135" s="937" t="s">
        <v>109</v>
      </c>
      <c r="M4135" s="958" t="s">
        <v>189</v>
      </c>
      <c r="N4135" s="677">
        <f t="shared" ca="1" si="711"/>
        <v>261716.778420813</v>
      </c>
      <c r="O4135" s="677">
        <f t="shared" ca="1" si="710"/>
        <v>2939.6531629923074</v>
      </c>
      <c r="P4135" s="677">
        <f t="shared" ca="1" si="710"/>
        <v>235.1911741255916</v>
      </c>
      <c r="Q4135" s="677">
        <f t="shared" ca="1" si="710"/>
        <v>99083.421871970218</v>
      </c>
      <c r="R4135" s="677">
        <f t="shared" ca="1" si="710"/>
        <v>78491.212175856635</v>
      </c>
      <c r="S4135" s="677">
        <f t="shared" ca="1" si="710"/>
        <v>80318.274892944115</v>
      </c>
      <c r="T4135" s="677">
        <f t="shared" ca="1" si="710"/>
        <v>48.956340354673074</v>
      </c>
      <c r="U4135" s="677">
        <f t="shared" ca="1" si="710"/>
        <v>11.206909041915535</v>
      </c>
      <c r="V4135" s="677">
        <f t="shared" ca="1" si="710"/>
        <v>490.2447970127663</v>
      </c>
      <c r="W4135" s="677">
        <f t="shared" ca="1" si="705"/>
        <v>98.617096514796955</v>
      </c>
      <c r="X4135" s="677">
        <f t="shared" ca="1" si="710"/>
        <v>0</v>
      </c>
      <c r="Y4135" s="677">
        <f t="shared" ca="1" si="710"/>
        <v>0</v>
      </c>
      <c r="Z4135" s="677">
        <f t="shared" ca="1" si="710"/>
        <v>0</v>
      </c>
      <c r="AA4135" t="str">
        <f t="shared" si="706"/>
        <v>ASR_COMP</v>
      </c>
      <c r="AB4135" s="957">
        <f t="shared" si="707"/>
        <v>44682</v>
      </c>
      <c r="AC4135" t="str">
        <f t="shared" si="708"/>
        <v>Unaudited</v>
      </c>
    </row>
    <row r="4136" spans="1:29" x14ac:dyDescent="0.25">
      <c r="A4136" t="s">
        <v>423</v>
      </c>
      <c r="B4136" t="s">
        <v>1388</v>
      </c>
      <c r="C4136" t="s">
        <v>1389</v>
      </c>
      <c r="D4136">
        <v>1900</v>
      </c>
      <c r="E4136" s="957">
        <v>1</v>
      </c>
      <c r="F4136" t="s">
        <v>442</v>
      </c>
      <c r="G4136" s="957">
        <v>182</v>
      </c>
      <c r="H4136" t="s">
        <v>393</v>
      </c>
      <c r="I4136" s="958" t="s">
        <v>491</v>
      </c>
      <c r="J4136" s="958" t="s">
        <v>447</v>
      </c>
      <c r="K4136" s="958" t="s">
        <v>452</v>
      </c>
      <c r="L4136" s="937" t="s">
        <v>1324</v>
      </c>
      <c r="M4136" s="958" t="s">
        <v>1325</v>
      </c>
      <c r="N4136" s="677">
        <f t="shared" ca="1" si="711"/>
        <v>63372.457713129596</v>
      </c>
      <c r="O4136" s="677">
        <f t="shared" ca="1" si="710"/>
        <v>3108.3766807694274</v>
      </c>
      <c r="P4136" s="677">
        <f t="shared" ca="1" si="710"/>
        <v>248.69014153717828</v>
      </c>
      <c r="Q4136" s="677">
        <f t="shared" ca="1" si="710"/>
        <v>11581.966405347726</v>
      </c>
      <c r="R4136" s="677">
        <f t="shared" ca="1" si="710"/>
        <v>438.49373298793097</v>
      </c>
      <c r="S4136" s="677">
        <f t="shared" ca="1" si="710"/>
        <v>36971.347040918845</v>
      </c>
      <c r="T4136" s="677">
        <f t="shared" ca="1" si="710"/>
        <v>51.766224890073964</v>
      </c>
      <c r="U4136" s="677">
        <f t="shared" ca="1" si="710"/>
        <v>10761.88013768561</v>
      </c>
      <c r="V4136" s="677">
        <f t="shared" ca="1" si="710"/>
        <v>105.66005295295925</v>
      </c>
      <c r="W4136" s="677">
        <f t="shared" ca="1" si="705"/>
        <v>104.27729603983384</v>
      </c>
      <c r="X4136" s="677">
        <f t="shared" ca="1" si="710"/>
        <v>0</v>
      </c>
      <c r="Y4136" s="677">
        <f t="shared" ca="1" si="710"/>
        <v>0</v>
      </c>
      <c r="Z4136" s="677">
        <f t="shared" ca="1" si="710"/>
        <v>0</v>
      </c>
      <c r="AA4136" t="str">
        <f t="shared" si="706"/>
        <v>ASR_COMP</v>
      </c>
      <c r="AB4136" s="957">
        <f t="shared" si="707"/>
        <v>44682</v>
      </c>
      <c r="AC4136" t="str">
        <f t="shared" si="708"/>
        <v>Unaudited</v>
      </c>
    </row>
    <row r="4137" spans="1:29" x14ac:dyDescent="0.25">
      <c r="A4137" t="s">
        <v>423</v>
      </c>
      <c r="B4137" t="s">
        <v>1388</v>
      </c>
      <c r="C4137" t="s">
        <v>1389</v>
      </c>
      <c r="D4137">
        <v>1900</v>
      </c>
      <c r="E4137" s="957">
        <v>1</v>
      </c>
      <c r="F4137" t="s">
        <v>442</v>
      </c>
      <c r="G4137" s="957">
        <v>182</v>
      </c>
      <c r="H4137" t="s">
        <v>393</v>
      </c>
      <c r="I4137" s="937" t="s">
        <v>491</v>
      </c>
      <c r="J4137" s="937" t="s">
        <v>447</v>
      </c>
      <c r="K4137" s="937" t="s">
        <v>452</v>
      </c>
      <c r="L4137" s="937" t="s">
        <v>110</v>
      </c>
      <c r="M4137" s="937" t="s">
        <v>190</v>
      </c>
      <c r="N4137" s="677">
        <f t="shared" ca="1" si="711"/>
        <v>271012.72247562668</v>
      </c>
      <c r="O4137" s="677">
        <f t="shared" ca="1" si="710"/>
        <v>92530.791715337851</v>
      </c>
      <c r="P4137" s="677">
        <f t="shared" ca="1" si="710"/>
        <v>10971.633902404201</v>
      </c>
      <c r="Q4137" s="677">
        <f t="shared" ca="1" si="710"/>
        <v>107069.63037251921</v>
      </c>
      <c r="R4137" s="677">
        <f t="shared" ca="1" si="710"/>
        <v>29366.161676186635</v>
      </c>
      <c r="S4137" s="677">
        <f t="shared" ca="1" si="710"/>
        <v>5618.1493166261971</v>
      </c>
      <c r="T4137" s="677">
        <f t="shared" ca="1" si="710"/>
        <v>3313.5828804308617</v>
      </c>
      <c r="U4137" s="677">
        <f t="shared" ca="1" si="710"/>
        <v>1055.3750791157956</v>
      </c>
      <c r="V4137" s="677">
        <f t="shared" ca="1" si="710"/>
        <v>4378.9773238047474</v>
      </c>
      <c r="W4137" s="677">
        <f t="shared" ca="1" si="705"/>
        <v>16708.420209201206</v>
      </c>
      <c r="X4137" s="677">
        <f t="shared" ca="1" si="710"/>
        <v>0</v>
      </c>
      <c r="Y4137" s="677">
        <f t="shared" ca="1" si="710"/>
        <v>0</v>
      </c>
      <c r="Z4137" s="677">
        <f t="shared" ca="1" si="710"/>
        <v>0</v>
      </c>
      <c r="AA4137" t="str">
        <f t="shared" si="706"/>
        <v>ASR_COMP</v>
      </c>
      <c r="AB4137" s="957">
        <f t="shared" si="707"/>
        <v>44682</v>
      </c>
      <c r="AC4137" t="str">
        <f t="shared" si="708"/>
        <v>Unaudited</v>
      </c>
    </row>
    <row r="4138" spans="1:29" x14ac:dyDescent="0.25">
      <c r="A4138" t="s">
        <v>423</v>
      </c>
      <c r="B4138" t="s">
        <v>1388</v>
      </c>
      <c r="C4138" t="s">
        <v>1389</v>
      </c>
      <c r="D4138">
        <v>1900</v>
      </c>
      <c r="E4138" s="957">
        <v>1</v>
      </c>
      <c r="F4138" t="s">
        <v>442</v>
      </c>
      <c r="G4138" s="957">
        <v>182</v>
      </c>
      <c r="H4138" t="s">
        <v>393</v>
      </c>
      <c r="I4138" s="937" t="s">
        <v>491</v>
      </c>
      <c r="J4138" s="937" t="s">
        <v>447</v>
      </c>
      <c r="K4138" s="937" t="s">
        <v>452</v>
      </c>
      <c r="L4138" s="937" t="s">
        <v>111</v>
      </c>
      <c r="M4138" s="958" t="s">
        <v>163</v>
      </c>
      <c r="N4138" s="677">
        <f t="shared" ca="1" si="711"/>
        <v>1614251.9236464584</v>
      </c>
      <c r="O4138" s="677">
        <f t="shared" ca="1" si="710"/>
        <v>809715.04032260715</v>
      </c>
      <c r="P4138" s="677">
        <f t="shared" ca="1" si="710"/>
        <v>67420.259406214987</v>
      </c>
      <c r="Q4138" s="677">
        <f t="shared" ca="1" si="710"/>
        <v>258169.4115668273</v>
      </c>
      <c r="R4138" s="677">
        <f t="shared" ca="1" si="710"/>
        <v>129855.69237242622</v>
      </c>
      <c r="S4138" s="677">
        <f t="shared" ca="1" si="710"/>
        <v>69056.107243757462</v>
      </c>
      <c r="T4138" s="677">
        <f t="shared" ca="1" si="710"/>
        <v>5410.1847812122096</v>
      </c>
      <c r="U4138" s="677">
        <f t="shared" ca="1" si="710"/>
        <v>7621.7742817284206</v>
      </c>
      <c r="V4138" s="677">
        <f t="shared" ca="1" si="710"/>
        <v>56286.629695389391</v>
      </c>
      <c r="W4138" s="677">
        <f t="shared" ca="1" si="705"/>
        <v>6510.7690119484978</v>
      </c>
      <c r="X4138" s="677">
        <f t="shared" ca="1" si="710"/>
        <v>115732.52184891328</v>
      </c>
      <c r="Y4138" s="677">
        <f t="shared" ca="1" si="710"/>
        <v>88473.533115433704</v>
      </c>
      <c r="Z4138" s="677">
        <f t="shared" ca="1" si="710"/>
        <v>0</v>
      </c>
      <c r="AA4138" t="str">
        <f t="shared" si="706"/>
        <v>ASR_COMP</v>
      </c>
      <c r="AB4138" s="957">
        <f t="shared" si="707"/>
        <v>44682</v>
      </c>
      <c r="AC4138" t="str">
        <f t="shared" si="708"/>
        <v>Unaudited</v>
      </c>
    </row>
    <row r="4139" spans="1:29" x14ac:dyDescent="0.25">
      <c r="A4139" t="s">
        <v>423</v>
      </c>
      <c r="B4139" t="s">
        <v>1388</v>
      </c>
      <c r="C4139" t="s">
        <v>1389</v>
      </c>
      <c r="D4139">
        <v>1900</v>
      </c>
      <c r="E4139" s="957">
        <v>1</v>
      </c>
      <c r="F4139" t="s">
        <v>442</v>
      </c>
      <c r="G4139" s="957">
        <v>182</v>
      </c>
      <c r="H4139" t="s">
        <v>393</v>
      </c>
      <c r="I4139" s="937" t="s">
        <v>491</v>
      </c>
      <c r="J4139" s="937" t="s">
        <v>447</v>
      </c>
      <c r="K4139" s="937" t="s">
        <v>452</v>
      </c>
      <c r="L4139" s="937" t="s">
        <v>112</v>
      </c>
      <c r="M4139" s="958" t="s">
        <v>137</v>
      </c>
      <c r="N4139" s="677">
        <f t="shared" ca="1" si="711"/>
        <v>0</v>
      </c>
      <c r="O4139" s="677">
        <f t="shared" ca="1" si="710"/>
        <v>0</v>
      </c>
      <c r="P4139" s="677">
        <f t="shared" ca="1" si="710"/>
        <v>0</v>
      </c>
      <c r="Q4139" s="677">
        <f t="shared" ca="1" si="710"/>
        <v>0</v>
      </c>
      <c r="R4139" s="677">
        <f t="shared" ca="1" si="710"/>
        <v>0</v>
      </c>
      <c r="S4139" s="677">
        <f t="shared" ca="1" si="710"/>
        <v>0</v>
      </c>
      <c r="T4139" s="677">
        <f t="shared" ca="1" si="710"/>
        <v>0</v>
      </c>
      <c r="U4139" s="677">
        <f t="shared" ca="1" si="710"/>
        <v>0</v>
      </c>
      <c r="V4139" s="677">
        <f t="shared" ca="1" si="710"/>
        <v>0</v>
      </c>
      <c r="W4139" s="677">
        <f t="shared" ca="1" si="705"/>
        <v>0</v>
      </c>
      <c r="X4139" s="677">
        <f t="shared" ca="1" si="710"/>
        <v>0</v>
      </c>
      <c r="Y4139" s="677">
        <f t="shared" ca="1" si="710"/>
        <v>0</v>
      </c>
      <c r="Z4139" s="677">
        <f t="shared" ca="1" si="710"/>
        <v>0</v>
      </c>
      <c r="AA4139" t="str">
        <f t="shared" si="706"/>
        <v>ASR_COMP</v>
      </c>
      <c r="AB4139" s="957">
        <f t="shared" si="707"/>
        <v>44682</v>
      </c>
      <c r="AC4139" t="str">
        <f t="shared" si="708"/>
        <v>Unaudited</v>
      </c>
    </row>
    <row r="4140" spans="1:29" x14ac:dyDescent="0.25">
      <c r="A4140" t="s">
        <v>423</v>
      </c>
      <c r="B4140" t="s">
        <v>1388</v>
      </c>
      <c r="C4140" t="s">
        <v>1389</v>
      </c>
      <c r="D4140">
        <v>1900</v>
      </c>
      <c r="E4140" s="957">
        <v>1</v>
      </c>
      <c r="F4140" t="s">
        <v>442</v>
      </c>
      <c r="G4140" s="957">
        <v>182</v>
      </c>
      <c r="H4140" t="s">
        <v>393</v>
      </c>
      <c r="I4140" s="937" t="s">
        <v>491</v>
      </c>
      <c r="J4140" s="937" t="s">
        <v>447</v>
      </c>
      <c r="K4140" s="937" t="s">
        <v>452</v>
      </c>
      <c r="L4140" s="937" t="s">
        <v>113</v>
      </c>
      <c r="M4140" s="958" t="s">
        <v>165</v>
      </c>
      <c r="N4140" s="677">
        <f t="shared" ca="1" si="711"/>
        <v>-218349.63889110013</v>
      </c>
      <c r="O4140" s="677">
        <f t="shared" ca="1" si="710"/>
        <v>-76921.742799120824</v>
      </c>
      <c r="P4140" s="677">
        <f t="shared" ca="1" si="710"/>
        <v>-5339.3857174687391</v>
      </c>
      <c r="Q4140" s="677">
        <f t="shared" ca="1" si="710"/>
        <v>-43531.408679325497</v>
      </c>
      <c r="R4140" s="677">
        <f t="shared" ca="1" si="710"/>
        <v>-16111.785518678942</v>
      </c>
      <c r="S4140" s="677">
        <f t="shared" ca="1" si="710"/>
        <v>-20912.04711478161</v>
      </c>
      <c r="T4140" s="677">
        <f t="shared" ca="1" si="710"/>
        <v>-1768.8851640564278</v>
      </c>
      <c r="U4140" s="677">
        <f t="shared" ca="1" si="710"/>
        <v>-1926.8499779770032</v>
      </c>
      <c r="V4140" s="677">
        <f t="shared" ca="1" si="710"/>
        <v>-4005.9485838221676</v>
      </c>
      <c r="W4140" s="677">
        <f t="shared" ca="1" si="705"/>
        <v>-25597.277585811542</v>
      </c>
      <c r="X4140" s="677">
        <f t="shared" ca="1" si="710"/>
        <v>-12004.070375335417</v>
      </c>
      <c r="Y4140" s="677">
        <f t="shared" ca="1" si="710"/>
        <v>-10230.237374721966</v>
      </c>
      <c r="Z4140" s="677">
        <f t="shared" ca="1" si="710"/>
        <v>0</v>
      </c>
      <c r="AA4140" t="str">
        <f t="shared" si="706"/>
        <v>ASR_COMP</v>
      </c>
      <c r="AB4140" s="957">
        <f t="shared" si="707"/>
        <v>44682</v>
      </c>
      <c r="AC4140" t="str">
        <f t="shared" si="708"/>
        <v>Unaudited</v>
      </c>
    </row>
    <row r="4141" spans="1:29" x14ac:dyDescent="0.25">
      <c r="A4141" t="s">
        <v>423</v>
      </c>
      <c r="B4141" t="s">
        <v>1388</v>
      </c>
      <c r="C4141" t="s">
        <v>1389</v>
      </c>
      <c r="D4141">
        <v>1900</v>
      </c>
      <c r="E4141" s="957">
        <v>1</v>
      </c>
      <c r="F4141" t="s">
        <v>442</v>
      </c>
      <c r="G4141" s="957">
        <v>182</v>
      </c>
      <c r="H4141" t="s">
        <v>393</v>
      </c>
      <c r="I4141" t="s">
        <v>491</v>
      </c>
      <c r="J4141" t="s">
        <v>447</v>
      </c>
      <c r="K4141" t="s">
        <v>452</v>
      </c>
      <c r="L4141" s="15" t="s">
        <v>114</v>
      </c>
      <c r="M4141" t="s">
        <v>466</v>
      </c>
      <c r="N4141" s="677">
        <f t="shared" ca="1" si="711"/>
        <v>0</v>
      </c>
      <c r="O4141" s="677">
        <f t="shared" ca="1" si="710"/>
        <v>0</v>
      </c>
      <c r="P4141" s="677">
        <f t="shared" ca="1" si="710"/>
        <v>0</v>
      </c>
      <c r="Q4141" s="677">
        <f t="shared" ca="1" si="710"/>
        <v>0</v>
      </c>
      <c r="R4141" s="677">
        <f t="shared" ca="1" si="710"/>
        <v>0</v>
      </c>
      <c r="S4141" s="677">
        <f t="shared" ca="1" si="710"/>
        <v>0</v>
      </c>
      <c r="T4141" s="677">
        <f t="shared" ca="1" si="710"/>
        <v>0</v>
      </c>
      <c r="U4141" s="677">
        <f t="shared" ca="1" si="710"/>
        <v>0</v>
      </c>
      <c r="V4141" s="677">
        <f t="shared" ca="1" si="710"/>
        <v>0</v>
      </c>
      <c r="W4141" s="677">
        <f t="shared" ca="1" si="705"/>
        <v>0</v>
      </c>
      <c r="X4141" s="677">
        <f t="shared" ca="1" si="710"/>
        <v>0</v>
      </c>
      <c r="Y4141" s="677">
        <f t="shared" ca="1" si="710"/>
        <v>0</v>
      </c>
      <c r="Z4141" s="677">
        <f t="shared" ca="1" si="710"/>
        <v>0</v>
      </c>
      <c r="AA4141" t="str">
        <f t="shared" si="706"/>
        <v>ASR_COMP</v>
      </c>
      <c r="AB4141" s="957">
        <f t="shared" si="707"/>
        <v>44682</v>
      </c>
      <c r="AC4141" t="str">
        <f t="shared" si="708"/>
        <v>Unaudited</v>
      </c>
    </row>
    <row r="4142" spans="1:29" x14ac:dyDescent="0.25">
      <c r="A4142" t="s">
        <v>423</v>
      </c>
      <c r="B4142" t="s">
        <v>1388</v>
      </c>
      <c r="C4142" t="s">
        <v>1389</v>
      </c>
      <c r="D4142">
        <v>1900</v>
      </c>
      <c r="E4142" s="957">
        <v>1</v>
      </c>
      <c r="F4142" t="s">
        <v>442</v>
      </c>
      <c r="G4142" s="957">
        <v>182</v>
      </c>
      <c r="H4142" t="s">
        <v>393</v>
      </c>
      <c r="I4142" t="s">
        <v>491</v>
      </c>
      <c r="J4142" t="s">
        <v>447</v>
      </c>
      <c r="K4142" t="s">
        <v>6</v>
      </c>
      <c r="L4142" s="15" t="s">
        <v>120</v>
      </c>
      <c r="M4142" t="s">
        <v>191</v>
      </c>
      <c r="N4142" s="677">
        <f t="shared" ca="1" si="711"/>
        <v>316009.64667532861</v>
      </c>
      <c r="O4142" s="677">
        <f t="shared" ca="1" si="710"/>
        <v>143007.19776306913</v>
      </c>
      <c r="P4142" s="677">
        <f t="shared" ca="1" si="710"/>
        <v>15568.182493122516</v>
      </c>
      <c r="Q4142" s="677">
        <f t="shared" ca="1" si="710"/>
        <v>32430.017209183599</v>
      </c>
      <c r="R4142" s="677">
        <f t="shared" ca="1" si="710"/>
        <v>17058.879127920431</v>
      </c>
      <c r="S4142" s="677">
        <f t="shared" ca="1" si="710"/>
        <v>23778.338603821318</v>
      </c>
      <c r="T4142" s="677">
        <f t="shared" ca="1" si="710"/>
        <v>0</v>
      </c>
      <c r="U4142" s="677">
        <f t="shared" ca="1" si="710"/>
        <v>917.44428505839539</v>
      </c>
      <c r="V4142" s="677">
        <f t="shared" ca="1" si="710"/>
        <v>11193.766442687729</v>
      </c>
      <c r="W4142" s="677">
        <f t="shared" ca="1" si="705"/>
        <v>2346.911740331534</v>
      </c>
      <c r="X4142" s="677">
        <f t="shared" ca="1" si="710"/>
        <v>58903.95803936843</v>
      </c>
      <c r="Y4142" s="677">
        <f t="shared" ca="1" si="710"/>
        <v>10804.950970765574</v>
      </c>
      <c r="Z4142" s="677">
        <f t="shared" ca="1" si="710"/>
        <v>0</v>
      </c>
      <c r="AA4142" t="str">
        <f t="shared" si="706"/>
        <v>ASR_COMP</v>
      </c>
      <c r="AB4142" s="957">
        <f t="shared" si="707"/>
        <v>44682</v>
      </c>
      <c r="AC4142" t="str">
        <f t="shared" si="708"/>
        <v>Unaudited</v>
      </c>
    </row>
    <row r="4143" spans="1:29" x14ac:dyDescent="0.25">
      <c r="A4143" t="s">
        <v>423</v>
      </c>
      <c r="B4143" t="s">
        <v>1388</v>
      </c>
      <c r="C4143" t="s">
        <v>1389</v>
      </c>
      <c r="D4143">
        <v>1900</v>
      </c>
      <c r="E4143" s="957">
        <v>1</v>
      </c>
      <c r="F4143" t="s">
        <v>442</v>
      </c>
      <c r="G4143" s="957">
        <v>182</v>
      </c>
      <c r="H4143" t="s">
        <v>393</v>
      </c>
      <c r="I4143" t="s">
        <v>491</v>
      </c>
      <c r="J4143" t="s">
        <v>447</v>
      </c>
      <c r="K4143" t="s">
        <v>6</v>
      </c>
      <c r="L4143" s="15" t="s">
        <v>45</v>
      </c>
      <c r="M4143" t="s">
        <v>166</v>
      </c>
      <c r="N4143" s="677">
        <f t="shared" ca="1" si="711"/>
        <v>227171.77560000002</v>
      </c>
      <c r="O4143" s="677">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183295.27496750947</v>
      </c>
      <c r="P4143" s="677">
        <f t="shared" ca="1" si="712"/>
        <v>5914.9790102099023</v>
      </c>
      <c r="Q4143" s="677">
        <f t="shared" ca="1" si="712"/>
        <v>8750.5297752263814</v>
      </c>
      <c r="R4143" s="677">
        <f t="shared" ca="1" si="712"/>
        <v>3275.271973540488</v>
      </c>
      <c r="S4143" s="677">
        <f t="shared" ca="1" si="712"/>
        <v>6169.816959130223</v>
      </c>
      <c r="T4143" s="677">
        <f t="shared" ca="1" si="712"/>
        <v>1690.8121818751929</v>
      </c>
      <c r="U4143" s="677">
        <f t="shared" ca="1" si="712"/>
        <v>386.80389181936704</v>
      </c>
      <c r="V4143" s="677">
        <f t="shared" ca="1" si="712"/>
        <v>1262.5786035011997</v>
      </c>
      <c r="W4143" s="677">
        <f t="shared" ca="1" si="705"/>
        <v>22.808754466646189</v>
      </c>
      <c r="X4143" s="677">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15037.632608217595</v>
      </c>
      <c r="Y4143" s="677">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1365.2668745035362</v>
      </c>
      <c r="Z4143" s="677">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ASR_COMP</v>
      </c>
      <c r="AB4143" s="957">
        <f t="shared" si="707"/>
        <v>44682</v>
      </c>
      <c r="AC4143" t="str">
        <f t="shared" si="708"/>
        <v>Unaudited</v>
      </c>
    </row>
    <row r="4144" spans="1:29" x14ac:dyDescent="0.25">
      <c r="A4144" t="s">
        <v>423</v>
      </c>
      <c r="B4144" t="s">
        <v>1388</v>
      </c>
      <c r="C4144" t="s">
        <v>1389</v>
      </c>
      <c r="D4144">
        <v>1900</v>
      </c>
      <c r="E4144" s="957">
        <v>1</v>
      </c>
      <c r="F4144" t="s">
        <v>442</v>
      </c>
      <c r="G4144" s="957">
        <v>182</v>
      </c>
      <c r="H4144" t="s">
        <v>393</v>
      </c>
      <c r="I4144" t="s">
        <v>491</v>
      </c>
      <c r="J4144" t="s">
        <v>447</v>
      </c>
      <c r="K4144" t="s">
        <v>6</v>
      </c>
      <c r="L4144" s="15" t="s">
        <v>46</v>
      </c>
      <c r="M4144" t="s">
        <v>167</v>
      </c>
      <c r="N4144" s="677">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-2584.409831337337</v>
      </c>
      <c r="O4144" s="677">
        <f t="shared" ca="1" si="713"/>
        <v>-1356.9782403896727</v>
      </c>
      <c r="P4144" s="677">
        <f t="shared" ca="1" si="713"/>
        <v>-187.14404266168748</v>
      </c>
      <c r="Q4144" s="677">
        <f t="shared" ca="1" si="713"/>
        <v>-479.86754201427954</v>
      </c>
      <c r="R4144" s="677">
        <f t="shared" ca="1" si="713"/>
        <v>-254.95189042283525</v>
      </c>
      <c r="S4144" s="677">
        <f t="shared" ca="1" si="713"/>
        <v>-23.171158681160765</v>
      </c>
      <c r="T4144" s="677">
        <f t="shared" ca="1" si="713"/>
        <v>-0.78093951767714354</v>
      </c>
      <c r="U4144" s="677">
        <f t="shared" ca="1" si="713"/>
        <v>-0.74116005241572624</v>
      </c>
      <c r="V4144" s="677">
        <f t="shared" ca="1" si="713"/>
        <v>-71.495252751320493</v>
      </c>
      <c r="W4144" s="677">
        <f t="shared" ca="1" si="705"/>
        <v>0</v>
      </c>
      <c r="X4144" s="677">
        <f t="shared" ca="1" si="713"/>
        <v>-106.00762637874611</v>
      </c>
      <c r="Y4144" s="677">
        <f t="shared" ca="1" si="713"/>
        <v>-103.27197846754196</v>
      </c>
      <c r="Z4144" s="677">
        <f t="shared" ca="1" si="713"/>
        <v>0</v>
      </c>
      <c r="AA4144" t="str">
        <f t="shared" si="706"/>
        <v>ASR_COMP</v>
      </c>
      <c r="AB4144" s="957">
        <f t="shared" si="707"/>
        <v>44682</v>
      </c>
      <c r="AC4144" t="str">
        <f t="shared" si="708"/>
        <v>Unaudited</v>
      </c>
    </row>
    <row r="4145" spans="1:29" x14ac:dyDescent="0.25">
      <c r="A4145" t="s">
        <v>423</v>
      </c>
      <c r="B4145" t="s">
        <v>1388</v>
      </c>
      <c r="C4145" t="s">
        <v>1389</v>
      </c>
      <c r="D4145">
        <v>1900</v>
      </c>
      <c r="E4145" s="957">
        <v>1</v>
      </c>
      <c r="F4145" t="s">
        <v>442</v>
      </c>
      <c r="G4145" s="957">
        <v>182</v>
      </c>
      <c r="H4145" t="s">
        <v>393</v>
      </c>
      <c r="I4145" t="s">
        <v>491</v>
      </c>
      <c r="J4145" t="s">
        <v>447</v>
      </c>
      <c r="K4145" t="s">
        <v>6</v>
      </c>
      <c r="L4145" s="15" t="s">
        <v>168</v>
      </c>
      <c r="M4145" t="s">
        <v>464</v>
      </c>
      <c r="N4145" s="677">
        <f t="shared" ca="1" si="713"/>
        <v>-67086.71850848521</v>
      </c>
      <c r="O4145" s="677">
        <f t="shared" ca="1" si="713"/>
        <v>-34498.403238153587</v>
      </c>
      <c r="P4145" s="677">
        <f t="shared" ca="1" si="713"/>
        <v>-2631.813488975979</v>
      </c>
      <c r="Q4145" s="677">
        <f t="shared" ca="1" si="713"/>
        <v>-5668.5575910434691</v>
      </c>
      <c r="R4145" s="677">
        <f t="shared" ca="1" si="713"/>
        <v>-3015.5270134168745</v>
      </c>
      <c r="S4145" s="677">
        <f t="shared" ca="1" si="713"/>
        <v>-7184.7950753604555</v>
      </c>
      <c r="T4145" s="677">
        <f t="shared" ca="1" si="713"/>
        <v>0</v>
      </c>
      <c r="U4145" s="677">
        <f t="shared" ca="1" si="713"/>
        <v>-428.65016884173804</v>
      </c>
      <c r="V4145" s="677">
        <f t="shared" ca="1" si="713"/>
        <v>-2301.0605419182111</v>
      </c>
      <c r="W4145" s="677">
        <f t="shared" ca="1" si="705"/>
        <v>-262.16044320788131</v>
      </c>
      <c r="X4145" s="677">
        <f t="shared" ca="1" si="713"/>
        <v>-9225.1142760168404</v>
      </c>
      <c r="Y4145" s="677">
        <f t="shared" ca="1" si="713"/>
        <v>-1870.6366715501576</v>
      </c>
      <c r="Z4145" s="677">
        <f t="shared" ca="1" si="713"/>
        <v>0</v>
      </c>
      <c r="AA4145" t="str">
        <f t="shared" si="706"/>
        <v>ASR_COMP</v>
      </c>
      <c r="AB4145" s="957">
        <f t="shared" si="707"/>
        <v>44682</v>
      </c>
      <c r="AC4145" t="str">
        <f t="shared" si="708"/>
        <v>Unaudited</v>
      </c>
    </row>
    <row r="4146" spans="1:29" x14ac:dyDescent="0.25">
      <c r="A4146" t="s">
        <v>423</v>
      </c>
      <c r="B4146" t="s">
        <v>1388</v>
      </c>
      <c r="C4146" t="s">
        <v>1389</v>
      </c>
      <c r="D4146">
        <v>1900</v>
      </c>
      <c r="E4146" s="957">
        <v>1</v>
      </c>
      <c r="F4146" t="s">
        <v>442</v>
      </c>
      <c r="G4146" s="957">
        <v>182</v>
      </c>
      <c r="H4146" t="s">
        <v>393</v>
      </c>
      <c r="I4146" t="s">
        <v>491</v>
      </c>
      <c r="J4146" t="s">
        <v>447</v>
      </c>
      <c r="K4146" t="s">
        <v>437</v>
      </c>
      <c r="L4146" s="15" t="s">
        <v>123</v>
      </c>
      <c r="M4146" t="s">
        <v>32</v>
      </c>
      <c r="N4146" s="677">
        <f t="shared" ca="1" si="713"/>
        <v>0</v>
      </c>
      <c r="O4146" s="677">
        <f t="shared" ca="1" si="713"/>
        <v>0</v>
      </c>
      <c r="P4146" s="677">
        <f t="shared" ca="1" si="713"/>
        <v>0</v>
      </c>
      <c r="Q4146" s="677">
        <f t="shared" ca="1" si="713"/>
        <v>0</v>
      </c>
      <c r="R4146" s="677">
        <f t="shared" ca="1" si="713"/>
        <v>0</v>
      </c>
      <c r="S4146" s="677">
        <f t="shared" ca="1" si="713"/>
        <v>0</v>
      </c>
      <c r="T4146" s="677">
        <f t="shared" ca="1" si="713"/>
        <v>0</v>
      </c>
      <c r="U4146" s="677">
        <f t="shared" ca="1" si="713"/>
        <v>0</v>
      </c>
      <c r="V4146" s="677">
        <f t="shared" ca="1" si="713"/>
        <v>0</v>
      </c>
      <c r="W4146" s="677">
        <f t="shared" ca="1" si="705"/>
        <v>0</v>
      </c>
      <c r="X4146" s="677">
        <f t="shared" ca="1" si="713"/>
        <v>0</v>
      </c>
      <c r="Y4146" s="677">
        <f t="shared" ca="1" si="713"/>
        <v>0</v>
      </c>
      <c r="Z4146" s="677">
        <f t="shared" ca="1" si="713"/>
        <v>0</v>
      </c>
      <c r="AA4146" t="str">
        <f t="shared" si="706"/>
        <v>ASR_COMP</v>
      </c>
      <c r="AB4146" s="957">
        <f t="shared" si="707"/>
        <v>44682</v>
      </c>
      <c r="AC4146" t="str">
        <f t="shared" si="708"/>
        <v>Unaudited</v>
      </c>
    </row>
    <row r="4147" spans="1:29" x14ac:dyDescent="0.25">
      <c r="A4147" t="s">
        <v>423</v>
      </c>
      <c r="B4147" t="s">
        <v>1388</v>
      </c>
      <c r="C4147" t="s">
        <v>1389</v>
      </c>
      <c r="D4147">
        <v>1900</v>
      </c>
      <c r="E4147" s="957">
        <v>1</v>
      </c>
      <c r="F4147" t="s">
        <v>442</v>
      </c>
      <c r="G4147" s="957">
        <v>182</v>
      </c>
      <c r="H4147" t="s">
        <v>393</v>
      </c>
      <c r="I4147" t="s">
        <v>491</v>
      </c>
      <c r="J4147" t="s">
        <v>447</v>
      </c>
      <c r="K4147" t="s">
        <v>437</v>
      </c>
      <c r="L4147" s="15" t="s">
        <v>946</v>
      </c>
      <c r="M4147" t="s">
        <v>938</v>
      </c>
      <c r="N4147" s="677">
        <f t="shared" ca="1" si="713"/>
        <v>0</v>
      </c>
      <c r="O4147" s="677">
        <f t="shared" ca="1" si="713"/>
        <v>0</v>
      </c>
      <c r="P4147" s="677">
        <f t="shared" ca="1" si="713"/>
        <v>0</v>
      </c>
      <c r="Q4147" s="677">
        <f t="shared" ca="1" si="713"/>
        <v>0</v>
      </c>
      <c r="R4147" s="677">
        <f t="shared" ca="1" si="713"/>
        <v>0</v>
      </c>
      <c r="S4147" s="677">
        <f t="shared" ca="1" si="713"/>
        <v>0</v>
      </c>
      <c r="T4147" s="677">
        <f t="shared" ca="1" si="713"/>
        <v>0</v>
      </c>
      <c r="U4147" s="677">
        <f t="shared" ca="1" si="713"/>
        <v>0</v>
      </c>
      <c r="V4147" s="677">
        <f t="shared" ca="1" si="713"/>
        <v>0</v>
      </c>
      <c r="W4147" s="677">
        <f t="shared" ca="1" si="705"/>
        <v>0</v>
      </c>
      <c r="X4147" s="677">
        <f t="shared" ca="1" si="713"/>
        <v>0</v>
      </c>
      <c r="Y4147" s="677">
        <f t="shared" ca="1" si="713"/>
        <v>0</v>
      </c>
      <c r="Z4147" s="677">
        <f t="shared" ca="1" si="713"/>
        <v>0</v>
      </c>
      <c r="AA4147" t="str">
        <f t="shared" si="706"/>
        <v>ASR_COMP</v>
      </c>
      <c r="AB4147" s="957">
        <f t="shared" si="707"/>
        <v>44682</v>
      </c>
      <c r="AC4147" t="str">
        <f t="shared" si="708"/>
        <v>Unaudited</v>
      </c>
    </row>
    <row r="4148" spans="1:29" x14ac:dyDescent="0.25">
      <c r="A4148" t="s">
        <v>423</v>
      </c>
      <c r="B4148" t="s">
        <v>1388</v>
      </c>
      <c r="C4148" t="s">
        <v>1389</v>
      </c>
      <c r="D4148">
        <v>1900</v>
      </c>
      <c r="E4148" s="957">
        <v>1</v>
      </c>
      <c r="F4148" t="s">
        <v>442</v>
      </c>
      <c r="G4148" s="957">
        <v>182</v>
      </c>
      <c r="H4148" t="s">
        <v>393</v>
      </c>
      <c r="I4148" t="s">
        <v>491</v>
      </c>
      <c r="J4148" t="s">
        <v>447</v>
      </c>
      <c r="K4148" t="s">
        <v>437</v>
      </c>
      <c r="L4148" s="15" t="s">
        <v>170</v>
      </c>
      <c r="M4148" t="s">
        <v>40</v>
      </c>
      <c r="N4148" s="677">
        <f t="shared" ca="1" si="713"/>
        <v>10683.182387643517</v>
      </c>
      <c r="O4148" s="677">
        <f t="shared" ca="1" si="713"/>
        <v>8256.3458543248653</v>
      </c>
      <c r="P4148" s="677">
        <f t="shared" ca="1" si="713"/>
        <v>266.43410441443029</v>
      </c>
      <c r="Q4148" s="677">
        <f t="shared" ca="1" si="713"/>
        <v>527.40363754771079</v>
      </c>
      <c r="R4148" s="677">
        <f t="shared" ca="1" si="713"/>
        <v>197.40408834374082</v>
      </c>
      <c r="S4148" s="677">
        <f t="shared" ca="1" si="713"/>
        <v>364.52663996407358</v>
      </c>
      <c r="T4148" s="677">
        <f t="shared" ca="1" si="713"/>
        <v>0</v>
      </c>
      <c r="U4148" s="677">
        <f t="shared" ca="1" si="713"/>
        <v>22.853242477685772</v>
      </c>
      <c r="V4148" s="677">
        <f t="shared" ca="1" si="713"/>
        <v>76.096941017404262</v>
      </c>
      <c r="W4148" s="677">
        <f t="shared" ca="1" si="705"/>
        <v>1.3747076328679297</v>
      </c>
      <c r="X4148" s="677">
        <f t="shared" ca="1" si="713"/>
        <v>888.45710075335967</v>
      </c>
      <c r="Y4148" s="677">
        <f t="shared" ca="1" si="713"/>
        <v>82.286071167380371</v>
      </c>
      <c r="Z4148" s="677">
        <f t="shared" ca="1" si="713"/>
        <v>0</v>
      </c>
      <c r="AA4148" t="str">
        <f t="shared" si="706"/>
        <v>ASR_COMP</v>
      </c>
      <c r="AB4148" s="957">
        <f t="shared" si="707"/>
        <v>44682</v>
      </c>
      <c r="AC4148" t="str">
        <f t="shared" si="708"/>
        <v>Unaudited</v>
      </c>
    </row>
    <row r="4149" spans="1:29" x14ac:dyDescent="0.25">
      <c r="A4149" t="s">
        <v>423</v>
      </c>
      <c r="B4149" t="s">
        <v>1388</v>
      </c>
      <c r="C4149" t="s">
        <v>1389</v>
      </c>
      <c r="D4149">
        <v>1900</v>
      </c>
      <c r="E4149" s="957">
        <v>1</v>
      </c>
      <c r="F4149" t="s">
        <v>442</v>
      </c>
      <c r="G4149" s="957">
        <v>182</v>
      </c>
      <c r="H4149" t="s">
        <v>393</v>
      </c>
      <c r="I4149" t="s">
        <v>491</v>
      </c>
      <c r="J4149" t="s">
        <v>447</v>
      </c>
      <c r="K4149" t="s">
        <v>437</v>
      </c>
      <c r="L4149" s="15" t="s">
        <v>171</v>
      </c>
      <c r="M4149" t="s">
        <v>332</v>
      </c>
      <c r="N4149" s="677">
        <f t="shared" ca="1" si="713"/>
        <v>0</v>
      </c>
      <c r="O4149" s="677">
        <f t="shared" ca="1" si="713"/>
        <v>0</v>
      </c>
      <c r="P4149" s="677">
        <f t="shared" ca="1" si="713"/>
        <v>0</v>
      </c>
      <c r="Q4149" s="677">
        <f t="shared" ca="1" si="713"/>
        <v>0</v>
      </c>
      <c r="R4149" s="677">
        <f t="shared" ca="1" si="713"/>
        <v>0</v>
      </c>
      <c r="S4149" s="677">
        <f t="shared" ca="1" si="713"/>
        <v>0</v>
      </c>
      <c r="T4149" s="677">
        <f t="shared" ca="1" si="713"/>
        <v>0</v>
      </c>
      <c r="U4149" s="677">
        <f t="shared" ca="1" si="713"/>
        <v>0</v>
      </c>
      <c r="V4149" s="677">
        <f t="shared" ca="1" si="713"/>
        <v>0</v>
      </c>
      <c r="W4149" s="677">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7">
        <f t="shared" ca="1" si="713"/>
        <v>0</v>
      </c>
      <c r="Y4149" s="677">
        <f t="shared" ca="1" si="713"/>
        <v>0</v>
      </c>
      <c r="Z4149" s="677">
        <f t="shared" ca="1" si="713"/>
        <v>0</v>
      </c>
      <c r="AA4149" t="str">
        <f t="shared" si="706"/>
        <v>ASR_COMP</v>
      </c>
      <c r="AB4149" s="957">
        <f t="shared" si="707"/>
        <v>44682</v>
      </c>
      <c r="AC4149" t="str">
        <f t="shared" si="708"/>
        <v>Unaudited</v>
      </c>
    </row>
    <row r="4150" spans="1:29" x14ac:dyDescent="0.25">
      <c r="A4150" t="s">
        <v>423</v>
      </c>
      <c r="B4150" t="s">
        <v>1388</v>
      </c>
      <c r="C4150" t="s">
        <v>1389</v>
      </c>
      <c r="D4150">
        <v>1900</v>
      </c>
      <c r="E4150" s="957">
        <v>1</v>
      </c>
      <c r="F4150" t="s">
        <v>442</v>
      </c>
      <c r="G4150" s="957">
        <v>182</v>
      </c>
      <c r="H4150" t="s">
        <v>393</v>
      </c>
      <c r="I4150" t="s">
        <v>491</v>
      </c>
      <c r="J4150" t="s">
        <v>453</v>
      </c>
      <c r="K4150" t="s">
        <v>438</v>
      </c>
      <c r="L4150" s="15" t="s">
        <v>124</v>
      </c>
      <c r="M4150" t="s">
        <v>27</v>
      </c>
      <c r="N4150" s="677">
        <f t="shared" ca="1" si="713"/>
        <v>2182254.4971954939</v>
      </c>
      <c r="O4150" s="677">
        <f t="shared" ca="1" si="713"/>
        <v>-2255.4205465305108</v>
      </c>
      <c r="P4150" s="677">
        <f t="shared" ca="1" si="713"/>
        <v>2184509.9177420242</v>
      </c>
      <c r="Q4150" s="677">
        <f t="shared" ca="1" si="713"/>
        <v>0</v>
      </c>
      <c r="R4150" s="677">
        <f t="shared" ca="1" si="713"/>
        <v>0</v>
      </c>
      <c r="S4150" s="677">
        <f t="shared" ca="1" si="713"/>
        <v>0</v>
      </c>
      <c r="T4150" s="677">
        <f t="shared" ca="1" si="713"/>
        <v>0</v>
      </c>
      <c r="U4150" s="677">
        <f t="shared" ca="1" si="713"/>
        <v>0</v>
      </c>
      <c r="V4150" s="677">
        <f t="shared" ca="1" si="713"/>
        <v>0</v>
      </c>
      <c r="W4150" s="677">
        <f t="shared" ca="1" si="714"/>
        <v>0</v>
      </c>
      <c r="X4150" s="677">
        <f t="shared" ca="1" si="713"/>
        <v>0</v>
      </c>
      <c r="Y4150" s="677">
        <f t="shared" ca="1" si="713"/>
        <v>0</v>
      </c>
      <c r="Z4150" s="677">
        <f t="shared" ca="1" si="713"/>
        <v>0</v>
      </c>
      <c r="AA4150" t="str">
        <f t="shared" si="706"/>
        <v>ASR_COMP</v>
      </c>
      <c r="AB4150" s="957">
        <f t="shared" si="707"/>
        <v>44682</v>
      </c>
      <c r="AC4150" t="str">
        <f t="shared" si="708"/>
        <v>Unaudited</v>
      </c>
    </row>
    <row r="4151" spans="1:29" x14ac:dyDescent="0.25">
      <c r="A4151" t="s">
        <v>423</v>
      </c>
      <c r="B4151" t="s">
        <v>1388</v>
      </c>
      <c r="C4151" t="s">
        <v>1389</v>
      </c>
      <c r="D4151">
        <v>1900</v>
      </c>
      <c r="E4151" s="957">
        <v>1</v>
      </c>
      <c r="F4151" t="s">
        <v>442</v>
      </c>
      <c r="G4151" s="957">
        <v>182</v>
      </c>
      <c r="H4151" t="s">
        <v>393</v>
      </c>
      <c r="I4151" t="s">
        <v>491</v>
      </c>
      <c r="J4151" t="s">
        <v>453</v>
      </c>
      <c r="K4151" t="s">
        <v>438</v>
      </c>
      <c r="L4151" s="15" t="s">
        <v>125</v>
      </c>
      <c r="M4151" t="s">
        <v>100</v>
      </c>
      <c r="N4151" s="677">
        <f t="shared" ca="1" si="713"/>
        <v>109396.23445745787</v>
      </c>
      <c r="O4151" s="677">
        <f t="shared" ca="1" si="713"/>
        <v>48647.565354873601</v>
      </c>
      <c r="P4151" s="677">
        <f t="shared" ca="1" si="713"/>
        <v>60748.669102584267</v>
      </c>
      <c r="Q4151" s="677">
        <f t="shared" ca="1" si="713"/>
        <v>0</v>
      </c>
      <c r="R4151" s="677">
        <f t="shared" ca="1" si="713"/>
        <v>0</v>
      </c>
      <c r="S4151" s="677">
        <f t="shared" ca="1" si="713"/>
        <v>0</v>
      </c>
      <c r="T4151" s="677">
        <f t="shared" ca="1" si="713"/>
        <v>0</v>
      </c>
      <c r="U4151" s="677">
        <f t="shared" ca="1" si="713"/>
        <v>0</v>
      </c>
      <c r="V4151" s="677">
        <f t="shared" ca="1" si="713"/>
        <v>0</v>
      </c>
      <c r="W4151" s="677">
        <f t="shared" ca="1" si="714"/>
        <v>0</v>
      </c>
      <c r="X4151" s="677">
        <f t="shared" ca="1" si="713"/>
        <v>0</v>
      </c>
      <c r="Y4151" s="677">
        <f t="shared" ca="1" si="713"/>
        <v>0</v>
      </c>
      <c r="Z4151" s="677">
        <f t="shared" ca="1" si="713"/>
        <v>0</v>
      </c>
      <c r="AA4151" t="str">
        <f t="shared" si="706"/>
        <v>ASR_COMP</v>
      </c>
      <c r="AB4151" s="957">
        <f t="shared" si="707"/>
        <v>44682</v>
      </c>
      <c r="AC4151" t="str">
        <f t="shared" si="708"/>
        <v>Unaudited</v>
      </c>
    </row>
    <row r="4152" spans="1:29" x14ac:dyDescent="0.25">
      <c r="A4152" t="s">
        <v>423</v>
      </c>
      <c r="B4152" t="s">
        <v>1388</v>
      </c>
      <c r="C4152" t="s">
        <v>1389</v>
      </c>
      <c r="D4152">
        <v>1900</v>
      </c>
      <c r="E4152" s="957">
        <v>1</v>
      </c>
      <c r="F4152" t="s">
        <v>442</v>
      </c>
      <c r="G4152" s="957">
        <v>182</v>
      </c>
      <c r="H4152" t="s">
        <v>393</v>
      </c>
      <c r="I4152" t="s">
        <v>491</v>
      </c>
      <c r="J4152" t="s">
        <v>453</v>
      </c>
      <c r="K4152" t="s">
        <v>438</v>
      </c>
      <c r="L4152" s="15" t="s">
        <v>126</v>
      </c>
      <c r="M4152" t="s">
        <v>101</v>
      </c>
      <c r="N4152" s="677">
        <f t="shared" ca="1" si="713"/>
        <v>299459.91588347469</v>
      </c>
      <c r="O4152" s="677">
        <f t="shared" ca="1" si="713"/>
        <v>223146.96475969261</v>
      </c>
      <c r="P4152" s="677">
        <f t="shared" ca="1" si="713"/>
        <v>76312.951123782084</v>
      </c>
      <c r="Q4152" s="677">
        <f t="shared" ca="1" si="713"/>
        <v>0</v>
      </c>
      <c r="R4152" s="677">
        <f t="shared" ca="1" si="713"/>
        <v>0</v>
      </c>
      <c r="S4152" s="677">
        <f t="shared" ca="1" si="713"/>
        <v>0</v>
      </c>
      <c r="T4152" s="677">
        <f t="shared" ca="1" si="713"/>
        <v>0</v>
      </c>
      <c r="U4152" s="677">
        <f t="shared" ca="1" si="713"/>
        <v>0</v>
      </c>
      <c r="V4152" s="677">
        <f t="shared" ca="1" si="713"/>
        <v>0</v>
      </c>
      <c r="W4152" s="677">
        <f t="shared" ca="1" si="714"/>
        <v>0</v>
      </c>
      <c r="X4152" s="677">
        <f t="shared" ca="1" si="713"/>
        <v>0</v>
      </c>
      <c r="Y4152" s="677">
        <f t="shared" ca="1" si="713"/>
        <v>0</v>
      </c>
      <c r="Z4152" s="677">
        <f t="shared" ca="1" si="713"/>
        <v>0</v>
      </c>
      <c r="AA4152" t="str">
        <f t="shared" si="706"/>
        <v>ASR_COMP</v>
      </c>
      <c r="AB4152" s="957">
        <f t="shared" si="707"/>
        <v>44682</v>
      </c>
      <c r="AC4152" t="str">
        <f t="shared" si="708"/>
        <v>Unaudited</v>
      </c>
    </row>
    <row r="4153" spans="1:29" x14ac:dyDescent="0.25">
      <c r="A4153" t="s">
        <v>423</v>
      </c>
      <c r="B4153" t="s">
        <v>1388</v>
      </c>
      <c r="C4153" t="s">
        <v>1389</v>
      </c>
      <c r="D4153">
        <v>1900</v>
      </c>
      <c r="E4153" s="957">
        <v>1</v>
      </c>
      <c r="F4153" t="s">
        <v>442</v>
      </c>
      <c r="G4153" s="957">
        <v>182</v>
      </c>
      <c r="H4153" t="s">
        <v>393</v>
      </c>
      <c r="I4153" t="s">
        <v>491</v>
      </c>
      <c r="J4153" t="s">
        <v>453</v>
      </c>
      <c r="K4153" t="s">
        <v>438</v>
      </c>
      <c r="L4153" s="15" t="s">
        <v>127</v>
      </c>
      <c r="M4153" t="s">
        <v>102</v>
      </c>
      <c r="N4153" s="677">
        <f t="shared" ca="1" si="713"/>
        <v>71463.827363367527</v>
      </c>
      <c r="O4153" s="677">
        <f t="shared" ca="1" si="713"/>
        <v>42882.151301612466</v>
      </c>
      <c r="P4153" s="677">
        <f t="shared" ca="1" si="713"/>
        <v>28581.676061755061</v>
      </c>
      <c r="Q4153" s="677">
        <f t="shared" ca="1" si="713"/>
        <v>0</v>
      </c>
      <c r="R4153" s="677">
        <f t="shared" ca="1" si="713"/>
        <v>0</v>
      </c>
      <c r="S4153" s="677">
        <f t="shared" ca="1" si="713"/>
        <v>0</v>
      </c>
      <c r="T4153" s="677">
        <f t="shared" ca="1" si="713"/>
        <v>0</v>
      </c>
      <c r="U4153" s="677">
        <f t="shared" ca="1" si="713"/>
        <v>0</v>
      </c>
      <c r="V4153" s="677">
        <f t="shared" ca="1" si="713"/>
        <v>0</v>
      </c>
      <c r="W4153" s="677">
        <f t="shared" ca="1" si="714"/>
        <v>0</v>
      </c>
      <c r="X4153" s="677">
        <f t="shared" ca="1" si="713"/>
        <v>0</v>
      </c>
      <c r="Y4153" s="677">
        <f t="shared" ca="1" si="713"/>
        <v>0</v>
      </c>
      <c r="Z4153" s="677">
        <f t="shared" ca="1" si="713"/>
        <v>0</v>
      </c>
      <c r="AA4153" t="str">
        <f t="shared" si="706"/>
        <v>ASR_COMP</v>
      </c>
      <c r="AB4153" s="957">
        <f t="shared" si="707"/>
        <v>44682</v>
      </c>
      <c r="AC4153" t="str">
        <f t="shared" si="708"/>
        <v>Unaudited</v>
      </c>
    </row>
    <row r="4154" spans="1:29" x14ac:dyDescent="0.25">
      <c r="A4154" t="s">
        <v>423</v>
      </c>
      <c r="B4154" t="s">
        <v>1388</v>
      </c>
      <c r="C4154" t="s">
        <v>1389</v>
      </c>
      <c r="D4154">
        <v>1900</v>
      </c>
      <c r="E4154" s="957">
        <v>1</v>
      </c>
      <c r="F4154" t="s">
        <v>442</v>
      </c>
      <c r="G4154" s="957">
        <v>182</v>
      </c>
      <c r="H4154" t="s">
        <v>393</v>
      </c>
      <c r="I4154" t="s">
        <v>491</v>
      </c>
      <c r="J4154" t="s">
        <v>453</v>
      </c>
      <c r="K4154" t="s">
        <v>438</v>
      </c>
      <c r="L4154" s="15" t="s">
        <v>128</v>
      </c>
      <c r="M4154" t="s">
        <v>103</v>
      </c>
      <c r="N4154" s="677">
        <f t="shared" ca="1" si="713"/>
        <v>248153.8197764043</v>
      </c>
      <c r="O4154" s="677">
        <f t="shared" ca="1" si="713"/>
        <v>47769.787541300015</v>
      </c>
      <c r="P4154" s="677">
        <f t="shared" ca="1" si="713"/>
        <v>200384.03223510427</v>
      </c>
      <c r="Q4154" s="677">
        <f t="shared" ca="1" si="713"/>
        <v>0</v>
      </c>
      <c r="R4154" s="677">
        <f t="shared" ca="1" si="713"/>
        <v>0</v>
      </c>
      <c r="S4154" s="677">
        <f t="shared" ca="1" si="713"/>
        <v>0</v>
      </c>
      <c r="T4154" s="677">
        <f t="shared" ca="1" si="713"/>
        <v>0</v>
      </c>
      <c r="U4154" s="677">
        <f t="shared" ca="1" si="713"/>
        <v>0</v>
      </c>
      <c r="V4154" s="677">
        <f t="shared" ca="1" si="713"/>
        <v>0</v>
      </c>
      <c r="W4154" s="677">
        <f t="shared" ca="1" si="714"/>
        <v>0</v>
      </c>
      <c r="X4154" s="677">
        <f t="shared" ca="1" si="713"/>
        <v>0</v>
      </c>
      <c r="Y4154" s="677">
        <f t="shared" ca="1" si="713"/>
        <v>0</v>
      </c>
      <c r="Z4154" s="677">
        <f t="shared" ca="1" si="713"/>
        <v>0</v>
      </c>
      <c r="AA4154" t="str">
        <f t="shared" si="706"/>
        <v>ASR_COMP</v>
      </c>
      <c r="AB4154" s="957">
        <f t="shared" si="707"/>
        <v>44682</v>
      </c>
      <c r="AC4154" t="str">
        <f t="shared" si="708"/>
        <v>Unaudited</v>
      </c>
    </row>
    <row r="4155" spans="1:29" x14ac:dyDescent="0.25">
      <c r="A4155" t="s">
        <v>423</v>
      </c>
      <c r="B4155" t="s">
        <v>1388</v>
      </c>
      <c r="C4155" t="s">
        <v>1389</v>
      </c>
      <c r="D4155">
        <v>1900</v>
      </c>
      <c r="E4155" s="957">
        <v>1</v>
      </c>
      <c r="F4155" t="s">
        <v>442</v>
      </c>
      <c r="G4155" s="957">
        <v>182</v>
      </c>
      <c r="H4155" t="s">
        <v>393</v>
      </c>
      <c r="I4155" t="s">
        <v>491</v>
      </c>
      <c r="J4155" t="s">
        <v>453</v>
      </c>
      <c r="K4155" t="s">
        <v>438</v>
      </c>
      <c r="L4155" s="15" t="s">
        <v>129</v>
      </c>
      <c r="M4155" t="s">
        <v>28</v>
      </c>
      <c r="N4155" s="677">
        <f t="shared" ca="1" si="713"/>
        <v>49894.83300721916</v>
      </c>
      <c r="O4155" s="677">
        <f t="shared" ca="1" si="713"/>
        <v>49894.83300721916</v>
      </c>
      <c r="P4155" s="677">
        <f t="shared" ca="1" si="713"/>
        <v>0</v>
      </c>
      <c r="Q4155" s="677">
        <f t="shared" ca="1" si="713"/>
        <v>0</v>
      </c>
      <c r="R4155" s="677">
        <f t="shared" ca="1" si="713"/>
        <v>0</v>
      </c>
      <c r="S4155" s="677">
        <f t="shared" ca="1" si="713"/>
        <v>0</v>
      </c>
      <c r="T4155" s="677">
        <f t="shared" ca="1" si="713"/>
        <v>0</v>
      </c>
      <c r="U4155" s="677">
        <f t="shared" ca="1" si="713"/>
        <v>0</v>
      </c>
      <c r="V4155" s="677">
        <f t="shared" ca="1" si="713"/>
        <v>0</v>
      </c>
      <c r="W4155" s="677">
        <f t="shared" ca="1" si="714"/>
        <v>0</v>
      </c>
      <c r="X4155" s="677">
        <f t="shared" ca="1" si="713"/>
        <v>0</v>
      </c>
      <c r="Y4155" s="677">
        <f t="shared" ca="1" si="713"/>
        <v>0</v>
      </c>
      <c r="Z4155" s="677">
        <f t="shared" ca="1" si="713"/>
        <v>0</v>
      </c>
      <c r="AA4155" t="str">
        <f t="shared" si="706"/>
        <v>ASR_COMP</v>
      </c>
      <c r="AB4155" s="957">
        <f t="shared" si="707"/>
        <v>44682</v>
      </c>
      <c r="AC4155" t="str">
        <f t="shared" si="708"/>
        <v>Unaudited</v>
      </c>
    </row>
    <row r="4156" spans="1:29" x14ac:dyDescent="0.25">
      <c r="A4156" t="s">
        <v>423</v>
      </c>
      <c r="B4156" t="s">
        <v>1388</v>
      </c>
      <c r="C4156" t="s">
        <v>1389</v>
      </c>
      <c r="D4156">
        <v>1900</v>
      </c>
      <c r="E4156" s="957">
        <v>1</v>
      </c>
      <c r="F4156" t="s">
        <v>442</v>
      </c>
      <c r="G4156" s="957">
        <v>182</v>
      </c>
      <c r="H4156" t="s">
        <v>393</v>
      </c>
      <c r="I4156" t="s">
        <v>491</v>
      </c>
      <c r="J4156" t="s">
        <v>439</v>
      </c>
      <c r="K4156" t="s">
        <v>439</v>
      </c>
      <c r="L4156" s="15" t="s">
        <v>131</v>
      </c>
      <c r="M4156" t="s">
        <v>329</v>
      </c>
      <c r="N4156" s="677">
        <f t="shared" ca="1" si="713"/>
        <v>0</v>
      </c>
      <c r="O4156" s="677">
        <f t="shared" ca="1" si="713"/>
        <v>0</v>
      </c>
      <c r="P4156" s="677">
        <f t="shared" ca="1" si="713"/>
        <v>0</v>
      </c>
      <c r="Q4156" s="677">
        <f t="shared" ca="1" si="713"/>
        <v>0</v>
      </c>
      <c r="R4156" s="677">
        <f t="shared" ca="1" si="713"/>
        <v>0</v>
      </c>
      <c r="S4156" s="677">
        <f t="shared" ca="1" si="713"/>
        <v>0</v>
      </c>
      <c r="T4156" s="677">
        <f t="shared" ca="1" si="713"/>
        <v>0</v>
      </c>
      <c r="U4156" s="677">
        <f t="shared" ca="1" si="713"/>
        <v>0</v>
      </c>
      <c r="V4156" s="677">
        <f t="shared" ca="1" si="713"/>
        <v>0</v>
      </c>
      <c r="W4156" s="677">
        <f t="shared" ca="1" si="714"/>
        <v>0</v>
      </c>
      <c r="X4156" s="677">
        <f t="shared" ca="1" si="713"/>
        <v>0</v>
      </c>
      <c r="Y4156" s="677">
        <f t="shared" ca="1" si="713"/>
        <v>0</v>
      </c>
      <c r="Z4156" s="677">
        <f t="shared" ca="1" si="713"/>
        <v>0</v>
      </c>
      <c r="AA4156" t="str">
        <f t="shared" si="706"/>
        <v>ASR_COMP</v>
      </c>
      <c r="AB4156" s="957">
        <f t="shared" si="707"/>
        <v>44682</v>
      </c>
      <c r="AC4156" t="str">
        <f t="shared" si="708"/>
        <v>Unaudited</v>
      </c>
    </row>
    <row r="4157" spans="1:29" x14ac:dyDescent="0.25">
      <c r="A4157" t="s">
        <v>423</v>
      </c>
      <c r="B4157" t="s">
        <v>1388</v>
      </c>
      <c r="C4157" t="s">
        <v>1389</v>
      </c>
      <c r="D4157">
        <v>1900</v>
      </c>
      <c r="E4157" s="957">
        <v>1</v>
      </c>
      <c r="F4157" t="s">
        <v>442</v>
      </c>
      <c r="G4157" s="957">
        <v>182</v>
      </c>
      <c r="H4157" t="s">
        <v>393</v>
      </c>
      <c r="I4157" t="s">
        <v>491</v>
      </c>
      <c r="J4157" t="s">
        <v>439</v>
      </c>
      <c r="K4157" t="s">
        <v>439</v>
      </c>
      <c r="L4157" s="15" t="s">
        <v>132</v>
      </c>
      <c r="M4157" t="s">
        <v>328</v>
      </c>
      <c r="N4157" s="677">
        <f t="shared" ca="1" si="713"/>
        <v>0</v>
      </c>
      <c r="O4157" s="677">
        <f t="shared" ca="1" si="713"/>
        <v>0</v>
      </c>
      <c r="P4157" s="677">
        <f t="shared" ca="1" si="713"/>
        <v>0</v>
      </c>
      <c r="Q4157" s="677">
        <f t="shared" ca="1" si="713"/>
        <v>0</v>
      </c>
      <c r="R4157" s="677">
        <f t="shared" ca="1" si="713"/>
        <v>0</v>
      </c>
      <c r="S4157" s="677">
        <f t="shared" ca="1" si="713"/>
        <v>0</v>
      </c>
      <c r="T4157" s="677">
        <f t="shared" ca="1" si="713"/>
        <v>0</v>
      </c>
      <c r="U4157" s="677">
        <f t="shared" ca="1" si="713"/>
        <v>0</v>
      </c>
      <c r="V4157" s="677">
        <f t="shared" ca="1" si="713"/>
        <v>0</v>
      </c>
      <c r="W4157" s="677">
        <f t="shared" ca="1" si="714"/>
        <v>0</v>
      </c>
      <c r="X4157" s="677">
        <f t="shared" ca="1" si="713"/>
        <v>0</v>
      </c>
      <c r="Y4157" s="677">
        <f t="shared" ca="1" si="713"/>
        <v>0</v>
      </c>
      <c r="Z4157" s="677">
        <f t="shared" ca="1" si="713"/>
        <v>0</v>
      </c>
      <c r="AA4157" t="str">
        <f t="shared" si="706"/>
        <v>ASR_COMP</v>
      </c>
      <c r="AB4157" s="957">
        <f t="shared" si="707"/>
        <v>44682</v>
      </c>
      <c r="AC4157" t="str">
        <f t="shared" si="708"/>
        <v>Unaudited</v>
      </c>
    </row>
    <row r="4158" spans="1:29" x14ac:dyDescent="0.25">
      <c r="A4158" t="s">
        <v>423</v>
      </c>
      <c r="B4158" t="s">
        <v>1388</v>
      </c>
      <c r="C4158" t="s">
        <v>1389</v>
      </c>
      <c r="D4158">
        <v>1900</v>
      </c>
      <c r="E4158" s="957">
        <v>1</v>
      </c>
      <c r="F4158" t="s">
        <v>442</v>
      </c>
      <c r="G4158" s="957">
        <v>182</v>
      </c>
      <c r="H4158" t="s">
        <v>393</v>
      </c>
      <c r="I4158" t="s">
        <v>491</v>
      </c>
      <c r="J4158" t="s">
        <v>439</v>
      </c>
      <c r="K4158" t="s">
        <v>439</v>
      </c>
      <c r="L4158" s="15" t="s">
        <v>133</v>
      </c>
      <c r="M4158" t="s">
        <v>182</v>
      </c>
      <c r="N4158" s="677">
        <f t="shared" ca="1" si="713"/>
        <v>0</v>
      </c>
      <c r="O4158" s="677">
        <f t="shared" ca="1" si="713"/>
        <v>0</v>
      </c>
      <c r="P4158" s="677">
        <f t="shared" ca="1" si="713"/>
        <v>0</v>
      </c>
      <c r="Q4158" s="677">
        <f t="shared" ca="1" si="713"/>
        <v>0</v>
      </c>
      <c r="R4158" s="677">
        <f t="shared" ca="1" si="713"/>
        <v>0</v>
      </c>
      <c r="S4158" s="677">
        <f t="shared" ca="1" si="713"/>
        <v>0</v>
      </c>
      <c r="T4158" s="677">
        <f t="shared" ca="1" si="713"/>
        <v>0</v>
      </c>
      <c r="U4158" s="677">
        <f t="shared" ca="1" si="713"/>
        <v>0</v>
      </c>
      <c r="V4158" s="677">
        <f t="shared" ca="1" si="713"/>
        <v>0</v>
      </c>
      <c r="W4158" s="677">
        <f t="shared" ca="1" si="714"/>
        <v>0</v>
      </c>
      <c r="X4158" s="677">
        <f t="shared" ca="1" si="713"/>
        <v>0</v>
      </c>
      <c r="Y4158" s="677">
        <f t="shared" ca="1" si="713"/>
        <v>0</v>
      </c>
      <c r="Z4158" s="677">
        <f t="shared" ca="1" si="713"/>
        <v>0</v>
      </c>
      <c r="AA4158" t="str">
        <f t="shared" si="706"/>
        <v>ASR_COMP</v>
      </c>
      <c r="AB4158" s="957">
        <f t="shared" si="707"/>
        <v>44682</v>
      </c>
      <c r="AC4158" t="str">
        <f t="shared" si="708"/>
        <v>Unaudited</v>
      </c>
    </row>
    <row r="4159" spans="1:29" x14ac:dyDescent="0.25">
      <c r="A4159" t="s">
        <v>423</v>
      </c>
      <c r="B4159" t="s">
        <v>1388</v>
      </c>
      <c r="C4159" t="s">
        <v>1389</v>
      </c>
      <c r="D4159">
        <v>1900</v>
      </c>
      <c r="E4159" s="957">
        <v>1</v>
      </c>
      <c r="F4159" t="s">
        <v>442</v>
      </c>
      <c r="G4159" s="957">
        <v>182</v>
      </c>
      <c r="H4159" t="s">
        <v>393</v>
      </c>
      <c r="I4159" t="s">
        <v>491</v>
      </c>
      <c r="J4159" t="s">
        <v>439</v>
      </c>
      <c r="K4159" t="s">
        <v>439</v>
      </c>
      <c r="L4159" s="15" t="s">
        <v>134</v>
      </c>
      <c r="M4159" t="s">
        <v>497</v>
      </c>
      <c r="N4159" s="677">
        <f t="shared" ca="1" si="713"/>
        <v>0</v>
      </c>
      <c r="O4159" s="677">
        <f t="shared" ca="1" si="713"/>
        <v>0</v>
      </c>
      <c r="P4159" s="677">
        <f t="shared" ca="1" si="713"/>
        <v>0</v>
      </c>
      <c r="Q4159" s="677">
        <f t="shared" ca="1" si="713"/>
        <v>0</v>
      </c>
      <c r="R4159" s="677">
        <f t="shared" ca="1" si="713"/>
        <v>0</v>
      </c>
      <c r="S4159" s="677">
        <f t="shared" ca="1" si="713"/>
        <v>0</v>
      </c>
      <c r="T4159" s="677">
        <f t="shared" ca="1" si="713"/>
        <v>0</v>
      </c>
      <c r="U4159" s="677">
        <f t="shared" ca="1" si="713"/>
        <v>0</v>
      </c>
      <c r="V4159" s="677">
        <f t="shared" ca="1" si="713"/>
        <v>0</v>
      </c>
      <c r="W4159" s="677">
        <f t="shared" ca="1" si="714"/>
        <v>0</v>
      </c>
      <c r="X4159" s="677">
        <f t="shared" ca="1" si="713"/>
        <v>0</v>
      </c>
      <c r="Y4159" s="677">
        <f t="shared" ca="1" si="713"/>
        <v>0</v>
      </c>
      <c r="Z4159" s="677">
        <f t="shared" ca="1" si="713"/>
        <v>0</v>
      </c>
      <c r="AA4159" t="str">
        <f t="shared" si="706"/>
        <v>ASR_COMP</v>
      </c>
      <c r="AB4159" s="957">
        <f t="shared" si="707"/>
        <v>44682</v>
      </c>
      <c r="AC4159" t="str">
        <f t="shared" si="708"/>
        <v>Unaudited</v>
      </c>
    </row>
    <row r="4160" spans="1:29" x14ac:dyDescent="0.25">
      <c r="A4160" t="s">
        <v>423</v>
      </c>
      <c r="B4160" t="s">
        <v>1388</v>
      </c>
      <c r="C4160" t="s">
        <v>1389</v>
      </c>
      <c r="D4160">
        <v>1900</v>
      </c>
      <c r="E4160" s="957">
        <v>1</v>
      </c>
      <c r="F4160" t="s">
        <v>442</v>
      </c>
      <c r="G4160" s="957">
        <v>182</v>
      </c>
      <c r="H4160" t="s">
        <v>393</v>
      </c>
      <c r="I4160" t="s">
        <v>491</v>
      </c>
      <c r="J4160" t="s">
        <v>439</v>
      </c>
      <c r="K4160" t="s">
        <v>439</v>
      </c>
      <c r="L4160" s="15" t="s">
        <v>135</v>
      </c>
      <c r="M4160" t="s">
        <v>498</v>
      </c>
      <c r="N4160" s="677">
        <f t="shared" ca="1" si="713"/>
        <v>0</v>
      </c>
      <c r="O4160" s="677">
        <f t="shared" ca="1" si="713"/>
        <v>0</v>
      </c>
      <c r="P4160" s="677">
        <f t="shared" ca="1" si="713"/>
        <v>0</v>
      </c>
      <c r="Q4160" s="677">
        <f t="shared" ca="1" si="713"/>
        <v>0</v>
      </c>
      <c r="R4160" s="677">
        <f t="shared" ca="1" si="713"/>
        <v>0</v>
      </c>
      <c r="S4160" s="677">
        <f t="shared" ca="1" si="713"/>
        <v>0</v>
      </c>
      <c r="T4160" s="677">
        <f t="shared" ca="1" si="713"/>
        <v>0</v>
      </c>
      <c r="U4160" s="677">
        <f t="shared" ca="1" si="713"/>
        <v>0</v>
      </c>
      <c r="V4160" s="677">
        <f t="shared" ca="1" si="713"/>
        <v>0</v>
      </c>
      <c r="W4160" s="677">
        <f t="shared" ca="1" si="714"/>
        <v>0</v>
      </c>
      <c r="X4160" s="677">
        <f t="shared" ca="1" si="713"/>
        <v>0</v>
      </c>
      <c r="Y4160" s="677">
        <f t="shared" ca="1" si="713"/>
        <v>0</v>
      </c>
      <c r="Z4160" s="677">
        <f t="shared" ca="1" si="713"/>
        <v>0</v>
      </c>
      <c r="AA4160" t="str">
        <f t="shared" si="706"/>
        <v>ASR_COMP</v>
      </c>
      <c r="AB4160" s="957">
        <f t="shared" si="707"/>
        <v>44682</v>
      </c>
      <c r="AC4160" t="str">
        <f t="shared" si="708"/>
        <v>Unaudited</v>
      </c>
    </row>
    <row r="4161" spans="1:29" x14ac:dyDescent="0.25">
      <c r="A4161" t="s">
        <v>423</v>
      </c>
      <c r="B4161" t="s">
        <v>1388</v>
      </c>
      <c r="C4161" t="s">
        <v>1389</v>
      </c>
      <c r="D4161">
        <v>1900</v>
      </c>
      <c r="E4161" s="957">
        <v>1</v>
      </c>
      <c r="F4161" t="s">
        <v>442</v>
      </c>
      <c r="G4161" s="957">
        <v>182</v>
      </c>
      <c r="H4161" t="s">
        <v>393</v>
      </c>
      <c r="I4161" t="s">
        <v>491</v>
      </c>
      <c r="J4161" t="s">
        <v>439</v>
      </c>
      <c r="K4161" t="s">
        <v>439</v>
      </c>
      <c r="L4161" s="15" t="s">
        <v>136</v>
      </c>
      <c r="M4161" t="s">
        <v>499</v>
      </c>
      <c r="N4161" s="677">
        <f t="shared" ca="1" si="713"/>
        <v>0</v>
      </c>
      <c r="O4161" s="677">
        <f t="shared" ca="1" si="713"/>
        <v>0</v>
      </c>
      <c r="P4161" s="677">
        <f t="shared" ca="1" si="713"/>
        <v>0</v>
      </c>
      <c r="Q4161" s="677">
        <f t="shared" ca="1" si="713"/>
        <v>0</v>
      </c>
      <c r="R4161" s="677">
        <f t="shared" ca="1" si="713"/>
        <v>0</v>
      </c>
      <c r="S4161" s="677">
        <f t="shared" ca="1" si="713"/>
        <v>0</v>
      </c>
      <c r="T4161" s="677">
        <f t="shared" ca="1" si="713"/>
        <v>0</v>
      </c>
      <c r="U4161" s="677">
        <f t="shared" ca="1" si="713"/>
        <v>0</v>
      </c>
      <c r="V4161" s="677">
        <f t="shared" ca="1" si="713"/>
        <v>0</v>
      </c>
      <c r="W4161" s="677">
        <f t="shared" ca="1" si="714"/>
        <v>0</v>
      </c>
      <c r="X4161" s="677">
        <f t="shared" ca="1" si="713"/>
        <v>0</v>
      </c>
      <c r="Y4161" s="677">
        <f t="shared" ca="1" si="713"/>
        <v>0</v>
      </c>
      <c r="Z4161" s="677">
        <f t="shared" ca="1" si="713"/>
        <v>0</v>
      </c>
      <c r="AA4161" t="str">
        <f t="shared" si="706"/>
        <v>ASR_COMP</v>
      </c>
      <c r="AB4161" s="957">
        <f t="shared" si="707"/>
        <v>44682</v>
      </c>
      <c r="AC4161" t="str">
        <f t="shared" si="708"/>
        <v>Unaudited</v>
      </c>
    </row>
    <row r="4162" spans="1:29" x14ac:dyDescent="0.25">
      <c r="A4162" t="s">
        <v>423</v>
      </c>
      <c r="B4162" t="s">
        <v>1388</v>
      </c>
      <c r="C4162" t="s">
        <v>1389</v>
      </c>
      <c r="D4162">
        <v>1900</v>
      </c>
      <c r="E4162" s="957">
        <v>1</v>
      </c>
      <c r="F4162" t="s">
        <v>442</v>
      </c>
      <c r="G4162" s="957">
        <v>182</v>
      </c>
      <c r="H4162" t="s">
        <v>393</v>
      </c>
      <c r="I4162" t="s">
        <v>492</v>
      </c>
      <c r="J4162" t="s">
        <v>26</v>
      </c>
      <c r="K4162" t="s">
        <v>26</v>
      </c>
      <c r="L4162" s="15" t="s">
        <v>272</v>
      </c>
      <c r="M4162" t="s">
        <v>26</v>
      </c>
      <c r="N4162" s="677">
        <f t="shared" ca="1" si="713"/>
        <v>1003266.6952957797</v>
      </c>
      <c r="O4162" s="677">
        <f t="shared" ca="1" si="713"/>
        <v>0</v>
      </c>
      <c r="P4162" s="677">
        <f t="shared" ca="1" si="713"/>
        <v>0</v>
      </c>
      <c r="Q4162" s="677">
        <f t="shared" ca="1" si="713"/>
        <v>0</v>
      </c>
      <c r="R4162" s="677">
        <f t="shared" ca="1" si="713"/>
        <v>0</v>
      </c>
      <c r="S4162" s="677">
        <f t="shared" ca="1" si="713"/>
        <v>0</v>
      </c>
      <c r="T4162" s="677">
        <f t="shared" ca="1" si="713"/>
        <v>0</v>
      </c>
      <c r="U4162" s="677">
        <f t="shared" ca="1" si="713"/>
        <v>0</v>
      </c>
      <c r="V4162" s="677">
        <f t="shared" ca="1" si="713"/>
        <v>0</v>
      </c>
      <c r="W4162" s="677">
        <f t="shared" ca="1" si="714"/>
        <v>0</v>
      </c>
      <c r="X4162" s="677">
        <f t="shared" ca="1" si="713"/>
        <v>0</v>
      </c>
      <c r="Y4162" s="677">
        <f t="shared" ca="1" si="713"/>
        <v>0</v>
      </c>
      <c r="Z4162" s="677">
        <f t="shared" ca="1" si="713"/>
        <v>0</v>
      </c>
      <c r="AA4162" t="str">
        <f t="shared" ref="AA4162:AA4225" si="715">file_name</f>
        <v>ASR_COMP</v>
      </c>
      <c r="AB4162" s="957">
        <f t="shared" ref="AB4162:AB4225" si="716">file_date</f>
        <v>44682</v>
      </c>
      <c r="AC4162" t="str">
        <f t="shared" ref="AC4162:AC4225" si="717">status</f>
        <v>Unaudited</v>
      </c>
    </row>
    <row r="4163" spans="1:29" x14ac:dyDescent="0.25">
      <c r="A4163" t="s">
        <v>423</v>
      </c>
      <c r="B4163" t="s">
        <v>1388</v>
      </c>
      <c r="C4163" t="s">
        <v>1389</v>
      </c>
      <c r="D4163">
        <v>1900</v>
      </c>
      <c r="E4163" s="957">
        <v>1</v>
      </c>
      <c r="F4163" t="s">
        <v>443</v>
      </c>
      <c r="G4163" s="957">
        <v>274</v>
      </c>
      <c r="H4163" t="s">
        <v>393</v>
      </c>
      <c r="I4163" t="s">
        <v>435</v>
      </c>
      <c r="J4163" t="s">
        <v>435</v>
      </c>
      <c r="K4163" t="s">
        <v>435</v>
      </c>
      <c r="M4163" t="s">
        <v>435</v>
      </c>
      <c r="N4163" s="677">
        <f t="shared" ca="1" si="713"/>
        <v>109212.32</v>
      </c>
      <c r="O4163" s="677">
        <f t="shared" ca="1" si="713"/>
        <v>83374.61</v>
      </c>
      <c r="P4163" s="677">
        <f t="shared" ca="1" si="713"/>
        <v>2820.3</v>
      </c>
      <c r="Q4163" s="677">
        <f t="shared" ca="1" si="713"/>
        <v>5484.1299999999992</v>
      </c>
      <c r="R4163" s="677">
        <f t="shared" ca="1" si="713"/>
        <v>1973.63</v>
      </c>
      <c r="S4163" s="677">
        <f t="shared" ca="1" si="713"/>
        <v>3943.51</v>
      </c>
      <c r="T4163" s="677">
        <f t="shared" ca="1" si="713"/>
        <v>698.43000000000006</v>
      </c>
      <c r="U4163" s="677">
        <f t="shared" ca="1" si="713"/>
        <v>234.16</v>
      </c>
      <c r="V4163" s="677">
        <f t="shared" ca="1" si="713"/>
        <v>795</v>
      </c>
      <c r="W4163" s="677">
        <f t="shared" ca="1" si="714"/>
        <v>14</v>
      </c>
      <c r="X4163" s="677">
        <f t="shared" ca="1" si="713"/>
        <v>9062.08</v>
      </c>
      <c r="Y4163" s="677">
        <f t="shared" ca="1" si="713"/>
        <v>812.47</v>
      </c>
      <c r="Z4163" s="677">
        <f t="shared" ca="1" si="713"/>
        <v>0</v>
      </c>
      <c r="AA4163" t="str">
        <f t="shared" si="715"/>
        <v>ASR_COMP</v>
      </c>
      <c r="AB4163" s="957">
        <f t="shared" si="716"/>
        <v>44682</v>
      </c>
      <c r="AC4163" t="str">
        <f t="shared" si="717"/>
        <v>Unaudited</v>
      </c>
    </row>
    <row r="4164" spans="1:29" x14ac:dyDescent="0.25">
      <c r="A4164" t="s">
        <v>423</v>
      </c>
      <c r="B4164" t="s">
        <v>1388</v>
      </c>
      <c r="C4164" t="s">
        <v>1389</v>
      </c>
      <c r="D4164">
        <v>1900</v>
      </c>
      <c r="E4164" s="957">
        <v>1</v>
      </c>
      <c r="F4164" t="s">
        <v>443</v>
      </c>
      <c r="G4164" s="957">
        <v>274</v>
      </c>
      <c r="H4164" t="s">
        <v>393</v>
      </c>
      <c r="I4164" t="s">
        <v>490</v>
      </c>
      <c r="J4164" t="s">
        <v>12</v>
      </c>
      <c r="K4164" t="s">
        <v>12</v>
      </c>
      <c r="L4164" s="15">
        <v>1.1000000000000001</v>
      </c>
      <c r="M4164" t="s">
        <v>12</v>
      </c>
      <c r="N4164" s="677">
        <f t="shared" ca="1" si="713"/>
        <v>34457578.503537811</v>
      </c>
      <c r="O4164" s="677">
        <f t="shared" ca="1" si="713"/>
        <v>17221337.947707359</v>
      </c>
      <c r="P4164" s="677">
        <f t="shared" ca="1" si="713"/>
        <v>1337000.4996109887</v>
      </c>
      <c r="Q4164" s="677">
        <f t="shared" ca="1" si="713"/>
        <v>6037533.3722284762</v>
      </c>
      <c r="R4164" s="677">
        <f t="shared" ca="1" si="713"/>
        <v>2963488.8857495948</v>
      </c>
      <c r="S4164" s="677">
        <f t="shared" ca="1" si="713"/>
        <v>919706.81440159655</v>
      </c>
      <c r="T4164" s="677">
        <f t="shared" ca="1" si="713"/>
        <v>310718.69649767695</v>
      </c>
      <c r="U4164" s="677">
        <f t="shared" ca="1" si="713"/>
        <v>50487.146776704263</v>
      </c>
      <c r="V4164" s="677">
        <f t="shared" ca="1" si="713"/>
        <v>2427956.4125323729</v>
      </c>
      <c r="W4164" s="677">
        <f t="shared" ca="1" si="714"/>
        <v>270268.62976948457</v>
      </c>
      <c r="X4164" s="677">
        <f t="shared" ca="1" si="713"/>
        <v>1069130.8147007399</v>
      </c>
      <c r="Y4164" s="677">
        <f t="shared" ca="1" si="713"/>
        <v>1849949.2835628076</v>
      </c>
      <c r="Z4164" s="677">
        <f t="shared" ca="1" si="713"/>
        <v>0</v>
      </c>
      <c r="AA4164" t="str">
        <f t="shared" si="715"/>
        <v>ASR_COMP</v>
      </c>
      <c r="AB4164" s="957">
        <f t="shared" si="716"/>
        <v>44682</v>
      </c>
      <c r="AC4164" t="str">
        <f t="shared" si="717"/>
        <v>Unaudited</v>
      </c>
    </row>
    <row r="4165" spans="1:29" x14ac:dyDescent="0.25">
      <c r="A4165" t="s">
        <v>423</v>
      </c>
      <c r="B4165" t="s">
        <v>1388</v>
      </c>
      <c r="C4165" t="s">
        <v>1389</v>
      </c>
      <c r="D4165">
        <v>1900</v>
      </c>
      <c r="E4165" s="957">
        <v>1</v>
      </c>
      <c r="F4165" t="s">
        <v>443</v>
      </c>
      <c r="G4165" s="957">
        <v>274</v>
      </c>
      <c r="H4165" t="s">
        <v>393</v>
      </c>
      <c r="I4165" t="s">
        <v>490</v>
      </c>
      <c r="J4165" t="s">
        <v>12</v>
      </c>
      <c r="K4165" t="s">
        <v>1331</v>
      </c>
      <c r="L4165" s="15" t="s">
        <v>1322</v>
      </c>
      <c r="M4165" t="s">
        <v>1331</v>
      </c>
      <c r="N4165" s="677">
        <f t="shared" ca="1" si="713"/>
        <v>509347.891148375</v>
      </c>
      <c r="O4165" s="677">
        <f t="shared" ca="1" si="713"/>
        <v>75469.441574631885</v>
      </c>
      <c r="P4165" s="677">
        <f t="shared" ca="1" si="713"/>
        <v>5917.2285338017255</v>
      </c>
      <c r="Q4165" s="677">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142264.56444528449</v>
      </c>
      <c r="R4165" s="677">
        <f t="shared" ca="1" si="718"/>
        <v>68383.048136840385</v>
      </c>
      <c r="S4165" s="677">
        <f t="shared" ca="1" si="718"/>
        <v>48927.797987198188</v>
      </c>
      <c r="T4165" s="677">
        <f t="shared" ca="1" si="718"/>
        <v>1279.3045969936229</v>
      </c>
      <c r="U4165" s="677">
        <f t="shared" ca="1" si="718"/>
        <v>2397.111793561382</v>
      </c>
      <c r="V4165" s="677">
        <f t="shared" ca="1" si="718"/>
        <v>56560.70241052183</v>
      </c>
      <c r="W4165" s="677">
        <f t="shared" ca="1" si="714"/>
        <v>9498.3383540212326</v>
      </c>
      <c r="X4165" s="677">
        <f t="shared" ca="1" si="718"/>
        <v>56779.720040313885</v>
      </c>
      <c r="Y4165" s="677">
        <f t="shared" ca="1" si="718"/>
        <v>41870.633275206405</v>
      </c>
      <c r="Z4165" s="677">
        <f t="shared" ca="1" si="718"/>
        <v>0</v>
      </c>
      <c r="AA4165" t="str">
        <f t="shared" si="715"/>
        <v>ASR_COMP</v>
      </c>
      <c r="AB4165" s="957">
        <f t="shared" si="716"/>
        <v>44682</v>
      </c>
      <c r="AC4165" t="str">
        <f t="shared" si="717"/>
        <v>Unaudited</v>
      </c>
    </row>
    <row r="4166" spans="1:29" x14ac:dyDescent="0.25">
      <c r="A4166" t="s">
        <v>423</v>
      </c>
      <c r="B4166" t="s">
        <v>1388</v>
      </c>
      <c r="C4166" t="s">
        <v>1389</v>
      </c>
      <c r="D4166">
        <v>1900</v>
      </c>
      <c r="E4166" s="957">
        <v>1</v>
      </c>
      <c r="F4166" t="s">
        <v>443</v>
      </c>
      <c r="G4166" s="957">
        <v>274</v>
      </c>
      <c r="H4166" t="s">
        <v>393</v>
      </c>
      <c r="I4166" t="s">
        <v>490</v>
      </c>
      <c r="J4166" t="s">
        <v>493</v>
      </c>
      <c r="K4166" t="s">
        <v>494</v>
      </c>
      <c r="L4166" s="15" t="s">
        <v>63</v>
      </c>
      <c r="M4166" t="s">
        <v>346</v>
      </c>
      <c r="N4166" s="677">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7">
        <f t="shared" ca="1" si="718"/>
        <v>0</v>
      </c>
      <c r="P4166" s="677">
        <f t="shared" ca="1" si="718"/>
        <v>0</v>
      </c>
      <c r="Q4166" s="677">
        <f t="shared" ca="1" si="718"/>
        <v>0</v>
      </c>
      <c r="R4166" s="677">
        <f t="shared" ca="1" si="718"/>
        <v>0</v>
      </c>
      <c r="S4166" s="677">
        <f t="shared" ca="1" si="718"/>
        <v>0</v>
      </c>
      <c r="T4166" s="677">
        <f t="shared" ca="1" si="718"/>
        <v>0</v>
      </c>
      <c r="U4166" s="677">
        <f t="shared" ca="1" si="718"/>
        <v>0</v>
      </c>
      <c r="V4166" s="677">
        <f t="shared" ca="1" si="718"/>
        <v>0</v>
      </c>
      <c r="W4166" s="677">
        <f t="shared" ca="1" si="714"/>
        <v>0</v>
      </c>
      <c r="X4166" s="677">
        <f t="shared" ca="1" si="718"/>
        <v>0</v>
      </c>
      <c r="Y4166" s="677">
        <f t="shared" ca="1" si="718"/>
        <v>0</v>
      </c>
      <c r="Z4166" s="677">
        <f t="shared" ca="1" si="718"/>
        <v>0</v>
      </c>
      <c r="AA4166" t="str">
        <f t="shared" si="715"/>
        <v>ASR_COMP</v>
      </c>
      <c r="AB4166" s="957">
        <f t="shared" si="716"/>
        <v>44682</v>
      </c>
      <c r="AC4166" t="str">
        <f t="shared" si="717"/>
        <v>Unaudited</v>
      </c>
    </row>
    <row r="4167" spans="1:29" x14ac:dyDescent="0.25">
      <c r="A4167" t="s">
        <v>423</v>
      </c>
      <c r="B4167" t="s">
        <v>1388</v>
      </c>
      <c r="C4167" t="s">
        <v>1389</v>
      </c>
      <c r="D4167">
        <v>1900</v>
      </c>
      <c r="E4167" s="957">
        <v>1</v>
      </c>
      <c r="F4167" t="s">
        <v>443</v>
      </c>
      <c r="G4167" s="957">
        <v>274</v>
      </c>
      <c r="H4167" t="s">
        <v>393</v>
      </c>
      <c r="I4167" t="s">
        <v>490</v>
      </c>
      <c r="J4167" t="s">
        <v>493</v>
      </c>
      <c r="K4167" t="s">
        <v>1022</v>
      </c>
      <c r="L4167" s="15" t="s">
        <v>918</v>
      </c>
      <c r="M4167" t="s">
        <v>919</v>
      </c>
      <c r="N4167" s="677">
        <f t="shared" ca="1" si="719"/>
        <v>490126.78096574411</v>
      </c>
      <c r="O4167" s="677">
        <f t="shared" ca="1" si="718"/>
        <v>421908.8891183057</v>
      </c>
      <c r="P4167" s="677">
        <f t="shared" ca="1" si="718"/>
        <v>24535.061847438366</v>
      </c>
      <c r="Q4167" s="677">
        <f t="shared" ca="1" si="718"/>
        <v>3692.0099999999998</v>
      </c>
      <c r="R4167" s="677">
        <f t="shared" ca="1" si="718"/>
        <v>10985.43</v>
      </c>
      <c r="S4167" s="677">
        <f t="shared" ca="1" si="718"/>
        <v>0</v>
      </c>
      <c r="T4167" s="677">
        <f t="shared" ca="1" si="718"/>
        <v>7011.9599999999991</v>
      </c>
      <c r="U4167" s="677">
        <f t="shared" ca="1" si="718"/>
        <v>0</v>
      </c>
      <c r="V4167" s="677">
        <f t="shared" ca="1" si="718"/>
        <v>21993.43</v>
      </c>
      <c r="W4167" s="677">
        <f t="shared" ca="1" si="714"/>
        <v>0</v>
      </c>
      <c r="X4167" s="677">
        <f t="shared" ca="1" si="718"/>
        <v>0</v>
      </c>
      <c r="Y4167" s="677">
        <f t="shared" ca="1" si="718"/>
        <v>0</v>
      </c>
      <c r="Z4167" s="677">
        <f t="shared" ca="1" si="718"/>
        <v>0</v>
      </c>
      <c r="AA4167" t="str">
        <f t="shared" si="715"/>
        <v>ASR_COMP</v>
      </c>
      <c r="AB4167" s="957">
        <f t="shared" si="716"/>
        <v>44682</v>
      </c>
      <c r="AC4167" t="str">
        <f t="shared" si="717"/>
        <v>Unaudited</v>
      </c>
    </row>
    <row r="4168" spans="1:29" x14ac:dyDescent="0.25">
      <c r="A4168" t="s">
        <v>423</v>
      </c>
      <c r="B4168" t="s">
        <v>1388</v>
      </c>
      <c r="C4168" t="s">
        <v>1389</v>
      </c>
      <c r="D4168">
        <v>1900</v>
      </c>
      <c r="E4168" s="957">
        <v>1</v>
      </c>
      <c r="F4168" t="s">
        <v>443</v>
      </c>
      <c r="G4168" s="957">
        <v>274</v>
      </c>
      <c r="H4168" t="s">
        <v>393</v>
      </c>
      <c r="I4168" t="s">
        <v>490</v>
      </c>
      <c r="J4168" t="s">
        <v>13</v>
      </c>
      <c r="K4168" t="s">
        <v>495</v>
      </c>
      <c r="L4168" s="15" t="s">
        <v>97</v>
      </c>
      <c r="M4168" t="s">
        <v>149</v>
      </c>
      <c r="N4168" s="677">
        <f t="shared" ca="1" si="719"/>
        <v>0</v>
      </c>
      <c r="O4168" s="677">
        <f t="shared" ca="1" si="718"/>
        <v>0</v>
      </c>
      <c r="P4168" s="677">
        <f t="shared" ca="1" si="718"/>
        <v>0</v>
      </c>
      <c r="Q4168" s="677">
        <f t="shared" ca="1" si="718"/>
        <v>0</v>
      </c>
      <c r="R4168" s="677">
        <f t="shared" ca="1" si="718"/>
        <v>0</v>
      </c>
      <c r="S4168" s="677">
        <f t="shared" ca="1" si="718"/>
        <v>0</v>
      </c>
      <c r="T4168" s="677">
        <f t="shared" ca="1" si="718"/>
        <v>0</v>
      </c>
      <c r="U4168" s="677">
        <f t="shared" ca="1" si="718"/>
        <v>0</v>
      </c>
      <c r="V4168" s="677">
        <f t="shared" ca="1" si="718"/>
        <v>0</v>
      </c>
      <c r="W4168" s="677">
        <f t="shared" ca="1" si="714"/>
        <v>0</v>
      </c>
      <c r="X4168" s="677">
        <f t="shared" ca="1" si="718"/>
        <v>0</v>
      </c>
      <c r="Y4168" s="677">
        <f t="shared" ca="1" si="718"/>
        <v>0</v>
      </c>
      <c r="Z4168" s="677">
        <f t="shared" ca="1" si="718"/>
        <v>0</v>
      </c>
      <c r="AA4168" t="str">
        <f t="shared" si="715"/>
        <v>ASR_COMP</v>
      </c>
      <c r="AB4168" s="957">
        <f t="shared" si="716"/>
        <v>44682</v>
      </c>
      <c r="AC4168" t="str">
        <f t="shared" si="717"/>
        <v>Unaudited</v>
      </c>
    </row>
    <row r="4169" spans="1:29" x14ac:dyDescent="0.25">
      <c r="A4169" t="s">
        <v>423</v>
      </c>
      <c r="B4169" t="s">
        <v>1388</v>
      </c>
      <c r="C4169" t="s">
        <v>1389</v>
      </c>
      <c r="D4169">
        <v>1900</v>
      </c>
      <c r="E4169" s="957">
        <v>1</v>
      </c>
      <c r="F4169" t="s">
        <v>443</v>
      </c>
      <c r="G4169" s="957">
        <v>274</v>
      </c>
      <c r="H4169" t="s">
        <v>393</v>
      </c>
      <c r="I4169" t="s">
        <v>490</v>
      </c>
      <c r="J4169" t="s">
        <v>13</v>
      </c>
      <c r="K4169" t="s">
        <v>13</v>
      </c>
      <c r="L4169" s="15" t="s">
        <v>35</v>
      </c>
      <c r="M4169" t="s">
        <v>13</v>
      </c>
      <c r="N4169" s="677">
        <f t="shared" ca="1" si="719"/>
        <v>278088.49337612215</v>
      </c>
      <c r="O4169" s="677">
        <f t="shared" ca="1" si="718"/>
        <v>175157.49917760209</v>
      </c>
      <c r="P4169" s="677">
        <f t="shared" ca="1" si="718"/>
        <v>13771.930759819046</v>
      </c>
      <c r="Q4169" s="677">
        <f t="shared" ca="1" si="718"/>
        <v>34535.566935433897</v>
      </c>
      <c r="R4169" s="677">
        <f t="shared" ca="1" si="718"/>
        <v>16601.325087597284</v>
      </c>
      <c r="S4169" s="677">
        <f t="shared" ca="1" si="718"/>
        <v>4001.2239405448677</v>
      </c>
      <c r="T4169" s="677">
        <f t="shared" ca="1" si="718"/>
        <v>2978.2328284063879</v>
      </c>
      <c r="U4169" s="677">
        <f t="shared" ca="1" si="718"/>
        <v>196.05134101278367</v>
      </c>
      <c r="V4169" s="677">
        <f t="shared" ca="1" si="718"/>
        <v>13732.099751892256</v>
      </c>
      <c r="W4169" s="677">
        <f t="shared" ca="1" si="714"/>
        <v>2306.1062888416704</v>
      </c>
      <c r="X4169" s="677">
        <f t="shared" ca="1" si="718"/>
        <v>4642.9525554756838</v>
      </c>
      <c r="Y4169" s="677">
        <f t="shared" ca="1" si="718"/>
        <v>10165.504709496177</v>
      </c>
      <c r="Z4169" s="677">
        <f t="shared" ca="1" si="718"/>
        <v>0</v>
      </c>
      <c r="AA4169" t="str">
        <f t="shared" si="715"/>
        <v>ASR_COMP</v>
      </c>
      <c r="AB4169" s="957">
        <f t="shared" si="716"/>
        <v>44682</v>
      </c>
      <c r="AC4169" t="str">
        <f t="shared" si="717"/>
        <v>Unaudited</v>
      </c>
    </row>
    <row r="4170" spans="1:29" x14ac:dyDescent="0.25">
      <c r="A4170" t="s">
        <v>423</v>
      </c>
      <c r="B4170" t="s">
        <v>1388</v>
      </c>
      <c r="C4170" t="s">
        <v>1389</v>
      </c>
      <c r="D4170">
        <v>1900</v>
      </c>
      <c r="E4170" s="957">
        <v>1</v>
      </c>
      <c r="F4170" t="s">
        <v>443</v>
      </c>
      <c r="G4170" s="957">
        <v>274</v>
      </c>
      <c r="H4170" t="s">
        <v>393</v>
      </c>
      <c r="I4170" t="s">
        <v>491</v>
      </c>
      <c r="J4170" t="s">
        <v>447</v>
      </c>
      <c r="K4170" t="s">
        <v>0</v>
      </c>
      <c r="L4170" s="15">
        <v>2.1</v>
      </c>
      <c r="M4170" t="s">
        <v>150</v>
      </c>
      <c r="N4170" s="677">
        <f t="shared" ca="1" si="719"/>
        <v>7787332.512425907</v>
      </c>
      <c r="O4170" s="677">
        <f t="shared" ca="1" si="718"/>
        <v>3877633.4909445811</v>
      </c>
      <c r="P4170" s="677">
        <f t="shared" ca="1" si="718"/>
        <v>228214.13292172606</v>
      </c>
      <c r="Q4170" s="677">
        <f t="shared" ca="1" si="718"/>
        <v>1643088.3083911906</v>
      </c>
      <c r="R4170" s="677">
        <f t="shared" ca="1" si="718"/>
        <v>538466.50788046815</v>
      </c>
      <c r="S4170" s="677">
        <f t="shared" ca="1" si="718"/>
        <v>51167.750390448185</v>
      </c>
      <c r="T4170" s="677">
        <f t="shared" ca="1" si="718"/>
        <v>100614.81620264568</v>
      </c>
      <c r="U4170" s="677">
        <f t="shared" ca="1" si="718"/>
        <v>953.94897806664153</v>
      </c>
      <c r="V4170" s="677">
        <f t="shared" ca="1" si="718"/>
        <v>79316.379007108204</v>
      </c>
      <c r="W4170" s="677">
        <f t="shared" ca="1" si="714"/>
        <v>3096.0640116473487</v>
      </c>
      <c r="X4170" s="677">
        <f t="shared" ca="1" si="718"/>
        <v>73575.793663911885</v>
      </c>
      <c r="Y4170" s="677">
        <f t="shared" ca="1" si="718"/>
        <v>1191205.3200341123</v>
      </c>
      <c r="Z4170" s="677">
        <f t="shared" ca="1" si="718"/>
        <v>0</v>
      </c>
      <c r="AA4170" t="str">
        <f t="shared" si="715"/>
        <v>ASR_COMP</v>
      </c>
      <c r="AB4170" s="957">
        <f t="shared" si="716"/>
        <v>44682</v>
      </c>
      <c r="AC4170" t="str">
        <f t="shared" si="717"/>
        <v>Unaudited</v>
      </c>
    </row>
    <row r="4171" spans="1:29" x14ac:dyDescent="0.25">
      <c r="A4171" t="s">
        <v>423</v>
      </c>
      <c r="B4171" t="s">
        <v>1388</v>
      </c>
      <c r="C4171" t="s">
        <v>1389</v>
      </c>
      <c r="D4171">
        <v>1900</v>
      </c>
      <c r="E4171" s="957">
        <v>1</v>
      </c>
      <c r="F4171" t="s">
        <v>443</v>
      </c>
      <c r="G4171" s="957">
        <v>274</v>
      </c>
      <c r="H4171" t="s">
        <v>393</v>
      </c>
      <c r="I4171" t="s">
        <v>491</v>
      </c>
      <c r="J4171" t="s">
        <v>447</v>
      </c>
      <c r="K4171" t="s">
        <v>0</v>
      </c>
      <c r="L4171" s="15">
        <v>2.2000000000000002</v>
      </c>
      <c r="M4171" t="s">
        <v>151</v>
      </c>
      <c r="N4171" s="677">
        <f t="shared" ca="1" si="719"/>
        <v>-2378730.7678600159</v>
      </c>
      <c r="O4171" s="677">
        <f t="shared" ca="1" si="718"/>
        <v>-1349984.3158239981</v>
      </c>
      <c r="P4171" s="677">
        <f t="shared" ca="1" si="718"/>
        <v>-74087.57073658731</v>
      </c>
      <c r="Q4171" s="677">
        <f t="shared" ca="1" si="718"/>
        <v>-423289.54106228257</v>
      </c>
      <c r="R4171" s="677">
        <f t="shared" ca="1" si="718"/>
        <v>-187630.55211031769</v>
      </c>
      <c r="S4171" s="677">
        <f t="shared" ca="1" si="718"/>
        <v>-14409.085666777657</v>
      </c>
      <c r="T4171" s="677">
        <f t="shared" ca="1" si="718"/>
        <v>-16248.270049873499</v>
      </c>
      <c r="U4171" s="677">
        <f t="shared" ca="1" si="718"/>
        <v>-401.06846644509386</v>
      </c>
      <c r="V4171" s="677">
        <f t="shared" ca="1" si="718"/>
        <v>-41360.317469823116</v>
      </c>
      <c r="W4171" s="677">
        <f t="shared" ca="1" si="714"/>
        <v>-4084.3502261431413</v>
      </c>
      <c r="X4171" s="677">
        <f t="shared" ca="1" si="718"/>
        <v>-33085.97813967093</v>
      </c>
      <c r="Y4171" s="677">
        <f t="shared" ca="1" si="718"/>
        <v>-234149.71810809718</v>
      </c>
      <c r="Z4171" s="677">
        <f t="shared" ca="1" si="718"/>
        <v>0</v>
      </c>
      <c r="AA4171" t="str">
        <f t="shared" si="715"/>
        <v>ASR_COMP</v>
      </c>
      <c r="AB4171" s="957">
        <f t="shared" si="716"/>
        <v>44682</v>
      </c>
      <c r="AC4171" t="str">
        <f t="shared" si="717"/>
        <v>Unaudited</v>
      </c>
    </row>
    <row r="4172" spans="1:29" x14ac:dyDescent="0.25">
      <c r="A4172" t="s">
        <v>423</v>
      </c>
      <c r="B4172" t="s">
        <v>1388</v>
      </c>
      <c r="C4172" t="s">
        <v>1389</v>
      </c>
      <c r="D4172">
        <v>1900</v>
      </c>
      <c r="E4172" s="957">
        <v>1</v>
      </c>
      <c r="F4172" t="s">
        <v>443</v>
      </c>
      <c r="G4172" s="957">
        <v>274</v>
      </c>
      <c r="H4172" t="s">
        <v>393</v>
      </c>
      <c r="I4172" t="s">
        <v>491</v>
      </c>
      <c r="J4172" t="s">
        <v>447</v>
      </c>
      <c r="K4172" t="s">
        <v>0</v>
      </c>
      <c r="L4172" s="15">
        <v>2.2999999999999998</v>
      </c>
      <c r="M4172" t="s">
        <v>152</v>
      </c>
      <c r="N4172" s="677">
        <f t="shared" ca="1" si="719"/>
        <v>2087477.6067411064</v>
      </c>
      <c r="O4172" s="677">
        <f t="shared" ca="1" si="718"/>
        <v>1593916.3013003683</v>
      </c>
      <c r="P4172" s="677">
        <f t="shared" ca="1" si="718"/>
        <v>99687.714283465059</v>
      </c>
      <c r="Q4172" s="677">
        <f t="shared" ca="1" si="718"/>
        <v>164085.78269492454</v>
      </c>
      <c r="R4172" s="677">
        <f t="shared" ca="1" si="718"/>
        <v>107596.98260959992</v>
      </c>
      <c r="S4172" s="677">
        <f t="shared" ca="1" si="718"/>
        <v>7245.264157820724</v>
      </c>
      <c r="T4172" s="677">
        <f t="shared" ca="1" si="718"/>
        <v>12717.477988673574</v>
      </c>
      <c r="U4172" s="677">
        <f t="shared" ca="1" si="718"/>
        <v>430.30245413164675</v>
      </c>
      <c r="V4172" s="677">
        <f t="shared" ca="1" si="718"/>
        <v>36699.221797669321</v>
      </c>
      <c r="W4172" s="677">
        <f t="shared" ca="1" si="714"/>
        <v>1447.5835248803942</v>
      </c>
      <c r="X4172" s="677">
        <f t="shared" ca="1" si="718"/>
        <v>12082.35107962771</v>
      </c>
      <c r="Y4172" s="677">
        <f t="shared" ca="1" si="718"/>
        <v>51568.624849945336</v>
      </c>
      <c r="Z4172" s="677">
        <f t="shared" ca="1" si="718"/>
        <v>0</v>
      </c>
      <c r="AA4172" t="str">
        <f t="shared" si="715"/>
        <v>ASR_COMP</v>
      </c>
      <c r="AB4172" s="957">
        <f t="shared" si="716"/>
        <v>44682</v>
      </c>
      <c r="AC4172" t="str">
        <f t="shared" si="717"/>
        <v>Unaudited</v>
      </c>
    </row>
    <row r="4173" spans="1:29" x14ac:dyDescent="0.25">
      <c r="A4173" t="s">
        <v>423</v>
      </c>
      <c r="B4173" t="s">
        <v>1388</v>
      </c>
      <c r="C4173" t="s">
        <v>1389</v>
      </c>
      <c r="D4173">
        <v>1900</v>
      </c>
      <c r="E4173" s="957">
        <v>1</v>
      </c>
      <c r="F4173" t="s">
        <v>443</v>
      </c>
      <c r="G4173" s="957">
        <v>274</v>
      </c>
      <c r="H4173" t="s">
        <v>393</v>
      </c>
      <c r="I4173" t="s">
        <v>491</v>
      </c>
      <c r="J4173" t="s">
        <v>447</v>
      </c>
      <c r="K4173" t="s">
        <v>0</v>
      </c>
      <c r="L4173" s="15">
        <v>2.4</v>
      </c>
      <c r="M4173" t="s">
        <v>153</v>
      </c>
      <c r="N4173" s="677">
        <f t="shared" ca="1" si="719"/>
        <v>4391377.1106830342</v>
      </c>
      <c r="O4173" s="677">
        <f t="shared" ca="1" si="718"/>
        <v>1914748.5749082121</v>
      </c>
      <c r="P4173" s="677">
        <f t="shared" ca="1" si="718"/>
        <v>155263.76906164706</v>
      </c>
      <c r="Q4173" s="677">
        <f t="shared" ca="1" si="718"/>
        <v>1558023.7302874897</v>
      </c>
      <c r="R4173" s="677">
        <f t="shared" ca="1" si="718"/>
        <v>334050.39078782272</v>
      </c>
      <c r="S4173" s="677">
        <f t="shared" ca="1" si="718"/>
        <v>49715.60845400043</v>
      </c>
      <c r="T4173" s="677">
        <f t="shared" ca="1" si="718"/>
        <v>17675.349734389845</v>
      </c>
      <c r="U4173" s="677">
        <f t="shared" ca="1" si="718"/>
        <v>7118.6736475226026</v>
      </c>
      <c r="V4173" s="677">
        <f t="shared" ca="1" si="718"/>
        <v>53702.618296228531</v>
      </c>
      <c r="W4173" s="677">
        <f t="shared" ca="1" si="714"/>
        <v>12624.752306794453</v>
      </c>
      <c r="X4173" s="677">
        <f t="shared" ca="1" si="718"/>
        <v>43317.281711213269</v>
      </c>
      <c r="Y4173" s="677">
        <f t="shared" ca="1" si="718"/>
        <v>245136.36148771475</v>
      </c>
      <c r="Z4173" s="677">
        <f t="shared" ca="1" si="718"/>
        <v>0</v>
      </c>
      <c r="AA4173" t="str">
        <f t="shared" si="715"/>
        <v>ASR_COMP</v>
      </c>
      <c r="AB4173" s="957">
        <f t="shared" si="716"/>
        <v>44682</v>
      </c>
      <c r="AC4173" t="str">
        <f t="shared" si="717"/>
        <v>Unaudited</v>
      </c>
    </row>
    <row r="4174" spans="1:29" x14ac:dyDescent="0.25">
      <c r="A4174" t="s">
        <v>423</v>
      </c>
      <c r="B4174" t="s">
        <v>1388</v>
      </c>
      <c r="C4174" t="s">
        <v>1389</v>
      </c>
      <c r="D4174">
        <v>1900</v>
      </c>
      <c r="E4174" s="957">
        <v>1</v>
      </c>
      <c r="F4174" t="s">
        <v>443</v>
      </c>
      <c r="G4174" s="957">
        <v>274</v>
      </c>
      <c r="H4174" t="s">
        <v>393</v>
      </c>
      <c r="I4174" t="s">
        <v>491</v>
      </c>
      <c r="J4174" t="s">
        <v>447</v>
      </c>
      <c r="K4174" t="s">
        <v>0</v>
      </c>
      <c r="L4174" s="15">
        <v>2.5</v>
      </c>
      <c r="M4174" t="s">
        <v>154</v>
      </c>
      <c r="N4174" s="677">
        <f t="shared" ca="1" si="719"/>
        <v>-2197093.7139701527</v>
      </c>
      <c r="O4174" s="677">
        <f t="shared" ca="1" si="718"/>
        <v>-1380722.2620580907</v>
      </c>
      <c r="P4174" s="677">
        <f t="shared" ca="1" si="718"/>
        <v>-90145.708646434898</v>
      </c>
      <c r="Q4174" s="677">
        <f t="shared" ca="1" si="718"/>
        <v>-463004.13581775664</v>
      </c>
      <c r="R4174" s="677">
        <f t="shared" ca="1" si="718"/>
        <v>-125233.68061807225</v>
      </c>
      <c r="S4174" s="677">
        <f t="shared" ca="1" si="718"/>
        <v>-23141.00263627321</v>
      </c>
      <c r="T4174" s="677">
        <f t="shared" ca="1" si="718"/>
        <v>-11093.098285181441</v>
      </c>
      <c r="U4174" s="677">
        <f t="shared" ca="1" si="718"/>
        <v>-950.55255035288815</v>
      </c>
      <c r="V4174" s="677">
        <f t="shared" ca="1" si="718"/>
        <v>-26022.519869955446</v>
      </c>
      <c r="W4174" s="677">
        <f t="shared" ca="1" si="714"/>
        <v>-1864.5125218502583</v>
      </c>
      <c r="X4174" s="677">
        <f t="shared" ca="1" si="718"/>
        <v>-12753.406030603584</v>
      </c>
      <c r="Y4174" s="677">
        <f t="shared" ca="1" si="718"/>
        <v>-62162.834935581122</v>
      </c>
      <c r="Z4174" s="677">
        <f t="shared" ca="1" si="718"/>
        <v>0</v>
      </c>
      <c r="AA4174" t="str">
        <f t="shared" si="715"/>
        <v>ASR_COMP</v>
      </c>
      <c r="AB4174" s="957">
        <f t="shared" si="716"/>
        <v>44682</v>
      </c>
      <c r="AC4174" t="str">
        <f t="shared" si="717"/>
        <v>Unaudited</v>
      </c>
    </row>
    <row r="4175" spans="1:29" x14ac:dyDescent="0.25">
      <c r="A4175" t="s">
        <v>423</v>
      </c>
      <c r="B4175" t="s">
        <v>1388</v>
      </c>
      <c r="C4175" t="s">
        <v>1389</v>
      </c>
      <c r="D4175">
        <v>1900</v>
      </c>
      <c r="E4175" s="957">
        <v>1</v>
      </c>
      <c r="F4175" t="s">
        <v>443</v>
      </c>
      <c r="G4175" s="957">
        <v>274</v>
      </c>
      <c r="H4175" t="s">
        <v>393</v>
      </c>
      <c r="I4175" t="s">
        <v>491</v>
      </c>
      <c r="J4175" t="s">
        <v>447</v>
      </c>
      <c r="K4175" t="s">
        <v>0</v>
      </c>
      <c r="L4175" s="15" t="s">
        <v>99</v>
      </c>
      <c r="M4175" t="s">
        <v>7</v>
      </c>
      <c r="N4175" s="677">
        <f t="shared" ca="1" si="719"/>
        <v>0</v>
      </c>
      <c r="O4175" s="677">
        <f t="shared" ca="1" si="718"/>
        <v>0</v>
      </c>
      <c r="P4175" s="677">
        <f t="shared" ca="1" si="718"/>
        <v>0</v>
      </c>
      <c r="Q4175" s="677">
        <f t="shared" ca="1" si="718"/>
        <v>0</v>
      </c>
      <c r="R4175" s="677">
        <f t="shared" ca="1" si="718"/>
        <v>0</v>
      </c>
      <c r="S4175" s="677">
        <f t="shared" ca="1" si="718"/>
        <v>0</v>
      </c>
      <c r="T4175" s="677">
        <f t="shared" ca="1" si="718"/>
        <v>0</v>
      </c>
      <c r="U4175" s="677">
        <f t="shared" ca="1" si="718"/>
        <v>0</v>
      </c>
      <c r="V4175" s="677">
        <f t="shared" ca="1" si="718"/>
        <v>0</v>
      </c>
      <c r="W4175" s="677">
        <f t="shared" ca="1" si="714"/>
        <v>0</v>
      </c>
      <c r="X4175" s="677">
        <f t="shared" ca="1" si="718"/>
        <v>0</v>
      </c>
      <c r="Y4175" s="677">
        <f t="shared" ca="1" si="718"/>
        <v>0</v>
      </c>
      <c r="Z4175" s="677">
        <f t="shared" ca="1" si="718"/>
        <v>0</v>
      </c>
      <c r="AA4175" t="str">
        <f t="shared" si="715"/>
        <v>ASR_COMP</v>
      </c>
      <c r="AB4175" s="957">
        <f t="shared" si="716"/>
        <v>44682</v>
      </c>
      <c r="AC4175" t="str">
        <f t="shared" si="717"/>
        <v>Unaudited</v>
      </c>
    </row>
    <row r="4176" spans="1:29" x14ac:dyDescent="0.25">
      <c r="A4176" t="s">
        <v>423</v>
      </c>
      <c r="B4176" t="s">
        <v>1388</v>
      </c>
      <c r="C4176" t="s">
        <v>1389</v>
      </c>
      <c r="D4176">
        <v>1900</v>
      </c>
      <c r="E4176" s="957">
        <v>1</v>
      </c>
      <c r="F4176" t="s">
        <v>443</v>
      </c>
      <c r="G4176" s="957">
        <v>274</v>
      </c>
      <c r="H4176" t="s">
        <v>393</v>
      </c>
      <c r="I4176" t="s">
        <v>491</v>
      </c>
      <c r="J4176" t="s">
        <v>447</v>
      </c>
      <c r="K4176" t="s">
        <v>0</v>
      </c>
      <c r="L4176" s="15" t="s">
        <v>155</v>
      </c>
      <c r="M4176" t="s">
        <v>454</v>
      </c>
      <c r="N4176" s="677">
        <f t="shared" ca="1" si="719"/>
        <v>0</v>
      </c>
      <c r="O4176" s="677">
        <f t="shared" ca="1" si="718"/>
        <v>0</v>
      </c>
      <c r="P4176" s="677">
        <f t="shared" ca="1" si="718"/>
        <v>0</v>
      </c>
      <c r="Q4176" s="677">
        <f t="shared" ca="1" si="718"/>
        <v>0</v>
      </c>
      <c r="R4176" s="677">
        <f t="shared" ca="1" si="718"/>
        <v>0</v>
      </c>
      <c r="S4176" s="677">
        <f t="shared" ca="1" si="718"/>
        <v>0</v>
      </c>
      <c r="T4176" s="677">
        <f t="shared" ca="1" si="718"/>
        <v>0</v>
      </c>
      <c r="U4176" s="677">
        <f t="shared" ca="1" si="718"/>
        <v>0</v>
      </c>
      <c r="V4176" s="677">
        <f t="shared" ca="1" si="718"/>
        <v>0</v>
      </c>
      <c r="W4176" s="677">
        <f t="shared" ca="1" si="714"/>
        <v>0</v>
      </c>
      <c r="X4176" s="677">
        <f t="shared" ca="1" si="718"/>
        <v>0</v>
      </c>
      <c r="Y4176" s="677">
        <f t="shared" ca="1" si="718"/>
        <v>0</v>
      </c>
      <c r="Z4176" s="677">
        <f t="shared" ca="1" si="718"/>
        <v>0</v>
      </c>
      <c r="AA4176" t="str">
        <f t="shared" si="715"/>
        <v>ASR_COMP</v>
      </c>
      <c r="AB4176" s="957">
        <f t="shared" si="716"/>
        <v>44682</v>
      </c>
      <c r="AC4176" t="str">
        <f t="shared" si="717"/>
        <v>Unaudited</v>
      </c>
    </row>
    <row r="4177" spans="1:29" x14ac:dyDescent="0.25">
      <c r="A4177" t="s">
        <v>423</v>
      </c>
      <c r="B4177" t="s">
        <v>1388</v>
      </c>
      <c r="C4177" t="s">
        <v>1389</v>
      </c>
      <c r="D4177">
        <v>1900</v>
      </c>
      <c r="E4177" s="957">
        <v>1</v>
      </c>
      <c r="F4177" t="s">
        <v>443</v>
      </c>
      <c r="G4177" s="957">
        <v>274</v>
      </c>
      <c r="H4177" t="s">
        <v>393</v>
      </c>
      <c r="I4177" t="s">
        <v>491</v>
      </c>
      <c r="J4177" t="s">
        <v>447</v>
      </c>
      <c r="K4177" t="s">
        <v>0</v>
      </c>
      <c r="L4177" s="15" t="s">
        <v>920</v>
      </c>
      <c r="M4177" t="s">
        <v>24</v>
      </c>
      <c r="N4177" s="677">
        <f t="shared" ca="1" si="719"/>
        <v>440017.36999999994</v>
      </c>
      <c r="O4177" s="677">
        <f t="shared" ca="1" si="718"/>
        <v>25645.1</v>
      </c>
      <c r="P4177" s="677">
        <f t="shared" ca="1" si="718"/>
        <v>0</v>
      </c>
      <c r="Q4177" s="677">
        <f t="shared" ca="1" si="718"/>
        <v>414372.26999999996</v>
      </c>
      <c r="R4177" s="677">
        <f t="shared" ca="1" si="718"/>
        <v>0</v>
      </c>
      <c r="S4177" s="677">
        <f t="shared" ca="1" si="718"/>
        <v>0</v>
      </c>
      <c r="T4177" s="677">
        <f t="shared" ca="1" si="718"/>
        <v>0</v>
      </c>
      <c r="U4177" s="677">
        <f t="shared" ca="1" si="718"/>
        <v>0</v>
      </c>
      <c r="V4177" s="677">
        <f t="shared" ca="1" si="718"/>
        <v>0</v>
      </c>
      <c r="W4177" s="677">
        <f t="shared" ca="1" si="714"/>
        <v>0</v>
      </c>
      <c r="X4177" s="677">
        <f t="shared" ca="1" si="718"/>
        <v>0</v>
      </c>
      <c r="Y4177" s="677">
        <f t="shared" ca="1" si="718"/>
        <v>0</v>
      </c>
      <c r="Z4177" s="677">
        <f t="shared" ca="1" si="718"/>
        <v>0</v>
      </c>
      <c r="AA4177" t="str">
        <f t="shared" si="715"/>
        <v>ASR_COMP</v>
      </c>
      <c r="AB4177" s="957">
        <f t="shared" si="716"/>
        <v>44682</v>
      </c>
      <c r="AC4177" t="str">
        <f t="shared" si="717"/>
        <v>Unaudited</v>
      </c>
    </row>
    <row r="4178" spans="1:29" x14ac:dyDescent="0.25">
      <c r="A4178" t="s">
        <v>423</v>
      </c>
      <c r="B4178" t="s">
        <v>1388</v>
      </c>
      <c r="C4178" t="s">
        <v>1389</v>
      </c>
      <c r="D4178">
        <v>1900</v>
      </c>
      <c r="E4178" s="957">
        <v>1</v>
      </c>
      <c r="F4178" t="s">
        <v>443</v>
      </c>
      <c r="G4178" s="957">
        <v>274</v>
      </c>
      <c r="H4178" t="s">
        <v>393</v>
      </c>
      <c r="I4178" t="s">
        <v>491</v>
      </c>
      <c r="J4178" t="s">
        <v>447</v>
      </c>
      <c r="K4178" t="s">
        <v>53</v>
      </c>
      <c r="L4178" s="15">
        <v>3.1</v>
      </c>
      <c r="M4178" t="s">
        <v>33</v>
      </c>
      <c r="N4178" s="677">
        <f t="shared" ca="1" si="719"/>
        <v>3241411.2732197572</v>
      </c>
      <c r="O4178" s="677">
        <f t="shared" ca="1" si="718"/>
        <v>2378647.1303982022</v>
      </c>
      <c r="P4178" s="677">
        <f t="shared" ca="1" si="718"/>
        <v>114453.17002489261</v>
      </c>
      <c r="Q4178" s="677">
        <f t="shared" ca="1" si="718"/>
        <v>398518.56381575245</v>
      </c>
      <c r="R4178" s="677">
        <f t="shared" ca="1" si="718"/>
        <v>131436.85472369142</v>
      </c>
      <c r="S4178" s="677">
        <f t="shared" ca="1" si="718"/>
        <v>16015.537573926811</v>
      </c>
      <c r="T4178" s="677">
        <f t="shared" ca="1" si="718"/>
        <v>24922.850536126691</v>
      </c>
      <c r="U4178" s="677">
        <f t="shared" ca="1" si="718"/>
        <v>935.40713780297551</v>
      </c>
      <c r="V4178" s="677">
        <f t="shared" ca="1" si="718"/>
        <v>33154.327308406719</v>
      </c>
      <c r="W4178" s="677">
        <f t="shared" ca="1" si="714"/>
        <v>5615.1880088436155</v>
      </c>
      <c r="X4178" s="677">
        <f t="shared" ca="1" si="718"/>
        <v>22580.449495200581</v>
      </c>
      <c r="Y4178" s="677">
        <f t="shared" ca="1" si="718"/>
        <v>115131.79419691159</v>
      </c>
      <c r="Z4178" s="677">
        <f t="shared" ca="1" si="718"/>
        <v>0</v>
      </c>
      <c r="AA4178" t="str">
        <f t="shared" si="715"/>
        <v>ASR_COMP</v>
      </c>
      <c r="AB4178" s="957">
        <f t="shared" si="716"/>
        <v>44682</v>
      </c>
      <c r="AC4178" t="str">
        <f t="shared" si="717"/>
        <v>Unaudited</v>
      </c>
    </row>
    <row r="4179" spans="1:29" x14ac:dyDescent="0.25">
      <c r="A4179" t="s">
        <v>423</v>
      </c>
      <c r="B4179" t="s">
        <v>1388</v>
      </c>
      <c r="C4179" t="s">
        <v>1389</v>
      </c>
      <c r="D4179">
        <v>1900</v>
      </c>
      <c r="E4179" s="957">
        <v>1</v>
      </c>
      <c r="F4179" t="s">
        <v>443</v>
      </c>
      <c r="G4179" s="957">
        <v>274</v>
      </c>
      <c r="H4179" t="s">
        <v>393</v>
      </c>
      <c r="I4179" t="s">
        <v>491</v>
      </c>
      <c r="J4179" t="s">
        <v>447</v>
      </c>
      <c r="K4179" t="s">
        <v>53</v>
      </c>
      <c r="L4179" s="15">
        <v>3.2</v>
      </c>
      <c r="M4179" t="s">
        <v>34</v>
      </c>
      <c r="N4179" s="677">
        <f t="shared" ca="1" si="719"/>
        <v>3170237.8463210622</v>
      </c>
      <c r="O4179" s="677">
        <f t="shared" ca="1" si="718"/>
        <v>1970373.4760275921</v>
      </c>
      <c r="P4179" s="677">
        <f t="shared" ca="1" si="718"/>
        <v>111372.96683759832</v>
      </c>
      <c r="Q4179" s="677">
        <f t="shared" ca="1" si="718"/>
        <v>529740.73739322345</v>
      </c>
      <c r="R4179" s="677">
        <f t="shared" ca="1" si="718"/>
        <v>170902.96453832017</v>
      </c>
      <c r="S4179" s="677">
        <f t="shared" ca="1" si="718"/>
        <v>35041.555021481268</v>
      </c>
      <c r="T4179" s="677">
        <f t="shared" ca="1" si="718"/>
        <v>19502.932768133316</v>
      </c>
      <c r="U4179" s="677">
        <f t="shared" ca="1" si="718"/>
        <v>802.26577337772642</v>
      </c>
      <c r="V4179" s="677">
        <f t="shared" ca="1" si="718"/>
        <v>58505.392875078069</v>
      </c>
      <c r="W4179" s="677">
        <f t="shared" ca="1" si="714"/>
        <v>8111.8824974630752</v>
      </c>
      <c r="X4179" s="677">
        <f t="shared" ca="1" si="718"/>
        <v>32699.461979036467</v>
      </c>
      <c r="Y4179" s="677">
        <f t="shared" ca="1" si="718"/>
        <v>233184.21060975848</v>
      </c>
      <c r="Z4179" s="677">
        <f t="shared" ca="1" si="718"/>
        <v>0</v>
      </c>
      <c r="AA4179" t="str">
        <f t="shared" si="715"/>
        <v>ASR_COMP</v>
      </c>
      <c r="AB4179" s="957">
        <f t="shared" si="716"/>
        <v>44682</v>
      </c>
      <c r="AC4179" t="str">
        <f t="shared" si="717"/>
        <v>Unaudited</v>
      </c>
    </row>
    <row r="4180" spans="1:29" x14ac:dyDescent="0.25">
      <c r="A4180" t="s">
        <v>423</v>
      </c>
      <c r="B4180" t="s">
        <v>1388</v>
      </c>
      <c r="C4180" t="s">
        <v>1389</v>
      </c>
      <c r="D4180">
        <v>1900</v>
      </c>
      <c r="E4180" s="957">
        <v>1</v>
      </c>
      <c r="F4180" t="s">
        <v>443</v>
      </c>
      <c r="G4180" s="957">
        <v>274</v>
      </c>
      <c r="H4180" t="s">
        <v>393</v>
      </c>
      <c r="I4180" t="s">
        <v>491</v>
      </c>
      <c r="J4180" t="s">
        <v>447</v>
      </c>
      <c r="K4180" t="s">
        <v>53</v>
      </c>
      <c r="L4180" s="15">
        <v>3.3</v>
      </c>
      <c r="M4180" t="s">
        <v>54</v>
      </c>
      <c r="N4180" s="677">
        <f t="shared" ca="1" si="719"/>
        <v>976.53</v>
      </c>
      <c r="O4180" s="677">
        <f t="shared" ca="1" si="718"/>
        <v>0</v>
      </c>
      <c r="P4180" s="677">
        <f t="shared" ca="1" si="718"/>
        <v>0</v>
      </c>
      <c r="Q4180" s="677">
        <f t="shared" ca="1" si="718"/>
        <v>0</v>
      </c>
      <c r="R4180" s="677">
        <f t="shared" ca="1" si="718"/>
        <v>0</v>
      </c>
      <c r="S4180" s="677">
        <f t="shared" ca="1" si="718"/>
        <v>487.25000000000006</v>
      </c>
      <c r="T4180" s="677">
        <f t="shared" ca="1" si="718"/>
        <v>0</v>
      </c>
      <c r="U4180" s="677">
        <f t="shared" ca="1" si="718"/>
        <v>64.099999999999994</v>
      </c>
      <c r="V4180" s="677">
        <f t="shared" ca="1" si="718"/>
        <v>0</v>
      </c>
      <c r="W4180" s="677">
        <f t="shared" ca="1" si="714"/>
        <v>0</v>
      </c>
      <c r="X4180" s="677">
        <f t="shared" ca="1" si="718"/>
        <v>405.28999999999996</v>
      </c>
      <c r="Y4180" s="677">
        <f t="shared" ca="1" si="718"/>
        <v>19.89</v>
      </c>
      <c r="Z4180" s="677">
        <f t="shared" ca="1" si="718"/>
        <v>0</v>
      </c>
      <c r="AA4180" t="str">
        <f t="shared" si="715"/>
        <v>ASR_COMP</v>
      </c>
      <c r="AB4180" s="957">
        <f t="shared" si="716"/>
        <v>44682</v>
      </c>
      <c r="AC4180" t="str">
        <f t="shared" si="717"/>
        <v>Unaudited</v>
      </c>
    </row>
    <row r="4181" spans="1:29" x14ac:dyDescent="0.25">
      <c r="A4181" t="s">
        <v>423</v>
      </c>
      <c r="B4181" t="s">
        <v>1388</v>
      </c>
      <c r="C4181" t="s">
        <v>1389</v>
      </c>
      <c r="D4181">
        <v>1900</v>
      </c>
      <c r="E4181" s="957">
        <v>1</v>
      </c>
      <c r="F4181" t="s">
        <v>443</v>
      </c>
      <c r="G4181" s="957">
        <v>274</v>
      </c>
      <c r="H4181" t="s">
        <v>393</v>
      </c>
      <c r="I4181" t="s">
        <v>491</v>
      </c>
      <c r="J4181" t="s">
        <v>447</v>
      </c>
      <c r="K4181" t="s">
        <v>53</v>
      </c>
      <c r="L4181" s="15" t="s">
        <v>44</v>
      </c>
      <c r="M4181" t="s">
        <v>156</v>
      </c>
      <c r="N4181" s="677">
        <f t="shared" ca="1" si="719"/>
        <v>0</v>
      </c>
      <c r="O4181" s="677">
        <f t="shared" ca="1" si="718"/>
        <v>0</v>
      </c>
      <c r="P4181" s="677">
        <f t="shared" ca="1" si="718"/>
        <v>0</v>
      </c>
      <c r="Q4181" s="677">
        <f t="shared" ca="1" si="718"/>
        <v>0</v>
      </c>
      <c r="R4181" s="677">
        <f t="shared" ca="1" si="718"/>
        <v>0</v>
      </c>
      <c r="S4181" s="677">
        <f t="shared" ca="1" si="718"/>
        <v>0</v>
      </c>
      <c r="T4181" s="677">
        <f t="shared" ca="1" si="718"/>
        <v>0</v>
      </c>
      <c r="U4181" s="677">
        <f t="shared" ca="1" si="718"/>
        <v>0</v>
      </c>
      <c r="V4181" s="677">
        <f t="shared" ca="1" si="718"/>
        <v>0</v>
      </c>
      <c r="W4181" s="677">
        <f t="shared" ca="1" si="714"/>
        <v>0</v>
      </c>
      <c r="X4181" s="677">
        <f t="shared" ca="1" si="718"/>
        <v>0</v>
      </c>
      <c r="Y4181" s="677">
        <f t="shared" ca="1" si="718"/>
        <v>0</v>
      </c>
      <c r="Z4181" s="677">
        <f t="shared" ca="1" si="718"/>
        <v>0</v>
      </c>
      <c r="AA4181" t="str">
        <f t="shared" si="715"/>
        <v>ASR_COMP</v>
      </c>
      <c r="AB4181" s="957">
        <f t="shared" si="716"/>
        <v>44682</v>
      </c>
      <c r="AC4181" t="str">
        <f t="shared" si="717"/>
        <v>Unaudited</v>
      </c>
    </row>
    <row r="4182" spans="1:29" x14ac:dyDescent="0.25">
      <c r="A4182" t="s">
        <v>423</v>
      </c>
      <c r="B4182" t="s">
        <v>1388</v>
      </c>
      <c r="C4182" t="s">
        <v>1389</v>
      </c>
      <c r="D4182">
        <v>1900</v>
      </c>
      <c r="E4182" s="957">
        <v>1</v>
      </c>
      <c r="F4182" t="s">
        <v>443</v>
      </c>
      <c r="G4182" s="957">
        <v>274</v>
      </c>
      <c r="H4182" t="s">
        <v>393</v>
      </c>
      <c r="I4182" t="s">
        <v>491</v>
      </c>
      <c r="J4182" t="s">
        <v>447</v>
      </c>
      <c r="K4182" t="s">
        <v>53</v>
      </c>
      <c r="L4182" s="15" t="s">
        <v>41</v>
      </c>
      <c r="M4182" t="s">
        <v>52</v>
      </c>
      <c r="N4182" s="677">
        <f t="shared" ca="1" si="719"/>
        <v>2162111.3105628965</v>
      </c>
      <c r="O4182" s="677">
        <f t="shared" ca="1" si="718"/>
        <v>1613455.264581023</v>
      </c>
      <c r="P4182" s="677">
        <f t="shared" ca="1" si="718"/>
        <v>54575.681383092997</v>
      </c>
      <c r="Q4182" s="677">
        <f t="shared" ca="1" si="718"/>
        <v>144741.95004911715</v>
      </c>
      <c r="R4182" s="677">
        <f t="shared" ca="1" si="718"/>
        <v>52200.002676258046</v>
      </c>
      <c r="S4182" s="677">
        <f t="shared" ca="1" si="718"/>
        <v>71157.041808944923</v>
      </c>
      <c r="T4182" s="677">
        <f t="shared" ca="1" si="718"/>
        <v>12770.178046483425</v>
      </c>
      <c r="U4182" s="677">
        <f t="shared" ca="1" si="718"/>
        <v>4226.5572172230686</v>
      </c>
      <c r="V4182" s="677">
        <f t="shared" ca="1" si="718"/>
        <v>21036.999910487633</v>
      </c>
      <c r="W4182" s="677">
        <f t="shared" ca="1" si="714"/>
        <v>369.53324811396089</v>
      </c>
      <c r="X4182" s="677">
        <f t="shared" ca="1" si="718"/>
        <v>165710.44378036878</v>
      </c>
      <c r="Y4182" s="677">
        <f t="shared" ca="1" si="718"/>
        <v>21867.657861783802</v>
      </c>
      <c r="Z4182" s="677">
        <f t="shared" ca="1" si="718"/>
        <v>0</v>
      </c>
      <c r="AA4182" t="str">
        <f t="shared" si="715"/>
        <v>ASR_COMP</v>
      </c>
      <c r="AB4182" s="957">
        <f t="shared" si="716"/>
        <v>44682</v>
      </c>
      <c r="AC4182" t="str">
        <f t="shared" si="717"/>
        <v>Unaudited</v>
      </c>
    </row>
    <row r="4183" spans="1:29" x14ac:dyDescent="0.25">
      <c r="A4183" t="s">
        <v>423</v>
      </c>
      <c r="B4183" t="s">
        <v>1388</v>
      </c>
      <c r="C4183" t="s">
        <v>1389</v>
      </c>
      <c r="D4183">
        <v>1900</v>
      </c>
      <c r="E4183" s="957">
        <v>1</v>
      </c>
      <c r="F4183" t="s">
        <v>443</v>
      </c>
      <c r="G4183" s="957">
        <v>274</v>
      </c>
      <c r="H4183" t="s">
        <v>393</v>
      </c>
      <c r="I4183" t="s">
        <v>491</v>
      </c>
      <c r="J4183" t="s">
        <v>447</v>
      </c>
      <c r="K4183" t="s">
        <v>53</v>
      </c>
      <c r="L4183" s="15" t="s">
        <v>42</v>
      </c>
      <c r="M4183" t="s">
        <v>157</v>
      </c>
      <c r="N4183" s="677">
        <f t="shared" ca="1" si="719"/>
        <v>-1955120.3984863581</v>
      </c>
      <c r="O4183" s="677">
        <f t="shared" ca="1" si="718"/>
        <v>-1339310.2257579614</v>
      </c>
      <c r="P4183" s="677">
        <f t="shared" ca="1" si="718"/>
        <v>-80381.092902273173</v>
      </c>
      <c r="Q4183" s="677">
        <f t="shared" ca="1" si="718"/>
        <v>-259982.95246093138</v>
      </c>
      <c r="R4183" s="677">
        <f t="shared" ca="1" si="718"/>
        <v>-98611.728329195437</v>
      </c>
      <c r="S4183" s="677">
        <f t="shared" ca="1" si="718"/>
        <v>-16912.403687515216</v>
      </c>
      <c r="T4183" s="677">
        <f t="shared" ca="1" si="718"/>
        <v>-13245.866612625805</v>
      </c>
      <c r="U4183" s="677">
        <f t="shared" ca="1" si="718"/>
        <v>-545.09188464789895</v>
      </c>
      <c r="V4183" s="677">
        <f t="shared" ca="1" si="718"/>
        <v>-30893.367434259126</v>
      </c>
      <c r="W4183" s="677">
        <f t="shared" ca="1" si="714"/>
        <v>-3081.4779654782833</v>
      </c>
      <c r="X4183" s="677">
        <f t="shared" ca="1" si="718"/>
        <v>-25467.608801461909</v>
      </c>
      <c r="Y4183" s="677">
        <f t="shared" ca="1" si="718"/>
        <v>-86688.582650008335</v>
      </c>
      <c r="Z4183" s="677">
        <f t="shared" ca="1" si="718"/>
        <v>0</v>
      </c>
      <c r="AA4183" t="str">
        <f t="shared" si="715"/>
        <v>ASR_COMP</v>
      </c>
      <c r="AB4183" s="957">
        <f t="shared" si="716"/>
        <v>44682</v>
      </c>
      <c r="AC4183" t="str">
        <f t="shared" si="717"/>
        <v>Unaudited</v>
      </c>
    </row>
    <row r="4184" spans="1:29" x14ac:dyDescent="0.25">
      <c r="A4184" t="s">
        <v>423</v>
      </c>
      <c r="B4184" t="s">
        <v>1388</v>
      </c>
      <c r="C4184" t="s">
        <v>1389</v>
      </c>
      <c r="D4184">
        <v>1900</v>
      </c>
      <c r="E4184" s="957">
        <v>1</v>
      </c>
      <c r="F4184" t="s">
        <v>443</v>
      </c>
      <c r="G4184" s="957">
        <v>274</v>
      </c>
      <c r="H4184" t="s">
        <v>393</v>
      </c>
      <c r="I4184" t="s">
        <v>491</v>
      </c>
      <c r="J4184" t="s">
        <v>447</v>
      </c>
      <c r="K4184" t="s">
        <v>53</v>
      </c>
      <c r="L4184" s="15" t="s">
        <v>43</v>
      </c>
      <c r="M4184" t="s">
        <v>465</v>
      </c>
      <c r="N4184" s="677">
        <f t="shared" ca="1" si="719"/>
        <v>930588.34922516695</v>
      </c>
      <c r="O4184" s="677">
        <f t="shared" ca="1" si="718"/>
        <v>551627.47354833479</v>
      </c>
      <c r="P4184" s="677">
        <f t="shared" ca="1" si="718"/>
        <v>44133.748435718458</v>
      </c>
      <c r="Q4184" s="677">
        <f t="shared" ca="1" si="718"/>
        <v>142504.47212969133</v>
      </c>
      <c r="R4184" s="677">
        <f t="shared" ca="1" si="718"/>
        <v>65995.897072287291</v>
      </c>
      <c r="S4184" s="677">
        <f t="shared" ca="1" si="718"/>
        <v>23129.606565670307</v>
      </c>
      <c r="T4184" s="677">
        <f t="shared" ca="1" si="718"/>
        <v>2480.9370951645637</v>
      </c>
      <c r="U4184" s="677">
        <f t="shared" ca="1" si="718"/>
        <v>1484.4747351514516</v>
      </c>
      <c r="V4184" s="677">
        <f t="shared" ca="1" si="718"/>
        <v>15902.462121454886</v>
      </c>
      <c r="W4184" s="677">
        <f t="shared" ca="1" si="714"/>
        <v>15694.349037847533</v>
      </c>
      <c r="X4184" s="677">
        <f t="shared" ca="1" si="718"/>
        <v>20595.080495069156</v>
      </c>
      <c r="Y4184" s="677">
        <f t="shared" ca="1" si="718"/>
        <v>47039.847988777183</v>
      </c>
      <c r="Z4184" s="677">
        <f t="shared" ca="1" si="718"/>
        <v>0</v>
      </c>
      <c r="AA4184" t="str">
        <f t="shared" si="715"/>
        <v>ASR_COMP</v>
      </c>
      <c r="AB4184" s="957">
        <f t="shared" si="716"/>
        <v>44682</v>
      </c>
      <c r="AC4184" t="str">
        <f t="shared" si="717"/>
        <v>Unaudited</v>
      </c>
    </row>
    <row r="4185" spans="1:29" x14ac:dyDescent="0.25">
      <c r="A4185" t="s">
        <v>423</v>
      </c>
      <c r="B4185" t="s">
        <v>1388</v>
      </c>
      <c r="C4185" t="s">
        <v>1389</v>
      </c>
      <c r="D4185">
        <v>1900</v>
      </c>
      <c r="E4185" s="957">
        <v>1</v>
      </c>
      <c r="F4185" t="s">
        <v>443</v>
      </c>
      <c r="G4185" s="957">
        <v>274</v>
      </c>
      <c r="H4185" t="s">
        <v>393</v>
      </c>
      <c r="I4185" t="s">
        <v>491</v>
      </c>
      <c r="J4185" t="s">
        <v>447</v>
      </c>
      <c r="K4185" t="s">
        <v>923</v>
      </c>
      <c r="L4185" s="15" t="s">
        <v>924</v>
      </c>
      <c r="M4185" t="s">
        <v>923</v>
      </c>
      <c r="N4185" s="677">
        <f t="shared" ca="1" si="719"/>
        <v>1046396.3028111284</v>
      </c>
      <c r="O4185" s="677">
        <f t="shared" ca="1" si="718"/>
        <v>925620.19375222723</v>
      </c>
      <c r="P4185" s="677">
        <f t="shared" ca="1" si="718"/>
        <v>65364.997132361874</v>
      </c>
      <c r="Q4185" s="677">
        <f t="shared" ca="1" si="718"/>
        <v>7873.6370752507937</v>
      </c>
      <c r="R4185" s="677">
        <f t="shared" ca="1" si="718"/>
        <v>15293.421362533247</v>
      </c>
      <c r="S4185" s="677">
        <f t="shared" ca="1" si="718"/>
        <v>938.53406612009474</v>
      </c>
      <c r="T4185" s="677">
        <f t="shared" ca="1" si="718"/>
        <v>6405.9531686734517</v>
      </c>
      <c r="U4185" s="677">
        <f t="shared" ca="1" si="718"/>
        <v>60.235789367127353</v>
      </c>
      <c r="V4185" s="677">
        <f t="shared" ca="1" si="718"/>
        <v>21897.511580232171</v>
      </c>
      <c r="W4185" s="677">
        <f t="shared" ca="1" si="714"/>
        <v>526.89475384675359</v>
      </c>
      <c r="X4185" s="677">
        <f t="shared" ca="1" si="718"/>
        <v>835.69016118920479</v>
      </c>
      <c r="Y4185" s="677">
        <f t="shared" ca="1" si="718"/>
        <v>1579.2339693264973</v>
      </c>
      <c r="Z4185" s="677">
        <f t="shared" ca="1" si="718"/>
        <v>0</v>
      </c>
      <c r="AA4185" t="str">
        <f t="shared" si="715"/>
        <v>ASR_COMP</v>
      </c>
      <c r="AB4185" s="957">
        <f t="shared" si="716"/>
        <v>44682</v>
      </c>
      <c r="AC4185" t="str">
        <f t="shared" si="717"/>
        <v>Unaudited</v>
      </c>
    </row>
    <row r="4186" spans="1:29" x14ac:dyDescent="0.25">
      <c r="A4186" t="s">
        <v>423</v>
      </c>
      <c r="B4186" t="s">
        <v>1388</v>
      </c>
      <c r="C4186" t="s">
        <v>1389</v>
      </c>
      <c r="D4186">
        <v>1900</v>
      </c>
      <c r="E4186" s="957">
        <v>1</v>
      </c>
      <c r="F4186" t="s">
        <v>443</v>
      </c>
      <c r="G4186" s="957">
        <v>274</v>
      </c>
      <c r="H4186" t="s">
        <v>393</v>
      </c>
      <c r="I4186" t="s">
        <v>491</v>
      </c>
      <c r="J4186" t="s">
        <v>447</v>
      </c>
      <c r="K4186" t="s">
        <v>923</v>
      </c>
      <c r="L4186" s="15" t="s">
        <v>925</v>
      </c>
      <c r="M4186" t="s">
        <v>928</v>
      </c>
      <c r="N4186" s="677">
        <f t="shared" ca="1" si="719"/>
        <v>-419776.01785764983</v>
      </c>
      <c r="O4186" s="677">
        <f t="shared" ca="1" si="718"/>
        <v>-238232.526321882</v>
      </c>
      <c r="P4186" s="677">
        <f t="shared" ca="1" si="718"/>
        <v>-13074.277188809525</v>
      </c>
      <c r="Q4186" s="677">
        <f t="shared" ca="1" si="718"/>
        <v>-74698.154305108692</v>
      </c>
      <c r="R4186" s="677">
        <f t="shared" ca="1" si="718"/>
        <v>-33111.273901820765</v>
      </c>
      <c r="S4186" s="677">
        <f t="shared" ca="1" si="718"/>
        <v>-2542.7798235489981</v>
      </c>
      <c r="T4186" s="677">
        <f t="shared" ca="1" si="718"/>
        <v>-2867.341773507088</v>
      </c>
      <c r="U4186" s="677">
        <f t="shared" ca="1" si="718"/>
        <v>-70.776788196193024</v>
      </c>
      <c r="V4186" s="677">
        <f t="shared" ca="1" si="718"/>
        <v>-7298.8795534981973</v>
      </c>
      <c r="W4186" s="677">
        <f t="shared" ca="1" si="714"/>
        <v>-720.76768696643671</v>
      </c>
      <c r="X4186" s="677">
        <f t="shared" ca="1" si="718"/>
        <v>-5838.7020246478114</v>
      </c>
      <c r="Y4186" s="677">
        <f t="shared" ca="1" si="718"/>
        <v>-41320.538489664214</v>
      </c>
      <c r="Z4186" s="677">
        <f t="shared" ca="1" si="718"/>
        <v>0</v>
      </c>
      <c r="AA4186" t="str">
        <f t="shared" si="715"/>
        <v>ASR_COMP</v>
      </c>
      <c r="AB4186" s="957">
        <f t="shared" si="716"/>
        <v>44682</v>
      </c>
      <c r="AC4186" t="str">
        <f t="shared" si="717"/>
        <v>Unaudited</v>
      </c>
    </row>
    <row r="4187" spans="1:29" x14ac:dyDescent="0.25">
      <c r="A4187" t="s">
        <v>423</v>
      </c>
      <c r="B4187" t="s">
        <v>1388</v>
      </c>
      <c r="C4187" t="s">
        <v>1389</v>
      </c>
      <c r="D4187">
        <v>1900</v>
      </c>
      <c r="E4187" s="957">
        <v>1</v>
      </c>
      <c r="F4187" t="s">
        <v>443</v>
      </c>
      <c r="G4187" s="957">
        <v>274</v>
      </c>
      <c r="H4187" t="s">
        <v>393</v>
      </c>
      <c r="I4187" t="s">
        <v>491</v>
      </c>
      <c r="J4187" t="s">
        <v>447</v>
      </c>
      <c r="K4187" t="s">
        <v>923</v>
      </c>
      <c r="L4187" s="15" t="s">
        <v>926</v>
      </c>
      <c r="M4187" t="s">
        <v>929</v>
      </c>
      <c r="N4187" s="677">
        <f t="shared" ca="1" si="719"/>
        <v>0</v>
      </c>
      <c r="O4187" s="677">
        <f t="shared" ca="1" si="718"/>
        <v>0</v>
      </c>
      <c r="P4187" s="677">
        <f t="shared" ca="1" si="718"/>
        <v>0</v>
      </c>
      <c r="Q4187" s="677">
        <f t="shared" ca="1" si="718"/>
        <v>0</v>
      </c>
      <c r="R4187" s="677">
        <f t="shared" ca="1" si="718"/>
        <v>0</v>
      </c>
      <c r="S4187" s="677">
        <f t="shared" ca="1" si="718"/>
        <v>0</v>
      </c>
      <c r="T4187" s="677">
        <f t="shared" ca="1" si="718"/>
        <v>0</v>
      </c>
      <c r="U4187" s="677">
        <f t="shared" ca="1" si="718"/>
        <v>0</v>
      </c>
      <c r="V4187" s="677">
        <f t="shared" ca="1" si="718"/>
        <v>0</v>
      </c>
      <c r="W4187" s="677">
        <f t="shared" ca="1" si="714"/>
        <v>0</v>
      </c>
      <c r="X4187" s="677">
        <f t="shared" ca="1" si="718"/>
        <v>0</v>
      </c>
      <c r="Y4187" s="677">
        <f t="shared" ca="1" si="718"/>
        <v>0</v>
      </c>
      <c r="Z4187" s="677">
        <f t="shared" ca="1" si="718"/>
        <v>0</v>
      </c>
      <c r="AA4187" t="str">
        <f t="shared" si="715"/>
        <v>ASR_COMP</v>
      </c>
      <c r="AB4187" s="957">
        <f t="shared" si="716"/>
        <v>44682</v>
      </c>
      <c r="AC4187" t="str">
        <f t="shared" si="717"/>
        <v>Unaudited</v>
      </c>
    </row>
    <row r="4188" spans="1:29" x14ac:dyDescent="0.25">
      <c r="A4188" t="s">
        <v>423</v>
      </c>
      <c r="B4188" t="s">
        <v>1388</v>
      </c>
      <c r="C4188" t="s">
        <v>1389</v>
      </c>
      <c r="D4188">
        <v>1900</v>
      </c>
      <c r="E4188" s="957">
        <v>1</v>
      </c>
      <c r="F4188" t="s">
        <v>443</v>
      </c>
      <c r="G4188" s="957">
        <v>274</v>
      </c>
      <c r="H4188" t="s">
        <v>393</v>
      </c>
      <c r="I4188" t="s">
        <v>491</v>
      </c>
      <c r="J4188" t="s">
        <v>447</v>
      </c>
      <c r="K4188" t="s">
        <v>448</v>
      </c>
      <c r="L4188" s="15">
        <v>5.0999999999999996</v>
      </c>
      <c r="M4188" t="s">
        <v>37</v>
      </c>
      <c r="N4188" s="677">
        <f t="shared" ca="1" si="719"/>
        <v>2270290.1295735603</v>
      </c>
      <c r="O4188" s="677">
        <f t="shared" ca="1" si="718"/>
        <v>687853.65001037391</v>
      </c>
      <c r="P4188" s="677">
        <f t="shared" ca="1" si="718"/>
        <v>293336.35596045537</v>
      </c>
      <c r="Q4188" s="677">
        <f t="shared" ca="1" si="718"/>
        <v>150281.18321942052</v>
      </c>
      <c r="R4188" s="677">
        <f t="shared" ca="1" si="718"/>
        <v>464351.04306061292</v>
      </c>
      <c r="S4188" s="677">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149049.22952726795</v>
      </c>
      <c r="T4188" s="677">
        <f t="shared" ca="1" si="720"/>
        <v>117157.60653076402</v>
      </c>
      <c r="U4188" s="677">
        <f t="shared" ca="1" si="720"/>
        <v>10571.365171096822</v>
      </c>
      <c r="V4188" s="677">
        <f t="shared" ca="1" si="720"/>
        <v>93388.50450504398</v>
      </c>
      <c r="W4188" s="677">
        <f t="shared" ca="1" si="714"/>
        <v>1092.0889384144477</v>
      </c>
      <c r="X4188" s="677">
        <f t="shared" ca="1" si="720"/>
        <v>201098.09907425739</v>
      </c>
      <c r="Y4188" s="677">
        <f t="shared" ca="1" si="720"/>
        <v>102111.00357585297</v>
      </c>
      <c r="Z4188" s="677">
        <f t="shared" ca="1" si="720"/>
        <v>0</v>
      </c>
      <c r="AA4188" t="str">
        <f t="shared" si="715"/>
        <v>ASR_COMP</v>
      </c>
      <c r="AB4188" s="957">
        <f t="shared" si="716"/>
        <v>44682</v>
      </c>
      <c r="AC4188" t="str">
        <f t="shared" si="717"/>
        <v>Unaudited</v>
      </c>
    </row>
    <row r="4189" spans="1:29" x14ac:dyDescent="0.25">
      <c r="A4189" t="s">
        <v>423</v>
      </c>
      <c r="B4189" t="s">
        <v>1388</v>
      </c>
      <c r="C4189" t="s">
        <v>1389</v>
      </c>
      <c r="D4189">
        <v>1900</v>
      </c>
      <c r="E4189" s="957">
        <v>1</v>
      </c>
      <c r="F4189" t="s">
        <v>443</v>
      </c>
      <c r="G4189" s="957">
        <v>274</v>
      </c>
      <c r="H4189" t="s">
        <v>393</v>
      </c>
      <c r="I4189" t="s">
        <v>491</v>
      </c>
      <c r="J4189" t="s">
        <v>447</v>
      </c>
      <c r="K4189" t="s">
        <v>448</v>
      </c>
      <c r="L4189" s="15">
        <v>5.2</v>
      </c>
      <c r="M4189" t="s">
        <v>306</v>
      </c>
      <c r="N4189" s="677">
        <f t="shared" ca="1" si="719"/>
        <v>0</v>
      </c>
      <c r="O4189" s="677">
        <f t="shared" ca="1" si="720"/>
        <v>0</v>
      </c>
      <c r="P4189" s="677">
        <f t="shared" ca="1" si="720"/>
        <v>0</v>
      </c>
      <c r="Q4189" s="677">
        <f t="shared" ca="1" si="720"/>
        <v>0</v>
      </c>
      <c r="R4189" s="677">
        <f t="shared" ca="1" si="720"/>
        <v>0</v>
      </c>
      <c r="S4189" s="677">
        <f t="shared" ca="1" si="720"/>
        <v>0</v>
      </c>
      <c r="T4189" s="677">
        <f t="shared" ca="1" si="720"/>
        <v>0</v>
      </c>
      <c r="U4189" s="677">
        <f t="shared" ca="1" si="720"/>
        <v>0</v>
      </c>
      <c r="V4189" s="677">
        <f t="shared" ca="1" si="720"/>
        <v>0</v>
      </c>
      <c r="W4189" s="677">
        <f t="shared" ca="1" si="714"/>
        <v>0</v>
      </c>
      <c r="X4189" s="677">
        <f t="shared" ca="1" si="720"/>
        <v>0</v>
      </c>
      <c r="Y4189" s="677">
        <f t="shared" ca="1" si="720"/>
        <v>0</v>
      </c>
      <c r="Z4189" s="677">
        <f t="shared" ca="1" si="720"/>
        <v>0</v>
      </c>
      <c r="AA4189" t="str">
        <f t="shared" si="715"/>
        <v>ASR_COMP</v>
      </c>
      <c r="AB4189" s="957">
        <f t="shared" si="716"/>
        <v>44682</v>
      </c>
      <c r="AC4189" t="str">
        <f t="shared" si="717"/>
        <v>Unaudited</v>
      </c>
    </row>
    <row r="4190" spans="1:29" x14ac:dyDescent="0.25">
      <c r="A4190" t="s">
        <v>423</v>
      </c>
      <c r="B4190" t="s">
        <v>1388</v>
      </c>
      <c r="C4190" t="s">
        <v>1389</v>
      </c>
      <c r="D4190">
        <v>1900</v>
      </c>
      <c r="E4190" s="957">
        <v>1</v>
      </c>
      <c r="F4190" t="s">
        <v>443</v>
      </c>
      <c r="G4190" s="957">
        <v>274</v>
      </c>
      <c r="H4190" t="s">
        <v>393</v>
      </c>
      <c r="I4190" t="s">
        <v>491</v>
      </c>
      <c r="J4190" t="s">
        <v>447</v>
      </c>
      <c r="K4190" t="s">
        <v>448</v>
      </c>
      <c r="L4190" s="15">
        <v>5.3</v>
      </c>
      <c r="M4190" t="s">
        <v>307</v>
      </c>
      <c r="N4190" s="677">
        <f t="shared" ca="1" si="719"/>
        <v>-877800.43529359193</v>
      </c>
      <c r="O4190" s="677">
        <f t="shared" ca="1" si="720"/>
        <v>-284249.53385115869</v>
      </c>
      <c r="P4190" s="677">
        <f t="shared" ca="1" si="720"/>
        <v>-109382.24220048513</v>
      </c>
      <c r="Q4190" s="677">
        <f t="shared" ca="1" si="720"/>
        <v>-56246.759248230825</v>
      </c>
      <c r="R4190" s="677">
        <f t="shared" ca="1" si="720"/>
        <v>-169575.3907260251</v>
      </c>
      <c r="S4190" s="677">
        <f t="shared" ca="1" si="720"/>
        <v>-69051.753619079143</v>
      </c>
      <c r="T4190" s="677">
        <f t="shared" ca="1" si="720"/>
        <v>-43667.381180002754</v>
      </c>
      <c r="U4190" s="677">
        <f t="shared" ca="1" si="720"/>
        <v>-2150.1938732170347</v>
      </c>
      <c r="V4190" s="677">
        <f t="shared" ca="1" si="720"/>
        <v>-39469.757516461068</v>
      </c>
      <c r="W4190" s="677">
        <f t="shared" ca="1" si="714"/>
        <v>-208.6182685413992</v>
      </c>
      <c r="X4190" s="677">
        <f t="shared" ca="1" si="720"/>
        <v>-68532.204049623731</v>
      </c>
      <c r="Y4190" s="677">
        <f t="shared" ca="1" si="720"/>
        <v>-35266.600760767105</v>
      </c>
      <c r="Z4190" s="677">
        <f t="shared" ca="1" si="720"/>
        <v>0</v>
      </c>
      <c r="AA4190" t="str">
        <f t="shared" si="715"/>
        <v>ASR_COMP</v>
      </c>
      <c r="AB4190" s="957">
        <f t="shared" si="716"/>
        <v>44682</v>
      </c>
      <c r="AC4190" t="str">
        <f t="shared" si="717"/>
        <v>Unaudited</v>
      </c>
    </row>
    <row r="4191" spans="1:29" x14ac:dyDescent="0.25">
      <c r="A4191" t="s">
        <v>423</v>
      </c>
      <c r="B4191" t="s">
        <v>1388</v>
      </c>
      <c r="C4191" t="s">
        <v>1389</v>
      </c>
      <c r="D4191">
        <v>1900</v>
      </c>
      <c r="E4191" s="957">
        <v>1</v>
      </c>
      <c r="F4191" t="s">
        <v>443</v>
      </c>
      <c r="G4191" s="957">
        <v>274</v>
      </c>
      <c r="H4191" t="s">
        <v>393</v>
      </c>
      <c r="I4191" t="s">
        <v>491</v>
      </c>
      <c r="J4191" t="s">
        <v>447</v>
      </c>
      <c r="K4191" t="s">
        <v>448</v>
      </c>
      <c r="L4191" s="15" t="s">
        <v>82</v>
      </c>
      <c r="M4191" t="s">
        <v>456</v>
      </c>
      <c r="N4191" s="677">
        <f t="shared" ca="1" si="719"/>
        <v>0</v>
      </c>
      <c r="O4191" s="677">
        <f t="shared" ca="1" si="720"/>
        <v>0</v>
      </c>
      <c r="P4191" s="677">
        <f t="shared" ca="1" si="720"/>
        <v>0</v>
      </c>
      <c r="Q4191" s="677">
        <f t="shared" ca="1" si="720"/>
        <v>0</v>
      </c>
      <c r="R4191" s="677">
        <f t="shared" ca="1" si="720"/>
        <v>0</v>
      </c>
      <c r="S4191" s="677">
        <f t="shared" ca="1" si="720"/>
        <v>0</v>
      </c>
      <c r="T4191" s="677">
        <f t="shared" ca="1" si="720"/>
        <v>0</v>
      </c>
      <c r="U4191" s="677">
        <f t="shared" ca="1" si="720"/>
        <v>0</v>
      </c>
      <c r="V4191" s="677">
        <f t="shared" ca="1" si="720"/>
        <v>0</v>
      </c>
      <c r="W4191" s="677">
        <f t="shared" ca="1" si="714"/>
        <v>0</v>
      </c>
      <c r="X4191" s="677">
        <f t="shared" ca="1" si="720"/>
        <v>0</v>
      </c>
      <c r="Y4191" s="677">
        <f t="shared" ca="1" si="720"/>
        <v>0</v>
      </c>
      <c r="Z4191" s="677">
        <f t="shared" ca="1" si="720"/>
        <v>0</v>
      </c>
      <c r="AA4191" t="str">
        <f t="shared" si="715"/>
        <v>ASR_COMP</v>
      </c>
      <c r="AB4191" s="957">
        <f t="shared" si="716"/>
        <v>44682</v>
      </c>
      <c r="AC4191" t="str">
        <f t="shared" si="717"/>
        <v>Unaudited</v>
      </c>
    </row>
    <row r="4192" spans="1:29" x14ac:dyDescent="0.25">
      <c r="A4192" t="s">
        <v>423</v>
      </c>
      <c r="B4192" t="s">
        <v>1388</v>
      </c>
      <c r="C4192" t="s">
        <v>1389</v>
      </c>
      <c r="D4192">
        <v>1900</v>
      </c>
      <c r="E4192" s="957">
        <v>1</v>
      </c>
      <c r="F4192" t="s">
        <v>443</v>
      </c>
      <c r="G4192" s="957">
        <v>274</v>
      </c>
      <c r="H4192" t="s">
        <v>393</v>
      </c>
      <c r="I4192" t="s">
        <v>491</v>
      </c>
      <c r="J4192" t="s">
        <v>447</v>
      </c>
      <c r="K4192" t="s">
        <v>449</v>
      </c>
      <c r="L4192" s="15">
        <v>6.1</v>
      </c>
      <c r="M4192" t="s">
        <v>18</v>
      </c>
      <c r="N4192" s="677">
        <f t="shared" ca="1" si="719"/>
        <v>0</v>
      </c>
      <c r="O4192" s="677">
        <f t="shared" ca="1" si="720"/>
        <v>0</v>
      </c>
      <c r="P4192" s="677">
        <f t="shared" ca="1" si="720"/>
        <v>0</v>
      </c>
      <c r="Q4192" s="677">
        <f t="shared" ca="1" si="720"/>
        <v>0</v>
      </c>
      <c r="R4192" s="677">
        <f t="shared" ca="1" si="720"/>
        <v>0</v>
      </c>
      <c r="S4192" s="677">
        <f t="shared" ca="1" si="720"/>
        <v>0</v>
      </c>
      <c r="T4192" s="677">
        <f t="shared" ca="1" si="720"/>
        <v>0</v>
      </c>
      <c r="U4192" s="677">
        <f t="shared" ca="1" si="720"/>
        <v>0</v>
      </c>
      <c r="V4192" s="677">
        <f t="shared" ca="1" si="720"/>
        <v>0</v>
      </c>
      <c r="W4192" s="677">
        <f t="shared" ca="1" si="714"/>
        <v>0</v>
      </c>
      <c r="X4192" s="677">
        <f t="shared" ca="1" si="720"/>
        <v>0</v>
      </c>
      <c r="Y4192" s="677">
        <f t="shared" ca="1" si="720"/>
        <v>0</v>
      </c>
      <c r="Z4192" s="677">
        <f t="shared" ca="1" si="720"/>
        <v>0</v>
      </c>
      <c r="AA4192" t="str">
        <f t="shared" si="715"/>
        <v>ASR_COMP</v>
      </c>
      <c r="AB4192" s="957">
        <f t="shared" si="716"/>
        <v>44682</v>
      </c>
      <c r="AC4192" t="str">
        <f t="shared" si="717"/>
        <v>Unaudited</v>
      </c>
    </row>
    <row r="4193" spans="1:29" x14ac:dyDescent="0.25">
      <c r="A4193" t="s">
        <v>423</v>
      </c>
      <c r="B4193" t="s">
        <v>1388</v>
      </c>
      <c r="C4193" t="s">
        <v>1389</v>
      </c>
      <c r="D4193">
        <v>1900</v>
      </c>
      <c r="E4193" s="957">
        <v>1</v>
      </c>
      <c r="F4193" t="s">
        <v>443</v>
      </c>
      <c r="G4193" s="957">
        <v>274</v>
      </c>
      <c r="H4193" t="s">
        <v>393</v>
      </c>
      <c r="I4193" t="s">
        <v>491</v>
      </c>
      <c r="J4193" t="s">
        <v>447</v>
      </c>
      <c r="K4193" t="s">
        <v>449</v>
      </c>
      <c r="L4193" s="15">
        <v>6.2</v>
      </c>
      <c r="M4193" t="s">
        <v>19</v>
      </c>
      <c r="N4193" s="677">
        <f t="shared" ca="1" si="719"/>
        <v>0</v>
      </c>
      <c r="O4193" s="677">
        <f t="shared" ca="1" si="720"/>
        <v>0</v>
      </c>
      <c r="P4193" s="677">
        <f t="shared" ca="1" si="720"/>
        <v>0</v>
      </c>
      <c r="Q4193" s="677">
        <f t="shared" ca="1" si="720"/>
        <v>0</v>
      </c>
      <c r="R4193" s="677">
        <f t="shared" ca="1" si="720"/>
        <v>0</v>
      </c>
      <c r="S4193" s="677">
        <f t="shared" ca="1" si="720"/>
        <v>0</v>
      </c>
      <c r="T4193" s="677">
        <f t="shared" ca="1" si="720"/>
        <v>0</v>
      </c>
      <c r="U4193" s="677">
        <f t="shared" ca="1" si="720"/>
        <v>0</v>
      </c>
      <c r="V4193" s="677">
        <f t="shared" ca="1" si="720"/>
        <v>0</v>
      </c>
      <c r="W4193" s="677">
        <f t="shared" ca="1" si="714"/>
        <v>0</v>
      </c>
      <c r="X4193" s="677">
        <f t="shared" ca="1" si="720"/>
        <v>0</v>
      </c>
      <c r="Y4193" s="677">
        <f t="shared" ca="1" si="720"/>
        <v>0</v>
      </c>
      <c r="Z4193" s="677">
        <f t="shared" ca="1" si="720"/>
        <v>0</v>
      </c>
      <c r="AA4193" t="str">
        <f t="shared" si="715"/>
        <v>ASR_COMP</v>
      </c>
      <c r="AB4193" s="957">
        <f t="shared" si="716"/>
        <v>44682</v>
      </c>
      <c r="AC4193" t="str">
        <f t="shared" si="717"/>
        <v>Unaudited</v>
      </c>
    </row>
    <row r="4194" spans="1:29" x14ac:dyDescent="0.25">
      <c r="A4194" t="s">
        <v>423</v>
      </c>
      <c r="B4194" t="s">
        <v>1388</v>
      </c>
      <c r="C4194" t="s">
        <v>1389</v>
      </c>
      <c r="D4194">
        <v>1900</v>
      </c>
      <c r="E4194" s="957">
        <v>1</v>
      </c>
      <c r="F4194" t="s">
        <v>443</v>
      </c>
      <c r="G4194" s="957">
        <v>274</v>
      </c>
      <c r="H4194" t="s">
        <v>393</v>
      </c>
      <c r="I4194" t="s">
        <v>491</v>
      </c>
      <c r="J4194" t="s">
        <v>447</v>
      </c>
      <c r="K4194" t="s">
        <v>449</v>
      </c>
      <c r="L4194" s="15">
        <v>6.3</v>
      </c>
      <c r="M4194" t="s">
        <v>187</v>
      </c>
      <c r="N4194" s="677">
        <f t="shared" ca="1" si="719"/>
        <v>0</v>
      </c>
      <c r="O4194" s="677">
        <f t="shared" ca="1" si="720"/>
        <v>0</v>
      </c>
      <c r="P4194" s="677">
        <f t="shared" ca="1" si="720"/>
        <v>0</v>
      </c>
      <c r="Q4194" s="677">
        <f t="shared" ca="1" si="720"/>
        <v>0</v>
      </c>
      <c r="R4194" s="677">
        <f t="shared" ca="1" si="720"/>
        <v>0</v>
      </c>
      <c r="S4194" s="677">
        <f t="shared" ca="1" si="720"/>
        <v>0</v>
      </c>
      <c r="T4194" s="677">
        <f t="shared" ca="1" si="720"/>
        <v>0</v>
      </c>
      <c r="U4194" s="677">
        <f t="shared" ca="1" si="720"/>
        <v>0</v>
      </c>
      <c r="V4194" s="677">
        <f t="shared" ca="1" si="720"/>
        <v>0</v>
      </c>
      <c r="W4194" s="677">
        <f t="shared" ca="1" si="714"/>
        <v>0</v>
      </c>
      <c r="X4194" s="677">
        <f t="shared" ca="1" si="720"/>
        <v>0</v>
      </c>
      <c r="Y4194" s="677">
        <f t="shared" ca="1" si="720"/>
        <v>0</v>
      </c>
      <c r="Z4194" s="677">
        <f t="shared" ca="1" si="720"/>
        <v>0</v>
      </c>
      <c r="AA4194" t="str">
        <f t="shared" si="715"/>
        <v>ASR_COMP</v>
      </c>
      <c r="AB4194" s="957">
        <f t="shared" si="716"/>
        <v>44682</v>
      </c>
      <c r="AC4194" t="str">
        <f t="shared" si="717"/>
        <v>Unaudited</v>
      </c>
    </row>
    <row r="4195" spans="1:29" x14ac:dyDescent="0.25">
      <c r="A4195" t="s">
        <v>423</v>
      </c>
      <c r="B4195" t="s">
        <v>1388</v>
      </c>
      <c r="C4195" t="s">
        <v>1389</v>
      </c>
      <c r="D4195">
        <v>1900</v>
      </c>
      <c r="E4195" s="957">
        <v>1</v>
      </c>
      <c r="F4195" t="s">
        <v>443</v>
      </c>
      <c r="G4195" s="957">
        <v>274</v>
      </c>
      <c r="H4195" t="s">
        <v>393</v>
      </c>
      <c r="I4195" t="s">
        <v>491</v>
      </c>
      <c r="J4195" t="s">
        <v>447</v>
      </c>
      <c r="K4195" t="s">
        <v>449</v>
      </c>
      <c r="L4195" s="15" t="s">
        <v>87</v>
      </c>
      <c r="M4195" t="s">
        <v>457</v>
      </c>
      <c r="N4195" s="677">
        <f t="shared" ca="1" si="719"/>
        <v>0</v>
      </c>
      <c r="O4195" s="677">
        <f t="shared" ca="1" si="720"/>
        <v>0</v>
      </c>
      <c r="P4195" s="677">
        <f t="shared" ca="1" si="720"/>
        <v>0</v>
      </c>
      <c r="Q4195" s="677">
        <f t="shared" ca="1" si="720"/>
        <v>0</v>
      </c>
      <c r="R4195" s="677">
        <f t="shared" ca="1" si="720"/>
        <v>0</v>
      </c>
      <c r="S4195" s="677">
        <f t="shared" ca="1" si="720"/>
        <v>0</v>
      </c>
      <c r="T4195" s="677">
        <f t="shared" ca="1" si="720"/>
        <v>0</v>
      </c>
      <c r="U4195" s="677">
        <f t="shared" ca="1" si="720"/>
        <v>0</v>
      </c>
      <c r="V4195" s="677">
        <f t="shared" ca="1" si="720"/>
        <v>0</v>
      </c>
      <c r="W4195" s="677">
        <f t="shared" ca="1" si="714"/>
        <v>0</v>
      </c>
      <c r="X4195" s="677">
        <f t="shared" ca="1" si="720"/>
        <v>0</v>
      </c>
      <c r="Y4195" s="677">
        <f t="shared" ca="1" si="720"/>
        <v>0</v>
      </c>
      <c r="Z4195" s="677">
        <f t="shared" ca="1" si="720"/>
        <v>0</v>
      </c>
      <c r="AA4195" t="str">
        <f t="shared" si="715"/>
        <v>ASR_COMP</v>
      </c>
      <c r="AB4195" s="957">
        <f t="shared" si="716"/>
        <v>44682</v>
      </c>
      <c r="AC4195" t="str">
        <f t="shared" si="717"/>
        <v>Unaudited</v>
      </c>
    </row>
    <row r="4196" spans="1:29" x14ac:dyDescent="0.25">
      <c r="A4196" t="s">
        <v>423</v>
      </c>
      <c r="B4196" t="s">
        <v>1388</v>
      </c>
      <c r="C4196" t="s">
        <v>1389</v>
      </c>
      <c r="D4196">
        <v>1900</v>
      </c>
      <c r="E4196" s="957">
        <v>1</v>
      </c>
      <c r="F4196" t="s">
        <v>443</v>
      </c>
      <c r="G4196" s="957">
        <v>274</v>
      </c>
      <c r="H4196" t="s">
        <v>393</v>
      </c>
      <c r="I4196" t="s">
        <v>491</v>
      </c>
      <c r="J4196" t="s">
        <v>447</v>
      </c>
      <c r="K4196" t="s">
        <v>450</v>
      </c>
      <c r="L4196" s="15">
        <v>7.1</v>
      </c>
      <c r="M4196" t="s">
        <v>20</v>
      </c>
      <c r="N4196" s="677">
        <f t="shared" ca="1" si="719"/>
        <v>275941.52090310352</v>
      </c>
      <c r="O4196" s="677">
        <f t="shared" ca="1" si="720"/>
        <v>134074.9609922721</v>
      </c>
      <c r="P4196" s="677">
        <f t="shared" ca="1" si="720"/>
        <v>13692.901520869467</v>
      </c>
      <c r="Q4196" s="677">
        <f t="shared" ca="1" si="720"/>
        <v>21890.147787663816</v>
      </c>
      <c r="R4196" s="677">
        <f t="shared" ca="1" si="720"/>
        <v>14410.71867089652</v>
      </c>
      <c r="S4196" s="677">
        <f t="shared" ca="1" si="720"/>
        <v>13622.670161241422</v>
      </c>
      <c r="T4196" s="677">
        <f t="shared" ca="1" si="720"/>
        <v>921.52448758555329</v>
      </c>
      <c r="U4196" s="677">
        <f t="shared" ca="1" si="720"/>
        <v>691.89550298732479</v>
      </c>
      <c r="V4196" s="677">
        <f t="shared" ca="1" si="720"/>
        <v>5974.4413868351639</v>
      </c>
      <c r="W4196" s="677">
        <f t="shared" ca="1" si="714"/>
        <v>661.69651031547846</v>
      </c>
      <c r="X4196" s="677">
        <f t="shared" ca="1" si="720"/>
        <v>52937.772709029756</v>
      </c>
      <c r="Y4196" s="677">
        <f t="shared" ca="1" si="720"/>
        <v>17062.791173406957</v>
      </c>
      <c r="Z4196" s="677">
        <f t="shared" ca="1" si="720"/>
        <v>0</v>
      </c>
      <c r="AA4196" t="str">
        <f t="shared" si="715"/>
        <v>ASR_COMP</v>
      </c>
      <c r="AB4196" s="957">
        <f t="shared" si="716"/>
        <v>44682</v>
      </c>
      <c r="AC4196" t="str">
        <f t="shared" si="717"/>
        <v>Unaudited</v>
      </c>
    </row>
    <row r="4197" spans="1:29" x14ac:dyDescent="0.25">
      <c r="A4197" t="s">
        <v>423</v>
      </c>
      <c r="B4197" t="s">
        <v>1388</v>
      </c>
      <c r="C4197" t="s">
        <v>1389</v>
      </c>
      <c r="D4197">
        <v>1900</v>
      </c>
      <c r="E4197" s="957">
        <v>1</v>
      </c>
      <c r="F4197" t="s">
        <v>443</v>
      </c>
      <c r="G4197" s="957">
        <v>274</v>
      </c>
      <c r="H4197" t="s">
        <v>393</v>
      </c>
      <c r="I4197" t="s">
        <v>491</v>
      </c>
      <c r="J4197" t="s">
        <v>447</v>
      </c>
      <c r="K4197" t="s">
        <v>450</v>
      </c>
      <c r="L4197" s="15">
        <v>7.2</v>
      </c>
      <c r="M4197" t="s">
        <v>21</v>
      </c>
      <c r="N4197" s="677">
        <f t="shared" ca="1" si="719"/>
        <v>0</v>
      </c>
      <c r="O4197" s="677">
        <f t="shared" ca="1" si="720"/>
        <v>0</v>
      </c>
      <c r="P4197" s="677">
        <f t="shared" ca="1" si="720"/>
        <v>0</v>
      </c>
      <c r="Q4197" s="677">
        <f t="shared" ca="1" si="720"/>
        <v>0</v>
      </c>
      <c r="R4197" s="677">
        <f t="shared" ca="1" si="720"/>
        <v>0</v>
      </c>
      <c r="S4197" s="677">
        <f t="shared" ca="1" si="720"/>
        <v>0</v>
      </c>
      <c r="T4197" s="677">
        <f t="shared" ca="1" si="720"/>
        <v>0</v>
      </c>
      <c r="U4197" s="677">
        <f t="shared" ca="1" si="720"/>
        <v>0</v>
      </c>
      <c r="V4197" s="677">
        <f t="shared" ca="1" si="720"/>
        <v>0</v>
      </c>
      <c r="W4197" s="677">
        <f t="shared" ca="1" si="714"/>
        <v>0</v>
      </c>
      <c r="X4197" s="677">
        <f t="shared" ca="1" si="720"/>
        <v>0</v>
      </c>
      <c r="Y4197" s="677">
        <f t="shared" ca="1" si="720"/>
        <v>0</v>
      </c>
      <c r="Z4197" s="677">
        <f t="shared" ca="1" si="720"/>
        <v>0</v>
      </c>
      <c r="AA4197" t="str">
        <f t="shared" si="715"/>
        <v>ASR_COMP</v>
      </c>
      <c r="AB4197" s="957">
        <f t="shared" si="716"/>
        <v>44682</v>
      </c>
      <c r="AC4197" t="str">
        <f t="shared" si="717"/>
        <v>Unaudited</v>
      </c>
    </row>
    <row r="4198" spans="1:29" x14ac:dyDescent="0.25">
      <c r="A4198" t="s">
        <v>423</v>
      </c>
      <c r="B4198" t="s">
        <v>1388</v>
      </c>
      <c r="C4198" t="s">
        <v>1389</v>
      </c>
      <c r="D4198">
        <v>1900</v>
      </c>
      <c r="E4198" s="957">
        <v>1</v>
      </c>
      <c r="F4198" t="s">
        <v>443</v>
      </c>
      <c r="G4198" s="957">
        <v>274</v>
      </c>
      <c r="H4198" t="s">
        <v>393</v>
      </c>
      <c r="I4198" t="s">
        <v>491</v>
      </c>
      <c r="J4198" t="s">
        <v>447</v>
      </c>
      <c r="K4198" t="s">
        <v>450</v>
      </c>
      <c r="L4198" s="15">
        <v>7.3</v>
      </c>
      <c r="M4198" t="s">
        <v>158</v>
      </c>
      <c r="N4198" s="677">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81875.115011007394</v>
      </c>
      <c r="O4198" s="677">
        <f t="shared" ca="1" si="720"/>
        <v>62785.330065874041</v>
      </c>
      <c r="P4198" s="677">
        <f t="shared" ca="1" si="720"/>
        <v>5023.23052323107</v>
      </c>
      <c r="Q4198" s="677">
        <f t="shared" ca="1" si="720"/>
        <v>3425.0883728200893</v>
      </c>
      <c r="R4198" s="677">
        <f t="shared" ca="1" si="720"/>
        <v>1586.2083227142871</v>
      </c>
      <c r="S4198" s="677">
        <f t="shared" ca="1" si="720"/>
        <v>3661.0204500302302</v>
      </c>
      <c r="T4198" s="677">
        <f t="shared" ca="1" si="720"/>
        <v>9.3935102010902902</v>
      </c>
      <c r="U4198" s="677">
        <f t="shared" ca="1" si="720"/>
        <v>234.96691772565711</v>
      </c>
      <c r="V4198" s="677">
        <f t="shared" ca="1" si="720"/>
        <v>382.21493892372052</v>
      </c>
      <c r="W4198" s="677">
        <f t="shared" ca="1" si="714"/>
        <v>377.21295061947581</v>
      </c>
      <c r="X4198" s="677">
        <f t="shared" ca="1" si="720"/>
        <v>3259.8483959678115</v>
      </c>
      <c r="Y4198" s="677">
        <f t="shared" ca="1" si="720"/>
        <v>1130.6005628999212</v>
      </c>
      <c r="Z4198" s="677">
        <f t="shared" ca="1" si="720"/>
        <v>0</v>
      </c>
      <c r="AA4198" t="str">
        <f t="shared" si="715"/>
        <v>ASR_COMP</v>
      </c>
      <c r="AB4198" s="957">
        <f t="shared" si="716"/>
        <v>44682</v>
      </c>
      <c r="AC4198" t="str">
        <f t="shared" si="717"/>
        <v>Unaudited</v>
      </c>
    </row>
    <row r="4199" spans="1:29" x14ac:dyDescent="0.25">
      <c r="A4199" t="s">
        <v>423</v>
      </c>
      <c r="B4199" t="s">
        <v>1388</v>
      </c>
      <c r="C4199" t="s">
        <v>1389</v>
      </c>
      <c r="D4199">
        <v>1900</v>
      </c>
      <c r="E4199" s="957">
        <v>1</v>
      </c>
      <c r="F4199" t="s">
        <v>443</v>
      </c>
      <c r="G4199" s="957">
        <v>274</v>
      </c>
      <c r="H4199" t="s">
        <v>393</v>
      </c>
      <c r="I4199" t="s">
        <v>491</v>
      </c>
      <c r="J4199" t="s">
        <v>447</v>
      </c>
      <c r="K4199" t="s">
        <v>450</v>
      </c>
      <c r="L4199" s="15" t="s">
        <v>91</v>
      </c>
      <c r="M4199" t="s">
        <v>458</v>
      </c>
      <c r="N4199" s="677">
        <f t="shared" ca="1" si="721"/>
        <v>0</v>
      </c>
      <c r="O4199" s="677">
        <f t="shared" ca="1" si="720"/>
        <v>0</v>
      </c>
      <c r="P4199" s="677">
        <f t="shared" ca="1" si="720"/>
        <v>0</v>
      </c>
      <c r="Q4199" s="677">
        <f t="shared" ca="1" si="720"/>
        <v>0</v>
      </c>
      <c r="R4199" s="677">
        <f t="shared" ca="1" si="720"/>
        <v>0</v>
      </c>
      <c r="S4199" s="677">
        <f t="shared" ca="1" si="720"/>
        <v>0</v>
      </c>
      <c r="T4199" s="677">
        <f t="shared" ca="1" si="720"/>
        <v>0</v>
      </c>
      <c r="U4199" s="677">
        <f t="shared" ca="1" si="720"/>
        <v>0</v>
      </c>
      <c r="V4199" s="677">
        <f t="shared" ca="1" si="720"/>
        <v>0</v>
      </c>
      <c r="W4199" s="677">
        <f t="shared" ca="1" si="714"/>
        <v>0</v>
      </c>
      <c r="X4199" s="677">
        <f t="shared" ca="1" si="720"/>
        <v>0</v>
      </c>
      <c r="Y4199" s="677">
        <f t="shared" ca="1" si="720"/>
        <v>0</v>
      </c>
      <c r="Z4199" s="677">
        <f t="shared" ca="1" si="720"/>
        <v>0</v>
      </c>
      <c r="AA4199" t="str">
        <f t="shared" si="715"/>
        <v>ASR_COMP</v>
      </c>
      <c r="AB4199" s="957">
        <f t="shared" si="716"/>
        <v>44682</v>
      </c>
      <c r="AC4199" t="str">
        <f t="shared" si="717"/>
        <v>Unaudited</v>
      </c>
    </row>
    <row r="4200" spans="1:29" x14ac:dyDescent="0.25">
      <c r="A4200" t="s">
        <v>423</v>
      </c>
      <c r="B4200" t="s">
        <v>1388</v>
      </c>
      <c r="C4200" t="s">
        <v>1389</v>
      </c>
      <c r="D4200">
        <v>1900</v>
      </c>
      <c r="E4200" s="957">
        <v>1</v>
      </c>
      <c r="F4200" t="s">
        <v>443</v>
      </c>
      <c r="G4200" s="957">
        <v>274</v>
      </c>
      <c r="H4200" t="s">
        <v>393</v>
      </c>
      <c r="I4200" t="s">
        <v>491</v>
      </c>
      <c r="J4200" t="s">
        <v>447</v>
      </c>
      <c r="K4200" t="s">
        <v>451</v>
      </c>
      <c r="L4200" s="15">
        <v>8.1</v>
      </c>
      <c r="M4200" t="s">
        <v>22</v>
      </c>
      <c r="N4200" s="677">
        <f t="shared" ca="1" si="721"/>
        <v>7776776.0468159327</v>
      </c>
      <c r="O4200" s="677">
        <f t="shared" ca="1" si="720"/>
        <v>1811093.5441643556</v>
      </c>
      <c r="P4200" s="677">
        <f t="shared" ca="1" si="720"/>
        <v>198921.62192790621</v>
      </c>
      <c r="Q4200" s="677">
        <f t="shared" ca="1" si="720"/>
        <v>2318449.9025587942</v>
      </c>
      <c r="R4200" s="677">
        <f t="shared" ca="1" si="720"/>
        <v>976865.71949224512</v>
      </c>
      <c r="S4200" s="677">
        <f t="shared" ca="1" si="720"/>
        <v>7249.426709420366</v>
      </c>
      <c r="T4200" s="677">
        <f t="shared" ca="1" si="720"/>
        <v>85748.272533755837</v>
      </c>
      <c r="U4200" s="677">
        <f t="shared" ca="1" si="720"/>
        <v>2.3162987520737475</v>
      </c>
      <c r="V4200" s="677">
        <f t="shared" ca="1" si="720"/>
        <v>1426880.0576539477</v>
      </c>
      <c r="W4200" s="677">
        <f t="shared" ca="1" si="714"/>
        <v>19165.445812782211</v>
      </c>
      <c r="X4200" s="677">
        <f t="shared" ca="1" si="720"/>
        <v>7225.2954941254548</v>
      </c>
      <c r="Y4200" s="677">
        <f t="shared" ca="1" si="720"/>
        <v>925174.44416984823</v>
      </c>
      <c r="Z4200" s="677">
        <f t="shared" ca="1" si="720"/>
        <v>0</v>
      </c>
      <c r="AA4200" t="str">
        <f t="shared" si="715"/>
        <v>ASR_COMP</v>
      </c>
      <c r="AB4200" s="957">
        <f t="shared" si="716"/>
        <v>44682</v>
      </c>
      <c r="AC4200" t="str">
        <f t="shared" si="717"/>
        <v>Unaudited</v>
      </c>
    </row>
    <row r="4201" spans="1:29" x14ac:dyDescent="0.25">
      <c r="A4201" t="s">
        <v>423</v>
      </c>
      <c r="B4201" t="s">
        <v>1388</v>
      </c>
      <c r="C4201" t="s">
        <v>1389</v>
      </c>
      <c r="D4201">
        <v>1900</v>
      </c>
      <c r="E4201" s="957">
        <v>1</v>
      </c>
      <c r="F4201" t="s">
        <v>443</v>
      </c>
      <c r="G4201" s="957">
        <v>274</v>
      </c>
      <c r="H4201" t="s">
        <v>393</v>
      </c>
      <c r="I4201" t="s">
        <v>491</v>
      </c>
      <c r="J4201" t="s">
        <v>447</v>
      </c>
      <c r="K4201" t="s">
        <v>451</v>
      </c>
      <c r="L4201" s="15" t="s">
        <v>115</v>
      </c>
      <c r="M4201" t="s">
        <v>446</v>
      </c>
      <c r="N4201" s="677">
        <f t="shared" ca="1" si="721"/>
        <v>111182.87999999999</v>
      </c>
      <c r="O4201" s="677">
        <f t="shared" ca="1" si="720"/>
        <v>49939.68</v>
      </c>
      <c r="P4201" s="677">
        <f t="shared" ca="1" si="720"/>
        <v>0</v>
      </c>
      <c r="Q4201" s="677">
        <f t="shared" ca="1" si="720"/>
        <v>24048</v>
      </c>
      <c r="R4201" s="677">
        <f t="shared" ca="1" si="720"/>
        <v>8016</v>
      </c>
      <c r="S4201" s="677">
        <f t="shared" ca="1" si="720"/>
        <v>0</v>
      </c>
      <c r="T4201" s="677">
        <f t="shared" ca="1" si="720"/>
        <v>0</v>
      </c>
      <c r="U4201" s="677">
        <f t="shared" ca="1" si="720"/>
        <v>0</v>
      </c>
      <c r="V4201" s="677">
        <f t="shared" ca="1" si="720"/>
        <v>16032</v>
      </c>
      <c r="W4201" s="677">
        <f t="shared" ca="1" si="714"/>
        <v>0</v>
      </c>
      <c r="X4201" s="677">
        <f t="shared" ca="1" si="720"/>
        <v>0</v>
      </c>
      <c r="Y4201" s="677">
        <f t="shared" ca="1" si="720"/>
        <v>13147.2</v>
      </c>
      <c r="Z4201" s="677">
        <f t="shared" ca="1" si="720"/>
        <v>0</v>
      </c>
      <c r="AA4201" t="str">
        <f t="shared" si="715"/>
        <v>ASR_COMP</v>
      </c>
      <c r="AB4201" s="957">
        <f t="shared" si="716"/>
        <v>44682</v>
      </c>
      <c r="AC4201" t="str">
        <f t="shared" si="717"/>
        <v>Unaudited</v>
      </c>
    </row>
    <row r="4202" spans="1:29" x14ac:dyDescent="0.25">
      <c r="A4202" t="s">
        <v>423</v>
      </c>
      <c r="B4202" t="s">
        <v>1388</v>
      </c>
      <c r="C4202" t="s">
        <v>1389</v>
      </c>
      <c r="D4202">
        <v>1900</v>
      </c>
      <c r="E4202" s="957">
        <v>1</v>
      </c>
      <c r="F4202" t="s">
        <v>443</v>
      </c>
      <c r="G4202" s="957">
        <v>274</v>
      </c>
      <c r="H4202" t="s">
        <v>393</v>
      </c>
      <c r="I4202" t="s">
        <v>491</v>
      </c>
      <c r="J4202" t="s">
        <v>447</v>
      </c>
      <c r="K4202" t="s">
        <v>451</v>
      </c>
      <c r="L4202" s="15" t="s">
        <v>117</v>
      </c>
      <c r="M4202" t="s">
        <v>160</v>
      </c>
      <c r="N4202" s="677">
        <f t="shared" ca="1" si="721"/>
        <v>0</v>
      </c>
      <c r="O4202" s="677">
        <f t="shared" ca="1" si="720"/>
        <v>0</v>
      </c>
      <c r="P4202" s="677">
        <f t="shared" ca="1" si="720"/>
        <v>0</v>
      </c>
      <c r="Q4202" s="677">
        <f t="shared" ca="1" si="720"/>
        <v>0</v>
      </c>
      <c r="R4202" s="677">
        <f t="shared" ca="1" si="720"/>
        <v>0</v>
      </c>
      <c r="S4202" s="677">
        <f t="shared" ca="1" si="720"/>
        <v>0</v>
      </c>
      <c r="T4202" s="677">
        <f t="shared" ca="1" si="720"/>
        <v>0</v>
      </c>
      <c r="U4202" s="677">
        <f t="shared" ca="1" si="720"/>
        <v>0</v>
      </c>
      <c r="V4202" s="677">
        <f t="shared" ca="1" si="720"/>
        <v>0</v>
      </c>
      <c r="W4202" s="677">
        <f t="shared" ca="1" si="714"/>
        <v>0</v>
      </c>
      <c r="X4202" s="677">
        <f t="shared" ca="1" si="720"/>
        <v>0</v>
      </c>
      <c r="Y4202" s="677">
        <f t="shared" ca="1" si="720"/>
        <v>0</v>
      </c>
      <c r="Z4202" s="677">
        <f t="shared" ca="1" si="720"/>
        <v>0</v>
      </c>
      <c r="AA4202" t="str">
        <f t="shared" si="715"/>
        <v>ASR_COMP</v>
      </c>
      <c r="AB4202" s="957">
        <f t="shared" si="716"/>
        <v>44682</v>
      </c>
      <c r="AC4202" t="str">
        <f t="shared" si="717"/>
        <v>Unaudited</v>
      </c>
    </row>
    <row r="4203" spans="1:29" x14ac:dyDescent="0.25">
      <c r="A4203" t="s">
        <v>423</v>
      </c>
      <c r="B4203" t="s">
        <v>1388</v>
      </c>
      <c r="C4203" t="s">
        <v>1389</v>
      </c>
      <c r="D4203">
        <v>1900</v>
      </c>
      <c r="E4203" s="957">
        <v>1</v>
      </c>
      <c r="F4203" t="s">
        <v>443</v>
      </c>
      <c r="G4203" s="957">
        <v>274</v>
      </c>
      <c r="H4203" t="s">
        <v>393</v>
      </c>
      <c r="I4203" t="s">
        <v>491</v>
      </c>
      <c r="J4203" t="s">
        <v>447</v>
      </c>
      <c r="K4203" t="s">
        <v>451</v>
      </c>
      <c r="L4203" s="15" t="s">
        <v>118</v>
      </c>
      <c r="M4203" t="s">
        <v>116</v>
      </c>
      <c r="N4203" s="677">
        <f t="shared" ca="1" si="721"/>
        <v>-28805.813449042718</v>
      </c>
      <c r="O4203" s="677">
        <f t="shared" ca="1" si="720"/>
        <v>-7225.7725544647319</v>
      </c>
      <c r="P4203" s="677">
        <f t="shared" ca="1" si="720"/>
        <v>-793.64337686901661</v>
      </c>
      <c r="Q4203" s="677">
        <f t="shared" ca="1" si="720"/>
        <v>-8089.4042920840511</v>
      </c>
      <c r="R4203" s="677">
        <f t="shared" ca="1" si="720"/>
        <v>-3408.4246268719826</v>
      </c>
      <c r="S4203" s="677">
        <f t="shared" ca="1" si="720"/>
        <v>-508.28578951470166</v>
      </c>
      <c r="T4203" s="677">
        <f t="shared" ca="1" si="720"/>
        <v>0</v>
      </c>
      <c r="U4203" s="677">
        <f t="shared" ca="1" si="720"/>
        <v>-0.16240480622002984</v>
      </c>
      <c r="V4203" s="677">
        <f t="shared" ca="1" si="720"/>
        <v>-4978.5892073560863</v>
      </c>
      <c r="W4203" s="677">
        <f t="shared" ca="1" si="714"/>
        <v>-66.870989727453505</v>
      </c>
      <c r="X4203" s="677">
        <f t="shared" ca="1" si="720"/>
        <v>-506.5938551990979</v>
      </c>
      <c r="Y4203" s="677">
        <f t="shared" ca="1" si="720"/>
        <v>-3228.0663521493771</v>
      </c>
      <c r="Z4203" s="677">
        <f t="shared" ca="1" si="720"/>
        <v>0</v>
      </c>
      <c r="AA4203" t="str">
        <f t="shared" si="715"/>
        <v>ASR_COMP</v>
      </c>
      <c r="AB4203" s="957">
        <f t="shared" si="716"/>
        <v>44682</v>
      </c>
      <c r="AC4203" t="str">
        <f t="shared" si="717"/>
        <v>Unaudited</v>
      </c>
    </row>
    <row r="4204" spans="1:29" x14ac:dyDescent="0.25">
      <c r="A4204" t="s">
        <v>423</v>
      </c>
      <c r="B4204" t="s">
        <v>1388</v>
      </c>
      <c r="C4204" t="s">
        <v>1389</v>
      </c>
      <c r="D4204">
        <v>1900</v>
      </c>
      <c r="E4204" s="957">
        <v>1</v>
      </c>
      <c r="F4204" t="s">
        <v>443</v>
      </c>
      <c r="G4204" s="957">
        <v>274</v>
      </c>
      <c r="H4204" t="s">
        <v>393</v>
      </c>
      <c r="I4204" t="s">
        <v>491</v>
      </c>
      <c r="J4204" t="s">
        <v>447</v>
      </c>
      <c r="K4204" t="s">
        <v>451</v>
      </c>
      <c r="L4204" s="15" t="s">
        <v>119</v>
      </c>
      <c r="M4204" t="s">
        <v>161</v>
      </c>
      <c r="N4204" s="677">
        <f t="shared" ca="1" si="721"/>
        <v>0</v>
      </c>
      <c r="O4204" s="677">
        <f t="shared" ca="1" si="720"/>
        <v>0</v>
      </c>
      <c r="P4204" s="677">
        <f t="shared" ca="1" si="720"/>
        <v>0</v>
      </c>
      <c r="Q4204" s="677">
        <f t="shared" ca="1" si="720"/>
        <v>0</v>
      </c>
      <c r="R4204" s="677">
        <f t="shared" ca="1" si="720"/>
        <v>0</v>
      </c>
      <c r="S4204" s="677">
        <f t="shared" ca="1" si="720"/>
        <v>0</v>
      </c>
      <c r="T4204" s="677">
        <f t="shared" ca="1" si="720"/>
        <v>0</v>
      </c>
      <c r="U4204" s="677">
        <f t="shared" ca="1" si="720"/>
        <v>0</v>
      </c>
      <c r="V4204" s="677">
        <f t="shared" ca="1" si="720"/>
        <v>0</v>
      </c>
      <c r="W4204" s="677">
        <f t="shared" ca="1" si="714"/>
        <v>0</v>
      </c>
      <c r="X4204" s="677">
        <f t="shared" ca="1" si="720"/>
        <v>0</v>
      </c>
      <c r="Y4204" s="677">
        <f t="shared" ca="1" si="720"/>
        <v>0</v>
      </c>
      <c r="Z4204" s="677">
        <f t="shared" ca="1" si="720"/>
        <v>0</v>
      </c>
      <c r="AA4204" t="str">
        <f t="shared" si="715"/>
        <v>ASR_COMP</v>
      </c>
      <c r="AB4204" s="957">
        <f t="shared" si="716"/>
        <v>44682</v>
      </c>
      <c r="AC4204" t="str">
        <f t="shared" si="717"/>
        <v>Unaudited</v>
      </c>
    </row>
    <row r="4205" spans="1:29" x14ac:dyDescent="0.25">
      <c r="A4205" t="s">
        <v>423</v>
      </c>
      <c r="B4205" t="s">
        <v>1388</v>
      </c>
      <c r="C4205" t="s">
        <v>1389</v>
      </c>
      <c r="D4205">
        <v>1900</v>
      </c>
      <c r="E4205" s="957">
        <v>1</v>
      </c>
      <c r="F4205" t="s">
        <v>443</v>
      </c>
      <c r="G4205" s="957">
        <v>274</v>
      </c>
      <c r="H4205" t="s">
        <v>393</v>
      </c>
      <c r="I4205" t="s">
        <v>491</v>
      </c>
      <c r="J4205" t="s">
        <v>447</v>
      </c>
      <c r="K4205" t="s">
        <v>451</v>
      </c>
      <c r="L4205" s="15" t="s">
        <v>162</v>
      </c>
      <c r="M4205" t="s">
        <v>23</v>
      </c>
      <c r="N4205" s="677">
        <f t="shared" ca="1" si="721"/>
        <v>0</v>
      </c>
      <c r="O4205" s="677">
        <f t="shared" ca="1" si="720"/>
        <v>0</v>
      </c>
      <c r="P4205" s="677">
        <f t="shared" ca="1" si="720"/>
        <v>0</v>
      </c>
      <c r="Q4205" s="677">
        <f t="shared" ca="1" si="720"/>
        <v>0</v>
      </c>
      <c r="R4205" s="677">
        <f t="shared" ca="1" si="720"/>
        <v>0</v>
      </c>
      <c r="S4205" s="677">
        <f t="shared" ca="1" si="720"/>
        <v>0</v>
      </c>
      <c r="T4205" s="677">
        <f t="shared" ca="1" si="720"/>
        <v>0</v>
      </c>
      <c r="U4205" s="677">
        <f t="shared" ca="1" si="720"/>
        <v>0</v>
      </c>
      <c r="V4205" s="677">
        <f t="shared" ca="1" si="720"/>
        <v>0</v>
      </c>
      <c r="W4205" s="677">
        <f t="shared" ca="1" si="714"/>
        <v>0</v>
      </c>
      <c r="X4205" s="677">
        <f t="shared" ca="1" si="720"/>
        <v>0</v>
      </c>
      <c r="Y4205" s="677">
        <f t="shared" ca="1" si="720"/>
        <v>0</v>
      </c>
      <c r="Z4205" s="677">
        <f t="shared" ca="1" si="720"/>
        <v>0</v>
      </c>
      <c r="AA4205" t="str">
        <f t="shared" si="715"/>
        <v>ASR_COMP</v>
      </c>
      <c r="AB4205" s="957">
        <f t="shared" si="716"/>
        <v>44682</v>
      </c>
      <c r="AC4205" t="str">
        <f t="shared" si="717"/>
        <v>Unaudited</v>
      </c>
    </row>
    <row r="4206" spans="1:29" x14ac:dyDescent="0.25">
      <c r="A4206" t="s">
        <v>423</v>
      </c>
      <c r="B4206" t="s">
        <v>1388</v>
      </c>
      <c r="C4206" t="s">
        <v>1389</v>
      </c>
      <c r="D4206">
        <v>1900</v>
      </c>
      <c r="E4206" s="957">
        <v>1</v>
      </c>
      <c r="F4206" t="s">
        <v>443</v>
      </c>
      <c r="G4206" s="957">
        <v>274</v>
      </c>
      <c r="H4206" t="s">
        <v>393</v>
      </c>
      <c r="I4206" t="s">
        <v>491</v>
      </c>
      <c r="J4206" t="s">
        <v>447</v>
      </c>
      <c r="K4206" t="s">
        <v>451</v>
      </c>
      <c r="L4206" s="15" t="s">
        <v>445</v>
      </c>
      <c r="M4206" t="s">
        <v>459</v>
      </c>
      <c r="N4206" s="677">
        <f t="shared" ca="1" si="721"/>
        <v>0</v>
      </c>
      <c r="O4206" s="677">
        <f t="shared" ca="1" si="720"/>
        <v>0</v>
      </c>
      <c r="P4206" s="677">
        <f t="shared" ca="1" si="720"/>
        <v>0</v>
      </c>
      <c r="Q4206" s="677">
        <f t="shared" ca="1" si="720"/>
        <v>0</v>
      </c>
      <c r="R4206" s="677">
        <f t="shared" ca="1" si="720"/>
        <v>0</v>
      </c>
      <c r="S4206" s="677">
        <f t="shared" ca="1" si="720"/>
        <v>0</v>
      </c>
      <c r="T4206" s="677">
        <f t="shared" ca="1" si="720"/>
        <v>0</v>
      </c>
      <c r="U4206" s="677">
        <f t="shared" ca="1" si="720"/>
        <v>0</v>
      </c>
      <c r="V4206" s="677">
        <f t="shared" ca="1" si="720"/>
        <v>0</v>
      </c>
      <c r="W4206" s="677">
        <f t="shared" ca="1" si="714"/>
        <v>0</v>
      </c>
      <c r="X4206" s="677">
        <f t="shared" ca="1" si="720"/>
        <v>0</v>
      </c>
      <c r="Y4206" s="677">
        <f t="shared" ca="1" si="720"/>
        <v>0</v>
      </c>
      <c r="Z4206" s="677">
        <f t="shared" ca="1" si="720"/>
        <v>0</v>
      </c>
      <c r="AA4206" t="str">
        <f t="shared" si="715"/>
        <v>ASR_COMP</v>
      </c>
      <c r="AB4206" s="957">
        <f t="shared" si="716"/>
        <v>44682</v>
      </c>
      <c r="AC4206" t="str">
        <f t="shared" si="717"/>
        <v>Unaudited</v>
      </c>
    </row>
    <row r="4207" spans="1:29" x14ac:dyDescent="0.25">
      <c r="A4207" t="s">
        <v>423</v>
      </c>
      <c r="B4207" t="s">
        <v>1388</v>
      </c>
      <c r="C4207" t="s">
        <v>1389</v>
      </c>
      <c r="D4207">
        <v>1900</v>
      </c>
      <c r="E4207" s="957">
        <v>1</v>
      </c>
      <c r="F4207" t="s">
        <v>443</v>
      </c>
      <c r="G4207" s="957">
        <v>274</v>
      </c>
      <c r="H4207" t="s">
        <v>393</v>
      </c>
      <c r="I4207" t="s">
        <v>491</v>
      </c>
      <c r="J4207" t="s">
        <v>447</v>
      </c>
      <c r="K4207" t="s">
        <v>452</v>
      </c>
      <c r="L4207" s="15">
        <v>9.1</v>
      </c>
      <c r="M4207" t="s">
        <v>188</v>
      </c>
      <c r="N4207" s="677">
        <f t="shared" ca="1" si="721"/>
        <v>852776.90520627913</v>
      </c>
      <c r="O4207" s="677">
        <f t="shared" ca="1" si="720"/>
        <v>109513.18289726102</v>
      </c>
      <c r="P4207" s="677">
        <f t="shared" ca="1" si="720"/>
        <v>3145.9601435086984</v>
      </c>
      <c r="Q4207" s="677">
        <f t="shared" ca="1" si="720"/>
        <v>143550.30390847649</v>
      </c>
      <c r="R4207" s="677">
        <f t="shared" ca="1" si="720"/>
        <v>74246.743558679533</v>
      </c>
      <c r="S4207" s="677">
        <f t="shared" ca="1" si="720"/>
        <v>87733.868090308228</v>
      </c>
      <c r="T4207" s="677">
        <f t="shared" ca="1" si="720"/>
        <v>23094.527676383615</v>
      </c>
      <c r="U4207" s="677">
        <f t="shared" ca="1" si="720"/>
        <v>1182.4817081280687</v>
      </c>
      <c r="V4207" s="677">
        <f t="shared" ca="1" si="720"/>
        <v>5689.8345290256002</v>
      </c>
      <c r="W4207" s="677">
        <f t="shared" ca="1" si="714"/>
        <v>404620.00269450794</v>
      </c>
      <c r="X4207" s="677">
        <f t="shared" ca="1" si="720"/>
        <v>0</v>
      </c>
      <c r="Y4207" s="677">
        <f t="shared" ca="1" si="720"/>
        <v>0</v>
      </c>
      <c r="Z4207" s="677">
        <f t="shared" ca="1" si="720"/>
        <v>0</v>
      </c>
      <c r="AA4207" t="str">
        <f t="shared" si="715"/>
        <v>ASR_COMP</v>
      </c>
      <c r="AB4207" s="957">
        <f t="shared" si="716"/>
        <v>44682</v>
      </c>
      <c r="AC4207" t="str">
        <f t="shared" si="717"/>
        <v>Unaudited</v>
      </c>
    </row>
    <row r="4208" spans="1:29" x14ac:dyDescent="0.25">
      <c r="A4208" t="s">
        <v>423</v>
      </c>
      <c r="B4208" t="s">
        <v>1388</v>
      </c>
      <c r="C4208" t="s">
        <v>1389</v>
      </c>
      <c r="D4208">
        <v>1900</v>
      </c>
      <c r="E4208" s="957">
        <v>1</v>
      </c>
      <c r="F4208" t="s">
        <v>443</v>
      </c>
      <c r="G4208" s="957">
        <v>274</v>
      </c>
      <c r="H4208" t="s">
        <v>393</v>
      </c>
      <c r="I4208" t="s">
        <v>491</v>
      </c>
      <c r="J4208" t="s">
        <v>447</v>
      </c>
      <c r="K4208" t="s">
        <v>452</v>
      </c>
      <c r="L4208" s="15" t="s">
        <v>109</v>
      </c>
      <c r="M4208" t="s">
        <v>189</v>
      </c>
      <c r="N4208" s="677">
        <f t="shared" ca="1" si="721"/>
        <v>280487.68132007244</v>
      </c>
      <c r="O4208" s="677">
        <f t="shared" ca="1" si="720"/>
        <v>2960.7294896077847</v>
      </c>
      <c r="P4208" s="677">
        <f t="shared" ca="1" si="720"/>
        <v>236.87741591266786</v>
      </c>
      <c r="Q4208" s="677">
        <f t="shared" ca="1" si="720"/>
        <v>151839.41496033643</v>
      </c>
      <c r="R4208" s="677">
        <f t="shared" ca="1" si="720"/>
        <v>21936.647908441446</v>
      </c>
      <c r="S4208" s="677">
        <f t="shared" ca="1" si="720"/>
        <v>101235.06704892547</v>
      </c>
      <c r="T4208" s="677">
        <f t="shared" ca="1" si="720"/>
        <v>48.956340354673074</v>
      </c>
      <c r="U4208" s="677">
        <f t="shared" ca="1" si="720"/>
        <v>11.339259691526301</v>
      </c>
      <c r="V4208" s="677">
        <f t="shared" ca="1" si="720"/>
        <v>2119.4620760312105</v>
      </c>
      <c r="W4208" s="677">
        <f t="shared" ca="1" si="714"/>
        <v>99.186820771235688</v>
      </c>
      <c r="X4208" s="677">
        <f t="shared" ca="1" si="720"/>
        <v>0</v>
      </c>
      <c r="Y4208" s="677">
        <f t="shared" ca="1" si="720"/>
        <v>0</v>
      </c>
      <c r="Z4208" s="677">
        <f t="shared" ca="1" si="720"/>
        <v>0</v>
      </c>
      <c r="AA4208" t="str">
        <f t="shared" si="715"/>
        <v>ASR_COMP</v>
      </c>
      <c r="AB4208" s="957">
        <f t="shared" si="716"/>
        <v>44682</v>
      </c>
      <c r="AC4208" t="str">
        <f t="shared" si="717"/>
        <v>Unaudited</v>
      </c>
    </row>
    <row r="4209" spans="1:29" x14ac:dyDescent="0.25">
      <c r="A4209" t="s">
        <v>423</v>
      </c>
      <c r="B4209" t="s">
        <v>1388</v>
      </c>
      <c r="C4209" t="s">
        <v>1389</v>
      </c>
      <c r="D4209">
        <v>1900</v>
      </c>
      <c r="E4209" s="957">
        <v>1</v>
      </c>
      <c r="F4209" t="s">
        <v>443</v>
      </c>
      <c r="G4209" s="957">
        <v>274</v>
      </c>
      <c r="H4209" t="s">
        <v>393</v>
      </c>
      <c r="I4209" t="s">
        <v>491</v>
      </c>
      <c r="J4209" t="s">
        <v>447</v>
      </c>
      <c r="K4209" t="s">
        <v>452</v>
      </c>
      <c r="L4209" s="15" t="s">
        <v>1324</v>
      </c>
      <c r="M4209" t="s">
        <v>1325</v>
      </c>
      <c r="N4209" s="677">
        <f t="shared" ca="1" si="721"/>
        <v>202925.53329277743</v>
      </c>
      <c r="O4209" s="677">
        <f t="shared" ca="1" si="720"/>
        <v>3130.6626983828601</v>
      </c>
      <c r="P4209" s="677">
        <f t="shared" ca="1" si="720"/>
        <v>250.47316639027065</v>
      </c>
      <c r="Q4209" s="677">
        <f t="shared" ca="1" si="720"/>
        <v>68730.816406859318</v>
      </c>
      <c r="R4209" s="677">
        <f t="shared" ca="1" si="720"/>
        <v>8257.226970375852</v>
      </c>
      <c r="S4209" s="677">
        <f t="shared" ca="1" si="720"/>
        <v>106644.36755583306</v>
      </c>
      <c r="T4209" s="677">
        <f t="shared" ca="1" si="720"/>
        <v>51.766224890073964</v>
      </c>
      <c r="U4209" s="677">
        <f t="shared" ca="1" si="720"/>
        <v>15649.070084696405</v>
      </c>
      <c r="V4209" s="677">
        <f t="shared" ca="1" si="720"/>
        <v>106.27046531786668</v>
      </c>
      <c r="W4209" s="677">
        <f t="shared" ca="1" si="714"/>
        <v>104.87972003171056</v>
      </c>
      <c r="X4209" s="677">
        <f t="shared" ca="1" si="720"/>
        <v>0</v>
      </c>
      <c r="Y4209" s="677">
        <f t="shared" ca="1" si="720"/>
        <v>0</v>
      </c>
      <c r="Z4209" s="677">
        <f t="shared" ca="1" si="720"/>
        <v>0</v>
      </c>
      <c r="AA4209" t="str">
        <f t="shared" si="715"/>
        <v>ASR_COMP</v>
      </c>
      <c r="AB4209" s="957">
        <f t="shared" si="716"/>
        <v>44682</v>
      </c>
      <c r="AC4209" t="str">
        <f t="shared" si="717"/>
        <v>Unaudited</v>
      </c>
    </row>
    <row r="4210" spans="1:29" x14ac:dyDescent="0.25">
      <c r="A4210" t="s">
        <v>423</v>
      </c>
      <c r="B4210" t="s">
        <v>1388</v>
      </c>
      <c r="C4210" t="s">
        <v>1389</v>
      </c>
      <c r="D4210">
        <v>1900</v>
      </c>
      <c r="E4210" s="957">
        <v>1</v>
      </c>
      <c r="F4210" t="s">
        <v>443</v>
      </c>
      <c r="G4210" s="957">
        <v>274</v>
      </c>
      <c r="H4210" t="s">
        <v>393</v>
      </c>
      <c r="I4210" t="s">
        <v>491</v>
      </c>
      <c r="J4210" t="s">
        <v>447</v>
      </c>
      <c r="K4210" t="s">
        <v>452</v>
      </c>
      <c r="L4210" s="15" t="s">
        <v>110</v>
      </c>
      <c r="M4210" t="s">
        <v>190</v>
      </c>
      <c r="N4210" s="677">
        <f t="shared" ca="1" si="721"/>
        <v>307644.80728612101</v>
      </c>
      <c r="O4210" s="677">
        <f t="shared" ca="1" si="720"/>
        <v>135963.79648113583</v>
      </c>
      <c r="P4210" s="677">
        <f t="shared" ca="1" si="720"/>
        <v>7496.5685945818068</v>
      </c>
      <c r="Q4210" s="677">
        <f t="shared" ca="1" si="720"/>
        <v>81770.886557258724</v>
      </c>
      <c r="R4210" s="677">
        <f t="shared" ca="1" si="720"/>
        <v>37494.742448062374</v>
      </c>
      <c r="S4210" s="677">
        <f t="shared" ca="1" si="720"/>
        <v>6734.9955653475135</v>
      </c>
      <c r="T4210" s="677">
        <f t="shared" ca="1" si="720"/>
        <v>4567.6428804308616</v>
      </c>
      <c r="U4210" s="677">
        <f t="shared" ca="1" si="720"/>
        <v>541.56841314782582</v>
      </c>
      <c r="V4210" s="677">
        <f t="shared" ca="1" si="720"/>
        <v>5696.1203877472826</v>
      </c>
      <c r="W4210" s="677">
        <f t="shared" ca="1" si="714"/>
        <v>27378.485958408775</v>
      </c>
      <c r="X4210" s="677">
        <f t="shared" ca="1" si="720"/>
        <v>0</v>
      </c>
      <c r="Y4210" s="677">
        <f t="shared" ca="1" si="720"/>
        <v>0</v>
      </c>
      <c r="Z4210" s="677">
        <f t="shared" ca="1" si="720"/>
        <v>0</v>
      </c>
      <c r="AA4210" t="str">
        <f t="shared" si="715"/>
        <v>ASR_COMP</v>
      </c>
      <c r="AB4210" s="957">
        <f t="shared" si="716"/>
        <v>44682</v>
      </c>
      <c r="AC4210" t="str">
        <f t="shared" si="717"/>
        <v>Unaudited</v>
      </c>
    </row>
    <row r="4211" spans="1:29" x14ac:dyDescent="0.25">
      <c r="A4211" t="s">
        <v>423</v>
      </c>
      <c r="B4211" t="s">
        <v>1388</v>
      </c>
      <c r="C4211" t="s">
        <v>1389</v>
      </c>
      <c r="D4211">
        <v>1900</v>
      </c>
      <c r="E4211" s="957">
        <v>1</v>
      </c>
      <c r="F4211" t="s">
        <v>443</v>
      </c>
      <c r="G4211" s="957">
        <v>274</v>
      </c>
      <c r="H4211" t="s">
        <v>393</v>
      </c>
      <c r="I4211" t="s">
        <v>491</v>
      </c>
      <c r="J4211" t="s">
        <v>447</v>
      </c>
      <c r="K4211" t="s">
        <v>452</v>
      </c>
      <c r="L4211" s="15" t="s">
        <v>111</v>
      </c>
      <c r="M4211" t="s">
        <v>163</v>
      </c>
      <c r="N4211" s="677">
        <f t="shared" ca="1" si="721"/>
        <v>2099827.5291076638</v>
      </c>
      <c r="O4211" s="677">
        <f t="shared" ca="1" si="720"/>
        <v>1064066.1106030818</v>
      </c>
      <c r="P4211" s="677">
        <f t="shared" ca="1" si="720"/>
        <v>74768.105299742863</v>
      </c>
      <c r="Q4211" s="677">
        <f t="shared" ca="1" si="720"/>
        <v>365095.74554767646</v>
      </c>
      <c r="R4211" s="677">
        <f t="shared" ca="1" si="720"/>
        <v>128443.54017113298</v>
      </c>
      <c r="S4211" s="677">
        <f t="shared" ca="1" si="720"/>
        <v>87837.192977678264</v>
      </c>
      <c r="T4211" s="677">
        <f t="shared" ca="1" si="720"/>
        <v>6022.7417120878708</v>
      </c>
      <c r="U4211" s="677">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41357.628870600063</v>
      </c>
      <c r="V4211" s="677">
        <f t="shared" ca="1" si="722"/>
        <v>53016.777123301537</v>
      </c>
      <c r="W4211" s="677">
        <f t="shared" ca="1" si="714"/>
        <v>5733.9048744890106</v>
      </c>
      <c r="X4211" s="677">
        <f t="shared" ca="1" si="722"/>
        <v>156997.2153186287</v>
      </c>
      <c r="Y4211" s="677">
        <f t="shared" ca="1" si="722"/>
        <v>116488.56660924456</v>
      </c>
      <c r="Z4211" s="677">
        <f t="shared" ca="1" si="722"/>
        <v>0</v>
      </c>
      <c r="AA4211" t="str">
        <f t="shared" si="715"/>
        <v>ASR_COMP</v>
      </c>
      <c r="AB4211" s="957">
        <f t="shared" si="716"/>
        <v>44682</v>
      </c>
      <c r="AC4211" t="str">
        <f t="shared" si="717"/>
        <v>Unaudited</v>
      </c>
    </row>
    <row r="4212" spans="1:29" x14ac:dyDescent="0.25">
      <c r="A4212" t="s">
        <v>423</v>
      </c>
      <c r="B4212" t="s">
        <v>1388</v>
      </c>
      <c r="C4212" t="s">
        <v>1389</v>
      </c>
      <c r="D4212">
        <v>1900</v>
      </c>
      <c r="E4212" s="957">
        <v>1</v>
      </c>
      <c r="F4212" t="s">
        <v>443</v>
      </c>
      <c r="G4212" s="957">
        <v>274</v>
      </c>
      <c r="H4212" t="s">
        <v>393</v>
      </c>
      <c r="I4212" t="s">
        <v>491</v>
      </c>
      <c r="J4212" t="s">
        <v>447</v>
      </c>
      <c r="K4212" t="s">
        <v>452</v>
      </c>
      <c r="L4212" s="15" t="s">
        <v>112</v>
      </c>
      <c r="M4212" t="s">
        <v>137</v>
      </c>
      <c r="N4212" s="677">
        <f t="shared" ca="1" si="721"/>
        <v>0</v>
      </c>
      <c r="O4212" s="677">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7">
        <f t="shared" ca="1" si="723"/>
        <v>0</v>
      </c>
      <c r="Q4212" s="677">
        <f t="shared" ca="1" si="723"/>
        <v>0</v>
      </c>
      <c r="R4212" s="677">
        <f t="shared" ca="1" si="723"/>
        <v>0</v>
      </c>
      <c r="S4212" s="677">
        <f t="shared" ca="1" si="723"/>
        <v>0</v>
      </c>
      <c r="T4212" s="677">
        <f t="shared" ca="1" si="723"/>
        <v>0</v>
      </c>
      <c r="U4212" s="677">
        <f t="shared" ca="1" si="723"/>
        <v>0</v>
      </c>
      <c r="V4212" s="677">
        <f t="shared" ca="1" si="723"/>
        <v>0</v>
      </c>
      <c r="W4212" s="677">
        <f t="shared" ca="1" si="714"/>
        <v>0</v>
      </c>
      <c r="X4212" s="677">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7">
        <f t="shared" ca="1" si="724"/>
        <v>0</v>
      </c>
      <c r="Z4212" s="677">
        <f t="shared" ca="1" si="724"/>
        <v>0</v>
      </c>
      <c r="AA4212" t="str">
        <f t="shared" si="715"/>
        <v>ASR_COMP</v>
      </c>
      <c r="AB4212" s="957">
        <f t="shared" si="716"/>
        <v>44682</v>
      </c>
      <c r="AC4212" t="str">
        <f t="shared" si="717"/>
        <v>Unaudited</v>
      </c>
    </row>
    <row r="4213" spans="1:29" x14ac:dyDescent="0.25">
      <c r="A4213" t="s">
        <v>423</v>
      </c>
      <c r="B4213" t="s">
        <v>1388</v>
      </c>
      <c r="C4213" t="s">
        <v>1389</v>
      </c>
      <c r="D4213">
        <v>1900</v>
      </c>
      <c r="E4213" s="957">
        <v>1</v>
      </c>
      <c r="F4213" t="s">
        <v>443</v>
      </c>
      <c r="G4213" s="957">
        <v>274</v>
      </c>
      <c r="H4213" t="s">
        <v>393</v>
      </c>
      <c r="I4213" t="s">
        <v>491</v>
      </c>
      <c r="J4213" t="s">
        <v>447</v>
      </c>
      <c r="K4213" t="s">
        <v>452</v>
      </c>
      <c r="L4213" s="15" t="s">
        <v>113</v>
      </c>
      <c r="M4213" t="s">
        <v>165</v>
      </c>
      <c r="N4213" s="677">
        <f t="shared" ca="1" si="721"/>
        <v>-1203063.7830299807</v>
      </c>
      <c r="O4213" s="677">
        <f t="shared" ca="1" si="723"/>
        <v>-417929.36754957307</v>
      </c>
      <c r="P4213" s="677">
        <f t="shared" ca="1" si="723"/>
        <v>-29009.822383151186</v>
      </c>
      <c r="Q4213" s="677">
        <f t="shared" ca="1" si="723"/>
        <v>-238365.64871747565</v>
      </c>
      <c r="R4213" s="677">
        <f t="shared" ca="1" si="723"/>
        <v>-88223.568307834576</v>
      </c>
      <c r="S4213" s="677">
        <f t="shared" ca="1" si="723"/>
        <v>-121179.30183208508</v>
      </c>
      <c r="T4213" s="677">
        <f t="shared" ca="1" si="723"/>
        <v>-9513.6453851515998</v>
      </c>
      <c r="U4213" s="677">
        <f t="shared" ca="1" si="723"/>
        <v>-11165.541746574256</v>
      </c>
      <c r="V4213" s="677">
        <f t="shared" ca="1" si="723"/>
        <v>-21935.438385322188</v>
      </c>
      <c r="W4213" s="677">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-140163.43284661672</v>
      </c>
      <c r="X4213" s="677">
        <f t="shared" ca="1" si="724"/>
        <v>-69560.137237743242</v>
      </c>
      <c r="Y4213" s="677">
        <f t="shared" ca="1" si="724"/>
        <v>-56017.87863845325</v>
      </c>
      <c r="Z4213" s="677">
        <f t="shared" ca="1" si="724"/>
        <v>0</v>
      </c>
      <c r="AA4213" t="str">
        <f t="shared" si="715"/>
        <v>ASR_COMP</v>
      </c>
      <c r="AB4213" s="957">
        <f t="shared" si="716"/>
        <v>44682</v>
      </c>
      <c r="AC4213" t="str">
        <f t="shared" si="717"/>
        <v>Unaudited</v>
      </c>
    </row>
    <row r="4214" spans="1:29" x14ac:dyDescent="0.25">
      <c r="A4214" t="s">
        <v>423</v>
      </c>
      <c r="B4214" t="s">
        <v>1388</v>
      </c>
      <c r="C4214" t="s">
        <v>1389</v>
      </c>
      <c r="D4214">
        <v>1900</v>
      </c>
      <c r="E4214" s="957">
        <v>1</v>
      </c>
      <c r="F4214" t="s">
        <v>443</v>
      </c>
      <c r="G4214" s="957">
        <v>274</v>
      </c>
      <c r="H4214" t="s">
        <v>393</v>
      </c>
      <c r="I4214" t="s">
        <v>491</v>
      </c>
      <c r="J4214" t="s">
        <v>447</v>
      </c>
      <c r="K4214" t="s">
        <v>452</v>
      </c>
      <c r="L4214" s="15" t="s">
        <v>114</v>
      </c>
      <c r="M4214" t="s">
        <v>466</v>
      </c>
      <c r="N4214" s="677">
        <f t="shared" ca="1" si="721"/>
        <v>0</v>
      </c>
      <c r="O4214" s="677">
        <f t="shared" ca="1" si="723"/>
        <v>0</v>
      </c>
      <c r="P4214" s="677">
        <f t="shared" ca="1" si="723"/>
        <v>0</v>
      </c>
      <c r="Q4214" s="677">
        <f t="shared" ca="1" si="723"/>
        <v>0</v>
      </c>
      <c r="R4214" s="677">
        <f t="shared" ca="1" si="723"/>
        <v>0</v>
      </c>
      <c r="S4214" s="677">
        <f t="shared" ca="1" si="723"/>
        <v>0</v>
      </c>
      <c r="T4214" s="677">
        <f t="shared" ca="1" si="723"/>
        <v>0</v>
      </c>
      <c r="U4214" s="677">
        <f t="shared" ca="1" si="723"/>
        <v>0</v>
      </c>
      <c r="V4214" s="677">
        <f t="shared" ca="1" si="723"/>
        <v>0</v>
      </c>
      <c r="W4214" s="677">
        <f t="shared" ca="1" si="725"/>
        <v>0</v>
      </c>
      <c r="X4214" s="677">
        <f t="shared" ca="1" si="724"/>
        <v>0</v>
      </c>
      <c r="Y4214" s="677">
        <f t="shared" ca="1" si="724"/>
        <v>0</v>
      </c>
      <c r="Z4214" s="677">
        <f t="shared" ca="1" si="724"/>
        <v>0</v>
      </c>
      <c r="AA4214" t="str">
        <f t="shared" si="715"/>
        <v>ASR_COMP</v>
      </c>
      <c r="AB4214" s="957">
        <f t="shared" si="716"/>
        <v>44682</v>
      </c>
      <c r="AC4214" t="str">
        <f t="shared" si="717"/>
        <v>Unaudited</v>
      </c>
    </row>
    <row r="4215" spans="1:29" x14ac:dyDescent="0.25">
      <c r="A4215" t="s">
        <v>423</v>
      </c>
      <c r="B4215" t="s">
        <v>1388</v>
      </c>
      <c r="C4215" t="s">
        <v>1389</v>
      </c>
      <c r="D4215">
        <v>1900</v>
      </c>
      <c r="E4215" s="957">
        <v>1</v>
      </c>
      <c r="F4215" t="s">
        <v>443</v>
      </c>
      <c r="G4215" s="957">
        <v>274</v>
      </c>
      <c r="H4215" t="s">
        <v>393</v>
      </c>
      <c r="I4215" t="s">
        <v>491</v>
      </c>
      <c r="J4215" t="s">
        <v>447</v>
      </c>
      <c r="K4215" t="s">
        <v>6</v>
      </c>
      <c r="L4215" s="15" t="s">
        <v>120</v>
      </c>
      <c r="M4215" t="s">
        <v>191</v>
      </c>
      <c r="N4215" s="677">
        <f t="shared" ca="1" si="721"/>
        <v>371279.5780520413</v>
      </c>
      <c r="O4215" s="677">
        <f t="shared" ca="1" si="723"/>
        <v>175811.35736308715</v>
      </c>
      <c r="P4215" s="677">
        <f t="shared" ca="1" si="723"/>
        <v>18010.144072312527</v>
      </c>
      <c r="Q4215" s="677">
        <f t="shared" ca="1" si="723"/>
        <v>43243.032912000133</v>
      </c>
      <c r="R4215" s="677">
        <f t="shared" ca="1" si="723"/>
        <v>22411.319280720625</v>
      </c>
      <c r="S4215" s="677">
        <f t="shared" ca="1" si="723"/>
        <v>44520.90100177878</v>
      </c>
      <c r="T4215" s="677">
        <f t="shared" ca="1" si="723"/>
        <v>84.94</v>
      </c>
      <c r="U4215" s="677">
        <f t="shared" ca="1" si="723"/>
        <v>892.38561754457453</v>
      </c>
      <c r="V4215" s="677">
        <f t="shared" ca="1" si="723"/>
        <v>12461.074589177062</v>
      </c>
      <c r="W4215" s="677">
        <f t="shared" ca="1" si="725"/>
        <v>2947.193807369199</v>
      </c>
      <c r="X4215" s="677">
        <f t="shared" ca="1" si="724"/>
        <v>39121.265760149596</v>
      </c>
      <c r="Y4215" s="677">
        <f t="shared" ca="1" si="724"/>
        <v>11775.96364790163</v>
      </c>
      <c r="Z4215" s="677">
        <f t="shared" ca="1" si="724"/>
        <v>0</v>
      </c>
      <c r="AA4215" t="str">
        <f t="shared" si="715"/>
        <v>ASR_COMP</v>
      </c>
      <c r="AB4215" s="957">
        <f t="shared" si="716"/>
        <v>44682</v>
      </c>
      <c r="AC4215" t="str">
        <f t="shared" si="717"/>
        <v>Unaudited</v>
      </c>
    </row>
    <row r="4216" spans="1:29" x14ac:dyDescent="0.25">
      <c r="A4216" t="s">
        <v>423</v>
      </c>
      <c r="B4216" t="s">
        <v>1388</v>
      </c>
      <c r="C4216" t="s">
        <v>1389</v>
      </c>
      <c r="D4216">
        <v>1900</v>
      </c>
      <c r="E4216" s="957">
        <v>1</v>
      </c>
      <c r="F4216" t="s">
        <v>443</v>
      </c>
      <c r="G4216" s="957">
        <v>274</v>
      </c>
      <c r="H4216" t="s">
        <v>393</v>
      </c>
      <c r="I4216" t="s">
        <v>491</v>
      </c>
      <c r="J4216" t="s">
        <v>447</v>
      </c>
      <c r="K4216" t="s">
        <v>6</v>
      </c>
      <c r="L4216" s="15" t="s">
        <v>45</v>
      </c>
      <c r="M4216" t="s">
        <v>166</v>
      </c>
      <c r="N4216" s="677">
        <f t="shared" ca="1" si="721"/>
        <v>233680.42429999996</v>
      </c>
      <c r="O4216" s="677">
        <f t="shared" ca="1" si="723"/>
        <v>189244.79147711833</v>
      </c>
      <c r="P4216" s="677">
        <f t="shared" ca="1" si="723"/>
        <v>6401.270410027184</v>
      </c>
      <c r="Q4216" s="677">
        <f t="shared" ca="1" si="723"/>
        <v>8932.3455891828089</v>
      </c>
      <c r="R4216" s="677">
        <f t="shared" ca="1" si="723"/>
        <v>3221.3775170389745</v>
      </c>
      <c r="S4216" s="677">
        <f t="shared" ca="1" si="723"/>
        <v>6339.2867918474431</v>
      </c>
      <c r="T4216" s="677">
        <f t="shared" ca="1" si="723"/>
        <v>1731.3437811878518</v>
      </c>
      <c r="U4216" s="677">
        <f t="shared" ca="1" si="723"/>
        <v>376.53839537159598</v>
      </c>
      <c r="V4216" s="677">
        <f t="shared" ca="1" si="723"/>
        <v>1298.2397521680307</v>
      </c>
      <c r="W4216" s="677">
        <f t="shared" ca="1" si="725"/>
        <v>22.804713337957878</v>
      </c>
      <c r="X4216" s="677">
        <f t="shared" ca="1" si="724"/>
        <v>14762.924382784235</v>
      </c>
      <c r="Y4216" s="677">
        <f t="shared" ca="1" si="724"/>
        <v>1349.5014899355688</v>
      </c>
      <c r="Z4216" s="677">
        <f t="shared" ca="1" si="724"/>
        <v>0</v>
      </c>
      <c r="AA4216" t="str">
        <f t="shared" si="715"/>
        <v>ASR_COMP</v>
      </c>
      <c r="AB4216" s="957">
        <f t="shared" si="716"/>
        <v>44682</v>
      </c>
      <c r="AC4216" t="str">
        <f t="shared" si="717"/>
        <v>Unaudited</v>
      </c>
    </row>
    <row r="4217" spans="1:29" x14ac:dyDescent="0.25">
      <c r="A4217" t="s">
        <v>423</v>
      </c>
      <c r="B4217" t="s">
        <v>1388</v>
      </c>
      <c r="C4217" t="s">
        <v>1389</v>
      </c>
      <c r="D4217">
        <v>1900</v>
      </c>
      <c r="E4217" s="957">
        <v>1</v>
      </c>
      <c r="F4217" t="s">
        <v>443</v>
      </c>
      <c r="G4217" s="957">
        <v>274</v>
      </c>
      <c r="H4217" t="s">
        <v>393</v>
      </c>
      <c r="I4217" t="s">
        <v>491</v>
      </c>
      <c r="J4217" t="s">
        <v>447</v>
      </c>
      <c r="K4217" t="s">
        <v>6</v>
      </c>
      <c r="L4217" s="15" t="s">
        <v>46</v>
      </c>
      <c r="M4217" t="s">
        <v>167</v>
      </c>
      <c r="N4217" s="677">
        <f t="shared" ca="1" si="721"/>
        <v>-29984.431904954097</v>
      </c>
      <c r="O4217" s="677">
        <f t="shared" ca="1" si="723"/>
        <v>-15790.072387551827</v>
      </c>
      <c r="P4217" s="677">
        <f t="shared" ca="1" si="723"/>
        <v>-2177.6458107969092</v>
      </c>
      <c r="Q4217" s="677">
        <f t="shared" ca="1" si="723"/>
        <v>-5498.2778540360296</v>
      </c>
      <c r="R4217" s="677">
        <f t="shared" ca="1" si="723"/>
        <v>-2921.2151483977264</v>
      </c>
      <c r="S4217" s="677">
        <f t="shared" ca="1" si="723"/>
        <v>-282.9107143685323</v>
      </c>
      <c r="T4217" s="677">
        <f t="shared" ca="1" si="723"/>
        <v>-8.4826340632360075</v>
      </c>
      <c r="U4217" s="677">
        <f t="shared" ca="1" si="723"/>
        <v>-9.0492721048444302</v>
      </c>
      <c r="V4217" s="677">
        <f t="shared" ca="1" si="723"/>
        <v>-819.18598457654457</v>
      </c>
      <c r="W4217" s="677">
        <f t="shared" ca="1" si="725"/>
        <v>0</v>
      </c>
      <c r="X4217" s="677">
        <f t="shared" ca="1" si="724"/>
        <v>-1294.311334189229</v>
      </c>
      <c r="Y4217" s="677">
        <f t="shared" ca="1" si="724"/>
        <v>-1183.2807648692251</v>
      </c>
      <c r="Z4217" s="677">
        <f t="shared" ca="1" si="724"/>
        <v>0</v>
      </c>
      <c r="AA4217" t="str">
        <f t="shared" si="715"/>
        <v>ASR_COMP</v>
      </c>
      <c r="AB4217" s="957">
        <f t="shared" si="716"/>
        <v>44682</v>
      </c>
      <c r="AC4217" t="str">
        <f t="shared" si="717"/>
        <v>Unaudited</v>
      </c>
    </row>
    <row r="4218" spans="1:29" x14ac:dyDescent="0.25">
      <c r="A4218" t="s">
        <v>423</v>
      </c>
      <c r="B4218" t="s">
        <v>1388</v>
      </c>
      <c r="C4218" t="s">
        <v>1389</v>
      </c>
      <c r="D4218">
        <v>1900</v>
      </c>
      <c r="E4218" s="957">
        <v>1</v>
      </c>
      <c r="F4218" t="s">
        <v>443</v>
      </c>
      <c r="G4218" s="957">
        <v>274</v>
      </c>
      <c r="H4218" t="s">
        <v>393</v>
      </c>
      <c r="I4218" t="s">
        <v>491</v>
      </c>
      <c r="J4218" t="s">
        <v>447</v>
      </c>
      <c r="K4218" t="s">
        <v>6</v>
      </c>
      <c r="L4218" s="15" t="s">
        <v>168</v>
      </c>
      <c r="M4218" t="s">
        <v>464</v>
      </c>
      <c r="N4218" s="677">
        <f t="shared" ca="1" si="721"/>
        <v>-68901.390016316218</v>
      </c>
      <c r="O4218" s="677">
        <f t="shared" ca="1" si="723"/>
        <v>-36069.844721570422</v>
      </c>
      <c r="P4218" s="677">
        <f t="shared" ca="1" si="723"/>
        <v>-2840.7763189847101</v>
      </c>
      <c r="Q4218" s="677">
        <f t="shared" ca="1" si="723"/>
        <v>-5739.2351992770618</v>
      </c>
      <c r="R4218" s="677">
        <f t="shared" ca="1" si="723"/>
        <v>-2932.1476603318165</v>
      </c>
      <c r="S4218" s="677">
        <f t="shared" ca="1" si="723"/>
        <v>-7344.5362082913543</v>
      </c>
      <c r="T4218" s="677">
        <f t="shared" ca="1" si="723"/>
        <v>0</v>
      </c>
      <c r="U4218" s="677">
        <f t="shared" ca="1" si="723"/>
        <v>-418.08271170078336</v>
      </c>
      <c r="V4218" s="677">
        <f t="shared" ca="1" si="723"/>
        <v>-2378.7266781313861</v>
      </c>
      <c r="W4218" s="677">
        <f t="shared" ca="1" si="725"/>
        <v>-263.91563858456732</v>
      </c>
      <c r="X4218" s="677">
        <f t="shared" ca="1" si="724"/>
        <v>-9048.0912696266223</v>
      </c>
      <c r="Y4218" s="677">
        <f t="shared" ca="1" si="724"/>
        <v>-1866.0336098174932</v>
      </c>
      <c r="Z4218" s="677">
        <f t="shared" ca="1" si="724"/>
        <v>0</v>
      </c>
      <c r="AA4218" t="str">
        <f t="shared" si="715"/>
        <v>ASR_COMP</v>
      </c>
      <c r="AB4218" s="957">
        <f t="shared" si="716"/>
        <v>44682</v>
      </c>
      <c r="AC4218" t="str">
        <f t="shared" si="717"/>
        <v>Unaudited</v>
      </c>
    </row>
    <row r="4219" spans="1:29" x14ac:dyDescent="0.25">
      <c r="A4219" t="s">
        <v>423</v>
      </c>
      <c r="B4219" t="s">
        <v>1388</v>
      </c>
      <c r="C4219" t="s">
        <v>1389</v>
      </c>
      <c r="D4219">
        <v>1900</v>
      </c>
      <c r="E4219" s="957">
        <v>1</v>
      </c>
      <c r="F4219" t="s">
        <v>443</v>
      </c>
      <c r="G4219" s="957">
        <v>274</v>
      </c>
      <c r="H4219" t="s">
        <v>393</v>
      </c>
      <c r="I4219" t="s">
        <v>491</v>
      </c>
      <c r="J4219" t="s">
        <v>447</v>
      </c>
      <c r="K4219" t="s">
        <v>437</v>
      </c>
      <c r="L4219" s="15" t="s">
        <v>123</v>
      </c>
      <c r="M4219" t="s">
        <v>32</v>
      </c>
      <c r="N4219" s="677">
        <f t="shared" ca="1" si="721"/>
        <v>0</v>
      </c>
      <c r="O4219" s="677">
        <f t="shared" ca="1" si="723"/>
        <v>0</v>
      </c>
      <c r="P4219" s="677">
        <f t="shared" ca="1" si="723"/>
        <v>0</v>
      </c>
      <c r="Q4219" s="677">
        <f t="shared" ca="1" si="723"/>
        <v>0</v>
      </c>
      <c r="R4219" s="677">
        <f t="shared" ca="1" si="723"/>
        <v>0</v>
      </c>
      <c r="S4219" s="677">
        <f t="shared" ca="1" si="723"/>
        <v>0</v>
      </c>
      <c r="T4219" s="677">
        <f t="shared" ca="1" si="723"/>
        <v>0</v>
      </c>
      <c r="U4219" s="677">
        <f t="shared" ca="1" si="723"/>
        <v>0</v>
      </c>
      <c r="V4219" s="677">
        <f t="shared" ca="1" si="723"/>
        <v>0</v>
      </c>
      <c r="W4219" s="677">
        <f t="shared" ca="1" si="725"/>
        <v>0</v>
      </c>
      <c r="X4219" s="677">
        <f t="shared" ca="1" si="724"/>
        <v>0</v>
      </c>
      <c r="Y4219" s="677">
        <f t="shared" ca="1" si="724"/>
        <v>0</v>
      </c>
      <c r="Z4219" s="677">
        <f t="shared" ca="1" si="724"/>
        <v>0</v>
      </c>
      <c r="AA4219" t="str">
        <f t="shared" si="715"/>
        <v>ASR_COMP</v>
      </c>
      <c r="AB4219" s="957">
        <f t="shared" si="716"/>
        <v>44682</v>
      </c>
      <c r="AC4219" t="str">
        <f t="shared" si="717"/>
        <v>Unaudited</v>
      </c>
    </row>
    <row r="4220" spans="1:29" x14ac:dyDescent="0.25">
      <c r="A4220" t="s">
        <v>423</v>
      </c>
      <c r="B4220" t="s">
        <v>1388</v>
      </c>
      <c r="C4220" t="s">
        <v>1389</v>
      </c>
      <c r="D4220">
        <v>1900</v>
      </c>
      <c r="E4220" s="957">
        <v>1</v>
      </c>
      <c r="F4220" t="s">
        <v>443</v>
      </c>
      <c r="G4220" s="957">
        <v>274</v>
      </c>
      <c r="H4220" t="s">
        <v>393</v>
      </c>
      <c r="I4220" t="s">
        <v>491</v>
      </c>
      <c r="J4220" t="s">
        <v>447</v>
      </c>
      <c r="K4220" t="s">
        <v>437</v>
      </c>
      <c r="L4220" s="15" t="s">
        <v>946</v>
      </c>
      <c r="M4220" t="s">
        <v>938</v>
      </c>
      <c r="N4220" s="677">
        <f t="shared" ca="1" si="721"/>
        <v>0</v>
      </c>
      <c r="O4220" s="677">
        <f t="shared" ca="1" si="723"/>
        <v>0</v>
      </c>
      <c r="P4220" s="677">
        <f t="shared" ca="1" si="723"/>
        <v>0</v>
      </c>
      <c r="Q4220" s="677">
        <f t="shared" ca="1" si="723"/>
        <v>0</v>
      </c>
      <c r="R4220" s="677">
        <f t="shared" ca="1" si="723"/>
        <v>0</v>
      </c>
      <c r="S4220" s="677">
        <f t="shared" ca="1" si="723"/>
        <v>0</v>
      </c>
      <c r="T4220" s="677">
        <f t="shared" ca="1" si="723"/>
        <v>0</v>
      </c>
      <c r="U4220" s="677">
        <f t="shared" ca="1" si="723"/>
        <v>0</v>
      </c>
      <c r="V4220" s="677">
        <f t="shared" ca="1" si="723"/>
        <v>0</v>
      </c>
      <c r="W4220" s="677">
        <f t="shared" ca="1" si="725"/>
        <v>0</v>
      </c>
      <c r="X4220" s="677">
        <f t="shared" ca="1" si="724"/>
        <v>0</v>
      </c>
      <c r="Y4220" s="677">
        <f t="shared" ca="1" si="724"/>
        <v>0</v>
      </c>
      <c r="Z4220" s="677">
        <f t="shared" ca="1" si="724"/>
        <v>0</v>
      </c>
      <c r="AA4220" t="str">
        <f t="shared" si="715"/>
        <v>ASR_COMP</v>
      </c>
      <c r="AB4220" s="957">
        <f t="shared" si="716"/>
        <v>44682</v>
      </c>
      <c r="AC4220" t="str">
        <f t="shared" si="717"/>
        <v>Unaudited</v>
      </c>
    </row>
    <row r="4221" spans="1:29" x14ac:dyDescent="0.25">
      <c r="A4221" t="s">
        <v>423</v>
      </c>
      <c r="B4221" t="s">
        <v>1388</v>
      </c>
      <c r="C4221" t="s">
        <v>1389</v>
      </c>
      <c r="D4221">
        <v>1900</v>
      </c>
      <c r="E4221" s="957">
        <v>1</v>
      </c>
      <c r="F4221" t="s">
        <v>443</v>
      </c>
      <c r="G4221" s="957">
        <v>274</v>
      </c>
      <c r="H4221" t="s">
        <v>393</v>
      </c>
      <c r="I4221" t="s">
        <v>491</v>
      </c>
      <c r="J4221" t="s">
        <v>447</v>
      </c>
      <c r="K4221" t="s">
        <v>437</v>
      </c>
      <c r="L4221" s="15" t="s">
        <v>170</v>
      </c>
      <c r="M4221" t="s">
        <v>40</v>
      </c>
      <c r="N4221" s="677">
        <f t="shared" ca="1" si="721"/>
        <v>10114.1796586991</v>
      </c>
      <c r="O4221" s="677">
        <f t="shared" ca="1" si="723"/>
        <v>7668.3723669033807</v>
      </c>
      <c r="P4221" s="677">
        <f t="shared" ca="1" si="723"/>
        <v>259.3853428788496</v>
      </c>
      <c r="Q4221" s="677">
        <f t="shared" ca="1" si="723"/>
        <v>520.3341772660176</v>
      </c>
      <c r="R4221" s="677">
        <f t="shared" ca="1" si="723"/>
        <v>187.65427325400549</v>
      </c>
      <c r="S4221" s="677">
        <f t="shared" ca="1" si="723"/>
        <v>390.43387619450112</v>
      </c>
      <c r="T4221" s="677">
        <f t="shared" ca="1" si="723"/>
        <v>0</v>
      </c>
      <c r="U4221" s="677">
        <f t="shared" ca="1" si="723"/>
        <v>23.190833617127783</v>
      </c>
      <c r="V4221" s="677">
        <f t="shared" ca="1" si="723"/>
        <v>75.62610588605672</v>
      </c>
      <c r="W4221" s="677">
        <f t="shared" ca="1" si="725"/>
        <v>1.3284384973711345</v>
      </c>
      <c r="X4221" s="677">
        <f t="shared" ca="1" si="724"/>
        <v>909.24199835057311</v>
      </c>
      <c r="Y4221" s="677">
        <f t="shared" ca="1" si="724"/>
        <v>78.612245851218844</v>
      </c>
      <c r="Z4221" s="677">
        <f t="shared" ca="1" si="724"/>
        <v>0</v>
      </c>
      <c r="AA4221" t="str">
        <f t="shared" si="715"/>
        <v>ASR_COMP</v>
      </c>
      <c r="AB4221" s="957">
        <f t="shared" si="716"/>
        <v>44682</v>
      </c>
      <c r="AC4221" t="str">
        <f t="shared" si="717"/>
        <v>Unaudited</v>
      </c>
    </row>
    <row r="4222" spans="1:29" x14ac:dyDescent="0.25">
      <c r="A4222" t="s">
        <v>423</v>
      </c>
      <c r="B4222" t="s">
        <v>1388</v>
      </c>
      <c r="C4222" t="s">
        <v>1389</v>
      </c>
      <c r="D4222">
        <v>1900</v>
      </c>
      <c r="E4222" s="957">
        <v>1</v>
      </c>
      <c r="F4222" t="s">
        <v>443</v>
      </c>
      <c r="G4222" s="957">
        <v>274</v>
      </c>
      <c r="H4222" t="s">
        <v>393</v>
      </c>
      <c r="I4222" t="s">
        <v>491</v>
      </c>
      <c r="J4222" t="s">
        <v>447</v>
      </c>
      <c r="K4222" t="s">
        <v>437</v>
      </c>
      <c r="L4222" s="15" t="s">
        <v>171</v>
      </c>
      <c r="M4222" t="s">
        <v>332</v>
      </c>
      <c r="N4222" s="677">
        <f t="shared" ca="1" si="721"/>
        <v>0</v>
      </c>
      <c r="O4222" s="677">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7">
        <f t="shared" ca="1" si="726"/>
        <v>0</v>
      </c>
      <c r="Q4222" s="677">
        <f t="shared" ca="1" si="726"/>
        <v>0</v>
      </c>
      <c r="R4222" s="677">
        <f t="shared" ca="1" si="726"/>
        <v>0</v>
      </c>
      <c r="S4222" s="677">
        <f t="shared" ca="1" si="726"/>
        <v>0</v>
      </c>
      <c r="T4222" s="677">
        <f t="shared" ca="1" si="726"/>
        <v>0</v>
      </c>
      <c r="U4222" s="677">
        <f t="shared" ca="1" si="726"/>
        <v>0</v>
      </c>
      <c r="V4222" s="677">
        <f t="shared" ca="1" si="726"/>
        <v>0</v>
      </c>
      <c r="W4222" s="677">
        <f t="shared" ca="1" si="725"/>
        <v>0</v>
      </c>
      <c r="X4222" s="677">
        <f t="shared" ca="1" si="724"/>
        <v>0</v>
      </c>
      <c r="Y4222" s="677">
        <f t="shared" ca="1" si="724"/>
        <v>0</v>
      </c>
      <c r="Z4222" s="677">
        <f t="shared" ca="1" si="724"/>
        <v>0</v>
      </c>
      <c r="AA4222" t="str">
        <f t="shared" si="715"/>
        <v>ASR_COMP</v>
      </c>
      <c r="AB4222" s="957">
        <f t="shared" si="716"/>
        <v>44682</v>
      </c>
      <c r="AC4222" t="str">
        <f t="shared" si="717"/>
        <v>Unaudited</v>
      </c>
    </row>
    <row r="4223" spans="1:29" x14ac:dyDescent="0.25">
      <c r="A4223" t="s">
        <v>423</v>
      </c>
      <c r="B4223" t="s">
        <v>1388</v>
      </c>
      <c r="C4223" t="s">
        <v>1389</v>
      </c>
      <c r="D4223">
        <v>1900</v>
      </c>
      <c r="E4223" s="957">
        <v>1</v>
      </c>
      <c r="F4223" t="s">
        <v>443</v>
      </c>
      <c r="G4223" s="957">
        <v>274</v>
      </c>
      <c r="H4223" t="s">
        <v>393</v>
      </c>
      <c r="I4223" t="s">
        <v>491</v>
      </c>
      <c r="J4223" t="s">
        <v>453</v>
      </c>
      <c r="K4223" t="s">
        <v>438</v>
      </c>
      <c r="L4223" s="15" t="s">
        <v>124</v>
      </c>
      <c r="M4223" t="s">
        <v>27</v>
      </c>
      <c r="N4223" s="677">
        <f t="shared" ca="1" si="721"/>
        <v>2265429.2187880445</v>
      </c>
      <c r="O4223" s="677">
        <f t="shared" ca="1" si="726"/>
        <v>-2341.3839281035025</v>
      </c>
      <c r="P4223" s="677">
        <f t="shared" ca="1" si="726"/>
        <v>2267770.6027161479</v>
      </c>
      <c r="Q4223" s="677">
        <f t="shared" ca="1" si="726"/>
        <v>0</v>
      </c>
      <c r="R4223" s="677">
        <f t="shared" ca="1" si="726"/>
        <v>0</v>
      </c>
      <c r="S4223" s="677">
        <f t="shared" ca="1" si="726"/>
        <v>0</v>
      </c>
      <c r="T4223" s="677">
        <f t="shared" ca="1" si="726"/>
        <v>0</v>
      </c>
      <c r="U4223" s="677">
        <f t="shared" ca="1" si="726"/>
        <v>0</v>
      </c>
      <c r="V4223" s="677">
        <f t="shared" ca="1" si="726"/>
        <v>0</v>
      </c>
      <c r="W4223" s="677">
        <f t="shared" ca="1" si="725"/>
        <v>0</v>
      </c>
      <c r="X4223" s="677">
        <f t="shared" ca="1" si="724"/>
        <v>0</v>
      </c>
      <c r="Y4223" s="677">
        <f t="shared" ca="1" si="724"/>
        <v>0</v>
      </c>
      <c r="Z4223" s="677">
        <f t="shared" ca="1" si="724"/>
        <v>0</v>
      </c>
      <c r="AA4223" t="str">
        <f t="shared" si="715"/>
        <v>ASR_COMP</v>
      </c>
      <c r="AB4223" s="957">
        <f t="shared" si="716"/>
        <v>44682</v>
      </c>
      <c r="AC4223" t="str">
        <f t="shared" si="717"/>
        <v>Unaudited</v>
      </c>
    </row>
    <row r="4224" spans="1:29" x14ac:dyDescent="0.25">
      <c r="A4224" t="s">
        <v>423</v>
      </c>
      <c r="B4224" t="s">
        <v>1388</v>
      </c>
      <c r="C4224" t="s">
        <v>1389</v>
      </c>
      <c r="D4224">
        <v>1900</v>
      </c>
      <c r="E4224" s="957">
        <v>1</v>
      </c>
      <c r="F4224" t="s">
        <v>443</v>
      </c>
      <c r="G4224" s="957">
        <v>274</v>
      </c>
      <c r="H4224" t="s">
        <v>393</v>
      </c>
      <c r="I4224" t="s">
        <v>491</v>
      </c>
      <c r="J4224" t="s">
        <v>453</v>
      </c>
      <c r="K4224" t="s">
        <v>438</v>
      </c>
      <c r="L4224" s="15" t="s">
        <v>125</v>
      </c>
      <c r="M4224" t="s">
        <v>100</v>
      </c>
      <c r="N4224" s="677">
        <f t="shared" ca="1" si="721"/>
        <v>113565.77625744772</v>
      </c>
      <c r="O4224" s="677">
        <f t="shared" ca="1" si="726"/>
        <v>50501.724761921236</v>
      </c>
      <c r="P4224" s="677">
        <f t="shared" ca="1" si="726"/>
        <v>63064.051495526488</v>
      </c>
      <c r="Q4224" s="677">
        <f t="shared" ca="1" si="726"/>
        <v>0</v>
      </c>
      <c r="R4224" s="677">
        <f t="shared" ca="1" si="726"/>
        <v>0</v>
      </c>
      <c r="S4224" s="677">
        <f t="shared" ca="1" si="726"/>
        <v>0</v>
      </c>
      <c r="T4224" s="677">
        <f t="shared" ca="1" si="726"/>
        <v>0</v>
      </c>
      <c r="U4224" s="677">
        <f t="shared" ca="1" si="726"/>
        <v>0</v>
      </c>
      <c r="V4224" s="677">
        <f t="shared" ca="1" si="726"/>
        <v>0</v>
      </c>
      <c r="W4224" s="677">
        <f t="shared" ca="1" si="725"/>
        <v>0</v>
      </c>
      <c r="X4224" s="677">
        <f t="shared" ca="1" si="724"/>
        <v>0</v>
      </c>
      <c r="Y4224" s="677">
        <f t="shared" ca="1" si="724"/>
        <v>0</v>
      </c>
      <c r="Z4224" s="677">
        <f t="shared" ca="1" si="724"/>
        <v>0</v>
      </c>
      <c r="AA4224" t="str">
        <f t="shared" si="715"/>
        <v>ASR_COMP</v>
      </c>
      <c r="AB4224" s="957">
        <f t="shared" si="716"/>
        <v>44682</v>
      </c>
      <c r="AC4224" t="str">
        <f t="shared" si="717"/>
        <v>Unaudited</v>
      </c>
    </row>
    <row r="4225" spans="1:29" x14ac:dyDescent="0.25">
      <c r="A4225" t="s">
        <v>423</v>
      </c>
      <c r="B4225" t="s">
        <v>1388</v>
      </c>
      <c r="C4225" t="s">
        <v>1389</v>
      </c>
      <c r="D4225">
        <v>1900</v>
      </c>
      <c r="E4225" s="957">
        <v>1</v>
      </c>
      <c r="F4225" t="s">
        <v>443</v>
      </c>
      <c r="G4225" s="957">
        <v>274</v>
      </c>
      <c r="H4225" t="s">
        <v>393</v>
      </c>
      <c r="I4225" t="s">
        <v>491</v>
      </c>
      <c r="J4225" t="s">
        <v>453</v>
      </c>
      <c r="K4225" t="s">
        <v>438</v>
      </c>
      <c r="L4225" s="15" t="s">
        <v>126</v>
      </c>
      <c r="M4225" t="s">
        <v>101</v>
      </c>
      <c r="N4225" s="677">
        <f t="shared" ca="1" si="721"/>
        <v>310873.56867408473</v>
      </c>
      <c r="O4225" s="677">
        <f t="shared" ca="1" si="726"/>
        <v>231652.01616041723</v>
      </c>
      <c r="P4225" s="677">
        <f t="shared" ca="1" si="726"/>
        <v>79221.552513667499</v>
      </c>
      <c r="Q4225" s="677">
        <f t="shared" ca="1" si="726"/>
        <v>0</v>
      </c>
      <c r="R4225" s="677">
        <f t="shared" ca="1" si="726"/>
        <v>0</v>
      </c>
      <c r="S4225" s="677">
        <f t="shared" ca="1" si="726"/>
        <v>0</v>
      </c>
      <c r="T4225" s="677">
        <f t="shared" ca="1" si="726"/>
        <v>0</v>
      </c>
      <c r="U4225" s="677">
        <f t="shared" ca="1" si="726"/>
        <v>0</v>
      </c>
      <c r="V4225" s="677">
        <f t="shared" ca="1" si="726"/>
        <v>0</v>
      </c>
      <c r="W4225" s="677">
        <f t="shared" ca="1" si="725"/>
        <v>0</v>
      </c>
      <c r="X4225" s="677">
        <f t="shared" ca="1" si="724"/>
        <v>0</v>
      </c>
      <c r="Y4225" s="677">
        <f t="shared" ca="1" si="724"/>
        <v>0</v>
      </c>
      <c r="Z4225" s="677">
        <f t="shared" ca="1" si="724"/>
        <v>0</v>
      </c>
      <c r="AA4225" t="str">
        <f t="shared" si="715"/>
        <v>ASR_COMP</v>
      </c>
      <c r="AB4225" s="957">
        <f t="shared" si="716"/>
        <v>44682</v>
      </c>
      <c r="AC4225" t="str">
        <f t="shared" si="717"/>
        <v>Unaudited</v>
      </c>
    </row>
    <row r="4226" spans="1:29" x14ac:dyDescent="0.25">
      <c r="A4226" t="s">
        <v>423</v>
      </c>
      <c r="B4226" t="s">
        <v>1388</v>
      </c>
      <c r="C4226" t="s">
        <v>1389</v>
      </c>
      <c r="D4226">
        <v>1900</v>
      </c>
      <c r="E4226" s="957">
        <v>1</v>
      </c>
      <c r="F4226" t="s">
        <v>443</v>
      </c>
      <c r="G4226" s="957">
        <v>274</v>
      </c>
      <c r="H4226" t="s">
        <v>393</v>
      </c>
      <c r="I4226" t="s">
        <v>491</v>
      </c>
      <c r="J4226" t="s">
        <v>453</v>
      </c>
      <c r="K4226" t="s">
        <v>438</v>
      </c>
      <c r="L4226" s="15" t="s">
        <v>127</v>
      </c>
      <c r="M4226" t="s">
        <v>102</v>
      </c>
      <c r="N4226" s="677">
        <f t="shared" ca="1" si="721"/>
        <v>74187.608642097883</v>
      </c>
      <c r="O4226" s="677">
        <f t="shared" ca="1" si="726"/>
        <v>44516.566994367357</v>
      </c>
      <c r="P4226" s="677">
        <f t="shared" ca="1" si="726"/>
        <v>29671.041647730519</v>
      </c>
      <c r="Q4226" s="677">
        <f t="shared" ca="1" si="726"/>
        <v>0</v>
      </c>
      <c r="R4226" s="677">
        <f t="shared" ca="1" si="726"/>
        <v>0</v>
      </c>
      <c r="S4226" s="677">
        <f t="shared" ca="1" si="726"/>
        <v>0</v>
      </c>
      <c r="T4226" s="677">
        <f t="shared" ca="1" si="726"/>
        <v>0</v>
      </c>
      <c r="U4226" s="677">
        <f t="shared" ca="1" si="726"/>
        <v>0</v>
      </c>
      <c r="V4226" s="677">
        <f t="shared" ca="1" si="726"/>
        <v>0</v>
      </c>
      <c r="W4226" s="677">
        <f t="shared" ca="1" si="725"/>
        <v>0</v>
      </c>
      <c r="X4226" s="677">
        <f t="shared" ca="1" si="724"/>
        <v>0</v>
      </c>
      <c r="Y4226" s="677">
        <f t="shared" ca="1" si="724"/>
        <v>0</v>
      </c>
      <c r="Z4226" s="677">
        <f t="shared" ca="1" si="724"/>
        <v>0</v>
      </c>
      <c r="AA4226" t="str">
        <f t="shared" ref="AA4226:AA4289" si="727">file_name</f>
        <v>ASR_COMP</v>
      </c>
      <c r="AB4226" s="957">
        <f t="shared" ref="AB4226:AB4289" si="728">file_date</f>
        <v>44682</v>
      </c>
      <c r="AC4226" t="str">
        <f t="shared" ref="AC4226:AC4289" si="729">status</f>
        <v>Unaudited</v>
      </c>
    </row>
    <row r="4227" spans="1:29" x14ac:dyDescent="0.25">
      <c r="A4227" t="s">
        <v>423</v>
      </c>
      <c r="B4227" t="s">
        <v>1388</v>
      </c>
      <c r="C4227" t="s">
        <v>1389</v>
      </c>
      <c r="D4227">
        <v>1900</v>
      </c>
      <c r="E4227" s="957">
        <v>1</v>
      </c>
      <c r="F4227" t="s">
        <v>443</v>
      </c>
      <c r="G4227" s="957">
        <v>274</v>
      </c>
      <c r="H4227" t="s">
        <v>393</v>
      </c>
      <c r="I4227" t="s">
        <v>491</v>
      </c>
      <c r="J4227" t="s">
        <v>453</v>
      </c>
      <c r="K4227" t="s">
        <v>438</v>
      </c>
      <c r="L4227" s="15" t="s">
        <v>128</v>
      </c>
      <c r="M4227" t="s">
        <v>103</v>
      </c>
      <c r="N4227" s="677">
        <f t="shared" ca="1" si="721"/>
        <v>257611.98558545904</v>
      </c>
      <c r="O4227" s="677">
        <f t="shared" ca="1" si="726"/>
        <v>49590.491214675007</v>
      </c>
      <c r="P4227" s="677">
        <f t="shared" ca="1" si="726"/>
        <v>208021.49437078403</v>
      </c>
      <c r="Q4227" s="677">
        <f t="shared" ca="1" si="726"/>
        <v>0</v>
      </c>
      <c r="R4227" s="677">
        <f t="shared" ca="1" si="726"/>
        <v>0</v>
      </c>
      <c r="S4227" s="677">
        <f t="shared" ca="1" si="726"/>
        <v>0</v>
      </c>
      <c r="T4227" s="677">
        <f t="shared" ca="1" si="726"/>
        <v>0</v>
      </c>
      <c r="U4227" s="677">
        <f t="shared" ca="1" si="726"/>
        <v>0</v>
      </c>
      <c r="V4227" s="677">
        <f t="shared" ca="1" si="726"/>
        <v>0</v>
      </c>
      <c r="W4227" s="677">
        <f t="shared" ca="1" si="725"/>
        <v>0</v>
      </c>
      <c r="X4227" s="677">
        <f t="shared" ca="1" si="724"/>
        <v>0</v>
      </c>
      <c r="Y4227" s="677">
        <f t="shared" ca="1" si="724"/>
        <v>0</v>
      </c>
      <c r="Z4227" s="677">
        <f t="shared" ca="1" si="724"/>
        <v>0</v>
      </c>
      <c r="AA4227" t="str">
        <f t="shared" si="727"/>
        <v>ASR_COMP</v>
      </c>
      <c r="AB4227" s="957">
        <f t="shared" si="728"/>
        <v>44682</v>
      </c>
      <c r="AC4227" t="str">
        <f t="shared" si="729"/>
        <v>Unaudited</v>
      </c>
    </row>
    <row r="4228" spans="1:29" x14ac:dyDescent="0.25">
      <c r="A4228" t="s">
        <v>423</v>
      </c>
      <c r="B4228" t="s">
        <v>1388</v>
      </c>
      <c r="C4228" t="s">
        <v>1389</v>
      </c>
      <c r="D4228">
        <v>1900</v>
      </c>
      <c r="E4228" s="957">
        <v>1</v>
      </c>
      <c r="F4228" t="s">
        <v>443</v>
      </c>
      <c r="G4228" s="957">
        <v>274</v>
      </c>
      <c r="H4228" t="s">
        <v>393</v>
      </c>
      <c r="I4228" t="s">
        <v>491</v>
      </c>
      <c r="J4228" t="s">
        <v>453</v>
      </c>
      <c r="K4228" t="s">
        <v>438</v>
      </c>
      <c r="L4228" s="15" t="s">
        <v>129</v>
      </c>
      <c r="M4228" t="s">
        <v>28</v>
      </c>
      <c r="N4228" s="677">
        <f t="shared" ca="1" si="721"/>
        <v>51796.530929993787</v>
      </c>
      <c r="O4228" s="677">
        <f t="shared" ca="1" si="726"/>
        <v>51796.530929993787</v>
      </c>
      <c r="P4228" s="677">
        <f t="shared" ca="1" si="726"/>
        <v>0</v>
      </c>
      <c r="Q4228" s="677">
        <f t="shared" ca="1" si="726"/>
        <v>0</v>
      </c>
      <c r="R4228" s="677">
        <f t="shared" ca="1" si="726"/>
        <v>0</v>
      </c>
      <c r="S4228" s="677">
        <f t="shared" ca="1" si="726"/>
        <v>0</v>
      </c>
      <c r="T4228" s="677">
        <f t="shared" ca="1" si="726"/>
        <v>0</v>
      </c>
      <c r="U4228" s="677">
        <f t="shared" ca="1" si="726"/>
        <v>0</v>
      </c>
      <c r="V4228" s="677">
        <f t="shared" ca="1" si="726"/>
        <v>0</v>
      </c>
      <c r="W4228" s="677">
        <f t="shared" ca="1" si="725"/>
        <v>0</v>
      </c>
      <c r="X4228" s="677">
        <f t="shared" ca="1" si="724"/>
        <v>0</v>
      </c>
      <c r="Y4228" s="677">
        <f t="shared" ca="1" si="724"/>
        <v>0</v>
      </c>
      <c r="Z4228" s="677">
        <f t="shared" ca="1" si="724"/>
        <v>0</v>
      </c>
      <c r="AA4228" t="str">
        <f t="shared" si="727"/>
        <v>ASR_COMP</v>
      </c>
      <c r="AB4228" s="957">
        <f t="shared" si="728"/>
        <v>44682</v>
      </c>
      <c r="AC4228" t="str">
        <f t="shared" si="729"/>
        <v>Unaudited</v>
      </c>
    </row>
    <row r="4229" spans="1:29" x14ac:dyDescent="0.25">
      <c r="A4229" t="s">
        <v>423</v>
      </c>
      <c r="B4229" t="s">
        <v>1388</v>
      </c>
      <c r="C4229" t="s">
        <v>1389</v>
      </c>
      <c r="D4229">
        <v>1900</v>
      </c>
      <c r="E4229" s="957">
        <v>1</v>
      </c>
      <c r="F4229" t="s">
        <v>443</v>
      </c>
      <c r="G4229" s="957">
        <v>274</v>
      </c>
      <c r="H4229" t="s">
        <v>393</v>
      </c>
      <c r="I4229" t="s">
        <v>491</v>
      </c>
      <c r="J4229" t="s">
        <v>439</v>
      </c>
      <c r="K4229" t="s">
        <v>439</v>
      </c>
      <c r="L4229" s="15" t="s">
        <v>131</v>
      </c>
      <c r="M4229" t="s">
        <v>329</v>
      </c>
      <c r="N4229" s="677">
        <f t="shared" ca="1" si="721"/>
        <v>0</v>
      </c>
      <c r="O4229" s="677">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7">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7">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7">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7">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7">
        <f t="shared" ca="1" si="730"/>
        <v>0</v>
      </c>
      <c r="U4229" s="677">
        <f t="shared" ca="1" si="730"/>
        <v>0</v>
      </c>
      <c r="V4229" s="677">
        <f t="shared" ca="1" si="730"/>
        <v>0</v>
      </c>
      <c r="W4229" s="677">
        <f t="shared" ca="1" si="725"/>
        <v>0</v>
      </c>
      <c r="X4229" s="677">
        <f t="shared" ca="1" si="730"/>
        <v>0</v>
      </c>
      <c r="Y4229" s="677">
        <f t="shared" ca="1" si="730"/>
        <v>0</v>
      </c>
      <c r="Z4229" s="677">
        <f t="shared" ca="1" si="730"/>
        <v>0</v>
      </c>
      <c r="AA4229" t="str">
        <f t="shared" si="727"/>
        <v>ASR_COMP</v>
      </c>
      <c r="AB4229" s="957">
        <f t="shared" si="728"/>
        <v>44682</v>
      </c>
      <c r="AC4229" t="str">
        <f t="shared" si="729"/>
        <v>Unaudited</v>
      </c>
    </row>
    <row r="4230" spans="1:29" x14ac:dyDescent="0.25">
      <c r="A4230" t="s">
        <v>423</v>
      </c>
      <c r="B4230" t="s">
        <v>1388</v>
      </c>
      <c r="C4230" t="s">
        <v>1389</v>
      </c>
      <c r="D4230">
        <v>1900</v>
      </c>
      <c r="E4230" s="957">
        <v>1</v>
      </c>
      <c r="F4230" t="s">
        <v>443</v>
      </c>
      <c r="G4230" s="957">
        <v>274</v>
      </c>
      <c r="H4230" t="s">
        <v>393</v>
      </c>
      <c r="I4230" t="s">
        <v>491</v>
      </c>
      <c r="J4230" t="s">
        <v>439</v>
      </c>
      <c r="K4230" t="s">
        <v>439</v>
      </c>
      <c r="L4230" s="15" t="s">
        <v>132</v>
      </c>
      <c r="M4230" t="s">
        <v>328</v>
      </c>
      <c r="N4230" s="677">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7">
        <f t="shared" ca="1" si="730"/>
        <v>0</v>
      </c>
      <c r="P4230" s="677">
        <f t="shared" ca="1" si="730"/>
        <v>0</v>
      </c>
      <c r="Q4230" s="677">
        <f t="shared" ca="1" si="730"/>
        <v>0</v>
      </c>
      <c r="R4230" s="677">
        <f t="shared" ca="1" si="730"/>
        <v>0</v>
      </c>
      <c r="S4230" s="677">
        <f t="shared" ca="1" si="730"/>
        <v>0</v>
      </c>
      <c r="T4230" s="677">
        <f t="shared" ca="1" si="730"/>
        <v>0</v>
      </c>
      <c r="U4230" s="677">
        <f t="shared" ca="1" si="730"/>
        <v>0</v>
      </c>
      <c r="V4230" s="677">
        <f t="shared" ca="1" si="730"/>
        <v>0</v>
      </c>
      <c r="W4230" s="677">
        <f t="shared" ca="1" si="725"/>
        <v>0</v>
      </c>
      <c r="X4230" s="677">
        <f t="shared" ca="1" si="730"/>
        <v>0</v>
      </c>
      <c r="Y4230" s="677">
        <f t="shared" ca="1" si="730"/>
        <v>0</v>
      </c>
      <c r="Z4230" s="677">
        <f t="shared" ca="1" si="730"/>
        <v>0</v>
      </c>
      <c r="AA4230" t="str">
        <f t="shared" si="727"/>
        <v>ASR_COMP</v>
      </c>
      <c r="AB4230" s="957">
        <f t="shared" si="728"/>
        <v>44682</v>
      </c>
      <c r="AC4230" t="str">
        <f t="shared" si="729"/>
        <v>Unaudited</v>
      </c>
    </row>
    <row r="4231" spans="1:29" x14ac:dyDescent="0.25">
      <c r="A4231" t="s">
        <v>423</v>
      </c>
      <c r="B4231" t="s">
        <v>1388</v>
      </c>
      <c r="C4231" t="s">
        <v>1389</v>
      </c>
      <c r="D4231">
        <v>1900</v>
      </c>
      <c r="E4231" s="957">
        <v>1</v>
      </c>
      <c r="F4231" t="s">
        <v>443</v>
      </c>
      <c r="G4231" s="957">
        <v>274</v>
      </c>
      <c r="H4231" t="s">
        <v>393</v>
      </c>
      <c r="I4231" t="s">
        <v>491</v>
      </c>
      <c r="J4231" t="s">
        <v>439</v>
      </c>
      <c r="K4231" t="s">
        <v>439</v>
      </c>
      <c r="L4231" s="15" t="s">
        <v>133</v>
      </c>
      <c r="M4231" t="s">
        <v>182</v>
      </c>
      <c r="N4231" s="677">
        <f t="shared" ca="1" si="731"/>
        <v>0</v>
      </c>
      <c r="O4231" s="677">
        <f t="shared" ca="1" si="730"/>
        <v>0</v>
      </c>
      <c r="P4231" s="677">
        <f t="shared" ca="1" si="730"/>
        <v>0</v>
      </c>
      <c r="Q4231" s="677">
        <f t="shared" ca="1" si="730"/>
        <v>0</v>
      </c>
      <c r="R4231" s="677">
        <f t="shared" ca="1" si="730"/>
        <v>0</v>
      </c>
      <c r="S4231" s="677">
        <f t="shared" ca="1" si="730"/>
        <v>0</v>
      </c>
      <c r="T4231" s="677">
        <f t="shared" ca="1" si="730"/>
        <v>0</v>
      </c>
      <c r="U4231" s="677">
        <f t="shared" ca="1" si="730"/>
        <v>0</v>
      </c>
      <c r="V4231" s="677">
        <f t="shared" ca="1" si="730"/>
        <v>0</v>
      </c>
      <c r="W4231" s="677">
        <f t="shared" ca="1" si="725"/>
        <v>0</v>
      </c>
      <c r="X4231" s="677">
        <f t="shared" ca="1" si="730"/>
        <v>0</v>
      </c>
      <c r="Y4231" s="677">
        <f t="shared" ca="1" si="730"/>
        <v>0</v>
      </c>
      <c r="Z4231" s="677">
        <f t="shared" ca="1" si="730"/>
        <v>0</v>
      </c>
      <c r="AA4231" t="str">
        <f t="shared" si="727"/>
        <v>ASR_COMP</v>
      </c>
      <c r="AB4231" s="957">
        <f t="shared" si="728"/>
        <v>44682</v>
      </c>
      <c r="AC4231" t="str">
        <f t="shared" si="729"/>
        <v>Unaudited</v>
      </c>
    </row>
    <row r="4232" spans="1:29" x14ac:dyDescent="0.25">
      <c r="A4232" t="s">
        <v>423</v>
      </c>
      <c r="B4232" t="s">
        <v>1388</v>
      </c>
      <c r="C4232" t="s">
        <v>1389</v>
      </c>
      <c r="D4232">
        <v>1900</v>
      </c>
      <c r="E4232" s="957">
        <v>1</v>
      </c>
      <c r="F4232" t="s">
        <v>443</v>
      </c>
      <c r="G4232" s="957">
        <v>274</v>
      </c>
      <c r="H4232" t="s">
        <v>393</v>
      </c>
      <c r="I4232" t="s">
        <v>491</v>
      </c>
      <c r="J4232" t="s">
        <v>439</v>
      </c>
      <c r="K4232" t="s">
        <v>439</v>
      </c>
      <c r="L4232" s="15" t="s">
        <v>134</v>
      </c>
      <c r="M4232" t="s">
        <v>497</v>
      </c>
      <c r="N4232" s="677">
        <f t="shared" ca="1" si="731"/>
        <v>0</v>
      </c>
      <c r="O4232" s="677">
        <f t="shared" ca="1" si="730"/>
        <v>0</v>
      </c>
      <c r="P4232" s="677">
        <f t="shared" ca="1" si="730"/>
        <v>0</v>
      </c>
      <c r="Q4232" s="677">
        <f t="shared" ca="1" si="730"/>
        <v>0</v>
      </c>
      <c r="R4232" s="677">
        <f t="shared" ca="1" si="730"/>
        <v>0</v>
      </c>
      <c r="S4232" s="677">
        <f t="shared" ca="1" si="730"/>
        <v>0</v>
      </c>
      <c r="T4232" s="677">
        <f t="shared" ca="1" si="730"/>
        <v>0</v>
      </c>
      <c r="U4232" s="677">
        <f t="shared" ca="1" si="730"/>
        <v>0</v>
      </c>
      <c r="V4232" s="677">
        <f t="shared" ca="1" si="730"/>
        <v>0</v>
      </c>
      <c r="W4232" s="677">
        <f t="shared" ca="1" si="725"/>
        <v>0</v>
      </c>
      <c r="X4232" s="677">
        <f t="shared" ca="1" si="730"/>
        <v>0</v>
      </c>
      <c r="Y4232" s="677">
        <f t="shared" ca="1" si="730"/>
        <v>0</v>
      </c>
      <c r="Z4232" s="677">
        <f t="shared" ca="1" si="730"/>
        <v>0</v>
      </c>
      <c r="AA4232" t="str">
        <f t="shared" si="727"/>
        <v>ASR_COMP</v>
      </c>
      <c r="AB4232" s="957">
        <f t="shared" si="728"/>
        <v>44682</v>
      </c>
      <c r="AC4232" t="str">
        <f t="shared" si="729"/>
        <v>Unaudited</v>
      </c>
    </row>
    <row r="4233" spans="1:29" x14ac:dyDescent="0.25">
      <c r="A4233" t="s">
        <v>423</v>
      </c>
      <c r="B4233" t="s">
        <v>1388</v>
      </c>
      <c r="C4233" t="s">
        <v>1389</v>
      </c>
      <c r="D4233">
        <v>1900</v>
      </c>
      <c r="E4233" s="957">
        <v>1</v>
      </c>
      <c r="F4233" t="s">
        <v>443</v>
      </c>
      <c r="G4233" s="957">
        <v>274</v>
      </c>
      <c r="H4233" t="s">
        <v>393</v>
      </c>
      <c r="I4233" t="s">
        <v>491</v>
      </c>
      <c r="J4233" t="s">
        <v>439</v>
      </c>
      <c r="K4233" t="s">
        <v>439</v>
      </c>
      <c r="L4233" s="15" t="s">
        <v>135</v>
      </c>
      <c r="M4233" t="s">
        <v>498</v>
      </c>
      <c r="N4233" s="677">
        <f t="shared" ca="1" si="731"/>
        <v>0</v>
      </c>
      <c r="O4233" s="677">
        <f t="shared" ca="1" si="730"/>
        <v>0</v>
      </c>
      <c r="P4233" s="677">
        <f t="shared" ca="1" si="730"/>
        <v>0</v>
      </c>
      <c r="Q4233" s="677">
        <f t="shared" ca="1" si="730"/>
        <v>0</v>
      </c>
      <c r="R4233" s="677">
        <f t="shared" ca="1" si="730"/>
        <v>0</v>
      </c>
      <c r="S4233" s="677">
        <f t="shared" ca="1" si="730"/>
        <v>0</v>
      </c>
      <c r="T4233" s="677">
        <f t="shared" ca="1" si="730"/>
        <v>0</v>
      </c>
      <c r="U4233" s="677">
        <f t="shared" ca="1" si="730"/>
        <v>0</v>
      </c>
      <c r="V4233" s="677">
        <f t="shared" ca="1" si="730"/>
        <v>0</v>
      </c>
      <c r="W4233" s="677">
        <f t="shared" ca="1" si="725"/>
        <v>0</v>
      </c>
      <c r="X4233" s="677">
        <f t="shared" ca="1" si="730"/>
        <v>0</v>
      </c>
      <c r="Y4233" s="677">
        <f t="shared" ca="1" si="730"/>
        <v>0</v>
      </c>
      <c r="Z4233" s="677">
        <f t="shared" ca="1" si="730"/>
        <v>0</v>
      </c>
      <c r="AA4233" t="str">
        <f t="shared" si="727"/>
        <v>ASR_COMP</v>
      </c>
      <c r="AB4233" s="957">
        <f t="shared" si="728"/>
        <v>44682</v>
      </c>
      <c r="AC4233" t="str">
        <f t="shared" si="729"/>
        <v>Unaudited</v>
      </c>
    </row>
    <row r="4234" spans="1:29" x14ac:dyDescent="0.25">
      <c r="A4234" t="s">
        <v>423</v>
      </c>
      <c r="B4234" t="s">
        <v>1388</v>
      </c>
      <c r="C4234" t="s">
        <v>1389</v>
      </c>
      <c r="D4234">
        <v>1900</v>
      </c>
      <c r="E4234" s="957">
        <v>1</v>
      </c>
      <c r="F4234" t="s">
        <v>443</v>
      </c>
      <c r="G4234" s="957">
        <v>274</v>
      </c>
      <c r="H4234" t="s">
        <v>393</v>
      </c>
      <c r="I4234" t="s">
        <v>491</v>
      </c>
      <c r="J4234" t="s">
        <v>439</v>
      </c>
      <c r="K4234" t="s">
        <v>439</v>
      </c>
      <c r="L4234" s="15" t="s">
        <v>136</v>
      </c>
      <c r="M4234" t="s">
        <v>499</v>
      </c>
      <c r="N4234" s="677">
        <f t="shared" ca="1" si="731"/>
        <v>0</v>
      </c>
      <c r="O4234" s="677">
        <f t="shared" ca="1" si="730"/>
        <v>0</v>
      </c>
      <c r="P4234" s="677">
        <f t="shared" ca="1" si="730"/>
        <v>0</v>
      </c>
      <c r="Q4234" s="677">
        <f t="shared" ca="1" si="730"/>
        <v>0</v>
      </c>
      <c r="R4234" s="677">
        <f t="shared" ca="1" si="730"/>
        <v>0</v>
      </c>
      <c r="S4234" s="677">
        <f t="shared" ca="1" si="730"/>
        <v>0</v>
      </c>
      <c r="T4234" s="677">
        <f t="shared" ca="1" si="730"/>
        <v>0</v>
      </c>
      <c r="U4234" s="677">
        <f t="shared" ca="1" si="730"/>
        <v>0</v>
      </c>
      <c r="V4234" s="677">
        <f t="shared" ca="1" si="730"/>
        <v>0</v>
      </c>
      <c r="W4234" s="677">
        <f t="shared" ca="1" si="725"/>
        <v>0</v>
      </c>
      <c r="X4234" s="677">
        <f t="shared" ca="1" si="730"/>
        <v>0</v>
      </c>
      <c r="Y4234" s="677">
        <f t="shared" ca="1" si="730"/>
        <v>0</v>
      </c>
      <c r="Z4234" s="677">
        <f t="shared" ca="1" si="730"/>
        <v>0</v>
      </c>
      <c r="AA4234" t="str">
        <f t="shared" si="727"/>
        <v>ASR_COMP</v>
      </c>
      <c r="AB4234" s="957">
        <f t="shared" si="728"/>
        <v>44682</v>
      </c>
      <c r="AC4234" t="str">
        <f t="shared" si="729"/>
        <v>Unaudited</v>
      </c>
    </row>
    <row r="4235" spans="1:29" x14ac:dyDescent="0.25">
      <c r="A4235" t="s">
        <v>423</v>
      </c>
      <c r="B4235" t="s">
        <v>1388</v>
      </c>
      <c r="C4235" t="s">
        <v>1389</v>
      </c>
      <c r="D4235">
        <v>1900</v>
      </c>
      <c r="E4235" s="957">
        <v>1</v>
      </c>
      <c r="F4235" t="s">
        <v>443</v>
      </c>
      <c r="G4235" s="957">
        <v>274</v>
      </c>
      <c r="H4235" t="s">
        <v>393</v>
      </c>
      <c r="I4235" t="s">
        <v>492</v>
      </c>
      <c r="J4235" t="s">
        <v>26</v>
      </c>
      <c r="K4235" t="s">
        <v>26</v>
      </c>
      <c r="L4235" s="15" t="s">
        <v>272</v>
      </c>
      <c r="M4235" t="s">
        <v>26</v>
      </c>
      <c r="N4235" s="677">
        <f t="shared" ca="1" si="731"/>
        <v>454132.57597595005</v>
      </c>
      <c r="O4235" s="677">
        <f t="shared" ca="1" si="730"/>
        <v>0</v>
      </c>
      <c r="P4235" s="677">
        <f t="shared" ca="1" si="730"/>
        <v>0</v>
      </c>
      <c r="Q4235" s="677">
        <f t="shared" ca="1" si="730"/>
        <v>0</v>
      </c>
      <c r="R4235" s="677">
        <f t="shared" ca="1" si="730"/>
        <v>0</v>
      </c>
      <c r="S4235" s="677">
        <f t="shared" ca="1" si="730"/>
        <v>0</v>
      </c>
      <c r="T4235" s="677">
        <f t="shared" ca="1" si="730"/>
        <v>0</v>
      </c>
      <c r="U4235" s="677">
        <f t="shared" ca="1" si="730"/>
        <v>0</v>
      </c>
      <c r="V4235" s="677">
        <f t="shared" ca="1" si="730"/>
        <v>0</v>
      </c>
      <c r="W4235" s="677">
        <f t="shared" ca="1" si="725"/>
        <v>0</v>
      </c>
      <c r="X4235" s="677">
        <f t="shared" ca="1" si="730"/>
        <v>0</v>
      </c>
      <c r="Y4235" s="677">
        <f t="shared" ca="1" si="730"/>
        <v>0</v>
      </c>
      <c r="Z4235" s="677">
        <f t="shared" ca="1" si="730"/>
        <v>0</v>
      </c>
      <c r="AA4235" t="str">
        <f t="shared" si="727"/>
        <v>ASR_COMP</v>
      </c>
      <c r="AB4235" s="957">
        <f t="shared" si="728"/>
        <v>44682</v>
      </c>
      <c r="AC4235" t="str">
        <f t="shared" si="729"/>
        <v>Unaudited</v>
      </c>
    </row>
    <row r="4236" spans="1:29" x14ac:dyDescent="0.25">
      <c r="A4236" t="s">
        <v>423</v>
      </c>
      <c r="B4236" t="s">
        <v>1388</v>
      </c>
      <c r="C4236" t="s">
        <v>1389</v>
      </c>
      <c r="D4236">
        <v>1900</v>
      </c>
      <c r="E4236" s="957">
        <v>1</v>
      </c>
      <c r="F4236" t="s">
        <v>444</v>
      </c>
      <c r="G4236" s="957">
        <v>366</v>
      </c>
      <c r="H4236" t="s">
        <v>393</v>
      </c>
      <c r="I4236" t="s">
        <v>435</v>
      </c>
      <c r="J4236" t="s">
        <v>435</v>
      </c>
      <c r="K4236" t="s">
        <v>435</v>
      </c>
      <c r="M4236" t="s">
        <v>435</v>
      </c>
      <c r="N4236" s="677">
        <f t="shared" ca="1" si="731"/>
        <v>304912.80000000005</v>
      </c>
      <c r="O4236" s="677">
        <f t="shared" ca="1" si="730"/>
        <v>252855.52</v>
      </c>
      <c r="P4236" s="677">
        <f t="shared" ca="1" si="730"/>
        <v>9433.1</v>
      </c>
      <c r="Q4236" s="677">
        <f t="shared" ca="1" si="730"/>
        <v>14459.46</v>
      </c>
      <c r="R4236" s="677">
        <f t="shared" ca="1" si="730"/>
        <v>4676.78</v>
      </c>
      <c r="S4236" s="677">
        <f t="shared" ca="1" si="730"/>
        <v>7454.97</v>
      </c>
      <c r="T4236" s="677">
        <f t="shared" ca="1" si="730"/>
        <v>1875</v>
      </c>
      <c r="U4236" s="677">
        <f t="shared" ca="1" si="730"/>
        <v>326</v>
      </c>
      <c r="V4236" s="677">
        <f t="shared" ca="1" si="730"/>
        <v>1654</v>
      </c>
      <c r="W4236" s="677">
        <f t="shared" ca="1" si="725"/>
        <v>52</v>
      </c>
      <c r="X4236" s="677">
        <f t="shared" ca="1" si="730"/>
        <v>10846.970000000001</v>
      </c>
      <c r="Y4236" s="677">
        <f t="shared" ca="1" si="730"/>
        <v>1279</v>
      </c>
      <c r="Z4236" s="677">
        <f t="shared" ca="1" si="730"/>
        <v>0</v>
      </c>
      <c r="AA4236" t="str">
        <f t="shared" si="727"/>
        <v>ASR_COMP</v>
      </c>
      <c r="AB4236" s="957">
        <f t="shared" si="728"/>
        <v>44682</v>
      </c>
      <c r="AC4236" t="str">
        <f t="shared" si="729"/>
        <v>Unaudited</v>
      </c>
    </row>
    <row r="4237" spans="1:29" x14ac:dyDescent="0.25">
      <c r="A4237" t="s">
        <v>423</v>
      </c>
      <c r="B4237" t="s">
        <v>1388</v>
      </c>
      <c r="C4237" t="s">
        <v>1389</v>
      </c>
      <c r="D4237">
        <v>1900</v>
      </c>
      <c r="E4237" s="957">
        <v>1</v>
      </c>
      <c r="F4237" t="s">
        <v>444</v>
      </c>
      <c r="G4237" s="957">
        <v>366</v>
      </c>
      <c r="H4237" t="s">
        <v>393</v>
      </c>
      <c r="I4237" t="s">
        <v>490</v>
      </c>
      <c r="J4237" t="s">
        <v>12</v>
      </c>
      <c r="K4237" t="s">
        <v>12</v>
      </c>
      <c r="L4237" s="15">
        <v>1.1000000000000001</v>
      </c>
      <c r="M4237" t="s">
        <v>12</v>
      </c>
      <c r="N4237" s="677">
        <f t="shared" ca="1" si="731"/>
        <v>87124109.609999999</v>
      </c>
      <c r="O4237" s="677">
        <f t="shared" ca="1" si="730"/>
        <v>49795890.140000001</v>
      </c>
      <c r="P4237" s="677">
        <f t="shared" ca="1" si="730"/>
        <v>4033185.9699999993</v>
      </c>
      <c r="Q4237" s="677">
        <f t="shared" ca="1" si="730"/>
        <v>13580959.109999999</v>
      </c>
      <c r="R4237" s="677">
        <f t="shared" ca="1" si="730"/>
        <v>5907384.4399999995</v>
      </c>
      <c r="S4237" s="677">
        <f t="shared" ca="1" si="730"/>
        <v>1455172.13</v>
      </c>
      <c r="T4237" s="677">
        <f t="shared" ca="1" si="730"/>
        <v>759380.23</v>
      </c>
      <c r="U4237" s="677">
        <f t="shared" ca="1" si="730"/>
        <v>45174.92</v>
      </c>
      <c r="V4237" s="677">
        <f t="shared" ca="1" si="730"/>
        <v>5316106.2</v>
      </c>
      <c r="W4237" s="677">
        <f t="shared" ca="1" si="725"/>
        <v>1277194.3599999999</v>
      </c>
      <c r="X4237" s="677">
        <f t="shared" ca="1" si="730"/>
        <v>1396316.83</v>
      </c>
      <c r="Y4237" s="677">
        <f t="shared" ca="1" si="730"/>
        <v>3557345.2799999993</v>
      </c>
      <c r="Z4237" s="677">
        <f t="shared" ca="1" si="730"/>
        <v>0</v>
      </c>
      <c r="AA4237" t="str">
        <f t="shared" si="727"/>
        <v>ASR_COMP</v>
      </c>
      <c r="AB4237" s="957">
        <f t="shared" si="728"/>
        <v>44682</v>
      </c>
      <c r="AC4237" t="str">
        <f t="shared" si="729"/>
        <v>Unaudited</v>
      </c>
    </row>
    <row r="4238" spans="1:29" x14ac:dyDescent="0.25">
      <c r="A4238" t="s">
        <v>423</v>
      </c>
      <c r="B4238" t="s">
        <v>1388</v>
      </c>
      <c r="C4238" t="s">
        <v>1389</v>
      </c>
      <c r="D4238">
        <v>1900</v>
      </c>
      <c r="E4238" s="957">
        <v>1</v>
      </c>
      <c r="F4238" t="s">
        <v>444</v>
      </c>
      <c r="G4238" s="957">
        <v>366</v>
      </c>
      <c r="H4238" t="s">
        <v>393</v>
      </c>
      <c r="I4238" t="s">
        <v>490</v>
      </c>
      <c r="J4238" t="s">
        <v>12</v>
      </c>
      <c r="K4238" t="s">
        <v>1331</v>
      </c>
      <c r="L4238" s="15" t="s">
        <v>1322</v>
      </c>
      <c r="M4238" t="s">
        <v>1331</v>
      </c>
      <c r="N4238" s="677">
        <f t="shared" ca="1" si="731"/>
        <v>684164.49472123745</v>
      </c>
      <c r="O4238" s="677">
        <f t="shared" ca="1" si="730"/>
        <v>567273.55948032695</v>
      </c>
      <c r="P4238" s="677">
        <f t="shared" ca="1" si="730"/>
        <v>44602.441914962881</v>
      </c>
      <c r="Q4238" s="677">
        <f t="shared" ca="1" si="730"/>
        <v>37044.356040838298</v>
      </c>
      <c r="R4238" s="677">
        <f t="shared" ca="1" si="730"/>
        <v>17807.305681253281</v>
      </c>
      <c r="S4238" s="677">
        <f t="shared" ca="1" si="730"/>
        <v>-9195.2731225959251</v>
      </c>
      <c r="T4238" s="677">
        <f t="shared" ca="1" si="730"/>
        <v>9645.4490699150811</v>
      </c>
      <c r="U4238" s="677">
        <f t="shared" ca="1" si="730"/>
        <v>-450.54854550786479</v>
      </c>
      <c r="V4238" s="677">
        <f t="shared" ca="1" si="730"/>
        <v>14729.649388656051</v>
      </c>
      <c r="W4238" s="677">
        <f t="shared" ca="1" si="725"/>
        <v>2473.6302314532663</v>
      </c>
      <c r="X4238" s="677">
        <f t="shared" ca="1" si="730"/>
        <v>-10670.039337273349</v>
      </c>
      <c r="Y4238" s="677">
        <f t="shared" ca="1" si="730"/>
        <v>10903.963919208893</v>
      </c>
      <c r="Z4238" s="677">
        <f t="shared" ca="1" si="730"/>
        <v>0</v>
      </c>
      <c r="AA4238" t="str">
        <f t="shared" si="727"/>
        <v>ASR_COMP</v>
      </c>
      <c r="AB4238" s="957">
        <f t="shared" si="728"/>
        <v>44682</v>
      </c>
      <c r="AC4238" t="str">
        <f t="shared" si="729"/>
        <v>Unaudited</v>
      </c>
    </row>
    <row r="4239" spans="1:29" x14ac:dyDescent="0.25">
      <c r="A4239" t="s">
        <v>423</v>
      </c>
      <c r="B4239" t="s">
        <v>1388</v>
      </c>
      <c r="C4239" t="s">
        <v>1389</v>
      </c>
      <c r="D4239">
        <v>1900</v>
      </c>
      <c r="E4239" s="957">
        <v>1</v>
      </c>
      <c r="F4239" t="s">
        <v>444</v>
      </c>
      <c r="G4239" s="957">
        <v>366</v>
      </c>
      <c r="H4239" t="s">
        <v>393</v>
      </c>
      <c r="I4239" t="s">
        <v>490</v>
      </c>
      <c r="J4239" t="s">
        <v>493</v>
      </c>
      <c r="K4239" t="s">
        <v>494</v>
      </c>
      <c r="L4239" s="15" t="s">
        <v>63</v>
      </c>
      <c r="M4239" t="s">
        <v>346</v>
      </c>
      <c r="N4239" s="677">
        <f t="shared" ca="1" si="731"/>
        <v>0</v>
      </c>
      <c r="O4239" s="677">
        <f t="shared" ca="1" si="730"/>
        <v>0</v>
      </c>
      <c r="P4239" s="677">
        <f t="shared" ca="1" si="730"/>
        <v>0</v>
      </c>
      <c r="Q4239" s="677">
        <f t="shared" ca="1" si="730"/>
        <v>0</v>
      </c>
      <c r="R4239" s="677">
        <f t="shared" ca="1" si="730"/>
        <v>0</v>
      </c>
      <c r="S4239" s="677">
        <f t="shared" ca="1" si="730"/>
        <v>0</v>
      </c>
      <c r="T4239" s="677">
        <f t="shared" ca="1" si="730"/>
        <v>0</v>
      </c>
      <c r="U4239" s="677">
        <f t="shared" ca="1" si="730"/>
        <v>0</v>
      </c>
      <c r="V4239" s="677">
        <f t="shared" ca="1" si="730"/>
        <v>0</v>
      </c>
      <c r="W4239" s="677">
        <f t="shared" ca="1" si="725"/>
        <v>0</v>
      </c>
      <c r="X4239" s="677">
        <f t="shared" ca="1" si="730"/>
        <v>0</v>
      </c>
      <c r="Y4239" s="677">
        <f t="shared" ca="1" si="730"/>
        <v>0</v>
      </c>
      <c r="Z4239" s="677">
        <f t="shared" ca="1" si="730"/>
        <v>0</v>
      </c>
      <c r="AA4239" t="str">
        <f t="shared" si="727"/>
        <v>ASR_COMP</v>
      </c>
      <c r="AB4239" s="957">
        <f t="shared" si="728"/>
        <v>44682</v>
      </c>
      <c r="AC4239" t="str">
        <f t="shared" si="729"/>
        <v>Unaudited</v>
      </c>
    </row>
    <row r="4240" spans="1:29" x14ac:dyDescent="0.25">
      <c r="A4240" t="s">
        <v>423</v>
      </c>
      <c r="B4240" t="s">
        <v>1388</v>
      </c>
      <c r="C4240" t="s">
        <v>1389</v>
      </c>
      <c r="D4240">
        <v>1900</v>
      </c>
      <c r="E4240" s="957">
        <v>1</v>
      </c>
      <c r="F4240" t="s">
        <v>444</v>
      </c>
      <c r="G4240" s="957">
        <v>366</v>
      </c>
      <c r="H4240" t="s">
        <v>393</v>
      </c>
      <c r="I4240" t="s">
        <v>490</v>
      </c>
      <c r="J4240" t="s">
        <v>493</v>
      </c>
      <c r="K4240" t="s">
        <v>1022</v>
      </c>
      <c r="L4240" s="15" t="s">
        <v>918</v>
      </c>
      <c r="M4240" t="s">
        <v>919</v>
      </c>
      <c r="N4240" s="677">
        <f t="shared" ca="1" si="731"/>
        <v>1388422.0099999986</v>
      </c>
      <c r="O4240" s="677">
        <f t="shared" ca="1" si="730"/>
        <v>1279514.5199999986</v>
      </c>
      <c r="P4240" s="677">
        <f t="shared" ca="1" si="730"/>
        <v>78838.189999999988</v>
      </c>
      <c r="Q4240" s="677">
        <f t="shared" ca="1" si="730"/>
        <v>15259.300000000001</v>
      </c>
      <c r="R4240" s="677">
        <f t="shared" ca="1" si="730"/>
        <v>3724.91</v>
      </c>
      <c r="S4240" s="677">
        <f t="shared" ca="1" si="730"/>
        <v>0</v>
      </c>
      <c r="T4240" s="677">
        <f t="shared" ca="1" si="730"/>
        <v>0</v>
      </c>
      <c r="U4240" s="677">
        <f t="shared" ca="1" si="730"/>
        <v>0</v>
      </c>
      <c r="V4240" s="677">
        <f t="shared" ca="1" si="730"/>
        <v>11085.09</v>
      </c>
      <c r="W4240" s="677">
        <f t="shared" ca="1" si="725"/>
        <v>0</v>
      </c>
      <c r="X4240" s="677">
        <f t="shared" ca="1" si="730"/>
        <v>0</v>
      </c>
      <c r="Y4240" s="677">
        <f t="shared" ca="1" si="730"/>
        <v>0</v>
      </c>
      <c r="Z4240" s="677">
        <f t="shared" ca="1" si="730"/>
        <v>0</v>
      </c>
      <c r="AA4240" t="str">
        <f t="shared" si="727"/>
        <v>ASR_COMP</v>
      </c>
      <c r="AB4240" s="957">
        <f t="shared" si="728"/>
        <v>44682</v>
      </c>
      <c r="AC4240" t="str">
        <f t="shared" si="729"/>
        <v>Unaudited</v>
      </c>
    </row>
    <row r="4241" spans="1:29" x14ac:dyDescent="0.25">
      <c r="A4241" t="s">
        <v>423</v>
      </c>
      <c r="B4241" t="s">
        <v>1388</v>
      </c>
      <c r="C4241" t="s">
        <v>1389</v>
      </c>
      <c r="D4241">
        <v>1900</v>
      </c>
      <c r="E4241" s="957">
        <v>1</v>
      </c>
      <c r="F4241" t="s">
        <v>444</v>
      </c>
      <c r="G4241" s="957">
        <v>366</v>
      </c>
      <c r="H4241" t="s">
        <v>393</v>
      </c>
      <c r="I4241" t="s">
        <v>490</v>
      </c>
      <c r="J4241" t="s">
        <v>13</v>
      </c>
      <c r="K4241" t="s">
        <v>495</v>
      </c>
      <c r="L4241" s="15" t="s">
        <v>97</v>
      </c>
      <c r="M4241" t="s">
        <v>149</v>
      </c>
      <c r="N4241" s="677">
        <f t="shared" ca="1" si="731"/>
        <v>0</v>
      </c>
      <c r="O4241" s="677">
        <f t="shared" ca="1" si="730"/>
        <v>0</v>
      </c>
      <c r="P4241" s="677">
        <f t="shared" ca="1" si="730"/>
        <v>0</v>
      </c>
      <c r="Q4241" s="677">
        <f t="shared" ca="1" si="730"/>
        <v>0</v>
      </c>
      <c r="R4241" s="677">
        <f t="shared" ca="1" si="730"/>
        <v>0</v>
      </c>
      <c r="S4241" s="677">
        <f t="shared" ca="1" si="730"/>
        <v>0</v>
      </c>
      <c r="T4241" s="677">
        <f t="shared" ca="1" si="730"/>
        <v>0</v>
      </c>
      <c r="U4241" s="677">
        <f t="shared" ca="1" si="730"/>
        <v>0</v>
      </c>
      <c r="V4241" s="677">
        <f t="shared" ca="1" si="730"/>
        <v>0</v>
      </c>
      <c r="W4241" s="677">
        <f t="shared" ca="1" si="725"/>
        <v>0</v>
      </c>
      <c r="X4241" s="677">
        <f t="shared" ca="1" si="730"/>
        <v>0</v>
      </c>
      <c r="Y4241" s="677">
        <f t="shared" ca="1" si="730"/>
        <v>0</v>
      </c>
      <c r="Z4241" s="677">
        <f t="shared" ca="1" si="730"/>
        <v>0</v>
      </c>
      <c r="AA4241" t="str">
        <f t="shared" si="727"/>
        <v>ASR_COMP</v>
      </c>
      <c r="AB4241" s="957">
        <f t="shared" si="728"/>
        <v>44682</v>
      </c>
      <c r="AC4241" t="str">
        <f t="shared" si="729"/>
        <v>Unaudited</v>
      </c>
    </row>
    <row r="4242" spans="1:29" x14ac:dyDescent="0.25">
      <c r="A4242" t="s">
        <v>423</v>
      </c>
      <c r="B4242" t="s">
        <v>1388</v>
      </c>
      <c r="C4242" t="s">
        <v>1389</v>
      </c>
      <c r="D4242">
        <v>1900</v>
      </c>
      <c r="E4242" s="957">
        <v>1</v>
      </c>
      <c r="F4242" t="s">
        <v>444</v>
      </c>
      <c r="G4242" s="957">
        <v>366</v>
      </c>
      <c r="H4242" t="s">
        <v>393</v>
      </c>
      <c r="I4242" t="s">
        <v>490</v>
      </c>
      <c r="J4242" t="s">
        <v>13</v>
      </c>
      <c r="K4242" t="s">
        <v>13</v>
      </c>
      <c r="L4242" s="15" t="s">
        <v>35</v>
      </c>
      <c r="M4242" t="s">
        <v>13</v>
      </c>
      <c r="N4242" s="677">
        <f t="shared" ca="1" si="731"/>
        <v>135813.93459067124</v>
      </c>
      <c r="O4242" s="677">
        <f t="shared" ca="1" si="730"/>
        <v>100594.91217269431</v>
      </c>
      <c r="P4242" s="677">
        <f t="shared" ca="1" si="730"/>
        <v>7909.3739733501379</v>
      </c>
      <c r="Q4242" s="677">
        <f t="shared" ca="1" si="730"/>
        <v>10947.56646380273</v>
      </c>
      <c r="R4242" s="677">
        <f t="shared" ca="1" si="730"/>
        <v>5262.5199442489929</v>
      </c>
      <c r="S4242" s="677">
        <f t="shared" ca="1" si="730"/>
        <v>490.05188932421373</v>
      </c>
      <c r="T4242" s="677">
        <f t="shared" ca="1" si="730"/>
        <v>1710.4324462842392</v>
      </c>
      <c r="U4242" s="677">
        <f t="shared" ca="1" si="730"/>
        <v>24.011485359346633</v>
      </c>
      <c r="V4242" s="677">
        <f t="shared" ca="1" si="730"/>
        <v>4352.9928146963748</v>
      </c>
      <c r="W4242" s="677">
        <f t="shared" ca="1" si="725"/>
        <v>731.0217873905724</v>
      </c>
      <c r="X4242" s="677">
        <f t="shared" ca="1" si="730"/>
        <v>568.64792015207911</v>
      </c>
      <c r="Y4242" s="677">
        <f t="shared" ca="1" si="730"/>
        <v>3222.4036933682628</v>
      </c>
      <c r="Z4242" s="677">
        <f t="shared" ca="1" si="730"/>
        <v>0</v>
      </c>
      <c r="AA4242" t="str">
        <f t="shared" si="727"/>
        <v>ASR_COMP</v>
      </c>
      <c r="AB4242" s="957">
        <f t="shared" si="728"/>
        <v>44682</v>
      </c>
      <c r="AC4242" t="str">
        <f t="shared" si="729"/>
        <v>Unaudited</v>
      </c>
    </row>
    <row r="4243" spans="1:29" x14ac:dyDescent="0.25">
      <c r="A4243" t="s">
        <v>423</v>
      </c>
      <c r="B4243" t="s">
        <v>1388</v>
      </c>
      <c r="C4243" t="s">
        <v>1389</v>
      </c>
      <c r="D4243">
        <v>1900</v>
      </c>
      <c r="E4243" s="957">
        <v>1</v>
      </c>
      <c r="F4243" t="s">
        <v>444</v>
      </c>
      <c r="G4243" s="957">
        <v>366</v>
      </c>
      <c r="H4243" t="s">
        <v>393</v>
      </c>
      <c r="I4243" t="s">
        <v>491</v>
      </c>
      <c r="J4243" t="s">
        <v>447</v>
      </c>
      <c r="K4243" t="s">
        <v>0</v>
      </c>
      <c r="L4243" s="15">
        <v>2.1</v>
      </c>
      <c r="M4243" t="s">
        <v>150</v>
      </c>
      <c r="N4243" s="677">
        <f t="shared" ca="1" si="731"/>
        <v>7953593.6746802963</v>
      </c>
      <c r="O4243" s="677">
        <f t="shared" ca="1" si="730"/>
        <v>4292497.867143061</v>
      </c>
      <c r="P4243" s="677">
        <f t="shared" ca="1" si="730"/>
        <v>216761.2260699434</v>
      </c>
      <c r="Q4243" s="677">
        <f t="shared" ca="1" si="730"/>
        <v>1837811.0527583931</v>
      </c>
      <c r="R4243" s="677">
        <f t="shared" ca="1" si="730"/>
        <v>645084.20558038505</v>
      </c>
      <c r="S4243" s="677">
        <f t="shared" ca="1" si="730"/>
        <v>38701.284357541161</v>
      </c>
      <c r="T4243" s="677">
        <f t="shared" ca="1" si="730"/>
        <v>61395.68</v>
      </c>
      <c r="U4243" s="677">
        <f t="shared" ca="1" si="730"/>
        <v>3290.8115916314509</v>
      </c>
      <c r="V4243" s="677">
        <f t="shared" ca="1" si="730"/>
        <v>190666.66365117874</v>
      </c>
      <c r="W4243" s="677">
        <f t="shared" ca="1" si="725"/>
        <v>5744.1775512450613</v>
      </c>
      <c r="X4243" s="677">
        <f t="shared" ca="1" si="730"/>
        <v>131615.44484235425</v>
      </c>
      <c r="Y4243" s="677">
        <f t="shared" ca="1" si="730"/>
        <v>530025.26113456313</v>
      </c>
      <c r="Z4243" s="677">
        <f t="shared" ca="1" si="730"/>
        <v>0</v>
      </c>
      <c r="AA4243" t="str">
        <f t="shared" si="727"/>
        <v>ASR_COMP</v>
      </c>
      <c r="AB4243" s="957">
        <f t="shared" si="728"/>
        <v>44682</v>
      </c>
      <c r="AC4243" t="str">
        <f t="shared" si="729"/>
        <v>Unaudited</v>
      </c>
    </row>
    <row r="4244" spans="1:29" x14ac:dyDescent="0.25">
      <c r="A4244" t="s">
        <v>423</v>
      </c>
      <c r="B4244" t="s">
        <v>1388</v>
      </c>
      <c r="C4244" t="s">
        <v>1389</v>
      </c>
      <c r="D4244">
        <v>1900</v>
      </c>
      <c r="E4244" s="957">
        <v>1</v>
      </c>
      <c r="F4244" t="s">
        <v>444</v>
      </c>
      <c r="G4244" s="957">
        <v>366</v>
      </c>
      <c r="H4244" t="s">
        <v>393</v>
      </c>
      <c r="I4244" t="s">
        <v>491</v>
      </c>
      <c r="J4244" t="s">
        <v>447</v>
      </c>
      <c r="K4244" t="s">
        <v>0</v>
      </c>
      <c r="L4244" s="15">
        <v>2.2000000000000002</v>
      </c>
      <c r="M4244" t="s">
        <v>151</v>
      </c>
      <c r="N4244" s="677">
        <f t="shared" ca="1" si="731"/>
        <v>1506582.966339627</v>
      </c>
      <c r="O4244" s="677">
        <f t="shared" ca="1" si="730"/>
        <v>1157226.4592350738</v>
      </c>
      <c r="P4244" s="677">
        <f t="shared" ca="1" si="730"/>
        <v>63508.957957409839</v>
      </c>
      <c r="Q4244" s="677">
        <f t="shared" ca="1" si="730"/>
        <v>262000.12330856558</v>
      </c>
      <c r="R4244" s="677">
        <f t="shared" ca="1" si="730"/>
        <v>116136.17399094727</v>
      </c>
      <c r="S4244" s="677">
        <f t="shared" ca="1" si="730"/>
        <v>-79827.075851472007</v>
      </c>
      <c r="T4244" s="677">
        <f t="shared" ca="1" si="730"/>
        <v>0</v>
      </c>
      <c r="U4244" s="677">
        <f t="shared" ca="1" si="730"/>
        <v>-2221.9399365751642</v>
      </c>
      <c r="V4244" s="677">
        <f t="shared" ca="1" si="730"/>
        <v>25600.463101403711</v>
      </c>
      <c r="W4244" s="677">
        <f t="shared" ca="1" si="725"/>
        <v>2528.0574147883726</v>
      </c>
      <c r="X4244" s="677">
        <f t="shared" ca="1" si="730"/>
        <v>-183298.02096084732</v>
      </c>
      <c r="Y4244" s="677">
        <f t="shared" ca="1" si="730"/>
        <v>144929.76808033331</v>
      </c>
      <c r="Z4244" s="677">
        <f t="shared" ca="1" si="730"/>
        <v>0</v>
      </c>
      <c r="AA4244" t="str">
        <f t="shared" si="727"/>
        <v>ASR_COMP</v>
      </c>
      <c r="AB4244" s="957">
        <f t="shared" si="728"/>
        <v>44682</v>
      </c>
      <c r="AC4244" t="str">
        <f t="shared" si="729"/>
        <v>Unaudited</v>
      </c>
    </row>
    <row r="4245" spans="1:29" x14ac:dyDescent="0.25">
      <c r="A4245" t="s">
        <v>423</v>
      </c>
      <c r="B4245" t="s">
        <v>1388</v>
      </c>
      <c r="C4245" t="s">
        <v>1389</v>
      </c>
      <c r="D4245">
        <v>1900</v>
      </c>
      <c r="E4245" s="957">
        <v>1</v>
      </c>
      <c r="F4245" t="s">
        <v>444</v>
      </c>
      <c r="G4245" s="957">
        <v>366</v>
      </c>
      <c r="H4245" t="s">
        <v>393</v>
      </c>
      <c r="I4245" t="s">
        <v>491</v>
      </c>
      <c r="J4245" t="s">
        <v>447</v>
      </c>
      <c r="K4245" t="s">
        <v>0</v>
      </c>
      <c r="L4245" s="15">
        <v>2.2999999999999998</v>
      </c>
      <c r="M4245" t="s">
        <v>152</v>
      </c>
      <c r="N4245" s="677">
        <f t="shared" ca="1" si="731"/>
        <v>4162486.9306562138</v>
      </c>
      <c r="O4245" s="677">
        <f t="shared" ca="1" si="730"/>
        <v>3380207.0567849395</v>
      </c>
      <c r="P4245" s="677">
        <f t="shared" ca="1" si="730"/>
        <v>222308.66992440567</v>
      </c>
      <c r="Q4245" s="677">
        <f t="shared" ca="1" si="730"/>
        <v>291778.24998003623</v>
      </c>
      <c r="R4245" s="677">
        <f t="shared" ca="1" si="730"/>
        <v>136734.74588120446</v>
      </c>
      <c r="S4245" s="677">
        <f t="shared" ca="1" si="730"/>
        <v>7880.1291360094237</v>
      </c>
      <c r="T4245" s="677">
        <f t="shared" ca="1" si="730"/>
        <v>15380.65</v>
      </c>
      <c r="U4245" s="677">
        <f t="shared" ca="1" si="730"/>
        <v>57.933952434618384</v>
      </c>
      <c r="V4245" s="677">
        <f t="shared" ca="1" si="730"/>
        <v>58705.792792173008</v>
      </c>
      <c r="W4245" s="677">
        <f t="shared" ca="1" si="725"/>
        <v>3228.4558403448636</v>
      </c>
      <c r="X4245" s="677">
        <f t="shared" ca="1" si="730"/>
        <v>11240.555284974078</v>
      </c>
      <c r="Y4245" s="677">
        <f t="shared" ca="1" si="730"/>
        <v>34964.691079691533</v>
      </c>
      <c r="Z4245" s="677">
        <f t="shared" ca="1" si="730"/>
        <v>0</v>
      </c>
      <c r="AA4245" t="str">
        <f t="shared" si="727"/>
        <v>ASR_COMP</v>
      </c>
      <c r="AB4245" s="957">
        <f t="shared" si="728"/>
        <v>44682</v>
      </c>
      <c r="AC4245" t="str">
        <f t="shared" si="729"/>
        <v>Unaudited</v>
      </c>
    </row>
    <row r="4246" spans="1:29" x14ac:dyDescent="0.25">
      <c r="A4246" t="s">
        <v>423</v>
      </c>
      <c r="B4246" t="s">
        <v>1388</v>
      </c>
      <c r="C4246" t="s">
        <v>1389</v>
      </c>
      <c r="D4246">
        <v>1900</v>
      </c>
      <c r="E4246" s="957">
        <v>1</v>
      </c>
      <c r="F4246" t="s">
        <v>444</v>
      </c>
      <c r="G4246" s="957">
        <v>366</v>
      </c>
      <c r="H4246" t="s">
        <v>393</v>
      </c>
      <c r="I4246" t="s">
        <v>491</v>
      </c>
      <c r="J4246" t="s">
        <v>447</v>
      </c>
      <c r="K4246" t="s">
        <v>0</v>
      </c>
      <c r="L4246" s="15">
        <v>2.4</v>
      </c>
      <c r="M4246" t="s">
        <v>153</v>
      </c>
      <c r="N4246" s="677">
        <f t="shared" ca="1" si="731"/>
        <v>6922129.0248281173</v>
      </c>
      <c r="O4246" s="677">
        <f t="shared" ca="1" si="730"/>
        <v>4284253.2369647641</v>
      </c>
      <c r="P4246" s="677">
        <f t="shared" ca="1" si="730"/>
        <v>203865.15378335843</v>
      </c>
      <c r="Q4246" s="677">
        <f t="shared" ca="1" si="730"/>
        <v>1744272.0461023096</v>
      </c>
      <c r="R4246" s="677">
        <f t="shared" ca="1" si="730"/>
        <v>317721.53282165457</v>
      </c>
      <c r="S4246" s="677">
        <f t="shared" ca="1" si="730"/>
        <v>128465.34544463656</v>
      </c>
      <c r="T4246" s="677">
        <f t="shared" ca="1" si="730"/>
        <v>28395.78</v>
      </c>
      <c r="U4246" s="677">
        <f t="shared" ca="1" si="730"/>
        <v>2670.2418115076662</v>
      </c>
      <c r="V4246" s="677">
        <f t="shared" ca="1" si="730"/>
        <v>43271.767036538666</v>
      </c>
      <c r="W4246" s="677">
        <f t="shared" ca="1" si="725"/>
        <v>10687.563292631152</v>
      </c>
      <c r="X4246" s="677">
        <f t="shared" ca="1" si="730"/>
        <v>27815.25308951885</v>
      </c>
      <c r="Y4246" s="677">
        <f t="shared" ca="1" si="730"/>
        <v>130711.1044811977</v>
      </c>
      <c r="Z4246" s="677">
        <f t="shared" ca="1" si="730"/>
        <v>0</v>
      </c>
      <c r="AA4246" t="str">
        <f t="shared" si="727"/>
        <v>ASR_COMP</v>
      </c>
      <c r="AB4246" s="957">
        <f t="shared" si="728"/>
        <v>44682</v>
      </c>
      <c r="AC4246" t="str">
        <f t="shared" si="729"/>
        <v>Unaudited</v>
      </c>
    </row>
    <row r="4247" spans="1:29" x14ac:dyDescent="0.25">
      <c r="A4247" t="s">
        <v>423</v>
      </c>
      <c r="B4247" t="s">
        <v>1388</v>
      </c>
      <c r="C4247" t="s">
        <v>1389</v>
      </c>
      <c r="D4247">
        <v>1900</v>
      </c>
      <c r="E4247" s="957">
        <v>1</v>
      </c>
      <c r="F4247" t="s">
        <v>444</v>
      </c>
      <c r="G4247" s="957">
        <v>366</v>
      </c>
      <c r="H4247" t="s">
        <v>393</v>
      </c>
      <c r="I4247" t="s">
        <v>491</v>
      </c>
      <c r="J4247" t="s">
        <v>447</v>
      </c>
      <c r="K4247" t="s">
        <v>0</v>
      </c>
      <c r="L4247" s="15">
        <v>2.5</v>
      </c>
      <c r="M4247" t="s">
        <v>154</v>
      </c>
      <c r="N4247" s="677">
        <f t="shared" ca="1" si="731"/>
        <v>317602.81565622042</v>
      </c>
      <c r="O4247" s="677">
        <f t="shared" ca="1" si="730"/>
        <v>190979.16851078602</v>
      </c>
      <c r="P4247" s="677">
        <f t="shared" ca="1" si="730"/>
        <v>12468.801985165199</v>
      </c>
      <c r="Q4247" s="677">
        <f t="shared" ca="1" si="730"/>
        <v>69729.957256437148</v>
      </c>
      <c r="R4247" s="677">
        <f t="shared" ca="1" si="730"/>
        <v>18860.607327278176</v>
      </c>
      <c r="S4247" s="677">
        <f t="shared" ca="1" si="730"/>
        <v>7538.3235600759408</v>
      </c>
      <c r="T4247" s="677">
        <f t="shared" ca="1" si="730"/>
        <v>0</v>
      </c>
      <c r="U4247" s="677">
        <f t="shared" ca="1" si="730"/>
        <v>309.64832414752465</v>
      </c>
      <c r="V4247" s="677">
        <f t="shared" ca="1" si="730"/>
        <v>3919.0777314157849</v>
      </c>
      <c r="W4247" s="677">
        <f t="shared" ca="1" si="725"/>
        <v>280.80176481163141</v>
      </c>
      <c r="X4247" s="677">
        <f t="shared" ca="1" si="730"/>
        <v>4154.5002462864995</v>
      </c>
      <c r="Y4247" s="677">
        <f t="shared" ca="1" si="730"/>
        <v>9361.9289498165072</v>
      </c>
      <c r="Z4247" s="677">
        <f t="shared" ca="1" si="730"/>
        <v>0</v>
      </c>
      <c r="AA4247" t="str">
        <f t="shared" si="727"/>
        <v>ASR_COMP</v>
      </c>
      <c r="AB4247" s="957">
        <f t="shared" si="728"/>
        <v>44682</v>
      </c>
      <c r="AC4247" t="str">
        <f t="shared" si="729"/>
        <v>Unaudited</v>
      </c>
    </row>
    <row r="4248" spans="1:29" x14ac:dyDescent="0.25">
      <c r="A4248" t="s">
        <v>423</v>
      </c>
      <c r="B4248" t="s">
        <v>1388</v>
      </c>
      <c r="C4248" t="s">
        <v>1389</v>
      </c>
      <c r="D4248">
        <v>1900</v>
      </c>
      <c r="E4248" s="957">
        <v>1</v>
      </c>
      <c r="F4248" t="s">
        <v>444</v>
      </c>
      <c r="G4248" s="957">
        <v>366</v>
      </c>
      <c r="H4248" t="s">
        <v>393</v>
      </c>
      <c r="I4248" t="s">
        <v>491</v>
      </c>
      <c r="J4248" t="s">
        <v>447</v>
      </c>
      <c r="K4248" t="s">
        <v>0</v>
      </c>
      <c r="L4248" s="15" t="s">
        <v>99</v>
      </c>
      <c r="M4248" t="s">
        <v>7</v>
      </c>
      <c r="N4248" s="677">
        <f t="shared" ca="1" si="731"/>
        <v>0</v>
      </c>
      <c r="O4248" s="677">
        <f t="shared" ca="1" si="730"/>
        <v>0</v>
      </c>
      <c r="P4248" s="677">
        <f t="shared" ca="1" si="730"/>
        <v>0</v>
      </c>
      <c r="Q4248" s="677">
        <f t="shared" ca="1" si="730"/>
        <v>0</v>
      </c>
      <c r="R4248" s="677">
        <f t="shared" ca="1" si="730"/>
        <v>0</v>
      </c>
      <c r="S4248" s="677">
        <f t="shared" ca="1" si="730"/>
        <v>0</v>
      </c>
      <c r="T4248" s="677">
        <f t="shared" ca="1" si="730"/>
        <v>0</v>
      </c>
      <c r="U4248" s="677">
        <f t="shared" ca="1" si="730"/>
        <v>0</v>
      </c>
      <c r="V4248" s="677">
        <f t="shared" ca="1" si="730"/>
        <v>0</v>
      </c>
      <c r="W4248" s="677">
        <f t="shared" ca="1" si="725"/>
        <v>0</v>
      </c>
      <c r="X4248" s="677">
        <f t="shared" ca="1" si="730"/>
        <v>0</v>
      </c>
      <c r="Y4248" s="677">
        <f t="shared" ca="1" si="730"/>
        <v>0</v>
      </c>
      <c r="Z4248" s="677">
        <f t="shared" ca="1" si="730"/>
        <v>0</v>
      </c>
      <c r="AA4248" t="str">
        <f t="shared" si="727"/>
        <v>ASR_COMP</v>
      </c>
      <c r="AB4248" s="957">
        <f t="shared" si="728"/>
        <v>44682</v>
      </c>
      <c r="AC4248" t="str">
        <f t="shared" si="729"/>
        <v>Unaudited</v>
      </c>
    </row>
    <row r="4249" spans="1:29" x14ac:dyDescent="0.25">
      <c r="A4249" t="s">
        <v>423</v>
      </c>
      <c r="B4249" t="s">
        <v>1388</v>
      </c>
      <c r="C4249" t="s">
        <v>1389</v>
      </c>
      <c r="D4249">
        <v>1900</v>
      </c>
      <c r="E4249" s="957">
        <v>1</v>
      </c>
      <c r="F4249" t="s">
        <v>444</v>
      </c>
      <c r="G4249" s="957">
        <v>366</v>
      </c>
      <c r="H4249" t="s">
        <v>393</v>
      </c>
      <c r="I4249" t="s">
        <v>491</v>
      </c>
      <c r="J4249" t="s">
        <v>447</v>
      </c>
      <c r="K4249" t="s">
        <v>0</v>
      </c>
      <c r="L4249" s="15" t="s">
        <v>155</v>
      </c>
      <c r="M4249" t="s">
        <v>454</v>
      </c>
      <c r="N4249" s="677">
        <f t="shared" ca="1" si="731"/>
        <v>0</v>
      </c>
      <c r="O4249" s="677">
        <f t="shared" ca="1" si="730"/>
        <v>0</v>
      </c>
      <c r="P4249" s="677">
        <f t="shared" ca="1" si="730"/>
        <v>0</v>
      </c>
      <c r="Q4249" s="677">
        <f t="shared" ca="1" si="730"/>
        <v>0</v>
      </c>
      <c r="R4249" s="677">
        <f t="shared" ca="1" si="730"/>
        <v>0</v>
      </c>
      <c r="S4249" s="677">
        <f t="shared" ca="1" si="730"/>
        <v>0</v>
      </c>
      <c r="T4249" s="677">
        <f t="shared" ca="1" si="730"/>
        <v>0</v>
      </c>
      <c r="U4249" s="677">
        <f t="shared" ca="1" si="730"/>
        <v>0</v>
      </c>
      <c r="V4249" s="677">
        <f t="shared" ca="1" si="730"/>
        <v>0</v>
      </c>
      <c r="W4249" s="677">
        <f t="shared" ca="1" si="725"/>
        <v>0</v>
      </c>
      <c r="X4249" s="677">
        <f t="shared" ca="1" si="730"/>
        <v>0</v>
      </c>
      <c r="Y4249" s="677">
        <f t="shared" ca="1" si="730"/>
        <v>0</v>
      </c>
      <c r="Z4249" s="677">
        <f t="shared" ca="1" si="730"/>
        <v>0</v>
      </c>
      <c r="AA4249" t="str">
        <f t="shared" si="727"/>
        <v>ASR_COMP</v>
      </c>
      <c r="AB4249" s="957">
        <f t="shared" si="728"/>
        <v>44682</v>
      </c>
      <c r="AC4249" t="str">
        <f t="shared" si="729"/>
        <v>Unaudited</v>
      </c>
    </row>
    <row r="4250" spans="1:29" x14ac:dyDescent="0.25">
      <c r="A4250" t="s">
        <v>423</v>
      </c>
      <c r="B4250" t="s">
        <v>1388</v>
      </c>
      <c r="C4250" t="s">
        <v>1389</v>
      </c>
      <c r="D4250">
        <v>1900</v>
      </c>
      <c r="E4250" s="957">
        <v>1</v>
      </c>
      <c r="F4250" t="s">
        <v>444</v>
      </c>
      <c r="G4250" s="957">
        <v>366</v>
      </c>
      <c r="H4250" t="s">
        <v>393</v>
      </c>
      <c r="I4250" t="s">
        <v>491</v>
      </c>
      <c r="J4250" t="s">
        <v>447</v>
      </c>
      <c r="K4250" t="s">
        <v>0</v>
      </c>
      <c r="L4250" s="15" t="s">
        <v>920</v>
      </c>
      <c r="M4250" t="s">
        <v>24</v>
      </c>
      <c r="N4250" s="677">
        <f t="shared" ca="1" si="731"/>
        <v>207076.92</v>
      </c>
      <c r="O4250" s="677">
        <f t="shared" ca="1" si="730"/>
        <v>204438.98</v>
      </c>
      <c r="P4250" s="677">
        <f t="shared" ca="1" si="730"/>
        <v>0</v>
      </c>
      <c r="Q4250" s="677">
        <f t="shared" ca="1" si="730"/>
        <v>2637.94</v>
      </c>
      <c r="R4250" s="677">
        <f t="shared" ca="1" si="730"/>
        <v>0</v>
      </c>
      <c r="S4250" s="677">
        <f t="shared" ca="1" si="730"/>
        <v>0</v>
      </c>
      <c r="T4250" s="677">
        <f t="shared" ca="1" si="730"/>
        <v>0</v>
      </c>
      <c r="U4250" s="677">
        <f t="shared" ca="1" si="730"/>
        <v>0</v>
      </c>
      <c r="V4250" s="677">
        <f t="shared" ca="1" si="730"/>
        <v>0</v>
      </c>
      <c r="W4250" s="677">
        <f t="shared" ca="1" si="725"/>
        <v>0</v>
      </c>
      <c r="X4250" s="677">
        <f t="shared" ca="1" si="730"/>
        <v>0</v>
      </c>
      <c r="Y4250" s="677">
        <f t="shared" ca="1" si="730"/>
        <v>0</v>
      </c>
      <c r="Z4250" s="677">
        <f t="shared" ca="1" si="730"/>
        <v>0</v>
      </c>
      <c r="AA4250" t="str">
        <f t="shared" si="727"/>
        <v>ASR_COMP</v>
      </c>
      <c r="AB4250" s="957">
        <f t="shared" si="728"/>
        <v>44682</v>
      </c>
      <c r="AC4250" t="str">
        <f t="shared" si="729"/>
        <v>Unaudited</v>
      </c>
    </row>
    <row r="4251" spans="1:29" x14ac:dyDescent="0.25">
      <c r="A4251" t="s">
        <v>423</v>
      </c>
      <c r="B4251" t="s">
        <v>1388</v>
      </c>
      <c r="C4251" t="s">
        <v>1389</v>
      </c>
      <c r="D4251">
        <v>1900</v>
      </c>
      <c r="E4251" s="957">
        <v>1</v>
      </c>
      <c r="F4251" t="s">
        <v>444</v>
      </c>
      <c r="G4251" s="957">
        <v>366</v>
      </c>
      <c r="H4251" t="s">
        <v>393</v>
      </c>
      <c r="I4251" t="s">
        <v>491</v>
      </c>
      <c r="J4251" t="s">
        <v>447</v>
      </c>
      <c r="K4251" t="s">
        <v>53</v>
      </c>
      <c r="L4251" s="15">
        <v>3.1</v>
      </c>
      <c r="M4251" t="s">
        <v>33</v>
      </c>
      <c r="N4251" s="677">
        <f t="shared" ca="1" si="731"/>
        <v>4239287.7474444173</v>
      </c>
      <c r="O4251" s="677">
        <f t="shared" ca="1" si="730"/>
        <v>3541745.6278996905</v>
      </c>
      <c r="P4251" s="677">
        <f t="shared" ca="1" si="730"/>
        <v>158928.35421957745</v>
      </c>
      <c r="Q4251" s="677">
        <f t="shared" ca="1" si="730"/>
        <v>256639.32213852205</v>
      </c>
      <c r="R4251" s="677">
        <f t="shared" ca="1" si="730"/>
        <v>107217.3895499771</v>
      </c>
      <c r="S4251" s="677">
        <f t="shared" ca="1" si="730"/>
        <v>9405.2194082754395</v>
      </c>
      <c r="T4251" s="677">
        <f t="shared" ca="1" si="730"/>
        <v>46066.469999999987</v>
      </c>
      <c r="U4251" s="677">
        <f t="shared" ca="1" si="730"/>
        <v>572.6851083212249</v>
      </c>
      <c r="V4251" s="677">
        <f t="shared" ca="1" si="730"/>
        <v>37697.298009120474</v>
      </c>
      <c r="W4251" s="677">
        <f t="shared" ca="1" si="725"/>
        <v>1613.4662724325792</v>
      </c>
      <c r="X4251" s="677">
        <f t="shared" ca="1" si="730"/>
        <v>8976.9844249916623</v>
      </c>
      <c r="Y4251" s="677">
        <f t="shared" ca="1" si="730"/>
        <v>70424.930413508875</v>
      </c>
      <c r="Z4251" s="677">
        <f t="shared" ca="1" si="730"/>
        <v>0</v>
      </c>
      <c r="AA4251" t="str">
        <f t="shared" si="727"/>
        <v>ASR_COMP</v>
      </c>
      <c r="AB4251" s="957">
        <f t="shared" si="728"/>
        <v>44682</v>
      </c>
      <c r="AC4251" t="str">
        <f t="shared" si="729"/>
        <v>Unaudited</v>
      </c>
    </row>
    <row r="4252" spans="1:29" x14ac:dyDescent="0.25">
      <c r="A4252" t="s">
        <v>423</v>
      </c>
      <c r="B4252" t="s">
        <v>1388</v>
      </c>
      <c r="C4252" t="s">
        <v>1389</v>
      </c>
      <c r="D4252">
        <v>1900</v>
      </c>
      <c r="E4252" s="957">
        <v>1</v>
      </c>
      <c r="F4252" t="s">
        <v>444</v>
      </c>
      <c r="G4252" s="957">
        <v>366</v>
      </c>
      <c r="H4252" t="s">
        <v>393</v>
      </c>
      <c r="I4252" t="s">
        <v>491</v>
      </c>
      <c r="J4252" t="s">
        <v>447</v>
      </c>
      <c r="K4252" t="s">
        <v>53</v>
      </c>
      <c r="L4252" s="15">
        <v>3.2</v>
      </c>
      <c r="M4252" t="s">
        <v>34</v>
      </c>
      <c r="N4252" s="677">
        <f t="shared" ca="1" si="731"/>
        <v>7105671.2316292431</v>
      </c>
      <c r="O4252" s="677">
        <f t="shared" ca="1" si="730"/>
        <v>5038992.9410472531</v>
      </c>
      <c r="P4252" s="677">
        <f t="shared" ca="1" si="730"/>
        <v>298866.00814157183</v>
      </c>
      <c r="Q4252" s="677">
        <f t="shared" ca="1" si="730"/>
        <v>985579.74267891899</v>
      </c>
      <c r="R4252" s="677">
        <f t="shared" ca="1" si="730"/>
        <v>327050.4186330731</v>
      </c>
      <c r="S4252" s="677">
        <f t="shared" ca="1" si="730"/>
        <v>55821.83290138976</v>
      </c>
      <c r="T4252" s="677">
        <f t="shared" ca="1" si="730"/>
        <v>35076.15</v>
      </c>
      <c r="U4252" s="677">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1628.6432133282203</v>
      </c>
      <c r="V4252" s="677">
        <f t="shared" ca="1" si="732"/>
        <v>95443.717485376794</v>
      </c>
      <c r="W4252" s="677">
        <f t="shared" ca="1" si="725"/>
        <v>19158.952041216078</v>
      </c>
      <c r="X4252" s="677">
        <f t="shared" ca="1" si="732"/>
        <v>32725.193869271065</v>
      </c>
      <c r="Y4252" s="677">
        <f t="shared" ca="1" si="732"/>
        <v>215327.6316178448</v>
      </c>
      <c r="Z4252" s="677">
        <f t="shared" ca="1" si="732"/>
        <v>0</v>
      </c>
      <c r="AA4252" t="str">
        <f t="shared" si="727"/>
        <v>ASR_COMP</v>
      </c>
      <c r="AB4252" s="957">
        <f t="shared" si="728"/>
        <v>44682</v>
      </c>
      <c r="AC4252" t="str">
        <f t="shared" si="729"/>
        <v>Unaudited</v>
      </c>
    </row>
    <row r="4253" spans="1:29" x14ac:dyDescent="0.25">
      <c r="A4253" t="s">
        <v>423</v>
      </c>
      <c r="B4253" t="s">
        <v>1388</v>
      </c>
      <c r="C4253" t="s">
        <v>1389</v>
      </c>
      <c r="D4253">
        <v>1900</v>
      </c>
      <c r="E4253" s="957">
        <v>1</v>
      </c>
      <c r="F4253" t="s">
        <v>444</v>
      </c>
      <c r="G4253" s="957">
        <v>366</v>
      </c>
      <c r="H4253" t="s">
        <v>393</v>
      </c>
      <c r="I4253" t="s">
        <v>491</v>
      </c>
      <c r="J4253" t="s">
        <v>447</v>
      </c>
      <c r="K4253" t="s">
        <v>53</v>
      </c>
      <c r="L4253" s="15">
        <v>3.3</v>
      </c>
      <c r="M4253" t="s">
        <v>54</v>
      </c>
      <c r="N4253" s="677">
        <f t="shared" ca="1" si="731"/>
        <v>0</v>
      </c>
      <c r="O4253" s="677">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7">
        <f t="shared" ca="1" si="733"/>
        <v>0</v>
      </c>
      <c r="Q4253" s="677">
        <f t="shared" ca="1" si="733"/>
        <v>0</v>
      </c>
      <c r="R4253" s="677">
        <f t="shared" ca="1" si="733"/>
        <v>0</v>
      </c>
      <c r="S4253" s="677">
        <f t="shared" ca="1" si="733"/>
        <v>0</v>
      </c>
      <c r="T4253" s="677">
        <f t="shared" ca="1" si="733"/>
        <v>0</v>
      </c>
      <c r="U4253" s="677">
        <f t="shared" ca="1" si="733"/>
        <v>0</v>
      </c>
      <c r="V4253" s="677">
        <f t="shared" ca="1" si="733"/>
        <v>0</v>
      </c>
      <c r="W4253" s="677">
        <f t="shared" ca="1" si="725"/>
        <v>0</v>
      </c>
      <c r="X4253" s="677">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7">
        <f t="shared" ca="1" si="734"/>
        <v>0</v>
      </c>
      <c r="Z4253" s="677">
        <f t="shared" ca="1" si="734"/>
        <v>0</v>
      </c>
      <c r="AA4253" t="str">
        <f t="shared" si="727"/>
        <v>ASR_COMP</v>
      </c>
      <c r="AB4253" s="957">
        <f t="shared" si="728"/>
        <v>44682</v>
      </c>
      <c r="AC4253" t="str">
        <f t="shared" si="729"/>
        <v>Unaudited</v>
      </c>
    </row>
    <row r="4254" spans="1:29" x14ac:dyDescent="0.25">
      <c r="A4254" t="s">
        <v>423</v>
      </c>
      <c r="B4254" t="s">
        <v>1388</v>
      </c>
      <c r="C4254" t="s">
        <v>1389</v>
      </c>
      <c r="D4254">
        <v>1900</v>
      </c>
      <c r="E4254" s="957">
        <v>1</v>
      </c>
      <c r="F4254" t="s">
        <v>444</v>
      </c>
      <c r="G4254" s="957">
        <v>366</v>
      </c>
      <c r="H4254" t="s">
        <v>393</v>
      </c>
      <c r="I4254" t="s">
        <v>491</v>
      </c>
      <c r="J4254" t="s">
        <v>447</v>
      </c>
      <c r="K4254" t="s">
        <v>53</v>
      </c>
      <c r="L4254" s="15" t="s">
        <v>44</v>
      </c>
      <c r="M4254" t="s">
        <v>156</v>
      </c>
      <c r="N4254" s="677">
        <f t="shared" ca="1" si="731"/>
        <v>0</v>
      </c>
      <c r="O4254" s="677">
        <f t="shared" ca="1" si="733"/>
        <v>0</v>
      </c>
      <c r="P4254" s="677">
        <f t="shared" ca="1" si="733"/>
        <v>0</v>
      </c>
      <c r="Q4254" s="677">
        <f t="shared" ca="1" si="733"/>
        <v>0</v>
      </c>
      <c r="R4254" s="677">
        <f t="shared" ca="1" si="733"/>
        <v>0</v>
      </c>
      <c r="S4254" s="677">
        <f t="shared" ca="1" si="733"/>
        <v>0</v>
      </c>
      <c r="T4254" s="677">
        <f t="shared" ca="1" si="733"/>
        <v>0</v>
      </c>
      <c r="U4254" s="677">
        <f t="shared" ca="1" si="733"/>
        <v>0</v>
      </c>
      <c r="V4254" s="677">
        <f t="shared" ca="1" si="733"/>
        <v>0</v>
      </c>
      <c r="W4254" s="677">
        <f t="shared" ca="1" si="725"/>
        <v>0</v>
      </c>
      <c r="X4254" s="677">
        <f t="shared" ca="1" si="734"/>
        <v>0</v>
      </c>
      <c r="Y4254" s="677">
        <f t="shared" ca="1" si="734"/>
        <v>0</v>
      </c>
      <c r="Z4254" s="677">
        <f t="shared" ca="1" si="734"/>
        <v>0</v>
      </c>
      <c r="AA4254" t="str">
        <f t="shared" si="727"/>
        <v>ASR_COMP</v>
      </c>
      <c r="AB4254" s="957">
        <f t="shared" si="728"/>
        <v>44682</v>
      </c>
      <c r="AC4254" t="str">
        <f t="shared" si="729"/>
        <v>Unaudited</v>
      </c>
    </row>
    <row r="4255" spans="1:29" x14ac:dyDescent="0.25">
      <c r="A4255" t="s">
        <v>423</v>
      </c>
      <c r="B4255" t="s">
        <v>1388</v>
      </c>
      <c r="C4255" t="s">
        <v>1389</v>
      </c>
      <c r="D4255">
        <v>1900</v>
      </c>
      <c r="E4255" s="957">
        <v>1</v>
      </c>
      <c r="F4255" t="s">
        <v>444</v>
      </c>
      <c r="G4255" s="957">
        <v>366</v>
      </c>
      <c r="H4255" t="s">
        <v>393</v>
      </c>
      <c r="I4255" t="s">
        <v>491</v>
      </c>
      <c r="J4255" t="s">
        <v>447</v>
      </c>
      <c r="K4255" t="s">
        <v>53</v>
      </c>
      <c r="L4255" s="15" t="s">
        <v>41</v>
      </c>
      <c r="M4255" t="s">
        <v>52</v>
      </c>
      <c r="N4255" s="677">
        <f t="shared" ca="1" si="731"/>
        <v>5230002.7072694823</v>
      </c>
      <c r="O4255" s="677">
        <f t="shared" ca="1" si="733"/>
        <v>4218012.0986645091</v>
      </c>
      <c r="P4255" s="677">
        <f t="shared" ca="1" si="733"/>
        <v>157585.11951944802</v>
      </c>
      <c r="Q4255" s="677">
        <f t="shared" ca="1" si="733"/>
        <v>351445.4051370853</v>
      </c>
      <c r="R4255" s="677">
        <f t="shared" ca="1" si="733"/>
        <v>113686.11664238066</v>
      </c>
      <c r="S4255" s="677">
        <f t="shared" ca="1" si="733"/>
        <v>113959.89659778227</v>
      </c>
      <c r="T4255" s="677">
        <f t="shared" ca="1" si="733"/>
        <v>29060.213022855383</v>
      </c>
      <c r="U4255" s="677">
        <f t="shared" ca="1" si="733"/>
        <v>5021.6048103494095</v>
      </c>
      <c r="V4255" s="677">
        <f t="shared" ca="1" si="733"/>
        <v>40137.815847595324</v>
      </c>
      <c r="W4255" s="677">
        <f t="shared" ca="1" si="725"/>
        <v>1261.8902201178698</v>
      </c>
      <c r="X4255" s="677">
        <f t="shared" ca="1" si="734"/>
        <v>168285.29130441233</v>
      </c>
      <c r="Y4255" s="677">
        <f t="shared" ca="1" si="734"/>
        <v>31547.255502946748</v>
      </c>
      <c r="Z4255" s="677">
        <f t="shared" ca="1" si="734"/>
        <v>0</v>
      </c>
      <c r="AA4255" t="str">
        <f t="shared" si="727"/>
        <v>ASR_COMP</v>
      </c>
      <c r="AB4255" s="957">
        <f t="shared" si="728"/>
        <v>44682</v>
      </c>
      <c r="AC4255" t="str">
        <f t="shared" si="729"/>
        <v>Unaudited</v>
      </c>
    </row>
    <row r="4256" spans="1:29" x14ac:dyDescent="0.25">
      <c r="A4256" t="s">
        <v>423</v>
      </c>
      <c r="B4256" t="s">
        <v>1388</v>
      </c>
      <c r="C4256" t="s">
        <v>1389</v>
      </c>
      <c r="D4256">
        <v>1900</v>
      </c>
      <c r="E4256" s="957">
        <v>1</v>
      </c>
      <c r="F4256" t="s">
        <v>444</v>
      </c>
      <c r="G4256" s="957">
        <v>366</v>
      </c>
      <c r="H4256" t="s">
        <v>393</v>
      </c>
      <c r="I4256" t="s">
        <v>491</v>
      </c>
      <c r="J4256" t="s">
        <v>447</v>
      </c>
      <c r="K4256" t="s">
        <v>53</v>
      </c>
      <c r="L4256" s="15" t="s">
        <v>42</v>
      </c>
      <c r="M4256" t="s">
        <v>157</v>
      </c>
      <c r="N4256" s="677">
        <f t="shared" ca="1" si="731"/>
        <v>338042.84040409874</v>
      </c>
      <c r="O4256" s="677">
        <f t="shared" ca="1" si="733"/>
        <v>157145.46638845766</v>
      </c>
      <c r="P4256" s="677">
        <f t="shared" ca="1" si="733"/>
        <v>9431.3655566939669</v>
      </c>
      <c r="Q4256" s="677">
        <f t="shared" ca="1" si="733"/>
        <v>83979.728453871678</v>
      </c>
      <c r="R4256" s="677">
        <f t="shared" ca="1" si="733"/>
        <v>31853.573817295848</v>
      </c>
      <c r="S4256" s="677">
        <f t="shared" ca="1" si="733"/>
        <v>6562.4258748789516</v>
      </c>
      <c r="T4256" s="677">
        <f t="shared" ca="1" si="733"/>
        <v>0</v>
      </c>
      <c r="U4256" s="677">
        <f t="shared" ca="1" si="733"/>
        <v>211.50897022642317</v>
      </c>
      <c r="V4256" s="677">
        <f t="shared" ca="1" si="733"/>
        <v>9979.1797254269441</v>
      </c>
      <c r="W4256" s="677">
        <f t="shared" ca="1" si="725"/>
        <v>995.37942902753684</v>
      </c>
      <c r="X4256" s="677">
        <f t="shared" ca="1" si="734"/>
        <v>9882.0545002354629</v>
      </c>
      <c r="Y4256" s="677">
        <f t="shared" ca="1" si="734"/>
        <v>28002.157687984236</v>
      </c>
      <c r="Z4256" s="677">
        <f t="shared" ca="1" si="734"/>
        <v>0</v>
      </c>
      <c r="AA4256" t="str">
        <f t="shared" si="727"/>
        <v>ASR_COMP</v>
      </c>
      <c r="AB4256" s="957">
        <f t="shared" si="728"/>
        <v>44682</v>
      </c>
      <c r="AC4256" t="str">
        <f t="shared" si="729"/>
        <v>Unaudited</v>
      </c>
    </row>
    <row r="4257" spans="1:29" x14ac:dyDescent="0.25">
      <c r="A4257" t="s">
        <v>423</v>
      </c>
      <c r="B4257" t="s">
        <v>1388</v>
      </c>
      <c r="C4257" t="s">
        <v>1389</v>
      </c>
      <c r="D4257">
        <v>1900</v>
      </c>
      <c r="E4257" s="957">
        <v>1</v>
      </c>
      <c r="F4257" t="s">
        <v>444</v>
      </c>
      <c r="G4257" s="957">
        <v>366</v>
      </c>
      <c r="H4257" t="s">
        <v>393</v>
      </c>
      <c r="I4257" t="s">
        <v>491</v>
      </c>
      <c r="J4257" t="s">
        <v>447</v>
      </c>
      <c r="K4257" t="s">
        <v>53</v>
      </c>
      <c r="L4257" s="15" t="s">
        <v>43</v>
      </c>
      <c r="M4257" t="s">
        <v>465</v>
      </c>
      <c r="N4257" s="677">
        <f t="shared" ca="1" si="731"/>
        <v>754586.42123944266</v>
      </c>
      <c r="O4257" s="677">
        <f t="shared" ca="1" si="733"/>
        <v>467894.26714743313</v>
      </c>
      <c r="P4257" s="677">
        <f t="shared" ca="1" si="733"/>
        <v>37434.552974617691</v>
      </c>
      <c r="Q4257" s="677">
        <f t="shared" ca="1" si="733"/>
        <v>107601.69578049012</v>
      </c>
      <c r="R4257" s="677">
        <f t="shared" ca="1" si="733"/>
        <v>49831.912875478236</v>
      </c>
      <c r="S4257" s="677">
        <f t="shared" ca="1" si="733"/>
        <v>16600.491637731175</v>
      </c>
      <c r="T4257" s="677">
        <f t="shared" ca="1" si="733"/>
        <v>0</v>
      </c>
      <c r="U4257" s="677">
        <f t="shared" ca="1" si="733"/>
        <v>1065.4314571818443</v>
      </c>
      <c r="V4257" s="677">
        <f t="shared" ca="1" si="733"/>
        <v>12007.566259368186</v>
      </c>
      <c r="W4257" s="677">
        <f t="shared" ca="1" si="725"/>
        <v>11850.425080739924</v>
      </c>
      <c r="X4257" s="677">
        <f t="shared" ca="1" si="734"/>
        <v>14781.42140317413</v>
      </c>
      <c r="Y4257" s="677">
        <f t="shared" ca="1" si="734"/>
        <v>35518.656623228213</v>
      </c>
      <c r="Z4257" s="677">
        <f t="shared" ca="1" si="734"/>
        <v>0</v>
      </c>
      <c r="AA4257" t="str">
        <f t="shared" si="727"/>
        <v>ASR_COMP</v>
      </c>
      <c r="AB4257" s="957">
        <f t="shared" si="728"/>
        <v>44682</v>
      </c>
      <c r="AC4257" t="str">
        <f t="shared" si="729"/>
        <v>Unaudited</v>
      </c>
    </row>
    <row r="4258" spans="1:29" x14ac:dyDescent="0.25">
      <c r="A4258" t="s">
        <v>423</v>
      </c>
      <c r="B4258" t="s">
        <v>1388</v>
      </c>
      <c r="C4258" t="s">
        <v>1389</v>
      </c>
      <c r="D4258">
        <v>1900</v>
      </c>
      <c r="E4258" s="957">
        <v>1</v>
      </c>
      <c r="F4258" t="s">
        <v>444</v>
      </c>
      <c r="G4258" s="957">
        <v>366</v>
      </c>
      <c r="H4258" t="s">
        <v>393</v>
      </c>
      <c r="I4258" t="s">
        <v>491</v>
      </c>
      <c r="J4258" t="s">
        <v>447</v>
      </c>
      <c r="K4258" t="s">
        <v>923</v>
      </c>
      <c r="L4258" s="15" t="s">
        <v>924</v>
      </c>
      <c r="M4258" t="s">
        <v>923</v>
      </c>
      <c r="N4258" s="677">
        <f t="shared" ca="1" si="731"/>
        <v>1369698.4237068119</v>
      </c>
      <c r="O4258" s="677">
        <f t="shared" ca="1" si="733"/>
        <v>1261959.0511465264</v>
      </c>
      <c r="P4258" s="677">
        <f t="shared" ca="1" si="733"/>
        <v>80520.727243952686</v>
      </c>
      <c r="Q4258" s="677">
        <f t="shared" ca="1" si="733"/>
        <v>13437.618962415396</v>
      </c>
      <c r="R4258" s="677">
        <f t="shared" ca="1" si="733"/>
        <v>5262.9854716703776</v>
      </c>
      <c r="S4258" s="677">
        <f t="shared" ca="1" si="733"/>
        <v>418.82575944630906</v>
      </c>
      <c r="T4258" s="677">
        <f t="shared" ca="1" si="733"/>
        <v>0</v>
      </c>
      <c r="U4258" s="677">
        <f t="shared" ca="1" si="733"/>
        <v>26.880537572630644</v>
      </c>
      <c r="V4258" s="677">
        <f t="shared" ca="1" si="733"/>
        <v>7236.8758948317927</v>
      </c>
      <c r="W4258" s="677">
        <f t="shared" ca="1" si="725"/>
        <v>115.71151578234816</v>
      </c>
      <c r="X4258" s="677">
        <f t="shared" ca="1" si="734"/>
        <v>372.93112637755877</v>
      </c>
      <c r="Y4258" s="677">
        <f t="shared" ca="1" si="734"/>
        <v>346.81604823663076</v>
      </c>
      <c r="Z4258" s="677">
        <f t="shared" ca="1" si="734"/>
        <v>0</v>
      </c>
      <c r="AA4258" t="str">
        <f t="shared" si="727"/>
        <v>ASR_COMP</v>
      </c>
      <c r="AB4258" s="957">
        <f t="shared" si="728"/>
        <v>44682</v>
      </c>
      <c r="AC4258" t="str">
        <f t="shared" si="729"/>
        <v>Unaudited</v>
      </c>
    </row>
    <row r="4259" spans="1:29" x14ac:dyDescent="0.25">
      <c r="A4259" t="s">
        <v>423</v>
      </c>
      <c r="B4259" t="s">
        <v>1388</v>
      </c>
      <c r="C4259" t="s">
        <v>1389</v>
      </c>
      <c r="D4259">
        <v>1900</v>
      </c>
      <c r="E4259" s="957">
        <v>1</v>
      </c>
      <c r="F4259" t="s">
        <v>444</v>
      </c>
      <c r="G4259" s="957">
        <v>366</v>
      </c>
      <c r="H4259" t="s">
        <v>393</v>
      </c>
      <c r="I4259" t="s">
        <v>491</v>
      </c>
      <c r="J4259" t="s">
        <v>447</v>
      </c>
      <c r="K4259" t="s">
        <v>923</v>
      </c>
      <c r="L4259" s="15" t="s">
        <v>925</v>
      </c>
      <c r="M4259" t="s">
        <v>928</v>
      </c>
      <c r="N4259" s="677">
        <f t="shared" ca="1" si="731"/>
        <v>265867.58229522838</v>
      </c>
      <c r="O4259" s="677">
        <f t="shared" ca="1" si="733"/>
        <v>204216.43398266012</v>
      </c>
      <c r="P4259" s="677">
        <f t="shared" ca="1" si="733"/>
        <v>11207.463168954679</v>
      </c>
      <c r="Q4259" s="677">
        <f t="shared" ca="1" si="733"/>
        <v>46235.315877982161</v>
      </c>
      <c r="R4259" s="677">
        <f t="shared" ca="1" si="733"/>
        <v>20494.61893957893</v>
      </c>
      <c r="S4259" s="677">
        <f t="shared" ca="1" si="733"/>
        <v>-14087.131032612706</v>
      </c>
      <c r="T4259" s="677">
        <f t="shared" ca="1" si="733"/>
        <v>0</v>
      </c>
      <c r="U4259" s="677">
        <f t="shared" ca="1" si="733"/>
        <v>-392.10704763091138</v>
      </c>
      <c r="V4259" s="677">
        <f t="shared" ca="1" si="733"/>
        <v>4517.728782600655</v>
      </c>
      <c r="W4259" s="677">
        <f t="shared" ca="1" si="725"/>
        <v>446.12777908030108</v>
      </c>
      <c r="X4259" s="677">
        <f t="shared" ca="1" si="734"/>
        <v>-32346.709581325998</v>
      </c>
      <c r="Y4259" s="677">
        <f t="shared" ca="1" si="734"/>
        <v>25575.841425941169</v>
      </c>
      <c r="Z4259" s="677">
        <f t="shared" ca="1" si="734"/>
        <v>0</v>
      </c>
      <c r="AA4259" t="str">
        <f t="shared" si="727"/>
        <v>ASR_COMP</v>
      </c>
      <c r="AB4259" s="957">
        <f t="shared" si="728"/>
        <v>44682</v>
      </c>
      <c r="AC4259" t="str">
        <f t="shared" si="729"/>
        <v>Unaudited</v>
      </c>
    </row>
    <row r="4260" spans="1:29" x14ac:dyDescent="0.25">
      <c r="A4260" t="s">
        <v>423</v>
      </c>
      <c r="B4260" t="s">
        <v>1388</v>
      </c>
      <c r="C4260" t="s">
        <v>1389</v>
      </c>
      <c r="D4260">
        <v>1900</v>
      </c>
      <c r="E4260" s="957">
        <v>1</v>
      </c>
      <c r="F4260" t="s">
        <v>444</v>
      </c>
      <c r="G4260" s="957">
        <v>366</v>
      </c>
      <c r="H4260" t="s">
        <v>393</v>
      </c>
      <c r="I4260" t="s">
        <v>491</v>
      </c>
      <c r="J4260" t="s">
        <v>447</v>
      </c>
      <c r="K4260" t="s">
        <v>923</v>
      </c>
      <c r="L4260" s="15" t="s">
        <v>926</v>
      </c>
      <c r="M4260" t="s">
        <v>929</v>
      </c>
      <c r="N4260" s="677">
        <f t="shared" ca="1" si="731"/>
        <v>0</v>
      </c>
      <c r="O4260" s="677">
        <f t="shared" ca="1" si="733"/>
        <v>0</v>
      </c>
      <c r="P4260" s="677">
        <f t="shared" ca="1" si="733"/>
        <v>0</v>
      </c>
      <c r="Q4260" s="677">
        <f t="shared" ca="1" si="733"/>
        <v>0</v>
      </c>
      <c r="R4260" s="677">
        <f t="shared" ca="1" si="733"/>
        <v>0</v>
      </c>
      <c r="S4260" s="677">
        <f t="shared" ca="1" si="733"/>
        <v>0</v>
      </c>
      <c r="T4260" s="677">
        <f t="shared" ca="1" si="733"/>
        <v>0</v>
      </c>
      <c r="U4260" s="677">
        <f t="shared" ca="1" si="733"/>
        <v>0</v>
      </c>
      <c r="V4260" s="677">
        <f t="shared" ca="1" si="733"/>
        <v>0</v>
      </c>
      <c r="W4260" s="677">
        <f t="shared" ca="1" si="725"/>
        <v>0</v>
      </c>
      <c r="X4260" s="677">
        <f t="shared" ca="1" si="734"/>
        <v>0</v>
      </c>
      <c r="Y4260" s="677">
        <f t="shared" ca="1" si="734"/>
        <v>0</v>
      </c>
      <c r="Z4260" s="677">
        <f t="shared" ca="1" si="734"/>
        <v>0</v>
      </c>
      <c r="AA4260" t="str">
        <f t="shared" si="727"/>
        <v>ASR_COMP</v>
      </c>
      <c r="AB4260" s="957">
        <f t="shared" si="728"/>
        <v>44682</v>
      </c>
      <c r="AC4260" t="str">
        <f t="shared" si="729"/>
        <v>Unaudited</v>
      </c>
    </row>
    <row r="4261" spans="1:29" x14ac:dyDescent="0.25">
      <c r="A4261" t="s">
        <v>423</v>
      </c>
      <c r="B4261" t="s">
        <v>1388</v>
      </c>
      <c r="C4261" t="s">
        <v>1389</v>
      </c>
      <c r="D4261">
        <v>1900</v>
      </c>
      <c r="E4261" s="957">
        <v>1</v>
      </c>
      <c r="F4261" t="s">
        <v>444</v>
      </c>
      <c r="G4261" s="957">
        <v>366</v>
      </c>
      <c r="H4261" t="s">
        <v>393</v>
      </c>
      <c r="I4261" t="s">
        <v>491</v>
      </c>
      <c r="J4261" t="s">
        <v>447</v>
      </c>
      <c r="K4261" t="s">
        <v>448</v>
      </c>
      <c r="L4261" s="15">
        <v>5.0999999999999996</v>
      </c>
      <c r="M4261" t="s">
        <v>37</v>
      </c>
      <c r="N4261" s="677">
        <f t="shared" ca="1" si="731"/>
        <v>4102041.5109336209</v>
      </c>
      <c r="O4261" s="677">
        <f t="shared" ca="1" si="733"/>
        <v>1431555.7706842199</v>
      </c>
      <c r="P4261" s="677">
        <f t="shared" ca="1" si="733"/>
        <v>569939.31425975158</v>
      </c>
      <c r="Q4261" s="677">
        <f t="shared" ca="1" si="733"/>
        <v>284651.57898345822</v>
      </c>
      <c r="R4261" s="677">
        <f t="shared" ca="1" si="733"/>
        <v>785863.87660391862</v>
      </c>
      <c r="S4261" s="677">
        <f t="shared" ca="1" si="733"/>
        <v>373871.20888040337</v>
      </c>
      <c r="T4261" s="677">
        <f t="shared" ca="1" si="733"/>
        <v>148943.05000000002</v>
      </c>
      <c r="U4261" s="677">
        <f t="shared" ca="1" si="733"/>
        <v>19434.023555402655</v>
      </c>
      <c r="V4261" s="677">
        <f t="shared" ca="1" si="733"/>
        <v>174088.46427739094</v>
      </c>
      <c r="W4261" s="677">
        <f t="shared" ca="1" si="725"/>
        <v>1127.6456093583288</v>
      </c>
      <c r="X4261" s="677">
        <f t="shared" ca="1" si="734"/>
        <v>186743.80785240524</v>
      </c>
      <c r="Y4261" s="677">
        <f t="shared" ca="1" si="734"/>
        <v>125822.77022731205</v>
      </c>
      <c r="Z4261" s="677">
        <f t="shared" ca="1" si="734"/>
        <v>0</v>
      </c>
      <c r="AA4261" t="str">
        <f t="shared" si="727"/>
        <v>ASR_COMP</v>
      </c>
      <c r="AB4261" s="957">
        <f t="shared" si="728"/>
        <v>44682</v>
      </c>
      <c r="AC4261" t="str">
        <f t="shared" si="729"/>
        <v>Unaudited</v>
      </c>
    </row>
    <row r="4262" spans="1:29" x14ac:dyDescent="0.25">
      <c r="A4262" t="s">
        <v>423</v>
      </c>
      <c r="B4262" t="s">
        <v>1388</v>
      </c>
      <c r="C4262" t="s">
        <v>1389</v>
      </c>
      <c r="D4262">
        <v>1900</v>
      </c>
      <c r="E4262" s="957">
        <v>1</v>
      </c>
      <c r="F4262" t="s">
        <v>444</v>
      </c>
      <c r="G4262" s="957">
        <v>366</v>
      </c>
      <c r="H4262" t="s">
        <v>393</v>
      </c>
      <c r="I4262" t="s">
        <v>491</v>
      </c>
      <c r="J4262" t="s">
        <v>447</v>
      </c>
      <c r="K4262" t="s">
        <v>448</v>
      </c>
      <c r="L4262" s="15">
        <v>5.2</v>
      </c>
      <c r="M4262" t="s">
        <v>306</v>
      </c>
      <c r="N4262" s="677">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7">
        <f t="shared" ca="1" si="733"/>
        <v>0</v>
      </c>
      <c r="P4262" s="677">
        <f t="shared" ca="1" si="733"/>
        <v>0</v>
      </c>
      <c r="Q4262" s="677">
        <f t="shared" ca="1" si="733"/>
        <v>0</v>
      </c>
      <c r="R4262" s="677">
        <f t="shared" ca="1" si="733"/>
        <v>0</v>
      </c>
      <c r="S4262" s="677">
        <f t="shared" ca="1" si="733"/>
        <v>0</v>
      </c>
      <c r="T4262" s="677">
        <f t="shared" ca="1" si="733"/>
        <v>0</v>
      </c>
      <c r="U4262" s="677">
        <f t="shared" ca="1" si="733"/>
        <v>0</v>
      </c>
      <c r="V4262" s="677">
        <f t="shared" ca="1" si="733"/>
        <v>0</v>
      </c>
      <c r="W4262" s="677">
        <f t="shared" ca="1" si="725"/>
        <v>0</v>
      </c>
      <c r="X4262" s="677">
        <f t="shared" ca="1" si="734"/>
        <v>0</v>
      </c>
      <c r="Y4262" s="677">
        <f t="shared" ca="1" si="734"/>
        <v>0</v>
      </c>
      <c r="Z4262" s="677">
        <f t="shared" ca="1" si="734"/>
        <v>0</v>
      </c>
      <c r="AA4262" t="str">
        <f t="shared" si="727"/>
        <v>ASR_COMP</v>
      </c>
      <c r="AB4262" s="957">
        <f t="shared" si="728"/>
        <v>44682</v>
      </c>
      <c r="AC4262" t="str">
        <f t="shared" si="729"/>
        <v>Unaudited</v>
      </c>
    </row>
    <row r="4263" spans="1:29" x14ac:dyDescent="0.25">
      <c r="A4263" t="s">
        <v>423</v>
      </c>
      <c r="B4263" t="s">
        <v>1388</v>
      </c>
      <c r="C4263" t="s">
        <v>1389</v>
      </c>
      <c r="D4263">
        <v>1900</v>
      </c>
      <c r="E4263" s="957">
        <v>1</v>
      </c>
      <c r="F4263" t="s">
        <v>444</v>
      </c>
      <c r="G4263" s="957">
        <v>366</v>
      </c>
      <c r="H4263" t="s">
        <v>393</v>
      </c>
      <c r="I4263" t="s">
        <v>491</v>
      </c>
      <c r="J4263" t="s">
        <v>447</v>
      </c>
      <c r="K4263" t="s">
        <v>448</v>
      </c>
      <c r="L4263" s="15">
        <v>5.3</v>
      </c>
      <c r="M4263" t="s">
        <v>307</v>
      </c>
      <c r="N4263" s="677">
        <f t="shared" ca="1" si="735"/>
        <v>574699.67146522738</v>
      </c>
      <c r="O4263" s="677">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318632.820624588</v>
      </c>
      <c r="P4263" s="677">
        <f t="shared" ca="1" si="736"/>
        <v>122613.2964454828</v>
      </c>
      <c r="Q4263" s="677">
        <f t="shared" ca="1" si="736"/>
        <v>31600.927463235737</v>
      </c>
      <c r="R4263" s="677">
        <f t="shared" ca="1" si="736"/>
        <v>95271.971105633624</v>
      </c>
      <c r="S4263" s="677">
        <f t="shared" ca="1" si="736"/>
        <v>-17555.429963574221</v>
      </c>
      <c r="T4263" s="677">
        <f t="shared" ca="1" si="736"/>
        <v>0</v>
      </c>
      <c r="U4263" s="677">
        <f t="shared" ca="1" si="736"/>
        <v>-546.65632617530366</v>
      </c>
      <c r="V4263" s="677">
        <f t="shared" ca="1" si="736"/>
        <v>22175.161039316616</v>
      </c>
      <c r="W4263" s="677">
        <f t="shared" ca="1" si="725"/>
        <v>117.20729975905144</v>
      </c>
      <c r="X4263" s="677">
        <f t="shared" ca="1" si="734"/>
        <v>-17423.341847036365</v>
      </c>
      <c r="Y4263" s="677">
        <f t="shared" ca="1" si="734"/>
        <v>19813.715623997472</v>
      </c>
      <c r="Z4263" s="677">
        <f t="shared" ca="1" si="734"/>
        <v>0</v>
      </c>
      <c r="AA4263" t="str">
        <f t="shared" si="727"/>
        <v>ASR_COMP</v>
      </c>
      <c r="AB4263" s="957">
        <f t="shared" si="728"/>
        <v>44682</v>
      </c>
      <c r="AC4263" t="str">
        <f t="shared" si="729"/>
        <v>Unaudited</v>
      </c>
    </row>
    <row r="4264" spans="1:29" x14ac:dyDescent="0.25">
      <c r="A4264" t="s">
        <v>423</v>
      </c>
      <c r="B4264" t="s">
        <v>1388</v>
      </c>
      <c r="C4264" t="s">
        <v>1389</v>
      </c>
      <c r="D4264">
        <v>1900</v>
      </c>
      <c r="E4264" s="957">
        <v>1</v>
      </c>
      <c r="F4264" t="s">
        <v>444</v>
      </c>
      <c r="G4264" s="957">
        <v>366</v>
      </c>
      <c r="H4264" t="s">
        <v>393</v>
      </c>
      <c r="I4264" t="s">
        <v>491</v>
      </c>
      <c r="J4264" t="s">
        <v>447</v>
      </c>
      <c r="K4264" t="s">
        <v>448</v>
      </c>
      <c r="L4264" s="15" t="s">
        <v>82</v>
      </c>
      <c r="M4264" t="s">
        <v>456</v>
      </c>
      <c r="N4264" s="677">
        <f t="shared" ca="1" si="735"/>
        <v>0</v>
      </c>
      <c r="O4264" s="677">
        <f t="shared" ca="1" si="736"/>
        <v>0</v>
      </c>
      <c r="P4264" s="677">
        <f t="shared" ca="1" si="736"/>
        <v>0</v>
      </c>
      <c r="Q4264" s="677">
        <f t="shared" ca="1" si="736"/>
        <v>0</v>
      </c>
      <c r="R4264" s="677">
        <f t="shared" ca="1" si="736"/>
        <v>0</v>
      </c>
      <c r="S4264" s="677">
        <f t="shared" ca="1" si="736"/>
        <v>0</v>
      </c>
      <c r="T4264" s="677">
        <f t="shared" ca="1" si="736"/>
        <v>0</v>
      </c>
      <c r="U4264" s="677">
        <f t="shared" ca="1" si="736"/>
        <v>0</v>
      </c>
      <c r="V4264" s="677">
        <f t="shared" ca="1" si="736"/>
        <v>0</v>
      </c>
      <c r="W4264" s="677">
        <f t="shared" ca="1" si="725"/>
        <v>0</v>
      </c>
      <c r="X4264" s="677">
        <f t="shared" ca="1" si="734"/>
        <v>0</v>
      </c>
      <c r="Y4264" s="677">
        <f t="shared" ca="1" si="734"/>
        <v>0</v>
      </c>
      <c r="Z4264" s="677">
        <f t="shared" ca="1" si="734"/>
        <v>0</v>
      </c>
      <c r="AA4264" t="str">
        <f t="shared" si="727"/>
        <v>ASR_COMP</v>
      </c>
      <c r="AB4264" s="957">
        <f t="shared" si="728"/>
        <v>44682</v>
      </c>
      <c r="AC4264" t="str">
        <f t="shared" si="729"/>
        <v>Unaudited</v>
      </c>
    </row>
    <row r="4265" spans="1:29" x14ac:dyDescent="0.25">
      <c r="A4265" t="s">
        <v>423</v>
      </c>
      <c r="B4265" t="s">
        <v>1388</v>
      </c>
      <c r="C4265" t="s">
        <v>1389</v>
      </c>
      <c r="D4265">
        <v>1900</v>
      </c>
      <c r="E4265" s="957">
        <v>1</v>
      </c>
      <c r="F4265" t="s">
        <v>444</v>
      </c>
      <c r="G4265" s="957">
        <v>366</v>
      </c>
      <c r="H4265" t="s">
        <v>393</v>
      </c>
      <c r="I4265" t="s">
        <v>491</v>
      </c>
      <c r="J4265" t="s">
        <v>447</v>
      </c>
      <c r="K4265" t="s">
        <v>449</v>
      </c>
      <c r="L4265" s="15">
        <v>6.1</v>
      </c>
      <c r="M4265" t="s">
        <v>18</v>
      </c>
      <c r="N4265" s="677">
        <f t="shared" ca="1" si="735"/>
        <v>0</v>
      </c>
      <c r="O4265" s="677">
        <f t="shared" ca="1" si="736"/>
        <v>0</v>
      </c>
      <c r="P4265" s="677">
        <f t="shared" ca="1" si="736"/>
        <v>0</v>
      </c>
      <c r="Q4265" s="677">
        <f t="shared" ca="1" si="736"/>
        <v>0</v>
      </c>
      <c r="R4265" s="677">
        <f t="shared" ca="1" si="736"/>
        <v>0</v>
      </c>
      <c r="S4265" s="677">
        <f t="shared" ca="1" si="736"/>
        <v>0</v>
      </c>
      <c r="T4265" s="677">
        <f t="shared" ca="1" si="736"/>
        <v>0</v>
      </c>
      <c r="U4265" s="677">
        <f t="shared" ca="1" si="736"/>
        <v>0</v>
      </c>
      <c r="V4265" s="677">
        <f t="shared" ca="1" si="736"/>
        <v>0</v>
      </c>
      <c r="W4265" s="677">
        <f t="shared" ca="1" si="725"/>
        <v>0</v>
      </c>
      <c r="X4265" s="677">
        <f t="shared" ca="1" si="734"/>
        <v>0</v>
      </c>
      <c r="Y4265" s="677">
        <f t="shared" ca="1" si="734"/>
        <v>0</v>
      </c>
      <c r="Z4265" s="677">
        <f t="shared" ca="1" si="734"/>
        <v>0</v>
      </c>
      <c r="AA4265" t="str">
        <f t="shared" si="727"/>
        <v>ASR_COMP</v>
      </c>
      <c r="AB4265" s="957">
        <f t="shared" si="728"/>
        <v>44682</v>
      </c>
      <c r="AC4265" t="str">
        <f t="shared" si="729"/>
        <v>Unaudited</v>
      </c>
    </row>
    <row r="4266" spans="1:29" x14ac:dyDescent="0.25">
      <c r="A4266" t="s">
        <v>423</v>
      </c>
      <c r="B4266" t="s">
        <v>1388</v>
      </c>
      <c r="C4266" t="s">
        <v>1389</v>
      </c>
      <c r="D4266">
        <v>1900</v>
      </c>
      <c r="E4266" s="957">
        <v>1</v>
      </c>
      <c r="F4266" t="s">
        <v>444</v>
      </c>
      <c r="G4266" s="957">
        <v>366</v>
      </c>
      <c r="H4266" t="s">
        <v>393</v>
      </c>
      <c r="I4266" t="s">
        <v>491</v>
      </c>
      <c r="J4266" t="s">
        <v>447</v>
      </c>
      <c r="K4266" t="s">
        <v>449</v>
      </c>
      <c r="L4266" s="15">
        <v>6.2</v>
      </c>
      <c r="M4266" t="s">
        <v>19</v>
      </c>
      <c r="N4266" s="677">
        <f t="shared" ca="1" si="735"/>
        <v>0</v>
      </c>
      <c r="O4266" s="677">
        <f t="shared" ca="1" si="736"/>
        <v>0</v>
      </c>
      <c r="P4266" s="677">
        <f t="shared" ca="1" si="736"/>
        <v>0</v>
      </c>
      <c r="Q4266" s="677">
        <f t="shared" ca="1" si="736"/>
        <v>0</v>
      </c>
      <c r="R4266" s="677">
        <f t="shared" ca="1" si="736"/>
        <v>0</v>
      </c>
      <c r="S4266" s="677">
        <f t="shared" ca="1" si="736"/>
        <v>0</v>
      </c>
      <c r="T4266" s="677">
        <f t="shared" ca="1" si="736"/>
        <v>0</v>
      </c>
      <c r="U4266" s="677">
        <f t="shared" ca="1" si="736"/>
        <v>0</v>
      </c>
      <c r="V4266" s="677">
        <f t="shared" ca="1" si="736"/>
        <v>0</v>
      </c>
      <c r="W4266" s="677">
        <f t="shared" ca="1" si="725"/>
        <v>0</v>
      </c>
      <c r="X4266" s="677">
        <f t="shared" ca="1" si="734"/>
        <v>0</v>
      </c>
      <c r="Y4266" s="677">
        <f t="shared" ca="1" si="734"/>
        <v>0</v>
      </c>
      <c r="Z4266" s="677">
        <f t="shared" ca="1" si="734"/>
        <v>0</v>
      </c>
      <c r="AA4266" t="str">
        <f t="shared" si="727"/>
        <v>ASR_COMP</v>
      </c>
      <c r="AB4266" s="957">
        <f t="shared" si="728"/>
        <v>44682</v>
      </c>
      <c r="AC4266" t="str">
        <f t="shared" si="729"/>
        <v>Unaudited</v>
      </c>
    </row>
    <row r="4267" spans="1:29" x14ac:dyDescent="0.25">
      <c r="A4267" t="s">
        <v>423</v>
      </c>
      <c r="B4267" t="s">
        <v>1388</v>
      </c>
      <c r="C4267" t="s">
        <v>1389</v>
      </c>
      <c r="D4267">
        <v>1900</v>
      </c>
      <c r="E4267" s="957">
        <v>1</v>
      </c>
      <c r="F4267" t="s">
        <v>444</v>
      </c>
      <c r="G4267" s="957">
        <v>366</v>
      </c>
      <c r="H4267" t="s">
        <v>393</v>
      </c>
      <c r="I4267" t="s">
        <v>491</v>
      </c>
      <c r="J4267" t="s">
        <v>447</v>
      </c>
      <c r="K4267" t="s">
        <v>449</v>
      </c>
      <c r="L4267" s="15">
        <v>6.3</v>
      </c>
      <c r="M4267" t="s">
        <v>187</v>
      </c>
      <c r="N4267" s="677">
        <f t="shared" ca="1" si="735"/>
        <v>0</v>
      </c>
      <c r="O4267" s="677">
        <f t="shared" ca="1" si="736"/>
        <v>0</v>
      </c>
      <c r="P4267" s="677">
        <f t="shared" ca="1" si="736"/>
        <v>0</v>
      </c>
      <c r="Q4267" s="677">
        <f t="shared" ca="1" si="736"/>
        <v>0</v>
      </c>
      <c r="R4267" s="677">
        <f t="shared" ca="1" si="736"/>
        <v>0</v>
      </c>
      <c r="S4267" s="677">
        <f t="shared" ca="1" si="736"/>
        <v>0</v>
      </c>
      <c r="T4267" s="677">
        <f t="shared" ca="1" si="736"/>
        <v>0</v>
      </c>
      <c r="U4267" s="677">
        <f t="shared" ca="1" si="736"/>
        <v>0</v>
      </c>
      <c r="V4267" s="677">
        <f t="shared" ca="1" si="736"/>
        <v>0</v>
      </c>
      <c r="W4267" s="677">
        <f t="shared" ca="1" si="725"/>
        <v>0</v>
      </c>
      <c r="X4267" s="677">
        <f t="shared" ca="1" si="734"/>
        <v>0</v>
      </c>
      <c r="Y4267" s="677">
        <f t="shared" ca="1" si="734"/>
        <v>0</v>
      </c>
      <c r="Z4267" s="677">
        <f t="shared" ca="1" si="734"/>
        <v>0</v>
      </c>
      <c r="AA4267" t="str">
        <f t="shared" si="727"/>
        <v>ASR_COMP</v>
      </c>
      <c r="AB4267" s="957">
        <f t="shared" si="728"/>
        <v>44682</v>
      </c>
      <c r="AC4267" t="str">
        <f t="shared" si="729"/>
        <v>Unaudited</v>
      </c>
    </row>
    <row r="4268" spans="1:29" x14ac:dyDescent="0.25">
      <c r="A4268" t="s">
        <v>423</v>
      </c>
      <c r="B4268" t="s">
        <v>1388</v>
      </c>
      <c r="C4268" t="s">
        <v>1389</v>
      </c>
      <c r="D4268">
        <v>1900</v>
      </c>
      <c r="E4268" s="957">
        <v>1</v>
      </c>
      <c r="F4268" t="s">
        <v>444</v>
      </c>
      <c r="G4268" s="957">
        <v>366</v>
      </c>
      <c r="H4268" t="s">
        <v>393</v>
      </c>
      <c r="I4268" t="s">
        <v>491</v>
      </c>
      <c r="J4268" t="s">
        <v>447</v>
      </c>
      <c r="K4268" t="s">
        <v>449</v>
      </c>
      <c r="L4268" s="15" t="s">
        <v>87</v>
      </c>
      <c r="M4268" t="s">
        <v>457</v>
      </c>
      <c r="N4268" s="677">
        <f t="shared" ca="1" si="735"/>
        <v>0</v>
      </c>
      <c r="O4268" s="677">
        <f t="shared" ca="1" si="736"/>
        <v>0</v>
      </c>
      <c r="P4268" s="677">
        <f t="shared" ca="1" si="736"/>
        <v>0</v>
      </c>
      <c r="Q4268" s="677">
        <f t="shared" ca="1" si="736"/>
        <v>0</v>
      </c>
      <c r="R4268" s="677">
        <f t="shared" ca="1" si="736"/>
        <v>0</v>
      </c>
      <c r="S4268" s="677">
        <f t="shared" ca="1" si="736"/>
        <v>0</v>
      </c>
      <c r="T4268" s="677">
        <f t="shared" ca="1" si="736"/>
        <v>0</v>
      </c>
      <c r="U4268" s="677">
        <f t="shared" ca="1" si="736"/>
        <v>0</v>
      </c>
      <c r="V4268" s="677">
        <f t="shared" ca="1" si="736"/>
        <v>0</v>
      </c>
      <c r="W4268" s="677">
        <f t="shared" ca="1" si="725"/>
        <v>0</v>
      </c>
      <c r="X4268" s="677">
        <f t="shared" ca="1" si="734"/>
        <v>0</v>
      </c>
      <c r="Y4268" s="677">
        <f t="shared" ca="1" si="734"/>
        <v>0</v>
      </c>
      <c r="Z4268" s="677">
        <f t="shared" ca="1" si="734"/>
        <v>0</v>
      </c>
      <c r="AA4268" t="str">
        <f t="shared" si="727"/>
        <v>ASR_COMP</v>
      </c>
      <c r="AB4268" s="957">
        <f t="shared" si="728"/>
        <v>44682</v>
      </c>
      <c r="AC4268" t="str">
        <f t="shared" si="729"/>
        <v>Unaudited</v>
      </c>
    </row>
    <row r="4269" spans="1:29" x14ac:dyDescent="0.25">
      <c r="A4269" t="s">
        <v>423</v>
      </c>
      <c r="B4269" t="s">
        <v>1388</v>
      </c>
      <c r="C4269" t="s">
        <v>1389</v>
      </c>
      <c r="D4269">
        <v>1900</v>
      </c>
      <c r="E4269" s="957">
        <v>1</v>
      </c>
      <c r="F4269" t="s">
        <v>444</v>
      </c>
      <c r="G4269" s="957">
        <v>366</v>
      </c>
      <c r="H4269" t="s">
        <v>393</v>
      </c>
      <c r="I4269" t="s">
        <v>491</v>
      </c>
      <c r="J4269" t="s">
        <v>447</v>
      </c>
      <c r="K4269" t="s">
        <v>450</v>
      </c>
      <c r="L4269" s="15">
        <v>7.1</v>
      </c>
      <c r="M4269" t="s">
        <v>20</v>
      </c>
      <c r="N4269" s="677">
        <f t="shared" ca="1" si="735"/>
        <v>1132809.4294144902</v>
      </c>
      <c r="O4269" s="677">
        <f t="shared" ca="1" si="736"/>
        <v>788420.58370495623</v>
      </c>
      <c r="P4269" s="677">
        <f t="shared" ca="1" si="736"/>
        <v>69847.943745323661</v>
      </c>
      <c r="Q4269" s="677">
        <f t="shared" ca="1" si="736"/>
        <v>68077.525778219031</v>
      </c>
      <c r="R4269" s="677">
        <f t="shared" ca="1" si="736"/>
        <v>38552.716866345429</v>
      </c>
      <c r="S4269" s="677">
        <f t="shared" ca="1" si="736"/>
        <v>47402.844189019728</v>
      </c>
      <c r="T4269" s="677">
        <f t="shared" ca="1" si="736"/>
        <v>788</v>
      </c>
      <c r="U4269" s="677">
        <f t="shared" ca="1" si="736"/>
        <v>3487.9095221174198</v>
      </c>
      <c r="V4269" s="677">
        <f t="shared" ca="1" si="736"/>
        <v>14249.847642696292</v>
      </c>
      <c r="W4269" s="677">
        <f t="shared" ca="1" si="725"/>
        <v>3781.0790848111751</v>
      </c>
      <c r="X4269" s="677">
        <f t="shared" ca="1" si="734"/>
        <v>70561.929150112745</v>
      </c>
      <c r="Y4269" s="677">
        <f t="shared" ca="1" si="734"/>
        <v>27639.049730888666</v>
      </c>
      <c r="Z4269" s="677">
        <f t="shared" ca="1" si="734"/>
        <v>0</v>
      </c>
      <c r="AA4269" t="str">
        <f t="shared" si="727"/>
        <v>ASR_COMP</v>
      </c>
      <c r="AB4269" s="957">
        <f t="shared" si="728"/>
        <v>44682</v>
      </c>
      <c r="AC4269" t="str">
        <f t="shared" si="729"/>
        <v>Unaudited</v>
      </c>
    </row>
    <row r="4270" spans="1:29" x14ac:dyDescent="0.25">
      <c r="A4270" t="s">
        <v>423</v>
      </c>
      <c r="B4270" t="s">
        <v>1388</v>
      </c>
      <c r="C4270" t="s">
        <v>1389</v>
      </c>
      <c r="D4270">
        <v>1900</v>
      </c>
      <c r="E4270" s="957">
        <v>1</v>
      </c>
      <c r="F4270" t="s">
        <v>444</v>
      </c>
      <c r="G4270" s="957">
        <v>366</v>
      </c>
      <c r="H4270" t="s">
        <v>393</v>
      </c>
      <c r="I4270" t="s">
        <v>491</v>
      </c>
      <c r="J4270" t="s">
        <v>447</v>
      </c>
      <c r="K4270" t="s">
        <v>450</v>
      </c>
      <c r="L4270" s="15">
        <v>7.2</v>
      </c>
      <c r="M4270" t="s">
        <v>21</v>
      </c>
      <c r="N4270" s="677">
        <f t="shared" ca="1" si="735"/>
        <v>0</v>
      </c>
      <c r="O4270" s="677">
        <f t="shared" ca="1" si="736"/>
        <v>0</v>
      </c>
      <c r="P4270" s="677">
        <f t="shared" ca="1" si="736"/>
        <v>0</v>
      </c>
      <c r="Q4270" s="677">
        <f t="shared" ca="1" si="736"/>
        <v>0</v>
      </c>
      <c r="R4270" s="677">
        <f t="shared" ca="1" si="736"/>
        <v>0</v>
      </c>
      <c r="S4270" s="677">
        <f t="shared" ca="1" si="736"/>
        <v>0</v>
      </c>
      <c r="T4270" s="677">
        <f t="shared" ca="1" si="736"/>
        <v>0</v>
      </c>
      <c r="U4270" s="677">
        <f t="shared" ca="1" si="736"/>
        <v>0</v>
      </c>
      <c r="V4270" s="677">
        <f t="shared" ca="1" si="736"/>
        <v>0</v>
      </c>
      <c r="W4270" s="677">
        <f t="shared" ca="1" si="725"/>
        <v>0</v>
      </c>
      <c r="X4270" s="677">
        <f t="shared" ca="1" si="734"/>
        <v>0</v>
      </c>
      <c r="Y4270" s="677">
        <f t="shared" ca="1" si="734"/>
        <v>0</v>
      </c>
      <c r="Z4270" s="677">
        <f t="shared" ca="1" si="734"/>
        <v>0</v>
      </c>
      <c r="AA4270" t="str">
        <f t="shared" si="727"/>
        <v>ASR_COMP</v>
      </c>
      <c r="AB4270" s="957">
        <f t="shared" si="728"/>
        <v>44682</v>
      </c>
      <c r="AC4270" t="str">
        <f t="shared" si="729"/>
        <v>Unaudited</v>
      </c>
    </row>
    <row r="4271" spans="1:29" x14ac:dyDescent="0.25">
      <c r="A4271" t="s">
        <v>423</v>
      </c>
      <c r="B4271" t="s">
        <v>1388</v>
      </c>
      <c r="C4271" t="s">
        <v>1389</v>
      </c>
      <c r="D4271">
        <v>1900</v>
      </c>
      <c r="E4271" s="957">
        <v>1</v>
      </c>
      <c r="F4271" t="s">
        <v>444</v>
      </c>
      <c r="G4271" s="957">
        <v>366</v>
      </c>
      <c r="H4271" t="s">
        <v>393</v>
      </c>
      <c r="I4271" t="s">
        <v>491</v>
      </c>
      <c r="J4271" t="s">
        <v>447</v>
      </c>
      <c r="K4271" t="s">
        <v>450</v>
      </c>
      <c r="L4271" s="15">
        <v>7.3</v>
      </c>
      <c r="M4271" t="s">
        <v>158</v>
      </c>
      <c r="N4271" s="677">
        <f t="shared" ca="1" si="735"/>
        <v>563673.25022866542</v>
      </c>
      <c r="O4271" s="677">
        <f t="shared" ca="1" si="736"/>
        <v>432181.5601040406</v>
      </c>
      <c r="P4271" s="677">
        <f t="shared" ca="1" si="736"/>
        <v>34577.306546202642</v>
      </c>
      <c r="Q4271" s="677">
        <f t="shared" ca="1" si="736"/>
        <v>22777.786472056192</v>
      </c>
      <c r="R4271" s="677">
        <f t="shared" ca="1" si="736"/>
        <v>10548.724745819065</v>
      </c>
      <c r="S4271" s="677">
        <f t="shared" ca="1" si="736"/>
        <v>26101.822660470116</v>
      </c>
      <c r="T4271" s="677">
        <f t="shared" ca="1" si="736"/>
        <v>0</v>
      </c>
      <c r="U4271" s="677">
        <f t="shared" ca="1" si="736"/>
        <v>1675.2336954309367</v>
      </c>
      <c r="V4271" s="677">
        <f t="shared" ca="1" si="736"/>
        <v>2541.8352222153917</v>
      </c>
      <c r="W4271" s="677">
        <f t="shared" ca="1" si="725"/>
        <v>2508.5706143781349</v>
      </c>
      <c r="X4271" s="677">
        <f t="shared" ca="1" si="734"/>
        <v>23241.603234111182</v>
      </c>
      <c r="Y4271" s="677">
        <f t="shared" ca="1" si="734"/>
        <v>7518.8069339411632</v>
      </c>
      <c r="Z4271" s="677">
        <f t="shared" ca="1" si="734"/>
        <v>0</v>
      </c>
      <c r="AA4271" t="str">
        <f t="shared" si="727"/>
        <v>ASR_COMP</v>
      </c>
      <c r="AB4271" s="957">
        <f t="shared" si="728"/>
        <v>44682</v>
      </c>
      <c r="AC4271" t="str">
        <f t="shared" si="729"/>
        <v>Unaudited</v>
      </c>
    </row>
    <row r="4272" spans="1:29" x14ac:dyDescent="0.25">
      <c r="A4272" t="s">
        <v>423</v>
      </c>
      <c r="B4272" t="s">
        <v>1388</v>
      </c>
      <c r="C4272" t="s">
        <v>1389</v>
      </c>
      <c r="D4272">
        <v>1900</v>
      </c>
      <c r="E4272" s="957">
        <v>1</v>
      </c>
      <c r="F4272" t="s">
        <v>444</v>
      </c>
      <c r="G4272" s="957">
        <v>366</v>
      </c>
      <c r="H4272" t="s">
        <v>393</v>
      </c>
      <c r="I4272" t="s">
        <v>491</v>
      </c>
      <c r="J4272" t="s">
        <v>447</v>
      </c>
      <c r="K4272" t="s">
        <v>450</v>
      </c>
      <c r="L4272" s="15" t="s">
        <v>91</v>
      </c>
      <c r="M4272" t="s">
        <v>458</v>
      </c>
      <c r="N4272" s="677">
        <f t="shared" ca="1" si="735"/>
        <v>0</v>
      </c>
      <c r="O4272" s="677">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7">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7">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7">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7">
        <f t="shared" ca="1" si="737"/>
        <v>0</v>
      </c>
      <c r="T4272" s="677">
        <f t="shared" ca="1" si="737"/>
        <v>0</v>
      </c>
      <c r="U4272" s="677">
        <f t="shared" ca="1" si="737"/>
        <v>0</v>
      </c>
      <c r="V4272" s="677">
        <f t="shared" ca="1" si="737"/>
        <v>0</v>
      </c>
      <c r="W4272" s="677">
        <f t="shared" ca="1" si="725"/>
        <v>0</v>
      </c>
      <c r="X4272" s="677">
        <f t="shared" ca="1" si="737"/>
        <v>0</v>
      </c>
      <c r="Y4272" s="677">
        <f t="shared" ca="1" si="737"/>
        <v>0</v>
      </c>
      <c r="Z4272" s="677">
        <f t="shared" ca="1" si="737"/>
        <v>0</v>
      </c>
      <c r="AA4272" t="str">
        <f t="shared" si="727"/>
        <v>ASR_COMP</v>
      </c>
      <c r="AB4272" s="957">
        <f t="shared" si="728"/>
        <v>44682</v>
      </c>
      <c r="AC4272" t="str">
        <f t="shared" si="729"/>
        <v>Unaudited</v>
      </c>
    </row>
    <row r="4273" spans="1:29" x14ac:dyDescent="0.25">
      <c r="A4273" t="s">
        <v>423</v>
      </c>
      <c r="B4273" t="s">
        <v>1388</v>
      </c>
      <c r="C4273" t="s">
        <v>1389</v>
      </c>
      <c r="D4273">
        <v>1900</v>
      </c>
      <c r="E4273" s="957">
        <v>1</v>
      </c>
      <c r="F4273" t="s">
        <v>444</v>
      </c>
      <c r="G4273" s="957">
        <v>366</v>
      </c>
      <c r="H4273" t="s">
        <v>393</v>
      </c>
      <c r="I4273" t="s">
        <v>491</v>
      </c>
      <c r="J4273" t="s">
        <v>447</v>
      </c>
      <c r="K4273" t="s">
        <v>451</v>
      </c>
      <c r="L4273" s="15">
        <v>8.1</v>
      </c>
      <c r="M4273" t="s">
        <v>22</v>
      </c>
      <c r="N4273" s="677">
        <f t="shared" ca="1" si="735"/>
        <v>16127141.848069679</v>
      </c>
      <c r="O4273" s="677">
        <f t="shared" ca="1" si="737"/>
        <v>6250027.204182704</v>
      </c>
      <c r="P4273" s="677">
        <f t="shared" ca="1" si="737"/>
        <v>644577.00775114726</v>
      </c>
      <c r="Q4273" s="677">
        <f t="shared" ca="1" si="737"/>
        <v>3913352.9750840641</v>
      </c>
      <c r="R4273" s="677">
        <f t="shared" ca="1" si="737"/>
        <v>1738917.274491352</v>
      </c>
      <c r="S4273" s="677">
        <f t="shared" ca="1" si="737"/>
        <v>44228.232692940503</v>
      </c>
      <c r="T4273" s="677">
        <f t="shared" ca="1" si="737"/>
        <v>153768.39988039678</v>
      </c>
      <c r="U4273" s="677">
        <f t="shared" ca="1" si="737"/>
        <v>3547.4152887466798</v>
      </c>
      <c r="V4273" s="677">
        <f t="shared" ca="1" si="737"/>
        <v>2184763.4616844403</v>
      </c>
      <c r="W4273" s="677">
        <f t="shared" ca="1" si="725"/>
        <v>22320.491389404895</v>
      </c>
      <c r="X4273" s="677">
        <f t="shared" ca="1" si="737"/>
        <v>10308.871251243005</v>
      </c>
      <c r="Y4273" s="677">
        <f t="shared" ca="1" si="737"/>
        <v>1161330.5143732401</v>
      </c>
      <c r="Z4273" s="677">
        <f t="shared" ca="1" si="737"/>
        <v>0</v>
      </c>
      <c r="AA4273" t="str">
        <f t="shared" si="727"/>
        <v>ASR_COMP</v>
      </c>
      <c r="AB4273" s="957">
        <f t="shared" si="728"/>
        <v>44682</v>
      </c>
      <c r="AC4273" t="str">
        <f t="shared" si="729"/>
        <v>Unaudited</v>
      </c>
    </row>
    <row r="4274" spans="1:29" x14ac:dyDescent="0.25">
      <c r="A4274" t="s">
        <v>423</v>
      </c>
      <c r="B4274" t="s">
        <v>1388</v>
      </c>
      <c r="C4274" t="s">
        <v>1389</v>
      </c>
      <c r="D4274">
        <v>1900</v>
      </c>
      <c r="E4274" s="957">
        <v>1</v>
      </c>
      <c r="F4274" t="s">
        <v>444</v>
      </c>
      <c r="G4274" s="957">
        <v>366</v>
      </c>
      <c r="H4274" t="s">
        <v>393</v>
      </c>
      <c r="I4274" t="s">
        <v>491</v>
      </c>
      <c r="J4274" t="s">
        <v>447</v>
      </c>
      <c r="K4274" t="s">
        <v>451</v>
      </c>
      <c r="L4274" s="15" t="s">
        <v>115</v>
      </c>
      <c r="M4274" t="s">
        <v>446</v>
      </c>
      <c r="N4274" s="677">
        <f t="shared" ca="1" si="735"/>
        <v>102934.91</v>
      </c>
      <c r="O4274" s="677">
        <f t="shared" ca="1" si="737"/>
        <v>71531.839999999997</v>
      </c>
      <c r="P4274" s="677">
        <f t="shared" ca="1" si="737"/>
        <v>0</v>
      </c>
      <c r="Q4274" s="677">
        <f t="shared" ca="1" si="737"/>
        <v>8275.4699999999993</v>
      </c>
      <c r="R4274" s="677">
        <f t="shared" ca="1" si="737"/>
        <v>0</v>
      </c>
      <c r="S4274" s="677">
        <f t="shared" ca="1" si="737"/>
        <v>0</v>
      </c>
      <c r="T4274" s="677">
        <f t="shared" ca="1" si="737"/>
        <v>0</v>
      </c>
      <c r="U4274" s="677">
        <f t="shared" ca="1" si="737"/>
        <v>0</v>
      </c>
      <c r="V4274" s="677">
        <f t="shared" ca="1" si="737"/>
        <v>23127.599999999999</v>
      </c>
      <c r="W4274" s="677">
        <f t="shared" ca="1" si="725"/>
        <v>0</v>
      </c>
      <c r="X4274" s="677">
        <f t="shared" ca="1" si="737"/>
        <v>0</v>
      </c>
      <c r="Y4274" s="677">
        <f t="shared" ca="1" si="737"/>
        <v>0</v>
      </c>
      <c r="Z4274" s="677">
        <f t="shared" ca="1" si="737"/>
        <v>0</v>
      </c>
      <c r="AA4274" t="str">
        <f t="shared" si="727"/>
        <v>ASR_COMP</v>
      </c>
      <c r="AB4274" s="957">
        <f t="shared" si="728"/>
        <v>44682</v>
      </c>
      <c r="AC4274" t="str">
        <f t="shared" si="729"/>
        <v>Unaudited</v>
      </c>
    </row>
    <row r="4275" spans="1:29" x14ac:dyDescent="0.25">
      <c r="A4275" t="s">
        <v>423</v>
      </c>
      <c r="B4275" t="s">
        <v>1388</v>
      </c>
      <c r="C4275" t="s">
        <v>1389</v>
      </c>
      <c r="D4275">
        <v>1900</v>
      </c>
      <c r="E4275" s="957">
        <v>1</v>
      </c>
      <c r="F4275" t="s">
        <v>444</v>
      </c>
      <c r="G4275" s="957">
        <v>366</v>
      </c>
      <c r="H4275" t="s">
        <v>393</v>
      </c>
      <c r="I4275" t="s">
        <v>491</v>
      </c>
      <c r="J4275" t="s">
        <v>447</v>
      </c>
      <c r="K4275" t="s">
        <v>451</v>
      </c>
      <c r="L4275" s="15" t="s">
        <v>117</v>
      </c>
      <c r="M4275" t="s">
        <v>160</v>
      </c>
      <c r="N4275" s="677">
        <f t="shared" ca="1" si="735"/>
        <v>0</v>
      </c>
      <c r="O4275" s="677">
        <f t="shared" ca="1" si="737"/>
        <v>0</v>
      </c>
      <c r="P4275" s="677">
        <f t="shared" ca="1" si="737"/>
        <v>0</v>
      </c>
      <c r="Q4275" s="677">
        <f t="shared" ca="1" si="737"/>
        <v>0</v>
      </c>
      <c r="R4275" s="677">
        <f t="shared" ca="1" si="737"/>
        <v>0</v>
      </c>
      <c r="S4275" s="677">
        <f t="shared" ca="1" si="737"/>
        <v>0</v>
      </c>
      <c r="T4275" s="677">
        <f t="shared" ca="1" si="737"/>
        <v>0</v>
      </c>
      <c r="U4275" s="677">
        <f t="shared" ca="1" si="737"/>
        <v>0</v>
      </c>
      <c r="V4275" s="677">
        <f t="shared" ca="1" si="737"/>
        <v>0</v>
      </c>
      <c r="W4275" s="677">
        <f t="shared" ca="1" si="725"/>
        <v>0</v>
      </c>
      <c r="X4275" s="677">
        <f t="shared" ca="1" si="737"/>
        <v>0</v>
      </c>
      <c r="Y4275" s="677">
        <f t="shared" ca="1" si="737"/>
        <v>0</v>
      </c>
      <c r="Z4275" s="677">
        <f t="shared" ca="1" si="737"/>
        <v>0</v>
      </c>
      <c r="AA4275" t="str">
        <f t="shared" si="727"/>
        <v>ASR_COMP</v>
      </c>
      <c r="AB4275" s="957">
        <f t="shared" si="728"/>
        <v>44682</v>
      </c>
      <c r="AC4275" t="str">
        <f t="shared" si="729"/>
        <v>Unaudited</v>
      </c>
    </row>
    <row r="4276" spans="1:29" x14ac:dyDescent="0.25">
      <c r="A4276" t="s">
        <v>423</v>
      </c>
      <c r="B4276" t="s">
        <v>1388</v>
      </c>
      <c r="C4276" t="s">
        <v>1389</v>
      </c>
      <c r="D4276">
        <v>1900</v>
      </c>
      <c r="E4276" s="957">
        <v>1</v>
      </c>
      <c r="F4276" t="s">
        <v>444</v>
      </c>
      <c r="G4276" s="957">
        <v>366</v>
      </c>
      <c r="H4276" t="s">
        <v>393</v>
      </c>
      <c r="I4276" t="s">
        <v>491</v>
      </c>
      <c r="J4276" t="s">
        <v>447</v>
      </c>
      <c r="K4276" t="s">
        <v>451</v>
      </c>
      <c r="L4276" s="15" t="s">
        <v>118</v>
      </c>
      <c r="M4276" t="s">
        <v>116</v>
      </c>
      <c r="N4276" s="677">
        <f t="shared" ca="1" si="735"/>
        <v>65537.618512260058</v>
      </c>
      <c r="O4276" s="677">
        <f t="shared" ca="1" si="737"/>
        <v>99993.51035510315</v>
      </c>
      <c r="P4276" s="677">
        <f t="shared" ca="1" si="737"/>
        <v>10312.51794489655</v>
      </c>
      <c r="Q4276" s="677">
        <f t="shared" ca="1" si="737"/>
        <v>-19054.425529971919</v>
      </c>
      <c r="R4276" s="677">
        <f t="shared" ca="1" si="737"/>
        <v>-8466.9259125201806</v>
      </c>
      <c r="S4276" s="677">
        <f t="shared" ca="1" si="737"/>
        <v>-644.16939100228274</v>
      </c>
      <c r="T4276" s="677">
        <f t="shared" ca="1" si="737"/>
        <v>0</v>
      </c>
      <c r="U4276" s="677">
        <f t="shared" ca="1" si="737"/>
        <v>-51.666915159123654</v>
      </c>
      <c r="V4276" s="677">
        <f t="shared" ca="1" si="737"/>
        <v>-10637.786304051851</v>
      </c>
      <c r="W4276" s="677">
        <f t="shared" ca="1" si="725"/>
        <v>-108.68024011114377</v>
      </c>
      <c r="X4276" s="677">
        <f t="shared" ca="1" si="737"/>
        <v>-150.14525590334287</v>
      </c>
      <c r="Y4276" s="677">
        <f t="shared" ca="1" si="737"/>
        <v>-5654.6102390197839</v>
      </c>
      <c r="Z4276" s="677">
        <f t="shared" ca="1" si="737"/>
        <v>0</v>
      </c>
      <c r="AA4276" t="str">
        <f t="shared" si="727"/>
        <v>ASR_COMP</v>
      </c>
      <c r="AB4276" s="957">
        <f t="shared" si="728"/>
        <v>44682</v>
      </c>
      <c r="AC4276" t="str">
        <f t="shared" si="729"/>
        <v>Unaudited</v>
      </c>
    </row>
    <row r="4277" spans="1:29" x14ac:dyDescent="0.25">
      <c r="A4277" t="s">
        <v>423</v>
      </c>
      <c r="B4277" t="s">
        <v>1388</v>
      </c>
      <c r="C4277" t="s">
        <v>1389</v>
      </c>
      <c r="D4277">
        <v>1900</v>
      </c>
      <c r="E4277" s="957">
        <v>1</v>
      </c>
      <c r="F4277" t="s">
        <v>444</v>
      </c>
      <c r="G4277" s="957">
        <v>366</v>
      </c>
      <c r="H4277" t="s">
        <v>393</v>
      </c>
      <c r="I4277" t="s">
        <v>491</v>
      </c>
      <c r="J4277" t="s">
        <v>447</v>
      </c>
      <c r="K4277" t="s">
        <v>451</v>
      </c>
      <c r="L4277" s="15" t="s">
        <v>119</v>
      </c>
      <c r="M4277" t="s">
        <v>161</v>
      </c>
      <c r="N4277" s="677">
        <f t="shared" ca="1" si="735"/>
        <v>0</v>
      </c>
      <c r="O4277" s="677">
        <f t="shared" ca="1" si="737"/>
        <v>0</v>
      </c>
      <c r="P4277" s="677">
        <f t="shared" ca="1" si="737"/>
        <v>0</v>
      </c>
      <c r="Q4277" s="677">
        <f t="shared" ca="1" si="737"/>
        <v>0</v>
      </c>
      <c r="R4277" s="677">
        <f t="shared" ca="1" si="737"/>
        <v>0</v>
      </c>
      <c r="S4277" s="677">
        <f t="shared" ca="1" si="737"/>
        <v>0</v>
      </c>
      <c r="T4277" s="677">
        <f t="shared" ca="1" si="737"/>
        <v>0</v>
      </c>
      <c r="U4277" s="677">
        <f t="shared" ca="1" si="737"/>
        <v>0</v>
      </c>
      <c r="V4277" s="677">
        <f t="shared" ca="1" si="737"/>
        <v>0</v>
      </c>
      <c r="W4277" s="677">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7">
        <f t="shared" ca="1" si="737"/>
        <v>0</v>
      </c>
      <c r="Y4277" s="677">
        <f t="shared" ca="1" si="737"/>
        <v>0</v>
      </c>
      <c r="Z4277" s="677">
        <f t="shared" ca="1" si="737"/>
        <v>0</v>
      </c>
      <c r="AA4277" t="str">
        <f t="shared" si="727"/>
        <v>ASR_COMP</v>
      </c>
      <c r="AB4277" s="957">
        <f t="shared" si="728"/>
        <v>44682</v>
      </c>
      <c r="AC4277" t="str">
        <f t="shared" si="729"/>
        <v>Unaudited</v>
      </c>
    </row>
    <row r="4278" spans="1:29" x14ac:dyDescent="0.25">
      <c r="A4278" t="s">
        <v>423</v>
      </c>
      <c r="B4278" t="s">
        <v>1388</v>
      </c>
      <c r="C4278" t="s">
        <v>1389</v>
      </c>
      <c r="D4278">
        <v>1900</v>
      </c>
      <c r="E4278" s="957">
        <v>1</v>
      </c>
      <c r="F4278" t="s">
        <v>444</v>
      </c>
      <c r="G4278" s="957">
        <v>366</v>
      </c>
      <c r="H4278" t="s">
        <v>393</v>
      </c>
      <c r="I4278" t="s">
        <v>491</v>
      </c>
      <c r="J4278" t="s">
        <v>447</v>
      </c>
      <c r="K4278" t="s">
        <v>451</v>
      </c>
      <c r="L4278" s="15" t="s">
        <v>162</v>
      </c>
      <c r="M4278" t="s">
        <v>23</v>
      </c>
      <c r="N4278" s="677">
        <f t="shared" ca="1" si="735"/>
        <v>0</v>
      </c>
      <c r="O4278" s="677">
        <f t="shared" ca="1" si="737"/>
        <v>0</v>
      </c>
      <c r="P4278" s="677">
        <f t="shared" ca="1" si="737"/>
        <v>0</v>
      </c>
      <c r="Q4278" s="677">
        <f t="shared" ca="1" si="737"/>
        <v>0</v>
      </c>
      <c r="R4278" s="677">
        <f t="shared" ca="1" si="737"/>
        <v>0</v>
      </c>
      <c r="S4278" s="677">
        <f t="shared" ca="1" si="737"/>
        <v>0</v>
      </c>
      <c r="T4278" s="677">
        <f t="shared" ca="1" si="737"/>
        <v>0</v>
      </c>
      <c r="U4278" s="677">
        <f t="shared" ca="1" si="737"/>
        <v>0</v>
      </c>
      <c r="V4278" s="677">
        <f t="shared" ca="1" si="737"/>
        <v>0</v>
      </c>
      <c r="W4278" s="677">
        <f t="shared" ca="1" si="738"/>
        <v>0</v>
      </c>
      <c r="X4278" s="677">
        <f t="shared" ca="1" si="737"/>
        <v>0</v>
      </c>
      <c r="Y4278" s="677">
        <f t="shared" ca="1" si="737"/>
        <v>0</v>
      </c>
      <c r="Z4278" s="677">
        <f t="shared" ca="1" si="737"/>
        <v>0</v>
      </c>
      <c r="AA4278" t="str">
        <f t="shared" si="727"/>
        <v>ASR_COMP</v>
      </c>
      <c r="AB4278" s="957">
        <f t="shared" si="728"/>
        <v>44682</v>
      </c>
      <c r="AC4278" t="str">
        <f t="shared" si="729"/>
        <v>Unaudited</v>
      </c>
    </row>
    <row r="4279" spans="1:29" x14ac:dyDescent="0.25">
      <c r="A4279" t="s">
        <v>423</v>
      </c>
      <c r="B4279" t="s">
        <v>1388</v>
      </c>
      <c r="C4279" t="s">
        <v>1389</v>
      </c>
      <c r="D4279">
        <v>1900</v>
      </c>
      <c r="E4279" s="957">
        <v>1</v>
      </c>
      <c r="F4279" t="s">
        <v>444</v>
      </c>
      <c r="G4279" s="957">
        <v>366</v>
      </c>
      <c r="H4279" t="s">
        <v>393</v>
      </c>
      <c r="I4279" t="s">
        <v>491</v>
      </c>
      <c r="J4279" t="s">
        <v>447</v>
      </c>
      <c r="K4279" t="s">
        <v>451</v>
      </c>
      <c r="L4279" s="15" t="s">
        <v>445</v>
      </c>
      <c r="M4279" t="s">
        <v>459</v>
      </c>
      <c r="N4279" s="677">
        <f t="shared" ca="1" si="735"/>
        <v>0</v>
      </c>
      <c r="O4279" s="677">
        <f t="shared" ca="1" si="737"/>
        <v>0</v>
      </c>
      <c r="P4279" s="677">
        <f t="shared" ca="1" si="737"/>
        <v>0</v>
      </c>
      <c r="Q4279" s="677">
        <f t="shared" ca="1" si="737"/>
        <v>0</v>
      </c>
      <c r="R4279" s="677">
        <f t="shared" ca="1" si="737"/>
        <v>0</v>
      </c>
      <c r="S4279" s="677">
        <f t="shared" ca="1" si="737"/>
        <v>0</v>
      </c>
      <c r="T4279" s="677">
        <f t="shared" ca="1" si="737"/>
        <v>0</v>
      </c>
      <c r="U4279" s="677">
        <f t="shared" ca="1" si="737"/>
        <v>0</v>
      </c>
      <c r="V4279" s="677">
        <f t="shared" ca="1" si="737"/>
        <v>0</v>
      </c>
      <c r="W4279" s="677">
        <f t="shared" ca="1" si="738"/>
        <v>0</v>
      </c>
      <c r="X4279" s="677">
        <f t="shared" ca="1" si="737"/>
        <v>0</v>
      </c>
      <c r="Y4279" s="677">
        <f t="shared" ca="1" si="737"/>
        <v>0</v>
      </c>
      <c r="Z4279" s="677">
        <f t="shared" ca="1" si="737"/>
        <v>0</v>
      </c>
      <c r="AA4279" t="str">
        <f t="shared" si="727"/>
        <v>ASR_COMP</v>
      </c>
      <c r="AB4279" s="957">
        <f t="shared" si="728"/>
        <v>44682</v>
      </c>
      <c r="AC4279" t="str">
        <f t="shared" si="729"/>
        <v>Unaudited</v>
      </c>
    </row>
    <row r="4280" spans="1:29" x14ac:dyDescent="0.25">
      <c r="A4280" t="s">
        <v>423</v>
      </c>
      <c r="B4280" t="s">
        <v>1388</v>
      </c>
      <c r="C4280" t="s">
        <v>1389</v>
      </c>
      <c r="D4280">
        <v>1900</v>
      </c>
      <c r="E4280" s="957">
        <v>1</v>
      </c>
      <c r="F4280" t="s">
        <v>444</v>
      </c>
      <c r="G4280" s="957">
        <v>366</v>
      </c>
      <c r="H4280" t="s">
        <v>393</v>
      </c>
      <c r="I4280" t="s">
        <v>491</v>
      </c>
      <c r="J4280" t="s">
        <v>447</v>
      </c>
      <c r="K4280" t="s">
        <v>452</v>
      </c>
      <c r="L4280" s="15">
        <v>9.1</v>
      </c>
      <c r="M4280" t="s">
        <v>188</v>
      </c>
      <c r="N4280" s="677">
        <f t="shared" ca="1" si="735"/>
        <v>1602394.8813230982</v>
      </c>
      <c r="O4280" s="677">
        <f t="shared" ca="1" si="737"/>
        <v>232265.69883337789</v>
      </c>
      <c r="P4280" s="677">
        <f t="shared" ca="1" si="737"/>
        <v>20803.643580284945</v>
      </c>
      <c r="Q4280" s="677">
        <f t="shared" ca="1" si="737"/>
        <v>289448.77098951855</v>
      </c>
      <c r="R4280" s="677">
        <f t="shared" ca="1" si="737"/>
        <v>119362.82463750918</v>
      </c>
      <c r="S4280" s="677">
        <f t="shared" ca="1" si="737"/>
        <v>73956.195851776254</v>
      </c>
      <c r="T4280" s="677">
        <f t="shared" ca="1" si="737"/>
        <v>16240.840000000002</v>
      </c>
      <c r="U4280" s="677">
        <f t="shared" ca="1" si="737"/>
        <v>1063.9562296595816</v>
      </c>
      <c r="V4280" s="677">
        <f t="shared" ca="1" si="737"/>
        <v>5329.0386523149173</v>
      </c>
      <c r="W4280" s="677">
        <f t="shared" ca="1" si="738"/>
        <v>843923.91254865681</v>
      </c>
      <c r="X4280" s="677">
        <f t="shared" ca="1" si="737"/>
        <v>0</v>
      </c>
      <c r="Y4280" s="677">
        <f t="shared" ca="1" si="737"/>
        <v>0</v>
      </c>
      <c r="Z4280" s="677">
        <f t="shared" ca="1" si="737"/>
        <v>0</v>
      </c>
      <c r="AA4280" t="str">
        <f t="shared" si="727"/>
        <v>ASR_COMP</v>
      </c>
      <c r="AB4280" s="957">
        <f t="shared" si="728"/>
        <v>44682</v>
      </c>
      <c r="AC4280" t="str">
        <f t="shared" si="729"/>
        <v>Unaudited</v>
      </c>
    </row>
    <row r="4281" spans="1:29" x14ac:dyDescent="0.25">
      <c r="A4281" t="s">
        <v>423</v>
      </c>
      <c r="B4281" t="s">
        <v>1388</v>
      </c>
      <c r="C4281" t="s">
        <v>1389</v>
      </c>
      <c r="D4281">
        <v>1900</v>
      </c>
      <c r="E4281" s="957">
        <v>1</v>
      </c>
      <c r="F4281" t="s">
        <v>444</v>
      </c>
      <c r="G4281" s="957">
        <v>366</v>
      </c>
      <c r="H4281" t="s">
        <v>393</v>
      </c>
      <c r="I4281" t="s">
        <v>491</v>
      </c>
      <c r="J4281" t="s">
        <v>447</v>
      </c>
      <c r="K4281" t="s">
        <v>452</v>
      </c>
      <c r="L4281" s="15" t="s">
        <v>109</v>
      </c>
      <c r="M4281" t="s">
        <v>189</v>
      </c>
      <c r="N4281" s="677">
        <f t="shared" ca="1" si="735"/>
        <v>382569.67660340009</v>
      </c>
      <c r="O4281" s="677">
        <f t="shared" ca="1" si="737"/>
        <v>805.8178589752589</v>
      </c>
      <c r="P4281" s="677">
        <f t="shared" ca="1" si="737"/>
        <v>64.47061536703383</v>
      </c>
      <c r="Q4281" s="677">
        <f t="shared" ca="1" si="737"/>
        <v>193704.07432302838</v>
      </c>
      <c r="R4281" s="677">
        <f t="shared" ca="1" si="737"/>
        <v>25609.116801349599</v>
      </c>
      <c r="S4281" s="677">
        <f t="shared" ca="1" si="737"/>
        <v>162337.28306160439</v>
      </c>
      <c r="T4281" s="677">
        <f t="shared" ca="1" si="737"/>
        <v>0</v>
      </c>
      <c r="U4281" s="677">
        <f t="shared" ca="1" si="737"/>
        <v>5.0602042305140138</v>
      </c>
      <c r="V4281" s="677">
        <f t="shared" ca="1" si="737"/>
        <v>22.0712912245593</v>
      </c>
      <c r="W4281" s="677">
        <f t="shared" ca="1" si="738"/>
        <v>21.782447620288622</v>
      </c>
      <c r="X4281" s="677">
        <f t="shared" ca="1" si="737"/>
        <v>0</v>
      </c>
      <c r="Y4281" s="677">
        <f t="shared" ca="1" si="737"/>
        <v>0</v>
      </c>
      <c r="Z4281" s="677">
        <f t="shared" ca="1" si="737"/>
        <v>0</v>
      </c>
      <c r="AA4281" t="str">
        <f t="shared" si="727"/>
        <v>ASR_COMP</v>
      </c>
      <c r="AB4281" s="957">
        <f t="shared" si="728"/>
        <v>44682</v>
      </c>
      <c r="AC4281" t="str">
        <f t="shared" si="729"/>
        <v>Unaudited</v>
      </c>
    </row>
    <row r="4282" spans="1:29" x14ac:dyDescent="0.25">
      <c r="A4282" t="s">
        <v>423</v>
      </c>
      <c r="B4282" t="s">
        <v>1388</v>
      </c>
      <c r="C4282" t="s">
        <v>1389</v>
      </c>
      <c r="D4282">
        <v>1900</v>
      </c>
      <c r="E4282" s="957">
        <v>1</v>
      </c>
      <c r="F4282" t="s">
        <v>444</v>
      </c>
      <c r="G4282" s="957">
        <v>366</v>
      </c>
      <c r="H4282" t="s">
        <v>393</v>
      </c>
      <c r="I4282" t="s">
        <v>491</v>
      </c>
      <c r="J4282" t="s">
        <v>447</v>
      </c>
      <c r="K4282" t="s">
        <v>452</v>
      </c>
      <c r="L4282" s="15" t="s">
        <v>1324</v>
      </c>
      <c r="M4282" t="s">
        <v>1325</v>
      </c>
      <c r="N4282" s="677">
        <f t="shared" ca="1" si="735"/>
        <v>262516.5193837253</v>
      </c>
      <c r="O4282" s="677">
        <f t="shared" ca="1" si="737"/>
        <v>852.0683573556654</v>
      </c>
      <c r="P4282" s="677">
        <f t="shared" ca="1" si="737"/>
        <v>68.170952928934852</v>
      </c>
      <c r="Q4282" s="677">
        <f t="shared" ca="1" si="737"/>
        <v>61039.306297187315</v>
      </c>
      <c r="R4282" s="677">
        <f t="shared" ca="1" si="737"/>
        <v>23966.184065960068</v>
      </c>
      <c r="S4282" s="677">
        <f t="shared" ca="1" si="737"/>
        <v>137429.95831610507</v>
      </c>
      <c r="T4282" s="677">
        <f t="shared" ca="1" si="737"/>
        <v>0</v>
      </c>
      <c r="U4282" s="677">
        <f t="shared" ca="1" si="737"/>
        <v>39114.460638309334</v>
      </c>
      <c r="V4282" s="677">
        <f t="shared" ca="1" si="737"/>
        <v>23.338088935313813</v>
      </c>
      <c r="W4282" s="677">
        <f t="shared" ca="1" si="738"/>
        <v>23.032666943628762</v>
      </c>
      <c r="X4282" s="677">
        <f t="shared" ca="1" si="737"/>
        <v>0</v>
      </c>
      <c r="Y4282" s="677">
        <f t="shared" ca="1" si="737"/>
        <v>0</v>
      </c>
      <c r="Z4282" s="677">
        <f t="shared" ca="1" si="737"/>
        <v>0</v>
      </c>
      <c r="AA4282" t="str">
        <f t="shared" si="727"/>
        <v>ASR_COMP</v>
      </c>
      <c r="AB4282" s="957">
        <f t="shared" si="728"/>
        <v>44682</v>
      </c>
      <c r="AC4282" t="str">
        <f t="shared" si="729"/>
        <v>Unaudited</v>
      </c>
    </row>
    <row r="4283" spans="1:29" x14ac:dyDescent="0.25">
      <c r="A4283" t="s">
        <v>423</v>
      </c>
      <c r="B4283" t="s">
        <v>1388</v>
      </c>
      <c r="C4283" t="s">
        <v>1389</v>
      </c>
      <c r="D4283">
        <v>1900</v>
      </c>
      <c r="E4283" s="957">
        <v>1</v>
      </c>
      <c r="F4283" t="s">
        <v>444</v>
      </c>
      <c r="G4283" s="957">
        <v>366</v>
      </c>
      <c r="H4283" t="s">
        <v>393</v>
      </c>
      <c r="I4283" t="s">
        <v>491</v>
      </c>
      <c r="J4283" t="s">
        <v>447</v>
      </c>
      <c r="K4283" t="s">
        <v>452</v>
      </c>
      <c r="L4283" s="15" t="s">
        <v>110</v>
      </c>
      <c r="M4283" t="s">
        <v>190</v>
      </c>
      <c r="N4283" s="677">
        <f t="shared" ca="1" si="735"/>
        <v>626783.99892919464</v>
      </c>
      <c r="O4283" s="677">
        <f t="shared" ca="1" si="737"/>
        <v>364770.86138277542</v>
      </c>
      <c r="P4283" s="677">
        <f t="shared" ca="1" si="737"/>
        <v>22106.149997886379</v>
      </c>
      <c r="Q4283" s="677">
        <f t="shared" ca="1" si="737"/>
        <v>132162.25125959332</v>
      </c>
      <c r="R4283" s="677">
        <f t="shared" ca="1" si="737"/>
        <v>50736.830417086378</v>
      </c>
      <c r="S4283" s="677">
        <f t="shared" ca="1" si="737"/>
        <v>14739.910161611602</v>
      </c>
      <c r="T4283" s="677">
        <f t="shared" ca="1" si="737"/>
        <v>2348.37</v>
      </c>
      <c r="U4283" s="677">
        <f t="shared" ca="1" si="737"/>
        <v>858.37746594861449</v>
      </c>
      <c r="V4283" s="677">
        <f t="shared" ca="1" si="737"/>
        <v>7136.7451220144894</v>
      </c>
      <c r="W4283" s="677">
        <f t="shared" ca="1" si="738"/>
        <v>31924.503122278427</v>
      </c>
      <c r="X4283" s="677">
        <f t="shared" ca="1" si="737"/>
        <v>0</v>
      </c>
      <c r="Y4283" s="677">
        <f t="shared" ca="1" si="737"/>
        <v>0</v>
      </c>
      <c r="Z4283" s="677">
        <f t="shared" ca="1" si="737"/>
        <v>0</v>
      </c>
      <c r="AA4283" t="str">
        <f t="shared" si="727"/>
        <v>ASR_COMP</v>
      </c>
      <c r="AB4283" s="957">
        <f t="shared" si="728"/>
        <v>44682</v>
      </c>
      <c r="AC4283" t="str">
        <f t="shared" si="729"/>
        <v>Unaudited</v>
      </c>
    </row>
    <row r="4284" spans="1:29" x14ac:dyDescent="0.25">
      <c r="A4284" t="s">
        <v>423</v>
      </c>
      <c r="B4284" t="s">
        <v>1388</v>
      </c>
      <c r="C4284" t="s">
        <v>1389</v>
      </c>
      <c r="D4284">
        <v>1900</v>
      </c>
      <c r="E4284" s="957">
        <v>1</v>
      </c>
      <c r="F4284" t="s">
        <v>444</v>
      </c>
      <c r="G4284" s="957">
        <v>366</v>
      </c>
      <c r="H4284" t="s">
        <v>393</v>
      </c>
      <c r="I4284" t="s">
        <v>491</v>
      </c>
      <c r="J4284" t="s">
        <v>447</v>
      </c>
      <c r="K4284" t="s">
        <v>452</v>
      </c>
      <c r="L4284" s="15" t="s">
        <v>111</v>
      </c>
      <c r="M4284" t="s">
        <v>163</v>
      </c>
      <c r="N4284" s="677">
        <f t="shared" ca="1" si="735"/>
        <v>3852840.5157294217</v>
      </c>
      <c r="O4284" s="677">
        <f t="shared" ca="1" si="737"/>
        <v>1918887.6731836838</v>
      </c>
      <c r="P4284" s="677">
        <f t="shared" ca="1" si="737"/>
        <v>117360.56680879621</v>
      </c>
      <c r="Q4284" s="677">
        <f t="shared" ca="1" si="737"/>
        <v>581619.52060677845</v>
      </c>
      <c r="R4284" s="677">
        <f t="shared" ca="1" si="737"/>
        <v>136761.54338978758</v>
      </c>
      <c r="S4284" s="677">
        <f t="shared" ca="1" si="737"/>
        <v>86575.724840792842</v>
      </c>
      <c r="T4284" s="677">
        <f t="shared" ca="1" si="737"/>
        <v>16798.502650331215</v>
      </c>
      <c r="U4284" s="677">
        <f t="shared" ca="1" si="737"/>
        <v>5369.7566195381651</v>
      </c>
      <c r="V4284" s="677">
        <f t="shared" ca="1" si="737"/>
        <v>66709.645102735769</v>
      </c>
      <c r="W4284" s="677">
        <f t="shared" ca="1" si="738"/>
        <v>21439.84040606421</v>
      </c>
      <c r="X4284" s="677">
        <f t="shared" ca="1" si="737"/>
        <v>482709.37643887778</v>
      </c>
      <c r="Y4284" s="677">
        <f t="shared" ca="1" si="737"/>
        <v>418608.3656820358</v>
      </c>
      <c r="Z4284" s="677">
        <f t="shared" ca="1" si="737"/>
        <v>0</v>
      </c>
      <c r="AA4284" t="str">
        <f t="shared" si="727"/>
        <v>ASR_COMP</v>
      </c>
      <c r="AB4284" s="957">
        <f t="shared" si="728"/>
        <v>44682</v>
      </c>
      <c r="AC4284" t="str">
        <f t="shared" si="729"/>
        <v>Unaudited</v>
      </c>
    </row>
    <row r="4285" spans="1:29" x14ac:dyDescent="0.25">
      <c r="A4285" t="s">
        <v>423</v>
      </c>
      <c r="B4285" t="s">
        <v>1388</v>
      </c>
      <c r="C4285" t="s">
        <v>1389</v>
      </c>
      <c r="D4285">
        <v>1900</v>
      </c>
      <c r="E4285" s="957">
        <v>1</v>
      </c>
      <c r="F4285" t="s">
        <v>444</v>
      </c>
      <c r="G4285" s="957">
        <v>366</v>
      </c>
      <c r="H4285" t="s">
        <v>393</v>
      </c>
      <c r="I4285" t="s">
        <v>491</v>
      </c>
      <c r="J4285" t="s">
        <v>447</v>
      </c>
      <c r="K4285" t="s">
        <v>452</v>
      </c>
      <c r="L4285" s="15" t="s">
        <v>112</v>
      </c>
      <c r="M4285" t="s">
        <v>137</v>
      </c>
      <c r="N4285" s="677">
        <f t="shared" ca="1" si="735"/>
        <v>0</v>
      </c>
      <c r="O4285" s="677">
        <f t="shared" ca="1" si="737"/>
        <v>0</v>
      </c>
      <c r="P4285" s="677">
        <f t="shared" ca="1" si="737"/>
        <v>0</v>
      </c>
      <c r="Q4285" s="677">
        <f t="shared" ca="1" si="737"/>
        <v>0</v>
      </c>
      <c r="R4285" s="677">
        <f t="shared" ca="1" si="737"/>
        <v>0</v>
      </c>
      <c r="S4285" s="677">
        <f t="shared" ca="1" si="737"/>
        <v>0</v>
      </c>
      <c r="T4285" s="677">
        <f t="shared" ca="1" si="737"/>
        <v>0</v>
      </c>
      <c r="U4285" s="677">
        <f t="shared" ca="1" si="737"/>
        <v>0</v>
      </c>
      <c r="V4285" s="677">
        <f t="shared" ca="1" si="737"/>
        <v>0</v>
      </c>
      <c r="W4285" s="677">
        <f t="shared" ca="1" si="738"/>
        <v>0</v>
      </c>
      <c r="X4285" s="677">
        <f t="shared" ca="1" si="737"/>
        <v>0</v>
      </c>
      <c r="Y4285" s="677">
        <f t="shared" ca="1" si="737"/>
        <v>0</v>
      </c>
      <c r="Z4285" s="677">
        <f t="shared" ca="1" si="737"/>
        <v>0</v>
      </c>
      <c r="AA4285" t="str">
        <f t="shared" si="727"/>
        <v>ASR_COMP</v>
      </c>
      <c r="AB4285" s="957">
        <f t="shared" si="728"/>
        <v>44682</v>
      </c>
      <c r="AC4285" t="str">
        <f t="shared" si="729"/>
        <v>Unaudited</v>
      </c>
    </row>
    <row r="4286" spans="1:29" x14ac:dyDescent="0.25">
      <c r="A4286" t="s">
        <v>423</v>
      </c>
      <c r="B4286" t="s">
        <v>1388</v>
      </c>
      <c r="C4286" t="s">
        <v>1389</v>
      </c>
      <c r="D4286">
        <v>1900</v>
      </c>
      <c r="E4286" s="957">
        <v>1</v>
      </c>
      <c r="F4286" t="s">
        <v>444</v>
      </c>
      <c r="G4286" s="957">
        <v>366</v>
      </c>
      <c r="H4286" t="s">
        <v>393</v>
      </c>
      <c r="I4286" t="s">
        <v>491</v>
      </c>
      <c r="J4286" t="s">
        <v>447</v>
      </c>
      <c r="K4286" t="s">
        <v>452</v>
      </c>
      <c r="L4286" s="15" t="s">
        <v>113</v>
      </c>
      <c r="M4286" t="s">
        <v>165</v>
      </c>
      <c r="N4286" s="677">
        <f t="shared" ca="1" si="735"/>
        <v>4360220.525053245</v>
      </c>
      <c r="O4286" s="677">
        <f t="shared" ca="1" si="737"/>
        <v>3402261.065717624</v>
      </c>
      <c r="P4286" s="677">
        <f t="shared" ca="1" si="737"/>
        <v>236161.88973815454</v>
      </c>
      <c r="Q4286" s="677">
        <f t="shared" ca="1" si="737"/>
        <v>281150.07074728434</v>
      </c>
      <c r="R4286" s="677">
        <f t="shared" ca="1" si="737"/>
        <v>104058.88014814051</v>
      </c>
      <c r="S4286" s="677">
        <f t="shared" ca="1" si="737"/>
        <v>47607.428084687548</v>
      </c>
      <c r="T4286" s="677">
        <f t="shared" ca="1" si="737"/>
        <v>0</v>
      </c>
      <c r="U4286" s="677">
        <f t="shared" ca="1" si="737"/>
        <v>4386.5801971955807</v>
      </c>
      <c r="V4286" s="677">
        <f t="shared" ca="1" si="737"/>
        <v>25872.646025500431</v>
      </c>
      <c r="W4286" s="677">
        <f t="shared" ca="1" si="738"/>
        <v>165321.468395456</v>
      </c>
      <c r="X4286" s="677">
        <f t="shared" ca="1" si="737"/>
        <v>27327.927963272352</v>
      </c>
      <c r="Y4286" s="677">
        <f t="shared" ca="1" si="737"/>
        <v>66072.568035929653</v>
      </c>
      <c r="Z4286" s="677">
        <f t="shared" ca="1" si="737"/>
        <v>0</v>
      </c>
      <c r="AA4286" t="str">
        <f t="shared" si="727"/>
        <v>ASR_COMP</v>
      </c>
      <c r="AB4286" s="957">
        <f t="shared" si="728"/>
        <v>44682</v>
      </c>
      <c r="AC4286" t="str">
        <f t="shared" si="729"/>
        <v>Unaudited</v>
      </c>
    </row>
    <row r="4287" spans="1:29" x14ac:dyDescent="0.25">
      <c r="A4287" t="s">
        <v>423</v>
      </c>
      <c r="B4287" t="s">
        <v>1388</v>
      </c>
      <c r="C4287" t="s">
        <v>1389</v>
      </c>
      <c r="D4287">
        <v>1900</v>
      </c>
      <c r="E4287" s="957">
        <v>1</v>
      </c>
      <c r="F4287" t="s">
        <v>444</v>
      </c>
      <c r="G4287" s="957">
        <v>366</v>
      </c>
      <c r="H4287" t="s">
        <v>393</v>
      </c>
      <c r="I4287" t="s">
        <v>491</v>
      </c>
      <c r="J4287" t="s">
        <v>447</v>
      </c>
      <c r="K4287" t="s">
        <v>452</v>
      </c>
      <c r="L4287" s="15" t="s">
        <v>114</v>
      </c>
      <c r="M4287" t="s">
        <v>466</v>
      </c>
      <c r="N4287" s="677">
        <f t="shared" ca="1" si="735"/>
        <v>0</v>
      </c>
      <c r="O4287" s="677">
        <f t="shared" ca="1" si="737"/>
        <v>0</v>
      </c>
      <c r="P4287" s="677">
        <f t="shared" ca="1" si="737"/>
        <v>0</v>
      </c>
      <c r="Q4287" s="677">
        <f t="shared" ca="1" si="737"/>
        <v>0</v>
      </c>
      <c r="R4287" s="677">
        <f t="shared" ca="1" si="737"/>
        <v>0</v>
      </c>
      <c r="S4287" s="677">
        <f t="shared" ca="1" si="737"/>
        <v>0</v>
      </c>
      <c r="T4287" s="677">
        <f t="shared" ca="1" si="737"/>
        <v>0</v>
      </c>
      <c r="U4287" s="677">
        <f t="shared" ca="1" si="737"/>
        <v>0</v>
      </c>
      <c r="V4287" s="677">
        <f t="shared" ca="1" si="737"/>
        <v>0</v>
      </c>
      <c r="W4287" s="677">
        <f t="shared" ca="1" si="738"/>
        <v>0</v>
      </c>
      <c r="X4287" s="677">
        <f t="shared" ca="1" si="737"/>
        <v>0</v>
      </c>
      <c r="Y4287" s="677">
        <f t="shared" ca="1" si="737"/>
        <v>0</v>
      </c>
      <c r="Z4287" s="677">
        <f t="shared" ca="1" si="737"/>
        <v>0</v>
      </c>
      <c r="AA4287" t="str">
        <f t="shared" si="727"/>
        <v>ASR_COMP</v>
      </c>
      <c r="AB4287" s="957">
        <f t="shared" si="728"/>
        <v>44682</v>
      </c>
      <c r="AC4287" t="str">
        <f t="shared" si="729"/>
        <v>Unaudited</v>
      </c>
    </row>
    <row r="4288" spans="1:29" x14ac:dyDescent="0.25">
      <c r="A4288" t="s">
        <v>423</v>
      </c>
      <c r="B4288" t="s">
        <v>1388</v>
      </c>
      <c r="C4288" t="s">
        <v>1389</v>
      </c>
      <c r="D4288">
        <v>1900</v>
      </c>
      <c r="E4288" s="957">
        <v>1</v>
      </c>
      <c r="F4288" t="s">
        <v>444</v>
      </c>
      <c r="G4288" s="957">
        <v>366</v>
      </c>
      <c r="H4288" t="s">
        <v>393</v>
      </c>
      <c r="I4288" t="s">
        <v>491</v>
      </c>
      <c r="J4288" t="s">
        <v>447</v>
      </c>
      <c r="K4288" t="s">
        <v>6</v>
      </c>
      <c r="L4288" s="15" t="s">
        <v>120</v>
      </c>
      <c r="M4288" t="s">
        <v>191</v>
      </c>
      <c r="N4288" s="677">
        <f t="shared" ca="1" si="735"/>
        <v>941723.76501502527</v>
      </c>
      <c r="O4288" s="677">
        <f t="shared" ca="1" si="737"/>
        <v>663143.88386732037</v>
      </c>
      <c r="P4288" s="677">
        <f t="shared" ca="1" si="737"/>
        <v>68794.312327221909</v>
      </c>
      <c r="Q4288" s="677">
        <f t="shared" ca="1" si="737"/>
        <v>60971.357048230522</v>
      </c>
      <c r="R4288" s="677">
        <f t="shared" ca="1" si="737"/>
        <v>28332.608217687153</v>
      </c>
      <c r="S4288" s="677">
        <f t="shared" ca="1" si="737"/>
        <v>49765.429780558901</v>
      </c>
      <c r="T4288" s="677">
        <f t="shared" ca="1" si="737"/>
        <v>0</v>
      </c>
      <c r="U4288" s="677">
        <f t="shared" ca="1" si="737"/>
        <v>3650.0752408137973</v>
      </c>
      <c r="V4288" s="677">
        <f t="shared" ca="1" si="737"/>
        <v>20749.662203679844</v>
      </c>
      <c r="W4288" s="677">
        <f t="shared" ca="1" si="738"/>
        <v>1453.8835601216526</v>
      </c>
      <c r="X4288" s="677">
        <f t="shared" ca="1" si="737"/>
        <v>27803.074528584879</v>
      </c>
      <c r="Y4288" s="677">
        <f t="shared" ca="1" si="737"/>
        <v>17059.478240806384</v>
      </c>
      <c r="Z4288" s="677">
        <f t="shared" ca="1" si="737"/>
        <v>0</v>
      </c>
      <c r="AA4288" t="str">
        <f t="shared" si="727"/>
        <v>ASR_COMP</v>
      </c>
      <c r="AB4288" s="957">
        <f t="shared" si="728"/>
        <v>44682</v>
      </c>
      <c r="AC4288" t="str">
        <f t="shared" si="729"/>
        <v>Unaudited</v>
      </c>
    </row>
    <row r="4289" spans="1:29" x14ac:dyDescent="0.25">
      <c r="A4289" t="s">
        <v>423</v>
      </c>
      <c r="B4289" t="s">
        <v>1388</v>
      </c>
      <c r="C4289" t="s">
        <v>1389</v>
      </c>
      <c r="D4289">
        <v>1900</v>
      </c>
      <c r="E4289" s="957">
        <v>1</v>
      </c>
      <c r="F4289" t="s">
        <v>444</v>
      </c>
      <c r="G4289" s="957">
        <v>366</v>
      </c>
      <c r="H4289" t="s">
        <v>393</v>
      </c>
      <c r="I4289" t="s">
        <v>491</v>
      </c>
      <c r="J4289" t="s">
        <v>447</v>
      </c>
      <c r="K4289" t="s">
        <v>6</v>
      </c>
      <c r="L4289" s="15" t="s">
        <v>45</v>
      </c>
      <c r="M4289" t="s">
        <v>166</v>
      </c>
      <c r="N4289" s="677">
        <f t="shared" ca="1" si="735"/>
        <v>639959.97768905165</v>
      </c>
      <c r="O4289" s="677">
        <f t="shared" ca="1" si="737"/>
        <v>552024.37343334255</v>
      </c>
      <c r="P4289" s="677">
        <f t="shared" ca="1" si="737"/>
        <v>20623.655131924446</v>
      </c>
      <c r="Q4289" s="677">
        <f t="shared" ca="1" si="737"/>
        <v>22350.618626570609</v>
      </c>
      <c r="R4289" s="677">
        <f t="shared" ca="1" si="737"/>
        <v>7230.0135357255376</v>
      </c>
      <c r="S4289" s="677">
        <f t="shared" ca="1" si="737"/>
        <v>11347.610864520597</v>
      </c>
      <c r="T4289" s="677">
        <f t="shared" ca="1" si="737"/>
        <v>4487.4345229627397</v>
      </c>
      <c r="U4289" s="677">
        <f t="shared" ca="1" si="737"/>
        <v>500.02868556796136</v>
      </c>
      <c r="V4289" s="677">
        <f t="shared" ca="1" si="737"/>
        <v>2552.6155738561979</v>
      </c>
      <c r="W4289" s="677">
        <f t="shared" ca="1" si="738"/>
        <v>80.251517436833311</v>
      </c>
      <c r="X4289" s="677">
        <f t="shared" ca="1" si="737"/>
        <v>16757.087861223328</v>
      </c>
      <c r="Y4289" s="677">
        <f t="shared" ca="1" si="737"/>
        <v>2006.2879359208328</v>
      </c>
      <c r="Z4289" s="677">
        <f t="shared" ca="1" si="737"/>
        <v>0</v>
      </c>
      <c r="AA4289" t="str">
        <f t="shared" si="727"/>
        <v>ASR_COMP</v>
      </c>
      <c r="AB4289" s="957">
        <f t="shared" si="728"/>
        <v>44682</v>
      </c>
      <c r="AC4289" t="str">
        <f t="shared" si="729"/>
        <v>Unaudited</v>
      </c>
    </row>
    <row r="4290" spans="1:29" x14ac:dyDescent="0.25">
      <c r="A4290" t="s">
        <v>423</v>
      </c>
      <c r="B4290" t="s">
        <v>1388</v>
      </c>
      <c r="C4290" t="s">
        <v>1389</v>
      </c>
      <c r="D4290">
        <v>1900</v>
      </c>
      <c r="E4290" s="957">
        <v>1</v>
      </c>
      <c r="F4290" t="s">
        <v>444</v>
      </c>
      <c r="G4290" s="957">
        <v>366</v>
      </c>
      <c r="H4290" t="s">
        <v>393</v>
      </c>
      <c r="I4290" t="s">
        <v>491</v>
      </c>
      <c r="J4290" t="s">
        <v>447</v>
      </c>
      <c r="K4290" t="s">
        <v>6</v>
      </c>
      <c r="L4290" s="15" t="s">
        <v>46</v>
      </c>
      <c r="M4290" t="s">
        <v>167</v>
      </c>
      <c r="N4290" s="677">
        <f t="shared" ca="1" si="735"/>
        <v>3874.6938926372031</v>
      </c>
      <c r="O4290" s="677">
        <f t="shared" ca="1" si="737"/>
        <v>2088.7761002320854</v>
      </c>
      <c r="P4290" s="677">
        <f t="shared" ca="1" si="737"/>
        <v>288.06799694908472</v>
      </c>
      <c r="Q4290" s="677">
        <f t="shared" ca="1" si="737"/>
        <v>667.54175009909636</v>
      </c>
      <c r="R4290" s="677">
        <f t="shared" ca="1" si="737"/>
        <v>354.66251876412196</v>
      </c>
      <c r="S4290" s="677">
        <f t="shared" ca="1" si="737"/>
        <v>41.471175752752323</v>
      </c>
      <c r="T4290" s="677">
        <f t="shared" ca="1" si="737"/>
        <v>0</v>
      </c>
      <c r="U4290" s="677">
        <f t="shared" ca="1" si="737"/>
        <v>1.3265102197777507</v>
      </c>
      <c r="V4290" s="677">
        <f t="shared" ca="1" si="737"/>
        <v>99.456749971169145</v>
      </c>
      <c r="W4290" s="677">
        <f t="shared" ca="1" si="738"/>
        <v>0</v>
      </c>
      <c r="X4290" s="677">
        <f t="shared" ca="1" si="737"/>
        <v>189.72986915235481</v>
      </c>
      <c r="Y4290" s="677">
        <f t="shared" ca="1" si="737"/>
        <v>143.66122149675988</v>
      </c>
      <c r="Z4290" s="677">
        <f t="shared" ca="1" si="737"/>
        <v>0</v>
      </c>
      <c r="AA4290" t="str">
        <f t="shared" ref="AA4290:AA4353" si="739">file_name</f>
        <v>ASR_COMP</v>
      </c>
      <c r="AB4290" s="957">
        <f t="shared" ref="AB4290:AB4353" si="740">file_date</f>
        <v>44682</v>
      </c>
      <c r="AC4290" t="str">
        <f t="shared" ref="AC4290:AC4353" si="741">status</f>
        <v>Unaudited</v>
      </c>
    </row>
    <row r="4291" spans="1:29" x14ac:dyDescent="0.25">
      <c r="A4291" t="s">
        <v>423</v>
      </c>
      <c r="B4291" t="s">
        <v>1388</v>
      </c>
      <c r="C4291" t="s">
        <v>1389</v>
      </c>
      <c r="D4291">
        <v>1900</v>
      </c>
      <c r="E4291" s="957">
        <v>1</v>
      </c>
      <c r="F4291" t="s">
        <v>444</v>
      </c>
      <c r="G4291" s="957">
        <v>366</v>
      </c>
      <c r="H4291" t="s">
        <v>393</v>
      </c>
      <c r="I4291" t="s">
        <v>491</v>
      </c>
      <c r="J4291" t="s">
        <v>447</v>
      </c>
      <c r="K4291" t="s">
        <v>6</v>
      </c>
      <c r="L4291" s="15" t="s">
        <v>168</v>
      </c>
      <c r="M4291" t="s">
        <v>464</v>
      </c>
      <c r="N4291" s="677">
        <f t="shared" ca="1" si="735"/>
        <v>-287732.39101033448</v>
      </c>
      <c r="O4291" s="677">
        <f t="shared" ca="1" si="737"/>
        <v>-216873.03365758891</v>
      </c>
      <c r="P4291" s="677">
        <f t="shared" ca="1" si="737"/>
        <v>-17645.497565214519</v>
      </c>
      <c r="Q4291" s="677">
        <f t="shared" ca="1" si="737"/>
        <v>-12715.788491627536</v>
      </c>
      <c r="R4291" s="677">
        <f t="shared" ca="1" si="737"/>
        <v>-5547.7528625377627</v>
      </c>
      <c r="S4291" s="677">
        <f t="shared" ca="1" si="737"/>
        <v>-12718.266380191097</v>
      </c>
      <c r="T4291" s="677">
        <f t="shared" ca="1" si="737"/>
        <v>0</v>
      </c>
      <c r="U4291" s="677">
        <f t="shared" ca="1" si="737"/>
        <v>-393.80012794231817</v>
      </c>
      <c r="V4291" s="677">
        <f t="shared" ca="1" si="737"/>
        <v>-4982.8002161478307</v>
      </c>
      <c r="W4291" s="677">
        <f t="shared" ca="1" si="738"/>
        <v>-1196.6922990569005</v>
      </c>
      <c r="X4291" s="677">
        <f t="shared" ca="1" si="737"/>
        <v>-12270.724314619585</v>
      </c>
      <c r="Y4291" s="677">
        <f t="shared" ca="1" si="737"/>
        <v>-3388.0350954079609</v>
      </c>
      <c r="Z4291" s="677">
        <f t="shared" ca="1" si="737"/>
        <v>0</v>
      </c>
      <c r="AA4291" t="str">
        <f t="shared" si="739"/>
        <v>ASR_COMP</v>
      </c>
      <c r="AB4291" s="957">
        <f t="shared" si="740"/>
        <v>44682</v>
      </c>
      <c r="AC4291" t="str">
        <f t="shared" si="741"/>
        <v>Unaudited</v>
      </c>
    </row>
    <row r="4292" spans="1:29" x14ac:dyDescent="0.25">
      <c r="A4292" t="s">
        <v>423</v>
      </c>
      <c r="B4292" t="s">
        <v>1388</v>
      </c>
      <c r="C4292" t="s">
        <v>1389</v>
      </c>
      <c r="D4292">
        <v>1900</v>
      </c>
      <c r="E4292" s="957">
        <v>1</v>
      </c>
      <c r="F4292" t="s">
        <v>444</v>
      </c>
      <c r="G4292" s="957">
        <v>366</v>
      </c>
      <c r="H4292" t="s">
        <v>393</v>
      </c>
      <c r="I4292" t="s">
        <v>491</v>
      </c>
      <c r="J4292" t="s">
        <v>447</v>
      </c>
      <c r="K4292" t="s">
        <v>437</v>
      </c>
      <c r="L4292" s="15" t="s">
        <v>123</v>
      </c>
      <c r="M4292" t="s">
        <v>32</v>
      </c>
      <c r="N4292" s="677">
        <f t="shared" ca="1" si="735"/>
        <v>0</v>
      </c>
      <c r="O4292" s="677">
        <f t="shared" ca="1" si="737"/>
        <v>0</v>
      </c>
      <c r="P4292" s="677">
        <f t="shared" ca="1" si="737"/>
        <v>0</v>
      </c>
      <c r="Q4292" s="677">
        <f t="shared" ca="1" si="737"/>
        <v>0</v>
      </c>
      <c r="R4292" s="677">
        <f t="shared" ca="1" si="737"/>
        <v>0</v>
      </c>
      <c r="S4292" s="677">
        <f t="shared" ca="1" si="737"/>
        <v>0</v>
      </c>
      <c r="T4292" s="677">
        <f t="shared" ca="1" si="737"/>
        <v>0</v>
      </c>
      <c r="U4292" s="677">
        <f t="shared" ca="1" si="737"/>
        <v>0</v>
      </c>
      <c r="V4292" s="677">
        <f t="shared" ca="1" si="737"/>
        <v>0</v>
      </c>
      <c r="W4292" s="677">
        <f t="shared" ca="1" si="738"/>
        <v>0</v>
      </c>
      <c r="X4292" s="677">
        <f t="shared" ca="1" si="737"/>
        <v>0</v>
      </c>
      <c r="Y4292" s="677">
        <f t="shared" ca="1" si="737"/>
        <v>0</v>
      </c>
      <c r="Z4292" s="677">
        <f t="shared" ca="1" si="737"/>
        <v>0</v>
      </c>
      <c r="AA4292" t="str">
        <f t="shared" si="739"/>
        <v>ASR_COMP</v>
      </c>
      <c r="AB4292" s="957">
        <f t="shared" si="740"/>
        <v>44682</v>
      </c>
      <c r="AC4292" t="str">
        <f t="shared" si="741"/>
        <v>Unaudited</v>
      </c>
    </row>
    <row r="4293" spans="1:29" x14ac:dyDescent="0.25">
      <c r="A4293" t="s">
        <v>423</v>
      </c>
      <c r="B4293" t="s">
        <v>1388</v>
      </c>
      <c r="C4293" t="s">
        <v>1389</v>
      </c>
      <c r="D4293">
        <v>1900</v>
      </c>
      <c r="E4293" s="957">
        <v>1</v>
      </c>
      <c r="F4293" t="s">
        <v>444</v>
      </c>
      <c r="G4293" s="957">
        <v>366</v>
      </c>
      <c r="H4293" t="s">
        <v>393</v>
      </c>
      <c r="I4293" t="s">
        <v>491</v>
      </c>
      <c r="J4293" t="s">
        <v>447</v>
      </c>
      <c r="K4293" t="s">
        <v>437</v>
      </c>
      <c r="L4293" s="15" t="s">
        <v>946</v>
      </c>
      <c r="M4293" t="s">
        <v>938</v>
      </c>
      <c r="N4293" s="677">
        <f t="shared" ca="1" si="735"/>
        <v>0</v>
      </c>
      <c r="O4293" s="677">
        <f t="shared" ca="1" si="737"/>
        <v>0</v>
      </c>
      <c r="P4293" s="677">
        <f t="shared" ca="1" si="737"/>
        <v>0</v>
      </c>
      <c r="Q4293" s="677">
        <f t="shared" ca="1" si="737"/>
        <v>0</v>
      </c>
      <c r="R4293" s="677">
        <f t="shared" ca="1" si="737"/>
        <v>0</v>
      </c>
      <c r="S4293" s="677">
        <f t="shared" ca="1" si="737"/>
        <v>0</v>
      </c>
      <c r="T4293" s="677">
        <f t="shared" ca="1" si="737"/>
        <v>0</v>
      </c>
      <c r="U4293" s="677">
        <f t="shared" ca="1" si="737"/>
        <v>0</v>
      </c>
      <c r="V4293" s="677">
        <f t="shared" ca="1" si="737"/>
        <v>0</v>
      </c>
      <c r="W4293" s="677">
        <f t="shared" ca="1" si="738"/>
        <v>0</v>
      </c>
      <c r="X4293" s="677">
        <f t="shared" ca="1" si="737"/>
        <v>0</v>
      </c>
      <c r="Y4293" s="677">
        <f t="shared" ca="1" si="737"/>
        <v>0</v>
      </c>
      <c r="Z4293" s="677">
        <f t="shared" ca="1" si="737"/>
        <v>0</v>
      </c>
      <c r="AA4293" t="str">
        <f t="shared" si="739"/>
        <v>ASR_COMP</v>
      </c>
      <c r="AB4293" s="957">
        <f t="shared" si="740"/>
        <v>44682</v>
      </c>
      <c r="AC4293" t="str">
        <f t="shared" si="741"/>
        <v>Unaudited</v>
      </c>
    </row>
    <row r="4294" spans="1:29" x14ac:dyDescent="0.25">
      <c r="A4294" t="s">
        <v>423</v>
      </c>
      <c r="B4294" t="s">
        <v>1388</v>
      </c>
      <c r="C4294" t="s">
        <v>1389</v>
      </c>
      <c r="D4294">
        <v>1900</v>
      </c>
      <c r="E4294" s="957">
        <v>1</v>
      </c>
      <c r="F4294" t="s">
        <v>444</v>
      </c>
      <c r="G4294" s="957">
        <v>366</v>
      </c>
      <c r="H4294" t="s">
        <v>393</v>
      </c>
      <c r="I4294" t="s">
        <v>491</v>
      </c>
      <c r="J4294" t="s">
        <v>447</v>
      </c>
      <c r="K4294" t="s">
        <v>437</v>
      </c>
      <c r="L4294" s="15" t="s">
        <v>170</v>
      </c>
      <c r="M4294" t="s">
        <v>40</v>
      </c>
      <c r="N4294" s="677">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31629.432630988566</v>
      </c>
      <c r="O4294" s="677">
        <f t="shared" ca="1" si="737"/>
        <v>26505.702800978499</v>
      </c>
      <c r="P4294" s="677">
        <f t="shared" ca="1" si="737"/>
        <v>990.25423496571784</v>
      </c>
      <c r="Q4294" s="677">
        <f t="shared" ca="1" si="737"/>
        <v>1477.4252409709022</v>
      </c>
      <c r="R4294" s="677">
        <f t="shared" ca="1" si="737"/>
        <v>477.91985844828321</v>
      </c>
      <c r="S4294" s="677">
        <f t="shared" ca="1" si="737"/>
        <v>742.42054076464444</v>
      </c>
      <c r="T4294" s="677">
        <f t="shared" ca="1" si="737"/>
        <v>0</v>
      </c>
      <c r="U4294" s="677">
        <f t="shared" ca="1" si="737"/>
        <v>32.714513351695174</v>
      </c>
      <c r="V4294" s="677">
        <f t="shared" ca="1" si="737"/>
        <v>168.73352556010326</v>
      </c>
      <c r="W4294" s="677">
        <f t="shared" ca="1" si="738"/>
        <v>5.3048024964482279</v>
      </c>
      <c r="X4294" s="677">
        <f t="shared" ca="1" si="737"/>
        <v>1096.3370510410671</v>
      </c>
      <c r="Y4294" s="677">
        <f t="shared" ca="1" si="737"/>
        <v>132.62006241120568</v>
      </c>
      <c r="Z4294" s="677">
        <f t="shared" ca="1" si="737"/>
        <v>0</v>
      </c>
      <c r="AA4294" t="str">
        <f t="shared" si="739"/>
        <v>ASR_COMP</v>
      </c>
      <c r="AB4294" s="957">
        <f t="shared" si="740"/>
        <v>44682</v>
      </c>
      <c r="AC4294" t="str">
        <f t="shared" si="741"/>
        <v>Unaudited</v>
      </c>
    </row>
    <row r="4295" spans="1:29" x14ac:dyDescent="0.25">
      <c r="A4295" t="s">
        <v>423</v>
      </c>
      <c r="B4295" t="s">
        <v>1388</v>
      </c>
      <c r="C4295" t="s">
        <v>1389</v>
      </c>
      <c r="D4295">
        <v>1900</v>
      </c>
      <c r="E4295" s="957">
        <v>1</v>
      </c>
      <c r="F4295" t="s">
        <v>444</v>
      </c>
      <c r="G4295" s="957">
        <v>366</v>
      </c>
      <c r="H4295" t="s">
        <v>393</v>
      </c>
      <c r="I4295" t="s">
        <v>491</v>
      </c>
      <c r="J4295" t="s">
        <v>447</v>
      </c>
      <c r="K4295" t="s">
        <v>437</v>
      </c>
      <c r="L4295" s="15" t="s">
        <v>171</v>
      </c>
      <c r="M4295" t="s">
        <v>332</v>
      </c>
      <c r="N4295" s="677">
        <f t="shared" ca="1" si="742"/>
        <v>0</v>
      </c>
      <c r="O4295" s="677">
        <f t="shared" ca="1" si="737"/>
        <v>0</v>
      </c>
      <c r="P4295" s="677">
        <f t="shared" ca="1" si="737"/>
        <v>0</v>
      </c>
      <c r="Q4295" s="677">
        <f t="shared" ca="1" si="737"/>
        <v>0</v>
      </c>
      <c r="R4295" s="677">
        <f t="shared" ca="1" si="737"/>
        <v>0</v>
      </c>
      <c r="S4295" s="677">
        <f t="shared" ca="1" si="737"/>
        <v>0</v>
      </c>
      <c r="T4295" s="677">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7">
        <f t="shared" ca="1" si="743"/>
        <v>0</v>
      </c>
      <c r="V4295" s="677">
        <f t="shared" ca="1" si="743"/>
        <v>0</v>
      </c>
      <c r="W4295" s="677">
        <f t="shared" ca="1" si="738"/>
        <v>0</v>
      </c>
      <c r="X4295" s="677">
        <f t="shared" ca="1" si="743"/>
        <v>0</v>
      </c>
      <c r="Y4295" s="677">
        <f t="shared" ca="1" si="743"/>
        <v>0</v>
      </c>
      <c r="Z4295" s="677">
        <f t="shared" ca="1" si="743"/>
        <v>0</v>
      </c>
      <c r="AA4295" t="str">
        <f t="shared" si="739"/>
        <v>ASR_COMP</v>
      </c>
      <c r="AB4295" s="957">
        <f t="shared" si="740"/>
        <v>44682</v>
      </c>
      <c r="AC4295" t="str">
        <f t="shared" si="741"/>
        <v>Unaudited</v>
      </c>
    </row>
    <row r="4296" spans="1:29" x14ac:dyDescent="0.25">
      <c r="A4296" t="s">
        <v>423</v>
      </c>
      <c r="B4296" t="s">
        <v>1388</v>
      </c>
      <c r="C4296" t="s">
        <v>1389</v>
      </c>
      <c r="D4296">
        <v>1900</v>
      </c>
      <c r="E4296" s="957">
        <v>1</v>
      </c>
      <c r="F4296" t="s">
        <v>444</v>
      </c>
      <c r="G4296" s="957">
        <v>366</v>
      </c>
      <c r="H4296" t="s">
        <v>393</v>
      </c>
      <c r="I4296" t="s">
        <v>491</v>
      </c>
      <c r="J4296" t="s">
        <v>453</v>
      </c>
      <c r="K4296" t="s">
        <v>438</v>
      </c>
      <c r="L4296" s="15" t="s">
        <v>124</v>
      </c>
      <c r="M4296" t="s">
        <v>27</v>
      </c>
      <c r="N4296" s="677">
        <f t="shared" ca="1" si="742"/>
        <v>6216482.6566381445</v>
      </c>
      <c r="O4296" s="677">
        <f t="shared" ca="1" si="743"/>
        <v>-6424.9072365074462</v>
      </c>
      <c r="P4296" s="677">
        <f t="shared" ca="1" si="743"/>
        <v>6222907.5638746517</v>
      </c>
      <c r="Q4296" s="677">
        <f t="shared" ca="1" si="743"/>
        <v>0</v>
      </c>
      <c r="R4296" s="677">
        <f t="shared" ca="1" si="743"/>
        <v>0</v>
      </c>
      <c r="S4296" s="677">
        <f t="shared" ca="1" si="743"/>
        <v>0</v>
      </c>
      <c r="T4296" s="677">
        <f t="shared" ca="1" si="743"/>
        <v>0</v>
      </c>
      <c r="U4296" s="677">
        <f t="shared" ca="1" si="743"/>
        <v>0</v>
      </c>
      <c r="V4296" s="677">
        <f t="shared" ca="1" si="743"/>
        <v>0</v>
      </c>
      <c r="W4296" s="677">
        <f t="shared" ca="1" si="738"/>
        <v>0</v>
      </c>
      <c r="X4296" s="677">
        <f t="shared" ca="1" si="743"/>
        <v>0</v>
      </c>
      <c r="Y4296" s="677">
        <f t="shared" ca="1" si="743"/>
        <v>0</v>
      </c>
      <c r="Z4296" s="677">
        <f t="shared" ca="1" si="743"/>
        <v>0</v>
      </c>
      <c r="AA4296" t="str">
        <f t="shared" si="739"/>
        <v>ASR_COMP</v>
      </c>
      <c r="AB4296" s="957">
        <f t="shared" si="740"/>
        <v>44682</v>
      </c>
      <c r="AC4296" t="str">
        <f t="shared" si="741"/>
        <v>Unaudited</v>
      </c>
    </row>
    <row r="4297" spans="1:29" x14ac:dyDescent="0.25">
      <c r="A4297" t="s">
        <v>423</v>
      </c>
      <c r="B4297" t="s">
        <v>1388</v>
      </c>
      <c r="C4297" t="s">
        <v>1389</v>
      </c>
      <c r="D4297">
        <v>1900</v>
      </c>
      <c r="E4297" s="957">
        <v>1</v>
      </c>
      <c r="F4297" t="s">
        <v>444</v>
      </c>
      <c r="G4297" s="957">
        <v>366</v>
      </c>
      <c r="H4297" t="s">
        <v>393</v>
      </c>
      <c r="I4297" t="s">
        <v>491</v>
      </c>
      <c r="J4297" t="s">
        <v>453</v>
      </c>
      <c r="K4297" t="s">
        <v>438</v>
      </c>
      <c r="L4297" s="15" t="s">
        <v>125</v>
      </c>
      <c r="M4297" t="s">
        <v>100</v>
      </c>
      <c r="N4297" s="677">
        <f t="shared" ca="1" si="742"/>
        <v>311631.75288687926</v>
      </c>
      <c r="O4297" s="677">
        <f t="shared" ca="1" si="743"/>
        <v>138579.96246766395</v>
      </c>
      <c r="P4297" s="677">
        <f t="shared" ca="1" si="743"/>
        <v>173051.79041921528</v>
      </c>
      <c r="Q4297" s="677">
        <f t="shared" ca="1" si="743"/>
        <v>0</v>
      </c>
      <c r="R4297" s="677">
        <f t="shared" ca="1" si="743"/>
        <v>0</v>
      </c>
      <c r="S4297" s="677">
        <f t="shared" ca="1" si="743"/>
        <v>0</v>
      </c>
      <c r="T4297" s="677">
        <f t="shared" ca="1" si="743"/>
        <v>0</v>
      </c>
      <c r="U4297" s="677">
        <f t="shared" ca="1" si="743"/>
        <v>0</v>
      </c>
      <c r="V4297" s="677">
        <f t="shared" ca="1" si="743"/>
        <v>0</v>
      </c>
      <c r="W4297" s="677">
        <f t="shared" ca="1" si="738"/>
        <v>0</v>
      </c>
      <c r="X4297" s="677">
        <f t="shared" ca="1" si="743"/>
        <v>0</v>
      </c>
      <c r="Y4297" s="677">
        <f t="shared" ca="1" si="743"/>
        <v>0</v>
      </c>
      <c r="Z4297" s="677">
        <f t="shared" ca="1" si="743"/>
        <v>0</v>
      </c>
      <c r="AA4297" t="str">
        <f t="shared" si="739"/>
        <v>ASR_COMP</v>
      </c>
      <c r="AB4297" s="957">
        <f t="shared" si="740"/>
        <v>44682</v>
      </c>
      <c r="AC4297" t="str">
        <f t="shared" si="741"/>
        <v>Unaudited</v>
      </c>
    </row>
    <row r="4298" spans="1:29" x14ac:dyDescent="0.25">
      <c r="A4298" t="s">
        <v>423</v>
      </c>
      <c r="B4298" t="s">
        <v>1388</v>
      </c>
      <c r="C4298" t="s">
        <v>1389</v>
      </c>
      <c r="D4298">
        <v>1900</v>
      </c>
      <c r="E4298" s="957">
        <v>1</v>
      </c>
      <c r="F4298" t="s">
        <v>444</v>
      </c>
      <c r="G4298" s="957">
        <v>366</v>
      </c>
      <c r="H4298" t="s">
        <v>393</v>
      </c>
      <c r="I4298" t="s">
        <v>491</v>
      </c>
      <c r="J4298" t="s">
        <v>453</v>
      </c>
      <c r="K4298" t="s">
        <v>438</v>
      </c>
      <c r="L4298" s="15" t="s">
        <v>126</v>
      </c>
      <c r="M4298" t="s">
        <v>101</v>
      </c>
      <c r="N4298" s="677">
        <f t="shared" ca="1" si="742"/>
        <v>853056.95364144805</v>
      </c>
      <c r="O4298" s="677">
        <f t="shared" ca="1" si="743"/>
        <v>635667.94711286284</v>
      </c>
      <c r="P4298" s="677">
        <f t="shared" ca="1" si="743"/>
        <v>217389.00652858525</v>
      </c>
      <c r="Q4298" s="677">
        <f t="shared" ca="1" si="743"/>
        <v>0</v>
      </c>
      <c r="R4298" s="677">
        <f t="shared" ca="1" si="743"/>
        <v>0</v>
      </c>
      <c r="S4298" s="677">
        <f t="shared" ca="1" si="743"/>
        <v>0</v>
      </c>
      <c r="T4298" s="677">
        <f t="shared" ca="1" si="743"/>
        <v>0</v>
      </c>
      <c r="U4298" s="677">
        <f t="shared" ca="1" si="743"/>
        <v>0</v>
      </c>
      <c r="V4298" s="677">
        <f t="shared" ca="1" si="743"/>
        <v>0</v>
      </c>
      <c r="W4298" s="677">
        <f t="shared" ca="1" si="738"/>
        <v>0</v>
      </c>
      <c r="X4298" s="677">
        <f t="shared" ca="1" si="743"/>
        <v>0</v>
      </c>
      <c r="Y4298" s="677">
        <f t="shared" ca="1" si="743"/>
        <v>0</v>
      </c>
      <c r="Z4298" s="677">
        <f t="shared" ca="1" si="743"/>
        <v>0</v>
      </c>
      <c r="AA4298" t="str">
        <f t="shared" si="739"/>
        <v>ASR_COMP</v>
      </c>
      <c r="AB4298" s="957">
        <f t="shared" si="740"/>
        <v>44682</v>
      </c>
      <c r="AC4298" t="str">
        <f t="shared" si="741"/>
        <v>Unaudited</v>
      </c>
    </row>
    <row r="4299" spans="1:29" x14ac:dyDescent="0.25">
      <c r="A4299" t="s">
        <v>423</v>
      </c>
      <c r="B4299" t="s">
        <v>1388</v>
      </c>
      <c r="C4299" t="s">
        <v>1389</v>
      </c>
      <c r="D4299">
        <v>1900</v>
      </c>
      <c r="E4299" s="957">
        <v>1</v>
      </c>
      <c r="F4299" t="s">
        <v>444</v>
      </c>
      <c r="G4299" s="957">
        <v>366</v>
      </c>
      <c r="H4299" t="s">
        <v>393</v>
      </c>
      <c r="I4299" t="s">
        <v>491</v>
      </c>
      <c r="J4299" t="s">
        <v>453</v>
      </c>
      <c r="K4299" t="s">
        <v>438</v>
      </c>
      <c r="L4299" s="15" t="s">
        <v>127</v>
      </c>
      <c r="M4299" t="s">
        <v>102</v>
      </c>
      <c r="N4299" s="677">
        <f t="shared" ca="1" si="742"/>
        <v>203575.5426107659</v>
      </c>
      <c r="O4299" s="677">
        <f t="shared" ca="1" si="743"/>
        <v>122156.30678658005</v>
      </c>
      <c r="P4299" s="677">
        <f t="shared" ca="1" si="743"/>
        <v>81419.235824185831</v>
      </c>
      <c r="Q4299" s="677">
        <f t="shared" ca="1" si="743"/>
        <v>0</v>
      </c>
      <c r="R4299" s="677">
        <f t="shared" ca="1" si="743"/>
        <v>0</v>
      </c>
      <c r="S4299" s="677">
        <f t="shared" ca="1" si="743"/>
        <v>0</v>
      </c>
      <c r="T4299" s="677">
        <f t="shared" ca="1" si="743"/>
        <v>0</v>
      </c>
      <c r="U4299" s="677">
        <f t="shared" ca="1" si="743"/>
        <v>0</v>
      </c>
      <c r="V4299" s="677">
        <f t="shared" ca="1" si="743"/>
        <v>0</v>
      </c>
      <c r="W4299" s="677">
        <f t="shared" ca="1" si="738"/>
        <v>0</v>
      </c>
      <c r="X4299" s="677">
        <f t="shared" ca="1" si="743"/>
        <v>0</v>
      </c>
      <c r="Y4299" s="677">
        <f t="shared" ca="1" si="743"/>
        <v>0</v>
      </c>
      <c r="Z4299" s="677">
        <f t="shared" ca="1" si="743"/>
        <v>0</v>
      </c>
      <c r="AA4299" t="str">
        <f t="shared" si="739"/>
        <v>ASR_COMP</v>
      </c>
      <c r="AB4299" s="957">
        <f t="shared" si="740"/>
        <v>44682</v>
      </c>
      <c r="AC4299" t="str">
        <f t="shared" si="741"/>
        <v>Unaudited</v>
      </c>
    </row>
    <row r="4300" spans="1:29" x14ac:dyDescent="0.25">
      <c r="A4300" t="s">
        <v>423</v>
      </c>
      <c r="B4300" t="s">
        <v>1388</v>
      </c>
      <c r="C4300" t="s">
        <v>1389</v>
      </c>
      <c r="D4300">
        <v>1900</v>
      </c>
      <c r="E4300" s="957">
        <v>1</v>
      </c>
      <c r="F4300" t="s">
        <v>444</v>
      </c>
      <c r="G4300" s="957">
        <v>366</v>
      </c>
      <c r="H4300" t="s">
        <v>393</v>
      </c>
      <c r="I4300" t="s">
        <v>491</v>
      </c>
      <c r="J4300" t="s">
        <v>453</v>
      </c>
      <c r="K4300" t="s">
        <v>438</v>
      </c>
      <c r="L4300" s="15" t="s">
        <v>128</v>
      </c>
      <c r="M4300" t="s">
        <v>103</v>
      </c>
      <c r="N4300" s="677">
        <f t="shared" ca="1" si="742"/>
        <v>706903.76342495391</v>
      </c>
      <c r="O4300" s="677">
        <f t="shared" ca="1" si="743"/>
        <v>136079.47933818729</v>
      </c>
      <c r="P4300" s="677">
        <f t="shared" ca="1" si="743"/>
        <v>570824.28408676665</v>
      </c>
      <c r="Q4300" s="677">
        <f t="shared" ca="1" si="743"/>
        <v>0</v>
      </c>
      <c r="R4300" s="677">
        <f t="shared" ca="1" si="743"/>
        <v>0</v>
      </c>
      <c r="S4300" s="677">
        <f t="shared" ca="1" si="743"/>
        <v>0</v>
      </c>
      <c r="T4300" s="677">
        <f t="shared" ca="1" si="743"/>
        <v>0</v>
      </c>
      <c r="U4300" s="677">
        <f t="shared" ca="1" si="743"/>
        <v>0</v>
      </c>
      <c r="V4300" s="677">
        <f t="shared" ca="1" si="743"/>
        <v>0</v>
      </c>
      <c r="W4300" s="677">
        <f t="shared" ca="1" si="738"/>
        <v>0</v>
      </c>
      <c r="X4300" s="677">
        <f t="shared" ca="1" si="743"/>
        <v>0</v>
      </c>
      <c r="Y4300" s="677">
        <f t="shared" ca="1" si="743"/>
        <v>0</v>
      </c>
      <c r="Z4300" s="677">
        <f t="shared" ca="1" si="743"/>
        <v>0</v>
      </c>
      <c r="AA4300" t="str">
        <f t="shared" si="739"/>
        <v>ASR_COMP</v>
      </c>
      <c r="AB4300" s="957">
        <f t="shared" si="740"/>
        <v>44682</v>
      </c>
      <c r="AC4300" t="str">
        <f t="shared" si="741"/>
        <v>Unaudited</v>
      </c>
    </row>
    <row r="4301" spans="1:29" x14ac:dyDescent="0.25">
      <c r="A4301" t="s">
        <v>423</v>
      </c>
      <c r="B4301" t="s">
        <v>1388</v>
      </c>
      <c r="C4301" t="s">
        <v>1389</v>
      </c>
      <c r="D4301">
        <v>1900</v>
      </c>
      <c r="E4301" s="957">
        <v>1</v>
      </c>
      <c r="F4301" t="s">
        <v>444</v>
      </c>
      <c r="G4301" s="957">
        <v>366</v>
      </c>
      <c r="H4301" t="s">
        <v>393</v>
      </c>
      <c r="I4301" t="s">
        <v>491</v>
      </c>
      <c r="J4301" t="s">
        <v>453</v>
      </c>
      <c r="K4301" t="s">
        <v>438</v>
      </c>
      <c r="L4301" s="15" t="s">
        <v>129</v>
      </c>
      <c r="M4301" t="s">
        <v>28</v>
      </c>
      <c r="N4301" s="677">
        <f t="shared" ca="1" si="742"/>
        <v>142132.99339918752</v>
      </c>
      <c r="O4301" s="677">
        <f t="shared" ca="1" si="743"/>
        <v>142132.99339918752</v>
      </c>
      <c r="P4301" s="677">
        <f t="shared" ca="1" si="743"/>
        <v>0</v>
      </c>
      <c r="Q4301" s="677">
        <f t="shared" ca="1" si="743"/>
        <v>0</v>
      </c>
      <c r="R4301" s="677">
        <f t="shared" ca="1" si="743"/>
        <v>0</v>
      </c>
      <c r="S4301" s="677">
        <f t="shared" ca="1" si="743"/>
        <v>0</v>
      </c>
      <c r="T4301" s="677">
        <f t="shared" ca="1" si="743"/>
        <v>0</v>
      </c>
      <c r="U4301" s="677">
        <f t="shared" ca="1" si="743"/>
        <v>0</v>
      </c>
      <c r="V4301" s="677">
        <f t="shared" ca="1" si="743"/>
        <v>0</v>
      </c>
      <c r="W4301" s="677">
        <f t="shared" ca="1" si="738"/>
        <v>0</v>
      </c>
      <c r="X4301" s="677">
        <f t="shared" ca="1" si="743"/>
        <v>0</v>
      </c>
      <c r="Y4301" s="677">
        <f t="shared" ca="1" si="743"/>
        <v>0</v>
      </c>
      <c r="Z4301" s="677">
        <f t="shared" ca="1" si="743"/>
        <v>0</v>
      </c>
      <c r="AA4301" t="str">
        <f t="shared" si="739"/>
        <v>ASR_COMP</v>
      </c>
      <c r="AB4301" s="957">
        <f t="shared" si="740"/>
        <v>44682</v>
      </c>
      <c r="AC4301" t="str">
        <f t="shared" si="741"/>
        <v>Unaudited</v>
      </c>
    </row>
    <row r="4302" spans="1:29" x14ac:dyDescent="0.25">
      <c r="A4302" t="s">
        <v>423</v>
      </c>
      <c r="B4302" t="s">
        <v>1388</v>
      </c>
      <c r="C4302" t="s">
        <v>1389</v>
      </c>
      <c r="D4302">
        <v>1900</v>
      </c>
      <c r="E4302" s="957">
        <v>1</v>
      </c>
      <c r="F4302" t="s">
        <v>444</v>
      </c>
      <c r="G4302" s="957">
        <v>366</v>
      </c>
      <c r="H4302" t="s">
        <v>393</v>
      </c>
      <c r="I4302" t="s">
        <v>491</v>
      </c>
      <c r="J4302" t="s">
        <v>439</v>
      </c>
      <c r="K4302" t="s">
        <v>439</v>
      </c>
      <c r="L4302" s="15" t="s">
        <v>131</v>
      </c>
      <c r="M4302" t="s">
        <v>329</v>
      </c>
      <c r="N4302" s="677">
        <f t="shared" ca="1" si="742"/>
        <v>0</v>
      </c>
      <c r="O4302" s="677">
        <f t="shared" ca="1" si="743"/>
        <v>0</v>
      </c>
      <c r="P4302" s="677">
        <f t="shared" ca="1" si="743"/>
        <v>0</v>
      </c>
      <c r="Q4302" s="677">
        <f t="shared" ca="1" si="743"/>
        <v>0</v>
      </c>
      <c r="R4302" s="677">
        <f t="shared" ca="1" si="743"/>
        <v>0</v>
      </c>
      <c r="S4302" s="677">
        <f t="shared" ca="1" si="743"/>
        <v>0</v>
      </c>
      <c r="T4302" s="677">
        <f t="shared" ca="1" si="743"/>
        <v>0</v>
      </c>
      <c r="U4302" s="677">
        <f t="shared" ca="1" si="743"/>
        <v>0</v>
      </c>
      <c r="V4302" s="677">
        <f t="shared" ca="1" si="743"/>
        <v>0</v>
      </c>
      <c r="W4302" s="677">
        <f t="shared" ca="1" si="738"/>
        <v>0</v>
      </c>
      <c r="X4302" s="677">
        <f t="shared" ca="1" si="743"/>
        <v>0</v>
      </c>
      <c r="Y4302" s="677">
        <f t="shared" ca="1" si="743"/>
        <v>0</v>
      </c>
      <c r="Z4302" s="677">
        <f t="shared" ca="1" si="743"/>
        <v>0</v>
      </c>
      <c r="AA4302" t="str">
        <f t="shared" si="739"/>
        <v>ASR_COMP</v>
      </c>
      <c r="AB4302" s="957">
        <f t="shared" si="740"/>
        <v>44682</v>
      </c>
      <c r="AC4302" t="str">
        <f t="shared" si="741"/>
        <v>Unaudited</v>
      </c>
    </row>
    <row r="4303" spans="1:29" x14ac:dyDescent="0.25">
      <c r="A4303" t="s">
        <v>423</v>
      </c>
      <c r="B4303" t="s">
        <v>1388</v>
      </c>
      <c r="C4303" t="s">
        <v>1389</v>
      </c>
      <c r="D4303">
        <v>1900</v>
      </c>
      <c r="E4303" s="957">
        <v>1</v>
      </c>
      <c r="F4303" t="s">
        <v>444</v>
      </c>
      <c r="G4303" s="957">
        <v>366</v>
      </c>
      <c r="H4303" t="s">
        <v>393</v>
      </c>
      <c r="I4303" t="s">
        <v>491</v>
      </c>
      <c r="J4303" t="s">
        <v>439</v>
      </c>
      <c r="K4303" t="s">
        <v>439</v>
      </c>
      <c r="L4303" s="15" t="s">
        <v>132</v>
      </c>
      <c r="M4303" t="s">
        <v>328</v>
      </c>
      <c r="N4303" s="677">
        <f t="shared" ca="1" si="742"/>
        <v>0</v>
      </c>
      <c r="O4303" s="677">
        <f t="shared" ca="1" si="743"/>
        <v>0</v>
      </c>
      <c r="P4303" s="677">
        <f t="shared" ca="1" si="743"/>
        <v>0</v>
      </c>
      <c r="Q4303" s="677">
        <f t="shared" ca="1" si="743"/>
        <v>0</v>
      </c>
      <c r="R4303" s="677">
        <f t="shared" ca="1" si="743"/>
        <v>0</v>
      </c>
      <c r="S4303" s="677">
        <f t="shared" ca="1" si="743"/>
        <v>0</v>
      </c>
      <c r="T4303" s="677">
        <f t="shared" ca="1" si="743"/>
        <v>0</v>
      </c>
      <c r="U4303" s="677">
        <f t="shared" ca="1" si="743"/>
        <v>0</v>
      </c>
      <c r="V4303" s="677">
        <f t="shared" ca="1" si="743"/>
        <v>0</v>
      </c>
      <c r="W4303" s="677">
        <f t="shared" ca="1" si="738"/>
        <v>0</v>
      </c>
      <c r="X4303" s="677">
        <f t="shared" ca="1" si="743"/>
        <v>0</v>
      </c>
      <c r="Y4303" s="677">
        <f t="shared" ca="1" si="743"/>
        <v>0</v>
      </c>
      <c r="Z4303" s="677">
        <f t="shared" ca="1" si="743"/>
        <v>0</v>
      </c>
      <c r="AA4303" t="str">
        <f t="shared" si="739"/>
        <v>ASR_COMP</v>
      </c>
      <c r="AB4303" s="957">
        <f t="shared" si="740"/>
        <v>44682</v>
      </c>
      <c r="AC4303" t="str">
        <f t="shared" si="741"/>
        <v>Unaudited</v>
      </c>
    </row>
    <row r="4304" spans="1:29" x14ac:dyDescent="0.25">
      <c r="A4304" t="s">
        <v>423</v>
      </c>
      <c r="B4304" t="s">
        <v>1388</v>
      </c>
      <c r="C4304" t="s">
        <v>1389</v>
      </c>
      <c r="D4304">
        <v>1900</v>
      </c>
      <c r="E4304" s="957">
        <v>1</v>
      </c>
      <c r="F4304" t="s">
        <v>444</v>
      </c>
      <c r="G4304" s="957">
        <v>366</v>
      </c>
      <c r="H4304" t="s">
        <v>393</v>
      </c>
      <c r="I4304" t="s">
        <v>491</v>
      </c>
      <c r="J4304" t="s">
        <v>439</v>
      </c>
      <c r="K4304" t="s">
        <v>439</v>
      </c>
      <c r="L4304" s="15" t="s">
        <v>133</v>
      </c>
      <c r="M4304" t="s">
        <v>182</v>
      </c>
      <c r="N4304" s="677">
        <f t="shared" ca="1" si="742"/>
        <v>0</v>
      </c>
      <c r="O4304" s="677">
        <f t="shared" ca="1" si="743"/>
        <v>0</v>
      </c>
      <c r="P4304" s="677">
        <f t="shared" ca="1" si="743"/>
        <v>0</v>
      </c>
      <c r="Q4304" s="677">
        <f t="shared" ca="1" si="743"/>
        <v>0</v>
      </c>
      <c r="R4304" s="677">
        <f t="shared" ca="1" si="743"/>
        <v>0</v>
      </c>
      <c r="S4304" s="677">
        <f t="shared" ca="1" si="743"/>
        <v>0</v>
      </c>
      <c r="T4304" s="677">
        <f t="shared" ca="1" si="743"/>
        <v>0</v>
      </c>
      <c r="U4304" s="677">
        <f t="shared" ca="1" si="743"/>
        <v>0</v>
      </c>
      <c r="V4304" s="677">
        <f t="shared" ca="1" si="743"/>
        <v>0</v>
      </c>
      <c r="W4304" s="677">
        <f t="shared" ca="1" si="738"/>
        <v>0</v>
      </c>
      <c r="X4304" s="677">
        <f t="shared" ca="1" si="743"/>
        <v>0</v>
      </c>
      <c r="Y4304" s="677">
        <f t="shared" ca="1" si="743"/>
        <v>0</v>
      </c>
      <c r="Z4304" s="677">
        <f t="shared" ca="1" si="743"/>
        <v>0</v>
      </c>
      <c r="AA4304" t="str">
        <f t="shared" si="739"/>
        <v>ASR_COMP</v>
      </c>
      <c r="AB4304" s="957">
        <f t="shared" si="740"/>
        <v>44682</v>
      </c>
      <c r="AC4304" t="str">
        <f t="shared" si="741"/>
        <v>Unaudited</v>
      </c>
    </row>
    <row r="4305" spans="1:29" x14ac:dyDescent="0.25">
      <c r="A4305" t="s">
        <v>423</v>
      </c>
      <c r="B4305" t="s">
        <v>1388</v>
      </c>
      <c r="C4305" t="s">
        <v>1389</v>
      </c>
      <c r="D4305">
        <v>1900</v>
      </c>
      <c r="E4305" s="957">
        <v>1</v>
      </c>
      <c r="F4305" t="s">
        <v>444</v>
      </c>
      <c r="G4305" s="957">
        <v>366</v>
      </c>
      <c r="H4305" t="s">
        <v>393</v>
      </c>
      <c r="I4305" t="s">
        <v>491</v>
      </c>
      <c r="J4305" t="s">
        <v>439</v>
      </c>
      <c r="K4305" t="s">
        <v>439</v>
      </c>
      <c r="L4305" s="15" t="s">
        <v>134</v>
      </c>
      <c r="M4305" t="s">
        <v>497</v>
      </c>
      <c r="N4305" s="677">
        <f t="shared" ca="1" si="742"/>
        <v>0</v>
      </c>
      <c r="O4305" s="677">
        <f t="shared" ca="1" si="743"/>
        <v>0</v>
      </c>
      <c r="P4305" s="677">
        <f t="shared" ca="1" si="743"/>
        <v>0</v>
      </c>
      <c r="Q4305" s="677">
        <f t="shared" ca="1" si="743"/>
        <v>0</v>
      </c>
      <c r="R4305" s="677">
        <f t="shared" ca="1" si="743"/>
        <v>0</v>
      </c>
      <c r="S4305" s="677">
        <f t="shared" ca="1" si="743"/>
        <v>0</v>
      </c>
      <c r="T4305" s="677">
        <f t="shared" ca="1" si="743"/>
        <v>0</v>
      </c>
      <c r="U4305" s="677">
        <f t="shared" ca="1" si="743"/>
        <v>0</v>
      </c>
      <c r="V4305" s="677">
        <f t="shared" ca="1" si="743"/>
        <v>0</v>
      </c>
      <c r="W4305" s="677">
        <f t="shared" ca="1" si="738"/>
        <v>0</v>
      </c>
      <c r="X4305" s="677">
        <f t="shared" ca="1" si="743"/>
        <v>0</v>
      </c>
      <c r="Y4305" s="677">
        <f t="shared" ca="1" si="743"/>
        <v>0</v>
      </c>
      <c r="Z4305" s="677">
        <f t="shared" ca="1" si="743"/>
        <v>0</v>
      </c>
      <c r="AA4305" t="str">
        <f t="shared" si="739"/>
        <v>ASR_COMP</v>
      </c>
      <c r="AB4305" s="957">
        <f t="shared" si="740"/>
        <v>44682</v>
      </c>
      <c r="AC4305" t="str">
        <f t="shared" si="741"/>
        <v>Unaudited</v>
      </c>
    </row>
    <row r="4306" spans="1:29" x14ac:dyDescent="0.25">
      <c r="A4306" t="s">
        <v>423</v>
      </c>
      <c r="B4306" t="s">
        <v>1388</v>
      </c>
      <c r="C4306" t="s">
        <v>1389</v>
      </c>
      <c r="D4306">
        <v>1900</v>
      </c>
      <c r="E4306" s="957">
        <v>1</v>
      </c>
      <c r="F4306" t="s">
        <v>444</v>
      </c>
      <c r="G4306" s="957">
        <v>366</v>
      </c>
      <c r="H4306" t="s">
        <v>393</v>
      </c>
      <c r="I4306" t="s">
        <v>491</v>
      </c>
      <c r="J4306" t="s">
        <v>439</v>
      </c>
      <c r="K4306" t="s">
        <v>439</v>
      </c>
      <c r="L4306" s="15" t="s">
        <v>135</v>
      </c>
      <c r="M4306" t="s">
        <v>498</v>
      </c>
      <c r="N4306" s="677">
        <f t="shared" ca="1" si="742"/>
        <v>0</v>
      </c>
      <c r="O4306" s="677">
        <f t="shared" ca="1" si="743"/>
        <v>0</v>
      </c>
      <c r="P4306" s="677">
        <f t="shared" ca="1" si="743"/>
        <v>0</v>
      </c>
      <c r="Q4306" s="677">
        <f t="shared" ca="1" si="743"/>
        <v>0</v>
      </c>
      <c r="R4306" s="677">
        <f t="shared" ca="1" si="743"/>
        <v>0</v>
      </c>
      <c r="S4306" s="677">
        <f t="shared" ca="1" si="743"/>
        <v>0</v>
      </c>
      <c r="T4306" s="677">
        <f t="shared" ca="1" si="743"/>
        <v>0</v>
      </c>
      <c r="U4306" s="677">
        <f t="shared" ca="1" si="743"/>
        <v>0</v>
      </c>
      <c r="V4306" s="677">
        <f t="shared" ca="1" si="743"/>
        <v>0</v>
      </c>
      <c r="W4306" s="677">
        <f t="shared" ca="1" si="738"/>
        <v>0</v>
      </c>
      <c r="X4306" s="677">
        <f t="shared" ca="1" si="743"/>
        <v>0</v>
      </c>
      <c r="Y4306" s="677">
        <f t="shared" ca="1" si="743"/>
        <v>0</v>
      </c>
      <c r="Z4306" s="677">
        <f t="shared" ca="1" si="743"/>
        <v>0</v>
      </c>
      <c r="AA4306" t="str">
        <f t="shared" si="739"/>
        <v>ASR_COMP</v>
      </c>
      <c r="AB4306" s="957">
        <f t="shared" si="740"/>
        <v>44682</v>
      </c>
      <c r="AC4306" t="str">
        <f t="shared" si="741"/>
        <v>Unaudited</v>
      </c>
    </row>
    <row r="4307" spans="1:29" x14ac:dyDescent="0.25">
      <c r="A4307" t="s">
        <v>423</v>
      </c>
      <c r="B4307" t="s">
        <v>1388</v>
      </c>
      <c r="C4307" t="s">
        <v>1389</v>
      </c>
      <c r="D4307">
        <v>1900</v>
      </c>
      <c r="E4307" s="957">
        <v>1</v>
      </c>
      <c r="F4307" t="s">
        <v>444</v>
      </c>
      <c r="G4307" s="957">
        <v>366</v>
      </c>
      <c r="H4307" t="s">
        <v>393</v>
      </c>
      <c r="I4307" t="s">
        <v>491</v>
      </c>
      <c r="J4307" t="s">
        <v>439</v>
      </c>
      <c r="K4307" t="s">
        <v>439</v>
      </c>
      <c r="L4307" s="15" t="s">
        <v>136</v>
      </c>
      <c r="M4307" t="s">
        <v>499</v>
      </c>
      <c r="N4307" s="677">
        <f t="shared" ca="1" si="742"/>
        <v>0</v>
      </c>
      <c r="O4307" s="677">
        <f t="shared" ca="1" si="743"/>
        <v>0</v>
      </c>
      <c r="P4307" s="677">
        <f t="shared" ca="1" si="743"/>
        <v>0</v>
      </c>
      <c r="Q4307" s="677">
        <f t="shared" ca="1" si="743"/>
        <v>0</v>
      </c>
      <c r="R4307" s="677">
        <f t="shared" ca="1" si="743"/>
        <v>0</v>
      </c>
      <c r="S4307" s="677">
        <f t="shared" ca="1" si="743"/>
        <v>0</v>
      </c>
      <c r="T4307" s="677">
        <f t="shared" ca="1" si="743"/>
        <v>0</v>
      </c>
      <c r="U4307" s="677">
        <f t="shared" ca="1" si="743"/>
        <v>0</v>
      </c>
      <c r="V4307" s="677">
        <f t="shared" ca="1" si="743"/>
        <v>0</v>
      </c>
      <c r="W4307" s="677">
        <f t="shared" ca="1" si="738"/>
        <v>0</v>
      </c>
      <c r="X4307" s="677">
        <f t="shared" ca="1" si="743"/>
        <v>0</v>
      </c>
      <c r="Y4307" s="677">
        <f t="shared" ca="1" si="743"/>
        <v>0</v>
      </c>
      <c r="Z4307" s="677">
        <f t="shared" ca="1" si="743"/>
        <v>0</v>
      </c>
      <c r="AA4307" t="str">
        <f t="shared" si="739"/>
        <v>ASR_COMP</v>
      </c>
      <c r="AB4307" s="957">
        <f t="shared" si="740"/>
        <v>44682</v>
      </c>
      <c r="AC4307" t="str">
        <f t="shared" si="741"/>
        <v>Unaudited</v>
      </c>
    </row>
    <row r="4308" spans="1:29" x14ac:dyDescent="0.25">
      <c r="A4308" t="s">
        <v>423</v>
      </c>
      <c r="B4308" t="s">
        <v>1388</v>
      </c>
      <c r="C4308" t="s">
        <v>1389</v>
      </c>
      <c r="D4308">
        <v>1900</v>
      </c>
      <c r="E4308" s="957">
        <v>1</v>
      </c>
      <c r="F4308" t="s">
        <v>444</v>
      </c>
      <c r="G4308" s="957">
        <v>366</v>
      </c>
      <c r="H4308" t="s">
        <v>393</v>
      </c>
      <c r="I4308" t="s">
        <v>492</v>
      </c>
      <c r="J4308" t="s">
        <v>26</v>
      </c>
      <c r="K4308" t="s">
        <v>26</v>
      </c>
      <c r="L4308" s="15" t="s">
        <v>272</v>
      </c>
      <c r="M4308" t="s">
        <v>26</v>
      </c>
      <c r="N4308" s="677">
        <f t="shared" ca="1" si="742"/>
        <v>1463488.3847417468</v>
      </c>
      <c r="O4308" s="677">
        <f t="shared" ca="1" si="743"/>
        <v>0</v>
      </c>
      <c r="P4308" s="677">
        <f t="shared" ca="1" si="743"/>
        <v>0</v>
      </c>
      <c r="Q4308" s="677">
        <f t="shared" ca="1" si="743"/>
        <v>0</v>
      </c>
      <c r="R4308" s="677">
        <f t="shared" ca="1" si="743"/>
        <v>0</v>
      </c>
      <c r="S4308" s="677">
        <f t="shared" ca="1" si="743"/>
        <v>0</v>
      </c>
      <c r="T4308" s="677">
        <f t="shared" ca="1" si="743"/>
        <v>0</v>
      </c>
      <c r="U4308" s="677">
        <f t="shared" ca="1" si="743"/>
        <v>0</v>
      </c>
      <c r="V4308" s="677">
        <f t="shared" ca="1" si="743"/>
        <v>0</v>
      </c>
      <c r="W4308" s="677">
        <f t="shared" ca="1" si="738"/>
        <v>0</v>
      </c>
      <c r="X4308" s="677">
        <f t="shared" ca="1" si="743"/>
        <v>0</v>
      </c>
      <c r="Y4308" s="677">
        <f t="shared" ca="1" si="743"/>
        <v>0</v>
      </c>
      <c r="Z4308" s="677">
        <f t="shared" ca="1" si="743"/>
        <v>0</v>
      </c>
      <c r="AA4308" t="str">
        <f t="shared" si="739"/>
        <v>ASR_COMP</v>
      </c>
      <c r="AB4308" s="957">
        <f t="shared" si="740"/>
        <v>44682</v>
      </c>
      <c r="AC4308" t="str">
        <f t="shared" si="741"/>
        <v>Unaudited</v>
      </c>
    </row>
    <row r="4309" spans="1:29" x14ac:dyDescent="0.25">
      <c r="A4309" t="s">
        <v>423</v>
      </c>
      <c r="B4309" t="s">
        <v>1388</v>
      </c>
      <c r="C4309" t="s">
        <v>1389</v>
      </c>
      <c r="D4309">
        <v>1900</v>
      </c>
      <c r="E4309" s="957">
        <v>1</v>
      </c>
      <c r="F4309" t="s">
        <v>1034</v>
      </c>
      <c r="G4309" s="957" t="s">
        <v>1387</v>
      </c>
      <c r="H4309" t="s">
        <v>393</v>
      </c>
      <c r="I4309" t="s">
        <v>435</v>
      </c>
      <c r="J4309" t="s">
        <v>435</v>
      </c>
      <c r="K4309" t="s">
        <v>435</v>
      </c>
      <c r="M4309" t="s">
        <v>435</v>
      </c>
      <c r="N4309" s="677">
        <f t="shared" ca="1" si="742"/>
        <v>0</v>
      </c>
      <c r="O4309" s="677">
        <f t="shared" ca="1" si="743"/>
        <v>0</v>
      </c>
      <c r="P4309" s="677">
        <f t="shared" ca="1" si="743"/>
        <v>0</v>
      </c>
      <c r="Q4309" s="677">
        <f t="shared" ca="1" si="743"/>
        <v>0</v>
      </c>
      <c r="R4309" s="677">
        <f t="shared" ca="1" si="743"/>
        <v>0</v>
      </c>
      <c r="S4309" s="677">
        <f t="shared" ca="1" si="743"/>
        <v>0</v>
      </c>
      <c r="T4309" s="677">
        <f t="shared" ca="1" si="743"/>
        <v>0</v>
      </c>
      <c r="U4309" s="677">
        <f t="shared" ca="1" si="743"/>
        <v>0</v>
      </c>
      <c r="V4309" s="677">
        <f t="shared" ca="1" si="743"/>
        <v>0</v>
      </c>
      <c r="W4309" s="677">
        <f t="shared" ca="1" si="738"/>
        <v>0</v>
      </c>
      <c r="X4309" s="677">
        <f t="shared" ca="1" si="743"/>
        <v>0</v>
      </c>
      <c r="Y4309" s="677">
        <f t="shared" ca="1" si="743"/>
        <v>0</v>
      </c>
      <c r="Z4309" s="677">
        <f t="shared" ca="1" si="743"/>
        <v>0</v>
      </c>
      <c r="AA4309" t="str">
        <f t="shared" si="739"/>
        <v>ASR_COMP</v>
      </c>
      <c r="AB4309" s="957">
        <f t="shared" si="740"/>
        <v>44682</v>
      </c>
      <c r="AC4309" t="str">
        <f t="shared" si="741"/>
        <v>Unaudited</v>
      </c>
    </row>
    <row r="4310" spans="1:29" x14ac:dyDescent="0.25">
      <c r="A4310" t="s">
        <v>423</v>
      </c>
      <c r="B4310" t="s">
        <v>1388</v>
      </c>
      <c r="C4310" t="s">
        <v>1389</v>
      </c>
      <c r="D4310">
        <v>1900</v>
      </c>
      <c r="E4310" s="957">
        <v>1</v>
      </c>
      <c r="F4310" t="s">
        <v>1034</v>
      </c>
      <c r="G4310" s="957" t="s">
        <v>1387</v>
      </c>
      <c r="H4310" t="s">
        <v>393</v>
      </c>
      <c r="I4310" t="s">
        <v>490</v>
      </c>
      <c r="J4310" t="s">
        <v>12</v>
      </c>
      <c r="K4310" t="s">
        <v>12</v>
      </c>
      <c r="L4310" s="15">
        <v>1.1000000000000001</v>
      </c>
      <c r="M4310" t="s">
        <v>12</v>
      </c>
      <c r="N4310" s="677">
        <f t="shared" ca="1" si="742"/>
        <v>0</v>
      </c>
      <c r="O4310" s="677">
        <f t="shared" ca="1" si="743"/>
        <v>0</v>
      </c>
      <c r="P4310" s="677">
        <f t="shared" ca="1" si="743"/>
        <v>0</v>
      </c>
      <c r="Q4310" s="677">
        <f t="shared" ca="1" si="743"/>
        <v>0</v>
      </c>
      <c r="R4310" s="677">
        <f t="shared" ca="1" si="743"/>
        <v>0</v>
      </c>
      <c r="S4310" s="677">
        <f t="shared" ca="1" si="743"/>
        <v>0</v>
      </c>
      <c r="T4310" s="677">
        <f t="shared" ca="1" si="743"/>
        <v>0</v>
      </c>
      <c r="U4310" s="677">
        <f t="shared" ca="1" si="743"/>
        <v>0</v>
      </c>
      <c r="V4310" s="677">
        <f t="shared" ca="1" si="743"/>
        <v>0</v>
      </c>
      <c r="W4310" s="677">
        <f t="shared" ca="1" si="738"/>
        <v>0</v>
      </c>
      <c r="X4310" s="677">
        <f t="shared" ca="1" si="743"/>
        <v>0</v>
      </c>
      <c r="Y4310" s="677">
        <f t="shared" ca="1" si="743"/>
        <v>0</v>
      </c>
      <c r="Z4310" s="677">
        <f t="shared" ca="1" si="743"/>
        <v>-89190.289813578303</v>
      </c>
      <c r="AA4310" t="str">
        <f t="shared" si="739"/>
        <v>ASR_COMP</v>
      </c>
      <c r="AB4310" s="957">
        <f t="shared" si="740"/>
        <v>44682</v>
      </c>
      <c r="AC4310" t="str">
        <f t="shared" si="741"/>
        <v>Unaudited</v>
      </c>
    </row>
    <row r="4311" spans="1:29" x14ac:dyDescent="0.25">
      <c r="A4311" t="s">
        <v>423</v>
      </c>
      <c r="B4311" t="s">
        <v>1388</v>
      </c>
      <c r="C4311" t="s">
        <v>1389</v>
      </c>
      <c r="D4311">
        <v>1900</v>
      </c>
      <c r="E4311" s="957">
        <v>1</v>
      </c>
      <c r="F4311" t="s">
        <v>1034</v>
      </c>
      <c r="G4311" s="957" t="s">
        <v>1387</v>
      </c>
      <c r="H4311" t="s">
        <v>393</v>
      </c>
      <c r="I4311" t="s">
        <v>490</v>
      </c>
      <c r="J4311" t="s">
        <v>12</v>
      </c>
      <c r="K4311" t="s">
        <v>1331</v>
      </c>
      <c r="L4311" s="15" t="s">
        <v>1322</v>
      </c>
      <c r="M4311" t="s">
        <v>1331</v>
      </c>
      <c r="N4311" s="677">
        <f t="shared" ca="1" si="742"/>
        <v>0</v>
      </c>
      <c r="O4311" s="677">
        <f t="shared" ca="1" si="743"/>
        <v>0</v>
      </c>
      <c r="P4311" s="677">
        <f t="shared" ca="1" si="743"/>
        <v>0</v>
      </c>
      <c r="Q4311" s="677">
        <f t="shared" ca="1" si="743"/>
        <v>0</v>
      </c>
      <c r="R4311" s="677">
        <f t="shared" ca="1" si="743"/>
        <v>0</v>
      </c>
      <c r="S4311" s="677">
        <f t="shared" ca="1" si="743"/>
        <v>0</v>
      </c>
      <c r="T4311" s="677">
        <f t="shared" ca="1" si="743"/>
        <v>0</v>
      </c>
      <c r="U4311" s="677">
        <f t="shared" ca="1" si="743"/>
        <v>0</v>
      </c>
      <c r="V4311" s="677">
        <f t="shared" ca="1" si="743"/>
        <v>0</v>
      </c>
      <c r="W4311" s="677">
        <f t="shared" ca="1" si="738"/>
        <v>0</v>
      </c>
      <c r="X4311" s="677">
        <f t="shared" ca="1" si="743"/>
        <v>0</v>
      </c>
      <c r="Y4311" s="677">
        <f t="shared" ca="1" si="743"/>
        <v>0</v>
      </c>
      <c r="Z4311" s="677">
        <f t="shared" ca="1" si="743"/>
        <v>-1694808.2195074626</v>
      </c>
      <c r="AA4311" t="str">
        <f t="shared" si="739"/>
        <v>ASR_COMP</v>
      </c>
      <c r="AB4311" s="957">
        <f t="shared" si="740"/>
        <v>44682</v>
      </c>
      <c r="AC4311" t="str">
        <f t="shared" si="741"/>
        <v>Unaudited</v>
      </c>
    </row>
    <row r="4312" spans="1:29" x14ac:dyDescent="0.25">
      <c r="A4312" t="s">
        <v>423</v>
      </c>
      <c r="B4312" t="s">
        <v>1388</v>
      </c>
      <c r="C4312" t="s">
        <v>1389</v>
      </c>
      <c r="D4312">
        <v>1900</v>
      </c>
      <c r="E4312" s="957">
        <v>1</v>
      </c>
      <c r="F4312" t="s">
        <v>1034</v>
      </c>
      <c r="G4312" s="957" t="s">
        <v>1387</v>
      </c>
      <c r="H4312" t="s">
        <v>393</v>
      </c>
      <c r="I4312" t="s">
        <v>490</v>
      </c>
      <c r="J4312" t="s">
        <v>493</v>
      </c>
      <c r="K4312" t="s">
        <v>494</v>
      </c>
      <c r="L4312" s="15" t="s">
        <v>63</v>
      </c>
      <c r="M4312" t="s">
        <v>346</v>
      </c>
      <c r="N4312" s="677">
        <f t="shared" ca="1" si="742"/>
        <v>0</v>
      </c>
      <c r="O4312" s="677">
        <f t="shared" ca="1" si="743"/>
        <v>0</v>
      </c>
      <c r="P4312" s="677">
        <f t="shared" ca="1" si="743"/>
        <v>0</v>
      </c>
      <c r="Q4312" s="677">
        <f t="shared" ca="1" si="743"/>
        <v>0</v>
      </c>
      <c r="R4312" s="677">
        <f t="shared" ca="1" si="743"/>
        <v>0</v>
      </c>
      <c r="S4312" s="677">
        <f t="shared" ca="1" si="743"/>
        <v>0</v>
      </c>
      <c r="T4312" s="677">
        <f t="shared" ca="1" si="743"/>
        <v>0</v>
      </c>
      <c r="U4312" s="677">
        <f t="shared" ca="1" si="743"/>
        <v>0</v>
      </c>
      <c r="V4312" s="677">
        <f t="shared" ca="1" si="743"/>
        <v>0</v>
      </c>
      <c r="W4312" s="677">
        <f t="shared" ca="1" si="738"/>
        <v>0</v>
      </c>
      <c r="X4312" s="677">
        <f t="shared" ca="1" si="743"/>
        <v>0</v>
      </c>
      <c r="Y4312" s="677">
        <f t="shared" ca="1" si="743"/>
        <v>0</v>
      </c>
      <c r="Z4312" s="677">
        <f t="shared" ca="1" si="743"/>
        <v>0</v>
      </c>
      <c r="AA4312" t="str">
        <f t="shared" si="739"/>
        <v>ASR_COMP</v>
      </c>
      <c r="AB4312" s="957">
        <f t="shared" si="740"/>
        <v>44682</v>
      </c>
      <c r="AC4312" t="str">
        <f t="shared" si="741"/>
        <v>Unaudited</v>
      </c>
    </row>
    <row r="4313" spans="1:29" x14ac:dyDescent="0.25">
      <c r="A4313" t="s">
        <v>423</v>
      </c>
      <c r="B4313" t="s">
        <v>1388</v>
      </c>
      <c r="C4313" t="s">
        <v>1389</v>
      </c>
      <c r="D4313">
        <v>1900</v>
      </c>
      <c r="E4313" s="957">
        <v>1</v>
      </c>
      <c r="F4313" t="s">
        <v>1034</v>
      </c>
      <c r="G4313" s="957" t="s">
        <v>1387</v>
      </c>
      <c r="H4313" t="s">
        <v>393</v>
      </c>
      <c r="I4313" t="s">
        <v>490</v>
      </c>
      <c r="J4313" t="s">
        <v>493</v>
      </c>
      <c r="K4313" t="s">
        <v>1022</v>
      </c>
      <c r="L4313" s="15" t="s">
        <v>918</v>
      </c>
      <c r="M4313" t="s">
        <v>919</v>
      </c>
      <c r="N4313" s="677">
        <f t="shared" ca="1" si="742"/>
        <v>0</v>
      </c>
      <c r="O4313" s="677">
        <f t="shared" ca="1" si="743"/>
        <v>0</v>
      </c>
      <c r="P4313" s="677">
        <f t="shared" ca="1" si="743"/>
        <v>0</v>
      </c>
      <c r="Q4313" s="677">
        <f t="shared" ca="1" si="743"/>
        <v>0</v>
      </c>
      <c r="R4313" s="677">
        <f t="shared" ca="1" si="743"/>
        <v>0</v>
      </c>
      <c r="S4313" s="677">
        <f t="shared" ca="1" si="743"/>
        <v>0</v>
      </c>
      <c r="T4313" s="677">
        <f t="shared" ca="1" si="743"/>
        <v>0</v>
      </c>
      <c r="U4313" s="677">
        <f t="shared" ca="1" si="743"/>
        <v>0</v>
      </c>
      <c r="V4313" s="677">
        <f t="shared" ca="1" si="743"/>
        <v>0</v>
      </c>
      <c r="W4313" s="677">
        <f t="shared" ca="1" si="738"/>
        <v>0</v>
      </c>
      <c r="X4313" s="677">
        <f t="shared" ca="1" si="743"/>
        <v>0</v>
      </c>
      <c r="Y4313" s="677">
        <f t="shared" ca="1" si="743"/>
        <v>0</v>
      </c>
      <c r="Z4313" s="677">
        <f t="shared" ca="1" si="743"/>
        <v>-23038.331198247186</v>
      </c>
      <c r="AA4313" t="str">
        <f t="shared" si="739"/>
        <v>ASR_COMP</v>
      </c>
      <c r="AB4313" s="957">
        <f t="shared" si="740"/>
        <v>44682</v>
      </c>
      <c r="AC4313" t="str">
        <f t="shared" si="741"/>
        <v>Unaudited</v>
      </c>
    </row>
    <row r="4314" spans="1:29" x14ac:dyDescent="0.25">
      <c r="A4314" t="s">
        <v>423</v>
      </c>
      <c r="B4314" t="s">
        <v>1388</v>
      </c>
      <c r="C4314" t="s">
        <v>1389</v>
      </c>
      <c r="D4314">
        <v>1900</v>
      </c>
      <c r="E4314" s="957">
        <v>1</v>
      </c>
      <c r="F4314" t="s">
        <v>1034</v>
      </c>
      <c r="G4314" s="957" t="s">
        <v>1387</v>
      </c>
      <c r="H4314" t="s">
        <v>393</v>
      </c>
      <c r="I4314" t="s">
        <v>490</v>
      </c>
      <c r="J4314" t="s">
        <v>13</v>
      </c>
      <c r="K4314" t="s">
        <v>495</v>
      </c>
      <c r="L4314" s="15" t="s">
        <v>97</v>
      </c>
      <c r="M4314" t="s">
        <v>149</v>
      </c>
      <c r="N4314" s="677">
        <f t="shared" ca="1" si="742"/>
        <v>0</v>
      </c>
      <c r="O4314" s="677">
        <f t="shared" ca="1" si="743"/>
        <v>0</v>
      </c>
      <c r="P4314" s="677">
        <f t="shared" ca="1" si="743"/>
        <v>0</v>
      </c>
      <c r="Q4314" s="677">
        <f t="shared" ca="1" si="743"/>
        <v>0</v>
      </c>
      <c r="R4314" s="677">
        <f t="shared" ca="1" si="743"/>
        <v>0</v>
      </c>
      <c r="S4314" s="677">
        <f t="shared" ca="1" si="743"/>
        <v>0</v>
      </c>
      <c r="T4314" s="677">
        <f t="shared" ca="1" si="743"/>
        <v>0</v>
      </c>
      <c r="U4314" s="677">
        <f t="shared" ca="1" si="743"/>
        <v>0</v>
      </c>
      <c r="V4314" s="677">
        <f t="shared" ca="1" si="743"/>
        <v>0</v>
      </c>
      <c r="W4314" s="677">
        <f t="shared" ca="1" si="738"/>
        <v>0</v>
      </c>
      <c r="X4314" s="677">
        <f t="shared" ca="1" si="743"/>
        <v>0</v>
      </c>
      <c r="Y4314" s="677">
        <f t="shared" ca="1" si="743"/>
        <v>0</v>
      </c>
      <c r="Z4314" s="677">
        <f t="shared" ca="1" si="743"/>
        <v>0</v>
      </c>
      <c r="AA4314" t="str">
        <f t="shared" si="739"/>
        <v>ASR_COMP</v>
      </c>
      <c r="AB4314" s="957">
        <f t="shared" si="740"/>
        <v>44682</v>
      </c>
      <c r="AC4314" t="str">
        <f t="shared" si="741"/>
        <v>Unaudited</v>
      </c>
    </row>
    <row r="4315" spans="1:29" x14ac:dyDescent="0.25">
      <c r="A4315" t="s">
        <v>423</v>
      </c>
      <c r="B4315" t="s">
        <v>1388</v>
      </c>
      <c r="C4315" t="s">
        <v>1389</v>
      </c>
      <c r="D4315">
        <v>1900</v>
      </c>
      <c r="E4315" s="957">
        <v>1</v>
      </c>
      <c r="F4315" t="s">
        <v>1034</v>
      </c>
      <c r="G4315" s="957" t="s">
        <v>1387</v>
      </c>
      <c r="H4315" t="s">
        <v>393</v>
      </c>
      <c r="I4315" t="s">
        <v>490</v>
      </c>
      <c r="J4315" t="s">
        <v>13</v>
      </c>
      <c r="K4315" t="s">
        <v>13</v>
      </c>
      <c r="L4315" s="15" t="s">
        <v>35</v>
      </c>
      <c r="M4315" t="s">
        <v>13</v>
      </c>
      <c r="N4315" s="677">
        <f t="shared" ca="1" si="742"/>
        <v>0</v>
      </c>
      <c r="O4315" s="677">
        <f t="shared" ca="1" si="743"/>
        <v>0</v>
      </c>
      <c r="P4315" s="677">
        <f t="shared" ca="1" si="743"/>
        <v>0</v>
      </c>
      <c r="Q4315" s="677">
        <f t="shared" ca="1" si="743"/>
        <v>0</v>
      </c>
      <c r="R4315" s="677">
        <f t="shared" ca="1" si="743"/>
        <v>0</v>
      </c>
      <c r="S4315" s="677">
        <f t="shared" ca="1" si="743"/>
        <v>0</v>
      </c>
      <c r="T4315" s="677">
        <f t="shared" ca="1" si="743"/>
        <v>0</v>
      </c>
      <c r="U4315" s="677">
        <f t="shared" ca="1" si="743"/>
        <v>0</v>
      </c>
      <c r="V4315" s="677">
        <f t="shared" ca="1" si="743"/>
        <v>0</v>
      </c>
      <c r="W4315" s="677">
        <f t="shared" ca="1" si="738"/>
        <v>0</v>
      </c>
      <c r="X4315" s="677">
        <f t="shared" ca="1" si="743"/>
        <v>0</v>
      </c>
      <c r="Y4315" s="677">
        <f t="shared" ca="1" si="743"/>
        <v>0</v>
      </c>
      <c r="Z4315" s="677">
        <f t="shared" ca="1" si="743"/>
        <v>0</v>
      </c>
      <c r="AA4315" t="str">
        <f t="shared" si="739"/>
        <v>ASR_COMP</v>
      </c>
      <c r="AB4315" s="957">
        <f t="shared" si="740"/>
        <v>44682</v>
      </c>
      <c r="AC4315" t="str">
        <f t="shared" si="741"/>
        <v>Unaudited</v>
      </c>
    </row>
    <row r="4316" spans="1:29" x14ac:dyDescent="0.25">
      <c r="A4316" t="s">
        <v>423</v>
      </c>
      <c r="B4316" t="s">
        <v>1388</v>
      </c>
      <c r="C4316" t="s">
        <v>1389</v>
      </c>
      <c r="D4316">
        <v>1900</v>
      </c>
      <c r="E4316" s="957">
        <v>1</v>
      </c>
      <c r="F4316" t="s">
        <v>1034</v>
      </c>
      <c r="G4316" s="957" t="s">
        <v>1387</v>
      </c>
      <c r="H4316" t="s">
        <v>393</v>
      </c>
      <c r="I4316" t="s">
        <v>491</v>
      </c>
      <c r="J4316" t="s">
        <v>447</v>
      </c>
      <c r="K4316" t="s">
        <v>0</v>
      </c>
      <c r="L4316" s="15">
        <v>2.1</v>
      </c>
      <c r="M4316" t="s">
        <v>150</v>
      </c>
      <c r="N4316" s="677">
        <f t="shared" ca="1" si="742"/>
        <v>0</v>
      </c>
      <c r="O4316" s="677">
        <f t="shared" ca="1" si="743"/>
        <v>0</v>
      </c>
      <c r="P4316" s="677">
        <f t="shared" ca="1" si="743"/>
        <v>0</v>
      </c>
      <c r="Q4316" s="677">
        <f t="shared" ca="1" si="743"/>
        <v>0</v>
      </c>
      <c r="R4316" s="677">
        <f t="shared" ca="1" si="743"/>
        <v>0</v>
      </c>
      <c r="S4316" s="677">
        <f t="shared" ca="1" si="743"/>
        <v>0</v>
      </c>
      <c r="T4316" s="677">
        <f t="shared" ca="1" si="743"/>
        <v>0</v>
      </c>
      <c r="U4316" s="677">
        <f t="shared" ca="1" si="743"/>
        <v>0</v>
      </c>
      <c r="V4316" s="677">
        <f t="shared" ca="1" si="743"/>
        <v>0</v>
      </c>
      <c r="W4316" s="677">
        <f t="shared" ca="1" si="738"/>
        <v>0</v>
      </c>
      <c r="X4316" s="677">
        <f t="shared" ca="1" si="743"/>
        <v>0</v>
      </c>
      <c r="Y4316" s="677">
        <f t="shared" ca="1" si="743"/>
        <v>0</v>
      </c>
      <c r="Z4316" s="677">
        <f t="shared" ca="1" si="743"/>
        <v>998659.32777906058</v>
      </c>
      <c r="AA4316" t="str">
        <f t="shared" si="739"/>
        <v>ASR_COMP</v>
      </c>
      <c r="AB4316" s="957">
        <f t="shared" si="740"/>
        <v>44682</v>
      </c>
      <c r="AC4316" t="str">
        <f t="shared" si="741"/>
        <v>Unaudited</v>
      </c>
    </row>
    <row r="4317" spans="1:29" x14ac:dyDescent="0.25">
      <c r="A4317" t="s">
        <v>423</v>
      </c>
      <c r="B4317" t="s">
        <v>1388</v>
      </c>
      <c r="C4317" t="s">
        <v>1389</v>
      </c>
      <c r="D4317">
        <v>1900</v>
      </c>
      <c r="E4317" s="957">
        <v>1</v>
      </c>
      <c r="F4317" t="s">
        <v>1034</v>
      </c>
      <c r="G4317" s="957" t="s">
        <v>1387</v>
      </c>
      <c r="H4317" t="s">
        <v>393</v>
      </c>
      <c r="I4317" t="s">
        <v>491</v>
      </c>
      <c r="J4317" t="s">
        <v>447</v>
      </c>
      <c r="K4317" t="s">
        <v>0</v>
      </c>
      <c r="L4317" s="15">
        <v>2.2000000000000002</v>
      </c>
      <c r="M4317" t="s">
        <v>151</v>
      </c>
      <c r="N4317" s="677">
        <f t="shared" ca="1" si="742"/>
        <v>0</v>
      </c>
      <c r="O4317" s="677">
        <f t="shared" ca="1" si="743"/>
        <v>0</v>
      </c>
      <c r="P4317" s="677">
        <f t="shared" ca="1" si="743"/>
        <v>0</v>
      </c>
      <c r="Q4317" s="677">
        <f t="shared" ca="1" si="743"/>
        <v>0</v>
      </c>
      <c r="R4317" s="677">
        <f t="shared" ca="1" si="743"/>
        <v>0</v>
      </c>
      <c r="S4317" s="677">
        <f t="shared" ca="1" si="743"/>
        <v>0</v>
      </c>
      <c r="T4317" s="677">
        <f t="shared" ca="1" si="743"/>
        <v>0</v>
      </c>
      <c r="U4317" s="677">
        <f t="shared" ca="1" si="743"/>
        <v>0</v>
      </c>
      <c r="V4317" s="677">
        <f t="shared" ca="1" si="743"/>
        <v>0</v>
      </c>
      <c r="W4317" s="677">
        <f t="shared" ca="1" si="738"/>
        <v>0</v>
      </c>
      <c r="X4317" s="677">
        <f t="shared" ca="1" si="743"/>
        <v>0</v>
      </c>
      <c r="Y4317" s="677">
        <f t="shared" ca="1" si="743"/>
        <v>0</v>
      </c>
      <c r="Z4317" s="677">
        <f t="shared" ca="1" si="743"/>
        <v>-2387452.5387070673</v>
      </c>
      <c r="AA4317" t="str">
        <f t="shared" si="739"/>
        <v>ASR_COMP</v>
      </c>
      <c r="AB4317" s="957">
        <f t="shared" si="740"/>
        <v>44682</v>
      </c>
      <c r="AC4317" t="str">
        <f t="shared" si="741"/>
        <v>Unaudited</v>
      </c>
    </row>
    <row r="4318" spans="1:29" x14ac:dyDescent="0.25">
      <c r="A4318" t="s">
        <v>423</v>
      </c>
      <c r="B4318" t="s">
        <v>1388</v>
      </c>
      <c r="C4318" t="s">
        <v>1389</v>
      </c>
      <c r="D4318">
        <v>1900</v>
      </c>
      <c r="E4318" s="957">
        <v>1</v>
      </c>
      <c r="F4318" t="s">
        <v>1034</v>
      </c>
      <c r="G4318" s="957" t="s">
        <v>1387</v>
      </c>
      <c r="H4318" t="s">
        <v>393</v>
      </c>
      <c r="I4318" t="s">
        <v>491</v>
      </c>
      <c r="J4318" t="s">
        <v>447</v>
      </c>
      <c r="K4318" t="s">
        <v>0</v>
      </c>
      <c r="L4318" s="15">
        <v>2.2999999999999998</v>
      </c>
      <c r="M4318" t="s">
        <v>152</v>
      </c>
      <c r="N4318" s="677">
        <f t="shared" ca="1" si="742"/>
        <v>0</v>
      </c>
      <c r="O4318" s="677">
        <f t="shared" ca="1" si="743"/>
        <v>0</v>
      </c>
      <c r="P4318" s="677">
        <f t="shared" ca="1" si="743"/>
        <v>0</v>
      </c>
      <c r="Q4318" s="677">
        <f t="shared" ca="1" si="743"/>
        <v>0</v>
      </c>
      <c r="R4318" s="677">
        <f t="shared" ca="1" si="743"/>
        <v>0</v>
      </c>
      <c r="S4318" s="677">
        <f t="shared" ca="1" si="743"/>
        <v>0</v>
      </c>
      <c r="T4318" s="677">
        <f t="shared" ca="1" si="743"/>
        <v>0</v>
      </c>
      <c r="U4318" s="677">
        <f t="shared" ca="1" si="743"/>
        <v>0</v>
      </c>
      <c r="V4318" s="677">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7">
        <f t="shared" ca="1" si="738"/>
        <v>0</v>
      </c>
      <c r="X4318" s="677">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7">
        <f t="shared" ca="1" si="744"/>
        <v>0</v>
      </c>
      <c r="Z4318" s="677">
        <f t="shared" ca="1" si="744"/>
        <v>202141.81479951972</v>
      </c>
      <c r="AA4318" t="str">
        <f t="shared" si="739"/>
        <v>ASR_COMP</v>
      </c>
      <c r="AB4318" s="957">
        <f t="shared" si="740"/>
        <v>44682</v>
      </c>
      <c r="AC4318" t="str">
        <f t="shared" si="741"/>
        <v>Unaudited</v>
      </c>
    </row>
    <row r="4319" spans="1:29" x14ac:dyDescent="0.25">
      <c r="A4319" t="s">
        <v>423</v>
      </c>
      <c r="B4319" t="s">
        <v>1388</v>
      </c>
      <c r="C4319" t="s">
        <v>1389</v>
      </c>
      <c r="D4319">
        <v>1900</v>
      </c>
      <c r="E4319" s="957">
        <v>1</v>
      </c>
      <c r="F4319" t="s">
        <v>1034</v>
      </c>
      <c r="G4319" s="957" t="s">
        <v>1387</v>
      </c>
      <c r="H4319" t="s">
        <v>393</v>
      </c>
      <c r="I4319" t="s">
        <v>491</v>
      </c>
      <c r="J4319" t="s">
        <v>447</v>
      </c>
      <c r="K4319" t="s">
        <v>0</v>
      </c>
      <c r="L4319" s="15">
        <v>2.4</v>
      </c>
      <c r="M4319" t="s">
        <v>153</v>
      </c>
      <c r="N4319" s="677">
        <f t="shared" ca="1" si="742"/>
        <v>0</v>
      </c>
      <c r="O4319" s="677">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7">
        <f t="shared" ca="1" si="745"/>
        <v>0</v>
      </c>
      <c r="Q4319" s="677">
        <f t="shared" ca="1" si="745"/>
        <v>0</v>
      </c>
      <c r="R4319" s="677">
        <f t="shared" ca="1" si="745"/>
        <v>0</v>
      </c>
      <c r="S4319" s="677">
        <f t="shared" ca="1" si="745"/>
        <v>0</v>
      </c>
      <c r="T4319" s="677">
        <f t="shared" ca="1" si="745"/>
        <v>0</v>
      </c>
      <c r="U4319" s="677">
        <f t="shared" ca="1" si="745"/>
        <v>0</v>
      </c>
      <c r="V4319" s="677">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7">
        <f t="shared" ca="1" si="738"/>
        <v>0</v>
      </c>
      <c r="X4319" s="677">
        <f t="shared" ca="1" si="744"/>
        <v>0</v>
      </c>
      <c r="Y4319" s="677">
        <f t="shared" ca="1" si="744"/>
        <v>0</v>
      </c>
      <c r="Z4319" s="677">
        <f t="shared" ca="1" si="744"/>
        <v>-52786.513085662882</v>
      </c>
      <c r="AA4319" t="str">
        <f t="shared" si="739"/>
        <v>ASR_COMP</v>
      </c>
      <c r="AB4319" s="957">
        <f t="shared" si="740"/>
        <v>44682</v>
      </c>
      <c r="AC4319" t="str">
        <f t="shared" si="741"/>
        <v>Unaudited</v>
      </c>
    </row>
    <row r="4320" spans="1:29" x14ac:dyDescent="0.25">
      <c r="A4320" t="s">
        <v>423</v>
      </c>
      <c r="B4320" t="s">
        <v>1388</v>
      </c>
      <c r="C4320" t="s">
        <v>1389</v>
      </c>
      <c r="D4320">
        <v>1900</v>
      </c>
      <c r="E4320" s="957">
        <v>1</v>
      </c>
      <c r="F4320" t="s">
        <v>1034</v>
      </c>
      <c r="G4320" s="957" t="s">
        <v>1387</v>
      </c>
      <c r="H4320" t="s">
        <v>393</v>
      </c>
      <c r="I4320" t="s">
        <v>491</v>
      </c>
      <c r="J4320" t="s">
        <v>447</v>
      </c>
      <c r="K4320" t="s">
        <v>0</v>
      </c>
      <c r="L4320" s="15">
        <v>2.5</v>
      </c>
      <c r="M4320" t="s">
        <v>154</v>
      </c>
      <c r="N4320" s="677">
        <f t="shared" ca="1" si="742"/>
        <v>0</v>
      </c>
      <c r="O4320" s="677">
        <f t="shared" ca="1" si="745"/>
        <v>0</v>
      </c>
      <c r="P4320" s="677">
        <f t="shared" ca="1" si="745"/>
        <v>0</v>
      </c>
      <c r="Q4320" s="677">
        <f t="shared" ca="1" si="745"/>
        <v>0</v>
      </c>
      <c r="R4320" s="677">
        <f t="shared" ca="1" si="745"/>
        <v>0</v>
      </c>
      <c r="S4320" s="677">
        <f t="shared" ca="1" si="745"/>
        <v>0</v>
      </c>
      <c r="T4320" s="677">
        <f t="shared" ca="1" si="745"/>
        <v>0</v>
      </c>
      <c r="U4320" s="677">
        <f t="shared" ca="1" si="745"/>
        <v>0</v>
      </c>
      <c r="V4320" s="677">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7">
        <f t="shared" ca="1" si="738"/>
        <v>0</v>
      </c>
      <c r="X4320" s="677">
        <f t="shared" ca="1" si="744"/>
        <v>0</v>
      </c>
      <c r="Y4320" s="677">
        <f t="shared" ca="1" si="744"/>
        <v>0</v>
      </c>
      <c r="Z4320" s="677">
        <f t="shared" ca="1" si="744"/>
        <v>54796.463177715508</v>
      </c>
      <c r="AA4320" t="str">
        <f t="shared" si="739"/>
        <v>ASR_COMP</v>
      </c>
      <c r="AB4320" s="957">
        <f t="shared" si="740"/>
        <v>44682</v>
      </c>
      <c r="AC4320" t="str">
        <f t="shared" si="741"/>
        <v>Unaudited</v>
      </c>
    </row>
    <row r="4321" spans="1:29" x14ac:dyDescent="0.25">
      <c r="A4321" t="s">
        <v>423</v>
      </c>
      <c r="B4321" t="s">
        <v>1388</v>
      </c>
      <c r="C4321" t="s">
        <v>1389</v>
      </c>
      <c r="D4321">
        <v>1900</v>
      </c>
      <c r="E4321" s="957">
        <v>1</v>
      </c>
      <c r="F4321" t="s">
        <v>1034</v>
      </c>
      <c r="G4321" s="957" t="s">
        <v>1387</v>
      </c>
      <c r="H4321" t="s">
        <v>393</v>
      </c>
      <c r="I4321" t="s">
        <v>491</v>
      </c>
      <c r="J4321" t="s">
        <v>447</v>
      </c>
      <c r="K4321" t="s">
        <v>0</v>
      </c>
      <c r="L4321" s="15" t="s">
        <v>99</v>
      </c>
      <c r="M4321" t="s">
        <v>7</v>
      </c>
      <c r="N4321" s="677">
        <f t="shared" ca="1" si="742"/>
        <v>0</v>
      </c>
      <c r="O4321" s="677">
        <f t="shared" ca="1" si="745"/>
        <v>0</v>
      </c>
      <c r="P4321" s="677">
        <f t="shared" ca="1" si="745"/>
        <v>0</v>
      </c>
      <c r="Q4321" s="677">
        <f t="shared" ca="1" si="745"/>
        <v>0</v>
      </c>
      <c r="R4321" s="677">
        <f t="shared" ca="1" si="745"/>
        <v>0</v>
      </c>
      <c r="S4321" s="677">
        <f t="shared" ca="1" si="745"/>
        <v>0</v>
      </c>
      <c r="T4321" s="677">
        <f t="shared" ca="1" si="745"/>
        <v>0</v>
      </c>
      <c r="U4321" s="677">
        <f t="shared" ca="1" si="745"/>
        <v>0</v>
      </c>
      <c r="V4321" s="677">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7">
        <f t="shared" ca="1" si="738"/>
        <v>0</v>
      </c>
      <c r="X4321" s="677">
        <f t="shared" ca="1" si="744"/>
        <v>0</v>
      </c>
      <c r="Y4321" s="677">
        <f t="shared" ca="1" si="744"/>
        <v>0</v>
      </c>
      <c r="Z4321" s="677">
        <f t="shared" ca="1" si="744"/>
        <v>0</v>
      </c>
      <c r="AA4321" t="str">
        <f t="shared" si="739"/>
        <v>ASR_COMP</v>
      </c>
      <c r="AB4321" s="957">
        <f t="shared" si="740"/>
        <v>44682</v>
      </c>
      <c r="AC4321" t="str">
        <f t="shared" si="741"/>
        <v>Unaudited</v>
      </c>
    </row>
    <row r="4322" spans="1:29" x14ac:dyDescent="0.25">
      <c r="A4322" t="s">
        <v>423</v>
      </c>
      <c r="B4322" t="s">
        <v>1388</v>
      </c>
      <c r="C4322" t="s">
        <v>1389</v>
      </c>
      <c r="D4322">
        <v>1900</v>
      </c>
      <c r="E4322">
        <v>1</v>
      </c>
      <c r="F4322" t="s">
        <v>1034</v>
      </c>
      <c r="G4322" t="s">
        <v>1387</v>
      </c>
      <c r="H4322" t="s">
        <v>393</v>
      </c>
      <c r="I4322" t="s">
        <v>491</v>
      </c>
      <c r="J4322" t="s">
        <v>447</v>
      </c>
      <c r="K4322" t="s">
        <v>0</v>
      </c>
      <c r="L4322" s="15" t="s">
        <v>155</v>
      </c>
      <c r="M4322" t="s">
        <v>454</v>
      </c>
      <c r="N4322" s="677">
        <f t="shared" ca="1" si="742"/>
        <v>0</v>
      </c>
      <c r="O4322" s="677">
        <f t="shared" ca="1" si="745"/>
        <v>0</v>
      </c>
      <c r="P4322" s="677">
        <f t="shared" ca="1" si="745"/>
        <v>0</v>
      </c>
      <c r="Q4322" s="677">
        <f t="shared" ca="1" si="745"/>
        <v>0</v>
      </c>
      <c r="R4322" s="677">
        <f t="shared" ca="1" si="745"/>
        <v>0</v>
      </c>
      <c r="S4322" s="677">
        <f t="shared" ca="1" si="745"/>
        <v>0</v>
      </c>
      <c r="T4322" s="677">
        <f t="shared" ca="1" si="745"/>
        <v>0</v>
      </c>
      <c r="U4322" s="677">
        <f t="shared" ca="1" si="745"/>
        <v>0</v>
      </c>
      <c r="V4322" s="677">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7">
        <f t="shared" ca="1" si="738"/>
        <v>0</v>
      </c>
      <c r="X4322" s="677">
        <f t="shared" ca="1" si="744"/>
        <v>0</v>
      </c>
      <c r="Y4322" s="677">
        <f t="shared" ca="1" si="744"/>
        <v>0</v>
      </c>
      <c r="Z4322" s="677">
        <f t="shared" ca="1" si="744"/>
        <v>0</v>
      </c>
      <c r="AA4322" t="str">
        <f t="shared" si="739"/>
        <v>ASR_COMP</v>
      </c>
      <c r="AB4322" s="957">
        <f t="shared" si="740"/>
        <v>44682</v>
      </c>
      <c r="AC4322" t="str">
        <f t="shared" si="741"/>
        <v>Unaudited</v>
      </c>
    </row>
    <row r="4323" spans="1:29" x14ac:dyDescent="0.25">
      <c r="A4323" t="s">
        <v>423</v>
      </c>
      <c r="B4323" t="s">
        <v>1388</v>
      </c>
      <c r="C4323" t="s">
        <v>1389</v>
      </c>
      <c r="D4323">
        <v>1900</v>
      </c>
      <c r="E4323">
        <v>1</v>
      </c>
      <c r="F4323" t="s">
        <v>1034</v>
      </c>
      <c r="G4323" t="s">
        <v>1387</v>
      </c>
      <c r="H4323" t="s">
        <v>393</v>
      </c>
      <c r="I4323" t="s">
        <v>491</v>
      </c>
      <c r="J4323" t="s">
        <v>447</v>
      </c>
      <c r="K4323" t="s">
        <v>0</v>
      </c>
      <c r="L4323" s="15" t="s">
        <v>920</v>
      </c>
      <c r="M4323" t="s">
        <v>24</v>
      </c>
      <c r="N4323" s="677">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7">
        <f t="shared" ca="1" si="746"/>
        <v>0</v>
      </c>
      <c r="P4323" s="677">
        <f t="shared" ca="1" si="746"/>
        <v>0</v>
      </c>
      <c r="Q4323" s="677">
        <f t="shared" ca="1" si="746"/>
        <v>0</v>
      </c>
      <c r="R4323" s="677">
        <f t="shared" ca="1" si="746"/>
        <v>0</v>
      </c>
      <c r="S4323" s="677">
        <f t="shared" ca="1" si="746"/>
        <v>0</v>
      </c>
      <c r="T4323" s="677">
        <f t="shared" ca="1" si="746"/>
        <v>0</v>
      </c>
      <c r="U4323" s="677">
        <f t="shared" ca="1" si="746"/>
        <v>0</v>
      </c>
      <c r="V4323" s="677">
        <f t="shared" ca="1" si="746"/>
        <v>0</v>
      </c>
      <c r="W4323" s="677">
        <f t="shared" ca="1" si="738"/>
        <v>0</v>
      </c>
      <c r="X4323" s="677">
        <f t="shared" ca="1" si="746"/>
        <v>0</v>
      </c>
      <c r="Y4323" s="677">
        <f t="shared" ca="1" si="746"/>
        <v>0</v>
      </c>
      <c r="Z4323" s="677">
        <f t="shared" ca="1" si="746"/>
        <v>365272.91343573784</v>
      </c>
      <c r="AA4323" t="str">
        <f t="shared" si="739"/>
        <v>ASR_COMP</v>
      </c>
      <c r="AB4323" s="957">
        <f t="shared" si="740"/>
        <v>44682</v>
      </c>
      <c r="AC4323" t="str">
        <f t="shared" si="741"/>
        <v>Unaudited</v>
      </c>
    </row>
    <row r="4324" spans="1:29" x14ac:dyDescent="0.25">
      <c r="A4324" t="s">
        <v>423</v>
      </c>
      <c r="B4324" t="s">
        <v>1388</v>
      </c>
      <c r="C4324" t="s">
        <v>1389</v>
      </c>
      <c r="D4324">
        <v>1900</v>
      </c>
      <c r="E4324">
        <v>1</v>
      </c>
      <c r="F4324" t="s">
        <v>1034</v>
      </c>
      <c r="G4324" t="s">
        <v>1387</v>
      </c>
      <c r="H4324" t="s">
        <v>393</v>
      </c>
      <c r="I4324" t="s">
        <v>491</v>
      </c>
      <c r="J4324" t="s">
        <v>447</v>
      </c>
      <c r="K4324" t="s">
        <v>53</v>
      </c>
      <c r="L4324" s="15">
        <v>3.1</v>
      </c>
      <c r="M4324" t="s">
        <v>33</v>
      </c>
      <c r="N4324" s="677">
        <f t="shared" ca="1" si="746"/>
        <v>0</v>
      </c>
      <c r="O4324" s="677">
        <f t="shared" ca="1" si="746"/>
        <v>0</v>
      </c>
      <c r="P4324" s="677">
        <f t="shared" ca="1" si="746"/>
        <v>0</v>
      </c>
      <c r="Q4324" s="677">
        <f t="shared" ca="1" si="746"/>
        <v>0</v>
      </c>
      <c r="R4324" s="677">
        <f t="shared" ca="1" si="746"/>
        <v>0</v>
      </c>
      <c r="S4324" s="677">
        <f t="shared" ca="1" si="746"/>
        <v>0</v>
      </c>
      <c r="T4324" s="677">
        <f t="shared" ca="1" si="746"/>
        <v>0</v>
      </c>
      <c r="U4324" s="677">
        <f t="shared" ca="1" si="746"/>
        <v>0</v>
      </c>
      <c r="V4324" s="677">
        <f t="shared" ca="1" si="746"/>
        <v>0</v>
      </c>
      <c r="W4324" s="677">
        <f t="shared" ca="1" si="738"/>
        <v>0</v>
      </c>
      <c r="X4324" s="677">
        <f t="shared" ca="1" si="746"/>
        <v>0</v>
      </c>
      <c r="Y4324" s="677">
        <f t="shared" ca="1" si="746"/>
        <v>0</v>
      </c>
      <c r="Z4324" s="677">
        <f t="shared" ca="1" si="746"/>
        <v>71348.700747695577</v>
      </c>
      <c r="AA4324" t="str">
        <f t="shared" si="739"/>
        <v>ASR_COMP</v>
      </c>
      <c r="AB4324" s="957">
        <f t="shared" si="740"/>
        <v>44682</v>
      </c>
      <c r="AC4324" t="str">
        <f t="shared" si="741"/>
        <v>Unaudited</v>
      </c>
    </row>
    <row r="4325" spans="1:29" x14ac:dyDescent="0.25">
      <c r="A4325" t="s">
        <v>423</v>
      </c>
      <c r="B4325" t="s">
        <v>1388</v>
      </c>
      <c r="C4325" t="s">
        <v>1389</v>
      </c>
      <c r="D4325">
        <v>1900</v>
      </c>
      <c r="E4325">
        <v>1</v>
      </c>
      <c r="F4325" t="s">
        <v>1034</v>
      </c>
      <c r="G4325" t="s">
        <v>1387</v>
      </c>
      <c r="H4325" t="s">
        <v>393</v>
      </c>
      <c r="I4325" t="s">
        <v>491</v>
      </c>
      <c r="J4325" t="s">
        <v>447</v>
      </c>
      <c r="K4325" t="s">
        <v>53</v>
      </c>
      <c r="L4325" s="15">
        <v>3.2</v>
      </c>
      <c r="M4325" t="s">
        <v>34</v>
      </c>
      <c r="N4325" s="677">
        <f t="shared" ca="1" si="746"/>
        <v>0</v>
      </c>
      <c r="O4325" s="677">
        <f t="shared" ca="1" si="746"/>
        <v>0</v>
      </c>
      <c r="P4325" s="677">
        <f t="shared" ca="1" si="746"/>
        <v>0</v>
      </c>
      <c r="Q4325" s="677">
        <f t="shared" ca="1" si="746"/>
        <v>0</v>
      </c>
      <c r="R4325" s="677">
        <f t="shared" ca="1" si="746"/>
        <v>0</v>
      </c>
      <c r="S4325" s="677">
        <f t="shared" ca="1" si="746"/>
        <v>0</v>
      </c>
      <c r="T4325" s="677">
        <f t="shared" ca="1" si="746"/>
        <v>0</v>
      </c>
      <c r="U4325" s="677">
        <f t="shared" ca="1" si="746"/>
        <v>0</v>
      </c>
      <c r="V4325" s="677">
        <f t="shared" ca="1" si="746"/>
        <v>0</v>
      </c>
      <c r="W4325" s="677">
        <f t="shared" ca="1" si="738"/>
        <v>0</v>
      </c>
      <c r="X4325" s="677">
        <f t="shared" ca="1" si="746"/>
        <v>0</v>
      </c>
      <c r="Y4325" s="677">
        <f t="shared" ca="1" si="746"/>
        <v>0</v>
      </c>
      <c r="Z4325" s="677">
        <f t="shared" ca="1" si="746"/>
        <v>194646.3223674355</v>
      </c>
      <c r="AA4325" t="str">
        <f t="shared" si="739"/>
        <v>ASR_COMP</v>
      </c>
      <c r="AB4325" s="957">
        <f t="shared" si="740"/>
        <v>44682</v>
      </c>
      <c r="AC4325" t="str">
        <f t="shared" si="741"/>
        <v>Unaudited</v>
      </c>
    </row>
    <row r="4326" spans="1:29" x14ac:dyDescent="0.25">
      <c r="A4326" t="s">
        <v>423</v>
      </c>
      <c r="B4326" t="s">
        <v>1388</v>
      </c>
      <c r="C4326" t="s">
        <v>1389</v>
      </c>
      <c r="D4326">
        <v>1900</v>
      </c>
      <c r="E4326">
        <v>1</v>
      </c>
      <c r="F4326" t="s">
        <v>1034</v>
      </c>
      <c r="G4326" t="s">
        <v>1387</v>
      </c>
      <c r="H4326" t="s">
        <v>393</v>
      </c>
      <c r="I4326" t="s">
        <v>491</v>
      </c>
      <c r="J4326" t="s">
        <v>447</v>
      </c>
      <c r="K4326" t="s">
        <v>53</v>
      </c>
      <c r="L4326" s="15">
        <v>3.3</v>
      </c>
      <c r="M4326" t="s">
        <v>54</v>
      </c>
      <c r="N4326" s="677">
        <f t="shared" ca="1" si="746"/>
        <v>0</v>
      </c>
      <c r="O4326" s="677">
        <f t="shared" ca="1" si="746"/>
        <v>0</v>
      </c>
      <c r="P4326" s="677">
        <f t="shared" ca="1" si="746"/>
        <v>0</v>
      </c>
      <c r="Q4326" s="677">
        <f t="shared" ca="1" si="746"/>
        <v>0</v>
      </c>
      <c r="R4326" s="677">
        <f t="shared" ca="1" si="746"/>
        <v>0</v>
      </c>
      <c r="S4326" s="677">
        <f t="shared" ca="1" si="746"/>
        <v>0</v>
      </c>
      <c r="T4326" s="677">
        <f t="shared" ca="1" si="746"/>
        <v>0</v>
      </c>
      <c r="U4326" s="677">
        <f t="shared" ca="1" si="746"/>
        <v>0</v>
      </c>
      <c r="V4326" s="677">
        <f t="shared" ca="1" si="746"/>
        <v>0</v>
      </c>
      <c r="W4326" s="677">
        <f t="shared" ca="1" si="738"/>
        <v>0</v>
      </c>
      <c r="X4326" s="677">
        <f t="shared" ca="1" si="746"/>
        <v>0</v>
      </c>
      <c r="Y4326" s="677">
        <f t="shared" ca="1" si="746"/>
        <v>0</v>
      </c>
      <c r="Z4326" s="677">
        <f t="shared" ca="1" si="746"/>
        <v>202.51</v>
      </c>
      <c r="AA4326" t="str">
        <f t="shared" si="739"/>
        <v>ASR_COMP</v>
      </c>
      <c r="AB4326" s="957">
        <f t="shared" si="740"/>
        <v>44682</v>
      </c>
      <c r="AC4326" t="str">
        <f t="shared" si="741"/>
        <v>Unaudited</v>
      </c>
    </row>
    <row r="4327" spans="1:29" x14ac:dyDescent="0.25">
      <c r="A4327" t="s">
        <v>423</v>
      </c>
      <c r="B4327" t="s">
        <v>1388</v>
      </c>
      <c r="C4327" t="s">
        <v>1389</v>
      </c>
      <c r="D4327">
        <v>1900</v>
      </c>
      <c r="E4327">
        <v>1</v>
      </c>
      <c r="F4327" t="s">
        <v>1034</v>
      </c>
      <c r="G4327" t="s">
        <v>1387</v>
      </c>
      <c r="H4327" t="s">
        <v>393</v>
      </c>
      <c r="I4327" t="s">
        <v>491</v>
      </c>
      <c r="J4327" t="s">
        <v>447</v>
      </c>
      <c r="K4327" t="s">
        <v>53</v>
      </c>
      <c r="L4327" s="15" t="s">
        <v>44</v>
      </c>
      <c r="M4327" t="s">
        <v>156</v>
      </c>
      <c r="N4327" s="677">
        <f t="shared" ca="1" si="746"/>
        <v>0</v>
      </c>
      <c r="O4327" s="677">
        <f t="shared" ca="1" si="746"/>
        <v>0</v>
      </c>
      <c r="P4327" s="677">
        <f t="shared" ca="1" si="746"/>
        <v>0</v>
      </c>
      <c r="Q4327" s="677">
        <f t="shared" ca="1" si="746"/>
        <v>0</v>
      </c>
      <c r="R4327" s="677">
        <f t="shared" ca="1" si="746"/>
        <v>0</v>
      </c>
      <c r="S4327" s="677">
        <f t="shared" ca="1" si="746"/>
        <v>0</v>
      </c>
      <c r="T4327" s="677">
        <f t="shared" ca="1" si="746"/>
        <v>0</v>
      </c>
      <c r="U4327" s="677">
        <f t="shared" ca="1" si="746"/>
        <v>0</v>
      </c>
      <c r="V4327" s="677">
        <f t="shared" ca="1" si="746"/>
        <v>0</v>
      </c>
      <c r="W4327" s="677">
        <f t="shared" ca="1" si="738"/>
        <v>0</v>
      </c>
      <c r="X4327" s="677">
        <f t="shared" ca="1" si="746"/>
        <v>0</v>
      </c>
      <c r="Y4327" s="677">
        <f t="shared" ca="1" si="746"/>
        <v>0</v>
      </c>
      <c r="Z4327" s="677">
        <f t="shared" ca="1" si="746"/>
        <v>0</v>
      </c>
      <c r="AA4327" t="str">
        <f t="shared" si="739"/>
        <v>ASR_COMP</v>
      </c>
      <c r="AB4327" s="957">
        <f t="shared" si="740"/>
        <v>44682</v>
      </c>
      <c r="AC4327" t="str">
        <f t="shared" si="741"/>
        <v>Unaudited</v>
      </c>
    </row>
    <row r="4328" spans="1:29" x14ac:dyDescent="0.25">
      <c r="A4328" t="s">
        <v>423</v>
      </c>
      <c r="B4328" t="s">
        <v>1388</v>
      </c>
      <c r="C4328" t="s">
        <v>1389</v>
      </c>
      <c r="D4328">
        <v>1900</v>
      </c>
      <c r="E4328">
        <v>1</v>
      </c>
      <c r="F4328" t="s">
        <v>1034</v>
      </c>
      <c r="G4328" t="s">
        <v>1387</v>
      </c>
      <c r="H4328" t="s">
        <v>393</v>
      </c>
      <c r="I4328" t="s">
        <v>491</v>
      </c>
      <c r="J4328" t="s">
        <v>447</v>
      </c>
      <c r="K4328" t="s">
        <v>53</v>
      </c>
      <c r="L4328" s="15" t="s">
        <v>41</v>
      </c>
      <c r="M4328" t="s">
        <v>52</v>
      </c>
      <c r="N4328" s="677">
        <f t="shared" ca="1" si="746"/>
        <v>0</v>
      </c>
      <c r="O4328" s="677">
        <f t="shared" ca="1" si="746"/>
        <v>0</v>
      </c>
      <c r="P4328" s="677">
        <f t="shared" ca="1" si="746"/>
        <v>0</v>
      </c>
      <c r="Q4328" s="677">
        <f t="shared" ca="1" si="746"/>
        <v>0</v>
      </c>
      <c r="R4328" s="677">
        <f t="shared" ca="1" si="746"/>
        <v>0</v>
      </c>
      <c r="S4328" s="677">
        <f t="shared" ca="1" si="746"/>
        <v>0</v>
      </c>
      <c r="T4328" s="677">
        <f t="shared" ca="1" si="746"/>
        <v>0</v>
      </c>
      <c r="U4328" s="677">
        <f t="shared" ca="1" si="746"/>
        <v>0</v>
      </c>
      <c r="V4328" s="677">
        <f t="shared" ca="1" si="746"/>
        <v>0</v>
      </c>
      <c r="W4328" s="677">
        <f t="shared" ca="1" si="738"/>
        <v>0</v>
      </c>
      <c r="X4328" s="677">
        <f t="shared" ca="1" si="746"/>
        <v>0</v>
      </c>
      <c r="Y4328" s="677">
        <f t="shared" ca="1" si="746"/>
        <v>0</v>
      </c>
      <c r="Z4328" s="677">
        <f t="shared" ca="1" si="746"/>
        <v>0</v>
      </c>
      <c r="AA4328" t="str">
        <f t="shared" si="739"/>
        <v>ASR_COMP</v>
      </c>
      <c r="AB4328" s="957">
        <f t="shared" si="740"/>
        <v>44682</v>
      </c>
      <c r="AC4328" t="str">
        <f t="shared" si="741"/>
        <v>Unaudited</v>
      </c>
    </row>
    <row r="4329" spans="1:29" x14ac:dyDescent="0.25">
      <c r="A4329" t="s">
        <v>423</v>
      </c>
      <c r="B4329" t="s">
        <v>1388</v>
      </c>
      <c r="C4329" t="s">
        <v>1389</v>
      </c>
      <c r="D4329">
        <v>1900</v>
      </c>
      <c r="E4329">
        <v>1</v>
      </c>
      <c r="F4329" t="s">
        <v>1034</v>
      </c>
      <c r="G4329" t="s">
        <v>1387</v>
      </c>
      <c r="H4329" t="s">
        <v>393</v>
      </c>
      <c r="I4329" t="s">
        <v>491</v>
      </c>
      <c r="J4329" t="s">
        <v>447</v>
      </c>
      <c r="K4329" t="s">
        <v>53</v>
      </c>
      <c r="L4329" s="15" t="s">
        <v>42</v>
      </c>
      <c r="M4329" t="s">
        <v>157</v>
      </c>
      <c r="N4329" s="677">
        <f t="shared" ca="1" si="746"/>
        <v>0</v>
      </c>
      <c r="O4329" s="677">
        <f t="shared" ca="1" si="746"/>
        <v>0</v>
      </c>
      <c r="P4329" s="677">
        <f t="shared" ca="1" si="746"/>
        <v>0</v>
      </c>
      <c r="Q4329" s="677">
        <f t="shared" ca="1" si="746"/>
        <v>0</v>
      </c>
      <c r="R4329" s="677">
        <f t="shared" ca="1" si="746"/>
        <v>0</v>
      </c>
      <c r="S4329" s="677">
        <f t="shared" ca="1" si="746"/>
        <v>0</v>
      </c>
      <c r="T4329" s="677">
        <f t="shared" ca="1" si="746"/>
        <v>0</v>
      </c>
      <c r="U4329" s="677">
        <f t="shared" ca="1" si="746"/>
        <v>0</v>
      </c>
      <c r="V4329" s="677">
        <f t="shared" ca="1" si="746"/>
        <v>0</v>
      </c>
      <c r="W4329" s="677">
        <f t="shared" ca="1" si="738"/>
        <v>0</v>
      </c>
      <c r="X4329" s="677">
        <f t="shared" ca="1" si="746"/>
        <v>0</v>
      </c>
      <c r="Y4329" s="677">
        <f t="shared" ca="1" si="746"/>
        <v>0</v>
      </c>
      <c r="Z4329" s="677">
        <f t="shared" ca="1" si="746"/>
        <v>-214170.51138120622</v>
      </c>
      <c r="AA4329" t="str">
        <f t="shared" si="739"/>
        <v>ASR_COMP</v>
      </c>
      <c r="AB4329" s="957">
        <f t="shared" si="740"/>
        <v>44682</v>
      </c>
      <c r="AC4329" t="str">
        <f t="shared" si="741"/>
        <v>Unaudited</v>
      </c>
    </row>
    <row r="4330" spans="1:29" x14ac:dyDescent="0.25">
      <c r="A4330" t="s">
        <v>423</v>
      </c>
      <c r="B4330" t="s">
        <v>1388</v>
      </c>
      <c r="C4330" t="s">
        <v>1389</v>
      </c>
      <c r="D4330">
        <v>1900</v>
      </c>
      <c r="E4330">
        <v>1</v>
      </c>
      <c r="F4330" t="s">
        <v>1034</v>
      </c>
      <c r="G4330" t="s">
        <v>1387</v>
      </c>
      <c r="H4330" t="s">
        <v>393</v>
      </c>
      <c r="I4330" t="s">
        <v>491</v>
      </c>
      <c r="J4330" t="s">
        <v>447</v>
      </c>
      <c r="K4330" t="s">
        <v>53</v>
      </c>
      <c r="L4330" s="15" t="s">
        <v>43</v>
      </c>
      <c r="M4330" t="s">
        <v>465</v>
      </c>
      <c r="N4330" s="677">
        <f t="shared" ca="1" si="746"/>
        <v>0</v>
      </c>
      <c r="O4330" s="677">
        <f t="shared" ca="1" si="746"/>
        <v>0</v>
      </c>
      <c r="P4330" s="677">
        <f t="shared" ca="1" si="746"/>
        <v>0</v>
      </c>
      <c r="Q4330" s="677">
        <f t="shared" ca="1" si="746"/>
        <v>0</v>
      </c>
      <c r="R4330" s="677">
        <f t="shared" ca="1" si="746"/>
        <v>0</v>
      </c>
      <c r="S4330" s="677">
        <f t="shared" ca="1" si="746"/>
        <v>0</v>
      </c>
      <c r="T4330" s="677">
        <f t="shared" ca="1" si="746"/>
        <v>0</v>
      </c>
      <c r="U4330" s="677">
        <f t="shared" ca="1" si="746"/>
        <v>0</v>
      </c>
      <c r="V4330" s="677">
        <f t="shared" ca="1" si="746"/>
        <v>0</v>
      </c>
      <c r="W4330" s="677">
        <f t="shared" ca="1" si="738"/>
        <v>0</v>
      </c>
      <c r="X4330" s="677">
        <f t="shared" ca="1" si="746"/>
        <v>0</v>
      </c>
      <c r="Y4330" s="677">
        <f t="shared" ca="1" si="746"/>
        <v>0</v>
      </c>
      <c r="Z4330" s="677">
        <f t="shared" ca="1" si="746"/>
        <v>-78365.849790838256</v>
      </c>
      <c r="AA4330" t="str">
        <f t="shared" si="739"/>
        <v>ASR_COMP</v>
      </c>
      <c r="AB4330" s="957">
        <f t="shared" si="740"/>
        <v>44682</v>
      </c>
      <c r="AC4330" t="str">
        <f t="shared" si="741"/>
        <v>Unaudited</v>
      </c>
    </row>
    <row r="4331" spans="1:29" x14ac:dyDescent="0.25">
      <c r="A4331" t="s">
        <v>423</v>
      </c>
      <c r="B4331" t="s">
        <v>1388</v>
      </c>
      <c r="C4331" t="s">
        <v>1389</v>
      </c>
      <c r="D4331">
        <v>1900</v>
      </c>
      <c r="E4331">
        <v>1</v>
      </c>
      <c r="F4331" t="s">
        <v>1034</v>
      </c>
      <c r="G4331" t="s">
        <v>1387</v>
      </c>
      <c r="H4331" t="s">
        <v>393</v>
      </c>
      <c r="I4331" t="s">
        <v>491</v>
      </c>
      <c r="J4331" t="s">
        <v>447</v>
      </c>
      <c r="K4331" t="s">
        <v>923</v>
      </c>
      <c r="L4331" s="15" t="s">
        <v>924</v>
      </c>
      <c r="M4331" t="s">
        <v>923</v>
      </c>
      <c r="N4331" s="677">
        <f t="shared" ca="1" si="746"/>
        <v>0</v>
      </c>
      <c r="O4331" s="677">
        <f t="shared" ca="1" si="746"/>
        <v>0</v>
      </c>
      <c r="P4331" s="677">
        <f t="shared" ca="1" si="746"/>
        <v>0</v>
      </c>
      <c r="Q4331" s="677">
        <f t="shared" ca="1" si="746"/>
        <v>0</v>
      </c>
      <c r="R4331" s="677">
        <f t="shared" ca="1" si="746"/>
        <v>0</v>
      </c>
      <c r="S4331" s="677">
        <f t="shared" ca="1" si="746"/>
        <v>0</v>
      </c>
      <c r="T4331" s="677">
        <f t="shared" ca="1" si="746"/>
        <v>0</v>
      </c>
      <c r="U4331" s="677">
        <f t="shared" ca="1" si="746"/>
        <v>0</v>
      </c>
      <c r="V4331" s="677">
        <f t="shared" ca="1" si="746"/>
        <v>0</v>
      </c>
      <c r="W4331" s="677">
        <f t="shared" ca="1" si="738"/>
        <v>0</v>
      </c>
      <c r="X4331" s="677">
        <f t="shared" ca="1" si="746"/>
        <v>0</v>
      </c>
      <c r="Y4331" s="677">
        <f t="shared" ca="1" si="746"/>
        <v>0</v>
      </c>
      <c r="Z4331" s="677">
        <f t="shared" ca="1" si="746"/>
        <v>103137.13956774227</v>
      </c>
      <c r="AA4331" t="str">
        <f t="shared" si="739"/>
        <v>ASR_COMP</v>
      </c>
      <c r="AB4331" s="957">
        <f t="shared" si="740"/>
        <v>44682</v>
      </c>
      <c r="AC4331" t="str">
        <f t="shared" si="741"/>
        <v>Unaudited</v>
      </c>
    </row>
    <row r="4332" spans="1:29" x14ac:dyDescent="0.25">
      <c r="A4332" t="s">
        <v>423</v>
      </c>
      <c r="B4332" t="s">
        <v>1388</v>
      </c>
      <c r="C4332" t="s">
        <v>1389</v>
      </c>
      <c r="D4332">
        <v>1900</v>
      </c>
      <c r="E4332">
        <v>1</v>
      </c>
      <c r="F4332" t="s">
        <v>1034</v>
      </c>
      <c r="G4332" t="s">
        <v>1387</v>
      </c>
      <c r="H4332" t="s">
        <v>393</v>
      </c>
      <c r="I4332" t="s">
        <v>491</v>
      </c>
      <c r="J4332" t="s">
        <v>447</v>
      </c>
      <c r="K4332" t="s">
        <v>923</v>
      </c>
      <c r="L4332" s="15" t="s">
        <v>925</v>
      </c>
      <c r="M4332" t="s">
        <v>928</v>
      </c>
      <c r="N4332" s="677">
        <f t="shared" ca="1" si="746"/>
        <v>0</v>
      </c>
      <c r="O4332" s="677">
        <f t="shared" ca="1" si="746"/>
        <v>0</v>
      </c>
      <c r="P4332" s="677">
        <f t="shared" ca="1" si="746"/>
        <v>0</v>
      </c>
      <c r="Q4332" s="677">
        <f t="shared" ca="1" si="746"/>
        <v>0</v>
      </c>
      <c r="R4332" s="677">
        <f t="shared" ca="1" si="746"/>
        <v>0</v>
      </c>
      <c r="S4332" s="677">
        <f t="shared" ca="1" si="746"/>
        <v>0</v>
      </c>
      <c r="T4332" s="677">
        <f t="shared" ca="1" si="746"/>
        <v>0</v>
      </c>
      <c r="U4332" s="677">
        <f t="shared" ca="1" si="746"/>
        <v>0</v>
      </c>
      <c r="V4332" s="677">
        <f t="shared" ca="1" si="746"/>
        <v>0</v>
      </c>
      <c r="W4332" s="677">
        <f t="shared" ca="1" si="738"/>
        <v>0</v>
      </c>
      <c r="X4332" s="677">
        <f t="shared" ca="1" si="746"/>
        <v>0</v>
      </c>
      <c r="Y4332" s="677">
        <f t="shared" ca="1" si="746"/>
        <v>0</v>
      </c>
      <c r="Z4332" s="677">
        <f t="shared" ca="1" si="746"/>
        <v>-211549.72882447974</v>
      </c>
      <c r="AA4332" t="str">
        <f t="shared" si="739"/>
        <v>ASR_COMP</v>
      </c>
      <c r="AB4332" s="957">
        <f t="shared" si="740"/>
        <v>44682</v>
      </c>
      <c r="AC4332" t="str">
        <f t="shared" si="741"/>
        <v>Unaudited</v>
      </c>
    </row>
    <row r="4333" spans="1:29" x14ac:dyDescent="0.25">
      <c r="A4333" t="s">
        <v>423</v>
      </c>
      <c r="B4333" t="s">
        <v>1388</v>
      </c>
      <c r="C4333" t="s">
        <v>1389</v>
      </c>
      <c r="D4333">
        <v>1900</v>
      </c>
      <c r="E4333">
        <v>1</v>
      </c>
      <c r="F4333" t="s">
        <v>1034</v>
      </c>
      <c r="G4333" t="s">
        <v>1387</v>
      </c>
      <c r="H4333" t="s">
        <v>393</v>
      </c>
      <c r="I4333" t="s">
        <v>491</v>
      </c>
      <c r="J4333" t="s">
        <v>447</v>
      </c>
      <c r="K4333" t="s">
        <v>923</v>
      </c>
      <c r="L4333" s="15" t="s">
        <v>926</v>
      </c>
      <c r="M4333" t="s">
        <v>929</v>
      </c>
      <c r="N4333" s="677">
        <f t="shared" ca="1" si="746"/>
        <v>0</v>
      </c>
      <c r="O4333" s="677">
        <f t="shared" ca="1" si="746"/>
        <v>0</v>
      </c>
      <c r="P4333" s="677">
        <f t="shared" ca="1" si="746"/>
        <v>0</v>
      </c>
      <c r="Q4333" s="677">
        <f t="shared" ca="1" si="746"/>
        <v>0</v>
      </c>
      <c r="R4333" s="677">
        <f t="shared" ca="1" si="746"/>
        <v>0</v>
      </c>
      <c r="S4333" s="677">
        <f t="shared" ca="1" si="746"/>
        <v>0</v>
      </c>
      <c r="T4333" s="677">
        <f t="shared" ca="1" si="746"/>
        <v>0</v>
      </c>
      <c r="U4333" s="677">
        <f t="shared" ca="1" si="746"/>
        <v>0</v>
      </c>
      <c r="V4333" s="677">
        <f t="shared" ca="1" si="746"/>
        <v>0</v>
      </c>
      <c r="W4333" s="677">
        <f t="shared" ca="1" si="738"/>
        <v>0</v>
      </c>
      <c r="X4333" s="677">
        <f t="shared" ca="1" si="746"/>
        <v>0</v>
      </c>
      <c r="Y4333" s="677">
        <f t="shared" ca="1" si="746"/>
        <v>0</v>
      </c>
      <c r="Z4333" s="677">
        <f t="shared" ca="1" si="746"/>
        <v>0</v>
      </c>
      <c r="AA4333" t="str">
        <f t="shared" si="739"/>
        <v>ASR_COMP</v>
      </c>
      <c r="AB4333" s="957">
        <f t="shared" si="740"/>
        <v>44682</v>
      </c>
      <c r="AC4333" t="str">
        <f t="shared" si="741"/>
        <v>Unaudited</v>
      </c>
    </row>
    <row r="4334" spans="1:29" x14ac:dyDescent="0.25">
      <c r="A4334" t="s">
        <v>423</v>
      </c>
      <c r="B4334" t="s">
        <v>1388</v>
      </c>
      <c r="C4334" t="s">
        <v>1389</v>
      </c>
      <c r="D4334">
        <v>1900</v>
      </c>
      <c r="E4334">
        <v>1</v>
      </c>
      <c r="F4334" t="s">
        <v>1034</v>
      </c>
      <c r="G4334" t="s">
        <v>1387</v>
      </c>
      <c r="H4334" t="s">
        <v>393</v>
      </c>
      <c r="I4334" t="s">
        <v>491</v>
      </c>
      <c r="J4334" t="s">
        <v>447</v>
      </c>
      <c r="K4334" t="s">
        <v>448</v>
      </c>
      <c r="L4334" s="15">
        <v>5.0999999999999996</v>
      </c>
      <c r="M4334" t="s">
        <v>37</v>
      </c>
      <c r="N4334" s="677">
        <f t="shared" ca="1" si="746"/>
        <v>0</v>
      </c>
      <c r="O4334" s="677">
        <f t="shared" ca="1" si="746"/>
        <v>0</v>
      </c>
      <c r="P4334" s="677">
        <f t="shared" ca="1" si="746"/>
        <v>0</v>
      </c>
      <c r="Q4334" s="677">
        <f t="shared" ca="1" si="746"/>
        <v>0</v>
      </c>
      <c r="R4334" s="677">
        <f t="shared" ca="1" si="746"/>
        <v>0</v>
      </c>
      <c r="S4334" s="677">
        <f t="shared" ca="1" si="746"/>
        <v>0</v>
      </c>
      <c r="T4334" s="677">
        <f t="shared" ca="1" si="746"/>
        <v>0</v>
      </c>
      <c r="U4334" s="677">
        <f t="shared" ca="1" si="746"/>
        <v>0</v>
      </c>
      <c r="V4334" s="677">
        <f t="shared" ca="1" si="746"/>
        <v>0</v>
      </c>
      <c r="W4334" s="677">
        <f t="shared" ca="1" si="738"/>
        <v>0</v>
      </c>
      <c r="X4334" s="677">
        <f t="shared" ca="1" si="746"/>
        <v>0</v>
      </c>
      <c r="Y4334" s="677">
        <f t="shared" ca="1" si="746"/>
        <v>0</v>
      </c>
      <c r="Z4334" s="677">
        <f t="shared" ca="1" si="746"/>
        <v>67535.767761407376</v>
      </c>
      <c r="AA4334" t="str">
        <f t="shared" si="739"/>
        <v>ASR_COMP</v>
      </c>
      <c r="AB4334" s="957">
        <f t="shared" si="740"/>
        <v>44682</v>
      </c>
      <c r="AC4334" t="str">
        <f t="shared" si="741"/>
        <v>Unaudited</v>
      </c>
    </row>
    <row r="4335" spans="1:29" x14ac:dyDescent="0.25">
      <c r="A4335" t="s">
        <v>423</v>
      </c>
      <c r="B4335" t="s">
        <v>1388</v>
      </c>
      <c r="C4335" t="s">
        <v>1389</v>
      </c>
      <c r="D4335">
        <v>1900</v>
      </c>
      <c r="E4335">
        <v>1</v>
      </c>
      <c r="F4335" t="s">
        <v>1034</v>
      </c>
      <c r="G4335" t="s">
        <v>1387</v>
      </c>
      <c r="H4335" t="s">
        <v>393</v>
      </c>
      <c r="I4335" t="s">
        <v>491</v>
      </c>
      <c r="J4335" t="s">
        <v>447</v>
      </c>
      <c r="K4335" t="s">
        <v>448</v>
      </c>
      <c r="L4335" s="15">
        <v>5.2</v>
      </c>
      <c r="M4335" t="s">
        <v>306</v>
      </c>
      <c r="N4335" s="677">
        <f t="shared" ca="1" si="746"/>
        <v>0</v>
      </c>
      <c r="O4335" s="677">
        <f t="shared" ca="1" si="746"/>
        <v>0</v>
      </c>
      <c r="P4335" s="677">
        <f t="shared" ca="1" si="746"/>
        <v>0</v>
      </c>
      <c r="Q4335" s="677">
        <f t="shared" ca="1" si="746"/>
        <v>0</v>
      </c>
      <c r="R4335" s="677">
        <f t="shared" ca="1" si="746"/>
        <v>0</v>
      </c>
      <c r="S4335" s="677">
        <f t="shared" ca="1" si="746"/>
        <v>0</v>
      </c>
      <c r="T4335" s="677">
        <f t="shared" ca="1" si="746"/>
        <v>0</v>
      </c>
      <c r="U4335" s="677">
        <f t="shared" ca="1" si="746"/>
        <v>0</v>
      </c>
      <c r="V4335" s="677">
        <f t="shared" ca="1" si="746"/>
        <v>0</v>
      </c>
      <c r="W4335" s="677">
        <f t="shared" ca="1" si="738"/>
        <v>0</v>
      </c>
      <c r="X4335" s="677">
        <f t="shared" ca="1" si="746"/>
        <v>0</v>
      </c>
      <c r="Y4335" s="677">
        <f t="shared" ca="1" si="746"/>
        <v>0</v>
      </c>
      <c r="Z4335" s="677">
        <f t="shared" ca="1" si="746"/>
        <v>0</v>
      </c>
      <c r="AA4335" t="str">
        <f t="shared" si="739"/>
        <v>ASR_COMP</v>
      </c>
      <c r="AB4335" s="957">
        <f t="shared" si="740"/>
        <v>44682</v>
      </c>
      <c r="AC4335" t="str">
        <f t="shared" si="741"/>
        <v>Unaudited</v>
      </c>
    </row>
    <row r="4336" spans="1:29" x14ac:dyDescent="0.25">
      <c r="A4336" t="s">
        <v>423</v>
      </c>
      <c r="B4336" t="s">
        <v>1388</v>
      </c>
      <c r="C4336" t="s">
        <v>1389</v>
      </c>
      <c r="D4336">
        <v>1900</v>
      </c>
      <c r="E4336">
        <v>1</v>
      </c>
      <c r="F4336" t="s">
        <v>1034</v>
      </c>
      <c r="G4336" t="s">
        <v>1387</v>
      </c>
      <c r="H4336" t="s">
        <v>393</v>
      </c>
      <c r="I4336" t="s">
        <v>491</v>
      </c>
      <c r="J4336" t="s">
        <v>447</v>
      </c>
      <c r="K4336" t="s">
        <v>448</v>
      </c>
      <c r="L4336" s="15">
        <v>5.3</v>
      </c>
      <c r="M4336" t="s">
        <v>307</v>
      </c>
      <c r="N4336" s="677">
        <f t="shared" ca="1" si="746"/>
        <v>0</v>
      </c>
      <c r="O4336" s="677">
        <f t="shared" ca="1" si="746"/>
        <v>0</v>
      </c>
      <c r="P4336" s="677">
        <f t="shared" ca="1" si="746"/>
        <v>0</v>
      </c>
      <c r="Q4336" s="677">
        <f t="shared" ca="1" si="746"/>
        <v>0</v>
      </c>
      <c r="R4336" s="677">
        <f t="shared" ca="1" si="746"/>
        <v>0</v>
      </c>
      <c r="S4336" s="677">
        <f t="shared" ca="1" si="746"/>
        <v>0</v>
      </c>
      <c r="T4336" s="677">
        <f t="shared" ca="1" si="746"/>
        <v>0</v>
      </c>
      <c r="U4336" s="677">
        <f t="shared" ca="1" si="746"/>
        <v>0</v>
      </c>
      <c r="V4336" s="677">
        <f t="shared" ca="1" si="746"/>
        <v>0</v>
      </c>
      <c r="W4336" s="677">
        <f t="shared" ca="1" si="738"/>
        <v>0</v>
      </c>
      <c r="X4336" s="677">
        <f t="shared" ca="1" si="746"/>
        <v>0</v>
      </c>
      <c r="Y4336" s="677">
        <f t="shared" ca="1" si="746"/>
        <v>0</v>
      </c>
      <c r="Z4336" s="677">
        <f t="shared" ca="1" si="746"/>
        <v>-228812.55539293491</v>
      </c>
      <c r="AA4336" t="str">
        <f t="shared" si="739"/>
        <v>ASR_COMP</v>
      </c>
      <c r="AB4336" s="957">
        <f t="shared" si="740"/>
        <v>44682</v>
      </c>
      <c r="AC4336" t="str">
        <f t="shared" si="741"/>
        <v>Unaudited</v>
      </c>
    </row>
    <row r="4337" spans="1:29" x14ac:dyDescent="0.25">
      <c r="A4337" t="s">
        <v>423</v>
      </c>
      <c r="B4337" t="s">
        <v>1388</v>
      </c>
      <c r="C4337" t="s">
        <v>1389</v>
      </c>
      <c r="D4337">
        <v>1900</v>
      </c>
      <c r="E4337">
        <v>1</v>
      </c>
      <c r="F4337" t="s">
        <v>1034</v>
      </c>
      <c r="G4337" t="s">
        <v>1387</v>
      </c>
      <c r="H4337" t="s">
        <v>393</v>
      </c>
      <c r="I4337" t="s">
        <v>491</v>
      </c>
      <c r="J4337" t="s">
        <v>447</v>
      </c>
      <c r="K4337" t="s">
        <v>448</v>
      </c>
      <c r="L4337" s="15" t="s">
        <v>82</v>
      </c>
      <c r="M4337" t="s">
        <v>456</v>
      </c>
      <c r="N4337" s="677">
        <f t="shared" ca="1" si="746"/>
        <v>0</v>
      </c>
      <c r="O4337" s="677">
        <f t="shared" ca="1" si="746"/>
        <v>0</v>
      </c>
      <c r="P4337" s="677">
        <f t="shared" ca="1" si="746"/>
        <v>0</v>
      </c>
      <c r="Q4337" s="677">
        <f t="shared" ca="1" si="746"/>
        <v>0</v>
      </c>
      <c r="R4337" s="677">
        <f t="shared" ca="1" si="746"/>
        <v>0</v>
      </c>
      <c r="S4337" s="677">
        <f t="shared" ca="1" si="746"/>
        <v>0</v>
      </c>
      <c r="T4337" s="677">
        <f t="shared" ca="1" si="746"/>
        <v>0</v>
      </c>
      <c r="U4337" s="677">
        <f t="shared" ca="1" si="746"/>
        <v>0</v>
      </c>
      <c r="V4337" s="677">
        <f t="shared" ca="1" si="746"/>
        <v>0</v>
      </c>
      <c r="W4337" s="677">
        <f t="shared" ca="1" si="738"/>
        <v>0</v>
      </c>
      <c r="X4337" s="677">
        <f t="shared" ca="1" si="746"/>
        <v>0</v>
      </c>
      <c r="Y4337" s="677">
        <f t="shared" ca="1" si="746"/>
        <v>0</v>
      </c>
      <c r="Z4337" s="677">
        <f t="shared" ca="1" si="746"/>
        <v>0</v>
      </c>
      <c r="AA4337" t="str">
        <f t="shared" si="739"/>
        <v>ASR_COMP</v>
      </c>
      <c r="AB4337" s="957">
        <f t="shared" si="740"/>
        <v>44682</v>
      </c>
      <c r="AC4337" t="str">
        <f t="shared" si="741"/>
        <v>Unaudited</v>
      </c>
    </row>
    <row r="4338" spans="1:29" x14ac:dyDescent="0.25">
      <c r="A4338" t="s">
        <v>423</v>
      </c>
      <c r="B4338" t="s">
        <v>1388</v>
      </c>
      <c r="C4338" t="s">
        <v>1389</v>
      </c>
      <c r="D4338">
        <v>1900</v>
      </c>
      <c r="E4338">
        <v>1</v>
      </c>
      <c r="F4338" t="s">
        <v>1034</v>
      </c>
      <c r="G4338" t="s">
        <v>1387</v>
      </c>
      <c r="H4338" t="s">
        <v>393</v>
      </c>
      <c r="I4338" t="s">
        <v>491</v>
      </c>
      <c r="J4338" t="s">
        <v>447</v>
      </c>
      <c r="K4338" t="s">
        <v>449</v>
      </c>
      <c r="L4338" s="15">
        <v>6.1</v>
      </c>
      <c r="M4338" t="s">
        <v>18</v>
      </c>
      <c r="N4338" s="677">
        <f t="shared" ca="1" si="746"/>
        <v>0</v>
      </c>
      <c r="O4338" s="677">
        <f t="shared" ca="1" si="746"/>
        <v>0</v>
      </c>
      <c r="P4338" s="677">
        <f t="shared" ca="1" si="746"/>
        <v>0</v>
      </c>
      <c r="Q4338" s="677">
        <f t="shared" ca="1" si="746"/>
        <v>0</v>
      </c>
      <c r="R4338" s="677">
        <f t="shared" ca="1" si="746"/>
        <v>0</v>
      </c>
      <c r="S4338" s="677">
        <f t="shared" ca="1" si="746"/>
        <v>0</v>
      </c>
      <c r="T4338" s="677">
        <f t="shared" ca="1" si="746"/>
        <v>0</v>
      </c>
      <c r="U4338" s="677">
        <f t="shared" ca="1" si="746"/>
        <v>0</v>
      </c>
      <c r="V4338" s="677">
        <f t="shared" ca="1" si="746"/>
        <v>0</v>
      </c>
      <c r="W4338" s="677">
        <f t="shared" ca="1" si="738"/>
        <v>0</v>
      </c>
      <c r="X4338" s="677">
        <f t="shared" ca="1" si="746"/>
        <v>0</v>
      </c>
      <c r="Y4338" s="677">
        <f t="shared" ca="1" si="746"/>
        <v>0</v>
      </c>
      <c r="Z4338" s="677">
        <f t="shared" ca="1" si="746"/>
        <v>0</v>
      </c>
      <c r="AA4338" t="str">
        <f t="shared" si="739"/>
        <v>ASR_COMP</v>
      </c>
      <c r="AB4338" s="957">
        <f t="shared" si="740"/>
        <v>44682</v>
      </c>
      <c r="AC4338" t="str">
        <f t="shared" si="741"/>
        <v>Unaudited</v>
      </c>
    </row>
    <row r="4339" spans="1:29" x14ac:dyDescent="0.25">
      <c r="A4339" t="s">
        <v>423</v>
      </c>
      <c r="B4339" t="s">
        <v>1388</v>
      </c>
      <c r="C4339" t="s">
        <v>1389</v>
      </c>
      <c r="D4339">
        <v>1900</v>
      </c>
      <c r="E4339">
        <v>1</v>
      </c>
      <c r="F4339" t="s">
        <v>1034</v>
      </c>
      <c r="G4339" t="s">
        <v>1387</v>
      </c>
      <c r="H4339" t="s">
        <v>393</v>
      </c>
      <c r="I4339" t="s">
        <v>491</v>
      </c>
      <c r="J4339" t="s">
        <v>447</v>
      </c>
      <c r="K4339" t="s">
        <v>449</v>
      </c>
      <c r="L4339" s="15">
        <v>6.2</v>
      </c>
      <c r="M4339" t="s">
        <v>19</v>
      </c>
      <c r="N4339" s="677">
        <f t="shared" ca="1" si="746"/>
        <v>0</v>
      </c>
      <c r="O4339" s="677">
        <f t="shared" ca="1" si="746"/>
        <v>0</v>
      </c>
      <c r="P4339" s="677">
        <f t="shared" ca="1" si="746"/>
        <v>0</v>
      </c>
      <c r="Q4339" s="677">
        <f t="shared" ca="1" si="746"/>
        <v>0</v>
      </c>
      <c r="R4339" s="677">
        <f t="shared" ca="1" si="746"/>
        <v>0</v>
      </c>
      <c r="S4339" s="677">
        <f t="shared" ca="1" si="746"/>
        <v>0</v>
      </c>
      <c r="T4339" s="677">
        <f t="shared" ca="1" si="746"/>
        <v>0</v>
      </c>
      <c r="U4339" s="677">
        <f t="shared" ca="1" si="746"/>
        <v>0</v>
      </c>
      <c r="V4339" s="677">
        <f t="shared" ca="1" si="746"/>
        <v>0</v>
      </c>
      <c r="W4339" s="677">
        <f t="shared" ca="1" si="738"/>
        <v>0</v>
      </c>
      <c r="X4339" s="677">
        <f t="shared" ca="1" si="746"/>
        <v>0</v>
      </c>
      <c r="Y4339" s="677">
        <f t="shared" ca="1" si="746"/>
        <v>0</v>
      </c>
      <c r="Z4339" s="677">
        <f t="shared" ca="1" si="746"/>
        <v>0</v>
      </c>
      <c r="AA4339" t="str">
        <f t="shared" si="739"/>
        <v>ASR_COMP</v>
      </c>
      <c r="AB4339" s="957">
        <f t="shared" si="740"/>
        <v>44682</v>
      </c>
      <c r="AC4339" t="str">
        <f t="shared" si="741"/>
        <v>Unaudited</v>
      </c>
    </row>
    <row r="4340" spans="1:29" x14ac:dyDescent="0.25">
      <c r="A4340" t="s">
        <v>423</v>
      </c>
      <c r="B4340" t="s">
        <v>1388</v>
      </c>
      <c r="C4340" t="s">
        <v>1389</v>
      </c>
      <c r="D4340">
        <v>1900</v>
      </c>
      <c r="E4340">
        <v>1</v>
      </c>
      <c r="F4340" t="s">
        <v>1034</v>
      </c>
      <c r="G4340" t="s">
        <v>1387</v>
      </c>
      <c r="H4340" t="s">
        <v>393</v>
      </c>
      <c r="I4340" t="s">
        <v>491</v>
      </c>
      <c r="J4340" t="s">
        <v>447</v>
      </c>
      <c r="K4340" t="s">
        <v>449</v>
      </c>
      <c r="L4340" s="15">
        <v>6.3</v>
      </c>
      <c r="M4340" t="s">
        <v>187</v>
      </c>
      <c r="N4340" s="677">
        <f t="shared" ca="1" si="746"/>
        <v>0</v>
      </c>
      <c r="O4340" s="677">
        <f t="shared" ca="1" si="746"/>
        <v>0</v>
      </c>
      <c r="P4340" s="677">
        <f t="shared" ca="1" si="746"/>
        <v>0</v>
      </c>
      <c r="Q4340" s="677">
        <f t="shared" ca="1" si="746"/>
        <v>0</v>
      </c>
      <c r="R4340" s="677">
        <f t="shared" ca="1" si="746"/>
        <v>0</v>
      </c>
      <c r="S4340" s="677">
        <f t="shared" ca="1" si="746"/>
        <v>0</v>
      </c>
      <c r="T4340" s="677">
        <f t="shared" ca="1" si="746"/>
        <v>0</v>
      </c>
      <c r="U4340" s="677">
        <f t="shared" ca="1" si="746"/>
        <v>0</v>
      </c>
      <c r="V4340" s="677">
        <f t="shared" ca="1" si="746"/>
        <v>0</v>
      </c>
      <c r="W4340" s="677">
        <f t="shared" ca="1" si="738"/>
        <v>0</v>
      </c>
      <c r="X4340" s="677">
        <f t="shared" ca="1" si="746"/>
        <v>0</v>
      </c>
      <c r="Y4340" s="677">
        <f t="shared" ca="1" si="746"/>
        <v>0</v>
      </c>
      <c r="Z4340" s="677">
        <f t="shared" ca="1" si="746"/>
        <v>0</v>
      </c>
      <c r="AA4340" t="str">
        <f t="shared" si="739"/>
        <v>ASR_COMP</v>
      </c>
      <c r="AB4340" s="957">
        <f t="shared" si="740"/>
        <v>44682</v>
      </c>
      <c r="AC4340" t="str">
        <f t="shared" si="741"/>
        <v>Unaudited</v>
      </c>
    </row>
    <row r="4341" spans="1:29" x14ac:dyDescent="0.25">
      <c r="A4341" t="s">
        <v>423</v>
      </c>
      <c r="B4341" t="s">
        <v>1388</v>
      </c>
      <c r="C4341" t="s">
        <v>1389</v>
      </c>
      <c r="D4341">
        <v>1900</v>
      </c>
      <c r="E4341">
        <v>1</v>
      </c>
      <c r="F4341" t="s">
        <v>1034</v>
      </c>
      <c r="G4341" t="s">
        <v>1387</v>
      </c>
      <c r="H4341" t="s">
        <v>393</v>
      </c>
      <c r="I4341" t="s">
        <v>491</v>
      </c>
      <c r="J4341" t="s">
        <v>447</v>
      </c>
      <c r="K4341" t="s">
        <v>449</v>
      </c>
      <c r="L4341" s="15" t="s">
        <v>87</v>
      </c>
      <c r="M4341" t="s">
        <v>457</v>
      </c>
      <c r="N4341" s="677">
        <f t="shared" ca="1" si="746"/>
        <v>0</v>
      </c>
      <c r="O4341" s="677">
        <f t="shared" ca="1" si="746"/>
        <v>0</v>
      </c>
      <c r="P4341" s="677">
        <f t="shared" ca="1" si="746"/>
        <v>0</v>
      </c>
      <c r="Q4341" s="677">
        <f t="shared" ca="1" si="746"/>
        <v>0</v>
      </c>
      <c r="R4341" s="677">
        <f t="shared" ca="1" si="746"/>
        <v>0</v>
      </c>
      <c r="S4341" s="677">
        <f t="shared" ca="1" si="746"/>
        <v>0</v>
      </c>
      <c r="T4341" s="677">
        <f t="shared" ca="1" si="746"/>
        <v>0</v>
      </c>
      <c r="U4341" s="677">
        <f t="shared" ca="1" si="746"/>
        <v>0</v>
      </c>
      <c r="V4341" s="677">
        <f t="shared" ca="1" si="746"/>
        <v>0</v>
      </c>
      <c r="W4341" s="677">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7">
        <f t="shared" ca="1" si="746"/>
        <v>0</v>
      </c>
      <c r="Y4341" s="677">
        <f t="shared" ca="1" si="746"/>
        <v>0</v>
      </c>
      <c r="Z4341" s="677">
        <f t="shared" ca="1" si="746"/>
        <v>0</v>
      </c>
      <c r="AA4341" t="str">
        <f t="shared" si="739"/>
        <v>ASR_COMP</v>
      </c>
      <c r="AB4341" s="957">
        <f t="shared" si="740"/>
        <v>44682</v>
      </c>
      <c r="AC4341" t="str">
        <f t="shared" si="741"/>
        <v>Unaudited</v>
      </c>
    </row>
    <row r="4342" spans="1:29" x14ac:dyDescent="0.25">
      <c r="A4342" t="s">
        <v>423</v>
      </c>
      <c r="B4342" t="s">
        <v>1388</v>
      </c>
      <c r="C4342" t="s">
        <v>1389</v>
      </c>
      <c r="D4342">
        <v>1900</v>
      </c>
      <c r="E4342">
        <v>1</v>
      </c>
      <c r="F4342" t="s">
        <v>1034</v>
      </c>
      <c r="G4342" t="s">
        <v>1387</v>
      </c>
      <c r="H4342" t="s">
        <v>393</v>
      </c>
      <c r="I4342" t="s">
        <v>491</v>
      </c>
      <c r="J4342" t="s">
        <v>447</v>
      </c>
      <c r="K4342" t="s">
        <v>450</v>
      </c>
      <c r="L4342" s="15">
        <v>7.1</v>
      </c>
      <c r="M4342" t="s">
        <v>20</v>
      </c>
      <c r="N4342" s="677">
        <f t="shared" ca="1" si="746"/>
        <v>0</v>
      </c>
      <c r="O4342" s="677">
        <f t="shared" ca="1" si="746"/>
        <v>0</v>
      </c>
      <c r="P4342" s="677">
        <f t="shared" ca="1" si="746"/>
        <v>0</v>
      </c>
      <c r="Q4342" s="677">
        <f t="shared" ca="1" si="746"/>
        <v>0</v>
      </c>
      <c r="R4342" s="677">
        <f t="shared" ca="1" si="746"/>
        <v>0</v>
      </c>
      <c r="S4342" s="677">
        <f t="shared" ca="1" si="746"/>
        <v>0</v>
      </c>
      <c r="T4342" s="677">
        <f t="shared" ca="1" si="746"/>
        <v>0</v>
      </c>
      <c r="U4342" s="677">
        <f t="shared" ca="1" si="746"/>
        <v>0</v>
      </c>
      <c r="V4342" s="677">
        <f t="shared" ca="1" si="746"/>
        <v>0</v>
      </c>
      <c r="W4342" s="677">
        <f t="shared" ca="1" si="747"/>
        <v>0</v>
      </c>
      <c r="X4342" s="677">
        <f t="shared" ca="1" si="746"/>
        <v>0</v>
      </c>
      <c r="Y4342" s="677">
        <f t="shared" ca="1" si="746"/>
        <v>0</v>
      </c>
      <c r="Z4342" s="677">
        <f t="shared" ca="1" si="746"/>
        <v>2162.7599999999998</v>
      </c>
      <c r="AA4342" t="str">
        <f t="shared" si="739"/>
        <v>ASR_COMP</v>
      </c>
      <c r="AB4342" s="957">
        <f t="shared" si="740"/>
        <v>44682</v>
      </c>
      <c r="AC4342" t="str">
        <f t="shared" si="741"/>
        <v>Unaudited</v>
      </c>
    </row>
    <row r="4343" spans="1:29" x14ac:dyDescent="0.25">
      <c r="A4343" t="s">
        <v>423</v>
      </c>
      <c r="B4343" t="s">
        <v>1388</v>
      </c>
      <c r="C4343" t="s">
        <v>1389</v>
      </c>
      <c r="D4343">
        <v>1900</v>
      </c>
      <c r="E4343">
        <v>1</v>
      </c>
      <c r="F4343" t="s">
        <v>1034</v>
      </c>
      <c r="G4343" t="s">
        <v>1387</v>
      </c>
      <c r="H4343" t="s">
        <v>393</v>
      </c>
      <c r="I4343" t="s">
        <v>491</v>
      </c>
      <c r="J4343" t="s">
        <v>447</v>
      </c>
      <c r="K4343" t="s">
        <v>450</v>
      </c>
      <c r="L4343" s="15">
        <v>7.2</v>
      </c>
      <c r="M4343" t="s">
        <v>21</v>
      </c>
      <c r="N4343" s="677">
        <f t="shared" ca="1" si="746"/>
        <v>0</v>
      </c>
      <c r="O4343" s="677">
        <f t="shared" ca="1" si="746"/>
        <v>0</v>
      </c>
      <c r="P4343" s="677">
        <f t="shared" ca="1" si="746"/>
        <v>0</v>
      </c>
      <c r="Q4343" s="677">
        <f t="shared" ca="1" si="746"/>
        <v>0</v>
      </c>
      <c r="R4343" s="677">
        <f t="shared" ca="1" si="746"/>
        <v>0</v>
      </c>
      <c r="S4343" s="677">
        <f t="shared" ca="1" si="746"/>
        <v>0</v>
      </c>
      <c r="T4343" s="677">
        <f t="shared" ca="1" si="746"/>
        <v>0</v>
      </c>
      <c r="U4343" s="677">
        <f t="shared" ca="1" si="746"/>
        <v>0</v>
      </c>
      <c r="V4343" s="677">
        <f t="shared" ca="1" si="746"/>
        <v>0</v>
      </c>
      <c r="W4343" s="677">
        <f t="shared" ca="1" si="747"/>
        <v>0</v>
      </c>
      <c r="X4343" s="677">
        <f t="shared" ca="1" si="746"/>
        <v>0</v>
      </c>
      <c r="Y4343" s="677">
        <f t="shared" ca="1" si="746"/>
        <v>0</v>
      </c>
      <c r="Z4343" s="677">
        <f t="shared" ca="1" si="746"/>
        <v>0</v>
      </c>
      <c r="AA4343" t="str">
        <f t="shared" si="739"/>
        <v>ASR_COMP</v>
      </c>
      <c r="AB4343" s="957">
        <f t="shared" si="740"/>
        <v>44682</v>
      </c>
      <c r="AC4343" t="str">
        <f t="shared" si="741"/>
        <v>Unaudited</v>
      </c>
    </row>
    <row r="4344" spans="1:29" x14ac:dyDescent="0.25">
      <c r="A4344" t="s">
        <v>423</v>
      </c>
      <c r="B4344" t="s">
        <v>1388</v>
      </c>
      <c r="C4344" t="s">
        <v>1389</v>
      </c>
      <c r="D4344">
        <v>1900</v>
      </c>
      <c r="E4344">
        <v>1</v>
      </c>
      <c r="F4344" t="s">
        <v>1034</v>
      </c>
      <c r="G4344" t="s">
        <v>1387</v>
      </c>
      <c r="H4344" t="s">
        <v>393</v>
      </c>
      <c r="I4344" t="s">
        <v>491</v>
      </c>
      <c r="J4344" t="s">
        <v>447</v>
      </c>
      <c r="K4344" t="s">
        <v>450</v>
      </c>
      <c r="L4344" s="15">
        <v>7.3</v>
      </c>
      <c r="M4344" t="s">
        <v>158</v>
      </c>
      <c r="N4344" s="677">
        <f t="shared" ca="1" si="746"/>
        <v>0</v>
      </c>
      <c r="O4344" s="677">
        <f t="shared" ca="1" si="746"/>
        <v>0</v>
      </c>
      <c r="P4344" s="677">
        <f t="shared" ca="1" si="746"/>
        <v>0</v>
      </c>
      <c r="Q4344" s="677">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7">
        <f t="shared" ca="1" si="748"/>
        <v>0</v>
      </c>
      <c r="S4344" s="677">
        <f t="shared" ca="1" si="748"/>
        <v>0</v>
      </c>
      <c r="T4344" s="677">
        <f t="shared" ca="1" si="748"/>
        <v>0</v>
      </c>
      <c r="U4344" s="677">
        <f t="shared" ca="1" si="748"/>
        <v>0</v>
      </c>
      <c r="V4344" s="677">
        <f t="shared" ca="1" si="748"/>
        <v>0</v>
      </c>
      <c r="W4344" s="677">
        <f t="shared" ca="1" si="747"/>
        <v>0</v>
      </c>
      <c r="X4344" s="677">
        <f t="shared" ca="1" si="748"/>
        <v>0</v>
      </c>
      <c r="Y4344" s="677">
        <f t="shared" ca="1" si="748"/>
        <v>0</v>
      </c>
      <c r="Z4344" s="677">
        <f t="shared" ca="1" si="748"/>
        <v>-33553.339592385906</v>
      </c>
      <c r="AA4344" t="str">
        <f t="shared" si="739"/>
        <v>ASR_COMP</v>
      </c>
      <c r="AB4344" s="957">
        <f t="shared" si="740"/>
        <v>44682</v>
      </c>
      <c r="AC4344" t="str">
        <f t="shared" si="741"/>
        <v>Unaudited</v>
      </c>
    </row>
    <row r="4345" spans="1:29" x14ac:dyDescent="0.25">
      <c r="A4345" t="s">
        <v>423</v>
      </c>
      <c r="B4345" t="s">
        <v>1388</v>
      </c>
      <c r="C4345" t="s">
        <v>1389</v>
      </c>
      <c r="D4345">
        <v>1900</v>
      </c>
      <c r="E4345">
        <v>1</v>
      </c>
      <c r="F4345" t="s">
        <v>1034</v>
      </c>
      <c r="G4345" t="s">
        <v>1387</v>
      </c>
      <c r="H4345" t="s">
        <v>393</v>
      </c>
      <c r="I4345" t="s">
        <v>491</v>
      </c>
      <c r="J4345" t="s">
        <v>447</v>
      </c>
      <c r="K4345" t="s">
        <v>450</v>
      </c>
      <c r="L4345" s="15" t="s">
        <v>91</v>
      </c>
      <c r="M4345" t="s">
        <v>458</v>
      </c>
      <c r="N4345" s="677">
        <f t="shared" ca="1" si="748"/>
        <v>0</v>
      </c>
      <c r="O4345" s="677">
        <f t="shared" ca="1" si="748"/>
        <v>0</v>
      </c>
      <c r="P4345" s="677">
        <f t="shared" ca="1" si="748"/>
        <v>0</v>
      </c>
      <c r="Q4345" s="677">
        <f t="shared" ca="1" si="748"/>
        <v>0</v>
      </c>
      <c r="R4345" s="677">
        <f t="shared" ca="1" si="748"/>
        <v>0</v>
      </c>
      <c r="S4345" s="677">
        <f t="shared" ca="1" si="748"/>
        <v>0</v>
      </c>
      <c r="T4345" s="677">
        <f t="shared" ca="1" si="748"/>
        <v>0</v>
      </c>
      <c r="U4345" s="677">
        <f t="shared" ca="1" si="748"/>
        <v>0</v>
      </c>
      <c r="V4345" s="677">
        <f t="shared" ca="1" si="748"/>
        <v>0</v>
      </c>
      <c r="W4345" s="677">
        <f t="shared" ca="1" si="747"/>
        <v>0</v>
      </c>
      <c r="X4345" s="677">
        <f t="shared" ca="1" si="748"/>
        <v>0</v>
      </c>
      <c r="Y4345" s="677">
        <f t="shared" ca="1" si="748"/>
        <v>0</v>
      </c>
      <c r="Z4345" s="677">
        <f t="shared" ca="1" si="748"/>
        <v>0</v>
      </c>
      <c r="AA4345" t="str">
        <f t="shared" si="739"/>
        <v>ASR_COMP</v>
      </c>
      <c r="AB4345" s="957">
        <f t="shared" si="740"/>
        <v>44682</v>
      </c>
      <c r="AC4345" t="str">
        <f t="shared" si="741"/>
        <v>Unaudited</v>
      </c>
    </row>
    <row r="4346" spans="1:29" x14ac:dyDescent="0.25">
      <c r="A4346" t="s">
        <v>423</v>
      </c>
      <c r="B4346" t="s">
        <v>1388</v>
      </c>
      <c r="C4346" t="s">
        <v>1389</v>
      </c>
      <c r="D4346">
        <v>1900</v>
      </c>
      <c r="E4346">
        <v>1</v>
      </c>
      <c r="F4346" t="s">
        <v>1034</v>
      </c>
      <c r="G4346" t="s">
        <v>1387</v>
      </c>
      <c r="H4346" t="s">
        <v>393</v>
      </c>
      <c r="I4346" t="s">
        <v>491</v>
      </c>
      <c r="J4346" t="s">
        <v>447</v>
      </c>
      <c r="K4346" t="s">
        <v>451</v>
      </c>
      <c r="L4346" s="15">
        <v>8.1</v>
      </c>
      <c r="M4346" t="s">
        <v>22</v>
      </c>
      <c r="N4346" s="677">
        <f t="shared" ca="1" si="748"/>
        <v>0</v>
      </c>
      <c r="O4346" s="677">
        <f t="shared" ca="1" si="748"/>
        <v>0</v>
      </c>
      <c r="P4346" s="677">
        <f t="shared" ca="1" si="748"/>
        <v>0</v>
      </c>
      <c r="Q4346" s="677">
        <f t="shared" ca="1" si="748"/>
        <v>0</v>
      </c>
      <c r="R4346" s="677">
        <f t="shared" ca="1" si="748"/>
        <v>0</v>
      </c>
      <c r="S4346" s="677">
        <f t="shared" ca="1" si="748"/>
        <v>0</v>
      </c>
      <c r="T4346" s="677">
        <f t="shared" ca="1" si="748"/>
        <v>0</v>
      </c>
      <c r="U4346" s="677">
        <f t="shared" ca="1" si="748"/>
        <v>0</v>
      </c>
      <c r="V4346" s="677">
        <f t="shared" ca="1" si="748"/>
        <v>0</v>
      </c>
      <c r="W4346" s="677">
        <f t="shared" ca="1" si="747"/>
        <v>0</v>
      </c>
      <c r="X4346" s="677">
        <f t="shared" ca="1" si="748"/>
        <v>0</v>
      </c>
      <c r="Y4346" s="677">
        <f t="shared" ca="1" si="748"/>
        <v>0</v>
      </c>
      <c r="Z4346" s="677">
        <f t="shared" ca="1" si="748"/>
        <v>-2594.7749720717743</v>
      </c>
      <c r="AA4346" t="str">
        <f t="shared" si="739"/>
        <v>ASR_COMP</v>
      </c>
      <c r="AB4346" s="957">
        <f t="shared" si="740"/>
        <v>44682</v>
      </c>
      <c r="AC4346" t="str">
        <f t="shared" si="741"/>
        <v>Unaudited</v>
      </c>
    </row>
    <row r="4347" spans="1:29" x14ac:dyDescent="0.25">
      <c r="A4347" t="s">
        <v>423</v>
      </c>
      <c r="B4347" t="s">
        <v>1388</v>
      </c>
      <c r="C4347" t="s">
        <v>1389</v>
      </c>
      <c r="D4347">
        <v>1900</v>
      </c>
      <c r="E4347">
        <v>1</v>
      </c>
      <c r="F4347" t="s">
        <v>1034</v>
      </c>
      <c r="G4347" t="s">
        <v>1387</v>
      </c>
      <c r="H4347" t="s">
        <v>393</v>
      </c>
      <c r="I4347" t="s">
        <v>491</v>
      </c>
      <c r="J4347" t="s">
        <v>447</v>
      </c>
      <c r="K4347" t="s">
        <v>451</v>
      </c>
      <c r="L4347" s="15" t="s">
        <v>115</v>
      </c>
      <c r="M4347" t="s">
        <v>446</v>
      </c>
      <c r="N4347" s="677">
        <f t="shared" ca="1" si="748"/>
        <v>0</v>
      </c>
      <c r="O4347" s="677">
        <f t="shared" ca="1" si="748"/>
        <v>0</v>
      </c>
      <c r="P4347" s="677">
        <f t="shared" ca="1" si="748"/>
        <v>0</v>
      </c>
      <c r="Q4347" s="677">
        <f t="shared" ca="1" si="748"/>
        <v>0</v>
      </c>
      <c r="R4347" s="677">
        <f t="shared" ca="1" si="748"/>
        <v>0</v>
      </c>
      <c r="S4347" s="677">
        <f t="shared" ca="1" si="748"/>
        <v>0</v>
      </c>
      <c r="T4347" s="677">
        <f t="shared" ca="1" si="748"/>
        <v>0</v>
      </c>
      <c r="U4347" s="677">
        <f t="shared" ca="1" si="748"/>
        <v>0</v>
      </c>
      <c r="V4347" s="677">
        <f t="shared" ca="1" si="748"/>
        <v>0</v>
      </c>
      <c r="W4347" s="677">
        <f t="shared" ca="1" si="747"/>
        <v>0</v>
      </c>
      <c r="X4347" s="677">
        <f t="shared" ca="1" si="748"/>
        <v>0</v>
      </c>
      <c r="Y4347" s="677">
        <f t="shared" ca="1" si="748"/>
        <v>0</v>
      </c>
      <c r="Z4347" s="677">
        <f t="shared" ca="1" si="748"/>
        <v>0</v>
      </c>
      <c r="AA4347" t="str">
        <f t="shared" si="739"/>
        <v>ASR_COMP</v>
      </c>
      <c r="AB4347" s="957">
        <f t="shared" si="740"/>
        <v>44682</v>
      </c>
      <c r="AC4347" t="str">
        <f t="shared" si="741"/>
        <v>Unaudited</v>
      </c>
    </row>
    <row r="4348" spans="1:29" x14ac:dyDescent="0.25">
      <c r="A4348" t="s">
        <v>423</v>
      </c>
      <c r="B4348" t="s">
        <v>1388</v>
      </c>
      <c r="C4348" t="s">
        <v>1389</v>
      </c>
      <c r="D4348">
        <v>1900</v>
      </c>
      <c r="E4348">
        <v>1</v>
      </c>
      <c r="F4348" t="s">
        <v>1034</v>
      </c>
      <c r="G4348" t="s">
        <v>1387</v>
      </c>
      <c r="H4348" t="s">
        <v>393</v>
      </c>
      <c r="I4348" t="s">
        <v>491</v>
      </c>
      <c r="J4348" t="s">
        <v>447</v>
      </c>
      <c r="K4348" t="s">
        <v>451</v>
      </c>
      <c r="L4348" s="15" t="s">
        <v>117</v>
      </c>
      <c r="M4348" t="s">
        <v>160</v>
      </c>
      <c r="N4348" s="677">
        <f t="shared" ca="1" si="748"/>
        <v>0</v>
      </c>
      <c r="O4348" s="677">
        <f t="shared" ca="1" si="748"/>
        <v>0</v>
      </c>
      <c r="P4348" s="677">
        <f t="shared" ca="1" si="748"/>
        <v>0</v>
      </c>
      <c r="Q4348" s="677">
        <f t="shared" ca="1" si="748"/>
        <v>0</v>
      </c>
      <c r="R4348" s="677">
        <f t="shared" ca="1" si="748"/>
        <v>0</v>
      </c>
      <c r="S4348" s="677">
        <f t="shared" ca="1" si="748"/>
        <v>0</v>
      </c>
      <c r="T4348" s="677">
        <f t="shared" ca="1" si="748"/>
        <v>0</v>
      </c>
      <c r="U4348" s="677">
        <f t="shared" ca="1" si="748"/>
        <v>0</v>
      </c>
      <c r="V4348" s="677">
        <f t="shared" ca="1" si="748"/>
        <v>0</v>
      </c>
      <c r="W4348" s="677">
        <f t="shared" ca="1" si="747"/>
        <v>0</v>
      </c>
      <c r="X4348" s="677">
        <f t="shared" ca="1" si="748"/>
        <v>0</v>
      </c>
      <c r="Y4348" s="677">
        <f t="shared" ca="1" si="748"/>
        <v>0</v>
      </c>
      <c r="Z4348" s="677">
        <f t="shared" ca="1" si="748"/>
        <v>0</v>
      </c>
      <c r="AA4348" t="str">
        <f t="shared" si="739"/>
        <v>ASR_COMP</v>
      </c>
      <c r="AB4348" s="957">
        <f t="shared" si="740"/>
        <v>44682</v>
      </c>
      <c r="AC4348" t="str">
        <f t="shared" si="741"/>
        <v>Unaudited</v>
      </c>
    </row>
    <row r="4349" spans="1:29" x14ac:dyDescent="0.25">
      <c r="A4349" t="s">
        <v>423</v>
      </c>
      <c r="B4349" t="s">
        <v>1388</v>
      </c>
      <c r="C4349" t="s">
        <v>1389</v>
      </c>
      <c r="D4349">
        <v>1900</v>
      </c>
      <c r="E4349">
        <v>1</v>
      </c>
      <c r="F4349" t="s">
        <v>1034</v>
      </c>
      <c r="G4349" t="s">
        <v>1387</v>
      </c>
      <c r="H4349" t="s">
        <v>393</v>
      </c>
      <c r="I4349" t="s">
        <v>491</v>
      </c>
      <c r="J4349" t="s">
        <v>447</v>
      </c>
      <c r="K4349" t="s">
        <v>451</v>
      </c>
      <c r="L4349" s="15" t="s">
        <v>118</v>
      </c>
      <c r="M4349" t="s">
        <v>116</v>
      </c>
      <c r="N4349" s="677">
        <f t="shared" ca="1" si="748"/>
        <v>0</v>
      </c>
      <c r="O4349" s="677">
        <f t="shared" ca="1" si="748"/>
        <v>0</v>
      </c>
      <c r="P4349" s="677">
        <f t="shared" ca="1" si="748"/>
        <v>0</v>
      </c>
      <c r="Q4349" s="677">
        <f t="shared" ca="1" si="748"/>
        <v>0</v>
      </c>
      <c r="R4349" s="677">
        <f t="shared" ca="1" si="748"/>
        <v>0</v>
      </c>
      <c r="S4349" s="677">
        <f t="shared" ca="1" si="748"/>
        <v>0</v>
      </c>
      <c r="T4349" s="677">
        <f t="shared" ca="1" si="748"/>
        <v>0</v>
      </c>
      <c r="U4349" s="677">
        <f t="shared" ca="1" si="748"/>
        <v>0</v>
      </c>
      <c r="V4349" s="677">
        <f t="shared" ca="1" si="748"/>
        <v>0</v>
      </c>
      <c r="W4349" s="677">
        <f t="shared" ca="1" si="747"/>
        <v>0</v>
      </c>
      <c r="X4349" s="677">
        <f t="shared" ca="1" si="748"/>
        <v>0</v>
      </c>
      <c r="Y4349" s="677">
        <f t="shared" ca="1" si="748"/>
        <v>0</v>
      </c>
      <c r="Z4349" s="677">
        <f t="shared" ca="1" si="748"/>
        <v>0</v>
      </c>
      <c r="AA4349" t="str">
        <f t="shared" si="739"/>
        <v>ASR_COMP</v>
      </c>
      <c r="AB4349" s="957">
        <f t="shared" si="740"/>
        <v>44682</v>
      </c>
      <c r="AC4349" t="str">
        <f t="shared" si="741"/>
        <v>Unaudited</v>
      </c>
    </row>
    <row r="4350" spans="1:29" x14ac:dyDescent="0.25">
      <c r="A4350" t="s">
        <v>423</v>
      </c>
      <c r="B4350" t="s">
        <v>1388</v>
      </c>
      <c r="C4350" t="s">
        <v>1389</v>
      </c>
      <c r="D4350">
        <v>1900</v>
      </c>
      <c r="E4350">
        <v>1</v>
      </c>
      <c r="F4350" t="s">
        <v>1034</v>
      </c>
      <c r="G4350" t="s">
        <v>1387</v>
      </c>
      <c r="H4350" t="s">
        <v>393</v>
      </c>
      <c r="I4350" t="s">
        <v>491</v>
      </c>
      <c r="J4350" t="s">
        <v>447</v>
      </c>
      <c r="K4350" t="s">
        <v>451</v>
      </c>
      <c r="L4350" s="15" t="s">
        <v>119</v>
      </c>
      <c r="M4350" t="s">
        <v>161</v>
      </c>
      <c r="N4350" s="677">
        <f t="shared" ca="1" si="748"/>
        <v>0</v>
      </c>
      <c r="O4350" s="677">
        <f t="shared" ca="1" si="748"/>
        <v>0</v>
      </c>
      <c r="P4350" s="677">
        <f t="shared" ca="1" si="748"/>
        <v>0</v>
      </c>
      <c r="Q4350" s="677">
        <f t="shared" ca="1" si="748"/>
        <v>0</v>
      </c>
      <c r="R4350" s="677">
        <f t="shared" ca="1" si="748"/>
        <v>0</v>
      </c>
      <c r="S4350" s="677">
        <f t="shared" ca="1" si="748"/>
        <v>0</v>
      </c>
      <c r="T4350" s="677">
        <f t="shared" ca="1" si="748"/>
        <v>0</v>
      </c>
      <c r="U4350" s="677">
        <f t="shared" ca="1" si="748"/>
        <v>0</v>
      </c>
      <c r="V4350" s="677">
        <f t="shared" ca="1" si="748"/>
        <v>0</v>
      </c>
      <c r="W4350" s="677">
        <f t="shared" ca="1" si="747"/>
        <v>0</v>
      </c>
      <c r="X4350" s="677">
        <f t="shared" ca="1" si="748"/>
        <v>0</v>
      </c>
      <c r="Y4350" s="677">
        <f t="shared" ca="1" si="748"/>
        <v>0</v>
      </c>
      <c r="Z4350" s="677">
        <f t="shared" ca="1" si="748"/>
        <v>0</v>
      </c>
      <c r="AA4350" t="str">
        <f t="shared" si="739"/>
        <v>ASR_COMP</v>
      </c>
      <c r="AB4350" s="957">
        <f t="shared" si="740"/>
        <v>44682</v>
      </c>
      <c r="AC4350" t="str">
        <f t="shared" si="741"/>
        <v>Unaudited</v>
      </c>
    </row>
    <row r="4351" spans="1:29" x14ac:dyDescent="0.25">
      <c r="A4351" t="s">
        <v>423</v>
      </c>
      <c r="B4351" t="s">
        <v>1388</v>
      </c>
      <c r="C4351" t="s">
        <v>1389</v>
      </c>
      <c r="D4351">
        <v>1900</v>
      </c>
      <c r="E4351">
        <v>1</v>
      </c>
      <c r="F4351" t="s">
        <v>1034</v>
      </c>
      <c r="G4351" t="s">
        <v>1387</v>
      </c>
      <c r="H4351" t="s">
        <v>393</v>
      </c>
      <c r="I4351" t="s">
        <v>491</v>
      </c>
      <c r="J4351" t="s">
        <v>447</v>
      </c>
      <c r="K4351" t="s">
        <v>451</v>
      </c>
      <c r="L4351" s="15" t="s">
        <v>162</v>
      </c>
      <c r="M4351" t="s">
        <v>23</v>
      </c>
      <c r="N4351" s="677">
        <f t="shared" ca="1" si="748"/>
        <v>0</v>
      </c>
      <c r="O4351" s="677">
        <f t="shared" ca="1" si="748"/>
        <v>0</v>
      </c>
      <c r="P4351" s="677">
        <f t="shared" ca="1" si="748"/>
        <v>0</v>
      </c>
      <c r="Q4351" s="677">
        <f t="shared" ca="1" si="748"/>
        <v>0</v>
      </c>
      <c r="R4351" s="677">
        <f t="shared" ca="1" si="748"/>
        <v>0</v>
      </c>
      <c r="S4351" s="677">
        <f t="shared" ca="1" si="748"/>
        <v>0</v>
      </c>
      <c r="T4351" s="677">
        <f t="shared" ca="1" si="748"/>
        <v>0</v>
      </c>
      <c r="U4351" s="677">
        <f t="shared" ca="1" si="748"/>
        <v>0</v>
      </c>
      <c r="V4351" s="677">
        <f t="shared" ca="1" si="748"/>
        <v>0</v>
      </c>
      <c r="W4351" s="677">
        <f t="shared" ca="1" si="747"/>
        <v>0</v>
      </c>
      <c r="X4351" s="677">
        <f t="shared" ca="1" si="748"/>
        <v>0</v>
      </c>
      <c r="Y4351" s="677">
        <f t="shared" ca="1" si="748"/>
        <v>0</v>
      </c>
      <c r="Z4351" s="677">
        <f t="shared" ca="1" si="748"/>
        <v>0</v>
      </c>
      <c r="AA4351" t="str">
        <f t="shared" si="739"/>
        <v>ASR_COMP</v>
      </c>
      <c r="AB4351" s="957">
        <f t="shared" si="740"/>
        <v>44682</v>
      </c>
      <c r="AC4351" t="str">
        <f t="shared" si="741"/>
        <v>Unaudited</v>
      </c>
    </row>
    <row r="4352" spans="1:29" x14ac:dyDescent="0.25">
      <c r="A4352" t="s">
        <v>423</v>
      </c>
      <c r="B4352" t="s">
        <v>1388</v>
      </c>
      <c r="C4352" t="s">
        <v>1389</v>
      </c>
      <c r="D4352">
        <v>1900</v>
      </c>
      <c r="E4352">
        <v>1</v>
      </c>
      <c r="F4352" t="s">
        <v>1034</v>
      </c>
      <c r="G4352" t="s">
        <v>1387</v>
      </c>
      <c r="H4352" t="s">
        <v>393</v>
      </c>
      <c r="I4352" t="s">
        <v>491</v>
      </c>
      <c r="J4352" t="s">
        <v>447</v>
      </c>
      <c r="K4352" t="s">
        <v>451</v>
      </c>
      <c r="L4352" s="15" t="s">
        <v>445</v>
      </c>
      <c r="M4352" t="s">
        <v>459</v>
      </c>
      <c r="N4352" s="677">
        <f t="shared" ca="1" si="748"/>
        <v>0</v>
      </c>
      <c r="O4352" s="677">
        <f t="shared" ca="1" si="748"/>
        <v>0</v>
      </c>
      <c r="P4352" s="677">
        <f t="shared" ca="1" si="748"/>
        <v>0</v>
      </c>
      <c r="Q4352" s="677">
        <f t="shared" ca="1" si="748"/>
        <v>0</v>
      </c>
      <c r="R4352" s="677">
        <f t="shared" ca="1" si="748"/>
        <v>0</v>
      </c>
      <c r="S4352" s="677">
        <f t="shared" ca="1" si="748"/>
        <v>0</v>
      </c>
      <c r="T4352" s="677">
        <f t="shared" ca="1" si="748"/>
        <v>0</v>
      </c>
      <c r="U4352" s="677">
        <f t="shared" ca="1" si="748"/>
        <v>0</v>
      </c>
      <c r="V4352" s="677">
        <f t="shared" ca="1" si="748"/>
        <v>0</v>
      </c>
      <c r="W4352" s="677">
        <f t="shared" ca="1" si="747"/>
        <v>0</v>
      </c>
      <c r="X4352" s="677">
        <f t="shared" ca="1" si="748"/>
        <v>0</v>
      </c>
      <c r="Y4352" s="677">
        <f t="shared" ca="1" si="748"/>
        <v>0</v>
      </c>
      <c r="Z4352" s="677">
        <f t="shared" ca="1" si="748"/>
        <v>0</v>
      </c>
      <c r="AA4352" t="str">
        <f t="shared" si="739"/>
        <v>ASR_COMP</v>
      </c>
      <c r="AB4352" s="957">
        <f t="shared" si="740"/>
        <v>44682</v>
      </c>
      <c r="AC4352" t="str">
        <f t="shared" si="741"/>
        <v>Unaudited</v>
      </c>
    </row>
    <row r="4353" spans="1:29" x14ac:dyDescent="0.25">
      <c r="A4353" t="s">
        <v>423</v>
      </c>
      <c r="B4353" t="s">
        <v>1388</v>
      </c>
      <c r="C4353" t="s">
        <v>1389</v>
      </c>
      <c r="D4353">
        <v>1900</v>
      </c>
      <c r="E4353">
        <v>1</v>
      </c>
      <c r="F4353" t="s">
        <v>1034</v>
      </c>
      <c r="G4353" t="s">
        <v>1387</v>
      </c>
      <c r="H4353" t="s">
        <v>393</v>
      </c>
      <c r="I4353" t="s">
        <v>491</v>
      </c>
      <c r="J4353" t="s">
        <v>447</v>
      </c>
      <c r="K4353" t="s">
        <v>452</v>
      </c>
      <c r="L4353" s="15">
        <v>9.1</v>
      </c>
      <c r="M4353" t="s">
        <v>188</v>
      </c>
      <c r="N4353" s="677">
        <f t="shared" ca="1" si="748"/>
        <v>0</v>
      </c>
      <c r="O4353" s="677">
        <f t="shared" ca="1" si="748"/>
        <v>0</v>
      </c>
      <c r="P4353" s="677">
        <f t="shared" ca="1" si="748"/>
        <v>0</v>
      </c>
      <c r="Q4353" s="677">
        <f t="shared" ca="1" si="748"/>
        <v>0</v>
      </c>
      <c r="R4353" s="677">
        <f t="shared" ca="1" si="748"/>
        <v>0</v>
      </c>
      <c r="S4353" s="677">
        <f t="shared" ca="1" si="748"/>
        <v>0</v>
      </c>
      <c r="T4353" s="677">
        <f t="shared" ca="1" si="748"/>
        <v>0</v>
      </c>
      <c r="U4353" s="677">
        <f t="shared" ca="1" si="748"/>
        <v>0</v>
      </c>
      <c r="V4353" s="677">
        <f t="shared" ca="1" si="748"/>
        <v>0</v>
      </c>
      <c r="W4353" s="677">
        <f t="shared" ca="1" si="747"/>
        <v>0</v>
      </c>
      <c r="X4353" s="677">
        <f t="shared" ca="1" si="748"/>
        <v>0</v>
      </c>
      <c r="Y4353" s="677">
        <f t="shared" ca="1" si="748"/>
        <v>0</v>
      </c>
      <c r="Z4353" s="677">
        <f t="shared" ca="1" si="748"/>
        <v>25186.430726758517</v>
      </c>
      <c r="AA4353" t="str">
        <f t="shared" si="739"/>
        <v>ASR_COMP</v>
      </c>
      <c r="AB4353" s="957">
        <f t="shared" si="740"/>
        <v>44682</v>
      </c>
      <c r="AC4353" t="str">
        <f t="shared" si="741"/>
        <v>Unaudited</v>
      </c>
    </row>
    <row r="4354" spans="1:29" x14ac:dyDescent="0.25">
      <c r="A4354" t="s">
        <v>423</v>
      </c>
      <c r="B4354" t="s">
        <v>1388</v>
      </c>
      <c r="C4354" t="s">
        <v>1389</v>
      </c>
      <c r="D4354">
        <v>1900</v>
      </c>
      <c r="E4354">
        <v>1</v>
      </c>
      <c r="F4354" t="s">
        <v>1034</v>
      </c>
      <c r="G4354" t="s">
        <v>1387</v>
      </c>
      <c r="H4354" t="s">
        <v>393</v>
      </c>
      <c r="I4354" t="s">
        <v>491</v>
      </c>
      <c r="J4354" t="s">
        <v>447</v>
      </c>
      <c r="K4354" t="s">
        <v>452</v>
      </c>
      <c r="L4354" s="15" t="s">
        <v>109</v>
      </c>
      <c r="M4354" t="s">
        <v>189</v>
      </c>
      <c r="N4354" s="677">
        <f t="shared" ca="1" si="748"/>
        <v>0</v>
      </c>
      <c r="O4354" s="677">
        <f t="shared" ca="1" si="748"/>
        <v>0</v>
      </c>
      <c r="P4354" s="677">
        <f t="shared" ca="1" si="748"/>
        <v>0</v>
      </c>
      <c r="Q4354" s="677">
        <f t="shared" ca="1" si="748"/>
        <v>0</v>
      </c>
      <c r="R4354" s="677">
        <f t="shared" ca="1" si="748"/>
        <v>0</v>
      </c>
      <c r="S4354" s="677">
        <f t="shared" ca="1" si="748"/>
        <v>0</v>
      </c>
      <c r="T4354" s="677">
        <f t="shared" ca="1" si="748"/>
        <v>0</v>
      </c>
      <c r="U4354" s="677">
        <f t="shared" ca="1" si="748"/>
        <v>0</v>
      </c>
      <c r="V4354" s="677">
        <f t="shared" ca="1" si="748"/>
        <v>0</v>
      </c>
      <c r="W4354" s="677">
        <f t="shared" ca="1" si="747"/>
        <v>0</v>
      </c>
      <c r="X4354" s="677">
        <f t="shared" ca="1" si="748"/>
        <v>0</v>
      </c>
      <c r="Y4354" s="677">
        <f t="shared" ca="1" si="748"/>
        <v>0</v>
      </c>
      <c r="Z4354" s="677">
        <f t="shared" ca="1" si="748"/>
        <v>15965.424747848469</v>
      </c>
      <c r="AA4354" t="str">
        <f t="shared" ref="AA4354:AA4381" si="749">file_name</f>
        <v>ASR_COMP</v>
      </c>
      <c r="AB4354" s="957">
        <f t="shared" ref="AB4354:AB4381" si="750">file_date</f>
        <v>44682</v>
      </c>
      <c r="AC4354" t="str">
        <f t="shared" ref="AC4354:AC4381" si="751">status</f>
        <v>Unaudited</v>
      </c>
    </row>
    <row r="4355" spans="1:29" x14ac:dyDescent="0.25">
      <c r="A4355" t="s">
        <v>423</v>
      </c>
      <c r="B4355" t="s">
        <v>1388</v>
      </c>
      <c r="C4355" t="s">
        <v>1389</v>
      </c>
      <c r="D4355">
        <v>1900</v>
      </c>
      <c r="E4355">
        <v>1</v>
      </c>
      <c r="F4355" t="s">
        <v>1034</v>
      </c>
      <c r="G4355" t="s">
        <v>1387</v>
      </c>
      <c r="H4355" t="s">
        <v>393</v>
      </c>
      <c r="I4355" t="s">
        <v>491</v>
      </c>
      <c r="J4355" t="s">
        <v>447</v>
      </c>
      <c r="K4355" t="s">
        <v>452</v>
      </c>
      <c r="L4355" s="15" t="s">
        <v>1324</v>
      </c>
      <c r="M4355" t="s">
        <v>1325</v>
      </c>
      <c r="N4355" s="677">
        <f t="shared" ca="1" si="748"/>
        <v>0</v>
      </c>
      <c r="O4355" s="677">
        <f t="shared" ca="1" si="748"/>
        <v>0</v>
      </c>
      <c r="P4355" s="677">
        <f t="shared" ca="1" si="748"/>
        <v>0</v>
      </c>
      <c r="Q4355" s="677">
        <f t="shared" ca="1" si="748"/>
        <v>0</v>
      </c>
      <c r="R4355" s="677">
        <f t="shared" ca="1" si="748"/>
        <v>0</v>
      </c>
      <c r="S4355" s="677">
        <f t="shared" ca="1" si="748"/>
        <v>0</v>
      </c>
      <c r="T4355" s="677">
        <f t="shared" ca="1" si="748"/>
        <v>0</v>
      </c>
      <c r="U4355" s="677">
        <f t="shared" ca="1" si="748"/>
        <v>0</v>
      </c>
      <c r="V4355" s="677">
        <f t="shared" ca="1" si="748"/>
        <v>0</v>
      </c>
      <c r="W4355" s="677">
        <f t="shared" ca="1" si="747"/>
        <v>0</v>
      </c>
      <c r="X4355" s="677">
        <f t="shared" ca="1" si="748"/>
        <v>0</v>
      </c>
      <c r="Y4355" s="677">
        <f t="shared" ca="1" si="748"/>
        <v>0</v>
      </c>
      <c r="Z4355" s="677">
        <f t="shared" ca="1" si="748"/>
        <v>112074.61839805363</v>
      </c>
      <c r="AA4355" t="str">
        <f t="shared" si="749"/>
        <v>ASR_COMP</v>
      </c>
      <c r="AB4355" s="957">
        <f t="shared" si="750"/>
        <v>44682</v>
      </c>
      <c r="AC4355" t="str">
        <f t="shared" si="751"/>
        <v>Unaudited</v>
      </c>
    </row>
    <row r="4356" spans="1:29" x14ac:dyDescent="0.25">
      <c r="A4356" t="s">
        <v>423</v>
      </c>
      <c r="B4356" t="s">
        <v>1388</v>
      </c>
      <c r="C4356" t="s">
        <v>1389</v>
      </c>
      <c r="D4356">
        <v>1900</v>
      </c>
      <c r="E4356">
        <v>1</v>
      </c>
      <c r="F4356" t="s">
        <v>1034</v>
      </c>
      <c r="G4356" t="s">
        <v>1387</v>
      </c>
      <c r="H4356" t="s">
        <v>393</v>
      </c>
      <c r="I4356" t="s">
        <v>491</v>
      </c>
      <c r="J4356" t="s">
        <v>447</v>
      </c>
      <c r="K4356" t="s">
        <v>452</v>
      </c>
      <c r="L4356" s="15" t="s">
        <v>110</v>
      </c>
      <c r="M4356" t="s">
        <v>190</v>
      </c>
      <c r="N4356" s="677">
        <f t="shared" ca="1" si="748"/>
        <v>0</v>
      </c>
      <c r="O4356" s="677">
        <f t="shared" ca="1" si="748"/>
        <v>0</v>
      </c>
      <c r="P4356" s="677">
        <f t="shared" ca="1" si="748"/>
        <v>0</v>
      </c>
      <c r="Q4356" s="677">
        <f t="shared" ca="1" si="748"/>
        <v>0</v>
      </c>
      <c r="R4356" s="677">
        <f t="shared" ca="1" si="748"/>
        <v>0</v>
      </c>
      <c r="S4356" s="677">
        <f t="shared" ca="1" si="748"/>
        <v>0</v>
      </c>
      <c r="T4356" s="677">
        <f t="shared" ca="1" si="748"/>
        <v>0</v>
      </c>
      <c r="U4356" s="677">
        <f t="shared" ca="1" si="748"/>
        <v>0</v>
      </c>
      <c r="V4356" s="677">
        <f t="shared" ca="1" si="748"/>
        <v>0</v>
      </c>
      <c r="W4356" s="677">
        <f t="shared" ca="1" si="747"/>
        <v>0</v>
      </c>
      <c r="X4356" s="677">
        <f t="shared" ca="1" si="748"/>
        <v>0</v>
      </c>
      <c r="Y4356" s="677">
        <f t="shared" ca="1" si="748"/>
        <v>0</v>
      </c>
      <c r="Z4356" s="677">
        <f t="shared" ca="1" si="748"/>
        <v>80314.441343231563</v>
      </c>
      <c r="AA4356" t="str">
        <f t="shared" si="749"/>
        <v>ASR_COMP</v>
      </c>
      <c r="AB4356" s="957">
        <f t="shared" si="750"/>
        <v>44682</v>
      </c>
      <c r="AC4356" t="str">
        <f t="shared" si="751"/>
        <v>Unaudited</v>
      </c>
    </row>
    <row r="4357" spans="1:29" x14ac:dyDescent="0.25">
      <c r="A4357" t="s">
        <v>423</v>
      </c>
      <c r="B4357" t="s">
        <v>1388</v>
      </c>
      <c r="C4357" t="s">
        <v>1389</v>
      </c>
      <c r="D4357">
        <v>1900</v>
      </c>
      <c r="E4357">
        <v>1</v>
      </c>
      <c r="F4357" t="s">
        <v>1034</v>
      </c>
      <c r="G4357" t="s">
        <v>1387</v>
      </c>
      <c r="H4357" t="s">
        <v>393</v>
      </c>
      <c r="I4357" t="s">
        <v>491</v>
      </c>
      <c r="J4357" t="s">
        <v>447</v>
      </c>
      <c r="K4357" t="s">
        <v>452</v>
      </c>
      <c r="L4357" s="15" t="s">
        <v>111</v>
      </c>
      <c r="M4357" t="s">
        <v>163</v>
      </c>
      <c r="N4357" s="677">
        <f t="shared" ca="1" si="748"/>
        <v>0</v>
      </c>
      <c r="O4357" s="677">
        <f t="shared" ca="1" si="748"/>
        <v>0</v>
      </c>
      <c r="P4357" s="677">
        <f t="shared" ca="1" si="748"/>
        <v>0</v>
      </c>
      <c r="Q4357" s="677">
        <f t="shared" ca="1" si="748"/>
        <v>0</v>
      </c>
      <c r="R4357" s="677">
        <f t="shared" ca="1" si="748"/>
        <v>0</v>
      </c>
      <c r="S4357" s="677">
        <f t="shared" ca="1" si="748"/>
        <v>0</v>
      </c>
      <c r="T4357" s="677">
        <f t="shared" ca="1" si="748"/>
        <v>0</v>
      </c>
      <c r="U4357" s="677">
        <f t="shared" ca="1" si="748"/>
        <v>0</v>
      </c>
      <c r="V4357" s="677">
        <f t="shared" ca="1" si="748"/>
        <v>0</v>
      </c>
      <c r="W4357" s="677">
        <f t="shared" ca="1" si="747"/>
        <v>0</v>
      </c>
      <c r="X4357" s="677">
        <f t="shared" ca="1" si="748"/>
        <v>0</v>
      </c>
      <c r="Y4357" s="677">
        <f t="shared" ca="1" si="748"/>
        <v>0</v>
      </c>
      <c r="Z4357" s="677">
        <f t="shared" ca="1" si="748"/>
        <v>244421.5078308598</v>
      </c>
      <c r="AA4357" t="str">
        <f t="shared" si="749"/>
        <v>ASR_COMP</v>
      </c>
      <c r="AB4357" s="957">
        <f t="shared" si="750"/>
        <v>44682</v>
      </c>
      <c r="AC4357" t="str">
        <f t="shared" si="751"/>
        <v>Unaudited</v>
      </c>
    </row>
    <row r="4358" spans="1:29" x14ac:dyDescent="0.25">
      <c r="A4358" t="s">
        <v>423</v>
      </c>
      <c r="B4358" t="s">
        <v>1388</v>
      </c>
      <c r="C4358" t="s">
        <v>1389</v>
      </c>
      <c r="D4358">
        <v>1900</v>
      </c>
      <c r="E4358">
        <v>1</v>
      </c>
      <c r="F4358" t="s">
        <v>1034</v>
      </c>
      <c r="G4358" t="s">
        <v>1387</v>
      </c>
      <c r="H4358" t="s">
        <v>393</v>
      </c>
      <c r="I4358" t="s">
        <v>491</v>
      </c>
      <c r="J4358" t="s">
        <v>447</v>
      </c>
      <c r="K4358" t="s">
        <v>452</v>
      </c>
      <c r="L4358" s="15" t="s">
        <v>112</v>
      </c>
      <c r="M4358" t="s">
        <v>137</v>
      </c>
      <c r="N4358" s="677">
        <f t="shared" ca="1" si="748"/>
        <v>0</v>
      </c>
      <c r="O4358" s="677">
        <f t="shared" ca="1" si="748"/>
        <v>0</v>
      </c>
      <c r="P4358" s="677">
        <f t="shared" ca="1" si="748"/>
        <v>0</v>
      </c>
      <c r="Q4358" s="677">
        <f t="shared" ca="1" si="748"/>
        <v>0</v>
      </c>
      <c r="R4358" s="677">
        <f t="shared" ca="1" si="748"/>
        <v>0</v>
      </c>
      <c r="S4358" s="677">
        <f t="shared" ca="1" si="748"/>
        <v>0</v>
      </c>
      <c r="T4358" s="677">
        <f t="shared" ca="1" si="748"/>
        <v>0</v>
      </c>
      <c r="U4358" s="677">
        <f t="shared" ca="1" si="748"/>
        <v>0</v>
      </c>
      <c r="V4358" s="677">
        <f t="shared" ca="1" si="748"/>
        <v>0</v>
      </c>
      <c r="W4358" s="677">
        <f t="shared" ca="1" si="747"/>
        <v>0</v>
      </c>
      <c r="X4358" s="677">
        <f t="shared" ca="1" si="748"/>
        <v>0</v>
      </c>
      <c r="Y4358" s="677">
        <f t="shared" ca="1" si="748"/>
        <v>0</v>
      </c>
      <c r="Z4358" s="677">
        <f t="shared" ca="1" si="748"/>
        <v>0</v>
      </c>
      <c r="AA4358" t="str">
        <f t="shared" si="749"/>
        <v>ASR_COMP</v>
      </c>
      <c r="AB4358" s="957">
        <f t="shared" si="750"/>
        <v>44682</v>
      </c>
      <c r="AC4358" t="str">
        <f t="shared" si="751"/>
        <v>Unaudited</v>
      </c>
    </row>
    <row r="4359" spans="1:29" x14ac:dyDescent="0.25">
      <c r="A4359" t="s">
        <v>423</v>
      </c>
      <c r="B4359" t="s">
        <v>1388</v>
      </c>
      <c r="C4359" t="s">
        <v>1389</v>
      </c>
      <c r="D4359">
        <v>1900</v>
      </c>
      <c r="E4359">
        <v>1</v>
      </c>
      <c r="F4359" t="s">
        <v>1034</v>
      </c>
      <c r="G4359" t="s">
        <v>1387</v>
      </c>
      <c r="H4359" t="s">
        <v>393</v>
      </c>
      <c r="I4359" t="s">
        <v>491</v>
      </c>
      <c r="J4359" t="s">
        <v>447</v>
      </c>
      <c r="K4359" t="s">
        <v>452</v>
      </c>
      <c r="L4359" s="15" t="s">
        <v>113</v>
      </c>
      <c r="M4359" t="s">
        <v>165</v>
      </c>
      <c r="N4359" s="677">
        <f t="shared" ca="1" si="748"/>
        <v>0</v>
      </c>
      <c r="O4359" s="677">
        <f t="shared" ca="1" si="748"/>
        <v>0</v>
      </c>
      <c r="P4359" s="677">
        <f t="shared" ca="1" si="748"/>
        <v>0</v>
      </c>
      <c r="Q4359" s="677">
        <f t="shared" ca="1" si="748"/>
        <v>0</v>
      </c>
      <c r="R4359" s="677">
        <f t="shared" ca="1" si="748"/>
        <v>0</v>
      </c>
      <c r="S4359" s="677">
        <f t="shared" ca="1" si="748"/>
        <v>0</v>
      </c>
      <c r="T4359" s="677">
        <f t="shared" ca="1" si="748"/>
        <v>0</v>
      </c>
      <c r="U4359" s="677">
        <f t="shared" ca="1" si="748"/>
        <v>0</v>
      </c>
      <c r="V4359" s="677">
        <f t="shared" ca="1" si="748"/>
        <v>0</v>
      </c>
      <c r="W4359" s="677">
        <f t="shared" ca="1" si="747"/>
        <v>0</v>
      </c>
      <c r="X4359" s="677">
        <f t="shared" ca="1" si="748"/>
        <v>0</v>
      </c>
      <c r="Y4359" s="677">
        <f t="shared" ca="1" si="748"/>
        <v>0</v>
      </c>
      <c r="Z4359" s="677">
        <f t="shared" ca="1" si="748"/>
        <v>-555689.33830249996</v>
      </c>
      <c r="AA4359" t="str">
        <f t="shared" si="749"/>
        <v>ASR_COMP</v>
      </c>
      <c r="AB4359" s="957">
        <f t="shared" si="750"/>
        <v>44682</v>
      </c>
      <c r="AC4359" t="str">
        <f t="shared" si="751"/>
        <v>Unaudited</v>
      </c>
    </row>
    <row r="4360" spans="1:29" x14ac:dyDescent="0.25">
      <c r="A4360" t="s">
        <v>423</v>
      </c>
      <c r="B4360" t="s">
        <v>1388</v>
      </c>
      <c r="C4360" t="s">
        <v>1389</v>
      </c>
      <c r="D4360">
        <v>1900</v>
      </c>
      <c r="E4360">
        <v>1</v>
      </c>
      <c r="F4360" t="s">
        <v>1034</v>
      </c>
      <c r="G4360" t="s">
        <v>1387</v>
      </c>
      <c r="H4360" t="s">
        <v>393</v>
      </c>
      <c r="I4360" t="s">
        <v>491</v>
      </c>
      <c r="J4360" t="s">
        <v>447</v>
      </c>
      <c r="K4360" t="s">
        <v>452</v>
      </c>
      <c r="L4360" s="15" t="s">
        <v>114</v>
      </c>
      <c r="M4360" t="s">
        <v>466</v>
      </c>
      <c r="N4360" s="677">
        <f t="shared" ca="1" si="748"/>
        <v>0</v>
      </c>
      <c r="O4360" s="677">
        <f t="shared" ca="1" si="748"/>
        <v>0</v>
      </c>
      <c r="P4360" s="677">
        <f t="shared" ca="1" si="748"/>
        <v>0</v>
      </c>
      <c r="Q4360" s="677">
        <f t="shared" ca="1" si="748"/>
        <v>0</v>
      </c>
      <c r="R4360" s="677">
        <f t="shared" ca="1" si="748"/>
        <v>0</v>
      </c>
      <c r="S4360" s="677">
        <f t="shared" ca="1" si="748"/>
        <v>0</v>
      </c>
      <c r="T4360" s="677">
        <f t="shared" ca="1" si="748"/>
        <v>0</v>
      </c>
      <c r="U4360" s="677">
        <f t="shared" ca="1" si="748"/>
        <v>0</v>
      </c>
      <c r="V4360" s="677">
        <f t="shared" ca="1" si="748"/>
        <v>0</v>
      </c>
      <c r="W4360" s="677">
        <f t="shared" ca="1" si="747"/>
        <v>0</v>
      </c>
      <c r="X4360" s="677">
        <f t="shared" ca="1" si="748"/>
        <v>0</v>
      </c>
      <c r="Y4360" s="677">
        <f t="shared" ca="1" si="748"/>
        <v>0</v>
      </c>
      <c r="Z4360" s="677">
        <f t="shared" ca="1" si="748"/>
        <v>0</v>
      </c>
      <c r="AA4360" t="str">
        <f t="shared" si="749"/>
        <v>ASR_COMP</v>
      </c>
      <c r="AB4360" s="957">
        <f t="shared" si="750"/>
        <v>44682</v>
      </c>
      <c r="AC4360" t="str">
        <f t="shared" si="751"/>
        <v>Unaudited</v>
      </c>
    </row>
    <row r="4361" spans="1:29" x14ac:dyDescent="0.25">
      <c r="A4361" t="s">
        <v>423</v>
      </c>
      <c r="B4361" t="s">
        <v>1388</v>
      </c>
      <c r="C4361" t="s">
        <v>1389</v>
      </c>
      <c r="D4361">
        <v>1900</v>
      </c>
      <c r="E4361">
        <v>1</v>
      </c>
      <c r="F4361" t="s">
        <v>1034</v>
      </c>
      <c r="G4361" t="s">
        <v>1387</v>
      </c>
      <c r="H4361" t="s">
        <v>393</v>
      </c>
      <c r="I4361" t="s">
        <v>491</v>
      </c>
      <c r="J4361" t="s">
        <v>447</v>
      </c>
      <c r="K4361" t="s">
        <v>6</v>
      </c>
      <c r="L4361" s="15" t="s">
        <v>120</v>
      </c>
      <c r="M4361" t="s">
        <v>191</v>
      </c>
      <c r="N4361" s="677">
        <f t="shared" ca="1" si="748"/>
        <v>0</v>
      </c>
      <c r="O4361" s="677">
        <f t="shared" ca="1" si="748"/>
        <v>0</v>
      </c>
      <c r="P4361" s="677">
        <f t="shared" ca="1" si="748"/>
        <v>0</v>
      </c>
      <c r="Q4361" s="677">
        <f t="shared" ca="1" si="748"/>
        <v>0</v>
      </c>
      <c r="R4361" s="677">
        <f t="shared" ca="1" si="748"/>
        <v>0</v>
      </c>
      <c r="S4361" s="677">
        <f t="shared" ca="1" si="748"/>
        <v>0</v>
      </c>
      <c r="T4361" s="677">
        <f t="shared" ca="1" si="748"/>
        <v>0</v>
      </c>
      <c r="U4361" s="677">
        <f t="shared" ca="1" si="748"/>
        <v>0</v>
      </c>
      <c r="V4361" s="677">
        <f t="shared" ca="1" si="748"/>
        <v>0</v>
      </c>
      <c r="W4361" s="677">
        <f t="shared" ca="1" si="747"/>
        <v>0</v>
      </c>
      <c r="X4361" s="677">
        <f t="shared" ca="1" si="748"/>
        <v>0</v>
      </c>
      <c r="Y4361" s="677">
        <f t="shared" ca="1" si="748"/>
        <v>0</v>
      </c>
      <c r="Z4361" s="677">
        <f t="shared" ca="1" si="748"/>
        <v>13626.519999999999</v>
      </c>
      <c r="AA4361" t="str">
        <f t="shared" si="749"/>
        <v>ASR_COMP</v>
      </c>
      <c r="AB4361" s="957">
        <f t="shared" si="750"/>
        <v>44682</v>
      </c>
      <c r="AC4361" t="str">
        <f t="shared" si="751"/>
        <v>Unaudited</v>
      </c>
    </row>
    <row r="4362" spans="1:29" x14ac:dyDescent="0.25">
      <c r="A4362" t="s">
        <v>423</v>
      </c>
      <c r="B4362" t="s">
        <v>1388</v>
      </c>
      <c r="C4362" t="s">
        <v>1389</v>
      </c>
      <c r="D4362">
        <v>1900</v>
      </c>
      <c r="E4362">
        <v>1</v>
      </c>
      <c r="F4362" t="s">
        <v>1034</v>
      </c>
      <c r="G4362" t="s">
        <v>1387</v>
      </c>
      <c r="H4362" t="s">
        <v>393</v>
      </c>
      <c r="I4362" t="s">
        <v>491</v>
      </c>
      <c r="J4362" t="s">
        <v>447</v>
      </c>
      <c r="K4362" t="s">
        <v>6</v>
      </c>
      <c r="L4362" s="15" t="s">
        <v>45</v>
      </c>
      <c r="M4362" t="s">
        <v>166</v>
      </c>
      <c r="N4362" s="677">
        <f t="shared" ca="1" si="748"/>
        <v>0</v>
      </c>
      <c r="O4362" s="677">
        <f t="shared" ca="1" si="748"/>
        <v>0</v>
      </c>
      <c r="P4362" s="677">
        <f t="shared" ca="1" si="748"/>
        <v>0</v>
      </c>
      <c r="Q4362" s="677">
        <f t="shared" ca="1" si="748"/>
        <v>0</v>
      </c>
      <c r="R4362" s="677">
        <f t="shared" ca="1" si="748"/>
        <v>0</v>
      </c>
      <c r="S4362" s="677">
        <f t="shared" ca="1" si="748"/>
        <v>0</v>
      </c>
      <c r="T4362" s="677">
        <f t="shared" ca="1" si="748"/>
        <v>0</v>
      </c>
      <c r="U4362" s="677">
        <f t="shared" ca="1" si="748"/>
        <v>0</v>
      </c>
      <c r="V4362" s="677">
        <f t="shared" ca="1" si="748"/>
        <v>0</v>
      </c>
      <c r="W4362" s="677">
        <f t="shared" ca="1" si="747"/>
        <v>0</v>
      </c>
      <c r="X4362" s="677">
        <f t="shared" ca="1" si="748"/>
        <v>0</v>
      </c>
      <c r="Y4362" s="677">
        <f t="shared" ca="1" si="748"/>
        <v>0</v>
      </c>
      <c r="Z4362" s="677">
        <f t="shared" ca="1" si="748"/>
        <v>0</v>
      </c>
      <c r="AA4362" t="str">
        <f t="shared" si="749"/>
        <v>ASR_COMP</v>
      </c>
      <c r="AB4362" s="957">
        <f t="shared" si="750"/>
        <v>44682</v>
      </c>
      <c r="AC4362" t="str">
        <f t="shared" si="751"/>
        <v>Unaudited</v>
      </c>
    </row>
    <row r="4363" spans="1:29" x14ac:dyDescent="0.25">
      <c r="A4363" t="s">
        <v>423</v>
      </c>
      <c r="B4363" t="s">
        <v>1388</v>
      </c>
      <c r="C4363" t="s">
        <v>1389</v>
      </c>
      <c r="D4363">
        <v>1900</v>
      </c>
      <c r="E4363">
        <v>1</v>
      </c>
      <c r="F4363" t="s">
        <v>1034</v>
      </c>
      <c r="G4363" t="s">
        <v>1387</v>
      </c>
      <c r="H4363" t="s">
        <v>393</v>
      </c>
      <c r="I4363" t="s">
        <v>491</v>
      </c>
      <c r="J4363" t="s">
        <v>447</v>
      </c>
      <c r="K4363" t="s">
        <v>6</v>
      </c>
      <c r="L4363" s="15" t="s">
        <v>46</v>
      </c>
      <c r="M4363" t="s">
        <v>167</v>
      </c>
      <c r="N4363" s="677">
        <f t="shared" ca="1" si="748"/>
        <v>0</v>
      </c>
      <c r="O4363" s="677">
        <f t="shared" ca="1" si="748"/>
        <v>0</v>
      </c>
      <c r="P4363" s="677">
        <f t="shared" ca="1" si="748"/>
        <v>0</v>
      </c>
      <c r="Q4363" s="677">
        <f t="shared" ca="1" si="748"/>
        <v>0</v>
      </c>
      <c r="R4363" s="677">
        <f t="shared" ca="1" si="748"/>
        <v>0</v>
      </c>
      <c r="S4363" s="677">
        <f t="shared" ca="1" si="748"/>
        <v>0</v>
      </c>
      <c r="T4363" s="677">
        <f t="shared" ca="1" si="748"/>
        <v>0</v>
      </c>
      <c r="U4363" s="677">
        <f t="shared" ca="1" si="748"/>
        <v>0</v>
      </c>
      <c r="V4363" s="677">
        <f t="shared" ca="1" si="748"/>
        <v>0</v>
      </c>
      <c r="W4363" s="677">
        <f t="shared" ca="1" si="747"/>
        <v>0</v>
      </c>
      <c r="X4363" s="677">
        <f t="shared" ca="1" si="748"/>
        <v>0</v>
      </c>
      <c r="Y4363" s="677">
        <f t="shared" ca="1" si="748"/>
        <v>0</v>
      </c>
      <c r="Z4363" s="677">
        <f t="shared" ca="1" si="748"/>
        <v>-2603.2495555009809</v>
      </c>
      <c r="AA4363" t="str">
        <f t="shared" si="749"/>
        <v>ASR_COMP</v>
      </c>
      <c r="AB4363" s="957">
        <f t="shared" si="750"/>
        <v>44682</v>
      </c>
      <c r="AC4363" t="str">
        <f t="shared" si="751"/>
        <v>Unaudited</v>
      </c>
    </row>
    <row r="4364" spans="1:29" x14ac:dyDescent="0.25">
      <c r="A4364" t="s">
        <v>423</v>
      </c>
      <c r="B4364" t="s">
        <v>1388</v>
      </c>
      <c r="C4364" t="s">
        <v>1389</v>
      </c>
      <c r="D4364">
        <v>1900</v>
      </c>
      <c r="E4364">
        <v>1</v>
      </c>
      <c r="F4364" t="s">
        <v>1034</v>
      </c>
      <c r="G4364" t="s">
        <v>1387</v>
      </c>
      <c r="H4364" t="s">
        <v>393</v>
      </c>
      <c r="I4364" t="s">
        <v>491</v>
      </c>
      <c r="J4364" t="s">
        <v>447</v>
      </c>
      <c r="K4364" t="s">
        <v>6</v>
      </c>
      <c r="L4364" s="15" t="s">
        <v>168</v>
      </c>
      <c r="M4364" t="s">
        <v>464</v>
      </c>
      <c r="N4364" s="677">
        <f t="shared" ca="1" si="748"/>
        <v>0</v>
      </c>
      <c r="O4364" s="677">
        <f t="shared" ca="1" si="748"/>
        <v>0</v>
      </c>
      <c r="P4364" s="677">
        <f t="shared" ca="1" si="748"/>
        <v>0</v>
      </c>
      <c r="Q4364" s="677">
        <f t="shared" ca="1" si="748"/>
        <v>0</v>
      </c>
      <c r="R4364" s="677">
        <f t="shared" ca="1" si="748"/>
        <v>0</v>
      </c>
      <c r="S4364" s="677">
        <f t="shared" ca="1" si="748"/>
        <v>0</v>
      </c>
      <c r="T4364" s="677">
        <f t="shared" ca="1" si="748"/>
        <v>0</v>
      </c>
      <c r="U4364" s="677">
        <f t="shared" ca="1" si="748"/>
        <v>0</v>
      </c>
      <c r="V4364" s="677">
        <f t="shared" ca="1" si="748"/>
        <v>0</v>
      </c>
      <c r="W4364" s="677">
        <f t="shared" ca="1" si="747"/>
        <v>0</v>
      </c>
      <c r="X4364" s="677">
        <f t="shared" ca="1" si="748"/>
        <v>0</v>
      </c>
      <c r="Y4364" s="677">
        <f t="shared" ca="1" si="748"/>
        <v>0</v>
      </c>
      <c r="Z4364" s="677">
        <f t="shared" ca="1" si="748"/>
        <v>-1077.3556215551969</v>
      </c>
      <c r="AA4364" t="str">
        <f t="shared" si="749"/>
        <v>ASR_COMP</v>
      </c>
      <c r="AB4364" s="957">
        <f t="shared" si="750"/>
        <v>44682</v>
      </c>
      <c r="AC4364" t="str">
        <f t="shared" si="751"/>
        <v>Unaudited</v>
      </c>
    </row>
    <row r="4365" spans="1:29" x14ac:dyDescent="0.25">
      <c r="A4365" t="s">
        <v>423</v>
      </c>
      <c r="B4365" t="s">
        <v>1388</v>
      </c>
      <c r="C4365" t="s">
        <v>1389</v>
      </c>
      <c r="D4365">
        <v>1900</v>
      </c>
      <c r="E4365">
        <v>1</v>
      </c>
      <c r="F4365" t="s">
        <v>1034</v>
      </c>
      <c r="G4365" t="s">
        <v>1387</v>
      </c>
      <c r="H4365" t="s">
        <v>393</v>
      </c>
      <c r="I4365" t="s">
        <v>491</v>
      </c>
      <c r="J4365" t="s">
        <v>447</v>
      </c>
      <c r="K4365" t="s">
        <v>437</v>
      </c>
      <c r="L4365" s="15" t="s">
        <v>123</v>
      </c>
      <c r="M4365" t="s">
        <v>32</v>
      </c>
      <c r="N4365" s="677">
        <f t="shared" ca="1" si="748"/>
        <v>0</v>
      </c>
      <c r="O4365" s="677">
        <f t="shared" ca="1" si="748"/>
        <v>0</v>
      </c>
      <c r="P4365" s="677">
        <f t="shared" ca="1" si="748"/>
        <v>0</v>
      </c>
      <c r="Q4365" s="677">
        <f t="shared" ca="1" si="748"/>
        <v>0</v>
      </c>
      <c r="R4365" s="677">
        <f t="shared" ca="1" si="748"/>
        <v>0</v>
      </c>
      <c r="S4365" s="677">
        <f t="shared" ca="1" si="748"/>
        <v>0</v>
      </c>
      <c r="T4365" s="677">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7">
        <f t="shared" ca="1" si="752"/>
        <v>0</v>
      </c>
      <c r="V4365" s="677">
        <f t="shared" ca="1" si="752"/>
        <v>0</v>
      </c>
      <c r="W4365" s="677">
        <f t="shared" ca="1" si="747"/>
        <v>0</v>
      </c>
      <c r="X4365" s="677">
        <f t="shared" ca="1" si="752"/>
        <v>0</v>
      </c>
      <c r="Y4365" s="677">
        <f t="shared" ca="1" si="752"/>
        <v>0</v>
      </c>
      <c r="Z4365" s="677">
        <f t="shared" ca="1" si="752"/>
        <v>0</v>
      </c>
      <c r="AA4365" t="str">
        <f t="shared" si="749"/>
        <v>ASR_COMP</v>
      </c>
      <c r="AB4365" s="957">
        <f t="shared" si="750"/>
        <v>44682</v>
      </c>
      <c r="AC4365" t="str">
        <f t="shared" si="751"/>
        <v>Unaudited</v>
      </c>
    </row>
    <row r="4366" spans="1:29" x14ac:dyDescent="0.25">
      <c r="A4366" t="s">
        <v>423</v>
      </c>
      <c r="B4366" t="s">
        <v>1388</v>
      </c>
      <c r="C4366" t="s">
        <v>1389</v>
      </c>
      <c r="D4366">
        <v>1900</v>
      </c>
      <c r="E4366">
        <v>1</v>
      </c>
      <c r="F4366" t="s">
        <v>1034</v>
      </c>
      <c r="G4366" t="s">
        <v>1387</v>
      </c>
      <c r="H4366" t="s">
        <v>393</v>
      </c>
      <c r="I4366" t="s">
        <v>491</v>
      </c>
      <c r="J4366" t="s">
        <v>447</v>
      </c>
      <c r="K4366" t="s">
        <v>437</v>
      </c>
      <c r="L4366" s="15" t="s">
        <v>946</v>
      </c>
      <c r="M4366" t="s">
        <v>938</v>
      </c>
      <c r="N4366" s="677">
        <f t="shared" ca="1" si="752"/>
        <v>0</v>
      </c>
      <c r="O4366" s="677">
        <f t="shared" ca="1" si="752"/>
        <v>0</v>
      </c>
      <c r="P4366" s="677">
        <f t="shared" ca="1" si="752"/>
        <v>0</v>
      </c>
      <c r="Q4366" s="677">
        <f t="shared" ca="1" si="752"/>
        <v>0</v>
      </c>
      <c r="R4366" s="677">
        <f t="shared" ca="1" si="752"/>
        <v>0</v>
      </c>
      <c r="S4366" s="677">
        <f t="shared" ca="1" si="752"/>
        <v>0</v>
      </c>
      <c r="T4366" s="677">
        <f t="shared" ca="1" si="752"/>
        <v>0</v>
      </c>
      <c r="U4366" s="677">
        <f t="shared" ca="1" si="752"/>
        <v>0</v>
      </c>
      <c r="V4366" s="677">
        <f t="shared" ca="1" si="752"/>
        <v>0</v>
      </c>
      <c r="W4366" s="677">
        <f t="shared" ca="1" si="747"/>
        <v>0</v>
      </c>
      <c r="X4366" s="677">
        <f t="shared" ca="1" si="752"/>
        <v>0</v>
      </c>
      <c r="Y4366" s="677">
        <f t="shared" ca="1" si="752"/>
        <v>0</v>
      </c>
      <c r="Z4366" s="677">
        <f t="shared" ca="1" si="752"/>
        <v>0</v>
      </c>
      <c r="AA4366" t="str">
        <f t="shared" si="749"/>
        <v>ASR_COMP</v>
      </c>
      <c r="AB4366" s="957">
        <f t="shared" si="750"/>
        <v>44682</v>
      </c>
      <c r="AC4366" t="str">
        <f t="shared" si="751"/>
        <v>Unaudited</v>
      </c>
    </row>
    <row r="4367" spans="1:29" x14ac:dyDescent="0.25">
      <c r="A4367" t="s">
        <v>423</v>
      </c>
      <c r="B4367" t="s">
        <v>1388</v>
      </c>
      <c r="C4367" t="s">
        <v>1389</v>
      </c>
      <c r="D4367">
        <v>1900</v>
      </c>
      <c r="E4367">
        <v>1</v>
      </c>
      <c r="F4367" t="s">
        <v>1034</v>
      </c>
      <c r="G4367" t="s">
        <v>1387</v>
      </c>
      <c r="H4367" t="s">
        <v>393</v>
      </c>
      <c r="I4367" t="s">
        <v>491</v>
      </c>
      <c r="J4367" t="s">
        <v>447</v>
      </c>
      <c r="K4367" t="s">
        <v>437</v>
      </c>
      <c r="L4367" s="15" t="s">
        <v>170</v>
      </c>
      <c r="M4367" t="s">
        <v>40</v>
      </c>
      <c r="N4367" s="677">
        <f t="shared" ca="1" si="752"/>
        <v>0</v>
      </c>
      <c r="O4367" s="677">
        <f t="shared" ca="1" si="752"/>
        <v>0</v>
      </c>
      <c r="P4367" s="677">
        <f t="shared" ca="1" si="752"/>
        <v>0</v>
      </c>
      <c r="Q4367" s="677">
        <f t="shared" ca="1" si="752"/>
        <v>0</v>
      </c>
      <c r="R4367" s="677">
        <f t="shared" ca="1" si="752"/>
        <v>0</v>
      </c>
      <c r="S4367" s="677">
        <f t="shared" ca="1" si="752"/>
        <v>0</v>
      </c>
      <c r="T4367" s="677">
        <f t="shared" ca="1" si="752"/>
        <v>0</v>
      </c>
      <c r="U4367" s="677">
        <f t="shared" ca="1" si="752"/>
        <v>0</v>
      </c>
      <c r="V4367" s="677">
        <f t="shared" ca="1" si="752"/>
        <v>0</v>
      </c>
      <c r="W4367" s="677">
        <f t="shared" ca="1" si="747"/>
        <v>0</v>
      </c>
      <c r="X4367" s="677">
        <f t="shared" ca="1" si="752"/>
        <v>0</v>
      </c>
      <c r="Y4367" s="677">
        <f t="shared" ca="1" si="752"/>
        <v>0</v>
      </c>
      <c r="Z4367" s="677">
        <f t="shared" ca="1" si="752"/>
        <v>0</v>
      </c>
      <c r="AA4367" t="str">
        <f t="shared" si="749"/>
        <v>ASR_COMP</v>
      </c>
      <c r="AB4367" s="957">
        <f t="shared" si="750"/>
        <v>44682</v>
      </c>
      <c r="AC4367" t="str">
        <f t="shared" si="751"/>
        <v>Unaudited</v>
      </c>
    </row>
    <row r="4368" spans="1:29" x14ac:dyDescent="0.25">
      <c r="A4368" t="s">
        <v>423</v>
      </c>
      <c r="B4368" t="s">
        <v>1388</v>
      </c>
      <c r="C4368" t="s">
        <v>1389</v>
      </c>
      <c r="D4368">
        <v>1900</v>
      </c>
      <c r="E4368">
        <v>1</v>
      </c>
      <c r="F4368" t="s">
        <v>1034</v>
      </c>
      <c r="G4368" t="s">
        <v>1387</v>
      </c>
      <c r="H4368" t="s">
        <v>393</v>
      </c>
      <c r="I4368" t="s">
        <v>491</v>
      </c>
      <c r="J4368" t="s">
        <v>447</v>
      </c>
      <c r="K4368" t="s">
        <v>437</v>
      </c>
      <c r="L4368" s="15" t="s">
        <v>171</v>
      </c>
      <c r="M4368" t="s">
        <v>332</v>
      </c>
      <c r="N4368" s="677">
        <f t="shared" ca="1" si="752"/>
        <v>0</v>
      </c>
      <c r="O4368" s="677">
        <f t="shared" ca="1" si="752"/>
        <v>0</v>
      </c>
      <c r="P4368" s="677">
        <f t="shared" ca="1" si="752"/>
        <v>0</v>
      </c>
      <c r="Q4368" s="677">
        <f t="shared" ca="1" si="752"/>
        <v>0</v>
      </c>
      <c r="R4368" s="677">
        <f t="shared" ca="1" si="752"/>
        <v>0</v>
      </c>
      <c r="S4368" s="677">
        <f t="shared" ca="1" si="752"/>
        <v>0</v>
      </c>
      <c r="T4368" s="677">
        <f t="shared" ca="1" si="752"/>
        <v>0</v>
      </c>
      <c r="U4368" s="677">
        <f t="shared" ca="1" si="752"/>
        <v>0</v>
      </c>
      <c r="V4368" s="677">
        <f t="shared" ca="1" si="752"/>
        <v>0</v>
      </c>
      <c r="W4368" s="677">
        <f t="shared" ca="1" si="747"/>
        <v>0</v>
      </c>
      <c r="X4368" s="677">
        <f t="shared" ca="1" si="752"/>
        <v>0</v>
      </c>
      <c r="Y4368" s="677">
        <f t="shared" ca="1" si="752"/>
        <v>0</v>
      </c>
      <c r="Z4368" s="677">
        <f t="shared" ca="1" si="752"/>
        <v>0</v>
      </c>
      <c r="AA4368" t="str">
        <f t="shared" si="749"/>
        <v>ASR_COMP</v>
      </c>
      <c r="AB4368" s="957">
        <f t="shared" si="750"/>
        <v>44682</v>
      </c>
      <c r="AC4368" t="str">
        <f t="shared" si="751"/>
        <v>Unaudited</v>
      </c>
    </row>
    <row r="4369" spans="1:29" x14ac:dyDescent="0.25">
      <c r="A4369" t="s">
        <v>423</v>
      </c>
      <c r="B4369" t="s">
        <v>1388</v>
      </c>
      <c r="C4369" t="s">
        <v>1389</v>
      </c>
      <c r="D4369">
        <v>1900</v>
      </c>
      <c r="E4369">
        <v>1</v>
      </c>
      <c r="F4369" t="s">
        <v>1034</v>
      </c>
      <c r="G4369" t="s">
        <v>1387</v>
      </c>
      <c r="H4369" t="s">
        <v>393</v>
      </c>
      <c r="I4369" t="s">
        <v>491</v>
      </c>
      <c r="J4369" t="s">
        <v>453</v>
      </c>
      <c r="K4369" t="s">
        <v>438</v>
      </c>
      <c r="L4369" s="15" t="s">
        <v>124</v>
      </c>
      <c r="M4369" t="s">
        <v>27</v>
      </c>
      <c r="N4369" s="677">
        <f t="shared" ca="1" si="752"/>
        <v>0</v>
      </c>
      <c r="O4369" s="677">
        <f t="shared" ca="1" si="752"/>
        <v>0</v>
      </c>
      <c r="P4369" s="677">
        <f t="shared" ca="1" si="752"/>
        <v>0</v>
      </c>
      <c r="Q4369" s="677">
        <f t="shared" ca="1" si="752"/>
        <v>0</v>
      </c>
      <c r="R4369" s="677">
        <f t="shared" ca="1" si="752"/>
        <v>0</v>
      </c>
      <c r="S4369" s="677">
        <f t="shared" ca="1" si="752"/>
        <v>0</v>
      </c>
      <c r="T4369" s="677">
        <f t="shared" ca="1" si="752"/>
        <v>0</v>
      </c>
      <c r="U4369" s="677">
        <f t="shared" ca="1" si="752"/>
        <v>0</v>
      </c>
      <c r="V4369" s="677">
        <f t="shared" ca="1" si="752"/>
        <v>0</v>
      </c>
      <c r="W4369" s="677">
        <f t="shared" ca="1" si="747"/>
        <v>0</v>
      </c>
      <c r="X4369" s="677">
        <f t="shared" ca="1" si="752"/>
        <v>0</v>
      </c>
      <c r="Y4369" s="677">
        <f t="shared" ca="1" si="752"/>
        <v>0</v>
      </c>
      <c r="Z4369" s="677">
        <f t="shared" ca="1" si="752"/>
        <v>0</v>
      </c>
      <c r="AA4369" t="str">
        <f t="shared" si="749"/>
        <v>ASR_COMP</v>
      </c>
      <c r="AB4369" s="957">
        <f t="shared" si="750"/>
        <v>44682</v>
      </c>
      <c r="AC4369" t="str">
        <f t="shared" si="751"/>
        <v>Unaudited</v>
      </c>
    </row>
    <row r="4370" spans="1:29" x14ac:dyDescent="0.25">
      <c r="A4370" t="s">
        <v>423</v>
      </c>
      <c r="B4370" t="s">
        <v>1388</v>
      </c>
      <c r="C4370" t="s">
        <v>1389</v>
      </c>
      <c r="D4370">
        <v>1900</v>
      </c>
      <c r="E4370">
        <v>1</v>
      </c>
      <c r="F4370" t="s">
        <v>1034</v>
      </c>
      <c r="G4370" t="s">
        <v>1387</v>
      </c>
      <c r="H4370" t="s">
        <v>393</v>
      </c>
      <c r="I4370" t="s">
        <v>491</v>
      </c>
      <c r="J4370" t="s">
        <v>453</v>
      </c>
      <c r="K4370" t="s">
        <v>438</v>
      </c>
      <c r="L4370" s="15" t="s">
        <v>125</v>
      </c>
      <c r="M4370" t="s">
        <v>100</v>
      </c>
      <c r="N4370" s="677">
        <f t="shared" ca="1" si="752"/>
        <v>0</v>
      </c>
      <c r="O4370" s="677">
        <f t="shared" ca="1" si="752"/>
        <v>0</v>
      </c>
      <c r="P4370" s="677">
        <f t="shared" ca="1" si="752"/>
        <v>0</v>
      </c>
      <c r="Q4370" s="677">
        <f t="shared" ca="1" si="752"/>
        <v>0</v>
      </c>
      <c r="R4370" s="677">
        <f t="shared" ca="1" si="752"/>
        <v>0</v>
      </c>
      <c r="S4370" s="677">
        <f t="shared" ca="1" si="752"/>
        <v>0</v>
      </c>
      <c r="T4370" s="677">
        <f t="shared" ca="1" si="752"/>
        <v>0</v>
      </c>
      <c r="U4370" s="677">
        <f t="shared" ca="1" si="752"/>
        <v>0</v>
      </c>
      <c r="V4370" s="677">
        <f t="shared" ca="1" si="752"/>
        <v>0</v>
      </c>
      <c r="W4370" s="677">
        <f t="shared" ca="1" si="747"/>
        <v>0</v>
      </c>
      <c r="X4370" s="677">
        <f t="shared" ca="1" si="752"/>
        <v>0</v>
      </c>
      <c r="Y4370" s="677">
        <f t="shared" ca="1" si="752"/>
        <v>0</v>
      </c>
      <c r="Z4370" s="677">
        <f t="shared" ca="1" si="752"/>
        <v>0</v>
      </c>
      <c r="AA4370" t="str">
        <f t="shared" si="749"/>
        <v>ASR_COMP</v>
      </c>
      <c r="AB4370" s="957">
        <f t="shared" si="750"/>
        <v>44682</v>
      </c>
      <c r="AC4370" t="str">
        <f t="shared" si="751"/>
        <v>Unaudited</v>
      </c>
    </row>
    <row r="4371" spans="1:29" x14ac:dyDescent="0.25">
      <c r="A4371" t="s">
        <v>423</v>
      </c>
      <c r="B4371" t="s">
        <v>1388</v>
      </c>
      <c r="C4371" t="s">
        <v>1389</v>
      </c>
      <c r="D4371">
        <v>1900</v>
      </c>
      <c r="E4371">
        <v>1</v>
      </c>
      <c r="F4371" t="s">
        <v>1034</v>
      </c>
      <c r="G4371" t="s">
        <v>1387</v>
      </c>
      <c r="H4371" t="s">
        <v>393</v>
      </c>
      <c r="I4371" t="s">
        <v>491</v>
      </c>
      <c r="J4371" t="s">
        <v>453</v>
      </c>
      <c r="K4371" t="s">
        <v>438</v>
      </c>
      <c r="L4371" s="15" t="s">
        <v>126</v>
      </c>
      <c r="M4371" t="s">
        <v>101</v>
      </c>
      <c r="N4371" s="677">
        <f t="shared" ca="1" si="752"/>
        <v>0</v>
      </c>
      <c r="O4371" s="677">
        <f t="shared" ca="1" si="752"/>
        <v>0</v>
      </c>
      <c r="P4371" s="677">
        <f t="shared" ca="1" si="752"/>
        <v>0</v>
      </c>
      <c r="Q4371" s="677">
        <f t="shared" ca="1" si="752"/>
        <v>0</v>
      </c>
      <c r="R4371" s="677">
        <f t="shared" ca="1" si="752"/>
        <v>0</v>
      </c>
      <c r="S4371" s="677">
        <f t="shared" ca="1" si="752"/>
        <v>0</v>
      </c>
      <c r="T4371" s="677">
        <f t="shared" ca="1" si="752"/>
        <v>0</v>
      </c>
      <c r="U4371" s="677">
        <f t="shared" ca="1" si="752"/>
        <v>0</v>
      </c>
      <c r="V4371" s="677">
        <f t="shared" ca="1" si="752"/>
        <v>0</v>
      </c>
      <c r="W4371" s="677">
        <f t="shared" ca="1" si="747"/>
        <v>0</v>
      </c>
      <c r="X4371" s="677">
        <f t="shared" ca="1" si="752"/>
        <v>0</v>
      </c>
      <c r="Y4371" s="677">
        <f t="shared" ca="1" si="752"/>
        <v>0</v>
      </c>
      <c r="Z4371" s="677">
        <f t="shared" ca="1" si="752"/>
        <v>0</v>
      </c>
      <c r="AA4371" t="str">
        <f t="shared" si="749"/>
        <v>ASR_COMP</v>
      </c>
      <c r="AB4371" s="957">
        <f t="shared" si="750"/>
        <v>44682</v>
      </c>
      <c r="AC4371" t="str">
        <f t="shared" si="751"/>
        <v>Unaudited</v>
      </c>
    </row>
    <row r="4372" spans="1:29" x14ac:dyDescent="0.25">
      <c r="A4372" t="s">
        <v>423</v>
      </c>
      <c r="B4372" t="s">
        <v>1388</v>
      </c>
      <c r="C4372" t="s">
        <v>1389</v>
      </c>
      <c r="D4372">
        <v>1900</v>
      </c>
      <c r="E4372">
        <v>1</v>
      </c>
      <c r="F4372" t="s">
        <v>1034</v>
      </c>
      <c r="G4372" t="s">
        <v>1387</v>
      </c>
      <c r="H4372" t="s">
        <v>393</v>
      </c>
      <c r="I4372" t="s">
        <v>491</v>
      </c>
      <c r="J4372" t="s">
        <v>453</v>
      </c>
      <c r="K4372" t="s">
        <v>438</v>
      </c>
      <c r="L4372" s="15" t="s">
        <v>127</v>
      </c>
      <c r="M4372" t="s">
        <v>102</v>
      </c>
      <c r="N4372" s="677">
        <f t="shared" ca="1" si="752"/>
        <v>0</v>
      </c>
      <c r="O4372" s="677">
        <f t="shared" ca="1" si="752"/>
        <v>0</v>
      </c>
      <c r="P4372" s="677">
        <f t="shared" ca="1" si="752"/>
        <v>0</v>
      </c>
      <c r="Q4372" s="677">
        <f t="shared" ca="1" si="752"/>
        <v>0</v>
      </c>
      <c r="R4372" s="677">
        <f t="shared" ca="1" si="752"/>
        <v>0</v>
      </c>
      <c r="S4372" s="677">
        <f t="shared" ca="1" si="752"/>
        <v>0</v>
      </c>
      <c r="T4372" s="677">
        <f t="shared" ca="1" si="752"/>
        <v>0</v>
      </c>
      <c r="U4372" s="677">
        <f t="shared" ca="1" si="752"/>
        <v>0</v>
      </c>
      <c r="V4372" s="677">
        <f t="shared" ca="1" si="752"/>
        <v>0</v>
      </c>
      <c r="W4372" s="677">
        <f t="shared" ca="1" si="747"/>
        <v>0</v>
      </c>
      <c r="X4372" s="677">
        <f t="shared" ca="1" si="752"/>
        <v>0</v>
      </c>
      <c r="Y4372" s="677">
        <f t="shared" ca="1" si="752"/>
        <v>0</v>
      </c>
      <c r="Z4372" s="677">
        <f t="shared" ca="1" si="752"/>
        <v>0</v>
      </c>
      <c r="AA4372" t="str">
        <f t="shared" si="749"/>
        <v>ASR_COMP</v>
      </c>
      <c r="AB4372" s="957">
        <f t="shared" si="750"/>
        <v>44682</v>
      </c>
      <c r="AC4372" t="str">
        <f t="shared" si="751"/>
        <v>Unaudited</v>
      </c>
    </row>
    <row r="4373" spans="1:29" x14ac:dyDescent="0.25">
      <c r="A4373" t="s">
        <v>423</v>
      </c>
      <c r="B4373" t="s">
        <v>1388</v>
      </c>
      <c r="C4373" t="s">
        <v>1389</v>
      </c>
      <c r="D4373">
        <v>1900</v>
      </c>
      <c r="E4373">
        <v>1</v>
      </c>
      <c r="F4373" t="s">
        <v>1034</v>
      </c>
      <c r="G4373" t="s">
        <v>1387</v>
      </c>
      <c r="H4373" t="s">
        <v>393</v>
      </c>
      <c r="I4373" t="s">
        <v>491</v>
      </c>
      <c r="J4373" t="s">
        <v>453</v>
      </c>
      <c r="K4373" t="s">
        <v>438</v>
      </c>
      <c r="L4373" s="15" t="s">
        <v>128</v>
      </c>
      <c r="M4373" t="s">
        <v>103</v>
      </c>
      <c r="N4373" s="677">
        <f t="shared" ca="1" si="752"/>
        <v>0</v>
      </c>
      <c r="O4373" s="677">
        <f t="shared" ca="1" si="752"/>
        <v>0</v>
      </c>
      <c r="P4373" s="677">
        <f t="shared" ca="1" si="752"/>
        <v>0</v>
      </c>
      <c r="Q4373" s="677">
        <f t="shared" ca="1" si="752"/>
        <v>0</v>
      </c>
      <c r="R4373" s="677">
        <f t="shared" ca="1" si="752"/>
        <v>0</v>
      </c>
      <c r="S4373" s="677">
        <f t="shared" ca="1" si="752"/>
        <v>0</v>
      </c>
      <c r="T4373" s="677">
        <f t="shared" ca="1" si="752"/>
        <v>0</v>
      </c>
      <c r="U4373" s="677">
        <f t="shared" ca="1" si="752"/>
        <v>0</v>
      </c>
      <c r="V4373" s="677">
        <f t="shared" ca="1" si="752"/>
        <v>0</v>
      </c>
      <c r="W4373" s="677">
        <f t="shared" ca="1" si="747"/>
        <v>0</v>
      </c>
      <c r="X4373" s="677">
        <f t="shared" ca="1" si="752"/>
        <v>0</v>
      </c>
      <c r="Y4373" s="677">
        <f t="shared" ca="1" si="752"/>
        <v>0</v>
      </c>
      <c r="Z4373" s="677">
        <f t="shared" ca="1" si="752"/>
        <v>0</v>
      </c>
      <c r="AA4373" t="str">
        <f t="shared" si="749"/>
        <v>ASR_COMP</v>
      </c>
      <c r="AB4373" s="957">
        <f t="shared" si="750"/>
        <v>44682</v>
      </c>
      <c r="AC4373" t="str">
        <f t="shared" si="751"/>
        <v>Unaudited</v>
      </c>
    </row>
    <row r="4374" spans="1:29" x14ac:dyDescent="0.25">
      <c r="A4374" t="s">
        <v>423</v>
      </c>
      <c r="B4374" t="s">
        <v>1388</v>
      </c>
      <c r="C4374" t="s">
        <v>1389</v>
      </c>
      <c r="D4374">
        <v>1900</v>
      </c>
      <c r="E4374">
        <v>1</v>
      </c>
      <c r="F4374" t="s">
        <v>1034</v>
      </c>
      <c r="G4374" t="s">
        <v>1387</v>
      </c>
      <c r="H4374" t="s">
        <v>393</v>
      </c>
      <c r="I4374" t="s">
        <v>491</v>
      </c>
      <c r="J4374" t="s">
        <v>453</v>
      </c>
      <c r="K4374" t="s">
        <v>438</v>
      </c>
      <c r="L4374" s="15" t="s">
        <v>129</v>
      </c>
      <c r="M4374" t="s">
        <v>28</v>
      </c>
      <c r="N4374" s="677">
        <f t="shared" ca="1" si="752"/>
        <v>0</v>
      </c>
      <c r="O4374" s="677">
        <f t="shared" ca="1" si="752"/>
        <v>0</v>
      </c>
      <c r="P4374" s="677">
        <f t="shared" ca="1" si="752"/>
        <v>0</v>
      </c>
      <c r="Q4374" s="677">
        <f t="shared" ca="1" si="752"/>
        <v>0</v>
      </c>
      <c r="R4374" s="677">
        <f t="shared" ca="1" si="752"/>
        <v>0</v>
      </c>
      <c r="S4374" s="677">
        <f t="shared" ca="1" si="752"/>
        <v>0</v>
      </c>
      <c r="T4374" s="677">
        <f t="shared" ca="1" si="752"/>
        <v>0</v>
      </c>
      <c r="U4374" s="677">
        <f t="shared" ca="1" si="752"/>
        <v>0</v>
      </c>
      <c r="V4374" s="677">
        <f t="shared" ca="1" si="752"/>
        <v>0</v>
      </c>
      <c r="W4374" s="677">
        <f t="shared" ca="1" si="747"/>
        <v>0</v>
      </c>
      <c r="X4374" s="677">
        <f t="shared" ca="1" si="752"/>
        <v>0</v>
      </c>
      <c r="Y4374" s="677">
        <f t="shared" ca="1" si="752"/>
        <v>0</v>
      </c>
      <c r="Z4374" s="677">
        <f t="shared" ca="1" si="752"/>
        <v>0</v>
      </c>
      <c r="AA4374" t="str">
        <f t="shared" si="749"/>
        <v>ASR_COMP</v>
      </c>
      <c r="AB4374" s="957">
        <f t="shared" si="750"/>
        <v>44682</v>
      </c>
      <c r="AC4374" t="str">
        <f t="shared" si="751"/>
        <v>Unaudited</v>
      </c>
    </row>
    <row r="4375" spans="1:29" x14ac:dyDescent="0.25">
      <c r="A4375" t="s">
        <v>423</v>
      </c>
      <c r="B4375" t="s">
        <v>1388</v>
      </c>
      <c r="C4375" t="s">
        <v>1389</v>
      </c>
      <c r="D4375">
        <v>1900</v>
      </c>
      <c r="E4375">
        <v>1</v>
      </c>
      <c r="F4375" t="s">
        <v>1034</v>
      </c>
      <c r="G4375" t="s">
        <v>1387</v>
      </c>
      <c r="H4375" t="s">
        <v>393</v>
      </c>
      <c r="I4375" t="s">
        <v>491</v>
      </c>
      <c r="J4375" t="s">
        <v>439</v>
      </c>
      <c r="K4375" t="s">
        <v>439</v>
      </c>
      <c r="L4375" s="15" t="s">
        <v>131</v>
      </c>
      <c r="M4375" t="s">
        <v>329</v>
      </c>
      <c r="N4375" s="677">
        <f t="shared" ca="1" si="752"/>
        <v>0</v>
      </c>
      <c r="O4375" s="677">
        <f t="shared" ca="1" si="752"/>
        <v>0</v>
      </c>
      <c r="P4375" s="677">
        <f t="shared" ca="1" si="752"/>
        <v>0</v>
      </c>
      <c r="Q4375" s="677">
        <f t="shared" ca="1" si="752"/>
        <v>0</v>
      </c>
      <c r="R4375" s="677">
        <f t="shared" ca="1" si="752"/>
        <v>0</v>
      </c>
      <c r="S4375" s="677">
        <f t="shared" ca="1" si="752"/>
        <v>0</v>
      </c>
      <c r="T4375" s="677">
        <f t="shared" ca="1" si="752"/>
        <v>0</v>
      </c>
      <c r="U4375" s="677">
        <f t="shared" ca="1" si="752"/>
        <v>0</v>
      </c>
      <c r="V4375" s="677">
        <f t="shared" ca="1" si="752"/>
        <v>0</v>
      </c>
      <c r="W4375" s="677">
        <f t="shared" ca="1" si="747"/>
        <v>0</v>
      </c>
      <c r="X4375" s="677">
        <f t="shared" ca="1" si="752"/>
        <v>0</v>
      </c>
      <c r="Y4375" s="677">
        <f t="shared" ca="1" si="752"/>
        <v>0</v>
      </c>
      <c r="Z4375" s="677">
        <f t="shared" ca="1" si="752"/>
        <v>0</v>
      </c>
      <c r="AA4375" t="str">
        <f t="shared" si="749"/>
        <v>ASR_COMP</v>
      </c>
      <c r="AB4375" s="957">
        <f t="shared" si="750"/>
        <v>44682</v>
      </c>
      <c r="AC4375" t="str">
        <f t="shared" si="751"/>
        <v>Unaudited</v>
      </c>
    </row>
    <row r="4376" spans="1:29" x14ac:dyDescent="0.25">
      <c r="A4376" t="s">
        <v>423</v>
      </c>
      <c r="B4376" t="s">
        <v>1388</v>
      </c>
      <c r="C4376" t="s">
        <v>1389</v>
      </c>
      <c r="D4376">
        <v>1900</v>
      </c>
      <c r="E4376">
        <v>1</v>
      </c>
      <c r="F4376" t="s">
        <v>1034</v>
      </c>
      <c r="G4376" t="s">
        <v>1387</v>
      </c>
      <c r="H4376" t="s">
        <v>393</v>
      </c>
      <c r="I4376" t="s">
        <v>491</v>
      </c>
      <c r="J4376" t="s">
        <v>439</v>
      </c>
      <c r="K4376" t="s">
        <v>439</v>
      </c>
      <c r="L4376" s="15" t="s">
        <v>132</v>
      </c>
      <c r="M4376" t="s">
        <v>328</v>
      </c>
      <c r="N4376" s="677">
        <f t="shared" ca="1" si="752"/>
        <v>0</v>
      </c>
      <c r="O4376" s="677">
        <f t="shared" ca="1" si="752"/>
        <v>0</v>
      </c>
      <c r="P4376" s="677">
        <f t="shared" ca="1" si="752"/>
        <v>0</v>
      </c>
      <c r="Q4376" s="677">
        <f t="shared" ca="1" si="752"/>
        <v>0</v>
      </c>
      <c r="R4376" s="677">
        <f t="shared" ca="1" si="752"/>
        <v>0</v>
      </c>
      <c r="S4376" s="677">
        <f t="shared" ca="1" si="752"/>
        <v>0</v>
      </c>
      <c r="T4376" s="677">
        <f t="shared" ca="1" si="752"/>
        <v>0</v>
      </c>
      <c r="U4376" s="677">
        <f t="shared" ca="1" si="752"/>
        <v>0</v>
      </c>
      <c r="V4376" s="677">
        <f t="shared" ca="1" si="752"/>
        <v>0</v>
      </c>
      <c r="W4376" s="677">
        <f t="shared" ca="1" si="747"/>
        <v>0</v>
      </c>
      <c r="X4376" s="677">
        <f t="shared" ca="1" si="752"/>
        <v>0</v>
      </c>
      <c r="Y4376" s="677">
        <f t="shared" ca="1" si="752"/>
        <v>0</v>
      </c>
      <c r="Z4376" s="677">
        <f t="shared" ca="1" si="752"/>
        <v>0</v>
      </c>
      <c r="AA4376" t="str">
        <f t="shared" si="749"/>
        <v>ASR_COMP</v>
      </c>
      <c r="AB4376" s="957">
        <f t="shared" si="750"/>
        <v>44682</v>
      </c>
      <c r="AC4376" t="str">
        <f t="shared" si="751"/>
        <v>Unaudited</v>
      </c>
    </row>
    <row r="4377" spans="1:29" x14ac:dyDescent="0.25">
      <c r="A4377" t="s">
        <v>423</v>
      </c>
      <c r="B4377" t="s">
        <v>1388</v>
      </c>
      <c r="C4377" t="s">
        <v>1389</v>
      </c>
      <c r="D4377">
        <v>1900</v>
      </c>
      <c r="E4377">
        <v>1</v>
      </c>
      <c r="F4377" t="s">
        <v>1034</v>
      </c>
      <c r="G4377" t="s">
        <v>1387</v>
      </c>
      <c r="H4377" t="s">
        <v>393</v>
      </c>
      <c r="I4377" t="s">
        <v>491</v>
      </c>
      <c r="J4377" t="s">
        <v>439</v>
      </c>
      <c r="K4377" t="s">
        <v>439</v>
      </c>
      <c r="L4377" s="15" t="s">
        <v>133</v>
      </c>
      <c r="M4377" t="s">
        <v>182</v>
      </c>
      <c r="N4377" s="677">
        <f t="shared" ca="1" si="752"/>
        <v>0</v>
      </c>
      <c r="O4377" s="677">
        <f t="shared" ca="1" si="752"/>
        <v>0</v>
      </c>
      <c r="P4377" s="677">
        <f t="shared" ca="1" si="752"/>
        <v>0</v>
      </c>
      <c r="Q4377" s="677">
        <f t="shared" ca="1" si="752"/>
        <v>0</v>
      </c>
      <c r="R4377" s="677">
        <f t="shared" ca="1" si="752"/>
        <v>0</v>
      </c>
      <c r="S4377" s="677">
        <f t="shared" ca="1" si="752"/>
        <v>0</v>
      </c>
      <c r="T4377" s="677">
        <f t="shared" ca="1" si="752"/>
        <v>0</v>
      </c>
      <c r="U4377" s="677">
        <f t="shared" ca="1" si="752"/>
        <v>0</v>
      </c>
      <c r="V4377" s="677">
        <f t="shared" ca="1" si="752"/>
        <v>0</v>
      </c>
      <c r="W4377" s="677">
        <f t="shared" ca="1" si="747"/>
        <v>0</v>
      </c>
      <c r="X4377" s="677">
        <f t="shared" ca="1" si="752"/>
        <v>0</v>
      </c>
      <c r="Y4377" s="677">
        <f t="shared" ca="1" si="752"/>
        <v>0</v>
      </c>
      <c r="Z4377" s="677">
        <f t="shared" ca="1" si="752"/>
        <v>0</v>
      </c>
      <c r="AA4377" t="str">
        <f t="shared" si="749"/>
        <v>ASR_COMP</v>
      </c>
      <c r="AB4377" s="957">
        <f t="shared" si="750"/>
        <v>44682</v>
      </c>
      <c r="AC4377" t="str">
        <f t="shared" si="751"/>
        <v>Unaudited</v>
      </c>
    </row>
    <row r="4378" spans="1:29" x14ac:dyDescent="0.25">
      <c r="A4378" t="s">
        <v>423</v>
      </c>
      <c r="B4378" t="s">
        <v>1388</v>
      </c>
      <c r="C4378" t="s">
        <v>1389</v>
      </c>
      <c r="D4378">
        <v>1900</v>
      </c>
      <c r="E4378">
        <v>1</v>
      </c>
      <c r="F4378" t="s">
        <v>1034</v>
      </c>
      <c r="G4378" t="s">
        <v>1387</v>
      </c>
      <c r="H4378" t="s">
        <v>393</v>
      </c>
      <c r="I4378" t="s">
        <v>491</v>
      </c>
      <c r="J4378" t="s">
        <v>439</v>
      </c>
      <c r="K4378" t="s">
        <v>439</v>
      </c>
      <c r="L4378" s="15" t="s">
        <v>134</v>
      </c>
      <c r="M4378" t="s">
        <v>497</v>
      </c>
      <c r="N4378" s="677">
        <f t="shared" ca="1" si="752"/>
        <v>0</v>
      </c>
      <c r="O4378" s="677">
        <f t="shared" ca="1" si="752"/>
        <v>0</v>
      </c>
      <c r="P4378" s="677">
        <f t="shared" ca="1" si="752"/>
        <v>0</v>
      </c>
      <c r="Q4378" s="677">
        <f t="shared" ca="1" si="752"/>
        <v>0</v>
      </c>
      <c r="R4378" s="677">
        <f t="shared" ca="1" si="752"/>
        <v>0</v>
      </c>
      <c r="S4378" s="677">
        <f t="shared" ca="1" si="752"/>
        <v>0</v>
      </c>
      <c r="T4378" s="677">
        <f t="shared" ca="1" si="752"/>
        <v>0</v>
      </c>
      <c r="U4378" s="677">
        <f t="shared" ca="1" si="752"/>
        <v>0</v>
      </c>
      <c r="V4378" s="677">
        <f t="shared" ca="1" si="752"/>
        <v>0</v>
      </c>
      <c r="W4378" s="677">
        <f t="shared" ca="1" si="747"/>
        <v>0</v>
      </c>
      <c r="X4378" s="677">
        <f t="shared" ca="1" si="752"/>
        <v>0</v>
      </c>
      <c r="Y4378" s="677">
        <f t="shared" ca="1" si="752"/>
        <v>0</v>
      </c>
      <c r="Z4378" s="677">
        <f t="shared" ca="1" si="752"/>
        <v>0</v>
      </c>
      <c r="AA4378" t="str">
        <f t="shared" si="749"/>
        <v>ASR_COMP</v>
      </c>
      <c r="AB4378" s="957">
        <f t="shared" si="750"/>
        <v>44682</v>
      </c>
      <c r="AC4378" t="str">
        <f t="shared" si="751"/>
        <v>Unaudited</v>
      </c>
    </row>
    <row r="4379" spans="1:29" x14ac:dyDescent="0.25">
      <c r="A4379" t="s">
        <v>423</v>
      </c>
      <c r="B4379" t="s">
        <v>1388</v>
      </c>
      <c r="C4379" t="s">
        <v>1389</v>
      </c>
      <c r="D4379">
        <v>1900</v>
      </c>
      <c r="E4379">
        <v>1</v>
      </c>
      <c r="F4379" t="s">
        <v>1034</v>
      </c>
      <c r="G4379" t="s">
        <v>1387</v>
      </c>
      <c r="H4379" t="s">
        <v>393</v>
      </c>
      <c r="I4379" t="s">
        <v>491</v>
      </c>
      <c r="J4379" t="s">
        <v>439</v>
      </c>
      <c r="K4379" t="s">
        <v>439</v>
      </c>
      <c r="L4379" s="15" t="s">
        <v>135</v>
      </c>
      <c r="M4379" t="s">
        <v>498</v>
      </c>
      <c r="N4379" s="677">
        <f t="shared" ca="1" si="752"/>
        <v>0</v>
      </c>
      <c r="O4379" s="677">
        <f t="shared" ca="1" si="752"/>
        <v>0</v>
      </c>
      <c r="P4379" s="677">
        <f t="shared" ca="1" si="752"/>
        <v>0</v>
      </c>
      <c r="Q4379" s="677">
        <f t="shared" ca="1" si="752"/>
        <v>0</v>
      </c>
      <c r="R4379" s="677">
        <f t="shared" ca="1" si="752"/>
        <v>0</v>
      </c>
      <c r="S4379" s="677">
        <f t="shared" ca="1" si="752"/>
        <v>0</v>
      </c>
      <c r="T4379" s="677">
        <f t="shared" ca="1" si="752"/>
        <v>0</v>
      </c>
      <c r="U4379" s="677">
        <f t="shared" ca="1" si="752"/>
        <v>0</v>
      </c>
      <c r="V4379" s="677">
        <f t="shared" ca="1" si="752"/>
        <v>0</v>
      </c>
      <c r="W4379" s="677">
        <f t="shared" ca="1" si="747"/>
        <v>0</v>
      </c>
      <c r="X4379" s="677">
        <f t="shared" ca="1" si="752"/>
        <v>0</v>
      </c>
      <c r="Y4379" s="677">
        <f t="shared" ca="1" si="752"/>
        <v>0</v>
      </c>
      <c r="Z4379" s="677">
        <f t="shared" ca="1" si="752"/>
        <v>0</v>
      </c>
      <c r="AA4379" t="str">
        <f t="shared" si="749"/>
        <v>ASR_COMP</v>
      </c>
      <c r="AB4379" s="957">
        <f t="shared" si="750"/>
        <v>44682</v>
      </c>
      <c r="AC4379" t="str">
        <f t="shared" si="751"/>
        <v>Unaudited</v>
      </c>
    </row>
    <row r="4380" spans="1:29" x14ac:dyDescent="0.25">
      <c r="A4380" t="s">
        <v>423</v>
      </c>
      <c r="B4380" t="s">
        <v>1388</v>
      </c>
      <c r="C4380" t="s">
        <v>1389</v>
      </c>
      <c r="D4380">
        <v>1900</v>
      </c>
      <c r="E4380">
        <v>1</v>
      </c>
      <c r="F4380" t="s">
        <v>1034</v>
      </c>
      <c r="G4380" t="s">
        <v>1387</v>
      </c>
      <c r="H4380" t="s">
        <v>393</v>
      </c>
      <c r="I4380" t="s">
        <v>491</v>
      </c>
      <c r="J4380" t="s">
        <v>439</v>
      </c>
      <c r="K4380" t="s">
        <v>439</v>
      </c>
      <c r="L4380" s="15" t="s">
        <v>136</v>
      </c>
      <c r="M4380" t="s">
        <v>499</v>
      </c>
      <c r="N4380" s="677">
        <f t="shared" ca="1" si="752"/>
        <v>0</v>
      </c>
      <c r="O4380" s="677">
        <f t="shared" ca="1" si="752"/>
        <v>0</v>
      </c>
      <c r="P4380" s="677">
        <f t="shared" ca="1" si="752"/>
        <v>0</v>
      </c>
      <c r="Q4380" s="677">
        <f t="shared" ca="1" si="752"/>
        <v>0</v>
      </c>
      <c r="R4380" s="677">
        <f t="shared" ca="1" si="752"/>
        <v>0</v>
      </c>
      <c r="S4380" s="677">
        <f t="shared" ca="1" si="752"/>
        <v>0</v>
      </c>
      <c r="T4380" s="677">
        <f t="shared" ca="1" si="752"/>
        <v>0</v>
      </c>
      <c r="U4380" s="677">
        <f t="shared" ca="1" si="752"/>
        <v>0</v>
      </c>
      <c r="V4380" s="677">
        <f t="shared" ca="1" si="752"/>
        <v>0</v>
      </c>
      <c r="W4380" s="677">
        <f t="shared" ca="1" si="747"/>
        <v>0</v>
      </c>
      <c r="X4380" s="677">
        <f t="shared" ca="1" si="752"/>
        <v>0</v>
      </c>
      <c r="Y4380" s="677">
        <f t="shared" ca="1" si="752"/>
        <v>0</v>
      </c>
      <c r="Z4380" s="677">
        <f t="shared" ca="1" si="752"/>
        <v>0</v>
      </c>
      <c r="AA4380" t="str">
        <f t="shared" si="749"/>
        <v>ASR_COMP</v>
      </c>
      <c r="AB4380" s="957">
        <f t="shared" si="750"/>
        <v>44682</v>
      </c>
      <c r="AC4380" t="str">
        <f t="shared" si="751"/>
        <v>Unaudited</v>
      </c>
    </row>
    <row r="4381" spans="1:29" x14ac:dyDescent="0.25">
      <c r="A4381" t="s">
        <v>423</v>
      </c>
      <c r="B4381" t="s">
        <v>1388</v>
      </c>
      <c r="C4381" t="s">
        <v>1389</v>
      </c>
      <c r="D4381">
        <v>1900</v>
      </c>
      <c r="E4381">
        <v>1</v>
      </c>
      <c r="F4381" t="s">
        <v>1034</v>
      </c>
      <c r="G4381" t="s">
        <v>1387</v>
      </c>
      <c r="H4381" t="s">
        <v>393</v>
      </c>
      <c r="I4381" t="s">
        <v>492</v>
      </c>
      <c r="J4381" t="s">
        <v>26</v>
      </c>
      <c r="K4381" t="s">
        <v>26</v>
      </c>
      <c r="L4381" s="15" t="s">
        <v>272</v>
      </c>
      <c r="M4381" t="s">
        <v>26</v>
      </c>
      <c r="N4381" s="677">
        <f t="shared" ca="1" si="752"/>
        <v>0</v>
      </c>
      <c r="O4381" s="677">
        <f t="shared" ca="1" si="752"/>
        <v>0</v>
      </c>
      <c r="P4381" s="677">
        <f t="shared" ca="1" si="752"/>
        <v>0</v>
      </c>
      <c r="Q4381" s="677">
        <f t="shared" ca="1" si="752"/>
        <v>0</v>
      </c>
      <c r="R4381" s="677">
        <f t="shared" ca="1" si="752"/>
        <v>0</v>
      </c>
      <c r="S4381" s="677">
        <f t="shared" ca="1" si="752"/>
        <v>0</v>
      </c>
      <c r="T4381" s="677">
        <f t="shared" ca="1" si="752"/>
        <v>0</v>
      </c>
      <c r="U4381" s="677">
        <f t="shared" ca="1" si="752"/>
        <v>0</v>
      </c>
      <c r="V4381" s="677">
        <f t="shared" ca="1" si="752"/>
        <v>0</v>
      </c>
      <c r="W4381" s="677">
        <f t="shared" ca="1" si="747"/>
        <v>0</v>
      </c>
      <c r="X4381" s="677">
        <f t="shared" ca="1" si="752"/>
        <v>0</v>
      </c>
      <c r="Y4381" s="677">
        <f t="shared" ca="1" si="752"/>
        <v>0</v>
      </c>
      <c r="Z4381" s="677">
        <f t="shared" ca="1" si="752"/>
        <v>-158676.03820558471</v>
      </c>
      <c r="AA4381" t="str">
        <f t="shared" si="749"/>
        <v>ASR_COMP</v>
      </c>
      <c r="AB4381" s="957">
        <f t="shared" si="750"/>
        <v>44682</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425</v>
      </c>
      <c r="B1" s="908" t="s">
        <v>426</v>
      </c>
      <c r="C1" s="908" t="s">
        <v>427</v>
      </c>
      <c r="D1" s="909" t="s">
        <v>428</v>
      </c>
      <c r="E1" s="908" t="s">
        <v>430</v>
      </c>
      <c r="F1" s="908" t="s">
        <v>487</v>
      </c>
      <c r="G1" s="909" t="s">
        <v>1035</v>
      </c>
      <c r="H1" s="909" t="s">
        <v>1036</v>
      </c>
      <c r="I1" s="909" t="s">
        <v>431</v>
      </c>
      <c r="J1" s="910" t="s">
        <v>36</v>
      </c>
      <c r="K1" s="911" t="s">
        <v>940</v>
      </c>
      <c r="L1" s="911" t="s">
        <v>941</v>
      </c>
      <c r="M1" s="911" t="s">
        <v>942</v>
      </c>
      <c r="N1" s="911" t="s">
        <v>943</v>
      </c>
      <c r="O1" s="910" t="s">
        <v>47</v>
      </c>
      <c r="P1" s="910" t="s">
        <v>48</v>
      </c>
      <c r="Q1" s="910" t="s">
        <v>50</v>
      </c>
      <c r="R1" s="910" t="s">
        <v>49</v>
      </c>
      <c r="S1" s="910" t="s">
        <v>1545</v>
      </c>
      <c r="T1" s="910" t="s">
        <v>139</v>
      </c>
      <c r="U1" s="910" t="s">
        <v>140</v>
      </c>
      <c r="V1" s="910" t="s">
        <v>1037</v>
      </c>
      <c r="W1" s="910" t="s">
        <v>901</v>
      </c>
      <c r="X1" s="910" t="s">
        <v>902</v>
      </c>
    </row>
    <row r="2" spans="1:24" x14ac:dyDescent="0.25">
      <c r="A2" s="1" t="s">
        <v>423</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1038</v>
      </c>
      <c r="H2" s="912" t="s">
        <v>1039</v>
      </c>
      <c r="I2" s="912" t="s">
        <v>382</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0.7791451687887736</v>
      </c>
      <c r="K2" s="914">
        <f t="shared" ca="1" si="5"/>
        <v>0.758165211704657</v>
      </c>
      <c r="L2" s="914">
        <f t="shared" ca="1" si="5"/>
        <v>0.81646914708792662</v>
      </c>
      <c r="M2" s="914">
        <f t="shared" ca="1" si="5"/>
        <v>0.78915280033703439</v>
      </c>
      <c r="N2" s="914">
        <f t="shared" ca="1" si="5"/>
        <v>0.88135974261397021</v>
      </c>
      <c r="O2" s="914">
        <f t="shared" ca="1" si="5"/>
        <v>0.62055142043414968</v>
      </c>
      <c r="P2" s="914">
        <f t="shared" ca="1" si="5"/>
        <v>0.85015111770792307</v>
      </c>
      <c r="Q2" s="914">
        <f t="shared" ca="1" si="5"/>
        <v>0.56322608038782707</v>
      </c>
      <c r="R2" s="914">
        <f t="shared" ca="1" si="5"/>
        <v>0.76014509071287684</v>
      </c>
      <c r="S2" s="914">
        <f t="shared" ca="1" si="5"/>
        <v>0.85153210283221137</v>
      </c>
      <c r="T2" s="914">
        <f t="shared" ca="1" si="5"/>
        <v>0.7001645635850573</v>
      </c>
      <c r="U2" s="914">
        <f t="shared" ca="1" si="5"/>
        <v>0.89404400754181246</v>
      </c>
      <c r="V2" s="1" t="str">
        <f t="shared" ref="V2:V33" si="6">file_name</f>
        <v>ASR_COMP</v>
      </c>
      <c r="W2" s="913">
        <f t="shared" ref="W2:W33" si="7">file_date</f>
        <v>44682</v>
      </c>
      <c r="X2" s="1" t="str">
        <f t="shared" ref="X2:X33" si="8">status</f>
        <v>Unaudited</v>
      </c>
    </row>
    <row r="3" spans="1:24" x14ac:dyDescent="0.25">
      <c r="A3" s="1" t="s">
        <v>423</v>
      </c>
      <c r="B3" s="1" t="str">
        <f t="shared" si="0"/>
        <v>DEF</v>
      </c>
      <c r="C3" s="1" t="str">
        <f t="shared" si="1"/>
        <v>Default</v>
      </c>
      <c r="D3" s="912">
        <f t="shared" si="2"/>
        <v>1900</v>
      </c>
      <c r="E3" s="913">
        <f t="shared" si="3"/>
        <v>1</v>
      </c>
      <c r="F3" s="966">
        <f t="shared" si="4"/>
        <v>182</v>
      </c>
      <c r="G3" s="912" t="s">
        <v>1038</v>
      </c>
      <c r="H3" s="912" t="s">
        <v>1039</v>
      </c>
      <c r="I3" s="912" t="s">
        <v>382</v>
      </c>
      <c r="J3" s="914">
        <f t="shared" ca="1" si="5"/>
        <v>0.80268348060540629</v>
      </c>
      <c r="K3" s="914">
        <f t="shared" ca="1" si="5"/>
        <v>0.79498143034587565</v>
      </c>
      <c r="L3" s="914">
        <f t="shared" ca="1" si="5"/>
        <v>0.82809890877857606</v>
      </c>
      <c r="M3" s="914">
        <f t="shared" ca="1" si="5"/>
        <v>0.81204132305196541</v>
      </c>
      <c r="N3" s="914">
        <f t="shared" ca="1" si="5"/>
        <v>0.89392146248949933</v>
      </c>
      <c r="O3" s="914">
        <f t="shared" ca="1" si="5"/>
        <v>0.55955073382002407</v>
      </c>
      <c r="P3" s="914">
        <f t="shared" ca="1" si="5"/>
        <v>0.80724396465794845</v>
      </c>
      <c r="Q3" s="914">
        <f t="shared" ca="1" si="5"/>
        <v>0.59321906545057135</v>
      </c>
      <c r="R3" s="914">
        <f t="shared" ca="1" si="5"/>
        <v>0.7178162812073442</v>
      </c>
      <c r="S3" s="914">
        <f t="shared" ca="1" si="5"/>
        <v>1.0239645476757906</v>
      </c>
      <c r="T3" s="914">
        <f t="shared" ca="1" si="5"/>
        <v>0.51546545335148797</v>
      </c>
      <c r="U3" s="914">
        <f t="shared" ca="1" si="5"/>
        <v>0.91001549896016309</v>
      </c>
      <c r="V3" s="1" t="str">
        <f t="shared" si="6"/>
        <v>ASR_COMP</v>
      </c>
      <c r="W3" s="913">
        <f t="shared" si="7"/>
        <v>44682</v>
      </c>
      <c r="X3" s="1" t="str">
        <f t="shared" si="8"/>
        <v>Unaudited</v>
      </c>
    </row>
    <row r="4" spans="1:24" x14ac:dyDescent="0.25">
      <c r="A4" s="1" t="s">
        <v>423</v>
      </c>
      <c r="B4" s="1" t="str">
        <f t="shared" si="0"/>
        <v>DEF</v>
      </c>
      <c r="C4" s="1" t="str">
        <f t="shared" si="1"/>
        <v>Default</v>
      </c>
      <c r="D4" s="912">
        <f t="shared" si="2"/>
        <v>1900</v>
      </c>
      <c r="E4" s="913">
        <f t="shared" si="3"/>
        <v>1</v>
      </c>
      <c r="F4" s="966">
        <f t="shared" si="4"/>
        <v>274</v>
      </c>
      <c r="G4" s="912" t="s">
        <v>1038</v>
      </c>
      <c r="H4" s="912" t="s">
        <v>1039</v>
      </c>
      <c r="I4" s="912" t="s">
        <v>382</v>
      </c>
      <c r="J4" s="914">
        <f t="shared" ca="1" si="5"/>
        <v>0.80809482351785256</v>
      </c>
      <c r="K4" s="914">
        <f t="shared" ca="1" si="5"/>
        <v>0.78874896495565117</v>
      </c>
      <c r="L4" s="914">
        <f t="shared" ca="1" si="5"/>
        <v>0.80603900721926525</v>
      </c>
      <c r="M4" s="914">
        <f t="shared" ca="1" si="5"/>
        <v>0.85419171955190576</v>
      </c>
      <c r="N4" s="914">
        <f t="shared" ca="1" si="5"/>
        <v>0.95547068659455536</v>
      </c>
      <c r="O4" s="914">
        <f t="shared" ca="1" si="5"/>
        <v>0.51612642903571537</v>
      </c>
      <c r="P4" s="914">
        <f t="shared" ca="1" si="5"/>
        <v>0.67575956543696081</v>
      </c>
      <c r="Q4" s="914">
        <f t="shared" ca="1" si="5"/>
        <v>0.67197191109713761</v>
      </c>
      <c r="R4" s="914">
        <f t="shared" ca="1" si="5"/>
        <v>0.67109860550688794</v>
      </c>
      <c r="S4" s="914">
        <f t="shared" ca="1" si="5"/>
        <v>1.3912535703793538</v>
      </c>
      <c r="T4" s="914">
        <f t="shared" ca="1" si="5"/>
        <v>0.40279663674257499</v>
      </c>
      <c r="U4" s="914">
        <f t="shared" ca="1" si="5"/>
        <v>0.85514972388185373</v>
      </c>
      <c r="V4" s="1" t="str">
        <f t="shared" si="6"/>
        <v>ASR_COMP</v>
      </c>
      <c r="W4" s="913">
        <f t="shared" si="7"/>
        <v>44682</v>
      </c>
      <c r="X4" s="1" t="str">
        <f t="shared" si="8"/>
        <v>Unaudited</v>
      </c>
    </row>
    <row r="5" spans="1:24" x14ac:dyDescent="0.25">
      <c r="A5" s="1" t="s">
        <v>423</v>
      </c>
      <c r="B5" s="1" t="str">
        <f t="shared" si="0"/>
        <v>DEF</v>
      </c>
      <c r="C5" s="1" t="str">
        <f t="shared" si="1"/>
        <v>Default</v>
      </c>
      <c r="D5" s="912">
        <f t="shared" si="2"/>
        <v>1900</v>
      </c>
      <c r="E5" s="913">
        <f t="shared" si="3"/>
        <v>1</v>
      </c>
      <c r="F5" s="966">
        <f t="shared" si="4"/>
        <v>366</v>
      </c>
      <c r="G5" s="912" t="s">
        <v>1038</v>
      </c>
      <c r="H5" s="912" t="s">
        <v>1039</v>
      </c>
      <c r="I5" s="912" t="s">
        <v>382</v>
      </c>
      <c r="J5" s="914">
        <f t="shared" ca="1" si="5"/>
        <v>0.83046559333854519</v>
      </c>
      <c r="K5" s="914">
        <f t="shared" ca="1" si="5"/>
        <v>0.83785735656396121</v>
      </c>
      <c r="L5" s="914">
        <f t="shared" ca="1" si="5"/>
        <v>0.78585986298834232</v>
      </c>
      <c r="M5" s="914">
        <f t="shared" ca="1" si="5"/>
        <v>0.81094796321500529</v>
      </c>
      <c r="N5" s="914">
        <f t="shared" ca="1" si="5"/>
        <v>0.84969409669289464</v>
      </c>
      <c r="O5" s="914">
        <f t="shared" ca="1" si="5"/>
        <v>0.7155207475575931</v>
      </c>
      <c r="P5" s="914">
        <f t="shared" ca="1" si="5"/>
        <v>0.66168361283357258</v>
      </c>
      <c r="Q5" s="914">
        <f t="shared" ca="1" si="5"/>
        <v>0.80666213281729171</v>
      </c>
      <c r="R5" s="914">
        <f t="shared" ca="1" si="5"/>
        <v>0.64952556932232985</v>
      </c>
      <c r="S5" s="914">
        <f t="shared" ca="1" si="5"/>
        <v>0.95695910267981943</v>
      </c>
      <c r="T5" s="914">
        <f t="shared" ca="1" si="5"/>
        <v>1.0306174991256845</v>
      </c>
      <c r="U5" s="914">
        <f t="shared" ca="1" si="5"/>
        <v>1.0164256218891379</v>
      </c>
      <c r="V5" s="1" t="str">
        <f t="shared" si="6"/>
        <v>ASR_COMP</v>
      </c>
      <c r="W5" s="913">
        <f t="shared" si="7"/>
        <v>44682</v>
      </c>
      <c r="X5" s="1" t="str">
        <f t="shared" si="8"/>
        <v>Unaudited</v>
      </c>
    </row>
    <row r="6" spans="1:24" x14ac:dyDescent="0.25">
      <c r="A6" s="1" t="s">
        <v>423</v>
      </c>
      <c r="B6" s="1" t="str">
        <f t="shared" si="0"/>
        <v>DEF</v>
      </c>
      <c r="C6" s="1" t="str">
        <f t="shared" si="1"/>
        <v>Default</v>
      </c>
      <c r="D6" s="912">
        <f t="shared" si="2"/>
        <v>1900</v>
      </c>
      <c r="E6" s="913">
        <f t="shared" si="3"/>
        <v>1</v>
      </c>
      <c r="F6" s="966">
        <f t="shared" si="4"/>
        <v>1</v>
      </c>
      <c r="G6" s="912" t="s">
        <v>1038</v>
      </c>
      <c r="H6" s="912" t="s">
        <v>1040</v>
      </c>
      <c r="I6" s="912" t="s">
        <v>382</v>
      </c>
      <c r="J6" s="914">
        <f t="shared" ca="1" si="5"/>
        <v>0.80583153623883708</v>
      </c>
      <c r="K6" s="914">
        <f t="shared" ca="1" si="5"/>
        <v>0.80804250571425296</v>
      </c>
      <c r="L6" s="914">
        <f t="shared" ca="1" si="5"/>
        <v>0.79938174705977494</v>
      </c>
      <c r="M6" s="914">
        <f t="shared" ca="1" si="5"/>
        <v>0.81506474383489858</v>
      </c>
      <c r="N6" s="914">
        <f t="shared" ca="1" si="5"/>
        <v>0.87703570560632249</v>
      </c>
      <c r="O6" s="914">
        <f t="shared" ca="1" si="5"/>
        <v>0.62505525564734354</v>
      </c>
      <c r="P6" s="914">
        <f t="shared" ca="1" si="5"/>
        <v>0.72186324273100166</v>
      </c>
      <c r="Q6" s="914">
        <f t="shared" ca="1" si="5"/>
        <v>0.66470563745984645</v>
      </c>
      <c r="R6" s="914">
        <f t="shared" ca="1" si="5"/>
        <v>0.6818533783719789</v>
      </c>
      <c r="S6" s="914">
        <f t="shared" ca="1" si="5"/>
        <v>1.0065262620977442</v>
      </c>
      <c r="T6" s="914">
        <f t="shared" ca="1" si="5"/>
        <v>0.67730772487368729</v>
      </c>
      <c r="U6" s="914">
        <f t="shared" ca="1" si="5"/>
        <v>0.93569326348507376</v>
      </c>
      <c r="V6" s="1" t="str">
        <f t="shared" si="6"/>
        <v>ASR_COMP</v>
      </c>
      <c r="W6" s="913">
        <f t="shared" si="7"/>
        <v>44682</v>
      </c>
      <c r="X6" s="1" t="str">
        <f t="shared" si="8"/>
        <v>Unaudited</v>
      </c>
    </row>
    <row r="7" spans="1:24" x14ac:dyDescent="0.25">
      <c r="A7" s="1" t="s">
        <v>423</v>
      </c>
      <c r="B7" s="1" t="str">
        <f t="shared" si="0"/>
        <v>DEF</v>
      </c>
      <c r="C7" s="1" t="str">
        <f t="shared" si="1"/>
        <v>Default</v>
      </c>
      <c r="D7" s="912">
        <f t="shared" si="2"/>
        <v>1900</v>
      </c>
      <c r="E7" s="913">
        <f t="shared" si="3"/>
        <v>1</v>
      </c>
      <c r="F7" s="966">
        <f t="shared" si="4"/>
        <v>91</v>
      </c>
      <c r="G7" s="912" t="s">
        <v>1041</v>
      </c>
      <c r="H7" s="912" t="s">
        <v>1039</v>
      </c>
      <c r="I7" s="912" t="s">
        <v>382</v>
      </c>
      <c r="J7" s="914">
        <f t="shared" ca="1" si="5"/>
        <v>9.437673842117808E-2</v>
      </c>
      <c r="K7" s="914">
        <f t="shared" ca="1" si="5"/>
        <v>2.3155832898793968E-2</v>
      </c>
      <c r="L7" s="914">
        <f t="shared" ca="1" si="5"/>
        <v>1.7838506529591427</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ASR_COMP</v>
      </c>
      <c r="W7" s="913">
        <f t="shared" si="7"/>
        <v>44682</v>
      </c>
      <c r="X7" s="1" t="str">
        <f t="shared" si="8"/>
        <v>Unaudited</v>
      </c>
    </row>
    <row r="8" spans="1:24" x14ac:dyDescent="0.25">
      <c r="A8" s="1" t="s">
        <v>423</v>
      </c>
      <c r="B8" s="1" t="str">
        <f t="shared" si="0"/>
        <v>DEF</v>
      </c>
      <c r="C8" s="1" t="str">
        <f t="shared" si="1"/>
        <v>Default</v>
      </c>
      <c r="D8" s="912">
        <f t="shared" si="2"/>
        <v>1900</v>
      </c>
      <c r="E8" s="913">
        <f t="shared" si="3"/>
        <v>1</v>
      </c>
      <c r="F8" s="966">
        <f t="shared" si="4"/>
        <v>182</v>
      </c>
      <c r="G8" s="912" t="s">
        <v>1041</v>
      </c>
      <c r="H8" s="912" t="s">
        <v>1039</v>
      </c>
      <c r="I8" s="912" t="s">
        <v>382</v>
      </c>
      <c r="J8" s="914">
        <f t="shared" ca="1" si="5"/>
        <v>9.4274177715441068E-2</v>
      </c>
      <c r="K8" s="914">
        <f t="shared" ca="1" si="5"/>
        <v>2.297977509266836E-2</v>
      </c>
      <c r="L8" s="914">
        <f t="shared" ca="1" si="5"/>
        <v>1.6983679614606626</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ASR_COMP</v>
      </c>
      <c r="W8" s="913">
        <f t="shared" si="7"/>
        <v>44682</v>
      </c>
      <c r="X8" s="1" t="str">
        <f t="shared" si="8"/>
        <v>Unaudited</v>
      </c>
    </row>
    <row r="9" spans="1:24" x14ac:dyDescent="0.25">
      <c r="A9" s="1" t="s">
        <v>423</v>
      </c>
      <c r="B9" s="1" t="str">
        <f t="shared" si="0"/>
        <v>DEF</v>
      </c>
      <c r="C9" s="1" t="str">
        <f t="shared" si="1"/>
        <v>Default</v>
      </c>
      <c r="D9" s="912">
        <f t="shared" si="2"/>
        <v>1900</v>
      </c>
      <c r="E9" s="913">
        <f t="shared" si="3"/>
        <v>1</v>
      </c>
      <c r="F9" s="966">
        <f t="shared" si="4"/>
        <v>274</v>
      </c>
      <c r="G9" s="912" t="s">
        <v>1041</v>
      </c>
      <c r="H9" s="912" t="s">
        <v>1039</v>
      </c>
      <c r="I9" s="912" t="s">
        <v>382</v>
      </c>
      <c r="J9" s="914">
        <f t="shared" ca="1" si="5"/>
        <v>9.3428492853891681E-2</v>
      </c>
      <c r="K9" s="914">
        <f t="shared" ca="1" si="5"/>
        <v>2.2421041126096344E-2</v>
      </c>
      <c r="L9" s="914">
        <f t="shared" ca="1" si="5"/>
        <v>1.592781289161799</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ASR_COMP</v>
      </c>
      <c r="W9" s="913">
        <f t="shared" si="7"/>
        <v>44682</v>
      </c>
      <c r="X9" s="1" t="str">
        <f t="shared" si="8"/>
        <v>Unaudited</v>
      </c>
    </row>
    <row r="10" spans="1:24" x14ac:dyDescent="0.25">
      <c r="A10" s="1" t="s">
        <v>423</v>
      </c>
      <c r="B10" s="1" t="str">
        <f t="shared" si="0"/>
        <v>DEF</v>
      </c>
      <c r="C10" s="1" t="str">
        <f t="shared" si="1"/>
        <v>Default</v>
      </c>
      <c r="D10" s="912">
        <f t="shared" si="2"/>
        <v>1900</v>
      </c>
      <c r="E10" s="913">
        <f t="shared" si="3"/>
        <v>1</v>
      </c>
      <c r="F10" s="966">
        <f t="shared" si="4"/>
        <v>366</v>
      </c>
      <c r="G10" s="912" t="s">
        <v>1041</v>
      </c>
      <c r="H10" s="912" t="s">
        <v>1039</v>
      </c>
      <c r="I10" s="912" t="s">
        <v>382</v>
      </c>
      <c r="J10" s="914">
        <f t="shared" ca="1" si="5"/>
        <v>9.440889613362366E-2</v>
      </c>
      <c r="K10" s="914">
        <f t="shared" ca="1" si="5"/>
        <v>2.3904984711853927E-2</v>
      </c>
      <c r="L10" s="914">
        <f t="shared" ca="1" si="5"/>
        <v>1.2609599829616904</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ASR_COMP</v>
      </c>
      <c r="W10" s="913">
        <f t="shared" si="7"/>
        <v>44682</v>
      </c>
      <c r="X10" s="1" t="str">
        <f t="shared" si="8"/>
        <v>Unaudited</v>
      </c>
    </row>
    <row r="11" spans="1:24" x14ac:dyDescent="0.25">
      <c r="A11" s="1" t="s">
        <v>423</v>
      </c>
      <c r="B11" s="1" t="str">
        <f t="shared" si="0"/>
        <v>DEF</v>
      </c>
      <c r="C11" s="1" t="str">
        <f t="shared" si="1"/>
        <v>Default</v>
      </c>
      <c r="D11" s="912">
        <f t="shared" si="2"/>
        <v>1900</v>
      </c>
      <c r="E11" s="913">
        <f t="shared" si="3"/>
        <v>1</v>
      </c>
      <c r="F11" s="966">
        <f t="shared" si="4"/>
        <v>1</v>
      </c>
      <c r="G11" s="912" t="s">
        <v>1041</v>
      </c>
      <c r="H11" s="912" t="s">
        <v>1040</v>
      </c>
      <c r="I11" s="912" t="s">
        <v>382</v>
      </c>
      <c r="J11" s="914">
        <f t="shared" ca="1" si="5"/>
        <v>9.4434895982115685E-2</v>
      </c>
      <c r="K11" s="914">
        <f t="shared" ca="1" si="5"/>
        <v>2.3345502940072937E-2</v>
      </c>
      <c r="L11" s="914">
        <f t="shared" ca="1" si="5"/>
        <v>1.4485000771420058</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ASR_COMP</v>
      </c>
      <c r="W11" s="913">
        <f t="shared" si="7"/>
        <v>44682</v>
      </c>
      <c r="X11" s="1" t="str">
        <f t="shared" si="8"/>
        <v>Unaudited</v>
      </c>
    </row>
    <row r="12" spans="1:24" x14ac:dyDescent="0.25">
      <c r="A12" s="1" t="s">
        <v>423</v>
      </c>
      <c r="B12" s="1" t="str">
        <f t="shared" si="0"/>
        <v>DEF</v>
      </c>
      <c r="C12" s="1" t="str">
        <f t="shared" si="1"/>
        <v>Default</v>
      </c>
      <c r="D12" s="912">
        <f t="shared" si="2"/>
        <v>1900</v>
      </c>
      <c r="E12" s="913">
        <f t="shared" si="3"/>
        <v>1</v>
      </c>
      <c r="F12" s="966">
        <f t="shared" si="4"/>
        <v>91</v>
      </c>
      <c r="G12" s="912" t="s">
        <v>1042</v>
      </c>
      <c r="H12" s="912" t="s">
        <v>1039</v>
      </c>
      <c r="I12" s="912" t="s">
        <v>382</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0.11267354913546733</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ASR_COMP</v>
      </c>
      <c r="W12" s="913">
        <f t="shared" si="7"/>
        <v>44682</v>
      </c>
      <c r="X12" s="1" t="str">
        <f t="shared" si="8"/>
        <v>Unaudited</v>
      </c>
    </row>
    <row r="13" spans="1:24" x14ac:dyDescent="0.25">
      <c r="A13" s="1" t="s">
        <v>423</v>
      </c>
      <c r="B13" s="1" t="str">
        <f t="shared" si="0"/>
        <v>DEF</v>
      </c>
      <c r="C13" s="1" t="str">
        <f t="shared" si="1"/>
        <v>Default</v>
      </c>
      <c r="D13" s="912">
        <f t="shared" si="2"/>
        <v>1900</v>
      </c>
      <c r="E13" s="913">
        <f t="shared" si="3"/>
        <v>1</v>
      </c>
      <c r="F13" s="966">
        <f t="shared" si="4"/>
        <v>182</v>
      </c>
      <c r="G13" s="912" t="s">
        <v>1042</v>
      </c>
      <c r="H13" s="912" t="s">
        <v>1039</v>
      </c>
      <c r="I13" s="912" t="s">
        <v>382</v>
      </c>
      <c r="J13" s="914">
        <f t="shared" ca="1" si="9"/>
        <v>8.9481248856224271E-2</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ASR_COMP</v>
      </c>
      <c r="W13" s="913">
        <f t="shared" si="7"/>
        <v>44682</v>
      </c>
      <c r="X13" s="1" t="str">
        <f t="shared" si="8"/>
        <v>Unaudited</v>
      </c>
    </row>
    <row r="14" spans="1:24" x14ac:dyDescent="0.25">
      <c r="A14" s="1" t="s">
        <v>423</v>
      </c>
      <c r="B14" s="1" t="str">
        <f t="shared" si="0"/>
        <v>DEF</v>
      </c>
      <c r="C14" s="1" t="str">
        <f t="shared" si="1"/>
        <v>Default</v>
      </c>
      <c r="D14" s="912">
        <f t="shared" si="2"/>
        <v>1900</v>
      </c>
      <c r="E14" s="913">
        <f t="shared" si="3"/>
        <v>1</v>
      </c>
      <c r="F14" s="966">
        <f t="shared" si="4"/>
        <v>274</v>
      </c>
      <c r="G14" s="912" t="s">
        <v>1042</v>
      </c>
      <c r="H14" s="912" t="s">
        <v>1039</v>
      </c>
      <c r="I14" s="912" t="s">
        <v>382</v>
      </c>
      <c r="J14" s="914">
        <f t="shared" ca="1" si="9"/>
        <v>8.4140352884526495E-2</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ASR_COMP</v>
      </c>
      <c r="W14" s="913">
        <f t="shared" si="7"/>
        <v>44682</v>
      </c>
      <c r="X14" s="1" t="str">
        <f t="shared" si="8"/>
        <v>Unaudited</v>
      </c>
    </row>
    <row r="15" spans="1:24" x14ac:dyDescent="0.25">
      <c r="A15" s="1" t="s">
        <v>423</v>
      </c>
      <c r="B15" s="1" t="str">
        <f t="shared" si="0"/>
        <v>DEF</v>
      </c>
      <c r="C15" s="1" t="str">
        <f t="shared" si="1"/>
        <v>Default</v>
      </c>
      <c r="D15" s="912">
        <f t="shared" si="2"/>
        <v>1900</v>
      </c>
      <c r="E15" s="913">
        <f t="shared" si="3"/>
        <v>1</v>
      </c>
      <c r="F15" s="966">
        <f t="shared" si="4"/>
        <v>366</v>
      </c>
      <c r="G15" s="912" t="s">
        <v>1042</v>
      </c>
      <c r="H15" s="912" t="s">
        <v>1039</v>
      </c>
      <c r="I15" s="912" t="s">
        <v>382</v>
      </c>
      <c r="J15" s="914">
        <f t="shared" ca="1" si="9"/>
        <v>6.0547430500364742E-2</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ASR_COMP</v>
      </c>
      <c r="W15" s="913">
        <f t="shared" si="7"/>
        <v>44682</v>
      </c>
      <c r="X15" s="1" t="str">
        <f t="shared" si="8"/>
        <v>Unaudited</v>
      </c>
    </row>
    <row r="16" spans="1:24" x14ac:dyDescent="0.25">
      <c r="A16" s="1" t="s">
        <v>423</v>
      </c>
      <c r="B16" s="1" t="str">
        <f t="shared" si="0"/>
        <v>DEF</v>
      </c>
      <c r="C16" s="1" t="str">
        <f t="shared" si="1"/>
        <v>Default</v>
      </c>
      <c r="D16" s="912">
        <f t="shared" si="2"/>
        <v>1900</v>
      </c>
      <c r="E16" s="913">
        <f t="shared" si="3"/>
        <v>1</v>
      </c>
      <c r="F16" s="966">
        <f t="shared" si="4"/>
        <v>1</v>
      </c>
      <c r="G16" s="912" t="s">
        <v>1042</v>
      </c>
      <c r="H16" s="912" t="s">
        <v>1040</v>
      </c>
      <c r="I16" s="912" t="s">
        <v>382</v>
      </c>
      <c r="J16" s="914">
        <f t="shared" ca="1" si="9"/>
        <v>8.5439772379672291E-2</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ASR_COMP</v>
      </c>
      <c r="W16" s="913">
        <f t="shared" si="7"/>
        <v>44682</v>
      </c>
      <c r="X16" s="1" t="str">
        <f t="shared" si="8"/>
        <v>Unaudited</v>
      </c>
    </row>
    <row r="17" spans="1:24" x14ac:dyDescent="0.25">
      <c r="A17" s="1" t="s">
        <v>423</v>
      </c>
      <c r="B17" s="1" t="str">
        <f t="shared" si="0"/>
        <v>DEF</v>
      </c>
      <c r="C17" s="1" t="str">
        <f t="shared" si="1"/>
        <v>Default</v>
      </c>
      <c r="D17" s="912">
        <f t="shared" si="2"/>
        <v>1900</v>
      </c>
      <c r="E17" s="913">
        <f t="shared" si="3"/>
        <v>1</v>
      </c>
      <c r="F17" s="966">
        <f t="shared" si="4"/>
        <v>91</v>
      </c>
      <c r="G17" s="912" t="s">
        <v>1038</v>
      </c>
      <c r="H17" s="912" t="s">
        <v>1039</v>
      </c>
      <c r="I17" s="912" t="s">
        <v>383</v>
      </c>
      <c r="J17" s="914">
        <f t="shared" ca="1" si="9"/>
        <v>0.71390561683448217</v>
      </c>
      <c r="K17" s="914">
        <f t="shared" ca="1" si="9"/>
        <v>0.72866444108615447</v>
      </c>
      <c r="L17" s="914">
        <f t="shared" ca="1" si="9"/>
        <v>0.80103512500262586</v>
      </c>
      <c r="M17" s="914">
        <f t="shared" ca="1" si="9"/>
        <v>0.79734911120094865</v>
      </c>
      <c r="N17" s="914">
        <f t="shared" ca="1" si="9"/>
        <v>0.62103356290123579</v>
      </c>
      <c r="O17" s="914">
        <f t="shared" ca="1" si="9"/>
        <v>0.69454956786743027</v>
      </c>
      <c r="P17" s="914">
        <f t="shared" ca="1" si="9"/>
        <v>0.37804900563413169</v>
      </c>
      <c r="Q17" s="914">
        <f t="shared" ca="1" si="9"/>
        <v>0.18218951300148029</v>
      </c>
      <c r="R17" s="914">
        <f t="shared" ca="1" si="9"/>
        <v>0.64122988415146209</v>
      </c>
      <c r="S17" s="914">
        <f t="shared" ca="1" si="5"/>
        <v>2.72273134744015</v>
      </c>
      <c r="T17" s="914">
        <f t="shared" ca="1" si="9"/>
        <v>0.51096435207936119</v>
      </c>
      <c r="U17" s="914">
        <f t="shared" ca="1" si="9"/>
        <v>0.59363368492128377</v>
      </c>
      <c r="V17" s="1" t="str">
        <f t="shared" si="6"/>
        <v>ASR_COMP</v>
      </c>
      <c r="W17" s="913">
        <f t="shared" si="7"/>
        <v>44682</v>
      </c>
      <c r="X17" s="1" t="str">
        <f t="shared" si="8"/>
        <v>Unaudited</v>
      </c>
    </row>
    <row r="18" spans="1:24" x14ac:dyDescent="0.25">
      <c r="A18" s="1" t="s">
        <v>423</v>
      </c>
      <c r="B18" s="1" t="str">
        <f t="shared" si="0"/>
        <v>DEF</v>
      </c>
      <c r="C18" s="1" t="str">
        <f t="shared" si="1"/>
        <v>Default</v>
      </c>
      <c r="D18" s="912">
        <f t="shared" si="2"/>
        <v>1900</v>
      </c>
      <c r="E18" s="913">
        <f t="shared" si="3"/>
        <v>1</v>
      </c>
      <c r="F18" s="966">
        <f t="shared" si="4"/>
        <v>182</v>
      </c>
      <c r="G18" s="912" t="s">
        <v>1038</v>
      </c>
      <c r="H18" s="912" t="s">
        <v>1039</v>
      </c>
      <c r="I18" s="912" t="s">
        <v>383</v>
      </c>
      <c r="J18" s="914">
        <f t="shared" ca="1" si="9"/>
        <v>0.81108042663614643</v>
      </c>
      <c r="K18" s="914">
        <f t="shared" ca="1" si="9"/>
        <v>0.83516940543412921</v>
      </c>
      <c r="L18" s="914">
        <f t="shared" ca="1" si="9"/>
        <v>0.61546195213359722</v>
      </c>
      <c r="M18" s="914">
        <f t="shared" ca="1" si="9"/>
        <v>0.8862409441298944</v>
      </c>
      <c r="N18" s="914">
        <f t="shared" ca="1" si="9"/>
        <v>0.6959566177089257</v>
      </c>
      <c r="O18" s="914">
        <f t="shared" ca="1" si="9"/>
        <v>0.92271504156813744</v>
      </c>
      <c r="P18" s="914">
        <f t="shared" ca="1" si="9"/>
        <v>1.1020136751205354</v>
      </c>
      <c r="Q18" s="914">
        <f t="shared" ca="1" si="9"/>
        <v>9.8012444172631982E-2</v>
      </c>
      <c r="R18" s="914">
        <f t="shared" ca="1" si="9"/>
        <v>0.39219680620187197</v>
      </c>
      <c r="S18" s="914">
        <f t="shared" ca="1" si="9"/>
        <v>8.5285982230027049</v>
      </c>
      <c r="T18" s="914">
        <f t="shared" ca="1" si="9"/>
        <v>0.44507868848621363</v>
      </c>
      <c r="U18" s="914">
        <f t="shared" ca="1" si="9"/>
        <v>0.58504522184327745</v>
      </c>
      <c r="V18" s="1" t="str">
        <f t="shared" si="6"/>
        <v>ASR_COMP</v>
      </c>
      <c r="W18" s="913">
        <f t="shared" si="7"/>
        <v>44682</v>
      </c>
      <c r="X18" s="1" t="str">
        <f t="shared" si="8"/>
        <v>Unaudited</v>
      </c>
    </row>
    <row r="19" spans="1:24" x14ac:dyDescent="0.25">
      <c r="A19" s="1" t="s">
        <v>423</v>
      </c>
      <c r="B19" s="1" t="str">
        <f t="shared" si="0"/>
        <v>DEF</v>
      </c>
      <c r="C19" s="1" t="str">
        <f t="shared" si="1"/>
        <v>Default</v>
      </c>
      <c r="D19" s="912">
        <f t="shared" si="2"/>
        <v>1900</v>
      </c>
      <c r="E19" s="913">
        <f t="shared" si="3"/>
        <v>1</v>
      </c>
      <c r="F19" s="966">
        <f t="shared" si="4"/>
        <v>274</v>
      </c>
      <c r="G19" s="912" t="s">
        <v>1038</v>
      </c>
      <c r="H19" s="912" t="s">
        <v>1039</v>
      </c>
      <c r="I19" s="912" t="s">
        <v>383</v>
      </c>
      <c r="J19" s="914">
        <f t="shared" ca="1" si="9"/>
        <v>0.66549936781976815</v>
      </c>
      <c r="K19" s="914">
        <f t="shared" ca="1" si="9"/>
        <v>0.68190240065715246</v>
      </c>
      <c r="L19" s="914">
        <f t="shared" ca="1" si="9"/>
        <v>0.76582170395033211</v>
      </c>
      <c r="M19" s="914">
        <f t="shared" ca="1" si="9"/>
        <v>0.69991203361666754</v>
      </c>
      <c r="N19" s="914">
        <f t="shared" ca="1" si="9"/>
        <v>0.68027051980505659</v>
      </c>
      <c r="O19" s="914">
        <f t="shared" ca="1" si="9"/>
        <v>0.36517644436382013</v>
      </c>
      <c r="P19" s="914">
        <f t="shared" ca="1" si="9"/>
        <v>0.20208214631454874</v>
      </c>
      <c r="Q19" s="914">
        <f t="shared" ca="1" si="9"/>
        <v>9.933746466966667E-2</v>
      </c>
      <c r="R19" s="914">
        <f t="shared" ca="1" si="9"/>
        <v>0.50367261912074912</v>
      </c>
      <c r="S19" s="914">
        <f t="shared" ca="1" si="9"/>
        <v>0.24830468109342702</v>
      </c>
      <c r="T19" s="914">
        <f t="shared" ca="1" si="9"/>
        <v>0.6702330454354356</v>
      </c>
      <c r="U19" s="914">
        <f t="shared" ca="1" si="9"/>
        <v>0.69028706465700729</v>
      </c>
      <c r="V19" s="1" t="str">
        <f t="shared" si="6"/>
        <v>ASR_COMP</v>
      </c>
      <c r="W19" s="913">
        <f t="shared" si="7"/>
        <v>44682</v>
      </c>
      <c r="X19" s="1" t="str">
        <f t="shared" si="8"/>
        <v>Unaudited</v>
      </c>
    </row>
    <row r="20" spans="1:24" x14ac:dyDescent="0.25">
      <c r="A20" s="1" t="s">
        <v>423</v>
      </c>
      <c r="B20" s="1" t="str">
        <f t="shared" si="0"/>
        <v>DEF</v>
      </c>
      <c r="C20" s="1" t="str">
        <f t="shared" si="1"/>
        <v>Default</v>
      </c>
      <c r="D20" s="912">
        <f t="shared" si="2"/>
        <v>1900</v>
      </c>
      <c r="E20" s="913">
        <f t="shared" si="3"/>
        <v>1</v>
      </c>
      <c r="F20" s="966">
        <f t="shared" si="4"/>
        <v>366</v>
      </c>
      <c r="G20" s="912" t="s">
        <v>1038</v>
      </c>
      <c r="H20" s="912" t="s">
        <v>1039</v>
      </c>
      <c r="I20" s="912" t="s">
        <v>383</v>
      </c>
      <c r="J20" s="914">
        <f t="shared" ca="1" si="9"/>
        <v>0.76708862942725797</v>
      </c>
      <c r="K20" s="914">
        <f t="shared" ca="1" si="9"/>
        <v>0.78770866729482225</v>
      </c>
      <c r="L20" s="914">
        <f t="shared" ca="1" si="9"/>
        <v>0.62637962421205762</v>
      </c>
      <c r="M20" s="914">
        <f t="shared" ca="1" si="9"/>
        <v>0.84681932145000949</v>
      </c>
      <c r="N20" s="914">
        <f t="shared" ca="1" si="9"/>
        <v>0.57905823438812642</v>
      </c>
      <c r="O20" s="914">
        <f t="shared" ca="1" si="9"/>
        <v>0.39571927662421286</v>
      </c>
      <c r="P20" s="914">
        <f t="shared" ca="1" si="9"/>
        <v>0.36891612341824731</v>
      </c>
      <c r="Q20" s="914">
        <f t="shared" ca="1" si="9"/>
        <v>0.37379525603346142</v>
      </c>
      <c r="R20" s="914">
        <f t="shared" ca="1" si="9"/>
        <v>0.66803683943055536</v>
      </c>
      <c r="S20" s="914">
        <f t="shared" ca="1" si="9"/>
        <v>0.59097227357080573</v>
      </c>
      <c r="T20" s="914">
        <f t="shared" ca="1" si="9"/>
        <v>1.1630897884068203</v>
      </c>
      <c r="U20" s="914">
        <f t="shared" ca="1" si="9"/>
        <v>0.77178963980458981</v>
      </c>
      <c r="V20" s="1" t="str">
        <f t="shared" si="6"/>
        <v>ASR_COMP</v>
      </c>
      <c r="W20" s="913">
        <f t="shared" si="7"/>
        <v>44682</v>
      </c>
      <c r="X20" s="1" t="str">
        <f t="shared" si="8"/>
        <v>Unaudited</v>
      </c>
    </row>
    <row r="21" spans="1:24" x14ac:dyDescent="0.25">
      <c r="A21" s="1" t="s">
        <v>423</v>
      </c>
      <c r="B21" s="1" t="str">
        <f t="shared" si="0"/>
        <v>DEF</v>
      </c>
      <c r="C21" s="1" t="str">
        <f t="shared" si="1"/>
        <v>Default</v>
      </c>
      <c r="D21" s="912">
        <f t="shared" si="2"/>
        <v>1900</v>
      </c>
      <c r="E21" s="913">
        <f t="shared" si="3"/>
        <v>1</v>
      </c>
      <c r="F21" s="966">
        <f t="shared" si="4"/>
        <v>1</v>
      </c>
      <c r="G21" s="912" t="s">
        <v>1038</v>
      </c>
      <c r="H21" s="912" t="s">
        <v>1040</v>
      </c>
      <c r="I21" s="912" t="s">
        <v>383</v>
      </c>
      <c r="J21" s="914">
        <f t="shared" ca="1" si="9"/>
        <v>0.73206228046836586</v>
      </c>
      <c r="K21" s="914">
        <f t="shared" ca="1" si="9"/>
        <v>0.76594269554172123</v>
      </c>
      <c r="L21" s="914">
        <f t="shared" ca="1" si="9"/>
        <v>0.6754742334713324</v>
      </c>
      <c r="M21" s="914">
        <f t="shared" ca="1" si="9"/>
        <v>0.8171402038333645</v>
      </c>
      <c r="N21" s="914">
        <f t="shared" ca="1" si="9"/>
        <v>0.6215401871273033</v>
      </c>
      <c r="O21" s="914">
        <f t="shared" ca="1" si="9"/>
        <v>0.5569275128632345</v>
      </c>
      <c r="P21" s="914">
        <f t="shared" ca="1" si="9"/>
        <v>0.47846927068915612</v>
      </c>
      <c r="Q21" s="914">
        <f t="shared" ca="1" si="9"/>
        <v>0.18038714035039846</v>
      </c>
      <c r="R21" s="914">
        <f t="shared" ca="1" si="9"/>
        <v>0.57774757274519484</v>
      </c>
      <c r="S21" s="914">
        <f t="shared" ca="1" si="9"/>
        <v>0.54096961907849828</v>
      </c>
      <c r="T21" s="914">
        <f t="shared" ca="1" si="9"/>
        <v>0.69933239430157323</v>
      </c>
      <c r="U21" s="914">
        <f t="shared" ca="1" si="9"/>
        <v>0.6779110215065941</v>
      </c>
      <c r="V21" s="1" t="str">
        <f t="shared" si="6"/>
        <v>ASR_COMP</v>
      </c>
      <c r="W21" s="913">
        <f t="shared" si="7"/>
        <v>44682</v>
      </c>
      <c r="X21" s="1" t="str">
        <f t="shared" si="8"/>
        <v>Unaudited</v>
      </c>
    </row>
    <row r="22" spans="1:24" x14ac:dyDescent="0.25">
      <c r="A22" s="1" t="s">
        <v>423</v>
      </c>
      <c r="B22" s="1" t="str">
        <f t="shared" si="0"/>
        <v>DEF</v>
      </c>
      <c r="C22" s="1" t="str">
        <f t="shared" si="1"/>
        <v>Default</v>
      </c>
      <c r="D22" s="912">
        <f t="shared" si="2"/>
        <v>1900</v>
      </c>
      <c r="E22" s="913">
        <f t="shared" si="3"/>
        <v>1</v>
      </c>
      <c r="F22" s="966">
        <f t="shared" si="4"/>
        <v>91</v>
      </c>
      <c r="G22" s="912" t="s">
        <v>1041</v>
      </c>
      <c r="H22" s="912" t="s">
        <v>1039</v>
      </c>
      <c r="I22" s="912" t="s">
        <v>383</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8.3530627053061093E-2</v>
      </c>
      <c r="K22" s="914">
        <f t="shared" ca="1" si="10"/>
        <v>1.9875020153649815E-2</v>
      </c>
      <c r="L22" s="914">
        <f t="shared" ca="1" si="10"/>
        <v>2.4283896545095232</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ASR_COMP</v>
      </c>
      <c r="W22" s="913">
        <f t="shared" si="7"/>
        <v>44682</v>
      </c>
      <c r="X22" s="1" t="str">
        <f t="shared" si="8"/>
        <v>Unaudited</v>
      </c>
    </row>
    <row r="23" spans="1:24" x14ac:dyDescent="0.25">
      <c r="A23" s="1" t="s">
        <v>423</v>
      </c>
      <c r="B23" s="1" t="str">
        <f t="shared" si="0"/>
        <v>DEF</v>
      </c>
      <c r="C23" s="1" t="str">
        <f t="shared" si="1"/>
        <v>Default</v>
      </c>
      <c r="D23" s="912">
        <f t="shared" si="2"/>
        <v>1900</v>
      </c>
      <c r="E23" s="913">
        <f t="shared" si="3"/>
        <v>1</v>
      </c>
      <c r="F23" s="966">
        <f t="shared" si="4"/>
        <v>182</v>
      </c>
      <c r="G23" s="912" t="s">
        <v>1041</v>
      </c>
      <c r="H23" s="912" t="s">
        <v>1039</v>
      </c>
      <c r="I23" s="912" t="s">
        <v>383</v>
      </c>
      <c r="J23" s="914">
        <f t="shared" ca="1" si="10"/>
        <v>8.1670184677582136E-2</v>
      </c>
      <c r="K23" s="914">
        <f t="shared" ca="1" si="10"/>
        <v>1.9494260007726534E-2</v>
      </c>
      <c r="L23" s="914">
        <f t="shared" ca="1" si="10"/>
        <v>2.1476783864011413</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ASR_COMP</v>
      </c>
      <c r="W23" s="913">
        <f t="shared" si="7"/>
        <v>44682</v>
      </c>
      <c r="X23" s="1" t="str">
        <f t="shared" si="8"/>
        <v>Unaudited</v>
      </c>
    </row>
    <row r="24" spans="1:24" x14ac:dyDescent="0.25">
      <c r="A24" s="1" t="s">
        <v>423</v>
      </c>
      <c r="B24" s="1" t="str">
        <f t="shared" si="0"/>
        <v>DEF</v>
      </c>
      <c r="C24" s="1" t="str">
        <f t="shared" si="1"/>
        <v>Default</v>
      </c>
      <c r="D24" s="912">
        <f t="shared" si="2"/>
        <v>1900</v>
      </c>
      <c r="E24" s="913">
        <f t="shared" si="3"/>
        <v>1</v>
      </c>
      <c r="F24" s="966">
        <f t="shared" si="4"/>
        <v>274</v>
      </c>
      <c r="G24" s="912" t="s">
        <v>1041</v>
      </c>
      <c r="H24" s="912" t="s">
        <v>1039</v>
      </c>
      <c r="I24" s="912" t="s">
        <v>383</v>
      </c>
      <c r="J24" s="914">
        <f t="shared" ca="1" si="10"/>
        <v>7.9826164218954304E-2</v>
      </c>
      <c r="K24" s="914">
        <f t="shared" ca="1" si="10"/>
        <v>1.9215232504928487E-2</v>
      </c>
      <c r="L24" s="914">
        <f t="shared" ca="1" si="10"/>
        <v>1.8925717845209189</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ASR_COMP</v>
      </c>
      <c r="W24" s="913">
        <f t="shared" si="7"/>
        <v>44682</v>
      </c>
      <c r="X24" s="1" t="str">
        <f t="shared" si="8"/>
        <v>Unaudited</v>
      </c>
    </row>
    <row r="25" spans="1:24" x14ac:dyDescent="0.25">
      <c r="A25" s="1" t="s">
        <v>423</v>
      </c>
      <c r="B25" s="1" t="str">
        <f t="shared" si="0"/>
        <v>DEF</v>
      </c>
      <c r="C25" s="1" t="str">
        <f t="shared" si="1"/>
        <v>Default</v>
      </c>
      <c r="D25" s="912">
        <f t="shared" si="2"/>
        <v>1900</v>
      </c>
      <c r="E25" s="913">
        <f t="shared" si="3"/>
        <v>1</v>
      </c>
      <c r="F25" s="966">
        <f t="shared" si="4"/>
        <v>366</v>
      </c>
      <c r="G25" s="912" t="s">
        <v>1041</v>
      </c>
      <c r="H25" s="912" t="s">
        <v>1039</v>
      </c>
      <c r="I25" s="912" t="s">
        <v>383</v>
      </c>
      <c r="J25" s="914">
        <f t="shared" ca="1" si="10"/>
        <v>9.4408896133623646E-2</v>
      </c>
      <c r="K25" s="914">
        <f t="shared" ca="1" si="10"/>
        <v>2.2063979288331457E-2</v>
      </c>
      <c r="L25" s="914">
        <f t="shared" ca="1" si="10"/>
        <v>1.9474549125865712</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ASR_COMP</v>
      </c>
      <c r="W25" s="913">
        <f t="shared" si="7"/>
        <v>44682</v>
      </c>
      <c r="X25" s="1" t="str">
        <f t="shared" si="8"/>
        <v>Unaudited</v>
      </c>
    </row>
    <row r="26" spans="1:24" x14ac:dyDescent="0.25">
      <c r="A26" s="1" t="s">
        <v>423</v>
      </c>
      <c r="B26" s="1" t="str">
        <f t="shared" si="0"/>
        <v>DEF</v>
      </c>
      <c r="C26" s="1" t="str">
        <f t="shared" si="1"/>
        <v>Default</v>
      </c>
      <c r="D26" s="912">
        <f t="shared" si="2"/>
        <v>1900</v>
      </c>
      <c r="E26" s="913">
        <f t="shared" si="3"/>
        <v>1</v>
      </c>
      <c r="F26" s="966">
        <f t="shared" si="4"/>
        <v>1</v>
      </c>
      <c r="G26" s="912" t="s">
        <v>1041</v>
      </c>
      <c r="H26" s="912" t="s">
        <v>1040</v>
      </c>
      <c r="I26" s="912" t="s">
        <v>383</v>
      </c>
      <c r="J26" s="914">
        <f t="shared" ca="1" si="10"/>
        <v>8.7517498263351118E-2</v>
      </c>
      <c r="K26" s="914">
        <f t="shared" ca="1" si="10"/>
        <v>2.0677888221294325E-2</v>
      </c>
      <c r="L26" s="914">
        <f t="shared" ca="1" si="10"/>
        <v>2.0362373062159853</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ASR_COMP</v>
      </c>
      <c r="W26" s="913">
        <f t="shared" si="7"/>
        <v>44682</v>
      </c>
      <c r="X26" s="1" t="str">
        <f t="shared" si="8"/>
        <v>Unaudited</v>
      </c>
    </row>
    <row r="27" spans="1:24" x14ac:dyDescent="0.25">
      <c r="A27" s="1" t="s">
        <v>423</v>
      </c>
      <c r="B27" s="1" t="str">
        <f t="shared" si="0"/>
        <v>DEF</v>
      </c>
      <c r="C27" s="1" t="str">
        <f t="shared" si="1"/>
        <v>Default</v>
      </c>
      <c r="D27" s="912">
        <f t="shared" si="2"/>
        <v>1900</v>
      </c>
      <c r="E27" s="913">
        <f t="shared" si="3"/>
        <v>1</v>
      </c>
      <c r="F27" s="966">
        <f t="shared" si="4"/>
        <v>91</v>
      </c>
      <c r="G27" s="912" t="s">
        <v>1042</v>
      </c>
      <c r="H27" s="912" t="s">
        <v>1039</v>
      </c>
      <c r="I27" s="912" t="s">
        <v>383</v>
      </c>
      <c r="J27" s="914">
        <f t="shared" ca="1" si="10"/>
        <v>0.19000550823849319</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ASR_COMP</v>
      </c>
      <c r="W27" s="913">
        <f t="shared" si="7"/>
        <v>44682</v>
      </c>
      <c r="X27" s="1" t="str">
        <f t="shared" si="8"/>
        <v>Unaudited</v>
      </c>
    </row>
    <row r="28" spans="1:24" x14ac:dyDescent="0.25">
      <c r="A28" s="1" t="s">
        <v>423</v>
      </c>
      <c r="B28" s="1" t="str">
        <f t="shared" si="0"/>
        <v>DEF</v>
      </c>
      <c r="C28" s="1" t="str">
        <f t="shared" si="1"/>
        <v>Default</v>
      </c>
      <c r="D28" s="912">
        <f t="shared" si="2"/>
        <v>1900</v>
      </c>
      <c r="E28" s="913">
        <f t="shared" si="3"/>
        <v>1</v>
      </c>
      <c r="F28" s="966">
        <f t="shared" si="4"/>
        <v>182</v>
      </c>
      <c r="G28" s="912" t="s">
        <v>1042</v>
      </c>
      <c r="H28" s="912" t="s">
        <v>1039</v>
      </c>
      <c r="I28" s="912" t="s">
        <v>383</v>
      </c>
      <c r="J28" s="914">
        <f t="shared" ca="1" si="10"/>
        <v>9.4721369920971799E-2</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ASR_COMP</v>
      </c>
      <c r="W28" s="913">
        <f t="shared" si="7"/>
        <v>44682</v>
      </c>
      <c r="X28" s="1" t="str">
        <f t="shared" si="8"/>
        <v>Unaudited</v>
      </c>
    </row>
    <row r="29" spans="1:24" x14ac:dyDescent="0.25">
      <c r="A29" s="1" t="s">
        <v>423</v>
      </c>
      <c r="B29" s="1" t="str">
        <f t="shared" si="0"/>
        <v>DEF</v>
      </c>
      <c r="C29" s="1" t="str">
        <f t="shared" si="1"/>
        <v>Default</v>
      </c>
      <c r="D29" s="912">
        <f t="shared" si="2"/>
        <v>1900</v>
      </c>
      <c r="E29" s="913">
        <f t="shared" si="3"/>
        <v>1</v>
      </c>
      <c r="F29" s="966">
        <f t="shared" si="4"/>
        <v>274</v>
      </c>
      <c r="G29" s="912" t="s">
        <v>1042</v>
      </c>
      <c r="H29" s="912" t="s">
        <v>1039</v>
      </c>
      <c r="I29" s="912" t="s">
        <v>383</v>
      </c>
      <c r="J29" s="914">
        <f t="shared" ca="1" si="10"/>
        <v>0.24243140091543178</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ASR_COMP</v>
      </c>
      <c r="W29" s="913">
        <f t="shared" si="7"/>
        <v>44682</v>
      </c>
      <c r="X29" s="1" t="str">
        <f t="shared" si="8"/>
        <v>Unaudited</v>
      </c>
    </row>
    <row r="30" spans="1:24" x14ac:dyDescent="0.25">
      <c r="A30" s="1" t="s">
        <v>423</v>
      </c>
      <c r="B30" s="1" t="str">
        <f t="shared" si="0"/>
        <v>DEF</v>
      </c>
      <c r="C30" s="1" t="str">
        <f t="shared" si="1"/>
        <v>Default</v>
      </c>
      <c r="D30" s="912">
        <f t="shared" si="2"/>
        <v>1900</v>
      </c>
      <c r="E30" s="913">
        <f t="shared" si="3"/>
        <v>1</v>
      </c>
      <c r="F30" s="966">
        <f t="shared" si="4"/>
        <v>366</v>
      </c>
      <c r="G30" s="912" t="s">
        <v>1042</v>
      </c>
      <c r="H30" s="912" t="s">
        <v>1039</v>
      </c>
      <c r="I30" s="912" t="s">
        <v>383</v>
      </c>
      <c r="J30" s="914">
        <f t="shared" ca="1" si="10"/>
        <v>0.12475862321926166</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ASR_COMP</v>
      </c>
      <c r="W30" s="913">
        <f t="shared" si="7"/>
        <v>44682</v>
      </c>
      <c r="X30" s="1" t="str">
        <f t="shared" si="8"/>
        <v>Unaudited</v>
      </c>
    </row>
    <row r="31" spans="1:24" x14ac:dyDescent="0.25">
      <c r="A31" s="1" t="s">
        <v>423</v>
      </c>
      <c r="B31" s="1" t="str">
        <f t="shared" si="0"/>
        <v>DEF</v>
      </c>
      <c r="C31" s="1" t="str">
        <f t="shared" si="1"/>
        <v>Default</v>
      </c>
      <c r="D31" s="912">
        <f t="shared" si="2"/>
        <v>1900</v>
      </c>
      <c r="E31" s="913">
        <f t="shared" si="3"/>
        <v>1</v>
      </c>
      <c r="F31" s="966">
        <f t="shared" si="4"/>
        <v>1</v>
      </c>
      <c r="G31" s="912" t="s">
        <v>1042</v>
      </c>
      <c r="H31" s="912" t="s">
        <v>1040</v>
      </c>
      <c r="I31" s="912" t="s">
        <v>383</v>
      </c>
      <c r="J31" s="914">
        <f t="shared" ca="1" si="10"/>
        <v>0.16728318024816111</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ASR_COMP</v>
      </c>
      <c r="W31" s="913">
        <f t="shared" si="7"/>
        <v>44682</v>
      </c>
      <c r="X31" s="1" t="str">
        <f t="shared" si="8"/>
        <v>Unaudited</v>
      </c>
    </row>
    <row r="32" spans="1:24" x14ac:dyDescent="0.25">
      <c r="A32" s="1" t="s">
        <v>423</v>
      </c>
      <c r="B32" s="1" t="str">
        <f t="shared" si="0"/>
        <v>DEF</v>
      </c>
      <c r="C32" s="1" t="str">
        <f t="shared" si="1"/>
        <v>Default</v>
      </c>
      <c r="D32" s="912">
        <f t="shared" si="2"/>
        <v>1900</v>
      </c>
      <c r="E32" s="913">
        <f t="shared" si="3"/>
        <v>1</v>
      </c>
      <c r="F32" s="966">
        <f t="shared" si="4"/>
        <v>91</v>
      </c>
      <c r="G32" s="912" t="s">
        <v>1038</v>
      </c>
      <c r="H32" s="912" t="s">
        <v>1039</v>
      </c>
      <c r="I32" s="912" t="s">
        <v>384</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0.7559149397442213</v>
      </c>
      <c r="K32" s="914">
        <f t="shared" ca="1" si="11"/>
        <v>0.75204733262581391</v>
      </c>
      <c r="L32" s="914">
        <f t="shared" ca="1" si="11"/>
        <v>0.88000743522098779</v>
      </c>
      <c r="M32" s="914">
        <f t="shared" ca="1" si="11"/>
        <v>0.83761956625942979</v>
      </c>
      <c r="N32" s="914">
        <f t="shared" ca="1" si="11"/>
        <v>0.64841022445481988</v>
      </c>
      <c r="O32" s="914">
        <f t="shared" ca="1" si="11"/>
        <v>0.5744338057534577</v>
      </c>
      <c r="P32" s="914">
        <f t="shared" ca="1" si="11"/>
        <v>0.55525913343930167</v>
      </c>
      <c r="Q32" s="914">
        <f t="shared" ca="1" si="11"/>
        <v>-31.34436211924805</v>
      </c>
      <c r="R32" s="914">
        <f t="shared" ca="1" si="11"/>
        <v>3.1680328966548765E-2</v>
      </c>
      <c r="S32" s="914">
        <f t="shared" ca="1" si="10"/>
        <v>4.9123522853647099</v>
      </c>
      <c r="T32" s="914">
        <f t="shared" ca="1" si="11"/>
        <v>0.46579041945200089</v>
      </c>
      <c r="U32" s="914">
        <f t="shared" ca="1" si="11"/>
        <v>0.84792639101960676</v>
      </c>
      <c r="V32" s="1" t="str">
        <f t="shared" si="6"/>
        <v>ASR_COMP</v>
      </c>
      <c r="W32" s="913">
        <f t="shared" si="7"/>
        <v>44682</v>
      </c>
      <c r="X32" s="1" t="str">
        <f t="shared" si="8"/>
        <v>Unaudited</v>
      </c>
    </row>
    <row r="33" spans="1:24" x14ac:dyDescent="0.25">
      <c r="A33" s="1" t="s">
        <v>423</v>
      </c>
      <c r="B33" s="1" t="str">
        <f t="shared" si="0"/>
        <v>DEF</v>
      </c>
      <c r="C33" s="1" t="str">
        <f t="shared" si="1"/>
        <v>Default</v>
      </c>
      <c r="D33" s="912">
        <f t="shared" si="2"/>
        <v>1900</v>
      </c>
      <c r="E33" s="913">
        <f t="shared" si="3"/>
        <v>1</v>
      </c>
      <c r="F33" s="966">
        <f t="shared" si="4"/>
        <v>182</v>
      </c>
      <c r="G33" s="912" t="s">
        <v>1038</v>
      </c>
      <c r="H33" s="912" t="s">
        <v>1039</v>
      </c>
      <c r="I33" s="912" t="s">
        <v>384</v>
      </c>
      <c r="J33" s="914">
        <f t="shared" ca="1" si="11"/>
        <v>0.8755386806222718</v>
      </c>
      <c r="K33" s="914">
        <f t="shared" ca="1" si="11"/>
        <v>0.94448870399961316</v>
      </c>
      <c r="L33" s="914">
        <f t="shared" ca="1" si="11"/>
        <v>0.77788822530752011</v>
      </c>
      <c r="M33" s="914">
        <f t="shared" ca="1" si="11"/>
        <v>0.74110500794698397</v>
      </c>
      <c r="N33" s="914">
        <f t="shared" ca="1" si="11"/>
        <v>1.1987608648458616</v>
      </c>
      <c r="O33" s="914">
        <f t="shared" ca="1" si="11"/>
        <v>0.53504772073696327</v>
      </c>
      <c r="P33" s="914">
        <f t="shared" ca="1" si="11"/>
        <v>0.82693887161224644</v>
      </c>
      <c r="Q33" s="914">
        <f t="shared" ca="1" si="11"/>
        <v>-1.3244637567735105</v>
      </c>
      <c r="R33" s="914">
        <f t="shared" ca="1" si="11"/>
        <v>0.20128360300791484</v>
      </c>
      <c r="S33" s="914">
        <f t="shared" ca="1" si="10"/>
        <v>1.3639575627008327</v>
      </c>
      <c r="T33" s="914">
        <f t="shared" ca="1" si="11"/>
        <v>0.51604847554881728</v>
      </c>
      <c r="U33" s="914">
        <f t="shared" ca="1" si="11"/>
        <v>0.9264044369571689</v>
      </c>
      <c r="V33" s="1" t="str">
        <f t="shared" si="6"/>
        <v>ASR_COMP</v>
      </c>
      <c r="W33" s="913">
        <f t="shared" si="7"/>
        <v>44682</v>
      </c>
      <c r="X33" s="1" t="str">
        <f t="shared" si="8"/>
        <v>Unaudited</v>
      </c>
    </row>
    <row r="34" spans="1:24" x14ac:dyDescent="0.25">
      <c r="A34" s="1" t="s">
        <v>423</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1038</v>
      </c>
      <c r="H34" s="912" t="s">
        <v>1039</v>
      </c>
      <c r="I34" s="912" t="s">
        <v>384</v>
      </c>
      <c r="J34" s="914">
        <f t="shared" ca="1" si="11"/>
        <v>1.1278248184114879</v>
      </c>
      <c r="K34" s="914">
        <f t="shared" ca="1" si="11"/>
        <v>1.043714122554926</v>
      </c>
      <c r="L34" s="914">
        <f t="shared" ca="1" si="11"/>
        <v>1.8775526280523114</v>
      </c>
      <c r="M34" s="914">
        <f t="shared" ca="1" si="11"/>
        <v>1.0725610994947188</v>
      </c>
      <c r="N34" s="914">
        <f t="shared" ca="1" si="11"/>
        <v>1.735913935221348</v>
      </c>
      <c r="O34" s="914">
        <f t="shared" ca="1" si="11"/>
        <v>1.0812401705972543</v>
      </c>
      <c r="P34" s="914">
        <f t="shared" ca="1" si="11"/>
        <v>1.2809195857959137</v>
      </c>
      <c r="Q34" s="914">
        <f t="shared" ca="1" si="11"/>
        <v>-43.546835546466681</v>
      </c>
      <c r="R34" s="914">
        <f t="shared" ca="1" si="11"/>
        <v>0.86662289996836617</v>
      </c>
      <c r="S34" s="914">
        <f t="shared" ca="1" si="10"/>
        <v>63.491642998577312</v>
      </c>
      <c r="T34" s="914">
        <f t="shared" ca="1" si="11"/>
        <v>0.41117149351714499</v>
      </c>
      <c r="U34" s="914">
        <f t="shared" ca="1" si="11"/>
        <v>0.8829844003734133</v>
      </c>
      <c r="V34" s="1" t="str">
        <f t="shared" ref="V34:V65" si="17">file_name</f>
        <v>ASR_COMP</v>
      </c>
      <c r="W34" s="913">
        <f t="shared" ref="W34:W65" si="18">file_date</f>
        <v>44682</v>
      </c>
      <c r="X34" s="1" t="str">
        <f t="shared" ref="X34:X65" si="19">status</f>
        <v>Unaudited</v>
      </c>
    </row>
    <row r="35" spans="1:24" x14ac:dyDescent="0.25">
      <c r="A35" s="1" t="s">
        <v>423</v>
      </c>
      <c r="B35" s="1" t="str">
        <f t="shared" si="12"/>
        <v>DEF</v>
      </c>
      <c r="C35" s="1" t="str">
        <f t="shared" si="13"/>
        <v>Default</v>
      </c>
      <c r="D35" s="912">
        <f t="shared" si="14"/>
        <v>1900</v>
      </c>
      <c r="E35" s="913">
        <f t="shared" si="15"/>
        <v>1</v>
      </c>
      <c r="F35" s="966">
        <f t="shared" si="16"/>
        <v>366</v>
      </c>
      <c r="G35" s="912" t="s">
        <v>1038</v>
      </c>
      <c r="H35" s="912" t="s">
        <v>1039</v>
      </c>
      <c r="I35" s="912" t="s">
        <v>384</v>
      </c>
      <c r="J35" s="914">
        <f t="shared" ca="1" si="11"/>
        <v>0.82492229922369475</v>
      </c>
      <c r="K35" s="914">
        <f t="shared" ca="1" si="11"/>
        <v>0.82653596451933331</v>
      </c>
      <c r="L35" s="914">
        <f t="shared" ca="1" si="11"/>
        <v>0.75800783841501673</v>
      </c>
      <c r="M35" s="914">
        <f t="shared" ca="1" si="11"/>
        <v>0.84952890448615348</v>
      </c>
      <c r="N35" s="914">
        <f t="shared" ca="1" si="11"/>
        <v>0.86010826751610892</v>
      </c>
      <c r="O35" s="914">
        <f t="shared" ca="1" si="11"/>
        <v>0.56756492216851595</v>
      </c>
      <c r="P35" s="914">
        <f t="shared" ca="1" si="11"/>
        <v>0.63857866387795137</v>
      </c>
      <c r="Q35" s="914">
        <f t="shared" ca="1" si="11"/>
        <v>0.81903442545898819</v>
      </c>
      <c r="R35" s="914">
        <f t="shared" ca="1" si="11"/>
        <v>0.61756908828331059</v>
      </c>
      <c r="S35" s="914">
        <f t="shared" ca="1" si="10"/>
        <v>0.77398225119676023</v>
      </c>
      <c r="T35" s="914">
        <f t="shared" ca="1" si="11"/>
        <v>1.4898463473491501</v>
      </c>
      <c r="U35" s="914">
        <f t="shared" ca="1" si="11"/>
        <v>0.96362910498030241</v>
      </c>
      <c r="V35" s="1" t="str">
        <f t="shared" si="17"/>
        <v>ASR_COMP</v>
      </c>
      <c r="W35" s="913">
        <f t="shared" si="18"/>
        <v>44682</v>
      </c>
      <c r="X35" s="1" t="str">
        <f t="shared" si="19"/>
        <v>Unaudited</v>
      </c>
    </row>
    <row r="36" spans="1:24" x14ac:dyDescent="0.25">
      <c r="A36" s="1" t="s">
        <v>423</v>
      </c>
      <c r="B36" s="1" t="str">
        <f t="shared" si="12"/>
        <v>DEF</v>
      </c>
      <c r="C36" s="1" t="str">
        <f t="shared" si="13"/>
        <v>Default</v>
      </c>
      <c r="D36" s="912">
        <f t="shared" si="14"/>
        <v>1900</v>
      </c>
      <c r="E36" s="913">
        <f t="shared" si="15"/>
        <v>1</v>
      </c>
      <c r="F36" s="966">
        <f t="shared" si="16"/>
        <v>1</v>
      </c>
      <c r="G36" s="912" t="s">
        <v>1038</v>
      </c>
      <c r="H36" s="912" t="s">
        <v>1040</v>
      </c>
      <c r="I36" s="912" t="s">
        <v>384</v>
      </c>
      <c r="J36" s="914">
        <f t="shared" ca="1" si="11"/>
        <v>0.87156468965146361</v>
      </c>
      <c r="K36" s="914">
        <f t="shared" ca="1" si="11"/>
        <v>0.85976473714987511</v>
      </c>
      <c r="L36" s="914">
        <f t="shared" ca="1" si="11"/>
        <v>0.84192956176003042</v>
      </c>
      <c r="M36" s="914">
        <f t="shared" ca="1" si="11"/>
        <v>0.8620877972181229</v>
      </c>
      <c r="N36" s="914">
        <f t="shared" ca="1" si="11"/>
        <v>0.92238559472709203</v>
      </c>
      <c r="O36" s="914">
        <f t="shared" ca="1" si="11"/>
        <v>0.63521223171641106</v>
      </c>
      <c r="P36" s="914">
        <f t="shared" ca="1" si="11"/>
        <v>0.71407902608578655</v>
      </c>
      <c r="Q36" s="914">
        <f t="shared" ca="1" si="11"/>
        <v>1.0994648486720884</v>
      </c>
      <c r="R36" s="914">
        <f t="shared" ca="1" si="11"/>
        <v>0.58602750041314366</v>
      </c>
      <c r="S36" s="914">
        <f t="shared" ca="1" si="10"/>
        <v>1.0365351089500654</v>
      </c>
      <c r="T36" s="914">
        <f t="shared" ca="1" si="11"/>
        <v>0.97778548464765969</v>
      </c>
      <c r="U36" s="914">
        <f t="shared" ca="1" si="11"/>
        <v>0.94286230227171353</v>
      </c>
      <c r="V36" s="1" t="str">
        <f t="shared" si="17"/>
        <v>ASR_COMP</v>
      </c>
      <c r="W36" s="913">
        <f t="shared" si="18"/>
        <v>44682</v>
      </c>
      <c r="X36" s="1" t="str">
        <f t="shared" si="19"/>
        <v>Unaudited</v>
      </c>
    </row>
    <row r="37" spans="1:24" x14ac:dyDescent="0.25">
      <c r="A37" s="1" t="s">
        <v>423</v>
      </c>
      <c r="B37" s="1" t="str">
        <f t="shared" si="12"/>
        <v>DEF</v>
      </c>
      <c r="C37" s="1" t="str">
        <f t="shared" si="13"/>
        <v>Default</v>
      </c>
      <c r="D37" s="912">
        <f t="shared" si="14"/>
        <v>1900</v>
      </c>
      <c r="E37" s="913">
        <f t="shared" si="15"/>
        <v>1</v>
      </c>
      <c r="F37" s="966">
        <f t="shared" si="16"/>
        <v>91</v>
      </c>
      <c r="G37" s="912" t="s">
        <v>1041</v>
      </c>
      <c r="H37" s="912" t="s">
        <v>1039</v>
      </c>
      <c r="I37" s="912" t="s">
        <v>384</v>
      </c>
      <c r="J37" s="914">
        <f t="shared" ca="1" si="11"/>
        <v>0.2533268619539854</v>
      </c>
      <c r="K37" s="914">
        <f t="shared" ca="1" si="11"/>
        <v>5.8133311799769612E-2</v>
      </c>
      <c r="L37" s="914">
        <f t="shared" ca="1" si="11"/>
        <v>9.4462340254118402</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ASR_COMP</v>
      </c>
      <c r="W37" s="913">
        <f t="shared" si="18"/>
        <v>44682</v>
      </c>
      <c r="X37" s="1" t="str">
        <f t="shared" si="19"/>
        <v>Unaudited</v>
      </c>
    </row>
    <row r="38" spans="1:24" x14ac:dyDescent="0.25">
      <c r="A38" s="1" t="s">
        <v>423</v>
      </c>
      <c r="B38" s="1" t="str">
        <f t="shared" si="12"/>
        <v>DEF</v>
      </c>
      <c r="C38" s="1" t="str">
        <f t="shared" si="13"/>
        <v>Default</v>
      </c>
      <c r="D38" s="912">
        <f t="shared" si="14"/>
        <v>1900</v>
      </c>
      <c r="E38" s="913">
        <f t="shared" si="15"/>
        <v>1</v>
      </c>
      <c r="F38" s="966">
        <f t="shared" si="16"/>
        <v>182</v>
      </c>
      <c r="G38" s="912" t="s">
        <v>1041</v>
      </c>
      <c r="H38" s="912" t="s">
        <v>1039</v>
      </c>
      <c r="I38" s="912" t="s">
        <v>384</v>
      </c>
      <c r="J38" s="914">
        <f t="shared" ca="1" si="11"/>
        <v>0.24027684280278289</v>
      </c>
      <c r="K38" s="914">
        <f t="shared" ca="1" si="11"/>
        <v>5.5284302951420512E-2</v>
      </c>
      <c r="L38" s="914">
        <f t="shared" ca="1" si="11"/>
        <v>8.6225545582565442</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ASR_COMP</v>
      </c>
      <c r="W38" s="913">
        <f t="shared" si="18"/>
        <v>44682</v>
      </c>
      <c r="X38" s="1" t="str">
        <f t="shared" si="19"/>
        <v>Unaudited</v>
      </c>
    </row>
    <row r="39" spans="1:24" x14ac:dyDescent="0.25">
      <c r="A39" s="1" t="s">
        <v>423</v>
      </c>
      <c r="B39" s="1" t="str">
        <f t="shared" si="12"/>
        <v>DEF</v>
      </c>
      <c r="C39" s="1" t="str">
        <f t="shared" si="13"/>
        <v>Default</v>
      </c>
      <c r="D39" s="912">
        <f t="shared" si="14"/>
        <v>1900</v>
      </c>
      <c r="E39" s="913">
        <f t="shared" si="15"/>
        <v>1</v>
      </c>
      <c r="F39" s="966">
        <f t="shared" si="16"/>
        <v>274</v>
      </c>
      <c r="G39" s="912" t="s">
        <v>1041</v>
      </c>
      <c r="H39" s="912" t="s">
        <v>1039</v>
      </c>
      <c r="I39" s="912" t="s">
        <v>384</v>
      </c>
      <c r="J39" s="914">
        <f t="shared" ca="1" si="11"/>
        <v>0.21197431075416678</v>
      </c>
      <c r="K39" s="914">
        <f t="shared" ca="1" si="11"/>
        <v>4.6301635561362318E-2</v>
      </c>
      <c r="L39" s="914">
        <f t="shared" ca="1" si="11"/>
        <v>5.984684682944299</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ASR_COMP</v>
      </c>
      <c r="W39" s="913">
        <f t="shared" si="18"/>
        <v>44682</v>
      </c>
      <c r="X39" s="1" t="str">
        <f t="shared" si="19"/>
        <v>Unaudited</v>
      </c>
    </row>
    <row r="40" spans="1:24" x14ac:dyDescent="0.25">
      <c r="A40" s="1" t="s">
        <v>423</v>
      </c>
      <c r="B40" s="1" t="str">
        <f t="shared" si="12"/>
        <v>DEF</v>
      </c>
      <c r="C40" s="1" t="str">
        <f t="shared" si="13"/>
        <v>Default</v>
      </c>
      <c r="D40" s="912">
        <f t="shared" si="14"/>
        <v>1900</v>
      </c>
      <c r="E40" s="913">
        <f t="shared" si="15"/>
        <v>1</v>
      </c>
      <c r="F40" s="966">
        <f t="shared" si="16"/>
        <v>366</v>
      </c>
      <c r="G40" s="912" t="s">
        <v>1041</v>
      </c>
      <c r="H40" s="912" t="s">
        <v>1039</v>
      </c>
      <c r="I40" s="912" t="s">
        <v>384</v>
      </c>
      <c r="J40" s="914">
        <f t="shared" ca="1" si="11"/>
        <v>9.4408896133623632E-2</v>
      </c>
      <c r="K40" s="914">
        <f t="shared" ca="1" si="11"/>
        <v>2.4536348597505302E-2</v>
      </c>
      <c r="L40" s="914">
        <f t="shared" ca="1" si="11"/>
        <v>1.3573341939212316</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ASR_COMP</v>
      </c>
      <c r="W40" s="913">
        <f t="shared" si="18"/>
        <v>44682</v>
      </c>
      <c r="X40" s="1" t="str">
        <f t="shared" si="19"/>
        <v>Unaudited</v>
      </c>
    </row>
    <row r="41" spans="1:24" x14ac:dyDescent="0.25">
      <c r="A41" s="1" t="s">
        <v>423</v>
      </c>
      <c r="B41" s="1" t="str">
        <f t="shared" si="12"/>
        <v>DEF</v>
      </c>
      <c r="C41" s="1" t="str">
        <f t="shared" si="13"/>
        <v>Default</v>
      </c>
      <c r="D41" s="912">
        <f t="shared" si="14"/>
        <v>1900</v>
      </c>
      <c r="E41" s="913">
        <f t="shared" si="15"/>
        <v>1</v>
      </c>
      <c r="F41" s="966">
        <f t="shared" si="16"/>
        <v>1</v>
      </c>
      <c r="G41" s="912" t="s">
        <v>1041</v>
      </c>
      <c r="H41" s="912" t="s">
        <v>1040</v>
      </c>
      <c r="I41" s="912" t="s">
        <v>384</v>
      </c>
      <c r="J41" s="914">
        <f t="shared" ca="1" si="11"/>
        <v>0.1388546944380887</v>
      </c>
      <c r="K41" s="914">
        <f t="shared" ca="1" si="11"/>
        <v>3.3798781366567839E-2</v>
      </c>
      <c r="L41" s="914">
        <f t="shared" ca="1" si="11"/>
        <v>2.3515877452478691</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ASR_COMP</v>
      </c>
      <c r="W41" s="913">
        <f t="shared" si="18"/>
        <v>44682</v>
      </c>
      <c r="X41" s="1" t="str">
        <f t="shared" si="19"/>
        <v>Unaudited</v>
      </c>
    </row>
    <row r="42" spans="1:24" x14ac:dyDescent="0.25">
      <c r="A42" s="1" t="s">
        <v>423</v>
      </c>
      <c r="B42" s="1" t="str">
        <f t="shared" si="12"/>
        <v>DEF</v>
      </c>
      <c r="C42" s="1" t="str">
        <f t="shared" si="13"/>
        <v>Default</v>
      </c>
      <c r="D42" s="912">
        <f t="shared" si="14"/>
        <v>1900</v>
      </c>
      <c r="E42" s="913">
        <f t="shared" si="15"/>
        <v>1</v>
      </c>
      <c r="F42" s="966">
        <f t="shared" si="16"/>
        <v>91</v>
      </c>
      <c r="G42" s="912" t="s">
        <v>1042</v>
      </c>
      <c r="H42" s="912" t="s">
        <v>1039</v>
      </c>
      <c r="I42" s="912" t="s">
        <v>384</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-2.3880742846531969E-2</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ASR_COMP</v>
      </c>
      <c r="W42" s="913">
        <f t="shared" si="18"/>
        <v>44682</v>
      </c>
      <c r="X42" s="1" t="str">
        <f t="shared" si="19"/>
        <v>Unaudited</v>
      </c>
    </row>
    <row r="43" spans="1:24" x14ac:dyDescent="0.25">
      <c r="A43" s="1" t="s">
        <v>423</v>
      </c>
      <c r="B43" s="1" t="str">
        <f t="shared" si="12"/>
        <v>DEF</v>
      </c>
      <c r="C43" s="1" t="str">
        <f t="shared" si="13"/>
        <v>Default</v>
      </c>
      <c r="D43" s="912">
        <f t="shared" si="14"/>
        <v>1900</v>
      </c>
      <c r="E43" s="913">
        <f t="shared" si="15"/>
        <v>1</v>
      </c>
      <c r="F43" s="966">
        <f t="shared" si="16"/>
        <v>182</v>
      </c>
      <c r="G43" s="912" t="s">
        <v>1042</v>
      </c>
      <c r="H43" s="912" t="s">
        <v>1039</v>
      </c>
      <c r="I43" s="912" t="s">
        <v>384</v>
      </c>
      <c r="J43" s="914">
        <f t="shared" ca="1" si="20"/>
        <v>-0.13013182972100118</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ASR_COMP</v>
      </c>
      <c r="W43" s="913">
        <f t="shared" si="18"/>
        <v>44682</v>
      </c>
      <c r="X43" s="1" t="str">
        <f t="shared" si="19"/>
        <v>Unaudited</v>
      </c>
    </row>
    <row r="44" spans="1:24" x14ac:dyDescent="0.25">
      <c r="A44" s="1" t="s">
        <v>423</v>
      </c>
      <c r="B44" s="1" t="str">
        <f t="shared" si="12"/>
        <v>DEF</v>
      </c>
      <c r="C44" s="1" t="str">
        <f t="shared" si="13"/>
        <v>Default</v>
      </c>
      <c r="D44" s="912">
        <f t="shared" si="14"/>
        <v>1900</v>
      </c>
      <c r="E44" s="913">
        <f t="shared" si="15"/>
        <v>1</v>
      </c>
      <c r="F44" s="966">
        <f t="shared" si="16"/>
        <v>274</v>
      </c>
      <c r="G44" s="912" t="s">
        <v>1042</v>
      </c>
      <c r="H44" s="912" t="s">
        <v>1039</v>
      </c>
      <c r="I44" s="912" t="s">
        <v>384</v>
      </c>
      <c r="J44" s="914">
        <f t="shared" ca="1" si="20"/>
        <v>-0.35804914495845552</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ASR_COMP</v>
      </c>
      <c r="W44" s="913">
        <f t="shared" si="18"/>
        <v>44682</v>
      </c>
      <c r="X44" s="1" t="str">
        <f t="shared" si="19"/>
        <v>Unaudited</v>
      </c>
    </row>
    <row r="45" spans="1:24" x14ac:dyDescent="0.25">
      <c r="A45" s="1" t="s">
        <v>423</v>
      </c>
      <c r="B45" s="1" t="str">
        <f t="shared" si="12"/>
        <v>DEF</v>
      </c>
      <c r="C45" s="1" t="str">
        <f t="shared" si="13"/>
        <v>Default</v>
      </c>
      <c r="D45" s="912">
        <f t="shared" si="14"/>
        <v>1900</v>
      </c>
      <c r="E45" s="913">
        <f t="shared" si="15"/>
        <v>1</v>
      </c>
      <c r="F45" s="966">
        <f t="shared" si="16"/>
        <v>366</v>
      </c>
      <c r="G45" s="912" t="s">
        <v>1042</v>
      </c>
      <c r="H45" s="912" t="s">
        <v>1039</v>
      </c>
      <c r="I45" s="912" t="s">
        <v>384</v>
      </c>
      <c r="J45" s="914">
        <f t="shared" ca="1" si="20"/>
        <v>6.6132719792548408E-2</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ASR_COMP</v>
      </c>
      <c r="W45" s="913">
        <f t="shared" si="18"/>
        <v>44682</v>
      </c>
      <c r="X45" s="1" t="str">
        <f t="shared" si="19"/>
        <v>Unaudited</v>
      </c>
    </row>
    <row r="46" spans="1:24" x14ac:dyDescent="0.25">
      <c r="A46" s="1" t="s">
        <v>423</v>
      </c>
      <c r="B46" s="1" t="str">
        <f t="shared" si="12"/>
        <v>DEF</v>
      </c>
      <c r="C46" s="1" t="str">
        <f t="shared" si="13"/>
        <v>Default</v>
      </c>
      <c r="D46" s="912">
        <f t="shared" si="14"/>
        <v>1900</v>
      </c>
      <c r="E46" s="913">
        <f t="shared" si="15"/>
        <v>1</v>
      </c>
      <c r="F46" s="966">
        <f t="shared" si="16"/>
        <v>1</v>
      </c>
      <c r="G46" s="912" t="s">
        <v>1042</v>
      </c>
      <c r="H46" s="912" t="s">
        <v>1040</v>
      </c>
      <c r="I46" s="912" t="s">
        <v>384</v>
      </c>
      <c r="J46" s="914">
        <f t="shared" ca="1" si="20"/>
        <v>-2.5638860425709554E-2</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ASR_COMP</v>
      </c>
      <c r="W46" s="913">
        <f t="shared" si="18"/>
        <v>44682</v>
      </c>
      <c r="X46" s="1" t="str">
        <f t="shared" si="19"/>
        <v>Unaudited</v>
      </c>
    </row>
    <row r="47" spans="1:24" x14ac:dyDescent="0.25">
      <c r="A47" s="1" t="s">
        <v>423</v>
      </c>
      <c r="B47" s="1" t="str">
        <f t="shared" si="12"/>
        <v>DEF</v>
      </c>
      <c r="C47" s="1" t="str">
        <f t="shared" si="13"/>
        <v>Default</v>
      </c>
      <c r="D47" s="912">
        <f t="shared" si="14"/>
        <v>1900</v>
      </c>
      <c r="E47" s="913">
        <f t="shared" si="15"/>
        <v>1</v>
      </c>
      <c r="F47" s="966">
        <f t="shared" si="16"/>
        <v>91</v>
      </c>
      <c r="G47" s="912" t="s">
        <v>1038</v>
      </c>
      <c r="H47" s="912" t="s">
        <v>1039</v>
      </c>
      <c r="I47" s="912" t="s">
        <v>385</v>
      </c>
      <c r="J47" s="914">
        <f t="shared" ca="1" si="20"/>
        <v>0.77474737117648251</v>
      </c>
      <c r="K47" s="914">
        <f t="shared" ca="1" si="20"/>
        <v>0.79708137040782079</v>
      </c>
      <c r="L47" s="914">
        <f t="shared" ca="1" si="20"/>
        <v>0.88254653359441726</v>
      </c>
      <c r="M47" s="914">
        <f t="shared" ca="1" si="20"/>
        <v>0.6840100045256714</v>
      </c>
      <c r="N47" s="914">
        <f t="shared" ca="1" si="20"/>
        <v>0.8717614321099274</v>
      </c>
      <c r="O47" s="914">
        <f t="shared" ca="1" si="20"/>
        <v>0.63819124612408906</v>
      </c>
      <c r="P47" s="914">
        <f t="shared" ca="1" si="20"/>
        <v>0.90393040546595194</v>
      </c>
      <c r="Q47" s="914">
        <f t="shared" ca="1" si="20"/>
        <v>0.72838065166016297</v>
      </c>
      <c r="R47" s="914">
        <f t="shared" ca="1" si="20"/>
        <v>0.61169975465852511</v>
      </c>
      <c r="S47" s="914">
        <f t="shared" ca="1" si="11"/>
        <v>1.1185424955939411</v>
      </c>
      <c r="T47" s="914">
        <f t="shared" ca="1" si="20"/>
        <v>0.57652953291464193</v>
      </c>
      <c r="U47" s="914">
        <f t="shared" ca="1" si="20"/>
        <v>0.73484630234613213</v>
      </c>
      <c r="V47" s="1" t="str">
        <f t="shared" si="17"/>
        <v>ASR_COMP</v>
      </c>
      <c r="W47" s="913">
        <f t="shared" si="18"/>
        <v>44682</v>
      </c>
      <c r="X47" s="1" t="str">
        <f t="shared" si="19"/>
        <v>Unaudited</v>
      </c>
    </row>
    <row r="48" spans="1:24" x14ac:dyDescent="0.25">
      <c r="A48" s="1" t="s">
        <v>423</v>
      </c>
      <c r="B48" s="1" t="str">
        <f t="shared" si="12"/>
        <v>DEF</v>
      </c>
      <c r="C48" s="1" t="str">
        <f t="shared" si="13"/>
        <v>Default</v>
      </c>
      <c r="D48" s="912">
        <f t="shared" si="14"/>
        <v>1900</v>
      </c>
      <c r="E48" s="913">
        <f t="shared" si="15"/>
        <v>1</v>
      </c>
      <c r="F48" s="966">
        <f t="shared" si="16"/>
        <v>182</v>
      </c>
      <c r="G48" s="912" t="s">
        <v>1038</v>
      </c>
      <c r="H48" s="912" t="s">
        <v>1039</v>
      </c>
      <c r="I48" s="912" t="s">
        <v>385</v>
      </c>
      <c r="J48" s="914">
        <f t="shared" ca="1" si="20"/>
        <v>0.77708362016770249</v>
      </c>
      <c r="K48" s="914">
        <f t="shared" ca="1" si="20"/>
        <v>0.79098417904323071</v>
      </c>
      <c r="L48" s="914">
        <f t="shared" ca="1" si="20"/>
        <v>0.90618309931311647</v>
      </c>
      <c r="M48" s="914">
        <f t="shared" ca="1" si="20"/>
        <v>0.76807488421193826</v>
      </c>
      <c r="N48" s="914">
        <f t="shared" ca="1" si="20"/>
        <v>0.87743073181258879</v>
      </c>
      <c r="O48" s="914">
        <f t="shared" ca="1" si="20"/>
        <v>0.40224046885666703</v>
      </c>
      <c r="P48" s="914">
        <f t="shared" ca="1" si="20"/>
        <v>0.30264395537141364</v>
      </c>
      <c r="Q48" s="914">
        <f t="shared" ca="1" si="20"/>
        <v>0.73199130595117079</v>
      </c>
      <c r="R48" s="914">
        <f t="shared" ca="1" si="20"/>
        <v>0.61275973710928233</v>
      </c>
      <c r="S48" s="914">
        <f t="shared" ca="1" si="20"/>
        <v>1.2934931465773301</v>
      </c>
      <c r="T48" s="914">
        <f t="shared" ca="1" si="20"/>
        <v>0.39958147846434955</v>
      </c>
      <c r="U48" s="914">
        <f t="shared" ca="1" si="20"/>
        <v>0.7135349658077127</v>
      </c>
      <c r="V48" s="1" t="str">
        <f t="shared" si="17"/>
        <v>ASR_COMP</v>
      </c>
      <c r="W48" s="913">
        <f t="shared" si="18"/>
        <v>44682</v>
      </c>
      <c r="X48" s="1" t="str">
        <f t="shared" si="19"/>
        <v>Unaudited</v>
      </c>
    </row>
    <row r="49" spans="1:24" x14ac:dyDescent="0.25">
      <c r="A49" s="1" t="s">
        <v>423</v>
      </c>
      <c r="B49" s="1" t="str">
        <f t="shared" si="12"/>
        <v>DEF</v>
      </c>
      <c r="C49" s="1" t="str">
        <f t="shared" si="13"/>
        <v>Default</v>
      </c>
      <c r="D49" s="912">
        <f t="shared" si="14"/>
        <v>1900</v>
      </c>
      <c r="E49" s="913">
        <f t="shared" si="15"/>
        <v>1</v>
      </c>
      <c r="F49" s="966">
        <f t="shared" si="16"/>
        <v>274</v>
      </c>
      <c r="G49" s="912" t="s">
        <v>1038</v>
      </c>
      <c r="H49" s="912" t="s">
        <v>1039</v>
      </c>
      <c r="I49" s="912" t="s">
        <v>385</v>
      </c>
      <c r="J49" s="914">
        <f t="shared" ca="1" si="20"/>
        <v>0.90759133948994064</v>
      </c>
      <c r="K49" s="914">
        <f t="shared" ca="1" si="20"/>
        <v>0.92011413157279298</v>
      </c>
      <c r="L49" s="914">
        <f t="shared" ca="1" si="20"/>
        <v>0.86453910653357013</v>
      </c>
      <c r="M49" s="914">
        <f t="shared" ca="1" si="20"/>
        <v>0.91108253099521341</v>
      </c>
      <c r="N49" s="914">
        <f t="shared" ca="1" si="20"/>
        <v>1.2235573527415131</v>
      </c>
      <c r="O49" s="914">
        <f t="shared" ca="1" si="20"/>
        <v>0.45847974906085798</v>
      </c>
      <c r="P49" s="914">
        <f t="shared" ca="1" si="20"/>
        <v>1.0404110557262725</v>
      </c>
      <c r="Q49" s="914">
        <f t="shared" ca="1" si="20"/>
        <v>0.2071194377621827</v>
      </c>
      <c r="R49" s="914">
        <f t="shared" ca="1" si="20"/>
        <v>0.5871203434746709</v>
      </c>
      <c r="S49" s="914">
        <f t="shared" ca="1" si="20"/>
        <v>1.4489205309815927</v>
      </c>
      <c r="T49" s="914">
        <f t="shared" ca="1" si="20"/>
        <v>0.32618252356226529</v>
      </c>
      <c r="U49" s="914">
        <f t="shared" ca="1" si="20"/>
        <v>0.57831881152266607</v>
      </c>
      <c r="V49" s="1" t="str">
        <f t="shared" si="17"/>
        <v>ASR_COMP</v>
      </c>
      <c r="W49" s="913">
        <f t="shared" si="18"/>
        <v>44682</v>
      </c>
      <c r="X49" s="1" t="str">
        <f t="shared" si="19"/>
        <v>Unaudited</v>
      </c>
    </row>
    <row r="50" spans="1:24" x14ac:dyDescent="0.25">
      <c r="A50" s="1" t="s">
        <v>423</v>
      </c>
      <c r="B50" s="1" t="str">
        <f t="shared" si="12"/>
        <v>DEF</v>
      </c>
      <c r="C50" s="1" t="str">
        <f t="shared" si="13"/>
        <v>Default</v>
      </c>
      <c r="D50" s="912">
        <f t="shared" si="14"/>
        <v>1900</v>
      </c>
      <c r="E50" s="913">
        <f t="shared" si="15"/>
        <v>1</v>
      </c>
      <c r="F50" s="966">
        <f t="shared" si="16"/>
        <v>366</v>
      </c>
      <c r="G50" s="912" t="s">
        <v>1038</v>
      </c>
      <c r="H50" s="912" t="s">
        <v>1039</v>
      </c>
      <c r="I50" s="912" t="s">
        <v>385</v>
      </c>
      <c r="J50" s="914">
        <f t="shared" ca="1" si="20"/>
        <v>0.83814717988356635</v>
      </c>
      <c r="K50" s="914">
        <f t="shared" ca="1" si="20"/>
        <v>0.85533279504722293</v>
      </c>
      <c r="L50" s="914">
        <f t="shared" ca="1" si="20"/>
        <v>0.78414823773421183</v>
      </c>
      <c r="M50" s="914">
        <f t="shared" ca="1" si="20"/>
        <v>0.83082636974988799</v>
      </c>
      <c r="N50" s="914">
        <f t="shared" ca="1" si="20"/>
        <v>0.84892925492702886</v>
      </c>
      <c r="O50" s="914">
        <f t="shared" ca="1" si="20"/>
        <v>0.46552130340638703</v>
      </c>
      <c r="P50" s="914">
        <f t="shared" ca="1" si="20"/>
        <v>0.65952287852462077</v>
      </c>
      <c r="Q50" s="914">
        <f t="shared" ca="1" si="20"/>
        <v>4.8368484247086702E-2</v>
      </c>
      <c r="R50" s="914">
        <f t="shared" ca="1" si="20"/>
        <v>0.64250274666575424</v>
      </c>
      <c r="S50" s="914">
        <f t="shared" ca="1" si="20"/>
        <v>0.8611151515563874</v>
      </c>
      <c r="T50" s="914">
        <f t="shared" ca="1" si="20"/>
        <v>1.1031925150920465</v>
      </c>
      <c r="U50" s="914">
        <f t="shared" ca="1" si="20"/>
        <v>1.1567802253707919</v>
      </c>
      <c r="V50" s="1" t="str">
        <f t="shared" si="17"/>
        <v>ASR_COMP</v>
      </c>
      <c r="W50" s="913">
        <f t="shared" si="18"/>
        <v>44682</v>
      </c>
      <c r="X50" s="1" t="str">
        <f t="shared" si="19"/>
        <v>Unaudited</v>
      </c>
    </row>
    <row r="51" spans="1:24" x14ac:dyDescent="0.25">
      <c r="A51" s="1" t="s">
        <v>423</v>
      </c>
      <c r="B51" s="1" t="str">
        <f t="shared" si="12"/>
        <v>DEF</v>
      </c>
      <c r="C51" s="1" t="str">
        <f t="shared" si="13"/>
        <v>Default</v>
      </c>
      <c r="D51" s="912">
        <f t="shared" si="14"/>
        <v>1900</v>
      </c>
      <c r="E51" s="913">
        <f t="shared" si="15"/>
        <v>1</v>
      </c>
      <c r="F51" s="966">
        <f t="shared" si="16"/>
        <v>1</v>
      </c>
      <c r="G51" s="912" t="s">
        <v>1038</v>
      </c>
      <c r="H51" s="912" t="s">
        <v>1040</v>
      </c>
      <c r="I51" s="912" t="s">
        <v>385</v>
      </c>
      <c r="J51" s="914">
        <f t="shared" ca="1" si="20"/>
        <v>0.8286513885891027</v>
      </c>
      <c r="K51" s="914">
        <f t="shared" ca="1" si="20"/>
        <v>0.84810664037526606</v>
      </c>
      <c r="L51" s="914">
        <f t="shared" ca="1" si="20"/>
        <v>0.81593577690623875</v>
      </c>
      <c r="M51" s="914">
        <f t="shared" ca="1" si="20"/>
        <v>0.81409468230239335</v>
      </c>
      <c r="N51" s="914">
        <f t="shared" ca="1" si="20"/>
        <v>0.89812174212395113</v>
      </c>
      <c r="O51" s="914">
        <f t="shared" ca="1" si="20"/>
        <v>0.48251208226198405</v>
      </c>
      <c r="P51" s="914">
        <f t="shared" ca="1" si="20"/>
        <v>0.68845301370303102</v>
      </c>
      <c r="Q51" s="914">
        <f t="shared" ca="1" si="20"/>
        <v>0.39026161488386929</v>
      </c>
      <c r="R51" s="914">
        <f t="shared" ca="1" si="20"/>
        <v>0.62928995231452234</v>
      </c>
      <c r="S51" s="914">
        <f t="shared" ca="1" si="20"/>
        <v>0.98224454865796262</v>
      </c>
      <c r="T51" s="914">
        <f t="shared" ca="1" si="20"/>
        <v>0.62737199210345196</v>
      </c>
      <c r="U51" s="914">
        <f t="shared" ca="1" si="20"/>
        <v>0.86991968180611112</v>
      </c>
      <c r="V51" s="1" t="str">
        <f t="shared" si="17"/>
        <v>ASR_COMP</v>
      </c>
      <c r="W51" s="913">
        <f t="shared" si="18"/>
        <v>44682</v>
      </c>
      <c r="X51" s="1" t="str">
        <f t="shared" si="19"/>
        <v>Unaudited</v>
      </c>
    </row>
    <row r="52" spans="1:24" x14ac:dyDescent="0.25">
      <c r="A52" s="1" t="s">
        <v>423</v>
      </c>
      <c r="B52" s="1" t="str">
        <f t="shared" si="12"/>
        <v>DEF</v>
      </c>
      <c r="C52" s="1" t="str">
        <f t="shared" si="13"/>
        <v>Default</v>
      </c>
      <c r="D52" s="912">
        <f t="shared" si="14"/>
        <v>1900</v>
      </c>
      <c r="E52" s="913">
        <f t="shared" si="15"/>
        <v>1</v>
      </c>
      <c r="F52" s="966">
        <f t="shared" si="16"/>
        <v>91</v>
      </c>
      <c r="G52" s="912" t="s">
        <v>1041</v>
      </c>
      <c r="H52" s="912" t="s">
        <v>1039</v>
      </c>
      <c r="I52" s="912" t="s">
        <v>385</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0.13460892287949419</v>
      </c>
      <c r="K52" s="914">
        <f t="shared" ca="1" si="21"/>
        <v>3.1971157731546684E-2</v>
      </c>
      <c r="L52" s="914">
        <f t="shared" ca="1" si="21"/>
        <v>2.9839762059064965</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ASR_COMP</v>
      </c>
      <c r="W52" s="913">
        <f t="shared" si="18"/>
        <v>44682</v>
      </c>
      <c r="X52" s="1" t="str">
        <f t="shared" si="19"/>
        <v>Unaudited</v>
      </c>
    </row>
    <row r="53" spans="1:24" x14ac:dyDescent="0.25">
      <c r="A53" s="1" t="s">
        <v>423</v>
      </c>
      <c r="B53" s="1" t="str">
        <f t="shared" si="12"/>
        <v>DEF</v>
      </c>
      <c r="C53" s="1" t="str">
        <f t="shared" si="13"/>
        <v>Default</v>
      </c>
      <c r="D53" s="912">
        <f t="shared" si="14"/>
        <v>1900</v>
      </c>
      <c r="E53" s="913">
        <f t="shared" si="15"/>
        <v>1</v>
      </c>
      <c r="F53" s="966">
        <f t="shared" si="16"/>
        <v>182</v>
      </c>
      <c r="G53" s="912" t="s">
        <v>1041</v>
      </c>
      <c r="H53" s="912" t="s">
        <v>1039</v>
      </c>
      <c r="I53" s="912" t="s">
        <v>385</v>
      </c>
      <c r="J53" s="914">
        <f t="shared" ca="1" si="21"/>
        <v>0.13299443897106836</v>
      </c>
      <c r="K53" s="914">
        <f t="shared" ca="1" si="21"/>
        <v>3.1688257917829116E-2</v>
      </c>
      <c r="L53" s="914">
        <f t="shared" ca="1" si="21"/>
        <v>2.7613779731313128</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ASR_COMP</v>
      </c>
      <c r="W53" s="913">
        <f t="shared" si="18"/>
        <v>44682</v>
      </c>
      <c r="X53" s="1" t="str">
        <f t="shared" si="19"/>
        <v>Unaudited</v>
      </c>
    </row>
    <row r="54" spans="1:24" x14ac:dyDescent="0.25">
      <c r="A54" s="1" t="s">
        <v>423</v>
      </c>
      <c r="B54" s="1" t="str">
        <f t="shared" si="12"/>
        <v>DEF</v>
      </c>
      <c r="C54" s="1" t="str">
        <f t="shared" si="13"/>
        <v>Default</v>
      </c>
      <c r="D54" s="912">
        <f t="shared" si="14"/>
        <v>1900</v>
      </c>
      <c r="E54" s="913">
        <f t="shared" si="15"/>
        <v>1</v>
      </c>
      <c r="F54" s="966">
        <f t="shared" si="16"/>
        <v>274</v>
      </c>
      <c r="G54" s="912" t="s">
        <v>1041</v>
      </c>
      <c r="H54" s="912" t="s">
        <v>1039</v>
      </c>
      <c r="I54" s="912" t="s">
        <v>385</v>
      </c>
      <c r="J54" s="914">
        <f t="shared" ca="1" si="21"/>
        <v>0.12827106995089482</v>
      </c>
      <c r="K54" s="914">
        <f t="shared" ca="1" si="21"/>
        <v>2.9897014470788911E-2</v>
      </c>
      <c r="L54" s="914">
        <f t="shared" ca="1" si="21"/>
        <v>2.4662903388604422</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ASR_COMP</v>
      </c>
      <c r="W54" s="913">
        <f t="shared" si="18"/>
        <v>44682</v>
      </c>
      <c r="X54" s="1" t="str">
        <f t="shared" si="19"/>
        <v>Unaudited</v>
      </c>
    </row>
    <row r="55" spans="1:24" x14ac:dyDescent="0.25">
      <c r="A55" s="1" t="s">
        <v>423</v>
      </c>
      <c r="B55" s="1" t="str">
        <f t="shared" si="12"/>
        <v>DEF</v>
      </c>
      <c r="C55" s="1" t="str">
        <f t="shared" si="13"/>
        <v>Default</v>
      </c>
      <c r="D55" s="912">
        <f t="shared" si="14"/>
        <v>1900</v>
      </c>
      <c r="E55" s="913">
        <f t="shared" si="15"/>
        <v>1</v>
      </c>
      <c r="F55" s="966">
        <f t="shared" si="16"/>
        <v>366</v>
      </c>
      <c r="G55" s="912" t="s">
        <v>1041</v>
      </c>
      <c r="H55" s="912" t="s">
        <v>1039</v>
      </c>
      <c r="I55" s="912" t="s">
        <v>385</v>
      </c>
      <c r="J55" s="914">
        <f t="shared" ca="1" si="21"/>
        <v>9.440889613362366E-2</v>
      </c>
      <c r="K55" s="914">
        <f t="shared" ca="1" si="21"/>
        <v>2.4166288596709367E-2</v>
      </c>
      <c r="L55" s="914">
        <f t="shared" ca="1" si="21"/>
        <v>1.2103798925252094</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ASR_COMP</v>
      </c>
      <c r="W55" s="913">
        <f t="shared" si="18"/>
        <v>44682</v>
      </c>
      <c r="X55" s="1" t="str">
        <f t="shared" si="19"/>
        <v>Unaudited</v>
      </c>
    </row>
    <row r="56" spans="1:24" x14ac:dyDescent="0.25">
      <c r="A56" s="1" t="s">
        <v>423</v>
      </c>
      <c r="B56" s="1" t="str">
        <f t="shared" si="12"/>
        <v>DEF</v>
      </c>
      <c r="C56" s="1" t="str">
        <f t="shared" si="13"/>
        <v>Default</v>
      </c>
      <c r="D56" s="912">
        <f t="shared" si="14"/>
        <v>1900</v>
      </c>
      <c r="E56" s="913">
        <f t="shared" si="15"/>
        <v>1</v>
      </c>
      <c r="F56" s="966">
        <f t="shared" si="16"/>
        <v>1</v>
      </c>
      <c r="G56" s="912" t="s">
        <v>1041</v>
      </c>
      <c r="H56" s="912" t="s">
        <v>1040</v>
      </c>
      <c r="I56" s="912" t="s">
        <v>385</v>
      </c>
      <c r="J56" s="914">
        <f t="shared" ca="1" si="21"/>
        <v>0.11104408179974007</v>
      </c>
      <c r="K56" s="914">
        <f t="shared" ca="1" si="21"/>
        <v>2.7305192124411761E-2</v>
      </c>
      <c r="L56" s="914">
        <f t="shared" ca="1" si="21"/>
        <v>1.6920091727652673</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ASR_COMP</v>
      </c>
      <c r="W56" s="913">
        <f t="shared" si="18"/>
        <v>44682</v>
      </c>
      <c r="X56" s="1" t="str">
        <f t="shared" si="19"/>
        <v>Unaudited</v>
      </c>
    </row>
    <row r="57" spans="1:24" x14ac:dyDescent="0.25">
      <c r="A57" s="1" t="s">
        <v>423</v>
      </c>
      <c r="B57" s="1" t="str">
        <f t="shared" si="12"/>
        <v>DEF</v>
      </c>
      <c r="C57" s="1" t="str">
        <f t="shared" si="13"/>
        <v>Default</v>
      </c>
      <c r="D57" s="912">
        <f t="shared" si="14"/>
        <v>1900</v>
      </c>
      <c r="E57" s="913">
        <f t="shared" si="15"/>
        <v>1</v>
      </c>
      <c r="F57" s="966">
        <f t="shared" si="16"/>
        <v>91</v>
      </c>
      <c r="G57" s="912" t="s">
        <v>1042</v>
      </c>
      <c r="H57" s="912" t="s">
        <v>1039</v>
      </c>
      <c r="I57" s="912" t="s">
        <v>385</v>
      </c>
      <c r="J57" s="914">
        <f t="shared" ca="1" si="21"/>
        <v>7.6378672883294252E-2</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ASR_COMP</v>
      </c>
      <c r="W57" s="913">
        <f t="shared" si="18"/>
        <v>44682</v>
      </c>
      <c r="X57" s="1" t="str">
        <f t="shared" si="19"/>
        <v>Unaudited</v>
      </c>
    </row>
    <row r="58" spans="1:24" x14ac:dyDescent="0.25">
      <c r="A58" s="1" t="s">
        <v>423</v>
      </c>
      <c r="B58" s="1" t="str">
        <f t="shared" si="12"/>
        <v>DEF</v>
      </c>
      <c r="C58" s="1" t="str">
        <f t="shared" si="13"/>
        <v>Default</v>
      </c>
      <c r="D58" s="912">
        <f t="shared" si="14"/>
        <v>1900</v>
      </c>
      <c r="E58" s="913">
        <f t="shared" si="15"/>
        <v>1</v>
      </c>
      <c r="F58" s="966">
        <f t="shared" si="16"/>
        <v>182</v>
      </c>
      <c r="G58" s="912" t="s">
        <v>1042</v>
      </c>
      <c r="H58" s="912" t="s">
        <v>1039</v>
      </c>
      <c r="I58" s="912" t="s">
        <v>385</v>
      </c>
      <c r="J58" s="914">
        <f t="shared" ca="1" si="21"/>
        <v>7.6300669411330665E-2</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ASR_COMP</v>
      </c>
      <c r="W58" s="913">
        <f t="shared" si="18"/>
        <v>44682</v>
      </c>
      <c r="X58" s="1" t="str">
        <f t="shared" si="19"/>
        <v>Unaudited</v>
      </c>
    </row>
    <row r="59" spans="1:24" x14ac:dyDescent="0.25">
      <c r="A59" s="1" t="s">
        <v>423</v>
      </c>
      <c r="B59" s="1" t="str">
        <f t="shared" si="12"/>
        <v>DEF</v>
      </c>
      <c r="C59" s="1" t="str">
        <f t="shared" si="13"/>
        <v>Default</v>
      </c>
      <c r="D59" s="912">
        <f t="shared" si="14"/>
        <v>1900</v>
      </c>
      <c r="E59" s="913">
        <f t="shared" si="15"/>
        <v>1</v>
      </c>
      <c r="F59" s="966">
        <f t="shared" si="16"/>
        <v>274</v>
      </c>
      <c r="G59" s="912" t="s">
        <v>1042</v>
      </c>
      <c r="H59" s="912" t="s">
        <v>1039</v>
      </c>
      <c r="I59" s="912" t="s">
        <v>385</v>
      </c>
      <c r="J59" s="914">
        <f t="shared" ca="1" si="21"/>
        <v>-5.221235024474704E-2</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ASR_COMP</v>
      </c>
      <c r="W59" s="913">
        <f t="shared" si="18"/>
        <v>44682</v>
      </c>
      <c r="X59" s="1" t="str">
        <f t="shared" si="19"/>
        <v>Unaudited</v>
      </c>
    </row>
    <row r="60" spans="1:24" x14ac:dyDescent="0.25">
      <c r="A60" s="1" t="s">
        <v>423</v>
      </c>
      <c r="B60" s="1" t="str">
        <f t="shared" si="12"/>
        <v>DEF</v>
      </c>
      <c r="C60" s="1" t="str">
        <f t="shared" si="13"/>
        <v>Default</v>
      </c>
      <c r="D60" s="912">
        <f t="shared" si="14"/>
        <v>1900</v>
      </c>
      <c r="E60" s="913">
        <f t="shared" si="15"/>
        <v>1</v>
      </c>
      <c r="F60" s="966">
        <f t="shared" si="16"/>
        <v>366</v>
      </c>
      <c r="G60" s="912" t="s">
        <v>1042</v>
      </c>
      <c r="H60" s="912" t="s">
        <v>1039</v>
      </c>
      <c r="I60" s="912" t="s">
        <v>385</v>
      </c>
      <c r="J60" s="914">
        <f t="shared" ca="1" si="21"/>
        <v>5.2663292110386388E-2</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ASR_COMP</v>
      </c>
      <c r="W60" s="913">
        <f t="shared" si="18"/>
        <v>44682</v>
      </c>
      <c r="X60" s="1" t="str">
        <f t="shared" si="19"/>
        <v>Unaudited</v>
      </c>
    </row>
    <row r="61" spans="1:24" x14ac:dyDescent="0.25">
      <c r="A61" s="1" t="s">
        <v>423</v>
      </c>
      <c r="B61" s="1" t="str">
        <f t="shared" si="12"/>
        <v>DEF</v>
      </c>
      <c r="C61" s="1" t="str">
        <f t="shared" si="13"/>
        <v>Default</v>
      </c>
      <c r="D61" s="912">
        <f t="shared" si="14"/>
        <v>1900</v>
      </c>
      <c r="E61" s="913">
        <f t="shared" si="15"/>
        <v>1</v>
      </c>
      <c r="F61" s="966">
        <f t="shared" si="16"/>
        <v>1</v>
      </c>
      <c r="G61" s="912" t="s">
        <v>1042</v>
      </c>
      <c r="H61" s="912" t="s">
        <v>1040</v>
      </c>
      <c r="I61" s="912" t="s">
        <v>385</v>
      </c>
      <c r="J61" s="914">
        <f t="shared" ca="1" si="21"/>
        <v>4.5454927878570528E-2</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ASR_COMP</v>
      </c>
      <c r="W61" s="913">
        <f t="shared" si="18"/>
        <v>44682</v>
      </c>
      <c r="X61" s="1" t="str">
        <f t="shared" si="19"/>
        <v>Unaudited</v>
      </c>
    </row>
    <row r="62" spans="1:24" x14ac:dyDescent="0.25">
      <c r="A62" s="1" t="s">
        <v>423</v>
      </c>
      <c r="B62" s="1" t="str">
        <f t="shared" si="12"/>
        <v>DEF</v>
      </c>
      <c r="C62" s="1" t="str">
        <f t="shared" si="13"/>
        <v>Default</v>
      </c>
      <c r="D62" s="912">
        <f t="shared" si="14"/>
        <v>1900</v>
      </c>
      <c r="E62" s="913">
        <f t="shared" si="15"/>
        <v>1</v>
      </c>
      <c r="F62" s="966">
        <f t="shared" si="16"/>
        <v>91</v>
      </c>
      <c r="G62" s="912" t="s">
        <v>1038</v>
      </c>
      <c r="H62" s="912" t="s">
        <v>1039</v>
      </c>
      <c r="I62" s="912" t="s">
        <v>386</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0.7587389566119308</v>
      </c>
      <c r="K62" s="914">
        <f t="shared" ca="1" si="22"/>
        <v>0.7308572401899609</v>
      </c>
      <c r="L62" s="914">
        <f t="shared" ca="1" si="22"/>
        <v>0.83720859988550522</v>
      </c>
      <c r="M62" s="914">
        <f t="shared" ca="1" si="22"/>
        <v>0.76293223875892702</v>
      </c>
      <c r="N62" s="914">
        <f t="shared" ca="1" si="22"/>
        <v>0.83646580147066341</v>
      </c>
      <c r="O62" s="914">
        <f t="shared" ca="1" si="22"/>
        <v>0.5627060012701155</v>
      </c>
      <c r="P62" s="914">
        <f t="shared" ca="1" si="22"/>
        <v>0.96862608748576118</v>
      </c>
      <c r="Q62" s="914">
        <f t="shared" ca="1" si="22"/>
        <v>0.39802156069025957</v>
      </c>
      <c r="R62" s="914">
        <f t="shared" ca="1" si="22"/>
        <v>0.82435613458043011</v>
      </c>
      <c r="S62" s="914">
        <f t="shared" ca="1" si="21"/>
        <v>0.72801272722581911</v>
      </c>
      <c r="T62" s="914">
        <f t="shared" ca="1" si="22"/>
        <v>0.67860208617905871</v>
      </c>
      <c r="U62" s="914">
        <f t="shared" ca="1" si="22"/>
        <v>0.99015021791789337</v>
      </c>
      <c r="V62" s="1" t="str">
        <f t="shared" si="17"/>
        <v>ASR_COMP</v>
      </c>
      <c r="W62" s="913">
        <f t="shared" si="18"/>
        <v>44682</v>
      </c>
      <c r="X62" s="1" t="str">
        <f t="shared" si="19"/>
        <v>Unaudited</v>
      </c>
    </row>
    <row r="63" spans="1:24" x14ac:dyDescent="0.25">
      <c r="A63" s="1" t="s">
        <v>423</v>
      </c>
      <c r="B63" s="1" t="str">
        <f t="shared" si="12"/>
        <v>DEF</v>
      </c>
      <c r="C63" s="1" t="str">
        <f t="shared" si="13"/>
        <v>Default</v>
      </c>
      <c r="D63" s="912">
        <f t="shared" si="14"/>
        <v>1900</v>
      </c>
      <c r="E63" s="913">
        <f t="shared" si="15"/>
        <v>1</v>
      </c>
      <c r="F63" s="966">
        <f t="shared" si="16"/>
        <v>182</v>
      </c>
      <c r="G63" s="912" t="s">
        <v>1038</v>
      </c>
      <c r="H63" s="912" t="s">
        <v>1039</v>
      </c>
      <c r="I63" s="912" t="s">
        <v>386</v>
      </c>
      <c r="J63" s="914">
        <f t="shared" ca="1" si="22"/>
        <v>0.76794109553653589</v>
      </c>
      <c r="K63" s="914">
        <f t="shared" ca="1" si="22"/>
        <v>0.76473257345092849</v>
      </c>
      <c r="L63" s="914">
        <f t="shared" ca="1" si="22"/>
        <v>0.75443038177904598</v>
      </c>
      <c r="M63" s="914">
        <f t="shared" ca="1" si="22"/>
        <v>0.74795661812084491</v>
      </c>
      <c r="N63" s="914">
        <f t="shared" ca="1" si="22"/>
        <v>0.78149744574719748</v>
      </c>
      <c r="O63" s="914">
        <f t="shared" ca="1" si="22"/>
        <v>0.5649523879173195</v>
      </c>
      <c r="P63" s="914">
        <f t="shared" ca="1" si="22"/>
        <v>0.77169353853623401</v>
      </c>
      <c r="Q63" s="914">
        <f t="shared" ca="1" si="22"/>
        <v>0.53202530417319105</v>
      </c>
      <c r="R63" s="914">
        <f t="shared" ca="1" si="22"/>
        <v>0.89423861042534225</v>
      </c>
      <c r="S63" s="914">
        <f t="shared" ca="1" si="21"/>
        <v>0.8846144338417784</v>
      </c>
      <c r="T63" s="914">
        <f t="shared" ca="1" si="22"/>
        <v>0.618697453919276</v>
      </c>
      <c r="U63" s="914">
        <f t="shared" ca="1" si="22"/>
        <v>1.0147700520789762</v>
      </c>
      <c r="V63" s="1" t="str">
        <f t="shared" si="17"/>
        <v>ASR_COMP</v>
      </c>
      <c r="W63" s="913">
        <f t="shared" si="18"/>
        <v>44682</v>
      </c>
      <c r="X63" s="1" t="str">
        <f t="shared" si="19"/>
        <v>Unaudited</v>
      </c>
    </row>
    <row r="64" spans="1:24" x14ac:dyDescent="0.25">
      <c r="A64" s="1" t="s">
        <v>423</v>
      </c>
      <c r="B64" s="1" t="str">
        <f t="shared" si="12"/>
        <v>DEF</v>
      </c>
      <c r="C64" s="1" t="str">
        <f t="shared" si="13"/>
        <v>Default</v>
      </c>
      <c r="D64" s="912">
        <f t="shared" si="14"/>
        <v>1900</v>
      </c>
      <c r="E64" s="913">
        <f t="shared" si="15"/>
        <v>1</v>
      </c>
      <c r="F64" s="966">
        <f t="shared" si="16"/>
        <v>274</v>
      </c>
      <c r="G64" s="912" t="s">
        <v>1038</v>
      </c>
      <c r="H64" s="912" t="s">
        <v>1039</v>
      </c>
      <c r="I64" s="912" t="s">
        <v>386</v>
      </c>
      <c r="J64" s="914">
        <f t="shared" ca="1" si="22"/>
        <v>0.77347589602540479</v>
      </c>
      <c r="K64" s="914">
        <f t="shared" ca="1" si="22"/>
        <v>0.76969775487477543</v>
      </c>
      <c r="L64" s="914">
        <f t="shared" ca="1" si="22"/>
        <v>0.7541573948702267</v>
      </c>
      <c r="M64" s="914">
        <f t="shared" ca="1" si="22"/>
        <v>0.83541563553317832</v>
      </c>
      <c r="N64" s="914">
        <f t="shared" ca="1" si="22"/>
        <v>0.68047606134947336</v>
      </c>
      <c r="O64" s="914">
        <f t="shared" ca="1" si="22"/>
        <v>0.4206732516989477</v>
      </c>
      <c r="P64" s="914">
        <f t="shared" ca="1" si="22"/>
        <v>0.6166989720787327</v>
      </c>
      <c r="Q64" s="914">
        <f t="shared" ca="1" si="22"/>
        <v>0.91124798967533016</v>
      </c>
      <c r="R64" s="914">
        <f t="shared" ca="1" si="22"/>
        <v>0.84023091980842657</v>
      </c>
      <c r="S64" s="914">
        <f t="shared" ca="1" si="21"/>
        <v>1.3431900937163106</v>
      </c>
      <c r="T64" s="914">
        <f t="shared" ca="1" si="22"/>
        <v>0.52771841067949721</v>
      </c>
      <c r="U64" s="914">
        <f t="shared" ca="1" si="22"/>
        <v>0.76337725594667116</v>
      </c>
      <c r="V64" s="1" t="str">
        <f t="shared" si="17"/>
        <v>ASR_COMP</v>
      </c>
      <c r="W64" s="913">
        <f t="shared" si="18"/>
        <v>44682</v>
      </c>
      <c r="X64" s="1" t="str">
        <f t="shared" si="19"/>
        <v>Unaudited</v>
      </c>
    </row>
    <row r="65" spans="1:24" x14ac:dyDescent="0.25">
      <c r="A65" s="1" t="s">
        <v>423</v>
      </c>
      <c r="B65" s="1" t="str">
        <f t="shared" si="12"/>
        <v>DEF</v>
      </c>
      <c r="C65" s="1" t="str">
        <f t="shared" si="13"/>
        <v>Default</v>
      </c>
      <c r="D65" s="912">
        <f t="shared" si="14"/>
        <v>1900</v>
      </c>
      <c r="E65" s="913">
        <f t="shared" si="15"/>
        <v>1</v>
      </c>
      <c r="F65" s="966">
        <f t="shared" si="16"/>
        <v>366</v>
      </c>
      <c r="G65" s="912" t="s">
        <v>1038</v>
      </c>
      <c r="H65" s="912" t="s">
        <v>1039</v>
      </c>
      <c r="I65" s="912" t="s">
        <v>386</v>
      </c>
      <c r="J65" s="914">
        <f t="shared" ca="1" si="22"/>
        <v>0.80701365302144257</v>
      </c>
      <c r="K65" s="914">
        <f t="shared" ca="1" si="22"/>
        <v>0.80862537344030794</v>
      </c>
      <c r="L65" s="914">
        <f t="shared" ca="1" si="22"/>
        <v>0.77940667575603506</v>
      </c>
      <c r="M65" s="914">
        <f t="shared" ca="1" si="22"/>
        <v>0.79797706729035878</v>
      </c>
      <c r="N65" s="914">
        <f t="shared" ca="1" si="22"/>
        <v>0.82777441152381492</v>
      </c>
      <c r="O65" s="914">
        <f t="shared" ca="1" si="22"/>
        <v>0.80357333263322028</v>
      </c>
      <c r="P65" s="914">
        <f t="shared" ca="1" si="22"/>
        <v>0.67033417410453711</v>
      </c>
      <c r="Q65" s="914">
        <f t="shared" ca="1" si="22"/>
        <v>0.68667857549997824</v>
      </c>
      <c r="R65" s="914">
        <f t="shared" ca="1" si="22"/>
        <v>0.7144323213367586</v>
      </c>
      <c r="S65" s="914">
        <f t="shared" ca="1" si="21"/>
        <v>0.76735953294696568</v>
      </c>
      <c r="T65" s="914">
        <f t="shared" ca="1" si="22"/>
        <v>1.3878048171549582</v>
      </c>
      <c r="U65" s="914">
        <f t="shared" ca="1" si="22"/>
        <v>1.1809423801097854</v>
      </c>
      <c r="V65" s="1" t="str">
        <f t="shared" si="17"/>
        <v>ASR_COMP</v>
      </c>
      <c r="W65" s="913">
        <f t="shared" si="18"/>
        <v>44682</v>
      </c>
      <c r="X65" s="1" t="str">
        <f t="shared" si="19"/>
        <v>Unaudited</v>
      </c>
    </row>
    <row r="66" spans="1:24" x14ac:dyDescent="0.25">
      <c r="A66" s="1" t="s">
        <v>423</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1038</v>
      </c>
      <c r="H66" s="912" t="s">
        <v>1040</v>
      </c>
      <c r="I66" s="912" t="s">
        <v>386</v>
      </c>
      <c r="J66" s="914">
        <f t="shared" ca="1" si="22"/>
        <v>0.78216845939389434</v>
      </c>
      <c r="K66" s="914">
        <f t="shared" ca="1" si="22"/>
        <v>0.77960305376532779</v>
      </c>
      <c r="L66" s="914">
        <f t="shared" ca="1" si="22"/>
        <v>0.77929726416609668</v>
      </c>
      <c r="M66" s="914">
        <f t="shared" ca="1" si="22"/>
        <v>0.79028334219891172</v>
      </c>
      <c r="N66" s="914">
        <f t="shared" ca="1" si="22"/>
        <v>0.79842111329290499</v>
      </c>
      <c r="O66" s="914">
        <f t="shared" ca="1" si="22"/>
        <v>0.64050216205442934</v>
      </c>
      <c r="P66" s="914">
        <f t="shared" ca="1" si="22"/>
        <v>0.73933130115793055</v>
      </c>
      <c r="Q66" s="914">
        <f t="shared" ca="1" si="22"/>
        <v>0.63827268772023116</v>
      </c>
      <c r="R66" s="914">
        <f t="shared" ca="1" si="22"/>
        <v>0.77167220460923647</v>
      </c>
      <c r="S66" s="914">
        <f t="shared" ca="1" si="21"/>
        <v>0.8353133999244553</v>
      </c>
      <c r="T66" s="914">
        <f t="shared" ca="1" si="22"/>
        <v>0.83893743926290687</v>
      </c>
      <c r="U66" s="914">
        <f t="shared" ca="1" si="22"/>
        <v>1.0147346758851976</v>
      </c>
      <c r="V66" s="1" t="str">
        <f t="shared" ref="V66:V97" si="28">file_name</f>
        <v>ASR_COMP</v>
      </c>
      <c r="W66" s="913">
        <f t="shared" ref="W66:W97" si="29">file_date</f>
        <v>44682</v>
      </c>
      <c r="X66" s="1" t="str">
        <f t="shared" ref="X66:X97" si="30">status</f>
        <v>Unaudited</v>
      </c>
    </row>
    <row r="67" spans="1:24" x14ac:dyDescent="0.25">
      <c r="A67" s="1" t="s">
        <v>423</v>
      </c>
      <c r="B67" s="1" t="str">
        <f t="shared" si="23"/>
        <v>DEF</v>
      </c>
      <c r="C67" s="1" t="str">
        <f t="shared" si="24"/>
        <v>Default</v>
      </c>
      <c r="D67" s="912">
        <f t="shared" si="25"/>
        <v>1900</v>
      </c>
      <c r="E67" s="913">
        <f t="shared" si="26"/>
        <v>1</v>
      </c>
      <c r="F67" s="966">
        <f t="shared" si="27"/>
        <v>91</v>
      </c>
      <c r="G67" s="912" t="s">
        <v>1041</v>
      </c>
      <c r="H67" s="912" t="s">
        <v>1039</v>
      </c>
      <c r="I67" s="912" t="s">
        <v>386</v>
      </c>
      <c r="J67" s="914">
        <f t="shared" ca="1" si="22"/>
        <v>9.0416393635330244E-2</v>
      </c>
      <c r="K67" s="914">
        <f t="shared" ca="1" si="22"/>
        <v>2.1232402989515071E-2</v>
      </c>
      <c r="L67" s="914">
        <f t="shared" ca="1" si="22"/>
        <v>1.5220401005604418</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ASR_COMP</v>
      </c>
      <c r="W67" s="913">
        <f t="shared" si="29"/>
        <v>44682</v>
      </c>
      <c r="X67" s="1" t="str">
        <f t="shared" si="30"/>
        <v>Unaudited</v>
      </c>
    </row>
    <row r="68" spans="1:24" x14ac:dyDescent="0.25">
      <c r="A68" s="1" t="s">
        <v>423</v>
      </c>
      <c r="B68" s="1" t="str">
        <f t="shared" si="23"/>
        <v>DEF</v>
      </c>
      <c r="C68" s="1" t="str">
        <f t="shared" si="24"/>
        <v>Default</v>
      </c>
      <c r="D68" s="912">
        <f t="shared" si="25"/>
        <v>1900</v>
      </c>
      <c r="E68" s="913">
        <f t="shared" si="26"/>
        <v>1</v>
      </c>
      <c r="F68" s="966">
        <f t="shared" si="27"/>
        <v>182</v>
      </c>
      <c r="G68" s="912" t="s">
        <v>1041</v>
      </c>
      <c r="H68" s="912" t="s">
        <v>1039</v>
      </c>
      <c r="I68" s="912" t="s">
        <v>386</v>
      </c>
      <c r="J68" s="914">
        <f t="shared" ca="1" si="22"/>
        <v>9.0319503549012761E-2</v>
      </c>
      <c r="K68" s="914">
        <f t="shared" ca="1" si="22"/>
        <v>2.1139521633309382E-2</v>
      </c>
      <c r="L68" s="914">
        <f t="shared" ca="1" si="22"/>
        <v>1.4226373836738444</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ASR_COMP</v>
      </c>
      <c r="W68" s="913">
        <f t="shared" si="29"/>
        <v>44682</v>
      </c>
      <c r="X68" s="1" t="str">
        <f t="shared" si="30"/>
        <v>Unaudited</v>
      </c>
    </row>
    <row r="69" spans="1:24" x14ac:dyDescent="0.25">
      <c r="A69" s="1" t="s">
        <v>423</v>
      </c>
      <c r="B69" s="1" t="str">
        <f t="shared" si="23"/>
        <v>DEF</v>
      </c>
      <c r="C69" s="1" t="str">
        <f t="shared" si="24"/>
        <v>Default</v>
      </c>
      <c r="D69" s="912">
        <f t="shared" si="25"/>
        <v>1900</v>
      </c>
      <c r="E69" s="913">
        <f t="shared" si="26"/>
        <v>1</v>
      </c>
      <c r="F69" s="966">
        <f t="shared" si="27"/>
        <v>274</v>
      </c>
      <c r="G69" s="912" t="s">
        <v>1041</v>
      </c>
      <c r="H69" s="912" t="s">
        <v>1039</v>
      </c>
      <c r="I69" s="912" t="s">
        <v>386</v>
      </c>
      <c r="J69" s="914">
        <f t="shared" ca="1" si="22"/>
        <v>8.8268883508344012E-2</v>
      </c>
      <c r="K69" s="914">
        <f t="shared" ca="1" si="22"/>
        <v>2.0493767894322966E-2</v>
      </c>
      <c r="L69" s="914">
        <f t="shared" ca="1" si="22"/>
        <v>1.3229905203921035</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ASR_COMP</v>
      </c>
      <c r="W69" s="913">
        <f t="shared" si="29"/>
        <v>44682</v>
      </c>
      <c r="X69" s="1" t="str">
        <f t="shared" si="30"/>
        <v>Unaudited</v>
      </c>
    </row>
    <row r="70" spans="1:24" x14ac:dyDescent="0.25">
      <c r="A70" s="1" t="s">
        <v>423</v>
      </c>
      <c r="B70" s="1" t="str">
        <f t="shared" si="23"/>
        <v>DEF</v>
      </c>
      <c r="C70" s="1" t="str">
        <f t="shared" si="24"/>
        <v>Default</v>
      </c>
      <c r="D70" s="912">
        <f t="shared" si="25"/>
        <v>1900</v>
      </c>
      <c r="E70" s="913">
        <f t="shared" si="26"/>
        <v>1</v>
      </c>
      <c r="F70" s="966">
        <f t="shared" si="27"/>
        <v>366</v>
      </c>
      <c r="G70" s="912" t="s">
        <v>1041</v>
      </c>
      <c r="H70" s="912" t="s">
        <v>1039</v>
      </c>
      <c r="I70" s="912" t="s">
        <v>386</v>
      </c>
      <c r="J70" s="914">
        <f t="shared" ca="1" si="22"/>
        <v>9.4408896133623715E-2</v>
      </c>
      <c r="K70" s="914">
        <f t="shared" ca="1" si="22"/>
        <v>2.4074378590681608E-2</v>
      </c>
      <c r="L70" s="914">
        <f t="shared" ca="1" si="22"/>
        <v>1.1712413640197641</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ASR_COMP</v>
      </c>
      <c r="W70" s="913">
        <f t="shared" si="29"/>
        <v>44682</v>
      </c>
      <c r="X70" s="1" t="str">
        <f t="shared" si="30"/>
        <v>Unaudited</v>
      </c>
    </row>
    <row r="71" spans="1:24" x14ac:dyDescent="0.25">
      <c r="A71" s="1" t="s">
        <v>423</v>
      </c>
      <c r="B71" s="1" t="str">
        <f t="shared" si="23"/>
        <v>DEF</v>
      </c>
      <c r="C71" s="1" t="str">
        <f t="shared" si="24"/>
        <v>Default</v>
      </c>
      <c r="D71" s="912">
        <f t="shared" si="25"/>
        <v>1900</v>
      </c>
      <c r="E71" s="913">
        <f t="shared" si="26"/>
        <v>1</v>
      </c>
      <c r="F71" s="966">
        <f t="shared" si="27"/>
        <v>1</v>
      </c>
      <c r="G71" s="912" t="s">
        <v>1041</v>
      </c>
      <c r="H71" s="912" t="s">
        <v>1040</v>
      </c>
      <c r="I71" s="912" t="s">
        <v>386</v>
      </c>
      <c r="J71" s="914">
        <f t="shared" ca="1" si="22"/>
        <v>9.228597487042077E-2</v>
      </c>
      <c r="K71" s="914">
        <f t="shared" ca="1" si="22"/>
        <v>2.235629347066356E-2</v>
      </c>
      <c r="L71" s="914">
        <f t="shared" ca="1" si="22"/>
        <v>1.285236771644551</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ASR_COMP</v>
      </c>
      <c r="W71" s="913">
        <f t="shared" si="29"/>
        <v>44682</v>
      </c>
      <c r="X71" s="1" t="str">
        <f t="shared" si="30"/>
        <v>Unaudited</v>
      </c>
    </row>
    <row r="72" spans="1:24" x14ac:dyDescent="0.25">
      <c r="A72" s="1" t="s">
        <v>423</v>
      </c>
      <c r="B72" s="1" t="str">
        <f t="shared" si="23"/>
        <v>DEF</v>
      </c>
      <c r="C72" s="1" t="str">
        <f t="shared" si="24"/>
        <v>Default</v>
      </c>
      <c r="D72" s="912">
        <f t="shared" si="25"/>
        <v>1900</v>
      </c>
      <c r="E72" s="913">
        <f t="shared" si="26"/>
        <v>1</v>
      </c>
      <c r="F72" s="966">
        <f t="shared" si="27"/>
        <v>91</v>
      </c>
      <c r="G72" s="912" t="s">
        <v>1042</v>
      </c>
      <c r="H72" s="912" t="s">
        <v>1039</v>
      </c>
      <c r="I72" s="912" t="s">
        <v>386</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0.13757399125986344</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ASR_COMP</v>
      </c>
      <c r="W72" s="913">
        <f t="shared" si="29"/>
        <v>44682</v>
      </c>
      <c r="X72" s="1" t="str">
        <f t="shared" si="30"/>
        <v>Unaudited</v>
      </c>
    </row>
    <row r="73" spans="1:24" x14ac:dyDescent="0.25">
      <c r="A73" s="1" t="s">
        <v>423</v>
      </c>
      <c r="B73" s="1" t="str">
        <f t="shared" si="23"/>
        <v>DEF</v>
      </c>
      <c r="C73" s="1" t="str">
        <f t="shared" si="24"/>
        <v>Default</v>
      </c>
      <c r="D73" s="912">
        <f t="shared" si="25"/>
        <v>1900</v>
      </c>
      <c r="E73" s="913">
        <f t="shared" si="26"/>
        <v>1</v>
      </c>
      <c r="F73" s="966">
        <f t="shared" si="27"/>
        <v>182</v>
      </c>
      <c r="G73" s="912" t="s">
        <v>1042</v>
      </c>
      <c r="H73" s="912" t="s">
        <v>1039</v>
      </c>
      <c r="I73" s="912" t="s">
        <v>386</v>
      </c>
      <c r="J73" s="914">
        <f t="shared" ca="1" si="31"/>
        <v>0.12801630282426188</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ASR_COMP</v>
      </c>
      <c r="W73" s="913">
        <f t="shared" si="29"/>
        <v>44682</v>
      </c>
      <c r="X73" s="1" t="str">
        <f t="shared" si="30"/>
        <v>Unaudited</v>
      </c>
    </row>
    <row r="74" spans="1:24" x14ac:dyDescent="0.25">
      <c r="A74" s="1" t="s">
        <v>423</v>
      </c>
      <c r="B74" s="1" t="str">
        <f t="shared" si="23"/>
        <v>DEF</v>
      </c>
      <c r="C74" s="1" t="str">
        <f t="shared" si="24"/>
        <v>Default</v>
      </c>
      <c r="D74" s="912">
        <f t="shared" si="25"/>
        <v>1900</v>
      </c>
      <c r="E74" s="913">
        <f t="shared" si="26"/>
        <v>1</v>
      </c>
      <c r="F74" s="966">
        <f t="shared" si="27"/>
        <v>274</v>
      </c>
      <c r="G74" s="912" t="s">
        <v>1042</v>
      </c>
      <c r="H74" s="912" t="s">
        <v>1039</v>
      </c>
      <c r="I74" s="912" t="s">
        <v>386</v>
      </c>
      <c r="J74" s="914">
        <f t="shared" ca="1" si="31"/>
        <v>0.12468203564315108</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ASR_COMP</v>
      </c>
      <c r="W74" s="913">
        <f t="shared" si="29"/>
        <v>44682</v>
      </c>
      <c r="X74" s="1" t="str">
        <f t="shared" si="30"/>
        <v>Unaudited</v>
      </c>
    </row>
    <row r="75" spans="1:24" x14ac:dyDescent="0.25">
      <c r="A75" s="1" t="s">
        <v>423</v>
      </c>
      <c r="B75" s="1" t="str">
        <f t="shared" si="23"/>
        <v>DEF</v>
      </c>
      <c r="C75" s="1" t="str">
        <f t="shared" si="24"/>
        <v>Default</v>
      </c>
      <c r="D75" s="912">
        <f t="shared" si="25"/>
        <v>1900</v>
      </c>
      <c r="E75" s="913">
        <f t="shared" si="26"/>
        <v>1</v>
      </c>
      <c r="F75" s="966">
        <f t="shared" si="27"/>
        <v>366</v>
      </c>
      <c r="G75" s="912" t="s">
        <v>1042</v>
      </c>
      <c r="H75" s="912" t="s">
        <v>1039</v>
      </c>
      <c r="I75" s="912" t="s">
        <v>386</v>
      </c>
      <c r="J75" s="914">
        <f t="shared" ca="1" si="31"/>
        <v>8.4033176430637291E-2</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ASR_COMP</v>
      </c>
      <c r="W75" s="913">
        <f t="shared" si="29"/>
        <v>44682</v>
      </c>
      <c r="X75" s="1" t="str">
        <f t="shared" si="30"/>
        <v>Unaudited</v>
      </c>
    </row>
    <row r="76" spans="1:24" x14ac:dyDescent="0.25">
      <c r="A76" s="1" t="s">
        <v>423</v>
      </c>
      <c r="B76" s="1" t="str">
        <f t="shared" si="23"/>
        <v>DEF</v>
      </c>
      <c r="C76" s="1" t="str">
        <f t="shared" si="24"/>
        <v>Default</v>
      </c>
      <c r="D76" s="912">
        <f t="shared" si="25"/>
        <v>1900</v>
      </c>
      <c r="E76" s="913">
        <f t="shared" si="26"/>
        <v>1</v>
      </c>
      <c r="F76" s="966">
        <f t="shared" si="27"/>
        <v>1</v>
      </c>
      <c r="G76" s="912" t="s">
        <v>1042</v>
      </c>
      <c r="H76" s="912" t="s">
        <v>1040</v>
      </c>
      <c r="I76" s="912" t="s">
        <v>386</v>
      </c>
      <c r="J76" s="914">
        <f t="shared" ca="1" si="31"/>
        <v>0.11147935462709113</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ASR_COMP</v>
      </c>
      <c r="W76" s="913">
        <f t="shared" si="29"/>
        <v>44682</v>
      </c>
      <c r="X76" s="1" t="str">
        <f t="shared" si="30"/>
        <v>Unaudited</v>
      </c>
    </row>
    <row r="77" spans="1:24" x14ac:dyDescent="0.25">
      <c r="A77" s="1" t="s">
        <v>423</v>
      </c>
      <c r="B77" s="1" t="str">
        <f t="shared" si="23"/>
        <v>DEF</v>
      </c>
      <c r="C77" s="1" t="str">
        <f t="shared" si="24"/>
        <v>Default</v>
      </c>
      <c r="D77" s="912">
        <f t="shared" si="25"/>
        <v>1900</v>
      </c>
      <c r="E77" s="913">
        <f t="shared" si="26"/>
        <v>1</v>
      </c>
      <c r="F77" s="966">
        <f t="shared" si="27"/>
        <v>91</v>
      </c>
      <c r="G77" s="912" t="s">
        <v>1038</v>
      </c>
      <c r="H77" s="912" t="s">
        <v>1039</v>
      </c>
      <c r="I77" s="912" t="s">
        <v>387</v>
      </c>
      <c r="J77" s="914">
        <f t="shared" ca="1" si="31"/>
        <v>0.74196615896595675</v>
      </c>
      <c r="K77" s="914">
        <f t="shared" ca="1" si="31"/>
        <v>0.68583142503436789</v>
      </c>
      <c r="L77" s="914">
        <f t="shared" ca="1" si="31"/>
        <v>0.78397859775276402</v>
      </c>
      <c r="M77" s="914">
        <f t="shared" ca="1" si="31"/>
        <v>0.75647960595899877</v>
      </c>
      <c r="N77" s="914">
        <f t="shared" ca="1" si="31"/>
        <v>0.81842689488758535</v>
      </c>
      <c r="O77" s="914">
        <f t="shared" ca="1" si="31"/>
        <v>0.67080321628289752</v>
      </c>
      <c r="P77" s="914">
        <f t="shared" ca="1" si="31"/>
        <v>0.84673464977798185</v>
      </c>
      <c r="Q77" s="914">
        <f t="shared" ca="1" si="31"/>
        <v>0.74680882291566464</v>
      </c>
      <c r="R77" s="914">
        <f t="shared" ca="1" si="31"/>
        <v>0.90973851450282328</v>
      </c>
      <c r="S77" s="914">
        <f t="shared" ca="1" si="22"/>
        <v>0.69128846093425023</v>
      </c>
      <c r="T77" s="914">
        <f t="shared" ca="1" si="31"/>
        <v>0.88009695148112443</v>
      </c>
      <c r="U77" s="914">
        <f t="shared" ca="1" si="31"/>
        <v>0.8440672815419421</v>
      </c>
      <c r="V77" s="1" t="str">
        <f t="shared" si="28"/>
        <v>ASR_COMP</v>
      </c>
      <c r="W77" s="913">
        <f t="shared" si="29"/>
        <v>44682</v>
      </c>
      <c r="X77" s="1" t="str">
        <f t="shared" si="30"/>
        <v>Unaudited</v>
      </c>
    </row>
    <row r="78" spans="1:24" x14ac:dyDescent="0.25">
      <c r="A78" s="1" t="s">
        <v>423</v>
      </c>
      <c r="B78" s="1" t="str">
        <f t="shared" si="23"/>
        <v>DEF</v>
      </c>
      <c r="C78" s="1" t="str">
        <f t="shared" si="24"/>
        <v>Default</v>
      </c>
      <c r="D78" s="912">
        <f t="shared" si="25"/>
        <v>1900</v>
      </c>
      <c r="E78" s="913">
        <f t="shared" si="26"/>
        <v>1</v>
      </c>
      <c r="F78" s="966">
        <f t="shared" si="27"/>
        <v>182</v>
      </c>
      <c r="G78" s="912" t="s">
        <v>1038</v>
      </c>
      <c r="H78" s="912" t="s">
        <v>1039</v>
      </c>
      <c r="I78" s="912" t="s">
        <v>387</v>
      </c>
      <c r="J78" s="914">
        <f t="shared" ca="1" si="31"/>
        <v>0.80678054747550465</v>
      </c>
      <c r="K78" s="914">
        <f t="shared" ca="1" si="31"/>
        <v>0.7800148145650444</v>
      </c>
      <c r="L78" s="914">
        <f t="shared" ca="1" si="31"/>
        <v>0.78187743707525315</v>
      </c>
      <c r="M78" s="914">
        <f t="shared" ca="1" si="31"/>
        <v>0.80994544014206082</v>
      </c>
      <c r="N78" s="914">
        <f t="shared" ca="1" si="31"/>
        <v>0.86159674038389944</v>
      </c>
      <c r="O78" s="914">
        <f t="shared" ca="1" si="31"/>
        <v>0.53482890171137254</v>
      </c>
      <c r="P78" s="914">
        <f t="shared" ca="1" si="31"/>
        <v>0.79532068848590065</v>
      </c>
      <c r="Q78" s="914">
        <f t="shared" ca="1" si="31"/>
        <v>0.28002694544990786</v>
      </c>
      <c r="R78" s="914">
        <f t="shared" ca="1" si="31"/>
        <v>0.87785231433558986</v>
      </c>
      <c r="S78" s="914">
        <f t="shared" ca="1" si="31"/>
        <v>3.5178273743670223</v>
      </c>
      <c r="T78" s="914">
        <f t="shared" ca="1" si="31"/>
        <v>0.47038748069026587</v>
      </c>
      <c r="U78" s="914">
        <f t="shared" ca="1" si="31"/>
        <v>0.8558884599766502</v>
      </c>
      <c r="V78" s="1" t="str">
        <f t="shared" si="28"/>
        <v>ASR_COMP</v>
      </c>
      <c r="W78" s="913">
        <f t="shared" si="29"/>
        <v>44682</v>
      </c>
      <c r="X78" s="1" t="str">
        <f t="shared" si="30"/>
        <v>Unaudited</v>
      </c>
    </row>
    <row r="79" spans="1:24" x14ac:dyDescent="0.25">
      <c r="A79" s="1" t="s">
        <v>423</v>
      </c>
      <c r="B79" s="1" t="str">
        <f t="shared" si="23"/>
        <v>DEF</v>
      </c>
      <c r="C79" s="1" t="str">
        <f t="shared" si="24"/>
        <v>Default</v>
      </c>
      <c r="D79" s="912">
        <f t="shared" si="25"/>
        <v>1900</v>
      </c>
      <c r="E79" s="913">
        <f t="shared" si="26"/>
        <v>1</v>
      </c>
      <c r="F79" s="966">
        <f t="shared" si="27"/>
        <v>274</v>
      </c>
      <c r="G79" s="912" t="s">
        <v>1038</v>
      </c>
      <c r="H79" s="912" t="s">
        <v>1039</v>
      </c>
      <c r="I79" s="912" t="s">
        <v>387</v>
      </c>
      <c r="J79" s="914">
        <f t="shared" ca="1" si="31"/>
        <v>0.79238744541946016</v>
      </c>
      <c r="K79" s="914">
        <f t="shared" ca="1" si="31"/>
        <v>0.76541209290710677</v>
      </c>
      <c r="L79" s="914">
        <f t="shared" ca="1" si="31"/>
        <v>0.76818335259004333</v>
      </c>
      <c r="M79" s="914">
        <f t="shared" ca="1" si="31"/>
        <v>0.88220179304740975</v>
      </c>
      <c r="N79" s="914">
        <f t="shared" ca="1" si="31"/>
        <v>1.0876495991469974</v>
      </c>
      <c r="O79" s="914">
        <f t="shared" ca="1" si="31"/>
        <v>0.60624805114084146</v>
      </c>
      <c r="P79" s="914">
        <f t="shared" ca="1" si="31"/>
        <v>0.51436642668830745</v>
      </c>
      <c r="Q79" s="914">
        <f t="shared" ca="1" si="31"/>
        <v>0.26602869528965967</v>
      </c>
      <c r="R79" s="914">
        <f t="shared" ca="1" si="31"/>
        <v>0.72392176001211539</v>
      </c>
      <c r="S79" s="914">
        <f t="shared" ca="1" si="31"/>
        <v>1.3908987218736837</v>
      </c>
      <c r="T79" s="914">
        <f t="shared" ca="1" si="31"/>
        <v>0.28590704241503723</v>
      </c>
      <c r="U79" s="914">
        <f t="shared" ca="1" si="31"/>
        <v>0.7444710098188243</v>
      </c>
      <c r="V79" s="1" t="str">
        <f t="shared" si="28"/>
        <v>ASR_COMP</v>
      </c>
      <c r="W79" s="913">
        <f t="shared" si="29"/>
        <v>44682</v>
      </c>
      <c r="X79" s="1" t="str">
        <f t="shared" si="30"/>
        <v>Unaudited</v>
      </c>
    </row>
    <row r="80" spans="1:24" x14ac:dyDescent="0.25">
      <c r="A80" s="1" t="s">
        <v>423</v>
      </c>
      <c r="B80" s="1" t="str">
        <f t="shared" si="23"/>
        <v>DEF</v>
      </c>
      <c r="C80" s="1" t="str">
        <f t="shared" si="24"/>
        <v>Default</v>
      </c>
      <c r="D80" s="912">
        <f t="shared" si="25"/>
        <v>1900</v>
      </c>
      <c r="E80" s="913">
        <f t="shared" si="26"/>
        <v>1</v>
      </c>
      <c r="F80" s="966">
        <f t="shared" si="27"/>
        <v>366</v>
      </c>
      <c r="G80" s="912" t="s">
        <v>1038</v>
      </c>
      <c r="H80" s="912" t="s">
        <v>1039</v>
      </c>
      <c r="I80" s="912" t="s">
        <v>387</v>
      </c>
      <c r="J80" s="914">
        <f t="shared" ca="1" si="31"/>
        <v>0.78082878819790547</v>
      </c>
      <c r="K80" s="914">
        <f t="shared" ca="1" si="31"/>
        <v>0.77289782887051006</v>
      </c>
      <c r="L80" s="914">
        <f t="shared" ca="1" si="31"/>
        <v>0.73605177274292999</v>
      </c>
      <c r="M80" s="914">
        <f t="shared" ca="1" si="31"/>
        <v>0.76385753803738299</v>
      </c>
      <c r="N80" s="914">
        <f t="shared" ca="1" si="31"/>
        <v>0.81372172089948858</v>
      </c>
      <c r="O80" s="914">
        <f t="shared" ca="1" si="31"/>
        <v>0.51131751908528078</v>
      </c>
      <c r="P80" s="914">
        <f t="shared" ca="1" si="31"/>
        <v>0.68809471203785322</v>
      </c>
      <c r="Q80" s="914">
        <f t="shared" ca="1" si="31"/>
        <v>0.58191188829053331</v>
      </c>
      <c r="R80" s="914">
        <f t="shared" ca="1" si="31"/>
        <v>0.70047682893443075</v>
      </c>
      <c r="S80" s="914">
        <f t="shared" ca="1" si="31"/>
        <v>0.80137947526247455</v>
      </c>
      <c r="T80" s="914">
        <f t="shared" ca="1" si="31"/>
        <v>1.0547325055427828</v>
      </c>
      <c r="U80" s="914">
        <f t="shared" ca="1" si="31"/>
        <v>1.0131063593643084</v>
      </c>
      <c r="V80" s="1" t="str">
        <f t="shared" si="28"/>
        <v>ASR_COMP</v>
      </c>
      <c r="W80" s="913">
        <f t="shared" si="29"/>
        <v>44682</v>
      </c>
      <c r="X80" s="1" t="str">
        <f t="shared" si="30"/>
        <v>Unaudited</v>
      </c>
    </row>
    <row r="81" spans="1:24" x14ac:dyDescent="0.25">
      <c r="A81" s="1" t="s">
        <v>423</v>
      </c>
      <c r="B81" s="1" t="str">
        <f t="shared" si="23"/>
        <v>DEF</v>
      </c>
      <c r="C81" s="1" t="str">
        <f t="shared" si="24"/>
        <v>Default</v>
      </c>
      <c r="D81" s="912">
        <f t="shared" si="25"/>
        <v>1900</v>
      </c>
      <c r="E81" s="913">
        <f t="shared" si="26"/>
        <v>1</v>
      </c>
      <c r="F81" s="966">
        <f t="shared" si="27"/>
        <v>1</v>
      </c>
      <c r="G81" s="912" t="s">
        <v>1038</v>
      </c>
      <c r="H81" s="912" t="s">
        <v>1040</v>
      </c>
      <c r="I81" s="912" t="s">
        <v>387</v>
      </c>
      <c r="J81" s="914">
        <f t="shared" ca="1" si="31"/>
        <v>0.77188162827816509</v>
      </c>
      <c r="K81" s="914">
        <f t="shared" ca="1" si="31"/>
        <v>0.7590394289696083</v>
      </c>
      <c r="L81" s="914">
        <f t="shared" ca="1" si="31"/>
        <v>0.75198973470713359</v>
      </c>
      <c r="M81" s="914">
        <f t="shared" ca="1" si="31"/>
        <v>0.78829413387965308</v>
      </c>
      <c r="N81" s="914">
        <f t="shared" ca="1" si="31"/>
        <v>0.85426039550277588</v>
      </c>
      <c r="O81" s="914">
        <f t="shared" ca="1" si="31"/>
        <v>0.56183106868470434</v>
      </c>
      <c r="P81" s="914">
        <f t="shared" ca="1" si="31"/>
        <v>0.70255676862349958</v>
      </c>
      <c r="Q81" s="914">
        <f t="shared" ca="1" si="31"/>
        <v>0.47027088432958691</v>
      </c>
      <c r="R81" s="914">
        <f t="shared" ca="1" si="31"/>
        <v>0.75450261143594965</v>
      </c>
      <c r="S81" s="914">
        <f t="shared" ca="1" si="31"/>
        <v>1.0576091675388264</v>
      </c>
      <c r="T81" s="914">
        <f t="shared" ca="1" si="31"/>
        <v>0.70126180837532159</v>
      </c>
      <c r="U81" s="914">
        <f t="shared" ca="1" si="31"/>
        <v>0.88928970658948525</v>
      </c>
      <c r="V81" s="1" t="str">
        <f t="shared" si="28"/>
        <v>ASR_COMP</v>
      </c>
      <c r="W81" s="913">
        <f t="shared" si="29"/>
        <v>44682</v>
      </c>
      <c r="X81" s="1" t="str">
        <f t="shared" si="30"/>
        <v>Unaudited</v>
      </c>
    </row>
    <row r="82" spans="1:24" x14ac:dyDescent="0.25">
      <c r="A82" s="1" t="s">
        <v>423</v>
      </c>
      <c r="B82" s="1" t="str">
        <f t="shared" si="23"/>
        <v>DEF</v>
      </c>
      <c r="C82" s="1" t="str">
        <f t="shared" si="24"/>
        <v>Default</v>
      </c>
      <c r="D82" s="912">
        <f t="shared" si="25"/>
        <v>1900</v>
      </c>
      <c r="E82" s="913">
        <f t="shared" si="26"/>
        <v>1</v>
      </c>
      <c r="F82" s="966">
        <f t="shared" si="27"/>
        <v>91</v>
      </c>
      <c r="G82" s="912" t="s">
        <v>1041</v>
      </c>
      <c r="H82" s="912" t="s">
        <v>1039</v>
      </c>
      <c r="I82" s="912" t="s">
        <v>387</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0.10819446617738526</v>
      </c>
      <c r="K82" s="914">
        <f t="shared" ca="1" si="32"/>
        <v>3.0327790726283495E-2</v>
      </c>
      <c r="L82" s="914">
        <f t="shared" ca="1" si="32"/>
        <v>2.106732998707828</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ASR_COMP</v>
      </c>
      <c r="W82" s="913">
        <f t="shared" si="29"/>
        <v>44682</v>
      </c>
      <c r="X82" s="1" t="str">
        <f t="shared" si="30"/>
        <v>Unaudited</v>
      </c>
    </row>
    <row r="83" spans="1:24" x14ac:dyDescent="0.25">
      <c r="A83" s="1" t="s">
        <v>423</v>
      </c>
      <c r="B83" s="1" t="str">
        <f t="shared" si="23"/>
        <v>DEF</v>
      </c>
      <c r="C83" s="1" t="str">
        <f t="shared" si="24"/>
        <v>Default</v>
      </c>
      <c r="D83" s="912">
        <f t="shared" si="25"/>
        <v>1900</v>
      </c>
      <c r="E83" s="913">
        <f t="shared" si="26"/>
        <v>1</v>
      </c>
      <c r="F83" s="966">
        <f t="shared" si="27"/>
        <v>182</v>
      </c>
      <c r="G83" s="912" t="s">
        <v>1041</v>
      </c>
      <c r="H83" s="912" t="s">
        <v>1039</v>
      </c>
      <c r="I83" s="912" t="s">
        <v>387</v>
      </c>
      <c r="J83" s="914">
        <f t="shared" ca="1" si="32"/>
        <v>0.10987314238401462</v>
      </c>
      <c r="K83" s="914">
        <f t="shared" ca="1" si="32"/>
        <v>3.0144498172478686E-2</v>
      </c>
      <c r="L83" s="914">
        <f t="shared" ca="1" si="32"/>
        <v>2.0350502811091338</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ASR_COMP</v>
      </c>
      <c r="W83" s="913">
        <f t="shared" si="29"/>
        <v>44682</v>
      </c>
      <c r="X83" s="1" t="str">
        <f t="shared" si="30"/>
        <v>Unaudited</v>
      </c>
    </row>
    <row r="84" spans="1:24" x14ac:dyDescent="0.25">
      <c r="A84" s="1" t="s">
        <v>423</v>
      </c>
      <c r="B84" s="1" t="str">
        <f t="shared" si="23"/>
        <v>DEF</v>
      </c>
      <c r="C84" s="1" t="str">
        <f t="shared" si="24"/>
        <v>Default</v>
      </c>
      <c r="D84" s="912">
        <f t="shared" si="25"/>
        <v>1900</v>
      </c>
      <c r="E84" s="913">
        <f t="shared" si="26"/>
        <v>1</v>
      </c>
      <c r="F84" s="966">
        <f t="shared" si="27"/>
        <v>274</v>
      </c>
      <c r="G84" s="912" t="s">
        <v>1041</v>
      </c>
      <c r="H84" s="912" t="s">
        <v>1039</v>
      </c>
      <c r="I84" s="912" t="s">
        <v>387</v>
      </c>
      <c r="J84" s="914">
        <f t="shared" ca="1" si="32"/>
        <v>0.10923403483111428</v>
      </c>
      <c r="K84" s="914">
        <f t="shared" ca="1" si="32"/>
        <v>2.9367722917925929E-2</v>
      </c>
      <c r="L84" s="914">
        <f t="shared" ca="1" si="32"/>
        <v>1.8759783549633737</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ASR_COMP</v>
      </c>
      <c r="W84" s="913">
        <f t="shared" si="29"/>
        <v>44682</v>
      </c>
      <c r="X84" s="1" t="str">
        <f t="shared" si="30"/>
        <v>Unaudited</v>
      </c>
    </row>
    <row r="85" spans="1:24" x14ac:dyDescent="0.25">
      <c r="A85" s="1" t="s">
        <v>423</v>
      </c>
      <c r="B85" s="1" t="str">
        <f t="shared" si="23"/>
        <v>DEF</v>
      </c>
      <c r="C85" s="1" t="str">
        <f t="shared" si="24"/>
        <v>Default</v>
      </c>
      <c r="D85" s="912">
        <f t="shared" si="25"/>
        <v>1900</v>
      </c>
      <c r="E85" s="913">
        <f t="shared" si="26"/>
        <v>1</v>
      </c>
      <c r="F85" s="966">
        <f t="shared" si="27"/>
        <v>366</v>
      </c>
      <c r="G85" s="912" t="s">
        <v>1041</v>
      </c>
      <c r="H85" s="912" t="s">
        <v>1039</v>
      </c>
      <c r="I85" s="912" t="s">
        <v>387</v>
      </c>
      <c r="J85" s="914">
        <f t="shared" ca="1" si="32"/>
        <v>9.440889613362366E-2</v>
      </c>
      <c r="K85" s="914">
        <f t="shared" ca="1" si="32"/>
        <v>2.7753072125469343E-2</v>
      </c>
      <c r="L85" s="914">
        <f t="shared" ca="1" si="32"/>
        <v>1.1826668482315799</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ASR_COMP</v>
      </c>
      <c r="W85" s="913">
        <f t="shared" si="29"/>
        <v>44682</v>
      </c>
      <c r="X85" s="1" t="str">
        <f t="shared" si="30"/>
        <v>Unaudited</v>
      </c>
    </row>
    <row r="86" spans="1:24" x14ac:dyDescent="0.25">
      <c r="A86" s="1" t="s">
        <v>423</v>
      </c>
      <c r="B86" s="1" t="str">
        <f t="shared" si="23"/>
        <v>DEF</v>
      </c>
      <c r="C86" s="1" t="str">
        <f t="shared" si="24"/>
        <v>Default</v>
      </c>
      <c r="D86" s="912">
        <f t="shared" si="25"/>
        <v>1900</v>
      </c>
      <c r="E86" s="913">
        <f t="shared" si="26"/>
        <v>1</v>
      </c>
      <c r="F86" s="966">
        <f t="shared" si="27"/>
        <v>1</v>
      </c>
      <c r="G86" s="912" t="s">
        <v>1041</v>
      </c>
      <c r="H86" s="912" t="s">
        <v>1040</v>
      </c>
      <c r="I86" s="912" t="s">
        <v>387</v>
      </c>
      <c r="J86" s="914">
        <f t="shared" ca="1" si="32"/>
        <v>0.10172900206556305</v>
      </c>
      <c r="K86" s="914">
        <f t="shared" ca="1" si="32"/>
        <v>2.8830114989381657E-2</v>
      </c>
      <c r="L86" s="914">
        <f t="shared" ca="1" si="32"/>
        <v>1.4964818487959795</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ASR_COMP</v>
      </c>
      <c r="W86" s="913">
        <f t="shared" si="29"/>
        <v>44682</v>
      </c>
      <c r="X86" s="1" t="str">
        <f t="shared" si="30"/>
        <v>Unaudited</v>
      </c>
    </row>
    <row r="87" spans="1:24" x14ac:dyDescent="0.25">
      <c r="A87" s="1" t="s">
        <v>423</v>
      </c>
      <c r="B87" s="1" t="str">
        <f t="shared" si="23"/>
        <v>DEF</v>
      </c>
      <c r="C87" s="1" t="str">
        <f t="shared" si="24"/>
        <v>Default</v>
      </c>
      <c r="D87" s="912">
        <f t="shared" si="25"/>
        <v>1900</v>
      </c>
      <c r="E87" s="913">
        <f t="shared" si="26"/>
        <v>1</v>
      </c>
      <c r="F87" s="966">
        <f t="shared" si="27"/>
        <v>91</v>
      </c>
      <c r="G87" s="912" t="s">
        <v>1042</v>
      </c>
      <c r="H87" s="912" t="s">
        <v>1039</v>
      </c>
      <c r="I87" s="912" t="s">
        <v>387</v>
      </c>
      <c r="J87" s="914">
        <f t="shared" ca="1" si="32"/>
        <v>0.13688955870323832</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ASR_COMP</v>
      </c>
      <c r="W87" s="913">
        <f t="shared" si="29"/>
        <v>44682</v>
      </c>
      <c r="X87" s="1" t="str">
        <f t="shared" si="30"/>
        <v>Unaudited</v>
      </c>
    </row>
    <row r="88" spans="1:24" x14ac:dyDescent="0.25">
      <c r="A88" s="1" t="s">
        <v>423</v>
      </c>
      <c r="B88" s="1" t="str">
        <f t="shared" si="23"/>
        <v>DEF</v>
      </c>
      <c r="C88" s="1" t="str">
        <f t="shared" si="24"/>
        <v>Default</v>
      </c>
      <c r="D88" s="912">
        <f t="shared" si="25"/>
        <v>1900</v>
      </c>
      <c r="E88" s="913">
        <f t="shared" si="26"/>
        <v>1</v>
      </c>
      <c r="F88" s="966">
        <f t="shared" si="27"/>
        <v>182</v>
      </c>
      <c r="G88" s="912" t="s">
        <v>1042</v>
      </c>
      <c r="H88" s="912" t="s">
        <v>1039</v>
      </c>
      <c r="I88" s="912" t="s">
        <v>387</v>
      </c>
      <c r="J88" s="914">
        <f t="shared" ca="1" si="32"/>
        <v>7.0941487029676384E-2</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ASR_COMP</v>
      </c>
      <c r="W88" s="913">
        <f t="shared" si="29"/>
        <v>44682</v>
      </c>
      <c r="X88" s="1" t="str">
        <f t="shared" si="30"/>
        <v>Unaudited</v>
      </c>
    </row>
    <row r="89" spans="1:24" x14ac:dyDescent="0.25">
      <c r="A89" s="1" t="s">
        <v>423</v>
      </c>
      <c r="B89" s="1" t="str">
        <f t="shared" si="23"/>
        <v>DEF</v>
      </c>
      <c r="C89" s="1" t="str">
        <f t="shared" si="24"/>
        <v>Default</v>
      </c>
      <c r="D89" s="912">
        <f t="shared" si="25"/>
        <v>1900</v>
      </c>
      <c r="E89" s="913">
        <f t="shared" si="26"/>
        <v>1</v>
      </c>
      <c r="F89" s="966">
        <f t="shared" si="27"/>
        <v>274</v>
      </c>
      <c r="G89" s="912" t="s">
        <v>1042</v>
      </c>
      <c r="H89" s="912" t="s">
        <v>1039</v>
      </c>
      <c r="I89" s="912" t="s">
        <v>387</v>
      </c>
      <c r="J89" s="914">
        <f t="shared" ca="1" si="32"/>
        <v>8.5362461724189515E-2</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ASR_COMP</v>
      </c>
      <c r="W89" s="913">
        <f t="shared" si="29"/>
        <v>44682</v>
      </c>
      <c r="X89" s="1" t="str">
        <f t="shared" si="30"/>
        <v>Unaudited</v>
      </c>
    </row>
    <row r="90" spans="1:24" x14ac:dyDescent="0.25">
      <c r="A90" s="1" t="s">
        <v>423</v>
      </c>
      <c r="B90" s="1" t="str">
        <f t="shared" si="23"/>
        <v>DEF</v>
      </c>
      <c r="C90" s="1" t="str">
        <f t="shared" si="24"/>
        <v>Default</v>
      </c>
      <c r="D90" s="912">
        <f t="shared" si="25"/>
        <v>1900</v>
      </c>
      <c r="E90" s="913">
        <f t="shared" si="26"/>
        <v>1</v>
      </c>
      <c r="F90" s="966">
        <f t="shared" si="27"/>
        <v>366</v>
      </c>
      <c r="G90" s="912" t="s">
        <v>1042</v>
      </c>
      <c r="H90" s="912" t="s">
        <v>1039</v>
      </c>
      <c r="I90" s="912" t="s">
        <v>387</v>
      </c>
      <c r="J90" s="914">
        <f t="shared" ca="1" si="32"/>
        <v>0.11236440069782094</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ASR_COMP</v>
      </c>
      <c r="W90" s="913">
        <f t="shared" si="29"/>
        <v>44682</v>
      </c>
      <c r="X90" s="1" t="str">
        <f t="shared" si="30"/>
        <v>Unaudited</v>
      </c>
    </row>
    <row r="91" spans="1:24" x14ac:dyDescent="0.25">
      <c r="A91" s="1" t="s">
        <v>423</v>
      </c>
      <c r="B91" s="1" t="str">
        <f t="shared" si="23"/>
        <v>DEF</v>
      </c>
      <c r="C91" s="1" t="str">
        <f t="shared" si="24"/>
        <v>Default</v>
      </c>
      <c r="D91" s="912">
        <f t="shared" si="25"/>
        <v>1900</v>
      </c>
      <c r="E91" s="913">
        <f t="shared" si="26"/>
        <v>1</v>
      </c>
      <c r="F91" s="966">
        <f t="shared" si="27"/>
        <v>1</v>
      </c>
      <c r="G91" s="912" t="s">
        <v>1042</v>
      </c>
      <c r="H91" s="912" t="s">
        <v>1040</v>
      </c>
      <c r="I91" s="912" t="s">
        <v>387</v>
      </c>
      <c r="J91" s="914">
        <f t="shared" ca="1" si="32"/>
        <v>0.11372533550509439</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ASR_COMP</v>
      </c>
      <c r="W91" s="913">
        <f t="shared" si="29"/>
        <v>44682</v>
      </c>
      <c r="X91" s="1" t="str">
        <f t="shared" si="30"/>
        <v>Unaudited</v>
      </c>
    </row>
    <row r="92" spans="1:24" x14ac:dyDescent="0.25">
      <c r="A92" s="1" t="s">
        <v>423</v>
      </c>
      <c r="B92" s="1" t="str">
        <f t="shared" si="23"/>
        <v>DEF</v>
      </c>
      <c r="C92" s="1" t="str">
        <f t="shared" si="24"/>
        <v>Default</v>
      </c>
      <c r="D92" s="912">
        <f t="shared" si="25"/>
        <v>1900</v>
      </c>
      <c r="E92" s="913">
        <f t="shared" si="26"/>
        <v>1</v>
      </c>
      <c r="F92" s="966">
        <f t="shared" si="27"/>
        <v>91</v>
      </c>
      <c r="G92" s="912" t="s">
        <v>1038</v>
      </c>
      <c r="H92" s="912" t="s">
        <v>1039</v>
      </c>
      <c r="I92" s="912" t="s">
        <v>388</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0.84666265726578849</v>
      </c>
      <c r="K92" s="914">
        <f t="shared" ca="1" si="33"/>
        <v>0.79729029659002681</v>
      </c>
      <c r="L92" s="914">
        <f t="shared" ca="1" si="33"/>
        <v>0.88710523914473849</v>
      </c>
      <c r="M92" s="914">
        <f t="shared" ca="1" si="33"/>
        <v>0.97819859741546278</v>
      </c>
      <c r="N92" s="914">
        <f t="shared" ca="1" si="33"/>
        <v>1.0010902700217434</v>
      </c>
      <c r="O92" s="914">
        <f t="shared" ca="1" si="33"/>
        <v>0.66606569876627131</v>
      </c>
      <c r="P92" s="914">
        <f t="shared" ca="1" si="33"/>
        <v>0.85266611581167684</v>
      </c>
      <c r="Q92" s="914">
        <f t="shared" ca="1" si="33"/>
        <v>0.29535927763289183</v>
      </c>
      <c r="R92" s="914">
        <f t="shared" ca="1" si="33"/>
        <v>0.61174325589241108</v>
      </c>
      <c r="S92" s="914">
        <f t="shared" ca="1" si="32"/>
        <v>0.99698283101758067</v>
      </c>
      <c r="T92" s="914">
        <f t="shared" ca="1" si="33"/>
        <v>0.61184907410924749</v>
      </c>
      <c r="U92" s="914">
        <f t="shared" ca="1" si="33"/>
        <v>0.84405691660019622</v>
      </c>
      <c r="V92" s="1" t="str">
        <f t="shared" si="28"/>
        <v>ASR_COMP</v>
      </c>
      <c r="W92" s="913">
        <f t="shared" si="29"/>
        <v>44682</v>
      </c>
      <c r="X92" s="1" t="str">
        <f t="shared" si="30"/>
        <v>Unaudited</v>
      </c>
    </row>
    <row r="93" spans="1:24" x14ac:dyDescent="0.25">
      <c r="A93" s="1" t="s">
        <v>423</v>
      </c>
      <c r="B93" s="1" t="str">
        <f t="shared" si="23"/>
        <v>DEF</v>
      </c>
      <c r="C93" s="1" t="str">
        <f t="shared" si="24"/>
        <v>Default</v>
      </c>
      <c r="D93" s="912">
        <f t="shared" si="25"/>
        <v>1900</v>
      </c>
      <c r="E93" s="913">
        <f t="shared" si="26"/>
        <v>1</v>
      </c>
      <c r="F93" s="966">
        <f t="shared" si="27"/>
        <v>182</v>
      </c>
      <c r="G93" s="912" t="s">
        <v>1038</v>
      </c>
      <c r="H93" s="912" t="s">
        <v>1039</v>
      </c>
      <c r="I93" s="912" t="s">
        <v>388</v>
      </c>
      <c r="J93" s="914">
        <f t="shared" ca="1" si="33"/>
        <v>0.84303002999300936</v>
      </c>
      <c r="K93" s="914">
        <f t="shared" ca="1" si="33"/>
        <v>0.85313173517095675</v>
      </c>
      <c r="L93" s="914">
        <f t="shared" ca="1" si="33"/>
        <v>0.79882497006461761</v>
      </c>
      <c r="M93" s="914">
        <f t="shared" ca="1" si="33"/>
        <v>0.84102399802043515</v>
      </c>
      <c r="N93" s="914">
        <f t="shared" ca="1" si="33"/>
        <v>0.89678432841756539</v>
      </c>
      <c r="O93" s="914">
        <f t="shared" ca="1" si="33"/>
        <v>0.60546059739156788</v>
      </c>
      <c r="P93" s="914">
        <f t="shared" ca="1" si="33"/>
        <v>0.71956037614518509</v>
      </c>
      <c r="Q93" s="914">
        <f t="shared" ca="1" si="33"/>
        <v>1.3683080104231691</v>
      </c>
      <c r="R93" s="914">
        <f t="shared" ca="1" si="33"/>
        <v>0.70720882034908517</v>
      </c>
      <c r="S93" s="914">
        <f t="shared" ca="1" si="32"/>
        <v>1.1104124575247052</v>
      </c>
      <c r="T93" s="914">
        <f t="shared" ca="1" si="33"/>
        <v>0.48067247831211268</v>
      </c>
      <c r="U93" s="914">
        <f t="shared" ca="1" si="33"/>
        <v>0.90301461729590315</v>
      </c>
      <c r="V93" s="1" t="str">
        <f t="shared" si="28"/>
        <v>ASR_COMP</v>
      </c>
      <c r="W93" s="913">
        <f t="shared" si="29"/>
        <v>44682</v>
      </c>
      <c r="X93" s="1" t="str">
        <f t="shared" si="30"/>
        <v>Unaudited</v>
      </c>
    </row>
    <row r="94" spans="1:24" x14ac:dyDescent="0.25">
      <c r="A94" s="1" t="s">
        <v>423</v>
      </c>
      <c r="B94" s="1" t="str">
        <f t="shared" si="23"/>
        <v>DEF</v>
      </c>
      <c r="C94" s="1" t="str">
        <f t="shared" si="24"/>
        <v>Default</v>
      </c>
      <c r="D94" s="912">
        <f t="shared" si="25"/>
        <v>1900</v>
      </c>
      <c r="E94" s="913">
        <f t="shared" si="26"/>
        <v>1</v>
      </c>
      <c r="F94" s="966">
        <f t="shared" si="27"/>
        <v>274</v>
      </c>
      <c r="G94" s="912" t="s">
        <v>1038</v>
      </c>
      <c r="H94" s="912" t="s">
        <v>1039</v>
      </c>
      <c r="I94" s="912" t="s">
        <v>388</v>
      </c>
      <c r="J94" s="914">
        <f t="shared" ca="1" si="33"/>
        <v>0.93595712523261687</v>
      </c>
      <c r="K94" s="914">
        <f t="shared" ca="1" si="33"/>
        <v>0.93160514214157575</v>
      </c>
      <c r="L94" s="914">
        <f t="shared" ca="1" si="33"/>
        <v>1.0211954965975252</v>
      </c>
      <c r="M94" s="914">
        <f t="shared" ca="1" si="33"/>
        <v>0.88358993063625313</v>
      </c>
      <c r="N94" s="914">
        <f t="shared" ca="1" si="33"/>
        <v>1.1548681217032746</v>
      </c>
      <c r="O94" s="914">
        <f t="shared" ca="1" si="33"/>
        <v>0.49918098935247313</v>
      </c>
      <c r="P94" s="914">
        <f t="shared" ca="1" si="33"/>
        <v>0.85307874577274767</v>
      </c>
      <c r="Q94" s="914">
        <f t="shared" ca="1" si="33"/>
        <v>0.36415612950334969</v>
      </c>
      <c r="R94" s="914">
        <f t="shared" ca="1" si="33"/>
        <v>0.68846863127865077</v>
      </c>
      <c r="S94" s="914">
        <f t="shared" ca="1" si="32"/>
        <v>1.796644744414275</v>
      </c>
      <c r="T94" s="914">
        <f t="shared" ca="1" si="33"/>
        <v>0.31725591630460703</v>
      </c>
      <c r="U94" s="914">
        <f t="shared" ca="1" si="33"/>
        <v>0.94329953274261436</v>
      </c>
      <c r="V94" s="1" t="str">
        <f t="shared" si="28"/>
        <v>ASR_COMP</v>
      </c>
      <c r="W94" s="913">
        <f t="shared" si="29"/>
        <v>44682</v>
      </c>
      <c r="X94" s="1" t="str">
        <f t="shared" si="30"/>
        <v>Unaudited</v>
      </c>
    </row>
    <row r="95" spans="1:24" x14ac:dyDescent="0.25">
      <c r="A95" s="1" t="s">
        <v>423</v>
      </c>
      <c r="B95" s="1" t="str">
        <f t="shared" si="23"/>
        <v>DEF</v>
      </c>
      <c r="C95" s="1" t="str">
        <f t="shared" si="24"/>
        <v>Default</v>
      </c>
      <c r="D95" s="912">
        <f t="shared" si="25"/>
        <v>1900</v>
      </c>
      <c r="E95" s="913">
        <f t="shared" si="26"/>
        <v>1</v>
      </c>
      <c r="F95" s="966">
        <f t="shared" si="27"/>
        <v>366</v>
      </c>
      <c r="G95" s="912" t="s">
        <v>1038</v>
      </c>
      <c r="H95" s="912" t="s">
        <v>1039</v>
      </c>
      <c r="I95" s="912" t="s">
        <v>388</v>
      </c>
      <c r="J95" s="914">
        <f t="shared" ca="1" si="33"/>
        <v>0.84111001344513558</v>
      </c>
      <c r="K95" s="914">
        <f t="shared" ca="1" si="33"/>
        <v>0.81862838976590202</v>
      </c>
      <c r="L95" s="914">
        <f t="shared" ca="1" si="33"/>
        <v>0.73973636488214278</v>
      </c>
      <c r="M95" s="914">
        <f t="shared" ca="1" si="33"/>
        <v>0.87940073798078722</v>
      </c>
      <c r="N95" s="914">
        <f t="shared" ca="1" si="33"/>
        <v>0.9423611816604921</v>
      </c>
      <c r="O95" s="914">
        <f t="shared" ca="1" si="33"/>
        <v>1.0162195953815503</v>
      </c>
      <c r="P95" s="914">
        <f t="shared" ca="1" si="33"/>
        <v>0.70806225061111472</v>
      </c>
      <c r="Q95" s="914">
        <f t="shared" ca="1" si="33"/>
        <v>0.13654308614533414</v>
      </c>
      <c r="R95" s="914">
        <f t="shared" ca="1" si="33"/>
        <v>0.64845235200108275</v>
      </c>
      <c r="S95" s="914">
        <f t="shared" ca="1" si="32"/>
        <v>0.92700473119646332</v>
      </c>
      <c r="T95" s="914">
        <f t="shared" ca="1" si="33"/>
        <v>0.83225608949009811</v>
      </c>
      <c r="U95" s="914">
        <f t="shared" ca="1" si="33"/>
        <v>0.99930853923305829</v>
      </c>
      <c r="V95" s="1" t="str">
        <f t="shared" si="28"/>
        <v>ASR_COMP</v>
      </c>
      <c r="W95" s="913">
        <f t="shared" si="29"/>
        <v>44682</v>
      </c>
      <c r="X95" s="1" t="str">
        <f t="shared" si="30"/>
        <v>Unaudited</v>
      </c>
    </row>
    <row r="96" spans="1:24" x14ac:dyDescent="0.25">
      <c r="A96" s="1" t="s">
        <v>423</v>
      </c>
      <c r="B96" s="1" t="str">
        <f t="shared" si="23"/>
        <v>DEF</v>
      </c>
      <c r="C96" s="1" t="str">
        <f t="shared" si="24"/>
        <v>Default</v>
      </c>
      <c r="D96" s="912">
        <f t="shared" si="25"/>
        <v>1900</v>
      </c>
      <c r="E96" s="913">
        <f t="shared" si="26"/>
        <v>1</v>
      </c>
      <c r="F96" s="966">
        <f t="shared" si="27"/>
        <v>1</v>
      </c>
      <c r="G96" s="912" t="s">
        <v>1038</v>
      </c>
      <c r="H96" s="912" t="s">
        <v>1040</v>
      </c>
      <c r="I96" s="912" t="s">
        <v>388</v>
      </c>
      <c r="J96" s="914">
        <f t="shared" ca="1" si="33"/>
        <v>0.84800328708332651</v>
      </c>
      <c r="K96" s="914">
        <f t="shared" ca="1" si="33"/>
        <v>0.83876445445410341</v>
      </c>
      <c r="L96" s="914">
        <f t="shared" ca="1" si="33"/>
        <v>0.7988485660215584</v>
      </c>
      <c r="M96" s="914">
        <f t="shared" ca="1" si="33"/>
        <v>0.88840211280297532</v>
      </c>
      <c r="N96" s="914">
        <f t="shared" ca="1" si="33"/>
        <v>0.97071020106347594</v>
      </c>
      <c r="O96" s="914">
        <f t="shared" ca="1" si="33"/>
        <v>0.78086546653458455</v>
      </c>
      <c r="P96" s="914">
        <f t="shared" ca="1" si="33"/>
        <v>0.75414839032009962</v>
      </c>
      <c r="Q96" s="914">
        <f t="shared" ca="1" si="33"/>
        <v>0.45041342689219432</v>
      </c>
      <c r="R96" s="914">
        <f t="shared" ca="1" si="33"/>
        <v>0.65584126202168802</v>
      </c>
      <c r="S96" s="914">
        <f t="shared" ca="1" si="32"/>
        <v>1.059597344118395</v>
      </c>
      <c r="T96" s="914">
        <f t="shared" ca="1" si="33"/>
        <v>0.56180813723031486</v>
      </c>
      <c r="U96" s="914">
        <f t="shared" ca="1" si="33"/>
        <v>0.93753592509225958</v>
      </c>
      <c r="V96" s="1" t="str">
        <f t="shared" si="28"/>
        <v>ASR_COMP</v>
      </c>
      <c r="W96" s="913">
        <f t="shared" si="29"/>
        <v>44682</v>
      </c>
      <c r="X96" s="1" t="str">
        <f t="shared" si="30"/>
        <v>Unaudited</v>
      </c>
    </row>
    <row r="97" spans="1:24" x14ac:dyDescent="0.25">
      <c r="A97" s="1" t="s">
        <v>423</v>
      </c>
      <c r="B97" s="1" t="str">
        <f t="shared" si="23"/>
        <v>DEF</v>
      </c>
      <c r="C97" s="1" t="str">
        <f t="shared" si="24"/>
        <v>Default</v>
      </c>
      <c r="D97" s="912">
        <f t="shared" si="25"/>
        <v>1900</v>
      </c>
      <c r="E97" s="913">
        <f t="shared" si="26"/>
        <v>1</v>
      </c>
      <c r="F97" s="966">
        <f t="shared" si="27"/>
        <v>91</v>
      </c>
      <c r="G97" s="912" t="s">
        <v>1041</v>
      </c>
      <c r="H97" s="912" t="s">
        <v>1039</v>
      </c>
      <c r="I97" s="912" t="s">
        <v>388</v>
      </c>
      <c r="J97" s="914">
        <f t="shared" ca="1" si="33"/>
        <v>0.12491366905137175</v>
      </c>
      <c r="K97" s="914">
        <f t="shared" ca="1" si="33"/>
        <v>3.1185135130148485E-2</v>
      </c>
      <c r="L97" s="914">
        <f t="shared" ca="1" si="33"/>
        <v>2.7227419541075224</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ASR_COMP</v>
      </c>
      <c r="W97" s="913">
        <f t="shared" si="29"/>
        <v>44682</v>
      </c>
      <c r="X97" s="1" t="str">
        <f t="shared" si="30"/>
        <v>Unaudited</v>
      </c>
    </row>
    <row r="98" spans="1:24" x14ac:dyDescent="0.25">
      <c r="A98" s="1" t="s">
        <v>423</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1041</v>
      </c>
      <c r="H98" s="912" t="s">
        <v>1039</v>
      </c>
      <c r="I98" s="912" t="s">
        <v>388</v>
      </c>
      <c r="J98" s="914">
        <f t="shared" ca="1" si="33"/>
        <v>0.12343796322490504</v>
      </c>
      <c r="K98" s="914">
        <f t="shared" ca="1" si="33"/>
        <v>3.0658088166606458E-2</v>
      </c>
      <c r="L98" s="914">
        <f t="shared" ca="1" si="33"/>
        <v>2.5930085788011059</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ASR_COMP</v>
      </c>
      <c r="W98" s="913">
        <f t="shared" ref="W98:W129" si="40">file_date</f>
        <v>44682</v>
      </c>
      <c r="X98" s="1" t="str">
        <f t="shared" ref="X98:X129" si="41">status</f>
        <v>Unaudited</v>
      </c>
    </row>
    <row r="99" spans="1:24" x14ac:dyDescent="0.25">
      <c r="A99" s="1" t="s">
        <v>423</v>
      </c>
      <c r="B99" s="1" t="str">
        <f t="shared" si="34"/>
        <v>DEF</v>
      </c>
      <c r="C99" s="1" t="str">
        <f t="shared" si="35"/>
        <v>Default</v>
      </c>
      <c r="D99" s="912">
        <f t="shared" si="36"/>
        <v>1900</v>
      </c>
      <c r="E99" s="913">
        <f t="shared" si="37"/>
        <v>1</v>
      </c>
      <c r="F99" s="966">
        <f t="shared" si="38"/>
        <v>274</v>
      </c>
      <c r="G99" s="912" t="s">
        <v>1041</v>
      </c>
      <c r="H99" s="912" t="s">
        <v>1039</v>
      </c>
      <c r="I99" s="912" t="s">
        <v>388</v>
      </c>
      <c r="J99" s="914">
        <f t="shared" ca="1" si="33"/>
        <v>0.12268471749501889</v>
      </c>
      <c r="K99" s="914">
        <f t="shared" ca="1" si="33"/>
        <v>2.9847019572426046E-2</v>
      </c>
      <c r="L99" s="914">
        <f t="shared" ca="1" si="33"/>
        <v>2.4155661823906645</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ASR_COMP</v>
      </c>
      <c r="W99" s="913">
        <f t="shared" si="40"/>
        <v>44682</v>
      </c>
      <c r="X99" s="1" t="str">
        <f t="shared" si="41"/>
        <v>Unaudited</v>
      </c>
    </row>
    <row r="100" spans="1:24" x14ac:dyDescent="0.25">
      <c r="A100" s="1" t="s">
        <v>423</v>
      </c>
      <c r="B100" s="1" t="str">
        <f t="shared" si="34"/>
        <v>DEF</v>
      </c>
      <c r="C100" s="1" t="str">
        <f t="shared" si="35"/>
        <v>Default</v>
      </c>
      <c r="D100" s="912">
        <f t="shared" si="36"/>
        <v>1900</v>
      </c>
      <c r="E100" s="913">
        <f t="shared" si="37"/>
        <v>1</v>
      </c>
      <c r="F100" s="966">
        <f t="shared" si="38"/>
        <v>366</v>
      </c>
      <c r="G100" s="912" t="s">
        <v>1041</v>
      </c>
      <c r="H100" s="912" t="s">
        <v>1039</v>
      </c>
      <c r="I100" s="912" t="s">
        <v>388</v>
      </c>
      <c r="J100" s="914">
        <f t="shared" ca="1" si="33"/>
        <v>9.4408896133623674E-2</v>
      </c>
      <c r="K100" s="914">
        <f t="shared" ca="1" si="33"/>
        <v>2.3835180021774996E-2</v>
      </c>
      <c r="L100" s="914">
        <f t="shared" ca="1" si="33"/>
        <v>1.3257293773779526</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ASR_COMP</v>
      </c>
      <c r="W100" s="913">
        <f t="shared" si="40"/>
        <v>44682</v>
      </c>
      <c r="X100" s="1" t="str">
        <f t="shared" si="41"/>
        <v>Unaudited</v>
      </c>
    </row>
    <row r="101" spans="1:24" x14ac:dyDescent="0.25">
      <c r="A101" s="1" t="s">
        <v>423</v>
      </c>
      <c r="B101" s="1" t="str">
        <f t="shared" si="34"/>
        <v>DEF</v>
      </c>
      <c r="C101" s="1" t="str">
        <f t="shared" si="35"/>
        <v>Default</v>
      </c>
      <c r="D101" s="912">
        <f t="shared" si="36"/>
        <v>1900</v>
      </c>
      <c r="E101" s="913">
        <f t="shared" si="37"/>
        <v>1</v>
      </c>
      <c r="F101" s="966">
        <f t="shared" si="38"/>
        <v>1</v>
      </c>
      <c r="G101" s="912" t="s">
        <v>1041</v>
      </c>
      <c r="H101" s="912" t="s">
        <v>1040</v>
      </c>
      <c r="I101" s="912" t="s">
        <v>388</v>
      </c>
      <c r="J101" s="914">
        <f t="shared" ca="1" si="33"/>
        <v>0.10730139614281334</v>
      </c>
      <c r="K101" s="914">
        <f t="shared" ca="1" si="33"/>
        <v>2.6864212064793527E-2</v>
      </c>
      <c r="L101" s="914">
        <f t="shared" ca="1" si="33"/>
        <v>1.7639576459614588</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ASR_COMP</v>
      </c>
      <c r="W101" s="913">
        <f t="shared" si="40"/>
        <v>44682</v>
      </c>
      <c r="X101" s="1" t="str">
        <f t="shared" si="41"/>
        <v>Unaudited</v>
      </c>
    </row>
    <row r="102" spans="1:24" x14ac:dyDescent="0.25">
      <c r="A102" s="1" t="s">
        <v>423</v>
      </c>
      <c r="B102" s="1" t="str">
        <f t="shared" si="34"/>
        <v>DEF</v>
      </c>
      <c r="C102" s="1" t="str">
        <f t="shared" si="35"/>
        <v>Default</v>
      </c>
      <c r="D102" s="912">
        <f t="shared" si="36"/>
        <v>1900</v>
      </c>
      <c r="E102" s="913">
        <f t="shared" si="37"/>
        <v>1</v>
      </c>
      <c r="F102" s="966">
        <f t="shared" si="38"/>
        <v>91</v>
      </c>
      <c r="G102" s="912" t="s">
        <v>1042</v>
      </c>
      <c r="H102" s="912" t="s">
        <v>1039</v>
      </c>
      <c r="I102" s="912" t="s">
        <v>388</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1.4605463338570952E-2</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ASR_COMP</v>
      </c>
      <c r="W102" s="913">
        <f t="shared" si="40"/>
        <v>44682</v>
      </c>
      <c r="X102" s="1" t="str">
        <f t="shared" si="41"/>
        <v>Unaudited</v>
      </c>
    </row>
    <row r="103" spans="1:24" x14ac:dyDescent="0.25">
      <c r="A103" s="1" t="s">
        <v>423</v>
      </c>
      <c r="B103" s="1" t="str">
        <f t="shared" si="34"/>
        <v>DEF</v>
      </c>
      <c r="C103" s="1" t="str">
        <f t="shared" si="35"/>
        <v>Default</v>
      </c>
      <c r="D103" s="912">
        <f t="shared" si="36"/>
        <v>1900</v>
      </c>
      <c r="E103" s="913">
        <f t="shared" si="37"/>
        <v>1</v>
      </c>
      <c r="F103" s="966">
        <f t="shared" si="38"/>
        <v>182</v>
      </c>
      <c r="G103" s="912" t="s">
        <v>1042</v>
      </c>
      <c r="H103" s="912" t="s">
        <v>1039</v>
      </c>
      <c r="I103" s="912" t="s">
        <v>388</v>
      </c>
      <c r="J103" s="914">
        <f t="shared" ca="1" si="42"/>
        <v>2.0089062232398047E-2</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ASR_COMP</v>
      </c>
      <c r="W103" s="913">
        <f t="shared" si="40"/>
        <v>44682</v>
      </c>
      <c r="X103" s="1" t="str">
        <f t="shared" si="41"/>
        <v>Unaudited</v>
      </c>
    </row>
    <row r="104" spans="1:24" x14ac:dyDescent="0.25">
      <c r="A104" s="1" t="s">
        <v>423</v>
      </c>
      <c r="B104" s="1" t="str">
        <f t="shared" si="34"/>
        <v>DEF</v>
      </c>
      <c r="C104" s="1" t="str">
        <f t="shared" si="35"/>
        <v>Default</v>
      </c>
      <c r="D104" s="912">
        <f t="shared" si="36"/>
        <v>1900</v>
      </c>
      <c r="E104" s="913">
        <f t="shared" si="37"/>
        <v>1</v>
      </c>
      <c r="F104" s="966">
        <f t="shared" si="38"/>
        <v>274</v>
      </c>
      <c r="G104" s="912" t="s">
        <v>1042</v>
      </c>
      <c r="H104" s="912" t="s">
        <v>1039</v>
      </c>
      <c r="I104" s="912" t="s">
        <v>388</v>
      </c>
      <c r="J104" s="914">
        <f t="shared" ca="1" si="42"/>
        <v>-7.3630678592024656E-2</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ASR_COMP</v>
      </c>
      <c r="W104" s="913">
        <f t="shared" si="40"/>
        <v>44682</v>
      </c>
      <c r="X104" s="1" t="str">
        <f t="shared" si="41"/>
        <v>Unaudited</v>
      </c>
    </row>
    <row r="105" spans="1:24" x14ac:dyDescent="0.25">
      <c r="A105" s="1" t="s">
        <v>423</v>
      </c>
      <c r="B105" s="1" t="str">
        <f t="shared" si="34"/>
        <v>DEF</v>
      </c>
      <c r="C105" s="1" t="str">
        <f t="shared" si="35"/>
        <v>Default</v>
      </c>
      <c r="D105" s="912">
        <f t="shared" si="36"/>
        <v>1900</v>
      </c>
      <c r="E105" s="913">
        <f t="shared" si="37"/>
        <v>1</v>
      </c>
      <c r="F105" s="966">
        <f t="shared" si="38"/>
        <v>366</v>
      </c>
      <c r="G105" s="912" t="s">
        <v>1042</v>
      </c>
      <c r="H105" s="912" t="s">
        <v>1039</v>
      </c>
      <c r="I105" s="912" t="s">
        <v>388</v>
      </c>
      <c r="J105" s="914">
        <f t="shared" ca="1" si="42"/>
        <v>4.9947125089504135E-2</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ASR_COMP</v>
      </c>
      <c r="W105" s="913">
        <f t="shared" si="40"/>
        <v>44682</v>
      </c>
      <c r="X105" s="1" t="str">
        <f t="shared" si="41"/>
        <v>Unaudited</v>
      </c>
    </row>
    <row r="106" spans="1:24" x14ac:dyDescent="0.25">
      <c r="A106" s="1" t="s">
        <v>423</v>
      </c>
      <c r="B106" s="1" t="str">
        <f t="shared" si="34"/>
        <v>DEF</v>
      </c>
      <c r="C106" s="1" t="str">
        <f t="shared" si="35"/>
        <v>Default</v>
      </c>
      <c r="D106" s="912">
        <f t="shared" si="36"/>
        <v>1900</v>
      </c>
      <c r="E106" s="913">
        <f t="shared" si="37"/>
        <v>1</v>
      </c>
      <c r="F106" s="966">
        <f t="shared" si="38"/>
        <v>1</v>
      </c>
      <c r="G106" s="912" t="s">
        <v>1042</v>
      </c>
      <c r="H106" s="912" t="s">
        <v>1040</v>
      </c>
      <c r="I106" s="912" t="s">
        <v>388</v>
      </c>
      <c r="J106" s="914">
        <f t="shared" ca="1" si="42"/>
        <v>3.0364828009125277E-2</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ASR_COMP</v>
      </c>
      <c r="W106" s="913">
        <f t="shared" si="40"/>
        <v>44682</v>
      </c>
      <c r="X106" s="1" t="str">
        <f t="shared" si="41"/>
        <v>Unaudited</v>
      </c>
    </row>
    <row r="107" spans="1:24" x14ac:dyDescent="0.25">
      <c r="A107" s="1" t="s">
        <v>423</v>
      </c>
      <c r="B107" s="1" t="str">
        <f t="shared" si="34"/>
        <v>DEF</v>
      </c>
      <c r="C107" s="1" t="str">
        <f t="shared" si="35"/>
        <v>Default</v>
      </c>
      <c r="D107" s="912">
        <f t="shared" si="36"/>
        <v>1900</v>
      </c>
      <c r="E107" s="913">
        <f t="shared" si="37"/>
        <v>1</v>
      </c>
      <c r="F107" s="966">
        <f t="shared" si="38"/>
        <v>91</v>
      </c>
      <c r="G107" s="912" t="s">
        <v>1038</v>
      </c>
      <c r="H107" s="912" t="s">
        <v>1039</v>
      </c>
      <c r="I107" s="912" t="s">
        <v>389</v>
      </c>
      <c r="J107" s="914">
        <f t="shared" ca="1" si="42"/>
        <v>0.76834246133505946</v>
      </c>
      <c r="K107" s="914">
        <f t="shared" ca="1" si="42"/>
        <v>0.77122246143595152</v>
      </c>
      <c r="L107" s="914">
        <f t="shared" ca="1" si="42"/>
        <v>0.80678176406140167</v>
      </c>
      <c r="M107" s="914">
        <f t="shared" ca="1" si="42"/>
        <v>0.73843644003272202</v>
      </c>
      <c r="N107" s="914">
        <f t="shared" ca="1" si="42"/>
        <v>0.82342196534488277</v>
      </c>
      <c r="O107" s="914">
        <f t="shared" ca="1" si="42"/>
        <v>0.50467052418823821</v>
      </c>
      <c r="P107" s="914">
        <f t="shared" ca="1" si="42"/>
        <v>0.58580887184677377</v>
      </c>
      <c r="Q107" s="914">
        <f t="shared" ca="1" si="42"/>
        <v>0.54470219502043271</v>
      </c>
      <c r="R107" s="914">
        <f t="shared" ca="1" si="42"/>
        <v>0.72183960676796943</v>
      </c>
      <c r="S107" s="914">
        <f t="shared" ca="1" si="33"/>
        <v>0.94753508139979914</v>
      </c>
      <c r="T107" s="914">
        <f t="shared" ca="1" si="42"/>
        <v>0.61358391950725166</v>
      </c>
      <c r="U107" s="914">
        <f t="shared" ca="1" si="42"/>
        <v>0.93236185375688918</v>
      </c>
      <c r="V107" s="1" t="str">
        <f t="shared" si="39"/>
        <v>ASR_COMP</v>
      </c>
      <c r="W107" s="913">
        <f t="shared" si="40"/>
        <v>44682</v>
      </c>
      <c r="X107" s="1" t="str">
        <f t="shared" si="41"/>
        <v>Unaudited</v>
      </c>
    </row>
    <row r="108" spans="1:24" x14ac:dyDescent="0.25">
      <c r="A108" s="1" t="s">
        <v>423</v>
      </c>
      <c r="B108" s="1" t="str">
        <f t="shared" si="34"/>
        <v>DEF</v>
      </c>
      <c r="C108" s="1" t="str">
        <f t="shared" si="35"/>
        <v>Default</v>
      </c>
      <c r="D108" s="912">
        <f t="shared" si="36"/>
        <v>1900</v>
      </c>
      <c r="E108" s="913">
        <f t="shared" si="37"/>
        <v>1</v>
      </c>
      <c r="F108" s="966">
        <f t="shared" si="38"/>
        <v>182</v>
      </c>
      <c r="G108" s="912" t="s">
        <v>1038</v>
      </c>
      <c r="H108" s="912" t="s">
        <v>1039</v>
      </c>
      <c r="I108" s="912" t="s">
        <v>389</v>
      </c>
      <c r="J108" s="914">
        <f t="shared" ca="1" si="42"/>
        <v>0.8206200016531866</v>
      </c>
      <c r="K108" s="914">
        <f t="shared" ca="1" si="42"/>
        <v>0.80853562317716487</v>
      </c>
      <c r="L108" s="914">
        <f t="shared" ca="1" si="42"/>
        <v>0.89574056913625155</v>
      </c>
      <c r="M108" s="914">
        <f t="shared" ca="1" si="42"/>
        <v>0.79503245213651808</v>
      </c>
      <c r="N108" s="914">
        <f t="shared" ca="1" si="42"/>
        <v>0.88864664256994419</v>
      </c>
      <c r="O108" s="914">
        <f t="shared" ca="1" si="42"/>
        <v>0.37439219865831314</v>
      </c>
      <c r="P108" s="914">
        <f t="shared" ca="1" si="42"/>
        <v>1.1521513735539781</v>
      </c>
      <c r="Q108" s="914">
        <f t="shared" ca="1" si="42"/>
        <v>0.81443831300682401</v>
      </c>
      <c r="R108" s="914">
        <f t="shared" ca="1" si="42"/>
        <v>0.65947169236155023</v>
      </c>
      <c r="S108" s="914">
        <f t="shared" ca="1" si="42"/>
        <v>1.1710268579519614</v>
      </c>
      <c r="T108" s="914">
        <f t="shared" ca="1" si="42"/>
        <v>0.44826388009208434</v>
      </c>
      <c r="U108" s="914">
        <f t="shared" ca="1" si="42"/>
        <v>1.1554772399763273</v>
      </c>
      <c r="V108" s="1" t="str">
        <f t="shared" si="39"/>
        <v>ASR_COMP</v>
      </c>
      <c r="W108" s="913">
        <f t="shared" si="40"/>
        <v>44682</v>
      </c>
      <c r="X108" s="1" t="str">
        <f t="shared" si="41"/>
        <v>Unaudited</v>
      </c>
    </row>
    <row r="109" spans="1:24" x14ac:dyDescent="0.25">
      <c r="A109" s="1" t="s">
        <v>423</v>
      </c>
      <c r="B109" s="1" t="str">
        <f t="shared" si="34"/>
        <v>DEF</v>
      </c>
      <c r="C109" s="1" t="str">
        <f t="shared" si="35"/>
        <v>Default</v>
      </c>
      <c r="D109" s="912">
        <f t="shared" si="36"/>
        <v>1900</v>
      </c>
      <c r="E109" s="913">
        <f t="shared" si="37"/>
        <v>1</v>
      </c>
      <c r="F109" s="966">
        <f t="shared" si="38"/>
        <v>274</v>
      </c>
      <c r="G109" s="912" t="s">
        <v>1038</v>
      </c>
      <c r="H109" s="912" t="s">
        <v>1039</v>
      </c>
      <c r="I109" s="912" t="s">
        <v>389</v>
      </c>
      <c r="J109" s="914">
        <f t="shared" ca="1" si="42"/>
        <v>0.95768209418425454</v>
      </c>
      <c r="K109" s="914">
        <f t="shared" ca="1" si="42"/>
        <v>0.90294502814968303</v>
      </c>
      <c r="L109" s="914">
        <f t="shared" ca="1" si="42"/>
        <v>0.89067172630094316</v>
      </c>
      <c r="M109" s="914">
        <f t="shared" ca="1" si="42"/>
        <v>0.93997582967134286</v>
      </c>
      <c r="N109" s="914">
        <f t="shared" ca="1" si="42"/>
        <v>1.1899422388679608</v>
      </c>
      <c r="O109" s="914">
        <f t="shared" ca="1" si="42"/>
        <v>0.46667129116711653</v>
      </c>
      <c r="P109" s="914">
        <f t="shared" ca="1" si="42"/>
        <v>0.75760629551034941</v>
      </c>
      <c r="Q109" s="914">
        <f t="shared" ca="1" si="42"/>
        <v>0.90866293984852098</v>
      </c>
      <c r="R109" s="914">
        <f t="shared" ca="1" si="42"/>
        <v>0.72393602600937013</v>
      </c>
      <c r="S109" s="914">
        <f t="shared" ca="1" si="42"/>
        <v>3.6943132177350755</v>
      </c>
      <c r="T109" s="914">
        <f t="shared" ca="1" si="42"/>
        <v>0.3589657079990029</v>
      </c>
      <c r="U109" s="914">
        <f t="shared" ca="1" si="42"/>
        <v>1.057560749495881</v>
      </c>
      <c r="V109" s="1" t="str">
        <f t="shared" si="39"/>
        <v>ASR_COMP</v>
      </c>
      <c r="W109" s="913">
        <f t="shared" si="40"/>
        <v>44682</v>
      </c>
      <c r="X109" s="1" t="str">
        <f t="shared" si="41"/>
        <v>Unaudited</v>
      </c>
    </row>
    <row r="110" spans="1:24" x14ac:dyDescent="0.25">
      <c r="A110" s="1" t="s">
        <v>423</v>
      </c>
      <c r="B110" s="1" t="str">
        <f t="shared" si="34"/>
        <v>DEF</v>
      </c>
      <c r="C110" s="1" t="str">
        <f t="shared" si="35"/>
        <v>Default</v>
      </c>
      <c r="D110" s="912">
        <f t="shared" si="36"/>
        <v>1900</v>
      </c>
      <c r="E110" s="913">
        <f t="shared" si="37"/>
        <v>1</v>
      </c>
      <c r="F110" s="966">
        <f t="shared" si="38"/>
        <v>366</v>
      </c>
      <c r="G110" s="912" t="s">
        <v>1038</v>
      </c>
      <c r="H110" s="912" t="s">
        <v>1039</v>
      </c>
      <c r="I110" s="912" t="s">
        <v>389</v>
      </c>
      <c r="J110" s="914">
        <f t="shared" ca="1" si="42"/>
        <v>0.82963612584095703</v>
      </c>
      <c r="K110" s="914">
        <f t="shared" ca="1" si="42"/>
        <v>0.82811640780819884</v>
      </c>
      <c r="L110" s="914">
        <f t="shared" ca="1" si="42"/>
        <v>0.77479760834996725</v>
      </c>
      <c r="M110" s="914">
        <f t="shared" ca="1" si="42"/>
        <v>0.77750241396740438</v>
      </c>
      <c r="N110" s="914">
        <f t="shared" ca="1" si="42"/>
        <v>0.82542902504634053</v>
      </c>
      <c r="O110" s="914">
        <f t="shared" ca="1" si="42"/>
        <v>0.68532960909877905</v>
      </c>
      <c r="P110" s="914">
        <f t="shared" ca="1" si="42"/>
        <v>0.71639748929071501</v>
      </c>
      <c r="Q110" s="914">
        <f t="shared" ca="1" si="42"/>
        <v>0.80117061751252983</v>
      </c>
      <c r="R110" s="914">
        <f t="shared" ca="1" si="42"/>
        <v>0.63421560283359513</v>
      </c>
      <c r="S110" s="914">
        <f t="shared" ca="1" si="42"/>
        <v>1.1677103928412742</v>
      </c>
      <c r="T110" s="914">
        <f t="shared" ca="1" si="42"/>
        <v>1.0629870517319802</v>
      </c>
      <c r="U110" s="914">
        <f t="shared" ca="1" si="42"/>
        <v>1.1344108742559957</v>
      </c>
      <c r="V110" s="1" t="str">
        <f t="shared" si="39"/>
        <v>ASR_COMP</v>
      </c>
      <c r="W110" s="913">
        <f t="shared" si="40"/>
        <v>44682</v>
      </c>
      <c r="X110" s="1" t="str">
        <f t="shared" si="41"/>
        <v>Unaudited</v>
      </c>
    </row>
    <row r="111" spans="1:24" x14ac:dyDescent="0.25">
      <c r="A111" s="1" t="s">
        <v>423</v>
      </c>
      <c r="B111" s="1" t="str">
        <f t="shared" si="34"/>
        <v>DEF</v>
      </c>
      <c r="C111" s="1" t="str">
        <f t="shared" si="35"/>
        <v>Default</v>
      </c>
      <c r="D111" s="912">
        <f t="shared" si="36"/>
        <v>1900</v>
      </c>
      <c r="E111" s="913">
        <f t="shared" si="37"/>
        <v>1</v>
      </c>
      <c r="F111" s="966">
        <f t="shared" si="38"/>
        <v>1</v>
      </c>
      <c r="G111" s="912" t="s">
        <v>1038</v>
      </c>
      <c r="H111" s="912" t="s">
        <v>1040</v>
      </c>
      <c r="I111" s="912" t="s">
        <v>389</v>
      </c>
      <c r="J111" s="914">
        <f t="shared" ca="1" si="42"/>
        <v>0.83073360374515304</v>
      </c>
      <c r="K111" s="914">
        <f t="shared" ca="1" si="42"/>
        <v>0.82906534626830042</v>
      </c>
      <c r="L111" s="914">
        <f t="shared" ca="1" si="42"/>
        <v>0.80665072138424543</v>
      </c>
      <c r="M111" s="914">
        <f t="shared" ca="1" si="42"/>
        <v>0.79914869320581239</v>
      </c>
      <c r="N111" s="914">
        <f t="shared" ca="1" si="42"/>
        <v>0.87416155229291137</v>
      </c>
      <c r="O111" s="914">
        <f t="shared" ca="1" si="42"/>
        <v>0.55991233706050059</v>
      </c>
      <c r="P111" s="914">
        <f t="shared" ca="1" si="42"/>
        <v>0.77647773413304566</v>
      </c>
      <c r="Q111" s="914">
        <f t="shared" ca="1" si="42"/>
        <v>0.77230521815625641</v>
      </c>
      <c r="R111" s="914">
        <f t="shared" ca="1" si="42"/>
        <v>0.66105221227556465</v>
      </c>
      <c r="S111" s="914">
        <f t="shared" ca="1" si="42"/>
        <v>1.3255968665822395</v>
      </c>
      <c r="T111" s="914">
        <f t="shared" ca="1" si="42"/>
        <v>0.64997194769086886</v>
      </c>
      <c r="U111" s="914">
        <f t="shared" ca="1" si="42"/>
        <v>1.0837068761719595</v>
      </c>
      <c r="V111" s="1" t="str">
        <f t="shared" si="39"/>
        <v>ASR_COMP</v>
      </c>
      <c r="W111" s="913">
        <f t="shared" si="40"/>
        <v>44682</v>
      </c>
      <c r="X111" s="1" t="str">
        <f t="shared" si="41"/>
        <v>Unaudited</v>
      </c>
    </row>
    <row r="112" spans="1:24" x14ac:dyDescent="0.25">
      <c r="A112" s="1" t="s">
        <v>423</v>
      </c>
      <c r="B112" s="1" t="str">
        <f t="shared" si="34"/>
        <v>DEF</v>
      </c>
      <c r="C112" s="1" t="str">
        <f t="shared" si="35"/>
        <v>Default</v>
      </c>
      <c r="D112" s="912">
        <f t="shared" si="36"/>
        <v>1900</v>
      </c>
      <c r="E112" s="913">
        <f t="shared" si="37"/>
        <v>1</v>
      </c>
      <c r="F112" s="966">
        <f t="shared" si="38"/>
        <v>91</v>
      </c>
      <c r="G112" s="912" t="s">
        <v>1041</v>
      </c>
      <c r="H112" s="912" t="s">
        <v>1039</v>
      </c>
      <c r="I112" s="912" t="s">
        <v>389</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0.1257492114139262</v>
      </c>
      <c r="K112" s="914">
        <f t="shared" ca="1" si="43"/>
        <v>3.0320915604070291E-2</v>
      </c>
      <c r="L112" s="914">
        <f t="shared" ca="1" si="43"/>
        <v>2.2471176122512588</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ASR_COMP</v>
      </c>
      <c r="W112" s="913">
        <f t="shared" si="40"/>
        <v>44682</v>
      </c>
      <c r="X112" s="1" t="str">
        <f t="shared" si="41"/>
        <v>Unaudited</v>
      </c>
    </row>
    <row r="113" spans="1:24" x14ac:dyDescent="0.25">
      <c r="A113" s="1" t="s">
        <v>423</v>
      </c>
      <c r="B113" s="1" t="str">
        <f t="shared" si="34"/>
        <v>DEF</v>
      </c>
      <c r="C113" s="1" t="str">
        <f t="shared" si="35"/>
        <v>Default</v>
      </c>
      <c r="D113" s="912">
        <f t="shared" si="36"/>
        <v>1900</v>
      </c>
      <c r="E113" s="913">
        <f t="shared" si="37"/>
        <v>1</v>
      </c>
      <c r="F113" s="966">
        <f t="shared" si="38"/>
        <v>182</v>
      </c>
      <c r="G113" s="912" t="s">
        <v>1041</v>
      </c>
      <c r="H113" s="912" t="s">
        <v>1039</v>
      </c>
      <c r="I113" s="912" t="s">
        <v>389</v>
      </c>
      <c r="J113" s="914">
        <f t="shared" ca="1" si="43"/>
        <v>0.12673438417267791</v>
      </c>
      <c r="K113" s="914">
        <f t="shared" ca="1" si="43"/>
        <v>3.0385012210245598E-2</v>
      </c>
      <c r="L113" s="914">
        <f t="shared" ca="1" si="43"/>
        <v>2.15633042890813</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ASR_COMP</v>
      </c>
      <c r="W113" s="913">
        <f t="shared" si="40"/>
        <v>44682</v>
      </c>
      <c r="X113" s="1" t="str">
        <f t="shared" si="41"/>
        <v>Unaudited</v>
      </c>
    </row>
    <row r="114" spans="1:24" x14ac:dyDescent="0.25">
      <c r="A114" s="1" t="s">
        <v>423</v>
      </c>
      <c r="B114" s="1" t="str">
        <f t="shared" si="34"/>
        <v>DEF</v>
      </c>
      <c r="C114" s="1" t="str">
        <f t="shared" si="35"/>
        <v>Default</v>
      </c>
      <c r="D114" s="912">
        <f t="shared" si="36"/>
        <v>1900</v>
      </c>
      <c r="E114" s="913">
        <f t="shared" si="37"/>
        <v>1</v>
      </c>
      <c r="F114" s="966">
        <f t="shared" si="38"/>
        <v>274</v>
      </c>
      <c r="G114" s="912" t="s">
        <v>1041</v>
      </c>
      <c r="H114" s="912" t="s">
        <v>1039</v>
      </c>
      <c r="I114" s="912" t="s">
        <v>389</v>
      </c>
      <c r="J114" s="914">
        <f t="shared" ca="1" si="43"/>
        <v>0.12456276345192505</v>
      </c>
      <c r="K114" s="914">
        <f t="shared" ca="1" si="43"/>
        <v>2.9095398476801867E-2</v>
      </c>
      <c r="L114" s="914">
        <f t="shared" ca="1" si="43"/>
        <v>1.9814043152105638</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ASR_COMP</v>
      </c>
      <c r="W114" s="913">
        <f t="shared" si="40"/>
        <v>44682</v>
      </c>
      <c r="X114" s="1" t="str">
        <f t="shared" si="41"/>
        <v>Unaudited</v>
      </c>
    </row>
    <row r="115" spans="1:24" x14ac:dyDescent="0.25">
      <c r="A115" s="1" t="s">
        <v>423</v>
      </c>
      <c r="B115" s="1" t="str">
        <f t="shared" si="34"/>
        <v>DEF</v>
      </c>
      <c r="C115" s="1" t="str">
        <f t="shared" si="35"/>
        <v>Default</v>
      </c>
      <c r="D115" s="912">
        <f t="shared" si="36"/>
        <v>1900</v>
      </c>
      <c r="E115" s="913">
        <f t="shared" si="37"/>
        <v>1</v>
      </c>
      <c r="F115" s="966">
        <f t="shared" si="38"/>
        <v>366</v>
      </c>
      <c r="G115" s="912" t="s">
        <v>1041</v>
      </c>
      <c r="H115" s="912" t="s">
        <v>1039</v>
      </c>
      <c r="I115" s="912" t="s">
        <v>389</v>
      </c>
      <c r="J115" s="914">
        <f t="shared" ca="1" si="43"/>
        <v>9.4408896133623715E-2</v>
      </c>
      <c r="K115" s="914">
        <f t="shared" ca="1" si="43"/>
        <v>2.4973053142264636E-2</v>
      </c>
      <c r="L115" s="914">
        <f t="shared" ca="1" si="43"/>
        <v>1.0625965896608141</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ASR_COMP</v>
      </c>
      <c r="W115" s="913">
        <f t="shared" si="40"/>
        <v>44682</v>
      </c>
      <c r="X115" s="1" t="str">
        <f t="shared" si="41"/>
        <v>Unaudited</v>
      </c>
    </row>
    <row r="116" spans="1:24" x14ac:dyDescent="0.25">
      <c r="A116" s="1" t="s">
        <v>423</v>
      </c>
      <c r="B116" s="1" t="str">
        <f t="shared" si="34"/>
        <v>DEF</v>
      </c>
      <c r="C116" s="1" t="str">
        <f t="shared" si="35"/>
        <v>Default</v>
      </c>
      <c r="D116" s="912">
        <f t="shared" si="36"/>
        <v>1900</v>
      </c>
      <c r="E116" s="913">
        <f t="shared" si="37"/>
        <v>1</v>
      </c>
      <c r="F116" s="966">
        <f t="shared" si="38"/>
        <v>1</v>
      </c>
      <c r="G116" s="912" t="s">
        <v>1041</v>
      </c>
      <c r="H116" s="912" t="s">
        <v>1040</v>
      </c>
      <c r="I116" s="912" t="s">
        <v>389</v>
      </c>
      <c r="J116" s="914">
        <f t="shared" ca="1" si="43"/>
        <v>0.10807906717179039</v>
      </c>
      <c r="K116" s="914">
        <f t="shared" ca="1" si="43"/>
        <v>2.7285494000084023E-2</v>
      </c>
      <c r="L116" s="914">
        <f t="shared" ca="1" si="43"/>
        <v>1.4284921896598275</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ASR_COMP</v>
      </c>
      <c r="W116" s="913">
        <f t="shared" si="40"/>
        <v>44682</v>
      </c>
      <c r="X116" s="1" t="str">
        <f t="shared" si="41"/>
        <v>Unaudited</v>
      </c>
    </row>
    <row r="117" spans="1:24" x14ac:dyDescent="0.25">
      <c r="A117" s="1" t="s">
        <v>423</v>
      </c>
      <c r="B117" s="1" t="str">
        <f t="shared" si="34"/>
        <v>DEF</v>
      </c>
      <c r="C117" s="1" t="str">
        <f t="shared" si="35"/>
        <v>Default</v>
      </c>
      <c r="D117" s="912">
        <f t="shared" si="36"/>
        <v>1900</v>
      </c>
      <c r="E117" s="913">
        <f t="shared" si="37"/>
        <v>1</v>
      </c>
      <c r="F117" s="966">
        <f t="shared" si="38"/>
        <v>91</v>
      </c>
      <c r="G117" s="912" t="s">
        <v>1042</v>
      </c>
      <c r="H117" s="912" t="s">
        <v>1039</v>
      </c>
      <c r="I117" s="912" t="s">
        <v>389</v>
      </c>
      <c r="J117" s="914">
        <f t="shared" ca="1" si="43"/>
        <v>9.2763964790127829E-2</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ASR_COMP</v>
      </c>
      <c r="W117" s="913">
        <f t="shared" si="40"/>
        <v>44682</v>
      </c>
      <c r="X117" s="1" t="str">
        <f t="shared" si="41"/>
        <v>Unaudited</v>
      </c>
    </row>
    <row r="118" spans="1:24" x14ac:dyDescent="0.25">
      <c r="A118" s="1" t="s">
        <v>423</v>
      </c>
      <c r="B118" s="1" t="str">
        <f t="shared" si="34"/>
        <v>DEF</v>
      </c>
      <c r="C118" s="1" t="str">
        <f t="shared" si="35"/>
        <v>Default</v>
      </c>
      <c r="D118" s="912">
        <f t="shared" si="36"/>
        <v>1900</v>
      </c>
      <c r="E118" s="913">
        <f t="shared" si="37"/>
        <v>1</v>
      </c>
      <c r="F118" s="966">
        <f t="shared" si="38"/>
        <v>182</v>
      </c>
      <c r="G118" s="912" t="s">
        <v>1042</v>
      </c>
      <c r="H118" s="912" t="s">
        <v>1039</v>
      </c>
      <c r="I118" s="912" t="s">
        <v>389</v>
      </c>
      <c r="J118" s="914">
        <f t="shared" ca="1" si="43"/>
        <v>3.9709921343205022E-2</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ASR_COMP</v>
      </c>
      <c r="W118" s="913">
        <f t="shared" si="40"/>
        <v>44682</v>
      </c>
      <c r="X118" s="1" t="str">
        <f t="shared" si="41"/>
        <v>Unaudited</v>
      </c>
    </row>
    <row r="119" spans="1:24" x14ac:dyDescent="0.25">
      <c r="A119" s="1" t="s">
        <v>423</v>
      </c>
      <c r="B119" s="1" t="str">
        <f t="shared" si="34"/>
        <v>DEF</v>
      </c>
      <c r="C119" s="1" t="str">
        <f t="shared" si="35"/>
        <v>Default</v>
      </c>
      <c r="D119" s="912">
        <f t="shared" si="36"/>
        <v>1900</v>
      </c>
      <c r="E119" s="913">
        <f t="shared" si="37"/>
        <v>1</v>
      </c>
      <c r="F119" s="966">
        <f t="shared" si="38"/>
        <v>274</v>
      </c>
      <c r="G119" s="912" t="s">
        <v>1042</v>
      </c>
      <c r="H119" s="912" t="s">
        <v>1039</v>
      </c>
      <c r="I119" s="912" t="s">
        <v>389</v>
      </c>
      <c r="J119" s="914">
        <f t="shared" ca="1" si="43"/>
        <v>-9.7174184154432797E-2</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ASR_COMP</v>
      </c>
      <c r="W119" s="913">
        <f t="shared" si="40"/>
        <v>44682</v>
      </c>
      <c r="X119" s="1" t="str">
        <f t="shared" si="41"/>
        <v>Unaudited</v>
      </c>
    </row>
    <row r="120" spans="1:24" x14ac:dyDescent="0.25">
      <c r="A120" s="1" t="s">
        <v>423</v>
      </c>
      <c r="B120" s="1" t="str">
        <f t="shared" si="34"/>
        <v>DEF</v>
      </c>
      <c r="C120" s="1" t="str">
        <f t="shared" si="35"/>
        <v>Default</v>
      </c>
      <c r="D120" s="912">
        <f t="shared" si="36"/>
        <v>1900</v>
      </c>
      <c r="E120" s="913">
        <f t="shared" si="37"/>
        <v>1</v>
      </c>
      <c r="F120" s="966">
        <f t="shared" si="38"/>
        <v>366</v>
      </c>
      <c r="G120" s="912" t="s">
        <v>1042</v>
      </c>
      <c r="H120" s="912" t="s">
        <v>1039</v>
      </c>
      <c r="I120" s="912" t="s">
        <v>389</v>
      </c>
      <c r="J120" s="914">
        <f t="shared" ca="1" si="43"/>
        <v>6.2336418369278841E-2</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ASR_COMP</v>
      </c>
      <c r="W120" s="913">
        <f t="shared" si="40"/>
        <v>44682</v>
      </c>
      <c r="X120" s="1" t="str">
        <f t="shared" si="41"/>
        <v>Unaudited</v>
      </c>
    </row>
    <row r="121" spans="1:24" x14ac:dyDescent="0.25">
      <c r="A121" s="1" t="s">
        <v>423</v>
      </c>
      <c r="B121" s="1" t="str">
        <f t="shared" si="34"/>
        <v>DEF</v>
      </c>
      <c r="C121" s="1" t="str">
        <f t="shared" si="35"/>
        <v>Default</v>
      </c>
      <c r="D121" s="912">
        <f t="shared" si="36"/>
        <v>1900</v>
      </c>
      <c r="E121" s="913">
        <f t="shared" si="37"/>
        <v>1</v>
      </c>
      <c r="F121" s="966">
        <f t="shared" si="38"/>
        <v>1</v>
      </c>
      <c r="G121" s="912" t="s">
        <v>1042</v>
      </c>
      <c r="H121" s="912" t="s">
        <v>1040</v>
      </c>
      <c r="I121" s="912" t="s">
        <v>389</v>
      </c>
      <c r="J121" s="914">
        <f t="shared" ca="1" si="43"/>
        <v>4.7561937442249985E-2</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ASR_COMP</v>
      </c>
      <c r="W121" s="913">
        <f t="shared" si="40"/>
        <v>44682</v>
      </c>
      <c r="X121" s="1" t="str">
        <f t="shared" si="41"/>
        <v>Unaudited</v>
      </c>
    </row>
    <row r="122" spans="1:24" x14ac:dyDescent="0.25">
      <c r="A122" s="1" t="s">
        <v>423</v>
      </c>
      <c r="B122" s="1" t="str">
        <f t="shared" si="34"/>
        <v>DEF</v>
      </c>
      <c r="C122" s="1" t="str">
        <f t="shared" si="35"/>
        <v>Default</v>
      </c>
      <c r="D122" s="912">
        <f t="shared" si="36"/>
        <v>1900</v>
      </c>
      <c r="E122" s="913">
        <f t="shared" si="37"/>
        <v>1</v>
      </c>
      <c r="F122" s="966">
        <f t="shared" si="38"/>
        <v>91</v>
      </c>
      <c r="G122" s="912" t="s">
        <v>1038</v>
      </c>
      <c r="H122" s="912" t="s">
        <v>1039</v>
      </c>
      <c r="I122" s="912" t="s">
        <v>390</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0.74455187870147632</v>
      </c>
      <c r="K122" s="914">
        <f t="shared" ca="1" si="44"/>
        <v>0.75730102978939606</v>
      </c>
      <c r="L122" s="914">
        <f t="shared" ca="1" si="44"/>
        <v>0.68633045471852938</v>
      </c>
      <c r="M122" s="914">
        <f t="shared" ca="1" si="44"/>
        <v>0.75037154221901314</v>
      </c>
      <c r="N122" s="914">
        <f t="shared" ca="1" si="44"/>
        <v>0.84695805448541794</v>
      </c>
      <c r="O122" s="914">
        <f t="shared" ca="1" si="44"/>
        <v>0.64352611273846272</v>
      </c>
      <c r="P122" s="914">
        <f t="shared" ca="1" si="44"/>
        <v>0.75769903017319984</v>
      </c>
      <c r="Q122" s="914">
        <f t="shared" ca="1" si="44"/>
        <v>0.65923381079159615</v>
      </c>
      <c r="R122" s="914">
        <f t="shared" ca="1" si="44"/>
        <v>0.47863947480999219</v>
      </c>
      <c r="S122" s="914">
        <f t="shared" ca="1" si="43"/>
        <v>0.69816292124918777</v>
      </c>
      <c r="T122" s="914">
        <f t="shared" ca="1" si="44"/>
        <v>0.65439955149904272</v>
      </c>
      <c r="U122" s="914">
        <f t="shared" ca="1" si="44"/>
        <v>0.73127811287932076</v>
      </c>
      <c r="V122" s="1" t="str">
        <f t="shared" si="39"/>
        <v>ASR_COMP</v>
      </c>
      <c r="W122" s="913">
        <f t="shared" si="40"/>
        <v>44682</v>
      </c>
      <c r="X122" s="1" t="str">
        <f t="shared" si="41"/>
        <v>Unaudited</v>
      </c>
    </row>
    <row r="123" spans="1:24" x14ac:dyDescent="0.25">
      <c r="A123" s="1" t="s">
        <v>423</v>
      </c>
      <c r="B123" s="1" t="str">
        <f t="shared" si="34"/>
        <v>DEF</v>
      </c>
      <c r="C123" s="1" t="str">
        <f t="shared" si="35"/>
        <v>Default</v>
      </c>
      <c r="D123" s="912">
        <f t="shared" si="36"/>
        <v>1900</v>
      </c>
      <c r="E123" s="913">
        <f t="shared" si="37"/>
        <v>1</v>
      </c>
      <c r="F123" s="966">
        <f t="shared" si="38"/>
        <v>182</v>
      </c>
      <c r="G123" s="912" t="s">
        <v>1038</v>
      </c>
      <c r="H123" s="912" t="s">
        <v>1039</v>
      </c>
      <c r="I123" s="912" t="s">
        <v>390</v>
      </c>
      <c r="J123" s="914">
        <f t="shared" ca="1" si="44"/>
        <v>0.79855638106006144</v>
      </c>
      <c r="K123" s="914">
        <f t="shared" ca="1" si="44"/>
        <v>0.83515629299138505</v>
      </c>
      <c r="L123" s="914">
        <f t="shared" ca="1" si="44"/>
        <v>0.87530669250369708</v>
      </c>
      <c r="M123" s="914">
        <f t="shared" ca="1" si="44"/>
        <v>0.80938560885286104</v>
      </c>
      <c r="N123" s="914">
        <f t="shared" ca="1" si="44"/>
        <v>0.88529771050915251</v>
      </c>
      <c r="O123" s="914">
        <f t="shared" ca="1" si="44"/>
        <v>0.54680530926115112</v>
      </c>
      <c r="P123" s="914">
        <f t="shared" ca="1" si="44"/>
        <v>0.58679667010284753</v>
      </c>
      <c r="Q123" s="914">
        <f t="shared" ca="1" si="44"/>
        <v>0.49760743480794795</v>
      </c>
      <c r="R123" s="914">
        <f t="shared" ca="1" si="44"/>
        <v>0.46351296246473567</v>
      </c>
      <c r="S123" s="914">
        <f t="shared" ca="1" si="43"/>
        <v>0.60682570524904544</v>
      </c>
      <c r="T123" s="914">
        <f t="shared" ca="1" si="44"/>
        <v>0.50954453495788143</v>
      </c>
      <c r="U123" s="914">
        <f t="shared" ca="1" si="44"/>
        <v>0.69021192924524644</v>
      </c>
      <c r="V123" s="1" t="str">
        <f t="shared" si="39"/>
        <v>ASR_COMP</v>
      </c>
      <c r="W123" s="913">
        <f t="shared" si="40"/>
        <v>44682</v>
      </c>
      <c r="X123" s="1" t="str">
        <f t="shared" si="41"/>
        <v>Unaudited</v>
      </c>
    </row>
    <row r="124" spans="1:24" x14ac:dyDescent="0.25">
      <c r="A124" s="1" t="s">
        <v>423</v>
      </c>
      <c r="B124" s="1" t="str">
        <f t="shared" si="34"/>
        <v>DEF</v>
      </c>
      <c r="C124" s="1" t="str">
        <f t="shared" si="35"/>
        <v>Default</v>
      </c>
      <c r="D124" s="912">
        <f t="shared" si="36"/>
        <v>1900</v>
      </c>
      <c r="E124" s="913">
        <f t="shared" si="37"/>
        <v>1</v>
      </c>
      <c r="F124" s="966">
        <f t="shared" si="38"/>
        <v>274</v>
      </c>
      <c r="G124" s="912" t="s">
        <v>1038</v>
      </c>
      <c r="H124" s="912" t="s">
        <v>1039</v>
      </c>
      <c r="I124" s="912" t="s">
        <v>390</v>
      </c>
      <c r="J124" s="914">
        <f t="shared" ca="1" si="44"/>
        <v>0.86098614659710027</v>
      </c>
      <c r="K124" s="914">
        <f t="shared" ca="1" si="44"/>
        <v>0.90762403544064929</v>
      </c>
      <c r="L124" s="914">
        <f t="shared" ca="1" si="44"/>
        <v>0.9502250225349983</v>
      </c>
      <c r="M124" s="914">
        <f t="shared" ca="1" si="44"/>
        <v>0.80278695019238111</v>
      </c>
      <c r="N124" s="914">
        <f t="shared" ca="1" si="44"/>
        <v>1.0892184847261694</v>
      </c>
      <c r="O124" s="914">
        <f t="shared" ca="1" si="44"/>
        <v>0.60552554004281756</v>
      </c>
      <c r="P124" s="914">
        <f t="shared" ca="1" si="44"/>
        <v>1.0242994146707431</v>
      </c>
      <c r="Q124" s="914">
        <f t="shared" ca="1" si="44"/>
        <v>0.55228063587227794</v>
      </c>
      <c r="R124" s="914">
        <f t="shared" ca="1" si="44"/>
        <v>0.41532715225119399</v>
      </c>
      <c r="S124" s="914">
        <f t="shared" ca="1" si="43"/>
        <v>1.4661949043305593</v>
      </c>
      <c r="T124" s="914">
        <f t="shared" ca="1" si="44"/>
        <v>0.32121893503119009</v>
      </c>
      <c r="U124" s="914">
        <f t="shared" ca="1" si="44"/>
        <v>0.53128168845146606</v>
      </c>
      <c r="V124" s="1" t="str">
        <f t="shared" si="39"/>
        <v>ASR_COMP</v>
      </c>
      <c r="W124" s="913">
        <f t="shared" si="40"/>
        <v>44682</v>
      </c>
      <c r="X124" s="1" t="str">
        <f t="shared" si="41"/>
        <v>Unaudited</v>
      </c>
    </row>
    <row r="125" spans="1:24" x14ac:dyDescent="0.25">
      <c r="A125" s="1" t="s">
        <v>423</v>
      </c>
      <c r="B125" s="1" t="str">
        <f t="shared" si="34"/>
        <v>DEF</v>
      </c>
      <c r="C125" s="1" t="str">
        <f t="shared" si="35"/>
        <v>Default</v>
      </c>
      <c r="D125" s="912">
        <f t="shared" si="36"/>
        <v>1900</v>
      </c>
      <c r="E125" s="913">
        <f t="shared" si="37"/>
        <v>1</v>
      </c>
      <c r="F125" s="966">
        <f t="shared" si="38"/>
        <v>366</v>
      </c>
      <c r="G125" s="912" t="s">
        <v>1038</v>
      </c>
      <c r="H125" s="912" t="s">
        <v>1039</v>
      </c>
      <c r="I125" s="912" t="s">
        <v>390</v>
      </c>
      <c r="J125" s="914">
        <f t="shared" ca="1" si="44"/>
        <v>0.79809123335191656</v>
      </c>
      <c r="K125" s="914">
        <f t="shared" ca="1" si="44"/>
        <v>0.80688663321016441</v>
      </c>
      <c r="L125" s="914">
        <f t="shared" ca="1" si="44"/>
        <v>0.76819879503080135</v>
      </c>
      <c r="M125" s="914">
        <f t="shared" ca="1" si="44"/>
        <v>0.74528824911665204</v>
      </c>
      <c r="N125" s="914">
        <f t="shared" ca="1" si="44"/>
        <v>0.81616553104603551</v>
      </c>
      <c r="O125" s="914">
        <f t="shared" ca="1" si="44"/>
        <v>0.55881967450720171</v>
      </c>
      <c r="P125" s="914">
        <f t="shared" ca="1" si="44"/>
        <v>0.6201921612016138</v>
      </c>
      <c r="Q125" s="914">
        <f t="shared" ca="1" si="44"/>
        <v>0.94313171782615568</v>
      </c>
      <c r="R125" s="914">
        <f t="shared" ca="1" si="44"/>
        <v>0.67627577249357995</v>
      </c>
      <c r="S125" s="914">
        <f t="shared" ca="1" si="43"/>
        <v>1.070045519344041</v>
      </c>
      <c r="T125" s="914">
        <f t="shared" ca="1" si="44"/>
        <v>0.85185812009605633</v>
      </c>
      <c r="U125" s="914">
        <f t="shared" ca="1" si="44"/>
        <v>1.0029326634926237</v>
      </c>
      <c r="V125" s="1" t="str">
        <f t="shared" si="39"/>
        <v>ASR_COMP</v>
      </c>
      <c r="W125" s="913">
        <f t="shared" si="40"/>
        <v>44682</v>
      </c>
      <c r="X125" s="1" t="str">
        <f t="shared" si="41"/>
        <v>Unaudited</v>
      </c>
    </row>
    <row r="126" spans="1:24" x14ac:dyDescent="0.25">
      <c r="A126" s="1" t="s">
        <v>423</v>
      </c>
      <c r="B126" s="1" t="str">
        <f t="shared" si="34"/>
        <v>DEF</v>
      </c>
      <c r="C126" s="1" t="str">
        <f t="shared" si="35"/>
        <v>Default</v>
      </c>
      <c r="D126" s="912">
        <f t="shared" si="36"/>
        <v>1900</v>
      </c>
      <c r="E126" s="913">
        <f t="shared" si="37"/>
        <v>1</v>
      </c>
      <c r="F126" s="966">
        <f t="shared" si="38"/>
        <v>1</v>
      </c>
      <c r="G126" s="912" t="s">
        <v>1038</v>
      </c>
      <c r="H126" s="912" t="s">
        <v>1040</v>
      </c>
      <c r="I126" s="912" t="s">
        <v>390</v>
      </c>
      <c r="J126" s="914">
        <f t="shared" ca="1" si="44"/>
        <v>0.78307234497170441</v>
      </c>
      <c r="K126" s="914">
        <f t="shared" ca="1" si="44"/>
        <v>0.82001029859461438</v>
      </c>
      <c r="L126" s="914">
        <f t="shared" ca="1" si="44"/>
        <v>0.79613710764968726</v>
      </c>
      <c r="M126" s="914">
        <f t="shared" ca="1" si="44"/>
        <v>0.76555140068374927</v>
      </c>
      <c r="N126" s="914">
        <f t="shared" ca="1" si="44"/>
        <v>0.86327794898920784</v>
      </c>
      <c r="O126" s="914">
        <f t="shared" ca="1" si="44"/>
        <v>0.58244253221564679</v>
      </c>
      <c r="P126" s="914">
        <f t="shared" ca="1" si="44"/>
        <v>0.68700959027019581</v>
      </c>
      <c r="Q126" s="914">
        <f t="shared" ca="1" si="44"/>
        <v>0.7602306951337614</v>
      </c>
      <c r="R126" s="914">
        <f t="shared" ca="1" si="44"/>
        <v>0.59935894880081364</v>
      </c>
      <c r="S126" s="914">
        <f t="shared" ca="1" si="43"/>
        <v>1.0224593438913665</v>
      </c>
      <c r="T126" s="914">
        <f t="shared" ca="1" si="44"/>
        <v>0.58285944504312526</v>
      </c>
      <c r="U126" s="914">
        <f t="shared" ca="1" si="44"/>
        <v>0.77083417041349001</v>
      </c>
      <c r="V126" s="1" t="str">
        <f t="shared" si="39"/>
        <v>ASR_COMP</v>
      </c>
      <c r="W126" s="913">
        <f t="shared" si="40"/>
        <v>44682</v>
      </c>
      <c r="X126" s="1" t="str">
        <f t="shared" si="41"/>
        <v>Unaudited</v>
      </c>
    </row>
    <row r="127" spans="1:24" x14ac:dyDescent="0.25">
      <c r="A127" s="1" t="s">
        <v>423</v>
      </c>
      <c r="B127" s="1" t="str">
        <f t="shared" si="34"/>
        <v>DEF</v>
      </c>
      <c r="C127" s="1" t="str">
        <f t="shared" si="35"/>
        <v>Default</v>
      </c>
      <c r="D127" s="912">
        <f t="shared" si="36"/>
        <v>1900</v>
      </c>
      <c r="E127" s="913">
        <f t="shared" si="37"/>
        <v>1</v>
      </c>
      <c r="F127" s="966">
        <f t="shared" si="38"/>
        <v>91</v>
      </c>
      <c r="G127" s="912" t="s">
        <v>1041</v>
      </c>
      <c r="H127" s="912" t="s">
        <v>1039</v>
      </c>
      <c r="I127" s="912" t="s">
        <v>390</v>
      </c>
      <c r="J127" s="914">
        <f t="shared" ca="1" si="44"/>
        <v>0.12037705144074971</v>
      </c>
      <c r="K127" s="914">
        <f t="shared" ca="1" si="44"/>
        <v>2.9277161463617911E-2</v>
      </c>
      <c r="L127" s="914">
        <f t="shared" ca="1" si="44"/>
        <v>2.5697382862226994</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ASR_COMP</v>
      </c>
      <c r="W127" s="913">
        <f t="shared" si="40"/>
        <v>44682</v>
      </c>
      <c r="X127" s="1" t="str">
        <f t="shared" si="41"/>
        <v>Unaudited</v>
      </c>
    </row>
    <row r="128" spans="1:24" x14ac:dyDescent="0.25">
      <c r="A128" s="1" t="s">
        <v>423</v>
      </c>
      <c r="B128" s="1" t="str">
        <f t="shared" si="34"/>
        <v>DEF</v>
      </c>
      <c r="C128" s="1" t="str">
        <f t="shared" si="35"/>
        <v>Default</v>
      </c>
      <c r="D128" s="912">
        <f t="shared" si="36"/>
        <v>1900</v>
      </c>
      <c r="E128" s="913">
        <f t="shared" si="37"/>
        <v>1</v>
      </c>
      <c r="F128" s="966">
        <f t="shared" si="38"/>
        <v>182</v>
      </c>
      <c r="G128" s="912" t="s">
        <v>1041</v>
      </c>
      <c r="H128" s="912" t="s">
        <v>1039</v>
      </c>
      <c r="I128" s="912" t="s">
        <v>390</v>
      </c>
      <c r="J128" s="914">
        <f t="shared" ca="1" si="44"/>
        <v>0.11892789853978381</v>
      </c>
      <c r="K128" s="914">
        <f t="shared" ca="1" si="44"/>
        <v>2.8691990135137426E-2</v>
      </c>
      <c r="L128" s="914">
        <f t="shared" ca="1" si="44"/>
        <v>2.3739853054388771</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ASR_COMP</v>
      </c>
      <c r="W128" s="913">
        <f t="shared" si="40"/>
        <v>44682</v>
      </c>
      <c r="X128" s="1" t="str">
        <f t="shared" si="41"/>
        <v>Unaudited</v>
      </c>
    </row>
    <row r="129" spans="1:24" x14ac:dyDescent="0.25">
      <c r="A129" s="1" t="s">
        <v>423</v>
      </c>
      <c r="B129" s="1" t="str">
        <f t="shared" si="34"/>
        <v>DEF</v>
      </c>
      <c r="C129" s="1" t="str">
        <f t="shared" si="35"/>
        <v>Default</v>
      </c>
      <c r="D129" s="912">
        <f t="shared" si="36"/>
        <v>1900</v>
      </c>
      <c r="E129" s="913">
        <f t="shared" si="37"/>
        <v>1</v>
      </c>
      <c r="F129" s="966">
        <f t="shared" si="38"/>
        <v>274</v>
      </c>
      <c r="G129" s="912" t="s">
        <v>1041</v>
      </c>
      <c r="H129" s="912" t="s">
        <v>1039</v>
      </c>
      <c r="I129" s="912" t="s">
        <v>390</v>
      </c>
      <c r="J129" s="914">
        <f t="shared" ca="1" si="44"/>
        <v>0.11933394259893396</v>
      </c>
      <c r="K129" s="914">
        <f t="shared" ca="1" si="44"/>
        <v>2.8330999498162399E-2</v>
      </c>
      <c r="L129" s="914">
        <f t="shared" ca="1" si="44"/>
        <v>2.2365711415623055</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ASR_COMP</v>
      </c>
      <c r="W129" s="913">
        <f t="shared" si="40"/>
        <v>44682</v>
      </c>
      <c r="X129" s="1" t="str">
        <f t="shared" si="41"/>
        <v>Unaudited</v>
      </c>
    </row>
    <row r="130" spans="1:24" x14ac:dyDescent="0.25">
      <c r="A130" s="1" t="s">
        <v>423</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1041</v>
      </c>
      <c r="H130" s="912" t="s">
        <v>1039</v>
      </c>
      <c r="I130" s="912" t="s">
        <v>390</v>
      </c>
      <c r="J130" s="914">
        <f t="shared" ca="1" si="44"/>
        <v>9.4408896133623632E-2</v>
      </c>
      <c r="K130" s="914">
        <f t="shared" ca="1" si="44"/>
        <v>2.2537959581370826E-2</v>
      </c>
      <c r="L130" s="914">
        <f t="shared" ca="1" si="44"/>
        <v>1.2556297773645002</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ASR_COMP</v>
      </c>
      <c r="W130" s="913">
        <f t="shared" ref="W130:W161" si="51">file_date</f>
        <v>44682</v>
      </c>
      <c r="X130" s="1" t="str">
        <f t="shared" ref="X130:X161" si="52">status</f>
        <v>Unaudited</v>
      </c>
    </row>
    <row r="131" spans="1:24" x14ac:dyDescent="0.25">
      <c r="A131" s="1" t="s">
        <v>423</v>
      </c>
      <c r="B131" s="1" t="str">
        <f t="shared" si="45"/>
        <v>DEF</v>
      </c>
      <c r="C131" s="1" t="str">
        <f t="shared" si="46"/>
        <v>Default</v>
      </c>
      <c r="D131" s="912">
        <f t="shared" si="47"/>
        <v>1900</v>
      </c>
      <c r="E131" s="913">
        <f t="shared" si="48"/>
        <v>1</v>
      </c>
      <c r="F131" s="966">
        <f t="shared" si="49"/>
        <v>1</v>
      </c>
      <c r="G131" s="912" t="s">
        <v>1041</v>
      </c>
      <c r="H131" s="912" t="s">
        <v>1040</v>
      </c>
      <c r="I131" s="912" t="s">
        <v>390</v>
      </c>
      <c r="J131" s="914">
        <f t="shared" ca="1" si="44"/>
        <v>0.105712528774298</v>
      </c>
      <c r="K131" s="914">
        <f t="shared" ca="1" si="44"/>
        <v>2.5352226132714144E-2</v>
      </c>
      <c r="L131" s="914">
        <f t="shared" ca="1" si="44"/>
        <v>1.6584938763803789</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ASR_COMP</v>
      </c>
      <c r="W131" s="913">
        <f t="shared" si="51"/>
        <v>44682</v>
      </c>
      <c r="X131" s="1" t="str">
        <f t="shared" si="52"/>
        <v>Unaudited</v>
      </c>
    </row>
    <row r="132" spans="1:24" x14ac:dyDescent="0.25">
      <c r="A132" s="1" t="s">
        <v>423</v>
      </c>
      <c r="B132" s="1" t="str">
        <f t="shared" si="45"/>
        <v>DEF</v>
      </c>
      <c r="C132" s="1" t="str">
        <f t="shared" si="46"/>
        <v>Default</v>
      </c>
      <c r="D132" s="912">
        <f t="shared" si="47"/>
        <v>1900</v>
      </c>
      <c r="E132" s="913">
        <f t="shared" si="48"/>
        <v>1</v>
      </c>
      <c r="F132" s="966">
        <f t="shared" si="49"/>
        <v>91</v>
      </c>
      <c r="G132" s="912" t="s">
        <v>1042</v>
      </c>
      <c r="H132" s="912" t="s">
        <v>1039</v>
      </c>
      <c r="I132" s="912" t="s">
        <v>390</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0.12132570361606254</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ASR_COMP</v>
      </c>
      <c r="W132" s="913">
        <f t="shared" si="51"/>
        <v>44682</v>
      </c>
      <c r="X132" s="1" t="str">
        <f t="shared" si="52"/>
        <v>Unaudited</v>
      </c>
    </row>
    <row r="133" spans="1:24" x14ac:dyDescent="0.25">
      <c r="A133" s="1" t="s">
        <v>423</v>
      </c>
      <c r="B133" s="1" t="str">
        <f t="shared" si="45"/>
        <v>DEF</v>
      </c>
      <c r="C133" s="1" t="str">
        <f t="shared" si="46"/>
        <v>Default</v>
      </c>
      <c r="D133" s="912">
        <f t="shared" si="47"/>
        <v>1900</v>
      </c>
      <c r="E133" s="913">
        <f t="shared" si="48"/>
        <v>1</v>
      </c>
      <c r="F133" s="966">
        <f t="shared" si="49"/>
        <v>182</v>
      </c>
      <c r="G133" s="912" t="s">
        <v>1042</v>
      </c>
      <c r="H133" s="912" t="s">
        <v>1039</v>
      </c>
      <c r="I133" s="912" t="s">
        <v>390</v>
      </c>
      <c r="J133" s="914">
        <f t="shared" ca="1" si="53"/>
        <v>6.8929163243899721E-2</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ASR_COMP</v>
      </c>
      <c r="W133" s="913">
        <f t="shared" si="51"/>
        <v>44682</v>
      </c>
      <c r="X133" s="1" t="str">
        <f t="shared" si="52"/>
        <v>Unaudited</v>
      </c>
    </row>
    <row r="134" spans="1:24" x14ac:dyDescent="0.25">
      <c r="A134" s="1" t="s">
        <v>423</v>
      </c>
      <c r="B134" s="1" t="str">
        <f t="shared" si="45"/>
        <v>DEF</v>
      </c>
      <c r="C134" s="1" t="str">
        <f t="shared" si="46"/>
        <v>Default</v>
      </c>
      <c r="D134" s="912">
        <f t="shared" si="47"/>
        <v>1900</v>
      </c>
      <c r="E134" s="913">
        <f t="shared" si="48"/>
        <v>1</v>
      </c>
      <c r="F134" s="966">
        <f t="shared" si="49"/>
        <v>274</v>
      </c>
      <c r="G134" s="912" t="s">
        <v>1042</v>
      </c>
      <c r="H134" s="912" t="s">
        <v>1039</v>
      </c>
      <c r="I134" s="912" t="s">
        <v>390</v>
      </c>
      <c r="J134" s="914">
        <f t="shared" ca="1" si="53"/>
        <v>4.7205674327553048E-3</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ASR_COMP</v>
      </c>
      <c r="W134" s="913">
        <f t="shared" si="51"/>
        <v>44682</v>
      </c>
      <c r="X134" s="1" t="str">
        <f t="shared" si="52"/>
        <v>Unaudited</v>
      </c>
    </row>
    <row r="135" spans="1:24" x14ac:dyDescent="0.25">
      <c r="A135" s="1" t="s">
        <v>423</v>
      </c>
      <c r="B135" s="1" t="str">
        <f t="shared" si="45"/>
        <v>DEF</v>
      </c>
      <c r="C135" s="1" t="str">
        <f t="shared" si="46"/>
        <v>Default</v>
      </c>
      <c r="D135" s="912">
        <f t="shared" si="47"/>
        <v>1900</v>
      </c>
      <c r="E135" s="913">
        <f t="shared" si="48"/>
        <v>1</v>
      </c>
      <c r="F135" s="966">
        <f t="shared" si="49"/>
        <v>366</v>
      </c>
      <c r="G135" s="912" t="s">
        <v>1042</v>
      </c>
      <c r="H135" s="912" t="s">
        <v>1039</v>
      </c>
      <c r="I135" s="912" t="s">
        <v>390</v>
      </c>
      <c r="J135" s="914">
        <f t="shared" ca="1" si="53"/>
        <v>9.2453816587111826E-2</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ASR_COMP</v>
      </c>
      <c r="W135" s="913">
        <f t="shared" si="51"/>
        <v>44682</v>
      </c>
      <c r="X135" s="1" t="str">
        <f t="shared" si="52"/>
        <v>Unaudited</v>
      </c>
    </row>
    <row r="136" spans="1:24" x14ac:dyDescent="0.25">
      <c r="A136" s="1" t="s">
        <v>423</v>
      </c>
      <c r="B136" s="1" t="str">
        <f t="shared" si="45"/>
        <v>DEF</v>
      </c>
      <c r="C136" s="1" t="str">
        <f t="shared" si="46"/>
        <v>Default</v>
      </c>
      <c r="D136" s="912">
        <f t="shared" si="47"/>
        <v>1900</v>
      </c>
      <c r="E136" s="913">
        <f t="shared" si="48"/>
        <v>1</v>
      </c>
      <c r="F136" s="966">
        <f t="shared" si="49"/>
        <v>1</v>
      </c>
      <c r="G136" s="912" t="s">
        <v>1042</v>
      </c>
      <c r="H136" s="912" t="s">
        <v>1040</v>
      </c>
      <c r="I136" s="912" t="s">
        <v>390</v>
      </c>
      <c r="J136" s="914">
        <f t="shared" ca="1" si="53"/>
        <v>9.6615820921960374E-2</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ASR_COMP</v>
      </c>
      <c r="W136" s="913">
        <f t="shared" si="51"/>
        <v>44682</v>
      </c>
      <c r="X136" s="1" t="str">
        <f t="shared" si="52"/>
        <v>Unaudited</v>
      </c>
    </row>
    <row r="137" spans="1:24" x14ac:dyDescent="0.25">
      <c r="A137" s="1" t="s">
        <v>423</v>
      </c>
      <c r="B137" s="1" t="str">
        <f t="shared" si="45"/>
        <v>DEF</v>
      </c>
      <c r="C137" s="1" t="str">
        <f t="shared" si="46"/>
        <v>Default</v>
      </c>
      <c r="D137" s="912">
        <f t="shared" si="47"/>
        <v>1900</v>
      </c>
      <c r="E137" s="913">
        <f t="shared" si="48"/>
        <v>1</v>
      </c>
      <c r="F137" s="966">
        <f t="shared" si="49"/>
        <v>91</v>
      </c>
      <c r="G137" s="912" t="s">
        <v>1038</v>
      </c>
      <c r="H137" s="912" t="s">
        <v>1039</v>
      </c>
      <c r="I137" s="912" t="s">
        <v>391</v>
      </c>
      <c r="J137" s="914">
        <f t="shared" ca="1" si="53"/>
        <v>0.78210583678600543</v>
      </c>
      <c r="K137" s="914">
        <f t="shared" ca="1" si="53"/>
        <v>0.78598929347458601</v>
      </c>
      <c r="L137" s="914">
        <f t="shared" ca="1" si="53"/>
        <v>0.82938497891904428</v>
      </c>
      <c r="M137" s="914">
        <f t="shared" ca="1" si="53"/>
        <v>0.78075886870378508</v>
      </c>
      <c r="N137" s="914">
        <f t="shared" ca="1" si="53"/>
        <v>0.81367062964247061</v>
      </c>
      <c r="O137" s="914">
        <f t="shared" ca="1" si="53"/>
        <v>0.5018270824534683</v>
      </c>
      <c r="P137" s="914">
        <f t="shared" ca="1" si="53"/>
        <v>1.0451697419707413</v>
      </c>
      <c r="Q137" s="914">
        <f t="shared" ca="1" si="53"/>
        <v>1.0993706582931337</v>
      </c>
      <c r="R137" s="914">
        <f t="shared" ca="1" si="53"/>
        <v>0.5168987385324284</v>
      </c>
      <c r="S137" s="914">
        <f t="shared" ca="1" si="44"/>
        <v>0.72047299649900043</v>
      </c>
      <c r="T137" s="914">
        <f t="shared" ca="1" si="53"/>
        <v>0.70805168022366327</v>
      </c>
      <c r="U137" s="914">
        <f t="shared" ca="1" si="53"/>
        <v>0.95031835270794363</v>
      </c>
      <c r="V137" s="1" t="str">
        <f t="shared" si="50"/>
        <v>ASR_COMP</v>
      </c>
      <c r="W137" s="913">
        <f t="shared" si="51"/>
        <v>44682</v>
      </c>
      <c r="X137" s="1" t="str">
        <f t="shared" si="52"/>
        <v>Unaudited</v>
      </c>
    </row>
    <row r="138" spans="1:24" x14ac:dyDescent="0.25">
      <c r="A138" s="1" t="s">
        <v>423</v>
      </c>
      <c r="B138" s="1" t="str">
        <f t="shared" si="45"/>
        <v>DEF</v>
      </c>
      <c r="C138" s="1" t="str">
        <f t="shared" si="46"/>
        <v>Default</v>
      </c>
      <c r="D138" s="912">
        <f t="shared" si="47"/>
        <v>1900</v>
      </c>
      <c r="E138" s="913">
        <f t="shared" si="48"/>
        <v>1</v>
      </c>
      <c r="F138" s="966">
        <f t="shared" si="49"/>
        <v>182</v>
      </c>
      <c r="G138" s="912" t="s">
        <v>1038</v>
      </c>
      <c r="H138" s="912" t="s">
        <v>1039</v>
      </c>
      <c r="I138" s="912" t="s">
        <v>391</v>
      </c>
      <c r="J138" s="914">
        <f t="shared" ca="1" si="53"/>
        <v>0.79811257870988817</v>
      </c>
      <c r="K138" s="914">
        <f t="shared" ca="1" si="53"/>
        <v>0.79874405775901369</v>
      </c>
      <c r="L138" s="914">
        <f t="shared" ca="1" si="53"/>
        <v>0.84976661929622654</v>
      </c>
      <c r="M138" s="914">
        <f t="shared" ca="1" si="53"/>
        <v>0.82930305101441348</v>
      </c>
      <c r="N138" s="914">
        <f t="shared" ca="1" si="53"/>
        <v>0.93699914946987739</v>
      </c>
      <c r="O138" s="914">
        <f t="shared" ca="1" si="53"/>
        <v>0.56862225232403896</v>
      </c>
      <c r="P138" s="914">
        <f t="shared" ca="1" si="53"/>
        <v>0.79193417277864264</v>
      </c>
      <c r="Q138" s="914">
        <f t="shared" ca="1" si="53"/>
        <v>0.5736770335229846</v>
      </c>
      <c r="R138" s="914">
        <f t="shared" ca="1" si="53"/>
        <v>0.4183192209398241</v>
      </c>
      <c r="S138" s="914">
        <f t="shared" ca="1" si="53"/>
        <v>0.78702578223530573</v>
      </c>
      <c r="T138" s="914">
        <f t="shared" ca="1" si="53"/>
        <v>0.55910064288277495</v>
      </c>
      <c r="U138" s="914">
        <f t="shared" ca="1" si="53"/>
        <v>0.84132541509302305</v>
      </c>
      <c r="V138" s="1" t="str">
        <f t="shared" si="50"/>
        <v>ASR_COMP</v>
      </c>
      <c r="W138" s="913">
        <f t="shared" si="51"/>
        <v>44682</v>
      </c>
      <c r="X138" s="1" t="str">
        <f t="shared" si="52"/>
        <v>Unaudited</v>
      </c>
    </row>
    <row r="139" spans="1:24" x14ac:dyDescent="0.25">
      <c r="A139" s="1" t="s">
        <v>423</v>
      </c>
      <c r="B139" s="1" t="str">
        <f t="shared" si="45"/>
        <v>DEF</v>
      </c>
      <c r="C139" s="1" t="str">
        <f t="shared" si="46"/>
        <v>Default</v>
      </c>
      <c r="D139" s="912">
        <f t="shared" si="47"/>
        <v>1900</v>
      </c>
      <c r="E139" s="913">
        <f t="shared" si="48"/>
        <v>1</v>
      </c>
      <c r="F139" s="966">
        <f t="shared" si="49"/>
        <v>274</v>
      </c>
      <c r="G139" s="912" t="s">
        <v>1038</v>
      </c>
      <c r="H139" s="912" t="s">
        <v>1039</v>
      </c>
      <c r="I139" s="912" t="s">
        <v>391</v>
      </c>
      <c r="J139" s="914">
        <f t="shared" ca="1" si="53"/>
        <v>0.64904629148123782</v>
      </c>
      <c r="K139" s="914">
        <f t="shared" ca="1" si="53"/>
        <v>0.6503506978680299</v>
      </c>
      <c r="L139" s="914">
        <f t="shared" ca="1" si="53"/>
        <v>0.63978453699248861</v>
      </c>
      <c r="M139" s="914">
        <f t="shared" ca="1" si="53"/>
        <v>0.70510675326625294</v>
      </c>
      <c r="N139" s="914">
        <f t="shared" ca="1" si="53"/>
        <v>0.7964901995443695</v>
      </c>
      <c r="O139" s="914">
        <f t="shared" ca="1" si="53"/>
        <v>0.40712508524296798</v>
      </c>
      <c r="P139" s="914">
        <f t="shared" ca="1" si="53"/>
        <v>0.50470344314804749</v>
      </c>
      <c r="Q139" s="914">
        <f t="shared" ca="1" si="53"/>
        <v>0.74523261377020589</v>
      </c>
      <c r="R139" s="914">
        <f t="shared" ca="1" si="53"/>
        <v>0.37419883171746471</v>
      </c>
      <c r="S139" s="914">
        <f t="shared" ca="1" si="53"/>
        <v>0.49753910858145362</v>
      </c>
      <c r="T139" s="914">
        <f t="shared" ca="1" si="53"/>
        <v>0.3872639788192126</v>
      </c>
      <c r="U139" s="914">
        <f t="shared" ca="1" si="53"/>
        <v>0.81149484945124029</v>
      </c>
      <c r="V139" s="1" t="str">
        <f t="shared" si="50"/>
        <v>ASR_COMP</v>
      </c>
      <c r="W139" s="913">
        <f t="shared" si="51"/>
        <v>44682</v>
      </c>
      <c r="X139" s="1" t="str">
        <f t="shared" si="52"/>
        <v>Unaudited</v>
      </c>
    </row>
    <row r="140" spans="1:24" x14ac:dyDescent="0.25">
      <c r="A140" s="1" t="s">
        <v>423</v>
      </c>
      <c r="B140" s="1" t="str">
        <f t="shared" si="45"/>
        <v>DEF</v>
      </c>
      <c r="C140" s="1" t="str">
        <f t="shared" si="46"/>
        <v>Default</v>
      </c>
      <c r="D140" s="912">
        <f t="shared" si="47"/>
        <v>1900</v>
      </c>
      <c r="E140" s="913">
        <f t="shared" si="48"/>
        <v>1</v>
      </c>
      <c r="F140" s="966">
        <f t="shared" si="49"/>
        <v>366</v>
      </c>
      <c r="G140" s="912" t="s">
        <v>1038</v>
      </c>
      <c r="H140" s="912" t="s">
        <v>1039</v>
      </c>
      <c r="I140" s="912" t="s">
        <v>391</v>
      </c>
      <c r="J140" s="914">
        <f t="shared" ca="1" si="53"/>
        <v>0.90720570833514924</v>
      </c>
      <c r="K140" s="914">
        <f t="shared" ca="1" si="53"/>
        <v>0.95424593128575452</v>
      </c>
      <c r="L140" s="914">
        <f t="shared" ca="1" si="53"/>
        <v>0.95109063746605149</v>
      </c>
      <c r="M140" s="914">
        <f t="shared" ca="1" si="53"/>
        <v>0.7576751530096939</v>
      </c>
      <c r="N140" s="914">
        <f t="shared" ca="1" si="53"/>
        <v>0.85722533592524652</v>
      </c>
      <c r="O140" s="914">
        <f t="shared" ca="1" si="53"/>
        <v>1.1902370713720425</v>
      </c>
      <c r="P140" s="914">
        <f t="shared" ca="1" si="53"/>
        <v>0.59787738767562815</v>
      </c>
      <c r="Q140" s="914">
        <f t="shared" ca="1" si="53"/>
        <v>0.65315170744545459</v>
      </c>
      <c r="R140" s="914">
        <f t="shared" ca="1" si="53"/>
        <v>0.48930908521073735</v>
      </c>
      <c r="S140" s="914">
        <f t="shared" ca="1" si="53"/>
        <v>0.90326194299648077</v>
      </c>
      <c r="T140" s="914">
        <f t="shared" ca="1" si="53"/>
        <v>1.5326916924835978</v>
      </c>
      <c r="U140" s="914">
        <f t="shared" ca="1" si="53"/>
        <v>0.98059441478418019</v>
      </c>
      <c r="V140" s="1" t="str">
        <f t="shared" si="50"/>
        <v>ASR_COMP</v>
      </c>
      <c r="W140" s="913">
        <f t="shared" si="51"/>
        <v>44682</v>
      </c>
      <c r="X140" s="1" t="str">
        <f t="shared" si="52"/>
        <v>Unaudited</v>
      </c>
    </row>
    <row r="141" spans="1:24" x14ac:dyDescent="0.25">
      <c r="A141" s="1" t="s">
        <v>423</v>
      </c>
      <c r="B141" s="1" t="str">
        <f t="shared" si="45"/>
        <v>DEF</v>
      </c>
      <c r="C141" s="1" t="str">
        <f t="shared" si="46"/>
        <v>Default</v>
      </c>
      <c r="D141" s="912">
        <f t="shared" si="47"/>
        <v>1900</v>
      </c>
      <c r="E141" s="913">
        <f t="shared" si="48"/>
        <v>1</v>
      </c>
      <c r="F141" s="966">
        <f t="shared" si="49"/>
        <v>1</v>
      </c>
      <c r="G141" s="912" t="s">
        <v>1038</v>
      </c>
      <c r="H141" s="912" t="s">
        <v>1040</v>
      </c>
      <c r="I141" s="912" t="s">
        <v>391</v>
      </c>
      <c r="J141" s="914">
        <f t="shared" ca="1" si="53"/>
        <v>0.7858252253571012</v>
      </c>
      <c r="K141" s="914">
        <f t="shared" ca="1" si="53"/>
        <v>0.81411333349664483</v>
      </c>
      <c r="L141" s="914">
        <f t="shared" ca="1" si="53"/>
        <v>0.82917906953664533</v>
      </c>
      <c r="M141" s="914">
        <f t="shared" ca="1" si="53"/>
        <v>0.76710005921621482</v>
      </c>
      <c r="N141" s="914">
        <f t="shared" ca="1" si="53"/>
        <v>0.85165359312952327</v>
      </c>
      <c r="O141" s="914">
        <f t="shared" ca="1" si="53"/>
        <v>0.66836826218938583</v>
      </c>
      <c r="P141" s="914">
        <f t="shared" ca="1" si="53"/>
        <v>0.71992178704832399</v>
      </c>
      <c r="Q141" s="914">
        <f t="shared" ca="1" si="53"/>
        <v>0.77214569090186247</v>
      </c>
      <c r="R141" s="914">
        <f t="shared" ca="1" si="53"/>
        <v>0.45269833690018113</v>
      </c>
      <c r="S141" s="914">
        <f t="shared" ca="1" si="53"/>
        <v>0.75616227596087981</v>
      </c>
      <c r="T141" s="914">
        <f t="shared" ca="1" si="53"/>
        <v>0.79577195477919271</v>
      </c>
      <c r="U141" s="914">
        <f t="shared" ca="1" si="53"/>
        <v>0.90736262955209479</v>
      </c>
      <c r="V141" s="1" t="str">
        <f t="shared" si="50"/>
        <v>ASR_COMP</v>
      </c>
      <c r="W141" s="913">
        <f t="shared" si="51"/>
        <v>44682</v>
      </c>
      <c r="X141" s="1" t="str">
        <f t="shared" si="52"/>
        <v>Unaudited</v>
      </c>
    </row>
    <row r="142" spans="1:24" x14ac:dyDescent="0.25">
      <c r="A142" s="1" t="s">
        <v>423</v>
      </c>
      <c r="B142" s="1" t="str">
        <f t="shared" si="45"/>
        <v>DEF</v>
      </c>
      <c r="C142" s="1" t="str">
        <f t="shared" si="46"/>
        <v>Default</v>
      </c>
      <c r="D142" s="912">
        <f t="shared" si="47"/>
        <v>1900</v>
      </c>
      <c r="E142" s="913">
        <f t="shared" si="48"/>
        <v>1</v>
      </c>
      <c r="F142" s="966">
        <f t="shared" si="49"/>
        <v>91</v>
      </c>
      <c r="G142" s="912" t="s">
        <v>1041</v>
      </c>
      <c r="H142" s="912" t="s">
        <v>1039</v>
      </c>
      <c r="I142" s="912" t="s">
        <v>391</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4.9643098287790018E-2</v>
      </c>
      <c r="K142" s="914">
        <f t="shared" ca="1" si="54"/>
        <v>1.1479430280170375E-2</v>
      </c>
      <c r="L142" s="914">
        <f t="shared" ca="1" si="54"/>
        <v>0.75710558538498418</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ASR_COMP</v>
      </c>
      <c r="W142" s="913">
        <f t="shared" si="51"/>
        <v>44682</v>
      </c>
      <c r="X142" s="1" t="str">
        <f t="shared" si="52"/>
        <v>Unaudited</v>
      </c>
    </row>
    <row r="143" spans="1:24" x14ac:dyDescent="0.25">
      <c r="A143" s="1" t="s">
        <v>423</v>
      </c>
      <c r="B143" s="1" t="str">
        <f t="shared" si="45"/>
        <v>DEF</v>
      </c>
      <c r="C143" s="1" t="str">
        <f t="shared" si="46"/>
        <v>Default</v>
      </c>
      <c r="D143" s="912">
        <f t="shared" si="47"/>
        <v>1900</v>
      </c>
      <c r="E143" s="913">
        <f t="shared" si="48"/>
        <v>1</v>
      </c>
      <c r="F143" s="966">
        <f t="shared" si="49"/>
        <v>182</v>
      </c>
      <c r="G143" s="912" t="s">
        <v>1041</v>
      </c>
      <c r="H143" s="912" t="s">
        <v>1039</v>
      </c>
      <c r="I143" s="912" t="s">
        <v>391</v>
      </c>
      <c r="J143" s="914">
        <f t="shared" ca="1" si="54"/>
        <v>4.9974018946973654E-2</v>
      </c>
      <c r="K143" s="914">
        <f t="shared" ca="1" si="54"/>
        <v>1.1490460951065819E-2</v>
      </c>
      <c r="L143" s="914">
        <f t="shared" ca="1" si="54"/>
        <v>0.74005949518902747</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ASR_COMP</v>
      </c>
      <c r="W143" s="913">
        <f t="shared" si="51"/>
        <v>44682</v>
      </c>
      <c r="X143" s="1" t="str">
        <f t="shared" si="52"/>
        <v>Unaudited</v>
      </c>
    </row>
    <row r="144" spans="1:24" x14ac:dyDescent="0.25">
      <c r="A144" s="1" t="s">
        <v>423</v>
      </c>
      <c r="B144" s="1" t="str">
        <f t="shared" si="45"/>
        <v>DEF</v>
      </c>
      <c r="C144" s="1" t="str">
        <f t="shared" si="46"/>
        <v>Default</v>
      </c>
      <c r="D144" s="912">
        <f t="shared" si="47"/>
        <v>1900</v>
      </c>
      <c r="E144" s="913">
        <f t="shared" si="48"/>
        <v>1</v>
      </c>
      <c r="F144" s="966">
        <f t="shared" si="49"/>
        <v>274</v>
      </c>
      <c r="G144" s="912" t="s">
        <v>1041</v>
      </c>
      <c r="H144" s="912" t="s">
        <v>1039</v>
      </c>
      <c r="I144" s="912" t="s">
        <v>391</v>
      </c>
      <c r="J144" s="914">
        <f t="shared" ca="1" si="54"/>
        <v>5.0153808373671685E-2</v>
      </c>
      <c r="K144" s="914">
        <f t="shared" ca="1" si="54"/>
        <v>1.1397442825809673E-2</v>
      </c>
      <c r="L144" s="914">
        <f t="shared" ca="1" si="54"/>
        <v>0.71529520449898032</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ASR_COMP</v>
      </c>
      <c r="W144" s="913">
        <f t="shared" si="51"/>
        <v>44682</v>
      </c>
      <c r="X144" s="1" t="str">
        <f t="shared" si="52"/>
        <v>Unaudited</v>
      </c>
    </row>
    <row r="145" spans="1:24" x14ac:dyDescent="0.25">
      <c r="A145" s="1" t="s">
        <v>423</v>
      </c>
      <c r="B145" s="1" t="str">
        <f t="shared" si="45"/>
        <v>DEF</v>
      </c>
      <c r="C145" s="1" t="str">
        <f t="shared" si="46"/>
        <v>Default</v>
      </c>
      <c r="D145" s="912">
        <f t="shared" si="47"/>
        <v>1900</v>
      </c>
      <c r="E145" s="913">
        <f t="shared" si="48"/>
        <v>1</v>
      </c>
      <c r="F145" s="966">
        <f t="shared" si="49"/>
        <v>366</v>
      </c>
      <c r="G145" s="912" t="s">
        <v>1041</v>
      </c>
      <c r="H145" s="912" t="s">
        <v>1039</v>
      </c>
      <c r="I145" s="912" t="s">
        <v>391</v>
      </c>
      <c r="J145" s="914">
        <f t="shared" ca="1" si="54"/>
        <v>9.440889613362366E-2</v>
      </c>
      <c r="K145" s="914">
        <f t="shared" ca="1" si="54"/>
        <v>2.1424750902199433E-2</v>
      </c>
      <c r="L145" s="914">
        <f t="shared" ca="1" si="54"/>
        <v>1.4072193050418809</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ASR_COMP</v>
      </c>
      <c r="W145" s="913">
        <f t="shared" si="51"/>
        <v>44682</v>
      </c>
      <c r="X145" s="1" t="str">
        <f t="shared" si="52"/>
        <v>Unaudited</v>
      </c>
    </row>
    <row r="146" spans="1:24" x14ac:dyDescent="0.25">
      <c r="A146" s="1" t="s">
        <v>423</v>
      </c>
      <c r="B146" s="1" t="str">
        <f t="shared" si="45"/>
        <v>DEF</v>
      </c>
      <c r="C146" s="1" t="str">
        <f t="shared" si="46"/>
        <v>Default</v>
      </c>
      <c r="D146" s="912">
        <f t="shared" si="47"/>
        <v>1900</v>
      </c>
      <c r="E146" s="913">
        <f t="shared" si="48"/>
        <v>1</v>
      </c>
      <c r="F146" s="966">
        <f t="shared" si="49"/>
        <v>1</v>
      </c>
      <c r="G146" s="912" t="s">
        <v>1041</v>
      </c>
      <c r="H146" s="912" t="s">
        <v>1040</v>
      </c>
      <c r="I146" s="912" t="s">
        <v>391</v>
      </c>
      <c r="J146" s="914">
        <f t="shared" ca="1" si="54"/>
        <v>6.4788841078096779E-2</v>
      </c>
      <c r="K146" s="914">
        <f t="shared" ca="1" si="54"/>
        <v>1.480520007394069E-2</v>
      </c>
      <c r="L146" s="914">
        <f t="shared" ca="1" si="54"/>
        <v>0.95882108675309385</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ASR_COMP</v>
      </c>
      <c r="W146" s="913">
        <f t="shared" si="51"/>
        <v>44682</v>
      </c>
      <c r="X146" s="1" t="str">
        <f t="shared" si="52"/>
        <v>Unaudited</v>
      </c>
    </row>
    <row r="147" spans="1:24" x14ac:dyDescent="0.25">
      <c r="A147" s="1" t="s">
        <v>423</v>
      </c>
      <c r="B147" s="1" t="str">
        <f t="shared" si="45"/>
        <v>DEF</v>
      </c>
      <c r="C147" s="1" t="str">
        <f t="shared" si="46"/>
        <v>Default</v>
      </c>
      <c r="D147" s="912">
        <f t="shared" si="47"/>
        <v>1900</v>
      </c>
      <c r="E147" s="913">
        <f t="shared" si="48"/>
        <v>1</v>
      </c>
      <c r="F147" s="966">
        <f t="shared" si="49"/>
        <v>91</v>
      </c>
      <c r="G147" s="912" t="s">
        <v>1042</v>
      </c>
      <c r="H147" s="912" t="s">
        <v>1039</v>
      </c>
      <c r="I147" s="912" t="s">
        <v>391</v>
      </c>
      <c r="J147" s="914">
        <f t="shared" ca="1" si="54"/>
        <v>0.15299825713658294</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ASR_COMP</v>
      </c>
      <c r="W147" s="913">
        <f t="shared" si="51"/>
        <v>44682</v>
      </c>
      <c r="X147" s="1" t="str">
        <f t="shared" si="52"/>
        <v>Unaudited</v>
      </c>
    </row>
    <row r="148" spans="1:24" x14ac:dyDescent="0.25">
      <c r="A148" s="1" t="s">
        <v>423</v>
      </c>
      <c r="B148" s="1" t="str">
        <f t="shared" si="45"/>
        <v>DEF</v>
      </c>
      <c r="C148" s="1" t="str">
        <f t="shared" si="46"/>
        <v>Default</v>
      </c>
      <c r="D148" s="912">
        <f t="shared" si="47"/>
        <v>1900</v>
      </c>
      <c r="E148" s="913">
        <f t="shared" si="48"/>
        <v>1</v>
      </c>
      <c r="F148" s="966">
        <f t="shared" si="49"/>
        <v>182</v>
      </c>
      <c r="G148" s="912" t="s">
        <v>1042</v>
      </c>
      <c r="H148" s="912" t="s">
        <v>1039</v>
      </c>
      <c r="I148" s="912" t="s">
        <v>391</v>
      </c>
      <c r="J148" s="914">
        <f t="shared" ca="1" si="54"/>
        <v>0.13777986253817745</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ASR_COMP</v>
      </c>
      <c r="W148" s="913">
        <f t="shared" si="51"/>
        <v>44682</v>
      </c>
      <c r="X148" s="1" t="str">
        <f t="shared" si="52"/>
        <v>Unaudited</v>
      </c>
    </row>
    <row r="149" spans="1:24" x14ac:dyDescent="0.25">
      <c r="A149" s="1" t="s">
        <v>423</v>
      </c>
      <c r="B149" s="1" t="str">
        <f t="shared" si="45"/>
        <v>DEF</v>
      </c>
      <c r="C149" s="1" t="str">
        <f t="shared" si="46"/>
        <v>Default</v>
      </c>
      <c r="D149" s="912">
        <f t="shared" si="47"/>
        <v>1900</v>
      </c>
      <c r="E149" s="913">
        <f t="shared" si="48"/>
        <v>1</v>
      </c>
      <c r="F149" s="966">
        <f t="shared" si="49"/>
        <v>274</v>
      </c>
      <c r="G149" s="912" t="s">
        <v>1042</v>
      </c>
      <c r="H149" s="912" t="s">
        <v>1039</v>
      </c>
      <c r="I149" s="912" t="s">
        <v>391</v>
      </c>
      <c r="J149" s="914">
        <f t="shared" ca="1" si="54"/>
        <v>0.28668973526104607</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ASR_COMP</v>
      </c>
      <c r="W149" s="913">
        <f t="shared" si="51"/>
        <v>44682</v>
      </c>
      <c r="X149" s="1" t="str">
        <f t="shared" si="52"/>
        <v>Unaudited</v>
      </c>
    </row>
    <row r="150" spans="1:24" x14ac:dyDescent="0.25">
      <c r="A150" s="1" t="s">
        <v>423</v>
      </c>
      <c r="B150" s="1" t="str">
        <f t="shared" si="45"/>
        <v>DEF</v>
      </c>
      <c r="C150" s="1" t="str">
        <f t="shared" si="46"/>
        <v>Default</v>
      </c>
      <c r="D150" s="912">
        <f t="shared" si="47"/>
        <v>1900</v>
      </c>
      <c r="E150" s="913">
        <f t="shared" si="48"/>
        <v>1</v>
      </c>
      <c r="F150" s="966">
        <f t="shared" si="49"/>
        <v>366</v>
      </c>
      <c r="G150" s="912" t="s">
        <v>1042</v>
      </c>
      <c r="H150" s="912" t="s">
        <v>1039</v>
      </c>
      <c r="I150" s="912" t="s">
        <v>391</v>
      </c>
      <c r="J150" s="914">
        <f t="shared" ca="1" si="54"/>
        <v>-1.9951158947836119E-2</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ASR_COMP</v>
      </c>
      <c r="W150" s="913">
        <f t="shared" si="51"/>
        <v>44682</v>
      </c>
      <c r="X150" s="1" t="str">
        <f t="shared" si="52"/>
        <v>Unaudited</v>
      </c>
    </row>
    <row r="151" spans="1:24" x14ac:dyDescent="0.25">
      <c r="A151" s="1" t="s">
        <v>423</v>
      </c>
      <c r="B151" s="1" t="str">
        <f t="shared" si="45"/>
        <v>DEF</v>
      </c>
      <c r="C151" s="1" t="str">
        <f t="shared" si="46"/>
        <v>Default</v>
      </c>
      <c r="D151" s="912">
        <f t="shared" si="47"/>
        <v>1900</v>
      </c>
      <c r="E151" s="913">
        <f t="shared" si="48"/>
        <v>1</v>
      </c>
      <c r="F151" s="966">
        <f t="shared" si="49"/>
        <v>1</v>
      </c>
      <c r="G151" s="912" t="s">
        <v>1042</v>
      </c>
      <c r="H151" s="912" t="s">
        <v>1040</v>
      </c>
      <c r="I151" s="912" t="s">
        <v>391</v>
      </c>
      <c r="J151" s="914">
        <f t="shared" ca="1" si="54"/>
        <v>0.13350313437922304</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ASR_COMP</v>
      </c>
      <c r="W151" s="913">
        <f t="shared" si="51"/>
        <v>44682</v>
      </c>
      <c r="X151" s="1" t="str">
        <f t="shared" si="52"/>
        <v>Unaudited</v>
      </c>
    </row>
    <row r="152" spans="1:24" x14ac:dyDescent="0.25">
      <c r="A152" s="1" t="s">
        <v>423</v>
      </c>
      <c r="B152" s="1" t="str">
        <f t="shared" si="45"/>
        <v>DEF</v>
      </c>
      <c r="C152" s="1" t="str">
        <f t="shared" si="46"/>
        <v>Default</v>
      </c>
      <c r="D152" s="912">
        <f t="shared" si="47"/>
        <v>1900</v>
      </c>
      <c r="E152" s="913">
        <f t="shared" si="48"/>
        <v>1</v>
      </c>
      <c r="F152" s="966">
        <f t="shared" si="49"/>
        <v>91</v>
      </c>
      <c r="G152" s="912" t="s">
        <v>1038</v>
      </c>
      <c r="H152" s="912" t="s">
        <v>1039</v>
      </c>
      <c r="I152" s="912" t="s">
        <v>392</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0.82311495975733906</v>
      </c>
      <c r="K152" s="914">
        <f t="shared" ca="1" si="55"/>
        <v>0.76523169139081249</v>
      </c>
      <c r="L152" s="914">
        <f t="shared" ca="1" si="55"/>
        <v>0.83298418666236129</v>
      </c>
      <c r="M152" s="914">
        <f t="shared" ca="1" si="55"/>
        <v>0.84447706671497058</v>
      </c>
      <c r="N152" s="914">
        <f t="shared" ca="1" si="55"/>
        <v>0.98122211774733048</v>
      </c>
      <c r="O152" s="914">
        <f t="shared" ca="1" si="55"/>
        <v>0.62614442451097141</v>
      </c>
      <c r="P152" s="914">
        <f t="shared" ca="1" si="55"/>
        <v>1.0918714339195592</v>
      </c>
      <c r="Q152" s="914">
        <f t="shared" ca="1" si="55"/>
        <v>0.47427411706663158</v>
      </c>
      <c r="R152" s="914">
        <f t="shared" ca="1" si="55"/>
        <v>0.99416155742803047</v>
      </c>
      <c r="S152" s="914">
        <f t="shared" ca="1" si="54"/>
        <v>0.85602213714939979</v>
      </c>
      <c r="T152" s="914">
        <f t="shared" ca="1" si="55"/>
        <v>1.0409149237138697</v>
      </c>
      <c r="U152" s="914">
        <f t="shared" ca="1" si="55"/>
        <v>1.0392854343447675</v>
      </c>
      <c r="V152" s="1" t="str">
        <f t="shared" si="50"/>
        <v>ASR_COMP</v>
      </c>
      <c r="W152" s="913">
        <f t="shared" si="51"/>
        <v>44682</v>
      </c>
      <c r="X152" s="1" t="str">
        <f t="shared" si="52"/>
        <v>Unaudited</v>
      </c>
    </row>
    <row r="153" spans="1:24" x14ac:dyDescent="0.25">
      <c r="A153" s="1" t="s">
        <v>423</v>
      </c>
      <c r="B153" s="1" t="str">
        <f t="shared" si="45"/>
        <v>DEF</v>
      </c>
      <c r="C153" s="1" t="str">
        <f t="shared" si="46"/>
        <v>Default</v>
      </c>
      <c r="D153" s="912">
        <f t="shared" si="47"/>
        <v>1900</v>
      </c>
      <c r="E153" s="913">
        <f t="shared" si="48"/>
        <v>1</v>
      </c>
      <c r="F153" s="966">
        <f t="shared" si="49"/>
        <v>182</v>
      </c>
      <c r="G153" s="912" t="s">
        <v>1038</v>
      </c>
      <c r="H153" s="912" t="s">
        <v>1039</v>
      </c>
      <c r="I153" s="912" t="s">
        <v>392</v>
      </c>
      <c r="J153" s="914">
        <f t="shared" ca="1" si="55"/>
        <v>0.79912500208931614</v>
      </c>
      <c r="K153" s="914">
        <f t="shared" ca="1" si="55"/>
        <v>0.75258872926306086</v>
      </c>
      <c r="L153" s="914">
        <f t="shared" ca="1" si="55"/>
        <v>0.81724248404381195</v>
      </c>
      <c r="M153" s="914">
        <f t="shared" ca="1" si="55"/>
        <v>0.85644818599150185</v>
      </c>
      <c r="N153" s="914">
        <f t="shared" ca="1" si="55"/>
        <v>0.92119149977126025</v>
      </c>
      <c r="O153" s="914">
        <f t="shared" ca="1" si="55"/>
        <v>0.66139769715943542</v>
      </c>
      <c r="P153" s="914">
        <f t="shared" ca="1" si="55"/>
        <v>0.97691718739738964</v>
      </c>
      <c r="Q153" s="914">
        <f t="shared" ca="1" si="55"/>
        <v>0.54189029714820647</v>
      </c>
      <c r="R153" s="914">
        <f t="shared" ca="1" si="55"/>
        <v>0.87448083985519898</v>
      </c>
      <c r="S153" s="914">
        <f t="shared" ca="1" si="54"/>
        <v>0.8382276027004274</v>
      </c>
      <c r="T153" s="914">
        <f t="shared" ca="1" si="55"/>
        <v>0.59022115138968412</v>
      </c>
      <c r="U153" s="914">
        <f t="shared" ca="1" si="55"/>
        <v>0.98865430662998655</v>
      </c>
      <c r="V153" s="1" t="str">
        <f t="shared" si="50"/>
        <v>ASR_COMP</v>
      </c>
      <c r="W153" s="913">
        <f t="shared" si="51"/>
        <v>44682</v>
      </c>
      <c r="X153" s="1" t="str">
        <f t="shared" si="52"/>
        <v>Unaudited</v>
      </c>
    </row>
    <row r="154" spans="1:24" x14ac:dyDescent="0.25">
      <c r="A154" s="1" t="s">
        <v>423</v>
      </c>
      <c r="B154" s="1" t="str">
        <f t="shared" si="45"/>
        <v>DEF</v>
      </c>
      <c r="C154" s="1" t="str">
        <f t="shared" si="46"/>
        <v>Default</v>
      </c>
      <c r="D154" s="912">
        <f t="shared" si="47"/>
        <v>1900</v>
      </c>
      <c r="E154" s="913">
        <f t="shared" si="48"/>
        <v>1</v>
      </c>
      <c r="F154" s="966">
        <f t="shared" si="49"/>
        <v>274</v>
      </c>
      <c r="G154" s="912" t="s">
        <v>1038</v>
      </c>
      <c r="H154" s="912" t="s">
        <v>1039</v>
      </c>
      <c r="I154" s="912" t="s">
        <v>392</v>
      </c>
      <c r="J154" s="914">
        <f t="shared" ca="1" si="55"/>
        <v>0.64259880211484188</v>
      </c>
      <c r="K154" s="914">
        <f t="shared" ca="1" si="55"/>
        <v>0.58544964879753303</v>
      </c>
      <c r="L154" s="914">
        <f t="shared" ca="1" si="55"/>
        <v>0.68879514389537488</v>
      </c>
      <c r="M154" s="914">
        <f t="shared" ca="1" si="55"/>
        <v>0.7318921676853537</v>
      </c>
      <c r="N154" s="914">
        <f t="shared" ca="1" si="55"/>
        <v>0.76642073774758179</v>
      </c>
      <c r="O154" s="914">
        <f t="shared" ca="1" si="55"/>
        <v>0.55576518220134985</v>
      </c>
      <c r="P154" s="914">
        <f t="shared" ca="1" si="55"/>
        <v>0.26664567496871183</v>
      </c>
      <c r="Q154" s="914">
        <f t="shared" ca="1" si="55"/>
        <v>0.30288628034255888</v>
      </c>
      <c r="R154" s="914">
        <f t="shared" ca="1" si="55"/>
        <v>0.78248653066533558</v>
      </c>
      <c r="S154" s="914">
        <f t="shared" ca="1" si="54"/>
        <v>0.54880679657742737</v>
      </c>
      <c r="T154" s="914">
        <f t="shared" ca="1" si="55"/>
        <v>0.60132293777540669</v>
      </c>
      <c r="U154" s="914">
        <f t="shared" ca="1" si="55"/>
        <v>0.81043709862191293</v>
      </c>
      <c r="V154" s="1" t="str">
        <f t="shared" si="50"/>
        <v>ASR_COMP</v>
      </c>
      <c r="W154" s="913">
        <f t="shared" si="51"/>
        <v>44682</v>
      </c>
      <c r="X154" s="1" t="str">
        <f t="shared" si="52"/>
        <v>Unaudited</v>
      </c>
    </row>
    <row r="155" spans="1:24" x14ac:dyDescent="0.25">
      <c r="A155" s="1" t="s">
        <v>423</v>
      </c>
      <c r="B155" s="1" t="str">
        <f t="shared" si="45"/>
        <v>DEF</v>
      </c>
      <c r="C155" s="1" t="str">
        <f t="shared" si="46"/>
        <v>Default</v>
      </c>
      <c r="D155" s="912">
        <f t="shared" si="47"/>
        <v>1900</v>
      </c>
      <c r="E155" s="913">
        <f t="shared" si="48"/>
        <v>1</v>
      </c>
      <c r="F155" s="966">
        <f t="shared" si="49"/>
        <v>366</v>
      </c>
      <c r="G155" s="912" t="s">
        <v>1038</v>
      </c>
      <c r="H155" s="912" t="s">
        <v>1039</v>
      </c>
      <c r="I155" s="912" t="s">
        <v>392</v>
      </c>
      <c r="J155" s="914">
        <f t="shared" ca="1" si="55"/>
        <v>0.88334228748012322</v>
      </c>
      <c r="K155" s="914">
        <f t="shared" ca="1" si="55"/>
        <v>0.90494575206571426</v>
      </c>
      <c r="L155" s="914">
        <f t="shared" ca="1" si="55"/>
        <v>0.91843354404014688</v>
      </c>
      <c r="M155" s="914">
        <f t="shared" ca="1" si="55"/>
        <v>0.8783516030544708</v>
      </c>
      <c r="N155" s="914">
        <f t="shared" ca="1" si="55"/>
        <v>0.91174917499751706</v>
      </c>
      <c r="O155" s="914">
        <f t="shared" ca="1" si="55"/>
        <v>0.60172406382669108</v>
      </c>
      <c r="P155" s="914">
        <f t="shared" ca="1" si="55"/>
        <v>0.68336097737951595</v>
      </c>
      <c r="Q155" s="914">
        <f t="shared" ca="1" si="55"/>
        <v>0.71771156272413716</v>
      </c>
      <c r="R155" s="914">
        <f t="shared" ca="1" si="55"/>
        <v>0.77186288229793076</v>
      </c>
      <c r="S155" s="914">
        <f t="shared" ca="1" si="54"/>
        <v>0.81442675411092524</v>
      </c>
      <c r="T155" s="914">
        <f t="shared" ca="1" si="55"/>
        <v>0.44168805863239169</v>
      </c>
      <c r="U155" s="914">
        <f t="shared" ca="1" si="55"/>
        <v>0.99076722828881802</v>
      </c>
      <c r="V155" s="1" t="str">
        <f t="shared" si="50"/>
        <v>ASR_COMP</v>
      </c>
      <c r="W155" s="913">
        <f t="shared" si="51"/>
        <v>44682</v>
      </c>
      <c r="X155" s="1" t="str">
        <f t="shared" si="52"/>
        <v>Unaudited</v>
      </c>
    </row>
    <row r="156" spans="1:24" x14ac:dyDescent="0.25">
      <c r="A156" s="1" t="s">
        <v>423</v>
      </c>
      <c r="B156" s="1" t="str">
        <f t="shared" si="45"/>
        <v>DEF</v>
      </c>
      <c r="C156" s="1" t="str">
        <f t="shared" si="46"/>
        <v>Default</v>
      </c>
      <c r="D156" s="912">
        <f t="shared" si="47"/>
        <v>1900</v>
      </c>
      <c r="E156" s="913">
        <f t="shared" si="48"/>
        <v>1</v>
      </c>
      <c r="F156" s="966">
        <f t="shared" si="49"/>
        <v>1</v>
      </c>
      <c r="G156" s="912" t="s">
        <v>1038</v>
      </c>
      <c r="H156" s="912" t="s">
        <v>1040</v>
      </c>
      <c r="I156" s="912" t="s">
        <v>392</v>
      </c>
      <c r="J156" s="914">
        <f t="shared" ca="1" si="55"/>
        <v>0.77654133006028037</v>
      </c>
      <c r="K156" s="914">
        <f t="shared" ca="1" si="55"/>
        <v>0.75524910404053502</v>
      </c>
      <c r="L156" s="914">
        <f t="shared" ca="1" si="55"/>
        <v>0.81655622347191525</v>
      </c>
      <c r="M156" s="914">
        <f t="shared" ca="1" si="55"/>
        <v>0.82779748039064904</v>
      </c>
      <c r="N156" s="914">
        <f t="shared" ca="1" si="55"/>
        <v>0.8948727388472546</v>
      </c>
      <c r="O156" s="914">
        <f t="shared" ca="1" si="55"/>
        <v>0.61127110181102073</v>
      </c>
      <c r="P156" s="914">
        <f t="shared" ca="1" si="55"/>
        <v>0.75511827572213108</v>
      </c>
      <c r="Q156" s="914">
        <f t="shared" ca="1" si="55"/>
        <v>0.48663524754719362</v>
      </c>
      <c r="R156" s="914">
        <f t="shared" ca="1" si="55"/>
        <v>0.84787768981566491</v>
      </c>
      <c r="S156" s="914">
        <f t="shared" ca="1" si="54"/>
        <v>0.76906062346262549</v>
      </c>
      <c r="T156" s="914">
        <f t="shared" ca="1" si="55"/>
        <v>0.67368538353191321</v>
      </c>
      <c r="U156" s="914">
        <f t="shared" ca="1" si="55"/>
        <v>0.96008356326446309</v>
      </c>
      <c r="V156" s="1" t="str">
        <f t="shared" si="50"/>
        <v>ASR_COMP</v>
      </c>
      <c r="W156" s="913">
        <f t="shared" si="51"/>
        <v>44682</v>
      </c>
      <c r="X156" s="1" t="str">
        <f t="shared" si="52"/>
        <v>Unaudited</v>
      </c>
    </row>
    <row r="157" spans="1:24" x14ac:dyDescent="0.25">
      <c r="A157" s="1" t="s">
        <v>423</v>
      </c>
      <c r="B157" s="1" t="str">
        <f t="shared" si="45"/>
        <v>DEF</v>
      </c>
      <c r="C157" s="1" t="str">
        <f t="shared" si="46"/>
        <v>Default</v>
      </c>
      <c r="D157" s="912">
        <f t="shared" si="47"/>
        <v>1900</v>
      </c>
      <c r="E157" s="913">
        <f t="shared" si="48"/>
        <v>1</v>
      </c>
      <c r="F157" s="966">
        <f t="shared" si="49"/>
        <v>91</v>
      </c>
      <c r="G157" s="912" t="s">
        <v>1041</v>
      </c>
      <c r="H157" s="912" t="s">
        <v>1039</v>
      </c>
      <c r="I157" s="912" t="s">
        <v>392</v>
      </c>
      <c r="J157" s="914">
        <f t="shared" ca="1" si="55"/>
        <v>3.6648937568071631E-2</v>
      </c>
      <c r="K157" s="914">
        <f t="shared" ca="1" si="55"/>
        <v>9.1945622006245099E-3</v>
      </c>
      <c r="L157" s="914">
        <f t="shared" ca="1" si="55"/>
        <v>0.6594089908152625</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ASR_COMP</v>
      </c>
      <c r="W157" s="913">
        <f t="shared" si="51"/>
        <v>44682</v>
      </c>
      <c r="X157" s="1" t="str">
        <f t="shared" si="52"/>
        <v>Unaudited</v>
      </c>
    </row>
    <row r="158" spans="1:24" x14ac:dyDescent="0.25">
      <c r="A158" s="1" t="s">
        <v>423</v>
      </c>
      <c r="B158" s="1" t="str">
        <f t="shared" si="45"/>
        <v>DEF</v>
      </c>
      <c r="C158" s="1" t="str">
        <f t="shared" si="46"/>
        <v>Default</v>
      </c>
      <c r="D158" s="912">
        <f t="shared" si="47"/>
        <v>1900</v>
      </c>
      <c r="E158" s="913">
        <f t="shared" si="48"/>
        <v>1</v>
      </c>
      <c r="F158" s="966">
        <f t="shared" si="49"/>
        <v>182</v>
      </c>
      <c r="G158" s="912" t="s">
        <v>1041</v>
      </c>
      <c r="H158" s="912" t="s">
        <v>1039</v>
      </c>
      <c r="I158" s="912" t="s">
        <v>392</v>
      </c>
      <c r="J158" s="914">
        <f t="shared" ca="1" si="55"/>
        <v>3.6761784091514517E-2</v>
      </c>
      <c r="K158" s="914">
        <f t="shared" ca="1" si="55"/>
        <v>9.1489247347727714E-3</v>
      </c>
      <c r="L158" s="914">
        <f t="shared" ca="1" si="55"/>
        <v>0.63349911541856263</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ASR_COMP</v>
      </c>
      <c r="W158" s="913">
        <f t="shared" si="51"/>
        <v>44682</v>
      </c>
      <c r="X158" s="1" t="str">
        <f t="shared" si="52"/>
        <v>Unaudited</v>
      </c>
    </row>
    <row r="159" spans="1:24" x14ac:dyDescent="0.25">
      <c r="A159" s="1" t="s">
        <v>423</v>
      </c>
      <c r="B159" s="1" t="str">
        <f t="shared" si="45"/>
        <v>DEF</v>
      </c>
      <c r="C159" s="1" t="str">
        <f t="shared" si="46"/>
        <v>Default</v>
      </c>
      <c r="D159" s="912">
        <f t="shared" si="47"/>
        <v>1900</v>
      </c>
      <c r="E159" s="913">
        <f t="shared" si="48"/>
        <v>1</v>
      </c>
      <c r="F159" s="966">
        <f t="shared" si="49"/>
        <v>274</v>
      </c>
      <c r="G159" s="912" t="s">
        <v>1041</v>
      </c>
      <c r="H159" s="912" t="s">
        <v>1039</v>
      </c>
      <c r="I159" s="912" t="s">
        <v>392</v>
      </c>
      <c r="J159" s="914">
        <f t="shared" ca="1" si="55"/>
        <v>3.7254862097886282E-2</v>
      </c>
      <c r="K159" s="914">
        <f t="shared" ca="1" si="55"/>
        <v>9.2430861231732643E-3</v>
      </c>
      <c r="L159" s="914">
        <f t="shared" ca="1" si="55"/>
        <v>0.61739533043783268</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ASR_COMP</v>
      </c>
      <c r="W159" s="913">
        <f t="shared" si="51"/>
        <v>44682</v>
      </c>
      <c r="X159" s="1" t="str">
        <f t="shared" si="52"/>
        <v>Unaudited</v>
      </c>
    </row>
    <row r="160" spans="1:24" x14ac:dyDescent="0.25">
      <c r="A160" s="1" t="s">
        <v>423</v>
      </c>
      <c r="B160" s="1" t="str">
        <f t="shared" si="45"/>
        <v>DEF</v>
      </c>
      <c r="C160" s="1" t="str">
        <f t="shared" si="46"/>
        <v>Default</v>
      </c>
      <c r="D160" s="912">
        <f t="shared" si="47"/>
        <v>1900</v>
      </c>
      <c r="E160" s="913">
        <f t="shared" si="48"/>
        <v>1</v>
      </c>
      <c r="F160" s="966">
        <f t="shared" si="49"/>
        <v>366</v>
      </c>
      <c r="G160" s="912" t="s">
        <v>1041</v>
      </c>
      <c r="H160" s="912" t="s">
        <v>1039</v>
      </c>
      <c r="I160" s="912" t="s">
        <v>392</v>
      </c>
      <c r="J160" s="914">
        <f t="shared" ca="1" si="55"/>
        <v>9.4408896133623729E-2</v>
      </c>
      <c r="K160" s="914">
        <f t="shared" ca="1" si="55"/>
        <v>2.3293070144080354E-2</v>
      </c>
      <c r="L160" s="914">
        <f t="shared" ca="1" si="55"/>
        <v>1.5310449993230815</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ASR_COMP</v>
      </c>
      <c r="W160" s="913">
        <f t="shared" si="51"/>
        <v>44682</v>
      </c>
      <c r="X160" s="1" t="str">
        <f t="shared" si="52"/>
        <v>Unaudited</v>
      </c>
    </row>
    <row r="161" spans="1:24" x14ac:dyDescent="0.25">
      <c r="A161" s="1" t="s">
        <v>423</v>
      </c>
      <c r="B161" s="1" t="str">
        <f t="shared" si="45"/>
        <v>DEF</v>
      </c>
      <c r="C161" s="1" t="str">
        <f t="shared" si="46"/>
        <v>Default</v>
      </c>
      <c r="D161" s="912">
        <f t="shared" si="47"/>
        <v>1900</v>
      </c>
      <c r="E161" s="913">
        <f t="shared" si="48"/>
        <v>1</v>
      </c>
      <c r="F161" s="966">
        <f t="shared" si="49"/>
        <v>1</v>
      </c>
      <c r="G161" s="912" t="s">
        <v>1041</v>
      </c>
      <c r="H161" s="912" t="s">
        <v>1040</v>
      </c>
      <c r="I161" s="912" t="s">
        <v>392</v>
      </c>
      <c r="J161" s="914">
        <f t="shared" ca="1" si="55"/>
        <v>5.2556203280773393E-2</v>
      </c>
      <c r="K161" s="914">
        <f t="shared" ca="1" si="55"/>
        <v>1.3031372258935095E-2</v>
      </c>
      <c r="L161" s="914">
        <f t="shared" ca="1" si="55"/>
        <v>0.88847641113944853</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ASR_COMP</v>
      </c>
      <c r="W161" s="913">
        <f t="shared" si="51"/>
        <v>44682</v>
      </c>
      <c r="X161" s="1" t="str">
        <f t="shared" si="52"/>
        <v>Unaudited</v>
      </c>
    </row>
    <row r="162" spans="1:24" x14ac:dyDescent="0.25">
      <c r="A162" s="1" t="s">
        <v>423</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1042</v>
      </c>
      <c r="H162" s="912" t="s">
        <v>1039</v>
      </c>
      <c r="I162" s="912" t="s">
        <v>392</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0.1263298969349031</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ASR_COMP</v>
      </c>
      <c r="W162" s="913">
        <f t="shared" ref="W162:W181" si="63">file_date</f>
        <v>44682</v>
      </c>
      <c r="X162" s="1" t="str">
        <f t="shared" ref="X162:X181" si="64">status</f>
        <v>Unaudited</v>
      </c>
    </row>
    <row r="163" spans="1:24" x14ac:dyDescent="0.25">
      <c r="A163" s="1" t="s">
        <v>423</v>
      </c>
      <c r="B163" s="1" t="str">
        <f t="shared" si="56"/>
        <v>DEF</v>
      </c>
      <c r="C163" s="1" t="str">
        <f t="shared" si="57"/>
        <v>Default</v>
      </c>
      <c r="D163" s="912">
        <f t="shared" si="58"/>
        <v>1900</v>
      </c>
      <c r="E163" s="913">
        <f t="shared" si="59"/>
        <v>1</v>
      </c>
      <c r="F163" s="966">
        <f t="shared" si="60"/>
        <v>182</v>
      </c>
      <c r="G163" s="912" t="s">
        <v>1042</v>
      </c>
      <c r="H163" s="912" t="s">
        <v>1039</v>
      </c>
      <c r="I163" s="912" t="s">
        <v>392</v>
      </c>
      <c r="J163" s="914">
        <f t="shared" ca="1" si="61"/>
        <v>0.15003362138614693</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ASR_COMP</v>
      </c>
      <c r="W163" s="913">
        <f t="shared" si="63"/>
        <v>44682</v>
      </c>
      <c r="X163" s="1" t="str">
        <f t="shared" si="64"/>
        <v>Unaudited</v>
      </c>
    </row>
    <row r="164" spans="1:24" x14ac:dyDescent="0.25">
      <c r="A164" s="1" t="s">
        <v>423</v>
      </c>
      <c r="B164" s="1" t="str">
        <f t="shared" si="56"/>
        <v>DEF</v>
      </c>
      <c r="C164" s="1" t="str">
        <f t="shared" si="57"/>
        <v>Default</v>
      </c>
      <c r="D164" s="912">
        <f t="shared" si="58"/>
        <v>1900</v>
      </c>
      <c r="E164" s="913">
        <f t="shared" si="59"/>
        <v>1</v>
      </c>
      <c r="F164" s="966">
        <f t="shared" si="60"/>
        <v>274</v>
      </c>
      <c r="G164" s="912" t="s">
        <v>1042</v>
      </c>
      <c r="H164" s="912" t="s">
        <v>1039</v>
      </c>
      <c r="I164" s="912" t="s">
        <v>392</v>
      </c>
      <c r="J164" s="914">
        <f t="shared" ca="1" si="61"/>
        <v>0.30697794043023829</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ASR_COMP</v>
      </c>
      <c r="W164" s="913">
        <f t="shared" si="63"/>
        <v>44682</v>
      </c>
      <c r="X164" s="1" t="str">
        <f t="shared" si="64"/>
        <v>Unaudited</v>
      </c>
    </row>
    <row r="165" spans="1:24" x14ac:dyDescent="0.25">
      <c r="A165" s="1" t="s">
        <v>423</v>
      </c>
      <c r="B165" s="1" t="str">
        <f t="shared" si="56"/>
        <v>DEF</v>
      </c>
      <c r="C165" s="1" t="str">
        <f t="shared" si="57"/>
        <v>Default</v>
      </c>
      <c r="D165" s="912">
        <f t="shared" si="58"/>
        <v>1900</v>
      </c>
      <c r="E165" s="913">
        <f t="shared" si="59"/>
        <v>1</v>
      </c>
      <c r="F165" s="966">
        <f t="shared" si="60"/>
        <v>366</v>
      </c>
      <c r="G165" s="912" t="s">
        <v>1042</v>
      </c>
      <c r="H165" s="912" t="s">
        <v>1039</v>
      </c>
      <c r="I165" s="912" t="s">
        <v>392</v>
      </c>
      <c r="J165" s="914">
        <f t="shared" ca="1" si="61"/>
        <v>7.6012575375873142E-3</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ASR_COMP</v>
      </c>
      <c r="W165" s="913">
        <f t="shared" si="63"/>
        <v>44682</v>
      </c>
      <c r="X165" s="1" t="str">
        <f t="shared" si="64"/>
        <v>Unaudited</v>
      </c>
    </row>
    <row r="166" spans="1:24" x14ac:dyDescent="0.25">
      <c r="A166" s="1" t="s">
        <v>423</v>
      </c>
      <c r="B166" s="1" t="str">
        <f t="shared" si="56"/>
        <v>DEF</v>
      </c>
      <c r="C166" s="1" t="str">
        <f t="shared" si="57"/>
        <v>Default</v>
      </c>
      <c r="D166" s="912">
        <f t="shared" si="58"/>
        <v>1900</v>
      </c>
      <c r="E166" s="913">
        <f t="shared" si="59"/>
        <v>1</v>
      </c>
      <c r="F166" s="966">
        <f t="shared" si="60"/>
        <v>1</v>
      </c>
      <c r="G166" s="912" t="s">
        <v>1042</v>
      </c>
      <c r="H166" s="912" t="s">
        <v>1040</v>
      </c>
      <c r="I166" s="912" t="s">
        <v>392</v>
      </c>
      <c r="J166" s="914">
        <f t="shared" ca="1" si="61"/>
        <v>0.15683441601487258</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ASR_COMP</v>
      </c>
      <c r="W166" s="913">
        <f t="shared" si="63"/>
        <v>44682</v>
      </c>
      <c r="X166" s="1" t="str">
        <f t="shared" si="64"/>
        <v>Unaudited</v>
      </c>
    </row>
    <row r="167" spans="1:24" x14ac:dyDescent="0.25">
      <c r="A167" s="1" t="s">
        <v>423</v>
      </c>
      <c r="B167" s="1" t="str">
        <f t="shared" si="56"/>
        <v>DEF</v>
      </c>
      <c r="C167" s="1" t="str">
        <f t="shared" si="57"/>
        <v>Default</v>
      </c>
      <c r="D167" s="912">
        <f t="shared" si="58"/>
        <v>1900</v>
      </c>
      <c r="E167" s="913">
        <f t="shared" si="59"/>
        <v>1</v>
      </c>
      <c r="F167" s="966">
        <f t="shared" si="60"/>
        <v>91</v>
      </c>
      <c r="G167" s="912" t="s">
        <v>1038</v>
      </c>
      <c r="H167" s="912" t="s">
        <v>1039</v>
      </c>
      <c r="I167" s="912" t="s">
        <v>393</v>
      </c>
      <c r="J167" s="914">
        <f t="shared" ca="1" si="61"/>
        <v>0.75509068996591211</v>
      </c>
      <c r="K167" s="914">
        <f t="shared" ca="1" si="61"/>
        <v>0.67172225709068523</v>
      </c>
      <c r="L167" s="914">
        <f t="shared" ca="1" si="61"/>
        <v>0.68205559877847188</v>
      </c>
      <c r="M167" s="914">
        <f t="shared" ca="1" si="61"/>
        <v>0.77010162407684557</v>
      </c>
      <c r="N167" s="914">
        <f t="shared" ca="1" si="61"/>
        <v>0.99066741858844332</v>
      </c>
      <c r="O167" s="914">
        <f t="shared" ca="1" si="61"/>
        <v>0.86961653977545239</v>
      </c>
      <c r="P167" s="914">
        <f t="shared" ca="1" si="61"/>
        <v>0.67915034283479769</v>
      </c>
      <c r="Q167" s="914">
        <f t="shared" ca="1" si="61"/>
        <v>0.38985668566038212</v>
      </c>
      <c r="R167" s="914">
        <f t="shared" ca="1" si="61"/>
        <v>0.75165137864458242</v>
      </c>
      <c r="S167" s="914">
        <f t="shared" ca="1" si="55"/>
        <v>1.1534651003425778</v>
      </c>
      <c r="T167" s="914">
        <f t="shared" ca="1" si="61"/>
        <v>0.67051206798219809</v>
      </c>
      <c r="U167" s="914">
        <f t="shared" ca="1" si="61"/>
        <v>1.0579156299720909</v>
      </c>
      <c r="V167" s="1" t="str">
        <f t="shared" si="62"/>
        <v>ASR_COMP</v>
      </c>
      <c r="W167" s="913">
        <f t="shared" si="63"/>
        <v>44682</v>
      </c>
      <c r="X167" s="1" t="str">
        <f t="shared" si="64"/>
        <v>Unaudited</v>
      </c>
    </row>
    <row r="168" spans="1:24" x14ac:dyDescent="0.25">
      <c r="A168" s="1" t="s">
        <v>423</v>
      </c>
      <c r="B168" s="1" t="str">
        <f t="shared" si="56"/>
        <v>DEF</v>
      </c>
      <c r="C168" s="1" t="str">
        <f t="shared" si="57"/>
        <v>Default</v>
      </c>
      <c r="D168" s="912">
        <f t="shared" si="58"/>
        <v>1900</v>
      </c>
      <c r="E168" s="913">
        <f t="shared" si="59"/>
        <v>1</v>
      </c>
      <c r="F168" s="966">
        <f t="shared" si="60"/>
        <v>182</v>
      </c>
      <c r="G168" s="912" t="s">
        <v>1038</v>
      </c>
      <c r="H168" s="912" t="s">
        <v>1039</v>
      </c>
      <c r="I168" s="912" t="s">
        <v>393</v>
      </c>
      <c r="J168" s="914">
        <f t="shared" ca="1" si="61"/>
        <v>0.79514968778264317</v>
      </c>
      <c r="K168" s="914">
        <f t="shared" ca="1" si="61"/>
        <v>0.72316080375721303</v>
      </c>
      <c r="L168" s="914">
        <f t="shared" ca="1" si="61"/>
        <v>0.8318408907733833</v>
      </c>
      <c r="M168" s="914">
        <f t="shared" ca="1" si="61"/>
        <v>0.86972449043803657</v>
      </c>
      <c r="N168" s="914">
        <f t="shared" ca="1" si="61"/>
        <v>0.96335541091612398</v>
      </c>
      <c r="O168" s="914">
        <f t="shared" ca="1" si="61"/>
        <v>0.66933390472278964</v>
      </c>
      <c r="P168" s="914">
        <f t="shared" ca="1" si="61"/>
        <v>0.78516356612806737</v>
      </c>
      <c r="Q168" s="914">
        <f t="shared" ca="1" si="61"/>
        <v>0.52556063165655453</v>
      </c>
      <c r="R168" s="914">
        <f t="shared" ca="1" si="61"/>
        <v>0.76039155281722026</v>
      </c>
      <c r="S168" s="914">
        <f t="shared" ca="1" si="61"/>
        <v>1.2191715981839677</v>
      </c>
      <c r="T168" s="914">
        <f t="shared" ca="1" si="61"/>
        <v>0.60274131222789062</v>
      </c>
      <c r="U168" s="914">
        <f t="shared" ca="1" si="61"/>
        <v>1.0713270832960853</v>
      </c>
      <c r="V168" s="1" t="str">
        <f t="shared" si="62"/>
        <v>ASR_COMP</v>
      </c>
      <c r="W168" s="913">
        <f t="shared" si="63"/>
        <v>44682</v>
      </c>
      <c r="X168" s="1" t="str">
        <f t="shared" si="64"/>
        <v>Unaudited</v>
      </c>
    </row>
    <row r="169" spans="1:24" x14ac:dyDescent="0.25">
      <c r="A169" s="1" t="s">
        <v>423</v>
      </c>
      <c r="B169" s="1" t="str">
        <f t="shared" si="56"/>
        <v>DEF</v>
      </c>
      <c r="C169" s="1" t="str">
        <f t="shared" si="57"/>
        <v>Default</v>
      </c>
      <c r="D169" s="912">
        <f t="shared" si="58"/>
        <v>1900</v>
      </c>
      <c r="E169" s="913">
        <f t="shared" si="59"/>
        <v>1</v>
      </c>
      <c r="F169" s="966">
        <f t="shared" si="60"/>
        <v>274</v>
      </c>
      <c r="G169" s="912" t="s">
        <v>1038</v>
      </c>
      <c r="H169" s="912" t="s">
        <v>1039</v>
      </c>
      <c r="I169" s="912" t="s">
        <v>393</v>
      </c>
      <c r="J169" s="914">
        <f t="shared" ca="1" si="61"/>
        <v>0.8525886896546101</v>
      </c>
      <c r="K169" s="914">
        <f t="shared" ca="1" si="61"/>
        <v>0.77697334820445851</v>
      </c>
      <c r="L169" s="914">
        <f t="shared" ca="1" si="61"/>
        <v>0.77708086628870032</v>
      </c>
      <c r="M169" s="914">
        <f t="shared" ca="1" si="61"/>
        <v>1.0950219912296879</v>
      </c>
      <c r="N169" s="914">
        <f t="shared" ca="1" si="61"/>
        <v>0.79946974172986374</v>
      </c>
      <c r="O169" s="914">
        <f t="shared" ca="1" si="61"/>
        <v>0.58738510921205311</v>
      </c>
      <c r="P169" s="914">
        <f t="shared" ca="1" si="61"/>
        <v>1.0499680750132367</v>
      </c>
      <c r="Q169" s="914">
        <f t="shared" ca="1" si="61"/>
        <v>1.3386960475102307</v>
      </c>
      <c r="R169" s="914">
        <f t="shared" ca="1" si="61"/>
        <v>0.69740005246395853</v>
      </c>
      <c r="S169" s="914">
        <f t="shared" ca="1" si="61"/>
        <v>1.2639648443784406</v>
      </c>
      <c r="T169" s="914">
        <f t="shared" ca="1" si="61"/>
        <v>0.51168272153168592</v>
      </c>
      <c r="U169" s="914">
        <f t="shared" ca="1" si="61"/>
        <v>1.3475875841967853</v>
      </c>
      <c r="V169" s="1" t="str">
        <f t="shared" si="62"/>
        <v>ASR_COMP</v>
      </c>
      <c r="W169" s="913">
        <f t="shared" si="63"/>
        <v>44682</v>
      </c>
      <c r="X169" s="1" t="str">
        <f t="shared" si="64"/>
        <v>Unaudited</v>
      </c>
    </row>
    <row r="170" spans="1:24" x14ac:dyDescent="0.25">
      <c r="A170" s="1" t="s">
        <v>423</v>
      </c>
      <c r="B170" s="1" t="str">
        <f t="shared" si="56"/>
        <v>DEF</v>
      </c>
      <c r="C170" s="1" t="str">
        <f t="shared" si="57"/>
        <v>Default</v>
      </c>
      <c r="D170" s="912">
        <f t="shared" si="58"/>
        <v>1900</v>
      </c>
      <c r="E170" s="913">
        <f t="shared" si="59"/>
        <v>1</v>
      </c>
      <c r="F170" s="966">
        <f t="shared" si="60"/>
        <v>366</v>
      </c>
      <c r="G170" s="912" t="s">
        <v>1038</v>
      </c>
      <c r="H170" s="912" t="s">
        <v>1039</v>
      </c>
      <c r="I170" s="912" t="s">
        <v>393</v>
      </c>
      <c r="J170" s="914">
        <f t="shared" ca="1" si="61"/>
        <v>0.8301616402974612</v>
      </c>
      <c r="K170" s="914">
        <f t="shared" ca="1" si="61"/>
        <v>0.84529366206540646</v>
      </c>
      <c r="L170" s="914">
        <f t="shared" ca="1" si="61"/>
        <v>0.79776209219986993</v>
      </c>
      <c r="M170" s="914">
        <f t="shared" ca="1" si="61"/>
        <v>0.87241629717425806</v>
      </c>
      <c r="N170" s="914">
        <f t="shared" ca="1" si="61"/>
        <v>0.84453048524971441</v>
      </c>
      <c r="O170" s="914">
        <f t="shared" ca="1" si="61"/>
        <v>0.8906066152717188</v>
      </c>
      <c r="P170" s="914">
        <f t="shared" ca="1" si="61"/>
        <v>0.719133432665084</v>
      </c>
      <c r="Q170" s="914">
        <f t="shared" ca="1" si="61"/>
        <v>2.025067757261676</v>
      </c>
      <c r="R170" s="914">
        <f t="shared" ca="1" si="61"/>
        <v>0.56950967838501554</v>
      </c>
      <c r="S170" s="914">
        <f t="shared" ca="1" si="61"/>
        <v>0.89840522801997025</v>
      </c>
      <c r="T170" s="914">
        <f t="shared" ca="1" si="61"/>
        <v>0.70596621430503315</v>
      </c>
      <c r="U170" s="914">
        <f t="shared" ca="1" si="61"/>
        <v>0.86183516129369131</v>
      </c>
      <c r="V170" s="1" t="str">
        <f t="shared" si="62"/>
        <v>ASR_COMP</v>
      </c>
      <c r="W170" s="913">
        <f t="shared" si="63"/>
        <v>44682</v>
      </c>
      <c r="X170" s="1" t="str">
        <f t="shared" si="64"/>
        <v>Unaudited</v>
      </c>
    </row>
    <row r="171" spans="1:24" x14ac:dyDescent="0.25">
      <c r="A171" s="1" t="s">
        <v>423</v>
      </c>
      <c r="B171" s="1" t="str">
        <f t="shared" si="56"/>
        <v>DEF</v>
      </c>
      <c r="C171" s="1" t="str">
        <f t="shared" si="57"/>
        <v>Default</v>
      </c>
      <c r="D171" s="912">
        <f t="shared" si="58"/>
        <v>1900</v>
      </c>
      <c r="E171" s="913">
        <f t="shared" si="59"/>
        <v>1</v>
      </c>
      <c r="F171" s="966">
        <f t="shared" si="60"/>
        <v>1</v>
      </c>
      <c r="G171" s="912" t="s">
        <v>1038</v>
      </c>
      <c r="H171" s="912" t="s">
        <v>1040</v>
      </c>
      <c r="I171" s="912" t="s">
        <v>393</v>
      </c>
      <c r="J171" s="914">
        <f t="shared" ca="1" si="61"/>
        <v>0.81610984912670981</v>
      </c>
      <c r="K171" s="914">
        <f t="shared" ca="1" si="61"/>
        <v>0.78527451788061786</v>
      </c>
      <c r="L171" s="914">
        <f t="shared" ca="1" si="61"/>
        <v>0.78248187035377903</v>
      </c>
      <c r="M171" s="914">
        <f t="shared" ca="1" si="61"/>
        <v>0.89582209307051208</v>
      </c>
      <c r="N171" s="914">
        <f t="shared" ca="1" si="61"/>
        <v>0.89003961897766337</v>
      </c>
      <c r="O171" s="914">
        <f t="shared" ca="1" si="61"/>
        <v>0.76910379338186319</v>
      </c>
      <c r="P171" s="914">
        <f t="shared" ca="1" si="61"/>
        <v>0.7854647371822655</v>
      </c>
      <c r="Q171" s="914">
        <f t="shared" ca="1" si="61"/>
        <v>1.0253917652743516</v>
      </c>
      <c r="R171" s="914">
        <f t="shared" ca="1" si="61"/>
        <v>0.66575776682397514</v>
      </c>
      <c r="S171" s="914">
        <f t="shared" ca="1" si="61"/>
        <v>1.0230610048146132</v>
      </c>
      <c r="T171" s="914">
        <f t="shared" ca="1" si="61"/>
        <v>0.62754826924127705</v>
      </c>
      <c r="U171" s="914">
        <f t="shared" ca="1" si="61"/>
        <v>1.0446890442594103</v>
      </c>
      <c r="V171" s="1" t="str">
        <f t="shared" si="62"/>
        <v>ASR_COMP</v>
      </c>
      <c r="W171" s="913">
        <f t="shared" si="63"/>
        <v>44682</v>
      </c>
      <c r="X171" s="1" t="str">
        <f t="shared" si="64"/>
        <v>Unaudited</v>
      </c>
    </row>
    <row r="172" spans="1:24" x14ac:dyDescent="0.25">
      <c r="A172" s="1" t="s">
        <v>423</v>
      </c>
      <c r="B172" s="1" t="str">
        <f t="shared" si="56"/>
        <v>DEF</v>
      </c>
      <c r="C172" s="1" t="str">
        <f t="shared" si="57"/>
        <v>Default</v>
      </c>
      <c r="D172" s="912">
        <f t="shared" si="58"/>
        <v>1900</v>
      </c>
      <c r="E172" s="913">
        <f t="shared" si="59"/>
        <v>1</v>
      </c>
      <c r="F172" s="966">
        <f t="shared" si="60"/>
        <v>91</v>
      </c>
      <c r="G172" s="912" t="s">
        <v>1041</v>
      </c>
      <c r="H172" s="912" t="s">
        <v>1039</v>
      </c>
      <c r="I172" s="912" t="s">
        <v>393</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8.4586961480162273E-2</v>
      </c>
      <c r="K172" s="914">
        <f t="shared" ca="1" si="65"/>
        <v>2.4048320621494038E-2</v>
      </c>
      <c r="L172" s="914">
        <f t="shared" ca="1" si="65"/>
        <v>2.0540348590294002</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ASR_COMP</v>
      </c>
      <c r="W172" s="913">
        <f t="shared" si="63"/>
        <v>44682</v>
      </c>
      <c r="X172" s="1" t="str">
        <f t="shared" si="64"/>
        <v>Unaudited</v>
      </c>
    </row>
    <row r="173" spans="1:24" x14ac:dyDescent="0.25">
      <c r="A173" s="1" t="s">
        <v>423</v>
      </c>
      <c r="B173" s="1" t="str">
        <f t="shared" si="56"/>
        <v>DEF</v>
      </c>
      <c r="C173" s="1" t="str">
        <f t="shared" si="57"/>
        <v>Default</v>
      </c>
      <c r="D173" s="912">
        <f t="shared" si="58"/>
        <v>1900</v>
      </c>
      <c r="E173" s="913">
        <f t="shared" si="59"/>
        <v>1</v>
      </c>
      <c r="F173" s="966">
        <f t="shared" si="60"/>
        <v>182</v>
      </c>
      <c r="G173" s="912" t="s">
        <v>1041</v>
      </c>
      <c r="H173" s="912" t="s">
        <v>1039</v>
      </c>
      <c r="I173" s="912" t="s">
        <v>393</v>
      </c>
      <c r="J173" s="914">
        <f t="shared" ca="1" si="65"/>
        <v>8.4660216195310015E-2</v>
      </c>
      <c r="K173" s="914">
        <f t="shared" ca="1" si="65"/>
        <v>2.3648479689961165E-2</v>
      </c>
      <c r="L173" s="914">
        <f t="shared" ca="1" si="65"/>
        <v>1.9399964441858926</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ASR_COMP</v>
      </c>
      <c r="W173" s="913">
        <f t="shared" si="63"/>
        <v>44682</v>
      </c>
      <c r="X173" s="1" t="str">
        <f t="shared" si="64"/>
        <v>Unaudited</v>
      </c>
    </row>
    <row r="174" spans="1:24" x14ac:dyDescent="0.25">
      <c r="A174" s="1" t="s">
        <v>423</v>
      </c>
      <c r="B174" s="1" t="str">
        <f t="shared" si="56"/>
        <v>DEF</v>
      </c>
      <c r="C174" s="1" t="str">
        <f t="shared" si="57"/>
        <v>Default</v>
      </c>
      <c r="D174" s="912">
        <f t="shared" si="58"/>
        <v>1900</v>
      </c>
      <c r="E174" s="913">
        <f t="shared" si="59"/>
        <v>1</v>
      </c>
      <c r="F174" s="966">
        <f t="shared" si="60"/>
        <v>274</v>
      </c>
      <c r="G174" s="912" t="s">
        <v>1041</v>
      </c>
      <c r="H174" s="912" t="s">
        <v>1039</v>
      </c>
      <c r="I174" s="912" t="s">
        <v>393</v>
      </c>
      <c r="J174" s="914">
        <f t="shared" ca="1" si="65"/>
        <v>8.600678618663278E-2</v>
      </c>
      <c r="K174" s="914">
        <f t="shared" ca="1" si="65"/>
        <v>2.3791156203790752E-2</v>
      </c>
      <c r="L174" s="914">
        <f t="shared" ca="1" si="65"/>
        <v>1.916957250303349</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ASR_COMP</v>
      </c>
      <c r="W174" s="913">
        <f t="shared" si="63"/>
        <v>44682</v>
      </c>
      <c r="X174" s="1" t="str">
        <f t="shared" si="64"/>
        <v>Unaudited</v>
      </c>
    </row>
    <row r="175" spans="1:24" x14ac:dyDescent="0.25">
      <c r="A175" s="1" t="s">
        <v>423</v>
      </c>
      <c r="B175" s="1" t="str">
        <f t="shared" si="56"/>
        <v>DEF</v>
      </c>
      <c r="C175" s="1" t="str">
        <f t="shared" si="57"/>
        <v>Default</v>
      </c>
      <c r="D175" s="912">
        <f t="shared" si="58"/>
        <v>1900</v>
      </c>
      <c r="E175" s="913">
        <f t="shared" si="59"/>
        <v>1</v>
      </c>
      <c r="F175" s="966">
        <f t="shared" si="60"/>
        <v>366</v>
      </c>
      <c r="G175" s="912" t="s">
        <v>1041</v>
      </c>
      <c r="H175" s="912" t="s">
        <v>1039</v>
      </c>
      <c r="I175" s="912" t="s">
        <v>393</v>
      </c>
      <c r="J175" s="914">
        <f t="shared" ca="1" si="65"/>
        <v>9.4408896133623646E-2</v>
      </c>
      <c r="K175" s="914">
        <f t="shared" ca="1" si="65"/>
        <v>2.2576688932988156E-2</v>
      </c>
      <c r="L175" s="914">
        <f t="shared" ca="1" si="65"/>
        <v>1.7446341976151676</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ASR_COMP</v>
      </c>
      <c r="W175" s="913">
        <f t="shared" si="63"/>
        <v>44682</v>
      </c>
      <c r="X175" s="1" t="str">
        <f t="shared" si="64"/>
        <v>Unaudited</v>
      </c>
    </row>
    <row r="176" spans="1:24" x14ac:dyDescent="0.25">
      <c r="A176" s="1" t="s">
        <v>423</v>
      </c>
      <c r="B176" s="1" t="str">
        <f t="shared" si="56"/>
        <v>DEF</v>
      </c>
      <c r="C176" s="1" t="str">
        <f t="shared" si="57"/>
        <v>Default</v>
      </c>
      <c r="D176" s="912">
        <f t="shared" si="58"/>
        <v>1900</v>
      </c>
      <c r="E176" s="913">
        <f t="shared" si="59"/>
        <v>1</v>
      </c>
      <c r="F176" s="966">
        <f t="shared" si="60"/>
        <v>1</v>
      </c>
      <c r="G176" s="912" t="s">
        <v>1041</v>
      </c>
      <c r="H176" s="912" t="s">
        <v>1040</v>
      </c>
      <c r="I176" s="912" t="s">
        <v>393</v>
      </c>
      <c r="J176" s="914">
        <f t="shared" ca="1" si="65"/>
        <v>9.0224315270943184E-2</v>
      </c>
      <c r="K176" s="914">
        <f t="shared" ca="1" si="65"/>
        <v>2.3201424829744931E-2</v>
      </c>
      <c r="L176" s="914">
        <f t="shared" ca="1" si="65"/>
        <v>1.852228495194417</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ASR_COMP</v>
      </c>
      <c r="W176" s="913">
        <f t="shared" si="63"/>
        <v>44682</v>
      </c>
      <c r="X176" s="1" t="str">
        <f t="shared" si="64"/>
        <v>Unaudited</v>
      </c>
    </row>
    <row r="177" spans="1:24" x14ac:dyDescent="0.25">
      <c r="A177" s="1" t="s">
        <v>423</v>
      </c>
      <c r="B177" s="1" t="str">
        <f t="shared" si="56"/>
        <v>DEF</v>
      </c>
      <c r="C177" s="1" t="str">
        <f t="shared" si="57"/>
        <v>Default</v>
      </c>
      <c r="D177" s="912">
        <f t="shared" si="58"/>
        <v>1900</v>
      </c>
      <c r="E177" s="913">
        <f t="shared" si="59"/>
        <v>1</v>
      </c>
      <c r="F177" s="966">
        <f t="shared" si="60"/>
        <v>91</v>
      </c>
      <c r="G177" s="912" t="s">
        <v>1042</v>
      </c>
      <c r="H177" s="912" t="s">
        <v>1039</v>
      </c>
      <c r="I177" s="912" t="s">
        <v>393</v>
      </c>
      <c r="J177" s="914">
        <f t="shared" ca="1" si="65"/>
        <v>0.14714069536327212</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ASR_COMP</v>
      </c>
      <c r="W177" s="913">
        <f t="shared" si="63"/>
        <v>44682</v>
      </c>
      <c r="X177" s="1" t="str">
        <f t="shared" si="64"/>
        <v>Unaudited</v>
      </c>
    </row>
    <row r="178" spans="1:24" x14ac:dyDescent="0.25">
      <c r="A178" s="1" t="s">
        <v>423</v>
      </c>
      <c r="B178" s="1" t="str">
        <f t="shared" si="56"/>
        <v>DEF</v>
      </c>
      <c r="C178" s="1" t="str">
        <f t="shared" si="57"/>
        <v>Default</v>
      </c>
      <c r="D178" s="912">
        <f t="shared" si="58"/>
        <v>1900</v>
      </c>
      <c r="E178" s="913">
        <f t="shared" si="59"/>
        <v>1</v>
      </c>
      <c r="F178" s="966">
        <f t="shared" si="60"/>
        <v>182</v>
      </c>
      <c r="G178" s="912" t="s">
        <v>1042</v>
      </c>
      <c r="H178" s="912" t="s">
        <v>1039</v>
      </c>
      <c r="I178" s="912" t="s">
        <v>393</v>
      </c>
      <c r="J178" s="914">
        <f t="shared" ca="1" si="65"/>
        <v>0.10664987758612192</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ASR_COMP</v>
      </c>
      <c r="W178" s="913">
        <f t="shared" si="63"/>
        <v>44682</v>
      </c>
      <c r="X178" s="1" t="str">
        <f t="shared" si="64"/>
        <v>Unaudited</v>
      </c>
    </row>
    <row r="179" spans="1:24" x14ac:dyDescent="0.25">
      <c r="A179" s="1" t="s">
        <v>423</v>
      </c>
      <c r="B179" s="1" t="str">
        <f t="shared" si="56"/>
        <v>DEF</v>
      </c>
      <c r="C179" s="1" t="str">
        <f t="shared" si="57"/>
        <v>Default</v>
      </c>
      <c r="D179" s="912">
        <f t="shared" si="58"/>
        <v>1900</v>
      </c>
      <c r="E179" s="913">
        <f t="shared" si="59"/>
        <v>1</v>
      </c>
      <c r="F179" s="966">
        <f t="shared" si="60"/>
        <v>274</v>
      </c>
      <c r="G179" s="912" t="s">
        <v>1042</v>
      </c>
      <c r="H179" s="912" t="s">
        <v>1039</v>
      </c>
      <c r="I179" s="912" t="s">
        <v>393</v>
      </c>
      <c r="J179" s="914">
        <f t="shared" ca="1" si="65"/>
        <v>4.7242717130876022E-2</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ASR_COMP</v>
      </c>
      <c r="W179" s="913">
        <f t="shared" si="63"/>
        <v>44682</v>
      </c>
      <c r="X179" s="1" t="str">
        <f t="shared" si="64"/>
        <v>Unaudited</v>
      </c>
    </row>
    <row r="180" spans="1:24" x14ac:dyDescent="0.25">
      <c r="A180" s="1" t="s">
        <v>423</v>
      </c>
      <c r="B180" s="1" t="str">
        <f t="shared" si="56"/>
        <v>DEF</v>
      </c>
      <c r="C180" s="1" t="str">
        <f t="shared" si="57"/>
        <v>Default</v>
      </c>
      <c r="D180" s="912">
        <f t="shared" si="58"/>
        <v>1900</v>
      </c>
      <c r="E180" s="913">
        <f t="shared" si="59"/>
        <v>1</v>
      </c>
      <c r="F180" s="966">
        <f t="shared" si="60"/>
        <v>366</v>
      </c>
      <c r="G180" s="912" t="s">
        <v>1042</v>
      </c>
      <c r="H180" s="912" t="s">
        <v>1039</v>
      </c>
      <c r="I180" s="912" t="s">
        <v>393</v>
      </c>
      <c r="J180" s="914">
        <f t="shared" ca="1" si="65"/>
        <v>6.0901426185100783E-2</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ASR_COMP</v>
      </c>
      <c r="W180" s="913">
        <f t="shared" si="63"/>
        <v>44682</v>
      </c>
      <c r="X180" s="1" t="str">
        <f t="shared" si="64"/>
        <v>Unaudited</v>
      </c>
    </row>
    <row r="181" spans="1:24" x14ac:dyDescent="0.25">
      <c r="A181" s="1" t="s">
        <v>423</v>
      </c>
      <c r="B181" s="1" t="str">
        <f t="shared" si="56"/>
        <v>DEF</v>
      </c>
      <c r="C181" s="1" t="str">
        <f t="shared" si="57"/>
        <v>Default</v>
      </c>
      <c r="D181" s="912">
        <f t="shared" si="58"/>
        <v>1900</v>
      </c>
      <c r="E181" s="913">
        <f t="shared" si="59"/>
        <v>1</v>
      </c>
      <c r="F181" s="966">
        <f t="shared" si="60"/>
        <v>1</v>
      </c>
      <c r="G181" s="912" t="s">
        <v>1042</v>
      </c>
      <c r="H181" s="912" t="s">
        <v>1040</v>
      </c>
      <c r="I181" s="912" t="s">
        <v>393</v>
      </c>
      <c r="J181" s="914">
        <f t="shared" ca="1" si="65"/>
        <v>7.9435307639954905E-2</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ASR_COMP</v>
      </c>
      <c r="W181" s="913">
        <f t="shared" si="63"/>
        <v>44682</v>
      </c>
      <c r="X181" s="1" t="str">
        <f t="shared" si="64"/>
        <v>Unaudited</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79" bestFit="1" customWidth="1"/>
    <col min="16" max="16" width="14.85546875" style="679" bestFit="1" customWidth="1"/>
    <col min="17" max="18" width="13.85546875" style="679" customWidth="1"/>
    <col min="19" max="19" width="15.85546875" customWidth="1"/>
    <col min="20" max="20" width="14" customWidth="1"/>
    <col min="21" max="21" width="14.5703125" customWidth="1"/>
  </cols>
  <sheetData>
    <row r="1" spans="1:21" ht="26.25" x14ac:dyDescent="0.25">
      <c r="A1" s="915" t="s">
        <v>425</v>
      </c>
      <c r="B1" s="908" t="s">
        <v>426</v>
      </c>
      <c r="C1" s="908" t="s">
        <v>427</v>
      </c>
      <c r="D1" s="916" t="s">
        <v>428</v>
      </c>
      <c r="E1" s="916" t="s">
        <v>430</v>
      </c>
      <c r="F1" s="908" t="s">
        <v>429</v>
      </c>
      <c r="G1" s="916" t="s">
        <v>487</v>
      </c>
      <c r="H1" s="908" t="s">
        <v>431</v>
      </c>
      <c r="I1" s="908" t="s">
        <v>432</v>
      </c>
      <c r="J1" s="908" t="s">
        <v>433</v>
      </c>
      <c r="K1" s="908" t="s">
        <v>488</v>
      </c>
      <c r="L1" s="916" t="s">
        <v>434</v>
      </c>
      <c r="M1" s="908" t="s">
        <v>489</v>
      </c>
      <c r="N1" s="918" t="s">
        <v>36</v>
      </c>
      <c r="O1" s="919" t="s">
        <v>424</v>
      </c>
      <c r="P1" s="919" t="s">
        <v>413</v>
      </c>
      <c r="Q1" s="920" t="s">
        <v>550</v>
      </c>
      <c r="R1" s="920" t="s">
        <v>1023</v>
      </c>
      <c r="S1" s="922" t="s">
        <v>900</v>
      </c>
      <c r="T1" s="922" t="s">
        <v>901</v>
      </c>
      <c r="U1" s="922" t="s">
        <v>902</v>
      </c>
    </row>
    <row r="2" spans="1:21" x14ac:dyDescent="0.25">
      <c r="A2" t="s">
        <v>440</v>
      </c>
      <c r="B2" t="s">
        <v>1388</v>
      </c>
      <c r="C2" t="s">
        <v>1389</v>
      </c>
      <c r="D2" s="15">
        <v>1900</v>
      </c>
      <c r="E2" s="121">
        <v>1</v>
      </c>
      <c r="F2" t="s">
        <v>441</v>
      </c>
      <c r="G2" s="121">
        <v>91</v>
      </c>
      <c r="H2" t="s">
        <v>382</v>
      </c>
      <c r="I2" t="s">
        <v>435</v>
      </c>
      <c r="J2" t="s">
        <v>435</v>
      </c>
      <c r="K2" t="s">
        <v>435</v>
      </c>
      <c r="M2" t="s">
        <v>435</v>
      </c>
      <c r="N2" s="679">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100608</v>
      </c>
      <c r="O2" s="679">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46718.224196878007</v>
      </c>
      <c r="P2" s="679">
        <f t="shared" ca="1" si="0"/>
        <v>53889.775803121993</v>
      </c>
      <c r="Q2" s="679">
        <f t="shared" ca="1" si="0"/>
        <v>0</v>
      </c>
      <c r="R2" s="679">
        <f t="shared" ca="1" si="0"/>
        <v>0</v>
      </c>
      <c r="S2" t="str">
        <f t="shared" ref="S2:S65" si="1">file_name</f>
        <v>ASR_COMP</v>
      </c>
      <c r="T2" s="957">
        <f t="shared" ref="T2:T65" si="2">file_date</f>
        <v>44682</v>
      </c>
      <c r="U2" t="str">
        <f t="shared" ref="U2:U65" si="3">status</f>
        <v>Unaudited</v>
      </c>
    </row>
    <row r="3" spans="1:21" x14ac:dyDescent="0.25">
      <c r="A3" t="s">
        <v>440</v>
      </c>
      <c r="B3" t="s">
        <v>1388</v>
      </c>
      <c r="C3" t="s">
        <v>1389</v>
      </c>
      <c r="D3" s="15">
        <v>1900</v>
      </c>
      <c r="E3" s="121">
        <v>1</v>
      </c>
      <c r="F3" t="s">
        <v>441</v>
      </c>
      <c r="G3" s="121">
        <v>91</v>
      </c>
      <c r="H3" t="s">
        <v>382</v>
      </c>
      <c r="I3" t="s">
        <v>490</v>
      </c>
      <c r="J3" t="s">
        <v>12</v>
      </c>
      <c r="K3" t="s">
        <v>12</v>
      </c>
      <c r="L3" s="756">
        <v>1.1000000000000001</v>
      </c>
      <c r="M3" t="s">
        <v>12</v>
      </c>
      <c r="N3" s="679">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373171624.82499999</v>
      </c>
      <c r="O3" s="679">
        <f t="shared" ca="1" si="0"/>
        <v>0</v>
      </c>
      <c r="P3" s="679">
        <f t="shared" ca="1" si="0"/>
        <v>0</v>
      </c>
      <c r="Q3" s="679">
        <f t="shared" ca="1" si="0"/>
        <v>0</v>
      </c>
      <c r="R3" s="679">
        <f t="shared" ca="1" si="0"/>
        <v>0</v>
      </c>
      <c r="S3" t="str">
        <f t="shared" si="1"/>
        <v>ASR_COMP</v>
      </c>
      <c r="T3" s="957">
        <f t="shared" si="2"/>
        <v>44682</v>
      </c>
      <c r="U3" t="str">
        <f t="shared" si="3"/>
        <v>Unaudited</v>
      </c>
    </row>
    <row r="4" spans="1:21" x14ac:dyDescent="0.25">
      <c r="A4" t="s">
        <v>440</v>
      </c>
      <c r="B4" t="s">
        <v>1388</v>
      </c>
      <c r="C4" t="s">
        <v>1389</v>
      </c>
      <c r="D4" s="15">
        <v>1900</v>
      </c>
      <c r="E4" s="121">
        <v>1</v>
      </c>
      <c r="F4" t="s">
        <v>441</v>
      </c>
      <c r="G4" s="121">
        <v>91</v>
      </c>
      <c r="H4" t="s">
        <v>382</v>
      </c>
      <c r="I4" t="s">
        <v>490</v>
      </c>
      <c r="J4" t="s">
        <v>12</v>
      </c>
      <c r="K4" t="s">
        <v>225</v>
      </c>
      <c r="L4" s="756">
        <v>1.2</v>
      </c>
      <c r="M4" t="s">
        <v>225</v>
      </c>
      <c r="N4" s="679">
        <f t="shared" ca="1" si="4"/>
        <v>-22594.400000000445</v>
      </c>
      <c r="O4" s="679">
        <f t="shared" ca="1" si="0"/>
        <v>0</v>
      </c>
      <c r="P4" s="679">
        <f t="shared" ca="1" si="0"/>
        <v>0</v>
      </c>
      <c r="Q4" s="679">
        <f t="shared" ca="1" si="0"/>
        <v>0</v>
      </c>
      <c r="R4" s="679">
        <f t="shared" ca="1" si="0"/>
        <v>0</v>
      </c>
      <c r="S4" t="str">
        <f t="shared" si="1"/>
        <v>ASR_COMP</v>
      </c>
      <c r="T4" s="957">
        <f t="shared" si="2"/>
        <v>44682</v>
      </c>
      <c r="U4" t="str">
        <f t="shared" si="3"/>
        <v>Unaudited</v>
      </c>
    </row>
    <row r="5" spans="1:21" x14ac:dyDescent="0.25">
      <c r="A5" t="s">
        <v>440</v>
      </c>
      <c r="B5" t="s">
        <v>1388</v>
      </c>
      <c r="C5" t="s">
        <v>1389</v>
      </c>
      <c r="D5" s="15">
        <v>1900</v>
      </c>
      <c r="E5" s="121">
        <v>1</v>
      </c>
      <c r="F5" t="s">
        <v>441</v>
      </c>
      <c r="G5" s="121">
        <v>91</v>
      </c>
      <c r="H5" t="s">
        <v>382</v>
      </c>
      <c r="I5" t="s">
        <v>490</v>
      </c>
      <c r="J5" t="s">
        <v>12</v>
      </c>
      <c r="K5" t="s">
        <v>1326</v>
      </c>
      <c r="L5" s="756" t="s">
        <v>1322</v>
      </c>
      <c r="M5" t="s">
        <v>1326</v>
      </c>
      <c r="N5" s="679">
        <f t="shared" ca="1" si="4"/>
        <v>2101869.8199999998</v>
      </c>
      <c r="O5" s="679">
        <f t="shared" ca="1" si="0"/>
        <v>0</v>
      </c>
      <c r="P5" s="679">
        <f t="shared" ca="1" si="0"/>
        <v>0</v>
      </c>
      <c r="Q5" s="679">
        <f t="shared" ca="1" si="0"/>
        <v>0</v>
      </c>
      <c r="R5" s="679">
        <f t="shared" ca="1" si="0"/>
        <v>0</v>
      </c>
      <c r="S5" t="str">
        <f t="shared" si="1"/>
        <v>ASR_COMP</v>
      </c>
      <c r="T5" s="957">
        <f t="shared" si="2"/>
        <v>44682</v>
      </c>
      <c r="U5" t="str">
        <f t="shared" si="3"/>
        <v>Unaudited</v>
      </c>
    </row>
    <row r="6" spans="1:21" x14ac:dyDescent="0.25">
      <c r="A6" t="s">
        <v>440</v>
      </c>
      <c r="B6" t="s">
        <v>1388</v>
      </c>
      <c r="C6" t="s">
        <v>1389</v>
      </c>
      <c r="D6" s="15">
        <v>1900</v>
      </c>
      <c r="E6" s="121">
        <v>1</v>
      </c>
      <c r="F6" t="s">
        <v>441</v>
      </c>
      <c r="G6" s="121">
        <v>91</v>
      </c>
      <c r="H6" t="s">
        <v>382</v>
      </c>
      <c r="I6" t="s">
        <v>490</v>
      </c>
      <c r="J6" t="s">
        <v>12</v>
      </c>
      <c r="K6" t="s">
        <v>1328</v>
      </c>
      <c r="L6" s="756" t="s">
        <v>1327</v>
      </c>
      <c r="M6" t="s">
        <v>1328</v>
      </c>
      <c r="N6" s="679">
        <f t="shared" ca="1" si="4"/>
        <v>-1662306.4738253602</v>
      </c>
      <c r="O6" s="679">
        <f t="shared" ca="1" si="0"/>
        <v>0</v>
      </c>
      <c r="P6" s="679">
        <f t="shared" ca="1" si="0"/>
        <v>0</v>
      </c>
      <c r="Q6" s="679">
        <f t="shared" ca="1" si="0"/>
        <v>0</v>
      </c>
      <c r="R6" s="679">
        <f t="shared" ca="1" si="0"/>
        <v>0</v>
      </c>
      <c r="S6" t="str">
        <f t="shared" si="1"/>
        <v>ASR_COMP</v>
      </c>
      <c r="T6" s="957">
        <f t="shared" si="2"/>
        <v>44682</v>
      </c>
      <c r="U6" t="str">
        <f t="shared" si="3"/>
        <v>Unaudited</v>
      </c>
    </row>
    <row r="7" spans="1:21" x14ac:dyDescent="0.25">
      <c r="A7" t="s">
        <v>440</v>
      </c>
      <c r="B7" t="s">
        <v>1388</v>
      </c>
      <c r="C7" t="s">
        <v>1389</v>
      </c>
      <c r="D7" s="15">
        <v>1900</v>
      </c>
      <c r="E7" s="121">
        <v>1</v>
      </c>
      <c r="F7" t="s">
        <v>441</v>
      </c>
      <c r="G7" s="121">
        <v>91</v>
      </c>
      <c r="H7" t="s">
        <v>382</v>
      </c>
      <c r="I7" t="s">
        <v>490</v>
      </c>
      <c r="J7" t="s">
        <v>13</v>
      </c>
      <c r="K7" t="s">
        <v>13</v>
      </c>
      <c r="L7" s="756" t="s">
        <v>63</v>
      </c>
      <c r="M7" t="s">
        <v>13</v>
      </c>
      <c r="N7" s="679">
        <f t="shared" ca="1" si="4"/>
        <v>0</v>
      </c>
      <c r="O7" s="679">
        <f t="shared" ca="1" si="0"/>
        <v>0</v>
      </c>
      <c r="P7" s="679">
        <f t="shared" ca="1" si="0"/>
        <v>0</v>
      </c>
      <c r="Q7" s="679">
        <f t="shared" ca="1" si="0"/>
        <v>0</v>
      </c>
      <c r="R7" s="679">
        <f t="shared" ca="1" si="0"/>
        <v>0</v>
      </c>
      <c r="S7" t="str">
        <f t="shared" si="1"/>
        <v>ASR_COMP</v>
      </c>
      <c r="T7" s="957">
        <f t="shared" si="2"/>
        <v>44682</v>
      </c>
      <c r="U7" t="str">
        <f t="shared" si="3"/>
        <v>Unaudited</v>
      </c>
    </row>
    <row r="8" spans="1:21" x14ac:dyDescent="0.25">
      <c r="A8" t="s">
        <v>440</v>
      </c>
      <c r="B8" t="s">
        <v>1388</v>
      </c>
      <c r="C8" t="s">
        <v>1389</v>
      </c>
      <c r="D8" s="15">
        <v>1900</v>
      </c>
      <c r="E8" s="121">
        <v>1</v>
      </c>
      <c r="F8" t="s">
        <v>441</v>
      </c>
      <c r="G8" s="121">
        <v>91</v>
      </c>
      <c r="H8" t="s">
        <v>382</v>
      </c>
      <c r="I8" t="s">
        <v>491</v>
      </c>
      <c r="J8" t="s">
        <v>436</v>
      </c>
      <c r="K8" t="s">
        <v>799</v>
      </c>
      <c r="L8" s="756">
        <v>2.1</v>
      </c>
      <c r="M8" t="s">
        <v>734</v>
      </c>
      <c r="N8" s="679">
        <f t="shared" ca="1" si="4"/>
        <v>1168520</v>
      </c>
      <c r="O8" s="679">
        <f t="shared" ca="1" si="0"/>
        <v>1124081</v>
      </c>
      <c r="P8" s="679">
        <f t="shared" ca="1" si="0"/>
        <v>44439</v>
      </c>
      <c r="Q8" s="679">
        <f t="shared" ca="1" si="0"/>
        <v>0</v>
      </c>
      <c r="R8" s="679">
        <f t="shared" ca="1" si="0"/>
        <v>0</v>
      </c>
      <c r="S8" t="str">
        <f t="shared" si="1"/>
        <v>ASR_COMP</v>
      </c>
      <c r="T8" s="957">
        <f t="shared" si="2"/>
        <v>44682</v>
      </c>
      <c r="U8" t="str">
        <f t="shared" si="3"/>
        <v>Unaudited</v>
      </c>
    </row>
    <row r="9" spans="1:21" x14ac:dyDescent="0.25">
      <c r="A9" t="s">
        <v>440</v>
      </c>
      <c r="B9" t="s">
        <v>1388</v>
      </c>
      <c r="C9" t="s">
        <v>1389</v>
      </c>
      <c r="D9" s="15">
        <v>1900</v>
      </c>
      <c r="E9" s="121">
        <v>1</v>
      </c>
      <c r="F9" t="s">
        <v>441</v>
      </c>
      <c r="G9" s="121">
        <v>91</v>
      </c>
      <c r="H9" t="s">
        <v>382</v>
      </c>
      <c r="I9" t="s">
        <v>491</v>
      </c>
      <c r="J9" t="s">
        <v>436</v>
      </c>
      <c r="K9" t="s">
        <v>799</v>
      </c>
      <c r="L9" s="756">
        <v>2.2000000000000002</v>
      </c>
      <c r="M9" t="s">
        <v>735</v>
      </c>
      <c r="N9" s="679">
        <f t="shared" ca="1" si="4"/>
        <v>3583</v>
      </c>
      <c r="O9" s="679">
        <f t="shared" ca="1" si="0"/>
        <v>2970</v>
      </c>
      <c r="P9" s="679">
        <f t="shared" ca="1" si="0"/>
        <v>613</v>
      </c>
      <c r="Q9" s="679">
        <f t="shared" ca="1" si="0"/>
        <v>0</v>
      </c>
      <c r="R9" s="679">
        <f t="shared" ca="1" si="0"/>
        <v>0</v>
      </c>
      <c r="S9" t="str">
        <f t="shared" si="1"/>
        <v>ASR_COMP</v>
      </c>
      <c r="T9" s="957">
        <f t="shared" si="2"/>
        <v>44682</v>
      </c>
      <c r="U9" t="str">
        <f t="shared" si="3"/>
        <v>Unaudited</v>
      </c>
    </row>
    <row r="10" spans="1:21" x14ac:dyDescent="0.25">
      <c r="A10" t="s">
        <v>440</v>
      </c>
      <c r="B10" t="s">
        <v>1388</v>
      </c>
      <c r="C10" t="s">
        <v>1389</v>
      </c>
      <c r="D10" s="15">
        <v>1900</v>
      </c>
      <c r="E10" s="121">
        <v>1</v>
      </c>
      <c r="F10" t="s">
        <v>441</v>
      </c>
      <c r="G10" s="121">
        <v>91</v>
      </c>
      <c r="H10" t="s">
        <v>382</v>
      </c>
      <c r="I10" t="s">
        <v>491</v>
      </c>
      <c r="J10" t="s">
        <v>436</v>
      </c>
      <c r="K10" t="s">
        <v>799</v>
      </c>
      <c r="L10" s="756">
        <v>2.2999999999999998</v>
      </c>
      <c r="M10" t="s">
        <v>736</v>
      </c>
      <c r="N10" s="679">
        <f t="shared" ca="1" si="4"/>
        <v>242336951.12449974</v>
      </c>
      <c r="O10" s="679">
        <f t="shared" ca="1" si="0"/>
        <v>232869812.78882164</v>
      </c>
      <c r="P10" s="679">
        <f t="shared" ca="1" si="0"/>
        <v>9467138.3356780857</v>
      </c>
      <c r="Q10" s="679">
        <f t="shared" ca="1" si="0"/>
        <v>0</v>
      </c>
      <c r="R10" s="679">
        <f t="shared" ca="1" si="0"/>
        <v>0</v>
      </c>
      <c r="S10" t="str">
        <f t="shared" si="1"/>
        <v>ASR_COMP</v>
      </c>
      <c r="T10" s="957">
        <f t="shared" si="2"/>
        <v>44682</v>
      </c>
      <c r="U10" t="str">
        <f t="shared" si="3"/>
        <v>Unaudited</v>
      </c>
    </row>
    <row r="11" spans="1:21" x14ac:dyDescent="0.25">
      <c r="A11" t="s">
        <v>440</v>
      </c>
      <c r="B11" t="s">
        <v>1388</v>
      </c>
      <c r="C11" t="s">
        <v>1389</v>
      </c>
      <c r="D11" s="15">
        <v>1900</v>
      </c>
      <c r="E11" s="121">
        <v>1</v>
      </c>
      <c r="F11" t="s">
        <v>441</v>
      </c>
      <c r="G11" s="121">
        <v>91</v>
      </c>
      <c r="H11" t="s">
        <v>382</v>
      </c>
      <c r="I11" t="s">
        <v>491</v>
      </c>
      <c r="J11" t="s">
        <v>436</v>
      </c>
      <c r="K11" t="s">
        <v>799</v>
      </c>
      <c r="L11" s="756">
        <v>2.4</v>
      </c>
      <c r="M11" t="s">
        <v>737</v>
      </c>
      <c r="N11" s="679">
        <f t="shared" ca="1" si="4"/>
        <v>581128.61210092902</v>
      </c>
      <c r="O11" s="679">
        <f t="shared" ca="1" si="0"/>
        <v>485100.80389484082</v>
      </c>
      <c r="P11" s="679">
        <f t="shared" ca="1" si="0"/>
        <v>96027.80820608823</v>
      </c>
      <c r="Q11" s="679">
        <f t="shared" ca="1" si="0"/>
        <v>0</v>
      </c>
      <c r="R11" s="679">
        <f t="shared" ca="1" si="0"/>
        <v>0</v>
      </c>
      <c r="S11" t="str">
        <f t="shared" si="1"/>
        <v>ASR_COMP</v>
      </c>
      <c r="T11" s="957">
        <f t="shared" si="2"/>
        <v>44682</v>
      </c>
      <c r="U11" t="str">
        <f t="shared" si="3"/>
        <v>Unaudited</v>
      </c>
    </row>
    <row r="12" spans="1:21" x14ac:dyDescent="0.25">
      <c r="A12" t="s">
        <v>440</v>
      </c>
      <c r="B12" t="s">
        <v>1388</v>
      </c>
      <c r="C12" t="s">
        <v>1389</v>
      </c>
      <c r="D12" s="15">
        <v>1900</v>
      </c>
      <c r="E12" s="121">
        <v>1</v>
      </c>
      <c r="F12" t="s">
        <v>441</v>
      </c>
      <c r="G12" s="121">
        <v>91</v>
      </c>
      <c r="H12" t="s">
        <v>382</v>
      </c>
      <c r="I12" t="s">
        <v>491</v>
      </c>
      <c r="J12" t="s">
        <v>436</v>
      </c>
      <c r="K12" t="s">
        <v>799</v>
      </c>
      <c r="L12" s="756">
        <v>2.5</v>
      </c>
      <c r="M12" t="s">
        <v>779</v>
      </c>
      <c r="N12" s="679">
        <f t="shared" ca="1" si="4"/>
        <v>85313</v>
      </c>
      <c r="O12" s="679">
        <f t="shared" ca="1" si="0"/>
        <v>82094</v>
      </c>
      <c r="P12" s="679">
        <f t="shared" ca="1" si="0"/>
        <v>3219</v>
      </c>
      <c r="Q12" s="679">
        <f t="shared" ca="1" si="0"/>
        <v>0</v>
      </c>
      <c r="R12" s="679">
        <f t="shared" ca="1" si="0"/>
        <v>0</v>
      </c>
      <c r="S12" t="str">
        <f t="shared" si="1"/>
        <v>ASR_COMP</v>
      </c>
      <c r="T12" s="957">
        <f t="shared" si="2"/>
        <v>44682</v>
      </c>
      <c r="U12" t="str">
        <f t="shared" si="3"/>
        <v>Unaudited</v>
      </c>
    </row>
    <row r="13" spans="1:21" x14ac:dyDescent="0.25">
      <c r="A13" t="s">
        <v>440</v>
      </c>
      <c r="B13" t="s">
        <v>1388</v>
      </c>
      <c r="C13" t="s">
        <v>1389</v>
      </c>
      <c r="D13" s="15">
        <v>1900</v>
      </c>
      <c r="E13" s="121">
        <v>1</v>
      </c>
      <c r="F13" t="s">
        <v>441</v>
      </c>
      <c r="G13" s="121">
        <v>91</v>
      </c>
      <c r="H13" t="s">
        <v>382</v>
      </c>
      <c r="I13" t="s">
        <v>491</v>
      </c>
      <c r="J13" t="s">
        <v>436</v>
      </c>
      <c r="K13" t="s">
        <v>799</v>
      </c>
      <c r="L13" s="756">
        <v>2.6</v>
      </c>
      <c r="M13" t="s">
        <v>189</v>
      </c>
      <c r="N13" s="679">
        <f t="shared" ca="1" si="4"/>
        <v>20503208.564865708</v>
      </c>
      <c r="O13" s="679">
        <f t="shared" ca="1" si="0"/>
        <v>19161381.843891729</v>
      </c>
      <c r="P13" s="679">
        <f t="shared" ca="1" si="0"/>
        <v>1341826.7209739794</v>
      </c>
      <c r="Q13" s="679">
        <f t="shared" ca="1" si="0"/>
        <v>0</v>
      </c>
      <c r="R13" s="679">
        <f t="shared" ca="1" si="0"/>
        <v>0</v>
      </c>
      <c r="S13" t="str">
        <f t="shared" si="1"/>
        <v>ASR_COMP</v>
      </c>
      <c r="T13" s="957">
        <f t="shared" si="2"/>
        <v>44682</v>
      </c>
      <c r="U13" t="str">
        <f t="shared" si="3"/>
        <v>Unaudited</v>
      </c>
    </row>
    <row r="14" spans="1:21" x14ac:dyDescent="0.25">
      <c r="A14" t="s">
        <v>440</v>
      </c>
      <c r="B14" t="s">
        <v>1388</v>
      </c>
      <c r="C14" t="s">
        <v>1389</v>
      </c>
      <c r="D14" s="15">
        <v>1900</v>
      </c>
      <c r="E14" s="121">
        <v>1</v>
      </c>
      <c r="F14" t="s">
        <v>441</v>
      </c>
      <c r="G14" s="121">
        <v>91</v>
      </c>
      <c r="H14" t="s">
        <v>382</v>
      </c>
      <c r="I14" t="s">
        <v>491</v>
      </c>
      <c r="J14" t="s">
        <v>436</v>
      </c>
      <c r="K14" t="s">
        <v>799</v>
      </c>
      <c r="L14" s="756">
        <v>2.7</v>
      </c>
      <c r="M14" t="s">
        <v>800</v>
      </c>
      <c r="N14" s="679">
        <f t="shared" ca="1" si="4"/>
        <v>-2003928.6589209593</v>
      </c>
      <c r="O14" s="679">
        <f t="shared" ca="1" si="0"/>
        <v>-1856896.4894113487</v>
      </c>
      <c r="P14" s="679">
        <f t="shared" ca="1" si="0"/>
        <v>-147032.16950961069</v>
      </c>
      <c r="Q14" s="679">
        <f t="shared" ca="1" si="0"/>
        <v>0</v>
      </c>
      <c r="R14" s="679">
        <f t="shared" ca="1" si="0"/>
        <v>0</v>
      </c>
      <c r="S14" t="str">
        <f t="shared" si="1"/>
        <v>ASR_COMP</v>
      </c>
      <c r="T14" s="957">
        <f t="shared" si="2"/>
        <v>44682</v>
      </c>
      <c r="U14" t="str">
        <f t="shared" si="3"/>
        <v>Unaudited</v>
      </c>
    </row>
    <row r="15" spans="1:21" x14ac:dyDescent="0.25">
      <c r="A15" t="s">
        <v>440</v>
      </c>
      <c r="B15" t="s">
        <v>1388</v>
      </c>
      <c r="C15" t="s">
        <v>1389</v>
      </c>
      <c r="D15" s="15">
        <v>1900</v>
      </c>
      <c r="E15" s="121">
        <v>1</v>
      </c>
      <c r="F15" t="s">
        <v>441</v>
      </c>
      <c r="G15" s="121">
        <v>91</v>
      </c>
      <c r="H15" t="s">
        <v>382</v>
      </c>
      <c r="I15" t="s">
        <v>491</v>
      </c>
      <c r="J15" t="s">
        <v>436</v>
      </c>
      <c r="K15" t="s">
        <v>799</v>
      </c>
      <c r="L15" s="756">
        <v>2.8</v>
      </c>
      <c r="M15" t="s">
        <v>801</v>
      </c>
      <c r="N15" s="679">
        <f t="shared" ca="1" si="4"/>
        <v>0</v>
      </c>
      <c r="O15" s="679">
        <f t="shared" ca="1" si="0"/>
        <v>0</v>
      </c>
      <c r="P15" s="679">
        <f t="shared" ca="1" si="0"/>
        <v>0</v>
      </c>
      <c r="Q15" s="679">
        <f t="shared" ca="1" si="0"/>
        <v>0</v>
      </c>
      <c r="R15" s="679">
        <f t="shared" ca="1" si="0"/>
        <v>0</v>
      </c>
      <c r="S15" t="str">
        <f t="shared" si="1"/>
        <v>ASR_COMP</v>
      </c>
      <c r="T15" s="957">
        <f t="shared" si="2"/>
        <v>44682</v>
      </c>
      <c r="U15" t="str">
        <f t="shared" si="3"/>
        <v>Unaudited</v>
      </c>
    </row>
    <row r="16" spans="1:21" x14ac:dyDescent="0.25">
      <c r="A16" t="s">
        <v>440</v>
      </c>
      <c r="B16" t="s">
        <v>1388</v>
      </c>
      <c r="C16" t="s">
        <v>1389</v>
      </c>
      <c r="D16" s="15">
        <v>1900</v>
      </c>
      <c r="E16" s="121">
        <v>1</v>
      </c>
      <c r="F16" t="s">
        <v>441</v>
      </c>
      <c r="G16" s="121">
        <v>91</v>
      </c>
      <c r="H16" t="s">
        <v>382</v>
      </c>
      <c r="I16" t="s">
        <v>491</v>
      </c>
      <c r="J16" t="s">
        <v>436</v>
      </c>
      <c r="K16" t="s">
        <v>799</v>
      </c>
      <c r="L16" s="756">
        <v>2.9</v>
      </c>
      <c r="M16" t="s">
        <v>782</v>
      </c>
      <c r="N16" s="679">
        <f t="shared" ca="1" si="4"/>
        <v>0</v>
      </c>
      <c r="O16" s="679">
        <f t="shared" ca="1" si="0"/>
        <v>0</v>
      </c>
      <c r="P16" s="679">
        <f t="shared" ca="1" si="0"/>
        <v>0</v>
      </c>
      <c r="Q16" s="679">
        <f t="shared" ca="1" si="0"/>
        <v>0</v>
      </c>
      <c r="R16" s="679">
        <f t="shared" ca="1" si="0"/>
        <v>0</v>
      </c>
      <c r="S16" t="str">
        <f t="shared" si="1"/>
        <v>ASR_COMP</v>
      </c>
      <c r="T16" s="957">
        <f t="shared" si="2"/>
        <v>44682</v>
      </c>
      <c r="U16" t="str">
        <f t="shared" si="3"/>
        <v>Unaudited</v>
      </c>
    </row>
    <row r="17" spans="1:21" x14ac:dyDescent="0.25">
      <c r="A17" t="s">
        <v>440</v>
      </c>
      <c r="B17" t="s">
        <v>1388</v>
      </c>
      <c r="C17" t="s">
        <v>1389</v>
      </c>
      <c r="D17" s="15">
        <v>1900</v>
      </c>
      <c r="E17" s="121">
        <v>1</v>
      </c>
      <c r="F17" t="s">
        <v>441</v>
      </c>
      <c r="G17" s="121">
        <v>91</v>
      </c>
      <c r="H17" t="s">
        <v>382</v>
      </c>
      <c r="I17" t="s">
        <v>491</v>
      </c>
      <c r="J17" t="s">
        <v>436</v>
      </c>
      <c r="K17" t="s">
        <v>226</v>
      </c>
      <c r="L17" s="756">
        <v>2.11</v>
      </c>
      <c r="M17" t="s">
        <v>231</v>
      </c>
      <c r="N17" s="679">
        <f t="shared" ca="1" si="4"/>
        <v>13077563.587908886</v>
      </c>
      <c r="O17" s="679">
        <f t="shared" ca="1" si="0"/>
        <v>1035858.5421553045</v>
      </c>
      <c r="P17" s="679">
        <f t="shared" ca="1" si="0"/>
        <v>12041705.045753581</v>
      </c>
      <c r="Q17" s="679">
        <f t="shared" ca="1" si="0"/>
        <v>0</v>
      </c>
      <c r="R17" s="679">
        <f t="shared" ca="1" si="0"/>
        <v>0</v>
      </c>
      <c r="S17" t="str">
        <f t="shared" si="1"/>
        <v>ASR_COMP</v>
      </c>
      <c r="T17" s="957">
        <f t="shared" si="2"/>
        <v>44682</v>
      </c>
      <c r="U17" t="str">
        <f t="shared" si="3"/>
        <v>Unaudited</v>
      </c>
    </row>
    <row r="18" spans="1:21" x14ac:dyDescent="0.25">
      <c r="A18" t="s">
        <v>440</v>
      </c>
      <c r="B18" t="s">
        <v>1388</v>
      </c>
      <c r="C18" t="s">
        <v>1389</v>
      </c>
      <c r="D18" s="15">
        <v>1900</v>
      </c>
      <c r="E18" s="121">
        <v>1</v>
      </c>
      <c r="F18" t="s">
        <v>441</v>
      </c>
      <c r="G18" s="121">
        <v>91</v>
      </c>
      <c r="H18" t="s">
        <v>382</v>
      </c>
      <c r="I18" t="s">
        <v>491</v>
      </c>
      <c r="J18" t="s">
        <v>436</v>
      </c>
      <c r="K18" t="s">
        <v>226</v>
      </c>
      <c r="L18" s="756">
        <v>2.12</v>
      </c>
      <c r="M18" t="s">
        <v>557</v>
      </c>
      <c r="N18" s="679">
        <f t="shared" ca="1" si="4"/>
        <v>37862534.223848358</v>
      </c>
      <c r="O18" s="679">
        <f t="shared" ca="1" si="4"/>
        <v>314898.2860251189</v>
      </c>
      <c r="P18" s="679">
        <f t="shared" ca="1" si="4"/>
        <v>37547635.937823236</v>
      </c>
      <c r="Q18" s="679">
        <f t="shared" ca="1" si="4"/>
        <v>0</v>
      </c>
      <c r="R18" s="679">
        <f t="shared" ca="1" si="4"/>
        <v>0</v>
      </c>
      <c r="S18" t="str">
        <f t="shared" si="1"/>
        <v>ASR_COMP</v>
      </c>
      <c r="T18" s="957">
        <f t="shared" si="2"/>
        <v>44682</v>
      </c>
      <c r="U18" t="str">
        <f t="shared" si="3"/>
        <v>Unaudited</v>
      </c>
    </row>
    <row r="19" spans="1:21" x14ac:dyDescent="0.25">
      <c r="A19" t="s">
        <v>440</v>
      </c>
      <c r="B19" t="s">
        <v>1388</v>
      </c>
      <c r="C19" t="s">
        <v>1389</v>
      </c>
      <c r="D19" s="15">
        <v>1900</v>
      </c>
      <c r="E19" s="121">
        <v>1</v>
      </c>
      <c r="F19" t="s">
        <v>441</v>
      </c>
      <c r="G19" s="121">
        <v>91</v>
      </c>
      <c r="H19" t="s">
        <v>382</v>
      </c>
      <c r="I19" t="s">
        <v>491</v>
      </c>
      <c r="J19" t="s">
        <v>436</v>
      </c>
      <c r="K19" t="s">
        <v>226</v>
      </c>
      <c r="L19" s="756">
        <v>2.13</v>
      </c>
      <c r="M19" t="s">
        <v>232</v>
      </c>
      <c r="N19" s="679">
        <f t="shared" ca="1" si="4"/>
        <v>3166505.1977970256</v>
      </c>
      <c r="O19" s="679">
        <f t="shared" ca="1" si="4"/>
        <v>195559.8048927208</v>
      </c>
      <c r="P19" s="679">
        <f t="shared" ca="1" si="4"/>
        <v>2970945.3929043049</v>
      </c>
      <c r="Q19" s="679">
        <f t="shared" ca="1" si="4"/>
        <v>0</v>
      </c>
      <c r="R19" s="679">
        <f t="shared" ca="1" si="4"/>
        <v>0</v>
      </c>
      <c r="S19" t="str">
        <f t="shared" si="1"/>
        <v>ASR_COMP</v>
      </c>
      <c r="T19" s="957">
        <f t="shared" si="2"/>
        <v>44682</v>
      </c>
      <c r="U19" t="str">
        <f t="shared" si="3"/>
        <v>Unaudited</v>
      </c>
    </row>
    <row r="20" spans="1:21" x14ac:dyDescent="0.25">
      <c r="A20" t="s">
        <v>440</v>
      </c>
      <c r="B20" t="s">
        <v>1388</v>
      </c>
      <c r="C20" t="s">
        <v>1389</v>
      </c>
      <c r="D20" s="15">
        <v>1900</v>
      </c>
      <c r="E20" s="121">
        <v>1</v>
      </c>
      <c r="F20" t="s">
        <v>441</v>
      </c>
      <c r="G20" s="121">
        <v>91</v>
      </c>
      <c r="H20" t="s">
        <v>382</v>
      </c>
      <c r="I20" t="s">
        <v>491</v>
      </c>
      <c r="J20" t="s">
        <v>436</v>
      </c>
      <c r="K20" t="s">
        <v>226</v>
      </c>
      <c r="L20" s="756">
        <v>2.14</v>
      </c>
      <c r="M20" t="s">
        <v>561</v>
      </c>
      <c r="N20" s="679">
        <f t="shared" ca="1" si="4"/>
        <v>3264073.3808766156</v>
      </c>
      <c r="O20" s="679">
        <f t="shared" ca="1" si="4"/>
        <v>2906085.4301197263</v>
      </c>
      <c r="P20" s="679">
        <f t="shared" ca="1" si="4"/>
        <v>357987.95075688907</v>
      </c>
      <c r="Q20" s="679">
        <f t="shared" ca="1" si="4"/>
        <v>0</v>
      </c>
      <c r="R20" s="679">
        <f t="shared" ca="1" si="4"/>
        <v>0</v>
      </c>
      <c r="S20" t="str">
        <f t="shared" si="1"/>
        <v>ASR_COMP</v>
      </c>
      <c r="T20" s="957">
        <f t="shared" si="2"/>
        <v>44682</v>
      </c>
      <c r="U20" t="str">
        <f t="shared" si="3"/>
        <v>Unaudited</v>
      </c>
    </row>
    <row r="21" spans="1:21" x14ac:dyDescent="0.25">
      <c r="A21" t="s">
        <v>440</v>
      </c>
      <c r="B21" t="s">
        <v>1388</v>
      </c>
      <c r="C21" t="s">
        <v>1389</v>
      </c>
      <c r="D21" s="15">
        <v>1900</v>
      </c>
      <c r="E21" s="121">
        <v>1</v>
      </c>
      <c r="F21" t="s">
        <v>441</v>
      </c>
      <c r="G21" s="121">
        <v>91</v>
      </c>
      <c r="H21" t="s">
        <v>382</v>
      </c>
      <c r="I21" t="s">
        <v>491</v>
      </c>
      <c r="J21" t="s">
        <v>436</v>
      </c>
      <c r="K21" t="s">
        <v>226</v>
      </c>
      <c r="L21" s="756">
        <v>2.15</v>
      </c>
      <c r="M21" t="s">
        <v>20</v>
      </c>
      <c r="N21" s="679">
        <f t="shared" ca="1" si="4"/>
        <v>1131703.2679200182</v>
      </c>
      <c r="O21" s="679">
        <f t="shared" ca="1" si="4"/>
        <v>566591.65619969915</v>
      </c>
      <c r="P21" s="679">
        <f t="shared" ca="1" si="4"/>
        <v>565111.61172031914</v>
      </c>
      <c r="Q21" s="679">
        <f t="shared" ca="1" si="4"/>
        <v>0</v>
      </c>
      <c r="R21" s="679">
        <f t="shared" ca="1" si="4"/>
        <v>0</v>
      </c>
      <c r="S21" t="str">
        <f t="shared" si="1"/>
        <v>ASR_COMP</v>
      </c>
      <c r="T21" s="957">
        <f t="shared" si="2"/>
        <v>44682</v>
      </c>
      <c r="U21" t="str">
        <f t="shared" si="3"/>
        <v>Unaudited</v>
      </c>
    </row>
    <row r="22" spans="1:21" x14ac:dyDescent="0.25">
      <c r="A22" t="s">
        <v>440</v>
      </c>
      <c r="B22" t="s">
        <v>1388</v>
      </c>
      <c r="C22" t="s">
        <v>1389</v>
      </c>
      <c r="D22" s="15">
        <v>1900</v>
      </c>
      <c r="E22" s="121">
        <v>1</v>
      </c>
      <c r="F22" t="s">
        <v>441</v>
      </c>
      <c r="G22" s="121">
        <v>91</v>
      </c>
      <c r="H22" t="s">
        <v>382</v>
      </c>
      <c r="I22" t="s">
        <v>491</v>
      </c>
      <c r="J22" t="s">
        <v>436</v>
      </c>
      <c r="K22" t="s">
        <v>226</v>
      </c>
      <c r="L22" s="756">
        <v>2.16</v>
      </c>
      <c r="M22" t="s">
        <v>802</v>
      </c>
      <c r="N22" s="679">
        <f t="shared" ca="1" si="4"/>
        <v>14608408.511059726</v>
      </c>
      <c r="O22" s="679">
        <f t="shared" ca="1" si="4"/>
        <v>6921252.1400352744</v>
      </c>
      <c r="P22" s="679">
        <f t="shared" ca="1" si="4"/>
        <v>7687156.3710244512</v>
      </c>
      <c r="Q22" s="679">
        <f t="shared" ca="1" si="4"/>
        <v>0</v>
      </c>
      <c r="R22" s="679">
        <f t="shared" ca="1" si="4"/>
        <v>0</v>
      </c>
      <c r="S22" t="str">
        <f t="shared" si="1"/>
        <v>ASR_COMP</v>
      </c>
      <c r="T22" s="957">
        <f t="shared" si="2"/>
        <v>44682</v>
      </c>
      <c r="U22" t="str">
        <f t="shared" si="3"/>
        <v>Unaudited</v>
      </c>
    </row>
    <row r="23" spans="1:21" x14ac:dyDescent="0.25">
      <c r="A23" t="s">
        <v>440</v>
      </c>
      <c r="B23" t="s">
        <v>1388</v>
      </c>
      <c r="C23" t="s">
        <v>1389</v>
      </c>
      <c r="D23" s="15">
        <v>1900</v>
      </c>
      <c r="E23" s="121">
        <v>1</v>
      </c>
      <c r="F23" t="s">
        <v>441</v>
      </c>
      <c r="G23" s="121">
        <v>91</v>
      </c>
      <c r="H23" t="s">
        <v>382</v>
      </c>
      <c r="I23" t="s">
        <v>491</v>
      </c>
      <c r="J23" t="s">
        <v>436</v>
      </c>
      <c r="K23" t="s">
        <v>226</v>
      </c>
      <c r="L23" s="756">
        <v>2.17</v>
      </c>
      <c r="M23" t="s">
        <v>1055</v>
      </c>
      <c r="N23" s="679">
        <f t="shared" ca="1" si="4"/>
        <v>854732.15000002994</v>
      </c>
      <c r="O23" s="679">
        <f t="shared" ca="1" si="4"/>
        <v>15025.255533360491</v>
      </c>
      <c r="P23" s="679">
        <f t="shared" ca="1" si="4"/>
        <v>839706.89446666942</v>
      </c>
      <c r="Q23" s="679">
        <f t="shared" ca="1" si="4"/>
        <v>0</v>
      </c>
      <c r="R23" s="679">
        <f t="shared" ca="1" si="4"/>
        <v>0</v>
      </c>
      <c r="S23" t="str">
        <f t="shared" si="1"/>
        <v>ASR_COMP</v>
      </c>
      <c r="T23" s="957">
        <f t="shared" si="2"/>
        <v>44682</v>
      </c>
      <c r="U23" t="str">
        <f t="shared" si="3"/>
        <v>Unaudited</v>
      </c>
    </row>
    <row r="24" spans="1:21" x14ac:dyDescent="0.25">
      <c r="A24" t="s">
        <v>440</v>
      </c>
      <c r="B24" t="s">
        <v>1388</v>
      </c>
      <c r="C24" t="s">
        <v>1389</v>
      </c>
      <c r="D24" s="15">
        <v>1900</v>
      </c>
      <c r="E24" s="121">
        <v>1</v>
      </c>
      <c r="F24" t="s">
        <v>441</v>
      </c>
      <c r="G24" s="121">
        <v>91</v>
      </c>
      <c r="H24" t="s">
        <v>382</v>
      </c>
      <c r="I24" t="s">
        <v>491</v>
      </c>
      <c r="J24" t="s">
        <v>436</v>
      </c>
      <c r="K24" t="s">
        <v>226</v>
      </c>
      <c r="L24" s="967">
        <v>2.1800000000000002</v>
      </c>
      <c r="M24" t="s">
        <v>653</v>
      </c>
      <c r="N24" s="679">
        <f t="shared" ca="1" si="4"/>
        <v>9972241.0609312989</v>
      </c>
      <c r="O24" s="679">
        <f t="shared" ca="1" si="4"/>
        <v>1005273.0002722333</v>
      </c>
      <c r="P24" s="679">
        <f t="shared" ca="1" si="4"/>
        <v>8966968.0606590658</v>
      </c>
      <c r="Q24" s="679">
        <f t="shared" ca="1" si="4"/>
        <v>0</v>
      </c>
      <c r="R24" s="679">
        <f t="shared" ca="1" si="4"/>
        <v>0</v>
      </c>
      <c r="S24" t="str">
        <f t="shared" si="1"/>
        <v>ASR_COMP</v>
      </c>
      <c r="T24" s="957">
        <f t="shared" si="2"/>
        <v>44682</v>
      </c>
      <c r="U24" t="str">
        <f t="shared" si="3"/>
        <v>Unaudited</v>
      </c>
    </row>
    <row r="25" spans="1:21" x14ac:dyDescent="0.25">
      <c r="A25" t="s">
        <v>440</v>
      </c>
      <c r="B25" t="s">
        <v>1388</v>
      </c>
      <c r="C25" t="s">
        <v>1389</v>
      </c>
      <c r="D25" s="15">
        <v>1900</v>
      </c>
      <c r="E25" s="121">
        <v>1</v>
      </c>
      <c r="F25" t="s">
        <v>441</v>
      </c>
      <c r="G25" s="121">
        <v>91</v>
      </c>
      <c r="H25" t="s">
        <v>382</v>
      </c>
      <c r="I25" t="s">
        <v>491</v>
      </c>
      <c r="J25" t="s">
        <v>436</v>
      </c>
      <c r="K25" t="s">
        <v>226</v>
      </c>
      <c r="L25" s="756">
        <v>2.19</v>
      </c>
      <c r="M25" t="s">
        <v>221</v>
      </c>
      <c r="N25" s="679">
        <f t="shared" ca="1" si="4"/>
        <v>9068323.8899999708</v>
      </c>
      <c r="O25" s="679">
        <f t="shared" ca="1" si="4"/>
        <v>159411.2144666395</v>
      </c>
      <c r="P25" s="679">
        <f t="shared" ca="1" si="4"/>
        <v>8908912.6755333319</v>
      </c>
      <c r="Q25" s="679">
        <f t="shared" ca="1" si="4"/>
        <v>0</v>
      </c>
      <c r="R25" s="679">
        <f t="shared" ca="1" si="4"/>
        <v>0</v>
      </c>
      <c r="S25" t="str">
        <f t="shared" si="1"/>
        <v>ASR_COMP</v>
      </c>
      <c r="T25" s="957">
        <f t="shared" si="2"/>
        <v>44682</v>
      </c>
      <c r="U25" t="str">
        <f t="shared" si="3"/>
        <v>Unaudited</v>
      </c>
    </row>
    <row r="26" spans="1:21" x14ac:dyDescent="0.25">
      <c r="A26" t="s">
        <v>440</v>
      </c>
      <c r="B26" t="s">
        <v>1388</v>
      </c>
      <c r="C26" t="s">
        <v>1389</v>
      </c>
      <c r="D26" s="15">
        <v>1900</v>
      </c>
      <c r="E26" s="121">
        <v>1</v>
      </c>
      <c r="F26" t="s">
        <v>441</v>
      </c>
      <c r="G26" s="121">
        <v>91</v>
      </c>
      <c r="H26" t="s">
        <v>382</v>
      </c>
      <c r="I26" t="s">
        <v>491</v>
      </c>
      <c r="J26" t="s">
        <v>436</v>
      </c>
      <c r="K26" t="s">
        <v>226</v>
      </c>
      <c r="L26" s="756" t="s">
        <v>707</v>
      </c>
      <c r="M26" t="s">
        <v>233</v>
      </c>
      <c r="N26" s="679">
        <f t="shared" ca="1" si="4"/>
        <v>88153.316382162418</v>
      </c>
      <c r="O26" s="679">
        <f t="shared" ca="1" si="4"/>
        <v>-8923.5093387820161</v>
      </c>
      <c r="P26" s="679">
        <f t="shared" ca="1" si="4"/>
        <v>97076.825720944442</v>
      </c>
      <c r="Q26" s="679">
        <f t="shared" ca="1" si="4"/>
        <v>0</v>
      </c>
      <c r="R26" s="679">
        <f t="shared" ca="1" si="4"/>
        <v>0</v>
      </c>
      <c r="S26" t="str">
        <f t="shared" si="1"/>
        <v>ASR_COMP</v>
      </c>
      <c r="T26" s="957">
        <f t="shared" si="2"/>
        <v>44682</v>
      </c>
      <c r="U26" t="str">
        <f t="shared" si="3"/>
        <v>Unaudited</v>
      </c>
    </row>
    <row r="27" spans="1:21" x14ac:dyDescent="0.25">
      <c r="A27" t="s">
        <v>440</v>
      </c>
      <c r="B27" t="s">
        <v>1388</v>
      </c>
      <c r="C27" t="s">
        <v>1389</v>
      </c>
      <c r="D27" s="15">
        <v>1900</v>
      </c>
      <c r="E27" s="121">
        <v>1</v>
      </c>
      <c r="F27" t="s">
        <v>441</v>
      </c>
      <c r="G27" s="121">
        <v>91</v>
      </c>
      <c r="H27" t="s">
        <v>382</v>
      </c>
      <c r="I27" t="s">
        <v>491</v>
      </c>
      <c r="J27" t="s">
        <v>436</v>
      </c>
      <c r="K27" t="s">
        <v>226</v>
      </c>
      <c r="L27" s="756">
        <v>2.21</v>
      </c>
      <c r="M27" t="s">
        <v>469</v>
      </c>
      <c r="N27" s="679">
        <f t="shared" ca="1" si="4"/>
        <v>353031.99999999994</v>
      </c>
      <c r="O27" s="679">
        <f t="shared" ca="1" si="4"/>
        <v>176351.1831789345</v>
      </c>
      <c r="P27" s="679">
        <f t="shared" ca="1" si="4"/>
        <v>176680.81682106544</v>
      </c>
      <c r="Q27" s="679">
        <f t="shared" ca="1" si="4"/>
        <v>0</v>
      </c>
      <c r="R27" s="679">
        <f t="shared" ca="1" si="4"/>
        <v>0</v>
      </c>
      <c r="S27" t="str">
        <f t="shared" si="1"/>
        <v>ASR_COMP</v>
      </c>
      <c r="T27" s="957">
        <f t="shared" si="2"/>
        <v>44682</v>
      </c>
      <c r="U27" t="str">
        <f t="shared" si="3"/>
        <v>Unaudited</v>
      </c>
    </row>
    <row r="28" spans="1:21" x14ac:dyDescent="0.25">
      <c r="A28" t="s">
        <v>440</v>
      </c>
      <c r="B28" t="s">
        <v>1388</v>
      </c>
      <c r="C28" t="s">
        <v>1389</v>
      </c>
      <c r="D28" s="15">
        <v>1900</v>
      </c>
      <c r="E28" s="121">
        <v>1</v>
      </c>
      <c r="F28" t="s">
        <v>441</v>
      </c>
      <c r="G28" s="121">
        <v>91</v>
      </c>
      <c r="H28" t="s">
        <v>382</v>
      </c>
      <c r="I28" t="s">
        <v>491</v>
      </c>
      <c r="J28" t="s">
        <v>436</v>
      </c>
      <c r="K28" t="s">
        <v>6</v>
      </c>
      <c r="L28" s="756" t="s">
        <v>70</v>
      </c>
      <c r="M28" t="s">
        <v>191</v>
      </c>
      <c r="N28" s="679">
        <f t="shared" ca="1" si="4"/>
        <v>258832.47353429082</v>
      </c>
      <c r="O28" s="679">
        <f t="shared" ca="1" si="4"/>
        <v>149764.05585180348</v>
      </c>
      <c r="P28" s="679">
        <f t="shared" ca="1" si="4"/>
        <v>109068.41768248734</v>
      </c>
      <c r="Q28" s="679">
        <f t="shared" ca="1" si="4"/>
        <v>0</v>
      </c>
      <c r="R28" s="679">
        <f t="shared" ca="1" si="4"/>
        <v>0</v>
      </c>
      <c r="S28" t="str">
        <f t="shared" si="1"/>
        <v>ASR_COMP</v>
      </c>
      <c r="T28" s="957">
        <f t="shared" si="2"/>
        <v>44682</v>
      </c>
      <c r="U28" t="str">
        <f t="shared" si="3"/>
        <v>Unaudited</v>
      </c>
    </row>
    <row r="29" spans="1:21" x14ac:dyDescent="0.25">
      <c r="A29" t="s">
        <v>440</v>
      </c>
      <c r="B29" t="s">
        <v>1388</v>
      </c>
      <c r="C29" t="s">
        <v>1389</v>
      </c>
      <c r="D29" s="15">
        <v>1900</v>
      </c>
      <c r="E29" s="121">
        <v>1</v>
      </c>
      <c r="F29" t="s">
        <v>441</v>
      </c>
      <c r="G29" s="121">
        <v>91</v>
      </c>
      <c r="H29" t="s">
        <v>382</v>
      </c>
      <c r="I29" t="s">
        <v>491</v>
      </c>
      <c r="J29" t="s">
        <v>436</v>
      </c>
      <c r="K29" t="s">
        <v>6</v>
      </c>
      <c r="L29" s="756" t="s">
        <v>71</v>
      </c>
      <c r="M29" t="s">
        <v>234</v>
      </c>
      <c r="N29" s="679">
        <f t="shared" ca="1" si="4"/>
        <v>120787.19999999998</v>
      </c>
      <c r="O29" s="679">
        <f t="shared" ca="1" si="4"/>
        <v>58770.848061613862</v>
      </c>
      <c r="P29" s="679">
        <f t="shared" ca="1" si="4"/>
        <v>62016.351938386128</v>
      </c>
      <c r="Q29" s="679">
        <f t="shared" ca="1" si="4"/>
        <v>0</v>
      </c>
      <c r="R29" s="679">
        <f t="shared" ca="1" si="4"/>
        <v>0</v>
      </c>
      <c r="S29" t="str">
        <f t="shared" si="1"/>
        <v>ASR_COMP</v>
      </c>
      <c r="T29" s="957">
        <f t="shared" si="2"/>
        <v>44682</v>
      </c>
      <c r="U29" t="str">
        <f t="shared" si="3"/>
        <v>Unaudited</v>
      </c>
    </row>
    <row r="30" spans="1:21" x14ac:dyDescent="0.25">
      <c r="A30" t="s">
        <v>440</v>
      </c>
      <c r="B30" t="s">
        <v>1388</v>
      </c>
      <c r="C30" t="s">
        <v>1389</v>
      </c>
      <c r="D30" s="15">
        <v>1900</v>
      </c>
      <c r="E30" s="121">
        <v>1</v>
      </c>
      <c r="F30" t="s">
        <v>441</v>
      </c>
      <c r="G30" s="121">
        <v>91</v>
      </c>
      <c r="H30" t="s">
        <v>382</v>
      </c>
      <c r="I30" t="s">
        <v>491</v>
      </c>
      <c r="J30" t="s">
        <v>436</v>
      </c>
      <c r="K30" t="s">
        <v>6</v>
      </c>
      <c r="L30" s="756" t="s">
        <v>72</v>
      </c>
      <c r="M30" t="s">
        <v>167</v>
      </c>
      <c r="N30" s="679">
        <f t="shared" ca="1" si="4"/>
        <v>0</v>
      </c>
      <c r="O30" s="679">
        <f t="shared" ca="1" si="4"/>
        <v>0</v>
      </c>
      <c r="P30" s="679">
        <f t="shared" ca="1" si="4"/>
        <v>0</v>
      </c>
      <c r="Q30" s="679">
        <f t="shared" ca="1" si="4"/>
        <v>0</v>
      </c>
      <c r="R30" s="679">
        <f t="shared" ca="1" si="4"/>
        <v>0</v>
      </c>
      <c r="S30" t="str">
        <f t="shared" si="1"/>
        <v>ASR_COMP</v>
      </c>
      <c r="T30" s="957">
        <f t="shared" si="2"/>
        <v>44682</v>
      </c>
      <c r="U30" t="str">
        <f t="shared" si="3"/>
        <v>Unaudited</v>
      </c>
    </row>
    <row r="31" spans="1:21" x14ac:dyDescent="0.25">
      <c r="A31" t="s">
        <v>440</v>
      </c>
      <c r="B31" t="s">
        <v>1388</v>
      </c>
      <c r="C31" t="s">
        <v>1389</v>
      </c>
      <c r="D31" s="15">
        <v>1900</v>
      </c>
      <c r="E31" s="121">
        <v>1</v>
      </c>
      <c r="F31" t="s">
        <v>441</v>
      </c>
      <c r="G31" s="121">
        <v>91</v>
      </c>
      <c r="H31" t="s">
        <v>382</v>
      </c>
      <c r="I31" t="s">
        <v>491</v>
      </c>
      <c r="J31" t="s">
        <v>436</v>
      </c>
      <c r="K31" t="s">
        <v>6</v>
      </c>
      <c r="L31" s="756">
        <v>3.4</v>
      </c>
      <c r="M31" t="s">
        <v>464</v>
      </c>
      <c r="N31" s="679">
        <f t="shared" ca="1" si="4"/>
        <v>300819.08999999997</v>
      </c>
      <c r="O31" s="679">
        <f t="shared" ca="1" si="4"/>
        <v>146368.10053070978</v>
      </c>
      <c r="P31" s="679">
        <f t="shared" ca="1" si="4"/>
        <v>154450.98946929022</v>
      </c>
      <c r="Q31" s="679">
        <f t="shared" ca="1" si="4"/>
        <v>0</v>
      </c>
      <c r="R31" s="679">
        <f t="shared" ca="1" si="4"/>
        <v>0</v>
      </c>
      <c r="S31" t="str">
        <f t="shared" si="1"/>
        <v>ASR_COMP</v>
      </c>
      <c r="T31" s="957">
        <f t="shared" si="2"/>
        <v>44682</v>
      </c>
      <c r="U31" t="str">
        <f t="shared" si="3"/>
        <v>Unaudited</v>
      </c>
    </row>
    <row r="32" spans="1:21" x14ac:dyDescent="0.25">
      <c r="A32" t="s">
        <v>440</v>
      </c>
      <c r="B32" t="s">
        <v>1388</v>
      </c>
      <c r="C32" t="s">
        <v>1389</v>
      </c>
      <c r="D32" s="15">
        <v>1900</v>
      </c>
      <c r="E32" s="121">
        <v>1</v>
      </c>
      <c r="F32" t="s">
        <v>441</v>
      </c>
      <c r="G32" s="121">
        <v>91</v>
      </c>
      <c r="H32" t="s">
        <v>382</v>
      </c>
      <c r="I32" t="s">
        <v>491</v>
      </c>
      <c r="J32" t="s">
        <v>436</v>
      </c>
      <c r="K32" t="s">
        <v>437</v>
      </c>
      <c r="L32" s="756">
        <v>4.5</v>
      </c>
      <c r="M32" t="s">
        <v>32</v>
      </c>
      <c r="N32" s="679">
        <f t="shared" ca="1" si="4"/>
        <v>0</v>
      </c>
      <c r="O32" s="679">
        <f t="shared" ca="1" si="4"/>
        <v>0</v>
      </c>
      <c r="P32" s="679">
        <f t="shared" ca="1" si="4"/>
        <v>0</v>
      </c>
      <c r="Q32" s="679">
        <f t="shared" ca="1" si="4"/>
        <v>0</v>
      </c>
      <c r="R32" s="679">
        <f t="shared" ca="1" si="4"/>
        <v>0</v>
      </c>
      <c r="S32" t="str">
        <f t="shared" si="1"/>
        <v>ASR_COMP</v>
      </c>
      <c r="T32" s="957">
        <f t="shared" si="2"/>
        <v>44682</v>
      </c>
      <c r="U32" t="str">
        <f t="shared" si="3"/>
        <v>Unaudited</v>
      </c>
    </row>
    <row r="33" spans="1:21" x14ac:dyDescent="0.25">
      <c r="A33" t="s">
        <v>440</v>
      </c>
      <c r="B33" t="s">
        <v>1388</v>
      </c>
      <c r="C33" t="s">
        <v>1389</v>
      </c>
      <c r="D33" s="15">
        <v>1900</v>
      </c>
      <c r="E33" s="121">
        <v>1</v>
      </c>
      <c r="F33" t="s">
        <v>441</v>
      </c>
      <c r="G33" s="121">
        <v>91</v>
      </c>
      <c r="H33" t="s">
        <v>382</v>
      </c>
      <c r="I33" t="s">
        <v>491</v>
      </c>
      <c r="J33" t="s">
        <v>436</v>
      </c>
      <c r="K33" t="s">
        <v>437</v>
      </c>
      <c r="L33" s="756" t="s">
        <v>947</v>
      </c>
      <c r="M33" t="s">
        <v>938</v>
      </c>
      <c r="N33" s="679">
        <f t="shared" ca="1" si="4"/>
        <v>0</v>
      </c>
      <c r="O33" s="679">
        <f t="shared" ca="1" si="4"/>
        <v>0</v>
      </c>
      <c r="P33" s="679">
        <f t="shared" ca="1" si="4"/>
        <v>0</v>
      </c>
      <c r="Q33" s="679">
        <f t="shared" ca="1" si="4"/>
        <v>0</v>
      </c>
      <c r="R33" s="679">
        <f t="shared" ca="1" si="4"/>
        <v>0</v>
      </c>
      <c r="S33" t="str">
        <f t="shared" si="1"/>
        <v>ASR_COMP</v>
      </c>
      <c r="T33" s="957">
        <f t="shared" si="2"/>
        <v>44682</v>
      </c>
      <c r="U33" t="str">
        <f t="shared" si="3"/>
        <v>Unaudited</v>
      </c>
    </row>
    <row r="34" spans="1:21" x14ac:dyDescent="0.25">
      <c r="A34" t="s">
        <v>440</v>
      </c>
      <c r="B34" t="s">
        <v>1388</v>
      </c>
      <c r="C34" t="s">
        <v>1389</v>
      </c>
      <c r="D34" s="15">
        <v>1900</v>
      </c>
      <c r="E34" s="121">
        <v>1</v>
      </c>
      <c r="F34" t="s">
        <v>441</v>
      </c>
      <c r="G34" s="121">
        <v>91</v>
      </c>
      <c r="H34" t="s">
        <v>382</v>
      </c>
      <c r="I34" t="s">
        <v>491</v>
      </c>
      <c r="J34" t="s">
        <v>436</v>
      </c>
      <c r="K34" t="s">
        <v>437</v>
      </c>
      <c r="L34" s="756" t="s">
        <v>196</v>
      </c>
      <c r="M34" t="s">
        <v>40</v>
      </c>
      <c r="N34" s="679">
        <f t="shared" ca="1" si="4"/>
        <v>8830.7528548800001</v>
      </c>
      <c r="O34" s="679">
        <f t="shared" ca="1" si="4"/>
        <v>3242.1389853600003</v>
      </c>
      <c r="P34" s="679">
        <f t="shared" ca="1" si="4"/>
        <v>5588.6138695200007</v>
      </c>
      <c r="Q34" s="679">
        <f t="shared" ca="1" si="4"/>
        <v>0</v>
      </c>
      <c r="R34" s="679">
        <f t="shared" ca="1" si="4"/>
        <v>0</v>
      </c>
      <c r="S34" t="str">
        <f t="shared" si="1"/>
        <v>ASR_COMP</v>
      </c>
      <c r="T34" s="957">
        <f t="shared" si="2"/>
        <v>44682</v>
      </c>
      <c r="U34" t="str">
        <f t="shared" si="3"/>
        <v>Unaudited</v>
      </c>
    </row>
    <row r="35" spans="1:21" x14ac:dyDescent="0.25">
      <c r="A35" t="s">
        <v>440</v>
      </c>
      <c r="B35" t="s">
        <v>1388</v>
      </c>
      <c r="C35" t="s">
        <v>1389</v>
      </c>
      <c r="D35" s="15">
        <v>1900</v>
      </c>
      <c r="E35" s="121">
        <v>1</v>
      </c>
      <c r="F35" t="s">
        <v>441</v>
      </c>
      <c r="G35" s="121">
        <v>91</v>
      </c>
      <c r="H35" t="s">
        <v>382</v>
      </c>
      <c r="I35" t="s">
        <v>491</v>
      </c>
      <c r="J35" t="s">
        <v>436</v>
      </c>
      <c r="K35" t="s">
        <v>437</v>
      </c>
      <c r="L35" s="756" t="s">
        <v>195</v>
      </c>
      <c r="M35" t="s">
        <v>332</v>
      </c>
      <c r="N35" s="679">
        <f t="shared" ca="1" si="4"/>
        <v>0</v>
      </c>
      <c r="O35" s="679">
        <f t="shared" ca="1" si="4"/>
        <v>0</v>
      </c>
      <c r="P35" s="679">
        <f t="shared" ca="1" si="4"/>
        <v>0</v>
      </c>
      <c r="Q35" s="679">
        <f t="shared" ca="1" si="4"/>
        <v>0</v>
      </c>
      <c r="R35" s="679">
        <f t="shared" ca="1" si="4"/>
        <v>0</v>
      </c>
      <c r="S35" t="str">
        <f t="shared" si="1"/>
        <v>ASR_COMP</v>
      </c>
      <c r="T35" s="957">
        <f t="shared" si="2"/>
        <v>44682</v>
      </c>
      <c r="U35" t="str">
        <f t="shared" si="3"/>
        <v>Unaudited</v>
      </c>
    </row>
    <row r="36" spans="1:21" x14ac:dyDescent="0.25">
      <c r="A36" t="s">
        <v>440</v>
      </c>
      <c r="B36" t="s">
        <v>1388</v>
      </c>
      <c r="C36" t="s">
        <v>1389</v>
      </c>
      <c r="D36" s="15">
        <v>1900</v>
      </c>
      <c r="E36" s="121">
        <v>1</v>
      </c>
      <c r="F36" t="s">
        <v>441</v>
      </c>
      <c r="G36" s="121">
        <v>91</v>
      </c>
      <c r="H36" t="s">
        <v>382</v>
      </c>
      <c r="I36" t="s">
        <v>491</v>
      </c>
      <c r="J36" t="s">
        <v>453</v>
      </c>
      <c r="K36" t="s">
        <v>438</v>
      </c>
      <c r="L36" s="756" t="s">
        <v>79</v>
      </c>
      <c r="M36" t="s">
        <v>27</v>
      </c>
      <c r="N36" s="679">
        <f t="shared" ca="1" si="4"/>
        <v>11895353.265151266</v>
      </c>
      <c r="O36" s="679">
        <f t="shared" ca="1" si="4"/>
        <v>5635845.9020757033</v>
      </c>
      <c r="P36" s="679">
        <f t="shared" ca="1" si="4"/>
        <v>6259507.3630755628</v>
      </c>
      <c r="Q36" s="679">
        <f t="shared" ca="1" si="4"/>
        <v>0</v>
      </c>
      <c r="R36" s="679">
        <f t="shared" ca="1" si="4"/>
        <v>0</v>
      </c>
      <c r="S36" t="str">
        <f t="shared" si="1"/>
        <v>ASR_COMP</v>
      </c>
      <c r="T36" s="957">
        <f t="shared" si="2"/>
        <v>44682</v>
      </c>
      <c r="U36" t="str">
        <f t="shared" si="3"/>
        <v>Unaudited</v>
      </c>
    </row>
    <row r="37" spans="1:21" x14ac:dyDescent="0.25">
      <c r="A37" t="s">
        <v>440</v>
      </c>
      <c r="B37" t="s">
        <v>1388</v>
      </c>
      <c r="C37" t="s">
        <v>1389</v>
      </c>
      <c r="D37" s="15">
        <v>1900</v>
      </c>
      <c r="E37" s="121">
        <v>1</v>
      </c>
      <c r="F37" t="s">
        <v>441</v>
      </c>
      <c r="G37" s="121">
        <v>91</v>
      </c>
      <c r="H37" t="s">
        <v>382</v>
      </c>
      <c r="I37" t="s">
        <v>491</v>
      </c>
      <c r="J37" t="s">
        <v>453</v>
      </c>
      <c r="K37" t="s">
        <v>438</v>
      </c>
      <c r="L37" s="756" t="s">
        <v>80</v>
      </c>
      <c r="M37" t="s">
        <v>100</v>
      </c>
      <c r="N37" s="679">
        <f t="shared" ca="1" si="4"/>
        <v>1144243.178441823</v>
      </c>
      <c r="O37" s="679">
        <f t="shared" ca="1" si="4"/>
        <v>542125.82715738472</v>
      </c>
      <c r="P37" s="679">
        <f t="shared" ca="1" si="4"/>
        <v>602117.35128443828</v>
      </c>
      <c r="Q37" s="679">
        <f t="shared" ca="1" si="4"/>
        <v>0</v>
      </c>
      <c r="R37" s="679">
        <f t="shared" ca="1" si="4"/>
        <v>0</v>
      </c>
      <c r="S37" t="str">
        <f t="shared" si="1"/>
        <v>ASR_COMP</v>
      </c>
      <c r="T37" s="957">
        <f t="shared" si="2"/>
        <v>44682</v>
      </c>
      <c r="U37" t="str">
        <f t="shared" si="3"/>
        <v>Unaudited</v>
      </c>
    </row>
    <row r="38" spans="1:21" x14ac:dyDescent="0.25">
      <c r="A38" t="s">
        <v>440</v>
      </c>
      <c r="B38" t="s">
        <v>1388</v>
      </c>
      <c r="C38" t="s">
        <v>1389</v>
      </c>
      <c r="D38" s="15">
        <v>1900</v>
      </c>
      <c r="E38" s="121">
        <v>1</v>
      </c>
      <c r="F38" t="s">
        <v>441</v>
      </c>
      <c r="G38" s="121">
        <v>91</v>
      </c>
      <c r="H38" t="s">
        <v>382</v>
      </c>
      <c r="I38" t="s">
        <v>491</v>
      </c>
      <c r="J38" t="s">
        <v>453</v>
      </c>
      <c r="K38" t="s">
        <v>438</v>
      </c>
      <c r="L38" s="756" t="s">
        <v>81</v>
      </c>
      <c r="M38" t="s">
        <v>101</v>
      </c>
      <c r="N38" s="679">
        <f t="shared" ca="1" si="4"/>
        <v>1086855.9935563027</v>
      </c>
      <c r="O38" s="679">
        <f t="shared" ca="1" si="4"/>
        <v>514936.61103580636</v>
      </c>
      <c r="P38" s="679">
        <f t="shared" ca="1" si="4"/>
        <v>571919.38252049638</v>
      </c>
      <c r="Q38" s="679">
        <f t="shared" ca="1" si="4"/>
        <v>0</v>
      </c>
      <c r="R38" s="679">
        <f t="shared" ca="1" si="4"/>
        <v>0</v>
      </c>
      <c r="S38" t="str">
        <f t="shared" si="1"/>
        <v>ASR_COMP</v>
      </c>
      <c r="T38" s="957">
        <f t="shared" si="2"/>
        <v>44682</v>
      </c>
      <c r="U38" t="str">
        <f t="shared" si="3"/>
        <v>Unaudited</v>
      </c>
    </row>
    <row r="39" spans="1:21" x14ac:dyDescent="0.25">
      <c r="A39" t="s">
        <v>440</v>
      </c>
      <c r="B39" t="s">
        <v>1388</v>
      </c>
      <c r="C39" t="s">
        <v>1389</v>
      </c>
      <c r="D39" s="15">
        <v>1900</v>
      </c>
      <c r="E39" s="121">
        <v>1</v>
      </c>
      <c r="F39" t="s">
        <v>441</v>
      </c>
      <c r="G39" s="121">
        <v>91</v>
      </c>
      <c r="H39" t="s">
        <v>382</v>
      </c>
      <c r="I39" t="s">
        <v>491</v>
      </c>
      <c r="J39" t="s">
        <v>453</v>
      </c>
      <c r="K39" t="s">
        <v>438</v>
      </c>
      <c r="L39" s="756" t="s">
        <v>82</v>
      </c>
      <c r="M39" t="s">
        <v>102</v>
      </c>
      <c r="N39" s="679">
        <f t="shared" ca="1" si="4"/>
        <v>736142.53490129218</v>
      </c>
      <c r="O39" s="679">
        <f t="shared" ca="1" si="4"/>
        <v>348773.65944409481</v>
      </c>
      <c r="P39" s="679">
        <f t="shared" ca="1" si="4"/>
        <v>387368.87545719737</v>
      </c>
      <c r="Q39" s="679">
        <f t="shared" ca="1" si="4"/>
        <v>0</v>
      </c>
      <c r="R39" s="679">
        <f t="shared" ca="1" si="4"/>
        <v>0</v>
      </c>
      <c r="S39" t="str">
        <f t="shared" si="1"/>
        <v>ASR_COMP</v>
      </c>
      <c r="T39" s="957">
        <f t="shared" si="2"/>
        <v>44682</v>
      </c>
      <c r="U39" t="str">
        <f t="shared" si="3"/>
        <v>Unaudited</v>
      </c>
    </row>
    <row r="40" spans="1:21" x14ac:dyDescent="0.25">
      <c r="A40" t="s">
        <v>440</v>
      </c>
      <c r="B40" t="s">
        <v>1388</v>
      </c>
      <c r="C40" t="s">
        <v>1389</v>
      </c>
      <c r="D40" s="15">
        <v>1900</v>
      </c>
      <c r="E40" s="121">
        <v>1</v>
      </c>
      <c r="F40" t="s">
        <v>441</v>
      </c>
      <c r="G40" s="121">
        <v>91</v>
      </c>
      <c r="H40" t="s">
        <v>382</v>
      </c>
      <c r="I40" t="s">
        <v>491</v>
      </c>
      <c r="J40" t="s">
        <v>453</v>
      </c>
      <c r="K40" t="s">
        <v>438</v>
      </c>
      <c r="L40" s="756" t="s">
        <v>219</v>
      </c>
      <c r="M40" t="s">
        <v>103</v>
      </c>
      <c r="N40" s="679">
        <f t="shared" ca="1" si="4"/>
        <v>2696010.7676374819</v>
      </c>
      <c r="O40" s="679">
        <f t="shared" ca="1" si="4"/>
        <v>1277330.8112887272</v>
      </c>
      <c r="P40" s="679">
        <f t="shared" ca="1" si="4"/>
        <v>1418679.9563487549</v>
      </c>
      <c r="Q40" s="679">
        <f t="shared" ca="1" si="4"/>
        <v>0</v>
      </c>
      <c r="R40" s="679">
        <f t="shared" ca="1" si="4"/>
        <v>0</v>
      </c>
      <c r="S40" t="str">
        <f t="shared" si="1"/>
        <v>ASR_COMP</v>
      </c>
      <c r="T40" s="957">
        <f t="shared" si="2"/>
        <v>44682</v>
      </c>
      <c r="U40" t="str">
        <f t="shared" si="3"/>
        <v>Unaudited</v>
      </c>
    </row>
    <row r="41" spans="1:21" x14ac:dyDescent="0.25">
      <c r="A41" t="s">
        <v>440</v>
      </c>
      <c r="B41" t="s">
        <v>1388</v>
      </c>
      <c r="C41" t="s">
        <v>1389</v>
      </c>
      <c r="D41" s="15">
        <v>1900</v>
      </c>
      <c r="E41" s="121">
        <v>1</v>
      </c>
      <c r="F41" t="s">
        <v>441</v>
      </c>
      <c r="G41" s="121">
        <v>91</v>
      </c>
      <c r="H41" t="s">
        <v>382</v>
      </c>
      <c r="I41" t="s">
        <v>491</v>
      </c>
      <c r="J41" t="s">
        <v>453</v>
      </c>
      <c r="K41" t="s">
        <v>438</v>
      </c>
      <c r="L41" s="756" t="s">
        <v>218</v>
      </c>
      <c r="M41" t="s">
        <v>28</v>
      </c>
      <c r="N41" s="679">
        <f t="shared" ca="1" si="4"/>
        <v>516334.6751869669</v>
      </c>
      <c r="O41" s="679">
        <f t="shared" ca="1" si="4"/>
        <v>244631.882583695</v>
      </c>
      <c r="P41" s="679">
        <f t="shared" ca="1" si="4"/>
        <v>271702.79260327201</v>
      </c>
      <c r="Q41" s="679">
        <f t="shared" ca="1" si="4"/>
        <v>0</v>
      </c>
      <c r="R41" s="679">
        <f t="shared" ca="1" si="4"/>
        <v>0</v>
      </c>
      <c r="S41" t="str">
        <f t="shared" si="1"/>
        <v>ASR_COMP</v>
      </c>
      <c r="T41" s="957">
        <f t="shared" si="2"/>
        <v>44682</v>
      </c>
      <c r="U41" t="str">
        <f t="shared" si="3"/>
        <v>Unaudited</v>
      </c>
    </row>
    <row r="42" spans="1:21" x14ac:dyDescent="0.25">
      <c r="A42" t="s">
        <v>440</v>
      </c>
      <c r="B42" t="s">
        <v>1388</v>
      </c>
      <c r="C42" t="s">
        <v>1389</v>
      </c>
      <c r="D42" s="15">
        <v>1900</v>
      </c>
      <c r="E42" s="121">
        <v>1</v>
      </c>
      <c r="F42" t="s">
        <v>441</v>
      </c>
      <c r="G42" s="121">
        <v>91</v>
      </c>
      <c r="H42" t="s">
        <v>382</v>
      </c>
      <c r="I42" t="s">
        <v>491</v>
      </c>
      <c r="J42" t="s">
        <v>439</v>
      </c>
      <c r="K42" t="s">
        <v>439</v>
      </c>
      <c r="L42" s="756" t="s">
        <v>84</v>
      </c>
      <c r="M42" t="s">
        <v>330</v>
      </c>
      <c r="N42" s="679">
        <f t="shared" ca="1" si="4"/>
        <v>0</v>
      </c>
      <c r="O42" s="679">
        <f t="shared" ca="1" si="4"/>
        <v>0</v>
      </c>
      <c r="P42" s="679">
        <f t="shared" ca="1" si="4"/>
        <v>0</v>
      </c>
      <c r="Q42" s="679">
        <f t="shared" ca="1" si="4"/>
        <v>0</v>
      </c>
      <c r="R42" s="679">
        <f t="shared" ca="1" si="4"/>
        <v>0</v>
      </c>
      <c r="S42" t="str">
        <f t="shared" si="1"/>
        <v>ASR_COMP</v>
      </c>
      <c r="T42" s="957">
        <f t="shared" si="2"/>
        <v>44682</v>
      </c>
      <c r="U42" t="str">
        <f t="shared" si="3"/>
        <v>Unaudited</v>
      </c>
    </row>
    <row r="43" spans="1:21" x14ac:dyDescent="0.25">
      <c r="A43" t="s">
        <v>440</v>
      </c>
      <c r="B43" t="s">
        <v>1388</v>
      </c>
      <c r="C43" t="s">
        <v>1389</v>
      </c>
      <c r="D43" s="15">
        <v>1900</v>
      </c>
      <c r="E43" s="121">
        <v>1</v>
      </c>
      <c r="F43" t="s">
        <v>441</v>
      </c>
      <c r="G43" s="121">
        <v>91</v>
      </c>
      <c r="H43" t="s">
        <v>382</v>
      </c>
      <c r="I43" t="s">
        <v>491</v>
      </c>
      <c r="J43" t="s">
        <v>439</v>
      </c>
      <c r="K43" t="s">
        <v>439</v>
      </c>
      <c r="L43" s="756" t="s">
        <v>85</v>
      </c>
      <c r="M43" t="s">
        <v>328</v>
      </c>
      <c r="N43" s="679">
        <f t="shared" ca="1" si="4"/>
        <v>0</v>
      </c>
      <c r="O43" s="679">
        <f t="shared" ca="1" si="4"/>
        <v>0</v>
      </c>
      <c r="P43" s="679">
        <f t="shared" ca="1" si="4"/>
        <v>0</v>
      </c>
      <c r="Q43" s="679">
        <f t="shared" ca="1" si="4"/>
        <v>0</v>
      </c>
      <c r="R43" s="679">
        <f t="shared" ca="1" si="4"/>
        <v>0</v>
      </c>
      <c r="S43" t="str">
        <f t="shared" si="1"/>
        <v>ASR_COMP</v>
      </c>
      <c r="T43" s="957">
        <f t="shared" si="2"/>
        <v>44682</v>
      </c>
      <c r="U43" t="str">
        <f t="shared" si="3"/>
        <v>Unaudited</v>
      </c>
    </row>
    <row r="44" spans="1:21" x14ac:dyDescent="0.25">
      <c r="A44" t="s">
        <v>440</v>
      </c>
      <c r="B44" t="s">
        <v>1388</v>
      </c>
      <c r="C44" t="s">
        <v>1389</v>
      </c>
      <c r="D44" s="15">
        <v>1900</v>
      </c>
      <c r="E44" s="121">
        <v>1</v>
      </c>
      <c r="F44" t="s">
        <v>441</v>
      </c>
      <c r="G44" s="121">
        <v>91</v>
      </c>
      <c r="H44" t="s">
        <v>382</v>
      </c>
      <c r="I44" t="s">
        <v>491</v>
      </c>
      <c r="J44" t="s">
        <v>439</v>
      </c>
      <c r="K44" t="s">
        <v>439</v>
      </c>
      <c r="L44" s="756" t="s">
        <v>86</v>
      </c>
      <c r="M44" t="s">
        <v>497</v>
      </c>
      <c r="N44" s="679">
        <f t="shared" ca="1" si="4"/>
        <v>0</v>
      </c>
      <c r="O44" s="679">
        <f t="shared" ca="1" si="4"/>
        <v>0</v>
      </c>
      <c r="P44" s="679">
        <f t="shared" ca="1" si="4"/>
        <v>0</v>
      </c>
      <c r="Q44" s="679">
        <f t="shared" ca="1" si="4"/>
        <v>0</v>
      </c>
      <c r="R44" s="679">
        <f t="shared" ca="1" si="4"/>
        <v>0</v>
      </c>
      <c r="S44" t="str">
        <f t="shared" si="1"/>
        <v>ASR_COMP</v>
      </c>
      <c r="T44" s="957">
        <f t="shared" si="2"/>
        <v>44682</v>
      </c>
      <c r="U44" t="str">
        <f t="shared" si="3"/>
        <v>Unaudited</v>
      </c>
    </row>
    <row r="45" spans="1:21" x14ac:dyDescent="0.25">
      <c r="A45" t="s">
        <v>440</v>
      </c>
      <c r="B45" t="s">
        <v>1388</v>
      </c>
      <c r="C45" t="s">
        <v>1389</v>
      </c>
      <c r="D45" s="15">
        <v>1900</v>
      </c>
      <c r="E45" s="121">
        <v>1</v>
      </c>
      <c r="F45" t="s">
        <v>441</v>
      </c>
      <c r="G45" s="121">
        <v>91</v>
      </c>
      <c r="H45" t="s">
        <v>382</v>
      </c>
      <c r="I45" t="s">
        <v>491</v>
      </c>
      <c r="J45" t="s">
        <v>439</v>
      </c>
      <c r="K45" t="s">
        <v>439</v>
      </c>
      <c r="L45" s="756" t="s">
        <v>87</v>
      </c>
      <c r="M45" t="s">
        <v>498</v>
      </c>
      <c r="N45" s="679">
        <f t="shared" ca="1" si="4"/>
        <v>0</v>
      </c>
      <c r="O45" s="679">
        <f t="shared" ca="1" si="4"/>
        <v>0</v>
      </c>
      <c r="P45" s="679">
        <f t="shared" ca="1" si="4"/>
        <v>0</v>
      </c>
      <c r="Q45" s="679">
        <f t="shared" ca="1" si="4"/>
        <v>0</v>
      </c>
      <c r="R45" s="679">
        <f t="shared" ca="1" si="4"/>
        <v>0</v>
      </c>
      <c r="S45" t="str">
        <f t="shared" si="1"/>
        <v>ASR_COMP</v>
      </c>
      <c r="T45" s="957">
        <f t="shared" si="2"/>
        <v>44682</v>
      </c>
      <c r="U45" t="str">
        <f t="shared" si="3"/>
        <v>Unaudited</v>
      </c>
    </row>
    <row r="46" spans="1:21" x14ac:dyDescent="0.25">
      <c r="A46" t="s">
        <v>440</v>
      </c>
      <c r="B46" t="s">
        <v>1388</v>
      </c>
      <c r="C46" t="s">
        <v>1389</v>
      </c>
      <c r="D46" s="15">
        <v>1900</v>
      </c>
      <c r="E46" s="121">
        <v>1</v>
      </c>
      <c r="F46" t="s">
        <v>441</v>
      </c>
      <c r="G46" s="121">
        <v>91</v>
      </c>
      <c r="H46" t="s">
        <v>382</v>
      </c>
      <c r="I46" t="s">
        <v>491</v>
      </c>
      <c r="J46" t="s">
        <v>439</v>
      </c>
      <c r="K46" t="s">
        <v>439</v>
      </c>
      <c r="L46" s="756" t="s">
        <v>216</v>
      </c>
      <c r="M46" t="s">
        <v>499</v>
      </c>
      <c r="N46" s="679">
        <f t="shared" ca="1" si="4"/>
        <v>0</v>
      </c>
      <c r="O46" s="679">
        <f t="shared" ca="1" si="4"/>
        <v>0</v>
      </c>
      <c r="P46" s="679">
        <f t="shared" ca="1" si="4"/>
        <v>0</v>
      </c>
      <c r="Q46" s="679">
        <f t="shared" ca="1" si="4"/>
        <v>0</v>
      </c>
      <c r="R46" s="679">
        <f t="shared" ca="1" si="4"/>
        <v>0</v>
      </c>
      <c r="S46" t="str">
        <f t="shared" si="1"/>
        <v>ASR_COMP</v>
      </c>
      <c r="T46" s="957">
        <f t="shared" si="2"/>
        <v>44682</v>
      </c>
      <c r="U46" t="str">
        <f t="shared" si="3"/>
        <v>Unaudited</v>
      </c>
    </row>
    <row r="47" spans="1:21" x14ac:dyDescent="0.25">
      <c r="A47" t="s">
        <v>440</v>
      </c>
      <c r="B47" t="s">
        <v>1388</v>
      </c>
      <c r="C47" t="s">
        <v>1389</v>
      </c>
      <c r="D47" s="15">
        <v>1900</v>
      </c>
      <c r="E47" s="121">
        <v>1</v>
      </c>
      <c r="F47" t="s">
        <v>441</v>
      </c>
      <c r="G47" s="121">
        <v>91</v>
      </c>
      <c r="H47" t="s">
        <v>382</v>
      </c>
      <c r="I47" t="s">
        <v>492</v>
      </c>
      <c r="J47" t="s">
        <v>26</v>
      </c>
      <c r="K47" t="s">
        <v>26</v>
      </c>
      <c r="L47" s="756" t="s">
        <v>207</v>
      </c>
      <c r="M47" t="s">
        <v>26</v>
      </c>
      <c r="N47" s="679">
        <f t="shared" ca="1" si="4"/>
        <v>-10826.278737620625</v>
      </c>
      <c r="O47" s="679">
        <f t="shared" ca="1" si="4"/>
        <v>0</v>
      </c>
      <c r="P47" s="679">
        <f t="shared" ca="1" si="4"/>
        <v>0</v>
      </c>
      <c r="Q47" s="679">
        <f t="shared" ca="1" si="4"/>
        <v>0</v>
      </c>
      <c r="R47" s="679">
        <f t="shared" ca="1" si="4"/>
        <v>0</v>
      </c>
      <c r="S47" t="str">
        <f t="shared" si="1"/>
        <v>ASR_COMP</v>
      </c>
      <c r="T47" s="957">
        <f t="shared" si="2"/>
        <v>44682</v>
      </c>
      <c r="U47" t="str">
        <f t="shared" si="3"/>
        <v>Unaudited</v>
      </c>
    </row>
    <row r="48" spans="1:21" x14ac:dyDescent="0.25">
      <c r="A48" t="s">
        <v>440</v>
      </c>
      <c r="B48" t="s">
        <v>1388</v>
      </c>
      <c r="C48" t="s">
        <v>1389</v>
      </c>
      <c r="D48" s="15">
        <v>1900</v>
      </c>
      <c r="E48" s="121">
        <v>1</v>
      </c>
      <c r="F48" t="s">
        <v>442</v>
      </c>
      <c r="G48" s="121">
        <v>182</v>
      </c>
      <c r="H48" t="s">
        <v>382</v>
      </c>
      <c r="I48" t="s">
        <v>435</v>
      </c>
      <c r="J48" t="s">
        <v>435</v>
      </c>
      <c r="K48" t="s">
        <v>435</v>
      </c>
      <c r="M48" t="s">
        <v>435</v>
      </c>
      <c r="N48" s="679">
        <f t="shared" ca="1" si="4"/>
        <v>97329</v>
      </c>
      <c r="O48" s="679">
        <f t="shared" ca="1" si="4"/>
        <v>44877.73973028169</v>
      </c>
      <c r="P48" s="679">
        <f t="shared" ca="1" si="4"/>
        <v>52451.26026971831</v>
      </c>
      <c r="Q48" s="679">
        <f t="shared" ca="1" si="4"/>
        <v>0</v>
      </c>
      <c r="R48" s="679">
        <f t="shared" ca="1" si="4"/>
        <v>0</v>
      </c>
      <c r="S48" t="str">
        <f t="shared" si="1"/>
        <v>ASR_COMP</v>
      </c>
      <c r="T48" s="957">
        <f t="shared" si="2"/>
        <v>44682</v>
      </c>
      <c r="U48" t="str">
        <f t="shared" si="3"/>
        <v>Unaudited</v>
      </c>
    </row>
    <row r="49" spans="1:21" x14ac:dyDescent="0.25">
      <c r="A49" t="s">
        <v>440</v>
      </c>
      <c r="B49" t="s">
        <v>1388</v>
      </c>
      <c r="C49" t="s">
        <v>1389</v>
      </c>
      <c r="D49" s="15">
        <v>1900</v>
      </c>
      <c r="E49" s="121">
        <v>1</v>
      </c>
      <c r="F49" t="s">
        <v>442</v>
      </c>
      <c r="G49" s="121">
        <v>182</v>
      </c>
      <c r="H49" t="s">
        <v>382</v>
      </c>
      <c r="I49" t="s">
        <v>490</v>
      </c>
      <c r="J49" t="s">
        <v>12</v>
      </c>
      <c r="K49" t="s">
        <v>12</v>
      </c>
      <c r="L49" s="756">
        <v>1.1000000000000001</v>
      </c>
      <c r="M49" t="s">
        <v>12</v>
      </c>
      <c r="N49" s="679">
        <f t="shared" ca="1" si="4"/>
        <v>357367930.83499998</v>
      </c>
      <c r="O49" s="679">
        <f t="shared" ca="1" si="4"/>
        <v>0</v>
      </c>
      <c r="P49" s="679">
        <f t="shared" ca="1" si="4"/>
        <v>0</v>
      </c>
      <c r="Q49" s="679">
        <f t="shared" ca="1" si="4"/>
        <v>0</v>
      </c>
      <c r="R49" s="679">
        <f t="shared" ca="1" si="4"/>
        <v>0</v>
      </c>
      <c r="S49" t="str">
        <f t="shared" si="1"/>
        <v>ASR_COMP</v>
      </c>
      <c r="T49" s="957">
        <f t="shared" si="2"/>
        <v>44682</v>
      </c>
      <c r="U49" t="str">
        <f t="shared" si="3"/>
        <v>Unaudited</v>
      </c>
    </row>
    <row r="50" spans="1:21" x14ac:dyDescent="0.25">
      <c r="A50" t="s">
        <v>440</v>
      </c>
      <c r="B50" t="s">
        <v>1388</v>
      </c>
      <c r="C50" t="s">
        <v>1389</v>
      </c>
      <c r="D50" s="15">
        <v>1900</v>
      </c>
      <c r="E50" s="121">
        <v>1</v>
      </c>
      <c r="F50" t="s">
        <v>442</v>
      </c>
      <c r="G50" s="121">
        <v>182</v>
      </c>
      <c r="H50" t="s">
        <v>382</v>
      </c>
      <c r="I50" t="s">
        <v>490</v>
      </c>
      <c r="J50" t="s">
        <v>12</v>
      </c>
      <c r="K50" t="s">
        <v>225</v>
      </c>
      <c r="L50" s="756">
        <v>1.2</v>
      </c>
      <c r="M50" t="s">
        <v>225</v>
      </c>
      <c r="N50" s="679">
        <f t="shared" ca="1" si="4"/>
        <v>-25014.750000000447</v>
      </c>
      <c r="O50" s="679">
        <f t="shared" ca="1" si="4"/>
        <v>0</v>
      </c>
      <c r="P50" s="679">
        <f t="shared" ca="1" si="4"/>
        <v>0</v>
      </c>
      <c r="Q50" s="679">
        <f t="shared" ca="1" si="4"/>
        <v>0</v>
      </c>
      <c r="R50" s="679">
        <f t="shared" ca="1" si="4"/>
        <v>0</v>
      </c>
      <c r="S50" t="str">
        <f t="shared" si="1"/>
        <v>ASR_COMP</v>
      </c>
      <c r="T50" s="957">
        <f t="shared" si="2"/>
        <v>44682</v>
      </c>
      <c r="U50" t="str">
        <f t="shared" si="3"/>
        <v>Unaudited</v>
      </c>
    </row>
    <row r="51" spans="1:21" x14ac:dyDescent="0.25">
      <c r="A51" t="s">
        <v>440</v>
      </c>
      <c r="B51" t="s">
        <v>1388</v>
      </c>
      <c r="C51" t="s">
        <v>1389</v>
      </c>
      <c r="D51" s="15">
        <v>1900</v>
      </c>
      <c r="E51" s="121">
        <v>1</v>
      </c>
      <c r="F51" t="s">
        <v>442</v>
      </c>
      <c r="G51" s="121">
        <v>182</v>
      </c>
      <c r="H51" t="s">
        <v>382</v>
      </c>
      <c r="I51" t="s">
        <v>490</v>
      </c>
      <c r="J51" t="s">
        <v>12</v>
      </c>
      <c r="K51" t="s">
        <v>1326</v>
      </c>
      <c r="L51" s="756" t="s">
        <v>1322</v>
      </c>
      <c r="M51" t="s">
        <v>1326</v>
      </c>
      <c r="N51" s="679">
        <f t="shared" ca="1" si="4"/>
        <v>2038281.63</v>
      </c>
      <c r="O51" s="679">
        <f t="shared" ca="1" si="4"/>
        <v>0</v>
      </c>
      <c r="P51" s="679">
        <f t="shared" ca="1" si="4"/>
        <v>0</v>
      </c>
      <c r="Q51" s="679">
        <f t="shared" ca="1" si="4"/>
        <v>0</v>
      </c>
      <c r="R51" s="679">
        <f t="shared" ca="1" si="4"/>
        <v>0</v>
      </c>
      <c r="S51" t="str">
        <f t="shared" si="1"/>
        <v>ASR_COMP</v>
      </c>
      <c r="T51" s="957">
        <f t="shared" si="2"/>
        <v>44682</v>
      </c>
      <c r="U51" t="str">
        <f t="shared" si="3"/>
        <v>Unaudited</v>
      </c>
    </row>
    <row r="52" spans="1:21" x14ac:dyDescent="0.25">
      <c r="A52" t="s">
        <v>440</v>
      </c>
      <c r="B52" t="s">
        <v>1388</v>
      </c>
      <c r="C52" t="s">
        <v>1389</v>
      </c>
      <c r="D52" s="15">
        <v>1900</v>
      </c>
      <c r="E52" s="121">
        <v>1</v>
      </c>
      <c r="F52" t="s">
        <v>442</v>
      </c>
      <c r="G52" s="121">
        <v>182</v>
      </c>
      <c r="H52" t="s">
        <v>382</v>
      </c>
      <c r="I52" t="s">
        <v>490</v>
      </c>
      <c r="J52" t="s">
        <v>12</v>
      </c>
      <c r="K52" t="s">
        <v>1328</v>
      </c>
      <c r="L52" s="756" t="s">
        <v>1327</v>
      </c>
      <c r="M52" t="s">
        <v>1328</v>
      </c>
      <c r="N52" s="679">
        <f t="shared" ca="1" si="4"/>
        <v>-1852850.2828253605</v>
      </c>
      <c r="O52" s="679">
        <f t="shared" ca="1" si="4"/>
        <v>0</v>
      </c>
      <c r="P52" s="679">
        <f t="shared" ca="1" si="4"/>
        <v>0</v>
      </c>
      <c r="Q52" s="679">
        <f t="shared" ca="1" si="4"/>
        <v>0</v>
      </c>
      <c r="R52" s="679">
        <f t="shared" ca="1" si="4"/>
        <v>0</v>
      </c>
      <c r="S52" t="str">
        <f t="shared" si="1"/>
        <v>ASR_COMP</v>
      </c>
      <c r="T52" s="957">
        <f t="shared" si="2"/>
        <v>44682</v>
      </c>
      <c r="U52" t="str">
        <f t="shared" si="3"/>
        <v>Unaudited</v>
      </c>
    </row>
    <row r="53" spans="1:21" x14ac:dyDescent="0.25">
      <c r="A53" t="s">
        <v>440</v>
      </c>
      <c r="B53" t="s">
        <v>1388</v>
      </c>
      <c r="C53" t="s">
        <v>1389</v>
      </c>
      <c r="D53" s="15">
        <v>1900</v>
      </c>
      <c r="E53" s="121">
        <v>1</v>
      </c>
      <c r="F53" t="s">
        <v>442</v>
      </c>
      <c r="G53" s="121">
        <v>182</v>
      </c>
      <c r="H53" t="s">
        <v>382</v>
      </c>
      <c r="I53" t="s">
        <v>490</v>
      </c>
      <c r="J53" t="s">
        <v>13</v>
      </c>
      <c r="K53" t="s">
        <v>13</v>
      </c>
      <c r="L53" s="756" t="s">
        <v>63</v>
      </c>
      <c r="M53" t="s">
        <v>13</v>
      </c>
      <c r="N53" s="679">
        <f t="shared" ca="1" si="4"/>
        <v>9944.4384999999984</v>
      </c>
      <c r="O53" s="679">
        <f t="shared" ca="1" si="4"/>
        <v>0</v>
      </c>
      <c r="P53" s="679">
        <f t="shared" ca="1" si="4"/>
        <v>0</v>
      </c>
      <c r="Q53" s="679">
        <f t="shared" ca="1" si="4"/>
        <v>0</v>
      </c>
      <c r="R53" s="679">
        <f t="shared" ca="1" si="4"/>
        <v>0</v>
      </c>
      <c r="S53" t="str">
        <f t="shared" si="1"/>
        <v>ASR_COMP</v>
      </c>
      <c r="T53" s="957">
        <f t="shared" si="2"/>
        <v>44682</v>
      </c>
      <c r="U53" t="str">
        <f t="shared" si="3"/>
        <v>Unaudited</v>
      </c>
    </row>
    <row r="54" spans="1:21" x14ac:dyDescent="0.25">
      <c r="A54" t="s">
        <v>440</v>
      </c>
      <c r="B54" t="s">
        <v>1388</v>
      </c>
      <c r="C54" t="s">
        <v>1389</v>
      </c>
      <c r="D54" s="15">
        <v>1900</v>
      </c>
      <c r="E54" s="121">
        <v>1</v>
      </c>
      <c r="F54" t="s">
        <v>442</v>
      </c>
      <c r="G54" s="121">
        <v>182</v>
      </c>
      <c r="H54" t="s">
        <v>382</v>
      </c>
      <c r="I54" t="s">
        <v>491</v>
      </c>
      <c r="J54" t="s">
        <v>436</v>
      </c>
      <c r="K54" t="s">
        <v>799</v>
      </c>
      <c r="L54" s="756">
        <v>2.1</v>
      </c>
      <c r="M54" t="s">
        <v>734</v>
      </c>
      <c r="N54" s="679">
        <f t="shared" ca="1" si="4"/>
        <v>1167757</v>
      </c>
      <c r="O54" s="679">
        <f t="shared" ca="1" si="4"/>
        <v>1110020</v>
      </c>
      <c r="P54" s="679">
        <f t="shared" ca="1" si="4"/>
        <v>57737</v>
      </c>
      <c r="Q54" s="679">
        <f t="shared" ca="1" si="4"/>
        <v>0</v>
      </c>
      <c r="R54" s="679">
        <f t="shared" ca="1" si="4"/>
        <v>0</v>
      </c>
      <c r="S54" t="str">
        <f t="shared" si="1"/>
        <v>ASR_COMP</v>
      </c>
      <c r="T54" s="957">
        <f t="shared" si="2"/>
        <v>44682</v>
      </c>
      <c r="U54" t="str">
        <f t="shared" si="3"/>
        <v>Unaudited</v>
      </c>
    </row>
    <row r="55" spans="1:21" x14ac:dyDescent="0.25">
      <c r="A55" t="s">
        <v>440</v>
      </c>
      <c r="B55" t="s">
        <v>1388</v>
      </c>
      <c r="C55" t="s">
        <v>1389</v>
      </c>
      <c r="D55" s="15">
        <v>1900</v>
      </c>
      <c r="E55" s="121">
        <v>1</v>
      </c>
      <c r="F55" t="s">
        <v>442</v>
      </c>
      <c r="G55" s="121">
        <v>182</v>
      </c>
      <c r="H55" t="s">
        <v>382</v>
      </c>
      <c r="I55" t="s">
        <v>491</v>
      </c>
      <c r="J55" t="s">
        <v>436</v>
      </c>
      <c r="K55" t="s">
        <v>799</v>
      </c>
      <c r="L55" s="756">
        <v>2.2000000000000002</v>
      </c>
      <c r="M55" t="s">
        <v>735</v>
      </c>
      <c r="N55" s="679">
        <f t="shared" ca="1" si="4"/>
        <v>2644</v>
      </c>
      <c r="O55" s="679">
        <f t="shared" ca="1" si="4"/>
        <v>2142</v>
      </c>
      <c r="P55" s="679">
        <f t="shared" ca="1" si="4"/>
        <v>502</v>
      </c>
      <c r="Q55" s="679">
        <f t="shared" ca="1" si="4"/>
        <v>0</v>
      </c>
      <c r="R55" s="679">
        <f t="shared" ca="1" si="4"/>
        <v>0</v>
      </c>
      <c r="S55" t="str">
        <f t="shared" si="1"/>
        <v>ASR_COMP</v>
      </c>
      <c r="T55" s="957">
        <f t="shared" si="2"/>
        <v>44682</v>
      </c>
      <c r="U55" t="str">
        <f t="shared" si="3"/>
        <v>Unaudited</v>
      </c>
    </row>
    <row r="56" spans="1:21" x14ac:dyDescent="0.25">
      <c r="A56" t="s">
        <v>440</v>
      </c>
      <c r="B56" t="s">
        <v>1388</v>
      </c>
      <c r="C56" t="s">
        <v>1389</v>
      </c>
      <c r="D56" s="15">
        <v>1900</v>
      </c>
      <c r="E56" s="121">
        <v>1</v>
      </c>
      <c r="F56" t="s">
        <v>442</v>
      </c>
      <c r="G56" s="121">
        <v>182</v>
      </c>
      <c r="H56" t="s">
        <v>382</v>
      </c>
      <c r="I56" t="s">
        <v>491</v>
      </c>
      <c r="J56" t="s">
        <v>436</v>
      </c>
      <c r="K56" t="s">
        <v>799</v>
      </c>
      <c r="L56" s="756">
        <v>2.2999999999999998</v>
      </c>
      <c r="M56" t="s">
        <v>736</v>
      </c>
      <c r="N56" s="679">
        <f t="shared" ca="1" si="4"/>
        <v>242972967.99443349</v>
      </c>
      <c r="O56" s="679">
        <f t="shared" ca="1" si="4"/>
        <v>230739148.29599848</v>
      </c>
      <c r="P56" s="679">
        <f t="shared" ca="1" si="4"/>
        <v>12233819.698435016</v>
      </c>
      <c r="Q56" s="679">
        <f t="shared" ca="1" si="4"/>
        <v>0</v>
      </c>
      <c r="R56" s="679">
        <f t="shared" ca="1" si="4"/>
        <v>0</v>
      </c>
      <c r="S56" t="str">
        <f t="shared" si="1"/>
        <v>ASR_COMP</v>
      </c>
      <c r="T56" s="957">
        <f t="shared" si="2"/>
        <v>44682</v>
      </c>
      <c r="U56" t="str">
        <f t="shared" si="3"/>
        <v>Unaudited</v>
      </c>
    </row>
    <row r="57" spans="1:21" x14ac:dyDescent="0.25">
      <c r="A57" t="s">
        <v>440</v>
      </c>
      <c r="B57" t="s">
        <v>1388</v>
      </c>
      <c r="C57" t="s">
        <v>1389</v>
      </c>
      <c r="D57" s="15">
        <v>1900</v>
      </c>
      <c r="E57" s="121">
        <v>1</v>
      </c>
      <c r="F57" t="s">
        <v>442</v>
      </c>
      <c r="G57" s="121">
        <v>182</v>
      </c>
      <c r="H57" t="s">
        <v>382</v>
      </c>
      <c r="I57" t="s">
        <v>491</v>
      </c>
      <c r="J57" t="s">
        <v>436</v>
      </c>
      <c r="K57" t="s">
        <v>799</v>
      </c>
      <c r="L57" s="756">
        <v>2.4</v>
      </c>
      <c r="M57" t="s">
        <v>737</v>
      </c>
      <c r="N57" s="679">
        <f t="shared" ca="1" si="4"/>
        <v>431806.79566910036</v>
      </c>
      <c r="O57" s="679">
        <f t="shared" ca="1" si="4"/>
        <v>347354.04137660697</v>
      </c>
      <c r="P57" s="679">
        <f t="shared" ca="1" si="4"/>
        <v>84452.754292493424</v>
      </c>
      <c r="Q57" s="679">
        <f t="shared" ca="1" si="4"/>
        <v>0</v>
      </c>
      <c r="R57" s="679">
        <f t="shared" ca="1" si="4"/>
        <v>0</v>
      </c>
      <c r="S57" t="str">
        <f t="shared" si="1"/>
        <v>ASR_COMP</v>
      </c>
      <c r="T57" s="957">
        <f t="shared" si="2"/>
        <v>44682</v>
      </c>
      <c r="U57" t="str">
        <f t="shared" si="3"/>
        <v>Unaudited</v>
      </c>
    </row>
    <row r="58" spans="1:21" x14ac:dyDescent="0.25">
      <c r="A58" t="s">
        <v>440</v>
      </c>
      <c r="B58" t="s">
        <v>1388</v>
      </c>
      <c r="C58" t="s">
        <v>1389</v>
      </c>
      <c r="D58" s="15">
        <v>1900</v>
      </c>
      <c r="E58" s="121">
        <v>1</v>
      </c>
      <c r="F58" t="s">
        <v>442</v>
      </c>
      <c r="G58" s="121">
        <v>182</v>
      </c>
      <c r="H58" t="s">
        <v>382</v>
      </c>
      <c r="I58" t="s">
        <v>491</v>
      </c>
      <c r="J58" t="s">
        <v>436</v>
      </c>
      <c r="K58" t="s">
        <v>799</v>
      </c>
      <c r="L58" s="756">
        <v>2.5</v>
      </c>
      <c r="M58" t="s">
        <v>779</v>
      </c>
      <c r="N58" s="679">
        <f t="shared" ca="1" si="4"/>
        <v>77424</v>
      </c>
      <c r="O58" s="679">
        <f t="shared" ca="1" si="4"/>
        <v>74154</v>
      </c>
      <c r="P58" s="679">
        <f t="shared" ca="1" si="4"/>
        <v>3270</v>
      </c>
      <c r="Q58" s="679">
        <f t="shared" ca="1" si="4"/>
        <v>0</v>
      </c>
      <c r="R58" s="679">
        <f t="shared" ca="1" si="4"/>
        <v>0</v>
      </c>
      <c r="S58" t="str">
        <f t="shared" si="1"/>
        <v>ASR_COMP</v>
      </c>
      <c r="T58" s="957">
        <f t="shared" si="2"/>
        <v>44682</v>
      </c>
      <c r="U58" t="str">
        <f t="shared" si="3"/>
        <v>Unaudited</v>
      </c>
    </row>
    <row r="59" spans="1:21" x14ac:dyDescent="0.25">
      <c r="A59" t="s">
        <v>440</v>
      </c>
      <c r="B59" t="s">
        <v>1388</v>
      </c>
      <c r="C59" t="s">
        <v>1389</v>
      </c>
      <c r="D59" s="15">
        <v>1900</v>
      </c>
      <c r="E59" s="121">
        <v>1</v>
      </c>
      <c r="F59" t="s">
        <v>442</v>
      </c>
      <c r="G59" s="121">
        <v>182</v>
      </c>
      <c r="H59" t="s">
        <v>382</v>
      </c>
      <c r="I59" t="s">
        <v>491</v>
      </c>
      <c r="J59" t="s">
        <v>436</v>
      </c>
      <c r="K59" t="s">
        <v>799</v>
      </c>
      <c r="L59" s="756">
        <v>2.6</v>
      </c>
      <c r="M59" t="s">
        <v>189</v>
      </c>
      <c r="N59" s="679">
        <f t="shared" ca="1" si="4"/>
        <v>20710214.274861716</v>
      </c>
      <c r="O59" s="679">
        <f t="shared" ca="1" si="4"/>
        <v>19080727.438863147</v>
      </c>
      <c r="P59" s="679">
        <f t="shared" ca="1" si="4"/>
        <v>1629486.8359985678</v>
      </c>
      <c r="Q59" s="679">
        <f t="shared" ca="1" si="4"/>
        <v>0</v>
      </c>
      <c r="R59" s="679">
        <f t="shared" ca="1" si="4"/>
        <v>0</v>
      </c>
      <c r="S59" t="str">
        <f t="shared" si="1"/>
        <v>ASR_COMP</v>
      </c>
      <c r="T59" s="957">
        <f t="shared" si="2"/>
        <v>44682</v>
      </c>
      <c r="U59" t="str">
        <f t="shared" si="3"/>
        <v>Unaudited</v>
      </c>
    </row>
    <row r="60" spans="1:21" x14ac:dyDescent="0.25">
      <c r="A60" t="s">
        <v>440</v>
      </c>
      <c r="B60" t="s">
        <v>1388</v>
      </c>
      <c r="C60" t="s">
        <v>1389</v>
      </c>
      <c r="D60" s="15">
        <v>1900</v>
      </c>
      <c r="E60" s="121">
        <v>1</v>
      </c>
      <c r="F60" t="s">
        <v>442</v>
      </c>
      <c r="G60" s="121">
        <v>182</v>
      </c>
      <c r="H60" t="s">
        <v>382</v>
      </c>
      <c r="I60" t="s">
        <v>491</v>
      </c>
      <c r="J60" t="s">
        <v>436</v>
      </c>
      <c r="K60" t="s">
        <v>799</v>
      </c>
      <c r="L60" s="756">
        <v>2.7</v>
      </c>
      <c r="M60" t="s">
        <v>800</v>
      </c>
      <c r="N60" s="679">
        <f t="shared" ca="1" si="4"/>
        <v>-4028166.6116264784</v>
      </c>
      <c r="O60" s="679">
        <f t="shared" ca="1" si="4"/>
        <v>-3761489.7231652192</v>
      </c>
      <c r="P60" s="679">
        <f t="shared" ca="1" si="4"/>
        <v>-266676.88846125919</v>
      </c>
      <c r="Q60" s="679">
        <f t="shared" ca="1" si="4"/>
        <v>0</v>
      </c>
      <c r="R60" s="679">
        <f t="shared" ca="1" si="4"/>
        <v>0</v>
      </c>
      <c r="S60" t="str">
        <f t="shared" si="1"/>
        <v>ASR_COMP</v>
      </c>
      <c r="T60" s="957">
        <f t="shared" si="2"/>
        <v>44682</v>
      </c>
      <c r="U60" t="str">
        <f t="shared" si="3"/>
        <v>Unaudited</v>
      </c>
    </row>
    <row r="61" spans="1:21" x14ac:dyDescent="0.25">
      <c r="A61" t="s">
        <v>440</v>
      </c>
      <c r="B61" t="s">
        <v>1388</v>
      </c>
      <c r="C61" t="s">
        <v>1389</v>
      </c>
      <c r="D61" s="15">
        <v>1900</v>
      </c>
      <c r="E61" s="121">
        <v>1</v>
      </c>
      <c r="F61" t="s">
        <v>442</v>
      </c>
      <c r="G61" s="121">
        <v>182</v>
      </c>
      <c r="H61" t="s">
        <v>382</v>
      </c>
      <c r="I61" t="s">
        <v>491</v>
      </c>
      <c r="J61" t="s">
        <v>436</v>
      </c>
      <c r="K61" t="s">
        <v>799</v>
      </c>
      <c r="L61" s="756">
        <v>2.8</v>
      </c>
      <c r="M61" t="s">
        <v>801</v>
      </c>
      <c r="N61" s="679">
        <f t="shared" ca="1" si="4"/>
        <v>0</v>
      </c>
      <c r="O61" s="679">
        <f t="shared" ca="1" si="4"/>
        <v>0</v>
      </c>
      <c r="P61" s="679">
        <f t="shared" ca="1" si="4"/>
        <v>0</v>
      </c>
      <c r="Q61" s="679">
        <f t="shared" ca="1" si="4"/>
        <v>0</v>
      </c>
      <c r="R61" s="679">
        <f t="shared" ca="1" si="4"/>
        <v>0</v>
      </c>
      <c r="S61" t="str">
        <f t="shared" si="1"/>
        <v>ASR_COMP</v>
      </c>
      <c r="T61" s="957">
        <f t="shared" si="2"/>
        <v>44682</v>
      </c>
      <c r="U61" t="str">
        <f t="shared" si="3"/>
        <v>Unaudited</v>
      </c>
    </row>
    <row r="62" spans="1:21" x14ac:dyDescent="0.25">
      <c r="A62" t="s">
        <v>440</v>
      </c>
      <c r="B62" t="s">
        <v>1388</v>
      </c>
      <c r="C62" t="s">
        <v>1389</v>
      </c>
      <c r="D62" s="15">
        <v>1900</v>
      </c>
      <c r="E62" s="121">
        <v>1</v>
      </c>
      <c r="F62" t="s">
        <v>442</v>
      </c>
      <c r="G62" s="121">
        <v>182</v>
      </c>
      <c r="H62" t="s">
        <v>382</v>
      </c>
      <c r="I62" t="s">
        <v>491</v>
      </c>
      <c r="J62" t="s">
        <v>436</v>
      </c>
      <c r="K62" t="s">
        <v>799</v>
      </c>
      <c r="L62" s="756">
        <v>2.9</v>
      </c>
      <c r="M62" t="s">
        <v>782</v>
      </c>
      <c r="N62" s="679">
        <f t="shared" ca="1" si="4"/>
        <v>0</v>
      </c>
      <c r="O62" s="679">
        <f t="shared" ca="1" si="4"/>
        <v>0</v>
      </c>
      <c r="P62" s="679">
        <f t="shared" ca="1" si="4"/>
        <v>0</v>
      </c>
      <c r="Q62" s="679">
        <f t="shared" ca="1" si="4"/>
        <v>0</v>
      </c>
      <c r="R62" s="679">
        <f t="shared" ca="1" si="4"/>
        <v>0</v>
      </c>
      <c r="S62" t="str">
        <f t="shared" si="1"/>
        <v>ASR_COMP</v>
      </c>
      <c r="T62" s="957">
        <f t="shared" si="2"/>
        <v>44682</v>
      </c>
      <c r="U62" t="str">
        <f t="shared" si="3"/>
        <v>Unaudited</v>
      </c>
    </row>
    <row r="63" spans="1:21" x14ac:dyDescent="0.25">
      <c r="A63" t="s">
        <v>440</v>
      </c>
      <c r="B63" t="s">
        <v>1388</v>
      </c>
      <c r="C63" t="s">
        <v>1389</v>
      </c>
      <c r="D63" s="15">
        <v>1900</v>
      </c>
      <c r="E63" s="121">
        <v>1</v>
      </c>
      <c r="F63" t="s">
        <v>442</v>
      </c>
      <c r="G63" s="121">
        <v>182</v>
      </c>
      <c r="H63" t="s">
        <v>382</v>
      </c>
      <c r="I63" t="s">
        <v>491</v>
      </c>
      <c r="J63" t="s">
        <v>436</v>
      </c>
      <c r="K63" t="s">
        <v>226</v>
      </c>
      <c r="L63" s="756">
        <v>2.11</v>
      </c>
      <c r="M63" t="s">
        <v>231</v>
      </c>
      <c r="N63" s="679">
        <f t="shared" ca="1" si="4"/>
        <v>13498922.402714964</v>
      </c>
      <c r="O63" s="679">
        <f t="shared" ca="1" si="4"/>
        <v>1453001.0916796208</v>
      </c>
      <c r="P63" s="679">
        <f t="shared" ca="1" si="4"/>
        <v>12045921.311035343</v>
      </c>
      <c r="Q63" s="679">
        <f t="shared" ca="1" si="4"/>
        <v>0</v>
      </c>
      <c r="R63" s="679">
        <f t="shared" ca="1" si="4"/>
        <v>0</v>
      </c>
      <c r="S63" t="str">
        <f t="shared" si="1"/>
        <v>ASR_COMP</v>
      </c>
      <c r="T63" s="957">
        <f t="shared" si="2"/>
        <v>44682</v>
      </c>
      <c r="U63" t="str">
        <f t="shared" si="3"/>
        <v>Unaudited</v>
      </c>
    </row>
    <row r="64" spans="1:21" x14ac:dyDescent="0.25">
      <c r="A64" t="s">
        <v>440</v>
      </c>
      <c r="B64" t="s">
        <v>1388</v>
      </c>
      <c r="C64" t="s">
        <v>1389</v>
      </c>
      <c r="D64" s="15">
        <v>1900</v>
      </c>
      <c r="E64" s="121">
        <v>1</v>
      </c>
      <c r="F64" t="s">
        <v>442</v>
      </c>
      <c r="G64" s="121">
        <v>182</v>
      </c>
      <c r="H64" t="s">
        <v>382</v>
      </c>
      <c r="I64" t="s">
        <v>491</v>
      </c>
      <c r="J64" t="s">
        <v>436</v>
      </c>
      <c r="K64" t="s">
        <v>226</v>
      </c>
      <c r="L64" s="756">
        <v>2.12</v>
      </c>
      <c r="M64" t="s">
        <v>557</v>
      </c>
      <c r="N64" s="679">
        <f t="shared" ca="1" si="4"/>
        <v>37356001.041240193</v>
      </c>
      <c r="O64" s="679">
        <f t="shared" ca="1" si="4"/>
        <v>405104.03583349037</v>
      </c>
      <c r="P64" s="679">
        <f t="shared" ca="1" si="4"/>
        <v>36950897.0054067</v>
      </c>
      <c r="Q64" s="679">
        <f t="shared" ca="1" si="4"/>
        <v>0</v>
      </c>
      <c r="R64" s="679">
        <f t="shared" ca="1" si="4"/>
        <v>0</v>
      </c>
      <c r="S64" t="str">
        <f t="shared" si="1"/>
        <v>ASR_COMP</v>
      </c>
      <c r="T64" s="957">
        <f t="shared" si="2"/>
        <v>44682</v>
      </c>
      <c r="U64" t="str">
        <f t="shared" si="3"/>
        <v>Unaudited</v>
      </c>
    </row>
    <row r="65" spans="1:21" x14ac:dyDescent="0.25">
      <c r="A65" t="s">
        <v>440</v>
      </c>
      <c r="B65" t="s">
        <v>1388</v>
      </c>
      <c r="C65" t="s">
        <v>1389</v>
      </c>
      <c r="D65" s="15">
        <v>1900</v>
      </c>
      <c r="E65" s="121">
        <v>1</v>
      </c>
      <c r="F65" t="s">
        <v>442</v>
      </c>
      <c r="G65" s="121">
        <v>182</v>
      </c>
      <c r="H65" t="s">
        <v>382</v>
      </c>
      <c r="I65" t="s">
        <v>491</v>
      </c>
      <c r="J65" t="s">
        <v>436</v>
      </c>
      <c r="K65" t="s">
        <v>226</v>
      </c>
      <c r="L65" s="756">
        <v>2.13</v>
      </c>
      <c r="M65" t="s">
        <v>232</v>
      </c>
      <c r="N65" s="679">
        <f t="shared" ca="1" si="4"/>
        <v>2922756.5654475936</v>
      </c>
      <c r="O65" s="679">
        <f t="shared" ca="1" si="4"/>
        <v>181356.57803674691</v>
      </c>
      <c r="P65" s="679">
        <f t="shared" ca="1" si="4"/>
        <v>2741399.9874108466</v>
      </c>
      <c r="Q65" s="679">
        <f t="shared" ca="1" si="4"/>
        <v>0</v>
      </c>
      <c r="R65" s="679">
        <f t="shared" ca="1" si="4"/>
        <v>0</v>
      </c>
      <c r="S65" t="str">
        <f t="shared" si="1"/>
        <v>ASR_COMP</v>
      </c>
      <c r="T65" s="957">
        <f t="shared" si="2"/>
        <v>44682</v>
      </c>
      <c r="U65" t="str">
        <f t="shared" si="3"/>
        <v>Unaudited</v>
      </c>
    </row>
    <row r="66" spans="1:21" x14ac:dyDescent="0.25">
      <c r="A66" t="s">
        <v>440</v>
      </c>
      <c r="B66" t="s">
        <v>1388</v>
      </c>
      <c r="C66" t="s">
        <v>1389</v>
      </c>
      <c r="D66" s="15">
        <v>1900</v>
      </c>
      <c r="E66" s="121">
        <v>1</v>
      </c>
      <c r="F66" t="s">
        <v>442</v>
      </c>
      <c r="G66" s="121">
        <v>182</v>
      </c>
      <c r="H66" t="s">
        <v>382</v>
      </c>
      <c r="I66" t="s">
        <v>491</v>
      </c>
      <c r="J66" t="s">
        <v>436</v>
      </c>
      <c r="K66" t="s">
        <v>226</v>
      </c>
      <c r="L66" s="756">
        <v>2.14</v>
      </c>
      <c r="M66" t="s">
        <v>561</v>
      </c>
      <c r="N66" s="679">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2982378.1486480599</v>
      </c>
      <c r="O66" s="679">
        <f t="shared" ca="1" si="5"/>
        <v>2647173.6806261474</v>
      </c>
      <c r="P66" s="679">
        <f t="shared" ca="1" si="5"/>
        <v>335204.46802191238</v>
      </c>
      <c r="Q66" s="679">
        <f t="shared" ca="1" si="5"/>
        <v>0</v>
      </c>
      <c r="R66" s="679">
        <f t="shared" ca="1" si="5"/>
        <v>0</v>
      </c>
      <c r="S66" t="str">
        <f t="shared" ref="S66:S129" si="6">file_name</f>
        <v>ASR_COMP</v>
      </c>
      <c r="T66" s="957">
        <f t="shared" ref="T66:T129" si="7">file_date</f>
        <v>44682</v>
      </c>
      <c r="U66" t="str">
        <f t="shared" ref="U66:U129" si="8">status</f>
        <v>Unaudited</v>
      </c>
    </row>
    <row r="67" spans="1:21" x14ac:dyDescent="0.25">
      <c r="A67" t="s">
        <v>440</v>
      </c>
      <c r="B67" t="s">
        <v>1388</v>
      </c>
      <c r="C67" t="s">
        <v>1389</v>
      </c>
      <c r="D67" s="15">
        <v>1900</v>
      </c>
      <c r="E67" s="121">
        <v>1</v>
      </c>
      <c r="F67" t="s">
        <v>442</v>
      </c>
      <c r="G67" s="121">
        <v>182</v>
      </c>
      <c r="H67" t="s">
        <v>382</v>
      </c>
      <c r="I67" t="s">
        <v>491</v>
      </c>
      <c r="J67" t="s">
        <v>436</v>
      </c>
      <c r="K67" t="s">
        <v>226</v>
      </c>
      <c r="L67" s="756">
        <v>2.15</v>
      </c>
      <c r="M67" t="s">
        <v>20</v>
      </c>
      <c r="N67" s="679">
        <f t="shared" ca="1" si="5"/>
        <v>317147.14826309436</v>
      </c>
      <c r="O67" s="679">
        <f t="shared" ca="1" si="5"/>
        <v>163784.1356138697</v>
      </c>
      <c r="P67" s="679">
        <f t="shared" ca="1" si="5"/>
        <v>153363.01264922466</v>
      </c>
      <c r="Q67" s="679">
        <f t="shared" ca="1" si="5"/>
        <v>0</v>
      </c>
      <c r="R67" s="679">
        <f t="shared" ca="1" si="5"/>
        <v>0</v>
      </c>
      <c r="S67" t="str">
        <f t="shared" si="6"/>
        <v>ASR_COMP</v>
      </c>
      <c r="T67" s="957">
        <f t="shared" si="7"/>
        <v>44682</v>
      </c>
      <c r="U67" t="str">
        <f t="shared" si="8"/>
        <v>Unaudited</v>
      </c>
    </row>
    <row r="68" spans="1:21" x14ac:dyDescent="0.25">
      <c r="A68" t="s">
        <v>440</v>
      </c>
      <c r="B68" t="s">
        <v>1388</v>
      </c>
      <c r="C68" t="s">
        <v>1389</v>
      </c>
      <c r="D68" s="15">
        <v>1900</v>
      </c>
      <c r="E68" s="121">
        <v>1</v>
      </c>
      <c r="F68" t="s">
        <v>442</v>
      </c>
      <c r="G68" s="121">
        <v>182</v>
      </c>
      <c r="H68" t="s">
        <v>382</v>
      </c>
      <c r="I68" t="s">
        <v>491</v>
      </c>
      <c r="J68" t="s">
        <v>436</v>
      </c>
      <c r="K68" t="s">
        <v>226</v>
      </c>
      <c r="L68" s="756">
        <v>2.16</v>
      </c>
      <c r="M68" t="s">
        <v>802</v>
      </c>
      <c r="N68" s="679">
        <f t="shared" ca="1" si="5"/>
        <v>13988045.294902124</v>
      </c>
      <c r="O68" s="679">
        <f t="shared" ca="1" si="5"/>
        <v>6627333.0430864645</v>
      </c>
      <c r="P68" s="679">
        <f t="shared" ca="1" si="5"/>
        <v>7360712.2518156581</v>
      </c>
      <c r="Q68" s="679">
        <f t="shared" ca="1" si="5"/>
        <v>0</v>
      </c>
      <c r="R68" s="679">
        <f t="shared" ca="1" si="5"/>
        <v>0</v>
      </c>
      <c r="S68" t="str">
        <f t="shared" si="6"/>
        <v>ASR_COMP</v>
      </c>
      <c r="T68" s="957">
        <f t="shared" si="7"/>
        <v>44682</v>
      </c>
      <c r="U68" t="str">
        <f t="shared" si="8"/>
        <v>Unaudited</v>
      </c>
    </row>
    <row r="69" spans="1:21" x14ac:dyDescent="0.25">
      <c r="A69" t="s">
        <v>440</v>
      </c>
      <c r="B69" t="s">
        <v>1388</v>
      </c>
      <c r="C69" t="s">
        <v>1389</v>
      </c>
      <c r="D69" s="15">
        <v>1900</v>
      </c>
      <c r="E69" s="121">
        <v>1</v>
      </c>
      <c r="F69" t="s">
        <v>442</v>
      </c>
      <c r="G69" s="121">
        <v>182</v>
      </c>
      <c r="H69" t="s">
        <v>382</v>
      </c>
      <c r="I69" t="s">
        <v>491</v>
      </c>
      <c r="J69" t="s">
        <v>436</v>
      </c>
      <c r="K69" t="s">
        <v>226</v>
      </c>
      <c r="L69" s="756">
        <v>2.17</v>
      </c>
      <c r="M69" t="s">
        <v>1055</v>
      </c>
      <c r="N69" s="679">
        <f t="shared" ca="1" si="5"/>
        <v>829443.88000002829</v>
      </c>
      <c r="O69" s="679">
        <f t="shared" ca="1" si="5"/>
        <v>14580.715429485115</v>
      </c>
      <c r="P69" s="679">
        <f t="shared" ca="1" si="5"/>
        <v>814863.16457054322</v>
      </c>
      <c r="Q69" s="679">
        <f t="shared" ca="1" si="5"/>
        <v>0</v>
      </c>
      <c r="R69" s="679">
        <f t="shared" ca="1" si="5"/>
        <v>0</v>
      </c>
      <c r="S69" t="str">
        <f t="shared" si="6"/>
        <v>ASR_COMP</v>
      </c>
      <c r="T69" s="957">
        <f t="shared" si="7"/>
        <v>44682</v>
      </c>
      <c r="U69" t="str">
        <f t="shared" si="8"/>
        <v>Unaudited</v>
      </c>
    </row>
    <row r="70" spans="1:21" x14ac:dyDescent="0.25">
      <c r="A70" t="s">
        <v>440</v>
      </c>
      <c r="B70" t="s">
        <v>1388</v>
      </c>
      <c r="C70" t="s">
        <v>1389</v>
      </c>
      <c r="D70" s="15">
        <v>1900</v>
      </c>
      <c r="E70" s="121">
        <v>1</v>
      </c>
      <c r="F70" t="s">
        <v>442</v>
      </c>
      <c r="G70" s="121">
        <v>182</v>
      </c>
      <c r="H70" t="s">
        <v>382</v>
      </c>
      <c r="I70" t="s">
        <v>491</v>
      </c>
      <c r="J70" t="s">
        <v>436</v>
      </c>
      <c r="K70" t="s">
        <v>226</v>
      </c>
      <c r="L70" s="756">
        <v>2.1800000000000002</v>
      </c>
      <c r="M70" t="s">
        <v>653</v>
      </c>
      <c r="N70" s="679">
        <f t="shared" ca="1" si="5"/>
        <v>9697024.2174768802</v>
      </c>
      <c r="O70" s="679">
        <f t="shared" ca="1" si="5"/>
        <v>928611.34879565111</v>
      </c>
      <c r="P70" s="679">
        <f t="shared" ca="1" si="5"/>
        <v>8768412.8686812297</v>
      </c>
      <c r="Q70" s="679">
        <f t="shared" ca="1" si="5"/>
        <v>0</v>
      </c>
      <c r="R70" s="679">
        <f t="shared" ca="1" si="5"/>
        <v>0</v>
      </c>
      <c r="S70" t="str">
        <f t="shared" si="6"/>
        <v>ASR_COMP</v>
      </c>
      <c r="T70" s="957">
        <f t="shared" si="7"/>
        <v>44682</v>
      </c>
      <c r="U70" t="str">
        <f t="shared" si="8"/>
        <v>Unaudited</v>
      </c>
    </row>
    <row r="71" spans="1:21" x14ac:dyDescent="0.25">
      <c r="A71" t="s">
        <v>440</v>
      </c>
      <c r="B71" t="s">
        <v>1388</v>
      </c>
      <c r="C71" t="s">
        <v>1389</v>
      </c>
      <c r="D71" s="15">
        <v>1900</v>
      </c>
      <c r="E71" s="121">
        <v>1</v>
      </c>
      <c r="F71" t="s">
        <v>442</v>
      </c>
      <c r="G71" s="121">
        <v>182</v>
      </c>
      <c r="H71" t="s">
        <v>382</v>
      </c>
      <c r="I71" t="s">
        <v>491</v>
      </c>
      <c r="J71" t="s">
        <v>436</v>
      </c>
      <c r="K71" t="s">
        <v>226</v>
      </c>
      <c r="L71" s="756">
        <v>2.19</v>
      </c>
      <c r="M71" t="s">
        <v>221</v>
      </c>
      <c r="N71" s="679">
        <f t="shared" ca="1" si="5"/>
        <v>8799698.9399999715</v>
      </c>
      <c r="O71" s="679">
        <f t="shared" ca="1" si="5"/>
        <v>154689.07457051487</v>
      </c>
      <c r="P71" s="679">
        <f t="shared" ca="1" si="5"/>
        <v>8645009.8654294573</v>
      </c>
      <c r="Q71" s="679">
        <f t="shared" ca="1" si="5"/>
        <v>0</v>
      </c>
      <c r="R71" s="679">
        <f t="shared" ca="1" si="5"/>
        <v>0</v>
      </c>
      <c r="S71" t="str">
        <f t="shared" si="6"/>
        <v>ASR_COMP</v>
      </c>
      <c r="T71" s="957">
        <f t="shared" si="7"/>
        <v>44682</v>
      </c>
      <c r="U71" t="str">
        <f t="shared" si="8"/>
        <v>Unaudited</v>
      </c>
    </row>
    <row r="72" spans="1:21" x14ac:dyDescent="0.25">
      <c r="A72" t="s">
        <v>440</v>
      </c>
      <c r="B72" t="s">
        <v>1388</v>
      </c>
      <c r="C72" t="s">
        <v>1389</v>
      </c>
      <c r="D72" s="15">
        <v>1900</v>
      </c>
      <c r="E72" s="121">
        <v>1</v>
      </c>
      <c r="F72" t="s">
        <v>442</v>
      </c>
      <c r="G72" s="121">
        <v>182</v>
      </c>
      <c r="H72" t="s">
        <v>382</v>
      </c>
      <c r="I72" t="s">
        <v>491</v>
      </c>
      <c r="J72" t="s">
        <v>436</v>
      </c>
      <c r="K72" t="s">
        <v>226</v>
      </c>
      <c r="L72" s="756" t="s">
        <v>707</v>
      </c>
      <c r="M72" t="s">
        <v>233</v>
      </c>
      <c r="N72" s="679">
        <f t="shared" ca="1" si="5"/>
        <v>-536340.01437675976</v>
      </c>
      <c r="O72" s="679">
        <f t="shared" ca="1" si="5"/>
        <v>-63351.442294100671</v>
      </c>
      <c r="P72" s="679">
        <f t="shared" ca="1" si="5"/>
        <v>-472988.57208265906</v>
      </c>
      <c r="Q72" s="679">
        <f t="shared" ca="1" si="5"/>
        <v>0</v>
      </c>
      <c r="R72" s="679">
        <f t="shared" ca="1" si="5"/>
        <v>0</v>
      </c>
      <c r="S72" t="str">
        <f t="shared" si="6"/>
        <v>ASR_COMP</v>
      </c>
      <c r="T72" s="957">
        <f t="shared" si="7"/>
        <v>44682</v>
      </c>
      <c r="U72" t="str">
        <f t="shared" si="8"/>
        <v>Unaudited</v>
      </c>
    </row>
    <row r="73" spans="1:21" x14ac:dyDescent="0.25">
      <c r="A73" t="s">
        <v>440</v>
      </c>
      <c r="B73" t="s">
        <v>1388</v>
      </c>
      <c r="C73" t="s">
        <v>1389</v>
      </c>
      <c r="D73" s="15">
        <v>1900</v>
      </c>
      <c r="E73" s="121">
        <v>1</v>
      </c>
      <c r="F73" t="s">
        <v>442</v>
      </c>
      <c r="G73" s="121">
        <v>182</v>
      </c>
      <c r="H73" t="s">
        <v>382</v>
      </c>
      <c r="I73" t="s">
        <v>491</v>
      </c>
      <c r="J73" t="s">
        <v>436</v>
      </c>
      <c r="K73" t="s">
        <v>226</v>
      </c>
      <c r="L73" s="756">
        <v>2.21</v>
      </c>
      <c r="M73" t="s">
        <v>469</v>
      </c>
      <c r="N73" s="679">
        <f t="shared" ca="1" si="5"/>
        <v>152168.00000000006</v>
      </c>
      <c r="O73" s="679">
        <f t="shared" ca="1" si="5"/>
        <v>75533.843544064235</v>
      </c>
      <c r="P73" s="679">
        <f t="shared" ca="1" si="5"/>
        <v>76634.156455935838</v>
      </c>
      <c r="Q73" s="679">
        <f t="shared" ca="1" si="5"/>
        <v>0</v>
      </c>
      <c r="R73" s="679">
        <f t="shared" ca="1" si="5"/>
        <v>0</v>
      </c>
      <c r="S73" t="str">
        <f t="shared" si="6"/>
        <v>ASR_COMP</v>
      </c>
      <c r="T73" s="957">
        <f t="shared" si="7"/>
        <v>44682</v>
      </c>
      <c r="U73" t="str">
        <f t="shared" si="8"/>
        <v>Unaudited</v>
      </c>
    </row>
    <row r="74" spans="1:21" x14ac:dyDescent="0.25">
      <c r="A74" t="s">
        <v>440</v>
      </c>
      <c r="B74" t="s">
        <v>1388</v>
      </c>
      <c r="C74" t="s">
        <v>1389</v>
      </c>
      <c r="D74" s="15">
        <v>1900</v>
      </c>
      <c r="E74" s="121">
        <v>1</v>
      </c>
      <c r="F74" t="s">
        <v>442</v>
      </c>
      <c r="G74" s="121">
        <v>182</v>
      </c>
      <c r="H74" t="s">
        <v>382</v>
      </c>
      <c r="I74" t="s">
        <v>491</v>
      </c>
      <c r="J74" t="s">
        <v>436</v>
      </c>
      <c r="K74" t="s">
        <v>6</v>
      </c>
      <c r="L74" s="756" t="s">
        <v>70</v>
      </c>
      <c r="M74" t="s">
        <v>191</v>
      </c>
      <c r="N74" s="679">
        <f t="shared" ca="1" si="5"/>
        <v>234965.07972827466</v>
      </c>
      <c r="O74" s="679">
        <f t="shared" ca="1" si="5"/>
        <v>137798.29506988899</v>
      </c>
      <c r="P74" s="679">
        <f t="shared" ca="1" si="5"/>
        <v>97166.784658385688</v>
      </c>
      <c r="Q74" s="679">
        <f t="shared" ca="1" si="5"/>
        <v>0</v>
      </c>
      <c r="R74" s="679">
        <f t="shared" ca="1" si="5"/>
        <v>0</v>
      </c>
      <c r="S74" t="str">
        <f t="shared" si="6"/>
        <v>ASR_COMP</v>
      </c>
      <c r="T74" s="957">
        <f t="shared" si="7"/>
        <v>44682</v>
      </c>
      <c r="U74" t="str">
        <f t="shared" si="8"/>
        <v>Unaudited</v>
      </c>
    </row>
    <row r="75" spans="1:21" x14ac:dyDescent="0.25">
      <c r="A75" t="s">
        <v>440</v>
      </c>
      <c r="B75" t="s">
        <v>1388</v>
      </c>
      <c r="C75" t="s">
        <v>1389</v>
      </c>
      <c r="D75" s="15">
        <v>1900</v>
      </c>
      <c r="E75" s="121">
        <v>1</v>
      </c>
      <c r="F75" t="s">
        <v>442</v>
      </c>
      <c r="G75" s="121">
        <v>182</v>
      </c>
      <c r="H75" t="s">
        <v>382</v>
      </c>
      <c r="I75" t="s">
        <v>491</v>
      </c>
      <c r="J75" t="s">
        <v>436</v>
      </c>
      <c r="K75" t="s">
        <v>6</v>
      </c>
      <c r="L75" s="756" t="s">
        <v>71</v>
      </c>
      <c r="M75" t="s">
        <v>234</v>
      </c>
      <c r="N75" s="679">
        <f t="shared" ca="1" si="5"/>
        <v>116910</v>
      </c>
      <c r="O75" s="679">
        <f t="shared" ca="1" si="5"/>
        <v>56547.146668620546</v>
      </c>
      <c r="P75" s="679">
        <f t="shared" ca="1" si="5"/>
        <v>60362.853331379447</v>
      </c>
      <c r="Q75" s="679">
        <f t="shared" ca="1" si="5"/>
        <v>0</v>
      </c>
      <c r="R75" s="679">
        <f t="shared" ca="1" si="5"/>
        <v>0</v>
      </c>
      <c r="S75" t="str">
        <f t="shared" si="6"/>
        <v>ASR_COMP</v>
      </c>
      <c r="T75" s="957">
        <f t="shared" si="7"/>
        <v>44682</v>
      </c>
      <c r="U75" t="str">
        <f t="shared" si="8"/>
        <v>Unaudited</v>
      </c>
    </row>
    <row r="76" spans="1:21" x14ac:dyDescent="0.25">
      <c r="A76" t="s">
        <v>440</v>
      </c>
      <c r="B76" t="s">
        <v>1388</v>
      </c>
      <c r="C76" t="s">
        <v>1389</v>
      </c>
      <c r="D76" s="15">
        <v>1900</v>
      </c>
      <c r="E76" s="121">
        <v>1</v>
      </c>
      <c r="F76" t="s">
        <v>442</v>
      </c>
      <c r="G76" s="121">
        <v>182</v>
      </c>
      <c r="H76" t="s">
        <v>382</v>
      </c>
      <c r="I76" t="s">
        <v>491</v>
      </c>
      <c r="J76" t="s">
        <v>436</v>
      </c>
      <c r="K76" t="s">
        <v>6</v>
      </c>
      <c r="L76" s="756" t="s">
        <v>72</v>
      </c>
      <c r="M76" t="s">
        <v>167</v>
      </c>
      <c r="N76" s="679">
        <f t="shared" ca="1" si="5"/>
        <v>0</v>
      </c>
      <c r="O76" s="679">
        <f t="shared" ca="1" si="5"/>
        <v>0</v>
      </c>
      <c r="P76" s="679">
        <f t="shared" ca="1" si="5"/>
        <v>0</v>
      </c>
      <c r="Q76" s="679">
        <f t="shared" ca="1" si="5"/>
        <v>0</v>
      </c>
      <c r="R76" s="679">
        <f t="shared" ca="1" si="5"/>
        <v>0</v>
      </c>
      <c r="S76" t="str">
        <f t="shared" si="6"/>
        <v>ASR_COMP</v>
      </c>
      <c r="T76" s="957">
        <f t="shared" si="7"/>
        <v>44682</v>
      </c>
      <c r="U76" t="str">
        <f t="shared" si="8"/>
        <v>Unaudited</v>
      </c>
    </row>
    <row r="77" spans="1:21" x14ac:dyDescent="0.25">
      <c r="A77" t="s">
        <v>440</v>
      </c>
      <c r="B77" t="s">
        <v>1388</v>
      </c>
      <c r="C77" t="s">
        <v>1389</v>
      </c>
      <c r="D77" s="15">
        <v>1900</v>
      </c>
      <c r="E77" s="121">
        <v>1</v>
      </c>
      <c r="F77" t="s">
        <v>442</v>
      </c>
      <c r="G77" s="121">
        <v>182</v>
      </c>
      <c r="H77" t="s">
        <v>382</v>
      </c>
      <c r="I77" t="s">
        <v>491</v>
      </c>
      <c r="J77" t="s">
        <v>436</v>
      </c>
      <c r="K77" t="s">
        <v>6</v>
      </c>
      <c r="L77" s="756">
        <v>3.4</v>
      </c>
      <c r="M77" t="s">
        <v>464</v>
      </c>
      <c r="N77" s="679">
        <f t="shared" ca="1" si="5"/>
        <v>291033.57999999996</v>
      </c>
      <c r="O77" s="679">
        <f t="shared" ca="1" si="5"/>
        <v>140767.41539435214</v>
      </c>
      <c r="P77" s="679">
        <f t="shared" ca="1" si="5"/>
        <v>150266.16460564785</v>
      </c>
      <c r="Q77" s="679">
        <f t="shared" ca="1" si="5"/>
        <v>0</v>
      </c>
      <c r="R77" s="679">
        <f t="shared" ca="1" si="5"/>
        <v>0</v>
      </c>
      <c r="S77" t="str">
        <f t="shared" si="6"/>
        <v>ASR_COMP</v>
      </c>
      <c r="T77" s="957">
        <f t="shared" si="7"/>
        <v>44682</v>
      </c>
      <c r="U77" t="str">
        <f t="shared" si="8"/>
        <v>Unaudited</v>
      </c>
    </row>
    <row r="78" spans="1:21" x14ac:dyDescent="0.25">
      <c r="A78" t="s">
        <v>440</v>
      </c>
      <c r="B78" t="s">
        <v>1388</v>
      </c>
      <c r="C78" t="s">
        <v>1389</v>
      </c>
      <c r="D78" s="15">
        <v>1900</v>
      </c>
      <c r="E78" s="121">
        <v>1</v>
      </c>
      <c r="F78" t="s">
        <v>442</v>
      </c>
      <c r="G78" s="121">
        <v>182</v>
      </c>
      <c r="H78" t="s">
        <v>382</v>
      </c>
      <c r="I78" t="s">
        <v>491</v>
      </c>
      <c r="J78" t="s">
        <v>436</v>
      </c>
      <c r="K78" t="s">
        <v>437</v>
      </c>
      <c r="L78" s="756">
        <v>4.5</v>
      </c>
      <c r="M78" t="s">
        <v>32</v>
      </c>
      <c r="N78" s="679">
        <f t="shared" ca="1" si="5"/>
        <v>0</v>
      </c>
      <c r="O78" s="679">
        <f t="shared" ca="1" si="5"/>
        <v>0</v>
      </c>
      <c r="P78" s="679">
        <f t="shared" ca="1" si="5"/>
        <v>0</v>
      </c>
      <c r="Q78" s="679">
        <f t="shared" ca="1" si="5"/>
        <v>0</v>
      </c>
      <c r="R78" s="679">
        <f t="shared" ca="1" si="5"/>
        <v>0</v>
      </c>
      <c r="S78" t="str">
        <f t="shared" si="6"/>
        <v>ASR_COMP</v>
      </c>
      <c r="T78" s="957">
        <f t="shared" si="7"/>
        <v>44682</v>
      </c>
      <c r="U78" t="str">
        <f t="shared" si="8"/>
        <v>Unaudited</v>
      </c>
    </row>
    <row r="79" spans="1:21" x14ac:dyDescent="0.25">
      <c r="A79" t="s">
        <v>440</v>
      </c>
      <c r="B79" t="s">
        <v>1388</v>
      </c>
      <c r="C79" t="s">
        <v>1389</v>
      </c>
      <c r="D79" s="15">
        <v>1900</v>
      </c>
      <c r="E79" s="121">
        <v>1</v>
      </c>
      <c r="F79" t="s">
        <v>442</v>
      </c>
      <c r="G79" s="121">
        <v>182</v>
      </c>
      <c r="H79" t="s">
        <v>382</v>
      </c>
      <c r="I79" t="s">
        <v>491</v>
      </c>
      <c r="J79" t="s">
        <v>436</v>
      </c>
      <c r="K79" t="s">
        <v>437</v>
      </c>
      <c r="L79" s="756" t="s">
        <v>947</v>
      </c>
      <c r="M79" t="s">
        <v>938</v>
      </c>
      <c r="N79" s="679">
        <f t="shared" ca="1" si="5"/>
        <v>0</v>
      </c>
      <c r="O79" s="679">
        <f t="shared" ca="1" si="5"/>
        <v>0</v>
      </c>
      <c r="P79" s="679">
        <f t="shared" ca="1" si="5"/>
        <v>0</v>
      </c>
      <c r="Q79" s="679">
        <f t="shared" ca="1" si="5"/>
        <v>0</v>
      </c>
      <c r="R79" s="679">
        <f t="shared" ca="1" si="5"/>
        <v>0</v>
      </c>
      <c r="S79" t="str">
        <f t="shared" si="6"/>
        <v>ASR_COMP</v>
      </c>
      <c r="T79" s="957">
        <f t="shared" si="7"/>
        <v>44682</v>
      </c>
      <c r="U79" t="str">
        <f t="shared" si="8"/>
        <v>Unaudited</v>
      </c>
    </row>
    <row r="80" spans="1:21" x14ac:dyDescent="0.25">
      <c r="A80" t="s">
        <v>440</v>
      </c>
      <c r="B80" t="s">
        <v>1388</v>
      </c>
      <c r="C80" t="s">
        <v>1389</v>
      </c>
      <c r="D80" s="15">
        <v>1900</v>
      </c>
      <c r="E80" s="121">
        <v>1</v>
      </c>
      <c r="F80" t="s">
        <v>442</v>
      </c>
      <c r="G80" s="121">
        <v>182</v>
      </c>
      <c r="H80" t="s">
        <v>382</v>
      </c>
      <c r="I80" t="s">
        <v>491</v>
      </c>
      <c r="J80" t="s">
        <v>436</v>
      </c>
      <c r="K80" t="s">
        <v>437</v>
      </c>
      <c r="L80" s="756" t="s">
        <v>196</v>
      </c>
      <c r="M80" t="s">
        <v>40</v>
      </c>
      <c r="N80" s="679">
        <f t="shared" ca="1" si="5"/>
        <v>9172.6902379200001</v>
      </c>
      <c r="O80" s="679">
        <f t="shared" ca="1" si="5"/>
        <v>3331.7807925600005</v>
      </c>
      <c r="P80" s="679">
        <f t="shared" ca="1" si="5"/>
        <v>5840.9094453600001</v>
      </c>
      <c r="Q80" s="679">
        <f t="shared" ca="1" si="5"/>
        <v>0</v>
      </c>
      <c r="R80" s="679">
        <f t="shared" ca="1" si="5"/>
        <v>0</v>
      </c>
      <c r="S80" t="str">
        <f t="shared" si="6"/>
        <v>ASR_COMP</v>
      </c>
      <c r="T80" s="957">
        <f t="shared" si="7"/>
        <v>44682</v>
      </c>
      <c r="U80" t="str">
        <f t="shared" si="8"/>
        <v>Unaudited</v>
      </c>
    </row>
    <row r="81" spans="1:21" x14ac:dyDescent="0.25">
      <c r="A81" t="s">
        <v>440</v>
      </c>
      <c r="B81" t="s">
        <v>1388</v>
      </c>
      <c r="C81" t="s">
        <v>1389</v>
      </c>
      <c r="D81" s="15">
        <v>1900</v>
      </c>
      <c r="E81" s="121">
        <v>1</v>
      </c>
      <c r="F81" t="s">
        <v>442</v>
      </c>
      <c r="G81" s="121">
        <v>182</v>
      </c>
      <c r="H81" t="s">
        <v>382</v>
      </c>
      <c r="I81" t="s">
        <v>491</v>
      </c>
      <c r="J81" t="s">
        <v>436</v>
      </c>
      <c r="K81" t="s">
        <v>437</v>
      </c>
      <c r="L81" s="756" t="s">
        <v>195</v>
      </c>
      <c r="M81" t="s">
        <v>332</v>
      </c>
      <c r="N81" s="679">
        <f t="shared" ca="1" si="5"/>
        <v>0</v>
      </c>
      <c r="O81" s="679">
        <f t="shared" ca="1" si="5"/>
        <v>0</v>
      </c>
      <c r="P81" s="679">
        <f t="shared" ca="1" si="5"/>
        <v>0</v>
      </c>
      <c r="Q81" s="679">
        <f t="shared" ca="1" si="5"/>
        <v>0</v>
      </c>
      <c r="R81" s="679">
        <f t="shared" ca="1" si="5"/>
        <v>0</v>
      </c>
      <c r="S81" t="str">
        <f t="shared" si="6"/>
        <v>ASR_COMP</v>
      </c>
      <c r="T81" s="957">
        <f t="shared" si="7"/>
        <v>44682</v>
      </c>
      <c r="U81" t="str">
        <f t="shared" si="8"/>
        <v>Unaudited</v>
      </c>
    </row>
    <row r="82" spans="1:21" x14ac:dyDescent="0.25">
      <c r="A82" t="s">
        <v>440</v>
      </c>
      <c r="B82" t="s">
        <v>1388</v>
      </c>
      <c r="C82" t="s">
        <v>1389</v>
      </c>
      <c r="D82" s="15">
        <v>1900</v>
      </c>
      <c r="E82" s="121">
        <v>1</v>
      </c>
      <c r="F82" t="s">
        <v>442</v>
      </c>
      <c r="G82" s="121">
        <v>182</v>
      </c>
      <c r="H82" t="s">
        <v>382</v>
      </c>
      <c r="I82" t="s">
        <v>491</v>
      </c>
      <c r="J82" t="s">
        <v>453</v>
      </c>
      <c r="K82" t="s">
        <v>438</v>
      </c>
      <c r="L82" s="756" t="s">
        <v>79</v>
      </c>
      <c r="M82" t="s">
        <v>27</v>
      </c>
      <c r="N82" s="679">
        <f t="shared" ca="1" si="5"/>
        <v>11390203.124852739</v>
      </c>
      <c r="O82" s="679">
        <f t="shared" ca="1" si="5"/>
        <v>5396513.0899536051</v>
      </c>
      <c r="P82" s="679">
        <f t="shared" ca="1" si="5"/>
        <v>5993690.0348991305</v>
      </c>
      <c r="Q82" s="679">
        <f t="shared" ca="1" si="5"/>
        <v>0</v>
      </c>
      <c r="R82" s="679">
        <f t="shared" ca="1" si="5"/>
        <v>0</v>
      </c>
      <c r="S82" t="str">
        <f t="shared" si="6"/>
        <v>ASR_COMP</v>
      </c>
      <c r="T82" s="957">
        <f t="shared" si="7"/>
        <v>44682</v>
      </c>
      <c r="U82" t="str">
        <f t="shared" si="8"/>
        <v>Unaudited</v>
      </c>
    </row>
    <row r="83" spans="1:21" x14ac:dyDescent="0.25">
      <c r="A83" t="s">
        <v>440</v>
      </c>
      <c r="B83" t="s">
        <v>1388</v>
      </c>
      <c r="C83" t="s">
        <v>1389</v>
      </c>
      <c r="D83" s="15">
        <v>1900</v>
      </c>
      <c r="E83" s="121">
        <v>1</v>
      </c>
      <c r="F83" t="s">
        <v>442</v>
      </c>
      <c r="G83" s="121">
        <v>182</v>
      </c>
      <c r="H83" t="s">
        <v>382</v>
      </c>
      <c r="I83" t="s">
        <v>491</v>
      </c>
      <c r="J83" t="s">
        <v>453</v>
      </c>
      <c r="K83" t="s">
        <v>438</v>
      </c>
      <c r="L83" s="756" t="s">
        <v>80</v>
      </c>
      <c r="M83" t="s">
        <v>100</v>
      </c>
      <c r="N83" s="679">
        <f t="shared" ca="1" si="5"/>
        <v>1095651.548648122</v>
      </c>
      <c r="O83" s="679">
        <f t="shared" ca="1" si="5"/>
        <v>519103.81750843232</v>
      </c>
      <c r="P83" s="679">
        <f t="shared" ca="1" si="5"/>
        <v>576547.73113968968</v>
      </c>
      <c r="Q83" s="679">
        <f t="shared" ca="1" si="5"/>
        <v>0</v>
      </c>
      <c r="R83" s="679">
        <f t="shared" ca="1" si="5"/>
        <v>0</v>
      </c>
      <c r="S83" t="str">
        <f t="shared" si="6"/>
        <v>ASR_COMP</v>
      </c>
      <c r="T83" s="957">
        <f t="shared" si="7"/>
        <v>44682</v>
      </c>
      <c r="U83" t="str">
        <f t="shared" si="8"/>
        <v>Unaudited</v>
      </c>
    </row>
    <row r="84" spans="1:21" x14ac:dyDescent="0.25">
      <c r="A84" t="s">
        <v>440</v>
      </c>
      <c r="B84" t="s">
        <v>1388</v>
      </c>
      <c r="C84" t="s">
        <v>1389</v>
      </c>
      <c r="D84" s="15">
        <v>1900</v>
      </c>
      <c r="E84" s="121">
        <v>1</v>
      </c>
      <c r="F84" t="s">
        <v>442</v>
      </c>
      <c r="G84" s="121">
        <v>182</v>
      </c>
      <c r="H84" t="s">
        <v>382</v>
      </c>
      <c r="I84" t="s">
        <v>491</v>
      </c>
      <c r="J84" t="s">
        <v>453</v>
      </c>
      <c r="K84" t="s">
        <v>438</v>
      </c>
      <c r="L84" s="756" t="s">
        <v>81</v>
      </c>
      <c r="M84" t="s">
        <v>101</v>
      </c>
      <c r="N84" s="679">
        <f t="shared" ca="1" si="5"/>
        <v>1040701.3779352857</v>
      </c>
      <c r="O84" s="679">
        <f t="shared" ca="1" si="5"/>
        <v>493069.22336673737</v>
      </c>
      <c r="P84" s="679">
        <f t="shared" ca="1" si="5"/>
        <v>547632.15456854831</v>
      </c>
      <c r="Q84" s="679">
        <f t="shared" ca="1" si="5"/>
        <v>0</v>
      </c>
      <c r="R84" s="679">
        <f t="shared" ca="1" si="5"/>
        <v>0</v>
      </c>
      <c r="S84" t="str">
        <f t="shared" si="6"/>
        <v>ASR_COMP</v>
      </c>
      <c r="T84" s="957">
        <f t="shared" si="7"/>
        <v>44682</v>
      </c>
      <c r="U84" t="str">
        <f t="shared" si="8"/>
        <v>Unaudited</v>
      </c>
    </row>
    <row r="85" spans="1:21" x14ac:dyDescent="0.25">
      <c r="A85" t="s">
        <v>440</v>
      </c>
      <c r="B85" t="s">
        <v>1388</v>
      </c>
      <c r="C85" t="s">
        <v>1389</v>
      </c>
      <c r="D85" s="15">
        <v>1900</v>
      </c>
      <c r="E85" s="121">
        <v>1</v>
      </c>
      <c r="F85" t="s">
        <v>442</v>
      </c>
      <c r="G85" s="121">
        <v>182</v>
      </c>
      <c r="H85" t="s">
        <v>382</v>
      </c>
      <c r="I85" t="s">
        <v>491</v>
      </c>
      <c r="J85" t="s">
        <v>453</v>
      </c>
      <c r="K85" t="s">
        <v>438</v>
      </c>
      <c r="L85" s="756" t="s">
        <v>82</v>
      </c>
      <c r="M85" t="s">
        <v>102</v>
      </c>
      <c r="N85" s="679">
        <f t="shared" ca="1" si="5"/>
        <v>704881.37800278154</v>
      </c>
      <c r="O85" s="679">
        <f t="shared" ca="1" si="5"/>
        <v>333962.57657220023</v>
      </c>
      <c r="P85" s="679">
        <f t="shared" ca="1" si="5"/>
        <v>370918.80143058137</v>
      </c>
      <c r="Q85" s="679">
        <f t="shared" ca="1" si="5"/>
        <v>0</v>
      </c>
      <c r="R85" s="679">
        <f t="shared" ca="1" si="5"/>
        <v>0</v>
      </c>
      <c r="S85" t="str">
        <f t="shared" si="6"/>
        <v>ASR_COMP</v>
      </c>
      <c r="T85" s="957">
        <f t="shared" si="7"/>
        <v>44682</v>
      </c>
      <c r="U85" t="str">
        <f t="shared" si="8"/>
        <v>Unaudited</v>
      </c>
    </row>
    <row r="86" spans="1:21" x14ac:dyDescent="0.25">
      <c r="A86" t="s">
        <v>440</v>
      </c>
      <c r="B86" t="s">
        <v>1388</v>
      </c>
      <c r="C86" t="s">
        <v>1389</v>
      </c>
      <c r="D86" s="15">
        <v>1900</v>
      </c>
      <c r="E86" s="121">
        <v>1</v>
      </c>
      <c r="F86" t="s">
        <v>442</v>
      </c>
      <c r="G86" s="121">
        <v>182</v>
      </c>
      <c r="H86" t="s">
        <v>382</v>
      </c>
      <c r="I86" t="s">
        <v>491</v>
      </c>
      <c r="J86" t="s">
        <v>453</v>
      </c>
      <c r="K86" t="s">
        <v>438</v>
      </c>
      <c r="L86" s="756" t="s">
        <v>219</v>
      </c>
      <c r="M86" t="s">
        <v>103</v>
      </c>
      <c r="N86" s="679">
        <f t="shared" ca="1" si="5"/>
        <v>2581521.5055566137</v>
      </c>
      <c r="O86" s="679">
        <f t="shared" ca="1" si="5"/>
        <v>1223087.4589352962</v>
      </c>
      <c r="P86" s="679">
        <f t="shared" ca="1" si="5"/>
        <v>1358434.0466213173</v>
      </c>
      <c r="Q86" s="679">
        <f t="shared" ca="1" si="5"/>
        <v>0</v>
      </c>
      <c r="R86" s="679">
        <f t="shared" ca="1" si="5"/>
        <v>0</v>
      </c>
      <c r="S86" t="str">
        <f t="shared" si="6"/>
        <v>ASR_COMP</v>
      </c>
      <c r="T86" s="957">
        <f t="shared" si="7"/>
        <v>44682</v>
      </c>
      <c r="U86" t="str">
        <f t="shared" si="8"/>
        <v>Unaudited</v>
      </c>
    </row>
    <row r="87" spans="1:21" x14ac:dyDescent="0.25">
      <c r="A87" t="s">
        <v>440</v>
      </c>
      <c r="B87" t="s">
        <v>1388</v>
      </c>
      <c r="C87" t="s">
        <v>1389</v>
      </c>
      <c r="D87" s="15">
        <v>1900</v>
      </c>
      <c r="E87" s="121">
        <v>1</v>
      </c>
      <c r="F87" t="s">
        <v>442</v>
      </c>
      <c r="G87" s="121">
        <v>182</v>
      </c>
      <c r="H87" t="s">
        <v>382</v>
      </c>
      <c r="I87" t="s">
        <v>491</v>
      </c>
      <c r="J87" t="s">
        <v>453</v>
      </c>
      <c r="K87" t="s">
        <v>438</v>
      </c>
      <c r="L87" s="756" t="s">
        <v>218</v>
      </c>
      <c r="M87" t="s">
        <v>28</v>
      </c>
      <c r="N87" s="679">
        <f t="shared" ca="1" si="5"/>
        <v>494407.91708253865</v>
      </c>
      <c r="O87" s="679">
        <f t="shared" ca="1" si="5"/>
        <v>234243.30251767236</v>
      </c>
      <c r="P87" s="679">
        <f t="shared" ca="1" si="5"/>
        <v>260164.61456486629</v>
      </c>
      <c r="Q87" s="679">
        <f t="shared" ca="1" si="5"/>
        <v>0</v>
      </c>
      <c r="R87" s="679">
        <f t="shared" ca="1" si="5"/>
        <v>0</v>
      </c>
      <c r="S87" t="str">
        <f t="shared" si="6"/>
        <v>ASR_COMP</v>
      </c>
      <c r="T87" s="957">
        <f t="shared" si="7"/>
        <v>44682</v>
      </c>
      <c r="U87" t="str">
        <f t="shared" si="8"/>
        <v>Unaudited</v>
      </c>
    </row>
    <row r="88" spans="1:21" x14ac:dyDescent="0.25">
      <c r="A88" t="s">
        <v>440</v>
      </c>
      <c r="B88" t="s">
        <v>1388</v>
      </c>
      <c r="C88" t="s">
        <v>1389</v>
      </c>
      <c r="D88" s="15">
        <v>1900</v>
      </c>
      <c r="E88" s="121">
        <v>1</v>
      </c>
      <c r="F88" t="s">
        <v>442</v>
      </c>
      <c r="G88" s="121">
        <v>182</v>
      </c>
      <c r="H88" t="s">
        <v>382</v>
      </c>
      <c r="I88" t="s">
        <v>491</v>
      </c>
      <c r="J88" t="s">
        <v>439</v>
      </c>
      <c r="K88" t="s">
        <v>439</v>
      </c>
      <c r="L88" s="756" t="s">
        <v>84</v>
      </c>
      <c r="M88" t="s">
        <v>330</v>
      </c>
      <c r="N88" s="679">
        <f t="shared" ca="1" si="5"/>
        <v>0</v>
      </c>
      <c r="O88" s="679">
        <f t="shared" ca="1" si="5"/>
        <v>0</v>
      </c>
      <c r="P88" s="679">
        <f t="shared" ca="1" si="5"/>
        <v>0</v>
      </c>
      <c r="Q88" s="679">
        <f t="shared" ca="1" si="5"/>
        <v>0</v>
      </c>
      <c r="R88" s="679">
        <f t="shared" ca="1" si="5"/>
        <v>0</v>
      </c>
      <c r="S88" t="str">
        <f t="shared" si="6"/>
        <v>ASR_COMP</v>
      </c>
      <c r="T88" s="957">
        <f t="shared" si="7"/>
        <v>44682</v>
      </c>
      <c r="U88" t="str">
        <f t="shared" si="8"/>
        <v>Unaudited</v>
      </c>
    </row>
    <row r="89" spans="1:21" x14ac:dyDescent="0.25">
      <c r="A89" t="s">
        <v>440</v>
      </c>
      <c r="B89" t="s">
        <v>1388</v>
      </c>
      <c r="C89" t="s">
        <v>1389</v>
      </c>
      <c r="D89" s="15">
        <v>1900</v>
      </c>
      <c r="E89" s="121">
        <v>1</v>
      </c>
      <c r="F89" t="s">
        <v>442</v>
      </c>
      <c r="G89" s="121">
        <v>182</v>
      </c>
      <c r="H89" t="s">
        <v>382</v>
      </c>
      <c r="I89" t="s">
        <v>491</v>
      </c>
      <c r="J89" t="s">
        <v>439</v>
      </c>
      <c r="K89" t="s">
        <v>439</v>
      </c>
      <c r="L89" s="756" t="s">
        <v>85</v>
      </c>
      <c r="M89" t="s">
        <v>328</v>
      </c>
      <c r="N89" s="679">
        <f t="shared" ca="1" si="5"/>
        <v>0</v>
      </c>
      <c r="O89" s="679">
        <f t="shared" ca="1" si="5"/>
        <v>0</v>
      </c>
      <c r="P89" s="679">
        <f t="shared" ca="1" si="5"/>
        <v>0</v>
      </c>
      <c r="Q89" s="679">
        <f t="shared" ca="1" si="5"/>
        <v>0</v>
      </c>
      <c r="R89" s="679">
        <f t="shared" ca="1" si="5"/>
        <v>0</v>
      </c>
      <c r="S89" t="str">
        <f t="shared" si="6"/>
        <v>ASR_COMP</v>
      </c>
      <c r="T89" s="957">
        <f t="shared" si="7"/>
        <v>44682</v>
      </c>
      <c r="U89" t="str">
        <f t="shared" si="8"/>
        <v>Unaudited</v>
      </c>
    </row>
    <row r="90" spans="1:21" x14ac:dyDescent="0.25">
      <c r="A90" t="s">
        <v>440</v>
      </c>
      <c r="B90" t="s">
        <v>1388</v>
      </c>
      <c r="C90" t="s">
        <v>1389</v>
      </c>
      <c r="D90" s="15">
        <v>1900</v>
      </c>
      <c r="E90" s="121">
        <v>1</v>
      </c>
      <c r="F90" t="s">
        <v>442</v>
      </c>
      <c r="G90" s="121">
        <v>182</v>
      </c>
      <c r="H90" t="s">
        <v>382</v>
      </c>
      <c r="I90" t="s">
        <v>491</v>
      </c>
      <c r="J90" t="s">
        <v>439</v>
      </c>
      <c r="K90" t="s">
        <v>439</v>
      </c>
      <c r="L90" s="756" t="s">
        <v>86</v>
      </c>
      <c r="M90" t="s">
        <v>497</v>
      </c>
      <c r="N90" s="679">
        <f t="shared" ca="1" si="5"/>
        <v>0</v>
      </c>
      <c r="O90" s="679">
        <f t="shared" ca="1" si="5"/>
        <v>0</v>
      </c>
      <c r="P90" s="679">
        <f t="shared" ca="1" si="5"/>
        <v>0</v>
      </c>
      <c r="Q90" s="679">
        <f t="shared" ca="1" si="5"/>
        <v>0</v>
      </c>
      <c r="R90" s="679">
        <f t="shared" ca="1" si="5"/>
        <v>0</v>
      </c>
      <c r="S90" t="str">
        <f t="shared" si="6"/>
        <v>ASR_COMP</v>
      </c>
      <c r="T90" s="957">
        <f t="shared" si="7"/>
        <v>44682</v>
      </c>
      <c r="U90" t="str">
        <f t="shared" si="8"/>
        <v>Unaudited</v>
      </c>
    </row>
    <row r="91" spans="1:21" x14ac:dyDescent="0.25">
      <c r="A91" t="s">
        <v>440</v>
      </c>
      <c r="B91" t="s">
        <v>1388</v>
      </c>
      <c r="C91" t="s">
        <v>1389</v>
      </c>
      <c r="D91" s="15">
        <v>1900</v>
      </c>
      <c r="E91" s="121">
        <v>1</v>
      </c>
      <c r="F91" t="s">
        <v>442</v>
      </c>
      <c r="G91" s="121">
        <v>182</v>
      </c>
      <c r="H91" t="s">
        <v>382</v>
      </c>
      <c r="I91" t="s">
        <v>491</v>
      </c>
      <c r="J91" t="s">
        <v>439</v>
      </c>
      <c r="K91" t="s">
        <v>439</v>
      </c>
      <c r="L91" s="756" t="s">
        <v>87</v>
      </c>
      <c r="M91" t="s">
        <v>498</v>
      </c>
      <c r="N91" s="679">
        <f t="shared" ca="1" si="5"/>
        <v>0</v>
      </c>
      <c r="O91" s="679">
        <f t="shared" ca="1" si="5"/>
        <v>0</v>
      </c>
      <c r="P91" s="679">
        <f t="shared" ca="1" si="5"/>
        <v>0</v>
      </c>
      <c r="Q91" s="679">
        <f t="shared" ca="1" si="5"/>
        <v>0</v>
      </c>
      <c r="R91" s="679">
        <f t="shared" ca="1" si="5"/>
        <v>0</v>
      </c>
      <c r="S91" t="str">
        <f t="shared" si="6"/>
        <v>ASR_COMP</v>
      </c>
      <c r="T91" s="957">
        <f t="shared" si="7"/>
        <v>44682</v>
      </c>
      <c r="U91" t="str">
        <f t="shared" si="8"/>
        <v>Unaudited</v>
      </c>
    </row>
    <row r="92" spans="1:21" x14ac:dyDescent="0.25">
      <c r="A92" t="s">
        <v>440</v>
      </c>
      <c r="B92" t="s">
        <v>1388</v>
      </c>
      <c r="C92" t="s">
        <v>1389</v>
      </c>
      <c r="D92" s="15">
        <v>1900</v>
      </c>
      <c r="E92" s="121">
        <v>1</v>
      </c>
      <c r="F92" t="s">
        <v>442</v>
      </c>
      <c r="G92" s="121">
        <v>182</v>
      </c>
      <c r="H92" t="s">
        <v>382</v>
      </c>
      <c r="I92" t="s">
        <v>491</v>
      </c>
      <c r="J92" t="s">
        <v>439</v>
      </c>
      <c r="K92" t="s">
        <v>439</v>
      </c>
      <c r="L92" s="756" t="s">
        <v>216</v>
      </c>
      <c r="M92" t="s">
        <v>499</v>
      </c>
      <c r="N92" s="679">
        <f t="shared" ca="1" si="5"/>
        <v>0</v>
      </c>
      <c r="O92" s="679">
        <f t="shared" ca="1" si="5"/>
        <v>0</v>
      </c>
      <c r="P92" s="679">
        <f t="shared" ca="1" si="5"/>
        <v>0</v>
      </c>
      <c r="Q92" s="679">
        <f t="shared" ca="1" si="5"/>
        <v>0</v>
      </c>
      <c r="R92" s="679">
        <f t="shared" ca="1" si="5"/>
        <v>0</v>
      </c>
      <c r="S92" t="str">
        <f t="shared" si="6"/>
        <v>ASR_COMP</v>
      </c>
      <c r="T92" s="957">
        <f t="shared" si="7"/>
        <v>44682</v>
      </c>
      <c r="U92" t="str">
        <f t="shared" si="8"/>
        <v>Unaudited</v>
      </c>
    </row>
    <row r="93" spans="1:21" x14ac:dyDescent="0.25">
      <c r="A93" t="s">
        <v>440</v>
      </c>
      <c r="B93" t="s">
        <v>1388</v>
      </c>
      <c r="C93" t="s">
        <v>1389</v>
      </c>
      <c r="D93" s="15">
        <v>1900</v>
      </c>
      <c r="E93" s="121">
        <v>1</v>
      </c>
      <c r="F93" t="s">
        <v>442</v>
      </c>
      <c r="G93" s="121">
        <v>182</v>
      </c>
      <c r="H93" t="s">
        <v>382</v>
      </c>
      <c r="I93" t="s">
        <v>492</v>
      </c>
      <c r="J93" t="s">
        <v>26</v>
      </c>
      <c r="K93" t="s">
        <v>26</v>
      </c>
      <c r="L93" s="756" t="s">
        <v>207</v>
      </c>
      <c r="M93" t="s">
        <v>26</v>
      </c>
      <c r="N93" s="679">
        <f t="shared" ca="1" si="5"/>
        <v>-2828595.366027344</v>
      </c>
      <c r="O93" s="679">
        <f t="shared" ca="1" si="5"/>
        <v>0</v>
      </c>
      <c r="P93" s="679">
        <f t="shared" ca="1" si="5"/>
        <v>0</v>
      </c>
      <c r="Q93" s="679">
        <f t="shared" ca="1" si="5"/>
        <v>0</v>
      </c>
      <c r="R93" s="679">
        <f t="shared" ca="1" si="5"/>
        <v>0</v>
      </c>
      <c r="S93" t="str">
        <f t="shared" si="6"/>
        <v>ASR_COMP</v>
      </c>
      <c r="T93" s="957">
        <f t="shared" si="7"/>
        <v>44682</v>
      </c>
      <c r="U93" t="str">
        <f t="shared" si="8"/>
        <v>Unaudited</v>
      </c>
    </row>
    <row r="94" spans="1:21" x14ac:dyDescent="0.25">
      <c r="A94" t="s">
        <v>440</v>
      </c>
      <c r="B94" t="s">
        <v>1388</v>
      </c>
      <c r="C94" t="s">
        <v>1389</v>
      </c>
      <c r="D94" s="15">
        <v>1900</v>
      </c>
      <c r="E94" s="121">
        <v>1</v>
      </c>
      <c r="F94" t="s">
        <v>443</v>
      </c>
      <c r="G94" s="121">
        <v>274</v>
      </c>
      <c r="H94" t="s">
        <v>382</v>
      </c>
      <c r="I94" t="s">
        <v>435</v>
      </c>
      <c r="J94" t="s">
        <v>435</v>
      </c>
      <c r="K94" t="s">
        <v>435</v>
      </c>
      <c r="M94" t="s">
        <v>435</v>
      </c>
      <c r="N94" s="679">
        <f t="shared" ca="1" si="5"/>
        <v>94969</v>
      </c>
      <c r="O94" s="679">
        <f t="shared" ca="1" si="5"/>
        <v>43624.699348659327</v>
      </c>
      <c r="P94" s="679">
        <f t="shared" ca="1" si="5"/>
        <v>51344.300651340673</v>
      </c>
      <c r="Q94" s="679">
        <f t="shared" ca="1" si="5"/>
        <v>0</v>
      </c>
      <c r="R94" s="679">
        <f t="shared" ca="1" si="5"/>
        <v>0</v>
      </c>
      <c r="S94" t="str">
        <f t="shared" si="6"/>
        <v>ASR_COMP</v>
      </c>
      <c r="T94" s="957">
        <f t="shared" si="7"/>
        <v>44682</v>
      </c>
      <c r="U94" t="str">
        <f t="shared" si="8"/>
        <v>Unaudited</v>
      </c>
    </row>
    <row r="95" spans="1:21" x14ac:dyDescent="0.25">
      <c r="A95" t="s">
        <v>440</v>
      </c>
      <c r="B95" t="s">
        <v>1388</v>
      </c>
      <c r="C95" t="s">
        <v>1389</v>
      </c>
      <c r="D95" s="15">
        <v>1900</v>
      </c>
      <c r="E95" s="121">
        <v>1</v>
      </c>
      <c r="F95" t="s">
        <v>443</v>
      </c>
      <c r="G95" s="121">
        <v>274</v>
      </c>
      <c r="H95" t="s">
        <v>382</v>
      </c>
      <c r="I95" t="s">
        <v>490</v>
      </c>
      <c r="J95" t="s">
        <v>12</v>
      </c>
      <c r="K95" t="s">
        <v>12</v>
      </c>
      <c r="L95" s="756">
        <v>1.1000000000000001</v>
      </c>
      <c r="M95" t="s">
        <v>12</v>
      </c>
      <c r="N95" s="679">
        <f t="shared" ca="1" si="5"/>
        <v>346483277.75999999</v>
      </c>
      <c r="O95" s="679">
        <f t="shared" ca="1" si="5"/>
        <v>0</v>
      </c>
      <c r="P95" s="679">
        <f t="shared" ca="1" si="5"/>
        <v>0</v>
      </c>
      <c r="Q95" s="679">
        <f t="shared" ca="1" si="5"/>
        <v>0</v>
      </c>
      <c r="R95" s="679">
        <f t="shared" ca="1" si="5"/>
        <v>0</v>
      </c>
      <c r="S95" t="str">
        <f t="shared" si="6"/>
        <v>ASR_COMP</v>
      </c>
      <c r="T95" s="957">
        <f t="shared" si="7"/>
        <v>44682</v>
      </c>
      <c r="U95" t="str">
        <f t="shared" si="8"/>
        <v>Unaudited</v>
      </c>
    </row>
    <row r="96" spans="1:21" x14ac:dyDescent="0.25">
      <c r="A96" t="s">
        <v>440</v>
      </c>
      <c r="B96" t="s">
        <v>1388</v>
      </c>
      <c r="C96" t="s">
        <v>1389</v>
      </c>
      <c r="D96" s="15">
        <v>1900</v>
      </c>
      <c r="E96" s="121">
        <v>1</v>
      </c>
      <c r="F96" t="s">
        <v>443</v>
      </c>
      <c r="G96" s="121">
        <v>274</v>
      </c>
      <c r="H96" t="s">
        <v>382</v>
      </c>
      <c r="I96" t="s">
        <v>490</v>
      </c>
      <c r="J96" t="s">
        <v>12</v>
      </c>
      <c r="K96" t="s">
        <v>225</v>
      </c>
      <c r="L96" s="756">
        <v>1.2</v>
      </c>
      <c r="M96" t="s">
        <v>225</v>
      </c>
      <c r="N96" s="679">
        <f t="shared" ca="1" si="5"/>
        <v>-459865.1654684114</v>
      </c>
      <c r="O96" s="679">
        <f t="shared" ca="1" si="5"/>
        <v>0</v>
      </c>
      <c r="P96" s="679">
        <f t="shared" ca="1" si="5"/>
        <v>0</v>
      </c>
      <c r="Q96" s="679">
        <f t="shared" ca="1" si="5"/>
        <v>0</v>
      </c>
      <c r="R96" s="679">
        <f t="shared" ca="1" si="5"/>
        <v>0</v>
      </c>
      <c r="S96" t="str">
        <f t="shared" si="6"/>
        <v>ASR_COMP</v>
      </c>
      <c r="T96" s="957">
        <f t="shared" si="7"/>
        <v>44682</v>
      </c>
      <c r="U96" t="str">
        <f t="shared" si="8"/>
        <v>Unaudited</v>
      </c>
    </row>
    <row r="97" spans="1:21" x14ac:dyDescent="0.25">
      <c r="A97" t="s">
        <v>440</v>
      </c>
      <c r="B97" t="s">
        <v>1388</v>
      </c>
      <c r="C97" t="s">
        <v>1389</v>
      </c>
      <c r="D97" s="15">
        <v>1900</v>
      </c>
      <c r="E97" s="121">
        <v>1</v>
      </c>
      <c r="F97" t="s">
        <v>443</v>
      </c>
      <c r="G97" s="121">
        <v>274</v>
      </c>
      <c r="H97" t="s">
        <v>382</v>
      </c>
      <c r="I97" t="s">
        <v>490</v>
      </c>
      <c r="J97" t="s">
        <v>12</v>
      </c>
      <c r="K97" t="s">
        <v>1326</v>
      </c>
      <c r="L97" s="756" t="s">
        <v>1322</v>
      </c>
      <c r="M97" t="s">
        <v>1326</v>
      </c>
      <c r="N97" s="679">
        <f t="shared" ca="1" si="5"/>
        <v>2005946.4</v>
      </c>
      <c r="O97" s="679">
        <f t="shared" ca="1" si="5"/>
        <v>0</v>
      </c>
      <c r="P97" s="679">
        <f t="shared" ca="1" si="5"/>
        <v>0</v>
      </c>
      <c r="Q97" s="679">
        <f t="shared" ca="1" si="5"/>
        <v>0</v>
      </c>
      <c r="R97" s="679">
        <f t="shared" ca="1" si="5"/>
        <v>0</v>
      </c>
      <c r="S97" t="str">
        <f t="shared" si="6"/>
        <v>ASR_COMP</v>
      </c>
      <c r="T97" s="957">
        <f t="shared" si="7"/>
        <v>44682</v>
      </c>
      <c r="U97" t="str">
        <f t="shared" si="8"/>
        <v>Unaudited</v>
      </c>
    </row>
    <row r="98" spans="1:21" x14ac:dyDescent="0.25">
      <c r="A98" t="s">
        <v>440</v>
      </c>
      <c r="B98" t="s">
        <v>1388</v>
      </c>
      <c r="C98" t="s">
        <v>1389</v>
      </c>
      <c r="D98" s="15">
        <v>1900</v>
      </c>
      <c r="E98" s="121">
        <v>1</v>
      </c>
      <c r="F98" t="s">
        <v>443</v>
      </c>
      <c r="G98" s="121">
        <v>274</v>
      </c>
      <c r="H98" t="s">
        <v>382</v>
      </c>
      <c r="I98" t="s">
        <v>490</v>
      </c>
      <c r="J98" t="s">
        <v>12</v>
      </c>
      <c r="K98" t="s">
        <v>1328</v>
      </c>
      <c r="L98" s="756" t="s">
        <v>1327</v>
      </c>
      <c r="M98" t="s">
        <v>1328</v>
      </c>
      <c r="N98" s="679">
        <f t="shared" ca="1" si="5"/>
        <v>-1794174.8950253604</v>
      </c>
      <c r="O98" s="679">
        <f t="shared" ca="1" si="5"/>
        <v>0</v>
      </c>
      <c r="P98" s="679">
        <f t="shared" ca="1" si="5"/>
        <v>0</v>
      </c>
      <c r="Q98" s="679">
        <f t="shared" ca="1" si="5"/>
        <v>0</v>
      </c>
      <c r="R98" s="679">
        <f t="shared" ca="1" si="5"/>
        <v>0</v>
      </c>
      <c r="S98" t="str">
        <f t="shared" si="6"/>
        <v>ASR_COMP</v>
      </c>
      <c r="T98" s="957">
        <f t="shared" si="7"/>
        <v>44682</v>
      </c>
      <c r="U98" t="str">
        <f t="shared" si="8"/>
        <v>Unaudited</v>
      </c>
    </row>
    <row r="99" spans="1:21" x14ac:dyDescent="0.25">
      <c r="A99" t="s">
        <v>440</v>
      </c>
      <c r="B99" t="s">
        <v>1388</v>
      </c>
      <c r="C99" t="s">
        <v>1389</v>
      </c>
      <c r="D99" s="15">
        <v>1900</v>
      </c>
      <c r="E99" s="121">
        <v>1</v>
      </c>
      <c r="F99" t="s">
        <v>443</v>
      </c>
      <c r="G99" s="121">
        <v>274</v>
      </c>
      <c r="H99" t="s">
        <v>382</v>
      </c>
      <c r="I99" t="s">
        <v>490</v>
      </c>
      <c r="J99" t="s">
        <v>13</v>
      </c>
      <c r="K99" t="s">
        <v>13</v>
      </c>
      <c r="L99" s="756" t="s">
        <v>63</v>
      </c>
      <c r="M99" t="s">
        <v>13</v>
      </c>
      <c r="N99" s="679">
        <f t="shared" ca="1" si="5"/>
        <v>5947.0189999999993</v>
      </c>
      <c r="O99" s="679">
        <f t="shared" ca="1" si="5"/>
        <v>0</v>
      </c>
      <c r="P99" s="679">
        <f t="shared" ca="1" si="5"/>
        <v>0</v>
      </c>
      <c r="Q99" s="679">
        <f t="shared" ca="1" si="5"/>
        <v>0</v>
      </c>
      <c r="R99" s="679">
        <f t="shared" ca="1" si="5"/>
        <v>0</v>
      </c>
      <c r="S99" t="str">
        <f t="shared" si="6"/>
        <v>ASR_COMP</v>
      </c>
      <c r="T99" s="957">
        <f t="shared" si="7"/>
        <v>44682</v>
      </c>
      <c r="U99" t="str">
        <f t="shared" si="8"/>
        <v>Unaudited</v>
      </c>
    </row>
    <row r="100" spans="1:21" x14ac:dyDescent="0.25">
      <c r="A100" t="s">
        <v>440</v>
      </c>
      <c r="B100" t="s">
        <v>1388</v>
      </c>
      <c r="C100" t="s">
        <v>1389</v>
      </c>
      <c r="D100" s="15">
        <v>1900</v>
      </c>
      <c r="E100" s="121">
        <v>1</v>
      </c>
      <c r="F100" t="s">
        <v>443</v>
      </c>
      <c r="G100" s="121">
        <v>274</v>
      </c>
      <c r="H100" t="s">
        <v>382</v>
      </c>
      <c r="I100" t="s">
        <v>491</v>
      </c>
      <c r="J100" t="s">
        <v>436</v>
      </c>
      <c r="K100" t="s">
        <v>799</v>
      </c>
      <c r="L100" s="756">
        <v>2.1</v>
      </c>
      <c r="M100" t="s">
        <v>734</v>
      </c>
      <c r="N100" s="679">
        <f t="shared" ca="1" si="5"/>
        <v>1221624</v>
      </c>
      <c r="O100" s="679">
        <f t="shared" ca="1" si="5"/>
        <v>1147111.6030500706</v>
      </c>
      <c r="P100" s="679">
        <f t="shared" ca="1" si="5"/>
        <v>74512.396949929476</v>
      </c>
      <c r="Q100" s="679">
        <f t="shared" ca="1" si="5"/>
        <v>0</v>
      </c>
      <c r="R100" s="679">
        <f t="shared" ca="1" si="5"/>
        <v>0</v>
      </c>
      <c r="S100" t="str">
        <f t="shared" si="6"/>
        <v>ASR_COMP</v>
      </c>
      <c r="T100" s="957">
        <f t="shared" si="7"/>
        <v>44682</v>
      </c>
      <c r="U100" t="str">
        <f t="shared" si="8"/>
        <v>Unaudited</v>
      </c>
    </row>
    <row r="101" spans="1:21" x14ac:dyDescent="0.25">
      <c r="A101" t="s">
        <v>440</v>
      </c>
      <c r="B101" t="s">
        <v>1388</v>
      </c>
      <c r="C101" t="s">
        <v>1389</v>
      </c>
      <c r="D101" s="15">
        <v>1900</v>
      </c>
      <c r="E101" s="121">
        <v>1</v>
      </c>
      <c r="F101" t="s">
        <v>443</v>
      </c>
      <c r="G101" s="121">
        <v>274</v>
      </c>
      <c r="H101" t="s">
        <v>382</v>
      </c>
      <c r="I101" t="s">
        <v>491</v>
      </c>
      <c r="J101" t="s">
        <v>436</v>
      </c>
      <c r="K101" t="s">
        <v>799</v>
      </c>
      <c r="L101" s="756">
        <v>2.2000000000000002</v>
      </c>
      <c r="M101" t="s">
        <v>735</v>
      </c>
      <c r="N101" s="679">
        <f t="shared" ca="1" si="5"/>
        <v>5383</v>
      </c>
      <c r="O101" s="679">
        <f t="shared" ca="1" si="5"/>
        <v>4620</v>
      </c>
      <c r="P101" s="679">
        <f t="shared" ca="1" si="5"/>
        <v>763</v>
      </c>
      <c r="Q101" s="679">
        <f t="shared" ca="1" si="5"/>
        <v>0</v>
      </c>
      <c r="R101" s="679">
        <f t="shared" ca="1" si="5"/>
        <v>0</v>
      </c>
      <c r="S101" t="str">
        <f t="shared" si="6"/>
        <v>ASR_COMP</v>
      </c>
      <c r="T101" s="957">
        <f t="shared" si="7"/>
        <v>44682</v>
      </c>
      <c r="U101" t="str">
        <f t="shared" si="8"/>
        <v>Unaudited</v>
      </c>
    </row>
    <row r="102" spans="1:21" x14ac:dyDescent="0.25">
      <c r="A102" t="s">
        <v>440</v>
      </c>
      <c r="B102" t="s">
        <v>1388</v>
      </c>
      <c r="C102" t="s">
        <v>1389</v>
      </c>
      <c r="D102" s="15">
        <v>1900</v>
      </c>
      <c r="E102" s="121">
        <v>1</v>
      </c>
      <c r="F102" t="s">
        <v>443</v>
      </c>
      <c r="G102" s="121">
        <v>274</v>
      </c>
      <c r="H102" t="s">
        <v>382</v>
      </c>
      <c r="I102" t="s">
        <v>491</v>
      </c>
      <c r="J102" t="s">
        <v>436</v>
      </c>
      <c r="K102" t="s">
        <v>799</v>
      </c>
      <c r="L102" s="756">
        <v>2.2999999999999998</v>
      </c>
      <c r="M102" t="s">
        <v>736</v>
      </c>
      <c r="N102" s="679">
        <f t="shared" ca="1" si="5"/>
        <v>252926352.04927269</v>
      </c>
      <c r="O102" s="679">
        <f t="shared" ca="1" si="5"/>
        <v>236960469.10335508</v>
      </c>
      <c r="P102" s="679">
        <f t="shared" ca="1" si="5"/>
        <v>15965882.945917601</v>
      </c>
      <c r="Q102" s="679">
        <f t="shared" ca="1" si="5"/>
        <v>0</v>
      </c>
      <c r="R102" s="679">
        <f t="shared" ca="1" si="5"/>
        <v>0</v>
      </c>
      <c r="S102" t="str">
        <f t="shared" si="6"/>
        <v>ASR_COMP</v>
      </c>
      <c r="T102" s="957">
        <f t="shared" si="7"/>
        <v>44682</v>
      </c>
      <c r="U102" t="str">
        <f t="shared" si="8"/>
        <v>Unaudited</v>
      </c>
    </row>
    <row r="103" spans="1:21" x14ac:dyDescent="0.25">
      <c r="A103" t="s">
        <v>440</v>
      </c>
      <c r="B103" t="s">
        <v>1388</v>
      </c>
      <c r="C103" t="s">
        <v>1389</v>
      </c>
      <c r="D103" s="15">
        <v>1900</v>
      </c>
      <c r="E103" s="121">
        <v>1</v>
      </c>
      <c r="F103" t="s">
        <v>443</v>
      </c>
      <c r="G103" s="121">
        <v>274</v>
      </c>
      <c r="H103" t="s">
        <v>382</v>
      </c>
      <c r="I103" t="s">
        <v>491</v>
      </c>
      <c r="J103" t="s">
        <v>436</v>
      </c>
      <c r="K103" t="s">
        <v>799</v>
      </c>
      <c r="L103" s="756">
        <v>2.4</v>
      </c>
      <c r="M103" t="s">
        <v>737</v>
      </c>
      <c r="N103" s="679">
        <f t="shared" ca="1" si="5"/>
        <v>954160.49345614691</v>
      </c>
      <c r="O103" s="679">
        <f t="shared" ca="1" si="5"/>
        <v>832476.39844833128</v>
      </c>
      <c r="P103" s="679">
        <f t="shared" ca="1" si="5"/>
        <v>121684.09500781567</v>
      </c>
      <c r="Q103" s="679">
        <f t="shared" ca="1" si="5"/>
        <v>0</v>
      </c>
      <c r="R103" s="679">
        <f t="shared" ca="1" si="5"/>
        <v>0</v>
      </c>
      <c r="S103" t="str">
        <f t="shared" si="6"/>
        <v>ASR_COMP</v>
      </c>
      <c r="T103" s="957">
        <f t="shared" si="7"/>
        <v>44682</v>
      </c>
      <c r="U103" t="str">
        <f t="shared" si="8"/>
        <v>Unaudited</v>
      </c>
    </row>
    <row r="104" spans="1:21" x14ac:dyDescent="0.25">
      <c r="A104" t="s">
        <v>440</v>
      </c>
      <c r="B104" t="s">
        <v>1388</v>
      </c>
      <c r="C104" t="s">
        <v>1389</v>
      </c>
      <c r="D104" s="15">
        <v>1900</v>
      </c>
      <c r="E104" s="121">
        <v>1</v>
      </c>
      <c r="F104" t="s">
        <v>443</v>
      </c>
      <c r="G104" s="121">
        <v>274</v>
      </c>
      <c r="H104" t="s">
        <v>382</v>
      </c>
      <c r="I104" t="s">
        <v>491</v>
      </c>
      <c r="J104" t="s">
        <v>436</v>
      </c>
      <c r="K104" t="s">
        <v>799</v>
      </c>
      <c r="L104" s="756">
        <v>2.5</v>
      </c>
      <c r="M104" t="s">
        <v>779</v>
      </c>
      <c r="N104" s="679">
        <f t="shared" ca="1" si="5"/>
        <v>91900</v>
      </c>
      <c r="O104" s="679">
        <f t="shared" ca="1" si="5"/>
        <v>83942.936927772127</v>
      </c>
      <c r="P104" s="679">
        <f t="shared" ca="1" si="5"/>
        <v>7957.0630722278738</v>
      </c>
      <c r="Q104" s="679">
        <f t="shared" ca="1" si="5"/>
        <v>0</v>
      </c>
      <c r="R104" s="679">
        <f t="shared" ca="1" si="5"/>
        <v>0</v>
      </c>
      <c r="S104" t="str">
        <f t="shared" si="6"/>
        <v>ASR_COMP</v>
      </c>
      <c r="T104" s="957">
        <f t="shared" si="7"/>
        <v>44682</v>
      </c>
      <c r="U104" t="str">
        <f t="shared" si="8"/>
        <v>Unaudited</v>
      </c>
    </row>
    <row r="105" spans="1:21" x14ac:dyDescent="0.25">
      <c r="A105" t="s">
        <v>440</v>
      </c>
      <c r="B105" t="s">
        <v>1388</v>
      </c>
      <c r="C105" t="s">
        <v>1389</v>
      </c>
      <c r="D105" s="15">
        <v>1900</v>
      </c>
      <c r="E105" s="121">
        <v>1</v>
      </c>
      <c r="F105" t="s">
        <v>443</v>
      </c>
      <c r="G105" s="121">
        <v>274</v>
      </c>
      <c r="H105" t="s">
        <v>382</v>
      </c>
      <c r="I105" t="s">
        <v>491</v>
      </c>
      <c r="J105" t="s">
        <v>436</v>
      </c>
      <c r="K105" t="s">
        <v>799</v>
      </c>
      <c r="L105" s="756">
        <v>2.6</v>
      </c>
      <c r="M105" t="s">
        <v>189</v>
      </c>
      <c r="N105" s="679">
        <f t="shared" ca="1" si="5"/>
        <v>21732130.36842126</v>
      </c>
      <c r="O105" s="679">
        <f t="shared" ca="1" si="5"/>
        <v>19429643.236087106</v>
      </c>
      <c r="P105" s="679">
        <f t="shared" ca="1" si="5"/>
        <v>2302487.1323341546</v>
      </c>
      <c r="Q105" s="679">
        <f t="shared" ca="1" si="5"/>
        <v>0</v>
      </c>
      <c r="R105" s="679">
        <f t="shared" ca="1" si="5"/>
        <v>0</v>
      </c>
      <c r="S105" t="str">
        <f t="shared" si="6"/>
        <v>ASR_COMP</v>
      </c>
      <c r="T105" s="957">
        <f t="shared" si="7"/>
        <v>44682</v>
      </c>
      <c r="U105" t="str">
        <f t="shared" si="8"/>
        <v>Unaudited</v>
      </c>
    </row>
    <row r="106" spans="1:21" x14ac:dyDescent="0.25">
      <c r="A106" t="s">
        <v>440</v>
      </c>
      <c r="B106" t="s">
        <v>1388</v>
      </c>
      <c r="C106" t="s">
        <v>1389</v>
      </c>
      <c r="D106" s="15">
        <v>1900</v>
      </c>
      <c r="E106" s="121">
        <v>1</v>
      </c>
      <c r="F106" t="s">
        <v>443</v>
      </c>
      <c r="G106" s="121">
        <v>274</v>
      </c>
      <c r="H106" t="s">
        <v>382</v>
      </c>
      <c r="I106" t="s">
        <v>491</v>
      </c>
      <c r="J106" t="s">
        <v>436</v>
      </c>
      <c r="K106" t="s">
        <v>799</v>
      </c>
      <c r="L106" s="756">
        <v>2.7</v>
      </c>
      <c r="M106" t="s">
        <v>800</v>
      </c>
      <c r="N106" s="679">
        <f t="shared" ca="1" si="5"/>
        <v>-29944296.259388309</v>
      </c>
      <c r="O106" s="679">
        <f t="shared" ca="1" si="5"/>
        <v>-28249976.2427141</v>
      </c>
      <c r="P106" s="679">
        <f t="shared" ca="1" si="5"/>
        <v>-1694320.016674211</v>
      </c>
      <c r="Q106" s="679">
        <f t="shared" ca="1" si="5"/>
        <v>0</v>
      </c>
      <c r="R106" s="679">
        <f t="shared" ca="1" si="5"/>
        <v>0</v>
      </c>
      <c r="S106" t="str">
        <f t="shared" si="6"/>
        <v>ASR_COMP</v>
      </c>
      <c r="T106" s="957">
        <f t="shared" si="7"/>
        <v>44682</v>
      </c>
      <c r="U106" t="str">
        <f t="shared" si="8"/>
        <v>Unaudited</v>
      </c>
    </row>
    <row r="107" spans="1:21" x14ac:dyDescent="0.25">
      <c r="A107" t="s">
        <v>440</v>
      </c>
      <c r="B107" t="s">
        <v>1388</v>
      </c>
      <c r="C107" t="s">
        <v>1389</v>
      </c>
      <c r="D107" s="15">
        <v>1900</v>
      </c>
      <c r="E107" s="121">
        <v>1</v>
      </c>
      <c r="F107" t="s">
        <v>443</v>
      </c>
      <c r="G107" s="121">
        <v>274</v>
      </c>
      <c r="H107" t="s">
        <v>382</v>
      </c>
      <c r="I107" t="s">
        <v>491</v>
      </c>
      <c r="J107" t="s">
        <v>436</v>
      </c>
      <c r="K107" t="s">
        <v>799</v>
      </c>
      <c r="L107" s="756">
        <v>2.8</v>
      </c>
      <c r="M107" t="s">
        <v>801</v>
      </c>
      <c r="N107" s="679">
        <f t="shared" ca="1" si="5"/>
        <v>0</v>
      </c>
      <c r="O107" s="679">
        <f t="shared" ca="1" si="5"/>
        <v>0</v>
      </c>
      <c r="P107" s="679">
        <f t="shared" ca="1" si="5"/>
        <v>0</v>
      </c>
      <c r="Q107" s="679">
        <f t="shared" ca="1" si="5"/>
        <v>0</v>
      </c>
      <c r="R107" s="679">
        <f t="shared" ca="1" si="5"/>
        <v>0</v>
      </c>
      <c r="S107" t="str">
        <f t="shared" si="6"/>
        <v>ASR_COMP</v>
      </c>
      <c r="T107" s="957">
        <f t="shared" si="7"/>
        <v>44682</v>
      </c>
      <c r="U107" t="str">
        <f t="shared" si="8"/>
        <v>Unaudited</v>
      </c>
    </row>
    <row r="108" spans="1:21" x14ac:dyDescent="0.25">
      <c r="A108" t="s">
        <v>440</v>
      </c>
      <c r="B108" t="s">
        <v>1388</v>
      </c>
      <c r="C108" t="s">
        <v>1389</v>
      </c>
      <c r="D108" s="15">
        <v>1900</v>
      </c>
      <c r="E108" s="121">
        <v>1</v>
      </c>
      <c r="F108" t="s">
        <v>443</v>
      </c>
      <c r="G108" s="121">
        <v>274</v>
      </c>
      <c r="H108" t="s">
        <v>382</v>
      </c>
      <c r="I108" t="s">
        <v>491</v>
      </c>
      <c r="J108" t="s">
        <v>436</v>
      </c>
      <c r="K108" t="s">
        <v>799</v>
      </c>
      <c r="L108" s="756">
        <v>2.9</v>
      </c>
      <c r="M108" t="s">
        <v>782</v>
      </c>
      <c r="N108" s="679">
        <f t="shared" ca="1" si="5"/>
        <v>0</v>
      </c>
      <c r="O108" s="679">
        <f t="shared" ca="1" si="5"/>
        <v>0</v>
      </c>
      <c r="P108" s="679">
        <f t="shared" ca="1" si="5"/>
        <v>0</v>
      </c>
      <c r="Q108" s="679">
        <f t="shared" ca="1" si="5"/>
        <v>0</v>
      </c>
      <c r="R108" s="679">
        <f t="shared" ca="1" si="5"/>
        <v>0</v>
      </c>
      <c r="S108" t="str">
        <f t="shared" si="6"/>
        <v>ASR_COMP</v>
      </c>
      <c r="T108" s="957">
        <f t="shared" si="7"/>
        <v>44682</v>
      </c>
      <c r="U108" t="str">
        <f t="shared" si="8"/>
        <v>Unaudited</v>
      </c>
    </row>
    <row r="109" spans="1:21" x14ac:dyDescent="0.25">
      <c r="A109" t="s">
        <v>440</v>
      </c>
      <c r="B109" t="s">
        <v>1388</v>
      </c>
      <c r="C109" t="s">
        <v>1389</v>
      </c>
      <c r="D109" s="15">
        <v>1900</v>
      </c>
      <c r="E109" s="121">
        <v>1</v>
      </c>
      <c r="F109" t="s">
        <v>443</v>
      </c>
      <c r="G109" s="121">
        <v>274</v>
      </c>
      <c r="H109" t="s">
        <v>382</v>
      </c>
      <c r="I109" t="s">
        <v>491</v>
      </c>
      <c r="J109" t="s">
        <v>436</v>
      </c>
      <c r="K109" t="s">
        <v>226</v>
      </c>
      <c r="L109" s="756">
        <v>2.11</v>
      </c>
      <c r="M109" t="s">
        <v>231</v>
      </c>
      <c r="N109" s="679">
        <f t="shared" ca="1" si="5"/>
        <v>13414704.269197965</v>
      </c>
      <c r="O109" s="679">
        <f t="shared" ca="1" si="5"/>
        <v>1838980.5114638715</v>
      </c>
      <c r="P109" s="679">
        <f t="shared" ca="1" si="5"/>
        <v>11575723.757734094</v>
      </c>
      <c r="Q109" s="679">
        <f t="shared" ca="1" si="5"/>
        <v>0</v>
      </c>
      <c r="R109" s="679">
        <f t="shared" ca="1" si="5"/>
        <v>0</v>
      </c>
      <c r="S109" t="str">
        <f t="shared" si="6"/>
        <v>ASR_COMP</v>
      </c>
      <c r="T109" s="957">
        <f t="shared" si="7"/>
        <v>44682</v>
      </c>
      <c r="U109" t="str">
        <f t="shared" si="8"/>
        <v>Unaudited</v>
      </c>
    </row>
    <row r="110" spans="1:21" x14ac:dyDescent="0.25">
      <c r="A110" t="s">
        <v>440</v>
      </c>
      <c r="B110" t="s">
        <v>1388</v>
      </c>
      <c r="C110" t="s">
        <v>1389</v>
      </c>
      <c r="D110" s="15">
        <v>1900</v>
      </c>
      <c r="E110" s="121">
        <v>1</v>
      </c>
      <c r="F110" t="s">
        <v>443</v>
      </c>
      <c r="G110" s="121">
        <v>274</v>
      </c>
      <c r="H110" t="s">
        <v>382</v>
      </c>
      <c r="I110" t="s">
        <v>491</v>
      </c>
      <c r="J110" t="s">
        <v>436</v>
      </c>
      <c r="K110" t="s">
        <v>226</v>
      </c>
      <c r="L110" s="756">
        <v>2.12</v>
      </c>
      <c r="M110" t="s">
        <v>557</v>
      </c>
      <c r="N110" s="679">
        <f t="shared" ca="1" si="5"/>
        <v>44511492.431933001</v>
      </c>
      <c r="O110" s="679">
        <f t="shared" ca="1" si="5"/>
        <v>591593.700135455</v>
      </c>
      <c r="P110" s="679">
        <f t="shared" ca="1" si="5"/>
        <v>43919898.731797546</v>
      </c>
      <c r="Q110" s="679">
        <f t="shared" ca="1" si="5"/>
        <v>0</v>
      </c>
      <c r="R110" s="679">
        <f t="shared" ca="1" si="5"/>
        <v>0</v>
      </c>
      <c r="S110" t="str">
        <f t="shared" si="6"/>
        <v>ASR_COMP</v>
      </c>
      <c r="T110" s="957">
        <f t="shared" si="7"/>
        <v>44682</v>
      </c>
      <c r="U110" t="str">
        <f t="shared" si="8"/>
        <v>Unaudited</v>
      </c>
    </row>
    <row r="111" spans="1:21" x14ac:dyDescent="0.25">
      <c r="A111" t="s">
        <v>440</v>
      </c>
      <c r="B111" t="s">
        <v>1388</v>
      </c>
      <c r="C111" t="s">
        <v>1389</v>
      </c>
      <c r="D111" s="15">
        <v>1900</v>
      </c>
      <c r="E111" s="121">
        <v>1</v>
      </c>
      <c r="F111" t="s">
        <v>443</v>
      </c>
      <c r="G111" s="121">
        <v>274</v>
      </c>
      <c r="H111" t="s">
        <v>382</v>
      </c>
      <c r="I111" t="s">
        <v>491</v>
      </c>
      <c r="J111" t="s">
        <v>436</v>
      </c>
      <c r="K111" t="s">
        <v>226</v>
      </c>
      <c r="L111" s="756">
        <v>2.13</v>
      </c>
      <c r="M111" t="s">
        <v>232</v>
      </c>
      <c r="N111" s="679">
        <f t="shared" ca="1" si="5"/>
        <v>3209825.8456358998</v>
      </c>
      <c r="O111" s="679">
        <f t="shared" ca="1" si="5"/>
        <v>228230.65117262155</v>
      </c>
      <c r="P111" s="679">
        <f t="shared" ca="1" si="5"/>
        <v>2981595.1944632782</v>
      </c>
      <c r="Q111" s="679">
        <f t="shared" ca="1" si="5"/>
        <v>0</v>
      </c>
      <c r="R111" s="679">
        <f t="shared" ca="1" si="5"/>
        <v>0</v>
      </c>
      <c r="S111" t="str">
        <f t="shared" si="6"/>
        <v>ASR_COMP</v>
      </c>
      <c r="T111" s="957">
        <f t="shared" si="7"/>
        <v>44682</v>
      </c>
      <c r="U111" t="str">
        <f t="shared" si="8"/>
        <v>Unaudited</v>
      </c>
    </row>
    <row r="112" spans="1:21" x14ac:dyDescent="0.25">
      <c r="A112" t="s">
        <v>440</v>
      </c>
      <c r="B112" t="s">
        <v>1388</v>
      </c>
      <c r="C112" t="s">
        <v>1389</v>
      </c>
      <c r="D112" s="15">
        <v>1900</v>
      </c>
      <c r="E112" s="121">
        <v>1</v>
      </c>
      <c r="F112" t="s">
        <v>443</v>
      </c>
      <c r="G112" s="121">
        <v>274</v>
      </c>
      <c r="H112" t="s">
        <v>382</v>
      </c>
      <c r="I112" t="s">
        <v>491</v>
      </c>
      <c r="J112" t="s">
        <v>436</v>
      </c>
      <c r="K112" t="s">
        <v>226</v>
      </c>
      <c r="L112" s="756">
        <v>2.14</v>
      </c>
      <c r="M112" t="s">
        <v>561</v>
      </c>
      <c r="N112" s="679">
        <f t="shared" ca="1" si="5"/>
        <v>2531203.8522314234</v>
      </c>
      <c r="O112" s="679">
        <f t="shared" ca="1" si="5"/>
        <v>2205519.0378749315</v>
      </c>
      <c r="P112" s="679">
        <f t="shared" ca="1" si="5"/>
        <v>325684.81435649178</v>
      </c>
      <c r="Q112" s="679">
        <f t="shared" ca="1" si="5"/>
        <v>0</v>
      </c>
      <c r="R112" s="679">
        <f t="shared" ca="1" si="5"/>
        <v>0</v>
      </c>
      <c r="S112" t="str">
        <f t="shared" si="6"/>
        <v>ASR_COMP</v>
      </c>
      <c r="T112" s="957">
        <f t="shared" si="7"/>
        <v>44682</v>
      </c>
      <c r="U112" t="str">
        <f t="shared" si="8"/>
        <v>Unaudited</v>
      </c>
    </row>
    <row r="113" spans="1:21" x14ac:dyDescent="0.25">
      <c r="A113" t="s">
        <v>440</v>
      </c>
      <c r="B113" t="s">
        <v>1388</v>
      </c>
      <c r="C113" t="s">
        <v>1389</v>
      </c>
      <c r="D113" s="15">
        <v>1900</v>
      </c>
      <c r="E113" s="121">
        <v>1</v>
      </c>
      <c r="F113" t="s">
        <v>443</v>
      </c>
      <c r="G113" s="121">
        <v>274</v>
      </c>
      <c r="H113" t="s">
        <v>382</v>
      </c>
      <c r="I113" t="s">
        <v>491</v>
      </c>
      <c r="J113" t="s">
        <v>436</v>
      </c>
      <c r="K113" t="s">
        <v>226</v>
      </c>
      <c r="L113" s="756">
        <v>2.15</v>
      </c>
      <c r="M113" t="s">
        <v>20</v>
      </c>
      <c r="N113" s="679">
        <f t="shared" ca="1" si="5"/>
        <v>469208.73983466165</v>
      </c>
      <c r="O113" s="679">
        <f t="shared" ca="1" si="5"/>
        <v>226076.49831457867</v>
      </c>
      <c r="P113" s="679">
        <f t="shared" ca="1" si="5"/>
        <v>243132.24152008299</v>
      </c>
      <c r="Q113" s="679">
        <f t="shared" ca="1" si="5"/>
        <v>0</v>
      </c>
      <c r="R113" s="679">
        <f t="shared" ca="1" si="5"/>
        <v>0</v>
      </c>
      <c r="S113" t="str">
        <f t="shared" si="6"/>
        <v>ASR_COMP</v>
      </c>
      <c r="T113" s="957">
        <f t="shared" si="7"/>
        <v>44682</v>
      </c>
      <c r="U113" t="str">
        <f t="shared" si="8"/>
        <v>Unaudited</v>
      </c>
    </row>
    <row r="114" spans="1:21" x14ac:dyDescent="0.25">
      <c r="A114" t="s">
        <v>440</v>
      </c>
      <c r="B114" t="s">
        <v>1388</v>
      </c>
      <c r="C114" t="s">
        <v>1389</v>
      </c>
      <c r="D114" s="15">
        <v>1900</v>
      </c>
      <c r="E114" s="121">
        <v>1</v>
      </c>
      <c r="F114" t="s">
        <v>443</v>
      </c>
      <c r="G114" s="121">
        <v>274</v>
      </c>
      <c r="H114" t="s">
        <v>382</v>
      </c>
      <c r="I114" t="s">
        <v>491</v>
      </c>
      <c r="J114" t="s">
        <v>436</v>
      </c>
      <c r="K114" t="s">
        <v>226</v>
      </c>
      <c r="L114" s="756">
        <v>2.16</v>
      </c>
      <c r="M114" t="s">
        <v>802</v>
      </c>
      <c r="N114" s="679">
        <f t="shared" ca="1" si="5"/>
        <v>13553481.013617061</v>
      </c>
      <c r="O114" s="679">
        <f t="shared" ca="1" si="5"/>
        <v>6421442.7875155024</v>
      </c>
      <c r="P114" s="679">
        <f t="shared" ca="1" si="5"/>
        <v>7132038.2261015596</v>
      </c>
      <c r="Q114" s="679">
        <f t="shared" ca="1" si="5"/>
        <v>0</v>
      </c>
      <c r="R114" s="679">
        <f t="shared" ca="1" si="5"/>
        <v>0</v>
      </c>
      <c r="S114" t="str">
        <f t="shared" si="6"/>
        <v>ASR_COMP</v>
      </c>
      <c r="T114" s="957">
        <f t="shared" si="7"/>
        <v>44682</v>
      </c>
      <c r="U114" t="str">
        <f t="shared" si="8"/>
        <v>Unaudited</v>
      </c>
    </row>
    <row r="115" spans="1:21" x14ac:dyDescent="0.25">
      <c r="A115" t="s">
        <v>440</v>
      </c>
      <c r="B115" t="s">
        <v>1388</v>
      </c>
      <c r="C115" t="s">
        <v>1389</v>
      </c>
      <c r="D115" s="15">
        <v>1900</v>
      </c>
      <c r="E115" s="121">
        <v>1</v>
      </c>
      <c r="F115" t="s">
        <v>443</v>
      </c>
      <c r="G115" s="121">
        <v>274</v>
      </c>
      <c r="H115" t="s">
        <v>382</v>
      </c>
      <c r="I115" t="s">
        <v>491</v>
      </c>
      <c r="J115" t="s">
        <v>436</v>
      </c>
      <c r="K115" t="s">
        <v>226</v>
      </c>
      <c r="L115" s="756">
        <v>2.17</v>
      </c>
      <c r="M115" t="s">
        <v>1055</v>
      </c>
      <c r="N115" s="679">
        <f t="shared" ca="1" si="5"/>
        <v>812023.55000002636</v>
      </c>
      <c r="O115" s="679">
        <f t="shared" ca="1" si="5"/>
        <v>14274.485097883004</v>
      </c>
      <c r="P115" s="679">
        <f t="shared" ca="1" si="5"/>
        <v>797749.06490214332</v>
      </c>
      <c r="Q115" s="679">
        <f t="shared" ca="1" si="5"/>
        <v>0</v>
      </c>
      <c r="R115" s="679">
        <f t="shared" ca="1" si="5"/>
        <v>0</v>
      </c>
      <c r="S115" t="str">
        <f t="shared" si="6"/>
        <v>ASR_COMP</v>
      </c>
      <c r="T115" s="957">
        <f t="shared" si="7"/>
        <v>44682</v>
      </c>
      <c r="U115" t="str">
        <f t="shared" si="8"/>
        <v>Unaudited</v>
      </c>
    </row>
    <row r="116" spans="1:21" x14ac:dyDescent="0.25">
      <c r="A116" t="s">
        <v>440</v>
      </c>
      <c r="B116" t="s">
        <v>1388</v>
      </c>
      <c r="C116" t="s">
        <v>1389</v>
      </c>
      <c r="D116" s="15">
        <v>1900</v>
      </c>
      <c r="E116" s="121">
        <v>1</v>
      </c>
      <c r="F116" t="s">
        <v>443</v>
      </c>
      <c r="G116" s="121">
        <v>274</v>
      </c>
      <c r="H116" t="s">
        <v>382</v>
      </c>
      <c r="I116" t="s">
        <v>491</v>
      </c>
      <c r="J116" t="s">
        <v>436</v>
      </c>
      <c r="K116" t="s">
        <v>226</v>
      </c>
      <c r="L116" s="756">
        <v>2.1800000000000002</v>
      </c>
      <c r="M116" t="s">
        <v>653</v>
      </c>
      <c r="N116" s="679">
        <f t="shared" ca="1" si="5"/>
        <v>9833011.2994843256</v>
      </c>
      <c r="O116" s="679">
        <f t="shared" ca="1" si="5"/>
        <v>953194.99067710456</v>
      </c>
      <c r="P116" s="679">
        <f t="shared" ca="1" si="5"/>
        <v>8879816.3088072203</v>
      </c>
      <c r="Q116" s="679">
        <f t="shared" ca="1" si="5"/>
        <v>0</v>
      </c>
      <c r="R116" s="679">
        <f t="shared" ca="1" si="5"/>
        <v>0</v>
      </c>
      <c r="S116" t="str">
        <f t="shared" si="6"/>
        <v>ASR_COMP</v>
      </c>
      <c r="T116" s="957">
        <f t="shared" si="7"/>
        <v>44682</v>
      </c>
      <c r="U116" t="str">
        <f t="shared" si="8"/>
        <v>Unaudited</v>
      </c>
    </row>
    <row r="117" spans="1:21" x14ac:dyDescent="0.25">
      <c r="A117" t="s">
        <v>440</v>
      </c>
      <c r="B117" t="s">
        <v>1388</v>
      </c>
      <c r="C117" t="s">
        <v>1389</v>
      </c>
      <c r="D117" s="15">
        <v>1900</v>
      </c>
      <c r="E117" s="121">
        <v>1</v>
      </c>
      <c r="F117" t="s">
        <v>443</v>
      </c>
      <c r="G117" s="121">
        <v>274</v>
      </c>
      <c r="H117" t="s">
        <v>382</v>
      </c>
      <c r="I117" t="s">
        <v>491</v>
      </c>
      <c r="J117" t="s">
        <v>436</v>
      </c>
      <c r="K117" t="s">
        <v>226</v>
      </c>
      <c r="L117" s="756">
        <v>2.19</v>
      </c>
      <c r="M117" t="s">
        <v>221</v>
      </c>
      <c r="N117" s="679">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8607527.0599999744</v>
      </c>
      <c r="O117" s="679">
        <f t="shared" ca="1" si="9"/>
        <v>151310.90490211701</v>
      </c>
      <c r="P117" s="679">
        <f t="shared" ca="1" si="9"/>
        <v>8456216.1550978571</v>
      </c>
      <c r="Q117" s="679">
        <f t="shared" ca="1" si="9"/>
        <v>0</v>
      </c>
      <c r="R117" s="679">
        <f t="shared" ca="1" si="9"/>
        <v>0</v>
      </c>
      <c r="S117" t="str">
        <f t="shared" si="6"/>
        <v>ASR_COMP</v>
      </c>
      <c r="T117" s="957">
        <f t="shared" si="7"/>
        <v>44682</v>
      </c>
      <c r="U117" t="str">
        <f t="shared" si="8"/>
        <v>Unaudited</v>
      </c>
    </row>
    <row r="118" spans="1:21" x14ac:dyDescent="0.25">
      <c r="A118" t="s">
        <v>440</v>
      </c>
      <c r="B118" t="s">
        <v>1388</v>
      </c>
      <c r="C118" t="s">
        <v>1389</v>
      </c>
      <c r="D118" s="15">
        <v>1900</v>
      </c>
      <c r="E118" s="121">
        <v>1</v>
      </c>
      <c r="F118" t="s">
        <v>443</v>
      </c>
      <c r="G118" s="121">
        <v>274</v>
      </c>
      <c r="H118" t="s">
        <v>382</v>
      </c>
      <c r="I118" t="s">
        <v>491</v>
      </c>
      <c r="J118" t="s">
        <v>436</v>
      </c>
      <c r="K118" t="s">
        <v>226</v>
      </c>
      <c r="L118" s="756" t="s">
        <v>707</v>
      </c>
      <c r="M118" t="s">
        <v>233</v>
      </c>
      <c r="N118" s="679">
        <f t="shared" ca="1" si="9"/>
        <v>-7469917.8201328488</v>
      </c>
      <c r="O118" s="679">
        <f t="shared" ca="1" si="9"/>
        <v>-614371.66815262835</v>
      </c>
      <c r="P118" s="679">
        <f t="shared" ca="1" si="9"/>
        <v>-6855546.1519802203</v>
      </c>
      <c r="Q118" s="679">
        <f t="shared" ca="1" si="9"/>
        <v>0</v>
      </c>
      <c r="R118" s="679">
        <f t="shared" ca="1" si="9"/>
        <v>0</v>
      </c>
      <c r="S118" t="str">
        <f t="shared" si="6"/>
        <v>ASR_COMP</v>
      </c>
      <c r="T118" s="957">
        <f t="shared" si="7"/>
        <v>44682</v>
      </c>
      <c r="U118" t="str">
        <f t="shared" si="8"/>
        <v>Unaudited</v>
      </c>
    </row>
    <row r="119" spans="1:21" x14ac:dyDescent="0.25">
      <c r="A119" t="s">
        <v>440</v>
      </c>
      <c r="B119" t="s">
        <v>1388</v>
      </c>
      <c r="C119" t="s">
        <v>1389</v>
      </c>
      <c r="D119" s="15">
        <v>1900</v>
      </c>
      <c r="E119" s="121">
        <v>1</v>
      </c>
      <c r="F119" t="s">
        <v>443</v>
      </c>
      <c r="G119" s="121">
        <v>274</v>
      </c>
      <c r="H119" t="s">
        <v>382</v>
      </c>
      <c r="I119" t="s">
        <v>491</v>
      </c>
      <c r="J119" t="s">
        <v>436</v>
      </c>
      <c r="K119" t="s">
        <v>226</v>
      </c>
      <c r="L119" s="756">
        <v>2.21</v>
      </c>
      <c r="M119" t="s">
        <v>469</v>
      </c>
      <c r="N119" s="679">
        <f t="shared" ca="1" si="9"/>
        <v>117199.99999999987</v>
      </c>
      <c r="O119" s="679">
        <f t="shared" ca="1" si="9"/>
        <v>57646.56750837338</v>
      </c>
      <c r="P119" s="679">
        <f t="shared" ca="1" si="9"/>
        <v>59553.432491626489</v>
      </c>
      <c r="Q119" s="679">
        <f t="shared" ca="1" si="9"/>
        <v>0</v>
      </c>
      <c r="R119" s="679">
        <f t="shared" ca="1" si="9"/>
        <v>0</v>
      </c>
      <c r="S119" t="str">
        <f t="shared" si="6"/>
        <v>ASR_COMP</v>
      </c>
      <c r="T119" s="957">
        <f t="shared" si="7"/>
        <v>44682</v>
      </c>
      <c r="U119" t="str">
        <f t="shared" si="8"/>
        <v>Unaudited</v>
      </c>
    </row>
    <row r="120" spans="1:21" x14ac:dyDescent="0.25">
      <c r="A120" t="s">
        <v>440</v>
      </c>
      <c r="B120" t="s">
        <v>1388</v>
      </c>
      <c r="C120" t="s">
        <v>1389</v>
      </c>
      <c r="D120" s="15">
        <v>1900</v>
      </c>
      <c r="E120" s="121">
        <v>1</v>
      </c>
      <c r="F120" t="s">
        <v>443</v>
      </c>
      <c r="G120" s="121">
        <v>274</v>
      </c>
      <c r="H120" t="s">
        <v>382</v>
      </c>
      <c r="I120" t="s">
        <v>491</v>
      </c>
      <c r="J120" t="s">
        <v>436</v>
      </c>
      <c r="K120" t="s">
        <v>6</v>
      </c>
      <c r="L120" s="756" t="s">
        <v>70</v>
      </c>
      <c r="M120" t="s">
        <v>191</v>
      </c>
      <c r="N120" s="679">
        <f t="shared" ca="1" si="9"/>
        <v>238619.32810467936</v>
      </c>
      <c r="O120" s="679">
        <f t="shared" ca="1" si="9"/>
        <v>137254.759679796</v>
      </c>
      <c r="P120" s="679">
        <f t="shared" ca="1" si="9"/>
        <v>101364.56842488337</v>
      </c>
      <c r="Q120" s="679">
        <f t="shared" ca="1" si="9"/>
        <v>0</v>
      </c>
      <c r="R120" s="679">
        <f t="shared" ca="1" si="9"/>
        <v>0</v>
      </c>
      <c r="S120" t="str">
        <f t="shared" si="6"/>
        <v>ASR_COMP</v>
      </c>
      <c r="T120" s="957">
        <f t="shared" si="7"/>
        <v>44682</v>
      </c>
      <c r="U120" t="str">
        <f t="shared" si="8"/>
        <v>Unaudited</v>
      </c>
    </row>
    <row r="121" spans="1:21" x14ac:dyDescent="0.25">
      <c r="A121" t="s">
        <v>440</v>
      </c>
      <c r="B121" t="s">
        <v>1388</v>
      </c>
      <c r="C121" t="s">
        <v>1389</v>
      </c>
      <c r="D121" s="15">
        <v>1900</v>
      </c>
      <c r="E121" s="121">
        <v>1</v>
      </c>
      <c r="F121" t="s">
        <v>443</v>
      </c>
      <c r="G121" s="121">
        <v>274</v>
      </c>
      <c r="H121" t="s">
        <v>382</v>
      </c>
      <c r="I121" t="s">
        <v>491</v>
      </c>
      <c r="J121" t="s">
        <v>436</v>
      </c>
      <c r="K121" t="s">
        <v>6</v>
      </c>
      <c r="L121" s="756" t="s">
        <v>71</v>
      </c>
      <c r="M121" t="s">
        <v>234</v>
      </c>
      <c r="N121" s="679">
        <f t="shared" ca="1" si="9"/>
        <v>114164.4</v>
      </c>
      <c r="O121" s="679">
        <f t="shared" ca="1" si="9"/>
        <v>54722.81269880139</v>
      </c>
      <c r="P121" s="679">
        <f t="shared" ca="1" si="9"/>
        <v>59441.587301198597</v>
      </c>
      <c r="Q121" s="679">
        <f t="shared" ca="1" si="9"/>
        <v>0</v>
      </c>
      <c r="R121" s="679">
        <f t="shared" ca="1" si="9"/>
        <v>0</v>
      </c>
      <c r="S121" t="str">
        <f t="shared" si="6"/>
        <v>ASR_COMP</v>
      </c>
      <c r="T121" s="957">
        <f t="shared" si="7"/>
        <v>44682</v>
      </c>
      <c r="U121" t="str">
        <f t="shared" si="8"/>
        <v>Unaudited</v>
      </c>
    </row>
    <row r="122" spans="1:21" x14ac:dyDescent="0.25">
      <c r="A122" t="s">
        <v>440</v>
      </c>
      <c r="B122" t="s">
        <v>1388</v>
      </c>
      <c r="C122" t="s">
        <v>1389</v>
      </c>
      <c r="D122" s="15">
        <v>1900</v>
      </c>
      <c r="E122" s="121">
        <v>1</v>
      </c>
      <c r="F122" t="s">
        <v>443</v>
      </c>
      <c r="G122" s="121">
        <v>274</v>
      </c>
      <c r="H122" t="s">
        <v>382</v>
      </c>
      <c r="I122" t="s">
        <v>491</v>
      </c>
      <c r="J122" t="s">
        <v>436</v>
      </c>
      <c r="K122" t="s">
        <v>6</v>
      </c>
      <c r="L122" s="756" t="s">
        <v>72</v>
      </c>
      <c r="M122" t="s">
        <v>167</v>
      </c>
      <c r="N122" s="679">
        <f t="shared" ca="1" si="9"/>
        <v>0</v>
      </c>
      <c r="O122" s="679">
        <f t="shared" ca="1" si="9"/>
        <v>0</v>
      </c>
      <c r="P122" s="679">
        <f t="shared" ca="1" si="9"/>
        <v>0</v>
      </c>
      <c r="Q122" s="679">
        <f t="shared" ca="1" si="9"/>
        <v>0</v>
      </c>
      <c r="R122" s="679">
        <f t="shared" ca="1" si="9"/>
        <v>0</v>
      </c>
      <c r="S122" t="str">
        <f t="shared" si="6"/>
        <v>ASR_COMP</v>
      </c>
      <c r="T122" s="957">
        <f t="shared" si="7"/>
        <v>44682</v>
      </c>
      <c r="U122" t="str">
        <f t="shared" si="8"/>
        <v>Unaudited</v>
      </c>
    </row>
    <row r="123" spans="1:21" x14ac:dyDescent="0.25">
      <c r="A123" t="s">
        <v>440</v>
      </c>
      <c r="B123" t="s">
        <v>1388</v>
      </c>
      <c r="C123" t="s">
        <v>1389</v>
      </c>
      <c r="D123" s="15">
        <v>1900</v>
      </c>
      <c r="E123" s="121">
        <v>1</v>
      </c>
      <c r="F123" t="s">
        <v>443</v>
      </c>
      <c r="G123" s="121">
        <v>274</v>
      </c>
      <c r="H123" t="s">
        <v>382</v>
      </c>
      <c r="I123" t="s">
        <v>491</v>
      </c>
      <c r="J123" t="s">
        <v>436</v>
      </c>
      <c r="K123" t="s">
        <v>6</v>
      </c>
      <c r="L123" s="756">
        <v>3.4</v>
      </c>
      <c r="M123" t="s">
        <v>464</v>
      </c>
      <c r="N123" s="679">
        <f t="shared" ca="1" si="9"/>
        <v>283974.87</v>
      </c>
      <c r="O123" s="679">
        <f t="shared" ca="1" si="9"/>
        <v>136118.64663744983</v>
      </c>
      <c r="P123" s="679">
        <f t="shared" ca="1" si="9"/>
        <v>147856.2233625502</v>
      </c>
      <c r="Q123" s="679">
        <f t="shared" ca="1" si="9"/>
        <v>0</v>
      </c>
      <c r="R123" s="679">
        <f t="shared" ca="1" si="9"/>
        <v>0</v>
      </c>
      <c r="S123" t="str">
        <f t="shared" si="6"/>
        <v>ASR_COMP</v>
      </c>
      <c r="T123" s="957">
        <f t="shared" si="7"/>
        <v>44682</v>
      </c>
      <c r="U123" t="str">
        <f t="shared" si="8"/>
        <v>Unaudited</v>
      </c>
    </row>
    <row r="124" spans="1:21" x14ac:dyDescent="0.25">
      <c r="A124" t="s">
        <v>440</v>
      </c>
      <c r="B124" t="s">
        <v>1388</v>
      </c>
      <c r="C124" t="s">
        <v>1389</v>
      </c>
      <c r="D124" s="15">
        <v>1900</v>
      </c>
      <c r="E124" s="121">
        <v>1</v>
      </c>
      <c r="F124" t="s">
        <v>443</v>
      </c>
      <c r="G124" s="121">
        <v>274</v>
      </c>
      <c r="H124" t="s">
        <v>382</v>
      </c>
      <c r="I124" t="s">
        <v>491</v>
      </c>
      <c r="J124" t="s">
        <v>436</v>
      </c>
      <c r="K124" t="s">
        <v>437</v>
      </c>
      <c r="L124" s="756">
        <v>4.5</v>
      </c>
      <c r="M124" t="s">
        <v>32</v>
      </c>
      <c r="N124" s="679">
        <f t="shared" ca="1" si="9"/>
        <v>0</v>
      </c>
      <c r="O124" s="679">
        <f t="shared" ca="1" si="9"/>
        <v>0</v>
      </c>
      <c r="P124" s="679">
        <f t="shared" ca="1" si="9"/>
        <v>0</v>
      </c>
      <c r="Q124" s="679">
        <f t="shared" ca="1" si="9"/>
        <v>0</v>
      </c>
      <c r="R124" s="679">
        <f t="shared" ca="1" si="9"/>
        <v>0</v>
      </c>
      <c r="S124" t="str">
        <f t="shared" si="6"/>
        <v>ASR_COMP</v>
      </c>
      <c r="T124" s="957">
        <f t="shared" si="7"/>
        <v>44682</v>
      </c>
      <c r="U124" t="str">
        <f t="shared" si="8"/>
        <v>Unaudited</v>
      </c>
    </row>
    <row r="125" spans="1:21" x14ac:dyDescent="0.25">
      <c r="A125" t="s">
        <v>440</v>
      </c>
      <c r="B125" t="s">
        <v>1388</v>
      </c>
      <c r="C125" t="s">
        <v>1389</v>
      </c>
      <c r="D125" s="15">
        <v>1900</v>
      </c>
      <c r="E125" s="121">
        <v>1</v>
      </c>
      <c r="F125" t="s">
        <v>443</v>
      </c>
      <c r="G125" s="121">
        <v>274</v>
      </c>
      <c r="H125" t="s">
        <v>382</v>
      </c>
      <c r="I125" t="s">
        <v>491</v>
      </c>
      <c r="J125" t="s">
        <v>436</v>
      </c>
      <c r="K125" t="s">
        <v>437</v>
      </c>
      <c r="L125" s="756" t="s">
        <v>947</v>
      </c>
      <c r="M125" t="s">
        <v>938</v>
      </c>
      <c r="N125" s="679">
        <f t="shared" ca="1" si="9"/>
        <v>0</v>
      </c>
      <c r="O125" s="679">
        <f t="shared" ca="1" si="9"/>
        <v>0</v>
      </c>
      <c r="P125" s="679">
        <f t="shared" ca="1" si="9"/>
        <v>0</v>
      </c>
      <c r="Q125" s="679">
        <f t="shared" ca="1" si="9"/>
        <v>0</v>
      </c>
      <c r="R125" s="679">
        <f t="shared" ca="1" si="9"/>
        <v>0</v>
      </c>
      <c r="S125" t="str">
        <f t="shared" si="6"/>
        <v>ASR_COMP</v>
      </c>
      <c r="T125" s="957">
        <f t="shared" si="7"/>
        <v>44682</v>
      </c>
      <c r="U125" t="str">
        <f t="shared" si="8"/>
        <v>Unaudited</v>
      </c>
    </row>
    <row r="126" spans="1:21" x14ac:dyDescent="0.25">
      <c r="A126" t="s">
        <v>440</v>
      </c>
      <c r="B126" t="s">
        <v>1388</v>
      </c>
      <c r="C126" t="s">
        <v>1389</v>
      </c>
      <c r="D126" s="15">
        <v>1900</v>
      </c>
      <c r="E126" s="121">
        <v>1</v>
      </c>
      <c r="F126" t="s">
        <v>443</v>
      </c>
      <c r="G126" s="121">
        <v>274</v>
      </c>
      <c r="H126" t="s">
        <v>382</v>
      </c>
      <c r="I126" t="s">
        <v>491</v>
      </c>
      <c r="J126" t="s">
        <v>436</v>
      </c>
      <c r="K126" t="s">
        <v>437</v>
      </c>
      <c r="L126" s="756" t="s">
        <v>196</v>
      </c>
      <c r="M126" t="s">
        <v>40</v>
      </c>
      <c r="N126" s="679">
        <f t="shared" ca="1" si="9"/>
        <v>9218.0283861600019</v>
      </c>
      <c r="O126" s="679">
        <f t="shared" ca="1" si="9"/>
        <v>3295.7249028000001</v>
      </c>
      <c r="P126" s="679">
        <f t="shared" ca="1" si="9"/>
        <v>5922.3034833600013</v>
      </c>
      <c r="Q126" s="679">
        <f t="shared" ca="1" si="9"/>
        <v>0</v>
      </c>
      <c r="R126" s="679">
        <f t="shared" ca="1" si="9"/>
        <v>0</v>
      </c>
      <c r="S126" t="str">
        <f t="shared" si="6"/>
        <v>ASR_COMP</v>
      </c>
      <c r="T126" s="957">
        <f t="shared" si="7"/>
        <v>44682</v>
      </c>
      <c r="U126" t="str">
        <f t="shared" si="8"/>
        <v>Unaudited</v>
      </c>
    </row>
    <row r="127" spans="1:21" x14ac:dyDescent="0.25">
      <c r="A127" t="s">
        <v>440</v>
      </c>
      <c r="B127" t="s">
        <v>1388</v>
      </c>
      <c r="C127" t="s">
        <v>1389</v>
      </c>
      <c r="D127" s="15">
        <v>1900</v>
      </c>
      <c r="E127" s="121">
        <v>1</v>
      </c>
      <c r="F127" t="s">
        <v>443</v>
      </c>
      <c r="G127" s="121">
        <v>274</v>
      </c>
      <c r="H127" t="s">
        <v>382</v>
      </c>
      <c r="I127" t="s">
        <v>491</v>
      </c>
      <c r="J127" t="s">
        <v>436</v>
      </c>
      <c r="K127" t="s">
        <v>437</v>
      </c>
      <c r="L127" s="756" t="s">
        <v>195</v>
      </c>
      <c r="M127" t="s">
        <v>332</v>
      </c>
      <c r="N127" s="679">
        <f t="shared" ca="1" si="9"/>
        <v>0</v>
      </c>
      <c r="O127" s="679">
        <f t="shared" ca="1" si="9"/>
        <v>0</v>
      </c>
      <c r="P127" s="679">
        <f t="shared" ca="1" si="9"/>
        <v>0</v>
      </c>
      <c r="Q127" s="679">
        <f t="shared" ca="1" si="9"/>
        <v>0</v>
      </c>
      <c r="R127" s="679">
        <f t="shared" ca="1" si="9"/>
        <v>0</v>
      </c>
      <c r="S127" t="str">
        <f t="shared" si="6"/>
        <v>ASR_COMP</v>
      </c>
      <c r="T127" s="957">
        <f t="shared" si="7"/>
        <v>44682</v>
      </c>
      <c r="U127" t="str">
        <f t="shared" si="8"/>
        <v>Unaudited</v>
      </c>
    </row>
    <row r="128" spans="1:21" x14ac:dyDescent="0.25">
      <c r="A128" t="s">
        <v>440</v>
      </c>
      <c r="B128" t="s">
        <v>1388</v>
      </c>
      <c r="C128" t="s">
        <v>1389</v>
      </c>
      <c r="D128" s="15">
        <v>1900</v>
      </c>
      <c r="E128" s="121">
        <v>1</v>
      </c>
      <c r="F128" t="s">
        <v>443</v>
      </c>
      <c r="G128" s="121">
        <v>274</v>
      </c>
      <c r="H128" t="s">
        <v>382</v>
      </c>
      <c r="I128" t="s">
        <v>491</v>
      </c>
      <c r="J128" t="s">
        <v>453</v>
      </c>
      <c r="K128" t="s">
        <v>438</v>
      </c>
      <c r="L128" s="756" t="s">
        <v>79</v>
      </c>
      <c r="M128" t="s">
        <v>27</v>
      </c>
      <c r="N128" s="679">
        <f t="shared" ca="1" si="9"/>
        <v>11036345.575045802</v>
      </c>
      <c r="O128" s="679">
        <f t="shared" ca="1" si="9"/>
        <v>5228860.5135614071</v>
      </c>
      <c r="P128" s="679">
        <f t="shared" ca="1" si="9"/>
        <v>5807485.0614843955</v>
      </c>
      <c r="Q128" s="679">
        <f t="shared" ca="1" si="9"/>
        <v>0</v>
      </c>
      <c r="R128" s="679">
        <f t="shared" ca="1" si="9"/>
        <v>0</v>
      </c>
      <c r="S128" t="str">
        <f t="shared" si="6"/>
        <v>ASR_COMP</v>
      </c>
      <c r="T128" s="957">
        <f t="shared" si="7"/>
        <v>44682</v>
      </c>
      <c r="U128" t="str">
        <f t="shared" si="8"/>
        <v>Unaudited</v>
      </c>
    </row>
    <row r="129" spans="1:21" x14ac:dyDescent="0.25">
      <c r="A129" t="s">
        <v>440</v>
      </c>
      <c r="B129" t="s">
        <v>1388</v>
      </c>
      <c r="C129" t="s">
        <v>1389</v>
      </c>
      <c r="D129" s="15">
        <v>1900</v>
      </c>
      <c r="E129" s="121">
        <v>1</v>
      </c>
      <c r="F129" t="s">
        <v>443</v>
      </c>
      <c r="G129" s="121">
        <v>274</v>
      </c>
      <c r="H129" t="s">
        <v>382</v>
      </c>
      <c r="I129" t="s">
        <v>491</v>
      </c>
      <c r="J129" t="s">
        <v>453</v>
      </c>
      <c r="K129" t="s">
        <v>438</v>
      </c>
      <c r="L129" s="756" t="s">
        <v>80</v>
      </c>
      <c r="M129" t="s">
        <v>100</v>
      </c>
      <c r="N129" s="679">
        <f t="shared" ca="1" si="9"/>
        <v>1061613.1238547266</v>
      </c>
      <c r="O129" s="679">
        <f t="shared" ca="1" si="9"/>
        <v>502976.90537653514</v>
      </c>
      <c r="P129" s="679">
        <f t="shared" ca="1" si="9"/>
        <v>558636.21847819141</v>
      </c>
      <c r="Q129" s="679">
        <f t="shared" ca="1" si="9"/>
        <v>0</v>
      </c>
      <c r="R129" s="679">
        <f t="shared" ca="1" si="9"/>
        <v>0</v>
      </c>
      <c r="S129" t="str">
        <f t="shared" si="6"/>
        <v>ASR_COMP</v>
      </c>
      <c r="T129" s="957">
        <f t="shared" si="7"/>
        <v>44682</v>
      </c>
      <c r="U129" t="str">
        <f t="shared" si="8"/>
        <v>Unaudited</v>
      </c>
    </row>
    <row r="130" spans="1:21" x14ac:dyDescent="0.25">
      <c r="A130" t="s">
        <v>440</v>
      </c>
      <c r="B130" t="s">
        <v>1388</v>
      </c>
      <c r="C130" t="s">
        <v>1389</v>
      </c>
      <c r="D130" s="15">
        <v>1900</v>
      </c>
      <c r="E130" s="121">
        <v>1</v>
      </c>
      <c r="F130" t="s">
        <v>443</v>
      </c>
      <c r="G130" s="121">
        <v>274</v>
      </c>
      <c r="H130" t="s">
        <v>382</v>
      </c>
      <c r="I130" t="s">
        <v>491</v>
      </c>
      <c r="J130" t="s">
        <v>453</v>
      </c>
      <c r="K130" t="s">
        <v>438</v>
      </c>
      <c r="L130" s="756" t="s">
        <v>81</v>
      </c>
      <c r="M130" t="s">
        <v>101</v>
      </c>
      <c r="N130" s="679">
        <f t="shared" ca="1" si="9"/>
        <v>1008370.0809741841</v>
      </c>
      <c r="O130" s="679">
        <f t="shared" ca="1" si="9"/>
        <v>477751.12364952831</v>
      </c>
      <c r="P130" s="679">
        <f t="shared" ca="1" si="9"/>
        <v>530618.95732465608</v>
      </c>
      <c r="Q130" s="679">
        <f t="shared" ca="1" si="9"/>
        <v>0</v>
      </c>
      <c r="R130" s="679">
        <f t="shared" ca="1" si="9"/>
        <v>0</v>
      </c>
      <c r="S130" t="str">
        <f t="shared" ref="S130:S193" si="10">file_name</f>
        <v>ASR_COMP</v>
      </c>
      <c r="T130" s="957">
        <f t="shared" ref="T130:T193" si="11">file_date</f>
        <v>44682</v>
      </c>
      <c r="U130" t="str">
        <f t="shared" ref="U130:U193" si="12">status</f>
        <v>Unaudited</v>
      </c>
    </row>
    <row r="131" spans="1:21" x14ac:dyDescent="0.25">
      <c r="A131" t="s">
        <v>440</v>
      </c>
      <c r="B131" t="s">
        <v>1388</v>
      </c>
      <c r="C131" t="s">
        <v>1389</v>
      </c>
      <c r="D131" s="15">
        <v>1900</v>
      </c>
      <c r="E131" s="121">
        <v>1</v>
      </c>
      <c r="F131" t="s">
        <v>443</v>
      </c>
      <c r="G131" s="121">
        <v>274</v>
      </c>
      <c r="H131" t="s">
        <v>382</v>
      </c>
      <c r="I131" t="s">
        <v>491</v>
      </c>
      <c r="J131" t="s">
        <v>453</v>
      </c>
      <c r="K131" t="s">
        <v>438</v>
      </c>
      <c r="L131" s="756" t="s">
        <v>82</v>
      </c>
      <c r="M131" t="s">
        <v>102</v>
      </c>
      <c r="N131" s="679">
        <f t="shared" ca="1" si="9"/>
        <v>682982.94523643656</v>
      </c>
      <c r="O131" s="679">
        <f t="shared" ca="1" si="9"/>
        <v>323587.41664066236</v>
      </c>
      <c r="P131" s="679">
        <f t="shared" ca="1" si="9"/>
        <v>359395.52859577432</v>
      </c>
      <c r="Q131" s="679">
        <f t="shared" ca="1" si="9"/>
        <v>0</v>
      </c>
      <c r="R131" s="679">
        <f t="shared" ca="1" si="9"/>
        <v>0</v>
      </c>
      <c r="S131" t="str">
        <f t="shared" si="10"/>
        <v>ASR_COMP</v>
      </c>
      <c r="T131" s="957">
        <f t="shared" si="11"/>
        <v>44682</v>
      </c>
      <c r="U131" t="str">
        <f t="shared" si="12"/>
        <v>Unaudited</v>
      </c>
    </row>
    <row r="132" spans="1:21" x14ac:dyDescent="0.25">
      <c r="A132" t="s">
        <v>440</v>
      </c>
      <c r="B132" t="s">
        <v>1388</v>
      </c>
      <c r="C132" t="s">
        <v>1389</v>
      </c>
      <c r="D132" s="15">
        <v>1900</v>
      </c>
      <c r="E132" s="121">
        <v>1</v>
      </c>
      <c r="F132" t="s">
        <v>443</v>
      </c>
      <c r="G132" s="121">
        <v>274</v>
      </c>
      <c r="H132" t="s">
        <v>382</v>
      </c>
      <c r="I132" t="s">
        <v>491</v>
      </c>
      <c r="J132" t="s">
        <v>453</v>
      </c>
      <c r="K132" t="s">
        <v>438</v>
      </c>
      <c r="L132" s="756" t="s">
        <v>219</v>
      </c>
      <c r="M132" t="s">
        <v>103</v>
      </c>
      <c r="N132" s="679">
        <f t="shared" ca="1" si="9"/>
        <v>2501321.8054531985</v>
      </c>
      <c r="O132" s="679">
        <f t="shared" ca="1" si="9"/>
        <v>1185090.0038702418</v>
      </c>
      <c r="P132" s="679">
        <f t="shared" ca="1" si="9"/>
        <v>1316231.8015829565</v>
      </c>
      <c r="Q132" s="679">
        <f t="shared" ca="1" si="9"/>
        <v>0</v>
      </c>
      <c r="R132" s="679">
        <f t="shared" ca="1" si="9"/>
        <v>0</v>
      </c>
      <c r="S132" t="str">
        <f t="shared" si="10"/>
        <v>ASR_COMP</v>
      </c>
      <c r="T132" s="957">
        <f t="shared" si="11"/>
        <v>44682</v>
      </c>
      <c r="U132" t="str">
        <f t="shared" si="12"/>
        <v>Unaudited</v>
      </c>
    </row>
    <row r="133" spans="1:21" x14ac:dyDescent="0.25">
      <c r="A133" t="s">
        <v>440</v>
      </c>
      <c r="B133" t="s">
        <v>1388</v>
      </c>
      <c r="C133" t="s">
        <v>1389</v>
      </c>
      <c r="D133" s="15">
        <v>1900</v>
      </c>
      <c r="E133" s="121">
        <v>1</v>
      </c>
      <c r="F133" t="s">
        <v>443</v>
      </c>
      <c r="G133" s="121">
        <v>274</v>
      </c>
      <c r="H133" t="s">
        <v>382</v>
      </c>
      <c r="I133" t="s">
        <v>491</v>
      </c>
      <c r="J133" t="s">
        <v>453</v>
      </c>
      <c r="K133" t="s">
        <v>438</v>
      </c>
      <c r="L133" s="756" t="s">
        <v>218</v>
      </c>
      <c r="M133" t="s">
        <v>28</v>
      </c>
      <c r="N133" s="679">
        <f t="shared" ca="1" si="9"/>
        <v>479048.22838987206</v>
      </c>
      <c r="O133" s="679">
        <f t="shared" ca="1" si="9"/>
        <v>226966.10472067003</v>
      </c>
      <c r="P133" s="679">
        <f t="shared" ca="1" si="9"/>
        <v>252082.123669202</v>
      </c>
      <c r="Q133" s="679">
        <f t="shared" ca="1" si="9"/>
        <v>0</v>
      </c>
      <c r="R133" s="679">
        <f t="shared" ca="1" si="9"/>
        <v>0</v>
      </c>
      <c r="S133" t="str">
        <f t="shared" si="10"/>
        <v>ASR_COMP</v>
      </c>
      <c r="T133" s="957">
        <f t="shared" si="11"/>
        <v>44682</v>
      </c>
      <c r="U133" t="str">
        <f t="shared" si="12"/>
        <v>Unaudited</v>
      </c>
    </row>
    <row r="134" spans="1:21" x14ac:dyDescent="0.25">
      <c r="A134" t="s">
        <v>440</v>
      </c>
      <c r="B134" t="s">
        <v>1388</v>
      </c>
      <c r="C134" t="s">
        <v>1389</v>
      </c>
      <c r="D134" s="15">
        <v>1900</v>
      </c>
      <c r="E134" s="121">
        <v>1</v>
      </c>
      <c r="F134" t="s">
        <v>443</v>
      </c>
      <c r="G134" s="121">
        <v>274</v>
      </c>
      <c r="H134" t="s">
        <v>382</v>
      </c>
      <c r="I134" t="s">
        <v>491</v>
      </c>
      <c r="J134" t="s">
        <v>439</v>
      </c>
      <c r="K134" t="s">
        <v>439</v>
      </c>
      <c r="L134" s="756" t="s">
        <v>84</v>
      </c>
      <c r="M134" t="s">
        <v>330</v>
      </c>
      <c r="N134" s="679">
        <f t="shared" ca="1" si="9"/>
        <v>0</v>
      </c>
      <c r="O134" s="679">
        <f t="shared" ca="1" si="9"/>
        <v>0</v>
      </c>
      <c r="P134" s="679">
        <f t="shared" ca="1" si="9"/>
        <v>0</v>
      </c>
      <c r="Q134" s="679">
        <f t="shared" ca="1" si="9"/>
        <v>0</v>
      </c>
      <c r="R134" s="679">
        <f t="shared" ca="1" si="9"/>
        <v>0</v>
      </c>
      <c r="S134" t="str">
        <f t="shared" si="10"/>
        <v>ASR_COMP</v>
      </c>
      <c r="T134" s="957">
        <f t="shared" si="11"/>
        <v>44682</v>
      </c>
      <c r="U134" t="str">
        <f t="shared" si="12"/>
        <v>Unaudited</v>
      </c>
    </row>
    <row r="135" spans="1:21" x14ac:dyDescent="0.25">
      <c r="A135" t="s">
        <v>440</v>
      </c>
      <c r="B135" t="s">
        <v>1388</v>
      </c>
      <c r="C135" t="s">
        <v>1389</v>
      </c>
      <c r="D135" s="15">
        <v>1900</v>
      </c>
      <c r="E135" s="121">
        <v>1</v>
      </c>
      <c r="F135" t="s">
        <v>443</v>
      </c>
      <c r="G135" s="121">
        <v>274</v>
      </c>
      <c r="H135" t="s">
        <v>382</v>
      </c>
      <c r="I135" t="s">
        <v>491</v>
      </c>
      <c r="J135" t="s">
        <v>439</v>
      </c>
      <c r="K135" t="s">
        <v>439</v>
      </c>
      <c r="L135" s="756" t="s">
        <v>85</v>
      </c>
      <c r="M135" t="s">
        <v>328</v>
      </c>
      <c r="N135" s="679">
        <f t="shared" ca="1" si="9"/>
        <v>0</v>
      </c>
      <c r="O135" s="679">
        <f t="shared" ca="1" si="9"/>
        <v>0</v>
      </c>
      <c r="P135" s="679">
        <f t="shared" ca="1" si="9"/>
        <v>0</v>
      </c>
      <c r="Q135" s="679">
        <f t="shared" ca="1" si="9"/>
        <v>0</v>
      </c>
      <c r="R135" s="679">
        <f t="shared" ca="1" si="9"/>
        <v>0</v>
      </c>
      <c r="S135" t="str">
        <f t="shared" si="10"/>
        <v>ASR_COMP</v>
      </c>
      <c r="T135" s="957">
        <f t="shared" si="11"/>
        <v>44682</v>
      </c>
      <c r="U135" t="str">
        <f t="shared" si="12"/>
        <v>Unaudited</v>
      </c>
    </row>
    <row r="136" spans="1:21" x14ac:dyDescent="0.25">
      <c r="A136" t="s">
        <v>440</v>
      </c>
      <c r="B136" t="s">
        <v>1388</v>
      </c>
      <c r="C136" t="s">
        <v>1389</v>
      </c>
      <c r="D136" s="15">
        <v>1900</v>
      </c>
      <c r="E136" s="121">
        <v>1</v>
      </c>
      <c r="F136" t="s">
        <v>443</v>
      </c>
      <c r="G136" s="121">
        <v>274</v>
      </c>
      <c r="H136" t="s">
        <v>382</v>
      </c>
      <c r="I136" t="s">
        <v>491</v>
      </c>
      <c r="J136" t="s">
        <v>439</v>
      </c>
      <c r="K136" t="s">
        <v>439</v>
      </c>
      <c r="L136" s="756" t="s">
        <v>86</v>
      </c>
      <c r="M136" t="s">
        <v>497</v>
      </c>
      <c r="N136" s="679">
        <f t="shared" ca="1" si="9"/>
        <v>0</v>
      </c>
      <c r="O136" s="679">
        <f t="shared" ca="1" si="9"/>
        <v>0</v>
      </c>
      <c r="P136" s="679">
        <f t="shared" ca="1" si="9"/>
        <v>0</v>
      </c>
      <c r="Q136" s="679">
        <f t="shared" ca="1" si="9"/>
        <v>0</v>
      </c>
      <c r="R136" s="679">
        <f t="shared" ca="1" si="9"/>
        <v>0</v>
      </c>
      <c r="S136" t="str">
        <f t="shared" si="10"/>
        <v>ASR_COMP</v>
      </c>
      <c r="T136" s="957">
        <f t="shared" si="11"/>
        <v>44682</v>
      </c>
      <c r="U136" t="str">
        <f t="shared" si="12"/>
        <v>Unaudited</v>
      </c>
    </row>
    <row r="137" spans="1:21" x14ac:dyDescent="0.25">
      <c r="A137" t="s">
        <v>440</v>
      </c>
      <c r="B137" t="s">
        <v>1388</v>
      </c>
      <c r="C137" t="s">
        <v>1389</v>
      </c>
      <c r="D137" s="15">
        <v>1900</v>
      </c>
      <c r="E137" s="121">
        <v>1</v>
      </c>
      <c r="F137" t="s">
        <v>443</v>
      </c>
      <c r="G137" s="121">
        <v>274</v>
      </c>
      <c r="H137" t="s">
        <v>382</v>
      </c>
      <c r="I137" t="s">
        <v>491</v>
      </c>
      <c r="J137" t="s">
        <v>439</v>
      </c>
      <c r="K137" t="s">
        <v>439</v>
      </c>
      <c r="L137" s="756" t="s">
        <v>87</v>
      </c>
      <c r="M137" t="s">
        <v>498</v>
      </c>
      <c r="N137" s="679">
        <f t="shared" ca="1" si="9"/>
        <v>0</v>
      </c>
      <c r="O137" s="679">
        <f t="shared" ca="1" si="9"/>
        <v>0</v>
      </c>
      <c r="P137" s="679">
        <f t="shared" ca="1" si="9"/>
        <v>0</v>
      </c>
      <c r="Q137" s="679">
        <f t="shared" ca="1" si="9"/>
        <v>0</v>
      </c>
      <c r="R137" s="679">
        <f t="shared" ca="1" si="9"/>
        <v>0</v>
      </c>
      <c r="S137" t="str">
        <f t="shared" si="10"/>
        <v>ASR_COMP</v>
      </c>
      <c r="T137" s="957">
        <f t="shared" si="11"/>
        <v>44682</v>
      </c>
      <c r="U137" t="str">
        <f t="shared" si="12"/>
        <v>Unaudited</v>
      </c>
    </row>
    <row r="138" spans="1:21" x14ac:dyDescent="0.25">
      <c r="A138" t="s">
        <v>440</v>
      </c>
      <c r="B138" t="s">
        <v>1388</v>
      </c>
      <c r="C138" t="s">
        <v>1389</v>
      </c>
      <c r="D138" s="15">
        <v>1900</v>
      </c>
      <c r="E138" s="121">
        <v>1</v>
      </c>
      <c r="F138" t="s">
        <v>443</v>
      </c>
      <c r="G138" s="121">
        <v>274</v>
      </c>
      <c r="H138" t="s">
        <v>382</v>
      </c>
      <c r="I138" t="s">
        <v>491</v>
      </c>
      <c r="J138" t="s">
        <v>439</v>
      </c>
      <c r="K138" t="s">
        <v>439</v>
      </c>
      <c r="L138" s="756" t="s">
        <v>216</v>
      </c>
      <c r="M138" t="s">
        <v>499</v>
      </c>
      <c r="N138" s="679">
        <f t="shared" ca="1" si="9"/>
        <v>0</v>
      </c>
      <c r="O138" s="679">
        <f t="shared" ca="1" si="9"/>
        <v>0</v>
      </c>
      <c r="P138" s="679">
        <f t="shared" ca="1" si="9"/>
        <v>0</v>
      </c>
      <c r="Q138" s="679">
        <f t="shared" ca="1" si="9"/>
        <v>0</v>
      </c>
      <c r="R138" s="679">
        <f t="shared" ca="1" si="9"/>
        <v>0</v>
      </c>
      <c r="S138" t="str">
        <f t="shared" si="10"/>
        <v>ASR_COMP</v>
      </c>
      <c r="T138" s="957">
        <f t="shared" si="11"/>
        <v>44682</v>
      </c>
      <c r="U138" t="str">
        <f t="shared" si="12"/>
        <v>Unaudited</v>
      </c>
    </row>
    <row r="139" spans="1:21" x14ac:dyDescent="0.25">
      <c r="A139" t="s">
        <v>440</v>
      </c>
      <c r="B139" t="s">
        <v>1388</v>
      </c>
      <c r="C139" t="s">
        <v>1389</v>
      </c>
      <c r="D139" s="15">
        <v>1900</v>
      </c>
      <c r="E139" s="121">
        <v>1</v>
      </c>
      <c r="F139" t="s">
        <v>443</v>
      </c>
      <c r="G139" s="121">
        <v>274</v>
      </c>
      <c r="H139" t="s">
        <v>382</v>
      </c>
      <c r="I139" t="s">
        <v>492</v>
      </c>
      <c r="J139" t="s">
        <v>26</v>
      </c>
      <c r="K139" t="s">
        <v>26</v>
      </c>
      <c r="L139" s="756" t="s">
        <v>207</v>
      </c>
      <c r="M139" t="s">
        <v>26</v>
      </c>
      <c r="N139" s="679">
        <f t="shared" ca="1" si="9"/>
        <v>-1730378.589175055</v>
      </c>
      <c r="O139" s="679">
        <f t="shared" ca="1" si="9"/>
        <v>0</v>
      </c>
      <c r="P139" s="679">
        <f t="shared" ca="1" si="9"/>
        <v>0</v>
      </c>
      <c r="Q139" s="679">
        <f t="shared" ca="1" si="9"/>
        <v>0</v>
      </c>
      <c r="R139" s="679">
        <f t="shared" ca="1" si="9"/>
        <v>0</v>
      </c>
      <c r="S139" t="str">
        <f t="shared" si="10"/>
        <v>ASR_COMP</v>
      </c>
      <c r="T139" s="957">
        <f t="shared" si="11"/>
        <v>44682</v>
      </c>
      <c r="U139" t="str">
        <f t="shared" si="12"/>
        <v>Unaudited</v>
      </c>
    </row>
    <row r="140" spans="1:21" x14ac:dyDescent="0.25">
      <c r="A140" t="s">
        <v>440</v>
      </c>
      <c r="B140" t="s">
        <v>1388</v>
      </c>
      <c r="C140" t="s">
        <v>1389</v>
      </c>
      <c r="D140" s="15">
        <v>1900</v>
      </c>
      <c r="E140" s="121">
        <v>1</v>
      </c>
      <c r="F140" t="s">
        <v>444</v>
      </c>
      <c r="G140" s="121">
        <v>366</v>
      </c>
      <c r="H140" t="s">
        <v>382</v>
      </c>
      <c r="I140" t="s">
        <v>435</v>
      </c>
      <c r="J140" t="s">
        <v>435</v>
      </c>
      <c r="K140" t="s">
        <v>435</v>
      </c>
      <c r="M140" t="s">
        <v>435</v>
      </c>
      <c r="N140" s="679">
        <f t="shared" ca="1" si="9"/>
        <v>124290</v>
      </c>
      <c r="O140" s="679">
        <f t="shared" ca="1" si="9"/>
        <v>55517.773396120363</v>
      </c>
      <c r="P140" s="679">
        <f t="shared" ca="1" si="9"/>
        <v>68772.226603879637</v>
      </c>
      <c r="Q140" s="679">
        <f t="shared" ca="1" si="9"/>
        <v>0</v>
      </c>
      <c r="R140" s="679">
        <f t="shared" ca="1" si="9"/>
        <v>0</v>
      </c>
      <c r="S140" t="str">
        <f t="shared" si="10"/>
        <v>ASR_COMP</v>
      </c>
      <c r="T140" s="957">
        <f t="shared" si="11"/>
        <v>44682</v>
      </c>
      <c r="U140" t="str">
        <f t="shared" si="12"/>
        <v>Unaudited</v>
      </c>
    </row>
    <row r="141" spans="1:21" x14ac:dyDescent="0.25">
      <c r="A141" t="s">
        <v>440</v>
      </c>
      <c r="B141" t="s">
        <v>1388</v>
      </c>
      <c r="C141" t="s">
        <v>1389</v>
      </c>
      <c r="D141" s="15">
        <v>1900</v>
      </c>
      <c r="E141" s="121">
        <v>1</v>
      </c>
      <c r="F141" t="s">
        <v>444</v>
      </c>
      <c r="G141" s="121">
        <v>366</v>
      </c>
      <c r="H141" t="s">
        <v>382</v>
      </c>
      <c r="I141" t="s">
        <v>490</v>
      </c>
      <c r="J141" t="s">
        <v>12</v>
      </c>
      <c r="K141" t="s">
        <v>12</v>
      </c>
      <c r="L141" s="756">
        <v>1.1000000000000001</v>
      </c>
      <c r="M141" t="s">
        <v>12</v>
      </c>
      <c r="N141" s="679">
        <f t="shared" ca="1" si="9"/>
        <v>485077875.0338847</v>
      </c>
      <c r="O141" s="679">
        <f t="shared" ca="1" si="9"/>
        <v>0</v>
      </c>
      <c r="P141" s="679">
        <f t="shared" ca="1" si="9"/>
        <v>0</v>
      </c>
      <c r="Q141" s="679">
        <f t="shared" ca="1" si="9"/>
        <v>0</v>
      </c>
      <c r="R141" s="679">
        <f t="shared" ca="1" si="9"/>
        <v>0</v>
      </c>
      <c r="S141" t="str">
        <f t="shared" si="10"/>
        <v>ASR_COMP</v>
      </c>
      <c r="T141" s="957">
        <f t="shared" si="11"/>
        <v>44682</v>
      </c>
      <c r="U141" t="str">
        <f t="shared" si="12"/>
        <v>Unaudited</v>
      </c>
    </row>
    <row r="142" spans="1:21" x14ac:dyDescent="0.25">
      <c r="A142" t="s">
        <v>440</v>
      </c>
      <c r="B142" t="s">
        <v>1388</v>
      </c>
      <c r="C142" t="s">
        <v>1389</v>
      </c>
      <c r="D142" s="15">
        <v>1900</v>
      </c>
      <c r="E142" s="121">
        <v>1</v>
      </c>
      <c r="F142" t="s">
        <v>444</v>
      </c>
      <c r="G142" s="121">
        <v>366</v>
      </c>
      <c r="H142" t="s">
        <v>382</v>
      </c>
      <c r="I142" t="s">
        <v>490</v>
      </c>
      <c r="J142" t="s">
        <v>12</v>
      </c>
      <c r="K142" t="s">
        <v>225</v>
      </c>
      <c r="L142" s="756">
        <v>1.2</v>
      </c>
      <c r="M142" t="s">
        <v>225</v>
      </c>
      <c r="N142" s="679">
        <f t="shared" ca="1" si="9"/>
        <v>0</v>
      </c>
      <c r="O142" s="679">
        <f t="shared" ca="1" si="9"/>
        <v>0</v>
      </c>
      <c r="P142" s="679">
        <f t="shared" ca="1" si="9"/>
        <v>0</v>
      </c>
      <c r="Q142" s="679">
        <f t="shared" ca="1" si="9"/>
        <v>0</v>
      </c>
      <c r="R142" s="679">
        <f t="shared" ca="1" si="9"/>
        <v>0</v>
      </c>
      <c r="S142" t="str">
        <f t="shared" si="10"/>
        <v>ASR_COMP</v>
      </c>
      <c r="T142" s="957">
        <f t="shared" si="11"/>
        <v>44682</v>
      </c>
      <c r="U142" t="str">
        <f t="shared" si="12"/>
        <v>Unaudited</v>
      </c>
    </row>
    <row r="143" spans="1:21" x14ac:dyDescent="0.25">
      <c r="A143" t="s">
        <v>440</v>
      </c>
      <c r="B143" t="s">
        <v>1388</v>
      </c>
      <c r="C143" t="s">
        <v>1389</v>
      </c>
      <c r="D143" s="15">
        <v>1900</v>
      </c>
      <c r="E143" s="121">
        <v>1</v>
      </c>
      <c r="F143" t="s">
        <v>444</v>
      </c>
      <c r="G143" s="121">
        <v>366</v>
      </c>
      <c r="H143" t="s">
        <v>382</v>
      </c>
      <c r="I143" t="s">
        <v>490</v>
      </c>
      <c r="J143" t="s">
        <v>12</v>
      </c>
      <c r="K143" t="s">
        <v>1326</v>
      </c>
      <c r="L143" s="756" t="s">
        <v>1322</v>
      </c>
      <c r="M143" t="s">
        <v>1326</v>
      </c>
      <c r="N143" s="679">
        <f t="shared" ca="1" si="9"/>
        <v>4109223.0999999996</v>
      </c>
      <c r="O143" s="679">
        <f t="shared" ca="1" si="9"/>
        <v>0</v>
      </c>
      <c r="P143" s="679">
        <f t="shared" ca="1" si="9"/>
        <v>0</v>
      </c>
      <c r="Q143" s="679">
        <f t="shared" ca="1" si="9"/>
        <v>0</v>
      </c>
      <c r="R143" s="679">
        <f t="shared" ca="1" si="9"/>
        <v>0</v>
      </c>
      <c r="S143" t="str">
        <f t="shared" si="10"/>
        <v>ASR_COMP</v>
      </c>
      <c r="T143" s="957">
        <f t="shared" si="11"/>
        <v>44682</v>
      </c>
      <c r="U143" t="str">
        <f t="shared" si="12"/>
        <v>Unaudited</v>
      </c>
    </row>
    <row r="144" spans="1:21" x14ac:dyDescent="0.25">
      <c r="A144" t="s">
        <v>440</v>
      </c>
      <c r="B144" t="s">
        <v>1388</v>
      </c>
      <c r="C144" t="s">
        <v>1389</v>
      </c>
      <c r="D144" s="15">
        <v>1900</v>
      </c>
      <c r="E144" s="121">
        <v>1</v>
      </c>
      <c r="F144" t="s">
        <v>444</v>
      </c>
      <c r="G144" s="121">
        <v>366</v>
      </c>
      <c r="H144" t="s">
        <v>382</v>
      </c>
      <c r="I144" t="s">
        <v>490</v>
      </c>
      <c r="J144" t="s">
        <v>12</v>
      </c>
      <c r="K144" t="s">
        <v>1328</v>
      </c>
      <c r="L144" s="756" t="s">
        <v>1327</v>
      </c>
      <c r="M144" t="s">
        <v>1328</v>
      </c>
      <c r="N144" s="679">
        <f t="shared" ca="1" si="9"/>
        <v>-1156412.2756391095</v>
      </c>
      <c r="O144" s="679">
        <f t="shared" ca="1" si="9"/>
        <v>0</v>
      </c>
      <c r="P144" s="679">
        <f t="shared" ca="1" si="9"/>
        <v>0</v>
      </c>
      <c r="Q144" s="679">
        <f t="shared" ca="1" si="9"/>
        <v>0</v>
      </c>
      <c r="R144" s="679">
        <f t="shared" ca="1" si="9"/>
        <v>0</v>
      </c>
      <c r="S144" t="str">
        <f t="shared" si="10"/>
        <v>ASR_COMP</v>
      </c>
      <c r="T144" s="957">
        <f t="shared" si="11"/>
        <v>44682</v>
      </c>
      <c r="U144" t="str">
        <f t="shared" si="12"/>
        <v>Unaudited</v>
      </c>
    </row>
    <row r="145" spans="1:21" x14ac:dyDescent="0.25">
      <c r="A145" t="s">
        <v>440</v>
      </c>
      <c r="B145" t="s">
        <v>1388</v>
      </c>
      <c r="C145" t="s">
        <v>1389</v>
      </c>
      <c r="D145" s="15">
        <v>1900</v>
      </c>
      <c r="E145" s="121">
        <v>1</v>
      </c>
      <c r="F145" t="s">
        <v>444</v>
      </c>
      <c r="G145" s="121">
        <v>366</v>
      </c>
      <c r="H145" t="s">
        <v>382</v>
      </c>
      <c r="I145" t="s">
        <v>490</v>
      </c>
      <c r="J145" t="s">
        <v>13</v>
      </c>
      <c r="K145" t="s">
        <v>13</v>
      </c>
      <c r="L145" s="756" t="s">
        <v>63</v>
      </c>
      <c r="M145" t="s">
        <v>13</v>
      </c>
      <c r="N145" s="679">
        <f t="shared" ca="1" si="9"/>
        <v>0</v>
      </c>
      <c r="O145" s="679">
        <f t="shared" ca="1" si="9"/>
        <v>0</v>
      </c>
      <c r="P145" s="679">
        <f t="shared" ca="1" si="9"/>
        <v>0</v>
      </c>
      <c r="Q145" s="679">
        <f t="shared" ca="1" si="9"/>
        <v>0</v>
      </c>
      <c r="R145" s="679">
        <f t="shared" ca="1" si="9"/>
        <v>0</v>
      </c>
      <c r="S145" t="str">
        <f t="shared" si="10"/>
        <v>ASR_COMP</v>
      </c>
      <c r="T145" s="957">
        <f t="shared" si="11"/>
        <v>44682</v>
      </c>
      <c r="U145" t="str">
        <f t="shared" si="12"/>
        <v>Unaudited</v>
      </c>
    </row>
    <row r="146" spans="1:21" x14ac:dyDescent="0.25">
      <c r="A146" t="s">
        <v>440</v>
      </c>
      <c r="B146" t="s">
        <v>1388</v>
      </c>
      <c r="C146" t="s">
        <v>1389</v>
      </c>
      <c r="D146" s="15">
        <v>1900</v>
      </c>
      <c r="E146" s="121">
        <v>1</v>
      </c>
      <c r="F146" t="s">
        <v>444</v>
      </c>
      <c r="G146" s="121">
        <v>366</v>
      </c>
      <c r="H146" t="s">
        <v>382</v>
      </c>
      <c r="I146" t="s">
        <v>491</v>
      </c>
      <c r="J146" t="s">
        <v>436</v>
      </c>
      <c r="K146" t="s">
        <v>799</v>
      </c>
      <c r="L146" s="756">
        <v>2.1</v>
      </c>
      <c r="M146" t="s">
        <v>734</v>
      </c>
      <c r="N146" s="679">
        <f t="shared" ca="1" si="9"/>
        <v>1335008</v>
      </c>
      <c r="O146" s="679">
        <f t="shared" ca="1" si="9"/>
        <v>1251372</v>
      </c>
      <c r="P146" s="679">
        <f t="shared" ca="1" si="9"/>
        <v>83636</v>
      </c>
      <c r="Q146" s="679">
        <f t="shared" ca="1" si="9"/>
        <v>0</v>
      </c>
      <c r="R146" s="679">
        <f t="shared" ca="1" si="9"/>
        <v>0</v>
      </c>
      <c r="S146" t="str">
        <f t="shared" si="10"/>
        <v>ASR_COMP</v>
      </c>
      <c r="T146" s="957">
        <f t="shared" si="11"/>
        <v>44682</v>
      </c>
      <c r="U146" t="str">
        <f t="shared" si="12"/>
        <v>Unaudited</v>
      </c>
    </row>
    <row r="147" spans="1:21" x14ac:dyDescent="0.25">
      <c r="A147" t="s">
        <v>440</v>
      </c>
      <c r="B147" t="s">
        <v>1388</v>
      </c>
      <c r="C147" t="s">
        <v>1389</v>
      </c>
      <c r="D147" s="15">
        <v>1900</v>
      </c>
      <c r="E147" s="121">
        <v>1</v>
      </c>
      <c r="F147" t="s">
        <v>444</v>
      </c>
      <c r="G147" s="121">
        <v>366</v>
      </c>
      <c r="H147" t="s">
        <v>382</v>
      </c>
      <c r="I147" t="s">
        <v>491</v>
      </c>
      <c r="J147" t="s">
        <v>436</v>
      </c>
      <c r="K147" t="s">
        <v>799</v>
      </c>
      <c r="L147" s="756">
        <v>2.2000000000000002</v>
      </c>
      <c r="M147" t="s">
        <v>735</v>
      </c>
      <c r="N147" s="679">
        <f t="shared" ca="1" si="9"/>
        <v>5856</v>
      </c>
      <c r="O147" s="679">
        <f t="shared" ca="1" si="9"/>
        <v>4878</v>
      </c>
      <c r="P147" s="679">
        <f t="shared" ca="1" si="9"/>
        <v>978</v>
      </c>
      <c r="Q147" s="679">
        <f t="shared" ca="1" si="9"/>
        <v>0</v>
      </c>
      <c r="R147" s="679">
        <f t="shared" ca="1" si="9"/>
        <v>0</v>
      </c>
      <c r="S147" t="str">
        <f t="shared" si="10"/>
        <v>ASR_COMP</v>
      </c>
      <c r="T147" s="957">
        <f t="shared" si="11"/>
        <v>44682</v>
      </c>
      <c r="U147" t="str">
        <f t="shared" si="12"/>
        <v>Unaudited</v>
      </c>
    </row>
    <row r="148" spans="1:21" x14ac:dyDescent="0.25">
      <c r="A148" t="s">
        <v>440</v>
      </c>
      <c r="B148" t="s">
        <v>1388</v>
      </c>
      <c r="C148" t="s">
        <v>1389</v>
      </c>
      <c r="D148" s="15">
        <v>1900</v>
      </c>
      <c r="E148" s="121">
        <v>1</v>
      </c>
      <c r="F148" t="s">
        <v>444</v>
      </c>
      <c r="G148" s="121">
        <v>366</v>
      </c>
      <c r="H148" t="s">
        <v>382</v>
      </c>
      <c r="I148" t="s">
        <v>491</v>
      </c>
      <c r="J148" t="s">
        <v>436</v>
      </c>
      <c r="K148" t="s">
        <v>799</v>
      </c>
      <c r="L148" s="756">
        <v>2.2999999999999998</v>
      </c>
      <c r="M148" t="s">
        <v>736</v>
      </c>
      <c r="N148" s="679">
        <f t="shared" ca="1" si="9"/>
        <v>307118136.32551211</v>
      </c>
      <c r="O148" s="679">
        <f t="shared" ca="1" si="9"/>
        <v>287467859.78453726</v>
      </c>
      <c r="P148" s="679">
        <f t="shared" ca="1" si="9"/>
        <v>19650276.540974852</v>
      </c>
      <c r="Q148" s="679">
        <f t="shared" ca="1" si="9"/>
        <v>0</v>
      </c>
      <c r="R148" s="679">
        <f t="shared" ca="1" si="9"/>
        <v>0</v>
      </c>
      <c r="S148" t="str">
        <f t="shared" si="10"/>
        <v>ASR_COMP</v>
      </c>
      <c r="T148" s="957">
        <f t="shared" si="11"/>
        <v>44682</v>
      </c>
      <c r="U148" t="str">
        <f t="shared" si="12"/>
        <v>Unaudited</v>
      </c>
    </row>
    <row r="149" spans="1:21" x14ac:dyDescent="0.25">
      <c r="A149" t="s">
        <v>440</v>
      </c>
      <c r="B149" t="s">
        <v>1388</v>
      </c>
      <c r="C149" t="s">
        <v>1389</v>
      </c>
      <c r="D149" s="15">
        <v>1900</v>
      </c>
      <c r="E149" s="121">
        <v>1</v>
      </c>
      <c r="F149" t="s">
        <v>444</v>
      </c>
      <c r="G149" s="121">
        <v>366</v>
      </c>
      <c r="H149" t="s">
        <v>382</v>
      </c>
      <c r="I149" t="s">
        <v>491</v>
      </c>
      <c r="J149" t="s">
        <v>436</v>
      </c>
      <c r="K149" t="s">
        <v>799</v>
      </c>
      <c r="L149" s="756">
        <v>2.4</v>
      </c>
      <c r="M149" t="s">
        <v>737</v>
      </c>
      <c r="N149" s="679">
        <f t="shared" ca="1" si="9"/>
        <v>1158851.8015130975</v>
      </c>
      <c r="O149" s="679">
        <f t="shared" ca="1" si="9"/>
        <v>992825.12758511247</v>
      </c>
      <c r="P149" s="679">
        <f t="shared" ca="1" si="9"/>
        <v>166026.67392798507</v>
      </c>
      <c r="Q149" s="679">
        <f t="shared" ca="1" si="9"/>
        <v>0</v>
      </c>
      <c r="R149" s="679">
        <f t="shared" ca="1" si="9"/>
        <v>0</v>
      </c>
      <c r="S149" t="str">
        <f t="shared" si="10"/>
        <v>ASR_COMP</v>
      </c>
      <c r="T149" s="957">
        <f t="shared" si="11"/>
        <v>44682</v>
      </c>
      <c r="U149" t="str">
        <f t="shared" si="12"/>
        <v>Unaudited</v>
      </c>
    </row>
    <row r="150" spans="1:21" x14ac:dyDescent="0.25">
      <c r="A150" t="s">
        <v>440</v>
      </c>
      <c r="B150" t="s">
        <v>1388</v>
      </c>
      <c r="C150" t="s">
        <v>1389</v>
      </c>
      <c r="D150" s="15">
        <v>1900</v>
      </c>
      <c r="E150" s="121">
        <v>1</v>
      </c>
      <c r="F150" t="s">
        <v>444</v>
      </c>
      <c r="G150" s="121">
        <v>366</v>
      </c>
      <c r="H150" t="s">
        <v>382</v>
      </c>
      <c r="I150" t="s">
        <v>491</v>
      </c>
      <c r="J150" t="s">
        <v>436</v>
      </c>
      <c r="K150" t="s">
        <v>799</v>
      </c>
      <c r="L150" s="756">
        <v>2.5</v>
      </c>
      <c r="M150" t="s">
        <v>779</v>
      </c>
      <c r="N150" s="679">
        <f t="shared" ca="1" si="9"/>
        <v>109459</v>
      </c>
      <c r="O150" s="679">
        <f t="shared" ca="1" si="9"/>
        <v>104842</v>
      </c>
      <c r="P150" s="679">
        <f t="shared" ca="1" si="9"/>
        <v>4617</v>
      </c>
      <c r="Q150" s="679">
        <f t="shared" ca="1" si="9"/>
        <v>0</v>
      </c>
      <c r="R150" s="679">
        <f t="shared" ca="1" si="9"/>
        <v>0</v>
      </c>
      <c r="S150" t="str">
        <f t="shared" si="10"/>
        <v>ASR_COMP</v>
      </c>
      <c r="T150" s="957">
        <f t="shared" si="11"/>
        <v>44682</v>
      </c>
      <c r="U150" t="str">
        <f t="shared" si="12"/>
        <v>Unaudited</v>
      </c>
    </row>
    <row r="151" spans="1:21" x14ac:dyDescent="0.25">
      <c r="A151" t="s">
        <v>440</v>
      </c>
      <c r="B151" t="s">
        <v>1388</v>
      </c>
      <c r="C151" t="s">
        <v>1389</v>
      </c>
      <c r="D151" s="15">
        <v>1900</v>
      </c>
      <c r="E151" s="121">
        <v>1</v>
      </c>
      <c r="F151" t="s">
        <v>444</v>
      </c>
      <c r="G151" s="121">
        <v>366</v>
      </c>
      <c r="H151" t="s">
        <v>382</v>
      </c>
      <c r="I151" t="s">
        <v>491</v>
      </c>
      <c r="J151" t="s">
        <v>436</v>
      </c>
      <c r="K151" t="s">
        <v>799</v>
      </c>
      <c r="L151" s="756">
        <v>2.6</v>
      </c>
      <c r="M151" t="s">
        <v>189</v>
      </c>
      <c r="N151" s="679">
        <f t="shared" ca="1" si="9"/>
        <v>23834923.985994838</v>
      </c>
      <c r="O151" s="679">
        <f t="shared" ca="1" si="9"/>
        <v>20959165.031172521</v>
      </c>
      <c r="P151" s="679">
        <f t="shared" ca="1" si="9"/>
        <v>2875758.9548223163</v>
      </c>
      <c r="Q151" s="679">
        <f t="shared" ca="1" si="9"/>
        <v>0</v>
      </c>
      <c r="R151" s="679">
        <f t="shared" ca="1" si="9"/>
        <v>0</v>
      </c>
      <c r="S151" t="str">
        <f t="shared" si="10"/>
        <v>ASR_COMP</v>
      </c>
      <c r="T151" s="957">
        <f t="shared" si="11"/>
        <v>44682</v>
      </c>
      <c r="U151" t="str">
        <f t="shared" si="12"/>
        <v>Unaudited</v>
      </c>
    </row>
    <row r="152" spans="1:21" x14ac:dyDescent="0.25">
      <c r="A152" t="s">
        <v>440</v>
      </c>
      <c r="B152" t="s">
        <v>1388</v>
      </c>
      <c r="C152" t="s">
        <v>1389</v>
      </c>
      <c r="D152" s="15">
        <v>1900</v>
      </c>
      <c r="E152" s="121">
        <v>1</v>
      </c>
      <c r="F152" t="s">
        <v>444</v>
      </c>
      <c r="G152" s="121">
        <v>366</v>
      </c>
      <c r="H152" t="s">
        <v>382</v>
      </c>
      <c r="I152" t="s">
        <v>491</v>
      </c>
      <c r="J152" t="s">
        <v>436</v>
      </c>
      <c r="K152" t="s">
        <v>799</v>
      </c>
      <c r="L152" s="756">
        <v>2.7</v>
      </c>
      <c r="M152" t="s">
        <v>800</v>
      </c>
      <c r="N152" s="679">
        <f t="shared" ca="1" si="9"/>
        <v>20234878.292164579</v>
      </c>
      <c r="O152" s="679">
        <f t="shared" ca="1" si="9"/>
        <v>18812182.782232791</v>
      </c>
      <c r="P152" s="679">
        <f t="shared" ca="1" si="9"/>
        <v>1422695.509931789</v>
      </c>
      <c r="Q152" s="679">
        <f t="shared" ca="1" si="9"/>
        <v>0</v>
      </c>
      <c r="R152" s="679">
        <f t="shared" ca="1" si="9"/>
        <v>0</v>
      </c>
      <c r="S152" t="str">
        <f t="shared" si="10"/>
        <v>ASR_COMP</v>
      </c>
      <c r="T152" s="957">
        <f t="shared" si="11"/>
        <v>44682</v>
      </c>
      <c r="U152" t="str">
        <f t="shared" si="12"/>
        <v>Unaudited</v>
      </c>
    </row>
    <row r="153" spans="1:21" x14ac:dyDescent="0.25">
      <c r="A153" t="s">
        <v>440</v>
      </c>
      <c r="B153" t="s">
        <v>1388</v>
      </c>
      <c r="C153" t="s">
        <v>1389</v>
      </c>
      <c r="D153" s="15">
        <v>1900</v>
      </c>
      <c r="E153" s="121">
        <v>1</v>
      </c>
      <c r="F153" t="s">
        <v>444</v>
      </c>
      <c r="G153" s="121">
        <v>366</v>
      </c>
      <c r="H153" t="s">
        <v>382</v>
      </c>
      <c r="I153" t="s">
        <v>491</v>
      </c>
      <c r="J153" t="s">
        <v>436</v>
      </c>
      <c r="K153" t="s">
        <v>799</v>
      </c>
      <c r="L153" s="756">
        <v>2.8</v>
      </c>
      <c r="M153" t="s">
        <v>801</v>
      </c>
      <c r="N153" s="679">
        <f t="shared" ca="1" si="9"/>
        <v>0</v>
      </c>
      <c r="O153" s="679">
        <f t="shared" ca="1" si="9"/>
        <v>0</v>
      </c>
      <c r="P153" s="679">
        <f t="shared" ca="1" si="9"/>
        <v>0</v>
      </c>
      <c r="Q153" s="679">
        <f t="shared" ca="1" si="9"/>
        <v>0</v>
      </c>
      <c r="R153" s="679">
        <f t="shared" ca="1" si="9"/>
        <v>0</v>
      </c>
      <c r="S153" t="str">
        <f t="shared" si="10"/>
        <v>ASR_COMP</v>
      </c>
      <c r="T153" s="957">
        <f t="shared" si="11"/>
        <v>44682</v>
      </c>
      <c r="U153" t="str">
        <f t="shared" si="12"/>
        <v>Unaudited</v>
      </c>
    </row>
    <row r="154" spans="1:21" x14ac:dyDescent="0.25">
      <c r="A154" t="s">
        <v>440</v>
      </c>
      <c r="B154" t="s">
        <v>1388</v>
      </c>
      <c r="C154" t="s">
        <v>1389</v>
      </c>
      <c r="D154" s="15">
        <v>1900</v>
      </c>
      <c r="E154" s="121">
        <v>1</v>
      </c>
      <c r="F154" t="s">
        <v>444</v>
      </c>
      <c r="G154" s="121">
        <v>366</v>
      </c>
      <c r="H154" t="s">
        <v>382</v>
      </c>
      <c r="I154" t="s">
        <v>491</v>
      </c>
      <c r="J154" t="s">
        <v>436</v>
      </c>
      <c r="K154" t="s">
        <v>799</v>
      </c>
      <c r="L154" s="756">
        <v>2.9</v>
      </c>
      <c r="M154" t="s">
        <v>782</v>
      </c>
      <c r="N154" s="679">
        <f t="shared" ca="1" si="9"/>
        <v>0</v>
      </c>
      <c r="O154" s="679">
        <f t="shared" ca="1" si="9"/>
        <v>0</v>
      </c>
      <c r="P154" s="679">
        <f t="shared" ca="1" si="9"/>
        <v>0</v>
      </c>
      <c r="Q154" s="679">
        <f t="shared" ca="1" si="9"/>
        <v>0</v>
      </c>
      <c r="R154" s="679">
        <f t="shared" ca="1" si="9"/>
        <v>0</v>
      </c>
      <c r="S154" t="str">
        <f t="shared" si="10"/>
        <v>ASR_COMP</v>
      </c>
      <c r="T154" s="957">
        <f t="shared" si="11"/>
        <v>44682</v>
      </c>
      <c r="U154" t="str">
        <f t="shared" si="12"/>
        <v>Unaudited</v>
      </c>
    </row>
    <row r="155" spans="1:21" x14ac:dyDescent="0.25">
      <c r="A155" t="s">
        <v>440</v>
      </c>
      <c r="B155" t="s">
        <v>1388</v>
      </c>
      <c r="C155" t="s">
        <v>1389</v>
      </c>
      <c r="D155" s="15">
        <v>1900</v>
      </c>
      <c r="E155" s="121">
        <v>1</v>
      </c>
      <c r="F155" t="s">
        <v>444</v>
      </c>
      <c r="G155" s="121">
        <v>366</v>
      </c>
      <c r="H155" t="s">
        <v>382</v>
      </c>
      <c r="I155" t="s">
        <v>491</v>
      </c>
      <c r="J155" t="s">
        <v>436</v>
      </c>
      <c r="K155" t="s">
        <v>226</v>
      </c>
      <c r="L155" s="756">
        <v>2.11</v>
      </c>
      <c r="M155" t="s">
        <v>231</v>
      </c>
      <c r="N155" s="679">
        <f t="shared" ca="1" si="9"/>
        <v>14563818.992550442</v>
      </c>
      <c r="O155" s="679">
        <f t="shared" ca="1" si="9"/>
        <v>2689175.2549258932</v>
      </c>
      <c r="P155" s="679">
        <f t="shared" ca="1" si="9"/>
        <v>11874643.737624548</v>
      </c>
      <c r="Q155" s="679">
        <f t="shared" ca="1" si="9"/>
        <v>0</v>
      </c>
      <c r="R155" s="679">
        <f t="shared" ca="1" si="9"/>
        <v>0</v>
      </c>
      <c r="S155" t="str">
        <f t="shared" si="10"/>
        <v>ASR_COMP</v>
      </c>
      <c r="T155" s="957">
        <f t="shared" si="11"/>
        <v>44682</v>
      </c>
      <c r="U155" t="str">
        <f t="shared" si="12"/>
        <v>Unaudited</v>
      </c>
    </row>
    <row r="156" spans="1:21" x14ac:dyDescent="0.25">
      <c r="A156" t="s">
        <v>440</v>
      </c>
      <c r="B156" t="s">
        <v>1388</v>
      </c>
      <c r="C156" t="s">
        <v>1389</v>
      </c>
      <c r="D156" s="15">
        <v>1900</v>
      </c>
      <c r="E156" s="121">
        <v>1</v>
      </c>
      <c r="F156" t="s">
        <v>444</v>
      </c>
      <c r="G156" s="121">
        <v>366</v>
      </c>
      <c r="H156" t="s">
        <v>382</v>
      </c>
      <c r="I156" t="s">
        <v>491</v>
      </c>
      <c r="J156" t="s">
        <v>436</v>
      </c>
      <c r="K156" t="s">
        <v>226</v>
      </c>
      <c r="L156" s="756">
        <v>2.12</v>
      </c>
      <c r="M156" t="s">
        <v>557</v>
      </c>
      <c r="N156" s="679">
        <f t="shared" ca="1" si="9"/>
        <v>55957706.027356356</v>
      </c>
      <c r="O156" s="679">
        <f t="shared" ca="1" si="9"/>
        <v>992418.07426064799</v>
      </c>
      <c r="P156" s="679">
        <f t="shared" ca="1" si="9"/>
        <v>54965287.953095712</v>
      </c>
      <c r="Q156" s="679">
        <f t="shared" ca="1" si="9"/>
        <v>0</v>
      </c>
      <c r="R156" s="679">
        <f t="shared" ca="1" si="9"/>
        <v>0</v>
      </c>
      <c r="S156" t="str">
        <f t="shared" si="10"/>
        <v>ASR_COMP</v>
      </c>
      <c r="T156" s="957">
        <f t="shared" si="11"/>
        <v>44682</v>
      </c>
      <c r="U156" t="str">
        <f t="shared" si="12"/>
        <v>Unaudited</v>
      </c>
    </row>
    <row r="157" spans="1:21" x14ac:dyDescent="0.25">
      <c r="A157" t="s">
        <v>440</v>
      </c>
      <c r="B157" t="s">
        <v>1388</v>
      </c>
      <c r="C157" t="s">
        <v>1389</v>
      </c>
      <c r="D157" s="15">
        <v>1900</v>
      </c>
      <c r="E157" s="121">
        <v>1</v>
      </c>
      <c r="F157" t="s">
        <v>444</v>
      </c>
      <c r="G157" s="121">
        <v>366</v>
      </c>
      <c r="H157" t="s">
        <v>382</v>
      </c>
      <c r="I157" t="s">
        <v>491</v>
      </c>
      <c r="J157" t="s">
        <v>436</v>
      </c>
      <c r="K157" t="s">
        <v>226</v>
      </c>
      <c r="L157" s="756">
        <v>2.13</v>
      </c>
      <c r="M157" t="s">
        <v>232</v>
      </c>
      <c r="N157" s="679">
        <f t="shared" ca="1" si="9"/>
        <v>7850137.4797004825</v>
      </c>
      <c r="O157" s="679">
        <f t="shared" ca="1" si="9"/>
        <v>254712.71735563397</v>
      </c>
      <c r="P157" s="679">
        <f t="shared" ca="1" si="9"/>
        <v>7595424.7623448484</v>
      </c>
      <c r="Q157" s="679">
        <f t="shared" ca="1" si="9"/>
        <v>0</v>
      </c>
      <c r="R157" s="679">
        <f t="shared" ca="1" si="9"/>
        <v>0</v>
      </c>
      <c r="S157" t="str">
        <f t="shared" si="10"/>
        <v>ASR_COMP</v>
      </c>
      <c r="T157" s="957">
        <f t="shared" si="11"/>
        <v>44682</v>
      </c>
      <c r="U157" t="str">
        <f t="shared" si="12"/>
        <v>Unaudited</v>
      </c>
    </row>
    <row r="158" spans="1:21" x14ac:dyDescent="0.25">
      <c r="A158" t="s">
        <v>440</v>
      </c>
      <c r="B158" t="s">
        <v>1388</v>
      </c>
      <c r="C158" t="s">
        <v>1389</v>
      </c>
      <c r="D158" s="15">
        <v>1900</v>
      </c>
      <c r="E158" s="121">
        <v>1</v>
      </c>
      <c r="F158" t="s">
        <v>444</v>
      </c>
      <c r="G158" s="121">
        <v>366</v>
      </c>
      <c r="H158" t="s">
        <v>382</v>
      </c>
      <c r="I158" t="s">
        <v>491</v>
      </c>
      <c r="J158" t="s">
        <v>436</v>
      </c>
      <c r="K158" t="s">
        <v>226</v>
      </c>
      <c r="L158" s="756">
        <v>2.14</v>
      </c>
      <c r="M158" t="s">
        <v>561</v>
      </c>
      <c r="N158" s="679">
        <f t="shared" ca="1" si="9"/>
        <v>3124416.9348104214</v>
      </c>
      <c r="O158" s="679">
        <f t="shared" ca="1" si="9"/>
        <v>2763024.9783963952</v>
      </c>
      <c r="P158" s="679">
        <f t="shared" ca="1" si="9"/>
        <v>361391.95641402644</v>
      </c>
      <c r="Q158" s="679">
        <f t="shared" ca="1" si="9"/>
        <v>0</v>
      </c>
      <c r="R158" s="679">
        <f t="shared" ca="1" si="9"/>
        <v>0</v>
      </c>
      <c r="S158" t="str">
        <f t="shared" si="10"/>
        <v>ASR_COMP</v>
      </c>
      <c r="T158" s="957">
        <f t="shared" si="11"/>
        <v>44682</v>
      </c>
      <c r="U158" t="str">
        <f t="shared" si="12"/>
        <v>Unaudited</v>
      </c>
    </row>
    <row r="159" spans="1:21" x14ac:dyDescent="0.25">
      <c r="A159" t="s">
        <v>440</v>
      </c>
      <c r="B159" t="s">
        <v>1388</v>
      </c>
      <c r="C159" t="s">
        <v>1389</v>
      </c>
      <c r="D159" s="15">
        <v>1900</v>
      </c>
      <c r="E159" s="121">
        <v>1</v>
      </c>
      <c r="F159" t="s">
        <v>444</v>
      </c>
      <c r="G159" s="121">
        <v>366</v>
      </c>
      <c r="H159" t="s">
        <v>382</v>
      </c>
      <c r="I159" t="s">
        <v>491</v>
      </c>
      <c r="J159" t="s">
        <v>436</v>
      </c>
      <c r="K159" t="s">
        <v>226</v>
      </c>
      <c r="L159" s="756">
        <v>2.15</v>
      </c>
      <c r="M159" t="s">
        <v>20</v>
      </c>
      <c r="N159" s="679">
        <f t="shared" ca="1" si="9"/>
        <v>2394117.2256728886</v>
      </c>
      <c r="O159" s="679">
        <f t="shared" ca="1" si="9"/>
        <v>1177028.9580022031</v>
      </c>
      <c r="P159" s="679">
        <f t="shared" ca="1" si="9"/>
        <v>1217088.2676706852</v>
      </c>
      <c r="Q159" s="679">
        <f t="shared" ca="1" si="9"/>
        <v>0</v>
      </c>
      <c r="R159" s="679">
        <f t="shared" ca="1" si="9"/>
        <v>0</v>
      </c>
      <c r="S159" t="str">
        <f t="shared" si="10"/>
        <v>ASR_COMP</v>
      </c>
      <c r="T159" s="957">
        <f t="shared" si="11"/>
        <v>44682</v>
      </c>
      <c r="U159" t="str">
        <f t="shared" si="12"/>
        <v>Unaudited</v>
      </c>
    </row>
    <row r="160" spans="1:21" x14ac:dyDescent="0.25">
      <c r="A160" t="s">
        <v>440</v>
      </c>
      <c r="B160" t="s">
        <v>1388</v>
      </c>
      <c r="C160" t="s">
        <v>1389</v>
      </c>
      <c r="D160" s="15">
        <v>1900</v>
      </c>
      <c r="E160" s="121">
        <v>1</v>
      </c>
      <c r="F160" t="s">
        <v>444</v>
      </c>
      <c r="G160" s="121">
        <v>366</v>
      </c>
      <c r="H160" t="s">
        <v>382</v>
      </c>
      <c r="I160" t="s">
        <v>491</v>
      </c>
      <c r="J160" t="s">
        <v>436</v>
      </c>
      <c r="K160" t="s">
        <v>226</v>
      </c>
      <c r="L160" s="756">
        <v>2.16</v>
      </c>
      <c r="M160" t="s">
        <v>802</v>
      </c>
      <c r="N160" s="679">
        <f t="shared" ca="1" si="9"/>
        <v>19094409.770421095</v>
      </c>
      <c r="O160" s="679">
        <f t="shared" ca="1" si="9"/>
        <v>9046654.4925947227</v>
      </c>
      <c r="P160" s="679">
        <f t="shared" ca="1" si="9"/>
        <v>10047755.277826371</v>
      </c>
      <c r="Q160" s="679">
        <f t="shared" ca="1" si="9"/>
        <v>0</v>
      </c>
      <c r="R160" s="679">
        <f t="shared" ca="1" si="9"/>
        <v>0</v>
      </c>
      <c r="S160" t="str">
        <f t="shared" si="10"/>
        <v>ASR_COMP</v>
      </c>
      <c r="T160" s="957">
        <f t="shared" si="11"/>
        <v>44682</v>
      </c>
      <c r="U160" t="str">
        <f t="shared" si="12"/>
        <v>Unaudited</v>
      </c>
    </row>
    <row r="161" spans="1:21" x14ac:dyDescent="0.25">
      <c r="A161" t="s">
        <v>440</v>
      </c>
      <c r="B161" t="s">
        <v>1388</v>
      </c>
      <c r="C161" t="s">
        <v>1389</v>
      </c>
      <c r="D161" s="15">
        <v>1900</v>
      </c>
      <c r="E161" s="121">
        <v>1</v>
      </c>
      <c r="F161" t="s">
        <v>444</v>
      </c>
      <c r="G161" s="121">
        <v>366</v>
      </c>
      <c r="H161" t="s">
        <v>382</v>
      </c>
      <c r="I161" t="s">
        <v>491</v>
      </c>
      <c r="J161" t="s">
        <v>436</v>
      </c>
      <c r="K161" t="s">
        <v>226</v>
      </c>
      <c r="L161" s="756">
        <v>2.17</v>
      </c>
      <c r="M161" t="s">
        <v>1055</v>
      </c>
      <c r="N161" s="679">
        <f t="shared" ca="1" si="9"/>
        <v>903660.50000001711</v>
      </c>
      <c r="O161" s="679">
        <f t="shared" ca="1" si="9"/>
        <v>15885.362365162104</v>
      </c>
      <c r="P161" s="679">
        <f t="shared" ca="1" si="9"/>
        <v>887775.137634855</v>
      </c>
      <c r="Q161" s="679">
        <f t="shared" ca="1" si="9"/>
        <v>0</v>
      </c>
      <c r="R161" s="679">
        <f t="shared" ca="1" si="9"/>
        <v>0</v>
      </c>
      <c r="S161" t="str">
        <f t="shared" si="10"/>
        <v>ASR_COMP</v>
      </c>
      <c r="T161" s="957">
        <f t="shared" si="11"/>
        <v>44682</v>
      </c>
      <c r="U161" t="str">
        <f t="shared" si="12"/>
        <v>Unaudited</v>
      </c>
    </row>
    <row r="162" spans="1:21" x14ac:dyDescent="0.25">
      <c r="A162" t="s">
        <v>440</v>
      </c>
      <c r="B162" t="s">
        <v>1388</v>
      </c>
      <c r="C162" t="s">
        <v>1389</v>
      </c>
      <c r="D162" s="15">
        <v>1900</v>
      </c>
      <c r="E162" s="121">
        <v>1</v>
      </c>
      <c r="F162" t="s">
        <v>444</v>
      </c>
      <c r="G162" s="121">
        <v>366</v>
      </c>
      <c r="H162" t="s">
        <v>382</v>
      </c>
      <c r="I162" t="s">
        <v>491</v>
      </c>
      <c r="J162" t="s">
        <v>436</v>
      </c>
      <c r="K162" t="s">
        <v>226</v>
      </c>
      <c r="L162" s="756">
        <v>2.1800000000000002</v>
      </c>
      <c r="M162" t="s">
        <v>653</v>
      </c>
      <c r="N162" s="679">
        <f t="shared" ca="1" si="9"/>
        <v>13155061.866436543</v>
      </c>
      <c r="O162" s="679">
        <f t="shared" ca="1" si="9"/>
        <v>1217224.47215772</v>
      </c>
      <c r="P162" s="679">
        <f t="shared" ca="1" si="9"/>
        <v>11937837.394278822</v>
      </c>
      <c r="Q162" s="679">
        <f t="shared" ca="1" si="9"/>
        <v>0</v>
      </c>
      <c r="R162" s="679">
        <f t="shared" ca="1" si="9"/>
        <v>0</v>
      </c>
      <c r="S162" t="str">
        <f t="shared" si="10"/>
        <v>ASR_COMP</v>
      </c>
      <c r="T162" s="957">
        <f t="shared" si="11"/>
        <v>44682</v>
      </c>
      <c r="U162" t="str">
        <f t="shared" si="12"/>
        <v>Unaudited</v>
      </c>
    </row>
    <row r="163" spans="1:21" x14ac:dyDescent="0.25">
      <c r="A163" t="s">
        <v>440</v>
      </c>
      <c r="B163" t="s">
        <v>1388</v>
      </c>
      <c r="C163" t="s">
        <v>1389</v>
      </c>
      <c r="D163" s="15">
        <v>1900</v>
      </c>
      <c r="E163" s="121">
        <v>1</v>
      </c>
      <c r="F163" t="s">
        <v>444</v>
      </c>
      <c r="G163" s="121">
        <v>366</v>
      </c>
      <c r="H163" t="s">
        <v>382</v>
      </c>
      <c r="I163" t="s">
        <v>491</v>
      </c>
      <c r="J163" t="s">
        <v>436</v>
      </c>
      <c r="K163" t="s">
        <v>226</v>
      </c>
      <c r="L163" s="756">
        <v>2.19</v>
      </c>
      <c r="M163" t="s">
        <v>221</v>
      </c>
      <c r="N163" s="679">
        <f t="shared" ca="1" si="9"/>
        <v>9611586.8599999808</v>
      </c>
      <c r="O163" s="679">
        <f t="shared" ca="1" si="9"/>
        <v>168961.17763483789</v>
      </c>
      <c r="P163" s="679">
        <f t="shared" ca="1" si="9"/>
        <v>9442625.6823651437</v>
      </c>
      <c r="Q163" s="679">
        <f t="shared" ca="1" si="9"/>
        <v>0</v>
      </c>
      <c r="R163" s="679">
        <f t="shared" ca="1" si="9"/>
        <v>0</v>
      </c>
      <c r="S163" t="str">
        <f t="shared" si="10"/>
        <v>ASR_COMP</v>
      </c>
      <c r="T163" s="957">
        <f t="shared" si="11"/>
        <v>44682</v>
      </c>
      <c r="U163" t="str">
        <f t="shared" si="12"/>
        <v>Unaudited</v>
      </c>
    </row>
    <row r="164" spans="1:21" x14ac:dyDescent="0.25">
      <c r="A164" t="s">
        <v>440</v>
      </c>
      <c r="B164" t="s">
        <v>1388</v>
      </c>
      <c r="C164" t="s">
        <v>1389</v>
      </c>
      <c r="D164" s="15">
        <v>1900</v>
      </c>
      <c r="E164" s="121">
        <v>1</v>
      </c>
      <c r="F164" t="s">
        <v>444</v>
      </c>
      <c r="G164" s="121">
        <v>366</v>
      </c>
      <c r="H164" t="s">
        <v>382</v>
      </c>
      <c r="I164" t="s">
        <v>491</v>
      </c>
      <c r="J164" t="s">
        <v>436</v>
      </c>
      <c r="K164" t="s">
        <v>226</v>
      </c>
      <c r="L164" s="756" t="s">
        <v>707</v>
      </c>
      <c r="M164" t="s">
        <v>233</v>
      </c>
      <c r="N164" s="679">
        <f t="shared" ca="1" si="9"/>
        <v>6005641.4078354361</v>
      </c>
      <c r="O164" s="679">
        <f t="shared" ca="1" si="9"/>
        <v>546897.88932539744</v>
      </c>
      <c r="P164" s="679">
        <f t="shared" ca="1" si="9"/>
        <v>5458743.518510039</v>
      </c>
      <c r="Q164" s="679">
        <f t="shared" ca="1" si="9"/>
        <v>0</v>
      </c>
      <c r="R164" s="679">
        <f t="shared" ca="1" si="9"/>
        <v>0</v>
      </c>
      <c r="S164" t="str">
        <f t="shared" si="10"/>
        <v>ASR_COMP</v>
      </c>
      <c r="T164" s="957">
        <f t="shared" si="11"/>
        <v>44682</v>
      </c>
      <c r="U164" t="str">
        <f t="shared" si="12"/>
        <v>Unaudited</v>
      </c>
    </row>
    <row r="165" spans="1:21" x14ac:dyDescent="0.25">
      <c r="A165" t="s">
        <v>440</v>
      </c>
      <c r="B165" t="s">
        <v>1388</v>
      </c>
      <c r="C165" t="s">
        <v>1389</v>
      </c>
      <c r="D165" s="15">
        <v>1900</v>
      </c>
      <c r="E165" s="121">
        <v>1</v>
      </c>
      <c r="F165" t="s">
        <v>444</v>
      </c>
      <c r="G165" s="121">
        <v>366</v>
      </c>
      <c r="H165" t="s">
        <v>382</v>
      </c>
      <c r="I165" t="s">
        <v>491</v>
      </c>
      <c r="J165" t="s">
        <v>436</v>
      </c>
      <c r="K165" t="s">
        <v>226</v>
      </c>
      <c r="L165" s="756">
        <v>2.21</v>
      </c>
      <c r="M165" t="s">
        <v>469</v>
      </c>
      <c r="N165" s="679">
        <f t="shared" ca="1" si="9"/>
        <v>145800.00000000003</v>
      </c>
      <c r="O165" s="679">
        <f t="shared" ca="1" si="9"/>
        <v>72917.715086195691</v>
      </c>
      <c r="P165" s="679">
        <f t="shared" ca="1" si="9"/>
        <v>72882.284913804338</v>
      </c>
      <c r="Q165" s="679">
        <f t="shared" ca="1" si="9"/>
        <v>0</v>
      </c>
      <c r="R165" s="679">
        <f t="shared" ca="1" si="9"/>
        <v>0</v>
      </c>
      <c r="S165" t="str">
        <f t="shared" si="10"/>
        <v>ASR_COMP</v>
      </c>
      <c r="T165" s="957">
        <f t="shared" si="11"/>
        <v>44682</v>
      </c>
      <c r="U165" t="str">
        <f t="shared" si="12"/>
        <v>Unaudited</v>
      </c>
    </row>
    <row r="166" spans="1:21" x14ac:dyDescent="0.25">
      <c r="A166" t="s">
        <v>440</v>
      </c>
      <c r="B166" t="s">
        <v>1388</v>
      </c>
      <c r="C166" t="s">
        <v>1389</v>
      </c>
      <c r="D166" s="15">
        <v>1900</v>
      </c>
      <c r="E166" s="121">
        <v>1</v>
      </c>
      <c r="F166" t="s">
        <v>444</v>
      </c>
      <c r="G166" s="121">
        <v>366</v>
      </c>
      <c r="H166" t="s">
        <v>382</v>
      </c>
      <c r="I166" t="s">
        <v>491</v>
      </c>
      <c r="J166" t="s">
        <v>436</v>
      </c>
      <c r="K166" t="s">
        <v>6</v>
      </c>
      <c r="L166" s="756" t="s">
        <v>70</v>
      </c>
      <c r="M166" t="s">
        <v>191</v>
      </c>
      <c r="N166" s="679">
        <f t="shared" ca="1" si="9"/>
        <v>299585.54863275494</v>
      </c>
      <c r="O166" s="679">
        <f t="shared" ca="1" si="9"/>
        <v>162087.46451705814</v>
      </c>
      <c r="P166" s="679">
        <f t="shared" ca="1" si="9"/>
        <v>137498.08411569681</v>
      </c>
      <c r="Q166" s="679">
        <f t="shared" ca="1" si="9"/>
        <v>0</v>
      </c>
      <c r="R166" s="679">
        <f t="shared" ca="1" si="9"/>
        <v>0</v>
      </c>
      <c r="S166" t="str">
        <f t="shared" si="10"/>
        <v>ASR_COMP</v>
      </c>
      <c r="T166" s="957">
        <f t="shared" si="11"/>
        <v>44682</v>
      </c>
      <c r="U166" t="str">
        <f t="shared" si="12"/>
        <v>Unaudited</v>
      </c>
    </row>
    <row r="167" spans="1:21" x14ac:dyDescent="0.25">
      <c r="A167" t="s">
        <v>440</v>
      </c>
      <c r="B167" t="s">
        <v>1388</v>
      </c>
      <c r="C167" t="s">
        <v>1389</v>
      </c>
      <c r="D167" s="15">
        <v>1900</v>
      </c>
      <c r="E167" s="121">
        <v>1</v>
      </c>
      <c r="F167" t="s">
        <v>444</v>
      </c>
      <c r="G167" s="121">
        <v>366</v>
      </c>
      <c r="H167" t="s">
        <v>382</v>
      </c>
      <c r="I167" t="s">
        <v>491</v>
      </c>
      <c r="J167" t="s">
        <v>436</v>
      </c>
      <c r="K167" t="s">
        <v>6</v>
      </c>
      <c r="L167" s="756" t="s">
        <v>71</v>
      </c>
      <c r="M167" t="s">
        <v>234</v>
      </c>
      <c r="N167" s="679">
        <f t="shared" ca="1" si="9"/>
        <v>150157.20000000001</v>
      </c>
      <c r="O167" s="679">
        <f t="shared" ca="1" si="9"/>
        <v>72851.296784295235</v>
      </c>
      <c r="P167" s="679">
        <f t="shared" ca="1" si="9"/>
        <v>77305.903215704762</v>
      </c>
      <c r="Q167" s="679">
        <f t="shared" ca="1" si="9"/>
        <v>0</v>
      </c>
      <c r="R167" s="679">
        <f t="shared" ca="1" si="9"/>
        <v>0</v>
      </c>
      <c r="S167" t="str">
        <f t="shared" si="10"/>
        <v>ASR_COMP</v>
      </c>
      <c r="T167" s="957">
        <f t="shared" si="11"/>
        <v>44682</v>
      </c>
      <c r="U167" t="str">
        <f t="shared" si="12"/>
        <v>Unaudited</v>
      </c>
    </row>
    <row r="168" spans="1:21" x14ac:dyDescent="0.25">
      <c r="A168" t="s">
        <v>440</v>
      </c>
      <c r="B168" t="s">
        <v>1388</v>
      </c>
      <c r="C168" t="s">
        <v>1389</v>
      </c>
      <c r="D168" s="15">
        <v>1900</v>
      </c>
      <c r="E168" s="121">
        <v>1</v>
      </c>
      <c r="F168" t="s">
        <v>444</v>
      </c>
      <c r="G168" s="121">
        <v>366</v>
      </c>
      <c r="H168" t="s">
        <v>382</v>
      </c>
      <c r="I168" t="s">
        <v>491</v>
      </c>
      <c r="J168" t="s">
        <v>436</v>
      </c>
      <c r="K168" t="s">
        <v>6</v>
      </c>
      <c r="L168" s="756" t="s">
        <v>72</v>
      </c>
      <c r="M168" t="s">
        <v>167</v>
      </c>
      <c r="N168" s="679">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79">
        <f t="shared" ca="1" si="13"/>
        <v>0</v>
      </c>
      <c r="P168" s="679">
        <f t="shared" ca="1" si="13"/>
        <v>0</v>
      </c>
      <c r="Q168" s="679">
        <f t="shared" ca="1" si="13"/>
        <v>0</v>
      </c>
      <c r="R168" s="679">
        <f t="shared" ca="1" si="13"/>
        <v>0</v>
      </c>
      <c r="S168" t="str">
        <f t="shared" si="10"/>
        <v>ASR_COMP</v>
      </c>
      <c r="T168" s="957">
        <f t="shared" si="11"/>
        <v>44682</v>
      </c>
      <c r="U168" t="str">
        <f t="shared" si="12"/>
        <v>Unaudited</v>
      </c>
    </row>
    <row r="169" spans="1:21" x14ac:dyDescent="0.25">
      <c r="A169" t="s">
        <v>440</v>
      </c>
      <c r="B169" t="s">
        <v>1388</v>
      </c>
      <c r="C169" t="s">
        <v>1389</v>
      </c>
      <c r="D169" s="15">
        <v>1900</v>
      </c>
      <c r="E169" s="121">
        <v>1</v>
      </c>
      <c r="F169" t="s">
        <v>444</v>
      </c>
      <c r="G169" s="121">
        <v>366</v>
      </c>
      <c r="H169" t="s">
        <v>382</v>
      </c>
      <c r="I169" t="s">
        <v>491</v>
      </c>
      <c r="J169" t="s">
        <v>436</v>
      </c>
      <c r="K169" t="s">
        <v>6</v>
      </c>
      <c r="L169" s="756">
        <v>3.4</v>
      </c>
      <c r="M169" t="s">
        <v>464</v>
      </c>
      <c r="N169" s="679">
        <f t="shared" ca="1" si="13"/>
        <v>371004.82000000007</v>
      </c>
      <c r="O169" s="679">
        <f t="shared" ca="1" si="13"/>
        <v>179999.24246206001</v>
      </c>
      <c r="P169" s="679">
        <f t="shared" ca="1" si="13"/>
        <v>191005.57753794003</v>
      </c>
      <c r="Q169" s="679">
        <f t="shared" ca="1" si="13"/>
        <v>0</v>
      </c>
      <c r="R169" s="679">
        <f t="shared" ca="1" si="13"/>
        <v>0</v>
      </c>
      <c r="S169" t="str">
        <f t="shared" si="10"/>
        <v>ASR_COMP</v>
      </c>
      <c r="T169" s="957">
        <f t="shared" si="11"/>
        <v>44682</v>
      </c>
      <c r="U169" t="str">
        <f t="shared" si="12"/>
        <v>Unaudited</v>
      </c>
    </row>
    <row r="170" spans="1:21" x14ac:dyDescent="0.25">
      <c r="A170" t="s">
        <v>440</v>
      </c>
      <c r="B170" t="s">
        <v>1388</v>
      </c>
      <c r="C170" t="s">
        <v>1389</v>
      </c>
      <c r="D170" s="15">
        <v>1900</v>
      </c>
      <c r="E170" s="121">
        <v>1</v>
      </c>
      <c r="F170" t="s">
        <v>444</v>
      </c>
      <c r="G170" s="121">
        <v>366</v>
      </c>
      <c r="H170" t="s">
        <v>382</v>
      </c>
      <c r="I170" t="s">
        <v>491</v>
      </c>
      <c r="J170" t="s">
        <v>436</v>
      </c>
      <c r="K170" t="s">
        <v>437</v>
      </c>
      <c r="L170" s="756">
        <v>4.5</v>
      </c>
      <c r="M170" t="s">
        <v>32</v>
      </c>
      <c r="N170" s="679">
        <f t="shared" ca="1" si="13"/>
        <v>0</v>
      </c>
      <c r="O170" s="679">
        <f t="shared" ca="1" si="13"/>
        <v>0</v>
      </c>
      <c r="P170" s="679">
        <f t="shared" ca="1" si="13"/>
        <v>0</v>
      </c>
      <c r="Q170" s="679">
        <f t="shared" ca="1" si="13"/>
        <v>0</v>
      </c>
      <c r="R170" s="679">
        <f t="shared" ca="1" si="13"/>
        <v>0</v>
      </c>
      <c r="S170" t="str">
        <f t="shared" si="10"/>
        <v>ASR_COMP</v>
      </c>
      <c r="T170" s="957">
        <f t="shared" si="11"/>
        <v>44682</v>
      </c>
      <c r="U170" t="str">
        <f t="shared" si="12"/>
        <v>Unaudited</v>
      </c>
    </row>
    <row r="171" spans="1:21" x14ac:dyDescent="0.25">
      <c r="A171" t="s">
        <v>440</v>
      </c>
      <c r="B171" t="s">
        <v>1388</v>
      </c>
      <c r="C171" t="s">
        <v>1389</v>
      </c>
      <c r="D171" s="15">
        <v>1900</v>
      </c>
      <c r="E171" s="121">
        <v>1</v>
      </c>
      <c r="F171" t="s">
        <v>444</v>
      </c>
      <c r="G171" s="121">
        <v>366</v>
      </c>
      <c r="H171" t="s">
        <v>382</v>
      </c>
      <c r="I171" t="s">
        <v>491</v>
      </c>
      <c r="J171" t="s">
        <v>436</v>
      </c>
      <c r="K171" t="s">
        <v>437</v>
      </c>
      <c r="L171" s="756" t="s">
        <v>947</v>
      </c>
      <c r="M171" t="s">
        <v>938</v>
      </c>
      <c r="N171" s="679">
        <f t="shared" ca="1" si="13"/>
        <v>0</v>
      </c>
      <c r="O171" s="679">
        <f t="shared" ca="1" si="13"/>
        <v>0</v>
      </c>
      <c r="P171" s="679">
        <f t="shared" ca="1" si="13"/>
        <v>0</v>
      </c>
      <c r="Q171" s="679">
        <f t="shared" ca="1" si="13"/>
        <v>0</v>
      </c>
      <c r="R171" s="679">
        <f t="shared" ca="1" si="13"/>
        <v>0</v>
      </c>
      <c r="S171" t="str">
        <f t="shared" si="10"/>
        <v>ASR_COMP</v>
      </c>
      <c r="T171" s="957">
        <f t="shared" si="11"/>
        <v>44682</v>
      </c>
      <c r="U171" t="str">
        <f t="shared" si="12"/>
        <v>Unaudited</v>
      </c>
    </row>
    <row r="172" spans="1:21" x14ac:dyDescent="0.25">
      <c r="A172" t="s">
        <v>440</v>
      </c>
      <c r="B172" t="s">
        <v>1388</v>
      </c>
      <c r="C172" t="s">
        <v>1389</v>
      </c>
      <c r="D172" s="15">
        <v>1900</v>
      </c>
      <c r="E172" s="121">
        <v>1</v>
      </c>
      <c r="F172" t="s">
        <v>444</v>
      </c>
      <c r="G172" s="121">
        <v>366</v>
      </c>
      <c r="H172" t="s">
        <v>382</v>
      </c>
      <c r="I172" t="s">
        <v>491</v>
      </c>
      <c r="J172" t="s">
        <v>436</v>
      </c>
      <c r="K172" t="s">
        <v>437</v>
      </c>
      <c r="L172" s="756" t="s">
        <v>196</v>
      </c>
      <c r="M172" t="s">
        <v>40</v>
      </c>
      <c r="N172" s="679">
        <f t="shared" ca="1" si="13"/>
        <v>0</v>
      </c>
      <c r="O172" s="679">
        <f t="shared" ca="1" si="13"/>
        <v>0</v>
      </c>
      <c r="P172" s="679">
        <f t="shared" ca="1" si="13"/>
        <v>0</v>
      </c>
      <c r="Q172" s="679">
        <f t="shared" ca="1" si="13"/>
        <v>0</v>
      </c>
      <c r="R172" s="679">
        <f t="shared" ca="1" si="13"/>
        <v>0</v>
      </c>
      <c r="S172" t="str">
        <f t="shared" si="10"/>
        <v>ASR_COMP</v>
      </c>
      <c r="T172" s="957">
        <f t="shared" si="11"/>
        <v>44682</v>
      </c>
      <c r="U172" t="str">
        <f t="shared" si="12"/>
        <v>Unaudited</v>
      </c>
    </row>
    <row r="173" spans="1:21" x14ac:dyDescent="0.25">
      <c r="A173" t="s">
        <v>440</v>
      </c>
      <c r="B173" t="s">
        <v>1388</v>
      </c>
      <c r="C173" t="s">
        <v>1389</v>
      </c>
      <c r="D173" s="15">
        <v>1900</v>
      </c>
      <c r="E173" s="121">
        <v>1</v>
      </c>
      <c r="F173" t="s">
        <v>444</v>
      </c>
      <c r="G173" s="121">
        <v>366</v>
      </c>
      <c r="H173" t="s">
        <v>382</v>
      </c>
      <c r="I173" t="s">
        <v>491</v>
      </c>
      <c r="J173" t="s">
        <v>436</v>
      </c>
      <c r="K173" t="s">
        <v>437</v>
      </c>
      <c r="L173" s="756" t="s">
        <v>195</v>
      </c>
      <c r="M173" t="s">
        <v>332</v>
      </c>
      <c r="N173" s="679">
        <f t="shared" ca="1" si="13"/>
        <v>0</v>
      </c>
      <c r="O173" s="679">
        <f t="shared" ca="1" si="13"/>
        <v>0</v>
      </c>
      <c r="P173" s="679">
        <f t="shared" ca="1" si="13"/>
        <v>0</v>
      </c>
      <c r="Q173" s="679">
        <f t="shared" ca="1" si="13"/>
        <v>0</v>
      </c>
      <c r="R173" s="679">
        <f t="shared" ca="1" si="13"/>
        <v>0</v>
      </c>
      <c r="S173" t="str">
        <f t="shared" si="10"/>
        <v>ASR_COMP</v>
      </c>
      <c r="T173" s="957">
        <f t="shared" si="11"/>
        <v>44682</v>
      </c>
      <c r="U173" t="str">
        <f t="shared" si="12"/>
        <v>Unaudited</v>
      </c>
    </row>
    <row r="174" spans="1:21" x14ac:dyDescent="0.25">
      <c r="A174" t="s">
        <v>440</v>
      </c>
      <c r="B174" t="s">
        <v>1388</v>
      </c>
      <c r="C174" t="s">
        <v>1389</v>
      </c>
      <c r="D174" s="15">
        <v>1900</v>
      </c>
      <c r="E174" s="121">
        <v>1</v>
      </c>
      <c r="F174" t="s">
        <v>444</v>
      </c>
      <c r="G174" s="121">
        <v>366</v>
      </c>
      <c r="H174" t="s">
        <v>382</v>
      </c>
      <c r="I174" t="s">
        <v>491</v>
      </c>
      <c r="J174" t="s">
        <v>453</v>
      </c>
      <c r="K174" t="s">
        <v>438</v>
      </c>
      <c r="L174" s="756" t="s">
        <v>79</v>
      </c>
      <c r="M174" t="s">
        <v>27</v>
      </c>
      <c r="N174" s="679">
        <f t="shared" ca="1" si="13"/>
        <v>15548220.015668083</v>
      </c>
      <c r="O174" s="679">
        <f t="shared" ca="1" si="13"/>
        <v>7366521.2042578291</v>
      </c>
      <c r="P174" s="679">
        <f t="shared" ca="1" si="13"/>
        <v>8181698.8114102539</v>
      </c>
      <c r="Q174" s="679">
        <f t="shared" ca="1" si="13"/>
        <v>0</v>
      </c>
      <c r="R174" s="679">
        <f t="shared" ca="1" si="13"/>
        <v>0</v>
      </c>
      <c r="S174" t="str">
        <f t="shared" si="10"/>
        <v>ASR_COMP</v>
      </c>
      <c r="T174" s="957">
        <f t="shared" si="11"/>
        <v>44682</v>
      </c>
      <c r="U174" t="str">
        <f t="shared" si="12"/>
        <v>Unaudited</v>
      </c>
    </row>
    <row r="175" spans="1:21" x14ac:dyDescent="0.25">
      <c r="A175" t="s">
        <v>440</v>
      </c>
      <c r="B175" t="s">
        <v>1388</v>
      </c>
      <c r="C175" t="s">
        <v>1389</v>
      </c>
      <c r="D175" s="15">
        <v>1900</v>
      </c>
      <c r="E175" s="121">
        <v>1</v>
      </c>
      <c r="F175" t="s">
        <v>444</v>
      </c>
      <c r="G175" s="121">
        <v>366</v>
      </c>
      <c r="H175" t="s">
        <v>382</v>
      </c>
      <c r="I175" t="s">
        <v>491</v>
      </c>
      <c r="J175" t="s">
        <v>453</v>
      </c>
      <c r="K175" t="s">
        <v>438</v>
      </c>
      <c r="L175" s="756" t="s">
        <v>80</v>
      </c>
      <c r="M175" t="s">
        <v>100</v>
      </c>
      <c r="N175" s="679">
        <f t="shared" ca="1" si="13"/>
        <v>1495621.3820031162</v>
      </c>
      <c r="O175" s="679">
        <f t="shared" ca="1" si="13"/>
        <v>708603.72524732049</v>
      </c>
      <c r="P175" s="679">
        <f t="shared" ca="1" si="13"/>
        <v>787017.65675579594</v>
      </c>
      <c r="Q175" s="679">
        <f t="shared" ca="1" si="13"/>
        <v>0</v>
      </c>
      <c r="R175" s="679">
        <f t="shared" ca="1" si="13"/>
        <v>0</v>
      </c>
      <c r="S175" t="str">
        <f t="shared" si="10"/>
        <v>ASR_COMP</v>
      </c>
      <c r="T175" s="957">
        <f t="shared" si="11"/>
        <v>44682</v>
      </c>
      <c r="U175" t="str">
        <f t="shared" si="12"/>
        <v>Unaudited</v>
      </c>
    </row>
    <row r="176" spans="1:21" x14ac:dyDescent="0.25">
      <c r="A176" t="s">
        <v>440</v>
      </c>
      <c r="B176" t="s">
        <v>1388</v>
      </c>
      <c r="C176" t="s">
        <v>1389</v>
      </c>
      <c r="D176" s="15">
        <v>1900</v>
      </c>
      <c r="E176" s="121">
        <v>1</v>
      </c>
      <c r="F176" t="s">
        <v>444</v>
      </c>
      <c r="G176" s="121">
        <v>366</v>
      </c>
      <c r="H176" t="s">
        <v>382</v>
      </c>
      <c r="I176" t="s">
        <v>491</v>
      </c>
      <c r="J176" t="s">
        <v>453</v>
      </c>
      <c r="K176" t="s">
        <v>438</v>
      </c>
      <c r="L176" s="756" t="s">
        <v>81</v>
      </c>
      <c r="M176" t="s">
        <v>101</v>
      </c>
      <c r="N176" s="679">
        <f t="shared" ca="1" si="13"/>
        <v>1420611.5393535593</v>
      </c>
      <c r="O176" s="679">
        <f t="shared" ca="1" si="13"/>
        <v>673065.14939431706</v>
      </c>
      <c r="P176" s="679">
        <f t="shared" ca="1" si="13"/>
        <v>747546.38995924219</v>
      </c>
      <c r="Q176" s="679">
        <f t="shared" ca="1" si="13"/>
        <v>0</v>
      </c>
      <c r="R176" s="679">
        <f t="shared" ca="1" si="13"/>
        <v>0</v>
      </c>
      <c r="S176" t="str">
        <f t="shared" si="10"/>
        <v>ASR_COMP</v>
      </c>
      <c r="T176" s="957">
        <f t="shared" si="11"/>
        <v>44682</v>
      </c>
      <c r="U176" t="str">
        <f t="shared" si="12"/>
        <v>Unaudited</v>
      </c>
    </row>
    <row r="177" spans="1:21" x14ac:dyDescent="0.25">
      <c r="A177" t="s">
        <v>440</v>
      </c>
      <c r="B177" t="s">
        <v>1388</v>
      </c>
      <c r="C177" t="s">
        <v>1389</v>
      </c>
      <c r="D177" s="15">
        <v>1900</v>
      </c>
      <c r="E177" s="121">
        <v>1</v>
      </c>
      <c r="F177" t="s">
        <v>444</v>
      </c>
      <c r="G177" s="121">
        <v>366</v>
      </c>
      <c r="H177" t="s">
        <v>382</v>
      </c>
      <c r="I177" t="s">
        <v>491</v>
      </c>
      <c r="J177" t="s">
        <v>453</v>
      </c>
      <c r="K177" t="s">
        <v>438</v>
      </c>
      <c r="L177" s="756" t="s">
        <v>82</v>
      </c>
      <c r="M177" t="s">
        <v>102</v>
      </c>
      <c r="N177" s="679">
        <f t="shared" ca="1" si="13"/>
        <v>962199.76325279521</v>
      </c>
      <c r="O177" s="679">
        <f t="shared" ca="1" si="13"/>
        <v>455876.29655297322</v>
      </c>
      <c r="P177" s="679">
        <f t="shared" ca="1" si="13"/>
        <v>506323.46669982182</v>
      </c>
      <c r="Q177" s="679">
        <f t="shared" ca="1" si="13"/>
        <v>0</v>
      </c>
      <c r="R177" s="679">
        <f t="shared" ca="1" si="13"/>
        <v>0</v>
      </c>
      <c r="S177" t="str">
        <f t="shared" si="10"/>
        <v>ASR_COMP</v>
      </c>
      <c r="T177" s="957">
        <f t="shared" si="11"/>
        <v>44682</v>
      </c>
      <c r="U177" t="str">
        <f t="shared" si="12"/>
        <v>Unaudited</v>
      </c>
    </row>
    <row r="178" spans="1:21" x14ac:dyDescent="0.25">
      <c r="A178" t="s">
        <v>440</v>
      </c>
      <c r="B178" t="s">
        <v>1388</v>
      </c>
      <c r="C178" t="s">
        <v>1389</v>
      </c>
      <c r="D178" s="15">
        <v>1900</v>
      </c>
      <c r="E178" s="121">
        <v>1</v>
      </c>
      <c r="F178" t="s">
        <v>444</v>
      </c>
      <c r="G178" s="121">
        <v>366</v>
      </c>
      <c r="H178" t="s">
        <v>382</v>
      </c>
      <c r="I178" t="s">
        <v>491</v>
      </c>
      <c r="J178" t="s">
        <v>453</v>
      </c>
      <c r="K178" t="s">
        <v>438</v>
      </c>
      <c r="L178" s="756" t="s">
        <v>219</v>
      </c>
      <c r="M178" t="s">
        <v>103</v>
      </c>
      <c r="N178" s="679">
        <f t="shared" ca="1" si="13"/>
        <v>3523911.1983871567</v>
      </c>
      <c r="O178" s="679">
        <f t="shared" ca="1" si="13"/>
        <v>1669578.0313554555</v>
      </c>
      <c r="P178" s="679">
        <f t="shared" ca="1" si="13"/>
        <v>1854333.1670317012</v>
      </c>
      <c r="Q178" s="679">
        <f t="shared" ca="1" si="13"/>
        <v>0</v>
      </c>
      <c r="R178" s="679">
        <f t="shared" ca="1" si="13"/>
        <v>0</v>
      </c>
      <c r="S178" t="str">
        <f t="shared" si="10"/>
        <v>ASR_COMP</v>
      </c>
      <c r="T178" s="957">
        <f t="shared" si="11"/>
        <v>44682</v>
      </c>
      <c r="U178" t="str">
        <f t="shared" si="12"/>
        <v>Unaudited</v>
      </c>
    </row>
    <row r="179" spans="1:21" x14ac:dyDescent="0.25">
      <c r="A179" t="s">
        <v>440</v>
      </c>
      <c r="B179" t="s">
        <v>1388</v>
      </c>
      <c r="C179" t="s">
        <v>1389</v>
      </c>
      <c r="D179" s="15">
        <v>1900</v>
      </c>
      <c r="E179" s="121">
        <v>1</v>
      </c>
      <c r="F179" t="s">
        <v>444</v>
      </c>
      <c r="G179" s="121">
        <v>366</v>
      </c>
      <c r="H179" t="s">
        <v>382</v>
      </c>
      <c r="I179" t="s">
        <v>491</v>
      </c>
      <c r="J179" t="s">
        <v>453</v>
      </c>
      <c r="K179" t="s">
        <v>438</v>
      </c>
      <c r="L179" s="756" t="s">
        <v>218</v>
      </c>
      <c r="M179" t="s">
        <v>28</v>
      </c>
      <c r="N179" s="679">
        <f t="shared" ca="1" si="13"/>
        <v>674892.53598248551</v>
      </c>
      <c r="O179" s="679">
        <f t="shared" ca="1" si="13"/>
        <v>319754.2980418583</v>
      </c>
      <c r="P179" s="679">
        <f t="shared" ca="1" si="13"/>
        <v>355138.23794062727</v>
      </c>
      <c r="Q179" s="679">
        <f t="shared" ca="1" si="13"/>
        <v>0</v>
      </c>
      <c r="R179" s="679">
        <f t="shared" ca="1" si="13"/>
        <v>0</v>
      </c>
      <c r="S179" t="str">
        <f t="shared" si="10"/>
        <v>ASR_COMP</v>
      </c>
      <c r="T179" s="957">
        <f t="shared" si="11"/>
        <v>44682</v>
      </c>
      <c r="U179" t="str">
        <f t="shared" si="12"/>
        <v>Unaudited</v>
      </c>
    </row>
    <row r="180" spans="1:21" x14ac:dyDescent="0.25">
      <c r="A180" t="s">
        <v>440</v>
      </c>
      <c r="B180" t="s">
        <v>1388</v>
      </c>
      <c r="C180" t="s">
        <v>1389</v>
      </c>
      <c r="D180" s="15">
        <v>1900</v>
      </c>
      <c r="E180" s="121">
        <v>1</v>
      </c>
      <c r="F180" t="s">
        <v>444</v>
      </c>
      <c r="G180" s="121">
        <v>366</v>
      </c>
      <c r="H180" t="s">
        <v>382</v>
      </c>
      <c r="I180" t="s">
        <v>491</v>
      </c>
      <c r="J180" t="s">
        <v>439</v>
      </c>
      <c r="K180" t="s">
        <v>439</v>
      </c>
      <c r="L180" s="756" t="s">
        <v>84</v>
      </c>
      <c r="M180" t="s">
        <v>330</v>
      </c>
      <c r="N180" s="679">
        <f t="shared" ca="1" si="13"/>
        <v>0</v>
      </c>
      <c r="O180" s="679">
        <f t="shared" ca="1" si="13"/>
        <v>0</v>
      </c>
      <c r="P180" s="679">
        <f t="shared" ca="1" si="13"/>
        <v>0</v>
      </c>
      <c r="Q180" s="679">
        <f t="shared" ca="1" si="13"/>
        <v>0</v>
      </c>
      <c r="R180" s="679">
        <f t="shared" ca="1" si="13"/>
        <v>0</v>
      </c>
      <c r="S180" t="str">
        <f t="shared" si="10"/>
        <v>ASR_COMP</v>
      </c>
      <c r="T180" s="957">
        <f t="shared" si="11"/>
        <v>44682</v>
      </c>
      <c r="U180" t="str">
        <f t="shared" si="12"/>
        <v>Unaudited</v>
      </c>
    </row>
    <row r="181" spans="1:21" x14ac:dyDescent="0.25">
      <c r="A181" t="s">
        <v>440</v>
      </c>
      <c r="B181" t="s">
        <v>1388</v>
      </c>
      <c r="C181" t="s">
        <v>1389</v>
      </c>
      <c r="D181" s="15">
        <v>1900</v>
      </c>
      <c r="E181" s="121">
        <v>1</v>
      </c>
      <c r="F181" t="s">
        <v>444</v>
      </c>
      <c r="G181" s="121">
        <v>366</v>
      </c>
      <c r="H181" t="s">
        <v>382</v>
      </c>
      <c r="I181" t="s">
        <v>491</v>
      </c>
      <c r="J181" t="s">
        <v>439</v>
      </c>
      <c r="K181" t="s">
        <v>439</v>
      </c>
      <c r="L181" s="756" t="s">
        <v>85</v>
      </c>
      <c r="M181" t="s">
        <v>328</v>
      </c>
      <c r="N181" s="679">
        <f t="shared" ca="1" si="13"/>
        <v>0</v>
      </c>
      <c r="O181" s="679">
        <f t="shared" ca="1" si="13"/>
        <v>0</v>
      </c>
      <c r="P181" s="679">
        <f t="shared" ca="1" si="13"/>
        <v>0</v>
      </c>
      <c r="Q181" s="679">
        <f t="shared" ca="1" si="13"/>
        <v>0</v>
      </c>
      <c r="R181" s="679">
        <f t="shared" ca="1" si="13"/>
        <v>0</v>
      </c>
      <c r="S181" t="str">
        <f t="shared" si="10"/>
        <v>ASR_COMP</v>
      </c>
      <c r="T181" s="957">
        <f t="shared" si="11"/>
        <v>44682</v>
      </c>
      <c r="U181" t="str">
        <f t="shared" si="12"/>
        <v>Unaudited</v>
      </c>
    </row>
    <row r="182" spans="1:21" x14ac:dyDescent="0.25">
      <c r="A182" t="s">
        <v>440</v>
      </c>
      <c r="B182" t="s">
        <v>1388</v>
      </c>
      <c r="C182" t="s">
        <v>1389</v>
      </c>
      <c r="D182" s="15">
        <v>1900</v>
      </c>
      <c r="E182" s="121">
        <v>1</v>
      </c>
      <c r="F182" t="s">
        <v>444</v>
      </c>
      <c r="G182" s="121">
        <v>366</v>
      </c>
      <c r="H182" t="s">
        <v>382</v>
      </c>
      <c r="I182" t="s">
        <v>491</v>
      </c>
      <c r="J182" t="s">
        <v>439</v>
      </c>
      <c r="K182" t="s">
        <v>439</v>
      </c>
      <c r="L182" s="756" t="s">
        <v>86</v>
      </c>
      <c r="M182" t="s">
        <v>497</v>
      </c>
      <c r="N182" s="679">
        <f t="shared" ca="1" si="13"/>
        <v>0</v>
      </c>
      <c r="O182" s="679">
        <f t="shared" ca="1" si="13"/>
        <v>0</v>
      </c>
      <c r="P182" s="679">
        <f t="shared" ca="1" si="13"/>
        <v>0</v>
      </c>
      <c r="Q182" s="679">
        <f t="shared" ca="1" si="13"/>
        <v>0</v>
      </c>
      <c r="R182" s="679">
        <f t="shared" ca="1" si="13"/>
        <v>0</v>
      </c>
      <c r="S182" t="str">
        <f t="shared" si="10"/>
        <v>ASR_COMP</v>
      </c>
      <c r="T182" s="957">
        <f t="shared" si="11"/>
        <v>44682</v>
      </c>
      <c r="U182" t="str">
        <f t="shared" si="12"/>
        <v>Unaudited</v>
      </c>
    </row>
    <row r="183" spans="1:21" x14ac:dyDescent="0.25">
      <c r="A183" t="s">
        <v>440</v>
      </c>
      <c r="B183" t="s">
        <v>1388</v>
      </c>
      <c r="C183" t="s">
        <v>1389</v>
      </c>
      <c r="D183" s="15">
        <v>1900</v>
      </c>
      <c r="E183" s="121">
        <v>1</v>
      </c>
      <c r="F183" t="s">
        <v>444</v>
      </c>
      <c r="G183" s="121">
        <v>366</v>
      </c>
      <c r="H183" t="s">
        <v>382</v>
      </c>
      <c r="I183" t="s">
        <v>491</v>
      </c>
      <c r="J183" t="s">
        <v>439</v>
      </c>
      <c r="K183" t="s">
        <v>439</v>
      </c>
      <c r="L183" s="756" t="s">
        <v>87</v>
      </c>
      <c r="M183" t="s">
        <v>498</v>
      </c>
      <c r="N183" s="679">
        <f t="shared" ca="1" si="13"/>
        <v>0</v>
      </c>
      <c r="O183" s="679">
        <f t="shared" ca="1" si="13"/>
        <v>0</v>
      </c>
      <c r="P183" s="679">
        <f t="shared" ca="1" si="13"/>
        <v>0</v>
      </c>
      <c r="Q183" s="679">
        <f t="shared" ca="1" si="13"/>
        <v>0</v>
      </c>
      <c r="R183" s="679">
        <f t="shared" ca="1" si="13"/>
        <v>0</v>
      </c>
      <c r="S183" t="str">
        <f t="shared" si="10"/>
        <v>ASR_COMP</v>
      </c>
      <c r="T183" s="957">
        <f t="shared" si="11"/>
        <v>44682</v>
      </c>
      <c r="U183" t="str">
        <f t="shared" si="12"/>
        <v>Unaudited</v>
      </c>
    </row>
    <row r="184" spans="1:21" x14ac:dyDescent="0.25">
      <c r="A184" t="s">
        <v>440</v>
      </c>
      <c r="B184" t="s">
        <v>1388</v>
      </c>
      <c r="C184" t="s">
        <v>1389</v>
      </c>
      <c r="D184" s="15">
        <v>1900</v>
      </c>
      <c r="E184" s="121">
        <v>1</v>
      </c>
      <c r="F184" t="s">
        <v>444</v>
      </c>
      <c r="G184" s="121">
        <v>366</v>
      </c>
      <c r="H184" t="s">
        <v>382</v>
      </c>
      <c r="I184" t="s">
        <v>491</v>
      </c>
      <c r="J184" t="s">
        <v>439</v>
      </c>
      <c r="K184" t="s">
        <v>439</v>
      </c>
      <c r="L184" s="756" t="s">
        <v>216</v>
      </c>
      <c r="M184" t="s">
        <v>499</v>
      </c>
      <c r="N184" s="679">
        <f t="shared" ca="1" si="13"/>
        <v>0</v>
      </c>
      <c r="O184" s="679">
        <f t="shared" ca="1" si="13"/>
        <v>0</v>
      </c>
      <c r="P184" s="679">
        <f t="shared" ca="1" si="13"/>
        <v>0</v>
      </c>
      <c r="Q184" s="679">
        <f t="shared" ca="1" si="13"/>
        <v>0</v>
      </c>
      <c r="R184" s="679">
        <f t="shared" ca="1" si="13"/>
        <v>0</v>
      </c>
      <c r="S184" t="str">
        <f t="shared" si="10"/>
        <v>ASR_COMP</v>
      </c>
      <c r="T184" s="957">
        <f t="shared" si="11"/>
        <v>44682</v>
      </c>
      <c r="U184" t="str">
        <f t="shared" si="12"/>
        <v>Unaudited</v>
      </c>
    </row>
    <row r="185" spans="1:21" x14ac:dyDescent="0.25">
      <c r="A185" t="s">
        <v>440</v>
      </c>
      <c r="B185" t="s">
        <v>1388</v>
      </c>
      <c r="C185" t="s">
        <v>1389</v>
      </c>
      <c r="D185" s="15">
        <v>1900</v>
      </c>
      <c r="E185" s="121">
        <v>1</v>
      </c>
      <c r="F185" t="s">
        <v>444</v>
      </c>
      <c r="G185" s="121">
        <v>366</v>
      </c>
      <c r="H185" t="s">
        <v>382</v>
      </c>
      <c r="I185" t="s">
        <v>492</v>
      </c>
      <c r="J185" t="s">
        <v>26</v>
      </c>
      <c r="K185" t="s">
        <v>26</v>
      </c>
      <c r="L185" s="756" t="s">
        <v>207</v>
      </c>
      <c r="M185" t="s">
        <v>26</v>
      </c>
      <c r="N185" s="679">
        <f t="shared" ca="1" si="13"/>
        <v>-5801971.0504357293</v>
      </c>
      <c r="O185" s="679">
        <f t="shared" ca="1" si="13"/>
        <v>0</v>
      </c>
      <c r="P185" s="679">
        <f t="shared" ca="1" si="13"/>
        <v>0</v>
      </c>
      <c r="Q185" s="679">
        <f t="shared" ca="1" si="13"/>
        <v>0</v>
      </c>
      <c r="R185" s="679">
        <f t="shared" ca="1" si="13"/>
        <v>0</v>
      </c>
      <c r="S185" t="str">
        <f t="shared" si="10"/>
        <v>ASR_COMP</v>
      </c>
      <c r="T185" s="957">
        <f t="shared" si="11"/>
        <v>44682</v>
      </c>
      <c r="U185" t="str">
        <f t="shared" si="12"/>
        <v>Unaudited</v>
      </c>
    </row>
    <row r="186" spans="1:21" x14ac:dyDescent="0.25">
      <c r="A186" t="s">
        <v>440</v>
      </c>
      <c r="B186" t="s">
        <v>1388</v>
      </c>
      <c r="C186" t="s">
        <v>1389</v>
      </c>
      <c r="D186" s="15">
        <v>1900</v>
      </c>
      <c r="E186" s="121">
        <v>1</v>
      </c>
      <c r="F186" t="s">
        <v>1034</v>
      </c>
      <c r="G186" s="121" t="s">
        <v>1387</v>
      </c>
      <c r="H186" t="s">
        <v>382</v>
      </c>
      <c r="I186" t="s">
        <v>435</v>
      </c>
      <c r="J186" t="s">
        <v>435</v>
      </c>
      <c r="K186" t="s">
        <v>435</v>
      </c>
      <c r="M186" t="s">
        <v>435</v>
      </c>
      <c r="N186" s="679">
        <f t="shared" ca="1" si="13"/>
        <v>0</v>
      </c>
      <c r="O186" s="679">
        <f t="shared" ca="1" si="13"/>
        <v>0</v>
      </c>
      <c r="P186" s="679">
        <f t="shared" ca="1" si="13"/>
        <v>0</v>
      </c>
      <c r="Q186" s="679">
        <f t="shared" ca="1" si="13"/>
        <v>0</v>
      </c>
      <c r="R186" s="679">
        <f t="shared" ca="1" si="13"/>
        <v>0</v>
      </c>
      <c r="S186" t="str">
        <f t="shared" si="10"/>
        <v>ASR_COMP</v>
      </c>
      <c r="T186" s="957">
        <f t="shared" si="11"/>
        <v>44682</v>
      </c>
      <c r="U186" t="str">
        <f t="shared" si="12"/>
        <v>Unaudited</v>
      </c>
    </row>
    <row r="187" spans="1:21" x14ac:dyDescent="0.25">
      <c r="A187" t="s">
        <v>440</v>
      </c>
      <c r="B187" t="s">
        <v>1388</v>
      </c>
      <c r="C187" t="s">
        <v>1389</v>
      </c>
      <c r="D187" s="15">
        <v>1900</v>
      </c>
      <c r="E187" s="121">
        <v>1</v>
      </c>
      <c r="F187" t="s">
        <v>1034</v>
      </c>
      <c r="G187" s="121" t="s">
        <v>1387</v>
      </c>
      <c r="H187" t="s">
        <v>382</v>
      </c>
      <c r="I187" t="s">
        <v>490</v>
      </c>
      <c r="J187" t="s">
        <v>12</v>
      </c>
      <c r="K187" t="s">
        <v>12</v>
      </c>
      <c r="L187" s="756">
        <v>1.1000000000000001</v>
      </c>
      <c r="M187" t="s">
        <v>12</v>
      </c>
      <c r="N187" s="679">
        <f t="shared" ca="1" si="13"/>
        <v>0</v>
      </c>
      <c r="O187" s="679">
        <f t="shared" ca="1" si="13"/>
        <v>0</v>
      </c>
      <c r="P187" s="679">
        <f t="shared" ca="1" si="13"/>
        <v>0</v>
      </c>
      <c r="Q187" s="679">
        <f t="shared" ca="1" si="13"/>
        <v>0</v>
      </c>
      <c r="R187" s="679">
        <f t="shared" ca="1" si="13"/>
        <v>2713126.3674104712</v>
      </c>
      <c r="S187" t="str">
        <f t="shared" si="10"/>
        <v>ASR_COMP</v>
      </c>
      <c r="T187" s="957">
        <f t="shared" si="11"/>
        <v>44682</v>
      </c>
      <c r="U187" t="str">
        <f t="shared" si="12"/>
        <v>Unaudited</v>
      </c>
    </row>
    <row r="188" spans="1:21" x14ac:dyDescent="0.25">
      <c r="A188" t="s">
        <v>440</v>
      </c>
      <c r="B188" t="s">
        <v>1388</v>
      </c>
      <c r="C188" t="s">
        <v>1389</v>
      </c>
      <c r="D188" s="15">
        <v>1900</v>
      </c>
      <c r="E188" s="121">
        <v>1</v>
      </c>
      <c r="F188" t="s">
        <v>1034</v>
      </c>
      <c r="G188" s="121" t="s">
        <v>1387</v>
      </c>
      <c r="H188" t="s">
        <v>382</v>
      </c>
      <c r="I188" t="s">
        <v>490</v>
      </c>
      <c r="J188" t="s">
        <v>12</v>
      </c>
      <c r="K188" t="s">
        <v>225</v>
      </c>
      <c r="L188" s="756">
        <v>1.2</v>
      </c>
      <c r="M188" t="s">
        <v>225</v>
      </c>
      <c r="N188" s="679">
        <f t="shared" ca="1" si="13"/>
        <v>0</v>
      </c>
      <c r="O188" s="679">
        <f t="shared" ca="1" si="13"/>
        <v>0</v>
      </c>
      <c r="P188" s="679">
        <f t="shared" ca="1" si="13"/>
        <v>0</v>
      </c>
      <c r="Q188" s="679">
        <f t="shared" ca="1" si="13"/>
        <v>0</v>
      </c>
      <c r="R188" s="679">
        <f t="shared" ca="1" si="13"/>
        <v>1012149.7803764525</v>
      </c>
      <c r="S188" t="str">
        <f t="shared" si="10"/>
        <v>ASR_COMP</v>
      </c>
      <c r="T188" s="957">
        <f t="shared" si="11"/>
        <v>44682</v>
      </c>
      <c r="U188" t="str">
        <f t="shared" si="12"/>
        <v>Unaudited</v>
      </c>
    </row>
    <row r="189" spans="1:21" x14ac:dyDescent="0.25">
      <c r="A189" t="s">
        <v>440</v>
      </c>
      <c r="B189" t="s">
        <v>1388</v>
      </c>
      <c r="C189" t="s">
        <v>1389</v>
      </c>
      <c r="D189" s="15">
        <v>1900</v>
      </c>
      <c r="E189" s="121">
        <v>1</v>
      </c>
      <c r="F189" t="s">
        <v>1034</v>
      </c>
      <c r="G189" s="121" t="s">
        <v>1387</v>
      </c>
      <c r="H189" t="s">
        <v>382</v>
      </c>
      <c r="I189" t="s">
        <v>490</v>
      </c>
      <c r="J189" t="s">
        <v>12</v>
      </c>
      <c r="K189" t="s">
        <v>1326</v>
      </c>
      <c r="L189" s="756" t="s">
        <v>1322</v>
      </c>
      <c r="M189" t="s">
        <v>1326</v>
      </c>
      <c r="N189" s="679">
        <f t="shared" ca="1" si="13"/>
        <v>0</v>
      </c>
      <c r="O189" s="679">
        <f t="shared" ca="1" si="13"/>
        <v>0</v>
      </c>
      <c r="P189" s="679">
        <f t="shared" ca="1" si="13"/>
        <v>0</v>
      </c>
      <c r="Q189" s="679">
        <f t="shared" ca="1" si="13"/>
        <v>0</v>
      </c>
      <c r="R189" s="679">
        <f t="shared" ca="1" si="13"/>
        <v>89567.66</v>
      </c>
      <c r="S189" t="str">
        <f t="shared" si="10"/>
        <v>ASR_COMP</v>
      </c>
      <c r="T189" s="957">
        <f t="shared" si="11"/>
        <v>44682</v>
      </c>
      <c r="U189" t="str">
        <f t="shared" si="12"/>
        <v>Unaudited</v>
      </c>
    </row>
    <row r="190" spans="1:21" x14ac:dyDescent="0.25">
      <c r="A190" t="s">
        <v>440</v>
      </c>
      <c r="B190" t="s">
        <v>1388</v>
      </c>
      <c r="C190" t="s">
        <v>1389</v>
      </c>
      <c r="D190" s="15">
        <v>1900</v>
      </c>
      <c r="E190" s="121">
        <v>1</v>
      </c>
      <c r="F190" t="s">
        <v>1034</v>
      </c>
      <c r="G190" s="121" t="s">
        <v>1387</v>
      </c>
      <c r="H190" t="s">
        <v>382</v>
      </c>
      <c r="I190" t="s">
        <v>490</v>
      </c>
      <c r="J190" t="s">
        <v>12</v>
      </c>
      <c r="K190" t="s">
        <v>1328</v>
      </c>
      <c r="L190" s="756" t="s">
        <v>1327</v>
      </c>
      <c r="M190" t="s">
        <v>1328</v>
      </c>
      <c r="N190" s="679">
        <f t="shared" ca="1" si="13"/>
        <v>0</v>
      </c>
      <c r="O190" s="679">
        <f t="shared" ca="1" si="13"/>
        <v>0</v>
      </c>
      <c r="P190" s="679">
        <f t="shared" ca="1" si="13"/>
        <v>0</v>
      </c>
      <c r="Q190" s="679">
        <f t="shared" ca="1" si="13"/>
        <v>0</v>
      </c>
      <c r="R190" s="679">
        <f t="shared" ca="1" si="13"/>
        <v>5684359.2705999985</v>
      </c>
      <c r="S190" t="str">
        <f t="shared" si="10"/>
        <v>ASR_COMP</v>
      </c>
      <c r="T190" s="957">
        <f t="shared" si="11"/>
        <v>44682</v>
      </c>
      <c r="U190" t="str">
        <f t="shared" si="12"/>
        <v>Unaudited</v>
      </c>
    </row>
    <row r="191" spans="1:21" x14ac:dyDescent="0.25">
      <c r="A191" t="s">
        <v>440</v>
      </c>
      <c r="B191" t="s">
        <v>1388</v>
      </c>
      <c r="C191" t="s">
        <v>1389</v>
      </c>
      <c r="D191" s="15">
        <v>1900</v>
      </c>
      <c r="E191" s="121">
        <v>1</v>
      </c>
      <c r="F191" t="s">
        <v>1034</v>
      </c>
      <c r="G191" s="121" t="s">
        <v>1387</v>
      </c>
      <c r="H191" t="s">
        <v>382</v>
      </c>
      <c r="I191" t="s">
        <v>490</v>
      </c>
      <c r="J191" t="s">
        <v>13</v>
      </c>
      <c r="K191" t="s">
        <v>13</v>
      </c>
      <c r="L191" s="756" t="s">
        <v>63</v>
      </c>
      <c r="M191" t="s">
        <v>13</v>
      </c>
      <c r="N191" s="679">
        <f t="shared" ca="1" si="13"/>
        <v>0</v>
      </c>
      <c r="O191" s="679">
        <f t="shared" ca="1" si="13"/>
        <v>0</v>
      </c>
      <c r="P191" s="679">
        <f t="shared" ca="1" si="13"/>
        <v>0</v>
      </c>
      <c r="Q191" s="679">
        <f t="shared" ca="1" si="13"/>
        <v>0</v>
      </c>
      <c r="R191" s="679">
        <f t="shared" ca="1" si="13"/>
        <v>0</v>
      </c>
      <c r="S191" t="str">
        <f t="shared" si="10"/>
        <v>ASR_COMP</v>
      </c>
      <c r="T191" s="957">
        <f t="shared" si="11"/>
        <v>44682</v>
      </c>
      <c r="U191" t="str">
        <f t="shared" si="12"/>
        <v>Unaudited</v>
      </c>
    </row>
    <row r="192" spans="1:21" x14ac:dyDescent="0.25">
      <c r="A192" t="s">
        <v>440</v>
      </c>
      <c r="B192" t="s">
        <v>1388</v>
      </c>
      <c r="C192" t="s">
        <v>1389</v>
      </c>
      <c r="D192" s="15">
        <v>1900</v>
      </c>
      <c r="E192" s="121">
        <v>1</v>
      </c>
      <c r="F192" t="s">
        <v>1034</v>
      </c>
      <c r="G192" s="121" t="s">
        <v>1387</v>
      </c>
      <c r="H192" t="s">
        <v>382</v>
      </c>
      <c r="I192" t="s">
        <v>491</v>
      </c>
      <c r="J192" t="s">
        <v>436</v>
      </c>
      <c r="K192" t="s">
        <v>799</v>
      </c>
      <c r="L192" s="756">
        <v>2.1</v>
      </c>
      <c r="M192" t="s">
        <v>734</v>
      </c>
      <c r="N192" s="679">
        <f t="shared" ca="1" si="13"/>
        <v>0</v>
      </c>
      <c r="O192" s="679">
        <f t="shared" ca="1" si="13"/>
        <v>0</v>
      </c>
      <c r="P192" s="679">
        <f t="shared" ca="1" si="13"/>
        <v>0</v>
      </c>
      <c r="Q192" s="679">
        <f t="shared" ca="1" si="13"/>
        <v>0</v>
      </c>
      <c r="R192" s="679">
        <f t="shared" ca="1" si="13"/>
        <v>9024</v>
      </c>
      <c r="S192" t="str">
        <f t="shared" si="10"/>
        <v>ASR_COMP</v>
      </c>
      <c r="T192" s="957">
        <f t="shared" si="11"/>
        <v>44682</v>
      </c>
      <c r="U192" t="str">
        <f t="shared" si="12"/>
        <v>Unaudited</v>
      </c>
    </row>
    <row r="193" spans="1:21" x14ac:dyDescent="0.25">
      <c r="A193" t="s">
        <v>440</v>
      </c>
      <c r="B193" t="s">
        <v>1388</v>
      </c>
      <c r="C193" t="s">
        <v>1389</v>
      </c>
      <c r="D193" s="15">
        <v>1900</v>
      </c>
      <c r="E193" s="121">
        <v>1</v>
      </c>
      <c r="F193" t="s">
        <v>1034</v>
      </c>
      <c r="G193" s="121" t="s">
        <v>1387</v>
      </c>
      <c r="H193" t="s">
        <v>382</v>
      </c>
      <c r="I193" t="s">
        <v>491</v>
      </c>
      <c r="J193" t="s">
        <v>436</v>
      </c>
      <c r="K193" t="s">
        <v>799</v>
      </c>
      <c r="L193" s="756">
        <v>2.2000000000000002</v>
      </c>
      <c r="M193" t="s">
        <v>735</v>
      </c>
      <c r="N193" s="679">
        <f t="shared" ca="1" si="13"/>
        <v>0</v>
      </c>
      <c r="O193" s="679">
        <f t="shared" ca="1" si="13"/>
        <v>0</v>
      </c>
      <c r="P193" s="679">
        <f t="shared" ca="1" si="13"/>
        <v>0</v>
      </c>
      <c r="Q193" s="679">
        <f t="shared" ca="1" si="13"/>
        <v>0</v>
      </c>
      <c r="R193" s="679">
        <f t="shared" ca="1" si="13"/>
        <v>0</v>
      </c>
      <c r="S193" t="str">
        <f t="shared" si="10"/>
        <v>ASR_COMP</v>
      </c>
      <c r="T193" s="957">
        <f t="shared" si="11"/>
        <v>44682</v>
      </c>
      <c r="U193" t="str">
        <f t="shared" si="12"/>
        <v>Unaudited</v>
      </c>
    </row>
    <row r="194" spans="1:21" x14ac:dyDescent="0.25">
      <c r="A194" t="s">
        <v>440</v>
      </c>
      <c r="B194" t="s">
        <v>1388</v>
      </c>
      <c r="C194" t="s">
        <v>1389</v>
      </c>
      <c r="D194" s="15">
        <v>1900</v>
      </c>
      <c r="E194" s="121">
        <v>1</v>
      </c>
      <c r="F194" t="s">
        <v>1034</v>
      </c>
      <c r="G194" s="121" t="s">
        <v>1387</v>
      </c>
      <c r="H194" t="s">
        <v>382</v>
      </c>
      <c r="I194" t="s">
        <v>491</v>
      </c>
      <c r="J194" t="s">
        <v>436</v>
      </c>
      <c r="K194" t="s">
        <v>799</v>
      </c>
      <c r="L194" s="756">
        <v>2.2999999999999998</v>
      </c>
      <c r="M194" t="s">
        <v>736</v>
      </c>
      <c r="N194" s="679">
        <f t="shared" ca="1" si="13"/>
        <v>0</v>
      </c>
      <c r="O194" s="679">
        <f t="shared" ca="1" si="13"/>
        <v>0</v>
      </c>
      <c r="P194" s="679">
        <f t="shared" ca="1" si="13"/>
        <v>0</v>
      </c>
      <c r="Q194" s="679">
        <f t="shared" ca="1" si="13"/>
        <v>0</v>
      </c>
      <c r="R194" s="679">
        <f t="shared" ca="1" si="13"/>
        <v>14287681.668150691</v>
      </c>
      <c r="S194" t="str">
        <f t="shared" ref="S194:S257" si="14">file_name</f>
        <v>ASR_COMP</v>
      </c>
      <c r="T194" s="957">
        <f t="shared" ref="T194:T257" si="15">file_date</f>
        <v>44682</v>
      </c>
      <c r="U194" t="str">
        <f t="shared" ref="U194:U257" si="16">status</f>
        <v>Unaudited</v>
      </c>
    </row>
    <row r="195" spans="1:21" x14ac:dyDescent="0.25">
      <c r="A195" t="s">
        <v>440</v>
      </c>
      <c r="B195" t="s">
        <v>1388</v>
      </c>
      <c r="C195" t="s">
        <v>1389</v>
      </c>
      <c r="D195" s="15">
        <v>1900</v>
      </c>
      <c r="E195" s="121">
        <v>1</v>
      </c>
      <c r="F195" t="s">
        <v>1034</v>
      </c>
      <c r="G195" s="121" t="s">
        <v>1387</v>
      </c>
      <c r="H195" t="s">
        <v>382</v>
      </c>
      <c r="I195" t="s">
        <v>491</v>
      </c>
      <c r="J195" t="s">
        <v>436</v>
      </c>
      <c r="K195" t="s">
        <v>799</v>
      </c>
      <c r="L195" s="756">
        <v>2.4</v>
      </c>
      <c r="M195" t="s">
        <v>737</v>
      </c>
      <c r="N195" s="679">
        <f t="shared" ca="1" si="13"/>
        <v>0</v>
      </c>
      <c r="O195" s="679">
        <f t="shared" ca="1" si="13"/>
        <v>0</v>
      </c>
      <c r="P195" s="679">
        <f t="shared" ca="1" si="13"/>
        <v>0</v>
      </c>
      <c r="Q195" s="679">
        <f t="shared" ca="1" si="13"/>
        <v>0</v>
      </c>
      <c r="R195" s="679">
        <f t="shared" ca="1" si="13"/>
        <v>-1119697.2578631733</v>
      </c>
      <c r="S195" t="str">
        <f t="shared" si="14"/>
        <v>ASR_COMP</v>
      </c>
      <c r="T195" s="957">
        <f t="shared" si="15"/>
        <v>44682</v>
      </c>
      <c r="U195" t="str">
        <f t="shared" si="16"/>
        <v>Unaudited</v>
      </c>
    </row>
    <row r="196" spans="1:21" x14ac:dyDescent="0.25">
      <c r="A196" t="s">
        <v>440</v>
      </c>
      <c r="B196" t="s">
        <v>1388</v>
      </c>
      <c r="C196" t="s">
        <v>1389</v>
      </c>
      <c r="D196" s="15">
        <v>1900</v>
      </c>
      <c r="E196" s="121">
        <v>1</v>
      </c>
      <c r="F196" t="s">
        <v>1034</v>
      </c>
      <c r="G196" s="121" t="s">
        <v>1387</v>
      </c>
      <c r="H196" t="s">
        <v>382</v>
      </c>
      <c r="I196" t="s">
        <v>491</v>
      </c>
      <c r="J196" t="s">
        <v>436</v>
      </c>
      <c r="K196" t="s">
        <v>799</v>
      </c>
      <c r="L196" s="756">
        <v>2.5</v>
      </c>
      <c r="M196" t="s">
        <v>779</v>
      </c>
      <c r="N196" s="679">
        <f t="shared" ca="1" si="13"/>
        <v>0</v>
      </c>
      <c r="O196" s="679">
        <f t="shared" ca="1" si="13"/>
        <v>0</v>
      </c>
      <c r="P196" s="679">
        <f t="shared" ca="1" si="13"/>
        <v>0</v>
      </c>
      <c r="Q196" s="679">
        <f t="shared" ca="1" si="13"/>
        <v>0</v>
      </c>
      <c r="R196" s="679">
        <f t="shared" ca="1" si="13"/>
        <v>0</v>
      </c>
      <c r="S196" t="str">
        <f t="shared" si="14"/>
        <v>ASR_COMP</v>
      </c>
      <c r="T196" s="957">
        <f t="shared" si="15"/>
        <v>44682</v>
      </c>
      <c r="U196" t="str">
        <f t="shared" si="16"/>
        <v>Unaudited</v>
      </c>
    </row>
    <row r="197" spans="1:21" x14ac:dyDescent="0.25">
      <c r="A197" t="s">
        <v>440</v>
      </c>
      <c r="B197" t="s">
        <v>1388</v>
      </c>
      <c r="C197" t="s">
        <v>1389</v>
      </c>
      <c r="D197" s="15">
        <v>1900</v>
      </c>
      <c r="E197" s="121">
        <v>1</v>
      </c>
      <c r="F197" t="s">
        <v>1034</v>
      </c>
      <c r="G197" s="121" t="s">
        <v>1387</v>
      </c>
      <c r="H197" t="s">
        <v>382</v>
      </c>
      <c r="I197" t="s">
        <v>491</v>
      </c>
      <c r="J197" t="s">
        <v>436</v>
      </c>
      <c r="K197" t="s">
        <v>799</v>
      </c>
      <c r="L197" s="756">
        <v>2.6</v>
      </c>
      <c r="M197" t="s">
        <v>189</v>
      </c>
      <c r="N197" s="679">
        <f t="shared" ca="1" si="13"/>
        <v>0</v>
      </c>
      <c r="O197" s="679">
        <f t="shared" ca="1" si="13"/>
        <v>0</v>
      </c>
      <c r="P197" s="679">
        <f t="shared" ca="1" si="13"/>
        <v>0</v>
      </c>
      <c r="Q197" s="679">
        <f t="shared" ca="1" si="13"/>
        <v>0</v>
      </c>
      <c r="R197" s="679">
        <f t="shared" ca="1" si="13"/>
        <v>891463.80679271091</v>
      </c>
      <c r="S197" t="str">
        <f t="shared" si="14"/>
        <v>ASR_COMP</v>
      </c>
      <c r="T197" s="957">
        <f t="shared" si="15"/>
        <v>44682</v>
      </c>
      <c r="U197" t="str">
        <f t="shared" si="16"/>
        <v>Unaudited</v>
      </c>
    </row>
    <row r="198" spans="1:21" x14ac:dyDescent="0.25">
      <c r="A198" t="s">
        <v>440</v>
      </c>
      <c r="B198" t="s">
        <v>1388</v>
      </c>
      <c r="C198" t="s">
        <v>1389</v>
      </c>
      <c r="D198" s="15">
        <v>1900</v>
      </c>
      <c r="E198" s="121">
        <v>1</v>
      </c>
      <c r="F198" t="s">
        <v>1034</v>
      </c>
      <c r="G198" s="121" t="s">
        <v>1387</v>
      </c>
      <c r="H198" t="s">
        <v>382</v>
      </c>
      <c r="I198" t="s">
        <v>491</v>
      </c>
      <c r="J198" t="s">
        <v>436</v>
      </c>
      <c r="K198" t="s">
        <v>799</v>
      </c>
      <c r="L198" s="756">
        <v>2.7</v>
      </c>
      <c r="M198" t="s">
        <v>800</v>
      </c>
      <c r="N198" s="679">
        <f t="shared" ca="1" si="13"/>
        <v>0</v>
      </c>
      <c r="O198" s="679">
        <f t="shared" ca="1" si="13"/>
        <v>0</v>
      </c>
      <c r="P198" s="679">
        <f t="shared" ca="1" si="13"/>
        <v>0</v>
      </c>
      <c r="Q198" s="679">
        <f t="shared" ca="1" si="13"/>
        <v>0</v>
      </c>
      <c r="R198" s="679">
        <f t="shared" ca="1" si="13"/>
        <v>-7413670.8248656075</v>
      </c>
      <c r="S198" t="str">
        <f t="shared" si="14"/>
        <v>ASR_COMP</v>
      </c>
      <c r="T198" s="957">
        <f t="shared" si="15"/>
        <v>44682</v>
      </c>
      <c r="U198" t="str">
        <f t="shared" si="16"/>
        <v>Unaudited</v>
      </c>
    </row>
    <row r="199" spans="1:21" x14ac:dyDescent="0.25">
      <c r="A199" t="s">
        <v>440</v>
      </c>
      <c r="B199" t="s">
        <v>1388</v>
      </c>
      <c r="C199" t="s">
        <v>1389</v>
      </c>
      <c r="D199" s="15">
        <v>1900</v>
      </c>
      <c r="E199" s="121">
        <v>1</v>
      </c>
      <c r="F199" t="s">
        <v>1034</v>
      </c>
      <c r="G199" s="121" t="s">
        <v>1387</v>
      </c>
      <c r="H199" t="s">
        <v>382</v>
      </c>
      <c r="I199" t="s">
        <v>491</v>
      </c>
      <c r="J199" t="s">
        <v>436</v>
      </c>
      <c r="K199" t="s">
        <v>799</v>
      </c>
      <c r="L199" s="756">
        <v>2.8</v>
      </c>
      <c r="M199" t="s">
        <v>801</v>
      </c>
      <c r="N199" s="679">
        <f t="shared" ca="1" si="13"/>
        <v>0</v>
      </c>
      <c r="O199" s="679">
        <f t="shared" ca="1" si="13"/>
        <v>0</v>
      </c>
      <c r="P199" s="679">
        <f t="shared" ca="1" si="13"/>
        <v>0</v>
      </c>
      <c r="Q199" s="679">
        <f t="shared" ca="1" si="13"/>
        <v>0</v>
      </c>
      <c r="R199" s="679">
        <f t="shared" ca="1" si="13"/>
        <v>0</v>
      </c>
      <c r="S199" t="str">
        <f t="shared" si="14"/>
        <v>ASR_COMP</v>
      </c>
      <c r="T199" s="957">
        <f t="shared" si="15"/>
        <v>44682</v>
      </c>
      <c r="U199" t="str">
        <f t="shared" si="16"/>
        <v>Unaudited</v>
      </c>
    </row>
    <row r="200" spans="1:21" x14ac:dyDescent="0.25">
      <c r="A200" t="s">
        <v>440</v>
      </c>
      <c r="B200" t="s">
        <v>1388</v>
      </c>
      <c r="C200" t="s">
        <v>1389</v>
      </c>
      <c r="D200" s="15">
        <v>1900</v>
      </c>
      <c r="E200" s="121">
        <v>1</v>
      </c>
      <c r="F200" t="s">
        <v>1034</v>
      </c>
      <c r="G200" s="121" t="s">
        <v>1387</v>
      </c>
      <c r="H200" t="s">
        <v>382</v>
      </c>
      <c r="I200" t="s">
        <v>491</v>
      </c>
      <c r="J200" t="s">
        <v>436</v>
      </c>
      <c r="K200" t="s">
        <v>799</v>
      </c>
      <c r="L200" s="756">
        <v>2.9</v>
      </c>
      <c r="M200" t="s">
        <v>782</v>
      </c>
      <c r="N200" s="679">
        <f t="shared" ca="1" si="13"/>
        <v>0</v>
      </c>
      <c r="O200" s="679">
        <f t="shared" ca="1" si="13"/>
        <v>0</v>
      </c>
      <c r="P200" s="679">
        <f t="shared" ca="1" si="13"/>
        <v>0</v>
      </c>
      <c r="Q200" s="679">
        <f t="shared" ca="1" si="13"/>
        <v>0</v>
      </c>
      <c r="R200" s="679">
        <f t="shared" ca="1" si="13"/>
        <v>0</v>
      </c>
      <c r="S200" t="str">
        <f t="shared" si="14"/>
        <v>ASR_COMP</v>
      </c>
      <c r="T200" s="957">
        <f t="shared" si="15"/>
        <v>44682</v>
      </c>
      <c r="U200" t="str">
        <f t="shared" si="16"/>
        <v>Unaudited</v>
      </c>
    </row>
    <row r="201" spans="1:21" x14ac:dyDescent="0.25">
      <c r="A201" t="s">
        <v>440</v>
      </c>
      <c r="B201" t="s">
        <v>1388</v>
      </c>
      <c r="C201" t="s">
        <v>1389</v>
      </c>
      <c r="D201" s="15">
        <v>1900</v>
      </c>
      <c r="E201" s="121">
        <v>1</v>
      </c>
      <c r="F201" t="s">
        <v>1034</v>
      </c>
      <c r="G201" s="121" t="s">
        <v>1387</v>
      </c>
      <c r="H201" t="s">
        <v>382</v>
      </c>
      <c r="I201" t="s">
        <v>491</v>
      </c>
      <c r="J201" t="s">
        <v>436</v>
      </c>
      <c r="K201" t="s">
        <v>226</v>
      </c>
      <c r="L201" s="756">
        <v>2.11</v>
      </c>
      <c r="M201" t="s">
        <v>231</v>
      </c>
      <c r="N201" s="679">
        <f t="shared" ca="1" si="13"/>
        <v>0</v>
      </c>
      <c r="O201" s="679">
        <f t="shared" ca="1" si="13"/>
        <v>0</v>
      </c>
      <c r="P201" s="679">
        <f t="shared" ca="1" si="13"/>
        <v>0</v>
      </c>
      <c r="Q201" s="679">
        <f t="shared" ca="1" si="13"/>
        <v>0</v>
      </c>
      <c r="R201" s="679">
        <f t="shared" ca="1" si="13"/>
        <v>1479362.0035507688</v>
      </c>
      <c r="S201" t="str">
        <f t="shared" si="14"/>
        <v>ASR_COMP</v>
      </c>
      <c r="T201" s="957">
        <f t="shared" si="15"/>
        <v>44682</v>
      </c>
      <c r="U201" t="str">
        <f t="shared" si="16"/>
        <v>Unaudited</v>
      </c>
    </row>
    <row r="202" spans="1:21" x14ac:dyDescent="0.25">
      <c r="A202" t="s">
        <v>440</v>
      </c>
      <c r="B202" t="s">
        <v>1388</v>
      </c>
      <c r="C202" t="s">
        <v>1389</v>
      </c>
      <c r="D202" s="15">
        <v>1900</v>
      </c>
      <c r="E202" s="121">
        <v>1</v>
      </c>
      <c r="F202" t="s">
        <v>1034</v>
      </c>
      <c r="G202" s="121" t="s">
        <v>1387</v>
      </c>
      <c r="H202" t="s">
        <v>382</v>
      </c>
      <c r="I202" t="s">
        <v>491</v>
      </c>
      <c r="J202" t="s">
        <v>436</v>
      </c>
      <c r="K202" t="s">
        <v>226</v>
      </c>
      <c r="L202" s="756">
        <v>2.12</v>
      </c>
      <c r="M202" t="s">
        <v>557</v>
      </c>
      <c r="N202" s="679">
        <f t="shared" ca="1" si="13"/>
        <v>0</v>
      </c>
      <c r="O202" s="679">
        <f t="shared" ca="1" si="13"/>
        <v>0</v>
      </c>
      <c r="P202" s="679">
        <f t="shared" ca="1" si="13"/>
        <v>0</v>
      </c>
      <c r="Q202" s="679">
        <f t="shared" ca="1" si="13"/>
        <v>0</v>
      </c>
      <c r="R202" s="679">
        <f t="shared" ca="1" si="13"/>
        <v>1488017.4856351858</v>
      </c>
      <c r="S202" t="str">
        <f t="shared" si="14"/>
        <v>ASR_COMP</v>
      </c>
      <c r="T202" s="957">
        <f t="shared" si="15"/>
        <v>44682</v>
      </c>
      <c r="U202" t="str">
        <f t="shared" si="16"/>
        <v>Unaudited</v>
      </c>
    </row>
    <row r="203" spans="1:21" x14ac:dyDescent="0.25">
      <c r="A203" t="s">
        <v>440</v>
      </c>
      <c r="B203" t="s">
        <v>1388</v>
      </c>
      <c r="C203" t="s">
        <v>1389</v>
      </c>
      <c r="D203" s="15">
        <v>1900</v>
      </c>
      <c r="E203" s="121">
        <v>1</v>
      </c>
      <c r="F203" t="s">
        <v>1034</v>
      </c>
      <c r="G203" s="121" t="s">
        <v>1387</v>
      </c>
      <c r="H203" t="s">
        <v>382</v>
      </c>
      <c r="I203" t="s">
        <v>491</v>
      </c>
      <c r="J203" t="s">
        <v>436</v>
      </c>
      <c r="K203" t="s">
        <v>226</v>
      </c>
      <c r="L203" s="756">
        <v>2.13</v>
      </c>
      <c r="M203" t="s">
        <v>232</v>
      </c>
      <c r="N203" s="679">
        <f t="shared" ca="1" si="13"/>
        <v>0</v>
      </c>
      <c r="O203" s="679">
        <f t="shared" ca="1" si="13"/>
        <v>0</v>
      </c>
      <c r="P203" s="679">
        <f t="shared" ca="1" si="13"/>
        <v>0</v>
      </c>
      <c r="Q203" s="679">
        <f t="shared" ca="1" si="13"/>
        <v>0</v>
      </c>
      <c r="R203" s="679">
        <f t="shared" ca="1" si="13"/>
        <v>587740.19970591227</v>
      </c>
      <c r="S203" t="str">
        <f t="shared" si="14"/>
        <v>ASR_COMP</v>
      </c>
      <c r="T203" s="957">
        <f t="shared" si="15"/>
        <v>44682</v>
      </c>
      <c r="U203" t="str">
        <f t="shared" si="16"/>
        <v>Unaudited</v>
      </c>
    </row>
    <row r="204" spans="1:21" x14ac:dyDescent="0.25">
      <c r="A204" t="s">
        <v>440</v>
      </c>
      <c r="B204" t="s">
        <v>1388</v>
      </c>
      <c r="C204" t="s">
        <v>1389</v>
      </c>
      <c r="D204" s="15">
        <v>1900</v>
      </c>
      <c r="E204" s="121">
        <v>1</v>
      </c>
      <c r="F204" t="s">
        <v>1034</v>
      </c>
      <c r="G204" s="121" t="s">
        <v>1387</v>
      </c>
      <c r="H204" t="s">
        <v>382</v>
      </c>
      <c r="I204" t="s">
        <v>491</v>
      </c>
      <c r="J204" t="s">
        <v>436</v>
      </c>
      <c r="K204" t="s">
        <v>226</v>
      </c>
      <c r="L204" s="756">
        <v>2.14</v>
      </c>
      <c r="M204" t="s">
        <v>561</v>
      </c>
      <c r="N204" s="679">
        <f t="shared" ca="1" si="13"/>
        <v>0</v>
      </c>
      <c r="O204" s="679">
        <f t="shared" ca="1" si="13"/>
        <v>0</v>
      </c>
      <c r="P204" s="679">
        <f t="shared" ca="1" si="13"/>
        <v>0</v>
      </c>
      <c r="Q204" s="679">
        <f t="shared" ca="1" si="13"/>
        <v>0</v>
      </c>
      <c r="R204" s="679">
        <f t="shared" ca="1" si="13"/>
        <v>279090.66249796568</v>
      </c>
      <c r="S204" t="str">
        <f t="shared" si="14"/>
        <v>ASR_COMP</v>
      </c>
      <c r="T204" s="957">
        <f t="shared" si="15"/>
        <v>44682</v>
      </c>
      <c r="U204" t="str">
        <f t="shared" si="16"/>
        <v>Unaudited</v>
      </c>
    </row>
    <row r="205" spans="1:21" x14ac:dyDescent="0.25">
      <c r="A205" t="s">
        <v>440</v>
      </c>
      <c r="B205" t="s">
        <v>1388</v>
      </c>
      <c r="C205" t="s">
        <v>1389</v>
      </c>
      <c r="D205" s="15">
        <v>1900</v>
      </c>
      <c r="E205" s="121">
        <v>1</v>
      </c>
      <c r="F205" t="s">
        <v>1034</v>
      </c>
      <c r="G205" s="121" t="s">
        <v>1387</v>
      </c>
      <c r="H205" t="s">
        <v>382</v>
      </c>
      <c r="I205" t="s">
        <v>491</v>
      </c>
      <c r="J205" t="s">
        <v>436</v>
      </c>
      <c r="K205" t="s">
        <v>226</v>
      </c>
      <c r="L205" s="756">
        <v>2.15</v>
      </c>
      <c r="M205" t="s">
        <v>20</v>
      </c>
      <c r="N205" s="679">
        <f t="shared" ca="1" si="13"/>
        <v>0</v>
      </c>
      <c r="O205" s="679">
        <f t="shared" ca="1" si="13"/>
        <v>0</v>
      </c>
      <c r="P205" s="679">
        <f t="shared" ca="1" si="13"/>
        <v>0</v>
      </c>
      <c r="Q205" s="679">
        <f t="shared" ca="1" si="13"/>
        <v>0</v>
      </c>
      <c r="R205" s="679">
        <f t="shared" ca="1" si="13"/>
        <v>5784.4699999999757</v>
      </c>
      <c r="S205" t="str">
        <f t="shared" si="14"/>
        <v>ASR_COMP</v>
      </c>
      <c r="T205" s="957">
        <f t="shared" si="15"/>
        <v>44682</v>
      </c>
      <c r="U205" t="str">
        <f t="shared" si="16"/>
        <v>Unaudited</v>
      </c>
    </row>
    <row r="206" spans="1:21" x14ac:dyDescent="0.25">
      <c r="A206" t="s">
        <v>440</v>
      </c>
      <c r="B206" t="s">
        <v>1388</v>
      </c>
      <c r="C206" t="s">
        <v>1389</v>
      </c>
      <c r="D206" s="15">
        <v>1900</v>
      </c>
      <c r="E206" s="121">
        <v>1</v>
      </c>
      <c r="F206" t="s">
        <v>1034</v>
      </c>
      <c r="G206" s="121" t="s">
        <v>1387</v>
      </c>
      <c r="H206" t="s">
        <v>382</v>
      </c>
      <c r="I206" t="s">
        <v>491</v>
      </c>
      <c r="J206" t="s">
        <v>436</v>
      </c>
      <c r="K206" t="s">
        <v>226</v>
      </c>
      <c r="L206" s="756">
        <v>2.16</v>
      </c>
      <c r="M206" t="s">
        <v>802</v>
      </c>
      <c r="N206" s="679">
        <f t="shared" ca="1" si="13"/>
        <v>0</v>
      </c>
      <c r="O206" s="679">
        <f t="shared" ca="1" si="13"/>
        <v>0</v>
      </c>
      <c r="P206" s="679">
        <f t="shared" ca="1" si="13"/>
        <v>0</v>
      </c>
      <c r="Q206" s="679">
        <f t="shared" ca="1" si="13"/>
        <v>0</v>
      </c>
      <c r="R206" s="679">
        <f t="shared" ca="1" si="13"/>
        <v>0</v>
      </c>
      <c r="S206" t="str">
        <f t="shared" si="14"/>
        <v>ASR_COMP</v>
      </c>
      <c r="T206" s="957">
        <f t="shared" si="15"/>
        <v>44682</v>
      </c>
      <c r="U206" t="str">
        <f t="shared" si="16"/>
        <v>Unaudited</v>
      </c>
    </row>
    <row r="207" spans="1:21" x14ac:dyDescent="0.25">
      <c r="A207" t="s">
        <v>440</v>
      </c>
      <c r="B207" t="s">
        <v>1388</v>
      </c>
      <c r="C207" t="s">
        <v>1389</v>
      </c>
      <c r="D207" s="15">
        <v>1900</v>
      </c>
      <c r="E207" s="121">
        <v>1</v>
      </c>
      <c r="F207" t="s">
        <v>1034</v>
      </c>
      <c r="G207" s="121" t="s">
        <v>1387</v>
      </c>
      <c r="H207" t="s">
        <v>382</v>
      </c>
      <c r="I207" t="s">
        <v>491</v>
      </c>
      <c r="J207" t="s">
        <v>436</v>
      </c>
      <c r="K207" t="s">
        <v>226</v>
      </c>
      <c r="L207" s="756">
        <v>2.17</v>
      </c>
      <c r="M207" t="s">
        <v>1055</v>
      </c>
      <c r="N207" s="679">
        <f t="shared" ca="1" si="13"/>
        <v>0</v>
      </c>
      <c r="O207" s="679">
        <f t="shared" ca="1" si="13"/>
        <v>0</v>
      </c>
      <c r="P207" s="679">
        <f t="shared" ca="1" si="13"/>
        <v>0</v>
      </c>
      <c r="Q207" s="679">
        <f t="shared" ca="1" si="13"/>
        <v>0</v>
      </c>
      <c r="R207" s="679">
        <f t="shared" ca="1" si="13"/>
        <v>0</v>
      </c>
      <c r="S207" t="str">
        <f t="shared" si="14"/>
        <v>ASR_COMP</v>
      </c>
      <c r="T207" s="957">
        <f t="shared" si="15"/>
        <v>44682</v>
      </c>
      <c r="U207" t="str">
        <f t="shared" si="16"/>
        <v>Unaudited</v>
      </c>
    </row>
    <row r="208" spans="1:21" x14ac:dyDescent="0.25">
      <c r="A208" t="s">
        <v>440</v>
      </c>
      <c r="B208" t="s">
        <v>1388</v>
      </c>
      <c r="C208" t="s">
        <v>1389</v>
      </c>
      <c r="D208" s="15">
        <v>1900</v>
      </c>
      <c r="E208" s="121">
        <v>1</v>
      </c>
      <c r="F208" t="s">
        <v>1034</v>
      </c>
      <c r="G208" s="121" t="s">
        <v>1387</v>
      </c>
      <c r="H208" t="s">
        <v>382</v>
      </c>
      <c r="I208" t="s">
        <v>491</v>
      </c>
      <c r="J208" t="s">
        <v>436</v>
      </c>
      <c r="K208" t="s">
        <v>226</v>
      </c>
      <c r="L208" s="756">
        <v>2.1800000000000002</v>
      </c>
      <c r="M208" t="s">
        <v>653</v>
      </c>
      <c r="N208" s="679">
        <f t="shared" ca="1" si="13"/>
        <v>0</v>
      </c>
      <c r="O208" s="679">
        <f t="shared" ca="1" si="13"/>
        <v>0</v>
      </c>
      <c r="P208" s="679">
        <f t="shared" ca="1" si="13"/>
        <v>0</v>
      </c>
      <c r="Q208" s="679">
        <f t="shared" ca="1" si="13"/>
        <v>0</v>
      </c>
      <c r="R208" s="679">
        <f t="shared" ca="1" si="13"/>
        <v>361261.37046576699</v>
      </c>
      <c r="S208" t="str">
        <f t="shared" si="14"/>
        <v>ASR_COMP</v>
      </c>
      <c r="T208" s="957">
        <f t="shared" si="15"/>
        <v>44682</v>
      </c>
      <c r="U208" t="str">
        <f t="shared" si="16"/>
        <v>Unaudited</v>
      </c>
    </row>
    <row r="209" spans="1:21" x14ac:dyDescent="0.25">
      <c r="A209" t="s">
        <v>440</v>
      </c>
      <c r="B209" t="s">
        <v>1388</v>
      </c>
      <c r="C209" t="s">
        <v>1389</v>
      </c>
      <c r="D209" s="15">
        <v>1900</v>
      </c>
      <c r="E209" s="121">
        <v>1</v>
      </c>
      <c r="F209" t="s">
        <v>1034</v>
      </c>
      <c r="G209" s="121" t="s">
        <v>1387</v>
      </c>
      <c r="H209" t="s">
        <v>382</v>
      </c>
      <c r="I209" t="s">
        <v>491</v>
      </c>
      <c r="J209" t="s">
        <v>436</v>
      </c>
      <c r="K209" t="s">
        <v>226</v>
      </c>
      <c r="L209" s="756">
        <v>2.19</v>
      </c>
      <c r="M209" t="s">
        <v>221</v>
      </c>
      <c r="N209" s="679">
        <f t="shared" ca="1" si="13"/>
        <v>0</v>
      </c>
      <c r="O209" s="679">
        <f t="shared" ca="1" si="13"/>
        <v>0</v>
      </c>
      <c r="P209" s="679">
        <f t="shared" ca="1" si="13"/>
        <v>0</v>
      </c>
      <c r="Q209" s="679">
        <f t="shared" ca="1" si="13"/>
        <v>0</v>
      </c>
      <c r="R209" s="679">
        <f t="shared" ca="1" si="13"/>
        <v>-2200000.0000000009</v>
      </c>
      <c r="S209" t="str">
        <f t="shared" si="14"/>
        <v>ASR_COMP</v>
      </c>
      <c r="T209" s="957">
        <f t="shared" si="15"/>
        <v>44682</v>
      </c>
      <c r="U209" t="str">
        <f t="shared" si="16"/>
        <v>Unaudited</v>
      </c>
    </row>
    <row r="210" spans="1:21" x14ac:dyDescent="0.25">
      <c r="A210" t="s">
        <v>440</v>
      </c>
      <c r="B210" t="s">
        <v>1388</v>
      </c>
      <c r="C210" t="s">
        <v>1389</v>
      </c>
      <c r="D210" s="15">
        <v>1900</v>
      </c>
      <c r="E210" s="121">
        <v>1</v>
      </c>
      <c r="F210" t="s">
        <v>1034</v>
      </c>
      <c r="G210" s="121" t="s">
        <v>1387</v>
      </c>
      <c r="H210" t="s">
        <v>382</v>
      </c>
      <c r="I210" t="s">
        <v>491</v>
      </c>
      <c r="J210" t="s">
        <v>436</v>
      </c>
      <c r="K210" t="s">
        <v>226</v>
      </c>
      <c r="L210" s="756" t="s">
        <v>707</v>
      </c>
      <c r="M210" t="s">
        <v>233</v>
      </c>
      <c r="N210" s="679">
        <f t="shared" ca="1" si="13"/>
        <v>0</v>
      </c>
      <c r="O210" s="679">
        <f t="shared" ca="1" si="13"/>
        <v>0</v>
      </c>
      <c r="P210" s="679">
        <f t="shared" ca="1" si="13"/>
        <v>0</v>
      </c>
      <c r="Q210" s="679">
        <f t="shared" ca="1" si="13"/>
        <v>0</v>
      </c>
      <c r="R210" s="679">
        <f t="shared" ca="1" si="13"/>
        <v>-1797743.5610663989</v>
      </c>
      <c r="S210" t="str">
        <f t="shared" si="14"/>
        <v>ASR_COMP</v>
      </c>
      <c r="T210" s="957">
        <f t="shared" si="15"/>
        <v>44682</v>
      </c>
      <c r="U210" t="str">
        <f t="shared" si="16"/>
        <v>Unaudited</v>
      </c>
    </row>
    <row r="211" spans="1:21" x14ac:dyDescent="0.25">
      <c r="A211" t="s">
        <v>440</v>
      </c>
      <c r="B211" t="s">
        <v>1388</v>
      </c>
      <c r="C211" t="s">
        <v>1389</v>
      </c>
      <c r="D211" s="15">
        <v>1900</v>
      </c>
      <c r="E211" s="121">
        <v>1</v>
      </c>
      <c r="F211" t="s">
        <v>1034</v>
      </c>
      <c r="G211" s="121" t="s">
        <v>1387</v>
      </c>
      <c r="H211" t="s">
        <v>382</v>
      </c>
      <c r="I211" t="s">
        <v>491</v>
      </c>
      <c r="J211" t="s">
        <v>436</v>
      </c>
      <c r="K211" t="s">
        <v>226</v>
      </c>
      <c r="L211" s="756">
        <v>2.21</v>
      </c>
      <c r="M211" t="s">
        <v>469</v>
      </c>
      <c r="N211" s="679">
        <f t="shared" ca="1" si="13"/>
        <v>0</v>
      </c>
      <c r="O211" s="679">
        <f t="shared" ca="1" si="13"/>
        <v>0</v>
      </c>
      <c r="P211" s="679">
        <f t="shared" ca="1" si="13"/>
        <v>0</v>
      </c>
      <c r="Q211" s="679">
        <f t="shared" ca="1" si="13"/>
        <v>0</v>
      </c>
      <c r="R211" s="679">
        <f t="shared" ca="1" si="13"/>
        <v>0</v>
      </c>
      <c r="S211" t="str">
        <f t="shared" si="14"/>
        <v>ASR_COMP</v>
      </c>
      <c r="T211" s="957">
        <f t="shared" si="15"/>
        <v>44682</v>
      </c>
      <c r="U211" t="str">
        <f t="shared" si="16"/>
        <v>Unaudited</v>
      </c>
    </row>
    <row r="212" spans="1:21" x14ac:dyDescent="0.25">
      <c r="A212" t="s">
        <v>440</v>
      </c>
      <c r="B212" t="s">
        <v>1388</v>
      </c>
      <c r="C212" t="s">
        <v>1389</v>
      </c>
      <c r="D212" s="15">
        <v>1900</v>
      </c>
      <c r="E212" s="121">
        <v>1</v>
      </c>
      <c r="F212" t="s">
        <v>1034</v>
      </c>
      <c r="G212" s="121" t="s">
        <v>1387</v>
      </c>
      <c r="H212" t="s">
        <v>382</v>
      </c>
      <c r="I212" t="s">
        <v>491</v>
      </c>
      <c r="J212" t="s">
        <v>436</v>
      </c>
      <c r="K212" t="s">
        <v>6</v>
      </c>
      <c r="L212" s="756" t="s">
        <v>70</v>
      </c>
      <c r="M212" t="s">
        <v>191</v>
      </c>
      <c r="N212" s="679">
        <f t="shared" ca="1" si="13"/>
        <v>0</v>
      </c>
      <c r="O212" s="679">
        <f t="shared" ca="1" si="13"/>
        <v>0</v>
      </c>
      <c r="P212" s="679">
        <f t="shared" ca="1" si="13"/>
        <v>0</v>
      </c>
      <c r="Q212" s="679">
        <f t="shared" ca="1" si="13"/>
        <v>0</v>
      </c>
      <c r="R212" s="679">
        <f t="shared" ca="1" si="13"/>
        <v>0</v>
      </c>
      <c r="S212" t="str">
        <f t="shared" si="14"/>
        <v>ASR_COMP</v>
      </c>
      <c r="T212" s="957">
        <f t="shared" si="15"/>
        <v>44682</v>
      </c>
      <c r="U212" t="str">
        <f t="shared" si="16"/>
        <v>Unaudited</v>
      </c>
    </row>
    <row r="213" spans="1:21" x14ac:dyDescent="0.25">
      <c r="A213" t="s">
        <v>440</v>
      </c>
      <c r="B213" t="s">
        <v>1388</v>
      </c>
      <c r="C213" t="s">
        <v>1389</v>
      </c>
      <c r="D213" s="15">
        <v>1900</v>
      </c>
      <c r="E213" s="121">
        <v>1</v>
      </c>
      <c r="F213" t="s">
        <v>1034</v>
      </c>
      <c r="G213" s="121" t="s">
        <v>1387</v>
      </c>
      <c r="H213" t="s">
        <v>382</v>
      </c>
      <c r="I213" t="s">
        <v>491</v>
      </c>
      <c r="J213" t="s">
        <v>436</v>
      </c>
      <c r="K213" t="s">
        <v>6</v>
      </c>
      <c r="L213" s="756" t="s">
        <v>71</v>
      </c>
      <c r="M213" t="s">
        <v>234</v>
      </c>
      <c r="N213" s="679">
        <f t="shared" ca="1" si="13"/>
        <v>0</v>
      </c>
      <c r="O213" s="679">
        <f t="shared" ca="1" si="13"/>
        <v>0</v>
      </c>
      <c r="P213" s="679">
        <f t="shared" ca="1" si="13"/>
        <v>0</v>
      </c>
      <c r="Q213" s="679">
        <f t="shared" ca="1" si="13"/>
        <v>0</v>
      </c>
      <c r="R213" s="679">
        <f t="shared" ca="1" si="13"/>
        <v>0</v>
      </c>
      <c r="S213" t="str">
        <f t="shared" si="14"/>
        <v>ASR_COMP</v>
      </c>
      <c r="T213" s="957">
        <f t="shared" si="15"/>
        <v>44682</v>
      </c>
      <c r="U213" t="str">
        <f t="shared" si="16"/>
        <v>Unaudited</v>
      </c>
    </row>
    <row r="214" spans="1:21" x14ac:dyDescent="0.25">
      <c r="A214" t="s">
        <v>440</v>
      </c>
      <c r="B214" t="s">
        <v>1388</v>
      </c>
      <c r="C214" t="s">
        <v>1389</v>
      </c>
      <c r="D214" s="15">
        <v>1900</v>
      </c>
      <c r="E214" s="121">
        <v>1</v>
      </c>
      <c r="F214" t="s">
        <v>1034</v>
      </c>
      <c r="G214" s="121" t="s">
        <v>1387</v>
      </c>
      <c r="H214" t="s">
        <v>382</v>
      </c>
      <c r="I214" t="s">
        <v>491</v>
      </c>
      <c r="J214" t="s">
        <v>436</v>
      </c>
      <c r="K214" t="s">
        <v>6</v>
      </c>
      <c r="L214" s="756" t="s">
        <v>72</v>
      </c>
      <c r="M214" t="s">
        <v>167</v>
      </c>
      <c r="N214" s="679">
        <f t="shared" ca="1" si="13"/>
        <v>0</v>
      </c>
      <c r="O214" s="679">
        <f t="shared" ca="1" si="13"/>
        <v>0</v>
      </c>
      <c r="P214" s="679">
        <f t="shared" ca="1" si="13"/>
        <v>0</v>
      </c>
      <c r="Q214" s="679">
        <f t="shared" ca="1" si="13"/>
        <v>0</v>
      </c>
      <c r="R214" s="679">
        <f t="shared" ca="1" si="13"/>
        <v>0</v>
      </c>
      <c r="S214" t="str">
        <f t="shared" si="14"/>
        <v>ASR_COMP</v>
      </c>
      <c r="T214" s="957">
        <f t="shared" si="15"/>
        <v>44682</v>
      </c>
      <c r="U214" t="str">
        <f t="shared" si="16"/>
        <v>Unaudited</v>
      </c>
    </row>
    <row r="215" spans="1:21" x14ac:dyDescent="0.25">
      <c r="A215" t="s">
        <v>440</v>
      </c>
      <c r="B215" t="s">
        <v>1388</v>
      </c>
      <c r="C215" t="s">
        <v>1389</v>
      </c>
      <c r="D215" s="15">
        <v>1900</v>
      </c>
      <c r="E215" s="121">
        <v>1</v>
      </c>
      <c r="F215" t="s">
        <v>1034</v>
      </c>
      <c r="G215" s="121" t="s">
        <v>1387</v>
      </c>
      <c r="H215" t="s">
        <v>382</v>
      </c>
      <c r="I215" t="s">
        <v>491</v>
      </c>
      <c r="J215" t="s">
        <v>436</v>
      </c>
      <c r="K215" t="s">
        <v>6</v>
      </c>
      <c r="L215" s="756">
        <v>3.4</v>
      </c>
      <c r="M215" t="s">
        <v>464</v>
      </c>
      <c r="N215" s="679">
        <f t="shared" ca="1" si="13"/>
        <v>0</v>
      </c>
      <c r="O215" s="679">
        <f t="shared" ca="1" si="13"/>
        <v>0</v>
      </c>
      <c r="P215" s="679">
        <f t="shared" ca="1" si="13"/>
        <v>0</v>
      </c>
      <c r="Q215" s="679">
        <f t="shared" ca="1" si="13"/>
        <v>0</v>
      </c>
      <c r="R215" s="679">
        <f t="shared" ca="1" si="13"/>
        <v>3374.9800000000114</v>
      </c>
      <c r="S215" t="str">
        <f t="shared" si="14"/>
        <v>ASR_COMP</v>
      </c>
      <c r="T215" s="957">
        <f t="shared" si="15"/>
        <v>44682</v>
      </c>
      <c r="U215" t="str">
        <f t="shared" si="16"/>
        <v>Unaudited</v>
      </c>
    </row>
    <row r="216" spans="1:21" x14ac:dyDescent="0.25">
      <c r="A216" t="s">
        <v>440</v>
      </c>
      <c r="B216" t="s">
        <v>1388</v>
      </c>
      <c r="C216" t="s">
        <v>1389</v>
      </c>
      <c r="D216" s="15">
        <v>1900</v>
      </c>
      <c r="E216" s="121">
        <v>1</v>
      </c>
      <c r="F216" t="s">
        <v>1034</v>
      </c>
      <c r="G216" s="121" t="s">
        <v>1387</v>
      </c>
      <c r="H216" t="s">
        <v>382</v>
      </c>
      <c r="I216" t="s">
        <v>491</v>
      </c>
      <c r="J216" t="s">
        <v>436</v>
      </c>
      <c r="K216" t="s">
        <v>437</v>
      </c>
      <c r="L216" s="756">
        <v>4.5</v>
      </c>
      <c r="M216" t="s">
        <v>32</v>
      </c>
      <c r="N216" s="679">
        <f t="shared" ca="1" si="13"/>
        <v>0</v>
      </c>
      <c r="O216" s="679">
        <f t="shared" ca="1" si="13"/>
        <v>0</v>
      </c>
      <c r="P216" s="679">
        <f t="shared" ca="1" si="13"/>
        <v>0</v>
      </c>
      <c r="Q216" s="679">
        <f t="shared" ca="1" si="13"/>
        <v>0</v>
      </c>
      <c r="R216" s="679">
        <f t="shared" ca="1" si="13"/>
        <v>0</v>
      </c>
      <c r="S216" t="str">
        <f t="shared" si="14"/>
        <v>ASR_COMP</v>
      </c>
      <c r="T216" s="957">
        <f t="shared" si="15"/>
        <v>44682</v>
      </c>
      <c r="U216" t="str">
        <f t="shared" si="16"/>
        <v>Unaudited</v>
      </c>
    </row>
    <row r="217" spans="1:21" x14ac:dyDescent="0.25">
      <c r="A217" t="s">
        <v>440</v>
      </c>
      <c r="B217" t="s">
        <v>1388</v>
      </c>
      <c r="C217" t="s">
        <v>1389</v>
      </c>
      <c r="D217" s="15">
        <v>1900</v>
      </c>
      <c r="E217" s="121">
        <v>1</v>
      </c>
      <c r="F217" t="s">
        <v>1034</v>
      </c>
      <c r="G217" s="121" t="s">
        <v>1387</v>
      </c>
      <c r="H217" t="s">
        <v>382</v>
      </c>
      <c r="I217" t="s">
        <v>491</v>
      </c>
      <c r="J217" t="s">
        <v>436</v>
      </c>
      <c r="K217" t="s">
        <v>437</v>
      </c>
      <c r="L217" s="756" t="s">
        <v>947</v>
      </c>
      <c r="M217" t="s">
        <v>938</v>
      </c>
      <c r="N217" s="679">
        <f t="shared" ca="1" si="13"/>
        <v>0</v>
      </c>
      <c r="O217" s="679">
        <f t="shared" ca="1" si="13"/>
        <v>0</v>
      </c>
      <c r="P217" s="679">
        <f t="shared" ca="1" si="13"/>
        <v>0</v>
      </c>
      <c r="Q217" s="679">
        <f t="shared" ca="1" si="13"/>
        <v>0</v>
      </c>
      <c r="R217" s="679">
        <f t="shared" ca="1" si="13"/>
        <v>0</v>
      </c>
      <c r="S217" t="str">
        <f t="shared" si="14"/>
        <v>ASR_COMP</v>
      </c>
      <c r="T217" s="957">
        <f t="shared" si="15"/>
        <v>44682</v>
      </c>
      <c r="U217" t="str">
        <f t="shared" si="16"/>
        <v>Unaudited</v>
      </c>
    </row>
    <row r="218" spans="1:21" x14ac:dyDescent="0.25">
      <c r="A218" t="s">
        <v>440</v>
      </c>
      <c r="B218" t="s">
        <v>1388</v>
      </c>
      <c r="C218" t="s">
        <v>1389</v>
      </c>
      <c r="D218" s="15">
        <v>1900</v>
      </c>
      <c r="E218" s="121">
        <v>1</v>
      </c>
      <c r="F218" t="s">
        <v>1034</v>
      </c>
      <c r="G218" s="121" t="s">
        <v>1387</v>
      </c>
      <c r="H218" t="s">
        <v>382</v>
      </c>
      <c r="I218" t="s">
        <v>491</v>
      </c>
      <c r="J218" t="s">
        <v>436</v>
      </c>
      <c r="K218" t="s">
        <v>437</v>
      </c>
      <c r="L218" s="756" t="s">
        <v>196</v>
      </c>
      <c r="M218" t="s">
        <v>40</v>
      </c>
      <c r="N218" s="679">
        <f t="shared" ca="1" si="13"/>
        <v>0</v>
      </c>
      <c r="O218" s="679">
        <f t="shared" ca="1" si="13"/>
        <v>0</v>
      </c>
      <c r="P218" s="679">
        <f t="shared" ca="1" si="13"/>
        <v>0</v>
      </c>
      <c r="Q218" s="679">
        <f t="shared" ca="1" si="13"/>
        <v>0</v>
      </c>
      <c r="R218" s="679">
        <f t="shared" ca="1" si="13"/>
        <v>0</v>
      </c>
      <c r="S218" t="str">
        <f t="shared" si="14"/>
        <v>ASR_COMP</v>
      </c>
      <c r="T218" s="957">
        <f t="shared" si="15"/>
        <v>44682</v>
      </c>
      <c r="U218" t="str">
        <f t="shared" si="16"/>
        <v>Unaudited</v>
      </c>
    </row>
    <row r="219" spans="1:21" x14ac:dyDescent="0.25">
      <c r="A219" t="s">
        <v>440</v>
      </c>
      <c r="B219" t="s">
        <v>1388</v>
      </c>
      <c r="C219" t="s">
        <v>1389</v>
      </c>
      <c r="D219" s="15">
        <v>1900</v>
      </c>
      <c r="E219" s="121">
        <v>1</v>
      </c>
      <c r="F219" t="s">
        <v>1034</v>
      </c>
      <c r="G219" s="121" t="s">
        <v>1387</v>
      </c>
      <c r="H219" t="s">
        <v>382</v>
      </c>
      <c r="I219" t="s">
        <v>491</v>
      </c>
      <c r="J219" t="s">
        <v>436</v>
      </c>
      <c r="K219" t="s">
        <v>437</v>
      </c>
      <c r="L219" s="756" t="s">
        <v>195</v>
      </c>
      <c r="M219" t="s">
        <v>332</v>
      </c>
      <c r="N219" s="679">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9">
        <f t="shared" ca="1" si="17"/>
        <v>0</v>
      </c>
      <c r="P219" s="679">
        <f t="shared" ca="1" si="17"/>
        <v>0</v>
      </c>
      <c r="Q219" s="679">
        <f t="shared" ca="1" si="17"/>
        <v>0</v>
      </c>
      <c r="R219" s="679">
        <f t="shared" ca="1" si="17"/>
        <v>0</v>
      </c>
      <c r="S219" t="str">
        <f t="shared" si="14"/>
        <v>ASR_COMP</v>
      </c>
      <c r="T219" s="957">
        <f t="shared" si="15"/>
        <v>44682</v>
      </c>
      <c r="U219" t="str">
        <f t="shared" si="16"/>
        <v>Unaudited</v>
      </c>
    </row>
    <row r="220" spans="1:21" x14ac:dyDescent="0.25">
      <c r="A220" t="s">
        <v>440</v>
      </c>
      <c r="B220" t="s">
        <v>1388</v>
      </c>
      <c r="C220" t="s">
        <v>1389</v>
      </c>
      <c r="D220" s="15">
        <v>1900</v>
      </c>
      <c r="E220" s="121">
        <v>1</v>
      </c>
      <c r="F220" t="s">
        <v>1034</v>
      </c>
      <c r="G220" s="121" t="s">
        <v>1387</v>
      </c>
      <c r="H220" t="s">
        <v>382</v>
      </c>
      <c r="I220" t="s">
        <v>491</v>
      </c>
      <c r="J220" t="s">
        <v>453</v>
      </c>
      <c r="K220" t="s">
        <v>438</v>
      </c>
      <c r="L220" s="756" t="s">
        <v>79</v>
      </c>
      <c r="M220" t="s">
        <v>27</v>
      </c>
      <c r="N220" s="679">
        <f t="shared" ca="1" si="17"/>
        <v>0</v>
      </c>
      <c r="O220" s="679">
        <f t="shared" ca="1" si="17"/>
        <v>0</v>
      </c>
      <c r="P220" s="679">
        <f t="shared" ca="1" si="17"/>
        <v>0</v>
      </c>
      <c r="Q220" s="679">
        <f t="shared" ca="1" si="17"/>
        <v>0</v>
      </c>
      <c r="R220" s="679">
        <f t="shared" ca="1" si="17"/>
        <v>0</v>
      </c>
      <c r="S220" t="str">
        <f t="shared" si="14"/>
        <v>ASR_COMP</v>
      </c>
      <c r="T220" s="957">
        <f t="shared" si="15"/>
        <v>44682</v>
      </c>
      <c r="U220" t="str">
        <f t="shared" si="16"/>
        <v>Unaudited</v>
      </c>
    </row>
    <row r="221" spans="1:21" x14ac:dyDescent="0.25">
      <c r="A221" t="s">
        <v>440</v>
      </c>
      <c r="B221" t="s">
        <v>1388</v>
      </c>
      <c r="C221" t="s">
        <v>1389</v>
      </c>
      <c r="D221" s="15">
        <v>1900</v>
      </c>
      <c r="E221" s="121">
        <v>1</v>
      </c>
      <c r="F221" t="s">
        <v>1034</v>
      </c>
      <c r="G221" s="121" t="s">
        <v>1387</v>
      </c>
      <c r="H221" t="s">
        <v>382</v>
      </c>
      <c r="I221" t="s">
        <v>491</v>
      </c>
      <c r="J221" t="s">
        <v>453</v>
      </c>
      <c r="K221" t="s">
        <v>438</v>
      </c>
      <c r="L221" s="756" t="s">
        <v>80</v>
      </c>
      <c r="M221" t="s">
        <v>100</v>
      </c>
      <c r="N221" s="679">
        <f t="shared" ca="1" si="17"/>
        <v>0</v>
      </c>
      <c r="O221" s="679">
        <f t="shared" ca="1" si="17"/>
        <v>0</v>
      </c>
      <c r="P221" s="679">
        <f t="shared" ca="1" si="17"/>
        <v>0</v>
      </c>
      <c r="Q221" s="679">
        <f t="shared" ca="1" si="17"/>
        <v>0</v>
      </c>
      <c r="R221" s="679">
        <f t="shared" ca="1" si="17"/>
        <v>0</v>
      </c>
      <c r="S221" t="str">
        <f t="shared" si="14"/>
        <v>ASR_COMP</v>
      </c>
      <c r="T221" s="957">
        <f t="shared" si="15"/>
        <v>44682</v>
      </c>
      <c r="U221" t="str">
        <f t="shared" si="16"/>
        <v>Unaudited</v>
      </c>
    </row>
    <row r="222" spans="1:21" x14ac:dyDescent="0.25">
      <c r="A222" t="s">
        <v>440</v>
      </c>
      <c r="B222" t="s">
        <v>1388</v>
      </c>
      <c r="C222" t="s">
        <v>1389</v>
      </c>
      <c r="D222" s="15">
        <v>1900</v>
      </c>
      <c r="E222" s="121">
        <v>1</v>
      </c>
      <c r="F222" t="s">
        <v>1034</v>
      </c>
      <c r="G222" s="121" t="s">
        <v>1387</v>
      </c>
      <c r="H222" t="s">
        <v>382</v>
      </c>
      <c r="I222" t="s">
        <v>491</v>
      </c>
      <c r="J222" t="s">
        <v>453</v>
      </c>
      <c r="K222" t="s">
        <v>438</v>
      </c>
      <c r="L222" s="756" t="s">
        <v>81</v>
      </c>
      <c r="M222" t="s">
        <v>101</v>
      </c>
      <c r="N222" s="679">
        <f t="shared" ca="1" si="17"/>
        <v>0</v>
      </c>
      <c r="O222" s="679">
        <f t="shared" ca="1" si="17"/>
        <v>0</v>
      </c>
      <c r="P222" s="679">
        <f t="shared" ca="1" si="17"/>
        <v>0</v>
      </c>
      <c r="Q222" s="679">
        <f t="shared" ca="1" si="17"/>
        <v>0</v>
      </c>
      <c r="R222" s="679">
        <f t="shared" ca="1" si="17"/>
        <v>0</v>
      </c>
      <c r="S222" t="str">
        <f t="shared" si="14"/>
        <v>ASR_COMP</v>
      </c>
      <c r="T222" s="957">
        <f t="shared" si="15"/>
        <v>44682</v>
      </c>
      <c r="U222" t="str">
        <f t="shared" si="16"/>
        <v>Unaudited</v>
      </c>
    </row>
    <row r="223" spans="1:21" x14ac:dyDescent="0.25">
      <c r="A223" t="s">
        <v>440</v>
      </c>
      <c r="B223" t="s">
        <v>1388</v>
      </c>
      <c r="C223" t="s">
        <v>1389</v>
      </c>
      <c r="D223" s="15">
        <v>1900</v>
      </c>
      <c r="E223" s="121">
        <v>1</v>
      </c>
      <c r="F223" t="s">
        <v>1034</v>
      </c>
      <c r="G223" s="121" t="s">
        <v>1387</v>
      </c>
      <c r="H223" t="s">
        <v>382</v>
      </c>
      <c r="I223" t="s">
        <v>491</v>
      </c>
      <c r="J223" t="s">
        <v>453</v>
      </c>
      <c r="K223" t="s">
        <v>438</v>
      </c>
      <c r="L223" s="756" t="s">
        <v>82</v>
      </c>
      <c r="M223" t="s">
        <v>102</v>
      </c>
      <c r="N223" s="679">
        <f t="shared" ca="1" si="17"/>
        <v>0</v>
      </c>
      <c r="O223" s="679">
        <f t="shared" ca="1" si="17"/>
        <v>0</v>
      </c>
      <c r="P223" s="679">
        <f t="shared" ca="1" si="17"/>
        <v>0</v>
      </c>
      <c r="Q223" s="679">
        <f t="shared" ca="1" si="17"/>
        <v>0</v>
      </c>
      <c r="R223" s="679">
        <f t="shared" ca="1" si="17"/>
        <v>0</v>
      </c>
      <c r="S223" t="str">
        <f t="shared" si="14"/>
        <v>ASR_COMP</v>
      </c>
      <c r="T223" s="957">
        <f t="shared" si="15"/>
        <v>44682</v>
      </c>
      <c r="U223" t="str">
        <f t="shared" si="16"/>
        <v>Unaudited</v>
      </c>
    </row>
    <row r="224" spans="1:21" x14ac:dyDescent="0.25">
      <c r="A224" t="s">
        <v>440</v>
      </c>
      <c r="B224" t="s">
        <v>1388</v>
      </c>
      <c r="C224" t="s">
        <v>1389</v>
      </c>
      <c r="D224" s="15">
        <v>1900</v>
      </c>
      <c r="E224" s="121">
        <v>1</v>
      </c>
      <c r="F224" t="s">
        <v>1034</v>
      </c>
      <c r="G224" s="121" t="s">
        <v>1387</v>
      </c>
      <c r="H224" t="s">
        <v>382</v>
      </c>
      <c r="I224" t="s">
        <v>491</v>
      </c>
      <c r="J224" t="s">
        <v>453</v>
      </c>
      <c r="K224" t="s">
        <v>438</v>
      </c>
      <c r="L224" s="756" t="s">
        <v>219</v>
      </c>
      <c r="M224" t="s">
        <v>103</v>
      </c>
      <c r="N224" s="679">
        <f t="shared" ca="1" si="17"/>
        <v>0</v>
      </c>
      <c r="O224" s="679">
        <f t="shared" ca="1" si="17"/>
        <v>0</v>
      </c>
      <c r="P224" s="679">
        <f t="shared" ca="1" si="17"/>
        <v>0</v>
      </c>
      <c r="Q224" s="679">
        <f t="shared" ca="1" si="17"/>
        <v>0</v>
      </c>
      <c r="R224" s="679">
        <f t="shared" ca="1" si="17"/>
        <v>0</v>
      </c>
      <c r="S224" t="str">
        <f t="shared" si="14"/>
        <v>ASR_COMP</v>
      </c>
      <c r="T224" s="957">
        <f t="shared" si="15"/>
        <v>44682</v>
      </c>
      <c r="U224" t="str">
        <f t="shared" si="16"/>
        <v>Unaudited</v>
      </c>
    </row>
    <row r="225" spans="1:21" x14ac:dyDescent="0.25">
      <c r="A225" t="s">
        <v>440</v>
      </c>
      <c r="B225" t="s">
        <v>1388</v>
      </c>
      <c r="C225" t="s">
        <v>1389</v>
      </c>
      <c r="D225" s="15">
        <v>1900</v>
      </c>
      <c r="E225" s="121">
        <v>1</v>
      </c>
      <c r="F225" t="s">
        <v>1034</v>
      </c>
      <c r="G225" s="121" t="s">
        <v>1387</v>
      </c>
      <c r="H225" t="s">
        <v>382</v>
      </c>
      <c r="I225" t="s">
        <v>491</v>
      </c>
      <c r="J225" t="s">
        <v>453</v>
      </c>
      <c r="K225" t="s">
        <v>438</v>
      </c>
      <c r="L225" s="756" t="s">
        <v>218</v>
      </c>
      <c r="M225" t="s">
        <v>28</v>
      </c>
      <c r="N225" s="679">
        <f t="shared" ca="1" si="17"/>
        <v>0</v>
      </c>
      <c r="O225" s="679">
        <f t="shared" ca="1" si="17"/>
        <v>0</v>
      </c>
      <c r="P225" s="679">
        <f t="shared" ca="1" si="17"/>
        <v>0</v>
      </c>
      <c r="Q225" s="679">
        <f t="shared" ca="1" si="17"/>
        <v>0</v>
      </c>
      <c r="R225" s="679">
        <f t="shared" ca="1" si="17"/>
        <v>0</v>
      </c>
      <c r="S225" t="str">
        <f t="shared" si="14"/>
        <v>ASR_COMP</v>
      </c>
      <c r="T225" s="957">
        <f t="shared" si="15"/>
        <v>44682</v>
      </c>
      <c r="U225" t="str">
        <f t="shared" si="16"/>
        <v>Unaudited</v>
      </c>
    </row>
    <row r="226" spans="1:21" x14ac:dyDescent="0.25">
      <c r="A226" t="s">
        <v>440</v>
      </c>
      <c r="B226" t="s">
        <v>1388</v>
      </c>
      <c r="C226" t="s">
        <v>1389</v>
      </c>
      <c r="D226" s="15">
        <v>1900</v>
      </c>
      <c r="E226" s="121">
        <v>1</v>
      </c>
      <c r="F226" t="s">
        <v>1034</v>
      </c>
      <c r="G226" s="121" t="s">
        <v>1387</v>
      </c>
      <c r="H226" t="s">
        <v>382</v>
      </c>
      <c r="I226" t="s">
        <v>491</v>
      </c>
      <c r="J226" t="s">
        <v>439</v>
      </c>
      <c r="K226" t="s">
        <v>439</v>
      </c>
      <c r="L226" s="756" t="s">
        <v>84</v>
      </c>
      <c r="M226" t="s">
        <v>330</v>
      </c>
      <c r="N226" s="679">
        <f t="shared" ca="1" si="17"/>
        <v>0</v>
      </c>
      <c r="O226" s="679">
        <f t="shared" ca="1" si="17"/>
        <v>0</v>
      </c>
      <c r="P226" s="679">
        <f t="shared" ca="1" si="17"/>
        <v>0</v>
      </c>
      <c r="Q226" s="679">
        <f t="shared" ca="1" si="17"/>
        <v>0</v>
      </c>
      <c r="R226" s="679">
        <f t="shared" ca="1" si="17"/>
        <v>0</v>
      </c>
      <c r="S226" t="str">
        <f t="shared" si="14"/>
        <v>ASR_COMP</v>
      </c>
      <c r="T226" s="957">
        <f t="shared" si="15"/>
        <v>44682</v>
      </c>
      <c r="U226" t="str">
        <f t="shared" si="16"/>
        <v>Unaudited</v>
      </c>
    </row>
    <row r="227" spans="1:21" x14ac:dyDescent="0.25">
      <c r="A227" t="s">
        <v>440</v>
      </c>
      <c r="B227" t="s">
        <v>1388</v>
      </c>
      <c r="C227" t="s">
        <v>1389</v>
      </c>
      <c r="D227" s="15">
        <v>1900</v>
      </c>
      <c r="E227" s="121">
        <v>1</v>
      </c>
      <c r="F227" t="s">
        <v>1034</v>
      </c>
      <c r="G227" s="121" t="s">
        <v>1387</v>
      </c>
      <c r="H227" t="s">
        <v>382</v>
      </c>
      <c r="I227" t="s">
        <v>491</v>
      </c>
      <c r="J227" t="s">
        <v>439</v>
      </c>
      <c r="K227" t="s">
        <v>439</v>
      </c>
      <c r="L227" s="756" t="s">
        <v>85</v>
      </c>
      <c r="M227" t="s">
        <v>328</v>
      </c>
      <c r="N227" s="679">
        <f t="shared" ca="1" si="17"/>
        <v>0</v>
      </c>
      <c r="O227" s="679">
        <f t="shared" ca="1" si="17"/>
        <v>0</v>
      </c>
      <c r="P227" s="679">
        <f t="shared" ca="1" si="17"/>
        <v>0</v>
      </c>
      <c r="Q227" s="679">
        <f t="shared" ca="1" si="17"/>
        <v>0</v>
      </c>
      <c r="R227" s="679">
        <f t="shared" ca="1" si="17"/>
        <v>0</v>
      </c>
      <c r="S227" t="str">
        <f t="shared" si="14"/>
        <v>ASR_COMP</v>
      </c>
      <c r="T227" s="957">
        <f t="shared" si="15"/>
        <v>44682</v>
      </c>
      <c r="U227" t="str">
        <f t="shared" si="16"/>
        <v>Unaudited</v>
      </c>
    </row>
    <row r="228" spans="1:21" x14ac:dyDescent="0.25">
      <c r="A228" t="s">
        <v>440</v>
      </c>
      <c r="B228" t="s">
        <v>1388</v>
      </c>
      <c r="C228" t="s">
        <v>1389</v>
      </c>
      <c r="D228" s="15">
        <v>1900</v>
      </c>
      <c r="E228" s="121">
        <v>1</v>
      </c>
      <c r="F228" t="s">
        <v>1034</v>
      </c>
      <c r="G228" s="121" t="s">
        <v>1387</v>
      </c>
      <c r="H228" t="s">
        <v>382</v>
      </c>
      <c r="I228" t="s">
        <v>491</v>
      </c>
      <c r="J228" t="s">
        <v>439</v>
      </c>
      <c r="K228" t="s">
        <v>439</v>
      </c>
      <c r="L228" s="756" t="s">
        <v>86</v>
      </c>
      <c r="M228" t="s">
        <v>497</v>
      </c>
      <c r="N228" s="679">
        <f t="shared" ca="1" si="17"/>
        <v>0</v>
      </c>
      <c r="O228" s="679">
        <f t="shared" ca="1" si="17"/>
        <v>0</v>
      </c>
      <c r="P228" s="679">
        <f t="shared" ca="1" si="17"/>
        <v>0</v>
      </c>
      <c r="Q228" s="679">
        <f t="shared" ca="1" si="17"/>
        <v>0</v>
      </c>
      <c r="R228" s="679">
        <f t="shared" ca="1" si="17"/>
        <v>0</v>
      </c>
      <c r="S228" t="str">
        <f t="shared" si="14"/>
        <v>ASR_COMP</v>
      </c>
      <c r="T228" s="957">
        <f t="shared" si="15"/>
        <v>44682</v>
      </c>
      <c r="U228" t="str">
        <f t="shared" si="16"/>
        <v>Unaudited</v>
      </c>
    </row>
    <row r="229" spans="1:21" x14ac:dyDescent="0.25">
      <c r="A229" t="s">
        <v>440</v>
      </c>
      <c r="B229" t="s">
        <v>1388</v>
      </c>
      <c r="C229" t="s">
        <v>1389</v>
      </c>
      <c r="D229" s="15">
        <v>1900</v>
      </c>
      <c r="E229" s="121">
        <v>1</v>
      </c>
      <c r="F229" t="s">
        <v>1034</v>
      </c>
      <c r="G229" s="121" t="s">
        <v>1387</v>
      </c>
      <c r="H229" t="s">
        <v>382</v>
      </c>
      <c r="I229" t="s">
        <v>491</v>
      </c>
      <c r="J229" t="s">
        <v>439</v>
      </c>
      <c r="K229" t="s">
        <v>439</v>
      </c>
      <c r="L229" s="756" t="s">
        <v>87</v>
      </c>
      <c r="M229" t="s">
        <v>498</v>
      </c>
      <c r="N229" s="679">
        <f t="shared" ca="1" si="17"/>
        <v>0</v>
      </c>
      <c r="O229" s="679">
        <f t="shared" ca="1" si="17"/>
        <v>0</v>
      </c>
      <c r="P229" s="679">
        <f t="shared" ca="1" si="17"/>
        <v>0</v>
      </c>
      <c r="Q229" s="679">
        <f t="shared" ca="1" si="17"/>
        <v>0</v>
      </c>
      <c r="R229" s="679">
        <f t="shared" ca="1" si="17"/>
        <v>0</v>
      </c>
      <c r="S229" t="str">
        <f t="shared" si="14"/>
        <v>ASR_COMP</v>
      </c>
      <c r="T229" s="957">
        <f t="shared" si="15"/>
        <v>44682</v>
      </c>
      <c r="U229" t="str">
        <f t="shared" si="16"/>
        <v>Unaudited</v>
      </c>
    </row>
    <row r="230" spans="1:21" x14ac:dyDescent="0.25">
      <c r="A230" t="s">
        <v>440</v>
      </c>
      <c r="B230" t="s">
        <v>1388</v>
      </c>
      <c r="C230" t="s">
        <v>1389</v>
      </c>
      <c r="D230" s="15">
        <v>1900</v>
      </c>
      <c r="E230" s="121">
        <v>1</v>
      </c>
      <c r="F230" t="s">
        <v>1034</v>
      </c>
      <c r="G230" s="121" t="s">
        <v>1387</v>
      </c>
      <c r="H230" t="s">
        <v>382</v>
      </c>
      <c r="I230" t="s">
        <v>491</v>
      </c>
      <c r="J230" t="s">
        <v>439</v>
      </c>
      <c r="K230" t="s">
        <v>439</v>
      </c>
      <c r="L230" s="756" t="s">
        <v>216</v>
      </c>
      <c r="M230" t="s">
        <v>499</v>
      </c>
      <c r="N230" s="679">
        <f t="shared" ca="1" si="17"/>
        <v>0</v>
      </c>
      <c r="O230" s="679">
        <f t="shared" ca="1" si="17"/>
        <v>0</v>
      </c>
      <c r="P230" s="679">
        <f t="shared" ca="1" si="17"/>
        <v>0</v>
      </c>
      <c r="Q230" s="679">
        <f t="shared" ca="1" si="17"/>
        <v>0</v>
      </c>
      <c r="R230" s="679">
        <f t="shared" ca="1" si="17"/>
        <v>0</v>
      </c>
      <c r="S230" t="str">
        <f t="shared" si="14"/>
        <v>ASR_COMP</v>
      </c>
      <c r="T230" s="957">
        <f t="shared" si="15"/>
        <v>44682</v>
      </c>
      <c r="U230" t="str">
        <f t="shared" si="16"/>
        <v>Unaudited</v>
      </c>
    </row>
    <row r="231" spans="1:21" x14ac:dyDescent="0.25">
      <c r="A231" t="s">
        <v>440</v>
      </c>
      <c r="B231" t="s">
        <v>1388</v>
      </c>
      <c r="C231" t="s">
        <v>1389</v>
      </c>
      <c r="D231" s="15">
        <v>1900</v>
      </c>
      <c r="E231" s="121">
        <v>1</v>
      </c>
      <c r="F231" t="s">
        <v>1034</v>
      </c>
      <c r="G231" s="121" t="s">
        <v>1387</v>
      </c>
      <c r="H231" t="s">
        <v>382</v>
      </c>
      <c r="I231" t="s">
        <v>492</v>
      </c>
      <c r="J231" t="s">
        <v>26</v>
      </c>
      <c r="K231" t="s">
        <v>26</v>
      </c>
      <c r="L231" s="756" t="s">
        <v>207</v>
      </c>
      <c r="M231" t="s">
        <v>26</v>
      </c>
      <c r="N231" s="679">
        <f t="shared" ca="1" si="17"/>
        <v>0</v>
      </c>
      <c r="O231" s="679">
        <f t="shared" ca="1" si="17"/>
        <v>0</v>
      </c>
      <c r="P231" s="679">
        <f t="shared" ca="1" si="17"/>
        <v>0</v>
      </c>
      <c r="Q231" s="679">
        <f t="shared" ca="1" si="17"/>
        <v>0</v>
      </c>
      <c r="R231" s="679">
        <f t="shared" ca="1" si="17"/>
        <v>711918.74227805436</v>
      </c>
      <c r="S231" t="str">
        <f t="shared" si="14"/>
        <v>ASR_COMP</v>
      </c>
      <c r="T231" s="957">
        <f t="shared" si="15"/>
        <v>44682</v>
      </c>
      <c r="U231" t="str">
        <f t="shared" si="16"/>
        <v>Unaudited</v>
      </c>
    </row>
    <row r="232" spans="1:21" x14ac:dyDescent="0.25">
      <c r="A232" t="s">
        <v>440</v>
      </c>
      <c r="B232" t="s">
        <v>1388</v>
      </c>
      <c r="C232" t="s">
        <v>1389</v>
      </c>
      <c r="D232" s="15">
        <v>1900</v>
      </c>
      <c r="E232" s="121">
        <v>1</v>
      </c>
      <c r="F232" t="s">
        <v>441</v>
      </c>
      <c r="G232" s="121">
        <v>91</v>
      </c>
      <c r="H232" t="s">
        <v>383</v>
      </c>
      <c r="I232" t="s">
        <v>435</v>
      </c>
      <c r="J232" t="s">
        <v>435</v>
      </c>
      <c r="K232" t="s">
        <v>435</v>
      </c>
      <c r="M232" t="s">
        <v>435</v>
      </c>
      <c r="N232" s="679">
        <f t="shared" ca="1" si="17"/>
        <v>3612</v>
      </c>
      <c r="O232" s="679">
        <f t="shared" ca="1" si="17"/>
        <v>2154</v>
      </c>
      <c r="P232" s="679">
        <f t="shared" ca="1" si="17"/>
        <v>1458</v>
      </c>
      <c r="Q232" s="679">
        <f t="shared" ca="1" si="17"/>
        <v>0</v>
      </c>
      <c r="R232" s="679">
        <f t="shared" ca="1" si="17"/>
        <v>0</v>
      </c>
      <c r="S232" t="str">
        <f t="shared" si="14"/>
        <v>ASR_COMP</v>
      </c>
      <c r="T232" s="957">
        <f t="shared" si="15"/>
        <v>44682</v>
      </c>
      <c r="U232" t="str">
        <f t="shared" si="16"/>
        <v>Unaudited</v>
      </c>
    </row>
    <row r="233" spans="1:21" x14ac:dyDescent="0.25">
      <c r="A233" t="s">
        <v>440</v>
      </c>
      <c r="B233" t="s">
        <v>1388</v>
      </c>
      <c r="C233" t="s">
        <v>1389</v>
      </c>
      <c r="D233" s="15">
        <v>1900</v>
      </c>
      <c r="E233" s="121">
        <v>1</v>
      </c>
      <c r="F233" t="s">
        <v>441</v>
      </c>
      <c r="G233" s="121">
        <v>91</v>
      </c>
      <c r="H233" t="s">
        <v>383</v>
      </c>
      <c r="I233" t="s">
        <v>490</v>
      </c>
      <c r="J233" t="s">
        <v>12</v>
      </c>
      <c r="K233" t="s">
        <v>12</v>
      </c>
      <c r="L233" s="756">
        <v>1.1000000000000001</v>
      </c>
      <c r="M233" t="s">
        <v>12</v>
      </c>
      <c r="N233" s="679">
        <f t="shared" ca="1" si="17"/>
        <v>15299290.437023727</v>
      </c>
      <c r="O233" s="679">
        <f t="shared" ca="1" si="17"/>
        <v>0</v>
      </c>
      <c r="P233" s="679">
        <f t="shared" ca="1" si="17"/>
        <v>0</v>
      </c>
      <c r="Q233" s="679">
        <f t="shared" ca="1" si="17"/>
        <v>0</v>
      </c>
      <c r="R233" s="679">
        <f t="shared" ca="1" si="17"/>
        <v>0</v>
      </c>
      <c r="S233" t="str">
        <f t="shared" si="14"/>
        <v>ASR_COMP</v>
      </c>
      <c r="T233" s="957">
        <f t="shared" si="15"/>
        <v>44682</v>
      </c>
      <c r="U233" t="str">
        <f t="shared" si="16"/>
        <v>Unaudited</v>
      </c>
    </row>
    <row r="234" spans="1:21" x14ac:dyDescent="0.25">
      <c r="A234" t="s">
        <v>440</v>
      </c>
      <c r="B234" t="s">
        <v>1388</v>
      </c>
      <c r="C234" t="s">
        <v>1389</v>
      </c>
      <c r="D234" s="15">
        <v>1900</v>
      </c>
      <c r="E234" s="121">
        <v>1</v>
      </c>
      <c r="F234" t="s">
        <v>441</v>
      </c>
      <c r="G234" s="121">
        <v>91</v>
      </c>
      <c r="H234" t="s">
        <v>383</v>
      </c>
      <c r="I234" t="s">
        <v>490</v>
      </c>
      <c r="J234" t="s">
        <v>12</v>
      </c>
      <c r="K234" t="s">
        <v>225</v>
      </c>
      <c r="L234" s="756">
        <v>1.2</v>
      </c>
      <c r="M234" t="s">
        <v>225</v>
      </c>
      <c r="N234" s="679">
        <f t="shared" ca="1" si="17"/>
        <v>0</v>
      </c>
      <c r="O234" s="679">
        <f t="shared" ca="1" si="17"/>
        <v>0</v>
      </c>
      <c r="P234" s="679">
        <f t="shared" ca="1" si="17"/>
        <v>0</v>
      </c>
      <c r="Q234" s="679">
        <f t="shared" ca="1" si="17"/>
        <v>0</v>
      </c>
      <c r="R234" s="679">
        <f t="shared" ca="1" si="17"/>
        <v>0</v>
      </c>
      <c r="S234" t="str">
        <f t="shared" si="14"/>
        <v>ASR_COMP</v>
      </c>
      <c r="T234" s="957">
        <f t="shared" si="15"/>
        <v>44682</v>
      </c>
      <c r="U234" t="str">
        <f t="shared" si="16"/>
        <v>Unaudited</v>
      </c>
    </row>
    <row r="235" spans="1:21" x14ac:dyDescent="0.25">
      <c r="A235" t="s">
        <v>440</v>
      </c>
      <c r="B235" t="s">
        <v>1388</v>
      </c>
      <c r="C235" t="s">
        <v>1389</v>
      </c>
      <c r="D235" s="15">
        <v>1900</v>
      </c>
      <c r="E235" s="121">
        <v>1</v>
      </c>
      <c r="F235" t="s">
        <v>441</v>
      </c>
      <c r="G235" s="121">
        <v>91</v>
      </c>
      <c r="H235" t="s">
        <v>383</v>
      </c>
      <c r="I235" t="s">
        <v>490</v>
      </c>
      <c r="J235" t="s">
        <v>12</v>
      </c>
      <c r="K235" t="s">
        <v>1326</v>
      </c>
      <c r="L235" s="756" t="s">
        <v>1322</v>
      </c>
      <c r="M235" t="s">
        <v>1326</v>
      </c>
      <c r="N235" s="679">
        <f t="shared" ca="1" si="17"/>
        <v>138564.51999999999</v>
      </c>
      <c r="O235" s="679">
        <f t="shared" ca="1" si="17"/>
        <v>0</v>
      </c>
      <c r="P235" s="679">
        <f t="shared" ca="1" si="17"/>
        <v>0</v>
      </c>
      <c r="Q235" s="679">
        <f t="shared" ca="1" si="17"/>
        <v>0</v>
      </c>
      <c r="R235" s="679">
        <f t="shared" ca="1" si="17"/>
        <v>0</v>
      </c>
      <c r="S235" t="str">
        <f t="shared" si="14"/>
        <v>ASR_COMP</v>
      </c>
      <c r="T235" s="957">
        <f t="shared" si="15"/>
        <v>44682</v>
      </c>
      <c r="U235" t="str">
        <f t="shared" si="16"/>
        <v>Unaudited</v>
      </c>
    </row>
    <row r="236" spans="1:21" x14ac:dyDescent="0.25">
      <c r="A236" t="s">
        <v>440</v>
      </c>
      <c r="B236" t="s">
        <v>1388</v>
      </c>
      <c r="C236" t="s">
        <v>1389</v>
      </c>
      <c r="D236" s="15">
        <v>1900</v>
      </c>
      <c r="E236" s="121">
        <v>1</v>
      </c>
      <c r="F236" t="s">
        <v>441</v>
      </c>
      <c r="G236" s="121">
        <v>91</v>
      </c>
      <c r="H236" t="s">
        <v>383</v>
      </c>
      <c r="I236" t="s">
        <v>490</v>
      </c>
      <c r="J236" t="s">
        <v>12</v>
      </c>
      <c r="K236" t="s">
        <v>1328</v>
      </c>
      <c r="L236" s="756" t="s">
        <v>1327</v>
      </c>
      <c r="M236" t="s">
        <v>1328</v>
      </c>
      <c r="N236" s="679">
        <f t="shared" ca="1" si="17"/>
        <v>53596.549060372323</v>
      </c>
      <c r="O236" s="679">
        <f t="shared" ca="1" si="17"/>
        <v>0</v>
      </c>
      <c r="P236" s="679">
        <f t="shared" ca="1" si="17"/>
        <v>0</v>
      </c>
      <c r="Q236" s="679">
        <f t="shared" ca="1" si="17"/>
        <v>0</v>
      </c>
      <c r="R236" s="679">
        <f t="shared" ca="1" si="17"/>
        <v>0</v>
      </c>
      <c r="S236" t="str">
        <f t="shared" si="14"/>
        <v>ASR_COMP</v>
      </c>
      <c r="T236" s="957">
        <f t="shared" si="15"/>
        <v>44682</v>
      </c>
      <c r="U236" t="str">
        <f t="shared" si="16"/>
        <v>Unaudited</v>
      </c>
    </row>
    <row r="237" spans="1:21" x14ac:dyDescent="0.25">
      <c r="A237" t="s">
        <v>440</v>
      </c>
      <c r="B237" t="s">
        <v>1388</v>
      </c>
      <c r="C237" t="s">
        <v>1389</v>
      </c>
      <c r="D237" s="15">
        <v>1900</v>
      </c>
      <c r="E237" s="121">
        <v>1</v>
      </c>
      <c r="F237" t="s">
        <v>441</v>
      </c>
      <c r="G237" s="121">
        <v>91</v>
      </c>
      <c r="H237" t="s">
        <v>383</v>
      </c>
      <c r="I237" t="s">
        <v>490</v>
      </c>
      <c r="J237" t="s">
        <v>13</v>
      </c>
      <c r="K237" t="s">
        <v>13</v>
      </c>
      <c r="L237" s="756" t="s">
        <v>63</v>
      </c>
      <c r="M237" t="s">
        <v>13</v>
      </c>
      <c r="N237" s="679">
        <f t="shared" ca="1" si="17"/>
        <v>0</v>
      </c>
      <c r="O237" s="679">
        <f t="shared" ca="1" si="17"/>
        <v>0</v>
      </c>
      <c r="P237" s="679">
        <f t="shared" ca="1" si="17"/>
        <v>0</v>
      </c>
      <c r="Q237" s="679">
        <f t="shared" ca="1" si="17"/>
        <v>0</v>
      </c>
      <c r="R237" s="679">
        <f t="shared" ca="1" si="17"/>
        <v>0</v>
      </c>
      <c r="S237" t="str">
        <f t="shared" si="14"/>
        <v>ASR_COMP</v>
      </c>
      <c r="T237" s="957">
        <f t="shared" si="15"/>
        <v>44682</v>
      </c>
      <c r="U237" t="str">
        <f t="shared" si="16"/>
        <v>Unaudited</v>
      </c>
    </row>
    <row r="238" spans="1:21" x14ac:dyDescent="0.25">
      <c r="A238" t="s">
        <v>440</v>
      </c>
      <c r="B238" t="s">
        <v>1388</v>
      </c>
      <c r="C238" t="s">
        <v>1389</v>
      </c>
      <c r="D238" s="15">
        <v>1900</v>
      </c>
      <c r="E238" s="121">
        <v>1</v>
      </c>
      <c r="F238" t="s">
        <v>441</v>
      </c>
      <c r="G238" s="121">
        <v>91</v>
      </c>
      <c r="H238" t="s">
        <v>383</v>
      </c>
      <c r="I238" t="s">
        <v>491</v>
      </c>
      <c r="J238" t="s">
        <v>436</v>
      </c>
      <c r="K238" t="s">
        <v>799</v>
      </c>
      <c r="L238" s="756">
        <v>2.1</v>
      </c>
      <c r="M238" t="s">
        <v>734</v>
      </c>
      <c r="N238" s="679">
        <f t="shared" ca="1" si="17"/>
        <v>54908</v>
      </c>
      <c r="O238" s="679">
        <f t="shared" ca="1" si="17"/>
        <v>53250</v>
      </c>
      <c r="P238" s="679">
        <f t="shared" ca="1" si="17"/>
        <v>1658</v>
      </c>
      <c r="Q238" s="679">
        <f t="shared" ca="1" si="17"/>
        <v>0</v>
      </c>
      <c r="R238" s="679">
        <f t="shared" ca="1" si="17"/>
        <v>0</v>
      </c>
      <c r="S238" t="str">
        <f t="shared" si="14"/>
        <v>ASR_COMP</v>
      </c>
      <c r="T238" s="957">
        <f t="shared" si="15"/>
        <v>44682</v>
      </c>
      <c r="U238" t="str">
        <f t="shared" si="16"/>
        <v>Unaudited</v>
      </c>
    </row>
    <row r="239" spans="1:21" x14ac:dyDescent="0.25">
      <c r="A239" t="s">
        <v>440</v>
      </c>
      <c r="B239" t="s">
        <v>1388</v>
      </c>
      <c r="C239" t="s">
        <v>1389</v>
      </c>
      <c r="D239" s="15">
        <v>1900</v>
      </c>
      <c r="E239" s="121">
        <v>1</v>
      </c>
      <c r="F239" t="s">
        <v>441</v>
      </c>
      <c r="G239" s="121">
        <v>91</v>
      </c>
      <c r="H239" t="s">
        <v>383</v>
      </c>
      <c r="I239" t="s">
        <v>491</v>
      </c>
      <c r="J239" t="s">
        <v>436</v>
      </c>
      <c r="K239" t="s">
        <v>799</v>
      </c>
      <c r="L239" s="756">
        <v>2.2000000000000002</v>
      </c>
      <c r="M239" t="s">
        <v>735</v>
      </c>
      <c r="N239" s="679">
        <f t="shared" ca="1" si="17"/>
        <v>205</v>
      </c>
      <c r="O239" s="679">
        <f t="shared" ca="1" si="17"/>
        <v>205</v>
      </c>
      <c r="P239" s="679">
        <f t="shared" ca="1" si="17"/>
        <v>0</v>
      </c>
      <c r="Q239" s="679">
        <f t="shared" ca="1" si="17"/>
        <v>0</v>
      </c>
      <c r="R239" s="679">
        <f t="shared" ca="1" si="17"/>
        <v>0</v>
      </c>
      <c r="S239" t="str">
        <f t="shared" si="14"/>
        <v>ASR_COMP</v>
      </c>
      <c r="T239" s="957">
        <f t="shared" si="15"/>
        <v>44682</v>
      </c>
      <c r="U239" t="str">
        <f t="shared" si="16"/>
        <v>Unaudited</v>
      </c>
    </row>
    <row r="240" spans="1:21" x14ac:dyDescent="0.25">
      <c r="A240" t="s">
        <v>440</v>
      </c>
      <c r="B240" t="s">
        <v>1388</v>
      </c>
      <c r="C240" t="s">
        <v>1389</v>
      </c>
      <c r="D240" s="15">
        <v>1900</v>
      </c>
      <c r="E240" s="121">
        <v>1</v>
      </c>
      <c r="F240" t="s">
        <v>441</v>
      </c>
      <c r="G240" s="121">
        <v>91</v>
      </c>
      <c r="H240" t="s">
        <v>383</v>
      </c>
      <c r="I240" t="s">
        <v>491</v>
      </c>
      <c r="J240" t="s">
        <v>436</v>
      </c>
      <c r="K240" t="s">
        <v>799</v>
      </c>
      <c r="L240" s="756">
        <v>2.2999999999999998</v>
      </c>
      <c r="M240" t="s">
        <v>736</v>
      </c>
      <c r="N240" s="679">
        <f t="shared" ca="1" si="17"/>
        <v>10718114.363052992</v>
      </c>
      <c r="O240" s="679">
        <f t="shared" ca="1" si="17"/>
        <v>10349705.734068925</v>
      </c>
      <c r="P240" s="679">
        <f t="shared" ca="1" si="17"/>
        <v>368408.62898406707</v>
      </c>
      <c r="Q240" s="679">
        <f t="shared" ca="1" si="17"/>
        <v>0</v>
      </c>
      <c r="R240" s="679">
        <f t="shared" ca="1" si="17"/>
        <v>0</v>
      </c>
      <c r="S240" t="str">
        <f t="shared" si="14"/>
        <v>ASR_COMP</v>
      </c>
      <c r="T240" s="957">
        <f t="shared" si="15"/>
        <v>44682</v>
      </c>
      <c r="U240" t="str">
        <f t="shared" si="16"/>
        <v>Unaudited</v>
      </c>
    </row>
    <row r="241" spans="1:21" x14ac:dyDescent="0.25">
      <c r="A241" t="s">
        <v>440</v>
      </c>
      <c r="B241" t="s">
        <v>1388</v>
      </c>
      <c r="C241" t="s">
        <v>1389</v>
      </c>
      <c r="D241" s="15">
        <v>1900</v>
      </c>
      <c r="E241" s="121">
        <v>1</v>
      </c>
      <c r="F241" t="s">
        <v>441</v>
      </c>
      <c r="G241" s="121">
        <v>91</v>
      </c>
      <c r="H241" t="s">
        <v>383</v>
      </c>
      <c r="I241" t="s">
        <v>491</v>
      </c>
      <c r="J241" t="s">
        <v>436</v>
      </c>
      <c r="K241" t="s">
        <v>799</v>
      </c>
      <c r="L241" s="756">
        <v>2.4</v>
      </c>
      <c r="M241" t="s">
        <v>737</v>
      </c>
      <c r="N241" s="679">
        <f t="shared" ca="1" si="17"/>
        <v>15493.751337550731</v>
      </c>
      <c r="O241" s="679">
        <f t="shared" ca="1" si="17"/>
        <v>15493.751337550731</v>
      </c>
      <c r="P241" s="679">
        <f t="shared" ca="1" si="17"/>
        <v>0</v>
      </c>
      <c r="Q241" s="679">
        <f t="shared" ca="1" si="17"/>
        <v>0</v>
      </c>
      <c r="R241" s="679">
        <f t="shared" ca="1" si="17"/>
        <v>0</v>
      </c>
      <c r="S241" t="str">
        <f t="shared" si="14"/>
        <v>ASR_COMP</v>
      </c>
      <c r="T241" s="957">
        <f t="shared" si="15"/>
        <v>44682</v>
      </c>
      <c r="U241" t="str">
        <f t="shared" si="16"/>
        <v>Unaudited</v>
      </c>
    </row>
    <row r="242" spans="1:21" x14ac:dyDescent="0.25">
      <c r="A242" t="s">
        <v>440</v>
      </c>
      <c r="B242" t="s">
        <v>1388</v>
      </c>
      <c r="C242" t="s">
        <v>1389</v>
      </c>
      <c r="D242" s="15">
        <v>1900</v>
      </c>
      <c r="E242" s="121">
        <v>1</v>
      </c>
      <c r="F242" t="s">
        <v>441</v>
      </c>
      <c r="G242" s="121">
        <v>91</v>
      </c>
      <c r="H242" t="s">
        <v>383</v>
      </c>
      <c r="I242" t="s">
        <v>491</v>
      </c>
      <c r="J242" t="s">
        <v>436</v>
      </c>
      <c r="K242" t="s">
        <v>799</v>
      </c>
      <c r="L242" s="756">
        <v>2.5</v>
      </c>
      <c r="M242" t="s">
        <v>779</v>
      </c>
      <c r="N242" s="679">
        <f t="shared" ca="1" si="17"/>
        <v>3591</v>
      </c>
      <c r="O242" s="679">
        <f t="shared" ca="1" si="17"/>
        <v>3591</v>
      </c>
      <c r="P242" s="679">
        <f t="shared" ca="1" si="17"/>
        <v>0</v>
      </c>
      <c r="Q242" s="679">
        <f t="shared" ca="1" si="17"/>
        <v>0</v>
      </c>
      <c r="R242" s="679">
        <f t="shared" ca="1" si="17"/>
        <v>0</v>
      </c>
      <c r="S242" t="str">
        <f t="shared" si="14"/>
        <v>ASR_COMP</v>
      </c>
      <c r="T242" s="957">
        <f t="shared" si="15"/>
        <v>44682</v>
      </c>
      <c r="U242" t="str">
        <f t="shared" si="16"/>
        <v>Unaudited</v>
      </c>
    </row>
    <row r="243" spans="1:21" x14ac:dyDescent="0.25">
      <c r="A243" t="s">
        <v>440</v>
      </c>
      <c r="B243" t="s">
        <v>1388</v>
      </c>
      <c r="C243" t="s">
        <v>1389</v>
      </c>
      <c r="D243" s="15">
        <v>1900</v>
      </c>
      <c r="E243" s="121">
        <v>1</v>
      </c>
      <c r="F243" t="s">
        <v>441</v>
      </c>
      <c r="G243" s="121">
        <v>91</v>
      </c>
      <c r="H243" t="s">
        <v>383</v>
      </c>
      <c r="I243" t="s">
        <v>491</v>
      </c>
      <c r="J243" t="s">
        <v>436</v>
      </c>
      <c r="K243" t="s">
        <v>799</v>
      </c>
      <c r="L243" s="756">
        <v>2.6</v>
      </c>
      <c r="M243" t="s">
        <v>189</v>
      </c>
      <c r="N243" s="679">
        <f t="shared" ca="1" si="17"/>
        <v>798933.15670086944</v>
      </c>
      <c r="O243" s="679">
        <f t="shared" ca="1" si="17"/>
        <v>761476.15304501471</v>
      </c>
      <c r="P243" s="679">
        <f t="shared" ca="1" si="17"/>
        <v>37457.003655854729</v>
      </c>
      <c r="Q243" s="679">
        <f t="shared" ca="1" si="17"/>
        <v>0</v>
      </c>
      <c r="R243" s="679">
        <f t="shared" ca="1" si="17"/>
        <v>0</v>
      </c>
      <c r="S243" t="str">
        <f t="shared" si="14"/>
        <v>ASR_COMP</v>
      </c>
      <c r="T243" s="957">
        <f t="shared" si="15"/>
        <v>44682</v>
      </c>
      <c r="U243" t="str">
        <f t="shared" si="16"/>
        <v>Unaudited</v>
      </c>
    </row>
    <row r="244" spans="1:21" x14ac:dyDescent="0.25">
      <c r="A244" t="s">
        <v>440</v>
      </c>
      <c r="B244" t="s">
        <v>1388</v>
      </c>
      <c r="C244" t="s">
        <v>1389</v>
      </c>
      <c r="D244" s="15">
        <v>1900</v>
      </c>
      <c r="E244" s="121">
        <v>1</v>
      </c>
      <c r="F244" t="s">
        <v>441</v>
      </c>
      <c r="G244" s="121">
        <v>91</v>
      </c>
      <c r="H244" t="s">
        <v>383</v>
      </c>
      <c r="I244" t="s">
        <v>491</v>
      </c>
      <c r="J244" t="s">
        <v>436</v>
      </c>
      <c r="K244" t="s">
        <v>799</v>
      </c>
      <c r="L244" s="756">
        <v>2.7</v>
      </c>
      <c r="M244" t="s">
        <v>800</v>
      </c>
      <c r="N244" s="679">
        <f t="shared" ca="1" si="17"/>
        <v>-148878.90337136426</v>
      </c>
      <c r="O244" s="679">
        <f t="shared" ca="1" si="17"/>
        <v>-141908.75817167587</v>
      </c>
      <c r="P244" s="679">
        <f t="shared" ca="1" si="17"/>
        <v>-6970.1451996883925</v>
      </c>
      <c r="Q244" s="679">
        <f t="shared" ca="1" si="17"/>
        <v>0</v>
      </c>
      <c r="R244" s="679">
        <f t="shared" ca="1" si="17"/>
        <v>0</v>
      </c>
      <c r="S244" t="str">
        <f t="shared" si="14"/>
        <v>ASR_COMP</v>
      </c>
      <c r="T244" s="957">
        <f t="shared" si="15"/>
        <v>44682</v>
      </c>
      <c r="U244" t="str">
        <f t="shared" si="16"/>
        <v>Unaudited</v>
      </c>
    </row>
    <row r="245" spans="1:21" x14ac:dyDescent="0.25">
      <c r="A245" t="s">
        <v>440</v>
      </c>
      <c r="B245" t="s">
        <v>1388</v>
      </c>
      <c r="C245" t="s">
        <v>1389</v>
      </c>
      <c r="D245" s="15">
        <v>1900</v>
      </c>
      <c r="E245" s="121">
        <v>1</v>
      </c>
      <c r="F245" t="s">
        <v>441</v>
      </c>
      <c r="G245" s="121">
        <v>91</v>
      </c>
      <c r="H245" t="s">
        <v>383</v>
      </c>
      <c r="I245" t="s">
        <v>491</v>
      </c>
      <c r="J245" t="s">
        <v>436</v>
      </c>
      <c r="K245" t="s">
        <v>799</v>
      </c>
      <c r="L245" s="756">
        <v>2.8</v>
      </c>
      <c r="M245" t="s">
        <v>801</v>
      </c>
      <c r="N245" s="679">
        <f t="shared" ca="1" si="17"/>
        <v>0</v>
      </c>
      <c r="O245" s="679">
        <f t="shared" ca="1" si="17"/>
        <v>0</v>
      </c>
      <c r="P245" s="679">
        <f t="shared" ca="1" si="17"/>
        <v>0</v>
      </c>
      <c r="Q245" s="679">
        <f t="shared" ca="1" si="17"/>
        <v>0</v>
      </c>
      <c r="R245" s="679">
        <f t="shared" ca="1" si="17"/>
        <v>0</v>
      </c>
      <c r="S245" t="str">
        <f t="shared" si="14"/>
        <v>ASR_COMP</v>
      </c>
      <c r="T245" s="957">
        <f t="shared" si="15"/>
        <v>44682</v>
      </c>
      <c r="U245" t="str">
        <f t="shared" si="16"/>
        <v>Unaudited</v>
      </c>
    </row>
    <row r="246" spans="1:21" x14ac:dyDescent="0.25">
      <c r="A246" t="s">
        <v>440</v>
      </c>
      <c r="B246" t="s">
        <v>1388</v>
      </c>
      <c r="C246" t="s">
        <v>1389</v>
      </c>
      <c r="D246" s="15">
        <v>1900</v>
      </c>
      <c r="E246" s="121">
        <v>1</v>
      </c>
      <c r="F246" t="s">
        <v>441</v>
      </c>
      <c r="G246" s="121">
        <v>91</v>
      </c>
      <c r="H246" t="s">
        <v>383</v>
      </c>
      <c r="I246" t="s">
        <v>491</v>
      </c>
      <c r="J246" t="s">
        <v>436</v>
      </c>
      <c r="K246" t="s">
        <v>799</v>
      </c>
      <c r="L246" s="756">
        <v>2.9</v>
      </c>
      <c r="M246" t="s">
        <v>782</v>
      </c>
      <c r="N246" s="679">
        <f t="shared" ca="1" si="17"/>
        <v>0</v>
      </c>
      <c r="O246" s="679">
        <f t="shared" ca="1" si="17"/>
        <v>0</v>
      </c>
      <c r="P246" s="679">
        <f t="shared" ca="1" si="17"/>
        <v>0</v>
      </c>
      <c r="Q246" s="679">
        <f t="shared" ca="1" si="17"/>
        <v>0</v>
      </c>
      <c r="R246" s="679">
        <f t="shared" ca="1" si="17"/>
        <v>0</v>
      </c>
      <c r="S246" t="str">
        <f t="shared" si="14"/>
        <v>ASR_COMP</v>
      </c>
      <c r="T246" s="957">
        <f t="shared" si="15"/>
        <v>44682</v>
      </c>
      <c r="U246" t="str">
        <f t="shared" si="16"/>
        <v>Unaudited</v>
      </c>
    </row>
    <row r="247" spans="1:21" x14ac:dyDescent="0.25">
      <c r="A247" t="s">
        <v>440</v>
      </c>
      <c r="B247" t="s">
        <v>1388</v>
      </c>
      <c r="C247" t="s">
        <v>1389</v>
      </c>
      <c r="D247" s="15">
        <v>1900</v>
      </c>
      <c r="E247" s="121">
        <v>1</v>
      </c>
      <c r="F247" t="s">
        <v>441</v>
      </c>
      <c r="G247" s="121">
        <v>91</v>
      </c>
      <c r="H247" t="s">
        <v>383</v>
      </c>
      <c r="I247" t="s">
        <v>491</v>
      </c>
      <c r="J247" t="s">
        <v>436</v>
      </c>
      <c r="K247" t="s">
        <v>226</v>
      </c>
      <c r="L247" s="756">
        <v>2.11</v>
      </c>
      <c r="M247" t="s">
        <v>231</v>
      </c>
      <c r="N247" s="679">
        <f t="shared" ca="1" si="17"/>
        <v>392202.3666333626</v>
      </c>
      <c r="O247" s="679">
        <f t="shared" ca="1" si="17"/>
        <v>14285.824887926896</v>
      </c>
      <c r="P247" s="679">
        <f t="shared" ca="1" si="17"/>
        <v>377916.54174543568</v>
      </c>
      <c r="Q247" s="679">
        <f t="shared" ca="1" si="17"/>
        <v>0</v>
      </c>
      <c r="R247" s="679">
        <f t="shared" ca="1" si="17"/>
        <v>0</v>
      </c>
      <c r="S247" t="str">
        <f t="shared" si="14"/>
        <v>ASR_COMP</v>
      </c>
      <c r="T247" s="957">
        <f t="shared" si="15"/>
        <v>44682</v>
      </c>
      <c r="U247" t="str">
        <f t="shared" si="16"/>
        <v>Unaudited</v>
      </c>
    </row>
    <row r="248" spans="1:21" x14ac:dyDescent="0.25">
      <c r="A248" t="s">
        <v>440</v>
      </c>
      <c r="B248" t="s">
        <v>1388</v>
      </c>
      <c r="C248" t="s">
        <v>1389</v>
      </c>
      <c r="D248" s="15">
        <v>1900</v>
      </c>
      <c r="E248" s="121">
        <v>1</v>
      </c>
      <c r="F248" t="s">
        <v>441</v>
      </c>
      <c r="G248" s="121">
        <v>91</v>
      </c>
      <c r="H248" t="s">
        <v>383</v>
      </c>
      <c r="I248" t="s">
        <v>491</v>
      </c>
      <c r="J248" t="s">
        <v>436</v>
      </c>
      <c r="K248" t="s">
        <v>226</v>
      </c>
      <c r="L248" s="756">
        <v>2.12</v>
      </c>
      <c r="M248" t="s">
        <v>557</v>
      </c>
      <c r="N248" s="679">
        <f t="shared" ca="1" si="17"/>
        <v>1299789.5696448893</v>
      </c>
      <c r="O248" s="679">
        <f t="shared" ca="1" si="17"/>
        <v>6613.2661172737389</v>
      </c>
      <c r="P248" s="679">
        <f t="shared" ca="1" si="17"/>
        <v>1293176.3035276155</v>
      </c>
      <c r="Q248" s="679">
        <f t="shared" ca="1" si="17"/>
        <v>0</v>
      </c>
      <c r="R248" s="679">
        <f t="shared" ca="1" si="17"/>
        <v>0</v>
      </c>
      <c r="S248" t="str">
        <f t="shared" si="14"/>
        <v>ASR_COMP</v>
      </c>
      <c r="T248" s="957">
        <f t="shared" si="15"/>
        <v>44682</v>
      </c>
      <c r="U248" t="str">
        <f t="shared" si="16"/>
        <v>Unaudited</v>
      </c>
    </row>
    <row r="249" spans="1:21" x14ac:dyDescent="0.25">
      <c r="A249" t="s">
        <v>440</v>
      </c>
      <c r="B249" t="s">
        <v>1388</v>
      </c>
      <c r="C249" t="s">
        <v>1389</v>
      </c>
      <c r="D249" s="15">
        <v>1900</v>
      </c>
      <c r="E249" s="121">
        <v>1</v>
      </c>
      <c r="F249" t="s">
        <v>441</v>
      </c>
      <c r="G249" s="121">
        <v>91</v>
      </c>
      <c r="H249" t="s">
        <v>383</v>
      </c>
      <c r="I249" t="s">
        <v>491</v>
      </c>
      <c r="J249" t="s">
        <v>436</v>
      </c>
      <c r="K249" t="s">
        <v>226</v>
      </c>
      <c r="L249" s="756">
        <v>2.13</v>
      </c>
      <c r="M249" t="s">
        <v>232</v>
      </c>
      <c r="N249" s="679">
        <f t="shared" ca="1" si="17"/>
        <v>123519.93840269528</v>
      </c>
      <c r="O249" s="679">
        <f t="shared" ca="1" si="17"/>
        <v>3275.33213183917</v>
      </c>
      <c r="P249" s="679">
        <f t="shared" ca="1" si="17"/>
        <v>120244.60627085611</v>
      </c>
      <c r="Q249" s="679">
        <f t="shared" ca="1" si="17"/>
        <v>0</v>
      </c>
      <c r="R249" s="679">
        <f t="shared" ca="1" si="17"/>
        <v>0</v>
      </c>
      <c r="S249" t="str">
        <f t="shared" si="14"/>
        <v>ASR_COMP</v>
      </c>
      <c r="T249" s="957">
        <f t="shared" si="15"/>
        <v>44682</v>
      </c>
      <c r="U249" t="str">
        <f t="shared" si="16"/>
        <v>Unaudited</v>
      </c>
    </row>
    <row r="250" spans="1:21" x14ac:dyDescent="0.25">
      <c r="A250" t="s">
        <v>440</v>
      </c>
      <c r="B250" t="s">
        <v>1388</v>
      </c>
      <c r="C250" t="s">
        <v>1389</v>
      </c>
      <c r="D250" s="15">
        <v>1900</v>
      </c>
      <c r="E250" s="121">
        <v>1</v>
      </c>
      <c r="F250" t="s">
        <v>441</v>
      </c>
      <c r="G250" s="121">
        <v>91</v>
      </c>
      <c r="H250" t="s">
        <v>383</v>
      </c>
      <c r="I250" t="s">
        <v>491</v>
      </c>
      <c r="J250" t="s">
        <v>436</v>
      </c>
      <c r="K250" t="s">
        <v>226</v>
      </c>
      <c r="L250" s="756">
        <v>2.14</v>
      </c>
      <c r="M250" t="s">
        <v>561</v>
      </c>
      <c r="N250" s="679">
        <f t="shared" ca="1" si="17"/>
        <v>118730.52812701269</v>
      </c>
      <c r="O250" s="679">
        <f t="shared" ca="1" si="17"/>
        <v>111125.25263746252</v>
      </c>
      <c r="P250" s="679">
        <f t="shared" ca="1" si="17"/>
        <v>7605.2754895501712</v>
      </c>
      <c r="Q250" s="679">
        <f t="shared" ca="1" si="17"/>
        <v>0</v>
      </c>
      <c r="R250" s="679">
        <f t="shared" ca="1" si="17"/>
        <v>0</v>
      </c>
      <c r="S250" t="str">
        <f t="shared" si="14"/>
        <v>ASR_COMP</v>
      </c>
      <c r="T250" s="957">
        <f t="shared" si="15"/>
        <v>44682</v>
      </c>
      <c r="U250" t="str">
        <f t="shared" si="16"/>
        <v>Unaudited</v>
      </c>
    </row>
    <row r="251" spans="1:21" x14ac:dyDescent="0.25">
      <c r="A251" t="s">
        <v>440</v>
      </c>
      <c r="B251" t="s">
        <v>1388</v>
      </c>
      <c r="C251" t="s">
        <v>1389</v>
      </c>
      <c r="D251" s="15">
        <v>1900</v>
      </c>
      <c r="E251" s="121">
        <v>1</v>
      </c>
      <c r="F251" t="s">
        <v>441</v>
      </c>
      <c r="G251" s="121">
        <v>91</v>
      </c>
      <c r="H251" t="s">
        <v>383</v>
      </c>
      <c r="I251" t="s">
        <v>491</v>
      </c>
      <c r="J251" t="s">
        <v>436</v>
      </c>
      <c r="K251" t="s">
        <v>226</v>
      </c>
      <c r="L251" s="756">
        <v>2.15</v>
      </c>
      <c r="M251" t="s">
        <v>20</v>
      </c>
      <c r="N251" s="679">
        <f t="shared" ca="1" si="17"/>
        <v>63120.327601806042</v>
      </c>
      <c r="O251" s="679">
        <f t="shared" ca="1" si="17"/>
        <v>29003.520895969898</v>
      </c>
      <c r="P251" s="679">
        <f t="shared" ca="1" si="17"/>
        <v>34116.806705836148</v>
      </c>
      <c r="Q251" s="679">
        <f t="shared" ca="1" si="17"/>
        <v>0</v>
      </c>
      <c r="R251" s="679">
        <f t="shared" ca="1" si="17"/>
        <v>0</v>
      </c>
      <c r="S251" t="str">
        <f t="shared" si="14"/>
        <v>ASR_COMP</v>
      </c>
      <c r="T251" s="957">
        <f t="shared" si="15"/>
        <v>44682</v>
      </c>
      <c r="U251" t="str">
        <f t="shared" si="16"/>
        <v>Unaudited</v>
      </c>
    </row>
    <row r="252" spans="1:21" x14ac:dyDescent="0.25">
      <c r="A252" t="s">
        <v>440</v>
      </c>
      <c r="B252" t="s">
        <v>1388</v>
      </c>
      <c r="C252" t="s">
        <v>1389</v>
      </c>
      <c r="D252" s="15">
        <v>1900</v>
      </c>
      <c r="E252" s="121">
        <v>1</v>
      </c>
      <c r="F252" t="s">
        <v>441</v>
      </c>
      <c r="G252" s="121">
        <v>91</v>
      </c>
      <c r="H252" t="s">
        <v>383</v>
      </c>
      <c r="I252" t="s">
        <v>491</v>
      </c>
      <c r="J252" t="s">
        <v>436</v>
      </c>
      <c r="K252" t="s">
        <v>226</v>
      </c>
      <c r="L252" s="756">
        <v>2.16</v>
      </c>
      <c r="M252" t="s">
        <v>802</v>
      </c>
      <c r="N252" s="679">
        <f t="shared" ca="1" si="17"/>
        <v>586901.0804774533</v>
      </c>
      <c r="O252" s="679">
        <f t="shared" ca="1" si="17"/>
        <v>351528.04989692656</v>
      </c>
      <c r="P252" s="679">
        <f t="shared" ca="1" si="17"/>
        <v>235373.03058052668</v>
      </c>
      <c r="Q252" s="679">
        <f t="shared" ca="1" si="17"/>
        <v>0</v>
      </c>
      <c r="R252" s="679">
        <f t="shared" ca="1" si="17"/>
        <v>0</v>
      </c>
      <c r="S252" t="str">
        <f t="shared" si="14"/>
        <v>ASR_COMP</v>
      </c>
      <c r="T252" s="957">
        <f t="shared" si="15"/>
        <v>44682</v>
      </c>
      <c r="U252" t="str">
        <f t="shared" si="16"/>
        <v>Unaudited</v>
      </c>
    </row>
    <row r="253" spans="1:21" x14ac:dyDescent="0.25">
      <c r="A253" t="s">
        <v>440</v>
      </c>
      <c r="B253" t="s">
        <v>1388</v>
      </c>
      <c r="C253" t="s">
        <v>1389</v>
      </c>
      <c r="D253" s="15">
        <v>1900</v>
      </c>
      <c r="E253" s="121">
        <v>1</v>
      </c>
      <c r="F253" t="s">
        <v>441</v>
      </c>
      <c r="G253" s="121">
        <v>91</v>
      </c>
      <c r="H253" t="s">
        <v>383</v>
      </c>
      <c r="I253" t="s">
        <v>491</v>
      </c>
      <c r="J253" t="s">
        <v>436</v>
      </c>
      <c r="K253" t="s">
        <v>226</v>
      </c>
      <c r="L253" s="756">
        <v>2.17</v>
      </c>
      <c r="M253" t="s">
        <v>1055</v>
      </c>
      <c r="N253" s="679">
        <f t="shared" ca="1" si="17"/>
        <v>0</v>
      </c>
      <c r="O253" s="679">
        <f t="shared" ca="1" si="17"/>
        <v>0</v>
      </c>
      <c r="P253" s="679">
        <f t="shared" ca="1" si="17"/>
        <v>0</v>
      </c>
      <c r="Q253" s="679">
        <f t="shared" ca="1" si="17"/>
        <v>0</v>
      </c>
      <c r="R253" s="679">
        <f t="shared" ca="1" si="17"/>
        <v>0</v>
      </c>
      <c r="S253" t="str">
        <f t="shared" si="14"/>
        <v>ASR_COMP</v>
      </c>
      <c r="T253" s="957">
        <f t="shared" si="15"/>
        <v>44682</v>
      </c>
      <c r="U253" t="str">
        <f t="shared" si="16"/>
        <v>Unaudited</v>
      </c>
    </row>
    <row r="254" spans="1:21" x14ac:dyDescent="0.25">
      <c r="A254" t="s">
        <v>440</v>
      </c>
      <c r="B254" t="s">
        <v>1388</v>
      </c>
      <c r="C254" t="s">
        <v>1389</v>
      </c>
      <c r="D254" s="15">
        <v>1900</v>
      </c>
      <c r="E254" s="121">
        <v>1</v>
      </c>
      <c r="F254" t="s">
        <v>441</v>
      </c>
      <c r="G254" s="121">
        <v>91</v>
      </c>
      <c r="H254" t="s">
        <v>383</v>
      </c>
      <c r="I254" t="s">
        <v>491</v>
      </c>
      <c r="J254" t="s">
        <v>436</v>
      </c>
      <c r="K254" t="s">
        <v>226</v>
      </c>
      <c r="L254" s="756">
        <v>2.1800000000000002</v>
      </c>
      <c r="M254" t="s">
        <v>653</v>
      </c>
      <c r="N254" s="679">
        <f t="shared" ca="1" si="17"/>
        <v>205917.80857108606</v>
      </c>
      <c r="O254" s="679">
        <f t="shared" ca="1" si="17"/>
        <v>37352.487577878986</v>
      </c>
      <c r="P254" s="679">
        <f t="shared" ca="1" si="17"/>
        <v>168565.32099320707</v>
      </c>
      <c r="Q254" s="679">
        <f t="shared" ca="1" si="17"/>
        <v>0</v>
      </c>
      <c r="R254" s="679">
        <f t="shared" ca="1" si="17"/>
        <v>0</v>
      </c>
      <c r="S254" t="str">
        <f t="shared" si="14"/>
        <v>ASR_COMP</v>
      </c>
      <c r="T254" s="957">
        <f t="shared" si="15"/>
        <v>44682</v>
      </c>
      <c r="U254" t="str">
        <f t="shared" si="16"/>
        <v>Unaudited</v>
      </c>
    </row>
    <row r="255" spans="1:21" x14ac:dyDescent="0.25">
      <c r="A255" t="s">
        <v>440</v>
      </c>
      <c r="B255" t="s">
        <v>1388</v>
      </c>
      <c r="C255" t="s">
        <v>1389</v>
      </c>
      <c r="D255" s="15">
        <v>1900</v>
      </c>
      <c r="E255" s="121">
        <v>1</v>
      </c>
      <c r="F255" t="s">
        <v>441</v>
      </c>
      <c r="G255" s="121">
        <v>91</v>
      </c>
      <c r="H255" t="s">
        <v>383</v>
      </c>
      <c r="I255" t="s">
        <v>491</v>
      </c>
      <c r="J255" t="s">
        <v>436</v>
      </c>
      <c r="K255" t="s">
        <v>226</v>
      </c>
      <c r="L255" s="756">
        <v>2.19</v>
      </c>
      <c r="M255" t="s">
        <v>221</v>
      </c>
      <c r="N255" s="679">
        <f t="shared" ca="1" si="17"/>
        <v>0</v>
      </c>
      <c r="O255" s="679">
        <f t="shared" ca="1" si="17"/>
        <v>0</v>
      </c>
      <c r="P255" s="679">
        <f t="shared" ca="1" si="17"/>
        <v>0</v>
      </c>
      <c r="Q255" s="679">
        <f t="shared" ca="1" si="17"/>
        <v>0</v>
      </c>
      <c r="R255" s="679">
        <f t="shared" ca="1" si="17"/>
        <v>0</v>
      </c>
      <c r="S255" t="str">
        <f t="shared" si="14"/>
        <v>ASR_COMP</v>
      </c>
      <c r="T255" s="957">
        <f t="shared" si="15"/>
        <v>44682</v>
      </c>
      <c r="U255" t="str">
        <f t="shared" si="16"/>
        <v>Unaudited</v>
      </c>
    </row>
    <row r="256" spans="1:21" x14ac:dyDescent="0.25">
      <c r="A256" t="s">
        <v>440</v>
      </c>
      <c r="B256" t="s">
        <v>1388</v>
      </c>
      <c r="C256" t="s">
        <v>1389</v>
      </c>
      <c r="D256" s="15">
        <v>1900</v>
      </c>
      <c r="E256" s="121">
        <v>1</v>
      </c>
      <c r="F256" t="s">
        <v>441</v>
      </c>
      <c r="G256" s="121">
        <v>91</v>
      </c>
      <c r="H256" t="s">
        <v>383</v>
      </c>
      <c r="I256" t="s">
        <v>491</v>
      </c>
      <c r="J256" t="s">
        <v>436</v>
      </c>
      <c r="K256" t="s">
        <v>226</v>
      </c>
      <c r="L256" s="756" t="s">
        <v>707</v>
      </c>
      <c r="M256" t="s">
        <v>233</v>
      </c>
      <c r="N256" s="679">
        <f t="shared" ca="1" si="17"/>
        <v>-6571.7798779165569</v>
      </c>
      <c r="O256" s="679">
        <f t="shared" ca="1" si="17"/>
        <v>-777.83966538983395</v>
      </c>
      <c r="P256" s="679">
        <f t="shared" ca="1" si="17"/>
        <v>-5793.9402125267225</v>
      </c>
      <c r="Q256" s="679">
        <f t="shared" ca="1" si="17"/>
        <v>0</v>
      </c>
      <c r="R256" s="679">
        <f t="shared" ca="1" si="17"/>
        <v>0</v>
      </c>
      <c r="S256" t="str">
        <f t="shared" si="14"/>
        <v>ASR_COMP</v>
      </c>
      <c r="T256" s="957">
        <f t="shared" si="15"/>
        <v>44682</v>
      </c>
      <c r="U256" t="str">
        <f t="shared" si="16"/>
        <v>Unaudited</v>
      </c>
    </row>
    <row r="257" spans="1:21" x14ac:dyDescent="0.25">
      <c r="A257" t="s">
        <v>440</v>
      </c>
      <c r="B257" t="s">
        <v>1388</v>
      </c>
      <c r="C257" t="s">
        <v>1389</v>
      </c>
      <c r="D257" s="15">
        <v>1900</v>
      </c>
      <c r="E257" s="121">
        <v>1</v>
      </c>
      <c r="F257" t="s">
        <v>441</v>
      </c>
      <c r="G257" s="121">
        <v>91</v>
      </c>
      <c r="H257" t="s">
        <v>383</v>
      </c>
      <c r="I257" t="s">
        <v>491</v>
      </c>
      <c r="J257" t="s">
        <v>436</v>
      </c>
      <c r="K257" t="s">
        <v>226</v>
      </c>
      <c r="L257" s="756">
        <v>2.21</v>
      </c>
      <c r="M257" t="s">
        <v>469</v>
      </c>
      <c r="N257" s="679">
        <f t="shared" ca="1" si="17"/>
        <v>14631.851647888772</v>
      </c>
      <c r="O257" s="679">
        <f t="shared" ca="1" si="17"/>
        <v>8928.1841173717767</v>
      </c>
      <c r="P257" s="679">
        <f t="shared" ca="1" si="17"/>
        <v>5703.6675305169965</v>
      </c>
      <c r="Q257" s="679">
        <f t="shared" ca="1" si="17"/>
        <v>0</v>
      </c>
      <c r="R257" s="679">
        <f t="shared" ca="1" si="17"/>
        <v>0</v>
      </c>
      <c r="S257" t="str">
        <f t="shared" si="14"/>
        <v>ASR_COMP</v>
      </c>
      <c r="T257" s="957">
        <f t="shared" si="15"/>
        <v>44682</v>
      </c>
      <c r="U257" t="str">
        <f t="shared" si="16"/>
        <v>Unaudited</v>
      </c>
    </row>
    <row r="258" spans="1:21" x14ac:dyDescent="0.25">
      <c r="A258" t="s">
        <v>440</v>
      </c>
      <c r="B258" t="s">
        <v>1388</v>
      </c>
      <c r="C258" t="s">
        <v>1389</v>
      </c>
      <c r="D258" s="15">
        <v>1900</v>
      </c>
      <c r="E258" s="121">
        <v>1</v>
      </c>
      <c r="F258" t="s">
        <v>441</v>
      </c>
      <c r="G258" s="121">
        <v>91</v>
      </c>
      <c r="H258" t="s">
        <v>383</v>
      </c>
      <c r="I258" t="s">
        <v>491</v>
      </c>
      <c r="J258" t="s">
        <v>436</v>
      </c>
      <c r="K258" t="s">
        <v>6</v>
      </c>
      <c r="L258" s="756" t="s">
        <v>70</v>
      </c>
      <c r="M258" t="s">
        <v>191</v>
      </c>
      <c r="N258" s="679">
        <f t="shared" ca="1" si="17"/>
        <v>9195.1597581215101</v>
      </c>
      <c r="O258" s="679">
        <f t="shared" ca="1" si="17"/>
        <v>5674.2422278645518</v>
      </c>
      <c r="P258" s="679">
        <f t="shared" ca="1" si="17"/>
        <v>3520.9175302569579</v>
      </c>
      <c r="Q258" s="679">
        <f t="shared" ca="1" si="17"/>
        <v>0</v>
      </c>
      <c r="R258" s="679">
        <f t="shared" ca="1" si="17"/>
        <v>0</v>
      </c>
      <c r="S258" t="str">
        <f t="shared" ref="S258:S321" si="18">file_name</f>
        <v>ASR_COMP</v>
      </c>
      <c r="T258" s="957">
        <f t="shared" ref="T258:T321" si="19">file_date</f>
        <v>44682</v>
      </c>
      <c r="U258" t="str">
        <f t="shared" ref="U258:U321" si="20">status</f>
        <v>Unaudited</v>
      </c>
    </row>
    <row r="259" spans="1:21" x14ac:dyDescent="0.25">
      <c r="A259" t="s">
        <v>440</v>
      </c>
      <c r="B259" t="s">
        <v>1388</v>
      </c>
      <c r="C259" t="s">
        <v>1389</v>
      </c>
      <c r="D259" s="15">
        <v>1900</v>
      </c>
      <c r="E259" s="121">
        <v>1</v>
      </c>
      <c r="F259" t="s">
        <v>441</v>
      </c>
      <c r="G259" s="121">
        <v>91</v>
      </c>
      <c r="H259" t="s">
        <v>383</v>
      </c>
      <c r="I259" t="s">
        <v>491</v>
      </c>
      <c r="J259" t="s">
        <v>436</v>
      </c>
      <c r="K259" t="s">
        <v>6</v>
      </c>
      <c r="L259" s="756" t="s">
        <v>71</v>
      </c>
      <c r="M259" t="s">
        <v>234</v>
      </c>
      <c r="N259" s="679">
        <f t="shared" ca="1" si="17"/>
        <v>4334.3999999999996</v>
      </c>
      <c r="O259" s="679">
        <f t="shared" ca="1" si="17"/>
        <v>2644.2099667774087</v>
      </c>
      <c r="P259" s="679">
        <f t="shared" ca="1" si="17"/>
        <v>1690.1900332225914</v>
      </c>
      <c r="Q259" s="679">
        <f t="shared" ca="1" si="17"/>
        <v>0</v>
      </c>
      <c r="R259" s="679">
        <f t="shared" ca="1" si="17"/>
        <v>0</v>
      </c>
      <c r="S259" t="str">
        <f t="shared" si="18"/>
        <v>ASR_COMP</v>
      </c>
      <c r="T259" s="957">
        <f t="shared" si="19"/>
        <v>44682</v>
      </c>
      <c r="U259" t="str">
        <f t="shared" si="20"/>
        <v>Unaudited</v>
      </c>
    </row>
    <row r="260" spans="1:21" x14ac:dyDescent="0.25">
      <c r="A260" t="s">
        <v>440</v>
      </c>
      <c r="B260" t="s">
        <v>1388</v>
      </c>
      <c r="C260" t="s">
        <v>1389</v>
      </c>
      <c r="D260" s="15">
        <v>1900</v>
      </c>
      <c r="E260" s="121">
        <v>1</v>
      </c>
      <c r="F260" t="s">
        <v>441</v>
      </c>
      <c r="G260" s="121">
        <v>91</v>
      </c>
      <c r="H260" t="s">
        <v>383</v>
      </c>
      <c r="I260" t="s">
        <v>491</v>
      </c>
      <c r="J260" t="s">
        <v>436</v>
      </c>
      <c r="K260" t="s">
        <v>6</v>
      </c>
      <c r="L260" s="756" t="s">
        <v>72</v>
      </c>
      <c r="M260" t="s">
        <v>167</v>
      </c>
      <c r="N260" s="679">
        <f t="shared" ca="1" si="17"/>
        <v>0</v>
      </c>
      <c r="O260" s="679">
        <f t="shared" ca="1" si="17"/>
        <v>0</v>
      </c>
      <c r="P260" s="679">
        <f t="shared" ca="1" si="17"/>
        <v>0</v>
      </c>
      <c r="Q260" s="679">
        <f t="shared" ca="1" si="17"/>
        <v>0</v>
      </c>
      <c r="R260" s="679">
        <f t="shared" ca="1" si="17"/>
        <v>0</v>
      </c>
      <c r="S260" t="str">
        <f t="shared" si="18"/>
        <v>ASR_COMP</v>
      </c>
      <c r="T260" s="957">
        <f t="shared" si="19"/>
        <v>44682</v>
      </c>
      <c r="U260" t="str">
        <f t="shared" si="20"/>
        <v>Unaudited</v>
      </c>
    </row>
    <row r="261" spans="1:21" x14ac:dyDescent="0.25">
      <c r="A261" t="s">
        <v>440</v>
      </c>
      <c r="B261" t="s">
        <v>1388</v>
      </c>
      <c r="C261" t="s">
        <v>1389</v>
      </c>
      <c r="D261" s="15">
        <v>1900</v>
      </c>
      <c r="E261" s="121">
        <v>1</v>
      </c>
      <c r="F261" t="s">
        <v>441</v>
      </c>
      <c r="G261" s="121">
        <v>91</v>
      </c>
      <c r="H261" t="s">
        <v>383</v>
      </c>
      <c r="I261" t="s">
        <v>491</v>
      </c>
      <c r="J261" t="s">
        <v>436</v>
      </c>
      <c r="K261" t="s">
        <v>6</v>
      </c>
      <c r="L261" s="756">
        <v>3.4</v>
      </c>
      <c r="M261" t="s">
        <v>464</v>
      </c>
      <c r="N261" s="679">
        <f t="shared" ca="1" si="17"/>
        <v>10794.771827610872</v>
      </c>
      <c r="O261" s="679">
        <f t="shared" ca="1" si="17"/>
        <v>6585.3735824235537</v>
      </c>
      <c r="P261" s="679">
        <f t="shared" ca="1" si="17"/>
        <v>4209.3982451873189</v>
      </c>
      <c r="Q261" s="679">
        <f t="shared" ca="1" si="17"/>
        <v>0</v>
      </c>
      <c r="R261" s="679">
        <f t="shared" ca="1" si="17"/>
        <v>0</v>
      </c>
      <c r="S261" t="str">
        <f t="shared" si="18"/>
        <v>ASR_COMP</v>
      </c>
      <c r="T261" s="957">
        <f t="shared" si="19"/>
        <v>44682</v>
      </c>
      <c r="U261" t="str">
        <f t="shared" si="20"/>
        <v>Unaudited</v>
      </c>
    </row>
    <row r="262" spans="1:21" x14ac:dyDescent="0.25">
      <c r="A262" t="s">
        <v>440</v>
      </c>
      <c r="B262" t="s">
        <v>1388</v>
      </c>
      <c r="C262" t="s">
        <v>1389</v>
      </c>
      <c r="D262" s="15">
        <v>1900</v>
      </c>
      <c r="E262" s="121">
        <v>1</v>
      </c>
      <c r="F262" t="s">
        <v>441</v>
      </c>
      <c r="G262" s="121">
        <v>91</v>
      </c>
      <c r="H262" t="s">
        <v>383</v>
      </c>
      <c r="I262" t="s">
        <v>491</v>
      </c>
      <c r="J262" t="s">
        <v>436</v>
      </c>
      <c r="K262" t="s">
        <v>437</v>
      </c>
      <c r="L262" s="756">
        <v>4.5</v>
      </c>
      <c r="M262" t="s">
        <v>32</v>
      </c>
      <c r="N262" s="679">
        <f t="shared" ca="1" si="17"/>
        <v>0</v>
      </c>
      <c r="O262" s="679">
        <f t="shared" ca="1" si="17"/>
        <v>0</v>
      </c>
      <c r="P262" s="679">
        <f t="shared" ca="1" si="17"/>
        <v>0</v>
      </c>
      <c r="Q262" s="679">
        <f t="shared" ca="1" si="17"/>
        <v>0</v>
      </c>
      <c r="R262" s="679">
        <f t="shared" ca="1" si="17"/>
        <v>0</v>
      </c>
      <c r="S262" t="str">
        <f t="shared" si="18"/>
        <v>ASR_COMP</v>
      </c>
      <c r="T262" s="957">
        <f t="shared" si="19"/>
        <v>44682</v>
      </c>
      <c r="U262" t="str">
        <f t="shared" si="20"/>
        <v>Unaudited</v>
      </c>
    </row>
    <row r="263" spans="1:21" x14ac:dyDescent="0.25">
      <c r="A263" t="s">
        <v>440</v>
      </c>
      <c r="B263" t="s">
        <v>1388</v>
      </c>
      <c r="C263" t="s">
        <v>1389</v>
      </c>
      <c r="D263" s="15">
        <v>1900</v>
      </c>
      <c r="E263" s="121">
        <v>1</v>
      </c>
      <c r="F263" t="s">
        <v>441</v>
      </c>
      <c r="G263" s="121">
        <v>91</v>
      </c>
      <c r="H263" t="s">
        <v>383</v>
      </c>
      <c r="I263" t="s">
        <v>491</v>
      </c>
      <c r="J263" t="s">
        <v>436</v>
      </c>
      <c r="K263" t="s">
        <v>437</v>
      </c>
      <c r="L263" s="756" t="s">
        <v>947</v>
      </c>
      <c r="M263" t="s">
        <v>938</v>
      </c>
      <c r="N263" s="679">
        <f t="shared" ca="1" si="17"/>
        <v>0</v>
      </c>
      <c r="O263" s="679">
        <f t="shared" ca="1" si="17"/>
        <v>0</v>
      </c>
      <c r="P263" s="679">
        <f t="shared" ca="1" si="17"/>
        <v>0</v>
      </c>
      <c r="Q263" s="679">
        <f t="shared" ca="1" si="17"/>
        <v>0</v>
      </c>
      <c r="R263" s="679">
        <f t="shared" ca="1" si="17"/>
        <v>0</v>
      </c>
      <c r="S263" t="str">
        <f t="shared" si="18"/>
        <v>ASR_COMP</v>
      </c>
      <c r="T263" s="957">
        <f t="shared" si="19"/>
        <v>44682</v>
      </c>
      <c r="U263" t="str">
        <f t="shared" si="20"/>
        <v>Unaudited</v>
      </c>
    </row>
    <row r="264" spans="1:21" x14ac:dyDescent="0.25">
      <c r="A264" t="s">
        <v>440</v>
      </c>
      <c r="B264" t="s">
        <v>1388</v>
      </c>
      <c r="C264" t="s">
        <v>1389</v>
      </c>
      <c r="D264" s="15">
        <v>1900</v>
      </c>
      <c r="E264" s="121">
        <v>1</v>
      </c>
      <c r="F264" t="s">
        <v>441</v>
      </c>
      <c r="G264" s="121">
        <v>91</v>
      </c>
      <c r="H264" t="s">
        <v>383</v>
      </c>
      <c r="I264" t="s">
        <v>491</v>
      </c>
      <c r="J264" t="s">
        <v>436</v>
      </c>
      <c r="K264" t="s">
        <v>437</v>
      </c>
      <c r="L264" s="756" t="s">
        <v>196</v>
      </c>
      <c r="M264" t="s">
        <v>40</v>
      </c>
      <c r="N264" s="679">
        <f t="shared" ca="1" si="17"/>
        <v>218.12513448000001</v>
      </c>
      <c r="O264" s="679">
        <f t="shared" ca="1" si="17"/>
        <v>133.91765112000002</v>
      </c>
      <c r="P264" s="679">
        <f t="shared" ca="1" si="17"/>
        <v>84.207483359999998</v>
      </c>
      <c r="Q264" s="679">
        <f t="shared" ca="1" si="17"/>
        <v>0</v>
      </c>
      <c r="R264" s="679">
        <f t="shared" ca="1" si="17"/>
        <v>0</v>
      </c>
      <c r="S264" t="str">
        <f t="shared" si="18"/>
        <v>ASR_COMP</v>
      </c>
      <c r="T264" s="957">
        <f t="shared" si="19"/>
        <v>44682</v>
      </c>
      <c r="U264" t="str">
        <f t="shared" si="20"/>
        <v>Unaudited</v>
      </c>
    </row>
    <row r="265" spans="1:21" x14ac:dyDescent="0.25">
      <c r="A265" t="s">
        <v>440</v>
      </c>
      <c r="B265" t="s">
        <v>1388</v>
      </c>
      <c r="C265" t="s">
        <v>1389</v>
      </c>
      <c r="D265" s="15">
        <v>1900</v>
      </c>
      <c r="E265" s="121">
        <v>1</v>
      </c>
      <c r="F265" t="s">
        <v>441</v>
      </c>
      <c r="G265" s="121">
        <v>91</v>
      </c>
      <c r="H265" t="s">
        <v>383</v>
      </c>
      <c r="I265" t="s">
        <v>491</v>
      </c>
      <c r="J265" t="s">
        <v>436</v>
      </c>
      <c r="K265" t="s">
        <v>437</v>
      </c>
      <c r="L265" s="756" t="s">
        <v>195</v>
      </c>
      <c r="M265" t="s">
        <v>332</v>
      </c>
      <c r="N265" s="679">
        <f t="shared" ca="1" si="17"/>
        <v>0</v>
      </c>
      <c r="O265" s="679">
        <f t="shared" ca="1" si="17"/>
        <v>0</v>
      </c>
      <c r="P265" s="679">
        <f t="shared" ca="1" si="17"/>
        <v>0</v>
      </c>
      <c r="Q265" s="679">
        <f t="shared" ca="1" si="17"/>
        <v>0</v>
      </c>
      <c r="R265" s="679">
        <f t="shared" ca="1" si="17"/>
        <v>0</v>
      </c>
      <c r="S265" t="str">
        <f t="shared" si="18"/>
        <v>ASR_COMP</v>
      </c>
      <c r="T265" s="957">
        <f t="shared" si="19"/>
        <v>44682</v>
      </c>
      <c r="U265" t="str">
        <f t="shared" si="20"/>
        <v>Unaudited</v>
      </c>
    </row>
    <row r="266" spans="1:21" x14ac:dyDescent="0.25">
      <c r="A266" t="s">
        <v>440</v>
      </c>
      <c r="B266" t="s">
        <v>1388</v>
      </c>
      <c r="C266" t="s">
        <v>1389</v>
      </c>
      <c r="D266" s="15">
        <v>1900</v>
      </c>
      <c r="E266" s="121">
        <v>1</v>
      </c>
      <c r="F266" t="s">
        <v>441</v>
      </c>
      <c r="G266" s="121">
        <v>91</v>
      </c>
      <c r="H266" t="s">
        <v>383</v>
      </c>
      <c r="I266" t="s">
        <v>491</v>
      </c>
      <c r="J266" t="s">
        <v>453</v>
      </c>
      <c r="K266" t="s">
        <v>438</v>
      </c>
      <c r="L266" s="756" t="s">
        <v>79</v>
      </c>
      <c r="M266" t="s">
        <v>27</v>
      </c>
      <c r="N266" s="679">
        <f t="shared" ca="1" si="17"/>
        <v>477902.5503491917</v>
      </c>
      <c r="O266" s="679">
        <f t="shared" ca="1" si="17"/>
        <v>286242.7028220013</v>
      </c>
      <c r="P266" s="679">
        <f t="shared" ca="1" si="17"/>
        <v>191659.8475271904</v>
      </c>
      <c r="Q266" s="679">
        <f t="shared" ca="1" si="17"/>
        <v>0</v>
      </c>
      <c r="R266" s="679">
        <f t="shared" ca="1" si="17"/>
        <v>0</v>
      </c>
      <c r="S266" t="str">
        <f t="shared" si="18"/>
        <v>ASR_COMP</v>
      </c>
      <c r="T266" s="957">
        <f t="shared" si="19"/>
        <v>44682</v>
      </c>
      <c r="U266" t="str">
        <f t="shared" si="20"/>
        <v>Unaudited</v>
      </c>
    </row>
    <row r="267" spans="1:21" x14ac:dyDescent="0.25">
      <c r="A267" t="s">
        <v>440</v>
      </c>
      <c r="B267" t="s">
        <v>1388</v>
      </c>
      <c r="C267" t="s">
        <v>1389</v>
      </c>
      <c r="D267" s="15">
        <v>1900</v>
      </c>
      <c r="E267" s="121">
        <v>1</v>
      </c>
      <c r="F267" t="s">
        <v>441</v>
      </c>
      <c r="G267" s="121">
        <v>91</v>
      </c>
      <c r="H267" t="s">
        <v>383</v>
      </c>
      <c r="I267" t="s">
        <v>491</v>
      </c>
      <c r="J267" t="s">
        <v>453</v>
      </c>
      <c r="K267" t="s">
        <v>438</v>
      </c>
      <c r="L267" s="756" t="s">
        <v>80</v>
      </c>
      <c r="M267" t="s">
        <v>100</v>
      </c>
      <c r="N267" s="679">
        <f t="shared" ca="1" si="17"/>
        <v>45970.617350140419</v>
      </c>
      <c r="O267" s="679">
        <f t="shared" ca="1" si="17"/>
        <v>27534.386981373926</v>
      </c>
      <c r="P267" s="679">
        <f t="shared" ca="1" si="17"/>
        <v>18436.230368766493</v>
      </c>
      <c r="Q267" s="679">
        <f t="shared" ca="1" si="17"/>
        <v>0</v>
      </c>
      <c r="R267" s="679">
        <f t="shared" ca="1" si="17"/>
        <v>0</v>
      </c>
      <c r="S267" t="str">
        <f t="shared" si="18"/>
        <v>ASR_COMP</v>
      </c>
      <c r="T267" s="957">
        <f t="shared" si="19"/>
        <v>44682</v>
      </c>
      <c r="U267" t="str">
        <f t="shared" si="20"/>
        <v>Unaudited</v>
      </c>
    </row>
    <row r="268" spans="1:21" x14ac:dyDescent="0.25">
      <c r="A268" t="s">
        <v>440</v>
      </c>
      <c r="B268" t="s">
        <v>1388</v>
      </c>
      <c r="C268" t="s">
        <v>1389</v>
      </c>
      <c r="D268" s="15">
        <v>1900</v>
      </c>
      <c r="E268" s="121">
        <v>1</v>
      </c>
      <c r="F268" t="s">
        <v>441</v>
      </c>
      <c r="G268" s="121">
        <v>91</v>
      </c>
      <c r="H268" t="s">
        <v>383</v>
      </c>
      <c r="I268" t="s">
        <v>491</v>
      </c>
      <c r="J268" t="s">
        <v>453</v>
      </c>
      <c r="K268" t="s">
        <v>438</v>
      </c>
      <c r="L268" s="756" t="s">
        <v>81</v>
      </c>
      <c r="M268" t="s">
        <v>101</v>
      </c>
      <c r="N268" s="679">
        <f t="shared" ca="1" si="17"/>
        <v>43665.054715485705</v>
      </c>
      <c r="O268" s="679">
        <f t="shared" ca="1" si="17"/>
        <v>26153.455911667832</v>
      </c>
      <c r="P268" s="679">
        <f t="shared" ca="1" si="17"/>
        <v>17511.598803817877</v>
      </c>
      <c r="Q268" s="679">
        <f t="shared" ca="1" si="17"/>
        <v>0</v>
      </c>
      <c r="R268" s="679">
        <f t="shared" ca="1" si="17"/>
        <v>0</v>
      </c>
      <c r="S268" t="str">
        <f t="shared" si="18"/>
        <v>ASR_COMP</v>
      </c>
      <c r="T268" s="957">
        <f t="shared" si="19"/>
        <v>44682</v>
      </c>
      <c r="U268" t="str">
        <f t="shared" si="20"/>
        <v>Unaudited</v>
      </c>
    </row>
    <row r="269" spans="1:21" x14ac:dyDescent="0.25">
      <c r="A269" t="s">
        <v>440</v>
      </c>
      <c r="B269" t="s">
        <v>1388</v>
      </c>
      <c r="C269" t="s">
        <v>1389</v>
      </c>
      <c r="D269" s="15">
        <v>1900</v>
      </c>
      <c r="E269" s="121">
        <v>1</v>
      </c>
      <c r="F269" t="s">
        <v>441</v>
      </c>
      <c r="G269" s="121">
        <v>91</v>
      </c>
      <c r="H269" t="s">
        <v>383</v>
      </c>
      <c r="I269" t="s">
        <v>491</v>
      </c>
      <c r="J269" t="s">
        <v>453</v>
      </c>
      <c r="K269" t="s">
        <v>438</v>
      </c>
      <c r="L269" s="756" t="s">
        <v>82</v>
      </c>
      <c r="M269" t="s">
        <v>102</v>
      </c>
      <c r="N269" s="679">
        <f t="shared" ca="1" si="17"/>
        <v>29574.943005727757</v>
      </c>
      <c r="O269" s="679">
        <f t="shared" ca="1" si="17"/>
        <v>17714.095929349071</v>
      </c>
      <c r="P269" s="679">
        <f t="shared" ca="1" si="17"/>
        <v>11860.847076378686</v>
      </c>
      <c r="Q269" s="679">
        <f t="shared" ca="1" si="17"/>
        <v>0</v>
      </c>
      <c r="R269" s="679">
        <f t="shared" ca="1" si="17"/>
        <v>0</v>
      </c>
      <c r="S269" t="str">
        <f t="shared" si="18"/>
        <v>ASR_COMP</v>
      </c>
      <c r="T269" s="957">
        <f t="shared" si="19"/>
        <v>44682</v>
      </c>
      <c r="U269" t="str">
        <f t="shared" si="20"/>
        <v>Unaudited</v>
      </c>
    </row>
    <row r="270" spans="1:21" x14ac:dyDescent="0.25">
      <c r="A270" t="s">
        <v>440</v>
      </c>
      <c r="B270" t="s">
        <v>1388</v>
      </c>
      <c r="C270" t="s">
        <v>1389</v>
      </c>
      <c r="D270" s="15">
        <v>1900</v>
      </c>
      <c r="E270" s="121">
        <v>1</v>
      </c>
      <c r="F270" t="s">
        <v>441</v>
      </c>
      <c r="G270" s="121">
        <v>91</v>
      </c>
      <c r="H270" t="s">
        <v>383</v>
      </c>
      <c r="I270" t="s">
        <v>491</v>
      </c>
      <c r="J270" t="s">
        <v>453</v>
      </c>
      <c r="K270" t="s">
        <v>438</v>
      </c>
      <c r="L270" s="756" t="s">
        <v>219</v>
      </c>
      <c r="M270" t="s">
        <v>103</v>
      </c>
      <c r="N270" s="679">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108313.75856633295</v>
      </c>
      <c r="O270" s="679">
        <f t="shared" ca="1" si="21"/>
        <v>64875.198891872329</v>
      </c>
      <c r="P270" s="679">
        <f t="shared" ca="1" si="21"/>
        <v>43438.55967446063</v>
      </c>
      <c r="Q270" s="679">
        <f t="shared" ca="1" si="21"/>
        <v>0</v>
      </c>
      <c r="R270" s="679">
        <f t="shared" ca="1" si="21"/>
        <v>0</v>
      </c>
      <c r="S270" t="str">
        <f t="shared" si="18"/>
        <v>ASR_COMP</v>
      </c>
      <c r="T270" s="957">
        <f t="shared" si="19"/>
        <v>44682</v>
      </c>
      <c r="U270" t="str">
        <f t="shared" si="20"/>
        <v>Unaudited</v>
      </c>
    </row>
    <row r="271" spans="1:21" x14ac:dyDescent="0.25">
      <c r="A271" t="s">
        <v>440</v>
      </c>
      <c r="B271" t="s">
        <v>1388</v>
      </c>
      <c r="C271" t="s">
        <v>1389</v>
      </c>
      <c r="D271" s="15">
        <v>1900</v>
      </c>
      <c r="E271" s="121">
        <v>1</v>
      </c>
      <c r="F271" t="s">
        <v>441</v>
      </c>
      <c r="G271" s="121">
        <v>91</v>
      </c>
      <c r="H271" t="s">
        <v>383</v>
      </c>
      <c r="I271" t="s">
        <v>491</v>
      </c>
      <c r="J271" t="s">
        <v>453</v>
      </c>
      <c r="K271" t="s">
        <v>438</v>
      </c>
      <c r="L271" s="756" t="s">
        <v>218</v>
      </c>
      <c r="M271" t="s">
        <v>28</v>
      </c>
      <c r="N271" s="679">
        <f t="shared" ca="1" si="21"/>
        <v>20744.037827651275</v>
      </c>
      <c r="O271" s="679">
        <f t="shared" ca="1" si="21"/>
        <v>12424.770386536147</v>
      </c>
      <c r="P271" s="679">
        <f t="shared" ca="1" si="21"/>
        <v>8319.2674411151274</v>
      </c>
      <c r="Q271" s="679">
        <f t="shared" ca="1" si="21"/>
        <v>0</v>
      </c>
      <c r="R271" s="679">
        <f t="shared" ca="1" si="21"/>
        <v>0</v>
      </c>
      <c r="S271" t="str">
        <f t="shared" si="18"/>
        <v>ASR_COMP</v>
      </c>
      <c r="T271" s="957">
        <f t="shared" si="19"/>
        <v>44682</v>
      </c>
      <c r="U271" t="str">
        <f t="shared" si="20"/>
        <v>Unaudited</v>
      </c>
    </row>
    <row r="272" spans="1:21" x14ac:dyDescent="0.25">
      <c r="A272" t="s">
        <v>440</v>
      </c>
      <c r="B272" t="s">
        <v>1388</v>
      </c>
      <c r="C272" t="s">
        <v>1389</v>
      </c>
      <c r="D272" s="15">
        <v>1900</v>
      </c>
      <c r="E272" s="121">
        <v>1</v>
      </c>
      <c r="F272" t="s">
        <v>441</v>
      </c>
      <c r="G272" s="121">
        <v>91</v>
      </c>
      <c r="H272" t="s">
        <v>383</v>
      </c>
      <c r="I272" t="s">
        <v>491</v>
      </c>
      <c r="J272" t="s">
        <v>439</v>
      </c>
      <c r="K272" t="s">
        <v>439</v>
      </c>
      <c r="L272" s="756" t="s">
        <v>84</v>
      </c>
      <c r="M272" t="s">
        <v>330</v>
      </c>
      <c r="N272" s="679">
        <f t="shared" ca="1" si="21"/>
        <v>0</v>
      </c>
      <c r="O272" s="679">
        <f t="shared" ca="1" si="21"/>
        <v>0</v>
      </c>
      <c r="P272" s="679">
        <f t="shared" ca="1" si="21"/>
        <v>0</v>
      </c>
      <c r="Q272" s="679">
        <f t="shared" ca="1" si="21"/>
        <v>0</v>
      </c>
      <c r="R272" s="679">
        <f t="shared" ca="1" si="21"/>
        <v>0</v>
      </c>
      <c r="S272" t="str">
        <f t="shared" si="18"/>
        <v>ASR_COMP</v>
      </c>
      <c r="T272" s="957">
        <f t="shared" si="19"/>
        <v>44682</v>
      </c>
      <c r="U272" t="str">
        <f t="shared" si="20"/>
        <v>Unaudited</v>
      </c>
    </row>
    <row r="273" spans="1:21" x14ac:dyDescent="0.25">
      <c r="A273" t="s">
        <v>440</v>
      </c>
      <c r="B273" t="s">
        <v>1388</v>
      </c>
      <c r="C273" t="s">
        <v>1389</v>
      </c>
      <c r="D273" s="15">
        <v>1900</v>
      </c>
      <c r="E273" s="121">
        <v>1</v>
      </c>
      <c r="F273" t="s">
        <v>441</v>
      </c>
      <c r="G273" s="121">
        <v>91</v>
      </c>
      <c r="H273" t="s">
        <v>383</v>
      </c>
      <c r="I273" t="s">
        <v>491</v>
      </c>
      <c r="J273" t="s">
        <v>439</v>
      </c>
      <c r="K273" t="s">
        <v>439</v>
      </c>
      <c r="L273" s="756" t="s">
        <v>85</v>
      </c>
      <c r="M273" t="s">
        <v>328</v>
      </c>
      <c r="N273" s="679">
        <f t="shared" ca="1" si="21"/>
        <v>0</v>
      </c>
      <c r="O273" s="679">
        <f t="shared" ca="1" si="21"/>
        <v>0</v>
      </c>
      <c r="P273" s="679">
        <f t="shared" ca="1" si="21"/>
        <v>0</v>
      </c>
      <c r="Q273" s="679">
        <f t="shared" ca="1" si="21"/>
        <v>0</v>
      </c>
      <c r="R273" s="679">
        <f t="shared" ca="1" si="21"/>
        <v>0</v>
      </c>
      <c r="S273" t="str">
        <f t="shared" si="18"/>
        <v>ASR_COMP</v>
      </c>
      <c r="T273" s="957">
        <f t="shared" si="19"/>
        <v>44682</v>
      </c>
      <c r="U273" t="str">
        <f t="shared" si="20"/>
        <v>Unaudited</v>
      </c>
    </row>
    <row r="274" spans="1:21" x14ac:dyDescent="0.25">
      <c r="A274" t="s">
        <v>440</v>
      </c>
      <c r="B274" t="s">
        <v>1388</v>
      </c>
      <c r="C274" t="s">
        <v>1389</v>
      </c>
      <c r="D274" s="15">
        <v>1900</v>
      </c>
      <c r="E274" s="121">
        <v>1</v>
      </c>
      <c r="F274" t="s">
        <v>441</v>
      </c>
      <c r="G274" s="121">
        <v>91</v>
      </c>
      <c r="H274" t="s">
        <v>383</v>
      </c>
      <c r="I274" t="s">
        <v>491</v>
      </c>
      <c r="J274" t="s">
        <v>439</v>
      </c>
      <c r="K274" t="s">
        <v>439</v>
      </c>
      <c r="L274" s="756" t="s">
        <v>86</v>
      </c>
      <c r="M274" t="s">
        <v>497</v>
      </c>
      <c r="N274" s="679">
        <f t="shared" ca="1" si="21"/>
        <v>0</v>
      </c>
      <c r="O274" s="679">
        <f t="shared" ca="1" si="21"/>
        <v>0</v>
      </c>
      <c r="P274" s="679">
        <f t="shared" ca="1" si="21"/>
        <v>0</v>
      </c>
      <c r="Q274" s="679">
        <f t="shared" ca="1" si="21"/>
        <v>0</v>
      </c>
      <c r="R274" s="679">
        <f t="shared" ca="1" si="21"/>
        <v>0</v>
      </c>
      <c r="S274" t="str">
        <f t="shared" si="18"/>
        <v>ASR_COMP</v>
      </c>
      <c r="T274" s="957">
        <f t="shared" si="19"/>
        <v>44682</v>
      </c>
      <c r="U274" t="str">
        <f t="shared" si="20"/>
        <v>Unaudited</v>
      </c>
    </row>
    <row r="275" spans="1:21" x14ac:dyDescent="0.25">
      <c r="A275" t="s">
        <v>440</v>
      </c>
      <c r="B275" t="s">
        <v>1388</v>
      </c>
      <c r="C275" t="s">
        <v>1389</v>
      </c>
      <c r="D275" s="15">
        <v>1900</v>
      </c>
      <c r="E275" s="121">
        <v>1</v>
      </c>
      <c r="F275" t="s">
        <v>441</v>
      </c>
      <c r="G275" s="121">
        <v>91</v>
      </c>
      <c r="H275" t="s">
        <v>383</v>
      </c>
      <c r="I275" t="s">
        <v>491</v>
      </c>
      <c r="J275" t="s">
        <v>439</v>
      </c>
      <c r="K275" t="s">
        <v>439</v>
      </c>
      <c r="L275" s="756" t="s">
        <v>87</v>
      </c>
      <c r="M275" t="s">
        <v>498</v>
      </c>
      <c r="N275" s="679">
        <f t="shared" ca="1" si="21"/>
        <v>0</v>
      </c>
      <c r="O275" s="679">
        <f t="shared" ca="1" si="21"/>
        <v>0</v>
      </c>
      <c r="P275" s="679">
        <f t="shared" ca="1" si="21"/>
        <v>0</v>
      </c>
      <c r="Q275" s="679">
        <f t="shared" ca="1" si="21"/>
        <v>0</v>
      </c>
      <c r="R275" s="679">
        <f t="shared" ca="1" si="21"/>
        <v>0</v>
      </c>
      <c r="S275" t="str">
        <f t="shared" si="18"/>
        <v>ASR_COMP</v>
      </c>
      <c r="T275" s="957">
        <f t="shared" si="19"/>
        <v>44682</v>
      </c>
      <c r="U275" t="str">
        <f t="shared" si="20"/>
        <v>Unaudited</v>
      </c>
    </row>
    <row r="276" spans="1:21" x14ac:dyDescent="0.25">
      <c r="A276" t="s">
        <v>440</v>
      </c>
      <c r="B276" t="s">
        <v>1388</v>
      </c>
      <c r="C276" t="s">
        <v>1389</v>
      </c>
      <c r="D276" s="15">
        <v>1900</v>
      </c>
      <c r="E276" s="121">
        <v>1</v>
      </c>
      <c r="F276" t="s">
        <v>441</v>
      </c>
      <c r="G276" s="121">
        <v>91</v>
      </c>
      <c r="H276" t="s">
        <v>383</v>
      </c>
      <c r="I276" t="s">
        <v>491</v>
      </c>
      <c r="J276" t="s">
        <v>439</v>
      </c>
      <c r="K276" t="s">
        <v>439</v>
      </c>
      <c r="L276" s="756" t="s">
        <v>216</v>
      </c>
      <c r="M276" t="s">
        <v>499</v>
      </c>
      <c r="N276" s="679">
        <f t="shared" ca="1" si="21"/>
        <v>0</v>
      </c>
      <c r="O276" s="679">
        <f t="shared" ca="1" si="21"/>
        <v>0</v>
      </c>
      <c r="P276" s="679">
        <f t="shared" ca="1" si="21"/>
        <v>0</v>
      </c>
      <c r="Q276" s="679">
        <f t="shared" ca="1" si="21"/>
        <v>0</v>
      </c>
      <c r="R276" s="679">
        <f t="shared" ca="1" si="21"/>
        <v>0</v>
      </c>
      <c r="S276" t="str">
        <f t="shared" si="18"/>
        <v>ASR_COMP</v>
      </c>
      <c r="T276" s="957">
        <f t="shared" si="19"/>
        <v>44682</v>
      </c>
      <c r="U276" t="str">
        <f t="shared" si="20"/>
        <v>Unaudited</v>
      </c>
    </row>
    <row r="277" spans="1:21" x14ac:dyDescent="0.25">
      <c r="A277" t="s">
        <v>440</v>
      </c>
      <c r="B277" t="s">
        <v>1388</v>
      </c>
      <c r="C277" t="s">
        <v>1389</v>
      </c>
      <c r="D277" s="15">
        <v>1900</v>
      </c>
      <c r="E277" s="121">
        <v>1</v>
      </c>
      <c r="F277" t="s">
        <v>441</v>
      </c>
      <c r="G277" s="121">
        <v>91</v>
      </c>
      <c r="H277" t="s">
        <v>383</v>
      </c>
      <c r="I277" t="s">
        <v>492</v>
      </c>
      <c r="J277" t="s">
        <v>26</v>
      </c>
      <c r="K277" t="s">
        <v>26</v>
      </c>
      <c r="L277" s="756" t="s">
        <v>207</v>
      </c>
      <c r="M277" t="s">
        <v>26</v>
      </c>
      <c r="N277" s="679">
        <f t="shared" ca="1" si="21"/>
        <v>150326.35369367804</v>
      </c>
      <c r="O277" s="679">
        <f t="shared" ca="1" si="21"/>
        <v>0</v>
      </c>
      <c r="P277" s="679">
        <f t="shared" ca="1" si="21"/>
        <v>0</v>
      </c>
      <c r="Q277" s="679">
        <f t="shared" ca="1" si="21"/>
        <v>0</v>
      </c>
      <c r="R277" s="679">
        <f t="shared" ca="1" si="21"/>
        <v>0</v>
      </c>
      <c r="S277" t="str">
        <f t="shared" si="18"/>
        <v>ASR_COMP</v>
      </c>
      <c r="T277" s="957">
        <f t="shared" si="19"/>
        <v>44682</v>
      </c>
      <c r="U277" t="str">
        <f t="shared" si="20"/>
        <v>Unaudited</v>
      </c>
    </row>
    <row r="278" spans="1:21" x14ac:dyDescent="0.25">
      <c r="A278" t="s">
        <v>440</v>
      </c>
      <c r="B278" t="s">
        <v>1388</v>
      </c>
      <c r="C278" t="s">
        <v>1389</v>
      </c>
      <c r="D278" s="15">
        <v>1900</v>
      </c>
      <c r="E278" s="121">
        <v>1</v>
      </c>
      <c r="F278" t="s">
        <v>442</v>
      </c>
      <c r="G278" s="121">
        <v>182</v>
      </c>
      <c r="H278" t="s">
        <v>383</v>
      </c>
      <c r="I278" t="s">
        <v>435</v>
      </c>
      <c r="J278" t="s">
        <v>435</v>
      </c>
      <c r="K278" t="s">
        <v>435</v>
      </c>
      <c r="M278" t="s">
        <v>435</v>
      </c>
      <c r="N278" s="679">
        <f t="shared" ca="1" si="21"/>
        <v>3478</v>
      </c>
      <c r="O278" s="679">
        <f t="shared" ca="1" si="21"/>
        <v>2067</v>
      </c>
      <c r="P278" s="679">
        <f t="shared" ca="1" si="21"/>
        <v>1411</v>
      </c>
      <c r="Q278" s="679">
        <f t="shared" ca="1" si="21"/>
        <v>0</v>
      </c>
      <c r="R278" s="679">
        <f t="shared" ca="1" si="21"/>
        <v>0</v>
      </c>
      <c r="S278" t="str">
        <f t="shared" si="18"/>
        <v>ASR_COMP</v>
      </c>
      <c r="T278" s="957">
        <f t="shared" si="19"/>
        <v>44682</v>
      </c>
      <c r="U278" t="str">
        <f t="shared" si="20"/>
        <v>Unaudited</v>
      </c>
    </row>
    <row r="279" spans="1:21" x14ac:dyDescent="0.25">
      <c r="A279" t="s">
        <v>440</v>
      </c>
      <c r="B279" t="s">
        <v>1388</v>
      </c>
      <c r="C279" t="s">
        <v>1389</v>
      </c>
      <c r="D279" s="15">
        <v>1900</v>
      </c>
      <c r="E279" s="121">
        <v>1</v>
      </c>
      <c r="F279" t="s">
        <v>442</v>
      </c>
      <c r="G279" s="121">
        <v>182</v>
      </c>
      <c r="H279" t="s">
        <v>383</v>
      </c>
      <c r="I279" t="s">
        <v>490</v>
      </c>
      <c r="J279" t="s">
        <v>12</v>
      </c>
      <c r="K279" t="s">
        <v>12</v>
      </c>
      <c r="L279" s="756">
        <v>1.1000000000000001</v>
      </c>
      <c r="M279" t="s">
        <v>12</v>
      </c>
      <c r="N279" s="679">
        <f t="shared" ca="1" si="21"/>
        <v>14592608.226228207</v>
      </c>
      <c r="O279" s="679">
        <f t="shared" ca="1" si="21"/>
        <v>0</v>
      </c>
      <c r="P279" s="679">
        <f t="shared" ca="1" si="21"/>
        <v>0</v>
      </c>
      <c r="Q279" s="679">
        <f t="shared" ca="1" si="21"/>
        <v>0</v>
      </c>
      <c r="R279" s="679">
        <f t="shared" ca="1" si="21"/>
        <v>0</v>
      </c>
      <c r="S279" t="str">
        <f t="shared" si="18"/>
        <v>ASR_COMP</v>
      </c>
      <c r="T279" s="957">
        <f t="shared" si="19"/>
        <v>44682</v>
      </c>
      <c r="U279" t="str">
        <f t="shared" si="20"/>
        <v>Unaudited</v>
      </c>
    </row>
    <row r="280" spans="1:21" x14ac:dyDescent="0.25">
      <c r="A280" t="s">
        <v>440</v>
      </c>
      <c r="B280" t="s">
        <v>1388</v>
      </c>
      <c r="C280" t="s">
        <v>1389</v>
      </c>
      <c r="D280" s="15">
        <v>1900</v>
      </c>
      <c r="E280" s="121">
        <v>1</v>
      </c>
      <c r="F280" t="s">
        <v>442</v>
      </c>
      <c r="G280" s="121">
        <v>182</v>
      </c>
      <c r="H280" t="s">
        <v>383</v>
      </c>
      <c r="I280" t="s">
        <v>490</v>
      </c>
      <c r="J280" t="s">
        <v>12</v>
      </c>
      <c r="K280" t="s">
        <v>225</v>
      </c>
      <c r="L280" s="756">
        <v>1.2</v>
      </c>
      <c r="M280" t="s">
        <v>225</v>
      </c>
      <c r="N280" s="679">
        <f t="shared" ca="1" si="21"/>
        <v>0</v>
      </c>
      <c r="O280" s="679">
        <f t="shared" ca="1" si="21"/>
        <v>0</v>
      </c>
      <c r="P280" s="679">
        <f t="shared" ca="1" si="21"/>
        <v>0</v>
      </c>
      <c r="Q280" s="679">
        <f t="shared" ca="1" si="21"/>
        <v>0</v>
      </c>
      <c r="R280" s="679">
        <f t="shared" ca="1" si="21"/>
        <v>0</v>
      </c>
      <c r="S280" t="str">
        <f t="shared" si="18"/>
        <v>ASR_COMP</v>
      </c>
      <c r="T280" s="957">
        <f t="shared" si="19"/>
        <v>44682</v>
      </c>
      <c r="U280" t="str">
        <f t="shared" si="20"/>
        <v>Unaudited</v>
      </c>
    </row>
    <row r="281" spans="1:21" x14ac:dyDescent="0.25">
      <c r="A281" t="s">
        <v>440</v>
      </c>
      <c r="B281" t="s">
        <v>1388</v>
      </c>
      <c r="C281" t="s">
        <v>1389</v>
      </c>
      <c r="D281" s="15">
        <v>1900</v>
      </c>
      <c r="E281" s="121">
        <v>1</v>
      </c>
      <c r="F281" t="s">
        <v>442</v>
      </c>
      <c r="G281" s="121">
        <v>182</v>
      </c>
      <c r="H281" t="s">
        <v>383</v>
      </c>
      <c r="I281" t="s">
        <v>490</v>
      </c>
      <c r="J281" t="s">
        <v>12</v>
      </c>
      <c r="K281" t="s">
        <v>1326</v>
      </c>
      <c r="L281" s="756" t="s">
        <v>1322</v>
      </c>
      <c r="M281" t="s">
        <v>1326</v>
      </c>
      <c r="N281" s="679">
        <f t="shared" ca="1" si="21"/>
        <v>134316.97</v>
      </c>
      <c r="O281" s="679">
        <f t="shared" ca="1" si="21"/>
        <v>0</v>
      </c>
      <c r="P281" s="679">
        <f t="shared" ca="1" si="21"/>
        <v>0</v>
      </c>
      <c r="Q281" s="679">
        <f t="shared" ca="1" si="21"/>
        <v>0</v>
      </c>
      <c r="R281" s="679">
        <f t="shared" ca="1" si="21"/>
        <v>0</v>
      </c>
      <c r="S281" t="str">
        <f t="shared" si="18"/>
        <v>ASR_COMP</v>
      </c>
      <c r="T281" s="957">
        <f t="shared" si="19"/>
        <v>44682</v>
      </c>
      <c r="U281" t="str">
        <f t="shared" si="20"/>
        <v>Unaudited</v>
      </c>
    </row>
    <row r="282" spans="1:21" x14ac:dyDescent="0.25">
      <c r="A282" t="s">
        <v>440</v>
      </c>
      <c r="B282" t="s">
        <v>1388</v>
      </c>
      <c r="C282" t="s">
        <v>1389</v>
      </c>
      <c r="D282" s="15">
        <v>1900</v>
      </c>
      <c r="E282" s="121">
        <v>1</v>
      </c>
      <c r="F282" t="s">
        <v>442</v>
      </c>
      <c r="G282" s="121">
        <v>182</v>
      </c>
      <c r="H282" t="s">
        <v>383</v>
      </c>
      <c r="I282" t="s">
        <v>490</v>
      </c>
      <c r="J282" t="s">
        <v>12</v>
      </c>
      <c r="K282" t="s">
        <v>1328</v>
      </c>
      <c r="L282" s="756" t="s">
        <v>1327</v>
      </c>
      <c r="M282" t="s">
        <v>1328</v>
      </c>
      <c r="N282" s="679">
        <f t="shared" ca="1" si="21"/>
        <v>49872.06856669188</v>
      </c>
      <c r="O282" s="679">
        <f t="shared" ca="1" si="21"/>
        <v>0</v>
      </c>
      <c r="P282" s="679">
        <f t="shared" ca="1" si="21"/>
        <v>0</v>
      </c>
      <c r="Q282" s="679">
        <f t="shared" ca="1" si="21"/>
        <v>0</v>
      </c>
      <c r="R282" s="679">
        <f t="shared" ca="1" si="21"/>
        <v>0</v>
      </c>
      <c r="S282" t="str">
        <f t="shared" si="18"/>
        <v>ASR_COMP</v>
      </c>
      <c r="T282" s="957">
        <f t="shared" si="19"/>
        <v>44682</v>
      </c>
      <c r="U282" t="str">
        <f t="shared" si="20"/>
        <v>Unaudited</v>
      </c>
    </row>
    <row r="283" spans="1:21" x14ac:dyDescent="0.25">
      <c r="A283" t="s">
        <v>440</v>
      </c>
      <c r="B283" t="s">
        <v>1388</v>
      </c>
      <c r="C283" t="s">
        <v>1389</v>
      </c>
      <c r="D283" s="15">
        <v>1900</v>
      </c>
      <c r="E283" s="121">
        <v>1</v>
      </c>
      <c r="F283" t="s">
        <v>442</v>
      </c>
      <c r="G283" s="121">
        <v>182</v>
      </c>
      <c r="H283" t="s">
        <v>383</v>
      </c>
      <c r="I283" t="s">
        <v>490</v>
      </c>
      <c r="J283" t="s">
        <v>13</v>
      </c>
      <c r="K283" t="s">
        <v>13</v>
      </c>
      <c r="L283" s="756" t="s">
        <v>63</v>
      </c>
      <c r="M283" t="s">
        <v>13</v>
      </c>
      <c r="N283" s="679">
        <f t="shared" ca="1" si="21"/>
        <v>405.98570531347224</v>
      </c>
      <c r="O283" s="679">
        <f t="shared" ca="1" si="21"/>
        <v>0</v>
      </c>
      <c r="P283" s="679">
        <f t="shared" ca="1" si="21"/>
        <v>0</v>
      </c>
      <c r="Q283" s="679">
        <f t="shared" ca="1" si="21"/>
        <v>0</v>
      </c>
      <c r="R283" s="679">
        <f t="shared" ca="1" si="21"/>
        <v>0</v>
      </c>
      <c r="S283" t="str">
        <f t="shared" si="18"/>
        <v>ASR_COMP</v>
      </c>
      <c r="T283" s="957">
        <f t="shared" si="19"/>
        <v>44682</v>
      </c>
      <c r="U283" t="str">
        <f t="shared" si="20"/>
        <v>Unaudited</v>
      </c>
    </row>
    <row r="284" spans="1:21" x14ac:dyDescent="0.25">
      <c r="A284" t="s">
        <v>440</v>
      </c>
      <c r="B284" t="s">
        <v>1388</v>
      </c>
      <c r="C284" t="s">
        <v>1389</v>
      </c>
      <c r="D284" s="15">
        <v>1900</v>
      </c>
      <c r="E284" s="121">
        <v>1</v>
      </c>
      <c r="F284" t="s">
        <v>442</v>
      </c>
      <c r="G284" s="121">
        <v>182</v>
      </c>
      <c r="H284" t="s">
        <v>383</v>
      </c>
      <c r="I284" t="s">
        <v>491</v>
      </c>
      <c r="J284" t="s">
        <v>436</v>
      </c>
      <c r="K284" t="s">
        <v>799</v>
      </c>
      <c r="L284" s="756">
        <v>2.1</v>
      </c>
      <c r="M284" t="s">
        <v>734</v>
      </c>
      <c r="N284" s="679">
        <f t="shared" ca="1" si="21"/>
        <v>54709</v>
      </c>
      <c r="O284" s="679">
        <f t="shared" ca="1" si="21"/>
        <v>52784</v>
      </c>
      <c r="P284" s="679">
        <f t="shared" ca="1" si="21"/>
        <v>1925</v>
      </c>
      <c r="Q284" s="679">
        <f t="shared" ca="1" si="21"/>
        <v>0</v>
      </c>
      <c r="R284" s="679">
        <f t="shared" ca="1" si="21"/>
        <v>0</v>
      </c>
      <c r="S284" t="str">
        <f t="shared" si="18"/>
        <v>ASR_COMP</v>
      </c>
      <c r="T284" s="957">
        <f t="shared" si="19"/>
        <v>44682</v>
      </c>
      <c r="U284" t="str">
        <f t="shared" si="20"/>
        <v>Unaudited</v>
      </c>
    </row>
    <row r="285" spans="1:21" x14ac:dyDescent="0.25">
      <c r="A285" t="s">
        <v>440</v>
      </c>
      <c r="B285" t="s">
        <v>1388</v>
      </c>
      <c r="C285" t="s">
        <v>1389</v>
      </c>
      <c r="D285" s="15">
        <v>1900</v>
      </c>
      <c r="E285" s="121">
        <v>1</v>
      </c>
      <c r="F285" t="s">
        <v>442</v>
      </c>
      <c r="G285" s="121">
        <v>182</v>
      </c>
      <c r="H285" t="s">
        <v>383</v>
      </c>
      <c r="I285" t="s">
        <v>491</v>
      </c>
      <c r="J285" t="s">
        <v>436</v>
      </c>
      <c r="K285" t="s">
        <v>799</v>
      </c>
      <c r="L285" s="756">
        <v>2.2000000000000002</v>
      </c>
      <c r="M285" t="s">
        <v>735</v>
      </c>
      <c r="N285" s="679">
        <f t="shared" ca="1" si="21"/>
        <v>177</v>
      </c>
      <c r="O285" s="679">
        <f t="shared" ca="1" si="21"/>
        <v>147</v>
      </c>
      <c r="P285" s="679">
        <f t="shared" ca="1" si="21"/>
        <v>30</v>
      </c>
      <c r="Q285" s="679">
        <f t="shared" ca="1" si="21"/>
        <v>0</v>
      </c>
      <c r="R285" s="679">
        <f t="shared" ca="1" si="21"/>
        <v>0</v>
      </c>
      <c r="S285" t="str">
        <f t="shared" si="18"/>
        <v>ASR_COMP</v>
      </c>
      <c r="T285" s="957">
        <f t="shared" si="19"/>
        <v>44682</v>
      </c>
      <c r="U285" t="str">
        <f t="shared" si="20"/>
        <v>Unaudited</v>
      </c>
    </row>
    <row r="286" spans="1:21" x14ac:dyDescent="0.25">
      <c r="A286" t="s">
        <v>440</v>
      </c>
      <c r="B286" t="s">
        <v>1388</v>
      </c>
      <c r="C286" t="s">
        <v>1389</v>
      </c>
      <c r="D286" s="15">
        <v>1900</v>
      </c>
      <c r="E286" s="121">
        <v>1</v>
      </c>
      <c r="F286" t="s">
        <v>442</v>
      </c>
      <c r="G286" s="121">
        <v>182</v>
      </c>
      <c r="H286" t="s">
        <v>383</v>
      </c>
      <c r="I286" t="s">
        <v>491</v>
      </c>
      <c r="J286" t="s">
        <v>436</v>
      </c>
      <c r="K286" t="s">
        <v>799</v>
      </c>
      <c r="L286" s="756">
        <v>2.2999999999999998</v>
      </c>
      <c r="M286" t="s">
        <v>736</v>
      </c>
      <c r="N286" s="679">
        <f t="shared" ca="1" si="21"/>
        <v>10823961.562638881</v>
      </c>
      <c r="O286" s="679">
        <f t="shared" ca="1" si="21"/>
        <v>10388996.514648261</v>
      </c>
      <c r="P286" s="679">
        <f t="shared" ca="1" si="21"/>
        <v>434965.04799062014</v>
      </c>
      <c r="Q286" s="679">
        <f t="shared" ca="1" si="21"/>
        <v>0</v>
      </c>
      <c r="R286" s="679">
        <f t="shared" ca="1" si="21"/>
        <v>0</v>
      </c>
      <c r="S286" t="str">
        <f t="shared" si="18"/>
        <v>ASR_COMP</v>
      </c>
      <c r="T286" s="957">
        <f t="shared" si="19"/>
        <v>44682</v>
      </c>
      <c r="U286" t="str">
        <f t="shared" si="20"/>
        <v>Unaudited</v>
      </c>
    </row>
    <row r="287" spans="1:21" x14ac:dyDescent="0.25">
      <c r="A287" t="s">
        <v>440</v>
      </c>
      <c r="B287" t="s">
        <v>1388</v>
      </c>
      <c r="C287" t="s">
        <v>1389</v>
      </c>
      <c r="D287" s="15">
        <v>1900</v>
      </c>
      <c r="E287" s="121">
        <v>1</v>
      </c>
      <c r="F287" t="s">
        <v>442</v>
      </c>
      <c r="G287" s="121">
        <v>182</v>
      </c>
      <c r="H287" t="s">
        <v>383</v>
      </c>
      <c r="I287" t="s">
        <v>491</v>
      </c>
      <c r="J287" t="s">
        <v>436</v>
      </c>
      <c r="K287" t="s">
        <v>799</v>
      </c>
      <c r="L287" s="756">
        <v>2.4</v>
      </c>
      <c r="M287" t="s">
        <v>737</v>
      </c>
      <c r="N287" s="679">
        <f t="shared" ca="1" si="21"/>
        <v>24779.237503381042</v>
      </c>
      <c r="O287" s="679">
        <f t="shared" ca="1" si="21"/>
        <v>21600.587234496212</v>
      </c>
      <c r="P287" s="679">
        <f t="shared" ca="1" si="21"/>
        <v>3178.6502688848291</v>
      </c>
      <c r="Q287" s="679">
        <f t="shared" ca="1" si="21"/>
        <v>0</v>
      </c>
      <c r="R287" s="679">
        <f t="shared" ca="1" si="21"/>
        <v>0</v>
      </c>
      <c r="S287" t="str">
        <f t="shared" si="18"/>
        <v>ASR_COMP</v>
      </c>
      <c r="T287" s="957">
        <f t="shared" si="19"/>
        <v>44682</v>
      </c>
      <c r="U287" t="str">
        <f t="shared" si="20"/>
        <v>Unaudited</v>
      </c>
    </row>
    <row r="288" spans="1:21" x14ac:dyDescent="0.25">
      <c r="A288" t="s">
        <v>440</v>
      </c>
      <c r="B288" t="s">
        <v>1388</v>
      </c>
      <c r="C288" t="s">
        <v>1389</v>
      </c>
      <c r="D288" s="15">
        <v>1900</v>
      </c>
      <c r="E288" s="121">
        <v>1</v>
      </c>
      <c r="F288" t="s">
        <v>442</v>
      </c>
      <c r="G288" s="121">
        <v>182</v>
      </c>
      <c r="H288" t="s">
        <v>383</v>
      </c>
      <c r="I288" t="s">
        <v>491</v>
      </c>
      <c r="J288" t="s">
        <v>436</v>
      </c>
      <c r="K288" t="s">
        <v>799</v>
      </c>
      <c r="L288" s="756">
        <v>2.5</v>
      </c>
      <c r="M288" t="s">
        <v>779</v>
      </c>
      <c r="N288" s="679">
        <f t="shared" ca="1" si="21"/>
        <v>3926</v>
      </c>
      <c r="O288" s="679">
        <f t="shared" ca="1" si="21"/>
        <v>3677</v>
      </c>
      <c r="P288" s="679">
        <f t="shared" ca="1" si="21"/>
        <v>249</v>
      </c>
      <c r="Q288" s="679">
        <f t="shared" ca="1" si="21"/>
        <v>0</v>
      </c>
      <c r="R288" s="679">
        <f t="shared" ca="1" si="21"/>
        <v>0</v>
      </c>
      <c r="S288" t="str">
        <f t="shared" si="18"/>
        <v>ASR_COMP</v>
      </c>
      <c r="T288" s="957">
        <f t="shared" si="19"/>
        <v>44682</v>
      </c>
      <c r="U288" t="str">
        <f t="shared" si="20"/>
        <v>Unaudited</v>
      </c>
    </row>
    <row r="289" spans="1:21" x14ac:dyDescent="0.25">
      <c r="A289" t="s">
        <v>440</v>
      </c>
      <c r="B289" t="s">
        <v>1388</v>
      </c>
      <c r="C289" t="s">
        <v>1389</v>
      </c>
      <c r="D289" s="15">
        <v>1900</v>
      </c>
      <c r="E289" s="121">
        <v>1</v>
      </c>
      <c r="F289" t="s">
        <v>442</v>
      </c>
      <c r="G289" s="121">
        <v>182</v>
      </c>
      <c r="H289" t="s">
        <v>383</v>
      </c>
      <c r="I289" t="s">
        <v>491</v>
      </c>
      <c r="J289" t="s">
        <v>436</v>
      </c>
      <c r="K289" t="s">
        <v>799</v>
      </c>
      <c r="L289" s="756">
        <v>2.6</v>
      </c>
      <c r="M289" t="s">
        <v>189</v>
      </c>
      <c r="N289" s="679">
        <f t="shared" ca="1" si="21"/>
        <v>825512.71457557625</v>
      </c>
      <c r="O289" s="679">
        <f t="shared" ca="1" si="21"/>
        <v>768750.04653823946</v>
      </c>
      <c r="P289" s="679">
        <f t="shared" ca="1" si="21"/>
        <v>56762.668037336742</v>
      </c>
      <c r="Q289" s="679">
        <f t="shared" ca="1" si="21"/>
        <v>0</v>
      </c>
      <c r="R289" s="679">
        <f t="shared" ca="1" si="21"/>
        <v>0</v>
      </c>
      <c r="S289" t="str">
        <f t="shared" si="18"/>
        <v>ASR_COMP</v>
      </c>
      <c r="T289" s="957">
        <f t="shared" si="19"/>
        <v>44682</v>
      </c>
      <c r="U289" t="str">
        <f t="shared" si="20"/>
        <v>Unaudited</v>
      </c>
    </row>
    <row r="290" spans="1:21" x14ac:dyDescent="0.25">
      <c r="A290" t="s">
        <v>440</v>
      </c>
      <c r="B290" t="s">
        <v>1388</v>
      </c>
      <c r="C290" t="s">
        <v>1389</v>
      </c>
      <c r="D290" s="15">
        <v>1900</v>
      </c>
      <c r="E290" s="121">
        <v>1</v>
      </c>
      <c r="F290" t="s">
        <v>442</v>
      </c>
      <c r="G290" s="121">
        <v>182</v>
      </c>
      <c r="H290" t="s">
        <v>383</v>
      </c>
      <c r="I290" t="s">
        <v>491</v>
      </c>
      <c r="J290" t="s">
        <v>436</v>
      </c>
      <c r="K290" t="s">
        <v>799</v>
      </c>
      <c r="L290" s="756">
        <v>2.7</v>
      </c>
      <c r="M290" t="s">
        <v>800</v>
      </c>
      <c r="N290" s="679">
        <f t="shared" ca="1" si="21"/>
        <v>-288486.87131568353</v>
      </c>
      <c r="O290" s="679">
        <f t="shared" ca="1" si="21"/>
        <v>-274899.81665162143</v>
      </c>
      <c r="P290" s="679">
        <f t="shared" ca="1" si="21"/>
        <v>-13587.0546640621</v>
      </c>
      <c r="Q290" s="679">
        <f t="shared" ca="1" si="21"/>
        <v>0</v>
      </c>
      <c r="R290" s="679">
        <f t="shared" ca="1" si="21"/>
        <v>0</v>
      </c>
      <c r="S290" t="str">
        <f t="shared" si="18"/>
        <v>ASR_COMP</v>
      </c>
      <c r="T290" s="957">
        <f t="shared" si="19"/>
        <v>44682</v>
      </c>
      <c r="U290" t="str">
        <f t="shared" si="20"/>
        <v>Unaudited</v>
      </c>
    </row>
    <row r="291" spans="1:21" x14ac:dyDescent="0.25">
      <c r="A291" t="s">
        <v>440</v>
      </c>
      <c r="B291" t="s">
        <v>1388</v>
      </c>
      <c r="C291" t="s">
        <v>1389</v>
      </c>
      <c r="D291" s="15">
        <v>1900</v>
      </c>
      <c r="E291" s="121">
        <v>1</v>
      </c>
      <c r="F291" t="s">
        <v>442</v>
      </c>
      <c r="G291" s="121">
        <v>182</v>
      </c>
      <c r="H291" t="s">
        <v>383</v>
      </c>
      <c r="I291" t="s">
        <v>491</v>
      </c>
      <c r="J291" t="s">
        <v>436</v>
      </c>
      <c r="K291" t="s">
        <v>799</v>
      </c>
      <c r="L291" s="756">
        <v>2.8</v>
      </c>
      <c r="M291" t="s">
        <v>801</v>
      </c>
      <c r="N291" s="679">
        <f t="shared" ca="1" si="21"/>
        <v>0</v>
      </c>
      <c r="O291" s="679">
        <f t="shared" ca="1" si="21"/>
        <v>0</v>
      </c>
      <c r="P291" s="679">
        <f t="shared" ca="1" si="21"/>
        <v>0</v>
      </c>
      <c r="Q291" s="679">
        <f t="shared" ca="1" si="21"/>
        <v>0</v>
      </c>
      <c r="R291" s="679">
        <f t="shared" ca="1" si="21"/>
        <v>0</v>
      </c>
      <c r="S291" t="str">
        <f t="shared" si="18"/>
        <v>ASR_COMP</v>
      </c>
      <c r="T291" s="957">
        <f t="shared" si="19"/>
        <v>44682</v>
      </c>
      <c r="U291" t="str">
        <f t="shared" si="20"/>
        <v>Unaudited</v>
      </c>
    </row>
    <row r="292" spans="1:21" x14ac:dyDescent="0.25">
      <c r="A292" t="s">
        <v>440</v>
      </c>
      <c r="B292" t="s">
        <v>1388</v>
      </c>
      <c r="C292" t="s">
        <v>1389</v>
      </c>
      <c r="D292" s="15">
        <v>1900</v>
      </c>
      <c r="E292" s="121">
        <v>1</v>
      </c>
      <c r="F292" t="s">
        <v>442</v>
      </c>
      <c r="G292" s="121">
        <v>182</v>
      </c>
      <c r="H292" t="s">
        <v>383</v>
      </c>
      <c r="I292" t="s">
        <v>491</v>
      </c>
      <c r="J292" t="s">
        <v>436</v>
      </c>
      <c r="K292" t="s">
        <v>799</v>
      </c>
      <c r="L292" s="756">
        <v>2.9</v>
      </c>
      <c r="M292" t="s">
        <v>782</v>
      </c>
      <c r="N292" s="679">
        <f t="shared" ca="1" si="21"/>
        <v>0</v>
      </c>
      <c r="O292" s="679">
        <f t="shared" ca="1" si="21"/>
        <v>0</v>
      </c>
      <c r="P292" s="679">
        <f t="shared" ca="1" si="21"/>
        <v>0</v>
      </c>
      <c r="Q292" s="679">
        <f t="shared" ca="1" si="21"/>
        <v>0</v>
      </c>
      <c r="R292" s="679">
        <f t="shared" ca="1" si="21"/>
        <v>0</v>
      </c>
      <c r="S292" t="str">
        <f t="shared" si="18"/>
        <v>ASR_COMP</v>
      </c>
      <c r="T292" s="957">
        <f t="shared" si="19"/>
        <v>44682</v>
      </c>
      <c r="U292" t="str">
        <f t="shared" si="20"/>
        <v>Unaudited</v>
      </c>
    </row>
    <row r="293" spans="1:21" x14ac:dyDescent="0.25">
      <c r="A293" t="s">
        <v>440</v>
      </c>
      <c r="B293" t="s">
        <v>1388</v>
      </c>
      <c r="C293" t="s">
        <v>1389</v>
      </c>
      <c r="D293" s="15">
        <v>1900</v>
      </c>
      <c r="E293" s="121">
        <v>1</v>
      </c>
      <c r="F293" t="s">
        <v>442</v>
      </c>
      <c r="G293" s="121">
        <v>182</v>
      </c>
      <c r="H293" t="s">
        <v>383</v>
      </c>
      <c r="I293" t="s">
        <v>491</v>
      </c>
      <c r="J293" t="s">
        <v>436</v>
      </c>
      <c r="K293" t="s">
        <v>226</v>
      </c>
      <c r="L293" s="756">
        <v>2.11</v>
      </c>
      <c r="M293" t="s">
        <v>231</v>
      </c>
      <c r="N293" s="679">
        <f t="shared" ca="1" si="21"/>
        <v>412355.05899024161</v>
      </c>
      <c r="O293" s="679">
        <f t="shared" ca="1" si="21"/>
        <v>24829.729008730279</v>
      </c>
      <c r="P293" s="679">
        <f t="shared" ca="1" si="21"/>
        <v>387525.32998151134</v>
      </c>
      <c r="Q293" s="679">
        <f t="shared" ca="1" si="21"/>
        <v>0</v>
      </c>
      <c r="R293" s="679">
        <f t="shared" ca="1" si="21"/>
        <v>0</v>
      </c>
      <c r="S293" t="str">
        <f t="shared" si="18"/>
        <v>ASR_COMP</v>
      </c>
      <c r="T293" s="957">
        <f t="shared" si="19"/>
        <v>44682</v>
      </c>
      <c r="U293" t="str">
        <f t="shared" si="20"/>
        <v>Unaudited</v>
      </c>
    </row>
    <row r="294" spans="1:21" x14ac:dyDescent="0.25">
      <c r="A294" t="s">
        <v>440</v>
      </c>
      <c r="B294" t="s">
        <v>1388</v>
      </c>
      <c r="C294" t="s">
        <v>1389</v>
      </c>
      <c r="D294" s="15">
        <v>1900</v>
      </c>
      <c r="E294" s="121">
        <v>1</v>
      </c>
      <c r="F294" t="s">
        <v>442</v>
      </c>
      <c r="G294" s="121">
        <v>182</v>
      </c>
      <c r="H294" t="s">
        <v>383</v>
      </c>
      <c r="I294" t="s">
        <v>491</v>
      </c>
      <c r="J294" t="s">
        <v>436</v>
      </c>
      <c r="K294" t="s">
        <v>226</v>
      </c>
      <c r="L294" s="756">
        <v>2.12</v>
      </c>
      <c r="M294" t="s">
        <v>557</v>
      </c>
      <c r="N294" s="679">
        <f t="shared" ca="1" si="21"/>
        <v>1179551.5548879637</v>
      </c>
      <c r="O294" s="679">
        <f t="shared" ca="1" si="21"/>
        <v>5753.9943673382559</v>
      </c>
      <c r="P294" s="679">
        <f t="shared" ca="1" si="21"/>
        <v>1173797.5605206254</v>
      </c>
      <c r="Q294" s="679">
        <f t="shared" ca="1" si="21"/>
        <v>0</v>
      </c>
      <c r="R294" s="679">
        <f t="shared" ca="1" si="21"/>
        <v>0</v>
      </c>
      <c r="S294" t="str">
        <f t="shared" si="18"/>
        <v>ASR_COMP</v>
      </c>
      <c r="T294" s="957">
        <f t="shared" si="19"/>
        <v>44682</v>
      </c>
      <c r="U294" t="str">
        <f t="shared" si="20"/>
        <v>Unaudited</v>
      </c>
    </row>
    <row r="295" spans="1:21" x14ac:dyDescent="0.25">
      <c r="A295" t="s">
        <v>440</v>
      </c>
      <c r="B295" t="s">
        <v>1388</v>
      </c>
      <c r="C295" t="s">
        <v>1389</v>
      </c>
      <c r="D295" s="15">
        <v>1900</v>
      </c>
      <c r="E295" s="121">
        <v>1</v>
      </c>
      <c r="F295" t="s">
        <v>442</v>
      </c>
      <c r="G295" s="121">
        <v>182</v>
      </c>
      <c r="H295" t="s">
        <v>383</v>
      </c>
      <c r="I295" t="s">
        <v>491</v>
      </c>
      <c r="J295" t="s">
        <v>436</v>
      </c>
      <c r="K295" t="s">
        <v>226</v>
      </c>
      <c r="L295" s="756">
        <v>2.13</v>
      </c>
      <c r="M295" t="s">
        <v>232</v>
      </c>
      <c r="N295" s="679">
        <f t="shared" ca="1" si="21"/>
        <v>102493.28483186744</v>
      </c>
      <c r="O295" s="679">
        <f t="shared" ca="1" si="21"/>
        <v>9883.8945606560756</v>
      </c>
      <c r="P295" s="679">
        <f t="shared" ca="1" si="21"/>
        <v>92609.390271211363</v>
      </c>
      <c r="Q295" s="679">
        <f t="shared" ca="1" si="21"/>
        <v>0</v>
      </c>
      <c r="R295" s="679">
        <f t="shared" ca="1" si="21"/>
        <v>0</v>
      </c>
      <c r="S295" t="str">
        <f t="shared" si="18"/>
        <v>ASR_COMP</v>
      </c>
      <c r="T295" s="957">
        <f t="shared" si="19"/>
        <v>44682</v>
      </c>
      <c r="U295" t="str">
        <f t="shared" si="20"/>
        <v>Unaudited</v>
      </c>
    </row>
    <row r="296" spans="1:21" x14ac:dyDescent="0.25">
      <c r="A296" t="s">
        <v>440</v>
      </c>
      <c r="B296" t="s">
        <v>1388</v>
      </c>
      <c r="C296" t="s">
        <v>1389</v>
      </c>
      <c r="D296" s="15">
        <v>1900</v>
      </c>
      <c r="E296" s="121">
        <v>1</v>
      </c>
      <c r="F296" t="s">
        <v>442</v>
      </c>
      <c r="G296" s="121">
        <v>182</v>
      </c>
      <c r="H296" t="s">
        <v>383</v>
      </c>
      <c r="I296" t="s">
        <v>491</v>
      </c>
      <c r="J296" t="s">
        <v>436</v>
      </c>
      <c r="K296" t="s">
        <v>226</v>
      </c>
      <c r="L296" s="756">
        <v>2.14</v>
      </c>
      <c r="M296" t="s">
        <v>561</v>
      </c>
      <c r="N296" s="679">
        <f t="shared" ca="1" si="21"/>
        <v>95872.703687008165</v>
      </c>
      <c r="O296" s="679">
        <f t="shared" ca="1" si="21"/>
        <v>88538.595544270342</v>
      </c>
      <c r="P296" s="679">
        <f t="shared" ca="1" si="21"/>
        <v>7334.1081427378285</v>
      </c>
      <c r="Q296" s="679">
        <f t="shared" ca="1" si="21"/>
        <v>0</v>
      </c>
      <c r="R296" s="679">
        <f t="shared" ca="1" si="21"/>
        <v>0</v>
      </c>
      <c r="S296" t="str">
        <f t="shared" si="18"/>
        <v>ASR_COMP</v>
      </c>
      <c r="T296" s="957">
        <f t="shared" si="19"/>
        <v>44682</v>
      </c>
      <c r="U296" t="str">
        <f t="shared" si="20"/>
        <v>Unaudited</v>
      </c>
    </row>
    <row r="297" spans="1:21" x14ac:dyDescent="0.25">
      <c r="A297" t="s">
        <v>440</v>
      </c>
      <c r="B297" t="s">
        <v>1388</v>
      </c>
      <c r="C297" t="s">
        <v>1389</v>
      </c>
      <c r="D297" s="15">
        <v>1900</v>
      </c>
      <c r="E297" s="121">
        <v>1</v>
      </c>
      <c r="F297" t="s">
        <v>442</v>
      </c>
      <c r="G297" s="121">
        <v>182</v>
      </c>
      <c r="H297" t="s">
        <v>383</v>
      </c>
      <c r="I297" t="s">
        <v>491</v>
      </c>
      <c r="J297" t="s">
        <v>436</v>
      </c>
      <c r="K297" t="s">
        <v>226</v>
      </c>
      <c r="L297" s="756">
        <v>2.15</v>
      </c>
      <c r="M297" t="s">
        <v>20</v>
      </c>
      <c r="N297" s="679">
        <f t="shared" ca="1" si="21"/>
        <v>13282.008971653031</v>
      </c>
      <c r="O297" s="679">
        <f t="shared" ca="1" si="21"/>
        <v>8813.2178592723048</v>
      </c>
      <c r="P297" s="679">
        <f t="shared" ca="1" si="21"/>
        <v>4468.7911123807271</v>
      </c>
      <c r="Q297" s="679">
        <f t="shared" ca="1" si="21"/>
        <v>0</v>
      </c>
      <c r="R297" s="679">
        <f t="shared" ca="1" si="21"/>
        <v>0</v>
      </c>
      <c r="S297" t="str">
        <f t="shared" si="18"/>
        <v>ASR_COMP</v>
      </c>
      <c r="T297" s="957">
        <f t="shared" si="19"/>
        <v>44682</v>
      </c>
      <c r="U297" t="str">
        <f t="shared" si="20"/>
        <v>Unaudited</v>
      </c>
    </row>
    <row r="298" spans="1:21" x14ac:dyDescent="0.25">
      <c r="A298" t="s">
        <v>440</v>
      </c>
      <c r="B298" t="s">
        <v>1388</v>
      </c>
      <c r="C298" t="s">
        <v>1389</v>
      </c>
      <c r="D298" s="15">
        <v>1900</v>
      </c>
      <c r="E298" s="121">
        <v>1</v>
      </c>
      <c r="F298" t="s">
        <v>442</v>
      </c>
      <c r="G298" s="121">
        <v>182</v>
      </c>
      <c r="H298" t="s">
        <v>383</v>
      </c>
      <c r="I298" t="s">
        <v>491</v>
      </c>
      <c r="J298" t="s">
        <v>436</v>
      </c>
      <c r="K298" t="s">
        <v>226</v>
      </c>
      <c r="L298" s="756">
        <v>2.16</v>
      </c>
      <c r="M298" t="s">
        <v>802</v>
      </c>
      <c r="N298" s="679">
        <f t="shared" ca="1" si="21"/>
        <v>561977.63713482511</v>
      </c>
      <c r="O298" s="679">
        <f t="shared" ca="1" si="21"/>
        <v>336599.99860108778</v>
      </c>
      <c r="P298" s="679">
        <f t="shared" ca="1" si="21"/>
        <v>225377.63853373728</v>
      </c>
      <c r="Q298" s="679">
        <f t="shared" ca="1" si="21"/>
        <v>0</v>
      </c>
      <c r="R298" s="679">
        <f t="shared" ca="1" si="21"/>
        <v>0</v>
      </c>
      <c r="S298" t="str">
        <f t="shared" si="18"/>
        <v>ASR_COMP</v>
      </c>
      <c r="T298" s="957">
        <f t="shared" si="19"/>
        <v>44682</v>
      </c>
      <c r="U298" t="str">
        <f t="shared" si="20"/>
        <v>Unaudited</v>
      </c>
    </row>
    <row r="299" spans="1:21" x14ac:dyDescent="0.25">
      <c r="A299" t="s">
        <v>440</v>
      </c>
      <c r="B299" t="s">
        <v>1388</v>
      </c>
      <c r="C299" t="s">
        <v>1389</v>
      </c>
      <c r="D299" s="15">
        <v>1900</v>
      </c>
      <c r="E299" s="121">
        <v>1</v>
      </c>
      <c r="F299" t="s">
        <v>442</v>
      </c>
      <c r="G299" s="121">
        <v>182</v>
      </c>
      <c r="H299" t="s">
        <v>383</v>
      </c>
      <c r="I299" t="s">
        <v>491</v>
      </c>
      <c r="J299" t="s">
        <v>436</v>
      </c>
      <c r="K299" t="s">
        <v>226</v>
      </c>
      <c r="L299" s="756">
        <v>2.17</v>
      </c>
      <c r="M299" t="s">
        <v>1055</v>
      </c>
      <c r="N299" s="679">
        <f t="shared" ca="1" si="21"/>
        <v>0</v>
      </c>
      <c r="O299" s="679">
        <f t="shared" ca="1" si="21"/>
        <v>0</v>
      </c>
      <c r="P299" s="679">
        <f t="shared" ca="1" si="21"/>
        <v>0</v>
      </c>
      <c r="Q299" s="679">
        <f t="shared" ca="1" si="21"/>
        <v>0</v>
      </c>
      <c r="R299" s="679">
        <f t="shared" ca="1" si="21"/>
        <v>0</v>
      </c>
      <c r="S299" t="str">
        <f t="shared" si="18"/>
        <v>ASR_COMP</v>
      </c>
      <c r="T299" s="957">
        <f t="shared" si="19"/>
        <v>44682</v>
      </c>
      <c r="U299" t="str">
        <f t="shared" si="20"/>
        <v>Unaudited</v>
      </c>
    </row>
    <row r="300" spans="1:21" x14ac:dyDescent="0.25">
      <c r="A300" t="s">
        <v>440</v>
      </c>
      <c r="B300" t="s">
        <v>1388</v>
      </c>
      <c r="C300" t="s">
        <v>1389</v>
      </c>
      <c r="D300" s="15">
        <v>1900</v>
      </c>
      <c r="E300" s="121">
        <v>1</v>
      </c>
      <c r="F300" t="s">
        <v>442</v>
      </c>
      <c r="G300" s="121">
        <v>182</v>
      </c>
      <c r="H300" t="s">
        <v>383</v>
      </c>
      <c r="I300" t="s">
        <v>491</v>
      </c>
      <c r="J300" t="s">
        <v>436</v>
      </c>
      <c r="K300" t="s">
        <v>226</v>
      </c>
      <c r="L300" s="756">
        <v>2.1800000000000002</v>
      </c>
      <c r="M300" t="s">
        <v>653</v>
      </c>
      <c r="N300" s="679">
        <f t="shared" ca="1" si="21"/>
        <v>198908.25731222614</v>
      </c>
      <c r="O300" s="679">
        <f t="shared" ca="1" si="21"/>
        <v>39937.031042920942</v>
      </c>
      <c r="P300" s="679">
        <f t="shared" ca="1" si="21"/>
        <v>158971.22626930519</v>
      </c>
      <c r="Q300" s="679">
        <f t="shared" ca="1" si="21"/>
        <v>0</v>
      </c>
      <c r="R300" s="679">
        <f t="shared" ca="1" si="21"/>
        <v>0</v>
      </c>
      <c r="S300" t="str">
        <f t="shared" si="18"/>
        <v>ASR_COMP</v>
      </c>
      <c r="T300" s="957">
        <f t="shared" si="19"/>
        <v>44682</v>
      </c>
      <c r="U300" t="str">
        <f t="shared" si="20"/>
        <v>Unaudited</v>
      </c>
    </row>
    <row r="301" spans="1:21" x14ac:dyDescent="0.25">
      <c r="A301" t="s">
        <v>440</v>
      </c>
      <c r="B301" t="s">
        <v>1388</v>
      </c>
      <c r="C301" t="s">
        <v>1389</v>
      </c>
      <c r="D301" s="15">
        <v>1900</v>
      </c>
      <c r="E301" s="121">
        <v>1</v>
      </c>
      <c r="F301" t="s">
        <v>442</v>
      </c>
      <c r="G301" s="121">
        <v>182</v>
      </c>
      <c r="H301" t="s">
        <v>383</v>
      </c>
      <c r="I301" t="s">
        <v>491</v>
      </c>
      <c r="J301" t="s">
        <v>436</v>
      </c>
      <c r="K301" t="s">
        <v>226</v>
      </c>
      <c r="L301" s="756">
        <v>2.19</v>
      </c>
      <c r="M301" t="s">
        <v>221</v>
      </c>
      <c r="N301" s="679">
        <f t="shared" ca="1" si="21"/>
        <v>0</v>
      </c>
      <c r="O301" s="679">
        <f t="shared" ca="1" si="21"/>
        <v>0</v>
      </c>
      <c r="P301" s="679">
        <f t="shared" ca="1" si="21"/>
        <v>0</v>
      </c>
      <c r="Q301" s="679">
        <f t="shared" ca="1" si="21"/>
        <v>0</v>
      </c>
      <c r="R301" s="679">
        <f t="shared" ca="1" si="21"/>
        <v>0</v>
      </c>
      <c r="S301" t="str">
        <f t="shared" si="18"/>
        <v>ASR_COMP</v>
      </c>
      <c r="T301" s="957">
        <f t="shared" si="19"/>
        <v>44682</v>
      </c>
      <c r="U301" t="str">
        <f t="shared" si="20"/>
        <v>Unaudited</v>
      </c>
    </row>
    <row r="302" spans="1:21" x14ac:dyDescent="0.25">
      <c r="A302" t="s">
        <v>440</v>
      </c>
      <c r="B302" t="s">
        <v>1388</v>
      </c>
      <c r="C302" t="s">
        <v>1389</v>
      </c>
      <c r="D302" s="15">
        <v>1900</v>
      </c>
      <c r="E302" s="121">
        <v>1</v>
      </c>
      <c r="F302" t="s">
        <v>442</v>
      </c>
      <c r="G302" s="121">
        <v>182</v>
      </c>
      <c r="H302" t="s">
        <v>383</v>
      </c>
      <c r="I302" t="s">
        <v>491</v>
      </c>
      <c r="J302" t="s">
        <v>436</v>
      </c>
      <c r="K302" t="s">
        <v>226</v>
      </c>
      <c r="L302" s="756" t="s">
        <v>707</v>
      </c>
      <c r="M302" t="s">
        <v>233</v>
      </c>
      <c r="N302" s="679">
        <f t="shared" ca="1" si="21"/>
        <v>-33988.599041699272</v>
      </c>
      <c r="O302" s="679">
        <f t="shared" ca="1" si="21"/>
        <v>-2965.2857673365634</v>
      </c>
      <c r="P302" s="679">
        <f t="shared" ca="1" si="21"/>
        <v>-31023.313274362707</v>
      </c>
      <c r="Q302" s="679">
        <f t="shared" ca="1" si="21"/>
        <v>0</v>
      </c>
      <c r="R302" s="679">
        <f t="shared" ca="1" si="21"/>
        <v>0</v>
      </c>
      <c r="S302" t="str">
        <f t="shared" si="18"/>
        <v>ASR_COMP</v>
      </c>
      <c r="T302" s="957">
        <f t="shared" si="19"/>
        <v>44682</v>
      </c>
      <c r="U302" t="str">
        <f t="shared" si="20"/>
        <v>Unaudited</v>
      </c>
    </row>
    <row r="303" spans="1:21" x14ac:dyDescent="0.25">
      <c r="A303" t="s">
        <v>440</v>
      </c>
      <c r="B303" t="s">
        <v>1388</v>
      </c>
      <c r="C303" t="s">
        <v>1389</v>
      </c>
      <c r="D303" s="15">
        <v>1900</v>
      </c>
      <c r="E303" s="121">
        <v>1</v>
      </c>
      <c r="F303" t="s">
        <v>442</v>
      </c>
      <c r="G303" s="121">
        <v>182</v>
      </c>
      <c r="H303" t="s">
        <v>383</v>
      </c>
      <c r="I303" t="s">
        <v>491</v>
      </c>
      <c r="J303" t="s">
        <v>436</v>
      </c>
      <c r="K303" t="s">
        <v>226</v>
      </c>
      <c r="L303" s="756">
        <v>2.21</v>
      </c>
      <c r="M303" t="s">
        <v>469</v>
      </c>
      <c r="N303" s="679">
        <f t="shared" ca="1" si="21"/>
        <v>6281.3413845472132</v>
      </c>
      <c r="O303" s="679">
        <f t="shared" ca="1" si="21"/>
        <v>3808.8984991403313</v>
      </c>
      <c r="P303" s="679">
        <f t="shared" ca="1" si="21"/>
        <v>2472.4428854068815</v>
      </c>
      <c r="Q303" s="679">
        <f t="shared" ca="1" si="21"/>
        <v>0</v>
      </c>
      <c r="R303" s="679">
        <f t="shared" ca="1" si="21"/>
        <v>0</v>
      </c>
      <c r="S303" t="str">
        <f t="shared" si="18"/>
        <v>ASR_COMP</v>
      </c>
      <c r="T303" s="957">
        <f t="shared" si="19"/>
        <v>44682</v>
      </c>
      <c r="U303" t="str">
        <f t="shared" si="20"/>
        <v>Unaudited</v>
      </c>
    </row>
    <row r="304" spans="1:21" x14ac:dyDescent="0.25">
      <c r="A304" t="s">
        <v>440</v>
      </c>
      <c r="B304" t="s">
        <v>1388</v>
      </c>
      <c r="C304" t="s">
        <v>1389</v>
      </c>
      <c r="D304" s="15">
        <v>1900</v>
      </c>
      <c r="E304" s="121">
        <v>1</v>
      </c>
      <c r="F304" t="s">
        <v>442</v>
      </c>
      <c r="G304" s="121">
        <v>182</v>
      </c>
      <c r="H304" t="s">
        <v>383</v>
      </c>
      <c r="I304" t="s">
        <v>491</v>
      </c>
      <c r="J304" t="s">
        <v>436</v>
      </c>
      <c r="K304" t="s">
        <v>6</v>
      </c>
      <c r="L304" s="756" t="s">
        <v>70</v>
      </c>
      <c r="M304" t="s">
        <v>191</v>
      </c>
      <c r="N304" s="679">
        <f t="shared" ca="1" si="21"/>
        <v>10552.067228673999</v>
      </c>
      <c r="O304" s="679">
        <f t="shared" ca="1" si="21"/>
        <v>7443.7661328580925</v>
      </c>
      <c r="P304" s="679">
        <f t="shared" ca="1" si="21"/>
        <v>3108.3010958159061</v>
      </c>
      <c r="Q304" s="679">
        <f t="shared" ca="1" si="21"/>
        <v>0</v>
      </c>
      <c r="R304" s="679">
        <f t="shared" ca="1" si="21"/>
        <v>0</v>
      </c>
      <c r="S304" t="str">
        <f t="shared" si="18"/>
        <v>ASR_COMP</v>
      </c>
      <c r="T304" s="957">
        <f t="shared" si="19"/>
        <v>44682</v>
      </c>
      <c r="U304" t="str">
        <f t="shared" si="20"/>
        <v>Unaudited</v>
      </c>
    </row>
    <row r="305" spans="1:21" x14ac:dyDescent="0.25">
      <c r="A305" t="s">
        <v>440</v>
      </c>
      <c r="B305" t="s">
        <v>1388</v>
      </c>
      <c r="C305" t="s">
        <v>1389</v>
      </c>
      <c r="D305" s="15">
        <v>1900</v>
      </c>
      <c r="E305" s="121">
        <v>1</v>
      </c>
      <c r="F305" t="s">
        <v>442</v>
      </c>
      <c r="G305" s="121">
        <v>182</v>
      </c>
      <c r="H305" t="s">
        <v>383</v>
      </c>
      <c r="I305" t="s">
        <v>491</v>
      </c>
      <c r="J305" t="s">
        <v>436</v>
      </c>
      <c r="K305" t="s">
        <v>6</v>
      </c>
      <c r="L305" s="756" t="s">
        <v>71</v>
      </c>
      <c r="M305" t="s">
        <v>234</v>
      </c>
      <c r="N305" s="679">
        <f t="shared" ca="1" si="21"/>
        <v>4173.6000000000004</v>
      </c>
      <c r="O305" s="679">
        <f t="shared" ca="1" si="21"/>
        <v>2530.2510638297872</v>
      </c>
      <c r="P305" s="679">
        <f t="shared" ca="1" si="21"/>
        <v>1643.3489361702127</v>
      </c>
      <c r="Q305" s="679">
        <f t="shared" ca="1" si="21"/>
        <v>0</v>
      </c>
      <c r="R305" s="679">
        <f t="shared" ca="1" si="21"/>
        <v>0</v>
      </c>
      <c r="S305" t="str">
        <f t="shared" si="18"/>
        <v>ASR_COMP</v>
      </c>
      <c r="T305" s="957">
        <f t="shared" si="19"/>
        <v>44682</v>
      </c>
      <c r="U305" t="str">
        <f t="shared" si="20"/>
        <v>Unaudited</v>
      </c>
    </row>
    <row r="306" spans="1:21" x14ac:dyDescent="0.25">
      <c r="A306" t="s">
        <v>440</v>
      </c>
      <c r="B306" t="s">
        <v>1388</v>
      </c>
      <c r="C306" t="s">
        <v>1389</v>
      </c>
      <c r="D306" s="15">
        <v>1900</v>
      </c>
      <c r="E306" s="121">
        <v>1</v>
      </c>
      <c r="F306" t="s">
        <v>442</v>
      </c>
      <c r="G306" s="121">
        <v>182</v>
      </c>
      <c r="H306" t="s">
        <v>383</v>
      </c>
      <c r="I306" t="s">
        <v>491</v>
      </c>
      <c r="J306" t="s">
        <v>436</v>
      </c>
      <c r="K306" t="s">
        <v>6</v>
      </c>
      <c r="L306" s="756" t="s">
        <v>72</v>
      </c>
      <c r="M306" t="s">
        <v>167</v>
      </c>
      <c r="N306" s="679">
        <f t="shared" ca="1" si="21"/>
        <v>0</v>
      </c>
      <c r="O306" s="679">
        <f t="shared" ca="1" si="21"/>
        <v>0</v>
      </c>
      <c r="P306" s="679">
        <f t="shared" ca="1" si="21"/>
        <v>0</v>
      </c>
      <c r="Q306" s="679">
        <f t="shared" ca="1" si="21"/>
        <v>0</v>
      </c>
      <c r="R306" s="679">
        <f t="shared" ca="1" si="21"/>
        <v>0</v>
      </c>
      <c r="S306" t="str">
        <f t="shared" si="18"/>
        <v>ASR_COMP</v>
      </c>
      <c r="T306" s="957">
        <f t="shared" si="19"/>
        <v>44682</v>
      </c>
      <c r="U306" t="str">
        <f t="shared" si="20"/>
        <v>Unaudited</v>
      </c>
    </row>
    <row r="307" spans="1:21" x14ac:dyDescent="0.25">
      <c r="A307" t="s">
        <v>440</v>
      </c>
      <c r="B307" t="s">
        <v>1388</v>
      </c>
      <c r="C307" t="s">
        <v>1389</v>
      </c>
      <c r="D307" s="15">
        <v>1900</v>
      </c>
      <c r="E307" s="121">
        <v>1</v>
      </c>
      <c r="F307" t="s">
        <v>442</v>
      </c>
      <c r="G307" s="121">
        <v>182</v>
      </c>
      <c r="H307" t="s">
        <v>383</v>
      </c>
      <c r="I307" t="s">
        <v>491</v>
      </c>
      <c r="J307" t="s">
        <v>436</v>
      </c>
      <c r="K307" t="s">
        <v>6</v>
      </c>
      <c r="L307" s="756">
        <v>3.4</v>
      </c>
      <c r="M307" t="s">
        <v>464</v>
      </c>
      <c r="N307" s="679">
        <f t="shared" ca="1" si="21"/>
        <v>10389.682229817809</v>
      </c>
      <c r="O307" s="679">
        <f t="shared" ca="1" si="21"/>
        <v>6298.7599470121586</v>
      </c>
      <c r="P307" s="679">
        <f t="shared" ca="1" si="21"/>
        <v>4090.92228280565</v>
      </c>
      <c r="Q307" s="679">
        <f t="shared" ca="1" si="21"/>
        <v>0</v>
      </c>
      <c r="R307" s="679">
        <f t="shared" ca="1" si="21"/>
        <v>0</v>
      </c>
      <c r="S307" t="str">
        <f t="shared" si="18"/>
        <v>ASR_COMP</v>
      </c>
      <c r="T307" s="957">
        <f t="shared" si="19"/>
        <v>44682</v>
      </c>
      <c r="U307" t="str">
        <f t="shared" si="20"/>
        <v>Unaudited</v>
      </c>
    </row>
    <row r="308" spans="1:21" x14ac:dyDescent="0.25">
      <c r="A308" t="s">
        <v>440</v>
      </c>
      <c r="B308" t="s">
        <v>1388</v>
      </c>
      <c r="C308" t="s">
        <v>1389</v>
      </c>
      <c r="D308" s="15">
        <v>1900</v>
      </c>
      <c r="E308" s="121">
        <v>1</v>
      </c>
      <c r="F308" t="s">
        <v>442</v>
      </c>
      <c r="G308" s="121">
        <v>182</v>
      </c>
      <c r="H308" t="s">
        <v>383</v>
      </c>
      <c r="I308" t="s">
        <v>491</v>
      </c>
      <c r="J308" t="s">
        <v>436</v>
      </c>
      <c r="K308" t="s">
        <v>437</v>
      </c>
      <c r="L308" s="756">
        <v>4.5</v>
      </c>
      <c r="M308" t="s">
        <v>32</v>
      </c>
      <c r="N308" s="679">
        <f t="shared" ca="1" si="21"/>
        <v>0</v>
      </c>
      <c r="O308" s="679">
        <f t="shared" ca="1" si="21"/>
        <v>0</v>
      </c>
      <c r="P308" s="679">
        <f t="shared" ca="1" si="21"/>
        <v>0</v>
      </c>
      <c r="Q308" s="679">
        <f t="shared" ca="1" si="21"/>
        <v>0</v>
      </c>
      <c r="R308" s="679">
        <f t="shared" ca="1" si="21"/>
        <v>0</v>
      </c>
      <c r="S308" t="str">
        <f t="shared" si="18"/>
        <v>ASR_COMP</v>
      </c>
      <c r="T308" s="957">
        <f t="shared" si="19"/>
        <v>44682</v>
      </c>
      <c r="U308" t="str">
        <f t="shared" si="20"/>
        <v>Unaudited</v>
      </c>
    </row>
    <row r="309" spans="1:21" x14ac:dyDescent="0.25">
      <c r="A309" t="s">
        <v>440</v>
      </c>
      <c r="B309" t="s">
        <v>1388</v>
      </c>
      <c r="C309" t="s">
        <v>1389</v>
      </c>
      <c r="D309" s="15">
        <v>1900</v>
      </c>
      <c r="E309" s="121">
        <v>1</v>
      </c>
      <c r="F309" t="s">
        <v>442</v>
      </c>
      <c r="G309" s="121">
        <v>182</v>
      </c>
      <c r="H309" t="s">
        <v>383</v>
      </c>
      <c r="I309" t="s">
        <v>491</v>
      </c>
      <c r="J309" t="s">
        <v>436</v>
      </c>
      <c r="K309" t="s">
        <v>437</v>
      </c>
      <c r="L309" s="756" t="s">
        <v>947</v>
      </c>
      <c r="M309" t="s">
        <v>938</v>
      </c>
      <c r="N309" s="679">
        <f t="shared" ca="1" si="21"/>
        <v>0</v>
      </c>
      <c r="O309" s="679">
        <f t="shared" ca="1" si="21"/>
        <v>0</v>
      </c>
      <c r="P309" s="679">
        <f t="shared" ca="1" si="21"/>
        <v>0</v>
      </c>
      <c r="Q309" s="679">
        <f t="shared" ca="1" si="21"/>
        <v>0</v>
      </c>
      <c r="R309" s="679">
        <f t="shared" ca="1" si="21"/>
        <v>0</v>
      </c>
      <c r="S309" t="str">
        <f t="shared" si="18"/>
        <v>ASR_COMP</v>
      </c>
      <c r="T309" s="957">
        <f t="shared" si="19"/>
        <v>44682</v>
      </c>
      <c r="U309" t="str">
        <f t="shared" si="20"/>
        <v>Unaudited</v>
      </c>
    </row>
    <row r="310" spans="1:21" x14ac:dyDescent="0.25">
      <c r="A310" t="s">
        <v>440</v>
      </c>
      <c r="B310" t="s">
        <v>1388</v>
      </c>
      <c r="C310" t="s">
        <v>1389</v>
      </c>
      <c r="D310" s="15">
        <v>1900</v>
      </c>
      <c r="E310" s="121">
        <v>1</v>
      </c>
      <c r="F310" t="s">
        <v>442</v>
      </c>
      <c r="G310" s="121">
        <v>182</v>
      </c>
      <c r="H310" t="s">
        <v>383</v>
      </c>
      <c r="I310" t="s">
        <v>491</v>
      </c>
      <c r="J310" t="s">
        <v>436</v>
      </c>
      <c r="K310" t="s">
        <v>437</v>
      </c>
      <c r="L310" s="756" t="s">
        <v>196</v>
      </c>
      <c r="M310" t="s">
        <v>40</v>
      </c>
      <c r="N310" s="679">
        <f t="shared" ca="1" si="21"/>
        <v>236.54399999999998</v>
      </c>
      <c r="O310" s="679">
        <f t="shared" ca="1" si="21"/>
        <v>144.672</v>
      </c>
      <c r="P310" s="679">
        <f t="shared" ca="1" si="21"/>
        <v>91.872</v>
      </c>
      <c r="Q310" s="679">
        <f t="shared" ca="1" si="21"/>
        <v>0</v>
      </c>
      <c r="R310" s="679">
        <f t="shared" ca="1" si="21"/>
        <v>0</v>
      </c>
      <c r="S310" t="str">
        <f t="shared" si="18"/>
        <v>ASR_COMP</v>
      </c>
      <c r="T310" s="957">
        <f t="shared" si="19"/>
        <v>44682</v>
      </c>
      <c r="U310" t="str">
        <f t="shared" si="20"/>
        <v>Unaudited</v>
      </c>
    </row>
    <row r="311" spans="1:21" x14ac:dyDescent="0.25">
      <c r="A311" t="s">
        <v>440</v>
      </c>
      <c r="B311" t="s">
        <v>1388</v>
      </c>
      <c r="C311" t="s">
        <v>1389</v>
      </c>
      <c r="D311" s="15">
        <v>1900</v>
      </c>
      <c r="E311" s="121">
        <v>1</v>
      </c>
      <c r="F311" t="s">
        <v>442</v>
      </c>
      <c r="G311" s="121">
        <v>182</v>
      </c>
      <c r="H311" t="s">
        <v>383</v>
      </c>
      <c r="I311" t="s">
        <v>491</v>
      </c>
      <c r="J311" t="s">
        <v>436</v>
      </c>
      <c r="K311" t="s">
        <v>437</v>
      </c>
      <c r="L311" s="756" t="s">
        <v>195</v>
      </c>
      <c r="M311" t="s">
        <v>332</v>
      </c>
      <c r="N311" s="679">
        <f t="shared" ca="1" si="21"/>
        <v>0</v>
      </c>
      <c r="O311" s="679">
        <f t="shared" ca="1" si="21"/>
        <v>0</v>
      </c>
      <c r="P311" s="679">
        <f t="shared" ca="1" si="21"/>
        <v>0</v>
      </c>
      <c r="Q311" s="679">
        <f t="shared" ca="1" si="21"/>
        <v>0</v>
      </c>
      <c r="R311" s="679">
        <f t="shared" ca="1" si="21"/>
        <v>0</v>
      </c>
      <c r="S311" t="str">
        <f t="shared" si="18"/>
        <v>ASR_COMP</v>
      </c>
      <c r="T311" s="957">
        <f t="shared" si="19"/>
        <v>44682</v>
      </c>
      <c r="U311" t="str">
        <f t="shared" si="20"/>
        <v>Unaudited</v>
      </c>
    </row>
    <row r="312" spans="1:21" x14ac:dyDescent="0.25">
      <c r="A312" t="s">
        <v>440</v>
      </c>
      <c r="B312" t="s">
        <v>1388</v>
      </c>
      <c r="C312" t="s">
        <v>1389</v>
      </c>
      <c r="D312" s="15">
        <v>1900</v>
      </c>
      <c r="E312" s="121">
        <v>1</v>
      </c>
      <c r="F312" t="s">
        <v>442</v>
      </c>
      <c r="G312" s="121">
        <v>182</v>
      </c>
      <c r="H312" t="s">
        <v>383</v>
      </c>
      <c r="I312" t="s">
        <v>491</v>
      </c>
      <c r="J312" t="s">
        <v>453</v>
      </c>
      <c r="K312" t="s">
        <v>438</v>
      </c>
      <c r="L312" s="756" t="s">
        <v>79</v>
      </c>
      <c r="M312" t="s">
        <v>27</v>
      </c>
      <c r="N312" s="679">
        <f t="shared" ca="1" si="21"/>
        <v>457607.85754127277</v>
      </c>
      <c r="O312" s="679">
        <f t="shared" ca="1" si="21"/>
        <v>274087.07042783161</v>
      </c>
      <c r="P312" s="679">
        <f t="shared" ca="1" si="21"/>
        <v>183520.78711344118</v>
      </c>
      <c r="Q312" s="679">
        <f t="shared" ca="1" si="21"/>
        <v>0</v>
      </c>
      <c r="R312" s="679">
        <f t="shared" ca="1" si="21"/>
        <v>0</v>
      </c>
      <c r="S312" t="str">
        <f t="shared" si="18"/>
        <v>ASR_COMP</v>
      </c>
      <c r="T312" s="957">
        <f t="shared" si="19"/>
        <v>44682</v>
      </c>
      <c r="U312" t="str">
        <f t="shared" si="20"/>
        <v>Unaudited</v>
      </c>
    </row>
    <row r="313" spans="1:21" x14ac:dyDescent="0.25">
      <c r="A313" t="s">
        <v>440</v>
      </c>
      <c r="B313" t="s">
        <v>1388</v>
      </c>
      <c r="C313" t="s">
        <v>1389</v>
      </c>
      <c r="D313" s="15">
        <v>1900</v>
      </c>
      <c r="E313" s="121">
        <v>1</v>
      </c>
      <c r="F313" t="s">
        <v>442</v>
      </c>
      <c r="G313" s="121">
        <v>182</v>
      </c>
      <c r="H313" t="s">
        <v>383</v>
      </c>
      <c r="I313" t="s">
        <v>491</v>
      </c>
      <c r="J313" t="s">
        <v>453</v>
      </c>
      <c r="K313" t="s">
        <v>438</v>
      </c>
      <c r="L313" s="756" t="s">
        <v>80</v>
      </c>
      <c r="M313" t="s">
        <v>100</v>
      </c>
      <c r="N313" s="679">
        <f t="shared" ca="1" si="21"/>
        <v>44018.421119695959</v>
      </c>
      <c r="O313" s="679">
        <f t="shared" ca="1" si="21"/>
        <v>26365.106915734934</v>
      </c>
      <c r="P313" s="679">
        <f t="shared" ca="1" si="21"/>
        <v>17653.314203961025</v>
      </c>
      <c r="Q313" s="679">
        <f t="shared" ca="1" si="21"/>
        <v>0</v>
      </c>
      <c r="R313" s="679">
        <f t="shared" ca="1" si="21"/>
        <v>0</v>
      </c>
      <c r="S313" t="str">
        <f t="shared" si="18"/>
        <v>ASR_COMP</v>
      </c>
      <c r="T313" s="957">
        <f t="shared" si="19"/>
        <v>44682</v>
      </c>
      <c r="U313" t="str">
        <f t="shared" si="20"/>
        <v>Unaudited</v>
      </c>
    </row>
    <row r="314" spans="1:21" x14ac:dyDescent="0.25">
      <c r="A314" t="s">
        <v>440</v>
      </c>
      <c r="B314" t="s">
        <v>1388</v>
      </c>
      <c r="C314" t="s">
        <v>1389</v>
      </c>
      <c r="D314" s="15">
        <v>1900</v>
      </c>
      <c r="E314" s="121">
        <v>1</v>
      </c>
      <c r="F314" t="s">
        <v>442</v>
      </c>
      <c r="G314" s="121">
        <v>182</v>
      </c>
      <c r="H314" t="s">
        <v>383</v>
      </c>
      <c r="I314" t="s">
        <v>491</v>
      </c>
      <c r="J314" t="s">
        <v>453</v>
      </c>
      <c r="K314" t="s">
        <v>438</v>
      </c>
      <c r="L314" s="756" t="s">
        <v>81</v>
      </c>
      <c r="M314" t="s">
        <v>101</v>
      </c>
      <c r="N314" s="679">
        <f t="shared" ca="1" si="21"/>
        <v>41810.76690880995</v>
      </c>
      <c r="O314" s="679">
        <f t="shared" ca="1" si="21"/>
        <v>25042.818704971774</v>
      </c>
      <c r="P314" s="679">
        <f t="shared" ca="1" si="21"/>
        <v>16767.948203838179</v>
      </c>
      <c r="Q314" s="679">
        <f t="shared" ca="1" si="21"/>
        <v>0</v>
      </c>
      <c r="R314" s="679">
        <f t="shared" ca="1" si="21"/>
        <v>0</v>
      </c>
      <c r="S314" t="str">
        <f t="shared" si="18"/>
        <v>ASR_COMP</v>
      </c>
      <c r="T314" s="957">
        <f t="shared" si="19"/>
        <v>44682</v>
      </c>
      <c r="U314" t="str">
        <f t="shared" si="20"/>
        <v>Unaudited</v>
      </c>
    </row>
    <row r="315" spans="1:21" x14ac:dyDescent="0.25">
      <c r="A315" t="s">
        <v>440</v>
      </c>
      <c r="B315" t="s">
        <v>1388</v>
      </c>
      <c r="C315" t="s">
        <v>1389</v>
      </c>
      <c r="D315" s="15">
        <v>1900</v>
      </c>
      <c r="E315" s="121">
        <v>1</v>
      </c>
      <c r="F315" t="s">
        <v>442</v>
      </c>
      <c r="G315" s="121">
        <v>182</v>
      </c>
      <c r="H315" t="s">
        <v>383</v>
      </c>
      <c r="I315" t="s">
        <v>491</v>
      </c>
      <c r="J315" t="s">
        <v>453</v>
      </c>
      <c r="K315" t="s">
        <v>438</v>
      </c>
      <c r="L315" s="756" t="s">
        <v>82</v>
      </c>
      <c r="M315" t="s">
        <v>102</v>
      </c>
      <c r="N315" s="679">
        <f t="shared" ca="1" si="21"/>
        <v>28319.008333116377</v>
      </c>
      <c r="O315" s="679">
        <f t="shared" ca="1" si="21"/>
        <v>16961.846051223358</v>
      </c>
      <c r="P315" s="679">
        <f t="shared" ca="1" si="21"/>
        <v>11357.162281893019</v>
      </c>
      <c r="Q315" s="679">
        <f t="shared" ca="1" si="21"/>
        <v>0</v>
      </c>
      <c r="R315" s="679">
        <f t="shared" ca="1" si="21"/>
        <v>0</v>
      </c>
      <c r="S315" t="str">
        <f t="shared" si="18"/>
        <v>ASR_COMP</v>
      </c>
      <c r="T315" s="957">
        <f t="shared" si="19"/>
        <v>44682</v>
      </c>
      <c r="U315" t="str">
        <f t="shared" si="20"/>
        <v>Unaudited</v>
      </c>
    </row>
    <row r="316" spans="1:21" x14ac:dyDescent="0.25">
      <c r="A316" t="s">
        <v>440</v>
      </c>
      <c r="B316" t="s">
        <v>1388</v>
      </c>
      <c r="C316" t="s">
        <v>1389</v>
      </c>
      <c r="D316" s="15">
        <v>1900</v>
      </c>
      <c r="E316" s="121">
        <v>1</v>
      </c>
      <c r="F316" t="s">
        <v>442</v>
      </c>
      <c r="G316" s="121">
        <v>182</v>
      </c>
      <c r="H316" t="s">
        <v>383</v>
      </c>
      <c r="I316" t="s">
        <v>491</v>
      </c>
      <c r="J316" t="s">
        <v>453</v>
      </c>
      <c r="K316" t="s">
        <v>438</v>
      </c>
      <c r="L316" s="756" t="s">
        <v>219</v>
      </c>
      <c r="M316" t="s">
        <v>103</v>
      </c>
      <c r="N316" s="679">
        <f t="shared" ca="1" si="21"/>
        <v>103714.08765985076</v>
      </c>
      <c r="O316" s="679">
        <f t="shared" ca="1" si="21"/>
        <v>62120.197414267393</v>
      </c>
      <c r="P316" s="679">
        <f t="shared" ca="1" si="21"/>
        <v>41593.890245583367</v>
      </c>
      <c r="Q316" s="679">
        <f t="shared" ca="1" si="21"/>
        <v>0</v>
      </c>
      <c r="R316" s="679">
        <f t="shared" ca="1" si="21"/>
        <v>0</v>
      </c>
      <c r="S316" t="str">
        <f t="shared" si="18"/>
        <v>ASR_COMP</v>
      </c>
      <c r="T316" s="957">
        <f t="shared" si="19"/>
        <v>44682</v>
      </c>
      <c r="U316" t="str">
        <f t="shared" si="20"/>
        <v>Unaudited</v>
      </c>
    </row>
    <row r="317" spans="1:21" x14ac:dyDescent="0.25">
      <c r="A317" t="s">
        <v>440</v>
      </c>
      <c r="B317" t="s">
        <v>1388</v>
      </c>
      <c r="C317" t="s">
        <v>1389</v>
      </c>
      <c r="D317" s="15">
        <v>1900</v>
      </c>
      <c r="E317" s="121">
        <v>1</v>
      </c>
      <c r="F317" t="s">
        <v>442</v>
      </c>
      <c r="G317" s="121">
        <v>182</v>
      </c>
      <c r="H317" t="s">
        <v>383</v>
      </c>
      <c r="I317" t="s">
        <v>491</v>
      </c>
      <c r="J317" t="s">
        <v>453</v>
      </c>
      <c r="K317" t="s">
        <v>438</v>
      </c>
      <c r="L317" s="756" t="s">
        <v>218</v>
      </c>
      <c r="M317" t="s">
        <v>28</v>
      </c>
      <c r="N317" s="679">
        <f t="shared" ca="1" si="21"/>
        <v>19863.117909980981</v>
      </c>
      <c r="O317" s="679">
        <f t="shared" ca="1" si="21"/>
        <v>11897.137926697977</v>
      </c>
      <c r="P317" s="679">
        <f t="shared" ca="1" si="21"/>
        <v>7965.9799832830067</v>
      </c>
      <c r="Q317" s="679">
        <f t="shared" ca="1" si="21"/>
        <v>0</v>
      </c>
      <c r="R317" s="679">
        <f t="shared" ca="1" si="21"/>
        <v>0</v>
      </c>
      <c r="S317" t="str">
        <f t="shared" si="18"/>
        <v>ASR_COMP</v>
      </c>
      <c r="T317" s="957">
        <f t="shared" si="19"/>
        <v>44682</v>
      </c>
      <c r="U317" t="str">
        <f t="shared" si="20"/>
        <v>Unaudited</v>
      </c>
    </row>
    <row r="318" spans="1:21" x14ac:dyDescent="0.25">
      <c r="A318" t="s">
        <v>440</v>
      </c>
      <c r="B318" t="s">
        <v>1388</v>
      </c>
      <c r="C318" t="s">
        <v>1389</v>
      </c>
      <c r="D318" s="15">
        <v>1900</v>
      </c>
      <c r="E318" s="121">
        <v>1</v>
      </c>
      <c r="F318" t="s">
        <v>442</v>
      </c>
      <c r="G318" s="121">
        <v>182</v>
      </c>
      <c r="H318" t="s">
        <v>383</v>
      </c>
      <c r="I318" t="s">
        <v>491</v>
      </c>
      <c r="J318" t="s">
        <v>439</v>
      </c>
      <c r="K318" t="s">
        <v>439</v>
      </c>
      <c r="L318" s="756" t="s">
        <v>84</v>
      </c>
      <c r="M318" t="s">
        <v>330</v>
      </c>
      <c r="N318" s="679">
        <f t="shared" ca="1" si="21"/>
        <v>0</v>
      </c>
      <c r="O318" s="679">
        <f t="shared" ca="1" si="21"/>
        <v>0</v>
      </c>
      <c r="P318" s="679">
        <f t="shared" ca="1" si="21"/>
        <v>0</v>
      </c>
      <c r="Q318" s="679">
        <f t="shared" ca="1" si="21"/>
        <v>0</v>
      </c>
      <c r="R318" s="679">
        <f t="shared" ca="1" si="21"/>
        <v>0</v>
      </c>
      <c r="S318" t="str">
        <f t="shared" si="18"/>
        <v>ASR_COMP</v>
      </c>
      <c r="T318" s="957">
        <f t="shared" si="19"/>
        <v>44682</v>
      </c>
      <c r="U318" t="str">
        <f t="shared" si="20"/>
        <v>Unaudited</v>
      </c>
    </row>
    <row r="319" spans="1:21" x14ac:dyDescent="0.25">
      <c r="A319" t="s">
        <v>440</v>
      </c>
      <c r="B319" t="s">
        <v>1388</v>
      </c>
      <c r="C319" t="s">
        <v>1389</v>
      </c>
      <c r="D319" s="15">
        <v>1900</v>
      </c>
      <c r="E319" s="121">
        <v>1</v>
      </c>
      <c r="F319" t="s">
        <v>442</v>
      </c>
      <c r="G319" s="121">
        <v>182</v>
      </c>
      <c r="H319" t="s">
        <v>383</v>
      </c>
      <c r="I319" t="s">
        <v>491</v>
      </c>
      <c r="J319" t="s">
        <v>439</v>
      </c>
      <c r="K319" t="s">
        <v>439</v>
      </c>
      <c r="L319" s="756" t="s">
        <v>85</v>
      </c>
      <c r="M319" t="s">
        <v>328</v>
      </c>
      <c r="N319" s="679">
        <f t="shared" ca="1" si="21"/>
        <v>0</v>
      </c>
      <c r="O319" s="679">
        <f t="shared" ca="1" si="21"/>
        <v>0</v>
      </c>
      <c r="P319" s="679">
        <f t="shared" ca="1" si="21"/>
        <v>0</v>
      </c>
      <c r="Q319" s="679">
        <f t="shared" ca="1" si="21"/>
        <v>0</v>
      </c>
      <c r="R319" s="679">
        <f t="shared" ca="1" si="21"/>
        <v>0</v>
      </c>
      <c r="S319" t="str">
        <f t="shared" si="18"/>
        <v>ASR_COMP</v>
      </c>
      <c r="T319" s="957">
        <f t="shared" si="19"/>
        <v>44682</v>
      </c>
      <c r="U319" t="str">
        <f t="shared" si="20"/>
        <v>Unaudited</v>
      </c>
    </row>
    <row r="320" spans="1:21" x14ac:dyDescent="0.25">
      <c r="A320" t="s">
        <v>440</v>
      </c>
      <c r="B320" t="s">
        <v>1388</v>
      </c>
      <c r="C320" t="s">
        <v>1389</v>
      </c>
      <c r="D320" s="15">
        <v>1900</v>
      </c>
      <c r="E320" s="121">
        <v>1</v>
      </c>
      <c r="F320" t="s">
        <v>442</v>
      </c>
      <c r="G320" s="121">
        <v>182</v>
      </c>
      <c r="H320" t="s">
        <v>383</v>
      </c>
      <c r="I320" t="s">
        <v>491</v>
      </c>
      <c r="J320" t="s">
        <v>439</v>
      </c>
      <c r="K320" t="s">
        <v>439</v>
      </c>
      <c r="L320" s="756" t="s">
        <v>86</v>
      </c>
      <c r="M320" t="s">
        <v>497</v>
      </c>
      <c r="N320" s="679">
        <f t="shared" ca="1" si="21"/>
        <v>0</v>
      </c>
      <c r="O320" s="679">
        <f t="shared" ca="1" si="21"/>
        <v>0</v>
      </c>
      <c r="P320" s="679">
        <f t="shared" ca="1" si="21"/>
        <v>0</v>
      </c>
      <c r="Q320" s="679">
        <f t="shared" ca="1" si="21"/>
        <v>0</v>
      </c>
      <c r="R320" s="679">
        <f t="shared" ca="1" si="21"/>
        <v>0</v>
      </c>
      <c r="S320" t="str">
        <f t="shared" si="18"/>
        <v>ASR_COMP</v>
      </c>
      <c r="T320" s="957">
        <f t="shared" si="19"/>
        <v>44682</v>
      </c>
      <c r="U320" t="str">
        <f t="shared" si="20"/>
        <v>Unaudited</v>
      </c>
    </row>
    <row r="321" spans="1:21" x14ac:dyDescent="0.25">
      <c r="A321" t="s">
        <v>440</v>
      </c>
      <c r="B321" t="s">
        <v>1388</v>
      </c>
      <c r="C321" t="s">
        <v>1389</v>
      </c>
      <c r="D321" s="15">
        <v>1900</v>
      </c>
      <c r="E321" s="121">
        <v>1</v>
      </c>
      <c r="F321" t="s">
        <v>442</v>
      </c>
      <c r="G321" s="121">
        <v>182</v>
      </c>
      <c r="H321" t="s">
        <v>383</v>
      </c>
      <c r="I321" t="s">
        <v>491</v>
      </c>
      <c r="J321" t="s">
        <v>439</v>
      </c>
      <c r="K321" t="s">
        <v>439</v>
      </c>
      <c r="L321" s="756" t="s">
        <v>87</v>
      </c>
      <c r="M321" t="s">
        <v>498</v>
      </c>
      <c r="N321" s="679">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9">
        <f t="shared" ca="1" si="22"/>
        <v>0</v>
      </c>
      <c r="P321" s="679">
        <f t="shared" ca="1" si="22"/>
        <v>0</v>
      </c>
      <c r="Q321" s="679">
        <f t="shared" ca="1" si="22"/>
        <v>0</v>
      </c>
      <c r="R321" s="679">
        <f t="shared" ca="1" si="22"/>
        <v>0</v>
      </c>
      <c r="S321" t="str">
        <f t="shared" si="18"/>
        <v>ASR_COMP</v>
      </c>
      <c r="T321" s="957">
        <f t="shared" si="19"/>
        <v>44682</v>
      </c>
      <c r="U321" t="str">
        <f t="shared" si="20"/>
        <v>Unaudited</v>
      </c>
    </row>
    <row r="322" spans="1:21" x14ac:dyDescent="0.25">
      <c r="A322" t="s">
        <v>440</v>
      </c>
      <c r="B322" t="s">
        <v>1388</v>
      </c>
      <c r="C322" t="s">
        <v>1389</v>
      </c>
      <c r="D322" s="15">
        <v>1900</v>
      </c>
      <c r="E322" s="121">
        <v>1</v>
      </c>
      <c r="F322" t="s">
        <v>442</v>
      </c>
      <c r="G322" s="121">
        <v>182</v>
      </c>
      <c r="H322" t="s">
        <v>383</v>
      </c>
      <c r="I322" t="s">
        <v>491</v>
      </c>
      <c r="J322" t="s">
        <v>439</v>
      </c>
      <c r="K322" t="s">
        <v>439</v>
      </c>
      <c r="L322" s="756" t="s">
        <v>216</v>
      </c>
      <c r="M322" t="s">
        <v>499</v>
      </c>
      <c r="N322" s="679">
        <f t="shared" ca="1" si="22"/>
        <v>0</v>
      </c>
      <c r="O322" s="679">
        <f t="shared" ca="1" si="22"/>
        <v>0</v>
      </c>
      <c r="P322" s="679">
        <f t="shared" ca="1" si="22"/>
        <v>0</v>
      </c>
      <c r="Q322" s="679">
        <f t="shared" ca="1" si="22"/>
        <v>0</v>
      </c>
      <c r="R322" s="679">
        <f t="shared" ca="1" si="22"/>
        <v>0</v>
      </c>
      <c r="S322" t="str">
        <f t="shared" ref="S322:S385" si="23">file_name</f>
        <v>ASR_COMP</v>
      </c>
      <c r="T322" s="957">
        <f t="shared" ref="T322:T385" si="24">file_date</f>
        <v>44682</v>
      </c>
      <c r="U322" t="str">
        <f t="shared" ref="U322:U385" si="25">status</f>
        <v>Unaudited</v>
      </c>
    </row>
    <row r="323" spans="1:21" x14ac:dyDescent="0.25">
      <c r="A323" t="s">
        <v>440</v>
      </c>
      <c r="B323" t="s">
        <v>1388</v>
      </c>
      <c r="C323" t="s">
        <v>1389</v>
      </c>
      <c r="D323" s="15">
        <v>1900</v>
      </c>
      <c r="E323" s="121">
        <v>1</v>
      </c>
      <c r="F323" t="s">
        <v>442</v>
      </c>
      <c r="G323" s="121">
        <v>182</v>
      </c>
      <c r="H323" t="s">
        <v>383</v>
      </c>
      <c r="I323" t="s">
        <v>492</v>
      </c>
      <c r="J323" t="s">
        <v>26</v>
      </c>
      <c r="K323" t="s">
        <v>26</v>
      </c>
      <c r="L323" s="756" t="s">
        <v>207</v>
      </c>
      <c r="M323" t="s">
        <v>26</v>
      </c>
      <c r="N323" s="679">
        <f t="shared" ca="1" si="22"/>
        <v>36050.897416207197</v>
      </c>
      <c r="O323" s="679">
        <f t="shared" ca="1" si="22"/>
        <v>0</v>
      </c>
      <c r="P323" s="679">
        <f t="shared" ca="1" si="22"/>
        <v>0</v>
      </c>
      <c r="Q323" s="679">
        <f t="shared" ca="1" si="22"/>
        <v>0</v>
      </c>
      <c r="R323" s="679">
        <f t="shared" ca="1" si="22"/>
        <v>0</v>
      </c>
      <c r="S323" t="str">
        <f t="shared" si="23"/>
        <v>ASR_COMP</v>
      </c>
      <c r="T323" s="957">
        <f t="shared" si="24"/>
        <v>44682</v>
      </c>
      <c r="U323" t="str">
        <f t="shared" si="25"/>
        <v>Unaudited</v>
      </c>
    </row>
    <row r="324" spans="1:21" x14ac:dyDescent="0.25">
      <c r="A324" t="s">
        <v>440</v>
      </c>
      <c r="B324" t="s">
        <v>1388</v>
      </c>
      <c r="C324" t="s">
        <v>1389</v>
      </c>
      <c r="D324" s="15">
        <v>1900</v>
      </c>
      <c r="E324" s="121">
        <v>1</v>
      </c>
      <c r="F324" t="s">
        <v>443</v>
      </c>
      <c r="G324" s="121">
        <v>274</v>
      </c>
      <c r="H324" t="s">
        <v>383</v>
      </c>
      <c r="I324" t="s">
        <v>435</v>
      </c>
      <c r="J324" t="s">
        <v>435</v>
      </c>
      <c r="K324" t="s">
        <v>435</v>
      </c>
      <c r="M324" t="s">
        <v>435</v>
      </c>
      <c r="N324" s="679">
        <f t="shared" ca="1" si="22"/>
        <v>3406</v>
      </c>
      <c r="O324" s="679">
        <f t="shared" ca="1" si="22"/>
        <v>2024</v>
      </c>
      <c r="P324" s="679">
        <f t="shared" ca="1" si="22"/>
        <v>1382</v>
      </c>
      <c r="Q324" s="679">
        <f t="shared" ca="1" si="22"/>
        <v>0</v>
      </c>
      <c r="R324" s="679">
        <f t="shared" ca="1" si="22"/>
        <v>0</v>
      </c>
      <c r="S324" t="str">
        <f t="shared" si="23"/>
        <v>ASR_COMP</v>
      </c>
      <c r="T324" s="957">
        <f t="shared" si="24"/>
        <v>44682</v>
      </c>
      <c r="U324" t="str">
        <f t="shared" si="25"/>
        <v>Unaudited</v>
      </c>
    </row>
    <row r="325" spans="1:21" x14ac:dyDescent="0.25">
      <c r="A325" t="s">
        <v>440</v>
      </c>
      <c r="B325" t="s">
        <v>1388</v>
      </c>
      <c r="C325" t="s">
        <v>1389</v>
      </c>
      <c r="D325" s="15">
        <v>1900</v>
      </c>
      <c r="E325" s="121">
        <v>1</v>
      </c>
      <c r="F325" t="s">
        <v>443</v>
      </c>
      <c r="G325" s="121">
        <v>274</v>
      </c>
      <c r="H325" t="s">
        <v>383</v>
      </c>
      <c r="I325" t="s">
        <v>490</v>
      </c>
      <c r="J325" t="s">
        <v>12</v>
      </c>
      <c r="K325" t="s">
        <v>12</v>
      </c>
      <c r="L325" s="756">
        <v>1.1000000000000001</v>
      </c>
      <c r="M325" t="s">
        <v>12</v>
      </c>
      <c r="N325" s="679">
        <f t="shared" ca="1" si="22"/>
        <v>14195610.87545087</v>
      </c>
      <c r="O325" s="679">
        <f t="shared" ca="1" si="22"/>
        <v>0</v>
      </c>
      <c r="P325" s="679">
        <f t="shared" ca="1" si="22"/>
        <v>0</v>
      </c>
      <c r="Q325" s="679">
        <f t="shared" ca="1" si="22"/>
        <v>0</v>
      </c>
      <c r="R325" s="679">
        <f t="shared" ca="1" si="22"/>
        <v>0</v>
      </c>
      <c r="S325" t="str">
        <f t="shared" si="23"/>
        <v>ASR_COMP</v>
      </c>
      <c r="T325" s="957">
        <f t="shared" si="24"/>
        <v>44682</v>
      </c>
      <c r="U325" t="str">
        <f t="shared" si="25"/>
        <v>Unaudited</v>
      </c>
    </row>
    <row r="326" spans="1:21" x14ac:dyDescent="0.25">
      <c r="A326" t="s">
        <v>440</v>
      </c>
      <c r="B326" t="s">
        <v>1388</v>
      </c>
      <c r="C326" t="s">
        <v>1389</v>
      </c>
      <c r="D326" s="15">
        <v>1900</v>
      </c>
      <c r="E326" s="121">
        <v>1</v>
      </c>
      <c r="F326" t="s">
        <v>443</v>
      </c>
      <c r="G326" s="121">
        <v>274</v>
      </c>
      <c r="H326" t="s">
        <v>383</v>
      </c>
      <c r="I326" t="s">
        <v>490</v>
      </c>
      <c r="J326" t="s">
        <v>12</v>
      </c>
      <c r="K326" t="s">
        <v>225</v>
      </c>
      <c r="L326" s="756">
        <v>1.2</v>
      </c>
      <c r="M326" t="s">
        <v>225</v>
      </c>
      <c r="N326" s="679">
        <f t="shared" ca="1" si="22"/>
        <v>-58767.798544247424</v>
      </c>
      <c r="O326" s="679">
        <f t="shared" ca="1" si="22"/>
        <v>0</v>
      </c>
      <c r="P326" s="679">
        <f t="shared" ca="1" si="22"/>
        <v>0</v>
      </c>
      <c r="Q326" s="679">
        <f t="shared" ca="1" si="22"/>
        <v>0</v>
      </c>
      <c r="R326" s="679">
        <f t="shared" ca="1" si="22"/>
        <v>0</v>
      </c>
      <c r="S326" t="str">
        <f t="shared" si="23"/>
        <v>ASR_COMP</v>
      </c>
      <c r="T326" s="957">
        <f t="shared" si="24"/>
        <v>44682</v>
      </c>
      <c r="U326" t="str">
        <f t="shared" si="25"/>
        <v>Unaudited</v>
      </c>
    </row>
    <row r="327" spans="1:21" x14ac:dyDescent="0.25">
      <c r="A327" t="s">
        <v>440</v>
      </c>
      <c r="B327" t="s">
        <v>1388</v>
      </c>
      <c r="C327" t="s">
        <v>1389</v>
      </c>
      <c r="D327" s="15">
        <v>1900</v>
      </c>
      <c r="E327" s="121">
        <v>1</v>
      </c>
      <c r="F327" t="s">
        <v>443</v>
      </c>
      <c r="G327" s="121">
        <v>274</v>
      </c>
      <c r="H327" t="s">
        <v>383</v>
      </c>
      <c r="I327" t="s">
        <v>490</v>
      </c>
      <c r="J327" t="s">
        <v>12</v>
      </c>
      <c r="K327" t="s">
        <v>1326</v>
      </c>
      <c r="L327" s="756" t="s">
        <v>1322</v>
      </c>
      <c r="M327" t="s">
        <v>1326</v>
      </c>
      <c r="N327" s="679">
        <f t="shared" ca="1" si="22"/>
        <v>132712.34</v>
      </c>
      <c r="O327" s="679">
        <f t="shared" ca="1" si="22"/>
        <v>0</v>
      </c>
      <c r="P327" s="679">
        <f t="shared" ca="1" si="22"/>
        <v>0</v>
      </c>
      <c r="Q327" s="679">
        <f t="shared" ca="1" si="22"/>
        <v>0</v>
      </c>
      <c r="R327" s="679">
        <f t="shared" ca="1" si="22"/>
        <v>0</v>
      </c>
      <c r="S327" t="str">
        <f t="shared" si="23"/>
        <v>ASR_COMP</v>
      </c>
      <c r="T327" s="957">
        <f t="shared" si="24"/>
        <v>44682</v>
      </c>
      <c r="U327" t="str">
        <f t="shared" si="25"/>
        <v>Unaudited</v>
      </c>
    </row>
    <row r="328" spans="1:21" x14ac:dyDescent="0.25">
      <c r="A328" t="s">
        <v>440</v>
      </c>
      <c r="B328" t="s">
        <v>1388</v>
      </c>
      <c r="C328" t="s">
        <v>1389</v>
      </c>
      <c r="D328" s="15">
        <v>1900</v>
      </c>
      <c r="E328" s="121">
        <v>1</v>
      </c>
      <c r="F328" t="s">
        <v>443</v>
      </c>
      <c r="G328" s="121">
        <v>274</v>
      </c>
      <c r="H328" t="s">
        <v>383</v>
      </c>
      <c r="I328" t="s">
        <v>490</v>
      </c>
      <c r="J328" t="s">
        <v>12</v>
      </c>
      <c r="K328" t="s">
        <v>1328</v>
      </c>
      <c r="L328" s="756" t="s">
        <v>1327</v>
      </c>
      <c r="M328" t="s">
        <v>1328</v>
      </c>
      <c r="N328" s="679">
        <f t="shared" ca="1" si="22"/>
        <v>51269.425806566665</v>
      </c>
      <c r="O328" s="679">
        <f t="shared" ca="1" si="22"/>
        <v>0</v>
      </c>
      <c r="P328" s="679">
        <f t="shared" ca="1" si="22"/>
        <v>0</v>
      </c>
      <c r="Q328" s="679">
        <f t="shared" ca="1" si="22"/>
        <v>0</v>
      </c>
      <c r="R328" s="679">
        <f t="shared" ca="1" si="22"/>
        <v>0</v>
      </c>
      <c r="S328" t="str">
        <f t="shared" si="23"/>
        <v>ASR_COMP</v>
      </c>
      <c r="T328" s="957">
        <f t="shared" si="24"/>
        <v>44682</v>
      </c>
      <c r="U328" t="str">
        <f t="shared" si="25"/>
        <v>Unaudited</v>
      </c>
    </row>
    <row r="329" spans="1:21" x14ac:dyDescent="0.25">
      <c r="A329" t="s">
        <v>440</v>
      </c>
      <c r="B329" t="s">
        <v>1388</v>
      </c>
      <c r="C329" t="s">
        <v>1389</v>
      </c>
      <c r="D329" s="15">
        <v>1900</v>
      </c>
      <c r="E329" s="121">
        <v>1</v>
      </c>
      <c r="F329" t="s">
        <v>443</v>
      </c>
      <c r="G329" s="121">
        <v>274</v>
      </c>
      <c r="H329" t="s">
        <v>383</v>
      </c>
      <c r="I329" t="s">
        <v>490</v>
      </c>
      <c r="J329" t="s">
        <v>13</v>
      </c>
      <c r="K329" t="s">
        <v>13</v>
      </c>
      <c r="L329" s="756" t="s">
        <v>63</v>
      </c>
      <c r="M329" t="s">
        <v>13</v>
      </c>
      <c r="N329" s="679">
        <f t="shared" ca="1" si="22"/>
        <v>243.63800727755037</v>
      </c>
      <c r="O329" s="679">
        <f t="shared" ca="1" si="22"/>
        <v>0</v>
      </c>
      <c r="P329" s="679">
        <f t="shared" ca="1" si="22"/>
        <v>0</v>
      </c>
      <c r="Q329" s="679">
        <f t="shared" ca="1" si="22"/>
        <v>0</v>
      </c>
      <c r="R329" s="679">
        <f t="shared" ca="1" si="22"/>
        <v>0</v>
      </c>
      <c r="S329" t="str">
        <f t="shared" si="23"/>
        <v>ASR_COMP</v>
      </c>
      <c r="T329" s="957">
        <f t="shared" si="24"/>
        <v>44682</v>
      </c>
      <c r="U329" t="str">
        <f t="shared" si="25"/>
        <v>Unaudited</v>
      </c>
    </row>
    <row r="330" spans="1:21" x14ac:dyDescent="0.25">
      <c r="A330" t="s">
        <v>440</v>
      </c>
      <c r="B330" t="s">
        <v>1388</v>
      </c>
      <c r="C330" t="s">
        <v>1389</v>
      </c>
      <c r="D330" s="15">
        <v>1900</v>
      </c>
      <c r="E330" s="121">
        <v>1</v>
      </c>
      <c r="F330" t="s">
        <v>443</v>
      </c>
      <c r="G330" s="121">
        <v>274</v>
      </c>
      <c r="H330" t="s">
        <v>383</v>
      </c>
      <c r="I330" t="s">
        <v>491</v>
      </c>
      <c r="J330" t="s">
        <v>436</v>
      </c>
      <c r="K330" t="s">
        <v>799</v>
      </c>
      <c r="L330" s="756">
        <v>2.1</v>
      </c>
      <c r="M330" t="s">
        <v>734</v>
      </c>
      <c r="N330" s="679">
        <f t="shared" ca="1" si="22"/>
        <v>57035.904090267984</v>
      </c>
      <c r="O330" s="679">
        <f t="shared" ca="1" si="22"/>
        <v>54480.179063822288</v>
      </c>
      <c r="P330" s="679">
        <f t="shared" ca="1" si="22"/>
        <v>2555.7250264456979</v>
      </c>
      <c r="Q330" s="679">
        <f t="shared" ca="1" si="22"/>
        <v>0</v>
      </c>
      <c r="R330" s="679">
        <f t="shared" ca="1" si="22"/>
        <v>0</v>
      </c>
      <c r="S330" t="str">
        <f t="shared" si="23"/>
        <v>ASR_COMP</v>
      </c>
      <c r="T330" s="957">
        <f t="shared" si="24"/>
        <v>44682</v>
      </c>
      <c r="U330" t="str">
        <f t="shared" si="25"/>
        <v>Unaudited</v>
      </c>
    </row>
    <row r="331" spans="1:21" x14ac:dyDescent="0.25">
      <c r="A331" t="s">
        <v>440</v>
      </c>
      <c r="B331" t="s">
        <v>1388</v>
      </c>
      <c r="C331" t="s">
        <v>1389</v>
      </c>
      <c r="D331" s="15">
        <v>1900</v>
      </c>
      <c r="E331" s="121">
        <v>1</v>
      </c>
      <c r="F331" t="s">
        <v>443</v>
      </c>
      <c r="G331" s="121">
        <v>274</v>
      </c>
      <c r="H331" t="s">
        <v>383</v>
      </c>
      <c r="I331" t="s">
        <v>491</v>
      </c>
      <c r="J331" t="s">
        <v>436</v>
      </c>
      <c r="K331" t="s">
        <v>799</v>
      </c>
      <c r="L331" s="756">
        <v>2.2000000000000002</v>
      </c>
      <c r="M331" t="s">
        <v>735</v>
      </c>
      <c r="N331" s="679">
        <f t="shared" ca="1" si="22"/>
        <v>218</v>
      </c>
      <c r="O331" s="679">
        <f t="shared" ca="1" si="22"/>
        <v>218</v>
      </c>
      <c r="P331" s="679">
        <f t="shared" ca="1" si="22"/>
        <v>0</v>
      </c>
      <c r="Q331" s="679">
        <f t="shared" ca="1" si="22"/>
        <v>0</v>
      </c>
      <c r="R331" s="679">
        <f t="shared" ca="1" si="22"/>
        <v>0</v>
      </c>
      <c r="S331" t="str">
        <f t="shared" si="23"/>
        <v>ASR_COMP</v>
      </c>
      <c r="T331" s="957">
        <f t="shared" si="24"/>
        <v>44682</v>
      </c>
      <c r="U331" t="str">
        <f t="shared" si="25"/>
        <v>Unaudited</v>
      </c>
    </row>
    <row r="332" spans="1:21" x14ac:dyDescent="0.25">
      <c r="A332" t="s">
        <v>440</v>
      </c>
      <c r="B332" t="s">
        <v>1388</v>
      </c>
      <c r="C332" t="s">
        <v>1389</v>
      </c>
      <c r="D332" s="15">
        <v>1900</v>
      </c>
      <c r="E332" s="121">
        <v>1</v>
      </c>
      <c r="F332" t="s">
        <v>443</v>
      </c>
      <c r="G332" s="121">
        <v>274</v>
      </c>
      <c r="H332" t="s">
        <v>383</v>
      </c>
      <c r="I332" t="s">
        <v>491</v>
      </c>
      <c r="J332" t="s">
        <v>436</v>
      </c>
      <c r="K332" t="s">
        <v>799</v>
      </c>
      <c r="L332" s="756">
        <v>2.2999999999999998</v>
      </c>
      <c r="M332" t="s">
        <v>736</v>
      </c>
      <c r="N332" s="679">
        <f t="shared" ca="1" si="22"/>
        <v>11275015.807347681</v>
      </c>
      <c r="O332" s="679">
        <f t="shared" ca="1" si="22"/>
        <v>10697306.780325294</v>
      </c>
      <c r="P332" s="679">
        <f t="shared" ca="1" si="22"/>
        <v>577709.02702238807</v>
      </c>
      <c r="Q332" s="679">
        <f t="shared" ca="1" si="22"/>
        <v>0</v>
      </c>
      <c r="R332" s="679">
        <f t="shared" ca="1" si="22"/>
        <v>0</v>
      </c>
      <c r="S332" t="str">
        <f t="shared" si="23"/>
        <v>ASR_COMP</v>
      </c>
      <c r="T332" s="957">
        <f t="shared" si="24"/>
        <v>44682</v>
      </c>
      <c r="U332" t="str">
        <f t="shared" si="25"/>
        <v>Unaudited</v>
      </c>
    </row>
    <row r="333" spans="1:21" x14ac:dyDescent="0.25">
      <c r="A333" t="s">
        <v>440</v>
      </c>
      <c r="B333" t="s">
        <v>1388</v>
      </c>
      <c r="C333" t="s">
        <v>1389</v>
      </c>
      <c r="D333" s="15">
        <v>1900</v>
      </c>
      <c r="E333" s="121">
        <v>1</v>
      </c>
      <c r="F333" t="s">
        <v>443</v>
      </c>
      <c r="G333" s="121">
        <v>274</v>
      </c>
      <c r="H333" t="s">
        <v>383</v>
      </c>
      <c r="I333" t="s">
        <v>491</v>
      </c>
      <c r="J333" t="s">
        <v>436</v>
      </c>
      <c r="K333" t="s">
        <v>799</v>
      </c>
      <c r="L333" s="756">
        <v>2.4</v>
      </c>
      <c r="M333" t="s">
        <v>737</v>
      </c>
      <c r="N333" s="679">
        <f t="shared" ca="1" si="22"/>
        <v>28969.542625386934</v>
      </c>
      <c r="O333" s="679">
        <f t="shared" ca="1" si="22"/>
        <v>28969.542625386934</v>
      </c>
      <c r="P333" s="679">
        <f t="shared" ca="1" si="22"/>
        <v>0</v>
      </c>
      <c r="Q333" s="679">
        <f t="shared" ca="1" si="22"/>
        <v>0</v>
      </c>
      <c r="R333" s="679">
        <f t="shared" ca="1" si="22"/>
        <v>0</v>
      </c>
      <c r="S333" t="str">
        <f t="shared" si="23"/>
        <v>ASR_COMP</v>
      </c>
      <c r="T333" s="957">
        <f t="shared" si="24"/>
        <v>44682</v>
      </c>
      <c r="U333" t="str">
        <f t="shared" si="25"/>
        <v>Unaudited</v>
      </c>
    </row>
    <row r="334" spans="1:21" x14ac:dyDescent="0.25">
      <c r="A334" t="s">
        <v>440</v>
      </c>
      <c r="B334" t="s">
        <v>1388</v>
      </c>
      <c r="C334" t="s">
        <v>1389</v>
      </c>
      <c r="D334" s="15">
        <v>1900</v>
      </c>
      <c r="E334" s="121">
        <v>1</v>
      </c>
      <c r="F334" t="s">
        <v>443</v>
      </c>
      <c r="G334" s="121">
        <v>274</v>
      </c>
      <c r="H334" t="s">
        <v>383</v>
      </c>
      <c r="I334" t="s">
        <v>491</v>
      </c>
      <c r="J334" t="s">
        <v>436</v>
      </c>
      <c r="K334" t="s">
        <v>799</v>
      </c>
      <c r="L334" s="756">
        <v>2.5</v>
      </c>
      <c r="M334" t="s">
        <v>779</v>
      </c>
      <c r="N334" s="679">
        <f t="shared" ca="1" si="22"/>
        <v>4690.3401152933193</v>
      </c>
      <c r="O334" s="679">
        <f t="shared" ca="1" si="22"/>
        <v>4338.1536113936927</v>
      </c>
      <c r="P334" s="679">
        <f t="shared" ca="1" si="22"/>
        <v>352.18650389962698</v>
      </c>
      <c r="Q334" s="679">
        <f t="shared" ca="1" si="22"/>
        <v>0</v>
      </c>
      <c r="R334" s="679">
        <f t="shared" ca="1" si="22"/>
        <v>0</v>
      </c>
      <c r="S334" t="str">
        <f t="shared" si="23"/>
        <v>ASR_COMP</v>
      </c>
      <c r="T334" s="957">
        <f t="shared" si="24"/>
        <v>44682</v>
      </c>
      <c r="U334" t="str">
        <f t="shared" si="25"/>
        <v>Unaudited</v>
      </c>
    </row>
    <row r="335" spans="1:21" x14ac:dyDescent="0.25">
      <c r="A335" t="s">
        <v>440</v>
      </c>
      <c r="B335" t="s">
        <v>1388</v>
      </c>
      <c r="C335" t="s">
        <v>1389</v>
      </c>
      <c r="D335" s="15">
        <v>1900</v>
      </c>
      <c r="E335" s="121">
        <v>1</v>
      </c>
      <c r="F335" t="s">
        <v>443</v>
      </c>
      <c r="G335" s="121">
        <v>274</v>
      </c>
      <c r="H335" t="s">
        <v>383</v>
      </c>
      <c r="I335" t="s">
        <v>491</v>
      </c>
      <c r="J335" t="s">
        <v>436</v>
      </c>
      <c r="K335" t="s">
        <v>799</v>
      </c>
      <c r="L335" s="756">
        <v>2.6</v>
      </c>
      <c r="M335" t="s">
        <v>189</v>
      </c>
      <c r="N335" s="679">
        <f t="shared" ca="1" si="22"/>
        <v>963929.03095921967</v>
      </c>
      <c r="O335" s="679">
        <f t="shared" ca="1" si="22"/>
        <v>882651.21457720606</v>
      </c>
      <c r="P335" s="679">
        <f t="shared" ca="1" si="22"/>
        <v>81277.81638201364</v>
      </c>
      <c r="Q335" s="679">
        <f t="shared" ca="1" si="22"/>
        <v>0</v>
      </c>
      <c r="R335" s="679">
        <f t="shared" ca="1" si="22"/>
        <v>0</v>
      </c>
      <c r="S335" t="str">
        <f t="shared" si="23"/>
        <v>ASR_COMP</v>
      </c>
      <c r="T335" s="957">
        <f t="shared" si="24"/>
        <v>44682</v>
      </c>
      <c r="U335" t="str">
        <f t="shared" si="25"/>
        <v>Unaudited</v>
      </c>
    </row>
    <row r="336" spans="1:21" x14ac:dyDescent="0.25">
      <c r="A336" t="s">
        <v>440</v>
      </c>
      <c r="B336" t="s">
        <v>1388</v>
      </c>
      <c r="C336" t="s">
        <v>1389</v>
      </c>
      <c r="D336" s="15">
        <v>1900</v>
      </c>
      <c r="E336" s="121">
        <v>1</v>
      </c>
      <c r="F336" t="s">
        <v>443</v>
      </c>
      <c r="G336" s="121">
        <v>274</v>
      </c>
      <c r="H336" t="s">
        <v>383</v>
      </c>
      <c r="I336" t="s">
        <v>491</v>
      </c>
      <c r="J336" t="s">
        <v>436</v>
      </c>
      <c r="K336" t="s">
        <v>799</v>
      </c>
      <c r="L336" s="756">
        <v>2.7</v>
      </c>
      <c r="M336" t="s">
        <v>800</v>
      </c>
      <c r="N336" s="679">
        <f t="shared" ca="1" si="22"/>
        <v>-1503913.4929682666</v>
      </c>
      <c r="O336" s="679">
        <f t="shared" ca="1" si="22"/>
        <v>-1433188.1654400423</v>
      </c>
      <c r="P336" s="679">
        <f t="shared" ca="1" si="22"/>
        <v>-70725.327528224298</v>
      </c>
      <c r="Q336" s="679">
        <f t="shared" ca="1" si="22"/>
        <v>0</v>
      </c>
      <c r="R336" s="679">
        <f t="shared" ca="1" si="22"/>
        <v>0</v>
      </c>
      <c r="S336" t="str">
        <f t="shared" si="23"/>
        <v>ASR_COMP</v>
      </c>
      <c r="T336" s="957">
        <f t="shared" si="24"/>
        <v>44682</v>
      </c>
      <c r="U336" t="str">
        <f t="shared" si="25"/>
        <v>Unaudited</v>
      </c>
    </row>
    <row r="337" spans="1:21" x14ac:dyDescent="0.25">
      <c r="A337" t="s">
        <v>440</v>
      </c>
      <c r="B337" t="s">
        <v>1388</v>
      </c>
      <c r="C337" t="s">
        <v>1389</v>
      </c>
      <c r="D337" s="15">
        <v>1900</v>
      </c>
      <c r="E337" s="121">
        <v>1</v>
      </c>
      <c r="F337" t="s">
        <v>443</v>
      </c>
      <c r="G337" s="121">
        <v>274</v>
      </c>
      <c r="H337" t="s">
        <v>383</v>
      </c>
      <c r="I337" t="s">
        <v>491</v>
      </c>
      <c r="J337" t="s">
        <v>436</v>
      </c>
      <c r="K337" t="s">
        <v>799</v>
      </c>
      <c r="L337" s="756">
        <v>2.8</v>
      </c>
      <c r="M337" t="s">
        <v>801</v>
      </c>
      <c r="N337" s="679">
        <f t="shared" ca="1" si="22"/>
        <v>0</v>
      </c>
      <c r="O337" s="679">
        <f t="shared" ca="1" si="22"/>
        <v>0</v>
      </c>
      <c r="P337" s="679">
        <f t="shared" ca="1" si="22"/>
        <v>0</v>
      </c>
      <c r="Q337" s="679">
        <f t="shared" ca="1" si="22"/>
        <v>0</v>
      </c>
      <c r="R337" s="679">
        <f t="shared" ca="1" si="22"/>
        <v>0</v>
      </c>
      <c r="S337" t="str">
        <f t="shared" si="23"/>
        <v>ASR_COMP</v>
      </c>
      <c r="T337" s="957">
        <f t="shared" si="24"/>
        <v>44682</v>
      </c>
      <c r="U337" t="str">
        <f t="shared" si="25"/>
        <v>Unaudited</v>
      </c>
    </row>
    <row r="338" spans="1:21" x14ac:dyDescent="0.25">
      <c r="A338" t="s">
        <v>440</v>
      </c>
      <c r="B338" t="s">
        <v>1388</v>
      </c>
      <c r="C338" t="s">
        <v>1389</v>
      </c>
      <c r="D338" s="15">
        <v>1900</v>
      </c>
      <c r="E338" s="121">
        <v>1</v>
      </c>
      <c r="F338" t="s">
        <v>443</v>
      </c>
      <c r="G338" s="121">
        <v>274</v>
      </c>
      <c r="H338" t="s">
        <v>383</v>
      </c>
      <c r="I338" t="s">
        <v>491</v>
      </c>
      <c r="J338" t="s">
        <v>436</v>
      </c>
      <c r="K338" t="s">
        <v>799</v>
      </c>
      <c r="L338" s="756">
        <v>2.9</v>
      </c>
      <c r="M338" t="s">
        <v>782</v>
      </c>
      <c r="N338" s="679">
        <f t="shared" ca="1" si="22"/>
        <v>0</v>
      </c>
      <c r="O338" s="679">
        <f t="shared" ca="1" si="22"/>
        <v>0</v>
      </c>
      <c r="P338" s="679">
        <f t="shared" ca="1" si="22"/>
        <v>0</v>
      </c>
      <c r="Q338" s="679">
        <f t="shared" ca="1" si="22"/>
        <v>0</v>
      </c>
      <c r="R338" s="679">
        <f t="shared" ca="1" si="22"/>
        <v>0</v>
      </c>
      <c r="S338" t="str">
        <f t="shared" si="23"/>
        <v>ASR_COMP</v>
      </c>
      <c r="T338" s="957">
        <f t="shared" si="24"/>
        <v>44682</v>
      </c>
      <c r="U338" t="str">
        <f t="shared" si="25"/>
        <v>Unaudited</v>
      </c>
    </row>
    <row r="339" spans="1:21" x14ac:dyDescent="0.25">
      <c r="A339" t="s">
        <v>440</v>
      </c>
      <c r="B339" t="s">
        <v>1388</v>
      </c>
      <c r="C339" t="s">
        <v>1389</v>
      </c>
      <c r="D339" s="15">
        <v>1900</v>
      </c>
      <c r="E339" s="121">
        <v>1</v>
      </c>
      <c r="F339" t="s">
        <v>443</v>
      </c>
      <c r="G339" s="121">
        <v>274</v>
      </c>
      <c r="H339" t="s">
        <v>383</v>
      </c>
      <c r="I339" t="s">
        <v>491</v>
      </c>
      <c r="J339" t="s">
        <v>436</v>
      </c>
      <c r="K339" t="s">
        <v>226</v>
      </c>
      <c r="L339" s="756">
        <v>2.11</v>
      </c>
      <c r="M339" t="s">
        <v>231</v>
      </c>
      <c r="N339" s="679">
        <f t="shared" ca="1" si="22"/>
        <v>409610.68078366923</v>
      </c>
      <c r="O339" s="679">
        <f t="shared" ca="1" si="22"/>
        <v>39377.957189516332</v>
      </c>
      <c r="P339" s="679">
        <f t="shared" ca="1" si="22"/>
        <v>370232.72359415289</v>
      </c>
      <c r="Q339" s="679">
        <f t="shared" ca="1" si="22"/>
        <v>0</v>
      </c>
      <c r="R339" s="679">
        <f t="shared" ca="1" si="22"/>
        <v>0</v>
      </c>
      <c r="S339" t="str">
        <f t="shared" si="23"/>
        <v>ASR_COMP</v>
      </c>
      <c r="T339" s="957">
        <f t="shared" si="24"/>
        <v>44682</v>
      </c>
      <c r="U339" t="str">
        <f t="shared" si="25"/>
        <v>Unaudited</v>
      </c>
    </row>
    <row r="340" spans="1:21" x14ac:dyDescent="0.25">
      <c r="A340" t="s">
        <v>440</v>
      </c>
      <c r="B340" t="s">
        <v>1388</v>
      </c>
      <c r="C340" t="s">
        <v>1389</v>
      </c>
      <c r="D340" s="15">
        <v>1900</v>
      </c>
      <c r="E340" s="121">
        <v>1</v>
      </c>
      <c r="F340" t="s">
        <v>443</v>
      </c>
      <c r="G340" s="121">
        <v>274</v>
      </c>
      <c r="H340" t="s">
        <v>383</v>
      </c>
      <c r="I340" t="s">
        <v>491</v>
      </c>
      <c r="J340" t="s">
        <v>436</v>
      </c>
      <c r="K340" t="s">
        <v>226</v>
      </c>
      <c r="L340" s="756">
        <v>2.12</v>
      </c>
      <c r="M340" t="s">
        <v>557</v>
      </c>
      <c r="N340" s="679">
        <f t="shared" ca="1" si="22"/>
        <v>1232112.4753299556</v>
      </c>
      <c r="O340" s="679">
        <f t="shared" ca="1" si="22"/>
        <v>11368.638899325737</v>
      </c>
      <c r="P340" s="679">
        <f t="shared" ca="1" si="22"/>
        <v>1220743.8364306299</v>
      </c>
      <c r="Q340" s="679">
        <f t="shared" ca="1" si="22"/>
        <v>0</v>
      </c>
      <c r="R340" s="679">
        <f t="shared" ca="1" si="22"/>
        <v>0</v>
      </c>
      <c r="S340" t="str">
        <f t="shared" si="23"/>
        <v>ASR_COMP</v>
      </c>
      <c r="T340" s="957">
        <f t="shared" si="24"/>
        <v>44682</v>
      </c>
      <c r="U340" t="str">
        <f t="shared" si="25"/>
        <v>Unaudited</v>
      </c>
    </row>
    <row r="341" spans="1:21" x14ac:dyDescent="0.25">
      <c r="A341" t="s">
        <v>440</v>
      </c>
      <c r="B341" t="s">
        <v>1388</v>
      </c>
      <c r="C341" t="s">
        <v>1389</v>
      </c>
      <c r="D341" s="15">
        <v>1900</v>
      </c>
      <c r="E341" s="121">
        <v>1</v>
      </c>
      <c r="F341" t="s">
        <v>443</v>
      </c>
      <c r="G341" s="121">
        <v>274</v>
      </c>
      <c r="H341" t="s">
        <v>383</v>
      </c>
      <c r="I341" t="s">
        <v>491</v>
      </c>
      <c r="J341" t="s">
        <v>436</v>
      </c>
      <c r="K341" t="s">
        <v>226</v>
      </c>
      <c r="L341" s="756">
        <v>2.13</v>
      </c>
      <c r="M341" t="s">
        <v>232</v>
      </c>
      <c r="N341" s="679">
        <f t="shared" ca="1" si="22"/>
        <v>86116.623286301678</v>
      </c>
      <c r="O341" s="679">
        <f t="shared" ca="1" si="22"/>
        <v>13249.970460835881</v>
      </c>
      <c r="P341" s="679">
        <f t="shared" ca="1" si="22"/>
        <v>72866.65282546579</v>
      </c>
      <c r="Q341" s="679">
        <f t="shared" ca="1" si="22"/>
        <v>0</v>
      </c>
      <c r="R341" s="679">
        <f t="shared" ca="1" si="22"/>
        <v>0</v>
      </c>
      <c r="S341" t="str">
        <f t="shared" si="23"/>
        <v>ASR_COMP</v>
      </c>
      <c r="T341" s="957">
        <f t="shared" si="24"/>
        <v>44682</v>
      </c>
      <c r="U341" t="str">
        <f t="shared" si="25"/>
        <v>Unaudited</v>
      </c>
    </row>
    <row r="342" spans="1:21" x14ac:dyDescent="0.25">
      <c r="A342" t="s">
        <v>440</v>
      </c>
      <c r="B342" t="s">
        <v>1388</v>
      </c>
      <c r="C342" t="s">
        <v>1389</v>
      </c>
      <c r="D342" s="15">
        <v>1900</v>
      </c>
      <c r="E342" s="121">
        <v>1</v>
      </c>
      <c r="F342" t="s">
        <v>443</v>
      </c>
      <c r="G342" s="121">
        <v>274</v>
      </c>
      <c r="H342" t="s">
        <v>383</v>
      </c>
      <c r="I342" t="s">
        <v>491</v>
      </c>
      <c r="J342" t="s">
        <v>436</v>
      </c>
      <c r="K342" t="s">
        <v>226</v>
      </c>
      <c r="L342" s="756">
        <v>2.14</v>
      </c>
      <c r="M342" t="s">
        <v>561</v>
      </c>
      <c r="N342" s="679">
        <f t="shared" ca="1" si="22"/>
        <v>79813.061242479758</v>
      </c>
      <c r="O342" s="679">
        <f t="shared" ca="1" si="22"/>
        <v>73922.994927725493</v>
      </c>
      <c r="P342" s="679">
        <f t="shared" ca="1" si="22"/>
        <v>5890.0663147542618</v>
      </c>
      <c r="Q342" s="679">
        <f t="shared" ca="1" si="22"/>
        <v>0</v>
      </c>
      <c r="R342" s="679">
        <f t="shared" ca="1" si="22"/>
        <v>0</v>
      </c>
      <c r="S342" t="str">
        <f t="shared" si="23"/>
        <v>ASR_COMP</v>
      </c>
      <c r="T342" s="957">
        <f t="shared" si="24"/>
        <v>44682</v>
      </c>
      <c r="U342" t="str">
        <f t="shared" si="25"/>
        <v>Unaudited</v>
      </c>
    </row>
    <row r="343" spans="1:21" x14ac:dyDescent="0.25">
      <c r="A343" t="s">
        <v>440</v>
      </c>
      <c r="B343" t="s">
        <v>1388</v>
      </c>
      <c r="C343" t="s">
        <v>1389</v>
      </c>
      <c r="D343" s="15">
        <v>1900</v>
      </c>
      <c r="E343" s="121">
        <v>1</v>
      </c>
      <c r="F343" t="s">
        <v>443</v>
      </c>
      <c r="G343" s="121">
        <v>274</v>
      </c>
      <c r="H343" t="s">
        <v>383</v>
      </c>
      <c r="I343" t="s">
        <v>491</v>
      </c>
      <c r="J343" t="s">
        <v>436</v>
      </c>
      <c r="K343" t="s">
        <v>226</v>
      </c>
      <c r="L343" s="756">
        <v>2.15</v>
      </c>
      <c r="M343" t="s">
        <v>20</v>
      </c>
      <c r="N343" s="679">
        <f t="shared" ca="1" si="22"/>
        <v>18883.157294992048</v>
      </c>
      <c r="O343" s="679">
        <f t="shared" ca="1" si="22"/>
        <v>12557.302057837707</v>
      </c>
      <c r="P343" s="679">
        <f t="shared" ca="1" si="22"/>
        <v>6325.8552371543419</v>
      </c>
      <c r="Q343" s="679">
        <f t="shared" ca="1" si="22"/>
        <v>0</v>
      </c>
      <c r="R343" s="679">
        <f t="shared" ca="1" si="22"/>
        <v>0</v>
      </c>
      <c r="S343" t="str">
        <f t="shared" si="23"/>
        <v>ASR_COMP</v>
      </c>
      <c r="T343" s="957">
        <f t="shared" si="24"/>
        <v>44682</v>
      </c>
      <c r="U343" t="str">
        <f t="shared" si="25"/>
        <v>Unaudited</v>
      </c>
    </row>
    <row r="344" spans="1:21" x14ac:dyDescent="0.25">
      <c r="A344" t="s">
        <v>440</v>
      </c>
      <c r="B344" t="s">
        <v>1388</v>
      </c>
      <c r="C344" t="s">
        <v>1389</v>
      </c>
      <c r="D344" s="15">
        <v>1900</v>
      </c>
      <c r="E344" s="121">
        <v>1</v>
      </c>
      <c r="F344" t="s">
        <v>443</v>
      </c>
      <c r="G344" s="121">
        <v>274</v>
      </c>
      <c r="H344" t="s">
        <v>383</v>
      </c>
      <c r="I344" t="s">
        <v>491</v>
      </c>
      <c r="J344" t="s">
        <v>436</v>
      </c>
      <c r="K344" t="s">
        <v>226</v>
      </c>
      <c r="L344" s="756">
        <v>2.16</v>
      </c>
      <c r="M344" t="s">
        <v>802</v>
      </c>
      <c r="N344" s="679">
        <f t="shared" ca="1" si="22"/>
        <v>544518.77116526919</v>
      </c>
      <c r="O344" s="679">
        <f t="shared" ca="1" si="22"/>
        <v>326142.90231716714</v>
      </c>
      <c r="P344" s="679">
        <f t="shared" ca="1" si="22"/>
        <v>218375.86884810208</v>
      </c>
      <c r="Q344" s="679">
        <f t="shared" ca="1" si="22"/>
        <v>0</v>
      </c>
      <c r="R344" s="679">
        <f t="shared" ca="1" si="22"/>
        <v>0</v>
      </c>
      <c r="S344" t="str">
        <f t="shared" si="23"/>
        <v>ASR_COMP</v>
      </c>
      <c r="T344" s="957">
        <f t="shared" si="24"/>
        <v>44682</v>
      </c>
      <c r="U344" t="str">
        <f t="shared" si="25"/>
        <v>Unaudited</v>
      </c>
    </row>
    <row r="345" spans="1:21" x14ac:dyDescent="0.25">
      <c r="A345" t="s">
        <v>440</v>
      </c>
      <c r="B345" t="s">
        <v>1388</v>
      </c>
      <c r="C345" t="s">
        <v>1389</v>
      </c>
      <c r="D345" s="15">
        <v>1900</v>
      </c>
      <c r="E345" s="121">
        <v>1</v>
      </c>
      <c r="F345" t="s">
        <v>443</v>
      </c>
      <c r="G345" s="121">
        <v>274</v>
      </c>
      <c r="H345" t="s">
        <v>383</v>
      </c>
      <c r="I345" t="s">
        <v>491</v>
      </c>
      <c r="J345" t="s">
        <v>436</v>
      </c>
      <c r="K345" t="s">
        <v>226</v>
      </c>
      <c r="L345" s="756">
        <v>2.17</v>
      </c>
      <c r="M345" t="s">
        <v>1055</v>
      </c>
      <c r="N345" s="679">
        <f t="shared" ca="1" si="22"/>
        <v>0</v>
      </c>
      <c r="O345" s="679">
        <f t="shared" ca="1" si="22"/>
        <v>0</v>
      </c>
      <c r="P345" s="679">
        <f t="shared" ca="1" si="22"/>
        <v>0</v>
      </c>
      <c r="Q345" s="679">
        <f t="shared" ca="1" si="22"/>
        <v>0</v>
      </c>
      <c r="R345" s="679">
        <f t="shared" ca="1" si="22"/>
        <v>0</v>
      </c>
      <c r="S345" t="str">
        <f t="shared" si="23"/>
        <v>ASR_COMP</v>
      </c>
      <c r="T345" s="957">
        <f t="shared" si="24"/>
        <v>44682</v>
      </c>
      <c r="U345" t="str">
        <f t="shared" si="25"/>
        <v>Unaudited</v>
      </c>
    </row>
    <row r="346" spans="1:21" x14ac:dyDescent="0.25">
      <c r="A346" t="s">
        <v>440</v>
      </c>
      <c r="B346" t="s">
        <v>1388</v>
      </c>
      <c r="C346" t="s">
        <v>1389</v>
      </c>
      <c r="D346" s="15">
        <v>1900</v>
      </c>
      <c r="E346" s="121">
        <v>1</v>
      </c>
      <c r="F346" t="s">
        <v>443</v>
      </c>
      <c r="G346" s="121">
        <v>274</v>
      </c>
      <c r="H346" t="s">
        <v>383</v>
      </c>
      <c r="I346" t="s">
        <v>491</v>
      </c>
      <c r="J346" t="s">
        <v>436</v>
      </c>
      <c r="K346" t="s">
        <v>226</v>
      </c>
      <c r="L346" s="756">
        <v>2.1800000000000002</v>
      </c>
      <c r="M346" t="s">
        <v>653</v>
      </c>
      <c r="N346" s="679">
        <f t="shared" ca="1" si="22"/>
        <v>179263.83558857322</v>
      </c>
      <c r="O346" s="679">
        <f t="shared" ca="1" si="22"/>
        <v>33308.541254905198</v>
      </c>
      <c r="P346" s="679">
        <f t="shared" ca="1" si="22"/>
        <v>145955.29433366802</v>
      </c>
      <c r="Q346" s="679">
        <f t="shared" ca="1" si="22"/>
        <v>0</v>
      </c>
      <c r="R346" s="679">
        <f t="shared" ca="1" si="22"/>
        <v>0</v>
      </c>
      <c r="S346" t="str">
        <f t="shared" si="23"/>
        <v>ASR_COMP</v>
      </c>
      <c r="T346" s="957">
        <f t="shared" si="24"/>
        <v>44682</v>
      </c>
      <c r="U346" t="str">
        <f t="shared" si="25"/>
        <v>Unaudited</v>
      </c>
    </row>
    <row r="347" spans="1:21" x14ac:dyDescent="0.25">
      <c r="A347" t="s">
        <v>440</v>
      </c>
      <c r="B347" t="s">
        <v>1388</v>
      </c>
      <c r="C347" t="s">
        <v>1389</v>
      </c>
      <c r="D347" s="15">
        <v>1900</v>
      </c>
      <c r="E347" s="121">
        <v>1</v>
      </c>
      <c r="F347" t="s">
        <v>443</v>
      </c>
      <c r="G347" s="121">
        <v>274</v>
      </c>
      <c r="H347" t="s">
        <v>383</v>
      </c>
      <c r="I347" t="s">
        <v>491</v>
      </c>
      <c r="J347" t="s">
        <v>436</v>
      </c>
      <c r="K347" t="s">
        <v>226</v>
      </c>
      <c r="L347" s="756">
        <v>2.19</v>
      </c>
      <c r="M347" t="s">
        <v>221</v>
      </c>
      <c r="N347" s="679">
        <f t="shared" ca="1" si="22"/>
        <v>0</v>
      </c>
      <c r="O347" s="679">
        <f t="shared" ca="1" si="22"/>
        <v>0</v>
      </c>
      <c r="P347" s="679">
        <f t="shared" ca="1" si="22"/>
        <v>0</v>
      </c>
      <c r="Q347" s="679">
        <f t="shared" ca="1" si="22"/>
        <v>0</v>
      </c>
      <c r="R347" s="679">
        <f t="shared" ca="1" si="22"/>
        <v>0</v>
      </c>
      <c r="S347" t="str">
        <f t="shared" si="23"/>
        <v>ASR_COMP</v>
      </c>
      <c r="T347" s="957">
        <f t="shared" si="24"/>
        <v>44682</v>
      </c>
      <c r="U347" t="str">
        <f t="shared" si="25"/>
        <v>Unaudited</v>
      </c>
    </row>
    <row r="348" spans="1:21" x14ac:dyDescent="0.25">
      <c r="A348" t="s">
        <v>440</v>
      </c>
      <c r="B348" t="s">
        <v>1388</v>
      </c>
      <c r="C348" t="s">
        <v>1389</v>
      </c>
      <c r="D348" s="15">
        <v>1900</v>
      </c>
      <c r="E348" s="121">
        <v>1</v>
      </c>
      <c r="F348" t="s">
        <v>443</v>
      </c>
      <c r="G348" s="121">
        <v>274</v>
      </c>
      <c r="H348" t="s">
        <v>383</v>
      </c>
      <c r="I348" t="s">
        <v>491</v>
      </c>
      <c r="J348" t="s">
        <v>436</v>
      </c>
      <c r="K348" t="s">
        <v>226</v>
      </c>
      <c r="L348" s="756" t="s">
        <v>707</v>
      </c>
      <c r="M348" t="s">
        <v>233</v>
      </c>
      <c r="N348" s="679">
        <f t="shared" ca="1" si="22"/>
        <v>-235080.92587272637</v>
      </c>
      <c r="O348" s="679">
        <f t="shared" ca="1" si="22"/>
        <v>-19799.479375672425</v>
      </c>
      <c r="P348" s="679">
        <f t="shared" ca="1" si="22"/>
        <v>-215281.44649705396</v>
      </c>
      <c r="Q348" s="679">
        <f t="shared" ca="1" si="22"/>
        <v>0</v>
      </c>
      <c r="R348" s="679">
        <f t="shared" ca="1" si="22"/>
        <v>0</v>
      </c>
      <c r="S348" t="str">
        <f t="shared" si="23"/>
        <v>ASR_COMP</v>
      </c>
      <c r="T348" s="957">
        <f t="shared" si="24"/>
        <v>44682</v>
      </c>
      <c r="U348" t="str">
        <f t="shared" si="25"/>
        <v>Unaudited</v>
      </c>
    </row>
    <row r="349" spans="1:21" x14ac:dyDescent="0.25">
      <c r="A349" t="s">
        <v>440</v>
      </c>
      <c r="B349" t="s">
        <v>1388</v>
      </c>
      <c r="C349" t="s">
        <v>1389</v>
      </c>
      <c r="D349" s="15">
        <v>1900</v>
      </c>
      <c r="E349" s="121">
        <v>1</v>
      </c>
      <c r="F349" t="s">
        <v>443</v>
      </c>
      <c r="G349" s="121">
        <v>274</v>
      </c>
      <c r="H349" t="s">
        <v>383</v>
      </c>
      <c r="I349" t="s">
        <v>491</v>
      </c>
      <c r="J349" t="s">
        <v>436</v>
      </c>
      <c r="K349" t="s">
        <v>226</v>
      </c>
      <c r="L349" s="756">
        <v>2.21</v>
      </c>
      <c r="M349" t="s">
        <v>469</v>
      </c>
      <c r="N349" s="679">
        <f t="shared" ca="1" si="22"/>
        <v>4846.9820727999804</v>
      </c>
      <c r="O349" s="679">
        <f t="shared" ca="1" si="22"/>
        <v>2916.234027203308</v>
      </c>
      <c r="P349" s="679">
        <f t="shared" ca="1" si="22"/>
        <v>1930.7480455966727</v>
      </c>
      <c r="Q349" s="679">
        <f t="shared" ca="1" si="22"/>
        <v>0</v>
      </c>
      <c r="R349" s="679">
        <f t="shared" ca="1" si="22"/>
        <v>0</v>
      </c>
      <c r="S349" t="str">
        <f t="shared" si="23"/>
        <v>ASR_COMP</v>
      </c>
      <c r="T349" s="957">
        <f t="shared" si="24"/>
        <v>44682</v>
      </c>
      <c r="U349" t="str">
        <f t="shared" si="25"/>
        <v>Unaudited</v>
      </c>
    </row>
    <row r="350" spans="1:21" x14ac:dyDescent="0.25">
      <c r="A350" t="s">
        <v>440</v>
      </c>
      <c r="B350" t="s">
        <v>1388</v>
      </c>
      <c r="C350" t="s">
        <v>1389</v>
      </c>
      <c r="D350" s="15">
        <v>1900</v>
      </c>
      <c r="E350" s="121">
        <v>1</v>
      </c>
      <c r="F350" t="s">
        <v>443</v>
      </c>
      <c r="G350" s="121">
        <v>274</v>
      </c>
      <c r="H350" t="s">
        <v>383</v>
      </c>
      <c r="I350" t="s">
        <v>491</v>
      </c>
      <c r="J350" t="s">
        <v>436</v>
      </c>
      <c r="K350" t="s">
        <v>6</v>
      </c>
      <c r="L350" s="756" t="s">
        <v>70</v>
      </c>
      <c r="M350" t="s">
        <v>191</v>
      </c>
      <c r="N350" s="679">
        <f t="shared" ca="1" si="22"/>
        <v>7980.7697162406857</v>
      </c>
      <c r="O350" s="679">
        <f t="shared" ca="1" si="22"/>
        <v>4860.1102586917123</v>
      </c>
      <c r="P350" s="679">
        <f t="shared" ca="1" si="22"/>
        <v>3120.659457548973</v>
      </c>
      <c r="Q350" s="679">
        <f t="shared" ca="1" si="22"/>
        <v>0</v>
      </c>
      <c r="R350" s="679">
        <f t="shared" ca="1" si="22"/>
        <v>0</v>
      </c>
      <c r="S350" t="str">
        <f t="shared" si="23"/>
        <v>ASR_COMP</v>
      </c>
      <c r="T350" s="957">
        <f t="shared" si="24"/>
        <v>44682</v>
      </c>
      <c r="U350" t="str">
        <f t="shared" si="25"/>
        <v>Unaudited</v>
      </c>
    </row>
    <row r="351" spans="1:21" x14ac:dyDescent="0.25">
      <c r="A351" t="s">
        <v>440</v>
      </c>
      <c r="B351" t="s">
        <v>1388</v>
      </c>
      <c r="C351" t="s">
        <v>1389</v>
      </c>
      <c r="D351" s="15">
        <v>1900</v>
      </c>
      <c r="E351" s="121">
        <v>1</v>
      </c>
      <c r="F351" t="s">
        <v>443</v>
      </c>
      <c r="G351" s="121">
        <v>274</v>
      </c>
      <c r="H351" t="s">
        <v>383</v>
      </c>
      <c r="I351" t="s">
        <v>491</v>
      </c>
      <c r="J351" t="s">
        <v>436</v>
      </c>
      <c r="K351" t="s">
        <v>6</v>
      </c>
      <c r="L351" s="756" t="s">
        <v>71</v>
      </c>
      <c r="M351" t="s">
        <v>234</v>
      </c>
      <c r="N351" s="679">
        <f t="shared" ca="1" si="22"/>
        <v>4089.5999999999995</v>
      </c>
      <c r="O351" s="679">
        <f t="shared" ca="1" si="22"/>
        <v>2461.0058091286305</v>
      </c>
      <c r="P351" s="679">
        <f t="shared" ca="1" si="22"/>
        <v>1628.5941908713692</v>
      </c>
      <c r="Q351" s="679">
        <f t="shared" ca="1" si="22"/>
        <v>0</v>
      </c>
      <c r="R351" s="679">
        <f t="shared" ca="1" si="22"/>
        <v>0</v>
      </c>
      <c r="S351" t="str">
        <f t="shared" si="23"/>
        <v>ASR_COMP</v>
      </c>
      <c r="T351" s="957">
        <f t="shared" si="24"/>
        <v>44682</v>
      </c>
      <c r="U351" t="str">
        <f t="shared" si="25"/>
        <v>Unaudited</v>
      </c>
    </row>
    <row r="352" spans="1:21" x14ac:dyDescent="0.25">
      <c r="A352" t="s">
        <v>440</v>
      </c>
      <c r="B352" t="s">
        <v>1388</v>
      </c>
      <c r="C352" t="s">
        <v>1389</v>
      </c>
      <c r="D352" s="15">
        <v>1900</v>
      </c>
      <c r="E352" s="121">
        <v>1</v>
      </c>
      <c r="F352" t="s">
        <v>443</v>
      </c>
      <c r="G352" s="121">
        <v>274</v>
      </c>
      <c r="H352" t="s">
        <v>383</v>
      </c>
      <c r="I352" t="s">
        <v>491</v>
      </c>
      <c r="J352" t="s">
        <v>436</v>
      </c>
      <c r="K352" t="s">
        <v>6</v>
      </c>
      <c r="L352" s="756" t="s">
        <v>72</v>
      </c>
      <c r="M352" t="s">
        <v>167</v>
      </c>
      <c r="N352" s="679">
        <f t="shared" ca="1" si="22"/>
        <v>0</v>
      </c>
      <c r="O352" s="679">
        <f t="shared" ca="1" si="22"/>
        <v>0</v>
      </c>
      <c r="P352" s="679">
        <f t="shared" ca="1" si="22"/>
        <v>0</v>
      </c>
      <c r="Q352" s="679">
        <f t="shared" ca="1" si="22"/>
        <v>0</v>
      </c>
      <c r="R352" s="679">
        <f t="shared" ca="1" si="22"/>
        <v>0</v>
      </c>
      <c r="S352" t="str">
        <f t="shared" si="23"/>
        <v>ASR_COMP</v>
      </c>
      <c r="T352" s="957">
        <f t="shared" si="24"/>
        <v>44682</v>
      </c>
      <c r="U352" t="str">
        <f t="shared" si="25"/>
        <v>Unaudited</v>
      </c>
    </row>
    <row r="353" spans="1:21" x14ac:dyDescent="0.25">
      <c r="A353" t="s">
        <v>440</v>
      </c>
      <c r="B353" t="s">
        <v>1388</v>
      </c>
      <c r="C353" t="s">
        <v>1389</v>
      </c>
      <c r="D353" s="15">
        <v>1900</v>
      </c>
      <c r="E353" s="121">
        <v>1</v>
      </c>
      <c r="F353" t="s">
        <v>443</v>
      </c>
      <c r="G353" s="121">
        <v>274</v>
      </c>
      <c r="H353" t="s">
        <v>383</v>
      </c>
      <c r="I353" t="s">
        <v>491</v>
      </c>
      <c r="J353" t="s">
        <v>436</v>
      </c>
      <c r="K353" t="s">
        <v>6</v>
      </c>
      <c r="L353" s="756">
        <v>3.4</v>
      </c>
      <c r="M353" t="s">
        <v>464</v>
      </c>
      <c r="N353" s="679">
        <f t="shared" ca="1" si="22"/>
        <v>10172.554915122404</v>
      </c>
      <c r="O353" s="679">
        <f t="shared" ca="1" si="22"/>
        <v>6121.5563233069843</v>
      </c>
      <c r="P353" s="679">
        <f t="shared" ca="1" si="22"/>
        <v>4050.9985918154198</v>
      </c>
      <c r="Q353" s="679">
        <f t="shared" ca="1" si="22"/>
        <v>0</v>
      </c>
      <c r="R353" s="679">
        <f t="shared" ca="1" si="22"/>
        <v>0</v>
      </c>
      <c r="S353" t="str">
        <f t="shared" si="23"/>
        <v>ASR_COMP</v>
      </c>
      <c r="T353" s="957">
        <f t="shared" si="24"/>
        <v>44682</v>
      </c>
      <c r="U353" t="str">
        <f t="shared" si="25"/>
        <v>Unaudited</v>
      </c>
    </row>
    <row r="354" spans="1:21" x14ac:dyDescent="0.25">
      <c r="A354" t="s">
        <v>440</v>
      </c>
      <c r="B354" t="s">
        <v>1388</v>
      </c>
      <c r="C354" t="s">
        <v>1389</v>
      </c>
      <c r="D354" s="15">
        <v>1900</v>
      </c>
      <c r="E354" s="121">
        <v>1</v>
      </c>
      <c r="F354" t="s">
        <v>443</v>
      </c>
      <c r="G354" s="121">
        <v>274</v>
      </c>
      <c r="H354" t="s">
        <v>383</v>
      </c>
      <c r="I354" t="s">
        <v>491</v>
      </c>
      <c r="J354" t="s">
        <v>436</v>
      </c>
      <c r="K354" t="s">
        <v>437</v>
      </c>
      <c r="L354" s="756">
        <v>4.5</v>
      </c>
      <c r="M354" t="s">
        <v>32</v>
      </c>
      <c r="N354" s="679">
        <f t="shared" ca="1" si="22"/>
        <v>0</v>
      </c>
      <c r="O354" s="679">
        <f t="shared" ca="1" si="22"/>
        <v>0</v>
      </c>
      <c r="P354" s="679">
        <f t="shared" ca="1" si="22"/>
        <v>0</v>
      </c>
      <c r="Q354" s="679">
        <f t="shared" ca="1" si="22"/>
        <v>0</v>
      </c>
      <c r="R354" s="679">
        <f t="shared" ca="1" si="22"/>
        <v>0</v>
      </c>
      <c r="S354" t="str">
        <f t="shared" si="23"/>
        <v>ASR_COMP</v>
      </c>
      <c r="T354" s="957">
        <f t="shared" si="24"/>
        <v>44682</v>
      </c>
      <c r="U354" t="str">
        <f t="shared" si="25"/>
        <v>Unaudited</v>
      </c>
    </row>
    <row r="355" spans="1:21" x14ac:dyDescent="0.25">
      <c r="A355" t="s">
        <v>440</v>
      </c>
      <c r="B355" t="s">
        <v>1388</v>
      </c>
      <c r="C355" t="s">
        <v>1389</v>
      </c>
      <c r="D355" s="15">
        <v>1900</v>
      </c>
      <c r="E355" s="121">
        <v>1</v>
      </c>
      <c r="F355" t="s">
        <v>443</v>
      </c>
      <c r="G355" s="121">
        <v>274</v>
      </c>
      <c r="H355" t="s">
        <v>383</v>
      </c>
      <c r="I355" t="s">
        <v>491</v>
      </c>
      <c r="J355" t="s">
        <v>436</v>
      </c>
      <c r="K355" t="s">
        <v>437</v>
      </c>
      <c r="L355" s="756" t="s">
        <v>947</v>
      </c>
      <c r="M355" t="s">
        <v>938</v>
      </c>
      <c r="N355" s="679">
        <f t="shared" ca="1" si="22"/>
        <v>0</v>
      </c>
      <c r="O355" s="679">
        <f t="shared" ca="1" si="22"/>
        <v>0</v>
      </c>
      <c r="P355" s="679">
        <f t="shared" ca="1" si="22"/>
        <v>0</v>
      </c>
      <c r="Q355" s="679">
        <f t="shared" ca="1" si="22"/>
        <v>0</v>
      </c>
      <c r="R355" s="679">
        <f t="shared" ca="1" si="22"/>
        <v>0</v>
      </c>
      <c r="S355" t="str">
        <f t="shared" si="23"/>
        <v>ASR_COMP</v>
      </c>
      <c r="T355" s="957">
        <f t="shared" si="24"/>
        <v>44682</v>
      </c>
      <c r="U355" t="str">
        <f t="shared" si="25"/>
        <v>Unaudited</v>
      </c>
    </row>
    <row r="356" spans="1:21" x14ac:dyDescent="0.25">
      <c r="A356" t="s">
        <v>440</v>
      </c>
      <c r="B356" t="s">
        <v>1388</v>
      </c>
      <c r="C356" t="s">
        <v>1389</v>
      </c>
      <c r="D356" s="15">
        <v>1900</v>
      </c>
      <c r="E356" s="121">
        <v>1</v>
      </c>
      <c r="F356" t="s">
        <v>443</v>
      </c>
      <c r="G356" s="121">
        <v>274</v>
      </c>
      <c r="H356" t="s">
        <v>383</v>
      </c>
      <c r="I356" t="s">
        <v>491</v>
      </c>
      <c r="J356" t="s">
        <v>436</v>
      </c>
      <c r="K356" t="s">
        <v>437</v>
      </c>
      <c r="L356" s="756" t="s">
        <v>196</v>
      </c>
      <c r="M356" t="s">
        <v>40</v>
      </c>
      <c r="N356" s="679">
        <f t="shared" ca="1" si="22"/>
        <v>246.57599999999999</v>
      </c>
      <c r="O356" s="679">
        <f t="shared" ca="1" si="22"/>
        <v>152.85599999999999</v>
      </c>
      <c r="P356" s="679">
        <f t="shared" ca="1" si="22"/>
        <v>93.72</v>
      </c>
      <c r="Q356" s="679">
        <f t="shared" ca="1" si="22"/>
        <v>0</v>
      </c>
      <c r="R356" s="679">
        <f t="shared" ca="1" si="22"/>
        <v>0</v>
      </c>
      <c r="S356" t="str">
        <f t="shared" si="23"/>
        <v>ASR_COMP</v>
      </c>
      <c r="T356" s="957">
        <f t="shared" si="24"/>
        <v>44682</v>
      </c>
      <c r="U356" t="str">
        <f t="shared" si="25"/>
        <v>Unaudited</v>
      </c>
    </row>
    <row r="357" spans="1:21" x14ac:dyDescent="0.25">
      <c r="A357" t="s">
        <v>440</v>
      </c>
      <c r="B357" t="s">
        <v>1388</v>
      </c>
      <c r="C357" t="s">
        <v>1389</v>
      </c>
      <c r="D357" s="15">
        <v>1900</v>
      </c>
      <c r="E357" s="121">
        <v>1</v>
      </c>
      <c r="F357" t="s">
        <v>443</v>
      </c>
      <c r="G357" s="121">
        <v>274</v>
      </c>
      <c r="H357" t="s">
        <v>383</v>
      </c>
      <c r="I357" t="s">
        <v>491</v>
      </c>
      <c r="J357" t="s">
        <v>436</v>
      </c>
      <c r="K357" t="s">
        <v>437</v>
      </c>
      <c r="L357" s="756" t="s">
        <v>195</v>
      </c>
      <c r="M357" t="s">
        <v>332</v>
      </c>
      <c r="N357" s="679">
        <f t="shared" ca="1" si="22"/>
        <v>0</v>
      </c>
      <c r="O357" s="679">
        <f t="shared" ca="1" si="22"/>
        <v>0</v>
      </c>
      <c r="P357" s="679">
        <f t="shared" ca="1" si="22"/>
        <v>0</v>
      </c>
      <c r="Q357" s="679">
        <f t="shared" ca="1" si="22"/>
        <v>0</v>
      </c>
      <c r="R357" s="679">
        <f t="shared" ca="1" si="22"/>
        <v>0</v>
      </c>
      <c r="S357" t="str">
        <f t="shared" si="23"/>
        <v>ASR_COMP</v>
      </c>
      <c r="T357" s="957">
        <f t="shared" si="24"/>
        <v>44682</v>
      </c>
      <c r="U357" t="str">
        <f t="shared" si="25"/>
        <v>Unaudited</v>
      </c>
    </row>
    <row r="358" spans="1:21" x14ac:dyDescent="0.25">
      <c r="A358" t="s">
        <v>440</v>
      </c>
      <c r="B358" t="s">
        <v>1388</v>
      </c>
      <c r="C358" t="s">
        <v>1389</v>
      </c>
      <c r="D358" s="15">
        <v>1900</v>
      </c>
      <c r="E358" s="121">
        <v>1</v>
      </c>
      <c r="F358" t="s">
        <v>443</v>
      </c>
      <c r="G358" s="121">
        <v>274</v>
      </c>
      <c r="H358" t="s">
        <v>383</v>
      </c>
      <c r="I358" t="s">
        <v>491</v>
      </c>
      <c r="J358" t="s">
        <v>453</v>
      </c>
      <c r="K358" t="s">
        <v>438</v>
      </c>
      <c r="L358" s="756" t="s">
        <v>79</v>
      </c>
      <c r="M358" t="s">
        <v>27</v>
      </c>
      <c r="N358" s="679">
        <f t="shared" ca="1" si="22"/>
        <v>443391.43018989061</v>
      </c>
      <c r="O358" s="679">
        <f t="shared" ca="1" si="22"/>
        <v>265572.05290687701</v>
      </c>
      <c r="P358" s="679">
        <f t="shared" ca="1" si="22"/>
        <v>177819.3772830136</v>
      </c>
      <c r="Q358" s="679">
        <f t="shared" ca="1" si="22"/>
        <v>0</v>
      </c>
      <c r="R358" s="679">
        <f t="shared" ca="1" si="22"/>
        <v>0</v>
      </c>
      <c r="S358" t="str">
        <f t="shared" si="23"/>
        <v>ASR_COMP</v>
      </c>
      <c r="T358" s="957">
        <f t="shared" si="24"/>
        <v>44682</v>
      </c>
      <c r="U358" t="str">
        <f t="shared" si="25"/>
        <v>Unaudited</v>
      </c>
    </row>
    <row r="359" spans="1:21" x14ac:dyDescent="0.25">
      <c r="A359" t="s">
        <v>440</v>
      </c>
      <c r="B359" t="s">
        <v>1388</v>
      </c>
      <c r="C359" t="s">
        <v>1389</v>
      </c>
      <c r="D359" s="15">
        <v>1900</v>
      </c>
      <c r="E359" s="121">
        <v>1</v>
      </c>
      <c r="F359" t="s">
        <v>443</v>
      </c>
      <c r="G359" s="121">
        <v>274</v>
      </c>
      <c r="H359" t="s">
        <v>383</v>
      </c>
      <c r="I359" t="s">
        <v>491</v>
      </c>
      <c r="J359" t="s">
        <v>453</v>
      </c>
      <c r="K359" t="s">
        <v>438</v>
      </c>
      <c r="L359" s="756" t="s">
        <v>80</v>
      </c>
      <c r="M359" t="s">
        <v>100</v>
      </c>
      <c r="N359" s="679">
        <f t="shared" ca="1" si="22"/>
        <v>42650.908137438513</v>
      </c>
      <c r="O359" s="679">
        <f t="shared" ca="1" si="22"/>
        <v>25546.026515558096</v>
      </c>
      <c r="P359" s="679">
        <f t="shared" ca="1" si="22"/>
        <v>17104.881621880417</v>
      </c>
      <c r="Q359" s="679">
        <f t="shared" ca="1" si="22"/>
        <v>0</v>
      </c>
      <c r="R359" s="679">
        <f t="shared" ca="1" si="22"/>
        <v>0</v>
      </c>
      <c r="S359" t="str">
        <f t="shared" si="23"/>
        <v>ASR_COMP</v>
      </c>
      <c r="T359" s="957">
        <f t="shared" si="24"/>
        <v>44682</v>
      </c>
      <c r="U359" t="str">
        <f t="shared" si="25"/>
        <v>Unaudited</v>
      </c>
    </row>
    <row r="360" spans="1:21" x14ac:dyDescent="0.25">
      <c r="A360" t="s">
        <v>440</v>
      </c>
      <c r="B360" t="s">
        <v>1388</v>
      </c>
      <c r="C360" t="s">
        <v>1389</v>
      </c>
      <c r="D360" s="15">
        <v>1900</v>
      </c>
      <c r="E360" s="121">
        <v>1</v>
      </c>
      <c r="F360" t="s">
        <v>443</v>
      </c>
      <c r="G360" s="121">
        <v>274</v>
      </c>
      <c r="H360" t="s">
        <v>383</v>
      </c>
      <c r="I360" t="s">
        <v>491</v>
      </c>
      <c r="J360" t="s">
        <v>453</v>
      </c>
      <c r="K360" t="s">
        <v>438</v>
      </c>
      <c r="L360" s="756" t="s">
        <v>81</v>
      </c>
      <c r="M360" t="s">
        <v>101</v>
      </c>
      <c r="N360" s="679">
        <f t="shared" ca="1" si="22"/>
        <v>40511.838753471056</v>
      </c>
      <c r="O360" s="679">
        <f t="shared" ca="1" si="22"/>
        <v>24264.817613150582</v>
      </c>
      <c r="P360" s="679">
        <f t="shared" ca="1" si="22"/>
        <v>16247.021140320472</v>
      </c>
      <c r="Q360" s="679">
        <f t="shared" ca="1" si="22"/>
        <v>0</v>
      </c>
      <c r="R360" s="679">
        <f t="shared" ca="1" si="22"/>
        <v>0</v>
      </c>
      <c r="S360" t="str">
        <f t="shared" si="23"/>
        <v>ASR_COMP</v>
      </c>
      <c r="T360" s="957">
        <f t="shared" si="24"/>
        <v>44682</v>
      </c>
      <c r="U360" t="str">
        <f t="shared" si="25"/>
        <v>Unaudited</v>
      </c>
    </row>
    <row r="361" spans="1:21" x14ac:dyDescent="0.25">
      <c r="A361" t="s">
        <v>440</v>
      </c>
      <c r="B361" t="s">
        <v>1388</v>
      </c>
      <c r="C361" t="s">
        <v>1389</v>
      </c>
      <c r="D361" s="15">
        <v>1900</v>
      </c>
      <c r="E361" s="121">
        <v>1</v>
      </c>
      <c r="F361" t="s">
        <v>443</v>
      </c>
      <c r="G361" s="121">
        <v>274</v>
      </c>
      <c r="H361" t="s">
        <v>383</v>
      </c>
      <c r="I361" t="s">
        <v>491</v>
      </c>
      <c r="J361" t="s">
        <v>453</v>
      </c>
      <c r="K361" t="s">
        <v>438</v>
      </c>
      <c r="L361" s="756" t="s">
        <v>82</v>
      </c>
      <c r="M361" t="s">
        <v>102</v>
      </c>
      <c r="N361" s="679">
        <f t="shared" ca="1" si="22"/>
        <v>27439.226401936088</v>
      </c>
      <c r="O361" s="679">
        <f t="shared" ca="1" si="22"/>
        <v>16434.895195466259</v>
      </c>
      <c r="P361" s="679">
        <f t="shared" ca="1" si="22"/>
        <v>11004.331206469828</v>
      </c>
      <c r="Q361" s="679">
        <f t="shared" ca="1" si="22"/>
        <v>0</v>
      </c>
      <c r="R361" s="679">
        <f t="shared" ca="1" si="22"/>
        <v>0</v>
      </c>
      <c r="S361" t="str">
        <f t="shared" si="23"/>
        <v>ASR_COMP</v>
      </c>
      <c r="T361" s="957">
        <f t="shared" si="24"/>
        <v>44682</v>
      </c>
      <c r="U361" t="str">
        <f t="shared" si="25"/>
        <v>Unaudited</v>
      </c>
    </row>
    <row r="362" spans="1:21" x14ac:dyDescent="0.25">
      <c r="A362" t="s">
        <v>440</v>
      </c>
      <c r="B362" t="s">
        <v>1388</v>
      </c>
      <c r="C362" t="s">
        <v>1389</v>
      </c>
      <c r="D362" s="15">
        <v>1900</v>
      </c>
      <c r="E362" s="121">
        <v>1</v>
      </c>
      <c r="F362" t="s">
        <v>443</v>
      </c>
      <c r="G362" s="121">
        <v>274</v>
      </c>
      <c r="H362" t="s">
        <v>383</v>
      </c>
      <c r="I362" t="s">
        <v>491</v>
      </c>
      <c r="J362" t="s">
        <v>453</v>
      </c>
      <c r="K362" t="s">
        <v>438</v>
      </c>
      <c r="L362" s="756" t="s">
        <v>219</v>
      </c>
      <c r="M362" t="s">
        <v>103</v>
      </c>
      <c r="N362" s="679">
        <f t="shared" ca="1" si="22"/>
        <v>100492.01931414241</v>
      </c>
      <c r="O362" s="679">
        <f t="shared" ca="1" si="22"/>
        <v>60190.319552601082</v>
      </c>
      <c r="P362" s="679">
        <f t="shared" ca="1" si="22"/>
        <v>40301.69976154132</v>
      </c>
      <c r="Q362" s="679">
        <f t="shared" ca="1" si="22"/>
        <v>0</v>
      </c>
      <c r="R362" s="679">
        <f t="shared" ca="1" si="22"/>
        <v>0</v>
      </c>
      <c r="S362" t="str">
        <f t="shared" si="23"/>
        <v>ASR_COMP</v>
      </c>
      <c r="T362" s="957">
        <f t="shared" si="24"/>
        <v>44682</v>
      </c>
      <c r="U362" t="str">
        <f t="shared" si="25"/>
        <v>Unaudited</v>
      </c>
    </row>
    <row r="363" spans="1:21" x14ac:dyDescent="0.25">
      <c r="A363" t="s">
        <v>440</v>
      </c>
      <c r="B363" t="s">
        <v>1388</v>
      </c>
      <c r="C363" t="s">
        <v>1389</v>
      </c>
      <c r="D363" s="15">
        <v>1900</v>
      </c>
      <c r="E363" s="121">
        <v>1</v>
      </c>
      <c r="F363" t="s">
        <v>443</v>
      </c>
      <c r="G363" s="121">
        <v>274</v>
      </c>
      <c r="H363" t="s">
        <v>383</v>
      </c>
      <c r="I363" t="s">
        <v>491</v>
      </c>
      <c r="J363" t="s">
        <v>453</v>
      </c>
      <c r="K363" t="s">
        <v>438</v>
      </c>
      <c r="L363" s="756" t="s">
        <v>218</v>
      </c>
      <c r="M363" t="s">
        <v>28</v>
      </c>
      <c r="N363" s="679">
        <f t="shared" ca="1" si="22"/>
        <v>19246.033722973301</v>
      </c>
      <c r="O363" s="679">
        <f t="shared" ca="1" si="22"/>
        <v>11527.531517548805</v>
      </c>
      <c r="P363" s="679">
        <f t="shared" ca="1" si="22"/>
        <v>7718.5022054244973</v>
      </c>
      <c r="Q363" s="679">
        <f t="shared" ca="1" si="22"/>
        <v>0</v>
      </c>
      <c r="R363" s="679">
        <f t="shared" ca="1" si="22"/>
        <v>0</v>
      </c>
      <c r="S363" t="str">
        <f t="shared" si="23"/>
        <v>ASR_COMP</v>
      </c>
      <c r="T363" s="957">
        <f t="shared" si="24"/>
        <v>44682</v>
      </c>
      <c r="U363" t="str">
        <f t="shared" si="25"/>
        <v>Unaudited</v>
      </c>
    </row>
    <row r="364" spans="1:21" x14ac:dyDescent="0.25">
      <c r="A364" t="s">
        <v>440</v>
      </c>
      <c r="B364" t="s">
        <v>1388</v>
      </c>
      <c r="C364" t="s">
        <v>1389</v>
      </c>
      <c r="D364" s="15">
        <v>1900</v>
      </c>
      <c r="E364" s="121">
        <v>1</v>
      </c>
      <c r="F364" t="s">
        <v>443</v>
      </c>
      <c r="G364" s="121">
        <v>274</v>
      </c>
      <c r="H364" t="s">
        <v>383</v>
      </c>
      <c r="I364" t="s">
        <v>491</v>
      </c>
      <c r="J364" t="s">
        <v>439</v>
      </c>
      <c r="K364" t="s">
        <v>439</v>
      </c>
      <c r="L364" s="756" t="s">
        <v>84</v>
      </c>
      <c r="M364" t="s">
        <v>330</v>
      </c>
      <c r="N364" s="679">
        <f t="shared" ca="1" si="22"/>
        <v>0</v>
      </c>
      <c r="O364" s="679">
        <f t="shared" ca="1" si="22"/>
        <v>0</v>
      </c>
      <c r="P364" s="679">
        <f t="shared" ca="1" si="22"/>
        <v>0</v>
      </c>
      <c r="Q364" s="679">
        <f t="shared" ca="1" si="22"/>
        <v>0</v>
      </c>
      <c r="R364" s="679">
        <f t="shared" ca="1" si="22"/>
        <v>0</v>
      </c>
      <c r="S364" t="str">
        <f t="shared" si="23"/>
        <v>ASR_COMP</v>
      </c>
      <c r="T364" s="957">
        <f t="shared" si="24"/>
        <v>44682</v>
      </c>
      <c r="U364" t="str">
        <f t="shared" si="25"/>
        <v>Unaudited</v>
      </c>
    </row>
    <row r="365" spans="1:21" x14ac:dyDescent="0.25">
      <c r="A365" t="s">
        <v>440</v>
      </c>
      <c r="B365" t="s">
        <v>1388</v>
      </c>
      <c r="C365" t="s">
        <v>1389</v>
      </c>
      <c r="D365" s="15">
        <v>1900</v>
      </c>
      <c r="E365" s="121">
        <v>1</v>
      </c>
      <c r="F365" t="s">
        <v>443</v>
      </c>
      <c r="G365" s="121">
        <v>274</v>
      </c>
      <c r="H365" t="s">
        <v>383</v>
      </c>
      <c r="I365" t="s">
        <v>491</v>
      </c>
      <c r="J365" t="s">
        <v>439</v>
      </c>
      <c r="K365" t="s">
        <v>439</v>
      </c>
      <c r="L365" s="756" t="s">
        <v>85</v>
      </c>
      <c r="M365" t="s">
        <v>328</v>
      </c>
      <c r="N365" s="679">
        <f t="shared" ca="1" si="22"/>
        <v>0</v>
      </c>
      <c r="O365" s="679">
        <f t="shared" ca="1" si="22"/>
        <v>0</v>
      </c>
      <c r="P365" s="679">
        <f t="shared" ca="1" si="22"/>
        <v>0</v>
      </c>
      <c r="Q365" s="679">
        <f t="shared" ca="1" si="22"/>
        <v>0</v>
      </c>
      <c r="R365" s="679">
        <f t="shared" ca="1" si="22"/>
        <v>0</v>
      </c>
      <c r="S365" t="str">
        <f t="shared" si="23"/>
        <v>ASR_COMP</v>
      </c>
      <c r="T365" s="957">
        <f t="shared" si="24"/>
        <v>44682</v>
      </c>
      <c r="U365" t="str">
        <f t="shared" si="25"/>
        <v>Unaudited</v>
      </c>
    </row>
    <row r="366" spans="1:21" x14ac:dyDescent="0.25">
      <c r="A366" t="s">
        <v>440</v>
      </c>
      <c r="B366" t="s">
        <v>1388</v>
      </c>
      <c r="C366" t="s">
        <v>1389</v>
      </c>
      <c r="D366" s="15">
        <v>1900</v>
      </c>
      <c r="E366" s="121">
        <v>1</v>
      </c>
      <c r="F366" t="s">
        <v>443</v>
      </c>
      <c r="G366" s="121">
        <v>274</v>
      </c>
      <c r="H366" t="s">
        <v>383</v>
      </c>
      <c r="I366" t="s">
        <v>491</v>
      </c>
      <c r="J366" t="s">
        <v>439</v>
      </c>
      <c r="K366" t="s">
        <v>439</v>
      </c>
      <c r="L366" s="756" t="s">
        <v>86</v>
      </c>
      <c r="M366" t="s">
        <v>497</v>
      </c>
      <c r="N366" s="679">
        <f t="shared" ca="1" si="22"/>
        <v>0</v>
      </c>
      <c r="O366" s="679">
        <f t="shared" ca="1" si="22"/>
        <v>0</v>
      </c>
      <c r="P366" s="679">
        <f t="shared" ca="1" si="22"/>
        <v>0</v>
      </c>
      <c r="Q366" s="679">
        <f t="shared" ca="1" si="22"/>
        <v>0</v>
      </c>
      <c r="R366" s="679">
        <f t="shared" ca="1" si="22"/>
        <v>0</v>
      </c>
      <c r="S366" t="str">
        <f t="shared" si="23"/>
        <v>ASR_COMP</v>
      </c>
      <c r="T366" s="957">
        <f t="shared" si="24"/>
        <v>44682</v>
      </c>
      <c r="U366" t="str">
        <f t="shared" si="25"/>
        <v>Unaudited</v>
      </c>
    </row>
    <row r="367" spans="1:21" x14ac:dyDescent="0.25">
      <c r="A367" t="s">
        <v>440</v>
      </c>
      <c r="B367" t="s">
        <v>1388</v>
      </c>
      <c r="C367" t="s">
        <v>1389</v>
      </c>
      <c r="D367" s="15">
        <v>1900</v>
      </c>
      <c r="E367" s="121">
        <v>1</v>
      </c>
      <c r="F367" t="s">
        <v>443</v>
      </c>
      <c r="G367" s="121">
        <v>274</v>
      </c>
      <c r="H367" t="s">
        <v>383</v>
      </c>
      <c r="I367" t="s">
        <v>491</v>
      </c>
      <c r="J367" t="s">
        <v>439</v>
      </c>
      <c r="K367" t="s">
        <v>439</v>
      </c>
      <c r="L367" s="756" t="s">
        <v>87</v>
      </c>
      <c r="M367" t="s">
        <v>498</v>
      </c>
      <c r="N367" s="679">
        <f t="shared" ca="1" si="22"/>
        <v>0</v>
      </c>
      <c r="O367" s="679">
        <f t="shared" ca="1" si="22"/>
        <v>0</v>
      </c>
      <c r="P367" s="679">
        <f t="shared" ca="1" si="22"/>
        <v>0</v>
      </c>
      <c r="Q367" s="679">
        <f t="shared" ca="1" si="22"/>
        <v>0</v>
      </c>
      <c r="R367" s="679">
        <f t="shared" ca="1" si="22"/>
        <v>0</v>
      </c>
      <c r="S367" t="str">
        <f t="shared" si="23"/>
        <v>ASR_COMP</v>
      </c>
      <c r="T367" s="957">
        <f t="shared" si="24"/>
        <v>44682</v>
      </c>
      <c r="U367" t="str">
        <f t="shared" si="25"/>
        <v>Unaudited</v>
      </c>
    </row>
    <row r="368" spans="1:21" x14ac:dyDescent="0.25">
      <c r="A368" t="s">
        <v>440</v>
      </c>
      <c r="B368" t="s">
        <v>1388</v>
      </c>
      <c r="C368" t="s">
        <v>1389</v>
      </c>
      <c r="D368" s="15">
        <v>1900</v>
      </c>
      <c r="E368" s="121">
        <v>1</v>
      </c>
      <c r="F368" t="s">
        <v>443</v>
      </c>
      <c r="G368" s="121">
        <v>274</v>
      </c>
      <c r="H368" t="s">
        <v>383</v>
      </c>
      <c r="I368" t="s">
        <v>491</v>
      </c>
      <c r="J368" t="s">
        <v>439</v>
      </c>
      <c r="K368" t="s">
        <v>439</v>
      </c>
      <c r="L368" s="756" t="s">
        <v>216</v>
      </c>
      <c r="M368" t="s">
        <v>499</v>
      </c>
      <c r="N368" s="679">
        <f t="shared" ca="1" si="22"/>
        <v>0</v>
      </c>
      <c r="O368" s="679">
        <f t="shared" ca="1" si="22"/>
        <v>0</v>
      </c>
      <c r="P368" s="679">
        <f t="shared" ca="1" si="22"/>
        <v>0</v>
      </c>
      <c r="Q368" s="679">
        <f t="shared" ca="1" si="22"/>
        <v>0</v>
      </c>
      <c r="R368" s="679">
        <f t="shared" ca="1" si="22"/>
        <v>0</v>
      </c>
      <c r="S368" t="str">
        <f t="shared" si="23"/>
        <v>ASR_COMP</v>
      </c>
      <c r="T368" s="957">
        <f t="shared" si="24"/>
        <v>44682</v>
      </c>
      <c r="U368" t="str">
        <f t="shared" si="25"/>
        <v>Unaudited</v>
      </c>
    </row>
    <row r="369" spans="1:21" x14ac:dyDescent="0.25">
      <c r="A369" t="s">
        <v>440</v>
      </c>
      <c r="B369" t="s">
        <v>1388</v>
      </c>
      <c r="C369" t="s">
        <v>1389</v>
      </c>
      <c r="D369" s="15">
        <v>1900</v>
      </c>
      <c r="E369" s="121">
        <v>1</v>
      </c>
      <c r="F369" t="s">
        <v>443</v>
      </c>
      <c r="G369" s="121">
        <v>274</v>
      </c>
      <c r="H369" t="s">
        <v>383</v>
      </c>
      <c r="I369" t="s">
        <v>492</v>
      </c>
      <c r="J369" t="s">
        <v>26</v>
      </c>
      <c r="K369" t="s">
        <v>26</v>
      </c>
      <c r="L369" s="756" t="s">
        <v>207</v>
      </c>
      <c r="M369" t="s">
        <v>26</v>
      </c>
      <c r="N369" s="679">
        <f t="shared" ca="1" si="22"/>
        <v>145464.97119804489</v>
      </c>
      <c r="O369" s="679">
        <f t="shared" ca="1" si="22"/>
        <v>0</v>
      </c>
      <c r="P369" s="679">
        <f t="shared" ca="1" si="22"/>
        <v>0</v>
      </c>
      <c r="Q369" s="679">
        <f t="shared" ca="1" si="22"/>
        <v>0</v>
      </c>
      <c r="R369" s="679">
        <f t="shared" ca="1" si="22"/>
        <v>0</v>
      </c>
      <c r="S369" t="str">
        <f t="shared" si="23"/>
        <v>ASR_COMP</v>
      </c>
      <c r="T369" s="957">
        <f t="shared" si="24"/>
        <v>44682</v>
      </c>
      <c r="U369" t="str">
        <f t="shared" si="25"/>
        <v>Unaudited</v>
      </c>
    </row>
    <row r="370" spans="1:21" x14ac:dyDescent="0.25">
      <c r="A370" t="s">
        <v>440</v>
      </c>
      <c r="B370" t="s">
        <v>1388</v>
      </c>
      <c r="C370" t="s">
        <v>1389</v>
      </c>
      <c r="D370" s="15">
        <v>1900</v>
      </c>
      <c r="E370" s="121">
        <v>1</v>
      </c>
      <c r="F370" t="s">
        <v>444</v>
      </c>
      <c r="G370" s="121">
        <v>366</v>
      </c>
      <c r="H370" t="s">
        <v>383</v>
      </c>
      <c r="I370" t="s">
        <v>435</v>
      </c>
      <c r="J370" t="s">
        <v>435</v>
      </c>
      <c r="K370" t="s">
        <v>435</v>
      </c>
      <c r="M370" t="s">
        <v>435</v>
      </c>
      <c r="N370" s="679">
        <f t="shared" ca="1" si="22"/>
        <v>4258</v>
      </c>
      <c r="O370" s="679">
        <f t="shared" ca="1" si="22"/>
        <v>2592</v>
      </c>
      <c r="P370" s="679">
        <f t="shared" ca="1" si="22"/>
        <v>1666</v>
      </c>
      <c r="Q370" s="679">
        <f t="shared" ca="1" si="22"/>
        <v>0</v>
      </c>
      <c r="R370" s="679">
        <f t="shared" ca="1" si="22"/>
        <v>0</v>
      </c>
      <c r="S370" t="str">
        <f t="shared" si="23"/>
        <v>ASR_COMP</v>
      </c>
      <c r="T370" s="957">
        <f t="shared" si="24"/>
        <v>44682</v>
      </c>
      <c r="U370" t="str">
        <f t="shared" si="25"/>
        <v>Unaudited</v>
      </c>
    </row>
    <row r="371" spans="1:21" x14ac:dyDescent="0.25">
      <c r="A371" t="s">
        <v>440</v>
      </c>
      <c r="B371" t="s">
        <v>1388</v>
      </c>
      <c r="C371" t="s">
        <v>1389</v>
      </c>
      <c r="D371" s="15">
        <v>1900</v>
      </c>
      <c r="E371" s="121">
        <v>1</v>
      </c>
      <c r="F371" t="s">
        <v>444</v>
      </c>
      <c r="G371" s="121">
        <v>366</v>
      </c>
      <c r="H371" t="s">
        <v>383</v>
      </c>
      <c r="I371" t="s">
        <v>490</v>
      </c>
      <c r="J371" t="s">
        <v>12</v>
      </c>
      <c r="K371" t="s">
        <v>12</v>
      </c>
      <c r="L371" s="756">
        <v>1.1000000000000001</v>
      </c>
      <c r="M371" t="s">
        <v>12</v>
      </c>
      <c r="N371" s="679">
        <f t="shared" ca="1" si="22"/>
        <v>19356511.357199993</v>
      </c>
      <c r="O371" s="679">
        <f t="shared" ca="1" si="22"/>
        <v>0</v>
      </c>
      <c r="P371" s="679">
        <f t="shared" ca="1" si="22"/>
        <v>0</v>
      </c>
      <c r="Q371" s="679">
        <f t="shared" ca="1" si="22"/>
        <v>0</v>
      </c>
      <c r="R371" s="679">
        <f t="shared" ca="1" si="22"/>
        <v>0</v>
      </c>
      <c r="S371" t="str">
        <f t="shared" si="23"/>
        <v>ASR_COMP</v>
      </c>
      <c r="T371" s="957">
        <f t="shared" si="24"/>
        <v>44682</v>
      </c>
      <c r="U371" t="str">
        <f t="shared" si="25"/>
        <v>Unaudited</v>
      </c>
    </row>
    <row r="372" spans="1:21" x14ac:dyDescent="0.25">
      <c r="A372" t="s">
        <v>440</v>
      </c>
      <c r="B372" t="s">
        <v>1388</v>
      </c>
      <c r="C372" t="s">
        <v>1389</v>
      </c>
      <c r="D372" s="15">
        <v>1900</v>
      </c>
      <c r="E372" s="121">
        <v>1</v>
      </c>
      <c r="F372" t="s">
        <v>444</v>
      </c>
      <c r="G372" s="121">
        <v>366</v>
      </c>
      <c r="H372" t="s">
        <v>383</v>
      </c>
      <c r="I372" t="s">
        <v>490</v>
      </c>
      <c r="J372" t="s">
        <v>12</v>
      </c>
      <c r="K372" t="s">
        <v>225</v>
      </c>
      <c r="L372" s="756">
        <v>1.2</v>
      </c>
      <c r="M372" t="s">
        <v>225</v>
      </c>
      <c r="N372" s="679">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9">
        <f t="shared" ca="1" si="26"/>
        <v>0</v>
      </c>
      <c r="P372" s="679">
        <f t="shared" ca="1" si="26"/>
        <v>0</v>
      </c>
      <c r="Q372" s="679">
        <f t="shared" ca="1" si="26"/>
        <v>0</v>
      </c>
      <c r="R372" s="679">
        <f t="shared" ca="1" si="26"/>
        <v>0</v>
      </c>
      <c r="S372" t="str">
        <f t="shared" si="23"/>
        <v>ASR_COMP</v>
      </c>
      <c r="T372" s="957">
        <f t="shared" si="24"/>
        <v>44682</v>
      </c>
      <c r="U372" t="str">
        <f t="shared" si="25"/>
        <v>Unaudited</v>
      </c>
    </row>
    <row r="373" spans="1:21" x14ac:dyDescent="0.25">
      <c r="A373" t="s">
        <v>440</v>
      </c>
      <c r="B373" t="s">
        <v>1388</v>
      </c>
      <c r="C373" t="s">
        <v>1389</v>
      </c>
      <c r="D373" s="15">
        <v>1900</v>
      </c>
      <c r="E373" s="121">
        <v>1</v>
      </c>
      <c r="F373" t="s">
        <v>444</v>
      </c>
      <c r="G373" s="121">
        <v>366</v>
      </c>
      <c r="H373" t="s">
        <v>383</v>
      </c>
      <c r="I373" t="s">
        <v>490</v>
      </c>
      <c r="J373" t="s">
        <v>12</v>
      </c>
      <c r="K373" t="s">
        <v>1326</v>
      </c>
      <c r="L373" s="756" t="s">
        <v>1322</v>
      </c>
      <c r="M373" t="s">
        <v>1326</v>
      </c>
      <c r="N373" s="679">
        <f t="shared" ca="1" si="26"/>
        <v>301604.73</v>
      </c>
      <c r="O373" s="679">
        <f t="shared" ca="1" si="26"/>
        <v>0</v>
      </c>
      <c r="P373" s="679">
        <f t="shared" ca="1" si="26"/>
        <v>0</v>
      </c>
      <c r="Q373" s="679">
        <f t="shared" ca="1" si="26"/>
        <v>0</v>
      </c>
      <c r="R373" s="679">
        <f t="shared" ca="1" si="26"/>
        <v>0</v>
      </c>
      <c r="S373" t="str">
        <f t="shared" si="23"/>
        <v>ASR_COMP</v>
      </c>
      <c r="T373" s="957">
        <f t="shared" si="24"/>
        <v>44682</v>
      </c>
      <c r="U373" t="str">
        <f t="shared" si="25"/>
        <v>Unaudited</v>
      </c>
    </row>
    <row r="374" spans="1:21" x14ac:dyDescent="0.25">
      <c r="A374" t="s">
        <v>440</v>
      </c>
      <c r="B374" t="s">
        <v>1388</v>
      </c>
      <c r="C374" t="s">
        <v>1389</v>
      </c>
      <c r="D374" s="15">
        <v>1900</v>
      </c>
      <c r="E374" s="121">
        <v>1</v>
      </c>
      <c r="F374" t="s">
        <v>444</v>
      </c>
      <c r="G374" s="121">
        <v>366</v>
      </c>
      <c r="H374" t="s">
        <v>383</v>
      </c>
      <c r="I374" t="s">
        <v>490</v>
      </c>
      <c r="J374" t="s">
        <v>12</v>
      </c>
      <c r="K374" t="s">
        <v>1328</v>
      </c>
      <c r="L374" s="756" t="s">
        <v>1327</v>
      </c>
      <c r="M374" t="s">
        <v>1328</v>
      </c>
      <c r="N374" s="679">
        <f t="shared" ca="1" si="26"/>
        <v>-51207.051249233336</v>
      </c>
      <c r="O374" s="679">
        <f t="shared" ca="1" si="26"/>
        <v>0</v>
      </c>
      <c r="P374" s="679">
        <f t="shared" ca="1" si="26"/>
        <v>0</v>
      </c>
      <c r="Q374" s="679">
        <f t="shared" ca="1" si="26"/>
        <v>0</v>
      </c>
      <c r="R374" s="679">
        <f t="shared" ca="1" si="26"/>
        <v>0</v>
      </c>
      <c r="S374" t="str">
        <f t="shared" si="23"/>
        <v>ASR_COMP</v>
      </c>
      <c r="T374" s="957">
        <f t="shared" si="24"/>
        <v>44682</v>
      </c>
      <c r="U374" t="str">
        <f t="shared" si="25"/>
        <v>Unaudited</v>
      </c>
    </row>
    <row r="375" spans="1:21" x14ac:dyDescent="0.25">
      <c r="A375" t="s">
        <v>440</v>
      </c>
      <c r="B375" t="s">
        <v>1388</v>
      </c>
      <c r="C375" t="s">
        <v>1389</v>
      </c>
      <c r="D375" s="15">
        <v>1900</v>
      </c>
      <c r="E375" s="121">
        <v>1</v>
      </c>
      <c r="F375" t="s">
        <v>444</v>
      </c>
      <c r="G375" s="121">
        <v>366</v>
      </c>
      <c r="H375" t="s">
        <v>383</v>
      </c>
      <c r="I375" t="s">
        <v>490</v>
      </c>
      <c r="J375" t="s">
        <v>13</v>
      </c>
      <c r="K375" t="s">
        <v>13</v>
      </c>
      <c r="L375" s="756" t="s">
        <v>63</v>
      </c>
      <c r="M375" t="s">
        <v>13</v>
      </c>
      <c r="N375" s="679">
        <f t="shared" ca="1" si="26"/>
        <v>0</v>
      </c>
      <c r="O375" s="679">
        <f t="shared" ca="1" si="26"/>
        <v>0</v>
      </c>
      <c r="P375" s="679">
        <f t="shared" ca="1" si="26"/>
        <v>0</v>
      </c>
      <c r="Q375" s="679">
        <f t="shared" ca="1" si="26"/>
        <v>0</v>
      </c>
      <c r="R375" s="679">
        <f t="shared" ca="1" si="26"/>
        <v>0</v>
      </c>
      <c r="S375" t="str">
        <f t="shared" si="23"/>
        <v>ASR_COMP</v>
      </c>
      <c r="T375" s="957">
        <f t="shared" si="24"/>
        <v>44682</v>
      </c>
      <c r="U375" t="str">
        <f t="shared" si="25"/>
        <v>Unaudited</v>
      </c>
    </row>
    <row r="376" spans="1:21" x14ac:dyDescent="0.25">
      <c r="A376" t="s">
        <v>440</v>
      </c>
      <c r="B376" t="s">
        <v>1388</v>
      </c>
      <c r="C376" t="s">
        <v>1389</v>
      </c>
      <c r="D376" s="15">
        <v>1900</v>
      </c>
      <c r="E376" s="121">
        <v>1</v>
      </c>
      <c r="F376" t="s">
        <v>444</v>
      </c>
      <c r="G376" s="121">
        <v>366</v>
      </c>
      <c r="H376" t="s">
        <v>383</v>
      </c>
      <c r="I376" t="s">
        <v>491</v>
      </c>
      <c r="J376" t="s">
        <v>436</v>
      </c>
      <c r="K376" t="s">
        <v>799</v>
      </c>
      <c r="L376" s="756">
        <v>2.1</v>
      </c>
      <c r="M376" t="s">
        <v>734</v>
      </c>
      <c r="N376" s="679">
        <f t="shared" ca="1" si="26"/>
        <v>64641</v>
      </c>
      <c r="O376" s="679">
        <f t="shared" ca="1" si="26"/>
        <v>61466</v>
      </c>
      <c r="P376" s="679">
        <f t="shared" ca="1" si="26"/>
        <v>3175</v>
      </c>
      <c r="Q376" s="679">
        <f t="shared" ca="1" si="26"/>
        <v>0</v>
      </c>
      <c r="R376" s="679">
        <f t="shared" ca="1" si="26"/>
        <v>0</v>
      </c>
      <c r="S376" t="str">
        <f t="shared" si="23"/>
        <v>ASR_COMP</v>
      </c>
      <c r="T376" s="957">
        <f t="shared" si="24"/>
        <v>44682</v>
      </c>
      <c r="U376" t="str">
        <f t="shared" si="25"/>
        <v>Unaudited</v>
      </c>
    </row>
    <row r="377" spans="1:21" x14ac:dyDescent="0.25">
      <c r="A377" t="s">
        <v>440</v>
      </c>
      <c r="B377" t="s">
        <v>1388</v>
      </c>
      <c r="C377" t="s">
        <v>1389</v>
      </c>
      <c r="D377" s="15">
        <v>1900</v>
      </c>
      <c r="E377" s="121">
        <v>1</v>
      </c>
      <c r="F377" t="s">
        <v>444</v>
      </c>
      <c r="G377" s="121">
        <v>366</v>
      </c>
      <c r="H377" t="s">
        <v>383</v>
      </c>
      <c r="I377" t="s">
        <v>491</v>
      </c>
      <c r="J377" t="s">
        <v>436</v>
      </c>
      <c r="K377" t="s">
        <v>799</v>
      </c>
      <c r="L377" s="756">
        <v>2.2000000000000002</v>
      </c>
      <c r="M377" t="s">
        <v>735</v>
      </c>
      <c r="N377" s="679">
        <f t="shared" ca="1" si="26"/>
        <v>378</v>
      </c>
      <c r="O377" s="679">
        <f t="shared" ca="1" si="26"/>
        <v>310</v>
      </c>
      <c r="P377" s="679">
        <f t="shared" ca="1" si="26"/>
        <v>68</v>
      </c>
      <c r="Q377" s="679">
        <f t="shared" ca="1" si="26"/>
        <v>0</v>
      </c>
      <c r="R377" s="679">
        <f t="shared" ca="1" si="26"/>
        <v>0</v>
      </c>
      <c r="S377" t="str">
        <f t="shared" si="23"/>
        <v>ASR_COMP</v>
      </c>
      <c r="T377" s="957">
        <f t="shared" si="24"/>
        <v>44682</v>
      </c>
      <c r="U377" t="str">
        <f t="shared" si="25"/>
        <v>Unaudited</v>
      </c>
    </row>
    <row r="378" spans="1:21" x14ac:dyDescent="0.25">
      <c r="A378" t="s">
        <v>440</v>
      </c>
      <c r="B378" t="s">
        <v>1388</v>
      </c>
      <c r="C378" t="s">
        <v>1389</v>
      </c>
      <c r="D378" s="15">
        <v>1900</v>
      </c>
      <c r="E378" s="121">
        <v>1</v>
      </c>
      <c r="F378" t="s">
        <v>444</v>
      </c>
      <c r="G378" s="121">
        <v>366</v>
      </c>
      <c r="H378" t="s">
        <v>383</v>
      </c>
      <c r="I378" t="s">
        <v>491</v>
      </c>
      <c r="J378" t="s">
        <v>436</v>
      </c>
      <c r="K378" t="s">
        <v>799</v>
      </c>
      <c r="L378" s="756">
        <v>2.2999999999999998</v>
      </c>
      <c r="M378" t="s">
        <v>736</v>
      </c>
      <c r="N378" s="679">
        <f t="shared" ca="1" si="26"/>
        <v>14405499.333912432</v>
      </c>
      <c r="O378" s="679">
        <f t="shared" ca="1" si="26"/>
        <v>13652900.358899768</v>
      </c>
      <c r="P378" s="679">
        <f t="shared" ca="1" si="26"/>
        <v>752598.97501266387</v>
      </c>
      <c r="Q378" s="679">
        <f t="shared" ca="1" si="26"/>
        <v>0</v>
      </c>
      <c r="R378" s="679">
        <f t="shared" ca="1" si="26"/>
        <v>0</v>
      </c>
      <c r="S378" t="str">
        <f t="shared" si="23"/>
        <v>ASR_COMP</v>
      </c>
      <c r="T378" s="957">
        <f t="shared" si="24"/>
        <v>44682</v>
      </c>
      <c r="U378" t="str">
        <f t="shared" si="25"/>
        <v>Unaudited</v>
      </c>
    </row>
    <row r="379" spans="1:21" x14ac:dyDescent="0.25">
      <c r="A379" t="s">
        <v>440</v>
      </c>
      <c r="B379" t="s">
        <v>1388</v>
      </c>
      <c r="C379" t="s">
        <v>1389</v>
      </c>
      <c r="D379" s="15">
        <v>1900</v>
      </c>
      <c r="E379" s="121">
        <v>1</v>
      </c>
      <c r="F379" t="s">
        <v>444</v>
      </c>
      <c r="G379" s="121">
        <v>366</v>
      </c>
      <c r="H379" t="s">
        <v>383</v>
      </c>
      <c r="I379" t="s">
        <v>491</v>
      </c>
      <c r="J379" t="s">
        <v>436</v>
      </c>
      <c r="K379" t="s">
        <v>799</v>
      </c>
      <c r="L379" s="756">
        <v>2.4</v>
      </c>
      <c r="M379" t="s">
        <v>737</v>
      </c>
      <c r="N379" s="679">
        <f t="shared" ca="1" si="26"/>
        <v>43409.958796663675</v>
      </c>
      <c r="O379" s="679">
        <f t="shared" ca="1" si="26"/>
        <v>37395.319159742125</v>
      </c>
      <c r="P379" s="679">
        <f t="shared" ca="1" si="26"/>
        <v>6014.6396369215481</v>
      </c>
      <c r="Q379" s="679">
        <f t="shared" ca="1" si="26"/>
        <v>0</v>
      </c>
      <c r="R379" s="679">
        <f t="shared" ca="1" si="26"/>
        <v>0</v>
      </c>
      <c r="S379" t="str">
        <f t="shared" si="23"/>
        <v>ASR_COMP</v>
      </c>
      <c r="T379" s="957">
        <f t="shared" si="24"/>
        <v>44682</v>
      </c>
      <c r="U379" t="str">
        <f t="shared" si="25"/>
        <v>Unaudited</v>
      </c>
    </row>
    <row r="380" spans="1:21" x14ac:dyDescent="0.25">
      <c r="A380" t="s">
        <v>440</v>
      </c>
      <c r="B380" t="s">
        <v>1388</v>
      </c>
      <c r="C380" t="s">
        <v>1389</v>
      </c>
      <c r="D380" s="15">
        <v>1900</v>
      </c>
      <c r="E380" s="121">
        <v>1</v>
      </c>
      <c r="F380" t="s">
        <v>444</v>
      </c>
      <c r="G380" s="121">
        <v>366</v>
      </c>
      <c r="H380" t="s">
        <v>383</v>
      </c>
      <c r="I380" t="s">
        <v>491</v>
      </c>
      <c r="J380" t="s">
        <v>436</v>
      </c>
      <c r="K380" t="s">
        <v>799</v>
      </c>
      <c r="L380" s="756">
        <v>2.5</v>
      </c>
      <c r="M380" t="s">
        <v>779</v>
      </c>
      <c r="N380" s="679">
        <f t="shared" ca="1" si="26"/>
        <v>5107</v>
      </c>
      <c r="O380" s="679">
        <f t="shared" ca="1" si="26"/>
        <v>4677</v>
      </c>
      <c r="P380" s="679">
        <f t="shared" ca="1" si="26"/>
        <v>430</v>
      </c>
      <c r="Q380" s="679">
        <f t="shared" ca="1" si="26"/>
        <v>0</v>
      </c>
      <c r="R380" s="679">
        <f t="shared" ca="1" si="26"/>
        <v>0</v>
      </c>
      <c r="S380" t="str">
        <f t="shared" si="23"/>
        <v>ASR_COMP</v>
      </c>
      <c r="T380" s="957">
        <f t="shared" si="24"/>
        <v>44682</v>
      </c>
      <c r="U380" t="str">
        <f t="shared" si="25"/>
        <v>Unaudited</v>
      </c>
    </row>
    <row r="381" spans="1:21" x14ac:dyDescent="0.25">
      <c r="A381" t="s">
        <v>440</v>
      </c>
      <c r="B381" t="s">
        <v>1388</v>
      </c>
      <c r="C381" t="s">
        <v>1389</v>
      </c>
      <c r="D381" s="15">
        <v>1900</v>
      </c>
      <c r="E381" s="121">
        <v>1</v>
      </c>
      <c r="F381" t="s">
        <v>444</v>
      </c>
      <c r="G381" s="121">
        <v>366</v>
      </c>
      <c r="H381" t="s">
        <v>383</v>
      </c>
      <c r="I381" t="s">
        <v>491</v>
      </c>
      <c r="J381" t="s">
        <v>436</v>
      </c>
      <c r="K381" t="s">
        <v>799</v>
      </c>
      <c r="L381" s="756">
        <v>2.6</v>
      </c>
      <c r="M381" t="s">
        <v>189</v>
      </c>
      <c r="N381" s="679">
        <f t="shared" ca="1" si="26"/>
        <v>1043190.2318089694</v>
      </c>
      <c r="O381" s="679">
        <f t="shared" ca="1" si="26"/>
        <v>917444.43704223668</v>
      </c>
      <c r="P381" s="679">
        <f t="shared" ca="1" si="26"/>
        <v>125745.7947667327</v>
      </c>
      <c r="Q381" s="679">
        <f t="shared" ca="1" si="26"/>
        <v>0</v>
      </c>
      <c r="R381" s="679">
        <f t="shared" ca="1" si="26"/>
        <v>0</v>
      </c>
      <c r="S381" t="str">
        <f t="shared" si="23"/>
        <v>ASR_COMP</v>
      </c>
      <c r="T381" s="957">
        <f t="shared" si="24"/>
        <v>44682</v>
      </c>
      <c r="U381" t="str">
        <f t="shared" si="25"/>
        <v>Unaudited</v>
      </c>
    </row>
    <row r="382" spans="1:21" x14ac:dyDescent="0.25">
      <c r="A382" t="s">
        <v>440</v>
      </c>
      <c r="B382" t="s">
        <v>1388</v>
      </c>
      <c r="C382" t="s">
        <v>1389</v>
      </c>
      <c r="D382" s="15">
        <v>1900</v>
      </c>
      <c r="E382" s="121">
        <v>1</v>
      </c>
      <c r="F382" t="s">
        <v>444</v>
      </c>
      <c r="G382" s="121">
        <v>366</v>
      </c>
      <c r="H382" t="s">
        <v>383</v>
      </c>
      <c r="I382" t="s">
        <v>491</v>
      </c>
      <c r="J382" t="s">
        <v>436</v>
      </c>
      <c r="K382" t="s">
        <v>799</v>
      </c>
      <c r="L382" s="756">
        <v>2.7</v>
      </c>
      <c r="M382" t="s">
        <v>800</v>
      </c>
      <c r="N382" s="679">
        <f t="shared" ca="1" si="26"/>
        <v>1160640.1054412355</v>
      </c>
      <c r="O382" s="679">
        <f t="shared" ca="1" si="26"/>
        <v>1094385.4963375134</v>
      </c>
      <c r="P382" s="679">
        <f t="shared" ca="1" si="26"/>
        <v>66254.609103722149</v>
      </c>
      <c r="Q382" s="679">
        <f t="shared" ca="1" si="26"/>
        <v>0</v>
      </c>
      <c r="R382" s="679">
        <f t="shared" ca="1" si="26"/>
        <v>0</v>
      </c>
      <c r="S382" t="str">
        <f t="shared" si="23"/>
        <v>ASR_COMP</v>
      </c>
      <c r="T382" s="957">
        <f t="shared" si="24"/>
        <v>44682</v>
      </c>
      <c r="U382" t="str">
        <f t="shared" si="25"/>
        <v>Unaudited</v>
      </c>
    </row>
    <row r="383" spans="1:21" x14ac:dyDescent="0.25">
      <c r="A383" t="s">
        <v>440</v>
      </c>
      <c r="B383" t="s">
        <v>1388</v>
      </c>
      <c r="C383" t="s">
        <v>1389</v>
      </c>
      <c r="D383" s="15">
        <v>1900</v>
      </c>
      <c r="E383" s="121">
        <v>1</v>
      </c>
      <c r="F383" t="s">
        <v>444</v>
      </c>
      <c r="G383" s="121">
        <v>366</v>
      </c>
      <c r="H383" t="s">
        <v>383</v>
      </c>
      <c r="I383" t="s">
        <v>491</v>
      </c>
      <c r="J383" t="s">
        <v>436</v>
      </c>
      <c r="K383" t="s">
        <v>799</v>
      </c>
      <c r="L383" s="756">
        <v>2.8</v>
      </c>
      <c r="M383" t="s">
        <v>801</v>
      </c>
      <c r="N383" s="679">
        <f t="shared" ca="1" si="26"/>
        <v>0</v>
      </c>
      <c r="O383" s="679">
        <f t="shared" ca="1" si="26"/>
        <v>0</v>
      </c>
      <c r="P383" s="679">
        <f t="shared" ca="1" si="26"/>
        <v>0</v>
      </c>
      <c r="Q383" s="679">
        <f t="shared" ca="1" si="26"/>
        <v>0</v>
      </c>
      <c r="R383" s="679">
        <f t="shared" ca="1" si="26"/>
        <v>0</v>
      </c>
      <c r="S383" t="str">
        <f t="shared" si="23"/>
        <v>ASR_COMP</v>
      </c>
      <c r="T383" s="957">
        <f t="shared" si="24"/>
        <v>44682</v>
      </c>
      <c r="U383" t="str">
        <f t="shared" si="25"/>
        <v>Unaudited</v>
      </c>
    </row>
    <row r="384" spans="1:21" x14ac:dyDescent="0.25">
      <c r="A384" t="s">
        <v>440</v>
      </c>
      <c r="B384" t="s">
        <v>1388</v>
      </c>
      <c r="C384" t="s">
        <v>1389</v>
      </c>
      <c r="D384" s="15">
        <v>1900</v>
      </c>
      <c r="E384" s="121">
        <v>1</v>
      </c>
      <c r="F384" t="s">
        <v>444</v>
      </c>
      <c r="G384" s="121">
        <v>366</v>
      </c>
      <c r="H384" t="s">
        <v>383</v>
      </c>
      <c r="I384" t="s">
        <v>491</v>
      </c>
      <c r="J384" t="s">
        <v>436</v>
      </c>
      <c r="K384" t="s">
        <v>799</v>
      </c>
      <c r="L384" s="756">
        <v>2.9</v>
      </c>
      <c r="M384" t="s">
        <v>782</v>
      </c>
      <c r="N384" s="679">
        <f t="shared" ca="1" si="26"/>
        <v>0</v>
      </c>
      <c r="O384" s="679">
        <f t="shared" ca="1" si="26"/>
        <v>0</v>
      </c>
      <c r="P384" s="679">
        <f t="shared" ca="1" si="26"/>
        <v>0</v>
      </c>
      <c r="Q384" s="679">
        <f t="shared" ca="1" si="26"/>
        <v>0</v>
      </c>
      <c r="R384" s="679">
        <f t="shared" ca="1" si="26"/>
        <v>0</v>
      </c>
      <c r="S384" t="str">
        <f t="shared" si="23"/>
        <v>ASR_COMP</v>
      </c>
      <c r="T384" s="957">
        <f t="shared" si="24"/>
        <v>44682</v>
      </c>
      <c r="U384" t="str">
        <f t="shared" si="25"/>
        <v>Unaudited</v>
      </c>
    </row>
    <row r="385" spans="1:21" x14ac:dyDescent="0.25">
      <c r="A385" t="s">
        <v>440</v>
      </c>
      <c r="B385" t="s">
        <v>1388</v>
      </c>
      <c r="C385" t="s">
        <v>1389</v>
      </c>
      <c r="D385" s="15">
        <v>1900</v>
      </c>
      <c r="E385" s="121">
        <v>1</v>
      </c>
      <c r="F385" t="s">
        <v>444</v>
      </c>
      <c r="G385" s="121">
        <v>366</v>
      </c>
      <c r="H385" t="s">
        <v>383</v>
      </c>
      <c r="I385" t="s">
        <v>491</v>
      </c>
      <c r="J385" t="s">
        <v>436</v>
      </c>
      <c r="K385" t="s">
        <v>226</v>
      </c>
      <c r="L385" s="756">
        <v>2.11</v>
      </c>
      <c r="M385" t="s">
        <v>231</v>
      </c>
      <c r="N385" s="679">
        <f t="shared" ca="1" si="26"/>
        <v>429826.16160190781</v>
      </c>
      <c r="O385" s="679">
        <f t="shared" ca="1" si="26"/>
        <v>76772.866988110385</v>
      </c>
      <c r="P385" s="679">
        <f t="shared" ca="1" si="26"/>
        <v>353053.29461379739</v>
      </c>
      <c r="Q385" s="679">
        <f t="shared" ca="1" si="26"/>
        <v>0</v>
      </c>
      <c r="R385" s="679">
        <f t="shared" ca="1" si="26"/>
        <v>0</v>
      </c>
      <c r="S385" t="str">
        <f t="shared" si="23"/>
        <v>ASR_COMP</v>
      </c>
      <c r="T385" s="957">
        <f t="shared" si="24"/>
        <v>44682</v>
      </c>
      <c r="U385" t="str">
        <f t="shared" si="25"/>
        <v>Unaudited</v>
      </c>
    </row>
    <row r="386" spans="1:21" x14ac:dyDescent="0.25">
      <c r="A386" t="s">
        <v>440</v>
      </c>
      <c r="B386" t="s">
        <v>1388</v>
      </c>
      <c r="C386" t="s">
        <v>1389</v>
      </c>
      <c r="D386" s="15">
        <v>1900</v>
      </c>
      <c r="E386" s="121">
        <v>1</v>
      </c>
      <c r="F386" t="s">
        <v>444</v>
      </c>
      <c r="G386" s="121">
        <v>366</v>
      </c>
      <c r="H386" t="s">
        <v>383</v>
      </c>
      <c r="I386" t="s">
        <v>491</v>
      </c>
      <c r="J386" t="s">
        <v>436</v>
      </c>
      <c r="K386" t="s">
        <v>226</v>
      </c>
      <c r="L386" s="756">
        <v>2.12</v>
      </c>
      <c r="M386" t="s">
        <v>557</v>
      </c>
      <c r="N386" s="679">
        <f t="shared" ca="1" si="26"/>
        <v>1226140.522588907</v>
      </c>
      <c r="O386" s="679">
        <f t="shared" ca="1" si="26"/>
        <v>31450.448975453728</v>
      </c>
      <c r="P386" s="679">
        <f t="shared" ca="1" si="26"/>
        <v>1194690.0736134534</v>
      </c>
      <c r="Q386" s="679">
        <f t="shared" ca="1" si="26"/>
        <v>0</v>
      </c>
      <c r="R386" s="679">
        <f t="shared" ca="1" si="26"/>
        <v>0</v>
      </c>
      <c r="S386" t="str">
        <f t="shared" ref="S386:S449" si="27">file_name</f>
        <v>ASR_COMP</v>
      </c>
      <c r="T386" s="957">
        <f t="shared" ref="T386:T449" si="28">file_date</f>
        <v>44682</v>
      </c>
      <c r="U386" t="str">
        <f t="shared" ref="U386:U449" si="29">status</f>
        <v>Unaudited</v>
      </c>
    </row>
    <row r="387" spans="1:21" x14ac:dyDescent="0.25">
      <c r="A387" t="s">
        <v>440</v>
      </c>
      <c r="B387" t="s">
        <v>1388</v>
      </c>
      <c r="C387" t="s">
        <v>1389</v>
      </c>
      <c r="D387" s="15">
        <v>1900</v>
      </c>
      <c r="E387" s="121">
        <v>1</v>
      </c>
      <c r="F387" t="s">
        <v>444</v>
      </c>
      <c r="G387" s="121">
        <v>366</v>
      </c>
      <c r="H387" t="s">
        <v>383</v>
      </c>
      <c r="I387" t="s">
        <v>491</v>
      </c>
      <c r="J387" t="s">
        <v>436</v>
      </c>
      <c r="K387" t="s">
        <v>226</v>
      </c>
      <c r="L387" s="756">
        <v>2.13</v>
      </c>
      <c r="M387" t="s">
        <v>232</v>
      </c>
      <c r="N387" s="679">
        <f t="shared" ca="1" si="26"/>
        <v>99972.631717077282</v>
      </c>
      <c r="O387" s="679">
        <f t="shared" ca="1" si="26"/>
        <v>6783.4804476413501</v>
      </c>
      <c r="P387" s="679">
        <f t="shared" ca="1" si="26"/>
        <v>93189.151269435926</v>
      </c>
      <c r="Q387" s="679">
        <f t="shared" ca="1" si="26"/>
        <v>0</v>
      </c>
      <c r="R387" s="679">
        <f t="shared" ca="1" si="26"/>
        <v>0</v>
      </c>
      <c r="S387" t="str">
        <f t="shared" si="27"/>
        <v>ASR_COMP</v>
      </c>
      <c r="T387" s="957">
        <f t="shared" si="28"/>
        <v>44682</v>
      </c>
      <c r="U387" t="str">
        <f t="shared" si="29"/>
        <v>Unaudited</v>
      </c>
    </row>
    <row r="388" spans="1:21" x14ac:dyDescent="0.25">
      <c r="A388" t="s">
        <v>440</v>
      </c>
      <c r="B388" t="s">
        <v>1388</v>
      </c>
      <c r="C388" t="s">
        <v>1389</v>
      </c>
      <c r="D388" s="15">
        <v>1900</v>
      </c>
      <c r="E388" s="121">
        <v>1</v>
      </c>
      <c r="F388" t="s">
        <v>444</v>
      </c>
      <c r="G388" s="121">
        <v>366</v>
      </c>
      <c r="H388" t="s">
        <v>383</v>
      </c>
      <c r="I388" t="s">
        <v>491</v>
      </c>
      <c r="J388" t="s">
        <v>436</v>
      </c>
      <c r="K388" t="s">
        <v>226</v>
      </c>
      <c r="L388" s="756">
        <v>2.14</v>
      </c>
      <c r="M388" t="s">
        <v>561</v>
      </c>
      <c r="N388" s="679">
        <f t="shared" ca="1" si="26"/>
        <v>113975.7489674738</v>
      </c>
      <c r="O388" s="679">
        <f t="shared" ca="1" si="26"/>
        <v>103887.85235352239</v>
      </c>
      <c r="P388" s="679">
        <f t="shared" ca="1" si="26"/>
        <v>10087.896613951414</v>
      </c>
      <c r="Q388" s="679">
        <f t="shared" ca="1" si="26"/>
        <v>0</v>
      </c>
      <c r="R388" s="679">
        <f t="shared" ca="1" si="26"/>
        <v>0</v>
      </c>
      <c r="S388" t="str">
        <f t="shared" si="27"/>
        <v>ASR_COMP</v>
      </c>
      <c r="T388" s="957">
        <f t="shared" si="28"/>
        <v>44682</v>
      </c>
      <c r="U388" t="str">
        <f t="shared" si="29"/>
        <v>Unaudited</v>
      </c>
    </row>
    <row r="389" spans="1:21" x14ac:dyDescent="0.25">
      <c r="A389" t="s">
        <v>440</v>
      </c>
      <c r="B389" t="s">
        <v>1388</v>
      </c>
      <c r="C389" t="s">
        <v>1389</v>
      </c>
      <c r="D389" s="15">
        <v>1900</v>
      </c>
      <c r="E389" s="121">
        <v>1</v>
      </c>
      <c r="F389" t="s">
        <v>444</v>
      </c>
      <c r="G389" s="121">
        <v>366</v>
      </c>
      <c r="H389" t="s">
        <v>383</v>
      </c>
      <c r="I389" t="s">
        <v>491</v>
      </c>
      <c r="J389" t="s">
        <v>436</v>
      </c>
      <c r="K389" t="s">
        <v>226</v>
      </c>
      <c r="L389" s="756">
        <v>2.15</v>
      </c>
      <c r="M389" t="s">
        <v>20</v>
      </c>
      <c r="N389" s="679">
        <f t="shared" ca="1" si="26"/>
        <v>95598.604435948568</v>
      </c>
      <c r="O389" s="679">
        <f t="shared" ca="1" si="26"/>
        <v>56931.04836109664</v>
      </c>
      <c r="P389" s="679">
        <f t="shared" ca="1" si="26"/>
        <v>38667.556074851935</v>
      </c>
      <c r="Q389" s="679">
        <f t="shared" ca="1" si="26"/>
        <v>0</v>
      </c>
      <c r="R389" s="679">
        <f t="shared" ca="1" si="26"/>
        <v>0</v>
      </c>
      <c r="S389" t="str">
        <f t="shared" si="27"/>
        <v>ASR_COMP</v>
      </c>
      <c r="T389" s="957">
        <f t="shared" si="28"/>
        <v>44682</v>
      </c>
      <c r="U389" t="str">
        <f t="shared" si="29"/>
        <v>Unaudited</v>
      </c>
    </row>
    <row r="390" spans="1:21" x14ac:dyDescent="0.25">
      <c r="A390" t="s">
        <v>440</v>
      </c>
      <c r="B390" t="s">
        <v>1388</v>
      </c>
      <c r="C390" t="s">
        <v>1389</v>
      </c>
      <c r="D390" s="15">
        <v>1900</v>
      </c>
      <c r="E390" s="121">
        <v>1</v>
      </c>
      <c r="F390" t="s">
        <v>444</v>
      </c>
      <c r="G390" s="121">
        <v>366</v>
      </c>
      <c r="H390" t="s">
        <v>383</v>
      </c>
      <c r="I390" t="s">
        <v>491</v>
      </c>
      <c r="J390" t="s">
        <v>436</v>
      </c>
      <c r="K390" t="s">
        <v>226</v>
      </c>
      <c r="L390" s="756">
        <v>2.16</v>
      </c>
      <c r="M390" t="s">
        <v>802</v>
      </c>
      <c r="N390" s="679">
        <f t="shared" ca="1" si="26"/>
        <v>767128.720206253</v>
      </c>
      <c r="O390" s="679">
        <f t="shared" ca="1" si="26"/>
        <v>459476.51487479039</v>
      </c>
      <c r="P390" s="679">
        <f t="shared" ca="1" si="26"/>
        <v>307652.20533146255</v>
      </c>
      <c r="Q390" s="679">
        <f t="shared" ca="1" si="26"/>
        <v>0</v>
      </c>
      <c r="R390" s="679">
        <f t="shared" ca="1" si="26"/>
        <v>0</v>
      </c>
      <c r="S390" t="str">
        <f t="shared" si="27"/>
        <v>ASR_COMP</v>
      </c>
      <c r="T390" s="957">
        <f t="shared" si="28"/>
        <v>44682</v>
      </c>
      <c r="U390" t="str">
        <f t="shared" si="29"/>
        <v>Unaudited</v>
      </c>
    </row>
    <row r="391" spans="1:21" x14ac:dyDescent="0.25">
      <c r="A391" t="s">
        <v>440</v>
      </c>
      <c r="B391" t="s">
        <v>1388</v>
      </c>
      <c r="C391" t="s">
        <v>1389</v>
      </c>
      <c r="D391" s="15">
        <v>1900</v>
      </c>
      <c r="E391" s="121">
        <v>1</v>
      </c>
      <c r="F391" t="s">
        <v>444</v>
      </c>
      <c r="G391" s="121">
        <v>366</v>
      </c>
      <c r="H391" t="s">
        <v>383</v>
      </c>
      <c r="I391" t="s">
        <v>491</v>
      </c>
      <c r="J391" t="s">
        <v>436</v>
      </c>
      <c r="K391" t="s">
        <v>226</v>
      </c>
      <c r="L391" s="756">
        <v>2.17</v>
      </c>
      <c r="M391" t="s">
        <v>1055</v>
      </c>
      <c r="N391" s="679">
        <f t="shared" ca="1" si="26"/>
        <v>0</v>
      </c>
      <c r="O391" s="679">
        <f t="shared" ca="1" si="26"/>
        <v>0</v>
      </c>
      <c r="P391" s="679">
        <f t="shared" ca="1" si="26"/>
        <v>0</v>
      </c>
      <c r="Q391" s="679">
        <f t="shared" ca="1" si="26"/>
        <v>0</v>
      </c>
      <c r="R391" s="679">
        <f t="shared" ca="1" si="26"/>
        <v>0</v>
      </c>
      <c r="S391" t="str">
        <f t="shared" si="27"/>
        <v>ASR_COMP</v>
      </c>
      <c r="T391" s="957">
        <f t="shared" si="28"/>
        <v>44682</v>
      </c>
      <c r="U391" t="str">
        <f t="shared" si="29"/>
        <v>Unaudited</v>
      </c>
    </row>
    <row r="392" spans="1:21" x14ac:dyDescent="0.25">
      <c r="A392" t="s">
        <v>440</v>
      </c>
      <c r="B392" t="s">
        <v>1388</v>
      </c>
      <c r="C392" t="s">
        <v>1389</v>
      </c>
      <c r="D392" s="15">
        <v>1900</v>
      </c>
      <c r="E392" s="121">
        <v>1</v>
      </c>
      <c r="F392" t="s">
        <v>444</v>
      </c>
      <c r="G392" s="121">
        <v>366</v>
      </c>
      <c r="H392" t="s">
        <v>383</v>
      </c>
      <c r="I392" t="s">
        <v>491</v>
      </c>
      <c r="J392" t="s">
        <v>436</v>
      </c>
      <c r="K392" t="s">
        <v>226</v>
      </c>
      <c r="L392" s="756">
        <v>2.1800000000000002</v>
      </c>
      <c r="M392" t="s">
        <v>653</v>
      </c>
      <c r="N392" s="679">
        <f t="shared" ca="1" si="26"/>
        <v>161135.98769203344</v>
      </c>
      <c r="O392" s="679">
        <f t="shared" ca="1" si="26"/>
        <v>33761.778656482536</v>
      </c>
      <c r="P392" s="679">
        <f t="shared" ca="1" si="26"/>
        <v>127374.2090355509</v>
      </c>
      <c r="Q392" s="679">
        <f t="shared" ca="1" si="26"/>
        <v>0</v>
      </c>
      <c r="R392" s="679">
        <f t="shared" ca="1" si="26"/>
        <v>0</v>
      </c>
      <c r="S392" t="str">
        <f t="shared" si="27"/>
        <v>ASR_COMP</v>
      </c>
      <c r="T392" s="957">
        <f t="shared" si="28"/>
        <v>44682</v>
      </c>
      <c r="U392" t="str">
        <f t="shared" si="29"/>
        <v>Unaudited</v>
      </c>
    </row>
    <row r="393" spans="1:21" x14ac:dyDescent="0.25">
      <c r="A393" t="s">
        <v>440</v>
      </c>
      <c r="B393" t="s">
        <v>1388</v>
      </c>
      <c r="C393" t="s">
        <v>1389</v>
      </c>
      <c r="D393" s="15">
        <v>1900</v>
      </c>
      <c r="E393" s="121">
        <v>1</v>
      </c>
      <c r="F393" t="s">
        <v>444</v>
      </c>
      <c r="G393" s="121">
        <v>366</v>
      </c>
      <c r="H393" t="s">
        <v>383</v>
      </c>
      <c r="I393" t="s">
        <v>491</v>
      </c>
      <c r="J393" t="s">
        <v>436</v>
      </c>
      <c r="K393" t="s">
        <v>226</v>
      </c>
      <c r="L393" s="756">
        <v>2.19</v>
      </c>
      <c r="M393" t="s">
        <v>221</v>
      </c>
      <c r="N393" s="679">
        <f t="shared" ca="1" si="26"/>
        <v>0</v>
      </c>
      <c r="O393" s="679">
        <f t="shared" ca="1" si="26"/>
        <v>0</v>
      </c>
      <c r="P393" s="679">
        <f t="shared" ca="1" si="26"/>
        <v>0</v>
      </c>
      <c r="Q393" s="679">
        <f t="shared" ca="1" si="26"/>
        <v>0</v>
      </c>
      <c r="R393" s="679">
        <f t="shared" ca="1" si="26"/>
        <v>0</v>
      </c>
      <c r="S393" t="str">
        <f t="shared" si="27"/>
        <v>ASR_COMP</v>
      </c>
      <c r="T393" s="957">
        <f t="shared" si="28"/>
        <v>44682</v>
      </c>
      <c r="U393" t="str">
        <f t="shared" si="29"/>
        <v>Unaudited</v>
      </c>
    </row>
    <row r="394" spans="1:21" x14ac:dyDescent="0.25">
      <c r="A394" t="s">
        <v>440</v>
      </c>
      <c r="B394" t="s">
        <v>1388</v>
      </c>
      <c r="C394" t="s">
        <v>1389</v>
      </c>
      <c r="D394" s="15">
        <v>1900</v>
      </c>
      <c r="E394" s="121">
        <v>1</v>
      </c>
      <c r="F394" t="s">
        <v>444</v>
      </c>
      <c r="G394" s="121">
        <v>366</v>
      </c>
      <c r="H394" t="s">
        <v>383</v>
      </c>
      <c r="I394" t="s">
        <v>491</v>
      </c>
      <c r="J394" t="s">
        <v>436</v>
      </c>
      <c r="K394" t="s">
        <v>226</v>
      </c>
      <c r="L394" s="756" t="s">
        <v>707</v>
      </c>
      <c r="M394" t="s">
        <v>233</v>
      </c>
      <c r="N394" s="679">
        <f t="shared" ca="1" si="26"/>
        <v>166307.6156710989</v>
      </c>
      <c r="O394" s="679">
        <f t="shared" ca="1" si="26"/>
        <v>19791.463894178461</v>
      </c>
      <c r="P394" s="679">
        <f t="shared" ca="1" si="26"/>
        <v>146516.15177692045</v>
      </c>
      <c r="Q394" s="679">
        <f t="shared" ca="1" si="26"/>
        <v>0</v>
      </c>
      <c r="R394" s="679">
        <f t="shared" ca="1" si="26"/>
        <v>0</v>
      </c>
      <c r="S394" t="str">
        <f t="shared" si="27"/>
        <v>ASR_COMP</v>
      </c>
      <c r="T394" s="957">
        <f t="shared" si="28"/>
        <v>44682</v>
      </c>
      <c r="U394" t="str">
        <f t="shared" si="29"/>
        <v>Unaudited</v>
      </c>
    </row>
    <row r="395" spans="1:21" x14ac:dyDescent="0.25">
      <c r="A395" t="s">
        <v>440</v>
      </c>
      <c r="B395" t="s">
        <v>1388</v>
      </c>
      <c r="C395" t="s">
        <v>1389</v>
      </c>
      <c r="D395" s="15">
        <v>1900</v>
      </c>
      <c r="E395" s="121">
        <v>1</v>
      </c>
      <c r="F395" t="s">
        <v>444</v>
      </c>
      <c r="G395" s="121">
        <v>366</v>
      </c>
      <c r="H395" t="s">
        <v>383</v>
      </c>
      <c r="I395" t="s">
        <v>491</v>
      </c>
      <c r="J395" t="s">
        <v>436</v>
      </c>
      <c r="K395" t="s">
        <v>226</v>
      </c>
      <c r="L395" s="756">
        <v>2.21</v>
      </c>
      <c r="M395" t="s">
        <v>469</v>
      </c>
      <c r="N395" s="679">
        <f t="shared" ca="1" si="26"/>
        <v>5858.322821106538</v>
      </c>
      <c r="O395" s="679">
        <f t="shared" ca="1" si="26"/>
        <v>3524.7170500433531</v>
      </c>
      <c r="P395" s="679">
        <f t="shared" ca="1" si="26"/>
        <v>2333.6057710631853</v>
      </c>
      <c r="Q395" s="679">
        <f t="shared" ca="1" si="26"/>
        <v>0</v>
      </c>
      <c r="R395" s="679">
        <f t="shared" ca="1" si="26"/>
        <v>0</v>
      </c>
      <c r="S395" t="str">
        <f t="shared" si="27"/>
        <v>ASR_COMP</v>
      </c>
      <c r="T395" s="957">
        <f t="shared" si="28"/>
        <v>44682</v>
      </c>
      <c r="U395" t="str">
        <f t="shared" si="29"/>
        <v>Unaudited</v>
      </c>
    </row>
    <row r="396" spans="1:21" x14ac:dyDescent="0.25">
      <c r="A396" t="s">
        <v>440</v>
      </c>
      <c r="B396" t="s">
        <v>1388</v>
      </c>
      <c r="C396" t="s">
        <v>1389</v>
      </c>
      <c r="D396" s="15">
        <v>1900</v>
      </c>
      <c r="E396" s="121">
        <v>1</v>
      </c>
      <c r="F396" t="s">
        <v>444</v>
      </c>
      <c r="G396" s="121">
        <v>366</v>
      </c>
      <c r="H396" t="s">
        <v>383</v>
      </c>
      <c r="I396" t="s">
        <v>491</v>
      </c>
      <c r="J396" t="s">
        <v>436</v>
      </c>
      <c r="K396" t="s">
        <v>6</v>
      </c>
      <c r="L396" s="756" t="s">
        <v>70</v>
      </c>
      <c r="M396" t="s">
        <v>191</v>
      </c>
      <c r="N396" s="679">
        <f t="shared" ca="1" si="26"/>
        <v>11258.609523606588</v>
      </c>
      <c r="O396" s="679">
        <f t="shared" ca="1" si="26"/>
        <v>6856.0812139906056</v>
      </c>
      <c r="P396" s="679">
        <f t="shared" ca="1" si="26"/>
        <v>4402.5283096159819</v>
      </c>
      <c r="Q396" s="679">
        <f t="shared" ca="1" si="26"/>
        <v>0</v>
      </c>
      <c r="R396" s="679">
        <f t="shared" ca="1" si="26"/>
        <v>0</v>
      </c>
      <c r="S396" t="str">
        <f t="shared" si="27"/>
        <v>ASR_COMP</v>
      </c>
      <c r="T396" s="957">
        <f t="shared" si="28"/>
        <v>44682</v>
      </c>
      <c r="U396" t="str">
        <f t="shared" si="29"/>
        <v>Unaudited</v>
      </c>
    </row>
    <row r="397" spans="1:21" x14ac:dyDescent="0.25">
      <c r="A397" t="s">
        <v>440</v>
      </c>
      <c r="B397" t="s">
        <v>1388</v>
      </c>
      <c r="C397" t="s">
        <v>1389</v>
      </c>
      <c r="D397" s="15">
        <v>1900</v>
      </c>
      <c r="E397" s="121">
        <v>1</v>
      </c>
      <c r="F397" t="s">
        <v>444</v>
      </c>
      <c r="G397" s="121">
        <v>366</v>
      </c>
      <c r="H397" t="s">
        <v>383</v>
      </c>
      <c r="I397" t="s">
        <v>491</v>
      </c>
      <c r="J397" t="s">
        <v>436</v>
      </c>
      <c r="K397" t="s">
        <v>6</v>
      </c>
      <c r="L397" s="756" t="s">
        <v>71</v>
      </c>
      <c r="M397" t="s">
        <v>234</v>
      </c>
      <c r="N397" s="679">
        <f t="shared" ca="1" si="26"/>
        <v>5116.7999999999993</v>
      </c>
      <c r="O397" s="679">
        <f t="shared" ca="1" si="26"/>
        <v>3078.5427385892112</v>
      </c>
      <c r="P397" s="679">
        <f t="shared" ca="1" si="26"/>
        <v>2038.257261410788</v>
      </c>
      <c r="Q397" s="679">
        <f t="shared" ca="1" si="26"/>
        <v>0</v>
      </c>
      <c r="R397" s="679">
        <f t="shared" ca="1" si="26"/>
        <v>0</v>
      </c>
      <c r="S397" t="str">
        <f t="shared" si="27"/>
        <v>ASR_COMP</v>
      </c>
      <c r="T397" s="957">
        <f t="shared" si="28"/>
        <v>44682</v>
      </c>
      <c r="U397" t="str">
        <f t="shared" si="29"/>
        <v>Unaudited</v>
      </c>
    </row>
    <row r="398" spans="1:21" x14ac:dyDescent="0.25">
      <c r="A398" t="s">
        <v>440</v>
      </c>
      <c r="B398" t="s">
        <v>1388</v>
      </c>
      <c r="C398" t="s">
        <v>1389</v>
      </c>
      <c r="D398" s="15">
        <v>1900</v>
      </c>
      <c r="E398" s="121">
        <v>1</v>
      </c>
      <c r="F398" t="s">
        <v>444</v>
      </c>
      <c r="G398" s="121">
        <v>366</v>
      </c>
      <c r="H398" t="s">
        <v>383</v>
      </c>
      <c r="I398" t="s">
        <v>491</v>
      </c>
      <c r="J398" t="s">
        <v>436</v>
      </c>
      <c r="K398" t="s">
        <v>6</v>
      </c>
      <c r="L398" s="756" t="s">
        <v>72</v>
      </c>
      <c r="M398" t="s">
        <v>167</v>
      </c>
      <c r="N398" s="679">
        <f t="shared" ca="1" si="26"/>
        <v>0</v>
      </c>
      <c r="O398" s="679">
        <f t="shared" ca="1" si="26"/>
        <v>0</v>
      </c>
      <c r="P398" s="679">
        <f t="shared" ca="1" si="26"/>
        <v>0</v>
      </c>
      <c r="Q398" s="679">
        <f t="shared" ca="1" si="26"/>
        <v>0</v>
      </c>
      <c r="R398" s="679">
        <f t="shared" ca="1" si="26"/>
        <v>0</v>
      </c>
      <c r="S398" t="str">
        <f t="shared" si="27"/>
        <v>ASR_COMP</v>
      </c>
      <c r="T398" s="957">
        <f t="shared" si="28"/>
        <v>44682</v>
      </c>
      <c r="U398" t="str">
        <f t="shared" si="29"/>
        <v>Unaudited</v>
      </c>
    </row>
    <row r="399" spans="1:21" x14ac:dyDescent="0.25">
      <c r="A399" t="s">
        <v>440</v>
      </c>
      <c r="B399" t="s">
        <v>1388</v>
      </c>
      <c r="C399" t="s">
        <v>1389</v>
      </c>
      <c r="D399" s="15">
        <v>1900</v>
      </c>
      <c r="E399" s="121">
        <v>1</v>
      </c>
      <c r="F399" t="s">
        <v>444</v>
      </c>
      <c r="G399" s="121">
        <v>366</v>
      </c>
      <c r="H399" t="s">
        <v>383</v>
      </c>
      <c r="I399" t="s">
        <v>491</v>
      </c>
      <c r="J399" t="s">
        <v>436</v>
      </c>
      <c r="K399" t="s">
        <v>6</v>
      </c>
      <c r="L399" s="756">
        <v>3.4</v>
      </c>
      <c r="M399" t="s">
        <v>464</v>
      </c>
      <c r="N399" s="679">
        <f t="shared" ca="1" si="26"/>
        <v>12642.467114304207</v>
      </c>
      <c r="O399" s="679">
        <f t="shared" ca="1" si="26"/>
        <v>7606.389800772773</v>
      </c>
      <c r="P399" s="679">
        <f t="shared" ca="1" si="26"/>
        <v>5036.0773135314348</v>
      </c>
      <c r="Q399" s="679">
        <f t="shared" ca="1" si="26"/>
        <v>0</v>
      </c>
      <c r="R399" s="679">
        <f t="shared" ca="1" si="26"/>
        <v>0</v>
      </c>
      <c r="S399" t="str">
        <f t="shared" si="27"/>
        <v>ASR_COMP</v>
      </c>
      <c r="T399" s="957">
        <f t="shared" si="28"/>
        <v>44682</v>
      </c>
      <c r="U399" t="str">
        <f t="shared" si="29"/>
        <v>Unaudited</v>
      </c>
    </row>
    <row r="400" spans="1:21" x14ac:dyDescent="0.25">
      <c r="A400" t="s">
        <v>440</v>
      </c>
      <c r="B400" t="s">
        <v>1388</v>
      </c>
      <c r="C400" t="s">
        <v>1389</v>
      </c>
      <c r="D400" s="15">
        <v>1900</v>
      </c>
      <c r="E400" s="121">
        <v>1</v>
      </c>
      <c r="F400" t="s">
        <v>444</v>
      </c>
      <c r="G400" s="121">
        <v>366</v>
      </c>
      <c r="H400" t="s">
        <v>383</v>
      </c>
      <c r="I400" t="s">
        <v>491</v>
      </c>
      <c r="J400" t="s">
        <v>436</v>
      </c>
      <c r="K400" t="s">
        <v>437</v>
      </c>
      <c r="L400" s="756">
        <v>4.5</v>
      </c>
      <c r="M400" t="s">
        <v>32</v>
      </c>
      <c r="N400" s="679">
        <f t="shared" ca="1" si="26"/>
        <v>0</v>
      </c>
      <c r="O400" s="679">
        <f t="shared" ca="1" si="26"/>
        <v>0</v>
      </c>
      <c r="P400" s="679">
        <f t="shared" ca="1" si="26"/>
        <v>0</v>
      </c>
      <c r="Q400" s="679">
        <f t="shared" ca="1" si="26"/>
        <v>0</v>
      </c>
      <c r="R400" s="679">
        <f t="shared" ca="1" si="26"/>
        <v>0</v>
      </c>
      <c r="S400" t="str">
        <f t="shared" si="27"/>
        <v>ASR_COMP</v>
      </c>
      <c r="T400" s="957">
        <f t="shared" si="28"/>
        <v>44682</v>
      </c>
      <c r="U400" t="str">
        <f t="shared" si="29"/>
        <v>Unaudited</v>
      </c>
    </row>
    <row r="401" spans="1:21" x14ac:dyDescent="0.25">
      <c r="A401" t="s">
        <v>440</v>
      </c>
      <c r="B401" t="s">
        <v>1388</v>
      </c>
      <c r="C401" t="s">
        <v>1389</v>
      </c>
      <c r="D401" s="15">
        <v>1900</v>
      </c>
      <c r="E401" s="121">
        <v>1</v>
      </c>
      <c r="F401" t="s">
        <v>444</v>
      </c>
      <c r="G401" s="121">
        <v>366</v>
      </c>
      <c r="H401" t="s">
        <v>383</v>
      </c>
      <c r="I401" t="s">
        <v>491</v>
      </c>
      <c r="J401" t="s">
        <v>436</v>
      </c>
      <c r="K401" t="s">
        <v>437</v>
      </c>
      <c r="L401" s="756" t="s">
        <v>947</v>
      </c>
      <c r="M401" t="s">
        <v>938</v>
      </c>
      <c r="N401" s="679">
        <f t="shared" ca="1" si="26"/>
        <v>0</v>
      </c>
      <c r="O401" s="679">
        <f t="shared" ca="1" si="26"/>
        <v>0</v>
      </c>
      <c r="P401" s="679">
        <f t="shared" ca="1" si="26"/>
        <v>0</v>
      </c>
      <c r="Q401" s="679">
        <f t="shared" ca="1" si="26"/>
        <v>0</v>
      </c>
      <c r="R401" s="679">
        <f t="shared" ca="1" si="26"/>
        <v>0</v>
      </c>
      <c r="S401" t="str">
        <f t="shared" si="27"/>
        <v>ASR_COMP</v>
      </c>
      <c r="T401" s="957">
        <f t="shared" si="28"/>
        <v>44682</v>
      </c>
      <c r="U401" t="str">
        <f t="shared" si="29"/>
        <v>Unaudited</v>
      </c>
    </row>
    <row r="402" spans="1:21" x14ac:dyDescent="0.25">
      <c r="A402" t="s">
        <v>440</v>
      </c>
      <c r="B402" t="s">
        <v>1388</v>
      </c>
      <c r="C402" t="s">
        <v>1389</v>
      </c>
      <c r="D402" s="15">
        <v>1900</v>
      </c>
      <c r="E402" s="121">
        <v>1</v>
      </c>
      <c r="F402" t="s">
        <v>444</v>
      </c>
      <c r="G402" s="121">
        <v>366</v>
      </c>
      <c r="H402" t="s">
        <v>383</v>
      </c>
      <c r="I402" t="s">
        <v>491</v>
      </c>
      <c r="J402" t="s">
        <v>436</v>
      </c>
      <c r="K402" t="s">
        <v>437</v>
      </c>
      <c r="L402" s="756" t="s">
        <v>196</v>
      </c>
      <c r="M402" t="s">
        <v>40</v>
      </c>
      <c r="N402" s="679">
        <f t="shared" ca="1" si="26"/>
        <v>0</v>
      </c>
      <c r="O402" s="679">
        <f t="shared" ca="1" si="26"/>
        <v>0</v>
      </c>
      <c r="P402" s="679">
        <f t="shared" ca="1" si="26"/>
        <v>0</v>
      </c>
      <c r="Q402" s="679">
        <f t="shared" ca="1" si="26"/>
        <v>0</v>
      </c>
      <c r="R402" s="679">
        <f t="shared" ca="1" si="26"/>
        <v>0</v>
      </c>
      <c r="S402" t="str">
        <f t="shared" si="27"/>
        <v>ASR_COMP</v>
      </c>
      <c r="T402" s="957">
        <f t="shared" si="28"/>
        <v>44682</v>
      </c>
      <c r="U402" t="str">
        <f t="shared" si="29"/>
        <v>Unaudited</v>
      </c>
    </row>
    <row r="403" spans="1:21" x14ac:dyDescent="0.25">
      <c r="A403" t="s">
        <v>440</v>
      </c>
      <c r="B403" t="s">
        <v>1388</v>
      </c>
      <c r="C403" t="s">
        <v>1389</v>
      </c>
      <c r="D403" s="15">
        <v>1900</v>
      </c>
      <c r="E403" s="121">
        <v>1</v>
      </c>
      <c r="F403" t="s">
        <v>444</v>
      </c>
      <c r="G403" s="121">
        <v>366</v>
      </c>
      <c r="H403" t="s">
        <v>383</v>
      </c>
      <c r="I403" t="s">
        <v>491</v>
      </c>
      <c r="J403" t="s">
        <v>436</v>
      </c>
      <c r="K403" t="s">
        <v>437</v>
      </c>
      <c r="L403" s="756" t="s">
        <v>195</v>
      </c>
      <c r="M403" t="s">
        <v>332</v>
      </c>
      <c r="N403" s="679">
        <f t="shared" ca="1" si="26"/>
        <v>0</v>
      </c>
      <c r="O403" s="679">
        <f t="shared" ca="1" si="26"/>
        <v>0</v>
      </c>
      <c r="P403" s="679">
        <f t="shared" ca="1" si="26"/>
        <v>0</v>
      </c>
      <c r="Q403" s="679">
        <f t="shared" ca="1" si="26"/>
        <v>0</v>
      </c>
      <c r="R403" s="679">
        <f t="shared" ca="1" si="26"/>
        <v>0</v>
      </c>
      <c r="S403" t="str">
        <f t="shared" si="27"/>
        <v>ASR_COMP</v>
      </c>
      <c r="T403" s="957">
        <f t="shared" si="28"/>
        <v>44682</v>
      </c>
      <c r="U403" t="str">
        <f t="shared" si="29"/>
        <v>Unaudited</v>
      </c>
    </row>
    <row r="404" spans="1:21" x14ac:dyDescent="0.25">
      <c r="A404" t="s">
        <v>440</v>
      </c>
      <c r="B404" t="s">
        <v>1388</v>
      </c>
      <c r="C404" t="s">
        <v>1389</v>
      </c>
      <c r="D404" s="15">
        <v>1900</v>
      </c>
      <c r="E404" s="121">
        <v>1</v>
      </c>
      <c r="F404" t="s">
        <v>444</v>
      </c>
      <c r="G404" s="121">
        <v>366</v>
      </c>
      <c r="H404" t="s">
        <v>383</v>
      </c>
      <c r="I404" t="s">
        <v>491</v>
      </c>
      <c r="J404" t="s">
        <v>453</v>
      </c>
      <c r="K404" t="s">
        <v>438</v>
      </c>
      <c r="L404" s="756" t="s">
        <v>79</v>
      </c>
      <c r="M404" t="s">
        <v>27</v>
      </c>
      <c r="N404" s="679">
        <f t="shared" ca="1" si="26"/>
        <v>624658.53962039831</v>
      </c>
      <c r="O404" s="679">
        <f t="shared" ca="1" si="26"/>
        <v>374143.11472315708</v>
      </c>
      <c r="P404" s="679">
        <f t="shared" ca="1" si="26"/>
        <v>250515.42489724117</v>
      </c>
      <c r="Q404" s="679">
        <f t="shared" ca="1" si="26"/>
        <v>0</v>
      </c>
      <c r="R404" s="679">
        <f t="shared" ca="1" si="26"/>
        <v>0</v>
      </c>
      <c r="S404" t="str">
        <f t="shared" si="27"/>
        <v>ASR_COMP</v>
      </c>
      <c r="T404" s="957">
        <f t="shared" si="28"/>
        <v>44682</v>
      </c>
      <c r="U404" t="str">
        <f t="shared" si="29"/>
        <v>Unaudited</v>
      </c>
    </row>
    <row r="405" spans="1:21" x14ac:dyDescent="0.25">
      <c r="A405" t="s">
        <v>440</v>
      </c>
      <c r="B405" t="s">
        <v>1388</v>
      </c>
      <c r="C405" t="s">
        <v>1389</v>
      </c>
      <c r="D405" s="15">
        <v>1900</v>
      </c>
      <c r="E405" s="121">
        <v>1</v>
      </c>
      <c r="F405" t="s">
        <v>444</v>
      </c>
      <c r="G405" s="121">
        <v>366</v>
      </c>
      <c r="H405" t="s">
        <v>383</v>
      </c>
      <c r="I405" t="s">
        <v>491</v>
      </c>
      <c r="J405" t="s">
        <v>453</v>
      </c>
      <c r="K405" t="s">
        <v>438</v>
      </c>
      <c r="L405" s="756" t="s">
        <v>80</v>
      </c>
      <c r="M405" t="s">
        <v>100</v>
      </c>
      <c r="N405" s="679">
        <f t="shared" ca="1" si="26"/>
        <v>60087.435562762374</v>
      </c>
      <c r="O405" s="679">
        <f t="shared" ca="1" si="26"/>
        <v>35989.742989571037</v>
      </c>
      <c r="P405" s="679">
        <f t="shared" ca="1" si="26"/>
        <v>24097.692573191336</v>
      </c>
      <c r="Q405" s="679">
        <f t="shared" ca="1" si="26"/>
        <v>0</v>
      </c>
      <c r="R405" s="679">
        <f t="shared" ca="1" si="26"/>
        <v>0</v>
      </c>
      <c r="S405" t="str">
        <f t="shared" si="27"/>
        <v>ASR_COMP</v>
      </c>
      <c r="T405" s="957">
        <f t="shared" si="28"/>
        <v>44682</v>
      </c>
      <c r="U405" t="str">
        <f t="shared" si="29"/>
        <v>Unaudited</v>
      </c>
    </row>
    <row r="406" spans="1:21" x14ac:dyDescent="0.25">
      <c r="A406" t="s">
        <v>440</v>
      </c>
      <c r="B406" t="s">
        <v>1388</v>
      </c>
      <c r="C406" t="s">
        <v>1389</v>
      </c>
      <c r="D406" s="15">
        <v>1900</v>
      </c>
      <c r="E406" s="121">
        <v>1</v>
      </c>
      <c r="F406" t="s">
        <v>444</v>
      </c>
      <c r="G406" s="121">
        <v>366</v>
      </c>
      <c r="H406" t="s">
        <v>383</v>
      </c>
      <c r="I406" t="s">
        <v>491</v>
      </c>
      <c r="J406" t="s">
        <v>453</v>
      </c>
      <c r="K406" t="s">
        <v>438</v>
      </c>
      <c r="L406" s="756" t="s">
        <v>81</v>
      </c>
      <c r="M406" t="s">
        <v>101</v>
      </c>
      <c r="N406" s="679">
        <f t="shared" ca="1" si="26"/>
        <v>57073.87267778832</v>
      </c>
      <c r="O406" s="679">
        <f t="shared" ca="1" si="26"/>
        <v>34184.750769527949</v>
      </c>
      <c r="P406" s="679">
        <f t="shared" ca="1" si="26"/>
        <v>22889.121908260371</v>
      </c>
      <c r="Q406" s="679">
        <f t="shared" ca="1" si="26"/>
        <v>0</v>
      </c>
      <c r="R406" s="679">
        <f t="shared" ca="1" si="26"/>
        <v>0</v>
      </c>
      <c r="S406" t="str">
        <f t="shared" si="27"/>
        <v>ASR_COMP</v>
      </c>
      <c r="T406" s="957">
        <f t="shared" si="28"/>
        <v>44682</v>
      </c>
      <c r="U406" t="str">
        <f t="shared" si="29"/>
        <v>Unaudited</v>
      </c>
    </row>
    <row r="407" spans="1:21" x14ac:dyDescent="0.25">
      <c r="A407" t="s">
        <v>440</v>
      </c>
      <c r="B407" t="s">
        <v>1388</v>
      </c>
      <c r="C407" t="s">
        <v>1389</v>
      </c>
      <c r="D407" s="15">
        <v>1900</v>
      </c>
      <c r="E407" s="121">
        <v>1</v>
      </c>
      <c r="F407" t="s">
        <v>444</v>
      </c>
      <c r="G407" s="121">
        <v>366</v>
      </c>
      <c r="H407" t="s">
        <v>383</v>
      </c>
      <c r="I407" t="s">
        <v>491</v>
      </c>
      <c r="J407" t="s">
        <v>453</v>
      </c>
      <c r="K407" t="s">
        <v>438</v>
      </c>
      <c r="L407" s="756" t="s">
        <v>82</v>
      </c>
      <c r="M407" t="s">
        <v>102</v>
      </c>
      <c r="N407" s="679">
        <f t="shared" ca="1" si="26"/>
        <v>38656.920106025245</v>
      </c>
      <c r="O407" s="679">
        <f t="shared" ca="1" si="26"/>
        <v>23153.80256045446</v>
      </c>
      <c r="P407" s="679">
        <f t="shared" ca="1" si="26"/>
        <v>15503.117545570787</v>
      </c>
      <c r="Q407" s="679">
        <f t="shared" ca="1" si="26"/>
        <v>0</v>
      </c>
      <c r="R407" s="679">
        <f t="shared" ca="1" si="26"/>
        <v>0</v>
      </c>
      <c r="S407" t="str">
        <f t="shared" si="27"/>
        <v>ASR_COMP</v>
      </c>
      <c r="T407" s="957">
        <f t="shared" si="28"/>
        <v>44682</v>
      </c>
      <c r="U407" t="str">
        <f t="shared" si="29"/>
        <v>Unaudited</v>
      </c>
    </row>
    <row r="408" spans="1:21" x14ac:dyDescent="0.25">
      <c r="A408" t="s">
        <v>440</v>
      </c>
      <c r="B408" t="s">
        <v>1388</v>
      </c>
      <c r="C408" t="s">
        <v>1389</v>
      </c>
      <c r="D408" s="15">
        <v>1900</v>
      </c>
      <c r="E408" s="121">
        <v>1</v>
      </c>
      <c r="F408" t="s">
        <v>444</v>
      </c>
      <c r="G408" s="121">
        <v>366</v>
      </c>
      <c r="H408" t="s">
        <v>383</v>
      </c>
      <c r="I408" t="s">
        <v>491</v>
      </c>
      <c r="J408" t="s">
        <v>453</v>
      </c>
      <c r="K408" t="s">
        <v>438</v>
      </c>
      <c r="L408" s="756" t="s">
        <v>219</v>
      </c>
      <c r="M408" t="s">
        <v>103</v>
      </c>
      <c r="N408" s="679">
        <f t="shared" ca="1" si="26"/>
        <v>141575.12697390941</v>
      </c>
      <c r="O408" s="679">
        <f t="shared" ca="1" si="26"/>
        <v>84797.302227764492</v>
      </c>
      <c r="P408" s="679">
        <f t="shared" ca="1" si="26"/>
        <v>56777.824746144914</v>
      </c>
      <c r="Q408" s="679">
        <f t="shared" ca="1" si="26"/>
        <v>0</v>
      </c>
      <c r="R408" s="679">
        <f t="shared" ca="1" si="26"/>
        <v>0</v>
      </c>
      <c r="S408" t="str">
        <f t="shared" si="27"/>
        <v>ASR_COMP</v>
      </c>
      <c r="T408" s="957">
        <f t="shared" si="28"/>
        <v>44682</v>
      </c>
      <c r="U408" t="str">
        <f t="shared" si="29"/>
        <v>Unaudited</v>
      </c>
    </row>
    <row r="409" spans="1:21" x14ac:dyDescent="0.25">
      <c r="A409" t="s">
        <v>440</v>
      </c>
      <c r="B409" t="s">
        <v>1388</v>
      </c>
      <c r="C409" t="s">
        <v>1389</v>
      </c>
      <c r="D409" s="15">
        <v>1900</v>
      </c>
      <c r="E409" s="121">
        <v>1</v>
      </c>
      <c r="F409" t="s">
        <v>444</v>
      </c>
      <c r="G409" s="121">
        <v>366</v>
      </c>
      <c r="H409" t="s">
        <v>383</v>
      </c>
      <c r="I409" t="s">
        <v>491</v>
      </c>
      <c r="J409" t="s">
        <v>453</v>
      </c>
      <c r="K409" t="s">
        <v>438</v>
      </c>
      <c r="L409" s="756" t="s">
        <v>218</v>
      </c>
      <c r="M409" t="s">
        <v>28</v>
      </c>
      <c r="N409" s="679">
        <f t="shared" ca="1" si="26"/>
        <v>27114.189630883731</v>
      </c>
      <c r="O409" s="679">
        <f t="shared" ca="1" si="26"/>
        <v>16240.212401255221</v>
      </c>
      <c r="P409" s="679">
        <f t="shared" ca="1" si="26"/>
        <v>10873.97722962851</v>
      </c>
      <c r="Q409" s="679">
        <f t="shared" ca="1" si="26"/>
        <v>0</v>
      </c>
      <c r="R409" s="679">
        <f t="shared" ca="1" si="26"/>
        <v>0</v>
      </c>
      <c r="S409" t="str">
        <f t="shared" si="27"/>
        <v>ASR_COMP</v>
      </c>
      <c r="T409" s="957">
        <f t="shared" si="28"/>
        <v>44682</v>
      </c>
      <c r="U409" t="str">
        <f t="shared" si="29"/>
        <v>Unaudited</v>
      </c>
    </row>
    <row r="410" spans="1:21" x14ac:dyDescent="0.25">
      <c r="A410" t="s">
        <v>440</v>
      </c>
      <c r="B410" t="s">
        <v>1388</v>
      </c>
      <c r="C410" t="s">
        <v>1389</v>
      </c>
      <c r="D410" s="15">
        <v>1900</v>
      </c>
      <c r="E410" s="121">
        <v>1</v>
      </c>
      <c r="F410" t="s">
        <v>444</v>
      </c>
      <c r="G410" s="121">
        <v>366</v>
      </c>
      <c r="H410" t="s">
        <v>383</v>
      </c>
      <c r="I410" t="s">
        <v>491</v>
      </c>
      <c r="J410" t="s">
        <v>439</v>
      </c>
      <c r="K410" t="s">
        <v>439</v>
      </c>
      <c r="L410" s="756" t="s">
        <v>84</v>
      </c>
      <c r="M410" t="s">
        <v>330</v>
      </c>
      <c r="N410" s="679">
        <f t="shared" ca="1" si="26"/>
        <v>0</v>
      </c>
      <c r="O410" s="679">
        <f t="shared" ca="1" si="26"/>
        <v>0</v>
      </c>
      <c r="P410" s="679">
        <f t="shared" ca="1" si="26"/>
        <v>0</v>
      </c>
      <c r="Q410" s="679">
        <f t="shared" ca="1" si="26"/>
        <v>0</v>
      </c>
      <c r="R410" s="679">
        <f t="shared" ca="1" si="26"/>
        <v>0</v>
      </c>
      <c r="S410" t="str">
        <f t="shared" si="27"/>
        <v>ASR_COMP</v>
      </c>
      <c r="T410" s="957">
        <f t="shared" si="28"/>
        <v>44682</v>
      </c>
      <c r="U410" t="str">
        <f t="shared" si="29"/>
        <v>Unaudited</v>
      </c>
    </row>
    <row r="411" spans="1:21" x14ac:dyDescent="0.25">
      <c r="A411" t="s">
        <v>440</v>
      </c>
      <c r="B411" t="s">
        <v>1388</v>
      </c>
      <c r="C411" t="s">
        <v>1389</v>
      </c>
      <c r="D411" s="15">
        <v>1900</v>
      </c>
      <c r="E411" s="121">
        <v>1</v>
      </c>
      <c r="F411" t="s">
        <v>444</v>
      </c>
      <c r="G411" s="121">
        <v>366</v>
      </c>
      <c r="H411" t="s">
        <v>383</v>
      </c>
      <c r="I411" t="s">
        <v>491</v>
      </c>
      <c r="J411" t="s">
        <v>439</v>
      </c>
      <c r="K411" t="s">
        <v>439</v>
      </c>
      <c r="L411" s="756" t="s">
        <v>85</v>
      </c>
      <c r="M411" t="s">
        <v>328</v>
      </c>
      <c r="N411" s="679">
        <f t="shared" ca="1" si="26"/>
        <v>0</v>
      </c>
      <c r="O411" s="679">
        <f t="shared" ca="1" si="26"/>
        <v>0</v>
      </c>
      <c r="P411" s="679">
        <f t="shared" ca="1" si="26"/>
        <v>0</v>
      </c>
      <c r="Q411" s="679">
        <f t="shared" ca="1" si="26"/>
        <v>0</v>
      </c>
      <c r="R411" s="679">
        <f t="shared" ca="1" si="26"/>
        <v>0</v>
      </c>
      <c r="S411" t="str">
        <f t="shared" si="27"/>
        <v>ASR_COMP</v>
      </c>
      <c r="T411" s="957">
        <f t="shared" si="28"/>
        <v>44682</v>
      </c>
      <c r="U411" t="str">
        <f t="shared" si="29"/>
        <v>Unaudited</v>
      </c>
    </row>
    <row r="412" spans="1:21" x14ac:dyDescent="0.25">
      <c r="A412" t="s">
        <v>440</v>
      </c>
      <c r="B412" t="s">
        <v>1388</v>
      </c>
      <c r="C412" t="s">
        <v>1389</v>
      </c>
      <c r="D412" s="15">
        <v>1900</v>
      </c>
      <c r="E412" s="121">
        <v>1</v>
      </c>
      <c r="F412" t="s">
        <v>444</v>
      </c>
      <c r="G412" s="121">
        <v>366</v>
      </c>
      <c r="H412" t="s">
        <v>383</v>
      </c>
      <c r="I412" t="s">
        <v>491</v>
      </c>
      <c r="J412" t="s">
        <v>439</v>
      </c>
      <c r="K412" t="s">
        <v>439</v>
      </c>
      <c r="L412" s="756" t="s">
        <v>86</v>
      </c>
      <c r="M412" t="s">
        <v>497</v>
      </c>
      <c r="N412" s="679">
        <f t="shared" ca="1" si="26"/>
        <v>0</v>
      </c>
      <c r="O412" s="679">
        <f t="shared" ca="1" si="26"/>
        <v>0</v>
      </c>
      <c r="P412" s="679">
        <f t="shared" ca="1" si="26"/>
        <v>0</v>
      </c>
      <c r="Q412" s="679">
        <f t="shared" ca="1" si="26"/>
        <v>0</v>
      </c>
      <c r="R412" s="679">
        <f t="shared" ca="1" si="26"/>
        <v>0</v>
      </c>
      <c r="S412" t="str">
        <f t="shared" si="27"/>
        <v>ASR_COMP</v>
      </c>
      <c r="T412" s="957">
        <f t="shared" si="28"/>
        <v>44682</v>
      </c>
      <c r="U412" t="str">
        <f t="shared" si="29"/>
        <v>Unaudited</v>
      </c>
    </row>
    <row r="413" spans="1:21" x14ac:dyDescent="0.25">
      <c r="A413" t="s">
        <v>440</v>
      </c>
      <c r="B413" t="s">
        <v>1388</v>
      </c>
      <c r="C413" t="s">
        <v>1389</v>
      </c>
      <c r="D413" s="15">
        <v>1900</v>
      </c>
      <c r="E413" s="121">
        <v>1</v>
      </c>
      <c r="F413" t="s">
        <v>444</v>
      </c>
      <c r="G413" s="121">
        <v>366</v>
      </c>
      <c r="H413" t="s">
        <v>383</v>
      </c>
      <c r="I413" t="s">
        <v>491</v>
      </c>
      <c r="J413" t="s">
        <v>439</v>
      </c>
      <c r="K413" t="s">
        <v>439</v>
      </c>
      <c r="L413" s="756" t="s">
        <v>87</v>
      </c>
      <c r="M413" t="s">
        <v>498</v>
      </c>
      <c r="N413" s="679">
        <f t="shared" ca="1" si="26"/>
        <v>0</v>
      </c>
      <c r="O413" s="679">
        <f t="shared" ca="1" si="26"/>
        <v>0</v>
      </c>
      <c r="P413" s="679">
        <f t="shared" ca="1" si="26"/>
        <v>0</v>
      </c>
      <c r="Q413" s="679">
        <f t="shared" ca="1" si="26"/>
        <v>0</v>
      </c>
      <c r="R413" s="679">
        <f t="shared" ca="1" si="26"/>
        <v>0</v>
      </c>
      <c r="S413" t="str">
        <f t="shared" si="27"/>
        <v>ASR_COMP</v>
      </c>
      <c r="T413" s="957">
        <f t="shared" si="28"/>
        <v>44682</v>
      </c>
      <c r="U413" t="str">
        <f t="shared" si="29"/>
        <v>Unaudited</v>
      </c>
    </row>
    <row r="414" spans="1:21" x14ac:dyDescent="0.25">
      <c r="A414" t="s">
        <v>440</v>
      </c>
      <c r="B414" t="s">
        <v>1388</v>
      </c>
      <c r="C414" t="s">
        <v>1389</v>
      </c>
      <c r="D414" s="15">
        <v>1900</v>
      </c>
      <c r="E414" s="121">
        <v>1</v>
      </c>
      <c r="F414" t="s">
        <v>444</v>
      </c>
      <c r="G414" s="121">
        <v>366</v>
      </c>
      <c r="H414" t="s">
        <v>383</v>
      </c>
      <c r="I414" t="s">
        <v>491</v>
      </c>
      <c r="J414" t="s">
        <v>439</v>
      </c>
      <c r="K414" t="s">
        <v>439</v>
      </c>
      <c r="L414" s="756" t="s">
        <v>216</v>
      </c>
      <c r="M414" t="s">
        <v>499</v>
      </c>
      <c r="N414" s="679">
        <f t="shared" ca="1" si="26"/>
        <v>0</v>
      </c>
      <c r="O414" s="679">
        <f t="shared" ca="1" si="26"/>
        <v>0</v>
      </c>
      <c r="P414" s="679">
        <f t="shared" ca="1" si="26"/>
        <v>0</v>
      </c>
      <c r="Q414" s="679">
        <f t="shared" ca="1" si="26"/>
        <v>0</v>
      </c>
      <c r="R414" s="679">
        <f t="shared" ca="1" si="26"/>
        <v>0</v>
      </c>
      <c r="S414" t="str">
        <f t="shared" si="27"/>
        <v>ASR_COMP</v>
      </c>
      <c r="T414" s="957">
        <f t="shared" si="28"/>
        <v>44682</v>
      </c>
      <c r="U414" t="str">
        <f t="shared" si="29"/>
        <v>Unaudited</v>
      </c>
    </row>
    <row r="415" spans="1:21" x14ac:dyDescent="0.25">
      <c r="A415" t="s">
        <v>440</v>
      </c>
      <c r="B415" t="s">
        <v>1388</v>
      </c>
      <c r="C415" t="s">
        <v>1389</v>
      </c>
      <c r="D415" s="15">
        <v>1900</v>
      </c>
      <c r="E415" s="121">
        <v>1</v>
      </c>
      <c r="F415" t="s">
        <v>444</v>
      </c>
      <c r="G415" s="121">
        <v>366</v>
      </c>
      <c r="H415" t="s">
        <v>383</v>
      </c>
      <c r="I415" t="s">
        <v>492</v>
      </c>
      <c r="J415" t="s">
        <v>26</v>
      </c>
      <c r="K415" t="s">
        <v>26</v>
      </c>
      <c r="L415" s="756" t="s">
        <v>207</v>
      </c>
      <c r="M415" t="s">
        <v>26</v>
      </c>
      <c r="N415" s="679">
        <f t="shared" ca="1" si="26"/>
        <v>-293198.93627748569</v>
      </c>
      <c r="O415" s="679">
        <f t="shared" ca="1" si="26"/>
        <v>0</v>
      </c>
      <c r="P415" s="679">
        <f t="shared" ca="1" si="26"/>
        <v>0</v>
      </c>
      <c r="Q415" s="679">
        <f t="shared" ca="1" si="26"/>
        <v>0</v>
      </c>
      <c r="R415" s="679">
        <f t="shared" ca="1" si="26"/>
        <v>0</v>
      </c>
      <c r="S415" t="str">
        <f t="shared" si="27"/>
        <v>ASR_COMP</v>
      </c>
      <c r="T415" s="957">
        <f t="shared" si="28"/>
        <v>44682</v>
      </c>
      <c r="U415" t="str">
        <f t="shared" si="29"/>
        <v>Unaudited</v>
      </c>
    </row>
    <row r="416" spans="1:21" x14ac:dyDescent="0.25">
      <c r="A416" t="s">
        <v>440</v>
      </c>
      <c r="B416" t="s">
        <v>1388</v>
      </c>
      <c r="C416" t="s">
        <v>1389</v>
      </c>
      <c r="D416" s="15">
        <v>1900</v>
      </c>
      <c r="E416" s="121">
        <v>1</v>
      </c>
      <c r="F416" t="s">
        <v>1034</v>
      </c>
      <c r="G416" s="121" t="s">
        <v>1387</v>
      </c>
      <c r="H416" t="s">
        <v>383</v>
      </c>
      <c r="I416" t="s">
        <v>435</v>
      </c>
      <c r="J416" t="s">
        <v>435</v>
      </c>
      <c r="K416" t="s">
        <v>435</v>
      </c>
      <c r="M416" t="s">
        <v>435</v>
      </c>
      <c r="N416" s="679">
        <f t="shared" ca="1" si="26"/>
        <v>0</v>
      </c>
      <c r="O416" s="679">
        <f t="shared" ca="1" si="26"/>
        <v>0</v>
      </c>
      <c r="P416" s="679">
        <f t="shared" ca="1" si="26"/>
        <v>0</v>
      </c>
      <c r="Q416" s="679">
        <f t="shared" ca="1" si="26"/>
        <v>0</v>
      </c>
      <c r="R416" s="679">
        <f t="shared" ca="1" si="26"/>
        <v>0</v>
      </c>
      <c r="S416" t="str">
        <f t="shared" si="27"/>
        <v>ASR_COMP</v>
      </c>
      <c r="T416" s="957">
        <f t="shared" si="28"/>
        <v>44682</v>
      </c>
      <c r="U416" t="str">
        <f t="shared" si="29"/>
        <v>Unaudited</v>
      </c>
    </row>
    <row r="417" spans="1:21" x14ac:dyDescent="0.25">
      <c r="A417" t="s">
        <v>440</v>
      </c>
      <c r="B417" t="s">
        <v>1388</v>
      </c>
      <c r="C417" t="s">
        <v>1389</v>
      </c>
      <c r="D417" s="15">
        <v>1900</v>
      </c>
      <c r="E417" s="121">
        <v>1</v>
      </c>
      <c r="F417" t="s">
        <v>1034</v>
      </c>
      <c r="G417" s="121" t="s">
        <v>1387</v>
      </c>
      <c r="H417" t="s">
        <v>383</v>
      </c>
      <c r="I417" t="s">
        <v>490</v>
      </c>
      <c r="J417" t="s">
        <v>12</v>
      </c>
      <c r="K417" t="s">
        <v>12</v>
      </c>
      <c r="L417" s="756">
        <v>1.1000000000000001</v>
      </c>
      <c r="M417" t="s">
        <v>12</v>
      </c>
      <c r="N417" s="679">
        <f t="shared" ca="1" si="26"/>
        <v>0</v>
      </c>
      <c r="O417" s="679">
        <f t="shared" ca="1" si="26"/>
        <v>0</v>
      </c>
      <c r="P417" s="679">
        <f t="shared" ca="1" si="26"/>
        <v>0</v>
      </c>
      <c r="Q417" s="679">
        <f t="shared" ca="1" si="26"/>
        <v>0</v>
      </c>
      <c r="R417" s="679">
        <f t="shared" ca="1" si="26"/>
        <v>127532.56526082537</v>
      </c>
      <c r="S417" t="str">
        <f t="shared" si="27"/>
        <v>ASR_COMP</v>
      </c>
      <c r="T417" s="957">
        <f t="shared" si="28"/>
        <v>44682</v>
      </c>
      <c r="U417" t="str">
        <f t="shared" si="29"/>
        <v>Unaudited</v>
      </c>
    </row>
    <row r="418" spans="1:21" x14ac:dyDescent="0.25">
      <c r="A418" t="s">
        <v>440</v>
      </c>
      <c r="B418" t="s">
        <v>1388</v>
      </c>
      <c r="C418" t="s">
        <v>1389</v>
      </c>
      <c r="D418" s="15">
        <v>1900</v>
      </c>
      <c r="E418" s="121">
        <v>1</v>
      </c>
      <c r="F418" t="s">
        <v>1034</v>
      </c>
      <c r="G418" s="121" t="s">
        <v>1387</v>
      </c>
      <c r="H418" t="s">
        <v>383</v>
      </c>
      <c r="I418" t="s">
        <v>490</v>
      </c>
      <c r="J418" t="s">
        <v>12</v>
      </c>
      <c r="K418" t="s">
        <v>225</v>
      </c>
      <c r="L418" s="756">
        <v>1.2</v>
      </c>
      <c r="M418" t="s">
        <v>225</v>
      </c>
      <c r="N418" s="679">
        <f t="shared" ca="1" si="26"/>
        <v>0</v>
      </c>
      <c r="O418" s="679">
        <f t="shared" ca="1" si="26"/>
        <v>0</v>
      </c>
      <c r="P418" s="679">
        <f t="shared" ca="1" si="26"/>
        <v>0</v>
      </c>
      <c r="Q418" s="679">
        <f t="shared" ca="1" si="26"/>
        <v>0</v>
      </c>
      <c r="R418" s="679">
        <f t="shared" ca="1" si="26"/>
        <v>22300.191107360559</v>
      </c>
      <c r="S418" t="str">
        <f t="shared" si="27"/>
        <v>ASR_COMP</v>
      </c>
      <c r="T418" s="957">
        <f t="shared" si="28"/>
        <v>44682</v>
      </c>
      <c r="U418" t="str">
        <f t="shared" si="29"/>
        <v>Unaudited</v>
      </c>
    </row>
    <row r="419" spans="1:21" x14ac:dyDescent="0.25">
      <c r="A419" t="s">
        <v>440</v>
      </c>
      <c r="B419" t="s">
        <v>1388</v>
      </c>
      <c r="C419" t="s">
        <v>1389</v>
      </c>
      <c r="D419" s="15">
        <v>1900</v>
      </c>
      <c r="E419" s="121">
        <v>1</v>
      </c>
      <c r="F419" t="s">
        <v>1034</v>
      </c>
      <c r="G419" s="121" t="s">
        <v>1387</v>
      </c>
      <c r="H419" t="s">
        <v>383</v>
      </c>
      <c r="I419" t="s">
        <v>490</v>
      </c>
      <c r="J419" t="s">
        <v>12</v>
      </c>
      <c r="K419" t="s">
        <v>1326</v>
      </c>
      <c r="L419" s="756" t="s">
        <v>1322</v>
      </c>
      <c r="M419" t="s">
        <v>1326</v>
      </c>
      <c r="N419" s="679">
        <f t="shared" ca="1" si="26"/>
        <v>0</v>
      </c>
      <c r="O419" s="679">
        <f t="shared" ca="1" si="26"/>
        <v>0</v>
      </c>
      <c r="P419" s="679">
        <f t="shared" ca="1" si="26"/>
        <v>0</v>
      </c>
      <c r="Q419" s="679">
        <f t="shared" ca="1" si="26"/>
        <v>0</v>
      </c>
      <c r="R419" s="679">
        <f t="shared" ca="1" si="26"/>
        <v>3813.63</v>
      </c>
      <c r="S419" t="str">
        <f t="shared" si="27"/>
        <v>ASR_COMP</v>
      </c>
      <c r="T419" s="957">
        <f t="shared" si="28"/>
        <v>44682</v>
      </c>
      <c r="U419" t="str">
        <f t="shared" si="29"/>
        <v>Unaudited</v>
      </c>
    </row>
    <row r="420" spans="1:21" x14ac:dyDescent="0.25">
      <c r="A420" t="s">
        <v>440</v>
      </c>
      <c r="B420" t="s">
        <v>1388</v>
      </c>
      <c r="C420" t="s">
        <v>1389</v>
      </c>
      <c r="D420" s="15">
        <v>1900</v>
      </c>
      <c r="E420" s="121">
        <v>1</v>
      </c>
      <c r="F420" t="s">
        <v>1034</v>
      </c>
      <c r="G420" s="121" t="s">
        <v>1387</v>
      </c>
      <c r="H420" t="s">
        <v>383</v>
      </c>
      <c r="I420" t="s">
        <v>490</v>
      </c>
      <c r="J420" t="s">
        <v>12</v>
      </c>
      <c r="K420" t="s">
        <v>1328</v>
      </c>
      <c r="L420" s="756" t="s">
        <v>1327</v>
      </c>
      <c r="M420" t="s">
        <v>1328</v>
      </c>
      <c r="N420" s="679">
        <f t="shared" ca="1" si="26"/>
        <v>0</v>
      </c>
      <c r="O420" s="679">
        <f t="shared" ca="1" si="26"/>
        <v>0</v>
      </c>
      <c r="P420" s="679">
        <f t="shared" ca="1" si="26"/>
        <v>0</v>
      </c>
      <c r="Q420" s="679">
        <f t="shared" ca="1" si="26"/>
        <v>0</v>
      </c>
      <c r="R420" s="679">
        <f t="shared" ca="1" si="26"/>
        <v>234158.66093647302</v>
      </c>
      <c r="S420" t="str">
        <f t="shared" si="27"/>
        <v>ASR_COMP</v>
      </c>
      <c r="T420" s="957">
        <f t="shared" si="28"/>
        <v>44682</v>
      </c>
      <c r="U420" t="str">
        <f t="shared" si="29"/>
        <v>Unaudited</v>
      </c>
    </row>
    <row r="421" spans="1:21" x14ac:dyDescent="0.25">
      <c r="A421" t="s">
        <v>440</v>
      </c>
      <c r="B421" t="s">
        <v>1388</v>
      </c>
      <c r="C421" t="s">
        <v>1389</v>
      </c>
      <c r="D421" s="15">
        <v>1900</v>
      </c>
      <c r="E421" s="121">
        <v>1</v>
      </c>
      <c r="F421" t="s">
        <v>1034</v>
      </c>
      <c r="G421" s="121" t="s">
        <v>1387</v>
      </c>
      <c r="H421" t="s">
        <v>383</v>
      </c>
      <c r="I421" t="s">
        <v>490</v>
      </c>
      <c r="J421" t="s">
        <v>13</v>
      </c>
      <c r="K421" t="s">
        <v>13</v>
      </c>
      <c r="L421" s="756" t="s">
        <v>63</v>
      </c>
      <c r="M421" t="s">
        <v>13</v>
      </c>
      <c r="N421" s="679">
        <f t="shared" ca="1" si="26"/>
        <v>0</v>
      </c>
      <c r="O421" s="679">
        <f t="shared" ca="1" si="26"/>
        <v>0</v>
      </c>
      <c r="P421" s="679">
        <f t="shared" ca="1" si="26"/>
        <v>0</v>
      </c>
      <c r="Q421" s="679">
        <f t="shared" ca="1" si="26"/>
        <v>0</v>
      </c>
      <c r="R421" s="679">
        <f t="shared" ca="1" si="26"/>
        <v>0</v>
      </c>
      <c r="S421" t="str">
        <f t="shared" si="27"/>
        <v>ASR_COMP</v>
      </c>
      <c r="T421" s="957">
        <f t="shared" si="28"/>
        <v>44682</v>
      </c>
      <c r="U421" t="str">
        <f t="shared" si="29"/>
        <v>Unaudited</v>
      </c>
    </row>
    <row r="422" spans="1:21" x14ac:dyDescent="0.25">
      <c r="A422" t="s">
        <v>440</v>
      </c>
      <c r="B422" t="s">
        <v>1388</v>
      </c>
      <c r="C422" t="s">
        <v>1389</v>
      </c>
      <c r="D422" s="15">
        <v>1900</v>
      </c>
      <c r="E422" s="121">
        <v>1</v>
      </c>
      <c r="F422" t="s">
        <v>1034</v>
      </c>
      <c r="G422" s="121" t="s">
        <v>1387</v>
      </c>
      <c r="H422" t="s">
        <v>383</v>
      </c>
      <c r="I422" t="s">
        <v>491</v>
      </c>
      <c r="J422" t="s">
        <v>436</v>
      </c>
      <c r="K422" t="s">
        <v>799</v>
      </c>
      <c r="L422" s="756">
        <v>2.1</v>
      </c>
      <c r="M422" t="s">
        <v>734</v>
      </c>
      <c r="N422" s="679">
        <f t="shared" ca="1" si="26"/>
        <v>0</v>
      </c>
      <c r="O422" s="679">
        <f t="shared" ca="1" si="26"/>
        <v>0</v>
      </c>
      <c r="P422" s="679">
        <f t="shared" ca="1" si="26"/>
        <v>0</v>
      </c>
      <c r="Q422" s="679">
        <f t="shared" ca="1" si="26"/>
        <v>0</v>
      </c>
      <c r="R422" s="679">
        <f t="shared" ca="1" si="26"/>
        <v>67</v>
      </c>
      <c r="S422" t="str">
        <f t="shared" si="27"/>
        <v>ASR_COMP</v>
      </c>
      <c r="T422" s="957">
        <f t="shared" si="28"/>
        <v>44682</v>
      </c>
      <c r="U422" t="str">
        <f t="shared" si="29"/>
        <v>Unaudited</v>
      </c>
    </row>
    <row r="423" spans="1:21" x14ac:dyDescent="0.25">
      <c r="A423" t="s">
        <v>440</v>
      </c>
      <c r="B423" t="s">
        <v>1388</v>
      </c>
      <c r="C423" t="s">
        <v>1389</v>
      </c>
      <c r="D423" s="15">
        <v>1900</v>
      </c>
      <c r="E423" s="121">
        <v>1</v>
      </c>
      <c r="F423" t="s">
        <v>1034</v>
      </c>
      <c r="G423" s="121" t="s">
        <v>1387</v>
      </c>
      <c r="H423" t="s">
        <v>383</v>
      </c>
      <c r="I423" t="s">
        <v>491</v>
      </c>
      <c r="J423" t="s">
        <v>436</v>
      </c>
      <c r="K423" t="s">
        <v>799</v>
      </c>
      <c r="L423" s="756">
        <v>2.2000000000000002</v>
      </c>
      <c r="M423" t="s">
        <v>735</v>
      </c>
      <c r="N423" s="679">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9">
        <f t="shared" ca="1" si="30"/>
        <v>0</v>
      </c>
      <c r="P423" s="679">
        <f t="shared" ca="1" si="30"/>
        <v>0</v>
      </c>
      <c r="Q423" s="679">
        <f t="shared" ca="1" si="30"/>
        <v>0</v>
      </c>
      <c r="R423" s="679">
        <f t="shared" ca="1" si="30"/>
        <v>0</v>
      </c>
      <c r="S423" t="str">
        <f t="shared" si="27"/>
        <v>ASR_COMP</v>
      </c>
      <c r="T423" s="957">
        <f t="shared" si="28"/>
        <v>44682</v>
      </c>
      <c r="U423" t="str">
        <f t="shared" si="29"/>
        <v>Unaudited</v>
      </c>
    </row>
    <row r="424" spans="1:21" x14ac:dyDescent="0.25">
      <c r="A424" t="s">
        <v>440</v>
      </c>
      <c r="B424" t="s">
        <v>1388</v>
      </c>
      <c r="C424" t="s">
        <v>1389</v>
      </c>
      <c r="D424" s="15">
        <v>1900</v>
      </c>
      <c r="E424" s="121">
        <v>1</v>
      </c>
      <c r="F424" t="s">
        <v>1034</v>
      </c>
      <c r="G424" s="121" t="s">
        <v>1387</v>
      </c>
      <c r="H424" t="s">
        <v>383</v>
      </c>
      <c r="I424" t="s">
        <v>491</v>
      </c>
      <c r="J424" t="s">
        <v>436</v>
      </c>
      <c r="K424" t="s">
        <v>799</v>
      </c>
      <c r="L424" s="756">
        <v>2.2999999999999998</v>
      </c>
      <c r="M424" t="s">
        <v>736</v>
      </c>
      <c r="N424" s="679">
        <f t="shared" ca="1" si="30"/>
        <v>0</v>
      </c>
      <c r="O424" s="679">
        <f t="shared" ca="1" si="30"/>
        <v>0</v>
      </c>
      <c r="P424" s="679">
        <f t="shared" ca="1" si="30"/>
        <v>0</v>
      </c>
      <c r="Q424" s="679">
        <f t="shared" ca="1" si="30"/>
        <v>0</v>
      </c>
      <c r="R424" s="679">
        <f t="shared" ca="1" si="30"/>
        <v>84920.66717698409</v>
      </c>
      <c r="S424" t="str">
        <f t="shared" si="27"/>
        <v>ASR_COMP</v>
      </c>
      <c r="T424" s="957">
        <f t="shared" si="28"/>
        <v>44682</v>
      </c>
      <c r="U424" t="str">
        <f t="shared" si="29"/>
        <v>Unaudited</v>
      </c>
    </row>
    <row r="425" spans="1:21" x14ac:dyDescent="0.25">
      <c r="A425" t="s">
        <v>440</v>
      </c>
      <c r="B425" t="s">
        <v>1388</v>
      </c>
      <c r="C425" t="s">
        <v>1389</v>
      </c>
      <c r="D425" s="15">
        <v>1900</v>
      </c>
      <c r="E425" s="121">
        <v>1</v>
      </c>
      <c r="F425" t="s">
        <v>1034</v>
      </c>
      <c r="G425" s="121" t="s">
        <v>1387</v>
      </c>
      <c r="H425" t="s">
        <v>383</v>
      </c>
      <c r="I425" t="s">
        <v>491</v>
      </c>
      <c r="J425" t="s">
        <v>436</v>
      </c>
      <c r="K425" t="s">
        <v>799</v>
      </c>
      <c r="L425" s="756">
        <v>2.4</v>
      </c>
      <c r="M425" t="s">
        <v>737</v>
      </c>
      <c r="N425" s="679">
        <f t="shared" ca="1" si="30"/>
        <v>0</v>
      </c>
      <c r="O425" s="679">
        <f t="shared" ca="1" si="30"/>
        <v>0</v>
      </c>
      <c r="P425" s="679">
        <f t="shared" ca="1" si="30"/>
        <v>0</v>
      </c>
      <c r="Q425" s="679">
        <f t="shared" ca="1" si="30"/>
        <v>0</v>
      </c>
      <c r="R425" s="679">
        <f t="shared" ca="1" si="30"/>
        <v>-25830.004590377132</v>
      </c>
      <c r="S425" t="str">
        <f t="shared" si="27"/>
        <v>ASR_COMP</v>
      </c>
      <c r="T425" s="957">
        <f t="shared" si="28"/>
        <v>44682</v>
      </c>
      <c r="U425" t="str">
        <f t="shared" si="29"/>
        <v>Unaudited</v>
      </c>
    </row>
    <row r="426" spans="1:21" x14ac:dyDescent="0.25">
      <c r="A426" t="s">
        <v>440</v>
      </c>
      <c r="B426" t="s">
        <v>1388</v>
      </c>
      <c r="C426" t="s">
        <v>1389</v>
      </c>
      <c r="D426" s="15">
        <v>1900</v>
      </c>
      <c r="E426" s="121">
        <v>1</v>
      </c>
      <c r="F426" t="s">
        <v>1034</v>
      </c>
      <c r="G426" s="121" t="s">
        <v>1387</v>
      </c>
      <c r="H426" t="s">
        <v>383</v>
      </c>
      <c r="I426" t="s">
        <v>491</v>
      </c>
      <c r="J426" t="s">
        <v>436</v>
      </c>
      <c r="K426" t="s">
        <v>799</v>
      </c>
      <c r="L426" s="756">
        <v>2.5</v>
      </c>
      <c r="M426" t="s">
        <v>779</v>
      </c>
      <c r="N426" s="679">
        <f t="shared" ca="1" si="30"/>
        <v>0</v>
      </c>
      <c r="O426" s="679">
        <f t="shared" ca="1" si="30"/>
        <v>0</v>
      </c>
      <c r="P426" s="679">
        <f t="shared" ca="1" si="30"/>
        <v>0</v>
      </c>
      <c r="Q426" s="679">
        <f t="shared" ca="1" si="30"/>
        <v>0</v>
      </c>
      <c r="R426" s="679">
        <f t="shared" ca="1" si="30"/>
        <v>0</v>
      </c>
      <c r="S426" t="str">
        <f t="shared" si="27"/>
        <v>ASR_COMP</v>
      </c>
      <c r="T426" s="957">
        <f t="shared" si="28"/>
        <v>44682</v>
      </c>
      <c r="U426" t="str">
        <f t="shared" si="29"/>
        <v>Unaudited</v>
      </c>
    </row>
    <row r="427" spans="1:21" x14ac:dyDescent="0.25">
      <c r="A427" t="s">
        <v>440</v>
      </c>
      <c r="B427" t="s">
        <v>1388</v>
      </c>
      <c r="C427" t="s">
        <v>1389</v>
      </c>
      <c r="D427" s="15">
        <v>1900</v>
      </c>
      <c r="E427" s="121">
        <v>1</v>
      </c>
      <c r="F427" t="s">
        <v>1034</v>
      </c>
      <c r="G427" s="121" t="s">
        <v>1387</v>
      </c>
      <c r="H427" t="s">
        <v>383</v>
      </c>
      <c r="I427" t="s">
        <v>491</v>
      </c>
      <c r="J427" t="s">
        <v>436</v>
      </c>
      <c r="K427" t="s">
        <v>799</v>
      </c>
      <c r="L427" s="756">
        <v>2.6</v>
      </c>
      <c r="M427" t="s">
        <v>189</v>
      </c>
      <c r="N427" s="679">
        <f t="shared" ca="1" si="30"/>
        <v>0</v>
      </c>
      <c r="O427" s="679">
        <f t="shared" ca="1" si="30"/>
        <v>0</v>
      </c>
      <c r="P427" s="679">
        <f t="shared" ca="1" si="30"/>
        <v>0</v>
      </c>
      <c r="Q427" s="679">
        <f t="shared" ca="1" si="30"/>
        <v>0</v>
      </c>
      <c r="R427" s="679">
        <f t="shared" ca="1" si="30"/>
        <v>65371.608616737925</v>
      </c>
      <c r="S427" t="str">
        <f t="shared" si="27"/>
        <v>ASR_COMP</v>
      </c>
      <c r="T427" s="957">
        <f t="shared" si="28"/>
        <v>44682</v>
      </c>
      <c r="U427" t="str">
        <f t="shared" si="29"/>
        <v>Unaudited</v>
      </c>
    </row>
    <row r="428" spans="1:21" x14ac:dyDescent="0.25">
      <c r="A428" t="s">
        <v>440</v>
      </c>
      <c r="B428" t="s">
        <v>1388</v>
      </c>
      <c r="C428" t="s">
        <v>1389</v>
      </c>
      <c r="D428" s="15">
        <v>1900</v>
      </c>
      <c r="E428" s="121">
        <v>1</v>
      </c>
      <c r="F428" t="s">
        <v>1034</v>
      </c>
      <c r="G428" s="121" t="s">
        <v>1387</v>
      </c>
      <c r="H428" t="s">
        <v>383</v>
      </c>
      <c r="I428" t="s">
        <v>491</v>
      </c>
      <c r="J428" t="s">
        <v>436</v>
      </c>
      <c r="K428" t="s">
        <v>799</v>
      </c>
      <c r="L428" s="756">
        <v>2.7</v>
      </c>
      <c r="M428" t="s">
        <v>800</v>
      </c>
      <c r="N428" s="679">
        <f t="shared" ca="1" si="30"/>
        <v>0</v>
      </c>
      <c r="O428" s="679">
        <f t="shared" ca="1" si="30"/>
        <v>0</v>
      </c>
      <c r="P428" s="679">
        <f t="shared" ca="1" si="30"/>
        <v>0</v>
      </c>
      <c r="Q428" s="679">
        <f t="shared" ca="1" si="30"/>
        <v>0</v>
      </c>
      <c r="R428" s="679">
        <f t="shared" ca="1" si="30"/>
        <v>-602955.03810184938</v>
      </c>
      <c r="S428" t="str">
        <f t="shared" si="27"/>
        <v>ASR_COMP</v>
      </c>
      <c r="T428" s="957">
        <f t="shared" si="28"/>
        <v>44682</v>
      </c>
      <c r="U428" t="str">
        <f t="shared" si="29"/>
        <v>Unaudited</v>
      </c>
    </row>
    <row r="429" spans="1:21" x14ac:dyDescent="0.25">
      <c r="A429" t="s">
        <v>440</v>
      </c>
      <c r="B429" t="s">
        <v>1388</v>
      </c>
      <c r="C429" t="s">
        <v>1389</v>
      </c>
      <c r="D429" s="15">
        <v>1900</v>
      </c>
      <c r="E429" s="121">
        <v>1</v>
      </c>
      <c r="F429" t="s">
        <v>1034</v>
      </c>
      <c r="G429" s="121" t="s">
        <v>1387</v>
      </c>
      <c r="H429" t="s">
        <v>383</v>
      </c>
      <c r="I429" t="s">
        <v>491</v>
      </c>
      <c r="J429" t="s">
        <v>436</v>
      </c>
      <c r="K429" t="s">
        <v>799</v>
      </c>
      <c r="L429" s="756">
        <v>2.8</v>
      </c>
      <c r="M429" t="s">
        <v>801</v>
      </c>
      <c r="N429" s="679">
        <f t="shared" ca="1" si="30"/>
        <v>0</v>
      </c>
      <c r="O429" s="679">
        <f t="shared" ca="1" si="30"/>
        <v>0</v>
      </c>
      <c r="P429" s="679">
        <f t="shared" ca="1" si="30"/>
        <v>0</v>
      </c>
      <c r="Q429" s="679">
        <f t="shared" ca="1" si="30"/>
        <v>0</v>
      </c>
      <c r="R429" s="679">
        <f t="shared" ca="1" si="30"/>
        <v>0</v>
      </c>
      <c r="S429" t="str">
        <f t="shared" si="27"/>
        <v>ASR_COMP</v>
      </c>
      <c r="T429" s="957">
        <f t="shared" si="28"/>
        <v>44682</v>
      </c>
      <c r="U429" t="str">
        <f t="shared" si="29"/>
        <v>Unaudited</v>
      </c>
    </row>
    <row r="430" spans="1:21" x14ac:dyDescent="0.25">
      <c r="A430" t="s">
        <v>440</v>
      </c>
      <c r="B430" t="s">
        <v>1388</v>
      </c>
      <c r="C430" t="s">
        <v>1389</v>
      </c>
      <c r="D430" s="15">
        <v>1900</v>
      </c>
      <c r="E430" s="121">
        <v>1</v>
      </c>
      <c r="F430" t="s">
        <v>1034</v>
      </c>
      <c r="G430" s="121" t="s">
        <v>1387</v>
      </c>
      <c r="H430" t="s">
        <v>383</v>
      </c>
      <c r="I430" t="s">
        <v>491</v>
      </c>
      <c r="J430" t="s">
        <v>436</v>
      </c>
      <c r="K430" t="s">
        <v>799</v>
      </c>
      <c r="L430" s="756">
        <v>2.9</v>
      </c>
      <c r="M430" t="s">
        <v>782</v>
      </c>
      <c r="N430" s="679">
        <f t="shared" ca="1" si="30"/>
        <v>0</v>
      </c>
      <c r="O430" s="679">
        <f t="shared" ca="1" si="30"/>
        <v>0</v>
      </c>
      <c r="P430" s="679">
        <f t="shared" ca="1" si="30"/>
        <v>0</v>
      </c>
      <c r="Q430" s="679">
        <f t="shared" ca="1" si="30"/>
        <v>0</v>
      </c>
      <c r="R430" s="679">
        <f t="shared" ca="1" si="30"/>
        <v>0</v>
      </c>
      <c r="S430" t="str">
        <f t="shared" si="27"/>
        <v>ASR_COMP</v>
      </c>
      <c r="T430" s="957">
        <f t="shared" si="28"/>
        <v>44682</v>
      </c>
      <c r="U430" t="str">
        <f t="shared" si="29"/>
        <v>Unaudited</v>
      </c>
    </row>
    <row r="431" spans="1:21" x14ac:dyDescent="0.25">
      <c r="A431" t="s">
        <v>440</v>
      </c>
      <c r="B431" t="s">
        <v>1388</v>
      </c>
      <c r="C431" t="s">
        <v>1389</v>
      </c>
      <c r="D431" s="15">
        <v>1900</v>
      </c>
      <c r="E431" s="121">
        <v>1</v>
      </c>
      <c r="F431" t="s">
        <v>1034</v>
      </c>
      <c r="G431" s="121" t="s">
        <v>1387</v>
      </c>
      <c r="H431" t="s">
        <v>383</v>
      </c>
      <c r="I431" t="s">
        <v>491</v>
      </c>
      <c r="J431" t="s">
        <v>436</v>
      </c>
      <c r="K431" t="s">
        <v>226</v>
      </c>
      <c r="L431" s="756">
        <v>2.11</v>
      </c>
      <c r="M431" t="s">
        <v>231</v>
      </c>
      <c r="N431" s="679">
        <f t="shared" ca="1" si="30"/>
        <v>0</v>
      </c>
      <c r="O431" s="679">
        <f t="shared" ca="1" si="30"/>
        <v>0</v>
      </c>
      <c r="P431" s="679">
        <f t="shared" ca="1" si="30"/>
        <v>0</v>
      </c>
      <c r="Q431" s="679">
        <f t="shared" ca="1" si="30"/>
        <v>0</v>
      </c>
      <c r="R431" s="679">
        <f t="shared" ca="1" si="30"/>
        <v>80851.808005170635</v>
      </c>
      <c r="S431" t="str">
        <f t="shared" si="27"/>
        <v>ASR_COMP</v>
      </c>
      <c r="T431" s="957">
        <f t="shared" si="28"/>
        <v>44682</v>
      </c>
      <c r="U431" t="str">
        <f t="shared" si="29"/>
        <v>Unaudited</v>
      </c>
    </row>
    <row r="432" spans="1:21" x14ac:dyDescent="0.25">
      <c r="A432" t="s">
        <v>440</v>
      </c>
      <c r="B432" t="s">
        <v>1388</v>
      </c>
      <c r="C432" t="s">
        <v>1389</v>
      </c>
      <c r="D432" s="15">
        <v>1900</v>
      </c>
      <c r="E432" s="121">
        <v>1</v>
      </c>
      <c r="F432" t="s">
        <v>1034</v>
      </c>
      <c r="G432" s="121" t="s">
        <v>1387</v>
      </c>
      <c r="H432" t="s">
        <v>383</v>
      </c>
      <c r="I432" t="s">
        <v>491</v>
      </c>
      <c r="J432" t="s">
        <v>436</v>
      </c>
      <c r="K432" t="s">
        <v>226</v>
      </c>
      <c r="L432" s="756">
        <v>2.12</v>
      </c>
      <c r="M432" t="s">
        <v>557</v>
      </c>
      <c r="N432" s="679">
        <f t="shared" ca="1" si="30"/>
        <v>0</v>
      </c>
      <c r="O432" s="679">
        <f t="shared" ca="1" si="30"/>
        <v>0</v>
      </c>
      <c r="P432" s="679">
        <f t="shared" ca="1" si="30"/>
        <v>0</v>
      </c>
      <c r="Q432" s="679">
        <f t="shared" ca="1" si="30"/>
        <v>0</v>
      </c>
      <c r="R432" s="679">
        <f t="shared" ca="1" si="30"/>
        <v>36580.062345436148</v>
      </c>
      <c r="S432" t="str">
        <f t="shared" si="27"/>
        <v>ASR_COMP</v>
      </c>
      <c r="T432" s="957">
        <f t="shared" si="28"/>
        <v>44682</v>
      </c>
      <c r="U432" t="str">
        <f t="shared" si="29"/>
        <v>Unaudited</v>
      </c>
    </row>
    <row r="433" spans="1:21" x14ac:dyDescent="0.25">
      <c r="A433" t="s">
        <v>440</v>
      </c>
      <c r="B433" t="s">
        <v>1388</v>
      </c>
      <c r="C433" t="s">
        <v>1389</v>
      </c>
      <c r="D433" s="15">
        <v>1900</v>
      </c>
      <c r="E433" s="121">
        <v>1</v>
      </c>
      <c r="F433" t="s">
        <v>1034</v>
      </c>
      <c r="G433" s="121" t="s">
        <v>1387</v>
      </c>
      <c r="H433" t="s">
        <v>383</v>
      </c>
      <c r="I433" t="s">
        <v>491</v>
      </c>
      <c r="J433" t="s">
        <v>436</v>
      </c>
      <c r="K433" t="s">
        <v>226</v>
      </c>
      <c r="L433" s="756">
        <v>2.13</v>
      </c>
      <c r="M433" t="s">
        <v>232</v>
      </c>
      <c r="N433" s="679">
        <f t="shared" ca="1" si="30"/>
        <v>0</v>
      </c>
      <c r="O433" s="679">
        <f t="shared" ca="1" si="30"/>
        <v>0</v>
      </c>
      <c r="P433" s="679">
        <f t="shared" ca="1" si="30"/>
        <v>0</v>
      </c>
      <c r="Q433" s="679">
        <f t="shared" ca="1" si="30"/>
        <v>0</v>
      </c>
      <c r="R433" s="679">
        <f t="shared" ca="1" si="30"/>
        <v>46623.517611940777</v>
      </c>
      <c r="S433" t="str">
        <f t="shared" si="27"/>
        <v>ASR_COMP</v>
      </c>
      <c r="T433" s="957">
        <f t="shared" si="28"/>
        <v>44682</v>
      </c>
      <c r="U433" t="str">
        <f t="shared" si="29"/>
        <v>Unaudited</v>
      </c>
    </row>
    <row r="434" spans="1:21" x14ac:dyDescent="0.25">
      <c r="A434" t="s">
        <v>440</v>
      </c>
      <c r="B434" t="s">
        <v>1388</v>
      </c>
      <c r="C434" t="s">
        <v>1389</v>
      </c>
      <c r="D434" s="15">
        <v>1900</v>
      </c>
      <c r="E434" s="121">
        <v>1</v>
      </c>
      <c r="F434" t="s">
        <v>1034</v>
      </c>
      <c r="G434" s="121" t="s">
        <v>1387</v>
      </c>
      <c r="H434" t="s">
        <v>383</v>
      </c>
      <c r="I434" t="s">
        <v>491</v>
      </c>
      <c r="J434" t="s">
        <v>436</v>
      </c>
      <c r="K434" t="s">
        <v>226</v>
      </c>
      <c r="L434" s="756">
        <v>2.14</v>
      </c>
      <c r="M434" t="s">
        <v>561</v>
      </c>
      <c r="N434" s="679">
        <f t="shared" ca="1" si="30"/>
        <v>0</v>
      </c>
      <c r="O434" s="679">
        <f t="shared" ca="1" si="30"/>
        <v>0</v>
      </c>
      <c r="P434" s="679">
        <f t="shared" ca="1" si="30"/>
        <v>0</v>
      </c>
      <c r="Q434" s="679">
        <f t="shared" ca="1" si="30"/>
        <v>0</v>
      </c>
      <c r="R434" s="679">
        <f t="shared" ca="1" si="30"/>
        <v>-32418.18846018659</v>
      </c>
      <c r="S434" t="str">
        <f t="shared" si="27"/>
        <v>ASR_COMP</v>
      </c>
      <c r="T434" s="957">
        <f t="shared" si="28"/>
        <v>44682</v>
      </c>
      <c r="U434" t="str">
        <f t="shared" si="29"/>
        <v>Unaudited</v>
      </c>
    </row>
    <row r="435" spans="1:21" x14ac:dyDescent="0.25">
      <c r="A435" t="s">
        <v>440</v>
      </c>
      <c r="B435" t="s">
        <v>1388</v>
      </c>
      <c r="C435" t="s">
        <v>1389</v>
      </c>
      <c r="D435" s="15">
        <v>1900</v>
      </c>
      <c r="E435" s="121">
        <v>1</v>
      </c>
      <c r="F435" t="s">
        <v>1034</v>
      </c>
      <c r="G435" s="121" t="s">
        <v>1387</v>
      </c>
      <c r="H435" t="s">
        <v>383</v>
      </c>
      <c r="I435" t="s">
        <v>491</v>
      </c>
      <c r="J435" t="s">
        <v>436</v>
      </c>
      <c r="K435" t="s">
        <v>226</v>
      </c>
      <c r="L435" s="756">
        <v>2.15</v>
      </c>
      <c r="M435" t="s">
        <v>20</v>
      </c>
      <c r="N435" s="679">
        <f t="shared" ca="1" si="30"/>
        <v>0</v>
      </c>
      <c r="O435" s="679">
        <f t="shared" ca="1" si="30"/>
        <v>0</v>
      </c>
      <c r="P435" s="679">
        <f t="shared" ca="1" si="30"/>
        <v>0</v>
      </c>
      <c r="Q435" s="679">
        <f t="shared" ca="1" si="30"/>
        <v>0</v>
      </c>
      <c r="R435" s="679">
        <f t="shared" ca="1" si="30"/>
        <v>3422.842908417957</v>
      </c>
      <c r="S435" t="str">
        <f t="shared" si="27"/>
        <v>ASR_COMP</v>
      </c>
      <c r="T435" s="957">
        <f t="shared" si="28"/>
        <v>44682</v>
      </c>
      <c r="U435" t="str">
        <f t="shared" si="29"/>
        <v>Unaudited</v>
      </c>
    </row>
    <row r="436" spans="1:21" x14ac:dyDescent="0.25">
      <c r="A436" t="s">
        <v>440</v>
      </c>
      <c r="B436" t="s">
        <v>1388</v>
      </c>
      <c r="C436" t="s">
        <v>1389</v>
      </c>
      <c r="D436" s="15">
        <v>1900</v>
      </c>
      <c r="E436" s="121">
        <v>1</v>
      </c>
      <c r="F436" t="s">
        <v>1034</v>
      </c>
      <c r="G436" s="121" t="s">
        <v>1387</v>
      </c>
      <c r="H436" t="s">
        <v>383</v>
      </c>
      <c r="I436" t="s">
        <v>491</v>
      </c>
      <c r="J436" t="s">
        <v>436</v>
      </c>
      <c r="K436" t="s">
        <v>226</v>
      </c>
      <c r="L436" s="756">
        <v>2.16</v>
      </c>
      <c r="M436" t="s">
        <v>802</v>
      </c>
      <c r="N436" s="679">
        <f t="shared" ca="1" si="30"/>
        <v>0</v>
      </c>
      <c r="O436" s="679">
        <f t="shared" ca="1" si="30"/>
        <v>0</v>
      </c>
      <c r="P436" s="679">
        <f t="shared" ca="1" si="30"/>
        <v>0</v>
      </c>
      <c r="Q436" s="679">
        <f t="shared" ca="1" si="30"/>
        <v>0</v>
      </c>
      <c r="R436" s="679">
        <f t="shared" ca="1" si="30"/>
        <v>0</v>
      </c>
      <c r="S436" t="str">
        <f t="shared" si="27"/>
        <v>ASR_COMP</v>
      </c>
      <c r="T436" s="957">
        <f t="shared" si="28"/>
        <v>44682</v>
      </c>
      <c r="U436" t="str">
        <f t="shared" si="29"/>
        <v>Unaudited</v>
      </c>
    </row>
    <row r="437" spans="1:21" x14ac:dyDescent="0.25">
      <c r="A437" t="s">
        <v>440</v>
      </c>
      <c r="B437" t="s">
        <v>1388</v>
      </c>
      <c r="C437" t="s">
        <v>1389</v>
      </c>
      <c r="D437" s="15">
        <v>1900</v>
      </c>
      <c r="E437" s="121">
        <v>1</v>
      </c>
      <c r="F437" t="s">
        <v>1034</v>
      </c>
      <c r="G437" s="121" t="s">
        <v>1387</v>
      </c>
      <c r="H437" t="s">
        <v>383</v>
      </c>
      <c r="I437" t="s">
        <v>491</v>
      </c>
      <c r="J437" t="s">
        <v>436</v>
      </c>
      <c r="K437" t="s">
        <v>226</v>
      </c>
      <c r="L437" s="756">
        <v>2.17</v>
      </c>
      <c r="M437" t="s">
        <v>1055</v>
      </c>
      <c r="N437" s="679">
        <f t="shared" ca="1" si="30"/>
        <v>0</v>
      </c>
      <c r="O437" s="679">
        <f t="shared" ca="1" si="30"/>
        <v>0</v>
      </c>
      <c r="P437" s="679">
        <f t="shared" ca="1" si="30"/>
        <v>0</v>
      </c>
      <c r="Q437" s="679">
        <f t="shared" ca="1" si="30"/>
        <v>0</v>
      </c>
      <c r="R437" s="679">
        <f t="shared" ca="1" si="30"/>
        <v>0</v>
      </c>
      <c r="S437" t="str">
        <f t="shared" si="27"/>
        <v>ASR_COMP</v>
      </c>
      <c r="T437" s="957">
        <f t="shared" si="28"/>
        <v>44682</v>
      </c>
      <c r="U437" t="str">
        <f t="shared" si="29"/>
        <v>Unaudited</v>
      </c>
    </row>
    <row r="438" spans="1:21" x14ac:dyDescent="0.25">
      <c r="A438" t="s">
        <v>440</v>
      </c>
      <c r="B438" t="s">
        <v>1388</v>
      </c>
      <c r="C438" t="s">
        <v>1389</v>
      </c>
      <c r="D438" s="15">
        <v>1900</v>
      </c>
      <c r="E438" s="121">
        <v>1</v>
      </c>
      <c r="F438" t="s">
        <v>1034</v>
      </c>
      <c r="G438" s="121" t="s">
        <v>1387</v>
      </c>
      <c r="H438" t="s">
        <v>383</v>
      </c>
      <c r="I438" t="s">
        <v>491</v>
      </c>
      <c r="J438" t="s">
        <v>436</v>
      </c>
      <c r="K438" t="s">
        <v>226</v>
      </c>
      <c r="L438" s="756">
        <v>2.1800000000000002</v>
      </c>
      <c r="M438" t="s">
        <v>653</v>
      </c>
      <c r="N438" s="679">
        <f t="shared" ca="1" si="30"/>
        <v>0</v>
      </c>
      <c r="O438" s="679">
        <f t="shared" ca="1" si="30"/>
        <v>0</v>
      </c>
      <c r="P438" s="679">
        <f t="shared" ca="1" si="30"/>
        <v>0</v>
      </c>
      <c r="Q438" s="679">
        <f t="shared" ca="1" si="30"/>
        <v>0</v>
      </c>
      <c r="R438" s="679">
        <f t="shared" ca="1" si="30"/>
        <v>6662.8788391265653</v>
      </c>
      <c r="S438" t="str">
        <f t="shared" si="27"/>
        <v>ASR_COMP</v>
      </c>
      <c r="T438" s="957">
        <f t="shared" si="28"/>
        <v>44682</v>
      </c>
      <c r="U438" t="str">
        <f t="shared" si="29"/>
        <v>Unaudited</v>
      </c>
    </row>
    <row r="439" spans="1:21" x14ac:dyDescent="0.25">
      <c r="A439" t="s">
        <v>440</v>
      </c>
      <c r="B439" t="s">
        <v>1388</v>
      </c>
      <c r="C439" t="s">
        <v>1389</v>
      </c>
      <c r="D439" s="15">
        <v>1900</v>
      </c>
      <c r="E439" s="121">
        <v>1</v>
      </c>
      <c r="F439" t="s">
        <v>1034</v>
      </c>
      <c r="G439" s="121" t="s">
        <v>1387</v>
      </c>
      <c r="H439" t="s">
        <v>383</v>
      </c>
      <c r="I439" t="s">
        <v>491</v>
      </c>
      <c r="J439" t="s">
        <v>436</v>
      </c>
      <c r="K439" t="s">
        <v>226</v>
      </c>
      <c r="L439" s="756">
        <v>2.19</v>
      </c>
      <c r="M439" t="s">
        <v>221</v>
      </c>
      <c r="N439" s="679">
        <f t="shared" ca="1" si="30"/>
        <v>0</v>
      </c>
      <c r="O439" s="679">
        <f t="shared" ca="1" si="30"/>
        <v>0</v>
      </c>
      <c r="P439" s="679">
        <f t="shared" ca="1" si="30"/>
        <v>0</v>
      </c>
      <c r="Q439" s="679">
        <f t="shared" ca="1" si="30"/>
        <v>0</v>
      </c>
      <c r="R439" s="679">
        <f t="shared" ca="1" si="30"/>
        <v>0</v>
      </c>
      <c r="S439" t="str">
        <f t="shared" si="27"/>
        <v>ASR_COMP</v>
      </c>
      <c r="T439" s="957">
        <f t="shared" si="28"/>
        <v>44682</v>
      </c>
      <c r="U439" t="str">
        <f t="shared" si="29"/>
        <v>Unaudited</v>
      </c>
    </row>
    <row r="440" spans="1:21" x14ac:dyDescent="0.25">
      <c r="A440" t="s">
        <v>440</v>
      </c>
      <c r="B440" t="s">
        <v>1388</v>
      </c>
      <c r="C440" t="s">
        <v>1389</v>
      </c>
      <c r="D440" s="15">
        <v>1900</v>
      </c>
      <c r="E440" s="121">
        <v>1</v>
      </c>
      <c r="F440" t="s">
        <v>1034</v>
      </c>
      <c r="G440" s="121" t="s">
        <v>1387</v>
      </c>
      <c r="H440" t="s">
        <v>383</v>
      </c>
      <c r="I440" t="s">
        <v>491</v>
      </c>
      <c r="J440" t="s">
        <v>436</v>
      </c>
      <c r="K440" t="s">
        <v>226</v>
      </c>
      <c r="L440" s="756" t="s">
        <v>707</v>
      </c>
      <c r="M440" t="s">
        <v>233</v>
      </c>
      <c r="N440" s="679">
        <f t="shared" ca="1" si="30"/>
        <v>0</v>
      </c>
      <c r="O440" s="679">
        <f t="shared" ca="1" si="30"/>
        <v>0</v>
      </c>
      <c r="P440" s="679">
        <f t="shared" ca="1" si="30"/>
        <v>0</v>
      </c>
      <c r="Q440" s="679">
        <f t="shared" ca="1" si="30"/>
        <v>0</v>
      </c>
      <c r="R440" s="679">
        <f t="shared" ca="1" si="30"/>
        <v>-100166.78544050617</v>
      </c>
      <c r="S440" t="str">
        <f t="shared" si="27"/>
        <v>ASR_COMP</v>
      </c>
      <c r="T440" s="957">
        <f t="shared" si="28"/>
        <v>44682</v>
      </c>
      <c r="U440" t="str">
        <f t="shared" si="29"/>
        <v>Unaudited</v>
      </c>
    </row>
    <row r="441" spans="1:21" x14ac:dyDescent="0.25">
      <c r="A441" t="s">
        <v>440</v>
      </c>
      <c r="B441" t="s">
        <v>1388</v>
      </c>
      <c r="C441" t="s">
        <v>1389</v>
      </c>
      <c r="D441" s="15">
        <v>1900</v>
      </c>
      <c r="E441" s="121">
        <v>1</v>
      </c>
      <c r="F441" t="s">
        <v>1034</v>
      </c>
      <c r="G441" s="121" t="s">
        <v>1387</v>
      </c>
      <c r="H441" t="s">
        <v>383</v>
      </c>
      <c r="I441" t="s">
        <v>491</v>
      </c>
      <c r="J441" t="s">
        <v>436</v>
      </c>
      <c r="K441" t="s">
        <v>226</v>
      </c>
      <c r="L441" s="756">
        <v>2.21</v>
      </c>
      <c r="M441" t="s">
        <v>469</v>
      </c>
      <c r="N441" s="679">
        <f t="shared" ca="1" si="30"/>
        <v>0</v>
      </c>
      <c r="O441" s="679">
        <f t="shared" ca="1" si="30"/>
        <v>0</v>
      </c>
      <c r="P441" s="679">
        <f t="shared" ca="1" si="30"/>
        <v>0</v>
      </c>
      <c r="Q441" s="679">
        <f t="shared" ca="1" si="30"/>
        <v>0</v>
      </c>
      <c r="R441" s="679">
        <f t="shared" ca="1" si="30"/>
        <v>0</v>
      </c>
      <c r="S441" t="str">
        <f t="shared" si="27"/>
        <v>ASR_COMP</v>
      </c>
      <c r="T441" s="957">
        <f t="shared" si="28"/>
        <v>44682</v>
      </c>
      <c r="U441" t="str">
        <f t="shared" si="29"/>
        <v>Unaudited</v>
      </c>
    </row>
    <row r="442" spans="1:21" x14ac:dyDescent="0.25">
      <c r="A442" t="s">
        <v>440</v>
      </c>
      <c r="B442" t="s">
        <v>1388</v>
      </c>
      <c r="C442" t="s">
        <v>1389</v>
      </c>
      <c r="D442" s="15">
        <v>1900</v>
      </c>
      <c r="E442" s="121">
        <v>1</v>
      </c>
      <c r="F442" t="s">
        <v>1034</v>
      </c>
      <c r="G442" s="121" t="s">
        <v>1387</v>
      </c>
      <c r="H442" t="s">
        <v>383</v>
      </c>
      <c r="I442" t="s">
        <v>491</v>
      </c>
      <c r="J442" t="s">
        <v>436</v>
      </c>
      <c r="K442" t="s">
        <v>6</v>
      </c>
      <c r="L442" s="756" t="s">
        <v>70</v>
      </c>
      <c r="M442" t="s">
        <v>191</v>
      </c>
      <c r="N442" s="679">
        <f t="shared" ca="1" si="30"/>
        <v>0</v>
      </c>
      <c r="O442" s="679">
        <f t="shared" ca="1" si="30"/>
        <v>0</v>
      </c>
      <c r="P442" s="679">
        <f t="shared" ca="1" si="30"/>
        <v>0</v>
      </c>
      <c r="Q442" s="679">
        <f t="shared" ca="1" si="30"/>
        <v>0</v>
      </c>
      <c r="R442" s="679">
        <f t="shared" ca="1" si="30"/>
        <v>0</v>
      </c>
      <c r="S442" t="str">
        <f t="shared" si="27"/>
        <v>ASR_COMP</v>
      </c>
      <c r="T442" s="957">
        <f t="shared" si="28"/>
        <v>44682</v>
      </c>
      <c r="U442" t="str">
        <f t="shared" si="29"/>
        <v>Unaudited</v>
      </c>
    </row>
    <row r="443" spans="1:21" x14ac:dyDescent="0.25">
      <c r="A443" t="s">
        <v>440</v>
      </c>
      <c r="B443" t="s">
        <v>1388</v>
      </c>
      <c r="C443" t="s">
        <v>1389</v>
      </c>
      <c r="D443" s="15">
        <v>1900</v>
      </c>
      <c r="E443" s="121">
        <v>1</v>
      </c>
      <c r="F443" t="s">
        <v>1034</v>
      </c>
      <c r="G443" s="121" t="s">
        <v>1387</v>
      </c>
      <c r="H443" t="s">
        <v>383</v>
      </c>
      <c r="I443" t="s">
        <v>491</v>
      </c>
      <c r="J443" t="s">
        <v>436</v>
      </c>
      <c r="K443" t="s">
        <v>6</v>
      </c>
      <c r="L443" s="756" t="s">
        <v>71</v>
      </c>
      <c r="M443" t="s">
        <v>234</v>
      </c>
      <c r="N443" s="679">
        <f t="shared" ca="1" si="30"/>
        <v>0</v>
      </c>
      <c r="O443" s="679">
        <f t="shared" ca="1" si="30"/>
        <v>0</v>
      </c>
      <c r="P443" s="679">
        <f t="shared" ca="1" si="30"/>
        <v>0</v>
      </c>
      <c r="Q443" s="679">
        <f t="shared" ca="1" si="30"/>
        <v>0</v>
      </c>
      <c r="R443" s="679">
        <f t="shared" ca="1" si="30"/>
        <v>0</v>
      </c>
      <c r="S443" t="str">
        <f t="shared" si="27"/>
        <v>ASR_COMP</v>
      </c>
      <c r="T443" s="957">
        <f t="shared" si="28"/>
        <v>44682</v>
      </c>
      <c r="U443" t="str">
        <f t="shared" si="29"/>
        <v>Unaudited</v>
      </c>
    </row>
    <row r="444" spans="1:21" x14ac:dyDescent="0.25">
      <c r="A444" t="s">
        <v>440</v>
      </c>
      <c r="B444" t="s">
        <v>1388</v>
      </c>
      <c r="C444" t="s">
        <v>1389</v>
      </c>
      <c r="D444" s="15">
        <v>1900</v>
      </c>
      <c r="E444" s="121">
        <v>1</v>
      </c>
      <c r="F444" t="s">
        <v>1034</v>
      </c>
      <c r="G444" s="121" t="s">
        <v>1387</v>
      </c>
      <c r="H444" t="s">
        <v>383</v>
      </c>
      <c r="I444" t="s">
        <v>491</v>
      </c>
      <c r="J444" t="s">
        <v>436</v>
      </c>
      <c r="K444" t="s">
        <v>6</v>
      </c>
      <c r="L444" s="756" t="s">
        <v>72</v>
      </c>
      <c r="M444" t="s">
        <v>167</v>
      </c>
      <c r="N444" s="679">
        <f t="shared" ca="1" si="30"/>
        <v>0</v>
      </c>
      <c r="O444" s="679">
        <f t="shared" ca="1" si="30"/>
        <v>0</v>
      </c>
      <c r="P444" s="679">
        <f t="shared" ca="1" si="30"/>
        <v>0</v>
      </c>
      <c r="Q444" s="679">
        <f t="shared" ca="1" si="30"/>
        <v>0</v>
      </c>
      <c r="R444" s="679">
        <f t="shared" ca="1" si="30"/>
        <v>0</v>
      </c>
      <c r="S444" t="str">
        <f t="shared" si="27"/>
        <v>ASR_COMP</v>
      </c>
      <c r="T444" s="957">
        <f t="shared" si="28"/>
        <v>44682</v>
      </c>
      <c r="U444" t="str">
        <f t="shared" si="29"/>
        <v>Unaudited</v>
      </c>
    </row>
    <row r="445" spans="1:21" x14ac:dyDescent="0.25">
      <c r="A445" t="s">
        <v>440</v>
      </c>
      <c r="B445" t="s">
        <v>1388</v>
      </c>
      <c r="C445" t="s">
        <v>1389</v>
      </c>
      <c r="D445" s="15">
        <v>1900</v>
      </c>
      <c r="E445" s="121">
        <v>1</v>
      </c>
      <c r="F445" t="s">
        <v>1034</v>
      </c>
      <c r="G445" s="121" t="s">
        <v>1387</v>
      </c>
      <c r="H445" t="s">
        <v>383</v>
      </c>
      <c r="I445" t="s">
        <v>491</v>
      </c>
      <c r="J445" t="s">
        <v>436</v>
      </c>
      <c r="K445" t="s">
        <v>6</v>
      </c>
      <c r="L445" s="756">
        <v>3.4</v>
      </c>
      <c r="M445" t="s">
        <v>464</v>
      </c>
      <c r="N445" s="679">
        <f t="shared" ca="1" si="30"/>
        <v>0</v>
      </c>
      <c r="O445" s="679">
        <f t="shared" ca="1" si="30"/>
        <v>0</v>
      </c>
      <c r="P445" s="679">
        <f t="shared" ca="1" si="30"/>
        <v>0</v>
      </c>
      <c r="Q445" s="679">
        <f t="shared" ca="1" si="30"/>
        <v>0</v>
      </c>
      <c r="R445" s="679">
        <f t="shared" ca="1" si="30"/>
        <v>489.15237704239092</v>
      </c>
      <c r="S445" t="str">
        <f t="shared" si="27"/>
        <v>ASR_COMP</v>
      </c>
      <c r="T445" s="957">
        <f t="shared" si="28"/>
        <v>44682</v>
      </c>
      <c r="U445" t="str">
        <f t="shared" si="29"/>
        <v>Unaudited</v>
      </c>
    </row>
    <row r="446" spans="1:21" x14ac:dyDescent="0.25">
      <c r="A446" t="s">
        <v>440</v>
      </c>
      <c r="B446" t="s">
        <v>1388</v>
      </c>
      <c r="C446" t="s">
        <v>1389</v>
      </c>
      <c r="D446" s="15">
        <v>1900</v>
      </c>
      <c r="E446" s="121">
        <v>1</v>
      </c>
      <c r="F446" t="s">
        <v>1034</v>
      </c>
      <c r="G446" s="121" t="s">
        <v>1387</v>
      </c>
      <c r="H446" t="s">
        <v>383</v>
      </c>
      <c r="I446" t="s">
        <v>491</v>
      </c>
      <c r="J446" t="s">
        <v>436</v>
      </c>
      <c r="K446" t="s">
        <v>437</v>
      </c>
      <c r="L446" s="756">
        <v>4.5</v>
      </c>
      <c r="M446" t="s">
        <v>32</v>
      </c>
      <c r="N446" s="679">
        <f t="shared" ca="1" si="30"/>
        <v>0</v>
      </c>
      <c r="O446" s="679">
        <f t="shared" ca="1" si="30"/>
        <v>0</v>
      </c>
      <c r="P446" s="679">
        <f t="shared" ca="1" si="30"/>
        <v>0</v>
      </c>
      <c r="Q446" s="679">
        <f t="shared" ca="1" si="30"/>
        <v>0</v>
      </c>
      <c r="R446" s="679">
        <f t="shared" ca="1" si="30"/>
        <v>0</v>
      </c>
      <c r="S446" t="str">
        <f t="shared" si="27"/>
        <v>ASR_COMP</v>
      </c>
      <c r="T446" s="957">
        <f t="shared" si="28"/>
        <v>44682</v>
      </c>
      <c r="U446" t="str">
        <f t="shared" si="29"/>
        <v>Unaudited</v>
      </c>
    </row>
    <row r="447" spans="1:21" x14ac:dyDescent="0.25">
      <c r="A447" t="s">
        <v>440</v>
      </c>
      <c r="B447" t="s">
        <v>1388</v>
      </c>
      <c r="C447" t="s">
        <v>1389</v>
      </c>
      <c r="D447" s="15">
        <v>1900</v>
      </c>
      <c r="E447" s="121">
        <v>1</v>
      </c>
      <c r="F447" t="s">
        <v>1034</v>
      </c>
      <c r="G447" s="121" t="s">
        <v>1387</v>
      </c>
      <c r="H447" t="s">
        <v>383</v>
      </c>
      <c r="I447" t="s">
        <v>491</v>
      </c>
      <c r="J447" t="s">
        <v>436</v>
      </c>
      <c r="K447" t="s">
        <v>437</v>
      </c>
      <c r="L447" s="756" t="s">
        <v>947</v>
      </c>
      <c r="M447" t="s">
        <v>938</v>
      </c>
      <c r="N447" s="679">
        <f t="shared" ca="1" si="30"/>
        <v>0</v>
      </c>
      <c r="O447" s="679">
        <f t="shared" ca="1" si="30"/>
        <v>0</v>
      </c>
      <c r="P447" s="679">
        <f t="shared" ca="1" si="30"/>
        <v>0</v>
      </c>
      <c r="Q447" s="679">
        <f t="shared" ca="1" si="30"/>
        <v>0</v>
      </c>
      <c r="R447" s="679">
        <f t="shared" ca="1" si="30"/>
        <v>0</v>
      </c>
      <c r="S447" t="str">
        <f t="shared" si="27"/>
        <v>ASR_COMP</v>
      </c>
      <c r="T447" s="957">
        <f t="shared" si="28"/>
        <v>44682</v>
      </c>
      <c r="U447" t="str">
        <f t="shared" si="29"/>
        <v>Unaudited</v>
      </c>
    </row>
    <row r="448" spans="1:21" x14ac:dyDescent="0.25">
      <c r="A448" t="s">
        <v>440</v>
      </c>
      <c r="B448" t="s">
        <v>1388</v>
      </c>
      <c r="C448" t="s">
        <v>1389</v>
      </c>
      <c r="D448" s="15">
        <v>1900</v>
      </c>
      <c r="E448" s="121">
        <v>1</v>
      </c>
      <c r="F448" t="s">
        <v>1034</v>
      </c>
      <c r="G448" s="121" t="s">
        <v>1387</v>
      </c>
      <c r="H448" t="s">
        <v>383</v>
      </c>
      <c r="I448" t="s">
        <v>491</v>
      </c>
      <c r="J448" t="s">
        <v>436</v>
      </c>
      <c r="K448" t="s">
        <v>437</v>
      </c>
      <c r="L448" s="756" t="s">
        <v>196</v>
      </c>
      <c r="M448" t="s">
        <v>40</v>
      </c>
      <c r="N448" s="679">
        <f t="shared" ca="1" si="30"/>
        <v>0</v>
      </c>
      <c r="O448" s="679">
        <f t="shared" ca="1" si="30"/>
        <v>0</v>
      </c>
      <c r="P448" s="679">
        <f t="shared" ca="1" si="30"/>
        <v>0</v>
      </c>
      <c r="Q448" s="679">
        <f t="shared" ca="1" si="30"/>
        <v>0</v>
      </c>
      <c r="R448" s="679">
        <f t="shared" ca="1" si="30"/>
        <v>0</v>
      </c>
      <c r="S448" t="str">
        <f t="shared" si="27"/>
        <v>ASR_COMP</v>
      </c>
      <c r="T448" s="957">
        <f t="shared" si="28"/>
        <v>44682</v>
      </c>
      <c r="U448" t="str">
        <f t="shared" si="29"/>
        <v>Unaudited</v>
      </c>
    </row>
    <row r="449" spans="1:21" x14ac:dyDescent="0.25">
      <c r="A449" t="s">
        <v>440</v>
      </c>
      <c r="B449" t="s">
        <v>1388</v>
      </c>
      <c r="C449" t="s">
        <v>1389</v>
      </c>
      <c r="D449" s="15">
        <v>1900</v>
      </c>
      <c r="E449" s="121">
        <v>1</v>
      </c>
      <c r="F449" t="s">
        <v>1034</v>
      </c>
      <c r="G449" s="121" t="s">
        <v>1387</v>
      </c>
      <c r="H449" t="s">
        <v>383</v>
      </c>
      <c r="I449" t="s">
        <v>491</v>
      </c>
      <c r="J449" t="s">
        <v>436</v>
      </c>
      <c r="K449" t="s">
        <v>437</v>
      </c>
      <c r="L449" s="756" t="s">
        <v>195</v>
      </c>
      <c r="M449" t="s">
        <v>332</v>
      </c>
      <c r="N449" s="679">
        <f t="shared" ca="1" si="30"/>
        <v>0</v>
      </c>
      <c r="O449" s="679">
        <f t="shared" ca="1" si="30"/>
        <v>0</v>
      </c>
      <c r="P449" s="679">
        <f t="shared" ca="1" si="30"/>
        <v>0</v>
      </c>
      <c r="Q449" s="679">
        <f t="shared" ca="1" si="30"/>
        <v>0</v>
      </c>
      <c r="R449" s="679">
        <f t="shared" ca="1" si="30"/>
        <v>0</v>
      </c>
      <c r="S449" t="str">
        <f t="shared" si="27"/>
        <v>ASR_COMP</v>
      </c>
      <c r="T449" s="957">
        <f t="shared" si="28"/>
        <v>44682</v>
      </c>
      <c r="U449" t="str">
        <f t="shared" si="29"/>
        <v>Unaudited</v>
      </c>
    </row>
    <row r="450" spans="1:21" x14ac:dyDescent="0.25">
      <c r="A450" t="s">
        <v>440</v>
      </c>
      <c r="B450" t="s">
        <v>1388</v>
      </c>
      <c r="C450" t="s">
        <v>1389</v>
      </c>
      <c r="D450" s="15">
        <v>1900</v>
      </c>
      <c r="E450" s="121">
        <v>1</v>
      </c>
      <c r="F450" t="s">
        <v>1034</v>
      </c>
      <c r="G450" s="121" t="s">
        <v>1387</v>
      </c>
      <c r="H450" t="s">
        <v>383</v>
      </c>
      <c r="I450" t="s">
        <v>491</v>
      </c>
      <c r="J450" t="s">
        <v>453</v>
      </c>
      <c r="K450" t="s">
        <v>438</v>
      </c>
      <c r="L450" s="756" t="s">
        <v>79</v>
      </c>
      <c r="M450" t="s">
        <v>27</v>
      </c>
      <c r="N450" s="679">
        <f t="shared" ca="1" si="30"/>
        <v>0</v>
      </c>
      <c r="O450" s="679">
        <f t="shared" ca="1" si="30"/>
        <v>0</v>
      </c>
      <c r="P450" s="679">
        <f t="shared" ca="1" si="30"/>
        <v>0</v>
      </c>
      <c r="Q450" s="679">
        <f t="shared" ca="1" si="30"/>
        <v>0</v>
      </c>
      <c r="R450" s="679">
        <f t="shared" ca="1" si="30"/>
        <v>0</v>
      </c>
      <c r="S450" t="str">
        <f t="shared" ref="S450:S513" si="31">file_name</f>
        <v>ASR_COMP</v>
      </c>
      <c r="T450" s="957">
        <f t="shared" ref="T450:T513" si="32">file_date</f>
        <v>44682</v>
      </c>
      <c r="U450" t="str">
        <f t="shared" ref="U450:U513" si="33">status</f>
        <v>Unaudited</v>
      </c>
    </row>
    <row r="451" spans="1:21" x14ac:dyDescent="0.25">
      <c r="A451" t="s">
        <v>440</v>
      </c>
      <c r="B451" t="s">
        <v>1388</v>
      </c>
      <c r="C451" t="s">
        <v>1389</v>
      </c>
      <c r="D451" s="15">
        <v>1900</v>
      </c>
      <c r="E451" s="121">
        <v>1</v>
      </c>
      <c r="F451" t="s">
        <v>1034</v>
      </c>
      <c r="G451" s="121" t="s">
        <v>1387</v>
      </c>
      <c r="H451" t="s">
        <v>383</v>
      </c>
      <c r="I451" t="s">
        <v>491</v>
      </c>
      <c r="J451" t="s">
        <v>453</v>
      </c>
      <c r="K451" t="s">
        <v>438</v>
      </c>
      <c r="L451" s="756" t="s">
        <v>80</v>
      </c>
      <c r="M451" t="s">
        <v>100</v>
      </c>
      <c r="N451" s="679">
        <f t="shared" ca="1" si="30"/>
        <v>0</v>
      </c>
      <c r="O451" s="679">
        <f t="shared" ca="1" si="30"/>
        <v>0</v>
      </c>
      <c r="P451" s="679">
        <f t="shared" ca="1" si="30"/>
        <v>0</v>
      </c>
      <c r="Q451" s="679">
        <f t="shared" ca="1" si="30"/>
        <v>0</v>
      </c>
      <c r="R451" s="679">
        <f t="shared" ca="1" si="30"/>
        <v>0</v>
      </c>
      <c r="S451" t="str">
        <f t="shared" si="31"/>
        <v>ASR_COMP</v>
      </c>
      <c r="T451" s="957">
        <f t="shared" si="32"/>
        <v>44682</v>
      </c>
      <c r="U451" t="str">
        <f t="shared" si="33"/>
        <v>Unaudited</v>
      </c>
    </row>
    <row r="452" spans="1:21" x14ac:dyDescent="0.25">
      <c r="A452" t="s">
        <v>440</v>
      </c>
      <c r="B452" t="s">
        <v>1388</v>
      </c>
      <c r="C452" t="s">
        <v>1389</v>
      </c>
      <c r="D452" s="15">
        <v>1900</v>
      </c>
      <c r="E452" s="121">
        <v>1</v>
      </c>
      <c r="F452" t="s">
        <v>1034</v>
      </c>
      <c r="G452" s="121" t="s">
        <v>1387</v>
      </c>
      <c r="H452" t="s">
        <v>383</v>
      </c>
      <c r="I452" t="s">
        <v>491</v>
      </c>
      <c r="J452" t="s">
        <v>453</v>
      </c>
      <c r="K452" t="s">
        <v>438</v>
      </c>
      <c r="L452" s="756" t="s">
        <v>81</v>
      </c>
      <c r="M452" t="s">
        <v>101</v>
      </c>
      <c r="N452" s="679">
        <f t="shared" ca="1" si="30"/>
        <v>0</v>
      </c>
      <c r="O452" s="679">
        <f t="shared" ca="1" si="30"/>
        <v>0</v>
      </c>
      <c r="P452" s="679">
        <f t="shared" ca="1" si="30"/>
        <v>0</v>
      </c>
      <c r="Q452" s="679">
        <f t="shared" ca="1" si="30"/>
        <v>0</v>
      </c>
      <c r="R452" s="679">
        <f t="shared" ca="1" si="30"/>
        <v>0</v>
      </c>
      <c r="S452" t="str">
        <f t="shared" si="31"/>
        <v>ASR_COMP</v>
      </c>
      <c r="T452" s="957">
        <f t="shared" si="32"/>
        <v>44682</v>
      </c>
      <c r="U452" t="str">
        <f t="shared" si="33"/>
        <v>Unaudited</v>
      </c>
    </row>
    <row r="453" spans="1:21" x14ac:dyDescent="0.25">
      <c r="A453" t="s">
        <v>440</v>
      </c>
      <c r="B453" t="s">
        <v>1388</v>
      </c>
      <c r="C453" t="s">
        <v>1389</v>
      </c>
      <c r="D453" s="15">
        <v>1900</v>
      </c>
      <c r="E453" s="121">
        <v>1</v>
      </c>
      <c r="F453" t="s">
        <v>1034</v>
      </c>
      <c r="G453" s="121" t="s">
        <v>1387</v>
      </c>
      <c r="H453" t="s">
        <v>383</v>
      </c>
      <c r="I453" t="s">
        <v>491</v>
      </c>
      <c r="J453" t="s">
        <v>453</v>
      </c>
      <c r="K453" t="s">
        <v>438</v>
      </c>
      <c r="L453" s="756" t="s">
        <v>82</v>
      </c>
      <c r="M453" t="s">
        <v>102</v>
      </c>
      <c r="N453" s="679">
        <f t="shared" ca="1" si="30"/>
        <v>0</v>
      </c>
      <c r="O453" s="679">
        <f t="shared" ca="1" si="30"/>
        <v>0</v>
      </c>
      <c r="P453" s="679">
        <f t="shared" ca="1" si="30"/>
        <v>0</v>
      </c>
      <c r="Q453" s="679">
        <f t="shared" ca="1" si="30"/>
        <v>0</v>
      </c>
      <c r="R453" s="679">
        <f t="shared" ca="1" si="30"/>
        <v>0</v>
      </c>
      <c r="S453" t="str">
        <f t="shared" si="31"/>
        <v>ASR_COMP</v>
      </c>
      <c r="T453" s="957">
        <f t="shared" si="32"/>
        <v>44682</v>
      </c>
      <c r="U453" t="str">
        <f t="shared" si="33"/>
        <v>Unaudited</v>
      </c>
    </row>
    <row r="454" spans="1:21" x14ac:dyDescent="0.25">
      <c r="A454" t="s">
        <v>440</v>
      </c>
      <c r="B454" t="s">
        <v>1388</v>
      </c>
      <c r="C454" t="s">
        <v>1389</v>
      </c>
      <c r="D454" s="15">
        <v>1900</v>
      </c>
      <c r="E454" s="121">
        <v>1</v>
      </c>
      <c r="F454" t="s">
        <v>1034</v>
      </c>
      <c r="G454" s="121" t="s">
        <v>1387</v>
      </c>
      <c r="H454" t="s">
        <v>383</v>
      </c>
      <c r="I454" t="s">
        <v>491</v>
      </c>
      <c r="J454" t="s">
        <v>453</v>
      </c>
      <c r="K454" t="s">
        <v>438</v>
      </c>
      <c r="L454" s="756" t="s">
        <v>219</v>
      </c>
      <c r="M454" t="s">
        <v>103</v>
      </c>
      <c r="N454" s="679">
        <f t="shared" ca="1" si="30"/>
        <v>0</v>
      </c>
      <c r="O454" s="679">
        <f t="shared" ca="1" si="30"/>
        <v>0</v>
      </c>
      <c r="P454" s="679">
        <f t="shared" ca="1" si="30"/>
        <v>0</v>
      </c>
      <c r="Q454" s="679">
        <f t="shared" ca="1" si="30"/>
        <v>0</v>
      </c>
      <c r="R454" s="679">
        <f t="shared" ca="1" si="30"/>
        <v>0</v>
      </c>
      <c r="S454" t="str">
        <f t="shared" si="31"/>
        <v>ASR_COMP</v>
      </c>
      <c r="T454" s="957">
        <f t="shared" si="32"/>
        <v>44682</v>
      </c>
      <c r="U454" t="str">
        <f t="shared" si="33"/>
        <v>Unaudited</v>
      </c>
    </row>
    <row r="455" spans="1:21" x14ac:dyDescent="0.25">
      <c r="A455" t="s">
        <v>440</v>
      </c>
      <c r="B455" t="s">
        <v>1388</v>
      </c>
      <c r="C455" t="s">
        <v>1389</v>
      </c>
      <c r="D455" s="15">
        <v>1900</v>
      </c>
      <c r="E455" s="121">
        <v>1</v>
      </c>
      <c r="F455" t="s">
        <v>1034</v>
      </c>
      <c r="G455" s="121" t="s">
        <v>1387</v>
      </c>
      <c r="H455" t="s">
        <v>383</v>
      </c>
      <c r="I455" t="s">
        <v>491</v>
      </c>
      <c r="J455" t="s">
        <v>453</v>
      </c>
      <c r="K455" t="s">
        <v>438</v>
      </c>
      <c r="L455" s="756" t="s">
        <v>218</v>
      </c>
      <c r="M455" t="s">
        <v>28</v>
      </c>
      <c r="N455" s="679">
        <f t="shared" ca="1" si="30"/>
        <v>0</v>
      </c>
      <c r="O455" s="679">
        <f t="shared" ca="1" si="30"/>
        <v>0</v>
      </c>
      <c r="P455" s="679">
        <f t="shared" ca="1" si="30"/>
        <v>0</v>
      </c>
      <c r="Q455" s="679">
        <f t="shared" ca="1" si="30"/>
        <v>0</v>
      </c>
      <c r="R455" s="679">
        <f t="shared" ca="1" si="30"/>
        <v>0</v>
      </c>
      <c r="S455" t="str">
        <f t="shared" si="31"/>
        <v>ASR_COMP</v>
      </c>
      <c r="T455" s="957">
        <f t="shared" si="32"/>
        <v>44682</v>
      </c>
      <c r="U455" t="str">
        <f t="shared" si="33"/>
        <v>Unaudited</v>
      </c>
    </row>
    <row r="456" spans="1:21" x14ac:dyDescent="0.25">
      <c r="A456" t="s">
        <v>440</v>
      </c>
      <c r="B456" t="s">
        <v>1388</v>
      </c>
      <c r="C456" t="s">
        <v>1389</v>
      </c>
      <c r="D456" s="15">
        <v>1900</v>
      </c>
      <c r="E456" s="121">
        <v>1</v>
      </c>
      <c r="F456" t="s">
        <v>1034</v>
      </c>
      <c r="G456" s="121" t="s">
        <v>1387</v>
      </c>
      <c r="H456" t="s">
        <v>383</v>
      </c>
      <c r="I456" t="s">
        <v>491</v>
      </c>
      <c r="J456" t="s">
        <v>439</v>
      </c>
      <c r="K456" t="s">
        <v>439</v>
      </c>
      <c r="L456" s="756" t="s">
        <v>84</v>
      </c>
      <c r="M456" t="s">
        <v>330</v>
      </c>
      <c r="N456" s="679">
        <f t="shared" ca="1" si="30"/>
        <v>0</v>
      </c>
      <c r="O456" s="679">
        <f t="shared" ca="1" si="30"/>
        <v>0</v>
      </c>
      <c r="P456" s="679">
        <f t="shared" ca="1" si="30"/>
        <v>0</v>
      </c>
      <c r="Q456" s="679">
        <f t="shared" ca="1" si="30"/>
        <v>0</v>
      </c>
      <c r="R456" s="679">
        <f t="shared" ca="1" si="30"/>
        <v>0</v>
      </c>
      <c r="S456" t="str">
        <f t="shared" si="31"/>
        <v>ASR_COMP</v>
      </c>
      <c r="T456" s="957">
        <f t="shared" si="32"/>
        <v>44682</v>
      </c>
      <c r="U456" t="str">
        <f t="shared" si="33"/>
        <v>Unaudited</v>
      </c>
    </row>
    <row r="457" spans="1:21" x14ac:dyDescent="0.25">
      <c r="A457" t="s">
        <v>440</v>
      </c>
      <c r="B457" t="s">
        <v>1388</v>
      </c>
      <c r="C457" t="s">
        <v>1389</v>
      </c>
      <c r="D457" s="15">
        <v>1900</v>
      </c>
      <c r="E457" s="121">
        <v>1</v>
      </c>
      <c r="F457" t="s">
        <v>1034</v>
      </c>
      <c r="G457" s="121" t="s">
        <v>1387</v>
      </c>
      <c r="H457" t="s">
        <v>383</v>
      </c>
      <c r="I457" t="s">
        <v>491</v>
      </c>
      <c r="J457" t="s">
        <v>439</v>
      </c>
      <c r="K457" t="s">
        <v>439</v>
      </c>
      <c r="L457" s="756" t="s">
        <v>85</v>
      </c>
      <c r="M457" t="s">
        <v>328</v>
      </c>
      <c r="N457" s="679">
        <f t="shared" ca="1" si="30"/>
        <v>0</v>
      </c>
      <c r="O457" s="679">
        <f t="shared" ca="1" si="30"/>
        <v>0</v>
      </c>
      <c r="P457" s="679">
        <f t="shared" ca="1" si="30"/>
        <v>0</v>
      </c>
      <c r="Q457" s="679">
        <f t="shared" ca="1" si="30"/>
        <v>0</v>
      </c>
      <c r="R457" s="679">
        <f t="shared" ca="1" si="30"/>
        <v>0</v>
      </c>
      <c r="S457" t="str">
        <f t="shared" si="31"/>
        <v>ASR_COMP</v>
      </c>
      <c r="T457" s="957">
        <f t="shared" si="32"/>
        <v>44682</v>
      </c>
      <c r="U457" t="str">
        <f t="shared" si="33"/>
        <v>Unaudited</v>
      </c>
    </row>
    <row r="458" spans="1:21" x14ac:dyDescent="0.25">
      <c r="A458" t="s">
        <v>440</v>
      </c>
      <c r="B458" t="s">
        <v>1388</v>
      </c>
      <c r="C458" t="s">
        <v>1389</v>
      </c>
      <c r="D458" s="15">
        <v>1900</v>
      </c>
      <c r="E458" s="121">
        <v>1</v>
      </c>
      <c r="F458" t="s">
        <v>1034</v>
      </c>
      <c r="G458" s="121" t="s">
        <v>1387</v>
      </c>
      <c r="H458" t="s">
        <v>383</v>
      </c>
      <c r="I458" t="s">
        <v>491</v>
      </c>
      <c r="J458" t="s">
        <v>439</v>
      </c>
      <c r="K458" t="s">
        <v>439</v>
      </c>
      <c r="L458" s="756" t="s">
        <v>86</v>
      </c>
      <c r="M458" t="s">
        <v>497</v>
      </c>
      <c r="N458" s="679">
        <f t="shared" ca="1" si="30"/>
        <v>0</v>
      </c>
      <c r="O458" s="679">
        <f t="shared" ca="1" si="30"/>
        <v>0</v>
      </c>
      <c r="P458" s="679">
        <f t="shared" ca="1" si="30"/>
        <v>0</v>
      </c>
      <c r="Q458" s="679">
        <f t="shared" ca="1" si="30"/>
        <v>0</v>
      </c>
      <c r="R458" s="679">
        <f t="shared" ca="1" si="30"/>
        <v>0</v>
      </c>
      <c r="S458" t="str">
        <f t="shared" si="31"/>
        <v>ASR_COMP</v>
      </c>
      <c r="T458" s="957">
        <f t="shared" si="32"/>
        <v>44682</v>
      </c>
      <c r="U458" t="str">
        <f t="shared" si="33"/>
        <v>Unaudited</v>
      </c>
    </row>
    <row r="459" spans="1:21" x14ac:dyDescent="0.25">
      <c r="A459" t="s">
        <v>440</v>
      </c>
      <c r="B459" t="s">
        <v>1388</v>
      </c>
      <c r="C459" t="s">
        <v>1389</v>
      </c>
      <c r="D459" s="15">
        <v>1900</v>
      </c>
      <c r="E459" s="121">
        <v>1</v>
      </c>
      <c r="F459" t="s">
        <v>1034</v>
      </c>
      <c r="G459" s="121" t="s">
        <v>1387</v>
      </c>
      <c r="H459" t="s">
        <v>383</v>
      </c>
      <c r="I459" t="s">
        <v>491</v>
      </c>
      <c r="J459" t="s">
        <v>439</v>
      </c>
      <c r="K459" t="s">
        <v>439</v>
      </c>
      <c r="L459" s="756" t="s">
        <v>87</v>
      </c>
      <c r="M459" t="s">
        <v>498</v>
      </c>
      <c r="N459" s="679">
        <f t="shared" ca="1" si="30"/>
        <v>0</v>
      </c>
      <c r="O459" s="679">
        <f t="shared" ca="1" si="30"/>
        <v>0</v>
      </c>
      <c r="P459" s="679">
        <f t="shared" ca="1" si="30"/>
        <v>0</v>
      </c>
      <c r="Q459" s="679">
        <f t="shared" ca="1" si="30"/>
        <v>0</v>
      </c>
      <c r="R459" s="679">
        <f t="shared" ca="1" si="30"/>
        <v>0</v>
      </c>
      <c r="S459" t="str">
        <f t="shared" si="31"/>
        <v>ASR_COMP</v>
      </c>
      <c r="T459" s="957">
        <f t="shared" si="32"/>
        <v>44682</v>
      </c>
      <c r="U459" t="str">
        <f t="shared" si="33"/>
        <v>Unaudited</v>
      </c>
    </row>
    <row r="460" spans="1:21" x14ac:dyDescent="0.25">
      <c r="A460" t="s">
        <v>440</v>
      </c>
      <c r="B460" t="s">
        <v>1388</v>
      </c>
      <c r="C460" t="s">
        <v>1389</v>
      </c>
      <c r="D460" s="15">
        <v>1900</v>
      </c>
      <c r="E460" s="121">
        <v>1</v>
      </c>
      <c r="F460" t="s">
        <v>1034</v>
      </c>
      <c r="G460" s="121" t="s">
        <v>1387</v>
      </c>
      <c r="H460" t="s">
        <v>383</v>
      </c>
      <c r="I460" t="s">
        <v>491</v>
      </c>
      <c r="J460" t="s">
        <v>439</v>
      </c>
      <c r="K460" t="s">
        <v>439</v>
      </c>
      <c r="L460" s="756" t="s">
        <v>216</v>
      </c>
      <c r="M460" t="s">
        <v>499</v>
      </c>
      <c r="N460" s="679">
        <f t="shared" ca="1" si="30"/>
        <v>0</v>
      </c>
      <c r="O460" s="679">
        <f t="shared" ca="1" si="30"/>
        <v>0</v>
      </c>
      <c r="P460" s="679">
        <f t="shared" ca="1" si="30"/>
        <v>0</v>
      </c>
      <c r="Q460" s="679">
        <f t="shared" ca="1" si="30"/>
        <v>0</v>
      </c>
      <c r="R460" s="679">
        <f t="shared" ca="1" si="30"/>
        <v>0</v>
      </c>
      <c r="S460" t="str">
        <f t="shared" si="31"/>
        <v>ASR_COMP</v>
      </c>
      <c r="T460" s="957">
        <f t="shared" si="32"/>
        <v>44682</v>
      </c>
      <c r="U460" t="str">
        <f t="shared" si="33"/>
        <v>Unaudited</v>
      </c>
    </row>
    <row r="461" spans="1:21" x14ac:dyDescent="0.25">
      <c r="A461" t="s">
        <v>440</v>
      </c>
      <c r="B461" t="s">
        <v>1388</v>
      </c>
      <c r="C461" t="s">
        <v>1389</v>
      </c>
      <c r="D461" s="15">
        <v>1900</v>
      </c>
      <c r="E461" s="121">
        <v>1</v>
      </c>
      <c r="F461" t="s">
        <v>1034</v>
      </c>
      <c r="G461" s="121" t="s">
        <v>1387</v>
      </c>
      <c r="H461" t="s">
        <v>383</v>
      </c>
      <c r="I461" t="s">
        <v>492</v>
      </c>
      <c r="J461" t="s">
        <v>26</v>
      </c>
      <c r="K461" t="s">
        <v>26</v>
      </c>
      <c r="L461" s="756" t="s">
        <v>207</v>
      </c>
      <c r="M461" t="s">
        <v>26</v>
      </c>
      <c r="N461" s="679">
        <f t="shared" ca="1" si="30"/>
        <v>0</v>
      </c>
      <c r="O461" s="679">
        <f t="shared" ca="1" si="30"/>
        <v>0</v>
      </c>
      <c r="P461" s="679">
        <f t="shared" ca="1" si="30"/>
        <v>0</v>
      </c>
      <c r="Q461" s="679">
        <f t="shared" ca="1" si="30"/>
        <v>0</v>
      </c>
      <c r="R461" s="679">
        <f t="shared" ca="1" si="30"/>
        <v>221723.92949849815</v>
      </c>
      <c r="S461" t="str">
        <f t="shared" si="31"/>
        <v>ASR_COMP</v>
      </c>
      <c r="T461" s="957">
        <f t="shared" si="32"/>
        <v>44682</v>
      </c>
      <c r="U461" t="str">
        <f t="shared" si="33"/>
        <v>Unaudited</v>
      </c>
    </row>
    <row r="462" spans="1:21" x14ac:dyDescent="0.25">
      <c r="A462" t="s">
        <v>440</v>
      </c>
      <c r="B462" t="s">
        <v>1388</v>
      </c>
      <c r="C462" t="s">
        <v>1389</v>
      </c>
      <c r="D462" s="15">
        <v>1900</v>
      </c>
      <c r="E462" s="121">
        <v>1</v>
      </c>
      <c r="F462" t="s">
        <v>441</v>
      </c>
      <c r="G462" s="121">
        <v>91</v>
      </c>
      <c r="H462" t="s">
        <v>384</v>
      </c>
      <c r="I462" t="s">
        <v>435</v>
      </c>
      <c r="J462" t="s">
        <v>435</v>
      </c>
      <c r="K462" t="s">
        <v>435</v>
      </c>
      <c r="M462" t="s">
        <v>435</v>
      </c>
      <c r="N462" s="679">
        <f t="shared" ca="1" si="30"/>
        <v>1478</v>
      </c>
      <c r="O462" s="679">
        <f t="shared" ca="1" si="30"/>
        <v>1114</v>
      </c>
      <c r="P462" s="679">
        <f t="shared" ca="1" si="30"/>
        <v>364</v>
      </c>
      <c r="Q462" s="679">
        <f t="shared" ca="1" si="30"/>
        <v>0</v>
      </c>
      <c r="R462" s="679">
        <f t="shared" ca="1" si="30"/>
        <v>0</v>
      </c>
      <c r="S462" t="str">
        <f t="shared" si="31"/>
        <v>ASR_COMP</v>
      </c>
      <c r="T462" s="957">
        <f t="shared" si="32"/>
        <v>44682</v>
      </c>
      <c r="U462" t="str">
        <f t="shared" si="33"/>
        <v>Unaudited</v>
      </c>
    </row>
    <row r="463" spans="1:21" x14ac:dyDescent="0.25">
      <c r="A463" t="s">
        <v>440</v>
      </c>
      <c r="B463" t="s">
        <v>1388</v>
      </c>
      <c r="C463" t="s">
        <v>1389</v>
      </c>
      <c r="D463" s="15">
        <v>1900</v>
      </c>
      <c r="E463" s="121">
        <v>1</v>
      </c>
      <c r="F463" t="s">
        <v>441</v>
      </c>
      <c r="G463" s="121">
        <v>91</v>
      </c>
      <c r="H463" t="s">
        <v>384</v>
      </c>
      <c r="I463" t="s">
        <v>490</v>
      </c>
      <c r="J463" t="s">
        <v>12</v>
      </c>
      <c r="K463" t="s">
        <v>12</v>
      </c>
      <c r="L463" s="756">
        <v>1.1000000000000001</v>
      </c>
      <c r="M463" t="s">
        <v>12</v>
      </c>
      <c r="N463" s="679">
        <f t="shared" ca="1" si="30"/>
        <v>7077587.9299999997</v>
      </c>
      <c r="O463" s="679">
        <f t="shared" ca="1" si="30"/>
        <v>0</v>
      </c>
      <c r="P463" s="679">
        <f t="shared" ca="1" si="30"/>
        <v>0</v>
      </c>
      <c r="Q463" s="679">
        <f t="shared" ca="1" si="30"/>
        <v>0</v>
      </c>
      <c r="R463" s="679">
        <f t="shared" ca="1" si="30"/>
        <v>0</v>
      </c>
      <c r="S463" t="str">
        <f t="shared" si="31"/>
        <v>ASR_COMP</v>
      </c>
      <c r="T463" s="957">
        <f t="shared" si="32"/>
        <v>44682</v>
      </c>
      <c r="U463" t="str">
        <f t="shared" si="33"/>
        <v>Unaudited</v>
      </c>
    </row>
    <row r="464" spans="1:21" x14ac:dyDescent="0.25">
      <c r="A464" t="s">
        <v>440</v>
      </c>
      <c r="B464" t="s">
        <v>1388</v>
      </c>
      <c r="C464" t="s">
        <v>1389</v>
      </c>
      <c r="D464" s="15">
        <v>1900</v>
      </c>
      <c r="E464" s="121">
        <v>1</v>
      </c>
      <c r="F464" t="s">
        <v>441</v>
      </c>
      <c r="G464" s="121">
        <v>91</v>
      </c>
      <c r="H464" t="s">
        <v>384</v>
      </c>
      <c r="I464" t="s">
        <v>490</v>
      </c>
      <c r="J464" t="s">
        <v>12</v>
      </c>
      <c r="K464" t="s">
        <v>225</v>
      </c>
      <c r="L464" s="756">
        <v>1.2</v>
      </c>
      <c r="M464" t="s">
        <v>225</v>
      </c>
      <c r="N464" s="679">
        <f t="shared" ca="1" si="30"/>
        <v>0</v>
      </c>
      <c r="O464" s="679">
        <f t="shared" ca="1" si="30"/>
        <v>0</v>
      </c>
      <c r="P464" s="679">
        <f t="shared" ca="1" si="30"/>
        <v>0</v>
      </c>
      <c r="Q464" s="679">
        <f t="shared" ca="1" si="30"/>
        <v>0</v>
      </c>
      <c r="R464" s="679">
        <f t="shared" ca="1" si="30"/>
        <v>0</v>
      </c>
      <c r="S464" t="str">
        <f t="shared" si="31"/>
        <v>ASR_COMP</v>
      </c>
      <c r="T464" s="957">
        <f t="shared" si="32"/>
        <v>44682</v>
      </c>
      <c r="U464" t="str">
        <f t="shared" si="33"/>
        <v>Unaudited</v>
      </c>
    </row>
    <row r="465" spans="1:21" x14ac:dyDescent="0.25">
      <c r="A465" t="s">
        <v>440</v>
      </c>
      <c r="B465" t="s">
        <v>1388</v>
      </c>
      <c r="C465" t="s">
        <v>1389</v>
      </c>
      <c r="D465" s="15">
        <v>1900</v>
      </c>
      <c r="E465" s="121">
        <v>1</v>
      </c>
      <c r="F465" t="s">
        <v>441</v>
      </c>
      <c r="G465" s="121">
        <v>91</v>
      </c>
      <c r="H465" t="s">
        <v>384</v>
      </c>
      <c r="I465" t="s">
        <v>490</v>
      </c>
      <c r="J465" t="s">
        <v>12</v>
      </c>
      <c r="K465" t="s">
        <v>1326</v>
      </c>
      <c r="L465" s="756" t="s">
        <v>1322</v>
      </c>
      <c r="M465" t="s">
        <v>1326</v>
      </c>
      <c r="N465" s="679">
        <f t="shared" ca="1" si="30"/>
        <v>11873.68</v>
      </c>
      <c r="O465" s="679">
        <f t="shared" ca="1" si="30"/>
        <v>0</v>
      </c>
      <c r="P465" s="679">
        <f t="shared" ca="1" si="30"/>
        <v>0</v>
      </c>
      <c r="Q465" s="679">
        <f t="shared" ca="1" si="30"/>
        <v>0</v>
      </c>
      <c r="R465" s="679">
        <f t="shared" ca="1" si="30"/>
        <v>0</v>
      </c>
      <c r="S465" t="str">
        <f t="shared" si="31"/>
        <v>ASR_COMP</v>
      </c>
      <c r="T465" s="957">
        <f t="shared" si="32"/>
        <v>44682</v>
      </c>
      <c r="U465" t="str">
        <f t="shared" si="33"/>
        <v>Unaudited</v>
      </c>
    </row>
    <row r="466" spans="1:21" x14ac:dyDescent="0.25">
      <c r="A466" t="s">
        <v>440</v>
      </c>
      <c r="B466" t="s">
        <v>1388</v>
      </c>
      <c r="C466" t="s">
        <v>1389</v>
      </c>
      <c r="D466" s="15">
        <v>1900</v>
      </c>
      <c r="E466" s="121">
        <v>1</v>
      </c>
      <c r="F466" t="s">
        <v>441</v>
      </c>
      <c r="G466" s="121">
        <v>91</v>
      </c>
      <c r="H466" t="s">
        <v>384</v>
      </c>
      <c r="I466" t="s">
        <v>490</v>
      </c>
      <c r="J466" t="s">
        <v>12</v>
      </c>
      <c r="K466" t="s">
        <v>1328</v>
      </c>
      <c r="L466" s="756" t="s">
        <v>1327</v>
      </c>
      <c r="M466" t="s">
        <v>1328</v>
      </c>
      <c r="N466" s="679">
        <f t="shared" ca="1" si="30"/>
        <v>44795.646022252404</v>
      </c>
      <c r="O466" s="679">
        <f t="shared" ca="1" si="30"/>
        <v>0</v>
      </c>
      <c r="P466" s="679">
        <f t="shared" ca="1" si="30"/>
        <v>0</v>
      </c>
      <c r="Q466" s="679">
        <f t="shared" ca="1" si="30"/>
        <v>0</v>
      </c>
      <c r="R466" s="679">
        <f t="shared" ca="1" si="30"/>
        <v>0</v>
      </c>
      <c r="S466" t="str">
        <f t="shared" si="31"/>
        <v>ASR_COMP</v>
      </c>
      <c r="T466" s="957">
        <f t="shared" si="32"/>
        <v>44682</v>
      </c>
      <c r="U466" t="str">
        <f t="shared" si="33"/>
        <v>Unaudited</v>
      </c>
    </row>
    <row r="467" spans="1:21" x14ac:dyDescent="0.25">
      <c r="A467" t="s">
        <v>440</v>
      </c>
      <c r="B467" t="s">
        <v>1388</v>
      </c>
      <c r="C467" t="s">
        <v>1389</v>
      </c>
      <c r="D467" s="15">
        <v>1900</v>
      </c>
      <c r="E467" s="121">
        <v>1</v>
      </c>
      <c r="F467" t="s">
        <v>441</v>
      </c>
      <c r="G467" s="121">
        <v>91</v>
      </c>
      <c r="H467" t="s">
        <v>384</v>
      </c>
      <c r="I467" t="s">
        <v>490</v>
      </c>
      <c r="J467" t="s">
        <v>13</v>
      </c>
      <c r="K467" t="s">
        <v>13</v>
      </c>
      <c r="L467" s="756" t="s">
        <v>63</v>
      </c>
      <c r="M467" t="s">
        <v>13</v>
      </c>
      <c r="N467" s="679">
        <f t="shared" ca="1" si="30"/>
        <v>0</v>
      </c>
      <c r="O467" s="679">
        <f t="shared" ca="1" si="30"/>
        <v>0</v>
      </c>
      <c r="P467" s="679">
        <f t="shared" ca="1" si="30"/>
        <v>0</v>
      </c>
      <c r="Q467" s="679">
        <f t="shared" ca="1" si="30"/>
        <v>0</v>
      </c>
      <c r="R467" s="679">
        <f t="shared" ca="1" si="30"/>
        <v>0</v>
      </c>
      <c r="S467" t="str">
        <f t="shared" si="31"/>
        <v>ASR_COMP</v>
      </c>
      <c r="T467" s="957">
        <f t="shared" si="32"/>
        <v>44682</v>
      </c>
      <c r="U467" t="str">
        <f t="shared" si="33"/>
        <v>Unaudited</v>
      </c>
    </row>
    <row r="468" spans="1:21" x14ac:dyDescent="0.25">
      <c r="A468" t="s">
        <v>440</v>
      </c>
      <c r="B468" t="s">
        <v>1388</v>
      </c>
      <c r="C468" t="s">
        <v>1389</v>
      </c>
      <c r="D468" s="15">
        <v>1900</v>
      </c>
      <c r="E468" s="121">
        <v>1</v>
      </c>
      <c r="F468" t="s">
        <v>441</v>
      </c>
      <c r="G468" s="121">
        <v>91</v>
      </c>
      <c r="H468" t="s">
        <v>384</v>
      </c>
      <c r="I468" t="s">
        <v>491</v>
      </c>
      <c r="J468" t="s">
        <v>436</v>
      </c>
      <c r="K468" t="s">
        <v>799</v>
      </c>
      <c r="L468" s="756">
        <v>2.1</v>
      </c>
      <c r="M468" t="s">
        <v>734</v>
      </c>
      <c r="N468" s="679">
        <f t="shared" ca="1" si="30"/>
        <v>29804</v>
      </c>
      <c r="O468" s="679">
        <f t="shared" ca="1" si="30"/>
        <v>29416</v>
      </c>
      <c r="P468" s="679">
        <f t="shared" ca="1" si="30"/>
        <v>388</v>
      </c>
      <c r="Q468" s="679">
        <f t="shared" ca="1" si="30"/>
        <v>0</v>
      </c>
      <c r="R468" s="679">
        <f t="shared" ca="1" si="30"/>
        <v>0</v>
      </c>
      <c r="S468" t="str">
        <f t="shared" si="31"/>
        <v>ASR_COMP</v>
      </c>
      <c r="T468" s="957">
        <f t="shared" si="32"/>
        <v>44682</v>
      </c>
      <c r="U468" t="str">
        <f t="shared" si="33"/>
        <v>Unaudited</v>
      </c>
    </row>
    <row r="469" spans="1:21" x14ac:dyDescent="0.25">
      <c r="A469" t="s">
        <v>440</v>
      </c>
      <c r="B469" t="s">
        <v>1388</v>
      </c>
      <c r="C469" t="s">
        <v>1389</v>
      </c>
      <c r="D469" s="15">
        <v>1900</v>
      </c>
      <c r="E469" s="121">
        <v>1</v>
      </c>
      <c r="F469" t="s">
        <v>441</v>
      </c>
      <c r="G469" s="121">
        <v>91</v>
      </c>
      <c r="H469" t="s">
        <v>384</v>
      </c>
      <c r="I469" t="s">
        <v>491</v>
      </c>
      <c r="J469" t="s">
        <v>436</v>
      </c>
      <c r="K469" t="s">
        <v>799</v>
      </c>
      <c r="L469" s="756">
        <v>2.2000000000000002</v>
      </c>
      <c r="M469" t="s">
        <v>735</v>
      </c>
      <c r="N469" s="679">
        <f t="shared" ca="1" si="30"/>
        <v>175</v>
      </c>
      <c r="O469" s="679">
        <f t="shared" ca="1" si="30"/>
        <v>175</v>
      </c>
      <c r="P469" s="679">
        <f t="shared" ca="1" si="30"/>
        <v>0</v>
      </c>
      <c r="Q469" s="679">
        <f t="shared" ca="1" si="30"/>
        <v>0</v>
      </c>
      <c r="R469" s="679">
        <f t="shared" ca="1" si="30"/>
        <v>0</v>
      </c>
      <c r="S469" t="str">
        <f t="shared" si="31"/>
        <v>ASR_COMP</v>
      </c>
      <c r="T469" s="957">
        <f t="shared" si="32"/>
        <v>44682</v>
      </c>
      <c r="U469" t="str">
        <f t="shared" si="33"/>
        <v>Unaudited</v>
      </c>
    </row>
    <row r="470" spans="1:21" x14ac:dyDescent="0.25">
      <c r="A470" t="s">
        <v>440</v>
      </c>
      <c r="B470" t="s">
        <v>1388</v>
      </c>
      <c r="C470" t="s">
        <v>1389</v>
      </c>
      <c r="D470" s="15">
        <v>1900</v>
      </c>
      <c r="E470" s="121">
        <v>1</v>
      </c>
      <c r="F470" t="s">
        <v>441</v>
      </c>
      <c r="G470" s="121">
        <v>91</v>
      </c>
      <c r="H470" t="s">
        <v>384</v>
      </c>
      <c r="I470" t="s">
        <v>491</v>
      </c>
      <c r="J470" t="s">
        <v>436</v>
      </c>
      <c r="K470" t="s">
        <v>799</v>
      </c>
      <c r="L470" s="756">
        <v>2.2999999999999998</v>
      </c>
      <c r="M470" t="s">
        <v>736</v>
      </c>
      <c r="N470" s="679">
        <f t="shared" ca="1" si="30"/>
        <v>6053466.9670229582</v>
      </c>
      <c r="O470" s="679">
        <f t="shared" ca="1" si="30"/>
        <v>5963665.4863035353</v>
      </c>
      <c r="P470" s="679">
        <f t="shared" ca="1" si="30"/>
        <v>89801.480719423213</v>
      </c>
      <c r="Q470" s="679">
        <f t="shared" ca="1" si="30"/>
        <v>0</v>
      </c>
      <c r="R470" s="679">
        <f t="shared" ca="1" si="30"/>
        <v>0</v>
      </c>
      <c r="S470" t="str">
        <f t="shared" si="31"/>
        <v>ASR_COMP</v>
      </c>
      <c r="T470" s="957">
        <f t="shared" si="32"/>
        <v>44682</v>
      </c>
      <c r="U470" t="str">
        <f t="shared" si="33"/>
        <v>Unaudited</v>
      </c>
    </row>
    <row r="471" spans="1:21" x14ac:dyDescent="0.25">
      <c r="A471" t="s">
        <v>440</v>
      </c>
      <c r="B471" t="s">
        <v>1388</v>
      </c>
      <c r="C471" t="s">
        <v>1389</v>
      </c>
      <c r="D471" s="15">
        <v>1900</v>
      </c>
      <c r="E471" s="121">
        <v>1</v>
      </c>
      <c r="F471" t="s">
        <v>441</v>
      </c>
      <c r="G471" s="121">
        <v>91</v>
      </c>
      <c r="H471" t="s">
        <v>384</v>
      </c>
      <c r="I471" t="s">
        <v>491</v>
      </c>
      <c r="J471" t="s">
        <v>436</v>
      </c>
      <c r="K471" t="s">
        <v>799</v>
      </c>
      <c r="L471" s="756">
        <v>2.4</v>
      </c>
      <c r="M471" t="s">
        <v>737</v>
      </c>
      <c r="N471" s="679">
        <f t="shared" ca="1" si="30"/>
        <v>18100.210269638341</v>
      </c>
      <c r="O471" s="679">
        <f t="shared" ca="1" si="30"/>
        <v>18100.210269638341</v>
      </c>
      <c r="P471" s="679">
        <f t="shared" ca="1" si="30"/>
        <v>0</v>
      </c>
      <c r="Q471" s="679">
        <f t="shared" ca="1" si="30"/>
        <v>0</v>
      </c>
      <c r="R471" s="679">
        <f t="shared" ca="1" si="30"/>
        <v>0</v>
      </c>
      <c r="S471" t="str">
        <f t="shared" si="31"/>
        <v>ASR_COMP</v>
      </c>
      <c r="T471" s="957">
        <f t="shared" si="32"/>
        <v>44682</v>
      </c>
      <c r="U471" t="str">
        <f t="shared" si="33"/>
        <v>Unaudited</v>
      </c>
    </row>
    <row r="472" spans="1:21" x14ac:dyDescent="0.25">
      <c r="A472" t="s">
        <v>440</v>
      </c>
      <c r="B472" t="s">
        <v>1388</v>
      </c>
      <c r="C472" t="s">
        <v>1389</v>
      </c>
      <c r="D472" s="15">
        <v>1900</v>
      </c>
      <c r="E472" s="121">
        <v>1</v>
      </c>
      <c r="F472" t="s">
        <v>441</v>
      </c>
      <c r="G472" s="121">
        <v>91</v>
      </c>
      <c r="H472" t="s">
        <v>384</v>
      </c>
      <c r="I472" t="s">
        <v>491</v>
      </c>
      <c r="J472" t="s">
        <v>436</v>
      </c>
      <c r="K472" t="s">
        <v>799</v>
      </c>
      <c r="L472" s="756">
        <v>2.5</v>
      </c>
      <c r="M472" t="s">
        <v>779</v>
      </c>
      <c r="N472" s="679">
        <f t="shared" ca="1" si="30"/>
        <v>1540</v>
      </c>
      <c r="O472" s="679">
        <f t="shared" ca="1" si="30"/>
        <v>1329</v>
      </c>
      <c r="P472" s="679">
        <f t="shared" ca="1" si="30"/>
        <v>211</v>
      </c>
      <c r="Q472" s="679">
        <f t="shared" ca="1" si="30"/>
        <v>0</v>
      </c>
      <c r="R472" s="679">
        <f t="shared" ca="1" si="30"/>
        <v>0</v>
      </c>
      <c r="S472" t="str">
        <f t="shared" si="31"/>
        <v>ASR_COMP</v>
      </c>
      <c r="T472" s="957">
        <f t="shared" si="32"/>
        <v>44682</v>
      </c>
      <c r="U472" t="str">
        <f t="shared" si="33"/>
        <v>Unaudited</v>
      </c>
    </row>
    <row r="473" spans="1:21" x14ac:dyDescent="0.25">
      <c r="A473" t="s">
        <v>440</v>
      </c>
      <c r="B473" t="s">
        <v>1388</v>
      </c>
      <c r="C473" t="s">
        <v>1389</v>
      </c>
      <c r="D473" s="15">
        <v>1900</v>
      </c>
      <c r="E473" s="121">
        <v>1</v>
      </c>
      <c r="F473" t="s">
        <v>441</v>
      </c>
      <c r="G473" s="121">
        <v>91</v>
      </c>
      <c r="H473" t="s">
        <v>384</v>
      </c>
      <c r="I473" t="s">
        <v>491</v>
      </c>
      <c r="J473" t="s">
        <v>436</v>
      </c>
      <c r="K473" t="s">
        <v>799</v>
      </c>
      <c r="L473" s="756">
        <v>2.6</v>
      </c>
      <c r="M473" t="s">
        <v>189</v>
      </c>
      <c r="N473" s="679">
        <f t="shared" ca="1" si="30"/>
        <v>273780.10722535051</v>
      </c>
      <c r="O473" s="679">
        <f t="shared" ca="1" si="30"/>
        <v>234711.73682905897</v>
      </c>
      <c r="P473" s="679">
        <f t="shared" ca="1" si="30"/>
        <v>39068.370396291524</v>
      </c>
      <c r="Q473" s="679">
        <f t="shared" ca="1" si="30"/>
        <v>0</v>
      </c>
      <c r="R473" s="679">
        <f t="shared" ca="1" si="30"/>
        <v>0</v>
      </c>
      <c r="S473" t="str">
        <f t="shared" si="31"/>
        <v>ASR_COMP</v>
      </c>
      <c r="T473" s="957">
        <f t="shared" si="32"/>
        <v>44682</v>
      </c>
      <c r="U473" t="str">
        <f t="shared" si="33"/>
        <v>Unaudited</v>
      </c>
    </row>
    <row r="474" spans="1:21" x14ac:dyDescent="0.25">
      <c r="A474" t="s">
        <v>440</v>
      </c>
      <c r="B474" t="s">
        <v>1388</v>
      </c>
      <c r="C474" t="s">
        <v>1389</v>
      </c>
      <c r="D474" s="15">
        <v>1900</v>
      </c>
      <c r="E474" s="121">
        <v>1</v>
      </c>
      <c r="F474" t="s">
        <v>441</v>
      </c>
      <c r="G474" s="121">
        <v>91</v>
      </c>
      <c r="H474" t="s">
        <v>384</v>
      </c>
      <c r="I474" t="s">
        <v>491</v>
      </c>
      <c r="J474" t="s">
        <v>436</v>
      </c>
      <c r="K474" t="s">
        <v>799</v>
      </c>
      <c r="L474" s="756">
        <v>2.7</v>
      </c>
      <c r="M474" t="s">
        <v>800</v>
      </c>
      <c r="N474" s="679">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-96115.197680064302</v>
      </c>
      <c r="O474" s="679">
        <f t="shared" ca="1" si="34"/>
        <v>-92416.308399267306</v>
      </c>
      <c r="P474" s="679">
        <f t="shared" ca="1" si="34"/>
        <v>-3698.8892807970014</v>
      </c>
      <c r="Q474" s="679">
        <f t="shared" ca="1" si="34"/>
        <v>0</v>
      </c>
      <c r="R474" s="679">
        <f t="shared" ca="1" si="34"/>
        <v>0</v>
      </c>
      <c r="S474" t="str">
        <f t="shared" si="31"/>
        <v>ASR_COMP</v>
      </c>
      <c r="T474" s="957">
        <f t="shared" si="32"/>
        <v>44682</v>
      </c>
      <c r="U474" t="str">
        <f t="shared" si="33"/>
        <v>Unaudited</v>
      </c>
    </row>
    <row r="475" spans="1:21" x14ac:dyDescent="0.25">
      <c r="A475" t="s">
        <v>440</v>
      </c>
      <c r="B475" t="s">
        <v>1388</v>
      </c>
      <c r="C475" t="s">
        <v>1389</v>
      </c>
      <c r="D475" s="15">
        <v>1900</v>
      </c>
      <c r="E475" s="121">
        <v>1</v>
      </c>
      <c r="F475" t="s">
        <v>441</v>
      </c>
      <c r="G475" s="121">
        <v>91</v>
      </c>
      <c r="H475" t="s">
        <v>384</v>
      </c>
      <c r="I475" t="s">
        <v>491</v>
      </c>
      <c r="J475" t="s">
        <v>436</v>
      </c>
      <c r="K475" t="s">
        <v>799</v>
      </c>
      <c r="L475" s="756">
        <v>2.8</v>
      </c>
      <c r="M475" t="s">
        <v>801</v>
      </c>
      <c r="N475" s="679">
        <f t="shared" ca="1" si="34"/>
        <v>0</v>
      </c>
      <c r="O475" s="679">
        <f t="shared" ca="1" si="34"/>
        <v>0</v>
      </c>
      <c r="P475" s="679">
        <f t="shared" ca="1" si="34"/>
        <v>0</v>
      </c>
      <c r="Q475" s="679">
        <f t="shared" ca="1" si="34"/>
        <v>0</v>
      </c>
      <c r="R475" s="679">
        <f t="shared" ca="1" si="34"/>
        <v>0</v>
      </c>
      <c r="S475" t="str">
        <f t="shared" si="31"/>
        <v>ASR_COMP</v>
      </c>
      <c r="T475" s="957">
        <f t="shared" si="32"/>
        <v>44682</v>
      </c>
      <c r="U475" t="str">
        <f t="shared" si="33"/>
        <v>Unaudited</v>
      </c>
    </row>
    <row r="476" spans="1:21" x14ac:dyDescent="0.25">
      <c r="A476" t="s">
        <v>440</v>
      </c>
      <c r="B476" t="s">
        <v>1388</v>
      </c>
      <c r="C476" t="s">
        <v>1389</v>
      </c>
      <c r="D476" s="15">
        <v>1900</v>
      </c>
      <c r="E476" s="121">
        <v>1</v>
      </c>
      <c r="F476" t="s">
        <v>441</v>
      </c>
      <c r="G476" s="121">
        <v>91</v>
      </c>
      <c r="H476" t="s">
        <v>384</v>
      </c>
      <c r="I476" t="s">
        <v>491</v>
      </c>
      <c r="J476" t="s">
        <v>436</v>
      </c>
      <c r="K476" t="s">
        <v>799</v>
      </c>
      <c r="L476" s="756">
        <v>2.9</v>
      </c>
      <c r="M476" t="s">
        <v>782</v>
      </c>
      <c r="N476" s="679">
        <f t="shared" ca="1" si="34"/>
        <v>0</v>
      </c>
      <c r="O476" s="679">
        <f t="shared" ca="1" si="34"/>
        <v>0</v>
      </c>
      <c r="P476" s="679">
        <f t="shared" ca="1" si="34"/>
        <v>0</v>
      </c>
      <c r="Q476" s="679">
        <f t="shared" ca="1" si="34"/>
        <v>0</v>
      </c>
      <c r="R476" s="679">
        <f t="shared" ca="1" si="34"/>
        <v>0</v>
      </c>
      <c r="S476" t="str">
        <f t="shared" si="31"/>
        <v>ASR_COMP</v>
      </c>
      <c r="T476" s="957">
        <f t="shared" si="32"/>
        <v>44682</v>
      </c>
      <c r="U476" t="str">
        <f t="shared" si="33"/>
        <v>Unaudited</v>
      </c>
    </row>
    <row r="477" spans="1:21" x14ac:dyDescent="0.25">
      <c r="A477" t="s">
        <v>440</v>
      </c>
      <c r="B477" t="s">
        <v>1388</v>
      </c>
      <c r="C477" t="s">
        <v>1389</v>
      </c>
      <c r="D477" s="15">
        <v>1900</v>
      </c>
      <c r="E477" s="121">
        <v>1</v>
      </c>
      <c r="F477" t="s">
        <v>441</v>
      </c>
      <c r="G477" s="121">
        <v>91</v>
      </c>
      <c r="H477" t="s">
        <v>384</v>
      </c>
      <c r="I477" t="s">
        <v>491</v>
      </c>
      <c r="J477" t="s">
        <v>436</v>
      </c>
      <c r="K477" t="s">
        <v>226</v>
      </c>
      <c r="L477" s="756">
        <v>2.11</v>
      </c>
      <c r="M477" t="s">
        <v>231</v>
      </c>
      <c r="N477" s="679">
        <f t="shared" ca="1" si="34"/>
        <v>27542.077895666225</v>
      </c>
      <c r="O477" s="679">
        <f t="shared" ca="1" si="34"/>
        <v>8534.7704728302651</v>
      </c>
      <c r="P477" s="679">
        <f t="shared" ca="1" si="34"/>
        <v>19007.307422835958</v>
      </c>
      <c r="Q477" s="679">
        <f t="shared" ca="1" si="34"/>
        <v>0</v>
      </c>
      <c r="R477" s="679">
        <f t="shared" ca="1" si="34"/>
        <v>0</v>
      </c>
      <c r="S477" t="str">
        <f t="shared" si="31"/>
        <v>ASR_COMP</v>
      </c>
      <c r="T477" s="957">
        <f t="shared" si="32"/>
        <v>44682</v>
      </c>
      <c r="U477" t="str">
        <f t="shared" si="33"/>
        <v>Unaudited</v>
      </c>
    </row>
    <row r="478" spans="1:21" x14ac:dyDescent="0.25">
      <c r="A478" t="s">
        <v>440</v>
      </c>
      <c r="B478" t="s">
        <v>1388</v>
      </c>
      <c r="C478" t="s">
        <v>1389</v>
      </c>
      <c r="D478" s="15">
        <v>1900</v>
      </c>
      <c r="E478" s="121">
        <v>1</v>
      </c>
      <c r="F478" t="s">
        <v>441</v>
      </c>
      <c r="G478" s="121">
        <v>91</v>
      </c>
      <c r="H478" t="s">
        <v>384</v>
      </c>
      <c r="I478" t="s">
        <v>491</v>
      </c>
      <c r="J478" t="s">
        <v>436</v>
      </c>
      <c r="K478" t="s">
        <v>226</v>
      </c>
      <c r="L478" s="756">
        <v>2.12</v>
      </c>
      <c r="M478" t="s">
        <v>557</v>
      </c>
      <c r="N478" s="679">
        <f t="shared" ca="1" si="34"/>
        <v>157023.35697843361</v>
      </c>
      <c r="O478" s="679">
        <f t="shared" ca="1" si="34"/>
        <v>2593.721097753606</v>
      </c>
      <c r="P478" s="679">
        <f t="shared" ca="1" si="34"/>
        <v>154429.63588068</v>
      </c>
      <c r="Q478" s="679">
        <f t="shared" ca="1" si="34"/>
        <v>0</v>
      </c>
      <c r="R478" s="679">
        <f t="shared" ca="1" si="34"/>
        <v>0</v>
      </c>
      <c r="S478" t="str">
        <f t="shared" si="31"/>
        <v>ASR_COMP</v>
      </c>
      <c r="T478" s="957">
        <f t="shared" si="32"/>
        <v>44682</v>
      </c>
      <c r="U478" t="str">
        <f t="shared" si="33"/>
        <v>Unaudited</v>
      </c>
    </row>
    <row r="479" spans="1:21" x14ac:dyDescent="0.25">
      <c r="A479" t="s">
        <v>440</v>
      </c>
      <c r="B479" t="s">
        <v>1388</v>
      </c>
      <c r="C479" t="s">
        <v>1389</v>
      </c>
      <c r="D479" s="15">
        <v>1900</v>
      </c>
      <c r="E479" s="121">
        <v>1</v>
      </c>
      <c r="F479" t="s">
        <v>441</v>
      </c>
      <c r="G479" s="121">
        <v>91</v>
      </c>
      <c r="H479" t="s">
        <v>384</v>
      </c>
      <c r="I479" t="s">
        <v>491</v>
      </c>
      <c r="J479" t="s">
        <v>436</v>
      </c>
      <c r="K479" t="s">
        <v>226</v>
      </c>
      <c r="L479" s="756">
        <v>2.13</v>
      </c>
      <c r="M479" t="s">
        <v>232</v>
      </c>
      <c r="N479" s="679">
        <f t="shared" ca="1" si="34"/>
        <v>15993.263511096193</v>
      </c>
      <c r="O479" s="679">
        <f t="shared" ca="1" si="34"/>
        <v>3004.8636267288789</v>
      </c>
      <c r="P479" s="679">
        <f t="shared" ca="1" si="34"/>
        <v>12988.399884367314</v>
      </c>
      <c r="Q479" s="679">
        <f t="shared" ca="1" si="34"/>
        <v>0</v>
      </c>
      <c r="R479" s="679">
        <f t="shared" ca="1" si="34"/>
        <v>0</v>
      </c>
      <c r="S479" t="str">
        <f t="shared" si="31"/>
        <v>ASR_COMP</v>
      </c>
      <c r="T479" s="957">
        <f t="shared" si="32"/>
        <v>44682</v>
      </c>
      <c r="U479" t="str">
        <f t="shared" si="33"/>
        <v>Unaudited</v>
      </c>
    </row>
    <row r="480" spans="1:21" x14ac:dyDescent="0.25">
      <c r="A480" t="s">
        <v>440</v>
      </c>
      <c r="B480" t="s">
        <v>1388</v>
      </c>
      <c r="C480" t="s">
        <v>1389</v>
      </c>
      <c r="D480" s="15">
        <v>1900</v>
      </c>
      <c r="E480" s="121">
        <v>1</v>
      </c>
      <c r="F480" t="s">
        <v>441</v>
      </c>
      <c r="G480" s="121">
        <v>91</v>
      </c>
      <c r="H480" t="s">
        <v>384</v>
      </c>
      <c r="I480" t="s">
        <v>491</v>
      </c>
      <c r="J480" t="s">
        <v>436</v>
      </c>
      <c r="K480" t="s">
        <v>226</v>
      </c>
      <c r="L480" s="756">
        <v>2.14</v>
      </c>
      <c r="M480" t="s">
        <v>561</v>
      </c>
      <c r="N480" s="679">
        <f t="shared" ca="1" si="34"/>
        <v>71560.268972567297</v>
      </c>
      <c r="O480" s="679">
        <f t="shared" ca="1" si="34"/>
        <v>71560.268972567297</v>
      </c>
      <c r="P480" s="679">
        <f t="shared" ca="1" si="34"/>
        <v>0</v>
      </c>
      <c r="Q480" s="679">
        <f t="shared" ca="1" si="34"/>
        <v>0</v>
      </c>
      <c r="R480" s="679">
        <f t="shared" ca="1" si="34"/>
        <v>0</v>
      </c>
      <c r="S480" t="str">
        <f t="shared" si="31"/>
        <v>ASR_COMP</v>
      </c>
      <c r="T480" s="957">
        <f t="shared" si="32"/>
        <v>44682</v>
      </c>
      <c r="U480" t="str">
        <f t="shared" si="33"/>
        <v>Unaudited</v>
      </c>
    </row>
    <row r="481" spans="1:21" x14ac:dyDescent="0.25">
      <c r="A481" t="s">
        <v>440</v>
      </c>
      <c r="B481" t="s">
        <v>1388</v>
      </c>
      <c r="C481" t="s">
        <v>1389</v>
      </c>
      <c r="D481" s="15">
        <v>1900</v>
      </c>
      <c r="E481" s="121">
        <v>1</v>
      </c>
      <c r="F481" t="s">
        <v>441</v>
      </c>
      <c r="G481" s="121">
        <v>91</v>
      </c>
      <c r="H481" t="s">
        <v>384</v>
      </c>
      <c r="I481" t="s">
        <v>491</v>
      </c>
      <c r="J481" t="s">
        <v>436</v>
      </c>
      <c r="K481" t="s">
        <v>226</v>
      </c>
      <c r="L481" s="756">
        <v>2.15</v>
      </c>
      <c r="M481" t="s">
        <v>20</v>
      </c>
      <c r="N481" s="679">
        <f t="shared" ca="1" si="34"/>
        <v>26984.466625178269</v>
      </c>
      <c r="O481" s="679">
        <f t="shared" ca="1" si="34"/>
        <v>20939.61042099772</v>
      </c>
      <c r="P481" s="679">
        <f t="shared" ca="1" si="34"/>
        <v>6044.8562041805508</v>
      </c>
      <c r="Q481" s="679">
        <f t="shared" ca="1" si="34"/>
        <v>0</v>
      </c>
      <c r="R481" s="679">
        <f t="shared" ca="1" si="34"/>
        <v>0</v>
      </c>
      <c r="S481" t="str">
        <f t="shared" si="31"/>
        <v>ASR_COMP</v>
      </c>
      <c r="T481" s="957">
        <f t="shared" si="32"/>
        <v>44682</v>
      </c>
      <c r="U481" t="str">
        <f t="shared" si="33"/>
        <v>Unaudited</v>
      </c>
    </row>
    <row r="482" spans="1:21" x14ac:dyDescent="0.25">
      <c r="A482" t="s">
        <v>440</v>
      </c>
      <c r="B482" t="s">
        <v>1388</v>
      </c>
      <c r="C482" t="s">
        <v>1389</v>
      </c>
      <c r="D482" s="15">
        <v>1900</v>
      </c>
      <c r="E482" s="121">
        <v>1</v>
      </c>
      <c r="F482" t="s">
        <v>441</v>
      </c>
      <c r="G482" s="121">
        <v>91</v>
      </c>
      <c r="H482" t="s">
        <v>384</v>
      </c>
      <c r="I482" t="s">
        <v>491</v>
      </c>
      <c r="J482" t="s">
        <v>436</v>
      </c>
      <c r="K482" t="s">
        <v>226</v>
      </c>
      <c r="L482" s="756">
        <v>2.16</v>
      </c>
      <c r="M482" t="s">
        <v>802</v>
      </c>
      <c r="N482" s="679">
        <f t="shared" ca="1" si="34"/>
        <v>602356.24100270984</v>
      </c>
      <c r="O482" s="679">
        <f t="shared" ca="1" si="34"/>
        <v>392019.48992319906</v>
      </c>
      <c r="P482" s="679">
        <f t="shared" ca="1" si="34"/>
        <v>210336.75107951084</v>
      </c>
      <c r="Q482" s="679">
        <f t="shared" ca="1" si="34"/>
        <v>0</v>
      </c>
      <c r="R482" s="679">
        <f t="shared" ca="1" si="34"/>
        <v>0</v>
      </c>
      <c r="S482" t="str">
        <f t="shared" si="31"/>
        <v>ASR_COMP</v>
      </c>
      <c r="T482" s="957">
        <f t="shared" si="32"/>
        <v>44682</v>
      </c>
      <c r="U482" t="str">
        <f t="shared" si="33"/>
        <v>Unaudited</v>
      </c>
    </row>
    <row r="483" spans="1:21" x14ac:dyDescent="0.25">
      <c r="A483" t="s">
        <v>440</v>
      </c>
      <c r="B483" t="s">
        <v>1388</v>
      </c>
      <c r="C483" t="s">
        <v>1389</v>
      </c>
      <c r="D483" s="15">
        <v>1900</v>
      </c>
      <c r="E483" s="121">
        <v>1</v>
      </c>
      <c r="F483" t="s">
        <v>441</v>
      </c>
      <c r="G483" s="121">
        <v>91</v>
      </c>
      <c r="H483" t="s">
        <v>384</v>
      </c>
      <c r="I483" t="s">
        <v>491</v>
      </c>
      <c r="J483" t="s">
        <v>436</v>
      </c>
      <c r="K483" t="s">
        <v>226</v>
      </c>
      <c r="L483" s="756">
        <v>2.17</v>
      </c>
      <c r="M483" t="s">
        <v>1055</v>
      </c>
      <c r="N483" s="679">
        <f t="shared" ca="1" si="34"/>
        <v>0</v>
      </c>
      <c r="O483" s="679">
        <f t="shared" ca="1" si="34"/>
        <v>0</v>
      </c>
      <c r="P483" s="679">
        <f t="shared" ca="1" si="34"/>
        <v>0</v>
      </c>
      <c r="Q483" s="679">
        <f t="shared" ca="1" si="34"/>
        <v>0</v>
      </c>
      <c r="R483" s="679">
        <f t="shared" ca="1" si="34"/>
        <v>0</v>
      </c>
      <c r="S483" t="str">
        <f t="shared" si="31"/>
        <v>ASR_COMP</v>
      </c>
      <c r="T483" s="957">
        <f t="shared" si="32"/>
        <v>44682</v>
      </c>
      <c r="U483" t="str">
        <f t="shared" si="33"/>
        <v>Unaudited</v>
      </c>
    </row>
    <row r="484" spans="1:21" x14ac:dyDescent="0.25">
      <c r="A484" t="s">
        <v>440</v>
      </c>
      <c r="B484" t="s">
        <v>1388</v>
      </c>
      <c r="C484" t="s">
        <v>1389</v>
      </c>
      <c r="D484" s="15">
        <v>1900</v>
      </c>
      <c r="E484" s="121">
        <v>1</v>
      </c>
      <c r="F484" t="s">
        <v>441</v>
      </c>
      <c r="G484" s="121">
        <v>91</v>
      </c>
      <c r="H484" t="s">
        <v>384</v>
      </c>
      <c r="I484" t="s">
        <v>491</v>
      </c>
      <c r="J484" t="s">
        <v>436</v>
      </c>
      <c r="K484" t="s">
        <v>226</v>
      </c>
      <c r="L484" s="756">
        <v>2.1800000000000002</v>
      </c>
      <c r="M484" t="s">
        <v>653</v>
      </c>
      <c r="N484" s="679">
        <f t="shared" ca="1" si="34"/>
        <v>76347.564514177589</v>
      </c>
      <c r="O484" s="679">
        <f t="shared" ca="1" si="34"/>
        <v>17891.032331301965</v>
      </c>
      <c r="P484" s="679">
        <f t="shared" ca="1" si="34"/>
        <v>58456.53218287562</v>
      </c>
      <c r="Q484" s="679">
        <f t="shared" ca="1" si="34"/>
        <v>0</v>
      </c>
      <c r="R484" s="679">
        <f t="shared" ca="1" si="34"/>
        <v>0</v>
      </c>
      <c r="S484" t="str">
        <f t="shared" si="31"/>
        <v>ASR_COMP</v>
      </c>
      <c r="T484" s="957">
        <f t="shared" si="32"/>
        <v>44682</v>
      </c>
      <c r="U484" t="str">
        <f t="shared" si="33"/>
        <v>Unaudited</v>
      </c>
    </row>
    <row r="485" spans="1:21" x14ac:dyDescent="0.25">
      <c r="A485" t="s">
        <v>440</v>
      </c>
      <c r="B485" t="s">
        <v>1388</v>
      </c>
      <c r="C485" t="s">
        <v>1389</v>
      </c>
      <c r="D485" s="15">
        <v>1900</v>
      </c>
      <c r="E485" s="121">
        <v>1</v>
      </c>
      <c r="F485" t="s">
        <v>441</v>
      </c>
      <c r="G485" s="121">
        <v>91</v>
      </c>
      <c r="H485" t="s">
        <v>384</v>
      </c>
      <c r="I485" t="s">
        <v>491</v>
      </c>
      <c r="J485" t="s">
        <v>436</v>
      </c>
      <c r="K485" t="s">
        <v>226</v>
      </c>
      <c r="L485" s="756">
        <v>2.19</v>
      </c>
      <c r="M485" t="s">
        <v>221</v>
      </c>
      <c r="N485" s="679">
        <f t="shared" ca="1" si="34"/>
        <v>0</v>
      </c>
      <c r="O485" s="679">
        <f t="shared" ca="1" si="34"/>
        <v>0</v>
      </c>
      <c r="P485" s="679">
        <f t="shared" ca="1" si="34"/>
        <v>0</v>
      </c>
      <c r="Q485" s="679">
        <f t="shared" ca="1" si="34"/>
        <v>0</v>
      </c>
      <c r="R485" s="679">
        <f t="shared" ca="1" si="34"/>
        <v>0</v>
      </c>
      <c r="S485" t="str">
        <f t="shared" si="31"/>
        <v>ASR_COMP</v>
      </c>
      <c r="T485" s="957">
        <f t="shared" si="32"/>
        <v>44682</v>
      </c>
      <c r="U485" t="str">
        <f t="shared" si="33"/>
        <v>Unaudited</v>
      </c>
    </row>
    <row r="486" spans="1:21" x14ac:dyDescent="0.25">
      <c r="A486" t="s">
        <v>440</v>
      </c>
      <c r="B486" t="s">
        <v>1388</v>
      </c>
      <c r="C486" t="s">
        <v>1389</v>
      </c>
      <c r="D486" s="15">
        <v>1900</v>
      </c>
      <c r="E486" s="121">
        <v>1</v>
      </c>
      <c r="F486" t="s">
        <v>441</v>
      </c>
      <c r="G486" s="121">
        <v>91</v>
      </c>
      <c r="H486" t="s">
        <v>384</v>
      </c>
      <c r="I486" t="s">
        <v>491</v>
      </c>
      <c r="J486" t="s">
        <v>436</v>
      </c>
      <c r="K486" t="s">
        <v>226</v>
      </c>
      <c r="L486" s="756" t="s">
        <v>707</v>
      </c>
      <c r="M486" t="s">
        <v>233</v>
      </c>
      <c r="N486" s="679">
        <f t="shared" ca="1" si="34"/>
        <v>-6289.5453456146388</v>
      </c>
      <c r="O486" s="679">
        <f t="shared" ca="1" si="34"/>
        <v>-447.69658496866816</v>
      </c>
      <c r="P486" s="679">
        <f t="shared" ca="1" si="34"/>
        <v>-5841.8487606459703</v>
      </c>
      <c r="Q486" s="679">
        <f t="shared" ca="1" si="34"/>
        <v>0</v>
      </c>
      <c r="R486" s="679">
        <f t="shared" ca="1" si="34"/>
        <v>0</v>
      </c>
      <c r="S486" t="str">
        <f t="shared" si="31"/>
        <v>ASR_COMP</v>
      </c>
      <c r="T486" s="957">
        <f t="shared" si="32"/>
        <v>44682</v>
      </c>
      <c r="U486" t="str">
        <f t="shared" si="33"/>
        <v>Unaudited</v>
      </c>
    </row>
    <row r="487" spans="1:21" x14ac:dyDescent="0.25">
      <c r="A487" t="s">
        <v>440</v>
      </c>
      <c r="B487" t="s">
        <v>1388</v>
      </c>
      <c r="C487" t="s">
        <v>1389</v>
      </c>
      <c r="D487" s="15">
        <v>1900</v>
      </c>
      <c r="E487" s="121">
        <v>1</v>
      </c>
      <c r="F487" t="s">
        <v>441</v>
      </c>
      <c r="G487" s="121">
        <v>91</v>
      </c>
      <c r="H487" t="s">
        <v>384</v>
      </c>
      <c r="I487" t="s">
        <v>491</v>
      </c>
      <c r="J487" t="s">
        <v>436</v>
      </c>
      <c r="K487" t="s">
        <v>226</v>
      </c>
      <c r="L487" s="756">
        <v>2.21</v>
      </c>
      <c r="M487" t="s">
        <v>469</v>
      </c>
      <c r="N487" s="679">
        <f t="shared" ca="1" si="34"/>
        <v>6743.3102279416644</v>
      </c>
      <c r="O487" s="679">
        <f t="shared" ca="1" si="34"/>
        <v>5153.1647755419071</v>
      </c>
      <c r="P487" s="679">
        <f t="shared" ca="1" si="34"/>
        <v>1590.1454523997575</v>
      </c>
      <c r="Q487" s="679">
        <f t="shared" ca="1" si="34"/>
        <v>0</v>
      </c>
      <c r="R487" s="679">
        <f t="shared" ca="1" si="34"/>
        <v>0</v>
      </c>
      <c r="S487" t="str">
        <f t="shared" si="31"/>
        <v>ASR_COMP</v>
      </c>
      <c r="T487" s="957">
        <f t="shared" si="32"/>
        <v>44682</v>
      </c>
      <c r="U487" t="str">
        <f t="shared" si="33"/>
        <v>Unaudited</v>
      </c>
    </row>
    <row r="488" spans="1:21" x14ac:dyDescent="0.25">
      <c r="A488" t="s">
        <v>440</v>
      </c>
      <c r="B488" t="s">
        <v>1388</v>
      </c>
      <c r="C488" t="s">
        <v>1389</v>
      </c>
      <c r="D488" s="15">
        <v>1900</v>
      </c>
      <c r="E488" s="121">
        <v>1</v>
      </c>
      <c r="F488" t="s">
        <v>441</v>
      </c>
      <c r="G488" s="121">
        <v>91</v>
      </c>
      <c r="H488" t="s">
        <v>384</v>
      </c>
      <c r="I488" t="s">
        <v>491</v>
      </c>
      <c r="J488" t="s">
        <v>436</v>
      </c>
      <c r="K488" t="s">
        <v>6</v>
      </c>
      <c r="L488" s="756" t="s">
        <v>70</v>
      </c>
      <c r="M488" t="s">
        <v>191</v>
      </c>
      <c r="N488" s="679">
        <f t="shared" ca="1" si="34"/>
        <v>4247.7285074131541</v>
      </c>
      <c r="O488" s="679">
        <f t="shared" ca="1" si="34"/>
        <v>3266.1195743789385</v>
      </c>
      <c r="P488" s="679">
        <f t="shared" ca="1" si="34"/>
        <v>981.6089330342154</v>
      </c>
      <c r="Q488" s="679">
        <f t="shared" ca="1" si="34"/>
        <v>0</v>
      </c>
      <c r="R488" s="679">
        <f t="shared" ca="1" si="34"/>
        <v>0</v>
      </c>
      <c r="S488" t="str">
        <f t="shared" si="31"/>
        <v>ASR_COMP</v>
      </c>
      <c r="T488" s="957">
        <f t="shared" si="32"/>
        <v>44682</v>
      </c>
      <c r="U488" t="str">
        <f t="shared" si="33"/>
        <v>Unaudited</v>
      </c>
    </row>
    <row r="489" spans="1:21" x14ac:dyDescent="0.25">
      <c r="A489" t="s">
        <v>440</v>
      </c>
      <c r="B489" t="s">
        <v>1388</v>
      </c>
      <c r="C489" t="s">
        <v>1389</v>
      </c>
      <c r="D489" s="15">
        <v>1900</v>
      </c>
      <c r="E489" s="121">
        <v>1</v>
      </c>
      <c r="F489" t="s">
        <v>441</v>
      </c>
      <c r="G489" s="121">
        <v>91</v>
      </c>
      <c r="H489" t="s">
        <v>384</v>
      </c>
      <c r="I489" t="s">
        <v>491</v>
      </c>
      <c r="J489" t="s">
        <v>436</v>
      </c>
      <c r="K489" t="s">
        <v>6</v>
      </c>
      <c r="L489" s="756" t="s">
        <v>71</v>
      </c>
      <c r="M489" t="s">
        <v>234</v>
      </c>
      <c r="N489" s="679">
        <f t="shared" ca="1" si="34"/>
        <v>1776</v>
      </c>
      <c r="O489" s="679">
        <f t="shared" ca="1" si="34"/>
        <v>1357.2</v>
      </c>
      <c r="P489" s="679">
        <f t="shared" ca="1" si="34"/>
        <v>418.8</v>
      </c>
      <c r="Q489" s="679">
        <f t="shared" ca="1" si="34"/>
        <v>0</v>
      </c>
      <c r="R489" s="679">
        <f t="shared" ca="1" si="34"/>
        <v>0</v>
      </c>
      <c r="S489" t="str">
        <f t="shared" si="31"/>
        <v>ASR_COMP</v>
      </c>
      <c r="T489" s="957">
        <f t="shared" si="32"/>
        <v>44682</v>
      </c>
      <c r="U489" t="str">
        <f t="shared" si="33"/>
        <v>Unaudited</v>
      </c>
    </row>
    <row r="490" spans="1:21" x14ac:dyDescent="0.25">
      <c r="A490" t="s">
        <v>440</v>
      </c>
      <c r="B490" t="s">
        <v>1388</v>
      </c>
      <c r="C490" t="s">
        <v>1389</v>
      </c>
      <c r="D490" s="15">
        <v>1900</v>
      </c>
      <c r="E490" s="121">
        <v>1</v>
      </c>
      <c r="F490" t="s">
        <v>441</v>
      </c>
      <c r="G490" s="121">
        <v>91</v>
      </c>
      <c r="H490" t="s">
        <v>384</v>
      </c>
      <c r="I490" t="s">
        <v>491</v>
      </c>
      <c r="J490" t="s">
        <v>436</v>
      </c>
      <c r="K490" t="s">
        <v>6</v>
      </c>
      <c r="L490" s="756" t="s">
        <v>72</v>
      </c>
      <c r="M490" t="s">
        <v>167</v>
      </c>
      <c r="N490" s="679">
        <f t="shared" ca="1" si="34"/>
        <v>0</v>
      </c>
      <c r="O490" s="679">
        <f t="shared" ca="1" si="34"/>
        <v>0</v>
      </c>
      <c r="P490" s="679">
        <f t="shared" ca="1" si="34"/>
        <v>0</v>
      </c>
      <c r="Q490" s="679">
        <f t="shared" ca="1" si="34"/>
        <v>0</v>
      </c>
      <c r="R490" s="679">
        <f t="shared" ca="1" si="34"/>
        <v>0</v>
      </c>
      <c r="S490" t="str">
        <f t="shared" si="31"/>
        <v>ASR_COMP</v>
      </c>
      <c r="T490" s="957">
        <f t="shared" si="32"/>
        <v>44682</v>
      </c>
      <c r="U490" t="str">
        <f t="shared" si="33"/>
        <v>Unaudited</v>
      </c>
    </row>
    <row r="491" spans="1:21" x14ac:dyDescent="0.25">
      <c r="A491" t="s">
        <v>440</v>
      </c>
      <c r="B491" t="s">
        <v>1388</v>
      </c>
      <c r="C491" t="s">
        <v>1389</v>
      </c>
      <c r="D491" s="15">
        <v>1900</v>
      </c>
      <c r="E491" s="121">
        <v>1</v>
      </c>
      <c r="F491" t="s">
        <v>441</v>
      </c>
      <c r="G491" s="121">
        <v>91</v>
      </c>
      <c r="H491" t="s">
        <v>384</v>
      </c>
      <c r="I491" t="s">
        <v>491</v>
      </c>
      <c r="J491" t="s">
        <v>436</v>
      </c>
      <c r="K491" t="s">
        <v>6</v>
      </c>
      <c r="L491" s="756">
        <v>3.4</v>
      </c>
      <c r="M491" t="s">
        <v>464</v>
      </c>
      <c r="N491" s="679">
        <f t="shared" ca="1" si="34"/>
        <v>4423.1069504053403</v>
      </c>
      <c r="O491" s="679">
        <f t="shared" ca="1" si="34"/>
        <v>3380.0905141273242</v>
      </c>
      <c r="P491" s="679">
        <f t="shared" ca="1" si="34"/>
        <v>1043.016436278016</v>
      </c>
      <c r="Q491" s="679">
        <f t="shared" ca="1" si="34"/>
        <v>0</v>
      </c>
      <c r="R491" s="679">
        <f t="shared" ca="1" si="34"/>
        <v>0</v>
      </c>
      <c r="S491" t="str">
        <f t="shared" si="31"/>
        <v>ASR_COMP</v>
      </c>
      <c r="T491" s="957">
        <f t="shared" si="32"/>
        <v>44682</v>
      </c>
      <c r="U491" t="str">
        <f t="shared" si="33"/>
        <v>Unaudited</v>
      </c>
    </row>
    <row r="492" spans="1:21" x14ac:dyDescent="0.25">
      <c r="A492" t="s">
        <v>440</v>
      </c>
      <c r="B492" t="s">
        <v>1388</v>
      </c>
      <c r="C492" t="s">
        <v>1389</v>
      </c>
      <c r="D492" s="15">
        <v>1900</v>
      </c>
      <c r="E492" s="121">
        <v>1</v>
      </c>
      <c r="F492" t="s">
        <v>441</v>
      </c>
      <c r="G492" s="121">
        <v>91</v>
      </c>
      <c r="H492" t="s">
        <v>384</v>
      </c>
      <c r="I492" t="s">
        <v>491</v>
      </c>
      <c r="J492" t="s">
        <v>436</v>
      </c>
      <c r="K492" t="s">
        <v>437</v>
      </c>
      <c r="L492" s="756">
        <v>4.5</v>
      </c>
      <c r="M492" t="s">
        <v>32</v>
      </c>
      <c r="N492" s="679">
        <f t="shared" ca="1" si="34"/>
        <v>0</v>
      </c>
      <c r="O492" s="679">
        <f t="shared" ca="1" si="34"/>
        <v>0</v>
      </c>
      <c r="P492" s="679">
        <f t="shared" ca="1" si="34"/>
        <v>0</v>
      </c>
      <c r="Q492" s="679">
        <f t="shared" ca="1" si="34"/>
        <v>0</v>
      </c>
      <c r="R492" s="679">
        <f t="shared" ca="1" si="34"/>
        <v>0</v>
      </c>
      <c r="S492" t="str">
        <f t="shared" si="31"/>
        <v>ASR_COMP</v>
      </c>
      <c r="T492" s="957">
        <f t="shared" si="32"/>
        <v>44682</v>
      </c>
      <c r="U492" t="str">
        <f t="shared" si="33"/>
        <v>Unaudited</v>
      </c>
    </row>
    <row r="493" spans="1:21" x14ac:dyDescent="0.25">
      <c r="A493" t="s">
        <v>440</v>
      </c>
      <c r="B493" t="s">
        <v>1388</v>
      </c>
      <c r="C493" t="s">
        <v>1389</v>
      </c>
      <c r="D493" s="15">
        <v>1900</v>
      </c>
      <c r="E493" s="121">
        <v>1</v>
      </c>
      <c r="F493" t="s">
        <v>441</v>
      </c>
      <c r="G493" s="121">
        <v>91</v>
      </c>
      <c r="H493" t="s">
        <v>384</v>
      </c>
      <c r="I493" t="s">
        <v>491</v>
      </c>
      <c r="J493" t="s">
        <v>436</v>
      </c>
      <c r="K493" t="s">
        <v>437</v>
      </c>
      <c r="L493" s="756" t="s">
        <v>947</v>
      </c>
      <c r="M493" t="s">
        <v>938</v>
      </c>
      <c r="N493" s="679">
        <f t="shared" ca="1" si="34"/>
        <v>0</v>
      </c>
      <c r="O493" s="679">
        <f t="shared" ca="1" si="34"/>
        <v>0</v>
      </c>
      <c r="P493" s="679">
        <f t="shared" ca="1" si="34"/>
        <v>0</v>
      </c>
      <c r="Q493" s="679">
        <f t="shared" ca="1" si="34"/>
        <v>0</v>
      </c>
      <c r="R493" s="679">
        <f t="shared" ca="1" si="34"/>
        <v>0</v>
      </c>
      <c r="S493" t="str">
        <f t="shared" si="31"/>
        <v>ASR_COMP</v>
      </c>
      <c r="T493" s="957">
        <f t="shared" si="32"/>
        <v>44682</v>
      </c>
      <c r="U493" t="str">
        <f t="shared" si="33"/>
        <v>Unaudited</v>
      </c>
    </row>
    <row r="494" spans="1:21" x14ac:dyDescent="0.25">
      <c r="A494" t="s">
        <v>440</v>
      </c>
      <c r="B494" t="s">
        <v>1388</v>
      </c>
      <c r="C494" t="s">
        <v>1389</v>
      </c>
      <c r="D494" s="15">
        <v>1900</v>
      </c>
      <c r="E494" s="121">
        <v>1</v>
      </c>
      <c r="F494" t="s">
        <v>441</v>
      </c>
      <c r="G494" s="121">
        <v>91</v>
      </c>
      <c r="H494" t="s">
        <v>384</v>
      </c>
      <c r="I494" t="s">
        <v>491</v>
      </c>
      <c r="J494" t="s">
        <v>436</v>
      </c>
      <c r="K494" t="s">
        <v>437</v>
      </c>
      <c r="L494" s="756" t="s">
        <v>196</v>
      </c>
      <c r="M494" t="s">
        <v>40</v>
      </c>
      <c r="N494" s="679">
        <f t="shared" ca="1" si="34"/>
        <v>861.43291080000006</v>
      </c>
      <c r="O494" s="679">
        <f t="shared" ca="1" si="34"/>
        <v>401.29794408000004</v>
      </c>
      <c r="P494" s="679">
        <f t="shared" ca="1" si="34"/>
        <v>460.13496672000002</v>
      </c>
      <c r="Q494" s="679">
        <f t="shared" ca="1" si="34"/>
        <v>0</v>
      </c>
      <c r="R494" s="679">
        <f t="shared" ca="1" si="34"/>
        <v>0</v>
      </c>
      <c r="S494" t="str">
        <f t="shared" si="31"/>
        <v>ASR_COMP</v>
      </c>
      <c r="T494" s="957">
        <f t="shared" si="32"/>
        <v>44682</v>
      </c>
      <c r="U494" t="str">
        <f t="shared" si="33"/>
        <v>Unaudited</v>
      </c>
    </row>
    <row r="495" spans="1:21" x14ac:dyDescent="0.25">
      <c r="A495" t="s">
        <v>440</v>
      </c>
      <c r="B495" t="s">
        <v>1388</v>
      </c>
      <c r="C495" t="s">
        <v>1389</v>
      </c>
      <c r="D495" s="15">
        <v>1900</v>
      </c>
      <c r="E495" s="121">
        <v>1</v>
      </c>
      <c r="F495" t="s">
        <v>441</v>
      </c>
      <c r="G495" s="121">
        <v>91</v>
      </c>
      <c r="H495" t="s">
        <v>384</v>
      </c>
      <c r="I495" t="s">
        <v>491</v>
      </c>
      <c r="J495" t="s">
        <v>436</v>
      </c>
      <c r="K495" t="s">
        <v>437</v>
      </c>
      <c r="L495" s="756" t="s">
        <v>195</v>
      </c>
      <c r="M495" t="s">
        <v>332</v>
      </c>
      <c r="N495" s="679">
        <f t="shared" ca="1" si="34"/>
        <v>0</v>
      </c>
      <c r="O495" s="679">
        <f t="shared" ca="1" si="34"/>
        <v>0</v>
      </c>
      <c r="P495" s="679">
        <f t="shared" ca="1" si="34"/>
        <v>0</v>
      </c>
      <c r="Q495" s="679">
        <f t="shared" ca="1" si="34"/>
        <v>0</v>
      </c>
      <c r="R495" s="679">
        <f t="shared" ca="1" si="34"/>
        <v>0</v>
      </c>
      <c r="S495" t="str">
        <f t="shared" si="31"/>
        <v>ASR_COMP</v>
      </c>
      <c r="T495" s="957">
        <f t="shared" si="32"/>
        <v>44682</v>
      </c>
      <c r="U495" t="str">
        <f t="shared" si="33"/>
        <v>Unaudited</v>
      </c>
    </row>
    <row r="496" spans="1:21" x14ac:dyDescent="0.25">
      <c r="A496" t="s">
        <v>440</v>
      </c>
      <c r="B496" t="s">
        <v>1388</v>
      </c>
      <c r="C496" t="s">
        <v>1389</v>
      </c>
      <c r="D496" s="15">
        <v>1900</v>
      </c>
      <c r="E496" s="121">
        <v>1</v>
      </c>
      <c r="F496" t="s">
        <v>441</v>
      </c>
      <c r="G496" s="121">
        <v>91</v>
      </c>
      <c r="H496" t="s">
        <v>384</v>
      </c>
      <c r="I496" t="s">
        <v>491</v>
      </c>
      <c r="J496" t="s">
        <v>453</v>
      </c>
      <c r="K496" t="s">
        <v>438</v>
      </c>
      <c r="L496" s="756" t="s">
        <v>79</v>
      </c>
      <c r="M496" t="s">
        <v>27</v>
      </c>
      <c r="N496" s="679">
        <f t="shared" ca="1" si="34"/>
        <v>490487.39790998946</v>
      </c>
      <c r="O496" s="679">
        <f t="shared" ca="1" si="34"/>
        <v>319214.12355975941</v>
      </c>
      <c r="P496" s="679">
        <f t="shared" ca="1" si="34"/>
        <v>171273.27435023009</v>
      </c>
      <c r="Q496" s="679">
        <f t="shared" ca="1" si="34"/>
        <v>0</v>
      </c>
      <c r="R496" s="679">
        <f t="shared" ca="1" si="34"/>
        <v>0</v>
      </c>
      <c r="S496" t="str">
        <f t="shared" si="31"/>
        <v>ASR_COMP</v>
      </c>
      <c r="T496" s="957">
        <f t="shared" si="32"/>
        <v>44682</v>
      </c>
      <c r="U496" t="str">
        <f t="shared" si="33"/>
        <v>Unaudited</v>
      </c>
    </row>
    <row r="497" spans="1:21" x14ac:dyDescent="0.25">
      <c r="A497" t="s">
        <v>440</v>
      </c>
      <c r="B497" t="s">
        <v>1388</v>
      </c>
      <c r="C497" t="s">
        <v>1389</v>
      </c>
      <c r="D497" s="15">
        <v>1900</v>
      </c>
      <c r="E497" s="121">
        <v>1</v>
      </c>
      <c r="F497" t="s">
        <v>441</v>
      </c>
      <c r="G497" s="121">
        <v>91</v>
      </c>
      <c r="H497" t="s">
        <v>384</v>
      </c>
      <c r="I497" t="s">
        <v>491</v>
      </c>
      <c r="J497" t="s">
        <v>453</v>
      </c>
      <c r="K497" t="s">
        <v>438</v>
      </c>
      <c r="L497" s="756" t="s">
        <v>80</v>
      </c>
      <c r="M497" t="s">
        <v>100</v>
      </c>
      <c r="N497" s="679">
        <f t="shared" ca="1" si="34"/>
        <v>47181.184674387943</v>
      </c>
      <c r="O497" s="679">
        <f t="shared" ca="1" si="34"/>
        <v>30705.988733903745</v>
      </c>
      <c r="P497" s="679">
        <f t="shared" ca="1" si="34"/>
        <v>16475.195940484198</v>
      </c>
      <c r="Q497" s="679">
        <f t="shared" ca="1" si="34"/>
        <v>0</v>
      </c>
      <c r="R497" s="679">
        <f t="shared" ca="1" si="34"/>
        <v>0</v>
      </c>
      <c r="S497" t="str">
        <f t="shared" si="31"/>
        <v>ASR_COMP</v>
      </c>
      <c r="T497" s="957">
        <f t="shared" si="32"/>
        <v>44682</v>
      </c>
      <c r="U497" t="str">
        <f t="shared" si="33"/>
        <v>Unaudited</v>
      </c>
    </row>
    <row r="498" spans="1:21" x14ac:dyDescent="0.25">
      <c r="A498" t="s">
        <v>440</v>
      </c>
      <c r="B498" t="s">
        <v>1388</v>
      </c>
      <c r="C498" t="s">
        <v>1389</v>
      </c>
      <c r="D498" s="15">
        <v>1900</v>
      </c>
      <c r="E498" s="121">
        <v>1</v>
      </c>
      <c r="F498" t="s">
        <v>441</v>
      </c>
      <c r="G498" s="121">
        <v>91</v>
      </c>
      <c r="H498" t="s">
        <v>384</v>
      </c>
      <c r="I498" t="s">
        <v>491</v>
      </c>
      <c r="J498" t="s">
        <v>453</v>
      </c>
      <c r="K498" t="s">
        <v>438</v>
      </c>
      <c r="L498" s="756" t="s">
        <v>81</v>
      </c>
      <c r="M498" t="s">
        <v>101</v>
      </c>
      <c r="N498" s="679">
        <f t="shared" ca="1" si="34"/>
        <v>44814.908502469618</v>
      </c>
      <c r="O498" s="679">
        <f t="shared" ca="1" si="34"/>
        <v>29165.992441363182</v>
      </c>
      <c r="P498" s="679">
        <f t="shared" ca="1" si="34"/>
        <v>15648.916061106434</v>
      </c>
      <c r="Q498" s="679">
        <f t="shared" ca="1" si="34"/>
        <v>0</v>
      </c>
      <c r="R498" s="679">
        <f t="shared" ca="1" si="34"/>
        <v>0</v>
      </c>
      <c r="S498" t="str">
        <f t="shared" si="31"/>
        <v>ASR_COMP</v>
      </c>
      <c r="T498" s="957">
        <f t="shared" si="32"/>
        <v>44682</v>
      </c>
      <c r="U498" t="str">
        <f t="shared" si="33"/>
        <v>Unaudited</v>
      </c>
    </row>
    <row r="499" spans="1:21" x14ac:dyDescent="0.25">
      <c r="A499" t="s">
        <v>440</v>
      </c>
      <c r="B499" t="s">
        <v>1388</v>
      </c>
      <c r="C499" t="s">
        <v>1389</v>
      </c>
      <c r="D499" s="15">
        <v>1900</v>
      </c>
      <c r="E499" s="121">
        <v>1</v>
      </c>
      <c r="F499" t="s">
        <v>441</v>
      </c>
      <c r="G499" s="121">
        <v>91</v>
      </c>
      <c r="H499" t="s">
        <v>384</v>
      </c>
      <c r="I499" t="s">
        <v>491</v>
      </c>
      <c r="J499" t="s">
        <v>453</v>
      </c>
      <c r="K499" t="s">
        <v>438</v>
      </c>
      <c r="L499" s="756" t="s">
        <v>82</v>
      </c>
      <c r="M499" t="s">
        <v>102</v>
      </c>
      <c r="N499" s="679">
        <f t="shared" ca="1" si="34"/>
        <v>30353.754813855616</v>
      </c>
      <c r="O499" s="679">
        <f t="shared" ca="1" si="34"/>
        <v>19754.528415897985</v>
      </c>
      <c r="P499" s="679">
        <f t="shared" ca="1" si="34"/>
        <v>10599.226397957633</v>
      </c>
      <c r="Q499" s="679">
        <f t="shared" ca="1" si="34"/>
        <v>0</v>
      </c>
      <c r="R499" s="679">
        <f t="shared" ca="1" si="34"/>
        <v>0</v>
      </c>
      <c r="S499" t="str">
        <f t="shared" si="31"/>
        <v>ASR_COMP</v>
      </c>
      <c r="T499" s="957">
        <f t="shared" si="32"/>
        <v>44682</v>
      </c>
      <c r="U499" t="str">
        <f t="shared" si="33"/>
        <v>Unaudited</v>
      </c>
    </row>
    <row r="500" spans="1:21" x14ac:dyDescent="0.25">
      <c r="A500" t="s">
        <v>440</v>
      </c>
      <c r="B500" t="s">
        <v>1388</v>
      </c>
      <c r="C500" t="s">
        <v>1389</v>
      </c>
      <c r="D500" s="15">
        <v>1900</v>
      </c>
      <c r="E500" s="121">
        <v>1</v>
      </c>
      <c r="F500" t="s">
        <v>441</v>
      </c>
      <c r="G500" s="121">
        <v>91</v>
      </c>
      <c r="H500" t="s">
        <v>384</v>
      </c>
      <c r="I500" t="s">
        <v>491</v>
      </c>
      <c r="J500" t="s">
        <v>453</v>
      </c>
      <c r="K500" t="s">
        <v>438</v>
      </c>
      <c r="L500" s="756" t="s">
        <v>219</v>
      </c>
      <c r="M500" t="s">
        <v>103</v>
      </c>
      <c r="N500" s="679">
        <f t="shared" ca="1" si="34"/>
        <v>111166.03909778937</v>
      </c>
      <c r="O500" s="679">
        <f t="shared" ca="1" si="34"/>
        <v>72347.974466660729</v>
      </c>
      <c r="P500" s="679">
        <f t="shared" ca="1" si="34"/>
        <v>38818.06463112864</v>
      </c>
      <c r="Q500" s="679">
        <f t="shared" ca="1" si="34"/>
        <v>0</v>
      </c>
      <c r="R500" s="679">
        <f t="shared" ca="1" si="34"/>
        <v>0</v>
      </c>
      <c r="S500" t="str">
        <f t="shared" si="31"/>
        <v>ASR_COMP</v>
      </c>
      <c r="T500" s="957">
        <f t="shared" si="32"/>
        <v>44682</v>
      </c>
      <c r="U500" t="str">
        <f t="shared" si="33"/>
        <v>Unaudited</v>
      </c>
    </row>
    <row r="501" spans="1:21" x14ac:dyDescent="0.25">
      <c r="A501" t="s">
        <v>440</v>
      </c>
      <c r="B501" t="s">
        <v>1388</v>
      </c>
      <c r="C501" t="s">
        <v>1389</v>
      </c>
      <c r="D501" s="15">
        <v>1900</v>
      </c>
      <c r="E501" s="121">
        <v>1</v>
      </c>
      <c r="F501" t="s">
        <v>441</v>
      </c>
      <c r="G501" s="121">
        <v>91</v>
      </c>
      <c r="H501" t="s">
        <v>384</v>
      </c>
      <c r="I501" t="s">
        <v>491</v>
      </c>
      <c r="J501" t="s">
        <v>453</v>
      </c>
      <c r="K501" t="s">
        <v>438</v>
      </c>
      <c r="L501" s="756" t="s">
        <v>218</v>
      </c>
      <c r="M501" t="s">
        <v>28</v>
      </c>
      <c r="N501" s="679">
        <f t="shared" ca="1" si="34"/>
        <v>21290.300980391654</v>
      </c>
      <c r="O501" s="679">
        <f t="shared" ca="1" si="34"/>
        <v>13855.941654644486</v>
      </c>
      <c r="P501" s="679">
        <f t="shared" ca="1" si="34"/>
        <v>7434.3593257471684</v>
      </c>
      <c r="Q501" s="679">
        <f t="shared" ca="1" si="34"/>
        <v>0</v>
      </c>
      <c r="R501" s="679">
        <f t="shared" ca="1" si="34"/>
        <v>0</v>
      </c>
      <c r="S501" t="str">
        <f t="shared" si="31"/>
        <v>ASR_COMP</v>
      </c>
      <c r="T501" s="957">
        <f t="shared" si="32"/>
        <v>44682</v>
      </c>
      <c r="U501" t="str">
        <f t="shared" si="33"/>
        <v>Unaudited</v>
      </c>
    </row>
    <row r="502" spans="1:21" x14ac:dyDescent="0.25">
      <c r="A502" t="s">
        <v>440</v>
      </c>
      <c r="B502" t="s">
        <v>1388</v>
      </c>
      <c r="C502" t="s">
        <v>1389</v>
      </c>
      <c r="D502" s="15">
        <v>1900</v>
      </c>
      <c r="E502" s="121">
        <v>1</v>
      </c>
      <c r="F502" t="s">
        <v>441</v>
      </c>
      <c r="G502" s="121">
        <v>91</v>
      </c>
      <c r="H502" t="s">
        <v>384</v>
      </c>
      <c r="I502" t="s">
        <v>491</v>
      </c>
      <c r="J502" t="s">
        <v>439</v>
      </c>
      <c r="K502" t="s">
        <v>439</v>
      </c>
      <c r="L502" s="756" t="s">
        <v>84</v>
      </c>
      <c r="M502" t="s">
        <v>330</v>
      </c>
      <c r="N502" s="679">
        <f t="shared" ca="1" si="34"/>
        <v>0</v>
      </c>
      <c r="O502" s="679">
        <f t="shared" ca="1" si="34"/>
        <v>0</v>
      </c>
      <c r="P502" s="679">
        <f t="shared" ca="1" si="34"/>
        <v>0</v>
      </c>
      <c r="Q502" s="679">
        <f t="shared" ca="1" si="34"/>
        <v>0</v>
      </c>
      <c r="R502" s="679">
        <f t="shared" ca="1" si="34"/>
        <v>0</v>
      </c>
      <c r="S502" t="str">
        <f t="shared" si="31"/>
        <v>ASR_COMP</v>
      </c>
      <c r="T502" s="957">
        <f t="shared" si="32"/>
        <v>44682</v>
      </c>
      <c r="U502" t="str">
        <f t="shared" si="33"/>
        <v>Unaudited</v>
      </c>
    </row>
    <row r="503" spans="1:21" x14ac:dyDescent="0.25">
      <c r="A503" t="s">
        <v>440</v>
      </c>
      <c r="B503" t="s">
        <v>1388</v>
      </c>
      <c r="C503" t="s">
        <v>1389</v>
      </c>
      <c r="D503" s="15">
        <v>1900</v>
      </c>
      <c r="E503" s="121">
        <v>1</v>
      </c>
      <c r="F503" t="s">
        <v>441</v>
      </c>
      <c r="G503" s="121">
        <v>91</v>
      </c>
      <c r="H503" t="s">
        <v>384</v>
      </c>
      <c r="I503" t="s">
        <v>491</v>
      </c>
      <c r="J503" t="s">
        <v>439</v>
      </c>
      <c r="K503" t="s">
        <v>439</v>
      </c>
      <c r="L503" s="756" t="s">
        <v>85</v>
      </c>
      <c r="M503" t="s">
        <v>328</v>
      </c>
      <c r="N503" s="679">
        <f t="shared" ca="1" si="34"/>
        <v>0</v>
      </c>
      <c r="O503" s="679">
        <f t="shared" ca="1" si="34"/>
        <v>0</v>
      </c>
      <c r="P503" s="679">
        <f t="shared" ca="1" si="34"/>
        <v>0</v>
      </c>
      <c r="Q503" s="679">
        <f t="shared" ca="1" si="34"/>
        <v>0</v>
      </c>
      <c r="R503" s="679">
        <f t="shared" ca="1" si="34"/>
        <v>0</v>
      </c>
      <c r="S503" t="str">
        <f t="shared" si="31"/>
        <v>ASR_COMP</v>
      </c>
      <c r="T503" s="957">
        <f t="shared" si="32"/>
        <v>44682</v>
      </c>
      <c r="U503" t="str">
        <f t="shared" si="33"/>
        <v>Unaudited</v>
      </c>
    </row>
    <row r="504" spans="1:21" x14ac:dyDescent="0.25">
      <c r="A504" t="s">
        <v>440</v>
      </c>
      <c r="B504" t="s">
        <v>1388</v>
      </c>
      <c r="C504" t="s">
        <v>1389</v>
      </c>
      <c r="D504" s="15">
        <v>1900</v>
      </c>
      <c r="E504" s="121">
        <v>1</v>
      </c>
      <c r="F504" t="s">
        <v>441</v>
      </c>
      <c r="G504" s="121">
        <v>91</v>
      </c>
      <c r="H504" t="s">
        <v>384</v>
      </c>
      <c r="I504" t="s">
        <v>491</v>
      </c>
      <c r="J504" t="s">
        <v>439</v>
      </c>
      <c r="K504" t="s">
        <v>439</v>
      </c>
      <c r="L504" s="756" t="s">
        <v>86</v>
      </c>
      <c r="M504" t="s">
        <v>497</v>
      </c>
      <c r="N504" s="679">
        <f t="shared" ca="1" si="34"/>
        <v>0</v>
      </c>
      <c r="O504" s="679">
        <f t="shared" ca="1" si="34"/>
        <v>0</v>
      </c>
      <c r="P504" s="679">
        <f t="shared" ca="1" si="34"/>
        <v>0</v>
      </c>
      <c r="Q504" s="679">
        <f t="shared" ca="1" si="34"/>
        <v>0</v>
      </c>
      <c r="R504" s="679">
        <f t="shared" ca="1" si="34"/>
        <v>0</v>
      </c>
      <c r="S504" t="str">
        <f t="shared" si="31"/>
        <v>ASR_COMP</v>
      </c>
      <c r="T504" s="957">
        <f t="shared" si="32"/>
        <v>44682</v>
      </c>
      <c r="U504" t="str">
        <f t="shared" si="33"/>
        <v>Unaudited</v>
      </c>
    </row>
    <row r="505" spans="1:21" x14ac:dyDescent="0.25">
      <c r="A505" t="s">
        <v>440</v>
      </c>
      <c r="B505" t="s">
        <v>1388</v>
      </c>
      <c r="C505" t="s">
        <v>1389</v>
      </c>
      <c r="D505" s="15">
        <v>1900</v>
      </c>
      <c r="E505" s="121">
        <v>1</v>
      </c>
      <c r="F505" t="s">
        <v>441</v>
      </c>
      <c r="G505" s="121">
        <v>91</v>
      </c>
      <c r="H505" t="s">
        <v>384</v>
      </c>
      <c r="I505" t="s">
        <v>491</v>
      </c>
      <c r="J505" t="s">
        <v>439</v>
      </c>
      <c r="K505" t="s">
        <v>439</v>
      </c>
      <c r="L505" s="756" t="s">
        <v>87</v>
      </c>
      <c r="M505" t="s">
        <v>498</v>
      </c>
      <c r="N505" s="679">
        <f t="shared" ca="1" si="34"/>
        <v>0</v>
      </c>
      <c r="O505" s="679">
        <f t="shared" ca="1" si="34"/>
        <v>0</v>
      </c>
      <c r="P505" s="679">
        <f t="shared" ca="1" si="34"/>
        <v>0</v>
      </c>
      <c r="Q505" s="679">
        <f t="shared" ca="1" si="34"/>
        <v>0</v>
      </c>
      <c r="R505" s="679">
        <f t="shared" ca="1" si="34"/>
        <v>0</v>
      </c>
      <c r="S505" t="str">
        <f t="shared" si="31"/>
        <v>ASR_COMP</v>
      </c>
      <c r="T505" s="957">
        <f t="shared" si="32"/>
        <v>44682</v>
      </c>
      <c r="U505" t="str">
        <f t="shared" si="33"/>
        <v>Unaudited</v>
      </c>
    </row>
    <row r="506" spans="1:21" x14ac:dyDescent="0.25">
      <c r="A506" t="s">
        <v>440</v>
      </c>
      <c r="B506" t="s">
        <v>1388</v>
      </c>
      <c r="C506" t="s">
        <v>1389</v>
      </c>
      <c r="D506" s="15">
        <v>1900</v>
      </c>
      <c r="E506" s="121">
        <v>1</v>
      </c>
      <c r="F506" t="s">
        <v>441</v>
      </c>
      <c r="G506" s="121">
        <v>91</v>
      </c>
      <c r="H506" t="s">
        <v>384</v>
      </c>
      <c r="I506" t="s">
        <v>491</v>
      </c>
      <c r="J506" t="s">
        <v>439</v>
      </c>
      <c r="K506" t="s">
        <v>439</v>
      </c>
      <c r="L506" s="756" t="s">
        <v>216</v>
      </c>
      <c r="M506" t="s">
        <v>499</v>
      </c>
      <c r="N506" s="679">
        <f t="shared" ca="1" si="34"/>
        <v>0</v>
      </c>
      <c r="O506" s="679">
        <f t="shared" ca="1" si="34"/>
        <v>0</v>
      </c>
      <c r="P506" s="679">
        <f t="shared" ca="1" si="34"/>
        <v>0</v>
      </c>
      <c r="Q506" s="679">
        <f t="shared" ca="1" si="34"/>
        <v>0</v>
      </c>
      <c r="R506" s="679">
        <f t="shared" ca="1" si="34"/>
        <v>0</v>
      </c>
      <c r="S506" t="str">
        <f t="shared" si="31"/>
        <v>ASR_COMP</v>
      </c>
      <c r="T506" s="957">
        <f t="shared" si="32"/>
        <v>44682</v>
      </c>
      <c r="U506" t="str">
        <f t="shared" si="33"/>
        <v>Unaudited</v>
      </c>
    </row>
    <row r="507" spans="1:21" x14ac:dyDescent="0.25">
      <c r="A507" t="s">
        <v>440</v>
      </c>
      <c r="B507" t="s">
        <v>1388</v>
      </c>
      <c r="C507" t="s">
        <v>1389</v>
      </c>
      <c r="D507" s="15">
        <v>1900</v>
      </c>
      <c r="E507" s="121">
        <v>1</v>
      </c>
      <c r="F507" t="s">
        <v>441</v>
      </c>
      <c r="G507" s="121">
        <v>91</v>
      </c>
      <c r="H507" t="s">
        <v>384</v>
      </c>
      <c r="I507" t="s">
        <v>492</v>
      </c>
      <c r="J507" t="s">
        <v>26</v>
      </c>
      <c r="K507" t="s">
        <v>26</v>
      </c>
      <c r="L507" s="756" t="s">
        <v>207</v>
      </c>
      <c r="M507" t="s">
        <v>26</v>
      </c>
      <c r="N507" s="679">
        <f t="shared" ca="1" si="34"/>
        <v>-228606.33848768243</v>
      </c>
      <c r="O507" s="679">
        <f t="shared" ca="1" si="34"/>
        <v>0</v>
      </c>
      <c r="P507" s="679">
        <f t="shared" ca="1" si="34"/>
        <v>0</v>
      </c>
      <c r="Q507" s="679">
        <f t="shared" ca="1" si="34"/>
        <v>0</v>
      </c>
      <c r="R507" s="679">
        <f t="shared" ca="1" si="34"/>
        <v>0</v>
      </c>
      <c r="S507" t="str">
        <f t="shared" si="31"/>
        <v>ASR_COMP</v>
      </c>
      <c r="T507" s="957">
        <f t="shared" si="32"/>
        <v>44682</v>
      </c>
      <c r="U507" t="str">
        <f t="shared" si="33"/>
        <v>Unaudited</v>
      </c>
    </row>
    <row r="508" spans="1:21" x14ac:dyDescent="0.25">
      <c r="A508" t="s">
        <v>440</v>
      </c>
      <c r="B508" t="s">
        <v>1388</v>
      </c>
      <c r="C508" t="s">
        <v>1389</v>
      </c>
      <c r="D508" s="15">
        <v>1900</v>
      </c>
      <c r="E508" s="121">
        <v>1</v>
      </c>
      <c r="F508" t="s">
        <v>442</v>
      </c>
      <c r="G508" s="121">
        <v>182</v>
      </c>
      <c r="H508" t="s">
        <v>384</v>
      </c>
      <c r="I508" t="s">
        <v>435</v>
      </c>
      <c r="J508" t="s">
        <v>435</v>
      </c>
      <c r="K508" t="s">
        <v>435</v>
      </c>
      <c r="M508" t="s">
        <v>435</v>
      </c>
      <c r="N508" s="679">
        <f t="shared" ca="1" si="34"/>
        <v>1443</v>
      </c>
      <c r="O508" s="679">
        <f t="shared" ca="1" si="34"/>
        <v>1084</v>
      </c>
      <c r="P508" s="679">
        <f t="shared" ca="1" si="34"/>
        <v>359</v>
      </c>
      <c r="Q508" s="679">
        <f t="shared" ca="1" si="34"/>
        <v>0</v>
      </c>
      <c r="R508" s="679">
        <f t="shared" ca="1" si="34"/>
        <v>0</v>
      </c>
      <c r="S508" t="str">
        <f t="shared" si="31"/>
        <v>ASR_COMP</v>
      </c>
      <c r="T508" s="957">
        <f t="shared" si="32"/>
        <v>44682</v>
      </c>
      <c r="U508" t="str">
        <f t="shared" si="33"/>
        <v>Unaudited</v>
      </c>
    </row>
    <row r="509" spans="1:21" x14ac:dyDescent="0.25">
      <c r="A509" t="s">
        <v>440</v>
      </c>
      <c r="B509" t="s">
        <v>1388</v>
      </c>
      <c r="C509" t="s">
        <v>1389</v>
      </c>
      <c r="D509" s="15">
        <v>1900</v>
      </c>
      <c r="E509" s="121">
        <v>1</v>
      </c>
      <c r="F509" t="s">
        <v>442</v>
      </c>
      <c r="G509" s="121">
        <v>182</v>
      </c>
      <c r="H509" t="s">
        <v>384</v>
      </c>
      <c r="I509" t="s">
        <v>490</v>
      </c>
      <c r="J509" t="s">
        <v>12</v>
      </c>
      <c r="K509" t="s">
        <v>12</v>
      </c>
      <c r="L509" s="756">
        <v>1.1000000000000001</v>
      </c>
      <c r="M509" t="s">
        <v>12</v>
      </c>
      <c r="N509" s="679">
        <f t="shared" ca="1" si="34"/>
        <v>6854822.8699999992</v>
      </c>
      <c r="O509" s="679">
        <f t="shared" ca="1" si="34"/>
        <v>0</v>
      </c>
      <c r="P509" s="679">
        <f t="shared" ca="1" si="34"/>
        <v>0</v>
      </c>
      <c r="Q509" s="679">
        <f t="shared" ca="1" si="34"/>
        <v>0</v>
      </c>
      <c r="R509" s="679">
        <f t="shared" ca="1" si="34"/>
        <v>0</v>
      </c>
      <c r="S509" t="str">
        <f t="shared" si="31"/>
        <v>ASR_COMP</v>
      </c>
      <c r="T509" s="957">
        <f t="shared" si="32"/>
        <v>44682</v>
      </c>
      <c r="U509" t="str">
        <f t="shared" si="33"/>
        <v>Unaudited</v>
      </c>
    </row>
    <row r="510" spans="1:21" x14ac:dyDescent="0.25">
      <c r="A510" t="s">
        <v>440</v>
      </c>
      <c r="B510" t="s">
        <v>1388</v>
      </c>
      <c r="C510" t="s">
        <v>1389</v>
      </c>
      <c r="D510" s="15">
        <v>1900</v>
      </c>
      <c r="E510" s="121">
        <v>1</v>
      </c>
      <c r="F510" t="s">
        <v>442</v>
      </c>
      <c r="G510" s="121">
        <v>182</v>
      </c>
      <c r="H510" t="s">
        <v>384</v>
      </c>
      <c r="I510" t="s">
        <v>490</v>
      </c>
      <c r="J510" t="s">
        <v>12</v>
      </c>
      <c r="K510" t="s">
        <v>225</v>
      </c>
      <c r="L510" s="756">
        <v>1.2</v>
      </c>
      <c r="M510" t="s">
        <v>225</v>
      </c>
      <c r="N510" s="679">
        <f t="shared" ca="1" si="34"/>
        <v>0</v>
      </c>
      <c r="O510" s="679">
        <f t="shared" ca="1" si="34"/>
        <v>0</v>
      </c>
      <c r="P510" s="679">
        <f t="shared" ca="1" si="34"/>
        <v>0</v>
      </c>
      <c r="Q510" s="679">
        <f t="shared" ca="1" si="34"/>
        <v>0</v>
      </c>
      <c r="R510" s="679">
        <f t="shared" ca="1" si="34"/>
        <v>0</v>
      </c>
      <c r="S510" t="str">
        <f t="shared" si="31"/>
        <v>ASR_COMP</v>
      </c>
      <c r="T510" s="957">
        <f t="shared" si="32"/>
        <v>44682</v>
      </c>
      <c r="U510" t="str">
        <f t="shared" si="33"/>
        <v>Unaudited</v>
      </c>
    </row>
    <row r="511" spans="1:21" x14ac:dyDescent="0.25">
      <c r="A511" t="s">
        <v>440</v>
      </c>
      <c r="B511" t="s">
        <v>1388</v>
      </c>
      <c r="C511" t="s">
        <v>1389</v>
      </c>
      <c r="D511" s="15">
        <v>1900</v>
      </c>
      <c r="E511" s="121">
        <v>1</v>
      </c>
      <c r="F511" t="s">
        <v>442</v>
      </c>
      <c r="G511" s="121">
        <v>182</v>
      </c>
      <c r="H511" t="s">
        <v>384</v>
      </c>
      <c r="I511" t="s">
        <v>490</v>
      </c>
      <c r="J511" t="s">
        <v>12</v>
      </c>
      <c r="K511" t="s">
        <v>1326</v>
      </c>
      <c r="L511" s="756" t="s">
        <v>1322</v>
      </c>
      <c r="M511" t="s">
        <v>1326</v>
      </c>
      <c r="N511" s="679">
        <f t="shared" ca="1" si="34"/>
        <v>11677.96</v>
      </c>
      <c r="O511" s="679">
        <f t="shared" ca="1" si="34"/>
        <v>0</v>
      </c>
      <c r="P511" s="679">
        <f t="shared" ca="1" si="34"/>
        <v>0</v>
      </c>
      <c r="Q511" s="679">
        <f t="shared" ca="1" si="34"/>
        <v>0</v>
      </c>
      <c r="R511" s="679">
        <f t="shared" ca="1" si="34"/>
        <v>0</v>
      </c>
      <c r="S511" t="str">
        <f t="shared" si="31"/>
        <v>ASR_COMP</v>
      </c>
      <c r="T511" s="957">
        <f t="shared" si="32"/>
        <v>44682</v>
      </c>
      <c r="U511" t="str">
        <f t="shared" si="33"/>
        <v>Unaudited</v>
      </c>
    </row>
    <row r="512" spans="1:21" x14ac:dyDescent="0.25">
      <c r="A512" t="s">
        <v>440</v>
      </c>
      <c r="B512" t="s">
        <v>1388</v>
      </c>
      <c r="C512" t="s">
        <v>1389</v>
      </c>
      <c r="D512" s="15">
        <v>1900</v>
      </c>
      <c r="E512" s="121">
        <v>1</v>
      </c>
      <c r="F512" t="s">
        <v>442</v>
      </c>
      <c r="G512" s="121">
        <v>182</v>
      </c>
      <c r="H512" t="s">
        <v>384</v>
      </c>
      <c r="I512" t="s">
        <v>490</v>
      </c>
      <c r="J512" t="s">
        <v>12</v>
      </c>
      <c r="K512" t="s">
        <v>1328</v>
      </c>
      <c r="L512" s="756" t="s">
        <v>1327</v>
      </c>
      <c r="M512" t="s">
        <v>1328</v>
      </c>
      <c r="N512" s="679">
        <f t="shared" ca="1" si="34"/>
        <v>30067.533536401188</v>
      </c>
      <c r="O512" s="679">
        <f t="shared" ca="1" si="34"/>
        <v>0</v>
      </c>
      <c r="P512" s="679">
        <f t="shared" ca="1" si="34"/>
        <v>0</v>
      </c>
      <c r="Q512" s="679">
        <f t="shared" ca="1" si="34"/>
        <v>0</v>
      </c>
      <c r="R512" s="679">
        <f t="shared" ca="1" si="34"/>
        <v>0</v>
      </c>
      <c r="S512" t="str">
        <f t="shared" si="31"/>
        <v>ASR_COMP</v>
      </c>
      <c r="T512" s="957">
        <f t="shared" si="32"/>
        <v>44682</v>
      </c>
      <c r="U512" t="str">
        <f t="shared" si="33"/>
        <v>Unaudited</v>
      </c>
    </row>
    <row r="513" spans="1:21" x14ac:dyDescent="0.25">
      <c r="A513" t="s">
        <v>440</v>
      </c>
      <c r="B513" t="s">
        <v>1388</v>
      </c>
      <c r="C513" t="s">
        <v>1389</v>
      </c>
      <c r="D513" s="15">
        <v>1900</v>
      </c>
      <c r="E513" s="121">
        <v>1</v>
      </c>
      <c r="F513" t="s">
        <v>442</v>
      </c>
      <c r="G513" s="121">
        <v>182</v>
      </c>
      <c r="H513" t="s">
        <v>384</v>
      </c>
      <c r="I513" t="s">
        <v>490</v>
      </c>
      <c r="J513" t="s">
        <v>13</v>
      </c>
      <c r="K513" t="s">
        <v>13</v>
      </c>
      <c r="L513" s="756" t="s">
        <v>63</v>
      </c>
      <c r="M513" t="s">
        <v>13</v>
      </c>
      <c r="N513" s="679">
        <f t="shared" ca="1" si="34"/>
        <v>190.69659917271383</v>
      </c>
      <c r="O513" s="679">
        <f t="shared" ca="1" si="34"/>
        <v>0</v>
      </c>
      <c r="P513" s="679">
        <f t="shared" ca="1" si="34"/>
        <v>0</v>
      </c>
      <c r="Q513" s="679">
        <f t="shared" ca="1" si="34"/>
        <v>0</v>
      </c>
      <c r="R513" s="679">
        <f t="shared" ca="1" si="34"/>
        <v>0</v>
      </c>
      <c r="S513" t="str">
        <f t="shared" si="31"/>
        <v>ASR_COMP</v>
      </c>
      <c r="T513" s="957">
        <f t="shared" si="32"/>
        <v>44682</v>
      </c>
      <c r="U513" t="str">
        <f t="shared" si="33"/>
        <v>Unaudited</v>
      </c>
    </row>
    <row r="514" spans="1:21" x14ac:dyDescent="0.25">
      <c r="A514" t="s">
        <v>440</v>
      </c>
      <c r="B514" t="s">
        <v>1388</v>
      </c>
      <c r="C514" t="s">
        <v>1389</v>
      </c>
      <c r="D514" s="15">
        <v>1900</v>
      </c>
      <c r="E514" s="121">
        <v>1</v>
      </c>
      <c r="F514" t="s">
        <v>442</v>
      </c>
      <c r="G514" s="121">
        <v>182</v>
      </c>
      <c r="H514" t="s">
        <v>384</v>
      </c>
      <c r="I514" t="s">
        <v>491</v>
      </c>
      <c r="J514" t="s">
        <v>436</v>
      </c>
      <c r="K514" t="s">
        <v>799</v>
      </c>
      <c r="L514" s="756">
        <v>2.1</v>
      </c>
      <c r="M514" t="s">
        <v>734</v>
      </c>
      <c r="N514" s="679">
        <f t="shared" ca="1" si="34"/>
        <v>30570</v>
      </c>
      <c r="O514" s="679">
        <f t="shared" ca="1" si="34"/>
        <v>29654</v>
      </c>
      <c r="P514" s="679">
        <f t="shared" ca="1" si="34"/>
        <v>916</v>
      </c>
      <c r="Q514" s="679">
        <f t="shared" ca="1" si="34"/>
        <v>0</v>
      </c>
      <c r="R514" s="679">
        <f t="shared" ca="1" si="34"/>
        <v>0</v>
      </c>
      <c r="S514" t="str">
        <f t="shared" ref="S514:S577" si="35">file_name</f>
        <v>ASR_COMP</v>
      </c>
      <c r="T514" s="957">
        <f t="shared" ref="T514:T577" si="36">file_date</f>
        <v>44682</v>
      </c>
      <c r="U514" t="str">
        <f t="shared" ref="U514:U577" si="37">status</f>
        <v>Unaudited</v>
      </c>
    </row>
    <row r="515" spans="1:21" x14ac:dyDescent="0.25">
      <c r="A515" t="s">
        <v>440</v>
      </c>
      <c r="B515" t="s">
        <v>1388</v>
      </c>
      <c r="C515" t="s">
        <v>1389</v>
      </c>
      <c r="D515" s="15">
        <v>1900</v>
      </c>
      <c r="E515" s="121">
        <v>1</v>
      </c>
      <c r="F515" t="s">
        <v>442</v>
      </c>
      <c r="G515" s="121">
        <v>182</v>
      </c>
      <c r="H515" t="s">
        <v>384</v>
      </c>
      <c r="I515" t="s">
        <v>491</v>
      </c>
      <c r="J515" t="s">
        <v>436</v>
      </c>
      <c r="K515" t="s">
        <v>799</v>
      </c>
      <c r="L515" s="756">
        <v>2.2000000000000002</v>
      </c>
      <c r="M515" t="s">
        <v>735</v>
      </c>
      <c r="N515" s="679">
        <f t="shared" ca="1" si="34"/>
        <v>317</v>
      </c>
      <c r="O515" s="679">
        <f t="shared" ca="1" si="34"/>
        <v>317</v>
      </c>
      <c r="P515" s="679">
        <f t="shared" ca="1" si="34"/>
        <v>0</v>
      </c>
      <c r="Q515" s="679">
        <f t="shared" ca="1" si="34"/>
        <v>0</v>
      </c>
      <c r="R515" s="679">
        <f t="shared" ca="1" si="34"/>
        <v>0</v>
      </c>
      <c r="S515" t="str">
        <f t="shared" si="35"/>
        <v>ASR_COMP</v>
      </c>
      <c r="T515" s="957">
        <f t="shared" si="36"/>
        <v>44682</v>
      </c>
      <c r="U515" t="str">
        <f t="shared" si="37"/>
        <v>Unaudited</v>
      </c>
    </row>
    <row r="516" spans="1:21" x14ac:dyDescent="0.25">
      <c r="A516" t="s">
        <v>440</v>
      </c>
      <c r="B516" t="s">
        <v>1388</v>
      </c>
      <c r="C516" t="s">
        <v>1389</v>
      </c>
      <c r="D516" s="15">
        <v>1900</v>
      </c>
      <c r="E516" s="121">
        <v>1</v>
      </c>
      <c r="F516" t="s">
        <v>442</v>
      </c>
      <c r="G516" s="121">
        <v>182</v>
      </c>
      <c r="H516" t="s">
        <v>384</v>
      </c>
      <c r="I516" t="s">
        <v>491</v>
      </c>
      <c r="J516" t="s">
        <v>436</v>
      </c>
      <c r="K516" t="s">
        <v>799</v>
      </c>
      <c r="L516" s="756">
        <v>2.2999999999999998</v>
      </c>
      <c r="M516" t="s">
        <v>736</v>
      </c>
      <c r="N516" s="679">
        <f t="shared" ca="1" si="34"/>
        <v>6115571.9274924938</v>
      </c>
      <c r="O516" s="679">
        <f t="shared" ca="1" si="34"/>
        <v>5945514.0201277677</v>
      </c>
      <c r="P516" s="679">
        <f t="shared" ca="1" si="34"/>
        <v>170057.90736472572</v>
      </c>
      <c r="Q516" s="679">
        <f t="shared" ca="1" si="34"/>
        <v>0</v>
      </c>
      <c r="R516" s="679">
        <f t="shared" ca="1" si="34"/>
        <v>0</v>
      </c>
      <c r="S516" t="str">
        <f t="shared" si="35"/>
        <v>ASR_COMP</v>
      </c>
      <c r="T516" s="957">
        <f t="shared" si="36"/>
        <v>44682</v>
      </c>
      <c r="U516" t="str">
        <f t="shared" si="37"/>
        <v>Unaudited</v>
      </c>
    </row>
    <row r="517" spans="1:21" x14ac:dyDescent="0.25">
      <c r="A517" t="s">
        <v>440</v>
      </c>
      <c r="B517" t="s">
        <v>1388</v>
      </c>
      <c r="C517" t="s">
        <v>1389</v>
      </c>
      <c r="D517" s="15">
        <v>1900</v>
      </c>
      <c r="E517" s="121">
        <v>1</v>
      </c>
      <c r="F517" t="s">
        <v>442</v>
      </c>
      <c r="G517" s="121">
        <v>182</v>
      </c>
      <c r="H517" t="s">
        <v>384</v>
      </c>
      <c r="I517" t="s">
        <v>491</v>
      </c>
      <c r="J517" t="s">
        <v>436</v>
      </c>
      <c r="K517" t="s">
        <v>799</v>
      </c>
      <c r="L517" s="756">
        <v>2.4</v>
      </c>
      <c r="M517" t="s">
        <v>737</v>
      </c>
      <c r="N517" s="679">
        <f t="shared" ca="1" si="34"/>
        <v>33782.22907129582</v>
      </c>
      <c r="O517" s="679">
        <f t="shared" ca="1" si="34"/>
        <v>33782.22907129582</v>
      </c>
      <c r="P517" s="679">
        <f t="shared" ca="1" si="34"/>
        <v>0</v>
      </c>
      <c r="Q517" s="679">
        <f t="shared" ca="1" si="34"/>
        <v>0</v>
      </c>
      <c r="R517" s="679">
        <f t="shared" ca="1" si="34"/>
        <v>0</v>
      </c>
      <c r="S517" t="str">
        <f t="shared" si="35"/>
        <v>ASR_COMP</v>
      </c>
      <c r="T517" s="957">
        <f t="shared" si="36"/>
        <v>44682</v>
      </c>
      <c r="U517" t="str">
        <f t="shared" si="37"/>
        <v>Unaudited</v>
      </c>
    </row>
    <row r="518" spans="1:21" x14ac:dyDescent="0.25">
      <c r="A518" t="s">
        <v>440</v>
      </c>
      <c r="B518" t="s">
        <v>1388</v>
      </c>
      <c r="C518" t="s">
        <v>1389</v>
      </c>
      <c r="D518" s="15">
        <v>1900</v>
      </c>
      <c r="E518" s="121">
        <v>1</v>
      </c>
      <c r="F518" t="s">
        <v>442</v>
      </c>
      <c r="G518" s="121">
        <v>182</v>
      </c>
      <c r="H518" t="s">
        <v>384</v>
      </c>
      <c r="I518" t="s">
        <v>491</v>
      </c>
      <c r="J518" t="s">
        <v>436</v>
      </c>
      <c r="K518" t="s">
        <v>799</v>
      </c>
      <c r="L518" s="756">
        <v>2.5</v>
      </c>
      <c r="M518" t="s">
        <v>779</v>
      </c>
      <c r="N518" s="679">
        <f t="shared" ca="1" si="34"/>
        <v>1946</v>
      </c>
      <c r="O518" s="679">
        <f t="shared" ca="1" si="34"/>
        <v>1685</v>
      </c>
      <c r="P518" s="679">
        <f t="shared" ca="1" si="34"/>
        <v>261</v>
      </c>
      <c r="Q518" s="679">
        <f t="shared" ca="1" si="34"/>
        <v>0</v>
      </c>
      <c r="R518" s="679">
        <f t="shared" ca="1" si="34"/>
        <v>0</v>
      </c>
      <c r="S518" t="str">
        <f t="shared" si="35"/>
        <v>ASR_COMP</v>
      </c>
      <c r="T518" s="957">
        <f t="shared" si="36"/>
        <v>44682</v>
      </c>
      <c r="U518" t="str">
        <f t="shared" si="37"/>
        <v>Unaudited</v>
      </c>
    </row>
    <row r="519" spans="1:21" x14ac:dyDescent="0.25">
      <c r="A519" t="s">
        <v>440</v>
      </c>
      <c r="B519" t="s">
        <v>1388</v>
      </c>
      <c r="C519" t="s">
        <v>1389</v>
      </c>
      <c r="D519" s="15">
        <v>1900</v>
      </c>
      <c r="E519" s="121">
        <v>1</v>
      </c>
      <c r="F519" t="s">
        <v>442</v>
      </c>
      <c r="G519" s="121">
        <v>182</v>
      </c>
      <c r="H519" t="s">
        <v>384</v>
      </c>
      <c r="I519" t="s">
        <v>491</v>
      </c>
      <c r="J519" t="s">
        <v>436</v>
      </c>
      <c r="K519" t="s">
        <v>799</v>
      </c>
      <c r="L519" s="756">
        <v>2.6</v>
      </c>
      <c r="M519" t="s">
        <v>189</v>
      </c>
      <c r="N519" s="679">
        <f t="shared" ca="1" si="34"/>
        <v>345696.22163807886</v>
      </c>
      <c r="O519" s="679">
        <f t="shared" ca="1" si="34"/>
        <v>301297.59346525074</v>
      </c>
      <c r="P519" s="679">
        <f t="shared" ca="1" si="34"/>
        <v>44398.628172828096</v>
      </c>
      <c r="Q519" s="679">
        <f t="shared" ca="1" si="34"/>
        <v>0</v>
      </c>
      <c r="R519" s="679">
        <f t="shared" ca="1" si="34"/>
        <v>0</v>
      </c>
      <c r="S519" t="str">
        <f t="shared" si="35"/>
        <v>ASR_COMP</v>
      </c>
      <c r="T519" s="957">
        <f t="shared" si="36"/>
        <v>44682</v>
      </c>
      <c r="U519" t="str">
        <f t="shared" si="37"/>
        <v>Unaudited</v>
      </c>
    </row>
    <row r="520" spans="1:21" x14ac:dyDescent="0.25">
      <c r="A520" t="s">
        <v>440</v>
      </c>
      <c r="B520" t="s">
        <v>1388</v>
      </c>
      <c r="C520" t="s">
        <v>1389</v>
      </c>
      <c r="D520" s="15">
        <v>1900</v>
      </c>
      <c r="E520" s="121">
        <v>1</v>
      </c>
      <c r="F520" t="s">
        <v>442</v>
      </c>
      <c r="G520" s="121">
        <v>182</v>
      </c>
      <c r="H520" t="s">
        <v>384</v>
      </c>
      <c r="I520" t="s">
        <v>491</v>
      </c>
      <c r="J520" t="s">
        <v>436</v>
      </c>
      <c r="K520" t="s">
        <v>799</v>
      </c>
      <c r="L520" s="756">
        <v>2.7</v>
      </c>
      <c r="M520" t="s">
        <v>800</v>
      </c>
      <c r="N520" s="679">
        <f t="shared" ca="1" si="34"/>
        <v>-187209.02471961899</v>
      </c>
      <c r="O520" s="679">
        <f t="shared" ca="1" si="34"/>
        <v>-179928.07378467338</v>
      </c>
      <c r="P520" s="679">
        <f t="shared" ca="1" si="34"/>
        <v>-7280.9509349455984</v>
      </c>
      <c r="Q520" s="679">
        <f t="shared" ca="1" si="34"/>
        <v>0</v>
      </c>
      <c r="R520" s="679">
        <f t="shared" ca="1" si="34"/>
        <v>0</v>
      </c>
      <c r="S520" t="str">
        <f t="shared" si="35"/>
        <v>ASR_COMP</v>
      </c>
      <c r="T520" s="957">
        <f t="shared" si="36"/>
        <v>44682</v>
      </c>
      <c r="U520" t="str">
        <f t="shared" si="37"/>
        <v>Unaudited</v>
      </c>
    </row>
    <row r="521" spans="1:21" x14ac:dyDescent="0.25">
      <c r="A521" t="s">
        <v>440</v>
      </c>
      <c r="B521" t="s">
        <v>1388</v>
      </c>
      <c r="C521" t="s">
        <v>1389</v>
      </c>
      <c r="D521" s="15">
        <v>1900</v>
      </c>
      <c r="E521" s="121">
        <v>1</v>
      </c>
      <c r="F521" t="s">
        <v>442</v>
      </c>
      <c r="G521" s="121">
        <v>182</v>
      </c>
      <c r="H521" t="s">
        <v>384</v>
      </c>
      <c r="I521" t="s">
        <v>491</v>
      </c>
      <c r="J521" t="s">
        <v>436</v>
      </c>
      <c r="K521" t="s">
        <v>799</v>
      </c>
      <c r="L521" s="756">
        <v>2.8</v>
      </c>
      <c r="M521" t="s">
        <v>801</v>
      </c>
      <c r="N521" s="679">
        <f t="shared" ca="1" si="34"/>
        <v>0</v>
      </c>
      <c r="O521" s="679">
        <f t="shared" ca="1" si="34"/>
        <v>0</v>
      </c>
      <c r="P521" s="679">
        <f t="shared" ca="1" si="34"/>
        <v>0</v>
      </c>
      <c r="Q521" s="679">
        <f t="shared" ca="1" si="34"/>
        <v>0</v>
      </c>
      <c r="R521" s="679">
        <f t="shared" ca="1" si="34"/>
        <v>0</v>
      </c>
      <c r="S521" t="str">
        <f t="shared" si="35"/>
        <v>ASR_COMP</v>
      </c>
      <c r="T521" s="957">
        <f t="shared" si="36"/>
        <v>44682</v>
      </c>
      <c r="U521" t="str">
        <f t="shared" si="37"/>
        <v>Unaudited</v>
      </c>
    </row>
    <row r="522" spans="1:21" x14ac:dyDescent="0.25">
      <c r="A522" t="s">
        <v>440</v>
      </c>
      <c r="B522" t="s">
        <v>1388</v>
      </c>
      <c r="C522" t="s">
        <v>1389</v>
      </c>
      <c r="D522" s="15">
        <v>1900</v>
      </c>
      <c r="E522" s="121">
        <v>1</v>
      </c>
      <c r="F522" t="s">
        <v>442</v>
      </c>
      <c r="G522" s="121">
        <v>182</v>
      </c>
      <c r="H522" t="s">
        <v>384</v>
      </c>
      <c r="I522" t="s">
        <v>491</v>
      </c>
      <c r="J522" t="s">
        <v>436</v>
      </c>
      <c r="K522" t="s">
        <v>799</v>
      </c>
      <c r="L522" s="756">
        <v>2.9</v>
      </c>
      <c r="M522" t="s">
        <v>782</v>
      </c>
      <c r="N522" s="679">
        <f t="shared" ca="1" si="34"/>
        <v>0</v>
      </c>
      <c r="O522" s="679">
        <f t="shared" ca="1" si="34"/>
        <v>0</v>
      </c>
      <c r="P522" s="679">
        <f t="shared" ca="1" si="34"/>
        <v>0</v>
      </c>
      <c r="Q522" s="679">
        <f t="shared" ca="1" si="34"/>
        <v>0</v>
      </c>
      <c r="R522" s="679">
        <f t="shared" ca="1" si="34"/>
        <v>0</v>
      </c>
      <c r="S522" t="str">
        <f t="shared" si="35"/>
        <v>ASR_COMP</v>
      </c>
      <c r="T522" s="957">
        <f t="shared" si="36"/>
        <v>44682</v>
      </c>
      <c r="U522" t="str">
        <f t="shared" si="37"/>
        <v>Unaudited</v>
      </c>
    </row>
    <row r="523" spans="1:21" x14ac:dyDescent="0.25">
      <c r="A523" t="s">
        <v>440</v>
      </c>
      <c r="B523" t="s">
        <v>1388</v>
      </c>
      <c r="C523" t="s">
        <v>1389</v>
      </c>
      <c r="D523" s="15">
        <v>1900</v>
      </c>
      <c r="E523" s="121">
        <v>1</v>
      </c>
      <c r="F523" t="s">
        <v>442</v>
      </c>
      <c r="G523" s="121">
        <v>182</v>
      </c>
      <c r="H523" t="s">
        <v>384</v>
      </c>
      <c r="I523" t="s">
        <v>491</v>
      </c>
      <c r="J523" t="s">
        <v>436</v>
      </c>
      <c r="K523" t="s">
        <v>226</v>
      </c>
      <c r="L523" s="756">
        <v>2.11</v>
      </c>
      <c r="M523" t="s">
        <v>231</v>
      </c>
      <c r="N523" s="679">
        <f t="shared" ca="1" si="34"/>
        <v>30642.277982266693</v>
      </c>
      <c r="O523" s="679">
        <f t="shared" ca="1" si="34"/>
        <v>14315.593828141371</v>
      </c>
      <c r="P523" s="679">
        <f t="shared" ca="1" si="34"/>
        <v>16326.684154125322</v>
      </c>
      <c r="Q523" s="679">
        <f t="shared" ca="1" si="34"/>
        <v>0</v>
      </c>
      <c r="R523" s="679">
        <f t="shared" ca="1" si="34"/>
        <v>0</v>
      </c>
      <c r="S523" t="str">
        <f t="shared" si="35"/>
        <v>ASR_COMP</v>
      </c>
      <c r="T523" s="957">
        <f t="shared" si="36"/>
        <v>44682</v>
      </c>
      <c r="U523" t="str">
        <f t="shared" si="37"/>
        <v>Unaudited</v>
      </c>
    </row>
    <row r="524" spans="1:21" x14ac:dyDescent="0.25">
      <c r="A524" t="s">
        <v>440</v>
      </c>
      <c r="B524" t="s">
        <v>1388</v>
      </c>
      <c r="C524" t="s">
        <v>1389</v>
      </c>
      <c r="D524" s="15">
        <v>1900</v>
      </c>
      <c r="E524" s="121">
        <v>1</v>
      </c>
      <c r="F524" t="s">
        <v>442</v>
      </c>
      <c r="G524" s="121">
        <v>182</v>
      </c>
      <c r="H524" t="s">
        <v>384</v>
      </c>
      <c r="I524" t="s">
        <v>491</v>
      </c>
      <c r="J524" t="s">
        <v>436</v>
      </c>
      <c r="K524" t="s">
        <v>226</v>
      </c>
      <c r="L524" s="756">
        <v>2.12</v>
      </c>
      <c r="M524" t="s">
        <v>557</v>
      </c>
      <c r="N524" s="679">
        <f t="shared" ca="1" si="34"/>
        <v>151152.68505660471</v>
      </c>
      <c r="O524" s="679">
        <f t="shared" ca="1" si="34"/>
        <v>1020.4152654861547</v>
      </c>
      <c r="P524" s="679">
        <f t="shared" ca="1" si="34"/>
        <v>150132.26979111854</v>
      </c>
      <c r="Q524" s="679">
        <f t="shared" ca="1" si="34"/>
        <v>0</v>
      </c>
      <c r="R524" s="679">
        <f t="shared" ca="1" si="34"/>
        <v>0</v>
      </c>
      <c r="S524" t="str">
        <f t="shared" si="35"/>
        <v>ASR_COMP</v>
      </c>
      <c r="T524" s="957">
        <f t="shared" si="36"/>
        <v>44682</v>
      </c>
      <c r="U524" t="str">
        <f t="shared" si="37"/>
        <v>Unaudited</v>
      </c>
    </row>
    <row r="525" spans="1:21" x14ac:dyDescent="0.25">
      <c r="A525" t="s">
        <v>440</v>
      </c>
      <c r="B525" t="s">
        <v>1388</v>
      </c>
      <c r="C525" t="s">
        <v>1389</v>
      </c>
      <c r="D525" s="15">
        <v>1900</v>
      </c>
      <c r="E525" s="121">
        <v>1</v>
      </c>
      <c r="F525" t="s">
        <v>442</v>
      </c>
      <c r="G525" s="121">
        <v>182</v>
      </c>
      <c r="H525" t="s">
        <v>384</v>
      </c>
      <c r="I525" t="s">
        <v>491</v>
      </c>
      <c r="J525" t="s">
        <v>436</v>
      </c>
      <c r="K525" t="s">
        <v>226</v>
      </c>
      <c r="L525" s="756">
        <v>2.13</v>
      </c>
      <c r="M525" t="s">
        <v>232</v>
      </c>
      <c r="N525" s="679">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34683.675867415375</v>
      </c>
      <c r="O525" s="679">
        <f t="shared" ca="1" si="38"/>
        <v>1518.9932811102599</v>
      </c>
      <c r="P525" s="679">
        <f t="shared" ca="1" si="38"/>
        <v>33164.682586305113</v>
      </c>
      <c r="Q525" s="679">
        <f t="shared" ca="1" si="38"/>
        <v>0</v>
      </c>
      <c r="R525" s="679">
        <f t="shared" ca="1" si="38"/>
        <v>0</v>
      </c>
      <c r="S525" t="str">
        <f t="shared" si="35"/>
        <v>ASR_COMP</v>
      </c>
      <c r="T525" s="957">
        <f t="shared" si="36"/>
        <v>44682</v>
      </c>
      <c r="U525" t="str">
        <f t="shared" si="37"/>
        <v>Unaudited</v>
      </c>
    </row>
    <row r="526" spans="1:21" x14ac:dyDescent="0.25">
      <c r="A526" t="s">
        <v>440</v>
      </c>
      <c r="B526" t="s">
        <v>1388</v>
      </c>
      <c r="C526" t="s">
        <v>1389</v>
      </c>
      <c r="D526" s="15">
        <v>1900</v>
      </c>
      <c r="E526" s="121">
        <v>1</v>
      </c>
      <c r="F526" t="s">
        <v>442</v>
      </c>
      <c r="G526" s="121">
        <v>182</v>
      </c>
      <c r="H526" t="s">
        <v>384</v>
      </c>
      <c r="I526" t="s">
        <v>491</v>
      </c>
      <c r="J526" t="s">
        <v>436</v>
      </c>
      <c r="K526" t="s">
        <v>226</v>
      </c>
      <c r="L526" s="756">
        <v>2.14</v>
      </c>
      <c r="M526" t="s">
        <v>561</v>
      </c>
      <c r="N526" s="679">
        <f t="shared" ca="1" si="38"/>
        <v>59631.425569774612</v>
      </c>
      <c r="O526" s="679">
        <f t="shared" ca="1" si="38"/>
        <v>57083.574925513698</v>
      </c>
      <c r="P526" s="679">
        <f t="shared" ca="1" si="38"/>
        <v>2547.850644260915</v>
      </c>
      <c r="Q526" s="679">
        <f t="shared" ca="1" si="38"/>
        <v>0</v>
      </c>
      <c r="R526" s="679">
        <f t="shared" ca="1" si="38"/>
        <v>0</v>
      </c>
      <c r="S526" t="str">
        <f t="shared" si="35"/>
        <v>ASR_COMP</v>
      </c>
      <c r="T526" s="957">
        <f t="shared" si="36"/>
        <v>44682</v>
      </c>
      <c r="U526" t="str">
        <f t="shared" si="37"/>
        <v>Unaudited</v>
      </c>
    </row>
    <row r="527" spans="1:21" x14ac:dyDescent="0.25">
      <c r="A527" t="s">
        <v>440</v>
      </c>
      <c r="B527" t="s">
        <v>1388</v>
      </c>
      <c r="C527" t="s">
        <v>1389</v>
      </c>
      <c r="D527" s="15">
        <v>1900</v>
      </c>
      <c r="E527" s="121">
        <v>1</v>
      </c>
      <c r="F527" t="s">
        <v>442</v>
      </c>
      <c r="G527" s="121">
        <v>182</v>
      </c>
      <c r="H527" t="s">
        <v>384</v>
      </c>
      <c r="I527" t="s">
        <v>491</v>
      </c>
      <c r="J527" t="s">
        <v>436</v>
      </c>
      <c r="K527" t="s">
        <v>226</v>
      </c>
      <c r="L527" s="756">
        <v>2.15</v>
      </c>
      <c r="M527" t="s">
        <v>20</v>
      </c>
      <c r="N527" s="679">
        <f t="shared" ca="1" si="38"/>
        <v>12509.988165934861</v>
      </c>
      <c r="O527" s="679">
        <f t="shared" ca="1" si="38"/>
        <v>8818.1364496517836</v>
      </c>
      <c r="P527" s="679">
        <f t="shared" ca="1" si="38"/>
        <v>3691.8517162830785</v>
      </c>
      <c r="Q527" s="679">
        <f t="shared" ca="1" si="38"/>
        <v>0</v>
      </c>
      <c r="R527" s="679">
        <f t="shared" ca="1" si="38"/>
        <v>0</v>
      </c>
      <c r="S527" t="str">
        <f t="shared" si="35"/>
        <v>ASR_COMP</v>
      </c>
      <c r="T527" s="957">
        <f t="shared" si="36"/>
        <v>44682</v>
      </c>
      <c r="U527" t="str">
        <f t="shared" si="37"/>
        <v>Unaudited</v>
      </c>
    </row>
    <row r="528" spans="1:21" x14ac:dyDescent="0.25">
      <c r="A528" t="s">
        <v>440</v>
      </c>
      <c r="B528" t="s">
        <v>1388</v>
      </c>
      <c r="C528" t="s">
        <v>1389</v>
      </c>
      <c r="D528" s="15">
        <v>1900</v>
      </c>
      <c r="E528" s="121">
        <v>1</v>
      </c>
      <c r="F528" t="s">
        <v>442</v>
      </c>
      <c r="G528" s="121">
        <v>182</v>
      </c>
      <c r="H528" t="s">
        <v>384</v>
      </c>
      <c r="I528" t="s">
        <v>491</v>
      </c>
      <c r="J528" t="s">
        <v>436</v>
      </c>
      <c r="K528" t="s">
        <v>226</v>
      </c>
      <c r="L528" s="756">
        <v>2.16</v>
      </c>
      <c r="M528" t="s">
        <v>802</v>
      </c>
      <c r="N528" s="679">
        <f t="shared" ca="1" si="38"/>
        <v>576776.47612564336</v>
      </c>
      <c r="O528" s="679">
        <f t="shared" ca="1" si="38"/>
        <v>375371.92209395184</v>
      </c>
      <c r="P528" s="679">
        <f t="shared" ca="1" si="38"/>
        <v>201404.55403169151</v>
      </c>
      <c r="Q528" s="679">
        <f t="shared" ca="1" si="38"/>
        <v>0</v>
      </c>
      <c r="R528" s="679">
        <f t="shared" ca="1" si="38"/>
        <v>0</v>
      </c>
      <c r="S528" t="str">
        <f t="shared" si="35"/>
        <v>ASR_COMP</v>
      </c>
      <c r="T528" s="957">
        <f t="shared" si="36"/>
        <v>44682</v>
      </c>
      <c r="U528" t="str">
        <f t="shared" si="37"/>
        <v>Unaudited</v>
      </c>
    </row>
    <row r="529" spans="1:21" x14ac:dyDescent="0.25">
      <c r="A529" t="s">
        <v>440</v>
      </c>
      <c r="B529" t="s">
        <v>1388</v>
      </c>
      <c r="C529" t="s">
        <v>1389</v>
      </c>
      <c r="D529" s="15">
        <v>1900</v>
      </c>
      <c r="E529" s="121">
        <v>1</v>
      </c>
      <c r="F529" t="s">
        <v>442</v>
      </c>
      <c r="G529" s="121">
        <v>182</v>
      </c>
      <c r="H529" t="s">
        <v>384</v>
      </c>
      <c r="I529" t="s">
        <v>491</v>
      </c>
      <c r="J529" t="s">
        <v>436</v>
      </c>
      <c r="K529" t="s">
        <v>226</v>
      </c>
      <c r="L529" s="756">
        <v>2.17</v>
      </c>
      <c r="M529" t="s">
        <v>1055</v>
      </c>
      <c r="N529" s="679">
        <f t="shared" ca="1" si="38"/>
        <v>0</v>
      </c>
      <c r="O529" s="679">
        <f t="shared" ca="1" si="38"/>
        <v>0</v>
      </c>
      <c r="P529" s="679">
        <f t="shared" ca="1" si="38"/>
        <v>0</v>
      </c>
      <c r="Q529" s="679">
        <f t="shared" ca="1" si="38"/>
        <v>0</v>
      </c>
      <c r="R529" s="679">
        <f t="shared" ca="1" si="38"/>
        <v>0</v>
      </c>
      <c r="S529" t="str">
        <f t="shared" si="35"/>
        <v>ASR_COMP</v>
      </c>
      <c r="T529" s="957">
        <f t="shared" si="36"/>
        <v>44682</v>
      </c>
      <c r="U529" t="str">
        <f t="shared" si="37"/>
        <v>Unaudited</v>
      </c>
    </row>
    <row r="530" spans="1:21" x14ac:dyDescent="0.25">
      <c r="A530" t="s">
        <v>440</v>
      </c>
      <c r="B530" t="s">
        <v>1388</v>
      </c>
      <c r="C530" t="s">
        <v>1389</v>
      </c>
      <c r="D530" s="15">
        <v>1900</v>
      </c>
      <c r="E530" s="121">
        <v>1</v>
      </c>
      <c r="F530" t="s">
        <v>442</v>
      </c>
      <c r="G530" s="121">
        <v>182</v>
      </c>
      <c r="H530" t="s">
        <v>384</v>
      </c>
      <c r="I530" t="s">
        <v>491</v>
      </c>
      <c r="J530" t="s">
        <v>436</v>
      </c>
      <c r="K530" t="s">
        <v>226</v>
      </c>
      <c r="L530" s="756">
        <v>2.1800000000000002</v>
      </c>
      <c r="M530" t="s">
        <v>653</v>
      </c>
      <c r="N530" s="679">
        <f t="shared" ca="1" si="38"/>
        <v>58116.215972334132</v>
      </c>
      <c r="O530" s="679">
        <f t="shared" ca="1" si="38"/>
        <v>17677.758172602618</v>
      </c>
      <c r="P530" s="679">
        <f t="shared" ca="1" si="38"/>
        <v>40438.457799731514</v>
      </c>
      <c r="Q530" s="679">
        <f t="shared" ca="1" si="38"/>
        <v>0</v>
      </c>
      <c r="R530" s="679">
        <f t="shared" ca="1" si="38"/>
        <v>0</v>
      </c>
      <c r="S530" t="str">
        <f t="shared" si="35"/>
        <v>ASR_COMP</v>
      </c>
      <c r="T530" s="957">
        <f t="shared" si="36"/>
        <v>44682</v>
      </c>
      <c r="U530" t="str">
        <f t="shared" si="37"/>
        <v>Unaudited</v>
      </c>
    </row>
    <row r="531" spans="1:21" x14ac:dyDescent="0.25">
      <c r="A531" t="s">
        <v>440</v>
      </c>
      <c r="B531" t="s">
        <v>1388</v>
      </c>
      <c r="C531" t="s">
        <v>1389</v>
      </c>
      <c r="D531" s="15">
        <v>1900</v>
      </c>
      <c r="E531" s="121">
        <v>1</v>
      </c>
      <c r="F531" t="s">
        <v>442</v>
      </c>
      <c r="G531" s="121">
        <v>182</v>
      </c>
      <c r="H531" t="s">
        <v>384</v>
      </c>
      <c r="I531" t="s">
        <v>491</v>
      </c>
      <c r="J531" t="s">
        <v>436</v>
      </c>
      <c r="K531" t="s">
        <v>226</v>
      </c>
      <c r="L531" s="756">
        <v>2.19</v>
      </c>
      <c r="M531" t="s">
        <v>221</v>
      </c>
      <c r="N531" s="679">
        <f t="shared" ca="1" si="38"/>
        <v>0</v>
      </c>
      <c r="O531" s="679">
        <f t="shared" ca="1" si="38"/>
        <v>0</v>
      </c>
      <c r="P531" s="679">
        <f t="shared" ca="1" si="38"/>
        <v>0</v>
      </c>
      <c r="Q531" s="679">
        <f t="shared" ca="1" si="38"/>
        <v>0</v>
      </c>
      <c r="R531" s="679">
        <f t="shared" ca="1" si="38"/>
        <v>0</v>
      </c>
      <c r="S531" t="str">
        <f t="shared" si="35"/>
        <v>ASR_COMP</v>
      </c>
      <c r="T531" s="957">
        <f t="shared" si="36"/>
        <v>44682</v>
      </c>
      <c r="U531" t="str">
        <f t="shared" si="37"/>
        <v>Unaudited</v>
      </c>
    </row>
    <row r="532" spans="1:21" x14ac:dyDescent="0.25">
      <c r="A532" t="s">
        <v>440</v>
      </c>
      <c r="B532" t="s">
        <v>1388</v>
      </c>
      <c r="C532" t="s">
        <v>1389</v>
      </c>
      <c r="D532" s="15">
        <v>1900</v>
      </c>
      <c r="E532" s="121">
        <v>1</v>
      </c>
      <c r="F532" t="s">
        <v>442</v>
      </c>
      <c r="G532" s="121">
        <v>182</v>
      </c>
      <c r="H532" t="s">
        <v>384</v>
      </c>
      <c r="I532" t="s">
        <v>491</v>
      </c>
      <c r="J532" t="s">
        <v>436</v>
      </c>
      <c r="K532" t="s">
        <v>226</v>
      </c>
      <c r="L532" s="756" t="s">
        <v>707</v>
      </c>
      <c r="M532" t="s">
        <v>233</v>
      </c>
      <c r="N532" s="679">
        <f t="shared" ca="1" si="38"/>
        <v>-15844.502496178133</v>
      </c>
      <c r="O532" s="679">
        <f t="shared" ca="1" si="38"/>
        <v>-1806.0717457624285</v>
      </c>
      <c r="P532" s="679">
        <f t="shared" ca="1" si="38"/>
        <v>-14038.430750415704</v>
      </c>
      <c r="Q532" s="679">
        <f t="shared" ca="1" si="38"/>
        <v>0</v>
      </c>
      <c r="R532" s="679">
        <f t="shared" ca="1" si="38"/>
        <v>0</v>
      </c>
      <c r="S532" t="str">
        <f t="shared" si="35"/>
        <v>ASR_COMP</v>
      </c>
      <c r="T532" s="957">
        <f t="shared" si="36"/>
        <v>44682</v>
      </c>
      <c r="U532" t="str">
        <f t="shared" si="37"/>
        <v>Unaudited</v>
      </c>
    </row>
    <row r="533" spans="1:21" x14ac:dyDescent="0.25">
      <c r="A533" t="s">
        <v>440</v>
      </c>
      <c r="B533" t="s">
        <v>1388</v>
      </c>
      <c r="C533" t="s">
        <v>1389</v>
      </c>
      <c r="D533" s="15">
        <v>1900</v>
      </c>
      <c r="E533" s="121">
        <v>1</v>
      </c>
      <c r="F533" t="s">
        <v>442</v>
      </c>
      <c r="G533" s="121">
        <v>182</v>
      </c>
      <c r="H533" t="s">
        <v>384</v>
      </c>
      <c r="I533" t="s">
        <v>491</v>
      </c>
      <c r="J533" t="s">
        <v>436</v>
      </c>
      <c r="K533" t="s">
        <v>226</v>
      </c>
      <c r="L533" s="756">
        <v>2.21</v>
      </c>
      <c r="M533" t="s">
        <v>469</v>
      </c>
      <c r="N533" s="679">
        <f t="shared" ca="1" si="38"/>
        <v>2935.5149839453447</v>
      </c>
      <c r="O533" s="679">
        <f t="shared" ca="1" si="38"/>
        <v>2229.0424981825645</v>
      </c>
      <c r="P533" s="679">
        <f t="shared" ca="1" si="38"/>
        <v>706.47248576278014</v>
      </c>
      <c r="Q533" s="679">
        <f t="shared" ca="1" si="38"/>
        <v>0</v>
      </c>
      <c r="R533" s="679">
        <f t="shared" ca="1" si="38"/>
        <v>0</v>
      </c>
      <c r="S533" t="str">
        <f t="shared" si="35"/>
        <v>ASR_COMP</v>
      </c>
      <c r="T533" s="957">
        <f t="shared" si="36"/>
        <v>44682</v>
      </c>
      <c r="U533" t="str">
        <f t="shared" si="37"/>
        <v>Unaudited</v>
      </c>
    </row>
    <row r="534" spans="1:21" x14ac:dyDescent="0.25">
      <c r="A534" t="s">
        <v>440</v>
      </c>
      <c r="B534" t="s">
        <v>1388</v>
      </c>
      <c r="C534" t="s">
        <v>1389</v>
      </c>
      <c r="D534" s="15">
        <v>1900</v>
      </c>
      <c r="E534" s="121">
        <v>1</v>
      </c>
      <c r="F534" t="s">
        <v>442</v>
      </c>
      <c r="G534" s="121">
        <v>182</v>
      </c>
      <c r="H534" t="s">
        <v>384</v>
      </c>
      <c r="I534" t="s">
        <v>491</v>
      </c>
      <c r="J534" t="s">
        <v>436</v>
      </c>
      <c r="K534" t="s">
        <v>6</v>
      </c>
      <c r="L534" s="756" t="s">
        <v>70</v>
      </c>
      <c r="M534" t="s">
        <v>191</v>
      </c>
      <c r="N534" s="679">
        <f t="shared" ca="1" si="38"/>
        <v>7396.0439987957525</v>
      </c>
      <c r="O534" s="679">
        <f t="shared" ca="1" si="38"/>
        <v>6505.8822480749222</v>
      </c>
      <c r="P534" s="679">
        <f t="shared" ca="1" si="38"/>
        <v>890.16175072083013</v>
      </c>
      <c r="Q534" s="679">
        <f t="shared" ca="1" si="38"/>
        <v>0</v>
      </c>
      <c r="R534" s="679">
        <f t="shared" ca="1" si="38"/>
        <v>0</v>
      </c>
      <c r="S534" t="str">
        <f t="shared" si="35"/>
        <v>ASR_COMP</v>
      </c>
      <c r="T534" s="957">
        <f t="shared" si="36"/>
        <v>44682</v>
      </c>
      <c r="U534" t="str">
        <f t="shared" si="37"/>
        <v>Unaudited</v>
      </c>
    </row>
    <row r="535" spans="1:21" x14ac:dyDescent="0.25">
      <c r="A535" t="s">
        <v>440</v>
      </c>
      <c r="B535" t="s">
        <v>1388</v>
      </c>
      <c r="C535" t="s">
        <v>1389</v>
      </c>
      <c r="D535" s="15">
        <v>1900</v>
      </c>
      <c r="E535" s="121">
        <v>1</v>
      </c>
      <c r="F535" t="s">
        <v>442</v>
      </c>
      <c r="G535" s="121">
        <v>182</v>
      </c>
      <c r="H535" t="s">
        <v>384</v>
      </c>
      <c r="I535" t="s">
        <v>491</v>
      </c>
      <c r="J535" t="s">
        <v>436</v>
      </c>
      <c r="K535" t="s">
        <v>6</v>
      </c>
      <c r="L535" s="756" t="s">
        <v>71</v>
      </c>
      <c r="M535" t="s">
        <v>234</v>
      </c>
      <c r="N535" s="679">
        <f t="shared" ca="1" si="38"/>
        <v>1735.2</v>
      </c>
      <c r="O535" s="679">
        <f t="shared" ca="1" si="38"/>
        <v>1317.2663900414939</v>
      </c>
      <c r="P535" s="679">
        <f t="shared" ca="1" si="38"/>
        <v>417.93360995850622</v>
      </c>
      <c r="Q535" s="679">
        <f t="shared" ca="1" si="38"/>
        <v>0</v>
      </c>
      <c r="R535" s="679">
        <f t="shared" ca="1" si="38"/>
        <v>0</v>
      </c>
      <c r="S535" t="str">
        <f t="shared" si="35"/>
        <v>ASR_COMP</v>
      </c>
      <c r="T535" s="957">
        <f t="shared" si="36"/>
        <v>44682</v>
      </c>
      <c r="U535" t="str">
        <f t="shared" si="37"/>
        <v>Unaudited</v>
      </c>
    </row>
    <row r="536" spans="1:21" x14ac:dyDescent="0.25">
      <c r="A536" t="s">
        <v>440</v>
      </c>
      <c r="B536" t="s">
        <v>1388</v>
      </c>
      <c r="C536" t="s">
        <v>1389</v>
      </c>
      <c r="D536" s="15">
        <v>1900</v>
      </c>
      <c r="E536" s="121">
        <v>1</v>
      </c>
      <c r="F536" t="s">
        <v>442</v>
      </c>
      <c r="G536" s="121">
        <v>182</v>
      </c>
      <c r="H536" t="s">
        <v>384</v>
      </c>
      <c r="I536" t="s">
        <v>491</v>
      </c>
      <c r="J536" t="s">
        <v>436</v>
      </c>
      <c r="K536" t="s">
        <v>6</v>
      </c>
      <c r="L536" s="756" t="s">
        <v>72</v>
      </c>
      <c r="M536" t="s">
        <v>167</v>
      </c>
      <c r="N536" s="679">
        <f t="shared" ca="1" si="38"/>
        <v>0</v>
      </c>
      <c r="O536" s="679">
        <f t="shared" ca="1" si="38"/>
        <v>0</v>
      </c>
      <c r="P536" s="679">
        <f t="shared" ca="1" si="38"/>
        <v>0</v>
      </c>
      <c r="Q536" s="679">
        <f t="shared" ca="1" si="38"/>
        <v>0</v>
      </c>
      <c r="R536" s="679">
        <f t="shared" ca="1" si="38"/>
        <v>0</v>
      </c>
      <c r="S536" t="str">
        <f t="shared" si="35"/>
        <v>ASR_COMP</v>
      </c>
      <c r="T536" s="957">
        <f t="shared" si="36"/>
        <v>44682</v>
      </c>
      <c r="U536" t="str">
        <f t="shared" si="37"/>
        <v>Unaudited</v>
      </c>
    </row>
    <row r="537" spans="1:21" x14ac:dyDescent="0.25">
      <c r="A537" t="s">
        <v>440</v>
      </c>
      <c r="B537" t="s">
        <v>1388</v>
      </c>
      <c r="C537" t="s">
        <v>1389</v>
      </c>
      <c r="D537" s="15">
        <v>1900</v>
      </c>
      <c r="E537" s="121">
        <v>1</v>
      </c>
      <c r="F537" t="s">
        <v>442</v>
      </c>
      <c r="G537" s="121">
        <v>182</v>
      </c>
      <c r="H537" t="s">
        <v>384</v>
      </c>
      <c r="I537" t="s">
        <v>491</v>
      </c>
      <c r="J537" t="s">
        <v>436</v>
      </c>
      <c r="K537" t="s">
        <v>6</v>
      </c>
      <c r="L537" s="756">
        <v>3.4</v>
      </c>
      <c r="M537" t="s">
        <v>464</v>
      </c>
      <c r="N537" s="679">
        <f t="shared" ca="1" si="38"/>
        <v>4319.5746130869902</v>
      </c>
      <c r="O537" s="679">
        <f t="shared" ca="1" si="38"/>
        <v>3279.1784561410686</v>
      </c>
      <c r="P537" s="679">
        <f t="shared" ca="1" si="38"/>
        <v>1040.396156945922</v>
      </c>
      <c r="Q537" s="679">
        <f t="shared" ca="1" si="38"/>
        <v>0</v>
      </c>
      <c r="R537" s="679">
        <f t="shared" ca="1" si="38"/>
        <v>0</v>
      </c>
      <c r="S537" t="str">
        <f t="shared" si="35"/>
        <v>ASR_COMP</v>
      </c>
      <c r="T537" s="957">
        <f t="shared" si="36"/>
        <v>44682</v>
      </c>
      <c r="U537" t="str">
        <f t="shared" si="37"/>
        <v>Unaudited</v>
      </c>
    </row>
    <row r="538" spans="1:21" x14ac:dyDescent="0.25">
      <c r="A538" t="s">
        <v>440</v>
      </c>
      <c r="B538" t="s">
        <v>1388</v>
      </c>
      <c r="C538" t="s">
        <v>1389</v>
      </c>
      <c r="D538" s="15">
        <v>1900</v>
      </c>
      <c r="E538" s="121">
        <v>1</v>
      </c>
      <c r="F538" t="s">
        <v>442</v>
      </c>
      <c r="G538" s="121">
        <v>182</v>
      </c>
      <c r="H538" t="s">
        <v>384</v>
      </c>
      <c r="I538" t="s">
        <v>491</v>
      </c>
      <c r="J538" t="s">
        <v>436</v>
      </c>
      <c r="K538" t="s">
        <v>437</v>
      </c>
      <c r="L538" s="756">
        <v>4.5</v>
      </c>
      <c r="M538" t="s">
        <v>32</v>
      </c>
      <c r="N538" s="679">
        <f t="shared" ca="1" si="38"/>
        <v>0</v>
      </c>
      <c r="O538" s="679">
        <f t="shared" ca="1" si="38"/>
        <v>0</v>
      </c>
      <c r="P538" s="679">
        <f t="shared" ca="1" si="38"/>
        <v>0</v>
      </c>
      <c r="Q538" s="679">
        <f t="shared" ca="1" si="38"/>
        <v>0</v>
      </c>
      <c r="R538" s="679">
        <f t="shared" ca="1" si="38"/>
        <v>0</v>
      </c>
      <c r="S538" t="str">
        <f t="shared" si="35"/>
        <v>ASR_COMP</v>
      </c>
      <c r="T538" s="957">
        <f t="shared" si="36"/>
        <v>44682</v>
      </c>
      <c r="U538" t="str">
        <f t="shared" si="37"/>
        <v>Unaudited</v>
      </c>
    </row>
    <row r="539" spans="1:21" x14ac:dyDescent="0.25">
      <c r="A539" t="s">
        <v>440</v>
      </c>
      <c r="B539" t="s">
        <v>1388</v>
      </c>
      <c r="C539" t="s">
        <v>1389</v>
      </c>
      <c r="D539" s="15">
        <v>1900</v>
      </c>
      <c r="E539" s="121">
        <v>1</v>
      </c>
      <c r="F539" t="s">
        <v>442</v>
      </c>
      <c r="G539" s="121">
        <v>182</v>
      </c>
      <c r="H539" t="s">
        <v>384</v>
      </c>
      <c r="I539" t="s">
        <v>491</v>
      </c>
      <c r="J539" t="s">
        <v>436</v>
      </c>
      <c r="K539" t="s">
        <v>437</v>
      </c>
      <c r="L539" s="756" t="s">
        <v>947</v>
      </c>
      <c r="M539" t="s">
        <v>938</v>
      </c>
      <c r="N539" s="679">
        <f t="shared" ca="1" si="38"/>
        <v>0</v>
      </c>
      <c r="O539" s="679">
        <f t="shared" ca="1" si="38"/>
        <v>0</v>
      </c>
      <c r="P539" s="679">
        <f t="shared" ca="1" si="38"/>
        <v>0</v>
      </c>
      <c r="Q539" s="679">
        <f t="shared" ca="1" si="38"/>
        <v>0</v>
      </c>
      <c r="R539" s="679">
        <f t="shared" ca="1" si="38"/>
        <v>0</v>
      </c>
      <c r="S539" t="str">
        <f t="shared" si="35"/>
        <v>ASR_COMP</v>
      </c>
      <c r="T539" s="957">
        <f t="shared" si="36"/>
        <v>44682</v>
      </c>
      <c r="U539" t="str">
        <f t="shared" si="37"/>
        <v>Unaudited</v>
      </c>
    </row>
    <row r="540" spans="1:21" x14ac:dyDescent="0.25">
      <c r="A540" t="s">
        <v>440</v>
      </c>
      <c r="B540" t="s">
        <v>1388</v>
      </c>
      <c r="C540" t="s">
        <v>1389</v>
      </c>
      <c r="D540" s="15">
        <v>1900</v>
      </c>
      <c r="E540" s="121">
        <v>1</v>
      </c>
      <c r="F540" t="s">
        <v>442</v>
      </c>
      <c r="G540" s="121">
        <v>182</v>
      </c>
      <c r="H540" t="s">
        <v>384</v>
      </c>
      <c r="I540" t="s">
        <v>491</v>
      </c>
      <c r="J540" t="s">
        <v>436</v>
      </c>
      <c r="K540" t="s">
        <v>437</v>
      </c>
      <c r="L540" s="756" t="s">
        <v>196</v>
      </c>
      <c r="M540" t="s">
        <v>40</v>
      </c>
      <c r="N540" s="679">
        <f t="shared" ca="1" si="38"/>
        <v>866.95868424000014</v>
      </c>
      <c r="O540" s="679">
        <f t="shared" ca="1" si="38"/>
        <v>399.43171752000001</v>
      </c>
      <c r="P540" s="679">
        <f t="shared" ca="1" si="38"/>
        <v>467.52696672000008</v>
      </c>
      <c r="Q540" s="679">
        <f t="shared" ca="1" si="38"/>
        <v>0</v>
      </c>
      <c r="R540" s="679">
        <f t="shared" ca="1" si="38"/>
        <v>0</v>
      </c>
      <c r="S540" t="str">
        <f t="shared" si="35"/>
        <v>ASR_COMP</v>
      </c>
      <c r="T540" s="957">
        <f t="shared" si="36"/>
        <v>44682</v>
      </c>
      <c r="U540" t="str">
        <f t="shared" si="37"/>
        <v>Unaudited</v>
      </c>
    </row>
    <row r="541" spans="1:21" x14ac:dyDescent="0.25">
      <c r="A541" t="s">
        <v>440</v>
      </c>
      <c r="B541" t="s">
        <v>1388</v>
      </c>
      <c r="C541" t="s">
        <v>1389</v>
      </c>
      <c r="D541" s="15">
        <v>1900</v>
      </c>
      <c r="E541" s="121">
        <v>1</v>
      </c>
      <c r="F541" t="s">
        <v>442</v>
      </c>
      <c r="G541" s="121">
        <v>182</v>
      </c>
      <c r="H541" t="s">
        <v>384</v>
      </c>
      <c r="I541" t="s">
        <v>491</v>
      </c>
      <c r="J541" t="s">
        <v>436</v>
      </c>
      <c r="K541" t="s">
        <v>437</v>
      </c>
      <c r="L541" s="756" t="s">
        <v>195</v>
      </c>
      <c r="M541" t="s">
        <v>332</v>
      </c>
      <c r="N541" s="679">
        <f t="shared" ca="1" si="38"/>
        <v>0</v>
      </c>
      <c r="O541" s="679">
        <f t="shared" ca="1" si="38"/>
        <v>0</v>
      </c>
      <c r="P541" s="679">
        <f t="shared" ca="1" si="38"/>
        <v>0</v>
      </c>
      <c r="Q541" s="679">
        <f t="shared" ca="1" si="38"/>
        <v>0</v>
      </c>
      <c r="R541" s="679">
        <f t="shared" ca="1" si="38"/>
        <v>0</v>
      </c>
      <c r="S541" t="str">
        <f t="shared" si="35"/>
        <v>ASR_COMP</v>
      </c>
      <c r="T541" s="957">
        <f t="shared" si="36"/>
        <v>44682</v>
      </c>
      <c r="U541" t="str">
        <f t="shared" si="37"/>
        <v>Unaudited</v>
      </c>
    </row>
    <row r="542" spans="1:21" x14ac:dyDescent="0.25">
      <c r="A542" t="s">
        <v>440</v>
      </c>
      <c r="B542" t="s">
        <v>1388</v>
      </c>
      <c r="C542" t="s">
        <v>1389</v>
      </c>
      <c r="D542" s="15">
        <v>1900</v>
      </c>
      <c r="E542" s="121">
        <v>1</v>
      </c>
      <c r="F542" t="s">
        <v>442</v>
      </c>
      <c r="G542" s="121">
        <v>182</v>
      </c>
      <c r="H542" t="s">
        <v>384</v>
      </c>
      <c r="I542" t="s">
        <v>491</v>
      </c>
      <c r="J542" t="s">
        <v>453</v>
      </c>
      <c r="K542" t="s">
        <v>438</v>
      </c>
      <c r="L542" s="756" t="s">
        <v>79</v>
      </c>
      <c r="M542" t="s">
        <v>27</v>
      </c>
      <c r="N542" s="679">
        <f t="shared" ca="1" si="38"/>
        <v>469658.27477711363</v>
      </c>
      <c r="O542" s="679">
        <f t="shared" ca="1" si="38"/>
        <v>305658.32107897999</v>
      </c>
      <c r="P542" s="679">
        <f t="shared" ca="1" si="38"/>
        <v>163999.95369813364</v>
      </c>
      <c r="Q542" s="679">
        <f t="shared" ca="1" si="38"/>
        <v>0</v>
      </c>
      <c r="R542" s="679">
        <f t="shared" ca="1" si="38"/>
        <v>0</v>
      </c>
      <c r="S542" t="str">
        <f t="shared" si="35"/>
        <v>ASR_COMP</v>
      </c>
      <c r="T542" s="957">
        <f t="shared" si="36"/>
        <v>44682</v>
      </c>
      <c r="U542" t="str">
        <f t="shared" si="37"/>
        <v>Unaudited</v>
      </c>
    </row>
    <row r="543" spans="1:21" x14ac:dyDescent="0.25">
      <c r="A543" t="s">
        <v>440</v>
      </c>
      <c r="B543" t="s">
        <v>1388</v>
      </c>
      <c r="C543" t="s">
        <v>1389</v>
      </c>
      <c r="D543" s="15">
        <v>1900</v>
      </c>
      <c r="E543" s="121">
        <v>1</v>
      </c>
      <c r="F543" t="s">
        <v>442</v>
      </c>
      <c r="G543" s="121">
        <v>182</v>
      </c>
      <c r="H543" t="s">
        <v>384</v>
      </c>
      <c r="I543" t="s">
        <v>491</v>
      </c>
      <c r="J543" t="s">
        <v>453</v>
      </c>
      <c r="K543" t="s">
        <v>438</v>
      </c>
      <c r="L543" s="756" t="s">
        <v>80</v>
      </c>
      <c r="M543" t="s">
        <v>100</v>
      </c>
      <c r="N543" s="679">
        <f t="shared" ca="1" si="38"/>
        <v>45177.580281440569</v>
      </c>
      <c r="O543" s="679">
        <f t="shared" ca="1" si="38"/>
        <v>29402.022876716623</v>
      </c>
      <c r="P543" s="679">
        <f t="shared" ca="1" si="38"/>
        <v>15775.557404723946</v>
      </c>
      <c r="Q543" s="679">
        <f t="shared" ca="1" si="38"/>
        <v>0</v>
      </c>
      <c r="R543" s="679">
        <f t="shared" ca="1" si="38"/>
        <v>0</v>
      </c>
      <c r="S543" t="str">
        <f t="shared" si="35"/>
        <v>ASR_COMP</v>
      </c>
      <c r="T543" s="957">
        <f t="shared" si="36"/>
        <v>44682</v>
      </c>
      <c r="U543" t="str">
        <f t="shared" si="37"/>
        <v>Unaudited</v>
      </c>
    </row>
    <row r="544" spans="1:21" x14ac:dyDescent="0.25">
      <c r="A544" t="s">
        <v>440</v>
      </c>
      <c r="B544" t="s">
        <v>1388</v>
      </c>
      <c r="C544" t="s">
        <v>1389</v>
      </c>
      <c r="D544" s="15">
        <v>1900</v>
      </c>
      <c r="E544" s="121">
        <v>1</v>
      </c>
      <c r="F544" t="s">
        <v>442</v>
      </c>
      <c r="G544" s="121">
        <v>182</v>
      </c>
      <c r="H544" t="s">
        <v>384</v>
      </c>
      <c r="I544" t="s">
        <v>491</v>
      </c>
      <c r="J544" t="s">
        <v>453</v>
      </c>
      <c r="K544" t="s">
        <v>438</v>
      </c>
      <c r="L544" s="756" t="s">
        <v>81</v>
      </c>
      <c r="M544" t="s">
        <v>101</v>
      </c>
      <c r="N544" s="679">
        <f t="shared" ca="1" si="38"/>
        <v>42911.790804922151</v>
      </c>
      <c r="O544" s="679">
        <f t="shared" ca="1" si="38"/>
        <v>27927.424334532505</v>
      </c>
      <c r="P544" s="679">
        <f t="shared" ca="1" si="38"/>
        <v>14984.366470389648</v>
      </c>
      <c r="Q544" s="679">
        <f t="shared" ca="1" si="38"/>
        <v>0</v>
      </c>
      <c r="R544" s="679">
        <f t="shared" ca="1" si="38"/>
        <v>0</v>
      </c>
      <c r="S544" t="str">
        <f t="shared" si="35"/>
        <v>ASR_COMP</v>
      </c>
      <c r="T544" s="957">
        <f t="shared" si="36"/>
        <v>44682</v>
      </c>
      <c r="U544" t="str">
        <f t="shared" si="37"/>
        <v>Unaudited</v>
      </c>
    </row>
    <row r="545" spans="1:21" x14ac:dyDescent="0.25">
      <c r="A545" t="s">
        <v>440</v>
      </c>
      <c r="B545" t="s">
        <v>1388</v>
      </c>
      <c r="C545" t="s">
        <v>1389</v>
      </c>
      <c r="D545" s="15">
        <v>1900</v>
      </c>
      <c r="E545" s="121">
        <v>1</v>
      </c>
      <c r="F545" t="s">
        <v>442</v>
      </c>
      <c r="G545" s="121">
        <v>182</v>
      </c>
      <c r="H545" t="s">
        <v>384</v>
      </c>
      <c r="I545" t="s">
        <v>491</v>
      </c>
      <c r="J545" t="s">
        <v>453</v>
      </c>
      <c r="K545" t="s">
        <v>438</v>
      </c>
      <c r="L545" s="756" t="s">
        <v>82</v>
      </c>
      <c r="M545" t="s">
        <v>102</v>
      </c>
      <c r="N545" s="679">
        <f t="shared" ca="1" si="38"/>
        <v>29064.746983568926</v>
      </c>
      <c r="O545" s="679">
        <f t="shared" ca="1" si="38"/>
        <v>18915.629176977796</v>
      </c>
      <c r="P545" s="679">
        <f t="shared" ca="1" si="38"/>
        <v>10149.117806591128</v>
      </c>
      <c r="Q545" s="679">
        <f t="shared" ca="1" si="38"/>
        <v>0</v>
      </c>
      <c r="R545" s="679">
        <f t="shared" ca="1" si="38"/>
        <v>0</v>
      </c>
      <c r="S545" t="str">
        <f t="shared" si="35"/>
        <v>ASR_COMP</v>
      </c>
      <c r="T545" s="957">
        <f t="shared" si="36"/>
        <v>44682</v>
      </c>
      <c r="U545" t="str">
        <f t="shared" si="37"/>
        <v>Unaudited</v>
      </c>
    </row>
    <row r="546" spans="1:21" x14ac:dyDescent="0.25">
      <c r="A546" t="s">
        <v>440</v>
      </c>
      <c r="B546" t="s">
        <v>1388</v>
      </c>
      <c r="C546" t="s">
        <v>1389</v>
      </c>
      <c r="D546" s="15">
        <v>1900</v>
      </c>
      <c r="E546" s="121">
        <v>1</v>
      </c>
      <c r="F546" t="s">
        <v>442</v>
      </c>
      <c r="G546" s="121">
        <v>182</v>
      </c>
      <c r="H546" t="s">
        <v>384</v>
      </c>
      <c r="I546" t="s">
        <v>491</v>
      </c>
      <c r="J546" t="s">
        <v>453</v>
      </c>
      <c r="K546" t="s">
        <v>438</v>
      </c>
      <c r="L546" s="756" t="s">
        <v>219</v>
      </c>
      <c r="M546" t="s">
        <v>103</v>
      </c>
      <c r="N546" s="679">
        <f t="shared" ca="1" si="38"/>
        <v>106445.24275026146</v>
      </c>
      <c r="O546" s="679">
        <f t="shared" ca="1" si="38"/>
        <v>69275.632802019682</v>
      </c>
      <c r="P546" s="679">
        <f t="shared" ca="1" si="38"/>
        <v>37169.609948241778</v>
      </c>
      <c r="Q546" s="679">
        <f t="shared" ca="1" si="38"/>
        <v>0</v>
      </c>
      <c r="R546" s="679">
        <f t="shared" ca="1" si="38"/>
        <v>0</v>
      </c>
      <c r="S546" t="str">
        <f t="shared" si="35"/>
        <v>ASR_COMP</v>
      </c>
      <c r="T546" s="957">
        <f t="shared" si="36"/>
        <v>44682</v>
      </c>
      <c r="U546" t="str">
        <f t="shared" si="37"/>
        <v>Unaudited</v>
      </c>
    </row>
    <row r="547" spans="1:21" x14ac:dyDescent="0.25">
      <c r="A547" t="s">
        <v>440</v>
      </c>
      <c r="B547" t="s">
        <v>1388</v>
      </c>
      <c r="C547" t="s">
        <v>1389</v>
      </c>
      <c r="D547" s="15">
        <v>1900</v>
      </c>
      <c r="E547" s="121">
        <v>1</v>
      </c>
      <c r="F547" t="s">
        <v>442</v>
      </c>
      <c r="G547" s="121">
        <v>182</v>
      </c>
      <c r="H547" t="s">
        <v>384</v>
      </c>
      <c r="I547" t="s">
        <v>491</v>
      </c>
      <c r="J547" t="s">
        <v>453</v>
      </c>
      <c r="K547" t="s">
        <v>438</v>
      </c>
      <c r="L547" s="756" t="s">
        <v>218</v>
      </c>
      <c r="M547" t="s">
        <v>28</v>
      </c>
      <c r="N547" s="679">
        <f t="shared" ca="1" si="38"/>
        <v>20386.183356684745</v>
      </c>
      <c r="O547" s="679">
        <f t="shared" ca="1" si="38"/>
        <v>13267.532826861521</v>
      </c>
      <c r="P547" s="679">
        <f t="shared" ca="1" si="38"/>
        <v>7118.6505298232232</v>
      </c>
      <c r="Q547" s="679">
        <f t="shared" ca="1" si="38"/>
        <v>0</v>
      </c>
      <c r="R547" s="679">
        <f t="shared" ca="1" si="38"/>
        <v>0</v>
      </c>
      <c r="S547" t="str">
        <f t="shared" si="35"/>
        <v>ASR_COMP</v>
      </c>
      <c r="T547" s="957">
        <f t="shared" si="36"/>
        <v>44682</v>
      </c>
      <c r="U547" t="str">
        <f t="shared" si="37"/>
        <v>Unaudited</v>
      </c>
    </row>
    <row r="548" spans="1:21" x14ac:dyDescent="0.25">
      <c r="A548" t="s">
        <v>440</v>
      </c>
      <c r="B548" t="s">
        <v>1388</v>
      </c>
      <c r="C548" t="s">
        <v>1389</v>
      </c>
      <c r="D548" s="15">
        <v>1900</v>
      </c>
      <c r="E548" s="121">
        <v>1</v>
      </c>
      <c r="F548" t="s">
        <v>442</v>
      </c>
      <c r="G548" s="121">
        <v>182</v>
      </c>
      <c r="H548" t="s">
        <v>384</v>
      </c>
      <c r="I548" t="s">
        <v>491</v>
      </c>
      <c r="J548" t="s">
        <v>439</v>
      </c>
      <c r="K548" t="s">
        <v>439</v>
      </c>
      <c r="L548" s="756" t="s">
        <v>84</v>
      </c>
      <c r="M548" t="s">
        <v>330</v>
      </c>
      <c r="N548" s="679">
        <f t="shared" ca="1" si="38"/>
        <v>0</v>
      </c>
      <c r="O548" s="679">
        <f t="shared" ca="1" si="38"/>
        <v>0</v>
      </c>
      <c r="P548" s="679">
        <f t="shared" ca="1" si="38"/>
        <v>0</v>
      </c>
      <c r="Q548" s="679">
        <f t="shared" ca="1" si="38"/>
        <v>0</v>
      </c>
      <c r="R548" s="679">
        <f t="shared" ca="1" si="38"/>
        <v>0</v>
      </c>
      <c r="S548" t="str">
        <f t="shared" si="35"/>
        <v>ASR_COMP</v>
      </c>
      <c r="T548" s="957">
        <f t="shared" si="36"/>
        <v>44682</v>
      </c>
      <c r="U548" t="str">
        <f t="shared" si="37"/>
        <v>Unaudited</v>
      </c>
    </row>
    <row r="549" spans="1:21" x14ac:dyDescent="0.25">
      <c r="A549" t="s">
        <v>440</v>
      </c>
      <c r="B549" t="s">
        <v>1388</v>
      </c>
      <c r="C549" t="s">
        <v>1389</v>
      </c>
      <c r="D549" s="15">
        <v>1900</v>
      </c>
      <c r="E549" s="121">
        <v>1</v>
      </c>
      <c r="F549" t="s">
        <v>442</v>
      </c>
      <c r="G549" s="121">
        <v>182</v>
      </c>
      <c r="H549" t="s">
        <v>384</v>
      </c>
      <c r="I549" t="s">
        <v>491</v>
      </c>
      <c r="J549" t="s">
        <v>439</v>
      </c>
      <c r="K549" t="s">
        <v>439</v>
      </c>
      <c r="L549" s="756" t="s">
        <v>85</v>
      </c>
      <c r="M549" t="s">
        <v>328</v>
      </c>
      <c r="N549" s="679">
        <f t="shared" ca="1" si="38"/>
        <v>0</v>
      </c>
      <c r="O549" s="679">
        <f t="shared" ca="1" si="38"/>
        <v>0</v>
      </c>
      <c r="P549" s="679">
        <f t="shared" ca="1" si="38"/>
        <v>0</v>
      </c>
      <c r="Q549" s="679">
        <f t="shared" ca="1" si="38"/>
        <v>0</v>
      </c>
      <c r="R549" s="679">
        <f t="shared" ca="1" si="38"/>
        <v>0</v>
      </c>
      <c r="S549" t="str">
        <f t="shared" si="35"/>
        <v>ASR_COMP</v>
      </c>
      <c r="T549" s="957">
        <f t="shared" si="36"/>
        <v>44682</v>
      </c>
      <c r="U549" t="str">
        <f t="shared" si="37"/>
        <v>Unaudited</v>
      </c>
    </row>
    <row r="550" spans="1:21" x14ac:dyDescent="0.25">
      <c r="A550" t="s">
        <v>440</v>
      </c>
      <c r="B550" t="s">
        <v>1388</v>
      </c>
      <c r="C550" t="s">
        <v>1389</v>
      </c>
      <c r="D550" s="15">
        <v>1900</v>
      </c>
      <c r="E550" s="121">
        <v>1</v>
      </c>
      <c r="F550" t="s">
        <v>442</v>
      </c>
      <c r="G550" s="121">
        <v>182</v>
      </c>
      <c r="H550" t="s">
        <v>384</v>
      </c>
      <c r="I550" t="s">
        <v>491</v>
      </c>
      <c r="J550" t="s">
        <v>439</v>
      </c>
      <c r="K550" t="s">
        <v>439</v>
      </c>
      <c r="L550" s="756" t="s">
        <v>86</v>
      </c>
      <c r="M550" t="s">
        <v>497</v>
      </c>
      <c r="N550" s="679">
        <f t="shared" ca="1" si="38"/>
        <v>0</v>
      </c>
      <c r="O550" s="679">
        <f t="shared" ca="1" si="38"/>
        <v>0</v>
      </c>
      <c r="P550" s="679">
        <f t="shared" ca="1" si="38"/>
        <v>0</v>
      </c>
      <c r="Q550" s="679">
        <f t="shared" ca="1" si="38"/>
        <v>0</v>
      </c>
      <c r="R550" s="679">
        <f t="shared" ca="1" si="38"/>
        <v>0</v>
      </c>
      <c r="S550" t="str">
        <f t="shared" si="35"/>
        <v>ASR_COMP</v>
      </c>
      <c r="T550" s="957">
        <f t="shared" si="36"/>
        <v>44682</v>
      </c>
      <c r="U550" t="str">
        <f t="shared" si="37"/>
        <v>Unaudited</v>
      </c>
    </row>
    <row r="551" spans="1:21" x14ac:dyDescent="0.25">
      <c r="A551" t="s">
        <v>440</v>
      </c>
      <c r="B551" t="s">
        <v>1388</v>
      </c>
      <c r="C551" t="s">
        <v>1389</v>
      </c>
      <c r="D551" s="15">
        <v>1900</v>
      </c>
      <c r="E551" s="121">
        <v>1</v>
      </c>
      <c r="F551" t="s">
        <v>442</v>
      </c>
      <c r="G551" s="121">
        <v>182</v>
      </c>
      <c r="H551" t="s">
        <v>384</v>
      </c>
      <c r="I551" t="s">
        <v>491</v>
      </c>
      <c r="J551" t="s">
        <v>439</v>
      </c>
      <c r="K551" t="s">
        <v>439</v>
      </c>
      <c r="L551" s="756" t="s">
        <v>87</v>
      </c>
      <c r="M551" t="s">
        <v>498</v>
      </c>
      <c r="N551" s="679">
        <f t="shared" ca="1" si="38"/>
        <v>0</v>
      </c>
      <c r="O551" s="679">
        <f t="shared" ca="1" si="38"/>
        <v>0</v>
      </c>
      <c r="P551" s="679">
        <f t="shared" ca="1" si="38"/>
        <v>0</v>
      </c>
      <c r="Q551" s="679">
        <f t="shared" ca="1" si="38"/>
        <v>0</v>
      </c>
      <c r="R551" s="679">
        <f t="shared" ca="1" si="38"/>
        <v>0</v>
      </c>
      <c r="S551" t="str">
        <f t="shared" si="35"/>
        <v>ASR_COMP</v>
      </c>
      <c r="T551" s="957">
        <f t="shared" si="36"/>
        <v>44682</v>
      </c>
      <c r="U551" t="str">
        <f t="shared" si="37"/>
        <v>Unaudited</v>
      </c>
    </row>
    <row r="552" spans="1:21" x14ac:dyDescent="0.25">
      <c r="A552" t="s">
        <v>440</v>
      </c>
      <c r="B552" t="s">
        <v>1388</v>
      </c>
      <c r="C552" t="s">
        <v>1389</v>
      </c>
      <c r="D552" s="15">
        <v>1900</v>
      </c>
      <c r="E552" s="121">
        <v>1</v>
      </c>
      <c r="F552" t="s">
        <v>442</v>
      </c>
      <c r="G552" s="121">
        <v>182</v>
      </c>
      <c r="H552" t="s">
        <v>384</v>
      </c>
      <c r="I552" t="s">
        <v>491</v>
      </c>
      <c r="J552" t="s">
        <v>439</v>
      </c>
      <c r="K552" t="s">
        <v>439</v>
      </c>
      <c r="L552" s="756" t="s">
        <v>216</v>
      </c>
      <c r="M552" t="s">
        <v>499</v>
      </c>
      <c r="N552" s="679">
        <f t="shared" ca="1" si="38"/>
        <v>0</v>
      </c>
      <c r="O552" s="679">
        <f t="shared" ca="1" si="38"/>
        <v>0</v>
      </c>
      <c r="P552" s="679">
        <f t="shared" ca="1" si="38"/>
        <v>0</v>
      </c>
      <c r="Q552" s="679">
        <f t="shared" ca="1" si="38"/>
        <v>0</v>
      </c>
      <c r="R552" s="679">
        <f t="shared" ca="1" si="38"/>
        <v>0</v>
      </c>
      <c r="S552" t="str">
        <f t="shared" si="35"/>
        <v>ASR_COMP</v>
      </c>
      <c r="T552" s="957">
        <f t="shared" si="36"/>
        <v>44682</v>
      </c>
      <c r="U552" t="str">
        <f t="shared" si="37"/>
        <v>Unaudited</v>
      </c>
    </row>
    <row r="553" spans="1:21" x14ac:dyDescent="0.25">
      <c r="A553" t="s">
        <v>440</v>
      </c>
      <c r="B553" t="s">
        <v>1388</v>
      </c>
      <c r="C553" t="s">
        <v>1389</v>
      </c>
      <c r="D553" s="15">
        <v>1900</v>
      </c>
      <c r="E553" s="121">
        <v>1</v>
      </c>
      <c r="F553" t="s">
        <v>442</v>
      </c>
      <c r="G553" s="121">
        <v>182</v>
      </c>
      <c r="H553" t="s">
        <v>384</v>
      </c>
      <c r="I553" t="s">
        <v>492</v>
      </c>
      <c r="J553" t="s">
        <v>26</v>
      </c>
      <c r="K553" t="s">
        <v>26</v>
      </c>
      <c r="L553" s="756" t="s">
        <v>207</v>
      </c>
      <c r="M553" t="s">
        <v>26</v>
      </c>
      <c r="N553" s="679">
        <f t="shared" ca="1" si="38"/>
        <v>-282355.2169957984</v>
      </c>
      <c r="O553" s="679">
        <f t="shared" ca="1" si="38"/>
        <v>0</v>
      </c>
      <c r="P553" s="679">
        <f t="shared" ca="1" si="38"/>
        <v>0</v>
      </c>
      <c r="Q553" s="679">
        <f t="shared" ca="1" si="38"/>
        <v>0</v>
      </c>
      <c r="R553" s="679">
        <f t="shared" ca="1" si="38"/>
        <v>0</v>
      </c>
      <c r="S553" t="str">
        <f t="shared" si="35"/>
        <v>ASR_COMP</v>
      </c>
      <c r="T553" s="957">
        <f t="shared" si="36"/>
        <v>44682</v>
      </c>
      <c r="U553" t="str">
        <f t="shared" si="37"/>
        <v>Unaudited</v>
      </c>
    </row>
    <row r="554" spans="1:21" x14ac:dyDescent="0.25">
      <c r="A554" t="s">
        <v>440</v>
      </c>
      <c r="B554" t="s">
        <v>1388</v>
      </c>
      <c r="C554" t="s">
        <v>1389</v>
      </c>
      <c r="D554" s="15">
        <v>1900</v>
      </c>
      <c r="E554" s="121">
        <v>1</v>
      </c>
      <c r="F554" t="s">
        <v>443</v>
      </c>
      <c r="G554" s="121">
        <v>274</v>
      </c>
      <c r="H554" t="s">
        <v>384</v>
      </c>
      <c r="I554" t="s">
        <v>435</v>
      </c>
      <c r="J554" t="s">
        <v>435</v>
      </c>
      <c r="K554" t="s">
        <v>435</v>
      </c>
      <c r="M554" t="s">
        <v>435</v>
      </c>
      <c r="N554" s="679">
        <f t="shared" ca="1" si="38"/>
        <v>1445</v>
      </c>
      <c r="O554" s="679">
        <f t="shared" ca="1" si="38"/>
        <v>1084</v>
      </c>
      <c r="P554" s="679">
        <f t="shared" ca="1" si="38"/>
        <v>361</v>
      </c>
      <c r="Q554" s="679">
        <f t="shared" ca="1" si="38"/>
        <v>0</v>
      </c>
      <c r="R554" s="679">
        <f t="shared" ca="1" si="38"/>
        <v>0</v>
      </c>
      <c r="S554" t="str">
        <f t="shared" si="35"/>
        <v>ASR_COMP</v>
      </c>
      <c r="T554" s="957">
        <f t="shared" si="36"/>
        <v>44682</v>
      </c>
      <c r="U554" t="str">
        <f t="shared" si="37"/>
        <v>Unaudited</v>
      </c>
    </row>
    <row r="555" spans="1:21" x14ac:dyDescent="0.25">
      <c r="A555" t="s">
        <v>440</v>
      </c>
      <c r="B555" t="s">
        <v>1388</v>
      </c>
      <c r="C555" t="s">
        <v>1389</v>
      </c>
      <c r="D555" s="15">
        <v>1900</v>
      </c>
      <c r="E555" s="121">
        <v>1</v>
      </c>
      <c r="F555" t="s">
        <v>443</v>
      </c>
      <c r="G555" s="121">
        <v>274</v>
      </c>
      <c r="H555" t="s">
        <v>384</v>
      </c>
      <c r="I555" t="s">
        <v>490</v>
      </c>
      <c r="J555" t="s">
        <v>12</v>
      </c>
      <c r="K555" t="s">
        <v>12</v>
      </c>
      <c r="L555" s="756">
        <v>1.1000000000000001</v>
      </c>
      <c r="M555" t="s">
        <v>12</v>
      </c>
      <c r="N555" s="679">
        <f t="shared" ca="1" si="38"/>
        <v>6851625.1581879789</v>
      </c>
      <c r="O555" s="679">
        <f t="shared" ca="1" si="38"/>
        <v>0</v>
      </c>
      <c r="P555" s="679">
        <f t="shared" ca="1" si="38"/>
        <v>0</v>
      </c>
      <c r="Q555" s="679">
        <f t="shared" ca="1" si="38"/>
        <v>0</v>
      </c>
      <c r="R555" s="679">
        <f t="shared" ca="1" si="38"/>
        <v>0</v>
      </c>
      <c r="S555" t="str">
        <f t="shared" si="35"/>
        <v>ASR_COMP</v>
      </c>
      <c r="T555" s="957">
        <f t="shared" si="36"/>
        <v>44682</v>
      </c>
      <c r="U555" t="str">
        <f t="shared" si="37"/>
        <v>Unaudited</v>
      </c>
    </row>
    <row r="556" spans="1:21" x14ac:dyDescent="0.25">
      <c r="A556" t="s">
        <v>440</v>
      </c>
      <c r="B556" t="s">
        <v>1388</v>
      </c>
      <c r="C556" t="s">
        <v>1389</v>
      </c>
      <c r="D556" s="15">
        <v>1900</v>
      </c>
      <c r="E556" s="121">
        <v>1</v>
      </c>
      <c r="F556" t="s">
        <v>443</v>
      </c>
      <c r="G556" s="121">
        <v>274</v>
      </c>
      <c r="H556" t="s">
        <v>384</v>
      </c>
      <c r="I556" t="s">
        <v>490</v>
      </c>
      <c r="J556" t="s">
        <v>12</v>
      </c>
      <c r="K556" t="s">
        <v>225</v>
      </c>
      <c r="L556" s="756">
        <v>1.2</v>
      </c>
      <c r="M556" t="s">
        <v>225</v>
      </c>
      <c r="N556" s="679">
        <f t="shared" ca="1" si="38"/>
        <v>5727.5221038091604</v>
      </c>
      <c r="O556" s="679">
        <f t="shared" ca="1" si="38"/>
        <v>0</v>
      </c>
      <c r="P556" s="679">
        <f t="shared" ca="1" si="38"/>
        <v>0</v>
      </c>
      <c r="Q556" s="679">
        <f t="shared" ca="1" si="38"/>
        <v>0</v>
      </c>
      <c r="R556" s="679">
        <f t="shared" ca="1" si="38"/>
        <v>0</v>
      </c>
      <c r="S556" t="str">
        <f t="shared" si="35"/>
        <v>ASR_COMP</v>
      </c>
      <c r="T556" s="957">
        <f t="shared" si="36"/>
        <v>44682</v>
      </c>
      <c r="U556" t="str">
        <f t="shared" si="37"/>
        <v>Unaudited</v>
      </c>
    </row>
    <row r="557" spans="1:21" x14ac:dyDescent="0.25">
      <c r="A557" t="s">
        <v>440</v>
      </c>
      <c r="B557" t="s">
        <v>1388</v>
      </c>
      <c r="C557" t="s">
        <v>1389</v>
      </c>
      <c r="D557" s="15">
        <v>1900</v>
      </c>
      <c r="E557" s="121">
        <v>1</v>
      </c>
      <c r="F557" t="s">
        <v>443</v>
      </c>
      <c r="G557" s="121">
        <v>274</v>
      </c>
      <c r="H557" t="s">
        <v>384</v>
      </c>
      <c r="I557" t="s">
        <v>490</v>
      </c>
      <c r="J557" t="s">
        <v>12</v>
      </c>
      <c r="K557" t="s">
        <v>1326</v>
      </c>
      <c r="L557" s="756" t="s">
        <v>1322</v>
      </c>
      <c r="M557" t="s">
        <v>1326</v>
      </c>
      <c r="N557" s="679">
        <f t="shared" ca="1" si="38"/>
        <v>11547.48</v>
      </c>
      <c r="O557" s="679">
        <f t="shared" ca="1" si="38"/>
        <v>0</v>
      </c>
      <c r="P557" s="679">
        <f t="shared" ca="1" si="38"/>
        <v>0</v>
      </c>
      <c r="Q557" s="679">
        <f t="shared" ca="1" si="38"/>
        <v>0</v>
      </c>
      <c r="R557" s="679">
        <f t="shared" ca="1" si="38"/>
        <v>0</v>
      </c>
      <c r="S557" t="str">
        <f t="shared" si="35"/>
        <v>ASR_COMP</v>
      </c>
      <c r="T557" s="957">
        <f t="shared" si="36"/>
        <v>44682</v>
      </c>
      <c r="U557" t="str">
        <f t="shared" si="37"/>
        <v>Unaudited</v>
      </c>
    </row>
    <row r="558" spans="1:21" x14ac:dyDescent="0.25">
      <c r="A558" t="s">
        <v>440</v>
      </c>
      <c r="B558" t="s">
        <v>1388</v>
      </c>
      <c r="C558" t="s">
        <v>1389</v>
      </c>
      <c r="D558" s="15">
        <v>1900</v>
      </c>
      <c r="E558" s="121">
        <v>1</v>
      </c>
      <c r="F558" t="s">
        <v>443</v>
      </c>
      <c r="G558" s="121">
        <v>274</v>
      </c>
      <c r="H558" t="s">
        <v>384</v>
      </c>
      <c r="I558" t="s">
        <v>490</v>
      </c>
      <c r="J558" t="s">
        <v>12</v>
      </c>
      <c r="K558" t="s">
        <v>1328</v>
      </c>
      <c r="L558" s="756" t="s">
        <v>1327</v>
      </c>
      <c r="M558" t="s">
        <v>1328</v>
      </c>
      <c r="N558" s="679">
        <f t="shared" ca="1" si="38"/>
        <v>35249.027828689868</v>
      </c>
      <c r="O558" s="679">
        <f t="shared" ca="1" si="38"/>
        <v>0</v>
      </c>
      <c r="P558" s="679">
        <f t="shared" ca="1" si="38"/>
        <v>0</v>
      </c>
      <c r="Q558" s="679">
        <f t="shared" ca="1" si="38"/>
        <v>0</v>
      </c>
      <c r="R558" s="679">
        <f t="shared" ca="1" si="38"/>
        <v>0</v>
      </c>
      <c r="S558" t="str">
        <f t="shared" si="35"/>
        <v>ASR_COMP</v>
      </c>
      <c r="T558" s="957">
        <f t="shared" si="36"/>
        <v>44682</v>
      </c>
      <c r="U558" t="str">
        <f t="shared" si="37"/>
        <v>Unaudited</v>
      </c>
    </row>
    <row r="559" spans="1:21" x14ac:dyDescent="0.25">
      <c r="A559" t="s">
        <v>440</v>
      </c>
      <c r="B559" t="s">
        <v>1388</v>
      </c>
      <c r="C559" t="s">
        <v>1389</v>
      </c>
      <c r="D559" s="15">
        <v>1900</v>
      </c>
      <c r="E559" s="121">
        <v>1</v>
      </c>
      <c r="F559" t="s">
        <v>443</v>
      </c>
      <c r="G559" s="121">
        <v>274</v>
      </c>
      <c r="H559" t="s">
        <v>384</v>
      </c>
      <c r="I559" t="s">
        <v>490</v>
      </c>
      <c r="J559" t="s">
        <v>13</v>
      </c>
      <c r="K559" t="s">
        <v>13</v>
      </c>
      <c r="L559" s="756" t="s">
        <v>63</v>
      </c>
      <c r="M559" t="s">
        <v>13</v>
      </c>
      <c r="N559" s="679">
        <f t="shared" ca="1" si="38"/>
        <v>117.47464268878598</v>
      </c>
      <c r="O559" s="679">
        <f t="shared" ca="1" si="38"/>
        <v>0</v>
      </c>
      <c r="P559" s="679">
        <f t="shared" ca="1" si="38"/>
        <v>0</v>
      </c>
      <c r="Q559" s="679">
        <f t="shared" ca="1" si="38"/>
        <v>0</v>
      </c>
      <c r="R559" s="679">
        <f t="shared" ca="1" si="38"/>
        <v>0</v>
      </c>
      <c r="S559" t="str">
        <f t="shared" si="35"/>
        <v>ASR_COMP</v>
      </c>
      <c r="T559" s="957">
        <f t="shared" si="36"/>
        <v>44682</v>
      </c>
      <c r="U559" t="str">
        <f t="shared" si="37"/>
        <v>Unaudited</v>
      </c>
    </row>
    <row r="560" spans="1:21" x14ac:dyDescent="0.25">
      <c r="A560" t="s">
        <v>440</v>
      </c>
      <c r="B560" t="s">
        <v>1388</v>
      </c>
      <c r="C560" t="s">
        <v>1389</v>
      </c>
      <c r="D560" s="15">
        <v>1900</v>
      </c>
      <c r="E560" s="121">
        <v>1</v>
      </c>
      <c r="F560" t="s">
        <v>443</v>
      </c>
      <c r="G560" s="121">
        <v>274</v>
      </c>
      <c r="H560" t="s">
        <v>384</v>
      </c>
      <c r="I560" t="s">
        <v>491</v>
      </c>
      <c r="J560" t="s">
        <v>436</v>
      </c>
      <c r="K560" t="s">
        <v>799</v>
      </c>
      <c r="L560" s="756">
        <v>2.1</v>
      </c>
      <c r="M560" t="s">
        <v>734</v>
      </c>
      <c r="N560" s="679">
        <f t="shared" ca="1" si="38"/>
        <v>45316.353667136813</v>
      </c>
      <c r="O560" s="679">
        <f t="shared" ca="1" si="38"/>
        <v>43691.373616008466</v>
      </c>
      <c r="P560" s="679">
        <f t="shared" ca="1" si="38"/>
        <v>1624.9800511283497</v>
      </c>
      <c r="Q560" s="679">
        <f t="shared" ca="1" si="38"/>
        <v>0</v>
      </c>
      <c r="R560" s="679">
        <f t="shared" ca="1" si="38"/>
        <v>0</v>
      </c>
      <c r="S560" t="str">
        <f t="shared" si="35"/>
        <v>ASR_COMP</v>
      </c>
      <c r="T560" s="957">
        <f t="shared" si="36"/>
        <v>44682</v>
      </c>
      <c r="U560" t="str">
        <f t="shared" si="37"/>
        <v>Unaudited</v>
      </c>
    </row>
    <row r="561" spans="1:21" x14ac:dyDescent="0.25">
      <c r="A561" t="s">
        <v>440</v>
      </c>
      <c r="B561" t="s">
        <v>1388</v>
      </c>
      <c r="C561" t="s">
        <v>1389</v>
      </c>
      <c r="D561" s="15">
        <v>1900</v>
      </c>
      <c r="E561" s="121">
        <v>1</v>
      </c>
      <c r="F561" t="s">
        <v>443</v>
      </c>
      <c r="G561" s="121">
        <v>274</v>
      </c>
      <c r="H561" t="s">
        <v>384</v>
      </c>
      <c r="I561" t="s">
        <v>491</v>
      </c>
      <c r="J561" t="s">
        <v>436</v>
      </c>
      <c r="K561" t="s">
        <v>799</v>
      </c>
      <c r="L561" s="756">
        <v>2.2000000000000002</v>
      </c>
      <c r="M561" t="s">
        <v>735</v>
      </c>
      <c r="N561" s="679">
        <f t="shared" ca="1" si="38"/>
        <v>224</v>
      </c>
      <c r="O561" s="679">
        <f t="shared" ca="1" si="38"/>
        <v>193</v>
      </c>
      <c r="P561" s="679">
        <f t="shared" ca="1" si="38"/>
        <v>31</v>
      </c>
      <c r="Q561" s="679">
        <f t="shared" ca="1" si="38"/>
        <v>0</v>
      </c>
      <c r="R561" s="679">
        <f t="shared" ca="1" si="38"/>
        <v>0</v>
      </c>
      <c r="S561" t="str">
        <f t="shared" si="35"/>
        <v>ASR_COMP</v>
      </c>
      <c r="T561" s="957">
        <f t="shared" si="36"/>
        <v>44682</v>
      </c>
      <c r="U561" t="str">
        <f t="shared" si="37"/>
        <v>Unaudited</v>
      </c>
    </row>
    <row r="562" spans="1:21" x14ac:dyDescent="0.25">
      <c r="A562" t="s">
        <v>440</v>
      </c>
      <c r="B562" t="s">
        <v>1388</v>
      </c>
      <c r="C562" t="s">
        <v>1389</v>
      </c>
      <c r="D562" s="15">
        <v>1900</v>
      </c>
      <c r="E562" s="121">
        <v>1</v>
      </c>
      <c r="F562" t="s">
        <v>443</v>
      </c>
      <c r="G562" s="121">
        <v>274</v>
      </c>
      <c r="H562" t="s">
        <v>384</v>
      </c>
      <c r="I562" t="s">
        <v>491</v>
      </c>
      <c r="J562" t="s">
        <v>436</v>
      </c>
      <c r="K562" t="s">
        <v>799</v>
      </c>
      <c r="L562" s="756">
        <v>2.2999999999999998</v>
      </c>
      <c r="M562" t="s">
        <v>736</v>
      </c>
      <c r="N562" s="679">
        <f t="shared" ca="1" si="38"/>
        <v>8537163.9405210689</v>
      </c>
      <c r="O562" s="679">
        <f t="shared" ca="1" si="38"/>
        <v>8185270.8794518765</v>
      </c>
      <c r="P562" s="679">
        <f t="shared" ca="1" si="38"/>
        <v>351893.0610691919</v>
      </c>
      <c r="Q562" s="679">
        <f t="shared" ca="1" si="38"/>
        <v>0</v>
      </c>
      <c r="R562" s="679">
        <f t="shared" ca="1" si="38"/>
        <v>0</v>
      </c>
      <c r="S562" t="str">
        <f t="shared" si="35"/>
        <v>ASR_COMP</v>
      </c>
      <c r="T562" s="957">
        <f t="shared" si="36"/>
        <v>44682</v>
      </c>
      <c r="U562" t="str">
        <f t="shared" si="37"/>
        <v>Unaudited</v>
      </c>
    </row>
    <row r="563" spans="1:21" x14ac:dyDescent="0.25">
      <c r="A563" t="s">
        <v>440</v>
      </c>
      <c r="B563" t="s">
        <v>1388</v>
      </c>
      <c r="C563" t="s">
        <v>1389</v>
      </c>
      <c r="D563" s="15">
        <v>1900</v>
      </c>
      <c r="E563" s="121">
        <v>1</v>
      </c>
      <c r="F563" t="s">
        <v>443</v>
      </c>
      <c r="G563" s="121">
        <v>274</v>
      </c>
      <c r="H563" t="s">
        <v>384</v>
      </c>
      <c r="I563" t="s">
        <v>491</v>
      </c>
      <c r="J563" t="s">
        <v>436</v>
      </c>
      <c r="K563" t="s">
        <v>799</v>
      </c>
      <c r="L563" s="756">
        <v>2.4</v>
      </c>
      <c r="M563" t="s">
        <v>737</v>
      </c>
      <c r="N563" s="679">
        <f t="shared" ca="1" si="38"/>
        <v>34708.36126992292</v>
      </c>
      <c r="O563" s="679">
        <f t="shared" ca="1" si="38"/>
        <v>29774.214163120938</v>
      </c>
      <c r="P563" s="679">
        <f t="shared" ca="1" si="38"/>
        <v>4934.1471068019837</v>
      </c>
      <c r="Q563" s="679">
        <f t="shared" ca="1" si="38"/>
        <v>0</v>
      </c>
      <c r="R563" s="679">
        <f t="shared" ca="1" si="38"/>
        <v>0</v>
      </c>
      <c r="S563" t="str">
        <f t="shared" si="35"/>
        <v>ASR_COMP</v>
      </c>
      <c r="T563" s="957">
        <f t="shared" si="36"/>
        <v>44682</v>
      </c>
      <c r="U563" t="str">
        <f t="shared" si="37"/>
        <v>Unaudited</v>
      </c>
    </row>
    <row r="564" spans="1:21" x14ac:dyDescent="0.25">
      <c r="A564" t="s">
        <v>440</v>
      </c>
      <c r="B564" t="s">
        <v>1388</v>
      </c>
      <c r="C564" t="s">
        <v>1389</v>
      </c>
      <c r="D564" s="15">
        <v>1900</v>
      </c>
      <c r="E564" s="121">
        <v>1</v>
      </c>
      <c r="F564" t="s">
        <v>443</v>
      </c>
      <c r="G564" s="121">
        <v>274</v>
      </c>
      <c r="H564" t="s">
        <v>384</v>
      </c>
      <c r="I564" t="s">
        <v>491</v>
      </c>
      <c r="J564" t="s">
        <v>436</v>
      </c>
      <c r="K564" t="s">
        <v>799</v>
      </c>
      <c r="L564" s="756">
        <v>2.5</v>
      </c>
      <c r="M564" t="s">
        <v>779</v>
      </c>
      <c r="N564" s="679">
        <f t="shared" ca="1" si="38"/>
        <v>2758.1566632756867</v>
      </c>
      <c r="O564" s="679">
        <f t="shared" ca="1" si="38"/>
        <v>2284.5445913869107</v>
      </c>
      <c r="P564" s="679">
        <f t="shared" ca="1" si="38"/>
        <v>473.61207188877586</v>
      </c>
      <c r="Q564" s="679">
        <f t="shared" ca="1" si="38"/>
        <v>0</v>
      </c>
      <c r="R564" s="679">
        <f t="shared" ca="1" si="38"/>
        <v>0</v>
      </c>
      <c r="S564" t="str">
        <f t="shared" si="35"/>
        <v>ASR_COMP</v>
      </c>
      <c r="T564" s="957">
        <f t="shared" si="36"/>
        <v>44682</v>
      </c>
      <c r="U564" t="str">
        <f t="shared" si="37"/>
        <v>Unaudited</v>
      </c>
    </row>
    <row r="565" spans="1:21" x14ac:dyDescent="0.25">
      <c r="A565" t="s">
        <v>440</v>
      </c>
      <c r="B565" t="s">
        <v>1388</v>
      </c>
      <c r="C565" t="s">
        <v>1389</v>
      </c>
      <c r="D565" s="15">
        <v>1900</v>
      </c>
      <c r="E565" s="121">
        <v>1</v>
      </c>
      <c r="F565" t="s">
        <v>443</v>
      </c>
      <c r="G565" s="121">
        <v>274</v>
      </c>
      <c r="H565" t="s">
        <v>384</v>
      </c>
      <c r="I565" t="s">
        <v>491</v>
      </c>
      <c r="J565" t="s">
        <v>436</v>
      </c>
      <c r="K565" t="s">
        <v>799</v>
      </c>
      <c r="L565" s="756">
        <v>2.6</v>
      </c>
      <c r="M565" t="s">
        <v>189</v>
      </c>
      <c r="N565" s="679">
        <f t="shared" ca="1" si="38"/>
        <v>485853.51362581446</v>
      </c>
      <c r="O565" s="679">
        <f t="shared" ca="1" si="38"/>
        <v>405674.83865704172</v>
      </c>
      <c r="P565" s="679">
        <f t="shared" ca="1" si="38"/>
        <v>80178.674968772742</v>
      </c>
      <c r="Q565" s="679">
        <f t="shared" ca="1" si="38"/>
        <v>0</v>
      </c>
      <c r="R565" s="679">
        <f t="shared" ca="1" si="38"/>
        <v>0</v>
      </c>
      <c r="S565" t="str">
        <f t="shared" si="35"/>
        <v>ASR_COMP</v>
      </c>
      <c r="T565" s="957">
        <f t="shared" si="36"/>
        <v>44682</v>
      </c>
      <c r="U565" t="str">
        <f t="shared" si="37"/>
        <v>Unaudited</v>
      </c>
    </row>
    <row r="566" spans="1:21" x14ac:dyDescent="0.25">
      <c r="A566" t="s">
        <v>440</v>
      </c>
      <c r="B566" t="s">
        <v>1388</v>
      </c>
      <c r="C566" t="s">
        <v>1389</v>
      </c>
      <c r="D566" s="15">
        <v>1900</v>
      </c>
      <c r="E566" s="121">
        <v>1</v>
      </c>
      <c r="F566" t="s">
        <v>443</v>
      </c>
      <c r="G566" s="121">
        <v>274</v>
      </c>
      <c r="H566" t="s">
        <v>384</v>
      </c>
      <c r="I566" t="s">
        <v>491</v>
      </c>
      <c r="J566" t="s">
        <v>436</v>
      </c>
      <c r="K566" t="s">
        <v>799</v>
      </c>
      <c r="L566" s="756">
        <v>2.7</v>
      </c>
      <c r="M566" t="s">
        <v>800</v>
      </c>
      <c r="N566" s="679">
        <f t="shared" ca="1" si="38"/>
        <v>-978966.56697910035</v>
      </c>
      <c r="O566" s="679">
        <f t="shared" ca="1" si="38"/>
        <v>-940832.58742490574</v>
      </c>
      <c r="P566" s="679">
        <f t="shared" ca="1" si="38"/>
        <v>-38133.979554194608</v>
      </c>
      <c r="Q566" s="679">
        <f t="shared" ca="1" si="38"/>
        <v>0</v>
      </c>
      <c r="R566" s="679">
        <f t="shared" ca="1" si="38"/>
        <v>0</v>
      </c>
      <c r="S566" t="str">
        <f t="shared" si="35"/>
        <v>ASR_COMP</v>
      </c>
      <c r="T566" s="957">
        <f t="shared" si="36"/>
        <v>44682</v>
      </c>
      <c r="U566" t="str">
        <f t="shared" si="37"/>
        <v>Unaudited</v>
      </c>
    </row>
    <row r="567" spans="1:21" x14ac:dyDescent="0.25">
      <c r="A567" t="s">
        <v>440</v>
      </c>
      <c r="B567" t="s">
        <v>1388</v>
      </c>
      <c r="C567" t="s">
        <v>1389</v>
      </c>
      <c r="D567" s="15">
        <v>1900</v>
      </c>
      <c r="E567" s="121">
        <v>1</v>
      </c>
      <c r="F567" t="s">
        <v>443</v>
      </c>
      <c r="G567" s="121">
        <v>274</v>
      </c>
      <c r="H567" t="s">
        <v>384</v>
      </c>
      <c r="I567" t="s">
        <v>491</v>
      </c>
      <c r="J567" t="s">
        <v>436</v>
      </c>
      <c r="K567" t="s">
        <v>799</v>
      </c>
      <c r="L567" s="756">
        <v>2.8</v>
      </c>
      <c r="M567" t="s">
        <v>801</v>
      </c>
      <c r="N567" s="679">
        <f t="shared" ca="1" si="38"/>
        <v>0</v>
      </c>
      <c r="O567" s="679">
        <f t="shared" ca="1" si="38"/>
        <v>0</v>
      </c>
      <c r="P567" s="679">
        <f t="shared" ca="1" si="38"/>
        <v>0</v>
      </c>
      <c r="Q567" s="679">
        <f t="shared" ca="1" si="38"/>
        <v>0</v>
      </c>
      <c r="R567" s="679">
        <f t="shared" ca="1" si="38"/>
        <v>0</v>
      </c>
      <c r="S567" t="str">
        <f t="shared" si="35"/>
        <v>ASR_COMP</v>
      </c>
      <c r="T567" s="957">
        <f t="shared" si="36"/>
        <v>44682</v>
      </c>
      <c r="U567" t="str">
        <f t="shared" si="37"/>
        <v>Unaudited</v>
      </c>
    </row>
    <row r="568" spans="1:21" x14ac:dyDescent="0.25">
      <c r="A568" t="s">
        <v>440</v>
      </c>
      <c r="B568" t="s">
        <v>1388</v>
      </c>
      <c r="C568" t="s">
        <v>1389</v>
      </c>
      <c r="D568" s="15">
        <v>1900</v>
      </c>
      <c r="E568" s="121">
        <v>1</v>
      </c>
      <c r="F568" t="s">
        <v>443</v>
      </c>
      <c r="G568" s="121">
        <v>274</v>
      </c>
      <c r="H568" t="s">
        <v>384</v>
      </c>
      <c r="I568" t="s">
        <v>491</v>
      </c>
      <c r="J568" t="s">
        <v>436</v>
      </c>
      <c r="K568" t="s">
        <v>799</v>
      </c>
      <c r="L568" s="756">
        <v>2.9</v>
      </c>
      <c r="M568" t="s">
        <v>782</v>
      </c>
      <c r="N568" s="679">
        <f t="shared" ca="1" si="38"/>
        <v>0</v>
      </c>
      <c r="O568" s="679">
        <f t="shared" ca="1" si="38"/>
        <v>0</v>
      </c>
      <c r="P568" s="679">
        <f t="shared" ca="1" si="38"/>
        <v>0</v>
      </c>
      <c r="Q568" s="679">
        <f t="shared" ca="1" si="38"/>
        <v>0</v>
      </c>
      <c r="R568" s="679">
        <f t="shared" ca="1" si="38"/>
        <v>0</v>
      </c>
      <c r="S568" t="str">
        <f t="shared" si="35"/>
        <v>ASR_COMP</v>
      </c>
      <c r="T568" s="957">
        <f t="shared" si="36"/>
        <v>44682</v>
      </c>
      <c r="U568" t="str">
        <f t="shared" si="37"/>
        <v>Unaudited</v>
      </c>
    </row>
    <row r="569" spans="1:21" x14ac:dyDescent="0.25">
      <c r="A569" t="s">
        <v>440</v>
      </c>
      <c r="B569" t="s">
        <v>1388</v>
      </c>
      <c r="C569" t="s">
        <v>1389</v>
      </c>
      <c r="D569" s="15">
        <v>1900</v>
      </c>
      <c r="E569" s="121">
        <v>1</v>
      </c>
      <c r="F569" t="s">
        <v>443</v>
      </c>
      <c r="G569" s="121">
        <v>274</v>
      </c>
      <c r="H569" t="s">
        <v>384</v>
      </c>
      <c r="I569" t="s">
        <v>491</v>
      </c>
      <c r="J569" t="s">
        <v>436</v>
      </c>
      <c r="K569" t="s">
        <v>226</v>
      </c>
      <c r="L569" s="756">
        <v>2.11</v>
      </c>
      <c r="M569" t="s">
        <v>231</v>
      </c>
      <c r="N569" s="679">
        <f t="shared" ca="1" si="38"/>
        <v>42523.502931056697</v>
      </c>
      <c r="O569" s="679">
        <f t="shared" ca="1" si="38"/>
        <v>15745.426382491989</v>
      </c>
      <c r="P569" s="679">
        <f t="shared" ca="1" si="38"/>
        <v>26778.076548564706</v>
      </c>
      <c r="Q569" s="679">
        <f t="shared" ca="1" si="38"/>
        <v>0</v>
      </c>
      <c r="R569" s="679">
        <f t="shared" ca="1" si="38"/>
        <v>0</v>
      </c>
      <c r="S569" t="str">
        <f t="shared" si="35"/>
        <v>ASR_COMP</v>
      </c>
      <c r="T569" s="957">
        <f t="shared" si="36"/>
        <v>44682</v>
      </c>
      <c r="U569" t="str">
        <f t="shared" si="37"/>
        <v>Unaudited</v>
      </c>
    </row>
    <row r="570" spans="1:21" x14ac:dyDescent="0.25">
      <c r="A570" t="s">
        <v>440</v>
      </c>
      <c r="B570" t="s">
        <v>1388</v>
      </c>
      <c r="C570" t="s">
        <v>1389</v>
      </c>
      <c r="D570" s="15">
        <v>1900</v>
      </c>
      <c r="E570" s="121">
        <v>1</v>
      </c>
      <c r="F570" t="s">
        <v>443</v>
      </c>
      <c r="G570" s="121">
        <v>274</v>
      </c>
      <c r="H570" t="s">
        <v>384</v>
      </c>
      <c r="I570" t="s">
        <v>491</v>
      </c>
      <c r="J570" t="s">
        <v>436</v>
      </c>
      <c r="K570" t="s">
        <v>226</v>
      </c>
      <c r="L570" s="756">
        <v>2.12</v>
      </c>
      <c r="M570" t="s">
        <v>557</v>
      </c>
      <c r="N570" s="679">
        <f t="shared" ca="1" si="38"/>
        <v>608245.44848829659</v>
      </c>
      <c r="O570" s="679">
        <f t="shared" ca="1" si="38"/>
        <v>7573.7640390627612</v>
      </c>
      <c r="P570" s="679">
        <f t="shared" ca="1" si="38"/>
        <v>600671.68444923381</v>
      </c>
      <c r="Q570" s="679">
        <f t="shared" ca="1" si="38"/>
        <v>0</v>
      </c>
      <c r="R570" s="679">
        <f t="shared" ca="1" si="38"/>
        <v>0</v>
      </c>
      <c r="S570" t="str">
        <f t="shared" si="35"/>
        <v>ASR_COMP</v>
      </c>
      <c r="T570" s="957">
        <f t="shared" si="36"/>
        <v>44682</v>
      </c>
      <c r="U570" t="str">
        <f t="shared" si="37"/>
        <v>Unaudited</v>
      </c>
    </row>
    <row r="571" spans="1:21" x14ac:dyDescent="0.25">
      <c r="A571" t="s">
        <v>440</v>
      </c>
      <c r="B571" t="s">
        <v>1388</v>
      </c>
      <c r="C571" t="s">
        <v>1389</v>
      </c>
      <c r="D571" s="15">
        <v>1900</v>
      </c>
      <c r="E571" s="121">
        <v>1</v>
      </c>
      <c r="F571" t="s">
        <v>443</v>
      </c>
      <c r="G571" s="121">
        <v>274</v>
      </c>
      <c r="H571" t="s">
        <v>384</v>
      </c>
      <c r="I571" t="s">
        <v>491</v>
      </c>
      <c r="J571" t="s">
        <v>436</v>
      </c>
      <c r="K571" t="s">
        <v>226</v>
      </c>
      <c r="L571" s="756">
        <v>2.13</v>
      </c>
      <c r="M571" t="s">
        <v>232</v>
      </c>
      <c r="N571" s="679">
        <f t="shared" ca="1" si="38"/>
        <v>69456.055913467266</v>
      </c>
      <c r="O571" s="679">
        <f t="shared" ca="1" si="38"/>
        <v>7459.6160605626392</v>
      </c>
      <c r="P571" s="679">
        <f t="shared" ca="1" si="38"/>
        <v>61996.43985290463</v>
      </c>
      <c r="Q571" s="679">
        <f t="shared" ca="1" si="38"/>
        <v>0</v>
      </c>
      <c r="R571" s="679">
        <f t="shared" ca="1" si="38"/>
        <v>0</v>
      </c>
      <c r="S571" t="str">
        <f t="shared" si="35"/>
        <v>ASR_COMP</v>
      </c>
      <c r="T571" s="957">
        <f t="shared" si="36"/>
        <v>44682</v>
      </c>
      <c r="U571" t="str">
        <f t="shared" si="37"/>
        <v>Unaudited</v>
      </c>
    </row>
    <row r="572" spans="1:21" x14ac:dyDescent="0.25">
      <c r="A572" t="s">
        <v>440</v>
      </c>
      <c r="B572" t="s">
        <v>1388</v>
      </c>
      <c r="C572" t="s">
        <v>1389</v>
      </c>
      <c r="D572" s="15">
        <v>1900</v>
      </c>
      <c r="E572" s="121">
        <v>1</v>
      </c>
      <c r="F572" t="s">
        <v>443</v>
      </c>
      <c r="G572" s="121">
        <v>274</v>
      </c>
      <c r="H572" t="s">
        <v>384</v>
      </c>
      <c r="I572" t="s">
        <v>491</v>
      </c>
      <c r="J572" t="s">
        <v>436</v>
      </c>
      <c r="K572" t="s">
        <v>226</v>
      </c>
      <c r="L572" s="756">
        <v>2.14</v>
      </c>
      <c r="M572" t="s">
        <v>561</v>
      </c>
      <c r="N572" s="679">
        <f t="shared" ca="1" si="38"/>
        <v>44204.505967075667</v>
      </c>
      <c r="O572" s="679">
        <f t="shared" ca="1" si="38"/>
        <v>43240.657866054469</v>
      </c>
      <c r="P572" s="679">
        <f t="shared" ca="1" si="38"/>
        <v>963.8481010211982</v>
      </c>
      <c r="Q572" s="679">
        <f t="shared" ca="1" si="38"/>
        <v>0</v>
      </c>
      <c r="R572" s="679">
        <f t="shared" ca="1" si="38"/>
        <v>0</v>
      </c>
      <c r="S572" t="str">
        <f t="shared" si="35"/>
        <v>ASR_COMP</v>
      </c>
      <c r="T572" s="957">
        <f t="shared" si="36"/>
        <v>44682</v>
      </c>
      <c r="U572" t="str">
        <f t="shared" si="37"/>
        <v>Unaudited</v>
      </c>
    </row>
    <row r="573" spans="1:21" x14ac:dyDescent="0.25">
      <c r="A573" t="s">
        <v>440</v>
      </c>
      <c r="B573" t="s">
        <v>1388</v>
      </c>
      <c r="C573" t="s">
        <v>1389</v>
      </c>
      <c r="D573" s="15">
        <v>1900</v>
      </c>
      <c r="E573" s="121">
        <v>1</v>
      </c>
      <c r="F573" t="s">
        <v>443</v>
      </c>
      <c r="G573" s="121">
        <v>274</v>
      </c>
      <c r="H573" t="s">
        <v>384</v>
      </c>
      <c r="I573" t="s">
        <v>491</v>
      </c>
      <c r="J573" t="s">
        <v>436</v>
      </c>
      <c r="K573" t="s">
        <v>226</v>
      </c>
      <c r="L573" s="756">
        <v>2.15</v>
      </c>
      <c r="M573" t="s">
        <v>20</v>
      </c>
      <c r="N573" s="679">
        <f t="shared" ca="1" si="38"/>
        <v>26163.459603773204</v>
      </c>
      <c r="O573" s="679">
        <f t="shared" ca="1" si="38"/>
        <v>13944.606392209967</v>
      </c>
      <c r="P573" s="679">
        <f t="shared" ca="1" si="38"/>
        <v>12218.853211563239</v>
      </c>
      <c r="Q573" s="679">
        <f t="shared" ca="1" si="38"/>
        <v>0</v>
      </c>
      <c r="R573" s="679">
        <f t="shared" ca="1" si="38"/>
        <v>0</v>
      </c>
      <c r="S573" t="str">
        <f t="shared" si="35"/>
        <v>ASR_COMP</v>
      </c>
      <c r="T573" s="957">
        <f t="shared" si="36"/>
        <v>44682</v>
      </c>
      <c r="U573" t="str">
        <f t="shared" si="37"/>
        <v>Unaudited</v>
      </c>
    </row>
    <row r="574" spans="1:21" x14ac:dyDescent="0.25">
      <c r="A574" t="s">
        <v>440</v>
      </c>
      <c r="B574" t="s">
        <v>1388</v>
      </c>
      <c r="C574" t="s">
        <v>1389</v>
      </c>
      <c r="D574" s="15">
        <v>1900</v>
      </c>
      <c r="E574" s="121">
        <v>1</v>
      </c>
      <c r="F574" t="s">
        <v>443</v>
      </c>
      <c r="G574" s="121">
        <v>274</v>
      </c>
      <c r="H574" t="s">
        <v>384</v>
      </c>
      <c r="I574" t="s">
        <v>491</v>
      </c>
      <c r="J574" t="s">
        <v>436</v>
      </c>
      <c r="K574" t="s">
        <v>226</v>
      </c>
      <c r="L574" s="756">
        <v>2.16</v>
      </c>
      <c r="M574" t="s">
        <v>802</v>
      </c>
      <c r="N574" s="679">
        <f t="shared" ca="1" si="38"/>
        <v>558857.85708163609</v>
      </c>
      <c r="O574" s="679">
        <f t="shared" ca="1" si="38"/>
        <v>363710.30489867443</v>
      </c>
      <c r="P574" s="679">
        <f t="shared" ca="1" si="38"/>
        <v>195147.5521829616</v>
      </c>
      <c r="Q574" s="679">
        <f t="shared" ca="1" si="38"/>
        <v>0</v>
      </c>
      <c r="R574" s="679">
        <f t="shared" ca="1" si="38"/>
        <v>0</v>
      </c>
      <c r="S574" t="str">
        <f t="shared" si="35"/>
        <v>ASR_COMP</v>
      </c>
      <c r="T574" s="957">
        <f t="shared" si="36"/>
        <v>44682</v>
      </c>
      <c r="U574" t="str">
        <f t="shared" si="37"/>
        <v>Unaudited</v>
      </c>
    </row>
    <row r="575" spans="1:21" x14ac:dyDescent="0.25">
      <c r="A575" t="s">
        <v>440</v>
      </c>
      <c r="B575" t="s">
        <v>1388</v>
      </c>
      <c r="C575" t="s">
        <v>1389</v>
      </c>
      <c r="D575" s="15">
        <v>1900</v>
      </c>
      <c r="E575" s="121">
        <v>1</v>
      </c>
      <c r="F575" t="s">
        <v>443</v>
      </c>
      <c r="G575" s="121">
        <v>274</v>
      </c>
      <c r="H575" t="s">
        <v>384</v>
      </c>
      <c r="I575" t="s">
        <v>491</v>
      </c>
      <c r="J575" t="s">
        <v>436</v>
      </c>
      <c r="K575" t="s">
        <v>226</v>
      </c>
      <c r="L575" s="756">
        <v>2.17</v>
      </c>
      <c r="M575" t="s">
        <v>1055</v>
      </c>
      <c r="N575" s="679">
        <f t="shared" ca="1" si="38"/>
        <v>0</v>
      </c>
      <c r="O575" s="679">
        <f t="shared" ca="1" si="38"/>
        <v>0</v>
      </c>
      <c r="P575" s="679">
        <f t="shared" ca="1" si="38"/>
        <v>0</v>
      </c>
      <c r="Q575" s="679">
        <f t="shared" ca="1" si="38"/>
        <v>0</v>
      </c>
      <c r="R575" s="679">
        <f t="shared" ca="1" si="38"/>
        <v>0</v>
      </c>
      <c r="S575" t="str">
        <f t="shared" si="35"/>
        <v>ASR_COMP</v>
      </c>
      <c r="T575" s="957">
        <f t="shared" si="36"/>
        <v>44682</v>
      </c>
      <c r="U575" t="str">
        <f t="shared" si="37"/>
        <v>Unaudited</v>
      </c>
    </row>
    <row r="576" spans="1:21" x14ac:dyDescent="0.25">
      <c r="A576" t="s">
        <v>440</v>
      </c>
      <c r="B576" t="s">
        <v>1388</v>
      </c>
      <c r="C576" t="s">
        <v>1389</v>
      </c>
      <c r="D576" s="15">
        <v>1900</v>
      </c>
      <c r="E576" s="121">
        <v>1</v>
      </c>
      <c r="F576" t="s">
        <v>443</v>
      </c>
      <c r="G576" s="121">
        <v>274</v>
      </c>
      <c r="H576" t="s">
        <v>384</v>
      </c>
      <c r="I576" t="s">
        <v>491</v>
      </c>
      <c r="J576" t="s">
        <v>436</v>
      </c>
      <c r="K576" t="s">
        <v>226</v>
      </c>
      <c r="L576" s="756">
        <v>2.1800000000000002</v>
      </c>
      <c r="M576" t="s">
        <v>653</v>
      </c>
      <c r="N576" s="679">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96579.423826104292</v>
      </c>
      <c r="O576" s="679">
        <f t="shared" ca="1" si="39"/>
        <v>18951.940393986824</v>
      </c>
      <c r="P576" s="679">
        <f t="shared" ca="1" si="39"/>
        <v>77627.483432117471</v>
      </c>
      <c r="Q576" s="679">
        <f t="shared" ca="1" si="39"/>
        <v>0</v>
      </c>
      <c r="R576" s="679">
        <f t="shared" ca="1" si="39"/>
        <v>0</v>
      </c>
      <c r="S576" t="str">
        <f t="shared" si="35"/>
        <v>ASR_COMP</v>
      </c>
      <c r="T576" s="957">
        <f t="shared" si="36"/>
        <v>44682</v>
      </c>
      <c r="U576" t="str">
        <f t="shared" si="37"/>
        <v>Unaudited</v>
      </c>
    </row>
    <row r="577" spans="1:21" x14ac:dyDescent="0.25">
      <c r="A577" t="s">
        <v>440</v>
      </c>
      <c r="B577" t="s">
        <v>1388</v>
      </c>
      <c r="C577" t="s">
        <v>1389</v>
      </c>
      <c r="D577" s="15">
        <v>1900</v>
      </c>
      <c r="E577" s="121">
        <v>1</v>
      </c>
      <c r="F577" t="s">
        <v>443</v>
      </c>
      <c r="G577" s="121">
        <v>274</v>
      </c>
      <c r="H577" t="s">
        <v>384</v>
      </c>
      <c r="I577" t="s">
        <v>491</v>
      </c>
      <c r="J577" t="s">
        <v>436</v>
      </c>
      <c r="K577" t="s">
        <v>226</v>
      </c>
      <c r="L577" s="756">
        <v>2.19</v>
      </c>
      <c r="M577" t="s">
        <v>221</v>
      </c>
      <c r="N577" s="679">
        <f t="shared" ca="1" si="39"/>
        <v>0</v>
      </c>
      <c r="O577" s="679">
        <f t="shared" ca="1" si="39"/>
        <v>0</v>
      </c>
      <c r="P577" s="679">
        <f t="shared" ca="1" si="39"/>
        <v>0</v>
      </c>
      <c r="Q577" s="679">
        <f t="shared" ca="1" si="39"/>
        <v>0</v>
      </c>
      <c r="R577" s="679">
        <f t="shared" ca="1" si="39"/>
        <v>0</v>
      </c>
      <c r="S577" t="str">
        <f t="shared" si="35"/>
        <v>ASR_COMP</v>
      </c>
      <c r="T577" s="957">
        <f t="shared" si="36"/>
        <v>44682</v>
      </c>
      <c r="U577" t="str">
        <f t="shared" si="37"/>
        <v>Unaudited</v>
      </c>
    </row>
    <row r="578" spans="1:21" x14ac:dyDescent="0.25">
      <c r="A578" t="s">
        <v>440</v>
      </c>
      <c r="B578" t="s">
        <v>1388</v>
      </c>
      <c r="C578" t="s">
        <v>1389</v>
      </c>
      <c r="D578" s="15">
        <v>1900</v>
      </c>
      <c r="E578" s="121">
        <v>1</v>
      </c>
      <c r="F578" t="s">
        <v>443</v>
      </c>
      <c r="G578" s="121">
        <v>274</v>
      </c>
      <c r="H578" t="s">
        <v>384</v>
      </c>
      <c r="I578" t="s">
        <v>491</v>
      </c>
      <c r="J578" t="s">
        <v>436</v>
      </c>
      <c r="K578" t="s">
        <v>226</v>
      </c>
      <c r="L578" s="756" t="s">
        <v>707</v>
      </c>
      <c r="M578" t="s">
        <v>233</v>
      </c>
      <c r="N578" s="679">
        <f t="shared" ca="1" si="39"/>
        <v>-92496.936971679272</v>
      </c>
      <c r="O578" s="679">
        <f t="shared" ca="1" si="39"/>
        <v>-11800.496343159766</v>
      </c>
      <c r="P578" s="679">
        <f t="shared" ca="1" si="39"/>
        <v>-80696.4406285195</v>
      </c>
      <c r="Q578" s="679">
        <f t="shared" ca="1" si="39"/>
        <v>0</v>
      </c>
      <c r="R578" s="679">
        <f t="shared" ca="1" si="39"/>
        <v>0</v>
      </c>
      <c r="S578" t="str">
        <f t="shared" ref="S578:S641" si="40">file_name</f>
        <v>ASR_COMP</v>
      </c>
      <c r="T578" s="957">
        <f t="shared" ref="T578:T641" si="41">file_date</f>
        <v>44682</v>
      </c>
      <c r="U578" t="str">
        <f t="shared" ref="U578:U641" si="42">status</f>
        <v>Unaudited</v>
      </c>
    </row>
    <row r="579" spans="1:21" x14ac:dyDescent="0.25">
      <c r="A579" t="s">
        <v>440</v>
      </c>
      <c r="B579" t="s">
        <v>1388</v>
      </c>
      <c r="C579" t="s">
        <v>1389</v>
      </c>
      <c r="D579" s="15">
        <v>1900</v>
      </c>
      <c r="E579" s="121">
        <v>1</v>
      </c>
      <c r="F579" t="s">
        <v>443</v>
      </c>
      <c r="G579" s="121">
        <v>274</v>
      </c>
      <c r="H579" t="s">
        <v>384</v>
      </c>
      <c r="I579" t="s">
        <v>491</v>
      </c>
      <c r="J579" t="s">
        <v>436</v>
      </c>
      <c r="K579" t="s">
        <v>226</v>
      </c>
      <c r="L579" s="756">
        <v>2.21</v>
      </c>
      <c r="M579" t="s">
        <v>469</v>
      </c>
      <c r="N579" s="679">
        <f t="shared" ca="1" si="39"/>
        <v>2333.8890343889379</v>
      </c>
      <c r="O579" s="679">
        <f t="shared" ca="1" si="39"/>
        <v>1762.62330839834</v>
      </c>
      <c r="P579" s="679">
        <f t="shared" ca="1" si="39"/>
        <v>571.26572599059773</v>
      </c>
      <c r="Q579" s="679">
        <f t="shared" ca="1" si="39"/>
        <v>0</v>
      </c>
      <c r="R579" s="679">
        <f t="shared" ca="1" si="39"/>
        <v>0</v>
      </c>
      <c r="S579" t="str">
        <f t="shared" si="40"/>
        <v>ASR_COMP</v>
      </c>
      <c r="T579" s="957">
        <f t="shared" si="41"/>
        <v>44682</v>
      </c>
      <c r="U579" t="str">
        <f t="shared" si="42"/>
        <v>Unaudited</v>
      </c>
    </row>
    <row r="580" spans="1:21" x14ac:dyDescent="0.25">
      <c r="A580" t="s">
        <v>440</v>
      </c>
      <c r="B580" t="s">
        <v>1388</v>
      </c>
      <c r="C580" t="s">
        <v>1389</v>
      </c>
      <c r="D580" s="15">
        <v>1900</v>
      </c>
      <c r="E580" s="121">
        <v>1</v>
      </c>
      <c r="F580" t="s">
        <v>443</v>
      </c>
      <c r="G580" s="121">
        <v>274</v>
      </c>
      <c r="H580" t="s">
        <v>384</v>
      </c>
      <c r="I580" t="s">
        <v>491</v>
      </c>
      <c r="J580" t="s">
        <v>436</v>
      </c>
      <c r="K580" t="s">
        <v>6</v>
      </c>
      <c r="L580" s="756" t="s">
        <v>70</v>
      </c>
      <c r="M580" t="s">
        <v>191</v>
      </c>
      <c r="N580" s="679">
        <f t="shared" ca="1" si="39"/>
        <v>4367.9621275593645</v>
      </c>
      <c r="O580" s="679">
        <f t="shared" ca="1" si="39"/>
        <v>2937.8113934215221</v>
      </c>
      <c r="P580" s="679">
        <f t="shared" ca="1" si="39"/>
        <v>1430.1507341378424</v>
      </c>
      <c r="Q580" s="679">
        <f t="shared" ca="1" si="39"/>
        <v>0</v>
      </c>
      <c r="R580" s="679">
        <f t="shared" ca="1" si="39"/>
        <v>0</v>
      </c>
      <c r="S580" t="str">
        <f t="shared" si="40"/>
        <v>ASR_COMP</v>
      </c>
      <c r="T580" s="957">
        <f t="shared" si="41"/>
        <v>44682</v>
      </c>
      <c r="U580" t="str">
        <f t="shared" si="42"/>
        <v>Unaudited</v>
      </c>
    </row>
    <row r="581" spans="1:21" x14ac:dyDescent="0.25">
      <c r="A581" t="s">
        <v>440</v>
      </c>
      <c r="B581" t="s">
        <v>1388</v>
      </c>
      <c r="C581" t="s">
        <v>1389</v>
      </c>
      <c r="D581" s="15">
        <v>1900</v>
      </c>
      <c r="E581" s="121">
        <v>1</v>
      </c>
      <c r="F581" t="s">
        <v>443</v>
      </c>
      <c r="G581" s="121">
        <v>274</v>
      </c>
      <c r="H581" t="s">
        <v>384</v>
      </c>
      <c r="I581" t="s">
        <v>491</v>
      </c>
      <c r="J581" t="s">
        <v>436</v>
      </c>
      <c r="K581" t="s">
        <v>6</v>
      </c>
      <c r="L581" s="756" t="s">
        <v>71</v>
      </c>
      <c r="M581" t="s">
        <v>234</v>
      </c>
      <c r="N581" s="679">
        <f t="shared" ca="1" si="39"/>
        <v>1746</v>
      </c>
      <c r="O581" s="679">
        <f t="shared" ca="1" si="39"/>
        <v>1319.1690376569038</v>
      </c>
      <c r="P581" s="679">
        <f t="shared" ca="1" si="39"/>
        <v>426.83096234309625</v>
      </c>
      <c r="Q581" s="679">
        <f t="shared" ca="1" si="39"/>
        <v>0</v>
      </c>
      <c r="R581" s="679">
        <f t="shared" ca="1" si="39"/>
        <v>0</v>
      </c>
      <c r="S581" t="str">
        <f t="shared" si="40"/>
        <v>ASR_COMP</v>
      </c>
      <c r="T581" s="957">
        <f t="shared" si="41"/>
        <v>44682</v>
      </c>
      <c r="U581" t="str">
        <f t="shared" si="42"/>
        <v>Unaudited</v>
      </c>
    </row>
    <row r="582" spans="1:21" x14ac:dyDescent="0.25">
      <c r="A582" t="s">
        <v>440</v>
      </c>
      <c r="B582" t="s">
        <v>1388</v>
      </c>
      <c r="C582" t="s">
        <v>1389</v>
      </c>
      <c r="D582" s="15">
        <v>1900</v>
      </c>
      <c r="E582" s="121">
        <v>1</v>
      </c>
      <c r="F582" t="s">
        <v>443</v>
      </c>
      <c r="G582" s="121">
        <v>274</v>
      </c>
      <c r="H582" t="s">
        <v>384</v>
      </c>
      <c r="I582" t="s">
        <v>491</v>
      </c>
      <c r="J582" t="s">
        <v>436</v>
      </c>
      <c r="K582" t="s">
        <v>6</v>
      </c>
      <c r="L582" s="756" t="s">
        <v>72</v>
      </c>
      <c r="M582" t="s">
        <v>167</v>
      </c>
      <c r="N582" s="679">
        <f t="shared" ca="1" si="39"/>
        <v>0</v>
      </c>
      <c r="O582" s="679">
        <f t="shared" ca="1" si="39"/>
        <v>0</v>
      </c>
      <c r="P582" s="679">
        <f t="shared" ca="1" si="39"/>
        <v>0</v>
      </c>
      <c r="Q582" s="679">
        <f t="shared" ca="1" si="39"/>
        <v>0</v>
      </c>
      <c r="R582" s="679">
        <f t="shared" ca="1" si="39"/>
        <v>0</v>
      </c>
      <c r="S582" t="str">
        <f t="shared" si="40"/>
        <v>ASR_COMP</v>
      </c>
      <c r="T582" s="957">
        <f t="shared" si="41"/>
        <v>44682</v>
      </c>
      <c r="U582" t="str">
        <f t="shared" si="42"/>
        <v>Unaudited</v>
      </c>
    </row>
    <row r="583" spans="1:21" x14ac:dyDescent="0.25">
      <c r="A583" t="s">
        <v>440</v>
      </c>
      <c r="B583" t="s">
        <v>1388</v>
      </c>
      <c r="C583" t="s">
        <v>1389</v>
      </c>
      <c r="D583" s="15">
        <v>1900</v>
      </c>
      <c r="E583" s="121">
        <v>1</v>
      </c>
      <c r="F583" t="s">
        <v>443</v>
      </c>
      <c r="G583" s="121">
        <v>274</v>
      </c>
      <c r="H583" t="s">
        <v>384</v>
      </c>
      <c r="I583" t="s">
        <v>491</v>
      </c>
      <c r="J583" t="s">
        <v>436</v>
      </c>
      <c r="K583" t="s">
        <v>6</v>
      </c>
      <c r="L583" s="756">
        <v>3.4</v>
      </c>
      <c r="M583" t="s">
        <v>464</v>
      </c>
      <c r="N583" s="679">
        <f t="shared" ca="1" si="39"/>
        <v>4343.0362093612384</v>
      </c>
      <c r="O583" s="679">
        <f t="shared" ca="1" si="39"/>
        <v>3281.3281195945888</v>
      </c>
      <c r="P583" s="679">
        <f t="shared" ca="1" si="39"/>
        <v>1061.7080897666494</v>
      </c>
      <c r="Q583" s="679">
        <f t="shared" ca="1" si="39"/>
        <v>0</v>
      </c>
      <c r="R583" s="679">
        <f t="shared" ca="1" si="39"/>
        <v>0</v>
      </c>
      <c r="S583" t="str">
        <f t="shared" si="40"/>
        <v>ASR_COMP</v>
      </c>
      <c r="T583" s="957">
        <f t="shared" si="41"/>
        <v>44682</v>
      </c>
      <c r="U583" t="str">
        <f t="shared" si="42"/>
        <v>Unaudited</v>
      </c>
    </row>
    <row r="584" spans="1:21" x14ac:dyDescent="0.25">
      <c r="A584" t="s">
        <v>440</v>
      </c>
      <c r="B584" t="s">
        <v>1388</v>
      </c>
      <c r="C584" t="s">
        <v>1389</v>
      </c>
      <c r="D584" s="15">
        <v>1900</v>
      </c>
      <c r="E584" s="121">
        <v>1</v>
      </c>
      <c r="F584" t="s">
        <v>443</v>
      </c>
      <c r="G584" s="121">
        <v>274</v>
      </c>
      <c r="H584" t="s">
        <v>384</v>
      </c>
      <c r="I584" t="s">
        <v>491</v>
      </c>
      <c r="J584" t="s">
        <v>436</v>
      </c>
      <c r="K584" t="s">
        <v>437</v>
      </c>
      <c r="L584" s="756">
        <v>4.5</v>
      </c>
      <c r="M584" t="s">
        <v>32</v>
      </c>
      <c r="N584" s="679">
        <f t="shared" ca="1" si="39"/>
        <v>0</v>
      </c>
      <c r="O584" s="679">
        <f t="shared" ca="1" si="39"/>
        <v>0</v>
      </c>
      <c r="P584" s="679">
        <f t="shared" ca="1" si="39"/>
        <v>0</v>
      </c>
      <c r="Q584" s="679">
        <f t="shared" ca="1" si="39"/>
        <v>0</v>
      </c>
      <c r="R584" s="679">
        <f t="shared" ca="1" si="39"/>
        <v>0</v>
      </c>
      <c r="S584" t="str">
        <f t="shared" si="40"/>
        <v>ASR_COMP</v>
      </c>
      <c r="T584" s="957">
        <f t="shared" si="41"/>
        <v>44682</v>
      </c>
      <c r="U584" t="str">
        <f t="shared" si="42"/>
        <v>Unaudited</v>
      </c>
    </row>
    <row r="585" spans="1:21" x14ac:dyDescent="0.25">
      <c r="A585" t="s">
        <v>440</v>
      </c>
      <c r="B585" t="s">
        <v>1388</v>
      </c>
      <c r="C585" t="s">
        <v>1389</v>
      </c>
      <c r="D585" s="15">
        <v>1900</v>
      </c>
      <c r="E585" s="121">
        <v>1</v>
      </c>
      <c r="F585" t="s">
        <v>443</v>
      </c>
      <c r="G585" s="121">
        <v>274</v>
      </c>
      <c r="H585" t="s">
        <v>384</v>
      </c>
      <c r="I585" t="s">
        <v>491</v>
      </c>
      <c r="J585" t="s">
        <v>436</v>
      </c>
      <c r="K585" t="s">
        <v>437</v>
      </c>
      <c r="L585" s="756" t="s">
        <v>947</v>
      </c>
      <c r="M585" t="s">
        <v>938</v>
      </c>
      <c r="N585" s="679">
        <f t="shared" ca="1" si="39"/>
        <v>0</v>
      </c>
      <c r="O585" s="679">
        <f t="shared" ca="1" si="39"/>
        <v>0</v>
      </c>
      <c r="P585" s="679">
        <f t="shared" ca="1" si="39"/>
        <v>0</v>
      </c>
      <c r="Q585" s="679">
        <f t="shared" ca="1" si="39"/>
        <v>0</v>
      </c>
      <c r="R585" s="679">
        <f t="shared" ca="1" si="39"/>
        <v>0</v>
      </c>
      <c r="S585" t="str">
        <f t="shared" si="40"/>
        <v>ASR_COMP</v>
      </c>
      <c r="T585" s="957">
        <f t="shared" si="41"/>
        <v>44682</v>
      </c>
      <c r="U585" t="str">
        <f t="shared" si="42"/>
        <v>Unaudited</v>
      </c>
    </row>
    <row r="586" spans="1:21" x14ac:dyDescent="0.25">
      <c r="A586" t="s">
        <v>440</v>
      </c>
      <c r="B586" t="s">
        <v>1388</v>
      </c>
      <c r="C586" t="s">
        <v>1389</v>
      </c>
      <c r="D586" s="15">
        <v>1900</v>
      </c>
      <c r="E586" s="121">
        <v>1</v>
      </c>
      <c r="F586" t="s">
        <v>443</v>
      </c>
      <c r="G586" s="121">
        <v>274</v>
      </c>
      <c r="H586" t="s">
        <v>384</v>
      </c>
      <c r="I586" t="s">
        <v>491</v>
      </c>
      <c r="J586" t="s">
        <v>436</v>
      </c>
      <c r="K586" t="s">
        <v>437</v>
      </c>
      <c r="L586" s="756" t="s">
        <v>196</v>
      </c>
      <c r="M586" t="s">
        <v>40</v>
      </c>
      <c r="N586" s="679">
        <f t="shared" ca="1" si="39"/>
        <v>859.58400000000006</v>
      </c>
      <c r="O586" s="679">
        <f t="shared" ca="1" si="39"/>
        <v>390.98400000000004</v>
      </c>
      <c r="P586" s="679">
        <f t="shared" ca="1" si="39"/>
        <v>468.6</v>
      </c>
      <c r="Q586" s="679">
        <f t="shared" ca="1" si="39"/>
        <v>0</v>
      </c>
      <c r="R586" s="679">
        <f t="shared" ca="1" si="39"/>
        <v>0</v>
      </c>
      <c r="S586" t="str">
        <f t="shared" si="40"/>
        <v>ASR_COMP</v>
      </c>
      <c r="T586" s="957">
        <f t="shared" si="41"/>
        <v>44682</v>
      </c>
      <c r="U586" t="str">
        <f t="shared" si="42"/>
        <v>Unaudited</v>
      </c>
    </row>
    <row r="587" spans="1:21" x14ac:dyDescent="0.25">
      <c r="A587" t="s">
        <v>440</v>
      </c>
      <c r="B587" t="s">
        <v>1388</v>
      </c>
      <c r="C587" t="s">
        <v>1389</v>
      </c>
      <c r="D587" s="15">
        <v>1900</v>
      </c>
      <c r="E587" s="121">
        <v>1</v>
      </c>
      <c r="F587" t="s">
        <v>443</v>
      </c>
      <c r="G587" s="121">
        <v>274</v>
      </c>
      <c r="H587" t="s">
        <v>384</v>
      </c>
      <c r="I587" t="s">
        <v>491</v>
      </c>
      <c r="J587" t="s">
        <v>436</v>
      </c>
      <c r="K587" t="s">
        <v>437</v>
      </c>
      <c r="L587" s="756" t="s">
        <v>195</v>
      </c>
      <c r="M587" t="s">
        <v>332</v>
      </c>
      <c r="N587" s="679">
        <f t="shared" ca="1" si="39"/>
        <v>0</v>
      </c>
      <c r="O587" s="679">
        <f t="shared" ca="1" si="39"/>
        <v>0</v>
      </c>
      <c r="P587" s="679">
        <f t="shared" ca="1" si="39"/>
        <v>0</v>
      </c>
      <c r="Q587" s="679">
        <f t="shared" ca="1" si="39"/>
        <v>0</v>
      </c>
      <c r="R587" s="679">
        <f t="shared" ca="1" si="39"/>
        <v>0</v>
      </c>
      <c r="S587" t="str">
        <f t="shared" si="40"/>
        <v>ASR_COMP</v>
      </c>
      <c r="T587" s="957">
        <f t="shared" si="41"/>
        <v>44682</v>
      </c>
      <c r="U587" t="str">
        <f t="shared" si="42"/>
        <v>Unaudited</v>
      </c>
    </row>
    <row r="588" spans="1:21" x14ac:dyDescent="0.25">
      <c r="A588" t="s">
        <v>440</v>
      </c>
      <c r="B588" t="s">
        <v>1388</v>
      </c>
      <c r="C588" t="s">
        <v>1389</v>
      </c>
      <c r="D588" s="15">
        <v>1900</v>
      </c>
      <c r="E588" s="121">
        <v>1</v>
      </c>
      <c r="F588" t="s">
        <v>443</v>
      </c>
      <c r="G588" s="121">
        <v>274</v>
      </c>
      <c r="H588" t="s">
        <v>384</v>
      </c>
      <c r="I588" t="s">
        <v>491</v>
      </c>
      <c r="J588" t="s">
        <v>453</v>
      </c>
      <c r="K588" t="s">
        <v>438</v>
      </c>
      <c r="L588" s="756" t="s">
        <v>79</v>
      </c>
      <c r="M588" t="s">
        <v>27</v>
      </c>
      <c r="N588" s="679">
        <f t="shared" ca="1" si="39"/>
        <v>455067.47911372816</v>
      </c>
      <c r="O588" s="679">
        <f t="shared" ca="1" si="39"/>
        <v>296162.48475459422</v>
      </c>
      <c r="P588" s="679">
        <f t="shared" ca="1" si="39"/>
        <v>158904.99435913394</v>
      </c>
      <c r="Q588" s="679">
        <f t="shared" ca="1" si="39"/>
        <v>0</v>
      </c>
      <c r="R588" s="679">
        <f t="shared" ca="1" si="39"/>
        <v>0</v>
      </c>
      <c r="S588" t="str">
        <f t="shared" si="40"/>
        <v>ASR_COMP</v>
      </c>
      <c r="T588" s="957">
        <f t="shared" si="41"/>
        <v>44682</v>
      </c>
      <c r="U588" t="str">
        <f t="shared" si="42"/>
        <v>Unaudited</v>
      </c>
    </row>
    <row r="589" spans="1:21" x14ac:dyDescent="0.25">
      <c r="A589" t="s">
        <v>440</v>
      </c>
      <c r="B589" t="s">
        <v>1388</v>
      </c>
      <c r="C589" t="s">
        <v>1389</v>
      </c>
      <c r="D589" s="15">
        <v>1900</v>
      </c>
      <c r="E589" s="121">
        <v>1</v>
      </c>
      <c r="F589" t="s">
        <v>443</v>
      </c>
      <c r="G589" s="121">
        <v>274</v>
      </c>
      <c r="H589" t="s">
        <v>384</v>
      </c>
      <c r="I589" t="s">
        <v>491</v>
      </c>
      <c r="J589" t="s">
        <v>453</v>
      </c>
      <c r="K589" t="s">
        <v>438</v>
      </c>
      <c r="L589" s="756" t="s">
        <v>80</v>
      </c>
      <c r="M589" t="s">
        <v>100</v>
      </c>
      <c r="N589" s="679">
        <f t="shared" ca="1" si="39"/>
        <v>43774.055893915363</v>
      </c>
      <c r="O589" s="679">
        <f t="shared" ca="1" si="39"/>
        <v>28488.595112481129</v>
      </c>
      <c r="P589" s="679">
        <f t="shared" ca="1" si="39"/>
        <v>15285.460781434234</v>
      </c>
      <c r="Q589" s="679">
        <f t="shared" ca="1" si="39"/>
        <v>0</v>
      </c>
      <c r="R589" s="679">
        <f t="shared" ca="1" si="39"/>
        <v>0</v>
      </c>
      <c r="S589" t="str">
        <f t="shared" si="40"/>
        <v>ASR_COMP</v>
      </c>
      <c r="T589" s="957">
        <f t="shared" si="41"/>
        <v>44682</v>
      </c>
      <c r="U589" t="str">
        <f t="shared" si="42"/>
        <v>Unaudited</v>
      </c>
    </row>
    <row r="590" spans="1:21" x14ac:dyDescent="0.25">
      <c r="A590" t="s">
        <v>440</v>
      </c>
      <c r="B590" t="s">
        <v>1388</v>
      </c>
      <c r="C590" t="s">
        <v>1389</v>
      </c>
      <c r="D590" s="15">
        <v>1900</v>
      </c>
      <c r="E590" s="121">
        <v>1</v>
      </c>
      <c r="F590" t="s">
        <v>443</v>
      </c>
      <c r="G590" s="121">
        <v>274</v>
      </c>
      <c r="H590" t="s">
        <v>384</v>
      </c>
      <c r="I590" t="s">
        <v>491</v>
      </c>
      <c r="J590" t="s">
        <v>453</v>
      </c>
      <c r="K590" t="s">
        <v>438</v>
      </c>
      <c r="L590" s="756" t="s">
        <v>81</v>
      </c>
      <c r="M590" t="s">
        <v>101</v>
      </c>
      <c r="N590" s="679">
        <f t="shared" ca="1" si="39"/>
        <v>41578.657322962958</v>
      </c>
      <c r="O590" s="679">
        <f t="shared" ca="1" si="39"/>
        <v>27059.807678436744</v>
      </c>
      <c r="P590" s="679">
        <f t="shared" ca="1" si="39"/>
        <v>14518.84964452621</v>
      </c>
      <c r="Q590" s="679">
        <f t="shared" ca="1" si="39"/>
        <v>0</v>
      </c>
      <c r="R590" s="679">
        <f t="shared" ca="1" si="39"/>
        <v>0</v>
      </c>
      <c r="S590" t="str">
        <f t="shared" si="40"/>
        <v>ASR_COMP</v>
      </c>
      <c r="T590" s="957">
        <f t="shared" si="41"/>
        <v>44682</v>
      </c>
      <c r="U590" t="str">
        <f t="shared" si="42"/>
        <v>Unaudited</v>
      </c>
    </row>
    <row r="591" spans="1:21" x14ac:dyDescent="0.25">
      <c r="A591" t="s">
        <v>440</v>
      </c>
      <c r="B591" t="s">
        <v>1388</v>
      </c>
      <c r="C591" t="s">
        <v>1389</v>
      </c>
      <c r="D591" s="15">
        <v>1900</v>
      </c>
      <c r="E591" s="121">
        <v>1</v>
      </c>
      <c r="F591" t="s">
        <v>443</v>
      </c>
      <c r="G591" s="121">
        <v>274</v>
      </c>
      <c r="H591" t="s">
        <v>384</v>
      </c>
      <c r="I591" t="s">
        <v>491</v>
      </c>
      <c r="J591" t="s">
        <v>453</v>
      </c>
      <c r="K591" t="s">
        <v>438</v>
      </c>
      <c r="L591" s="756" t="s">
        <v>82</v>
      </c>
      <c r="M591" t="s">
        <v>102</v>
      </c>
      <c r="N591" s="679">
        <f t="shared" ca="1" si="39"/>
        <v>28161.797313521041</v>
      </c>
      <c r="O591" s="679">
        <f t="shared" ca="1" si="39"/>
        <v>18327.980465163586</v>
      </c>
      <c r="P591" s="679">
        <f t="shared" ca="1" si="39"/>
        <v>9833.8168483574536</v>
      </c>
      <c r="Q591" s="679">
        <f t="shared" ca="1" si="39"/>
        <v>0</v>
      </c>
      <c r="R591" s="679">
        <f t="shared" ca="1" si="39"/>
        <v>0</v>
      </c>
      <c r="S591" t="str">
        <f t="shared" si="40"/>
        <v>ASR_COMP</v>
      </c>
      <c r="T591" s="957">
        <f t="shared" si="41"/>
        <v>44682</v>
      </c>
      <c r="U591" t="str">
        <f t="shared" si="42"/>
        <v>Unaudited</v>
      </c>
    </row>
    <row r="592" spans="1:21" x14ac:dyDescent="0.25">
      <c r="A592" t="s">
        <v>440</v>
      </c>
      <c r="B592" t="s">
        <v>1388</v>
      </c>
      <c r="C592" t="s">
        <v>1389</v>
      </c>
      <c r="D592" s="15">
        <v>1900</v>
      </c>
      <c r="E592" s="121">
        <v>1</v>
      </c>
      <c r="F592" t="s">
        <v>443</v>
      </c>
      <c r="G592" s="121">
        <v>274</v>
      </c>
      <c r="H592" t="s">
        <v>384</v>
      </c>
      <c r="I592" t="s">
        <v>491</v>
      </c>
      <c r="J592" t="s">
        <v>453</v>
      </c>
      <c r="K592" t="s">
        <v>438</v>
      </c>
      <c r="L592" s="756" t="s">
        <v>219</v>
      </c>
      <c r="M592" t="s">
        <v>103</v>
      </c>
      <c r="N592" s="679">
        <f t="shared" ca="1" si="39"/>
        <v>103138.32606270688</v>
      </c>
      <c r="O592" s="679">
        <f t="shared" ca="1" si="39"/>
        <v>67123.458216900981</v>
      </c>
      <c r="P592" s="679">
        <f t="shared" ca="1" si="39"/>
        <v>36014.867845805893</v>
      </c>
      <c r="Q592" s="679">
        <f t="shared" ca="1" si="39"/>
        <v>0</v>
      </c>
      <c r="R592" s="679">
        <f t="shared" ca="1" si="39"/>
        <v>0</v>
      </c>
      <c r="S592" t="str">
        <f t="shared" si="40"/>
        <v>ASR_COMP</v>
      </c>
      <c r="T592" s="957">
        <f t="shared" si="41"/>
        <v>44682</v>
      </c>
      <c r="U592" t="str">
        <f t="shared" si="42"/>
        <v>Unaudited</v>
      </c>
    </row>
    <row r="593" spans="1:21" x14ac:dyDescent="0.25">
      <c r="A593" t="s">
        <v>440</v>
      </c>
      <c r="B593" t="s">
        <v>1388</v>
      </c>
      <c r="C593" t="s">
        <v>1389</v>
      </c>
      <c r="D593" s="15">
        <v>1900</v>
      </c>
      <c r="E593" s="121">
        <v>1</v>
      </c>
      <c r="F593" t="s">
        <v>443</v>
      </c>
      <c r="G593" s="121">
        <v>274</v>
      </c>
      <c r="H593" t="s">
        <v>384</v>
      </c>
      <c r="I593" t="s">
        <v>491</v>
      </c>
      <c r="J593" t="s">
        <v>453</v>
      </c>
      <c r="K593" t="s">
        <v>438</v>
      </c>
      <c r="L593" s="756" t="s">
        <v>218</v>
      </c>
      <c r="M593" t="s">
        <v>28</v>
      </c>
      <c r="N593" s="679">
        <f t="shared" ca="1" si="39"/>
        <v>19752.84918226855</v>
      </c>
      <c r="O593" s="679">
        <f t="shared" ca="1" si="39"/>
        <v>12855.352586822388</v>
      </c>
      <c r="P593" s="679">
        <f t="shared" ca="1" si="39"/>
        <v>6897.4965954461613</v>
      </c>
      <c r="Q593" s="679">
        <f t="shared" ca="1" si="39"/>
        <v>0</v>
      </c>
      <c r="R593" s="679">
        <f t="shared" ca="1" si="39"/>
        <v>0</v>
      </c>
      <c r="S593" t="str">
        <f t="shared" si="40"/>
        <v>ASR_COMP</v>
      </c>
      <c r="T593" s="957">
        <f t="shared" si="41"/>
        <v>44682</v>
      </c>
      <c r="U593" t="str">
        <f t="shared" si="42"/>
        <v>Unaudited</v>
      </c>
    </row>
    <row r="594" spans="1:21" x14ac:dyDescent="0.25">
      <c r="A594" t="s">
        <v>440</v>
      </c>
      <c r="B594" t="s">
        <v>1388</v>
      </c>
      <c r="C594" t="s">
        <v>1389</v>
      </c>
      <c r="D594" s="15">
        <v>1900</v>
      </c>
      <c r="E594" s="121">
        <v>1</v>
      </c>
      <c r="F594" t="s">
        <v>443</v>
      </c>
      <c r="G594" s="121">
        <v>274</v>
      </c>
      <c r="H594" t="s">
        <v>384</v>
      </c>
      <c r="I594" t="s">
        <v>491</v>
      </c>
      <c r="J594" t="s">
        <v>439</v>
      </c>
      <c r="K594" t="s">
        <v>439</v>
      </c>
      <c r="L594" s="756" t="s">
        <v>84</v>
      </c>
      <c r="M594" t="s">
        <v>330</v>
      </c>
      <c r="N594" s="679">
        <f t="shared" ca="1" si="39"/>
        <v>0</v>
      </c>
      <c r="O594" s="679">
        <f t="shared" ca="1" si="39"/>
        <v>0</v>
      </c>
      <c r="P594" s="679">
        <f t="shared" ca="1" si="39"/>
        <v>0</v>
      </c>
      <c r="Q594" s="679">
        <f t="shared" ca="1" si="39"/>
        <v>0</v>
      </c>
      <c r="R594" s="679">
        <f t="shared" ca="1" si="39"/>
        <v>0</v>
      </c>
      <c r="S594" t="str">
        <f t="shared" si="40"/>
        <v>ASR_COMP</v>
      </c>
      <c r="T594" s="957">
        <f t="shared" si="41"/>
        <v>44682</v>
      </c>
      <c r="U594" t="str">
        <f t="shared" si="42"/>
        <v>Unaudited</v>
      </c>
    </row>
    <row r="595" spans="1:21" x14ac:dyDescent="0.25">
      <c r="A595" t="s">
        <v>440</v>
      </c>
      <c r="B595" t="s">
        <v>1388</v>
      </c>
      <c r="C595" t="s">
        <v>1389</v>
      </c>
      <c r="D595" s="15">
        <v>1900</v>
      </c>
      <c r="E595" s="121">
        <v>1</v>
      </c>
      <c r="F595" t="s">
        <v>443</v>
      </c>
      <c r="G595" s="121">
        <v>274</v>
      </c>
      <c r="H595" t="s">
        <v>384</v>
      </c>
      <c r="I595" t="s">
        <v>491</v>
      </c>
      <c r="J595" t="s">
        <v>439</v>
      </c>
      <c r="K595" t="s">
        <v>439</v>
      </c>
      <c r="L595" s="756" t="s">
        <v>85</v>
      </c>
      <c r="M595" t="s">
        <v>328</v>
      </c>
      <c r="N595" s="679">
        <f t="shared" ca="1" si="39"/>
        <v>0</v>
      </c>
      <c r="O595" s="679">
        <f t="shared" ca="1" si="39"/>
        <v>0</v>
      </c>
      <c r="P595" s="679">
        <f t="shared" ca="1" si="39"/>
        <v>0</v>
      </c>
      <c r="Q595" s="679">
        <f t="shared" ca="1" si="39"/>
        <v>0</v>
      </c>
      <c r="R595" s="679">
        <f t="shared" ca="1" si="39"/>
        <v>0</v>
      </c>
      <c r="S595" t="str">
        <f t="shared" si="40"/>
        <v>ASR_COMP</v>
      </c>
      <c r="T595" s="957">
        <f t="shared" si="41"/>
        <v>44682</v>
      </c>
      <c r="U595" t="str">
        <f t="shared" si="42"/>
        <v>Unaudited</v>
      </c>
    </row>
    <row r="596" spans="1:21" x14ac:dyDescent="0.25">
      <c r="A596" t="s">
        <v>440</v>
      </c>
      <c r="B596" t="s">
        <v>1388</v>
      </c>
      <c r="C596" t="s">
        <v>1389</v>
      </c>
      <c r="D596" s="15">
        <v>1900</v>
      </c>
      <c r="E596" s="121">
        <v>1</v>
      </c>
      <c r="F596" t="s">
        <v>443</v>
      </c>
      <c r="G596" s="121">
        <v>274</v>
      </c>
      <c r="H596" t="s">
        <v>384</v>
      </c>
      <c r="I596" t="s">
        <v>491</v>
      </c>
      <c r="J596" t="s">
        <v>439</v>
      </c>
      <c r="K596" t="s">
        <v>439</v>
      </c>
      <c r="L596" s="756" t="s">
        <v>86</v>
      </c>
      <c r="M596" t="s">
        <v>497</v>
      </c>
      <c r="N596" s="679">
        <f t="shared" ca="1" si="39"/>
        <v>0</v>
      </c>
      <c r="O596" s="679">
        <f t="shared" ca="1" si="39"/>
        <v>0</v>
      </c>
      <c r="P596" s="679">
        <f t="shared" ca="1" si="39"/>
        <v>0</v>
      </c>
      <c r="Q596" s="679">
        <f t="shared" ca="1" si="39"/>
        <v>0</v>
      </c>
      <c r="R596" s="679">
        <f t="shared" ca="1" si="39"/>
        <v>0</v>
      </c>
      <c r="S596" t="str">
        <f t="shared" si="40"/>
        <v>ASR_COMP</v>
      </c>
      <c r="T596" s="957">
        <f t="shared" si="41"/>
        <v>44682</v>
      </c>
      <c r="U596" t="str">
        <f t="shared" si="42"/>
        <v>Unaudited</v>
      </c>
    </row>
    <row r="597" spans="1:21" x14ac:dyDescent="0.25">
      <c r="A597" t="s">
        <v>440</v>
      </c>
      <c r="B597" t="s">
        <v>1388</v>
      </c>
      <c r="C597" t="s">
        <v>1389</v>
      </c>
      <c r="D597" s="15">
        <v>1900</v>
      </c>
      <c r="E597" s="121">
        <v>1</v>
      </c>
      <c r="F597" t="s">
        <v>443</v>
      </c>
      <c r="G597" s="121">
        <v>274</v>
      </c>
      <c r="H597" t="s">
        <v>384</v>
      </c>
      <c r="I597" t="s">
        <v>491</v>
      </c>
      <c r="J597" t="s">
        <v>439</v>
      </c>
      <c r="K597" t="s">
        <v>439</v>
      </c>
      <c r="L597" s="756" t="s">
        <v>87</v>
      </c>
      <c r="M597" t="s">
        <v>498</v>
      </c>
      <c r="N597" s="679">
        <f t="shared" ca="1" si="39"/>
        <v>0</v>
      </c>
      <c r="O597" s="679">
        <f t="shared" ca="1" si="39"/>
        <v>0</v>
      </c>
      <c r="P597" s="679">
        <f t="shared" ca="1" si="39"/>
        <v>0</v>
      </c>
      <c r="Q597" s="679">
        <f t="shared" ca="1" si="39"/>
        <v>0</v>
      </c>
      <c r="R597" s="679">
        <f t="shared" ca="1" si="39"/>
        <v>0</v>
      </c>
      <c r="S597" t="str">
        <f t="shared" si="40"/>
        <v>ASR_COMP</v>
      </c>
      <c r="T597" s="957">
        <f t="shared" si="41"/>
        <v>44682</v>
      </c>
      <c r="U597" t="str">
        <f t="shared" si="42"/>
        <v>Unaudited</v>
      </c>
    </row>
    <row r="598" spans="1:21" x14ac:dyDescent="0.25">
      <c r="A598" t="s">
        <v>440</v>
      </c>
      <c r="B598" t="s">
        <v>1388</v>
      </c>
      <c r="C598" t="s">
        <v>1389</v>
      </c>
      <c r="D598" s="15">
        <v>1900</v>
      </c>
      <c r="E598" s="121">
        <v>1</v>
      </c>
      <c r="F598" t="s">
        <v>443</v>
      </c>
      <c r="G598" s="121">
        <v>274</v>
      </c>
      <c r="H598" t="s">
        <v>384</v>
      </c>
      <c r="I598" t="s">
        <v>491</v>
      </c>
      <c r="J598" t="s">
        <v>439</v>
      </c>
      <c r="K598" t="s">
        <v>439</v>
      </c>
      <c r="L598" s="756" t="s">
        <v>216</v>
      </c>
      <c r="M598" t="s">
        <v>499</v>
      </c>
      <c r="N598" s="679">
        <f t="shared" ca="1" si="39"/>
        <v>0</v>
      </c>
      <c r="O598" s="679">
        <f t="shared" ca="1" si="39"/>
        <v>0</v>
      </c>
      <c r="P598" s="679">
        <f t="shared" ca="1" si="39"/>
        <v>0</v>
      </c>
      <c r="Q598" s="679">
        <f t="shared" ca="1" si="39"/>
        <v>0</v>
      </c>
      <c r="R598" s="679">
        <f t="shared" ca="1" si="39"/>
        <v>0</v>
      </c>
      <c r="S598" t="str">
        <f t="shared" si="40"/>
        <v>ASR_COMP</v>
      </c>
      <c r="T598" s="957">
        <f t="shared" si="41"/>
        <v>44682</v>
      </c>
      <c r="U598" t="str">
        <f t="shared" si="42"/>
        <v>Unaudited</v>
      </c>
    </row>
    <row r="599" spans="1:21" x14ac:dyDescent="0.25">
      <c r="A599" t="s">
        <v>440</v>
      </c>
      <c r="B599" t="s">
        <v>1388</v>
      </c>
      <c r="C599" t="s">
        <v>1389</v>
      </c>
      <c r="D599" s="15">
        <v>1900</v>
      </c>
      <c r="E599" s="121">
        <v>1</v>
      </c>
      <c r="F599" t="s">
        <v>443</v>
      </c>
      <c r="G599" s="121">
        <v>274</v>
      </c>
      <c r="H599" t="s">
        <v>384</v>
      </c>
      <c r="I599" t="s">
        <v>492</v>
      </c>
      <c r="J599" t="s">
        <v>26</v>
      </c>
      <c r="K599" t="s">
        <v>26</v>
      </c>
      <c r="L599" s="756" t="s">
        <v>207</v>
      </c>
      <c r="M599" t="s">
        <v>26</v>
      </c>
      <c r="N599" s="679">
        <f t="shared" ca="1" si="39"/>
        <v>-869717.22593038937</v>
      </c>
      <c r="O599" s="679">
        <f t="shared" ca="1" si="39"/>
        <v>0</v>
      </c>
      <c r="P599" s="679">
        <f t="shared" ca="1" si="39"/>
        <v>0</v>
      </c>
      <c r="Q599" s="679">
        <f t="shared" ca="1" si="39"/>
        <v>0</v>
      </c>
      <c r="R599" s="679">
        <f t="shared" ca="1" si="39"/>
        <v>0</v>
      </c>
      <c r="S599" t="str">
        <f t="shared" si="40"/>
        <v>ASR_COMP</v>
      </c>
      <c r="T599" s="957">
        <f t="shared" si="41"/>
        <v>44682</v>
      </c>
      <c r="U599" t="str">
        <f t="shared" si="42"/>
        <v>Unaudited</v>
      </c>
    </row>
    <row r="600" spans="1:21" x14ac:dyDescent="0.25">
      <c r="A600" t="s">
        <v>440</v>
      </c>
      <c r="B600" t="s">
        <v>1388</v>
      </c>
      <c r="C600" t="s">
        <v>1389</v>
      </c>
      <c r="D600" s="15">
        <v>1900</v>
      </c>
      <c r="E600" s="121">
        <v>1</v>
      </c>
      <c r="F600" t="s">
        <v>444</v>
      </c>
      <c r="G600" s="121">
        <v>366</v>
      </c>
      <c r="H600" t="s">
        <v>384</v>
      </c>
      <c r="I600" t="s">
        <v>435</v>
      </c>
      <c r="J600" t="s">
        <v>435</v>
      </c>
      <c r="K600" t="s">
        <v>435</v>
      </c>
      <c r="M600" t="s">
        <v>435</v>
      </c>
      <c r="N600" s="679">
        <f t="shared" ca="1" si="39"/>
        <v>4568</v>
      </c>
      <c r="O600" s="679">
        <f t="shared" ca="1" si="39"/>
        <v>2532.3369065849924</v>
      </c>
      <c r="P600" s="679">
        <f t="shared" ca="1" si="39"/>
        <v>2035.6630934150078</v>
      </c>
      <c r="Q600" s="679">
        <f t="shared" ca="1" si="39"/>
        <v>0</v>
      </c>
      <c r="R600" s="679">
        <f t="shared" ca="1" si="39"/>
        <v>0</v>
      </c>
      <c r="S600" t="str">
        <f t="shared" si="40"/>
        <v>ASR_COMP</v>
      </c>
      <c r="T600" s="957">
        <f t="shared" si="41"/>
        <v>44682</v>
      </c>
      <c r="U600" t="str">
        <f t="shared" si="42"/>
        <v>Unaudited</v>
      </c>
    </row>
    <row r="601" spans="1:21" x14ac:dyDescent="0.25">
      <c r="A601" t="s">
        <v>440</v>
      </c>
      <c r="B601" t="s">
        <v>1388</v>
      </c>
      <c r="C601" t="s">
        <v>1389</v>
      </c>
      <c r="D601" s="15">
        <v>1900</v>
      </c>
      <c r="E601" s="121">
        <v>1</v>
      </c>
      <c r="F601" t="s">
        <v>444</v>
      </c>
      <c r="G601" s="121">
        <v>366</v>
      </c>
      <c r="H601" t="s">
        <v>384</v>
      </c>
      <c r="I601" t="s">
        <v>490</v>
      </c>
      <c r="J601" t="s">
        <v>12</v>
      </c>
      <c r="K601" t="s">
        <v>12</v>
      </c>
      <c r="L601" s="756">
        <v>1.1000000000000001</v>
      </c>
      <c r="M601" t="s">
        <v>12</v>
      </c>
      <c r="N601" s="679">
        <f t="shared" ca="1" si="39"/>
        <v>20022641.689375002</v>
      </c>
      <c r="O601" s="679">
        <f t="shared" ca="1" si="39"/>
        <v>0</v>
      </c>
      <c r="P601" s="679">
        <f t="shared" ca="1" si="39"/>
        <v>0</v>
      </c>
      <c r="Q601" s="679">
        <f t="shared" ca="1" si="39"/>
        <v>0</v>
      </c>
      <c r="R601" s="679">
        <f t="shared" ca="1" si="39"/>
        <v>0</v>
      </c>
      <c r="S601" t="str">
        <f t="shared" si="40"/>
        <v>ASR_COMP</v>
      </c>
      <c r="T601" s="957">
        <f t="shared" si="41"/>
        <v>44682</v>
      </c>
      <c r="U601" t="str">
        <f t="shared" si="42"/>
        <v>Unaudited</v>
      </c>
    </row>
    <row r="602" spans="1:21" x14ac:dyDescent="0.25">
      <c r="A602" t="s">
        <v>440</v>
      </c>
      <c r="B602" t="s">
        <v>1388</v>
      </c>
      <c r="C602" t="s">
        <v>1389</v>
      </c>
      <c r="D602" s="15">
        <v>1900</v>
      </c>
      <c r="E602" s="121">
        <v>1</v>
      </c>
      <c r="F602" t="s">
        <v>444</v>
      </c>
      <c r="G602" s="121">
        <v>366</v>
      </c>
      <c r="H602" t="s">
        <v>384</v>
      </c>
      <c r="I602" t="s">
        <v>490</v>
      </c>
      <c r="J602" t="s">
        <v>12</v>
      </c>
      <c r="K602" t="s">
        <v>225</v>
      </c>
      <c r="L602" s="756">
        <v>1.2</v>
      </c>
      <c r="M602" t="s">
        <v>225</v>
      </c>
      <c r="N602" s="679">
        <f t="shared" ca="1" si="39"/>
        <v>0</v>
      </c>
      <c r="O602" s="679">
        <f t="shared" ca="1" si="39"/>
        <v>0</v>
      </c>
      <c r="P602" s="679">
        <f t="shared" ca="1" si="39"/>
        <v>0</v>
      </c>
      <c r="Q602" s="679">
        <f t="shared" ca="1" si="39"/>
        <v>0</v>
      </c>
      <c r="R602" s="679">
        <f t="shared" ca="1" si="39"/>
        <v>0</v>
      </c>
      <c r="S602" t="str">
        <f t="shared" si="40"/>
        <v>ASR_COMP</v>
      </c>
      <c r="T602" s="957">
        <f t="shared" si="41"/>
        <v>44682</v>
      </c>
      <c r="U602" t="str">
        <f t="shared" si="42"/>
        <v>Unaudited</v>
      </c>
    </row>
    <row r="603" spans="1:21" x14ac:dyDescent="0.25">
      <c r="A603" t="s">
        <v>440</v>
      </c>
      <c r="B603" t="s">
        <v>1388</v>
      </c>
      <c r="C603" t="s">
        <v>1389</v>
      </c>
      <c r="D603" s="15">
        <v>1900</v>
      </c>
      <c r="E603" s="121">
        <v>1</v>
      </c>
      <c r="F603" t="s">
        <v>444</v>
      </c>
      <c r="G603" s="121">
        <v>366</v>
      </c>
      <c r="H603" t="s">
        <v>384</v>
      </c>
      <c r="I603" t="s">
        <v>490</v>
      </c>
      <c r="J603" t="s">
        <v>12</v>
      </c>
      <c r="K603" t="s">
        <v>1326</v>
      </c>
      <c r="L603" s="756" t="s">
        <v>1322</v>
      </c>
      <c r="M603" t="s">
        <v>1326</v>
      </c>
      <c r="N603" s="679">
        <f t="shared" ca="1" si="39"/>
        <v>155555.46</v>
      </c>
      <c r="O603" s="679">
        <f t="shared" ca="1" si="39"/>
        <v>0</v>
      </c>
      <c r="P603" s="679">
        <f t="shared" ca="1" si="39"/>
        <v>0</v>
      </c>
      <c r="Q603" s="679">
        <f t="shared" ca="1" si="39"/>
        <v>0</v>
      </c>
      <c r="R603" s="679">
        <f t="shared" ca="1" si="39"/>
        <v>0</v>
      </c>
      <c r="S603" t="str">
        <f t="shared" si="40"/>
        <v>ASR_COMP</v>
      </c>
      <c r="T603" s="957">
        <f t="shared" si="41"/>
        <v>44682</v>
      </c>
      <c r="U603" t="str">
        <f t="shared" si="42"/>
        <v>Unaudited</v>
      </c>
    </row>
    <row r="604" spans="1:21" x14ac:dyDescent="0.25">
      <c r="A604" t="s">
        <v>440</v>
      </c>
      <c r="B604" t="s">
        <v>1388</v>
      </c>
      <c r="C604" t="s">
        <v>1389</v>
      </c>
      <c r="D604" s="15">
        <v>1900</v>
      </c>
      <c r="E604" s="121">
        <v>1</v>
      </c>
      <c r="F604" t="s">
        <v>444</v>
      </c>
      <c r="G604" s="121">
        <v>366</v>
      </c>
      <c r="H604" t="s">
        <v>384</v>
      </c>
      <c r="I604" t="s">
        <v>490</v>
      </c>
      <c r="J604" t="s">
        <v>12</v>
      </c>
      <c r="K604" t="s">
        <v>1328</v>
      </c>
      <c r="L604" s="756" t="s">
        <v>1327</v>
      </c>
      <c r="M604" t="s">
        <v>1328</v>
      </c>
      <c r="N604" s="679">
        <f t="shared" ca="1" si="39"/>
        <v>-54969.543507474096</v>
      </c>
      <c r="O604" s="679">
        <f t="shared" ca="1" si="39"/>
        <v>0</v>
      </c>
      <c r="P604" s="679">
        <f t="shared" ca="1" si="39"/>
        <v>0</v>
      </c>
      <c r="Q604" s="679">
        <f t="shared" ca="1" si="39"/>
        <v>0</v>
      </c>
      <c r="R604" s="679">
        <f t="shared" ca="1" si="39"/>
        <v>0</v>
      </c>
      <c r="S604" t="str">
        <f t="shared" si="40"/>
        <v>ASR_COMP</v>
      </c>
      <c r="T604" s="957">
        <f t="shared" si="41"/>
        <v>44682</v>
      </c>
      <c r="U604" t="str">
        <f t="shared" si="42"/>
        <v>Unaudited</v>
      </c>
    </row>
    <row r="605" spans="1:21" x14ac:dyDescent="0.25">
      <c r="A605" t="s">
        <v>440</v>
      </c>
      <c r="B605" t="s">
        <v>1388</v>
      </c>
      <c r="C605" t="s">
        <v>1389</v>
      </c>
      <c r="D605" s="15">
        <v>1900</v>
      </c>
      <c r="E605" s="121">
        <v>1</v>
      </c>
      <c r="F605" t="s">
        <v>444</v>
      </c>
      <c r="G605" s="121">
        <v>366</v>
      </c>
      <c r="H605" t="s">
        <v>384</v>
      </c>
      <c r="I605" t="s">
        <v>490</v>
      </c>
      <c r="J605" t="s">
        <v>13</v>
      </c>
      <c r="K605" t="s">
        <v>13</v>
      </c>
      <c r="L605" s="756" t="s">
        <v>63</v>
      </c>
      <c r="M605" t="s">
        <v>13</v>
      </c>
      <c r="N605" s="679">
        <f t="shared" ca="1" si="39"/>
        <v>0</v>
      </c>
      <c r="O605" s="679">
        <f t="shared" ca="1" si="39"/>
        <v>0</v>
      </c>
      <c r="P605" s="679">
        <f t="shared" ca="1" si="39"/>
        <v>0</v>
      </c>
      <c r="Q605" s="679">
        <f t="shared" ca="1" si="39"/>
        <v>0</v>
      </c>
      <c r="R605" s="679">
        <f t="shared" ca="1" si="39"/>
        <v>0</v>
      </c>
      <c r="S605" t="str">
        <f t="shared" si="40"/>
        <v>ASR_COMP</v>
      </c>
      <c r="T605" s="957">
        <f t="shared" si="41"/>
        <v>44682</v>
      </c>
      <c r="U605" t="str">
        <f t="shared" si="42"/>
        <v>Unaudited</v>
      </c>
    </row>
    <row r="606" spans="1:21" x14ac:dyDescent="0.25">
      <c r="A606" t="s">
        <v>440</v>
      </c>
      <c r="B606" t="s">
        <v>1388</v>
      </c>
      <c r="C606" t="s">
        <v>1389</v>
      </c>
      <c r="D606" s="15">
        <v>1900</v>
      </c>
      <c r="E606" s="121">
        <v>1</v>
      </c>
      <c r="F606" t="s">
        <v>444</v>
      </c>
      <c r="G606" s="121">
        <v>366</v>
      </c>
      <c r="H606" t="s">
        <v>384</v>
      </c>
      <c r="I606" t="s">
        <v>491</v>
      </c>
      <c r="J606" t="s">
        <v>436</v>
      </c>
      <c r="K606" t="s">
        <v>799</v>
      </c>
      <c r="L606" s="756">
        <v>2.1</v>
      </c>
      <c r="M606" t="s">
        <v>734</v>
      </c>
      <c r="N606" s="679">
        <f t="shared" ca="1" si="39"/>
        <v>61170</v>
      </c>
      <c r="O606" s="679">
        <f t="shared" ca="1" si="39"/>
        <v>58536</v>
      </c>
      <c r="P606" s="679">
        <f t="shared" ca="1" si="39"/>
        <v>2634</v>
      </c>
      <c r="Q606" s="679">
        <f t="shared" ca="1" si="39"/>
        <v>0</v>
      </c>
      <c r="R606" s="679">
        <f t="shared" ca="1" si="39"/>
        <v>0</v>
      </c>
      <c r="S606" t="str">
        <f t="shared" si="40"/>
        <v>ASR_COMP</v>
      </c>
      <c r="T606" s="957">
        <f t="shared" si="41"/>
        <v>44682</v>
      </c>
      <c r="U606" t="str">
        <f t="shared" si="42"/>
        <v>Unaudited</v>
      </c>
    </row>
    <row r="607" spans="1:21" x14ac:dyDescent="0.25">
      <c r="A607" t="s">
        <v>440</v>
      </c>
      <c r="B607" t="s">
        <v>1388</v>
      </c>
      <c r="C607" t="s">
        <v>1389</v>
      </c>
      <c r="D607" s="15">
        <v>1900</v>
      </c>
      <c r="E607" s="121">
        <v>1</v>
      </c>
      <c r="F607" t="s">
        <v>444</v>
      </c>
      <c r="G607" s="121">
        <v>366</v>
      </c>
      <c r="H607" t="s">
        <v>384</v>
      </c>
      <c r="I607" t="s">
        <v>491</v>
      </c>
      <c r="J607" t="s">
        <v>436</v>
      </c>
      <c r="K607" t="s">
        <v>799</v>
      </c>
      <c r="L607" s="756">
        <v>2.2000000000000002</v>
      </c>
      <c r="M607" t="s">
        <v>735</v>
      </c>
      <c r="N607" s="679">
        <f t="shared" ca="1" si="39"/>
        <v>285</v>
      </c>
      <c r="O607" s="679">
        <f t="shared" ca="1" si="39"/>
        <v>254</v>
      </c>
      <c r="P607" s="679">
        <f t="shared" ca="1" si="39"/>
        <v>31</v>
      </c>
      <c r="Q607" s="679">
        <f t="shared" ca="1" si="39"/>
        <v>0</v>
      </c>
      <c r="R607" s="679">
        <f t="shared" ca="1" si="39"/>
        <v>0</v>
      </c>
      <c r="S607" t="str">
        <f t="shared" si="40"/>
        <v>ASR_COMP</v>
      </c>
      <c r="T607" s="957">
        <f t="shared" si="41"/>
        <v>44682</v>
      </c>
      <c r="U607" t="str">
        <f t="shared" si="42"/>
        <v>Unaudited</v>
      </c>
    </row>
    <row r="608" spans="1:21" x14ac:dyDescent="0.25">
      <c r="A608" t="s">
        <v>440</v>
      </c>
      <c r="B608" t="s">
        <v>1388</v>
      </c>
      <c r="C608" t="s">
        <v>1389</v>
      </c>
      <c r="D608" s="15">
        <v>1900</v>
      </c>
      <c r="E608" s="121">
        <v>1</v>
      </c>
      <c r="F608" t="s">
        <v>444</v>
      </c>
      <c r="G608" s="121">
        <v>366</v>
      </c>
      <c r="H608" t="s">
        <v>384</v>
      </c>
      <c r="I608" t="s">
        <v>491</v>
      </c>
      <c r="J608" t="s">
        <v>436</v>
      </c>
      <c r="K608" t="s">
        <v>799</v>
      </c>
      <c r="L608" s="756">
        <v>2.2999999999999998</v>
      </c>
      <c r="M608" t="s">
        <v>736</v>
      </c>
      <c r="N608" s="679">
        <f t="shared" ca="1" si="39"/>
        <v>13566322.933305046</v>
      </c>
      <c r="O608" s="679">
        <f t="shared" ca="1" si="39"/>
        <v>12961493.563790647</v>
      </c>
      <c r="P608" s="679">
        <f t="shared" ca="1" si="39"/>
        <v>604829.36951439874</v>
      </c>
      <c r="Q608" s="679">
        <f t="shared" ca="1" si="39"/>
        <v>0</v>
      </c>
      <c r="R608" s="679">
        <f t="shared" ca="1" si="39"/>
        <v>0</v>
      </c>
      <c r="S608" t="str">
        <f t="shared" si="40"/>
        <v>ASR_COMP</v>
      </c>
      <c r="T608" s="957">
        <f t="shared" si="41"/>
        <v>44682</v>
      </c>
      <c r="U608" t="str">
        <f t="shared" si="42"/>
        <v>Unaudited</v>
      </c>
    </row>
    <row r="609" spans="1:21" x14ac:dyDescent="0.25">
      <c r="A609" t="s">
        <v>440</v>
      </c>
      <c r="B609" t="s">
        <v>1388</v>
      </c>
      <c r="C609" t="s">
        <v>1389</v>
      </c>
      <c r="D609" s="15">
        <v>1900</v>
      </c>
      <c r="E609" s="121">
        <v>1</v>
      </c>
      <c r="F609" t="s">
        <v>444</v>
      </c>
      <c r="G609" s="121">
        <v>366</v>
      </c>
      <c r="H609" t="s">
        <v>384</v>
      </c>
      <c r="I609" t="s">
        <v>491</v>
      </c>
      <c r="J609" t="s">
        <v>436</v>
      </c>
      <c r="K609" t="s">
        <v>799</v>
      </c>
      <c r="L609" s="756">
        <v>2.4</v>
      </c>
      <c r="M609" t="s">
        <v>737</v>
      </c>
      <c r="N609" s="679">
        <f t="shared" ca="1" si="39"/>
        <v>57592.872315600471</v>
      </c>
      <c r="O609" s="679">
        <f t="shared" ca="1" si="39"/>
        <v>54981.940364023045</v>
      </c>
      <c r="P609" s="679">
        <f t="shared" ca="1" si="39"/>
        <v>2610.9319515774241</v>
      </c>
      <c r="Q609" s="679">
        <f t="shared" ca="1" si="39"/>
        <v>0</v>
      </c>
      <c r="R609" s="679">
        <f t="shared" ca="1" si="39"/>
        <v>0</v>
      </c>
      <c r="S609" t="str">
        <f t="shared" si="40"/>
        <v>ASR_COMP</v>
      </c>
      <c r="T609" s="957">
        <f t="shared" si="41"/>
        <v>44682</v>
      </c>
      <c r="U609" t="str">
        <f t="shared" si="42"/>
        <v>Unaudited</v>
      </c>
    </row>
    <row r="610" spans="1:21" x14ac:dyDescent="0.25">
      <c r="A610" t="s">
        <v>440</v>
      </c>
      <c r="B610" t="s">
        <v>1388</v>
      </c>
      <c r="C610" t="s">
        <v>1389</v>
      </c>
      <c r="D610" s="15">
        <v>1900</v>
      </c>
      <c r="E610" s="121">
        <v>1</v>
      </c>
      <c r="F610" t="s">
        <v>444</v>
      </c>
      <c r="G610" s="121">
        <v>366</v>
      </c>
      <c r="H610" t="s">
        <v>384</v>
      </c>
      <c r="I610" t="s">
        <v>491</v>
      </c>
      <c r="J610" t="s">
        <v>436</v>
      </c>
      <c r="K610" t="s">
        <v>799</v>
      </c>
      <c r="L610" s="756">
        <v>2.5</v>
      </c>
      <c r="M610" t="s">
        <v>779</v>
      </c>
      <c r="N610" s="679">
        <f t="shared" ca="1" si="39"/>
        <v>3276</v>
      </c>
      <c r="O610" s="679">
        <f t="shared" ca="1" si="39"/>
        <v>3276</v>
      </c>
      <c r="P610" s="679">
        <f t="shared" ca="1" si="39"/>
        <v>0</v>
      </c>
      <c r="Q610" s="679">
        <f t="shared" ca="1" si="39"/>
        <v>0</v>
      </c>
      <c r="R610" s="679">
        <f t="shared" ca="1" si="39"/>
        <v>0</v>
      </c>
      <c r="S610" t="str">
        <f t="shared" si="40"/>
        <v>ASR_COMP</v>
      </c>
      <c r="T610" s="957">
        <f t="shared" si="41"/>
        <v>44682</v>
      </c>
      <c r="U610" t="str">
        <f t="shared" si="42"/>
        <v>Unaudited</v>
      </c>
    </row>
    <row r="611" spans="1:21" x14ac:dyDescent="0.25">
      <c r="A611" t="s">
        <v>440</v>
      </c>
      <c r="B611" t="s">
        <v>1388</v>
      </c>
      <c r="C611" t="s">
        <v>1389</v>
      </c>
      <c r="D611" s="15">
        <v>1900</v>
      </c>
      <c r="E611" s="121">
        <v>1</v>
      </c>
      <c r="F611" t="s">
        <v>444</v>
      </c>
      <c r="G611" s="121">
        <v>366</v>
      </c>
      <c r="H611" t="s">
        <v>384</v>
      </c>
      <c r="I611" t="s">
        <v>491</v>
      </c>
      <c r="J611" t="s">
        <v>436</v>
      </c>
      <c r="K611" t="s">
        <v>799</v>
      </c>
      <c r="L611" s="756">
        <v>2.6</v>
      </c>
      <c r="M611" t="s">
        <v>189</v>
      </c>
      <c r="N611" s="679">
        <f t="shared" ca="1" si="39"/>
        <v>821380.91003504023</v>
      </c>
      <c r="O611" s="679">
        <f t="shared" ca="1" si="39"/>
        <v>656478.36934988119</v>
      </c>
      <c r="P611" s="679">
        <f t="shared" ca="1" si="39"/>
        <v>164902.54068515898</v>
      </c>
      <c r="Q611" s="679">
        <f t="shared" ca="1" si="39"/>
        <v>0</v>
      </c>
      <c r="R611" s="679">
        <f t="shared" ca="1" si="39"/>
        <v>0</v>
      </c>
      <c r="S611" t="str">
        <f t="shared" si="40"/>
        <v>ASR_COMP</v>
      </c>
      <c r="T611" s="957">
        <f t="shared" si="41"/>
        <v>44682</v>
      </c>
      <c r="U611" t="str">
        <f t="shared" si="42"/>
        <v>Unaudited</v>
      </c>
    </row>
    <row r="612" spans="1:21" x14ac:dyDescent="0.25">
      <c r="A612" t="s">
        <v>440</v>
      </c>
      <c r="B612" t="s">
        <v>1388</v>
      </c>
      <c r="C612" t="s">
        <v>1389</v>
      </c>
      <c r="D612" s="15">
        <v>1900</v>
      </c>
      <c r="E612" s="121">
        <v>1</v>
      </c>
      <c r="F612" t="s">
        <v>444</v>
      </c>
      <c r="G612" s="121">
        <v>366</v>
      </c>
      <c r="H612" t="s">
        <v>384</v>
      </c>
      <c r="I612" t="s">
        <v>491</v>
      </c>
      <c r="J612" t="s">
        <v>436</v>
      </c>
      <c r="K612" t="s">
        <v>799</v>
      </c>
      <c r="L612" s="756">
        <v>2.7</v>
      </c>
      <c r="M612" t="s">
        <v>800</v>
      </c>
      <c r="N612" s="679">
        <f t="shared" ca="1" si="39"/>
        <v>1082215.5303517589</v>
      </c>
      <c r="O612" s="679">
        <f t="shared" ca="1" si="39"/>
        <v>1024353.0000773825</v>
      </c>
      <c r="P612" s="679">
        <f t="shared" ca="1" si="39"/>
        <v>57862.53027437628</v>
      </c>
      <c r="Q612" s="679">
        <f t="shared" ca="1" si="39"/>
        <v>0</v>
      </c>
      <c r="R612" s="679">
        <f t="shared" ca="1" si="39"/>
        <v>0</v>
      </c>
      <c r="S612" t="str">
        <f t="shared" si="40"/>
        <v>ASR_COMP</v>
      </c>
      <c r="T612" s="957">
        <f t="shared" si="41"/>
        <v>44682</v>
      </c>
      <c r="U612" t="str">
        <f t="shared" si="42"/>
        <v>Unaudited</v>
      </c>
    </row>
    <row r="613" spans="1:21" x14ac:dyDescent="0.25">
      <c r="A613" t="s">
        <v>440</v>
      </c>
      <c r="B613" t="s">
        <v>1388</v>
      </c>
      <c r="C613" t="s">
        <v>1389</v>
      </c>
      <c r="D613" s="15">
        <v>1900</v>
      </c>
      <c r="E613" s="121">
        <v>1</v>
      </c>
      <c r="F613" t="s">
        <v>444</v>
      </c>
      <c r="G613" s="121">
        <v>366</v>
      </c>
      <c r="H613" t="s">
        <v>384</v>
      </c>
      <c r="I613" t="s">
        <v>491</v>
      </c>
      <c r="J613" t="s">
        <v>436</v>
      </c>
      <c r="K613" t="s">
        <v>799</v>
      </c>
      <c r="L613" s="756">
        <v>2.8</v>
      </c>
      <c r="M613" t="s">
        <v>801</v>
      </c>
      <c r="N613" s="679">
        <f t="shared" ca="1" si="39"/>
        <v>0</v>
      </c>
      <c r="O613" s="679">
        <f t="shared" ca="1" si="39"/>
        <v>0</v>
      </c>
      <c r="P613" s="679">
        <f t="shared" ca="1" si="39"/>
        <v>0</v>
      </c>
      <c r="Q613" s="679">
        <f t="shared" ca="1" si="39"/>
        <v>0</v>
      </c>
      <c r="R613" s="679">
        <f t="shared" ca="1" si="39"/>
        <v>0</v>
      </c>
      <c r="S613" t="str">
        <f t="shared" si="40"/>
        <v>ASR_COMP</v>
      </c>
      <c r="T613" s="957">
        <f t="shared" si="41"/>
        <v>44682</v>
      </c>
      <c r="U613" t="str">
        <f t="shared" si="42"/>
        <v>Unaudited</v>
      </c>
    </row>
    <row r="614" spans="1:21" x14ac:dyDescent="0.25">
      <c r="A614" t="s">
        <v>440</v>
      </c>
      <c r="B614" t="s">
        <v>1388</v>
      </c>
      <c r="C614" t="s">
        <v>1389</v>
      </c>
      <c r="D614" s="15">
        <v>1900</v>
      </c>
      <c r="E614" s="121">
        <v>1</v>
      </c>
      <c r="F614" t="s">
        <v>444</v>
      </c>
      <c r="G614" s="121">
        <v>366</v>
      </c>
      <c r="H614" t="s">
        <v>384</v>
      </c>
      <c r="I614" t="s">
        <v>491</v>
      </c>
      <c r="J614" t="s">
        <v>436</v>
      </c>
      <c r="K614" t="s">
        <v>799</v>
      </c>
      <c r="L614" s="756">
        <v>2.9</v>
      </c>
      <c r="M614" t="s">
        <v>782</v>
      </c>
      <c r="N614" s="679">
        <f t="shared" ca="1" si="39"/>
        <v>0</v>
      </c>
      <c r="O614" s="679">
        <f t="shared" ca="1" si="39"/>
        <v>0</v>
      </c>
      <c r="P614" s="679">
        <f t="shared" ca="1" si="39"/>
        <v>0</v>
      </c>
      <c r="Q614" s="679">
        <f t="shared" ca="1" si="39"/>
        <v>0</v>
      </c>
      <c r="R614" s="679">
        <f t="shared" ca="1" si="39"/>
        <v>0</v>
      </c>
      <c r="S614" t="str">
        <f t="shared" si="40"/>
        <v>ASR_COMP</v>
      </c>
      <c r="T614" s="957">
        <f t="shared" si="41"/>
        <v>44682</v>
      </c>
      <c r="U614" t="str">
        <f t="shared" si="42"/>
        <v>Unaudited</v>
      </c>
    </row>
    <row r="615" spans="1:21" x14ac:dyDescent="0.25">
      <c r="A615" t="s">
        <v>440</v>
      </c>
      <c r="B615" t="s">
        <v>1388</v>
      </c>
      <c r="C615" t="s">
        <v>1389</v>
      </c>
      <c r="D615" s="15">
        <v>1900</v>
      </c>
      <c r="E615" s="121">
        <v>1</v>
      </c>
      <c r="F615" t="s">
        <v>444</v>
      </c>
      <c r="G615" s="121">
        <v>366</v>
      </c>
      <c r="H615" t="s">
        <v>384</v>
      </c>
      <c r="I615" t="s">
        <v>491</v>
      </c>
      <c r="J615" t="s">
        <v>436</v>
      </c>
      <c r="K615" t="s">
        <v>226</v>
      </c>
      <c r="L615" s="756">
        <v>2.11</v>
      </c>
      <c r="M615" t="s">
        <v>231</v>
      </c>
      <c r="N615" s="679">
        <f t="shared" ca="1" si="39"/>
        <v>199032.41400348526</v>
      </c>
      <c r="O615" s="679">
        <f t="shared" ca="1" si="39"/>
        <v>22672.827271392154</v>
      </c>
      <c r="P615" s="679">
        <f t="shared" ca="1" si="39"/>
        <v>176359.5867320931</v>
      </c>
      <c r="Q615" s="679">
        <f t="shared" ca="1" si="39"/>
        <v>0</v>
      </c>
      <c r="R615" s="679">
        <f t="shared" ca="1" si="39"/>
        <v>0</v>
      </c>
      <c r="S615" t="str">
        <f t="shared" si="40"/>
        <v>ASR_COMP</v>
      </c>
      <c r="T615" s="957">
        <f t="shared" si="41"/>
        <v>44682</v>
      </c>
      <c r="U615" t="str">
        <f t="shared" si="42"/>
        <v>Unaudited</v>
      </c>
    </row>
    <row r="616" spans="1:21" x14ac:dyDescent="0.25">
      <c r="A616" t="s">
        <v>440</v>
      </c>
      <c r="B616" t="s">
        <v>1388</v>
      </c>
      <c r="C616" t="s">
        <v>1389</v>
      </c>
      <c r="D616" s="15">
        <v>1900</v>
      </c>
      <c r="E616" s="121">
        <v>1</v>
      </c>
      <c r="F616" t="s">
        <v>444</v>
      </c>
      <c r="G616" s="121">
        <v>366</v>
      </c>
      <c r="H616" t="s">
        <v>384</v>
      </c>
      <c r="I616" t="s">
        <v>491</v>
      </c>
      <c r="J616" t="s">
        <v>436</v>
      </c>
      <c r="K616" t="s">
        <v>226</v>
      </c>
      <c r="L616" s="756">
        <v>2.12</v>
      </c>
      <c r="M616" t="s">
        <v>557</v>
      </c>
      <c r="N616" s="679">
        <f t="shared" ca="1" si="39"/>
        <v>1363786.314123088</v>
      </c>
      <c r="O616" s="679">
        <f t="shared" ca="1" si="39"/>
        <v>18299.929800878581</v>
      </c>
      <c r="P616" s="679">
        <f t="shared" ca="1" si="39"/>
        <v>1345486.3843222095</v>
      </c>
      <c r="Q616" s="679">
        <f t="shared" ca="1" si="39"/>
        <v>0</v>
      </c>
      <c r="R616" s="679">
        <f t="shared" ca="1" si="39"/>
        <v>0</v>
      </c>
      <c r="S616" t="str">
        <f t="shared" si="40"/>
        <v>ASR_COMP</v>
      </c>
      <c r="T616" s="957">
        <f t="shared" si="41"/>
        <v>44682</v>
      </c>
      <c r="U616" t="str">
        <f t="shared" si="42"/>
        <v>Unaudited</v>
      </c>
    </row>
    <row r="617" spans="1:21" x14ac:dyDescent="0.25">
      <c r="A617" t="s">
        <v>440</v>
      </c>
      <c r="B617" t="s">
        <v>1388</v>
      </c>
      <c r="C617" t="s">
        <v>1389</v>
      </c>
      <c r="D617" s="15">
        <v>1900</v>
      </c>
      <c r="E617" s="121">
        <v>1</v>
      </c>
      <c r="F617" t="s">
        <v>444</v>
      </c>
      <c r="G617" s="121">
        <v>366</v>
      </c>
      <c r="H617" t="s">
        <v>384</v>
      </c>
      <c r="I617" t="s">
        <v>491</v>
      </c>
      <c r="J617" t="s">
        <v>436</v>
      </c>
      <c r="K617" t="s">
        <v>226</v>
      </c>
      <c r="L617" s="756">
        <v>2.13</v>
      </c>
      <c r="M617" t="s">
        <v>232</v>
      </c>
      <c r="N617" s="679">
        <f t="shared" ca="1" si="39"/>
        <v>152082.14186647194</v>
      </c>
      <c r="O617" s="679">
        <f t="shared" ca="1" si="39"/>
        <v>8642.9216640215018</v>
      </c>
      <c r="P617" s="679">
        <f t="shared" ca="1" si="39"/>
        <v>143439.22020245044</v>
      </c>
      <c r="Q617" s="679">
        <f t="shared" ca="1" si="39"/>
        <v>0</v>
      </c>
      <c r="R617" s="679">
        <f t="shared" ca="1" si="39"/>
        <v>0</v>
      </c>
      <c r="S617" t="str">
        <f t="shared" si="40"/>
        <v>ASR_COMP</v>
      </c>
      <c r="T617" s="957">
        <f t="shared" si="41"/>
        <v>44682</v>
      </c>
      <c r="U617" t="str">
        <f t="shared" si="42"/>
        <v>Unaudited</v>
      </c>
    </row>
    <row r="618" spans="1:21" x14ac:dyDescent="0.25">
      <c r="A618" t="s">
        <v>440</v>
      </c>
      <c r="B618" t="s">
        <v>1388</v>
      </c>
      <c r="C618" t="s">
        <v>1389</v>
      </c>
      <c r="D618" s="15">
        <v>1900</v>
      </c>
      <c r="E618" s="121">
        <v>1</v>
      </c>
      <c r="F618" t="s">
        <v>444</v>
      </c>
      <c r="G618" s="121">
        <v>366</v>
      </c>
      <c r="H618" t="s">
        <v>384</v>
      </c>
      <c r="I618" t="s">
        <v>491</v>
      </c>
      <c r="J618" t="s">
        <v>436</v>
      </c>
      <c r="K618" t="s">
        <v>226</v>
      </c>
      <c r="L618" s="756">
        <v>2.14</v>
      </c>
      <c r="M618" t="s">
        <v>561</v>
      </c>
      <c r="N618" s="679">
        <f t="shared" ca="1" si="39"/>
        <v>99223.166321345838</v>
      </c>
      <c r="O618" s="679">
        <f t="shared" ca="1" si="39"/>
        <v>96455.485067563422</v>
      </c>
      <c r="P618" s="679">
        <f t="shared" ca="1" si="39"/>
        <v>2767.6812537824158</v>
      </c>
      <c r="Q618" s="679">
        <f t="shared" ca="1" si="39"/>
        <v>0</v>
      </c>
      <c r="R618" s="679">
        <f t="shared" ca="1" si="39"/>
        <v>0</v>
      </c>
      <c r="S618" t="str">
        <f t="shared" si="40"/>
        <v>ASR_COMP</v>
      </c>
      <c r="T618" s="957">
        <f t="shared" si="41"/>
        <v>44682</v>
      </c>
      <c r="U618" t="str">
        <f t="shared" si="42"/>
        <v>Unaudited</v>
      </c>
    </row>
    <row r="619" spans="1:21" x14ac:dyDescent="0.25">
      <c r="A619" t="s">
        <v>440</v>
      </c>
      <c r="B619" t="s">
        <v>1388</v>
      </c>
      <c r="C619" t="s">
        <v>1389</v>
      </c>
      <c r="D619" s="15">
        <v>1900</v>
      </c>
      <c r="E619" s="121">
        <v>1</v>
      </c>
      <c r="F619" t="s">
        <v>444</v>
      </c>
      <c r="G619" s="121">
        <v>366</v>
      </c>
      <c r="H619" t="s">
        <v>384</v>
      </c>
      <c r="I619" t="s">
        <v>491</v>
      </c>
      <c r="J619" t="s">
        <v>436</v>
      </c>
      <c r="K619" t="s">
        <v>226</v>
      </c>
      <c r="L619" s="756">
        <v>2.15</v>
      </c>
      <c r="M619" t="s">
        <v>20</v>
      </c>
      <c r="N619" s="679">
        <f t="shared" ca="1" si="39"/>
        <v>99424.964659699603</v>
      </c>
      <c r="O619" s="679">
        <f t="shared" ca="1" si="39"/>
        <v>74393.91420617103</v>
      </c>
      <c r="P619" s="679">
        <f t="shared" ca="1" si="39"/>
        <v>25031.050453528569</v>
      </c>
      <c r="Q619" s="679">
        <f t="shared" ca="1" si="39"/>
        <v>0</v>
      </c>
      <c r="R619" s="679">
        <f t="shared" ca="1" si="39"/>
        <v>0</v>
      </c>
      <c r="S619" t="str">
        <f t="shared" si="40"/>
        <v>ASR_COMP</v>
      </c>
      <c r="T619" s="957">
        <f t="shared" si="41"/>
        <v>44682</v>
      </c>
      <c r="U619" t="str">
        <f t="shared" si="42"/>
        <v>Unaudited</v>
      </c>
    </row>
    <row r="620" spans="1:21" x14ac:dyDescent="0.25">
      <c r="A620" t="s">
        <v>440</v>
      </c>
      <c r="B620" t="s">
        <v>1388</v>
      </c>
      <c r="C620" t="s">
        <v>1389</v>
      </c>
      <c r="D620" s="15">
        <v>1900</v>
      </c>
      <c r="E620" s="121">
        <v>1</v>
      </c>
      <c r="F620" t="s">
        <v>444</v>
      </c>
      <c r="G620" s="121">
        <v>366</v>
      </c>
      <c r="H620" t="s">
        <v>384</v>
      </c>
      <c r="I620" t="s">
        <v>491</v>
      </c>
      <c r="J620" t="s">
        <v>436</v>
      </c>
      <c r="K620" t="s">
        <v>226</v>
      </c>
      <c r="L620" s="756">
        <v>2.16</v>
      </c>
      <c r="M620" t="s">
        <v>802</v>
      </c>
      <c r="N620" s="679">
        <f t="shared" ca="1" si="39"/>
        <v>787329.90556559351</v>
      </c>
      <c r="O620" s="679">
        <f t="shared" ca="1" si="39"/>
        <v>512402.20814731444</v>
      </c>
      <c r="P620" s="679">
        <f t="shared" ca="1" si="39"/>
        <v>274927.69741827907</v>
      </c>
      <c r="Q620" s="679">
        <f t="shared" ca="1" si="39"/>
        <v>0</v>
      </c>
      <c r="R620" s="679">
        <f t="shared" ca="1" si="39"/>
        <v>0</v>
      </c>
      <c r="S620" t="str">
        <f t="shared" si="40"/>
        <v>ASR_COMP</v>
      </c>
      <c r="T620" s="957">
        <f t="shared" si="41"/>
        <v>44682</v>
      </c>
      <c r="U620" t="str">
        <f t="shared" si="42"/>
        <v>Unaudited</v>
      </c>
    </row>
    <row r="621" spans="1:21" x14ac:dyDescent="0.25">
      <c r="A621" t="s">
        <v>440</v>
      </c>
      <c r="B621" t="s">
        <v>1388</v>
      </c>
      <c r="C621" t="s">
        <v>1389</v>
      </c>
      <c r="D621" s="15">
        <v>1900</v>
      </c>
      <c r="E621" s="121">
        <v>1</v>
      </c>
      <c r="F621" t="s">
        <v>444</v>
      </c>
      <c r="G621" s="121">
        <v>366</v>
      </c>
      <c r="H621" t="s">
        <v>384</v>
      </c>
      <c r="I621" t="s">
        <v>491</v>
      </c>
      <c r="J621" t="s">
        <v>436</v>
      </c>
      <c r="K621" t="s">
        <v>226</v>
      </c>
      <c r="L621" s="756">
        <v>2.17</v>
      </c>
      <c r="M621" t="s">
        <v>1055</v>
      </c>
      <c r="N621" s="679">
        <f t="shared" ca="1" si="39"/>
        <v>0</v>
      </c>
      <c r="O621" s="679">
        <f t="shared" ca="1" si="39"/>
        <v>0</v>
      </c>
      <c r="P621" s="679">
        <f t="shared" ca="1" si="39"/>
        <v>0</v>
      </c>
      <c r="Q621" s="679">
        <f t="shared" ca="1" si="39"/>
        <v>0</v>
      </c>
      <c r="R621" s="679">
        <f t="shared" ca="1" si="39"/>
        <v>0</v>
      </c>
      <c r="S621" t="str">
        <f t="shared" si="40"/>
        <v>ASR_COMP</v>
      </c>
      <c r="T621" s="957">
        <f t="shared" si="41"/>
        <v>44682</v>
      </c>
      <c r="U621" t="str">
        <f t="shared" si="42"/>
        <v>Unaudited</v>
      </c>
    </row>
    <row r="622" spans="1:21" x14ac:dyDescent="0.25">
      <c r="A622" t="s">
        <v>440</v>
      </c>
      <c r="B622" t="s">
        <v>1388</v>
      </c>
      <c r="C622" t="s">
        <v>1389</v>
      </c>
      <c r="D622" s="15">
        <v>1900</v>
      </c>
      <c r="E622" s="121">
        <v>1</v>
      </c>
      <c r="F622" t="s">
        <v>444</v>
      </c>
      <c r="G622" s="121">
        <v>366</v>
      </c>
      <c r="H622" t="s">
        <v>384</v>
      </c>
      <c r="I622" t="s">
        <v>491</v>
      </c>
      <c r="J622" t="s">
        <v>436</v>
      </c>
      <c r="K622" t="s">
        <v>226</v>
      </c>
      <c r="L622" s="756">
        <v>2.1800000000000002</v>
      </c>
      <c r="M622" t="s">
        <v>653</v>
      </c>
      <c r="N622" s="679">
        <f t="shared" ca="1" si="39"/>
        <v>374316.47588548361</v>
      </c>
      <c r="O622" s="679">
        <f t="shared" ca="1" si="39"/>
        <v>32358.887194575065</v>
      </c>
      <c r="P622" s="679">
        <f t="shared" ca="1" si="39"/>
        <v>341957.58869090857</v>
      </c>
      <c r="Q622" s="679">
        <f t="shared" ca="1" si="39"/>
        <v>0</v>
      </c>
      <c r="R622" s="679">
        <f t="shared" ca="1" si="39"/>
        <v>0</v>
      </c>
      <c r="S622" t="str">
        <f t="shared" si="40"/>
        <v>ASR_COMP</v>
      </c>
      <c r="T622" s="957">
        <f t="shared" si="41"/>
        <v>44682</v>
      </c>
      <c r="U622" t="str">
        <f t="shared" si="42"/>
        <v>Unaudited</v>
      </c>
    </row>
    <row r="623" spans="1:21" x14ac:dyDescent="0.25">
      <c r="A623" t="s">
        <v>440</v>
      </c>
      <c r="B623" t="s">
        <v>1388</v>
      </c>
      <c r="C623" t="s">
        <v>1389</v>
      </c>
      <c r="D623" s="15">
        <v>1900</v>
      </c>
      <c r="E623" s="121">
        <v>1</v>
      </c>
      <c r="F623" t="s">
        <v>444</v>
      </c>
      <c r="G623" s="121">
        <v>366</v>
      </c>
      <c r="H623" t="s">
        <v>384</v>
      </c>
      <c r="I623" t="s">
        <v>491</v>
      </c>
      <c r="J623" t="s">
        <v>436</v>
      </c>
      <c r="K623" t="s">
        <v>226</v>
      </c>
      <c r="L623" s="756">
        <v>2.19</v>
      </c>
      <c r="M623" t="s">
        <v>221</v>
      </c>
      <c r="N623" s="679">
        <f t="shared" ca="1" si="39"/>
        <v>0</v>
      </c>
      <c r="O623" s="679">
        <f t="shared" ca="1" si="39"/>
        <v>0</v>
      </c>
      <c r="P623" s="679">
        <f t="shared" ca="1" si="39"/>
        <v>0</v>
      </c>
      <c r="Q623" s="679">
        <f t="shared" ca="1" si="39"/>
        <v>0</v>
      </c>
      <c r="R623" s="679">
        <f t="shared" ca="1" si="39"/>
        <v>0</v>
      </c>
      <c r="S623" t="str">
        <f t="shared" si="40"/>
        <v>ASR_COMP</v>
      </c>
      <c r="T623" s="957">
        <f t="shared" si="41"/>
        <v>44682</v>
      </c>
      <c r="U623" t="str">
        <f t="shared" si="42"/>
        <v>Unaudited</v>
      </c>
    </row>
    <row r="624" spans="1:21" x14ac:dyDescent="0.25">
      <c r="A624" t="s">
        <v>440</v>
      </c>
      <c r="B624" t="s">
        <v>1388</v>
      </c>
      <c r="C624" t="s">
        <v>1389</v>
      </c>
      <c r="D624" s="15">
        <v>1900</v>
      </c>
      <c r="E624" s="121">
        <v>1</v>
      </c>
      <c r="F624" t="s">
        <v>444</v>
      </c>
      <c r="G624" s="121">
        <v>366</v>
      </c>
      <c r="H624" t="s">
        <v>384</v>
      </c>
      <c r="I624" t="s">
        <v>491</v>
      </c>
      <c r="J624" t="s">
        <v>436</v>
      </c>
      <c r="K624" t="s">
        <v>226</v>
      </c>
      <c r="L624" s="756" t="s">
        <v>707</v>
      </c>
      <c r="M624" t="s">
        <v>233</v>
      </c>
      <c r="N624" s="679">
        <f t="shared" ca="1" si="39"/>
        <v>179358.823093032</v>
      </c>
      <c r="O624" s="679">
        <f t="shared" ca="1" si="39"/>
        <v>13386.506557343553</v>
      </c>
      <c r="P624" s="679">
        <f t="shared" ca="1" si="39"/>
        <v>165972.31653568844</v>
      </c>
      <c r="Q624" s="679">
        <f t="shared" ca="1" si="39"/>
        <v>0</v>
      </c>
      <c r="R624" s="679">
        <f t="shared" ca="1" si="39"/>
        <v>0</v>
      </c>
      <c r="S624" t="str">
        <f t="shared" si="40"/>
        <v>ASR_COMP</v>
      </c>
      <c r="T624" s="957">
        <f t="shared" si="41"/>
        <v>44682</v>
      </c>
      <c r="U624" t="str">
        <f t="shared" si="42"/>
        <v>Unaudited</v>
      </c>
    </row>
    <row r="625" spans="1:21" x14ac:dyDescent="0.25">
      <c r="A625" t="s">
        <v>440</v>
      </c>
      <c r="B625" t="s">
        <v>1388</v>
      </c>
      <c r="C625" t="s">
        <v>1389</v>
      </c>
      <c r="D625" s="15">
        <v>1900</v>
      </c>
      <c r="E625" s="121">
        <v>1</v>
      </c>
      <c r="F625" t="s">
        <v>444</v>
      </c>
      <c r="G625" s="121">
        <v>366</v>
      </c>
      <c r="H625" t="s">
        <v>384</v>
      </c>
      <c r="I625" t="s">
        <v>491</v>
      </c>
      <c r="J625" t="s">
        <v>436</v>
      </c>
      <c r="K625" t="s">
        <v>226</v>
      </c>
      <c r="L625" s="756">
        <v>2.21</v>
      </c>
      <c r="M625" t="s">
        <v>469</v>
      </c>
      <c r="N625" s="679">
        <f t="shared" ca="1" si="39"/>
        <v>6034.0431690338428</v>
      </c>
      <c r="O625" s="679">
        <f t="shared" ca="1" si="39"/>
        <v>4557.0911799607056</v>
      </c>
      <c r="P625" s="679">
        <f t="shared" ca="1" si="39"/>
        <v>1476.9519890731367</v>
      </c>
      <c r="Q625" s="679">
        <f t="shared" ca="1" si="39"/>
        <v>0</v>
      </c>
      <c r="R625" s="679">
        <f t="shared" ca="1" si="39"/>
        <v>0</v>
      </c>
      <c r="S625" t="str">
        <f t="shared" si="40"/>
        <v>ASR_COMP</v>
      </c>
      <c r="T625" s="957">
        <f t="shared" si="41"/>
        <v>44682</v>
      </c>
      <c r="U625" t="str">
        <f t="shared" si="42"/>
        <v>Unaudited</v>
      </c>
    </row>
    <row r="626" spans="1:21" x14ac:dyDescent="0.25">
      <c r="A626" t="s">
        <v>440</v>
      </c>
      <c r="B626" t="s">
        <v>1388</v>
      </c>
      <c r="C626" t="s">
        <v>1389</v>
      </c>
      <c r="D626" s="15">
        <v>1900</v>
      </c>
      <c r="E626" s="121">
        <v>1</v>
      </c>
      <c r="F626" t="s">
        <v>444</v>
      </c>
      <c r="G626" s="121">
        <v>366</v>
      </c>
      <c r="H626" t="s">
        <v>384</v>
      </c>
      <c r="I626" t="s">
        <v>491</v>
      </c>
      <c r="J626" t="s">
        <v>436</v>
      </c>
      <c r="K626" t="s">
        <v>6</v>
      </c>
      <c r="L626" s="756" t="s">
        <v>70</v>
      </c>
      <c r="M626" t="s">
        <v>191</v>
      </c>
      <c r="N626" s="679">
        <f t="shared" ca="1" si="39"/>
        <v>11596.311429609119</v>
      </c>
      <c r="O626" s="679">
        <f t="shared" ca="1" si="39"/>
        <v>8809.9269320786407</v>
      </c>
      <c r="P626" s="679">
        <f t="shared" ca="1" si="39"/>
        <v>2786.3844975304787</v>
      </c>
      <c r="Q626" s="679">
        <f t="shared" ca="1" si="39"/>
        <v>0</v>
      </c>
      <c r="R626" s="679">
        <f t="shared" ca="1" si="39"/>
        <v>0</v>
      </c>
      <c r="S626" t="str">
        <f t="shared" si="40"/>
        <v>ASR_COMP</v>
      </c>
      <c r="T626" s="957">
        <f t="shared" si="41"/>
        <v>44682</v>
      </c>
      <c r="U626" t="str">
        <f t="shared" si="42"/>
        <v>Unaudited</v>
      </c>
    </row>
    <row r="627" spans="1:21" x14ac:dyDescent="0.25">
      <c r="A627" t="s">
        <v>440</v>
      </c>
      <c r="B627" t="s">
        <v>1388</v>
      </c>
      <c r="C627" t="s">
        <v>1389</v>
      </c>
      <c r="D627" s="15">
        <v>1900</v>
      </c>
      <c r="E627" s="121">
        <v>1</v>
      </c>
      <c r="F627" t="s">
        <v>444</v>
      </c>
      <c r="G627" s="121">
        <v>366</v>
      </c>
      <c r="H627" t="s">
        <v>384</v>
      </c>
      <c r="I627" t="s">
        <v>491</v>
      </c>
      <c r="J627" t="s">
        <v>436</v>
      </c>
      <c r="K627" t="s">
        <v>6</v>
      </c>
      <c r="L627" s="756" t="s">
        <v>71</v>
      </c>
      <c r="M627" t="s">
        <v>234</v>
      </c>
      <c r="N627" s="679">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5536.8</v>
      </c>
      <c r="O627" s="679">
        <f t="shared" ca="1" si="43"/>
        <v>4181.9949790794981</v>
      </c>
      <c r="P627" s="679">
        <f t="shared" ca="1" si="43"/>
        <v>1354.8050209205019</v>
      </c>
      <c r="Q627" s="679">
        <f t="shared" ca="1" si="43"/>
        <v>0</v>
      </c>
      <c r="R627" s="679">
        <f t="shared" ca="1" si="43"/>
        <v>0</v>
      </c>
      <c r="S627" t="str">
        <f t="shared" si="40"/>
        <v>ASR_COMP</v>
      </c>
      <c r="T627" s="957">
        <f t="shared" si="41"/>
        <v>44682</v>
      </c>
      <c r="U627" t="str">
        <f t="shared" si="42"/>
        <v>Unaudited</v>
      </c>
    </row>
    <row r="628" spans="1:21" x14ac:dyDescent="0.25">
      <c r="A628" t="s">
        <v>440</v>
      </c>
      <c r="B628" t="s">
        <v>1388</v>
      </c>
      <c r="C628" t="s">
        <v>1389</v>
      </c>
      <c r="D628" s="15">
        <v>1900</v>
      </c>
      <c r="E628" s="121">
        <v>1</v>
      </c>
      <c r="F628" t="s">
        <v>444</v>
      </c>
      <c r="G628" s="121">
        <v>366</v>
      </c>
      <c r="H628" t="s">
        <v>384</v>
      </c>
      <c r="I628" t="s">
        <v>491</v>
      </c>
      <c r="J628" t="s">
        <v>436</v>
      </c>
      <c r="K628" t="s">
        <v>6</v>
      </c>
      <c r="L628" s="756" t="s">
        <v>72</v>
      </c>
      <c r="M628" t="s">
        <v>167</v>
      </c>
      <c r="N628" s="679">
        <f t="shared" ca="1" si="43"/>
        <v>0</v>
      </c>
      <c r="O628" s="679">
        <f t="shared" ca="1" si="43"/>
        <v>0</v>
      </c>
      <c r="P628" s="679">
        <f t="shared" ca="1" si="43"/>
        <v>0</v>
      </c>
      <c r="Q628" s="679">
        <f t="shared" ca="1" si="43"/>
        <v>0</v>
      </c>
      <c r="R628" s="679">
        <f t="shared" ca="1" si="43"/>
        <v>0</v>
      </c>
      <c r="S628" t="str">
        <f t="shared" si="40"/>
        <v>ASR_COMP</v>
      </c>
      <c r="T628" s="957">
        <f t="shared" si="41"/>
        <v>44682</v>
      </c>
      <c r="U628" t="str">
        <f t="shared" si="42"/>
        <v>Unaudited</v>
      </c>
    </row>
    <row r="629" spans="1:21" x14ac:dyDescent="0.25">
      <c r="A629" t="s">
        <v>440</v>
      </c>
      <c r="B629" t="s">
        <v>1388</v>
      </c>
      <c r="C629" t="s">
        <v>1389</v>
      </c>
      <c r="D629" s="15">
        <v>1900</v>
      </c>
      <c r="E629" s="121">
        <v>1</v>
      </c>
      <c r="F629" t="s">
        <v>444</v>
      </c>
      <c r="G629" s="121">
        <v>366</v>
      </c>
      <c r="H629" t="s">
        <v>384</v>
      </c>
      <c r="I629" t="s">
        <v>491</v>
      </c>
      <c r="J629" t="s">
        <v>436</v>
      </c>
      <c r="K629" t="s">
        <v>6</v>
      </c>
      <c r="L629" s="756">
        <v>3.4</v>
      </c>
      <c r="M629" t="s">
        <v>464</v>
      </c>
      <c r="N629" s="679">
        <f t="shared" ca="1" si="43"/>
        <v>13680.193073498975</v>
      </c>
      <c r="O629" s="679">
        <f t="shared" ca="1" si="43"/>
        <v>10332.773216697522</v>
      </c>
      <c r="P629" s="679">
        <f t="shared" ca="1" si="43"/>
        <v>3347.4198568014526</v>
      </c>
      <c r="Q629" s="679">
        <f t="shared" ca="1" si="43"/>
        <v>0</v>
      </c>
      <c r="R629" s="679">
        <f t="shared" ca="1" si="43"/>
        <v>0</v>
      </c>
      <c r="S629" t="str">
        <f t="shared" si="40"/>
        <v>ASR_COMP</v>
      </c>
      <c r="T629" s="957">
        <f t="shared" si="41"/>
        <v>44682</v>
      </c>
      <c r="U629" t="str">
        <f t="shared" si="42"/>
        <v>Unaudited</v>
      </c>
    </row>
    <row r="630" spans="1:21" x14ac:dyDescent="0.25">
      <c r="A630" t="s">
        <v>440</v>
      </c>
      <c r="B630" t="s">
        <v>1388</v>
      </c>
      <c r="C630" t="s">
        <v>1389</v>
      </c>
      <c r="D630" s="15">
        <v>1900</v>
      </c>
      <c r="E630" s="121">
        <v>1</v>
      </c>
      <c r="F630" t="s">
        <v>444</v>
      </c>
      <c r="G630" s="121">
        <v>366</v>
      </c>
      <c r="H630" t="s">
        <v>384</v>
      </c>
      <c r="I630" t="s">
        <v>491</v>
      </c>
      <c r="J630" t="s">
        <v>436</v>
      </c>
      <c r="K630" t="s">
        <v>437</v>
      </c>
      <c r="L630" s="756">
        <v>4.5</v>
      </c>
      <c r="M630" t="s">
        <v>32</v>
      </c>
      <c r="N630" s="679">
        <f t="shared" ca="1" si="43"/>
        <v>0</v>
      </c>
      <c r="O630" s="679">
        <f t="shared" ca="1" si="43"/>
        <v>0</v>
      </c>
      <c r="P630" s="679">
        <f t="shared" ca="1" si="43"/>
        <v>0</v>
      </c>
      <c r="Q630" s="679">
        <f t="shared" ca="1" si="43"/>
        <v>0</v>
      </c>
      <c r="R630" s="679">
        <f t="shared" ca="1" si="43"/>
        <v>0</v>
      </c>
      <c r="S630" t="str">
        <f t="shared" si="40"/>
        <v>ASR_COMP</v>
      </c>
      <c r="T630" s="957">
        <f t="shared" si="41"/>
        <v>44682</v>
      </c>
      <c r="U630" t="str">
        <f t="shared" si="42"/>
        <v>Unaudited</v>
      </c>
    </row>
    <row r="631" spans="1:21" x14ac:dyDescent="0.25">
      <c r="A631" t="s">
        <v>440</v>
      </c>
      <c r="B631" t="s">
        <v>1388</v>
      </c>
      <c r="C631" t="s">
        <v>1389</v>
      </c>
      <c r="D631" s="15">
        <v>1900</v>
      </c>
      <c r="E631" s="121">
        <v>1</v>
      </c>
      <c r="F631" t="s">
        <v>444</v>
      </c>
      <c r="G631" s="121">
        <v>366</v>
      </c>
      <c r="H631" t="s">
        <v>384</v>
      </c>
      <c r="I631" t="s">
        <v>491</v>
      </c>
      <c r="J631" t="s">
        <v>436</v>
      </c>
      <c r="K631" t="s">
        <v>437</v>
      </c>
      <c r="L631" s="756" t="s">
        <v>947</v>
      </c>
      <c r="M631" t="s">
        <v>938</v>
      </c>
      <c r="N631" s="679">
        <f t="shared" ca="1" si="43"/>
        <v>0</v>
      </c>
      <c r="O631" s="679">
        <f t="shared" ca="1" si="43"/>
        <v>0</v>
      </c>
      <c r="P631" s="679">
        <f t="shared" ca="1" si="43"/>
        <v>0</v>
      </c>
      <c r="Q631" s="679">
        <f t="shared" ca="1" si="43"/>
        <v>0</v>
      </c>
      <c r="R631" s="679">
        <f t="shared" ca="1" si="43"/>
        <v>0</v>
      </c>
      <c r="S631" t="str">
        <f t="shared" si="40"/>
        <v>ASR_COMP</v>
      </c>
      <c r="T631" s="957">
        <f t="shared" si="41"/>
        <v>44682</v>
      </c>
      <c r="U631" t="str">
        <f t="shared" si="42"/>
        <v>Unaudited</v>
      </c>
    </row>
    <row r="632" spans="1:21" x14ac:dyDescent="0.25">
      <c r="A632" t="s">
        <v>440</v>
      </c>
      <c r="B632" t="s">
        <v>1388</v>
      </c>
      <c r="C632" t="s">
        <v>1389</v>
      </c>
      <c r="D632" s="15">
        <v>1900</v>
      </c>
      <c r="E632" s="121">
        <v>1</v>
      </c>
      <c r="F632" t="s">
        <v>444</v>
      </c>
      <c r="G632" s="121">
        <v>366</v>
      </c>
      <c r="H632" t="s">
        <v>384</v>
      </c>
      <c r="I632" t="s">
        <v>491</v>
      </c>
      <c r="J632" t="s">
        <v>436</v>
      </c>
      <c r="K632" t="s">
        <v>437</v>
      </c>
      <c r="L632" s="756" t="s">
        <v>196</v>
      </c>
      <c r="M632" t="s">
        <v>40</v>
      </c>
      <c r="N632" s="679">
        <f t="shared" ca="1" si="43"/>
        <v>0</v>
      </c>
      <c r="O632" s="679">
        <f t="shared" ca="1" si="43"/>
        <v>0</v>
      </c>
      <c r="P632" s="679">
        <f t="shared" ca="1" si="43"/>
        <v>0</v>
      </c>
      <c r="Q632" s="679">
        <f t="shared" ca="1" si="43"/>
        <v>0</v>
      </c>
      <c r="R632" s="679">
        <f t="shared" ca="1" si="43"/>
        <v>0</v>
      </c>
      <c r="S632" t="str">
        <f t="shared" si="40"/>
        <v>ASR_COMP</v>
      </c>
      <c r="T632" s="957">
        <f t="shared" si="41"/>
        <v>44682</v>
      </c>
      <c r="U632" t="str">
        <f t="shared" si="42"/>
        <v>Unaudited</v>
      </c>
    </row>
    <row r="633" spans="1:21" x14ac:dyDescent="0.25">
      <c r="A633" t="s">
        <v>440</v>
      </c>
      <c r="B633" t="s">
        <v>1388</v>
      </c>
      <c r="C633" t="s">
        <v>1389</v>
      </c>
      <c r="D633" s="15">
        <v>1900</v>
      </c>
      <c r="E633" s="121">
        <v>1</v>
      </c>
      <c r="F633" t="s">
        <v>444</v>
      </c>
      <c r="G633" s="121">
        <v>366</v>
      </c>
      <c r="H633" t="s">
        <v>384</v>
      </c>
      <c r="I633" t="s">
        <v>491</v>
      </c>
      <c r="J633" t="s">
        <v>436</v>
      </c>
      <c r="K633" t="s">
        <v>437</v>
      </c>
      <c r="L633" s="756" t="s">
        <v>195</v>
      </c>
      <c r="M633" t="s">
        <v>332</v>
      </c>
      <c r="N633" s="679">
        <f t="shared" ca="1" si="43"/>
        <v>0</v>
      </c>
      <c r="O633" s="679">
        <f t="shared" ca="1" si="43"/>
        <v>0</v>
      </c>
      <c r="P633" s="679">
        <f t="shared" ca="1" si="43"/>
        <v>0</v>
      </c>
      <c r="Q633" s="679">
        <f t="shared" ca="1" si="43"/>
        <v>0</v>
      </c>
      <c r="R633" s="679">
        <f t="shared" ca="1" si="43"/>
        <v>0</v>
      </c>
      <c r="S633" t="str">
        <f t="shared" si="40"/>
        <v>ASR_COMP</v>
      </c>
      <c r="T633" s="957">
        <f t="shared" si="41"/>
        <v>44682</v>
      </c>
      <c r="U633" t="str">
        <f t="shared" si="42"/>
        <v>Unaudited</v>
      </c>
    </row>
    <row r="634" spans="1:21" x14ac:dyDescent="0.25">
      <c r="A634" t="s">
        <v>440</v>
      </c>
      <c r="B634" t="s">
        <v>1388</v>
      </c>
      <c r="C634" t="s">
        <v>1389</v>
      </c>
      <c r="D634" s="15">
        <v>1900</v>
      </c>
      <c r="E634" s="121">
        <v>1</v>
      </c>
      <c r="F634" t="s">
        <v>444</v>
      </c>
      <c r="G634" s="121">
        <v>366</v>
      </c>
      <c r="H634" t="s">
        <v>384</v>
      </c>
      <c r="I634" t="s">
        <v>491</v>
      </c>
      <c r="J634" t="s">
        <v>453</v>
      </c>
      <c r="K634" t="s">
        <v>438</v>
      </c>
      <c r="L634" s="756" t="s">
        <v>79</v>
      </c>
      <c r="M634" t="s">
        <v>27</v>
      </c>
      <c r="N634" s="679">
        <f t="shared" ca="1" si="43"/>
        <v>641107.98625534354</v>
      </c>
      <c r="O634" s="679">
        <f t="shared" ca="1" si="43"/>
        <v>417239.51484114933</v>
      </c>
      <c r="P634" s="679">
        <f t="shared" ca="1" si="43"/>
        <v>223868.47141419424</v>
      </c>
      <c r="Q634" s="679">
        <f t="shared" ca="1" si="43"/>
        <v>0</v>
      </c>
      <c r="R634" s="679">
        <f t="shared" ca="1" si="43"/>
        <v>0</v>
      </c>
      <c r="S634" t="str">
        <f t="shared" si="40"/>
        <v>ASR_COMP</v>
      </c>
      <c r="T634" s="957">
        <f t="shared" si="41"/>
        <v>44682</v>
      </c>
      <c r="U634" t="str">
        <f t="shared" si="42"/>
        <v>Unaudited</v>
      </c>
    </row>
    <row r="635" spans="1:21" x14ac:dyDescent="0.25">
      <c r="A635" t="s">
        <v>440</v>
      </c>
      <c r="B635" t="s">
        <v>1388</v>
      </c>
      <c r="C635" t="s">
        <v>1389</v>
      </c>
      <c r="D635" s="15">
        <v>1900</v>
      </c>
      <c r="E635" s="121">
        <v>1</v>
      </c>
      <c r="F635" t="s">
        <v>444</v>
      </c>
      <c r="G635" s="121">
        <v>366</v>
      </c>
      <c r="H635" t="s">
        <v>384</v>
      </c>
      <c r="I635" t="s">
        <v>491</v>
      </c>
      <c r="J635" t="s">
        <v>453</v>
      </c>
      <c r="K635" t="s">
        <v>438</v>
      </c>
      <c r="L635" s="756" t="s">
        <v>80</v>
      </c>
      <c r="M635" t="s">
        <v>100</v>
      </c>
      <c r="N635" s="679">
        <f t="shared" ca="1" si="43"/>
        <v>61669.7481416011</v>
      </c>
      <c r="O635" s="679">
        <f t="shared" ca="1" si="43"/>
        <v>40135.291318503754</v>
      </c>
      <c r="P635" s="679">
        <f t="shared" ca="1" si="43"/>
        <v>21534.456823097345</v>
      </c>
      <c r="Q635" s="679">
        <f t="shared" ca="1" si="43"/>
        <v>0</v>
      </c>
      <c r="R635" s="679">
        <f t="shared" ca="1" si="43"/>
        <v>0</v>
      </c>
      <c r="S635" t="str">
        <f t="shared" si="40"/>
        <v>ASR_COMP</v>
      </c>
      <c r="T635" s="957">
        <f t="shared" si="41"/>
        <v>44682</v>
      </c>
      <c r="U635" t="str">
        <f t="shared" si="42"/>
        <v>Unaudited</v>
      </c>
    </row>
    <row r="636" spans="1:21" x14ac:dyDescent="0.25">
      <c r="A636" t="s">
        <v>440</v>
      </c>
      <c r="B636" t="s">
        <v>1388</v>
      </c>
      <c r="C636" t="s">
        <v>1389</v>
      </c>
      <c r="D636" s="15">
        <v>1900</v>
      </c>
      <c r="E636" s="121">
        <v>1</v>
      </c>
      <c r="F636" t="s">
        <v>444</v>
      </c>
      <c r="G636" s="121">
        <v>366</v>
      </c>
      <c r="H636" t="s">
        <v>384</v>
      </c>
      <c r="I636" t="s">
        <v>491</v>
      </c>
      <c r="J636" t="s">
        <v>453</v>
      </c>
      <c r="K636" t="s">
        <v>438</v>
      </c>
      <c r="L636" s="756" t="s">
        <v>81</v>
      </c>
      <c r="M636" t="s">
        <v>101</v>
      </c>
      <c r="N636" s="679">
        <f t="shared" ca="1" si="43"/>
        <v>58576.827593658782</v>
      </c>
      <c r="O636" s="679">
        <f t="shared" ca="1" si="43"/>
        <v>38122.38756978693</v>
      </c>
      <c r="P636" s="679">
        <f t="shared" ca="1" si="43"/>
        <v>20454.440023871852</v>
      </c>
      <c r="Q636" s="679">
        <f t="shared" ca="1" si="43"/>
        <v>0</v>
      </c>
      <c r="R636" s="679">
        <f t="shared" ca="1" si="43"/>
        <v>0</v>
      </c>
      <c r="S636" t="str">
        <f t="shared" si="40"/>
        <v>ASR_COMP</v>
      </c>
      <c r="T636" s="957">
        <f t="shared" si="41"/>
        <v>44682</v>
      </c>
      <c r="U636" t="str">
        <f t="shared" si="42"/>
        <v>Unaudited</v>
      </c>
    </row>
    <row r="637" spans="1:21" x14ac:dyDescent="0.25">
      <c r="A637" t="s">
        <v>440</v>
      </c>
      <c r="B637" t="s">
        <v>1388</v>
      </c>
      <c r="C637" t="s">
        <v>1389</v>
      </c>
      <c r="D637" s="15">
        <v>1900</v>
      </c>
      <c r="E637" s="121">
        <v>1</v>
      </c>
      <c r="F637" t="s">
        <v>444</v>
      </c>
      <c r="G637" s="121">
        <v>366</v>
      </c>
      <c r="H637" t="s">
        <v>384</v>
      </c>
      <c r="I637" t="s">
        <v>491</v>
      </c>
      <c r="J637" t="s">
        <v>453</v>
      </c>
      <c r="K637" t="s">
        <v>438</v>
      </c>
      <c r="L637" s="756" t="s">
        <v>82</v>
      </c>
      <c r="M637" t="s">
        <v>102</v>
      </c>
      <c r="N637" s="679">
        <f t="shared" ca="1" si="43"/>
        <v>39674.892172399042</v>
      </c>
      <c r="O637" s="679">
        <f t="shared" ca="1" si="43"/>
        <v>25820.818202681865</v>
      </c>
      <c r="P637" s="679">
        <f t="shared" ca="1" si="43"/>
        <v>13854.073969717178</v>
      </c>
      <c r="Q637" s="679">
        <f t="shared" ca="1" si="43"/>
        <v>0</v>
      </c>
      <c r="R637" s="679">
        <f t="shared" ca="1" si="43"/>
        <v>0</v>
      </c>
      <c r="S637" t="str">
        <f t="shared" si="40"/>
        <v>ASR_COMP</v>
      </c>
      <c r="T637" s="957">
        <f t="shared" si="41"/>
        <v>44682</v>
      </c>
      <c r="U637" t="str">
        <f t="shared" si="42"/>
        <v>Unaudited</v>
      </c>
    </row>
    <row r="638" spans="1:21" x14ac:dyDescent="0.25">
      <c r="A638" t="s">
        <v>440</v>
      </c>
      <c r="B638" t="s">
        <v>1388</v>
      </c>
      <c r="C638" t="s">
        <v>1389</v>
      </c>
      <c r="D638" s="15">
        <v>1900</v>
      </c>
      <c r="E638" s="121">
        <v>1</v>
      </c>
      <c r="F638" t="s">
        <v>444</v>
      </c>
      <c r="G638" s="121">
        <v>366</v>
      </c>
      <c r="H638" t="s">
        <v>384</v>
      </c>
      <c r="I638" t="s">
        <v>491</v>
      </c>
      <c r="J638" t="s">
        <v>453</v>
      </c>
      <c r="K638" t="s">
        <v>438</v>
      </c>
      <c r="L638" s="756" t="s">
        <v>219</v>
      </c>
      <c r="M638" t="s">
        <v>103</v>
      </c>
      <c r="N638" s="679">
        <f t="shared" ca="1" si="43"/>
        <v>145303.29580260767</v>
      </c>
      <c r="O638" s="679">
        <f t="shared" ca="1" si="43"/>
        <v>94564.843903462941</v>
      </c>
      <c r="P638" s="679">
        <f t="shared" ca="1" si="43"/>
        <v>50738.451899144711</v>
      </c>
      <c r="Q638" s="679">
        <f t="shared" ca="1" si="43"/>
        <v>0</v>
      </c>
      <c r="R638" s="679">
        <f t="shared" ca="1" si="43"/>
        <v>0</v>
      </c>
      <c r="S638" t="str">
        <f t="shared" si="40"/>
        <v>ASR_COMP</v>
      </c>
      <c r="T638" s="957">
        <f t="shared" si="41"/>
        <v>44682</v>
      </c>
      <c r="U638" t="str">
        <f t="shared" si="42"/>
        <v>Unaudited</v>
      </c>
    </row>
    <row r="639" spans="1:21" x14ac:dyDescent="0.25">
      <c r="A639" t="s">
        <v>440</v>
      </c>
      <c r="B639" t="s">
        <v>1388</v>
      </c>
      <c r="C639" t="s">
        <v>1389</v>
      </c>
      <c r="D639" s="15">
        <v>1900</v>
      </c>
      <c r="E639" s="121">
        <v>1</v>
      </c>
      <c r="F639" t="s">
        <v>444</v>
      </c>
      <c r="G639" s="121">
        <v>366</v>
      </c>
      <c r="H639" t="s">
        <v>384</v>
      </c>
      <c r="I639" t="s">
        <v>491</v>
      </c>
      <c r="J639" t="s">
        <v>453</v>
      </c>
      <c r="K639" t="s">
        <v>438</v>
      </c>
      <c r="L639" s="756" t="s">
        <v>218</v>
      </c>
      <c r="M639" t="s">
        <v>28</v>
      </c>
      <c r="N639" s="679">
        <f t="shared" ca="1" si="43"/>
        <v>27828.201186147271</v>
      </c>
      <c r="O639" s="679">
        <f t="shared" ca="1" si="43"/>
        <v>18110.872755819157</v>
      </c>
      <c r="P639" s="679">
        <f t="shared" ca="1" si="43"/>
        <v>9717.3284303281162</v>
      </c>
      <c r="Q639" s="679">
        <f t="shared" ca="1" si="43"/>
        <v>0</v>
      </c>
      <c r="R639" s="679">
        <f t="shared" ca="1" si="43"/>
        <v>0</v>
      </c>
      <c r="S639" t="str">
        <f t="shared" si="40"/>
        <v>ASR_COMP</v>
      </c>
      <c r="T639" s="957">
        <f t="shared" si="41"/>
        <v>44682</v>
      </c>
      <c r="U639" t="str">
        <f t="shared" si="42"/>
        <v>Unaudited</v>
      </c>
    </row>
    <row r="640" spans="1:21" x14ac:dyDescent="0.25">
      <c r="A640" t="s">
        <v>440</v>
      </c>
      <c r="B640" t="s">
        <v>1388</v>
      </c>
      <c r="C640" t="s">
        <v>1389</v>
      </c>
      <c r="D640" s="15">
        <v>1900</v>
      </c>
      <c r="E640" s="121">
        <v>1</v>
      </c>
      <c r="F640" t="s">
        <v>444</v>
      </c>
      <c r="G640" s="121">
        <v>366</v>
      </c>
      <c r="H640" t="s">
        <v>384</v>
      </c>
      <c r="I640" t="s">
        <v>491</v>
      </c>
      <c r="J640" t="s">
        <v>439</v>
      </c>
      <c r="K640" t="s">
        <v>439</v>
      </c>
      <c r="L640" s="756" t="s">
        <v>84</v>
      </c>
      <c r="M640" t="s">
        <v>330</v>
      </c>
      <c r="N640" s="679">
        <f t="shared" ca="1" si="43"/>
        <v>0</v>
      </c>
      <c r="O640" s="679">
        <f t="shared" ca="1" si="43"/>
        <v>0</v>
      </c>
      <c r="P640" s="679">
        <f t="shared" ca="1" si="43"/>
        <v>0</v>
      </c>
      <c r="Q640" s="679">
        <f t="shared" ca="1" si="43"/>
        <v>0</v>
      </c>
      <c r="R640" s="679">
        <f t="shared" ca="1" si="43"/>
        <v>0</v>
      </c>
      <c r="S640" t="str">
        <f t="shared" si="40"/>
        <v>ASR_COMP</v>
      </c>
      <c r="T640" s="957">
        <f t="shared" si="41"/>
        <v>44682</v>
      </c>
      <c r="U640" t="str">
        <f t="shared" si="42"/>
        <v>Unaudited</v>
      </c>
    </row>
    <row r="641" spans="1:21" x14ac:dyDescent="0.25">
      <c r="A641" t="s">
        <v>440</v>
      </c>
      <c r="B641" t="s">
        <v>1388</v>
      </c>
      <c r="C641" t="s">
        <v>1389</v>
      </c>
      <c r="D641" s="15">
        <v>1900</v>
      </c>
      <c r="E641" s="121">
        <v>1</v>
      </c>
      <c r="F641" t="s">
        <v>444</v>
      </c>
      <c r="G641" s="121">
        <v>366</v>
      </c>
      <c r="H641" t="s">
        <v>384</v>
      </c>
      <c r="I641" t="s">
        <v>491</v>
      </c>
      <c r="J641" t="s">
        <v>439</v>
      </c>
      <c r="K641" t="s">
        <v>439</v>
      </c>
      <c r="L641" s="756" t="s">
        <v>85</v>
      </c>
      <c r="M641" t="s">
        <v>328</v>
      </c>
      <c r="N641" s="679">
        <f t="shared" ca="1" si="43"/>
        <v>0</v>
      </c>
      <c r="O641" s="679">
        <f t="shared" ca="1" si="43"/>
        <v>0</v>
      </c>
      <c r="P641" s="679">
        <f t="shared" ca="1" si="43"/>
        <v>0</v>
      </c>
      <c r="Q641" s="679">
        <f t="shared" ca="1" si="43"/>
        <v>0</v>
      </c>
      <c r="R641" s="679">
        <f t="shared" ca="1" si="43"/>
        <v>0</v>
      </c>
      <c r="S641" t="str">
        <f t="shared" si="40"/>
        <v>ASR_COMP</v>
      </c>
      <c r="T641" s="957">
        <f t="shared" si="41"/>
        <v>44682</v>
      </c>
      <c r="U641" t="str">
        <f t="shared" si="42"/>
        <v>Unaudited</v>
      </c>
    </row>
    <row r="642" spans="1:21" x14ac:dyDescent="0.25">
      <c r="A642" t="s">
        <v>440</v>
      </c>
      <c r="B642" t="s">
        <v>1388</v>
      </c>
      <c r="C642" t="s">
        <v>1389</v>
      </c>
      <c r="D642" s="15">
        <v>1900</v>
      </c>
      <c r="E642" s="121">
        <v>1</v>
      </c>
      <c r="F642" t="s">
        <v>444</v>
      </c>
      <c r="G642" s="121">
        <v>366</v>
      </c>
      <c r="H642" t="s">
        <v>384</v>
      </c>
      <c r="I642" t="s">
        <v>491</v>
      </c>
      <c r="J642" t="s">
        <v>439</v>
      </c>
      <c r="K642" t="s">
        <v>439</v>
      </c>
      <c r="L642" s="756" t="s">
        <v>86</v>
      </c>
      <c r="M642" t="s">
        <v>497</v>
      </c>
      <c r="N642" s="679">
        <f t="shared" ca="1" si="43"/>
        <v>0</v>
      </c>
      <c r="O642" s="679">
        <f t="shared" ca="1" si="43"/>
        <v>0</v>
      </c>
      <c r="P642" s="679">
        <f t="shared" ca="1" si="43"/>
        <v>0</v>
      </c>
      <c r="Q642" s="679">
        <f t="shared" ca="1" si="43"/>
        <v>0</v>
      </c>
      <c r="R642" s="679">
        <f t="shared" ca="1" si="43"/>
        <v>0</v>
      </c>
      <c r="S642" t="str">
        <f t="shared" ref="S642:S705" si="44">file_name</f>
        <v>ASR_COMP</v>
      </c>
      <c r="T642" s="957">
        <f t="shared" ref="T642:T705" si="45">file_date</f>
        <v>44682</v>
      </c>
      <c r="U642" t="str">
        <f t="shared" ref="U642:U705" si="46">status</f>
        <v>Unaudited</v>
      </c>
    </row>
    <row r="643" spans="1:21" x14ac:dyDescent="0.25">
      <c r="A643" t="s">
        <v>440</v>
      </c>
      <c r="B643" t="s">
        <v>1388</v>
      </c>
      <c r="C643" t="s">
        <v>1389</v>
      </c>
      <c r="D643" s="15">
        <v>1900</v>
      </c>
      <c r="E643" s="121">
        <v>1</v>
      </c>
      <c r="F643" t="s">
        <v>444</v>
      </c>
      <c r="G643" s="121">
        <v>366</v>
      </c>
      <c r="H643" t="s">
        <v>384</v>
      </c>
      <c r="I643" t="s">
        <v>491</v>
      </c>
      <c r="J643" t="s">
        <v>439</v>
      </c>
      <c r="K643" t="s">
        <v>439</v>
      </c>
      <c r="L643" s="756" t="s">
        <v>87</v>
      </c>
      <c r="M643" t="s">
        <v>498</v>
      </c>
      <c r="N643" s="679">
        <f t="shared" ca="1" si="43"/>
        <v>0</v>
      </c>
      <c r="O643" s="679">
        <f t="shared" ca="1" si="43"/>
        <v>0</v>
      </c>
      <c r="P643" s="679">
        <f t="shared" ca="1" si="43"/>
        <v>0</v>
      </c>
      <c r="Q643" s="679">
        <f t="shared" ca="1" si="43"/>
        <v>0</v>
      </c>
      <c r="R643" s="679">
        <f t="shared" ca="1" si="43"/>
        <v>0</v>
      </c>
      <c r="S643" t="str">
        <f t="shared" si="44"/>
        <v>ASR_COMP</v>
      </c>
      <c r="T643" s="957">
        <f t="shared" si="45"/>
        <v>44682</v>
      </c>
      <c r="U643" t="str">
        <f t="shared" si="46"/>
        <v>Unaudited</v>
      </c>
    </row>
    <row r="644" spans="1:21" x14ac:dyDescent="0.25">
      <c r="A644" t="s">
        <v>440</v>
      </c>
      <c r="B644" t="s">
        <v>1388</v>
      </c>
      <c r="C644" t="s">
        <v>1389</v>
      </c>
      <c r="D644" s="15">
        <v>1900</v>
      </c>
      <c r="E644" s="121">
        <v>1</v>
      </c>
      <c r="F644" t="s">
        <v>444</v>
      </c>
      <c r="G644" s="121">
        <v>366</v>
      </c>
      <c r="H644" t="s">
        <v>384</v>
      </c>
      <c r="I644" t="s">
        <v>491</v>
      </c>
      <c r="J644" t="s">
        <v>439</v>
      </c>
      <c r="K644" t="s">
        <v>439</v>
      </c>
      <c r="L644" s="756" t="s">
        <v>216</v>
      </c>
      <c r="M644" t="s">
        <v>499</v>
      </c>
      <c r="N644" s="679">
        <f t="shared" ca="1" si="43"/>
        <v>0</v>
      </c>
      <c r="O644" s="679">
        <f t="shared" ca="1" si="43"/>
        <v>0</v>
      </c>
      <c r="P644" s="679">
        <f t="shared" ca="1" si="43"/>
        <v>0</v>
      </c>
      <c r="Q644" s="679">
        <f t="shared" ca="1" si="43"/>
        <v>0</v>
      </c>
      <c r="R644" s="679">
        <f t="shared" ca="1" si="43"/>
        <v>0</v>
      </c>
      <c r="S644" t="str">
        <f t="shared" si="44"/>
        <v>ASR_COMP</v>
      </c>
      <c r="T644" s="957">
        <f t="shared" si="45"/>
        <v>44682</v>
      </c>
      <c r="U644" t="str">
        <f t="shared" si="46"/>
        <v>Unaudited</v>
      </c>
    </row>
    <row r="645" spans="1:21" x14ac:dyDescent="0.25">
      <c r="A645" t="s">
        <v>440</v>
      </c>
      <c r="B645" t="s">
        <v>1388</v>
      </c>
      <c r="C645" t="s">
        <v>1389</v>
      </c>
      <c r="D645" s="15">
        <v>1900</v>
      </c>
      <c r="E645" s="121">
        <v>1</v>
      </c>
      <c r="F645" t="s">
        <v>444</v>
      </c>
      <c r="G645" s="121">
        <v>366</v>
      </c>
      <c r="H645" t="s">
        <v>384</v>
      </c>
      <c r="I645" t="s">
        <v>492</v>
      </c>
      <c r="J645" t="s">
        <v>26</v>
      </c>
      <c r="K645" t="s">
        <v>26</v>
      </c>
      <c r="L645" s="756" t="s">
        <v>207</v>
      </c>
      <c r="M645" t="s">
        <v>26</v>
      </c>
      <c r="N645" s="679">
        <f t="shared" ca="1" si="43"/>
        <v>88811.118134335542</v>
      </c>
      <c r="O645" s="679">
        <f t="shared" ca="1" si="43"/>
        <v>0</v>
      </c>
      <c r="P645" s="679">
        <f t="shared" ca="1" si="43"/>
        <v>0</v>
      </c>
      <c r="Q645" s="679">
        <f t="shared" ca="1" si="43"/>
        <v>0</v>
      </c>
      <c r="R645" s="679">
        <f t="shared" ca="1" si="43"/>
        <v>0</v>
      </c>
      <c r="S645" t="str">
        <f t="shared" si="44"/>
        <v>ASR_COMP</v>
      </c>
      <c r="T645" s="957">
        <f t="shared" si="45"/>
        <v>44682</v>
      </c>
      <c r="U645" t="str">
        <f t="shared" si="46"/>
        <v>Unaudited</v>
      </c>
    </row>
    <row r="646" spans="1:21" x14ac:dyDescent="0.25">
      <c r="A646" t="s">
        <v>440</v>
      </c>
      <c r="B646" t="s">
        <v>1388</v>
      </c>
      <c r="C646" t="s">
        <v>1389</v>
      </c>
      <c r="D646" s="15">
        <v>1900</v>
      </c>
      <c r="E646" s="121">
        <v>1</v>
      </c>
      <c r="F646" t="s">
        <v>1034</v>
      </c>
      <c r="G646" s="121" t="s">
        <v>1387</v>
      </c>
      <c r="H646" t="s">
        <v>384</v>
      </c>
      <c r="I646" t="s">
        <v>435</v>
      </c>
      <c r="J646" t="s">
        <v>435</v>
      </c>
      <c r="K646" t="s">
        <v>435</v>
      </c>
      <c r="M646" t="s">
        <v>435</v>
      </c>
      <c r="N646" s="679">
        <f t="shared" ca="1" si="43"/>
        <v>0</v>
      </c>
      <c r="O646" s="679">
        <f t="shared" ca="1" si="43"/>
        <v>0</v>
      </c>
      <c r="P646" s="679">
        <f t="shared" ca="1" si="43"/>
        <v>0</v>
      </c>
      <c r="Q646" s="679">
        <f t="shared" ca="1" si="43"/>
        <v>0</v>
      </c>
      <c r="R646" s="679">
        <f t="shared" ca="1" si="43"/>
        <v>0</v>
      </c>
      <c r="S646" t="str">
        <f t="shared" si="44"/>
        <v>ASR_COMP</v>
      </c>
      <c r="T646" s="957">
        <f t="shared" si="45"/>
        <v>44682</v>
      </c>
      <c r="U646" t="str">
        <f t="shared" si="46"/>
        <v>Unaudited</v>
      </c>
    </row>
    <row r="647" spans="1:21" x14ac:dyDescent="0.25">
      <c r="A647" t="s">
        <v>440</v>
      </c>
      <c r="B647" t="s">
        <v>1388</v>
      </c>
      <c r="C647" t="s">
        <v>1389</v>
      </c>
      <c r="D647" s="15">
        <v>1900</v>
      </c>
      <c r="E647" s="121">
        <v>1</v>
      </c>
      <c r="F647" t="s">
        <v>1034</v>
      </c>
      <c r="G647" s="121" t="s">
        <v>1387</v>
      </c>
      <c r="H647" t="s">
        <v>384</v>
      </c>
      <c r="I647" t="s">
        <v>490</v>
      </c>
      <c r="J647" t="s">
        <v>12</v>
      </c>
      <c r="K647" t="s">
        <v>12</v>
      </c>
      <c r="L647" s="756">
        <v>1.1000000000000001</v>
      </c>
      <c r="M647" t="s">
        <v>12</v>
      </c>
      <c r="N647" s="679">
        <f t="shared" ca="1" si="43"/>
        <v>0</v>
      </c>
      <c r="O647" s="679">
        <f t="shared" ca="1" si="43"/>
        <v>0</v>
      </c>
      <c r="P647" s="679">
        <f t="shared" ca="1" si="43"/>
        <v>0</v>
      </c>
      <c r="Q647" s="679">
        <f t="shared" ca="1" si="43"/>
        <v>0</v>
      </c>
      <c r="R647" s="679">
        <f t="shared" ca="1" si="43"/>
        <v>54145.822890209871</v>
      </c>
      <c r="S647" t="str">
        <f t="shared" si="44"/>
        <v>ASR_COMP</v>
      </c>
      <c r="T647" s="957">
        <f t="shared" si="45"/>
        <v>44682</v>
      </c>
      <c r="U647" t="str">
        <f t="shared" si="46"/>
        <v>Unaudited</v>
      </c>
    </row>
    <row r="648" spans="1:21" x14ac:dyDescent="0.25">
      <c r="A648" t="s">
        <v>440</v>
      </c>
      <c r="B648" t="s">
        <v>1388</v>
      </c>
      <c r="C648" t="s">
        <v>1389</v>
      </c>
      <c r="D648" s="15">
        <v>1900</v>
      </c>
      <c r="E648" s="121">
        <v>1</v>
      </c>
      <c r="F648" t="s">
        <v>1034</v>
      </c>
      <c r="G648" s="121" t="s">
        <v>1387</v>
      </c>
      <c r="H648" t="s">
        <v>384</v>
      </c>
      <c r="I648" t="s">
        <v>490</v>
      </c>
      <c r="J648" t="s">
        <v>12</v>
      </c>
      <c r="K648" t="s">
        <v>225</v>
      </c>
      <c r="L648" s="756">
        <v>1.2</v>
      </c>
      <c r="M648" t="s">
        <v>225</v>
      </c>
      <c r="N648" s="679">
        <f t="shared" ca="1" si="43"/>
        <v>0</v>
      </c>
      <c r="O648" s="679">
        <f t="shared" ca="1" si="43"/>
        <v>0</v>
      </c>
      <c r="P648" s="679">
        <f t="shared" ca="1" si="43"/>
        <v>0</v>
      </c>
      <c r="Q648" s="679">
        <f t="shared" ca="1" si="43"/>
        <v>0</v>
      </c>
      <c r="R648" s="679">
        <f t="shared" ca="1" si="43"/>
        <v>1048.5161187687954</v>
      </c>
      <c r="S648" t="str">
        <f t="shared" si="44"/>
        <v>ASR_COMP</v>
      </c>
      <c r="T648" s="957">
        <f t="shared" si="45"/>
        <v>44682</v>
      </c>
      <c r="U648" t="str">
        <f t="shared" si="46"/>
        <v>Unaudited</v>
      </c>
    </row>
    <row r="649" spans="1:21" x14ac:dyDescent="0.25">
      <c r="A649" t="s">
        <v>440</v>
      </c>
      <c r="B649" t="s">
        <v>1388</v>
      </c>
      <c r="C649" t="s">
        <v>1389</v>
      </c>
      <c r="D649" s="15">
        <v>1900</v>
      </c>
      <c r="E649" s="121">
        <v>1</v>
      </c>
      <c r="F649" t="s">
        <v>1034</v>
      </c>
      <c r="G649" s="121" t="s">
        <v>1387</v>
      </c>
      <c r="H649" t="s">
        <v>384</v>
      </c>
      <c r="I649" t="s">
        <v>490</v>
      </c>
      <c r="J649" t="s">
        <v>12</v>
      </c>
      <c r="K649" t="s">
        <v>1326</v>
      </c>
      <c r="L649" s="756" t="s">
        <v>1322</v>
      </c>
      <c r="M649" t="s">
        <v>1326</v>
      </c>
      <c r="N649" s="679">
        <f t="shared" ca="1" si="43"/>
        <v>0</v>
      </c>
      <c r="O649" s="679">
        <f t="shared" ca="1" si="43"/>
        <v>0</v>
      </c>
      <c r="P649" s="679">
        <f t="shared" ca="1" si="43"/>
        <v>0</v>
      </c>
      <c r="Q649" s="679">
        <f t="shared" ca="1" si="43"/>
        <v>0</v>
      </c>
      <c r="R649" s="679">
        <f t="shared" ca="1" si="43"/>
        <v>1615.19</v>
      </c>
      <c r="S649" t="str">
        <f t="shared" si="44"/>
        <v>ASR_COMP</v>
      </c>
      <c r="T649" s="957">
        <f t="shared" si="45"/>
        <v>44682</v>
      </c>
      <c r="U649" t="str">
        <f t="shared" si="46"/>
        <v>Unaudited</v>
      </c>
    </row>
    <row r="650" spans="1:21" x14ac:dyDescent="0.25">
      <c r="A650" t="s">
        <v>440</v>
      </c>
      <c r="B650" t="s">
        <v>1388</v>
      </c>
      <c r="C650" t="s">
        <v>1389</v>
      </c>
      <c r="D650" s="15">
        <v>1900</v>
      </c>
      <c r="E650" s="121">
        <v>1</v>
      </c>
      <c r="F650" t="s">
        <v>1034</v>
      </c>
      <c r="G650" s="121" t="s">
        <v>1387</v>
      </c>
      <c r="H650" t="s">
        <v>384</v>
      </c>
      <c r="I650" t="s">
        <v>490</v>
      </c>
      <c r="J650" t="s">
        <v>12</v>
      </c>
      <c r="K650" t="s">
        <v>1328</v>
      </c>
      <c r="L650" s="756" t="s">
        <v>1327</v>
      </c>
      <c r="M650" t="s">
        <v>1328</v>
      </c>
      <c r="N650" s="679">
        <f t="shared" ca="1" si="43"/>
        <v>0</v>
      </c>
      <c r="O650" s="679">
        <f t="shared" ca="1" si="43"/>
        <v>0</v>
      </c>
      <c r="P650" s="679">
        <f t="shared" ca="1" si="43"/>
        <v>0</v>
      </c>
      <c r="Q650" s="679">
        <f t="shared" ca="1" si="43"/>
        <v>0</v>
      </c>
      <c r="R650" s="679">
        <f t="shared" ca="1" si="43"/>
        <v>140461.82535355736</v>
      </c>
      <c r="S650" t="str">
        <f t="shared" si="44"/>
        <v>ASR_COMP</v>
      </c>
      <c r="T650" s="957">
        <f t="shared" si="45"/>
        <v>44682</v>
      </c>
      <c r="U650" t="str">
        <f t="shared" si="46"/>
        <v>Unaudited</v>
      </c>
    </row>
    <row r="651" spans="1:21" x14ac:dyDescent="0.25">
      <c r="A651" t="s">
        <v>440</v>
      </c>
      <c r="B651" t="s">
        <v>1388</v>
      </c>
      <c r="C651" t="s">
        <v>1389</v>
      </c>
      <c r="D651" s="15">
        <v>1900</v>
      </c>
      <c r="E651" s="121">
        <v>1</v>
      </c>
      <c r="F651" t="s">
        <v>1034</v>
      </c>
      <c r="G651" s="121" t="s">
        <v>1387</v>
      </c>
      <c r="H651" t="s">
        <v>384</v>
      </c>
      <c r="I651" t="s">
        <v>490</v>
      </c>
      <c r="J651" t="s">
        <v>13</v>
      </c>
      <c r="K651" t="s">
        <v>13</v>
      </c>
      <c r="L651" s="756" t="s">
        <v>63</v>
      </c>
      <c r="M651" t="s">
        <v>13</v>
      </c>
      <c r="N651" s="679">
        <f t="shared" ca="1" si="43"/>
        <v>0</v>
      </c>
      <c r="O651" s="679">
        <f t="shared" ca="1" si="43"/>
        <v>0</v>
      </c>
      <c r="P651" s="679">
        <f t="shared" ca="1" si="43"/>
        <v>0</v>
      </c>
      <c r="Q651" s="679">
        <f t="shared" ca="1" si="43"/>
        <v>0</v>
      </c>
      <c r="R651" s="679">
        <f t="shared" ca="1" si="43"/>
        <v>0</v>
      </c>
      <c r="S651" t="str">
        <f t="shared" si="44"/>
        <v>ASR_COMP</v>
      </c>
      <c r="T651" s="957">
        <f t="shared" si="45"/>
        <v>44682</v>
      </c>
      <c r="U651" t="str">
        <f t="shared" si="46"/>
        <v>Unaudited</v>
      </c>
    </row>
    <row r="652" spans="1:21" x14ac:dyDescent="0.25">
      <c r="A652" t="s">
        <v>440</v>
      </c>
      <c r="B652" t="s">
        <v>1388</v>
      </c>
      <c r="C652" t="s">
        <v>1389</v>
      </c>
      <c r="D652" s="15">
        <v>1900</v>
      </c>
      <c r="E652" s="121">
        <v>1</v>
      </c>
      <c r="F652" t="s">
        <v>1034</v>
      </c>
      <c r="G652" s="121" t="s">
        <v>1387</v>
      </c>
      <c r="H652" t="s">
        <v>384</v>
      </c>
      <c r="I652" t="s">
        <v>491</v>
      </c>
      <c r="J652" t="s">
        <v>436</v>
      </c>
      <c r="K652" t="s">
        <v>799</v>
      </c>
      <c r="L652" s="756">
        <v>2.1</v>
      </c>
      <c r="M652" t="s">
        <v>734</v>
      </c>
      <c r="N652" s="679">
        <f t="shared" ca="1" si="43"/>
        <v>0</v>
      </c>
      <c r="O652" s="679">
        <f t="shared" ca="1" si="43"/>
        <v>0</v>
      </c>
      <c r="P652" s="679">
        <f t="shared" ca="1" si="43"/>
        <v>0</v>
      </c>
      <c r="Q652" s="679">
        <f t="shared" ca="1" si="43"/>
        <v>0</v>
      </c>
      <c r="R652" s="679">
        <f t="shared" ca="1" si="43"/>
        <v>1794</v>
      </c>
      <c r="S652" t="str">
        <f t="shared" si="44"/>
        <v>ASR_COMP</v>
      </c>
      <c r="T652" s="957">
        <f t="shared" si="45"/>
        <v>44682</v>
      </c>
      <c r="U652" t="str">
        <f t="shared" si="46"/>
        <v>Unaudited</v>
      </c>
    </row>
    <row r="653" spans="1:21" x14ac:dyDescent="0.25">
      <c r="A653" t="s">
        <v>440</v>
      </c>
      <c r="B653" t="s">
        <v>1388</v>
      </c>
      <c r="C653" t="s">
        <v>1389</v>
      </c>
      <c r="D653" s="15">
        <v>1900</v>
      </c>
      <c r="E653" s="121">
        <v>1</v>
      </c>
      <c r="F653" t="s">
        <v>1034</v>
      </c>
      <c r="G653" s="121" t="s">
        <v>1387</v>
      </c>
      <c r="H653" t="s">
        <v>384</v>
      </c>
      <c r="I653" t="s">
        <v>491</v>
      </c>
      <c r="J653" t="s">
        <v>436</v>
      </c>
      <c r="K653" t="s">
        <v>799</v>
      </c>
      <c r="L653" s="756">
        <v>2.2000000000000002</v>
      </c>
      <c r="M653" t="s">
        <v>735</v>
      </c>
      <c r="N653" s="679">
        <f t="shared" ca="1" si="43"/>
        <v>0</v>
      </c>
      <c r="O653" s="679">
        <f t="shared" ca="1" si="43"/>
        <v>0</v>
      </c>
      <c r="P653" s="679">
        <f t="shared" ca="1" si="43"/>
        <v>0</v>
      </c>
      <c r="Q653" s="679">
        <f t="shared" ca="1" si="43"/>
        <v>0</v>
      </c>
      <c r="R653" s="679">
        <f t="shared" ca="1" si="43"/>
        <v>0</v>
      </c>
      <c r="S653" t="str">
        <f t="shared" si="44"/>
        <v>ASR_COMP</v>
      </c>
      <c r="T653" s="957">
        <f t="shared" si="45"/>
        <v>44682</v>
      </c>
      <c r="U653" t="str">
        <f t="shared" si="46"/>
        <v>Unaudited</v>
      </c>
    </row>
    <row r="654" spans="1:21" x14ac:dyDescent="0.25">
      <c r="A654" t="s">
        <v>440</v>
      </c>
      <c r="B654" t="s">
        <v>1388</v>
      </c>
      <c r="C654" t="s">
        <v>1389</v>
      </c>
      <c r="D654" s="15">
        <v>1900</v>
      </c>
      <c r="E654" s="121">
        <v>1</v>
      </c>
      <c r="F654" t="s">
        <v>1034</v>
      </c>
      <c r="G654" s="121" t="s">
        <v>1387</v>
      </c>
      <c r="H654" t="s">
        <v>384</v>
      </c>
      <c r="I654" t="s">
        <v>491</v>
      </c>
      <c r="J654" t="s">
        <v>436</v>
      </c>
      <c r="K654" t="s">
        <v>799</v>
      </c>
      <c r="L654" s="756">
        <v>2.2999999999999998</v>
      </c>
      <c r="M654" t="s">
        <v>736</v>
      </c>
      <c r="N654" s="679">
        <f t="shared" ca="1" si="43"/>
        <v>0</v>
      </c>
      <c r="O654" s="679">
        <f t="shared" ca="1" si="43"/>
        <v>0</v>
      </c>
      <c r="P654" s="679">
        <f t="shared" ca="1" si="43"/>
        <v>0</v>
      </c>
      <c r="Q654" s="679">
        <f t="shared" ca="1" si="43"/>
        <v>0</v>
      </c>
      <c r="R654" s="679">
        <f t="shared" ca="1" si="43"/>
        <v>792655.34276814805</v>
      </c>
      <c r="S654" t="str">
        <f t="shared" si="44"/>
        <v>ASR_COMP</v>
      </c>
      <c r="T654" s="957">
        <f t="shared" si="45"/>
        <v>44682</v>
      </c>
      <c r="U654" t="str">
        <f t="shared" si="46"/>
        <v>Unaudited</v>
      </c>
    </row>
    <row r="655" spans="1:21" x14ac:dyDescent="0.25">
      <c r="A655" t="s">
        <v>440</v>
      </c>
      <c r="B655" t="s">
        <v>1388</v>
      </c>
      <c r="C655" t="s">
        <v>1389</v>
      </c>
      <c r="D655" s="15">
        <v>1900</v>
      </c>
      <c r="E655" s="121">
        <v>1</v>
      </c>
      <c r="F655" t="s">
        <v>1034</v>
      </c>
      <c r="G655" s="121" t="s">
        <v>1387</v>
      </c>
      <c r="H655" t="s">
        <v>384</v>
      </c>
      <c r="I655" t="s">
        <v>491</v>
      </c>
      <c r="J655" t="s">
        <v>436</v>
      </c>
      <c r="K655" t="s">
        <v>799</v>
      </c>
      <c r="L655" s="756">
        <v>2.4</v>
      </c>
      <c r="M655" t="s">
        <v>737</v>
      </c>
      <c r="N655" s="679">
        <f t="shared" ca="1" si="43"/>
        <v>0</v>
      </c>
      <c r="O655" s="679">
        <f t="shared" ca="1" si="43"/>
        <v>0</v>
      </c>
      <c r="P655" s="679">
        <f t="shared" ca="1" si="43"/>
        <v>0</v>
      </c>
      <c r="Q655" s="679">
        <f t="shared" ca="1" si="43"/>
        <v>0</v>
      </c>
      <c r="R655" s="679">
        <f t="shared" ca="1" si="43"/>
        <v>-8369.0762147816695</v>
      </c>
      <c r="S655" t="str">
        <f t="shared" si="44"/>
        <v>ASR_COMP</v>
      </c>
      <c r="T655" s="957">
        <f t="shared" si="45"/>
        <v>44682</v>
      </c>
      <c r="U655" t="str">
        <f t="shared" si="46"/>
        <v>Unaudited</v>
      </c>
    </row>
    <row r="656" spans="1:21" x14ac:dyDescent="0.25">
      <c r="A656" t="s">
        <v>440</v>
      </c>
      <c r="B656" t="s">
        <v>1388</v>
      </c>
      <c r="C656" t="s">
        <v>1389</v>
      </c>
      <c r="D656" s="15">
        <v>1900</v>
      </c>
      <c r="E656" s="121">
        <v>1</v>
      </c>
      <c r="F656" t="s">
        <v>1034</v>
      </c>
      <c r="G656" s="121" t="s">
        <v>1387</v>
      </c>
      <c r="H656" t="s">
        <v>384</v>
      </c>
      <c r="I656" t="s">
        <v>491</v>
      </c>
      <c r="J656" t="s">
        <v>436</v>
      </c>
      <c r="K656" t="s">
        <v>799</v>
      </c>
      <c r="L656" s="756">
        <v>2.5</v>
      </c>
      <c r="M656" t="s">
        <v>779</v>
      </c>
      <c r="N656" s="679">
        <f t="shared" ca="1" si="43"/>
        <v>0</v>
      </c>
      <c r="O656" s="679">
        <f t="shared" ca="1" si="43"/>
        <v>0</v>
      </c>
      <c r="P656" s="679">
        <f t="shared" ca="1" si="43"/>
        <v>0</v>
      </c>
      <c r="Q656" s="679">
        <f t="shared" ca="1" si="43"/>
        <v>0</v>
      </c>
      <c r="R656" s="679">
        <f t="shared" ca="1" si="43"/>
        <v>0</v>
      </c>
      <c r="S656" t="str">
        <f t="shared" si="44"/>
        <v>ASR_COMP</v>
      </c>
      <c r="T656" s="957">
        <f t="shared" si="45"/>
        <v>44682</v>
      </c>
      <c r="U656" t="str">
        <f t="shared" si="46"/>
        <v>Unaudited</v>
      </c>
    </row>
    <row r="657" spans="1:21" x14ac:dyDescent="0.25">
      <c r="A657" t="s">
        <v>440</v>
      </c>
      <c r="B657" t="s">
        <v>1388</v>
      </c>
      <c r="C657" t="s">
        <v>1389</v>
      </c>
      <c r="D657" s="15">
        <v>1900</v>
      </c>
      <c r="E657" s="121">
        <v>1</v>
      </c>
      <c r="F657" t="s">
        <v>1034</v>
      </c>
      <c r="G657" s="121" t="s">
        <v>1387</v>
      </c>
      <c r="H657" t="s">
        <v>384</v>
      </c>
      <c r="I657" t="s">
        <v>491</v>
      </c>
      <c r="J657" t="s">
        <v>436</v>
      </c>
      <c r="K657" t="s">
        <v>799</v>
      </c>
      <c r="L657" s="756">
        <v>2.6</v>
      </c>
      <c r="M657" t="s">
        <v>189</v>
      </c>
      <c r="N657" s="679">
        <f t="shared" ca="1" si="43"/>
        <v>0</v>
      </c>
      <c r="O657" s="679">
        <f t="shared" ca="1" si="43"/>
        <v>0</v>
      </c>
      <c r="P657" s="679">
        <f t="shared" ca="1" si="43"/>
        <v>0</v>
      </c>
      <c r="Q657" s="679">
        <f t="shared" ca="1" si="43"/>
        <v>0</v>
      </c>
      <c r="R657" s="679">
        <f t="shared" ca="1" si="43"/>
        <v>44050.28552786466</v>
      </c>
      <c r="S657" t="str">
        <f t="shared" si="44"/>
        <v>ASR_COMP</v>
      </c>
      <c r="T657" s="957">
        <f t="shared" si="45"/>
        <v>44682</v>
      </c>
      <c r="U657" t="str">
        <f t="shared" si="46"/>
        <v>Unaudited</v>
      </c>
    </row>
    <row r="658" spans="1:21" x14ac:dyDescent="0.25">
      <c r="A658" t="s">
        <v>440</v>
      </c>
      <c r="B658" t="s">
        <v>1388</v>
      </c>
      <c r="C658" t="s">
        <v>1389</v>
      </c>
      <c r="D658" s="15">
        <v>1900</v>
      </c>
      <c r="E658" s="121">
        <v>1</v>
      </c>
      <c r="F658" t="s">
        <v>1034</v>
      </c>
      <c r="G658" s="121" t="s">
        <v>1387</v>
      </c>
      <c r="H658" t="s">
        <v>384</v>
      </c>
      <c r="I658" t="s">
        <v>491</v>
      </c>
      <c r="J658" t="s">
        <v>436</v>
      </c>
      <c r="K658" t="s">
        <v>799</v>
      </c>
      <c r="L658" s="756">
        <v>2.7</v>
      </c>
      <c r="M658" t="s">
        <v>800</v>
      </c>
      <c r="N658" s="679">
        <f t="shared" ca="1" si="43"/>
        <v>0</v>
      </c>
      <c r="O658" s="679">
        <f t="shared" ca="1" si="43"/>
        <v>0</v>
      </c>
      <c r="P658" s="679">
        <f t="shared" ca="1" si="43"/>
        <v>0</v>
      </c>
      <c r="Q658" s="679">
        <f t="shared" ca="1" si="43"/>
        <v>0</v>
      </c>
      <c r="R658" s="679">
        <f t="shared" ca="1" si="43"/>
        <v>-251179.42386419905</v>
      </c>
      <c r="S658" t="str">
        <f t="shared" si="44"/>
        <v>ASR_COMP</v>
      </c>
      <c r="T658" s="957">
        <f t="shared" si="45"/>
        <v>44682</v>
      </c>
      <c r="U658" t="str">
        <f t="shared" si="46"/>
        <v>Unaudited</v>
      </c>
    </row>
    <row r="659" spans="1:21" x14ac:dyDescent="0.25">
      <c r="A659" t="s">
        <v>440</v>
      </c>
      <c r="B659" t="s">
        <v>1388</v>
      </c>
      <c r="C659" t="s">
        <v>1389</v>
      </c>
      <c r="D659" s="15">
        <v>1900</v>
      </c>
      <c r="E659" s="121">
        <v>1</v>
      </c>
      <c r="F659" t="s">
        <v>1034</v>
      </c>
      <c r="G659" s="121" t="s">
        <v>1387</v>
      </c>
      <c r="H659" t="s">
        <v>384</v>
      </c>
      <c r="I659" t="s">
        <v>491</v>
      </c>
      <c r="J659" t="s">
        <v>436</v>
      </c>
      <c r="K659" t="s">
        <v>799</v>
      </c>
      <c r="L659" s="756">
        <v>2.8</v>
      </c>
      <c r="M659" t="s">
        <v>801</v>
      </c>
      <c r="N659" s="679">
        <f t="shared" ca="1" si="43"/>
        <v>0</v>
      </c>
      <c r="O659" s="679">
        <f t="shared" ca="1" si="43"/>
        <v>0</v>
      </c>
      <c r="P659" s="679">
        <f t="shared" ca="1" si="43"/>
        <v>0</v>
      </c>
      <c r="Q659" s="679">
        <f t="shared" ca="1" si="43"/>
        <v>0</v>
      </c>
      <c r="R659" s="679">
        <f t="shared" ca="1" si="43"/>
        <v>0</v>
      </c>
      <c r="S659" t="str">
        <f t="shared" si="44"/>
        <v>ASR_COMP</v>
      </c>
      <c r="T659" s="957">
        <f t="shared" si="45"/>
        <v>44682</v>
      </c>
      <c r="U659" t="str">
        <f t="shared" si="46"/>
        <v>Unaudited</v>
      </c>
    </row>
    <row r="660" spans="1:21" x14ac:dyDescent="0.25">
      <c r="A660" t="s">
        <v>440</v>
      </c>
      <c r="B660" t="s">
        <v>1388</v>
      </c>
      <c r="C660" t="s">
        <v>1389</v>
      </c>
      <c r="D660" s="15">
        <v>1900</v>
      </c>
      <c r="E660" s="121">
        <v>1</v>
      </c>
      <c r="F660" t="s">
        <v>1034</v>
      </c>
      <c r="G660" s="121" t="s">
        <v>1387</v>
      </c>
      <c r="H660" t="s">
        <v>384</v>
      </c>
      <c r="I660" t="s">
        <v>491</v>
      </c>
      <c r="J660" t="s">
        <v>436</v>
      </c>
      <c r="K660" t="s">
        <v>799</v>
      </c>
      <c r="L660" s="756">
        <v>2.9</v>
      </c>
      <c r="M660" t="s">
        <v>782</v>
      </c>
      <c r="N660" s="679">
        <f t="shared" ca="1" si="43"/>
        <v>0</v>
      </c>
      <c r="O660" s="679">
        <f t="shared" ca="1" si="43"/>
        <v>0</v>
      </c>
      <c r="P660" s="679">
        <f t="shared" ca="1" si="43"/>
        <v>0</v>
      </c>
      <c r="Q660" s="679">
        <f t="shared" ca="1" si="43"/>
        <v>0</v>
      </c>
      <c r="R660" s="679">
        <f t="shared" ca="1" si="43"/>
        <v>0</v>
      </c>
      <c r="S660" t="str">
        <f t="shared" si="44"/>
        <v>ASR_COMP</v>
      </c>
      <c r="T660" s="957">
        <f t="shared" si="45"/>
        <v>44682</v>
      </c>
      <c r="U660" t="str">
        <f t="shared" si="46"/>
        <v>Unaudited</v>
      </c>
    </row>
    <row r="661" spans="1:21" x14ac:dyDescent="0.25">
      <c r="A661" t="s">
        <v>440</v>
      </c>
      <c r="B661" t="s">
        <v>1388</v>
      </c>
      <c r="C661" t="s">
        <v>1389</v>
      </c>
      <c r="D661" s="15">
        <v>1900</v>
      </c>
      <c r="E661" s="121">
        <v>1</v>
      </c>
      <c r="F661" t="s">
        <v>1034</v>
      </c>
      <c r="G661" s="121" t="s">
        <v>1387</v>
      </c>
      <c r="H661" t="s">
        <v>384</v>
      </c>
      <c r="I661" t="s">
        <v>491</v>
      </c>
      <c r="J661" t="s">
        <v>436</v>
      </c>
      <c r="K661" t="s">
        <v>226</v>
      </c>
      <c r="L661" s="756">
        <v>2.11</v>
      </c>
      <c r="M661" t="s">
        <v>231</v>
      </c>
      <c r="N661" s="679">
        <f t="shared" ca="1" si="43"/>
        <v>0</v>
      </c>
      <c r="O661" s="679">
        <f t="shared" ca="1" si="43"/>
        <v>0</v>
      </c>
      <c r="P661" s="679">
        <f t="shared" ca="1" si="43"/>
        <v>0</v>
      </c>
      <c r="Q661" s="679">
        <f t="shared" ca="1" si="43"/>
        <v>0</v>
      </c>
      <c r="R661" s="679">
        <f t="shared" ca="1" si="43"/>
        <v>393.87313074727285</v>
      </c>
      <c r="S661" t="str">
        <f t="shared" si="44"/>
        <v>ASR_COMP</v>
      </c>
      <c r="T661" s="957">
        <f t="shared" si="45"/>
        <v>44682</v>
      </c>
      <c r="U661" t="str">
        <f t="shared" si="46"/>
        <v>Unaudited</v>
      </c>
    </row>
    <row r="662" spans="1:21" x14ac:dyDescent="0.25">
      <c r="A662" t="s">
        <v>440</v>
      </c>
      <c r="B662" t="s">
        <v>1388</v>
      </c>
      <c r="C662" t="s">
        <v>1389</v>
      </c>
      <c r="D662" s="15">
        <v>1900</v>
      </c>
      <c r="E662" s="121">
        <v>1</v>
      </c>
      <c r="F662" t="s">
        <v>1034</v>
      </c>
      <c r="G662" s="121" t="s">
        <v>1387</v>
      </c>
      <c r="H662" t="s">
        <v>384</v>
      </c>
      <c r="I662" t="s">
        <v>491</v>
      </c>
      <c r="J662" t="s">
        <v>436</v>
      </c>
      <c r="K662" t="s">
        <v>226</v>
      </c>
      <c r="L662" s="756">
        <v>2.12</v>
      </c>
      <c r="M662" t="s">
        <v>557</v>
      </c>
      <c r="N662" s="679">
        <f t="shared" ca="1" si="43"/>
        <v>0</v>
      </c>
      <c r="O662" s="679">
        <f t="shared" ca="1" si="43"/>
        <v>0</v>
      </c>
      <c r="P662" s="679">
        <f t="shared" ca="1" si="43"/>
        <v>0</v>
      </c>
      <c r="Q662" s="679">
        <f t="shared" ca="1" si="43"/>
        <v>0</v>
      </c>
      <c r="R662" s="679">
        <f t="shared" ca="1" si="43"/>
        <v>35052.43995901983</v>
      </c>
      <c r="S662" t="str">
        <f t="shared" si="44"/>
        <v>ASR_COMP</v>
      </c>
      <c r="T662" s="957">
        <f t="shared" si="45"/>
        <v>44682</v>
      </c>
      <c r="U662" t="str">
        <f t="shared" si="46"/>
        <v>Unaudited</v>
      </c>
    </row>
    <row r="663" spans="1:21" x14ac:dyDescent="0.25">
      <c r="A663" t="s">
        <v>440</v>
      </c>
      <c r="B663" t="s">
        <v>1388</v>
      </c>
      <c r="C663" t="s">
        <v>1389</v>
      </c>
      <c r="D663" s="15">
        <v>1900</v>
      </c>
      <c r="E663" s="121">
        <v>1</v>
      </c>
      <c r="F663" t="s">
        <v>1034</v>
      </c>
      <c r="G663" s="121" t="s">
        <v>1387</v>
      </c>
      <c r="H663" t="s">
        <v>384</v>
      </c>
      <c r="I663" t="s">
        <v>491</v>
      </c>
      <c r="J663" t="s">
        <v>436</v>
      </c>
      <c r="K663" t="s">
        <v>226</v>
      </c>
      <c r="L663" s="756">
        <v>2.13</v>
      </c>
      <c r="M663" t="s">
        <v>232</v>
      </c>
      <c r="N663" s="679">
        <f t="shared" ca="1" si="43"/>
        <v>0</v>
      </c>
      <c r="O663" s="679">
        <f t="shared" ca="1" si="43"/>
        <v>0</v>
      </c>
      <c r="P663" s="679">
        <f t="shared" ca="1" si="43"/>
        <v>0</v>
      </c>
      <c r="Q663" s="679">
        <f t="shared" ca="1" si="43"/>
        <v>0</v>
      </c>
      <c r="R663" s="679">
        <f t="shared" ca="1" si="43"/>
        <v>7526.1967986133322</v>
      </c>
      <c r="S663" t="str">
        <f t="shared" si="44"/>
        <v>ASR_COMP</v>
      </c>
      <c r="T663" s="957">
        <f t="shared" si="45"/>
        <v>44682</v>
      </c>
      <c r="U663" t="str">
        <f t="shared" si="46"/>
        <v>Unaudited</v>
      </c>
    </row>
    <row r="664" spans="1:21" x14ac:dyDescent="0.25">
      <c r="A664" t="s">
        <v>440</v>
      </c>
      <c r="B664" t="s">
        <v>1388</v>
      </c>
      <c r="C664" t="s">
        <v>1389</v>
      </c>
      <c r="D664" s="15">
        <v>1900</v>
      </c>
      <c r="E664" s="121">
        <v>1</v>
      </c>
      <c r="F664" t="s">
        <v>1034</v>
      </c>
      <c r="G664" s="121" t="s">
        <v>1387</v>
      </c>
      <c r="H664" t="s">
        <v>384</v>
      </c>
      <c r="I664" t="s">
        <v>491</v>
      </c>
      <c r="J664" t="s">
        <v>436</v>
      </c>
      <c r="K664" t="s">
        <v>226</v>
      </c>
      <c r="L664" s="756">
        <v>2.14</v>
      </c>
      <c r="M664" t="s">
        <v>561</v>
      </c>
      <c r="N664" s="679">
        <f t="shared" ca="1" si="43"/>
        <v>0</v>
      </c>
      <c r="O664" s="679">
        <f t="shared" ca="1" si="43"/>
        <v>0</v>
      </c>
      <c r="P664" s="679">
        <f t="shared" ca="1" si="43"/>
        <v>0</v>
      </c>
      <c r="Q664" s="679">
        <f t="shared" ca="1" si="43"/>
        <v>0</v>
      </c>
      <c r="R664" s="679">
        <f t="shared" ca="1" si="43"/>
        <v>10582.33075506169</v>
      </c>
      <c r="S664" t="str">
        <f t="shared" si="44"/>
        <v>ASR_COMP</v>
      </c>
      <c r="T664" s="957">
        <f t="shared" si="45"/>
        <v>44682</v>
      </c>
      <c r="U664" t="str">
        <f t="shared" si="46"/>
        <v>Unaudited</v>
      </c>
    </row>
    <row r="665" spans="1:21" x14ac:dyDescent="0.25">
      <c r="A665" t="s">
        <v>440</v>
      </c>
      <c r="B665" t="s">
        <v>1388</v>
      </c>
      <c r="C665" t="s">
        <v>1389</v>
      </c>
      <c r="D665" s="15">
        <v>1900</v>
      </c>
      <c r="E665" s="121">
        <v>1</v>
      </c>
      <c r="F665" t="s">
        <v>1034</v>
      </c>
      <c r="G665" s="121" t="s">
        <v>1387</v>
      </c>
      <c r="H665" t="s">
        <v>384</v>
      </c>
      <c r="I665" t="s">
        <v>491</v>
      </c>
      <c r="J665" t="s">
        <v>436</v>
      </c>
      <c r="K665" t="s">
        <v>226</v>
      </c>
      <c r="L665" s="756">
        <v>2.15</v>
      </c>
      <c r="M665" t="s">
        <v>20</v>
      </c>
      <c r="N665" s="679">
        <f t="shared" ca="1" si="43"/>
        <v>0</v>
      </c>
      <c r="O665" s="679">
        <f t="shared" ca="1" si="43"/>
        <v>0</v>
      </c>
      <c r="P665" s="679">
        <f t="shared" ca="1" si="43"/>
        <v>0</v>
      </c>
      <c r="Q665" s="679">
        <f t="shared" ca="1" si="43"/>
        <v>0</v>
      </c>
      <c r="R665" s="679">
        <f t="shared" ca="1" si="43"/>
        <v>18907.614191404846</v>
      </c>
      <c r="S665" t="str">
        <f t="shared" si="44"/>
        <v>ASR_COMP</v>
      </c>
      <c r="T665" s="957">
        <f t="shared" si="45"/>
        <v>44682</v>
      </c>
      <c r="U665" t="str">
        <f t="shared" si="46"/>
        <v>Unaudited</v>
      </c>
    </row>
    <row r="666" spans="1:21" x14ac:dyDescent="0.25">
      <c r="A666" t="s">
        <v>440</v>
      </c>
      <c r="B666" t="s">
        <v>1388</v>
      </c>
      <c r="C666" t="s">
        <v>1389</v>
      </c>
      <c r="D666" s="15">
        <v>1900</v>
      </c>
      <c r="E666" s="121">
        <v>1</v>
      </c>
      <c r="F666" t="s">
        <v>1034</v>
      </c>
      <c r="G666" s="121" t="s">
        <v>1387</v>
      </c>
      <c r="H666" t="s">
        <v>384</v>
      </c>
      <c r="I666" t="s">
        <v>491</v>
      </c>
      <c r="J666" t="s">
        <v>436</v>
      </c>
      <c r="K666" t="s">
        <v>226</v>
      </c>
      <c r="L666" s="756">
        <v>2.16</v>
      </c>
      <c r="M666" t="s">
        <v>802</v>
      </c>
      <c r="N666" s="679">
        <f t="shared" ca="1" si="43"/>
        <v>0</v>
      </c>
      <c r="O666" s="679">
        <f t="shared" ca="1" si="43"/>
        <v>0</v>
      </c>
      <c r="P666" s="679">
        <f t="shared" ca="1" si="43"/>
        <v>0</v>
      </c>
      <c r="Q666" s="679">
        <f t="shared" ca="1" si="43"/>
        <v>0</v>
      </c>
      <c r="R666" s="679">
        <f t="shared" ca="1" si="43"/>
        <v>0</v>
      </c>
      <c r="S666" t="str">
        <f t="shared" si="44"/>
        <v>ASR_COMP</v>
      </c>
      <c r="T666" s="957">
        <f t="shared" si="45"/>
        <v>44682</v>
      </c>
      <c r="U666" t="str">
        <f t="shared" si="46"/>
        <v>Unaudited</v>
      </c>
    </row>
    <row r="667" spans="1:21" x14ac:dyDescent="0.25">
      <c r="A667" t="s">
        <v>440</v>
      </c>
      <c r="B667" t="s">
        <v>1388</v>
      </c>
      <c r="C667" t="s">
        <v>1389</v>
      </c>
      <c r="D667" s="15">
        <v>1900</v>
      </c>
      <c r="E667" s="121">
        <v>1</v>
      </c>
      <c r="F667" t="s">
        <v>1034</v>
      </c>
      <c r="G667" s="121" t="s">
        <v>1387</v>
      </c>
      <c r="H667" t="s">
        <v>384</v>
      </c>
      <c r="I667" t="s">
        <v>491</v>
      </c>
      <c r="J667" t="s">
        <v>436</v>
      </c>
      <c r="K667" t="s">
        <v>226</v>
      </c>
      <c r="L667" s="756">
        <v>2.17</v>
      </c>
      <c r="M667" t="s">
        <v>1055</v>
      </c>
      <c r="N667" s="679">
        <f t="shared" ca="1" si="43"/>
        <v>0</v>
      </c>
      <c r="O667" s="679">
        <f t="shared" ca="1" si="43"/>
        <v>0</v>
      </c>
      <c r="P667" s="679">
        <f t="shared" ca="1" si="43"/>
        <v>0</v>
      </c>
      <c r="Q667" s="679">
        <f t="shared" ca="1" si="43"/>
        <v>0</v>
      </c>
      <c r="R667" s="679">
        <f t="shared" ca="1" si="43"/>
        <v>0</v>
      </c>
      <c r="S667" t="str">
        <f t="shared" si="44"/>
        <v>ASR_COMP</v>
      </c>
      <c r="T667" s="957">
        <f t="shared" si="45"/>
        <v>44682</v>
      </c>
      <c r="U667" t="str">
        <f t="shared" si="46"/>
        <v>Unaudited</v>
      </c>
    </row>
    <row r="668" spans="1:21" x14ac:dyDescent="0.25">
      <c r="A668" t="s">
        <v>440</v>
      </c>
      <c r="B668" t="s">
        <v>1388</v>
      </c>
      <c r="C668" t="s">
        <v>1389</v>
      </c>
      <c r="D668" s="15">
        <v>1900</v>
      </c>
      <c r="E668" s="121">
        <v>1</v>
      </c>
      <c r="F668" t="s">
        <v>1034</v>
      </c>
      <c r="G668" s="121" t="s">
        <v>1387</v>
      </c>
      <c r="H668" t="s">
        <v>384</v>
      </c>
      <c r="I668" t="s">
        <v>491</v>
      </c>
      <c r="J668" t="s">
        <v>436</v>
      </c>
      <c r="K668" t="s">
        <v>226</v>
      </c>
      <c r="L668" s="756">
        <v>2.1800000000000002</v>
      </c>
      <c r="M668" t="s">
        <v>653</v>
      </c>
      <c r="N668" s="679">
        <f t="shared" ca="1" si="43"/>
        <v>0</v>
      </c>
      <c r="O668" s="679">
        <f t="shared" ca="1" si="43"/>
        <v>0</v>
      </c>
      <c r="P668" s="679">
        <f t="shared" ca="1" si="43"/>
        <v>0</v>
      </c>
      <c r="Q668" s="679">
        <f t="shared" ca="1" si="43"/>
        <v>0</v>
      </c>
      <c r="R668" s="679">
        <f t="shared" ca="1" si="43"/>
        <v>3873.0195697738613</v>
      </c>
      <c r="S668" t="str">
        <f t="shared" si="44"/>
        <v>ASR_COMP</v>
      </c>
      <c r="T668" s="957">
        <f t="shared" si="45"/>
        <v>44682</v>
      </c>
      <c r="U668" t="str">
        <f t="shared" si="46"/>
        <v>Unaudited</v>
      </c>
    </row>
    <row r="669" spans="1:21" x14ac:dyDescent="0.25">
      <c r="A669" t="s">
        <v>440</v>
      </c>
      <c r="B669" t="s">
        <v>1388</v>
      </c>
      <c r="C669" t="s">
        <v>1389</v>
      </c>
      <c r="D669" s="15">
        <v>1900</v>
      </c>
      <c r="E669" s="121">
        <v>1</v>
      </c>
      <c r="F669" t="s">
        <v>1034</v>
      </c>
      <c r="G669" s="121" t="s">
        <v>1387</v>
      </c>
      <c r="H669" t="s">
        <v>384</v>
      </c>
      <c r="I669" t="s">
        <v>491</v>
      </c>
      <c r="J669" t="s">
        <v>436</v>
      </c>
      <c r="K669" t="s">
        <v>226</v>
      </c>
      <c r="L669" s="756">
        <v>2.19</v>
      </c>
      <c r="M669" t="s">
        <v>221</v>
      </c>
      <c r="N669" s="679">
        <f t="shared" ca="1" si="43"/>
        <v>0</v>
      </c>
      <c r="O669" s="679">
        <f t="shared" ca="1" si="43"/>
        <v>0</v>
      </c>
      <c r="P669" s="679">
        <f t="shared" ca="1" si="43"/>
        <v>0</v>
      </c>
      <c r="Q669" s="679">
        <f t="shared" ca="1" si="43"/>
        <v>0</v>
      </c>
      <c r="R669" s="679">
        <f t="shared" ca="1" si="43"/>
        <v>0</v>
      </c>
      <c r="S669" t="str">
        <f t="shared" si="44"/>
        <v>ASR_COMP</v>
      </c>
      <c r="T669" s="957">
        <f t="shared" si="45"/>
        <v>44682</v>
      </c>
      <c r="U669" t="str">
        <f t="shared" si="46"/>
        <v>Unaudited</v>
      </c>
    </row>
    <row r="670" spans="1:21" x14ac:dyDescent="0.25">
      <c r="A670" t="s">
        <v>440</v>
      </c>
      <c r="B670" t="s">
        <v>1388</v>
      </c>
      <c r="C670" t="s">
        <v>1389</v>
      </c>
      <c r="D670" s="15">
        <v>1900</v>
      </c>
      <c r="E670" s="121">
        <v>1</v>
      </c>
      <c r="F670" t="s">
        <v>1034</v>
      </c>
      <c r="G670" s="121" t="s">
        <v>1387</v>
      </c>
      <c r="H670" t="s">
        <v>384</v>
      </c>
      <c r="I670" t="s">
        <v>491</v>
      </c>
      <c r="J670" t="s">
        <v>436</v>
      </c>
      <c r="K670" t="s">
        <v>226</v>
      </c>
      <c r="L670" s="756" t="s">
        <v>707</v>
      </c>
      <c r="M670" t="s">
        <v>233</v>
      </c>
      <c r="N670" s="679">
        <f t="shared" ca="1" si="43"/>
        <v>0</v>
      </c>
      <c r="O670" s="679">
        <f t="shared" ca="1" si="43"/>
        <v>0</v>
      </c>
      <c r="P670" s="679">
        <f t="shared" ca="1" si="43"/>
        <v>0</v>
      </c>
      <c r="Q670" s="679">
        <f t="shared" ca="1" si="43"/>
        <v>0</v>
      </c>
      <c r="R670" s="679">
        <f t="shared" ca="1" si="43"/>
        <v>-15803.478148157328</v>
      </c>
      <c r="S670" t="str">
        <f t="shared" si="44"/>
        <v>ASR_COMP</v>
      </c>
      <c r="T670" s="957">
        <f t="shared" si="45"/>
        <v>44682</v>
      </c>
      <c r="U670" t="str">
        <f t="shared" si="46"/>
        <v>Unaudited</v>
      </c>
    </row>
    <row r="671" spans="1:21" x14ac:dyDescent="0.25">
      <c r="A671" t="s">
        <v>440</v>
      </c>
      <c r="B671" t="s">
        <v>1388</v>
      </c>
      <c r="C671" t="s">
        <v>1389</v>
      </c>
      <c r="D671" s="15">
        <v>1900</v>
      </c>
      <c r="E671" s="121">
        <v>1</v>
      </c>
      <c r="F671" t="s">
        <v>1034</v>
      </c>
      <c r="G671" s="121" t="s">
        <v>1387</v>
      </c>
      <c r="H671" t="s">
        <v>384</v>
      </c>
      <c r="I671" t="s">
        <v>491</v>
      </c>
      <c r="J671" t="s">
        <v>436</v>
      </c>
      <c r="K671" t="s">
        <v>226</v>
      </c>
      <c r="L671" s="756">
        <v>2.21</v>
      </c>
      <c r="M671" t="s">
        <v>469</v>
      </c>
      <c r="N671" s="679">
        <f t="shared" ca="1" si="43"/>
        <v>0</v>
      </c>
      <c r="O671" s="679">
        <f t="shared" ca="1" si="43"/>
        <v>0</v>
      </c>
      <c r="P671" s="679">
        <f t="shared" ca="1" si="43"/>
        <v>0</v>
      </c>
      <c r="Q671" s="679">
        <f t="shared" ca="1" si="43"/>
        <v>0</v>
      </c>
      <c r="R671" s="679">
        <f t="shared" ca="1" si="43"/>
        <v>0</v>
      </c>
      <c r="S671" t="str">
        <f t="shared" si="44"/>
        <v>ASR_COMP</v>
      </c>
      <c r="T671" s="957">
        <f t="shared" si="45"/>
        <v>44682</v>
      </c>
      <c r="U671" t="str">
        <f t="shared" si="46"/>
        <v>Unaudited</v>
      </c>
    </row>
    <row r="672" spans="1:21" x14ac:dyDescent="0.25">
      <c r="A672" t="s">
        <v>440</v>
      </c>
      <c r="B672" t="s">
        <v>1388</v>
      </c>
      <c r="C672" t="s">
        <v>1389</v>
      </c>
      <c r="D672" s="15">
        <v>1900</v>
      </c>
      <c r="E672" s="121">
        <v>1</v>
      </c>
      <c r="F672" t="s">
        <v>1034</v>
      </c>
      <c r="G672" s="121" t="s">
        <v>1387</v>
      </c>
      <c r="H672" t="s">
        <v>384</v>
      </c>
      <c r="I672" t="s">
        <v>491</v>
      </c>
      <c r="J672" t="s">
        <v>436</v>
      </c>
      <c r="K672" t="s">
        <v>6</v>
      </c>
      <c r="L672" s="756" t="s">
        <v>70</v>
      </c>
      <c r="M672" t="s">
        <v>191</v>
      </c>
      <c r="N672" s="679">
        <f t="shared" ca="1" si="43"/>
        <v>0</v>
      </c>
      <c r="O672" s="679">
        <f t="shared" ca="1" si="43"/>
        <v>0</v>
      </c>
      <c r="P672" s="679">
        <f t="shared" ca="1" si="43"/>
        <v>0</v>
      </c>
      <c r="Q672" s="679">
        <f t="shared" ca="1" si="43"/>
        <v>0</v>
      </c>
      <c r="R672" s="679">
        <f t="shared" ca="1" si="43"/>
        <v>0</v>
      </c>
      <c r="S672" t="str">
        <f t="shared" si="44"/>
        <v>ASR_COMP</v>
      </c>
      <c r="T672" s="957">
        <f t="shared" si="45"/>
        <v>44682</v>
      </c>
      <c r="U672" t="str">
        <f t="shared" si="46"/>
        <v>Unaudited</v>
      </c>
    </row>
    <row r="673" spans="1:21" x14ac:dyDescent="0.25">
      <c r="A673" t="s">
        <v>440</v>
      </c>
      <c r="B673" t="s">
        <v>1388</v>
      </c>
      <c r="C673" t="s">
        <v>1389</v>
      </c>
      <c r="D673" s="15">
        <v>1900</v>
      </c>
      <c r="E673" s="121">
        <v>1</v>
      </c>
      <c r="F673" t="s">
        <v>1034</v>
      </c>
      <c r="G673" s="121" t="s">
        <v>1387</v>
      </c>
      <c r="H673" t="s">
        <v>384</v>
      </c>
      <c r="I673" t="s">
        <v>491</v>
      </c>
      <c r="J673" t="s">
        <v>436</v>
      </c>
      <c r="K673" t="s">
        <v>6</v>
      </c>
      <c r="L673" s="756" t="s">
        <v>71</v>
      </c>
      <c r="M673" t="s">
        <v>234</v>
      </c>
      <c r="N673" s="679">
        <f t="shared" ca="1" si="43"/>
        <v>0</v>
      </c>
      <c r="O673" s="679">
        <f t="shared" ca="1" si="43"/>
        <v>0</v>
      </c>
      <c r="P673" s="679">
        <f t="shared" ca="1" si="43"/>
        <v>0</v>
      </c>
      <c r="Q673" s="679">
        <f t="shared" ca="1" si="43"/>
        <v>0</v>
      </c>
      <c r="R673" s="679">
        <f t="shared" ca="1" si="43"/>
        <v>0</v>
      </c>
      <c r="S673" t="str">
        <f t="shared" si="44"/>
        <v>ASR_COMP</v>
      </c>
      <c r="T673" s="957">
        <f t="shared" si="45"/>
        <v>44682</v>
      </c>
      <c r="U673" t="str">
        <f t="shared" si="46"/>
        <v>Unaudited</v>
      </c>
    </row>
    <row r="674" spans="1:21" x14ac:dyDescent="0.25">
      <c r="A674" t="s">
        <v>440</v>
      </c>
      <c r="B674" t="s">
        <v>1388</v>
      </c>
      <c r="C674" t="s">
        <v>1389</v>
      </c>
      <c r="D674" s="15">
        <v>1900</v>
      </c>
      <c r="E674" s="121">
        <v>1</v>
      </c>
      <c r="F674" t="s">
        <v>1034</v>
      </c>
      <c r="G674" s="121" t="s">
        <v>1387</v>
      </c>
      <c r="H674" t="s">
        <v>384</v>
      </c>
      <c r="I674" t="s">
        <v>491</v>
      </c>
      <c r="J674" t="s">
        <v>436</v>
      </c>
      <c r="K674" t="s">
        <v>6</v>
      </c>
      <c r="L674" s="756" t="s">
        <v>72</v>
      </c>
      <c r="M674" t="s">
        <v>167</v>
      </c>
      <c r="N674" s="679">
        <f t="shared" ca="1" si="43"/>
        <v>0</v>
      </c>
      <c r="O674" s="679">
        <f t="shared" ca="1" si="43"/>
        <v>0</v>
      </c>
      <c r="P674" s="679">
        <f t="shared" ca="1" si="43"/>
        <v>0</v>
      </c>
      <c r="Q674" s="679">
        <f t="shared" ca="1" si="43"/>
        <v>0</v>
      </c>
      <c r="R674" s="679">
        <f t="shared" ca="1" si="43"/>
        <v>0</v>
      </c>
      <c r="S674" t="str">
        <f t="shared" si="44"/>
        <v>ASR_COMP</v>
      </c>
      <c r="T674" s="957">
        <f t="shared" si="45"/>
        <v>44682</v>
      </c>
      <c r="U674" t="str">
        <f t="shared" si="46"/>
        <v>Unaudited</v>
      </c>
    </row>
    <row r="675" spans="1:21" x14ac:dyDescent="0.25">
      <c r="A675" t="s">
        <v>440</v>
      </c>
      <c r="B675" t="s">
        <v>1388</v>
      </c>
      <c r="C675" t="s">
        <v>1389</v>
      </c>
      <c r="D675" s="15">
        <v>1900</v>
      </c>
      <c r="E675" s="121">
        <v>1</v>
      </c>
      <c r="F675" t="s">
        <v>1034</v>
      </c>
      <c r="G675" s="121" t="s">
        <v>1387</v>
      </c>
      <c r="H675" t="s">
        <v>384</v>
      </c>
      <c r="I675" t="s">
        <v>491</v>
      </c>
      <c r="J675" t="s">
        <v>436</v>
      </c>
      <c r="K675" t="s">
        <v>6</v>
      </c>
      <c r="L675" s="756">
        <v>3.4</v>
      </c>
      <c r="M675" t="s">
        <v>464</v>
      </c>
      <c r="N675" s="679">
        <f t="shared" ca="1" si="43"/>
        <v>0</v>
      </c>
      <c r="O675" s="679">
        <f t="shared" ca="1" si="43"/>
        <v>0</v>
      </c>
      <c r="P675" s="679">
        <f t="shared" ca="1" si="43"/>
        <v>0</v>
      </c>
      <c r="Q675" s="679">
        <f t="shared" ca="1" si="43"/>
        <v>0</v>
      </c>
      <c r="R675" s="679">
        <f t="shared" ca="1" si="43"/>
        <v>471.07919281369055</v>
      </c>
      <c r="S675" t="str">
        <f t="shared" si="44"/>
        <v>ASR_COMP</v>
      </c>
      <c r="T675" s="957">
        <f t="shared" si="45"/>
        <v>44682</v>
      </c>
      <c r="U675" t="str">
        <f t="shared" si="46"/>
        <v>Unaudited</v>
      </c>
    </row>
    <row r="676" spans="1:21" x14ac:dyDescent="0.25">
      <c r="A676" t="s">
        <v>440</v>
      </c>
      <c r="B676" t="s">
        <v>1388</v>
      </c>
      <c r="C676" t="s">
        <v>1389</v>
      </c>
      <c r="D676" s="15">
        <v>1900</v>
      </c>
      <c r="E676" s="121">
        <v>1</v>
      </c>
      <c r="F676" t="s">
        <v>1034</v>
      </c>
      <c r="G676" s="121" t="s">
        <v>1387</v>
      </c>
      <c r="H676" t="s">
        <v>384</v>
      </c>
      <c r="I676" t="s">
        <v>491</v>
      </c>
      <c r="J676" t="s">
        <v>436</v>
      </c>
      <c r="K676" t="s">
        <v>437</v>
      </c>
      <c r="L676" s="756">
        <v>4.5</v>
      </c>
      <c r="M676" t="s">
        <v>32</v>
      </c>
      <c r="N676" s="679">
        <f t="shared" ca="1" si="43"/>
        <v>0</v>
      </c>
      <c r="O676" s="679">
        <f t="shared" ca="1" si="43"/>
        <v>0</v>
      </c>
      <c r="P676" s="679">
        <f t="shared" ca="1" si="43"/>
        <v>0</v>
      </c>
      <c r="Q676" s="679">
        <f t="shared" ca="1" si="43"/>
        <v>0</v>
      </c>
      <c r="R676" s="679">
        <f t="shared" ca="1" si="43"/>
        <v>0</v>
      </c>
      <c r="S676" t="str">
        <f t="shared" si="44"/>
        <v>ASR_COMP</v>
      </c>
      <c r="T676" s="957">
        <f t="shared" si="45"/>
        <v>44682</v>
      </c>
      <c r="U676" t="str">
        <f t="shared" si="46"/>
        <v>Unaudited</v>
      </c>
    </row>
    <row r="677" spans="1:21" x14ac:dyDescent="0.25">
      <c r="A677" t="s">
        <v>440</v>
      </c>
      <c r="B677" t="s">
        <v>1388</v>
      </c>
      <c r="C677" t="s">
        <v>1389</v>
      </c>
      <c r="D677" s="15">
        <v>1900</v>
      </c>
      <c r="E677" s="121">
        <v>1</v>
      </c>
      <c r="F677" t="s">
        <v>1034</v>
      </c>
      <c r="G677" s="121" t="s">
        <v>1387</v>
      </c>
      <c r="H677" t="s">
        <v>384</v>
      </c>
      <c r="I677" t="s">
        <v>491</v>
      </c>
      <c r="J677" t="s">
        <v>436</v>
      </c>
      <c r="K677" t="s">
        <v>437</v>
      </c>
      <c r="L677" s="756" t="s">
        <v>947</v>
      </c>
      <c r="M677" t="s">
        <v>938</v>
      </c>
      <c r="N677" s="679">
        <f t="shared" ca="1" si="43"/>
        <v>0</v>
      </c>
      <c r="O677" s="679">
        <f t="shared" ca="1" si="43"/>
        <v>0</v>
      </c>
      <c r="P677" s="679">
        <f t="shared" ca="1" si="43"/>
        <v>0</v>
      </c>
      <c r="Q677" s="679">
        <f t="shared" ca="1" si="43"/>
        <v>0</v>
      </c>
      <c r="R677" s="679">
        <f t="shared" ca="1" si="43"/>
        <v>0</v>
      </c>
      <c r="S677" t="str">
        <f t="shared" si="44"/>
        <v>ASR_COMP</v>
      </c>
      <c r="T677" s="957">
        <f t="shared" si="45"/>
        <v>44682</v>
      </c>
      <c r="U677" t="str">
        <f t="shared" si="46"/>
        <v>Unaudited</v>
      </c>
    </row>
    <row r="678" spans="1:21" x14ac:dyDescent="0.25">
      <c r="A678" t="s">
        <v>440</v>
      </c>
      <c r="B678" t="s">
        <v>1388</v>
      </c>
      <c r="C678" t="s">
        <v>1389</v>
      </c>
      <c r="D678" s="15">
        <v>1900</v>
      </c>
      <c r="E678" s="121">
        <v>1</v>
      </c>
      <c r="F678" t="s">
        <v>1034</v>
      </c>
      <c r="G678" s="121" t="s">
        <v>1387</v>
      </c>
      <c r="H678" t="s">
        <v>384</v>
      </c>
      <c r="I678" t="s">
        <v>491</v>
      </c>
      <c r="J678" t="s">
        <v>436</v>
      </c>
      <c r="K678" t="s">
        <v>437</v>
      </c>
      <c r="L678" s="756" t="s">
        <v>196</v>
      </c>
      <c r="M678" t="s">
        <v>40</v>
      </c>
      <c r="N678" s="679">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9">
        <f t="shared" ca="1" si="47"/>
        <v>0</v>
      </c>
      <c r="P678" s="679">
        <f t="shared" ca="1" si="47"/>
        <v>0</v>
      </c>
      <c r="Q678" s="679">
        <f t="shared" ca="1" si="47"/>
        <v>0</v>
      </c>
      <c r="R678" s="679">
        <f t="shared" ca="1" si="47"/>
        <v>0</v>
      </c>
      <c r="S678" t="str">
        <f t="shared" si="44"/>
        <v>ASR_COMP</v>
      </c>
      <c r="T678" s="957">
        <f t="shared" si="45"/>
        <v>44682</v>
      </c>
      <c r="U678" t="str">
        <f t="shared" si="46"/>
        <v>Unaudited</v>
      </c>
    </row>
    <row r="679" spans="1:21" x14ac:dyDescent="0.25">
      <c r="A679" t="s">
        <v>440</v>
      </c>
      <c r="B679" t="s">
        <v>1388</v>
      </c>
      <c r="C679" t="s">
        <v>1389</v>
      </c>
      <c r="D679" s="15">
        <v>1900</v>
      </c>
      <c r="E679" s="121">
        <v>1</v>
      </c>
      <c r="F679" t="s">
        <v>1034</v>
      </c>
      <c r="G679" s="121" t="s">
        <v>1387</v>
      </c>
      <c r="H679" t="s">
        <v>384</v>
      </c>
      <c r="I679" t="s">
        <v>491</v>
      </c>
      <c r="J679" t="s">
        <v>436</v>
      </c>
      <c r="K679" t="s">
        <v>437</v>
      </c>
      <c r="L679" s="756" t="s">
        <v>195</v>
      </c>
      <c r="M679" t="s">
        <v>332</v>
      </c>
      <c r="N679" s="679">
        <f t="shared" ca="1" si="47"/>
        <v>0</v>
      </c>
      <c r="O679" s="679">
        <f t="shared" ca="1" si="47"/>
        <v>0</v>
      </c>
      <c r="P679" s="679">
        <f t="shared" ca="1" si="47"/>
        <v>0</v>
      </c>
      <c r="Q679" s="679">
        <f t="shared" ca="1" si="47"/>
        <v>0</v>
      </c>
      <c r="R679" s="679">
        <f t="shared" ca="1" si="47"/>
        <v>0</v>
      </c>
      <c r="S679" t="str">
        <f t="shared" si="44"/>
        <v>ASR_COMP</v>
      </c>
      <c r="T679" s="957">
        <f t="shared" si="45"/>
        <v>44682</v>
      </c>
      <c r="U679" t="str">
        <f t="shared" si="46"/>
        <v>Unaudited</v>
      </c>
    </row>
    <row r="680" spans="1:21" x14ac:dyDescent="0.25">
      <c r="A680" t="s">
        <v>440</v>
      </c>
      <c r="B680" t="s">
        <v>1388</v>
      </c>
      <c r="C680" t="s">
        <v>1389</v>
      </c>
      <c r="D680" s="15">
        <v>1900</v>
      </c>
      <c r="E680" s="121">
        <v>1</v>
      </c>
      <c r="F680" t="s">
        <v>1034</v>
      </c>
      <c r="G680" s="121" t="s">
        <v>1387</v>
      </c>
      <c r="H680" t="s">
        <v>384</v>
      </c>
      <c r="I680" t="s">
        <v>491</v>
      </c>
      <c r="J680" t="s">
        <v>453</v>
      </c>
      <c r="K680" t="s">
        <v>438</v>
      </c>
      <c r="L680" s="756" t="s">
        <v>79</v>
      </c>
      <c r="M680" t="s">
        <v>27</v>
      </c>
      <c r="N680" s="679">
        <f t="shared" ca="1" si="47"/>
        <v>0</v>
      </c>
      <c r="O680" s="679">
        <f t="shared" ca="1" si="47"/>
        <v>0</v>
      </c>
      <c r="P680" s="679">
        <f t="shared" ca="1" si="47"/>
        <v>0</v>
      </c>
      <c r="Q680" s="679">
        <f t="shared" ca="1" si="47"/>
        <v>0</v>
      </c>
      <c r="R680" s="679">
        <f t="shared" ca="1" si="47"/>
        <v>0</v>
      </c>
      <c r="S680" t="str">
        <f t="shared" si="44"/>
        <v>ASR_COMP</v>
      </c>
      <c r="T680" s="957">
        <f t="shared" si="45"/>
        <v>44682</v>
      </c>
      <c r="U680" t="str">
        <f t="shared" si="46"/>
        <v>Unaudited</v>
      </c>
    </row>
    <row r="681" spans="1:21" x14ac:dyDescent="0.25">
      <c r="A681" t="s">
        <v>440</v>
      </c>
      <c r="B681" t="s">
        <v>1388</v>
      </c>
      <c r="C681" t="s">
        <v>1389</v>
      </c>
      <c r="D681" s="15">
        <v>1900</v>
      </c>
      <c r="E681" s="121">
        <v>1</v>
      </c>
      <c r="F681" t="s">
        <v>1034</v>
      </c>
      <c r="G681" s="121" t="s">
        <v>1387</v>
      </c>
      <c r="H681" t="s">
        <v>384</v>
      </c>
      <c r="I681" t="s">
        <v>491</v>
      </c>
      <c r="J681" t="s">
        <v>453</v>
      </c>
      <c r="K681" t="s">
        <v>438</v>
      </c>
      <c r="L681" s="756" t="s">
        <v>80</v>
      </c>
      <c r="M681" t="s">
        <v>100</v>
      </c>
      <c r="N681" s="679">
        <f t="shared" ca="1" si="47"/>
        <v>0</v>
      </c>
      <c r="O681" s="679">
        <f t="shared" ca="1" si="47"/>
        <v>0</v>
      </c>
      <c r="P681" s="679">
        <f t="shared" ca="1" si="47"/>
        <v>0</v>
      </c>
      <c r="Q681" s="679">
        <f t="shared" ca="1" si="47"/>
        <v>0</v>
      </c>
      <c r="R681" s="679">
        <f t="shared" ca="1" si="47"/>
        <v>0</v>
      </c>
      <c r="S681" t="str">
        <f t="shared" si="44"/>
        <v>ASR_COMP</v>
      </c>
      <c r="T681" s="957">
        <f t="shared" si="45"/>
        <v>44682</v>
      </c>
      <c r="U681" t="str">
        <f t="shared" si="46"/>
        <v>Unaudited</v>
      </c>
    </row>
    <row r="682" spans="1:21" x14ac:dyDescent="0.25">
      <c r="A682" t="s">
        <v>440</v>
      </c>
      <c r="B682" t="s">
        <v>1388</v>
      </c>
      <c r="C682" t="s">
        <v>1389</v>
      </c>
      <c r="D682" s="15">
        <v>1900</v>
      </c>
      <c r="E682" s="121">
        <v>1</v>
      </c>
      <c r="F682" t="s">
        <v>1034</v>
      </c>
      <c r="G682" s="121" t="s">
        <v>1387</v>
      </c>
      <c r="H682" t="s">
        <v>384</v>
      </c>
      <c r="I682" t="s">
        <v>491</v>
      </c>
      <c r="J682" t="s">
        <v>453</v>
      </c>
      <c r="K682" t="s">
        <v>438</v>
      </c>
      <c r="L682" s="756" t="s">
        <v>81</v>
      </c>
      <c r="M682" t="s">
        <v>101</v>
      </c>
      <c r="N682" s="679">
        <f t="shared" ca="1" si="47"/>
        <v>0</v>
      </c>
      <c r="O682" s="679">
        <f t="shared" ca="1" si="47"/>
        <v>0</v>
      </c>
      <c r="P682" s="679">
        <f t="shared" ca="1" si="47"/>
        <v>0</v>
      </c>
      <c r="Q682" s="679">
        <f t="shared" ca="1" si="47"/>
        <v>0</v>
      </c>
      <c r="R682" s="679">
        <f t="shared" ca="1" si="47"/>
        <v>0</v>
      </c>
      <c r="S682" t="str">
        <f t="shared" si="44"/>
        <v>ASR_COMP</v>
      </c>
      <c r="T682" s="957">
        <f t="shared" si="45"/>
        <v>44682</v>
      </c>
      <c r="U682" t="str">
        <f t="shared" si="46"/>
        <v>Unaudited</v>
      </c>
    </row>
    <row r="683" spans="1:21" x14ac:dyDescent="0.25">
      <c r="A683" t="s">
        <v>440</v>
      </c>
      <c r="B683" t="s">
        <v>1388</v>
      </c>
      <c r="C683" t="s">
        <v>1389</v>
      </c>
      <c r="D683" s="15">
        <v>1900</v>
      </c>
      <c r="E683" s="121">
        <v>1</v>
      </c>
      <c r="F683" t="s">
        <v>1034</v>
      </c>
      <c r="G683" s="121" t="s">
        <v>1387</v>
      </c>
      <c r="H683" t="s">
        <v>384</v>
      </c>
      <c r="I683" t="s">
        <v>491</v>
      </c>
      <c r="J683" t="s">
        <v>453</v>
      </c>
      <c r="K683" t="s">
        <v>438</v>
      </c>
      <c r="L683" s="756" t="s">
        <v>82</v>
      </c>
      <c r="M683" t="s">
        <v>102</v>
      </c>
      <c r="N683" s="679">
        <f t="shared" ca="1" si="47"/>
        <v>0</v>
      </c>
      <c r="O683" s="679">
        <f t="shared" ca="1" si="47"/>
        <v>0</v>
      </c>
      <c r="P683" s="679">
        <f t="shared" ca="1" si="47"/>
        <v>0</v>
      </c>
      <c r="Q683" s="679">
        <f t="shared" ca="1" si="47"/>
        <v>0</v>
      </c>
      <c r="R683" s="679">
        <f t="shared" ca="1" si="47"/>
        <v>0</v>
      </c>
      <c r="S683" t="str">
        <f t="shared" si="44"/>
        <v>ASR_COMP</v>
      </c>
      <c r="T683" s="957">
        <f t="shared" si="45"/>
        <v>44682</v>
      </c>
      <c r="U683" t="str">
        <f t="shared" si="46"/>
        <v>Unaudited</v>
      </c>
    </row>
    <row r="684" spans="1:21" x14ac:dyDescent="0.25">
      <c r="A684" t="s">
        <v>440</v>
      </c>
      <c r="B684" t="s">
        <v>1388</v>
      </c>
      <c r="C684" t="s">
        <v>1389</v>
      </c>
      <c r="D684" s="15">
        <v>1900</v>
      </c>
      <c r="E684" s="121">
        <v>1</v>
      </c>
      <c r="F684" t="s">
        <v>1034</v>
      </c>
      <c r="G684" s="121" t="s">
        <v>1387</v>
      </c>
      <c r="H684" t="s">
        <v>384</v>
      </c>
      <c r="I684" t="s">
        <v>491</v>
      </c>
      <c r="J684" t="s">
        <v>453</v>
      </c>
      <c r="K684" t="s">
        <v>438</v>
      </c>
      <c r="L684" s="756" t="s">
        <v>219</v>
      </c>
      <c r="M684" t="s">
        <v>103</v>
      </c>
      <c r="N684" s="679">
        <f t="shared" ca="1" si="47"/>
        <v>0</v>
      </c>
      <c r="O684" s="679">
        <f t="shared" ca="1" si="47"/>
        <v>0</v>
      </c>
      <c r="P684" s="679">
        <f t="shared" ca="1" si="47"/>
        <v>0</v>
      </c>
      <c r="Q684" s="679">
        <f t="shared" ca="1" si="47"/>
        <v>0</v>
      </c>
      <c r="R684" s="679">
        <f t="shared" ca="1" si="47"/>
        <v>0</v>
      </c>
      <c r="S684" t="str">
        <f t="shared" si="44"/>
        <v>ASR_COMP</v>
      </c>
      <c r="T684" s="957">
        <f t="shared" si="45"/>
        <v>44682</v>
      </c>
      <c r="U684" t="str">
        <f t="shared" si="46"/>
        <v>Unaudited</v>
      </c>
    </row>
    <row r="685" spans="1:21" x14ac:dyDescent="0.25">
      <c r="A685" t="s">
        <v>440</v>
      </c>
      <c r="B685" t="s">
        <v>1388</v>
      </c>
      <c r="C685" t="s">
        <v>1389</v>
      </c>
      <c r="D685" s="15">
        <v>1900</v>
      </c>
      <c r="E685" s="121">
        <v>1</v>
      </c>
      <c r="F685" t="s">
        <v>1034</v>
      </c>
      <c r="G685" s="121" t="s">
        <v>1387</v>
      </c>
      <c r="H685" t="s">
        <v>384</v>
      </c>
      <c r="I685" t="s">
        <v>491</v>
      </c>
      <c r="J685" t="s">
        <v>453</v>
      </c>
      <c r="K685" t="s">
        <v>438</v>
      </c>
      <c r="L685" s="756" t="s">
        <v>218</v>
      </c>
      <c r="M685" t="s">
        <v>28</v>
      </c>
      <c r="N685" s="679">
        <f t="shared" ca="1" si="47"/>
        <v>0</v>
      </c>
      <c r="O685" s="679">
        <f t="shared" ca="1" si="47"/>
        <v>0</v>
      </c>
      <c r="P685" s="679">
        <f t="shared" ca="1" si="47"/>
        <v>0</v>
      </c>
      <c r="Q685" s="679">
        <f t="shared" ca="1" si="47"/>
        <v>0</v>
      </c>
      <c r="R685" s="679">
        <f t="shared" ca="1" si="47"/>
        <v>0</v>
      </c>
      <c r="S685" t="str">
        <f t="shared" si="44"/>
        <v>ASR_COMP</v>
      </c>
      <c r="T685" s="957">
        <f t="shared" si="45"/>
        <v>44682</v>
      </c>
      <c r="U685" t="str">
        <f t="shared" si="46"/>
        <v>Unaudited</v>
      </c>
    </row>
    <row r="686" spans="1:21" x14ac:dyDescent="0.25">
      <c r="A686" t="s">
        <v>440</v>
      </c>
      <c r="B686" t="s">
        <v>1388</v>
      </c>
      <c r="C686" t="s">
        <v>1389</v>
      </c>
      <c r="D686" s="15">
        <v>1900</v>
      </c>
      <c r="E686" s="121">
        <v>1</v>
      </c>
      <c r="F686" t="s">
        <v>1034</v>
      </c>
      <c r="G686" s="121" t="s">
        <v>1387</v>
      </c>
      <c r="H686" t="s">
        <v>384</v>
      </c>
      <c r="I686" t="s">
        <v>491</v>
      </c>
      <c r="J686" t="s">
        <v>439</v>
      </c>
      <c r="K686" t="s">
        <v>439</v>
      </c>
      <c r="L686" s="756" t="s">
        <v>84</v>
      </c>
      <c r="M686" t="s">
        <v>330</v>
      </c>
      <c r="N686" s="679">
        <f t="shared" ca="1" si="47"/>
        <v>0</v>
      </c>
      <c r="O686" s="679">
        <f t="shared" ca="1" si="47"/>
        <v>0</v>
      </c>
      <c r="P686" s="679">
        <f t="shared" ca="1" si="47"/>
        <v>0</v>
      </c>
      <c r="Q686" s="679">
        <f t="shared" ca="1" si="47"/>
        <v>0</v>
      </c>
      <c r="R686" s="679">
        <f t="shared" ca="1" si="47"/>
        <v>0</v>
      </c>
      <c r="S686" t="str">
        <f t="shared" si="44"/>
        <v>ASR_COMP</v>
      </c>
      <c r="T686" s="957">
        <f t="shared" si="45"/>
        <v>44682</v>
      </c>
      <c r="U686" t="str">
        <f t="shared" si="46"/>
        <v>Unaudited</v>
      </c>
    </row>
    <row r="687" spans="1:21" x14ac:dyDescent="0.25">
      <c r="A687" t="s">
        <v>440</v>
      </c>
      <c r="B687" t="s">
        <v>1388</v>
      </c>
      <c r="C687" t="s">
        <v>1389</v>
      </c>
      <c r="D687" s="15">
        <v>1900</v>
      </c>
      <c r="E687" s="121">
        <v>1</v>
      </c>
      <c r="F687" t="s">
        <v>1034</v>
      </c>
      <c r="G687" s="121" t="s">
        <v>1387</v>
      </c>
      <c r="H687" t="s">
        <v>384</v>
      </c>
      <c r="I687" t="s">
        <v>491</v>
      </c>
      <c r="J687" t="s">
        <v>439</v>
      </c>
      <c r="K687" t="s">
        <v>439</v>
      </c>
      <c r="L687" s="756" t="s">
        <v>85</v>
      </c>
      <c r="M687" t="s">
        <v>328</v>
      </c>
      <c r="N687" s="679">
        <f t="shared" ca="1" si="47"/>
        <v>0</v>
      </c>
      <c r="O687" s="679">
        <f t="shared" ca="1" si="47"/>
        <v>0</v>
      </c>
      <c r="P687" s="679">
        <f t="shared" ca="1" si="47"/>
        <v>0</v>
      </c>
      <c r="Q687" s="679">
        <f t="shared" ca="1" si="47"/>
        <v>0</v>
      </c>
      <c r="R687" s="679">
        <f t="shared" ca="1" si="47"/>
        <v>0</v>
      </c>
      <c r="S687" t="str">
        <f t="shared" si="44"/>
        <v>ASR_COMP</v>
      </c>
      <c r="T687" s="957">
        <f t="shared" si="45"/>
        <v>44682</v>
      </c>
      <c r="U687" t="str">
        <f t="shared" si="46"/>
        <v>Unaudited</v>
      </c>
    </row>
    <row r="688" spans="1:21" x14ac:dyDescent="0.25">
      <c r="A688" t="s">
        <v>440</v>
      </c>
      <c r="B688" t="s">
        <v>1388</v>
      </c>
      <c r="C688" t="s">
        <v>1389</v>
      </c>
      <c r="D688" s="15">
        <v>1900</v>
      </c>
      <c r="E688" s="121">
        <v>1</v>
      </c>
      <c r="F688" t="s">
        <v>1034</v>
      </c>
      <c r="G688" s="121" t="s">
        <v>1387</v>
      </c>
      <c r="H688" t="s">
        <v>384</v>
      </c>
      <c r="I688" t="s">
        <v>491</v>
      </c>
      <c r="J688" t="s">
        <v>439</v>
      </c>
      <c r="K688" t="s">
        <v>439</v>
      </c>
      <c r="L688" s="756" t="s">
        <v>86</v>
      </c>
      <c r="M688" t="s">
        <v>497</v>
      </c>
      <c r="N688" s="679">
        <f t="shared" ca="1" si="47"/>
        <v>0</v>
      </c>
      <c r="O688" s="679">
        <f t="shared" ca="1" si="47"/>
        <v>0</v>
      </c>
      <c r="P688" s="679">
        <f t="shared" ca="1" si="47"/>
        <v>0</v>
      </c>
      <c r="Q688" s="679">
        <f t="shared" ca="1" si="47"/>
        <v>0</v>
      </c>
      <c r="R688" s="679">
        <f t="shared" ca="1" si="47"/>
        <v>0</v>
      </c>
      <c r="S688" t="str">
        <f t="shared" si="44"/>
        <v>ASR_COMP</v>
      </c>
      <c r="T688" s="957">
        <f t="shared" si="45"/>
        <v>44682</v>
      </c>
      <c r="U688" t="str">
        <f t="shared" si="46"/>
        <v>Unaudited</v>
      </c>
    </row>
    <row r="689" spans="1:21" x14ac:dyDescent="0.25">
      <c r="A689" t="s">
        <v>440</v>
      </c>
      <c r="B689" t="s">
        <v>1388</v>
      </c>
      <c r="C689" t="s">
        <v>1389</v>
      </c>
      <c r="D689" s="15">
        <v>1900</v>
      </c>
      <c r="E689" s="121">
        <v>1</v>
      </c>
      <c r="F689" t="s">
        <v>1034</v>
      </c>
      <c r="G689" s="121" t="s">
        <v>1387</v>
      </c>
      <c r="H689" t="s">
        <v>384</v>
      </c>
      <c r="I689" t="s">
        <v>491</v>
      </c>
      <c r="J689" t="s">
        <v>439</v>
      </c>
      <c r="K689" t="s">
        <v>439</v>
      </c>
      <c r="L689" s="756" t="s">
        <v>87</v>
      </c>
      <c r="M689" t="s">
        <v>498</v>
      </c>
      <c r="N689" s="679">
        <f t="shared" ca="1" si="47"/>
        <v>0</v>
      </c>
      <c r="O689" s="679">
        <f t="shared" ca="1" si="47"/>
        <v>0</v>
      </c>
      <c r="P689" s="679">
        <f t="shared" ca="1" si="47"/>
        <v>0</v>
      </c>
      <c r="Q689" s="679">
        <f t="shared" ca="1" si="47"/>
        <v>0</v>
      </c>
      <c r="R689" s="679">
        <f t="shared" ca="1" si="47"/>
        <v>0</v>
      </c>
      <c r="S689" t="str">
        <f t="shared" si="44"/>
        <v>ASR_COMP</v>
      </c>
      <c r="T689" s="957">
        <f t="shared" si="45"/>
        <v>44682</v>
      </c>
      <c r="U689" t="str">
        <f t="shared" si="46"/>
        <v>Unaudited</v>
      </c>
    </row>
    <row r="690" spans="1:21" x14ac:dyDescent="0.25">
      <c r="A690" t="s">
        <v>440</v>
      </c>
      <c r="B690" t="s">
        <v>1388</v>
      </c>
      <c r="C690" t="s">
        <v>1389</v>
      </c>
      <c r="D690" s="15">
        <v>1900</v>
      </c>
      <c r="E690" s="121">
        <v>1</v>
      </c>
      <c r="F690" t="s">
        <v>1034</v>
      </c>
      <c r="G690" s="121" t="s">
        <v>1387</v>
      </c>
      <c r="H690" t="s">
        <v>384</v>
      </c>
      <c r="I690" t="s">
        <v>491</v>
      </c>
      <c r="J690" t="s">
        <v>439</v>
      </c>
      <c r="K690" t="s">
        <v>439</v>
      </c>
      <c r="L690" s="756" t="s">
        <v>216</v>
      </c>
      <c r="M690" t="s">
        <v>499</v>
      </c>
      <c r="N690" s="679">
        <f t="shared" ca="1" si="47"/>
        <v>0</v>
      </c>
      <c r="O690" s="679">
        <f t="shared" ca="1" si="47"/>
        <v>0</v>
      </c>
      <c r="P690" s="679">
        <f t="shared" ca="1" si="47"/>
        <v>0</v>
      </c>
      <c r="Q690" s="679">
        <f t="shared" ca="1" si="47"/>
        <v>0</v>
      </c>
      <c r="R690" s="679">
        <f t="shared" ca="1" si="47"/>
        <v>0</v>
      </c>
      <c r="S690" t="str">
        <f t="shared" si="44"/>
        <v>ASR_COMP</v>
      </c>
      <c r="T690" s="957">
        <f t="shared" si="45"/>
        <v>44682</v>
      </c>
      <c r="U690" t="str">
        <f t="shared" si="46"/>
        <v>Unaudited</v>
      </c>
    </row>
    <row r="691" spans="1:21" x14ac:dyDescent="0.25">
      <c r="A691" t="s">
        <v>440</v>
      </c>
      <c r="B691" t="s">
        <v>1388</v>
      </c>
      <c r="C691" t="s">
        <v>1389</v>
      </c>
      <c r="D691" s="15">
        <v>1900</v>
      </c>
      <c r="E691" s="121">
        <v>1</v>
      </c>
      <c r="F691" t="s">
        <v>1034</v>
      </c>
      <c r="G691" s="121" t="s">
        <v>1387</v>
      </c>
      <c r="H691" t="s">
        <v>384</v>
      </c>
      <c r="I691" t="s">
        <v>492</v>
      </c>
      <c r="J691" t="s">
        <v>26</v>
      </c>
      <c r="K691" t="s">
        <v>26</v>
      </c>
      <c r="L691" s="756" t="s">
        <v>207</v>
      </c>
      <c r="M691" t="s">
        <v>26</v>
      </c>
      <c r="N691" s="679">
        <f t="shared" ca="1" si="47"/>
        <v>0</v>
      </c>
      <c r="O691" s="679">
        <f t="shared" ca="1" si="47"/>
        <v>0</v>
      </c>
      <c r="P691" s="679">
        <f t="shared" ca="1" si="47"/>
        <v>0</v>
      </c>
      <c r="Q691" s="679">
        <f t="shared" ca="1" si="47"/>
        <v>0</v>
      </c>
      <c r="R691" s="679">
        <f t="shared" ca="1" si="47"/>
        <v>-118599.10046271503</v>
      </c>
      <c r="S691" t="str">
        <f t="shared" si="44"/>
        <v>ASR_COMP</v>
      </c>
      <c r="T691" s="957">
        <f t="shared" si="45"/>
        <v>44682</v>
      </c>
      <c r="U691" t="str">
        <f t="shared" si="46"/>
        <v>Unaudited</v>
      </c>
    </row>
    <row r="692" spans="1:21" x14ac:dyDescent="0.25">
      <c r="A692" t="s">
        <v>440</v>
      </c>
      <c r="B692" t="s">
        <v>1388</v>
      </c>
      <c r="C692" t="s">
        <v>1389</v>
      </c>
      <c r="D692" s="15">
        <v>1900</v>
      </c>
      <c r="E692" s="121">
        <v>1</v>
      </c>
      <c r="F692" t="s">
        <v>441</v>
      </c>
      <c r="G692" s="121">
        <v>91</v>
      </c>
      <c r="H692" t="s">
        <v>385</v>
      </c>
      <c r="I692" t="s">
        <v>435</v>
      </c>
      <c r="J692" t="s">
        <v>435</v>
      </c>
      <c r="K692" t="s">
        <v>435</v>
      </c>
      <c r="M692" t="s">
        <v>435</v>
      </c>
      <c r="N692" s="679">
        <f t="shared" ca="1" si="47"/>
        <v>7841</v>
      </c>
      <c r="O692" s="679">
        <f t="shared" ca="1" si="47"/>
        <v>4127</v>
      </c>
      <c r="P692" s="679">
        <f t="shared" ca="1" si="47"/>
        <v>3714</v>
      </c>
      <c r="Q692" s="679">
        <f t="shared" ca="1" si="47"/>
        <v>0</v>
      </c>
      <c r="R692" s="679">
        <f t="shared" ca="1" si="47"/>
        <v>0</v>
      </c>
      <c r="S692" t="str">
        <f t="shared" si="44"/>
        <v>ASR_COMP</v>
      </c>
      <c r="T692" s="957">
        <f t="shared" si="45"/>
        <v>44682</v>
      </c>
      <c r="U692" t="str">
        <f t="shared" si="46"/>
        <v>Unaudited</v>
      </c>
    </row>
    <row r="693" spans="1:21" x14ac:dyDescent="0.25">
      <c r="A693" t="s">
        <v>440</v>
      </c>
      <c r="B693" t="s">
        <v>1388</v>
      </c>
      <c r="C693" t="s">
        <v>1389</v>
      </c>
      <c r="D693" s="15">
        <v>1900</v>
      </c>
      <c r="E693" s="121">
        <v>1</v>
      </c>
      <c r="F693" t="s">
        <v>441</v>
      </c>
      <c r="G693" s="121">
        <v>91</v>
      </c>
      <c r="H693" t="s">
        <v>385</v>
      </c>
      <c r="I693" t="s">
        <v>490</v>
      </c>
      <c r="J693" t="s">
        <v>12</v>
      </c>
      <c r="K693" t="s">
        <v>12</v>
      </c>
      <c r="L693" s="756">
        <v>1.1000000000000001</v>
      </c>
      <c r="M693" t="s">
        <v>12</v>
      </c>
      <c r="N693" s="679">
        <f t="shared" ca="1" si="47"/>
        <v>29904339.920000002</v>
      </c>
      <c r="O693" s="679">
        <f t="shared" ca="1" si="47"/>
        <v>0</v>
      </c>
      <c r="P693" s="679">
        <f t="shared" ca="1" si="47"/>
        <v>0</v>
      </c>
      <c r="Q693" s="679">
        <f t="shared" ca="1" si="47"/>
        <v>0</v>
      </c>
      <c r="R693" s="679">
        <f t="shared" ca="1" si="47"/>
        <v>0</v>
      </c>
      <c r="S693" t="str">
        <f t="shared" si="44"/>
        <v>ASR_COMP</v>
      </c>
      <c r="T693" s="957">
        <f t="shared" si="45"/>
        <v>44682</v>
      </c>
      <c r="U693" t="str">
        <f t="shared" si="46"/>
        <v>Unaudited</v>
      </c>
    </row>
    <row r="694" spans="1:21" x14ac:dyDescent="0.25">
      <c r="A694" t="s">
        <v>440</v>
      </c>
      <c r="B694" t="s">
        <v>1388</v>
      </c>
      <c r="C694" t="s">
        <v>1389</v>
      </c>
      <c r="D694" s="15">
        <v>1900</v>
      </c>
      <c r="E694" s="121">
        <v>1</v>
      </c>
      <c r="F694" t="s">
        <v>441</v>
      </c>
      <c r="G694" s="121">
        <v>91</v>
      </c>
      <c r="H694" t="s">
        <v>385</v>
      </c>
      <c r="I694" t="s">
        <v>490</v>
      </c>
      <c r="J694" t="s">
        <v>12</v>
      </c>
      <c r="K694" t="s">
        <v>225</v>
      </c>
      <c r="L694" s="756">
        <v>1.2</v>
      </c>
      <c r="M694" t="s">
        <v>225</v>
      </c>
      <c r="N694" s="679">
        <f t="shared" ca="1" si="47"/>
        <v>0</v>
      </c>
      <c r="O694" s="679">
        <f t="shared" ca="1" si="47"/>
        <v>0</v>
      </c>
      <c r="P694" s="679">
        <f t="shared" ca="1" si="47"/>
        <v>0</v>
      </c>
      <c r="Q694" s="679">
        <f t="shared" ca="1" si="47"/>
        <v>0</v>
      </c>
      <c r="R694" s="679">
        <f t="shared" ca="1" si="47"/>
        <v>0</v>
      </c>
      <c r="S694" t="str">
        <f t="shared" si="44"/>
        <v>ASR_COMP</v>
      </c>
      <c r="T694" s="957">
        <f t="shared" si="45"/>
        <v>44682</v>
      </c>
      <c r="U694" t="str">
        <f t="shared" si="46"/>
        <v>Unaudited</v>
      </c>
    </row>
    <row r="695" spans="1:21" x14ac:dyDescent="0.25">
      <c r="A695" t="s">
        <v>440</v>
      </c>
      <c r="B695" t="s">
        <v>1388</v>
      </c>
      <c r="C695" t="s">
        <v>1389</v>
      </c>
      <c r="D695" s="15">
        <v>1900</v>
      </c>
      <c r="E695" s="121">
        <v>1</v>
      </c>
      <c r="F695" t="s">
        <v>441</v>
      </c>
      <c r="G695" s="121">
        <v>91</v>
      </c>
      <c r="H695" t="s">
        <v>385</v>
      </c>
      <c r="I695" t="s">
        <v>490</v>
      </c>
      <c r="J695" t="s">
        <v>12</v>
      </c>
      <c r="K695" t="s">
        <v>1326</v>
      </c>
      <c r="L695" s="756" t="s">
        <v>1322</v>
      </c>
      <c r="M695" t="s">
        <v>1326</v>
      </c>
      <c r="N695" s="679">
        <f t="shared" ca="1" si="47"/>
        <v>81871.95</v>
      </c>
      <c r="O695" s="679">
        <f t="shared" ca="1" si="47"/>
        <v>0</v>
      </c>
      <c r="P695" s="679">
        <f t="shared" ca="1" si="47"/>
        <v>0</v>
      </c>
      <c r="Q695" s="679">
        <f t="shared" ca="1" si="47"/>
        <v>0</v>
      </c>
      <c r="R695" s="679">
        <f t="shared" ca="1" si="47"/>
        <v>0</v>
      </c>
      <c r="S695" t="str">
        <f t="shared" si="44"/>
        <v>ASR_COMP</v>
      </c>
      <c r="T695" s="957">
        <f t="shared" si="45"/>
        <v>44682</v>
      </c>
      <c r="U695" t="str">
        <f t="shared" si="46"/>
        <v>Unaudited</v>
      </c>
    </row>
    <row r="696" spans="1:21" x14ac:dyDescent="0.25">
      <c r="A696" t="s">
        <v>440</v>
      </c>
      <c r="B696" t="s">
        <v>1388</v>
      </c>
      <c r="C696" t="s">
        <v>1389</v>
      </c>
      <c r="D696" s="15">
        <v>1900</v>
      </c>
      <c r="E696" s="121">
        <v>1</v>
      </c>
      <c r="F696" t="s">
        <v>441</v>
      </c>
      <c r="G696" s="121">
        <v>91</v>
      </c>
      <c r="H696" t="s">
        <v>385</v>
      </c>
      <c r="I696" t="s">
        <v>490</v>
      </c>
      <c r="J696" t="s">
        <v>12</v>
      </c>
      <c r="K696" t="s">
        <v>1328</v>
      </c>
      <c r="L696" s="756" t="s">
        <v>1327</v>
      </c>
      <c r="M696" t="s">
        <v>1328</v>
      </c>
      <c r="N696" s="679">
        <f t="shared" ca="1" si="47"/>
        <v>420500.043749201</v>
      </c>
      <c r="O696" s="679">
        <f t="shared" ca="1" si="47"/>
        <v>0</v>
      </c>
      <c r="P696" s="679">
        <f t="shared" ca="1" si="47"/>
        <v>0</v>
      </c>
      <c r="Q696" s="679">
        <f t="shared" ca="1" si="47"/>
        <v>0</v>
      </c>
      <c r="R696" s="679">
        <f t="shared" ca="1" si="47"/>
        <v>0</v>
      </c>
      <c r="S696" t="str">
        <f t="shared" si="44"/>
        <v>ASR_COMP</v>
      </c>
      <c r="T696" s="957">
        <f t="shared" si="45"/>
        <v>44682</v>
      </c>
      <c r="U696" t="str">
        <f t="shared" si="46"/>
        <v>Unaudited</v>
      </c>
    </row>
    <row r="697" spans="1:21" x14ac:dyDescent="0.25">
      <c r="A697" t="s">
        <v>440</v>
      </c>
      <c r="B697" t="s">
        <v>1388</v>
      </c>
      <c r="C697" t="s">
        <v>1389</v>
      </c>
      <c r="D697" s="15">
        <v>1900</v>
      </c>
      <c r="E697" s="121">
        <v>1</v>
      </c>
      <c r="F697" t="s">
        <v>441</v>
      </c>
      <c r="G697" s="121">
        <v>91</v>
      </c>
      <c r="H697" t="s">
        <v>385</v>
      </c>
      <c r="I697" t="s">
        <v>490</v>
      </c>
      <c r="J697" t="s">
        <v>13</v>
      </c>
      <c r="K697" t="s">
        <v>13</v>
      </c>
      <c r="L697" s="756" t="s">
        <v>63</v>
      </c>
      <c r="M697" t="s">
        <v>13</v>
      </c>
      <c r="N697" s="679">
        <f t="shared" ca="1" si="47"/>
        <v>0</v>
      </c>
      <c r="O697" s="679">
        <f t="shared" ca="1" si="47"/>
        <v>0</v>
      </c>
      <c r="P697" s="679">
        <f t="shared" ca="1" si="47"/>
        <v>0</v>
      </c>
      <c r="Q697" s="679">
        <f t="shared" ca="1" si="47"/>
        <v>0</v>
      </c>
      <c r="R697" s="679">
        <f t="shared" ca="1" si="47"/>
        <v>0</v>
      </c>
      <c r="S697" t="str">
        <f t="shared" si="44"/>
        <v>ASR_COMP</v>
      </c>
      <c r="T697" s="957">
        <f t="shared" si="45"/>
        <v>44682</v>
      </c>
      <c r="U697" t="str">
        <f t="shared" si="46"/>
        <v>Unaudited</v>
      </c>
    </row>
    <row r="698" spans="1:21" x14ac:dyDescent="0.25">
      <c r="A698" t="s">
        <v>440</v>
      </c>
      <c r="B698" t="s">
        <v>1388</v>
      </c>
      <c r="C698" t="s">
        <v>1389</v>
      </c>
      <c r="D698" s="15">
        <v>1900</v>
      </c>
      <c r="E698" s="121">
        <v>1</v>
      </c>
      <c r="F698" t="s">
        <v>441</v>
      </c>
      <c r="G698" s="121">
        <v>91</v>
      </c>
      <c r="H698" t="s">
        <v>385</v>
      </c>
      <c r="I698" t="s">
        <v>491</v>
      </c>
      <c r="J698" t="s">
        <v>436</v>
      </c>
      <c r="K698" t="s">
        <v>799</v>
      </c>
      <c r="L698" s="756">
        <v>2.1</v>
      </c>
      <c r="M698" t="s">
        <v>734</v>
      </c>
      <c r="N698" s="679">
        <f t="shared" ca="1" si="47"/>
        <v>100041</v>
      </c>
      <c r="O698" s="679">
        <f t="shared" ca="1" si="47"/>
        <v>95484</v>
      </c>
      <c r="P698" s="679">
        <f t="shared" ca="1" si="47"/>
        <v>4557</v>
      </c>
      <c r="Q698" s="679">
        <f t="shared" ca="1" si="47"/>
        <v>0</v>
      </c>
      <c r="R698" s="679">
        <f t="shared" ca="1" si="47"/>
        <v>0</v>
      </c>
      <c r="S698" t="str">
        <f t="shared" si="44"/>
        <v>ASR_COMP</v>
      </c>
      <c r="T698" s="957">
        <f t="shared" si="45"/>
        <v>44682</v>
      </c>
      <c r="U698" t="str">
        <f t="shared" si="46"/>
        <v>Unaudited</v>
      </c>
    </row>
    <row r="699" spans="1:21" x14ac:dyDescent="0.25">
      <c r="A699" t="s">
        <v>440</v>
      </c>
      <c r="B699" t="s">
        <v>1388</v>
      </c>
      <c r="C699" t="s">
        <v>1389</v>
      </c>
      <c r="D699" s="15">
        <v>1900</v>
      </c>
      <c r="E699" s="121">
        <v>1</v>
      </c>
      <c r="F699" t="s">
        <v>441</v>
      </c>
      <c r="G699" s="121">
        <v>91</v>
      </c>
      <c r="H699" t="s">
        <v>385</v>
      </c>
      <c r="I699" t="s">
        <v>491</v>
      </c>
      <c r="J699" t="s">
        <v>436</v>
      </c>
      <c r="K699" t="s">
        <v>799</v>
      </c>
      <c r="L699" s="756">
        <v>2.2000000000000002</v>
      </c>
      <c r="M699" t="s">
        <v>735</v>
      </c>
      <c r="N699" s="679">
        <f t="shared" ca="1" si="47"/>
        <v>246</v>
      </c>
      <c r="O699" s="679">
        <f t="shared" ca="1" si="47"/>
        <v>208</v>
      </c>
      <c r="P699" s="679">
        <f t="shared" ca="1" si="47"/>
        <v>38</v>
      </c>
      <c r="Q699" s="679">
        <f t="shared" ca="1" si="47"/>
        <v>0</v>
      </c>
      <c r="R699" s="679">
        <f t="shared" ca="1" si="47"/>
        <v>0</v>
      </c>
      <c r="S699" t="str">
        <f t="shared" si="44"/>
        <v>ASR_COMP</v>
      </c>
      <c r="T699" s="957">
        <f t="shared" si="45"/>
        <v>44682</v>
      </c>
      <c r="U699" t="str">
        <f t="shared" si="46"/>
        <v>Unaudited</v>
      </c>
    </row>
    <row r="700" spans="1:21" x14ac:dyDescent="0.25">
      <c r="A700" t="s">
        <v>440</v>
      </c>
      <c r="B700" t="s">
        <v>1388</v>
      </c>
      <c r="C700" t="s">
        <v>1389</v>
      </c>
      <c r="D700" s="15">
        <v>1900</v>
      </c>
      <c r="E700" s="121">
        <v>1</v>
      </c>
      <c r="F700" t="s">
        <v>441</v>
      </c>
      <c r="G700" s="121">
        <v>91</v>
      </c>
      <c r="H700" t="s">
        <v>385</v>
      </c>
      <c r="I700" t="s">
        <v>491</v>
      </c>
      <c r="J700" t="s">
        <v>436</v>
      </c>
      <c r="K700" t="s">
        <v>799</v>
      </c>
      <c r="L700" s="756">
        <v>2.2999999999999998</v>
      </c>
      <c r="M700" t="s">
        <v>736</v>
      </c>
      <c r="N700" s="679">
        <f t="shared" ca="1" si="47"/>
        <v>20233718.467060231</v>
      </c>
      <c r="O700" s="679">
        <f t="shared" ca="1" si="47"/>
        <v>19233777.488600131</v>
      </c>
      <c r="P700" s="679">
        <f t="shared" ca="1" si="47"/>
        <v>999940.97846009908</v>
      </c>
      <c r="Q700" s="679">
        <f t="shared" ca="1" si="47"/>
        <v>0</v>
      </c>
      <c r="R700" s="679">
        <f t="shared" ca="1" si="47"/>
        <v>0</v>
      </c>
      <c r="S700" t="str">
        <f t="shared" si="44"/>
        <v>ASR_COMP</v>
      </c>
      <c r="T700" s="957">
        <f t="shared" si="45"/>
        <v>44682</v>
      </c>
      <c r="U700" t="str">
        <f t="shared" si="46"/>
        <v>Unaudited</v>
      </c>
    </row>
    <row r="701" spans="1:21" x14ac:dyDescent="0.25">
      <c r="A701" t="s">
        <v>440</v>
      </c>
      <c r="B701" t="s">
        <v>1388</v>
      </c>
      <c r="C701" t="s">
        <v>1389</v>
      </c>
      <c r="D701" s="15">
        <v>1900</v>
      </c>
      <c r="E701" s="121">
        <v>1</v>
      </c>
      <c r="F701" t="s">
        <v>441</v>
      </c>
      <c r="G701" s="121">
        <v>91</v>
      </c>
      <c r="H701" t="s">
        <v>385</v>
      </c>
      <c r="I701" t="s">
        <v>491</v>
      </c>
      <c r="J701" t="s">
        <v>436</v>
      </c>
      <c r="K701" t="s">
        <v>799</v>
      </c>
      <c r="L701" s="756">
        <v>2.4</v>
      </c>
      <c r="M701" t="s">
        <v>737</v>
      </c>
      <c r="N701" s="679">
        <f t="shared" ca="1" si="47"/>
        <v>46569.967377949899</v>
      </c>
      <c r="O701" s="679">
        <f t="shared" ca="1" si="47"/>
        <v>38052.127469774408</v>
      </c>
      <c r="P701" s="679">
        <f t="shared" ca="1" si="47"/>
        <v>8517.8399081754942</v>
      </c>
      <c r="Q701" s="679">
        <f t="shared" ca="1" si="47"/>
        <v>0</v>
      </c>
      <c r="R701" s="679">
        <f t="shared" ca="1" si="47"/>
        <v>0</v>
      </c>
      <c r="S701" t="str">
        <f t="shared" si="44"/>
        <v>ASR_COMP</v>
      </c>
      <c r="T701" s="957">
        <f t="shared" si="45"/>
        <v>44682</v>
      </c>
      <c r="U701" t="str">
        <f t="shared" si="46"/>
        <v>Unaudited</v>
      </c>
    </row>
    <row r="702" spans="1:21" x14ac:dyDescent="0.25">
      <c r="A702" t="s">
        <v>440</v>
      </c>
      <c r="B702" t="s">
        <v>1388</v>
      </c>
      <c r="C702" t="s">
        <v>1389</v>
      </c>
      <c r="D702" s="15">
        <v>1900</v>
      </c>
      <c r="E702" s="121">
        <v>1</v>
      </c>
      <c r="F702" t="s">
        <v>441</v>
      </c>
      <c r="G702" s="121">
        <v>91</v>
      </c>
      <c r="H702" t="s">
        <v>385</v>
      </c>
      <c r="I702" t="s">
        <v>491</v>
      </c>
      <c r="J702" t="s">
        <v>436</v>
      </c>
      <c r="K702" t="s">
        <v>799</v>
      </c>
      <c r="L702" s="756">
        <v>2.5</v>
      </c>
      <c r="M702" t="s">
        <v>779</v>
      </c>
      <c r="N702" s="679">
        <f t="shared" ca="1" si="47"/>
        <v>8400</v>
      </c>
      <c r="O702" s="679">
        <f t="shared" ca="1" si="47"/>
        <v>7719</v>
      </c>
      <c r="P702" s="679">
        <f t="shared" ca="1" si="47"/>
        <v>681</v>
      </c>
      <c r="Q702" s="679">
        <f t="shared" ca="1" si="47"/>
        <v>0</v>
      </c>
      <c r="R702" s="679">
        <f t="shared" ca="1" si="47"/>
        <v>0</v>
      </c>
      <c r="S702" t="str">
        <f t="shared" si="44"/>
        <v>ASR_COMP</v>
      </c>
      <c r="T702" s="957">
        <f t="shared" si="45"/>
        <v>44682</v>
      </c>
      <c r="U702" t="str">
        <f t="shared" si="46"/>
        <v>Unaudited</v>
      </c>
    </row>
    <row r="703" spans="1:21" x14ac:dyDescent="0.25">
      <c r="A703" t="s">
        <v>440</v>
      </c>
      <c r="B703" t="s">
        <v>1388</v>
      </c>
      <c r="C703" t="s">
        <v>1389</v>
      </c>
      <c r="D703" s="15">
        <v>1900</v>
      </c>
      <c r="E703" s="121">
        <v>1</v>
      </c>
      <c r="F703" t="s">
        <v>441</v>
      </c>
      <c r="G703" s="121">
        <v>91</v>
      </c>
      <c r="H703" t="s">
        <v>385</v>
      </c>
      <c r="I703" t="s">
        <v>491</v>
      </c>
      <c r="J703" t="s">
        <v>436</v>
      </c>
      <c r="K703" t="s">
        <v>799</v>
      </c>
      <c r="L703" s="756">
        <v>2.6</v>
      </c>
      <c r="M703" t="s">
        <v>189</v>
      </c>
      <c r="N703" s="679">
        <f t="shared" ca="1" si="47"/>
        <v>1534610.6706834426</v>
      </c>
      <c r="O703" s="679">
        <f t="shared" ca="1" si="47"/>
        <v>1406760.3505387935</v>
      </c>
      <c r="P703" s="679">
        <f t="shared" ca="1" si="47"/>
        <v>127850.32014464925</v>
      </c>
      <c r="Q703" s="679">
        <f t="shared" ca="1" si="47"/>
        <v>0</v>
      </c>
      <c r="R703" s="679">
        <f t="shared" ca="1" si="47"/>
        <v>0</v>
      </c>
      <c r="S703" t="str">
        <f t="shared" si="44"/>
        <v>ASR_COMP</v>
      </c>
      <c r="T703" s="957">
        <f t="shared" si="45"/>
        <v>44682</v>
      </c>
      <c r="U703" t="str">
        <f t="shared" si="46"/>
        <v>Unaudited</v>
      </c>
    </row>
    <row r="704" spans="1:21" x14ac:dyDescent="0.25">
      <c r="A704" t="s">
        <v>440</v>
      </c>
      <c r="B704" t="s">
        <v>1388</v>
      </c>
      <c r="C704" t="s">
        <v>1389</v>
      </c>
      <c r="D704" s="15">
        <v>1900</v>
      </c>
      <c r="E704" s="121">
        <v>1</v>
      </c>
      <c r="F704" t="s">
        <v>441</v>
      </c>
      <c r="G704" s="121">
        <v>91</v>
      </c>
      <c r="H704" t="s">
        <v>385</v>
      </c>
      <c r="I704" t="s">
        <v>491</v>
      </c>
      <c r="J704" t="s">
        <v>436</v>
      </c>
      <c r="K704" t="s">
        <v>799</v>
      </c>
      <c r="L704" s="756">
        <v>2.7</v>
      </c>
      <c r="M704" t="s">
        <v>800</v>
      </c>
      <c r="N704" s="679">
        <f t="shared" ca="1" si="47"/>
        <v>-243891.30656165216</v>
      </c>
      <c r="O704" s="679">
        <f t="shared" ca="1" si="47"/>
        <v>-227091.54378400993</v>
      </c>
      <c r="P704" s="679">
        <f t="shared" ca="1" si="47"/>
        <v>-16799.762777642241</v>
      </c>
      <c r="Q704" s="679">
        <f t="shared" ca="1" si="47"/>
        <v>0</v>
      </c>
      <c r="R704" s="679">
        <f t="shared" ca="1" si="47"/>
        <v>0</v>
      </c>
      <c r="S704" t="str">
        <f t="shared" si="44"/>
        <v>ASR_COMP</v>
      </c>
      <c r="T704" s="957">
        <f t="shared" si="45"/>
        <v>44682</v>
      </c>
      <c r="U704" t="str">
        <f t="shared" si="46"/>
        <v>Unaudited</v>
      </c>
    </row>
    <row r="705" spans="1:21" x14ac:dyDescent="0.25">
      <c r="A705" t="s">
        <v>440</v>
      </c>
      <c r="B705" t="s">
        <v>1388</v>
      </c>
      <c r="C705" t="s">
        <v>1389</v>
      </c>
      <c r="D705" s="15">
        <v>1900</v>
      </c>
      <c r="E705" s="121">
        <v>1</v>
      </c>
      <c r="F705" t="s">
        <v>441</v>
      </c>
      <c r="G705" s="121">
        <v>91</v>
      </c>
      <c r="H705" t="s">
        <v>385</v>
      </c>
      <c r="I705" t="s">
        <v>491</v>
      </c>
      <c r="J705" t="s">
        <v>436</v>
      </c>
      <c r="K705" t="s">
        <v>799</v>
      </c>
      <c r="L705" s="756">
        <v>2.8</v>
      </c>
      <c r="M705" t="s">
        <v>801</v>
      </c>
      <c r="N705" s="679">
        <f t="shared" ca="1" si="47"/>
        <v>0</v>
      </c>
      <c r="O705" s="679">
        <f t="shared" ca="1" si="47"/>
        <v>0</v>
      </c>
      <c r="P705" s="679">
        <f t="shared" ca="1" si="47"/>
        <v>0</v>
      </c>
      <c r="Q705" s="679">
        <f t="shared" ca="1" si="47"/>
        <v>0</v>
      </c>
      <c r="R705" s="679">
        <f t="shared" ca="1" si="47"/>
        <v>0</v>
      </c>
      <c r="S705" t="str">
        <f t="shared" si="44"/>
        <v>ASR_COMP</v>
      </c>
      <c r="T705" s="957">
        <f t="shared" si="45"/>
        <v>44682</v>
      </c>
      <c r="U705" t="str">
        <f t="shared" si="46"/>
        <v>Unaudited</v>
      </c>
    </row>
    <row r="706" spans="1:21" x14ac:dyDescent="0.25">
      <c r="A706" t="s">
        <v>440</v>
      </c>
      <c r="B706" t="s">
        <v>1388</v>
      </c>
      <c r="C706" t="s">
        <v>1389</v>
      </c>
      <c r="D706" s="15">
        <v>1900</v>
      </c>
      <c r="E706" s="121">
        <v>1</v>
      </c>
      <c r="F706" t="s">
        <v>441</v>
      </c>
      <c r="G706" s="121">
        <v>91</v>
      </c>
      <c r="H706" t="s">
        <v>385</v>
      </c>
      <c r="I706" t="s">
        <v>491</v>
      </c>
      <c r="J706" t="s">
        <v>436</v>
      </c>
      <c r="K706" t="s">
        <v>799</v>
      </c>
      <c r="L706" s="756">
        <v>2.9</v>
      </c>
      <c r="M706" t="s">
        <v>782</v>
      </c>
      <c r="N706" s="679">
        <f t="shared" ca="1" si="47"/>
        <v>0</v>
      </c>
      <c r="O706" s="679">
        <f t="shared" ca="1" si="47"/>
        <v>0</v>
      </c>
      <c r="P706" s="679">
        <f t="shared" ca="1" si="47"/>
        <v>0</v>
      </c>
      <c r="Q706" s="679">
        <f t="shared" ca="1" si="47"/>
        <v>0</v>
      </c>
      <c r="R706" s="679">
        <f t="shared" ca="1" si="47"/>
        <v>0</v>
      </c>
      <c r="S706" t="str">
        <f t="shared" ref="S706:S769" si="48">file_name</f>
        <v>ASR_COMP</v>
      </c>
      <c r="T706" s="957">
        <f t="shared" ref="T706:T769" si="49">file_date</f>
        <v>44682</v>
      </c>
      <c r="U706" t="str">
        <f t="shared" ref="U706:U769" si="50">status</f>
        <v>Unaudited</v>
      </c>
    </row>
    <row r="707" spans="1:21" x14ac:dyDescent="0.25">
      <c r="A707" t="s">
        <v>440</v>
      </c>
      <c r="B707" t="s">
        <v>1388</v>
      </c>
      <c r="C707" t="s">
        <v>1389</v>
      </c>
      <c r="D707" s="15">
        <v>1900</v>
      </c>
      <c r="E707" s="121">
        <v>1</v>
      </c>
      <c r="F707" t="s">
        <v>441</v>
      </c>
      <c r="G707" s="121">
        <v>91</v>
      </c>
      <c r="H707" t="s">
        <v>385</v>
      </c>
      <c r="I707" t="s">
        <v>491</v>
      </c>
      <c r="J707" t="s">
        <v>436</v>
      </c>
      <c r="K707" t="s">
        <v>226</v>
      </c>
      <c r="L707" s="756">
        <v>2.11</v>
      </c>
      <c r="M707" t="s">
        <v>231</v>
      </c>
      <c r="N707" s="679">
        <f t="shared" ca="1" si="47"/>
        <v>1035784.4496235126</v>
      </c>
      <c r="O707" s="679">
        <f t="shared" ca="1" si="47"/>
        <v>77031.026266876783</v>
      </c>
      <c r="P707" s="679">
        <f t="shared" ca="1" si="47"/>
        <v>958753.42335663585</v>
      </c>
      <c r="Q707" s="679">
        <f t="shared" ca="1" si="47"/>
        <v>0</v>
      </c>
      <c r="R707" s="679">
        <f t="shared" ca="1" si="47"/>
        <v>0</v>
      </c>
      <c r="S707" t="str">
        <f t="shared" si="48"/>
        <v>ASR_COMP</v>
      </c>
      <c r="T707" s="957">
        <f t="shared" si="49"/>
        <v>44682</v>
      </c>
      <c r="U707" t="str">
        <f t="shared" si="50"/>
        <v>Unaudited</v>
      </c>
    </row>
    <row r="708" spans="1:21" x14ac:dyDescent="0.25">
      <c r="A708" t="s">
        <v>440</v>
      </c>
      <c r="B708" t="s">
        <v>1388</v>
      </c>
      <c r="C708" t="s">
        <v>1389</v>
      </c>
      <c r="D708" s="15">
        <v>1900</v>
      </c>
      <c r="E708" s="121">
        <v>1</v>
      </c>
      <c r="F708" t="s">
        <v>441</v>
      </c>
      <c r="G708" s="121">
        <v>91</v>
      </c>
      <c r="H708" t="s">
        <v>385</v>
      </c>
      <c r="I708" t="s">
        <v>491</v>
      </c>
      <c r="J708" t="s">
        <v>436</v>
      </c>
      <c r="K708" t="s">
        <v>226</v>
      </c>
      <c r="L708" s="756">
        <v>2.12</v>
      </c>
      <c r="M708" t="s">
        <v>557</v>
      </c>
      <c r="N708" s="679">
        <f t="shared" ca="1" si="47"/>
        <v>1602452.5148858463</v>
      </c>
      <c r="O708" s="679">
        <f t="shared" ca="1" si="47"/>
        <v>11314.655454059812</v>
      </c>
      <c r="P708" s="679">
        <f t="shared" ca="1" si="47"/>
        <v>1591137.8594317865</v>
      </c>
      <c r="Q708" s="679">
        <f t="shared" ca="1" si="47"/>
        <v>0</v>
      </c>
      <c r="R708" s="679">
        <f t="shared" ca="1" si="47"/>
        <v>0</v>
      </c>
      <c r="S708" t="str">
        <f t="shared" si="48"/>
        <v>ASR_COMP</v>
      </c>
      <c r="T708" s="957">
        <f t="shared" si="49"/>
        <v>44682</v>
      </c>
      <c r="U708" t="str">
        <f t="shared" si="50"/>
        <v>Unaudited</v>
      </c>
    </row>
    <row r="709" spans="1:21" x14ac:dyDescent="0.25">
      <c r="A709" t="s">
        <v>440</v>
      </c>
      <c r="B709" t="s">
        <v>1388</v>
      </c>
      <c r="C709" t="s">
        <v>1389</v>
      </c>
      <c r="D709" s="15">
        <v>1900</v>
      </c>
      <c r="E709" s="121">
        <v>1</v>
      </c>
      <c r="F709" t="s">
        <v>441</v>
      </c>
      <c r="G709" s="121">
        <v>91</v>
      </c>
      <c r="H709" t="s">
        <v>385</v>
      </c>
      <c r="I709" t="s">
        <v>491</v>
      </c>
      <c r="J709" t="s">
        <v>436</v>
      </c>
      <c r="K709" t="s">
        <v>226</v>
      </c>
      <c r="L709" s="756">
        <v>2.13</v>
      </c>
      <c r="M709" t="s">
        <v>232</v>
      </c>
      <c r="N709" s="679">
        <f t="shared" ca="1" si="47"/>
        <v>183302.15943697866</v>
      </c>
      <c r="O709" s="679">
        <f t="shared" ca="1" si="47"/>
        <v>8977.9794654954294</v>
      </c>
      <c r="P709" s="679">
        <f t="shared" ca="1" si="47"/>
        <v>174324.17997148325</v>
      </c>
      <c r="Q709" s="679">
        <f t="shared" ca="1" si="47"/>
        <v>0</v>
      </c>
      <c r="R709" s="679">
        <f t="shared" ca="1" si="47"/>
        <v>0</v>
      </c>
      <c r="S709" t="str">
        <f t="shared" si="48"/>
        <v>ASR_COMP</v>
      </c>
      <c r="T709" s="957">
        <f t="shared" si="49"/>
        <v>44682</v>
      </c>
      <c r="U709" t="str">
        <f t="shared" si="50"/>
        <v>Unaudited</v>
      </c>
    </row>
    <row r="710" spans="1:21" x14ac:dyDescent="0.25">
      <c r="A710" t="s">
        <v>440</v>
      </c>
      <c r="B710" t="s">
        <v>1388</v>
      </c>
      <c r="C710" t="s">
        <v>1389</v>
      </c>
      <c r="D710" s="15">
        <v>1900</v>
      </c>
      <c r="E710" s="121">
        <v>1</v>
      </c>
      <c r="F710" t="s">
        <v>441</v>
      </c>
      <c r="G710" s="121">
        <v>91</v>
      </c>
      <c r="H710" t="s">
        <v>385</v>
      </c>
      <c r="I710" t="s">
        <v>491</v>
      </c>
      <c r="J710" t="s">
        <v>436</v>
      </c>
      <c r="K710" t="s">
        <v>226</v>
      </c>
      <c r="L710" s="756">
        <v>2.14</v>
      </c>
      <c r="M710" t="s">
        <v>561</v>
      </c>
      <c r="N710" s="679">
        <f t="shared" ca="1" si="47"/>
        <v>254606.02151836004</v>
      </c>
      <c r="O710" s="679">
        <f t="shared" ca="1" si="47"/>
        <v>243988.68184861401</v>
      </c>
      <c r="P710" s="679">
        <f t="shared" ca="1" si="47"/>
        <v>10617.339669746019</v>
      </c>
      <c r="Q710" s="679">
        <f t="shared" ca="1" si="47"/>
        <v>0</v>
      </c>
      <c r="R710" s="679">
        <f t="shared" ca="1" si="47"/>
        <v>0</v>
      </c>
      <c r="S710" t="str">
        <f t="shared" si="48"/>
        <v>ASR_COMP</v>
      </c>
      <c r="T710" s="957">
        <f t="shared" si="49"/>
        <v>44682</v>
      </c>
      <c r="U710" t="str">
        <f t="shared" si="50"/>
        <v>Unaudited</v>
      </c>
    </row>
    <row r="711" spans="1:21" x14ac:dyDescent="0.25">
      <c r="A711" t="s">
        <v>440</v>
      </c>
      <c r="B711" t="s">
        <v>1388</v>
      </c>
      <c r="C711" t="s">
        <v>1389</v>
      </c>
      <c r="D711" s="15">
        <v>1900</v>
      </c>
      <c r="E711" s="121">
        <v>1</v>
      </c>
      <c r="F711" t="s">
        <v>441</v>
      </c>
      <c r="G711" s="121">
        <v>91</v>
      </c>
      <c r="H711" t="s">
        <v>385</v>
      </c>
      <c r="I711" t="s">
        <v>491</v>
      </c>
      <c r="J711" t="s">
        <v>436</v>
      </c>
      <c r="K711" t="s">
        <v>226</v>
      </c>
      <c r="L711" s="756">
        <v>2.15</v>
      </c>
      <c r="M711" t="s">
        <v>20</v>
      </c>
      <c r="N711" s="679">
        <f t="shared" ca="1" si="47"/>
        <v>89979.515652495116</v>
      </c>
      <c r="O711" s="679">
        <f t="shared" ca="1" si="47"/>
        <v>51758.312664965655</v>
      </c>
      <c r="P711" s="679">
        <f t="shared" ca="1" si="47"/>
        <v>38221.202987529461</v>
      </c>
      <c r="Q711" s="679">
        <f t="shared" ca="1" si="47"/>
        <v>0</v>
      </c>
      <c r="R711" s="679">
        <f t="shared" ca="1" si="47"/>
        <v>0</v>
      </c>
      <c r="S711" t="str">
        <f t="shared" si="48"/>
        <v>ASR_COMP</v>
      </c>
      <c r="T711" s="957">
        <f t="shared" si="49"/>
        <v>44682</v>
      </c>
      <c r="U711" t="str">
        <f t="shared" si="50"/>
        <v>Unaudited</v>
      </c>
    </row>
    <row r="712" spans="1:21" x14ac:dyDescent="0.25">
      <c r="A712" t="s">
        <v>440</v>
      </c>
      <c r="B712" t="s">
        <v>1388</v>
      </c>
      <c r="C712" t="s">
        <v>1389</v>
      </c>
      <c r="D712" s="15">
        <v>1900</v>
      </c>
      <c r="E712" s="121">
        <v>1</v>
      </c>
      <c r="F712" t="s">
        <v>441</v>
      </c>
      <c r="G712" s="121">
        <v>91</v>
      </c>
      <c r="H712" t="s">
        <v>385</v>
      </c>
      <c r="I712" t="s">
        <v>491</v>
      </c>
      <c r="J712" t="s">
        <v>436</v>
      </c>
      <c r="K712" t="s">
        <v>226</v>
      </c>
      <c r="L712" s="756">
        <v>2.16</v>
      </c>
      <c r="M712" t="s">
        <v>802</v>
      </c>
      <c r="N712" s="679">
        <f t="shared" ca="1" si="47"/>
        <v>1209309.6652846229</v>
      </c>
      <c r="O712" s="679">
        <f t="shared" ca="1" si="47"/>
        <v>623793.9656802275</v>
      </c>
      <c r="P712" s="679">
        <f t="shared" ca="1" si="47"/>
        <v>585515.69960439543</v>
      </c>
      <c r="Q712" s="679">
        <f t="shared" ca="1" si="47"/>
        <v>0</v>
      </c>
      <c r="R712" s="679">
        <f t="shared" ca="1" si="47"/>
        <v>0</v>
      </c>
      <c r="S712" t="str">
        <f t="shared" si="48"/>
        <v>ASR_COMP</v>
      </c>
      <c r="T712" s="957">
        <f t="shared" si="49"/>
        <v>44682</v>
      </c>
      <c r="U712" t="str">
        <f t="shared" si="50"/>
        <v>Unaudited</v>
      </c>
    </row>
    <row r="713" spans="1:21" x14ac:dyDescent="0.25">
      <c r="A713" t="s">
        <v>440</v>
      </c>
      <c r="B713" t="s">
        <v>1388</v>
      </c>
      <c r="C713" t="s">
        <v>1389</v>
      </c>
      <c r="D713" s="15">
        <v>1900</v>
      </c>
      <c r="E713" s="121">
        <v>1</v>
      </c>
      <c r="F713" t="s">
        <v>441</v>
      </c>
      <c r="G713" s="121">
        <v>91</v>
      </c>
      <c r="H713" t="s">
        <v>385</v>
      </c>
      <c r="I713" t="s">
        <v>491</v>
      </c>
      <c r="J713" t="s">
        <v>436</v>
      </c>
      <c r="K713" t="s">
        <v>226</v>
      </c>
      <c r="L713" s="756">
        <v>2.17</v>
      </c>
      <c r="M713" t="s">
        <v>1055</v>
      </c>
      <c r="N713" s="679">
        <f t="shared" ca="1" si="47"/>
        <v>0</v>
      </c>
      <c r="O713" s="679">
        <f t="shared" ca="1" si="47"/>
        <v>0</v>
      </c>
      <c r="P713" s="679">
        <f t="shared" ca="1" si="47"/>
        <v>0</v>
      </c>
      <c r="Q713" s="679">
        <f t="shared" ca="1" si="47"/>
        <v>0</v>
      </c>
      <c r="R713" s="679">
        <f t="shared" ca="1" si="47"/>
        <v>0</v>
      </c>
      <c r="S713" t="str">
        <f t="shared" si="48"/>
        <v>ASR_COMP</v>
      </c>
      <c r="T713" s="957">
        <f t="shared" si="49"/>
        <v>44682</v>
      </c>
      <c r="U713" t="str">
        <f t="shared" si="50"/>
        <v>Unaudited</v>
      </c>
    </row>
    <row r="714" spans="1:21" x14ac:dyDescent="0.25">
      <c r="A714" t="s">
        <v>440</v>
      </c>
      <c r="B714" t="s">
        <v>1388</v>
      </c>
      <c r="C714" t="s">
        <v>1389</v>
      </c>
      <c r="D714" s="15">
        <v>1900</v>
      </c>
      <c r="E714" s="121">
        <v>1</v>
      </c>
      <c r="F714" t="s">
        <v>441</v>
      </c>
      <c r="G714" s="121">
        <v>91</v>
      </c>
      <c r="H714" t="s">
        <v>385</v>
      </c>
      <c r="I714" t="s">
        <v>491</v>
      </c>
      <c r="J714" t="s">
        <v>436</v>
      </c>
      <c r="K714" t="s">
        <v>226</v>
      </c>
      <c r="L714" s="756">
        <v>2.1800000000000002</v>
      </c>
      <c r="M714" t="s">
        <v>653</v>
      </c>
      <c r="N714" s="679">
        <f t="shared" ca="1" si="47"/>
        <v>682500.15155897627</v>
      </c>
      <c r="O714" s="679">
        <f t="shared" ca="1" si="47"/>
        <v>62116.344561318489</v>
      </c>
      <c r="P714" s="679">
        <f t="shared" ca="1" si="47"/>
        <v>620383.80699765775</v>
      </c>
      <c r="Q714" s="679">
        <f t="shared" ca="1" si="47"/>
        <v>0</v>
      </c>
      <c r="R714" s="679">
        <f t="shared" ca="1" si="47"/>
        <v>0</v>
      </c>
      <c r="S714" t="str">
        <f t="shared" si="48"/>
        <v>ASR_COMP</v>
      </c>
      <c r="T714" s="957">
        <f t="shared" si="49"/>
        <v>44682</v>
      </c>
      <c r="U714" t="str">
        <f t="shared" si="50"/>
        <v>Unaudited</v>
      </c>
    </row>
    <row r="715" spans="1:21" x14ac:dyDescent="0.25">
      <c r="A715" t="s">
        <v>440</v>
      </c>
      <c r="B715" t="s">
        <v>1388</v>
      </c>
      <c r="C715" t="s">
        <v>1389</v>
      </c>
      <c r="D715" s="15">
        <v>1900</v>
      </c>
      <c r="E715" s="121">
        <v>1</v>
      </c>
      <c r="F715" t="s">
        <v>441</v>
      </c>
      <c r="G715" s="121">
        <v>91</v>
      </c>
      <c r="H715" t="s">
        <v>385</v>
      </c>
      <c r="I715" t="s">
        <v>491</v>
      </c>
      <c r="J715" t="s">
        <v>436</v>
      </c>
      <c r="K715" t="s">
        <v>226</v>
      </c>
      <c r="L715" s="756">
        <v>2.19</v>
      </c>
      <c r="M715" t="s">
        <v>221</v>
      </c>
      <c r="N715" s="679">
        <f t="shared" ca="1" si="47"/>
        <v>0</v>
      </c>
      <c r="O715" s="679">
        <f t="shared" ca="1" si="47"/>
        <v>0</v>
      </c>
      <c r="P715" s="679">
        <f t="shared" ca="1" si="47"/>
        <v>0</v>
      </c>
      <c r="Q715" s="679">
        <f t="shared" ca="1" si="47"/>
        <v>0</v>
      </c>
      <c r="R715" s="679">
        <f t="shared" ca="1" si="47"/>
        <v>0</v>
      </c>
      <c r="S715" t="str">
        <f t="shared" si="48"/>
        <v>ASR_COMP</v>
      </c>
      <c r="T715" s="957">
        <f t="shared" si="49"/>
        <v>44682</v>
      </c>
      <c r="U715" t="str">
        <f t="shared" si="50"/>
        <v>Unaudited</v>
      </c>
    </row>
    <row r="716" spans="1:21" x14ac:dyDescent="0.25">
      <c r="A716" t="s">
        <v>440</v>
      </c>
      <c r="B716" t="s">
        <v>1388</v>
      </c>
      <c r="C716" t="s">
        <v>1389</v>
      </c>
      <c r="D716" s="15">
        <v>1900</v>
      </c>
      <c r="E716" s="121">
        <v>1</v>
      </c>
      <c r="F716" t="s">
        <v>441</v>
      </c>
      <c r="G716" s="121">
        <v>91</v>
      </c>
      <c r="H716" t="s">
        <v>385</v>
      </c>
      <c r="I716" t="s">
        <v>491</v>
      </c>
      <c r="J716" t="s">
        <v>436</v>
      </c>
      <c r="K716" t="s">
        <v>226</v>
      </c>
      <c r="L716" s="756" t="s">
        <v>707</v>
      </c>
      <c r="M716" t="s">
        <v>233</v>
      </c>
      <c r="N716" s="679">
        <f t="shared" ca="1" si="47"/>
        <v>-2823.6453032175759</v>
      </c>
      <c r="O716" s="679">
        <f t="shared" ca="1" si="47"/>
        <v>-777.9735735981867</v>
      </c>
      <c r="P716" s="679">
        <f t="shared" ca="1" si="47"/>
        <v>-2045.6717296193892</v>
      </c>
      <c r="Q716" s="679">
        <f t="shared" ca="1" si="47"/>
        <v>0</v>
      </c>
      <c r="R716" s="679">
        <f t="shared" ca="1" si="47"/>
        <v>0</v>
      </c>
      <c r="S716" t="str">
        <f t="shared" si="48"/>
        <v>ASR_COMP</v>
      </c>
      <c r="T716" s="957">
        <f t="shared" si="49"/>
        <v>44682</v>
      </c>
      <c r="U716" t="str">
        <f t="shared" si="50"/>
        <v>Unaudited</v>
      </c>
    </row>
    <row r="717" spans="1:21" x14ac:dyDescent="0.25">
      <c r="A717" t="s">
        <v>440</v>
      </c>
      <c r="B717" t="s">
        <v>1388</v>
      </c>
      <c r="C717" t="s">
        <v>1389</v>
      </c>
      <c r="D717" s="15">
        <v>1900</v>
      </c>
      <c r="E717" s="121">
        <v>1</v>
      </c>
      <c r="F717" t="s">
        <v>441</v>
      </c>
      <c r="G717" s="121">
        <v>91</v>
      </c>
      <c r="H717" t="s">
        <v>385</v>
      </c>
      <c r="I717" t="s">
        <v>491</v>
      </c>
      <c r="J717" t="s">
        <v>436</v>
      </c>
      <c r="K717" t="s">
        <v>226</v>
      </c>
      <c r="L717" s="756">
        <v>2.21</v>
      </c>
      <c r="M717" t="s">
        <v>469</v>
      </c>
      <c r="N717" s="679">
        <f t="shared" ca="1" si="47"/>
        <v>28799.532176937384</v>
      </c>
      <c r="O717" s="679">
        <f t="shared" ca="1" si="47"/>
        <v>15900.659138974221</v>
      </c>
      <c r="P717" s="679">
        <f t="shared" ca="1" si="47"/>
        <v>12898.873037963165</v>
      </c>
      <c r="Q717" s="679">
        <f t="shared" ca="1" si="47"/>
        <v>0</v>
      </c>
      <c r="R717" s="679">
        <f t="shared" ca="1" si="47"/>
        <v>0</v>
      </c>
      <c r="S717" t="str">
        <f t="shared" si="48"/>
        <v>ASR_COMP</v>
      </c>
      <c r="T717" s="957">
        <f t="shared" si="49"/>
        <v>44682</v>
      </c>
      <c r="U717" t="str">
        <f t="shared" si="50"/>
        <v>Unaudited</v>
      </c>
    </row>
    <row r="718" spans="1:21" x14ac:dyDescent="0.25">
      <c r="A718" t="s">
        <v>440</v>
      </c>
      <c r="B718" t="s">
        <v>1388</v>
      </c>
      <c r="C718" t="s">
        <v>1389</v>
      </c>
      <c r="D718" s="15">
        <v>1900</v>
      </c>
      <c r="E718" s="121">
        <v>1</v>
      </c>
      <c r="F718" t="s">
        <v>441</v>
      </c>
      <c r="G718" s="121">
        <v>91</v>
      </c>
      <c r="H718" t="s">
        <v>385</v>
      </c>
      <c r="I718" t="s">
        <v>491</v>
      </c>
      <c r="J718" t="s">
        <v>436</v>
      </c>
      <c r="K718" t="s">
        <v>6</v>
      </c>
      <c r="L718" s="756" t="s">
        <v>70</v>
      </c>
      <c r="M718" t="s">
        <v>191</v>
      </c>
      <c r="N718" s="679">
        <f t="shared" ca="1" si="47"/>
        <v>18098.618390811156</v>
      </c>
      <c r="O718" s="679">
        <f t="shared" ca="1" si="47"/>
        <v>10136.045545018596</v>
      </c>
      <c r="P718" s="679">
        <f t="shared" ca="1" si="47"/>
        <v>7962.5728457925579</v>
      </c>
      <c r="Q718" s="679">
        <f t="shared" ca="1" si="47"/>
        <v>0</v>
      </c>
      <c r="R718" s="679">
        <f t="shared" ca="1" si="47"/>
        <v>0</v>
      </c>
      <c r="S718" t="str">
        <f t="shared" si="48"/>
        <v>ASR_COMP</v>
      </c>
      <c r="T718" s="957">
        <f t="shared" si="49"/>
        <v>44682</v>
      </c>
      <c r="U718" t="str">
        <f t="shared" si="50"/>
        <v>Unaudited</v>
      </c>
    </row>
    <row r="719" spans="1:21" x14ac:dyDescent="0.25">
      <c r="A719" t="s">
        <v>440</v>
      </c>
      <c r="B719" t="s">
        <v>1388</v>
      </c>
      <c r="C719" t="s">
        <v>1389</v>
      </c>
      <c r="D719" s="15">
        <v>1900</v>
      </c>
      <c r="E719" s="121">
        <v>1</v>
      </c>
      <c r="F719" t="s">
        <v>441</v>
      </c>
      <c r="G719" s="121">
        <v>91</v>
      </c>
      <c r="H719" t="s">
        <v>385</v>
      </c>
      <c r="I719" t="s">
        <v>491</v>
      </c>
      <c r="J719" t="s">
        <v>436</v>
      </c>
      <c r="K719" t="s">
        <v>6</v>
      </c>
      <c r="L719" s="756" t="s">
        <v>71</v>
      </c>
      <c r="M719" t="s">
        <v>234</v>
      </c>
      <c r="N719" s="679">
        <f t="shared" ca="1" si="47"/>
        <v>9414</v>
      </c>
      <c r="O719" s="679">
        <f t="shared" ca="1" si="47"/>
        <v>5197.8996941896021</v>
      </c>
      <c r="P719" s="679">
        <f t="shared" ca="1" si="47"/>
        <v>4216.100305810397</v>
      </c>
      <c r="Q719" s="679">
        <f t="shared" ca="1" si="47"/>
        <v>0</v>
      </c>
      <c r="R719" s="679">
        <f t="shared" ca="1" si="47"/>
        <v>0</v>
      </c>
      <c r="S719" t="str">
        <f t="shared" si="48"/>
        <v>ASR_COMP</v>
      </c>
      <c r="T719" s="957">
        <f t="shared" si="49"/>
        <v>44682</v>
      </c>
      <c r="U719" t="str">
        <f t="shared" si="50"/>
        <v>Unaudited</v>
      </c>
    </row>
    <row r="720" spans="1:21" x14ac:dyDescent="0.25">
      <c r="A720" t="s">
        <v>440</v>
      </c>
      <c r="B720" t="s">
        <v>1388</v>
      </c>
      <c r="C720" t="s">
        <v>1389</v>
      </c>
      <c r="D720" s="15">
        <v>1900</v>
      </c>
      <c r="E720" s="121">
        <v>1</v>
      </c>
      <c r="F720" t="s">
        <v>441</v>
      </c>
      <c r="G720" s="121">
        <v>91</v>
      </c>
      <c r="H720" t="s">
        <v>385</v>
      </c>
      <c r="I720" t="s">
        <v>491</v>
      </c>
      <c r="J720" t="s">
        <v>436</v>
      </c>
      <c r="K720" t="s">
        <v>6</v>
      </c>
      <c r="L720" s="756" t="s">
        <v>72</v>
      </c>
      <c r="M720" t="s">
        <v>167</v>
      </c>
      <c r="N720" s="679">
        <f t="shared" ca="1" si="47"/>
        <v>0</v>
      </c>
      <c r="O720" s="679">
        <f t="shared" ca="1" si="47"/>
        <v>0</v>
      </c>
      <c r="P720" s="679">
        <f t="shared" ca="1" si="47"/>
        <v>0</v>
      </c>
      <c r="Q720" s="679">
        <f t="shared" ca="1" si="47"/>
        <v>0</v>
      </c>
      <c r="R720" s="679">
        <f t="shared" ca="1" si="47"/>
        <v>0</v>
      </c>
      <c r="S720" t="str">
        <f t="shared" si="48"/>
        <v>ASR_COMP</v>
      </c>
      <c r="T720" s="957">
        <f t="shared" si="49"/>
        <v>44682</v>
      </c>
      <c r="U720" t="str">
        <f t="shared" si="50"/>
        <v>Unaudited</v>
      </c>
    </row>
    <row r="721" spans="1:21" x14ac:dyDescent="0.25">
      <c r="A721" t="s">
        <v>440</v>
      </c>
      <c r="B721" t="s">
        <v>1388</v>
      </c>
      <c r="C721" t="s">
        <v>1389</v>
      </c>
      <c r="D721" s="15">
        <v>1900</v>
      </c>
      <c r="E721" s="121">
        <v>1</v>
      </c>
      <c r="F721" t="s">
        <v>441</v>
      </c>
      <c r="G721" s="121">
        <v>91</v>
      </c>
      <c r="H721" t="s">
        <v>385</v>
      </c>
      <c r="I721" t="s">
        <v>491</v>
      </c>
      <c r="J721" t="s">
        <v>436</v>
      </c>
      <c r="K721" t="s">
        <v>6</v>
      </c>
      <c r="L721" s="756">
        <v>3.4</v>
      </c>
      <c r="M721" t="s">
        <v>464</v>
      </c>
      <c r="N721" s="679">
        <f t="shared" ca="1" si="47"/>
        <v>23445.455422925603</v>
      </c>
      <c r="O721" s="679">
        <f t="shared" ca="1" si="47"/>
        <v>12945.307581576477</v>
      </c>
      <c r="P721" s="679">
        <f t="shared" ca="1" si="47"/>
        <v>10500.147841349128</v>
      </c>
      <c r="Q721" s="679">
        <f t="shared" ca="1" si="47"/>
        <v>0</v>
      </c>
      <c r="R721" s="679">
        <f t="shared" ca="1" si="47"/>
        <v>0</v>
      </c>
      <c r="S721" t="str">
        <f t="shared" si="48"/>
        <v>ASR_COMP</v>
      </c>
      <c r="T721" s="957">
        <f t="shared" si="49"/>
        <v>44682</v>
      </c>
      <c r="U721" t="str">
        <f t="shared" si="50"/>
        <v>Unaudited</v>
      </c>
    </row>
    <row r="722" spans="1:21" x14ac:dyDescent="0.25">
      <c r="A722" t="s">
        <v>440</v>
      </c>
      <c r="B722" t="s">
        <v>1388</v>
      </c>
      <c r="C722" t="s">
        <v>1389</v>
      </c>
      <c r="D722" s="15">
        <v>1900</v>
      </c>
      <c r="E722" s="121">
        <v>1</v>
      </c>
      <c r="F722" t="s">
        <v>441</v>
      </c>
      <c r="G722" s="121">
        <v>91</v>
      </c>
      <c r="H722" t="s">
        <v>385</v>
      </c>
      <c r="I722" t="s">
        <v>491</v>
      </c>
      <c r="J722" t="s">
        <v>436</v>
      </c>
      <c r="K722" t="s">
        <v>437</v>
      </c>
      <c r="L722" s="756">
        <v>4.5</v>
      </c>
      <c r="M722" t="s">
        <v>32</v>
      </c>
      <c r="N722" s="679">
        <f t="shared" ca="1" si="47"/>
        <v>0</v>
      </c>
      <c r="O722" s="679">
        <f t="shared" ca="1" si="47"/>
        <v>0</v>
      </c>
      <c r="P722" s="679">
        <f t="shared" ca="1" si="47"/>
        <v>0</v>
      </c>
      <c r="Q722" s="679">
        <f t="shared" ca="1" si="47"/>
        <v>0</v>
      </c>
      <c r="R722" s="679">
        <f t="shared" ca="1" si="47"/>
        <v>0</v>
      </c>
      <c r="S722" t="str">
        <f t="shared" si="48"/>
        <v>ASR_COMP</v>
      </c>
      <c r="T722" s="957">
        <f t="shared" si="49"/>
        <v>44682</v>
      </c>
      <c r="U722" t="str">
        <f t="shared" si="50"/>
        <v>Unaudited</v>
      </c>
    </row>
    <row r="723" spans="1:21" x14ac:dyDescent="0.25">
      <c r="A723" t="s">
        <v>440</v>
      </c>
      <c r="B723" t="s">
        <v>1388</v>
      </c>
      <c r="C723" t="s">
        <v>1389</v>
      </c>
      <c r="D723" s="15">
        <v>1900</v>
      </c>
      <c r="E723" s="121">
        <v>1</v>
      </c>
      <c r="F723" t="s">
        <v>441</v>
      </c>
      <c r="G723" s="121">
        <v>91</v>
      </c>
      <c r="H723" t="s">
        <v>385</v>
      </c>
      <c r="I723" t="s">
        <v>491</v>
      </c>
      <c r="J723" t="s">
        <v>436</v>
      </c>
      <c r="K723" t="s">
        <v>437</v>
      </c>
      <c r="L723" s="756" t="s">
        <v>947</v>
      </c>
      <c r="M723" t="s">
        <v>938</v>
      </c>
      <c r="N723" s="679">
        <f t="shared" ca="1" si="47"/>
        <v>0</v>
      </c>
      <c r="O723" s="679">
        <f t="shared" ca="1" si="47"/>
        <v>0</v>
      </c>
      <c r="P723" s="679">
        <f t="shared" ca="1" si="47"/>
        <v>0</v>
      </c>
      <c r="Q723" s="679">
        <f t="shared" ca="1" si="47"/>
        <v>0</v>
      </c>
      <c r="R723" s="679">
        <f t="shared" ca="1" si="47"/>
        <v>0</v>
      </c>
      <c r="S723" t="str">
        <f t="shared" si="48"/>
        <v>ASR_COMP</v>
      </c>
      <c r="T723" s="957">
        <f t="shared" si="49"/>
        <v>44682</v>
      </c>
      <c r="U723" t="str">
        <f t="shared" si="50"/>
        <v>Unaudited</v>
      </c>
    </row>
    <row r="724" spans="1:21" x14ac:dyDescent="0.25">
      <c r="A724" t="s">
        <v>440</v>
      </c>
      <c r="B724" t="s">
        <v>1388</v>
      </c>
      <c r="C724" t="s">
        <v>1389</v>
      </c>
      <c r="D724" s="15">
        <v>1900</v>
      </c>
      <c r="E724" s="121">
        <v>1</v>
      </c>
      <c r="F724" t="s">
        <v>441</v>
      </c>
      <c r="G724" s="121">
        <v>91</v>
      </c>
      <c r="H724" t="s">
        <v>385</v>
      </c>
      <c r="I724" t="s">
        <v>491</v>
      </c>
      <c r="J724" t="s">
        <v>436</v>
      </c>
      <c r="K724" t="s">
        <v>437</v>
      </c>
      <c r="L724" s="756" t="s">
        <v>196</v>
      </c>
      <c r="M724" t="s">
        <v>40</v>
      </c>
      <c r="N724" s="679">
        <f t="shared" ca="1" si="47"/>
        <v>723.14588016000005</v>
      </c>
      <c r="O724" s="679">
        <f t="shared" ca="1" si="47"/>
        <v>351.97982424000003</v>
      </c>
      <c r="P724" s="679">
        <f t="shared" ca="1" si="47"/>
        <v>371.16605592000002</v>
      </c>
      <c r="Q724" s="679">
        <f t="shared" ca="1" si="47"/>
        <v>0</v>
      </c>
      <c r="R724" s="679">
        <f t="shared" ca="1" si="47"/>
        <v>0</v>
      </c>
      <c r="S724" t="str">
        <f t="shared" si="48"/>
        <v>ASR_COMP</v>
      </c>
      <c r="T724" s="957">
        <f t="shared" si="49"/>
        <v>44682</v>
      </c>
      <c r="U724" t="str">
        <f t="shared" si="50"/>
        <v>Unaudited</v>
      </c>
    </row>
    <row r="725" spans="1:21" x14ac:dyDescent="0.25">
      <c r="A725" t="s">
        <v>440</v>
      </c>
      <c r="B725" t="s">
        <v>1388</v>
      </c>
      <c r="C725" t="s">
        <v>1389</v>
      </c>
      <c r="D725" s="15">
        <v>1900</v>
      </c>
      <c r="E725" s="121">
        <v>1</v>
      </c>
      <c r="F725" t="s">
        <v>441</v>
      </c>
      <c r="G725" s="121">
        <v>91</v>
      </c>
      <c r="H725" t="s">
        <v>385</v>
      </c>
      <c r="I725" t="s">
        <v>491</v>
      </c>
      <c r="J725" t="s">
        <v>436</v>
      </c>
      <c r="K725" t="s">
        <v>437</v>
      </c>
      <c r="L725" s="756" t="s">
        <v>195</v>
      </c>
      <c r="M725" t="s">
        <v>332</v>
      </c>
      <c r="N725" s="679">
        <f t="shared" ca="1" si="47"/>
        <v>0</v>
      </c>
      <c r="O725" s="679">
        <f t="shared" ca="1" si="47"/>
        <v>0</v>
      </c>
      <c r="P725" s="679">
        <f t="shared" ca="1" si="47"/>
        <v>0</v>
      </c>
      <c r="Q725" s="679">
        <f t="shared" ca="1" si="47"/>
        <v>0</v>
      </c>
      <c r="R725" s="679">
        <f t="shared" ca="1" si="47"/>
        <v>0</v>
      </c>
      <c r="S725" t="str">
        <f t="shared" si="48"/>
        <v>ASR_COMP</v>
      </c>
      <c r="T725" s="957">
        <f t="shared" si="49"/>
        <v>44682</v>
      </c>
      <c r="U725" t="str">
        <f t="shared" si="50"/>
        <v>Unaudited</v>
      </c>
    </row>
    <row r="726" spans="1:21" x14ac:dyDescent="0.25">
      <c r="A726" t="s">
        <v>440</v>
      </c>
      <c r="B726" t="s">
        <v>1388</v>
      </c>
      <c r="C726" t="s">
        <v>1389</v>
      </c>
      <c r="D726" s="15">
        <v>1900</v>
      </c>
      <c r="E726" s="121">
        <v>1</v>
      </c>
      <c r="F726" t="s">
        <v>441</v>
      </c>
      <c r="G726" s="121">
        <v>91</v>
      </c>
      <c r="H726" t="s">
        <v>385</v>
      </c>
      <c r="I726" t="s">
        <v>491</v>
      </c>
      <c r="J726" t="s">
        <v>453</v>
      </c>
      <c r="K726" t="s">
        <v>438</v>
      </c>
      <c r="L726" s="756" t="s">
        <v>79</v>
      </c>
      <c r="M726" t="s">
        <v>27</v>
      </c>
      <c r="N726" s="679">
        <f t="shared" ca="1" si="47"/>
        <v>984718.19600552041</v>
      </c>
      <c r="O726" s="679">
        <f t="shared" ca="1" si="47"/>
        <v>507943.73533696245</v>
      </c>
      <c r="P726" s="679">
        <f t="shared" ca="1" si="47"/>
        <v>476774.46066855802</v>
      </c>
      <c r="Q726" s="679">
        <f t="shared" ca="1" si="47"/>
        <v>0</v>
      </c>
      <c r="R726" s="679">
        <f t="shared" ca="1" si="47"/>
        <v>0</v>
      </c>
      <c r="S726" t="str">
        <f t="shared" si="48"/>
        <v>ASR_COMP</v>
      </c>
      <c r="T726" s="957">
        <f t="shared" si="49"/>
        <v>44682</v>
      </c>
      <c r="U726" t="str">
        <f t="shared" si="50"/>
        <v>Unaudited</v>
      </c>
    </row>
    <row r="727" spans="1:21" x14ac:dyDescent="0.25">
      <c r="A727" t="s">
        <v>440</v>
      </c>
      <c r="B727" t="s">
        <v>1388</v>
      </c>
      <c r="C727" t="s">
        <v>1389</v>
      </c>
      <c r="D727" s="15">
        <v>1900</v>
      </c>
      <c r="E727" s="121">
        <v>1</v>
      </c>
      <c r="F727" t="s">
        <v>441</v>
      </c>
      <c r="G727" s="121">
        <v>91</v>
      </c>
      <c r="H727" t="s">
        <v>385</v>
      </c>
      <c r="I727" t="s">
        <v>491</v>
      </c>
      <c r="J727" t="s">
        <v>453</v>
      </c>
      <c r="K727" t="s">
        <v>438</v>
      </c>
      <c r="L727" s="756" t="s">
        <v>80</v>
      </c>
      <c r="M727" t="s">
        <v>100</v>
      </c>
      <c r="N727" s="679">
        <f t="shared" ca="1" si="47"/>
        <v>94722.456185291478</v>
      </c>
      <c r="O727" s="679">
        <f t="shared" ca="1" si="47"/>
        <v>48860.352545754096</v>
      </c>
      <c r="P727" s="679">
        <f t="shared" ca="1" si="47"/>
        <v>45862.103639537381</v>
      </c>
      <c r="Q727" s="679">
        <f t="shared" ca="1" si="47"/>
        <v>0</v>
      </c>
      <c r="R727" s="679">
        <f t="shared" ca="1" si="47"/>
        <v>0</v>
      </c>
      <c r="S727" t="str">
        <f t="shared" si="48"/>
        <v>ASR_COMP</v>
      </c>
      <c r="T727" s="957">
        <f t="shared" si="49"/>
        <v>44682</v>
      </c>
      <c r="U727" t="str">
        <f t="shared" si="50"/>
        <v>Unaudited</v>
      </c>
    </row>
    <row r="728" spans="1:21" x14ac:dyDescent="0.25">
      <c r="A728" t="s">
        <v>440</v>
      </c>
      <c r="B728" t="s">
        <v>1388</v>
      </c>
      <c r="C728" t="s">
        <v>1389</v>
      </c>
      <c r="D728" s="15">
        <v>1900</v>
      </c>
      <c r="E728" s="121">
        <v>1</v>
      </c>
      <c r="F728" t="s">
        <v>441</v>
      </c>
      <c r="G728" s="121">
        <v>91</v>
      </c>
      <c r="H728" t="s">
        <v>385</v>
      </c>
      <c r="I728" t="s">
        <v>491</v>
      </c>
      <c r="J728" t="s">
        <v>453</v>
      </c>
      <c r="K728" t="s">
        <v>438</v>
      </c>
      <c r="L728" s="756" t="s">
        <v>81</v>
      </c>
      <c r="M728" t="s">
        <v>101</v>
      </c>
      <c r="N728" s="679">
        <f t="shared" ca="1" si="47"/>
        <v>89971.844419951347</v>
      </c>
      <c r="O728" s="679">
        <f t="shared" ca="1" si="47"/>
        <v>46409.861131041725</v>
      </c>
      <c r="P728" s="679">
        <f t="shared" ca="1" si="47"/>
        <v>43561.983288909621</v>
      </c>
      <c r="Q728" s="679">
        <f t="shared" ca="1" si="47"/>
        <v>0</v>
      </c>
      <c r="R728" s="679">
        <f t="shared" ca="1" si="47"/>
        <v>0</v>
      </c>
      <c r="S728" t="str">
        <f t="shared" si="48"/>
        <v>ASR_COMP</v>
      </c>
      <c r="T728" s="957">
        <f t="shared" si="49"/>
        <v>44682</v>
      </c>
      <c r="U728" t="str">
        <f t="shared" si="50"/>
        <v>Unaudited</v>
      </c>
    </row>
    <row r="729" spans="1:21" x14ac:dyDescent="0.25">
      <c r="A729" t="s">
        <v>440</v>
      </c>
      <c r="B729" t="s">
        <v>1388</v>
      </c>
      <c r="C729" t="s">
        <v>1389</v>
      </c>
      <c r="D729" s="15">
        <v>1900</v>
      </c>
      <c r="E729" s="121">
        <v>1</v>
      </c>
      <c r="F729" t="s">
        <v>441</v>
      </c>
      <c r="G729" s="121">
        <v>91</v>
      </c>
      <c r="H729" t="s">
        <v>385</v>
      </c>
      <c r="I729" t="s">
        <v>491</v>
      </c>
      <c r="J729" t="s">
        <v>453</v>
      </c>
      <c r="K729" t="s">
        <v>438</v>
      </c>
      <c r="L729" s="756" t="s">
        <v>82</v>
      </c>
      <c r="M729" t="s">
        <v>102</v>
      </c>
      <c r="N729" s="679">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60939.169507019527</v>
      </c>
      <c r="O729" s="679">
        <f t="shared" ca="1" si="51"/>
        <v>31434.038198228125</v>
      </c>
      <c r="P729" s="679">
        <f t="shared" ca="1" si="51"/>
        <v>29505.131308791406</v>
      </c>
      <c r="Q729" s="679">
        <f t="shared" ca="1" si="51"/>
        <v>0</v>
      </c>
      <c r="R729" s="679">
        <f t="shared" ca="1" si="51"/>
        <v>0</v>
      </c>
      <c r="S729" t="str">
        <f t="shared" si="48"/>
        <v>ASR_COMP</v>
      </c>
      <c r="T729" s="957">
        <f t="shared" si="49"/>
        <v>44682</v>
      </c>
      <c r="U729" t="str">
        <f t="shared" si="50"/>
        <v>Unaudited</v>
      </c>
    </row>
    <row r="730" spans="1:21" x14ac:dyDescent="0.25">
      <c r="A730" t="s">
        <v>440</v>
      </c>
      <c r="B730" t="s">
        <v>1388</v>
      </c>
      <c r="C730" t="s">
        <v>1389</v>
      </c>
      <c r="D730" s="15">
        <v>1900</v>
      </c>
      <c r="E730" s="121">
        <v>1</v>
      </c>
      <c r="F730" t="s">
        <v>441</v>
      </c>
      <c r="G730" s="121">
        <v>91</v>
      </c>
      <c r="H730" t="s">
        <v>385</v>
      </c>
      <c r="I730" t="s">
        <v>491</v>
      </c>
      <c r="J730" t="s">
        <v>453</v>
      </c>
      <c r="K730" t="s">
        <v>438</v>
      </c>
      <c r="L730" s="756" t="s">
        <v>219</v>
      </c>
      <c r="M730" t="s">
        <v>103</v>
      </c>
      <c r="N730" s="679">
        <f t="shared" ca="1" si="51"/>
        <v>223180.49748862843</v>
      </c>
      <c r="O730" s="679">
        <f t="shared" ca="1" si="51"/>
        <v>115122.41371042967</v>
      </c>
      <c r="P730" s="679">
        <f t="shared" ca="1" si="51"/>
        <v>108058.08377819876</v>
      </c>
      <c r="Q730" s="679">
        <f t="shared" ca="1" si="51"/>
        <v>0</v>
      </c>
      <c r="R730" s="679">
        <f t="shared" ca="1" si="51"/>
        <v>0</v>
      </c>
      <c r="S730" t="str">
        <f t="shared" si="48"/>
        <v>ASR_COMP</v>
      </c>
      <c r="T730" s="957">
        <f t="shared" si="49"/>
        <v>44682</v>
      </c>
      <c r="U730" t="str">
        <f t="shared" si="50"/>
        <v>Unaudited</v>
      </c>
    </row>
    <row r="731" spans="1:21" x14ac:dyDescent="0.25">
      <c r="A731" t="s">
        <v>440</v>
      </c>
      <c r="B731" t="s">
        <v>1388</v>
      </c>
      <c r="C731" t="s">
        <v>1389</v>
      </c>
      <c r="D731" s="15">
        <v>1900</v>
      </c>
      <c r="E731" s="121">
        <v>1</v>
      </c>
      <c r="F731" t="s">
        <v>441</v>
      </c>
      <c r="G731" s="121">
        <v>91</v>
      </c>
      <c r="H731" t="s">
        <v>385</v>
      </c>
      <c r="I731" t="s">
        <v>491</v>
      </c>
      <c r="J731" t="s">
        <v>453</v>
      </c>
      <c r="K731" t="s">
        <v>438</v>
      </c>
      <c r="L731" s="756" t="s">
        <v>218</v>
      </c>
      <c r="M731" t="s">
        <v>28</v>
      </c>
      <c r="N731" s="679">
        <f t="shared" ca="1" si="51"/>
        <v>42743.089553695638</v>
      </c>
      <c r="O731" s="679">
        <f t="shared" ca="1" si="51"/>
        <v>22048.018058178288</v>
      </c>
      <c r="P731" s="679">
        <f t="shared" ca="1" si="51"/>
        <v>20695.07149551735</v>
      </c>
      <c r="Q731" s="679">
        <f t="shared" ca="1" si="51"/>
        <v>0</v>
      </c>
      <c r="R731" s="679">
        <f t="shared" ca="1" si="51"/>
        <v>0</v>
      </c>
      <c r="S731" t="str">
        <f t="shared" si="48"/>
        <v>ASR_COMP</v>
      </c>
      <c r="T731" s="957">
        <f t="shared" si="49"/>
        <v>44682</v>
      </c>
      <c r="U731" t="str">
        <f t="shared" si="50"/>
        <v>Unaudited</v>
      </c>
    </row>
    <row r="732" spans="1:21" x14ac:dyDescent="0.25">
      <c r="A732" t="s">
        <v>440</v>
      </c>
      <c r="B732" t="s">
        <v>1388</v>
      </c>
      <c r="C732" t="s">
        <v>1389</v>
      </c>
      <c r="D732" s="15">
        <v>1900</v>
      </c>
      <c r="E732" s="121">
        <v>1</v>
      </c>
      <c r="F732" t="s">
        <v>441</v>
      </c>
      <c r="G732" s="121">
        <v>91</v>
      </c>
      <c r="H732" t="s">
        <v>385</v>
      </c>
      <c r="I732" t="s">
        <v>491</v>
      </c>
      <c r="J732" t="s">
        <v>439</v>
      </c>
      <c r="K732" t="s">
        <v>439</v>
      </c>
      <c r="L732" s="756" t="s">
        <v>84</v>
      </c>
      <c r="M732" t="s">
        <v>330</v>
      </c>
      <c r="N732" s="679">
        <f t="shared" ca="1" si="51"/>
        <v>0</v>
      </c>
      <c r="O732" s="679">
        <f t="shared" ca="1" si="51"/>
        <v>0</v>
      </c>
      <c r="P732" s="679">
        <f t="shared" ca="1" si="51"/>
        <v>0</v>
      </c>
      <c r="Q732" s="679">
        <f t="shared" ca="1" si="51"/>
        <v>0</v>
      </c>
      <c r="R732" s="679">
        <f t="shared" ca="1" si="51"/>
        <v>0</v>
      </c>
      <c r="S732" t="str">
        <f t="shared" si="48"/>
        <v>ASR_COMP</v>
      </c>
      <c r="T732" s="957">
        <f t="shared" si="49"/>
        <v>44682</v>
      </c>
      <c r="U732" t="str">
        <f t="shared" si="50"/>
        <v>Unaudited</v>
      </c>
    </row>
    <row r="733" spans="1:21" x14ac:dyDescent="0.25">
      <c r="A733" t="s">
        <v>440</v>
      </c>
      <c r="B733" t="s">
        <v>1388</v>
      </c>
      <c r="C733" t="s">
        <v>1389</v>
      </c>
      <c r="D733" s="15">
        <v>1900</v>
      </c>
      <c r="E733" s="121">
        <v>1</v>
      </c>
      <c r="F733" t="s">
        <v>441</v>
      </c>
      <c r="G733" s="121">
        <v>91</v>
      </c>
      <c r="H733" t="s">
        <v>385</v>
      </c>
      <c r="I733" t="s">
        <v>491</v>
      </c>
      <c r="J733" t="s">
        <v>439</v>
      </c>
      <c r="K733" t="s">
        <v>439</v>
      </c>
      <c r="L733" s="756" t="s">
        <v>85</v>
      </c>
      <c r="M733" t="s">
        <v>328</v>
      </c>
      <c r="N733" s="679">
        <f t="shared" ca="1" si="51"/>
        <v>0</v>
      </c>
      <c r="O733" s="679">
        <f t="shared" ca="1" si="51"/>
        <v>0</v>
      </c>
      <c r="P733" s="679">
        <f t="shared" ca="1" si="51"/>
        <v>0</v>
      </c>
      <c r="Q733" s="679">
        <f t="shared" ca="1" si="51"/>
        <v>0</v>
      </c>
      <c r="R733" s="679">
        <f t="shared" ca="1" si="51"/>
        <v>0</v>
      </c>
      <c r="S733" t="str">
        <f t="shared" si="48"/>
        <v>ASR_COMP</v>
      </c>
      <c r="T733" s="957">
        <f t="shared" si="49"/>
        <v>44682</v>
      </c>
      <c r="U733" t="str">
        <f t="shared" si="50"/>
        <v>Unaudited</v>
      </c>
    </row>
    <row r="734" spans="1:21" x14ac:dyDescent="0.25">
      <c r="A734" t="s">
        <v>440</v>
      </c>
      <c r="B734" t="s">
        <v>1388</v>
      </c>
      <c r="C734" t="s">
        <v>1389</v>
      </c>
      <c r="D734" s="15">
        <v>1900</v>
      </c>
      <c r="E734" s="121">
        <v>1</v>
      </c>
      <c r="F734" t="s">
        <v>441</v>
      </c>
      <c r="G734" s="121">
        <v>91</v>
      </c>
      <c r="H734" t="s">
        <v>385</v>
      </c>
      <c r="I734" t="s">
        <v>491</v>
      </c>
      <c r="J734" t="s">
        <v>439</v>
      </c>
      <c r="K734" t="s">
        <v>439</v>
      </c>
      <c r="L734" s="756" t="s">
        <v>86</v>
      </c>
      <c r="M734" t="s">
        <v>497</v>
      </c>
      <c r="N734" s="679">
        <f t="shared" ca="1" si="51"/>
        <v>0</v>
      </c>
      <c r="O734" s="679">
        <f t="shared" ca="1" si="51"/>
        <v>0</v>
      </c>
      <c r="P734" s="679">
        <f t="shared" ca="1" si="51"/>
        <v>0</v>
      </c>
      <c r="Q734" s="679">
        <f t="shared" ca="1" si="51"/>
        <v>0</v>
      </c>
      <c r="R734" s="679">
        <f t="shared" ca="1" si="51"/>
        <v>0</v>
      </c>
      <c r="S734" t="str">
        <f t="shared" si="48"/>
        <v>ASR_COMP</v>
      </c>
      <c r="T734" s="957">
        <f t="shared" si="49"/>
        <v>44682</v>
      </c>
      <c r="U734" t="str">
        <f t="shared" si="50"/>
        <v>Unaudited</v>
      </c>
    </row>
    <row r="735" spans="1:21" x14ac:dyDescent="0.25">
      <c r="A735" t="s">
        <v>440</v>
      </c>
      <c r="B735" t="s">
        <v>1388</v>
      </c>
      <c r="C735" t="s">
        <v>1389</v>
      </c>
      <c r="D735" s="15">
        <v>1900</v>
      </c>
      <c r="E735" s="121">
        <v>1</v>
      </c>
      <c r="F735" t="s">
        <v>441</v>
      </c>
      <c r="G735" s="121">
        <v>91</v>
      </c>
      <c r="H735" t="s">
        <v>385</v>
      </c>
      <c r="I735" t="s">
        <v>491</v>
      </c>
      <c r="J735" t="s">
        <v>439</v>
      </c>
      <c r="K735" t="s">
        <v>439</v>
      </c>
      <c r="L735" s="756" t="s">
        <v>87</v>
      </c>
      <c r="M735" t="s">
        <v>498</v>
      </c>
      <c r="N735" s="679">
        <f t="shared" ca="1" si="51"/>
        <v>0</v>
      </c>
      <c r="O735" s="679">
        <f t="shared" ca="1" si="51"/>
        <v>0</v>
      </c>
      <c r="P735" s="679">
        <f t="shared" ca="1" si="51"/>
        <v>0</v>
      </c>
      <c r="Q735" s="679">
        <f t="shared" ca="1" si="51"/>
        <v>0</v>
      </c>
      <c r="R735" s="679">
        <f t="shared" ca="1" si="51"/>
        <v>0</v>
      </c>
      <c r="S735" t="str">
        <f t="shared" si="48"/>
        <v>ASR_COMP</v>
      </c>
      <c r="T735" s="957">
        <f t="shared" si="49"/>
        <v>44682</v>
      </c>
      <c r="U735" t="str">
        <f t="shared" si="50"/>
        <v>Unaudited</v>
      </c>
    </row>
    <row r="736" spans="1:21" x14ac:dyDescent="0.25">
      <c r="A736" t="s">
        <v>440</v>
      </c>
      <c r="B736" t="s">
        <v>1388</v>
      </c>
      <c r="C736" t="s">
        <v>1389</v>
      </c>
      <c r="D736" s="15">
        <v>1900</v>
      </c>
      <c r="E736" s="121">
        <v>1</v>
      </c>
      <c r="F736" t="s">
        <v>441</v>
      </c>
      <c r="G736" s="121">
        <v>91</v>
      </c>
      <c r="H736" t="s">
        <v>385</v>
      </c>
      <c r="I736" t="s">
        <v>491</v>
      </c>
      <c r="J736" t="s">
        <v>439</v>
      </c>
      <c r="K736" t="s">
        <v>439</v>
      </c>
      <c r="L736" s="756" t="s">
        <v>216</v>
      </c>
      <c r="M736" t="s">
        <v>499</v>
      </c>
      <c r="N736" s="679">
        <f t="shared" ca="1" si="51"/>
        <v>0</v>
      </c>
      <c r="O736" s="679">
        <f t="shared" ca="1" si="51"/>
        <v>0</v>
      </c>
      <c r="P736" s="679">
        <f t="shared" ca="1" si="51"/>
        <v>0</v>
      </c>
      <c r="Q736" s="679">
        <f t="shared" ca="1" si="51"/>
        <v>0</v>
      </c>
      <c r="R736" s="679">
        <f t="shared" ca="1" si="51"/>
        <v>0</v>
      </c>
      <c r="S736" t="str">
        <f t="shared" si="48"/>
        <v>ASR_COMP</v>
      </c>
      <c r="T736" s="957">
        <f t="shared" si="49"/>
        <v>44682</v>
      </c>
      <c r="U736" t="str">
        <f t="shared" si="50"/>
        <v>Unaudited</v>
      </c>
    </row>
    <row r="737" spans="1:21" x14ac:dyDescent="0.25">
      <c r="A737" t="s">
        <v>440</v>
      </c>
      <c r="B737" t="s">
        <v>1388</v>
      </c>
      <c r="C737" t="s">
        <v>1389</v>
      </c>
      <c r="D737" s="15">
        <v>1900</v>
      </c>
      <c r="E737" s="121">
        <v>1</v>
      </c>
      <c r="F737" t="s">
        <v>441</v>
      </c>
      <c r="G737" s="121">
        <v>91</v>
      </c>
      <c r="H737" t="s">
        <v>385</v>
      </c>
      <c r="I737" t="s">
        <v>492</v>
      </c>
      <c r="J737" t="s">
        <v>26</v>
      </c>
      <c r="K737" t="s">
        <v>26</v>
      </c>
      <c r="L737" s="756" t="s">
        <v>207</v>
      </c>
      <c r="M737" t="s">
        <v>26</v>
      </c>
      <c r="N737" s="679">
        <f t="shared" ca="1" si="51"/>
        <v>592832.22764769138</v>
      </c>
      <c r="O737" s="679">
        <f t="shared" ca="1" si="51"/>
        <v>0</v>
      </c>
      <c r="P737" s="679">
        <f t="shared" ca="1" si="51"/>
        <v>0</v>
      </c>
      <c r="Q737" s="679">
        <f t="shared" ca="1" si="51"/>
        <v>0</v>
      </c>
      <c r="R737" s="679">
        <f t="shared" ca="1" si="51"/>
        <v>0</v>
      </c>
      <c r="S737" t="str">
        <f t="shared" si="48"/>
        <v>ASR_COMP</v>
      </c>
      <c r="T737" s="957">
        <f t="shared" si="49"/>
        <v>44682</v>
      </c>
      <c r="U737" t="str">
        <f t="shared" si="50"/>
        <v>Unaudited</v>
      </c>
    </row>
    <row r="738" spans="1:21" x14ac:dyDescent="0.25">
      <c r="A738" t="s">
        <v>440</v>
      </c>
      <c r="B738" t="s">
        <v>1388</v>
      </c>
      <c r="C738" t="s">
        <v>1389</v>
      </c>
      <c r="D738" s="15">
        <v>1900</v>
      </c>
      <c r="E738" s="121">
        <v>1</v>
      </c>
      <c r="F738" t="s">
        <v>442</v>
      </c>
      <c r="G738" s="121">
        <v>182</v>
      </c>
      <c r="H738" t="s">
        <v>385</v>
      </c>
      <c r="I738" t="s">
        <v>435</v>
      </c>
      <c r="J738" t="s">
        <v>435</v>
      </c>
      <c r="K738" t="s">
        <v>435</v>
      </c>
      <c r="M738" t="s">
        <v>435</v>
      </c>
      <c r="N738" s="679">
        <f t="shared" ca="1" si="51"/>
        <v>7549</v>
      </c>
      <c r="O738" s="679">
        <f t="shared" ca="1" si="51"/>
        <v>3908.9999999999995</v>
      </c>
      <c r="P738" s="679">
        <f t="shared" ca="1" si="51"/>
        <v>3640</v>
      </c>
      <c r="Q738" s="679">
        <f t="shared" ca="1" si="51"/>
        <v>0</v>
      </c>
      <c r="R738" s="679">
        <f t="shared" ca="1" si="51"/>
        <v>0</v>
      </c>
      <c r="S738" t="str">
        <f t="shared" si="48"/>
        <v>ASR_COMP</v>
      </c>
      <c r="T738" s="957">
        <f t="shared" si="49"/>
        <v>44682</v>
      </c>
      <c r="U738" t="str">
        <f t="shared" si="50"/>
        <v>Unaudited</v>
      </c>
    </row>
    <row r="739" spans="1:21" x14ac:dyDescent="0.25">
      <c r="A739" t="s">
        <v>440</v>
      </c>
      <c r="B739" t="s">
        <v>1388</v>
      </c>
      <c r="C739" t="s">
        <v>1389</v>
      </c>
      <c r="D739" s="15">
        <v>1900</v>
      </c>
      <c r="E739" s="121">
        <v>1</v>
      </c>
      <c r="F739" t="s">
        <v>442</v>
      </c>
      <c r="G739" s="121">
        <v>182</v>
      </c>
      <c r="H739" t="s">
        <v>385</v>
      </c>
      <c r="I739" t="s">
        <v>490</v>
      </c>
      <c r="J739" t="s">
        <v>12</v>
      </c>
      <c r="K739" t="s">
        <v>12</v>
      </c>
      <c r="L739" s="756">
        <v>1.1000000000000001</v>
      </c>
      <c r="M739" t="s">
        <v>12</v>
      </c>
      <c r="N739" s="679">
        <f t="shared" ca="1" si="51"/>
        <v>28301350.84</v>
      </c>
      <c r="O739" s="679">
        <f t="shared" ca="1" si="51"/>
        <v>0</v>
      </c>
      <c r="P739" s="679">
        <f t="shared" ca="1" si="51"/>
        <v>0</v>
      </c>
      <c r="Q739" s="679">
        <f t="shared" ca="1" si="51"/>
        <v>0</v>
      </c>
      <c r="R739" s="679">
        <f t="shared" ca="1" si="51"/>
        <v>0</v>
      </c>
      <c r="S739" t="str">
        <f t="shared" si="48"/>
        <v>ASR_COMP</v>
      </c>
      <c r="T739" s="957">
        <f t="shared" si="49"/>
        <v>44682</v>
      </c>
      <c r="U739" t="str">
        <f t="shared" si="50"/>
        <v>Unaudited</v>
      </c>
    </row>
    <row r="740" spans="1:21" x14ac:dyDescent="0.25">
      <c r="A740" t="s">
        <v>440</v>
      </c>
      <c r="B740" t="s">
        <v>1388</v>
      </c>
      <c r="C740" t="s">
        <v>1389</v>
      </c>
      <c r="D740" s="15">
        <v>1900</v>
      </c>
      <c r="E740" s="121">
        <v>1</v>
      </c>
      <c r="F740" t="s">
        <v>442</v>
      </c>
      <c r="G740" s="121">
        <v>182</v>
      </c>
      <c r="H740" t="s">
        <v>385</v>
      </c>
      <c r="I740" t="s">
        <v>490</v>
      </c>
      <c r="J740" t="s">
        <v>12</v>
      </c>
      <c r="K740" t="s">
        <v>225</v>
      </c>
      <c r="L740" s="756">
        <v>1.2</v>
      </c>
      <c r="M740" t="s">
        <v>225</v>
      </c>
      <c r="N740" s="679">
        <f t="shared" ca="1" si="51"/>
        <v>1.4999999999990905</v>
      </c>
      <c r="O740" s="679">
        <f t="shared" ca="1" si="51"/>
        <v>0</v>
      </c>
      <c r="P740" s="679">
        <f t="shared" ca="1" si="51"/>
        <v>0</v>
      </c>
      <c r="Q740" s="679">
        <f t="shared" ca="1" si="51"/>
        <v>0</v>
      </c>
      <c r="R740" s="679">
        <f t="shared" ca="1" si="51"/>
        <v>0</v>
      </c>
      <c r="S740" t="str">
        <f t="shared" si="48"/>
        <v>ASR_COMP</v>
      </c>
      <c r="T740" s="957">
        <f t="shared" si="49"/>
        <v>44682</v>
      </c>
      <c r="U740" t="str">
        <f t="shared" si="50"/>
        <v>Unaudited</v>
      </c>
    </row>
    <row r="741" spans="1:21" x14ac:dyDescent="0.25">
      <c r="A741" t="s">
        <v>440</v>
      </c>
      <c r="B741" t="s">
        <v>1388</v>
      </c>
      <c r="C741" t="s">
        <v>1389</v>
      </c>
      <c r="D741" s="15">
        <v>1900</v>
      </c>
      <c r="E741" s="121">
        <v>1</v>
      </c>
      <c r="F741" t="s">
        <v>442</v>
      </c>
      <c r="G741" s="121">
        <v>182</v>
      </c>
      <c r="H741" t="s">
        <v>385</v>
      </c>
      <c r="I741" t="s">
        <v>490</v>
      </c>
      <c r="J741" t="s">
        <v>12</v>
      </c>
      <c r="K741" t="s">
        <v>1326</v>
      </c>
      <c r="L741" s="756" t="s">
        <v>1322</v>
      </c>
      <c r="M741" t="s">
        <v>1326</v>
      </c>
      <c r="N741" s="679">
        <f t="shared" ca="1" si="51"/>
        <v>80058.399999999994</v>
      </c>
      <c r="O741" s="679">
        <f t="shared" ca="1" si="51"/>
        <v>0</v>
      </c>
      <c r="P741" s="679">
        <f t="shared" ca="1" si="51"/>
        <v>0</v>
      </c>
      <c r="Q741" s="679">
        <f t="shared" ca="1" si="51"/>
        <v>0</v>
      </c>
      <c r="R741" s="679">
        <f t="shared" ca="1" si="51"/>
        <v>0</v>
      </c>
      <c r="S741" t="str">
        <f t="shared" si="48"/>
        <v>ASR_COMP</v>
      </c>
      <c r="T741" s="957">
        <f t="shared" si="49"/>
        <v>44682</v>
      </c>
      <c r="U741" t="str">
        <f t="shared" si="50"/>
        <v>Unaudited</v>
      </c>
    </row>
    <row r="742" spans="1:21" x14ac:dyDescent="0.25">
      <c r="A742" t="s">
        <v>440</v>
      </c>
      <c r="B742" t="s">
        <v>1388</v>
      </c>
      <c r="C742" t="s">
        <v>1389</v>
      </c>
      <c r="D742" s="15">
        <v>1900</v>
      </c>
      <c r="E742" s="121">
        <v>1</v>
      </c>
      <c r="F742" t="s">
        <v>442</v>
      </c>
      <c r="G742" s="121">
        <v>182</v>
      </c>
      <c r="H742" t="s">
        <v>385</v>
      </c>
      <c r="I742" t="s">
        <v>490</v>
      </c>
      <c r="J742" t="s">
        <v>12</v>
      </c>
      <c r="K742" t="s">
        <v>1328</v>
      </c>
      <c r="L742" s="756" t="s">
        <v>1327</v>
      </c>
      <c r="M742" t="s">
        <v>1328</v>
      </c>
      <c r="N742" s="679">
        <f t="shared" ca="1" si="51"/>
        <v>394365.91945057432</v>
      </c>
      <c r="O742" s="679">
        <f t="shared" ca="1" si="51"/>
        <v>0</v>
      </c>
      <c r="P742" s="679">
        <f t="shared" ca="1" si="51"/>
        <v>0</v>
      </c>
      <c r="Q742" s="679">
        <f t="shared" ca="1" si="51"/>
        <v>0</v>
      </c>
      <c r="R742" s="679">
        <f t="shared" ca="1" si="51"/>
        <v>0</v>
      </c>
      <c r="S742" t="str">
        <f t="shared" si="48"/>
        <v>ASR_COMP</v>
      </c>
      <c r="T742" s="957">
        <f t="shared" si="49"/>
        <v>44682</v>
      </c>
      <c r="U742" t="str">
        <f t="shared" si="50"/>
        <v>Unaudited</v>
      </c>
    </row>
    <row r="743" spans="1:21" x14ac:dyDescent="0.25">
      <c r="A743" t="s">
        <v>440</v>
      </c>
      <c r="B743" t="s">
        <v>1388</v>
      </c>
      <c r="C743" t="s">
        <v>1389</v>
      </c>
      <c r="D743" s="15">
        <v>1900</v>
      </c>
      <c r="E743" s="121">
        <v>1</v>
      </c>
      <c r="F743" t="s">
        <v>442</v>
      </c>
      <c r="G743" s="121">
        <v>182</v>
      </c>
      <c r="H743" t="s">
        <v>385</v>
      </c>
      <c r="I743" t="s">
        <v>490</v>
      </c>
      <c r="J743" t="s">
        <v>13</v>
      </c>
      <c r="K743" t="s">
        <v>13</v>
      </c>
      <c r="L743" s="756" t="s">
        <v>63</v>
      </c>
      <c r="M743" t="s">
        <v>13</v>
      </c>
      <c r="N743" s="679">
        <f t="shared" ca="1" si="51"/>
        <v>787.32469963615983</v>
      </c>
      <c r="O743" s="679">
        <f t="shared" ca="1" si="51"/>
        <v>0</v>
      </c>
      <c r="P743" s="679">
        <f t="shared" ca="1" si="51"/>
        <v>0</v>
      </c>
      <c r="Q743" s="679">
        <f t="shared" ca="1" si="51"/>
        <v>0</v>
      </c>
      <c r="R743" s="679">
        <f t="shared" ca="1" si="51"/>
        <v>0</v>
      </c>
      <c r="S743" t="str">
        <f t="shared" si="48"/>
        <v>ASR_COMP</v>
      </c>
      <c r="T743" s="957">
        <f t="shared" si="49"/>
        <v>44682</v>
      </c>
      <c r="U743" t="str">
        <f t="shared" si="50"/>
        <v>Unaudited</v>
      </c>
    </row>
    <row r="744" spans="1:21" x14ac:dyDescent="0.25">
      <c r="A744" t="s">
        <v>440</v>
      </c>
      <c r="B744" t="s">
        <v>1388</v>
      </c>
      <c r="C744" t="s">
        <v>1389</v>
      </c>
      <c r="D744" s="15">
        <v>1900</v>
      </c>
      <c r="E744" s="121">
        <v>1</v>
      </c>
      <c r="F744" t="s">
        <v>442</v>
      </c>
      <c r="G744" s="121">
        <v>182</v>
      </c>
      <c r="H744" t="s">
        <v>385</v>
      </c>
      <c r="I744" t="s">
        <v>491</v>
      </c>
      <c r="J744" t="s">
        <v>436</v>
      </c>
      <c r="K744" t="s">
        <v>799</v>
      </c>
      <c r="L744" s="756">
        <v>2.1</v>
      </c>
      <c r="M744" t="s">
        <v>734</v>
      </c>
      <c r="N744" s="679">
        <f t="shared" ca="1" si="51"/>
        <v>104225</v>
      </c>
      <c r="O744" s="679">
        <f t="shared" ca="1" si="51"/>
        <v>97827</v>
      </c>
      <c r="P744" s="679">
        <f t="shared" ca="1" si="51"/>
        <v>6398</v>
      </c>
      <c r="Q744" s="679">
        <f t="shared" ca="1" si="51"/>
        <v>0</v>
      </c>
      <c r="R744" s="679">
        <f t="shared" ca="1" si="51"/>
        <v>0</v>
      </c>
      <c r="S744" t="str">
        <f t="shared" si="48"/>
        <v>ASR_COMP</v>
      </c>
      <c r="T744" s="957">
        <f t="shared" si="49"/>
        <v>44682</v>
      </c>
      <c r="U744" t="str">
        <f t="shared" si="50"/>
        <v>Unaudited</v>
      </c>
    </row>
    <row r="745" spans="1:21" x14ac:dyDescent="0.25">
      <c r="A745" t="s">
        <v>440</v>
      </c>
      <c r="B745" t="s">
        <v>1388</v>
      </c>
      <c r="C745" t="s">
        <v>1389</v>
      </c>
      <c r="D745" s="15">
        <v>1900</v>
      </c>
      <c r="E745" s="121">
        <v>1</v>
      </c>
      <c r="F745" t="s">
        <v>442</v>
      </c>
      <c r="G745" s="121">
        <v>182</v>
      </c>
      <c r="H745" t="s">
        <v>385</v>
      </c>
      <c r="I745" t="s">
        <v>491</v>
      </c>
      <c r="J745" t="s">
        <v>436</v>
      </c>
      <c r="K745" t="s">
        <v>799</v>
      </c>
      <c r="L745" s="756">
        <v>2.2000000000000002</v>
      </c>
      <c r="M745" t="s">
        <v>735</v>
      </c>
      <c r="N745" s="679">
        <f t="shared" ca="1" si="51"/>
        <v>262</v>
      </c>
      <c r="O745" s="679">
        <f t="shared" ca="1" si="51"/>
        <v>256</v>
      </c>
      <c r="P745" s="679">
        <f t="shared" ca="1" si="51"/>
        <v>6</v>
      </c>
      <c r="Q745" s="679">
        <f t="shared" ca="1" si="51"/>
        <v>0</v>
      </c>
      <c r="R745" s="679">
        <f t="shared" ca="1" si="51"/>
        <v>0</v>
      </c>
      <c r="S745" t="str">
        <f t="shared" si="48"/>
        <v>ASR_COMP</v>
      </c>
      <c r="T745" s="957">
        <f t="shared" si="49"/>
        <v>44682</v>
      </c>
      <c r="U745" t="str">
        <f t="shared" si="50"/>
        <v>Unaudited</v>
      </c>
    </row>
    <row r="746" spans="1:21" x14ac:dyDescent="0.25">
      <c r="A746" t="s">
        <v>440</v>
      </c>
      <c r="B746" t="s">
        <v>1388</v>
      </c>
      <c r="C746" t="s">
        <v>1389</v>
      </c>
      <c r="D746" s="15">
        <v>1900</v>
      </c>
      <c r="E746" s="121">
        <v>1</v>
      </c>
      <c r="F746" t="s">
        <v>442</v>
      </c>
      <c r="G746" s="121">
        <v>182</v>
      </c>
      <c r="H746" t="s">
        <v>385</v>
      </c>
      <c r="I746" t="s">
        <v>491</v>
      </c>
      <c r="J746" t="s">
        <v>436</v>
      </c>
      <c r="K746" t="s">
        <v>799</v>
      </c>
      <c r="L746" s="756">
        <v>2.2999999999999998</v>
      </c>
      <c r="M746" t="s">
        <v>736</v>
      </c>
      <c r="N746" s="679">
        <f t="shared" ca="1" si="51"/>
        <v>21205003.129889585</v>
      </c>
      <c r="O746" s="679">
        <f t="shared" ca="1" si="51"/>
        <v>19830440.035789389</v>
      </c>
      <c r="P746" s="679">
        <f t="shared" ca="1" si="51"/>
        <v>1374563.0941001966</v>
      </c>
      <c r="Q746" s="679">
        <f t="shared" ca="1" si="51"/>
        <v>0</v>
      </c>
      <c r="R746" s="679">
        <f t="shared" ca="1" si="51"/>
        <v>0</v>
      </c>
      <c r="S746" t="str">
        <f t="shared" si="48"/>
        <v>ASR_COMP</v>
      </c>
      <c r="T746" s="957">
        <f t="shared" si="49"/>
        <v>44682</v>
      </c>
      <c r="U746" t="str">
        <f t="shared" si="50"/>
        <v>Unaudited</v>
      </c>
    </row>
    <row r="747" spans="1:21" x14ac:dyDescent="0.25">
      <c r="A747" t="s">
        <v>440</v>
      </c>
      <c r="B747" t="s">
        <v>1388</v>
      </c>
      <c r="C747" t="s">
        <v>1389</v>
      </c>
      <c r="D747" s="15">
        <v>1900</v>
      </c>
      <c r="E747" s="121">
        <v>1</v>
      </c>
      <c r="F747" t="s">
        <v>442</v>
      </c>
      <c r="G747" s="121">
        <v>182</v>
      </c>
      <c r="H747" t="s">
        <v>385</v>
      </c>
      <c r="I747" t="s">
        <v>491</v>
      </c>
      <c r="J747" t="s">
        <v>436</v>
      </c>
      <c r="K747" t="s">
        <v>799</v>
      </c>
      <c r="L747" s="756">
        <v>2.4</v>
      </c>
      <c r="M747" t="s">
        <v>737</v>
      </c>
      <c r="N747" s="679">
        <f t="shared" ca="1" si="51"/>
        <v>40613.766658418586</v>
      </c>
      <c r="O747" s="679">
        <f t="shared" ca="1" si="51"/>
        <v>39816.298176184639</v>
      </c>
      <c r="P747" s="679">
        <f t="shared" ca="1" si="51"/>
        <v>797.46848223394659</v>
      </c>
      <c r="Q747" s="679">
        <f t="shared" ca="1" si="51"/>
        <v>0</v>
      </c>
      <c r="R747" s="679">
        <f t="shared" ca="1" si="51"/>
        <v>0</v>
      </c>
      <c r="S747" t="str">
        <f t="shared" si="48"/>
        <v>ASR_COMP</v>
      </c>
      <c r="T747" s="957">
        <f t="shared" si="49"/>
        <v>44682</v>
      </c>
      <c r="U747" t="str">
        <f t="shared" si="50"/>
        <v>Unaudited</v>
      </c>
    </row>
    <row r="748" spans="1:21" x14ac:dyDescent="0.25">
      <c r="A748" t="s">
        <v>440</v>
      </c>
      <c r="B748" t="s">
        <v>1388</v>
      </c>
      <c r="C748" t="s">
        <v>1389</v>
      </c>
      <c r="D748" s="15">
        <v>1900</v>
      </c>
      <c r="E748" s="121">
        <v>1</v>
      </c>
      <c r="F748" t="s">
        <v>442</v>
      </c>
      <c r="G748" s="121">
        <v>182</v>
      </c>
      <c r="H748" t="s">
        <v>385</v>
      </c>
      <c r="I748" t="s">
        <v>491</v>
      </c>
      <c r="J748" t="s">
        <v>436</v>
      </c>
      <c r="K748" t="s">
        <v>799</v>
      </c>
      <c r="L748" s="756">
        <v>2.5</v>
      </c>
      <c r="M748" t="s">
        <v>779</v>
      </c>
      <c r="N748" s="679">
        <f t="shared" ca="1" si="51"/>
        <v>8688</v>
      </c>
      <c r="O748" s="679">
        <f t="shared" ca="1" si="51"/>
        <v>7773</v>
      </c>
      <c r="P748" s="679">
        <f t="shared" ca="1" si="51"/>
        <v>915</v>
      </c>
      <c r="Q748" s="679">
        <f t="shared" ca="1" si="51"/>
        <v>0</v>
      </c>
      <c r="R748" s="679">
        <f t="shared" ca="1" si="51"/>
        <v>0</v>
      </c>
      <c r="S748" t="str">
        <f t="shared" si="48"/>
        <v>ASR_COMP</v>
      </c>
      <c r="T748" s="957">
        <f t="shared" si="49"/>
        <v>44682</v>
      </c>
      <c r="U748" t="str">
        <f t="shared" si="50"/>
        <v>Unaudited</v>
      </c>
    </row>
    <row r="749" spans="1:21" x14ac:dyDescent="0.25">
      <c r="A749" t="s">
        <v>440</v>
      </c>
      <c r="B749" t="s">
        <v>1388</v>
      </c>
      <c r="C749" t="s">
        <v>1389</v>
      </c>
      <c r="D749" s="15">
        <v>1900</v>
      </c>
      <c r="E749" s="121">
        <v>1</v>
      </c>
      <c r="F749" t="s">
        <v>442</v>
      </c>
      <c r="G749" s="121">
        <v>182</v>
      </c>
      <c r="H749" t="s">
        <v>385</v>
      </c>
      <c r="I749" t="s">
        <v>491</v>
      </c>
      <c r="J749" t="s">
        <v>436</v>
      </c>
      <c r="K749" t="s">
        <v>799</v>
      </c>
      <c r="L749" s="756">
        <v>2.6</v>
      </c>
      <c r="M749" t="s">
        <v>189</v>
      </c>
      <c r="N749" s="679">
        <f t="shared" ca="1" si="51"/>
        <v>1590221.9074380205</v>
      </c>
      <c r="O749" s="679">
        <f t="shared" ca="1" si="51"/>
        <v>1415370.2534068373</v>
      </c>
      <c r="P749" s="679">
        <f t="shared" ca="1" si="51"/>
        <v>174851.65403118313</v>
      </c>
      <c r="Q749" s="679">
        <f t="shared" ca="1" si="51"/>
        <v>0</v>
      </c>
      <c r="R749" s="679">
        <f t="shared" ca="1" si="51"/>
        <v>0</v>
      </c>
      <c r="S749" t="str">
        <f t="shared" si="48"/>
        <v>ASR_COMP</v>
      </c>
      <c r="T749" s="957">
        <f t="shared" si="49"/>
        <v>44682</v>
      </c>
      <c r="U749" t="str">
        <f t="shared" si="50"/>
        <v>Unaudited</v>
      </c>
    </row>
    <row r="750" spans="1:21" x14ac:dyDescent="0.25">
      <c r="A750" t="s">
        <v>440</v>
      </c>
      <c r="B750" t="s">
        <v>1388</v>
      </c>
      <c r="C750" t="s">
        <v>1389</v>
      </c>
      <c r="D750" s="15">
        <v>1900</v>
      </c>
      <c r="E750" s="121">
        <v>1</v>
      </c>
      <c r="F750" t="s">
        <v>442</v>
      </c>
      <c r="G750" s="121">
        <v>182</v>
      </c>
      <c r="H750" t="s">
        <v>385</v>
      </c>
      <c r="I750" t="s">
        <v>491</v>
      </c>
      <c r="J750" t="s">
        <v>436</v>
      </c>
      <c r="K750" t="s">
        <v>799</v>
      </c>
      <c r="L750" s="756">
        <v>2.7</v>
      </c>
      <c r="M750" t="s">
        <v>800</v>
      </c>
      <c r="N750" s="679">
        <f t="shared" ca="1" si="51"/>
        <v>-400552.61424944556</v>
      </c>
      <c r="O750" s="679">
        <f t="shared" ca="1" si="51"/>
        <v>-373601.29753024795</v>
      </c>
      <c r="P750" s="679">
        <f t="shared" ca="1" si="51"/>
        <v>-26951.316719197617</v>
      </c>
      <c r="Q750" s="679">
        <f t="shared" ca="1" si="51"/>
        <v>0</v>
      </c>
      <c r="R750" s="679">
        <f t="shared" ca="1" si="51"/>
        <v>0</v>
      </c>
      <c r="S750" t="str">
        <f t="shared" si="48"/>
        <v>ASR_COMP</v>
      </c>
      <c r="T750" s="957">
        <f t="shared" si="49"/>
        <v>44682</v>
      </c>
      <c r="U750" t="str">
        <f t="shared" si="50"/>
        <v>Unaudited</v>
      </c>
    </row>
    <row r="751" spans="1:21" x14ac:dyDescent="0.25">
      <c r="A751" t="s">
        <v>440</v>
      </c>
      <c r="B751" t="s">
        <v>1388</v>
      </c>
      <c r="C751" t="s">
        <v>1389</v>
      </c>
      <c r="D751" s="15">
        <v>1900</v>
      </c>
      <c r="E751" s="121">
        <v>1</v>
      </c>
      <c r="F751" t="s">
        <v>442</v>
      </c>
      <c r="G751" s="121">
        <v>182</v>
      </c>
      <c r="H751" t="s">
        <v>385</v>
      </c>
      <c r="I751" t="s">
        <v>491</v>
      </c>
      <c r="J751" t="s">
        <v>436</v>
      </c>
      <c r="K751" t="s">
        <v>799</v>
      </c>
      <c r="L751" s="756">
        <v>2.8</v>
      </c>
      <c r="M751" t="s">
        <v>801</v>
      </c>
      <c r="N751" s="679">
        <f t="shared" ca="1" si="51"/>
        <v>0</v>
      </c>
      <c r="O751" s="679">
        <f t="shared" ca="1" si="51"/>
        <v>0</v>
      </c>
      <c r="P751" s="679">
        <f t="shared" ca="1" si="51"/>
        <v>0</v>
      </c>
      <c r="Q751" s="679">
        <f t="shared" ca="1" si="51"/>
        <v>0</v>
      </c>
      <c r="R751" s="679">
        <f t="shared" ca="1" si="51"/>
        <v>0</v>
      </c>
      <c r="S751" t="str">
        <f t="shared" si="48"/>
        <v>ASR_COMP</v>
      </c>
      <c r="T751" s="957">
        <f t="shared" si="49"/>
        <v>44682</v>
      </c>
      <c r="U751" t="str">
        <f t="shared" si="50"/>
        <v>Unaudited</v>
      </c>
    </row>
    <row r="752" spans="1:21" x14ac:dyDescent="0.25">
      <c r="A752" t="s">
        <v>440</v>
      </c>
      <c r="B752" t="s">
        <v>1388</v>
      </c>
      <c r="C752" t="s">
        <v>1389</v>
      </c>
      <c r="D752" s="15">
        <v>1900</v>
      </c>
      <c r="E752" s="121">
        <v>1</v>
      </c>
      <c r="F752" t="s">
        <v>442</v>
      </c>
      <c r="G752" s="121">
        <v>182</v>
      </c>
      <c r="H752" t="s">
        <v>385</v>
      </c>
      <c r="I752" t="s">
        <v>491</v>
      </c>
      <c r="J752" t="s">
        <v>436</v>
      </c>
      <c r="K752" t="s">
        <v>799</v>
      </c>
      <c r="L752" s="756">
        <v>2.9</v>
      </c>
      <c r="M752" t="s">
        <v>782</v>
      </c>
      <c r="N752" s="679">
        <f t="shared" ca="1" si="51"/>
        <v>0</v>
      </c>
      <c r="O752" s="679">
        <f t="shared" ca="1" si="51"/>
        <v>0</v>
      </c>
      <c r="P752" s="679">
        <f t="shared" ca="1" si="51"/>
        <v>0</v>
      </c>
      <c r="Q752" s="679">
        <f t="shared" ca="1" si="51"/>
        <v>0</v>
      </c>
      <c r="R752" s="679">
        <f t="shared" ca="1" si="51"/>
        <v>0</v>
      </c>
      <c r="S752" t="str">
        <f t="shared" si="48"/>
        <v>ASR_COMP</v>
      </c>
      <c r="T752" s="957">
        <f t="shared" si="49"/>
        <v>44682</v>
      </c>
      <c r="U752" t="str">
        <f t="shared" si="50"/>
        <v>Unaudited</v>
      </c>
    </row>
    <row r="753" spans="1:21" x14ac:dyDescent="0.25">
      <c r="A753" t="s">
        <v>440</v>
      </c>
      <c r="B753" t="s">
        <v>1388</v>
      </c>
      <c r="C753" t="s">
        <v>1389</v>
      </c>
      <c r="D753" s="15">
        <v>1900</v>
      </c>
      <c r="E753" s="121">
        <v>1</v>
      </c>
      <c r="F753" t="s">
        <v>442</v>
      </c>
      <c r="G753" s="121">
        <v>182</v>
      </c>
      <c r="H753" t="s">
        <v>385</v>
      </c>
      <c r="I753" t="s">
        <v>491</v>
      </c>
      <c r="J753" t="s">
        <v>436</v>
      </c>
      <c r="K753" t="s">
        <v>226</v>
      </c>
      <c r="L753" s="756">
        <v>2.11</v>
      </c>
      <c r="M753" t="s">
        <v>231</v>
      </c>
      <c r="N753" s="679">
        <f t="shared" ca="1" si="51"/>
        <v>1091856.0680785056</v>
      </c>
      <c r="O753" s="679">
        <f t="shared" ca="1" si="51"/>
        <v>78761.869793909398</v>
      </c>
      <c r="P753" s="679">
        <f t="shared" ca="1" si="51"/>
        <v>1013094.1982845962</v>
      </c>
      <c r="Q753" s="679">
        <f t="shared" ca="1" si="51"/>
        <v>0</v>
      </c>
      <c r="R753" s="679">
        <f t="shared" ca="1" si="51"/>
        <v>0</v>
      </c>
      <c r="S753" t="str">
        <f t="shared" si="48"/>
        <v>ASR_COMP</v>
      </c>
      <c r="T753" s="957">
        <f t="shared" si="49"/>
        <v>44682</v>
      </c>
      <c r="U753" t="str">
        <f t="shared" si="50"/>
        <v>Unaudited</v>
      </c>
    </row>
    <row r="754" spans="1:21" x14ac:dyDescent="0.25">
      <c r="A754" t="s">
        <v>440</v>
      </c>
      <c r="B754" t="s">
        <v>1388</v>
      </c>
      <c r="C754" t="s">
        <v>1389</v>
      </c>
      <c r="D754" s="15">
        <v>1900</v>
      </c>
      <c r="E754" s="121">
        <v>1</v>
      </c>
      <c r="F754" t="s">
        <v>442</v>
      </c>
      <c r="G754" s="121">
        <v>182</v>
      </c>
      <c r="H754" t="s">
        <v>385</v>
      </c>
      <c r="I754" t="s">
        <v>491</v>
      </c>
      <c r="J754" t="s">
        <v>436</v>
      </c>
      <c r="K754" t="s">
        <v>226</v>
      </c>
      <c r="L754" s="756">
        <v>2.12</v>
      </c>
      <c r="M754" t="s">
        <v>557</v>
      </c>
      <c r="N754" s="679">
        <f t="shared" ca="1" si="51"/>
        <v>1543225.2873406897</v>
      </c>
      <c r="O754" s="679">
        <f t="shared" ca="1" si="51"/>
        <v>34998.714195432156</v>
      </c>
      <c r="P754" s="679">
        <f t="shared" ca="1" si="51"/>
        <v>1508226.5731452575</v>
      </c>
      <c r="Q754" s="679">
        <f t="shared" ca="1" si="51"/>
        <v>0</v>
      </c>
      <c r="R754" s="679">
        <f t="shared" ca="1" si="51"/>
        <v>0</v>
      </c>
      <c r="S754" t="str">
        <f t="shared" si="48"/>
        <v>ASR_COMP</v>
      </c>
      <c r="T754" s="957">
        <f t="shared" si="49"/>
        <v>44682</v>
      </c>
      <c r="U754" t="str">
        <f t="shared" si="50"/>
        <v>Unaudited</v>
      </c>
    </row>
    <row r="755" spans="1:21" x14ac:dyDescent="0.25">
      <c r="A755" t="s">
        <v>440</v>
      </c>
      <c r="B755" t="s">
        <v>1388</v>
      </c>
      <c r="C755" t="s">
        <v>1389</v>
      </c>
      <c r="D755" s="15">
        <v>1900</v>
      </c>
      <c r="E755" s="121">
        <v>1</v>
      </c>
      <c r="F755" t="s">
        <v>442</v>
      </c>
      <c r="G755" s="121">
        <v>182</v>
      </c>
      <c r="H755" t="s">
        <v>385</v>
      </c>
      <c r="I755" t="s">
        <v>491</v>
      </c>
      <c r="J755" t="s">
        <v>436</v>
      </c>
      <c r="K755" t="s">
        <v>226</v>
      </c>
      <c r="L755" s="756">
        <v>2.13</v>
      </c>
      <c r="M755" t="s">
        <v>232</v>
      </c>
      <c r="N755" s="679">
        <f t="shared" ca="1" si="51"/>
        <v>142065.2925800184</v>
      </c>
      <c r="O755" s="679">
        <f t="shared" ca="1" si="51"/>
        <v>12925.192384045669</v>
      </c>
      <c r="P755" s="679">
        <f t="shared" ca="1" si="51"/>
        <v>129140.10019597274</v>
      </c>
      <c r="Q755" s="679">
        <f t="shared" ca="1" si="51"/>
        <v>0</v>
      </c>
      <c r="R755" s="679">
        <f t="shared" ca="1" si="51"/>
        <v>0</v>
      </c>
      <c r="S755" t="str">
        <f t="shared" si="48"/>
        <v>ASR_COMP</v>
      </c>
      <c r="T755" s="957">
        <f t="shared" si="49"/>
        <v>44682</v>
      </c>
      <c r="U755" t="str">
        <f t="shared" si="50"/>
        <v>Unaudited</v>
      </c>
    </row>
    <row r="756" spans="1:21" x14ac:dyDescent="0.25">
      <c r="A756" t="s">
        <v>440</v>
      </c>
      <c r="B756" t="s">
        <v>1388</v>
      </c>
      <c r="C756" t="s">
        <v>1389</v>
      </c>
      <c r="D756" s="15">
        <v>1900</v>
      </c>
      <c r="E756" s="121">
        <v>1</v>
      </c>
      <c r="F756" t="s">
        <v>442</v>
      </c>
      <c r="G756" s="121">
        <v>182</v>
      </c>
      <c r="H756" t="s">
        <v>385</v>
      </c>
      <c r="I756" t="s">
        <v>491</v>
      </c>
      <c r="J756" t="s">
        <v>436</v>
      </c>
      <c r="K756" t="s">
        <v>226</v>
      </c>
      <c r="L756" s="756">
        <v>2.14</v>
      </c>
      <c r="M756" t="s">
        <v>561</v>
      </c>
      <c r="N756" s="679">
        <f t="shared" ca="1" si="51"/>
        <v>242280.79972820048</v>
      </c>
      <c r="O756" s="679">
        <f t="shared" ca="1" si="51"/>
        <v>231117.56786295792</v>
      </c>
      <c r="P756" s="679">
        <f t="shared" ca="1" si="51"/>
        <v>11163.23186524256</v>
      </c>
      <c r="Q756" s="679">
        <f t="shared" ca="1" si="51"/>
        <v>0</v>
      </c>
      <c r="R756" s="679">
        <f t="shared" ca="1" si="51"/>
        <v>0</v>
      </c>
      <c r="S756" t="str">
        <f t="shared" si="48"/>
        <v>ASR_COMP</v>
      </c>
      <c r="T756" s="957">
        <f t="shared" si="49"/>
        <v>44682</v>
      </c>
      <c r="U756" t="str">
        <f t="shared" si="50"/>
        <v>Unaudited</v>
      </c>
    </row>
    <row r="757" spans="1:21" x14ac:dyDescent="0.25">
      <c r="A757" t="s">
        <v>440</v>
      </c>
      <c r="B757" t="s">
        <v>1388</v>
      </c>
      <c r="C757" t="s">
        <v>1389</v>
      </c>
      <c r="D757" s="15">
        <v>1900</v>
      </c>
      <c r="E757" s="121">
        <v>1</v>
      </c>
      <c r="F757" t="s">
        <v>442</v>
      </c>
      <c r="G757" s="121">
        <v>182</v>
      </c>
      <c r="H757" t="s">
        <v>385</v>
      </c>
      <c r="I757" t="s">
        <v>491</v>
      </c>
      <c r="J757" t="s">
        <v>436</v>
      </c>
      <c r="K757" t="s">
        <v>226</v>
      </c>
      <c r="L757" s="756">
        <v>2.15</v>
      </c>
      <c r="M757" t="s">
        <v>20</v>
      </c>
      <c r="N757" s="679">
        <f t="shared" ca="1" si="51"/>
        <v>27488.638106291946</v>
      </c>
      <c r="O757" s="679">
        <f t="shared" ca="1" si="51"/>
        <v>16777.039926967664</v>
      </c>
      <c r="P757" s="679">
        <f t="shared" ca="1" si="51"/>
        <v>10711.598179324285</v>
      </c>
      <c r="Q757" s="679">
        <f t="shared" ca="1" si="51"/>
        <v>0</v>
      </c>
      <c r="R757" s="679">
        <f t="shared" ca="1" si="51"/>
        <v>0</v>
      </c>
      <c r="S757" t="str">
        <f t="shared" si="48"/>
        <v>ASR_COMP</v>
      </c>
      <c r="T757" s="957">
        <f t="shared" si="49"/>
        <v>44682</v>
      </c>
      <c r="U757" t="str">
        <f t="shared" si="50"/>
        <v>Unaudited</v>
      </c>
    </row>
    <row r="758" spans="1:21" x14ac:dyDescent="0.25">
      <c r="A758" t="s">
        <v>440</v>
      </c>
      <c r="B758" t="s">
        <v>1388</v>
      </c>
      <c r="C758" t="s">
        <v>1389</v>
      </c>
      <c r="D758" s="15">
        <v>1900</v>
      </c>
      <c r="E758" s="121">
        <v>1</v>
      </c>
      <c r="F758" t="s">
        <v>442</v>
      </c>
      <c r="G758" s="121">
        <v>182</v>
      </c>
      <c r="H758" t="s">
        <v>385</v>
      </c>
      <c r="I758" t="s">
        <v>491</v>
      </c>
      <c r="J758" t="s">
        <v>436</v>
      </c>
      <c r="K758" t="s">
        <v>226</v>
      </c>
      <c r="L758" s="756">
        <v>2.16</v>
      </c>
      <c r="M758" t="s">
        <v>802</v>
      </c>
      <c r="N758" s="679">
        <f t="shared" ca="1" si="51"/>
        <v>1157954.9107459285</v>
      </c>
      <c r="O758" s="679">
        <f t="shared" ca="1" si="51"/>
        <v>597303.82265909563</v>
      </c>
      <c r="P758" s="679">
        <f t="shared" ca="1" si="51"/>
        <v>560651.08808683301</v>
      </c>
      <c r="Q758" s="679">
        <f t="shared" ca="1" si="51"/>
        <v>0</v>
      </c>
      <c r="R758" s="679">
        <f t="shared" ca="1" si="51"/>
        <v>0</v>
      </c>
      <c r="S758" t="str">
        <f t="shared" si="48"/>
        <v>ASR_COMP</v>
      </c>
      <c r="T758" s="957">
        <f t="shared" si="49"/>
        <v>44682</v>
      </c>
      <c r="U758" t="str">
        <f t="shared" si="50"/>
        <v>Unaudited</v>
      </c>
    </row>
    <row r="759" spans="1:21" x14ac:dyDescent="0.25">
      <c r="A759" t="s">
        <v>440</v>
      </c>
      <c r="B759" t="s">
        <v>1388</v>
      </c>
      <c r="C759" t="s">
        <v>1389</v>
      </c>
      <c r="D759" s="15">
        <v>1900</v>
      </c>
      <c r="E759" s="121">
        <v>1</v>
      </c>
      <c r="F759" t="s">
        <v>442</v>
      </c>
      <c r="G759" s="121">
        <v>182</v>
      </c>
      <c r="H759" t="s">
        <v>385</v>
      </c>
      <c r="I759" t="s">
        <v>491</v>
      </c>
      <c r="J759" t="s">
        <v>436</v>
      </c>
      <c r="K759" t="s">
        <v>226</v>
      </c>
      <c r="L759" s="756">
        <v>2.17</v>
      </c>
      <c r="M759" t="s">
        <v>1055</v>
      </c>
      <c r="N759" s="679">
        <f t="shared" ca="1" si="51"/>
        <v>0</v>
      </c>
      <c r="O759" s="679">
        <f t="shared" ca="1" si="51"/>
        <v>0</v>
      </c>
      <c r="P759" s="679">
        <f t="shared" ca="1" si="51"/>
        <v>0</v>
      </c>
      <c r="Q759" s="679">
        <f t="shared" ca="1" si="51"/>
        <v>0</v>
      </c>
      <c r="R759" s="679">
        <f t="shared" ca="1" si="51"/>
        <v>0</v>
      </c>
      <c r="S759" t="str">
        <f t="shared" si="48"/>
        <v>ASR_COMP</v>
      </c>
      <c r="T759" s="957">
        <f t="shared" si="49"/>
        <v>44682</v>
      </c>
      <c r="U759" t="str">
        <f t="shared" si="50"/>
        <v>Unaudited</v>
      </c>
    </row>
    <row r="760" spans="1:21" x14ac:dyDescent="0.25">
      <c r="A760" t="s">
        <v>440</v>
      </c>
      <c r="B760" t="s">
        <v>1388</v>
      </c>
      <c r="C760" t="s">
        <v>1389</v>
      </c>
      <c r="D760" s="15">
        <v>1900</v>
      </c>
      <c r="E760" s="121">
        <v>1</v>
      </c>
      <c r="F760" t="s">
        <v>442</v>
      </c>
      <c r="G760" s="121">
        <v>182</v>
      </c>
      <c r="H760" t="s">
        <v>385</v>
      </c>
      <c r="I760" t="s">
        <v>491</v>
      </c>
      <c r="J760" t="s">
        <v>436</v>
      </c>
      <c r="K760" t="s">
        <v>226</v>
      </c>
      <c r="L760" s="756">
        <v>2.1800000000000002</v>
      </c>
      <c r="M760" t="s">
        <v>653</v>
      </c>
      <c r="N760" s="679">
        <f t="shared" ca="1" si="51"/>
        <v>628136.26818253298</v>
      </c>
      <c r="O760" s="679">
        <f t="shared" ca="1" si="51"/>
        <v>68367.141823968646</v>
      </c>
      <c r="P760" s="679">
        <f t="shared" ca="1" si="51"/>
        <v>559769.12635856436</v>
      </c>
      <c r="Q760" s="679">
        <f t="shared" ca="1" si="51"/>
        <v>0</v>
      </c>
      <c r="R760" s="679">
        <f t="shared" ca="1" si="51"/>
        <v>0</v>
      </c>
      <c r="S760" t="str">
        <f t="shared" si="48"/>
        <v>ASR_COMP</v>
      </c>
      <c r="T760" s="957">
        <f t="shared" si="49"/>
        <v>44682</v>
      </c>
      <c r="U760" t="str">
        <f t="shared" si="50"/>
        <v>Unaudited</v>
      </c>
    </row>
    <row r="761" spans="1:21" x14ac:dyDescent="0.25">
      <c r="A761" t="s">
        <v>440</v>
      </c>
      <c r="B761" t="s">
        <v>1388</v>
      </c>
      <c r="C761" t="s">
        <v>1389</v>
      </c>
      <c r="D761" s="15">
        <v>1900</v>
      </c>
      <c r="E761" s="121">
        <v>1</v>
      </c>
      <c r="F761" t="s">
        <v>442</v>
      </c>
      <c r="G761" s="121">
        <v>182</v>
      </c>
      <c r="H761" t="s">
        <v>385</v>
      </c>
      <c r="I761" t="s">
        <v>491</v>
      </c>
      <c r="J761" t="s">
        <v>436</v>
      </c>
      <c r="K761" t="s">
        <v>226</v>
      </c>
      <c r="L761" s="756">
        <v>2.19</v>
      </c>
      <c r="M761" t="s">
        <v>221</v>
      </c>
      <c r="N761" s="679">
        <f t="shared" ca="1" si="51"/>
        <v>0</v>
      </c>
      <c r="O761" s="679">
        <f t="shared" ca="1" si="51"/>
        <v>0</v>
      </c>
      <c r="P761" s="679">
        <f t="shared" ca="1" si="51"/>
        <v>0</v>
      </c>
      <c r="Q761" s="679">
        <f t="shared" ca="1" si="51"/>
        <v>0</v>
      </c>
      <c r="R761" s="679">
        <f t="shared" ca="1" si="51"/>
        <v>0</v>
      </c>
      <c r="S761" t="str">
        <f t="shared" si="48"/>
        <v>ASR_COMP</v>
      </c>
      <c r="T761" s="957">
        <f t="shared" si="49"/>
        <v>44682</v>
      </c>
      <c r="U761" t="str">
        <f t="shared" si="50"/>
        <v>Unaudited</v>
      </c>
    </row>
    <row r="762" spans="1:21" x14ac:dyDescent="0.25">
      <c r="A762" t="s">
        <v>440</v>
      </c>
      <c r="B762" t="s">
        <v>1388</v>
      </c>
      <c r="C762" t="s">
        <v>1389</v>
      </c>
      <c r="D762" s="15">
        <v>1900</v>
      </c>
      <c r="E762" s="121">
        <v>1</v>
      </c>
      <c r="F762" t="s">
        <v>442</v>
      </c>
      <c r="G762" s="121">
        <v>182</v>
      </c>
      <c r="H762" t="s">
        <v>385</v>
      </c>
      <c r="I762" t="s">
        <v>491</v>
      </c>
      <c r="J762" t="s">
        <v>436</v>
      </c>
      <c r="K762" t="s">
        <v>226</v>
      </c>
      <c r="L762" s="756" t="s">
        <v>707</v>
      </c>
      <c r="M762" t="s">
        <v>233</v>
      </c>
      <c r="N762" s="679">
        <f t="shared" ca="1" si="51"/>
        <v>-38502.000866558745</v>
      </c>
      <c r="O762" s="679">
        <f t="shared" ca="1" si="51"/>
        <v>-4291.1212084318568</v>
      </c>
      <c r="P762" s="679">
        <f t="shared" ca="1" si="51"/>
        <v>-34210.879658126891</v>
      </c>
      <c r="Q762" s="679">
        <f t="shared" ca="1" si="51"/>
        <v>0</v>
      </c>
      <c r="R762" s="679">
        <f t="shared" ca="1" si="51"/>
        <v>0</v>
      </c>
      <c r="S762" t="str">
        <f t="shared" si="48"/>
        <v>ASR_COMP</v>
      </c>
      <c r="T762" s="957">
        <f t="shared" si="49"/>
        <v>44682</v>
      </c>
      <c r="U762" t="str">
        <f t="shared" si="50"/>
        <v>Unaudited</v>
      </c>
    </row>
    <row r="763" spans="1:21" x14ac:dyDescent="0.25">
      <c r="A763" t="s">
        <v>440</v>
      </c>
      <c r="B763" t="s">
        <v>1388</v>
      </c>
      <c r="C763" t="s">
        <v>1389</v>
      </c>
      <c r="D763" s="15">
        <v>1900</v>
      </c>
      <c r="E763" s="121">
        <v>1</v>
      </c>
      <c r="F763" t="s">
        <v>442</v>
      </c>
      <c r="G763" s="121">
        <v>182</v>
      </c>
      <c r="H763" t="s">
        <v>385</v>
      </c>
      <c r="I763" t="s">
        <v>491</v>
      </c>
      <c r="J763" t="s">
        <v>436</v>
      </c>
      <c r="K763" t="s">
        <v>226</v>
      </c>
      <c r="L763" s="756">
        <v>2.21</v>
      </c>
      <c r="M763" t="s">
        <v>469</v>
      </c>
      <c r="N763" s="679">
        <f t="shared" ca="1" si="51"/>
        <v>12280.155554250106</v>
      </c>
      <c r="O763" s="679">
        <f t="shared" ca="1" si="51"/>
        <v>6692.5060502720544</v>
      </c>
      <c r="P763" s="679">
        <f t="shared" ca="1" si="51"/>
        <v>5587.6495039780521</v>
      </c>
      <c r="Q763" s="679">
        <f t="shared" ca="1" si="51"/>
        <v>0</v>
      </c>
      <c r="R763" s="679">
        <f t="shared" ca="1" si="51"/>
        <v>0</v>
      </c>
      <c r="S763" t="str">
        <f t="shared" si="48"/>
        <v>ASR_COMP</v>
      </c>
      <c r="T763" s="957">
        <f t="shared" si="49"/>
        <v>44682</v>
      </c>
      <c r="U763" t="str">
        <f t="shared" si="50"/>
        <v>Unaudited</v>
      </c>
    </row>
    <row r="764" spans="1:21" x14ac:dyDescent="0.25">
      <c r="A764" t="s">
        <v>440</v>
      </c>
      <c r="B764" t="s">
        <v>1388</v>
      </c>
      <c r="C764" t="s">
        <v>1389</v>
      </c>
      <c r="D764" s="15">
        <v>1900</v>
      </c>
      <c r="E764" s="121">
        <v>1</v>
      </c>
      <c r="F764" t="s">
        <v>442</v>
      </c>
      <c r="G764" s="121">
        <v>182</v>
      </c>
      <c r="H764" t="s">
        <v>385</v>
      </c>
      <c r="I764" t="s">
        <v>491</v>
      </c>
      <c r="J764" t="s">
        <v>436</v>
      </c>
      <c r="K764" t="s">
        <v>6</v>
      </c>
      <c r="L764" s="756" t="s">
        <v>70</v>
      </c>
      <c r="M764" t="s">
        <v>191</v>
      </c>
      <c r="N764" s="679">
        <f t="shared" ca="1" si="51"/>
        <v>17545.962114119997</v>
      </c>
      <c r="O764" s="679">
        <f t="shared" ca="1" si="51"/>
        <v>10521.291421517941</v>
      </c>
      <c r="P764" s="679">
        <f t="shared" ca="1" si="51"/>
        <v>7024.6706926020552</v>
      </c>
      <c r="Q764" s="679">
        <f t="shared" ca="1" si="51"/>
        <v>0</v>
      </c>
      <c r="R764" s="679">
        <f t="shared" ca="1" si="51"/>
        <v>0</v>
      </c>
      <c r="S764" t="str">
        <f t="shared" si="48"/>
        <v>ASR_COMP</v>
      </c>
      <c r="T764" s="957">
        <f t="shared" si="49"/>
        <v>44682</v>
      </c>
      <c r="U764" t="str">
        <f t="shared" si="50"/>
        <v>Unaudited</v>
      </c>
    </row>
    <row r="765" spans="1:21" x14ac:dyDescent="0.25">
      <c r="A765" t="s">
        <v>440</v>
      </c>
      <c r="B765" t="s">
        <v>1388</v>
      </c>
      <c r="C765" t="s">
        <v>1389</v>
      </c>
      <c r="D765" s="15">
        <v>1900</v>
      </c>
      <c r="E765" s="121">
        <v>1</v>
      </c>
      <c r="F765" t="s">
        <v>442</v>
      </c>
      <c r="G765" s="121">
        <v>182</v>
      </c>
      <c r="H765" t="s">
        <v>385</v>
      </c>
      <c r="I765" t="s">
        <v>491</v>
      </c>
      <c r="J765" t="s">
        <v>436</v>
      </c>
      <c r="K765" t="s">
        <v>6</v>
      </c>
      <c r="L765" s="756" t="s">
        <v>71</v>
      </c>
      <c r="M765" t="s">
        <v>234</v>
      </c>
      <c r="N765" s="679">
        <f t="shared" ca="1" si="51"/>
        <v>9068.4</v>
      </c>
      <c r="O765" s="679">
        <f t="shared" ca="1" si="51"/>
        <v>4941.8221222545644</v>
      </c>
      <c r="P765" s="679">
        <f t="shared" ca="1" si="51"/>
        <v>4126.5778777454352</v>
      </c>
      <c r="Q765" s="679">
        <f t="shared" ca="1" si="51"/>
        <v>0</v>
      </c>
      <c r="R765" s="679">
        <f t="shared" ca="1" si="51"/>
        <v>0</v>
      </c>
      <c r="S765" t="str">
        <f t="shared" si="48"/>
        <v>ASR_COMP</v>
      </c>
      <c r="T765" s="957">
        <f t="shared" si="49"/>
        <v>44682</v>
      </c>
      <c r="U765" t="str">
        <f t="shared" si="50"/>
        <v>Unaudited</v>
      </c>
    </row>
    <row r="766" spans="1:21" x14ac:dyDescent="0.25">
      <c r="A766" t="s">
        <v>440</v>
      </c>
      <c r="B766" t="s">
        <v>1388</v>
      </c>
      <c r="C766" t="s">
        <v>1389</v>
      </c>
      <c r="D766" s="15">
        <v>1900</v>
      </c>
      <c r="E766" s="121">
        <v>1</v>
      </c>
      <c r="F766" t="s">
        <v>442</v>
      </c>
      <c r="G766" s="121">
        <v>182</v>
      </c>
      <c r="H766" t="s">
        <v>385</v>
      </c>
      <c r="I766" t="s">
        <v>491</v>
      </c>
      <c r="J766" t="s">
        <v>436</v>
      </c>
      <c r="K766" t="s">
        <v>6</v>
      </c>
      <c r="L766" s="756" t="s">
        <v>72</v>
      </c>
      <c r="M766" t="s">
        <v>167</v>
      </c>
      <c r="N766" s="679">
        <f t="shared" ca="1" si="51"/>
        <v>0</v>
      </c>
      <c r="O766" s="679">
        <f t="shared" ca="1" si="51"/>
        <v>0</v>
      </c>
      <c r="P766" s="679">
        <f t="shared" ca="1" si="51"/>
        <v>0</v>
      </c>
      <c r="Q766" s="679">
        <f t="shared" ca="1" si="51"/>
        <v>0</v>
      </c>
      <c r="R766" s="679">
        <f t="shared" ca="1" si="51"/>
        <v>0</v>
      </c>
      <c r="S766" t="str">
        <f t="shared" si="48"/>
        <v>ASR_COMP</v>
      </c>
      <c r="T766" s="957">
        <f t="shared" si="49"/>
        <v>44682</v>
      </c>
      <c r="U766" t="str">
        <f t="shared" si="50"/>
        <v>Unaudited</v>
      </c>
    </row>
    <row r="767" spans="1:21" x14ac:dyDescent="0.25">
      <c r="A767" t="s">
        <v>440</v>
      </c>
      <c r="B767" t="s">
        <v>1388</v>
      </c>
      <c r="C767" t="s">
        <v>1389</v>
      </c>
      <c r="D767" s="15">
        <v>1900</v>
      </c>
      <c r="E767" s="121">
        <v>1</v>
      </c>
      <c r="F767" t="s">
        <v>442</v>
      </c>
      <c r="G767" s="121">
        <v>182</v>
      </c>
      <c r="H767" t="s">
        <v>385</v>
      </c>
      <c r="I767" t="s">
        <v>491</v>
      </c>
      <c r="J767" t="s">
        <v>436</v>
      </c>
      <c r="K767" t="s">
        <v>6</v>
      </c>
      <c r="L767" s="756">
        <v>3.4</v>
      </c>
      <c r="M767" t="s">
        <v>464</v>
      </c>
      <c r="N767" s="679">
        <f t="shared" ca="1" si="51"/>
        <v>22574.706328560431</v>
      </c>
      <c r="O767" s="679">
        <f t="shared" ca="1" si="51"/>
        <v>12302.080095483223</v>
      </c>
      <c r="P767" s="679">
        <f t="shared" ca="1" si="51"/>
        <v>10272.62623307721</v>
      </c>
      <c r="Q767" s="679">
        <f t="shared" ca="1" si="51"/>
        <v>0</v>
      </c>
      <c r="R767" s="679">
        <f t="shared" ca="1" si="51"/>
        <v>0</v>
      </c>
      <c r="S767" t="str">
        <f t="shared" si="48"/>
        <v>ASR_COMP</v>
      </c>
      <c r="T767" s="957">
        <f t="shared" si="49"/>
        <v>44682</v>
      </c>
      <c r="U767" t="str">
        <f t="shared" si="50"/>
        <v>Unaudited</v>
      </c>
    </row>
    <row r="768" spans="1:21" x14ac:dyDescent="0.25">
      <c r="A768" t="s">
        <v>440</v>
      </c>
      <c r="B768" t="s">
        <v>1388</v>
      </c>
      <c r="C768" t="s">
        <v>1389</v>
      </c>
      <c r="D768" s="15">
        <v>1900</v>
      </c>
      <c r="E768" s="121">
        <v>1</v>
      </c>
      <c r="F768" t="s">
        <v>442</v>
      </c>
      <c r="G768" s="121">
        <v>182</v>
      </c>
      <c r="H768" t="s">
        <v>385</v>
      </c>
      <c r="I768" t="s">
        <v>491</v>
      </c>
      <c r="J768" t="s">
        <v>436</v>
      </c>
      <c r="K768" t="s">
        <v>437</v>
      </c>
      <c r="L768" s="756">
        <v>4.5</v>
      </c>
      <c r="M768" t="s">
        <v>32</v>
      </c>
      <c r="N768" s="679">
        <f t="shared" ca="1" si="51"/>
        <v>0</v>
      </c>
      <c r="O768" s="679">
        <f t="shared" ca="1" si="51"/>
        <v>0</v>
      </c>
      <c r="P768" s="679">
        <f t="shared" ca="1" si="51"/>
        <v>0</v>
      </c>
      <c r="Q768" s="679">
        <f t="shared" ca="1" si="51"/>
        <v>0</v>
      </c>
      <c r="R768" s="679">
        <f t="shared" ca="1" si="51"/>
        <v>0</v>
      </c>
      <c r="S768" t="str">
        <f t="shared" si="48"/>
        <v>ASR_COMP</v>
      </c>
      <c r="T768" s="957">
        <f t="shared" si="49"/>
        <v>44682</v>
      </c>
      <c r="U768" t="str">
        <f t="shared" si="50"/>
        <v>Unaudited</v>
      </c>
    </row>
    <row r="769" spans="1:21" x14ac:dyDescent="0.25">
      <c r="A769" t="s">
        <v>440</v>
      </c>
      <c r="B769" t="s">
        <v>1388</v>
      </c>
      <c r="C769" t="s">
        <v>1389</v>
      </c>
      <c r="D769" s="15">
        <v>1900</v>
      </c>
      <c r="E769" s="121">
        <v>1</v>
      </c>
      <c r="F769" t="s">
        <v>442</v>
      </c>
      <c r="G769" s="121">
        <v>182</v>
      </c>
      <c r="H769" t="s">
        <v>385</v>
      </c>
      <c r="I769" t="s">
        <v>491</v>
      </c>
      <c r="J769" t="s">
        <v>436</v>
      </c>
      <c r="K769" t="s">
        <v>437</v>
      </c>
      <c r="L769" s="756" t="s">
        <v>947</v>
      </c>
      <c r="M769" t="s">
        <v>938</v>
      </c>
      <c r="N769" s="679">
        <f t="shared" ca="1" si="51"/>
        <v>0</v>
      </c>
      <c r="O769" s="679">
        <f t="shared" ca="1" si="51"/>
        <v>0</v>
      </c>
      <c r="P769" s="679">
        <f t="shared" ca="1" si="51"/>
        <v>0</v>
      </c>
      <c r="Q769" s="679">
        <f t="shared" ca="1" si="51"/>
        <v>0</v>
      </c>
      <c r="R769" s="679">
        <f t="shared" ca="1" si="51"/>
        <v>0</v>
      </c>
      <c r="S769" t="str">
        <f t="shared" si="48"/>
        <v>ASR_COMP</v>
      </c>
      <c r="T769" s="957">
        <f t="shared" si="49"/>
        <v>44682</v>
      </c>
      <c r="U769" t="str">
        <f t="shared" si="50"/>
        <v>Unaudited</v>
      </c>
    </row>
    <row r="770" spans="1:21" x14ac:dyDescent="0.25">
      <c r="A770" t="s">
        <v>440</v>
      </c>
      <c r="B770" t="s">
        <v>1388</v>
      </c>
      <c r="C770" t="s">
        <v>1389</v>
      </c>
      <c r="D770" s="15">
        <v>1900</v>
      </c>
      <c r="E770" s="121">
        <v>1</v>
      </c>
      <c r="F770" t="s">
        <v>442</v>
      </c>
      <c r="G770" s="121">
        <v>182</v>
      </c>
      <c r="H770" t="s">
        <v>385</v>
      </c>
      <c r="I770" t="s">
        <v>491</v>
      </c>
      <c r="J770" t="s">
        <v>436</v>
      </c>
      <c r="K770" t="s">
        <v>437</v>
      </c>
      <c r="L770" s="756" t="s">
        <v>196</v>
      </c>
      <c r="M770" t="s">
        <v>40</v>
      </c>
      <c r="N770" s="679">
        <f t="shared" ca="1" si="51"/>
        <v>741.93282768000006</v>
      </c>
      <c r="O770" s="679">
        <f t="shared" ca="1" si="51"/>
        <v>355.84560264000004</v>
      </c>
      <c r="P770" s="679">
        <f t="shared" ca="1" si="51"/>
        <v>386.08722504000002</v>
      </c>
      <c r="Q770" s="679">
        <f t="shared" ca="1" si="51"/>
        <v>0</v>
      </c>
      <c r="R770" s="679">
        <f t="shared" ca="1" si="51"/>
        <v>0</v>
      </c>
      <c r="S770" t="str">
        <f t="shared" ref="S770:S833" si="52">file_name</f>
        <v>ASR_COMP</v>
      </c>
      <c r="T770" s="957">
        <f t="shared" ref="T770:T833" si="53">file_date</f>
        <v>44682</v>
      </c>
      <c r="U770" t="str">
        <f t="shared" ref="U770:U833" si="54">status</f>
        <v>Unaudited</v>
      </c>
    </row>
    <row r="771" spans="1:21" x14ac:dyDescent="0.25">
      <c r="A771" t="s">
        <v>440</v>
      </c>
      <c r="B771" t="s">
        <v>1388</v>
      </c>
      <c r="C771" t="s">
        <v>1389</v>
      </c>
      <c r="D771" s="15">
        <v>1900</v>
      </c>
      <c r="E771" s="121">
        <v>1</v>
      </c>
      <c r="F771" t="s">
        <v>442</v>
      </c>
      <c r="G771" s="121">
        <v>182</v>
      </c>
      <c r="H771" t="s">
        <v>385</v>
      </c>
      <c r="I771" t="s">
        <v>491</v>
      </c>
      <c r="J771" t="s">
        <v>436</v>
      </c>
      <c r="K771" t="s">
        <v>437</v>
      </c>
      <c r="L771" s="756" t="s">
        <v>195</v>
      </c>
      <c r="M771" t="s">
        <v>332</v>
      </c>
      <c r="N771" s="679">
        <f t="shared" ca="1" si="51"/>
        <v>0</v>
      </c>
      <c r="O771" s="679">
        <f t="shared" ca="1" si="51"/>
        <v>0</v>
      </c>
      <c r="P771" s="679">
        <f t="shared" ca="1" si="51"/>
        <v>0</v>
      </c>
      <c r="Q771" s="679">
        <f t="shared" ca="1" si="51"/>
        <v>0</v>
      </c>
      <c r="R771" s="679">
        <f t="shared" ca="1" si="51"/>
        <v>0</v>
      </c>
      <c r="S771" t="str">
        <f t="shared" si="52"/>
        <v>ASR_COMP</v>
      </c>
      <c r="T771" s="957">
        <f t="shared" si="53"/>
        <v>44682</v>
      </c>
      <c r="U771" t="str">
        <f t="shared" si="54"/>
        <v>Unaudited</v>
      </c>
    </row>
    <row r="772" spans="1:21" x14ac:dyDescent="0.25">
      <c r="A772" t="s">
        <v>440</v>
      </c>
      <c r="B772" t="s">
        <v>1388</v>
      </c>
      <c r="C772" t="s">
        <v>1389</v>
      </c>
      <c r="D772" s="15">
        <v>1900</v>
      </c>
      <c r="E772" s="121">
        <v>1</v>
      </c>
      <c r="F772" t="s">
        <v>442</v>
      </c>
      <c r="G772" s="121">
        <v>182</v>
      </c>
      <c r="H772" t="s">
        <v>385</v>
      </c>
      <c r="I772" t="s">
        <v>491</v>
      </c>
      <c r="J772" t="s">
        <v>453</v>
      </c>
      <c r="K772" t="s">
        <v>438</v>
      </c>
      <c r="L772" s="756" t="s">
        <v>79</v>
      </c>
      <c r="M772" t="s">
        <v>27</v>
      </c>
      <c r="N772" s="679">
        <f t="shared" ca="1" si="51"/>
        <v>942900.98185653146</v>
      </c>
      <c r="O772" s="679">
        <f t="shared" ca="1" si="51"/>
        <v>486373.30834334565</v>
      </c>
      <c r="P772" s="679">
        <f t="shared" ca="1" si="51"/>
        <v>456527.67351318587</v>
      </c>
      <c r="Q772" s="679">
        <f t="shared" ca="1" si="51"/>
        <v>0</v>
      </c>
      <c r="R772" s="679">
        <f t="shared" ca="1" si="51"/>
        <v>0</v>
      </c>
      <c r="S772" t="str">
        <f t="shared" si="52"/>
        <v>ASR_COMP</v>
      </c>
      <c r="T772" s="957">
        <f t="shared" si="53"/>
        <v>44682</v>
      </c>
      <c r="U772" t="str">
        <f t="shared" si="54"/>
        <v>Unaudited</v>
      </c>
    </row>
    <row r="773" spans="1:21" x14ac:dyDescent="0.25">
      <c r="A773" t="s">
        <v>440</v>
      </c>
      <c r="B773" t="s">
        <v>1388</v>
      </c>
      <c r="C773" t="s">
        <v>1389</v>
      </c>
      <c r="D773" s="15">
        <v>1900</v>
      </c>
      <c r="E773" s="121">
        <v>1</v>
      </c>
      <c r="F773" t="s">
        <v>442</v>
      </c>
      <c r="G773" s="121">
        <v>182</v>
      </c>
      <c r="H773" t="s">
        <v>385</v>
      </c>
      <c r="I773" t="s">
        <v>491</v>
      </c>
      <c r="J773" t="s">
        <v>453</v>
      </c>
      <c r="K773" t="s">
        <v>438</v>
      </c>
      <c r="L773" s="756" t="s">
        <v>80</v>
      </c>
      <c r="M773" t="s">
        <v>100</v>
      </c>
      <c r="N773" s="679">
        <f t="shared" ca="1" si="51"/>
        <v>90699.955889180012</v>
      </c>
      <c r="O773" s="679">
        <f t="shared" ca="1" si="51"/>
        <v>46785.440317982648</v>
      </c>
      <c r="P773" s="679">
        <f t="shared" ca="1" si="51"/>
        <v>43914.515571197357</v>
      </c>
      <c r="Q773" s="679">
        <f t="shared" ca="1" si="51"/>
        <v>0</v>
      </c>
      <c r="R773" s="679">
        <f t="shared" ca="1" si="51"/>
        <v>0</v>
      </c>
      <c r="S773" t="str">
        <f t="shared" si="52"/>
        <v>ASR_COMP</v>
      </c>
      <c r="T773" s="957">
        <f t="shared" si="53"/>
        <v>44682</v>
      </c>
      <c r="U773" t="str">
        <f t="shared" si="54"/>
        <v>Unaudited</v>
      </c>
    </row>
    <row r="774" spans="1:21" x14ac:dyDescent="0.25">
      <c r="A774" t="s">
        <v>440</v>
      </c>
      <c r="B774" t="s">
        <v>1388</v>
      </c>
      <c r="C774" t="s">
        <v>1389</v>
      </c>
      <c r="D774" s="15">
        <v>1900</v>
      </c>
      <c r="E774" s="121">
        <v>1</v>
      </c>
      <c r="F774" t="s">
        <v>442</v>
      </c>
      <c r="G774" s="121">
        <v>182</v>
      </c>
      <c r="H774" t="s">
        <v>385</v>
      </c>
      <c r="I774" t="s">
        <v>491</v>
      </c>
      <c r="J774" t="s">
        <v>453</v>
      </c>
      <c r="K774" t="s">
        <v>438</v>
      </c>
      <c r="L774" s="756" t="s">
        <v>81</v>
      </c>
      <c r="M774" t="s">
        <v>101</v>
      </c>
      <c r="N774" s="679">
        <f t="shared" ca="1" si="51"/>
        <v>86151.084429173701</v>
      </c>
      <c r="O774" s="679">
        <f t="shared" ca="1" si="51"/>
        <v>44439.011897815275</v>
      </c>
      <c r="P774" s="679">
        <f t="shared" ca="1" si="51"/>
        <v>41712.072531358433</v>
      </c>
      <c r="Q774" s="679">
        <f t="shared" ca="1" si="51"/>
        <v>0</v>
      </c>
      <c r="R774" s="679">
        <f t="shared" ca="1" si="51"/>
        <v>0</v>
      </c>
      <c r="S774" t="str">
        <f t="shared" si="52"/>
        <v>ASR_COMP</v>
      </c>
      <c r="T774" s="957">
        <f t="shared" si="53"/>
        <v>44682</v>
      </c>
      <c r="U774" t="str">
        <f t="shared" si="54"/>
        <v>Unaudited</v>
      </c>
    </row>
    <row r="775" spans="1:21" x14ac:dyDescent="0.25">
      <c r="A775" t="s">
        <v>440</v>
      </c>
      <c r="B775" t="s">
        <v>1388</v>
      </c>
      <c r="C775" t="s">
        <v>1389</v>
      </c>
      <c r="D775" s="15">
        <v>1900</v>
      </c>
      <c r="E775" s="121">
        <v>1</v>
      </c>
      <c r="F775" t="s">
        <v>442</v>
      </c>
      <c r="G775" s="121">
        <v>182</v>
      </c>
      <c r="H775" t="s">
        <v>385</v>
      </c>
      <c r="I775" t="s">
        <v>491</v>
      </c>
      <c r="J775" t="s">
        <v>453</v>
      </c>
      <c r="K775" t="s">
        <v>438</v>
      </c>
      <c r="L775" s="756" t="s">
        <v>82</v>
      </c>
      <c r="M775" t="s">
        <v>102</v>
      </c>
      <c r="N775" s="679">
        <f t="shared" ca="1" si="51"/>
        <v>58351.316137726972</v>
      </c>
      <c r="O775" s="679">
        <f t="shared" ca="1" si="51"/>
        <v>30099.154865884953</v>
      </c>
      <c r="P775" s="679">
        <f t="shared" ca="1" si="51"/>
        <v>28252.161271842018</v>
      </c>
      <c r="Q775" s="679">
        <f t="shared" ca="1" si="51"/>
        <v>0</v>
      </c>
      <c r="R775" s="679">
        <f t="shared" ca="1" si="51"/>
        <v>0</v>
      </c>
      <c r="S775" t="str">
        <f t="shared" si="52"/>
        <v>ASR_COMP</v>
      </c>
      <c r="T775" s="957">
        <f t="shared" si="53"/>
        <v>44682</v>
      </c>
      <c r="U775" t="str">
        <f t="shared" si="54"/>
        <v>Unaudited</v>
      </c>
    </row>
    <row r="776" spans="1:21" x14ac:dyDescent="0.25">
      <c r="A776" t="s">
        <v>440</v>
      </c>
      <c r="B776" t="s">
        <v>1388</v>
      </c>
      <c r="C776" t="s">
        <v>1389</v>
      </c>
      <c r="D776" s="15">
        <v>1900</v>
      </c>
      <c r="E776" s="121">
        <v>1</v>
      </c>
      <c r="F776" t="s">
        <v>442</v>
      </c>
      <c r="G776" s="121">
        <v>182</v>
      </c>
      <c r="H776" t="s">
        <v>385</v>
      </c>
      <c r="I776" t="s">
        <v>491</v>
      </c>
      <c r="J776" t="s">
        <v>453</v>
      </c>
      <c r="K776" t="s">
        <v>438</v>
      </c>
      <c r="L776" s="756" t="s">
        <v>219</v>
      </c>
      <c r="M776" t="s">
        <v>103</v>
      </c>
      <c r="N776" s="679">
        <f t="shared" ca="1" si="51"/>
        <v>213702.87567233821</v>
      </c>
      <c r="O776" s="679">
        <f t="shared" ca="1" si="51"/>
        <v>110233.60527060821</v>
      </c>
      <c r="P776" s="679">
        <f t="shared" ca="1" si="51"/>
        <v>103469.27040173</v>
      </c>
      <c r="Q776" s="679">
        <f t="shared" ca="1" si="51"/>
        <v>0</v>
      </c>
      <c r="R776" s="679">
        <f t="shared" ca="1" si="51"/>
        <v>0</v>
      </c>
      <c r="S776" t="str">
        <f t="shared" si="52"/>
        <v>ASR_COMP</v>
      </c>
      <c r="T776" s="957">
        <f t="shared" si="53"/>
        <v>44682</v>
      </c>
      <c r="U776" t="str">
        <f t="shared" si="54"/>
        <v>Unaudited</v>
      </c>
    </row>
    <row r="777" spans="1:21" x14ac:dyDescent="0.25">
      <c r="A777" t="s">
        <v>440</v>
      </c>
      <c r="B777" t="s">
        <v>1388</v>
      </c>
      <c r="C777" t="s">
        <v>1389</v>
      </c>
      <c r="D777" s="15">
        <v>1900</v>
      </c>
      <c r="E777" s="121">
        <v>1</v>
      </c>
      <c r="F777" t="s">
        <v>442</v>
      </c>
      <c r="G777" s="121">
        <v>182</v>
      </c>
      <c r="H777" t="s">
        <v>385</v>
      </c>
      <c r="I777" t="s">
        <v>491</v>
      </c>
      <c r="J777" t="s">
        <v>453</v>
      </c>
      <c r="K777" t="s">
        <v>438</v>
      </c>
      <c r="L777" s="756" t="s">
        <v>218</v>
      </c>
      <c r="M777" t="s">
        <v>28</v>
      </c>
      <c r="N777" s="679">
        <f t="shared" ca="1" si="51"/>
        <v>40927.954079905452</v>
      </c>
      <c r="O777" s="679">
        <f t="shared" ca="1" si="51"/>
        <v>21111.723089282998</v>
      </c>
      <c r="P777" s="679">
        <f t="shared" ca="1" si="51"/>
        <v>19816.230990622451</v>
      </c>
      <c r="Q777" s="679">
        <f t="shared" ca="1" si="51"/>
        <v>0</v>
      </c>
      <c r="R777" s="679">
        <f t="shared" ca="1" si="51"/>
        <v>0</v>
      </c>
      <c r="S777" t="str">
        <f t="shared" si="52"/>
        <v>ASR_COMP</v>
      </c>
      <c r="T777" s="957">
        <f t="shared" si="53"/>
        <v>44682</v>
      </c>
      <c r="U777" t="str">
        <f t="shared" si="54"/>
        <v>Unaudited</v>
      </c>
    </row>
    <row r="778" spans="1:21" x14ac:dyDescent="0.25">
      <c r="A778" t="s">
        <v>440</v>
      </c>
      <c r="B778" t="s">
        <v>1388</v>
      </c>
      <c r="C778" t="s">
        <v>1389</v>
      </c>
      <c r="D778" s="15">
        <v>1900</v>
      </c>
      <c r="E778" s="121">
        <v>1</v>
      </c>
      <c r="F778" t="s">
        <v>442</v>
      </c>
      <c r="G778" s="121">
        <v>182</v>
      </c>
      <c r="H778" t="s">
        <v>385</v>
      </c>
      <c r="I778" t="s">
        <v>491</v>
      </c>
      <c r="J778" t="s">
        <v>439</v>
      </c>
      <c r="K778" t="s">
        <v>439</v>
      </c>
      <c r="L778" s="756" t="s">
        <v>84</v>
      </c>
      <c r="M778" t="s">
        <v>330</v>
      </c>
      <c r="N778" s="679">
        <f t="shared" ca="1" si="51"/>
        <v>0</v>
      </c>
      <c r="O778" s="679">
        <f t="shared" ca="1" si="51"/>
        <v>0</v>
      </c>
      <c r="P778" s="679">
        <f t="shared" ca="1" si="51"/>
        <v>0</v>
      </c>
      <c r="Q778" s="679">
        <f t="shared" ca="1" si="51"/>
        <v>0</v>
      </c>
      <c r="R778" s="679">
        <f t="shared" ca="1" si="51"/>
        <v>0</v>
      </c>
      <c r="S778" t="str">
        <f t="shared" si="52"/>
        <v>ASR_COMP</v>
      </c>
      <c r="T778" s="957">
        <f t="shared" si="53"/>
        <v>44682</v>
      </c>
      <c r="U778" t="str">
        <f t="shared" si="54"/>
        <v>Unaudited</v>
      </c>
    </row>
    <row r="779" spans="1:21" x14ac:dyDescent="0.25">
      <c r="A779" t="s">
        <v>440</v>
      </c>
      <c r="B779" t="s">
        <v>1388</v>
      </c>
      <c r="C779" t="s">
        <v>1389</v>
      </c>
      <c r="D779" s="15">
        <v>1900</v>
      </c>
      <c r="E779" s="121">
        <v>1</v>
      </c>
      <c r="F779" t="s">
        <v>442</v>
      </c>
      <c r="G779" s="121">
        <v>182</v>
      </c>
      <c r="H779" t="s">
        <v>385</v>
      </c>
      <c r="I779" t="s">
        <v>491</v>
      </c>
      <c r="J779" t="s">
        <v>439</v>
      </c>
      <c r="K779" t="s">
        <v>439</v>
      </c>
      <c r="L779" s="756" t="s">
        <v>85</v>
      </c>
      <c r="M779" t="s">
        <v>328</v>
      </c>
      <c r="N779" s="679">
        <f t="shared" ca="1" si="51"/>
        <v>0</v>
      </c>
      <c r="O779" s="679">
        <f t="shared" ca="1" si="51"/>
        <v>0</v>
      </c>
      <c r="P779" s="679">
        <f t="shared" ca="1" si="51"/>
        <v>0</v>
      </c>
      <c r="Q779" s="679">
        <f t="shared" ca="1" si="51"/>
        <v>0</v>
      </c>
      <c r="R779" s="679">
        <f t="shared" ca="1" si="51"/>
        <v>0</v>
      </c>
      <c r="S779" t="str">
        <f t="shared" si="52"/>
        <v>ASR_COMP</v>
      </c>
      <c r="T779" s="957">
        <f t="shared" si="53"/>
        <v>44682</v>
      </c>
      <c r="U779" t="str">
        <f t="shared" si="54"/>
        <v>Unaudited</v>
      </c>
    </row>
    <row r="780" spans="1:21" x14ac:dyDescent="0.25">
      <c r="A780" t="s">
        <v>440</v>
      </c>
      <c r="B780" t="s">
        <v>1388</v>
      </c>
      <c r="C780" t="s">
        <v>1389</v>
      </c>
      <c r="D780" s="15">
        <v>1900</v>
      </c>
      <c r="E780" s="121">
        <v>1</v>
      </c>
      <c r="F780" t="s">
        <v>442</v>
      </c>
      <c r="G780" s="121">
        <v>182</v>
      </c>
      <c r="H780" t="s">
        <v>385</v>
      </c>
      <c r="I780" t="s">
        <v>491</v>
      </c>
      <c r="J780" t="s">
        <v>439</v>
      </c>
      <c r="K780" t="s">
        <v>439</v>
      </c>
      <c r="L780" s="756" t="s">
        <v>86</v>
      </c>
      <c r="M780" t="s">
        <v>497</v>
      </c>
      <c r="N780" s="679">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9">
        <f t="shared" ca="1" si="55"/>
        <v>0</v>
      </c>
      <c r="P780" s="679">
        <f t="shared" ca="1" si="55"/>
        <v>0</v>
      </c>
      <c r="Q780" s="679">
        <f t="shared" ca="1" si="55"/>
        <v>0</v>
      </c>
      <c r="R780" s="679">
        <f t="shared" ca="1" si="55"/>
        <v>0</v>
      </c>
      <c r="S780" t="str">
        <f t="shared" si="52"/>
        <v>ASR_COMP</v>
      </c>
      <c r="T780" s="957">
        <f t="shared" si="53"/>
        <v>44682</v>
      </c>
      <c r="U780" t="str">
        <f t="shared" si="54"/>
        <v>Unaudited</v>
      </c>
    </row>
    <row r="781" spans="1:21" x14ac:dyDescent="0.25">
      <c r="A781" t="s">
        <v>440</v>
      </c>
      <c r="B781" t="s">
        <v>1388</v>
      </c>
      <c r="C781" t="s">
        <v>1389</v>
      </c>
      <c r="D781" s="15">
        <v>1900</v>
      </c>
      <c r="E781" s="121">
        <v>1</v>
      </c>
      <c r="F781" t="s">
        <v>442</v>
      </c>
      <c r="G781" s="121">
        <v>182</v>
      </c>
      <c r="H781" t="s">
        <v>385</v>
      </c>
      <c r="I781" t="s">
        <v>491</v>
      </c>
      <c r="J781" t="s">
        <v>439</v>
      </c>
      <c r="K781" t="s">
        <v>439</v>
      </c>
      <c r="L781" s="756" t="s">
        <v>87</v>
      </c>
      <c r="M781" t="s">
        <v>498</v>
      </c>
      <c r="N781" s="679">
        <f t="shared" ca="1" si="55"/>
        <v>0</v>
      </c>
      <c r="O781" s="679">
        <f t="shared" ca="1" si="55"/>
        <v>0</v>
      </c>
      <c r="P781" s="679">
        <f t="shared" ca="1" si="55"/>
        <v>0</v>
      </c>
      <c r="Q781" s="679">
        <f t="shared" ca="1" si="55"/>
        <v>0</v>
      </c>
      <c r="R781" s="679">
        <f t="shared" ca="1" si="55"/>
        <v>0</v>
      </c>
      <c r="S781" t="str">
        <f t="shared" si="52"/>
        <v>ASR_COMP</v>
      </c>
      <c r="T781" s="957">
        <f t="shared" si="53"/>
        <v>44682</v>
      </c>
      <c r="U781" t="str">
        <f t="shared" si="54"/>
        <v>Unaudited</v>
      </c>
    </row>
    <row r="782" spans="1:21" x14ac:dyDescent="0.25">
      <c r="A782" t="s">
        <v>440</v>
      </c>
      <c r="B782" t="s">
        <v>1388</v>
      </c>
      <c r="C782" t="s">
        <v>1389</v>
      </c>
      <c r="D782" s="15">
        <v>1900</v>
      </c>
      <c r="E782" s="121">
        <v>1</v>
      </c>
      <c r="F782" t="s">
        <v>442</v>
      </c>
      <c r="G782" s="121">
        <v>182</v>
      </c>
      <c r="H782" t="s">
        <v>385</v>
      </c>
      <c r="I782" t="s">
        <v>491</v>
      </c>
      <c r="J782" t="s">
        <v>439</v>
      </c>
      <c r="K782" t="s">
        <v>439</v>
      </c>
      <c r="L782" s="756" t="s">
        <v>216</v>
      </c>
      <c r="M782" t="s">
        <v>499</v>
      </c>
      <c r="N782" s="679">
        <f t="shared" ca="1" si="55"/>
        <v>0</v>
      </c>
      <c r="O782" s="679">
        <f t="shared" ca="1" si="55"/>
        <v>0</v>
      </c>
      <c r="P782" s="679">
        <f t="shared" ca="1" si="55"/>
        <v>0</v>
      </c>
      <c r="Q782" s="679">
        <f t="shared" ca="1" si="55"/>
        <v>0</v>
      </c>
      <c r="R782" s="679">
        <f t="shared" ca="1" si="55"/>
        <v>0</v>
      </c>
      <c r="S782" t="str">
        <f t="shared" si="52"/>
        <v>ASR_COMP</v>
      </c>
      <c r="T782" s="957">
        <f t="shared" si="53"/>
        <v>44682</v>
      </c>
      <c r="U782" t="str">
        <f t="shared" si="54"/>
        <v>Unaudited</v>
      </c>
    </row>
    <row r="783" spans="1:21" x14ac:dyDescent="0.25">
      <c r="A783" t="s">
        <v>440</v>
      </c>
      <c r="B783" t="s">
        <v>1388</v>
      </c>
      <c r="C783" t="s">
        <v>1389</v>
      </c>
      <c r="D783" s="15">
        <v>1900</v>
      </c>
      <c r="E783" s="121">
        <v>1</v>
      </c>
      <c r="F783" t="s">
        <v>442</v>
      </c>
      <c r="G783" s="121">
        <v>182</v>
      </c>
      <c r="H783" t="s">
        <v>385</v>
      </c>
      <c r="I783" t="s">
        <v>492</v>
      </c>
      <c r="J783" t="s">
        <v>26</v>
      </c>
      <c r="K783" t="s">
        <v>26</v>
      </c>
      <c r="L783" s="756" t="s">
        <v>207</v>
      </c>
      <c r="M783" t="s">
        <v>26</v>
      </c>
      <c r="N783" s="679">
        <f t="shared" ca="1" si="55"/>
        <v>13941.518314080366</v>
      </c>
      <c r="O783" s="679">
        <f t="shared" ca="1" si="55"/>
        <v>0</v>
      </c>
      <c r="P783" s="679">
        <f t="shared" ca="1" si="55"/>
        <v>0</v>
      </c>
      <c r="Q783" s="679">
        <f t="shared" ca="1" si="55"/>
        <v>0</v>
      </c>
      <c r="R783" s="679">
        <f t="shared" ca="1" si="55"/>
        <v>0</v>
      </c>
      <c r="S783" t="str">
        <f t="shared" si="52"/>
        <v>ASR_COMP</v>
      </c>
      <c r="T783" s="957">
        <f t="shared" si="53"/>
        <v>44682</v>
      </c>
      <c r="U783" t="str">
        <f t="shared" si="54"/>
        <v>Unaudited</v>
      </c>
    </row>
    <row r="784" spans="1:21" x14ac:dyDescent="0.25">
      <c r="A784" t="s">
        <v>440</v>
      </c>
      <c r="B784" t="s">
        <v>1388</v>
      </c>
      <c r="C784" t="s">
        <v>1389</v>
      </c>
      <c r="D784" s="15">
        <v>1900</v>
      </c>
      <c r="E784" s="121">
        <v>1</v>
      </c>
      <c r="F784" t="s">
        <v>443</v>
      </c>
      <c r="G784" s="121">
        <v>274</v>
      </c>
      <c r="H784" t="s">
        <v>385</v>
      </c>
      <c r="I784" t="s">
        <v>435</v>
      </c>
      <c r="J784" t="s">
        <v>435</v>
      </c>
      <c r="K784" t="s">
        <v>435</v>
      </c>
      <c r="M784" t="s">
        <v>435</v>
      </c>
      <c r="N784" s="679">
        <f t="shared" ca="1" si="55"/>
        <v>7320</v>
      </c>
      <c r="O784" s="679">
        <f t="shared" ca="1" si="55"/>
        <v>3737</v>
      </c>
      <c r="P784" s="679">
        <f t="shared" ca="1" si="55"/>
        <v>3583</v>
      </c>
      <c r="Q784" s="679">
        <f t="shared" ca="1" si="55"/>
        <v>0</v>
      </c>
      <c r="R784" s="679">
        <f t="shared" ca="1" si="55"/>
        <v>0</v>
      </c>
      <c r="S784" t="str">
        <f t="shared" si="52"/>
        <v>ASR_COMP</v>
      </c>
      <c r="T784" s="957">
        <f t="shared" si="53"/>
        <v>44682</v>
      </c>
      <c r="U784" t="str">
        <f t="shared" si="54"/>
        <v>Unaudited</v>
      </c>
    </row>
    <row r="785" spans="1:21" x14ac:dyDescent="0.25">
      <c r="A785" t="s">
        <v>440</v>
      </c>
      <c r="B785" t="s">
        <v>1388</v>
      </c>
      <c r="C785" t="s">
        <v>1389</v>
      </c>
      <c r="D785" s="15">
        <v>1900</v>
      </c>
      <c r="E785" s="121">
        <v>1</v>
      </c>
      <c r="F785" t="s">
        <v>443</v>
      </c>
      <c r="G785" s="121">
        <v>274</v>
      </c>
      <c r="H785" t="s">
        <v>385</v>
      </c>
      <c r="I785" t="s">
        <v>490</v>
      </c>
      <c r="J785" t="s">
        <v>12</v>
      </c>
      <c r="K785" t="s">
        <v>12</v>
      </c>
      <c r="L785" s="756">
        <v>1.1000000000000001</v>
      </c>
      <c r="M785" t="s">
        <v>12</v>
      </c>
      <c r="N785" s="679">
        <f t="shared" ca="1" si="55"/>
        <v>27116660.558036797</v>
      </c>
      <c r="O785" s="679">
        <f t="shared" ca="1" si="55"/>
        <v>0</v>
      </c>
      <c r="P785" s="679">
        <f t="shared" ca="1" si="55"/>
        <v>0</v>
      </c>
      <c r="Q785" s="679">
        <f t="shared" ca="1" si="55"/>
        <v>0</v>
      </c>
      <c r="R785" s="679">
        <f t="shared" ca="1" si="55"/>
        <v>0</v>
      </c>
      <c r="S785" t="str">
        <f t="shared" si="52"/>
        <v>ASR_COMP</v>
      </c>
      <c r="T785" s="957">
        <f t="shared" si="53"/>
        <v>44682</v>
      </c>
      <c r="U785" t="str">
        <f t="shared" si="54"/>
        <v>Unaudited</v>
      </c>
    </row>
    <row r="786" spans="1:21" x14ac:dyDescent="0.25">
      <c r="A786" t="s">
        <v>440</v>
      </c>
      <c r="B786" t="s">
        <v>1388</v>
      </c>
      <c r="C786" t="s">
        <v>1389</v>
      </c>
      <c r="D786" s="15">
        <v>1900</v>
      </c>
      <c r="E786" s="121">
        <v>1</v>
      </c>
      <c r="F786" t="s">
        <v>443</v>
      </c>
      <c r="G786" s="121">
        <v>274</v>
      </c>
      <c r="H786" t="s">
        <v>385</v>
      </c>
      <c r="I786" t="s">
        <v>490</v>
      </c>
      <c r="J786" t="s">
        <v>12</v>
      </c>
      <c r="K786" t="s">
        <v>225</v>
      </c>
      <c r="L786" s="756">
        <v>1.2</v>
      </c>
      <c r="M786" t="s">
        <v>225</v>
      </c>
      <c r="N786" s="679">
        <f t="shared" ca="1" si="55"/>
        <v>-18485.022373634685</v>
      </c>
      <c r="O786" s="679">
        <f t="shared" ca="1" si="55"/>
        <v>0</v>
      </c>
      <c r="P786" s="679">
        <f t="shared" ca="1" si="55"/>
        <v>0</v>
      </c>
      <c r="Q786" s="679">
        <f t="shared" ca="1" si="55"/>
        <v>0</v>
      </c>
      <c r="R786" s="679">
        <f t="shared" ca="1" si="55"/>
        <v>0</v>
      </c>
      <c r="S786" t="str">
        <f t="shared" si="52"/>
        <v>ASR_COMP</v>
      </c>
      <c r="T786" s="957">
        <f t="shared" si="53"/>
        <v>44682</v>
      </c>
      <c r="U786" t="str">
        <f t="shared" si="54"/>
        <v>Unaudited</v>
      </c>
    </row>
    <row r="787" spans="1:21" x14ac:dyDescent="0.25">
      <c r="A787" t="s">
        <v>440</v>
      </c>
      <c r="B787" t="s">
        <v>1388</v>
      </c>
      <c r="C787" t="s">
        <v>1389</v>
      </c>
      <c r="D787" s="15">
        <v>1900</v>
      </c>
      <c r="E787" s="121">
        <v>1</v>
      </c>
      <c r="F787" t="s">
        <v>443</v>
      </c>
      <c r="G787" s="121">
        <v>274</v>
      </c>
      <c r="H787" t="s">
        <v>385</v>
      </c>
      <c r="I787" t="s">
        <v>490</v>
      </c>
      <c r="J787" t="s">
        <v>12</v>
      </c>
      <c r="K787" t="s">
        <v>1326</v>
      </c>
      <c r="L787" s="756" t="s">
        <v>1322</v>
      </c>
      <c r="M787" t="s">
        <v>1326</v>
      </c>
      <c r="N787" s="679">
        <f t="shared" ca="1" si="55"/>
        <v>78922.2</v>
      </c>
      <c r="O787" s="679">
        <f t="shared" ca="1" si="55"/>
        <v>0</v>
      </c>
      <c r="P787" s="679">
        <f t="shared" ca="1" si="55"/>
        <v>0</v>
      </c>
      <c r="Q787" s="679">
        <f t="shared" ca="1" si="55"/>
        <v>0</v>
      </c>
      <c r="R787" s="679">
        <f t="shared" ca="1" si="55"/>
        <v>0</v>
      </c>
      <c r="S787" t="str">
        <f t="shared" si="52"/>
        <v>ASR_COMP</v>
      </c>
      <c r="T787" s="957">
        <f t="shared" si="53"/>
        <v>44682</v>
      </c>
      <c r="U787" t="str">
        <f t="shared" si="54"/>
        <v>Unaudited</v>
      </c>
    </row>
    <row r="788" spans="1:21" x14ac:dyDescent="0.25">
      <c r="A788" t="s">
        <v>440</v>
      </c>
      <c r="B788" t="s">
        <v>1388</v>
      </c>
      <c r="C788" t="s">
        <v>1389</v>
      </c>
      <c r="D788" s="15">
        <v>1900</v>
      </c>
      <c r="E788" s="121">
        <v>1</v>
      </c>
      <c r="F788" t="s">
        <v>443</v>
      </c>
      <c r="G788" s="121">
        <v>274</v>
      </c>
      <c r="H788" t="s">
        <v>385</v>
      </c>
      <c r="I788" t="s">
        <v>490</v>
      </c>
      <c r="J788" t="s">
        <v>12</v>
      </c>
      <c r="K788" t="s">
        <v>1328</v>
      </c>
      <c r="L788" s="756" t="s">
        <v>1327</v>
      </c>
      <c r="M788" t="s">
        <v>1328</v>
      </c>
      <c r="N788" s="679">
        <f t="shared" ca="1" si="55"/>
        <v>402284.94273284962</v>
      </c>
      <c r="O788" s="679">
        <f t="shared" ca="1" si="55"/>
        <v>0</v>
      </c>
      <c r="P788" s="679">
        <f t="shared" ca="1" si="55"/>
        <v>0</v>
      </c>
      <c r="Q788" s="679">
        <f t="shared" ca="1" si="55"/>
        <v>0</v>
      </c>
      <c r="R788" s="679">
        <f t="shared" ca="1" si="55"/>
        <v>0</v>
      </c>
      <c r="S788" t="str">
        <f t="shared" si="52"/>
        <v>ASR_COMP</v>
      </c>
      <c r="T788" s="957">
        <f t="shared" si="53"/>
        <v>44682</v>
      </c>
      <c r="U788" t="str">
        <f t="shared" si="54"/>
        <v>Unaudited</v>
      </c>
    </row>
    <row r="789" spans="1:21" x14ac:dyDescent="0.25">
      <c r="A789" t="s">
        <v>440</v>
      </c>
      <c r="B789" t="s">
        <v>1388</v>
      </c>
      <c r="C789" t="s">
        <v>1389</v>
      </c>
      <c r="D789" s="15">
        <v>1900</v>
      </c>
      <c r="E789" s="121">
        <v>1</v>
      </c>
      <c r="F789" t="s">
        <v>443</v>
      </c>
      <c r="G789" s="121">
        <v>274</v>
      </c>
      <c r="H789" t="s">
        <v>385</v>
      </c>
      <c r="I789" t="s">
        <v>490</v>
      </c>
      <c r="J789" t="s">
        <v>13</v>
      </c>
      <c r="K789" t="s">
        <v>13</v>
      </c>
      <c r="L789" s="756" t="s">
        <v>63</v>
      </c>
      <c r="M789" t="s">
        <v>13</v>
      </c>
      <c r="N789" s="679">
        <f t="shared" ca="1" si="55"/>
        <v>465.41289663408526</v>
      </c>
      <c r="O789" s="679">
        <f t="shared" ca="1" si="55"/>
        <v>0</v>
      </c>
      <c r="P789" s="679">
        <f t="shared" ca="1" si="55"/>
        <v>0</v>
      </c>
      <c r="Q789" s="679">
        <f t="shared" ca="1" si="55"/>
        <v>0</v>
      </c>
      <c r="R789" s="679">
        <f t="shared" ca="1" si="55"/>
        <v>0</v>
      </c>
      <c r="S789" t="str">
        <f t="shared" si="52"/>
        <v>ASR_COMP</v>
      </c>
      <c r="T789" s="957">
        <f t="shared" si="53"/>
        <v>44682</v>
      </c>
      <c r="U789" t="str">
        <f t="shared" si="54"/>
        <v>Unaudited</v>
      </c>
    </row>
    <row r="790" spans="1:21" x14ac:dyDescent="0.25">
      <c r="A790" t="s">
        <v>440</v>
      </c>
      <c r="B790" t="s">
        <v>1388</v>
      </c>
      <c r="C790" t="s">
        <v>1389</v>
      </c>
      <c r="D790" s="15">
        <v>1900</v>
      </c>
      <c r="E790" s="121">
        <v>1</v>
      </c>
      <c r="F790" t="s">
        <v>443</v>
      </c>
      <c r="G790" s="121">
        <v>274</v>
      </c>
      <c r="H790" t="s">
        <v>385</v>
      </c>
      <c r="I790" t="s">
        <v>491</v>
      </c>
      <c r="J790" t="s">
        <v>436</v>
      </c>
      <c r="K790" t="s">
        <v>799</v>
      </c>
      <c r="L790" s="756">
        <v>2.1</v>
      </c>
      <c r="M790" t="s">
        <v>734</v>
      </c>
      <c r="N790" s="679">
        <f t="shared" ca="1" si="55"/>
        <v>109759.57172073342</v>
      </c>
      <c r="O790" s="679">
        <f t="shared" ca="1" si="55"/>
        <v>102035.6459890691</v>
      </c>
      <c r="P790" s="679">
        <f t="shared" ca="1" si="55"/>
        <v>7723.9257316643161</v>
      </c>
      <c r="Q790" s="679">
        <f t="shared" ca="1" si="55"/>
        <v>0</v>
      </c>
      <c r="R790" s="679">
        <f t="shared" ca="1" si="55"/>
        <v>0</v>
      </c>
      <c r="S790" t="str">
        <f t="shared" si="52"/>
        <v>ASR_COMP</v>
      </c>
      <c r="T790" s="957">
        <f t="shared" si="53"/>
        <v>44682</v>
      </c>
      <c r="U790" t="str">
        <f t="shared" si="54"/>
        <v>Unaudited</v>
      </c>
    </row>
    <row r="791" spans="1:21" x14ac:dyDescent="0.25">
      <c r="A791" t="s">
        <v>440</v>
      </c>
      <c r="B791" t="s">
        <v>1388</v>
      </c>
      <c r="C791" t="s">
        <v>1389</v>
      </c>
      <c r="D791" s="15">
        <v>1900</v>
      </c>
      <c r="E791" s="121">
        <v>1</v>
      </c>
      <c r="F791" t="s">
        <v>443</v>
      </c>
      <c r="G791" s="121">
        <v>274</v>
      </c>
      <c r="H791" t="s">
        <v>385</v>
      </c>
      <c r="I791" t="s">
        <v>491</v>
      </c>
      <c r="J791" t="s">
        <v>436</v>
      </c>
      <c r="K791" t="s">
        <v>799</v>
      </c>
      <c r="L791" s="756">
        <v>2.2000000000000002</v>
      </c>
      <c r="M791" t="s">
        <v>735</v>
      </c>
      <c r="N791" s="679">
        <f t="shared" ca="1" si="55"/>
        <v>416</v>
      </c>
      <c r="O791" s="679">
        <f t="shared" ca="1" si="55"/>
        <v>403</v>
      </c>
      <c r="P791" s="679">
        <f t="shared" ca="1" si="55"/>
        <v>13</v>
      </c>
      <c r="Q791" s="679">
        <f t="shared" ca="1" si="55"/>
        <v>0</v>
      </c>
      <c r="R791" s="679">
        <f t="shared" ca="1" si="55"/>
        <v>0</v>
      </c>
      <c r="S791" t="str">
        <f t="shared" si="52"/>
        <v>ASR_COMP</v>
      </c>
      <c r="T791" s="957">
        <f t="shared" si="53"/>
        <v>44682</v>
      </c>
      <c r="U791" t="str">
        <f t="shared" si="54"/>
        <v>Unaudited</v>
      </c>
    </row>
    <row r="792" spans="1:21" x14ac:dyDescent="0.25">
      <c r="A792" t="s">
        <v>440</v>
      </c>
      <c r="B792" t="s">
        <v>1388</v>
      </c>
      <c r="C792" t="s">
        <v>1389</v>
      </c>
      <c r="D792" s="15">
        <v>1900</v>
      </c>
      <c r="E792" s="121">
        <v>1</v>
      </c>
      <c r="F792" t="s">
        <v>443</v>
      </c>
      <c r="G792" s="121">
        <v>274</v>
      </c>
      <c r="H792" t="s">
        <v>385</v>
      </c>
      <c r="I792" t="s">
        <v>491</v>
      </c>
      <c r="J792" t="s">
        <v>436</v>
      </c>
      <c r="K792" t="s">
        <v>799</v>
      </c>
      <c r="L792" s="756">
        <v>2.2999999999999998</v>
      </c>
      <c r="M792" t="s">
        <v>736</v>
      </c>
      <c r="N792" s="679">
        <f t="shared" ca="1" si="55"/>
        <v>22277955.948922459</v>
      </c>
      <c r="O792" s="679">
        <f t="shared" ca="1" si="55"/>
        <v>20610647.809768714</v>
      </c>
      <c r="P792" s="679">
        <f t="shared" ca="1" si="55"/>
        <v>1667308.139153745</v>
      </c>
      <c r="Q792" s="679">
        <f t="shared" ca="1" si="55"/>
        <v>0</v>
      </c>
      <c r="R792" s="679">
        <f t="shared" ca="1" si="55"/>
        <v>0</v>
      </c>
      <c r="S792" t="str">
        <f t="shared" si="52"/>
        <v>ASR_COMP</v>
      </c>
      <c r="T792" s="957">
        <f t="shared" si="53"/>
        <v>44682</v>
      </c>
      <c r="U792" t="str">
        <f t="shared" si="54"/>
        <v>Unaudited</v>
      </c>
    </row>
    <row r="793" spans="1:21" x14ac:dyDescent="0.25">
      <c r="A793" t="s">
        <v>440</v>
      </c>
      <c r="B793" t="s">
        <v>1388</v>
      </c>
      <c r="C793" t="s">
        <v>1389</v>
      </c>
      <c r="D793" s="15">
        <v>1900</v>
      </c>
      <c r="E793" s="121">
        <v>1</v>
      </c>
      <c r="F793" t="s">
        <v>443</v>
      </c>
      <c r="G793" s="121">
        <v>274</v>
      </c>
      <c r="H793" t="s">
        <v>385</v>
      </c>
      <c r="I793" t="s">
        <v>491</v>
      </c>
      <c r="J793" t="s">
        <v>436</v>
      </c>
      <c r="K793" t="s">
        <v>799</v>
      </c>
      <c r="L793" s="756">
        <v>2.4</v>
      </c>
      <c r="M793" t="s">
        <v>737</v>
      </c>
      <c r="N793" s="679">
        <f t="shared" ca="1" si="55"/>
        <v>81048.781155297722</v>
      </c>
      <c r="O793" s="679">
        <f t="shared" ca="1" si="55"/>
        <v>78815.145980665489</v>
      </c>
      <c r="P793" s="679">
        <f t="shared" ca="1" si="55"/>
        <v>2233.6351746322357</v>
      </c>
      <c r="Q793" s="679">
        <f t="shared" ca="1" si="55"/>
        <v>0</v>
      </c>
      <c r="R793" s="679">
        <f t="shared" ca="1" si="55"/>
        <v>0</v>
      </c>
      <c r="S793" t="str">
        <f t="shared" si="52"/>
        <v>ASR_COMP</v>
      </c>
      <c r="T793" s="957">
        <f t="shared" si="53"/>
        <v>44682</v>
      </c>
      <c r="U793" t="str">
        <f t="shared" si="54"/>
        <v>Unaudited</v>
      </c>
    </row>
    <row r="794" spans="1:21" x14ac:dyDescent="0.25">
      <c r="A794" t="s">
        <v>440</v>
      </c>
      <c r="B794" t="s">
        <v>1388</v>
      </c>
      <c r="C794" t="s">
        <v>1389</v>
      </c>
      <c r="D794" s="15">
        <v>1900</v>
      </c>
      <c r="E794" s="121">
        <v>1</v>
      </c>
      <c r="F794" t="s">
        <v>443</v>
      </c>
      <c r="G794" s="121">
        <v>274</v>
      </c>
      <c r="H794" t="s">
        <v>385</v>
      </c>
      <c r="I794" t="s">
        <v>491</v>
      </c>
      <c r="J794" t="s">
        <v>436</v>
      </c>
      <c r="K794" t="s">
        <v>799</v>
      </c>
      <c r="L794" s="756">
        <v>2.5</v>
      </c>
      <c r="M794" t="s">
        <v>779</v>
      </c>
      <c r="N794" s="679">
        <f t="shared" ca="1" si="55"/>
        <v>8968.5144116649717</v>
      </c>
      <c r="O794" s="679">
        <f t="shared" ca="1" si="55"/>
        <v>7770.2923024754155</v>
      </c>
      <c r="P794" s="679">
        <f t="shared" ca="1" si="55"/>
        <v>1198.2221091895558</v>
      </c>
      <c r="Q794" s="679">
        <f t="shared" ca="1" si="55"/>
        <v>0</v>
      </c>
      <c r="R794" s="679">
        <f t="shared" ca="1" si="55"/>
        <v>0</v>
      </c>
      <c r="S794" t="str">
        <f t="shared" si="52"/>
        <v>ASR_COMP</v>
      </c>
      <c r="T794" s="957">
        <f t="shared" si="53"/>
        <v>44682</v>
      </c>
      <c r="U794" t="str">
        <f t="shared" si="54"/>
        <v>Unaudited</v>
      </c>
    </row>
    <row r="795" spans="1:21" x14ac:dyDescent="0.25">
      <c r="A795" t="s">
        <v>440</v>
      </c>
      <c r="B795" t="s">
        <v>1388</v>
      </c>
      <c r="C795" t="s">
        <v>1389</v>
      </c>
      <c r="D795" s="15">
        <v>1900</v>
      </c>
      <c r="E795" s="121">
        <v>1</v>
      </c>
      <c r="F795" t="s">
        <v>443</v>
      </c>
      <c r="G795" s="121">
        <v>274</v>
      </c>
      <c r="H795" t="s">
        <v>385</v>
      </c>
      <c r="I795" t="s">
        <v>491</v>
      </c>
      <c r="J795" t="s">
        <v>436</v>
      </c>
      <c r="K795" t="s">
        <v>799</v>
      </c>
      <c r="L795" s="756">
        <v>2.6</v>
      </c>
      <c r="M795" t="s">
        <v>189</v>
      </c>
      <c r="N795" s="679">
        <f t="shared" ca="1" si="55"/>
        <v>1666897.5550918572</v>
      </c>
      <c r="O795" s="679">
        <f t="shared" ca="1" si="55"/>
        <v>1451961.306080017</v>
      </c>
      <c r="P795" s="679">
        <f t="shared" ca="1" si="55"/>
        <v>214936.24901184021</v>
      </c>
      <c r="Q795" s="679">
        <f t="shared" ca="1" si="55"/>
        <v>0</v>
      </c>
      <c r="R795" s="679">
        <f t="shared" ca="1" si="55"/>
        <v>0</v>
      </c>
      <c r="S795" t="str">
        <f t="shared" si="52"/>
        <v>ASR_COMP</v>
      </c>
      <c r="T795" s="957">
        <f t="shared" si="53"/>
        <v>44682</v>
      </c>
      <c r="U795" t="str">
        <f t="shared" si="54"/>
        <v>Unaudited</v>
      </c>
    </row>
    <row r="796" spans="1:21" x14ac:dyDescent="0.25">
      <c r="A796" t="s">
        <v>440</v>
      </c>
      <c r="B796" t="s">
        <v>1388</v>
      </c>
      <c r="C796" t="s">
        <v>1389</v>
      </c>
      <c r="D796" s="15">
        <v>1900</v>
      </c>
      <c r="E796" s="121">
        <v>1</v>
      </c>
      <c r="F796" t="s">
        <v>443</v>
      </c>
      <c r="G796" s="121">
        <v>274</v>
      </c>
      <c r="H796" t="s">
        <v>385</v>
      </c>
      <c r="I796" t="s">
        <v>491</v>
      </c>
      <c r="J796" t="s">
        <v>436</v>
      </c>
      <c r="K796" t="s">
        <v>799</v>
      </c>
      <c r="L796" s="756">
        <v>2.7</v>
      </c>
      <c r="M796" t="s">
        <v>800</v>
      </c>
      <c r="N796" s="679">
        <f t="shared" ca="1" si="55"/>
        <v>-2700578.5822408898</v>
      </c>
      <c r="O796" s="679">
        <f t="shared" ca="1" si="55"/>
        <v>-2523428.9673873731</v>
      </c>
      <c r="P796" s="679">
        <f t="shared" ca="1" si="55"/>
        <v>-177149.61485351669</v>
      </c>
      <c r="Q796" s="679">
        <f t="shared" ca="1" si="55"/>
        <v>0</v>
      </c>
      <c r="R796" s="679">
        <f t="shared" ca="1" si="55"/>
        <v>0</v>
      </c>
      <c r="S796" t="str">
        <f t="shared" si="52"/>
        <v>ASR_COMP</v>
      </c>
      <c r="T796" s="957">
        <f t="shared" si="53"/>
        <v>44682</v>
      </c>
      <c r="U796" t="str">
        <f t="shared" si="54"/>
        <v>Unaudited</v>
      </c>
    </row>
    <row r="797" spans="1:21" x14ac:dyDescent="0.25">
      <c r="A797" t="s">
        <v>440</v>
      </c>
      <c r="B797" t="s">
        <v>1388</v>
      </c>
      <c r="C797" t="s">
        <v>1389</v>
      </c>
      <c r="D797" s="15">
        <v>1900</v>
      </c>
      <c r="E797" s="121">
        <v>1</v>
      </c>
      <c r="F797" t="s">
        <v>443</v>
      </c>
      <c r="G797" s="121">
        <v>274</v>
      </c>
      <c r="H797" t="s">
        <v>385</v>
      </c>
      <c r="I797" t="s">
        <v>491</v>
      </c>
      <c r="J797" t="s">
        <v>436</v>
      </c>
      <c r="K797" t="s">
        <v>799</v>
      </c>
      <c r="L797" s="756">
        <v>2.8</v>
      </c>
      <c r="M797" t="s">
        <v>801</v>
      </c>
      <c r="N797" s="679">
        <f t="shared" ca="1" si="55"/>
        <v>0</v>
      </c>
      <c r="O797" s="679">
        <f t="shared" ca="1" si="55"/>
        <v>0</v>
      </c>
      <c r="P797" s="679">
        <f t="shared" ca="1" si="55"/>
        <v>0</v>
      </c>
      <c r="Q797" s="679">
        <f t="shared" ca="1" si="55"/>
        <v>0</v>
      </c>
      <c r="R797" s="679">
        <f t="shared" ca="1" si="55"/>
        <v>0</v>
      </c>
      <c r="S797" t="str">
        <f t="shared" si="52"/>
        <v>ASR_COMP</v>
      </c>
      <c r="T797" s="957">
        <f t="shared" si="53"/>
        <v>44682</v>
      </c>
      <c r="U797" t="str">
        <f t="shared" si="54"/>
        <v>Unaudited</v>
      </c>
    </row>
    <row r="798" spans="1:21" x14ac:dyDescent="0.25">
      <c r="A798" t="s">
        <v>440</v>
      </c>
      <c r="B798" t="s">
        <v>1388</v>
      </c>
      <c r="C798" t="s">
        <v>1389</v>
      </c>
      <c r="D798" s="15">
        <v>1900</v>
      </c>
      <c r="E798" s="121">
        <v>1</v>
      </c>
      <c r="F798" t="s">
        <v>443</v>
      </c>
      <c r="G798" s="121">
        <v>274</v>
      </c>
      <c r="H798" t="s">
        <v>385</v>
      </c>
      <c r="I798" t="s">
        <v>491</v>
      </c>
      <c r="J798" t="s">
        <v>436</v>
      </c>
      <c r="K798" t="s">
        <v>799</v>
      </c>
      <c r="L798" s="756">
        <v>2.9</v>
      </c>
      <c r="M798" t="s">
        <v>782</v>
      </c>
      <c r="N798" s="679">
        <f t="shared" ca="1" si="55"/>
        <v>0</v>
      </c>
      <c r="O798" s="679">
        <f t="shared" ca="1" si="55"/>
        <v>0</v>
      </c>
      <c r="P798" s="679">
        <f t="shared" ca="1" si="55"/>
        <v>0</v>
      </c>
      <c r="Q798" s="679">
        <f t="shared" ca="1" si="55"/>
        <v>0</v>
      </c>
      <c r="R798" s="679">
        <f t="shared" ca="1" si="55"/>
        <v>0</v>
      </c>
      <c r="S798" t="str">
        <f t="shared" si="52"/>
        <v>ASR_COMP</v>
      </c>
      <c r="T798" s="957">
        <f t="shared" si="53"/>
        <v>44682</v>
      </c>
      <c r="U798" t="str">
        <f t="shared" si="54"/>
        <v>Unaudited</v>
      </c>
    </row>
    <row r="799" spans="1:21" x14ac:dyDescent="0.25">
      <c r="A799" t="s">
        <v>440</v>
      </c>
      <c r="B799" t="s">
        <v>1388</v>
      </c>
      <c r="C799" t="s">
        <v>1389</v>
      </c>
      <c r="D799" s="15">
        <v>1900</v>
      </c>
      <c r="E799" s="121">
        <v>1</v>
      </c>
      <c r="F799" t="s">
        <v>443</v>
      </c>
      <c r="G799" s="121">
        <v>274</v>
      </c>
      <c r="H799" t="s">
        <v>385</v>
      </c>
      <c r="I799" t="s">
        <v>491</v>
      </c>
      <c r="J799" t="s">
        <v>436</v>
      </c>
      <c r="K799" t="s">
        <v>226</v>
      </c>
      <c r="L799" s="756">
        <v>2.11</v>
      </c>
      <c r="M799" t="s">
        <v>231</v>
      </c>
      <c r="N799" s="679">
        <f t="shared" ca="1" si="55"/>
        <v>1072922.2438429338</v>
      </c>
      <c r="O799" s="679">
        <f t="shared" ca="1" si="55"/>
        <v>106185.57328891481</v>
      </c>
      <c r="P799" s="679">
        <f t="shared" ca="1" si="55"/>
        <v>966736.67055401893</v>
      </c>
      <c r="Q799" s="679">
        <f t="shared" ca="1" si="55"/>
        <v>0</v>
      </c>
      <c r="R799" s="679">
        <f t="shared" ca="1" si="55"/>
        <v>0</v>
      </c>
      <c r="S799" t="str">
        <f t="shared" si="52"/>
        <v>ASR_COMP</v>
      </c>
      <c r="T799" s="957">
        <f t="shared" si="53"/>
        <v>44682</v>
      </c>
      <c r="U799" t="str">
        <f t="shared" si="54"/>
        <v>Unaudited</v>
      </c>
    </row>
    <row r="800" spans="1:21" x14ac:dyDescent="0.25">
      <c r="A800" t="s">
        <v>440</v>
      </c>
      <c r="B800" t="s">
        <v>1388</v>
      </c>
      <c r="C800" t="s">
        <v>1389</v>
      </c>
      <c r="D800" s="15">
        <v>1900</v>
      </c>
      <c r="E800" s="121">
        <v>1</v>
      </c>
      <c r="F800" t="s">
        <v>443</v>
      </c>
      <c r="G800" s="121">
        <v>274</v>
      </c>
      <c r="H800" t="s">
        <v>385</v>
      </c>
      <c r="I800" t="s">
        <v>491</v>
      </c>
      <c r="J800" t="s">
        <v>436</v>
      </c>
      <c r="K800" t="s">
        <v>226</v>
      </c>
      <c r="L800" s="756">
        <v>2.12</v>
      </c>
      <c r="M800" t="s">
        <v>557</v>
      </c>
      <c r="N800" s="679">
        <f t="shared" ca="1" si="55"/>
        <v>1884096.1264195058</v>
      </c>
      <c r="O800" s="679">
        <f t="shared" ca="1" si="55"/>
        <v>44904.420648290732</v>
      </c>
      <c r="P800" s="679">
        <f t="shared" ca="1" si="55"/>
        <v>1839191.705771215</v>
      </c>
      <c r="Q800" s="679">
        <f t="shared" ca="1" si="55"/>
        <v>0</v>
      </c>
      <c r="R800" s="679">
        <f t="shared" ca="1" si="55"/>
        <v>0</v>
      </c>
      <c r="S800" t="str">
        <f t="shared" si="52"/>
        <v>ASR_COMP</v>
      </c>
      <c r="T800" s="957">
        <f t="shared" si="53"/>
        <v>44682</v>
      </c>
      <c r="U800" t="str">
        <f t="shared" si="54"/>
        <v>Unaudited</v>
      </c>
    </row>
    <row r="801" spans="1:21" x14ac:dyDescent="0.25">
      <c r="A801" t="s">
        <v>440</v>
      </c>
      <c r="B801" t="s">
        <v>1388</v>
      </c>
      <c r="C801" t="s">
        <v>1389</v>
      </c>
      <c r="D801" s="15">
        <v>1900</v>
      </c>
      <c r="E801" s="121">
        <v>1</v>
      </c>
      <c r="F801" t="s">
        <v>443</v>
      </c>
      <c r="G801" s="121">
        <v>274</v>
      </c>
      <c r="H801" t="s">
        <v>385</v>
      </c>
      <c r="I801" t="s">
        <v>491</v>
      </c>
      <c r="J801" t="s">
        <v>436</v>
      </c>
      <c r="K801" t="s">
        <v>226</v>
      </c>
      <c r="L801" s="756">
        <v>2.13</v>
      </c>
      <c r="M801" t="s">
        <v>232</v>
      </c>
      <c r="N801" s="679">
        <f t="shared" ca="1" si="55"/>
        <v>216370.37868913493</v>
      </c>
      <c r="O801" s="679">
        <f t="shared" ca="1" si="55"/>
        <v>13360.453769554759</v>
      </c>
      <c r="P801" s="679">
        <f t="shared" ca="1" si="55"/>
        <v>203009.92491958017</v>
      </c>
      <c r="Q801" s="679">
        <f t="shared" ca="1" si="55"/>
        <v>0</v>
      </c>
      <c r="R801" s="679">
        <f t="shared" ca="1" si="55"/>
        <v>0</v>
      </c>
      <c r="S801" t="str">
        <f t="shared" si="52"/>
        <v>ASR_COMP</v>
      </c>
      <c r="T801" s="957">
        <f t="shared" si="53"/>
        <v>44682</v>
      </c>
      <c r="U801" t="str">
        <f t="shared" si="54"/>
        <v>Unaudited</v>
      </c>
    </row>
    <row r="802" spans="1:21" x14ac:dyDescent="0.25">
      <c r="A802" t="s">
        <v>440</v>
      </c>
      <c r="B802" t="s">
        <v>1388</v>
      </c>
      <c r="C802" t="s">
        <v>1389</v>
      </c>
      <c r="D802" s="15">
        <v>1900</v>
      </c>
      <c r="E802" s="121">
        <v>1</v>
      </c>
      <c r="F802" t="s">
        <v>443</v>
      </c>
      <c r="G802" s="121">
        <v>274</v>
      </c>
      <c r="H802" t="s">
        <v>385</v>
      </c>
      <c r="I802" t="s">
        <v>491</v>
      </c>
      <c r="J802" t="s">
        <v>436</v>
      </c>
      <c r="K802" t="s">
        <v>226</v>
      </c>
      <c r="L802" s="756">
        <v>2.14</v>
      </c>
      <c r="M802" t="s">
        <v>561</v>
      </c>
      <c r="N802" s="679">
        <f t="shared" ca="1" si="55"/>
        <v>197338.55432979087</v>
      </c>
      <c r="O802" s="679">
        <f t="shared" ca="1" si="55"/>
        <v>184893.4055768465</v>
      </c>
      <c r="P802" s="679">
        <f t="shared" ca="1" si="55"/>
        <v>12445.148752944375</v>
      </c>
      <c r="Q802" s="679">
        <f t="shared" ca="1" si="55"/>
        <v>0</v>
      </c>
      <c r="R802" s="679">
        <f t="shared" ca="1" si="55"/>
        <v>0</v>
      </c>
      <c r="S802" t="str">
        <f t="shared" si="52"/>
        <v>ASR_COMP</v>
      </c>
      <c r="T802" s="957">
        <f t="shared" si="53"/>
        <v>44682</v>
      </c>
      <c r="U802" t="str">
        <f t="shared" si="54"/>
        <v>Unaudited</v>
      </c>
    </row>
    <row r="803" spans="1:21" x14ac:dyDescent="0.25">
      <c r="A803" t="s">
        <v>440</v>
      </c>
      <c r="B803" t="s">
        <v>1388</v>
      </c>
      <c r="C803" t="s">
        <v>1389</v>
      </c>
      <c r="D803" s="15">
        <v>1900</v>
      </c>
      <c r="E803" s="121">
        <v>1</v>
      </c>
      <c r="F803" t="s">
        <v>443</v>
      </c>
      <c r="G803" s="121">
        <v>274</v>
      </c>
      <c r="H803" t="s">
        <v>385</v>
      </c>
      <c r="I803" t="s">
        <v>491</v>
      </c>
      <c r="J803" t="s">
        <v>436</v>
      </c>
      <c r="K803" t="s">
        <v>226</v>
      </c>
      <c r="L803" s="756">
        <v>2.15</v>
      </c>
      <c r="M803" t="s">
        <v>20</v>
      </c>
      <c r="N803" s="679">
        <f t="shared" ca="1" si="55"/>
        <v>40551.717479909981</v>
      </c>
      <c r="O803" s="679">
        <f t="shared" ca="1" si="55"/>
        <v>20961.380108155427</v>
      </c>
      <c r="P803" s="679">
        <f t="shared" ca="1" si="55"/>
        <v>19590.337371754555</v>
      </c>
      <c r="Q803" s="679">
        <f t="shared" ca="1" si="55"/>
        <v>0</v>
      </c>
      <c r="R803" s="679">
        <f t="shared" ca="1" si="55"/>
        <v>0</v>
      </c>
      <c r="S803" t="str">
        <f t="shared" si="52"/>
        <v>ASR_COMP</v>
      </c>
      <c r="T803" s="957">
        <f t="shared" si="53"/>
        <v>44682</v>
      </c>
      <c r="U803" t="str">
        <f t="shared" si="54"/>
        <v>Unaudited</v>
      </c>
    </row>
    <row r="804" spans="1:21" x14ac:dyDescent="0.25">
      <c r="A804" t="s">
        <v>440</v>
      </c>
      <c r="B804" t="s">
        <v>1388</v>
      </c>
      <c r="C804" t="s">
        <v>1389</v>
      </c>
      <c r="D804" s="15">
        <v>1900</v>
      </c>
      <c r="E804" s="121">
        <v>1</v>
      </c>
      <c r="F804" t="s">
        <v>443</v>
      </c>
      <c r="G804" s="121">
        <v>274</v>
      </c>
      <c r="H804" t="s">
        <v>385</v>
      </c>
      <c r="I804" t="s">
        <v>491</v>
      </c>
      <c r="J804" t="s">
        <v>436</v>
      </c>
      <c r="K804" t="s">
        <v>226</v>
      </c>
      <c r="L804" s="756">
        <v>2.16</v>
      </c>
      <c r="M804" t="s">
        <v>802</v>
      </c>
      <c r="N804" s="679">
        <f t="shared" ca="1" si="55"/>
        <v>1121980.9177440472</v>
      </c>
      <c r="O804" s="679">
        <f t="shared" ca="1" si="55"/>
        <v>578747.48394769139</v>
      </c>
      <c r="P804" s="679">
        <f t="shared" ca="1" si="55"/>
        <v>543233.43379635585</v>
      </c>
      <c r="Q804" s="679">
        <f t="shared" ca="1" si="55"/>
        <v>0</v>
      </c>
      <c r="R804" s="679">
        <f t="shared" ca="1" si="55"/>
        <v>0</v>
      </c>
      <c r="S804" t="str">
        <f t="shared" si="52"/>
        <v>ASR_COMP</v>
      </c>
      <c r="T804" s="957">
        <f t="shared" si="53"/>
        <v>44682</v>
      </c>
      <c r="U804" t="str">
        <f t="shared" si="54"/>
        <v>Unaudited</v>
      </c>
    </row>
    <row r="805" spans="1:21" x14ac:dyDescent="0.25">
      <c r="A805" t="s">
        <v>440</v>
      </c>
      <c r="B805" t="s">
        <v>1388</v>
      </c>
      <c r="C805" t="s">
        <v>1389</v>
      </c>
      <c r="D805" s="15">
        <v>1900</v>
      </c>
      <c r="E805" s="121">
        <v>1</v>
      </c>
      <c r="F805" t="s">
        <v>443</v>
      </c>
      <c r="G805" s="121">
        <v>274</v>
      </c>
      <c r="H805" t="s">
        <v>385</v>
      </c>
      <c r="I805" t="s">
        <v>491</v>
      </c>
      <c r="J805" t="s">
        <v>436</v>
      </c>
      <c r="K805" t="s">
        <v>226</v>
      </c>
      <c r="L805" s="756">
        <v>2.17</v>
      </c>
      <c r="M805" t="s">
        <v>1055</v>
      </c>
      <c r="N805" s="679">
        <f t="shared" ca="1" si="55"/>
        <v>0</v>
      </c>
      <c r="O805" s="679">
        <f t="shared" ca="1" si="55"/>
        <v>0</v>
      </c>
      <c r="P805" s="679">
        <f t="shared" ca="1" si="55"/>
        <v>0</v>
      </c>
      <c r="Q805" s="679">
        <f t="shared" ca="1" si="55"/>
        <v>0</v>
      </c>
      <c r="R805" s="679">
        <f t="shared" ca="1" si="55"/>
        <v>0</v>
      </c>
      <c r="S805" t="str">
        <f t="shared" si="52"/>
        <v>ASR_COMP</v>
      </c>
      <c r="T805" s="957">
        <f t="shared" si="53"/>
        <v>44682</v>
      </c>
      <c r="U805" t="str">
        <f t="shared" si="54"/>
        <v>Unaudited</v>
      </c>
    </row>
    <row r="806" spans="1:21" x14ac:dyDescent="0.25">
      <c r="A806" t="s">
        <v>440</v>
      </c>
      <c r="B806" t="s">
        <v>1388</v>
      </c>
      <c r="C806" t="s">
        <v>1389</v>
      </c>
      <c r="D806" s="15">
        <v>1900</v>
      </c>
      <c r="E806" s="121">
        <v>1</v>
      </c>
      <c r="F806" t="s">
        <v>443</v>
      </c>
      <c r="G806" s="121">
        <v>274</v>
      </c>
      <c r="H806" t="s">
        <v>385</v>
      </c>
      <c r="I806" t="s">
        <v>491</v>
      </c>
      <c r="J806" t="s">
        <v>436</v>
      </c>
      <c r="K806" t="s">
        <v>226</v>
      </c>
      <c r="L806" s="756">
        <v>2.1800000000000002</v>
      </c>
      <c r="M806" t="s">
        <v>653</v>
      </c>
      <c r="N806" s="679">
        <f t="shared" ca="1" si="55"/>
        <v>630369.16214909824</v>
      </c>
      <c r="O806" s="679">
        <f t="shared" ca="1" si="55"/>
        <v>69512.80303738048</v>
      </c>
      <c r="P806" s="679">
        <f t="shared" ca="1" si="55"/>
        <v>560856.35911171779</v>
      </c>
      <c r="Q806" s="679">
        <f t="shared" ca="1" si="55"/>
        <v>0</v>
      </c>
      <c r="R806" s="679">
        <f t="shared" ca="1" si="55"/>
        <v>0</v>
      </c>
      <c r="S806" t="str">
        <f t="shared" si="52"/>
        <v>ASR_COMP</v>
      </c>
      <c r="T806" s="957">
        <f t="shared" si="53"/>
        <v>44682</v>
      </c>
      <c r="U806" t="str">
        <f t="shared" si="54"/>
        <v>Unaudited</v>
      </c>
    </row>
    <row r="807" spans="1:21" x14ac:dyDescent="0.25">
      <c r="A807" t="s">
        <v>440</v>
      </c>
      <c r="B807" t="s">
        <v>1388</v>
      </c>
      <c r="C807" t="s">
        <v>1389</v>
      </c>
      <c r="D807" s="15">
        <v>1900</v>
      </c>
      <c r="E807" s="121">
        <v>1</v>
      </c>
      <c r="F807" t="s">
        <v>443</v>
      </c>
      <c r="G807" s="121">
        <v>274</v>
      </c>
      <c r="H807" t="s">
        <v>385</v>
      </c>
      <c r="I807" t="s">
        <v>491</v>
      </c>
      <c r="J807" t="s">
        <v>436</v>
      </c>
      <c r="K807" t="s">
        <v>226</v>
      </c>
      <c r="L807" s="756">
        <v>2.19</v>
      </c>
      <c r="M807" t="s">
        <v>221</v>
      </c>
      <c r="N807" s="679">
        <f t="shared" ca="1" si="55"/>
        <v>0</v>
      </c>
      <c r="O807" s="679">
        <f t="shared" ca="1" si="55"/>
        <v>0</v>
      </c>
      <c r="P807" s="679">
        <f t="shared" ca="1" si="55"/>
        <v>0</v>
      </c>
      <c r="Q807" s="679">
        <f t="shared" ca="1" si="55"/>
        <v>0</v>
      </c>
      <c r="R807" s="679">
        <f t="shared" ca="1" si="55"/>
        <v>0</v>
      </c>
      <c r="S807" t="str">
        <f t="shared" si="52"/>
        <v>ASR_COMP</v>
      </c>
      <c r="T807" s="957">
        <f t="shared" si="53"/>
        <v>44682</v>
      </c>
      <c r="U807" t="str">
        <f t="shared" si="54"/>
        <v>Unaudited</v>
      </c>
    </row>
    <row r="808" spans="1:21" x14ac:dyDescent="0.25">
      <c r="A808" t="s">
        <v>440</v>
      </c>
      <c r="B808" t="s">
        <v>1388</v>
      </c>
      <c r="C808" t="s">
        <v>1389</v>
      </c>
      <c r="D808" s="15">
        <v>1900</v>
      </c>
      <c r="E808" s="121">
        <v>1</v>
      </c>
      <c r="F808" t="s">
        <v>443</v>
      </c>
      <c r="G808" s="121">
        <v>274</v>
      </c>
      <c r="H808" t="s">
        <v>385</v>
      </c>
      <c r="I808" t="s">
        <v>491</v>
      </c>
      <c r="J808" t="s">
        <v>436</v>
      </c>
      <c r="K808" t="s">
        <v>226</v>
      </c>
      <c r="L808" s="756" t="s">
        <v>707</v>
      </c>
      <c r="M808" t="s">
        <v>233</v>
      </c>
      <c r="N808" s="679">
        <f t="shared" ca="1" si="55"/>
        <v>-423459.50112049427</v>
      </c>
      <c r="O808" s="679">
        <f t="shared" ca="1" si="55"/>
        <v>-46036.3869916228</v>
      </c>
      <c r="P808" s="679">
        <f t="shared" ca="1" si="55"/>
        <v>-377423.11412887147</v>
      </c>
      <c r="Q808" s="679">
        <f t="shared" ca="1" si="55"/>
        <v>0</v>
      </c>
      <c r="R808" s="679">
        <f t="shared" ca="1" si="55"/>
        <v>0</v>
      </c>
      <c r="S808" t="str">
        <f t="shared" si="52"/>
        <v>ASR_COMP</v>
      </c>
      <c r="T808" s="957">
        <f t="shared" si="53"/>
        <v>44682</v>
      </c>
      <c r="U808" t="str">
        <f t="shared" si="54"/>
        <v>Unaudited</v>
      </c>
    </row>
    <row r="809" spans="1:21" x14ac:dyDescent="0.25">
      <c r="A809" t="s">
        <v>440</v>
      </c>
      <c r="B809" t="s">
        <v>1388</v>
      </c>
      <c r="C809" t="s">
        <v>1389</v>
      </c>
      <c r="D809" s="15">
        <v>1900</v>
      </c>
      <c r="E809" s="121">
        <v>1</v>
      </c>
      <c r="F809" t="s">
        <v>443</v>
      </c>
      <c r="G809" s="121">
        <v>274</v>
      </c>
      <c r="H809" t="s">
        <v>385</v>
      </c>
      <c r="I809" t="s">
        <v>491</v>
      </c>
      <c r="J809" t="s">
        <v>436</v>
      </c>
      <c r="K809" t="s">
        <v>226</v>
      </c>
      <c r="L809" s="756">
        <v>2.21</v>
      </c>
      <c r="M809" t="s">
        <v>469</v>
      </c>
      <c r="N809" s="679">
        <f t="shared" ca="1" si="55"/>
        <v>9359.4199782743199</v>
      </c>
      <c r="O809" s="679">
        <f t="shared" ca="1" si="55"/>
        <v>5026.236116921873</v>
      </c>
      <c r="P809" s="679">
        <f t="shared" ca="1" si="55"/>
        <v>4333.1838613524469</v>
      </c>
      <c r="Q809" s="679">
        <f t="shared" ca="1" si="55"/>
        <v>0</v>
      </c>
      <c r="R809" s="679">
        <f t="shared" ca="1" si="55"/>
        <v>0</v>
      </c>
      <c r="S809" t="str">
        <f t="shared" si="52"/>
        <v>ASR_COMP</v>
      </c>
      <c r="T809" s="957">
        <f t="shared" si="53"/>
        <v>44682</v>
      </c>
      <c r="U809" t="str">
        <f t="shared" si="54"/>
        <v>Unaudited</v>
      </c>
    </row>
    <row r="810" spans="1:21" x14ac:dyDescent="0.25">
      <c r="A810" t="s">
        <v>440</v>
      </c>
      <c r="B810" t="s">
        <v>1388</v>
      </c>
      <c r="C810" t="s">
        <v>1389</v>
      </c>
      <c r="D810" s="15">
        <v>1900</v>
      </c>
      <c r="E810" s="121">
        <v>1</v>
      </c>
      <c r="F810" t="s">
        <v>443</v>
      </c>
      <c r="G810" s="121">
        <v>274</v>
      </c>
      <c r="H810" t="s">
        <v>385</v>
      </c>
      <c r="I810" t="s">
        <v>491</v>
      </c>
      <c r="J810" t="s">
        <v>436</v>
      </c>
      <c r="K810" t="s">
        <v>6</v>
      </c>
      <c r="L810" s="756" t="s">
        <v>70</v>
      </c>
      <c r="M810" t="s">
        <v>191</v>
      </c>
      <c r="N810" s="679">
        <f t="shared" ca="1" si="55"/>
        <v>15929.111835625765</v>
      </c>
      <c r="O810" s="679">
        <f t="shared" ca="1" si="55"/>
        <v>8404.3832931922989</v>
      </c>
      <c r="P810" s="679">
        <f t="shared" ca="1" si="55"/>
        <v>7524.7285424334668</v>
      </c>
      <c r="Q810" s="679">
        <f t="shared" ca="1" si="55"/>
        <v>0</v>
      </c>
      <c r="R810" s="679">
        <f t="shared" ca="1" si="55"/>
        <v>0</v>
      </c>
      <c r="S810" t="str">
        <f t="shared" si="52"/>
        <v>ASR_COMP</v>
      </c>
      <c r="T810" s="957">
        <f t="shared" si="53"/>
        <v>44682</v>
      </c>
      <c r="U810" t="str">
        <f t="shared" si="54"/>
        <v>Unaudited</v>
      </c>
    </row>
    <row r="811" spans="1:21" x14ac:dyDescent="0.25">
      <c r="A811" t="s">
        <v>440</v>
      </c>
      <c r="B811" t="s">
        <v>1388</v>
      </c>
      <c r="C811" t="s">
        <v>1389</v>
      </c>
      <c r="D811" s="15">
        <v>1900</v>
      </c>
      <c r="E811" s="121">
        <v>1</v>
      </c>
      <c r="F811" t="s">
        <v>443</v>
      </c>
      <c r="G811" s="121">
        <v>274</v>
      </c>
      <c r="H811" t="s">
        <v>385</v>
      </c>
      <c r="I811" t="s">
        <v>491</v>
      </c>
      <c r="J811" t="s">
        <v>436</v>
      </c>
      <c r="K811" t="s">
        <v>6</v>
      </c>
      <c r="L811" s="756" t="s">
        <v>71</v>
      </c>
      <c r="M811" t="s">
        <v>234</v>
      </c>
      <c r="N811" s="679">
        <f t="shared" ca="1" si="55"/>
        <v>8796</v>
      </c>
      <c r="O811" s="679">
        <f t="shared" ca="1" si="55"/>
        <v>4723.9548839126246</v>
      </c>
      <c r="P811" s="679">
        <f t="shared" ca="1" si="55"/>
        <v>4072.0451160873745</v>
      </c>
      <c r="Q811" s="679">
        <f t="shared" ca="1" si="55"/>
        <v>0</v>
      </c>
      <c r="R811" s="679">
        <f t="shared" ca="1" si="55"/>
        <v>0</v>
      </c>
      <c r="S811" t="str">
        <f t="shared" si="52"/>
        <v>ASR_COMP</v>
      </c>
      <c r="T811" s="957">
        <f t="shared" si="53"/>
        <v>44682</v>
      </c>
      <c r="U811" t="str">
        <f t="shared" si="54"/>
        <v>Unaudited</v>
      </c>
    </row>
    <row r="812" spans="1:21" x14ac:dyDescent="0.25">
      <c r="A812" t="s">
        <v>440</v>
      </c>
      <c r="B812" t="s">
        <v>1388</v>
      </c>
      <c r="C812" t="s">
        <v>1389</v>
      </c>
      <c r="D812" s="15">
        <v>1900</v>
      </c>
      <c r="E812" s="121">
        <v>1</v>
      </c>
      <c r="F812" t="s">
        <v>443</v>
      </c>
      <c r="G812" s="121">
        <v>274</v>
      </c>
      <c r="H812" t="s">
        <v>385</v>
      </c>
      <c r="I812" t="s">
        <v>491</v>
      </c>
      <c r="J812" t="s">
        <v>436</v>
      </c>
      <c r="K812" t="s">
        <v>6</v>
      </c>
      <c r="L812" s="756" t="s">
        <v>72</v>
      </c>
      <c r="M812" t="s">
        <v>167</v>
      </c>
      <c r="N812" s="679">
        <f t="shared" ca="1" si="55"/>
        <v>0</v>
      </c>
      <c r="O812" s="679">
        <f t="shared" ca="1" si="55"/>
        <v>0</v>
      </c>
      <c r="P812" s="679">
        <f t="shared" ca="1" si="55"/>
        <v>0</v>
      </c>
      <c r="Q812" s="679">
        <f t="shared" ca="1" si="55"/>
        <v>0</v>
      </c>
      <c r="R812" s="679">
        <f t="shared" ca="1" si="55"/>
        <v>0</v>
      </c>
      <c r="S812" t="str">
        <f t="shared" si="52"/>
        <v>ASR_COMP</v>
      </c>
      <c r="T812" s="957">
        <f t="shared" si="53"/>
        <v>44682</v>
      </c>
      <c r="U812" t="str">
        <f t="shared" si="54"/>
        <v>Unaudited</v>
      </c>
    </row>
    <row r="813" spans="1:21" x14ac:dyDescent="0.25">
      <c r="A813" t="s">
        <v>440</v>
      </c>
      <c r="B813" t="s">
        <v>1388</v>
      </c>
      <c r="C813" t="s">
        <v>1389</v>
      </c>
      <c r="D813" s="15">
        <v>1900</v>
      </c>
      <c r="E813" s="121">
        <v>1</v>
      </c>
      <c r="F813" t="s">
        <v>443</v>
      </c>
      <c r="G813" s="121">
        <v>274</v>
      </c>
      <c r="H813" t="s">
        <v>385</v>
      </c>
      <c r="I813" t="s">
        <v>491</v>
      </c>
      <c r="J813" t="s">
        <v>436</v>
      </c>
      <c r="K813" t="s">
        <v>6</v>
      </c>
      <c r="L813" s="756">
        <v>3.4</v>
      </c>
      <c r="M813" t="s">
        <v>464</v>
      </c>
      <c r="N813" s="679">
        <f t="shared" ca="1" si="55"/>
        <v>21879.350800424654</v>
      </c>
      <c r="O813" s="679">
        <f t="shared" ca="1" si="55"/>
        <v>11750.462263586136</v>
      </c>
      <c r="P813" s="679">
        <f t="shared" ca="1" si="55"/>
        <v>10128.888536838518</v>
      </c>
      <c r="Q813" s="679">
        <f t="shared" ca="1" si="55"/>
        <v>0</v>
      </c>
      <c r="R813" s="679">
        <f t="shared" ca="1" si="55"/>
        <v>0</v>
      </c>
      <c r="S813" t="str">
        <f t="shared" si="52"/>
        <v>ASR_COMP</v>
      </c>
      <c r="T813" s="957">
        <f t="shared" si="53"/>
        <v>44682</v>
      </c>
      <c r="U813" t="str">
        <f t="shared" si="54"/>
        <v>Unaudited</v>
      </c>
    </row>
    <row r="814" spans="1:21" x14ac:dyDescent="0.25">
      <c r="A814" t="s">
        <v>440</v>
      </c>
      <c r="B814" t="s">
        <v>1388</v>
      </c>
      <c r="C814" t="s">
        <v>1389</v>
      </c>
      <c r="D814" s="15">
        <v>1900</v>
      </c>
      <c r="E814" s="121">
        <v>1</v>
      </c>
      <c r="F814" t="s">
        <v>443</v>
      </c>
      <c r="G814" s="121">
        <v>274</v>
      </c>
      <c r="H814" t="s">
        <v>385</v>
      </c>
      <c r="I814" t="s">
        <v>491</v>
      </c>
      <c r="J814" t="s">
        <v>436</v>
      </c>
      <c r="K814" t="s">
        <v>437</v>
      </c>
      <c r="L814" s="756">
        <v>4.5</v>
      </c>
      <c r="M814" t="s">
        <v>32</v>
      </c>
      <c r="N814" s="679">
        <f t="shared" ca="1" si="55"/>
        <v>0</v>
      </c>
      <c r="O814" s="679">
        <f t="shared" ca="1" si="55"/>
        <v>0</v>
      </c>
      <c r="P814" s="679">
        <f t="shared" ca="1" si="55"/>
        <v>0</v>
      </c>
      <c r="Q814" s="679">
        <f t="shared" ca="1" si="55"/>
        <v>0</v>
      </c>
      <c r="R814" s="679">
        <f t="shared" ca="1" si="55"/>
        <v>0</v>
      </c>
      <c r="S814" t="str">
        <f t="shared" si="52"/>
        <v>ASR_COMP</v>
      </c>
      <c r="T814" s="957">
        <f t="shared" si="53"/>
        <v>44682</v>
      </c>
      <c r="U814" t="str">
        <f t="shared" si="54"/>
        <v>Unaudited</v>
      </c>
    </row>
    <row r="815" spans="1:21" x14ac:dyDescent="0.25">
      <c r="A815" t="s">
        <v>440</v>
      </c>
      <c r="B815" t="s">
        <v>1388</v>
      </c>
      <c r="C815" t="s">
        <v>1389</v>
      </c>
      <c r="D815" s="15">
        <v>1900</v>
      </c>
      <c r="E815" s="121">
        <v>1</v>
      </c>
      <c r="F815" t="s">
        <v>443</v>
      </c>
      <c r="G815" s="121">
        <v>274</v>
      </c>
      <c r="H815" t="s">
        <v>385</v>
      </c>
      <c r="I815" t="s">
        <v>491</v>
      </c>
      <c r="J815" t="s">
        <v>436</v>
      </c>
      <c r="K815" t="s">
        <v>437</v>
      </c>
      <c r="L815" s="756" t="s">
        <v>947</v>
      </c>
      <c r="M815" t="s">
        <v>938</v>
      </c>
      <c r="N815" s="679">
        <f t="shared" ca="1" si="55"/>
        <v>0</v>
      </c>
      <c r="O815" s="679">
        <f t="shared" ca="1" si="55"/>
        <v>0</v>
      </c>
      <c r="P815" s="679">
        <f t="shared" ca="1" si="55"/>
        <v>0</v>
      </c>
      <c r="Q815" s="679">
        <f t="shared" ca="1" si="55"/>
        <v>0</v>
      </c>
      <c r="R815" s="679">
        <f t="shared" ca="1" si="55"/>
        <v>0</v>
      </c>
      <c r="S815" t="str">
        <f t="shared" si="52"/>
        <v>ASR_COMP</v>
      </c>
      <c r="T815" s="957">
        <f t="shared" si="53"/>
        <v>44682</v>
      </c>
      <c r="U815" t="str">
        <f t="shared" si="54"/>
        <v>Unaudited</v>
      </c>
    </row>
    <row r="816" spans="1:21" x14ac:dyDescent="0.25">
      <c r="A816" t="s">
        <v>440</v>
      </c>
      <c r="B816" t="s">
        <v>1388</v>
      </c>
      <c r="C816" t="s">
        <v>1389</v>
      </c>
      <c r="D816" s="15">
        <v>1900</v>
      </c>
      <c r="E816" s="121">
        <v>1</v>
      </c>
      <c r="F816" t="s">
        <v>443</v>
      </c>
      <c r="G816" s="121">
        <v>274</v>
      </c>
      <c r="H816" t="s">
        <v>385</v>
      </c>
      <c r="I816" t="s">
        <v>491</v>
      </c>
      <c r="J816" t="s">
        <v>436</v>
      </c>
      <c r="K816" t="s">
        <v>437</v>
      </c>
      <c r="L816" s="756" t="s">
        <v>196</v>
      </c>
      <c r="M816" t="s">
        <v>40</v>
      </c>
      <c r="N816" s="679">
        <f t="shared" ca="1" si="55"/>
        <v>727.32</v>
      </c>
      <c r="O816" s="679">
        <f t="shared" ca="1" si="55"/>
        <v>340.03200000000004</v>
      </c>
      <c r="P816" s="679">
        <f t="shared" ca="1" si="55"/>
        <v>387.28800000000001</v>
      </c>
      <c r="Q816" s="679">
        <f t="shared" ca="1" si="55"/>
        <v>0</v>
      </c>
      <c r="R816" s="679">
        <f t="shared" ca="1" si="55"/>
        <v>0</v>
      </c>
      <c r="S816" t="str">
        <f t="shared" si="52"/>
        <v>ASR_COMP</v>
      </c>
      <c r="T816" s="957">
        <f t="shared" si="53"/>
        <v>44682</v>
      </c>
      <c r="U816" t="str">
        <f t="shared" si="54"/>
        <v>Unaudited</v>
      </c>
    </row>
    <row r="817" spans="1:21" x14ac:dyDescent="0.25">
      <c r="A817" t="s">
        <v>440</v>
      </c>
      <c r="B817" t="s">
        <v>1388</v>
      </c>
      <c r="C817" t="s">
        <v>1389</v>
      </c>
      <c r="D817" s="15">
        <v>1900</v>
      </c>
      <c r="E817" s="121">
        <v>1</v>
      </c>
      <c r="F817" t="s">
        <v>443</v>
      </c>
      <c r="G817" s="121">
        <v>274</v>
      </c>
      <c r="H817" t="s">
        <v>385</v>
      </c>
      <c r="I817" t="s">
        <v>491</v>
      </c>
      <c r="J817" t="s">
        <v>436</v>
      </c>
      <c r="K817" t="s">
        <v>437</v>
      </c>
      <c r="L817" s="756" t="s">
        <v>195</v>
      </c>
      <c r="M817" t="s">
        <v>332</v>
      </c>
      <c r="N817" s="679">
        <f t="shared" ca="1" si="55"/>
        <v>0</v>
      </c>
      <c r="O817" s="679">
        <f t="shared" ca="1" si="55"/>
        <v>0</v>
      </c>
      <c r="P817" s="679">
        <f t="shared" ca="1" si="55"/>
        <v>0</v>
      </c>
      <c r="Q817" s="679">
        <f t="shared" ca="1" si="55"/>
        <v>0</v>
      </c>
      <c r="R817" s="679">
        <f t="shared" ca="1" si="55"/>
        <v>0</v>
      </c>
      <c r="S817" t="str">
        <f t="shared" si="52"/>
        <v>ASR_COMP</v>
      </c>
      <c r="T817" s="957">
        <f t="shared" si="53"/>
        <v>44682</v>
      </c>
      <c r="U817" t="str">
        <f t="shared" si="54"/>
        <v>Unaudited</v>
      </c>
    </row>
    <row r="818" spans="1:21" x14ac:dyDescent="0.25">
      <c r="A818" t="s">
        <v>440</v>
      </c>
      <c r="B818" t="s">
        <v>1388</v>
      </c>
      <c r="C818" t="s">
        <v>1389</v>
      </c>
      <c r="D818" s="15">
        <v>1900</v>
      </c>
      <c r="E818" s="121">
        <v>1</v>
      </c>
      <c r="F818" t="s">
        <v>443</v>
      </c>
      <c r="G818" s="121">
        <v>274</v>
      </c>
      <c r="H818" t="s">
        <v>385</v>
      </c>
      <c r="I818" t="s">
        <v>491</v>
      </c>
      <c r="J818" t="s">
        <v>453</v>
      </c>
      <c r="K818" t="s">
        <v>438</v>
      </c>
      <c r="L818" s="756" t="s">
        <v>79</v>
      </c>
      <c r="M818" t="s">
        <v>27</v>
      </c>
      <c r="N818" s="679">
        <f t="shared" ca="1" si="55"/>
        <v>913608.03356640879</v>
      </c>
      <c r="O818" s="679">
        <f t="shared" ca="1" si="55"/>
        <v>471263.2295067056</v>
      </c>
      <c r="P818" s="679">
        <f t="shared" ca="1" si="55"/>
        <v>442344.80405970325</v>
      </c>
      <c r="Q818" s="679">
        <f t="shared" ca="1" si="55"/>
        <v>0</v>
      </c>
      <c r="R818" s="679">
        <f t="shared" ca="1" si="55"/>
        <v>0</v>
      </c>
      <c r="S818" t="str">
        <f t="shared" si="52"/>
        <v>ASR_COMP</v>
      </c>
      <c r="T818" s="957">
        <f t="shared" si="53"/>
        <v>44682</v>
      </c>
      <c r="U818" t="str">
        <f t="shared" si="54"/>
        <v>Unaudited</v>
      </c>
    </row>
    <row r="819" spans="1:21" x14ac:dyDescent="0.25">
      <c r="A819" t="s">
        <v>440</v>
      </c>
      <c r="B819" t="s">
        <v>1388</v>
      </c>
      <c r="C819" t="s">
        <v>1389</v>
      </c>
      <c r="D819" s="15">
        <v>1900</v>
      </c>
      <c r="E819" s="121">
        <v>1</v>
      </c>
      <c r="F819" t="s">
        <v>443</v>
      </c>
      <c r="G819" s="121">
        <v>274</v>
      </c>
      <c r="H819" t="s">
        <v>385</v>
      </c>
      <c r="I819" t="s">
        <v>491</v>
      </c>
      <c r="J819" t="s">
        <v>453</v>
      </c>
      <c r="K819" t="s">
        <v>438</v>
      </c>
      <c r="L819" s="756" t="s">
        <v>80</v>
      </c>
      <c r="M819" t="s">
        <v>100</v>
      </c>
      <c r="N819" s="679">
        <f t="shared" ca="1" si="55"/>
        <v>87882.195414960443</v>
      </c>
      <c r="O819" s="679">
        <f t="shared" ca="1" si="55"/>
        <v>45331.964809592719</v>
      </c>
      <c r="P819" s="679">
        <f t="shared" ca="1" si="55"/>
        <v>42550.230605367724</v>
      </c>
      <c r="Q819" s="679">
        <f t="shared" ca="1" si="55"/>
        <v>0</v>
      </c>
      <c r="R819" s="679">
        <f t="shared" ca="1" si="55"/>
        <v>0</v>
      </c>
      <c r="S819" t="str">
        <f t="shared" si="52"/>
        <v>ASR_COMP</v>
      </c>
      <c r="T819" s="957">
        <f t="shared" si="53"/>
        <v>44682</v>
      </c>
      <c r="U819" t="str">
        <f t="shared" si="54"/>
        <v>Unaudited</v>
      </c>
    </row>
    <row r="820" spans="1:21" x14ac:dyDescent="0.25">
      <c r="A820" t="s">
        <v>440</v>
      </c>
      <c r="B820" t="s">
        <v>1388</v>
      </c>
      <c r="C820" t="s">
        <v>1389</v>
      </c>
      <c r="D820" s="15">
        <v>1900</v>
      </c>
      <c r="E820" s="121">
        <v>1</v>
      </c>
      <c r="F820" t="s">
        <v>443</v>
      </c>
      <c r="G820" s="121">
        <v>274</v>
      </c>
      <c r="H820" t="s">
        <v>385</v>
      </c>
      <c r="I820" t="s">
        <v>491</v>
      </c>
      <c r="J820" t="s">
        <v>453</v>
      </c>
      <c r="K820" t="s">
        <v>438</v>
      </c>
      <c r="L820" s="756" t="s">
        <v>81</v>
      </c>
      <c r="M820" t="s">
        <v>101</v>
      </c>
      <c r="N820" s="679">
        <f t="shared" ca="1" si="55"/>
        <v>83474.642989529777</v>
      </c>
      <c r="O820" s="679">
        <f t="shared" ca="1" si="55"/>
        <v>43058.432491668347</v>
      </c>
      <c r="P820" s="679">
        <f t="shared" ca="1" si="55"/>
        <v>40416.21049786143</v>
      </c>
      <c r="Q820" s="679">
        <f t="shared" ca="1" si="55"/>
        <v>0</v>
      </c>
      <c r="R820" s="679">
        <f t="shared" ca="1" si="55"/>
        <v>0</v>
      </c>
      <c r="S820" t="str">
        <f t="shared" si="52"/>
        <v>ASR_COMP</v>
      </c>
      <c r="T820" s="957">
        <f t="shared" si="53"/>
        <v>44682</v>
      </c>
      <c r="U820" t="str">
        <f t="shared" si="54"/>
        <v>Unaudited</v>
      </c>
    </row>
    <row r="821" spans="1:21" x14ac:dyDescent="0.25">
      <c r="A821" t="s">
        <v>440</v>
      </c>
      <c r="B821" t="s">
        <v>1388</v>
      </c>
      <c r="C821" t="s">
        <v>1389</v>
      </c>
      <c r="D821" s="15">
        <v>1900</v>
      </c>
      <c r="E821" s="121">
        <v>1</v>
      </c>
      <c r="F821" t="s">
        <v>443</v>
      </c>
      <c r="G821" s="121">
        <v>274</v>
      </c>
      <c r="H821" t="s">
        <v>385</v>
      </c>
      <c r="I821" t="s">
        <v>491</v>
      </c>
      <c r="J821" t="s">
        <v>453</v>
      </c>
      <c r="K821" t="s">
        <v>438</v>
      </c>
      <c r="L821" s="756" t="s">
        <v>82</v>
      </c>
      <c r="M821" t="s">
        <v>102</v>
      </c>
      <c r="N821" s="679">
        <f t="shared" ca="1" si="55"/>
        <v>56538.525485078033</v>
      </c>
      <c r="O821" s="679">
        <f t="shared" ca="1" si="55"/>
        <v>29164.069417859708</v>
      </c>
      <c r="P821" s="679">
        <f t="shared" ca="1" si="55"/>
        <v>27374.456067218322</v>
      </c>
      <c r="Q821" s="679">
        <f t="shared" ca="1" si="55"/>
        <v>0</v>
      </c>
      <c r="R821" s="679">
        <f t="shared" ca="1" si="55"/>
        <v>0</v>
      </c>
      <c r="S821" t="str">
        <f t="shared" si="52"/>
        <v>ASR_COMP</v>
      </c>
      <c r="T821" s="957">
        <f t="shared" si="53"/>
        <v>44682</v>
      </c>
      <c r="U821" t="str">
        <f t="shared" si="54"/>
        <v>Unaudited</v>
      </c>
    </row>
    <row r="822" spans="1:21" x14ac:dyDescent="0.25">
      <c r="A822" t="s">
        <v>440</v>
      </c>
      <c r="B822" t="s">
        <v>1388</v>
      </c>
      <c r="C822" t="s">
        <v>1389</v>
      </c>
      <c r="D822" s="15">
        <v>1900</v>
      </c>
      <c r="E822" s="121">
        <v>1</v>
      </c>
      <c r="F822" t="s">
        <v>443</v>
      </c>
      <c r="G822" s="121">
        <v>274</v>
      </c>
      <c r="H822" t="s">
        <v>385</v>
      </c>
      <c r="I822" t="s">
        <v>491</v>
      </c>
      <c r="J822" t="s">
        <v>453</v>
      </c>
      <c r="K822" t="s">
        <v>438</v>
      </c>
      <c r="L822" s="756" t="s">
        <v>219</v>
      </c>
      <c r="M822" t="s">
        <v>103</v>
      </c>
      <c r="N822" s="679">
        <f t="shared" ca="1" si="55"/>
        <v>207063.80390661085</v>
      </c>
      <c r="O822" s="679">
        <f t="shared" ca="1" si="55"/>
        <v>106808.99615346866</v>
      </c>
      <c r="P822" s="679">
        <f t="shared" ca="1" si="55"/>
        <v>100254.80775314219</v>
      </c>
      <c r="Q822" s="679">
        <f t="shared" ca="1" si="55"/>
        <v>0</v>
      </c>
      <c r="R822" s="679">
        <f t="shared" ca="1" si="55"/>
        <v>0</v>
      </c>
      <c r="S822" t="str">
        <f t="shared" si="52"/>
        <v>ASR_COMP</v>
      </c>
      <c r="T822" s="957">
        <f t="shared" si="53"/>
        <v>44682</v>
      </c>
      <c r="U822" t="str">
        <f t="shared" si="54"/>
        <v>Unaudited</v>
      </c>
    </row>
    <row r="823" spans="1:21" x14ac:dyDescent="0.25">
      <c r="A823" t="s">
        <v>440</v>
      </c>
      <c r="B823" t="s">
        <v>1388</v>
      </c>
      <c r="C823" t="s">
        <v>1389</v>
      </c>
      <c r="D823" s="15">
        <v>1900</v>
      </c>
      <c r="E823" s="121">
        <v>1</v>
      </c>
      <c r="F823" t="s">
        <v>443</v>
      </c>
      <c r="G823" s="121">
        <v>274</v>
      </c>
      <c r="H823" t="s">
        <v>385</v>
      </c>
      <c r="I823" t="s">
        <v>491</v>
      </c>
      <c r="J823" t="s">
        <v>453</v>
      </c>
      <c r="K823" t="s">
        <v>438</v>
      </c>
      <c r="L823" s="756" t="s">
        <v>218</v>
      </c>
      <c r="M823" t="s">
        <v>28</v>
      </c>
      <c r="N823" s="679">
        <f t="shared" ca="1" si="55"/>
        <v>39656.452124183015</v>
      </c>
      <c r="O823" s="679">
        <f t="shared" ca="1" si="55"/>
        <v>20455.848692427346</v>
      </c>
      <c r="P823" s="679">
        <f t="shared" ca="1" si="55"/>
        <v>19200.60343175567</v>
      </c>
      <c r="Q823" s="679">
        <f t="shared" ca="1" si="55"/>
        <v>0</v>
      </c>
      <c r="R823" s="679">
        <f t="shared" ca="1" si="55"/>
        <v>0</v>
      </c>
      <c r="S823" t="str">
        <f t="shared" si="52"/>
        <v>ASR_COMP</v>
      </c>
      <c r="T823" s="957">
        <f t="shared" si="53"/>
        <v>44682</v>
      </c>
      <c r="U823" t="str">
        <f t="shared" si="54"/>
        <v>Unaudited</v>
      </c>
    </row>
    <row r="824" spans="1:21" x14ac:dyDescent="0.25">
      <c r="A824" t="s">
        <v>440</v>
      </c>
      <c r="B824" t="s">
        <v>1388</v>
      </c>
      <c r="C824" t="s">
        <v>1389</v>
      </c>
      <c r="D824" s="15">
        <v>1900</v>
      </c>
      <c r="E824" s="121">
        <v>1</v>
      </c>
      <c r="F824" t="s">
        <v>443</v>
      </c>
      <c r="G824" s="121">
        <v>274</v>
      </c>
      <c r="H824" t="s">
        <v>385</v>
      </c>
      <c r="I824" t="s">
        <v>491</v>
      </c>
      <c r="J824" t="s">
        <v>439</v>
      </c>
      <c r="K824" t="s">
        <v>439</v>
      </c>
      <c r="L824" s="756" t="s">
        <v>84</v>
      </c>
      <c r="M824" t="s">
        <v>330</v>
      </c>
      <c r="N824" s="679">
        <f t="shared" ca="1" si="55"/>
        <v>0</v>
      </c>
      <c r="O824" s="679">
        <f t="shared" ca="1" si="55"/>
        <v>0</v>
      </c>
      <c r="P824" s="679">
        <f t="shared" ca="1" si="55"/>
        <v>0</v>
      </c>
      <c r="Q824" s="679">
        <f t="shared" ca="1" si="55"/>
        <v>0</v>
      </c>
      <c r="R824" s="679">
        <f t="shared" ca="1" si="55"/>
        <v>0</v>
      </c>
      <c r="S824" t="str">
        <f t="shared" si="52"/>
        <v>ASR_COMP</v>
      </c>
      <c r="T824" s="957">
        <f t="shared" si="53"/>
        <v>44682</v>
      </c>
      <c r="U824" t="str">
        <f t="shared" si="54"/>
        <v>Unaudited</v>
      </c>
    </row>
    <row r="825" spans="1:21" x14ac:dyDescent="0.25">
      <c r="A825" t="s">
        <v>440</v>
      </c>
      <c r="B825" t="s">
        <v>1388</v>
      </c>
      <c r="C825" t="s">
        <v>1389</v>
      </c>
      <c r="D825" s="15">
        <v>1900</v>
      </c>
      <c r="E825" s="121">
        <v>1</v>
      </c>
      <c r="F825" t="s">
        <v>443</v>
      </c>
      <c r="G825" s="121">
        <v>274</v>
      </c>
      <c r="H825" t="s">
        <v>385</v>
      </c>
      <c r="I825" t="s">
        <v>491</v>
      </c>
      <c r="J825" t="s">
        <v>439</v>
      </c>
      <c r="K825" t="s">
        <v>439</v>
      </c>
      <c r="L825" s="756" t="s">
        <v>85</v>
      </c>
      <c r="M825" t="s">
        <v>328</v>
      </c>
      <c r="N825" s="679">
        <f t="shared" ca="1" si="55"/>
        <v>0</v>
      </c>
      <c r="O825" s="679">
        <f t="shared" ca="1" si="55"/>
        <v>0</v>
      </c>
      <c r="P825" s="679">
        <f t="shared" ca="1" si="55"/>
        <v>0</v>
      </c>
      <c r="Q825" s="679">
        <f t="shared" ca="1" si="55"/>
        <v>0</v>
      </c>
      <c r="R825" s="679">
        <f t="shared" ca="1" si="55"/>
        <v>0</v>
      </c>
      <c r="S825" t="str">
        <f t="shared" si="52"/>
        <v>ASR_COMP</v>
      </c>
      <c r="T825" s="957">
        <f t="shared" si="53"/>
        <v>44682</v>
      </c>
      <c r="U825" t="str">
        <f t="shared" si="54"/>
        <v>Unaudited</v>
      </c>
    </row>
    <row r="826" spans="1:21" x14ac:dyDescent="0.25">
      <c r="A826" t="s">
        <v>440</v>
      </c>
      <c r="B826" t="s">
        <v>1388</v>
      </c>
      <c r="C826" t="s">
        <v>1389</v>
      </c>
      <c r="D826" s="15">
        <v>1900</v>
      </c>
      <c r="E826" s="121">
        <v>1</v>
      </c>
      <c r="F826" t="s">
        <v>443</v>
      </c>
      <c r="G826" s="121">
        <v>274</v>
      </c>
      <c r="H826" t="s">
        <v>385</v>
      </c>
      <c r="I826" t="s">
        <v>491</v>
      </c>
      <c r="J826" t="s">
        <v>439</v>
      </c>
      <c r="K826" t="s">
        <v>439</v>
      </c>
      <c r="L826" s="756" t="s">
        <v>86</v>
      </c>
      <c r="M826" t="s">
        <v>497</v>
      </c>
      <c r="N826" s="679">
        <f t="shared" ca="1" si="55"/>
        <v>0</v>
      </c>
      <c r="O826" s="679">
        <f t="shared" ca="1" si="55"/>
        <v>0</v>
      </c>
      <c r="P826" s="679">
        <f t="shared" ca="1" si="55"/>
        <v>0</v>
      </c>
      <c r="Q826" s="679">
        <f t="shared" ca="1" si="55"/>
        <v>0</v>
      </c>
      <c r="R826" s="679">
        <f t="shared" ca="1" si="55"/>
        <v>0</v>
      </c>
      <c r="S826" t="str">
        <f t="shared" si="52"/>
        <v>ASR_COMP</v>
      </c>
      <c r="T826" s="957">
        <f t="shared" si="53"/>
        <v>44682</v>
      </c>
      <c r="U826" t="str">
        <f t="shared" si="54"/>
        <v>Unaudited</v>
      </c>
    </row>
    <row r="827" spans="1:21" x14ac:dyDescent="0.25">
      <c r="A827" t="s">
        <v>440</v>
      </c>
      <c r="B827" t="s">
        <v>1388</v>
      </c>
      <c r="C827" t="s">
        <v>1389</v>
      </c>
      <c r="D827" s="15">
        <v>1900</v>
      </c>
      <c r="E827" s="121">
        <v>1</v>
      </c>
      <c r="F827" t="s">
        <v>443</v>
      </c>
      <c r="G827" s="121">
        <v>274</v>
      </c>
      <c r="H827" t="s">
        <v>385</v>
      </c>
      <c r="I827" t="s">
        <v>491</v>
      </c>
      <c r="J827" t="s">
        <v>439</v>
      </c>
      <c r="K827" t="s">
        <v>439</v>
      </c>
      <c r="L827" s="756" t="s">
        <v>87</v>
      </c>
      <c r="M827" t="s">
        <v>498</v>
      </c>
      <c r="N827" s="679">
        <f t="shared" ca="1" si="55"/>
        <v>0</v>
      </c>
      <c r="O827" s="679">
        <f t="shared" ca="1" si="55"/>
        <v>0</v>
      </c>
      <c r="P827" s="679">
        <f t="shared" ca="1" si="55"/>
        <v>0</v>
      </c>
      <c r="Q827" s="679">
        <f t="shared" ca="1" si="55"/>
        <v>0</v>
      </c>
      <c r="R827" s="679">
        <f t="shared" ca="1" si="55"/>
        <v>0</v>
      </c>
      <c r="S827" t="str">
        <f t="shared" si="52"/>
        <v>ASR_COMP</v>
      </c>
      <c r="T827" s="957">
        <f t="shared" si="53"/>
        <v>44682</v>
      </c>
      <c r="U827" t="str">
        <f t="shared" si="54"/>
        <v>Unaudited</v>
      </c>
    </row>
    <row r="828" spans="1:21" x14ac:dyDescent="0.25">
      <c r="A828" t="s">
        <v>440</v>
      </c>
      <c r="B828" t="s">
        <v>1388</v>
      </c>
      <c r="C828" t="s">
        <v>1389</v>
      </c>
      <c r="D828" s="15">
        <v>1900</v>
      </c>
      <c r="E828" s="121">
        <v>1</v>
      </c>
      <c r="F828" t="s">
        <v>443</v>
      </c>
      <c r="G828" s="121">
        <v>274</v>
      </c>
      <c r="H828" t="s">
        <v>385</v>
      </c>
      <c r="I828" t="s">
        <v>491</v>
      </c>
      <c r="J828" t="s">
        <v>439</v>
      </c>
      <c r="K828" t="s">
        <v>439</v>
      </c>
      <c r="L828" s="756" t="s">
        <v>216</v>
      </c>
      <c r="M828" t="s">
        <v>499</v>
      </c>
      <c r="N828" s="679">
        <f t="shared" ca="1" si="55"/>
        <v>0</v>
      </c>
      <c r="O828" s="679">
        <f t="shared" ca="1" si="55"/>
        <v>0</v>
      </c>
      <c r="P828" s="679">
        <f t="shared" ca="1" si="55"/>
        <v>0</v>
      </c>
      <c r="Q828" s="679">
        <f t="shared" ca="1" si="55"/>
        <v>0</v>
      </c>
      <c r="R828" s="679">
        <f t="shared" ca="1" si="55"/>
        <v>0</v>
      </c>
      <c r="S828" t="str">
        <f t="shared" si="52"/>
        <v>ASR_COMP</v>
      </c>
      <c r="T828" s="957">
        <f t="shared" si="53"/>
        <v>44682</v>
      </c>
      <c r="U828" t="str">
        <f t="shared" si="54"/>
        <v>Unaudited</v>
      </c>
    </row>
    <row r="829" spans="1:21" x14ac:dyDescent="0.25">
      <c r="A829" t="s">
        <v>440</v>
      </c>
      <c r="B829" t="s">
        <v>1388</v>
      </c>
      <c r="C829" t="s">
        <v>1389</v>
      </c>
      <c r="D829" s="15">
        <v>1900</v>
      </c>
      <c r="E829" s="121">
        <v>1</v>
      </c>
      <c r="F829" t="s">
        <v>443</v>
      </c>
      <c r="G829" s="121">
        <v>274</v>
      </c>
      <c r="H829" t="s">
        <v>385</v>
      </c>
      <c r="I829" t="s">
        <v>492</v>
      </c>
      <c r="J829" t="s">
        <v>26</v>
      </c>
      <c r="K829" t="s">
        <v>26</v>
      </c>
      <c r="L829" s="756" t="s">
        <v>207</v>
      </c>
      <c r="M829" t="s">
        <v>26</v>
      </c>
      <c r="N829" s="679">
        <f t="shared" ca="1" si="55"/>
        <v>18679.341904071502</v>
      </c>
      <c r="O829" s="679">
        <f t="shared" ca="1" si="55"/>
        <v>0</v>
      </c>
      <c r="P829" s="679">
        <f t="shared" ca="1" si="55"/>
        <v>0</v>
      </c>
      <c r="Q829" s="679">
        <f t="shared" ca="1" si="55"/>
        <v>0</v>
      </c>
      <c r="R829" s="679">
        <f t="shared" ca="1" si="55"/>
        <v>0</v>
      </c>
      <c r="S829" t="str">
        <f t="shared" si="52"/>
        <v>ASR_COMP</v>
      </c>
      <c r="T829" s="957">
        <f t="shared" si="53"/>
        <v>44682</v>
      </c>
      <c r="U829" t="str">
        <f t="shared" si="54"/>
        <v>Unaudited</v>
      </c>
    </row>
    <row r="830" spans="1:21" x14ac:dyDescent="0.25">
      <c r="A830" t="s">
        <v>440</v>
      </c>
      <c r="B830" t="s">
        <v>1388</v>
      </c>
      <c r="C830" t="s">
        <v>1389</v>
      </c>
      <c r="D830" s="15">
        <v>1900</v>
      </c>
      <c r="E830" s="121">
        <v>1</v>
      </c>
      <c r="F830" t="s">
        <v>444</v>
      </c>
      <c r="G830" s="121">
        <v>366</v>
      </c>
      <c r="H830" t="s">
        <v>385</v>
      </c>
      <c r="I830" t="s">
        <v>435</v>
      </c>
      <c r="J830" t="s">
        <v>435</v>
      </c>
      <c r="K830" t="s">
        <v>435</v>
      </c>
      <c r="M830" t="s">
        <v>435</v>
      </c>
      <c r="N830" s="679">
        <f t="shared" ca="1" si="55"/>
        <v>9704</v>
      </c>
      <c r="O830" s="679">
        <f t="shared" ca="1" si="55"/>
        <v>4947</v>
      </c>
      <c r="P830" s="679">
        <f t="shared" ca="1" si="55"/>
        <v>4757</v>
      </c>
      <c r="Q830" s="679">
        <f t="shared" ca="1" si="55"/>
        <v>0</v>
      </c>
      <c r="R830" s="679">
        <f t="shared" ca="1" si="55"/>
        <v>0</v>
      </c>
      <c r="S830" t="str">
        <f t="shared" si="52"/>
        <v>ASR_COMP</v>
      </c>
      <c r="T830" s="957">
        <f t="shared" si="53"/>
        <v>44682</v>
      </c>
      <c r="U830" t="str">
        <f t="shared" si="54"/>
        <v>Unaudited</v>
      </c>
    </row>
    <row r="831" spans="1:21" x14ac:dyDescent="0.25">
      <c r="A831" t="s">
        <v>440</v>
      </c>
      <c r="B831" t="s">
        <v>1388</v>
      </c>
      <c r="C831" t="s">
        <v>1389</v>
      </c>
      <c r="D831" s="15">
        <v>1900</v>
      </c>
      <c r="E831" s="121">
        <v>1</v>
      </c>
      <c r="F831" t="s">
        <v>444</v>
      </c>
      <c r="G831" s="121">
        <v>366</v>
      </c>
      <c r="H831" t="s">
        <v>385</v>
      </c>
      <c r="I831" t="s">
        <v>490</v>
      </c>
      <c r="J831" t="s">
        <v>12</v>
      </c>
      <c r="K831" t="s">
        <v>12</v>
      </c>
      <c r="L831" s="756">
        <v>1.1000000000000001</v>
      </c>
      <c r="M831" t="s">
        <v>12</v>
      </c>
      <c r="N831" s="679">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39648947.929099999</v>
      </c>
      <c r="O831" s="679">
        <f t="shared" ca="1" si="56"/>
        <v>0</v>
      </c>
      <c r="P831" s="679">
        <f t="shared" ca="1" si="56"/>
        <v>0</v>
      </c>
      <c r="Q831" s="679">
        <f t="shared" ca="1" si="56"/>
        <v>0</v>
      </c>
      <c r="R831" s="679">
        <f t="shared" ca="1" si="56"/>
        <v>0</v>
      </c>
      <c r="S831" t="str">
        <f t="shared" si="52"/>
        <v>ASR_COMP</v>
      </c>
      <c r="T831" s="957">
        <f t="shared" si="53"/>
        <v>44682</v>
      </c>
      <c r="U831" t="str">
        <f t="shared" si="54"/>
        <v>Unaudited</v>
      </c>
    </row>
    <row r="832" spans="1:21" x14ac:dyDescent="0.25">
      <c r="A832" t="s">
        <v>440</v>
      </c>
      <c r="B832" t="s">
        <v>1388</v>
      </c>
      <c r="C832" t="s">
        <v>1389</v>
      </c>
      <c r="D832" s="15">
        <v>1900</v>
      </c>
      <c r="E832" s="121">
        <v>1</v>
      </c>
      <c r="F832" t="s">
        <v>444</v>
      </c>
      <c r="G832" s="121">
        <v>366</v>
      </c>
      <c r="H832" t="s">
        <v>385</v>
      </c>
      <c r="I832" t="s">
        <v>490</v>
      </c>
      <c r="J832" t="s">
        <v>12</v>
      </c>
      <c r="K832" t="s">
        <v>225</v>
      </c>
      <c r="L832" s="756">
        <v>1.2</v>
      </c>
      <c r="M832" t="s">
        <v>225</v>
      </c>
      <c r="N832" s="679">
        <f t="shared" ca="1" si="56"/>
        <v>0</v>
      </c>
      <c r="O832" s="679">
        <f t="shared" ca="1" si="56"/>
        <v>0</v>
      </c>
      <c r="P832" s="679">
        <f t="shared" ca="1" si="56"/>
        <v>0</v>
      </c>
      <c r="Q832" s="679">
        <f t="shared" ca="1" si="56"/>
        <v>0</v>
      </c>
      <c r="R832" s="679">
        <f t="shared" ca="1" si="56"/>
        <v>0</v>
      </c>
      <c r="S832" t="str">
        <f t="shared" si="52"/>
        <v>ASR_COMP</v>
      </c>
      <c r="T832" s="957">
        <f t="shared" si="53"/>
        <v>44682</v>
      </c>
      <c r="U832" t="str">
        <f t="shared" si="54"/>
        <v>Unaudited</v>
      </c>
    </row>
    <row r="833" spans="1:21" x14ac:dyDescent="0.25">
      <c r="A833" t="s">
        <v>440</v>
      </c>
      <c r="B833" t="s">
        <v>1388</v>
      </c>
      <c r="C833" t="s">
        <v>1389</v>
      </c>
      <c r="D833" s="15">
        <v>1900</v>
      </c>
      <c r="E833" s="121">
        <v>1</v>
      </c>
      <c r="F833" t="s">
        <v>444</v>
      </c>
      <c r="G833" s="121">
        <v>366</v>
      </c>
      <c r="H833" t="s">
        <v>385</v>
      </c>
      <c r="I833" t="s">
        <v>490</v>
      </c>
      <c r="J833" t="s">
        <v>12</v>
      </c>
      <c r="K833" t="s">
        <v>1326</v>
      </c>
      <c r="L833" s="756" t="s">
        <v>1322</v>
      </c>
      <c r="M833" t="s">
        <v>1326</v>
      </c>
      <c r="N833" s="679">
        <f t="shared" ca="1" si="56"/>
        <v>163153.76</v>
      </c>
      <c r="O833" s="679">
        <f t="shared" ca="1" si="56"/>
        <v>0</v>
      </c>
      <c r="P833" s="679">
        <f t="shared" ca="1" si="56"/>
        <v>0</v>
      </c>
      <c r="Q833" s="679">
        <f t="shared" ca="1" si="56"/>
        <v>0</v>
      </c>
      <c r="R833" s="679">
        <f t="shared" ca="1" si="56"/>
        <v>0</v>
      </c>
      <c r="S833" t="str">
        <f t="shared" si="52"/>
        <v>ASR_COMP</v>
      </c>
      <c r="T833" s="957">
        <f t="shared" si="53"/>
        <v>44682</v>
      </c>
      <c r="U833" t="str">
        <f t="shared" si="54"/>
        <v>Unaudited</v>
      </c>
    </row>
    <row r="834" spans="1:21" x14ac:dyDescent="0.25">
      <c r="A834" t="s">
        <v>440</v>
      </c>
      <c r="B834" t="s">
        <v>1388</v>
      </c>
      <c r="C834" t="s">
        <v>1389</v>
      </c>
      <c r="D834" s="15">
        <v>1900</v>
      </c>
      <c r="E834" s="121">
        <v>1</v>
      </c>
      <c r="F834" t="s">
        <v>444</v>
      </c>
      <c r="G834" s="121">
        <v>366</v>
      </c>
      <c r="H834" t="s">
        <v>385</v>
      </c>
      <c r="I834" t="s">
        <v>490</v>
      </c>
      <c r="J834" t="s">
        <v>12</v>
      </c>
      <c r="K834" t="s">
        <v>1328</v>
      </c>
      <c r="L834" s="756" t="s">
        <v>1327</v>
      </c>
      <c r="M834" t="s">
        <v>1328</v>
      </c>
      <c r="N834" s="679">
        <f t="shared" ca="1" si="56"/>
        <v>587934.01068527857</v>
      </c>
      <c r="O834" s="679">
        <f t="shared" ca="1" si="56"/>
        <v>0</v>
      </c>
      <c r="P834" s="679">
        <f t="shared" ca="1" si="56"/>
        <v>0</v>
      </c>
      <c r="Q834" s="679">
        <f t="shared" ca="1" si="56"/>
        <v>0</v>
      </c>
      <c r="R834" s="679">
        <f t="shared" ca="1" si="56"/>
        <v>0</v>
      </c>
      <c r="S834" t="str">
        <f t="shared" ref="S834:S897" si="57">file_name</f>
        <v>ASR_COMP</v>
      </c>
      <c r="T834" s="957">
        <f t="shared" ref="T834:T897" si="58">file_date</f>
        <v>44682</v>
      </c>
      <c r="U834" t="str">
        <f t="shared" ref="U834:U897" si="59">status</f>
        <v>Unaudited</v>
      </c>
    </row>
    <row r="835" spans="1:21" x14ac:dyDescent="0.25">
      <c r="A835" t="s">
        <v>440</v>
      </c>
      <c r="B835" t="s">
        <v>1388</v>
      </c>
      <c r="C835" t="s">
        <v>1389</v>
      </c>
      <c r="D835" s="15">
        <v>1900</v>
      </c>
      <c r="E835" s="121">
        <v>1</v>
      </c>
      <c r="F835" t="s">
        <v>444</v>
      </c>
      <c r="G835" s="121">
        <v>366</v>
      </c>
      <c r="H835" t="s">
        <v>385</v>
      </c>
      <c r="I835" t="s">
        <v>490</v>
      </c>
      <c r="J835" t="s">
        <v>13</v>
      </c>
      <c r="K835" t="s">
        <v>13</v>
      </c>
      <c r="L835" s="756" t="s">
        <v>63</v>
      </c>
      <c r="M835" t="s">
        <v>13</v>
      </c>
      <c r="N835" s="679">
        <f t="shared" ca="1" si="56"/>
        <v>0</v>
      </c>
      <c r="O835" s="679">
        <f t="shared" ca="1" si="56"/>
        <v>0</v>
      </c>
      <c r="P835" s="679">
        <f t="shared" ca="1" si="56"/>
        <v>0</v>
      </c>
      <c r="Q835" s="679">
        <f t="shared" ca="1" si="56"/>
        <v>0</v>
      </c>
      <c r="R835" s="679">
        <f t="shared" ca="1" si="56"/>
        <v>0</v>
      </c>
      <c r="S835" t="str">
        <f t="shared" si="57"/>
        <v>ASR_COMP</v>
      </c>
      <c r="T835" s="957">
        <f t="shared" si="58"/>
        <v>44682</v>
      </c>
      <c r="U835" t="str">
        <f t="shared" si="59"/>
        <v>Unaudited</v>
      </c>
    </row>
    <row r="836" spans="1:21" x14ac:dyDescent="0.25">
      <c r="A836" t="s">
        <v>440</v>
      </c>
      <c r="B836" t="s">
        <v>1388</v>
      </c>
      <c r="C836" t="s">
        <v>1389</v>
      </c>
      <c r="D836" s="15">
        <v>1900</v>
      </c>
      <c r="E836" s="121">
        <v>1</v>
      </c>
      <c r="F836" t="s">
        <v>444</v>
      </c>
      <c r="G836" s="121">
        <v>366</v>
      </c>
      <c r="H836" t="s">
        <v>385</v>
      </c>
      <c r="I836" t="s">
        <v>491</v>
      </c>
      <c r="J836" t="s">
        <v>436</v>
      </c>
      <c r="K836" t="s">
        <v>799</v>
      </c>
      <c r="L836" s="756">
        <v>2.1</v>
      </c>
      <c r="M836" t="s">
        <v>734</v>
      </c>
      <c r="N836" s="679">
        <f t="shared" ca="1" si="56"/>
        <v>123647</v>
      </c>
      <c r="O836" s="679">
        <f t="shared" ca="1" si="56"/>
        <v>114797</v>
      </c>
      <c r="P836" s="679">
        <f t="shared" ca="1" si="56"/>
        <v>8850</v>
      </c>
      <c r="Q836" s="679">
        <f t="shared" ca="1" si="56"/>
        <v>0</v>
      </c>
      <c r="R836" s="679">
        <f t="shared" ca="1" si="56"/>
        <v>0</v>
      </c>
      <c r="S836" t="str">
        <f t="shared" si="57"/>
        <v>ASR_COMP</v>
      </c>
      <c r="T836" s="957">
        <f t="shared" si="58"/>
        <v>44682</v>
      </c>
      <c r="U836" t="str">
        <f t="shared" si="59"/>
        <v>Unaudited</v>
      </c>
    </row>
    <row r="837" spans="1:21" x14ac:dyDescent="0.25">
      <c r="A837" t="s">
        <v>440</v>
      </c>
      <c r="B837" t="s">
        <v>1388</v>
      </c>
      <c r="C837" t="s">
        <v>1389</v>
      </c>
      <c r="D837" s="15">
        <v>1900</v>
      </c>
      <c r="E837" s="121">
        <v>1</v>
      </c>
      <c r="F837" t="s">
        <v>444</v>
      </c>
      <c r="G837" s="121">
        <v>366</v>
      </c>
      <c r="H837" t="s">
        <v>385</v>
      </c>
      <c r="I837" t="s">
        <v>491</v>
      </c>
      <c r="J837" t="s">
        <v>436</v>
      </c>
      <c r="K837" t="s">
        <v>799</v>
      </c>
      <c r="L837" s="756">
        <v>2.2000000000000002</v>
      </c>
      <c r="M837" t="s">
        <v>735</v>
      </c>
      <c r="N837" s="679">
        <f t="shared" ca="1" si="56"/>
        <v>451</v>
      </c>
      <c r="O837" s="679">
        <f t="shared" ca="1" si="56"/>
        <v>326</v>
      </c>
      <c r="P837" s="679">
        <f t="shared" ca="1" si="56"/>
        <v>125</v>
      </c>
      <c r="Q837" s="679">
        <f t="shared" ca="1" si="56"/>
        <v>0</v>
      </c>
      <c r="R837" s="679">
        <f t="shared" ca="1" si="56"/>
        <v>0</v>
      </c>
      <c r="S837" t="str">
        <f t="shared" si="57"/>
        <v>ASR_COMP</v>
      </c>
      <c r="T837" s="957">
        <f t="shared" si="58"/>
        <v>44682</v>
      </c>
      <c r="U837" t="str">
        <f t="shared" si="59"/>
        <v>Unaudited</v>
      </c>
    </row>
    <row r="838" spans="1:21" x14ac:dyDescent="0.25">
      <c r="A838" t="s">
        <v>440</v>
      </c>
      <c r="B838" t="s">
        <v>1388</v>
      </c>
      <c r="C838" t="s">
        <v>1389</v>
      </c>
      <c r="D838" s="15">
        <v>1900</v>
      </c>
      <c r="E838" s="121">
        <v>1</v>
      </c>
      <c r="F838" t="s">
        <v>444</v>
      </c>
      <c r="G838" s="121">
        <v>366</v>
      </c>
      <c r="H838" t="s">
        <v>385</v>
      </c>
      <c r="I838" t="s">
        <v>491</v>
      </c>
      <c r="J838" t="s">
        <v>436</v>
      </c>
      <c r="K838" t="s">
        <v>799</v>
      </c>
      <c r="L838" s="756">
        <v>2.2999999999999998</v>
      </c>
      <c r="M838" t="s">
        <v>736</v>
      </c>
      <c r="N838" s="679">
        <f t="shared" ca="1" si="56"/>
        <v>28265195.08333258</v>
      </c>
      <c r="O838" s="679">
        <f t="shared" ca="1" si="56"/>
        <v>26170436.738163475</v>
      </c>
      <c r="P838" s="679">
        <f t="shared" ca="1" si="56"/>
        <v>2094758.3451691042</v>
      </c>
      <c r="Q838" s="679">
        <f t="shared" ca="1" si="56"/>
        <v>0</v>
      </c>
      <c r="R838" s="679">
        <f t="shared" ca="1" si="56"/>
        <v>0</v>
      </c>
      <c r="S838" t="str">
        <f t="shared" si="57"/>
        <v>ASR_COMP</v>
      </c>
      <c r="T838" s="957">
        <f t="shared" si="58"/>
        <v>44682</v>
      </c>
      <c r="U838" t="str">
        <f t="shared" si="59"/>
        <v>Unaudited</v>
      </c>
    </row>
    <row r="839" spans="1:21" x14ac:dyDescent="0.25">
      <c r="A839" t="s">
        <v>440</v>
      </c>
      <c r="B839" t="s">
        <v>1388</v>
      </c>
      <c r="C839" t="s">
        <v>1389</v>
      </c>
      <c r="D839" s="15">
        <v>1900</v>
      </c>
      <c r="E839" s="121">
        <v>1</v>
      </c>
      <c r="F839" t="s">
        <v>444</v>
      </c>
      <c r="G839" s="121">
        <v>366</v>
      </c>
      <c r="H839" t="s">
        <v>385</v>
      </c>
      <c r="I839" t="s">
        <v>491</v>
      </c>
      <c r="J839" t="s">
        <v>436</v>
      </c>
      <c r="K839" t="s">
        <v>799</v>
      </c>
      <c r="L839" s="756">
        <v>2.4</v>
      </c>
      <c r="M839" t="s">
        <v>737</v>
      </c>
      <c r="N839" s="679">
        <f t="shared" ca="1" si="56"/>
        <v>98195.092036041839</v>
      </c>
      <c r="O839" s="679">
        <f t="shared" ca="1" si="56"/>
        <v>74594.359978049659</v>
      </c>
      <c r="P839" s="679">
        <f t="shared" ca="1" si="56"/>
        <v>23600.732057992183</v>
      </c>
      <c r="Q839" s="679">
        <f t="shared" ca="1" si="56"/>
        <v>0</v>
      </c>
      <c r="R839" s="679">
        <f t="shared" ca="1" si="56"/>
        <v>0</v>
      </c>
      <c r="S839" t="str">
        <f t="shared" si="57"/>
        <v>ASR_COMP</v>
      </c>
      <c r="T839" s="957">
        <f t="shared" si="58"/>
        <v>44682</v>
      </c>
      <c r="U839" t="str">
        <f t="shared" si="59"/>
        <v>Unaudited</v>
      </c>
    </row>
    <row r="840" spans="1:21" x14ac:dyDescent="0.25">
      <c r="A840" t="s">
        <v>440</v>
      </c>
      <c r="B840" t="s">
        <v>1388</v>
      </c>
      <c r="C840" t="s">
        <v>1389</v>
      </c>
      <c r="D840" s="15">
        <v>1900</v>
      </c>
      <c r="E840" s="121">
        <v>1</v>
      </c>
      <c r="F840" t="s">
        <v>444</v>
      </c>
      <c r="G840" s="121">
        <v>366</v>
      </c>
      <c r="H840" t="s">
        <v>385</v>
      </c>
      <c r="I840" t="s">
        <v>491</v>
      </c>
      <c r="J840" t="s">
        <v>436</v>
      </c>
      <c r="K840" t="s">
        <v>799</v>
      </c>
      <c r="L840" s="756">
        <v>2.5</v>
      </c>
      <c r="M840" t="s">
        <v>779</v>
      </c>
      <c r="N840" s="679">
        <f t="shared" ca="1" si="56"/>
        <v>8694</v>
      </c>
      <c r="O840" s="679">
        <f t="shared" ca="1" si="56"/>
        <v>8694</v>
      </c>
      <c r="P840" s="679">
        <f t="shared" ca="1" si="56"/>
        <v>0</v>
      </c>
      <c r="Q840" s="679">
        <f t="shared" ca="1" si="56"/>
        <v>0</v>
      </c>
      <c r="R840" s="679">
        <f t="shared" ca="1" si="56"/>
        <v>0</v>
      </c>
      <c r="S840" t="str">
        <f t="shared" si="57"/>
        <v>ASR_COMP</v>
      </c>
      <c r="T840" s="957">
        <f t="shared" si="58"/>
        <v>44682</v>
      </c>
      <c r="U840" t="str">
        <f t="shared" si="59"/>
        <v>Unaudited</v>
      </c>
    </row>
    <row r="841" spans="1:21" x14ac:dyDescent="0.25">
      <c r="A841" t="s">
        <v>440</v>
      </c>
      <c r="B841" t="s">
        <v>1388</v>
      </c>
      <c r="C841" t="s">
        <v>1389</v>
      </c>
      <c r="D841" s="15">
        <v>1900</v>
      </c>
      <c r="E841" s="121">
        <v>1</v>
      </c>
      <c r="F841" t="s">
        <v>444</v>
      </c>
      <c r="G841" s="121">
        <v>366</v>
      </c>
      <c r="H841" t="s">
        <v>385</v>
      </c>
      <c r="I841" t="s">
        <v>491</v>
      </c>
      <c r="J841" t="s">
        <v>436</v>
      </c>
      <c r="K841" t="s">
        <v>799</v>
      </c>
      <c r="L841" s="756">
        <v>2.6</v>
      </c>
      <c r="M841" t="s">
        <v>189</v>
      </c>
      <c r="N841" s="679">
        <f t="shared" ca="1" si="56"/>
        <v>1898320.8000800544</v>
      </c>
      <c r="O841" s="679">
        <f t="shared" ca="1" si="56"/>
        <v>1725090.4027308314</v>
      </c>
      <c r="P841" s="679">
        <f t="shared" ca="1" si="56"/>
        <v>173230.39734922303</v>
      </c>
      <c r="Q841" s="679">
        <f t="shared" ca="1" si="56"/>
        <v>0</v>
      </c>
      <c r="R841" s="679">
        <f t="shared" ca="1" si="56"/>
        <v>0</v>
      </c>
      <c r="S841" t="str">
        <f t="shared" si="57"/>
        <v>ASR_COMP</v>
      </c>
      <c r="T841" s="957">
        <f t="shared" si="58"/>
        <v>44682</v>
      </c>
      <c r="U841" t="str">
        <f t="shared" si="59"/>
        <v>Unaudited</v>
      </c>
    </row>
    <row r="842" spans="1:21" x14ac:dyDescent="0.25">
      <c r="A842" t="s">
        <v>440</v>
      </c>
      <c r="B842" t="s">
        <v>1388</v>
      </c>
      <c r="C842" t="s">
        <v>1389</v>
      </c>
      <c r="D842" s="15">
        <v>1900</v>
      </c>
      <c r="E842" s="121">
        <v>1</v>
      </c>
      <c r="F842" t="s">
        <v>444</v>
      </c>
      <c r="G842" s="121">
        <v>366</v>
      </c>
      <c r="H842" t="s">
        <v>385</v>
      </c>
      <c r="I842" t="s">
        <v>491</v>
      </c>
      <c r="J842" t="s">
        <v>436</v>
      </c>
      <c r="K842" t="s">
        <v>799</v>
      </c>
      <c r="L842" s="756">
        <v>2.7</v>
      </c>
      <c r="M842" t="s">
        <v>800</v>
      </c>
      <c r="N842" s="679">
        <f t="shared" ca="1" si="56"/>
        <v>1345051.6816181163</v>
      </c>
      <c r="O842" s="679">
        <f t="shared" ca="1" si="56"/>
        <v>1243196.691367964</v>
      </c>
      <c r="P842" s="679">
        <f t="shared" ca="1" si="56"/>
        <v>101854.99025015238</v>
      </c>
      <c r="Q842" s="679">
        <f t="shared" ca="1" si="56"/>
        <v>0</v>
      </c>
      <c r="R842" s="679">
        <f t="shared" ca="1" si="56"/>
        <v>0</v>
      </c>
      <c r="S842" t="str">
        <f t="shared" si="57"/>
        <v>ASR_COMP</v>
      </c>
      <c r="T842" s="957">
        <f t="shared" si="58"/>
        <v>44682</v>
      </c>
      <c r="U842" t="str">
        <f t="shared" si="59"/>
        <v>Unaudited</v>
      </c>
    </row>
    <row r="843" spans="1:21" x14ac:dyDescent="0.25">
      <c r="A843" t="s">
        <v>440</v>
      </c>
      <c r="B843" t="s">
        <v>1388</v>
      </c>
      <c r="C843" t="s">
        <v>1389</v>
      </c>
      <c r="D843" s="15">
        <v>1900</v>
      </c>
      <c r="E843" s="121">
        <v>1</v>
      </c>
      <c r="F843" t="s">
        <v>444</v>
      </c>
      <c r="G843" s="121">
        <v>366</v>
      </c>
      <c r="H843" t="s">
        <v>385</v>
      </c>
      <c r="I843" t="s">
        <v>491</v>
      </c>
      <c r="J843" t="s">
        <v>436</v>
      </c>
      <c r="K843" t="s">
        <v>799</v>
      </c>
      <c r="L843" s="756">
        <v>2.8</v>
      </c>
      <c r="M843" t="s">
        <v>801</v>
      </c>
      <c r="N843" s="679">
        <f t="shared" ca="1" si="56"/>
        <v>0</v>
      </c>
      <c r="O843" s="679">
        <f t="shared" ca="1" si="56"/>
        <v>0</v>
      </c>
      <c r="P843" s="679">
        <f t="shared" ca="1" si="56"/>
        <v>0</v>
      </c>
      <c r="Q843" s="679">
        <f t="shared" ca="1" si="56"/>
        <v>0</v>
      </c>
      <c r="R843" s="679">
        <f t="shared" ca="1" si="56"/>
        <v>0</v>
      </c>
      <c r="S843" t="str">
        <f t="shared" si="57"/>
        <v>ASR_COMP</v>
      </c>
      <c r="T843" s="957">
        <f t="shared" si="58"/>
        <v>44682</v>
      </c>
      <c r="U843" t="str">
        <f t="shared" si="59"/>
        <v>Unaudited</v>
      </c>
    </row>
    <row r="844" spans="1:21" x14ac:dyDescent="0.25">
      <c r="A844" t="s">
        <v>440</v>
      </c>
      <c r="B844" t="s">
        <v>1388</v>
      </c>
      <c r="C844" t="s">
        <v>1389</v>
      </c>
      <c r="D844" s="15">
        <v>1900</v>
      </c>
      <c r="E844" s="121">
        <v>1</v>
      </c>
      <c r="F844" t="s">
        <v>444</v>
      </c>
      <c r="G844" s="121">
        <v>366</v>
      </c>
      <c r="H844" t="s">
        <v>385</v>
      </c>
      <c r="I844" t="s">
        <v>491</v>
      </c>
      <c r="J844" t="s">
        <v>436</v>
      </c>
      <c r="K844" t="s">
        <v>799</v>
      </c>
      <c r="L844" s="756">
        <v>2.9</v>
      </c>
      <c r="M844" t="s">
        <v>782</v>
      </c>
      <c r="N844" s="679">
        <f t="shared" ca="1" si="56"/>
        <v>0</v>
      </c>
      <c r="O844" s="679">
        <f t="shared" ca="1" si="56"/>
        <v>0</v>
      </c>
      <c r="P844" s="679">
        <f t="shared" ca="1" si="56"/>
        <v>0</v>
      </c>
      <c r="Q844" s="679">
        <f t="shared" ca="1" si="56"/>
        <v>0</v>
      </c>
      <c r="R844" s="679">
        <f t="shared" ca="1" si="56"/>
        <v>0</v>
      </c>
      <c r="S844" t="str">
        <f t="shared" si="57"/>
        <v>ASR_COMP</v>
      </c>
      <c r="T844" s="957">
        <f t="shared" si="58"/>
        <v>44682</v>
      </c>
      <c r="U844" t="str">
        <f t="shared" si="59"/>
        <v>Unaudited</v>
      </c>
    </row>
    <row r="845" spans="1:21" x14ac:dyDescent="0.25">
      <c r="A845" t="s">
        <v>440</v>
      </c>
      <c r="B845" t="s">
        <v>1388</v>
      </c>
      <c r="C845" t="s">
        <v>1389</v>
      </c>
      <c r="D845" s="15">
        <v>1900</v>
      </c>
      <c r="E845" s="121">
        <v>1</v>
      </c>
      <c r="F845" t="s">
        <v>444</v>
      </c>
      <c r="G845" s="121">
        <v>366</v>
      </c>
      <c r="H845" t="s">
        <v>385</v>
      </c>
      <c r="I845" t="s">
        <v>491</v>
      </c>
      <c r="J845" t="s">
        <v>436</v>
      </c>
      <c r="K845" t="s">
        <v>226</v>
      </c>
      <c r="L845" s="756">
        <v>2.11</v>
      </c>
      <c r="M845" t="s">
        <v>231</v>
      </c>
      <c r="N845" s="679">
        <f t="shared" ca="1" si="56"/>
        <v>1171118.1552519011</v>
      </c>
      <c r="O845" s="679">
        <f t="shared" ca="1" si="56"/>
        <v>174758.68059737788</v>
      </c>
      <c r="P845" s="679">
        <f t="shared" ca="1" si="56"/>
        <v>996359.47465452319</v>
      </c>
      <c r="Q845" s="679">
        <f t="shared" ca="1" si="56"/>
        <v>0</v>
      </c>
      <c r="R845" s="679">
        <f t="shared" ca="1" si="56"/>
        <v>0</v>
      </c>
      <c r="S845" t="str">
        <f t="shared" si="57"/>
        <v>ASR_COMP</v>
      </c>
      <c r="T845" s="957">
        <f t="shared" si="58"/>
        <v>44682</v>
      </c>
      <c r="U845" t="str">
        <f t="shared" si="59"/>
        <v>Unaudited</v>
      </c>
    </row>
    <row r="846" spans="1:21" x14ac:dyDescent="0.25">
      <c r="A846" t="s">
        <v>440</v>
      </c>
      <c r="B846" t="s">
        <v>1388</v>
      </c>
      <c r="C846" t="s">
        <v>1389</v>
      </c>
      <c r="D846" s="15">
        <v>1900</v>
      </c>
      <c r="E846" s="121">
        <v>1</v>
      </c>
      <c r="F846" t="s">
        <v>444</v>
      </c>
      <c r="G846" s="121">
        <v>366</v>
      </c>
      <c r="H846" t="s">
        <v>385</v>
      </c>
      <c r="I846" t="s">
        <v>491</v>
      </c>
      <c r="J846" t="s">
        <v>436</v>
      </c>
      <c r="K846" t="s">
        <v>226</v>
      </c>
      <c r="L846" s="756">
        <v>2.12</v>
      </c>
      <c r="M846" t="s">
        <v>557</v>
      </c>
      <c r="N846" s="679">
        <f t="shared" ca="1" si="56"/>
        <v>2191057.9589141328</v>
      </c>
      <c r="O846" s="679">
        <f t="shared" ca="1" si="56"/>
        <v>64085.392296040234</v>
      </c>
      <c r="P846" s="679">
        <f t="shared" ca="1" si="56"/>
        <v>2126972.5666180924</v>
      </c>
      <c r="Q846" s="679">
        <f t="shared" ca="1" si="56"/>
        <v>0</v>
      </c>
      <c r="R846" s="679">
        <f t="shared" ca="1" si="56"/>
        <v>0</v>
      </c>
      <c r="S846" t="str">
        <f t="shared" si="57"/>
        <v>ASR_COMP</v>
      </c>
      <c r="T846" s="957">
        <f t="shared" si="58"/>
        <v>44682</v>
      </c>
      <c r="U846" t="str">
        <f t="shared" si="59"/>
        <v>Unaudited</v>
      </c>
    </row>
    <row r="847" spans="1:21" x14ac:dyDescent="0.25">
      <c r="A847" t="s">
        <v>440</v>
      </c>
      <c r="B847" t="s">
        <v>1388</v>
      </c>
      <c r="C847" t="s">
        <v>1389</v>
      </c>
      <c r="D847" s="15">
        <v>1900</v>
      </c>
      <c r="E847" s="121">
        <v>1</v>
      </c>
      <c r="F847" t="s">
        <v>444</v>
      </c>
      <c r="G847" s="121">
        <v>366</v>
      </c>
      <c r="H847" t="s">
        <v>385</v>
      </c>
      <c r="I847" t="s">
        <v>491</v>
      </c>
      <c r="J847" t="s">
        <v>436</v>
      </c>
      <c r="K847" t="s">
        <v>226</v>
      </c>
      <c r="L847" s="756">
        <v>2.13</v>
      </c>
      <c r="M847" t="s">
        <v>232</v>
      </c>
      <c r="N847" s="679">
        <f t="shared" ca="1" si="56"/>
        <v>330530.66172821104</v>
      </c>
      <c r="O847" s="679">
        <f t="shared" ca="1" si="56"/>
        <v>27657.227604960033</v>
      </c>
      <c r="P847" s="679">
        <f t="shared" ca="1" si="56"/>
        <v>302873.43412325101</v>
      </c>
      <c r="Q847" s="679">
        <f t="shared" ca="1" si="56"/>
        <v>0</v>
      </c>
      <c r="R847" s="679">
        <f t="shared" ca="1" si="56"/>
        <v>0</v>
      </c>
      <c r="S847" t="str">
        <f t="shared" si="57"/>
        <v>ASR_COMP</v>
      </c>
      <c r="T847" s="957">
        <f t="shared" si="58"/>
        <v>44682</v>
      </c>
      <c r="U847" t="str">
        <f t="shared" si="59"/>
        <v>Unaudited</v>
      </c>
    </row>
    <row r="848" spans="1:21" x14ac:dyDescent="0.25">
      <c r="A848" t="s">
        <v>440</v>
      </c>
      <c r="B848" t="s">
        <v>1388</v>
      </c>
      <c r="C848" t="s">
        <v>1389</v>
      </c>
      <c r="D848" s="15">
        <v>1900</v>
      </c>
      <c r="E848" s="121">
        <v>1</v>
      </c>
      <c r="F848" t="s">
        <v>444</v>
      </c>
      <c r="G848" s="121">
        <v>366</v>
      </c>
      <c r="H848" t="s">
        <v>385</v>
      </c>
      <c r="I848" t="s">
        <v>491</v>
      </c>
      <c r="J848" t="s">
        <v>436</v>
      </c>
      <c r="K848" t="s">
        <v>226</v>
      </c>
      <c r="L848" s="756">
        <v>2.14</v>
      </c>
      <c r="M848" t="s">
        <v>561</v>
      </c>
      <c r="N848" s="679">
        <f t="shared" ca="1" si="56"/>
        <v>249812.51327700258</v>
      </c>
      <c r="O848" s="679">
        <f t="shared" ca="1" si="56"/>
        <v>230028.9175584676</v>
      </c>
      <c r="P848" s="679">
        <f t="shared" ca="1" si="56"/>
        <v>19783.595718534987</v>
      </c>
      <c r="Q848" s="679">
        <f t="shared" ca="1" si="56"/>
        <v>0</v>
      </c>
      <c r="R848" s="679">
        <f t="shared" ca="1" si="56"/>
        <v>0</v>
      </c>
      <c r="S848" t="str">
        <f t="shared" si="57"/>
        <v>ASR_COMP</v>
      </c>
      <c r="T848" s="957">
        <f t="shared" si="58"/>
        <v>44682</v>
      </c>
      <c r="U848" t="str">
        <f t="shared" si="59"/>
        <v>Unaudited</v>
      </c>
    </row>
    <row r="849" spans="1:21" x14ac:dyDescent="0.25">
      <c r="A849" t="s">
        <v>440</v>
      </c>
      <c r="B849" t="s">
        <v>1388</v>
      </c>
      <c r="C849" t="s">
        <v>1389</v>
      </c>
      <c r="D849" s="15">
        <v>1900</v>
      </c>
      <c r="E849" s="121">
        <v>1</v>
      </c>
      <c r="F849" t="s">
        <v>444</v>
      </c>
      <c r="G849" s="121">
        <v>366</v>
      </c>
      <c r="H849" t="s">
        <v>385</v>
      </c>
      <c r="I849" t="s">
        <v>491</v>
      </c>
      <c r="J849" t="s">
        <v>436</v>
      </c>
      <c r="K849" t="s">
        <v>226</v>
      </c>
      <c r="L849" s="756">
        <v>2.15</v>
      </c>
      <c r="M849" t="s">
        <v>20</v>
      </c>
      <c r="N849" s="679">
        <f t="shared" ca="1" si="56"/>
        <v>194034.45653712624</v>
      </c>
      <c r="O849" s="679">
        <f t="shared" ca="1" si="56"/>
        <v>104207.02315091947</v>
      </c>
      <c r="P849" s="679">
        <f t="shared" ca="1" si="56"/>
        <v>89827.433386206772</v>
      </c>
      <c r="Q849" s="679">
        <f t="shared" ca="1" si="56"/>
        <v>0</v>
      </c>
      <c r="R849" s="679">
        <f t="shared" ca="1" si="56"/>
        <v>0</v>
      </c>
      <c r="S849" t="str">
        <f t="shared" si="57"/>
        <v>ASR_COMP</v>
      </c>
      <c r="T849" s="957">
        <f t="shared" si="58"/>
        <v>44682</v>
      </c>
      <c r="U849" t="str">
        <f t="shared" si="59"/>
        <v>Unaudited</v>
      </c>
    </row>
    <row r="850" spans="1:21" x14ac:dyDescent="0.25">
      <c r="A850" t="s">
        <v>440</v>
      </c>
      <c r="B850" t="s">
        <v>1388</v>
      </c>
      <c r="C850" t="s">
        <v>1389</v>
      </c>
      <c r="D850" s="15">
        <v>1900</v>
      </c>
      <c r="E850" s="121">
        <v>1</v>
      </c>
      <c r="F850" t="s">
        <v>444</v>
      </c>
      <c r="G850" s="121">
        <v>366</v>
      </c>
      <c r="H850" t="s">
        <v>385</v>
      </c>
      <c r="I850" t="s">
        <v>491</v>
      </c>
      <c r="J850" t="s">
        <v>436</v>
      </c>
      <c r="K850" t="s">
        <v>226</v>
      </c>
      <c r="L850" s="756">
        <v>2.16</v>
      </c>
      <c r="M850" t="s">
        <v>802</v>
      </c>
      <c r="N850" s="679">
        <f t="shared" ca="1" si="56"/>
        <v>1580668.7135558678</v>
      </c>
      <c r="O850" s="679">
        <f t="shared" ca="1" si="56"/>
        <v>815350.80183421075</v>
      </c>
      <c r="P850" s="679">
        <f t="shared" ca="1" si="56"/>
        <v>765317.91172165691</v>
      </c>
      <c r="Q850" s="679">
        <f t="shared" ca="1" si="56"/>
        <v>0</v>
      </c>
      <c r="R850" s="679">
        <f t="shared" ca="1" si="56"/>
        <v>0</v>
      </c>
      <c r="S850" t="str">
        <f t="shared" si="57"/>
        <v>ASR_COMP</v>
      </c>
      <c r="T850" s="957">
        <f t="shared" si="58"/>
        <v>44682</v>
      </c>
      <c r="U850" t="str">
        <f t="shared" si="59"/>
        <v>Unaudited</v>
      </c>
    </row>
    <row r="851" spans="1:21" x14ac:dyDescent="0.25">
      <c r="A851" t="s">
        <v>440</v>
      </c>
      <c r="B851" t="s">
        <v>1388</v>
      </c>
      <c r="C851" t="s">
        <v>1389</v>
      </c>
      <c r="D851" s="15">
        <v>1900</v>
      </c>
      <c r="E851" s="121">
        <v>1</v>
      </c>
      <c r="F851" t="s">
        <v>444</v>
      </c>
      <c r="G851" s="121">
        <v>366</v>
      </c>
      <c r="H851" t="s">
        <v>385</v>
      </c>
      <c r="I851" t="s">
        <v>491</v>
      </c>
      <c r="J851" t="s">
        <v>436</v>
      </c>
      <c r="K851" t="s">
        <v>226</v>
      </c>
      <c r="L851" s="756">
        <v>2.17</v>
      </c>
      <c r="M851" t="s">
        <v>1055</v>
      </c>
      <c r="N851" s="679">
        <f t="shared" ca="1" si="56"/>
        <v>0</v>
      </c>
      <c r="O851" s="679">
        <f t="shared" ca="1" si="56"/>
        <v>0</v>
      </c>
      <c r="P851" s="679">
        <f t="shared" ca="1" si="56"/>
        <v>0</v>
      </c>
      <c r="Q851" s="679">
        <f t="shared" ca="1" si="56"/>
        <v>0</v>
      </c>
      <c r="R851" s="679">
        <f t="shared" ca="1" si="56"/>
        <v>0</v>
      </c>
      <c r="S851" t="str">
        <f t="shared" si="57"/>
        <v>ASR_COMP</v>
      </c>
      <c r="T851" s="957">
        <f t="shared" si="58"/>
        <v>44682</v>
      </c>
      <c r="U851" t="str">
        <f t="shared" si="59"/>
        <v>Unaudited</v>
      </c>
    </row>
    <row r="852" spans="1:21" x14ac:dyDescent="0.25">
      <c r="A852" t="s">
        <v>440</v>
      </c>
      <c r="B852" t="s">
        <v>1388</v>
      </c>
      <c r="C852" t="s">
        <v>1389</v>
      </c>
      <c r="D852" s="15">
        <v>1900</v>
      </c>
      <c r="E852" s="121">
        <v>1</v>
      </c>
      <c r="F852" t="s">
        <v>444</v>
      </c>
      <c r="G852" s="121">
        <v>366</v>
      </c>
      <c r="H852" t="s">
        <v>385</v>
      </c>
      <c r="I852" t="s">
        <v>491</v>
      </c>
      <c r="J852" t="s">
        <v>436</v>
      </c>
      <c r="K852" t="s">
        <v>226</v>
      </c>
      <c r="L852" s="756">
        <v>2.1800000000000002</v>
      </c>
      <c r="M852" t="s">
        <v>653</v>
      </c>
      <c r="N852" s="679">
        <f t="shared" ca="1" si="56"/>
        <v>784299.41115650488</v>
      </c>
      <c r="O852" s="679">
        <f t="shared" ca="1" si="56"/>
        <v>87114.921251278516</v>
      </c>
      <c r="P852" s="679">
        <f t="shared" ca="1" si="56"/>
        <v>697184.48990522639</v>
      </c>
      <c r="Q852" s="679">
        <f t="shared" ca="1" si="56"/>
        <v>0</v>
      </c>
      <c r="R852" s="679">
        <f t="shared" ca="1" si="56"/>
        <v>0</v>
      </c>
      <c r="S852" t="str">
        <f t="shared" si="57"/>
        <v>ASR_COMP</v>
      </c>
      <c r="T852" s="957">
        <f t="shared" si="58"/>
        <v>44682</v>
      </c>
      <c r="U852" t="str">
        <f t="shared" si="59"/>
        <v>Unaudited</v>
      </c>
    </row>
    <row r="853" spans="1:21" x14ac:dyDescent="0.25">
      <c r="A853" t="s">
        <v>440</v>
      </c>
      <c r="B853" t="s">
        <v>1388</v>
      </c>
      <c r="C853" t="s">
        <v>1389</v>
      </c>
      <c r="D853" s="15">
        <v>1900</v>
      </c>
      <c r="E853" s="121">
        <v>1</v>
      </c>
      <c r="F853" t="s">
        <v>444</v>
      </c>
      <c r="G853" s="121">
        <v>366</v>
      </c>
      <c r="H853" t="s">
        <v>385</v>
      </c>
      <c r="I853" t="s">
        <v>491</v>
      </c>
      <c r="J853" t="s">
        <v>436</v>
      </c>
      <c r="K853" t="s">
        <v>226</v>
      </c>
      <c r="L853" s="756">
        <v>2.19</v>
      </c>
      <c r="M853" t="s">
        <v>221</v>
      </c>
      <c r="N853" s="679">
        <f t="shared" ca="1" si="56"/>
        <v>0</v>
      </c>
      <c r="O853" s="679">
        <f t="shared" ca="1" si="56"/>
        <v>0</v>
      </c>
      <c r="P853" s="679">
        <f t="shared" ca="1" si="56"/>
        <v>0</v>
      </c>
      <c r="Q853" s="679">
        <f t="shared" ca="1" si="56"/>
        <v>0</v>
      </c>
      <c r="R853" s="679">
        <f t="shared" ca="1" si="56"/>
        <v>0</v>
      </c>
      <c r="S853" t="str">
        <f t="shared" si="57"/>
        <v>ASR_COMP</v>
      </c>
      <c r="T853" s="957">
        <f t="shared" si="58"/>
        <v>44682</v>
      </c>
      <c r="U853" t="str">
        <f t="shared" si="59"/>
        <v>Unaudited</v>
      </c>
    </row>
    <row r="854" spans="1:21" x14ac:dyDescent="0.25">
      <c r="A854" t="s">
        <v>440</v>
      </c>
      <c r="B854" t="s">
        <v>1388</v>
      </c>
      <c r="C854" t="s">
        <v>1389</v>
      </c>
      <c r="D854" s="15">
        <v>1900</v>
      </c>
      <c r="E854" s="121">
        <v>1</v>
      </c>
      <c r="F854" t="s">
        <v>444</v>
      </c>
      <c r="G854" s="121">
        <v>366</v>
      </c>
      <c r="H854" t="s">
        <v>385</v>
      </c>
      <c r="I854" t="s">
        <v>491</v>
      </c>
      <c r="J854" t="s">
        <v>436</v>
      </c>
      <c r="K854" t="s">
        <v>226</v>
      </c>
      <c r="L854" s="756" t="s">
        <v>707</v>
      </c>
      <c r="M854" t="s">
        <v>233</v>
      </c>
      <c r="N854" s="679">
        <f t="shared" ca="1" si="56"/>
        <v>257802.60953158612</v>
      </c>
      <c r="O854" s="679">
        <f t="shared" ca="1" si="56"/>
        <v>30766.462746253292</v>
      </c>
      <c r="P854" s="679">
        <f t="shared" ca="1" si="56"/>
        <v>227036.14678533282</v>
      </c>
      <c r="Q854" s="679">
        <f t="shared" ca="1" si="56"/>
        <v>0</v>
      </c>
      <c r="R854" s="679">
        <f t="shared" ca="1" si="56"/>
        <v>0</v>
      </c>
      <c r="S854" t="str">
        <f t="shared" si="57"/>
        <v>ASR_COMP</v>
      </c>
      <c r="T854" s="957">
        <f t="shared" si="58"/>
        <v>44682</v>
      </c>
      <c r="U854" t="str">
        <f t="shared" si="59"/>
        <v>Unaudited</v>
      </c>
    </row>
    <row r="855" spans="1:21" x14ac:dyDescent="0.25">
      <c r="A855" t="s">
        <v>440</v>
      </c>
      <c r="B855" t="s">
        <v>1388</v>
      </c>
      <c r="C855" t="s">
        <v>1389</v>
      </c>
      <c r="D855" s="15">
        <v>1900</v>
      </c>
      <c r="E855" s="121">
        <v>1</v>
      </c>
      <c r="F855" t="s">
        <v>444</v>
      </c>
      <c r="G855" s="121">
        <v>366</v>
      </c>
      <c r="H855" t="s">
        <v>385</v>
      </c>
      <c r="I855" t="s">
        <v>491</v>
      </c>
      <c r="J855" t="s">
        <v>436</v>
      </c>
      <c r="K855" t="s">
        <v>226</v>
      </c>
      <c r="L855" s="756">
        <v>2.21</v>
      </c>
      <c r="M855" t="s">
        <v>469</v>
      </c>
      <c r="N855" s="679">
        <f t="shared" ca="1" si="56"/>
        <v>12051.388637898446</v>
      </c>
      <c r="O855" s="679">
        <f t="shared" ca="1" si="56"/>
        <v>6471.8887464686122</v>
      </c>
      <c r="P855" s="679">
        <f t="shared" ca="1" si="56"/>
        <v>5579.499891429834</v>
      </c>
      <c r="Q855" s="679">
        <f t="shared" ca="1" si="56"/>
        <v>0</v>
      </c>
      <c r="R855" s="679">
        <f t="shared" ca="1" si="56"/>
        <v>0</v>
      </c>
      <c r="S855" t="str">
        <f t="shared" si="57"/>
        <v>ASR_COMP</v>
      </c>
      <c r="T855" s="957">
        <f t="shared" si="58"/>
        <v>44682</v>
      </c>
      <c r="U855" t="str">
        <f t="shared" si="59"/>
        <v>Unaudited</v>
      </c>
    </row>
    <row r="856" spans="1:21" x14ac:dyDescent="0.25">
      <c r="A856" t="s">
        <v>440</v>
      </c>
      <c r="B856" t="s">
        <v>1388</v>
      </c>
      <c r="C856" t="s">
        <v>1389</v>
      </c>
      <c r="D856" s="15">
        <v>1900</v>
      </c>
      <c r="E856" s="121">
        <v>1</v>
      </c>
      <c r="F856" t="s">
        <v>444</v>
      </c>
      <c r="G856" s="121">
        <v>366</v>
      </c>
      <c r="H856" t="s">
        <v>385</v>
      </c>
      <c r="I856" t="s">
        <v>491</v>
      </c>
      <c r="J856" t="s">
        <v>436</v>
      </c>
      <c r="K856" t="s">
        <v>6</v>
      </c>
      <c r="L856" s="756" t="s">
        <v>70</v>
      </c>
      <c r="M856" t="s">
        <v>191</v>
      </c>
      <c r="N856" s="679">
        <f t="shared" ca="1" si="56"/>
        <v>23160.532977542476</v>
      </c>
      <c r="O856" s="679">
        <f t="shared" ca="1" si="56"/>
        <v>12634.373619302682</v>
      </c>
      <c r="P856" s="679">
        <f t="shared" ca="1" si="56"/>
        <v>10526.159358239795</v>
      </c>
      <c r="Q856" s="679">
        <f t="shared" ca="1" si="56"/>
        <v>0</v>
      </c>
      <c r="R856" s="679">
        <f t="shared" ca="1" si="56"/>
        <v>0</v>
      </c>
      <c r="S856" t="str">
        <f t="shared" si="57"/>
        <v>ASR_COMP</v>
      </c>
      <c r="T856" s="957">
        <f t="shared" si="58"/>
        <v>44682</v>
      </c>
      <c r="U856" t="str">
        <f t="shared" si="59"/>
        <v>Unaudited</v>
      </c>
    </row>
    <row r="857" spans="1:21" x14ac:dyDescent="0.25">
      <c r="A857" t="s">
        <v>440</v>
      </c>
      <c r="B857" t="s">
        <v>1388</v>
      </c>
      <c r="C857" t="s">
        <v>1389</v>
      </c>
      <c r="D857" s="15">
        <v>1900</v>
      </c>
      <c r="E857" s="121">
        <v>1</v>
      </c>
      <c r="F857" t="s">
        <v>444</v>
      </c>
      <c r="G857" s="121">
        <v>366</v>
      </c>
      <c r="H857" t="s">
        <v>385</v>
      </c>
      <c r="I857" t="s">
        <v>491</v>
      </c>
      <c r="J857" t="s">
        <v>436</v>
      </c>
      <c r="K857" t="s">
        <v>6</v>
      </c>
      <c r="L857" s="756" t="s">
        <v>71</v>
      </c>
      <c r="M857" t="s">
        <v>234</v>
      </c>
      <c r="N857" s="679">
        <f t="shared" ca="1" si="56"/>
        <v>11689.199999999999</v>
      </c>
      <c r="O857" s="679">
        <f t="shared" ca="1" si="56"/>
        <v>6277.340623712048</v>
      </c>
      <c r="P857" s="679">
        <f t="shared" ca="1" si="56"/>
        <v>5411.8593762879509</v>
      </c>
      <c r="Q857" s="679">
        <f t="shared" ca="1" si="56"/>
        <v>0</v>
      </c>
      <c r="R857" s="679">
        <f t="shared" ca="1" si="56"/>
        <v>0</v>
      </c>
      <c r="S857" t="str">
        <f t="shared" si="57"/>
        <v>ASR_COMP</v>
      </c>
      <c r="T857" s="957">
        <f t="shared" si="58"/>
        <v>44682</v>
      </c>
      <c r="U857" t="str">
        <f t="shared" si="59"/>
        <v>Unaudited</v>
      </c>
    </row>
    <row r="858" spans="1:21" x14ac:dyDescent="0.25">
      <c r="A858" t="s">
        <v>440</v>
      </c>
      <c r="B858" t="s">
        <v>1388</v>
      </c>
      <c r="C858" t="s">
        <v>1389</v>
      </c>
      <c r="D858" s="15">
        <v>1900</v>
      </c>
      <c r="E858" s="121">
        <v>1</v>
      </c>
      <c r="F858" t="s">
        <v>444</v>
      </c>
      <c r="G858" s="121">
        <v>366</v>
      </c>
      <c r="H858" t="s">
        <v>385</v>
      </c>
      <c r="I858" t="s">
        <v>491</v>
      </c>
      <c r="J858" t="s">
        <v>436</v>
      </c>
      <c r="K858" t="s">
        <v>6</v>
      </c>
      <c r="L858" s="756" t="s">
        <v>72</v>
      </c>
      <c r="M858" t="s">
        <v>167</v>
      </c>
      <c r="N858" s="679">
        <f t="shared" ca="1" si="56"/>
        <v>0</v>
      </c>
      <c r="O858" s="679">
        <f t="shared" ca="1" si="56"/>
        <v>0</v>
      </c>
      <c r="P858" s="679">
        <f t="shared" ca="1" si="56"/>
        <v>0</v>
      </c>
      <c r="Q858" s="679">
        <f t="shared" ca="1" si="56"/>
        <v>0</v>
      </c>
      <c r="R858" s="679">
        <f t="shared" ca="1" si="56"/>
        <v>0</v>
      </c>
      <c r="S858" t="str">
        <f t="shared" si="57"/>
        <v>ASR_COMP</v>
      </c>
      <c r="T858" s="957">
        <f t="shared" si="58"/>
        <v>44682</v>
      </c>
      <c r="U858" t="str">
        <f t="shared" si="59"/>
        <v>Unaudited</v>
      </c>
    </row>
    <row r="859" spans="1:21" x14ac:dyDescent="0.25">
      <c r="A859" t="s">
        <v>440</v>
      </c>
      <c r="B859" t="s">
        <v>1388</v>
      </c>
      <c r="C859" t="s">
        <v>1389</v>
      </c>
      <c r="D859" s="15">
        <v>1900</v>
      </c>
      <c r="E859" s="121">
        <v>1</v>
      </c>
      <c r="F859" t="s">
        <v>444</v>
      </c>
      <c r="G859" s="121">
        <v>366</v>
      </c>
      <c r="H859" t="s">
        <v>385</v>
      </c>
      <c r="I859" t="s">
        <v>491</v>
      </c>
      <c r="J859" t="s">
        <v>436</v>
      </c>
      <c r="K859" t="s">
        <v>6</v>
      </c>
      <c r="L859" s="756">
        <v>3.4</v>
      </c>
      <c r="M859" t="s">
        <v>464</v>
      </c>
      <c r="N859" s="679">
        <f t="shared" ca="1" si="56"/>
        <v>28881.395910046274</v>
      </c>
      <c r="O859" s="679">
        <f t="shared" ca="1" si="56"/>
        <v>15509.903142699626</v>
      </c>
      <c r="P859" s="679">
        <f t="shared" ca="1" si="56"/>
        <v>13371.492767346646</v>
      </c>
      <c r="Q859" s="679">
        <f t="shared" ca="1" si="56"/>
        <v>0</v>
      </c>
      <c r="R859" s="679">
        <f t="shared" ca="1" si="56"/>
        <v>0</v>
      </c>
      <c r="S859" t="str">
        <f t="shared" si="57"/>
        <v>ASR_COMP</v>
      </c>
      <c r="T859" s="957">
        <f t="shared" si="58"/>
        <v>44682</v>
      </c>
      <c r="U859" t="str">
        <f t="shared" si="59"/>
        <v>Unaudited</v>
      </c>
    </row>
    <row r="860" spans="1:21" x14ac:dyDescent="0.25">
      <c r="A860" t="s">
        <v>440</v>
      </c>
      <c r="B860" t="s">
        <v>1388</v>
      </c>
      <c r="C860" t="s">
        <v>1389</v>
      </c>
      <c r="D860" s="15">
        <v>1900</v>
      </c>
      <c r="E860" s="121">
        <v>1</v>
      </c>
      <c r="F860" t="s">
        <v>444</v>
      </c>
      <c r="G860" s="121">
        <v>366</v>
      </c>
      <c r="H860" t="s">
        <v>385</v>
      </c>
      <c r="I860" t="s">
        <v>491</v>
      </c>
      <c r="J860" t="s">
        <v>436</v>
      </c>
      <c r="K860" t="s">
        <v>437</v>
      </c>
      <c r="L860" s="756">
        <v>4.5</v>
      </c>
      <c r="M860" t="s">
        <v>32</v>
      </c>
      <c r="N860" s="679">
        <f t="shared" ca="1" si="56"/>
        <v>0</v>
      </c>
      <c r="O860" s="679">
        <f t="shared" ca="1" si="56"/>
        <v>0</v>
      </c>
      <c r="P860" s="679">
        <f t="shared" ca="1" si="56"/>
        <v>0</v>
      </c>
      <c r="Q860" s="679">
        <f t="shared" ca="1" si="56"/>
        <v>0</v>
      </c>
      <c r="R860" s="679">
        <f t="shared" ca="1" si="56"/>
        <v>0</v>
      </c>
      <c r="S860" t="str">
        <f t="shared" si="57"/>
        <v>ASR_COMP</v>
      </c>
      <c r="T860" s="957">
        <f t="shared" si="58"/>
        <v>44682</v>
      </c>
      <c r="U860" t="str">
        <f t="shared" si="59"/>
        <v>Unaudited</v>
      </c>
    </row>
    <row r="861" spans="1:21" x14ac:dyDescent="0.25">
      <c r="A861" t="s">
        <v>440</v>
      </c>
      <c r="B861" t="s">
        <v>1388</v>
      </c>
      <c r="C861" t="s">
        <v>1389</v>
      </c>
      <c r="D861" s="15">
        <v>1900</v>
      </c>
      <c r="E861" s="121">
        <v>1</v>
      </c>
      <c r="F861" t="s">
        <v>444</v>
      </c>
      <c r="G861" s="121">
        <v>366</v>
      </c>
      <c r="H861" t="s">
        <v>385</v>
      </c>
      <c r="I861" t="s">
        <v>491</v>
      </c>
      <c r="J861" t="s">
        <v>436</v>
      </c>
      <c r="K861" t="s">
        <v>437</v>
      </c>
      <c r="L861" s="756" t="s">
        <v>947</v>
      </c>
      <c r="M861" t="s">
        <v>938</v>
      </c>
      <c r="N861" s="679">
        <f t="shared" ca="1" si="56"/>
        <v>0</v>
      </c>
      <c r="O861" s="679">
        <f t="shared" ca="1" si="56"/>
        <v>0</v>
      </c>
      <c r="P861" s="679">
        <f t="shared" ca="1" si="56"/>
        <v>0</v>
      </c>
      <c r="Q861" s="679">
        <f t="shared" ca="1" si="56"/>
        <v>0</v>
      </c>
      <c r="R861" s="679">
        <f t="shared" ca="1" si="56"/>
        <v>0</v>
      </c>
      <c r="S861" t="str">
        <f t="shared" si="57"/>
        <v>ASR_COMP</v>
      </c>
      <c r="T861" s="957">
        <f t="shared" si="58"/>
        <v>44682</v>
      </c>
      <c r="U861" t="str">
        <f t="shared" si="59"/>
        <v>Unaudited</v>
      </c>
    </row>
    <row r="862" spans="1:21" x14ac:dyDescent="0.25">
      <c r="A862" t="s">
        <v>440</v>
      </c>
      <c r="B862" t="s">
        <v>1388</v>
      </c>
      <c r="C862" t="s">
        <v>1389</v>
      </c>
      <c r="D862" s="15">
        <v>1900</v>
      </c>
      <c r="E862" s="121">
        <v>1</v>
      </c>
      <c r="F862" t="s">
        <v>444</v>
      </c>
      <c r="G862" s="121">
        <v>366</v>
      </c>
      <c r="H862" t="s">
        <v>385</v>
      </c>
      <c r="I862" t="s">
        <v>491</v>
      </c>
      <c r="J862" t="s">
        <v>436</v>
      </c>
      <c r="K862" t="s">
        <v>437</v>
      </c>
      <c r="L862" s="756" t="s">
        <v>196</v>
      </c>
      <c r="M862" t="s">
        <v>40</v>
      </c>
      <c r="N862" s="679">
        <f t="shared" ca="1" si="56"/>
        <v>0</v>
      </c>
      <c r="O862" s="679">
        <f t="shared" ca="1" si="56"/>
        <v>0</v>
      </c>
      <c r="P862" s="679">
        <f t="shared" ca="1" si="56"/>
        <v>0</v>
      </c>
      <c r="Q862" s="679">
        <f t="shared" ca="1" si="56"/>
        <v>0</v>
      </c>
      <c r="R862" s="679">
        <f t="shared" ca="1" si="56"/>
        <v>0</v>
      </c>
      <c r="S862" t="str">
        <f t="shared" si="57"/>
        <v>ASR_COMP</v>
      </c>
      <c r="T862" s="957">
        <f t="shared" si="58"/>
        <v>44682</v>
      </c>
      <c r="U862" t="str">
        <f t="shared" si="59"/>
        <v>Unaudited</v>
      </c>
    </row>
    <row r="863" spans="1:21" x14ac:dyDescent="0.25">
      <c r="A863" t="s">
        <v>440</v>
      </c>
      <c r="B863" t="s">
        <v>1388</v>
      </c>
      <c r="C863" t="s">
        <v>1389</v>
      </c>
      <c r="D863" s="15">
        <v>1900</v>
      </c>
      <c r="E863" s="121">
        <v>1</v>
      </c>
      <c r="F863" t="s">
        <v>444</v>
      </c>
      <c r="G863" s="121">
        <v>366</v>
      </c>
      <c r="H863" t="s">
        <v>385</v>
      </c>
      <c r="I863" t="s">
        <v>491</v>
      </c>
      <c r="J863" t="s">
        <v>436</v>
      </c>
      <c r="K863" t="s">
        <v>437</v>
      </c>
      <c r="L863" s="756" t="s">
        <v>195</v>
      </c>
      <c r="M863" t="s">
        <v>332</v>
      </c>
      <c r="N863" s="679">
        <f t="shared" ca="1" si="56"/>
        <v>0</v>
      </c>
      <c r="O863" s="679">
        <f t="shared" ca="1" si="56"/>
        <v>0</v>
      </c>
      <c r="P863" s="679">
        <f t="shared" ca="1" si="56"/>
        <v>0</v>
      </c>
      <c r="Q863" s="679">
        <f t="shared" ca="1" si="56"/>
        <v>0</v>
      </c>
      <c r="R863" s="679">
        <f t="shared" ca="1" si="56"/>
        <v>0</v>
      </c>
      <c r="S863" t="str">
        <f t="shared" si="57"/>
        <v>ASR_COMP</v>
      </c>
      <c r="T863" s="957">
        <f t="shared" si="58"/>
        <v>44682</v>
      </c>
      <c r="U863" t="str">
        <f t="shared" si="59"/>
        <v>Unaudited</v>
      </c>
    </row>
    <row r="864" spans="1:21" x14ac:dyDescent="0.25">
      <c r="A864" t="s">
        <v>440</v>
      </c>
      <c r="B864" t="s">
        <v>1388</v>
      </c>
      <c r="C864" t="s">
        <v>1389</v>
      </c>
      <c r="D864" s="15">
        <v>1900</v>
      </c>
      <c r="E864" s="121">
        <v>1</v>
      </c>
      <c r="F864" t="s">
        <v>444</v>
      </c>
      <c r="G864" s="121">
        <v>366</v>
      </c>
      <c r="H864" t="s">
        <v>385</v>
      </c>
      <c r="I864" t="s">
        <v>491</v>
      </c>
      <c r="J864" t="s">
        <v>453</v>
      </c>
      <c r="K864" t="s">
        <v>438</v>
      </c>
      <c r="L864" s="756" t="s">
        <v>79</v>
      </c>
      <c r="M864" t="s">
        <v>27</v>
      </c>
      <c r="N864" s="679">
        <f t="shared" ca="1" si="56"/>
        <v>1287108.9091384714</v>
      </c>
      <c r="O864" s="679">
        <f t="shared" ca="1" si="56"/>
        <v>663924.87692957488</v>
      </c>
      <c r="P864" s="679">
        <f t="shared" ca="1" si="56"/>
        <v>623184.03220889647</v>
      </c>
      <c r="Q864" s="679">
        <f t="shared" ca="1" si="56"/>
        <v>0</v>
      </c>
      <c r="R864" s="679">
        <f t="shared" ca="1" si="56"/>
        <v>0</v>
      </c>
      <c r="S864" t="str">
        <f t="shared" si="57"/>
        <v>ASR_COMP</v>
      </c>
      <c r="T864" s="957">
        <f t="shared" si="58"/>
        <v>44682</v>
      </c>
      <c r="U864" t="str">
        <f t="shared" si="59"/>
        <v>Unaudited</v>
      </c>
    </row>
    <row r="865" spans="1:21" x14ac:dyDescent="0.25">
      <c r="A865" t="s">
        <v>440</v>
      </c>
      <c r="B865" t="s">
        <v>1388</v>
      </c>
      <c r="C865" t="s">
        <v>1389</v>
      </c>
      <c r="D865" s="15">
        <v>1900</v>
      </c>
      <c r="E865" s="121">
        <v>1</v>
      </c>
      <c r="F865" t="s">
        <v>444</v>
      </c>
      <c r="G865" s="121">
        <v>366</v>
      </c>
      <c r="H865" t="s">
        <v>385</v>
      </c>
      <c r="I865" t="s">
        <v>491</v>
      </c>
      <c r="J865" t="s">
        <v>453</v>
      </c>
      <c r="K865" t="s">
        <v>438</v>
      </c>
      <c r="L865" s="756" t="s">
        <v>80</v>
      </c>
      <c r="M865" t="s">
        <v>100</v>
      </c>
      <c r="N865" s="679">
        <f t="shared" ca="1" si="56"/>
        <v>123810.15984687224</v>
      </c>
      <c r="O865" s="679">
        <f t="shared" ca="1" si="56"/>
        <v>63864.560765092356</v>
      </c>
      <c r="P865" s="679">
        <f t="shared" ca="1" si="56"/>
        <v>59945.599081779881</v>
      </c>
      <c r="Q865" s="679">
        <f t="shared" ca="1" si="56"/>
        <v>0</v>
      </c>
      <c r="R865" s="679">
        <f t="shared" ca="1" si="56"/>
        <v>0</v>
      </c>
      <c r="S865" t="str">
        <f t="shared" si="57"/>
        <v>ASR_COMP</v>
      </c>
      <c r="T865" s="957">
        <f t="shared" si="58"/>
        <v>44682</v>
      </c>
      <c r="U865" t="str">
        <f t="shared" si="59"/>
        <v>Unaudited</v>
      </c>
    </row>
    <row r="866" spans="1:21" x14ac:dyDescent="0.25">
      <c r="A866" t="s">
        <v>440</v>
      </c>
      <c r="B866" t="s">
        <v>1388</v>
      </c>
      <c r="C866" t="s">
        <v>1389</v>
      </c>
      <c r="D866" s="15">
        <v>1900</v>
      </c>
      <c r="E866" s="121">
        <v>1</v>
      </c>
      <c r="F866" t="s">
        <v>444</v>
      </c>
      <c r="G866" s="121">
        <v>366</v>
      </c>
      <c r="H866" t="s">
        <v>385</v>
      </c>
      <c r="I866" t="s">
        <v>491</v>
      </c>
      <c r="J866" t="s">
        <v>453</v>
      </c>
      <c r="K866" t="s">
        <v>438</v>
      </c>
      <c r="L866" s="756" t="s">
        <v>81</v>
      </c>
      <c r="M866" t="s">
        <v>101</v>
      </c>
      <c r="N866" s="679">
        <f t="shared" ca="1" si="56"/>
        <v>117600.71357906605</v>
      </c>
      <c r="O866" s="679">
        <f t="shared" ca="1" si="56"/>
        <v>60661.563862589755</v>
      </c>
      <c r="P866" s="679">
        <f t="shared" ca="1" si="56"/>
        <v>56939.149716476299</v>
      </c>
      <c r="Q866" s="679">
        <f t="shared" ca="1" si="56"/>
        <v>0</v>
      </c>
      <c r="R866" s="679">
        <f t="shared" ca="1" si="56"/>
        <v>0</v>
      </c>
      <c r="S866" t="str">
        <f t="shared" si="57"/>
        <v>ASR_COMP</v>
      </c>
      <c r="T866" s="957">
        <f t="shared" si="58"/>
        <v>44682</v>
      </c>
      <c r="U866" t="str">
        <f t="shared" si="59"/>
        <v>Unaudited</v>
      </c>
    </row>
    <row r="867" spans="1:21" x14ac:dyDescent="0.25">
      <c r="A867" t="s">
        <v>440</v>
      </c>
      <c r="B867" t="s">
        <v>1388</v>
      </c>
      <c r="C867" t="s">
        <v>1389</v>
      </c>
      <c r="D867" s="15">
        <v>1900</v>
      </c>
      <c r="E867" s="121">
        <v>1</v>
      </c>
      <c r="F867" t="s">
        <v>444</v>
      </c>
      <c r="G867" s="121">
        <v>366</v>
      </c>
      <c r="H867" t="s">
        <v>385</v>
      </c>
      <c r="I867" t="s">
        <v>491</v>
      </c>
      <c r="J867" t="s">
        <v>453</v>
      </c>
      <c r="K867" t="s">
        <v>438</v>
      </c>
      <c r="L867" s="756" t="s">
        <v>82</v>
      </c>
      <c r="M867" t="s">
        <v>102</v>
      </c>
      <c r="N867" s="679">
        <f t="shared" ca="1" si="56"/>
        <v>79652.583151357336</v>
      </c>
      <c r="O867" s="679">
        <f t="shared" ca="1" si="56"/>
        <v>41086.912762716558</v>
      </c>
      <c r="P867" s="679">
        <f t="shared" ca="1" si="56"/>
        <v>38565.670388640778</v>
      </c>
      <c r="Q867" s="679">
        <f t="shared" ca="1" si="56"/>
        <v>0</v>
      </c>
      <c r="R867" s="679">
        <f t="shared" ca="1" si="56"/>
        <v>0</v>
      </c>
      <c r="S867" t="str">
        <f t="shared" si="57"/>
        <v>ASR_COMP</v>
      </c>
      <c r="T867" s="957">
        <f t="shared" si="58"/>
        <v>44682</v>
      </c>
      <c r="U867" t="str">
        <f t="shared" si="59"/>
        <v>Unaudited</v>
      </c>
    </row>
    <row r="868" spans="1:21" x14ac:dyDescent="0.25">
      <c r="A868" t="s">
        <v>440</v>
      </c>
      <c r="B868" t="s">
        <v>1388</v>
      </c>
      <c r="C868" t="s">
        <v>1389</v>
      </c>
      <c r="D868" s="15">
        <v>1900</v>
      </c>
      <c r="E868" s="121">
        <v>1</v>
      </c>
      <c r="F868" t="s">
        <v>444</v>
      </c>
      <c r="G868" s="121">
        <v>366</v>
      </c>
      <c r="H868" t="s">
        <v>385</v>
      </c>
      <c r="I868" t="s">
        <v>491</v>
      </c>
      <c r="J868" t="s">
        <v>453</v>
      </c>
      <c r="K868" t="s">
        <v>438</v>
      </c>
      <c r="L868" s="756" t="s">
        <v>219</v>
      </c>
      <c r="M868" t="s">
        <v>103</v>
      </c>
      <c r="N868" s="679">
        <f t="shared" ca="1" si="56"/>
        <v>291715.54646681831</v>
      </c>
      <c r="O868" s="679">
        <f t="shared" ca="1" si="56"/>
        <v>150474.60779062138</v>
      </c>
      <c r="P868" s="679">
        <f t="shared" ca="1" si="56"/>
        <v>141240.93867619691</v>
      </c>
      <c r="Q868" s="679">
        <f t="shared" ca="1" si="56"/>
        <v>0</v>
      </c>
      <c r="R868" s="679">
        <f t="shared" ca="1" si="56"/>
        <v>0</v>
      </c>
      <c r="S868" t="str">
        <f t="shared" si="57"/>
        <v>ASR_COMP</v>
      </c>
      <c r="T868" s="957">
        <f t="shared" si="58"/>
        <v>44682</v>
      </c>
      <c r="U868" t="str">
        <f t="shared" si="59"/>
        <v>Unaudited</v>
      </c>
    </row>
    <row r="869" spans="1:21" x14ac:dyDescent="0.25">
      <c r="A869" t="s">
        <v>440</v>
      </c>
      <c r="B869" t="s">
        <v>1388</v>
      </c>
      <c r="C869" t="s">
        <v>1389</v>
      </c>
      <c r="D869" s="15">
        <v>1900</v>
      </c>
      <c r="E869" s="121">
        <v>1</v>
      </c>
      <c r="F869" t="s">
        <v>444</v>
      </c>
      <c r="G869" s="121">
        <v>366</v>
      </c>
      <c r="H869" t="s">
        <v>385</v>
      </c>
      <c r="I869" t="s">
        <v>491</v>
      </c>
      <c r="J869" t="s">
        <v>453</v>
      </c>
      <c r="K869" t="s">
        <v>438</v>
      </c>
      <c r="L869" s="756" t="s">
        <v>218</v>
      </c>
      <c r="M869" t="s">
        <v>28</v>
      </c>
      <c r="N869" s="679">
        <f t="shared" ca="1" si="56"/>
        <v>55868.787224438332</v>
      </c>
      <c r="O869" s="679">
        <f t="shared" ca="1" si="56"/>
        <v>28818.60067849105</v>
      </c>
      <c r="P869" s="679">
        <f t="shared" ca="1" si="56"/>
        <v>27050.186545947283</v>
      </c>
      <c r="Q869" s="679">
        <f t="shared" ca="1" si="56"/>
        <v>0</v>
      </c>
      <c r="R869" s="679">
        <f t="shared" ca="1" si="56"/>
        <v>0</v>
      </c>
      <c r="S869" t="str">
        <f t="shared" si="57"/>
        <v>ASR_COMP</v>
      </c>
      <c r="T869" s="957">
        <f t="shared" si="58"/>
        <v>44682</v>
      </c>
      <c r="U869" t="str">
        <f t="shared" si="59"/>
        <v>Unaudited</v>
      </c>
    </row>
    <row r="870" spans="1:21" x14ac:dyDescent="0.25">
      <c r="A870" t="s">
        <v>440</v>
      </c>
      <c r="B870" t="s">
        <v>1388</v>
      </c>
      <c r="C870" t="s">
        <v>1389</v>
      </c>
      <c r="D870" s="15">
        <v>1900</v>
      </c>
      <c r="E870" s="121">
        <v>1</v>
      </c>
      <c r="F870" t="s">
        <v>444</v>
      </c>
      <c r="G870" s="121">
        <v>366</v>
      </c>
      <c r="H870" t="s">
        <v>385</v>
      </c>
      <c r="I870" t="s">
        <v>491</v>
      </c>
      <c r="J870" t="s">
        <v>439</v>
      </c>
      <c r="K870" t="s">
        <v>439</v>
      </c>
      <c r="L870" s="756" t="s">
        <v>84</v>
      </c>
      <c r="M870" t="s">
        <v>330</v>
      </c>
      <c r="N870" s="679">
        <f t="shared" ca="1" si="56"/>
        <v>0</v>
      </c>
      <c r="O870" s="679">
        <f t="shared" ca="1" si="56"/>
        <v>0</v>
      </c>
      <c r="P870" s="679">
        <f t="shared" ca="1" si="56"/>
        <v>0</v>
      </c>
      <c r="Q870" s="679">
        <f t="shared" ca="1" si="56"/>
        <v>0</v>
      </c>
      <c r="R870" s="679">
        <f t="shared" ca="1" si="56"/>
        <v>0</v>
      </c>
      <c r="S870" t="str">
        <f t="shared" si="57"/>
        <v>ASR_COMP</v>
      </c>
      <c r="T870" s="957">
        <f t="shared" si="58"/>
        <v>44682</v>
      </c>
      <c r="U870" t="str">
        <f t="shared" si="59"/>
        <v>Unaudited</v>
      </c>
    </row>
    <row r="871" spans="1:21" x14ac:dyDescent="0.25">
      <c r="A871" t="s">
        <v>440</v>
      </c>
      <c r="B871" t="s">
        <v>1388</v>
      </c>
      <c r="C871" t="s">
        <v>1389</v>
      </c>
      <c r="D871" s="15">
        <v>1900</v>
      </c>
      <c r="E871" s="121">
        <v>1</v>
      </c>
      <c r="F871" t="s">
        <v>444</v>
      </c>
      <c r="G871" s="121">
        <v>366</v>
      </c>
      <c r="H871" t="s">
        <v>385</v>
      </c>
      <c r="I871" t="s">
        <v>491</v>
      </c>
      <c r="J871" t="s">
        <v>439</v>
      </c>
      <c r="K871" t="s">
        <v>439</v>
      </c>
      <c r="L871" s="756" t="s">
        <v>85</v>
      </c>
      <c r="M871" t="s">
        <v>328</v>
      </c>
      <c r="N871" s="679">
        <f t="shared" ca="1" si="56"/>
        <v>0</v>
      </c>
      <c r="O871" s="679">
        <f t="shared" ca="1" si="56"/>
        <v>0</v>
      </c>
      <c r="P871" s="679">
        <f t="shared" ca="1" si="56"/>
        <v>0</v>
      </c>
      <c r="Q871" s="679">
        <f t="shared" ca="1" si="56"/>
        <v>0</v>
      </c>
      <c r="R871" s="679">
        <f t="shared" ca="1" si="56"/>
        <v>0</v>
      </c>
      <c r="S871" t="str">
        <f t="shared" si="57"/>
        <v>ASR_COMP</v>
      </c>
      <c r="T871" s="957">
        <f t="shared" si="58"/>
        <v>44682</v>
      </c>
      <c r="U871" t="str">
        <f t="shared" si="59"/>
        <v>Unaudited</v>
      </c>
    </row>
    <row r="872" spans="1:21" x14ac:dyDescent="0.25">
      <c r="A872" t="s">
        <v>440</v>
      </c>
      <c r="B872" t="s">
        <v>1388</v>
      </c>
      <c r="C872" t="s">
        <v>1389</v>
      </c>
      <c r="D872" s="15">
        <v>1900</v>
      </c>
      <c r="E872" s="121">
        <v>1</v>
      </c>
      <c r="F872" t="s">
        <v>444</v>
      </c>
      <c r="G872" s="121">
        <v>366</v>
      </c>
      <c r="H872" t="s">
        <v>385</v>
      </c>
      <c r="I872" t="s">
        <v>491</v>
      </c>
      <c r="J872" t="s">
        <v>439</v>
      </c>
      <c r="K872" t="s">
        <v>439</v>
      </c>
      <c r="L872" s="756" t="s">
        <v>86</v>
      </c>
      <c r="M872" t="s">
        <v>497</v>
      </c>
      <c r="N872" s="679">
        <f t="shared" ca="1" si="56"/>
        <v>0</v>
      </c>
      <c r="O872" s="679">
        <f t="shared" ca="1" si="56"/>
        <v>0</v>
      </c>
      <c r="P872" s="679">
        <f t="shared" ca="1" si="56"/>
        <v>0</v>
      </c>
      <c r="Q872" s="679">
        <f t="shared" ca="1" si="56"/>
        <v>0</v>
      </c>
      <c r="R872" s="679">
        <f t="shared" ca="1" si="56"/>
        <v>0</v>
      </c>
      <c r="S872" t="str">
        <f t="shared" si="57"/>
        <v>ASR_COMP</v>
      </c>
      <c r="T872" s="957">
        <f t="shared" si="58"/>
        <v>44682</v>
      </c>
      <c r="U872" t="str">
        <f t="shared" si="59"/>
        <v>Unaudited</v>
      </c>
    </row>
    <row r="873" spans="1:21" x14ac:dyDescent="0.25">
      <c r="A873" t="s">
        <v>440</v>
      </c>
      <c r="B873" t="s">
        <v>1388</v>
      </c>
      <c r="C873" t="s">
        <v>1389</v>
      </c>
      <c r="D873" s="15">
        <v>1900</v>
      </c>
      <c r="E873" s="121">
        <v>1</v>
      </c>
      <c r="F873" t="s">
        <v>444</v>
      </c>
      <c r="G873" s="121">
        <v>366</v>
      </c>
      <c r="H873" t="s">
        <v>385</v>
      </c>
      <c r="I873" t="s">
        <v>491</v>
      </c>
      <c r="J873" t="s">
        <v>439</v>
      </c>
      <c r="K873" t="s">
        <v>439</v>
      </c>
      <c r="L873" s="756" t="s">
        <v>87</v>
      </c>
      <c r="M873" t="s">
        <v>498</v>
      </c>
      <c r="N873" s="679">
        <f t="shared" ca="1" si="56"/>
        <v>0</v>
      </c>
      <c r="O873" s="679">
        <f t="shared" ca="1" si="56"/>
        <v>0</v>
      </c>
      <c r="P873" s="679">
        <f t="shared" ca="1" si="56"/>
        <v>0</v>
      </c>
      <c r="Q873" s="679">
        <f t="shared" ca="1" si="56"/>
        <v>0</v>
      </c>
      <c r="R873" s="679">
        <f t="shared" ca="1" si="56"/>
        <v>0</v>
      </c>
      <c r="S873" t="str">
        <f t="shared" si="57"/>
        <v>ASR_COMP</v>
      </c>
      <c r="T873" s="957">
        <f t="shared" si="58"/>
        <v>44682</v>
      </c>
      <c r="U873" t="str">
        <f t="shared" si="59"/>
        <v>Unaudited</v>
      </c>
    </row>
    <row r="874" spans="1:21" x14ac:dyDescent="0.25">
      <c r="A874" t="s">
        <v>440</v>
      </c>
      <c r="B874" t="s">
        <v>1388</v>
      </c>
      <c r="C874" t="s">
        <v>1389</v>
      </c>
      <c r="D874" s="15">
        <v>1900</v>
      </c>
      <c r="E874" s="121">
        <v>1</v>
      </c>
      <c r="F874" t="s">
        <v>444</v>
      </c>
      <c r="G874" s="121">
        <v>366</v>
      </c>
      <c r="H874" t="s">
        <v>385</v>
      </c>
      <c r="I874" t="s">
        <v>491</v>
      </c>
      <c r="J874" t="s">
        <v>439</v>
      </c>
      <c r="K874" t="s">
        <v>439</v>
      </c>
      <c r="L874" s="756" t="s">
        <v>216</v>
      </c>
      <c r="M874" t="s">
        <v>499</v>
      </c>
      <c r="N874" s="679">
        <f t="shared" ca="1" si="56"/>
        <v>0</v>
      </c>
      <c r="O874" s="679">
        <f t="shared" ca="1" si="56"/>
        <v>0</v>
      </c>
      <c r="P874" s="679">
        <f t="shared" ca="1" si="56"/>
        <v>0</v>
      </c>
      <c r="Q874" s="679">
        <f t="shared" ca="1" si="56"/>
        <v>0</v>
      </c>
      <c r="R874" s="679">
        <f t="shared" ca="1" si="56"/>
        <v>0</v>
      </c>
      <c r="S874" t="str">
        <f t="shared" si="57"/>
        <v>ASR_COMP</v>
      </c>
      <c r="T874" s="957">
        <f t="shared" si="58"/>
        <v>44682</v>
      </c>
      <c r="U874" t="str">
        <f t="shared" si="59"/>
        <v>Unaudited</v>
      </c>
    </row>
    <row r="875" spans="1:21" x14ac:dyDescent="0.25">
      <c r="A875" t="s">
        <v>440</v>
      </c>
      <c r="B875" t="s">
        <v>1388</v>
      </c>
      <c r="C875" t="s">
        <v>1389</v>
      </c>
      <c r="D875" s="15">
        <v>1900</v>
      </c>
      <c r="E875" s="121">
        <v>1</v>
      </c>
      <c r="F875" t="s">
        <v>444</v>
      </c>
      <c r="G875" s="121">
        <v>366</v>
      </c>
      <c r="H875" t="s">
        <v>385</v>
      </c>
      <c r="I875" t="s">
        <v>492</v>
      </c>
      <c r="J875" t="s">
        <v>26</v>
      </c>
      <c r="K875" t="s">
        <v>26</v>
      </c>
      <c r="L875" s="756" t="s">
        <v>207</v>
      </c>
      <c r="M875" t="s">
        <v>26</v>
      </c>
      <c r="N875" s="679">
        <f t="shared" ca="1" si="56"/>
        <v>648.11402924630045</v>
      </c>
      <c r="O875" s="679">
        <f t="shared" ca="1" si="56"/>
        <v>0</v>
      </c>
      <c r="P875" s="679">
        <f t="shared" ca="1" si="56"/>
        <v>0</v>
      </c>
      <c r="Q875" s="679">
        <f t="shared" ca="1" si="56"/>
        <v>0</v>
      </c>
      <c r="R875" s="679">
        <f t="shared" ca="1" si="56"/>
        <v>0</v>
      </c>
      <c r="S875" t="str">
        <f t="shared" si="57"/>
        <v>ASR_COMP</v>
      </c>
      <c r="T875" s="957">
        <f t="shared" si="58"/>
        <v>44682</v>
      </c>
      <c r="U875" t="str">
        <f t="shared" si="59"/>
        <v>Unaudited</v>
      </c>
    </row>
    <row r="876" spans="1:21" x14ac:dyDescent="0.25">
      <c r="A876" t="s">
        <v>440</v>
      </c>
      <c r="B876" t="s">
        <v>1388</v>
      </c>
      <c r="C876" t="s">
        <v>1389</v>
      </c>
      <c r="D876" s="15">
        <v>1900</v>
      </c>
      <c r="E876" s="121">
        <v>1</v>
      </c>
      <c r="F876" t="s">
        <v>1034</v>
      </c>
      <c r="G876" s="121" t="s">
        <v>1387</v>
      </c>
      <c r="H876" t="s">
        <v>385</v>
      </c>
      <c r="I876" t="s">
        <v>435</v>
      </c>
      <c r="J876" t="s">
        <v>435</v>
      </c>
      <c r="K876" t="s">
        <v>435</v>
      </c>
      <c r="M876" t="s">
        <v>435</v>
      </c>
      <c r="N876" s="679">
        <f t="shared" ca="1" si="56"/>
        <v>0</v>
      </c>
      <c r="O876" s="679">
        <f t="shared" ca="1" si="56"/>
        <v>0</v>
      </c>
      <c r="P876" s="679">
        <f t="shared" ca="1" si="56"/>
        <v>0</v>
      </c>
      <c r="Q876" s="679">
        <f t="shared" ca="1" si="56"/>
        <v>0</v>
      </c>
      <c r="R876" s="679">
        <f t="shared" ca="1" si="56"/>
        <v>0</v>
      </c>
      <c r="S876" t="str">
        <f t="shared" si="57"/>
        <v>ASR_COMP</v>
      </c>
      <c r="T876" s="957">
        <f t="shared" si="58"/>
        <v>44682</v>
      </c>
      <c r="U876" t="str">
        <f t="shared" si="59"/>
        <v>Unaudited</v>
      </c>
    </row>
    <row r="877" spans="1:21" x14ac:dyDescent="0.25">
      <c r="A877" t="s">
        <v>440</v>
      </c>
      <c r="B877" t="s">
        <v>1388</v>
      </c>
      <c r="C877" t="s">
        <v>1389</v>
      </c>
      <c r="D877" s="15">
        <v>1900</v>
      </c>
      <c r="E877" s="121">
        <v>1</v>
      </c>
      <c r="F877" t="s">
        <v>1034</v>
      </c>
      <c r="G877" s="121" t="s">
        <v>1387</v>
      </c>
      <c r="H877" t="s">
        <v>385</v>
      </c>
      <c r="I877" t="s">
        <v>490</v>
      </c>
      <c r="J877" t="s">
        <v>12</v>
      </c>
      <c r="K877" t="s">
        <v>12</v>
      </c>
      <c r="L877" s="756">
        <v>1.1000000000000001</v>
      </c>
      <c r="M877" t="s">
        <v>12</v>
      </c>
      <c r="N877" s="679">
        <f t="shared" ca="1" si="56"/>
        <v>0</v>
      </c>
      <c r="O877" s="679">
        <f t="shared" ca="1" si="56"/>
        <v>0</v>
      </c>
      <c r="P877" s="679">
        <f t="shared" ca="1" si="56"/>
        <v>0</v>
      </c>
      <c r="Q877" s="679">
        <f t="shared" ca="1" si="56"/>
        <v>0</v>
      </c>
      <c r="R877" s="679">
        <f t="shared" ca="1" si="56"/>
        <v>253072.10164709712</v>
      </c>
      <c r="S877" t="str">
        <f t="shared" si="57"/>
        <v>ASR_COMP</v>
      </c>
      <c r="T877" s="957">
        <f t="shared" si="58"/>
        <v>44682</v>
      </c>
      <c r="U877" t="str">
        <f t="shared" si="59"/>
        <v>Unaudited</v>
      </c>
    </row>
    <row r="878" spans="1:21" x14ac:dyDescent="0.25">
      <c r="A878" t="s">
        <v>440</v>
      </c>
      <c r="B878" t="s">
        <v>1388</v>
      </c>
      <c r="C878" t="s">
        <v>1389</v>
      </c>
      <c r="D878" s="15">
        <v>1900</v>
      </c>
      <c r="E878" s="121">
        <v>1</v>
      </c>
      <c r="F878" t="s">
        <v>1034</v>
      </c>
      <c r="G878" s="121" t="s">
        <v>1387</v>
      </c>
      <c r="H878" t="s">
        <v>385</v>
      </c>
      <c r="I878" t="s">
        <v>490</v>
      </c>
      <c r="J878" t="s">
        <v>12</v>
      </c>
      <c r="K878" t="s">
        <v>225</v>
      </c>
      <c r="L878" s="756">
        <v>1.2</v>
      </c>
      <c r="M878" t="s">
        <v>225</v>
      </c>
      <c r="N878" s="679">
        <f t="shared" ca="1" si="56"/>
        <v>0</v>
      </c>
      <c r="O878" s="679">
        <f t="shared" ca="1" si="56"/>
        <v>0</v>
      </c>
      <c r="P878" s="679">
        <f t="shared" ca="1" si="56"/>
        <v>0</v>
      </c>
      <c r="Q878" s="679">
        <f t="shared" ca="1" si="56"/>
        <v>0</v>
      </c>
      <c r="R878" s="679">
        <f t="shared" ca="1" si="56"/>
        <v>28253.126336825946</v>
      </c>
      <c r="S878" t="str">
        <f t="shared" si="57"/>
        <v>ASR_COMP</v>
      </c>
      <c r="T878" s="957">
        <f t="shared" si="58"/>
        <v>44682</v>
      </c>
      <c r="U878" t="str">
        <f t="shared" si="59"/>
        <v>Unaudited</v>
      </c>
    </row>
    <row r="879" spans="1:21" x14ac:dyDescent="0.25">
      <c r="A879" t="s">
        <v>440</v>
      </c>
      <c r="B879" t="s">
        <v>1388</v>
      </c>
      <c r="C879" t="s">
        <v>1389</v>
      </c>
      <c r="D879" s="15">
        <v>1900</v>
      </c>
      <c r="E879" s="121">
        <v>1</v>
      </c>
      <c r="F879" t="s">
        <v>1034</v>
      </c>
      <c r="G879" s="121" t="s">
        <v>1387</v>
      </c>
      <c r="H879" t="s">
        <v>385</v>
      </c>
      <c r="I879" t="s">
        <v>490</v>
      </c>
      <c r="J879" t="s">
        <v>12</v>
      </c>
      <c r="K879" t="s">
        <v>1326</v>
      </c>
      <c r="L879" s="756" t="s">
        <v>1322</v>
      </c>
      <c r="M879" t="s">
        <v>1326</v>
      </c>
      <c r="N879" s="679">
        <f t="shared" ca="1" si="56"/>
        <v>0</v>
      </c>
      <c r="O879" s="679">
        <f t="shared" ca="1" si="56"/>
        <v>0</v>
      </c>
      <c r="P879" s="679">
        <f t="shared" ca="1" si="56"/>
        <v>0</v>
      </c>
      <c r="Q879" s="679">
        <f t="shared" ca="1" si="56"/>
        <v>0</v>
      </c>
      <c r="R879" s="679">
        <f t="shared" ca="1" si="56"/>
        <v>7522.45</v>
      </c>
      <c r="S879" t="str">
        <f t="shared" si="57"/>
        <v>ASR_COMP</v>
      </c>
      <c r="T879" s="957">
        <f t="shared" si="58"/>
        <v>44682</v>
      </c>
      <c r="U879" t="str">
        <f t="shared" si="59"/>
        <v>Unaudited</v>
      </c>
    </row>
    <row r="880" spans="1:21" x14ac:dyDescent="0.25">
      <c r="A880" t="s">
        <v>440</v>
      </c>
      <c r="B880" t="s">
        <v>1388</v>
      </c>
      <c r="C880" t="s">
        <v>1389</v>
      </c>
      <c r="D880" s="15">
        <v>1900</v>
      </c>
      <c r="E880" s="121">
        <v>1</v>
      </c>
      <c r="F880" t="s">
        <v>1034</v>
      </c>
      <c r="G880" s="121" t="s">
        <v>1387</v>
      </c>
      <c r="H880" t="s">
        <v>385</v>
      </c>
      <c r="I880" t="s">
        <v>490</v>
      </c>
      <c r="J880" t="s">
        <v>12</v>
      </c>
      <c r="K880" t="s">
        <v>1328</v>
      </c>
      <c r="L880" s="756" t="s">
        <v>1327</v>
      </c>
      <c r="M880" t="s">
        <v>1328</v>
      </c>
      <c r="N880" s="679">
        <f t="shared" ca="1" si="56"/>
        <v>0</v>
      </c>
      <c r="O880" s="679">
        <f t="shared" ca="1" si="56"/>
        <v>0</v>
      </c>
      <c r="P880" s="679">
        <f t="shared" ca="1" si="56"/>
        <v>0</v>
      </c>
      <c r="Q880" s="679">
        <f t="shared" ca="1" si="56"/>
        <v>0</v>
      </c>
      <c r="R880" s="679">
        <f t="shared" ca="1" si="56"/>
        <v>473316.59302492795</v>
      </c>
      <c r="S880" t="str">
        <f t="shared" si="57"/>
        <v>ASR_COMP</v>
      </c>
      <c r="T880" s="957">
        <f t="shared" si="58"/>
        <v>44682</v>
      </c>
      <c r="U880" t="str">
        <f t="shared" si="59"/>
        <v>Unaudited</v>
      </c>
    </row>
    <row r="881" spans="1:21" x14ac:dyDescent="0.25">
      <c r="A881" t="s">
        <v>440</v>
      </c>
      <c r="B881" t="s">
        <v>1388</v>
      </c>
      <c r="C881" t="s">
        <v>1389</v>
      </c>
      <c r="D881" s="15">
        <v>1900</v>
      </c>
      <c r="E881" s="121">
        <v>1</v>
      </c>
      <c r="F881" t="s">
        <v>1034</v>
      </c>
      <c r="G881" s="121" t="s">
        <v>1387</v>
      </c>
      <c r="H881" t="s">
        <v>385</v>
      </c>
      <c r="I881" t="s">
        <v>490</v>
      </c>
      <c r="J881" t="s">
        <v>13</v>
      </c>
      <c r="K881" t="s">
        <v>13</v>
      </c>
      <c r="L881" s="756" t="s">
        <v>63</v>
      </c>
      <c r="M881" t="s">
        <v>13</v>
      </c>
      <c r="N881" s="679">
        <f t="shared" ca="1" si="56"/>
        <v>0</v>
      </c>
      <c r="O881" s="679">
        <f t="shared" ca="1" si="56"/>
        <v>0</v>
      </c>
      <c r="P881" s="679">
        <f t="shared" ca="1" si="56"/>
        <v>0</v>
      </c>
      <c r="Q881" s="679">
        <f t="shared" ca="1" si="56"/>
        <v>0</v>
      </c>
      <c r="R881" s="679">
        <f t="shared" ca="1" si="56"/>
        <v>0</v>
      </c>
      <c r="S881" t="str">
        <f t="shared" si="57"/>
        <v>ASR_COMP</v>
      </c>
      <c r="T881" s="957">
        <f t="shared" si="58"/>
        <v>44682</v>
      </c>
      <c r="U881" t="str">
        <f t="shared" si="59"/>
        <v>Unaudited</v>
      </c>
    </row>
    <row r="882" spans="1:21" x14ac:dyDescent="0.25">
      <c r="A882" t="s">
        <v>440</v>
      </c>
      <c r="B882" t="s">
        <v>1388</v>
      </c>
      <c r="C882" t="s">
        <v>1389</v>
      </c>
      <c r="D882" s="15">
        <v>1900</v>
      </c>
      <c r="E882" s="121">
        <v>1</v>
      </c>
      <c r="F882" t="s">
        <v>1034</v>
      </c>
      <c r="G882" s="121" t="s">
        <v>1387</v>
      </c>
      <c r="H882" t="s">
        <v>385</v>
      </c>
      <c r="I882" t="s">
        <v>491</v>
      </c>
      <c r="J882" t="s">
        <v>436</v>
      </c>
      <c r="K882" t="s">
        <v>799</v>
      </c>
      <c r="L882" s="756">
        <v>2.1</v>
      </c>
      <c r="M882" t="s">
        <v>734</v>
      </c>
      <c r="N882" s="679">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9">
        <f t="shared" ca="1" si="60"/>
        <v>0</v>
      </c>
      <c r="P882" s="679">
        <f t="shared" ca="1" si="60"/>
        <v>0</v>
      </c>
      <c r="Q882" s="679">
        <f t="shared" ca="1" si="60"/>
        <v>0</v>
      </c>
      <c r="R882" s="679">
        <f t="shared" ca="1" si="60"/>
        <v>657</v>
      </c>
      <c r="S882" t="str">
        <f t="shared" si="57"/>
        <v>ASR_COMP</v>
      </c>
      <c r="T882" s="957">
        <f t="shared" si="58"/>
        <v>44682</v>
      </c>
      <c r="U882" t="str">
        <f t="shared" si="59"/>
        <v>Unaudited</v>
      </c>
    </row>
    <row r="883" spans="1:21" x14ac:dyDescent="0.25">
      <c r="A883" t="s">
        <v>440</v>
      </c>
      <c r="B883" t="s">
        <v>1388</v>
      </c>
      <c r="C883" t="s">
        <v>1389</v>
      </c>
      <c r="D883" s="15">
        <v>1900</v>
      </c>
      <c r="E883" s="121">
        <v>1</v>
      </c>
      <c r="F883" t="s">
        <v>1034</v>
      </c>
      <c r="G883" s="121" t="s">
        <v>1387</v>
      </c>
      <c r="H883" t="s">
        <v>385</v>
      </c>
      <c r="I883" t="s">
        <v>491</v>
      </c>
      <c r="J883" t="s">
        <v>436</v>
      </c>
      <c r="K883" t="s">
        <v>799</v>
      </c>
      <c r="L883" s="756">
        <v>2.2000000000000002</v>
      </c>
      <c r="M883" t="s">
        <v>735</v>
      </c>
      <c r="N883" s="679">
        <f t="shared" ca="1" si="60"/>
        <v>0</v>
      </c>
      <c r="O883" s="679">
        <f t="shared" ca="1" si="60"/>
        <v>0</v>
      </c>
      <c r="P883" s="679">
        <f t="shared" ca="1" si="60"/>
        <v>0</v>
      </c>
      <c r="Q883" s="679">
        <f t="shared" ca="1" si="60"/>
        <v>0</v>
      </c>
      <c r="R883" s="679">
        <f t="shared" ca="1" si="60"/>
        <v>0</v>
      </c>
      <c r="S883" t="str">
        <f t="shared" si="57"/>
        <v>ASR_COMP</v>
      </c>
      <c r="T883" s="957">
        <f t="shared" si="58"/>
        <v>44682</v>
      </c>
      <c r="U883" t="str">
        <f t="shared" si="59"/>
        <v>Unaudited</v>
      </c>
    </row>
    <row r="884" spans="1:21" x14ac:dyDescent="0.25">
      <c r="A884" t="s">
        <v>440</v>
      </c>
      <c r="B884" t="s">
        <v>1388</v>
      </c>
      <c r="C884" t="s">
        <v>1389</v>
      </c>
      <c r="D884" s="15">
        <v>1900</v>
      </c>
      <c r="E884" s="121">
        <v>1</v>
      </c>
      <c r="F884" t="s">
        <v>1034</v>
      </c>
      <c r="G884" s="121" t="s">
        <v>1387</v>
      </c>
      <c r="H884" t="s">
        <v>385</v>
      </c>
      <c r="I884" t="s">
        <v>491</v>
      </c>
      <c r="J884" t="s">
        <v>436</v>
      </c>
      <c r="K884" t="s">
        <v>799</v>
      </c>
      <c r="L884" s="756">
        <v>2.2999999999999998</v>
      </c>
      <c r="M884" t="s">
        <v>736</v>
      </c>
      <c r="N884" s="679">
        <f t="shared" ca="1" si="60"/>
        <v>0</v>
      </c>
      <c r="O884" s="679">
        <f t="shared" ca="1" si="60"/>
        <v>0</v>
      </c>
      <c r="P884" s="679">
        <f t="shared" ca="1" si="60"/>
        <v>0</v>
      </c>
      <c r="Q884" s="679">
        <f t="shared" ca="1" si="60"/>
        <v>0</v>
      </c>
      <c r="R884" s="679">
        <f t="shared" ca="1" si="60"/>
        <v>1983919.2011415402</v>
      </c>
      <c r="S884" t="str">
        <f t="shared" si="57"/>
        <v>ASR_COMP</v>
      </c>
      <c r="T884" s="957">
        <f t="shared" si="58"/>
        <v>44682</v>
      </c>
      <c r="U884" t="str">
        <f t="shared" si="59"/>
        <v>Unaudited</v>
      </c>
    </row>
    <row r="885" spans="1:21" x14ac:dyDescent="0.25">
      <c r="A885" t="s">
        <v>440</v>
      </c>
      <c r="B885" t="s">
        <v>1388</v>
      </c>
      <c r="C885" t="s">
        <v>1389</v>
      </c>
      <c r="D885" s="15">
        <v>1900</v>
      </c>
      <c r="E885" s="121">
        <v>1</v>
      </c>
      <c r="F885" t="s">
        <v>1034</v>
      </c>
      <c r="G885" s="121" t="s">
        <v>1387</v>
      </c>
      <c r="H885" t="s">
        <v>385</v>
      </c>
      <c r="I885" t="s">
        <v>491</v>
      </c>
      <c r="J885" t="s">
        <v>436</v>
      </c>
      <c r="K885" t="s">
        <v>799</v>
      </c>
      <c r="L885" s="756">
        <v>2.4</v>
      </c>
      <c r="M885" t="s">
        <v>737</v>
      </c>
      <c r="N885" s="679">
        <f t="shared" ca="1" si="60"/>
        <v>0</v>
      </c>
      <c r="O885" s="679">
        <f t="shared" ca="1" si="60"/>
        <v>0</v>
      </c>
      <c r="P885" s="679">
        <f t="shared" ca="1" si="60"/>
        <v>0</v>
      </c>
      <c r="Q885" s="679">
        <f t="shared" ca="1" si="60"/>
        <v>0</v>
      </c>
      <c r="R885" s="679">
        <f t="shared" ca="1" si="60"/>
        <v>-95672.384966692727</v>
      </c>
      <c r="S885" t="str">
        <f t="shared" si="57"/>
        <v>ASR_COMP</v>
      </c>
      <c r="T885" s="957">
        <f t="shared" si="58"/>
        <v>44682</v>
      </c>
      <c r="U885" t="str">
        <f t="shared" si="59"/>
        <v>Unaudited</v>
      </c>
    </row>
    <row r="886" spans="1:21" x14ac:dyDescent="0.25">
      <c r="A886" t="s">
        <v>440</v>
      </c>
      <c r="B886" t="s">
        <v>1388</v>
      </c>
      <c r="C886" t="s">
        <v>1389</v>
      </c>
      <c r="D886" s="15">
        <v>1900</v>
      </c>
      <c r="E886" s="121">
        <v>1</v>
      </c>
      <c r="F886" t="s">
        <v>1034</v>
      </c>
      <c r="G886" s="121" t="s">
        <v>1387</v>
      </c>
      <c r="H886" t="s">
        <v>385</v>
      </c>
      <c r="I886" t="s">
        <v>491</v>
      </c>
      <c r="J886" t="s">
        <v>436</v>
      </c>
      <c r="K886" t="s">
        <v>799</v>
      </c>
      <c r="L886" s="756">
        <v>2.5</v>
      </c>
      <c r="M886" t="s">
        <v>779</v>
      </c>
      <c r="N886" s="679">
        <f t="shared" ca="1" si="60"/>
        <v>0</v>
      </c>
      <c r="O886" s="679">
        <f t="shared" ca="1" si="60"/>
        <v>0</v>
      </c>
      <c r="P886" s="679">
        <f t="shared" ca="1" si="60"/>
        <v>0</v>
      </c>
      <c r="Q886" s="679">
        <f t="shared" ca="1" si="60"/>
        <v>0</v>
      </c>
      <c r="R886" s="679">
        <f t="shared" ca="1" si="60"/>
        <v>0</v>
      </c>
      <c r="S886" t="str">
        <f t="shared" si="57"/>
        <v>ASR_COMP</v>
      </c>
      <c r="T886" s="957">
        <f t="shared" si="58"/>
        <v>44682</v>
      </c>
      <c r="U886" t="str">
        <f t="shared" si="59"/>
        <v>Unaudited</v>
      </c>
    </row>
    <row r="887" spans="1:21" x14ac:dyDescent="0.25">
      <c r="A887" t="s">
        <v>440</v>
      </c>
      <c r="B887" t="s">
        <v>1388</v>
      </c>
      <c r="C887" t="s">
        <v>1389</v>
      </c>
      <c r="D887" s="15">
        <v>1900</v>
      </c>
      <c r="E887" s="121">
        <v>1</v>
      </c>
      <c r="F887" t="s">
        <v>1034</v>
      </c>
      <c r="G887" s="121" t="s">
        <v>1387</v>
      </c>
      <c r="H887" t="s">
        <v>385</v>
      </c>
      <c r="I887" t="s">
        <v>491</v>
      </c>
      <c r="J887" t="s">
        <v>436</v>
      </c>
      <c r="K887" t="s">
        <v>799</v>
      </c>
      <c r="L887" s="756">
        <v>2.6</v>
      </c>
      <c r="M887" t="s">
        <v>189</v>
      </c>
      <c r="N887" s="679">
        <f t="shared" ca="1" si="60"/>
        <v>0</v>
      </c>
      <c r="O887" s="679">
        <f t="shared" ca="1" si="60"/>
        <v>0</v>
      </c>
      <c r="P887" s="679">
        <f t="shared" ca="1" si="60"/>
        <v>0</v>
      </c>
      <c r="Q887" s="679">
        <f t="shared" ca="1" si="60"/>
        <v>0</v>
      </c>
      <c r="R887" s="679">
        <f t="shared" ca="1" si="60"/>
        <v>113959.01200184872</v>
      </c>
      <c r="S887" t="str">
        <f t="shared" si="57"/>
        <v>ASR_COMP</v>
      </c>
      <c r="T887" s="957">
        <f t="shared" si="58"/>
        <v>44682</v>
      </c>
      <c r="U887" t="str">
        <f t="shared" si="59"/>
        <v>Unaudited</v>
      </c>
    </row>
    <row r="888" spans="1:21" x14ac:dyDescent="0.25">
      <c r="A888" t="s">
        <v>440</v>
      </c>
      <c r="B888" t="s">
        <v>1388</v>
      </c>
      <c r="C888" t="s">
        <v>1389</v>
      </c>
      <c r="D888" s="15">
        <v>1900</v>
      </c>
      <c r="E888" s="121">
        <v>1</v>
      </c>
      <c r="F888" t="s">
        <v>1034</v>
      </c>
      <c r="G888" s="121" t="s">
        <v>1387</v>
      </c>
      <c r="H888" t="s">
        <v>385</v>
      </c>
      <c r="I888" t="s">
        <v>491</v>
      </c>
      <c r="J888" t="s">
        <v>436</v>
      </c>
      <c r="K888" t="s">
        <v>799</v>
      </c>
      <c r="L888" s="756">
        <v>2.7</v>
      </c>
      <c r="M888" t="s">
        <v>800</v>
      </c>
      <c r="N888" s="679">
        <f t="shared" ca="1" si="60"/>
        <v>0</v>
      </c>
      <c r="O888" s="679">
        <f t="shared" ca="1" si="60"/>
        <v>0</v>
      </c>
      <c r="P888" s="679">
        <f t="shared" ca="1" si="60"/>
        <v>0</v>
      </c>
      <c r="Q888" s="679">
        <f t="shared" ca="1" si="60"/>
        <v>0</v>
      </c>
      <c r="R888" s="679">
        <f t="shared" ca="1" si="60"/>
        <v>-1213622.0493818368</v>
      </c>
      <c r="S888" t="str">
        <f t="shared" si="57"/>
        <v>ASR_COMP</v>
      </c>
      <c r="T888" s="957">
        <f t="shared" si="58"/>
        <v>44682</v>
      </c>
      <c r="U888" t="str">
        <f t="shared" si="59"/>
        <v>Unaudited</v>
      </c>
    </row>
    <row r="889" spans="1:21" x14ac:dyDescent="0.25">
      <c r="A889" t="s">
        <v>440</v>
      </c>
      <c r="B889" t="s">
        <v>1388</v>
      </c>
      <c r="C889" t="s">
        <v>1389</v>
      </c>
      <c r="D889" s="15">
        <v>1900</v>
      </c>
      <c r="E889" s="121">
        <v>1</v>
      </c>
      <c r="F889" t="s">
        <v>1034</v>
      </c>
      <c r="G889" s="121" t="s">
        <v>1387</v>
      </c>
      <c r="H889" t="s">
        <v>385</v>
      </c>
      <c r="I889" t="s">
        <v>491</v>
      </c>
      <c r="J889" t="s">
        <v>436</v>
      </c>
      <c r="K889" t="s">
        <v>799</v>
      </c>
      <c r="L889" s="756">
        <v>2.8</v>
      </c>
      <c r="M889" t="s">
        <v>801</v>
      </c>
      <c r="N889" s="679">
        <f t="shared" ca="1" si="60"/>
        <v>0</v>
      </c>
      <c r="O889" s="679">
        <f t="shared" ca="1" si="60"/>
        <v>0</v>
      </c>
      <c r="P889" s="679">
        <f t="shared" ca="1" si="60"/>
        <v>0</v>
      </c>
      <c r="Q889" s="679">
        <f t="shared" ca="1" si="60"/>
        <v>0</v>
      </c>
      <c r="R889" s="679">
        <f t="shared" ca="1" si="60"/>
        <v>0</v>
      </c>
      <c r="S889" t="str">
        <f t="shared" si="57"/>
        <v>ASR_COMP</v>
      </c>
      <c r="T889" s="957">
        <f t="shared" si="58"/>
        <v>44682</v>
      </c>
      <c r="U889" t="str">
        <f t="shared" si="59"/>
        <v>Unaudited</v>
      </c>
    </row>
    <row r="890" spans="1:21" x14ac:dyDescent="0.25">
      <c r="A890" t="s">
        <v>440</v>
      </c>
      <c r="B890" t="s">
        <v>1388</v>
      </c>
      <c r="C890" t="s">
        <v>1389</v>
      </c>
      <c r="D890" s="15">
        <v>1900</v>
      </c>
      <c r="E890" s="121">
        <v>1</v>
      </c>
      <c r="F890" t="s">
        <v>1034</v>
      </c>
      <c r="G890" s="121" t="s">
        <v>1387</v>
      </c>
      <c r="H890" t="s">
        <v>385</v>
      </c>
      <c r="I890" t="s">
        <v>491</v>
      </c>
      <c r="J890" t="s">
        <v>436</v>
      </c>
      <c r="K890" t="s">
        <v>799</v>
      </c>
      <c r="L890" s="756">
        <v>2.9</v>
      </c>
      <c r="M890" t="s">
        <v>782</v>
      </c>
      <c r="N890" s="679">
        <f t="shared" ca="1" si="60"/>
        <v>0</v>
      </c>
      <c r="O890" s="679">
        <f t="shared" ca="1" si="60"/>
        <v>0</v>
      </c>
      <c r="P890" s="679">
        <f t="shared" ca="1" si="60"/>
        <v>0</v>
      </c>
      <c r="Q890" s="679">
        <f t="shared" ca="1" si="60"/>
        <v>0</v>
      </c>
      <c r="R890" s="679">
        <f t="shared" ca="1" si="60"/>
        <v>0</v>
      </c>
      <c r="S890" t="str">
        <f t="shared" si="57"/>
        <v>ASR_COMP</v>
      </c>
      <c r="T890" s="957">
        <f t="shared" si="58"/>
        <v>44682</v>
      </c>
      <c r="U890" t="str">
        <f t="shared" si="59"/>
        <v>Unaudited</v>
      </c>
    </row>
    <row r="891" spans="1:21" x14ac:dyDescent="0.25">
      <c r="A891" t="s">
        <v>440</v>
      </c>
      <c r="B891" t="s">
        <v>1388</v>
      </c>
      <c r="C891" t="s">
        <v>1389</v>
      </c>
      <c r="D891" s="15">
        <v>1900</v>
      </c>
      <c r="E891" s="121">
        <v>1</v>
      </c>
      <c r="F891" t="s">
        <v>1034</v>
      </c>
      <c r="G891" s="121" t="s">
        <v>1387</v>
      </c>
      <c r="H891" t="s">
        <v>385</v>
      </c>
      <c r="I891" t="s">
        <v>491</v>
      </c>
      <c r="J891" t="s">
        <v>436</v>
      </c>
      <c r="K891" t="s">
        <v>226</v>
      </c>
      <c r="L891" s="756">
        <v>2.11</v>
      </c>
      <c r="M891" t="s">
        <v>231</v>
      </c>
      <c r="N891" s="679">
        <f t="shared" ca="1" si="60"/>
        <v>0</v>
      </c>
      <c r="O891" s="679">
        <f t="shared" ca="1" si="60"/>
        <v>0</v>
      </c>
      <c r="P891" s="679">
        <f t="shared" ca="1" si="60"/>
        <v>0</v>
      </c>
      <c r="Q891" s="679">
        <f t="shared" ca="1" si="60"/>
        <v>0</v>
      </c>
      <c r="R891" s="679">
        <f t="shared" ca="1" si="60"/>
        <v>-98389.365807018039</v>
      </c>
      <c r="S891" t="str">
        <f t="shared" si="57"/>
        <v>ASR_COMP</v>
      </c>
      <c r="T891" s="957">
        <f t="shared" si="58"/>
        <v>44682</v>
      </c>
      <c r="U891" t="str">
        <f t="shared" si="59"/>
        <v>Unaudited</v>
      </c>
    </row>
    <row r="892" spans="1:21" x14ac:dyDescent="0.25">
      <c r="A892" t="s">
        <v>440</v>
      </c>
      <c r="B892" t="s">
        <v>1388</v>
      </c>
      <c r="C892" t="s">
        <v>1389</v>
      </c>
      <c r="D892" s="15">
        <v>1900</v>
      </c>
      <c r="E892" s="121">
        <v>1</v>
      </c>
      <c r="F892" t="s">
        <v>1034</v>
      </c>
      <c r="G892" s="121" t="s">
        <v>1387</v>
      </c>
      <c r="H892" t="s">
        <v>385</v>
      </c>
      <c r="I892" t="s">
        <v>491</v>
      </c>
      <c r="J892" t="s">
        <v>436</v>
      </c>
      <c r="K892" t="s">
        <v>226</v>
      </c>
      <c r="L892" s="756">
        <v>2.12</v>
      </c>
      <c r="M892" t="s">
        <v>557</v>
      </c>
      <c r="N892" s="679">
        <f t="shared" ca="1" si="60"/>
        <v>0</v>
      </c>
      <c r="O892" s="679">
        <f t="shared" ca="1" si="60"/>
        <v>0</v>
      </c>
      <c r="P892" s="679">
        <f t="shared" ca="1" si="60"/>
        <v>0</v>
      </c>
      <c r="Q892" s="679">
        <f t="shared" ca="1" si="60"/>
        <v>0</v>
      </c>
      <c r="R892" s="679">
        <f t="shared" ca="1" si="60"/>
        <v>32039.816283824537</v>
      </c>
      <c r="S892" t="str">
        <f t="shared" si="57"/>
        <v>ASR_COMP</v>
      </c>
      <c r="T892" s="957">
        <f t="shared" si="58"/>
        <v>44682</v>
      </c>
      <c r="U892" t="str">
        <f t="shared" si="59"/>
        <v>Unaudited</v>
      </c>
    </row>
    <row r="893" spans="1:21" x14ac:dyDescent="0.25">
      <c r="A893" t="s">
        <v>440</v>
      </c>
      <c r="B893" t="s">
        <v>1388</v>
      </c>
      <c r="C893" t="s">
        <v>1389</v>
      </c>
      <c r="D893" s="15">
        <v>1900</v>
      </c>
      <c r="E893" s="121">
        <v>1</v>
      </c>
      <c r="F893" t="s">
        <v>1034</v>
      </c>
      <c r="G893" s="121" t="s">
        <v>1387</v>
      </c>
      <c r="H893" t="s">
        <v>385</v>
      </c>
      <c r="I893" t="s">
        <v>491</v>
      </c>
      <c r="J893" t="s">
        <v>436</v>
      </c>
      <c r="K893" t="s">
        <v>226</v>
      </c>
      <c r="L893" s="756">
        <v>2.13</v>
      </c>
      <c r="M893" t="s">
        <v>232</v>
      </c>
      <c r="N893" s="679">
        <f t="shared" ca="1" si="60"/>
        <v>0</v>
      </c>
      <c r="O893" s="679">
        <f t="shared" ca="1" si="60"/>
        <v>0</v>
      </c>
      <c r="P893" s="679">
        <f t="shared" ca="1" si="60"/>
        <v>0</v>
      </c>
      <c r="Q893" s="679">
        <f t="shared" ca="1" si="60"/>
        <v>0</v>
      </c>
      <c r="R893" s="679">
        <f t="shared" ca="1" si="60"/>
        <v>52616.372253668014</v>
      </c>
      <c r="S893" t="str">
        <f t="shared" si="57"/>
        <v>ASR_COMP</v>
      </c>
      <c r="T893" s="957">
        <f t="shared" si="58"/>
        <v>44682</v>
      </c>
      <c r="U893" t="str">
        <f t="shared" si="59"/>
        <v>Unaudited</v>
      </c>
    </row>
    <row r="894" spans="1:21" x14ac:dyDescent="0.25">
      <c r="A894" t="s">
        <v>440</v>
      </c>
      <c r="B894" t="s">
        <v>1388</v>
      </c>
      <c r="C894" t="s">
        <v>1389</v>
      </c>
      <c r="D894" s="15">
        <v>1900</v>
      </c>
      <c r="E894" s="121">
        <v>1</v>
      </c>
      <c r="F894" t="s">
        <v>1034</v>
      </c>
      <c r="G894" s="121" t="s">
        <v>1387</v>
      </c>
      <c r="H894" t="s">
        <v>385</v>
      </c>
      <c r="I894" t="s">
        <v>491</v>
      </c>
      <c r="J894" t="s">
        <v>436</v>
      </c>
      <c r="K894" t="s">
        <v>226</v>
      </c>
      <c r="L894" s="756">
        <v>2.14</v>
      </c>
      <c r="M894" t="s">
        <v>561</v>
      </c>
      <c r="N894" s="679">
        <f t="shared" ca="1" si="60"/>
        <v>0</v>
      </c>
      <c r="O894" s="679">
        <f t="shared" ca="1" si="60"/>
        <v>0</v>
      </c>
      <c r="P894" s="679">
        <f t="shared" ca="1" si="60"/>
        <v>0</v>
      </c>
      <c r="Q894" s="679">
        <f t="shared" ca="1" si="60"/>
        <v>0</v>
      </c>
      <c r="R894" s="679">
        <f t="shared" ca="1" si="60"/>
        <v>319.8851168849078</v>
      </c>
      <c r="S894" t="str">
        <f t="shared" si="57"/>
        <v>ASR_COMP</v>
      </c>
      <c r="T894" s="957">
        <f t="shared" si="58"/>
        <v>44682</v>
      </c>
      <c r="U894" t="str">
        <f t="shared" si="59"/>
        <v>Unaudited</v>
      </c>
    </row>
    <row r="895" spans="1:21" x14ac:dyDescent="0.25">
      <c r="A895" t="s">
        <v>440</v>
      </c>
      <c r="B895" t="s">
        <v>1388</v>
      </c>
      <c r="C895" t="s">
        <v>1389</v>
      </c>
      <c r="D895" s="15">
        <v>1900</v>
      </c>
      <c r="E895" s="121">
        <v>1</v>
      </c>
      <c r="F895" t="s">
        <v>1034</v>
      </c>
      <c r="G895" s="121" t="s">
        <v>1387</v>
      </c>
      <c r="H895" t="s">
        <v>385</v>
      </c>
      <c r="I895" t="s">
        <v>491</v>
      </c>
      <c r="J895" t="s">
        <v>436</v>
      </c>
      <c r="K895" t="s">
        <v>226</v>
      </c>
      <c r="L895" s="756">
        <v>2.15</v>
      </c>
      <c r="M895" t="s">
        <v>20</v>
      </c>
      <c r="N895" s="679">
        <f t="shared" ca="1" si="60"/>
        <v>0</v>
      </c>
      <c r="O895" s="679">
        <f t="shared" ca="1" si="60"/>
        <v>0</v>
      </c>
      <c r="P895" s="679">
        <f t="shared" ca="1" si="60"/>
        <v>0</v>
      </c>
      <c r="Q895" s="679">
        <f t="shared" ca="1" si="60"/>
        <v>0</v>
      </c>
      <c r="R895" s="679">
        <f t="shared" ca="1" si="60"/>
        <v>9758.6470983228428</v>
      </c>
      <c r="S895" t="str">
        <f t="shared" si="57"/>
        <v>ASR_COMP</v>
      </c>
      <c r="T895" s="957">
        <f t="shared" si="58"/>
        <v>44682</v>
      </c>
      <c r="U895" t="str">
        <f t="shared" si="59"/>
        <v>Unaudited</v>
      </c>
    </row>
    <row r="896" spans="1:21" x14ac:dyDescent="0.25">
      <c r="A896" t="s">
        <v>440</v>
      </c>
      <c r="B896" t="s">
        <v>1388</v>
      </c>
      <c r="C896" t="s">
        <v>1389</v>
      </c>
      <c r="D896" s="15">
        <v>1900</v>
      </c>
      <c r="E896" s="121">
        <v>1</v>
      </c>
      <c r="F896" t="s">
        <v>1034</v>
      </c>
      <c r="G896" s="121" t="s">
        <v>1387</v>
      </c>
      <c r="H896" t="s">
        <v>385</v>
      </c>
      <c r="I896" t="s">
        <v>491</v>
      </c>
      <c r="J896" t="s">
        <v>436</v>
      </c>
      <c r="K896" t="s">
        <v>226</v>
      </c>
      <c r="L896" s="756">
        <v>2.16</v>
      </c>
      <c r="M896" t="s">
        <v>802</v>
      </c>
      <c r="N896" s="679">
        <f t="shared" ca="1" si="60"/>
        <v>0</v>
      </c>
      <c r="O896" s="679">
        <f t="shared" ca="1" si="60"/>
        <v>0</v>
      </c>
      <c r="P896" s="679">
        <f t="shared" ca="1" si="60"/>
        <v>0</v>
      </c>
      <c r="Q896" s="679">
        <f t="shared" ca="1" si="60"/>
        <v>0</v>
      </c>
      <c r="R896" s="679">
        <f t="shared" ca="1" si="60"/>
        <v>0</v>
      </c>
      <c r="S896" t="str">
        <f t="shared" si="57"/>
        <v>ASR_COMP</v>
      </c>
      <c r="T896" s="957">
        <f t="shared" si="58"/>
        <v>44682</v>
      </c>
      <c r="U896" t="str">
        <f t="shared" si="59"/>
        <v>Unaudited</v>
      </c>
    </row>
    <row r="897" spans="1:21" x14ac:dyDescent="0.25">
      <c r="A897" t="s">
        <v>440</v>
      </c>
      <c r="B897" t="s">
        <v>1388</v>
      </c>
      <c r="C897" t="s">
        <v>1389</v>
      </c>
      <c r="D897" s="15">
        <v>1900</v>
      </c>
      <c r="E897" s="121">
        <v>1</v>
      </c>
      <c r="F897" t="s">
        <v>1034</v>
      </c>
      <c r="G897" s="121" t="s">
        <v>1387</v>
      </c>
      <c r="H897" t="s">
        <v>385</v>
      </c>
      <c r="I897" t="s">
        <v>491</v>
      </c>
      <c r="J897" t="s">
        <v>436</v>
      </c>
      <c r="K897" t="s">
        <v>226</v>
      </c>
      <c r="L897" s="756">
        <v>2.17</v>
      </c>
      <c r="M897" t="s">
        <v>1055</v>
      </c>
      <c r="N897" s="679">
        <f t="shared" ca="1" si="60"/>
        <v>0</v>
      </c>
      <c r="O897" s="679">
        <f t="shared" ca="1" si="60"/>
        <v>0</v>
      </c>
      <c r="P897" s="679">
        <f t="shared" ca="1" si="60"/>
        <v>0</v>
      </c>
      <c r="Q897" s="679">
        <f t="shared" ca="1" si="60"/>
        <v>0</v>
      </c>
      <c r="R897" s="679">
        <f t="shared" ca="1" si="60"/>
        <v>0</v>
      </c>
      <c r="S897" t="str">
        <f t="shared" si="57"/>
        <v>ASR_COMP</v>
      </c>
      <c r="T897" s="957">
        <f t="shared" si="58"/>
        <v>44682</v>
      </c>
      <c r="U897" t="str">
        <f t="shared" si="59"/>
        <v>Unaudited</v>
      </c>
    </row>
    <row r="898" spans="1:21" x14ac:dyDescent="0.25">
      <c r="A898" t="s">
        <v>440</v>
      </c>
      <c r="B898" t="s">
        <v>1388</v>
      </c>
      <c r="C898" t="s">
        <v>1389</v>
      </c>
      <c r="D898" s="15">
        <v>1900</v>
      </c>
      <c r="E898" s="121">
        <v>1</v>
      </c>
      <c r="F898" t="s">
        <v>1034</v>
      </c>
      <c r="G898" s="121" t="s">
        <v>1387</v>
      </c>
      <c r="H898" t="s">
        <v>385</v>
      </c>
      <c r="I898" t="s">
        <v>491</v>
      </c>
      <c r="J898" t="s">
        <v>436</v>
      </c>
      <c r="K898" t="s">
        <v>226</v>
      </c>
      <c r="L898" s="756">
        <v>2.1800000000000002</v>
      </c>
      <c r="M898" t="s">
        <v>653</v>
      </c>
      <c r="N898" s="679">
        <f t="shared" ca="1" si="60"/>
        <v>0</v>
      </c>
      <c r="O898" s="679">
        <f t="shared" ca="1" si="60"/>
        <v>0</v>
      </c>
      <c r="P898" s="679">
        <f t="shared" ca="1" si="60"/>
        <v>0</v>
      </c>
      <c r="Q898" s="679">
        <f t="shared" ca="1" si="60"/>
        <v>0</v>
      </c>
      <c r="R898" s="679">
        <f t="shared" ca="1" si="60"/>
        <v>36104.993710764786</v>
      </c>
      <c r="S898" t="str">
        <f t="shared" ref="S898:S961" si="61">file_name</f>
        <v>ASR_COMP</v>
      </c>
      <c r="T898" s="957">
        <f t="shared" ref="T898:T961" si="62">file_date</f>
        <v>44682</v>
      </c>
      <c r="U898" t="str">
        <f t="shared" ref="U898:U961" si="63">status</f>
        <v>Unaudited</v>
      </c>
    </row>
    <row r="899" spans="1:21" x14ac:dyDescent="0.25">
      <c r="A899" t="s">
        <v>440</v>
      </c>
      <c r="B899" t="s">
        <v>1388</v>
      </c>
      <c r="C899" t="s">
        <v>1389</v>
      </c>
      <c r="D899" s="15">
        <v>1900</v>
      </c>
      <c r="E899" s="121">
        <v>1</v>
      </c>
      <c r="F899" t="s">
        <v>1034</v>
      </c>
      <c r="G899" s="121" t="s">
        <v>1387</v>
      </c>
      <c r="H899" t="s">
        <v>385</v>
      </c>
      <c r="I899" t="s">
        <v>491</v>
      </c>
      <c r="J899" t="s">
        <v>436</v>
      </c>
      <c r="K899" t="s">
        <v>226</v>
      </c>
      <c r="L899" s="756">
        <v>2.19</v>
      </c>
      <c r="M899" t="s">
        <v>221</v>
      </c>
      <c r="N899" s="679">
        <f t="shared" ca="1" si="60"/>
        <v>0</v>
      </c>
      <c r="O899" s="679">
        <f t="shared" ca="1" si="60"/>
        <v>0</v>
      </c>
      <c r="P899" s="679">
        <f t="shared" ca="1" si="60"/>
        <v>0</v>
      </c>
      <c r="Q899" s="679">
        <f t="shared" ca="1" si="60"/>
        <v>0</v>
      </c>
      <c r="R899" s="679">
        <f t="shared" ca="1" si="60"/>
        <v>0</v>
      </c>
      <c r="S899" t="str">
        <f t="shared" si="61"/>
        <v>ASR_COMP</v>
      </c>
      <c r="T899" s="957">
        <f t="shared" si="62"/>
        <v>44682</v>
      </c>
      <c r="U899" t="str">
        <f t="shared" si="63"/>
        <v>Unaudited</v>
      </c>
    </row>
    <row r="900" spans="1:21" x14ac:dyDescent="0.25">
      <c r="A900" t="s">
        <v>440</v>
      </c>
      <c r="B900" t="s">
        <v>1388</v>
      </c>
      <c r="C900" t="s">
        <v>1389</v>
      </c>
      <c r="D900" s="15">
        <v>1900</v>
      </c>
      <c r="E900" s="121">
        <v>1</v>
      </c>
      <c r="F900" t="s">
        <v>1034</v>
      </c>
      <c r="G900" s="121" t="s">
        <v>1387</v>
      </c>
      <c r="H900" t="s">
        <v>385</v>
      </c>
      <c r="I900" t="s">
        <v>491</v>
      </c>
      <c r="J900" t="s">
        <v>436</v>
      </c>
      <c r="K900" t="s">
        <v>226</v>
      </c>
      <c r="L900" s="756" t="s">
        <v>707</v>
      </c>
      <c r="M900" t="s">
        <v>233</v>
      </c>
      <c r="N900" s="679">
        <f t="shared" ca="1" si="60"/>
        <v>0</v>
      </c>
      <c r="O900" s="679">
        <f t="shared" ca="1" si="60"/>
        <v>0</v>
      </c>
      <c r="P900" s="679">
        <f t="shared" ca="1" si="60"/>
        <v>0</v>
      </c>
      <c r="Q900" s="679">
        <f t="shared" ca="1" si="60"/>
        <v>0</v>
      </c>
      <c r="R900" s="679">
        <f t="shared" ca="1" si="60"/>
        <v>-207604.5275894737</v>
      </c>
      <c r="S900" t="str">
        <f t="shared" si="61"/>
        <v>ASR_COMP</v>
      </c>
      <c r="T900" s="957">
        <f t="shared" si="62"/>
        <v>44682</v>
      </c>
      <c r="U900" t="str">
        <f t="shared" si="63"/>
        <v>Unaudited</v>
      </c>
    </row>
    <row r="901" spans="1:21" x14ac:dyDescent="0.25">
      <c r="A901" t="s">
        <v>440</v>
      </c>
      <c r="B901" t="s">
        <v>1388</v>
      </c>
      <c r="C901" t="s">
        <v>1389</v>
      </c>
      <c r="D901" s="15">
        <v>1900</v>
      </c>
      <c r="E901" s="121">
        <v>1</v>
      </c>
      <c r="F901" t="s">
        <v>1034</v>
      </c>
      <c r="G901" s="121" t="s">
        <v>1387</v>
      </c>
      <c r="H901" t="s">
        <v>385</v>
      </c>
      <c r="I901" t="s">
        <v>491</v>
      </c>
      <c r="J901" t="s">
        <v>436</v>
      </c>
      <c r="K901" t="s">
        <v>226</v>
      </c>
      <c r="L901" s="756">
        <v>2.21</v>
      </c>
      <c r="M901" t="s">
        <v>469</v>
      </c>
      <c r="N901" s="679">
        <f t="shared" ca="1" si="60"/>
        <v>0</v>
      </c>
      <c r="O901" s="679">
        <f t="shared" ca="1" si="60"/>
        <v>0</v>
      </c>
      <c r="P901" s="679">
        <f t="shared" ca="1" si="60"/>
        <v>0</v>
      </c>
      <c r="Q901" s="679">
        <f t="shared" ca="1" si="60"/>
        <v>0</v>
      </c>
      <c r="R901" s="679">
        <f t="shared" ca="1" si="60"/>
        <v>0</v>
      </c>
      <c r="S901" t="str">
        <f t="shared" si="61"/>
        <v>ASR_COMP</v>
      </c>
      <c r="T901" s="957">
        <f t="shared" si="62"/>
        <v>44682</v>
      </c>
      <c r="U901" t="str">
        <f t="shared" si="63"/>
        <v>Unaudited</v>
      </c>
    </row>
    <row r="902" spans="1:21" x14ac:dyDescent="0.25">
      <c r="A902" t="s">
        <v>440</v>
      </c>
      <c r="B902" t="s">
        <v>1388</v>
      </c>
      <c r="C902" t="s">
        <v>1389</v>
      </c>
      <c r="D902" s="15">
        <v>1900</v>
      </c>
      <c r="E902" s="121">
        <v>1</v>
      </c>
      <c r="F902" t="s">
        <v>1034</v>
      </c>
      <c r="G902" s="121" t="s">
        <v>1387</v>
      </c>
      <c r="H902" t="s">
        <v>385</v>
      </c>
      <c r="I902" t="s">
        <v>491</v>
      </c>
      <c r="J902" t="s">
        <v>436</v>
      </c>
      <c r="K902" t="s">
        <v>6</v>
      </c>
      <c r="L902" s="756" t="s">
        <v>70</v>
      </c>
      <c r="M902" t="s">
        <v>191</v>
      </c>
      <c r="N902" s="679">
        <f t="shared" ca="1" si="60"/>
        <v>0</v>
      </c>
      <c r="O902" s="679">
        <f t="shared" ca="1" si="60"/>
        <v>0</v>
      </c>
      <c r="P902" s="679">
        <f t="shared" ca="1" si="60"/>
        <v>0</v>
      </c>
      <c r="Q902" s="679">
        <f t="shared" ca="1" si="60"/>
        <v>0</v>
      </c>
      <c r="R902" s="679">
        <f t="shared" ca="1" si="60"/>
        <v>0</v>
      </c>
      <c r="S902" t="str">
        <f t="shared" si="61"/>
        <v>ASR_COMP</v>
      </c>
      <c r="T902" s="957">
        <f t="shared" si="62"/>
        <v>44682</v>
      </c>
      <c r="U902" t="str">
        <f t="shared" si="63"/>
        <v>Unaudited</v>
      </c>
    </row>
    <row r="903" spans="1:21" x14ac:dyDescent="0.25">
      <c r="A903" t="s">
        <v>440</v>
      </c>
      <c r="B903" t="s">
        <v>1388</v>
      </c>
      <c r="C903" t="s">
        <v>1389</v>
      </c>
      <c r="D903" s="15">
        <v>1900</v>
      </c>
      <c r="E903" s="121">
        <v>1</v>
      </c>
      <c r="F903" t="s">
        <v>1034</v>
      </c>
      <c r="G903" s="121" t="s">
        <v>1387</v>
      </c>
      <c r="H903" t="s">
        <v>385</v>
      </c>
      <c r="I903" t="s">
        <v>491</v>
      </c>
      <c r="J903" t="s">
        <v>436</v>
      </c>
      <c r="K903" t="s">
        <v>6</v>
      </c>
      <c r="L903" s="756" t="s">
        <v>71</v>
      </c>
      <c r="M903" t="s">
        <v>234</v>
      </c>
      <c r="N903" s="679">
        <f t="shared" ca="1" si="60"/>
        <v>0</v>
      </c>
      <c r="O903" s="679">
        <f t="shared" ca="1" si="60"/>
        <v>0</v>
      </c>
      <c r="P903" s="679">
        <f t="shared" ca="1" si="60"/>
        <v>0</v>
      </c>
      <c r="Q903" s="679">
        <f t="shared" ca="1" si="60"/>
        <v>0</v>
      </c>
      <c r="R903" s="679">
        <f t="shared" ca="1" si="60"/>
        <v>0</v>
      </c>
      <c r="S903" t="str">
        <f t="shared" si="61"/>
        <v>ASR_COMP</v>
      </c>
      <c r="T903" s="957">
        <f t="shared" si="62"/>
        <v>44682</v>
      </c>
      <c r="U903" t="str">
        <f t="shared" si="63"/>
        <v>Unaudited</v>
      </c>
    </row>
    <row r="904" spans="1:21" x14ac:dyDescent="0.25">
      <c r="A904" t="s">
        <v>440</v>
      </c>
      <c r="B904" t="s">
        <v>1388</v>
      </c>
      <c r="C904" t="s">
        <v>1389</v>
      </c>
      <c r="D904" s="15">
        <v>1900</v>
      </c>
      <c r="E904" s="121">
        <v>1</v>
      </c>
      <c r="F904" t="s">
        <v>1034</v>
      </c>
      <c r="G904" s="121" t="s">
        <v>1387</v>
      </c>
      <c r="H904" t="s">
        <v>385</v>
      </c>
      <c r="I904" t="s">
        <v>491</v>
      </c>
      <c r="J904" t="s">
        <v>436</v>
      </c>
      <c r="K904" t="s">
        <v>6</v>
      </c>
      <c r="L904" s="756" t="s">
        <v>72</v>
      </c>
      <c r="M904" t="s">
        <v>167</v>
      </c>
      <c r="N904" s="679">
        <f t="shared" ca="1" si="60"/>
        <v>0</v>
      </c>
      <c r="O904" s="679">
        <f t="shared" ca="1" si="60"/>
        <v>0</v>
      </c>
      <c r="P904" s="679">
        <f t="shared" ca="1" si="60"/>
        <v>0</v>
      </c>
      <c r="Q904" s="679">
        <f t="shared" ca="1" si="60"/>
        <v>0</v>
      </c>
      <c r="R904" s="679">
        <f t="shared" ca="1" si="60"/>
        <v>0</v>
      </c>
      <c r="S904" t="str">
        <f t="shared" si="61"/>
        <v>ASR_COMP</v>
      </c>
      <c r="T904" s="957">
        <f t="shared" si="62"/>
        <v>44682</v>
      </c>
      <c r="U904" t="str">
        <f t="shared" si="63"/>
        <v>Unaudited</v>
      </c>
    </row>
    <row r="905" spans="1:21" x14ac:dyDescent="0.25">
      <c r="A905" t="s">
        <v>440</v>
      </c>
      <c r="B905" t="s">
        <v>1388</v>
      </c>
      <c r="C905" t="s">
        <v>1389</v>
      </c>
      <c r="D905" s="15">
        <v>1900</v>
      </c>
      <c r="E905" s="121">
        <v>1</v>
      </c>
      <c r="F905" t="s">
        <v>1034</v>
      </c>
      <c r="G905" s="121" t="s">
        <v>1387</v>
      </c>
      <c r="H905" t="s">
        <v>385</v>
      </c>
      <c r="I905" t="s">
        <v>491</v>
      </c>
      <c r="J905" t="s">
        <v>436</v>
      </c>
      <c r="K905" t="s">
        <v>6</v>
      </c>
      <c r="L905" s="756">
        <v>3.4</v>
      </c>
      <c r="M905" t="s">
        <v>464</v>
      </c>
      <c r="N905" s="679">
        <f t="shared" ca="1" si="60"/>
        <v>0</v>
      </c>
      <c r="O905" s="679">
        <f t="shared" ca="1" si="60"/>
        <v>0</v>
      </c>
      <c r="P905" s="679">
        <f t="shared" ca="1" si="60"/>
        <v>0</v>
      </c>
      <c r="Q905" s="679">
        <f t="shared" ca="1" si="60"/>
        <v>0</v>
      </c>
      <c r="R905" s="679">
        <f t="shared" ca="1" si="60"/>
        <v>464.02647395415227</v>
      </c>
      <c r="S905" t="str">
        <f t="shared" si="61"/>
        <v>ASR_COMP</v>
      </c>
      <c r="T905" s="957">
        <f t="shared" si="62"/>
        <v>44682</v>
      </c>
      <c r="U905" t="str">
        <f t="shared" si="63"/>
        <v>Unaudited</v>
      </c>
    </row>
    <row r="906" spans="1:21" x14ac:dyDescent="0.25">
      <c r="A906" t="s">
        <v>440</v>
      </c>
      <c r="B906" t="s">
        <v>1388</v>
      </c>
      <c r="C906" t="s">
        <v>1389</v>
      </c>
      <c r="D906" s="15">
        <v>1900</v>
      </c>
      <c r="E906" s="121">
        <v>1</v>
      </c>
      <c r="F906" t="s">
        <v>1034</v>
      </c>
      <c r="G906" s="121" t="s">
        <v>1387</v>
      </c>
      <c r="H906" t="s">
        <v>385</v>
      </c>
      <c r="I906" t="s">
        <v>491</v>
      </c>
      <c r="J906" t="s">
        <v>436</v>
      </c>
      <c r="K906" t="s">
        <v>437</v>
      </c>
      <c r="L906" s="756">
        <v>4.5</v>
      </c>
      <c r="M906" t="s">
        <v>32</v>
      </c>
      <c r="N906" s="679">
        <f t="shared" ca="1" si="60"/>
        <v>0</v>
      </c>
      <c r="O906" s="679">
        <f t="shared" ca="1" si="60"/>
        <v>0</v>
      </c>
      <c r="P906" s="679">
        <f t="shared" ca="1" si="60"/>
        <v>0</v>
      </c>
      <c r="Q906" s="679">
        <f t="shared" ca="1" si="60"/>
        <v>0</v>
      </c>
      <c r="R906" s="679">
        <f t="shared" ca="1" si="60"/>
        <v>0</v>
      </c>
      <c r="S906" t="str">
        <f t="shared" si="61"/>
        <v>ASR_COMP</v>
      </c>
      <c r="T906" s="957">
        <f t="shared" si="62"/>
        <v>44682</v>
      </c>
      <c r="U906" t="str">
        <f t="shared" si="63"/>
        <v>Unaudited</v>
      </c>
    </row>
    <row r="907" spans="1:21" x14ac:dyDescent="0.25">
      <c r="A907" t="s">
        <v>440</v>
      </c>
      <c r="B907" t="s">
        <v>1388</v>
      </c>
      <c r="C907" t="s">
        <v>1389</v>
      </c>
      <c r="D907" s="15">
        <v>1900</v>
      </c>
      <c r="E907" s="121">
        <v>1</v>
      </c>
      <c r="F907" t="s">
        <v>1034</v>
      </c>
      <c r="G907" s="121" t="s">
        <v>1387</v>
      </c>
      <c r="H907" t="s">
        <v>385</v>
      </c>
      <c r="I907" t="s">
        <v>491</v>
      </c>
      <c r="J907" t="s">
        <v>436</v>
      </c>
      <c r="K907" t="s">
        <v>437</v>
      </c>
      <c r="L907" s="756" t="s">
        <v>947</v>
      </c>
      <c r="M907" t="s">
        <v>938</v>
      </c>
      <c r="N907" s="679">
        <f t="shared" ca="1" si="60"/>
        <v>0</v>
      </c>
      <c r="O907" s="679">
        <f t="shared" ca="1" si="60"/>
        <v>0</v>
      </c>
      <c r="P907" s="679">
        <f t="shared" ca="1" si="60"/>
        <v>0</v>
      </c>
      <c r="Q907" s="679">
        <f t="shared" ca="1" si="60"/>
        <v>0</v>
      </c>
      <c r="R907" s="679">
        <f t="shared" ca="1" si="60"/>
        <v>0</v>
      </c>
      <c r="S907" t="str">
        <f t="shared" si="61"/>
        <v>ASR_COMP</v>
      </c>
      <c r="T907" s="957">
        <f t="shared" si="62"/>
        <v>44682</v>
      </c>
      <c r="U907" t="str">
        <f t="shared" si="63"/>
        <v>Unaudited</v>
      </c>
    </row>
    <row r="908" spans="1:21" x14ac:dyDescent="0.25">
      <c r="A908" t="s">
        <v>440</v>
      </c>
      <c r="B908" t="s">
        <v>1388</v>
      </c>
      <c r="C908" t="s">
        <v>1389</v>
      </c>
      <c r="D908" s="15">
        <v>1900</v>
      </c>
      <c r="E908" s="121">
        <v>1</v>
      </c>
      <c r="F908" t="s">
        <v>1034</v>
      </c>
      <c r="G908" s="121" t="s">
        <v>1387</v>
      </c>
      <c r="H908" t="s">
        <v>385</v>
      </c>
      <c r="I908" t="s">
        <v>491</v>
      </c>
      <c r="J908" t="s">
        <v>436</v>
      </c>
      <c r="K908" t="s">
        <v>437</v>
      </c>
      <c r="L908" s="756" t="s">
        <v>196</v>
      </c>
      <c r="M908" t="s">
        <v>40</v>
      </c>
      <c r="N908" s="679">
        <f t="shared" ca="1" si="60"/>
        <v>0</v>
      </c>
      <c r="O908" s="679">
        <f t="shared" ca="1" si="60"/>
        <v>0</v>
      </c>
      <c r="P908" s="679">
        <f t="shared" ca="1" si="60"/>
        <v>0</v>
      </c>
      <c r="Q908" s="679">
        <f t="shared" ca="1" si="60"/>
        <v>0</v>
      </c>
      <c r="R908" s="679">
        <f t="shared" ca="1" si="60"/>
        <v>0</v>
      </c>
      <c r="S908" t="str">
        <f t="shared" si="61"/>
        <v>ASR_COMP</v>
      </c>
      <c r="T908" s="957">
        <f t="shared" si="62"/>
        <v>44682</v>
      </c>
      <c r="U908" t="str">
        <f t="shared" si="63"/>
        <v>Unaudited</v>
      </c>
    </row>
    <row r="909" spans="1:21" x14ac:dyDescent="0.25">
      <c r="A909" t="s">
        <v>440</v>
      </c>
      <c r="B909" t="s">
        <v>1388</v>
      </c>
      <c r="C909" t="s">
        <v>1389</v>
      </c>
      <c r="D909" s="15">
        <v>1900</v>
      </c>
      <c r="E909" s="121">
        <v>1</v>
      </c>
      <c r="F909" t="s">
        <v>1034</v>
      </c>
      <c r="G909" s="121" t="s">
        <v>1387</v>
      </c>
      <c r="H909" t="s">
        <v>385</v>
      </c>
      <c r="I909" t="s">
        <v>491</v>
      </c>
      <c r="J909" t="s">
        <v>436</v>
      </c>
      <c r="K909" t="s">
        <v>437</v>
      </c>
      <c r="L909" s="756" t="s">
        <v>195</v>
      </c>
      <c r="M909" t="s">
        <v>332</v>
      </c>
      <c r="N909" s="679">
        <f t="shared" ca="1" si="60"/>
        <v>0</v>
      </c>
      <c r="O909" s="679">
        <f t="shared" ca="1" si="60"/>
        <v>0</v>
      </c>
      <c r="P909" s="679">
        <f t="shared" ca="1" si="60"/>
        <v>0</v>
      </c>
      <c r="Q909" s="679">
        <f t="shared" ca="1" si="60"/>
        <v>0</v>
      </c>
      <c r="R909" s="679">
        <f t="shared" ca="1" si="60"/>
        <v>0</v>
      </c>
      <c r="S909" t="str">
        <f t="shared" si="61"/>
        <v>ASR_COMP</v>
      </c>
      <c r="T909" s="957">
        <f t="shared" si="62"/>
        <v>44682</v>
      </c>
      <c r="U909" t="str">
        <f t="shared" si="63"/>
        <v>Unaudited</v>
      </c>
    </row>
    <row r="910" spans="1:21" x14ac:dyDescent="0.25">
      <c r="A910" t="s">
        <v>440</v>
      </c>
      <c r="B910" t="s">
        <v>1388</v>
      </c>
      <c r="C910" t="s">
        <v>1389</v>
      </c>
      <c r="D910" s="15">
        <v>1900</v>
      </c>
      <c r="E910" s="121">
        <v>1</v>
      </c>
      <c r="F910" t="s">
        <v>1034</v>
      </c>
      <c r="G910" s="121" t="s">
        <v>1387</v>
      </c>
      <c r="H910" t="s">
        <v>385</v>
      </c>
      <c r="I910" t="s">
        <v>491</v>
      </c>
      <c r="J910" t="s">
        <v>453</v>
      </c>
      <c r="K910" t="s">
        <v>438</v>
      </c>
      <c r="L910" s="756" t="s">
        <v>79</v>
      </c>
      <c r="M910" t="s">
        <v>27</v>
      </c>
      <c r="N910" s="679">
        <f t="shared" ca="1" si="60"/>
        <v>0</v>
      </c>
      <c r="O910" s="679">
        <f t="shared" ca="1" si="60"/>
        <v>0</v>
      </c>
      <c r="P910" s="679">
        <f t="shared" ca="1" si="60"/>
        <v>0</v>
      </c>
      <c r="Q910" s="679">
        <f t="shared" ca="1" si="60"/>
        <v>0</v>
      </c>
      <c r="R910" s="679">
        <f t="shared" ca="1" si="60"/>
        <v>0</v>
      </c>
      <c r="S910" t="str">
        <f t="shared" si="61"/>
        <v>ASR_COMP</v>
      </c>
      <c r="T910" s="957">
        <f t="shared" si="62"/>
        <v>44682</v>
      </c>
      <c r="U910" t="str">
        <f t="shared" si="63"/>
        <v>Unaudited</v>
      </c>
    </row>
    <row r="911" spans="1:21" x14ac:dyDescent="0.25">
      <c r="A911" t="s">
        <v>440</v>
      </c>
      <c r="B911" t="s">
        <v>1388</v>
      </c>
      <c r="C911" t="s">
        <v>1389</v>
      </c>
      <c r="D911" s="15">
        <v>1900</v>
      </c>
      <c r="E911" s="121">
        <v>1</v>
      </c>
      <c r="F911" t="s">
        <v>1034</v>
      </c>
      <c r="G911" s="121" t="s">
        <v>1387</v>
      </c>
      <c r="H911" t="s">
        <v>385</v>
      </c>
      <c r="I911" t="s">
        <v>491</v>
      </c>
      <c r="J911" t="s">
        <v>453</v>
      </c>
      <c r="K911" t="s">
        <v>438</v>
      </c>
      <c r="L911" s="756" t="s">
        <v>80</v>
      </c>
      <c r="M911" t="s">
        <v>100</v>
      </c>
      <c r="N911" s="679">
        <f t="shared" ca="1" si="60"/>
        <v>0</v>
      </c>
      <c r="O911" s="679">
        <f t="shared" ca="1" si="60"/>
        <v>0</v>
      </c>
      <c r="P911" s="679">
        <f t="shared" ca="1" si="60"/>
        <v>0</v>
      </c>
      <c r="Q911" s="679">
        <f t="shared" ca="1" si="60"/>
        <v>0</v>
      </c>
      <c r="R911" s="679">
        <f t="shared" ca="1" si="60"/>
        <v>0</v>
      </c>
      <c r="S911" t="str">
        <f t="shared" si="61"/>
        <v>ASR_COMP</v>
      </c>
      <c r="T911" s="957">
        <f t="shared" si="62"/>
        <v>44682</v>
      </c>
      <c r="U911" t="str">
        <f t="shared" si="63"/>
        <v>Unaudited</v>
      </c>
    </row>
    <row r="912" spans="1:21" x14ac:dyDescent="0.25">
      <c r="A912" t="s">
        <v>440</v>
      </c>
      <c r="B912" t="s">
        <v>1388</v>
      </c>
      <c r="C912" t="s">
        <v>1389</v>
      </c>
      <c r="D912" s="15">
        <v>1900</v>
      </c>
      <c r="E912" s="121">
        <v>1</v>
      </c>
      <c r="F912" t="s">
        <v>1034</v>
      </c>
      <c r="G912" s="121" t="s">
        <v>1387</v>
      </c>
      <c r="H912" t="s">
        <v>385</v>
      </c>
      <c r="I912" t="s">
        <v>491</v>
      </c>
      <c r="J912" t="s">
        <v>453</v>
      </c>
      <c r="K912" t="s">
        <v>438</v>
      </c>
      <c r="L912" s="756" t="s">
        <v>81</v>
      </c>
      <c r="M912" t="s">
        <v>101</v>
      </c>
      <c r="N912" s="679">
        <f t="shared" ca="1" si="60"/>
        <v>0</v>
      </c>
      <c r="O912" s="679">
        <f t="shared" ca="1" si="60"/>
        <v>0</v>
      </c>
      <c r="P912" s="679">
        <f t="shared" ca="1" si="60"/>
        <v>0</v>
      </c>
      <c r="Q912" s="679">
        <f t="shared" ca="1" si="60"/>
        <v>0</v>
      </c>
      <c r="R912" s="679">
        <f t="shared" ca="1" si="60"/>
        <v>0</v>
      </c>
      <c r="S912" t="str">
        <f t="shared" si="61"/>
        <v>ASR_COMP</v>
      </c>
      <c r="T912" s="957">
        <f t="shared" si="62"/>
        <v>44682</v>
      </c>
      <c r="U912" t="str">
        <f t="shared" si="63"/>
        <v>Unaudited</v>
      </c>
    </row>
    <row r="913" spans="1:21" x14ac:dyDescent="0.25">
      <c r="A913" t="s">
        <v>440</v>
      </c>
      <c r="B913" t="s">
        <v>1388</v>
      </c>
      <c r="C913" t="s">
        <v>1389</v>
      </c>
      <c r="D913" s="15">
        <v>1900</v>
      </c>
      <c r="E913" s="121">
        <v>1</v>
      </c>
      <c r="F913" t="s">
        <v>1034</v>
      </c>
      <c r="G913" s="121" t="s">
        <v>1387</v>
      </c>
      <c r="H913" t="s">
        <v>385</v>
      </c>
      <c r="I913" t="s">
        <v>491</v>
      </c>
      <c r="J913" t="s">
        <v>453</v>
      </c>
      <c r="K913" t="s">
        <v>438</v>
      </c>
      <c r="L913" s="756" t="s">
        <v>82</v>
      </c>
      <c r="M913" t="s">
        <v>102</v>
      </c>
      <c r="N913" s="679">
        <f t="shared" ca="1" si="60"/>
        <v>0</v>
      </c>
      <c r="O913" s="679">
        <f t="shared" ca="1" si="60"/>
        <v>0</v>
      </c>
      <c r="P913" s="679">
        <f t="shared" ca="1" si="60"/>
        <v>0</v>
      </c>
      <c r="Q913" s="679">
        <f t="shared" ca="1" si="60"/>
        <v>0</v>
      </c>
      <c r="R913" s="679">
        <f t="shared" ca="1" si="60"/>
        <v>0</v>
      </c>
      <c r="S913" t="str">
        <f t="shared" si="61"/>
        <v>ASR_COMP</v>
      </c>
      <c r="T913" s="957">
        <f t="shared" si="62"/>
        <v>44682</v>
      </c>
      <c r="U913" t="str">
        <f t="shared" si="63"/>
        <v>Unaudited</v>
      </c>
    </row>
    <row r="914" spans="1:21" x14ac:dyDescent="0.25">
      <c r="A914" t="s">
        <v>440</v>
      </c>
      <c r="B914" t="s">
        <v>1388</v>
      </c>
      <c r="C914" t="s">
        <v>1389</v>
      </c>
      <c r="D914" s="15">
        <v>1900</v>
      </c>
      <c r="E914" s="121">
        <v>1</v>
      </c>
      <c r="F914" t="s">
        <v>1034</v>
      </c>
      <c r="G914" s="121" t="s">
        <v>1387</v>
      </c>
      <c r="H914" t="s">
        <v>385</v>
      </c>
      <c r="I914" t="s">
        <v>491</v>
      </c>
      <c r="J914" t="s">
        <v>453</v>
      </c>
      <c r="K914" t="s">
        <v>438</v>
      </c>
      <c r="L914" s="756" t="s">
        <v>219</v>
      </c>
      <c r="M914" t="s">
        <v>103</v>
      </c>
      <c r="N914" s="679">
        <f t="shared" ca="1" si="60"/>
        <v>0</v>
      </c>
      <c r="O914" s="679">
        <f t="shared" ca="1" si="60"/>
        <v>0</v>
      </c>
      <c r="P914" s="679">
        <f t="shared" ca="1" si="60"/>
        <v>0</v>
      </c>
      <c r="Q914" s="679">
        <f t="shared" ca="1" si="60"/>
        <v>0</v>
      </c>
      <c r="R914" s="679">
        <f t="shared" ca="1" si="60"/>
        <v>0</v>
      </c>
      <c r="S914" t="str">
        <f t="shared" si="61"/>
        <v>ASR_COMP</v>
      </c>
      <c r="T914" s="957">
        <f t="shared" si="62"/>
        <v>44682</v>
      </c>
      <c r="U914" t="str">
        <f t="shared" si="63"/>
        <v>Unaudited</v>
      </c>
    </row>
    <row r="915" spans="1:21" x14ac:dyDescent="0.25">
      <c r="A915" t="s">
        <v>440</v>
      </c>
      <c r="B915" t="s">
        <v>1388</v>
      </c>
      <c r="C915" t="s">
        <v>1389</v>
      </c>
      <c r="D915" s="15">
        <v>1900</v>
      </c>
      <c r="E915" s="121">
        <v>1</v>
      </c>
      <c r="F915" t="s">
        <v>1034</v>
      </c>
      <c r="G915" s="121" t="s">
        <v>1387</v>
      </c>
      <c r="H915" t="s">
        <v>385</v>
      </c>
      <c r="I915" t="s">
        <v>491</v>
      </c>
      <c r="J915" t="s">
        <v>453</v>
      </c>
      <c r="K915" t="s">
        <v>438</v>
      </c>
      <c r="L915" s="756" t="s">
        <v>218</v>
      </c>
      <c r="M915" t="s">
        <v>28</v>
      </c>
      <c r="N915" s="679">
        <f t="shared" ca="1" si="60"/>
        <v>0</v>
      </c>
      <c r="O915" s="679">
        <f t="shared" ca="1" si="60"/>
        <v>0</v>
      </c>
      <c r="P915" s="679">
        <f t="shared" ca="1" si="60"/>
        <v>0</v>
      </c>
      <c r="Q915" s="679">
        <f t="shared" ca="1" si="60"/>
        <v>0</v>
      </c>
      <c r="R915" s="679">
        <f t="shared" ca="1" si="60"/>
        <v>0</v>
      </c>
      <c r="S915" t="str">
        <f t="shared" si="61"/>
        <v>ASR_COMP</v>
      </c>
      <c r="T915" s="957">
        <f t="shared" si="62"/>
        <v>44682</v>
      </c>
      <c r="U915" t="str">
        <f t="shared" si="63"/>
        <v>Unaudited</v>
      </c>
    </row>
    <row r="916" spans="1:21" x14ac:dyDescent="0.25">
      <c r="A916" t="s">
        <v>440</v>
      </c>
      <c r="B916" t="s">
        <v>1388</v>
      </c>
      <c r="C916" t="s">
        <v>1389</v>
      </c>
      <c r="D916" s="15">
        <v>1900</v>
      </c>
      <c r="E916" s="121">
        <v>1</v>
      </c>
      <c r="F916" t="s">
        <v>1034</v>
      </c>
      <c r="G916" s="121" t="s">
        <v>1387</v>
      </c>
      <c r="H916" t="s">
        <v>385</v>
      </c>
      <c r="I916" t="s">
        <v>491</v>
      </c>
      <c r="J916" t="s">
        <v>439</v>
      </c>
      <c r="K916" t="s">
        <v>439</v>
      </c>
      <c r="L916" s="756" t="s">
        <v>84</v>
      </c>
      <c r="M916" t="s">
        <v>330</v>
      </c>
      <c r="N916" s="679">
        <f t="shared" ca="1" si="60"/>
        <v>0</v>
      </c>
      <c r="O916" s="679">
        <f t="shared" ca="1" si="60"/>
        <v>0</v>
      </c>
      <c r="P916" s="679">
        <f t="shared" ca="1" si="60"/>
        <v>0</v>
      </c>
      <c r="Q916" s="679">
        <f t="shared" ca="1" si="60"/>
        <v>0</v>
      </c>
      <c r="R916" s="679">
        <f t="shared" ca="1" si="60"/>
        <v>0</v>
      </c>
      <c r="S916" t="str">
        <f t="shared" si="61"/>
        <v>ASR_COMP</v>
      </c>
      <c r="T916" s="957">
        <f t="shared" si="62"/>
        <v>44682</v>
      </c>
      <c r="U916" t="str">
        <f t="shared" si="63"/>
        <v>Unaudited</v>
      </c>
    </row>
    <row r="917" spans="1:21" x14ac:dyDescent="0.25">
      <c r="A917" t="s">
        <v>440</v>
      </c>
      <c r="B917" t="s">
        <v>1388</v>
      </c>
      <c r="C917" t="s">
        <v>1389</v>
      </c>
      <c r="D917" s="15">
        <v>1900</v>
      </c>
      <c r="E917" s="121">
        <v>1</v>
      </c>
      <c r="F917" t="s">
        <v>1034</v>
      </c>
      <c r="G917" s="121" t="s">
        <v>1387</v>
      </c>
      <c r="H917" t="s">
        <v>385</v>
      </c>
      <c r="I917" t="s">
        <v>491</v>
      </c>
      <c r="J917" t="s">
        <v>439</v>
      </c>
      <c r="K917" t="s">
        <v>439</v>
      </c>
      <c r="L917" s="756" t="s">
        <v>85</v>
      </c>
      <c r="M917" t="s">
        <v>328</v>
      </c>
      <c r="N917" s="679">
        <f t="shared" ca="1" si="60"/>
        <v>0</v>
      </c>
      <c r="O917" s="679">
        <f t="shared" ca="1" si="60"/>
        <v>0</v>
      </c>
      <c r="P917" s="679">
        <f t="shared" ca="1" si="60"/>
        <v>0</v>
      </c>
      <c r="Q917" s="679">
        <f t="shared" ca="1" si="60"/>
        <v>0</v>
      </c>
      <c r="R917" s="679">
        <f t="shared" ca="1" si="60"/>
        <v>0</v>
      </c>
      <c r="S917" t="str">
        <f t="shared" si="61"/>
        <v>ASR_COMP</v>
      </c>
      <c r="T917" s="957">
        <f t="shared" si="62"/>
        <v>44682</v>
      </c>
      <c r="U917" t="str">
        <f t="shared" si="63"/>
        <v>Unaudited</v>
      </c>
    </row>
    <row r="918" spans="1:21" x14ac:dyDescent="0.25">
      <c r="A918" t="s">
        <v>440</v>
      </c>
      <c r="B918" t="s">
        <v>1388</v>
      </c>
      <c r="C918" t="s">
        <v>1389</v>
      </c>
      <c r="D918" s="15">
        <v>1900</v>
      </c>
      <c r="E918" s="121">
        <v>1</v>
      </c>
      <c r="F918" t="s">
        <v>1034</v>
      </c>
      <c r="G918" s="121" t="s">
        <v>1387</v>
      </c>
      <c r="H918" t="s">
        <v>385</v>
      </c>
      <c r="I918" t="s">
        <v>491</v>
      </c>
      <c r="J918" t="s">
        <v>439</v>
      </c>
      <c r="K918" t="s">
        <v>439</v>
      </c>
      <c r="L918" s="756" t="s">
        <v>86</v>
      </c>
      <c r="M918" t="s">
        <v>497</v>
      </c>
      <c r="N918" s="679">
        <f t="shared" ca="1" si="60"/>
        <v>0</v>
      </c>
      <c r="O918" s="679">
        <f t="shared" ca="1" si="60"/>
        <v>0</v>
      </c>
      <c r="P918" s="679">
        <f t="shared" ca="1" si="60"/>
        <v>0</v>
      </c>
      <c r="Q918" s="679">
        <f t="shared" ca="1" si="60"/>
        <v>0</v>
      </c>
      <c r="R918" s="679">
        <f t="shared" ca="1" si="60"/>
        <v>0</v>
      </c>
      <c r="S918" t="str">
        <f t="shared" si="61"/>
        <v>ASR_COMP</v>
      </c>
      <c r="T918" s="957">
        <f t="shared" si="62"/>
        <v>44682</v>
      </c>
      <c r="U918" t="str">
        <f t="shared" si="63"/>
        <v>Unaudited</v>
      </c>
    </row>
    <row r="919" spans="1:21" x14ac:dyDescent="0.25">
      <c r="A919" t="s">
        <v>440</v>
      </c>
      <c r="B919" t="s">
        <v>1388</v>
      </c>
      <c r="C919" t="s">
        <v>1389</v>
      </c>
      <c r="D919" s="15">
        <v>1900</v>
      </c>
      <c r="E919" s="121">
        <v>1</v>
      </c>
      <c r="F919" t="s">
        <v>1034</v>
      </c>
      <c r="G919" s="121" t="s">
        <v>1387</v>
      </c>
      <c r="H919" t="s">
        <v>385</v>
      </c>
      <c r="I919" t="s">
        <v>491</v>
      </c>
      <c r="J919" t="s">
        <v>439</v>
      </c>
      <c r="K919" t="s">
        <v>439</v>
      </c>
      <c r="L919" s="756" t="s">
        <v>87</v>
      </c>
      <c r="M919" t="s">
        <v>498</v>
      </c>
      <c r="N919" s="679">
        <f t="shared" ca="1" si="60"/>
        <v>0</v>
      </c>
      <c r="O919" s="679">
        <f t="shared" ca="1" si="60"/>
        <v>0</v>
      </c>
      <c r="P919" s="679">
        <f t="shared" ca="1" si="60"/>
        <v>0</v>
      </c>
      <c r="Q919" s="679">
        <f t="shared" ca="1" si="60"/>
        <v>0</v>
      </c>
      <c r="R919" s="679">
        <f t="shared" ca="1" si="60"/>
        <v>0</v>
      </c>
      <c r="S919" t="str">
        <f t="shared" si="61"/>
        <v>ASR_COMP</v>
      </c>
      <c r="T919" s="957">
        <f t="shared" si="62"/>
        <v>44682</v>
      </c>
      <c r="U919" t="str">
        <f t="shared" si="63"/>
        <v>Unaudited</v>
      </c>
    </row>
    <row r="920" spans="1:21" x14ac:dyDescent="0.25">
      <c r="A920" t="s">
        <v>440</v>
      </c>
      <c r="B920" t="s">
        <v>1388</v>
      </c>
      <c r="C920" t="s">
        <v>1389</v>
      </c>
      <c r="D920" s="15">
        <v>1900</v>
      </c>
      <c r="E920" s="121">
        <v>1</v>
      </c>
      <c r="F920" t="s">
        <v>1034</v>
      </c>
      <c r="G920" s="121" t="s">
        <v>1387</v>
      </c>
      <c r="H920" t="s">
        <v>385</v>
      </c>
      <c r="I920" t="s">
        <v>491</v>
      </c>
      <c r="J920" t="s">
        <v>439</v>
      </c>
      <c r="K920" t="s">
        <v>439</v>
      </c>
      <c r="L920" s="756" t="s">
        <v>216</v>
      </c>
      <c r="M920" t="s">
        <v>499</v>
      </c>
      <c r="N920" s="679">
        <f t="shared" ca="1" si="60"/>
        <v>0</v>
      </c>
      <c r="O920" s="679">
        <f t="shared" ca="1" si="60"/>
        <v>0</v>
      </c>
      <c r="P920" s="679">
        <f t="shared" ca="1" si="60"/>
        <v>0</v>
      </c>
      <c r="Q920" s="679">
        <f t="shared" ca="1" si="60"/>
        <v>0</v>
      </c>
      <c r="R920" s="679">
        <f t="shared" ca="1" si="60"/>
        <v>0</v>
      </c>
      <c r="S920" t="str">
        <f t="shared" si="61"/>
        <v>ASR_COMP</v>
      </c>
      <c r="T920" s="957">
        <f t="shared" si="62"/>
        <v>44682</v>
      </c>
      <c r="U920" t="str">
        <f t="shared" si="63"/>
        <v>Unaudited</v>
      </c>
    </row>
    <row r="921" spans="1:21" x14ac:dyDescent="0.25">
      <c r="A921" t="s">
        <v>440</v>
      </c>
      <c r="B921" t="s">
        <v>1388</v>
      </c>
      <c r="C921" t="s">
        <v>1389</v>
      </c>
      <c r="D921" s="15">
        <v>1900</v>
      </c>
      <c r="E921" s="121">
        <v>1</v>
      </c>
      <c r="F921" t="s">
        <v>1034</v>
      </c>
      <c r="G921" s="121" t="s">
        <v>1387</v>
      </c>
      <c r="H921" t="s">
        <v>385</v>
      </c>
      <c r="I921" t="s">
        <v>492</v>
      </c>
      <c r="J921" t="s">
        <v>26</v>
      </c>
      <c r="K921" t="s">
        <v>26</v>
      </c>
      <c r="L921" s="756" t="s">
        <v>207</v>
      </c>
      <c r="M921" t="s">
        <v>26</v>
      </c>
      <c r="N921" s="679">
        <f t="shared" ca="1" si="60"/>
        <v>0</v>
      </c>
      <c r="O921" s="679">
        <f t="shared" ca="1" si="60"/>
        <v>0</v>
      </c>
      <c r="P921" s="679">
        <f t="shared" ca="1" si="60"/>
        <v>0</v>
      </c>
      <c r="Q921" s="679">
        <f t="shared" ca="1" si="60"/>
        <v>0</v>
      </c>
      <c r="R921" s="679">
        <f t="shared" ca="1" si="60"/>
        <v>39884.803417054158</v>
      </c>
      <c r="S921" t="str">
        <f t="shared" si="61"/>
        <v>ASR_COMP</v>
      </c>
      <c r="T921" s="957">
        <f t="shared" si="62"/>
        <v>44682</v>
      </c>
      <c r="U921" t="str">
        <f t="shared" si="63"/>
        <v>Unaudited</v>
      </c>
    </row>
    <row r="922" spans="1:21" x14ac:dyDescent="0.25">
      <c r="A922" t="s">
        <v>440</v>
      </c>
      <c r="B922" t="s">
        <v>1388</v>
      </c>
      <c r="C922" t="s">
        <v>1389</v>
      </c>
      <c r="D922" s="15">
        <v>1900</v>
      </c>
      <c r="E922" s="121">
        <v>1</v>
      </c>
      <c r="F922" t="s">
        <v>441</v>
      </c>
      <c r="G922" s="121">
        <v>91</v>
      </c>
      <c r="H922" t="s">
        <v>386</v>
      </c>
      <c r="I922" t="s">
        <v>435</v>
      </c>
      <c r="J922" t="s">
        <v>435</v>
      </c>
      <c r="K922" t="s">
        <v>435</v>
      </c>
      <c r="M922" t="s">
        <v>435</v>
      </c>
      <c r="N922" s="679">
        <f t="shared" ca="1" si="60"/>
        <v>7440</v>
      </c>
      <c r="O922" s="679">
        <f t="shared" ca="1" si="60"/>
        <v>4509</v>
      </c>
      <c r="P922" s="679">
        <f t="shared" ca="1" si="60"/>
        <v>2931</v>
      </c>
      <c r="Q922" s="679">
        <f t="shared" ca="1" si="60"/>
        <v>0</v>
      </c>
      <c r="R922" s="679">
        <f t="shared" ca="1" si="60"/>
        <v>0</v>
      </c>
      <c r="S922" t="str">
        <f t="shared" si="61"/>
        <v>ASR_COMP</v>
      </c>
      <c r="T922" s="957">
        <f t="shared" si="62"/>
        <v>44682</v>
      </c>
      <c r="U922" t="str">
        <f t="shared" si="63"/>
        <v>Unaudited</v>
      </c>
    </row>
    <row r="923" spans="1:21" x14ac:dyDescent="0.25">
      <c r="A923" t="s">
        <v>440</v>
      </c>
      <c r="B923" t="s">
        <v>1388</v>
      </c>
      <c r="C923" t="s">
        <v>1389</v>
      </c>
      <c r="D923" s="15">
        <v>1900</v>
      </c>
      <c r="E923" s="121">
        <v>1</v>
      </c>
      <c r="F923" t="s">
        <v>441</v>
      </c>
      <c r="G923" s="121">
        <v>91</v>
      </c>
      <c r="H923" t="s">
        <v>386</v>
      </c>
      <c r="I923" t="s">
        <v>490</v>
      </c>
      <c r="J923" t="s">
        <v>12</v>
      </c>
      <c r="K923" t="s">
        <v>12</v>
      </c>
      <c r="L923" s="756">
        <v>1.1000000000000001</v>
      </c>
      <c r="M923" t="s">
        <v>12</v>
      </c>
      <c r="N923" s="679">
        <f t="shared" ca="1" si="60"/>
        <v>31241783.520000003</v>
      </c>
      <c r="O923" s="679">
        <f t="shared" ca="1" si="60"/>
        <v>0</v>
      </c>
      <c r="P923" s="679">
        <f t="shared" ca="1" si="60"/>
        <v>0</v>
      </c>
      <c r="Q923" s="679">
        <f t="shared" ca="1" si="60"/>
        <v>0</v>
      </c>
      <c r="R923" s="679">
        <f t="shared" ca="1" si="60"/>
        <v>0</v>
      </c>
      <c r="S923" t="str">
        <f t="shared" si="61"/>
        <v>ASR_COMP</v>
      </c>
      <c r="T923" s="957">
        <f t="shared" si="62"/>
        <v>44682</v>
      </c>
      <c r="U923" t="str">
        <f t="shared" si="63"/>
        <v>Unaudited</v>
      </c>
    </row>
    <row r="924" spans="1:21" x14ac:dyDescent="0.25">
      <c r="A924" t="s">
        <v>440</v>
      </c>
      <c r="B924" t="s">
        <v>1388</v>
      </c>
      <c r="C924" t="s">
        <v>1389</v>
      </c>
      <c r="D924" s="15">
        <v>1900</v>
      </c>
      <c r="E924" s="121">
        <v>1</v>
      </c>
      <c r="F924" t="s">
        <v>441</v>
      </c>
      <c r="G924" s="121">
        <v>91</v>
      </c>
      <c r="H924" t="s">
        <v>386</v>
      </c>
      <c r="I924" t="s">
        <v>490</v>
      </c>
      <c r="J924" t="s">
        <v>12</v>
      </c>
      <c r="K924" t="s">
        <v>225</v>
      </c>
      <c r="L924" s="756">
        <v>1.2</v>
      </c>
      <c r="M924" t="s">
        <v>225</v>
      </c>
      <c r="N924" s="679">
        <f t="shared" ca="1" si="60"/>
        <v>0</v>
      </c>
      <c r="O924" s="679">
        <f t="shared" ca="1" si="60"/>
        <v>0</v>
      </c>
      <c r="P924" s="679">
        <f t="shared" ca="1" si="60"/>
        <v>0</v>
      </c>
      <c r="Q924" s="679">
        <f t="shared" ca="1" si="60"/>
        <v>0</v>
      </c>
      <c r="R924" s="679">
        <f t="shared" ca="1" si="60"/>
        <v>0</v>
      </c>
      <c r="S924" t="str">
        <f t="shared" si="61"/>
        <v>ASR_COMP</v>
      </c>
      <c r="T924" s="957">
        <f t="shared" si="62"/>
        <v>44682</v>
      </c>
      <c r="U924" t="str">
        <f t="shared" si="63"/>
        <v>Unaudited</v>
      </c>
    </row>
    <row r="925" spans="1:21" x14ac:dyDescent="0.25">
      <c r="A925" t="s">
        <v>440</v>
      </c>
      <c r="B925" t="s">
        <v>1388</v>
      </c>
      <c r="C925" t="s">
        <v>1389</v>
      </c>
      <c r="D925" s="15">
        <v>1900</v>
      </c>
      <c r="E925" s="121">
        <v>1</v>
      </c>
      <c r="F925" t="s">
        <v>441</v>
      </c>
      <c r="G925" s="121">
        <v>91</v>
      </c>
      <c r="H925" t="s">
        <v>386</v>
      </c>
      <c r="I925" t="s">
        <v>490</v>
      </c>
      <c r="J925" t="s">
        <v>12</v>
      </c>
      <c r="K925" t="s">
        <v>1326</v>
      </c>
      <c r="L925" s="756" t="s">
        <v>1322</v>
      </c>
      <c r="M925" t="s">
        <v>1326</v>
      </c>
      <c r="N925" s="679">
        <f t="shared" ca="1" si="60"/>
        <v>263970.8</v>
      </c>
      <c r="O925" s="679">
        <f t="shared" ca="1" si="60"/>
        <v>0</v>
      </c>
      <c r="P925" s="679">
        <f t="shared" ca="1" si="60"/>
        <v>0</v>
      </c>
      <c r="Q925" s="679">
        <f t="shared" ca="1" si="60"/>
        <v>0</v>
      </c>
      <c r="R925" s="679">
        <f t="shared" ca="1" si="60"/>
        <v>0</v>
      </c>
      <c r="S925" t="str">
        <f t="shared" si="61"/>
        <v>ASR_COMP</v>
      </c>
      <c r="T925" s="957">
        <f t="shared" si="62"/>
        <v>44682</v>
      </c>
      <c r="U925" t="str">
        <f t="shared" si="63"/>
        <v>Unaudited</v>
      </c>
    </row>
    <row r="926" spans="1:21" x14ac:dyDescent="0.25">
      <c r="A926" t="s">
        <v>440</v>
      </c>
      <c r="B926" t="s">
        <v>1388</v>
      </c>
      <c r="C926" t="s">
        <v>1389</v>
      </c>
      <c r="D926" s="15">
        <v>1900</v>
      </c>
      <c r="E926" s="121">
        <v>1</v>
      </c>
      <c r="F926" t="s">
        <v>441</v>
      </c>
      <c r="G926" s="121">
        <v>91</v>
      </c>
      <c r="H926" t="s">
        <v>386</v>
      </c>
      <c r="I926" t="s">
        <v>490</v>
      </c>
      <c r="J926" t="s">
        <v>12</v>
      </c>
      <c r="K926" t="s">
        <v>1328</v>
      </c>
      <c r="L926" s="756" t="s">
        <v>1327</v>
      </c>
      <c r="M926" t="s">
        <v>1328</v>
      </c>
      <c r="N926" s="679">
        <f t="shared" ca="1" si="60"/>
        <v>396541.10921748122</v>
      </c>
      <c r="O926" s="679">
        <f t="shared" ca="1" si="60"/>
        <v>0</v>
      </c>
      <c r="P926" s="679">
        <f t="shared" ca="1" si="60"/>
        <v>0</v>
      </c>
      <c r="Q926" s="679">
        <f t="shared" ca="1" si="60"/>
        <v>0</v>
      </c>
      <c r="R926" s="679">
        <f t="shared" ca="1" si="60"/>
        <v>0</v>
      </c>
      <c r="S926" t="str">
        <f t="shared" si="61"/>
        <v>ASR_COMP</v>
      </c>
      <c r="T926" s="957">
        <f t="shared" si="62"/>
        <v>44682</v>
      </c>
      <c r="U926" t="str">
        <f t="shared" si="63"/>
        <v>Unaudited</v>
      </c>
    </row>
    <row r="927" spans="1:21" x14ac:dyDescent="0.25">
      <c r="A927" t="s">
        <v>440</v>
      </c>
      <c r="B927" t="s">
        <v>1388</v>
      </c>
      <c r="C927" t="s">
        <v>1389</v>
      </c>
      <c r="D927" s="15">
        <v>1900</v>
      </c>
      <c r="E927" s="121">
        <v>1</v>
      </c>
      <c r="F927" t="s">
        <v>441</v>
      </c>
      <c r="G927" s="121">
        <v>91</v>
      </c>
      <c r="H927" t="s">
        <v>386</v>
      </c>
      <c r="I927" t="s">
        <v>490</v>
      </c>
      <c r="J927" t="s">
        <v>13</v>
      </c>
      <c r="K927" t="s">
        <v>13</v>
      </c>
      <c r="L927" s="756" t="s">
        <v>63</v>
      </c>
      <c r="M927" t="s">
        <v>13</v>
      </c>
      <c r="N927" s="679">
        <f t="shared" ca="1" si="60"/>
        <v>0</v>
      </c>
      <c r="O927" s="679">
        <f t="shared" ca="1" si="60"/>
        <v>0</v>
      </c>
      <c r="P927" s="679">
        <f t="shared" ca="1" si="60"/>
        <v>0</v>
      </c>
      <c r="Q927" s="679">
        <f t="shared" ca="1" si="60"/>
        <v>0</v>
      </c>
      <c r="R927" s="679">
        <f t="shared" ca="1" si="60"/>
        <v>0</v>
      </c>
      <c r="S927" t="str">
        <f t="shared" si="61"/>
        <v>ASR_COMP</v>
      </c>
      <c r="T927" s="957">
        <f t="shared" si="62"/>
        <v>44682</v>
      </c>
      <c r="U927" t="str">
        <f t="shared" si="63"/>
        <v>Unaudited</v>
      </c>
    </row>
    <row r="928" spans="1:21" x14ac:dyDescent="0.25">
      <c r="A928" t="s">
        <v>440</v>
      </c>
      <c r="B928" t="s">
        <v>1388</v>
      </c>
      <c r="C928" t="s">
        <v>1389</v>
      </c>
      <c r="D928" s="15">
        <v>1900</v>
      </c>
      <c r="E928" s="121">
        <v>1</v>
      </c>
      <c r="F928" t="s">
        <v>441</v>
      </c>
      <c r="G928" s="121">
        <v>91</v>
      </c>
      <c r="H928" t="s">
        <v>386</v>
      </c>
      <c r="I928" t="s">
        <v>491</v>
      </c>
      <c r="J928" t="s">
        <v>436</v>
      </c>
      <c r="K928" t="s">
        <v>799</v>
      </c>
      <c r="L928" s="756">
        <v>2.1</v>
      </c>
      <c r="M928" t="s">
        <v>734</v>
      </c>
      <c r="N928" s="679">
        <f t="shared" ca="1" si="60"/>
        <v>111943</v>
      </c>
      <c r="O928" s="679">
        <f t="shared" ca="1" si="60"/>
        <v>108895</v>
      </c>
      <c r="P928" s="679">
        <f t="shared" ca="1" si="60"/>
        <v>3048</v>
      </c>
      <c r="Q928" s="679">
        <f t="shared" ca="1" si="60"/>
        <v>0</v>
      </c>
      <c r="R928" s="679">
        <f t="shared" ca="1" si="60"/>
        <v>0</v>
      </c>
      <c r="S928" t="str">
        <f t="shared" si="61"/>
        <v>ASR_COMP</v>
      </c>
      <c r="T928" s="957">
        <f t="shared" si="62"/>
        <v>44682</v>
      </c>
      <c r="U928" t="str">
        <f t="shared" si="63"/>
        <v>Unaudited</v>
      </c>
    </row>
    <row r="929" spans="1:21" x14ac:dyDescent="0.25">
      <c r="A929" t="s">
        <v>440</v>
      </c>
      <c r="B929" t="s">
        <v>1388</v>
      </c>
      <c r="C929" t="s">
        <v>1389</v>
      </c>
      <c r="D929" s="15">
        <v>1900</v>
      </c>
      <c r="E929" s="121">
        <v>1</v>
      </c>
      <c r="F929" t="s">
        <v>441</v>
      </c>
      <c r="G929" s="121">
        <v>91</v>
      </c>
      <c r="H929" t="s">
        <v>386</v>
      </c>
      <c r="I929" t="s">
        <v>491</v>
      </c>
      <c r="J929" t="s">
        <v>436</v>
      </c>
      <c r="K929" t="s">
        <v>799</v>
      </c>
      <c r="L929" s="756">
        <v>2.2000000000000002</v>
      </c>
      <c r="M929" t="s">
        <v>735</v>
      </c>
      <c r="N929" s="679">
        <f t="shared" ca="1" si="60"/>
        <v>532</v>
      </c>
      <c r="O929" s="679">
        <f t="shared" ca="1" si="60"/>
        <v>432</v>
      </c>
      <c r="P929" s="679">
        <f t="shared" ca="1" si="60"/>
        <v>100</v>
      </c>
      <c r="Q929" s="679">
        <f t="shared" ca="1" si="60"/>
        <v>0</v>
      </c>
      <c r="R929" s="679">
        <f t="shared" ca="1" si="60"/>
        <v>0</v>
      </c>
      <c r="S929" t="str">
        <f t="shared" si="61"/>
        <v>ASR_COMP</v>
      </c>
      <c r="T929" s="957">
        <f t="shared" si="62"/>
        <v>44682</v>
      </c>
      <c r="U929" t="str">
        <f t="shared" si="63"/>
        <v>Unaudited</v>
      </c>
    </row>
    <row r="930" spans="1:21" x14ac:dyDescent="0.25">
      <c r="A930" t="s">
        <v>440</v>
      </c>
      <c r="B930" t="s">
        <v>1388</v>
      </c>
      <c r="C930" t="s">
        <v>1389</v>
      </c>
      <c r="D930" s="15">
        <v>1900</v>
      </c>
      <c r="E930" s="121">
        <v>1</v>
      </c>
      <c r="F930" t="s">
        <v>441</v>
      </c>
      <c r="G930" s="121">
        <v>91</v>
      </c>
      <c r="H930" t="s">
        <v>386</v>
      </c>
      <c r="I930" t="s">
        <v>491</v>
      </c>
      <c r="J930" t="s">
        <v>436</v>
      </c>
      <c r="K930" t="s">
        <v>799</v>
      </c>
      <c r="L930" s="756">
        <v>2.2999999999999998</v>
      </c>
      <c r="M930" t="s">
        <v>736</v>
      </c>
      <c r="N930" s="679">
        <f t="shared" ca="1" si="60"/>
        <v>22970477.271234598</v>
      </c>
      <c r="O930" s="679">
        <f t="shared" ca="1" si="60"/>
        <v>22323044.054165859</v>
      </c>
      <c r="P930" s="679">
        <f t="shared" ca="1" si="60"/>
        <v>647433.21706873993</v>
      </c>
      <c r="Q930" s="679">
        <f t="shared" ca="1" si="60"/>
        <v>0</v>
      </c>
      <c r="R930" s="679">
        <f t="shared" ca="1" si="60"/>
        <v>0</v>
      </c>
      <c r="S930" t="str">
        <f t="shared" si="61"/>
        <v>ASR_COMP</v>
      </c>
      <c r="T930" s="957">
        <f t="shared" si="62"/>
        <v>44682</v>
      </c>
      <c r="U930" t="str">
        <f t="shared" si="63"/>
        <v>Unaudited</v>
      </c>
    </row>
    <row r="931" spans="1:21" x14ac:dyDescent="0.25">
      <c r="A931" t="s">
        <v>440</v>
      </c>
      <c r="B931" t="s">
        <v>1388</v>
      </c>
      <c r="C931" t="s">
        <v>1389</v>
      </c>
      <c r="D931" s="15">
        <v>1900</v>
      </c>
      <c r="E931" s="121">
        <v>1</v>
      </c>
      <c r="F931" t="s">
        <v>441</v>
      </c>
      <c r="G931" s="121">
        <v>91</v>
      </c>
      <c r="H931" t="s">
        <v>386</v>
      </c>
      <c r="I931" t="s">
        <v>491</v>
      </c>
      <c r="J931" t="s">
        <v>436</v>
      </c>
      <c r="K931" t="s">
        <v>799</v>
      </c>
      <c r="L931" s="756">
        <v>2.4</v>
      </c>
      <c r="M931" t="s">
        <v>737</v>
      </c>
      <c r="N931" s="679">
        <f t="shared" ca="1" si="60"/>
        <v>84413.859876908551</v>
      </c>
      <c r="O931" s="679">
        <f t="shared" ca="1" si="60"/>
        <v>72857.377695290124</v>
      </c>
      <c r="P931" s="679">
        <f t="shared" ca="1" si="60"/>
        <v>11556.48218161843</v>
      </c>
      <c r="Q931" s="679">
        <f t="shared" ca="1" si="60"/>
        <v>0</v>
      </c>
      <c r="R931" s="679">
        <f t="shared" ca="1" si="60"/>
        <v>0</v>
      </c>
      <c r="S931" t="str">
        <f t="shared" si="61"/>
        <v>ASR_COMP</v>
      </c>
      <c r="T931" s="957">
        <f t="shared" si="62"/>
        <v>44682</v>
      </c>
      <c r="U931" t="str">
        <f t="shared" si="63"/>
        <v>Unaudited</v>
      </c>
    </row>
    <row r="932" spans="1:21" x14ac:dyDescent="0.25">
      <c r="A932" t="s">
        <v>440</v>
      </c>
      <c r="B932" t="s">
        <v>1388</v>
      </c>
      <c r="C932" t="s">
        <v>1389</v>
      </c>
      <c r="D932" s="15">
        <v>1900</v>
      </c>
      <c r="E932" s="121">
        <v>1</v>
      </c>
      <c r="F932" t="s">
        <v>441</v>
      </c>
      <c r="G932" s="121">
        <v>91</v>
      </c>
      <c r="H932" t="s">
        <v>386</v>
      </c>
      <c r="I932" t="s">
        <v>491</v>
      </c>
      <c r="J932" t="s">
        <v>436</v>
      </c>
      <c r="K932" t="s">
        <v>799</v>
      </c>
      <c r="L932" s="756">
        <v>2.5</v>
      </c>
      <c r="M932" t="s">
        <v>779</v>
      </c>
      <c r="N932" s="679">
        <f t="shared" ca="1" si="60"/>
        <v>11310</v>
      </c>
      <c r="O932" s="679">
        <f t="shared" ca="1" si="60"/>
        <v>11310</v>
      </c>
      <c r="P932" s="679">
        <f t="shared" ca="1" si="60"/>
        <v>0</v>
      </c>
      <c r="Q932" s="679">
        <f t="shared" ca="1" si="60"/>
        <v>0</v>
      </c>
      <c r="R932" s="679">
        <f t="shared" ca="1" si="60"/>
        <v>0</v>
      </c>
      <c r="S932" t="str">
        <f t="shared" si="61"/>
        <v>ASR_COMP</v>
      </c>
      <c r="T932" s="957">
        <f t="shared" si="62"/>
        <v>44682</v>
      </c>
      <c r="U932" t="str">
        <f t="shared" si="63"/>
        <v>Unaudited</v>
      </c>
    </row>
    <row r="933" spans="1:21" x14ac:dyDescent="0.25">
      <c r="A933" t="s">
        <v>440</v>
      </c>
      <c r="B933" t="s">
        <v>1388</v>
      </c>
      <c r="C933" t="s">
        <v>1389</v>
      </c>
      <c r="D933" s="15">
        <v>1900</v>
      </c>
      <c r="E933" s="121">
        <v>1</v>
      </c>
      <c r="F933" t="s">
        <v>441</v>
      </c>
      <c r="G933" s="121">
        <v>91</v>
      </c>
      <c r="H933" t="s">
        <v>386</v>
      </c>
      <c r="I933" t="s">
        <v>491</v>
      </c>
      <c r="J933" t="s">
        <v>436</v>
      </c>
      <c r="K933" t="s">
        <v>799</v>
      </c>
      <c r="L933" s="756">
        <v>2.6</v>
      </c>
      <c r="M933" t="s">
        <v>189</v>
      </c>
      <c r="N933" s="679">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2256329.6348608527</v>
      </c>
      <c r="O933" s="679">
        <f t="shared" ca="1" si="64"/>
        <v>2116170.0301920511</v>
      </c>
      <c r="P933" s="679">
        <f t="shared" ca="1" si="64"/>
        <v>140159.60466880183</v>
      </c>
      <c r="Q933" s="679">
        <f t="shared" ca="1" si="64"/>
        <v>0</v>
      </c>
      <c r="R933" s="679">
        <f t="shared" ca="1" si="64"/>
        <v>0</v>
      </c>
      <c r="S933" t="str">
        <f t="shared" si="61"/>
        <v>ASR_COMP</v>
      </c>
      <c r="T933" s="957">
        <f t="shared" si="62"/>
        <v>44682</v>
      </c>
      <c r="U933" t="str">
        <f t="shared" si="63"/>
        <v>Unaudited</v>
      </c>
    </row>
    <row r="934" spans="1:21" x14ac:dyDescent="0.25">
      <c r="A934" t="s">
        <v>440</v>
      </c>
      <c r="B934" t="s">
        <v>1388</v>
      </c>
      <c r="C934" t="s">
        <v>1389</v>
      </c>
      <c r="D934" s="15">
        <v>1900</v>
      </c>
      <c r="E934" s="121">
        <v>1</v>
      </c>
      <c r="F934" t="s">
        <v>441</v>
      </c>
      <c r="G934" s="121">
        <v>91</v>
      </c>
      <c r="H934" t="s">
        <v>386</v>
      </c>
      <c r="I934" t="s">
        <v>491</v>
      </c>
      <c r="J934" t="s">
        <v>436</v>
      </c>
      <c r="K934" t="s">
        <v>799</v>
      </c>
      <c r="L934" s="756">
        <v>2.7</v>
      </c>
      <c r="M934" t="s">
        <v>800</v>
      </c>
      <c r="N934" s="679">
        <f t="shared" ca="1" si="64"/>
        <v>-263567.28670902667</v>
      </c>
      <c r="O934" s="679">
        <f t="shared" ca="1" si="64"/>
        <v>-251680.7886683548</v>
      </c>
      <c r="P934" s="679">
        <f t="shared" ca="1" si="64"/>
        <v>-11886.498040671895</v>
      </c>
      <c r="Q934" s="679">
        <f t="shared" ca="1" si="64"/>
        <v>0</v>
      </c>
      <c r="R934" s="679">
        <f t="shared" ca="1" si="64"/>
        <v>0</v>
      </c>
      <c r="S934" t="str">
        <f t="shared" si="61"/>
        <v>ASR_COMP</v>
      </c>
      <c r="T934" s="957">
        <f t="shared" si="62"/>
        <v>44682</v>
      </c>
      <c r="U934" t="str">
        <f t="shared" si="63"/>
        <v>Unaudited</v>
      </c>
    </row>
    <row r="935" spans="1:21" x14ac:dyDescent="0.25">
      <c r="A935" t="s">
        <v>440</v>
      </c>
      <c r="B935" t="s">
        <v>1388</v>
      </c>
      <c r="C935" t="s">
        <v>1389</v>
      </c>
      <c r="D935" s="15">
        <v>1900</v>
      </c>
      <c r="E935" s="121">
        <v>1</v>
      </c>
      <c r="F935" t="s">
        <v>441</v>
      </c>
      <c r="G935" s="121">
        <v>91</v>
      </c>
      <c r="H935" t="s">
        <v>386</v>
      </c>
      <c r="I935" t="s">
        <v>491</v>
      </c>
      <c r="J935" t="s">
        <v>436</v>
      </c>
      <c r="K935" t="s">
        <v>799</v>
      </c>
      <c r="L935" s="756">
        <v>2.8</v>
      </c>
      <c r="M935" t="s">
        <v>801</v>
      </c>
      <c r="N935" s="679">
        <f t="shared" ca="1" si="64"/>
        <v>0</v>
      </c>
      <c r="O935" s="679">
        <f t="shared" ca="1" si="64"/>
        <v>0</v>
      </c>
      <c r="P935" s="679">
        <f t="shared" ca="1" si="64"/>
        <v>0</v>
      </c>
      <c r="Q935" s="679">
        <f t="shared" ca="1" si="64"/>
        <v>0</v>
      </c>
      <c r="R935" s="679">
        <f t="shared" ca="1" si="64"/>
        <v>0</v>
      </c>
      <c r="S935" t="str">
        <f t="shared" si="61"/>
        <v>ASR_COMP</v>
      </c>
      <c r="T935" s="957">
        <f t="shared" si="62"/>
        <v>44682</v>
      </c>
      <c r="U935" t="str">
        <f t="shared" si="63"/>
        <v>Unaudited</v>
      </c>
    </row>
    <row r="936" spans="1:21" x14ac:dyDescent="0.25">
      <c r="A936" t="s">
        <v>440</v>
      </c>
      <c r="B936" t="s">
        <v>1388</v>
      </c>
      <c r="C936" t="s">
        <v>1389</v>
      </c>
      <c r="D936" s="15">
        <v>1900</v>
      </c>
      <c r="E936" s="121">
        <v>1</v>
      </c>
      <c r="F936" t="s">
        <v>441</v>
      </c>
      <c r="G936" s="121">
        <v>91</v>
      </c>
      <c r="H936" t="s">
        <v>386</v>
      </c>
      <c r="I936" t="s">
        <v>491</v>
      </c>
      <c r="J936" t="s">
        <v>436</v>
      </c>
      <c r="K936" t="s">
        <v>799</v>
      </c>
      <c r="L936" s="756">
        <v>2.9</v>
      </c>
      <c r="M936" t="s">
        <v>782</v>
      </c>
      <c r="N936" s="679">
        <f t="shared" ca="1" si="64"/>
        <v>0</v>
      </c>
      <c r="O936" s="679">
        <f t="shared" ca="1" si="64"/>
        <v>0</v>
      </c>
      <c r="P936" s="679">
        <f t="shared" ca="1" si="64"/>
        <v>0</v>
      </c>
      <c r="Q936" s="679">
        <f t="shared" ca="1" si="64"/>
        <v>0</v>
      </c>
      <c r="R936" s="679">
        <f t="shared" ca="1" si="64"/>
        <v>0</v>
      </c>
      <c r="S936" t="str">
        <f t="shared" si="61"/>
        <v>ASR_COMP</v>
      </c>
      <c r="T936" s="957">
        <f t="shared" si="62"/>
        <v>44682</v>
      </c>
      <c r="U936" t="str">
        <f t="shared" si="63"/>
        <v>Unaudited</v>
      </c>
    </row>
    <row r="937" spans="1:21" x14ac:dyDescent="0.25">
      <c r="A937" t="s">
        <v>440</v>
      </c>
      <c r="B937" t="s">
        <v>1388</v>
      </c>
      <c r="C937" t="s">
        <v>1389</v>
      </c>
      <c r="D937" s="15">
        <v>1900</v>
      </c>
      <c r="E937" s="121">
        <v>1</v>
      </c>
      <c r="F937" t="s">
        <v>441</v>
      </c>
      <c r="G937" s="121">
        <v>91</v>
      </c>
      <c r="H937" t="s">
        <v>386</v>
      </c>
      <c r="I937" t="s">
        <v>491</v>
      </c>
      <c r="J937" t="s">
        <v>436</v>
      </c>
      <c r="K937" t="s">
        <v>226</v>
      </c>
      <c r="L937" s="756">
        <v>2.11</v>
      </c>
      <c r="M937" t="s">
        <v>231</v>
      </c>
      <c r="N937" s="679">
        <f t="shared" ca="1" si="64"/>
        <v>413510.81414908171</v>
      </c>
      <c r="O937" s="679">
        <f t="shared" ca="1" si="64"/>
        <v>54528.130906630227</v>
      </c>
      <c r="P937" s="679">
        <f t="shared" ca="1" si="64"/>
        <v>358982.68324245146</v>
      </c>
      <c r="Q937" s="679">
        <f t="shared" ca="1" si="64"/>
        <v>0</v>
      </c>
      <c r="R937" s="679">
        <f t="shared" ca="1" si="64"/>
        <v>0</v>
      </c>
      <c r="S937" t="str">
        <f t="shared" si="61"/>
        <v>ASR_COMP</v>
      </c>
      <c r="T937" s="957">
        <f t="shared" si="62"/>
        <v>44682</v>
      </c>
      <c r="U937" t="str">
        <f t="shared" si="63"/>
        <v>Unaudited</v>
      </c>
    </row>
    <row r="938" spans="1:21" x14ac:dyDescent="0.25">
      <c r="A938" t="s">
        <v>440</v>
      </c>
      <c r="B938" t="s">
        <v>1388</v>
      </c>
      <c r="C938" t="s">
        <v>1389</v>
      </c>
      <c r="D938" s="15">
        <v>1900</v>
      </c>
      <c r="E938" s="121">
        <v>1</v>
      </c>
      <c r="F938" t="s">
        <v>441</v>
      </c>
      <c r="G938" s="121">
        <v>91</v>
      </c>
      <c r="H938" t="s">
        <v>386</v>
      </c>
      <c r="I938" t="s">
        <v>491</v>
      </c>
      <c r="J938" t="s">
        <v>436</v>
      </c>
      <c r="K938" t="s">
        <v>226</v>
      </c>
      <c r="L938" s="756">
        <v>2.12</v>
      </c>
      <c r="M938" t="s">
        <v>557</v>
      </c>
      <c r="N938" s="679">
        <f t="shared" ca="1" si="64"/>
        <v>2648685.4242832186</v>
      </c>
      <c r="O938" s="679">
        <f t="shared" ca="1" si="64"/>
        <v>25045.323435554958</v>
      </c>
      <c r="P938" s="679">
        <f t="shared" ca="1" si="64"/>
        <v>2623640.1008476638</v>
      </c>
      <c r="Q938" s="679">
        <f t="shared" ca="1" si="64"/>
        <v>0</v>
      </c>
      <c r="R938" s="679">
        <f t="shared" ca="1" si="64"/>
        <v>0</v>
      </c>
      <c r="S938" t="str">
        <f t="shared" si="61"/>
        <v>ASR_COMP</v>
      </c>
      <c r="T938" s="957">
        <f t="shared" si="62"/>
        <v>44682</v>
      </c>
      <c r="U938" t="str">
        <f t="shared" si="63"/>
        <v>Unaudited</v>
      </c>
    </row>
    <row r="939" spans="1:21" x14ac:dyDescent="0.25">
      <c r="A939" t="s">
        <v>440</v>
      </c>
      <c r="B939" t="s">
        <v>1388</v>
      </c>
      <c r="C939" t="s">
        <v>1389</v>
      </c>
      <c r="D939" s="15">
        <v>1900</v>
      </c>
      <c r="E939" s="121">
        <v>1</v>
      </c>
      <c r="F939" t="s">
        <v>441</v>
      </c>
      <c r="G939" s="121">
        <v>91</v>
      </c>
      <c r="H939" t="s">
        <v>386</v>
      </c>
      <c r="I939" t="s">
        <v>491</v>
      </c>
      <c r="J939" t="s">
        <v>436</v>
      </c>
      <c r="K939" t="s">
        <v>226</v>
      </c>
      <c r="L939" s="756">
        <v>2.13</v>
      </c>
      <c r="M939" t="s">
        <v>232</v>
      </c>
      <c r="N939" s="679">
        <f t="shared" ca="1" si="64"/>
        <v>240008.84555920184</v>
      </c>
      <c r="O939" s="679">
        <f t="shared" ca="1" si="64"/>
        <v>12828.445752628644</v>
      </c>
      <c r="P939" s="679">
        <f t="shared" ca="1" si="64"/>
        <v>227180.3998065732</v>
      </c>
      <c r="Q939" s="679">
        <f t="shared" ca="1" si="64"/>
        <v>0</v>
      </c>
      <c r="R939" s="679">
        <f t="shared" ca="1" si="64"/>
        <v>0</v>
      </c>
      <c r="S939" t="str">
        <f t="shared" si="61"/>
        <v>ASR_COMP</v>
      </c>
      <c r="T939" s="957">
        <f t="shared" si="62"/>
        <v>44682</v>
      </c>
      <c r="U939" t="str">
        <f t="shared" si="63"/>
        <v>Unaudited</v>
      </c>
    </row>
    <row r="940" spans="1:21" x14ac:dyDescent="0.25">
      <c r="A940" t="s">
        <v>440</v>
      </c>
      <c r="B940" t="s">
        <v>1388</v>
      </c>
      <c r="C940" t="s">
        <v>1389</v>
      </c>
      <c r="D940" s="15">
        <v>1900</v>
      </c>
      <c r="E940" s="121">
        <v>1</v>
      </c>
      <c r="F940" t="s">
        <v>441</v>
      </c>
      <c r="G940" s="121">
        <v>91</v>
      </c>
      <c r="H940" t="s">
        <v>386</v>
      </c>
      <c r="I940" t="s">
        <v>491</v>
      </c>
      <c r="J940" t="s">
        <v>436</v>
      </c>
      <c r="K940" t="s">
        <v>226</v>
      </c>
      <c r="L940" s="756">
        <v>2.14</v>
      </c>
      <c r="M940" t="s">
        <v>561</v>
      </c>
      <c r="N940" s="679">
        <f t="shared" ca="1" si="64"/>
        <v>298310.62302058312</v>
      </c>
      <c r="O940" s="679">
        <f t="shared" ca="1" si="64"/>
        <v>274676.58236898208</v>
      </c>
      <c r="P940" s="679">
        <f t="shared" ca="1" si="64"/>
        <v>23634.040651601023</v>
      </c>
      <c r="Q940" s="679">
        <f t="shared" ca="1" si="64"/>
        <v>0</v>
      </c>
      <c r="R940" s="679">
        <f t="shared" ca="1" si="64"/>
        <v>0</v>
      </c>
      <c r="S940" t="str">
        <f t="shared" si="61"/>
        <v>ASR_COMP</v>
      </c>
      <c r="T940" s="957">
        <f t="shared" si="62"/>
        <v>44682</v>
      </c>
      <c r="U940" t="str">
        <f t="shared" si="63"/>
        <v>Unaudited</v>
      </c>
    </row>
    <row r="941" spans="1:21" x14ac:dyDescent="0.25">
      <c r="A941" t="s">
        <v>440</v>
      </c>
      <c r="B941" t="s">
        <v>1388</v>
      </c>
      <c r="C941" t="s">
        <v>1389</v>
      </c>
      <c r="D941" s="15">
        <v>1900</v>
      </c>
      <c r="E941" s="121">
        <v>1</v>
      </c>
      <c r="F941" t="s">
        <v>441</v>
      </c>
      <c r="G941" s="121">
        <v>91</v>
      </c>
      <c r="H941" t="s">
        <v>386</v>
      </c>
      <c r="I941" t="s">
        <v>491</v>
      </c>
      <c r="J941" t="s">
        <v>436</v>
      </c>
      <c r="K941" t="s">
        <v>226</v>
      </c>
      <c r="L941" s="756">
        <v>2.15</v>
      </c>
      <c r="M941" t="s">
        <v>20</v>
      </c>
      <c r="N941" s="679">
        <f t="shared" ca="1" si="64"/>
        <v>96981.308142160124</v>
      </c>
      <c r="O941" s="679">
        <f t="shared" ca="1" si="64"/>
        <v>62291.691680715012</v>
      </c>
      <c r="P941" s="679">
        <f t="shared" ca="1" si="64"/>
        <v>34689.616461445105</v>
      </c>
      <c r="Q941" s="679">
        <f t="shared" ca="1" si="64"/>
        <v>0</v>
      </c>
      <c r="R941" s="679">
        <f t="shared" ca="1" si="64"/>
        <v>0</v>
      </c>
      <c r="S941" t="str">
        <f t="shared" si="61"/>
        <v>ASR_COMP</v>
      </c>
      <c r="T941" s="957">
        <f t="shared" si="62"/>
        <v>44682</v>
      </c>
      <c r="U941" t="str">
        <f t="shared" si="63"/>
        <v>Unaudited</v>
      </c>
    </row>
    <row r="942" spans="1:21" x14ac:dyDescent="0.25">
      <c r="A942" t="s">
        <v>440</v>
      </c>
      <c r="B942" t="s">
        <v>1388</v>
      </c>
      <c r="C942" t="s">
        <v>1389</v>
      </c>
      <c r="D942" s="15">
        <v>1900</v>
      </c>
      <c r="E942" s="121">
        <v>1</v>
      </c>
      <c r="F942" t="s">
        <v>441</v>
      </c>
      <c r="G942" s="121">
        <v>91</v>
      </c>
      <c r="H942" t="s">
        <v>386</v>
      </c>
      <c r="I942" t="s">
        <v>491</v>
      </c>
      <c r="J942" t="s">
        <v>436</v>
      </c>
      <c r="K942" t="s">
        <v>226</v>
      </c>
      <c r="L942" s="756">
        <v>2.16</v>
      </c>
      <c r="M942" t="s">
        <v>802</v>
      </c>
      <c r="N942" s="679">
        <f t="shared" ca="1" si="64"/>
        <v>1259693.6808976617</v>
      </c>
      <c r="O942" s="679">
        <f t="shared" ca="1" si="64"/>
        <v>757068.53763148014</v>
      </c>
      <c r="P942" s="679">
        <f t="shared" ca="1" si="64"/>
        <v>502625.14326618152</v>
      </c>
      <c r="Q942" s="679">
        <f t="shared" ca="1" si="64"/>
        <v>0</v>
      </c>
      <c r="R942" s="679">
        <f t="shared" ca="1" si="64"/>
        <v>0</v>
      </c>
      <c r="S942" t="str">
        <f t="shared" si="61"/>
        <v>ASR_COMP</v>
      </c>
      <c r="T942" s="957">
        <f t="shared" si="62"/>
        <v>44682</v>
      </c>
      <c r="U942" t="str">
        <f t="shared" si="63"/>
        <v>Unaudited</v>
      </c>
    </row>
    <row r="943" spans="1:21" x14ac:dyDescent="0.25">
      <c r="A943" t="s">
        <v>440</v>
      </c>
      <c r="B943" t="s">
        <v>1388</v>
      </c>
      <c r="C943" t="s">
        <v>1389</v>
      </c>
      <c r="D943" s="15">
        <v>1900</v>
      </c>
      <c r="E943" s="121">
        <v>1</v>
      </c>
      <c r="F943" t="s">
        <v>441</v>
      </c>
      <c r="G943" s="121">
        <v>91</v>
      </c>
      <c r="H943" t="s">
        <v>386</v>
      </c>
      <c r="I943" t="s">
        <v>491</v>
      </c>
      <c r="J943" t="s">
        <v>436</v>
      </c>
      <c r="K943" t="s">
        <v>226</v>
      </c>
      <c r="L943" s="756">
        <v>2.17</v>
      </c>
      <c r="M943" t="s">
        <v>1055</v>
      </c>
      <c r="N943" s="679">
        <f t="shared" ca="1" si="64"/>
        <v>0</v>
      </c>
      <c r="O943" s="679">
        <f t="shared" ca="1" si="64"/>
        <v>0</v>
      </c>
      <c r="P943" s="679">
        <f t="shared" ca="1" si="64"/>
        <v>0</v>
      </c>
      <c r="Q943" s="679">
        <f t="shared" ca="1" si="64"/>
        <v>0</v>
      </c>
      <c r="R943" s="679">
        <f t="shared" ca="1" si="64"/>
        <v>0</v>
      </c>
      <c r="S943" t="str">
        <f t="shared" si="61"/>
        <v>ASR_COMP</v>
      </c>
      <c r="T943" s="957">
        <f t="shared" si="62"/>
        <v>44682</v>
      </c>
      <c r="U943" t="str">
        <f t="shared" si="63"/>
        <v>Unaudited</v>
      </c>
    </row>
    <row r="944" spans="1:21" x14ac:dyDescent="0.25">
      <c r="A944" t="s">
        <v>440</v>
      </c>
      <c r="B944" t="s">
        <v>1388</v>
      </c>
      <c r="C944" t="s">
        <v>1389</v>
      </c>
      <c r="D944" s="15">
        <v>1900</v>
      </c>
      <c r="E944" s="121">
        <v>1</v>
      </c>
      <c r="F944" t="s">
        <v>441</v>
      </c>
      <c r="G944" s="121">
        <v>91</v>
      </c>
      <c r="H944" t="s">
        <v>386</v>
      </c>
      <c r="I944" t="s">
        <v>491</v>
      </c>
      <c r="J944" t="s">
        <v>436</v>
      </c>
      <c r="K944" t="s">
        <v>226</v>
      </c>
      <c r="L944" s="756">
        <v>2.1800000000000002</v>
      </c>
      <c r="M944" t="s">
        <v>653</v>
      </c>
      <c r="N944" s="679">
        <f t="shared" ca="1" si="64"/>
        <v>481685.51259316551</v>
      </c>
      <c r="O944" s="679">
        <f t="shared" ca="1" si="64"/>
        <v>66307.491796259157</v>
      </c>
      <c r="P944" s="679">
        <f t="shared" ca="1" si="64"/>
        <v>415378.02079690638</v>
      </c>
      <c r="Q944" s="679">
        <f t="shared" ca="1" si="64"/>
        <v>0</v>
      </c>
      <c r="R944" s="679">
        <f t="shared" ca="1" si="64"/>
        <v>0</v>
      </c>
      <c r="S944" t="str">
        <f t="shared" si="61"/>
        <v>ASR_COMP</v>
      </c>
      <c r="T944" s="957">
        <f t="shared" si="62"/>
        <v>44682</v>
      </c>
      <c r="U944" t="str">
        <f t="shared" si="63"/>
        <v>Unaudited</v>
      </c>
    </row>
    <row r="945" spans="1:21" x14ac:dyDescent="0.25">
      <c r="A945" t="s">
        <v>440</v>
      </c>
      <c r="B945" t="s">
        <v>1388</v>
      </c>
      <c r="C945" t="s">
        <v>1389</v>
      </c>
      <c r="D945" s="15">
        <v>1900</v>
      </c>
      <c r="E945" s="121">
        <v>1</v>
      </c>
      <c r="F945" t="s">
        <v>441</v>
      </c>
      <c r="G945" s="121">
        <v>91</v>
      </c>
      <c r="H945" t="s">
        <v>386</v>
      </c>
      <c r="I945" t="s">
        <v>491</v>
      </c>
      <c r="J945" t="s">
        <v>436</v>
      </c>
      <c r="K945" t="s">
        <v>226</v>
      </c>
      <c r="L945" s="756">
        <v>2.19</v>
      </c>
      <c r="M945" t="s">
        <v>221</v>
      </c>
      <c r="N945" s="679">
        <f t="shared" ca="1" si="64"/>
        <v>0</v>
      </c>
      <c r="O945" s="679">
        <f t="shared" ca="1" si="64"/>
        <v>0</v>
      </c>
      <c r="P945" s="679">
        <f t="shared" ca="1" si="64"/>
        <v>0</v>
      </c>
      <c r="Q945" s="679">
        <f t="shared" ca="1" si="64"/>
        <v>0</v>
      </c>
      <c r="R945" s="679">
        <f t="shared" ca="1" si="64"/>
        <v>0</v>
      </c>
      <c r="S945" t="str">
        <f t="shared" si="61"/>
        <v>ASR_COMP</v>
      </c>
      <c r="T945" s="957">
        <f t="shared" si="62"/>
        <v>44682</v>
      </c>
      <c r="U945" t="str">
        <f t="shared" si="63"/>
        <v>Unaudited</v>
      </c>
    </row>
    <row r="946" spans="1:21" x14ac:dyDescent="0.25">
      <c r="A946" t="s">
        <v>440</v>
      </c>
      <c r="B946" t="s">
        <v>1388</v>
      </c>
      <c r="C946" t="s">
        <v>1389</v>
      </c>
      <c r="D946" s="15">
        <v>1900</v>
      </c>
      <c r="E946" s="121">
        <v>1</v>
      </c>
      <c r="F946" t="s">
        <v>441</v>
      </c>
      <c r="G946" s="121">
        <v>91</v>
      </c>
      <c r="H946" t="s">
        <v>386</v>
      </c>
      <c r="I946" t="s">
        <v>491</v>
      </c>
      <c r="J946" t="s">
        <v>436</v>
      </c>
      <c r="K946" t="s">
        <v>226</v>
      </c>
      <c r="L946" s="756" t="s">
        <v>707</v>
      </c>
      <c r="M946" t="s">
        <v>233</v>
      </c>
      <c r="N946" s="679">
        <f t="shared" ca="1" si="64"/>
        <v>-3671.2150063142226</v>
      </c>
      <c r="O946" s="679">
        <f t="shared" ca="1" si="64"/>
        <v>-562.9478317491421</v>
      </c>
      <c r="P946" s="679">
        <f t="shared" ca="1" si="64"/>
        <v>-3108.2671745650805</v>
      </c>
      <c r="Q946" s="679">
        <f t="shared" ca="1" si="64"/>
        <v>0</v>
      </c>
      <c r="R946" s="679">
        <f t="shared" ca="1" si="64"/>
        <v>0</v>
      </c>
      <c r="S946" t="str">
        <f t="shared" si="61"/>
        <v>ASR_COMP</v>
      </c>
      <c r="T946" s="957">
        <f t="shared" si="62"/>
        <v>44682</v>
      </c>
      <c r="U946" t="str">
        <f t="shared" si="63"/>
        <v>Unaudited</v>
      </c>
    </row>
    <row r="947" spans="1:21" x14ac:dyDescent="0.25">
      <c r="A947" t="s">
        <v>440</v>
      </c>
      <c r="B947" t="s">
        <v>1388</v>
      </c>
      <c r="C947" t="s">
        <v>1389</v>
      </c>
      <c r="D947" s="15">
        <v>1900</v>
      </c>
      <c r="E947" s="121">
        <v>1</v>
      </c>
      <c r="F947" t="s">
        <v>441</v>
      </c>
      <c r="G947" s="121">
        <v>91</v>
      </c>
      <c r="H947" t="s">
        <v>386</v>
      </c>
      <c r="I947" t="s">
        <v>491</v>
      </c>
      <c r="J947" t="s">
        <v>436</v>
      </c>
      <c r="K947" t="s">
        <v>226</v>
      </c>
      <c r="L947" s="756">
        <v>2.21</v>
      </c>
      <c r="M947" t="s">
        <v>469</v>
      </c>
      <c r="N947" s="679">
        <f t="shared" ca="1" si="64"/>
        <v>30190.444467016983</v>
      </c>
      <c r="O947" s="679">
        <f t="shared" ca="1" si="64"/>
        <v>19011.502514699529</v>
      </c>
      <c r="P947" s="679">
        <f t="shared" ca="1" si="64"/>
        <v>11178.941952317453</v>
      </c>
      <c r="Q947" s="679">
        <f t="shared" ca="1" si="64"/>
        <v>0</v>
      </c>
      <c r="R947" s="679">
        <f t="shared" ca="1" si="64"/>
        <v>0</v>
      </c>
      <c r="S947" t="str">
        <f t="shared" si="61"/>
        <v>ASR_COMP</v>
      </c>
      <c r="T947" s="957">
        <f t="shared" si="62"/>
        <v>44682</v>
      </c>
      <c r="U947" t="str">
        <f t="shared" si="63"/>
        <v>Unaudited</v>
      </c>
    </row>
    <row r="948" spans="1:21" x14ac:dyDescent="0.25">
      <c r="A948" t="s">
        <v>440</v>
      </c>
      <c r="B948" t="s">
        <v>1388</v>
      </c>
      <c r="C948" t="s">
        <v>1389</v>
      </c>
      <c r="D948" s="15">
        <v>1900</v>
      </c>
      <c r="E948" s="121">
        <v>1</v>
      </c>
      <c r="F948" t="s">
        <v>441</v>
      </c>
      <c r="G948" s="121">
        <v>91</v>
      </c>
      <c r="H948" t="s">
        <v>386</v>
      </c>
      <c r="I948" t="s">
        <v>491</v>
      </c>
      <c r="J948" t="s">
        <v>436</v>
      </c>
      <c r="K948" t="s">
        <v>6</v>
      </c>
      <c r="L948" s="756" t="s">
        <v>70</v>
      </c>
      <c r="M948" t="s">
        <v>191</v>
      </c>
      <c r="N948" s="679">
        <f t="shared" ca="1" si="64"/>
        <v>20779.715601785949</v>
      </c>
      <c r="O948" s="679">
        <f t="shared" ca="1" si="64"/>
        <v>13878.869351711524</v>
      </c>
      <c r="P948" s="679">
        <f t="shared" ca="1" si="64"/>
        <v>6900.8462500744236</v>
      </c>
      <c r="Q948" s="679">
        <f t="shared" ca="1" si="64"/>
        <v>0</v>
      </c>
      <c r="R948" s="679">
        <f t="shared" ca="1" si="64"/>
        <v>0</v>
      </c>
      <c r="S948" t="str">
        <f t="shared" si="61"/>
        <v>ASR_COMP</v>
      </c>
      <c r="T948" s="957">
        <f t="shared" si="62"/>
        <v>44682</v>
      </c>
      <c r="U948" t="str">
        <f t="shared" si="63"/>
        <v>Unaudited</v>
      </c>
    </row>
    <row r="949" spans="1:21" x14ac:dyDescent="0.25">
      <c r="A949" t="s">
        <v>440</v>
      </c>
      <c r="B949" t="s">
        <v>1388</v>
      </c>
      <c r="C949" t="s">
        <v>1389</v>
      </c>
      <c r="D949" s="15">
        <v>1900</v>
      </c>
      <c r="E949" s="121">
        <v>1</v>
      </c>
      <c r="F949" t="s">
        <v>441</v>
      </c>
      <c r="G949" s="121">
        <v>91</v>
      </c>
      <c r="H949" t="s">
        <v>386</v>
      </c>
      <c r="I949" t="s">
        <v>491</v>
      </c>
      <c r="J949" t="s">
        <v>436</v>
      </c>
      <c r="K949" t="s">
        <v>6</v>
      </c>
      <c r="L949" s="756" t="s">
        <v>71</v>
      </c>
      <c r="M949" t="s">
        <v>234</v>
      </c>
      <c r="N949" s="679">
        <f t="shared" ca="1" si="64"/>
        <v>8931.6</v>
      </c>
      <c r="O949" s="679">
        <f t="shared" ca="1" si="64"/>
        <v>5624.9320435308346</v>
      </c>
      <c r="P949" s="679">
        <f t="shared" ca="1" si="64"/>
        <v>3306.6679564691653</v>
      </c>
      <c r="Q949" s="679">
        <f t="shared" ca="1" si="64"/>
        <v>0</v>
      </c>
      <c r="R949" s="679">
        <f t="shared" ca="1" si="64"/>
        <v>0</v>
      </c>
      <c r="S949" t="str">
        <f t="shared" si="61"/>
        <v>ASR_COMP</v>
      </c>
      <c r="T949" s="957">
        <f t="shared" si="62"/>
        <v>44682</v>
      </c>
      <c r="U949" t="str">
        <f t="shared" si="63"/>
        <v>Unaudited</v>
      </c>
    </row>
    <row r="950" spans="1:21" x14ac:dyDescent="0.25">
      <c r="A950" t="s">
        <v>440</v>
      </c>
      <c r="B950" t="s">
        <v>1388</v>
      </c>
      <c r="C950" t="s">
        <v>1389</v>
      </c>
      <c r="D950" s="15">
        <v>1900</v>
      </c>
      <c r="E950" s="121">
        <v>1</v>
      </c>
      <c r="F950" t="s">
        <v>441</v>
      </c>
      <c r="G950" s="121">
        <v>91</v>
      </c>
      <c r="H950" t="s">
        <v>386</v>
      </c>
      <c r="I950" t="s">
        <v>491</v>
      </c>
      <c r="J950" t="s">
        <v>436</v>
      </c>
      <c r="K950" t="s">
        <v>6</v>
      </c>
      <c r="L950" s="756" t="s">
        <v>72</v>
      </c>
      <c r="M950" t="s">
        <v>167</v>
      </c>
      <c r="N950" s="679">
        <f t="shared" ca="1" si="64"/>
        <v>0</v>
      </c>
      <c r="O950" s="679">
        <f t="shared" ca="1" si="64"/>
        <v>0</v>
      </c>
      <c r="P950" s="679">
        <f t="shared" ca="1" si="64"/>
        <v>0</v>
      </c>
      <c r="Q950" s="679">
        <f t="shared" ca="1" si="64"/>
        <v>0</v>
      </c>
      <c r="R950" s="679">
        <f t="shared" ca="1" si="64"/>
        <v>0</v>
      </c>
      <c r="S950" t="str">
        <f t="shared" si="61"/>
        <v>ASR_COMP</v>
      </c>
      <c r="T950" s="957">
        <f t="shared" si="62"/>
        <v>44682</v>
      </c>
      <c r="U950" t="str">
        <f t="shared" si="63"/>
        <v>Unaudited</v>
      </c>
    </row>
    <row r="951" spans="1:21" x14ac:dyDescent="0.25">
      <c r="A951" t="s">
        <v>440</v>
      </c>
      <c r="B951" t="s">
        <v>1388</v>
      </c>
      <c r="C951" t="s">
        <v>1389</v>
      </c>
      <c r="D951" s="15">
        <v>1900</v>
      </c>
      <c r="E951" s="121">
        <v>1</v>
      </c>
      <c r="F951" t="s">
        <v>441</v>
      </c>
      <c r="G951" s="121">
        <v>91</v>
      </c>
      <c r="H951" t="s">
        <v>386</v>
      </c>
      <c r="I951" t="s">
        <v>491</v>
      </c>
      <c r="J951" t="s">
        <v>436</v>
      </c>
      <c r="K951" t="s">
        <v>6</v>
      </c>
      <c r="L951" s="756">
        <v>3.4</v>
      </c>
      <c r="M951" t="s">
        <v>464</v>
      </c>
      <c r="N951" s="679">
        <f t="shared" ca="1" si="64"/>
        <v>22244.043940450643</v>
      </c>
      <c r="O951" s="679">
        <f t="shared" ca="1" si="64"/>
        <v>14008.826586316978</v>
      </c>
      <c r="P951" s="679">
        <f t="shared" ca="1" si="64"/>
        <v>8235.2173541336651</v>
      </c>
      <c r="Q951" s="679">
        <f t="shared" ca="1" si="64"/>
        <v>0</v>
      </c>
      <c r="R951" s="679">
        <f t="shared" ca="1" si="64"/>
        <v>0</v>
      </c>
      <c r="S951" t="str">
        <f t="shared" si="61"/>
        <v>ASR_COMP</v>
      </c>
      <c r="T951" s="957">
        <f t="shared" si="62"/>
        <v>44682</v>
      </c>
      <c r="U951" t="str">
        <f t="shared" si="63"/>
        <v>Unaudited</v>
      </c>
    </row>
    <row r="952" spans="1:21" x14ac:dyDescent="0.25">
      <c r="A952" t="s">
        <v>440</v>
      </c>
      <c r="B952" t="s">
        <v>1388</v>
      </c>
      <c r="C952" t="s">
        <v>1389</v>
      </c>
      <c r="D952" s="15">
        <v>1900</v>
      </c>
      <c r="E952" s="121">
        <v>1</v>
      </c>
      <c r="F952" t="s">
        <v>441</v>
      </c>
      <c r="G952" s="121">
        <v>91</v>
      </c>
      <c r="H952" t="s">
        <v>386</v>
      </c>
      <c r="I952" t="s">
        <v>491</v>
      </c>
      <c r="J952" t="s">
        <v>436</v>
      </c>
      <c r="K952" t="s">
        <v>437</v>
      </c>
      <c r="L952" s="756">
        <v>4.5</v>
      </c>
      <c r="M952" t="s">
        <v>32</v>
      </c>
      <c r="N952" s="679">
        <f t="shared" ca="1" si="64"/>
        <v>0</v>
      </c>
      <c r="O952" s="679">
        <f t="shared" ca="1" si="64"/>
        <v>0</v>
      </c>
      <c r="P952" s="679">
        <f t="shared" ca="1" si="64"/>
        <v>0</v>
      </c>
      <c r="Q952" s="679">
        <f t="shared" ca="1" si="64"/>
        <v>0</v>
      </c>
      <c r="R952" s="679">
        <f t="shared" ca="1" si="64"/>
        <v>0</v>
      </c>
      <c r="S952" t="str">
        <f t="shared" si="61"/>
        <v>ASR_COMP</v>
      </c>
      <c r="T952" s="957">
        <f t="shared" si="62"/>
        <v>44682</v>
      </c>
      <c r="U952" t="str">
        <f t="shared" si="63"/>
        <v>Unaudited</v>
      </c>
    </row>
    <row r="953" spans="1:21" x14ac:dyDescent="0.25">
      <c r="A953" t="s">
        <v>440</v>
      </c>
      <c r="B953" t="s">
        <v>1388</v>
      </c>
      <c r="C953" t="s">
        <v>1389</v>
      </c>
      <c r="D953" s="15">
        <v>1900</v>
      </c>
      <c r="E953" s="121">
        <v>1</v>
      </c>
      <c r="F953" t="s">
        <v>441</v>
      </c>
      <c r="G953" s="121">
        <v>91</v>
      </c>
      <c r="H953" t="s">
        <v>386</v>
      </c>
      <c r="I953" t="s">
        <v>491</v>
      </c>
      <c r="J953" t="s">
        <v>436</v>
      </c>
      <c r="K953" t="s">
        <v>437</v>
      </c>
      <c r="L953" s="756" t="s">
        <v>947</v>
      </c>
      <c r="M953" t="s">
        <v>938</v>
      </c>
      <c r="N953" s="679">
        <f t="shared" ca="1" si="64"/>
        <v>0</v>
      </c>
      <c r="O953" s="679">
        <f t="shared" ca="1" si="64"/>
        <v>0</v>
      </c>
      <c r="P953" s="679">
        <f t="shared" ca="1" si="64"/>
        <v>0</v>
      </c>
      <c r="Q953" s="679">
        <f t="shared" ca="1" si="64"/>
        <v>0</v>
      </c>
      <c r="R953" s="679">
        <f t="shared" ca="1" si="64"/>
        <v>0</v>
      </c>
      <c r="S953" t="str">
        <f t="shared" si="61"/>
        <v>ASR_COMP</v>
      </c>
      <c r="T953" s="957">
        <f t="shared" si="62"/>
        <v>44682</v>
      </c>
      <c r="U953" t="str">
        <f t="shared" si="63"/>
        <v>Unaudited</v>
      </c>
    </row>
    <row r="954" spans="1:21" x14ac:dyDescent="0.25">
      <c r="A954" t="s">
        <v>440</v>
      </c>
      <c r="B954" t="s">
        <v>1388</v>
      </c>
      <c r="C954" t="s">
        <v>1389</v>
      </c>
      <c r="D954" s="15">
        <v>1900</v>
      </c>
      <c r="E954" s="121">
        <v>1</v>
      </c>
      <c r="F954" t="s">
        <v>441</v>
      </c>
      <c r="G954" s="121">
        <v>91</v>
      </c>
      <c r="H954" t="s">
        <v>386</v>
      </c>
      <c r="I954" t="s">
        <v>491</v>
      </c>
      <c r="J954" t="s">
        <v>436</v>
      </c>
      <c r="K954" t="s">
        <v>437</v>
      </c>
      <c r="L954" s="756" t="s">
        <v>196</v>
      </c>
      <c r="M954" t="s">
        <v>40</v>
      </c>
      <c r="N954" s="679">
        <f t="shared" ca="1" si="64"/>
        <v>609.83148335999999</v>
      </c>
      <c r="O954" s="679">
        <f t="shared" ca="1" si="64"/>
        <v>304.11948336</v>
      </c>
      <c r="P954" s="679">
        <f t="shared" ca="1" si="64"/>
        <v>305.71199999999999</v>
      </c>
      <c r="Q954" s="679">
        <f t="shared" ca="1" si="64"/>
        <v>0</v>
      </c>
      <c r="R954" s="679">
        <f t="shared" ca="1" si="64"/>
        <v>0</v>
      </c>
      <c r="S954" t="str">
        <f t="shared" si="61"/>
        <v>ASR_COMP</v>
      </c>
      <c r="T954" s="957">
        <f t="shared" si="62"/>
        <v>44682</v>
      </c>
      <c r="U954" t="str">
        <f t="shared" si="63"/>
        <v>Unaudited</v>
      </c>
    </row>
    <row r="955" spans="1:21" x14ac:dyDescent="0.25">
      <c r="A955" t="s">
        <v>440</v>
      </c>
      <c r="B955" t="s">
        <v>1388</v>
      </c>
      <c r="C955" t="s">
        <v>1389</v>
      </c>
      <c r="D955" s="15">
        <v>1900</v>
      </c>
      <c r="E955" s="121">
        <v>1</v>
      </c>
      <c r="F955" t="s">
        <v>441</v>
      </c>
      <c r="G955" s="121">
        <v>91</v>
      </c>
      <c r="H955" t="s">
        <v>386</v>
      </c>
      <c r="I955" t="s">
        <v>491</v>
      </c>
      <c r="J955" t="s">
        <v>436</v>
      </c>
      <c r="K955" t="s">
        <v>437</v>
      </c>
      <c r="L955" s="756" t="s">
        <v>195</v>
      </c>
      <c r="M955" t="s">
        <v>332</v>
      </c>
      <c r="N955" s="679">
        <f t="shared" ca="1" si="64"/>
        <v>0</v>
      </c>
      <c r="O955" s="679">
        <f t="shared" ca="1" si="64"/>
        <v>0</v>
      </c>
      <c r="P955" s="679">
        <f t="shared" ca="1" si="64"/>
        <v>0</v>
      </c>
      <c r="Q955" s="679">
        <f t="shared" ca="1" si="64"/>
        <v>0</v>
      </c>
      <c r="R955" s="679">
        <f t="shared" ca="1" si="64"/>
        <v>0</v>
      </c>
      <c r="S955" t="str">
        <f t="shared" si="61"/>
        <v>ASR_COMP</v>
      </c>
      <c r="T955" s="957">
        <f t="shared" si="62"/>
        <v>44682</v>
      </c>
      <c r="U955" t="str">
        <f t="shared" si="63"/>
        <v>Unaudited</v>
      </c>
    </row>
    <row r="956" spans="1:21" x14ac:dyDescent="0.25">
      <c r="A956" t="s">
        <v>440</v>
      </c>
      <c r="B956" t="s">
        <v>1388</v>
      </c>
      <c r="C956" t="s">
        <v>1389</v>
      </c>
      <c r="D956" s="15">
        <v>1900</v>
      </c>
      <c r="E956" s="121">
        <v>1</v>
      </c>
      <c r="F956" t="s">
        <v>441</v>
      </c>
      <c r="G956" s="121">
        <v>91</v>
      </c>
      <c r="H956" t="s">
        <v>386</v>
      </c>
      <c r="I956" t="s">
        <v>491</v>
      </c>
      <c r="J956" t="s">
        <v>453</v>
      </c>
      <c r="K956" t="s">
        <v>438</v>
      </c>
      <c r="L956" s="756" t="s">
        <v>79</v>
      </c>
      <c r="M956" t="s">
        <v>27</v>
      </c>
      <c r="N956" s="679">
        <f t="shared" ca="1" si="64"/>
        <v>1025744.9556405791</v>
      </c>
      <c r="O956" s="679">
        <f t="shared" ca="1" si="64"/>
        <v>616466.72149399226</v>
      </c>
      <c r="P956" s="679">
        <f t="shared" ca="1" si="64"/>
        <v>409278.23414658691</v>
      </c>
      <c r="Q956" s="679">
        <f t="shared" ca="1" si="64"/>
        <v>0</v>
      </c>
      <c r="R956" s="679">
        <f t="shared" ca="1" si="64"/>
        <v>0</v>
      </c>
      <c r="S956" t="str">
        <f t="shared" si="61"/>
        <v>ASR_COMP</v>
      </c>
      <c r="T956" s="957">
        <f t="shared" si="62"/>
        <v>44682</v>
      </c>
      <c r="U956" t="str">
        <f t="shared" si="63"/>
        <v>Unaudited</v>
      </c>
    </row>
    <row r="957" spans="1:21" x14ac:dyDescent="0.25">
      <c r="A957" t="s">
        <v>440</v>
      </c>
      <c r="B957" t="s">
        <v>1388</v>
      </c>
      <c r="C957" t="s">
        <v>1389</v>
      </c>
      <c r="D957" s="15">
        <v>1900</v>
      </c>
      <c r="E957" s="121">
        <v>1</v>
      </c>
      <c r="F957" t="s">
        <v>441</v>
      </c>
      <c r="G957" s="121">
        <v>91</v>
      </c>
      <c r="H957" t="s">
        <v>386</v>
      </c>
      <c r="I957" t="s">
        <v>491</v>
      </c>
      <c r="J957" t="s">
        <v>453</v>
      </c>
      <c r="K957" t="s">
        <v>438</v>
      </c>
      <c r="L957" s="756" t="s">
        <v>80</v>
      </c>
      <c r="M957" t="s">
        <v>100</v>
      </c>
      <c r="N957" s="679">
        <f t="shared" ca="1" si="64"/>
        <v>98668.92072481192</v>
      </c>
      <c r="O957" s="679">
        <f t="shared" ca="1" si="64"/>
        <v>59299.444504301209</v>
      </c>
      <c r="P957" s="679">
        <f t="shared" ca="1" si="64"/>
        <v>39369.476220510711</v>
      </c>
      <c r="Q957" s="679">
        <f t="shared" ca="1" si="64"/>
        <v>0</v>
      </c>
      <c r="R957" s="679">
        <f t="shared" ca="1" si="64"/>
        <v>0</v>
      </c>
      <c r="S957" t="str">
        <f t="shared" si="61"/>
        <v>ASR_COMP</v>
      </c>
      <c r="T957" s="957">
        <f t="shared" si="62"/>
        <v>44682</v>
      </c>
      <c r="U957" t="str">
        <f t="shared" si="63"/>
        <v>Unaudited</v>
      </c>
    </row>
    <row r="958" spans="1:21" x14ac:dyDescent="0.25">
      <c r="A958" t="s">
        <v>440</v>
      </c>
      <c r="B958" t="s">
        <v>1388</v>
      </c>
      <c r="C958" t="s">
        <v>1389</v>
      </c>
      <c r="D958" s="15">
        <v>1900</v>
      </c>
      <c r="E958" s="121">
        <v>1</v>
      </c>
      <c r="F958" t="s">
        <v>441</v>
      </c>
      <c r="G958" s="121">
        <v>91</v>
      </c>
      <c r="H958" t="s">
        <v>386</v>
      </c>
      <c r="I958" t="s">
        <v>491</v>
      </c>
      <c r="J958" t="s">
        <v>453</v>
      </c>
      <c r="K958" t="s">
        <v>438</v>
      </c>
      <c r="L958" s="756" t="s">
        <v>81</v>
      </c>
      <c r="M958" t="s">
        <v>101</v>
      </c>
      <c r="N958" s="679">
        <f t="shared" ca="1" si="64"/>
        <v>93720.382072564753</v>
      </c>
      <c r="O958" s="679">
        <f t="shared" ca="1" si="64"/>
        <v>56325.401705102653</v>
      </c>
      <c r="P958" s="679">
        <f t="shared" ca="1" si="64"/>
        <v>37394.9803674621</v>
      </c>
      <c r="Q958" s="679">
        <f t="shared" ca="1" si="64"/>
        <v>0</v>
      </c>
      <c r="R958" s="679">
        <f t="shared" ca="1" si="64"/>
        <v>0</v>
      </c>
      <c r="S958" t="str">
        <f t="shared" si="61"/>
        <v>ASR_COMP</v>
      </c>
      <c r="T958" s="957">
        <f t="shared" si="62"/>
        <v>44682</v>
      </c>
      <c r="U958" t="str">
        <f t="shared" si="63"/>
        <v>Unaudited</v>
      </c>
    </row>
    <row r="959" spans="1:21" x14ac:dyDescent="0.25">
      <c r="A959" t="s">
        <v>440</v>
      </c>
      <c r="B959" t="s">
        <v>1388</v>
      </c>
      <c r="C959" t="s">
        <v>1389</v>
      </c>
      <c r="D959" s="15">
        <v>1900</v>
      </c>
      <c r="E959" s="121">
        <v>1</v>
      </c>
      <c r="F959" t="s">
        <v>441</v>
      </c>
      <c r="G959" s="121">
        <v>91</v>
      </c>
      <c r="H959" t="s">
        <v>386</v>
      </c>
      <c r="I959" t="s">
        <v>491</v>
      </c>
      <c r="J959" t="s">
        <v>453</v>
      </c>
      <c r="K959" t="s">
        <v>438</v>
      </c>
      <c r="L959" s="756" t="s">
        <v>82</v>
      </c>
      <c r="M959" t="s">
        <v>102</v>
      </c>
      <c r="N959" s="679">
        <f t="shared" ca="1" si="64"/>
        <v>63478.105691875578</v>
      </c>
      <c r="O959" s="679">
        <f t="shared" ca="1" si="64"/>
        <v>38149.970406709523</v>
      </c>
      <c r="P959" s="679">
        <f t="shared" ca="1" si="64"/>
        <v>25328.135285166056</v>
      </c>
      <c r="Q959" s="679">
        <f t="shared" ca="1" si="64"/>
        <v>0</v>
      </c>
      <c r="R959" s="679">
        <f t="shared" ca="1" si="64"/>
        <v>0</v>
      </c>
      <c r="S959" t="str">
        <f t="shared" si="61"/>
        <v>ASR_COMP</v>
      </c>
      <c r="T959" s="957">
        <f t="shared" si="62"/>
        <v>44682</v>
      </c>
      <c r="U959" t="str">
        <f t="shared" si="63"/>
        <v>Unaudited</v>
      </c>
    </row>
    <row r="960" spans="1:21" x14ac:dyDescent="0.25">
      <c r="A960" t="s">
        <v>440</v>
      </c>
      <c r="B960" t="s">
        <v>1388</v>
      </c>
      <c r="C960" t="s">
        <v>1389</v>
      </c>
      <c r="D960" s="15">
        <v>1900</v>
      </c>
      <c r="E960" s="121">
        <v>1</v>
      </c>
      <c r="F960" t="s">
        <v>441</v>
      </c>
      <c r="G960" s="121">
        <v>91</v>
      </c>
      <c r="H960" t="s">
        <v>386</v>
      </c>
      <c r="I960" t="s">
        <v>491</v>
      </c>
      <c r="J960" t="s">
        <v>453</v>
      </c>
      <c r="K960" t="s">
        <v>438</v>
      </c>
      <c r="L960" s="756" t="s">
        <v>219</v>
      </c>
      <c r="M960" t="s">
        <v>103</v>
      </c>
      <c r="N960" s="679">
        <f t="shared" ca="1" si="64"/>
        <v>232478.96751065232</v>
      </c>
      <c r="O960" s="679">
        <f t="shared" ca="1" si="64"/>
        <v>139718.50032457573</v>
      </c>
      <c r="P960" s="679">
        <f t="shared" ca="1" si="64"/>
        <v>92760.467186076581</v>
      </c>
      <c r="Q960" s="679">
        <f t="shared" ca="1" si="64"/>
        <v>0</v>
      </c>
      <c r="R960" s="679">
        <f t="shared" ca="1" si="64"/>
        <v>0</v>
      </c>
      <c r="S960" t="str">
        <f t="shared" si="61"/>
        <v>ASR_COMP</v>
      </c>
      <c r="T960" s="957">
        <f t="shared" si="62"/>
        <v>44682</v>
      </c>
      <c r="U960" t="str">
        <f t="shared" si="63"/>
        <v>Unaudited</v>
      </c>
    </row>
    <row r="961" spans="1:21" x14ac:dyDescent="0.25">
      <c r="A961" t="s">
        <v>440</v>
      </c>
      <c r="B961" t="s">
        <v>1388</v>
      </c>
      <c r="C961" t="s">
        <v>1389</v>
      </c>
      <c r="D961" s="15">
        <v>1900</v>
      </c>
      <c r="E961" s="121">
        <v>1</v>
      </c>
      <c r="F961" t="s">
        <v>441</v>
      </c>
      <c r="G961" s="121">
        <v>91</v>
      </c>
      <c r="H961" t="s">
        <v>386</v>
      </c>
      <c r="I961" t="s">
        <v>491</v>
      </c>
      <c r="J961" t="s">
        <v>453</v>
      </c>
      <c r="K961" t="s">
        <v>438</v>
      </c>
      <c r="L961" s="756" t="s">
        <v>218</v>
      </c>
      <c r="M961" t="s">
        <v>28</v>
      </c>
      <c r="N961" s="679">
        <f t="shared" ca="1" si="64"/>
        <v>44523.914228503854</v>
      </c>
      <c r="O961" s="679">
        <f t="shared" ca="1" si="64"/>
        <v>26758.612149727294</v>
      </c>
      <c r="P961" s="679">
        <f t="shared" ca="1" si="64"/>
        <v>17765.302078776564</v>
      </c>
      <c r="Q961" s="679">
        <f t="shared" ca="1" si="64"/>
        <v>0</v>
      </c>
      <c r="R961" s="679">
        <f t="shared" ca="1" si="64"/>
        <v>0</v>
      </c>
      <c r="S961" t="str">
        <f t="shared" si="61"/>
        <v>ASR_COMP</v>
      </c>
      <c r="T961" s="957">
        <f t="shared" si="62"/>
        <v>44682</v>
      </c>
      <c r="U961" t="str">
        <f t="shared" si="63"/>
        <v>Unaudited</v>
      </c>
    </row>
    <row r="962" spans="1:21" x14ac:dyDescent="0.25">
      <c r="A962" t="s">
        <v>440</v>
      </c>
      <c r="B962" t="s">
        <v>1388</v>
      </c>
      <c r="C962" t="s">
        <v>1389</v>
      </c>
      <c r="D962" s="15">
        <v>1900</v>
      </c>
      <c r="E962" s="121">
        <v>1</v>
      </c>
      <c r="F962" t="s">
        <v>441</v>
      </c>
      <c r="G962" s="121">
        <v>91</v>
      </c>
      <c r="H962" t="s">
        <v>386</v>
      </c>
      <c r="I962" t="s">
        <v>491</v>
      </c>
      <c r="J962" t="s">
        <v>439</v>
      </c>
      <c r="K962" t="s">
        <v>439</v>
      </c>
      <c r="L962" s="756" t="s">
        <v>84</v>
      </c>
      <c r="M962" t="s">
        <v>330</v>
      </c>
      <c r="N962" s="679">
        <f t="shared" ca="1" si="64"/>
        <v>0</v>
      </c>
      <c r="O962" s="679">
        <f t="shared" ca="1" si="64"/>
        <v>0</v>
      </c>
      <c r="P962" s="679">
        <f t="shared" ca="1" si="64"/>
        <v>0</v>
      </c>
      <c r="Q962" s="679">
        <f t="shared" ca="1" si="64"/>
        <v>0</v>
      </c>
      <c r="R962" s="679">
        <f t="shared" ca="1" si="64"/>
        <v>0</v>
      </c>
      <c r="S962" t="str">
        <f t="shared" ref="S962:S1025" si="65">file_name</f>
        <v>ASR_COMP</v>
      </c>
      <c r="T962" s="957">
        <f t="shared" ref="T962:T1025" si="66">file_date</f>
        <v>44682</v>
      </c>
      <c r="U962" t="str">
        <f t="shared" ref="U962:U1025" si="67">status</f>
        <v>Unaudited</v>
      </c>
    </row>
    <row r="963" spans="1:21" x14ac:dyDescent="0.25">
      <c r="A963" t="s">
        <v>440</v>
      </c>
      <c r="B963" t="s">
        <v>1388</v>
      </c>
      <c r="C963" t="s">
        <v>1389</v>
      </c>
      <c r="D963" s="15">
        <v>1900</v>
      </c>
      <c r="E963" s="121">
        <v>1</v>
      </c>
      <c r="F963" t="s">
        <v>441</v>
      </c>
      <c r="G963" s="121">
        <v>91</v>
      </c>
      <c r="H963" t="s">
        <v>386</v>
      </c>
      <c r="I963" t="s">
        <v>491</v>
      </c>
      <c r="J963" t="s">
        <v>439</v>
      </c>
      <c r="K963" t="s">
        <v>439</v>
      </c>
      <c r="L963" s="756" t="s">
        <v>85</v>
      </c>
      <c r="M963" t="s">
        <v>328</v>
      </c>
      <c r="N963" s="679">
        <f t="shared" ca="1" si="64"/>
        <v>0</v>
      </c>
      <c r="O963" s="679">
        <f t="shared" ca="1" si="64"/>
        <v>0</v>
      </c>
      <c r="P963" s="679">
        <f t="shared" ca="1" si="64"/>
        <v>0</v>
      </c>
      <c r="Q963" s="679">
        <f t="shared" ca="1" si="64"/>
        <v>0</v>
      </c>
      <c r="R963" s="679">
        <f t="shared" ca="1" si="64"/>
        <v>0</v>
      </c>
      <c r="S963" t="str">
        <f t="shared" si="65"/>
        <v>ASR_COMP</v>
      </c>
      <c r="T963" s="957">
        <f t="shared" si="66"/>
        <v>44682</v>
      </c>
      <c r="U963" t="str">
        <f t="shared" si="67"/>
        <v>Unaudited</v>
      </c>
    </row>
    <row r="964" spans="1:21" x14ac:dyDescent="0.25">
      <c r="A964" t="s">
        <v>440</v>
      </c>
      <c r="B964" t="s">
        <v>1388</v>
      </c>
      <c r="C964" t="s">
        <v>1389</v>
      </c>
      <c r="D964" s="15">
        <v>1900</v>
      </c>
      <c r="E964" s="121">
        <v>1</v>
      </c>
      <c r="F964" t="s">
        <v>441</v>
      </c>
      <c r="G964" s="121">
        <v>91</v>
      </c>
      <c r="H964" t="s">
        <v>386</v>
      </c>
      <c r="I964" t="s">
        <v>491</v>
      </c>
      <c r="J964" t="s">
        <v>439</v>
      </c>
      <c r="K964" t="s">
        <v>439</v>
      </c>
      <c r="L964" s="756" t="s">
        <v>86</v>
      </c>
      <c r="M964" t="s">
        <v>497</v>
      </c>
      <c r="N964" s="679">
        <f t="shared" ca="1" si="64"/>
        <v>0</v>
      </c>
      <c r="O964" s="679">
        <f t="shared" ca="1" si="64"/>
        <v>0</v>
      </c>
      <c r="P964" s="679">
        <f t="shared" ca="1" si="64"/>
        <v>0</v>
      </c>
      <c r="Q964" s="679">
        <f t="shared" ca="1" si="64"/>
        <v>0</v>
      </c>
      <c r="R964" s="679">
        <f t="shared" ca="1" si="64"/>
        <v>0</v>
      </c>
      <c r="S964" t="str">
        <f t="shared" si="65"/>
        <v>ASR_COMP</v>
      </c>
      <c r="T964" s="957">
        <f t="shared" si="66"/>
        <v>44682</v>
      </c>
      <c r="U964" t="str">
        <f t="shared" si="67"/>
        <v>Unaudited</v>
      </c>
    </row>
    <row r="965" spans="1:21" x14ac:dyDescent="0.25">
      <c r="A965" t="s">
        <v>440</v>
      </c>
      <c r="B965" t="s">
        <v>1388</v>
      </c>
      <c r="C965" t="s">
        <v>1389</v>
      </c>
      <c r="D965" s="15">
        <v>1900</v>
      </c>
      <c r="E965" s="121">
        <v>1</v>
      </c>
      <c r="F965" t="s">
        <v>441</v>
      </c>
      <c r="G965" s="121">
        <v>91</v>
      </c>
      <c r="H965" t="s">
        <v>386</v>
      </c>
      <c r="I965" t="s">
        <v>491</v>
      </c>
      <c r="J965" t="s">
        <v>439</v>
      </c>
      <c r="K965" t="s">
        <v>439</v>
      </c>
      <c r="L965" s="756" t="s">
        <v>87</v>
      </c>
      <c r="M965" t="s">
        <v>498</v>
      </c>
      <c r="N965" s="679">
        <f t="shared" ca="1" si="64"/>
        <v>0</v>
      </c>
      <c r="O965" s="679">
        <f t="shared" ca="1" si="64"/>
        <v>0</v>
      </c>
      <c r="P965" s="679">
        <f t="shared" ca="1" si="64"/>
        <v>0</v>
      </c>
      <c r="Q965" s="679">
        <f t="shared" ca="1" si="64"/>
        <v>0</v>
      </c>
      <c r="R965" s="679">
        <f t="shared" ca="1" si="64"/>
        <v>0</v>
      </c>
      <c r="S965" t="str">
        <f t="shared" si="65"/>
        <v>ASR_COMP</v>
      </c>
      <c r="T965" s="957">
        <f t="shared" si="66"/>
        <v>44682</v>
      </c>
      <c r="U965" t="str">
        <f t="shared" si="67"/>
        <v>Unaudited</v>
      </c>
    </row>
    <row r="966" spans="1:21" x14ac:dyDescent="0.25">
      <c r="A966" t="s">
        <v>440</v>
      </c>
      <c r="B966" t="s">
        <v>1388</v>
      </c>
      <c r="C966" t="s">
        <v>1389</v>
      </c>
      <c r="D966" s="15">
        <v>1900</v>
      </c>
      <c r="E966" s="121">
        <v>1</v>
      </c>
      <c r="F966" t="s">
        <v>441</v>
      </c>
      <c r="G966" s="121">
        <v>91</v>
      </c>
      <c r="H966" t="s">
        <v>386</v>
      </c>
      <c r="I966" t="s">
        <v>491</v>
      </c>
      <c r="J966" t="s">
        <v>439</v>
      </c>
      <c r="K966" t="s">
        <v>439</v>
      </c>
      <c r="L966" s="756" t="s">
        <v>216</v>
      </c>
      <c r="M966" t="s">
        <v>499</v>
      </c>
      <c r="N966" s="679">
        <f t="shared" ca="1" si="64"/>
        <v>0</v>
      </c>
      <c r="O966" s="679">
        <f t="shared" ca="1" si="64"/>
        <v>0</v>
      </c>
      <c r="P966" s="679">
        <f t="shared" ca="1" si="64"/>
        <v>0</v>
      </c>
      <c r="Q966" s="679">
        <f t="shared" ca="1" si="64"/>
        <v>0</v>
      </c>
      <c r="R966" s="679">
        <f t="shared" ca="1" si="64"/>
        <v>0</v>
      </c>
      <c r="S966" t="str">
        <f t="shared" si="65"/>
        <v>ASR_COMP</v>
      </c>
      <c r="T966" s="957">
        <f t="shared" si="66"/>
        <v>44682</v>
      </c>
      <c r="U966" t="str">
        <f t="shared" si="67"/>
        <v>Unaudited</v>
      </c>
    </row>
    <row r="967" spans="1:21" x14ac:dyDescent="0.25">
      <c r="A967" t="s">
        <v>440</v>
      </c>
      <c r="B967" t="s">
        <v>1388</v>
      </c>
      <c r="C967" t="s">
        <v>1389</v>
      </c>
      <c r="D967" s="15">
        <v>1900</v>
      </c>
      <c r="E967" s="121">
        <v>1</v>
      </c>
      <c r="F967" t="s">
        <v>441</v>
      </c>
      <c r="G967" s="121">
        <v>91</v>
      </c>
      <c r="H967" t="s">
        <v>386</v>
      </c>
      <c r="I967" t="s">
        <v>492</v>
      </c>
      <c r="J967" t="s">
        <v>26</v>
      </c>
      <c r="K967" t="s">
        <v>26</v>
      </c>
      <c r="L967" s="756" t="s">
        <v>207</v>
      </c>
      <c r="M967" t="s">
        <v>26</v>
      </c>
      <c r="N967" s="679">
        <f t="shared" ca="1" si="64"/>
        <v>-59700.225837430291</v>
      </c>
      <c r="O967" s="679">
        <f t="shared" ca="1" si="64"/>
        <v>0</v>
      </c>
      <c r="P967" s="679">
        <f t="shared" ca="1" si="64"/>
        <v>0</v>
      </c>
      <c r="Q967" s="679">
        <f t="shared" ca="1" si="64"/>
        <v>0</v>
      </c>
      <c r="R967" s="679">
        <f t="shared" ca="1" si="64"/>
        <v>0</v>
      </c>
      <c r="S967" t="str">
        <f t="shared" si="65"/>
        <v>ASR_COMP</v>
      </c>
      <c r="T967" s="957">
        <f t="shared" si="66"/>
        <v>44682</v>
      </c>
      <c r="U967" t="str">
        <f t="shared" si="67"/>
        <v>Unaudited</v>
      </c>
    </row>
    <row r="968" spans="1:21" x14ac:dyDescent="0.25">
      <c r="A968" t="s">
        <v>440</v>
      </c>
      <c r="B968" t="s">
        <v>1388</v>
      </c>
      <c r="C968" t="s">
        <v>1389</v>
      </c>
      <c r="D968" s="15">
        <v>1900</v>
      </c>
      <c r="E968" s="121">
        <v>1</v>
      </c>
      <c r="F968" t="s">
        <v>442</v>
      </c>
      <c r="G968" s="121">
        <v>182</v>
      </c>
      <c r="H968" t="s">
        <v>386</v>
      </c>
      <c r="I968" t="s">
        <v>435</v>
      </c>
      <c r="J968" t="s">
        <v>435</v>
      </c>
      <c r="K968" t="s">
        <v>435</v>
      </c>
      <c r="M968" t="s">
        <v>435</v>
      </c>
      <c r="N968" s="679">
        <f t="shared" ca="1" si="64"/>
        <v>7192</v>
      </c>
      <c r="O968" s="679">
        <f t="shared" ca="1" si="64"/>
        <v>4365.9647075170205</v>
      </c>
      <c r="P968" s="679">
        <f t="shared" ca="1" si="64"/>
        <v>2826.035292482979</v>
      </c>
      <c r="Q968" s="679">
        <f t="shared" ca="1" si="64"/>
        <v>0</v>
      </c>
      <c r="R968" s="679">
        <f t="shared" ca="1" si="64"/>
        <v>0</v>
      </c>
      <c r="S968" t="str">
        <f t="shared" si="65"/>
        <v>ASR_COMP</v>
      </c>
      <c r="T968" s="957">
        <f t="shared" si="66"/>
        <v>44682</v>
      </c>
      <c r="U968" t="str">
        <f t="shared" si="67"/>
        <v>Unaudited</v>
      </c>
    </row>
    <row r="969" spans="1:21" x14ac:dyDescent="0.25">
      <c r="A969" t="s">
        <v>440</v>
      </c>
      <c r="B969" t="s">
        <v>1388</v>
      </c>
      <c r="C969" t="s">
        <v>1389</v>
      </c>
      <c r="D969" s="15">
        <v>1900</v>
      </c>
      <c r="E969" s="121">
        <v>1</v>
      </c>
      <c r="F969" t="s">
        <v>442</v>
      </c>
      <c r="G969" s="121">
        <v>182</v>
      </c>
      <c r="H969" t="s">
        <v>386</v>
      </c>
      <c r="I969" t="s">
        <v>490</v>
      </c>
      <c r="J969" t="s">
        <v>12</v>
      </c>
      <c r="K969" t="s">
        <v>12</v>
      </c>
      <c r="L969" s="756">
        <v>1.1000000000000001</v>
      </c>
      <c r="M969" t="s">
        <v>12</v>
      </c>
      <c r="N969" s="679">
        <f t="shared" ca="1" si="64"/>
        <v>29964196.521344092</v>
      </c>
      <c r="O969" s="679">
        <f t="shared" ca="1" si="64"/>
        <v>0</v>
      </c>
      <c r="P969" s="679">
        <f t="shared" ca="1" si="64"/>
        <v>0</v>
      </c>
      <c r="Q969" s="679">
        <f t="shared" ca="1" si="64"/>
        <v>0</v>
      </c>
      <c r="R969" s="679">
        <f t="shared" ca="1" si="64"/>
        <v>0</v>
      </c>
      <c r="S969" t="str">
        <f t="shared" si="65"/>
        <v>ASR_COMP</v>
      </c>
      <c r="T969" s="957">
        <f t="shared" si="66"/>
        <v>44682</v>
      </c>
      <c r="U969" t="str">
        <f t="shared" si="67"/>
        <v>Unaudited</v>
      </c>
    </row>
    <row r="970" spans="1:21" x14ac:dyDescent="0.25">
      <c r="A970" t="s">
        <v>440</v>
      </c>
      <c r="B970" t="s">
        <v>1388</v>
      </c>
      <c r="C970" t="s">
        <v>1389</v>
      </c>
      <c r="D970" s="15">
        <v>1900</v>
      </c>
      <c r="E970" s="121">
        <v>1</v>
      </c>
      <c r="F970" t="s">
        <v>442</v>
      </c>
      <c r="G970" s="121">
        <v>182</v>
      </c>
      <c r="H970" t="s">
        <v>386</v>
      </c>
      <c r="I970" t="s">
        <v>490</v>
      </c>
      <c r="J970" t="s">
        <v>12</v>
      </c>
      <c r="K970" t="s">
        <v>225</v>
      </c>
      <c r="L970" s="756">
        <v>1.2</v>
      </c>
      <c r="M970" t="s">
        <v>225</v>
      </c>
      <c r="N970" s="679">
        <f t="shared" ca="1" si="64"/>
        <v>0</v>
      </c>
      <c r="O970" s="679">
        <f t="shared" ca="1" si="64"/>
        <v>0</v>
      </c>
      <c r="P970" s="679">
        <f t="shared" ca="1" si="64"/>
        <v>0</v>
      </c>
      <c r="Q970" s="679">
        <f t="shared" ca="1" si="64"/>
        <v>0</v>
      </c>
      <c r="R970" s="679">
        <f t="shared" ca="1" si="64"/>
        <v>0</v>
      </c>
      <c r="S970" t="str">
        <f t="shared" si="65"/>
        <v>ASR_COMP</v>
      </c>
      <c r="T970" s="957">
        <f t="shared" si="66"/>
        <v>44682</v>
      </c>
      <c r="U970" t="str">
        <f t="shared" si="67"/>
        <v>Unaudited</v>
      </c>
    </row>
    <row r="971" spans="1:21" x14ac:dyDescent="0.25">
      <c r="A971" t="s">
        <v>440</v>
      </c>
      <c r="B971" t="s">
        <v>1388</v>
      </c>
      <c r="C971" t="s">
        <v>1389</v>
      </c>
      <c r="D971" s="15">
        <v>1900</v>
      </c>
      <c r="E971" s="121">
        <v>1</v>
      </c>
      <c r="F971" t="s">
        <v>442</v>
      </c>
      <c r="G971" s="121">
        <v>182</v>
      </c>
      <c r="H971" t="s">
        <v>386</v>
      </c>
      <c r="I971" t="s">
        <v>490</v>
      </c>
      <c r="J971" t="s">
        <v>12</v>
      </c>
      <c r="K971" t="s">
        <v>1326</v>
      </c>
      <c r="L971" s="756" t="s">
        <v>1322</v>
      </c>
      <c r="M971" t="s">
        <v>1326</v>
      </c>
      <c r="N971" s="679">
        <f t="shared" ca="1" si="64"/>
        <v>255576.59999999998</v>
      </c>
      <c r="O971" s="679">
        <f t="shared" ca="1" si="64"/>
        <v>0</v>
      </c>
      <c r="P971" s="679">
        <f t="shared" ca="1" si="64"/>
        <v>0</v>
      </c>
      <c r="Q971" s="679">
        <f t="shared" ca="1" si="64"/>
        <v>0</v>
      </c>
      <c r="R971" s="679">
        <f t="shared" ca="1" si="64"/>
        <v>0</v>
      </c>
      <c r="S971" t="str">
        <f t="shared" si="65"/>
        <v>ASR_COMP</v>
      </c>
      <c r="T971" s="957">
        <f t="shared" si="66"/>
        <v>44682</v>
      </c>
      <c r="U971" t="str">
        <f t="shared" si="67"/>
        <v>Unaudited</v>
      </c>
    </row>
    <row r="972" spans="1:21" x14ac:dyDescent="0.25">
      <c r="A972" t="s">
        <v>440</v>
      </c>
      <c r="B972" t="s">
        <v>1388</v>
      </c>
      <c r="C972" t="s">
        <v>1389</v>
      </c>
      <c r="D972" s="15">
        <v>1900</v>
      </c>
      <c r="E972" s="121">
        <v>1</v>
      </c>
      <c r="F972" t="s">
        <v>442</v>
      </c>
      <c r="G972" s="121">
        <v>182</v>
      </c>
      <c r="H972" t="s">
        <v>386</v>
      </c>
      <c r="I972" t="s">
        <v>490</v>
      </c>
      <c r="J972" t="s">
        <v>12</v>
      </c>
      <c r="K972" t="s">
        <v>1328</v>
      </c>
      <c r="L972" s="756" t="s">
        <v>1327</v>
      </c>
      <c r="M972" t="s">
        <v>1328</v>
      </c>
      <c r="N972" s="679">
        <f t="shared" ca="1" si="64"/>
        <v>374963.2384690817</v>
      </c>
      <c r="O972" s="679">
        <f t="shared" ca="1" si="64"/>
        <v>0</v>
      </c>
      <c r="P972" s="679">
        <f t="shared" ca="1" si="64"/>
        <v>0</v>
      </c>
      <c r="Q972" s="679">
        <f t="shared" ca="1" si="64"/>
        <v>0</v>
      </c>
      <c r="R972" s="679">
        <f t="shared" ca="1" si="64"/>
        <v>0</v>
      </c>
      <c r="S972" t="str">
        <f t="shared" si="65"/>
        <v>ASR_COMP</v>
      </c>
      <c r="T972" s="957">
        <f t="shared" si="66"/>
        <v>44682</v>
      </c>
      <c r="U972" t="str">
        <f t="shared" si="67"/>
        <v>Unaudited</v>
      </c>
    </row>
    <row r="973" spans="1:21" x14ac:dyDescent="0.25">
      <c r="A973" t="s">
        <v>440</v>
      </c>
      <c r="B973" t="s">
        <v>1388</v>
      </c>
      <c r="C973" t="s">
        <v>1389</v>
      </c>
      <c r="D973" s="15">
        <v>1900</v>
      </c>
      <c r="E973" s="121">
        <v>1</v>
      </c>
      <c r="F973" t="s">
        <v>442</v>
      </c>
      <c r="G973" s="121">
        <v>182</v>
      </c>
      <c r="H973" t="s">
        <v>386</v>
      </c>
      <c r="I973" t="s">
        <v>490</v>
      </c>
      <c r="J973" t="s">
        <v>13</v>
      </c>
      <c r="K973" t="s">
        <v>13</v>
      </c>
      <c r="L973" s="756" t="s">
        <v>63</v>
      </c>
      <c r="M973" t="s">
        <v>13</v>
      </c>
      <c r="N973" s="679">
        <f t="shared" ca="1" si="64"/>
        <v>833.85592642577819</v>
      </c>
      <c r="O973" s="679">
        <f t="shared" ca="1" si="64"/>
        <v>0</v>
      </c>
      <c r="P973" s="679">
        <f t="shared" ca="1" si="64"/>
        <v>0</v>
      </c>
      <c r="Q973" s="679">
        <f t="shared" ca="1" si="64"/>
        <v>0</v>
      </c>
      <c r="R973" s="679">
        <f t="shared" ca="1" si="64"/>
        <v>0</v>
      </c>
      <c r="S973" t="str">
        <f t="shared" si="65"/>
        <v>ASR_COMP</v>
      </c>
      <c r="T973" s="957">
        <f t="shared" si="66"/>
        <v>44682</v>
      </c>
      <c r="U973" t="str">
        <f t="shared" si="67"/>
        <v>Unaudited</v>
      </c>
    </row>
    <row r="974" spans="1:21" x14ac:dyDescent="0.25">
      <c r="A974" t="s">
        <v>440</v>
      </c>
      <c r="B974" t="s">
        <v>1388</v>
      </c>
      <c r="C974" t="s">
        <v>1389</v>
      </c>
      <c r="D974" s="15">
        <v>1900</v>
      </c>
      <c r="E974" s="121">
        <v>1</v>
      </c>
      <c r="F974" t="s">
        <v>442</v>
      </c>
      <c r="G974" s="121">
        <v>182</v>
      </c>
      <c r="H974" t="s">
        <v>386</v>
      </c>
      <c r="I974" t="s">
        <v>491</v>
      </c>
      <c r="J974" t="s">
        <v>436</v>
      </c>
      <c r="K974" t="s">
        <v>799</v>
      </c>
      <c r="L974" s="756">
        <v>2.1</v>
      </c>
      <c r="M974" t="s">
        <v>734</v>
      </c>
      <c r="N974" s="679">
        <f t="shared" ca="1" si="64"/>
        <v>112192</v>
      </c>
      <c r="O974" s="679">
        <f t="shared" ca="1" si="64"/>
        <v>107863</v>
      </c>
      <c r="P974" s="679">
        <f t="shared" ca="1" si="64"/>
        <v>4329</v>
      </c>
      <c r="Q974" s="679">
        <f t="shared" ca="1" si="64"/>
        <v>0</v>
      </c>
      <c r="R974" s="679">
        <f t="shared" ca="1" si="64"/>
        <v>0</v>
      </c>
      <c r="S974" t="str">
        <f t="shared" si="65"/>
        <v>ASR_COMP</v>
      </c>
      <c r="T974" s="957">
        <f t="shared" si="66"/>
        <v>44682</v>
      </c>
      <c r="U974" t="str">
        <f t="shared" si="67"/>
        <v>Unaudited</v>
      </c>
    </row>
    <row r="975" spans="1:21" x14ac:dyDescent="0.25">
      <c r="A975" t="s">
        <v>440</v>
      </c>
      <c r="B975" t="s">
        <v>1388</v>
      </c>
      <c r="C975" t="s">
        <v>1389</v>
      </c>
      <c r="D975" s="15">
        <v>1900</v>
      </c>
      <c r="E975" s="121">
        <v>1</v>
      </c>
      <c r="F975" t="s">
        <v>442</v>
      </c>
      <c r="G975" s="121">
        <v>182</v>
      </c>
      <c r="H975" t="s">
        <v>386</v>
      </c>
      <c r="I975" t="s">
        <v>491</v>
      </c>
      <c r="J975" t="s">
        <v>436</v>
      </c>
      <c r="K975" t="s">
        <v>799</v>
      </c>
      <c r="L975" s="756">
        <v>2.2000000000000002</v>
      </c>
      <c r="M975" t="s">
        <v>735</v>
      </c>
      <c r="N975" s="679">
        <f t="shared" ca="1" si="64"/>
        <v>299</v>
      </c>
      <c r="O975" s="679">
        <f t="shared" ca="1" si="64"/>
        <v>175</v>
      </c>
      <c r="P975" s="679">
        <f t="shared" ca="1" si="64"/>
        <v>124</v>
      </c>
      <c r="Q975" s="679">
        <f t="shared" ca="1" si="64"/>
        <v>0</v>
      </c>
      <c r="R975" s="679">
        <f t="shared" ca="1" si="64"/>
        <v>0</v>
      </c>
      <c r="S975" t="str">
        <f t="shared" si="65"/>
        <v>ASR_COMP</v>
      </c>
      <c r="T975" s="957">
        <f t="shared" si="66"/>
        <v>44682</v>
      </c>
      <c r="U975" t="str">
        <f t="shared" si="67"/>
        <v>Unaudited</v>
      </c>
    </row>
    <row r="976" spans="1:21" x14ac:dyDescent="0.25">
      <c r="A976" t="s">
        <v>440</v>
      </c>
      <c r="B976" t="s">
        <v>1388</v>
      </c>
      <c r="C976" t="s">
        <v>1389</v>
      </c>
      <c r="D976" s="15">
        <v>1900</v>
      </c>
      <c r="E976" s="121">
        <v>1</v>
      </c>
      <c r="F976" t="s">
        <v>442</v>
      </c>
      <c r="G976" s="121">
        <v>182</v>
      </c>
      <c r="H976" t="s">
        <v>386</v>
      </c>
      <c r="I976" t="s">
        <v>491</v>
      </c>
      <c r="J976" t="s">
        <v>436</v>
      </c>
      <c r="K976" t="s">
        <v>799</v>
      </c>
      <c r="L976" s="756">
        <v>2.2999999999999998</v>
      </c>
      <c r="M976" t="s">
        <v>736</v>
      </c>
      <c r="N976" s="679">
        <f t="shared" ca="1" si="64"/>
        <v>23172457.136479009</v>
      </c>
      <c r="O976" s="679">
        <f t="shared" ca="1" si="64"/>
        <v>22270819.628917396</v>
      </c>
      <c r="P976" s="679">
        <f t="shared" ca="1" si="64"/>
        <v>901637.5075616145</v>
      </c>
      <c r="Q976" s="679">
        <f t="shared" ca="1" si="64"/>
        <v>0</v>
      </c>
      <c r="R976" s="679">
        <f t="shared" ca="1" si="64"/>
        <v>0</v>
      </c>
      <c r="S976" t="str">
        <f t="shared" si="65"/>
        <v>ASR_COMP</v>
      </c>
      <c r="T976" s="957">
        <f t="shared" si="66"/>
        <v>44682</v>
      </c>
      <c r="U976" t="str">
        <f t="shared" si="67"/>
        <v>Unaudited</v>
      </c>
    </row>
    <row r="977" spans="1:21" x14ac:dyDescent="0.25">
      <c r="A977" t="s">
        <v>440</v>
      </c>
      <c r="B977" t="s">
        <v>1388</v>
      </c>
      <c r="C977" t="s">
        <v>1389</v>
      </c>
      <c r="D977" s="15">
        <v>1900</v>
      </c>
      <c r="E977" s="121">
        <v>1</v>
      </c>
      <c r="F977" t="s">
        <v>442</v>
      </c>
      <c r="G977" s="121">
        <v>182</v>
      </c>
      <c r="H977" t="s">
        <v>386</v>
      </c>
      <c r="I977" t="s">
        <v>491</v>
      </c>
      <c r="J977" t="s">
        <v>436</v>
      </c>
      <c r="K977" t="s">
        <v>799</v>
      </c>
      <c r="L977" s="756">
        <v>2.4</v>
      </c>
      <c r="M977" t="s">
        <v>737</v>
      </c>
      <c r="N977" s="679">
        <f t="shared" ca="1" si="64"/>
        <v>52345.414551575166</v>
      </c>
      <c r="O977" s="679">
        <f t="shared" ca="1" si="64"/>
        <v>27189.012187548411</v>
      </c>
      <c r="P977" s="679">
        <f t="shared" ca="1" si="64"/>
        <v>25156.402364026755</v>
      </c>
      <c r="Q977" s="679">
        <f t="shared" ca="1" si="64"/>
        <v>0</v>
      </c>
      <c r="R977" s="679">
        <f t="shared" ca="1" si="64"/>
        <v>0</v>
      </c>
      <c r="S977" t="str">
        <f t="shared" si="65"/>
        <v>ASR_COMP</v>
      </c>
      <c r="T977" s="957">
        <f t="shared" si="66"/>
        <v>44682</v>
      </c>
      <c r="U977" t="str">
        <f t="shared" si="67"/>
        <v>Unaudited</v>
      </c>
    </row>
    <row r="978" spans="1:21" x14ac:dyDescent="0.25">
      <c r="A978" t="s">
        <v>440</v>
      </c>
      <c r="B978" t="s">
        <v>1388</v>
      </c>
      <c r="C978" t="s">
        <v>1389</v>
      </c>
      <c r="D978" s="15">
        <v>1900</v>
      </c>
      <c r="E978" s="121">
        <v>1</v>
      </c>
      <c r="F978" t="s">
        <v>442</v>
      </c>
      <c r="G978" s="121">
        <v>182</v>
      </c>
      <c r="H978" t="s">
        <v>386</v>
      </c>
      <c r="I978" t="s">
        <v>491</v>
      </c>
      <c r="J978" t="s">
        <v>436</v>
      </c>
      <c r="K978" t="s">
        <v>799</v>
      </c>
      <c r="L978" s="756">
        <v>2.5</v>
      </c>
      <c r="M978" t="s">
        <v>779</v>
      </c>
      <c r="N978" s="679">
        <f t="shared" ca="1" si="64"/>
        <v>11001</v>
      </c>
      <c r="O978" s="679">
        <f t="shared" ca="1" si="64"/>
        <v>10940</v>
      </c>
      <c r="P978" s="679">
        <f t="shared" ca="1" si="64"/>
        <v>61</v>
      </c>
      <c r="Q978" s="679">
        <f t="shared" ca="1" si="64"/>
        <v>0</v>
      </c>
      <c r="R978" s="679">
        <f t="shared" ca="1" si="64"/>
        <v>0</v>
      </c>
      <c r="S978" t="str">
        <f t="shared" si="65"/>
        <v>ASR_COMP</v>
      </c>
      <c r="T978" s="957">
        <f t="shared" si="66"/>
        <v>44682</v>
      </c>
      <c r="U978" t="str">
        <f t="shared" si="67"/>
        <v>Unaudited</v>
      </c>
    </row>
    <row r="979" spans="1:21" x14ac:dyDescent="0.25">
      <c r="A979" t="s">
        <v>440</v>
      </c>
      <c r="B979" t="s">
        <v>1388</v>
      </c>
      <c r="C979" t="s">
        <v>1389</v>
      </c>
      <c r="D979" s="15">
        <v>1900</v>
      </c>
      <c r="E979" s="121">
        <v>1</v>
      </c>
      <c r="F979" t="s">
        <v>442</v>
      </c>
      <c r="G979" s="121">
        <v>182</v>
      </c>
      <c r="H979" t="s">
        <v>386</v>
      </c>
      <c r="I979" t="s">
        <v>491</v>
      </c>
      <c r="J979" t="s">
        <v>436</v>
      </c>
      <c r="K979" t="s">
        <v>799</v>
      </c>
      <c r="L979" s="756">
        <v>2.6</v>
      </c>
      <c r="M979" t="s">
        <v>189</v>
      </c>
      <c r="N979" s="679">
        <f t="shared" ca="1" si="64"/>
        <v>2156821.0308957654</v>
      </c>
      <c r="O979" s="679">
        <f t="shared" ca="1" si="64"/>
        <v>2059892.5092009022</v>
      </c>
      <c r="P979" s="679">
        <f t="shared" ca="1" si="64"/>
        <v>96928.521694863404</v>
      </c>
      <c r="Q979" s="679">
        <f t="shared" ca="1" si="64"/>
        <v>0</v>
      </c>
      <c r="R979" s="679">
        <f t="shared" ca="1" si="64"/>
        <v>0</v>
      </c>
      <c r="S979" t="str">
        <f t="shared" si="65"/>
        <v>ASR_COMP</v>
      </c>
      <c r="T979" s="957">
        <f t="shared" si="66"/>
        <v>44682</v>
      </c>
      <c r="U979" t="str">
        <f t="shared" si="67"/>
        <v>Unaudited</v>
      </c>
    </row>
    <row r="980" spans="1:21" x14ac:dyDescent="0.25">
      <c r="A980" t="s">
        <v>440</v>
      </c>
      <c r="B980" t="s">
        <v>1388</v>
      </c>
      <c r="C980" t="s">
        <v>1389</v>
      </c>
      <c r="D980" s="15">
        <v>1900</v>
      </c>
      <c r="E980" s="121">
        <v>1</v>
      </c>
      <c r="F980" t="s">
        <v>442</v>
      </c>
      <c r="G980" s="121">
        <v>182</v>
      </c>
      <c r="H980" t="s">
        <v>386</v>
      </c>
      <c r="I980" t="s">
        <v>491</v>
      </c>
      <c r="J980" t="s">
        <v>436</v>
      </c>
      <c r="K980" t="s">
        <v>799</v>
      </c>
      <c r="L980" s="756">
        <v>2.7</v>
      </c>
      <c r="M980" t="s">
        <v>800</v>
      </c>
      <c r="N980" s="679">
        <f t="shared" ca="1" si="64"/>
        <v>-433897.89596723154</v>
      </c>
      <c r="O980" s="679">
        <f t="shared" ca="1" si="64"/>
        <v>-414342.92734911101</v>
      </c>
      <c r="P980" s="679">
        <f t="shared" ca="1" si="64"/>
        <v>-19554.968618120532</v>
      </c>
      <c r="Q980" s="679">
        <f t="shared" ca="1" si="64"/>
        <v>0</v>
      </c>
      <c r="R980" s="679">
        <f t="shared" ca="1" si="64"/>
        <v>0</v>
      </c>
      <c r="S980" t="str">
        <f t="shared" si="65"/>
        <v>ASR_COMP</v>
      </c>
      <c r="T980" s="957">
        <f t="shared" si="66"/>
        <v>44682</v>
      </c>
      <c r="U980" t="str">
        <f t="shared" si="67"/>
        <v>Unaudited</v>
      </c>
    </row>
    <row r="981" spans="1:21" x14ac:dyDescent="0.25">
      <c r="A981" t="s">
        <v>440</v>
      </c>
      <c r="B981" t="s">
        <v>1388</v>
      </c>
      <c r="C981" t="s">
        <v>1389</v>
      </c>
      <c r="D981" s="15">
        <v>1900</v>
      </c>
      <c r="E981" s="121">
        <v>1</v>
      </c>
      <c r="F981" t="s">
        <v>442</v>
      </c>
      <c r="G981" s="121">
        <v>182</v>
      </c>
      <c r="H981" t="s">
        <v>386</v>
      </c>
      <c r="I981" t="s">
        <v>491</v>
      </c>
      <c r="J981" t="s">
        <v>436</v>
      </c>
      <c r="K981" t="s">
        <v>799</v>
      </c>
      <c r="L981" s="756">
        <v>2.8</v>
      </c>
      <c r="M981" t="s">
        <v>801</v>
      </c>
      <c r="N981" s="679">
        <f t="shared" ca="1" si="64"/>
        <v>0</v>
      </c>
      <c r="O981" s="679">
        <f t="shared" ca="1" si="64"/>
        <v>0</v>
      </c>
      <c r="P981" s="679">
        <f t="shared" ca="1" si="64"/>
        <v>0</v>
      </c>
      <c r="Q981" s="679">
        <f t="shared" ca="1" si="64"/>
        <v>0</v>
      </c>
      <c r="R981" s="679">
        <f t="shared" ca="1" si="64"/>
        <v>0</v>
      </c>
      <c r="S981" t="str">
        <f t="shared" si="65"/>
        <v>ASR_COMP</v>
      </c>
      <c r="T981" s="957">
        <f t="shared" si="66"/>
        <v>44682</v>
      </c>
      <c r="U981" t="str">
        <f t="shared" si="67"/>
        <v>Unaudited</v>
      </c>
    </row>
    <row r="982" spans="1:21" x14ac:dyDescent="0.25">
      <c r="A982" t="s">
        <v>440</v>
      </c>
      <c r="B982" t="s">
        <v>1388</v>
      </c>
      <c r="C982" t="s">
        <v>1389</v>
      </c>
      <c r="D982" s="15">
        <v>1900</v>
      </c>
      <c r="E982" s="121">
        <v>1</v>
      </c>
      <c r="F982" t="s">
        <v>442</v>
      </c>
      <c r="G982" s="121">
        <v>182</v>
      </c>
      <c r="H982" t="s">
        <v>386</v>
      </c>
      <c r="I982" t="s">
        <v>491</v>
      </c>
      <c r="J982" t="s">
        <v>436</v>
      </c>
      <c r="K982" t="s">
        <v>799</v>
      </c>
      <c r="L982" s="756">
        <v>2.9</v>
      </c>
      <c r="M982" t="s">
        <v>782</v>
      </c>
      <c r="N982" s="679">
        <f t="shared" ca="1" si="64"/>
        <v>0</v>
      </c>
      <c r="O982" s="679">
        <f t="shared" ca="1" si="64"/>
        <v>0</v>
      </c>
      <c r="P982" s="679">
        <f t="shared" ca="1" si="64"/>
        <v>0</v>
      </c>
      <c r="Q982" s="679">
        <f t="shared" ca="1" si="64"/>
        <v>0</v>
      </c>
      <c r="R982" s="679">
        <f t="shared" ca="1" si="64"/>
        <v>0</v>
      </c>
      <c r="S982" t="str">
        <f t="shared" si="65"/>
        <v>ASR_COMP</v>
      </c>
      <c r="T982" s="957">
        <f t="shared" si="66"/>
        <v>44682</v>
      </c>
      <c r="U982" t="str">
        <f t="shared" si="67"/>
        <v>Unaudited</v>
      </c>
    </row>
    <row r="983" spans="1:21" x14ac:dyDescent="0.25">
      <c r="A983" t="s">
        <v>440</v>
      </c>
      <c r="B983" t="s">
        <v>1388</v>
      </c>
      <c r="C983" t="s">
        <v>1389</v>
      </c>
      <c r="D983" s="15">
        <v>1900</v>
      </c>
      <c r="E983" s="121">
        <v>1</v>
      </c>
      <c r="F983" t="s">
        <v>442</v>
      </c>
      <c r="G983" s="121">
        <v>182</v>
      </c>
      <c r="H983" t="s">
        <v>386</v>
      </c>
      <c r="I983" t="s">
        <v>491</v>
      </c>
      <c r="J983" t="s">
        <v>436</v>
      </c>
      <c r="K983" t="s">
        <v>226</v>
      </c>
      <c r="L983" s="756">
        <v>2.11</v>
      </c>
      <c r="M983" t="s">
        <v>231</v>
      </c>
      <c r="N983" s="679">
        <f t="shared" ca="1" si="64"/>
        <v>415359.92441841372</v>
      </c>
      <c r="O983" s="679">
        <f t="shared" ca="1" si="64"/>
        <v>72527.371061977276</v>
      </c>
      <c r="P983" s="679">
        <f t="shared" ca="1" si="64"/>
        <v>342832.55335643643</v>
      </c>
      <c r="Q983" s="679">
        <f t="shared" ca="1" si="64"/>
        <v>0</v>
      </c>
      <c r="R983" s="679">
        <f t="shared" ca="1" si="64"/>
        <v>0</v>
      </c>
      <c r="S983" t="str">
        <f t="shared" si="65"/>
        <v>ASR_COMP</v>
      </c>
      <c r="T983" s="957">
        <f t="shared" si="66"/>
        <v>44682</v>
      </c>
      <c r="U983" t="str">
        <f t="shared" si="67"/>
        <v>Unaudited</v>
      </c>
    </row>
    <row r="984" spans="1:21" x14ac:dyDescent="0.25">
      <c r="A984" t="s">
        <v>440</v>
      </c>
      <c r="B984" t="s">
        <v>1388</v>
      </c>
      <c r="C984" t="s">
        <v>1389</v>
      </c>
      <c r="D984" s="15">
        <v>1900</v>
      </c>
      <c r="E984" s="121">
        <v>1</v>
      </c>
      <c r="F984" t="s">
        <v>442</v>
      </c>
      <c r="G984" s="121">
        <v>182</v>
      </c>
      <c r="H984" t="s">
        <v>386</v>
      </c>
      <c r="I984" t="s">
        <v>491</v>
      </c>
      <c r="J984" t="s">
        <v>436</v>
      </c>
      <c r="K984" t="s">
        <v>226</v>
      </c>
      <c r="L984" s="756">
        <v>2.12</v>
      </c>
      <c r="M984" t="s">
        <v>557</v>
      </c>
      <c r="N984" s="679">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2406894.4786252645</v>
      </c>
      <c r="O984" s="679">
        <f t="shared" ca="1" si="68"/>
        <v>21225.567432479154</v>
      </c>
      <c r="P984" s="679">
        <f t="shared" ca="1" si="68"/>
        <v>2385668.9111927855</v>
      </c>
      <c r="Q984" s="679">
        <f t="shared" ca="1" si="68"/>
        <v>0</v>
      </c>
      <c r="R984" s="679">
        <f t="shared" ca="1" si="68"/>
        <v>0</v>
      </c>
      <c r="S984" t="str">
        <f t="shared" si="65"/>
        <v>ASR_COMP</v>
      </c>
      <c r="T984" s="957">
        <f t="shared" si="66"/>
        <v>44682</v>
      </c>
      <c r="U984" t="str">
        <f t="shared" si="67"/>
        <v>Unaudited</v>
      </c>
    </row>
    <row r="985" spans="1:21" x14ac:dyDescent="0.25">
      <c r="A985" t="s">
        <v>440</v>
      </c>
      <c r="B985" t="s">
        <v>1388</v>
      </c>
      <c r="C985" t="s">
        <v>1389</v>
      </c>
      <c r="D985" s="15">
        <v>1900</v>
      </c>
      <c r="E985" s="121">
        <v>1</v>
      </c>
      <c r="F985" t="s">
        <v>442</v>
      </c>
      <c r="G985" s="121">
        <v>182</v>
      </c>
      <c r="H985" t="s">
        <v>386</v>
      </c>
      <c r="I985" t="s">
        <v>491</v>
      </c>
      <c r="J985" t="s">
        <v>436</v>
      </c>
      <c r="K985" t="s">
        <v>226</v>
      </c>
      <c r="L985" s="756">
        <v>2.13</v>
      </c>
      <c r="M985" t="s">
        <v>232</v>
      </c>
      <c r="N985" s="679">
        <f t="shared" ca="1" si="68"/>
        <v>245428.95248860074</v>
      </c>
      <c r="O985" s="679">
        <f t="shared" ca="1" si="68"/>
        <v>14088.184675583407</v>
      </c>
      <c r="P985" s="679">
        <f t="shared" ca="1" si="68"/>
        <v>231340.76781301733</v>
      </c>
      <c r="Q985" s="679">
        <f t="shared" ca="1" si="68"/>
        <v>0</v>
      </c>
      <c r="R985" s="679">
        <f t="shared" ca="1" si="68"/>
        <v>0</v>
      </c>
      <c r="S985" t="str">
        <f t="shared" si="65"/>
        <v>ASR_COMP</v>
      </c>
      <c r="T985" s="957">
        <f t="shared" si="66"/>
        <v>44682</v>
      </c>
      <c r="U985" t="str">
        <f t="shared" si="67"/>
        <v>Unaudited</v>
      </c>
    </row>
    <row r="986" spans="1:21" x14ac:dyDescent="0.25">
      <c r="A986" t="s">
        <v>440</v>
      </c>
      <c r="B986" t="s">
        <v>1388</v>
      </c>
      <c r="C986" t="s">
        <v>1389</v>
      </c>
      <c r="D986" s="15">
        <v>1900</v>
      </c>
      <c r="E986" s="121">
        <v>1</v>
      </c>
      <c r="F986" t="s">
        <v>442</v>
      </c>
      <c r="G986" s="121">
        <v>182</v>
      </c>
      <c r="H986" t="s">
        <v>386</v>
      </c>
      <c r="I986" t="s">
        <v>491</v>
      </c>
      <c r="J986" t="s">
        <v>436</v>
      </c>
      <c r="K986" t="s">
        <v>226</v>
      </c>
      <c r="L986" s="756">
        <v>2.14</v>
      </c>
      <c r="M986" t="s">
        <v>561</v>
      </c>
      <c r="N986" s="679">
        <f t="shared" ca="1" si="68"/>
        <v>285206.06534045306</v>
      </c>
      <c r="O986" s="679">
        <f t="shared" ca="1" si="68"/>
        <v>263581.48078954848</v>
      </c>
      <c r="P986" s="679">
        <f t="shared" ca="1" si="68"/>
        <v>21624.584550904547</v>
      </c>
      <c r="Q986" s="679">
        <f t="shared" ca="1" si="68"/>
        <v>0</v>
      </c>
      <c r="R986" s="679">
        <f t="shared" ca="1" si="68"/>
        <v>0</v>
      </c>
      <c r="S986" t="str">
        <f t="shared" si="65"/>
        <v>ASR_COMP</v>
      </c>
      <c r="T986" s="957">
        <f t="shared" si="66"/>
        <v>44682</v>
      </c>
      <c r="U986" t="str">
        <f t="shared" si="67"/>
        <v>Unaudited</v>
      </c>
    </row>
    <row r="987" spans="1:21" x14ac:dyDescent="0.25">
      <c r="A987" t="s">
        <v>440</v>
      </c>
      <c r="B987" t="s">
        <v>1388</v>
      </c>
      <c r="C987" t="s">
        <v>1389</v>
      </c>
      <c r="D987" s="15">
        <v>1900</v>
      </c>
      <c r="E987" s="121">
        <v>1</v>
      </c>
      <c r="F987" t="s">
        <v>442</v>
      </c>
      <c r="G987" s="121">
        <v>182</v>
      </c>
      <c r="H987" t="s">
        <v>386</v>
      </c>
      <c r="I987" t="s">
        <v>491</v>
      </c>
      <c r="J987" t="s">
        <v>436</v>
      </c>
      <c r="K987" t="s">
        <v>226</v>
      </c>
      <c r="L987" s="756">
        <v>2.15</v>
      </c>
      <c r="M987" t="s">
        <v>20</v>
      </c>
      <c r="N987" s="679">
        <f t="shared" ca="1" si="68"/>
        <v>23934.487294393155</v>
      </c>
      <c r="O987" s="679">
        <f t="shared" ca="1" si="68"/>
        <v>15468.087945420271</v>
      </c>
      <c r="P987" s="679">
        <f t="shared" ca="1" si="68"/>
        <v>8466.3993489728855</v>
      </c>
      <c r="Q987" s="679">
        <f t="shared" ca="1" si="68"/>
        <v>0</v>
      </c>
      <c r="R987" s="679">
        <f t="shared" ca="1" si="68"/>
        <v>0</v>
      </c>
      <c r="S987" t="str">
        <f t="shared" si="65"/>
        <v>ASR_COMP</v>
      </c>
      <c r="T987" s="957">
        <f t="shared" si="66"/>
        <v>44682</v>
      </c>
      <c r="U987" t="str">
        <f t="shared" si="67"/>
        <v>Unaudited</v>
      </c>
    </row>
    <row r="988" spans="1:21" x14ac:dyDescent="0.25">
      <c r="A988" t="s">
        <v>440</v>
      </c>
      <c r="B988" t="s">
        <v>1388</v>
      </c>
      <c r="C988" t="s">
        <v>1389</v>
      </c>
      <c r="D988" s="15">
        <v>1900</v>
      </c>
      <c r="E988" s="121">
        <v>1</v>
      </c>
      <c r="F988" t="s">
        <v>442</v>
      </c>
      <c r="G988" s="121">
        <v>182</v>
      </c>
      <c r="H988" t="s">
        <v>386</v>
      </c>
      <c r="I988" t="s">
        <v>491</v>
      </c>
      <c r="J988" t="s">
        <v>436</v>
      </c>
      <c r="K988" t="s">
        <v>226</v>
      </c>
      <c r="L988" s="756">
        <v>2.16</v>
      </c>
      <c r="M988" t="s">
        <v>802</v>
      </c>
      <c r="N988" s="679">
        <f t="shared" ca="1" si="68"/>
        <v>1206199.3099904237</v>
      </c>
      <c r="O988" s="679">
        <f t="shared" ca="1" si="68"/>
        <v>724918.73346210539</v>
      </c>
      <c r="P988" s="679">
        <f t="shared" ca="1" si="68"/>
        <v>481280.57652831823</v>
      </c>
      <c r="Q988" s="679">
        <f t="shared" ca="1" si="68"/>
        <v>0</v>
      </c>
      <c r="R988" s="679">
        <f t="shared" ca="1" si="68"/>
        <v>0</v>
      </c>
      <c r="S988" t="str">
        <f t="shared" si="65"/>
        <v>ASR_COMP</v>
      </c>
      <c r="T988" s="957">
        <f t="shared" si="66"/>
        <v>44682</v>
      </c>
      <c r="U988" t="str">
        <f t="shared" si="67"/>
        <v>Unaudited</v>
      </c>
    </row>
    <row r="989" spans="1:21" x14ac:dyDescent="0.25">
      <c r="A989" t="s">
        <v>440</v>
      </c>
      <c r="B989" t="s">
        <v>1388</v>
      </c>
      <c r="C989" t="s">
        <v>1389</v>
      </c>
      <c r="D989" s="15">
        <v>1900</v>
      </c>
      <c r="E989" s="121">
        <v>1</v>
      </c>
      <c r="F989" t="s">
        <v>442</v>
      </c>
      <c r="G989" s="121">
        <v>182</v>
      </c>
      <c r="H989" t="s">
        <v>386</v>
      </c>
      <c r="I989" t="s">
        <v>491</v>
      </c>
      <c r="J989" t="s">
        <v>436</v>
      </c>
      <c r="K989" t="s">
        <v>226</v>
      </c>
      <c r="L989" s="756">
        <v>2.17</v>
      </c>
      <c r="M989" t="s">
        <v>1055</v>
      </c>
      <c r="N989" s="679">
        <f t="shared" ca="1" si="68"/>
        <v>0</v>
      </c>
      <c r="O989" s="679">
        <f t="shared" ca="1" si="68"/>
        <v>0</v>
      </c>
      <c r="P989" s="679">
        <f t="shared" ca="1" si="68"/>
        <v>0</v>
      </c>
      <c r="Q989" s="679">
        <f t="shared" ca="1" si="68"/>
        <v>0</v>
      </c>
      <c r="R989" s="679">
        <f t="shared" ca="1" si="68"/>
        <v>0</v>
      </c>
      <c r="S989" t="str">
        <f t="shared" si="65"/>
        <v>ASR_COMP</v>
      </c>
      <c r="T989" s="957">
        <f t="shared" si="66"/>
        <v>44682</v>
      </c>
      <c r="U989" t="str">
        <f t="shared" si="67"/>
        <v>Unaudited</v>
      </c>
    </row>
    <row r="990" spans="1:21" x14ac:dyDescent="0.25">
      <c r="A990" t="s">
        <v>440</v>
      </c>
      <c r="B990" t="s">
        <v>1388</v>
      </c>
      <c r="C990" t="s">
        <v>1389</v>
      </c>
      <c r="D990" s="15">
        <v>1900</v>
      </c>
      <c r="E990" s="121">
        <v>1</v>
      </c>
      <c r="F990" t="s">
        <v>442</v>
      </c>
      <c r="G990" s="121">
        <v>182</v>
      </c>
      <c r="H990" t="s">
        <v>386</v>
      </c>
      <c r="I990" t="s">
        <v>491</v>
      </c>
      <c r="J990" t="s">
        <v>436</v>
      </c>
      <c r="K990" t="s">
        <v>226</v>
      </c>
      <c r="L990" s="756">
        <v>2.1800000000000002</v>
      </c>
      <c r="M990" t="s">
        <v>653</v>
      </c>
      <c r="N990" s="679">
        <f t="shared" ca="1" si="68"/>
        <v>554946.70219821634</v>
      </c>
      <c r="O990" s="679">
        <f t="shared" ca="1" si="68"/>
        <v>73570.554749226634</v>
      </c>
      <c r="P990" s="679">
        <f t="shared" ca="1" si="68"/>
        <v>481376.14744898974</v>
      </c>
      <c r="Q990" s="679">
        <f t="shared" ca="1" si="68"/>
        <v>0</v>
      </c>
      <c r="R990" s="679">
        <f t="shared" ca="1" si="68"/>
        <v>0</v>
      </c>
      <c r="S990" t="str">
        <f t="shared" si="65"/>
        <v>ASR_COMP</v>
      </c>
      <c r="T990" s="957">
        <f t="shared" si="66"/>
        <v>44682</v>
      </c>
      <c r="U990" t="str">
        <f t="shared" si="67"/>
        <v>Unaudited</v>
      </c>
    </row>
    <row r="991" spans="1:21" x14ac:dyDescent="0.25">
      <c r="A991" t="s">
        <v>440</v>
      </c>
      <c r="B991" t="s">
        <v>1388</v>
      </c>
      <c r="C991" t="s">
        <v>1389</v>
      </c>
      <c r="D991" s="15">
        <v>1900</v>
      </c>
      <c r="E991" s="121">
        <v>1</v>
      </c>
      <c r="F991" t="s">
        <v>442</v>
      </c>
      <c r="G991" s="121">
        <v>182</v>
      </c>
      <c r="H991" t="s">
        <v>386</v>
      </c>
      <c r="I991" t="s">
        <v>491</v>
      </c>
      <c r="J991" t="s">
        <v>436</v>
      </c>
      <c r="K991" t="s">
        <v>226</v>
      </c>
      <c r="L991" s="756">
        <v>2.19</v>
      </c>
      <c r="M991" t="s">
        <v>221</v>
      </c>
      <c r="N991" s="679">
        <f t="shared" ca="1" si="68"/>
        <v>0</v>
      </c>
      <c r="O991" s="679">
        <f t="shared" ca="1" si="68"/>
        <v>0</v>
      </c>
      <c r="P991" s="679">
        <f t="shared" ca="1" si="68"/>
        <v>0</v>
      </c>
      <c r="Q991" s="679">
        <f t="shared" ca="1" si="68"/>
        <v>0</v>
      </c>
      <c r="R991" s="679">
        <f t="shared" ca="1" si="68"/>
        <v>0</v>
      </c>
      <c r="S991" t="str">
        <f t="shared" si="65"/>
        <v>ASR_COMP</v>
      </c>
      <c r="T991" s="957">
        <f t="shared" si="66"/>
        <v>44682</v>
      </c>
      <c r="U991" t="str">
        <f t="shared" si="67"/>
        <v>Unaudited</v>
      </c>
    </row>
    <row r="992" spans="1:21" x14ac:dyDescent="0.25">
      <c r="A992" t="s">
        <v>440</v>
      </c>
      <c r="B992" t="s">
        <v>1388</v>
      </c>
      <c r="C992" t="s">
        <v>1389</v>
      </c>
      <c r="D992" s="15">
        <v>1900</v>
      </c>
      <c r="E992" s="121">
        <v>1</v>
      </c>
      <c r="F992" t="s">
        <v>442</v>
      </c>
      <c r="G992" s="121">
        <v>182</v>
      </c>
      <c r="H992" t="s">
        <v>386</v>
      </c>
      <c r="I992" t="s">
        <v>491</v>
      </c>
      <c r="J992" t="s">
        <v>436</v>
      </c>
      <c r="K992" t="s">
        <v>226</v>
      </c>
      <c r="L992" s="756" t="s">
        <v>707</v>
      </c>
      <c r="M992" t="s">
        <v>233</v>
      </c>
      <c r="N992" s="679">
        <f t="shared" ca="1" si="68"/>
        <v>-43558.775407322304</v>
      </c>
      <c r="O992" s="679">
        <f t="shared" ca="1" si="68"/>
        <v>-4210.4149836931647</v>
      </c>
      <c r="P992" s="679">
        <f t="shared" ca="1" si="68"/>
        <v>-39348.360423629143</v>
      </c>
      <c r="Q992" s="679">
        <f t="shared" ca="1" si="68"/>
        <v>0</v>
      </c>
      <c r="R992" s="679">
        <f t="shared" ca="1" si="68"/>
        <v>0</v>
      </c>
      <c r="S992" t="str">
        <f t="shared" si="65"/>
        <v>ASR_COMP</v>
      </c>
      <c r="T992" s="957">
        <f t="shared" si="66"/>
        <v>44682</v>
      </c>
      <c r="U992" t="str">
        <f t="shared" si="67"/>
        <v>Unaudited</v>
      </c>
    </row>
    <row r="993" spans="1:21" x14ac:dyDescent="0.25">
      <c r="A993" t="s">
        <v>440</v>
      </c>
      <c r="B993" t="s">
        <v>1388</v>
      </c>
      <c r="C993" t="s">
        <v>1389</v>
      </c>
      <c r="D993" s="15">
        <v>1900</v>
      </c>
      <c r="E993" s="121">
        <v>1</v>
      </c>
      <c r="F993" t="s">
        <v>442</v>
      </c>
      <c r="G993" s="121">
        <v>182</v>
      </c>
      <c r="H993" t="s">
        <v>386</v>
      </c>
      <c r="I993" t="s">
        <v>491</v>
      </c>
      <c r="J993" t="s">
        <v>436</v>
      </c>
      <c r="K993" t="s">
        <v>226</v>
      </c>
      <c r="L993" s="756">
        <v>2.21</v>
      </c>
      <c r="M993" t="s">
        <v>469</v>
      </c>
      <c r="N993" s="679">
        <f t="shared" ca="1" si="68"/>
        <v>13042.359169580192</v>
      </c>
      <c r="O993" s="679">
        <f t="shared" ca="1" si="68"/>
        <v>8242.0464196652592</v>
      </c>
      <c r="P993" s="679">
        <f t="shared" ca="1" si="68"/>
        <v>4800.3127499149332</v>
      </c>
      <c r="Q993" s="679">
        <f t="shared" ca="1" si="68"/>
        <v>0</v>
      </c>
      <c r="R993" s="679">
        <f t="shared" ca="1" si="68"/>
        <v>0</v>
      </c>
      <c r="S993" t="str">
        <f t="shared" si="65"/>
        <v>ASR_COMP</v>
      </c>
      <c r="T993" s="957">
        <f t="shared" si="66"/>
        <v>44682</v>
      </c>
      <c r="U993" t="str">
        <f t="shared" si="67"/>
        <v>Unaudited</v>
      </c>
    </row>
    <row r="994" spans="1:21" x14ac:dyDescent="0.25">
      <c r="A994" t="s">
        <v>440</v>
      </c>
      <c r="B994" t="s">
        <v>1388</v>
      </c>
      <c r="C994" t="s">
        <v>1389</v>
      </c>
      <c r="D994" s="15">
        <v>1900</v>
      </c>
      <c r="E994" s="121">
        <v>1</v>
      </c>
      <c r="F994" t="s">
        <v>442</v>
      </c>
      <c r="G994" s="121">
        <v>182</v>
      </c>
      <c r="H994" t="s">
        <v>386</v>
      </c>
      <c r="I994" t="s">
        <v>491</v>
      </c>
      <c r="J994" t="s">
        <v>436</v>
      </c>
      <c r="K994" t="s">
        <v>6</v>
      </c>
      <c r="L994" s="756" t="s">
        <v>70</v>
      </c>
      <c r="M994" t="s">
        <v>191</v>
      </c>
      <c r="N994" s="679">
        <f t="shared" ca="1" si="68"/>
        <v>23066.572834663017</v>
      </c>
      <c r="O994" s="679">
        <f t="shared" ca="1" si="68"/>
        <v>17028.724681491549</v>
      </c>
      <c r="P994" s="679">
        <f t="shared" ca="1" si="68"/>
        <v>6037.8481531714669</v>
      </c>
      <c r="Q994" s="679">
        <f t="shared" ca="1" si="68"/>
        <v>0</v>
      </c>
      <c r="R994" s="679">
        <f t="shared" ca="1" si="68"/>
        <v>0</v>
      </c>
      <c r="S994" t="str">
        <f t="shared" si="65"/>
        <v>ASR_COMP</v>
      </c>
      <c r="T994" s="957">
        <f t="shared" si="66"/>
        <v>44682</v>
      </c>
      <c r="U994" t="str">
        <f t="shared" si="67"/>
        <v>Unaudited</v>
      </c>
    </row>
    <row r="995" spans="1:21" x14ac:dyDescent="0.25">
      <c r="A995" t="s">
        <v>440</v>
      </c>
      <c r="B995" t="s">
        <v>1388</v>
      </c>
      <c r="C995" t="s">
        <v>1389</v>
      </c>
      <c r="D995" s="15">
        <v>1900</v>
      </c>
      <c r="E995" s="121">
        <v>1</v>
      </c>
      <c r="F995" t="s">
        <v>442</v>
      </c>
      <c r="G995" s="121">
        <v>182</v>
      </c>
      <c r="H995" t="s">
        <v>386</v>
      </c>
      <c r="I995" t="s">
        <v>491</v>
      </c>
      <c r="J995" t="s">
        <v>436</v>
      </c>
      <c r="K995" t="s">
        <v>6</v>
      </c>
      <c r="L995" s="756" t="s">
        <v>71</v>
      </c>
      <c r="M995" t="s">
        <v>234</v>
      </c>
      <c r="N995" s="679">
        <f t="shared" ca="1" si="68"/>
        <v>8640</v>
      </c>
      <c r="O995" s="679">
        <f t="shared" ca="1" si="68"/>
        <v>5460.3083333333334</v>
      </c>
      <c r="P995" s="679">
        <f t="shared" ca="1" si="68"/>
        <v>3179.6916666666666</v>
      </c>
      <c r="Q995" s="679">
        <f t="shared" ca="1" si="68"/>
        <v>0</v>
      </c>
      <c r="R995" s="679">
        <f t="shared" ca="1" si="68"/>
        <v>0</v>
      </c>
      <c r="S995" t="str">
        <f t="shared" si="65"/>
        <v>ASR_COMP</v>
      </c>
      <c r="T995" s="957">
        <f t="shared" si="66"/>
        <v>44682</v>
      </c>
      <c r="U995" t="str">
        <f t="shared" si="67"/>
        <v>Unaudited</v>
      </c>
    </row>
    <row r="996" spans="1:21" x14ac:dyDescent="0.25">
      <c r="A996" t="s">
        <v>440</v>
      </c>
      <c r="B996" t="s">
        <v>1388</v>
      </c>
      <c r="C996" t="s">
        <v>1389</v>
      </c>
      <c r="D996" s="15">
        <v>1900</v>
      </c>
      <c r="E996" s="121">
        <v>1</v>
      </c>
      <c r="F996" t="s">
        <v>442</v>
      </c>
      <c r="G996" s="121">
        <v>182</v>
      </c>
      <c r="H996" t="s">
        <v>386</v>
      </c>
      <c r="I996" t="s">
        <v>491</v>
      </c>
      <c r="J996" t="s">
        <v>436</v>
      </c>
      <c r="K996" t="s">
        <v>6</v>
      </c>
      <c r="L996" s="756" t="s">
        <v>72</v>
      </c>
      <c r="M996" t="s">
        <v>167</v>
      </c>
      <c r="N996" s="679">
        <f t="shared" ca="1" si="68"/>
        <v>0</v>
      </c>
      <c r="O996" s="679">
        <f t="shared" ca="1" si="68"/>
        <v>0</v>
      </c>
      <c r="P996" s="679">
        <f t="shared" ca="1" si="68"/>
        <v>0</v>
      </c>
      <c r="Q996" s="679">
        <f t="shared" ca="1" si="68"/>
        <v>0</v>
      </c>
      <c r="R996" s="679">
        <f t="shared" ca="1" si="68"/>
        <v>0</v>
      </c>
      <c r="S996" t="str">
        <f t="shared" si="65"/>
        <v>ASR_COMP</v>
      </c>
      <c r="T996" s="957">
        <f t="shared" si="66"/>
        <v>44682</v>
      </c>
      <c r="U996" t="str">
        <f t="shared" si="67"/>
        <v>Unaudited</v>
      </c>
    </row>
    <row r="997" spans="1:21" x14ac:dyDescent="0.25">
      <c r="A997" t="s">
        <v>440</v>
      </c>
      <c r="B997" t="s">
        <v>1388</v>
      </c>
      <c r="C997" t="s">
        <v>1389</v>
      </c>
      <c r="D997" s="15">
        <v>1900</v>
      </c>
      <c r="E997" s="121">
        <v>1</v>
      </c>
      <c r="F997" t="s">
        <v>442</v>
      </c>
      <c r="G997" s="121">
        <v>182</v>
      </c>
      <c r="H997" t="s">
        <v>386</v>
      </c>
      <c r="I997" t="s">
        <v>491</v>
      </c>
      <c r="J997" t="s">
        <v>436</v>
      </c>
      <c r="K997" t="s">
        <v>6</v>
      </c>
      <c r="L997" s="756">
        <v>3.4</v>
      </c>
      <c r="M997" t="s">
        <v>464</v>
      </c>
      <c r="N997" s="679">
        <f t="shared" ca="1" si="68"/>
        <v>21508.255334872978</v>
      </c>
      <c r="O997" s="679">
        <f t="shared" ca="1" si="68"/>
        <v>13592.79002783195</v>
      </c>
      <c r="P997" s="679">
        <f t="shared" ca="1" si="68"/>
        <v>7915.4653070410295</v>
      </c>
      <c r="Q997" s="679">
        <f t="shared" ca="1" si="68"/>
        <v>0</v>
      </c>
      <c r="R997" s="679">
        <f t="shared" ca="1" si="68"/>
        <v>0</v>
      </c>
      <c r="S997" t="str">
        <f t="shared" si="65"/>
        <v>ASR_COMP</v>
      </c>
      <c r="T997" s="957">
        <f t="shared" si="66"/>
        <v>44682</v>
      </c>
      <c r="U997" t="str">
        <f t="shared" si="67"/>
        <v>Unaudited</v>
      </c>
    </row>
    <row r="998" spans="1:21" x14ac:dyDescent="0.25">
      <c r="A998" t="s">
        <v>440</v>
      </c>
      <c r="B998" t="s">
        <v>1388</v>
      </c>
      <c r="C998" t="s">
        <v>1389</v>
      </c>
      <c r="D998" s="15">
        <v>1900</v>
      </c>
      <c r="E998" s="121">
        <v>1</v>
      </c>
      <c r="F998" t="s">
        <v>442</v>
      </c>
      <c r="G998" s="121">
        <v>182</v>
      </c>
      <c r="H998" t="s">
        <v>386</v>
      </c>
      <c r="I998" t="s">
        <v>491</v>
      </c>
      <c r="J998" t="s">
        <v>436</v>
      </c>
      <c r="K998" t="s">
        <v>437</v>
      </c>
      <c r="L998" s="756">
        <v>4.5</v>
      </c>
      <c r="M998" t="s">
        <v>32</v>
      </c>
      <c r="N998" s="679">
        <f t="shared" ca="1" si="68"/>
        <v>0</v>
      </c>
      <c r="O998" s="679">
        <f t="shared" ca="1" si="68"/>
        <v>0</v>
      </c>
      <c r="P998" s="679">
        <f t="shared" ca="1" si="68"/>
        <v>0</v>
      </c>
      <c r="Q998" s="679">
        <f t="shared" ca="1" si="68"/>
        <v>0</v>
      </c>
      <c r="R998" s="679">
        <f t="shared" ca="1" si="68"/>
        <v>0</v>
      </c>
      <c r="S998" t="str">
        <f t="shared" si="65"/>
        <v>ASR_COMP</v>
      </c>
      <c r="T998" s="957">
        <f t="shared" si="66"/>
        <v>44682</v>
      </c>
      <c r="U998" t="str">
        <f t="shared" si="67"/>
        <v>Unaudited</v>
      </c>
    </row>
    <row r="999" spans="1:21" x14ac:dyDescent="0.25">
      <c r="A999" t="s">
        <v>440</v>
      </c>
      <c r="B999" t="s">
        <v>1388</v>
      </c>
      <c r="C999" t="s">
        <v>1389</v>
      </c>
      <c r="D999" s="15">
        <v>1900</v>
      </c>
      <c r="E999" s="121">
        <v>1</v>
      </c>
      <c r="F999" t="s">
        <v>442</v>
      </c>
      <c r="G999" s="121">
        <v>182</v>
      </c>
      <c r="H999" t="s">
        <v>386</v>
      </c>
      <c r="I999" t="s">
        <v>491</v>
      </c>
      <c r="J999" t="s">
        <v>436</v>
      </c>
      <c r="K999" t="s">
        <v>437</v>
      </c>
      <c r="L999" s="756" t="s">
        <v>947</v>
      </c>
      <c r="M999" t="s">
        <v>938</v>
      </c>
      <c r="N999" s="679">
        <f t="shared" ca="1" si="68"/>
        <v>0</v>
      </c>
      <c r="O999" s="679">
        <f t="shared" ca="1" si="68"/>
        <v>0</v>
      </c>
      <c r="P999" s="679">
        <f t="shared" ca="1" si="68"/>
        <v>0</v>
      </c>
      <c r="Q999" s="679">
        <f t="shared" ca="1" si="68"/>
        <v>0</v>
      </c>
      <c r="R999" s="679">
        <f t="shared" ca="1" si="68"/>
        <v>0</v>
      </c>
      <c r="S999" t="str">
        <f t="shared" si="65"/>
        <v>ASR_COMP</v>
      </c>
      <c r="T999" s="957">
        <f t="shared" si="66"/>
        <v>44682</v>
      </c>
      <c r="U999" t="str">
        <f t="shared" si="67"/>
        <v>Unaudited</v>
      </c>
    </row>
    <row r="1000" spans="1:21" x14ac:dyDescent="0.25">
      <c r="A1000" t="s">
        <v>440</v>
      </c>
      <c r="B1000" t="s">
        <v>1388</v>
      </c>
      <c r="C1000" t="s">
        <v>1389</v>
      </c>
      <c r="D1000" s="15">
        <v>1900</v>
      </c>
      <c r="E1000" s="121">
        <v>1</v>
      </c>
      <c r="F1000" t="s">
        <v>442</v>
      </c>
      <c r="G1000" s="121">
        <v>182</v>
      </c>
      <c r="H1000" t="s">
        <v>386</v>
      </c>
      <c r="I1000" t="s">
        <v>491</v>
      </c>
      <c r="J1000" t="s">
        <v>436</v>
      </c>
      <c r="K1000" t="s">
        <v>437</v>
      </c>
      <c r="L1000" s="756" t="s">
        <v>196</v>
      </c>
      <c r="M1000" t="s">
        <v>40</v>
      </c>
      <c r="N1000" s="679">
        <f t="shared" ca="1" si="68"/>
        <v>636.92924063999999</v>
      </c>
      <c r="O1000" s="679">
        <f t="shared" ca="1" si="68"/>
        <v>311.41724064000005</v>
      </c>
      <c r="P1000" s="679">
        <f t="shared" ca="1" si="68"/>
        <v>325.512</v>
      </c>
      <c r="Q1000" s="679">
        <f t="shared" ca="1" si="68"/>
        <v>0</v>
      </c>
      <c r="R1000" s="679">
        <f t="shared" ca="1" si="68"/>
        <v>0</v>
      </c>
      <c r="S1000" t="str">
        <f t="shared" si="65"/>
        <v>ASR_COMP</v>
      </c>
      <c r="T1000" s="957">
        <f t="shared" si="66"/>
        <v>44682</v>
      </c>
      <c r="U1000" t="str">
        <f t="shared" si="67"/>
        <v>Unaudited</v>
      </c>
    </row>
    <row r="1001" spans="1:21" x14ac:dyDescent="0.25">
      <c r="A1001" t="s">
        <v>440</v>
      </c>
      <c r="B1001" t="s">
        <v>1388</v>
      </c>
      <c r="C1001" t="s">
        <v>1389</v>
      </c>
      <c r="D1001" s="15">
        <v>1900</v>
      </c>
      <c r="E1001" s="121">
        <v>1</v>
      </c>
      <c r="F1001" t="s">
        <v>442</v>
      </c>
      <c r="G1001" s="121">
        <v>182</v>
      </c>
      <c r="H1001" t="s">
        <v>386</v>
      </c>
      <c r="I1001" t="s">
        <v>491</v>
      </c>
      <c r="J1001" t="s">
        <v>436</v>
      </c>
      <c r="K1001" t="s">
        <v>437</v>
      </c>
      <c r="L1001" s="756" t="s">
        <v>195</v>
      </c>
      <c r="M1001" t="s">
        <v>332</v>
      </c>
      <c r="N1001" s="679">
        <f t="shared" ca="1" si="68"/>
        <v>0</v>
      </c>
      <c r="O1001" s="679">
        <f t="shared" ca="1" si="68"/>
        <v>0</v>
      </c>
      <c r="P1001" s="679">
        <f t="shared" ca="1" si="68"/>
        <v>0</v>
      </c>
      <c r="Q1001" s="679">
        <f t="shared" ca="1" si="68"/>
        <v>0</v>
      </c>
      <c r="R1001" s="679">
        <f t="shared" ca="1" si="68"/>
        <v>0</v>
      </c>
      <c r="S1001" t="str">
        <f t="shared" si="65"/>
        <v>ASR_COMP</v>
      </c>
      <c r="T1001" s="957">
        <f t="shared" si="66"/>
        <v>44682</v>
      </c>
      <c r="U1001" t="str">
        <f t="shared" si="67"/>
        <v>Unaudited</v>
      </c>
    </row>
    <row r="1002" spans="1:21" x14ac:dyDescent="0.25">
      <c r="A1002" t="s">
        <v>440</v>
      </c>
      <c r="B1002" t="s">
        <v>1388</v>
      </c>
      <c r="C1002" t="s">
        <v>1389</v>
      </c>
      <c r="D1002" s="15">
        <v>1900</v>
      </c>
      <c r="E1002" s="121">
        <v>1</v>
      </c>
      <c r="F1002" t="s">
        <v>442</v>
      </c>
      <c r="G1002" s="121">
        <v>182</v>
      </c>
      <c r="H1002" t="s">
        <v>386</v>
      </c>
      <c r="I1002" t="s">
        <v>491</v>
      </c>
      <c r="J1002" t="s">
        <v>453</v>
      </c>
      <c r="K1002" t="s">
        <v>438</v>
      </c>
      <c r="L1002" s="756" t="s">
        <v>79</v>
      </c>
      <c r="M1002" t="s">
        <v>27</v>
      </c>
      <c r="N1002" s="679">
        <f t="shared" ca="1" si="68"/>
        <v>982185.49198258575</v>
      </c>
      <c r="O1002" s="679">
        <f t="shared" ca="1" si="68"/>
        <v>590287.73849864316</v>
      </c>
      <c r="P1002" s="679">
        <f t="shared" ca="1" si="68"/>
        <v>391897.75348394265</v>
      </c>
      <c r="Q1002" s="679">
        <f t="shared" ca="1" si="68"/>
        <v>0</v>
      </c>
      <c r="R1002" s="679">
        <f t="shared" ca="1" si="68"/>
        <v>0</v>
      </c>
      <c r="S1002" t="str">
        <f t="shared" si="65"/>
        <v>ASR_COMP</v>
      </c>
      <c r="T1002" s="957">
        <f t="shared" si="66"/>
        <v>44682</v>
      </c>
      <c r="U1002" t="str">
        <f t="shared" si="67"/>
        <v>Unaudited</v>
      </c>
    </row>
    <row r="1003" spans="1:21" x14ac:dyDescent="0.25">
      <c r="A1003" t="s">
        <v>440</v>
      </c>
      <c r="B1003" t="s">
        <v>1388</v>
      </c>
      <c r="C1003" t="s">
        <v>1389</v>
      </c>
      <c r="D1003" s="15">
        <v>1900</v>
      </c>
      <c r="E1003" s="121">
        <v>1</v>
      </c>
      <c r="F1003" t="s">
        <v>442</v>
      </c>
      <c r="G1003" s="121">
        <v>182</v>
      </c>
      <c r="H1003" t="s">
        <v>386</v>
      </c>
      <c r="I1003" t="s">
        <v>491</v>
      </c>
      <c r="J1003" t="s">
        <v>453</v>
      </c>
      <c r="K1003" t="s">
        <v>438</v>
      </c>
      <c r="L1003" s="756" t="s">
        <v>80</v>
      </c>
      <c r="M1003" t="s">
        <v>100</v>
      </c>
      <c r="N1003" s="679">
        <f t="shared" ca="1" si="68"/>
        <v>94478.829179295339</v>
      </c>
      <c r="O1003" s="679">
        <f t="shared" ca="1" si="68"/>
        <v>56781.223982113814</v>
      </c>
      <c r="P1003" s="679">
        <f t="shared" ca="1" si="68"/>
        <v>37697.605197181518</v>
      </c>
      <c r="Q1003" s="679">
        <f t="shared" ca="1" si="68"/>
        <v>0</v>
      </c>
      <c r="R1003" s="679">
        <f t="shared" ca="1" si="68"/>
        <v>0</v>
      </c>
      <c r="S1003" t="str">
        <f t="shared" si="65"/>
        <v>ASR_COMP</v>
      </c>
      <c r="T1003" s="957">
        <f t="shared" si="66"/>
        <v>44682</v>
      </c>
      <c r="U1003" t="str">
        <f t="shared" si="67"/>
        <v>Unaudited</v>
      </c>
    </row>
    <row r="1004" spans="1:21" x14ac:dyDescent="0.25">
      <c r="A1004" t="s">
        <v>440</v>
      </c>
      <c r="B1004" t="s">
        <v>1388</v>
      </c>
      <c r="C1004" t="s">
        <v>1389</v>
      </c>
      <c r="D1004" s="15">
        <v>1900</v>
      </c>
      <c r="E1004" s="121">
        <v>1</v>
      </c>
      <c r="F1004" t="s">
        <v>442</v>
      </c>
      <c r="G1004" s="121">
        <v>182</v>
      </c>
      <c r="H1004" t="s">
        <v>386</v>
      </c>
      <c r="I1004" t="s">
        <v>491</v>
      </c>
      <c r="J1004" t="s">
        <v>453</v>
      </c>
      <c r="K1004" t="s">
        <v>438</v>
      </c>
      <c r="L1004" s="756" t="s">
        <v>81</v>
      </c>
      <c r="M1004" t="s">
        <v>101</v>
      </c>
      <c r="N1004" s="679">
        <f t="shared" ca="1" si="68"/>
        <v>89740.436029979857</v>
      </c>
      <c r="O1004" s="679">
        <f t="shared" ca="1" si="68"/>
        <v>53933.477401596734</v>
      </c>
      <c r="P1004" s="679">
        <f t="shared" ca="1" si="68"/>
        <v>35806.958628383123</v>
      </c>
      <c r="Q1004" s="679">
        <f t="shared" ca="1" si="68"/>
        <v>0</v>
      </c>
      <c r="R1004" s="679">
        <f t="shared" ca="1" si="68"/>
        <v>0</v>
      </c>
      <c r="S1004" t="str">
        <f t="shared" si="65"/>
        <v>ASR_COMP</v>
      </c>
      <c r="T1004" s="957">
        <f t="shared" si="66"/>
        <v>44682</v>
      </c>
      <c r="U1004" t="str">
        <f t="shared" si="67"/>
        <v>Unaudited</v>
      </c>
    </row>
    <row r="1005" spans="1:21" x14ac:dyDescent="0.25">
      <c r="A1005" t="s">
        <v>440</v>
      </c>
      <c r="B1005" t="s">
        <v>1388</v>
      </c>
      <c r="C1005" t="s">
        <v>1389</v>
      </c>
      <c r="D1005" s="15">
        <v>1900</v>
      </c>
      <c r="E1005" s="121">
        <v>1</v>
      </c>
      <c r="F1005" t="s">
        <v>442</v>
      </c>
      <c r="G1005" s="121">
        <v>182</v>
      </c>
      <c r="H1005" t="s">
        <v>386</v>
      </c>
      <c r="I1005" t="s">
        <v>491</v>
      </c>
      <c r="J1005" t="s">
        <v>453</v>
      </c>
      <c r="K1005" t="s">
        <v>438</v>
      </c>
      <c r="L1005" s="756" t="s">
        <v>82</v>
      </c>
      <c r="M1005" t="s">
        <v>102</v>
      </c>
      <c r="N1005" s="679">
        <f t="shared" ca="1" si="68"/>
        <v>60782.433417049011</v>
      </c>
      <c r="O1005" s="679">
        <f t="shared" ca="1" si="68"/>
        <v>36529.887129334988</v>
      </c>
      <c r="P1005" s="679">
        <f t="shared" ca="1" si="68"/>
        <v>24252.546287714023</v>
      </c>
      <c r="Q1005" s="679">
        <f t="shared" ca="1" si="68"/>
        <v>0</v>
      </c>
      <c r="R1005" s="679">
        <f t="shared" ca="1" si="68"/>
        <v>0</v>
      </c>
      <c r="S1005" t="str">
        <f t="shared" si="65"/>
        <v>ASR_COMP</v>
      </c>
      <c r="T1005" s="957">
        <f t="shared" si="66"/>
        <v>44682</v>
      </c>
      <c r="U1005" t="str">
        <f t="shared" si="67"/>
        <v>Unaudited</v>
      </c>
    </row>
    <row r="1006" spans="1:21" x14ac:dyDescent="0.25">
      <c r="A1006" t="s">
        <v>440</v>
      </c>
      <c r="B1006" t="s">
        <v>1388</v>
      </c>
      <c r="C1006" t="s">
        <v>1389</v>
      </c>
      <c r="D1006" s="15">
        <v>1900</v>
      </c>
      <c r="E1006" s="121">
        <v>1</v>
      </c>
      <c r="F1006" t="s">
        <v>442</v>
      </c>
      <c r="G1006" s="121">
        <v>182</v>
      </c>
      <c r="H1006" t="s">
        <v>386</v>
      </c>
      <c r="I1006" t="s">
        <v>491</v>
      </c>
      <c r="J1006" t="s">
        <v>453</v>
      </c>
      <c r="K1006" t="s">
        <v>438</v>
      </c>
      <c r="L1006" s="756" t="s">
        <v>219</v>
      </c>
      <c r="M1006" t="s">
        <v>103</v>
      </c>
      <c r="N1006" s="679">
        <f t="shared" ca="1" si="68"/>
        <v>222606.47524945083</v>
      </c>
      <c r="O1006" s="679">
        <f t="shared" ca="1" si="68"/>
        <v>133785.19019346527</v>
      </c>
      <c r="P1006" s="679">
        <f t="shared" ca="1" si="68"/>
        <v>88821.285055985543</v>
      </c>
      <c r="Q1006" s="679">
        <f t="shared" ca="1" si="68"/>
        <v>0</v>
      </c>
      <c r="R1006" s="679">
        <f t="shared" ca="1" si="68"/>
        <v>0</v>
      </c>
      <c r="S1006" t="str">
        <f t="shared" si="65"/>
        <v>ASR_COMP</v>
      </c>
      <c r="T1006" s="957">
        <f t="shared" si="66"/>
        <v>44682</v>
      </c>
      <c r="U1006" t="str">
        <f t="shared" si="67"/>
        <v>Unaudited</v>
      </c>
    </row>
    <row r="1007" spans="1:21" x14ac:dyDescent="0.25">
      <c r="A1007" t="s">
        <v>440</v>
      </c>
      <c r="B1007" t="s">
        <v>1388</v>
      </c>
      <c r="C1007" t="s">
        <v>1389</v>
      </c>
      <c r="D1007" s="15">
        <v>1900</v>
      </c>
      <c r="E1007" s="121">
        <v>1</v>
      </c>
      <c r="F1007" t="s">
        <v>442</v>
      </c>
      <c r="G1007" s="121">
        <v>182</v>
      </c>
      <c r="H1007" t="s">
        <v>386</v>
      </c>
      <c r="I1007" t="s">
        <v>491</v>
      </c>
      <c r="J1007" t="s">
        <v>453</v>
      </c>
      <c r="K1007" t="s">
        <v>438</v>
      </c>
      <c r="L1007" s="756" t="s">
        <v>218</v>
      </c>
      <c r="M1007" t="s">
        <v>28</v>
      </c>
      <c r="N1007" s="679">
        <f t="shared" ca="1" si="68"/>
        <v>42633.153944397025</v>
      </c>
      <c r="O1007" s="679">
        <f t="shared" ca="1" si="68"/>
        <v>25622.276272992251</v>
      </c>
      <c r="P1007" s="679">
        <f t="shared" ca="1" si="68"/>
        <v>17010.877671404778</v>
      </c>
      <c r="Q1007" s="679">
        <f t="shared" ca="1" si="68"/>
        <v>0</v>
      </c>
      <c r="R1007" s="679">
        <f t="shared" ca="1" si="68"/>
        <v>0</v>
      </c>
      <c r="S1007" t="str">
        <f t="shared" si="65"/>
        <v>ASR_COMP</v>
      </c>
      <c r="T1007" s="957">
        <f t="shared" si="66"/>
        <v>44682</v>
      </c>
      <c r="U1007" t="str">
        <f t="shared" si="67"/>
        <v>Unaudited</v>
      </c>
    </row>
    <row r="1008" spans="1:21" x14ac:dyDescent="0.25">
      <c r="A1008" t="s">
        <v>440</v>
      </c>
      <c r="B1008" t="s">
        <v>1388</v>
      </c>
      <c r="C1008" t="s">
        <v>1389</v>
      </c>
      <c r="D1008" s="15">
        <v>1900</v>
      </c>
      <c r="E1008" s="121">
        <v>1</v>
      </c>
      <c r="F1008" t="s">
        <v>442</v>
      </c>
      <c r="G1008" s="121">
        <v>182</v>
      </c>
      <c r="H1008" t="s">
        <v>386</v>
      </c>
      <c r="I1008" t="s">
        <v>491</v>
      </c>
      <c r="J1008" t="s">
        <v>439</v>
      </c>
      <c r="K1008" t="s">
        <v>439</v>
      </c>
      <c r="L1008" s="756" t="s">
        <v>84</v>
      </c>
      <c r="M1008" t="s">
        <v>330</v>
      </c>
      <c r="N1008" s="679">
        <f t="shared" ca="1" si="68"/>
        <v>0</v>
      </c>
      <c r="O1008" s="679">
        <f t="shared" ca="1" si="68"/>
        <v>0</v>
      </c>
      <c r="P1008" s="679">
        <f t="shared" ca="1" si="68"/>
        <v>0</v>
      </c>
      <c r="Q1008" s="679">
        <f t="shared" ca="1" si="68"/>
        <v>0</v>
      </c>
      <c r="R1008" s="679">
        <f t="shared" ca="1" si="68"/>
        <v>0</v>
      </c>
      <c r="S1008" t="str">
        <f t="shared" si="65"/>
        <v>ASR_COMP</v>
      </c>
      <c r="T1008" s="957">
        <f t="shared" si="66"/>
        <v>44682</v>
      </c>
      <c r="U1008" t="str">
        <f t="shared" si="67"/>
        <v>Unaudited</v>
      </c>
    </row>
    <row r="1009" spans="1:21" x14ac:dyDescent="0.25">
      <c r="A1009" t="s">
        <v>440</v>
      </c>
      <c r="B1009" t="s">
        <v>1388</v>
      </c>
      <c r="C1009" t="s">
        <v>1389</v>
      </c>
      <c r="D1009" s="15">
        <v>1900</v>
      </c>
      <c r="E1009" s="121">
        <v>1</v>
      </c>
      <c r="F1009" t="s">
        <v>442</v>
      </c>
      <c r="G1009" s="121">
        <v>182</v>
      </c>
      <c r="H1009" t="s">
        <v>386</v>
      </c>
      <c r="I1009" t="s">
        <v>491</v>
      </c>
      <c r="J1009" t="s">
        <v>439</v>
      </c>
      <c r="K1009" t="s">
        <v>439</v>
      </c>
      <c r="L1009" s="756" t="s">
        <v>85</v>
      </c>
      <c r="M1009" t="s">
        <v>328</v>
      </c>
      <c r="N1009" s="679">
        <f t="shared" ca="1" si="68"/>
        <v>0</v>
      </c>
      <c r="O1009" s="679">
        <f t="shared" ca="1" si="68"/>
        <v>0</v>
      </c>
      <c r="P1009" s="679">
        <f t="shared" ca="1" si="68"/>
        <v>0</v>
      </c>
      <c r="Q1009" s="679">
        <f t="shared" ca="1" si="68"/>
        <v>0</v>
      </c>
      <c r="R1009" s="679">
        <f t="shared" ca="1" si="68"/>
        <v>0</v>
      </c>
      <c r="S1009" t="str">
        <f t="shared" si="65"/>
        <v>ASR_COMP</v>
      </c>
      <c r="T1009" s="957">
        <f t="shared" si="66"/>
        <v>44682</v>
      </c>
      <c r="U1009" t="str">
        <f t="shared" si="67"/>
        <v>Unaudited</v>
      </c>
    </row>
    <row r="1010" spans="1:21" x14ac:dyDescent="0.25">
      <c r="A1010" t="s">
        <v>440</v>
      </c>
      <c r="B1010" t="s">
        <v>1388</v>
      </c>
      <c r="C1010" t="s">
        <v>1389</v>
      </c>
      <c r="D1010" s="15">
        <v>1900</v>
      </c>
      <c r="E1010" s="121">
        <v>1</v>
      </c>
      <c r="F1010" t="s">
        <v>442</v>
      </c>
      <c r="G1010" s="121">
        <v>182</v>
      </c>
      <c r="H1010" t="s">
        <v>386</v>
      </c>
      <c r="I1010" t="s">
        <v>491</v>
      </c>
      <c r="J1010" t="s">
        <v>439</v>
      </c>
      <c r="K1010" t="s">
        <v>439</v>
      </c>
      <c r="L1010" s="756" t="s">
        <v>86</v>
      </c>
      <c r="M1010" t="s">
        <v>497</v>
      </c>
      <c r="N1010" s="679">
        <f t="shared" ca="1" si="68"/>
        <v>0</v>
      </c>
      <c r="O1010" s="679">
        <f t="shared" ca="1" si="68"/>
        <v>0</v>
      </c>
      <c r="P1010" s="679">
        <f t="shared" ca="1" si="68"/>
        <v>0</v>
      </c>
      <c r="Q1010" s="679">
        <f t="shared" ca="1" si="68"/>
        <v>0</v>
      </c>
      <c r="R1010" s="679">
        <f t="shared" ca="1" si="68"/>
        <v>0</v>
      </c>
      <c r="S1010" t="str">
        <f t="shared" si="65"/>
        <v>ASR_COMP</v>
      </c>
      <c r="T1010" s="957">
        <f t="shared" si="66"/>
        <v>44682</v>
      </c>
      <c r="U1010" t="str">
        <f t="shared" si="67"/>
        <v>Unaudited</v>
      </c>
    </row>
    <row r="1011" spans="1:21" x14ac:dyDescent="0.25">
      <c r="A1011" t="s">
        <v>440</v>
      </c>
      <c r="B1011" t="s">
        <v>1388</v>
      </c>
      <c r="C1011" t="s">
        <v>1389</v>
      </c>
      <c r="D1011" s="15">
        <v>1900</v>
      </c>
      <c r="E1011" s="121">
        <v>1</v>
      </c>
      <c r="F1011" t="s">
        <v>442</v>
      </c>
      <c r="G1011" s="121">
        <v>182</v>
      </c>
      <c r="H1011" t="s">
        <v>386</v>
      </c>
      <c r="I1011" t="s">
        <v>491</v>
      </c>
      <c r="J1011" t="s">
        <v>439</v>
      </c>
      <c r="K1011" t="s">
        <v>439</v>
      </c>
      <c r="L1011" s="756" t="s">
        <v>87</v>
      </c>
      <c r="M1011" t="s">
        <v>498</v>
      </c>
      <c r="N1011" s="679">
        <f t="shared" ca="1" si="68"/>
        <v>0</v>
      </c>
      <c r="O1011" s="679">
        <f t="shared" ca="1" si="68"/>
        <v>0</v>
      </c>
      <c r="P1011" s="679">
        <f t="shared" ca="1" si="68"/>
        <v>0</v>
      </c>
      <c r="Q1011" s="679">
        <f t="shared" ca="1" si="68"/>
        <v>0</v>
      </c>
      <c r="R1011" s="679">
        <f t="shared" ca="1" si="68"/>
        <v>0</v>
      </c>
      <c r="S1011" t="str">
        <f t="shared" si="65"/>
        <v>ASR_COMP</v>
      </c>
      <c r="T1011" s="957">
        <f t="shared" si="66"/>
        <v>44682</v>
      </c>
      <c r="U1011" t="str">
        <f t="shared" si="67"/>
        <v>Unaudited</v>
      </c>
    </row>
    <row r="1012" spans="1:21" x14ac:dyDescent="0.25">
      <c r="A1012" t="s">
        <v>440</v>
      </c>
      <c r="B1012" t="s">
        <v>1388</v>
      </c>
      <c r="C1012" t="s">
        <v>1389</v>
      </c>
      <c r="D1012" s="15">
        <v>1900</v>
      </c>
      <c r="E1012" s="121">
        <v>1</v>
      </c>
      <c r="F1012" t="s">
        <v>442</v>
      </c>
      <c r="G1012" s="121">
        <v>182</v>
      </c>
      <c r="H1012" t="s">
        <v>386</v>
      </c>
      <c r="I1012" t="s">
        <v>491</v>
      </c>
      <c r="J1012" t="s">
        <v>439</v>
      </c>
      <c r="K1012" t="s">
        <v>439</v>
      </c>
      <c r="L1012" s="756" t="s">
        <v>216</v>
      </c>
      <c r="M1012" t="s">
        <v>499</v>
      </c>
      <c r="N1012" s="679">
        <f t="shared" ca="1" si="68"/>
        <v>0</v>
      </c>
      <c r="O1012" s="679">
        <f t="shared" ca="1" si="68"/>
        <v>0</v>
      </c>
      <c r="P1012" s="679">
        <f t="shared" ca="1" si="68"/>
        <v>0</v>
      </c>
      <c r="Q1012" s="679">
        <f t="shared" ca="1" si="68"/>
        <v>0</v>
      </c>
      <c r="R1012" s="679">
        <f t="shared" ca="1" si="68"/>
        <v>0</v>
      </c>
      <c r="S1012" t="str">
        <f t="shared" si="65"/>
        <v>ASR_COMP</v>
      </c>
      <c r="T1012" s="957">
        <f t="shared" si="66"/>
        <v>44682</v>
      </c>
      <c r="U1012" t="str">
        <f t="shared" si="67"/>
        <v>Unaudited</v>
      </c>
    </row>
    <row r="1013" spans="1:21" x14ac:dyDescent="0.25">
      <c r="A1013" t="s">
        <v>440</v>
      </c>
      <c r="B1013" t="s">
        <v>1388</v>
      </c>
      <c r="C1013" t="s">
        <v>1389</v>
      </c>
      <c r="D1013" s="15">
        <v>1900</v>
      </c>
      <c r="E1013" s="121">
        <v>1</v>
      </c>
      <c r="F1013" t="s">
        <v>442</v>
      </c>
      <c r="G1013" s="121">
        <v>182</v>
      </c>
      <c r="H1013" t="s">
        <v>386</v>
      </c>
      <c r="I1013" t="s">
        <v>492</v>
      </c>
      <c r="J1013" t="s">
        <v>26</v>
      </c>
      <c r="K1013" t="s">
        <v>26</v>
      </c>
      <c r="L1013" s="756" t="s">
        <v>207</v>
      </c>
      <c r="M1013" t="s">
        <v>26</v>
      </c>
      <c r="N1013" s="679">
        <f t="shared" ca="1" si="68"/>
        <v>-270583.75136707752</v>
      </c>
      <c r="O1013" s="679">
        <f t="shared" ca="1" si="68"/>
        <v>0</v>
      </c>
      <c r="P1013" s="679">
        <f t="shared" ca="1" si="68"/>
        <v>0</v>
      </c>
      <c r="Q1013" s="679">
        <f t="shared" ca="1" si="68"/>
        <v>0</v>
      </c>
      <c r="R1013" s="679">
        <f t="shared" ca="1" si="68"/>
        <v>0</v>
      </c>
      <c r="S1013" t="str">
        <f t="shared" si="65"/>
        <v>ASR_COMP</v>
      </c>
      <c r="T1013" s="957">
        <f t="shared" si="66"/>
        <v>44682</v>
      </c>
      <c r="U1013" t="str">
        <f t="shared" si="67"/>
        <v>Unaudited</v>
      </c>
    </row>
    <row r="1014" spans="1:21" x14ac:dyDescent="0.25">
      <c r="A1014" t="s">
        <v>440</v>
      </c>
      <c r="B1014" t="s">
        <v>1388</v>
      </c>
      <c r="C1014" t="s">
        <v>1389</v>
      </c>
      <c r="D1014" s="15">
        <v>1900</v>
      </c>
      <c r="E1014" s="121">
        <v>1</v>
      </c>
      <c r="F1014" t="s">
        <v>443</v>
      </c>
      <c r="G1014" s="121">
        <v>274</v>
      </c>
      <c r="H1014" t="s">
        <v>386</v>
      </c>
      <c r="I1014" t="s">
        <v>435</v>
      </c>
      <c r="J1014" t="s">
        <v>435</v>
      </c>
      <c r="K1014" t="s">
        <v>435</v>
      </c>
      <c r="M1014" t="s">
        <v>435</v>
      </c>
      <c r="N1014" s="679">
        <f t="shared" ca="1" si="68"/>
        <v>6970</v>
      </c>
      <c r="O1014" s="679">
        <f t="shared" ca="1" si="68"/>
        <v>4207.3781536697243</v>
      </c>
      <c r="P1014" s="679">
        <f t="shared" ca="1" si="68"/>
        <v>2762.6218463302753</v>
      </c>
      <c r="Q1014" s="679">
        <f t="shared" ca="1" si="68"/>
        <v>0</v>
      </c>
      <c r="R1014" s="679">
        <f t="shared" ca="1" si="68"/>
        <v>0</v>
      </c>
      <c r="S1014" t="str">
        <f t="shared" si="65"/>
        <v>ASR_COMP</v>
      </c>
      <c r="T1014" s="957">
        <f t="shared" si="66"/>
        <v>44682</v>
      </c>
      <c r="U1014" t="str">
        <f t="shared" si="67"/>
        <v>Unaudited</v>
      </c>
    </row>
    <row r="1015" spans="1:21" x14ac:dyDescent="0.25">
      <c r="A1015" t="s">
        <v>440</v>
      </c>
      <c r="B1015" t="s">
        <v>1388</v>
      </c>
      <c r="C1015" t="s">
        <v>1389</v>
      </c>
      <c r="D1015" s="15">
        <v>1900</v>
      </c>
      <c r="E1015" s="121">
        <v>1</v>
      </c>
      <c r="F1015" t="s">
        <v>443</v>
      </c>
      <c r="G1015" s="121">
        <v>274</v>
      </c>
      <c r="H1015" t="s">
        <v>386</v>
      </c>
      <c r="I1015" t="s">
        <v>490</v>
      </c>
      <c r="J1015" t="s">
        <v>12</v>
      </c>
      <c r="K1015" t="s">
        <v>12</v>
      </c>
      <c r="L1015" s="756">
        <v>1.1000000000000001</v>
      </c>
      <c r="M1015" t="s">
        <v>12</v>
      </c>
      <c r="N1015" s="679">
        <f t="shared" ca="1" si="68"/>
        <v>28811554.447272081</v>
      </c>
      <c r="O1015" s="679">
        <f t="shared" ca="1" si="68"/>
        <v>0</v>
      </c>
      <c r="P1015" s="679">
        <f t="shared" ca="1" si="68"/>
        <v>0</v>
      </c>
      <c r="Q1015" s="679">
        <f t="shared" ca="1" si="68"/>
        <v>0</v>
      </c>
      <c r="R1015" s="679">
        <f t="shared" ca="1" si="68"/>
        <v>0</v>
      </c>
      <c r="S1015" t="str">
        <f t="shared" si="65"/>
        <v>ASR_COMP</v>
      </c>
      <c r="T1015" s="957">
        <f t="shared" si="66"/>
        <v>44682</v>
      </c>
      <c r="U1015" t="str">
        <f t="shared" si="67"/>
        <v>Unaudited</v>
      </c>
    </row>
    <row r="1016" spans="1:21" x14ac:dyDescent="0.25">
      <c r="A1016" t="s">
        <v>440</v>
      </c>
      <c r="B1016" t="s">
        <v>1388</v>
      </c>
      <c r="C1016" t="s">
        <v>1389</v>
      </c>
      <c r="D1016" s="15">
        <v>1900</v>
      </c>
      <c r="E1016" s="121">
        <v>1</v>
      </c>
      <c r="F1016" t="s">
        <v>443</v>
      </c>
      <c r="G1016" s="121">
        <v>274</v>
      </c>
      <c r="H1016" t="s">
        <v>386</v>
      </c>
      <c r="I1016" t="s">
        <v>490</v>
      </c>
      <c r="J1016" t="s">
        <v>12</v>
      </c>
      <c r="K1016" t="s">
        <v>225</v>
      </c>
      <c r="L1016" s="756">
        <v>1.2</v>
      </c>
      <c r="M1016" t="s">
        <v>225</v>
      </c>
      <c r="N1016" s="679">
        <f t="shared" ca="1" si="68"/>
        <v>-14724.041532793652</v>
      </c>
      <c r="O1016" s="679">
        <f t="shared" ca="1" si="68"/>
        <v>0</v>
      </c>
      <c r="P1016" s="679">
        <f t="shared" ca="1" si="68"/>
        <v>0</v>
      </c>
      <c r="Q1016" s="679">
        <f t="shared" ca="1" si="68"/>
        <v>0</v>
      </c>
      <c r="R1016" s="679">
        <f t="shared" ca="1" si="68"/>
        <v>0</v>
      </c>
      <c r="S1016" t="str">
        <f t="shared" si="65"/>
        <v>ASR_COMP</v>
      </c>
      <c r="T1016" s="957">
        <f t="shared" si="66"/>
        <v>44682</v>
      </c>
      <c r="U1016" t="str">
        <f t="shared" si="67"/>
        <v>Unaudited</v>
      </c>
    </row>
    <row r="1017" spans="1:21" x14ac:dyDescent="0.25">
      <c r="A1017" t="s">
        <v>440</v>
      </c>
      <c r="B1017" t="s">
        <v>1388</v>
      </c>
      <c r="C1017" t="s">
        <v>1389</v>
      </c>
      <c r="D1017" s="15">
        <v>1900</v>
      </c>
      <c r="E1017" s="121">
        <v>1</v>
      </c>
      <c r="F1017" t="s">
        <v>443</v>
      </c>
      <c r="G1017" s="121">
        <v>274</v>
      </c>
      <c r="H1017" t="s">
        <v>386</v>
      </c>
      <c r="I1017" t="s">
        <v>490</v>
      </c>
      <c r="J1017" t="s">
        <v>12</v>
      </c>
      <c r="K1017" t="s">
        <v>1326</v>
      </c>
      <c r="L1017" s="756" t="s">
        <v>1322</v>
      </c>
      <c r="M1017" t="s">
        <v>1326</v>
      </c>
      <c r="N1017" s="679">
        <f t="shared" ca="1" si="68"/>
        <v>251022.3</v>
      </c>
      <c r="O1017" s="679">
        <f t="shared" ca="1" si="68"/>
        <v>0</v>
      </c>
      <c r="P1017" s="679">
        <f t="shared" ca="1" si="68"/>
        <v>0</v>
      </c>
      <c r="Q1017" s="679">
        <f t="shared" ca="1" si="68"/>
        <v>0</v>
      </c>
      <c r="R1017" s="679">
        <f t="shared" ca="1" si="68"/>
        <v>0</v>
      </c>
      <c r="S1017" t="str">
        <f t="shared" si="65"/>
        <v>ASR_COMP</v>
      </c>
      <c r="T1017" s="957">
        <f t="shared" si="66"/>
        <v>44682</v>
      </c>
      <c r="U1017" t="str">
        <f t="shared" si="67"/>
        <v>Unaudited</v>
      </c>
    </row>
    <row r="1018" spans="1:21" x14ac:dyDescent="0.25">
      <c r="A1018" t="s">
        <v>440</v>
      </c>
      <c r="B1018" t="s">
        <v>1388</v>
      </c>
      <c r="C1018" t="s">
        <v>1389</v>
      </c>
      <c r="D1018" s="15">
        <v>1900</v>
      </c>
      <c r="E1018" s="121">
        <v>1</v>
      </c>
      <c r="F1018" t="s">
        <v>443</v>
      </c>
      <c r="G1018" s="121">
        <v>274</v>
      </c>
      <c r="H1018" t="s">
        <v>386</v>
      </c>
      <c r="I1018" t="s">
        <v>490</v>
      </c>
      <c r="J1018" t="s">
        <v>12</v>
      </c>
      <c r="K1018" t="s">
        <v>1328</v>
      </c>
      <c r="L1018" s="756" t="s">
        <v>1327</v>
      </c>
      <c r="M1018" t="s">
        <v>1328</v>
      </c>
      <c r="N1018" s="679">
        <f t="shared" ca="1" si="68"/>
        <v>381916.56858875917</v>
      </c>
      <c r="O1018" s="679">
        <f t="shared" ca="1" si="68"/>
        <v>0</v>
      </c>
      <c r="P1018" s="679">
        <f t="shared" ca="1" si="68"/>
        <v>0</v>
      </c>
      <c r="Q1018" s="679">
        <f t="shared" ca="1" si="68"/>
        <v>0</v>
      </c>
      <c r="R1018" s="679">
        <f t="shared" ca="1" si="68"/>
        <v>0</v>
      </c>
      <c r="S1018" t="str">
        <f t="shared" si="65"/>
        <v>ASR_COMP</v>
      </c>
      <c r="T1018" s="957">
        <f t="shared" si="66"/>
        <v>44682</v>
      </c>
      <c r="U1018" t="str">
        <f t="shared" si="67"/>
        <v>Unaudited</v>
      </c>
    </row>
    <row r="1019" spans="1:21" x14ac:dyDescent="0.25">
      <c r="A1019" t="s">
        <v>440</v>
      </c>
      <c r="B1019" t="s">
        <v>1388</v>
      </c>
      <c r="C1019" t="s">
        <v>1389</v>
      </c>
      <c r="D1019" s="15">
        <v>1900</v>
      </c>
      <c r="E1019" s="121">
        <v>1</v>
      </c>
      <c r="F1019" t="s">
        <v>443</v>
      </c>
      <c r="G1019" s="121">
        <v>274</v>
      </c>
      <c r="H1019" t="s">
        <v>386</v>
      </c>
      <c r="I1019" t="s">
        <v>490</v>
      </c>
      <c r="J1019" t="s">
        <v>13</v>
      </c>
      <c r="K1019" t="s">
        <v>13</v>
      </c>
      <c r="L1019" s="756" t="s">
        <v>63</v>
      </c>
      <c r="M1019" t="s">
        <v>13</v>
      </c>
      <c r="N1019" s="679">
        <f t="shared" ca="1" si="68"/>
        <v>494.46653924355121</v>
      </c>
      <c r="O1019" s="679">
        <f t="shared" ca="1" si="68"/>
        <v>0</v>
      </c>
      <c r="P1019" s="679">
        <f t="shared" ca="1" si="68"/>
        <v>0</v>
      </c>
      <c r="Q1019" s="679">
        <f t="shared" ca="1" si="68"/>
        <v>0</v>
      </c>
      <c r="R1019" s="679">
        <f t="shared" ca="1" si="68"/>
        <v>0</v>
      </c>
      <c r="S1019" t="str">
        <f t="shared" si="65"/>
        <v>ASR_COMP</v>
      </c>
      <c r="T1019" s="957">
        <f t="shared" si="66"/>
        <v>44682</v>
      </c>
      <c r="U1019" t="str">
        <f t="shared" si="67"/>
        <v>Unaudited</v>
      </c>
    </row>
    <row r="1020" spans="1:21" x14ac:dyDescent="0.25">
      <c r="A1020" t="s">
        <v>440</v>
      </c>
      <c r="B1020" t="s">
        <v>1388</v>
      </c>
      <c r="C1020" t="s">
        <v>1389</v>
      </c>
      <c r="D1020" s="15">
        <v>1900</v>
      </c>
      <c r="E1020" s="121">
        <v>1</v>
      </c>
      <c r="F1020" t="s">
        <v>443</v>
      </c>
      <c r="G1020" s="121">
        <v>274</v>
      </c>
      <c r="H1020" t="s">
        <v>386</v>
      </c>
      <c r="I1020" t="s">
        <v>491</v>
      </c>
      <c r="J1020" t="s">
        <v>436</v>
      </c>
      <c r="K1020" t="s">
        <v>799</v>
      </c>
      <c r="L1020" s="756">
        <v>2.1</v>
      </c>
      <c r="M1020" t="s">
        <v>734</v>
      </c>
      <c r="N1020" s="679">
        <f t="shared" ca="1" si="68"/>
        <v>115406.14468441467</v>
      </c>
      <c r="O1020" s="679">
        <f t="shared" ca="1" si="68"/>
        <v>109595.92848201693</v>
      </c>
      <c r="P1020" s="679">
        <f t="shared" ca="1" si="68"/>
        <v>5810.2162023977435</v>
      </c>
      <c r="Q1020" s="679">
        <f t="shared" ca="1" si="68"/>
        <v>0</v>
      </c>
      <c r="R1020" s="679">
        <f t="shared" ca="1" si="68"/>
        <v>0</v>
      </c>
      <c r="S1020" t="str">
        <f t="shared" si="65"/>
        <v>ASR_COMP</v>
      </c>
      <c r="T1020" s="957">
        <f t="shared" si="66"/>
        <v>44682</v>
      </c>
      <c r="U1020" t="str">
        <f t="shared" si="67"/>
        <v>Unaudited</v>
      </c>
    </row>
    <row r="1021" spans="1:21" x14ac:dyDescent="0.25">
      <c r="A1021" t="s">
        <v>440</v>
      </c>
      <c r="B1021" t="s">
        <v>1388</v>
      </c>
      <c r="C1021" t="s">
        <v>1389</v>
      </c>
      <c r="D1021" s="15">
        <v>1900</v>
      </c>
      <c r="E1021" s="121">
        <v>1</v>
      </c>
      <c r="F1021" t="s">
        <v>443</v>
      </c>
      <c r="G1021" s="121">
        <v>274</v>
      </c>
      <c r="H1021" t="s">
        <v>386</v>
      </c>
      <c r="I1021" t="s">
        <v>491</v>
      </c>
      <c r="J1021" t="s">
        <v>436</v>
      </c>
      <c r="K1021" t="s">
        <v>799</v>
      </c>
      <c r="L1021" s="756">
        <v>2.2000000000000002</v>
      </c>
      <c r="M1021" t="s">
        <v>735</v>
      </c>
      <c r="N1021" s="679">
        <f t="shared" ca="1" si="68"/>
        <v>549</v>
      </c>
      <c r="O1021" s="679">
        <f t="shared" ca="1" si="68"/>
        <v>418</v>
      </c>
      <c r="P1021" s="679">
        <f t="shared" ca="1" si="68"/>
        <v>131</v>
      </c>
      <c r="Q1021" s="679">
        <f t="shared" ca="1" si="68"/>
        <v>0</v>
      </c>
      <c r="R1021" s="679">
        <f t="shared" ca="1" si="68"/>
        <v>0</v>
      </c>
      <c r="S1021" t="str">
        <f t="shared" si="65"/>
        <v>ASR_COMP</v>
      </c>
      <c r="T1021" s="957">
        <f t="shared" si="66"/>
        <v>44682</v>
      </c>
      <c r="U1021" t="str">
        <f t="shared" si="67"/>
        <v>Unaudited</v>
      </c>
    </row>
    <row r="1022" spans="1:21" x14ac:dyDescent="0.25">
      <c r="A1022" t="s">
        <v>440</v>
      </c>
      <c r="B1022" t="s">
        <v>1388</v>
      </c>
      <c r="C1022" t="s">
        <v>1389</v>
      </c>
      <c r="D1022" s="15">
        <v>1900</v>
      </c>
      <c r="E1022" s="121">
        <v>1</v>
      </c>
      <c r="F1022" t="s">
        <v>443</v>
      </c>
      <c r="G1022" s="121">
        <v>274</v>
      </c>
      <c r="H1022" t="s">
        <v>386</v>
      </c>
      <c r="I1022" t="s">
        <v>491</v>
      </c>
      <c r="J1022" t="s">
        <v>436</v>
      </c>
      <c r="K1022" t="s">
        <v>799</v>
      </c>
      <c r="L1022" s="756">
        <v>2.2999999999999998</v>
      </c>
      <c r="M1022" t="s">
        <v>736</v>
      </c>
      <c r="N1022" s="679">
        <f t="shared" ca="1" si="68"/>
        <v>23477013.369215209</v>
      </c>
      <c r="O1022" s="679">
        <f t="shared" ca="1" si="68"/>
        <v>22291198.114193544</v>
      </c>
      <c r="P1022" s="679">
        <f t="shared" ca="1" si="68"/>
        <v>1185815.2550216641</v>
      </c>
      <c r="Q1022" s="679">
        <f t="shared" ca="1" si="68"/>
        <v>0</v>
      </c>
      <c r="R1022" s="679">
        <f t="shared" ca="1" si="68"/>
        <v>0</v>
      </c>
      <c r="S1022" t="str">
        <f t="shared" si="65"/>
        <v>ASR_COMP</v>
      </c>
      <c r="T1022" s="957">
        <f t="shared" si="66"/>
        <v>44682</v>
      </c>
      <c r="U1022" t="str">
        <f t="shared" si="67"/>
        <v>Unaudited</v>
      </c>
    </row>
    <row r="1023" spans="1:21" x14ac:dyDescent="0.25">
      <c r="A1023" t="s">
        <v>440</v>
      </c>
      <c r="B1023" t="s">
        <v>1388</v>
      </c>
      <c r="C1023" t="s">
        <v>1389</v>
      </c>
      <c r="D1023" s="15">
        <v>1900</v>
      </c>
      <c r="E1023" s="121">
        <v>1</v>
      </c>
      <c r="F1023" t="s">
        <v>443</v>
      </c>
      <c r="G1023" s="121">
        <v>274</v>
      </c>
      <c r="H1023" t="s">
        <v>386</v>
      </c>
      <c r="I1023" t="s">
        <v>491</v>
      </c>
      <c r="J1023" t="s">
        <v>436</v>
      </c>
      <c r="K1023" t="s">
        <v>799</v>
      </c>
      <c r="L1023" s="756">
        <v>2.4</v>
      </c>
      <c r="M1023" t="s">
        <v>737</v>
      </c>
      <c r="N1023" s="679">
        <f t="shared" ca="1" si="68"/>
        <v>100804.49135988198</v>
      </c>
      <c r="O1023" s="679">
        <f t="shared" ca="1" si="68"/>
        <v>77157.589279672931</v>
      </c>
      <c r="P1023" s="679">
        <f t="shared" ca="1" si="68"/>
        <v>23646.902080209056</v>
      </c>
      <c r="Q1023" s="679">
        <f t="shared" ca="1" si="68"/>
        <v>0</v>
      </c>
      <c r="R1023" s="679">
        <f t="shared" ca="1" si="68"/>
        <v>0</v>
      </c>
      <c r="S1023" t="str">
        <f t="shared" si="65"/>
        <v>ASR_COMP</v>
      </c>
      <c r="T1023" s="957">
        <f t="shared" si="66"/>
        <v>44682</v>
      </c>
      <c r="U1023" t="str">
        <f t="shared" si="67"/>
        <v>Unaudited</v>
      </c>
    </row>
    <row r="1024" spans="1:21" x14ac:dyDescent="0.25">
      <c r="A1024" t="s">
        <v>440</v>
      </c>
      <c r="B1024" t="s">
        <v>1388</v>
      </c>
      <c r="C1024" t="s">
        <v>1389</v>
      </c>
      <c r="D1024" s="15">
        <v>1900</v>
      </c>
      <c r="E1024" s="121">
        <v>1</v>
      </c>
      <c r="F1024" t="s">
        <v>443</v>
      </c>
      <c r="G1024" s="121">
        <v>274</v>
      </c>
      <c r="H1024" t="s">
        <v>386</v>
      </c>
      <c r="I1024" t="s">
        <v>491</v>
      </c>
      <c r="J1024" t="s">
        <v>436</v>
      </c>
      <c r="K1024" t="s">
        <v>799</v>
      </c>
      <c r="L1024" s="756">
        <v>2.5</v>
      </c>
      <c r="M1024" t="s">
        <v>779</v>
      </c>
      <c r="N1024" s="679">
        <f t="shared" ca="1" si="68"/>
        <v>12790.668023058663</v>
      </c>
      <c r="O1024" s="679">
        <f t="shared" ca="1" si="68"/>
        <v>12160.666666666666</v>
      </c>
      <c r="P1024" s="679">
        <f t="shared" ca="1" si="68"/>
        <v>630.00135639199732</v>
      </c>
      <c r="Q1024" s="679">
        <f t="shared" ca="1" si="68"/>
        <v>0</v>
      </c>
      <c r="R1024" s="679">
        <f t="shared" ca="1" si="68"/>
        <v>0</v>
      </c>
      <c r="S1024" t="str">
        <f t="shared" si="65"/>
        <v>ASR_COMP</v>
      </c>
      <c r="T1024" s="957">
        <f t="shared" si="66"/>
        <v>44682</v>
      </c>
      <c r="U1024" t="str">
        <f t="shared" si="67"/>
        <v>Unaudited</v>
      </c>
    </row>
    <row r="1025" spans="1:21" x14ac:dyDescent="0.25">
      <c r="A1025" t="s">
        <v>440</v>
      </c>
      <c r="B1025" t="s">
        <v>1388</v>
      </c>
      <c r="C1025" t="s">
        <v>1389</v>
      </c>
      <c r="D1025" s="15">
        <v>1900</v>
      </c>
      <c r="E1025" s="121">
        <v>1</v>
      </c>
      <c r="F1025" t="s">
        <v>443</v>
      </c>
      <c r="G1025" s="121">
        <v>274</v>
      </c>
      <c r="H1025" t="s">
        <v>386</v>
      </c>
      <c r="I1025" t="s">
        <v>491</v>
      </c>
      <c r="J1025" t="s">
        <v>436</v>
      </c>
      <c r="K1025" t="s">
        <v>799</v>
      </c>
      <c r="L1025" s="756">
        <v>2.6</v>
      </c>
      <c r="M1025" t="s">
        <v>189</v>
      </c>
      <c r="N1025" s="679">
        <f t="shared" ca="1" si="68"/>
        <v>2465525.2141681961</v>
      </c>
      <c r="O1025" s="679">
        <f t="shared" ca="1" si="68"/>
        <v>2327615.6080016489</v>
      </c>
      <c r="P1025" s="679">
        <f t="shared" ca="1" si="68"/>
        <v>137909.60616654716</v>
      </c>
      <c r="Q1025" s="679">
        <f t="shared" ca="1" si="68"/>
        <v>0</v>
      </c>
      <c r="R1025" s="679">
        <f t="shared" ca="1" si="68"/>
        <v>0</v>
      </c>
      <c r="S1025" t="str">
        <f t="shared" si="65"/>
        <v>ASR_COMP</v>
      </c>
      <c r="T1025" s="957">
        <f t="shared" si="66"/>
        <v>44682</v>
      </c>
      <c r="U1025" t="str">
        <f t="shared" si="67"/>
        <v>Unaudited</v>
      </c>
    </row>
    <row r="1026" spans="1:21" x14ac:dyDescent="0.25">
      <c r="A1026" t="s">
        <v>440</v>
      </c>
      <c r="B1026" t="s">
        <v>1388</v>
      </c>
      <c r="C1026" t="s">
        <v>1389</v>
      </c>
      <c r="D1026" s="15">
        <v>1900</v>
      </c>
      <c r="E1026" s="121">
        <v>1</v>
      </c>
      <c r="F1026" t="s">
        <v>443</v>
      </c>
      <c r="G1026" s="121">
        <v>274</v>
      </c>
      <c r="H1026" t="s">
        <v>386</v>
      </c>
      <c r="I1026" t="s">
        <v>491</v>
      </c>
      <c r="J1026" t="s">
        <v>436</v>
      </c>
      <c r="K1026" t="s">
        <v>799</v>
      </c>
      <c r="L1026" s="756">
        <v>2.7</v>
      </c>
      <c r="M1026" t="s">
        <v>800</v>
      </c>
      <c r="N1026" s="679">
        <f t="shared" ca="1" si="68"/>
        <v>-2943975.0596608515</v>
      </c>
      <c r="O1026" s="679">
        <f t="shared" ca="1" si="68"/>
        <v>-2817693.1495026001</v>
      </c>
      <c r="P1026" s="679">
        <f t="shared" ca="1" si="68"/>
        <v>-126281.91015825157</v>
      </c>
      <c r="Q1026" s="679">
        <f t="shared" ca="1" si="68"/>
        <v>0</v>
      </c>
      <c r="R1026" s="679">
        <f t="shared" ca="1" si="68"/>
        <v>0</v>
      </c>
      <c r="S1026" t="str">
        <f t="shared" ref="S1026:S1089" si="69">file_name</f>
        <v>ASR_COMP</v>
      </c>
      <c r="T1026" s="957">
        <f t="shared" ref="T1026:T1089" si="70">file_date</f>
        <v>44682</v>
      </c>
      <c r="U1026" t="str">
        <f t="shared" ref="U1026:U1089" si="71">status</f>
        <v>Unaudited</v>
      </c>
    </row>
    <row r="1027" spans="1:21" x14ac:dyDescent="0.25">
      <c r="A1027" t="s">
        <v>440</v>
      </c>
      <c r="B1027" t="s">
        <v>1388</v>
      </c>
      <c r="C1027" t="s">
        <v>1389</v>
      </c>
      <c r="D1027" s="15">
        <v>1900</v>
      </c>
      <c r="E1027" s="121">
        <v>1</v>
      </c>
      <c r="F1027" t="s">
        <v>443</v>
      </c>
      <c r="G1027" s="121">
        <v>274</v>
      </c>
      <c r="H1027" t="s">
        <v>386</v>
      </c>
      <c r="I1027" t="s">
        <v>491</v>
      </c>
      <c r="J1027" t="s">
        <v>436</v>
      </c>
      <c r="K1027" t="s">
        <v>799</v>
      </c>
      <c r="L1027" s="756">
        <v>2.8</v>
      </c>
      <c r="M1027" t="s">
        <v>801</v>
      </c>
      <c r="N1027" s="679">
        <f t="shared" ca="1" si="68"/>
        <v>0</v>
      </c>
      <c r="O1027" s="679">
        <f t="shared" ca="1" si="68"/>
        <v>0</v>
      </c>
      <c r="P1027" s="679">
        <f t="shared" ca="1" si="68"/>
        <v>0</v>
      </c>
      <c r="Q1027" s="679">
        <f t="shared" ca="1" si="68"/>
        <v>0</v>
      </c>
      <c r="R1027" s="679">
        <f t="shared" ca="1" si="68"/>
        <v>0</v>
      </c>
      <c r="S1027" t="str">
        <f t="shared" si="69"/>
        <v>ASR_COMP</v>
      </c>
      <c r="T1027" s="957">
        <f t="shared" si="70"/>
        <v>44682</v>
      </c>
      <c r="U1027" t="str">
        <f t="shared" si="71"/>
        <v>Unaudited</v>
      </c>
    </row>
    <row r="1028" spans="1:21" x14ac:dyDescent="0.25">
      <c r="A1028" t="s">
        <v>440</v>
      </c>
      <c r="B1028" t="s">
        <v>1388</v>
      </c>
      <c r="C1028" t="s">
        <v>1389</v>
      </c>
      <c r="D1028" s="15">
        <v>1900</v>
      </c>
      <c r="E1028" s="121">
        <v>1</v>
      </c>
      <c r="F1028" t="s">
        <v>443</v>
      </c>
      <c r="G1028" s="121">
        <v>274</v>
      </c>
      <c r="H1028" t="s">
        <v>386</v>
      </c>
      <c r="I1028" t="s">
        <v>491</v>
      </c>
      <c r="J1028" t="s">
        <v>436</v>
      </c>
      <c r="K1028" t="s">
        <v>799</v>
      </c>
      <c r="L1028" s="756">
        <v>2.9</v>
      </c>
      <c r="M1028" t="s">
        <v>782</v>
      </c>
      <c r="N1028" s="679">
        <f t="shared" ca="1" si="68"/>
        <v>0</v>
      </c>
      <c r="O1028" s="679">
        <f t="shared" ca="1" si="68"/>
        <v>0</v>
      </c>
      <c r="P1028" s="679">
        <f t="shared" ca="1" si="68"/>
        <v>0</v>
      </c>
      <c r="Q1028" s="679">
        <f t="shared" ca="1" si="68"/>
        <v>0</v>
      </c>
      <c r="R1028" s="679">
        <f t="shared" ca="1" si="68"/>
        <v>0</v>
      </c>
      <c r="S1028" t="str">
        <f t="shared" si="69"/>
        <v>ASR_COMP</v>
      </c>
      <c r="T1028" s="957">
        <f t="shared" si="70"/>
        <v>44682</v>
      </c>
      <c r="U1028" t="str">
        <f t="shared" si="71"/>
        <v>Unaudited</v>
      </c>
    </row>
    <row r="1029" spans="1:21" x14ac:dyDescent="0.25">
      <c r="A1029" t="s">
        <v>440</v>
      </c>
      <c r="B1029" t="s">
        <v>1388</v>
      </c>
      <c r="C1029" t="s">
        <v>1389</v>
      </c>
      <c r="D1029" s="15">
        <v>1900</v>
      </c>
      <c r="E1029" s="121">
        <v>1</v>
      </c>
      <c r="F1029" t="s">
        <v>443</v>
      </c>
      <c r="G1029" s="121">
        <v>274</v>
      </c>
      <c r="H1029" t="s">
        <v>386</v>
      </c>
      <c r="I1029" t="s">
        <v>491</v>
      </c>
      <c r="J1029" t="s">
        <v>436</v>
      </c>
      <c r="K1029" t="s">
        <v>226</v>
      </c>
      <c r="L1029" s="756">
        <v>2.11</v>
      </c>
      <c r="M1029" t="s">
        <v>231</v>
      </c>
      <c r="N1029" s="679">
        <f t="shared" ca="1" si="68"/>
        <v>441142.02781473461</v>
      </c>
      <c r="O1029" s="679">
        <f t="shared" ca="1" si="68"/>
        <v>100424.99825380834</v>
      </c>
      <c r="P1029" s="679">
        <f t="shared" ca="1" si="68"/>
        <v>340717.02956092625</v>
      </c>
      <c r="Q1029" s="679">
        <f t="shared" ca="1" si="68"/>
        <v>0</v>
      </c>
      <c r="R1029" s="679">
        <f t="shared" ca="1" si="68"/>
        <v>0</v>
      </c>
      <c r="S1029" t="str">
        <f t="shared" si="69"/>
        <v>ASR_COMP</v>
      </c>
      <c r="T1029" s="957">
        <f t="shared" si="70"/>
        <v>44682</v>
      </c>
      <c r="U1029" t="str">
        <f t="shared" si="71"/>
        <v>Unaudited</v>
      </c>
    </row>
    <row r="1030" spans="1:21" x14ac:dyDescent="0.25">
      <c r="A1030" t="s">
        <v>440</v>
      </c>
      <c r="B1030" t="s">
        <v>1388</v>
      </c>
      <c r="C1030" t="s">
        <v>1389</v>
      </c>
      <c r="D1030" s="15">
        <v>1900</v>
      </c>
      <c r="E1030" s="121">
        <v>1</v>
      </c>
      <c r="F1030" t="s">
        <v>443</v>
      </c>
      <c r="G1030" s="121">
        <v>274</v>
      </c>
      <c r="H1030" t="s">
        <v>386</v>
      </c>
      <c r="I1030" t="s">
        <v>491</v>
      </c>
      <c r="J1030" t="s">
        <v>436</v>
      </c>
      <c r="K1030" t="s">
        <v>226</v>
      </c>
      <c r="L1030" s="756">
        <v>2.12</v>
      </c>
      <c r="M1030" t="s">
        <v>557</v>
      </c>
      <c r="N1030" s="679">
        <f t="shared" ca="1" si="68"/>
        <v>2694317.92699832</v>
      </c>
      <c r="O1030" s="679">
        <f t="shared" ca="1" si="68"/>
        <v>35450.352718034439</v>
      </c>
      <c r="P1030" s="679">
        <f t="shared" ca="1" si="68"/>
        <v>2658867.5742802857</v>
      </c>
      <c r="Q1030" s="679">
        <f t="shared" ca="1" si="68"/>
        <v>0</v>
      </c>
      <c r="R1030" s="679">
        <f t="shared" ca="1" si="68"/>
        <v>0</v>
      </c>
      <c r="S1030" t="str">
        <f t="shared" si="69"/>
        <v>ASR_COMP</v>
      </c>
      <c r="T1030" s="957">
        <f t="shared" si="70"/>
        <v>44682</v>
      </c>
      <c r="U1030" t="str">
        <f t="shared" si="71"/>
        <v>Unaudited</v>
      </c>
    </row>
    <row r="1031" spans="1:21" x14ac:dyDescent="0.25">
      <c r="A1031" t="s">
        <v>440</v>
      </c>
      <c r="B1031" t="s">
        <v>1388</v>
      </c>
      <c r="C1031" t="s">
        <v>1389</v>
      </c>
      <c r="D1031" s="15">
        <v>1900</v>
      </c>
      <c r="E1031" s="121">
        <v>1</v>
      </c>
      <c r="F1031" t="s">
        <v>443</v>
      </c>
      <c r="G1031" s="121">
        <v>274</v>
      </c>
      <c r="H1031" t="s">
        <v>386</v>
      </c>
      <c r="I1031" t="s">
        <v>491</v>
      </c>
      <c r="J1031" t="s">
        <v>436</v>
      </c>
      <c r="K1031" t="s">
        <v>226</v>
      </c>
      <c r="L1031" s="756">
        <v>2.13</v>
      </c>
      <c r="M1031" t="s">
        <v>232</v>
      </c>
      <c r="N1031" s="679">
        <f t="shared" ca="1" si="68"/>
        <v>210442.73267962056</v>
      </c>
      <c r="O1031" s="679">
        <f t="shared" ca="1" si="68"/>
        <v>14058.790028936721</v>
      </c>
      <c r="P1031" s="679">
        <f t="shared" ca="1" si="68"/>
        <v>196383.94265068384</v>
      </c>
      <c r="Q1031" s="679">
        <f t="shared" ca="1" si="68"/>
        <v>0</v>
      </c>
      <c r="R1031" s="679">
        <f t="shared" ca="1" si="68"/>
        <v>0</v>
      </c>
      <c r="S1031" t="str">
        <f t="shared" si="69"/>
        <v>ASR_COMP</v>
      </c>
      <c r="T1031" s="957">
        <f t="shared" si="70"/>
        <v>44682</v>
      </c>
      <c r="U1031" t="str">
        <f t="shared" si="71"/>
        <v>Unaudited</v>
      </c>
    </row>
    <row r="1032" spans="1:21" x14ac:dyDescent="0.25">
      <c r="A1032" t="s">
        <v>440</v>
      </c>
      <c r="B1032" t="s">
        <v>1388</v>
      </c>
      <c r="C1032" t="s">
        <v>1389</v>
      </c>
      <c r="D1032" s="15">
        <v>1900</v>
      </c>
      <c r="E1032" s="121">
        <v>1</v>
      </c>
      <c r="F1032" t="s">
        <v>443</v>
      </c>
      <c r="G1032" s="121">
        <v>274</v>
      </c>
      <c r="H1032" t="s">
        <v>386</v>
      </c>
      <c r="I1032" t="s">
        <v>491</v>
      </c>
      <c r="J1032" t="s">
        <v>436</v>
      </c>
      <c r="K1032" t="s">
        <v>226</v>
      </c>
      <c r="L1032" s="756">
        <v>2.14</v>
      </c>
      <c r="M1032" t="s">
        <v>561</v>
      </c>
      <c r="N1032" s="679">
        <f t="shared" ca="1" si="68"/>
        <v>223242.2961280632</v>
      </c>
      <c r="O1032" s="679">
        <f t="shared" ca="1" si="68"/>
        <v>206937.22581273789</v>
      </c>
      <c r="P1032" s="679">
        <f t="shared" ca="1" si="68"/>
        <v>16305.070315325303</v>
      </c>
      <c r="Q1032" s="679">
        <f t="shared" ca="1" si="68"/>
        <v>0</v>
      </c>
      <c r="R1032" s="679">
        <f t="shared" ca="1" si="68"/>
        <v>0</v>
      </c>
      <c r="S1032" t="str">
        <f t="shared" si="69"/>
        <v>ASR_COMP</v>
      </c>
      <c r="T1032" s="957">
        <f t="shared" si="70"/>
        <v>44682</v>
      </c>
      <c r="U1032" t="str">
        <f t="shared" si="71"/>
        <v>Unaudited</v>
      </c>
    </row>
    <row r="1033" spans="1:21" x14ac:dyDescent="0.25">
      <c r="A1033" t="s">
        <v>440</v>
      </c>
      <c r="B1033" t="s">
        <v>1388</v>
      </c>
      <c r="C1033" t="s">
        <v>1389</v>
      </c>
      <c r="D1033" s="15">
        <v>1900</v>
      </c>
      <c r="E1033" s="121">
        <v>1</v>
      </c>
      <c r="F1033" t="s">
        <v>443</v>
      </c>
      <c r="G1033" s="121">
        <v>274</v>
      </c>
      <c r="H1033" t="s">
        <v>386</v>
      </c>
      <c r="I1033" t="s">
        <v>491</v>
      </c>
      <c r="J1033" t="s">
        <v>436</v>
      </c>
      <c r="K1033" t="s">
        <v>226</v>
      </c>
      <c r="L1033" s="756">
        <v>2.15</v>
      </c>
      <c r="M1033" t="s">
        <v>20</v>
      </c>
      <c r="N1033" s="679">
        <f t="shared" ca="1" si="68"/>
        <v>33547.140918338555</v>
      </c>
      <c r="O1033" s="679">
        <f t="shared" ca="1" si="68"/>
        <v>21832.622387680356</v>
      </c>
      <c r="P1033" s="679">
        <f t="shared" ca="1" si="68"/>
        <v>11714.518530658201</v>
      </c>
      <c r="Q1033" s="679">
        <f t="shared" ca="1" si="68"/>
        <v>0</v>
      </c>
      <c r="R1033" s="679">
        <f t="shared" ca="1" si="68"/>
        <v>0</v>
      </c>
      <c r="S1033" t="str">
        <f t="shared" si="69"/>
        <v>ASR_COMP</v>
      </c>
      <c r="T1033" s="957">
        <f t="shared" si="70"/>
        <v>44682</v>
      </c>
      <c r="U1033" t="str">
        <f t="shared" si="71"/>
        <v>Unaudited</v>
      </c>
    </row>
    <row r="1034" spans="1:21" x14ac:dyDescent="0.25">
      <c r="A1034" t="s">
        <v>440</v>
      </c>
      <c r="B1034" t="s">
        <v>1388</v>
      </c>
      <c r="C1034" t="s">
        <v>1389</v>
      </c>
      <c r="D1034" s="15">
        <v>1900</v>
      </c>
      <c r="E1034" s="121">
        <v>1</v>
      </c>
      <c r="F1034" t="s">
        <v>443</v>
      </c>
      <c r="G1034" s="121">
        <v>274</v>
      </c>
      <c r="H1034" t="s">
        <v>386</v>
      </c>
      <c r="I1034" t="s">
        <v>491</v>
      </c>
      <c r="J1034" t="s">
        <v>436</v>
      </c>
      <c r="K1034" t="s">
        <v>226</v>
      </c>
      <c r="L1034" s="756">
        <v>2.16</v>
      </c>
      <c r="M1034" t="s">
        <v>802</v>
      </c>
      <c r="N1034" s="679">
        <f t="shared" ca="1" si="68"/>
        <v>1168726.5162453565</v>
      </c>
      <c r="O1034" s="679">
        <f t="shared" ca="1" si="68"/>
        <v>702397.80349972926</v>
      </c>
      <c r="P1034" s="679">
        <f t="shared" ca="1" si="68"/>
        <v>466328.71274562727</v>
      </c>
      <c r="Q1034" s="679">
        <f t="shared" ca="1" si="68"/>
        <v>0</v>
      </c>
      <c r="R1034" s="679">
        <f t="shared" ca="1" si="68"/>
        <v>0</v>
      </c>
      <c r="S1034" t="str">
        <f t="shared" si="69"/>
        <v>ASR_COMP</v>
      </c>
      <c r="T1034" s="957">
        <f t="shared" si="70"/>
        <v>44682</v>
      </c>
      <c r="U1034" t="str">
        <f t="shared" si="71"/>
        <v>Unaudited</v>
      </c>
    </row>
    <row r="1035" spans="1:21" x14ac:dyDescent="0.25">
      <c r="A1035" t="s">
        <v>440</v>
      </c>
      <c r="B1035" t="s">
        <v>1388</v>
      </c>
      <c r="C1035" t="s">
        <v>1389</v>
      </c>
      <c r="D1035" s="15">
        <v>1900</v>
      </c>
      <c r="E1035" s="121">
        <v>1</v>
      </c>
      <c r="F1035" t="s">
        <v>443</v>
      </c>
      <c r="G1035" s="121">
        <v>274</v>
      </c>
      <c r="H1035" t="s">
        <v>386</v>
      </c>
      <c r="I1035" t="s">
        <v>491</v>
      </c>
      <c r="J1035" t="s">
        <v>436</v>
      </c>
      <c r="K1035" t="s">
        <v>226</v>
      </c>
      <c r="L1035" s="756">
        <v>2.17</v>
      </c>
      <c r="M1035" t="s">
        <v>1055</v>
      </c>
      <c r="N1035" s="679">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79">
        <f t="shared" ca="1" si="72"/>
        <v>0</v>
      </c>
      <c r="P1035" s="679">
        <f t="shared" ca="1" si="72"/>
        <v>0</v>
      </c>
      <c r="Q1035" s="679">
        <f t="shared" ca="1" si="72"/>
        <v>0</v>
      </c>
      <c r="R1035" s="679">
        <f t="shared" ca="1" si="72"/>
        <v>0</v>
      </c>
      <c r="S1035" t="str">
        <f t="shared" si="69"/>
        <v>ASR_COMP</v>
      </c>
      <c r="T1035" s="957">
        <f t="shared" si="70"/>
        <v>44682</v>
      </c>
      <c r="U1035" t="str">
        <f t="shared" si="71"/>
        <v>Unaudited</v>
      </c>
    </row>
    <row r="1036" spans="1:21" x14ac:dyDescent="0.25">
      <c r="A1036" t="s">
        <v>440</v>
      </c>
      <c r="B1036" t="s">
        <v>1388</v>
      </c>
      <c r="C1036" t="s">
        <v>1389</v>
      </c>
      <c r="D1036" s="15">
        <v>1900</v>
      </c>
      <c r="E1036" s="121">
        <v>1</v>
      </c>
      <c r="F1036" t="s">
        <v>443</v>
      </c>
      <c r="G1036" s="121">
        <v>274</v>
      </c>
      <c r="H1036" t="s">
        <v>386</v>
      </c>
      <c r="I1036" t="s">
        <v>491</v>
      </c>
      <c r="J1036" t="s">
        <v>436</v>
      </c>
      <c r="K1036" t="s">
        <v>226</v>
      </c>
      <c r="L1036" s="756">
        <v>2.1800000000000002</v>
      </c>
      <c r="M1036" t="s">
        <v>653</v>
      </c>
      <c r="N1036" s="679">
        <f t="shared" ca="1" si="72"/>
        <v>603106.94621013512</v>
      </c>
      <c r="O1036" s="679">
        <f t="shared" ca="1" si="72"/>
        <v>68588.278222540059</v>
      </c>
      <c r="P1036" s="679">
        <f t="shared" ca="1" si="72"/>
        <v>534518.66798759508</v>
      </c>
      <c r="Q1036" s="679">
        <f t="shared" ca="1" si="72"/>
        <v>0</v>
      </c>
      <c r="R1036" s="679">
        <f t="shared" ca="1" si="72"/>
        <v>0</v>
      </c>
      <c r="S1036" t="str">
        <f t="shared" si="69"/>
        <v>ASR_COMP</v>
      </c>
      <c r="T1036" s="957">
        <f t="shared" si="70"/>
        <v>44682</v>
      </c>
      <c r="U1036" t="str">
        <f t="shared" si="71"/>
        <v>Unaudited</v>
      </c>
    </row>
    <row r="1037" spans="1:21" x14ac:dyDescent="0.25">
      <c r="A1037" t="s">
        <v>440</v>
      </c>
      <c r="B1037" t="s">
        <v>1388</v>
      </c>
      <c r="C1037" t="s">
        <v>1389</v>
      </c>
      <c r="D1037" s="15">
        <v>1900</v>
      </c>
      <c r="E1037" s="121">
        <v>1</v>
      </c>
      <c r="F1037" t="s">
        <v>443</v>
      </c>
      <c r="G1037" s="121">
        <v>274</v>
      </c>
      <c r="H1037" t="s">
        <v>386</v>
      </c>
      <c r="I1037" t="s">
        <v>491</v>
      </c>
      <c r="J1037" t="s">
        <v>436</v>
      </c>
      <c r="K1037" t="s">
        <v>226</v>
      </c>
      <c r="L1037" s="756">
        <v>2.19</v>
      </c>
      <c r="M1037" t="s">
        <v>221</v>
      </c>
      <c r="N1037" s="679">
        <f t="shared" ca="1" si="72"/>
        <v>0</v>
      </c>
      <c r="O1037" s="679">
        <f t="shared" ca="1" si="72"/>
        <v>0</v>
      </c>
      <c r="P1037" s="679">
        <f t="shared" ca="1" si="72"/>
        <v>0</v>
      </c>
      <c r="Q1037" s="679">
        <f t="shared" ca="1" si="72"/>
        <v>0</v>
      </c>
      <c r="R1037" s="679">
        <f t="shared" ca="1" si="72"/>
        <v>0</v>
      </c>
      <c r="S1037" t="str">
        <f t="shared" si="69"/>
        <v>ASR_COMP</v>
      </c>
      <c r="T1037" s="957">
        <f t="shared" si="70"/>
        <v>44682</v>
      </c>
      <c r="U1037" t="str">
        <f t="shared" si="71"/>
        <v>Unaudited</v>
      </c>
    </row>
    <row r="1038" spans="1:21" x14ac:dyDescent="0.25">
      <c r="A1038" t="s">
        <v>440</v>
      </c>
      <c r="B1038" t="s">
        <v>1388</v>
      </c>
      <c r="C1038" t="s">
        <v>1389</v>
      </c>
      <c r="D1038" s="15">
        <v>1900</v>
      </c>
      <c r="E1038" s="121">
        <v>1</v>
      </c>
      <c r="F1038" t="s">
        <v>443</v>
      </c>
      <c r="G1038" s="121">
        <v>274</v>
      </c>
      <c r="H1038" t="s">
        <v>386</v>
      </c>
      <c r="I1038" t="s">
        <v>491</v>
      </c>
      <c r="J1038" t="s">
        <v>436</v>
      </c>
      <c r="K1038" t="s">
        <v>226</v>
      </c>
      <c r="L1038" s="756" t="s">
        <v>707</v>
      </c>
      <c r="M1038" t="s">
        <v>233</v>
      </c>
      <c r="N1038" s="679">
        <f t="shared" ca="1" si="72"/>
        <v>-467332.5357384684</v>
      </c>
      <c r="O1038" s="679">
        <f t="shared" ca="1" si="72"/>
        <v>-46788.330355018872</v>
      </c>
      <c r="P1038" s="679">
        <f t="shared" ca="1" si="72"/>
        <v>-420544.2053834495</v>
      </c>
      <c r="Q1038" s="679">
        <f t="shared" ca="1" si="72"/>
        <v>0</v>
      </c>
      <c r="R1038" s="679">
        <f t="shared" ca="1" si="72"/>
        <v>0</v>
      </c>
      <c r="S1038" t="str">
        <f t="shared" si="69"/>
        <v>ASR_COMP</v>
      </c>
      <c r="T1038" s="957">
        <f t="shared" si="70"/>
        <v>44682</v>
      </c>
      <c r="U1038" t="str">
        <f t="shared" si="71"/>
        <v>Unaudited</v>
      </c>
    </row>
    <row r="1039" spans="1:21" x14ac:dyDescent="0.25">
      <c r="A1039" t="s">
        <v>440</v>
      </c>
      <c r="B1039" t="s">
        <v>1388</v>
      </c>
      <c r="C1039" t="s">
        <v>1389</v>
      </c>
      <c r="D1039" s="15">
        <v>1900</v>
      </c>
      <c r="E1039" s="121">
        <v>1</v>
      </c>
      <c r="F1039" t="s">
        <v>443</v>
      </c>
      <c r="G1039" s="121">
        <v>274</v>
      </c>
      <c r="H1039" t="s">
        <v>386</v>
      </c>
      <c r="I1039" t="s">
        <v>491</v>
      </c>
      <c r="J1039" t="s">
        <v>436</v>
      </c>
      <c r="K1039" t="s">
        <v>226</v>
      </c>
      <c r="L1039" s="756">
        <v>2.21</v>
      </c>
      <c r="M1039" t="s">
        <v>469</v>
      </c>
      <c r="N1039" s="679">
        <f t="shared" ca="1" si="72"/>
        <v>9970.2090754287292</v>
      </c>
      <c r="O1039" s="679">
        <f t="shared" ca="1" si="72"/>
        <v>6247.4024222461112</v>
      </c>
      <c r="P1039" s="679">
        <f t="shared" ca="1" si="72"/>
        <v>3722.8066531826175</v>
      </c>
      <c r="Q1039" s="679">
        <f t="shared" ca="1" si="72"/>
        <v>0</v>
      </c>
      <c r="R1039" s="679">
        <f t="shared" ca="1" si="72"/>
        <v>0</v>
      </c>
      <c r="S1039" t="str">
        <f t="shared" si="69"/>
        <v>ASR_COMP</v>
      </c>
      <c r="T1039" s="957">
        <f t="shared" si="70"/>
        <v>44682</v>
      </c>
      <c r="U1039" t="str">
        <f t="shared" si="71"/>
        <v>Unaudited</v>
      </c>
    </row>
    <row r="1040" spans="1:21" x14ac:dyDescent="0.25">
      <c r="A1040" t="s">
        <v>440</v>
      </c>
      <c r="B1040" t="s">
        <v>1388</v>
      </c>
      <c r="C1040" t="s">
        <v>1389</v>
      </c>
      <c r="D1040" s="15">
        <v>1900</v>
      </c>
      <c r="E1040" s="121">
        <v>1</v>
      </c>
      <c r="F1040" t="s">
        <v>443</v>
      </c>
      <c r="G1040" s="121">
        <v>274</v>
      </c>
      <c r="H1040" t="s">
        <v>386</v>
      </c>
      <c r="I1040" t="s">
        <v>491</v>
      </c>
      <c r="J1040" t="s">
        <v>436</v>
      </c>
      <c r="K1040" t="s">
        <v>6</v>
      </c>
      <c r="L1040" s="756" t="s">
        <v>70</v>
      </c>
      <c r="M1040" t="s">
        <v>191</v>
      </c>
      <c r="N1040" s="679">
        <f t="shared" ca="1" si="72"/>
        <v>25507.456931699511</v>
      </c>
      <c r="O1040" s="679">
        <f t="shared" ca="1" si="72"/>
        <v>18952.013809004457</v>
      </c>
      <c r="P1040" s="679">
        <f t="shared" ca="1" si="72"/>
        <v>6555.4431226950555</v>
      </c>
      <c r="Q1040" s="679">
        <f t="shared" ca="1" si="72"/>
        <v>0</v>
      </c>
      <c r="R1040" s="679">
        <f t="shared" ca="1" si="72"/>
        <v>0</v>
      </c>
      <c r="S1040" t="str">
        <f t="shared" si="69"/>
        <v>ASR_COMP</v>
      </c>
      <c r="T1040" s="957">
        <f t="shared" si="70"/>
        <v>44682</v>
      </c>
      <c r="U1040" t="str">
        <f t="shared" si="71"/>
        <v>Unaudited</v>
      </c>
    </row>
    <row r="1041" spans="1:21" x14ac:dyDescent="0.25">
      <c r="A1041" t="s">
        <v>440</v>
      </c>
      <c r="B1041" t="s">
        <v>1388</v>
      </c>
      <c r="C1041" t="s">
        <v>1389</v>
      </c>
      <c r="D1041" s="15">
        <v>1900</v>
      </c>
      <c r="E1041" s="121">
        <v>1</v>
      </c>
      <c r="F1041" t="s">
        <v>443</v>
      </c>
      <c r="G1041" s="121">
        <v>274</v>
      </c>
      <c r="H1041" t="s">
        <v>386</v>
      </c>
      <c r="I1041" t="s">
        <v>491</v>
      </c>
      <c r="J1041" t="s">
        <v>436</v>
      </c>
      <c r="K1041" t="s">
        <v>6</v>
      </c>
      <c r="L1041" s="756" t="s">
        <v>71</v>
      </c>
      <c r="M1041" t="s">
        <v>234</v>
      </c>
      <c r="N1041" s="679">
        <f t="shared" ca="1" si="72"/>
        <v>8379.6</v>
      </c>
      <c r="O1041" s="679">
        <f t="shared" ca="1" si="72"/>
        <v>5250.9732774808608</v>
      </c>
      <c r="P1041" s="679">
        <f t="shared" ca="1" si="72"/>
        <v>3128.6267225191391</v>
      </c>
      <c r="Q1041" s="679">
        <f t="shared" ca="1" si="72"/>
        <v>0</v>
      </c>
      <c r="R1041" s="679">
        <f t="shared" ca="1" si="72"/>
        <v>0</v>
      </c>
      <c r="S1041" t="str">
        <f t="shared" si="69"/>
        <v>ASR_COMP</v>
      </c>
      <c r="T1041" s="957">
        <f t="shared" si="70"/>
        <v>44682</v>
      </c>
      <c r="U1041" t="str">
        <f t="shared" si="71"/>
        <v>Unaudited</v>
      </c>
    </row>
    <row r="1042" spans="1:21" x14ac:dyDescent="0.25">
      <c r="A1042" t="s">
        <v>440</v>
      </c>
      <c r="B1042" t="s">
        <v>1388</v>
      </c>
      <c r="C1042" t="s">
        <v>1389</v>
      </c>
      <c r="D1042" s="15">
        <v>1900</v>
      </c>
      <c r="E1042" s="121">
        <v>1</v>
      </c>
      <c r="F1042" t="s">
        <v>443</v>
      </c>
      <c r="G1042" s="121">
        <v>274</v>
      </c>
      <c r="H1042" t="s">
        <v>386</v>
      </c>
      <c r="I1042" t="s">
        <v>491</v>
      </c>
      <c r="J1042" t="s">
        <v>436</v>
      </c>
      <c r="K1042" t="s">
        <v>6</v>
      </c>
      <c r="L1042" s="756" t="s">
        <v>72</v>
      </c>
      <c r="M1042" t="s">
        <v>167</v>
      </c>
      <c r="N1042" s="679">
        <f t="shared" ca="1" si="72"/>
        <v>0</v>
      </c>
      <c r="O1042" s="679">
        <f t="shared" ca="1" si="72"/>
        <v>0</v>
      </c>
      <c r="P1042" s="679">
        <f t="shared" ca="1" si="72"/>
        <v>0</v>
      </c>
      <c r="Q1042" s="679">
        <f t="shared" ca="1" si="72"/>
        <v>0</v>
      </c>
      <c r="R1042" s="679">
        <f t="shared" ca="1" si="72"/>
        <v>0</v>
      </c>
      <c r="S1042" t="str">
        <f t="shared" si="69"/>
        <v>ASR_COMP</v>
      </c>
      <c r="T1042" s="957">
        <f t="shared" si="70"/>
        <v>44682</v>
      </c>
      <c r="U1042" t="str">
        <f t="shared" si="71"/>
        <v>Unaudited</v>
      </c>
    </row>
    <row r="1043" spans="1:21" x14ac:dyDescent="0.25">
      <c r="A1043" t="s">
        <v>440</v>
      </c>
      <c r="B1043" t="s">
        <v>1388</v>
      </c>
      <c r="C1043" t="s">
        <v>1389</v>
      </c>
      <c r="D1043" s="15">
        <v>1900</v>
      </c>
      <c r="E1043" s="121">
        <v>1</v>
      </c>
      <c r="F1043" t="s">
        <v>443</v>
      </c>
      <c r="G1043" s="121">
        <v>274</v>
      </c>
      <c r="H1043" t="s">
        <v>386</v>
      </c>
      <c r="I1043" t="s">
        <v>491</v>
      </c>
      <c r="J1043" t="s">
        <v>436</v>
      </c>
      <c r="K1043" t="s">
        <v>6</v>
      </c>
      <c r="L1043" s="756">
        <v>3.4</v>
      </c>
      <c r="M1043" t="s">
        <v>464</v>
      </c>
      <c r="N1043" s="679">
        <f t="shared" ca="1" si="72"/>
        <v>20843.588900322698</v>
      </c>
      <c r="O1043" s="679">
        <f t="shared" ca="1" si="72"/>
        <v>13061.378624563366</v>
      </c>
      <c r="P1043" s="679">
        <f t="shared" ca="1" si="72"/>
        <v>7782.2102757593329</v>
      </c>
      <c r="Q1043" s="679">
        <f t="shared" ca="1" si="72"/>
        <v>0</v>
      </c>
      <c r="R1043" s="679">
        <f t="shared" ca="1" si="72"/>
        <v>0</v>
      </c>
      <c r="S1043" t="str">
        <f t="shared" si="69"/>
        <v>ASR_COMP</v>
      </c>
      <c r="T1043" s="957">
        <f t="shared" si="70"/>
        <v>44682</v>
      </c>
      <c r="U1043" t="str">
        <f t="shared" si="71"/>
        <v>Unaudited</v>
      </c>
    </row>
    <row r="1044" spans="1:21" x14ac:dyDescent="0.25">
      <c r="A1044" t="s">
        <v>440</v>
      </c>
      <c r="B1044" t="s">
        <v>1388</v>
      </c>
      <c r="C1044" t="s">
        <v>1389</v>
      </c>
      <c r="D1044" s="15">
        <v>1900</v>
      </c>
      <c r="E1044" s="121">
        <v>1</v>
      </c>
      <c r="F1044" t="s">
        <v>443</v>
      </c>
      <c r="G1044" s="121">
        <v>274</v>
      </c>
      <c r="H1044" t="s">
        <v>386</v>
      </c>
      <c r="I1044" t="s">
        <v>491</v>
      </c>
      <c r="J1044" t="s">
        <v>436</v>
      </c>
      <c r="K1044" t="s">
        <v>437</v>
      </c>
      <c r="L1044" s="756">
        <v>4.5</v>
      </c>
      <c r="M1044" t="s">
        <v>32</v>
      </c>
      <c r="N1044" s="679">
        <f t="shared" ca="1" si="72"/>
        <v>0</v>
      </c>
      <c r="O1044" s="679">
        <f t="shared" ca="1" si="72"/>
        <v>0</v>
      </c>
      <c r="P1044" s="679">
        <f t="shared" ca="1" si="72"/>
        <v>0</v>
      </c>
      <c r="Q1044" s="679">
        <f t="shared" ca="1" si="72"/>
        <v>0</v>
      </c>
      <c r="R1044" s="679">
        <f t="shared" ca="1" si="72"/>
        <v>0</v>
      </c>
      <c r="S1044" t="str">
        <f t="shared" si="69"/>
        <v>ASR_COMP</v>
      </c>
      <c r="T1044" s="957">
        <f t="shared" si="70"/>
        <v>44682</v>
      </c>
      <c r="U1044" t="str">
        <f t="shared" si="71"/>
        <v>Unaudited</v>
      </c>
    </row>
    <row r="1045" spans="1:21" x14ac:dyDescent="0.25">
      <c r="A1045" t="s">
        <v>440</v>
      </c>
      <c r="B1045" t="s">
        <v>1388</v>
      </c>
      <c r="C1045" t="s">
        <v>1389</v>
      </c>
      <c r="D1045" s="15">
        <v>1900</v>
      </c>
      <c r="E1045" s="121">
        <v>1</v>
      </c>
      <c r="F1045" t="s">
        <v>443</v>
      </c>
      <c r="G1045" s="121">
        <v>274</v>
      </c>
      <c r="H1045" t="s">
        <v>386</v>
      </c>
      <c r="I1045" t="s">
        <v>491</v>
      </c>
      <c r="J1045" t="s">
        <v>436</v>
      </c>
      <c r="K1045" t="s">
        <v>437</v>
      </c>
      <c r="L1045" s="756" t="s">
        <v>947</v>
      </c>
      <c r="M1045" t="s">
        <v>938</v>
      </c>
      <c r="N1045" s="679">
        <f t="shared" ca="1" si="72"/>
        <v>0</v>
      </c>
      <c r="O1045" s="679">
        <f t="shared" ca="1" si="72"/>
        <v>0</v>
      </c>
      <c r="P1045" s="679">
        <f t="shared" ca="1" si="72"/>
        <v>0</v>
      </c>
      <c r="Q1045" s="679">
        <f t="shared" ca="1" si="72"/>
        <v>0</v>
      </c>
      <c r="R1045" s="679">
        <f t="shared" ca="1" si="72"/>
        <v>0</v>
      </c>
      <c r="S1045" t="str">
        <f t="shared" si="69"/>
        <v>ASR_COMP</v>
      </c>
      <c r="T1045" s="957">
        <f t="shared" si="70"/>
        <v>44682</v>
      </c>
      <c r="U1045" t="str">
        <f t="shared" si="71"/>
        <v>Unaudited</v>
      </c>
    </row>
    <row r="1046" spans="1:21" x14ac:dyDescent="0.25">
      <c r="A1046" t="s">
        <v>440</v>
      </c>
      <c r="B1046" t="s">
        <v>1388</v>
      </c>
      <c r="C1046" t="s">
        <v>1389</v>
      </c>
      <c r="D1046" s="15">
        <v>1900</v>
      </c>
      <c r="E1046" s="121">
        <v>1</v>
      </c>
      <c r="F1046" t="s">
        <v>443</v>
      </c>
      <c r="G1046" s="121">
        <v>274</v>
      </c>
      <c r="H1046" t="s">
        <v>386</v>
      </c>
      <c r="I1046" t="s">
        <v>491</v>
      </c>
      <c r="J1046" t="s">
        <v>436</v>
      </c>
      <c r="K1046" t="s">
        <v>437</v>
      </c>
      <c r="L1046" s="756" t="s">
        <v>196</v>
      </c>
      <c r="M1046" t="s">
        <v>40</v>
      </c>
      <c r="N1046" s="679">
        <f t="shared" ca="1" si="72"/>
        <v>642.83148335999999</v>
      </c>
      <c r="O1046" s="679">
        <f t="shared" ca="1" si="72"/>
        <v>313.09548336</v>
      </c>
      <c r="P1046" s="679">
        <f t="shared" ca="1" si="72"/>
        <v>329.73599999999999</v>
      </c>
      <c r="Q1046" s="679">
        <f t="shared" ca="1" si="72"/>
        <v>0</v>
      </c>
      <c r="R1046" s="679">
        <f t="shared" ca="1" si="72"/>
        <v>0</v>
      </c>
      <c r="S1046" t="str">
        <f t="shared" si="69"/>
        <v>ASR_COMP</v>
      </c>
      <c r="T1046" s="957">
        <f t="shared" si="70"/>
        <v>44682</v>
      </c>
      <c r="U1046" t="str">
        <f t="shared" si="71"/>
        <v>Unaudited</v>
      </c>
    </row>
    <row r="1047" spans="1:21" x14ac:dyDescent="0.25">
      <c r="A1047" t="s">
        <v>440</v>
      </c>
      <c r="B1047" t="s">
        <v>1388</v>
      </c>
      <c r="C1047" t="s">
        <v>1389</v>
      </c>
      <c r="D1047" s="15">
        <v>1900</v>
      </c>
      <c r="E1047" s="121">
        <v>1</v>
      </c>
      <c r="F1047" t="s">
        <v>443</v>
      </c>
      <c r="G1047" s="121">
        <v>274</v>
      </c>
      <c r="H1047" t="s">
        <v>386</v>
      </c>
      <c r="I1047" t="s">
        <v>491</v>
      </c>
      <c r="J1047" t="s">
        <v>436</v>
      </c>
      <c r="K1047" t="s">
        <v>437</v>
      </c>
      <c r="L1047" s="756" t="s">
        <v>195</v>
      </c>
      <c r="M1047" t="s">
        <v>332</v>
      </c>
      <c r="N1047" s="679">
        <f t="shared" ca="1" si="72"/>
        <v>0</v>
      </c>
      <c r="O1047" s="679">
        <f t="shared" ca="1" si="72"/>
        <v>0</v>
      </c>
      <c r="P1047" s="679">
        <f t="shared" ca="1" si="72"/>
        <v>0</v>
      </c>
      <c r="Q1047" s="679">
        <f t="shared" ca="1" si="72"/>
        <v>0</v>
      </c>
      <c r="R1047" s="679">
        <f t="shared" ca="1" si="72"/>
        <v>0</v>
      </c>
      <c r="S1047" t="str">
        <f t="shared" si="69"/>
        <v>ASR_COMP</v>
      </c>
      <c r="T1047" s="957">
        <f t="shared" si="70"/>
        <v>44682</v>
      </c>
      <c r="U1047" t="str">
        <f t="shared" si="71"/>
        <v>Unaudited</v>
      </c>
    </row>
    <row r="1048" spans="1:21" x14ac:dyDescent="0.25">
      <c r="A1048" t="s">
        <v>440</v>
      </c>
      <c r="B1048" t="s">
        <v>1388</v>
      </c>
      <c r="C1048" t="s">
        <v>1389</v>
      </c>
      <c r="D1048" s="15">
        <v>1900</v>
      </c>
      <c r="E1048" s="121">
        <v>1</v>
      </c>
      <c r="F1048" t="s">
        <v>443</v>
      </c>
      <c r="G1048" s="121">
        <v>274</v>
      </c>
      <c r="H1048" t="s">
        <v>386</v>
      </c>
      <c r="I1048" t="s">
        <v>491</v>
      </c>
      <c r="J1048" t="s">
        <v>453</v>
      </c>
      <c r="K1048" t="s">
        <v>438</v>
      </c>
      <c r="L1048" s="756" t="s">
        <v>79</v>
      </c>
      <c r="M1048" t="s">
        <v>27</v>
      </c>
      <c r="N1048" s="679">
        <f t="shared" ca="1" si="72"/>
        <v>951672.09833725786</v>
      </c>
      <c r="O1048" s="679">
        <f t="shared" ca="1" si="72"/>
        <v>571949.36730924377</v>
      </c>
      <c r="P1048" s="679">
        <f t="shared" ca="1" si="72"/>
        <v>379722.7310280141</v>
      </c>
      <c r="Q1048" s="679">
        <f t="shared" ca="1" si="72"/>
        <v>0</v>
      </c>
      <c r="R1048" s="679">
        <f t="shared" ca="1" si="72"/>
        <v>0</v>
      </c>
      <c r="S1048" t="str">
        <f t="shared" si="69"/>
        <v>ASR_COMP</v>
      </c>
      <c r="T1048" s="957">
        <f t="shared" si="70"/>
        <v>44682</v>
      </c>
      <c r="U1048" t="str">
        <f t="shared" si="71"/>
        <v>Unaudited</v>
      </c>
    </row>
    <row r="1049" spans="1:21" x14ac:dyDescent="0.25">
      <c r="A1049" t="s">
        <v>440</v>
      </c>
      <c r="B1049" t="s">
        <v>1388</v>
      </c>
      <c r="C1049" t="s">
        <v>1389</v>
      </c>
      <c r="D1049" s="15">
        <v>1900</v>
      </c>
      <c r="E1049" s="121">
        <v>1</v>
      </c>
      <c r="F1049" t="s">
        <v>443</v>
      </c>
      <c r="G1049" s="121">
        <v>274</v>
      </c>
      <c r="H1049" t="s">
        <v>386</v>
      </c>
      <c r="I1049" t="s">
        <v>491</v>
      </c>
      <c r="J1049" t="s">
        <v>453</v>
      </c>
      <c r="K1049" t="s">
        <v>438</v>
      </c>
      <c r="L1049" s="756" t="s">
        <v>80</v>
      </c>
      <c r="M1049" t="s">
        <v>100</v>
      </c>
      <c r="N1049" s="679">
        <f t="shared" ca="1" si="72"/>
        <v>91543.671075831255</v>
      </c>
      <c r="O1049" s="679">
        <f t="shared" ca="1" si="72"/>
        <v>55017.211121841909</v>
      </c>
      <c r="P1049" s="679">
        <f t="shared" ca="1" si="72"/>
        <v>36526.459953989353</v>
      </c>
      <c r="Q1049" s="679">
        <f t="shared" ca="1" si="72"/>
        <v>0</v>
      </c>
      <c r="R1049" s="679">
        <f t="shared" ca="1" si="72"/>
        <v>0</v>
      </c>
      <c r="S1049" t="str">
        <f t="shared" si="69"/>
        <v>ASR_COMP</v>
      </c>
      <c r="T1049" s="957">
        <f t="shared" si="70"/>
        <v>44682</v>
      </c>
      <c r="U1049" t="str">
        <f t="shared" si="71"/>
        <v>Unaudited</v>
      </c>
    </row>
    <row r="1050" spans="1:21" x14ac:dyDescent="0.25">
      <c r="A1050" t="s">
        <v>440</v>
      </c>
      <c r="B1050" t="s">
        <v>1388</v>
      </c>
      <c r="C1050" t="s">
        <v>1389</v>
      </c>
      <c r="D1050" s="15">
        <v>1900</v>
      </c>
      <c r="E1050" s="121">
        <v>1</v>
      </c>
      <c r="F1050" t="s">
        <v>443</v>
      </c>
      <c r="G1050" s="121">
        <v>274</v>
      </c>
      <c r="H1050" t="s">
        <v>386</v>
      </c>
      <c r="I1050" t="s">
        <v>491</v>
      </c>
      <c r="J1050" t="s">
        <v>453</v>
      </c>
      <c r="K1050" t="s">
        <v>438</v>
      </c>
      <c r="L1050" s="756" t="s">
        <v>81</v>
      </c>
      <c r="M1050" t="s">
        <v>101</v>
      </c>
      <c r="N1050" s="679">
        <f t="shared" ca="1" si="72"/>
        <v>86952.484799954254</v>
      </c>
      <c r="O1050" s="679">
        <f t="shared" ca="1" si="72"/>
        <v>52257.935011641035</v>
      </c>
      <c r="P1050" s="679">
        <f t="shared" ca="1" si="72"/>
        <v>34694.549788313227</v>
      </c>
      <c r="Q1050" s="679">
        <f t="shared" ca="1" si="72"/>
        <v>0</v>
      </c>
      <c r="R1050" s="679">
        <f t="shared" ca="1" si="72"/>
        <v>0</v>
      </c>
      <c r="S1050" t="str">
        <f t="shared" si="69"/>
        <v>ASR_COMP</v>
      </c>
      <c r="T1050" s="957">
        <f t="shared" si="70"/>
        <v>44682</v>
      </c>
      <c r="U1050" t="str">
        <f t="shared" si="71"/>
        <v>Unaudited</v>
      </c>
    </row>
    <row r="1051" spans="1:21" x14ac:dyDescent="0.25">
      <c r="A1051" t="s">
        <v>440</v>
      </c>
      <c r="B1051" t="s">
        <v>1388</v>
      </c>
      <c r="C1051" t="s">
        <v>1389</v>
      </c>
      <c r="D1051" s="15">
        <v>1900</v>
      </c>
      <c r="E1051" s="121">
        <v>1</v>
      </c>
      <c r="F1051" t="s">
        <v>443</v>
      </c>
      <c r="G1051" s="121">
        <v>274</v>
      </c>
      <c r="H1051" t="s">
        <v>386</v>
      </c>
      <c r="I1051" t="s">
        <v>491</v>
      </c>
      <c r="J1051" t="s">
        <v>453</v>
      </c>
      <c r="K1051" t="s">
        <v>438</v>
      </c>
      <c r="L1051" s="756" t="s">
        <v>82</v>
      </c>
      <c r="M1051" t="s">
        <v>102</v>
      </c>
      <c r="N1051" s="679">
        <f t="shared" ca="1" si="72"/>
        <v>58894.115647427308</v>
      </c>
      <c r="O1051" s="679">
        <f t="shared" ca="1" si="72"/>
        <v>35395.019189525752</v>
      </c>
      <c r="P1051" s="679">
        <f t="shared" ca="1" si="72"/>
        <v>23499.096457901556</v>
      </c>
      <c r="Q1051" s="679">
        <f t="shared" ca="1" si="72"/>
        <v>0</v>
      </c>
      <c r="R1051" s="679">
        <f t="shared" ca="1" si="72"/>
        <v>0</v>
      </c>
      <c r="S1051" t="str">
        <f t="shared" si="69"/>
        <v>ASR_COMP</v>
      </c>
      <c r="T1051" s="957">
        <f t="shared" si="70"/>
        <v>44682</v>
      </c>
      <c r="U1051" t="str">
        <f t="shared" si="71"/>
        <v>Unaudited</v>
      </c>
    </row>
    <row r="1052" spans="1:21" x14ac:dyDescent="0.25">
      <c r="A1052" t="s">
        <v>440</v>
      </c>
      <c r="B1052" t="s">
        <v>1388</v>
      </c>
      <c r="C1052" t="s">
        <v>1389</v>
      </c>
      <c r="D1052" s="15">
        <v>1900</v>
      </c>
      <c r="E1052" s="121">
        <v>1</v>
      </c>
      <c r="F1052" t="s">
        <v>443</v>
      </c>
      <c r="G1052" s="121">
        <v>274</v>
      </c>
      <c r="H1052" t="s">
        <v>386</v>
      </c>
      <c r="I1052" t="s">
        <v>491</v>
      </c>
      <c r="J1052" t="s">
        <v>453</v>
      </c>
      <c r="K1052" t="s">
        <v>438</v>
      </c>
      <c r="L1052" s="756" t="s">
        <v>219</v>
      </c>
      <c r="M1052" t="s">
        <v>103</v>
      </c>
      <c r="N1052" s="679">
        <f t="shared" ca="1" si="72"/>
        <v>215690.79683357998</v>
      </c>
      <c r="O1052" s="679">
        <f t="shared" ca="1" si="72"/>
        <v>129628.90789688188</v>
      </c>
      <c r="P1052" s="679">
        <f t="shared" ca="1" si="72"/>
        <v>86061.888936698102</v>
      </c>
      <c r="Q1052" s="679">
        <f t="shared" ca="1" si="72"/>
        <v>0</v>
      </c>
      <c r="R1052" s="679">
        <f t="shared" ca="1" si="72"/>
        <v>0</v>
      </c>
      <c r="S1052" t="str">
        <f t="shared" si="69"/>
        <v>ASR_COMP</v>
      </c>
      <c r="T1052" s="957">
        <f t="shared" si="70"/>
        <v>44682</v>
      </c>
      <c r="U1052" t="str">
        <f t="shared" si="71"/>
        <v>Unaudited</v>
      </c>
    </row>
    <row r="1053" spans="1:21" x14ac:dyDescent="0.25">
      <c r="A1053" t="s">
        <v>440</v>
      </c>
      <c r="B1053" t="s">
        <v>1388</v>
      </c>
      <c r="C1053" t="s">
        <v>1389</v>
      </c>
      <c r="D1053" s="15">
        <v>1900</v>
      </c>
      <c r="E1053" s="121">
        <v>1</v>
      </c>
      <c r="F1053" t="s">
        <v>443</v>
      </c>
      <c r="G1053" s="121">
        <v>274</v>
      </c>
      <c r="H1053" t="s">
        <v>386</v>
      </c>
      <c r="I1053" t="s">
        <v>491</v>
      </c>
      <c r="J1053" t="s">
        <v>453</v>
      </c>
      <c r="K1053" t="s">
        <v>438</v>
      </c>
      <c r="L1053" s="756" t="s">
        <v>218</v>
      </c>
      <c r="M1053" t="s">
        <v>28</v>
      </c>
      <c r="N1053" s="679">
        <f t="shared" ca="1" si="72"/>
        <v>41308.676827532516</v>
      </c>
      <c r="O1053" s="679">
        <f t="shared" ca="1" si="72"/>
        <v>24826.273269090194</v>
      </c>
      <c r="P1053" s="679">
        <f t="shared" ca="1" si="72"/>
        <v>16482.403558442318</v>
      </c>
      <c r="Q1053" s="679">
        <f t="shared" ca="1" si="72"/>
        <v>0</v>
      </c>
      <c r="R1053" s="679">
        <f t="shared" ca="1" si="72"/>
        <v>0</v>
      </c>
      <c r="S1053" t="str">
        <f t="shared" si="69"/>
        <v>ASR_COMP</v>
      </c>
      <c r="T1053" s="957">
        <f t="shared" si="70"/>
        <v>44682</v>
      </c>
      <c r="U1053" t="str">
        <f t="shared" si="71"/>
        <v>Unaudited</v>
      </c>
    </row>
    <row r="1054" spans="1:21" x14ac:dyDescent="0.25">
      <c r="A1054" t="s">
        <v>440</v>
      </c>
      <c r="B1054" t="s">
        <v>1388</v>
      </c>
      <c r="C1054" t="s">
        <v>1389</v>
      </c>
      <c r="D1054" s="15">
        <v>1900</v>
      </c>
      <c r="E1054" s="121">
        <v>1</v>
      </c>
      <c r="F1054" t="s">
        <v>443</v>
      </c>
      <c r="G1054" s="121">
        <v>274</v>
      </c>
      <c r="H1054" t="s">
        <v>386</v>
      </c>
      <c r="I1054" t="s">
        <v>491</v>
      </c>
      <c r="J1054" t="s">
        <v>439</v>
      </c>
      <c r="K1054" t="s">
        <v>439</v>
      </c>
      <c r="L1054" s="756" t="s">
        <v>84</v>
      </c>
      <c r="M1054" t="s">
        <v>330</v>
      </c>
      <c r="N1054" s="679">
        <f t="shared" ca="1" si="72"/>
        <v>0</v>
      </c>
      <c r="O1054" s="679">
        <f t="shared" ca="1" si="72"/>
        <v>0</v>
      </c>
      <c r="P1054" s="679">
        <f t="shared" ca="1" si="72"/>
        <v>0</v>
      </c>
      <c r="Q1054" s="679">
        <f t="shared" ca="1" si="72"/>
        <v>0</v>
      </c>
      <c r="R1054" s="679">
        <f t="shared" ca="1" si="72"/>
        <v>0</v>
      </c>
      <c r="S1054" t="str">
        <f t="shared" si="69"/>
        <v>ASR_COMP</v>
      </c>
      <c r="T1054" s="957">
        <f t="shared" si="70"/>
        <v>44682</v>
      </c>
      <c r="U1054" t="str">
        <f t="shared" si="71"/>
        <v>Unaudited</v>
      </c>
    </row>
    <row r="1055" spans="1:21" x14ac:dyDescent="0.25">
      <c r="A1055" t="s">
        <v>440</v>
      </c>
      <c r="B1055" t="s">
        <v>1388</v>
      </c>
      <c r="C1055" t="s">
        <v>1389</v>
      </c>
      <c r="D1055" s="15">
        <v>1900</v>
      </c>
      <c r="E1055" s="121">
        <v>1</v>
      </c>
      <c r="F1055" t="s">
        <v>443</v>
      </c>
      <c r="G1055" s="121">
        <v>274</v>
      </c>
      <c r="H1055" t="s">
        <v>386</v>
      </c>
      <c r="I1055" t="s">
        <v>491</v>
      </c>
      <c r="J1055" t="s">
        <v>439</v>
      </c>
      <c r="K1055" t="s">
        <v>439</v>
      </c>
      <c r="L1055" s="756" t="s">
        <v>85</v>
      </c>
      <c r="M1055" t="s">
        <v>328</v>
      </c>
      <c r="N1055" s="679">
        <f t="shared" ca="1" si="72"/>
        <v>0</v>
      </c>
      <c r="O1055" s="679">
        <f t="shared" ca="1" si="72"/>
        <v>0</v>
      </c>
      <c r="P1055" s="679">
        <f t="shared" ca="1" si="72"/>
        <v>0</v>
      </c>
      <c r="Q1055" s="679">
        <f t="shared" ca="1" si="72"/>
        <v>0</v>
      </c>
      <c r="R1055" s="679">
        <f t="shared" ca="1" si="72"/>
        <v>0</v>
      </c>
      <c r="S1055" t="str">
        <f t="shared" si="69"/>
        <v>ASR_COMP</v>
      </c>
      <c r="T1055" s="957">
        <f t="shared" si="70"/>
        <v>44682</v>
      </c>
      <c r="U1055" t="str">
        <f t="shared" si="71"/>
        <v>Unaudited</v>
      </c>
    </row>
    <row r="1056" spans="1:21" x14ac:dyDescent="0.25">
      <c r="A1056" t="s">
        <v>440</v>
      </c>
      <c r="B1056" t="s">
        <v>1388</v>
      </c>
      <c r="C1056" t="s">
        <v>1389</v>
      </c>
      <c r="D1056" s="15">
        <v>1900</v>
      </c>
      <c r="E1056" s="121">
        <v>1</v>
      </c>
      <c r="F1056" t="s">
        <v>443</v>
      </c>
      <c r="G1056" s="121">
        <v>274</v>
      </c>
      <c r="H1056" t="s">
        <v>386</v>
      </c>
      <c r="I1056" t="s">
        <v>491</v>
      </c>
      <c r="J1056" t="s">
        <v>439</v>
      </c>
      <c r="K1056" t="s">
        <v>439</v>
      </c>
      <c r="L1056" s="756" t="s">
        <v>86</v>
      </c>
      <c r="M1056" t="s">
        <v>497</v>
      </c>
      <c r="N1056" s="679">
        <f t="shared" ca="1" si="72"/>
        <v>0</v>
      </c>
      <c r="O1056" s="679">
        <f t="shared" ca="1" si="72"/>
        <v>0</v>
      </c>
      <c r="P1056" s="679">
        <f t="shared" ca="1" si="72"/>
        <v>0</v>
      </c>
      <c r="Q1056" s="679">
        <f t="shared" ca="1" si="72"/>
        <v>0</v>
      </c>
      <c r="R1056" s="679">
        <f t="shared" ca="1" si="72"/>
        <v>0</v>
      </c>
      <c r="S1056" t="str">
        <f t="shared" si="69"/>
        <v>ASR_COMP</v>
      </c>
      <c r="T1056" s="957">
        <f t="shared" si="70"/>
        <v>44682</v>
      </c>
      <c r="U1056" t="str">
        <f t="shared" si="71"/>
        <v>Unaudited</v>
      </c>
    </row>
    <row r="1057" spans="1:21" x14ac:dyDescent="0.25">
      <c r="A1057" t="s">
        <v>440</v>
      </c>
      <c r="B1057" t="s">
        <v>1388</v>
      </c>
      <c r="C1057" t="s">
        <v>1389</v>
      </c>
      <c r="D1057" s="15">
        <v>1900</v>
      </c>
      <c r="E1057" s="121">
        <v>1</v>
      </c>
      <c r="F1057" t="s">
        <v>443</v>
      </c>
      <c r="G1057" s="121">
        <v>274</v>
      </c>
      <c r="H1057" t="s">
        <v>386</v>
      </c>
      <c r="I1057" t="s">
        <v>491</v>
      </c>
      <c r="J1057" t="s">
        <v>439</v>
      </c>
      <c r="K1057" t="s">
        <v>439</v>
      </c>
      <c r="L1057" s="756" t="s">
        <v>87</v>
      </c>
      <c r="M1057" t="s">
        <v>498</v>
      </c>
      <c r="N1057" s="679">
        <f t="shared" ca="1" si="72"/>
        <v>0</v>
      </c>
      <c r="O1057" s="679">
        <f t="shared" ca="1" si="72"/>
        <v>0</v>
      </c>
      <c r="P1057" s="679">
        <f t="shared" ca="1" si="72"/>
        <v>0</v>
      </c>
      <c r="Q1057" s="679">
        <f t="shared" ca="1" si="72"/>
        <v>0</v>
      </c>
      <c r="R1057" s="679">
        <f t="shared" ca="1" si="72"/>
        <v>0</v>
      </c>
      <c r="S1057" t="str">
        <f t="shared" si="69"/>
        <v>ASR_COMP</v>
      </c>
      <c r="T1057" s="957">
        <f t="shared" si="70"/>
        <v>44682</v>
      </c>
      <c r="U1057" t="str">
        <f t="shared" si="71"/>
        <v>Unaudited</v>
      </c>
    </row>
    <row r="1058" spans="1:21" x14ac:dyDescent="0.25">
      <c r="A1058" t="s">
        <v>440</v>
      </c>
      <c r="B1058" t="s">
        <v>1388</v>
      </c>
      <c r="C1058" t="s">
        <v>1389</v>
      </c>
      <c r="D1058" s="15">
        <v>1900</v>
      </c>
      <c r="E1058" s="121">
        <v>1</v>
      </c>
      <c r="F1058" t="s">
        <v>443</v>
      </c>
      <c r="G1058" s="121">
        <v>274</v>
      </c>
      <c r="H1058" t="s">
        <v>386</v>
      </c>
      <c r="I1058" t="s">
        <v>491</v>
      </c>
      <c r="J1058" t="s">
        <v>439</v>
      </c>
      <c r="K1058" t="s">
        <v>439</v>
      </c>
      <c r="L1058" s="756" t="s">
        <v>216</v>
      </c>
      <c r="M1058" t="s">
        <v>499</v>
      </c>
      <c r="N1058" s="679">
        <f t="shared" ca="1" si="72"/>
        <v>0</v>
      </c>
      <c r="O1058" s="679">
        <f t="shared" ca="1" si="72"/>
        <v>0</v>
      </c>
      <c r="P1058" s="679">
        <f t="shared" ca="1" si="72"/>
        <v>0</v>
      </c>
      <c r="Q1058" s="679">
        <f t="shared" ca="1" si="72"/>
        <v>0</v>
      </c>
      <c r="R1058" s="679">
        <f t="shared" ca="1" si="72"/>
        <v>0</v>
      </c>
      <c r="S1058" t="str">
        <f t="shared" si="69"/>
        <v>ASR_COMP</v>
      </c>
      <c r="T1058" s="957">
        <f t="shared" si="70"/>
        <v>44682</v>
      </c>
      <c r="U1058" t="str">
        <f t="shared" si="71"/>
        <v>Unaudited</v>
      </c>
    </row>
    <row r="1059" spans="1:21" x14ac:dyDescent="0.25">
      <c r="A1059" t="s">
        <v>440</v>
      </c>
      <c r="B1059" t="s">
        <v>1388</v>
      </c>
      <c r="C1059" t="s">
        <v>1389</v>
      </c>
      <c r="D1059" s="15">
        <v>1900</v>
      </c>
      <c r="E1059" s="121">
        <v>1</v>
      </c>
      <c r="F1059" t="s">
        <v>443</v>
      </c>
      <c r="G1059" s="121">
        <v>274</v>
      </c>
      <c r="H1059" t="s">
        <v>386</v>
      </c>
      <c r="I1059" t="s">
        <v>492</v>
      </c>
      <c r="J1059" t="s">
        <v>26</v>
      </c>
      <c r="K1059" t="s">
        <v>26</v>
      </c>
      <c r="L1059" s="756" t="s">
        <v>207</v>
      </c>
      <c r="M1059" t="s">
        <v>26</v>
      </c>
      <c r="N1059" s="679">
        <f t="shared" ca="1" si="72"/>
        <v>-23592.068098198703</v>
      </c>
      <c r="O1059" s="679">
        <f t="shared" ca="1" si="72"/>
        <v>0</v>
      </c>
      <c r="P1059" s="679">
        <f t="shared" ca="1" si="72"/>
        <v>0</v>
      </c>
      <c r="Q1059" s="679">
        <f t="shared" ca="1" si="72"/>
        <v>0</v>
      </c>
      <c r="R1059" s="679">
        <f t="shared" ca="1" si="72"/>
        <v>0</v>
      </c>
      <c r="S1059" t="str">
        <f t="shared" si="69"/>
        <v>ASR_COMP</v>
      </c>
      <c r="T1059" s="957">
        <f t="shared" si="70"/>
        <v>44682</v>
      </c>
      <c r="U1059" t="str">
        <f t="shared" si="71"/>
        <v>Unaudited</v>
      </c>
    </row>
    <row r="1060" spans="1:21" x14ac:dyDescent="0.25">
      <c r="A1060" t="s">
        <v>440</v>
      </c>
      <c r="B1060" t="s">
        <v>1388</v>
      </c>
      <c r="C1060" t="s">
        <v>1389</v>
      </c>
      <c r="D1060" s="15">
        <v>1900</v>
      </c>
      <c r="E1060" s="121">
        <v>1</v>
      </c>
      <c r="F1060" t="s">
        <v>444</v>
      </c>
      <c r="G1060" s="121">
        <v>366</v>
      </c>
      <c r="H1060" t="s">
        <v>386</v>
      </c>
      <c r="I1060" t="s">
        <v>435</v>
      </c>
      <c r="J1060" t="s">
        <v>435</v>
      </c>
      <c r="K1060" t="s">
        <v>435</v>
      </c>
      <c r="M1060" t="s">
        <v>435</v>
      </c>
      <c r="N1060" s="679">
        <f t="shared" ca="1" si="72"/>
        <v>9180</v>
      </c>
      <c r="O1060" s="679">
        <f t="shared" ca="1" si="72"/>
        <v>5417.4591770084917</v>
      </c>
      <c r="P1060" s="679">
        <f t="shared" ca="1" si="72"/>
        <v>3762.5408229915088</v>
      </c>
      <c r="Q1060" s="679">
        <f t="shared" ca="1" si="72"/>
        <v>0</v>
      </c>
      <c r="R1060" s="679">
        <f t="shared" ca="1" si="72"/>
        <v>0</v>
      </c>
      <c r="S1060" t="str">
        <f t="shared" si="69"/>
        <v>ASR_COMP</v>
      </c>
      <c r="T1060" s="957">
        <f t="shared" si="70"/>
        <v>44682</v>
      </c>
      <c r="U1060" t="str">
        <f t="shared" si="71"/>
        <v>Unaudited</v>
      </c>
    </row>
    <row r="1061" spans="1:21" x14ac:dyDescent="0.25">
      <c r="A1061" t="s">
        <v>440</v>
      </c>
      <c r="B1061" t="s">
        <v>1388</v>
      </c>
      <c r="C1061" t="s">
        <v>1389</v>
      </c>
      <c r="D1061" s="15">
        <v>1900</v>
      </c>
      <c r="E1061" s="121">
        <v>1</v>
      </c>
      <c r="F1061" t="s">
        <v>444</v>
      </c>
      <c r="G1061" s="121">
        <v>366</v>
      </c>
      <c r="H1061" t="s">
        <v>386</v>
      </c>
      <c r="I1061" t="s">
        <v>490</v>
      </c>
      <c r="J1061" t="s">
        <v>12</v>
      </c>
      <c r="K1061" t="s">
        <v>12</v>
      </c>
      <c r="L1061" s="756">
        <v>1.1000000000000001</v>
      </c>
      <c r="M1061" t="s">
        <v>12</v>
      </c>
      <c r="N1061" s="679">
        <f t="shared" ca="1" si="72"/>
        <v>41063676.670587517</v>
      </c>
      <c r="O1061" s="679">
        <f t="shared" ca="1" si="72"/>
        <v>0</v>
      </c>
      <c r="P1061" s="679">
        <f t="shared" ca="1" si="72"/>
        <v>0</v>
      </c>
      <c r="Q1061" s="679">
        <f t="shared" ca="1" si="72"/>
        <v>0</v>
      </c>
      <c r="R1061" s="679">
        <f t="shared" ca="1" si="72"/>
        <v>0</v>
      </c>
      <c r="S1061" t="str">
        <f t="shared" si="69"/>
        <v>ASR_COMP</v>
      </c>
      <c r="T1061" s="957">
        <f t="shared" si="70"/>
        <v>44682</v>
      </c>
      <c r="U1061" t="str">
        <f t="shared" si="71"/>
        <v>Unaudited</v>
      </c>
    </row>
    <row r="1062" spans="1:21" x14ac:dyDescent="0.25">
      <c r="A1062" t="s">
        <v>440</v>
      </c>
      <c r="B1062" t="s">
        <v>1388</v>
      </c>
      <c r="C1062" t="s">
        <v>1389</v>
      </c>
      <c r="D1062" s="15">
        <v>1900</v>
      </c>
      <c r="E1062" s="121">
        <v>1</v>
      </c>
      <c r="F1062" t="s">
        <v>444</v>
      </c>
      <c r="G1062" s="121">
        <v>366</v>
      </c>
      <c r="H1062" t="s">
        <v>386</v>
      </c>
      <c r="I1062" t="s">
        <v>490</v>
      </c>
      <c r="J1062" t="s">
        <v>12</v>
      </c>
      <c r="K1062" t="s">
        <v>225</v>
      </c>
      <c r="L1062" s="756">
        <v>1.2</v>
      </c>
      <c r="M1062" t="s">
        <v>225</v>
      </c>
      <c r="N1062" s="679">
        <f t="shared" ca="1" si="72"/>
        <v>0</v>
      </c>
      <c r="O1062" s="679">
        <f t="shared" ca="1" si="72"/>
        <v>0</v>
      </c>
      <c r="P1062" s="679">
        <f t="shared" ca="1" si="72"/>
        <v>0</v>
      </c>
      <c r="Q1062" s="679">
        <f t="shared" ca="1" si="72"/>
        <v>0</v>
      </c>
      <c r="R1062" s="679">
        <f t="shared" ca="1" si="72"/>
        <v>0</v>
      </c>
      <c r="S1062" t="str">
        <f t="shared" si="69"/>
        <v>ASR_COMP</v>
      </c>
      <c r="T1062" s="957">
        <f t="shared" si="70"/>
        <v>44682</v>
      </c>
      <c r="U1062" t="str">
        <f t="shared" si="71"/>
        <v>Unaudited</v>
      </c>
    </row>
    <row r="1063" spans="1:21" x14ac:dyDescent="0.25">
      <c r="A1063" t="s">
        <v>440</v>
      </c>
      <c r="B1063" t="s">
        <v>1388</v>
      </c>
      <c r="C1063" t="s">
        <v>1389</v>
      </c>
      <c r="D1063" s="15">
        <v>1900</v>
      </c>
      <c r="E1063" s="121">
        <v>1</v>
      </c>
      <c r="F1063" t="s">
        <v>444</v>
      </c>
      <c r="G1063" s="121">
        <v>366</v>
      </c>
      <c r="H1063" t="s">
        <v>386</v>
      </c>
      <c r="I1063" t="s">
        <v>490</v>
      </c>
      <c r="J1063" t="s">
        <v>12</v>
      </c>
      <c r="K1063" t="s">
        <v>1326</v>
      </c>
      <c r="L1063" s="756" t="s">
        <v>1322</v>
      </c>
      <c r="M1063" t="s">
        <v>1326</v>
      </c>
      <c r="N1063" s="679">
        <f t="shared" ca="1" si="72"/>
        <v>462999.6</v>
      </c>
      <c r="O1063" s="679">
        <f t="shared" ca="1" si="72"/>
        <v>0</v>
      </c>
      <c r="P1063" s="679">
        <f t="shared" ca="1" si="72"/>
        <v>0</v>
      </c>
      <c r="Q1063" s="679">
        <f t="shared" ca="1" si="72"/>
        <v>0</v>
      </c>
      <c r="R1063" s="679">
        <f t="shared" ca="1" si="72"/>
        <v>0</v>
      </c>
      <c r="S1063" t="str">
        <f t="shared" si="69"/>
        <v>ASR_COMP</v>
      </c>
      <c r="T1063" s="957">
        <f t="shared" si="70"/>
        <v>44682</v>
      </c>
      <c r="U1063" t="str">
        <f t="shared" si="71"/>
        <v>Unaudited</v>
      </c>
    </row>
    <row r="1064" spans="1:21" x14ac:dyDescent="0.25">
      <c r="A1064" t="s">
        <v>440</v>
      </c>
      <c r="B1064" t="s">
        <v>1388</v>
      </c>
      <c r="C1064" t="s">
        <v>1389</v>
      </c>
      <c r="D1064" s="15">
        <v>1900</v>
      </c>
      <c r="E1064" s="121">
        <v>1</v>
      </c>
      <c r="F1064" t="s">
        <v>444</v>
      </c>
      <c r="G1064" s="121">
        <v>366</v>
      </c>
      <c r="H1064" t="s">
        <v>386</v>
      </c>
      <c r="I1064" t="s">
        <v>490</v>
      </c>
      <c r="J1064" t="s">
        <v>12</v>
      </c>
      <c r="K1064" t="s">
        <v>1328</v>
      </c>
      <c r="L1064" s="756" t="s">
        <v>1327</v>
      </c>
      <c r="M1064" t="s">
        <v>1328</v>
      </c>
      <c r="N1064" s="679">
        <f t="shared" ca="1" si="72"/>
        <v>556564.39141578972</v>
      </c>
      <c r="O1064" s="679">
        <f t="shared" ca="1" si="72"/>
        <v>0</v>
      </c>
      <c r="P1064" s="679">
        <f t="shared" ca="1" si="72"/>
        <v>0</v>
      </c>
      <c r="Q1064" s="679">
        <f t="shared" ca="1" si="72"/>
        <v>0</v>
      </c>
      <c r="R1064" s="679">
        <f t="shared" ca="1" si="72"/>
        <v>0</v>
      </c>
      <c r="S1064" t="str">
        <f t="shared" si="69"/>
        <v>ASR_COMP</v>
      </c>
      <c r="T1064" s="957">
        <f t="shared" si="70"/>
        <v>44682</v>
      </c>
      <c r="U1064" t="str">
        <f t="shared" si="71"/>
        <v>Unaudited</v>
      </c>
    </row>
    <row r="1065" spans="1:21" x14ac:dyDescent="0.25">
      <c r="A1065" t="s">
        <v>440</v>
      </c>
      <c r="B1065" t="s">
        <v>1388</v>
      </c>
      <c r="C1065" t="s">
        <v>1389</v>
      </c>
      <c r="D1065" s="15">
        <v>1900</v>
      </c>
      <c r="E1065" s="121">
        <v>1</v>
      </c>
      <c r="F1065" t="s">
        <v>444</v>
      </c>
      <c r="G1065" s="121">
        <v>366</v>
      </c>
      <c r="H1065" t="s">
        <v>386</v>
      </c>
      <c r="I1065" t="s">
        <v>490</v>
      </c>
      <c r="J1065" t="s">
        <v>13</v>
      </c>
      <c r="K1065" t="s">
        <v>13</v>
      </c>
      <c r="L1065" s="756" t="s">
        <v>63</v>
      </c>
      <c r="M1065" t="s">
        <v>13</v>
      </c>
      <c r="N1065" s="679">
        <f t="shared" ca="1" si="72"/>
        <v>0</v>
      </c>
      <c r="O1065" s="679">
        <f t="shared" ca="1" si="72"/>
        <v>0</v>
      </c>
      <c r="P1065" s="679">
        <f t="shared" ca="1" si="72"/>
        <v>0</v>
      </c>
      <c r="Q1065" s="679">
        <f t="shared" ca="1" si="72"/>
        <v>0</v>
      </c>
      <c r="R1065" s="679">
        <f t="shared" ca="1" si="72"/>
        <v>0</v>
      </c>
      <c r="S1065" t="str">
        <f t="shared" si="69"/>
        <v>ASR_COMP</v>
      </c>
      <c r="T1065" s="957">
        <f t="shared" si="70"/>
        <v>44682</v>
      </c>
      <c r="U1065" t="str">
        <f t="shared" si="71"/>
        <v>Unaudited</v>
      </c>
    </row>
    <row r="1066" spans="1:21" x14ac:dyDescent="0.25">
      <c r="A1066" t="s">
        <v>440</v>
      </c>
      <c r="B1066" t="s">
        <v>1388</v>
      </c>
      <c r="C1066" t="s">
        <v>1389</v>
      </c>
      <c r="D1066" s="15">
        <v>1900</v>
      </c>
      <c r="E1066" s="121">
        <v>1</v>
      </c>
      <c r="F1066" t="s">
        <v>444</v>
      </c>
      <c r="G1066" s="121">
        <v>366</v>
      </c>
      <c r="H1066" t="s">
        <v>386</v>
      </c>
      <c r="I1066" t="s">
        <v>491</v>
      </c>
      <c r="J1066" t="s">
        <v>436</v>
      </c>
      <c r="K1066" t="s">
        <v>799</v>
      </c>
      <c r="L1066" s="756">
        <v>2.1</v>
      </c>
      <c r="M1066" t="s">
        <v>734</v>
      </c>
      <c r="N1066" s="679">
        <f t="shared" ca="1" si="72"/>
        <v>123780</v>
      </c>
      <c r="O1066" s="679">
        <f t="shared" ca="1" si="72"/>
        <v>117159</v>
      </c>
      <c r="P1066" s="679">
        <f t="shared" ca="1" si="72"/>
        <v>6621</v>
      </c>
      <c r="Q1066" s="679">
        <f t="shared" ca="1" si="72"/>
        <v>0</v>
      </c>
      <c r="R1066" s="679">
        <f t="shared" ca="1" si="72"/>
        <v>0</v>
      </c>
      <c r="S1066" t="str">
        <f t="shared" si="69"/>
        <v>ASR_COMP</v>
      </c>
      <c r="T1066" s="957">
        <f t="shared" si="70"/>
        <v>44682</v>
      </c>
      <c r="U1066" t="str">
        <f t="shared" si="71"/>
        <v>Unaudited</v>
      </c>
    </row>
    <row r="1067" spans="1:21" x14ac:dyDescent="0.25">
      <c r="A1067" t="s">
        <v>440</v>
      </c>
      <c r="B1067" t="s">
        <v>1388</v>
      </c>
      <c r="C1067" t="s">
        <v>1389</v>
      </c>
      <c r="D1067" s="15">
        <v>1900</v>
      </c>
      <c r="E1067" s="121">
        <v>1</v>
      </c>
      <c r="F1067" t="s">
        <v>444</v>
      </c>
      <c r="G1067" s="121">
        <v>366</v>
      </c>
      <c r="H1067" t="s">
        <v>386</v>
      </c>
      <c r="I1067" t="s">
        <v>491</v>
      </c>
      <c r="J1067" t="s">
        <v>436</v>
      </c>
      <c r="K1067" t="s">
        <v>799</v>
      </c>
      <c r="L1067" s="756">
        <v>2.2000000000000002</v>
      </c>
      <c r="M1067" t="s">
        <v>735</v>
      </c>
      <c r="N1067" s="679">
        <f t="shared" ca="1" si="72"/>
        <v>799</v>
      </c>
      <c r="O1067" s="679">
        <f t="shared" ca="1" si="72"/>
        <v>724</v>
      </c>
      <c r="P1067" s="679">
        <f t="shared" ca="1" si="72"/>
        <v>75</v>
      </c>
      <c r="Q1067" s="679">
        <f t="shared" ca="1" si="72"/>
        <v>0</v>
      </c>
      <c r="R1067" s="679">
        <f t="shared" ca="1" si="72"/>
        <v>0</v>
      </c>
      <c r="S1067" t="str">
        <f t="shared" si="69"/>
        <v>ASR_COMP</v>
      </c>
      <c r="T1067" s="957">
        <f t="shared" si="70"/>
        <v>44682</v>
      </c>
      <c r="U1067" t="str">
        <f t="shared" si="71"/>
        <v>Unaudited</v>
      </c>
    </row>
    <row r="1068" spans="1:21" x14ac:dyDescent="0.25">
      <c r="A1068" t="s">
        <v>440</v>
      </c>
      <c r="B1068" t="s">
        <v>1388</v>
      </c>
      <c r="C1068" t="s">
        <v>1389</v>
      </c>
      <c r="D1068" s="15">
        <v>1900</v>
      </c>
      <c r="E1068" s="121">
        <v>1</v>
      </c>
      <c r="F1068" t="s">
        <v>444</v>
      </c>
      <c r="G1068" s="121">
        <v>366</v>
      </c>
      <c r="H1068" t="s">
        <v>386</v>
      </c>
      <c r="I1068" t="s">
        <v>491</v>
      </c>
      <c r="J1068" t="s">
        <v>436</v>
      </c>
      <c r="K1068" t="s">
        <v>799</v>
      </c>
      <c r="L1068" s="756">
        <v>2.2999999999999998</v>
      </c>
      <c r="M1068" t="s">
        <v>736</v>
      </c>
      <c r="N1068" s="679">
        <f t="shared" ca="1" si="72"/>
        <v>27934968.731353372</v>
      </c>
      <c r="O1068" s="679">
        <f t="shared" ca="1" si="72"/>
        <v>26382057.983847711</v>
      </c>
      <c r="P1068" s="679">
        <f t="shared" ca="1" si="72"/>
        <v>1552910.7475056625</v>
      </c>
      <c r="Q1068" s="679">
        <f t="shared" ca="1" si="72"/>
        <v>0</v>
      </c>
      <c r="R1068" s="679">
        <f t="shared" ca="1" si="72"/>
        <v>0</v>
      </c>
      <c r="S1068" t="str">
        <f t="shared" si="69"/>
        <v>ASR_COMP</v>
      </c>
      <c r="T1068" s="957">
        <f t="shared" si="70"/>
        <v>44682</v>
      </c>
      <c r="U1068" t="str">
        <f t="shared" si="71"/>
        <v>Unaudited</v>
      </c>
    </row>
    <row r="1069" spans="1:21" x14ac:dyDescent="0.25">
      <c r="A1069" t="s">
        <v>440</v>
      </c>
      <c r="B1069" t="s">
        <v>1388</v>
      </c>
      <c r="C1069" t="s">
        <v>1389</v>
      </c>
      <c r="D1069" s="15">
        <v>1900</v>
      </c>
      <c r="E1069" s="121">
        <v>1</v>
      </c>
      <c r="F1069" t="s">
        <v>444</v>
      </c>
      <c r="G1069" s="121">
        <v>366</v>
      </c>
      <c r="H1069" t="s">
        <v>386</v>
      </c>
      <c r="I1069" t="s">
        <v>491</v>
      </c>
      <c r="J1069" t="s">
        <v>436</v>
      </c>
      <c r="K1069" t="s">
        <v>799</v>
      </c>
      <c r="L1069" s="756">
        <v>2.4</v>
      </c>
      <c r="M1069" t="s">
        <v>737</v>
      </c>
      <c r="N1069" s="679">
        <f t="shared" ca="1" si="72"/>
        <v>150129.86427704</v>
      </c>
      <c r="O1069" s="679">
        <f t="shared" ca="1" si="72"/>
        <v>143186.32214934807</v>
      </c>
      <c r="P1069" s="679">
        <f t="shared" ca="1" si="72"/>
        <v>6943.5421276919315</v>
      </c>
      <c r="Q1069" s="679">
        <f t="shared" ca="1" si="72"/>
        <v>0</v>
      </c>
      <c r="R1069" s="679">
        <f t="shared" ca="1" si="72"/>
        <v>0</v>
      </c>
      <c r="S1069" t="str">
        <f t="shared" si="69"/>
        <v>ASR_COMP</v>
      </c>
      <c r="T1069" s="957">
        <f t="shared" si="70"/>
        <v>44682</v>
      </c>
      <c r="U1069" t="str">
        <f t="shared" si="71"/>
        <v>Unaudited</v>
      </c>
    </row>
    <row r="1070" spans="1:21" x14ac:dyDescent="0.25">
      <c r="A1070" t="s">
        <v>440</v>
      </c>
      <c r="B1070" t="s">
        <v>1388</v>
      </c>
      <c r="C1070" t="s">
        <v>1389</v>
      </c>
      <c r="D1070" s="15">
        <v>1900</v>
      </c>
      <c r="E1070" s="121">
        <v>1</v>
      </c>
      <c r="F1070" t="s">
        <v>444</v>
      </c>
      <c r="G1070" s="121">
        <v>366</v>
      </c>
      <c r="H1070" t="s">
        <v>386</v>
      </c>
      <c r="I1070" t="s">
        <v>491</v>
      </c>
      <c r="J1070" t="s">
        <v>436</v>
      </c>
      <c r="K1070" t="s">
        <v>799</v>
      </c>
      <c r="L1070" s="756">
        <v>2.5</v>
      </c>
      <c r="M1070" t="s">
        <v>779</v>
      </c>
      <c r="N1070" s="679">
        <f t="shared" ca="1" si="72"/>
        <v>13876</v>
      </c>
      <c r="O1070" s="679">
        <f t="shared" ca="1" si="72"/>
        <v>13448</v>
      </c>
      <c r="P1070" s="679">
        <f t="shared" ca="1" si="72"/>
        <v>428</v>
      </c>
      <c r="Q1070" s="679">
        <f t="shared" ca="1" si="72"/>
        <v>0</v>
      </c>
      <c r="R1070" s="679">
        <f t="shared" ca="1" si="72"/>
        <v>0</v>
      </c>
      <c r="S1070" t="str">
        <f t="shared" si="69"/>
        <v>ASR_COMP</v>
      </c>
      <c r="T1070" s="957">
        <f t="shared" si="70"/>
        <v>44682</v>
      </c>
      <c r="U1070" t="str">
        <f t="shared" si="71"/>
        <v>Unaudited</v>
      </c>
    </row>
    <row r="1071" spans="1:21" x14ac:dyDescent="0.25">
      <c r="A1071" t="s">
        <v>440</v>
      </c>
      <c r="B1071" t="s">
        <v>1388</v>
      </c>
      <c r="C1071" t="s">
        <v>1389</v>
      </c>
      <c r="D1071" s="15">
        <v>1900</v>
      </c>
      <c r="E1071" s="121">
        <v>1</v>
      </c>
      <c r="F1071" t="s">
        <v>444</v>
      </c>
      <c r="G1071" s="121">
        <v>366</v>
      </c>
      <c r="H1071" t="s">
        <v>386</v>
      </c>
      <c r="I1071" t="s">
        <v>491</v>
      </c>
      <c r="J1071" t="s">
        <v>436</v>
      </c>
      <c r="K1071" t="s">
        <v>799</v>
      </c>
      <c r="L1071" s="756">
        <v>2.6</v>
      </c>
      <c r="M1071" t="s">
        <v>189</v>
      </c>
      <c r="N1071" s="679">
        <f t="shared" ca="1" si="72"/>
        <v>2832824.1626138268</v>
      </c>
      <c r="O1071" s="679">
        <f t="shared" ca="1" si="72"/>
        <v>2691142.5778942131</v>
      </c>
      <c r="P1071" s="679">
        <f t="shared" ca="1" si="72"/>
        <v>141681.58471961369</v>
      </c>
      <c r="Q1071" s="679">
        <f t="shared" ca="1" si="72"/>
        <v>0</v>
      </c>
      <c r="R1071" s="679">
        <f t="shared" ca="1" si="72"/>
        <v>0</v>
      </c>
      <c r="S1071" t="str">
        <f t="shared" si="69"/>
        <v>ASR_COMP</v>
      </c>
      <c r="T1071" s="957">
        <f t="shared" si="70"/>
        <v>44682</v>
      </c>
      <c r="U1071" t="str">
        <f t="shared" si="71"/>
        <v>Unaudited</v>
      </c>
    </row>
    <row r="1072" spans="1:21" x14ac:dyDescent="0.25">
      <c r="A1072" t="s">
        <v>440</v>
      </c>
      <c r="B1072" t="s">
        <v>1388</v>
      </c>
      <c r="C1072" t="s">
        <v>1389</v>
      </c>
      <c r="D1072" s="15">
        <v>1900</v>
      </c>
      <c r="E1072" s="121">
        <v>1</v>
      </c>
      <c r="F1072" t="s">
        <v>444</v>
      </c>
      <c r="G1072" s="121">
        <v>366</v>
      </c>
      <c r="H1072" t="s">
        <v>386</v>
      </c>
      <c r="I1072" t="s">
        <v>491</v>
      </c>
      <c r="J1072" t="s">
        <v>436</v>
      </c>
      <c r="K1072" t="s">
        <v>799</v>
      </c>
      <c r="L1072" s="756">
        <v>2.7</v>
      </c>
      <c r="M1072" t="s">
        <v>800</v>
      </c>
      <c r="N1072" s="679">
        <f t="shared" ca="1" si="72"/>
        <v>1374218.5308641118</v>
      </c>
      <c r="O1072" s="679">
        <f t="shared" ca="1" si="72"/>
        <v>1298589.8365385069</v>
      </c>
      <c r="P1072" s="679">
        <f t="shared" ca="1" si="72"/>
        <v>75628.694325604927</v>
      </c>
      <c r="Q1072" s="679">
        <f t="shared" ca="1" si="72"/>
        <v>0</v>
      </c>
      <c r="R1072" s="679">
        <f t="shared" ca="1" si="72"/>
        <v>0</v>
      </c>
      <c r="S1072" t="str">
        <f t="shared" si="69"/>
        <v>ASR_COMP</v>
      </c>
      <c r="T1072" s="957">
        <f t="shared" si="70"/>
        <v>44682</v>
      </c>
      <c r="U1072" t="str">
        <f t="shared" si="71"/>
        <v>Unaudited</v>
      </c>
    </row>
    <row r="1073" spans="1:21" x14ac:dyDescent="0.25">
      <c r="A1073" t="s">
        <v>440</v>
      </c>
      <c r="B1073" t="s">
        <v>1388</v>
      </c>
      <c r="C1073" t="s">
        <v>1389</v>
      </c>
      <c r="D1073" s="15">
        <v>1900</v>
      </c>
      <c r="E1073" s="121">
        <v>1</v>
      </c>
      <c r="F1073" t="s">
        <v>444</v>
      </c>
      <c r="G1073" s="121">
        <v>366</v>
      </c>
      <c r="H1073" t="s">
        <v>386</v>
      </c>
      <c r="I1073" t="s">
        <v>491</v>
      </c>
      <c r="J1073" t="s">
        <v>436</v>
      </c>
      <c r="K1073" t="s">
        <v>799</v>
      </c>
      <c r="L1073" s="756">
        <v>2.8</v>
      </c>
      <c r="M1073" t="s">
        <v>801</v>
      </c>
      <c r="N1073" s="679">
        <f t="shared" ca="1" si="72"/>
        <v>0</v>
      </c>
      <c r="O1073" s="679">
        <f t="shared" ca="1" si="72"/>
        <v>0</v>
      </c>
      <c r="P1073" s="679">
        <f t="shared" ca="1" si="72"/>
        <v>0</v>
      </c>
      <c r="Q1073" s="679">
        <f t="shared" ca="1" si="72"/>
        <v>0</v>
      </c>
      <c r="R1073" s="679">
        <f t="shared" ca="1" si="72"/>
        <v>0</v>
      </c>
      <c r="S1073" t="str">
        <f t="shared" si="69"/>
        <v>ASR_COMP</v>
      </c>
      <c r="T1073" s="957">
        <f t="shared" si="70"/>
        <v>44682</v>
      </c>
      <c r="U1073" t="str">
        <f t="shared" si="71"/>
        <v>Unaudited</v>
      </c>
    </row>
    <row r="1074" spans="1:21" x14ac:dyDescent="0.25">
      <c r="A1074" t="s">
        <v>440</v>
      </c>
      <c r="B1074" t="s">
        <v>1388</v>
      </c>
      <c r="C1074" t="s">
        <v>1389</v>
      </c>
      <c r="D1074" s="15">
        <v>1900</v>
      </c>
      <c r="E1074" s="121">
        <v>1</v>
      </c>
      <c r="F1074" t="s">
        <v>444</v>
      </c>
      <c r="G1074" s="121">
        <v>366</v>
      </c>
      <c r="H1074" t="s">
        <v>386</v>
      </c>
      <c r="I1074" t="s">
        <v>491</v>
      </c>
      <c r="J1074" t="s">
        <v>436</v>
      </c>
      <c r="K1074" t="s">
        <v>799</v>
      </c>
      <c r="L1074" s="756">
        <v>2.9</v>
      </c>
      <c r="M1074" t="s">
        <v>782</v>
      </c>
      <c r="N1074" s="679">
        <f t="shared" ca="1" si="72"/>
        <v>0</v>
      </c>
      <c r="O1074" s="679">
        <f t="shared" ca="1" si="72"/>
        <v>0</v>
      </c>
      <c r="P1074" s="679">
        <f t="shared" ca="1" si="72"/>
        <v>0</v>
      </c>
      <c r="Q1074" s="679">
        <f t="shared" ca="1" si="72"/>
        <v>0</v>
      </c>
      <c r="R1074" s="679">
        <f t="shared" ca="1" si="72"/>
        <v>0</v>
      </c>
      <c r="S1074" t="str">
        <f t="shared" si="69"/>
        <v>ASR_COMP</v>
      </c>
      <c r="T1074" s="957">
        <f t="shared" si="70"/>
        <v>44682</v>
      </c>
      <c r="U1074" t="str">
        <f t="shared" si="71"/>
        <v>Unaudited</v>
      </c>
    </row>
    <row r="1075" spans="1:21" x14ac:dyDescent="0.25">
      <c r="A1075" t="s">
        <v>440</v>
      </c>
      <c r="B1075" t="s">
        <v>1388</v>
      </c>
      <c r="C1075" t="s">
        <v>1389</v>
      </c>
      <c r="D1075" s="15">
        <v>1900</v>
      </c>
      <c r="E1075" s="121">
        <v>1</v>
      </c>
      <c r="F1075" t="s">
        <v>444</v>
      </c>
      <c r="G1075" s="121">
        <v>366</v>
      </c>
      <c r="H1075" t="s">
        <v>386</v>
      </c>
      <c r="I1075" t="s">
        <v>491</v>
      </c>
      <c r="J1075" t="s">
        <v>436</v>
      </c>
      <c r="K1075" t="s">
        <v>226</v>
      </c>
      <c r="L1075" s="756">
        <v>2.11</v>
      </c>
      <c r="M1075" t="s">
        <v>231</v>
      </c>
      <c r="N1075" s="679">
        <f t="shared" ca="1" si="72"/>
        <v>548830.82846303086</v>
      </c>
      <c r="O1075" s="679">
        <f t="shared" ca="1" si="72"/>
        <v>170206.49568745092</v>
      </c>
      <c r="P1075" s="679">
        <f t="shared" ca="1" si="72"/>
        <v>378624.33277557994</v>
      </c>
      <c r="Q1075" s="679">
        <f t="shared" ca="1" si="72"/>
        <v>0</v>
      </c>
      <c r="R1075" s="679">
        <f t="shared" ca="1" si="72"/>
        <v>0</v>
      </c>
      <c r="S1075" t="str">
        <f t="shared" si="69"/>
        <v>ASR_COMP</v>
      </c>
      <c r="T1075" s="957">
        <f t="shared" si="70"/>
        <v>44682</v>
      </c>
      <c r="U1075" t="str">
        <f t="shared" si="71"/>
        <v>Unaudited</v>
      </c>
    </row>
    <row r="1076" spans="1:21" x14ac:dyDescent="0.25">
      <c r="A1076" t="s">
        <v>440</v>
      </c>
      <c r="B1076" t="s">
        <v>1388</v>
      </c>
      <c r="C1076" t="s">
        <v>1389</v>
      </c>
      <c r="D1076" s="15">
        <v>1900</v>
      </c>
      <c r="E1076" s="121">
        <v>1</v>
      </c>
      <c r="F1076" t="s">
        <v>444</v>
      </c>
      <c r="G1076" s="121">
        <v>366</v>
      </c>
      <c r="H1076" t="s">
        <v>386</v>
      </c>
      <c r="I1076" t="s">
        <v>491</v>
      </c>
      <c r="J1076" t="s">
        <v>436</v>
      </c>
      <c r="K1076" t="s">
        <v>226</v>
      </c>
      <c r="L1076" s="756">
        <v>2.12</v>
      </c>
      <c r="M1076" t="s">
        <v>557</v>
      </c>
      <c r="N1076" s="679">
        <f t="shared" ca="1" si="72"/>
        <v>3641233.7411432886</v>
      </c>
      <c r="O1076" s="679">
        <f t="shared" ca="1" si="72"/>
        <v>56627.79307161289</v>
      </c>
      <c r="P1076" s="679">
        <f t="shared" ca="1" si="72"/>
        <v>3584605.9480716758</v>
      </c>
      <c r="Q1076" s="679">
        <f t="shared" ca="1" si="72"/>
        <v>0</v>
      </c>
      <c r="R1076" s="679">
        <f t="shared" ca="1" si="72"/>
        <v>0</v>
      </c>
      <c r="S1076" t="str">
        <f t="shared" si="69"/>
        <v>ASR_COMP</v>
      </c>
      <c r="T1076" s="957">
        <f t="shared" si="70"/>
        <v>44682</v>
      </c>
      <c r="U1076" t="str">
        <f t="shared" si="71"/>
        <v>Unaudited</v>
      </c>
    </row>
    <row r="1077" spans="1:21" x14ac:dyDescent="0.25">
      <c r="A1077" t="s">
        <v>440</v>
      </c>
      <c r="B1077" t="s">
        <v>1388</v>
      </c>
      <c r="C1077" t="s">
        <v>1389</v>
      </c>
      <c r="D1077" s="15">
        <v>1900</v>
      </c>
      <c r="E1077" s="121">
        <v>1</v>
      </c>
      <c r="F1077" t="s">
        <v>444</v>
      </c>
      <c r="G1077" s="121">
        <v>366</v>
      </c>
      <c r="H1077" t="s">
        <v>386</v>
      </c>
      <c r="I1077" t="s">
        <v>491</v>
      </c>
      <c r="J1077" t="s">
        <v>436</v>
      </c>
      <c r="K1077" t="s">
        <v>226</v>
      </c>
      <c r="L1077" s="756">
        <v>2.13</v>
      </c>
      <c r="M1077" t="s">
        <v>232</v>
      </c>
      <c r="N1077" s="679">
        <f t="shared" ca="1" si="72"/>
        <v>449971.42508219765</v>
      </c>
      <c r="O1077" s="679">
        <f t="shared" ca="1" si="72"/>
        <v>24623.408763734533</v>
      </c>
      <c r="P1077" s="679">
        <f t="shared" ca="1" si="72"/>
        <v>425348.01631846314</v>
      </c>
      <c r="Q1077" s="679">
        <f t="shared" ca="1" si="72"/>
        <v>0</v>
      </c>
      <c r="R1077" s="679">
        <f t="shared" ca="1" si="72"/>
        <v>0</v>
      </c>
      <c r="S1077" t="str">
        <f t="shared" si="69"/>
        <v>ASR_COMP</v>
      </c>
      <c r="T1077" s="957">
        <f t="shared" si="70"/>
        <v>44682</v>
      </c>
      <c r="U1077" t="str">
        <f t="shared" si="71"/>
        <v>Unaudited</v>
      </c>
    </row>
    <row r="1078" spans="1:21" x14ac:dyDescent="0.25">
      <c r="A1078" t="s">
        <v>440</v>
      </c>
      <c r="B1078" t="s">
        <v>1388</v>
      </c>
      <c r="C1078" t="s">
        <v>1389</v>
      </c>
      <c r="D1078" s="15">
        <v>1900</v>
      </c>
      <c r="E1078" s="121">
        <v>1</v>
      </c>
      <c r="F1078" t="s">
        <v>444</v>
      </c>
      <c r="G1078" s="121">
        <v>366</v>
      </c>
      <c r="H1078" t="s">
        <v>386</v>
      </c>
      <c r="I1078" t="s">
        <v>491</v>
      </c>
      <c r="J1078" t="s">
        <v>436</v>
      </c>
      <c r="K1078" t="s">
        <v>226</v>
      </c>
      <c r="L1078" s="756">
        <v>2.14</v>
      </c>
      <c r="M1078" t="s">
        <v>561</v>
      </c>
      <c r="N1078" s="679">
        <f t="shared" ca="1" si="72"/>
        <v>286511.3451324593</v>
      </c>
      <c r="O1078" s="679">
        <f t="shared" ca="1" si="72"/>
        <v>274719.86864762113</v>
      </c>
      <c r="P1078" s="679">
        <f t="shared" ca="1" si="72"/>
        <v>11791.476484838195</v>
      </c>
      <c r="Q1078" s="679">
        <f t="shared" ca="1" si="72"/>
        <v>0</v>
      </c>
      <c r="R1078" s="679">
        <f t="shared" ca="1" si="72"/>
        <v>0</v>
      </c>
      <c r="S1078" t="str">
        <f t="shared" si="69"/>
        <v>ASR_COMP</v>
      </c>
      <c r="T1078" s="957">
        <f t="shared" si="70"/>
        <v>44682</v>
      </c>
      <c r="U1078" t="str">
        <f t="shared" si="71"/>
        <v>Unaudited</v>
      </c>
    </row>
    <row r="1079" spans="1:21" x14ac:dyDescent="0.25">
      <c r="A1079" t="s">
        <v>440</v>
      </c>
      <c r="B1079" t="s">
        <v>1388</v>
      </c>
      <c r="C1079" t="s">
        <v>1389</v>
      </c>
      <c r="D1079" s="15">
        <v>1900</v>
      </c>
      <c r="E1079" s="121">
        <v>1</v>
      </c>
      <c r="F1079" t="s">
        <v>444</v>
      </c>
      <c r="G1079" s="121">
        <v>366</v>
      </c>
      <c r="H1079" t="s">
        <v>386</v>
      </c>
      <c r="I1079" t="s">
        <v>491</v>
      </c>
      <c r="J1079" t="s">
        <v>436</v>
      </c>
      <c r="K1079" t="s">
        <v>226</v>
      </c>
      <c r="L1079" s="756">
        <v>2.15</v>
      </c>
      <c r="M1079" t="s">
        <v>20</v>
      </c>
      <c r="N1079" s="679">
        <f t="shared" ca="1" si="72"/>
        <v>202614.64365656328</v>
      </c>
      <c r="O1079" s="679">
        <f t="shared" ca="1" si="72"/>
        <v>127008.73861855776</v>
      </c>
      <c r="P1079" s="679">
        <f t="shared" ca="1" si="72"/>
        <v>75605.905038005512</v>
      </c>
      <c r="Q1079" s="679">
        <f t="shared" ca="1" si="72"/>
        <v>0</v>
      </c>
      <c r="R1079" s="679">
        <f t="shared" ca="1" si="72"/>
        <v>0</v>
      </c>
      <c r="S1079" t="str">
        <f t="shared" si="69"/>
        <v>ASR_COMP</v>
      </c>
      <c r="T1079" s="957">
        <f t="shared" si="70"/>
        <v>44682</v>
      </c>
      <c r="U1079" t="str">
        <f t="shared" si="71"/>
        <v>Unaudited</v>
      </c>
    </row>
    <row r="1080" spans="1:21" x14ac:dyDescent="0.25">
      <c r="A1080" t="s">
        <v>440</v>
      </c>
      <c r="B1080" t="s">
        <v>1388</v>
      </c>
      <c r="C1080" t="s">
        <v>1389</v>
      </c>
      <c r="D1080" s="15">
        <v>1900</v>
      </c>
      <c r="E1080" s="121">
        <v>1</v>
      </c>
      <c r="F1080" t="s">
        <v>444</v>
      </c>
      <c r="G1080" s="121">
        <v>366</v>
      </c>
      <c r="H1080" t="s">
        <v>386</v>
      </c>
      <c r="I1080" t="s">
        <v>491</v>
      </c>
      <c r="J1080" t="s">
        <v>436</v>
      </c>
      <c r="K1080" t="s">
        <v>226</v>
      </c>
      <c r="L1080" s="756">
        <v>2.16</v>
      </c>
      <c r="M1080" t="s">
        <v>802</v>
      </c>
      <c r="N1080" s="679">
        <f t="shared" ca="1" si="72"/>
        <v>1646524.8291803938</v>
      </c>
      <c r="O1080" s="679">
        <f t="shared" ca="1" si="72"/>
        <v>989551.79620591621</v>
      </c>
      <c r="P1080" s="679">
        <f t="shared" ca="1" si="72"/>
        <v>656973.03297447751</v>
      </c>
      <c r="Q1080" s="679">
        <f t="shared" ca="1" si="72"/>
        <v>0</v>
      </c>
      <c r="R1080" s="679">
        <f t="shared" ca="1" si="72"/>
        <v>0</v>
      </c>
      <c r="S1080" t="str">
        <f t="shared" si="69"/>
        <v>ASR_COMP</v>
      </c>
      <c r="T1080" s="957">
        <f t="shared" si="70"/>
        <v>44682</v>
      </c>
      <c r="U1080" t="str">
        <f t="shared" si="71"/>
        <v>Unaudited</v>
      </c>
    </row>
    <row r="1081" spans="1:21" x14ac:dyDescent="0.25">
      <c r="A1081" t="s">
        <v>440</v>
      </c>
      <c r="B1081" t="s">
        <v>1388</v>
      </c>
      <c r="C1081" t="s">
        <v>1389</v>
      </c>
      <c r="D1081" s="15">
        <v>1900</v>
      </c>
      <c r="E1081" s="121">
        <v>1</v>
      </c>
      <c r="F1081" t="s">
        <v>444</v>
      </c>
      <c r="G1081" s="121">
        <v>366</v>
      </c>
      <c r="H1081" t="s">
        <v>386</v>
      </c>
      <c r="I1081" t="s">
        <v>491</v>
      </c>
      <c r="J1081" t="s">
        <v>436</v>
      </c>
      <c r="K1081" t="s">
        <v>226</v>
      </c>
      <c r="L1081" s="756">
        <v>2.17</v>
      </c>
      <c r="M1081" t="s">
        <v>1055</v>
      </c>
      <c r="N1081" s="679">
        <f t="shared" ca="1" si="72"/>
        <v>0</v>
      </c>
      <c r="O1081" s="679">
        <f t="shared" ca="1" si="72"/>
        <v>0</v>
      </c>
      <c r="P1081" s="679">
        <f t="shared" ca="1" si="72"/>
        <v>0</v>
      </c>
      <c r="Q1081" s="679">
        <f t="shared" ca="1" si="72"/>
        <v>0</v>
      </c>
      <c r="R1081" s="679">
        <f t="shared" ca="1" si="72"/>
        <v>0</v>
      </c>
      <c r="S1081" t="str">
        <f t="shared" si="69"/>
        <v>ASR_COMP</v>
      </c>
      <c r="T1081" s="957">
        <f t="shared" si="70"/>
        <v>44682</v>
      </c>
      <c r="U1081" t="str">
        <f t="shared" si="71"/>
        <v>Unaudited</v>
      </c>
    </row>
    <row r="1082" spans="1:21" x14ac:dyDescent="0.25">
      <c r="A1082" t="s">
        <v>440</v>
      </c>
      <c r="B1082" t="s">
        <v>1388</v>
      </c>
      <c r="C1082" t="s">
        <v>1389</v>
      </c>
      <c r="D1082" s="15">
        <v>1900</v>
      </c>
      <c r="E1082" s="121">
        <v>1</v>
      </c>
      <c r="F1082" t="s">
        <v>444</v>
      </c>
      <c r="G1082" s="121">
        <v>366</v>
      </c>
      <c r="H1082" t="s">
        <v>386</v>
      </c>
      <c r="I1082" t="s">
        <v>491</v>
      </c>
      <c r="J1082" t="s">
        <v>436</v>
      </c>
      <c r="K1082" t="s">
        <v>226</v>
      </c>
      <c r="L1082" s="756">
        <v>2.1800000000000002</v>
      </c>
      <c r="M1082" t="s">
        <v>653</v>
      </c>
      <c r="N1082" s="679">
        <f t="shared" ca="1" si="72"/>
        <v>517195.71893155092</v>
      </c>
      <c r="O1082" s="679">
        <f t="shared" ca="1" si="72"/>
        <v>55240.721557742414</v>
      </c>
      <c r="P1082" s="679">
        <f t="shared" ca="1" si="72"/>
        <v>461954.99737380852</v>
      </c>
      <c r="Q1082" s="679">
        <f t="shared" ca="1" si="72"/>
        <v>0</v>
      </c>
      <c r="R1082" s="679">
        <f t="shared" ca="1" si="72"/>
        <v>0</v>
      </c>
      <c r="S1082" t="str">
        <f t="shared" si="69"/>
        <v>ASR_COMP</v>
      </c>
      <c r="T1082" s="957">
        <f t="shared" si="70"/>
        <v>44682</v>
      </c>
      <c r="U1082" t="str">
        <f t="shared" si="71"/>
        <v>Unaudited</v>
      </c>
    </row>
    <row r="1083" spans="1:21" x14ac:dyDescent="0.25">
      <c r="A1083" t="s">
        <v>440</v>
      </c>
      <c r="B1083" t="s">
        <v>1388</v>
      </c>
      <c r="C1083" t="s">
        <v>1389</v>
      </c>
      <c r="D1083" s="15">
        <v>1900</v>
      </c>
      <c r="E1083" s="121">
        <v>1</v>
      </c>
      <c r="F1083" t="s">
        <v>444</v>
      </c>
      <c r="G1083" s="121">
        <v>366</v>
      </c>
      <c r="H1083" t="s">
        <v>386</v>
      </c>
      <c r="I1083" t="s">
        <v>491</v>
      </c>
      <c r="J1083" t="s">
        <v>436</v>
      </c>
      <c r="K1083" t="s">
        <v>226</v>
      </c>
      <c r="L1083" s="756">
        <v>2.19</v>
      </c>
      <c r="M1083" t="s">
        <v>221</v>
      </c>
      <c r="N1083" s="679">
        <f t="shared" ca="1" si="72"/>
        <v>0</v>
      </c>
      <c r="O1083" s="679">
        <f t="shared" ca="1" si="72"/>
        <v>0</v>
      </c>
      <c r="P1083" s="679">
        <f t="shared" ca="1" si="72"/>
        <v>0</v>
      </c>
      <c r="Q1083" s="679">
        <f t="shared" ca="1" si="72"/>
        <v>0</v>
      </c>
      <c r="R1083" s="679">
        <f t="shared" ca="1" si="72"/>
        <v>0</v>
      </c>
      <c r="S1083" t="str">
        <f t="shared" si="69"/>
        <v>ASR_COMP</v>
      </c>
      <c r="T1083" s="957">
        <f t="shared" si="70"/>
        <v>44682</v>
      </c>
      <c r="U1083" t="str">
        <f t="shared" si="71"/>
        <v>Unaudited</v>
      </c>
    </row>
    <row r="1084" spans="1:21" x14ac:dyDescent="0.25">
      <c r="A1084" t="s">
        <v>440</v>
      </c>
      <c r="B1084" t="s">
        <v>1388</v>
      </c>
      <c r="C1084" t="s">
        <v>1389</v>
      </c>
      <c r="D1084" s="15">
        <v>1900</v>
      </c>
      <c r="E1084" s="121">
        <v>1</v>
      </c>
      <c r="F1084" t="s">
        <v>444</v>
      </c>
      <c r="G1084" s="121">
        <v>366</v>
      </c>
      <c r="H1084" t="s">
        <v>386</v>
      </c>
      <c r="I1084" t="s">
        <v>491</v>
      </c>
      <c r="J1084" t="s">
        <v>436</v>
      </c>
      <c r="K1084" t="s">
        <v>226</v>
      </c>
      <c r="L1084" s="756" t="s">
        <v>707</v>
      </c>
      <c r="M1084" t="s">
        <v>233</v>
      </c>
      <c r="N1084" s="679">
        <f t="shared" ca="1" si="72"/>
        <v>297161.52798619086</v>
      </c>
      <c r="O1084" s="679">
        <f t="shared" ca="1" si="72"/>
        <v>30331.63119115846</v>
      </c>
      <c r="P1084" s="679">
        <f t="shared" ca="1" si="72"/>
        <v>266829.89679503243</v>
      </c>
      <c r="Q1084" s="679">
        <f t="shared" ca="1" si="72"/>
        <v>0</v>
      </c>
      <c r="R1084" s="679">
        <f t="shared" ca="1" si="72"/>
        <v>0</v>
      </c>
      <c r="S1084" t="str">
        <f t="shared" si="69"/>
        <v>ASR_COMP</v>
      </c>
      <c r="T1084" s="957">
        <f t="shared" si="70"/>
        <v>44682</v>
      </c>
      <c r="U1084" t="str">
        <f t="shared" si="71"/>
        <v>Unaudited</v>
      </c>
    </row>
    <row r="1085" spans="1:21" x14ac:dyDescent="0.25">
      <c r="A1085" t="s">
        <v>440</v>
      </c>
      <c r="B1085" t="s">
        <v>1388</v>
      </c>
      <c r="C1085" t="s">
        <v>1389</v>
      </c>
      <c r="D1085" s="15">
        <v>1900</v>
      </c>
      <c r="E1085" s="121">
        <v>1</v>
      </c>
      <c r="F1085" t="s">
        <v>444</v>
      </c>
      <c r="G1085" s="121">
        <v>366</v>
      </c>
      <c r="H1085" t="s">
        <v>386</v>
      </c>
      <c r="I1085" t="s">
        <v>491</v>
      </c>
      <c r="J1085" t="s">
        <v>436</v>
      </c>
      <c r="K1085" t="s">
        <v>226</v>
      </c>
      <c r="L1085" s="756">
        <v>2.21</v>
      </c>
      <c r="M1085" t="s">
        <v>469</v>
      </c>
      <c r="N1085" s="679">
        <f t="shared" ca="1" si="72"/>
        <v>12601.950118696077</v>
      </c>
      <c r="O1085" s="679">
        <f t="shared" ca="1" si="72"/>
        <v>7896.4696829269951</v>
      </c>
      <c r="P1085" s="679">
        <f t="shared" ca="1" si="72"/>
        <v>4705.4804357690828</v>
      </c>
      <c r="Q1085" s="679">
        <f t="shared" ca="1" si="72"/>
        <v>0</v>
      </c>
      <c r="R1085" s="679">
        <f t="shared" ca="1" si="72"/>
        <v>0</v>
      </c>
      <c r="S1085" t="str">
        <f t="shared" si="69"/>
        <v>ASR_COMP</v>
      </c>
      <c r="T1085" s="957">
        <f t="shared" si="70"/>
        <v>44682</v>
      </c>
      <c r="U1085" t="str">
        <f t="shared" si="71"/>
        <v>Unaudited</v>
      </c>
    </row>
    <row r="1086" spans="1:21" x14ac:dyDescent="0.25">
      <c r="A1086" t="s">
        <v>440</v>
      </c>
      <c r="B1086" t="s">
        <v>1388</v>
      </c>
      <c r="C1086" t="s">
        <v>1389</v>
      </c>
      <c r="D1086" s="15">
        <v>1900</v>
      </c>
      <c r="E1086" s="121">
        <v>1</v>
      </c>
      <c r="F1086" t="s">
        <v>444</v>
      </c>
      <c r="G1086" s="121">
        <v>366</v>
      </c>
      <c r="H1086" t="s">
        <v>386</v>
      </c>
      <c r="I1086" t="s">
        <v>491</v>
      </c>
      <c r="J1086" t="s">
        <v>436</v>
      </c>
      <c r="K1086" t="s">
        <v>6</v>
      </c>
      <c r="L1086" s="756" t="s">
        <v>70</v>
      </c>
      <c r="M1086" t="s">
        <v>191</v>
      </c>
      <c r="N1086" s="679">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27318.609993835744</v>
      </c>
      <c r="O1086" s="679">
        <f t="shared" ca="1" si="73"/>
        <v>18441.356138151557</v>
      </c>
      <c r="P1086" s="679">
        <f t="shared" ca="1" si="73"/>
        <v>8877.2538556841882</v>
      </c>
      <c r="Q1086" s="679">
        <f t="shared" ca="1" si="73"/>
        <v>0</v>
      </c>
      <c r="R1086" s="679">
        <f t="shared" ca="1" si="73"/>
        <v>0</v>
      </c>
      <c r="S1086" t="str">
        <f t="shared" si="69"/>
        <v>ASR_COMP</v>
      </c>
      <c r="T1086" s="957">
        <f t="shared" si="70"/>
        <v>44682</v>
      </c>
      <c r="U1086" t="str">
        <f t="shared" si="71"/>
        <v>Unaudited</v>
      </c>
    </row>
    <row r="1087" spans="1:21" x14ac:dyDescent="0.25">
      <c r="A1087" t="s">
        <v>440</v>
      </c>
      <c r="B1087" t="s">
        <v>1388</v>
      </c>
      <c r="C1087" t="s">
        <v>1389</v>
      </c>
      <c r="D1087" s="15">
        <v>1900</v>
      </c>
      <c r="E1087" s="121">
        <v>1</v>
      </c>
      <c r="F1087" t="s">
        <v>444</v>
      </c>
      <c r="G1087" s="121">
        <v>366</v>
      </c>
      <c r="H1087" t="s">
        <v>386</v>
      </c>
      <c r="I1087" t="s">
        <v>491</v>
      </c>
      <c r="J1087" t="s">
        <v>436</v>
      </c>
      <c r="K1087" t="s">
        <v>6</v>
      </c>
      <c r="L1087" s="756" t="s">
        <v>71</v>
      </c>
      <c r="M1087" t="s">
        <v>234</v>
      </c>
      <c r="N1087" s="679">
        <f t="shared" ca="1" si="73"/>
        <v>11094</v>
      </c>
      <c r="O1087" s="679">
        <f t="shared" ca="1" si="73"/>
        <v>6951.0215802397806</v>
      </c>
      <c r="P1087" s="679">
        <f t="shared" ca="1" si="73"/>
        <v>4142.9784197602194</v>
      </c>
      <c r="Q1087" s="679">
        <f t="shared" ca="1" si="73"/>
        <v>0</v>
      </c>
      <c r="R1087" s="679">
        <f t="shared" ca="1" si="73"/>
        <v>0</v>
      </c>
      <c r="S1087" t="str">
        <f t="shared" si="69"/>
        <v>ASR_COMP</v>
      </c>
      <c r="T1087" s="957">
        <f t="shared" si="70"/>
        <v>44682</v>
      </c>
      <c r="U1087" t="str">
        <f t="shared" si="71"/>
        <v>Unaudited</v>
      </c>
    </row>
    <row r="1088" spans="1:21" x14ac:dyDescent="0.25">
      <c r="A1088" t="s">
        <v>440</v>
      </c>
      <c r="B1088" t="s">
        <v>1388</v>
      </c>
      <c r="C1088" t="s">
        <v>1389</v>
      </c>
      <c r="D1088" s="15">
        <v>1900</v>
      </c>
      <c r="E1088" s="121">
        <v>1</v>
      </c>
      <c r="F1088" t="s">
        <v>444</v>
      </c>
      <c r="G1088" s="121">
        <v>366</v>
      </c>
      <c r="H1088" t="s">
        <v>386</v>
      </c>
      <c r="I1088" t="s">
        <v>491</v>
      </c>
      <c r="J1088" t="s">
        <v>436</v>
      </c>
      <c r="K1088" t="s">
        <v>6</v>
      </c>
      <c r="L1088" s="756" t="s">
        <v>72</v>
      </c>
      <c r="M1088" t="s">
        <v>167</v>
      </c>
      <c r="N1088" s="679">
        <f t="shared" ca="1" si="73"/>
        <v>0</v>
      </c>
      <c r="O1088" s="679">
        <f t="shared" ca="1" si="73"/>
        <v>0</v>
      </c>
      <c r="P1088" s="679">
        <f t="shared" ca="1" si="73"/>
        <v>0</v>
      </c>
      <c r="Q1088" s="679">
        <f t="shared" ca="1" si="73"/>
        <v>0</v>
      </c>
      <c r="R1088" s="679">
        <f t="shared" ca="1" si="73"/>
        <v>0</v>
      </c>
      <c r="S1088" t="str">
        <f t="shared" si="69"/>
        <v>ASR_COMP</v>
      </c>
      <c r="T1088" s="957">
        <f t="shared" si="70"/>
        <v>44682</v>
      </c>
      <c r="U1088" t="str">
        <f t="shared" si="71"/>
        <v>Unaudited</v>
      </c>
    </row>
    <row r="1089" spans="1:21" x14ac:dyDescent="0.25">
      <c r="A1089" t="s">
        <v>440</v>
      </c>
      <c r="B1089" t="s">
        <v>1388</v>
      </c>
      <c r="C1089" t="s">
        <v>1389</v>
      </c>
      <c r="D1089" s="15">
        <v>1900</v>
      </c>
      <c r="E1089" s="121">
        <v>1</v>
      </c>
      <c r="F1089" t="s">
        <v>444</v>
      </c>
      <c r="G1089" s="121">
        <v>366</v>
      </c>
      <c r="H1089" t="s">
        <v>386</v>
      </c>
      <c r="I1089" t="s">
        <v>491</v>
      </c>
      <c r="J1089" t="s">
        <v>436</v>
      </c>
      <c r="K1089" t="s">
        <v>6</v>
      </c>
      <c r="L1089" s="756">
        <v>3.4</v>
      </c>
      <c r="M1089" t="s">
        <v>464</v>
      </c>
      <c r="N1089" s="679">
        <f t="shared" ca="1" si="73"/>
        <v>27410.789979301691</v>
      </c>
      <c r="O1089" s="679">
        <f t="shared" ca="1" si="73"/>
        <v>17174.417944613881</v>
      </c>
      <c r="P1089" s="679">
        <f t="shared" ca="1" si="73"/>
        <v>10236.372034687813</v>
      </c>
      <c r="Q1089" s="679">
        <f t="shared" ca="1" si="73"/>
        <v>0</v>
      </c>
      <c r="R1089" s="679">
        <f t="shared" ca="1" si="73"/>
        <v>0</v>
      </c>
      <c r="S1089" t="str">
        <f t="shared" si="69"/>
        <v>ASR_COMP</v>
      </c>
      <c r="T1089" s="957">
        <f t="shared" si="70"/>
        <v>44682</v>
      </c>
      <c r="U1089" t="str">
        <f t="shared" si="71"/>
        <v>Unaudited</v>
      </c>
    </row>
    <row r="1090" spans="1:21" x14ac:dyDescent="0.25">
      <c r="A1090" t="s">
        <v>440</v>
      </c>
      <c r="B1090" t="s">
        <v>1388</v>
      </c>
      <c r="C1090" t="s">
        <v>1389</v>
      </c>
      <c r="D1090" s="15">
        <v>1900</v>
      </c>
      <c r="E1090" s="121">
        <v>1</v>
      </c>
      <c r="F1090" t="s">
        <v>444</v>
      </c>
      <c r="G1090" s="121">
        <v>366</v>
      </c>
      <c r="H1090" t="s">
        <v>386</v>
      </c>
      <c r="I1090" t="s">
        <v>491</v>
      </c>
      <c r="J1090" t="s">
        <v>436</v>
      </c>
      <c r="K1090" t="s">
        <v>437</v>
      </c>
      <c r="L1090" s="756">
        <v>4.5</v>
      </c>
      <c r="M1090" t="s">
        <v>32</v>
      </c>
      <c r="N1090" s="679">
        <f t="shared" ca="1" si="73"/>
        <v>0</v>
      </c>
      <c r="O1090" s="679">
        <f t="shared" ca="1" si="73"/>
        <v>0</v>
      </c>
      <c r="P1090" s="679">
        <f t="shared" ca="1" si="73"/>
        <v>0</v>
      </c>
      <c r="Q1090" s="679">
        <f t="shared" ca="1" si="73"/>
        <v>0</v>
      </c>
      <c r="R1090" s="679">
        <f t="shared" ca="1" si="73"/>
        <v>0</v>
      </c>
      <c r="S1090" t="str">
        <f t="shared" ref="S1090:S1153" si="74">file_name</f>
        <v>ASR_COMP</v>
      </c>
      <c r="T1090" s="957">
        <f t="shared" ref="T1090:T1153" si="75">file_date</f>
        <v>44682</v>
      </c>
      <c r="U1090" t="str">
        <f t="shared" ref="U1090:U1153" si="76">status</f>
        <v>Unaudited</v>
      </c>
    </row>
    <row r="1091" spans="1:21" x14ac:dyDescent="0.25">
      <c r="A1091" t="s">
        <v>440</v>
      </c>
      <c r="B1091" t="s">
        <v>1388</v>
      </c>
      <c r="C1091" t="s">
        <v>1389</v>
      </c>
      <c r="D1091" s="15">
        <v>1900</v>
      </c>
      <c r="E1091" s="121">
        <v>1</v>
      </c>
      <c r="F1091" t="s">
        <v>444</v>
      </c>
      <c r="G1091" s="121">
        <v>366</v>
      </c>
      <c r="H1091" t="s">
        <v>386</v>
      </c>
      <c r="I1091" t="s">
        <v>491</v>
      </c>
      <c r="J1091" t="s">
        <v>436</v>
      </c>
      <c r="K1091" t="s">
        <v>437</v>
      </c>
      <c r="L1091" s="756" t="s">
        <v>947</v>
      </c>
      <c r="M1091" t="s">
        <v>938</v>
      </c>
      <c r="N1091" s="679">
        <f t="shared" ca="1" si="73"/>
        <v>0</v>
      </c>
      <c r="O1091" s="679">
        <f t="shared" ca="1" si="73"/>
        <v>0</v>
      </c>
      <c r="P1091" s="679">
        <f t="shared" ca="1" si="73"/>
        <v>0</v>
      </c>
      <c r="Q1091" s="679">
        <f t="shared" ca="1" si="73"/>
        <v>0</v>
      </c>
      <c r="R1091" s="679">
        <f t="shared" ca="1" si="73"/>
        <v>0</v>
      </c>
      <c r="S1091" t="str">
        <f t="shared" si="74"/>
        <v>ASR_COMP</v>
      </c>
      <c r="T1091" s="957">
        <f t="shared" si="75"/>
        <v>44682</v>
      </c>
      <c r="U1091" t="str">
        <f t="shared" si="76"/>
        <v>Unaudited</v>
      </c>
    </row>
    <row r="1092" spans="1:21" x14ac:dyDescent="0.25">
      <c r="A1092" t="s">
        <v>440</v>
      </c>
      <c r="B1092" t="s">
        <v>1388</v>
      </c>
      <c r="C1092" t="s">
        <v>1389</v>
      </c>
      <c r="D1092" s="15">
        <v>1900</v>
      </c>
      <c r="E1092" s="121">
        <v>1</v>
      </c>
      <c r="F1092" t="s">
        <v>444</v>
      </c>
      <c r="G1092" s="121">
        <v>366</v>
      </c>
      <c r="H1092" t="s">
        <v>386</v>
      </c>
      <c r="I1092" t="s">
        <v>491</v>
      </c>
      <c r="J1092" t="s">
        <v>436</v>
      </c>
      <c r="K1092" t="s">
        <v>437</v>
      </c>
      <c r="L1092" s="756" t="s">
        <v>196</v>
      </c>
      <c r="M1092" t="s">
        <v>40</v>
      </c>
      <c r="N1092" s="679">
        <f t="shared" ca="1" si="73"/>
        <v>0</v>
      </c>
      <c r="O1092" s="679">
        <f t="shared" ca="1" si="73"/>
        <v>0</v>
      </c>
      <c r="P1092" s="679">
        <f t="shared" ca="1" si="73"/>
        <v>0</v>
      </c>
      <c r="Q1092" s="679">
        <f t="shared" ca="1" si="73"/>
        <v>0</v>
      </c>
      <c r="R1092" s="679">
        <f t="shared" ca="1" si="73"/>
        <v>0</v>
      </c>
      <c r="S1092" t="str">
        <f t="shared" si="74"/>
        <v>ASR_COMP</v>
      </c>
      <c r="T1092" s="957">
        <f t="shared" si="75"/>
        <v>44682</v>
      </c>
      <c r="U1092" t="str">
        <f t="shared" si="76"/>
        <v>Unaudited</v>
      </c>
    </row>
    <row r="1093" spans="1:21" x14ac:dyDescent="0.25">
      <c r="A1093" t="s">
        <v>440</v>
      </c>
      <c r="B1093" t="s">
        <v>1388</v>
      </c>
      <c r="C1093" t="s">
        <v>1389</v>
      </c>
      <c r="D1093" s="15">
        <v>1900</v>
      </c>
      <c r="E1093" s="121">
        <v>1</v>
      </c>
      <c r="F1093" t="s">
        <v>444</v>
      </c>
      <c r="G1093" s="121">
        <v>366</v>
      </c>
      <c r="H1093" t="s">
        <v>386</v>
      </c>
      <c r="I1093" t="s">
        <v>491</v>
      </c>
      <c r="J1093" t="s">
        <v>436</v>
      </c>
      <c r="K1093" t="s">
        <v>437</v>
      </c>
      <c r="L1093" s="756" t="s">
        <v>195</v>
      </c>
      <c r="M1093" t="s">
        <v>332</v>
      </c>
      <c r="N1093" s="679">
        <f t="shared" ca="1" si="73"/>
        <v>0</v>
      </c>
      <c r="O1093" s="679">
        <f t="shared" ca="1" si="73"/>
        <v>0</v>
      </c>
      <c r="P1093" s="679">
        <f t="shared" ca="1" si="73"/>
        <v>0</v>
      </c>
      <c r="Q1093" s="679">
        <f t="shared" ca="1" si="73"/>
        <v>0</v>
      </c>
      <c r="R1093" s="679">
        <f t="shared" ca="1" si="73"/>
        <v>0</v>
      </c>
      <c r="S1093" t="str">
        <f t="shared" si="74"/>
        <v>ASR_COMP</v>
      </c>
      <c r="T1093" s="957">
        <f t="shared" si="75"/>
        <v>44682</v>
      </c>
      <c r="U1093" t="str">
        <f t="shared" si="76"/>
        <v>Unaudited</v>
      </c>
    </row>
    <row r="1094" spans="1:21" x14ac:dyDescent="0.25">
      <c r="A1094" t="s">
        <v>440</v>
      </c>
      <c r="B1094" t="s">
        <v>1388</v>
      </c>
      <c r="C1094" t="s">
        <v>1389</v>
      </c>
      <c r="D1094" s="15">
        <v>1900</v>
      </c>
      <c r="E1094" s="121">
        <v>1</v>
      </c>
      <c r="F1094" t="s">
        <v>444</v>
      </c>
      <c r="G1094" s="121">
        <v>366</v>
      </c>
      <c r="H1094" t="s">
        <v>386</v>
      </c>
      <c r="I1094" t="s">
        <v>491</v>
      </c>
      <c r="J1094" t="s">
        <v>453</v>
      </c>
      <c r="K1094" t="s">
        <v>438</v>
      </c>
      <c r="L1094" s="756" t="s">
        <v>79</v>
      </c>
      <c r="M1094" t="s">
        <v>27</v>
      </c>
      <c r="N1094" s="679">
        <f t="shared" ca="1" si="73"/>
        <v>1340734.3098404917</v>
      </c>
      <c r="O1094" s="679">
        <f t="shared" ca="1" si="73"/>
        <v>805773.48183566413</v>
      </c>
      <c r="P1094" s="679">
        <f t="shared" ca="1" si="73"/>
        <v>534960.82800482761</v>
      </c>
      <c r="Q1094" s="679">
        <f t="shared" ca="1" si="73"/>
        <v>0</v>
      </c>
      <c r="R1094" s="679">
        <f t="shared" ca="1" si="73"/>
        <v>0</v>
      </c>
      <c r="S1094" t="str">
        <f t="shared" si="74"/>
        <v>ASR_COMP</v>
      </c>
      <c r="T1094" s="957">
        <f t="shared" si="75"/>
        <v>44682</v>
      </c>
      <c r="U1094" t="str">
        <f t="shared" si="76"/>
        <v>Unaudited</v>
      </c>
    </row>
    <row r="1095" spans="1:21" x14ac:dyDescent="0.25">
      <c r="A1095" t="s">
        <v>440</v>
      </c>
      <c r="B1095" t="s">
        <v>1388</v>
      </c>
      <c r="C1095" t="s">
        <v>1389</v>
      </c>
      <c r="D1095" s="15">
        <v>1900</v>
      </c>
      <c r="E1095" s="121">
        <v>1</v>
      </c>
      <c r="F1095" t="s">
        <v>444</v>
      </c>
      <c r="G1095" s="121">
        <v>366</v>
      </c>
      <c r="H1095" t="s">
        <v>386</v>
      </c>
      <c r="I1095" t="s">
        <v>491</v>
      </c>
      <c r="J1095" t="s">
        <v>453</v>
      </c>
      <c r="K1095" t="s">
        <v>438</v>
      </c>
      <c r="L1095" s="756" t="s">
        <v>80</v>
      </c>
      <c r="M1095" t="s">
        <v>100</v>
      </c>
      <c r="N1095" s="679">
        <f t="shared" ca="1" si="73"/>
        <v>128968.51854179712</v>
      </c>
      <c r="O1095" s="679">
        <f t="shared" ca="1" si="73"/>
        <v>77509.325650788072</v>
      </c>
      <c r="P1095" s="679">
        <f t="shared" ca="1" si="73"/>
        <v>51459.192891009043</v>
      </c>
      <c r="Q1095" s="679">
        <f t="shared" ca="1" si="73"/>
        <v>0</v>
      </c>
      <c r="R1095" s="679">
        <f t="shared" ca="1" si="73"/>
        <v>0</v>
      </c>
      <c r="S1095" t="str">
        <f t="shared" si="74"/>
        <v>ASR_COMP</v>
      </c>
      <c r="T1095" s="957">
        <f t="shared" si="75"/>
        <v>44682</v>
      </c>
      <c r="U1095" t="str">
        <f t="shared" si="76"/>
        <v>Unaudited</v>
      </c>
    </row>
    <row r="1096" spans="1:21" x14ac:dyDescent="0.25">
      <c r="A1096" t="s">
        <v>440</v>
      </c>
      <c r="B1096" t="s">
        <v>1388</v>
      </c>
      <c r="C1096" t="s">
        <v>1389</v>
      </c>
      <c r="D1096" s="15">
        <v>1900</v>
      </c>
      <c r="E1096" s="121">
        <v>1</v>
      </c>
      <c r="F1096" t="s">
        <v>444</v>
      </c>
      <c r="G1096" s="121">
        <v>366</v>
      </c>
      <c r="H1096" t="s">
        <v>386</v>
      </c>
      <c r="I1096" t="s">
        <v>491</v>
      </c>
      <c r="J1096" t="s">
        <v>453</v>
      </c>
      <c r="K1096" t="s">
        <v>438</v>
      </c>
      <c r="L1096" s="756" t="s">
        <v>81</v>
      </c>
      <c r="M1096" t="s">
        <v>101</v>
      </c>
      <c r="N1096" s="679">
        <f t="shared" ca="1" si="73"/>
        <v>122500.36530530741</v>
      </c>
      <c r="O1096" s="679">
        <f t="shared" ca="1" si="73"/>
        <v>73622.003370631777</v>
      </c>
      <c r="P1096" s="679">
        <f t="shared" ca="1" si="73"/>
        <v>48878.361934675639</v>
      </c>
      <c r="Q1096" s="679">
        <f t="shared" ca="1" si="73"/>
        <v>0</v>
      </c>
      <c r="R1096" s="679">
        <f t="shared" ca="1" si="73"/>
        <v>0</v>
      </c>
      <c r="S1096" t="str">
        <f t="shared" si="74"/>
        <v>ASR_COMP</v>
      </c>
      <c r="T1096" s="957">
        <f t="shared" si="75"/>
        <v>44682</v>
      </c>
      <c r="U1096" t="str">
        <f t="shared" si="76"/>
        <v>Unaudited</v>
      </c>
    </row>
    <row r="1097" spans="1:21" x14ac:dyDescent="0.25">
      <c r="A1097" t="s">
        <v>440</v>
      </c>
      <c r="B1097" t="s">
        <v>1388</v>
      </c>
      <c r="C1097" t="s">
        <v>1389</v>
      </c>
      <c r="D1097" s="15">
        <v>1900</v>
      </c>
      <c r="E1097" s="121">
        <v>1</v>
      </c>
      <c r="F1097" t="s">
        <v>444</v>
      </c>
      <c r="G1097" s="121">
        <v>366</v>
      </c>
      <c r="H1097" t="s">
        <v>386</v>
      </c>
      <c r="I1097" t="s">
        <v>491</v>
      </c>
      <c r="J1097" t="s">
        <v>453</v>
      </c>
      <c r="K1097" t="s">
        <v>438</v>
      </c>
      <c r="L1097" s="756" t="s">
        <v>82</v>
      </c>
      <c r="M1097" t="s">
        <v>102</v>
      </c>
      <c r="N1097" s="679">
        <f t="shared" ca="1" si="73"/>
        <v>82971.184753844573</v>
      </c>
      <c r="O1097" s="679">
        <f t="shared" ca="1" si="73"/>
        <v>49865.196959932662</v>
      </c>
      <c r="P1097" s="679">
        <f t="shared" ca="1" si="73"/>
        <v>33105.987793911903</v>
      </c>
      <c r="Q1097" s="679">
        <f t="shared" ca="1" si="73"/>
        <v>0</v>
      </c>
      <c r="R1097" s="679">
        <f t="shared" ca="1" si="73"/>
        <v>0</v>
      </c>
      <c r="S1097" t="str">
        <f t="shared" si="74"/>
        <v>ASR_COMP</v>
      </c>
      <c r="T1097" s="957">
        <f t="shared" si="75"/>
        <v>44682</v>
      </c>
      <c r="U1097" t="str">
        <f t="shared" si="76"/>
        <v>Unaudited</v>
      </c>
    </row>
    <row r="1098" spans="1:21" x14ac:dyDescent="0.25">
      <c r="A1098" t="s">
        <v>440</v>
      </c>
      <c r="B1098" t="s">
        <v>1388</v>
      </c>
      <c r="C1098" t="s">
        <v>1389</v>
      </c>
      <c r="D1098" s="15">
        <v>1900</v>
      </c>
      <c r="E1098" s="121">
        <v>1</v>
      </c>
      <c r="F1098" t="s">
        <v>444</v>
      </c>
      <c r="G1098" s="121">
        <v>366</v>
      </c>
      <c r="H1098" t="s">
        <v>386</v>
      </c>
      <c r="I1098" t="s">
        <v>491</v>
      </c>
      <c r="J1098" t="s">
        <v>453</v>
      </c>
      <c r="K1098" t="s">
        <v>438</v>
      </c>
      <c r="L1098" s="756" t="s">
        <v>219</v>
      </c>
      <c r="M1098" t="s">
        <v>103</v>
      </c>
      <c r="N1098" s="679">
        <f t="shared" ca="1" si="73"/>
        <v>303869.42323608318</v>
      </c>
      <c r="O1098" s="679">
        <f t="shared" ca="1" si="73"/>
        <v>182623.74684322343</v>
      </c>
      <c r="P1098" s="679">
        <f t="shared" ca="1" si="73"/>
        <v>121245.67639285976</v>
      </c>
      <c r="Q1098" s="679">
        <f t="shared" ca="1" si="73"/>
        <v>0</v>
      </c>
      <c r="R1098" s="679">
        <f t="shared" ca="1" si="73"/>
        <v>0</v>
      </c>
      <c r="S1098" t="str">
        <f t="shared" si="74"/>
        <v>ASR_COMP</v>
      </c>
      <c r="T1098" s="957">
        <f t="shared" si="75"/>
        <v>44682</v>
      </c>
      <c r="U1098" t="str">
        <f t="shared" si="76"/>
        <v>Unaudited</v>
      </c>
    </row>
    <row r="1099" spans="1:21" x14ac:dyDescent="0.25">
      <c r="A1099" t="s">
        <v>440</v>
      </c>
      <c r="B1099" t="s">
        <v>1388</v>
      </c>
      <c r="C1099" t="s">
        <v>1389</v>
      </c>
      <c r="D1099" s="15">
        <v>1900</v>
      </c>
      <c r="E1099" s="121">
        <v>1</v>
      </c>
      <c r="F1099" t="s">
        <v>444</v>
      </c>
      <c r="G1099" s="121">
        <v>366</v>
      </c>
      <c r="H1099" t="s">
        <v>386</v>
      </c>
      <c r="I1099" t="s">
        <v>491</v>
      </c>
      <c r="J1099" t="s">
        <v>453</v>
      </c>
      <c r="K1099" t="s">
        <v>438</v>
      </c>
      <c r="L1099" s="756" t="s">
        <v>218</v>
      </c>
      <c r="M1099" t="s">
        <v>28</v>
      </c>
      <c r="N1099" s="679">
        <f t="shared" ca="1" si="73"/>
        <v>58196.47377868012</v>
      </c>
      <c r="O1099" s="679">
        <f t="shared" ca="1" si="73"/>
        <v>34975.740505054971</v>
      </c>
      <c r="P1099" s="679">
        <f t="shared" ca="1" si="73"/>
        <v>23220.733273625148</v>
      </c>
      <c r="Q1099" s="679">
        <f t="shared" ca="1" si="73"/>
        <v>0</v>
      </c>
      <c r="R1099" s="679">
        <f t="shared" ca="1" si="73"/>
        <v>0</v>
      </c>
      <c r="S1099" t="str">
        <f t="shared" si="74"/>
        <v>ASR_COMP</v>
      </c>
      <c r="T1099" s="957">
        <f t="shared" si="75"/>
        <v>44682</v>
      </c>
      <c r="U1099" t="str">
        <f t="shared" si="76"/>
        <v>Unaudited</v>
      </c>
    </row>
    <row r="1100" spans="1:21" x14ac:dyDescent="0.25">
      <c r="A1100" t="s">
        <v>440</v>
      </c>
      <c r="B1100" t="s">
        <v>1388</v>
      </c>
      <c r="C1100" t="s">
        <v>1389</v>
      </c>
      <c r="D1100" s="15">
        <v>1900</v>
      </c>
      <c r="E1100" s="121">
        <v>1</v>
      </c>
      <c r="F1100" t="s">
        <v>444</v>
      </c>
      <c r="G1100" s="121">
        <v>366</v>
      </c>
      <c r="H1100" t="s">
        <v>386</v>
      </c>
      <c r="I1100" t="s">
        <v>491</v>
      </c>
      <c r="J1100" t="s">
        <v>439</v>
      </c>
      <c r="K1100" t="s">
        <v>439</v>
      </c>
      <c r="L1100" s="756" t="s">
        <v>84</v>
      </c>
      <c r="M1100" t="s">
        <v>330</v>
      </c>
      <c r="N1100" s="679">
        <f t="shared" ca="1" si="73"/>
        <v>0</v>
      </c>
      <c r="O1100" s="679">
        <f t="shared" ca="1" si="73"/>
        <v>0</v>
      </c>
      <c r="P1100" s="679">
        <f t="shared" ca="1" si="73"/>
        <v>0</v>
      </c>
      <c r="Q1100" s="679">
        <f t="shared" ca="1" si="73"/>
        <v>0</v>
      </c>
      <c r="R1100" s="679">
        <f t="shared" ca="1" si="73"/>
        <v>0</v>
      </c>
      <c r="S1100" t="str">
        <f t="shared" si="74"/>
        <v>ASR_COMP</v>
      </c>
      <c r="T1100" s="957">
        <f t="shared" si="75"/>
        <v>44682</v>
      </c>
      <c r="U1100" t="str">
        <f t="shared" si="76"/>
        <v>Unaudited</v>
      </c>
    </row>
    <row r="1101" spans="1:21" x14ac:dyDescent="0.25">
      <c r="A1101" t="s">
        <v>440</v>
      </c>
      <c r="B1101" t="s">
        <v>1388</v>
      </c>
      <c r="C1101" t="s">
        <v>1389</v>
      </c>
      <c r="D1101" s="15">
        <v>1900</v>
      </c>
      <c r="E1101" s="121">
        <v>1</v>
      </c>
      <c r="F1101" t="s">
        <v>444</v>
      </c>
      <c r="G1101" s="121">
        <v>366</v>
      </c>
      <c r="H1101" t="s">
        <v>386</v>
      </c>
      <c r="I1101" t="s">
        <v>491</v>
      </c>
      <c r="J1101" t="s">
        <v>439</v>
      </c>
      <c r="K1101" t="s">
        <v>439</v>
      </c>
      <c r="L1101" s="756" t="s">
        <v>85</v>
      </c>
      <c r="M1101" t="s">
        <v>328</v>
      </c>
      <c r="N1101" s="679">
        <f t="shared" ca="1" si="73"/>
        <v>0</v>
      </c>
      <c r="O1101" s="679">
        <f t="shared" ca="1" si="73"/>
        <v>0</v>
      </c>
      <c r="P1101" s="679">
        <f t="shared" ca="1" si="73"/>
        <v>0</v>
      </c>
      <c r="Q1101" s="679">
        <f t="shared" ca="1" si="73"/>
        <v>0</v>
      </c>
      <c r="R1101" s="679">
        <f t="shared" ca="1" si="73"/>
        <v>0</v>
      </c>
      <c r="S1101" t="str">
        <f t="shared" si="74"/>
        <v>ASR_COMP</v>
      </c>
      <c r="T1101" s="957">
        <f t="shared" si="75"/>
        <v>44682</v>
      </c>
      <c r="U1101" t="str">
        <f t="shared" si="76"/>
        <v>Unaudited</v>
      </c>
    </row>
    <row r="1102" spans="1:21" x14ac:dyDescent="0.25">
      <c r="A1102" t="s">
        <v>440</v>
      </c>
      <c r="B1102" t="s">
        <v>1388</v>
      </c>
      <c r="C1102" t="s">
        <v>1389</v>
      </c>
      <c r="D1102" s="15">
        <v>1900</v>
      </c>
      <c r="E1102" s="121">
        <v>1</v>
      </c>
      <c r="F1102" t="s">
        <v>444</v>
      </c>
      <c r="G1102" s="121">
        <v>366</v>
      </c>
      <c r="H1102" t="s">
        <v>386</v>
      </c>
      <c r="I1102" t="s">
        <v>491</v>
      </c>
      <c r="J1102" t="s">
        <v>439</v>
      </c>
      <c r="K1102" t="s">
        <v>439</v>
      </c>
      <c r="L1102" s="756" t="s">
        <v>86</v>
      </c>
      <c r="M1102" t="s">
        <v>497</v>
      </c>
      <c r="N1102" s="679">
        <f t="shared" ca="1" si="73"/>
        <v>0</v>
      </c>
      <c r="O1102" s="679">
        <f t="shared" ca="1" si="73"/>
        <v>0</v>
      </c>
      <c r="P1102" s="679">
        <f t="shared" ca="1" si="73"/>
        <v>0</v>
      </c>
      <c r="Q1102" s="679">
        <f t="shared" ca="1" si="73"/>
        <v>0</v>
      </c>
      <c r="R1102" s="679">
        <f t="shared" ca="1" si="73"/>
        <v>0</v>
      </c>
      <c r="S1102" t="str">
        <f t="shared" si="74"/>
        <v>ASR_COMP</v>
      </c>
      <c r="T1102" s="957">
        <f t="shared" si="75"/>
        <v>44682</v>
      </c>
      <c r="U1102" t="str">
        <f t="shared" si="76"/>
        <v>Unaudited</v>
      </c>
    </row>
    <row r="1103" spans="1:21" x14ac:dyDescent="0.25">
      <c r="A1103" t="s">
        <v>440</v>
      </c>
      <c r="B1103" t="s">
        <v>1388</v>
      </c>
      <c r="C1103" t="s">
        <v>1389</v>
      </c>
      <c r="D1103" s="15">
        <v>1900</v>
      </c>
      <c r="E1103" s="121">
        <v>1</v>
      </c>
      <c r="F1103" t="s">
        <v>444</v>
      </c>
      <c r="G1103" s="121">
        <v>366</v>
      </c>
      <c r="H1103" t="s">
        <v>386</v>
      </c>
      <c r="I1103" t="s">
        <v>491</v>
      </c>
      <c r="J1103" t="s">
        <v>439</v>
      </c>
      <c r="K1103" t="s">
        <v>439</v>
      </c>
      <c r="L1103" s="756" t="s">
        <v>87</v>
      </c>
      <c r="M1103" t="s">
        <v>498</v>
      </c>
      <c r="N1103" s="679">
        <f t="shared" ca="1" si="73"/>
        <v>0</v>
      </c>
      <c r="O1103" s="679">
        <f t="shared" ca="1" si="73"/>
        <v>0</v>
      </c>
      <c r="P1103" s="679">
        <f t="shared" ca="1" si="73"/>
        <v>0</v>
      </c>
      <c r="Q1103" s="679">
        <f t="shared" ca="1" si="73"/>
        <v>0</v>
      </c>
      <c r="R1103" s="679">
        <f t="shared" ca="1" si="73"/>
        <v>0</v>
      </c>
      <c r="S1103" t="str">
        <f t="shared" si="74"/>
        <v>ASR_COMP</v>
      </c>
      <c r="T1103" s="957">
        <f t="shared" si="75"/>
        <v>44682</v>
      </c>
      <c r="U1103" t="str">
        <f t="shared" si="76"/>
        <v>Unaudited</v>
      </c>
    </row>
    <row r="1104" spans="1:21" x14ac:dyDescent="0.25">
      <c r="A1104" t="s">
        <v>440</v>
      </c>
      <c r="B1104" t="s">
        <v>1388</v>
      </c>
      <c r="C1104" t="s">
        <v>1389</v>
      </c>
      <c r="D1104" s="15">
        <v>1900</v>
      </c>
      <c r="E1104" s="121">
        <v>1</v>
      </c>
      <c r="F1104" t="s">
        <v>444</v>
      </c>
      <c r="G1104" s="121">
        <v>366</v>
      </c>
      <c r="H1104" t="s">
        <v>386</v>
      </c>
      <c r="I1104" t="s">
        <v>491</v>
      </c>
      <c r="J1104" t="s">
        <v>439</v>
      </c>
      <c r="K1104" t="s">
        <v>439</v>
      </c>
      <c r="L1104" s="756" t="s">
        <v>216</v>
      </c>
      <c r="M1104" t="s">
        <v>499</v>
      </c>
      <c r="N1104" s="679">
        <f t="shared" ca="1" si="73"/>
        <v>0</v>
      </c>
      <c r="O1104" s="679">
        <f t="shared" ca="1" si="73"/>
        <v>0</v>
      </c>
      <c r="P1104" s="679">
        <f t="shared" ca="1" si="73"/>
        <v>0</v>
      </c>
      <c r="Q1104" s="679">
        <f t="shared" ca="1" si="73"/>
        <v>0</v>
      </c>
      <c r="R1104" s="679">
        <f t="shared" ca="1" si="73"/>
        <v>0</v>
      </c>
      <c r="S1104" t="str">
        <f t="shared" si="74"/>
        <v>ASR_COMP</v>
      </c>
      <c r="T1104" s="957">
        <f t="shared" si="75"/>
        <v>44682</v>
      </c>
      <c r="U1104" t="str">
        <f t="shared" si="76"/>
        <v>Unaudited</v>
      </c>
    </row>
    <row r="1105" spans="1:21" x14ac:dyDescent="0.25">
      <c r="A1105" t="s">
        <v>440</v>
      </c>
      <c r="B1105" t="s">
        <v>1388</v>
      </c>
      <c r="C1105" t="s">
        <v>1389</v>
      </c>
      <c r="D1105" s="15">
        <v>1900</v>
      </c>
      <c r="E1105" s="121">
        <v>1</v>
      </c>
      <c r="F1105" t="s">
        <v>444</v>
      </c>
      <c r="G1105" s="121">
        <v>366</v>
      </c>
      <c r="H1105" t="s">
        <v>386</v>
      </c>
      <c r="I1105" t="s">
        <v>492</v>
      </c>
      <c r="J1105" t="s">
        <v>26</v>
      </c>
      <c r="K1105" t="s">
        <v>26</v>
      </c>
      <c r="L1105" s="756" t="s">
        <v>207</v>
      </c>
      <c r="M1105" t="s">
        <v>26</v>
      </c>
      <c r="N1105" s="679">
        <f t="shared" ca="1" si="73"/>
        <v>22969.826010461122</v>
      </c>
      <c r="O1105" s="679">
        <f t="shared" ca="1" si="73"/>
        <v>0</v>
      </c>
      <c r="P1105" s="679">
        <f t="shared" ca="1" si="73"/>
        <v>0</v>
      </c>
      <c r="Q1105" s="679">
        <f t="shared" ca="1" si="73"/>
        <v>0</v>
      </c>
      <c r="R1105" s="679">
        <f t="shared" ca="1" si="73"/>
        <v>0</v>
      </c>
      <c r="S1105" t="str">
        <f t="shared" si="74"/>
        <v>ASR_COMP</v>
      </c>
      <c r="T1105" s="957">
        <f t="shared" si="75"/>
        <v>44682</v>
      </c>
      <c r="U1105" t="str">
        <f t="shared" si="76"/>
        <v>Unaudited</v>
      </c>
    </row>
    <row r="1106" spans="1:21" x14ac:dyDescent="0.25">
      <c r="A1106" t="s">
        <v>440</v>
      </c>
      <c r="B1106" t="s">
        <v>1388</v>
      </c>
      <c r="C1106" t="s">
        <v>1389</v>
      </c>
      <c r="D1106" s="15">
        <v>1900</v>
      </c>
      <c r="E1106" s="121">
        <v>1</v>
      </c>
      <c r="F1106" t="s">
        <v>1034</v>
      </c>
      <c r="G1106" s="121" t="s">
        <v>1387</v>
      </c>
      <c r="H1106" t="s">
        <v>386</v>
      </c>
      <c r="I1106" t="s">
        <v>435</v>
      </c>
      <c r="J1106" t="s">
        <v>435</v>
      </c>
      <c r="K1106" t="s">
        <v>435</v>
      </c>
      <c r="M1106" t="s">
        <v>435</v>
      </c>
      <c r="N1106" s="679">
        <f t="shared" ca="1" si="73"/>
        <v>0</v>
      </c>
      <c r="O1106" s="679">
        <f t="shared" ca="1" si="73"/>
        <v>0</v>
      </c>
      <c r="P1106" s="679">
        <f t="shared" ca="1" si="73"/>
        <v>0</v>
      </c>
      <c r="Q1106" s="679">
        <f t="shared" ca="1" si="73"/>
        <v>0</v>
      </c>
      <c r="R1106" s="679">
        <f t="shared" ca="1" si="73"/>
        <v>0</v>
      </c>
      <c r="S1106" t="str">
        <f t="shared" si="74"/>
        <v>ASR_COMP</v>
      </c>
      <c r="T1106" s="957">
        <f t="shared" si="75"/>
        <v>44682</v>
      </c>
      <c r="U1106" t="str">
        <f t="shared" si="76"/>
        <v>Unaudited</v>
      </c>
    </row>
    <row r="1107" spans="1:21" x14ac:dyDescent="0.25">
      <c r="A1107" t="s">
        <v>440</v>
      </c>
      <c r="B1107" t="s">
        <v>1388</v>
      </c>
      <c r="C1107" t="s">
        <v>1389</v>
      </c>
      <c r="D1107" s="15">
        <v>1900</v>
      </c>
      <c r="E1107" s="121">
        <v>1</v>
      </c>
      <c r="F1107" t="s">
        <v>1034</v>
      </c>
      <c r="G1107" s="121" t="s">
        <v>1387</v>
      </c>
      <c r="H1107" t="s">
        <v>386</v>
      </c>
      <c r="I1107" t="s">
        <v>490</v>
      </c>
      <c r="J1107" t="s">
        <v>12</v>
      </c>
      <c r="K1107" t="s">
        <v>12</v>
      </c>
      <c r="L1107" s="756">
        <v>1.1000000000000001</v>
      </c>
      <c r="M1107" t="s">
        <v>12</v>
      </c>
      <c r="N1107" s="679">
        <f t="shared" ca="1" si="73"/>
        <v>0</v>
      </c>
      <c r="O1107" s="679">
        <f t="shared" ca="1" si="73"/>
        <v>0</v>
      </c>
      <c r="P1107" s="679">
        <f t="shared" ca="1" si="73"/>
        <v>0</v>
      </c>
      <c r="Q1107" s="679">
        <f t="shared" ca="1" si="73"/>
        <v>0</v>
      </c>
      <c r="R1107" s="679">
        <f t="shared" ca="1" si="73"/>
        <v>260968.51378876192</v>
      </c>
      <c r="S1107" t="str">
        <f t="shared" si="74"/>
        <v>ASR_COMP</v>
      </c>
      <c r="T1107" s="957">
        <f t="shared" si="75"/>
        <v>44682</v>
      </c>
      <c r="U1107" t="str">
        <f t="shared" si="76"/>
        <v>Unaudited</v>
      </c>
    </row>
    <row r="1108" spans="1:21" x14ac:dyDescent="0.25">
      <c r="A1108" t="s">
        <v>440</v>
      </c>
      <c r="B1108" t="s">
        <v>1388</v>
      </c>
      <c r="C1108" t="s">
        <v>1389</v>
      </c>
      <c r="D1108" s="15">
        <v>1900</v>
      </c>
      <c r="E1108" s="121">
        <v>1</v>
      </c>
      <c r="F1108" t="s">
        <v>1034</v>
      </c>
      <c r="G1108" s="121" t="s">
        <v>1387</v>
      </c>
      <c r="H1108" t="s">
        <v>386</v>
      </c>
      <c r="I1108" t="s">
        <v>490</v>
      </c>
      <c r="J1108" t="s">
        <v>12</v>
      </c>
      <c r="K1108" t="s">
        <v>225</v>
      </c>
      <c r="L1108" s="756">
        <v>1.2</v>
      </c>
      <c r="M1108" t="s">
        <v>225</v>
      </c>
      <c r="N1108" s="679">
        <f t="shared" ca="1" si="73"/>
        <v>0</v>
      </c>
      <c r="O1108" s="679">
        <f t="shared" ca="1" si="73"/>
        <v>0</v>
      </c>
      <c r="P1108" s="679">
        <f t="shared" ca="1" si="73"/>
        <v>0</v>
      </c>
      <c r="Q1108" s="679">
        <f t="shared" ca="1" si="73"/>
        <v>0</v>
      </c>
      <c r="R1108" s="679">
        <f t="shared" ca="1" si="73"/>
        <v>2353.9300198134438</v>
      </c>
      <c r="S1108" t="str">
        <f t="shared" si="74"/>
        <v>ASR_COMP</v>
      </c>
      <c r="T1108" s="957">
        <f t="shared" si="75"/>
        <v>44682</v>
      </c>
      <c r="U1108" t="str">
        <f t="shared" si="76"/>
        <v>Unaudited</v>
      </c>
    </row>
    <row r="1109" spans="1:21" x14ac:dyDescent="0.25">
      <c r="A1109" t="s">
        <v>440</v>
      </c>
      <c r="B1109" t="s">
        <v>1388</v>
      </c>
      <c r="C1109" t="s">
        <v>1389</v>
      </c>
      <c r="D1109" s="15">
        <v>1900</v>
      </c>
      <c r="E1109" s="121">
        <v>1</v>
      </c>
      <c r="F1109" t="s">
        <v>1034</v>
      </c>
      <c r="G1109" s="121" t="s">
        <v>1387</v>
      </c>
      <c r="H1109" t="s">
        <v>386</v>
      </c>
      <c r="I1109" t="s">
        <v>490</v>
      </c>
      <c r="J1109" t="s">
        <v>12</v>
      </c>
      <c r="K1109" t="s">
        <v>1326</v>
      </c>
      <c r="L1109" s="756" t="s">
        <v>1322</v>
      </c>
      <c r="M1109" t="s">
        <v>1326</v>
      </c>
      <c r="N1109" s="679">
        <f t="shared" ca="1" si="73"/>
        <v>0</v>
      </c>
      <c r="O1109" s="679">
        <f t="shared" ca="1" si="73"/>
        <v>0</v>
      </c>
      <c r="P1109" s="679">
        <f t="shared" ca="1" si="73"/>
        <v>0</v>
      </c>
      <c r="Q1109" s="679">
        <f t="shared" ca="1" si="73"/>
        <v>0</v>
      </c>
      <c r="R1109" s="679">
        <f t="shared" ca="1" si="73"/>
        <v>7757.17</v>
      </c>
      <c r="S1109" t="str">
        <f t="shared" si="74"/>
        <v>ASR_COMP</v>
      </c>
      <c r="T1109" s="957">
        <f t="shared" si="75"/>
        <v>44682</v>
      </c>
      <c r="U1109" t="str">
        <f t="shared" si="76"/>
        <v>Unaudited</v>
      </c>
    </row>
    <row r="1110" spans="1:21" x14ac:dyDescent="0.25">
      <c r="A1110" t="s">
        <v>440</v>
      </c>
      <c r="B1110" t="s">
        <v>1388</v>
      </c>
      <c r="C1110" t="s">
        <v>1389</v>
      </c>
      <c r="D1110" s="15">
        <v>1900</v>
      </c>
      <c r="E1110" s="121">
        <v>1</v>
      </c>
      <c r="F1110" t="s">
        <v>1034</v>
      </c>
      <c r="G1110" s="121" t="s">
        <v>1387</v>
      </c>
      <c r="H1110" t="s">
        <v>386</v>
      </c>
      <c r="I1110" t="s">
        <v>490</v>
      </c>
      <c r="J1110" t="s">
        <v>12</v>
      </c>
      <c r="K1110" t="s">
        <v>1328</v>
      </c>
      <c r="L1110" s="756" t="s">
        <v>1327</v>
      </c>
      <c r="M1110" t="s">
        <v>1328</v>
      </c>
      <c r="N1110" s="679">
        <f t="shared" ca="1" si="73"/>
        <v>0</v>
      </c>
      <c r="O1110" s="679">
        <f t="shared" ca="1" si="73"/>
        <v>0</v>
      </c>
      <c r="P1110" s="679">
        <f t="shared" ca="1" si="73"/>
        <v>0</v>
      </c>
      <c r="Q1110" s="679">
        <f t="shared" ca="1" si="73"/>
        <v>0</v>
      </c>
      <c r="R1110" s="679">
        <f t="shared" ca="1" si="73"/>
        <v>484169.36400445865</v>
      </c>
      <c r="S1110" t="str">
        <f t="shared" si="74"/>
        <v>ASR_COMP</v>
      </c>
      <c r="T1110" s="957">
        <f t="shared" si="75"/>
        <v>44682</v>
      </c>
      <c r="U1110" t="str">
        <f t="shared" si="76"/>
        <v>Unaudited</v>
      </c>
    </row>
    <row r="1111" spans="1:21" x14ac:dyDescent="0.25">
      <c r="A1111" t="s">
        <v>440</v>
      </c>
      <c r="B1111" t="s">
        <v>1388</v>
      </c>
      <c r="C1111" t="s">
        <v>1389</v>
      </c>
      <c r="D1111" s="15">
        <v>1900</v>
      </c>
      <c r="E1111" s="121">
        <v>1</v>
      </c>
      <c r="F1111" t="s">
        <v>1034</v>
      </c>
      <c r="G1111" s="121" t="s">
        <v>1387</v>
      </c>
      <c r="H1111" t="s">
        <v>386</v>
      </c>
      <c r="I1111" t="s">
        <v>490</v>
      </c>
      <c r="J1111" t="s">
        <v>13</v>
      </c>
      <c r="K1111" t="s">
        <v>13</v>
      </c>
      <c r="L1111" s="756" t="s">
        <v>63</v>
      </c>
      <c r="M1111" t="s">
        <v>13</v>
      </c>
      <c r="N1111" s="679">
        <f t="shared" ca="1" si="73"/>
        <v>0</v>
      </c>
      <c r="O1111" s="679">
        <f t="shared" ca="1" si="73"/>
        <v>0</v>
      </c>
      <c r="P1111" s="679">
        <f t="shared" ca="1" si="73"/>
        <v>0</v>
      </c>
      <c r="Q1111" s="679">
        <f t="shared" ca="1" si="73"/>
        <v>0</v>
      </c>
      <c r="R1111" s="679">
        <f t="shared" ca="1" si="73"/>
        <v>0</v>
      </c>
      <c r="S1111" t="str">
        <f t="shared" si="74"/>
        <v>ASR_COMP</v>
      </c>
      <c r="T1111" s="957">
        <f t="shared" si="75"/>
        <v>44682</v>
      </c>
      <c r="U1111" t="str">
        <f t="shared" si="76"/>
        <v>Unaudited</v>
      </c>
    </row>
    <row r="1112" spans="1:21" x14ac:dyDescent="0.25">
      <c r="A1112" t="s">
        <v>440</v>
      </c>
      <c r="B1112" t="s">
        <v>1388</v>
      </c>
      <c r="C1112" t="s">
        <v>1389</v>
      </c>
      <c r="D1112" s="15">
        <v>1900</v>
      </c>
      <c r="E1112" s="121">
        <v>1</v>
      </c>
      <c r="F1112" t="s">
        <v>1034</v>
      </c>
      <c r="G1112" s="121" t="s">
        <v>1387</v>
      </c>
      <c r="H1112" t="s">
        <v>386</v>
      </c>
      <c r="I1112" t="s">
        <v>491</v>
      </c>
      <c r="J1112" t="s">
        <v>436</v>
      </c>
      <c r="K1112" t="s">
        <v>799</v>
      </c>
      <c r="L1112" s="756">
        <v>2.1</v>
      </c>
      <c r="M1112" t="s">
        <v>734</v>
      </c>
      <c r="N1112" s="679">
        <f t="shared" ca="1" si="73"/>
        <v>0</v>
      </c>
      <c r="O1112" s="679">
        <f t="shared" ca="1" si="73"/>
        <v>0</v>
      </c>
      <c r="P1112" s="679">
        <f t="shared" ca="1" si="73"/>
        <v>0</v>
      </c>
      <c r="Q1112" s="679">
        <f t="shared" ca="1" si="73"/>
        <v>0</v>
      </c>
      <c r="R1112" s="679">
        <f t="shared" ca="1" si="73"/>
        <v>775</v>
      </c>
      <c r="S1112" t="str">
        <f t="shared" si="74"/>
        <v>ASR_COMP</v>
      </c>
      <c r="T1112" s="957">
        <f t="shared" si="75"/>
        <v>44682</v>
      </c>
      <c r="U1112" t="str">
        <f t="shared" si="76"/>
        <v>Unaudited</v>
      </c>
    </row>
    <row r="1113" spans="1:21" x14ac:dyDescent="0.25">
      <c r="A1113" t="s">
        <v>440</v>
      </c>
      <c r="B1113" t="s">
        <v>1388</v>
      </c>
      <c r="C1113" t="s">
        <v>1389</v>
      </c>
      <c r="D1113" s="15">
        <v>1900</v>
      </c>
      <c r="E1113" s="121">
        <v>1</v>
      </c>
      <c r="F1113" t="s">
        <v>1034</v>
      </c>
      <c r="G1113" s="121" t="s">
        <v>1387</v>
      </c>
      <c r="H1113" t="s">
        <v>386</v>
      </c>
      <c r="I1113" t="s">
        <v>491</v>
      </c>
      <c r="J1113" t="s">
        <v>436</v>
      </c>
      <c r="K1113" t="s">
        <v>799</v>
      </c>
      <c r="L1113" s="756">
        <v>2.2000000000000002</v>
      </c>
      <c r="M1113" t="s">
        <v>735</v>
      </c>
      <c r="N1113" s="679">
        <f t="shared" ca="1" si="73"/>
        <v>0</v>
      </c>
      <c r="O1113" s="679">
        <f t="shared" ca="1" si="73"/>
        <v>0</v>
      </c>
      <c r="P1113" s="679">
        <f t="shared" ca="1" si="73"/>
        <v>0</v>
      </c>
      <c r="Q1113" s="679">
        <f t="shared" ca="1" si="73"/>
        <v>0</v>
      </c>
      <c r="R1113" s="679">
        <f t="shared" ca="1" si="73"/>
        <v>0</v>
      </c>
      <c r="S1113" t="str">
        <f t="shared" si="74"/>
        <v>ASR_COMP</v>
      </c>
      <c r="T1113" s="957">
        <f t="shared" si="75"/>
        <v>44682</v>
      </c>
      <c r="U1113" t="str">
        <f t="shared" si="76"/>
        <v>Unaudited</v>
      </c>
    </row>
    <row r="1114" spans="1:21" x14ac:dyDescent="0.25">
      <c r="A1114" t="s">
        <v>440</v>
      </c>
      <c r="B1114" t="s">
        <v>1388</v>
      </c>
      <c r="C1114" t="s">
        <v>1389</v>
      </c>
      <c r="D1114" s="15">
        <v>1900</v>
      </c>
      <c r="E1114" s="121">
        <v>1</v>
      </c>
      <c r="F1114" t="s">
        <v>1034</v>
      </c>
      <c r="G1114" s="121" t="s">
        <v>1387</v>
      </c>
      <c r="H1114" t="s">
        <v>386</v>
      </c>
      <c r="I1114" t="s">
        <v>491</v>
      </c>
      <c r="J1114" t="s">
        <v>436</v>
      </c>
      <c r="K1114" t="s">
        <v>799</v>
      </c>
      <c r="L1114" s="756">
        <v>2.2999999999999998</v>
      </c>
      <c r="M1114" t="s">
        <v>736</v>
      </c>
      <c r="N1114" s="679">
        <f t="shared" ca="1" si="73"/>
        <v>0</v>
      </c>
      <c r="O1114" s="679">
        <f t="shared" ca="1" si="73"/>
        <v>0</v>
      </c>
      <c r="P1114" s="679">
        <f t="shared" ca="1" si="73"/>
        <v>0</v>
      </c>
      <c r="Q1114" s="679">
        <f t="shared" ca="1" si="73"/>
        <v>0</v>
      </c>
      <c r="R1114" s="679">
        <f t="shared" ca="1" si="73"/>
        <v>2128376.2561268704</v>
      </c>
      <c r="S1114" t="str">
        <f t="shared" si="74"/>
        <v>ASR_COMP</v>
      </c>
      <c r="T1114" s="957">
        <f t="shared" si="75"/>
        <v>44682</v>
      </c>
      <c r="U1114" t="str">
        <f t="shared" si="76"/>
        <v>Unaudited</v>
      </c>
    </row>
    <row r="1115" spans="1:21" x14ac:dyDescent="0.25">
      <c r="A1115" t="s">
        <v>440</v>
      </c>
      <c r="B1115" t="s">
        <v>1388</v>
      </c>
      <c r="C1115" t="s">
        <v>1389</v>
      </c>
      <c r="D1115" s="15">
        <v>1900</v>
      </c>
      <c r="E1115" s="121">
        <v>1</v>
      </c>
      <c r="F1115" t="s">
        <v>1034</v>
      </c>
      <c r="G1115" s="121" t="s">
        <v>1387</v>
      </c>
      <c r="H1115" t="s">
        <v>386</v>
      </c>
      <c r="I1115" t="s">
        <v>491</v>
      </c>
      <c r="J1115" t="s">
        <v>436</v>
      </c>
      <c r="K1115" t="s">
        <v>799</v>
      </c>
      <c r="L1115" s="756">
        <v>2.4</v>
      </c>
      <c r="M1115" t="s">
        <v>737</v>
      </c>
      <c r="N1115" s="679">
        <f t="shared" ca="1" si="73"/>
        <v>0</v>
      </c>
      <c r="O1115" s="679">
        <f t="shared" ca="1" si="73"/>
        <v>0</v>
      </c>
      <c r="P1115" s="679">
        <f t="shared" ca="1" si="73"/>
        <v>0</v>
      </c>
      <c r="Q1115" s="679">
        <f t="shared" ca="1" si="73"/>
        <v>0</v>
      </c>
      <c r="R1115" s="679">
        <f t="shared" ca="1" si="73"/>
        <v>-225354.27242392043</v>
      </c>
      <c r="S1115" t="str">
        <f t="shared" si="74"/>
        <v>ASR_COMP</v>
      </c>
      <c r="T1115" s="957">
        <f t="shared" si="75"/>
        <v>44682</v>
      </c>
      <c r="U1115" t="str">
        <f t="shared" si="76"/>
        <v>Unaudited</v>
      </c>
    </row>
    <row r="1116" spans="1:21" x14ac:dyDescent="0.25">
      <c r="A1116" t="s">
        <v>440</v>
      </c>
      <c r="B1116" t="s">
        <v>1388</v>
      </c>
      <c r="C1116" t="s">
        <v>1389</v>
      </c>
      <c r="D1116" s="15">
        <v>1900</v>
      </c>
      <c r="E1116" s="121">
        <v>1</v>
      </c>
      <c r="F1116" t="s">
        <v>1034</v>
      </c>
      <c r="G1116" s="121" t="s">
        <v>1387</v>
      </c>
      <c r="H1116" t="s">
        <v>386</v>
      </c>
      <c r="I1116" t="s">
        <v>491</v>
      </c>
      <c r="J1116" t="s">
        <v>436</v>
      </c>
      <c r="K1116" t="s">
        <v>799</v>
      </c>
      <c r="L1116" s="756">
        <v>2.5</v>
      </c>
      <c r="M1116" t="s">
        <v>779</v>
      </c>
      <c r="N1116" s="679">
        <f t="shared" ca="1" si="73"/>
        <v>0</v>
      </c>
      <c r="O1116" s="679">
        <f t="shared" ca="1" si="73"/>
        <v>0</v>
      </c>
      <c r="P1116" s="679">
        <f t="shared" ca="1" si="73"/>
        <v>0</v>
      </c>
      <c r="Q1116" s="679">
        <f t="shared" ca="1" si="73"/>
        <v>0</v>
      </c>
      <c r="R1116" s="679">
        <f t="shared" ca="1" si="73"/>
        <v>0</v>
      </c>
      <c r="S1116" t="str">
        <f t="shared" si="74"/>
        <v>ASR_COMP</v>
      </c>
      <c r="T1116" s="957">
        <f t="shared" si="75"/>
        <v>44682</v>
      </c>
      <c r="U1116" t="str">
        <f t="shared" si="76"/>
        <v>Unaudited</v>
      </c>
    </row>
    <row r="1117" spans="1:21" x14ac:dyDescent="0.25">
      <c r="A1117" t="s">
        <v>440</v>
      </c>
      <c r="B1117" t="s">
        <v>1388</v>
      </c>
      <c r="C1117" t="s">
        <v>1389</v>
      </c>
      <c r="D1117" s="15">
        <v>1900</v>
      </c>
      <c r="E1117" s="121">
        <v>1</v>
      </c>
      <c r="F1117" t="s">
        <v>1034</v>
      </c>
      <c r="G1117" s="121" t="s">
        <v>1387</v>
      </c>
      <c r="H1117" t="s">
        <v>386</v>
      </c>
      <c r="I1117" t="s">
        <v>491</v>
      </c>
      <c r="J1117" t="s">
        <v>436</v>
      </c>
      <c r="K1117" t="s">
        <v>799</v>
      </c>
      <c r="L1117" s="756">
        <v>2.6</v>
      </c>
      <c r="M1117" t="s">
        <v>189</v>
      </c>
      <c r="N1117" s="679">
        <f t="shared" ca="1" si="73"/>
        <v>0</v>
      </c>
      <c r="O1117" s="679">
        <f t="shared" ca="1" si="73"/>
        <v>0</v>
      </c>
      <c r="P1117" s="679">
        <f t="shared" ca="1" si="73"/>
        <v>0</v>
      </c>
      <c r="Q1117" s="679">
        <f t="shared" ca="1" si="73"/>
        <v>0</v>
      </c>
      <c r="R1117" s="679">
        <f t="shared" ca="1" si="73"/>
        <v>104507.05673044859</v>
      </c>
      <c r="S1117" t="str">
        <f t="shared" si="74"/>
        <v>ASR_COMP</v>
      </c>
      <c r="T1117" s="957">
        <f t="shared" si="75"/>
        <v>44682</v>
      </c>
      <c r="U1117" t="str">
        <f t="shared" si="76"/>
        <v>Unaudited</v>
      </c>
    </row>
    <row r="1118" spans="1:21" x14ac:dyDescent="0.25">
      <c r="A1118" t="s">
        <v>440</v>
      </c>
      <c r="B1118" t="s">
        <v>1388</v>
      </c>
      <c r="C1118" t="s">
        <v>1389</v>
      </c>
      <c r="D1118" s="15">
        <v>1900</v>
      </c>
      <c r="E1118" s="121">
        <v>1</v>
      </c>
      <c r="F1118" t="s">
        <v>1034</v>
      </c>
      <c r="G1118" s="121" t="s">
        <v>1387</v>
      </c>
      <c r="H1118" t="s">
        <v>386</v>
      </c>
      <c r="I1118" t="s">
        <v>491</v>
      </c>
      <c r="J1118" t="s">
        <v>436</v>
      </c>
      <c r="K1118" t="s">
        <v>799</v>
      </c>
      <c r="L1118" s="756">
        <v>2.7</v>
      </c>
      <c r="M1118" t="s">
        <v>800</v>
      </c>
      <c r="N1118" s="679">
        <f t="shared" ca="1" si="73"/>
        <v>0</v>
      </c>
      <c r="O1118" s="679">
        <f t="shared" ca="1" si="73"/>
        <v>0</v>
      </c>
      <c r="P1118" s="679">
        <f t="shared" ca="1" si="73"/>
        <v>0</v>
      </c>
      <c r="Q1118" s="679">
        <f t="shared" ca="1" si="73"/>
        <v>0</v>
      </c>
      <c r="R1118" s="679">
        <f t="shared" ca="1" si="73"/>
        <v>-1292280.257164178</v>
      </c>
      <c r="S1118" t="str">
        <f t="shared" si="74"/>
        <v>ASR_COMP</v>
      </c>
      <c r="T1118" s="957">
        <f t="shared" si="75"/>
        <v>44682</v>
      </c>
      <c r="U1118" t="str">
        <f t="shared" si="76"/>
        <v>Unaudited</v>
      </c>
    </row>
    <row r="1119" spans="1:21" x14ac:dyDescent="0.25">
      <c r="A1119" t="s">
        <v>440</v>
      </c>
      <c r="B1119" t="s">
        <v>1388</v>
      </c>
      <c r="C1119" t="s">
        <v>1389</v>
      </c>
      <c r="D1119" s="15">
        <v>1900</v>
      </c>
      <c r="E1119" s="121">
        <v>1</v>
      </c>
      <c r="F1119" t="s">
        <v>1034</v>
      </c>
      <c r="G1119" s="121" t="s">
        <v>1387</v>
      </c>
      <c r="H1119" t="s">
        <v>386</v>
      </c>
      <c r="I1119" t="s">
        <v>491</v>
      </c>
      <c r="J1119" t="s">
        <v>436</v>
      </c>
      <c r="K1119" t="s">
        <v>799</v>
      </c>
      <c r="L1119" s="756">
        <v>2.8</v>
      </c>
      <c r="M1119" t="s">
        <v>801</v>
      </c>
      <c r="N1119" s="679">
        <f t="shared" ca="1" si="73"/>
        <v>0</v>
      </c>
      <c r="O1119" s="679">
        <f t="shared" ca="1" si="73"/>
        <v>0</v>
      </c>
      <c r="P1119" s="679">
        <f t="shared" ca="1" si="73"/>
        <v>0</v>
      </c>
      <c r="Q1119" s="679">
        <f t="shared" ca="1" si="73"/>
        <v>0</v>
      </c>
      <c r="R1119" s="679">
        <f t="shared" ca="1" si="73"/>
        <v>0</v>
      </c>
      <c r="S1119" t="str">
        <f t="shared" si="74"/>
        <v>ASR_COMP</v>
      </c>
      <c r="T1119" s="957">
        <f t="shared" si="75"/>
        <v>44682</v>
      </c>
      <c r="U1119" t="str">
        <f t="shared" si="76"/>
        <v>Unaudited</v>
      </c>
    </row>
    <row r="1120" spans="1:21" x14ac:dyDescent="0.25">
      <c r="A1120" t="s">
        <v>440</v>
      </c>
      <c r="B1120" t="s">
        <v>1388</v>
      </c>
      <c r="C1120" t="s">
        <v>1389</v>
      </c>
      <c r="D1120" s="15">
        <v>1900</v>
      </c>
      <c r="E1120" s="121">
        <v>1</v>
      </c>
      <c r="F1120" t="s">
        <v>1034</v>
      </c>
      <c r="G1120" s="121" t="s">
        <v>1387</v>
      </c>
      <c r="H1120" t="s">
        <v>386</v>
      </c>
      <c r="I1120" t="s">
        <v>491</v>
      </c>
      <c r="J1120" t="s">
        <v>436</v>
      </c>
      <c r="K1120" t="s">
        <v>799</v>
      </c>
      <c r="L1120" s="756">
        <v>2.9</v>
      </c>
      <c r="M1120" t="s">
        <v>782</v>
      </c>
      <c r="N1120" s="679">
        <f t="shared" ca="1" si="73"/>
        <v>0</v>
      </c>
      <c r="O1120" s="679">
        <f t="shared" ca="1" si="73"/>
        <v>0</v>
      </c>
      <c r="P1120" s="679">
        <f t="shared" ca="1" si="73"/>
        <v>0</v>
      </c>
      <c r="Q1120" s="679">
        <f t="shared" ca="1" si="73"/>
        <v>0</v>
      </c>
      <c r="R1120" s="679">
        <f t="shared" ca="1" si="73"/>
        <v>0</v>
      </c>
      <c r="S1120" t="str">
        <f t="shared" si="74"/>
        <v>ASR_COMP</v>
      </c>
      <c r="T1120" s="957">
        <f t="shared" si="75"/>
        <v>44682</v>
      </c>
      <c r="U1120" t="str">
        <f t="shared" si="76"/>
        <v>Unaudited</v>
      </c>
    </row>
    <row r="1121" spans="1:21" x14ac:dyDescent="0.25">
      <c r="A1121" t="s">
        <v>440</v>
      </c>
      <c r="B1121" t="s">
        <v>1388</v>
      </c>
      <c r="C1121" t="s">
        <v>1389</v>
      </c>
      <c r="D1121" s="15">
        <v>1900</v>
      </c>
      <c r="E1121" s="121">
        <v>1</v>
      </c>
      <c r="F1121" t="s">
        <v>1034</v>
      </c>
      <c r="G1121" s="121" t="s">
        <v>1387</v>
      </c>
      <c r="H1121" t="s">
        <v>386</v>
      </c>
      <c r="I1121" t="s">
        <v>491</v>
      </c>
      <c r="J1121" t="s">
        <v>436</v>
      </c>
      <c r="K1121" t="s">
        <v>226</v>
      </c>
      <c r="L1121" s="756">
        <v>2.11</v>
      </c>
      <c r="M1121" t="s">
        <v>231</v>
      </c>
      <c r="N1121" s="679">
        <f t="shared" ca="1" si="73"/>
        <v>0</v>
      </c>
      <c r="O1121" s="679">
        <f t="shared" ca="1" si="73"/>
        <v>0</v>
      </c>
      <c r="P1121" s="679">
        <f t="shared" ca="1" si="73"/>
        <v>0</v>
      </c>
      <c r="Q1121" s="679">
        <f t="shared" ca="1" si="73"/>
        <v>0</v>
      </c>
      <c r="R1121" s="679">
        <f t="shared" ca="1" si="73"/>
        <v>30249.901504404486</v>
      </c>
      <c r="S1121" t="str">
        <f t="shared" si="74"/>
        <v>ASR_COMP</v>
      </c>
      <c r="T1121" s="957">
        <f t="shared" si="75"/>
        <v>44682</v>
      </c>
      <c r="U1121" t="str">
        <f t="shared" si="76"/>
        <v>Unaudited</v>
      </c>
    </row>
    <row r="1122" spans="1:21" x14ac:dyDescent="0.25">
      <c r="A1122" t="s">
        <v>440</v>
      </c>
      <c r="B1122" t="s">
        <v>1388</v>
      </c>
      <c r="C1122" t="s">
        <v>1389</v>
      </c>
      <c r="D1122" s="15">
        <v>1900</v>
      </c>
      <c r="E1122" s="121">
        <v>1</v>
      </c>
      <c r="F1122" t="s">
        <v>1034</v>
      </c>
      <c r="G1122" s="121" t="s">
        <v>1387</v>
      </c>
      <c r="H1122" t="s">
        <v>386</v>
      </c>
      <c r="I1122" t="s">
        <v>491</v>
      </c>
      <c r="J1122" t="s">
        <v>436</v>
      </c>
      <c r="K1122" t="s">
        <v>226</v>
      </c>
      <c r="L1122" s="756">
        <v>2.12</v>
      </c>
      <c r="M1122" t="s">
        <v>557</v>
      </c>
      <c r="N1122" s="679">
        <f t="shared" ca="1" si="73"/>
        <v>0</v>
      </c>
      <c r="O1122" s="679">
        <f t="shared" ca="1" si="73"/>
        <v>0</v>
      </c>
      <c r="P1122" s="679">
        <f t="shared" ca="1" si="73"/>
        <v>0</v>
      </c>
      <c r="Q1122" s="679">
        <f t="shared" ca="1" si="73"/>
        <v>0</v>
      </c>
      <c r="R1122" s="679">
        <f t="shared" ca="1" si="73"/>
        <v>99754.921896822882</v>
      </c>
      <c r="S1122" t="str">
        <f t="shared" si="74"/>
        <v>ASR_COMP</v>
      </c>
      <c r="T1122" s="957">
        <f t="shared" si="75"/>
        <v>44682</v>
      </c>
      <c r="U1122" t="str">
        <f t="shared" si="76"/>
        <v>Unaudited</v>
      </c>
    </row>
    <row r="1123" spans="1:21" x14ac:dyDescent="0.25">
      <c r="A1123" t="s">
        <v>440</v>
      </c>
      <c r="B1123" t="s">
        <v>1388</v>
      </c>
      <c r="C1123" t="s">
        <v>1389</v>
      </c>
      <c r="D1123" s="15">
        <v>1900</v>
      </c>
      <c r="E1123" s="121">
        <v>1</v>
      </c>
      <c r="F1123" t="s">
        <v>1034</v>
      </c>
      <c r="G1123" s="121" t="s">
        <v>1387</v>
      </c>
      <c r="H1123" t="s">
        <v>386</v>
      </c>
      <c r="I1123" t="s">
        <v>491</v>
      </c>
      <c r="J1123" t="s">
        <v>436</v>
      </c>
      <c r="K1123" t="s">
        <v>226</v>
      </c>
      <c r="L1123" s="756">
        <v>2.13</v>
      </c>
      <c r="M1123" t="s">
        <v>232</v>
      </c>
      <c r="N1123" s="679">
        <f t="shared" ca="1" si="73"/>
        <v>0</v>
      </c>
      <c r="O1123" s="679">
        <f t="shared" ca="1" si="73"/>
        <v>0</v>
      </c>
      <c r="P1123" s="679">
        <f t="shared" ca="1" si="73"/>
        <v>0</v>
      </c>
      <c r="Q1123" s="679">
        <f t="shared" ca="1" si="73"/>
        <v>0</v>
      </c>
      <c r="R1123" s="679">
        <f t="shared" ca="1" si="73"/>
        <v>85926.674881998508</v>
      </c>
      <c r="S1123" t="str">
        <f t="shared" si="74"/>
        <v>ASR_COMP</v>
      </c>
      <c r="T1123" s="957">
        <f t="shared" si="75"/>
        <v>44682</v>
      </c>
      <c r="U1123" t="str">
        <f t="shared" si="76"/>
        <v>Unaudited</v>
      </c>
    </row>
    <row r="1124" spans="1:21" x14ac:dyDescent="0.25">
      <c r="A1124" t="s">
        <v>440</v>
      </c>
      <c r="B1124" t="s">
        <v>1388</v>
      </c>
      <c r="C1124" t="s">
        <v>1389</v>
      </c>
      <c r="D1124" s="15">
        <v>1900</v>
      </c>
      <c r="E1124" s="121">
        <v>1</v>
      </c>
      <c r="F1124" t="s">
        <v>1034</v>
      </c>
      <c r="G1124" s="121" t="s">
        <v>1387</v>
      </c>
      <c r="H1124" t="s">
        <v>386</v>
      </c>
      <c r="I1124" t="s">
        <v>491</v>
      </c>
      <c r="J1124" t="s">
        <v>436</v>
      </c>
      <c r="K1124" t="s">
        <v>226</v>
      </c>
      <c r="L1124" s="756">
        <v>2.14</v>
      </c>
      <c r="M1124" t="s">
        <v>561</v>
      </c>
      <c r="N1124" s="679">
        <f t="shared" ca="1" si="73"/>
        <v>0</v>
      </c>
      <c r="O1124" s="679">
        <f t="shared" ca="1" si="73"/>
        <v>0</v>
      </c>
      <c r="P1124" s="679">
        <f t="shared" ca="1" si="73"/>
        <v>0</v>
      </c>
      <c r="Q1124" s="679">
        <f t="shared" ca="1" si="73"/>
        <v>0</v>
      </c>
      <c r="R1124" s="679">
        <f t="shared" ca="1" si="73"/>
        <v>114086.68736563937</v>
      </c>
      <c r="S1124" t="str">
        <f t="shared" si="74"/>
        <v>ASR_COMP</v>
      </c>
      <c r="T1124" s="957">
        <f t="shared" si="75"/>
        <v>44682</v>
      </c>
      <c r="U1124" t="str">
        <f t="shared" si="76"/>
        <v>Unaudited</v>
      </c>
    </row>
    <row r="1125" spans="1:21" x14ac:dyDescent="0.25">
      <c r="A1125" t="s">
        <v>440</v>
      </c>
      <c r="B1125" t="s">
        <v>1388</v>
      </c>
      <c r="C1125" t="s">
        <v>1389</v>
      </c>
      <c r="D1125" s="15">
        <v>1900</v>
      </c>
      <c r="E1125" s="121">
        <v>1</v>
      </c>
      <c r="F1125" t="s">
        <v>1034</v>
      </c>
      <c r="G1125" s="121" t="s">
        <v>1387</v>
      </c>
      <c r="H1125" t="s">
        <v>386</v>
      </c>
      <c r="I1125" t="s">
        <v>491</v>
      </c>
      <c r="J1125" t="s">
        <v>436</v>
      </c>
      <c r="K1125" t="s">
        <v>226</v>
      </c>
      <c r="L1125" s="756">
        <v>2.15</v>
      </c>
      <c r="M1125" t="s">
        <v>20</v>
      </c>
      <c r="N1125" s="679">
        <f t="shared" ca="1" si="73"/>
        <v>0</v>
      </c>
      <c r="O1125" s="679">
        <f t="shared" ca="1" si="73"/>
        <v>0</v>
      </c>
      <c r="P1125" s="679">
        <f t="shared" ca="1" si="73"/>
        <v>0</v>
      </c>
      <c r="Q1125" s="679">
        <f t="shared" ca="1" si="73"/>
        <v>0</v>
      </c>
      <c r="R1125" s="679">
        <f t="shared" ca="1" si="73"/>
        <v>5573.9875650682734</v>
      </c>
      <c r="S1125" t="str">
        <f t="shared" si="74"/>
        <v>ASR_COMP</v>
      </c>
      <c r="T1125" s="957">
        <f t="shared" si="75"/>
        <v>44682</v>
      </c>
      <c r="U1125" t="str">
        <f t="shared" si="76"/>
        <v>Unaudited</v>
      </c>
    </row>
    <row r="1126" spans="1:21" x14ac:dyDescent="0.25">
      <c r="A1126" t="s">
        <v>440</v>
      </c>
      <c r="B1126" t="s">
        <v>1388</v>
      </c>
      <c r="C1126" t="s">
        <v>1389</v>
      </c>
      <c r="D1126" s="15">
        <v>1900</v>
      </c>
      <c r="E1126" s="121">
        <v>1</v>
      </c>
      <c r="F1126" t="s">
        <v>1034</v>
      </c>
      <c r="G1126" s="121" t="s">
        <v>1387</v>
      </c>
      <c r="H1126" t="s">
        <v>386</v>
      </c>
      <c r="I1126" t="s">
        <v>491</v>
      </c>
      <c r="J1126" t="s">
        <v>436</v>
      </c>
      <c r="K1126" t="s">
        <v>226</v>
      </c>
      <c r="L1126" s="756">
        <v>2.16</v>
      </c>
      <c r="M1126" t="s">
        <v>802</v>
      </c>
      <c r="N1126" s="679">
        <f t="shared" ca="1" si="73"/>
        <v>0</v>
      </c>
      <c r="O1126" s="679">
        <f t="shared" ca="1" si="73"/>
        <v>0</v>
      </c>
      <c r="P1126" s="679">
        <f t="shared" ca="1" si="73"/>
        <v>0</v>
      </c>
      <c r="Q1126" s="679">
        <f t="shared" ca="1" si="73"/>
        <v>0</v>
      </c>
      <c r="R1126" s="679">
        <f t="shared" ca="1" si="73"/>
        <v>0</v>
      </c>
      <c r="S1126" t="str">
        <f t="shared" si="74"/>
        <v>ASR_COMP</v>
      </c>
      <c r="T1126" s="957">
        <f t="shared" si="75"/>
        <v>44682</v>
      </c>
      <c r="U1126" t="str">
        <f t="shared" si="76"/>
        <v>Unaudited</v>
      </c>
    </row>
    <row r="1127" spans="1:21" x14ac:dyDescent="0.25">
      <c r="A1127" t="s">
        <v>440</v>
      </c>
      <c r="B1127" t="s">
        <v>1388</v>
      </c>
      <c r="C1127" t="s">
        <v>1389</v>
      </c>
      <c r="D1127" s="15">
        <v>1900</v>
      </c>
      <c r="E1127" s="121">
        <v>1</v>
      </c>
      <c r="F1127" t="s">
        <v>1034</v>
      </c>
      <c r="G1127" s="121" t="s">
        <v>1387</v>
      </c>
      <c r="H1127" t="s">
        <v>386</v>
      </c>
      <c r="I1127" t="s">
        <v>491</v>
      </c>
      <c r="J1127" t="s">
        <v>436</v>
      </c>
      <c r="K1127" t="s">
        <v>226</v>
      </c>
      <c r="L1127" s="756">
        <v>2.17</v>
      </c>
      <c r="M1127" t="s">
        <v>1055</v>
      </c>
      <c r="N1127" s="679">
        <f t="shared" ca="1" si="73"/>
        <v>0</v>
      </c>
      <c r="O1127" s="679">
        <f t="shared" ca="1" si="73"/>
        <v>0</v>
      </c>
      <c r="P1127" s="679">
        <f t="shared" ca="1" si="73"/>
        <v>0</v>
      </c>
      <c r="Q1127" s="679">
        <f t="shared" ca="1" si="73"/>
        <v>0</v>
      </c>
      <c r="R1127" s="679">
        <f t="shared" ca="1" si="73"/>
        <v>0</v>
      </c>
      <c r="S1127" t="str">
        <f t="shared" si="74"/>
        <v>ASR_COMP</v>
      </c>
      <c r="T1127" s="957">
        <f t="shared" si="75"/>
        <v>44682</v>
      </c>
      <c r="U1127" t="str">
        <f t="shared" si="76"/>
        <v>Unaudited</v>
      </c>
    </row>
    <row r="1128" spans="1:21" x14ac:dyDescent="0.25">
      <c r="A1128" t="s">
        <v>440</v>
      </c>
      <c r="B1128" t="s">
        <v>1388</v>
      </c>
      <c r="C1128" t="s">
        <v>1389</v>
      </c>
      <c r="D1128" s="15">
        <v>1900</v>
      </c>
      <c r="E1128" s="121">
        <v>1</v>
      </c>
      <c r="F1128" t="s">
        <v>1034</v>
      </c>
      <c r="G1128" s="121" t="s">
        <v>1387</v>
      </c>
      <c r="H1128" t="s">
        <v>386</v>
      </c>
      <c r="I1128" t="s">
        <v>491</v>
      </c>
      <c r="J1128" t="s">
        <v>436</v>
      </c>
      <c r="K1128" t="s">
        <v>226</v>
      </c>
      <c r="L1128" s="756">
        <v>2.1800000000000002</v>
      </c>
      <c r="M1128" t="s">
        <v>653</v>
      </c>
      <c r="N1128" s="679">
        <f t="shared" ca="1" si="73"/>
        <v>0</v>
      </c>
      <c r="O1128" s="679">
        <f t="shared" ca="1" si="73"/>
        <v>0</v>
      </c>
      <c r="P1128" s="679">
        <f t="shared" ca="1" si="73"/>
        <v>0</v>
      </c>
      <c r="Q1128" s="679">
        <f t="shared" ca="1" si="73"/>
        <v>0</v>
      </c>
      <c r="R1128" s="679">
        <f t="shared" ca="1" si="73"/>
        <v>3884.4822754110373</v>
      </c>
      <c r="S1128" t="str">
        <f t="shared" si="74"/>
        <v>ASR_COMP</v>
      </c>
      <c r="T1128" s="957">
        <f t="shared" si="75"/>
        <v>44682</v>
      </c>
      <c r="U1128" t="str">
        <f t="shared" si="76"/>
        <v>Unaudited</v>
      </c>
    </row>
    <row r="1129" spans="1:21" x14ac:dyDescent="0.25">
      <c r="A1129" t="s">
        <v>440</v>
      </c>
      <c r="B1129" t="s">
        <v>1388</v>
      </c>
      <c r="C1129" t="s">
        <v>1389</v>
      </c>
      <c r="D1129" s="15">
        <v>1900</v>
      </c>
      <c r="E1129" s="121">
        <v>1</v>
      </c>
      <c r="F1129" t="s">
        <v>1034</v>
      </c>
      <c r="G1129" s="121" t="s">
        <v>1387</v>
      </c>
      <c r="H1129" t="s">
        <v>386</v>
      </c>
      <c r="I1129" t="s">
        <v>491</v>
      </c>
      <c r="J1129" t="s">
        <v>436</v>
      </c>
      <c r="K1129" t="s">
        <v>226</v>
      </c>
      <c r="L1129" s="756">
        <v>2.19</v>
      </c>
      <c r="M1129" t="s">
        <v>221</v>
      </c>
      <c r="N1129" s="679">
        <f t="shared" ca="1" si="73"/>
        <v>0</v>
      </c>
      <c r="O1129" s="679">
        <f t="shared" ca="1" si="73"/>
        <v>0</v>
      </c>
      <c r="P1129" s="679">
        <f t="shared" ca="1" si="73"/>
        <v>0</v>
      </c>
      <c r="Q1129" s="679">
        <f t="shared" ca="1" si="73"/>
        <v>0</v>
      </c>
      <c r="R1129" s="679">
        <f t="shared" ca="1" si="73"/>
        <v>0</v>
      </c>
      <c r="S1129" t="str">
        <f t="shared" si="74"/>
        <v>ASR_COMP</v>
      </c>
      <c r="T1129" s="957">
        <f t="shared" si="75"/>
        <v>44682</v>
      </c>
      <c r="U1129" t="str">
        <f t="shared" si="76"/>
        <v>Unaudited</v>
      </c>
    </row>
    <row r="1130" spans="1:21" x14ac:dyDescent="0.25">
      <c r="A1130" t="s">
        <v>440</v>
      </c>
      <c r="B1130" t="s">
        <v>1388</v>
      </c>
      <c r="C1130" t="s">
        <v>1389</v>
      </c>
      <c r="D1130" s="15">
        <v>1900</v>
      </c>
      <c r="E1130" s="121">
        <v>1</v>
      </c>
      <c r="F1130" t="s">
        <v>1034</v>
      </c>
      <c r="G1130" s="121" t="s">
        <v>1387</v>
      </c>
      <c r="H1130" t="s">
        <v>386</v>
      </c>
      <c r="I1130" t="s">
        <v>491</v>
      </c>
      <c r="J1130" t="s">
        <v>436</v>
      </c>
      <c r="K1130" t="s">
        <v>226</v>
      </c>
      <c r="L1130" s="756" t="s">
        <v>707</v>
      </c>
      <c r="M1130" t="s">
        <v>233</v>
      </c>
      <c r="N1130" s="679">
        <f t="shared" ca="1" si="73"/>
        <v>0</v>
      </c>
      <c r="O1130" s="679">
        <f t="shared" ca="1" si="73"/>
        <v>0</v>
      </c>
      <c r="P1130" s="679">
        <f t="shared" ca="1" si="73"/>
        <v>0</v>
      </c>
      <c r="Q1130" s="679">
        <f t="shared" ca="1" si="73"/>
        <v>0</v>
      </c>
      <c r="R1130" s="679">
        <f t="shared" ca="1" si="73"/>
        <v>-216897.46118014815</v>
      </c>
      <c r="S1130" t="str">
        <f t="shared" si="74"/>
        <v>ASR_COMP</v>
      </c>
      <c r="T1130" s="957">
        <f t="shared" si="75"/>
        <v>44682</v>
      </c>
      <c r="U1130" t="str">
        <f t="shared" si="76"/>
        <v>Unaudited</v>
      </c>
    </row>
    <row r="1131" spans="1:21" x14ac:dyDescent="0.25">
      <c r="A1131" t="s">
        <v>440</v>
      </c>
      <c r="B1131" t="s">
        <v>1388</v>
      </c>
      <c r="C1131" t="s">
        <v>1389</v>
      </c>
      <c r="D1131" s="15">
        <v>1900</v>
      </c>
      <c r="E1131" s="121">
        <v>1</v>
      </c>
      <c r="F1131" t="s">
        <v>1034</v>
      </c>
      <c r="G1131" s="121" t="s">
        <v>1387</v>
      </c>
      <c r="H1131" t="s">
        <v>386</v>
      </c>
      <c r="I1131" t="s">
        <v>491</v>
      </c>
      <c r="J1131" t="s">
        <v>436</v>
      </c>
      <c r="K1131" t="s">
        <v>226</v>
      </c>
      <c r="L1131" s="756">
        <v>2.21</v>
      </c>
      <c r="M1131" t="s">
        <v>469</v>
      </c>
      <c r="N1131" s="679">
        <f t="shared" ca="1" si="73"/>
        <v>0</v>
      </c>
      <c r="O1131" s="679">
        <f t="shared" ca="1" si="73"/>
        <v>0</v>
      </c>
      <c r="P1131" s="679">
        <f t="shared" ca="1" si="73"/>
        <v>0</v>
      </c>
      <c r="Q1131" s="679">
        <f t="shared" ca="1" si="73"/>
        <v>0</v>
      </c>
      <c r="R1131" s="679">
        <f t="shared" ca="1" si="73"/>
        <v>0</v>
      </c>
      <c r="S1131" t="str">
        <f t="shared" si="74"/>
        <v>ASR_COMP</v>
      </c>
      <c r="T1131" s="957">
        <f t="shared" si="75"/>
        <v>44682</v>
      </c>
      <c r="U1131" t="str">
        <f t="shared" si="76"/>
        <v>Unaudited</v>
      </c>
    </row>
    <row r="1132" spans="1:21" x14ac:dyDescent="0.25">
      <c r="A1132" t="s">
        <v>440</v>
      </c>
      <c r="B1132" t="s">
        <v>1388</v>
      </c>
      <c r="C1132" t="s">
        <v>1389</v>
      </c>
      <c r="D1132" s="15">
        <v>1900</v>
      </c>
      <c r="E1132" s="121">
        <v>1</v>
      </c>
      <c r="F1132" t="s">
        <v>1034</v>
      </c>
      <c r="G1132" s="121" t="s">
        <v>1387</v>
      </c>
      <c r="H1132" t="s">
        <v>386</v>
      </c>
      <c r="I1132" t="s">
        <v>491</v>
      </c>
      <c r="J1132" t="s">
        <v>436</v>
      </c>
      <c r="K1132" t="s">
        <v>6</v>
      </c>
      <c r="L1132" s="756" t="s">
        <v>70</v>
      </c>
      <c r="M1132" t="s">
        <v>191</v>
      </c>
      <c r="N1132" s="679">
        <f t="shared" ca="1" si="73"/>
        <v>0</v>
      </c>
      <c r="O1132" s="679">
        <f t="shared" ca="1" si="73"/>
        <v>0</v>
      </c>
      <c r="P1132" s="679">
        <f t="shared" ca="1" si="73"/>
        <v>0</v>
      </c>
      <c r="Q1132" s="679">
        <f t="shared" ca="1" si="73"/>
        <v>0</v>
      </c>
      <c r="R1132" s="679">
        <f t="shared" ca="1" si="73"/>
        <v>0</v>
      </c>
      <c r="S1132" t="str">
        <f t="shared" si="74"/>
        <v>ASR_COMP</v>
      </c>
      <c r="T1132" s="957">
        <f t="shared" si="75"/>
        <v>44682</v>
      </c>
      <c r="U1132" t="str">
        <f t="shared" si="76"/>
        <v>Unaudited</v>
      </c>
    </row>
    <row r="1133" spans="1:21" x14ac:dyDescent="0.25">
      <c r="A1133" t="s">
        <v>440</v>
      </c>
      <c r="B1133" t="s">
        <v>1388</v>
      </c>
      <c r="C1133" t="s">
        <v>1389</v>
      </c>
      <c r="D1133" s="15">
        <v>1900</v>
      </c>
      <c r="E1133" s="121">
        <v>1</v>
      </c>
      <c r="F1133" t="s">
        <v>1034</v>
      </c>
      <c r="G1133" s="121" t="s">
        <v>1387</v>
      </c>
      <c r="H1133" t="s">
        <v>386</v>
      </c>
      <c r="I1133" t="s">
        <v>491</v>
      </c>
      <c r="J1133" t="s">
        <v>436</v>
      </c>
      <c r="K1133" t="s">
        <v>6</v>
      </c>
      <c r="L1133" s="756" t="s">
        <v>71</v>
      </c>
      <c r="M1133" t="s">
        <v>234</v>
      </c>
      <c r="N1133" s="679">
        <f t="shared" ca="1" si="73"/>
        <v>0</v>
      </c>
      <c r="O1133" s="679">
        <f t="shared" ca="1" si="73"/>
        <v>0</v>
      </c>
      <c r="P1133" s="679">
        <f t="shared" ca="1" si="73"/>
        <v>0</v>
      </c>
      <c r="Q1133" s="679">
        <f t="shared" ca="1" si="73"/>
        <v>0</v>
      </c>
      <c r="R1133" s="679">
        <f t="shared" ca="1" si="73"/>
        <v>0</v>
      </c>
      <c r="S1133" t="str">
        <f t="shared" si="74"/>
        <v>ASR_COMP</v>
      </c>
      <c r="T1133" s="957">
        <f t="shared" si="75"/>
        <v>44682</v>
      </c>
      <c r="U1133" t="str">
        <f t="shared" si="76"/>
        <v>Unaudited</v>
      </c>
    </row>
    <row r="1134" spans="1:21" x14ac:dyDescent="0.25">
      <c r="A1134" t="s">
        <v>440</v>
      </c>
      <c r="B1134" t="s">
        <v>1388</v>
      </c>
      <c r="C1134" t="s">
        <v>1389</v>
      </c>
      <c r="D1134" s="15">
        <v>1900</v>
      </c>
      <c r="E1134" s="121">
        <v>1</v>
      </c>
      <c r="F1134" t="s">
        <v>1034</v>
      </c>
      <c r="G1134" s="121" t="s">
        <v>1387</v>
      </c>
      <c r="H1134" t="s">
        <v>386</v>
      </c>
      <c r="I1134" t="s">
        <v>491</v>
      </c>
      <c r="J1134" t="s">
        <v>436</v>
      </c>
      <c r="K1134" t="s">
        <v>6</v>
      </c>
      <c r="L1134" s="756" t="s">
        <v>72</v>
      </c>
      <c r="M1134" t="s">
        <v>167</v>
      </c>
      <c r="N1134" s="679">
        <f t="shared" ca="1" si="73"/>
        <v>0</v>
      </c>
      <c r="O1134" s="679">
        <f t="shared" ca="1" si="73"/>
        <v>0</v>
      </c>
      <c r="P1134" s="679">
        <f t="shared" ca="1" si="73"/>
        <v>0</v>
      </c>
      <c r="Q1134" s="679">
        <f t="shared" ca="1" si="73"/>
        <v>0</v>
      </c>
      <c r="R1134" s="679">
        <f t="shared" ca="1" si="73"/>
        <v>0</v>
      </c>
      <c r="S1134" t="str">
        <f t="shared" si="74"/>
        <v>ASR_COMP</v>
      </c>
      <c r="T1134" s="957">
        <f t="shared" si="75"/>
        <v>44682</v>
      </c>
      <c r="U1134" t="str">
        <f t="shared" si="76"/>
        <v>Unaudited</v>
      </c>
    </row>
    <row r="1135" spans="1:21" x14ac:dyDescent="0.25">
      <c r="A1135" t="s">
        <v>440</v>
      </c>
      <c r="B1135" t="s">
        <v>1388</v>
      </c>
      <c r="C1135" t="s">
        <v>1389</v>
      </c>
      <c r="D1135" s="15">
        <v>1900</v>
      </c>
      <c r="E1135" s="121">
        <v>1</v>
      </c>
      <c r="F1135" t="s">
        <v>1034</v>
      </c>
      <c r="G1135" s="121" t="s">
        <v>1387</v>
      </c>
      <c r="H1135" t="s">
        <v>386</v>
      </c>
      <c r="I1135" t="s">
        <v>491</v>
      </c>
      <c r="J1135" t="s">
        <v>436</v>
      </c>
      <c r="K1135" t="s">
        <v>6</v>
      </c>
      <c r="L1135" s="756">
        <v>3.4</v>
      </c>
      <c r="M1135" t="s">
        <v>464</v>
      </c>
      <c r="N1135" s="679">
        <f t="shared" ca="1" si="73"/>
        <v>0</v>
      </c>
      <c r="O1135" s="679">
        <f t="shared" ca="1" si="73"/>
        <v>0</v>
      </c>
      <c r="P1135" s="679">
        <f t="shared" ca="1" si="73"/>
        <v>0</v>
      </c>
      <c r="Q1135" s="679">
        <f t="shared" ca="1" si="73"/>
        <v>0</v>
      </c>
      <c r="R1135" s="679">
        <f t="shared" ca="1" si="73"/>
        <v>425.2381832822179</v>
      </c>
      <c r="S1135" t="str">
        <f t="shared" si="74"/>
        <v>ASR_COMP</v>
      </c>
      <c r="T1135" s="957">
        <f t="shared" si="75"/>
        <v>44682</v>
      </c>
      <c r="U1135" t="str">
        <f t="shared" si="76"/>
        <v>Unaudited</v>
      </c>
    </row>
    <row r="1136" spans="1:21" x14ac:dyDescent="0.25">
      <c r="A1136" t="s">
        <v>440</v>
      </c>
      <c r="B1136" t="s">
        <v>1388</v>
      </c>
      <c r="C1136" t="s">
        <v>1389</v>
      </c>
      <c r="D1136" s="15">
        <v>1900</v>
      </c>
      <c r="E1136" s="121">
        <v>1</v>
      </c>
      <c r="F1136" t="s">
        <v>1034</v>
      </c>
      <c r="G1136" s="121" t="s">
        <v>1387</v>
      </c>
      <c r="H1136" t="s">
        <v>386</v>
      </c>
      <c r="I1136" t="s">
        <v>491</v>
      </c>
      <c r="J1136" t="s">
        <v>436</v>
      </c>
      <c r="K1136" t="s">
        <v>437</v>
      </c>
      <c r="L1136" s="756">
        <v>4.5</v>
      </c>
      <c r="M1136" t="s">
        <v>32</v>
      </c>
      <c r="N1136" s="679">
        <f t="shared" ca="1" si="73"/>
        <v>0</v>
      </c>
      <c r="O1136" s="679">
        <f t="shared" ca="1" si="73"/>
        <v>0</v>
      </c>
      <c r="P1136" s="679">
        <f t="shared" ca="1" si="73"/>
        <v>0</v>
      </c>
      <c r="Q1136" s="679">
        <f t="shared" ca="1" si="73"/>
        <v>0</v>
      </c>
      <c r="R1136" s="679">
        <f t="shared" ca="1" si="73"/>
        <v>0</v>
      </c>
      <c r="S1136" t="str">
        <f t="shared" si="74"/>
        <v>ASR_COMP</v>
      </c>
      <c r="T1136" s="957">
        <f t="shared" si="75"/>
        <v>44682</v>
      </c>
      <c r="U1136" t="str">
        <f t="shared" si="76"/>
        <v>Unaudited</v>
      </c>
    </row>
    <row r="1137" spans="1:21" x14ac:dyDescent="0.25">
      <c r="A1137" t="s">
        <v>440</v>
      </c>
      <c r="B1137" t="s">
        <v>1388</v>
      </c>
      <c r="C1137" t="s">
        <v>1389</v>
      </c>
      <c r="D1137" s="15">
        <v>1900</v>
      </c>
      <c r="E1137" s="121">
        <v>1</v>
      </c>
      <c r="F1137" t="s">
        <v>1034</v>
      </c>
      <c r="G1137" s="121" t="s">
        <v>1387</v>
      </c>
      <c r="H1137" t="s">
        <v>386</v>
      </c>
      <c r="I1137" t="s">
        <v>491</v>
      </c>
      <c r="J1137" t="s">
        <v>436</v>
      </c>
      <c r="K1137" t="s">
        <v>437</v>
      </c>
      <c r="L1137" s="756" t="s">
        <v>947</v>
      </c>
      <c r="M1137" t="s">
        <v>938</v>
      </c>
      <c r="N1137" s="679">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9">
        <f t="shared" ca="1" si="77"/>
        <v>0</v>
      </c>
      <c r="P1137" s="679">
        <f t="shared" ca="1" si="77"/>
        <v>0</v>
      </c>
      <c r="Q1137" s="679">
        <f t="shared" ca="1" si="77"/>
        <v>0</v>
      </c>
      <c r="R1137" s="679">
        <f t="shared" ca="1" si="77"/>
        <v>0</v>
      </c>
      <c r="S1137" t="str">
        <f t="shared" si="74"/>
        <v>ASR_COMP</v>
      </c>
      <c r="T1137" s="957">
        <f t="shared" si="75"/>
        <v>44682</v>
      </c>
      <c r="U1137" t="str">
        <f t="shared" si="76"/>
        <v>Unaudited</v>
      </c>
    </row>
    <row r="1138" spans="1:21" x14ac:dyDescent="0.25">
      <c r="A1138" t="s">
        <v>440</v>
      </c>
      <c r="B1138" t="s">
        <v>1388</v>
      </c>
      <c r="C1138" t="s">
        <v>1389</v>
      </c>
      <c r="D1138" s="15">
        <v>1900</v>
      </c>
      <c r="E1138" s="121">
        <v>1</v>
      </c>
      <c r="F1138" t="s">
        <v>1034</v>
      </c>
      <c r="G1138" s="121" t="s">
        <v>1387</v>
      </c>
      <c r="H1138" t="s">
        <v>386</v>
      </c>
      <c r="I1138" t="s">
        <v>491</v>
      </c>
      <c r="J1138" t="s">
        <v>436</v>
      </c>
      <c r="K1138" t="s">
        <v>437</v>
      </c>
      <c r="L1138" s="756" t="s">
        <v>196</v>
      </c>
      <c r="M1138" t="s">
        <v>40</v>
      </c>
      <c r="N1138" s="679">
        <f t="shared" ca="1" si="77"/>
        <v>0</v>
      </c>
      <c r="O1138" s="679">
        <f t="shared" ca="1" si="77"/>
        <v>0</v>
      </c>
      <c r="P1138" s="679">
        <f t="shared" ca="1" si="77"/>
        <v>0</v>
      </c>
      <c r="Q1138" s="679">
        <f t="shared" ca="1" si="77"/>
        <v>0</v>
      </c>
      <c r="R1138" s="679">
        <f t="shared" ca="1" si="77"/>
        <v>0</v>
      </c>
      <c r="S1138" t="str">
        <f t="shared" si="74"/>
        <v>ASR_COMP</v>
      </c>
      <c r="T1138" s="957">
        <f t="shared" si="75"/>
        <v>44682</v>
      </c>
      <c r="U1138" t="str">
        <f t="shared" si="76"/>
        <v>Unaudited</v>
      </c>
    </row>
    <row r="1139" spans="1:21" x14ac:dyDescent="0.25">
      <c r="A1139" t="s">
        <v>440</v>
      </c>
      <c r="B1139" t="s">
        <v>1388</v>
      </c>
      <c r="C1139" t="s">
        <v>1389</v>
      </c>
      <c r="D1139" s="15">
        <v>1900</v>
      </c>
      <c r="E1139" s="121">
        <v>1</v>
      </c>
      <c r="F1139" t="s">
        <v>1034</v>
      </c>
      <c r="G1139" s="121" t="s">
        <v>1387</v>
      </c>
      <c r="H1139" t="s">
        <v>386</v>
      </c>
      <c r="I1139" t="s">
        <v>491</v>
      </c>
      <c r="J1139" t="s">
        <v>436</v>
      </c>
      <c r="K1139" t="s">
        <v>437</v>
      </c>
      <c r="L1139" s="756" t="s">
        <v>195</v>
      </c>
      <c r="M1139" t="s">
        <v>332</v>
      </c>
      <c r="N1139" s="679">
        <f t="shared" ca="1" si="77"/>
        <v>0</v>
      </c>
      <c r="O1139" s="679">
        <f t="shared" ca="1" si="77"/>
        <v>0</v>
      </c>
      <c r="P1139" s="679">
        <f t="shared" ca="1" si="77"/>
        <v>0</v>
      </c>
      <c r="Q1139" s="679">
        <f t="shared" ca="1" si="77"/>
        <v>0</v>
      </c>
      <c r="R1139" s="679">
        <f t="shared" ca="1" si="77"/>
        <v>0</v>
      </c>
      <c r="S1139" t="str">
        <f t="shared" si="74"/>
        <v>ASR_COMP</v>
      </c>
      <c r="T1139" s="957">
        <f t="shared" si="75"/>
        <v>44682</v>
      </c>
      <c r="U1139" t="str">
        <f t="shared" si="76"/>
        <v>Unaudited</v>
      </c>
    </row>
    <row r="1140" spans="1:21" x14ac:dyDescent="0.25">
      <c r="A1140" t="s">
        <v>440</v>
      </c>
      <c r="B1140" t="s">
        <v>1388</v>
      </c>
      <c r="C1140" t="s">
        <v>1389</v>
      </c>
      <c r="D1140" s="15">
        <v>1900</v>
      </c>
      <c r="E1140" s="121">
        <v>1</v>
      </c>
      <c r="F1140" t="s">
        <v>1034</v>
      </c>
      <c r="G1140" s="121" t="s">
        <v>1387</v>
      </c>
      <c r="H1140" t="s">
        <v>386</v>
      </c>
      <c r="I1140" t="s">
        <v>491</v>
      </c>
      <c r="J1140" t="s">
        <v>453</v>
      </c>
      <c r="K1140" t="s">
        <v>438</v>
      </c>
      <c r="L1140" s="756" t="s">
        <v>79</v>
      </c>
      <c r="M1140" t="s">
        <v>27</v>
      </c>
      <c r="N1140" s="679">
        <f t="shared" ca="1" si="77"/>
        <v>0</v>
      </c>
      <c r="O1140" s="679">
        <f t="shared" ca="1" si="77"/>
        <v>0</v>
      </c>
      <c r="P1140" s="679">
        <f t="shared" ca="1" si="77"/>
        <v>0</v>
      </c>
      <c r="Q1140" s="679">
        <f t="shared" ca="1" si="77"/>
        <v>0</v>
      </c>
      <c r="R1140" s="679">
        <f t="shared" ca="1" si="77"/>
        <v>0</v>
      </c>
      <c r="S1140" t="str">
        <f t="shared" si="74"/>
        <v>ASR_COMP</v>
      </c>
      <c r="T1140" s="957">
        <f t="shared" si="75"/>
        <v>44682</v>
      </c>
      <c r="U1140" t="str">
        <f t="shared" si="76"/>
        <v>Unaudited</v>
      </c>
    </row>
    <row r="1141" spans="1:21" x14ac:dyDescent="0.25">
      <c r="A1141" t="s">
        <v>440</v>
      </c>
      <c r="B1141" t="s">
        <v>1388</v>
      </c>
      <c r="C1141" t="s">
        <v>1389</v>
      </c>
      <c r="D1141" s="15">
        <v>1900</v>
      </c>
      <c r="E1141" s="121">
        <v>1</v>
      </c>
      <c r="F1141" t="s">
        <v>1034</v>
      </c>
      <c r="G1141" s="121" t="s">
        <v>1387</v>
      </c>
      <c r="H1141" t="s">
        <v>386</v>
      </c>
      <c r="I1141" t="s">
        <v>491</v>
      </c>
      <c r="J1141" t="s">
        <v>453</v>
      </c>
      <c r="K1141" t="s">
        <v>438</v>
      </c>
      <c r="L1141" s="756" t="s">
        <v>80</v>
      </c>
      <c r="M1141" t="s">
        <v>100</v>
      </c>
      <c r="N1141" s="679">
        <f t="shared" ca="1" si="77"/>
        <v>0</v>
      </c>
      <c r="O1141" s="679">
        <f t="shared" ca="1" si="77"/>
        <v>0</v>
      </c>
      <c r="P1141" s="679">
        <f t="shared" ca="1" si="77"/>
        <v>0</v>
      </c>
      <c r="Q1141" s="679">
        <f t="shared" ca="1" si="77"/>
        <v>0</v>
      </c>
      <c r="R1141" s="679">
        <f t="shared" ca="1" si="77"/>
        <v>0</v>
      </c>
      <c r="S1141" t="str">
        <f t="shared" si="74"/>
        <v>ASR_COMP</v>
      </c>
      <c r="T1141" s="957">
        <f t="shared" si="75"/>
        <v>44682</v>
      </c>
      <c r="U1141" t="str">
        <f t="shared" si="76"/>
        <v>Unaudited</v>
      </c>
    </row>
    <row r="1142" spans="1:21" x14ac:dyDescent="0.25">
      <c r="A1142" t="s">
        <v>440</v>
      </c>
      <c r="B1142" t="s">
        <v>1388</v>
      </c>
      <c r="C1142" t="s">
        <v>1389</v>
      </c>
      <c r="D1142" s="15">
        <v>1900</v>
      </c>
      <c r="E1142" s="121">
        <v>1</v>
      </c>
      <c r="F1142" t="s">
        <v>1034</v>
      </c>
      <c r="G1142" s="121" t="s">
        <v>1387</v>
      </c>
      <c r="H1142" t="s">
        <v>386</v>
      </c>
      <c r="I1142" t="s">
        <v>491</v>
      </c>
      <c r="J1142" t="s">
        <v>453</v>
      </c>
      <c r="K1142" t="s">
        <v>438</v>
      </c>
      <c r="L1142" s="756" t="s">
        <v>81</v>
      </c>
      <c r="M1142" t="s">
        <v>101</v>
      </c>
      <c r="N1142" s="679">
        <f t="shared" ca="1" si="77"/>
        <v>0</v>
      </c>
      <c r="O1142" s="679">
        <f t="shared" ca="1" si="77"/>
        <v>0</v>
      </c>
      <c r="P1142" s="679">
        <f t="shared" ca="1" si="77"/>
        <v>0</v>
      </c>
      <c r="Q1142" s="679">
        <f t="shared" ca="1" si="77"/>
        <v>0</v>
      </c>
      <c r="R1142" s="679">
        <f t="shared" ca="1" si="77"/>
        <v>0</v>
      </c>
      <c r="S1142" t="str">
        <f t="shared" si="74"/>
        <v>ASR_COMP</v>
      </c>
      <c r="T1142" s="957">
        <f t="shared" si="75"/>
        <v>44682</v>
      </c>
      <c r="U1142" t="str">
        <f t="shared" si="76"/>
        <v>Unaudited</v>
      </c>
    </row>
    <row r="1143" spans="1:21" x14ac:dyDescent="0.25">
      <c r="A1143" t="s">
        <v>440</v>
      </c>
      <c r="B1143" t="s">
        <v>1388</v>
      </c>
      <c r="C1143" t="s">
        <v>1389</v>
      </c>
      <c r="D1143" s="15">
        <v>1900</v>
      </c>
      <c r="E1143" s="121">
        <v>1</v>
      </c>
      <c r="F1143" t="s">
        <v>1034</v>
      </c>
      <c r="G1143" s="121" t="s">
        <v>1387</v>
      </c>
      <c r="H1143" t="s">
        <v>386</v>
      </c>
      <c r="I1143" t="s">
        <v>491</v>
      </c>
      <c r="J1143" t="s">
        <v>453</v>
      </c>
      <c r="K1143" t="s">
        <v>438</v>
      </c>
      <c r="L1143" s="756" t="s">
        <v>82</v>
      </c>
      <c r="M1143" t="s">
        <v>102</v>
      </c>
      <c r="N1143" s="679">
        <f t="shared" ca="1" si="77"/>
        <v>0</v>
      </c>
      <c r="O1143" s="679">
        <f t="shared" ca="1" si="77"/>
        <v>0</v>
      </c>
      <c r="P1143" s="679">
        <f t="shared" ca="1" si="77"/>
        <v>0</v>
      </c>
      <c r="Q1143" s="679">
        <f t="shared" ca="1" si="77"/>
        <v>0</v>
      </c>
      <c r="R1143" s="679">
        <f t="shared" ca="1" si="77"/>
        <v>0</v>
      </c>
      <c r="S1143" t="str">
        <f t="shared" si="74"/>
        <v>ASR_COMP</v>
      </c>
      <c r="T1143" s="957">
        <f t="shared" si="75"/>
        <v>44682</v>
      </c>
      <c r="U1143" t="str">
        <f t="shared" si="76"/>
        <v>Unaudited</v>
      </c>
    </row>
    <row r="1144" spans="1:21" x14ac:dyDescent="0.25">
      <c r="A1144" t="s">
        <v>440</v>
      </c>
      <c r="B1144" t="s">
        <v>1388</v>
      </c>
      <c r="C1144" t="s">
        <v>1389</v>
      </c>
      <c r="D1144" s="15">
        <v>1900</v>
      </c>
      <c r="E1144" s="121">
        <v>1</v>
      </c>
      <c r="F1144" t="s">
        <v>1034</v>
      </c>
      <c r="G1144" s="121" t="s">
        <v>1387</v>
      </c>
      <c r="H1144" t="s">
        <v>386</v>
      </c>
      <c r="I1144" t="s">
        <v>491</v>
      </c>
      <c r="J1144" t="s">
        <v>453</v>
      </c>
      <c r="K1144" t="s">
        <v>438</v>
      </c>
      <c r="L1144" s="756" t="s">
        <v>219</v>
      </c>
      <c r="M1144" t="s">
        <v>103</v>
      </c>
      <c r="N1144" s="679">
        <f t="shared" ca="1" si="77"/>
        <v>0</v>
      </c>
      <c r="O1144" s="679">
        <f t="shared" ca="1" si="77"/>
        <v>0</v>
      </c>
      <c r="P1144" s="679">
        <f t="shared" ca="1" si="77"/>
        <v>0</v>
      </c>
      <c r="Q1144" s="679">
        <f t="shared" ca="1" si="77"/>
        <v>0</v>
      </c>
      <c r="R1144" s="679">
        <f t="shared" ca="1" si="77"/>
        <v>0</v>
      </c>
      <c r="S1144" t="str">
        <f t="shared" si="74"/>
        <v>ASR_COMP</v>
      </c>
      <c r="T1144" s="957">
        <f t="shared" si="75"/>
        <v>44682</v>
      </c>
      <c r="U1144" t="str">
        <f t="shared" si="76"/>
        <v>Unaudited</v>
      </c>
    </row>
    <row r="1145" spans="1:21" x14ac:dyDescent="0.25">
      <c r="A1145" t="s">
        <v>440</v>
      </c>
      <c r="B1145" t="s">
        <v>1388</v>
      </c>
      <c r="C1145" t="s">
        <v>1389</v>
      </c>
      <c r="D1145" s="15">
        <v>1900</v>
      </c>
      <c r="E1145" s="121">
        <v>1</v>
      </c>
      <c r="F1145" t="s">
        <v>1034</v>
      </c>
      <c r="G1145" s="121" t="s">
        <v>1387</v>
      </c>
      <c r="H1145" t="s">
        <v>386</v>
      </c>
      <c r="I1145" t="s">
        <v>491</v>
      </c>
      <c r="J1145" t="s">
        <v>453</v>
      </c>
      <c r="K1145" t="s">
        <v>438</v>
      </c>
      <c r="L1145" s="756" t="s">
        <v>218</v>
      </c>
      <c r="M1145" t="s">
        <v>28</v>
      </c>
      <c r="N1145" s="679">
        <f t="shared" ca="1" si="77"/>
        <v>0</v>
      </c>
      <c r="O1145" s="679">
        <f t="shared" ca="1" si="77"/>
        <v>0</v>
      </c>
      <c r="P1145" s="679">
        <f t="shared" ca="1" si="77"/>
        <v>0</v>
      </c>
      <c r="Q1145" s="679">
        <f t="shared" ca="1" si="77"/>
        <v>0</v>
      </c>
      <c r="R1145" s="679">
        <f t="shared" ca="1" si="77"/>
        <v>0</v>
      </c>
      <c r="S1145" t="str">
        <f t="shared" si="74"/>
        <v>ASR_COMP</v>
      </c>
      <c r="T1145" s="957">
        <f t="shared" si="75"/>
        <v>44682</v>
      </c>
      <c r="U1145" t="str">
        <f t="shared" si="76"/>
        <v>Unaudited</v>
      </c>
    </row>
    <row r="1146" spans="1:21" x14ac:dyDescent="0.25">
      <c r="A1146" t="s">
        <v>440</v>
      </c>
      <c r="B1146" t="s">
        <v>1388</v>
      </c>
      <c r="C1146" t="s">
        <v>1389</v>
      </c>
      <c r="D1146" s="15">
        <v>1900</v>
      </c>
      <c r="E1146" s="121">
        <v>1</v>
      </c>
      <c r="F1146" t="s">
        <v>1034</v>
      </c>
      <c r="G1146" s="121" t="s">
        <v>1387</v>
      </c>
      <c r="H1146" t="s">
        <v>386</v>
      </c>
      <c r="I1146" t="s">
        <v>491</v>
      </c>
      <c r="J1146" t="s">
        <v>439</v>
      </c>
      <c r="K1146" t="s">
        <v>439</v>
      </c>
      <c r="L1146" s="756" t="s">
        <v>84</v>
      </c>
      <c r="M1146" t="s">
        <v>330</v>
      </c>
      <c r="N1146" s="679">
        <f t="shared" ca="1" si="77"/>
        <v>0</v>
      </c>
      <c r="O1146" s="679">
        <f t="shared" ca="1" si="77"/>
        <v>0</v>
      </c>
      <c r="P1146" s="679">
        <f t="shared" ca="1" si="77"/>
        <v>0</v>
      </c>
      <c r="Q1146" s="679">
        <f t="shared" ca="1" si="77"/>
        <v>0</v>
      </c>
      <c r="R1146" s="679">
        <f t="shared" ca="1" si="77"/>
        <v>0</v>
      </c>
      <c r="S1146" t="str">
        <f t="shared" si="74"/>
        <v>ASR_COMP</v>
      </c>
      <c r="T1146" s="957">
        <f t="shared" si="75"/>
        <v>44682</v>
      </c>
      <c r="U1146" t="str">
        <f t="shared" si="76"/>
        <v>Unaudited</v>
      </c>
    </row>
    <row r="1147" spans="1:21" x14ac:dyDescent="0.25">
      <c r="A1147" t="s">
        <v>440</v>
      </c>
      <c r="B1147" t="s">
        <v>1388</v>
      </c>
      <c r="C1147" t="s">
        <v>1389</v>
      </c>
      <c r="D1147" s="15">
        <v>1900</v>
      </c>
      <c r="E1147" s="121">
        <v>1</v>
      </c>
      <c r="F1147" t="s">
        <v>1034</v>
      </c>
      <c r="G1147" s="121" t="s">
        <v>1387</v>
      </c>
      <c r="H1147" t="s">
        <v>386</v>
      </c>
      <c r="I1147" t="s">
        <v>491</v>
      </c>
      <c r="J1147" t="s">
        <v>439</v>
      </c>
      <c r="K1147" t="s">
        <v>439</v>
      </c>
      <c r="L1147" s="756" t="s">
        <v>85</v>
      </c>
      <c r="M1147" t="s">
        <v>328</v>
      </c>
      <c r="N1147" s="679">
        <f t="shared" ca="1" si="77"/>
        <v>0</v>
      </c>
      <c r="O1147" s="679">
        <f t="shared" ca="1" si="77"/>
        <v>0</v>
      </c>
      <c r="P1147" s="679">
        <f t="shared" ca="1" si="77"/>
        <v>0</v>
      </c>
      <c r="Q1147" s="679">
        <f t="shared" ca="1" si="77"/>
        <v>0</v>
      </c>
      <c r="R1147" s="679">
        <f t="shared" ca="1" si="77"/>
        <v>0</v>
      </c>
      <c r="S1147" t="str">
        <f t="shared" si="74"/>
        <v>ASR_COMP</v>
      </c>
      <c r="T1147" s="957">
        <f t="shared" si="75"/>
        <v>44682</v>
      </c>
      <c r="U1147" t="str">
        <f t="shared" si="76"/>
        <v>Unaudited</v>
      </c>
    </row>
    <row r="1148" spans="1:21" x14ac:dyDescent="0.25">
      <c r="A1148" t="s">
        <v>440</v>
      </c>
      <c r="B1148" t="s">
        <v>1388</v>
      </c>
      <c r="C1148" t="s">
        <v>1389</v>
      </c>
      <c r="D1148" s="15">
        <v>1900</v>
      </c>
      <c r="E1148" s="121">
        <v>1</v>
      </c>
      <c r="F1148" t="s">
        <v>1034</v>
      </c>
      <c r="G1148" s="121" t="s">
        <v>1387</v>
      </c>
      <c r="H1148" t="s">
        <v>386</v>
      </c>
      <c r="I1148" t="s">
        <v>491</v>
      </c>
      <c r="J1148" t="s">
        <v>439</v>
      </c>
      <c r="K1148" t="s">
        <v>439</v>
      </c>
      <c r="L1148" s="756" t="s">
        <v>86</v>
      </c>
      <c r="M1148" t="s">
        <v>497</v>
      </c>
      <c r="N1148" s="679">
        <f t="shared" ca="1" si="77"/>
        <v>0</v>
      </c>
      <c r="O1148" s="679">
        <f t="shared" ca="1" si="77"/>
        <v>0</v>
      </c>
      <c r="P1148" s="679">
        <f t="shared" ca="1" si="77"/>
        <v>0</v>
      </c>
      <c r="Q1148" s="679">
        <f t="shared" ca="1" si="77"/>
        <v>0</v>
      </c>
      <c r="R1148" s="679">
        <f t="shared" ca="1" si="77"/>
        <v>0</v>
      </c>
      <c r="S1148" t="str">
        <f t="shared" si="74"/>
        <v>ASR_COMP</v>
      </c>
      <c r="T1148" s="957">
        <f t="shared" si="75"/>
        <v>44682</v>
      </c>
      <c r="U1148" t="str">
        <f t="shared" si="76"/>
        <v>Unaudited</v>
      </c>
    </row>
    <row r="1149" spans="1:21" x14ac:dyDescent="0.25">
      <c r="A1149" t="s">
        <v>440</v>
      </c>
      <c r="B1149" t="s">
        <v>1388</v>
      </c>
      <c r="C1149" t="s">
        <v>1389</v>
      </c>
      <c r="D1149" s="15">
        <v>1900</v>
      </c>
      <c r="E1149" s="121">
        <v>1</v>
      </c>
      <c r="F1149" t="s">
        <v>1034</v>
      </c>
      <c r="G1149" s="121" t="s">
        <v>1387</v>
      </c>
      <c r="H1149" t="s">
        <v>386</v>
      </c>
      <c r="I1149" t="s">
        <v>491</v>
      </c>
      <c r="J1149" t="s">
        <v>439</v>
      </c>
      <c r="K1149" t="s">
        <v>439</v>
      </c>
      <c r="L1149" s="756" t="s">
        <v>87</v>
      </c>
      <c r="M1149" t="s">
        <v>498</v>
      </c>
      <c r="N1149" s="679">
        <f t="shared" ca="1" si="77"/>
        <v>0</v>
      </c>
      <c r="O1149" s="679">
        <f t="shared" ca="1" si="77"/>
        <v>0</v>
      </c>
      <c r="P1149" s="679">
        <f t="shared" ca="1" si="77"/>
        <v>0</v>
      </c>
      <c r="Q1149" s="679">
        <f t="shared" ca="1" si="77"/>
        <v>0</v>
      </c>
      <c r="R1149" s="679">
        <f t="shared" ca="1" si="77"/>
        <v>0</v>
      </c>
      <c r="S1149" t="str">
        <f t="shared" si="74"/>
        <v>ASR_COMP</v>
      </c>
      <c r="T1149" s="957">
        <f t="shared" si="75"/>
        <v>44682</v>
      </c>
      <c r="U1149" t="str">
        <f t="shared" si="76"/>
        <v>Unaudited</v>
      </c>
    </row>
    <row r="1150" spans="1:21" x14ac:dyDescent="0.25">
      <c r="A1150" t="s">
        <v>440</v>
      </c>
      <c r="B1150" t="s">
        <v>1388</v>
      </c>
      <c r="C1150" t="s">
        <v>1389</v>
      </c>
      <c r="D1150" s="15">
        <v>1900</v>
      </c>
      <c r="E1150" s="121">
        <v>1</v>
      </c>
      <c r="F1150" t="s">
        <v>1034</v>
      </c>
      <c r="G1150" s="121" t="s">
        <v>1387</v>
      </c>
      <c r="H1150" t="s">
        <v>386</v>
      </c>
      <c r="I1150" t="s">
        <v>491</v>
      </c>
      <c r="J1150" t="s">
        <v>439</v>
      </c>
      <c r="K1150" t="s">
        <v>439</v>
      </c>
      <c r="L1150" s="756" t="s">
        <v>216</v>
      </c>
      <c r="M1150" t="s">
        <v>499</v>
      </c>
      <c r="N1150" s="679">
        <f t="shared" ca="1" si="77"/>
        <v>0</v>
      </c>
      <c r="O1150" s="679">
        <f t="shared" ca="1" si="77"/>
        <v>0</v>
      </c>
      <c r="P1150" s="679">
        <f t="shared" ca="1" si="77"/>
        <v>0</v>
      </c>
      <c r="Q1150" s="679">
        <f t="shared" ca="1" si="77"/>
        <v>0</v>
      </c>
      <c r="R1150" s="679">
        <f t="shared" ca="1" si="77"/>
        <v>0</v>
      </c>
      <c r="S1150" t="str">
        <f t="shared" si="74"/>
        <v>ASR_COMP</v>
      </c>
      <c r="T1150" s="957">
        <f t="shared" si="75"/>
        <v>44682</v>
      </c>
      <c r="U1150" t="str">
        <f t="shared" si="76"/>
        <v>Unaudited</v>
      </c>
    </row>
    <row r="1151" spans="1:21" x14ac:dyDescent="0.25">
      <c r="A1151" t="s">
        <v>440</v>
      </c>
      <c r="B1151" t="s">
        <v>1388</v>
      </c>
      <c r="C1151" t="s">
        <v>1389</v>
      </c>
      <c r="D1151" s="15">
        <v>1900</v>
      </c>
      <c r="E1151" s="121">
        <v>1</v>
      </c>
      <c r="F1151" t="s">
        <v>1034</v>
      </c>
      <c r="G1151" s="121" t="s">
        <v>1387</v>
      </c>
      <c r="H1151" t="s">
        <v>386</v>
      </c>
      <c r="I1151" t="s">
        <v>492</v>
      </c>
      <c r="J1151" t="s">
        <v>26</v>
      </c>
      <c r="K1151" t="s">
        <v>26</v>
      </c>
      <c r="L1151" s="756" t="s">
        <v>207</v>
      </c>
      <c r="M1151" t="s">
        <v>26</v>
      </c>
      <c r="N1151" s="679">
        <f t="shared" ca="1" si="77"/>
        <v>0</v>
      </c>
      <c r="O1151" s="679">
        <f t="shared" ca="1" si="77"/>
        <v>0</v>
      </c>
      <c r="P1151" s="679">
        <f t="shared" ca="1" si="77"/>
        <v>0</v>
      </c>
      <c r="Q1151" s="679">
        <f t="shared" ca="1" si="77"/>
        <v>0</v>
      </c>
      <c r="R1151" s="679">
        <f t="shared" ca="1" si="77"/>
        <v>-22328.140008190803</v>
      </c>
      <c r="S1151" t="str">
        <f t="shared" si="74"/>
        <v>ASR_COMP</v>
      </c>
      <c r="T1151" s="957">
        <f t="shared" si="75"/>
        <v>44682</v>
      </c>
      <c r="U1151" t="str">
        <f t="shared" si="76"/>
        <v>Unaudited</v>
      </c>
    </row>
    <row r="1152" spans="1:21" x14ac:dyDescent="0.25">
      <c r="A1152" t="s">
        <v>440</v>
      </c>
      <c r="B1152" t="s">
        <v>1388</v>
      </c>
      <c r="C1152" t="s">
        <v>1389</v>
      </c>
      <c r="D1152" s="15">
        <v>1900</v>
      </c>
      <c r="E1152" s="121">
        <v>1</v>
      </c>
      <c r="F1152" t="s">
        <v>441</v>
      </c>
      <c r="G1152" s="121">
        <v>91</v>
      </c>
      <c r="H1152" t="s">
        <v>387</v>
      </c>
      <c r="I1152" t="s">
        <v>435</v>
      </c>
      <c r="J1152" t="s">
        <v>435</v>
      </c>
      <c r="K1152" t="s">
        <v>435</v>
      </c>
      <c r="M1152" t="s">
        <v>435</v>
      </c>
      <c r="N1152" s="679">
        <f t="shared" ca="1" si="77"/>
        <v>13050</v>
      </c>
      <c r="O1152" s="679">
        <f t="shared" ca="1" si="77"/>
        <v>7318.4392000612979</v>
      </c>
      <c r="P1152" s="679">
        <f t="shared" ca="1" si="77"/>
        <v>5731.5607999387021</v>
      </c>
      <c r="Q1152" s="679">
        <f t="shared" ca="1" si="77"/>
        <v>0</v>
      </c>
      <c r="R1152" s="679">
        <f t="shared" ca="1" si="77"/>
        <v>0</v>
      </c>
      <c r="S1152" t="str">
        <f t="shared" si="74"/>
        <v>ASR_COMP</v>
      </c>
      <c r="T1152" s="957">
        <f t="shared" si="75"/>
        <v>44682</v>
      </c>
      <c r="U1152" t="str">
        <f t="shared" si="76"/>
        <v>Unaudited</v>
      </c>
    </row>
    <row r="1153" spans="1:21" x14ac:dyDescent="0.25">
      <c r="A1153" t="s">
        <v>440</v>
      </c>
      <c r="B1153" t="s">
        <v>1388</v>
      </c>
      <c r="C1153" t="s">
        <v>1389</v>
      </c>
      <c r="D1153" s="15">
        <v>1900</v>
      </c>
      <c r="E1153" s="121">
        <v>1</v>
      </c>
      <c r="F1153" t="s">
        <v>441</v>
      </c>
      <c r="G1153" s="121">
        <v>91</v>
      </c>
      <c r="H1153" t="s">
        <v>387</v>
      </c>
      <c r="I1153" t="s">
        <v>490</v>
      </c>
      <c r="J1153" t="s">
        <v>12</v>
      </c>
      <c r="K1153" t="s">
        <v>12</v>
      </c>
      <c r="L1153" s="756">
        <v>1.1000000000000001</v>
      </c>
      <c r="M1153" t="s">
        <v>12</v>
      </c>
      <c r="N1153" s="679">
        <f t="shared" ca="1" si="77"/>
        <v>50847383.296084635</v>
      </c>
      <c r="O1153" s="679">
        <f t="shared" ca="1" si="77"/>
        <v>0</v>
      </c>
      <c r="P1153" s="679">
        <f t="shared" ca="1" si="77"/>
        <v>0</v>
      </c>
      <c r="Q1153" s="679">
        <f t="shared" ca="1" si="77"/>
        <v>0</v>
      </c>
      <c r="R1153" s="679">
        <f t="shared" ca="1" si="77"/>
        <v>0</v>
      </c>
      <c r="S1153" t="str">
        <f t="shared" si="74"/>
        <v>ASR_COMP</v>
      </c>
      <c r="T1153" s="957">
        <f t="shared" si="75"/>
        <v>44682</v>
      </c>
      <c r="U1153" t="str">
        <f t="shared" si="76"/>
        <v>Unaudited</v>
      </c>
    </row>
    <row r="1154" spans="1:21" x14ac:dyDescent="0.25">
      <c r="A1154" t="s">
        <v>440</v>
      </c>
      <c r="B1154" t="s">
        <v>1388</v>
      </c>
      <c r="C1154" t="s">
        <v>1389</v>
      </c>
      <c r="D1154" s="15">
        <v>1900</v>
      </c>
      <c r="E1154" s="121">
        <v>1</v>
      </c>
      <c r="F1154" t="s">
        <v>441</v>
      </c>
      <c r="G1154" s="121">
        <v>91</v>
      </c>
      <c r="H1154" t="s">
        <v>387</v>
      </c>
      <c r="I1154" t="s">
        <v>490</v>
      </c>
      <c r="J1154" t="s">
        <v>12</v>
      </c>
      <c r="K1154" t="s">
        <v>225</v>
      </c>
      <c r="L1154" s="756">
        <v>1.2</v>
      </c>
      <c r="M1154" t="s">
        <v>225</v>
      </c>
      <c r="N1154" s="679">
        <f t="shared" ca="1" si="77"/>
        <v>-102.700000000008</v>
      </c>
      <c r="O1154" s="679">
        <f t="shared" ca="1" si="77"/>
        <v>0</v>
      </c>
      <c r="P1154" s="679">
        <f t="shared" ca="1" si="77"/>
        <v>0</v>
      </c>
      <c r="Q1154" s="679">
        <f t="shared" ca="1" si="77"/>
        <v>0</v>
      </c>
      <c r="R1154" s="679">
        <f t="shared" ca="1" si="77"/>
        <v>0</v>
      </c>
      <c r="S1154" t="str">
        <f t="shared" ref="S1154:S1217" si="78">file_name</f>
        <v>ASR_COMP</v>
      </c>
      <c r="T1154" s="957">
        <f t="shared" ref="T1154:T1217" si="79">file_date</f>
        <v>44682</v>
      </c>
      <c r="U1154" t="str">
        <f t="shared" ref="U1154:U1217" si="80">status</f>
        <v>Unaudited</v>
      </c>
    </row>
    <row r="1155" spans="1:21" x14ac:dyDescent="0.25">
      <c r="A1155" t="s">
        <v>440</v>
      </c>
      <c r="B1155" t="s">
        <v>1388</v>
      </c>
      <c r="C1155" t="s">
        <v>1389</v>
      </c>
      <c r="D1155" s="15">
        <v>1900</v>
      </c>
      <c r="E1155" s="121">
        <v>1</v>
      </c>
      <c r="F1155" t="s">
        <v>441</v>
      </c>
      <c r="G1155" s="121">
        <v>91</v>
      </c>
      <c r="H1155" t="s">
        <v>387</v>
      </c>
      <c r="I1155" t="s">
        <v>490</v>
      </c>
      <c r="J1155" t="s">
        <v>12</v>
      </c>
      <c r="K1155" t="s">
        <v>1326</v>
      </c>
      <c r="L1155" s="756" t="s">
        <v>1322</v>
      </c>
      <c r="M1155" t="s">
        <v>1326</v>
      </c>
      <c r="N1155" s="679">
        <f t="shared" ca="1" si="77"/>
        <v>358736.16</v>
      </c>
      <c r="O1155" s="679">
        <f t="shared" ca="1" si="77"/>
        <v>0</v>
      </c>
      <c r="P1155" s="679">
        <f t="shared" ca="1" si="77"/>
        <v>0</v>
      </c>
      <c r="Q1155" s="679">
        <f t="shared" ca="1" si="77"/>
        <v>0</v>
      </c>
      <c r="R1155" s="679">
        <f t="shared" ca="1" si="77"/>
        <v>0</v>
      </c>
      <c r="S1155" t="str">
        <f t="shared" si="78"/>
        <v>ASR_COMP</v>
      </c>
      <c r="T1155" s="957">
        <f t="shared" si="79"/>
        <v>44682</v>
      </c>
      <c r="U1155" t="str">
        <f t="shared" si="80"/>
        <v>Unaudited</v>
      </c>
    </row>
    <row r="1156" spans="1:21" x14ac:dyDescent="0.25">
      <c r="A1156" t="s">
        <v>440</v>
      </c>
      <c r="B1156" t="s">
        <v>1388</v>
      </c>
      <c r="C1156" t="s">
        <v>1389</v>
      </c>
      <c r="D1156" s="15">
        <v>1900</v>
      </c>
      <c r="E1156" s="121">
        <v>1</v>
      </c>
      <c r="F1156" t="s">
        <v>441</v>
      </c>
      <c r="G1156" s="121">
        <v>91</v>
      </c>
      <c r="H1156" t="s">
        <v>387</v>
      </c>
      <c r="I1156" t="s">
        <v>490</v>
      </c>
      <c r="J1156" t="s">
        <v>12</v>
      </c>
      <c r="K1156" t="s">
        <v>1328</v>
      </c>
      <c r="L1156" s="756" t="s">
        <v>1327</v>
      </c>
      <c r="M1156" t="s">
        <v>1328</v>
      </c>
      <c r="N1156" s="679">
        <f t="shared" ca="1" si="77"/>
        <v>-1018453.7817377344</v>
      </c>
      <c r="O1156" s="679">
        <f t="shared" ca="1" si="77"/>
        <v>0</v>
      </c>
      <c r="P1156" s="679">
        <f t="shared" ca="1" si="77"/>
        <v>0</v>
      </c>
      <c r="Q1156" s="679">
        <f t="shared" ca="1" si="77"/>
        <v>0</v>
      </c>
      <c r="R1156" s="679">
        <f t="shared" ca="1" si="77"/>
        <v>0</v>
      </c>
      <c r="S1156" t="str">
        <f t="shared" si="78"/>
        <v>ASR_COMP</v>
      </c>
      <c r="T1156" s="957">
        <f t="shared" si="79"/>
        <v>44682</v>
      </c>
      <c r="U1156" t="str">
        <f t="shared" si="80"/>
        <v>Unaudited</v>
      </c>
    </row>
    <row r="1157" spans="1:21" x14ac:dyDescent="0.25">
      <c r="A1157" t="s">
        <v>440</v>
      </c>
      <c r="B1157" t="s">
        <v>1388</v>
      </c>
      <c r="C1157" t="s">
        <v>1389</v>
      </c>
      <c r="D1157" s="15">
        <v>1900</v>
      </c>
      <c r="E1157" s="121">
        <v>1</v>
      </c>
      <c r="F1157" t="s">
        <v>441</v>
      </c>
      <c r="G1157" s="121">
        <v>91</v>
      </c>
      <c r="H1157" t="s">
        <v>387</v>
      </c>
      <c r="I1157" t="s">
        <v>490</v>
      </c>
      <c r="J1157" t="s">
        <v>13</v>
      </c>
      <c r="K1157" t="s">
        <v>13</v>
      </c>
      <c r="L1157" s="756" t="s">
        <v>63</v>
      </c>
      <c r="M1157" t="s">
        <v>13</v>
      </c>
      <c r="N1157" s="679">
        <f t="shared" ca="1" si="77"/>
        <v>0</v>
      </c>
      <c r="O1157" s="679">
        <f t="shared" ca="1" si="77"/>
        <v>0</v>
      </c>
      <c r="P1157" s="679">
        <f t="shared" ca="1" si="77"/>
        <v>0</v>
      </c>
      <c r="Q1157" s="679">
        <f t="shared" ca="1" si="77"/>
        <v>0</v>
      </c>
      <c r="R1157" s="679">
        <f t="shared" ca="1" si="77"/>
        <v>0</v>
      </c>
      <c r="S1157" t="str">
        <f t="shared" si="78"/>
        <v>ASR_COMP</v>
      </c>
      <c r="T1157" s="957">
        <f t="shared" si="79"/>
        <v>44682</v>
      </c>
      <c r="U1157" t="str">
        <f t="shared" si="80"/>
        <v>Unaudited</v>
      </c>
    </row>
    <row r="1158" spans="1:21" x14ac:dyDescent="0.25">
      <c r="A1158" t="s">
        <v>440</v>
      </c>
      <c r="B1158" t="s">
        <v>1388</v>
      </c>
      <c r="C1158" t="s">
        <v>1389</v>
      </c>
      <c r="D1158" s="15">
        <v>1900</v>
      </c>
      <c r="E1158" s="121">
        <v>1</v>
      </c>
      <c r="F1158" t="s">
        <v>441</v>
      </c>
      <c r="G1158" s="121">
        <v>91</v>
      </c>
      <c r="H1158" t="s">
        <v>387</v>
      </c>
      <c r="I1158" t="s">
        <v>491</v>
      </c>
      <c r="J1158" t="s">
        <v>436</v>
      </c>
      <c r="K1158" t="s">
        <v>799</v>
      </c>
      <c r="L1158" s="756">
        <v>2.1</v>
      </c>
      <c r="M1158" t="s">
        <v>734</v>
      </c>
      <c r="N1158" s="679">
        <f t="shared" ca="1" si="77"/>
        <v>189727</v>
      </c>
      <c r="O1158" s="679">
        <f t="shared" ca="1" si="77"/>
        <v>183031</v>
      </c>
      <c r="P1158" s="679">
        <f t="shared" ca="1" si="77"/>
        <v>6696</v>
      </c>
      <c r="Q1158" s="679">
        <f t="shared" ca="1" si="77"/>
        <v>0</v>
      </c>
      <c r="R1158" s="679">
        <f t="shared" ca="1" si="77"/>
        <v>0</v>
      </c>
      <c r="S1158" t="str">
        <f t="shared" si="78"/>
        <v>ASR_COMP</v>
      </c>
      <c r="T1158" s="957">
        <f t="shared" si="79"/>
        <v>44682</v>
      </c>
      <c r="U1158" t="str">
        <f t="shared" si="80"/>
        <v>Unaudited</v>
      </c>
    </row>
    <row r="1159" spans="1:21" x14ac:dyDescent="0.25">
      <c r="A1159" t="s">
        <v>440</v>
      </c>
      <c r="B1159" t="s">
        <v>1388</v>
      </c>
      <c r="C1159" t="s">
        <v>1389</v>
      </c>
      <c r="D1159" s="15">
        <v>1900</v>
      </c>
      <c r="E1159" s="121">
        <v>1</v>
      </c>
      <c r="F1159" t="s">
        <v>441</v>
      </c>
      <c r="G1159" s="121">
        <v>91</v>
      </c>
      <c r="H1159" t="s">
        <v>387</v>
      </c>
      <c r="I1159" t="s">
        <v>491</v>
      </c>
      <c r="J1159" t="s">
        <v>436</v>
      </c>
      <c r="K1159" t="s">
        <v>799</v>
      </c>
      <c r="L1159" s="756">
        <v>2.2000000000000002</v>
      </c>
      <c r="M1159" t="s">
        <v>735</v>
      </c>
      <c r="N1159" s="679">
        <f t="shared" ca="1" si="77"/>
        <v>626</v>
      </c>
      <c r="O1159" s="679">
        <f t="shared" ca="1" si="77"/>
        <v>443</v>
      </c>
      <c r="P1159" s="679">
        <f t="shared" ca="1" si="77"/>
        <v>183</v>
      </c>
      <c r="Q1159" s="679">
        <f t="shared" ca="1" si="77"/>
        <v>0</v>
      </c>
      <c r="R1159" s="679">
        <f t="shared" ca="1" si="77"/>
        <v>0</v>
      </c>
      <c r="S1159" t="str">
        <f t="shared" si="78"/>
        <v>ASR_COMP</v>
      </c>
      <c r="T1159" s="957">
        <f t="shared" si="79"/>
        <v>44682</v>
      </c>
      <c r="U1159" t="str">
        <f t="shared" si="80"/>
        <v>Unaudited</v>
      </c>
    </row>
    <row r="1160" spans="1:21" x14ac:dyDescent="0.25">
      <c r="A1160" t="s">
        <v>440</v>
      </c>
      <c r="B1160" t="s">
        <v>1388</v>
      </c>
      <c r="C1160" t="s">
        <v>1389</v>
      </c>
      <c r="D1160" s="15">
        <v>1900</v>
      </c>
      <c r="E1160" s="121">
        <v>1</v>
      </c>
      <c r="F1160" t="s">
        <v>441</v>
      </c>
      <c r="G1160" s="121">
        <v>91</v>
      </c>
      <c r="H1160" t="s">
        <v>387</v>
      </c>
      <c r="I1160" t="s">
        <v>491</v>
      </c>
      <c r="J1160" t="s">
        <v>436</v>
      </c>
      <c r="K1160" t="s">
        <v>799</v>
      </c>
      <c r="L1160" s="756">
        <v>2.2999999999999998</v>
      </c>
      <c r="M1160" t="s">
        <v>736</v>
      </c>
      <c r="N1160" s="679">
        <f t="shared" ca="1" si="77"/>
        <v>37810906.074963391</v>
      </c>
      <c r="O1160" s="679">
        <f t="shared" ca="1" si="77"/>
        <v>36502119.748009495</v>
      </c>
      <c r="P1160" s="679">
        <f t="shared" ca="1" si="77"/>
        <v>1308786.3269538935</v>
      </c>
      <c r="Q1160" s="679">
        <f t="shared" ca="1" si="77"/>
        <v>0</v>
      </c>
      <c r="R1160" s="679">
        <f t="shared" ca="1" si="77"/>
        <v>0</v>
      </c>
      <c r="S1160" t="str">
        <f t="shared" si="78"/>
        <v>ASR_COMP</v>
      </c>
      <c r="T1160" s="957">
        <f t="shared" si="79"/>
        <v>44682</v>
      </c>
      <c r="U1160" t="str">
        <f t="shared" si="80"/>
        <v>Unaudited</v>
      </c>
    </row>
    <row r="1161" spans="1:21" x14ac:dyDescent="0.25">
      <c r="A1161" t="s">
        <v>440</v>
      </c>
      <c r="B1161" t="s">
        <v>1388</v>
      </c>
      <c r="C1161" t="s">
        <v>1389</v>
      </c>
      <c r="D1161" s="15">
        <v>1900</v>
      </c>
      <c r="E1161" s="121">
        <v>1</v>
      </c>
      <c r="F1161" t="s">
        <v>441</v>
      </c>
      <c r="G1161" s="121">
        <v>91</v>
      </c>
      <c r="H1161" t="s">
        <v>387</v>
      </c>
      <c r="I1161" t="s">
        <v>491</v>
      </c>
      <c r="J1161" t="s">
        <v>436</v>
      </c>
      <c r="K1161" t="s">
        <v>799</v>
      </c>
      <c r="L1161" s="756">
        <v>2.4</v>
      </c>
      <c r="M1161" t="s">
        <v>737</v>
      </c>
      <c r="N1161" s="679">
        <f t="shared" ca="1" si="77"/>
        <v>83595.675624243217</v>
      </c>
      <c r="O1161" s="679">
        <f t="shared" ca="1" si="77"/>
        <v>64774.2851562344</v>
      </c>
      <c r="P1161" s="679">
        <f t="shared" ca="1" si="77"/>
        <v>18821.390468008824</v>
      </c>
      <c r="Q1161" s="679">
        <f t="shared" ca="1" si="77"/>
        <v>0</v>
      </c>
      <c r="R1161" s="679">
        <f t="shared" ca="1" si="77"/>
        <v>0</v>
      </c>
      <c r="S1161" t="str">
        <f t="shared" si="78"/>
        <v>ASR_COMP</v>
      </c>
      <c r="T1161" s="957">
        <f t="shared" si="79"/>
        <v>44682</v>
      </c>
      <c r="U1161" t="str">
        <f t="shared" si="80"/>
        <v>Unaudited</v>
      </c>
    </row>
    <row r="1162" spans="1:21" x14ac:dyDescent="0.25">
      <c r="A1162" t="s">
        <v>440</v>
      </c>
      <c r="B1162" t="s">
        <v>1388</v>
      </c>
      <c r="C1162" t="s">
        <v>1389</v>
      </c>
      <c r="D1162" s="15">
        <v>1900</v>
      </c>
      <c r="E1162" s="121">
        <v>1</v>
      </c>
      <c r="F1162" t="s">
        <v>441</v>
      </c>
      <c r="G1162" s="121">
        <v>91</v>
      </c>
      <c r="H1162" t="s">
        <v>387</v>
      </c>
      <c r="I1162" t="s">
        <v>491</v>
      </c>
      <c r="J1162" t="s">
        <v>436</v>
      </c>
      <c r="K1162" t="s">
        <v>799</v>
      </c>
      <c r="L1162" s="756">
        <v>2.5</v>
      </c>
      <c r="M1162" t="s">
        <v>779</v>
      </c>
      <c r="N1162" s="679">
        <f t="shared" ca="1" si="77"/>
        <v>10880</v>
      </c>
      <c r="O1162" s="679">
        <f t="shared" ca="1" si="77"/>
        <v>10857</v>
      </c>
      <c r="P1162" s="679">
        <f t="shared" ca="1" si="77"/>
        <v>23</v>
      </c>
      <c r="Q1162" s="679">
        <f t="shared" ca="1" si="77"/>
        <v>0</v>
      </c>
      <c r="R1162" s="679">
        <f t="shared" ca="1" si="77"/>
        <v>0</v>
      </c>
      <c r="S1162" t="str">
        <f t="shared" si="78"/>
        <v>ASR_COMP</v>
      </c>
      <c r="T1162" s="957">
        <f t="shared" si="79"/>
        <v>44682</v>
      </c>
      <c r="U1162" t="str">
        <f t="shared" si="80"/>
        <v>Unaudited</v>
      </c>
    </row>
    <row r="1163" spans="1:21" x14ac:dyDescent="0.25">
      <c r="A1163" t="s">
        <v>440</v>
      </c>
      <c r="B1163" t="s">
        <v>1388</v>
      </c>
      <c r="C1163" t="s">
        <v>1389</v>
      </c>
      <c r="D1163" s="15">
        <v>1900</v>
      </c>
      <c r="E1163" s="121">
        <v>1</v>
      </c>
      <c r="F1163" t="s">
        <v>441</v>
      </c>
      <c r="G1163" s="121">
        <v>91</v>
      </c>
      <c r="H1163" t="s">
        <v>387</v>
      </c>
      <c r="I1163" t="s">
        <v>491</v>
      </c>
      <c r="J1163" t="s">
        <v>436</v>
      </c>
      <c r="K1163" t="s">
        <v>799</v>
      </c>
      <c r="L1163" s="756">
        <v>2.6</v>
      </c>
      <c r="M1163" t="s">
        <v>189</v>
      </c>
      <c r="N1163" s="679">
        <f t="shared" ca="1" si="77"/>
        <v>2127310.1163359247</v>
      </c>
      <c r="O1163" s="679">
        <f t="shared" ca="1" si="77"/>
        <v>1997590.1179911303</v>
      </c>
      <c r="P1163" s="679">
        <f t="shared" ca="1" si="77"/>
        <v>129719.99834479438</v>
      </c>
      <c r="Q1163" s="679">
        <f t="shared" ca="1" si="77"/>
        <v>0</v>
      </c>
      <c r="R1163" s="679">
        <f t="shared" ca="1" si="77"/>
        <v>0</v>
      </c>
      <c r="S1163" t="str">
        <f t="shared" si="78"/>
        <v>ASR_COMP</v>
      </c>
      <c r="T1163" s="957">
        <f t="shared" si="79"/>
        <v>44682</v>
      </c>
      <c r="U1163" t="str">
        <f t="shared" si="80"/>
        <v>Unaudited</v>
      </c>
    </row>
    <row r="1164" spans="1:21" x14ac:dyDescent="0.25">
      <c r="A1164" t="s">
        <v>440</v>
      </c>
      <c r="B1164" t="s">
        <v>1388</v>
      </c>
      <c r="C1164" t="s">
        <v>1389</v>
      </c>
      <c r="D1164" s="15">
        <v>1900</v>
      </c>
      <c r="E1164" s="121">
        <v>1</v>
      </c>
      <c r="F1164" t="s">
        <v>441</v>
      </c>
      <c r="G1164" s="121">
        <v>91</v>
      </c>
      <c r="H1164" t="s">
        <v>387</v>
      </c>
      <c r="I1164" t="s">
        <v>491</v>
      </c>
      <c r="J1164" t="s">
        <v>436</v>
      </c>
      <c r="K1164" t="s">
        <v>799</v>
      </c>
      <c r="L1164" s="756">
        <v>2.7</v>
      </c>
      <c r="M1164" t="s">
        <v>800</v>
      </c>
      <c r="N1164" s="679">
        <f t="shared" ca="1" si="77"/>
        <v>-451139.97598161461</v>
      </c>
      <c r="O1164" s="679">
        <f t="shared" ca="1" si="77"/>
        <v>-428469.4456247965</v>
      </c>
      <c r="P1164" s="679">
        <f t="shared" ca="1" si="77"/>
        <v>-22670.530356818137</v>
      </c>
      <c r="Q1164" s="679">
        <f t="shared" ca="1" si="77"/>
        <v>0</v>
      </c>
      <c r="R1164" s="679">
        <f t="shared" ca="1" si="77"/>
        <v>0</v>
      </c>
      <c r="S1164" t="str">
        <f t="shared" si="78"/>
        <v>ASR_COMP</v>
      </c>
      <c r="T1164" s="957">
        <f t="shared" si="79"/>
        <v>44682</v>
      </c>
      <c r="U1164" t="str">
        <f t="shared" si="80"/>
        <v>Unaudited</v>
      </c>
    </row>
    <row r="1165" spans="1:21" x14ac:dyDescent="0.25">
      <c r="A1165" t="s">
        <v>440</v>
      </c>
      <c r="B1165" t="s">
        <v>1388</v>
      </c>
      <c r="C1165" t="s">
        <v>1389</v>
      </c>
      <c r="D1165" s="15">
        <v>1900</v>
      </c>
      <c r="E1165" s="121">
        <v>1</v>
      </c>
      <c r="F1165" t="s">
        <v>441</v>
      </c>
      <c r="G1165" s="121">
        <v>91</v>
      </c>
      <c r="H1165" t="s">
        <v>387</v>
      </c>
      <c r="I1165" t="s">
        <v>491</v>
      </c>
      <c r="J1165" t="s">
        <v>436</v>
      </c>
      <c r="K1165" t="s">
        <v>799</v>
      </c>
      <c r="L1165" s="756">
        <v>2.8</v>
      </c>
      <c r="M1165" t="s">
        <v>801</v>
      </c>
      <c r="N1165" s="679">
        <f t="shared" ca="1" si="77"/>
        <v>0</v>
      </c>
      <c r="O1165" s="679">
        <f t="shared" ca="1" si="77"/>
        <v>0</v>
      </c>
      <c r="P1165" s="679">
        <f t="shared" ca="1" si="77"/>
        <v>0</v>
      </c>
      <c r="Q1165" s="679">
        <f t="shared" ca="1" si="77"/>
        <v>0</v>
      </c>
      <c r="R1165" s="679">
        <f t="shared" ca="1" si="77"/>
        <v>0</v>
      </c>
      <c r="S1165" t="str">
        <f t="shared" si="78"/>
        <v>ASR_COMP</v>
      </c>
      <c r="T1165" s="957">
        <f t="shared" si="79"/>
        <v>44682</v>
      </c>
      <c r="U1165" t="str">
        <f t="shared" si="80"/>
        <v>Unaudited</v>
      </c>
    </row>
    <row r="1166" spans="1:21" x14ac:dyDescent="0.25">
      <c r="A1166" t="s">
        <v>440</v>
      </c>
      <c r="B1166" t="s">
        <v>1388</v>
      </c>
      <c r="C1166" t="s">
        <v>1389</v>
      </c>
      <c r="D1166" s="15">
        <v>1900</v>
      </c>
      <c r="E1166" s="121">
        <v>1</v>
      </c>
      <c r="F1166" t="s">
        <v>441</v>
      </c>
      <c r="G1166" s="121">
        <v>91</v>
      </c>
      <c r="H1166" t="s">
        <v>387</v>
      </c>
      <c r="I1166" t="s">
        <v>491</v>
      </c>
      <c r="J1166" t="s">
        <v>436</v>
      </c>
      <c r="K1166" t="s">
        <v>799</v>
      </c>
      <c r="L1166" s="756">
        <v>2.9</v>
      </c>
      <c r="M1166" t="s">
        <v>782</v>
      </c>
      <c r="N1166" s="679">
        <f t="shared" ca="1" si="77"/>
        <v>0</v>
      </c>
      <c r="O1166" s="679">
        <f t="shared" ca="1" si="77"/>
        <v>0</v>
      </c>
      <c r="P1166" s="679">
        <f t="shared" ca="1" si="77"/>
        <v>0</v>
      </c>
      <c r="Q1166" s="679">
        <f t="shared" ca="1" si="77"/>
        <v>0</v>
      </c>
      <c r="R1166" s="679">
        <f t="shared" ca="1" si="77"/>
        <v>0</v>
      </c>
      <c r="S1166" t="str">
        <f t="shared" si="78"/>
        <v>ASR_COMP</v>
      </c>
      <c r="T1166" s="957">
        <f t="shared" si="79"/>
        <v>44682</v>
      </c>
      <c r="U1166" t="str">
        <f t="shared" si="80"/>
        <v>Unaudited</v>
      </c>
    </row>
    <row r="1167" spans="1:21" x14ac:dyDescent="0.25">
      <c r="A1167" t="s">
        <v>440</v>
      </c>
      <c r="B1167" t="s">
        <v>1388</v>
      </c>
      <c r="C1167" t="s">
        <v>1389</v>
      </c>
      <c r="D1167" s="15">
        <v>1900</v>
      </c>
      <c r="E1167" s="121">
        <v>1</v>
      </c>
      <c r="F1167" t="s">
        <v>441</v>
      </c>
      <c r="G1167" s="121">
        <v>91</v>
      </c>
      <c r="H1167" t="s">
        <v>387</v>
      </c>
      <c r="I1167" t="s">
        <v>491</v>
      </c>
      <c r="J1167" t="s">
        <v>436</v>
      </c>
      <c r="K1167" t="s">
        <v>226</v>
      </c>
      <c r="L1167" s="756">
        <v>2.11</v>
      </c>
      <c r="M1167" t="s">
        <v>231</v>
      </c>
      <c r="N1167" s="679">
        <f t="shared" ca="1" si="77"/>
        <v>3239238.8954637623</v>
      </c>
      <c r="O1167" s="679">
        <f t="shared" ca="1" si="77"/>
        <v>217616.06510853246</v>
      </c>
      <c r="P1167" s="679">
        <f t="shared" ca="1" si="77"/>
        <v>3021622.8303552298</v>
      </c>
      <c r="Q1167" s="679">
        <f t="shared" ca="1" si="77"/>
        <v>0</v>
      </c>
      <c r="R1167" s="679">
        <f t="shared" ca="1" si="77"/>
        <v>0</v>
      </c>
      <c r="S1167" t="str">
        <f t="shared" si="78"/>
        <v>ASR_COMP</v>
      </c>
      <c r="T1167" s="957">
        <f t="shared" si="79"/>
        <v>44682</v>
      </c>
      <c r="U1167" t="str">
        <f t="shared" si="80"/>
        <v>Unaudited</v>
      </c>
    </row>
    <row r="1168" spans="1:21" x14ac:dyDescent="0.25">
      <c r="A1168" t="s">
        <v>440</v>
      </c>
      <c r="B1168" t="s">
        <v>1388</v>
      </c>
      <c r="C1168" t="s">
        <v>1389</v>
      </c>
      <c r="D1168" s="15">
        <v>1900</v>
      </c>
      <c r="E1168" s="121">
        <v>1</v>
      </c>
      <c r="F1168" t="s">
        <v>441</v>
      </c>
      <c r="G1168" s="121">
        <v>91</v>
      </c>
      <c r="H1168" t="s">
        <v>387</v>
      </c>
      <c r="I1168" t="s">
        <v>491</v>
      </c>
      <c r="J1168" t="s">
        <v>436</v>
      </c>
      <c r="K1168" t="s">
        <v>226</v>
      </c>
      <c r="L1168" s="756">
        <v>2.12</v>
      </c>
      <c r="M1168" t="s">
        <v>557</v>
      </c>
      <c r="N1168" s="679">
        <f t="shared" ca="1" si="77"/>
        <v>2173432.5681134029</v>
      </c>
      <c r="O1168" s="679">
        <f t="shared" ca="1" si="77"/>
        <v>42829.540343539753</v>
      </c>
      <c r="P1168" s="679">
        <f t="shared" ca="1" si="77"/>
        <v>2130603.0277698631</v>
      </c>
      <c r="Q1168" s="679">
        <f t="shared" ca="1" si="77"/>
        <v>0</v>
      </c>
      <c r="R1168" s="679">
        <f t="shared" ca="1" si="77"/>
        <v>0</v>
      </c>
      <c r="S1168" t="str">
        <f t="shared" si="78"/>
        <v>ASR_COMP</v>
      </c>
      <c r="T1168" s="957">
        <f t="shared" si="79"/>
        <v>44682</v>
      </c>
      <c r="U1168" t="str">
        <f t="shared" si="80"/>
        <v>Unaudited</v>
      </c>
    </row>
    <row r="1169" spans="1:21" x14ac:dyDescent="0.25">
      <c r="A1169" t="s">
        <v>440</v>
      </c>
      <c r="B1169" t="s">
        <v>1388</v>
      </c>
      <c r="C1169" t="s">
        <v>1389</v>
      </c>
      <c r="D1169" s="15">
        <v>1900</v>
      </c>
      <c r="E1169" s="121">
        <v>1</v>
      </c>
      <c r="F1169" t="s">
        <v>441</v>
      </c>
      <c r="G1169" s="121">
        <v>91</v>
      </c>
      <c r="H1169" t="s">
        <v>387</v>
      </c>
      <c r="I1169" t="s">
        <v>491</v>
      </c>
      <c r="J1169" t="s">
        <v>436</v>
      </c>
      <c r="K1169" t="s">
        <v>226</v>
      </c>
      <c r="L1169" s="756">
        <v>2.13</v>
      </c>
      <c r="M1169" t="s">
        <v>232</v>
      </c>
      <c r="N1169" s="679">
        <f t="shared" ca="1" si="77"/>
        <v>216405.41621806251</v>
      </c>
      <c r="O1169" s="679">
        <f t="shared" ca="1" si="77"/>
        <v>24653.472094768294</v>
      </c>
      <c r="P1169" s="679">
        <f t="shared" ca="1" si="77"/>
        <v>191751.94412329423</v>
      </c>
      <c r="Q1169" s="679">
        <f t="shared" ca="1" si="77"/>
        <v>0</v>
      </c>
      <c r="R1169" s="679">
        <f t="shared" ca="1" si="77"/>
        <v>0</v>
      </c>
      <c r="S1169" t="str">
        <f t="shared" si="78"/>
        <v>ASR_COMP</v>
      </c>
      <c r="T1169" s="957">
        <f t="shared" si="79"/>
        <v>44682</v>
      </c>
      <c r="U1169" t="str">
        <f t="shared" si="80"/>
        <v>Unaudited</v>
      </c>
    </row>
    <row r="1170" spans="1:21" x14ac:dyDescent="0.25">
      <c r="A1170" t="s">
        <v>440</v>
      </c>
      <c r="B1170" t="s">
        <v>1388</v>
      </c>
      <c r="C1170" t="s">
        <v>1389</v>
      </c>
      <c r="D1170" s="15">
        <v>1900</v>
      </c>
      <c r="E1170" s="121">
        <v>1</v>
      </c>
      <c r="F1170" t="s">
        <v>441</v>
      </c>
      <c r="G1170" s="121">
        <v>91</v>
      </c>
      <c r="H1170" t="s">
        <v>387</v>
      </c>
      <c r="I1170" t="s">
        <v>491</v>
      </c>
      <c r="J1170" t="s">
        <v>436</v>
      </c>
      <c r="K1170" t="s">
        <v>226</v>
      </c>
      <c r="L1170" s="756">
        <v>2.14</v>
      </c>
      <c r="M1170" t="s">
        <v>561</v>
      </c>
      <c r="N1170" s="679">
        <f t="shared" ca="1" si="77"/>
        <v>613509.71786572633</v>
      </c>
      <c r="O1170" s="679">
        <f t="shared" ca="1" si="77"/>
        <v>561771.37973719672</v>
      </c>
      <c r="P1170" s="679">
        <f t="shared" ca="1" si="77"/>
        <v>51738.338128529562</v>
      </c>
      <c r="Q1170" s="679">
        <f t="shared" ca="1" si="77"/>
        <v>0</v>
      </c>
      <c r="R1170" s="679">
        <f t="shared" ca="1" si="77"/>
        <v>0</v>
      </c>
      <c r="S1170" t="str">
        <f t="shared" si="78"/>
        <v>ASR_COMP</v>
      </c>
      <c r="T1170" s="957">
        <f t="shared" si="79"/>
        <v>44682</v>
      </c>
      <c r="U1170" t="str">
        <f t="shared" si="80"/>
        <v>Unaudited</v>
      </c>
    </row>
    <row r="1171" spans="1:21" x14ac:dyDescent="0.25">
      <c r="A1171" t="s">
        <v>440</v>
      </c>
      <c r="B1171" t="s">
        <v>1388</v>
      </c>
      <c r="C1171" t="s">
        <v>1389</v>
      </c>
      <c r="D1171" s="15">
        <v>1900</v>
      </c>
      <c r="E1171" s="121">
        <v>1</v>
      </c>
      <c r="F1171" t="s">
        <v>441</v>
      </c>
      <c r="G1171" s="121">
        <v>91</v>
      </c>
      <c r="H1171" t="s">
        <v>387</v>
      </c>
      <c r="I1171" t="s">
        <v>491</v>
      </c>
      <c r="J1171" t="s">
        <v>436</v>
      </c>
      <c r="K1171" t="s">
        <v>226</v>
      </c>
      <c r="L1171" s="756">
        <v>2.15</v>
      </c>
      <c r="M1171" t="s">
        <v>20</v>
      </c>
      <c r="N1171" s="679">
        <f t="shared" ca="1" si="77"/>
        <v>155427.46137167973</v>
      </c>
      <c r="O1171" s="679">
        <f t="shared" ca="1" si="77"/>
        <v>97039.94185553136</v>
      </c>
      <c r="P1171" s="679">
        <f t="shared" ca="1" si="77"/>
        <v>58387.519516148379</v>
      </c>
      <c r="Q1171" s="679">
        <f t="shared" ca="1" si="77"/>
        <v>0</v>
      </c>
      <c r="R1171" s="679">
        <f t="shared" ca="1" si="77"/>
        <v>0</v>
      </c>
      <c r="S1171" t="str">
        <f t="shared" si="78"/>
        <v>ASR_COMP</v>
      </c>
      <c r="T1171" s="957">
        <f t="shared" si="79"/>
        <v>44682</v>
      </c>
      <c r="U1171" t="str">
        <f t="shared" si="80"/>
        <v>Unaudited</v>
      </c>
    </row>
    <row r="1172" spans="1:21" x14ac:dyDescent="0.25">
      <c r="A1172" t="s">
        <v>440</v>
      </c>
      <c r="B1172" t="s">
        <v>1388</v>
      </c>
      <c r="C1172" t="s">
        <v>1389</v>
      </c>
      <c r="D1172" s="15">
        <v>1900</v>
      </c>
      <c r="E1172" s="121">
        <v>1</v>
      </c>
      <c r="F1172" t="s">
        <v>441</v>
      </c>
      <c r="G1172" s="121">
        <v>91</v>
      </c>
      <c r="H1172" t="s">
        <v>387</v>
      </c>
      <c r="I1172" t="s">
        <v>491</v>
      </c>
      <c r="J1172" t="s">
        <v>436</v>
      </c>
      <c r="K1172" t="s">
        <v>226</v>
      </c>
      <c r="L1172" s="756">
        <v>2.16</v>
      </c>
      <c r="M1172" t="s">
        <v>802</v>
      </c>
      <c r="N1172" s="679">
        <f t="shared" ca="1" si="77"/>
        <v>1869867.4702113732</v>
      </c>
      <c r="O1172" s="679">
        <f t="shared" ca="1" si="77"/>
        <v>1049199.7558380901</v>
      </c>
      <c r="P1172" s="679">
        <f t="shared" ca="1" si="77"/>
        <v>820667.7143732832</v>
      </c>
      <c r="Q1172" s="679">
        <f t="shared" ca="1" si="77"/>
        <v>0</v>
      </c>
      <c r="R1172" s="679">
        <f t="shared" ca="1" si="77"/>
        <v>0</v>
      </c>
      <c r="S1172" t="str">
        <f t="shared" si="78"/>
        <v>ASR_COMP</v>
      </c>
      <c r="T1172" s="957">
        <f t="shared" si="79"/>
        <v>44682</v>
      </c>
      <c r="U1172" t="str">
        <f t="shared" si="80"/>
        <v>Unaudited</v>
      </c>
    </row>
    <row r="1173" spans="1:21" x14ac:dyDescent="0.25">
      <c r="A1173" t="s">
        <v>440</v>
      </c>
      <c r="B1173" t="s">
        <v>1388</v>
      </c>
      <c r="C1173" t="s">
        <v>1389</v>
      </c>
      <c r="D1173" s="15">
        <v>1900</v>
      </c>
      <c r="E1173" s="121">
        <v>1</v>
      </c>
      <c r="F1173" t="s">
        <v>441</v>
      </c>
      <c r="G1173" s="121">
        <v>91</v>
      </c>
      <c r="H1173" t="s">
        <v>387</v>
      </c>
      <c r="I1173" t="s">
        <v>491</v>
      </c>
      <c r="J1173" t="s">
        <v>436</v>
      </c>
      <c r="K1173" t="s">
        <v>226</v>
      </c>
      <c r="L1173" s="756">
        <v>2.17</v>
      </c>
      <c r="M1173" t="s">
        <v>1055</v>
      </c>
      <c r="N1173" s="679">
        <f t="shared" ca="1" si="77"/>
        <v>0</v>
      </c>
      <c r="O1173" s="679">
        <f t="shared" ca="1" si="77"/>
        <v>0</v>
      </c>
      <c r="P1173" s="679">
        <f t="shared" ca="1" si="77"/>
        <v>0</v>
      </c>
      <c r="Q1173" s="679">
        <f t="shared" ca="1" si="77"/>
        <v>0</v>
      </c>
      <c r="R1173" s="679">
        <f t="shared" ca="1" si="77"/>
        <v>0</v>
      </c>
      <c r="S1173" t="str">
        <f t="shared" si="78"/>
        <v>ASR_COMP</v>
      </c>
      <c r="T1173" s="957">
        <f t="shared" si="79"/>
        <v>44682</v>
      </c>
      <c r="U1173" t="str">
        <f t="shared" si="80"/>
        <v>Unaudited</v>
      </c>
    </row>
    <row r="1174" spans="1:21" x14ac:dyDescent="0.25">
      <c r="A1174" t="s">
        <v>440</v>
      </c>
      <c r="B1174" t="s">
        <v>1388</v>
      </c>
      <c r="C1174" t="s">
        <v>1389</v>
      </c>
      <c r="D1174" s="15">
        <v>1900</v>
      </c>
      <c r="E1174" s="121">
        <v>1</v>
      </c>
      <c r="F1174" t="s">
        <v>441</v>
      </c>
      <c r="G1174" s="121">
        <v>91</v>
      </c>
      <c r="H1174" t="s">
        <v>387</v>
      </c>
      <c r="I1174" t="s">
        <v>491</v>
      </c>
      <c r="J1174" t="s">
        <v>436</v>
      </c>
      <c r="K1174" t="s">
        <v>226</v>
      </c>
      <c r="L1174" s="756">
        <v>2.1800000000000002</v>
      </c>
      <c r="M1174" t="s">
        <v>653</v>
      </c>
      <c r="N1174" s="679">
        <f t="shared" ca="1" si="77"/>
        <v>620106.88203464099</v>
      </c>
      <c r="O1174" s="679">
        <f t="shared" ca="1" si="77"/>
        <v>303080.08184816519</v>
      </c>
      <c r="P1174" s="679">
        <f t="shared" ca="1" si="77"/>
        <v>317026.8001864758</v>
      </c>
      <c r="Q1174" s="679">
        <f t="shared" ca="1" si="77"/>
        <v>0</v>
      </c>
      <c r="R1174" s="679">
        <f t="shared" ca="1" si="77"/>
        <v>0</v>
      </c>
      <c r="S1174" t="str">
        <f t="shared" si="78"/>
        <v>ASR_COMP</v>
      </c>
      <c r="T1174" s="957">
        <f t="shared" si="79"/>
        <v>44682</v>
      </c>
      <c r="U1174" t="str">
        <f t="shared" si="80"/>
        <v>Unaudited</v>
      </c>
    </row>
    <row r="1175" spans="1:21" x14ac:dyDescent="0.25">
      <c r="A1175" t="s">
        <v>440</v>
      </c>
      <c r="B1175" t="s">
        <v>1388</v>
      </c>
      <c r="C1175" t="s">
        <v>1389</v>
      </c>
      <c r="D1175" s="15">
        <v>1900</v>
      </c>
      <c r="E1175" s="121">
        <v>1</v>
      </c>
      <c r="F1175" t="s">
        <v>441</v>
      </c>
      <c r="G1175" s="121">
        <v>91</v>
      </c>
      <c r="H1175" t="s">
        <v>387</v>
      </c>
      <c r="I1175" t="s">
        <v>491</v>
      </c>
      <c r="J1175" t="s">
        <v>436</v>
      </c>
      <c r="K1175" t="s">
        <v>226</v>
      </c>
      <c r="L1175" s="756">
        <v>2.19</v>
      </c>
      <c r="M1175" t="s">
        <v>221</v>
      </c>
      <c r="N1175" s="679">
        <f t="shared" ca="1" si="77"/>
        <v>0</v>
      </c>
      <c r="O1175" s="679">
        <f t="shared" ca="1" si="77"/>
        <v>0</v>
      </c>
      <c r="P1175" s="679">
        <f t="shared" ca="1" si="77"/>
        <v>0</v>
      </c>
      <c r="Q1175" s="679">
        <f t="shared" ca="1" si="77"/>
        <v>0</v>
      </c>
      <c r="R1175" s="679">
        <f t="shared" ca="1" si="77"/>
        <v>0</v>
      </c>
      <c r="S1175" t="str">
        <f t="shared" si="78"/>
        <v>ASR_COMP</v>
      </c>
      <c r="T1175" s="957">
        <f t="shared" si="79"/>
        <v>44682</v>
      </c>
      <c r="U1175" t="str">
        <f t="shared" si="80"/>
        <v>Unaudited</v>
      </c>
    </row>
    <row r="1176" spans="1:21" x14ac:dyDescent="0.25">
      <c r="A1176" t="s">
        <v>440</v>
      </c>
      <c r="B1176" t="s">
        <v>1388</v>
      </c>
      <c r="C1176" t="s">
        <v>1389</v>
      </c>
      <c r="D1176" s="15">
        <v>1900</v>
      </c>
      <c r="E1176" s="121">
        <v>1</v>
      </c>
      <c r="F1176" t="s">
        <v>441</v>
      </c>
      <c r="G1176" s="121">
        <v>91</v>
      </c>
      <c r="H1176" t="s">
        <v>387</v>
      </c>
      <c r="I1176" t="s">
        <v>491</v>
      </c>
      <c r="J1176" t="s">
        <v>436</v>
      </c>
      <c r="K1176" t="s">
        <v>226</v>
      </c>
      <c r="L1176" s="756" t="s">
        <v>707</v>
      </c>
      <c r="M1176" t="s">
        <v>233</v>
      </c>
      <c r="N1176" s="679">
        <f t="shared" ca="1" si="77"/>
        <v>-28113.171175513315</v>
      </c>
      <c r="O1176" s="679">
        <f t="shared" ca="1" si="77"/>
        <v>-5393.6052334992492</v>
      </c>
      <c r="P1176" s="679">
        <f t="shared" ca="1" si="77"/>
        <v>-22719.565942014066</v>
      </c>
      <c r="Q1176" s="679">
        <f t="shared" ca="1" si="77"/>
        <v>0</v>
      </c>
      <c r="R1176" s="679">
        <f t="shared" ca="1" si="77"/>
        <v>0</v>
      </c>
      <c r="S1176" t="str">
        <f t="shared" si="78"/>
        <v>ASR_COMP</v>
      </c>
      <c r="T1176" s="957">
        <f t="shared" si="79"/>
        <v>44682</v>
      </c>
      <c r="U1176" t="str">
        <f t="shared" si="80"/>
        <v>Unaudited</v>
      </c>
    </row>
    <row r="1177" spans="1:21" x14ac:dyDescent="0.25">
      <c r="A1177" t="s">
        <v>440</v>
      </c>
      <c r="B1177" t="s">
        <v>1388</v>
      </c>
      <c r="C1177" t="s">
        <v>1389</v>
      </c>
      <c r="D1177" s="15">
        <v>1900</v>
      </c>
      <c r="E1177" s="121">
        <v>1</v>
      </c>
      <c r="F1177" t="s">
        <v>441</v>
      </c>
      <c r="G1177" s="121">
        <v>91</v>
      </c>
      <c r="H1177" t="s">
        <v>387</v>
      </c>
      <c r="I1177" t="s">
        <v>491</v>
      </c>
      <c r="J1177" t="s">
        <v>436</v>
      </c>
      <c r="K1177" t="s">
        <v>226</v>
      </c>
      <c r="L1177" s="756">
        <v>2.21</v>
      </c>
      <c r="M1177" t="s">
        <v>469</v>
      </c>
      <c r="N1177" s="679">
        <f t="shared" ca="1" si="77"/>
        <v>47602.823728847943</v>
      </c>
      <c r="O1177" s="679">
        <f t="shared" ca="1" si="77"/>
        <v>28198.408570050065</v>
      </c>
      <c r="P1177" s="679">
        <f t="shared" ca="1" si="77"/>
        <v>19404.415158797874</v>
      </c>
      <c r="Q1177" s="679">
        <f t="shared" ca="1" si="77"/>
        <v>0</v>
      </c>
      <c r="R1177" s="679">
        <f t="shared" ca="1" si="77"/>
        <v>0</v>
      </c>
      <c r="S1177" t="str">
        <f t="shared" si="78"/>
        <v>ASR_COMP</v>
      </c>
      <c r="T1177" s="957">
        <f t="shared" si="79"/>
        <v>44682</v>
      </c>
      <c r="U1177" t="str">
        <f t="shared" si="80"/>
        <v>Unaudited</v>
      </c>
    </row>
    <row r="1178" spans="1:21" x14ac:dyDescent="0.25">
      <c r="A1178" t="s">
        <v>440</v>
      </c>
      <c r="B1178" t="s">
        <v>1388</v>
      </c>
      <c r="C1178" t="s">
        <v>1389</v>
      </c>
      <c r="D1178" s="15">
        <v>1900</v>
      </c>
      <c r="E1178" s="121">
        <v>1</v>
      </c>
      <c r="F1178" t="s">
        <v>441</v>
      </c>
      <c r="G1178" s="121">
        <v>91</v>
      </c>
      <c r="H1178" t="s">
        <v>387</v>
      </c>
      <c r="I1178" t="s">
        <v>491</v>
      </c>
      <c r="J1178" t="s">
        <v>436</v>
      </c>
      <c r="K1178" t="s">
        <v>6</v>
      </c>
      <c r="L1178" s="756" t="s">
        <v>70</v>
      </c>
      <c r="M1178" t="s">
        <v>191</v>
      </c>
      <c r="N1178" s="679">
        <f t="shared" ca="1" si="77"/>
        <v>33920.254723595572</v>
      </c>
      <c r="O1178" s="679">
        <f t="shared" ca="1" si="77"/>
        <v>21939.761038357501</v>
      </c>
      <c r="P1178" s="679">
        <f t="shared" ca="1" si="77"/>
        <v>11980.493685238074</v>
      </c>
      <c r="Q1178" s="679">
        <f t="shared" ca="1" si="77"/>
        <v>0</v>
      </c>
      <c r="R1178" s="679">
        <f t="shared" ca="1" si="77"/>
        <v>0</v>
      </c>
      <c r="S1178" t="str">
        <f t="shared" si="78"/>
        <v>ASR_COMP</v>
      </c>
      <c r="T1178" s="957">
        <f t="shared" si="79"/>
        <v>44682</v>
      </c>
      <c r="U1178" t="str">
        <f t="shared" si="80"/>
        <v>Unaudited</v>
      </c>
    </row>
    <row r="1179" spans="1:21" x14ac:dyDescent="0.25">
      <c r="A1179" t="s">
        <v>440</v>
      </c>
      <c r="B1179" t="s">
        <v>1388</v>
      </c>
      <c r="C1179" t="s">
        <v>1389</v>
      </c>
      <c r="D1179" s="15">
        <v>1900</v>
      </c>
      <c r="E1179" s="121">
        <v>1</v>
      </c>
      <c r="F1179" t="s">
        <v>441</v>
      </c>
      <c r="G1179" s="121">
        <v>91</v>
      </c>
      <c r="H1179" t="s">
        <v>387</v>
      </c>
      <c r="I1179" t="s">
        <v>491</v>
      </c>
      <c r="J1179" t="s">
        <v>436</v>
      </c>
      <c r="K1179" t="s">
        <v>6</v>
      </c>
      <c r="L1179" s="756" t="s">
        <v>71</v>
      </c>
      <c r="M1179" t="s">
        <v>234</v>
      </c>
      <c r="N1179" s="679">
        <f t="shared" ca="1" si="77"/>
        <v>15661.2</v>
      </c>
      <c r="O1179" s="679">
        <f t="shared" ca="1" si="77"/>
        <v>9276.6265267029339</v>
      </c>
      <c r="P1179" s="679">
        <f t="shared" ca="1" si="77"/>
        <v>6384.5734732970659</v>
      </c>
      <c r="Q1179" s="679">
        <f t="shared" ca="1" si="77"/>
        <v>0</v>
      </c>
      <c r="R1179" s="679">
        <f t="shared" ca="1" si="77"/>
        <v>0</v>
      </c>
      <c r="S1179" t="str">
        <f t="shared" si="78"/>
        <v>ASR_COMP</v>
      </c>
      <c r="T1179" s="957">
        <f t="shared" si="79"/>
        <v>44682</v>
      </c>
      <c r="U1179" t="str">
        <f t="shared" si="80"/>
        <v>Unaudited</v>
      </c>
    </row>
    <row r="1180" spans="1:21" x14ac:dyDescent="0.25">
      <c r="A1180" t="s">
        <v>440</v>
      </c>
      <c r="B1180" t="s">
        <v>1388</v>
      </c>
      <c r="C1180" t="s">
        <v>1389</v>
      </c>
      <c r="D1180" s="15">
        <v>1900</v>
      </c>
      <c r="E1180" s="121">
        <v>1</v>
      </c>
      <c r="F1180" t="s">
        <v>441</v>
      </c>
      <c r="G1180" s="121">
        <v>91</v>
      </c>
      <c r="H1180" t="s">
        <v>387</v>
      </c>
      <c r="I1180" t="s">
        <v>491</v>
      </c>
      <c r="J1180" t="s">
        <v>436</v>
      </c>
      <c r="K1180" t="s">
        <v>6</v>
      </c>
      <c r="L1180" s="756" t="s">
        <v>72</v>
      </c>
      <c r="M1180" t="s">
        <v>167</v>
      </c>
      <c r="N1180" s="679">
        <f t="shared" ca="1" si="77"/>
        <v>0</v>
      </c>
      <c r="O1180" s="679">
        <f t="shared" ca="1" si="77"/>
        <v>0</v>
      </c>
      <c r="P1180" s="679">
        <f t="shared" ca="1" si="77"/>
        <v>0</v>
      </c>
      <c r="Q1180" s="679">
        <f t="shared" ca="1" si="77"/>
        <v>0</v>
      </c>
      <c r="R1180" s="679">
        <f t="shared" ca="1" si="77"/>
        <v>0</v>
      </c>
      <c r="S1180" t="str">
        <f t="shared" si="78"/>
        <v>ASR_COMP</v>
      </c>
      <c r="T1180" s="957">
        <f t="shared" si="79"/>
        <v>44682</v>
      </c>
      <c r="U1180" t="str">
        <f t="shared" si="80"/>
        <v>Unaudited</v>
      </c>
    </row>
    <row r="1181" spans="1:21" x14ac:dyDescent="0.25">
      <c r="A1181" t="s">
        <v>440</v>
      </c>
      <c r="B1181" t="s">
        <v>1388</v>
      </c>
      <c r="C1181" t="s">
        <v>1389</v>
      </c>
      <c r="D1181" s="15">
        <v>1900</v>
      </c>
      <c r="E1181" s="121">
        <v>1</v>
      </c>
      <c r="F1181" t="s">
        <v>441</v>
      </c>
      <c r="G1181" s="121">
        <v>91</v>
      </c>
      <c r="H1181" t="s">
        <v>387</v>
      </c>
      <c r="I1181" t="s">
        <v>491</v>
      </c>
      <c r="J1181" t="s">
        <v>436</v>
      </c>
      <c r="K1181" t="s">
        <v>6</v>
      </c>
      <c r="L1181" s="756">
        <v>3.4</v>
      </c>
      <c r="M1181" t="s">
        <v>464</v>
      </c>
      <c r="N1181" s="679">
        <f t="shared" ca="1" si="77"/>
        <v>39004.032979554126</v>
      </c>
      <c r="O1181" s="679">
        <f t="shared" ca="1" si="77"/>
        <v>23103.328415863911</v>
      </c>
      <c r="P1181" s="679">
        <f t="shared" ca="1" si="77"/>
        <v>15900.704563690213</v>
      </c>
      <c r="Q1181" s="679">
        <f t="shared" ca="1" si="77"/>
        <v>0</v>
      </c>
      <c r="R1181" s="679">
        <f t="shared" ca="1" si="77"/>
        <v>0</v>
      </c>
      <c r="S1181" t="str">
        <f t="shared" si="78"/>
        <v>ASR_COMP</v>
      </c>
      <c r="T1181" s="957">
        <f t="shared" si="79"/>
        <v>44682</v>
      </c>
      <c r="U1181" t="str">
        <f t="shared" si="80"/>
        <v>Unaudited</v>
      </c>
    </row>
    <row r="1182" spans="1:21" x14ac:dyDescent="0.25">
      <c r="A1182" t="s">
        <v>440</v>
      </c>
      <c r="B1182" t="s">
        <v>1388</v>
      </c>
      <c r="C1182" t="s">
        <v>1389</v>
      </c>
      <c r="D1182" s="15">
        <v>1900</v>
      </c>
      <c r="E1182" s="121">
        <v>1</v>
      </c>
      <c r="F1182" t="s">
        <v>441</v>
      </c>
      <c r="G1182" s="121">
        <v>91</v>
      </c>
      <c r="H1182" t="s">
        <v>387</v>
      </c>
      <c r="I1182" t="s">
        <v>491</v>
      </c>
      <c r="J1182" t="s">
        <v>436</v>
      </c>
      <c r="K1182" t="s">
        <v>437</v>
      </c>
      <c r="L1182" s="756">
        <v>4.5</v>
      </c>
      <c r="M1182" t="s">
        <v>32</v>
      </c>
      <c r="N1182" s="679">
        <f t="shared" ca="1" si="77"/>
        <v>0</v>
      </c>
      <c r="O1182" s="679">
        <f t="shared" ca="1" si="77"/>
        <v>0</v>
      </c>
      <c r="P1182" s="679">
        <f t="shared" ca="1" si="77"/>
        <v>0</v>
      </c>
      <c r="Q1182" s="679">
        <f t="shared" ca="1" si="77"/>
        <v>0</v>
      </c>
      <c r="R1182" s="679">
        <f t="shared" ca="1" si="77"/>
        <v>0</v>
      </c>
      <c r="S1182" t="str">
        <f t="shared" si="78"/>
        <v>ASR_COMP</v>
      </c>
      <c r="T1182" s="957">
        <f t="shared" si="79"/>
        <v>44682</v>
      </c>
      <c r="U1182" t="str">
        <f t="shared" si="80"/>
        <v>Unaudited</v>
      </c>
    </row>
    <row r="1183" spans="1:21" x14ac:dyDescent="0.25">
      <c r="A1183" t="s">
        <v>440</v>
      </c>
      <c r="B1183" t="s">
        <v>1388</v>
      </c>
      <c r="C1183" t="s">
        <v>1389</v>
      </c>
      <c r="D1183" s="15">
        <v>1900</v>
      </c>
      <c r="E1183" s="121">
        <v>1</v>
      </c>
      <c r="F1183" t="s">
        <v>441</v>
      </c>
      <c r="G1183" s="121">
        <v>91</v>
      </c>
      <c r="H1183" t="s">
        <v>387</v>
      </c>
      <c r="I1183" t="s">
        <v>491</v>
      </c>
      <c r="J1183" t="s">
        <v>436</v>
      </c>
      <c r="K1183" t="s">
        <v>437</v>
      </c>
      <c r="L1183" s="756" t="s">
        <v>947</v>
      </c>
      <c r="M1183" t="s">
        <v>938</v>
      </c>
      <c r="N1183" s="679">
        <f t="shared" ca="1" si="77"/>
        <v>0</v>
      </c>
      <c r="O1183" s="679">
        <f t="shared" ca="1" si="77"/>
        <v>0</v>
      </c>
      <c r="P1183" s="679">
        <f t="shared" ca="1" si="77"/>
        <v>0</v>
      </c>
      <c r="Q1183" s="679">
        <f t="shared" ca="1" si="77"/>
        <v>0</v>
      </c>
      <c r="R1183" s="679">
        <f t="shared" ca="1" si="77"/>
        <v>0</v>
      </c>
      <c r="S1183" t="str">
        <f t="shared" si="78"/>
        <v>ASR_COMP</v>
      </c>
      <c r="T1183" s="957">
        <f t="shared" si="79"/>
        <v>44682</v>
      </c>
      <c r="U1183" t="str">
        <f t="shared" si="80"/>
        <v>Unaudited</v>
      </c>
    </row>
    <row r="1184" spans="1:21" x14ac:dyDescent="0.25">
      <c r="A1184" t="s">
        <v>440</v>
      </c>
      <c r="B1184" t="s">
        <v>1388</v>
      </c>
      <c r="C1184" t="s">
        <v>1389</v>
      </c>
      <c r="D1184" s="15">
        <v>1900</v>
      </c>
      <c r="E1184" s="121">
        <v>1</v>
      </c>
      <c r="F1184" t="s">
        <v>441</v>
      </c>
      <c r="G1184" s="121">
        <v>91</v>
      </c>
      <c r="H1184" t="s">
        <v>387</v>
      </c>
      <c r="I1184" t="s">
        <v>491</v>
      </c>
      <c r="J1184" t="s">
        <v>436</v>
      </c>
      <c r="K1184" t="s">
        <v>437</v>
      </c>
      <c r="L1184" s="756" t="s">
        <v>196</v>
      </c>
      <c r="M1184" t="s">
        <v>40</v>
      </c>
      <c r="N1184" s="679">
        <f t="shared" ca="1" si="77"/>
        <v>1049.8078588800001</v>
      </c>
      <c r="O1184" s="679">
        <f t="shared" ca="1" si="77"/>
        <v>566.7048921600001</v>
      </c>
      <c r="P1184" s="679">
        <f t="shared" ca="1" si="77"/>
        <v>483.10296672000004</v>
      </c>
      <c r="Q1184" s="679">
        <f t="shared" ca="1" si="77"/>
        <v>0</v>
      </c>
      <c r="R1184" s="679">
        <f t="shared" ca="1" si="77"/>
        <v>0</v>
      </c>
      <c r="S1184" t="str">
        <f t="shared" si="78"/>
        <v>ASR_COMP</v>
      </c>
      <c r="T1184" s="957">
        <f t="shared" si="79"/>
        <v>44682</v>
      </c>
      <c r="U1184" t="str">
        <f t="shared" si="80"/>
        <v>Unaudited</v>
      </c>
    </row>
    <row r="1185" spans="1:21" x14ac:dyDescent="0.25">
      <c r="A1185" t="s">
        <v>440</v>
      </c>
      <c r="B1185" t="s">
        <v>1388</v>
      </c>
      <c r="C1185" t="s">
        <v>1389</v>
      </c>
      <c r="D1185" s="15">
        <v>1900</v>
      </c>
      <c r="E1185" s="121">
        <v>1</v>
      </c>
      <c r="F1185" t="s">
        <v>441</v>
      </c>
      <c r="G1185" s="121">
        <v>91</v>
      </c>
      <c r="H1185" t="s">
        <v>387</v>
      </c>
      <c r="I1185" t="s">
        <v>491</v>
      </c>
      <c r="J1185" t="s">
        <v>436</v>
      </c>
      <c r="K1185" t="s">
        <v>437</v>
      </c>
      <c r="L1185" s="756" t="s">
        <v>195</v>
      </c>
      <c r="M1185" t="s">
        <v>332</v>
      </c>
      <c r="N1185" s="679">
        <f t="shared" ca="1" si="77"/>
        <v>0</v>
      </c>
      <c r="O1185" s="679">
        <f t="shared" ca="1" si="77"/>
        <v>0</v>
      </c>
      <c r="P1185" s="679">
        <f t="shared" ca="1" si="77"/>
        <v>0</v>
      </c>
      <c r="Q1185" s="679">
        <f t="shared" ca="1" si="77"/>
        <v>0</v>
      </c>
      <c r="R1185" s="679">
        <f t="shared" ca="1" si="77"/>
        <v>0</v>
      </c>
      <c r="S1185" t="str">
        <f t="shared" si="78"/>
        <v>ASR_COMP</v>
      </c>
      <c r="T1185" s="957">
        <f t="shared" si="79"/>
        <v>44682</v>
      </c>
      <c r="U1185" t="str">
        <f t="shared" si="80"/>
        <v>Unaudited</v>
      </c>
    </row>
    <row r="1186" spans="1:21" x14ac:dyDescent="0.25">
      <c r="A1186" t="s">
        <v>440</v>
      </c>
      <c r="B1186" t="s">
        <v>1388</v>
      </c>
      <c r="C1186" t="s">
        <v>1389</v>
      </c>
      <c r="D1186" s="15">
        <v>1900</v>
      </c>
      <c r="E1186" s="121">
        <v>1</v>
      </c>
      <c r="F1186" t="s">
        <v>441</v>
      </c>
      <c r="G1186" s="121">
        <v>91</v>
      </c>
      <c r="H1186" t="s">
        <v>387</v>
      </c>
      <c r="I1186" t="s">
        <v>491</v>
      </c>
      <c r="J1186" t="s">
        <v>453</v>
      </c>
      <c r="K1186" t="s">
        <v>438</v>
      </c>
      <c r="L1186" s="756" t="s">
        <v>79</v>
      </c>
      <c r="M1186" t="s">
        <v>27</v>
      </c>
      <c r="N1186" s="679">
        <f t="shared" ca="1" si="77"/>
        <v>1522598.03662661</v>
      </c>
      <c r="O1186" s="679">
        <f t="shared" ca="1" si="77"/>
        <v>854343.69746408239</v>
      </c>
      <c r="P1186" s="679">
        <f t="shared" ca="1" si="77"/>
        <v>668254.3391625277</v>
      </c>
      <c r="Q1186" s="679">
        <f t="shared" ca="1" si="77"/>
        <v>0</v>
      </c>
      <c r="R1186" s="679">
        <f t="shared" ca="1" si="77"/>
        <v>0</v>
      </c>
      <c r="S1186" t="str">
        <f t="shared" si="78"/>
        <v>ASR_COMP</v>
      </c>
      <c r="T1186" s="957">
        <f t="shared" si="79"/>
        <v>44682</v>
      </c>
      <c r="U1186" t="str">
        <f t="shared" si="80"/>
        <v>Unaudited</v>
      </c>
    </row>
    <row r="1187" spans="1:21" x14ac:dyDescent="0.25">
      <c r="A1187" t="s">
        <v>440</v>
      </c>
      <c r="B1187" t="s">
        <v>1388</v>
      </c>
      <c r="C1187" t="s">
        <v>1389</v>
      </c>
      <c r="D1187" s="15">
        <v>1900</v>
      </c>
      <c r="E1187" s="121">
        <v>1</v>
      </c>
      <c r="F1187" t="s">
        <v>441</v>
      </c>
      <c r="G1187" s="121">
        <v>91</v>
      </c>
      <c r="H1187" t="s">
        <v>387</v>
      </c>
      <c r="I1187" t="s">
        <v>491</v>
      </c>
      <c r="J1187" t="s">
        <v>453</v>
      </c>
      <c r="K1187" t="s">
        <v>438</v>
      </c>
      <c r="L1187" s="756" t="s">
        <v>80</v>
      </c>
      <c r="M1187" t="s">
        <v>100</v>
      </c>
      <c r="N1187" s="679">
        <f t="shared" ca="1" si="77"/>
        <v>146462.43605248295</v>
      </c>
      <c r="O1187" s="679">
        <f t="shared" ca="1" si="77"/>
        <v>82181.413706473031</v>
      </c>
      <c r="P1187" s="679">
        <f t="shared" ca="1" si="77"/>
        <v>64281.022346009922</v>
      </c>
      <c r="Q1187" s="679">
        <f t="shared" ca="1" si="77"/>
        <v>0</v>
      </c>
      <c r="R1187" s="679">
        <f t="shared" ca="1" si="77"/>
        <v>0</v>
      </c>
      <c r="S1187" t="str">
        <f t="shared" si="78"/>
        <v>ASR_COMP</v>
      </c>
      <c r="T1187" s="957">
        <f t="shared" si="79"/>
        <v>44682</v>
      </c>
      <c r="U1187" t="str">
        <f t="shared" si="80"/>
        <v>Unaudited</v>
      </c>
    </row>
    <row r="1188" spans="1:21" x14ac:dyDescent="0.25">
      <c r="A1188" t="s">
        <v>440</v>
      </c>
      <c r="B1188" t="s">
        <v>1388</v>
      </c>
      <c r="C1188" t="s">
        <v>1389</v>
      </c>
      <c r="D1188" s="15">
        <v>1900</v>
      </c>
      <c r="E1188" s="121">
        <v>1</v>
      </c>
      <c r="F1188" t="s">
        <v>441</v>
      </c>
      <c r="G1188" s="121">
        <v>91</v>
      </c>
      <c r="H1188" t="s">
        <v>387</v>
      </c>
      <c r="I1188" t="s">
        <v>491</v>
      </c>
      <c r="J1188" t="s">
        <v>453</v>
      </c>
      <c r="K1188" t="s">
        <v>438</v>
      </c>
      <c r="L1188" s="756" t="s">
        <v>81</v>
      </c>
      <c r="M1188" t="s">
        <v>101</v>
      </c>
      <c r="N1188" s="679">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139116.91103220434</v>
      </c>
      <c r="O1188" s="679">
        <f t="shared" ca="1" si="81"/>
        <v>78059.772370626</v>
      </c>
      <c r="P1188" s="679">
        <f t="shared" ca="1" si="81"/>
        <v>61057.138661578341</v>
      </c>
      <c r="Q1188" s="679">
        <f t="shared" ca="1" si="81"/>
        <v>0</v>
      </c>
      <c r="R1188" s="679">
        <f t="shared" ca="1" si="81"/>
        <v>0</v>
      </c>
      <c r="S1188" t="str">
        <f t="shared" si="78"/>
        <v>ASR_COMP</v>
      </c>
      <c r="T1188" s="957">
        <f t="shared" si="79"/>
        <v>44682</v>
      </c>
      <c r="U1188" t="str">
        <f t="shared" si="80"/>
        <v>Unaudited</v>
      </c>
    </row>
    <row r="1189" spans="1:21" x14ac:dyDescent="0.25">
      <c r="A1189" t="s">
        <v>440</v>
      </c>
      <c r="B1189" t="s">
        <v>1388</v>
      </c>
      <c r="C1189" t="s">
        <v>1389</v>
      </c>
      <c r="D1189" s="15">
        <v>1900</v>
      </c>
      <c r="E1189" s="121">
        <v>1</v>
      </c>
      <c r="F1189" t="s">
        <v>441</v>
      </c>
      <c r="G1189" s="121">
        <v>91</v>
      </c>
      <c r="H1189" t="s">
        <v>387</v>
      </c>
      <c r="I1189" t="s">
        <v>491</v>
      </c>
      <c r="J1189" t="s">
        <v>453</v>
      </c>
      <c r="K1189" t="s">
        <v>438</v>
      </c>
      <c r="L1189" s="756" t="s">
        <v>82</v>
      </c>
      <c r="M1189" t="s">
        <v>102</v>
      </c>
      <c r="N1189" s="679">
        <f t="shared" ca="1" si="81"/>
        <v>94225.800052672086</v>
      </c>
      <c r="O1189" s="679">
        <f t="shared" ca="1" si="81"/>
        <v>52870.959029912818</v>
      </c>
      <c r="P1189" s="679">
        <f t="shared" ca="1" si="81"/>
        <v>41354.841022759269</v>
      </c>
      <c r="Q1189" s="679">
        <f t="shared" ca="1" si="81"/>
        <v>0</v>
      </c>
      <c r="R1189" s="679">
        <f t="shared" ca="1" si="81"/>
        <v>0</v>
      </c>
      <c r="S1189" t="str">
        <f t="shared" si="78"/>
        <v>ASR_COMP</v>
      </c>
      <c r="T1189" s="957">
        <f t="shared" si="79"/>
        <v>44682</v>
      </c>
      <c r="U1189" t="str">
        <f t="shared" si="80"/>
        <v>Unaudited</v>
      </c>
    </row>
    <row r="1190" spans="1:21" x14ac:dyDescent="0.25">
      <c r="A1190" t="s">
        <v>440</v>
      </c>
      <c r="B1190" t="s">
        <v>1388</v>
      </c>
      <c r="C1190" t="s">
        <v>1389</v>
      </c>
      <c r="D1190" s="15">
        <v>1900</v>
      </c>
      <c r="E1190" s="121">
        <v>1</v>
      </c>
      <c r="F1190" t="s">
        <v>441</v>
      </c>
      <c r="G1190" s="121">
        <v>91</v>
      </c>
      <c r="H1190" t="s">
        <v>387</v>
      </c>
      <c r="I1190" t="s">
        <v>491</v>
      </c>
      <c r="J1190" t="s">
        <v>453</v>
      </c>
      <c r="K1190" t="s">
        <v>438</v>
      </c>
      <c r="L1190" s="756" t="s">
        <v>219</v>
      </c>
      <c r="M1190" t="s">
        <v>103</v>
      </c>
      <c r="N1190" s="679">
        <f t="shared" ca="1" si="81"/>
        <v>345087.75065595587</v>
      </c>
      <c r="O1190" s="679">
        <f t="shared" ca="1" si="81"/>
        <v>193631.89610973661</v>
      </c>
      <c r="P1190" s="679">
        <f t="shared" ca="1" si="81"/>
        <v>151455.85454621929</v>
      </c>
      <c r="Q1190" s="679">
        <f t="shared" ca="1" si="81"/>
        <v>0</v>
      </c>
      <c r="R1190" s="679">
        <f t="shared" ca="1" si="81"/>
        <v>0</v>
      </c>
      <c r="S1190" t="str">
        <f t="shared" si="78"/>
        <v>ASR_COMP</v>
      </c>
      <c r="T1190" s="957">
        <f t="shared" si="79"/>
        <v>44682</v>
      </c>
      <c r="U1190" t="str">
        <f t="shared" si="80"/>
        <v>Unaudited</v>
      </c>
    </row>
    <row r="1191" spans="1:21" x14ac:dyDescent="0.25">
      <c r="A1191" t="s">
        <v>440</v>
      </c>
      <c r="B1191" t="s">
        <v>1388</v>
      </c>
      <c r="C1191" t="s">
        <v>1389</v>
      </c>
      <c r="D1191" s="15">
        <v>1900</v>
      </c>
      <c r="E1191" s="121">
        <v>1</v>
      </c>
      <c r="F1191" t="s">
        <v>441</v>
      </c>
      <c r="G1191" s="121">
        <v>91</v>
      </c>
      <c r="H1191" t="s">
        <v>387</v>
      </c>
      <c r="I1191" t="s">
        <v>491</v>
      </c>
      <c r="J1191" t="s">
        <v>453</v>
      </c>
      <c r="K1191" t="s">
        <v>438</v>
      </c>
      <c r="L1191" s="756" t="s">
        <v>218</v>
      </c>
      <c r="M1191" t="s">
        <v>28</v>
      </c>
      <c r="N1191" s="679">
        <f t="shared" ca="1" si="81"/>
        <v>66090.526708869205</v>
      </c>
      <c r="O1191" s="679">
        <f t="shared" ca="1" si="81"/>
        <v>37083.999583306177</v>
      </c>
      <c r="P1191" s="679">
        <f t="shared" ca="1" si="81"/>
        <v>29006.527125563032</v>
      </c>
      <c r="Q1191" s="679">
        <f t="shared" ca="1" si="81"/>
        <v>0</v>
      </c>
      <c r="R1191" s="679">
        <f t="shared" ca="1" si="81"/>
        <v>0</v>
      </c>
      <c r="S1191" t="str">
        <f t="shared" si="78"/>
        <v>ASR_COMP</v>
      </c>
      <c r="T1191" s="957">
        <f t="shared" si="79"/>
        <v>44682</v>
      </c>
      <c r="U1191" t="str">
        <f t="shared" si="80"/>
        <v>Unaudited</v>
      </c>
    </row>
    <row r="1192" spans="1:21" x14ac:dyDescent="0.25">
      <c r="A1192" t="s">
        <v>440</v>
      </c>
      <c r="B1192" t="s">
        <v>1388</v>
      </c>
      <c r="C1192" t="s">
        <v>1389</v>
      </c>
      <c r="D1192" s="15">
        <v>1900</v>
      </c>
      <c r="E1192" s="121">
        <v>1</v>
      </c>
      <c r="F1192" t="s">
        <v>441</v>
      </c>
      <c r="G1192" s="121">
        <v>91</v>
      </c>
      <c r="H1192" t="s">
        <v>387</v>
      </c>
      <c r="I1192" t="s">
        <v>491</v>
      </c>
      <c r="J1192" t="s">
        <v>439</v>
      </c>
      <c r="K1192" t="s">
        <v>439</v>
      </c>
      <c r="L1192" s="756" t="s">
        <v>84</v>
      </c>
      <c r="M1192" t="s">
        <v>330</v>
      </c>
      <c r="N1192" s="679">
        <f t="shared" ca="1" si="81"/>
        <v>0</v>
      </c>
      <c r="O1192" s="679">
        <f t="shared" ca="1" si="81"/>
        <v>0</v>
      </c>
      <c r="P1192" s="679">
        <f t="shared" ca="1" si="81"/>
        <v>0</v>
      </c>
      <c r="Q1192" s="679">
        <f t="shared" ca="1" si="81"/>
        <v>0</v>
      </c>
      <c r="R1192" s="679">
        <f t="shared" ca="1" si="81"/>
        <v>0</v>
      </c>
      <c r="S1192" t="str">
        <f t="shared" si="78"/>
        <v>ASR_COMP</v>
      </c>
      <c r="T1192" s="957">
        <f t="shared" si="79"/>
        <v>44682</v>
      </c>
      <c r="U1192" t="str">
        <f t="shared" si="80"/>
        <v>Unaudited</v>
      </c>
    </row>
    <row r="1193" spans="1:21" x14ac:dyDescent="0.25">
      <c r="A1193" t="s">
        <v>440</v>
      </c>
      <c r="B1193" t="s">
        <v>1388</v>
      </c>
      <c r="C1193" t="s">
        <v>1389</v>
      </c>
      <c r="D1193" s="15">
        <v>1900</v>
      </c>
      <c r="E1193" s="121">
        <v>1</v>
      </c>
      <c r="F1193" t="s">
        <v>441</v>
      </c>
      <c r="G1193" s="121">
        <v>91</v>
      </c>
      <c r="H1193" t="s">
        <v>387</v>
      </c>
      <c r="I1193" t="s">
        <v>491</v>
      </c>
      <c r="J1193" t="s">
        <v>439</v>
      </c>
      <c r="K1193" t="s">
        <v>439</v>
      </c>
      <c r="L1193" s="756" t="s">
        <v>85</v>
      </c>
      <c r="M1193" t="s">
        <v>328</v>
      </c>
      <c r="N1193" s="679">
        <f t="shared" ca="1" si="81"/>
        <v>0</v>
      </c>
      <c r="O1193" s="679">
        <f t="shared" ca="1" si="81"/>
        <v>0</v>
      </c>
      <c r="P1193" s="679">
        <f t="shared" ca="1" si="81"/>
        <v>0</v>
      </c>
      <c r="Q1193" s="679">
        <f t="shared" ca="1" si="81"/>
        <v>0</v>
      </c>
      <c r="R1193" s="679">
        <f t="shared" ca="1" si="81"/>
        <v>0</v>
      </c>
      <c r="S1193" t="str">
        <f t="shared" si="78"/>
        <v>ASR_COMP</v>
      </c>
      <c r="T1193" s="957">
        <f t="shared" si="79"/>
        <v>44682</v>
      </c>
      <c r="U1193" t="str">
        <f t="shared" si="80"/>
        <v>Unaudited</v>
      </c>
    </row>
    <row r="1194" spans="1:21" x14ac:dyDescent="0.25">
      <c r="A1194" t="s">
        <v>440</v>
      </c>
      <c r="B1194" t="s">
        <v>1388</v>
      </c>
      <c r="C1194" t="s">
        <v>1389</v>
      </c>
      <c r="D1194" s="15">
        <v>1900</v>
      </c>
      <c r="E1194" s="121">
        <v>1</v>
      </c>
      <c r="F1194" t="s">
        <v>441</v>
      </c>
      <c r="G1194" s="121">
        <v>91</v>
      </c>
      <c r="H1194" t="s">
        <v>387</v>
      </c>
      <c r="I1194" t="s">
        <v>491</v>
      </c>
      <c r="J1194" t="s">
        <v>439</v>
      </c>
      <c r="K1194" t="s">
        <v>439</v>
      </c>
      <c r="L1194" s="756" t="s">
        <v>86</v>
      </c>
      <c r="M1194" t="s">
        <v>497</v>
      </c>
      <c r="N1194" s="679">
        <f t="shared" ca="1" si="81"/>
        <v>0</v>
      </c>
      <c r="O1194" s="679">
        <f t="shared" ca="1" si="81"/>
        <v>0</v>
      </c>
      <c r="P1194" s="679">
        <f t="shared" ca="1" si="81"/>
        <v>0</v>
      </c>
      <c r="Q1194" s="679">
        <f t="shared" ca="1" si="81"/>
        <v>0</v>
      </c>
      <c r="R1194" s="679">
        <f t="shared" ca="1" si="81"/>
        <v>0</v>
      </c>
      <c r="S1194" t="str">
        <f t="shared" si="78"/>
        <v>ASR_COMP</v>
      </c>
      <c r="T1194" s="957">
        <f t="shared" si="79"/>
        <v>44682</v>
      </c>
      <c r="U1194" t="str">
        <f t="shared" si="80"/>
        <v>Unaudited</v>
      </c>
    </row>
    <row r="1195" spans="1:21" x14ac:dyDescent="0.25">
      <c r="A1195" t="s">
        <v>440</v>
      </c>
      <c r="B1195" t="s">
        <v>1388</v>
      </c>
      <c r="C1195" t="s">
        <v>1389</v>
      </c>
      <c r="D1195" s="15">
        <v>1900</v>
      </c>
      <c r="E1195" s="121">
        <v>1</v>
      </c>
      <c r="F1195" t="s">
        <v>441</v>
      </c>
      <c r="G1195" s="121">
        <v>91</v>
      </c>
      <c r="H1195" t="s">
        <v>387</v>
      </c>
      <c r="I1195" t="s">
        <v>491</v>
      </c>
      <c r="J1195" t="s">
        <v>439</v>
      </c>
      <c r="K1195" t="s">
        <v>439</v>
      </c>
      <c r="L1195" s="756" t="s">
        <v>87</v>
      </c>
      <c r="M1195" t="s">
        <v>498</v>
      </c>
      <c r="N1195" s="679">
        <f t="shared" ca="1" si="81"/>
        <v>0</v>
      </c>
      <c r="O1195" s="679">
        <f t="shared" ca="1" si="81"/>
        <v>0</v>
      </c>
      <c r="P1195" s="679">
        <f t="shared" ca="1" si="81"/>
        <v>0</v>
      </c>
      <c r="Q1195" s="679">
        <f t="shared" ca="1" si="81"/>
        <v>0</v>
      </c>
      <c r="R1195" s="679">
        <f t="shared" ca="1" si="81"/>
        <v>0</v>
      </c>
      <c r="S1195" t="str">
        <f t="shared" si="78"/>
        <v>ASR_COMP</v>
      </c>
      <c r="T1195" s="957">
        <f t="shared" si="79"/>
        <v>44682</v>
      </c>
      <c r="U1195" t="str">
        <f t="shared" si="80"/>
        <v>Unaudited</v>
      </c>
    </row>
    <row r="1196" spans="1:21" x14ac:dyDescent="0.25">
      <c r="A1196" t="s">
        <v>440</v>
      </c>
      <c r="B1196" t="s">
        <v>1388</v>
      </c>
      <c r="C1196" t="s">
        <v>1389</v>
      </c>
      <c r="D1196" s="15">
        <v>1900</v>
      </c>
      <c r="E1196" s="121">
        <v>1</v>
      </c>
      <c r="F1196" t="s">
        <v>441</v>
      </c>
      <c r="G1196" s="121">
        <v>91</v>
      </c>
      <c r="H1196" t="s">
        <v>387</v>
      </c>
      <c r="I1196" t="s">
        <v>491</v>
      </c>
      <c r="J1196" t="s">
        <v>439</v>
      </c>
      <c r="K1196" t="s">
        <v>439</v>
      </c>
      <c r="L1196" s="756" t="s">
        <v>216</v>
      </c>
      <c r="M1196" t="s">
        <v>499</v>
      </c>
      <c r="N1196" s="679">
        <f t="shared" ca="1" si="81"/>
        <v>0</v>
      </c>
      <c r="O1196" s="679">
        <f t="shared" ca="1" si="81"/>
        <v>0</v>
      </c>
      <c r="P1196" s="679">
        <f t="shared" ca="1" si="81"/>
        <v>0</v>
      </c>
      <c r="Q1196" s="679">
        <f t="shared" ca="1" si="81"/>
        <v>0</v>
      </c>
      <c r="R1196" s="679">
        <f t="shared" ca="1" si="81"/>
        <v>0</v>
      </c>
      <c r="S1196" t="str">
        <f t="shared" si="78"/>
        <v>ASR_COMP</v>
      </c>
      <c r="T1196" s="957">
        <f t="shared" si="79"/>
        <v>44682</v>
      </c>
      <c r="U1196" t="str">
        <f t="shared" si="80"/>
        <v>Unaudited</v>
      </c>
    </row>
    <row r="1197" spans="1:21" x14ac:dyDescent="0.25">
      <c r="A1197" t="s">
        <v>440</v>
      </c>
      <c r="B1197" t="s">
        <v>1388</v>
      </c>
      <c r="C1197" t="s">
        <v>1389</v>
      </c>
      <c r="D1197" s="15">
        <v>1900</v>
      </c>
      <c r="E1197" s="121">
        <v>1</v>
      </c>
      <c r="F1197" t="s">
        <v>441</v>
      </c>
      <c r="G1197" s="121">
        <v>91</v>
      </c>
      <c r="H1197" t="s">
        <v>387</v>
      </c>
      <c r="I1197" t="s">
        <v>492</v>
      </c>
      <c r="J1197" t="s">
        <v>26</v>
      </c>
      <c r="K1197" t="s">
        <v>26</v>
      </c>
      <c r="L1197" s="756" t="s">
        <v>207</v>
      </c>
      <c r="M1197" t="s">
        <v>26</v>
      </c>
      <c r="N1197" s="679">
        <f t="shared" ca="1" si="81"/>
        <v>-186633.20528470547</v>
      </c>
      <c r="O1197" s="679">
        <f t="shared" ca="1" si="81"/>
        <v>0</v>
      </c>
      <c r="P1197" s="679">
        <f t="shared" ca="1" si="81"/>
        <v>0</v>
      </c>
      <c r="Q1197" s="679">
        <f t="shared" ca="1" si="81"/>
        <v>0</v>
      </c>
      <c r="R1197" s="679">
        <f t="shared" ca="1" si="81"/>
        <v>0</v>
      </c>
      <c r="S1197" t="str">
        <f t="shared" si="78"/>
        <v>ASR_COMP</v>
      </c>
      <c r="T1197" s="957">
        <f t="shared" si="79"/>
        <v>44682</v>
      </c>
      <c r="U1197" t="str">
        <f t="shared" si="80"/>
        <v>Unaudited</v>
      </c>
    </row>
    <row r="1198" spans="1:21" x14ac:dyDescent="0.25">
      <c r="A1198" t="s">
        <v>440</v>
      </c>
      <c r="B1198" t="s">
        <v>1388</v>
      </c>
      <c r="C1198" t="s">
        <v>1389</v>
      </c>
      <c r="D1198" s="15">
        <v>1900</v>
      </c>
      <c r="E1198" s="121">
        <v>1</v>
      </c>
      <c r="F1198" t="s">
        <v>442</v>
      </c>
      <c r="G1198" s="121">
        <v>182</v>
      </c>
      <c r="H1198" t="s">
        <v>387</v>
      </c>
      <c r="I1198" t="s">
        <v>435</v>
      </c>
      <c r="J1198" t="s">
        <v>435</v>
      </c>
      <c r="K1198" t="s">
        <v>435</v>
      </c>
      <c r="M1198" t="s">
        <v>435</v>
      </c>
      <c r="N1198" s="679">
        <f t="shared" ca="1" si="81"/>
        <v>12491</v>
      </c>
      <c r="O1198" s="679">
        <f t="shared" ca="1" si="81"/>
        <v>6990.3211141347847</v>
      </c>
      <c r="P1198" s="679">
        <f t="shared" ca="1" si="81"/>
        <v>5500.6788858652153</v>
      </c>
      <c r="Q1198" s="679">
        <f t="shared" ca="1" si="81"/>
        <v>0</v>
      </c>
      <c r="R1198" s="679">
        <f t="shared" ca="1" si="81"/>
        <v>0</v>
      </c>
      <c r="S1198" t="str">
        <f t="shared" si="78"/>
        <v>ASR_COMP</v>
      </c>
      <c r="T1198" s="957">
        <f t="shared" si="79"/>
        <v>44682</v>
      </c>
      <c r="U1198" t="str">
        <f t="shared" si="80"/>
        <v>Unaudited</v>
      </c>
    </row>
    <row r="1199" spans="1:21" x14ac:dyDescent="0.25">
      <c r="A1199" t="s">
        <v>440</v>
      </c>
      <c r="B1199" t="s">
        <v>1388</v>
      </c>
      <c r="C1199" t="s">
        <v>1389</v>
      </c>
      <c r="D1199" s="15">
        <v>1900</v>
      </c>
      <c r="E1199" s="121">
        <v>1</v>
      </c>
      <c r="F1199" t="s">
        <v>442</v>
      </c>
      <c r="G1199" s="121">
        <v>182</v>
      </c>
      <c r="H1199" t="s">
        <v>387</v>
      </c>
      <c r="I1199" t="s">
        <v>490</v>
      </c>
      <c r="J1199" t="s">
        <v>12</v>
      </c>
      <c r="K1199" t="s">
        <v>12</v>
      </c>
      <c r="L1199" s="756">
        <v>1.1000000000000001</v>
      </c>
      <c r="M1199" t="s">
        <v>12</v>
      </c>
      <c r="N1199" s="679">
        <f t="shared" ca="1" si="81"/>
        <v>48175731.955669492</v>
      </c>
      <c r="O1199" s="679">
        <f t="shared" ca="1" si="81"/>
        <v>0</v>
      </c>
      <c r="P1199" s="679">
        <f t="shared" ca="1" si="81"/>
        <v>0</v>
      </c>
      <c r="Q1199" s="679">
        <f t="shared" ca="1" si="81"/>
        <v>0</v>
      </c>
      <c r="R1199" s="679">
        <f t="shared" ca="1" si="81"/>
        <v>0</v>
      </c>
      <c r="S1199" t="str">
        <f t="shared" si="78"/>
        <v>ASR_COMP</v>
      </c>
      <c r="T1199" s="957">
        <f t="shared" si="79"/>
        <v>44682</v>
      </c>
      <c r="U1199" t="str">
        <f t="shared" si="80"/>
        <v>Unaudited</v>
      </c>
    </row>
    <row r="1200" spans="1:21" x14ac:dyDescent="0.25">
      <c r="A1200" t="s">
        <v>440</v>
      </c>
      <c r="B1200" t="s">
        <v>1388</v>
      </c>
      <c r="C1200" t="s">
        <v>1389</v>
      </c>
      <c r="D1200" s="15">
        <v>1900</v>
      </c>
      <c r="E1200" s="121">
        <v>1</v>
      </c>
      <c r="F1200" t="s">
        <v>442</v>
      </c>
      <c r="G1200" s="121">
        <v>182</v>
      </c>
      <c r="H1200" t="s">
        <v>387</v>
      </c>
      <c r="I1200" t="s">
        <v>490</v>
      </c>
      <c r="J1200" t="s">
        <v>12</v>
      </c>
      <c r="K1200" t="s">
        <v>225</v>
      </c>
      <c r="L1200" s="756">
        <v>1.2</v>
      </c>
      <c r="M1200" t="s">
        <v>225</v>
      </c>
      <c r="N1200" s="679">
        <f t="shared" ca="1" si="81"/>
        <v>4.5499999999974534</v>
      </c>
      <c r="O1200" s="679">
        <f t="shared" ca="1" si="81"/>
        <v>0</v>
      </c>
      <c r="P1200" s="679">
        <f t="shared" ca="1" si="81"/>
        <v>0</v>
      </c>
      <c r="Q1200" s="679">
        <f t="shared" ca="1" si="81"/>
        <v>0</v>
      </c>
      <c r="R1200" s="679">
        <f t="shared" ca="1" si="81"/>
        <v>0</v>
      </c>
      <c r="S1200" t="str">
        <f t="shared" si="78"/>
        <v>ASR_COMP</v>
      </c>
      <c r="T1200" s="957">
        <f t="shared" si="79"/>
        <v>44682</v>
      </c>
      <c r="U1200" t="str">
        <f t="shared" si="80"/>
        <v>Unaudited</v>
      </c>
    </row>
    <row r="1201" spans="1:21" x14ac:dyDescent="0.25">
      <c r="A1201" t="s">
        <v>440</v>
      </c>
      <c r="B1201" t="s">
        <v>1388</v>
      </c>
      <c r="C1201" t="s">
        <v>1389</v>
      </c>
      <c r="D1201" s="15">
        <v>1900</v>
      </c>
      <c r="E1201" s="121">
        <v>1</v>
      </c>
      <c r="F1201" t="s">
        <v>442</v>
      </c>
      <c r="G1201" s="121">
        <v>182</v>
      </c>
      <c r="H1201" t="s">
        <v>387</v>
      </c>
      <c r="I1201" t="s">
        <v>490</v>
      </c>
      <c r="J1201" t="s">
        <v>12</v>
      </c>
      <c r="K1201" t="s">
        <v>1326</v>
      </c>
      <c r="L1201" s="756" t="s">
        <v>1322</v>
      </c>
      <c r="M1201" t="s">
        <v>1326</v>
      </c>
      <c r="N1201" s="679">
        <f t="shared" ca="1" si="81"/>
        <v>345305.52</v>
      </c>
      <c r="O1201" s="679">
        <f t="shared" ca="1" si="81"/>
        <v>0</v>
      </c>
      <c r="P1201" s="679">
        <f t="shared" ca="1" si="81"/>
        <v>0</v>
      </c>
      <c r="Q1201" s="679">
        <f t="shared" ca="1" si="81"/>
        <v>0</v>
      </c>
      <c r="R1201" s="679">
        <f t="shared" ca="1" si="81"/>
        <v>0</v>
      </c>
      <c r="S1201" t="str">
        <f t="shared" si="78"/>
        <v>ASR_COMP</v>
      </c>
      <c r="T1201" s="957">
        <f t="shared" si="79"/>
        <v>44682</v>
      </c>
      <c r="U1201" t="str">
        <f t="shared" si="80"/>
        <v>Unaudited</v>
      </c>
    </row>
    <row r="1202" spans="1:21" x14ac:dyDescent="0.25">
      <c r="A1202" t="s">
        <v>440</v>
      </c>
      <c r="B1202" t="s">
        <v>1388</v>
      </c>
      <c r="C1202" t="s">
        <v>1389</v>
      </c>
      <c r="D1202" s="15">
        <v>1900</v>
      </c>
      <c r="E1202" s="121">
        <v>1</v>
      </c>
      <c r="F1202" t="s">
        <v>442</v>
      </c>
      <c r="G1202" s="121">
        <v>182</v>
      </c>
      <c r="H1202" t="s">
        <v>387</v>
      </c>
      <c r="I1202" t="s">
        <v>490</v>
      </c>
      <c r="J1202" t="s">
        <v>12</v>
      </c>
      <c r="K1202" t="s">
        <v>1328</v>
      </c>
      <c r="L1202" s="756" t="s">
        <v>1327</v>
      </c>
      <c r="M1202" t="s">
        <v>1328</v>
      </c>
      <c r="N1202" s="679">
        <f t="shared" ca="1" si="81"/>
        <v>-1024982.6801912317</v>
      </c>
      <c r="O1202" s="679">
        <f t="shared" ca="1" si="81"/>
        <v>0</v>
      </c>
      <c r="P1202" s="679">
        <f t="shared" ca="1" si="81"/>
        <v>0</v>
      </c>
      <c r="Q1202" s="679">
        <f t="shared" ca="1" si="81"/>
        <v>0</v>
      </c>
      <c r="R1202" s="679">
        <f t="shared" ca="1" si="81"/>
        <v>0</v>
      </c>
      <c r="S1202" t="str">
        <f t="shared" si="78"/>
        <v>ASR_COMP</v>
      </c>
      <c r="T1202" s="957">
        <f t="shared" si="79"/>
        <v>44682</v>
      </c>
      <c r="U1202" t="str">
        <f t="shared" si="80"/>
        <v>Unaudited</v>
      </c>
    </row>
    <row r="1203" spans="1:21" x14ac:dyDescent="0.25">
      <c r="A1203" t="s">
        <v>440</v>
      </c>
      <c r="B1203" t="s">
        <v>1388</v>
      </c>
      <c r="C1203" t="s">
        <v>1389</v>
      </c>
      <c r="D1203" s="15">
        <v>1900</v>
      </c>
      <c r="E1203" s="121">
        <v>1</v>
      </c>
      <c r="F1203" t="s">
        <v>442</v>
      </c>
      <c r="G1203" s="121">
        <v>182</v>
      </c>
      <c r="H1203" t="s">
        <v>387</v>
      </c>
      <c r="I1203" t="s">
        <v>490</v>
      </c>
      <c r="J1203" t="s">
        <v>13</v>
      </c>
      <c r="K1203" t="s">
        <v>13</v>
      </c>
      <c r="L1203" s="756" t="s">
        <v>63</v>
      </c>
      <c r="M1203" t="s">
        <v>13</v>
      </c>
      <c r="N1203" s="679">
        <f t="shared" ca="1" si="81"/>
        <v>1341.0575770856467</v>
      </c>
      <c r="O1203" s="679">
        <f t="shared" ca="1" si="81"/>
        <v>0</v>
      </c>
      <c r="P1203" s="679">
        <f t="shared" ca="1" si="81"/>
        <v>0</v>
      </c>
      <c r="Q1203" s="679">
        <f t="shared" ca="1" si="81"/>
        <v>0</v>
      </c>
      <c r="R1203" s="679">
        <f t="shared" ca="1" si="81"/>
        <v>0</v>
      </c>
      <c r="S1203" t="str">
        <f t="shared" si="78"/>
        <v>ASR_COMP</v>
      </c>
      <c r="T1203" s="957">
        <f t="shared" si="79"/>
        <v>44682</v>
      </c>
      <c r="U1203" t="str">
        <f t="shared" si="80"/>
        <v>Unaudited</v>
      </c>
    </row>
    <row r="1204" spans="1:21" x14ac:dyDescent="0.25">
      <c r="A1204" t="s">
        <v>440</v>
      </c>
      <c r="B1204" t="s">
        <v>1388</v>
      </c>
      <c r="C1204" t="s">
        <v>1389</v>
      </c>
      <c r="D1204" s="15">
        <v>1900</v>
      </c>
      <c r="E1204" s="121">
        <v>1</v>
      </c>
      <c r="F1204" t="s">
        <v>442</v>
      </c>
      <c r="G1204" s="121">
        <v>182</v>
      </c>
      <c r="H1204" t="s">
        <v>387</v>
      </c>
      <c r="I1204" t="s">
        <v>491</v>
      </c>
      <c r="J1204" t="s">
        <v>436</v>
      </c>
      <c r="K1204" t="s">
        <v>799</v>
      </c>
      <c r="L1204" s="756">
        <v>2.1</v>
      </c>
      <c r="M1204" t="s">
        <v>734</v>
      </c>
      <c r="N1204" s="679">
        <f t="shared" ca="1" si="81"/>
        <v>187413</v>
      </c>
      <c r="O1204" s="679">
        <f t="shared" ca="1" si="81"/>
        <v>178996</v>
      </c>
      <c r="P1204" s="679">
        <f t="shared" ca="1" si="81"/>
        <v>8417</v>
      </c>
      <c r="Q1204" s="679">
        <f t="shared" ca="1" si="81"/>
        <v>0</v>
      </c>
      <c r="R1204" s="679">
        <f t="shared" ca="1" si="81"/>
        <v>0</v>
      </c>
      <c r="S1204" t="str">
        <f t="shared" si="78"/>
        <v>ASR_COMP</v>
      </c>
      <c r="T1204" s="957">
        <f t="shared" si="79"/>
        <v>44682</v>
      </c>
      <c r="U1204" t="str">
        <f t="shared" si="80"/>
        <v>Unaudited</v>
      </c>
    </row>
    <row r="1205" spans="1:21" x14ac:dyDescent="0.25">
      <c r="A1205" t="s">
        <v>440</v>
      </c>
      <c r="B1205" t="s">
        <v>1388</v>
      </c>
      <c r="C1205" t="s">
        <v>1389</v>
      </c>
      <c r="D1205" s="15">
        <v>1900</v>
      </c>
      <c r="E1205" s="121">
        <v>1</v>
      </c>
      <c r="F1205" t="s">
        <v>442</v>
      </c>
      <c r="G1205" s="121">
        <v>182</v>
      </c>
      <c r="H1205" t="s">
        <v>387</v>
      </c>
      <c r="I1205" t="s">
        <v>491</v>
      </c>
      <c r="J1205" t="s">
        <v>436</v>
      </c>
      <c r="K1205" t="s">
        <v>799</v>
      </c>
      <c r="L1205" s="756">
        <v>2.2000000000000002</v>
      </c>
      <c r="M1205" t="s">
        <v>735</v>
      </c>
      <c r="N1205" s="679">
        <f t="shared" ca="1" si="81"/>
        <v>412</v>
      </c>
      <c r="O1205" s="679">
        <f t="shared" ca="1" si="81"/>
        <v>350</v>
      </c>
      <c r="P1205" s="679">
        <f t="shared" ca="1" si="81"/>
        <v>62</v>
      </c>
      <c r="Q1205" s="679">
        <f t="shared" ca="1" si="81"/>
        <v>0</v>
      </c>
      <c r="R1205" s="679">
        <f t="shared" ca="1" si="81"/>
        <v>0</v>
      </c>
      <c r="S1205" t="str">
        <f t="shared" si="78"/>
        <v>ASR_COMP</v>
      </c>
      <c r="T1205" s="957">
        <f t="shared" si="79"/>
        <v>44682</v>
      </c>
      <c r="U1205" t="str">
        <f t="shared" si="80"/>
        <v>Unaudited</v>
      </c>
    </row>
    <row r="1206" spans="1:21" x14ac:dyDescent="0.25">
      <c r="A1206" t="s">
        <v>440</v>
      </c>
      <c r="B1206" t="s">
        <v>1388</v>
      </c>
      <c r="C1206" t="s">
        <v>1389</v>
      </c>
      <c r="D1206" s="15">
        <v>1900</v>
      </c>
      <c r="E1206" s="121">
        <v>1</v>
      </c>
      <c r="F1206" t="s">
        <v>442</v>
      </c>
      <c r="G1206" s="121">
        <v>182</v>
      </c>
      <c r="H1206" t="s">
        <v>387</v>
      </c>
      <c r="I1206" t="s">
        <v>491</v>
      </c>
      <c r="J1206" t="s">
        <v>436</v>
      </c>
      <c r="K1206" t="s">
        <v>799</v>
      </c>
      <c r="L1206" s="756">
        <v>2.2999999999999998</v>
      </c>
      <c r="M1206" t="s">
        <v>736</v>
      </c>
      <c r="N1206" s="679">
        <f t="shared" ca="1" si="81"/>
        <v>37344454.67177067</v>
      </c>
      <c r="O1206" s="679">
        <f t="shared" ca="1" si="81"/>
        <v>35716465.124565735</v>
      </c>
      <c r="P1206" s="679">
        <f t="shared" ca="1" si="81"/>
        <v>1627989.5472049369</v>
      </c>
      <c r="Q1206" s="679">
        <f t="shared" ca="1" si="81"/>
        <v>0</v>
      </c>
      <c r="R1206" s="679">
        <f t="shared" ca="1" si="81"/>
        <v>0</v>
      </c>
      <c r="S1206" t="str">
        <f t="shared" si="78"/>
        <v>ASR_COMP</v>
      </c>
      <c r="T1206" s="957">
        <f t="shared" si="79"/>
        <v>44682</v>
      </c>
      <c r="U1206" t="str">
        <f t="shared" si="80"/>
        <v>Unaudited</v>
      </c>
    </row>
    <row r="1207" spans="1:21" x14ac:dyDescent="0.25">
      <c r="A1207" t="s">
        <v>440</v>
      </c>
      <c r="B1207" t="s">
        <v>1388</v>
      </c>
      <c r="C1207" t="s">
        <v>1389</v>
      </c>
      <c r="D1207" s="15">
        <v>1900</v>
      </c>
      <c r="E1207" s="121">
        <v>1</v>
      </c>
      <c r="F1207" t="s">
        <v>442</v>
      </c>
      <c r="G1207" s="121">
        <v>182</v>
      </c>
      <c r="H1207" t="s">
        <v>387</v>
      </c>
      <c r="I1207" t="s">
        <v>491</v>
      </c>
      <c r="J1207" t="s">
        <v>436</v>
      </c>
      <c r="K1207" t="s">
        <v>799</v>
      </c>
      <c r="L1207" s="756">
        <v>2.4</v>
      </c>
      <c r="M1207" t="s">
        <v>737</v>
      </c>
      <c r="N1207" s="679">
        <f t="shared" ca="1" si="81"/>
        <v>64686.641869419313</v>
      </c>
      <c r="O1207" s="679">
        <f t="shared" ca="1" si="81"/>
        <v>53316.146415235744</v>
      </c>
      <c r="P1207" s="679">
        <f t="shared" ca="1" si="81"/>
        <v>11370.495454183565</v>
      </c>
      <c r="Q1207" s="679">
        <f t="shared" ca="1" si="81"/>
        <v>0</v>
      </c>
      <c r="R1207" s="679">
        <f t="shared" ca="1" si="81"/>
        <v>0</v>
      </c>
      <c r="S1207" t="str">
        <f t="shared" si="78"/>
        <v>ASR_COMP</v>
      </c>
      <c r="T1207" s="957">
        <f t="shared" si="79"/>
        <v>44682</v>
      </c>
      <c r="U1207" t="str">
        <f t="shared" si="80"/>
        <v>Unaudited</v>
      </c>
    </row>
    <row r="1208" spans="1:21" x14ac:dyDescent="0.25">
      <c r="A1208" t="s">
        <v>440</v>
      </c>
      <c r="B1208" t="s">
        <v>1388</v>
      </c>
      <c r="C1208" t="s">
        <v>1389</v>
      </c>
      <c r="D1208" s="15">
        <v>1900</v>
      </c>
      <c r="E1208" s="121">
        <v>1</v>
      </c>
      <c r="F1208" t="s">
        <v>442</v>
      </c>
      <c r="G1208" s="121">
        <v>182</v>
      </c>
      <c r="H1208" t="s">
        <v>387</v>
      </c>
      <c r="I1208" t="s">
        <v>491</v>
      </c>
      <c r="J1208" t="s">
        <v>436</v>
      </c>
      <c r="K1208" t="s">
        <v>799</v>
      </c>
      <c r="L1208" s="756">
        <v>2.5</v>
      </c>
      <c r="M1208" t="s">
        <v>779</v>
      </c>
      <c r="N1208" s="679">
        <f t="shared" ca="1" si="81"/>
        <v>609</v>
      </c>
      <c r="O1208" s="679">
        <f t="shared" ca="1" si="81"/>
        <v>30</v>
      </c>
      <c r="P1208" s="679">
        <f t="shared" ca="1" si="81"/>
        <v>579</v>
      </c>
      <c r="Q1208" s="679">
        <f t="shared" ca="1" si="81"/>
        <v>0</v>
      </c>
      <c r="R1208" s="679">
        <f t="shared" ca="1" si="81"/>
        <v>0</v>
      </c>
      <c r="S1208" t="str">
        <f t="shared" si="78"/>
        <v>ASR_COMP</v>
      </c>
      <c r="T1208" s="957">
        <f t="shared" si="79"/>
        <v>44682</v>
      </c>
      <c r="U1208" t="str">
        <f t="shared" si="80"/>
        <v>Unaudited</v>
      </c>
    </row>
    <row r="1209" spans="1:21" x14ac:dyDescent="0.25">
      <c r="A1209" t="s">
        <v>440</v>
      </c>
      <c r="B1209" t="s">
        <v>1388</v>
      </c>
      <c r="C1209" t="s">
        <v>1389</v>
      </c>
      <c r="D1209" s="15">
        <v>1900</v>
      </c>
      <c r="E1209" s="121">
        <v>1</v>
      </c>
      <c r="F1209" t="s">
        <v>442</v>
      </c>
      <c r="G1209" s="121">
        <v>182</v>
      </c>
      <c r="H1209" t="s">
        <v>387</v>
      </c>
      <c r="I1209" t="s">
        <v>491</v>
      </c>
      <c r="J1209" t="s">
        <v>436</v>
      </c>
      <c r="K1209" t="s">
        <v>799</v>
      </c>
      <c r="L1209" s="756">
        <v>2.6</v>
      </c>
      <c r="M1209" t="s">
        <v>189</v>
      </c>
      <c r="N1209" s="679">
        <f t="shared" ca="1" si="81"/>
        <v>2125796.9523848896</v>
      </c>
      <c r="O1209" s="679">
        <f t="shared" ca="1" si="81"/>
        <v>1987750.287574592</v>
      </c>
      <c r="P1209" s="679">
        <f t="shared" ca="1" si="81"/>
        <v>138046.66481029746</v>
      </c>
      <c r="Q1209" s="679">
        <f t="shared" ca="1" si="81"/>
        <v>0</v>
      </c>
      <c r="R1209" s="679">
        <f t="shared" ca="1" si="81"/>
        <v>0</v>
      </c>
      <c r="S1209" t="str">
        <f t="shared" si="78"/>
        <v>ASR_COMP</v>
      </c>
      <c r="T1209" s="957">
        <f t="shared" si="79"/>
        <v>44682</v>
      </c>
      <c r="U1209" t="str">
        <f t="shared" si="80"/>
        <v>Unaudited</v>
      </c>
    </row>
    <row r="1210" spans="1:21" x14ac:dyDescent="0.25">
      <c r="A1210" t="s">
        <v>440</v>
      </c>
      <c r="B1210" t="s">
        <v>1388</v>
      </c>
      <c r="C1210" t="s">
        <v>1389</v>
      </c>
      <c r="D1210" s="15">
        <v>1900</v>
      </c>
      <c r="E1210" s="121">
        <v>1</v>
      </c>
      <c r="F1210" t="s">
        <v>442</v>
      </c>
      <c r="G1210" s="121">
        <v>182</v>
      </c>
      <c r="H1210" t="s">
        <v>387</v>
      </c>
      <c r="I1210" t="s">
        <v>491</v>
      </c>
      <c r="J1210" t="s">
        <v>436</v>
      </c>
      <c r="K1210" t="s">
        <v>799</v>
      </c>
      <c r="L1210" s="756">
        <v>2.7</v>
      </c>
      <c r="M1210" t="s">
        <v>800</v>
      </c>
      <c r="N1210" s="679">
        <f t="shared" ca="1" si="81"/>
        <v>-833382.61083441589</v>
      </c>
      <c r="O1210" s="679">
        <f t="shared" ca="1" si="81"/>
        <v>-791615.25994356768</v>
      </c>
      <c r="P1210" s="679">
        <f t="shared" ca="1" si="81"/>
        <v>-41767.350890848174</v>
      </c>
      <c r="Q1210" s="679">
        <f t="shared" ca="1" si="81"/>
        <v>0</v>
      </c>
      <c r="R1210" s="679">
        <f t="shared" ca="1" si="81"/>
        <v>0</v>
      </c>
      <c r="S1210" t="str">
        <f t="shared" si="78"/>
        <v>ASR_COMP</v>
      </c>
      <c r="T1210" s="957">
        <f t="shared" si="79"/>
        <v>44682</v>
      </c>
      <c r="U1210" t="str">
        <f t="shared" si="80"/>
        <v>Unaudited</v>
      </c>
    </row>
    <row r="1211" spans="1:21" x14ac:dyDescent="0.25">
      <c r="A1211" t="s">
        <v>440</v>
      </c>
      <c r="B1211" t="s">
        <v>1388</v>
      </c>
      <c r="C1211" t="s">
        <v>1389</v>
      </c>
      <c r="D1211" s="15">
        <v>1900</v>
      </c>
      <c r="E1211" s="121">
        <v>1</v>
      </c>
      <c r="F1211" t="s">
        <v>442</v>
      </c>
      <c r="G1211" s="121">
        <v>182</v>
      </c>
      <c r="H1211" t="s">
        <v>387</v>
      </c>
      <c r="I1211" t="s">
        <v>491</v>
      </c>
      <c r="J1211" t="s">
        <v>436</v>
      </c>
      <c r="K1211" t="s">
        <v>799</v>
      </c>
      <c r="L1211" s="756">
        <v>2.8</v>
      </c>
      <c r="M1211" t="s">
        <v>801</v>
      </c>
      <c r="N1211" s="679">
        <f t="shared" ca="1" si="81"/>
        <v>0</v>
      </c>
      <c r="O1211" s="679">
        <f t="shared" ca="1" si="81"/>
        <v>0</v>
      </c>
      <c r="P1211" s="679">
        <f t="shared" ca="1" si="81"/>
        <v>0</v>
      </c>
      <c r="Q1211" s="679">
        <f t="shared" ca="1" si="81"/>
        <v>0</v>
      </c>
      <c r="R1211" s="679">
        <f t="shared" ca="1" si="81"/>
        <v>0</v>
      </c>
      <c r="S1211" t="str">
        <f t="shared" si="78"/>
        <v>ASR_COMP</v>
      </c>
      <c r="T1211" s="957">
        <f t="shared" si="79"/>
        <v>44682</v>
      </c>
      <c r="U1211" t="str">
        <f t="shared" si="80"/>
        <v>Unaudited</v>
      </c>
    </row>
    <row r="1212" spans="1:21" x14ac:dyDescent="0.25">
      <c r="A1212" t="s">
        <v>440</v>
      </c>
      <c r="B1212" t="s">
        <v>1388</v>
      </c>
      <c r="C1212" t="s">
        <v>1389</v>
      </c>
      <c r="D1212" s="15">
        <v>1900</v>
      </c>
      <c r="E1212" s="121">
        <v>1</v>
      </c>
      <c r="F1212" t="s">
        <v>442</v>
      </c>
      <c r="G1212" s="121">
        <v>182</v>
      </c>
      <c r="H1212" t="s">
        <v>387</v>
      </c>
      <c r="I1212" t="s">
        <v>491</v>
      </c>
      <c r="J1212" t="s">
        <v>436</v>
      </c>
      <c r="K1212" t="s">
        <v>799</v>
      </c>
      <c r="L1212" s="756">
        <v>2.9</v>
      </c>
      <c r="M1212" t="s">
        <v>782</v>
      </c>
      <c r="N1212" s="679">
        <f t="shared" ca="1" si="81"/>
        <v>0</v>
      </c>
      <c r="O1212" s="679">
        <f t="shared" ca="1" si="81"/>
        <v>0</v>
      </c>
      <c r="P1212" s="679">
        <f t="shared" ca="1" si="81"/>
        <v>0</v>
      </c>
      <c r="Q1212" s="679">
        <f t="shared" ca="1" si="81"/>
        <v>0</v>
      </c>
      <c r="R1212" s="679">
        <f t="shared" ca="1" si="81"/>
        <v>0</v>
      </c>
      <c r="S1212" t="str">
        <f t="shared" si="78"/>
        <v>ASR_COMP</v>
      </c>
      <c r="T1212" s="957">
        <f t="shared" si="79"/>
        <v>44682</v>
      </c>
      <c r="U1212" t="str">
        <f t="shared" si="80"/>
        <v>Unaudited</v>
      </c>
    </row>
    <row r="1213" spans="1:21" x14ac:dyDescent="0.25">
      <c r="A1213" t="s">
        <v>440</v>
      </c>
      <c r="B1213" t="s">
        <v>1388</v>
      </c>
      <c r="C1213" t="s">
        <v>1389</v>
      </c>
      <c r="D1213" s="15">
        <v>1900</v>
      </c>
      <c r="E1213" s="121">
        <v>1</v>
      </c>
      <c r="F1213" t="s">
        <v>442</v>
      </c>
      <c r="G1213" s="121">
        <v>182</v>
      </c>
      <c r="H1213" t="s">
        <v>387</v>
      </c>
      <c r="I1213" t="s">
        <v>491</v>
      </c>
      <c r="J1213" t="s">
        <v>436</v>
      </c>
      <c r="K1213" t="s">
        <v>226</v>
      </c>
      <c r="L1213" s="756">
        <v>2.11</v>
      </c>
      <c r="M1213" t="s">
        <v>231</v>
      </c>
      <c r="N1213" s="679">
        <f t="shared" ca="1" si="81"/>
        <v>3341572.3926727884</v>
      </c>
      <c r="O1213" s="679">
        <f t="shared" ca="1" si="81"/>
        <v>311169.16794472554</v>
      </c>
      <c r="P1213" s="679">
        <f t="shared" ca="1" si="81"/>
        <v>3030403.2247280627</v>
      </c>
      <c r="Q1213" s="679">
        <f t="shared" ca="1" si="81"/>
        <v>0</v>
      </c>
      <c r="R1213" s="679">
        <f t="shared" ca="1" si="81"/>
        <v>0</v>
      </c>
      <c r="S1213" t="str">
        <f t="shared" si="78"/>
        <v>ASR_COMP</v>
      </c>
      <c r="T1213" s="957">
        <f t="shared" si="79"/>
        <v>44682</v>
      </c>
      <c r="U1213" t="str">
        <f t="shared" si="80"/>
        <v>Unaudited</v>
      </c>
    </row>
    <row r="1214" spans="1:21" x14ac:dyDescent="0.25">
      <c r="A1214" t="s">
        <v>440</v>
      </c>
      <c r="B1214" t="s">
        <v>1388</v>
      </c>
      <c r="C1214" t="s">
        <v>1389</v>
      </c>
      <c r="D1214" s="15">
        <v>1900</v>
      </c>
      <c r="E1214" s="121">
        <v>1</v>
      </c>
      <c r="F1214" t="s">
        <v>442</v>
      </c>
      <c r="G1214" s="121">
        <v>182</v>
      </c>
      <c r="H1214" t="s">
        <v>387</v>
      </c>
      <c r="I1214" t="s">
        <v>491</v>
      </c>
      <c r="J1214" t="s">
        <v>436</v>
      </c>
      <c r="K1214" t="s">
        <v>226</v>
      </c>
      <c r="L1214" s="756">
        <v>2.12</v>
      </c>
      <c r="M1214" t="s">
        <v>557</v>
      </c>
      <c r="N1214" s="679">
        <f t="shared" ca="1" si="81"/>
        <v>2052760.8324022596</v>
      </c>
      <c r="O1214" s="679">
        <f t="shared" ca="1" si="81"/>
        <v>38521.107759477629</v>
      </c>
      <c r="P1214" s="679">
        <f t="shared" ca="1" si="81"/>
        <v>2014239.724642782</v>
      </c>
      <c r="Q1214" s="679">
        <f t="shared" ca="1" si="81"/>
        <v>0</v>
      </c>
      <c r="R1214" s="679">
        <f t="shared" ca="1" si="81"/>
        <v>0</v>
      </c>
      <c r="S1214" t="str">
        <f t="shared" si="78"/>
        <v>ASR_COMP</v>
      </c>
      <c r="T1214" s="957">
        <f t="shared" si="79"/>
        <v>44682</v>
      </c>
      <c r="U1214" t="str">
        <f t="shared" si="80"/>
        <v>Unaudited</v>
      </c>
    </row>
    <row r="1215" spans="1:21" x14ac:dyDescent="0.25">
      <c r="A1215" t="s">
        <v>440</v>
      </c>
      <c r="B1215" t="s">
        <v>1388</v>
      </c>
      <c r="C1215" t="s">
        <v>1389</v>
      </c>
      <c r="D1215" s="15">
        <v>1900</v>
      </c>
      <c r="E1215" s="121">
        <v>1</v>
      </c>
      <c r="F1215" t="s">
        <v>442</v>
      </c>
      <c r="G1215" s="121">
        <v>182</v>
      </c>
      <c r="H1215" t="s">
        <v>387</v>
      </c>
      <c r="I1215" t="s">
        <v>491</v>
      </c>
      <c r="J1215" t="s">
        <v>436</v>
      </c>
      <c r="K1215" t="s">
        <v>226</v>
      </c>
      <c r="L1215" s="756">
        <v>2.13</v>
      </c>
      <c r="M1215" t="s">
        <v>232</v>
      </c>
      <c r="N1215" s="679">
        <f t="shared" ca="1" si="81"/>
        <v>200347.92152724409</v>
      </c>
      <c r="O1215" s="679">
        <f t="shared" ca="1" si="81"/>
        <v>16788.560232227625</v>
      </c>
      <c r="P1215" s="679">
        <f t="shared" ca="1" si="81"/>
        <v>183559.36129501648</v>
      </c>
      <c r="Q1215" s="679">
        <f t="shared" ca="1" si="81"/>
        <v>0</v>
      </c>
      <c r="R1215" s="679">
        <f t="shared" ca="1" si="81"/>
        <v>0</v>
      </c>
      <c r="S1215" t="str">
        <f t="shared" si="78"/>
        <v>ASR_COMP</v>
      </c>
      <c r="T1215" s="957">
        <f t="shared" si="79"/>
        <v>44682</v>
      </c>
      <c r="U1215" t="str">
        <f t="shared" si="80"/>
        <v>Unaudited</v>
      </c>
    </row>
    <row r="1216" spans="1:21" x14ac:dyDescent="0.25">
      <c r="A1216" t="s">
        <v>440</v>
      </c>
      <c r="B1216" t="s">
        <v>1388</v>
      </c>
      <c r="C1216" t="s">
        <v>1389</v>
      </c>
      <c r="D1216" s="15">
        <v>1900</v>
      </c>
      <c r="E1216" s="121">
        <v>1</v>
      </c>
      <c r="F1216" t="s">
        <v>442</v>
      </c>
      <c r="G1216" s="121">
        <v>182</v>
      </c>
      <c r="H1216" t="s">
        <v>387</v>
      </c>
      <c r="I1216" t="s">
        <v>491</v>
      </c>
      <c r="J1216" t="s">
        <v>436</v>
      </c>
      <c r="K1216" t="s">
        <v>226</v>
      </c>
      <c r="L1216" s="756">
        <v>2.14</v>
      </c>
      <c r="M1216" t="s">
        <v>561</v>
      </c>
      <c r="N1216" s="679">
        <f t="shared" ca="1" si="81"/>
        <v>565809.50709828571</v>
      </c>
      <c r="O1216" s="679">
        <f t="shared" ca="1" si="81"/>
        <v>519221.14960997307</v>
      </c>
      <c r="P1216" s="679">
        <f t="shared" ca="1" si="81"/>
        <v>46588.357488312686</v>
      </c>
      <c r="Q1216" s="679">
        <f t="shared" ca="1" si="81"/>
        <v>0</v>
      </c>
      <c r="R1216" s="679">
        <f t="shared" ca="1" si="81"/>
        <v>0</v>
      </c>
      <c r="S1216" t="str">
        <f t="shared" si="78"/>
        <v>ASR_COMP</v>
      </c>
      <c r="T1216" s="957">
        <f t="shared" si="79"/>
        <v>44682</v>
      </c>
      <c r="U1216" t="str">
        <f t="shared" si="80"/>
        <v>Unaudited</v>
      </c>
    </row>
    <row r="1217" spans="1:21" x14ac:dyDescent="0.25">
      <c r="A1217" t="s">
        <v>440</v>
      </c>
      <c r="B1217" t="s">
        <v>1388</v>
      </c>
      <c r="C1217" t="s">
        <v>1389</v>
      </c>
      <c r="D1217" s="15">
        <v>1900</v>
      </c>
      <c r="E1217" s="121">
        <v>1</v>
      </c>
      <c r="F1217" t="s">
        <v>442</v>
      </c>
      <c r="G1217" s="121">
        <v>182</v>
      </c>
      <c r="H1217" t="s">
        <v>387</v>
      </c>
      <c r="I1217" t="s">
        <v>491</v>
      </c>
      <c r="J1217" t="s">
        <v>436</v>
      </c>
      <c r="K1217" t="s">
        <v>226</v>
      </c>
      <c r="L1217" s="756">
        <v>2.15</v>
      </c>
      <c r="M1217" t="s">
        <v>20</v>
      </c>
      <c r="N1217" s="679">
        <f t="shared" ca="1" si="81"/>
        <v>43715.225748957018</v>
      </c>
      <c r="O1217" s="679">
        <f t="shared" ca="1" si="81"/>
        <v>28893.155333232542</v>
      </c>
      <c r="P1217" s="679">
        <f t="shared" ca="1" si="81"/>
        <v>14822.070415724478</v>
      </c>
      <c r="Q1217" s="679">
        <f t="shared" ca="1" si="81"/>
        <v>0</v>
      </c>
      <c r="R1217" s="679">
        <f t="shared" ca="1" si="81"/>
        <v>0</v>
      </c>
      <c r="S1217" t="str">
        <f t="shared" si="78"/>
        <v>ASR_COMP</v>
      </c>
      <c r="T1217" s="957">
        <f t="shared" si="79"/>
        <v>44682</v>
      </c>
      <c r="U1217" t="str">
        <f t="shared" si="80"/>
        <v>Unaudited</v>
      </c>
    </row>
    <row r="1218" spans="1:21" x14ac:dyDescent="0.25">
      <c r="A1218" t="s">
        <v>440</v>
      </c>
      <c r="B1218" t="s">
        <v>1388</v>
      </c>
      <c r="C1218" t="s">
        <v>1389</v>
      </c>
      <c r="D1218" s="15">
        <v>1900</v>
      </c>
      <c r="E1218" s="121">
        <v>1</v>
      </c>
      <c r="F1218" t="s">
        <v>442</v>
      </c>
      <c r="G1218" s="121">
        <v>182</v>
      </c>
      <c r="H1218" t="s">
        <v>387</v>
      </c>
      <c r="I1218" t="s">
        <v>491</v>
      </c>
      <c r="J1218" t="s">
        <v>436</v>
      </c>
      <c r="K1218" t="s">
        <v>226</v>
      </c>
      <c r="L1218" s="756">
        <v>2.16</v>
      </c>
      <c r="M1218" t="s">
        <v>802</v>
      </c>
      <c r="N1218" s="679">
        <f t="shared" ca="1" si="81"/>
        <v>1790461.3530610623</v>
      </c>
      <c r="O1218" s="679">
        <f t="shared" ca="1" si="81"/>
        <v>1004644.2565562404</v>
      </c>
      <c r="P1218" s="679">
        <f t="shared" ca="1" si="81"/>
        <v>785817.09650482202</v>
      </c>
      <c r="Q1218" s="679">
        <f t="shared" ca="1" si="81"/>
        <v>0</v>
      </c>
      <c r="R1218" s="679">
        <f t="shared" ca="1" si="81"/>
        <v>0</v>
      </c>
      <c r="S1218" t="str">
        <f t="shared" ref="S1218:S1281" si="82">file_name</f>
        <v>ASR_COMP</v>
      </c>
      <c r="T1218" s="957">
        <f t="shared" ref="T1218:T1281" si="83">file_date</f>
        <v>44682</v>
      </c>
      <c r="U1218" t="str">
        <f t="shared" ref="U1218:U1281" si="84">status</f>
        <v>Unaudited</v>
      </c>
    </row>
    <row r="1219" spans="1:21" x14ac:dyDescent="0.25">
      <c r="A1219" t="s">
        <v>440</v>
      </c>
      <c r="B1219" t="s">
        <v>1388</v>
      </c>
      <c r="C1219" t="s">
        <v>1389</v>
      </c>
      <c r="D1219" s="15">
        <v>1900</v>
      </c>
      <c r="E1219" s="121">
        <v>1</v>
      </c>
      <c r="F1219" t="s">
        <v>442</v>
      </c>
      <c r="G1219" s="121">
        <v>182</v>
      </c>
      <c r="H1219" t="s">
        <v>387</v>
      </c>
      <c r="I1219" t="s">
        <v>491</v>
      </c>
      <c r="J1219" t="s">
        <v>436</v>
      </c>
      <c r="K1219" t="s">
        <v>226</v>
      </c>
      <c r="L1219" s="756">
        <v>2.17</v>
      </c>
      <c r="M1219" t="s">
        <v>1055</v>
      </c>
      <c r="N1219" s="679">
        <f t="shared" ca="1" si="81"/>
        <v>0</v>
      </c>
      <c r="O1219" s="679">
        <f t="shared" ca="1" si="81"/>
        <v>0</v>
      </c>
      <c r="P1219" s="679">
        <f t="shared" ca="1" si="81"/>
        <v>0</v>
      </c>
      <c r="Q1219" s="679">
        <f t="shared" ca="1" si="81"/>
        <v>0</v>
      </c>
      <c r="R1219" s="679">
        <f t="shared" ca="1" si="81"/>
        <v>0</v>
      </c>
      <c r="S1219" t="str">
        <f t="shared" si="82"/>
        <v>ASR_COMP</v>
      </c>
      <c r="T1219" s="957">
        <f t="shared" si="83"/>
        <v>44682</v>
      </c>
      <c r="U1219" t="str">
        <f t="shared" si="84"/>
        <v>Unaudited</v>
      </c>
    </row>
    <row r="1220" spans="1:21" x14ac:dyDescent="0.25">
      <c r="A1220" t="s">
        <v>440</v>
      </c>
      <c r="B1220" t="s">
        <v>1388</v>
      </c>
      <c r="C1220" t="s">
        <v>1389</v>
      </c>
      <c r="D1220" s="15">
        <v>1900</v>
      </c>
      <c r="E1220" s="121">
        <v>1</v>
      </c>
      <c r="F1220" t="s">
        <v>442</v>
      </c>
      <c r="G1220" s="121">
        <v>182</v>
      </c>
      <c r="H1220" t="s">
        <v>387</v>
      </c>
      <c r="I1220" t="s">
        <v>491</v>
      </c>
      <c r="J1220" t="s">
        <v>436</v>
      </c>
      <c r="K1220" t="s">
        <v>226</v>
      </c>
      <c r="L1220" s="756">
        <v>2.1800000000000002</v>
      </c>
      <c r="M1220" t="s">
        <v>653</v>
      </c>
      <c r="N1220" s="679">
        <f t="shared" ca="1" si="81"/>
        <v>569263.6178565931</v>
      </c>
      <c r="O1220" s="679">
        <f t="shared" ca="1" si="81"/>
        <v>262897.09607759729</v>
      </c>
      <c r="P1220" s="679">
        <f t="shared" ca="1" si="81"/>
        <v>306366.52177899581</v>
      </c>
      <c r="Q1220" s="679">
        <f t="shared" ca="1" si="81"/>
        <v>0</v>
      </c>
      <c r="R1220" s="679">
        <f t="shared" ca="1" si="81"/>
        <v>0</v>
      </c>
      <c r="S1220" t="str">
        <f t="shared" si="82"/>
        <v>ASR_COMP</v>
      </c>
      <c r="T1220" s="957">
        <f t="shared" si="83"/>
        <v>44682</v>
      </c>
      <c r="U1220" t="str">
        <f t="shared" si="84"/>
        <v>Unaudited</v>
      </c>
    </row>
    <row r="1221" spans="1:21" x14ac:dyDescent="0.25">
      <c r="A1221" t="s">
        <v>440</v>
      </c>
      <c r="B1221" t="s">
        <v>1388</v>
      </c>
      <c r="C1221" t="s">
        <v>1389</v>
      </c>
      <c r="D1221" s="15">
        <v>1900</v>
      </c>
      <c r="E1221" s="121">
        <v>1</v>
      </c>
      <c r="F1221" t="s">
        <v>442</v>
      </c>
      <c r="G1221" s="121">
        <v>182</v>
      </c>
      <c r="H1221" t="s">
        <v>387</v>
      </c>
      <c r="I1221" t="s">
        <v>491</v>
      </c>
      <c r="J1221" t="s">
        <v>436</v>
      </c>
      <c r="K1221" t="s">
        <v>226</v>
      </c>
      <c r="L1221" s="756">
        <v>2.19</v>
      </c>
      <c r="M1221" t="s">
        <v>221</v>
      </c>
      <c r="N1221" s="679">
        <f t="shared" ca="1" si="81"/>
        <v>0</v>
      </c>
      <c r="O1221" s="679">
        <f t="shared" ca="1" si="81"/>
        <v>0</v>
      </c>
      <c r="P1221" s="679">
        <f t="shared" ca="1" si="81"/>
        <v>0</v>
      </c>
      <c r="Q1221" s="679">
        <f t="shared" ca="1" si="81"/>
        <v>0</v>
      </c>
      <c r="R1221" s="679">
        <f t="shared" ca="1" si="81"/>
        <v>0</v>
      </c>
      <c r="S1221" t="str">
        <f t="shared" si="82"/>
        <v>ASR_COMP</v>
      </c>
      <c r="T1221" s="957">
        <f t="shared" si="83"/>
        <v>44682</v>
      </c>
      <c r="U1221" t="str">
        <f t="shared" si="84"/>
        <v>Unaudited</v>
      </c>
    </row>
    <row r="1222" spans="1:21" x14ac:dyDescent="0.25">
      <c r="A1222" t="s">
        <v>440</v>
      </c>
      <c r="B1222" t="s">
        <v>1388</v>
      </c>
      <c r="C1222" t="s">
        <v>1389</v>
      </c>
      <c r="D1222" s="15">
        <v>1900</v>
      </c>
      <c r="E1222" s="121">
        <v>1</v>
      </c>
      <c r="F1222" t="s">
        <v>442</v>
      </c>
      <c r="G1222" s="121">
        <v>182</v>
      </c>
      <c r="H1222" t="s">
        <v>387</v>
      </c>
      <c r="I1222" t="s">
        <v>491</v>
      </c>
      <c r="J1222" t="s">
        <v>436</v>
      </c>
      <c r="K1222" t="s">
        <v>226</v>
      </c>
      <c r="L1222" s="756" t="s">
        <v>707</v>
      </c>
      <c r="M1222" t="s">
        <v>233</v>
      </c>
      <c r="N1222" s="679">
        <f t="shared" ca="1" si="81"/>
        <v>-109404.57905599494</v>
      </c>
      <c r="O1222" s="679">
        <f t="shared" ca="1" si="81"/>
        <v>-18956.934242972391</v>
      </c>
      <c r="P1222" s="679">
        <f t="shared" ca="1" si="81"/>
        <v>-90447.644813022547</v>
      </c>
      <c r="Q1222" s="679">
        <f t="shared" ca="1" si="81"/>
        <v>0</v>
      </c>
      <c r="R1222" s="679">
        <f t="shared" ca="1" si="81"/>
        <v>0</v>
      </c>
      <c r="S1222" t="str">
        <f t="shared" si="82"/>
        <v>ASR_COMP</v>
      </c>
      <c r="T1222" s="957">
        <f t="shared" si="83"/>
        <v>44682</v>
      </c>
      <c r="U1222" t="str">
        <f t="shared" si="84"/>
        <v>Unaudited</v>
      </c>
    </row>
    <row r="1223" spans="1:21" x14ac:dyDescent="0.25">
      <c r="A1223" t="s">
        <v>440</v>
      </c>
      <c r="B1223" t="s">
        <v>1388</v>
      </c>
      <c r="C1223" t="s">
        <v>1389</v>
      </c>
      <c r="D1223" s="15">
        <v>1900</v>
      </c>
      <c r="E1223" s="121">
        <v>1</v>
      </c>
      <c r="F1223" t="s">
        <v>442</v>
      </c>
      <c r="G1223" s="121">
        <v>182</v>
      </c>
      <c r="H1223" t="s">
        <v>387</v>
      </c>
      <c r="I1223" t="s">
        <v>491</v>
      </c>
      <c r="J1223" t="s">
        <v>436</v>
      </c>
      <c r="K1223" t="s">
        <v>226</v>
      </c>
      <c r="L1223" s="756">
        <v>2.21</v>
      </c>
      <c r="M1223" t="s">
        <v>469</v>
      </c>
      <c r="N1223" s="679">
        <f t="shared" ca="1" si="81"/>
        <v>20288.86499201737</v>
      </c>
      <c r="O1223" s="679">
        <f t="shared" ca="1" si="81"/>
        <v>12000.309395326487</v>
      </c>
      <c r="P1223" s="679">
        <f t="shared" ca="1" si="81"/>
        <v>8288.5555966908814</v>
      </c>
      <c r="Q1223" s="679">
        <f t="shared" ca="1" si="81"/>
        <v>0</v>
      </c>
      <c r="R1223" s="679">
        <f t="shared" ca="1" si="81"/>
        <v>0</v>
      </c>
      <c r="S1223" t="str">
        <f t="shared" si="82"/>
        <v>ASR_COMP</v>
      </c>
      <c r="T1223" s="957">
        <f t="shared" si="83"/>
        <v>44682</v>
      </c>
      <c r="U1223" t="str">
        <f t="shared" si="84"/>
        <v>Unaudited</v>
      </c>
    </row>
    <row r="1224" spans="1:21" x14ac:dyDescent="0.25">
      <c r="A1224" t="s">
        <v>440</v>
      </c>
      <c r="B1224" t="s">
        <v>1388</v>
      </c>
      <c r="C1224" t="s">
        <v>1389</v>
      </c>
      <c r="D1224" s="15">
        <v>1900</v>
      </c>
      <c r="E1224" s="121">
        <v>1</v>
      </c>
      <c r="F1224" t="s">
        <v>442</v>
      </c>
      <c r="G1224" s="121">
        <v>182</v>
      </c>
      <c r="H1224" t="s">
        <v>387</v>
      </c>
      <c r="I1224" t="s">
        <v>491</v>
      </c>
      <c r="J1224" t="s">
        <v>436</v>
      </c>
      <c r="K1224" t="s">
        <v>6</v>
      </c>
      <c r="L1224" s="756" t="s">
        <v>70</v>
      </c>
      <c r="M1224" t="s">
        <v>191</v>
      </c>
      <c r="N1224" s="679">
        <f t="shared" ca="1" si="81"/>
        <v>27647.346769866017</v>
      </c>
      <c r="O1224" s="679">
        <f t="shared" ca="1" si="81"/>
        <v>17300.156036244458</v>
      </c>
      <c r="P1224" s="679">
        <f t="shared" ca="1" si="81"/>
        <v>10347.190733621557</v>
      </c>
      <c r="Q1224" s="679">
        <f t="shared" ca="1" si="81"/>
        <v>0</v>
      </c>
      <c r="R1224" s="679">
        <f t="shared" ca="1" si="81"/>
        <v>0</v>
      </c>
      <c r="S1224" t="str">
        <f t="shared" si="82"/>
        <v>ASR_COMP</v>
      </c>
      <c r="T1224" s="957">
        <f t="shared" si="83"/>
        <v>44682</v>
      </c>
      <c r="U1224" t="str">
        <f t="shared" si="84"/>
        <v>Unaudited</v>
      </c>
    </row>
    <row r="1225" spans="1:21" x14ac:dyDescent="0.25">
      <c r="A1225" t="s">
        <v>440</v>
      </c>
      <c r="B1225" t="s">
        <v>1388</v>
      </c>
      <c r="C1225" t="s">
        <v>1389</v>
      </c>
      <c r="D1225" s="15">
        <v>1900</v>
      </c>
      <c r="E1225" s="121">
        <v>1</v>
      </c>
      <c r="F1225" t="s">
        <v>442</v>
      </c>
      <c r="G1225" s="121">
        <v>182</v>
      </c>
      <c r="H1225" t="s">
        <v>387</v>
      </c>
      <c r="I1225" t="s">
        <v>491</v>
      </c>
      <c r="J1225" t="s">
        <v>436</v>
      </c>
      <c r="K1225" t="s">
        <v>6</v>
      </c>
      <c r="L1225" s="756" t="s">
        <v>71</v>
      </c>
      <c r="M1225" t="s">
        <v>234</v>
      </c>
      <c r="N1225" s="679">
        <f t="shared" ca="1" si="81"/>
        <v>14996.400000000001</v>
      </c>
      <c r="O1225" s="679">
        <f t="shared" ca="1" si="81"/>
        <v>8870.1144228461726</v>
      </c>
      <c r="P1225" s="679">
        <f t="shared" ca="1" si="81"/>
        <v>6126.2855771538279</v>
      </c>
      <c r="Q1225" s="679">
        <f t="shared" ca="1" si="81"/>
        <v>0</v>
      </c>
      <c r="R1225" s="679">
        <f t="shared" ca="1" si="81"/>
        <v>0</v>
      </c>
      <c r="S1225" t="str">
        <f t="shared" si="82"/>
        <v>ASR_COMP</v>
      </c>
      <c r="T1225" s="957">
        <f t="shared" si="83"/>
        <v>44682</v>
      </c>
      <c r="U1225" t="str">
        <f t="shared" si="84"/>
        <v>Unaudited</v>
      </c>
    </row>
    <row r="1226" spans="1:21" x14ac:dyDescent="0.25">
      <c r="A1226" t="s">
        <v>440</v>
      </c>
      <c r="B1226" t="s">
        <v>1388</v>
      </c>
      <c r="C1226" t="s">
        <v>1389</v>
      </c>
      <c r="D1226" s="15">
        <v>1900</v>
      </c>
      <c r="E1226" s="121">
        <v>1</v>
      </c>
      <c r="F1226" t="s">
        <v>442</v>
      </c>
      <c r="G1226" s="121">
        <v>182</v>
      </c>
      <c r="H1226" t="s">
        <v>387</v>
      </c>
      <c r="I1226" t="s">
        <v>491</v>
      </c>
      <c r="J1226" t="s">
        <v>436</v>
      </c>
      <c r="K1226" t="s">
        <v>6</v>
      </c>
      <c r="L1226" s="756" t="s">
        <v>72</v>
      </c>
      <c r="M1226" t="s">
        <v>167</v>
      </c>
      <c r="N1226" s="679">
        <f t="shared" ca="1" si="81"/>
        <v>0</v>
      </c>
      <c r="O1226" s="679">
        <f t="shared" ca="1" si="81"/>
        <v>0</v>
      </c>
      <c r="P1226" s="679">
        <f t="shared" ca="1" si="81"/>
        <v>0</v>
      </c>
      <c r="Q1226" s="679">
        <f t="shared" ca="1" si="81"/>
        <v>0</v>
      </c>
      <c r="R1226" s="679">
        <f t="shared" ca="1" si="81"/>
        <v>0</v>
      </c>
      <c r="S1226" t="str">
        <f t="shared" si="82"/>
        <v>ASR_COMP</v>
      </c>
      <c r="T1226" s="957">
        <f t="shared" si="83"/>
        <v>44682</v>
      </c>
      <c r="U1226" t="str">
        <f t="shared" si="84"/>
        <v>Unaudited</v>
      </c>
    </row>
    <row r="1227" spans="1:21" x14ac:dyDescent="0.25">
      <c r="A1227" t="s">
        <v>440</v>
      </c>
      <c r="B1227" t="s">
        <v>1388</v>
      </c>
      <c r="C1227" t="s">
        <v>1389</v>
      </c>
      <c r="D1227" s="15">
        <v>1900</v>
      </c>
      <c r="E1227" s="121">
        <v>1</v>
      </c>
      <c r="F1227" t="s">
        <v>442</v>
      </c>
      <c r="G1227" s="121">
        <v>182</v>
      </c>
      <c r="H1227" t="s">
        <v>387</v>
      </c>
      <c r="I1227" t="s">
        <v>491</v>
      </c>
      <c r="J1227" t="s">
        <v>436</v>
      </c>
      <c r="K1227" t="s">
        <v>6</v>
      </c>
      <c r="L1227" s="756">
        <v>3.4</v>
      </c>
      <c r="M1227" t="s">
        <v>464</v>
      </c>
      <c r="N1227" s="679">
        <f t="shared" ca="1" si="81"/>
        <v>37331.759294431613</v>
      </c>
      <c r="O1227" s="679">
        <f t="shared" ca="1" si="81"/>
        <v>22081.097900013305</v>
      </c>
      <c r="P1227" s="679">
        <f t="shared" ca="1" si="81"/>
        <v>15250.661394418312</v>
      </c>
      <c r="Q1227" s="679">
        <f t="shared" ca="1" si="81"/>
        <v>0</v>
      </c>
      <c r="R1227" s="679">
        <f t="shared" ca="1" si="81"/>
        <v>0</v>
      </c>
      <c r="S1227" t="str">
        <f t="shared" si="82"/>
        <v>ASR_COMP</v>
      </c>
      <c r="T1227" s="957">
        <f t="shared" si="83"/>
        <v>44682</v>
      </c>
      <c r="U1227" t="str">
        <f t="shared" si="84"/>
        <v>Unaudited</v>
      </c>
    </row>
    <row r="1228" spans="1:21" x14ac:dyDescent="0.25">
      <c r="A1228" t="s">
        <v>440</v>
      </c>
      <c r="B1228" t="s">
        <v>1388</v>
      </c>
      <c r="C1228" t="s">
        <v>1389</v>
      </c>
      <c r="D1228" s="15">
        <v>1900</v>
      </c>
      <c r="E1228" s="121">
        <v>1</v>
      </c>
      <c r="F1228" t="s">
        <v>442</v>
      </c>
      <c r="G1228" s="121">
        <v>182</v>
      </c>
      <c r="H1228" t="s">
        <v>387</v>
      </c>
      <c r="I1228" t="s">
        <v>491</v>
      </c>
      <c r="J1228" t="s">
        <v>436</v>
      </c>
      <c r="K1228" t="s">
        <v>437</v>
      </c>
      <c r="L1228" s="756">
        <v>4.5</v>
      </c>
      <c r="M1228" t="s">
        <v>32</v>
      </c>
      <c r="N1228" s="679">
        <f t="shared" ca="1" si="81"/>
        <v>0</v>
      </c>
      <c r="O1228" s="679">
        <f t="shared" ca="1" si="81"/>
        <v>0</v>
      </c>
      <c r="P1228" s="679">
        <f t="shared" ca="1" si="81"/>
        <v>0</v>
      </c>
      <c r="Q1228" s="679">
        <f t="shared" ca="1" si="81"/>
        <v>0</v>
      </c>
      <c r="R1228" s="679">
        <f t="shared" ca="1" si="81"/>
        <v>0</v>
      </c>
      <c r="S1228" t="str">
        <f t="shared" si="82"/>
        <v>ASR_COMP</v>
      </c>
      <c r="T1228" s="957">
        <f t="shared" si="83"/>
        <v>44682</v>
      </c>
      <c r="U1228" t="str">
        <f t="shared" si="84"/>
        <v>Unaudited</v>
      </c>
    </row>
    <row r="1229" spans="1:21" x14ac:dyDescent="0.25">
      <c r="A1229" t="s">
        <v>440</v>
      </c>
      <c r="B1229" t="s">
        <v>1388</v>
      </c>
      <c r="C1229" t="s">
        <v>1389</v>
      </c>
      <c r="D1229" s="15">
        <v>1900</v>
      </c>
      <c r="E1229" s="121">
        <v>1</v>
      </c>
      <c r="F1229" t="s">
        <v>442</v>
      </c>
      <c r="G1229" s="121">
        <v>182</v>
      </c>
      <c r="H1229" t="s">
        <v>387</v>
      </c>
      <c r="I1229" t="s">
        <v>491</v>
      </c>
      <c r="J1229" t="s">
        <v>436</v>
      </c>
      <c r="K1229" t="s">
        <v>437</v>
      </c>
      <c r="L1229" s="756" t="s">
        <v>947</v>
      </c>
      <c r="M1229" t="s">
        <v>938</v>
      </c>
      <c r="N1229" s="679">
        <f t="shared" ca="1" si="81"/>
        <v>0</v>
      </c>
      <c r="O1229" s="679">
        <f t="shared" ca="1" si="81"/>
        <v>0</v>
      </c>
      <c r="P1229" s="679">
        <f t="shared" ca="1" si="81"/>
        <v>0</v>
      </c>
      <c r="Q1229" s="679">
        <f t="shared" ca="1" si="81"/>
        <v>0</v>
      </c>
      <c r="R1229" s="679">
        <f t="shared" ca="1" si="81"/>
        <v>0</v>
      </c>
      <c r="S1229" t="str">
        <f t="shared" si="82"/>
        <v>ASR_COMP</v>
      </c>
      <c r="T1229" s="957">
        <f t="shared" si="83"/>
        <v>44682</v>
      </c>
      <c r="U1229" t="str">
        <f t="shared" si="84"/>
        <v>Unaudited</v>
      </c>
    </row>
    <row r="1230" spans="1:21" x14ac:dyDescent="0.25">
      <c r="A1230" t="s">
        <v>440</v>
      </c>
      <c r="B1230" t="s">
        <v>1388</v>
      </c>
      <c r="C1230" t="s">
        <v>1389</v>
      </c>
      <c r="D1230" s="15">
        <v>1900</v>
      </c>
      <c r="E1230" s="121">
        <v>1</v>
      </c>
      <c r="F1230" t="s">
        <v>442</v>
      </c>
      <c r="G1230" s="121">
        <v>182</v>
      </c>
      <c r="H1230" t="s">
        <v>387</v>
      </c>
      <c r="I1230" t="s">
        <v>491</v>
      </c>
      <c r="J1230" t="s">
        <v>436</v>
      </c>
      <c r="K1230" t="s">
        <v>437</v>
      </c>
      <c r="L1230" s="756" t="s">
        <v>196</v>
      </c>
      <c r="M1230" t="s">
        <v>40</v>
      </c>
      <c r="N1230" s="679">
        <f t="shared" ca="1" si="81"/>
        <v>1077.45497112</v>
      </c>
      <c r="O1230" s="679">
        <f t="shared" ca="1" si="81"/>
        <v>586.55548776000001</v>
      </c>
      <c r="P1230" s="679">
        <f t="shared" ca="1" si="81"/>
        <v>490.89948336000003</v>
      </c>
      <c r="Q1230" s="679">
        <f t="shared" ca="1" si="81"/>
        <v>0</v>
      </c>
      <c r="R1230" s="679">
        <f t="shared" ca="1" si="81"/>
        <v>0</v>
      </c>
      <c r="S1230" t="str">
        <f t="shared" si="82"/>
        <v>ASR_COMP</v>
      </c>
      <c r="T1230" s="957">
        <f t="shared" si="83"/>
        <v>44682</v>
      </c>
      <c r="U1230" t="str">
        <f t="shared" si="84"/>
        <v>Unaudited</v>
      </c>
    </row>
    <row r="1231" spans="1:21" x14ac:dyDescent="0.25">
      <c r="A1231" t="s">
        <v>440</v>
      </c>
      <c r="B1231" t="s">
        <v>1388</v>
      </c>
      <c r="C1231" t="s">
        <v>1389</v>
      </c>
      <c r="D1231" s="15">
        <v>1900</v>
      </c>
      <c r="E1231" s="121">
        <v>1</v>
      </c>
      <c r="F1231" t="s">
        <v>442</v>
      </c>
      <c r="G1231" s="121">
        <v>182</v>
      </c>
      <c r="H1231" t="s">
        <v>387</v>
      </c>
      <c r="I1231" t="s">
        <v>491</v>
      </c>
      <c r="J1231" t="s">
        <v>436</v>
      </c>
      <c r="K1231" t="s">
        <v>437</v>
      </c>
      <c r="L1231" s="756" t="s">
        <v>195</v>
      </c>
      <c r="M1231" t="s">
        <v>332</v>
      </c>
      <c r="N1231" s="679">
        <f t="shared" ca="1" si="81"/>
        <v>0</v>
      </c>
      <c r="O1231" s="679">
        <f t="shared" ca="1" si="81"/>
        <v>0</v>
      </c>
      <c r="P1231" s="679">
        <f t="shared" ca="1" si="81"/>
        <v>0</v>
      </c>
      <c r="Q1231" s="679">
        <f t="shared" ca="1" si="81"/>
        <v>0</v>
      </c>
      <c r="R1231" s="679">
        <f t="shared" ca="1" si="81"/>
        <v>0</v>
      </c>
      <c r="S1231" t="str">
        <f t="shared" si="82"/>
        <v>ASR_COMP</v>
      </c>
      <c r="T1231" s="957">
        <f t="shared" si="83"/>
        <v>44682</v>
      </c>
      <c r="U1231" t="str">
        <f t="shared" si="84"/>
        <v>Unaudited</v>
      </c>
    </row>
    <row r="1232" spans="1:21" x14ac:dyDescent="0.25">
      <c r="A1232" t="s">
        <v>440</v>
      </c>
      <c r="B1232" t="s">
        <v>1388</v>
      </c>
      <c r="C1232" t="s">
        <v>1389</v>
      </c>
      <c r="D1232" s="15">
        <v>1900</v>
      </c>
      <c r="E1232" s="121">
        <v>1</v>
      </c>
      <c r="F1232" t="s">
        <v>442</v>
      </c>
      <c r="G1232" s="121">
        <v>182</v>
      </c>
      <c r="H1232" t="s">
        <v>387</v>
      </c>
      <c r="I1232" t="s">
        <v>491</v>
      </c>
      <c r="J1232" t="s">
        <v>453</v>
      </c>
      <c r="K1232" t="s">
        <v>438</v>
      </c>
      <c r="L1232" s="756" t="s">
        <v>79</v>
      </c>
      <c r="M1232" t="s">
        <v>27</v>
      </c>
      <c r="N1232" s="679">
        <f t="shared" ca="1" si="81"/>
        <v>1457939.1236312743</v>
      </c>
      <c r="O1232" s="679">
        <f t="shared" ca="1" si="81"/>
        <v>818062.9894416075</v>
      </c>
      <c r="P1232" s="679">
        <f t="shared" ca="1" si="81"/>
        <v>639876.13418966671</v>
      </c>
      <c r="Q1232" s="679">
        <f t="shared" ca="1" si="81"/>
        <v>0</v>
      </c>
      <c r="R1232" s="679">
        <f t="shared" ca="1" si="81"/>
        <v>0</v>
      </c>
      <c r="S1232" t="str">
        <f t="shared" si="82"/>
        <v>ASR_COMP</v>
      </c>
      <c r="T1232" s="957">
        <f t="shared" si="83"/>
        <v>44682</v>
      </c>
      <c r="U1232" t="str">
        <f t="shared" si="84"/>
        <v>Unaudited</v>
      </c>
    </row>
    <row r="1233" spans="1:21" x14ac:dyDescent="0.25">
      <c r="A1233" t="s">
        <v>440</v>
      </c>
      <c r="B1233" t="s">
        <v>1388</v>
      </c>
      <c r="C1233" t="s">
        <v>1389</v>
      </c>
      <c r="D1233" s="15">
        <v>1900</v>
      </c>
      <c r="E1233" s="121">
        <v>1</v>
      </c>
      <c r="F1233" t="s">
        <v>442</v>
      </c>
      <c r="G1233" s="121">
        <v>182</v>
      </c>
      <c r="H1233" t="s">
        <v>387</v>
      </c>
      <c r="I1233" t="s">
        <v>491</v>
      </c>
      <c r="J1233" t="s">
        <v>453</v>
      </c>
      <c r="K1233" t="s">
        <v>438</v>
      </c>
      <c r="L1233" s="756" t="s">
        <v>80</v>
      </c>
      <c r="M1233" t="s">
        <v>100</v>
      </c>
      <c r="N1233" s="679">
        <f t="shared" ca="1" si="81"/>
        <v>140242.73677401553</v>
      </c>
      <c r="O1233" s="679">
        <f t="shared" ca="1" si="81"/>
        <v>78691.483501089708</v>
      </c>
      <c r="P1233" s="679">
        <f t="shared" ca="1" si="81"/>
        <v>61551.253272925824</v>
      </c>
      <c r="Q1233" s="679">
        <f t="shared" ca="1" si="81"/>
        <v>0</v>
      </c>
      <c r="R1233" s="679">
        <f t="shared" ca="1" si="81"/>
        <v>0</v>
      </c>
      <c r="S1233" t="str">
        <f t="shared" si="82"/>
        <v>ASR_COMP</v>
      </c>
      <c r="T1233" s="957">
        <f t="shared" si="83"/>
        <v>44682</v>
      </c>
      <c r="U1233" t="str">
        <f t="shared" si="84"/>
        <v>Unaudited</v>
      </c>
    </row>
    <row r="1234" spans="1:21" x14ac:dyDescent="0.25">
      <c r="A1234" t="s">
        <v>440</v>
      </c>
      <c r="B1234" t="s">
        <v>1388</v>
      </c>
      <c r="C1234" t="s">
        <v>1389</v>
      </c>
      <c r="D1234" s="15">
        <v>1900</v>
      </c>
      <c r="E1234" s="121">
        <v>1</v>
      </c>
      <c r="F1234" t="s">
        <v>442</v>
      </c>
      <c r="G1234" s="121">
        <v>182</v>
      </c>
      <c r="H1234" t="s">
        <v>387</v>
      </c>
      <c r="I1234" t="s">
        <v>491</v>
      </c>
      <c r="J1234" t="s">
        <v>453</v>
      </c>
      <c r="K1234" t="s">
        <v>438</v>
      </c>
      <c r="L1234" s="756" t="s">
        <v>81</v>
      </c>
      <c r="M1234" t="s">
        <v>101</v>
      </c>
      <c r="N1234" s="679">
        <f t="shared" ca="1" si="81"/>
        <v>133209.148096597</v>
      </c>
      <c r="O1234" s="679">
        <f t="shared" ca="1" si="81"/>
        <v>74744.872502942948</v>
      </c>
      <c r="P1234" s="679">
        <f t="shared" ca="1" si="81"/>
        <v>58464.275593654063</v>
      </c>
      <c r="Q1234" s="679">
        <f t="shared" ca="1" si="81"/>
        <v>0</v>
      </c>
      <c r="R1234" s="679">
        <f t="shared" ca="1" si="81"/>
        <v>0</v>
      </c>
      <c r="S1234" t="str">
        <f t="shared" si="82"/>
        <v>ASR_COMP</v>
      </c>
      <c r="T1234" s="957">
        <f t="shared" si="83"/>
        <v>44682</v>
      </c>
      <c r="U1234" t="str">
        <f t="shared" si="84"/>
        <v>Unaudited</v>
      </c>
    </row>
    <row r="1235" spans="1:21" x14ac:dyDescent="0.25">
      <c r="A1235" t="s">
        <v>440</v>
      </c>
      <c r="B1235" t="s">
        <v>1388</v>
      </c>
      <c r="C1235" t="s">
        <v>1389</v>
      </c>
      <c r="D1235" s="15">
        <v>1900</v>
      </c>
      <c r="E1235" s="121">
        <v>1</v>
      </c>
      <c r="F1235" t="s">
        <v>442</v>
      </c>
      <c r="G1235" s="121">
        <v>182</v>
      </c>
      <c r="H1235" t="s">
        <v>387</v>
      </c>
      <c r="I1235" t="s">
        <v>491</v>
      </c>
      <c r="J1235" t="s">
        <v>453</v>
      </c>
      <c r="K1235" t="s">
        <v>438</v>
      </c>
      <c r="L1235" s="756" t="s">
        <v>82</v>
      </c>
      <c r="M1235" t="s">
        <v>102</v>
      </c>
      <c r="N1235" s="679">
        <f t="shared" ca="1" si="81"/>
        <v>90224.390842254375</v>
      </c>
      <c r="O1235" s="679">
        <f t="shared" ca="1" si="81"/>
        <v>50625.731689761291</v>
      </c>
      <c r="P1235" s="679">
        <f t="shared" ca="1" si="81"/>
        <v>39598.659152493085</v>
      </c>
      <c r="Q1235" s="679">
        <f t="shared" ca="1" si="81"/>
        <v>0</v>
      </c>
      <c r="R1235" s="679">
        <f t="shared" ca="1" si="81"/>
        <v>0</v>
      </c>
      <c r="S1235" t="str">
        <f t="shared" si="82"/>
        <v>ASR_COMP</v>
      </c>
      <c r="T1235" s="957">
        <f t="shared" si="83"/>
        <v>44682</v>
      </c>
      <c r="U1235" t="str">
        <f t="shared" si="84"/>
        <v>Unaudited</v>
      </c>
    </row>
    <row r="1236" spans="1:21" x14ac:dyDescent="0.25">
      <c r="A1236" t="s">
        <v>440</v>
      </c>
      <c r="B1236" t="s">
        <v>1388</v>
      </c>
      <c r="C1236" t="s">
        <v>1389</v>
      </c>
      <c r="D1236" s="15">
        <v>1900</v>
      </c>
      <c r="E1236" s="121">
        <v>1</v>
      </c>
      <c r="F1236" t="s">
        <v>442</v>
      </c>
      <c r="G1236" s="121">
        <v>182</v>
      </c>
      <c r="H1236" t="s">
        <v>387</v>
      </c>
      <c r="I1236" t="s">
        <v>491</v>
      </c>
      <c r="J1236" t="s">
        <v>453</v>
      </c>
      <c r="K1236" t="s">
        <v>438</v>
      </c>
      <c r="L1236" s="756" t="s">
        <v>219</v>
      </c>
      <c r="M1236" t="s">
        <v>103</v>
      </c>
      <c r="N1236" s="679">
        <f t="shared" ca="1" si="81"/>
        <v>330433.19422761898</v>
      </c>
      <c r="O1236" s="679">
        <f t="shared" ca="1" si="81"/>
        <v>185409.09033795187</v>
      </c>
      <c r="P1236" s="679">
        <f t="shared" ca="1" si="81"/>
        <v>145024.10388966711</v>
      </c>
      <c r="Q1236" s="679">
        <f t="shared" ca="1" si="81"/>
        <v>0</v>
      </c>
      <c r="R1236" s="679">
        <f t="shared" ca="1" si="81"/>
        <v>0</v>
      </c>
      <c r="S1236" t="str">
        <f t="shared" si="82"/>
        <v>ASR_COMP</v>
      </c>
      <c r="T1236" s="957">
        <f t="shared" si="83"/>
        <v>44682</v>
      </c>
      <c r="U1236" t="str">
        <f t="shared" si="84"/>
        <v>Unaudited</v>
      </c>
    </row>
    <row r="1237" spans="1:21" x14ac:dyDescent="0.25">
      <c r="A1237" t="s">
        <v>440</v>
      </c>
      <c r="B1237" t="s">
        <v>1388</v>
      </c>
      <c r="C1237" t="s">
        <v>1389</v>
      </c>
      <c r="D1237" s="15">
        <v>1900</v>
      </c>
      <c r="E1237" s="121">
        <v>1</v>
      </c>
      <c r="F1237" t="s">
        <v>442</v>
      </c>
      <c r="G1237" s="121">
        <v>182</v>
      </c>
      <c r="H1237" t="s">
        <v>387</v>
      </c>
      <c r="I1237" t="s">
        <v>491</v>
      </c>
      <c r="J1237" t="s">
        <v>453</v>
      </c>
      <c r="K1237" t="s">
        <v>438</v>
      </c>
      <c r="L1237" s="756" t="s">
        <v>218</v>
      </c>
      <c r="M1237" t="s">
        <v>28</v>
      </c>
      <c r="N1237" s="679">
        <f t="shared" ca="1" si="81"/>
        <v>63283.914908848441</v>
      </c>
      <c r="O1237" s="679">
        <f t="shared" ca="1" si="81"/>
        <v>35509.184008285119</v>
      </c>
      <c r="P1237" s="679">
        <f t="shared" ca="1" si="81"/>
        <v>27774.730900563321</v>
      </c>
      <c r="Q1237" s="679">
        <f t="shared" ca="1" si="81"/>
        <v>0</v>
      </c>
      <c r="R1237" s="679">
        <f t="shared" ca="1" si="81"/>
        <v>0</v>
      </c>
      <c r="S1237" t="str">
        <f t="shared" si="82"/>
        <v>ASR_COMP</v>
      </c>
      <c r="T1237" s="957">
        <f t="shared" si="83"/>
        <v>44682</v>
      </c>
      <c r="U1237" t="str">
        <f t="shared" si="84"/>
        <v>Unaudited</v>
      </c>
    </row>
    <row r="1238" spans="1:21" x14ac:dyDescent="0.25">
      <c r="A1238" t="s">
        <v>440</v>
      </c>
      <c r="B1238" t="s">
        <v>1388</v>
      </c>
      <c r="C1238" t="s">
        <v>1389</v>
      </c>
      <c r="D1238" s="15">
        <v>1900</v>
      </c>
      <c r="E1238" s="121">
        <v>1</v>
      </c>
      <c r="F1238" t="s">
        <v>442</v>
      </c>
      <c r="G1238" s="121">
        <v>182</v>
      </c>
      <c r="H1238" t="s">
        <v>387</v>
      </c>
      <c r="I1238" t="s">
        <v>491</v>
      </c>
      <c r="J1238" t="s">
        <v>439</v>
      </c>
      <c r="K1238" t="s">
        <v>439</v>
      </c>
      <c r="L1238" s="756" t="s">
        <v>84</v>
      </c>
      <c r="M1238" t="s">
        <v>330</v>
      </c>
      <c r="N1238" s="679">
        <f t="shared" ca="1" si="81"/>
        <v>0</v>
      </c>
      <c r="O1238" s="679">
        <f t="shared" ca="1" si="81"/>
        <v>0</v>
      </c>
      <c r="P1238" s="679">
        <f t="shared" ca="1" si="81"/>
        <v>0</v>
      </c>
      <c r="Q1238" s="679">
        <f t="shared" ca="1" si="81"/>
        <v>0</v>
      </c>
      <c r="R1238" s="679">
        <f t="shared" ca="1" si="81"/>
        <v>0</v>
      </c>
      <c r="S1238" t="str">
        <f t="shared" si="82"/>
        <v>ASR_COMP</v>
      </c>
      <c r="T1238" s="957">
        <f t="shared" si="83"/>
        <v>44682</v>
      </c>
      <c r="U1238" t="str">
        <f t="shared" si="84"/>
        <v>Unaudited</v>
      </c>
    </row>
    <row r="1239" spans="1:21" x14ac:dyDescent="0.25">
      <c r="A1239" t="s">
        <v>440</v>
      </c>
      <c r="B1239" t="s">
        <v>1388</v>
      </c>
      <c r="C1239" t="s">
        <v>1389</v>
      </c>
      <c r="D1239" s="15">
        <v>1900</v>
      </c>
      <c r="E1239" s="121">
        <v>1</v>
      </c>
      <c r="F1239" t="s">
        <v>442</v>
      </c>
      <c r="G1239" s="121">
        <v>182</v>
      </c>
      <c r="H1239" t="s">
        <v>387</v>
      </c>
      <c r="I1239" t="s">
        <v>491</v>
      </c>
      <c r="J1239" t="s">
        <v>439</v>
      </c>
      <c r="K1239" t="s">
        <v>439</v>
      </c>
      <c r="L1239" s="756" t="s">
        <v>85</v>
      </c>
      <c r="M1239" t="s">
        <v>328</v>
      </c>
      <c r="N1239" s="679">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9">
        <f t="shared" ca="1" si="85"/>
        <v>0</v>
      </c>
      <c r="P1239" s="679">
        <f t="shared" ca="1" si="85"/>
        <v>0</v>
      </c>
      <c r="Q1239" s="679">
        <f t="shared" ca="1" si="85"/>
        <v>0</v>
      </c>
      <c r="R1239" s="679">
        <f t="shared" ca="1" si="85"/>
        <v>0</v>
      </c>
      <c r="S1239" t="str">
        <f t="shared" si="82"/>
        <v>ASR_COMP</v>
      </c>
      <c r="T1239" s="957">
        <f t="shared" si="83"/>
        <v>44682</v>
      </c>
      <c r="U1239" t="str">
        <f t="shared" si="84"/>
        <v>Unaudited</v>
      </c>
    </row>
    <row r="1240" spans="1:21" x14ac:dyDescent="0.25">
      <c r="A1240" t="s">
        <v>440</v>
      </c>
      <c r="B1240" t="s">
        <v>1388</v>
      </c>
      <c r="C1240" t="s">
        <v>1389</v>
      </c>
      <c r="D1240" s="15">
        <v>1900</v>
      </c>
      <c r="E1240" s="121">
        <v>1</v>
      </c>
      <c r="F1240" t="s">
        <v>442</v>
      </c>
      <c r="G1240" s="121">
        <v>182</v>
      </c>
      <c r="H1240" t="s">
        <v>387</v>
      </c>
      <c r="I1240" t="s">
        <v>491</v>
      </c>
      <c r="J1240" t="s">
        <v>439</v>
      </c>
      <c r="K1240" t="s">
        <v>439</v>
      </c>
      <c r="L1240" s="756" t="s">
        <v>86</v>
      </c>
      <c r="M1240" t="s">
        <v>497</v>
      </c>
      <c r="N1240" s="679">
        <f t="shared" ca="1" si="85"/>
        <v>0</v>
      </c>
      <c r="O1240" s="679">
        <f t="shared" ca="1" si="85"/>
        <v>0</v>
      </c>
      <c r="P1240" s="679">
        <f t="shared" ca="1" si="85"/>
        <v>0</v>
      </c>
      <c r="Q1240" s="679">
        <f t="shared" ca="1" si="85"/>
        <v>0</v>
      </c>
      <c r="R1240" s="679">
        <f t="shared" ca="1" si="85"/>
        <v>0</v>
      </c>
      <c r="S1240" t="str">
        <f t="shared" si="82"/>
        <v>ASR_COMP</v>
      </c>
      <c r="T1240" s="957">
        <f t="shared" si="83"/>
        <v>44682</v>
      </c>
      <c r="U1240" t="str">
        <f t="shared" si="84"/>
        <v>Unaudited</v>
      </c>
    </row>
    <row r="1241" spans="1:21" x14ac:dyDescent="0.25">
      <c r="A1241" t="s">
        <v>440</v>
      </c>
      <c r="B1241" t="s">
        <v>1388</v>
      </c>
      <c r="C1241" t="s">
        <v>1389</v>
      </c>
      <c r="D1241" s="15">
        <v>1900</v>
      </c>
      <c r="E1241" s="121">
        <v>1</v>
      </c>
      <c r="F1241" t="s">
        <v>442</v>
      </c>
      <c r="G1241" s="121">
        <v>182</v>
      </c>
      <c r="H1241" t="s">
        <v>387</v>
      </c>
      <c r="I1241" t="s">
        <v>491</v>
      </c>
      <c r="J1241" t="s">
        <v>439</v>
      </c>
      <c r="K1241" t="s">
        <v>439</v>
      </c>
      <c r="L1241" s="756" t="s">
        <v>87</v>
      </c>
      <c r="M1241" t="s">
        <v>498</v>
      </c>
      <c r="N1241" s="679">
        <f t="shared" ca="1" si="85"/>
        <v>0</v>
      </c>
      <c r="O1241" s="679">
        <f t="shared" ca="1" si="85"/>
        <v>0</v>
      </c>
      <c r="P1241" s="679">
        <f t="shared" ca="1" si="85"/>
        <v>0</v>
      </c>
      <c r="Q1241" s="679">
        <f t="shared" ca="1" si="85"/>
        <v>0</v>
      </c>
      <c r="R1241" s="679">
        <f t="shared" ca="1" si="85"/>
        <v>0</v>
      </c>
      <c r="S1241" t="str">
        <f t="shared" si="82"/>
        <v>ASR_COMP</v>
      </c>
      <c r="T1241" s="957">
        <f t="shared" si="83"/>
        <v>44682</v>
      </c>
      <c r="U1241" t="str">
        <f t="shared" si="84"/>
        <v>Unaudited</v>
      </c>
    </row>
    <row r="1242" spans="1:21" x14ac:dyDescent="0.25">
      <c r="A1242" t="s">
        <v>440</v>
      </c>
      <c r="B1242" t="s">
        <v>1388</v>
      </c>
      <c r="C1242" t="s">
        <v>1389</v>
      </c>
      <c r="D1242" s="15">
        <v>1900</v>
      </c>
      <c r="E1242" s="121">
        <v>1</v>
      </c>
      <c r="F1242" t="s">
        <v>442</v>
      </c>
      <c r="G1242" s="121">
        <v>182</v>
      </c>
      <c r="H1242" t="s">
        <v>387</v>
      </c>
      <c r="I1242" t="s">
        <v>491</v>
      </c>
      <c r="J1242" t="s">
        <v>439</v>
      </c>
      <c r="K1242" t="s">
        <v>439</v>
      </c>
      <c r="L1242" s="756" t="s">
        <v>216</v>
      </c>
      <c r="M1242" t="s">
        <v>499</v>
      </c>
      <c r="N1242" s="679">
        <f t="shared" ca="1" si="85"/>
        <v>0</v>
      </c>
      <c r="O1242" s="679">
        <f t="shared" ca="1" si="85"/>
        <v>0</v>
      </c>
      <c r="P1242" s="679">
        <f t="shared" ca="1" si="85"/>
        <v>0</v>
      </c>
      <c r="Q1242" s="679">
        <f t="shared" ca="1" si="85"/>
        <v>0</v>
      </c>
      <c r="R1242" s="679">
        <f t="shared" ca="1" si="85"/>
        <v>0</v>
      </c>
      <c r="S1242" t="str">
        <f t="shared" si="82"/>
        <v>ASR_COMP</v>
      </c>
      <c r="T1242" s="957">
        <f t="shared" si="83"/>
        <v>44682</v>
      </c>
      <c r="U1242" t="str">
        <f t="shared" si="84"/>
        <v>Unaudited</v>
      </c>
    </row>
    <row r="1243" spans="1:21" x14ac:dyDescent="0.25">
      <c r="A1243" t="s">
        <v>440</v>
      </c>
      <c r="B1243" t="s">
        <v>1388</v>
      </c>
      <c r="C1243" t="s">
        <v>1389</v>
      </c>
      <c r="D1243" s="15">
        <v>1900</v>
      </c>
      <c r="E1243" s="121">
        <v>1</v>
      </c>
      <c r="F1243" t="s">
        <v>442</v>
      </c>
      <c r="G1243" s="121">
        <v>182</v>
      </c>
      <c r="H1243" t="s">
        <v>387</v>
      </c>
      <c r="I1243" t="s">
        <v>492</v>
      </c>
      <c r="J1243" t="s">
        <v>26</v>
      </c>
      <c r="K1243" t="s">
        <v>26</v>
      </c>
      <c r="L1243" s="756" t="s">
        <v>207</v>
      </c>
      <c r="M1243" t="s">
        <v>26</v>
      </c>
      <c r="N1243" s="679">
        <f t="shared" ca="1" si="85"/>
        <v>-531370.72578974906</v>
      </c>
      <c r="O1243" s="679">
        <f t="shared" ca="1" si="85"/>
        <v>0</v>
      </c>
      <c r="P1243" s="679">
        <f t="shared" ca="1" si="85"/>
        <v>0</v>
      </c>
      <c r="Q1243" s="679">
        <f t="shared" ca="1" si="85"/>
        <v>0</v>
      </c>
      <c r="R1243" s="679">
        <f t="shared" ca="1" si="85"/>
        <v>0</v>
      </c>
      <c r="S1243" t="str">
        <f t="shared" si="82"/>
        <v>ASR_COMP</v>
      </c>
      <c r="T1243" s="957">
        <f t="shared" si="83"/>
        <v>44682</v>
      </c>
      <c r="U1243" t="str">
        <f t="shared" si="84"/>
        <v>Unaudited</v>
      </c>
    </row>
    <row r="1244" spans="1:21" x14ac:dyDescent="0.25">
      <c r="A1244" t="s">
        <v>440</v>
      </c>
      <c r="B1244" t="s">
        <v>1388</v>
      </c>
      <c r="C1244" t="s">
        <v>1389</v>
      </c>
      <c r="D1244" s="15">
        <v>1900</v>
      </c>
      <c r="E1244" s="121">
        <v>1</v>
      </c>
      <c r="F1244" t="s">
        <v>443</v>
      </c>
      <c r="G1244" s="121">
        <v>274</v>
      </c>
      <c r="H1244" t="s">
        <v>387</v>
      </c>
      <c r="I1244" t="s">
        <v>435</v>
      </c>
      <c r="J1244" t="s">
        <v>435</v>
      </c>
      <c r="K1244" t="s">
        <v>435</v>
      </c>
      <c r="M1244" t="s">
        <v>435</v>
      </c>
      <c r="N1244" s="679">
        <f t="shared" ca="1" si="85"/>
        <v>12050</v>
      </c>
      <c r="O1244" s="679">
        <f t="shared" ca="1" si="85"/>
        <v>6723.3261428689957</v>
      </c>
      <c r="P1244" s="679">
        <f t="shared" ca="1" si="85"/>
        <v>5326.6738571310052</v>
      </c>
      <c r="Q1244" s="679">
        <f t="shared" ca="1" si="85"/>
        <v>0</v>
      </c>
      <c r="R1244" s="679">
        <f t="shared" ca="1" si="85"/>
        <v>0</v>
      </c>
      <c r="S1244" t="str">
        <f t="shared" si="82"/>
        <v>ASR_COMP</v>
      </c>
      <c r="T1244" s="957">
        <f t="shared" si="83"/>
        <v>44682</v>
      </c>
      <c r="U1244" t="str">
        <f t="shared" si="84"/>
        <v>Unaudited</v>
      </c>
    </row>
    <row r="1245" spans="1:21" x14ac:dyDescent="0.25">
      <c r="A1245" t="s">
        <v>440</v>
      </c>
      <c r="B1245" t="s">
        <v>1388</v>
      </c>
      <c r="C1245" t="s">
        <v>1389</v>
      </c>
      <c r="D1245" s="15">
        <v>1900</v>
      </c>
      <c r="E1245" s="121">
        <v>1</v>
      </c>
      <c r="F1245" t="s">
        <v>443</v>
      </c>
      <c r="G1245" s="121">
        <v>274</v>
      </c>
      <c r="H1245" t="s">
        <v>387</v>
      </c>
      <c r="I1245" t="s">
        <v>490</v>
      </c>
      <c r="J1245" t="s">
        <v>12</v>
      </c>
      <c r="K1245" t="s">
        <v>12</v>
      </c>
      <c r="L1245" s="756">
        <v>1.1000000000000001</v>
      </c>
      <c r="M1245" t="s">
        <v>12</v>
      </c>
      <c r="N1245" s="679">
        <f t="shared" ca="1" si="85"/>
        <v>46064509.432129838</v>
      </c>
      <c r="O1245" s="679">
        <f t="shared" ca="1" si="85"/>
        <v>0</v>
      </c>
      <c r="P1245" s="679">
        <f t="shared" ca="1" si="85"/>
        <v>0</v>
      </c>
      <c r="Q1245" s="679">
        <f t="shared" ca="1" si="85"/>
        <v>0</v>
      </c>
      <c r="R1245" s="679">
        <f t="shared" ca="1" si="85"/>
        <v>0</v>
      </c>
      <c r="S1245" t="str">
        <f t="shared" si="82"/>
        <v>ASR_COMP</v>
      </c>
      <c r="T1245" s="957">
        <f t="shared" si="83"/>
        <v>44682</v>
      </c>
      <c r="U1245" t="str">
        <f t="shared" si="84"/>
        <v>Unaudited</v>
      </c>
    </row>
    <row r="1246" spans="1:21" x14ac:dyDescent="0.25">
      <c r="A1246" t="s">
        <v>440</v>
      </c>
      <c r="B1246" t="s">
        <v>1388</v>
      </c>
      <c r="C1246" t="s">
        <v>1389</v>
      </c>
      <c r="D1246" s="15">
        <v>1900</v>
      </c>
      <c r="E1246" s="121">
        <v>1</v>
      </c>
      <c r="F1246" t="s">
        <v>443</v>
      </c>
      <c r="G1246" s="121">
        <v>274</v>
      </c>
      <c r="H1246" t="s">
        <v>387</v>
      </c>
      <c r="I1246" t="s">
        <v>490</v>
      </c>
      <c r="J1246" t="s">
        <v>12</v>
      </c>
      <c r="K1246" t="s">
        <v>225</v>
      </c>
      <c r="L1246" s="756">
        <v>1.2</v>
      </c>
      <c r="M1246" t="s">
        <v>225</v>
      </c>
      <c r="N1246" s="679">
        <f t="shared" ca="1" si="85"/>
        <v>-42649.218099941121</v>
      </c>
      <c r="O1246" s="679">
        <f t="shared" ca="1" si="85"/>
        <v>0</v>
      </c>
      <c r="P1246" s="679">
        <f t="shared" ca="1" si="85"/>
        <v>0</v>
      </c>
      <c r="Q1246" s="679">
        <f t="shared" ca="1" si="85"/>
        <v>0</v>
      </c>
      <c r="R1246" s="679">
        <f t="shared" ca="1" si="85"/>
        <v>0</v>
      </c>
      <c r="S1246" t="str">
        <f t="shared" si="82"/>
        <v>ASR_COMP</v>
      </c>
      <c r="T1246" s="957">
        <f t="shared" si="83"/>
        <v>44682</v>
      </c>
      <c r="U1246" t="str">
        <f t="shared" si="84"/>
        <v>Unaudited</v>
      </c>
    </row>
    <row r="1247" spans="1:21" x14ac:dyDescent="0.25">
      <c r="A1247" t="s">
        <v>440</v>
      </c>
      <c r="B1247" t="s">
        <v>1388</v>
      </c>
      <c r="C1247" t="s">
        <v>1389</v>
      </c>
      <c r="D1247" s="15">
        <v>1900</v>
      </c>
      <c r="E1247" s="121">
        <v>1</v>
      </c>
      <c r="F1247" t="s">
        <v>443</v>
      </c>
      <c r="G1247" s="121">
        <v>274</v>
      </c>
      <c r="H1247" t="s">
        <v>387</v>
      </c>
      <c r="I1247" t="s">
        <v>490</v>
      </c>
      <c r="J1247" t="s">
        <v>12</v>
      </c>
      <c r="K1247" t="s">
        <v>1326</v>
      </c>
      <c r="L1247" s="756" t="s">
        <v>1322</v>
      </c>
      <c r="M1247" t="s">
        <v>1326</v>
      </c>
      <c r="N1247" s="679">
        <f t="shared" ca="1" si="85"/>
        <v>339217.80000000005</v>
      </c>
      <c r="O1247" s="679">
        <f t="shared" ca="1" si="85"/>
        <v>0</v>
      </c>
      <c r="P1247" s="679">
        <f t="shared" ca="1" si="85"/>
        <v>0</v>
      </c>
      <c r="Q1247" s="679">
        <f t="shared" ca="1" si="85"/>
        <v>0</v>
      </c>
      <c r="R1247" s="679">
        <f t="shared" ca="1" si="85"/>
        <v>0</v>
      </c>
      <c r="S1247" t="str">
        <f t="shared" si="82"/>
        <v>ASR_COMP</v>
      </c>
      <c r="T1247" s="957">
        <f t="shared" si="83"/>
        <v>44682</v>
      </c>
      <c r="U1247" t="str">
        <f t="shared" si="84"/>
        <v>Unaudited</v>
      </c>
    </row>
    <row r="1248" spans="1:21" x14ac:dyDescent="0.25">
      <c r="A1248" t="s">
        <v>440</v>
      </c>
      <c r="B1248" t="s">
        <v>1388</v>
      </c>
      <c r="C1248" t="s">
        <v>1389</v>
      </c>
      <c r="D1248" s="15">
        <v>1900</v>
      </c>
      <c r="E1248" s="121">
        <v>1</v>
      </c>
      <c r="F1248" t="s">
        <v>443</v>
      </c>
      <c r="G1248" s="121">
        <v>274</v>
      </c>
      <c r="H1248" t="s">
        <v>387</v>
      </c>
      <c r="I1248" t="s">
        <v>490</v>
      </c>
      <c r="J1248" t="s">
        <v>12</v>
      </c>
      <c r="K1248" t="s">
        <v>1328</v>
      </c>
      <c r="L1248" s="756" t="s">
        <v>1327</v>
      </c>
      <c r="M1248" t="s">
        <v>1328</v>
      </c>
      <c r="N1248" s="679">
        <f t="shared" ca="1" si="85"/>
        <v>-1014604.2544895713</v>
      </c>
      <c r="O1248" s="679">
        <f t="shared" ca="1" si="85"/>
        <v>0</v>
      </c>
      <c r="P1248" s="679">
        <f t="shared" ca="1" si="85"/>
        <v>0</v>
      </c>
      <c r="Q1248" s="679">
        <f t="shared" ca="1" si="85"/>
        <v>0</v>
      </c>
      <c r="R1248" s="679">
        <f t="shared" ca="1" si="85"/>
        <v>0</v>
      </c>
      <c r="S1248" t="str">
        <f t="shared" si="82"/>
        <v>ASR_COMP</v>
      </c>
      <c r="T1248" s="957">
        <f t="shared" si="83"/>
        <v>44682</v>
      </c>
      <c r="U1248" t="str">
        <f t="shared" si="84"/>
        <v>Unaudited</v>
      </c>
    </row>
    <row r="1249" spans="1:21" x14ac:dyDescent="0.25">
      <c r="A1249" t="s">
        <v>440</v>
      </c>
      <c r="B1249" t="s">
        <v>1388</v>
      </c>
      <c r="C1249" t="s">
        <v>1389</v>
      </c>
      <c r="D1249" s="15">
        <v>1900</v>
      </c>
      <c r="E1249" s="121">
        <v>1</v>
      </c>
      <c r="F1249" t="s">
        <v>443</v>
      </c>
      <c r="G1249" s="121">
        <v>274</v>
      </c>
      <c r="H1249" t="s">
        <v>387</v>
      </c>
      <c r="I1249" t="s">
        <v>490</v>
      </c>
      <c r="J1249" t="s">
        <v>13</v>
      </c>
      <c r="K1249" t="s">
        <v>13</v>
      </c>
      <c r="L1249" s="756" t="s">
        <v>63</v>
      </c>
      <c r="M1249" t="s">
        <v>13</v>
      </c>
      <c r="N1249" s="679">
        <f t="shared" ca="1" si="85"/>
        <v>790.55068439954084</v>
      </c>
      <c r="O1249" s="679">
        <f t="shared" ca="1" si="85"/>
        <v>0</v>
      </c>
      <c r="P1249" s="679">
        <f t="shared" ca="1" si="85"/>
        <v>0</v>
      </c>
      <c r="Q1249" s="679">
        <f t="shared" ca="1" si="85"/>
        <v>0</v>
      </c>
      <c r="R1249" s="679">
        <f t="shared" ca="1" si="85"/>
        <v>0</v>
      </c>
      <c r="S1249" t="str">
        <f t="shared" si="82"/>
        <v>ASR_COMP</v>
      </c>
      <c r="T1249" s="957">
        <f t="shared" si="83"/>
        <v>44682</v>
      </c>
      <c r="U1249" t="str">
        <f t="shared" si="84"/>
        <v>Unaudited</v>
      </c>
    </row>
    <row r="1250" spans="1:21" x14ac:dyDescent="0.25">
      <c r="A1250" t="s">
        <v>440</v>
      </c>
      <c r="B1250" t="s">
        <v>1388</v>
      </c>
      <c r="C1250" t="s">
        <v>1389</v>
      </c>
      <c r="D1250" s="15">
        <v>1900</v>
      </c>
      <c r="E1250" s="121">
        <v>1</v>
      </c>
      <c r="F1250" t="s">
        <v>443</v>
      </c>
      <c r="G1250" s="121">
        <v>274</v>
      </c>
      <c r="H1250" t="s">
        <v>387</v>
      </c>
      <c r="I1250" t="s">
        <v>491</v>
      </c>
      <c r="J1250" t="s">
        <v>436</v>
      </c>
      <c r="K1250" t="s">
        <v>799</v>
      </c>
      <c r="L1250" s="756">
        <v>2.1</v>
      </c>
      <c r="M1250" t="s">
        <v>734</v>
      </c>
      <c r="N1250" s="679">
        <f t="shared" ca="1" si="85"/>
        <v>193525.02866713682</v>
      </c>
      <c r="O1250" s="679">
        <f t="shared" ca="1" si="85"/>
        <v>182631.38205218618</v>
      </c>
      <c r="P1250" s="679">
        <f t="shared" ca="1" si="85"/>
        <v>10893.646614950634</v>
      </c>
      <c r="Q1250" s="679">
        <f t="shared" ca="1" si="85"/>
        <v>0</v>
      </c>
      <c r="R1250" s="679">
        <f t="shared" ca="1" si="85"/>
        <v>0</v>
      </c>
      <c r="S1250" t="str">
        <f t="shared" si="82"/>
        <v>ASR_COMP</v>
      </c>
      <c r="T1250" s="957">
        <f t="shared" si="83"/>
        <v>44682</v>
      </c>
      <c r="U1250" t="str">
        <f t="shared" si="84"/>
        <v>Unaudited</v>
      </c>
    </row>
    <row r="1251" spans="1:21" x14ac:dyDescent="0.25">
      <c r="A1251" t="s">
        <v>440</v>
      </c>
      <c r="B1251" t="s">
        <v>1388</v>
      </c>
      <c r="C1251" t="s">
        <v>1389</v>
      </c>
      <c r="D1251" s="15">
        <v>1900</v>
      </c>
      <c r="E1251" s="121">
        <v>1</v>
      </c>
      <c r="F1251" t="s">
        <v>443</v>
      </c>
      <c r="G1251" s="121">
        <v>274</v>
      </c>
      <c r="H1251" t="s">
        <v>387</v>
      </c>
      <c r="I1251" t="s">
        <v>491</v>
      </c>
      <c r="J1251" t="s">
        <v>436</v>
      </c>
      <c r="K1251" t="s">
        <v>799</v>
      </c>
      <c r="L1251" s="756">
        <v>2.2000000000000002</v>
      </c>
      <c r="M1251" t="s">
        <v>735</v>
      </c>
      <c r="N1251" s="679">
        <f t="shared" ca="1" si="85"/>
        <v>998</v>
      </c>
      <c r="O1251" s="679">
        <f t="shared" ca="1" si="85"/>
        <v>881</v>
      </c>
      <c r="P1251" s="679">
        <f t="shared" ca="1" si="85"/>
        <v>117</v>
      </c>
      <c r="Q1251" s="679">
        <f t="shared" ca="1" si="85"/>
        <v>0</v>
      </c>
      <c r="R1251" s="679">
        <f t="shared" ca="1" si="85"/>
        <v>0</v>
      </c>
      <c r="S1251" t="str">
        <f t="shared" si="82"/>
        <v>ASR_COMP</v>
      </c>
      <c r="T1251" s="957">
        <f t="shared" si="83"/>
        <v>44682</v>
      </c>
      <c r="U1251" t="str">
        <f t="shared" si="84"/>
        <v>Unaudited</v>
      </c>
    </row>
    <row r="1252" spans="1:21" x14ac:dyDescent="0.25">
      <c r="A1252" t="s">
        <v>440</v>
      </c>
      <c r="B1252" t="s">
        <v>1388</v>
      </c>
      <c r="C1252" t="s">
        <v>1389</v>
      </c>
      <c r="D1252" s="15">
        <v>1900</v>
      </c>
      <c r="E1252" s="121">
        <v>1</v>
      </c>
      <c r="F1252" t="s">
        <v>443</v>
      </c>
      <c r="G1252" s="121">
        <v>274</v>
      </c>
      <c r="H1252" t="s">
        <v>387</v>
      </c>
      <c r="I1252" t="s">
        <v>491</v>
      </c>
      <c r="J1252" t="s">
        <v>436</v>
      </c>
      <c r="K1252" t="s">
        <v>799</v>
      </c>
      <c r="L1252" s="756">
        <v>2.2999999999999998</v>
      </c>
      <c r="M1252" t="s">
        <v>736</v>
      </c>
      <c r="N1252" s="679">
        <f t="shared" ca="1" si="85"/>
        <v>38696936.296985872</v>
      </c>
      <c r="O1252" s="679">
        <f t="shared" ca="1" si="85"/>
        <v>36470936.503871232</v>
      </c>
      <c r="P1252" s="679">
        <f t="shared" ca="1" si="85"/>
        <v>2225999.7931146407</v>
      </c>
      <c r="Q1252" s="679">
        <f t="shared" ca="1" si="85"/>
        <v>0</v>
      </c>
      <c r="R1252" s="679">
        <f t="shared" ca="1" si="85"/>
        <v>0</v>
      </c>
      <c r="S1252" t="str">
        <f t="shared" si="82"/>
        <v>ASR_COMP</v>
      </c>
      <c r="T1252" s="957">
        <f t="shared" si="83"/>
        <v>44682</v>
      </c>
      <c r="U1252" t="str">
        <f t="shared" si="84"/>
        <v>Unaudited</v>
      </c>
    </row>
    <row r="1253" spans="1:21" x14ac:dyDescent="0.25">
      <c r="A1253" t="s">
        <v>440</v>
      </c>
      <c r="B1253" t="s">
        <v>1388</v>
      </c>
      <c r="C1253" t="s">
        <v>1389</v>
      </c>
      <c r="D1253" s="15">
        <v>1900</v>
      </c>
      <c r="E1253" s="121">
        <v>1</v>
      </c>
      <c r="F1253" t="s">
        <v>443</v>
      </c>
      <c r="G1253" s="121">
        <v>274</v>
      </c>
      <c r="H1253" t="s">
        <v>387</v>
      </c>
      <c r="I1253" t="s">
        <v>491</v>
      </c>
      <c r="J1253" t="s">
        <v>436</v>
      </c>
      <c r="K1253" t="s">
        <v>799</v>
      </c>
      <c r="L1253" s="756">
        <v>2.4</v>
      </c>
      <c r="M1253" t="s">
        <v>737</v>
      </c>
      <c r="N1253" s="679">
        <f t="shared" ca="1" si="85"/>
        <v>185299.9030269066</v>
      </c>
      <c r="O1253" s="679">
        <f t="shared" ca="1" si="85"/>
        <v>165708.39459850849</v>
      </c>
      <c r="P1253" s="679">
        <f t="shared" ca="1" si="85"/>
        <v>19591.508428398101</v>
      </c>
      <c r="Q1253" s="679">
        <f t="shared" ca="1" si="85"/>
        <v>0</v>
      </c>
      <c r="R1253" s="679">
        <f t="shared" ca="1" si="85"/>
        <v>0</v>
      </c>
      <c r="S1253" t="str">
        <f t="shared" si="82"/>
        <v>ASR_COMP</v>
      </c>
      <c r="T1253" s="957">
        <f t="shared" si="83"/>
        <v>44682</v>
      </c>
      <c r="U1253" t="str">
        <f t="shared" si="84"/>
        <v>Unaudited</v>
      </c>
    </row>
    <row r="1254" spans="1:21" x14ac:dyDescent="0.25">
      <c r="A1254" t="s">
        <v>440</v>
      </c>
      <c r="B1254" t="s">
        <v>1388</v>
      </c>
      <c r="C1254" t="s">
        <v>1389</v>
      </c>
      <c r="D1254" s="15">
        <v>1900</v>
      </c>
      <c r="E1254" s="121">
        <v>1</v>
      </c>
      <c r="F1254" t="s">
        <v>443</v>
      </c>
      <c r="G1254" s="121">
        <v>274</v>
      </c>
      <c r="H1254" t="s">
        <v>387</v>
      </c>
      <c r="I1254" t="s">
        <v>491</v>
      </c>
      <c r="J1254" t="s">
        <v>436</v>
      </c>
      <c r="K1254" t="s">
        <v>799</v>
      </c>
      <c r="L1254" s="756">
        <v>2.5</v>
      </c>
      <c r="M1254" t="s">
        <v>779</v>
      </c>
      <c r="N1254" s="679">
        <f t="shared" ca="1" si="85"/>
        <v>11474.818243472364</v>
      </c>
      <c r="O1254" s="679">
        <f t="shared" ca="1" si="85"/>
        <v>10290.258731773483</v>
      </c>
      <c r="P1254" s="679">
        <f t="shared" ca="1" si="85"/>
        <v>1184.5595116988809</v>
      </c>
      <c r="Q1254" s="679">
        <f t="shared" ca="1" si="85"/>
        <v>0</v>
      </c>
      <c r="R1254" s="679">
        <f t="shared" ca="1" si="85"/>
        <v>0</v>
      </c>
      <c r="S1254" t="str">
        <f t="shared" si="82"/>
        <v>ASR_COMP</v>
      </c>
      <c r="T1254" s="957">
        <f t="shared" si="83"/>
        <v>44682</v>
      </c>
      <c r="U1254" t="str">
        <f t="shared" si="84"/>
        <v>Unaudited</v>
      </c>
    </row>
    <row r="1255" spans="1:21" x14ac:dyDescent="0.25">
      <c r="A1255" t="s">
        <v>440</v>
      </c>
      <c r="B1255" t="s">
        <v>1388</v>
      </c>
      <c r="C1255" t="s">
        <v>1389</v>
      </c>
      <c r="D1255" s="15">
        <v>1900</v>
      </c>
      <c r="E1255" s="121">
        <v>1</v>
      </c>
      <c r="F1255" t="s">
        <v>443</v>
      </c>
      <c r="G1255" s="121">
        <v>274</v>
      </c>
      <c r="H1255" t="s">
        <v>387</v>
      </c>
      <c r="I1255" t="s">
        <v>491</v>
      </c>
      <c r="J1255" t="s">
        <v>436</v>
      </c>
      <c r="K1255" t="s">
        <v>799</v>
      </c>
      <c r="L1255" s="756">
        <v>2.6</v>
      </c>
      <c r="M1255" t="s">
        <v>189</v>
      </c>
      <c r="N1255" s="679">
        <f t="shared" ca="1" si="85"/>
        <v>2146387.1946217436</v>
      </c>
      <c r="O1255" s="679">
        <f t="shared" ca="1" si="85"/>
        <v>1881333.4084577691</v>
      </c>
      <c r="P1255" s="679">
        <f t="shared" ca="1" si="85"/>
        <v>265053.78616397467</v>
      </c>
      <c r="Q1255" s="679">
        <f t="shared" ca="1" si="85"/>
        <v>0</v>
      </c>
      <c r="R1255" s="679">
        <f t="shared" ca="1" si="85"/>
        <v>0</v>
      </c>
      <c r="S1255" t="str">
        <f t="shared" si="82"/>
        <v>ASR_COMP</v>
      </c>
      <c r="T1255" s="957">
        <f t="shared" si="83"/>
        <v>44682</v>
      </c>
      <c r="U1255" t="str">
        <f t="shared" si="84"/>
        <v>Unaudited</v>
      </c>
    </row>
    <row r="1256" spans="1:21" x14ac:dyDescent="0.25">
      <c r="A1256" t="s">
        <v>440</v>
      </c>
      <c r="B1256" t="s">
        <v>1388</v>
      </c>
      <c r="C1256" t="s">
        <v>1389</v>
      </c>
      <c r="D1256" s="15">
        <v>1900</v>
      </c>
      <c r="E1256" s="121">
        <v>1</v>
      </c>
      <c r="F1256" t="s">
        <v>443</v>
      </c>
      <c r="G1256" s="121">
        <v>274</v>
      </c>
      <c r="H1256" t="s">
        <v>387</v>
      </c>
      <c r="I1256" t="s">
        <v>491</v>
      </c>
      <c r="J1256" t="s">
        <v>436</v>
      </c>
      <c r="K1256" t="s">
        <v>799</v>
      </c>
      <c r="L1256" s="756">
        <v>2.7</v>
      </c>
      <c r="M1256" t="s">
        <v>800</v>
      </c>
      <c r="N1256" s="679">
        <f t="shared" ca="1" si="85"/>
        <v>-4722549.0232324181</v>
      </c>
      <c r="O1256" s="679">
        <f t="shared" ca="1" si="85"/>
        <v>-4491797.8302348498</v>
      </c>
      <c r="P1256" s="679">
        <f t="shared" ca="1" si="85"/>
        <v>-230751.19299756846</v>
      </c>
      <c r="Q1256" s="679">
        <f t="shared" ca="1" si="85"/>
        <v>0</v>
      </c>
      <c r="R1256" s="679">
        <f t="shared" ca="1" si="85"/>
        <v>0</v>
      </c>
      <c r="S1256" t="str">
        <f t="shared" si="82"/>
        <v>ASR_COMP</v>
      </c>
      <c r="T1256" s="957">
        <f t="shared" si="83"/>
        <v>44682</v>
      </c>
      <c r="U1256" t="str">
        <f t="shared" si="84"/>
        <v>Unaudited</v>
      </c>
    </row>
    <row r="1257" spans="1:21" x14ac:dyDescent="0.25">
      <c r="A1257" t="s">
        <v>440</v>
      </c>
      <c r="B1257" t="s">
        <v>1388</v>
      </c>
      <c r="C1257" t="s">
        <v>1389</v>
      </c>
      <c r="D1257" s="15">
        <v>1900</v>
      </c>
      <c r="E1257" s="121">
        <v>1</v>
      </c>
      <c r="F1257" t="s">
        <v>443</v>
      </c>
      <c r="G1257" s="121">
        <v>274</v>
      </c>
      <c r="H1257" t="s">
        <v>387</v>
      </c>
      <c r="I1257" t="s">
        <v>491</v>
      </c>
      <c r="J1257" t="s">
        <v>436</v>
      </c>
      <c r="K1257" t="s">
        <v>799</v>
      </c>
      <c r="L1257" s="756">
        <v>2.8</v>
      </c>
      <c r="M1257" t="s">
        <v>801</v>
      </c>
      <c r="N1257" s="679">
        <f t="shared" ca="1" si="85"/>
        <v>0</v>
      </c>
      <c r="O1257" s="679">
        <f t="shared" ca="1" si="85"/>
        <v>0</v>
      </c>
      <c r="P1257" s="679">
        <f t="shared" ca="1" si="85"/>
        <v>0</v>
      </c>
      <c r="Q1257" s="679">
        <f t="shared" ca="1" si="85"/>
        <v>0</v>
      </c>
      <c r="R1257" s="679">
        <f t="shared" ca="1" si="85"/>
        <v>0</v>
      </c>
      <c r="S1257" t="str">
        <f t="shared" si="82"/>
        <v>ASR_COMP</v>
      </c>
      <c r="T1257" s="957">
        <f t="shared" si="83"/>
        <v>44682</v>
      </c>
      <c r="U1257" t="str">
        <f t="shared" si="84"/>
        <v>Unaudited</v>
      </c>
    </row>
    <row r="1258" spans="1:21" x14ac:dyDescent="0.25">
      <c r="A1258" t="s">
        <v>440</v>
      </c>
      <c r="B1258" t="s">
        <v>1388</v>
      </c>
      <c r="C1258" t="s">
        <v>1389</v>
      </c>
      <c r="D1258" s="15">
        <v>1900</v>
      </c>
      <c r="E1258" s="121">
        <v>1</v>
      </c>
      <c r="F1258" t="s">
        <v>443</v>
      </c>
      <c r="G1258" s="121">
        <v>274</v>
      </c>
      <c r="H1258" t="s">
        <v>387</v>
      </c>
      <c r="I1258" t="s">
        <v>491</v>
      </c>
      <c r="J1258" t="s">
        <v>436</v>
      </c>
      <c r="K1258" t="s">
        <v>799</v>
      </c>
      <c r="L1258" s="756">
        <v>2.9</v>
      </c>
      <c r="M1258" t="s">
        <v>782</v>
      </c>
      <c r="N1258" s="679">
        <f t="shared" ca="1" si="85"/>
        <v>0</v>
      </c>
      <c r="O1258" s="679">
        <f t="shared" ca="1" si="85"/>
        <v>0</v>
      </c>
      <c r="P1258" s="679">
        <f t="shared" ca="1" si="85"/>
        <v>0</v>
      </c>
      <c r="Q1258" s="679">
        <f t="shared" ca="1" si="85"/>
        <v>0</v>
      </c>
      <c r="R1258" s="679">
        <f t="shared" ca="1" si="85"/>
        <v>0</v>
      </c>
      <c r="S1258" t="str">
        <f t="shared" si="82"/>
        <v>ASR_COMP</v>
      </c>
      <c r="T1258" s="957">
        <f t="shared" si="83"/>
        <v>44682</v>
      </c>
      <c r="U1258" t="str">
        <f t="shared" si="84"/>
        <v>Unaudited</v>
      </c>
    </row>
    <row r="1259" spans="1:21" x14ac:dyDescent="0.25">
      <c r="A1259" t="s">
        <v>440</v>
      </c>
      <c r="B1259" t="s">
        <v>1388</v>
      </c>
      <c r="C1259" t="s">
        <v>1389</v>
      </c>
      <c r="D1259" s="15">
        <v>1900</v>
      </c>
      <c r="E1259" s="121">
        <v>1</v>
      </c>
      <c r="F1259" t="s">
        <v>443</v>
      </c>
      <c r="G1259" s="121">
        <v>274</v>
      </c>
      <c r="H1259" t="s">
        <v>387</v>
      </c>
      <c r="I1259" t="s">
        <v>491</v>
      </c>
      <c r="J1259" t="s">
        <v>436</v>
      </c>
      <c r="K1259" t="s">
        <v>226</v>
      </c>
      <c r="L1259" s="756">
        <v>2.11</v>
      </c>
      <c r="M1259" t="s">
        <v>231</v>
      </c>
      <c r="N1259" s="679">
        <f t="shared" ca="1" si="85"/>
        <v>3292390.907993936</v>
      </c>
      <c r="O1259" s="679">
        <f t="shared" ca="1" si="85"/>
        <v>389460.14506509597</v>
      </c>
      <c r="P1259" s="679">
        <f t="shared" ca="1" si="85"/>
        <v>2902930.7629288402</v>
      </c>
      <c r="Q1259" s="679">
        <f t="shared" ca="1" si="85"/>
        <v>0</v>
      </c>
      <c r="R1259" s="679">
        <f t="shared" ca="1" si="85"/>
        <v>0</v>
      </c>
      <c r="S1259" t="str">
        <f t="shared" si="82"/>
        <v>ASR_COMP</v>
      </c>
      <c r="T1259" s="957">
        <f t="shared" si="83"/>
        <v>44682</v>
      </c>
      <c r="U1259" t="str">
        <f t="shared" si="84"/>
        <v>Unaudited</v>
      </c>
    </row>
    <row r="1260" spans="1:21" x14ac:dyDescent="0.25">
      <c r="A1260" t="s">
        <v>440</v>
      </c>
      <c r="B1260" t="s">
        <v>1388</v>
      </c>
      <c r="C1260" t="s">
        <v>1389</v>
      </c>
      <c r="D1260" s="15">
        <v>1900</v>
      </c>
      <c r="E1260" s="121">
        <v>1</v>
      </c>
      <c r="F1260" t="s">
        <v>443</v>
      </c>
      <c r="G1260" s="121">
        <v>274</v>
      </c>
      <c r="H1260" t="s">
        <v>387</v>
      </c>
      <c r="I1260" t="s">
        <v>491</v>
      </c>
      <c r="J1260" t="s">
        <v>436</v>
      </c>
      <c r="K1260" t="s">
        <v>226</v>
      </c>
      <c r="L1260" s="756">
        <v>2.12</v>
      </c>
      <c r="M1260" t="s">
        <v>557</v>
      </c>
      <c r="N1260" s="679">
        <f t="shared" ca="1" si="85"/>
        <v>2396791.3403576599</v>
      </c>
      <c r="O1260" s="679">
        <f t="shared" ca="1" si="85"/>
        <v>50540.27143806086</v>
      </c>
      <c r="P1260" s="679">
        <f t="shared" ca="1" si="85"/>
        <v>2346251.0689195991</v>
      </c>
      <c r="Q1260" s="679">
        <f t="shared" ca="1" si="85"/>
        <v>0</v>
      </c>
      <c r="R1260" s="679">
        <f t="shared" ca="1" si="85"/>
        <v>0</v>
      </c>
      <c r="S1260" t="str">
        <f t="shared" si="82"/>
        <v>ASR_COMP</v>
      </c>
      <c r="T1260" s="957">
        <f t="shared" si="83"/>
        <v>44682</v>
      </c>
      <c r="U1260" t="str">
        <f t="shared" si="84"/>
        <v>Unaudited</v>
      </c>
    </row>
    <row r="1261" spans="1:21" x14ac:dyDescent="0.25">
      <c r="A1261" t="s">
        <v>440</v>
      </c>
      <c r="B1261" t="s">
        <v>1388</v>
      </c>
      <c r="C1261" t="s">
        <v>1389</v>
      </c>
      <c r="D1261" s="15">
        <v>1900</v>
      </c>
      <c r="E1261" s="121">
        <v>1</v>
      </c>
      <c r="F1261" t="s">
        <v>443</v>
      </c>
      <c r="G1261" s="121">
        <v>274</v>
      </c>
      <c r="H1261" t="s">
        <v>387</v>
      </c>
      <c r="I1261" t="s">
        <v>491</v>
      </c>
      <c r="J1261" t="s">
        <v>436</v>
      </c>
      <c r="K1261" t="s">
        <v>226</v>
      </c>
      <c r="L1261" s="756">
        <v>2.13</v>
      </c>
      <c r="M1261" t="s">
        <v>232</v>
      </c>
      <c r="N1261" s="679">
        <f t="shared" ca="1" si="85"/>
        <v>236003.97331885333</v>
      </c>
      <c r="O1261" s="679">
        <f t="shared" ca="1" si="85"/>
        <v>21963.781719909613</v>
      </c>
      <c r="P1261" s="679">
        <f t="shared" ca="1" si="85"/>
        <v>214040.19159894373</v>
      </c>
      <c r="Q1261" s="679">
        <f t="shared" ca="1" si="85"/>
        <v>0</v>
      </c>
      <c r="R1261" s="679">
        <f t="shared" ca="1" si="85"/>
        <v>0</v>
      </c>
      <c r="S1261" t="str">
        <f t="shared" si="82"/>
        <v>ASR_COMP</v>
      </c>
      <c r="T1261" s="957">
        <f t="shared" si="83"/>
        <v>44682</v>
      </c>
      <c r="U1261" t="str">
        <f t="shared" si="84"/>
        <v>Unaudited</v>
      </c>
    </row>
    <row r="1262" spans="1:21" x14ac:dyDescent="0.25">
      <c r="A1262" t="s">
        <v>440</v>
      </c>
      <c r="B1262" t="s">
        <v>1388</v>
      </c>
      <c r="C1262" t="s">
        <v>1389</v>
      </c>
      <c r="D1262" s="15">
        <v>1900</v>
      </c>
      <c r="E1262" s="121">
        <v>1</v>
      </c>
      <c r="F1262" t="s">
        <v>443</v>
      </c>
      <c r="G1262" s="121">
        <v>274</v>
      </c>
      <c r="H1262" t="s">
        <v>387</v>
      </c>
      <c r="I1262" t="s">
        <v>491</v>
      </c>
      <c r="J1262" t="s">
        <v>436</v>
      </c>
      <c r="K1262" t="s">
        <v>226</v>
      </c>
      <c r="L1262" s="756">
        <v>2.14</v>
      </c>
      <c r="M1262" t="s">
        <v>561</v>
      </c>
      <c r="N1262" s="679">
        <f t="shared" ca="1" si="85"/>
        <v>482355.93797944498</v>
      </c>
      <c r="O1262" s="679">
        <f t="shared" ca="1" si="85"/>
        <v>435360.31592221878</v>
      </c>
      <c r="P1262" s="679">
        <f t="shared" ca="1" si="85"/>
        <v>46995.622057226195</v>
      </c>
      <c r="Q1262" s="679">
        <f t="shared" ca="1" si="85"/>
        <v>0</v>
      </c>
      <c r="R1262" s="679">
        <f t="shared" ca="1" si="85"/>
        <v>0</v>
      </c>
      <c r="S1262" t="str">
        <f t="shared" si="82"/>
        <v>ASR_COMP</v>
      </c>
      <c r="T1262" s="957">
        <f t="shared" si="83"/>
        <v>44682</v>
      </c>
      <c r="U1262" t="str">
        <f t="shared" si="84"/>
        <v>Unaudited</v>
      </c>
    </row>
    <row r="1263" spans="1:21" x14ac:dyDescent="0.25">
      <c r="A1263" t="s">
        <v>440</v>
      </c>
      <c r="B1263" t="s">
        <v>1388</v>
      </c>
      <c r="C1263" t="s">
        <v>1389</v>
      </c>
      <c r="D1263" s="15">
        <v>1900</v>
      </c>
      <c r="E1263" s="121">
        <v>1</v>
      </c>
      <c r="F1263" t="s">
        <v>443</v>
      </c>
      <c r="G1263" s="121">
        <v>274</v>
      </c>
      <c r="H1263" t="s">
        <v>387</v>
      </c>
      <c r="I1263" t="s">
        <v>491</v>
      </c>
      <c r="J1263" t="s">
        <v>436</v>
      </c>
      <c r="K1263" t="s">
        <v>226</v>
      </c>
      <c r="L1263" s="756">
        <v>2.15</v>
      </c>
      <c r="M1263" t="s">
        <v>20</v>
      </c>
      <c r="N1263" s="679">
        <f t="shared" ca="1" si="85"/>
        <v>65214.113752952573</v>
      </c>
      <c r="O1263" s="679">
        <f t="shared" ca="1" si="85"/>
        <v>40761.016736138619</v>
      </c>
      <c r="P1263" s="679">
        <f t="shared" ca="1" si="85"/>
        <v>24453.097016813957</v>
      </c>
      <c r="Q1263" s="679">
        <f t="shared" ca="1" si="85"/>
        <v>0</v>
      </c>
      <c r="R1263" s="679">
        <f t="shared" ca="1" si="85"/>
        <v>0</v>
      </c>
      <c r="S1263" t="str">
        <f t="shared" si="82"/>
        <v>ASR_COMP</v>
      </c>
      <c r="T1263" s="957">
        <f t="shared" si="83"/>
        <v>44682</v>
      </c>
      <c r="U1263" t="str">
        <f t="shared" si="84"/>
        <v>Unaudited</v>
      </c>
    </row>
    <row r="1264" spans="1:21" x14ac:dyDescent="0.25">
      <c r="A1264" t="s">
        <v>440</v>
      </c>
      <c r="B1264" t="s">
        <v>1388</v>
      </c>
      <c r="C1264" t="s">
        <v>1389</v>
      </c>
      <c r="D1264" s="15">
        <v>1900</v>
      </c>
      <c r="E1264" s="121">
        <v>1</v>
      </c>
      <c r="F1264" t="s">
        <v>443</v>
      </c>
      <c r="G1264" s="121">
        <v>274</v>
      </c>
      <c r="H1264" t="s">
        <v>387</v>
      </c>
      <c r="I1264" t="s">
        <v>491</v>
      </c>
      <c r="J1264" t="s">
        <v>436</v>
      </c>
      <c r="K1264" t="s">
        <v>226</v>
      </c>
      <c r="L1264" s="756">
        <v>2.16</v>
      </c>
      <c r="M1264" t="s">
        <v>802</v>
      </c>
      <c r="N1264" s="679">
        <f t="shared" ca="1" si="85"/>
        <v>1734837.3874062458</v>
      </c>
      <c r="O1264" s="679">
        <f t="shared" ca="1" si="85"/>
        <v>973433.14019985881</v>
      </c>
      <c r="P1264" s="679">
        <f t="shared" ca="1" si="85"/>
        <v>761404.24720638688</v>
      </c>
      <c r="Q1264" s="679">
        <f t="shared" ca="1" si="85"/>
        <v>0</v>
      </c>
      <c r="R1264" s="679">
        <f t="shared" ca="1" si="85"/>
        <v>0</v>
      </c>
      <c r="S1264" t="str">
        <f t="shared" si="82"/>
        <v>ASR_COMP</v>
      </c>
      <c r="T1264" s="957">
        <f t="shared" si="83"/>
        <v>44682</v>
      </c>
      <c r="U1264" t="str">
        <f t="shared" si="84"/>
        <v>Unaudited</v>
      </c>
    </row>
    <row r="1265" spans="1:21" x14ac:dyDescent="0.25">
      <c r="A1265" t="s">
        <v>440</v>
      </c>
      <c r="B1265" t="s">
        <v>1388</v>
      </c>
      <c r="C1265" t="s">
        <v>1389</v>
      </c>
      <c r="D1265" s="15">
        <v>1900</v>
      </c>
      <c r="E1265" s="121">
        <v>1</v>
      </c>
      <c r="F1265" t="s">
        <v>443</v>
      </c>
      <c r="G1265" s="121">
        <v>274</v>
      </c>
      <c r="H1265" t="s">
        <v>387</v>
      </c>
      <c r="I1265" t="s">
        <v>491</v>
      </c>
      <c r="J1265" t="s">
        <v>436</v>
      </c>
      <c r="K1265" t="s">
        <v>226</v>
      </c>
      <c r="L1265" s="756">
        <v>2.17</v>
      </c>
      <c r="M1265" t="s">
        <v>1055</v>
      </c>
      <c r="N1265" s="679">
        <f t="shared" ca="1" si="85"/>
        <v>0</v>
      </c>
      <c r="O1265" s="679">
        <f t="shared" ca="1" si="85"/>
        <v>0</v>
      </c>
      <c r="P1265" s="679">
        <f t="shared" ca="1" si="85"/>
        <v>0</v>
      </c>
      <c r="Q1265" s="679">
        <f t="shared" ca="1" si="85"/>
        <v>0</v>
      </c>
      <c r="R1265" s="679">
        <f t="shared" ca="1" si="85"/>
        <v>0</v>
      </c>
      <c r="S1265" t="str">
        <f t="shared" si="82"/>
        <v>ASR_COMP</v>
      </c>
      <c r="T1265" s="957">
        <f t="shared" si="83"/>
        <v>44682</v>
      </c>
      <c r="U1265" t="str">
        <f t="shared" si="84"/>
        <v>Unaudited</v>
      </c>
    </row>
    <row r="1266" spans="1:21" x14ac:dyDescent="0.25">
      <c r="A1266" t="s">
        <v>440</v>
      </c>
      <c r="B1266" t="s">
        <v>1388</v>
      </c>
      <c r="C1266" t="s">
        <v>1389</v>
      </c>
      <c r="D1266" s="15">
        <v>1900</v>
      </c>
      <c r="E1266" s="121">
        <v>1</v>
      </c>
      <c r="F1266" t="s">
        <v>443</v>
      </c>
      <c r="G1266" s="121">
        <v>274</v>
      </c>
      <c r="H1266" t="s">
        <v>387</v>
      </c>
      <c r="I1266" t="s">
        <v>491</v>
      </c>
      <c r="J1266" t="s">
        <v>436</v>
      </c>
      <c r="K1266" t="s">
        <v>226</v>
      </c>
      <c r="L1266" s="756">
        <v>2.1800000000000002</v>
      </c>
      <c r="M1266" t="s">
        <v>653</v>
      </c>
      <c r="N1266" s="679">
        <f t="shared" ca="1" si="85"/>
        <v>589585.28115624539</v>
      </c>
      <c r="O1266" s="679">
        <f t="shared" ca="1" si="85"/>
        <v>253165.41980435996</v>
      </c>
      <c r="P1266" s="679">
        <f t="shared" ca="1" si="85"/>
        <v>336419.86135188537</v>
      </c>
      <c r="Q1266" s="679">
        <f t="shared" ca="1" si="85"/>
        <v>0</v>
      </c>
      <c r="R1266" s="679">
        <f t="shared" ca="1" si="85"/>
        <v>0</v>
      </c>
      <c r="S1266" t="str">
        <f t="shared" si="82"/>
        <v>ASR_COMP</v>
      </c>
      <c r="T1266" s="957">
        <f t="shared" si="83"/>
        <v>44682</v>
      </c>
      <c r="U1266" t="str">
        <f t="shared" si="84"/>
        <v>Unaudited</v>
      </c>
    </row>
    <row r="1267" spans="1:21" x14ac:dyDescent="0.25">
      <c r="A1267" t="s">
        <v>440</v>
      </c>
      <c r="B1267" t="s">
        <v>1388</v>
      </c>
      <c r="C1267" t="s">
        <v>1389</v>
      </c>
      <c r="D1267" s="15">
        <v>1900</v>
      </c>
      <c r="E1267" s="121">
        <v>1</v>
      </c>
      <c r="F1267" t="s">
        <v>443</v>
      </c>
      <c r="G1267" s="121">
        <v>274</v>
      </c>
      <c r="H1267" t="s">
        <v>387</v>
      </c>
      <c r="I1267" t="s">
        <v>491</v>
      </c>
      <c r="J1267" t="s">
        <v>436</v>
      </c>
      <c r="K1267" t="s">
        <v>226</v>
      </c>
      <c r="L1267" s="756">
        <v>2.19</v>
      </c>
      <c r="M1267" t="s">
        <v>221</v>
      </c>
      <c r="N1267" s="679">
        <f t="shared" ca="1" si="85"/>
        <v>0</v>
      </c>
      <c r="O1267" s="679">
        <f t="shared" ca="1" si="85"/>
        <v>0</v>
      </c>
      <c r="P1267" s="679">
        <f t="shared" ca="1" si="85"/>
        <v>0</v>
      </c>
      <c r="Q1267" s="679">
        <f t="shared" ca="1" si="85"/>
        <v>0</v>
      </c>
      <c r="R1267" s="679">
        <f t="shared" ca="1" si="85"/>
        <v>0</v>
      </c>
      <c r="S1267" t="str">
        <f t="shared" si="82"/>
        <v>ASR_COMP</v>
      </c>
      <c r="T1267" s="957">
        <f t="shared" si="83"/>
        <v>44682</v>
      </c>
      <c r="U1267" t="str">
        <f t="shared" si="84"/>
        <v>Unaudited</v>
      </c>
    </row>
    <row r="1268" spans="1:21" x14ac:dyDescent="0.25">
      <c r="A1268" t="s">
        <v>440</v>
      </c>
      <c r="B1268" t="s">
        <v>1388</v>
      </c>
      <c r="C1268" t="s">
        <v>1389</v>
      </c>
      <c r="D1268" s="15">
        <v>1900</v>
      </c>
      <c r="E1268" s="121">
        <v>1</v>
      </c>
      <c r="F1268" t="s">
        <v>443</v>
      </c>
      <c r="G1268" s="121">
        <v>274</v>
      </c>
      <c r="H1268" t="s">
        <v>387</v>
      </c>
      <c r="I1268" t="s">
        <v>491</v>
      </c>
      <c r="J1268" t="s">
        <v>436</v>
      </c>
      <c r="K1268" t="s">
        <v>226</v>
      </c>
      <c r="L1268" s="756" t="s">
        <v>707</v>
      </c>
      <c r="M1268" t="s">
        <v>233</v>
      </c>
      <c r="N1268" s="679">
        <f t="shared" ca="1" si="85"/>
        <v>-807767.23029776942</v>
      </c>
      <c r="O1268" s="679">
        <f t="shared" ca="1" si="85"/>
        <v>-137831.92022914972</v>
      </c>
      <c r="P1268" s="679">
        <f t="shared" ca="1" si="85"/>
        <v>-669935.31006861967</v>
      </c>
      <c r="Q1268" s="679">
        <f t="shared" ca="1" si="85"/>
        <v>0</v>
      </c>
      <c r="R1268" s="679">
        <f t="shared" ca="1" si="85"/>
        <v>0</v>
      </c>
      <c r="S1268" t="str">
        <f t="shared" si="82"/>
        <v>ASR_COMP</v>
      </c>
      <c r="T1268" s="957">
        <f t="shared" si="83"/>
        <v>44682</v>
      </c>
      <c r="U1268" t="str">
        <f t="shared" si="84"/>
        <v>Unaudited</v>
      </c>
    </row>
    <row r="1269" spans="1:21" x14ac:dyDescent="0.25">
      <c r="A1269" t="s">
        <v>440</v>
      </c>
      <c r="B1269" t="s">
        <v>1388</v>
      </c>
      <c r="C1269" t="s">
        <v>1389</v>
      </c>
      <c r="D1269" s="15">
        <v>1900</v>
      </c>
      <c r="E1269" s="121">
        <v>1</v>
      </c>
      <c r="F1269" t="s">
        <v>443</v>
      </c>
      <c r="G1269" s="121">
        <v>274</v>
      </c>
      <c r="H1269" t="s">
        <v>387</v>
      </c>
      <c r="I1269" t="s">
        <v>491</v>
      </c>
      <c r="J1269" t="s">
        <v>436</v>
      </c>
      <c r="K1269" t="s">
        <v>226</v>
      </c>
      <c r="L1269" s="756">
        <v>2.21</v>
      </c>
      <c r="M1269" t="s">
        <v>469</v>
      </c>
      <c r="N1269" s="679">
        <f t="shared" ca="1" si="85"/>
        <v>15393.762579811701</v>
      </c>
      <c r="O1269" s="679">
        <f t="shared" ca="1" si="85"/>
        <v>9046.4679158136005</v>
      </c>
      <c r="P1269" s="679">
        <f t="shared" ca="1" si="85"/>
        <v>6347.294663998101</v>
      </c>
      <c r="Q1269" s="679">
        <f t="shared" ca="1" si="85"/>
        <v>0</v>
      </c>
      <c r="R1269" s="679">
        <f t="shared" ca="1" si="85"/>
        <v>0</v>
      </c>
      <c r="S1269" t="str">
        <f t="shared" si="82"/>
        <v>ASR_COMP</v>
      </c>
      <c r="T1269" s="957">
        <f t="shared" si="83"/>
        <v>44682</v>
      </c>
      <c r="U1269" t="str">
        <f t="shared" si="84"/>
        <v>Unaudited</v>
      </c>
    </row>
    <row r="1270" spans="1:21" x14ac:dyDescent="0.25">
      <c r="A1270" t="s">
        <v>440</v>
      </c>
      <c r="B1270" t="s">
        <v>1388</v>
      </c>
      <c r="C1270" t="s">
        <v>1389</v>
      </c>
      <c r="D1270" s="15">
        <v>1900</v>
      </c>
      <c r="E1270" s="121">
        <v>1</v>
      </c>
      <c r="F1270" t="s">
        <v>443</v>
      </c>
      <c r="G1270" s="121">
        <v>274</v>
      </c>
      <c r="H1270" t="s">
        <v>387</v>
      </c>
      <c r="I1270" t="s">
        <v>491</v>
      </c>
      <c r="J1270" t="s">
        <v>436</v>
      </c>
      <c r="K1270" t="s">
        <v>6</v>
      </c>
      <c r="L1270" s="756" t="s">
        <v>70</v>
      </c>
      <c r="M1270" t="s">
        <v>191</v>
      </c>
      <c r="N1270" s="679">
        <f t="shared" ca="1" si="85"/>
        <v>25923.453206272134</v>
      </c>
      <c r="O1270" s="679">
        <f t="shared" ca="1" si="85"/>
        <v>15083.499059372389</v>
      </c>
      <c r="P1270" s="679">
        <f t="shared" ca="1" si="85"/>
        <v>10839.954146899747</v>
      </c>
      <c r="Q1270" s="679">
        <f t="shared" ca="1" si="85"/>
        <v>0</v>
      </c>
      <c r="R1270" s="679">
        <f t="shared" ca="1" si="85"/>
        <v>0</v>
      </c>
      <c r="S1270" t="str">
        <f t="shared" si="82"/>
        <v>ASR_COMP</v>
      </c>
      <c r="T1270" s="957">
        <f t="shared" si="83"/>
        <v>44682</v>
      </c>
      <c r="U1270" t="str">
        <f t="shared" si="84"/>
        <v>Unaudited</v>
      </c>
    </row>
    <row r="1271" spans="1:21" x14ac:dyDescent="0.25">
      <c r="A1271" t="s">
        <v>440</v>
      </c>
      <c r="B1271" t="s">
        <v>1388</v>
      </c>
      <c r="C1271" t="s">
        <v>1389</v>
      </c>
      <c r="D1271" s="15">
        <v>1900</v>
      </c>
      <c r="E1271" s="121">
        <v>1</v>
      </c>
      <c r="F1271" t="s">
        <v>443</v>
      </c>
      <c r="G1271" s="121">
        <v>274</v>
      </c>
      <c r="H1271" t="s">
        <v>387</v>
      </c>
      <c r="I1271" t="s">
        <v>491</v>
      </c>
      <c r="J1271" t="s">
        <v>436</v>
      </c>
      <c r="K1271" t="s">
        <v>6</v>
      </c>
      <c r="L1271" s="756" t="s">
        <v>71</v>
      </c>
      <c r="M1271" t="s">
        <v>234</v>
      </c>
      <c r="N1271" s="679">
        <f t="shared" ca="1" si="85"/>
        <v>14473.2</v>
      </c>
      <c r="O1271" s="679">
        <f t="shared" ca="1" si="85"/>
        <v>8505.9862862862865</v>
      </c>
      <c r="P1271" s="679">
        <f t="shared" ca="1" si="85"/>
        <v>5967.2137137137133</v>
      </c>
      <c r="Q1271" s="679">
        <f t="shared" ca="1" si="85"/>
        <v>0</v>
      </c>
      <c r="R1271" s="679">
        <f t="shared" ca="1" si="85"/>
        <v>0</v>
      </c>
      <c r="S1271" t="str">
        <f t="shared" si="82"/>
        <v>ASR_COMP</v>
      </c>
      <c r="T1271" s="957">
        <f t="shared" si="83"/>
        <v>44682</v>
      </c>
      <c r="U1271" t="str">
        <f t="shared" si="84"/>
        <v>Unaudited</v>
      </c>
    </row>
    <row r="1272" spans="1:21" x14ac:dyDescent="0.25">
      <c r="A1272" t="s">
        <v>440</v>
      </c>
      <c r="B1272" t="s">
        <v>1388</v>
      </c>
      <c r="C1272" t="s">
        <v>1389</v>
      </c>
      <c r="D1272" s="15">
        <v>1900</v>
      </c>
      <c r="E1272" s="121">
        <v>1</v>
      </c>
      <c r="F1272" t="s">
        <v>443</v>
      </c>
      <c r="G1272" s="121">
        <v>274</v>
      </c>
      <c r="H1272" t="s">
        <v>387</v>
      </c>
      <c r="I1272" t="s">
        <v>491</v>
      </c>
      <c r="J1272" t="s">
        <v>436</v>
      </c>
      <c r="K1272" t="s">
        <v>6</v>
      </c>
      <c r="L1272" s="756" t="s">
        <v>72</v>
      </c>
      <c r="M1272" t="s">
        <v>167</v>
      </c>
      <c r="N1272" s="679">
        <f t="shared" ca="1" si="85"/>
        <v>0</v>
      </c>
      <c r="O1272" s="679">
        <f t="shared" ca="1" si="85"/>
        <v>0</v>
      </c>
      <c r="P1272" s="679">
        <f t="shared" ca="1" si="85"/>
        <v>0</v>
      </c>
      <c r="Q1272" s="679">
        <f t="shared" ca="1" si="85"/>
        <v>0</v>
      </c>
      <c r="R1272" s="679">
        <f t="shared" ca="1" si="85"/>
        <v>0</v>
      </c>
      <c r="S1272" t="str">
        <f t="shared" si="82"/>
        <v>ASR_COMP</v>
      </c>
      <c r="T1272" s="957">
        <f t="shared" si="83"/>
        <v>44682</v>
      </c>
      <c r="U1272" t="str">
        <f t="shared" si="84"/>
        <v>Unaudited</v>
      </c>
    </row>
    <row r="1273" spans="1:21" x14ac:dyDescent="0.25">
      <c r="A1273" t="s">
        <v>440</v>
      </c>
      <c r="B1273" t="s">
        <v>1388</v>
      </c>
      <c r="C1273" t="s">
        <v>1389</v>
      </c>
      <c r="D1273" s="15">
        <v>1900</v>
      </c>
      <c r="E1273" s="121">
        <v>1</v>
      </c>
      <c r="F1273" t="s">
        <v>443</v>
      </c>
      <c r="G1273" s="121">
        <v>274</v>
      </c>
      <c r="H1273" t="s">
        <v>387</v>
      </c>
      <c r="I1273" t="s">
        <v>491</v>
      </c>
      <c r="J1273" t="s">
        <v>436</v>
      </c>
      <c r="K1273" t="s">
        <v>6</v>
      </c>
      <c r="L1273" s="756">
        <v>3.4</v>
      </c>
      <c r="M1273" t="s">
        <v>464</v>
      </c>
      <c r="N1273" s="679">
        <f t="shared" ca="1" si="85"/>
        <v>36000.934516223977</v>
      </c>
      <c r="O1273" s="679">
        <f t="shared" ca="1" si="85"/>
        <v>21157.964740934403</v>
      </c>
      <c r="P1273" s="679">
        <f t="shared" ca="1" si="85"/>
        <v>14842.969775289575</v>
      </c>
      <c r="Q1273" s="679">
        <f t="shared" ca="1" si="85"/>
        <v>0</v>
      </c>
      <c r="R1273" s="679">
        <f t="shared" ca="1" si="85"/>
        <v>0</v>
      </c>
      <c r="S1273" t="str">
        <f t="shared" si="82"/>
        <v>ASR_COMP</v>
      </c>
      <c r="T1273" s="957">
        <f t="shared" si="83"/>
        <v>44682</v>
      </c>
      <c r="U1273" t="str">
        <f t="shared" si="84"/>
        <v>Unaudited</v>
      </c>
    </row>
    <row r="1274" spans="1:21" x14ac:dyDescent="0.25">
      <c r="A1274" t="s">
        <v>440</v>
      </c>
      <c r="B1274" t="s">
        <v>1388</v>
      </c>
      <c r="C1274" t="s">
        <v>1389</v>
      </c>
      <c r="D1274" s="15">
        <v>1900</v>
      </c>
      <c r="E1274" s="121">
        <v>1</v>
      </c>
      <c r="F1274" t="s">
        <v>443</v>
      </c>
      <c r="G1274" s="121">
        <v>274</v>
      </c>
      <c r="H1274" t="s">
        <v>387</v>
      </c>
      <c r="I1274" t="s">
        <v>491</v>
      </c>
      <c r="J1274" t="s">
        <v>436</v>
      </c>
      <c r="K1274" t="s">
        <v>437</v>
      </c>
      <c r="L1274" s="756">
        <v>4.5</v>
      </c>
      <c r="M1274" t="s">
        <v>32</v>
      </c>
      <c r="N1274" s="679">
        <f t="shared" ca="1" si="85"/>
        <v>0</v>
      </c>
      <c r="O1274" s="679">
        <f t="shared" ca="1" si="85"/>
        <v>0</v>
      </c>
      <c r="P1274" s="679">
        <f t="shared" ca="1" si="85"/>
        <v>0</v>
      </c>
      <c r="Q1274" s="679">
        <f t="shared" ca="1" si="85"/>
        <v>0</v>
      </c>
      <c r="R1274" s="679">
        <f t="shared" ca="1" si="85"/>
        <v>0</v>
      </c>
      <c r="S1274" t="str">
        <f t="shared" si="82"/>
        <v>ASR_COMP</v>
      </c>
      <c r="T1274" s="957">
        <f t="shared" si="83"/>
        <v>44682</v>
      </c>
      <c r="U1274" t="str">
        <f t="shared" si="84"/>
        <v>Unaudited</v>
      </c>
    </row>
    <row r="1275" spans="1:21" x14ac:dyDescent="0.25">
      <c r="A1275" t="s">
        <v>440</v>
      </c>
      <c r="B1275" t="s">
        <v>1388</v>
      </c>
      <c r="C1275" t="s">
        <v>1389</v>
      </c>
      <c r="D1275" s="15">
        <v>1900</v>
      </c>
      <c r="E1275" s="121">
        <v>1</v>
      </c>
      <c r="F1275" t="s">
        <v>443</v>
      </c>
      <c r="G1275" s="121">
        <v>274</v>
      </c>
      <c r="H1275" t="s">
        <v>387</v>
      </c>
      <c r="I1275" t="s">
        <v>491</v>
      </c>
      <c r="J1275" t="s">
        <v>436</v>
      </c>
      <c r="K1275" t="s">
        <v>437</v>
      </c>
      <c r="L1275" s="756" t="s">
        <v>947</v>
      </c>
      <c r="M1275" t="s">
        <v>938</v>
      </c>
      <c r="N1275" s="679">
        <f t="shared" ca="1" si="85"/>
        <v>0</v>
      </c>
      <c r="O1275" s="679">
        <f t="shared" ca="1" si="85"/>
        <v>0</v>
      </c>
      <c r="P1275" s="679">
        <f t="shared" ca="1" si="85"/>
        <v>0</v>
      </c>
      <c r="Q1275" s="679">
        <f t="shared" ca="1" si="85"/>
        <v>0</v>
      </c>
      <c r="R1275" s="679">
        <f t="shared" ca="1" si="85"/>
        <v>0</v>
      </c>
      <c r="S1275" t="str">
        <f t="shared" si="82"/>
        <v>ASR_COMP</v>
      </c>
      <c r="T1275" s="957">
        <f t="shared" si="83"/>
        <v>44682</v>
      </c>
      <c r="U1275" t="str">
        <f t="shared" si="84"/>
        <v>Unaudited</v>
      </c>
    </row>
    <row r="1276" spans="1:21" x14ac:dyDescent="0.25">
      <c r="A1276" t="s">
        <v>440</v>
      </c>
      <c r="B1276" t="s">
        <v>1388</v>
      </c>
      <c r="C1276" t="s">
        <v>1389</v>
      </c>
      <c r="D1276" s="15">
        <v>1900</v>
      </c>
      <c r="E1276" s="121">
        <v>1</v>
      </c>
      <c r="F1276" t="s">
        <v>443</v>
      </c>
      <c r="G1276" s="121">
        <v>274</v>
      </c>
      <c r="H1276" t="s">
        <v>387</v>
      </c>
      <c r="I1276" t="s">
        <v>491</v>
      </c>
      <c r="J1276" t="s">
        <v>436</v>
      </c>
      <c r="K1276" t="s">
        <v>437</v>
      </c>
      <c r="L1276" s="756" t="s">
        <v>196</v>
      </c>
      <c r="M1276" t="s">
        <v>40</v>
      </c>
      <c r="N1276" s="679">
        <f t="shared" ca="1" si="85"/>
        <v>1053.8880000000001</v>
      </c>
      <c r="O1276" s="679">
        <f t="shared" ca="1" si="85"/>
        <v>568.39200000000005</v>
      </c>
      <c r="P1276" s="679">
        <f t="shared" ca="1" si="85"/>
        <v>485.49600000000004</v>
      </c>
      <c r="Q1276" s="679">
        <f t="shared" ca="1" si="85"/>
        <v>0</v>
      </c>
      <c r="R1276" s="679">
        <f t="shared" ca="1" si="85"/>
        <v>0</v>
      </c>
      <c r="S1276" t="str">
        <f t="shared" si="82"/>
        <v>ASR_COMP</v>
      </c>
      <c r="T1276" s="957">
        <f t="shared" si="83"/>
        <v>44682</v>
      </c>
      <c r="U1276" t="str">
        <f t="shared" si="84"/>
        <v>Unaudited</v>
      </c>
    </row>
    <row r="1277" spans="1:21" x14ac:dyDescent="0.25">
      <c r="A1277" t="s">
        <v>440</v>
      </c>
      <c r="B1277" t="s">
        <v>1388</v>
      </c>
      <c r="C1277" t="s">
        <v>1389</v>
      </c>
      <c r="D1277" s="15">
        <v>1900</v>
      </c>
      <c r="E1277" s="121">
        <v>1</v>
      </c>
      <c r="F1277" t="s">
        <v>443</v>
      </c>
      <c r="G1277" s="121">
        <v>274</v>
      </c>
      <c r="H1277" t="s">
        <v>387</v>
      </c>
      <c r="I1277" t="s">
        <v>491</v>
      </c>
      <c r="J1277" t="s">
        <v>436</v>
      </c>
      <c r="K1277" t="s">
        <v>437</v>
      </c>
      <c r="L1277" s="756" t="s">
        <v>195</v>
      </c>
      <c r="M1277" t="s">
        <v>332</v>
      </c>
      <c r="N1277" s="679">
        <f t="shared" ca="1" si="85"/>
        <v>0</v>
      </c>
      <c r="O1277" s="679">
        <f t="shared" ca="1" si="85"/>
        <v>0</v>
      </c>
      <c r="P1277" s="679">
        <f t="shared" ca="1" si="85"/>
        <v>0</v>
      </c>
      <c r="Q1277" s="679">
        <f t="shared" ca="1" si="85"/>
        <v>0</v>
      </c>
      <c r="R1277" s="679">
        <f t="shared" ca="1" si="85"/>
        <v>0</v>
      </c>
      <c r="S1277" t="str">
        <f t="shared" si="82"/>
        <v>ASR_COMP</v>
      </c>
      <c r="T1277" s="957">
        <f t="shared" si="83"/>
        <v>44682</v>
      </c>
      <c r="U1277" t="str">
        <f t="shared" si="84"/>
        <v>Unaudited</v>
      </c>
    </row>
    <row r="1278" spans="1:21" x14ac:dyDescent="0.25">
      <c r="A1278" t="s">
        <v>440</v>
      </c>
      <c r="B1278" t="s">
        <v>1388</v>
      </c>
      <c r="C1278" t="s">
        <v>1389</v>
      </c>
      <c r="D1278" s="15">
        <v>1900</v>
      </c>
      <c r="E1278" s="121">
        <v>1</v>
      </c>
      <c r="F1278" t="s">
        <v>443</v>
      </c>
      <c r="G1278" s="121">
        <v>274</v>
      </c>
      <c r="H1278" t="s">
        <v>387</v>
      </c>
      <c r="I1278" t="s">
        <v>491</v>
      </c>
      <c r="J1278" t="s">
        <v>453</v>
      </c>
      <c r="K1278" t="s">
        <v>438</v>
      </c>
      <c r="L1278" s="756" t="s">
        <v>79</v>
      </c>
      <c r="M1278" t="s">
        <v>27</v>
      </c>
      <c r="N1278" s="679">
        <f t="shared" ca="1" si="85"/>
        <v>1412645.5708824068</v>
      </c>
      <c r="O1278" s="679">
        <f t="shared" ca="1" si="85"/>
        <v>792648.36233983783</v>
      </c>
      <c r="P1278" s="679">
        <f t="shared" ca="1" si="85"/>
        <v>619997.20854256896</v>
      </c>
      <c r="Q1278" s="679">
        <f t="shared" ca="1" si="85"/>
        <v>0</v>
      </c>
      <c r="R1278" s="679">
        <f t="shared" ca="1" si="85"/>
        <v>0</v>
      </c>
      <c r="S1278" t="str">
        <f t="shared" si="82"/>
        <v>ASR_COMP</v>
      </c>
      <c r="T1278" s="957">
        <f t="shared" si="83"/>
        <v>44682</v>
      </c>
      <c r="U1278" t="str">
        <f t="shared" si="84"/>
        <v>Unaudited</v>
      </c>
    </row>
    <row r="1279" spans="1:21" x14ac:dyDescent="0.25">
      <c r="A1279" t="s">
        <v>440</v>
      </c>
      <c r="B1279" t="s">
        <v>1388</v>
      </c>
      <c r="C1279" t="s">
        <v>1389</v>
      </c>
      <c r="D1279" s="15">
        <v>1900</v>
      </c>
      <c r="E1279" s="121">
        <v>1</v>
      </c>
      <c r="F1279" t="s">
        <v>443</v>
      </c>
      <c r="G1279" s="121">
        <v>274</v>
      </c>
      <c r="H1279" t="s">
        <v>387</v>
      </c>
      <c r="I1279" t="s">
        <v>491</v>
      </c>
      <c r="J1279" t="s">
        <v>453</v>
      </c>
      <c r="K1279" t="s">
        <v>438</v>
      </c>
      <c r="L1279" s="756" t="s">
        <v>80</v>
      </c>
      <c r="M1279" t="s">
        <v>100</v>
      </c>
      <c r="N1279" s="679">
        <f t="shared" ca="1" si="85"/>
        <v>135885.83894970972</v>
      </c>
      <c r="O1279" s="679">
        <f t="shared" ca="1" si="85"/>
        <v>76246.788245250849</v>
      </c>
      <c r="P1279" s="679">
        <f t="shared" ca="1" si="85"/>
        <v>59639.050704458881</v>
      </c>
      <c r="Q1279" s="679">
        <f t="shared" ca="1" si="85"/>
        <v>0</v>
      </c>
      <c r="R1279" s="679">
        <f t="shared" ca="1" si="85"/>
        <v>0</v>
      </c>
      <c r="S1279" t="str">
        <f t="shared" si="82"/>
        <v>ASR_COMP</v>
      </c>
      <c r="T1279" s="957">
        <f t="shared" si="83"/>
        <v>44682</v>
      </c>
      <c r="U1279" t="str">
        <f t="shared" si="84"/>
        <v>Unaudited</v>
      </c>
    </row>
    <row r="1280" spans="1:21" x14ac:dyDescent="0.25">
      <c r="A1280" t="s">
        <v>440</v>
      </c>
      <c r="B1280" t="s">
        <v>1388</v>
      </c>
      <c r="C1280" t="s">
        <v>1389</v>
      </c>
      <c r="D1280" s="15">
        <v>1900</v>
      </c>
      <c r="E1280" s="121">
        <v>1</v>
      </c>
      <c r="F1280" t="s">
        <v>443</v>
      </c>
      <c r="G1280" s="121">
        <v>274</v>
      </c>
      <c r="H1280" t="s">
        <v>387</v>
      </c>
      <c r="I1280" t="s">
        <v>491</v>
      </c>
      <c r="J1280" t="s">
        <v>453</v>
      </c>
      <c r="K1280" t="s">
        <v>438</v>
      </c>
      <c r="L1280" s="756" t="s">
        <v>81</v>
      </c>
      <c r="M1280" t="s">
        <v>101</v>
      </c>
      <c r="N1280" s="679">
        <f t="shared" ca="1" si="85"/>
        <v>129070.76160421912</v>
      </c>
      <c r="O1280" s="679">
        <f t="shared" ca="1" si="85"/>
        <v>72422.785955881031</v>
      </c>
      <c r="P1280" s="679">
        <f t="shared" ca="1" si="85"/>
        <v>56647.975648338099</v>
      </c>
      <c r="Q1280" s="679">
        <f t="shared" ca="1" si="85"/>
        <v>0</v>
      </c>
      <c r="R1280" s="679">
        <f t="shared" ca="1" si="85"/>
        <v>0</v>
      </c>
      <c r="S1280" t="str">
        <f t="shared" si="82"/>
        <v>ASR_COMP</v>
      </c>
      <c r="T1280" s="957">
        <f t="shared" si="83"/>
        <v>44682</v>
      </c>
      <c r="U1280" t="str">
        <f t="shared" si="84"/>
        <v>Unaudited</v>
      </c>
    </row>
    <row r="1281" spans="1:21" x14ac:dyDescent="0.25">
      <c r="A1281" t="s">
        <v>440</v>
      </c>
      <c r="B1281" t="s">
        <v>1388</v>
      </c>
      <c r="C1281" t="s">
        <v>1389</v>
      </c>
      <c r="D1281" s="15">
        <v>1900</v>
      </c>
      <c r="E1281" s="121">
        <v>1</v>
      </c>
      <c r="F1281" t="s">
        <v>443</v>
      </c>
      <c r="G1281" s="121">
        <v>274</v>
      </c>
      <c r="H1281" t="s">
        <v>387</v>
      </c>
      <c r="I1281" t="s">
        <v>491</v>
      </c>
      <c r="J1281" t="s">
        <v>453</v>
      </c>
      <c r="K1281" t="s">
        <v>438</v>
      </c>
      <c r="L1281" s="756" t="s">
        <v>82</v>
      </c>
      <c r="M1281" t="s">
        <v>102</v>
      </c>
      <c r="N1281" s="679">
        <f t="shared" ca="1" si="85"/>
        <v>87421.404668408068</v>
      </c>
      <c r="O1281" s="679">
        <f t="shared" ca="1" si="85"/>
        <v>49052.950486778682</v>
      </c>
      <c r="P1281" s="679">
        <f t="shared" ca="1" si="85"/>
        <v>38368.454181629379</v>
      </c>
      <c r="Q1281" s="679">
        <f t="shared" ca="1" si="85"/>
        <v>0</v>
      </c>
      <c r="R1281" s="679">
        <f t="shared" ca="1" si="85"/>
        <v>0</v>
      </c>
      <c r="S1281" t="str">
        <f t="shared" si="82"/>
        <v>ASR_COMP</v>
      </c>
      <c r="T1281" s="957">
        <f t="shared" si="83"/>
        <v>44682</v>
      </c>
      <c r="U1281" t="str">
        <f t="shared" si="84"/>
        <v>Unaudited</v>
      </c>
    </row>
    <row r="1282" spans="1:21" x14ac:dyDescent="0.25">
      <c r="A1282" t="s">
        <v>440</v>
      </c>
      <c r="B1282" t="s">
        <v>1388</v>
      </c>
      <c r="C1282" t="s">
        <v>1389</v>
      </c>
      <c r="D1282" s="15">
        <v>1900</v>
      </c>
      <c r="E1282" s="121">
        <v>1</v>
      </c>
      <c r="F1282" t="s">
        <v>443</v>
      </c>
      <c r="G1282" s="121">
        <v>274</v>
      </c>
      <c r="H1282" t="s">
        <v>387</v>
      </c>
      <c r="I1282" t="s">
        <v>491</v>
      </c>
      <c r="J1282" t="s">
        <v>453</v>
      </c>
      <c r="K1282" t="s">
        <v>438</v>
      </c>
      <c r="L1282" s="756" t="s">
        <v>219</v>
      </c>
      <c r="M1282" t="s">
        <v>103</v>
      </c>
      <c r="N1282" s="679">
        <f t="shared" ca="1" si="85"/>
        <v>320167.68103153398</v>
      </c>
      <c r="O1282" s="679">
        <f t="shared" ca="1" si="85"/>
        <v>179649.01690469004</v>
      </c>
      <c r="P1282" s="679">
        <f t="shared" ca="1" si="85"/>
        <v>140518.66412684397</v>
      </c>
      <c r="Q1282" s="679">
        <f t="shared" ca="1" si="85"/>
        <v>0</v>
      </c>
      <c r="R1282" s="679">
        <f t="shared" ca="1" si="85"/>
        <v>0</v>
      </c>
      <c r="S1282" t="str">
        <f t="shared" ref="S1282:S1345" si="86">file_name</f>
        <v>ASR_COMP</v>
      </c>
      <c r="T1282" s="957">
        <f t="shared" ref="T1282:T1345" si="87">file_date</f>
        <v>44682</v>
      </c>
      <c r="U1282" t="str">
        <f t="shared" ref="U1282:U1345" si="88">status</f>
        <v>Unaudited</v>
      </c>
    </row>
    <row r="1283" spans="1:21" x14ac:dyDescent="0.25">
      <c r="A1283" t="s">
        <v>440</v>
      </c>
      <c r="B1283" t="s">
        <v>1388</v>
      </c>
      <c r="C1283" t="s">
        <v>1389</v>
      </c>
      <c r="D1283" s="15">
        <v>1900</v>
      </c>
      <c r="E1283" s="121">
        <v>1</v>
      </c>
      <c r="F1283" t="s">
        <v>443</v>
      </c>
      <c r="G1283" s="121">
        <v>274</v>
      </c>
      <c r="H1283" t="s">
        <v>387</v>
      </c>
      <c r="I1283" t="s">
        <v>491</v>
      </c>
      <c r="J1283" t="s">
        <v>453</v>
      </c>
      <c r="K1283" t="s">
        <v>438</v>
      </c>
      <c r="L1283" s="756" t="s">
        <v>218</v>
      </c>
      <c r="M1283" t="s">
        <v>28</v>
      </c>
      <c r="N1283" s="679">
        <f t="shared" ca="1" si="85"/>
        <v>61317.884028944783</v>
      </c>
      <c r="O1283" s="679">
        <f t="shared" ca="1" si="85"/>
        <v>34406.026082909862</v>
      </c>
      <c r="P1283" s="679">
        <f t="shared" ca="1" si="85"/>
        <v>26911.857946034921</v>
      </c>
      <c r="Q1283" s="679">
        <f t="shared" ca="1" si="85"/>
        <v>0</v>
      </c>
      <c r="R1283" s="679">
        <f t="shared" ca="1" si="85"/>
        <v>0</v>
      </c>
      <c r="S1283" t="str">
        <f t="shared" si="86"/>
        <v>ASR_COMP</v>
      </c>
      <c r="T1283" s="957">
        <f t="shared" si="87"/>
        <v>44682</v>
      </c>
      <c r="U1283" t="str">
        <f t="shared" si="88"/>
        <v>Unaudited</v>
      </c>
    </row>
    <row r="1284" spans="1:21" x14ac:dyDescent="0.25">
      <c r="A1284" t="s">
        <v>440</v>
      </c>
      <c r="B1284" t="s">
        <v>1388</v>
      </c>
      <c r="C1284" t="s">
        <v>1389</v>
      </c>
      <c r="D1284" s="15">
        <v>1900</v>
      </c>
      <c r="E1284" s="121">
        <v>1</v>
      </c>
      <c r="F1284" t="s">
        <v>443</v>
      </c>
      <c r="G1284" s="121">
        <v>274</v>
      </c>
      <c r="H1284" t="s">
        <v>387</v>
      </c>
      <c r="I1284" t="s">
        <v>491</v>
      </c>
      <c r="J1284" t="s">
        <v>439</v>
      </c>
      <c r="K1284" t="s">
        <v>439</v>
      </c>
      <c r="L1284" s="756" t="s">
        <v>84</v>
      </c>
      <c r="M1284" t="s">
        <v>330</v>
      </c>
      <c r="N1284" s="679">
        <f t="shared" ca="1" si="85"/>
        <v>0</v>
      </c>
      <c r="O1284" s="679">
        <f t="shared" ca="1" si="85"/>
        <v>0</v>
      </c>
      <c r="P1284" s="679">
        <f t="shared" ca="1" si="85"/>
        <v>0</v>
      </c>
      <c r="Q1284" s="679">
        <f t="shared" ca="1" si="85"/>
        <v>0</v>
      </c>
      <c r="R1284" s="679">
        <f t="shared" ca="1" si="85"/>
        <v>0</v>
      </c>
      <c r="S1284" t="str">
        <f t="shared" si="86"/>
        <v>ASR_COMP</v>
      </c>
      <c r="T1284" s="957">
        <f t="shared" si="87"/>
        <v>44682</v>
      </c>
      <c r="U1284" t="str">
        <f t="shared" si="88"/>
        <v>Unaudited</v>
      </c>
    </row>
    <row r="1285" spans="1:21" x14ac:dyDescent="0.25">
      <c r="A1285" t="s">
        <v>440</v>
      </c>
      <c r="B1285" t="s">
        <v>1388</v>
      </c>
      <c r="C1285" t="s">
        <v>1389</v>
      </c>
      <c r="D1285" s="15">
        <v>1900</v>
      </c>
      <c r="E1285" s="121">
        <v>1</v>
      </c>
      <c r="F1285" t="s">
        <v>443</v>
      </c>
      <c r="G1285" s="121">
        <v>274</v>
      </c>
      <c r="H1285" t="s">
        <v>387</v>
      </c>
      <c r="I1285" t="s">
        <v>491</v>
      </c>
      <c r="J1285" t="s">
        <v>439</v>
      </c>
      <c r="K1285" t="s">
        <v>439</v>
      </c>
      <c r="L1285" s="756" t="s">
        <v>85</v>
      </c>
      <c r="M1285" t="s">
        <v>328</v>
      </c>
      <c r="N1285" s="679">
        <f t="shared" ca="1" si="85"/>
        <v>0</v>
      </c>
      <c r="O1285" s="679">
        <f t="shared" ca="1" si="85"/>
        <v>0</v>
      </c>
      <c r="P1285" s="679">
        <f t="shared" ca="1" si="85"/>
        <v>0</v>
      </c>
      <c r="Q1285" s="679">
        <f t="shared" ca="1" si="85"/>
        <v>0</v>
      </c>
      <c r="R1285" s="679">
        <f t="shared" ca="1" si="85"/>
        <v>0</v>
      </c>
      <c r="S1285" t="str">
        <f t="shared" si="86"/>
        <v>ASR_COMP</v>
      </c>
      <c r="T1285" s="957">
        <f t="shared" si="87"/>
        <v>44682</v>
      </c>
      <c r="U1285" t="str">
        <f t="shared" si="88"/>
        <v>Unaudited</v>
      </c>
    </row>
    <row r="1286" spans="1:21" x14ac:dyDescent="0.25">
      <c r="A1286" t="s">
        <v>440</v>
      </c>
      <c r="B1286" t="s">
        <v>1388</v>
      </c>
      <c r="C1286" t="s">
        <v>1389</v>
      </c>
      <c r="D1286" s="15">
        <v>1900</v>
      </c>
      <c r="E1286" s="121">
        <v>1</v>
      </c>
      <c r="F1286" t="s">
        <v>443</v>
      </c>
      <c r="G1286" s="121">
        <v>274</v>
      </c>
      <c r="H1286" t="s">
        <v>387</v>
      </c>
      <c r="I1286" t="s">
        <v>491</v>
      </c>
      <c r="J1286" t="s">
        <v>439</v>
      </c>
      <c r="K1286" t="s">
        <v>439</v>
      </c>
      <c r="L1286" s="756" t="s">
        <v>86</v>
      </c>
      <c r="M1286" t="s">
        <v>497</v>
      </c>
      <c r="N1286" s="679">
        <f t="shared" ca="1" si="85"/>
        <v>0</v>
      </c>
      <c r="O1286" s="679">
        <f t="shared" ca="1" si="85"/>
        <v>0</v>
      </c>
      <c r="P1286" s="679">
        <f t="shared" ca="1" si="85"/>
        <v>0</v>
      </c>
      <c r="Q1286" s="679">
        <f t="shared" ca="1" si="85"/>
        <v>0</v>
      </c>
      <c r="R1286" s="679">
        <f t="shared" ca="1" si="85"/>
        <v>0</v>
      </c>
      <c r="S1286" t="str">
        <f t="shared" si="86"/>
        <v>ASR_COMP</v>
      </c>
      <c r="T1286" s="957">
        <f t="shared" si="87"/>
        <v>44682</v>
      </c>
      <c r="U1286" t="str">
        <f t="shared" si="88"/>
        <v>Unaudited</v>
      </c>
    </row>
    <row r="1287" spans="1:21" x14ac:dyDescent="0.25">
      <c r="A1287" t="s">
        <v>440</v>
      </c>
      <c r="B1287" t="s">
        <v>1388</v>
      </c>
      <c r="C1287" t="s">
        <v>1389</v>
      </c>
      <c r="D1287" s="15">
        <v>1900</v>
      </c>
      <c r="E1287" s="121">
        <v>1</v>
      </c>
      <c r="F1287" t="s">
        <v>443</v>
      </c>
      <c r="G1287" s="121">
        <v>274</v>
      </c>
      <c r="H1287" t="s">
        <v>387</v>
      </c>
      <c r="I1287" t="s">
        <v>491</v>
      </c>
      <c r="J1287" t="s">
        <v>439</v>
      </c>
      <c r="K1287" t="s">
        <v>439</v>
      </c>
      <c r="L1287" s="756" t="s">
        <v>87</v>
      </c>
      <c r="M1287" t="s">
        <v>498</v>
      </c>
      <c r="N1287" s="679">
        <f t="shared" ca="1" si="85"/>
        <v>0</v>
      </c>
      <c r="O1287" s="679">
        <f t="shared" ca="1" si="85"/>
        <v>0</v>
      </c>
      <c r="P1287" s="679">
        <f t="shared" ca="1" si="85"/>
        <v>0</v>
      </c>
      <c r="Q1287" s="679">
        <f t="shared" ca="1" si="85"/>
        <v>0</v>
      </c>
      <c r="R1287" s="679">
        <f t="shared" ca="1" si="85"/>
        <v>0</v>
      </c>
      <c r="S1287" t="str">
        <f t="shared" si="86"/>
        <v>ASR_COMP</v>
      </c>
      <c r="T1287" s="957">
        <f t="shared" si="87"/>
        <v>44682</v>
      </c>
      <c r="U1287" t="str">
        <f t="shared" si="88"/>
        <v>Unaudited</v>
      </c>
    </row>
    <row r="1288" spans="1:21" x14ac:dyDescent="0.25">
      <c r="A1288" t="s">
        <v>440</v>
      </c>
      <c r="B1288" t="s">
        <v>1388</v>
      </c>
      <c r="C1288" t="s">
        <v>1389</v>
      </c>
      <c r="D1288" s="15">
        <v>1900</v>
      </c>
      <c r="E1288" s="121">
        <v>1</v>
      </c>
      <c r="F1288" t="s">
        <v>443</v>
      </c>
      <c r="G1288" s="121">
        <v>274</v>
      </c>
      <c r="H1288" t="s">
        <v>387</v>
      </c>
      <c r="I1288" t="s">
        <v>491</v>
      </c>
      <c r="J1288" t="s">
        <v>439</v>
      </c>
      <c r="K1288" t="s">
        <v>439</v>
      </c>
      <c r="L1288" s="756" t="s">
        <v>216</v>
      </c>
      <c r="M1288" t="s">
        <v>499</v>
      </c>
      <c r="N1288" s="679">
        <f t="shared" ca="1" si="85"/>
        <v>0</v>
      </c>
      <c r="O1288" s="679">
        <f t="shared" ca="1" si="85"/>
        <v>0</v>
      </c>
      <c r="P1288" s="679">
        <f t="shared" ca="1" si="85"/>
        <v>0</v>
      </c>
      <c r="Q1288" s="679">
        <f t="shared" ca="1" si="85"/>
        <v>0</v>
      </c>
      <c r="R1288" s="679">
        <f t="shared" ca="1" si="85"/>
        <v>0</v>
      </c>
      <c r="S1288" t="str">
        <f t="shared" si="86"/>
        <v>ASR_COMP</v>
      </c>
      <c r="T1288" s="957">
        <f t="shared" si="87"/>
        <v>44682</v>
      </c>
      <c r="U1288" t="str">
        <f t="shared" si="88"/>
        <v>Unaudited</v>
      </c>
    </row>
    <row r="1289" spans="1:21" x14ac:dyDescent="0.25">
      <c r="A1289" t="s">
        <v>440</v>
      </c>
      <c r="B1289" t="s">
        <v>1388</v>
      </c>
      <c r="C1289" t="s">
        <v>1389</v>
      </c>
      <c r="D1289" s="15">
        <v>1900</v>
      </c>
      <c r="E1289" s="121">
        <v>1</v>
      </c>
      <c r="F1289" t="s">
        <v>443</v>
      </c>
      <c r="G1289" s="121">
        <v>274</v>
      </c>
      <c r="H1289" t="s">
        <v>387</v>
      </c>
      <c r="I1289" t="s">
        <v>492</v>
      </c>
      <c r="J1289" t="s">
        <v>26</v>
      </c>
      <c r="K1289" t="s">
        <v>26</v>
      </c>
      <c r="L1289" s="756" t="s">
        <v>207</v>
      </c>
      <c r="M1289" t="s">
        <v>26</v>
      </c>
      <c r="N1289" s="679">
        <f t="shared" ca="1" si="85"/>
        <v>-319457.98497205513</v>
      </c>
      <c r="O1289" s="679">
        <f t="shared" ca="1" si="85"/>
        <v>0</v>
      </c>
      <c r="P1289" s="679">
        <f t="shared" ca="1" si="85"/>
        <v>0</v>
      </c>
      <c r="Q1289" s="679">
        <f t="shared" ca="1" si="85"/>
        <v>0</v>
      </c>
      <c r="R1289" s="679">
        <f t="shared" ca="1" si="85"/>
        <v>0</v>
      </c>
      <c r="S1289" t="str">
        <f t="shared" si="86"/>
        <v>ASR_COMP</v>
      </c>
      <c r="T1289" s="957">
        <f t="shared" si="87"/>
        <v>44682</v>
      </c>
      <c r="U1289" t="str">
        <f t="shared" si="88"/>
        <v>Unaudited</v>
      </c>
    </row>
    <row r="1290" spans="1:21" x14ac:dyDescent="0.25">
      <c r="A1290" t="s">
        <v>440</v>
      </c>
      <c r="B1290" t="s">
        <v>1388</v>
      </c>
      <c r="C1290" t="s">
        <v>1389</v>
      </c>
      <c r="D1290" s="15">
        <v>1900</v>
      </c>
      <c r="E1290" s="121">
        <v>1</v>
      </c>
      <c r="F1290" t="s">
        <v>444</v>
      </c>
      <c r="G1290" s="121">
        <v>366</v>
      </c>
      <c r="H1290" t="s">
        <v>387</v>
      </c>
      <c r="I1290" t="s">
        <v>435</v>
      </c>
      <c r="J1290" t="s">
        <v>435</v>
      </c>
      <c r="K1290" t="s">
        <v>435</v>
      </c>
      <c r="M1290" t="s">
        <v>435</v>
      </c>
      <c r="N1290" s="679">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15198</v>
      </c>
      <c r="O1290" s="679">
        <f t="shared" ca="1" si="89"/>
        <v>8588.304716794948</v>
      </c>
      <c r="P1290" s="679">
        <f t="shared" ca="1" si="89"/>
        <v>6609.695283205052</v>
      </c>
      <c r="Q1290" s="679">
        <f t="shared" ca="1" si="89"/>
        <v>0</v>
      </c>
      <c r="R1290" s="679">
        <f t="shared" ca="1" si="89"/>
        <v>0</v>
      </c>
      <c r="S1290" t="str">
        <f t="shared" si="86"/>
        <v>ASR_COMP</v>
      </c>
      <c r="T1290" s="957">
        <f t="shared" si="87"/>
        <v>44682</v>
      </c>
      <c r="U1290" t="str">
        <f t="shared" si="88"/>
        <v>Unaudited</v>
      </c>
    </row>
    <row r="1291" spans="1:21" x14ac:dyDescent="0.25">
      <c r="A1291" t="s">
        <v>440</v>
      </c>
      <c r="B1291" t="s">
        <v>1388</v>
      </c>
      <c r="C1291" t="s">
        <v>1389</v>
      </c>
      <c r="D1291" s="15">
        <v>1900</v>
      </c>
      <c r="E1291" s="121">
        <v>1</v>
      </c>
      <c r="F1291" t="s">
        <v>444</v>
      </c>
      <c r="G1291" s="121">
        <v>366</v>
      </c>
      <c r="H1291" t="s">
        <v>387</v>
      </c>
      <c r="I1291" t="s">
        <v>490</v>
      </c>
      <c r="J1291" t="s">
        <v>12</v>
      </c>
      <c r="K1291" t="s">
        <v>12</v>
      </c>
      <c r="L1291" s="756">
        <v>1.1000000000000001</v>
      </c>
      <c r="M1291" t="s">
        <v>12</v>
      </c>
      <c r="N1291" s="679">
        <f t="shared" ca="1" si="89"/>
        <v>62661096.636750095</v>
      </c>
      <c r="O1291" s="679">
        <f t="shared" ca="1" si="89"/>
        <v>0</v>
      </c>
      <c r="P1291" s="679">
        <f t="shared" ca="1" si="89"/>
        <v>0</v>
      </c>
      <c r="Q1291" s="679">
        <f t="shared" ca="1" si="89"/>
        <v>0</v>
      </c>
      <c r="R1291" s="679">
        <f t="shared" ca="1" si="89"/>
        <v>0</v>
      </c>
      <c r="S1291" t="str">
        <f t="shared" si="86"/>
        <v>ASR_COMP</v>
      </c>
      <c r="T1291" s="957">
        <f t="shared" si="87"/>
        <v>44682</v>
      </c>
      <c r="U1291" t="str">
        <f t="shared" si="88"/>
        <v>Unaudited</v>
      </c>
    </row>
    <row r="1292" spans="1:21" x14ac:dyDescent="0.25">
      <c r="A1292" t="s">
        <v>440</v>
      </c>
      <c r="B1292" t="s">
        <v>1388</v>
      </c>
      <c r="C1292" t="s">
        <v>1389</v>
      </c>
      <c r="D1292" s="15">
        <v>1900</v>
      </c>
      <c r="E1292" s="121">
        <v>1</v>
      </c>
      <c r="F1292" t="s">
        <v>444</v>
      </c>
      <c r="G1292" s="121">
        <v>366</v>
      </c>
      <c r="H1292" t="s">
        <v>387</v>
      </c>
      <c r="I1292" t="s">
        <v>490</v>
      </c>
      <c r="J1292" t="s">
        <v>12</v>
      </c>
      <c r="K1292" t="s">
        <v>225</v>
      </c>
      <c r="L1292" s="756">
        <v>1.2</v>
      </c>
      <c r="M1292" t="s">
        <v>225</v>
      </c>
      <c r="N1292" s="679">
        <f t="shared" ca="1" si="89"/>
        <v>0</v>
      </c>
      <c r="O1292" s="679">
        <f t="shared" ca="1" si="89"/>
        <v>0</v>
      </c>
      <c r="P1292" s="679">
        <f t="shared" ca="1" si="89"/>
        <v>0</v>
      </c>
      <c r="Q1292" s="679">
        <f t="shared" ca="1" si="89"/>
        <v>0</v>
      </c>
      <c r="R1292" s="679">
        <f t="shared" ca="1" si="89"/>
        <v>0</v>
      </c>
      <c r="S1292" t="str">
        <f t="shared" si="86"/>
        <v>ASR_COMP</v>
      </c>
      <c r="T1292" s="957">
        <f t="shared" si="87"/>
        <v>44682</v>
      </c>
      <c r="U1292" t="str">
        <f t="shared" si="88"/>
        <v>Unaudited</v>
      </c>
    </row>
    <row r="1293" spans="1:21" x14ac:dyDescent="0.25">
      <c r="A1293" t="s">
        <v>440</v>
      </c>
      <c r="B1293" t="s">
        <v>1388</v>
      </c>
      <c r="C1293" t="s">
        <v>1389</v>
      </c>
      <c r="D1293" s="15">
        <v>1900</v>
      </c>
      <c r="E1293" s="121">
        <v>1</v>
      </c>
      <c r="F1293" t="s">
        <v>444</v>
      </c>
      <c r="G1293" s="121">
        <v>366</v>
      </c>
      <c r="H1293" t="s">
        <v>387</v>
      </c>
      <c r="I1293" t="s">
        <v>490</v>
      </c>
      <c r="J1293" t="s">
        <v>12</v>
      </c>
      <c r="K1293" t="s">
        <v>1326</v>
      </c>
      <c r="L1293" s="756" t="s">
        <v>1322</v>
      </c>
      <c r="M1293" t="s">
        <v>1326</v>
      </c>
      <c r="N1293" s="679">
        <f t="shared" ca="1" si="89"/>
        <v>420987.2</v>
      </c>
      <c r="O1293" s="679">
        <f t="shared" ca="1" si="89"/>
        <v>0</v>
      </c>
      <c r="P1293" s="679">
        <f t="shared" ca="1" si="89"/>
        <v>0</v>
      </c>
      <c r="Q1293" s="679">
        <f t="shared" ca="1" si="89"/>
        <v>0</v>
      </c>
      <c r="R1293" s="679">
        <f t="shared" ca="1" si="89"/>
        <v>0</v>
      </c>
      <c r="S1293" t="str">
        <f t="shared" si="86"/>
        <v>ASR_COMP</v>
      </c>
      <c r="T1293" s="957">
        <f t="shared" si="87"/>
        <v>44682</v>
      </c>
      <c r="U1293" t="str">
        <f t="shared" si="88"/>
        <v>Unaudited</v>
      </c>
    </row>
    <row r="1294" spans="1:21" x14ac:dyDescent="0.25">
      <c r="A1294" t="s">
        <v>440</v>
      </c>
      <c r="B1294" t="s">
        <v>1388</v>
      </c>
      <c r="C1294" t="s">
        <v>1389</v>
      </c>
      <c r="D1294" s="15">
        <v>1900</v>
      </c>
      <c r="E1294" s="121">
        <v>1</v>
      </c>
      <c r="F1294" t="s">
        <v>444</v>
      </c>
      <c r="G1294" s="121">
        <v>366</v>
      </c>
      <c r="H1294" t="s">
        <v>387</v>
      </c>
      <c r="I1294" t="s">
        <v>490</v>
      </c>
      <c r="J1294" t="s">
        <v>12</v>
      </c>
      <c r="K1294" t="s">
        <v>1328</v>
      </c>
      <c r="L1294" s="756" t="s">
        <v>1327</v>
      </c>
      <c r="M1294" t="s">
        <v>1328</v>
      </c>
      <c r="N1294" s="679">
        <f t="shared" ca="1" si="89"/>
        <v>-614450.67462949979</v>
      </c>
      <c r="O1294" s="679">
        <f t="shared" ca="1" si="89"/>
        <v>0</v>
      </c>
      <c r="P1294" s="679">
        <f t="shared" ca="1" si="89"/>
        <v>0</v>
      </c>
      <c r="Q1294" s="679">
        <f t="shared" ca="1" si="89"/>
        <v>0</v>
      </c>
      <c r="R1294" s="679">
        <f t="shared" ca="1" si="89"/>
        <v>0</v>
      </c>
      <c r="S1294" t="str">
        <f t="shared" si="86"/>
        <v>ASR_COMP</v>
      </c>
      <c r="T1294" s="957">
        <f t="shared" si="87"/>
        <v>44682</v>
      </c>
      <c r="U1294" t="str">
        <f t="shared" si="88"/>
        <v>Unaudited</v>
      </c>
    </row>
    <row r="1295" spans="1:21" x14ac:dyDescent="0.25">
      <c r="A1295" t="s">
        <v>440</v>
      </c>
      <c r="B1295" t="s">
        <v>1388</v>
      </c>
      <c r="C1295" t="s">
        <v>1389</v>
      </c>
      <c r="D1295" s="15">
        <v>1900</v>
      </c>
      <c r="E1295" s="121">
        <v>1</v>
      </c>
      <c r="F1295" t="s">
        <v>444</v>
      </c>
      <c r="G1295" s="121">
        <v>366</v>
      </c>
      <c r="H1295" t="s">
        <v>387</v>
      </c>
      <c r="I1295" t="s">
        <v>490</v>
      </c>
      <c r="J1295" t="s">
        <v>13</v>
      </c>
      <c r="K1295" t="s">
        <v>13</v>
      </c>
      <c r="L1295" s="756" t="s">
        <v>63</v>
      </c>
      <c r="M1295" t="s">
        <v>13</v>
      </c>
      <c r="N1295" s="679">
        <f t="shared" ca="1" si="89"/>
        <v>0</v>
      </c>
      <c r="O1295" s="679">
        <f t="shared" ca="1" si="89"/>
        <v>0</v>
      </c>
      <c r="P1295" s="679">
        <f t="shared" ca="1" si="89"/>
        <v>0</v>
      </c>
      <c r="Q1295" s="679">
        <f t="shared" ca="1" si="89"/>
        <v>0</v>
      </c>
      <c r="R1295" s="679">
        <f t="shared" ca="1" si="89"/>
        <v>0</v>
      </c>
      <c r="S1295" t="str">
        <f t="shared" si="86"/>
        <v>ASR_COMP</v>
      </c>
      <c r="T1295" s="957">
        <f t="shared" si="87"/>
        <v>44682</v>
      </c>
      <c r="U1295" t="str">
        <f t="shared" si="88"/>
        <v>Unaudited</v>
      </c>
    </row>
    <row r="1296" spans="1:21" x14ac:dyDescent="0.25">
      <c r="A1296" t="s">
        <v>440</v>
      </c>
      <c r="B1296" t="s">
        <v>1388</v>
      </c>
      <c r="C1296" t="s">
        <v>1389</v>
      </c>
      <c r="D1296" s="15">
        <v>1900</v>
      </c>
      <c r="E1296" s="121">
        <v>1</v>
      </c>
      <c r="F1296" t="s">
        <v>444</v>
      </c>
      <c r="G1296" s="121">
        <v>366</v>
      </c>
      <c r="H1296" t="s">
        <v>387</v>
      </c>
      <c r="I1296" t="s">
        <v>491</v>
      </c>
      <c r="J1296" t="s">
        <v>436</v>
      </c>
      <c r="K1296" t="s">
        <v>799</v>
      </c>
      <c r="L1296" s="756">
        <v>2.1</v>
      </c>
      <c r="M1296" t="s">
        <v>734</v>
      </c>
      <c r="N1296" s="679">
        <f t="shared" ca="1" si="89"/>
        <v>206389</v>
      </c>
      <c r="O1296" s="679">
        <f t="shared" ca="1" si="89"/>
        <v>195726</v>
      </c>
      <c r="P1296" s="679">
        <f t="shared" ca="1" si="89"/>
        <v>10663</v>
      </c>
      <c r="Q1296" s="679">
        <f t="shared" ca="1" si="89"/>
        <v>0</v>
      </c>
      <c r="R1296" s="679">
        <f t="shared" ca="1" si="89"/>
        <v>0</v>
      </c>
      <c r="S1296" t="str">
        <f t="shared" si="86"/>
        <v>ASR_COMP</v>
      </c>
      <c r="T1296" s="957">
        <f t="shared" si="87"/>
        <v>44682</v>
      </c>
      <c r="U1296" t="str">
        <f t="shared" si="88"/>
        <v>Unaudited</v>
      </c>
    </row>
    <row r="1297" spans="1:21" x14ac:dyDescent="0.25">
      <c r="A1297" t="s">
        <v>440</v>
      </c>
      <c r="B1297" t="s">
        <v>1388</v>
      </c>
      <c r="C1297" t="s">
        <v>1389</v>
      </c>
      <c r="D1297" s="15">
        <v>1900</v>
      </c>
      <c r="E1297" s="121">
        <v>1</v>
      </c>
      <c r="F1297" t="s">
        <v>444</v>
      </c>
      <c r="G1297" s="121">
        <v>366</v>
      </c>
      <c r="H1297" t="s">
        <v>387</v>
      </c>
      <c r="I1297" t="s">
        <v>491</v>
      </c>
      <c r="J1297" t="s">
        <v>436</v>
      </c>
      <c r="K1297" t="s">
        <v>799</v>
      </c>
      <c r="L1297" s="756">
        <v>2.2000000000000002</v>
      </c>
      <c r="M1297" t="s">
        <v>735</v>
      </c>
      <c r="N1297" s="679">
        <f t="shared" ca="1" si="89"/>
        <v>1023</v>
      </c>
      <c r="O1297" s="679">
        <f t="shared" ca="1" si="89"/>
        <v>813</v>
      </c>
      <c r="P1297" s="679">
        <f t="shared" ca="1" si="89"/>
        <v>210</v>
      </c>
      <c r="Q1297" s="679">
        <f t="shared" ca="1" si="89"/>
        <v>0</v>
      </c>
      <c r="R1297" s="679">
        <f t="shared" ca="1" si="89"/>
        <v>0</v>
      </c>
      <c r="S1297" t="str">
        <f t="shared" si="86"/>
        <v>ASR_COMP</v>
      </c>
      <c r="T1297" s="957">
        <f t="shared" si="87"/>
        <v>44682</v>
      </c>
      <c r="U1297" t="str">
        <f t="shared" si="88"/>
        <v>Unaudited</v>
      </c>
    </row>
    <row r="1298" spans="1:21" x14ac:dyDescent="0.25">
      <c r="A1298" t="s">
        <v>440</v>
      </c>
      <c r="B1298" t="s">
        <v>1388</v>
      </c>
      <c r="C1298" t="s">
        <v>1389</v>
      </c>
      <c r="D1298" s="15">
        <v>1900</v>
      </c>
      <c r="E1298" s="121">
        <v>1</v>
      </c>
      <c r="F1298" t="s">
        <v>444</v>
      </c>
      <c r="G1298" s="121">
        <v>366</v>
      </c>
      <c r="H1298" t="s">
        <v>387</v>
      </c>
      <c r="I1298" t="s">
        <v>491</v>
      </c>
      <c r="J1298" t="s">
        <v>436</v>
      </c>
      <c r="K1298" t="s">
        <v>799</v>
      </c>
      <c r="L1298" s="756">
        <v>2.2999999999999998</v>
      </c>
      <c r="M1298" t="s">
        <v>736</v>
      </c>
      <c r="N1298" s="679">
        <f t="shared" ca="1" si="89"/>
        <v>46166947.455311522</v>
      </c>
      <c r="O1298" s="679">
        <f t="shared" ca="1" si="89"/>
        <v>43790729.440535732</v>
      </c>
      <c r="P1298" s="679">
        <f t="shared" ca="1" si="89"/>
        <v>2376218.0147757884</v>
      </c>
      <c r="Q1298" s="679">
        <f t="shared" ca="1" si="89"/>
        <v>0</v>
      </c>
      <c r="R1298" s="679">
        <f t="shared" ca="1" si="89"/>
        <v>0</v>
      </c>
      <c r="S1298" t="str">
        <f t="shared" si="86"/>
        <v>ASR_COMP</v>
      </c>
      <c r="T1298" s="957">
        <f t="shared" si="87"/>
        <v>44682</v>
      </c>
      <c r="U1298" t="str">
        <f t="shared" si="88"/>
        <v>Unaudited</v>
      </c>
    </row>
    <row r="1299" spans="1:21" x14ac:dyDescent="0.25">
      <c r="A1299" t="s">
        <v>440</v>
      </c>
      <c r="B1299" t="s">
        <v>1388</v>
      </c>
      <c r="C1299" t="s">
        <v>1389</v>
      </c>
      <c r="D1299" s="15">
        <v>1900</v>
      </c>
      <c r="E1299" s="121">
        <v>1</v>
      </c>
      <c r="F1299" t="s">
        <v>444</v>
      </c>
      <c r="G1299" s="121">
        <v>366</v>
      </c>
      <c r="H1299" t="s">
        <v>387</v>
      </c>
      <c r="I1299" t="s">
        <v>491</v>
      </c>
      <c r="J1299" t="s">
        <v>436</v>
      </c>
      <c r="K1299" t="s">
        <v>799</v>
      </c>
      <c r="L1299" s="756">
        <v>2.4</v>
      </c>
      <c r="M1299" t="s">
        <v>737</v>
      </c>
      <c r="N1299" s="679">
        <f t="shared" ca="1" si="89"/>
        <v>203872.89551047891</v>
      </c>
      <c r="O1299" s="679">
        <f t="shared" ca="1" si="89"/>
        <v>160760.08294687304</v>
      </c>
      <c r="P1299" s="679">
        <f t="shared" ca="1" si="89"/>
        <v>43112.812563605868</v>
      </c>
      <c r="Q1299" s="679">
        <f t="shared" ca="1" si="89"/>
        <v>0</v>
      </c>
      <c r="R1299" s="679">
        <f t="shared" ca="1" si="89"/>
        <v>0</v>
      </c>
      <c r="S1299" t="str">
        <f t="shared" si="86"/>
        <v>ASR_COMP</v>
      </c>
      <c r="T1299" s="957">
        <f t="shared" si="87"/>
        <v>44682</v>
      </c>
      <c r="U1299" t="str">
        <f t="shared" si="88"/>
        <v>Unaudited</v>
      </c>
    </row>
    <row r="1300" spans="1:21" x14ac:dyDescent="0.25">
      <c r="A1300" t="s">
        <v>440</v>
      </c>
      <c r="B1300" t="s">
        <v>1388</v>
      </c>
      <c r="C1300" t="s">
        <v>1389</v>
      </c>
      <c r="D1300" s="15">
        <v>1900</v>
      </c>
      <c r="E1300" s="121">
        <v>1</v>
      </c>
      <c r="F1300" t="s">
        <v>444</v>
      </c>
      <c r="G1300" s="121">
        <v>366</v>
      </c>
      <c r="H1300" t="s">
        <v>387</v>
      </c>
      <c r="I1300" t="s">
        <v>491</v>
      </c>
      <c r="J1300" t="s">
        <v>436</v>
      </c>
      <c r="K1300" t="s">
        <v>799</v>
      </c>
      <c r="L1300" s="756">
        <v>2.5</v>
      </c>
      <c r="M1300" t="s">
        <v>779</v>
      </c>
      <c r="N1300" s="679">
        <f t="shared" ca="1" si="89"/>
        <v>13457</v>
      </c>
      <c r="O1300" s="679">
        <f t="shared" ca="1" si="89"/>
        <v>11801</v>
      </c>
      <c r="P1300" s="679">
        <f t="shared" ca="1" si="89"/>
        <v>1656</v>
      </c>
      <c r="Q1300" s="679">
        <f t="shared" ca="1" si="89"/>
        <v>0</v>
      </c>
      <c r="R1300" s="679">
        <f t="shared" ca="1" si="89"/>
        <v>0</v>
      </c>
      <c r="S1300" t="str">
        <f t="shared" si="86"/>
        <v>ASR_COMP</v>
      </c>
      <c r="T1300" s="957">
        <f t="shared" si="87"/>
        <v>44682</v>
      </c>
      <c r="U1300" t="str">
        <f t="shared" si="88"/>
        <v>Unaudited</v>
      </c>
    </row>
    <row r="1301" spans="1:21" x14ac:dyDescent="0.25">
      <c r="A1301" t="s">
        <v>440</v>
      </c>
      <c r="B1301" t="s">
        <v>1388</v>
      </c>
      <c r="C1301" t="s">
        <v>1389</v>
      </c>
      <c r="D1301" s="15">
        <v>1900</v>
      </c>
      <c r="E1301" s="121">
        <v>1</v>
      </c>
      <c r="F1301" t="s">
        <v>444</v>
      </c>
      <c r="G1301" s="121">
        <v>366</v>
      </c>
      <c r="H1301" t="s">
        <v>387</v>
      </c>
      <c r="I1301" t="s">
        <v>491</v>
      </c>
      <c r="J1301" t="s">
        <v>436</v>
      </c>
      <c r="K1301" t="s">
        <v>799</v>
      </c>
      <c r="L1301" s="756">
        <v>2.6</v>
      </c>
      <c r="M1301" t="s">
        <v>189</v>
      </c>
      <c r="N1301" s="679">
        <f t="shared" ca="1" si="89"/>
        <v>2583529.0487425304</v>
      </c>
      <c r="O1301" s="679">
        <f t="shared" ca="1" si="89"/>
        <v>2204281.5499421447</v>
      </c>
      <c r="P1301" s="679">
        <f t="shared" ca="1" si="89"/>
        <v>379247.49880038569</v>
      </c>
      <c r="Q1301" s="679">
        <f t="shared" ca="1" si="89"/>
        <v>0</v>
      </c>
      <c r="R1301" s="679">
        <f t="shared" ca="1" si="89"/>
        <v>0</v>
      </c>
      <c r="S1301" t="str">
        <f t="shared" si="86"/>
        <v>ASR_COMP</v>
      </c>
      <c r="T1301" s="957">
        <f t="shared" si="87"/>
        <v>44682</v>
      </c>
      <c r="U1301" t="str">
        <f t="shared" si="88"/>
        <v>Unaudited</v>
      </c>
    </row>
    <row r="1302" spans="1:21" x14ac:dyDescent="0.25">
      <c r="A1302" t="s">
        <v>440</v>
      </c>
      <c r="B1302" t="s">
        <v>1388</v>
      </c>
      <c r="C1302" t="s">
        <v>1389</v>
      </c>
      <c r="D1302" s="15">
        <v>1900</v>
      </c>
      <c r="E1302" s="121">
        <v>1</v>
      </c>
      <c r="F1302" t="s">
        <v>444</v>
      </c>
      <c r="G1302" s="121">
        <v>366</v>
      </c>
      <c r="H1302" t="s">
        <v>387</v>
      </c>
      <c r="I1302" t="s">
        <v>491</v>
      </c>
      <c r="J1302" t="s">
        <v>436</v>
      </c>
      <c r="K1302" t="s">
        <v>799</v>
      </c>
      <c r="L1302" s="756">
        <v>2.7</v>
      </c>
      <c r="M1302" t="s">
        <v>800</v>
      </c>
      <c r="N1302" s="679">
        <f t="shared" ca="1" si="89"/>
        <v>3920696.9477248373</v>
      </c>
      <c r="O1302" s="679">
        <f t="shared" ca="1" si="89"/>
        <v>3696562.0621458511</v>
      </c>
      <c r="P1302" s="679">
        <f t="shared" ca="1" si="89"/>
        <v>224134.88557898643</v>
      </c>
      <c r="Q1302" s="679">
        <f t="shared" ca="1" si="89"/>
        <v>0</v>
      </c>
      <c r="R1302" s="679">
        <f t="shared" ca="1" si="89"/>
        <v>0</v>
      </c>
      <c r="S1302" t="str">
        <f t="shared" si="86"/>
        <v>ASR_COMP</v>
      </c>
      <c r="T1302" s="957">
        <f t="shared" si="87"/>
        <v>44682</v>
      </c>
      <c r="U1302" t="str">
        <f t="shared" si="88"/>
        <v>Unaudited</v>
      </c>
    </row>
    <row r="1303" spans="1:21" x14ac:dyDescent="0.25">
      <c r="A1303" t="s">
        <v>440</v>
      </c>
      <c r="B1303" t="s">
        <v>1388</v>
      </c>
      <c r="C1303" t="s">
        <v>1389</v>
      </c>
      <c r="D1303" s="15">
        <v>1900</v>
      </c>
      <c r="E1303" s="121">
        <v>1</v>
      </c>
      <c r="F1303" t="s">
        <v>444</v>
      </c>
      <c r="G1303" s="121">
        <v>366</v>
      </c>
      <c r="H1303" t="s">
        <v>387</v>
      </c>
      <c r="I1303" t="s">
        <v>491</v>
      </c>
      <c r="J1303" t="s">
        <v>436</v>
      </c>
      <c r="K1303" t="s">
        <v>799</v>
      </c>
      <c r="L1303" s="756">
        <v>2.8</v>
      </c>
      <c r="M1303" t="s">
        <v>801</v>
      </c>
      <c r="N1303" s="679">
        <f t="shared" ca="1" si="89"/>
        <v>0</v>
      </c>
      <c r="O1303" s="679">
        <f t="shared" ca="1" si="89"/>
        <v>0</v>
      </c>
      <c r="P1303" s="679">
        <f t="shared" ca="1" si="89"/>
        <v>0</v>
      </c>
      <c r="Q1303" s="679">
        <f t="shared" ca="1" si="89"/>
        <v>0</v>
      </c>
      <c r="R1303" s="679">
        <f t="shared" ca="1" si="89"/>
        <v>0</v>
      </c>
      <c r="S1303" t="str">
        <f t="shared" si="86"/>
        <v>ASR_COMP</v>
      </c>
      <c r="T1303" s="957">
        <f t="shared" si="87"/>
        <v>44682</v>
      </c>
      <c r="U1303" t="str">
        <f t="shared" si="88"/>
        <v>Unaudited</v>
      </c>
    </row>
    <row r="1304" spans="1:21" x14ac:dyDescent="0.25">
      <c r="A1304" t="s">
        <v>440</v>
      </c>
      <c r="B1304" t="s">
        <v>1388</v>
      </c>
      <c r="C1304" t="s">
        <v>1389</v>
      </c>
      <c r="D1304" s="15">
        <v>1900</v>
      </c>
      <c r="E1304" s="121">
        <v>1</v>
      </c>
      <c r="F1304" t="s">
        <v>444</v>
      </c>
      <c r="G1304" s="121">
        <v>366</v>
      </c>
      <c r="H1304" t="s">
        <v>387</v>
      </c>
      <c r="I1304" t="s">
        <v>491</v>
      </c>
      <c r="J1304" t="s">
        <v>436</v>
      </c>
      <c r="K1304" t="s">
        <v>799</v>
      </c>
      <c r="L1304" s="756">
        <v>2.9</v>
      </c>
      <c r="M1304" t="s">
        <v>782</v>
      </c>
      <c r="N1304" s="679">
        <f t="shared" ca="1" si="89"/>
        <v>0</v>
      </c>
      <c r="O1304" s="679">
        <f t="shared" ca="1" si="89"/>
        <v>0</v>
      </c>
      <c r="P1304" s="679">
        <f t="shared" ca="1" si="89"/>
        <v>0</v>
      </c>
      <c r="Q1304" s="679">
        <f t="shared" ca="1" si="89"/>
        <v>0</v>
      </c>
      <c r="R1304" s="679">
        <f t="shared" ca="1" si="89"/>
        <v>0</v>
      </c>
      <c r="S1304" t="str">
        <f t="shared" si="86"/>
        <v>ASR_COMP</v>
      </c>
      <c r="T1304" s="957">
        <f t="shared" si="87"/>
        <v>44682</v>
      </c>
      <c r="U1304" t="str">
        <f t="shared" si="88"/>
        <v>Unaudited</v>
      </c>
    </row>
    <row r="1305" spans="1:21" x14ac:dyDescent="0.25">
      <c r="A1305" t="s">
        <v>440</v>
      </c>
      <c r="B1305" t="s">
        <v>1388</v>
      </c>
      <c r="C1305" t="s">
        <v>1389</v>
      </c>
      <c r="D1305" s="15">
        <v>1900</v>
      </c>
      <c r="E1305" s="121">
        <v>1</v>
      </c>
      <c r="F1305" t="s">
        <v>444</v>
      </c>
      <c r="G1305" s="121">
        <v>366</v>
      </c>
      <c r="H1305" t="s">
        <v>387</v>
      </c>
      <c r="I1305" t="s">
        <v>491</v>
      </c>
      <c r="J1305" t="s">
        <v>436</v>
      </c>
      <c r="K1305" t="s">
        <v>226</v>
      </c>
      <c r="L1305" s="756">
        <v>2.11</v>
      </c>
      <c r="M1305" t="s">
        <v>231</v>
      </c>
      <c r="N1305" s="679">
        <f t="shared" ca="1" si="89"/>
        <v>3836580.7656430118</v>
      </c>
      <c r="O1305" s="679">
        <f t="shared" ca="1" si="89"/>
        <v>660051.50715743564</v>
      </c>
      <c r="P1305" s="679">
        <f t="shared" ca="1" si="89"/>
        <v>3176529.2584855761</v>
      </c>
      <c r="Q1305" s="679">
        <f t="shared" ca="1" si="89"/>
        <v>0</v>
      </c>
      <c r="R1305" s="679">
        <f t="shared" ca="1" si="89"/>
        <v>0</v>
      </c>
      <c r="S1305" t="str">
        <f t="shared" si="86"/>
        <v>ASR_COMP</v>
      </c>
      <c r="T1305" s="957">
        <f t="shared" si="87"/>
        <v>44682</v>
      </c>
      <c r="U1305" t="str">
        <f t="shared" si="88"/>
        <v>Unaudited</v>
      </c>
    </row>
    <row r="1306" spans="1:21" x14ac:dyDescent="0.25">
      <c r="A1306" t="s">
        <v>440</v>
      </c>
      <c r="B1306" t="s">
        <v>1388</v>
      </c>
      <c r="C1306" t="s">
        <v>1389</v>
      </c>
      <c r="D1306" s="15">
        <v>1900</v>
      </c>
      <c r="E1306" s="121">
        <v>1</v>
      </c>
      <c r="F1306" t="s">
        <v>444</v>
      </c>
      <c r="G1306" s="121">
        <v>366</v>
      </c>
      <c r="H1306" t="s">
        <v>387</v>
      </c>
      <c r="I1306" t="s">
        <v>491</v>
      </c>
      <c r="J1306" t="s">
        <v>436</v>
      </c>
      <c r="K1306" t="s">
        <v>226</v>
      </c>
      <c r="L1306" s="756">
        <v>2.12</v>
      </c>
      <c r="M1306" t="s">
        <v>557</v>
      </c>
      <c r="N1306" s="679">
        <f t="shared" ca="1" si="89"/>
        <v>3381533.7899742424</v>
      </c>
      <c r="O1306" s="679">
        <f t="shared" ca="1" si="89"/>
        <v>54313.877651551113</v>
      </c>
      <c r="P1306" s="679">
        <f t="shared" ca="1" si="89"/>
        <v>3327219.9123226912</v>
      </c>
      <c r="Q1306" s="679">
        <f t="shared" ca="1" si="89"/>
        <v>0</v>
      </c>
      <c r="R1306" s="679">
        <f t="shared" ca="1" si="89"/>
        <v>0</v>
      </c>
      <c r="S1306" t="str">
        <f t="shared" si="86"/>
        <v>ASR_COMP</v>
      </c>
      <c r="T1306" s="957">
        <f t="shared" si="87"/>
        <v>44682</v>
      </c>
      <c r="U1306" t="str">
        <f t="shared" si="88"/>
        <v>Unaudited</v>
      </c>
    </row>
    <row r="1307" spans="1:21" x14ac:dyDescent="0.25">
      <c r="A1307" t="s">
        <v>440</v>
      </c>
      <c r="B1307" t="s">
        <v>1388</v>
      </c>
      <c r="C1307" t="s">
        <v>1389</v>
      </c>
      <c r="D1307" s="15">
        <v>1900</v>
      </c>
      <c r="E1307" s="121">
        <v>1</v>
      </c>
      <c r="F1307" t="s">
        <v>444</v>
      </c>
      <c r="G1307" s="121">
        <v>366</v>
      </c>
      <c r="H1307" t="s">
        <v>387</v>
      </c>
      <c r="I1307" t="s">
        <v>491</v>
      </c>
      <c r="J1307" t="s">
        <v>436</v>
      </c>
      <c r="K1307" t="s">
        <v>226</v>
      </c>
      <c r="L1307" s="756">
        <v>2.13</v>
      </c>
      <c r="M1307" t="s">
        <v>232</v>
      </c>
      <c r="N1307" s="679">
        <f t="shared" ca="1" si="89"/>
        <v>329345.84811774374</v>
      </c>
      <c r="O1307" s="679">
        <f t="shared" ca="1" si="89"/>
        <v>19801.634209935062</v>
      </c>
      <c r="P1307" s="679">
        <f t="shared" ca="1" si="89"/>
        <v>309544.21390780865</v>
      </c>
      <c r="Q1307" s="679">
        <f t="shared" ca="1" si="89"/>
        <v>0</v>
      </c>
      <c r="R1307" s="679">
        <f t="shared" ca="1" si="89"/>
        <v>0</v>
      </c>
      <c r="S1307" t="str">
        <f t="shared" si="86"/>
        <v>ASR_COMP</v>
      </c>
      <c r="T1307" s="957">
        <f t="shared" si="87"/>
        <v>44682</v>
      </c>
      <c r="U1307" t="str">
        <f t="shared" si="88"/>
        <v>Unaudited</v>
      </c>
    </row>
    <row r="1308" spans="1:21" x14ac:dyDescent="0.25">
      <c r="A1308" t="s">
        <v>440</v>
      </c>
      <c r="B1308" t="s">
        <v>1388</v>
      </c>
      <c r="C1308" t="s">
        <v>1389</v>
      </c>
      <c r="D1308" s="15">
        <v>1900</v>
      </c>
      <c r="E1308" s="121">
        <v>1</v>
      </c>
      <c r="F1308" t="s">
        <v>444</v>
      </c>
      <c r="G1308" s="121">
        <v>366</v>
      </c>
      <c r="H1308" t="s">
        <v>387</v>
      </c>
      <c r="I1308" t="s">
        <v>491</v>
      </c>
      <c r="J1308" t="s">
        <v>436</v>
      </c>
      <c r="K1308" t="s">
        <v>226</v>
      </c>
      <c r="L1308" s="756">
        <v>2.14</v>
      </c>
      <c r="M1308" t="s">
        <v>561</v>
      </c>
      <c r="N1308" s="679">
        <f t="shared" ca="1" si="89"/>
        <v>595250.96051208256</v>
      </c>
      <c r="O1308" s="679">
        <f t="shared" ca="1" si="89"/>
        <v>544429.24699761951</v>
      </c>
      <c r="P1308" s="679">
        <f t="shared" ca="1" si="89"/>
        <v>50821.713514463037</v>
      </c>
      <c r="Q1308" s="679">
        <f t="shared" ca="1" si="89"/>
        <v>0</v>
      </c>
      <c r="R1308" s="679">
        <f t="shared" ca="1" si="89"/>
        <v>0</v>
      </c>
      <c r="S1308" t="str">
        <f t="shared" si="86"/>
        <v>ASR_COMP</v>
      </c>
      <c r="T1308" s="957">
        <f t="shared" si="87"/>
        <v>44682</v>
      </c>
      <c r="U1308" t="str">
        <f t="shared" si="88"/>
        <v>Unaudited</v>
      </c>
    </row>
    <row r="1309" spans="1:21" x14ac:dyDescent="0.25">
      <c r="A1309" t="s">
        <v>440</v>
      </c>
      <c r="B1309" t="s">
        <v>1388</v>
      </c>
      <c r="C1309" t="s">
        <v>1389</v>
      </c>
      <c r="D1309" s="15">
        <v>1900</v>
      </c>
      <c r="E1309" s="121">
        <v>1</v>
      </c>
      <c r="F1309" t="s">
        <v>444</v>
      </c>
      <c r="G1309" s="121">
        <v>366</v>
      </c>
      <c r="H1309" t="s">
        <v>387</v>
      </c>
      <c r="I1309" t="s">
        <v>491</v>
      </c>
      <c r="J1309" t="s">
        <v>436</v>
      </c>
      <c r="K1309" t="s">
        <v>226</v>
      </c>
      <c r="L1309" s="756">
        <v>2.15</v>
      </c>
      <c r="M1309" t="s">
        <v>20</v>
      </c>
      <c r="N1309" s="679">
        <f t="shared" ca="1" si="89"/>
        <v>300679.47566126788</v>
      </c>
      <c r="O1309" s="679">
        <f t="shared" ca="1" si="89"/>
        <v>176442.86864729226</v>
      </c>
      <c r="P1309" s="679">
        <f t="shared" ca="1" si="89"/>
        <v>124236.60701397559</v>
      </c>
      <c r="Q1309" s="679">
        <f t="shared" ca="1" si="89"/>
        <v>0</v>
      </c>
      <c r="R1309" s="679">
        <f t="shared" ca="1" si="89"/>
        <v>0</v>
      </c>
      <c r="S1309" t="str">
        <f t="shared" si="86"/>
        <v>ASR_COMP</v>
      </c>
      <c r="T1309" s="957">
        <f t="shared" si="87"/>
        <v>44682</v>
      </c>
      <c r="U1309" t="str">
        <f t="shared" si="88"/>
        <v>Unaudited</v>
      </c>
    </row>
    <row r="1310" spans="1:21" x14ac:dyDescent="0.25">
      <c r="A1310" t="s">
        <v>440</v>
      </c>
      <c r="B1310" t="s">
        <v>1388</v>
      </c>
      <c r="C1310" t="s">
        <v>1389</v>
      </c>
      <c r="D1310" s="15">
        <v>1900</v>
      </c>
      <c r="E1310" s="121">
        <v>1</v>
      </c>
      <c r="F1310" t="s">
        <v>444</v>
      </c>
      <c r="G1310" s="121">
        <v>366</v>
      </c>
      <c r="H1310" t="s">
        <v>387</v>
      </c>
      <c r="I1310" t="s">
        <v>491</v>
      </c>
      <c r="J1310" t="s">
        <v>436</v>
      </c>
      <c r="K1310" t="s">
        <v>226</v>
      </c>
      <c r="L1310" s="756">
        <v>2.16</v>
      </c>
      <c r="M1310" t="s">
        <v>802</v>
      </c>
      <c r="N1310" s="679">
        <f t="shared" ca="1" si="89"/>
        <v>2444072.9231774868</v>
      </c>
      <c r="O1310" s="679">
        <f t="shared" ca="1" si="89"/>
        <v>1371391.6922456706</v>
      </c>
      <c r="P1310" s="679">
        <f t="shared" ca="1" si="89"/>
        <v>1072681.2309318162</v>
      </c>
      <c r="Q1310" s="679">
        <f t="shared" ca="1" si="89"/>
        <v>0</v>
      </c>
      <c r="R1310" s="679">
        <f t="shared" ca="1" si="89"/>
        <v>0</v>
      </c>
      <c r="S1310" t="str">
        <f t="shared" si="86"/>
        <v>ASR_COMP</v>
      </c>
      <c r="T1310" s="957">
        <f t="shared" si="87"/>
        <v>44682</v>
      </c>
      <c r="U1310" t="str">
        <f t="shared" si="88"/>
        <v>Unaudited</v>
      </c>
    </row>
    <row r="1311" spans="1:21" x14ac:dyDescent="0.25">
      <c r="A1311" t="s">
        <v>440</v>
      </c>
      <c r="B1311" t="s">
        <v>1388</v>
      </c>
      <c r="C1311" t="s">
        <v>1389</v>
      </c>
      <c r="D1311" s="15">
        <v>1900</v>
      </c>
      <c r="E1311" s="121">
        <v>1</v>
      </c>
      <c r="F1311" t="s">
        <v>444</v>
      </c>
      <c r="G1311" s="121">
        <v>366</v>
      </c>
      <c r="H1311" t="s">
        <v>387</v>
      </c>
      <c r="I1311" t="s">
        <v>491</v>
      </c>
      <c r="J1311" t="s">
        <v>436</v>
      </c>
      <c r="K1311" t="s">
        <v>226</v>
      </c>
      <c r="L1311" s="756">
        <v>2.17</v>
      </c>
      <c r="M1311" t="s">
        <v>1055</v>
      </c>
      <c r="N1311" s="679">
        <f t="shared" ca="1" si="89"/>
        <v>0</v>
      </c>
      <c r="O1311" s="679">
        <f t="shared" ca="1" si="89"/>
        <v>0</v>
      </c>
      <c r="P1311" s="679">
        <f t="shared" ca="1" si="89"/>
        <v>0</v>
      </c>
      <c r="Q1311" s="679">
        <f t="shared" ca="1" si="89"/>
        <v>0</v>
      </c>
      <c r="R1311" s="679">
        <f t="shared" ca="1" si="89"/>
        <v>0</v>
      </c>
      <c r="S1311" t="str">
        <f t="shared" si="86"/>
        <v>ASR_COMP</v>
      </c>
      <c r="T1311" s="957">
        <f t="shared" si="87"/>
        <v>44682</v>
      </c>
      <c r="U1311" t="str">
        <f t="shared" si="88"/>
        <v>Unaudited</v>
      </c>
    </row>
    <row r="1312" spans="1:21" x14ac:dyDescent="0.25">
      <c r="A1312" t="s">
        <v>440</v>
      </c>
      <c r="B1312" t="s">
        <v>1388</v>
      </c>
      <c r="C1312" t="s">
        <v>1389</v>
      </c>
      <c r="D1312" s="15">
        <v>1900</v>
      </c>
      <c r="E1312" s="121">
        <v>1</v>
      </c>
      <c r="F1312" t="s">
        <v>444</v>
      </c>
      <c r="G1312" s="121">
        <v>366</v>
      </c>
      <c r="H1312" t="s">
        <v>387</v>
      </c>
      <c r="I1312" t="s">
        <v>491</v>
      </c>
      <c r="J1312" t="s">
        <v>436</v>
      </c>
      <c r="K1312" t="s">
        <v>226</v>
      </c>
      <c r="L1312" s="756">
        <v>2.1800000000000002</v>
      </c>
      <c r="M1312" t="s">
        <v>653</v>
      </c>
      <c r="N1312" s="679">
        <f t="shared" ca="1" si="89"/>
        <v>846875.59446860896</v>
      </c>
      <c r="O1312" s="679">
        <f t="shared" ca="1" si="89"/>
        <v>400895.20628651994</v>
      </c>
      <c r="P1312" s="679">
        <f t="shared" ca="1" si="89"/>
        <v>445980.38818208902</v>
      </c>
      <c r="Q1312" s="679">
        <f t="shared" ca="1" si="89"/>
        <v>0</v>
      </c>
      <c r="R1312" s="679">
        <f t="shared" ca="1" si="89"/>
        <v>0</v>
      </c>
      <c r="S1312" t="str">
        <f t="shared" si="86"/>
        <v>ASR_COMP</v>
      </c>
      <c r="T1312" s="957">
        <f t="shared" si="87"/>
        <v>44682</v>
      </c>
      <c r="U1312" t="str">
        <f t="shared" si="88"/>
        <v>Unaudited</v>
      </c>
    </row>
    <row r="1313" spans="1:21" x14ac:dyDescent="0.25">
      <c r="A1313" t="s">
        <v>440</v>
      </c>
      <c r="B1313" t="s">
        <v>1388</v>
      </c>
      <c r="C1313" t="s">
        <v>1389</v>
      </c>
      <c r="D1313" s="15">
        <v>1900</v>
      </c>
      <c r="E1313" s="121">
        <v>1</v>
      </c>
      <c r="F1313" t="s">
        <v>444</v>
      </c>
      <c r="G1313" s="121">
        <v>366</v>
      </c>
      <c r="H1313" t="s">
        <v>387</v>
      </c>
      <c r="I1313" t="s">
        <v>491</v>
      </c>
      <c r="J1313" t="s">
        <v>436</v>
      </c>
      <c r="K1313" t="s">
        <v>226</v>
      </c>
      <c r="L1313" s="756">
        <v>2.19</v>
      </c>
      <c r="M1313" t="s">
        <v>221</v>
      </c>
      <c r="N1313" s="679">
        <f t="shared" ca="1" si="89"/>
        <v>0</v>
      </c>
      <c r="O1313" s="679">
        <f t="shared" ca="1" si="89"/>
        <v>0</v>
      </c>
      <c r="P1313" s="679">
        <f t="shared" ca="1" si="89"/>
        <v>0</v>
      </c>
      <c r="Q1313" s="679">
        <f t="shared" ca="1" si="89"/>
        <v>0</v>
      </c>
      <c r="R1313" s="679">
        <f t="shared" ca="1" si="89"/>
        <v>0</v>
      </c>
      <c r="S1313" t="str">
        <f t="shared" si="86"/>
        <v>ASR_COMP</v>
      </c>
      <c r="T1313" s="957">
        <f t="shared" si="87"/>
        <v>44682</v>
      </c>
      <c r="U1313" t="str">
        <f t="shared" si="88"/>
        <v>Unaudited</v>
      </c>
    </row>
    <row r="1314" spans="1:21" x14ac:dyDescent="0.25">
      <c r="A1314" t="s">
        <v>440</v>
      </c>
      <c r="B1314" t="s">
        <v>1388</v>
      </c>
      <c r="C1314" t="s">
        <v>1389</v>
      </c>
      <c r="D1314" s="15">
        <v>1900</v>
      </c>
      <c r="E1314" s="121">
        <v>1</v>
      </c>
      <c r="F1314" t="s">
        <v>444</v>
      </c>
      <c r="G1314" s="121">
        <v>366</v>
      </c>
      <c r="H1314" t="s">
        <v>387</v>
      </c>
      <c r="I1314" t="s">
        <v>491</v>
      </c>
      <c r="J1314" t="s">
        <v>436</v>
      </c>
      <c r="K1314" t="s">
        <v>226</v>
      </c>
      <c r="L1314" s="756" t="s">
        <v>707</v>
      </c>
      <c r="M1314" t="s">
        <v>233</v>
      </c>
      <c r="N1314" s="679">
        <f t="shared" ca="1" si="89"/>
        <v>786260.99430981721</v>
      </c>
      <c r="O1314" s="679">
        <f t="shared" ca="1" si="89"/>
        <v>144393.52799595168</v>
      </c>
      <c r="P1314" s="679">
        <f t="shared" ca="1" si="89"/>
        <v>641867.4663138655</v>
      </c>
      <c r="Q1314" s="679">
        <f t="shared" ca="1" si="89"/>
        <v>0</v>
      </c>
      <c r="R1314" s="679">
        <f t="shared" ca="1" si="89"/>
        <v>0</v>
      </c>
      <c r="S1314" t="str">
        <f t="shared" si="86"/>
        <v>ASR_COMP</v>
      </c>
      <c r="T1314" s="957">
        <f t="shared" si="87"/>
        <v>44682</v>
      </c>
      <c r="U1314" t="str">
        <f t="shared" si="88"/>
        <v>Unaudited</v>
      </c>
    </row>
    <row r="1315" spans="1:21" x14ac:dyDescent="0.25">
      <c r="A1315" t="s">
        <v>440</v>
      </c>
      <c r="B1315" t="s">
        <v>1388</v>
      </c>
      <c r="C1315" t="s">
        <v>1389</v>
      </c>
      <c r="D1315" s="15">
        <v>1900</v>
      </c>
      <c r="E1315" s="121">
        <v>1</v>
      </c>
      <c r="F1315" t="s">
        <v>444</v>
      </c>
      <c r="G1315" s="121">
        <v>366</v>
      </c>
      <c r="H1315" t="s">
        <v>387</v>
      </c>
      <c r="I1315" t="s">
        <v>491</v>
      </c>
      <c r="J1315" t="s">
        <v>436</v>
      </c>
      <c r="K1315" t="s">
        <v>226</v>
      </c>
      <c r="L1315" s="756">
        <v>2.21</v>
      </c>
      <c r="M1315" t="s">
        <v>469</v>
      </c>
      <c r="N1315" s="679">
        <f t="shared" ca="1" si="89"/>
        <v>18555.425051251019</v>
      </c>
      <c r="O1315" s="679">
        <f t="shared" ca="1" si="89"/>
        <v>10904.485275781066</v>
      </c>
      <c r="P1315" s="679">
        <f t="shared" ca="1" si="89"/>
        <v>7650.9397754699512</v>
      </c>
      <c r="Q1315" s="679">
        <f t="shared" ca="1" si="89"/>
        <v>0</v>
      </c>
      <c r="R1315" s="679">
        <f t="shared" ca="1" si="89"/>
        <v>0</v>
      </c>
      <c r="S1315" t="str">
        <f t="shared" si="86"/>
        <v>ASR_COMP</v>
      </c>
      <c r="T1315" s="957">
        <f t="shared" si="87"/>
        <v>44682</v>
      </c>
      <c r="U1315" t="str">
        <f t="shared" si="88"/>
        <v>Unaudited</v>
      </c>
    </row>
    <row r="1316" spans="1:21" x14ac:dyDescent="0.25">
      <c r="A1316" t="s">
        <v>440</v>
      </c>
      <c r="B1316" t="s">
        <v>1388</v>
      </c>
      <c r="C1316" t="s">
        <v>1389</v>
      </c>
      <c r="D1316" s="15">
        <v>1900</v>
      </c>
      <c r="E1316" s="121">
        <v>1</v>
      </c>
      <c r="F1316" t="s">
        <v>444</v>
      </c>
      <c r="G1316" s="121">
        <v>366</v>
      </c>
      <c r="H1316" t="s">
        <v>387</v>
      </c>
      <c r="I1316" t="s">
        <v>491</v>
      </c>
      <c r="J1316" t="s">
        <v>436</v>
      </c>
      <c r="K1316" t="s">
        <v>6</v>
      </c>
      <c r="L1316" s="756" t="s">
        <v>70</v>
      </c>
      <c r="M1316" t="s">
        <v>191</v>
      </c>
      <c r="N1316" s="679">
        <f t="shared" ca="1" si="89"/>
        <v>36660.084221361452</v>
      </c>
      <c r="O1316" s="679">
        <f t="shared" ca="1" si="89"/>
        <v>22225.992836111192</v>
      </c>
      <c r="P1316" s="679">
        <f t="shared" ca="1" si="89"/>
        <v>14434.091385250256</v>
      </c>
      <c r="Q1316" s="679">
        <f t="shared" ca="1" si="89"/>
        <v>0</v>
      </c>
      <c r="R1316" s="679">
        <f t="shared" ca="1" si="89"/>
        <v>0</v>
      </c>
      <c r="S1316" t="str">
        <f t="shared" si="86"/>
        <v>ASR_COMP</v>
      </c>
      <c r="T1316" s="957">
        <f t="shared" si="87"/>
        <v>44682</v>
      </c>
      <c r="U1316" t="str">
        <f t="shared" si="88"/>
        <v>Unaudited</v>
      </c>
    </row>
    <row r="1317" spans="1:21" x14ac:dyDescent="0.25">
      <c r="A1317" t="s">
        <v>440</v>
      </c>
      <c r="B1317" t="s">
        <v>1388</v>
      </c>
      <c r="C1317" t="s">
        <v>1389</v>
      </c>
      <c r="D1317" s="15">
        <v>1900</v>
      </c>
      <c r="E1317" s="121">
        <v>1</v>
      </c>
      <c r="F1317" t="s">
        <v>444</v>
      </c>
      <c r="G1317" s="121">
        <v>366</v>
      </c>
      <c r="H1317" t="s">
        <v>387</v>
      </c>
      <c r="I1317" t="s">
        <v>491</v>
      </c>
      <c r="J1317" t="s">
        <v>436</v>
      </c>
      <c r="K1317" t="s">
        <v>6</v>
      </c>
      <c r="L1317" s="756" t="s">
        <v>71</v>
      </c>
      <c r="M1317" t="s">
        <v>234</v>
      </c>
      <c r="N1317" s="679">
        <f t="shared" ca="1" si="89"/>
        <v>18320.400000000001</v>
      </c>
      <c r="O1317" s="679">
        <f t="shared" ca="1" si="89"/>
        <v>10766.698298298299</v>
      </c>
      <c r="P1317" s="679">
        <f t="shared" ca="1" si="89"/>
        <v>7553.7017017017006</v>
      </c>
      <c r="Q1317" s="679">
        <f t="shared" ca="1" si="89"/>
        <v>0</v>
      </c>
      <c r="R1317" s="679">
        <f t="shared" ca="1" si="89"/>
        <v>0</v>
      </c>
      <c r="S1317" t="str">
        <f t="shared" si="86"/>
        <v>ASR_COMP</v>
      </c>
      <c r="T1317" s="957">
        <f t="shared" si="87"/>
        <v>44682</v>
      </c>
      <c r="U1317" t="str">
        <f t="shared" si="88"/>
        <v>Unaudited</v>
      </c>
    </row>
    <row r="1318" spans="1:21" x14ac:dyDescent="0.25">
      <c r="A1318" t="s">
        <v>440</v>
      </c>
      <c r="B1318" t="s">
        <v>1388</v>
      </c>
      <c r="C1318" t="s">
        <v>1389</v>
      </c>
      <c r="D1318" s="15">
        <v>1900</v>
      </c>
      <c r="E1318" s="121">
        <v>1</v>
      </c>
      <c r="F1318" t="s">
        <v>444</v>
      </c>
      <c r="G1318" s="121">
        <v>366</v>
      </c>
      <c r="H1318" t="s">
        <v>387</v>
      </c>
      <c r="I1318" t="s">
        <v>491</v>
      </c>
      <c r="J1318" t="s">
        <v>436</v>
      </c>
      <c r="K1318" t="s">
        <v>6</v>
      </c>
      <c r="L1318" s="756" t="s">
        <v>72</v>
      </c>
      <c r="M1318" t="s">
        <v>167</v>
      </c>
      <c r="N1318" s="679">
        <f t="shared" ca="1" si="89"/>
        <v>0</v>
      </c>
      <c r="O1318" s="679">
        <f t="shared" ca="1" si="89"/>
        <v>0</v>
      </c>
      <c r="P1318" s="679">
        <f t="shared" ca="1" si="89"/>
        <v>0</v>
      </c>
      <c r="Q1318" s="679">
        <f t="shared" ca="1" si="89"/>
        <v>0</v>
      </c>
      <c r="R1318" s="679">
        <f t="shared" ca="1" si="89"/>
        <v>0</v>
      </c>
      <c r="S1318" t="str">
        <f t="shared" si="86"/>
        <v>ASR_COMP</v>
      </c>
      <c r="T1318" s="957">
        <f t="shared" si="87"/>
        <v>44682</v>
      </c>
      <c r="U1318" t="str">
        <f t="shared" si="88"/>
        <v>Unaudited</v>
      </c>
    </row>
    <row r="1319" spans="1:21" x14ac:dyDescent="0.25">
      <c r="A1319" t="s">
        <v>440</v>
      </c>
      <c r="B1319" t="s">
        <v>1388</v>
      </c>
      <c r="C1319" t="s">
        <v>1389</v>
      </c>
      <c r="D1319" s="15">
        <v>1900</v>
      </c>
      <c r="E1319" s="121">
        <v>1</v>
      </c>
      <c r="F1319" t="s">
        <v>444</v>
      </c>
      <c r="G1319" s="121">
        <v>366</v>
      </c>
      <c r="H1319" t="s">
        <v>387</v>
      </c>
      <c r="I1319" t="s">
        <v>491</v>
      </c>
      <c r="J1319" t="s">
        <v>436</v>
      </c>
      <c r="K1319" t="s">
        <v>6</v>
      </c>
      <c r="L1319" s="756">
        <v>3.4</v>
      </c>
      <c r="M1319" t="s">
        <v>464</v>
      </c>
      <c r="N1319" s="679">
        <f t="shared" ca="1" si="89"/>
        <v>45265.60634007561</v>
      </c>
      <c r="O1319" s="679">
        <f t="shared" ca="1" si="89"/>
        <v>26602.100759433895</v>
      </c>
      <c r="P1319" s="679">
        <f t="shared" ca="1" si="89"/>
        <v>18663.505580641711</v>
      </c>
      <c r="Q1319" s="679">
        <f t="shared" ca="1" si="89"/>
        <v>0</v>
      </c>
      <c r="R1319" s="679">
        <f t="shared" ca="1" si="89"/>
        <v>0</v>
      </c>
      <c r="S1319" t="str">
        <f t="shared" si="86"/>
        <v>ASR_COMP</v>
      </c>
      <c r="T1319" s="957">
        <f t="shared" si="87"/>
        <v>44682</v>
      </c>
      <c r="U1319" t="str">
        <f t="shared" si="88"/>
        <v>Unaudited</v>
      </c>
    </row>
    <row r="1320" spans="1:21" x14ac:dyDescent="0.25">
      <c r="A1320" t="s">
        <v>440</v>
      </c>
      <c r="B1320" t="s">
        <v>1388</v>
      </c>
      <c r="C1320" t="s">
        <v>1389</v>
      </c>
      <c r="D1320" s="15">
        <v>1900</v>
      </c>
      <c r="E1320" s="121">
        <v>1</v>
      </c>
      <c r="F1320" t="s">
        <v>444</v>
      </c>
      <c r="G1320" s="121">
        <v>366</v>
      </c>
      <c r="H1320" t="s">
        <v>387</v>
      </c>
      <c r="I1320" t="s">
        <v>491</v>
      </c>
      <c r="J1320" t="s">
        <v>436</v>
      </c>
      <c r="K1320" t="s">
        <v>437</v>
      </c>
      <c r="L1320" s="756">
        <v>4.5</v>
      </c>
      <c r="M1320" t="s">
        <v>32</v>
      </c>
      <c r="N1320" s="679">
        <f t="shared" ca="1" si="89"/>
        <v>0</v>
      </c>
      <c r="O1320" s="679">
        <f t="shared" ca="1" si="89"/>
        <v>0</v>
      </c>
      <c r="P1320" s="679">
        <f t="shared" ca="1" si="89"/>
        <v>0</v>
      </c>
      <c r="Q1320" s="679">
        <f t="shared" ca="1" si="89"/>
        <v>0</v>
      </c>
      <c r="R1320" s="679">
        <f t="shared" ca="1" si="89"/>
        <v>0</v>
      </c>
      <c r="S1320" t="str">
        <f t="shared" si="86"/>
        <v>ASR_COMP</v>
      </c>
      <c r="T1320" s="957">
        <f t="shared" si="87"/>
        <v>44682</v>
      </c>
      <c r="U1320" t="str">
        <f t="shared" si="88"/>
        <v>Unaudited</v>
      </c>
    </row>
    <row r="1321" spans="1:21" x14ac:dyDescent="0.25">
      <c r="A1321" t="s">
        <v>440</v>
      </c>
      <c r="B1321" t="s">
        <v>1388</v>
      </c>
      <c r="C1321" t="s">
        <v>1389</v>
      </c>
      <c r="D1321" s="15">
        <v>1900</v>
      </c>
      <c r="E1321" s="121">
        <v>1</v>
      </c>
      <c r="F1321" t="s">
        <v>444</v>
      </c>
      <c r="G1321" s="121">
        <v>366</v>
      </c>
      <c r="H1321" t="s">
        <v>387</v>
      </c>
      <c r="I1321" t="s">
        <v>491</v>
      </c>
      <c r="J1321" t="s">
        <v>436</v>
      </c>
      <c r="K1321" t="s">
        <v>437</v>
      </c>
      <c r="L1321" s="756" t="s">
        <v>947</v>
      </c>
      <c r="M1321" t="s">
        <v>938</v>
      </c>
      <c r="N1321" s="679">
        <f t="shared" ca="1" si="89"/>
        <v>0</v>
      </c>
      <c r="O1321" s="679">
        <f t="shared" ca="1" si="89"/>
        <v>0</v>
      </c>
      <c r="P1321" s="679">
        <f t="shared" ca="1" si="89"/>
        <v>0</v>
      </c>
      <c r="Q1321" s="679">
        <f t="shared" ca="1" si="89"/>
        <v>0</v>
      </c>
      <c r="R1321" s="679">
        <f t="shared" ca="1" si="89"/>
        <v>0</v>
      </c>
      <c r="S1321" t="str">
        <f t="shared" si="86"/>
        <v>ASR_COMP</v>
      </c>
      <c r="T1321" s="957">
        <f t="shared" si="87"/>
        <v>44682</v>
      </c>
      <c r="U1321" t="str">
        <f t="shared" si="88"/>
        <v>Unaudited</v>
      </c>
    </row>
    <row r="1322" spans="1:21" x14ac:dyDescent="0.25">
      <c r="A1322" t="s">
        <v>440</v>
      </c>
      <c r="B1322" t="s">
        <v>1388</v>
      </c>
      <c r="C1322" t="s">
        <v>1389</v>
      </c>
      <c r="D1322" s="15">
        <v>1900</v>
      </c>
      <c r="E1322" s="121">
        <v>1</v>
      </c>
      <c r="F1322" t="s">
        <v>444</v>
      </c>
      <c r="G1322" s="121">
        <v>366</v>
      </c>
      <c r="H1322" t="s">
        <v>387</v>
      </c>
      <c r="I1322" t="s">
        <v>491</v>
      </c>
      <c r="J1322" t="s">
        <v>436</v>
      </c>
      <c r="K1322" t="s">
        <v>437</v>
      </c>
      <c r="L1322" s="756" t="s">
        <v>196</v>
      </c>
      <c r="M1322" t="s">
        <v>40</v>
      </c>
      <c r="N1322" s="679">
        <f t="shared" ca="1" si="89"/>
        <v>0</v>
      </c>
      <c r="O1322" s="679">
        <f t="shared" ca="1" si="89"/>
        <v>0</v>
      </c>
      <c r="P1322" s="679">
        <f t="shared" ca="1" si="89"/>
        <v>0</v>
      </c>
      <c r="Q1322" s="679">
        <f t="shared" ca="1" si="89"/>
        <v>0</v>
      </c>
      <c r="R1322" s="679">
        <f t="shared" ca="1" si="89"/>
        <v>0</v>
      </c>
      <c r="S1322" t="str">
        <f t="shared" si="86"/>
        <v>ASR_COMP</v>
      </c>
      <c r="T1322" s="957">
        <f t="shared" si="87"/>
        <v>44682</v>
      </c>
      <c r="U1322" t="str">
        <f t="shared" si="88"/>
        <v>Unaudited</v>
      </c>
    </row>
    <row r="1323" spans="1:21" x14ac:dyDescent="0.25">
      <c r="A1323" t="s">
        <v>440</v>
      </c>
      <c r="B1323" t="s">
        <v>1388</v>
      </c>
      <c r="C1323" t="s">
        <v>1389</v>
      </c>
      <c r="D1323" s="15">
        <v>1900</v>
      </c>
      <c r="E1323" s="121">
        <v>1</v>
      </c>
      <c r="F1323" t="s">
        <v>444</v>
      </c>
      <c r="G1323" s="121">
        <v>366</v>
      </c>
      <c r="H1323" t="s">
        <v>387</v>
      </c>
      <c r="I1323" t="s">
        <v>491</v>
      </c>
      <c r="J1323" t="s">
        <v>436</v>
      </c>
      <c r="K1323" t="s">
        <v>437</v>
      </c>
      <c r="L1323" s="756" t="s">
        <v>195</v>
      </c>
      <c r="M1323" t="s">
        <v>332</v>
      </c>
      <c r="N1323" s="679">
        <f t="shared" ca="1" si="89"/>
        <v>0</v>
      </c>
      <c r="O1323" s="679">
        <f t="shared" ca="1" si="89"/>
        <v>0</v>
      </c>
      <c r="P1323" s="679">
        <f t="shared" ca="1" si="89"/>
        <v>0</v>
      </c>
      <c r="Q1323" s="679">
        <f t="shared" ca="1" si="89"/>
        <v>0</v>
      </c>
      <c r="R1323" s="679">
        <f t="shared" ca="1" si="89"/>
        <v>0</v>
      </c>
      <c r="S1323" t="str">
        <f t="shared" si="86"/>
        <v>ASR_COMP</v>
      </c>
      <c r="T1323" s="957">
        <f t="shared" si="87"/>
        <v>44682</v>
      </c>
      <c r="U1323" t="str">
        <f t="shared" si="88"/>
        <v>Unaudited</v>
      </c>
    </row>
    <row r="1324" spans="1:21" x14ac:dyDescent="0.25">
      <c r="A1324" t="s">
        <v>440</v>
      </c>
      <c r="B1324" t="s">
        <v>1388</v>
      </c>
      <c r="C1324" t="s">
        <v>1389</v>
      </c>
      <c r="D1324" s="15">
        <v>1900</v>
      </c>
      <c r="E1324" s="121">
        <v>1</v>
      </c>
      <c r="F1324" t="s">
        <v>444</v>
      </c>
      <c r="G1324" s="121">
        <v>366</v>
      </c>
      <c r="H1324" t="s">
        <v>387</v>
      </c>
      <c r="I1324" t="s">
        <v>491</v>
      </c>
      <c r="J1324" t="s">
        <v>453</v>
      </c>
      <c r="K1324" t="s">
        <v>438</v>
      </c>
      <c r="L1324" s="756" t="s">
        <v>79</v>
      </c>
      <c r="M1324" t="s">
        <v>27</v>
      </c>
      <c r="N1324" s="679">
        <f t="shared" ca="1" si="89"/>
        <v>1990162.7754300863</v>
      </c>
      <c r="O1324" s="679">
        <f t="shared" ca="1" si="89"/>
        <v>1116698.5528783288</v>
      </c>
      <c r="P1324" s="679">
        <f t="shared" ca="1" si="89"/>
        <v>873464.22255175747</v>
      </c>
      <c r="Q1324" s="679">
        <f t="shared" ca="1" si="89"/>
        <v>0</v>
      </c>
      <c r="R1324" s="679">
        <f t="shared" ca="1" si="89"/>
        <v>0</v>
      </c>
      <c r="S1324" t="str">
        <f t="shared" si="86"/>
        <v>ASR_COMP</v>
      </c>
      <c r="T1324" s="957">
        <f t="shared" si="87"/>
        <v>44682</v>
      </c>
      <c r="U1324" t="str">
        <f t="shared" si="88"/>
        <v>Unaudited</v>
      </c>
    </row>
    <row r="1325" spans="1:21" x14ac:dyDescent="0.25">
      <c r="A1325" t="s">
        <v>440</v>
      </c>
      <c r="B1325" t="s">
        <v>1388</v>
      </c>
      <c r="C1325" t="s">
        <v>1389</v>
      </c>
      <c r="D1325" s="15">
        <v>1900</v>
      </c>
      <c r="E1325" s="121">
        <v>1</v>
      </c>
      <c r="F1325" t="s">
        <v>444</v>
      </c>
      <c r="G1325" s="121">
        <v>366</v>
      </c>
      <c r="H1325" t="s">
        <v>387</v>
      </c>
      <c r="I1325" t="s">
        <v>491</v>
      </c>
      <c r="J1325" t="s">
        <v>453</v>
      </c>
      <c r="K1325" t="s">
        <v>438</v>
      </c>
      <c r="L1325" s="756" t="s">
        <v>80</v>
      </c>
      <c r="M1325" t="s">
        <v>100</v>
      </c>
      <c r="N1325" s="679">
        <f t="shared" ca="1" si="89"/>
        <v>191438.63397870798</v>
      </c>
      <c r="O1325" s="679">
        <f t="shared" ca="1" si="89"/>
        <v>107417.97011193131</v>
      </c>
      <c r="P1325" s="679">
        <f t="shared" ca="1" si="89"/>
        <v>84020.663866776667</v>
      </c>
      <c r="Q1325" s="679">
        <f t="shared" ca="1" si="89"/>
        <v>0</v>
      </c>
      <c r="R1325" s="679">
        <f t="shared" ca="1" si="89"/>
        <v>0</v>
      </c>
      <c r="S1325" t="str">
        <f t="shared" si="86"/>
        <v>ASR_COMP</v>
      </c>
      <c r="T1325" s="957">
        <f t="shared" si="87"/>
        <v>44682</v>
      </c>
      <c r="U1325" t="str">
        <f t="shared" si="88"/>
        <v>Unaudited</v>
      </c>
    </row>
    <row r="1326" spans="1:21" x14ac:dyDescent="0.25">
      <c r="A1326" t="s">
        <v>440</v>
      </c>
      <c r="B1326" t="s">
        <v>1388</v>
      </c>
      <c r="C1326" t="s">
        <v>1389</v>
      </c>
      <c r="D1326" s="15">
        <v>1900</v>
      </c>
      <c r="E1326" s="121">
        <v>1</v>
      </c>
      <c r="F1326" t="s">
        <v>444</v>
      </c>
      <c r="G1326" s="121">
        <v>366</v>
      </c>
      <c r="H1326" t="s">
        <v>387</v>
      </c>
      <c r="I1326" t="s">
        <v>491</v>
      </c>
      <c r="J1326" t="s">
        <v>453</v>
      </c>
      <c r="K1326" t="s">
        <v>438</v>
      </c>
      <c r="L1326" s="756" t="s">
        <v>81</v>
      </c>
      <c r="M1326" t="s">
        <v>101</v>
      </c>
      <c r="N1326" s="679">
        <f t="shared" ca="1" si="89"/>
        <v>181837.41940356151</v>
      </c>
      <c r="O1326" s="679">
        <f t="shared" ca="1" si="89"/>
        <v>102030.64071641321</v>
      </c>
      <c r="P1326" s="679">
        <f t="shared" ca="1" si="89"/>
        <v>79806.778687148297</v>
      </c>
      <c r="Q1326" s="679">
        <f t="shared" ca="1" si="89"/>
        <v>0</v>
      </c>
      <c r="R1326" s="679">
        <f t="shared" ca="1" si="89"/>
        <v>0</v>
      </c>
      <c r="S1326" t="str">
        <f t="shared" si="86"/>
        <v>ASR_COMP</v>
      </c>
      <c r="T1326" s="957">
        <f t="shared" si="87"/>
        <v>44682</v>
      </c>
      <c r="U1326" t="str">
        <f t="shared" si="88"/>
        <v>Unaudited</v>
      </c>
    </row>
    <row r="1327" spans="1:21" x14ac:dyDescent="0.25">
      <c r="A1327" t="s">
        <v>440</v>
      </c>
      <c r="B1327" t="s">
        <v>1388</v>
      </c>
      <c r="C1327" t="s">
        <v>1389</v>
      </c>
      <c r="D1327" s="15">
        <v>1900</v>
      </c>
      <c r="E1327" s="121">
        <v>1</v>
      </c>
      <c r="F1327" t="s">
        <v>444</v>
      </c>
      <c r="G1327" s="121">
        <v>366</v>
      </c>
      <c r="H1327" t="s">
        <v>387</v>
      </c>
      <c r="I1327" t="s">
        <v>491</v>
      </c>
      <c r="J1327" t="s">
        <v>453</v>
      </c>
      <c r="K1327" t="s">
        <v>438</v>
      </c>
      <c r="L1327" s="756" t="s">
        <v>82</v>
      </c>
      <c r="M1327" t="s">
        <v>102</v>
      </c>
      <c r="N1327" s="679">
        <f t="shared" ca="1" si="89"/>
        <v>123160.98880924364</v>
      </c>
      <c r="O1327" s="679">
        <f t="shared" ca="1" si="89"/>
        <v>69106.758337706604</v>
      </c>
      <c r="P1327" s="679">
        <f t="shared" ca="1" si="89"/>
        <v>54054.230471537041</v>
      </c>
      <c r="Q1327" s="679">
        <f t="shared" ca="1" si="89"/>
        <v>0</v>
      </c>
      <c r="R1327" s="679">
        <f t="shared" ca="1" si="89"/>
        <v>0</v>
      </c>
      <c r="S1327" t="str">
        <f t="shared" si="86"/>
        <v>ASR_COMP</v>
      </c>
      <c r="T1327" s="957">
        <f t="shared" si="87"/>
        <v>44682</v>
      </c>
      <c r="U1327" t="str">
        <f t="shared" si="88"/>
        <v>Unaudited</v>
      </c>
    </row>
    <row r="1328" spans="1:21" x14ac:dyDescent="0.25">
      <c r="A1328" t="s">
        <v>440</v>
      </c>
      <c r="B1328" t="s">
        <v>1388</v>
      </c>
      <c r="C1328" t="s">
        <v>1389</v>
      </c>
      <c r="D1328" s="15">
        <v>1900</v>
      </c>
      <c r="E1328" s="121">
        <v>1</v>
      </c>
      <c r="F1328" t="s">
        <v>444</v>
      </c>
      <c r="G1328" s="121">
        <v>366</v>
      </c>
      <c r="H1328" t="s">
        <v>387</v>
      </c>
      <c r="I1328" t="s">
        <v>491</v>
      </c>
      <c r="J1328" t="s">
        <v>453</v>
      </c>
      <c r="K1328" t="s">
        <v>438</v>
      </c>
      <c r="L1328" s="756" t="s">
        <v>219</v>
      </c>
      <c r="M1328" t="s">
        <v>103</v>
      </c>
      <c r="N1328" s="679">
        <f t="shared" ca="1" si="89"/>
        <v>451058.5059823005</v>
      </c>
      <c r="O1328" s="679">
        <f t="shared" ca="1" si="89"/>
        <v>253093.05706667341</v>
      </c>
      <c r="P1328" s="679">
        <f t="shared" ca="1" si="89"/>
        <v>197965.44891562706</v>
      </c>
      <c r="Q1328" s="679">
        <f t="shared" ca="1" si="89"/>
        <v>0</v>
      </c>
      <c r="R1328" s="679">
        <f t="shared" ca="1" si="89"/>
        <v>0</v>
      </c>
      <c r="S1328" t="str">
        <f t="shared" si="86"/>
        <v>ASR_COMP</v>
      </c>
      <c r="T1328" s="957">
        <f t="shared" si="87"/>
        <v>44682</v>
      </c>
      <c r="U1328" t="str">
        <f t="shared" si="88"/>
        <v>Unaudited</v>
      </c>
    </row>
    <row r="1329" spans="1:21" x14ac:dyDescent="0.25">
      <c r="A1329" t="s">
        <v>440</v>
      </c>
      <c r="B1329" t="s">
        <v>1388</v>
      </c>
      <c r="C1329" t="s">
        <v>1389</v>
      </c>
      <c r="D1329" s="15">
        <v>1900</v>
      </c>
      <c r="E1329" s="121">
        <v>1</v>
      </c>
      <c r="F1329" t="s">
        <v>444</v>
      </c>
      <c r="G1329" s="121">
        <v>366</v>
      </c>
      <c r="H1329" t="s">
        <v>387</v>
      </c>
      <c r="I1329" t="s">
        <v>491</v>
      </c>
      <c r="J1329" t="s">
        <v>453</v>
      </c>
      <c r="K1329" t="s">
        <v>438</v>
      </c>
      <c r="L1329" s="756" t="s">
        <v>218</v>
      </c>
      <c r="M1329" t="s">
        <v>28</v>
      </c>
      <c r="N1329" s="679">
        <f t="shared" ca="1" si="89"/>
        <v>86385.837168142229</v>
      </c>
      <c r="O1329" s="679">
        <f t="shared" ca="1" si="89"/>
        <v>48471.884081944147</v>
      </c>
      <c r="P1329" s="679">
        <f t="shared" ca="1" si="89"/>
        <v>37913.953086198082</v>
      </c>
      <c r="Q1329" s="679">
        <f t="shared" ca="1" si="89"/>
        <v>0</v>
      </c>
      <c r="R1329" s="679">
        <f t="shared" ca="1" si="89"/>
        <v>0</v>
      </c>
      <c r="S1329" t="str">
        <f t="shared" si="86"/>
        <v>ASR_COMP</v>
      </c>
      <c r="T1329" s="957">
        <f t="shared" si="87"/>
        <v>44682</v>
      </c>
      <c r="U1329" t="str">
        <f t="shared" si="88"/>
        <v>Unaudited</v>
      </c>
    </row>
    <row r="1330" spans="1:21" x14ac:dyDescent="0.25">
      <c r="A1330" t="s">
        <v>440</v>
      </c>
      <c r="B1330" t="s">
        <v>1388</v>
      </c>
      <c r="C1330" t="s">
        <v>1389</v>
      </c>
      <c r="D1330" s="15">
        <v>1900</v>
      </c>
      <c r="E1330" s="121">
        <v>1</v>
      </c>
      <c r="F1330" t="s">
        <v>444</v>
      </c>
      <c r="G1330" s="121">
        <v>366</v>
      </c>
      <c r="H1330" t="s">
        <v>387</v>
      </c>
      <c r="I1330" t="s">
        <v>491</v>
      </c>
      <c r="J1330" t="s">
        <v>439</v>
      </c>
      <c r="K1330" t="s">
        <v>439</v>
      </c>
      <c r="L1330" s="756" t="s">
        <v>84</v>
      </c>
      <c r="M1330" t="s">
        <v>330</v>
      </c>
      <c r="N1330" s="679">
        <f t="shared" ca="1" si="89"/>
        <v>0</v>
      </c>
      <c r="O1330" s="679">
        <f t="shared" ca="1" si="89"/>
        <v>0</v>
      </c>
      <c r="P1330" s="679">
        <f t="shared" ca="1" si="89"/>
        <v>0</v>
      </c>
      <c r="Q1330" s="679">
        <f t="shared" ca="1" si="89"/>
        <v>0</v>
      </c>
      <c r="R1330" s="679">
        <f t="shared" ca="1" si="89"/>
        <v>0</v>
      </c>
      <c r="S1330" t="str">
        <f t="shared" si="86"/>
        <v>ASR_COMP</v>
      </c>
      <c r="T1330" s="957">
        <f t="shared" si="87"/>
        <v>44682</v>
      </c>
      <c r="U1330" t="str">
        <f t="shared" si="88"/>
        <v>Unaudited</v>
      </c>
    </row>
    <row r="1331" spans="1:21" x14ac:dyDescent="0.25">
      <c r="A1331" t="s">
        <v>440</v>
      </c>
      <c r="B1331" t="s">
        <v>1388</v>
      </c>
      <c r="C1331" t="s">
        <v>1389</v>
      </c>
      <c r="D1331" s="15">
        <v>1900</v>
      </c>
      <c r="E1331" s="121">
        <v>1</v>
      </c>
      <c r="F1331" t="s">
        <v>444</v>
      </c>
      <c r="G1331" s="121">
        <v>366</v>
      </c>
      <c r="H1331" t="s">
        <v>387</v>
      </c>
      <c r="I1331" t="s">
        <v>491</v>
      </c>
      <c r="J1331" t="s">
        <v>439</v>
      </c>
      <c r="K1331" t="s">
        <v>439</v>
      </c>
      <c r="L1331" s="756" t="s">
        <v>85</v>
      </c>
      <c r="M1331" t="s">
        <v>328</v>
      </c>
      <c r="N1331" s="679">
        <f t="shared" ca="1" si="89"/>
        <v>0</v>
      </c>
      <c r="O1331" s="679">
        <f t="shared" ca="1" si="89"/>
        <v>0</v>
      </c>
      <c r="P1331" s="679">
        <f t="shared" ca="1" si="89"/>
        <v>0</v>
      </c>
      <c r="Q1331" s="679">
        <f t="shared" ca="1" si="89"/>
        <v>0</v>
      </c>
      <c r="R1331" s="679">
        <f t="shared" ca="1" si="89"/>
        <v>0</v>
      </c>
      <c r="S1331" t="str">
        <f t="shared" si="86"/>
        <v>ASR_COMP</v>
      </c>
      <c r="T1331" s="957">
        <f t="shared" si="87"/>
        <v>44682</v>
      </c>
      <c r="U1331" t="str">
        <f t="shared" si="88"/>
        <v>Unaudited</v>
      </c>
    </row>
    <row r="1332" spans="1:21" x14ac:dyDescent="0.25">
      <c r="A1332" t="s">
        <v>440</v>
      </c>
      <c r="B1332" t="s">
        <v>1388</v>
      </c>
      <c r="C1332" t="s">
        <v>1389</v>
      </c>
      <c r="D1332" s="15">
        <v>1900</v>
      </c>
      <c r="E1332" s="121">
        <v>1</v>
      </c>
      <c r="F1332" t="s">
        <v>444</v>
      </c>
      <c r="G1332" s="121">
        <v>366</v>
      </c>
      <c r="H1332" t="s">
        <v>387</v>
      </c>
      <c r="I1332" t="s">
        <v>491</v>
      </c>
      <c r="J1332" t="s">
        <v>439</v>
      </c>
      <c r="K1332" t="s">
        <v>439</v>
      </c>
      <c r="L1332" s="756" t="s">
        <v>86</v>
      </c>
      <c r="M1332" t="s">
        <v>497</v>
      </c>
      <c r="N1332" s="679">
        <f t="shared" ca="1" si="89"/>
        <v>0</v>
      </c>
      <c r="O1332" s="679">
        <f t="shared" ca="1" si="89"/>
        <v>0</v>
      </c>
      <c r="P1332" s="679">
        <f t="shared" ca="1" si="89"/>
        <v>0</v>
      </c>
      <c r="Q1332" s="679">
        <f t="shared" ca="1" si="89"/>
        <v>0</v>
      </c>
      <c r="R1332" s="679">
        <f t="shared" ca="1" si="89"/>
        <v>0</v>
      </c>
      <c r="S1332" t="str">
        <f t="shared" si="86"/>
        <v>ASR_COMP</v>
      </c>
      <c r="T1332" s="957">
        <f t="shared" si="87"/>
        <v>44682</v>
      </c>
      <c r="U1332" t="str">
        <f t="shared" si="88"/>
        <v>Unaudited</v>
      </c>
    </row>
    <row r="1333" spans="1:21" x14ac:dyDescent="0.25">
      <c r="A1333" t="s">
        <v>440</v>
      </c>
      <c r="B1333" t="s">
        <v>1388</v>
      </c>
      <c r="C1333" t="s">
        <v>1389</v>
      </c>
      <c r="D1333" s="15">
        <v>1900</v>
      </c>
      <c r="E1333" s="121">
        <v>1</v>
      </c>
      <c r="F1333" t="s">
        <v>444</v>
      </c>
      <c r="G1333" s="121">
        <v>366</v>
      </c>
      <c r="H1333" t="s">
        <v>387</v>
      </c>
      <c r="I1333" t="s">
        <v>491</v>
      </c>
      <c r="J1333" t="s">
        <v>439</v>
      </c>
      <c r="K1333" t="s">
        <v>439</v>
      </c>
      <c r="L1333" s="756" t="s">
        <v>87</v>
      </c>
      <c r="M1333" t="s">
        <v>498</v>
      </c>
      <c r="N1333" s="679">
        <f t="shared" ca="1" si="89"/>
        <v>0</v>
      </c>
      <c r="O1333" s="679">
        <f t="shared" ca="1" si="89"/>
        <v>0</v>
      </c>
      <c r="P1333" s="679">
        <f t="shared" ca="1" si="89"/>
        <v>0</v>
      </c>
      <c r="Q1333" s="679">
        <f t="shared" ca="1" si="89"/>
        <v>0</v>
      </c>
      <c r="R1333" s="679">
        <f t="shared" ca="1" si="89"/>
        <v>0</v>
      </c>
      <c r="S1333" t="str">
        <f t="shared" si="86"/>
        <v>ASR_COMP</v>
      </c>
      <c r="T1333" s="957">
        <f t="shared" si="87"/>
        <v>44682</v>
      </c>
      <c r="U1333" t="str">
        <f t="shared" si="88"/>
        <v>Unaudited</v>
      </c>
    </row>
    <row r="1334" spans="1:21" x14ac:dyDescent="0.25">
      <c r="A1334" t="s">
        <v>440</v>
      </c>
      <c r="B1334" t="s">
        <v>1388</v>
      </c>
      <c r="C1334" t="s">
        <v>1389</v>
      </c>
      <c r="D1334" s="15">
        <v>1900</v>
      </c>
      <c r="E1334" s="121">
        <v>1</v>
      </c>
      <c r="F1334" t="s">
        <v>444</v>
      </c>
      <c r="G1334" s="121">
        <v>366</v>
      </c>
      <c r="H1334" t="s">
        <v>387</v>
      </c>
      <c r="I1334" t="s">
        <v>491</v>
      </c>
      <c r="J1334" t="s">
        <v>439</v>
      </c>
      <c r="K1334" t="s">
        <v>439</v>
      </c>
      <c r="L1334" s="756" t="s">
        <v>216</v>
      </c>
      <c r="M1334" t="s">
        <v>499</v>
      </c>
      <c r="N1334" s="679">
        <f t="shared" ca="1" si="89"/>
        <v>0</v>
      </c>
      <c r="O1334" s="679">
        <f t="shared" ca="1" si="89"/>
        <v>0</v>
      </c>
      <c r="P1334" s="679">
        <f t="shared" ca="1" si="89"/>
        <v>0</v>
      </c>
      <c r="Q1334" s="679">
        <f t="shared" ca="1" si="89"/>
        <v>0</v>
      </c>
      <c r="R1334" s="679">
        <f t="shared" ca="1" si="89"/>
        <v>0</v>
      </c>
      <c r="S1334" t="str">
        <f t="shared" si="86"/>
        <v>ASR_COMP</v>
      </c>
      <c r="T1334" s="957">
        <f t="shared" si="87"/>
        <v>44682</v>
      </c>
      <c r="U1334" t="str">
        <f t="shared" si="88"/>
        <v>Unaudited</v>
      </c>
    </row>
    <row r="1335" spans="1:21" x14ac:dyDescent="0.25">
      <c r="A1335" t="s">
        <v>440</v>
      </c>
      <c r="B1335" t="s">
        <v>1388</v>
      </c>
      <c r="C1335" t="s">
        <v>1389</v>
      </c>
      <c r="D1335" s="15">
        <v>1900</v>
      </c>
      <c r="E1335" s="121">
        <v>1</v>
      </c>
      <c r="F1335" t="s">
        <v>444</v>
      </c>
      <c r="G1335" s="121">
        <v>366</v>
      </c>
      <c r="H1335" t="s">
        <v>387</v>
      </c>
      <c r="I1335" t="s">
        <v>492</v>
      </c>
      <c r="J1335" t="s">
        <v>26</v>
      </c>
      <c r="K1335" t="s">
        <v>26</v>
      </c>
      <c r="L1335" s="756" t="s">
        <v>207</v>
      </c>
      <c r="M1335" t="s">
        <v>26</v>
      </c>
      <c r="N1335" s="679">
        <f t="shared" ca="1" si="89"/>
        <v>-1633061.1284093838</v>
      </c>
      <c r="O1335" s="679">
        <f t="shared" ca="1" si="89"/>
        <v>0</v>
      </c>
      <c r="P1335" s="679">
        <f t="shared" ca="1" si="89"/>
        <v>0</v>
      </c>
      <c r="Q1335" s="679">
        <f t="shared" ca="1" si="89"/>
        <v>0</v>
      </c>
      <c r="R1335" s="679">
        <f t="shared" ca="1" si="89"/>
        <v>0</v>
      </c>
      <c r="S1335" t="str">
        <f t="shared" si="86"/>
        <v>ASR_COMP</v>
      </c>
      <c r="T1335" s="957">
        <f t="shared" si="87"/>
        <v>44682</v>
      </c>
      <c r="U1335" t="str">
        <f t="shared" si="88"/>
        <v>Unaudited</v>
      </c>
    </row>
    <row r="1336" spans="1:21" x14ac:dyDescent="0.25">
      <c r="A1336" t="s">
        <v>440</v>
      </c>
      <c r="B1336" t="s">
        <v>1388</v>
      </c>
      <c r="C1336" t="s">
        <v>1389</v>
      </c>
      <c r="D1336" s="15">
        <v>1900</v>
      </c>
      <c r="E1336" s="121">
        <v>1</v>
      </c>
      <c r="F1336" t="s">
        <v>1034</v>
      </c>
      <c r="G1336" s="121" t="s">
        <v>1387</v>
      </c>
      <c r="H1336" t="s">
        <v>387</v>
      </c>
      <c r="I1336" t="s">
        <v>435</v>
      </c>
      <c r="J1336" t="s">
        <v>435</v>
      </c>
      <c r="K1336" t="s">
        <v>435</v>
      </c>
      <c r="M1336" t="s">
        <v>435</v>
      </c>
      <c r="N1336" s="679">
        <f t="shared" ca="1" si="89"/>
        <v>0</v>
      </c>
      <c r="O1336" s="679">
        <f t="shared" ca="1" si="89"/>
        <v>0</v>
      </c>
      <c r="P1336" s="679">
        <f t="shared" ca="1" si="89"/>
        <v>0</v>
      </c>
      <c r="Q1336" s="679">
        <f t="shared" ca="1" si="89"/>
        <v>0</v>
      </c>
      <c r="R1336" s="679">
        <f t="shared" ca="1" si="89"/>
        <v>0</v>
      </c>
      <c r="S1336" t="str">
        <f t="shared" si="86"/>
        <v>ASR_COMP</v>
      </c>
      <c r="T1336" s="957">
        <f t="shared" si="87"/>
        <v>44682</v>
      </c>
      <c r="U1336" t="str">
        <f t="shared" si="88"/>
        <v>Unaudited</v>
      </c>
    </row>
    <row r="1337" spans="1:21" x14ac:dyDescent="0.25">
      <c r="A1337" t="s">
        <v>440</v>
      </c>
      <c r="B1337" t="s">
        <v>1388</v>
      </c>
      <c r="C1337" t="s">
        <v>1389</v>
      </c>
      <c r="D1337" s="15">
        <v>1900</v>
      </c>
      <c r="E1337" s="121">
        <v>1</v>
      </c>
      <c r="F1337" t="s">
        <v>1034</v>
      </c>
      <c r="G1337" s="121" t="s">
        <v>1387</v>
      </c>
      <c r="H1337" t="s">
        <v>387</v>
      </c>
      <c r="I1337" t="s">
        <v>490</v>
      </c>
      <c r="J1337" t="s">
        <v>12</v>
      </c>
      <c r="K1337" t="s">
        <v>12</v>
      </c>
      <c r="L1337" s="756">
        <v>1.1000000000000001</v>
      </c>
      <c r="M1337" t="s">
        <v>12</v>
      </c>
      <c r="N1337" s="679">
        <f t="shared" ca="1" si="89"/>
        <v>0</v>
      </c>
      <c r="O1337" s="679">
        <f t="shared" ca="1" si="89"/>
        <v>0</v>
      </c>
      <c r="P1337" s="679">
        <f t="shared" ca="1" si="89"/>
        <v>0</v>
      </c>
      <c r="Q1337" s="679">
        <f t="shared" ca="1" si="89"/>
        <v>0</v>
      </c>
      <c r="R1337" s="679">
        <f t="shared" ca="1" si="89"/>
        <v>335796.84465716465</v>
      </c>
      <c r="S1337" t="str">
        <f t="shared" si="86"/>
        <v>ASR_COMP</v>
      </c>
      <c r="T1337" s="957">
        <f t="shared" si="87"/>
        <v>44682</v>
      </c>
      <c r="U1337" t="str">
        <f t="shared" si="88"/>
        <v>Unaudited</v>
      </c>
    </row>
    <row r="1338" spans="1:21" x14ac:dyDescent="0.25">
      <c r="A1338" t="s">
        <v>440</v>
      </c>
      <c r="B1338" t="s">
        <v>1388</v>
      </c>
      <c r="C1338" t="s">
        <v>1389</v>
      </c>
      <c r="D1338" s="15">
        <v>1900</v>
      </c>
      <c r="E1338" s="121">
        <v>1</v>
      </c>
      <c r="F1338" t="s">
        <v>1034</v>
      </c>
      <c r="G1338" s="121" t="s">
        <v>1387</v>
      </c>
      <c r="H1338" t="s">
        <v>387</v>
      </c>
      <c r="I1338" t="s">
        <v>490</v>
      </c>
      <c r="J1338" t="s">
        <v>12</v>
      </c>
      <c r="K1338" t="s">
        <v>225</v>
      </c>
      <c r="L1338" s="756">
        <v>1.2</v>
      </c>
      <c r="M1338" t="s">
        <v>225</v>
      </c>
      <c r="N1338" s="679">
        <f t="shared" ca="1" si="89"/>
        <v>0</v>
      </c>
      <c r="O1338" s="679">
        <f t="shared" ca="1" si="89"/>
        <v>0</v>
      </c>
      <c r="P1338" s="679">
        <f t="shared" ca="1" si="89"/>
        <v>0</v>
      </c>
      <c r="Q1338" s="679">
        <f t="shared" ca="1" si="89"/>
        <v>0</v>
      </c>
      <c r="R1338" s="679">
        <f t="shared" ca="1" si="89"/>
        <v>-34557.766467018671</v>
      </c>
      <c r="S1338" t="str">
        <f t="shared" si="86"/>
        <v>ASR_COMP</v>
      </c>
      <c r="T1338" s="957">
        <f t="shared" si="87"/>
        <v>44682</v>
      </c>
      <c r="U1338" t="str">
        <f t="shared" si="88"/>
        <v>Unaudited</v>
      </c>
    </row>
    <row r="1339" spans="1:21" x14ac:dyDescent="0.25">
      <c r="A1339" t="s">
        <v>440</v>
      </c>
      <c r="B1339" t="s">
        <v>1388</v>
      </c>
      <c r="C1339" t="s">
        <v>1389</v>
      </c>
      <c r="D1339" s="15">
        <v>1900</v>
      </c>
      <c r="E1339" s="121">
        <v>1</v>
      </c>
      <c r="F1339" t="s">
        <v>1034</v>
      </c>
      <c r="G1339" s="121" t="s">
        <v>1387</v>
      </c>
      <c r="H1339" t="s">
        <v>387</v>
      </c>
      <c r="I1339" t="s">
        <v>490</v>
      </c>
      <c r="J1339" t="s">
        <v>12</v>
      </c>
      <c r="K1339" t="s">
        <v>1326</v>
      </c>
      <c r="L1339" s="756" t="s">
        <v>1322</v>
      </c>
      <c r="M1339" t="s">
        <v>1326</v>
      </c>
      <c r="N1339" s="679">
        <f t="shared" ca="1" si="89"/>
        <v>0</v>
      </c>
      <c r="O1339" s="679">
        <f t="shared" ca="1" si="89"/>
        <v>0</v>
      </c>
      <c r="P1339" s="679">
        <f t="shared" ca="1" si="89"/>
        <v>0</v>
      </c>
      <c r="Q1339" s="679">
        <f t="shared" ca="1" si="89"/>
        <v>0</v>
      </c>
      <c r="R1339" s="679">
        <f t="shared" ca="1" si="89"/>
        <v>12190.88</v>
      </c>
      <c r="S1339" t="str">
        <f t="shared" si="86"/>
        <v>ASR_COMP</v>
      </c>
      <c r="T1339" s="957">
        <f t="shared" si="87"/>
        <v>44682</v>
      </c>
      <c r="U1339" t="str">
        <f t="shared" si="88"/>
        <v>Unaudited</v>
      </c>
    </row>
    <row r="1340" spans="1:21" x14ac:dyDescent="0.25">
      <c r="A1340" t="s">
        <v>440</v>
      </c>
      <c r="B1340" t="s">
        <v>1388</v>
      </c>
      <c r="C1340" t="s">
        <v>1389</v>
      </c>
      <c r="D1340" s="15">
        <v>1900</v>
      </c>
      <c r="E1340" s="121">
        <v>1</v>
      </c>
      <c r="F1340" t="s">
        <v>1034</v>
      </c>
      <c r="G1340" s="121" t="s">
        <v>1387</v>
      </c>
      <c r="H1340" t="s">
        <v>387</v>
      </c>
      <c r="I1340" t="s">
        <v>490</v>
      </c>
      <c r="J1340" t="s">
        <v>12</v>
      </c>
      <c r="K1340" t="s">
        <v>1328</v>
      </c>
      <c r="L1340" s="756" t="s">
        <v>1327</v>
      </c>
      <c r="M1340" t="s">
        <v>1328</v>
      </c>
      <c r="N1340" s="679">
        <f t="shared" ca="1" si="89"/>
        <v>0</v>
      </c>
      <c r="O1340" s="679">
        <f t="shared" ca="1" si="89"/>
        <v>0</v>
      </c>
      <c r="P1340" s="679">
        <f t="shared" ca="1" si="89"/>
        <v>0</v>
      </c>
      <c r="Q1340" s="679">
        <f t="shared" ca="1" si="89"/>
        <v>0</v>
      </c>
      <c r="R1340" s="679">
        <f t="shared" ca="1" si="89"/>
        <v>776537.56919933681</v>
      </c>
      <c r="S1340" t="str">
        <f t="shared" si="86"/>
        <v>ASR_COMP</v>
      </c>
      <c r="T1340" s="957">
        <f t="shared" si="87"/>
        <v>44682</v>
      </c>
      <c r="U1340" t="str">
        <f t="shared" si="88"/>
        <v>Unaudited</v>
      </c>
    </row>
    <row r="1341" spans="1:21" x14ac:dyDescent="0.25">
      <c r="A1341" t="s">
        <v>440</v>
      </c>
      <c r="B1341" t="s">
        <v>1388</v>
      </c>
      <c r="C1341" t="s">
        <v>1389</v>
      </c>
      <c r="D1341" s="15">
        <v>1900</v>
      </c>
      <c r="E1341" s="121">
        <v>1</v>
      </c>
      <c r="F1341" t="s">
        <v>1034</v>
      </c>
      <c r="G1341" s="121" t="s">
        <v>1387</v>
      </c>
      <c r="H1341" t="s">
        <v>387</v>
      </c>
      <c r="I1341" t="s">
        <v>490</v>
      </c>
      <c r="J1341" t="s">
        <v>13</v>
      </c>
      <c r="K1341" t="s">
        <v>13</v>
      </c>
      <c r="L1341" s="756" t="s">
        <v>63</v>
      </c>
      <c r="M1341" t="s">
        <v>13</v>
      </c>
      <c r="N1341" s="679">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9">
        <f t="shared" ca="1" si="90"/>
        <v>0</v>
      </c>
      <c r="P1341" s="679">
        <f t="shared" ca="1" si="90"/>
        <v>0</v>
      </c>
      <c r="Q1341" s="679">
        <f t="shared" ca="1" si="90"/>
        <v>0</v>
      </c>
      <c r="R1341" s="679">
        <f t="shared" ca="1" si="90"/>
        <v>0</v>
      </c>
      <c r="S1341" t="str">
        <f t="shared" si="86"/>
        <v>ASR_COMP</v>
      </c>
      <c r="T1341" s="957">
        <f t="shared" si="87"/>
        <v>44682</v>
      </c>
      <c r="U1341" t="str">
        <f t="shared" si="88"/>
        <v>Unaudited</v>
      </c>
    </row>
    <row r="1342" spans="1:21" x14ac:dyDescent="0.25">
      <c r="A1342" t="s">
        <v>440</v>
      </c>
      <c r="B1342" t="s">
        <v>1388</v>
      </c>
      <c r="C1342" t="s">
        <v>1389</v>
      </c>
      <c r="D1342" s="15">
        <v>1900</v>
      </c>
      <c r="E1342" s="121">
        <v>1</v>
      </c>
      <c r="F1342" t="s">
        <v>1034</v>
      </c>
      <c r="G1342" s="121" t="s">
        <v>1387</v>
      </c>
      <c r="H1342" t="s">
        <v>387</v>
      </c>
      <c r="I1342" t="s">
        <v>491</v>
      </c>
      <c r="J1342" t="s">
        <v>436</v>
      </c>
      <c r="K1342" t="s">
        <v>799</v>
      </c>
      <c r="L1342" s="756">
        <v>2.1</v>
      </c>
      <c r="M1342" t="s">
        <v>734</v>
      </c>
      <c r="N1342" s="679">
        <f t="shared" ca="1" si="90"/>
        <v>0</v>
      </c>
      <c r="O1342" s="679">
        <f t="shared" ca="1" si="90"/>
        <v>0</v>
      </c>
      <c r="P1342" s="679">
        <f t="shared" ca="1" si="90"/>
        <v>0</v>
      </c>
      <c r="Q1342" s="679">
        <f t="shared" ca="1" si="90"/>
        <v>0</v>
      </c>
      <c r="R1342" s="679">
        <f t="shared" ca="1" si="90"/>
        <v>1903</v>
      </c>
      <c r="S1342" t="str">
        <f t="shared" si="86"/>
        <v>ASR_COMP</v>
      </c>
      <c r="T1342" s="957">
        <f t="shared" si="87"/>
        <v>44682</v>
      </c>
      <c r="U1342" t="str">
        <f t="shared" si="88"/>
        <v>Unaudited</v>
      </c>
    </row>
    <row r="1343" spans="1:21" x14ac:dyDescent="0.25">
      <c r="A1343" t="s">
        <v>440</v>
      </c>
      <c r="B1343" t="s">
        <v>1388</v>
      </c>
      <c r="C1343" t="s">
        <v>1389</v>
      </c>
      <c r="D1343" s="15">
        <v>1900</v>
      </c>
      <c r="E1343" s="121">
        <v>1</v>
      </c>
      <c r="F1343" t="s">
        <v>1034</v>
      </c>
      <c r="G1343" s="121" t="s">
        <v>1387</v>
      </c>
      <c r="H1343" t="s">
        <v>387</v>
      </c>
      <c r="I1343" t="s">
        <v>491</v>
      </c>
      <c r="J1343" t="s">
        <v>436</v>
      </c>
      <c r="K1343" t="s">
        <v>799</v>
      </c>
      <c r="L1343" s="756">
        <v>2.2000000000000002</v>
      </c>
      <c r="M1343" t="s">
        <v>735</v>
      </c>
      <c r="N1343" s="679">
        <f t="shared" ca="1" si="90"/>
        <v>0</v>
      </c>
      <c r="O1343" s="679">
        <f t="shared" ca="1" si="90"/>
        <v>0</v>
      </c>
      <c r="P1343" s="679">
        <f t="shared" ca="1" si="90"/>
        <v>0</v>
      </c>
      <c r="Q1343" s="679">
        <f t="shared" ca="1" si="90"/>
        <v>0</v>
      </c>
      <c r="R1343" s="679">
        <f t="shared" ca="1" si="90"/>
        <v>0</v>
      </c>
      <c r="S1343" t="str">
        <f t="shared" si="86"/>
        <v>ASR_COMP</v>
      </c>
      <c r="T1343" s="957">
        <f t="shared" si="87"/>
        <v>44682</v>
      </c>
      <c r="U1343" t="str">
        <f t="shared" si="88"/>
        <v>Unaudited</v>
      </c>
    </row>
    <row r="1344" spans="1:21" x14ac:dyDescent="0.25">
      <c r="A1344" t="s">
        <v>440</v>
      </c>
      <c r="B1344" t="s">
        <v>1388</v>
      </c>
      <c r="C1344" t="s">
        <v>1389</v>
      </c>
      <c r="D1344" s="15">
        <v>1900</v>
      </c>
      <c r="E1344" s="121">
        <v>1</v>
      </c>
      <c r="F1344" t="s">
        <v>1034</v>
      </c>
      <c r="G1344" s="121" t="s">
        <v>1387</v>
      </c>
      <c r="H1344" t="s">
        <v>387</v>
      </c>
      <c r="I1344" t="s">
        <v>491</v>
      </c>
      <c r="J1344" t="s">
        <v>436</v>
      </c>
      <c r="K1344" t="s">
        <v>799</v>
      </c>
      <c r="L1344" s="756">
        <v>2.2999999999999998</v>
      </c>
      <c r="M1344" t="s">
        <v>736</v>
      </c>
      <c r="N1344" s="679">
        <f t="shared" ca="1" si="90"/>
        <v>0</v>
      </c>
      <c r="O1344" s="679">
        <f t="shared" ca="1" si="90"/>
        <v>0</v>
      </c>
      <c r="P1344" s="679">
        <f t="shared" ca="1" si="90"/>
        <v>0</v>
      </c>
      <c r="Q1344" s="679">
        <f t="shared" ca="1" si="90"/>
        <v>0</v>
      </c>
      <c r="R1344" s="679">
        <f t="shared" ca="1" si="90"/>
        <v>2103051.9751088633</v>
      </c>
      <c r="S1344" t="str">
        <f t="shared" si="86"/>
        <v>ASR_COMP</v>
      </c>
      <c r="T1344" s="957">
        <f t="shared" si="87"/>
        <v>44682</v>
      </c>
      <c r="U1344" t="str">
        <f t="shared" si="88"/>
        <v>Unaudited</v>
      </c>
    </row>
    <row r="1345" spans="1:21" x14ac:dyDescent="0.25">
      <c r="A1345" t="s">
        <v>440</v>
      </c>
      <c r="B1345" t="s">
        <v>1388</v>
      </c>
      <c r="C1345" t="s">
        <v>1389</v>
      </c>
      <c r="D1345" s="15">
        <v>1900</v>
      </c>
      <c r="E1345" s="121">
        <v>1</v>
      </c>
      <c r="F1345" t="s">
        <v>1034</v>
      </c>
      <c r="G1345" s="121" t="s">
        <v>1387</v>
      </c>
      <c r="H1345" t="s">
        <v>387</v>
      </c>
      <c r="I1345" t="s">
        <v>491</v>
      </c>
      <c r="J1345" t="s">
        <v>436</v>
      </c>
      <c r="K1345" t="s">
        <v>799</v>
      </c>
      <c r="L1345" s="756">
        <v>2.4</v>
      </c>
      <c r="M1345" t="s">
        <v>737</v>
      </c>
      <c r="N1345" s="679">
        <f t="shared" ca="1" si="90"/>
        <v>0</v>
      </c>
      <c r="O1345" s="679">
        <f t="shared" ca="1" si="90"/>
        <v>0</v>
      </c>
      <c r="P1345" s="679">
        <f t="shared" ca="1" si="90"/>
        <v>0</v>
      </c>
      <c r="Q1345" s="679">
        <f t="shared" ca="1" si="90"/>
        <v>0</v>
      </c>
      <c r="R1345" s="679">
        <f t="shared" ca="1" si="90"/>
        <v>-148086.26459973326</v>
      </c>
      <c r="S1345" t="str">
        <f t="shared" si="86"/>
        <v>ASR_COMP</v>
      </c>
      <c r="T1345" s="957">
        <f t="shared" si="87"/>
        <v>44682</v>
      </c>
      <c r="U1345" t="str">
        <f t="shared" si="88"/>
        <v>Unaudited</v>
      </c>
    </row>
    <row r="1346" spans="1:21" x14ac:dyDescent="0.25">
      <c r="A1346" t="s">
        <v>440</v>
      </c>
      <c r="B1346" t="s">
        <v>1388</v>
      </c>
      <c r="C1346" t="s">
        <v>1389</v>
      </c>
      <c r="D1346" s="15">
        <v>1900</v>
      </c>
      <c r="E1346" s="121">
        <v>1</v>
      </c>
      <c r="F1346" t="s">
        <v>1034</v>
      </c>
      <c r="G1346" s="121" t="s">
        <v>1387</v>
      </c>
      <c r="H1346" t="s">
        <v>387</v>
      </c>
      <c r="I1346" t="s">
        <v>491</v>
      </c>
      <c r="J1346" t="s">
        <v>436</v>
      </c>
      <c r="K1346" t="s">
        <v>799</v>
      </c>
      <c r="L1346" s="756">
        <v>2.5</v>
      </c>
      <c r="M1346" t="s">
        <v>779</v>
      </c>
      <c r="N1346" s="679">
        <f t="shared" ca="1" si="90"/>
        <v>0</v>
      </c>
      <c r="O1346" s="679">
        <f t="shared" ca="1" si="90"/>
        <v>0</v>
      </c>
      <c r="P1346" s="679">
        <f t="shared" ca="1" si="90"/>
        <v>0</v>
      </c>
      <c r="Q1346" s="679">
        <f t="shared" ca="1" si="90"/>
        <v>0</v>
      </c>
      <c r="R1346" s="679">
        <f t="shared" ca="1" si="90"/>
        <v>0</v>
      </c>
      <c r="S1346" t="str">
        <f t="shared" ref="S1346:S1409" si="91">file_name</f>
        <v>ASR_COMP</v>
      </c>
      <c r="T1346" s="957">
        <f t="shared" ref="T1346:T1409" si="92">file_date</f>
        <v>44682</v>
      </c>
      <c r="U1346" t="str">
        <f t="shared" ref="U1346:U1409" si="93">status</f>
        <v>Unaudited</v>
      </c>
    </row>
    <row r="1347" spans="1:21" x14ac:dyDescent="0.25">
      <c r="A1347" t="s">
        <v>440</v>
      </c>
      <c r="B1347" t="s">
        <v>1388</v>
      </c>
      <c r="C1347" t="s">
        <v>1389</v>
      </c>
      <c r="D1347" s="15">
        <v>1900</v>
      </c>
      <c r="E1347" s="121">
        <v>1</v>
      </c>
      <c r="F1347" t="s">
        <v>1034</v>
      </c>
      <c r="G1347" s="121" t="s">
        <v>1387</v>
      </c>
      <c r="H1347" t="s">
        <v>387</v>
      </c>
      <c r="I1347" t="s">
        <v>491</v>
      </c>
      <c r="J1347" t="s">
        <v>436</v>
      </c>
      <c r="K1347" t="s">
        <v>799</v>
      </c>
      <c r="L1347" s="756">
        <v>2.6</v>
      </c>
      <c r="M1347" t="s">
        <v>189</v>
      </c>
      <c r="N1347" s="679">
        <f t="shared" ca="1" si="90"/>
        <v>0</v>
      </c>
      <c r="O1347" s="679">
        <f t="shared" ca="1" si="90"/>
        <v>0</v>
      </c>
      <c r="P1347" s="679">
        <f t="shared" ca="1" si="90"/>
        <v>0</v>
      </c>
      <c r="Q1347" s="679">
        <f t="shared" ca="1" si="90"/>
        <v>0</v>
      </c>
      <c r="R1347" s="679">
        <f t="shared" ca="1" si="90"/>
        <v>60193.759222342014</v>
      </c>
      <c r="S1347" t="str">
        <f t="shared" si="91"/>
        <v>ASR_COMP</v>
      </c>
      <c r="T1347" s="957">
        <f t="shared" si="92"/>
        <v>44682</v>
      </c>
      <c r="U1347" t="str">
        <f t="shared" si="93"/>
        <v>Unaudited</v>
      </c>
    </row>
    <row r="1348" spans="1:21" x14ac:dyDescent="0.25">
      <c r="A1348" t="s">
        <v>440</v>
      </c>
      <c r="B1348" t="s">
        <v>1388</v>
      </c>
      <c r="C1348" t="s">
        <v>1389</v>
      </c>
      <c r="D1348" s="15">
        <v>1900</v>
      </c>
      <c r="E1348" s="121">
        <v>1</v>
      </c>
      <c r="F1348" t="s">
        <v>1034</v>
      </c>
      <c r="G1348" s="121" t="s">
        <v>1387</v>
      </c>
      <c r="H1348" t="s">
        <v>387</v>
      </c>
      <c r="I1348" t="s">
        <v>491</v>
      </c>
      <c r="J1348" t="s">
        <v>436</v>
      </c>
      <c r="K1348" t="s">
        <v>799</v>
      </c>
      <c r="L1348" s="756">
        <v>2.7</v>
      </c>
      <c r="M1348" t="s">
        <v>800</v>
      </c>
      <c r="N1348" s="679">
        <f t="shared" ca="1" si="90"/>
        <v>0</v>
      </c>
      <c r="O1348" s="679">
        <f t="shared" ca="1" si="90"/>
        <v>0</v>
      </c>
      <c r="P1348" s="679">
        <f t="shared" ca="1" si="90"/>
        <v>0</v>
      </c>
      <c r="Q1348" s="679">
        <f t="shared" ca="1" si="90"/>
        <v>0</v>
      </c>
      <c r="R1348" s="679">
        <f t="shared" ca="1" si="90"/>
        <v>-79934.741751289796</v>
      </c>
      <c r="S1348" t="str">
        <f t="shared" si="91"/>
        <v>ASR_COMP</v>
      </c>
      <c r="T1348" s="957">
        <f t="shared" si="92"/>
        <v>44682</v>
      </c>
      <c r="U1348" t="str">
        <f t="shared" si="93"/>
        <v>Unaudited</v>
      </c>
    </row>
    <row r="1349" spans="1:21" x14ac:dyDescent="0.25">
      <c r="A1349" t="s">
        <v>440</v>
      </c>
      <c r="B1349" t="s">
        <v>1388</v>
      </c>
      <c r="C1349" t="s">
        <v>1389</v>
      </c>
      <c r="D1349" s="15">
        <v>1900</v>
      </c>
      <c r="E1349" s="121">
        <v>1</v>
      </c>
      <c r="F1349" t="s">
        <v>1034</v>
      </c>
      <c r="G1349" s="121" t="s">
        <v>1387</v>
      </c>
      <c r="H1349" t="s">
        <v>387</v>
      </c>
      <c r="I1349" t="s">
        <v>491</v>
      </c>
      <c r="J1349" t="s">
        <v>436</v>
      </c>
      <c r="K1349" t="s">
        <v>799</v>
      </c>
      <c r="L1349" s="756">
        <v>2.8</v>
      </c>
      <c r="M1349" t="s">
        <v>801</v>
      </c>
      <c r="N1349" s="679">
        <f t="shared" ca="1" si="90"/>
        <v>0</v>
      </c>
      <c r="O1349" s="679">
        <f t="shared" ca="1" si="90"/>
        <v>0</v>
      </c>
      <c r="P1349" s="679">
        <f t="shared" ca="1" si="90"/>
        <v>0</v>
      </c>
      <c r="Q1349" s="679">
        <f t="shared" ca="1" si="90"/>
        <v>0</v>
      </c>
      <c r="R1349" s="679">
        <f t="shared" ca="1" si="90"/>
        <v>0</v>
      </c>
      <c r="S1349" t="str">
        <f t="shared" si="91"/>
        <v>ASR_COMP</v>
      </c>
      <c r="T1349" s="957">
        <f t="shared" si="92"/>
        <v>44682</v>
      </c>
      <c r="U1349" t="str">
        <f t="shared" si="93"/>
        <v>Unaudited</v>
      </c>
    </row>
    <row r="1350" spans="1:21" x14ac:dyDescent="0.25">
      <c r="A1350" t="s">
        <v>440</v>
      </c>
      <c r="B1350" t="s">
        <v>1388</v>
      </c>
      <c r="C1350" t="s">
        <v>1389</v>
      </c>
      <c r="D1350" s="15">
        <v>1900</v>
      </c>
      <c r="E1350" s="121">
        <v>1</v>
      </c>
      <c r="F1350" t="s">
        <v>1034</v>
      </c>
      <c r="G1350" s="121" t="s">
        <v>1387</v>
      </c>
      <c r="H1350" t="s">
        <v>387</v>
      </c>
      <c r="I1350" t="s">
        <v>491</v>
      </c>
      <c r="J1350" t="s">
        <v>436</v>
      </c>
      <c r="K1350" t="s">
        <v>799</v>
      </c>
      <c r="L1350" s="756">
        <v>2.9</v>
      </c>
      <c r="M1350" t="s">
        <v>782</v>
      </c>
      <c r="N1350" s="679">
        <f t="shared" ca="1" si="90"/>
        <v>0</v>
      </c>
      <c r="O1350" s="679">
        <f t="shared" ca="1" si="90"/>
        <v>0</v>
      </c>
      <c r="P1350" s="679">
        <f t="shared" ca="1" si="90"/>
        <v>0</v>
      </c>
      <c r="Q1350" s="679">
        <f t="shared" ca="1" si="90"/>
        <v>0</v>
      </c>
      <c r="R1350" s="679">
        <f t="shared" ca="1" si="90"/>
        <v>0</v>
      </c>
      <c r="S1350" t="str">
        <f t="shared" si="91"/>
        <v>ASR_COMP</v>
      </c>
      <c r="T1350" s="957">
        <f t="shared" si="92"/>
        <v>44682</v>
      </c>
      <c r="U1350" t="str">
        <f t="shared" si="93"/>
        <v>Unaudited</v>
      </c>
    </row>
    <row r="1351" spans="1:21" x14ac:dyDescent="0.25">
      <c r="A1351" t="s">
        <v>440</v>
      </c>
      <c r="B1351" t="s">
        <v>1388</v>
      </c>
      <c r="C1351" t="s">
        <v>1389</v>
      </c>
      <c r="D1351" s="15">
        <v>1900</v>
      </c>
      <c r="E1351" s="121">
        <v>1</v>
      </c>
      <c r="F1351" t="s">
        <v>1034</v>
      </c>
      <c r="G1351" s="121" t="s">
        <v>1387</v>
      </c>
      <c r="H1351" t="s">
        <v>387</v>
      </c>
      <c r="I1351" t="s">
        <v>491</v>
      </c>
      <c r="J1351" t="s">
        <v>436</v>
      </c>
      <c r="K1351" t="s">
        <v>226</v>
      </c>
      <c r="L1351" s="756">
        <v>2.11</v>
      </c>
      <c r="M1351" t="s">
        <v>231</v>
      </c>
      <c r="N1351" s="679">
        <f t="shared" ca="1" si="90"/>
        <v>0</v>
      </c>
      <c r="O1351" s="679">
        <f t="shared" ca="1" si="90"/>
        <v>0</v>
      </c>
      <c r="P1351" s="679">
        <f t="shared" ca="1" si="90"/>
        <v>0</v>
      </c>
      <c r="Q1351" s="679">
        <f t="shared" ca="1" si="90"/>
        <v>0</v>
      </c>
      <c r="R1351" s="679">
        <f t="shared" ca="1" si="90"/>
        <v>439441.37190475658</v>
      </c>
      <c r="S1351" t="str">
        <f t="shared" si="91"/>
        <v>ASR_COMP</v>
      </c>
      <c r="T1351" s="957">
        <f t="shared" si="92"/>
        <v>44682</v>
      </c>
      <c r="U1351" t="str">
        <f t="shared" si="93"/>
        <v>Unaudited</v>
      </c>
    </row>
    <row r="1352" spans="1:21" x14ac:dyDescent="0.25">
      <c r="A1352" t="s">
        <v>440</v>
      </c>
      <c r="B1352" t="s">
        <v>1388</v>
      </c>
      <c r="C1352" t="s">
        <v>1389</v>
      </c>
      <c r="D1352" s="15">
        <v>1900</v>
      </c>
      <c r="E1352" s="121">
        <v>1</v>
      </c>
      <c r="F1352" t="s">
        <v>1034</v>
      </c>
      <c r="G1352" s="121" t="s">
        <v>1387</v>
      </c>
      <c r="H1352" t="s">
        <v>387</v>
      </c>
      <c r="I1352" t="s">
        <v>491</v>
      </c>
      <c r="J1352" t="s">
        <v>436</v>
      </c>
      <c r="K1352" t="s">
        <v>226</v>
      </c>
      <c r="L1352" s="756">
        <v>2.12</v>
      </c>
      <c r="M1352" t="s">
        <v>557</v>
      </c>
      <c r="N1352" s="679">
        <f t="shared" ca="1" si="90"/>
        <v>0</v>
      </c>
      <c r="O1352" s="679">
        <f t="shared" ca="1" si="90"/>
        <v>0</v>
      </c>
      <c r="P1352" s="679">
        <f t="shared" ca="1" si="90"/>
        <v>0</v>
      </c>
      <c r="Q1352" s="679">
        <f t="shared" ca="1" si="90"/>
        <v>0</v>
      </c>
      <c r="R1352" s="679">
        <f t="shared" ca="1" si="90"/>
        <v>63704.812852522802</v>
      </c>
      <c r="S1352" t="str">
        <f t="shared" si="91"/>
        <v>ASR_COMP</v>
      </c>
      <c r="T1352" s="957">
        <f t="shared" si="92"/>
        <v>44682</v>
      </c>
      <c r="U1352" t="str">
        <f t="shared" si="93"/>
        <v>Unaudited</v>
      </c>
    </row>
    <row r="1353" spans="1:21" x14ac:dyDescent="0.25">
      <c r="A1353" t="s">
        <v>440</v>
      </c>
      <c r="B1353" t="s">
        <v>1388</v>
      </c>
      <c r="C1353" t="s">
        <v>1389</v>
      </c>
      <c r="D1353" s="15">
        <v>1900</v>
      </c>
      <c r="E1353" s="121">
        <v>1</v>
      </c>
      <c r="F1353" t="s">
        <v>1034</v>
      </c>
      <c r="G1353" s="121" t="s">
        <v>1387</v>
      </c>
      <c r="H1353" t="s">
        <v>387</v>
      </c>
      <c r="I1353" t="s">
        <v>491</v>
      </c>
      <c r="J1353" t="s">
        <v>436</v>
      </c>
      <c r="K1353" t="s">
        <v>226</v>
      </c>
      <c r="L1353" s="756">
        <v>2.13</v>
      </c>
      <c r="M1353" t="s">
        <v>232</v>
      </c>
      <c r="N1353" s="679">
        <f t="shared" ca="1" si="90"/>
        <v>0</v>
      </c>
      <c r="O1353" s="679">
        <f t="shared" ca="1" si="90"/>
        <v>0</v>
      </c>
      <c r="P1353" s="679">
        <f t="shared" ca="1" si="90"/>
        <v>0</v>
      </c>
      <c r="Q1353" s="679">
        <f t="shared" ca="1" si="90"/>
        <v>0</v>
      </c>
      <c r="R1353" s="679">
        <f t="shared" ca="1" si="90"/>
        <v>66692.228685466209</v>
      </c>
      <c r="S1353" t="str">
        <f t="shared" si="91"/>
        <v>ASR_COMP</v>
      </c>
      <c r="T1353" s="957">
        <f t="shared" si="92"/>
        <v>44682</v>
      </c>
      <c r="U1353" t="str">
        <f t="shared" si="93"/>
        <v>Unaudited</v>
      </c>
    </row>
    <row r="1354" spans="1:21" x14ac:dyDescent="0.25">
      <c r="A1354" t="s">
        <v>440</v>
      </c>
      <c r="B1354" t="s">
        <v>1388</v>
      </c>
      <c r="C1354" t="s">
        <v>1389</v>
      </c>
      <c r="D1354" s="15">
        <v>1900</v>
      </c>
      <c r="E1354" s="121">
        <v>1</v>
      </c>
      <c r="F1354" t="s">
        <v>1034</v>
      </c>
      <c r="G1354" s="121" t="s">
        <v>1387</v>
      </c>
      <c r="H1354" t="s">
        <v>387</v>
      </c>
      <c r="I1354" t="s">
        <v>491</v>
      </c>
      <c r="J1354" t="s">
        <v>436</v>
      </c>
      <c r="K1354" t="s">
        <v>226</v>
      </c>
      <c r="L1354" s="756">
        <v>2.14</v>
      </c>
      <c r="M1354" t="s">
        <v>561</v>
      </c>
      <c r="N1354" s="679">
        <f t="shared" ca="1" si="90"/>
        <v>0</v>
      </c>
      <c r="O1354" s="679">
        <f t="shared" ca="1" si="90"/>
        <v>0</v>
      </c>
      <c r="P1354" s="679">
        <f t="shared" ca="1" si="90"/>
        <v>0</v>
      </c>
      <c r="Q1354" s="679">
        <f t="shared" ca="1" si="90"/>
        <v>0</v>
      </c>
      <c r="R1354" s="679">
        <f t="shared" ca="1" si="90"/>
        <v>25814.089306051734</v>
      </c>
      <c r="S1354" t="str">
        <f t="shared" si="91"/>
        <v>ASR_COMP</v>
      </c>
      <c r="T1354" s="957">
        <f t="shared" si="92"/>
        <v>44682</v>
      </c>
      <c r="U1354" t="str">
        <f t="shared" si="93"/>
        <v>Unaudited</v>
      </c>
    </row>
    <row r="1355" spans="1:21" x14ac:dyDescent="0.25">
      <c r="A1355" t="s">
        <v>440</v>
      </c>
      <c r="B1355" t="s">
        <v>1388</v>
      </c>
      <c r="C1355" t="s">
        <v>1389</v>
      </c>
      <c r="D1355" s="15">
        <v>1900</v>
      </c>
      <c r="E1355" s="121">
        <v>1</v>
      </c>
      <c r="F1355" t="s">
        <v>1034</v>
      </c>
      <c r="G1355" s="121" t="s">
        <v>1387</v>
      </c>
      <c r="H1355" t="s">
        <v>387</v>
      </c>
      <c r="I1355" t="s">
        <v>491</v>
      </c>
      <c r="J1355" t="s">
        <v>436</v>
      </c>
      <c r="K1355" t="s">
        <v>226</v>
      </c>
      <c r="L1355" s="756">
        <v>2.15</v>
      </c>
      <c r="M1355" t="s">
        <v>20</v>
      </c>
      <c r="N1355" s="679">
        <f t="shared" ca="1" si="90"/>
        <v>0</v>
      </c>
      <c r="O1355" s="679">
        <f t="shared" ca="1" si="90"/>
        <v>0</v>
      </c>
      <c r="P1355" s="679">
        <f t="shared" ca="1" si="90"/>
        <v>0</v>
      </c>
      <c r="Q1355" s="679">
        <f t="shared" ca="1" si="90"/>
        <v>0</v>
      </c>
      <c r="R1355" s="679">
        <f t="shared" ca="1" si="90"/>
        <v>24090.131871530968</v>
      </c>
      <c r="S1355" t="str">
        <f t="shared" si="91"/>
        <v>ASR_COMP</v>
      </c>
      <c r="T1355" s="957">
        <f t="shared" si="92"/>
        <v>44682</v>
      </c>
      <c r="U1355" t="str">
        <f t="shared" si="93"/>
        <v>Unaudited</v>
      </c>
    </row>
    <row r="1356" spans="1:21" x14ac:dyDescent="0.25">
      <c r="A1356" t="s">
        <v>440</v>
      </c>
      <c r="B1356" t="s">
        <v>1388</v>
      </c>
      <c r="C1356" t="s">
        <v>1389</v>
      </c>
      <c r="D1356" s="15">
        <v>1900</v>
      </c>
      <c r="E1356" s="121">
        <v>1</v>
      </c>
      <c r="F1356" t="s">
        <v>1034</v>
      </c>
      <c r="G1356" s="121" t="s">
        <v>1387</v>
      </c>
      <c r="H1356" t="s">
        <v>387</v>
      </c>
      <c r="I1356" t="s">
        <v>491</v>
      </c>
      <c r="J1356" t="s">
        <v>436</v>
      </c>
      <c r="K1356" t="s">
        <v>226</v>
      </c>
      <c r="L1356" s="756">
        <v>2.16</v>
      </c>
      <c r="M1356" t="s">
        <v>802</v>
      </c>
      <c r="N1356" s="679">
        <f t="shared" ca="1" si="90"/>
        <v>0</v>
      </c>
      <c r="O1356" s="679">
        <f t="shared" ca="1" si="90"/>
        <v>0</v>
      </c>
      <c r="P1356" s="679">
        <f t="shared" ca="1" si="90"/>
        <v>0</v>
      </c>
      <c r="Q1356" s="679">
        <f t="shared" ca="1" si="90"/>
        <v>0</v>
      </c>
      <c r="R1356" s="679">
        <f t="shared" ca="1" si="90"/>
        <v>0</v>
      </c>
      <c r="S1356" t="str">
        <f t="shared" si="91"/>
        <v>ASR_COMP</v>
      </c>
      <c r="T1356" s="957">
        <f t="shared" si="92"/>
        <v>44682</v>
      </c>
      <c r="U1356" t="str">
        <f t="shared" si="93"/>
        <v>Unaudited</v>
      </c>
    </row>
    <row r="1357" spans="1:21" x14ac:dyDescent="0.25">
      <c r="A1357" t="s">
        <v>440</v>
      </c>
      <c r="B1357" t="s">
        <v>1388</v>
      </c>
      <c r="C1357" t="s">
        <v>1389</v>
      </c>
      <c r="D1357" s="15">
        <v>1900</v>
      </c>
      <c r="E1357" s="121">
        <v>1</v>
      </c>
      <c r="F1357" t="s">
        <v>1034</v>
      </c>
      <c r="G1357" s="121" t="s">
        <v>1387</v>
      </c>
      <c r="H1357" t="s">
        <v>387</v>
      </c>
      <c r="I1357" t="s">
        <v>491</v>
      </c>
      <c r="J1357" t="s">
        <v>436</v>
      </c>
      <c r="K1357" t="s">
        <v>226</v>
      </c>
      <c r="L1357" s="756">
        <v>2.17</v>
      </c>
      <c r="M1357" t="s">
        <v>1055</v>
      </c>
      <c r="N1357" s="679">
        <f t="shared" ca="1" si="90"/>
        <v>0</v>
      </c>
      <c r="O1357" s="679">
        <f t="shared" ca="1" si="90"/>
        <v>0</v>
      </c>
      <c r="P1357" s="679">
        <f t="shared" ca="1" si="90"/>
        <v>0</v>
      </c>
      <c r="Q1357" s="679">
        <f t="shared" ca="1" si="90"/>
        <v>0</v>
      </c>
      <c r="R1357" s="679">
        <f t="shared" ca="1" si="90"/>
        <v>0</v>
      </c>
      <c r="S1357" t="str">
        <f t="shared" si="91"/>
        <v>ASR_COMP</v>
      </c>
      <c r="T1357" s="957">
        <f t="shared" si="92"/>
        <v>44682</v>
      </c>
      <c r="U1357" t="str">
        <f t="shared" si="93"/>
        <v>Unaudited</v>
      </c>
    </row>
    <row r="1358" spans="1:21" x14ac:dyDescent="0.25">
      <c r="A1358" t="s">
        <v>440</v>
      </c>
      <c r="B1358" t="s">
        <v>1388</v>
      </c>
      <c r="C1358" t="s">
        <v>1389</v>
      </c>
      <c r="D1358" s="15">
        <v>1900</v>
      </c>
      <c r="E1358" s="121">
        <v>1</v>
      </c>
      <c r="F1358" t="s">
        <v>1034</v>
      </c>
      <c r="G1358" s="121" t="s">
        <v>1387</v>
      </c>
      <c r="H1358" t="s">
        <v>387</v>
      </c>
      <c r="I1358" t="s">
        <v>491</v>
      </c>
      <c r="J1358" t="s">
        <v>436</v>
      </c>
      <c r="K1358" t="s">
        <v>226</v>
      </c>
      <c r="L1358" s="756">
        <v>2.1800000000000002</v>
      </c>
      <c r="M1358" t="s">
        <v>653</v>
      </c>
      <c r="N1358" s="679">
        <f t="shared" ca="1" si="90"/>
        <v>0</v>
      </c>
      <c r="O1358" s="679">
        <f t="shared" ca="1" si="90"/>
        <v>0</v>
      </c>
      <c r="P1358" s="679">
        <f t="shared" ca="1" si="90"/>
        <v>0</v>
      </c>
      <c r="Q1358" s="679">
        <f t="shared" ca="1" si="90"/>
        <v>0</v>
      </c>
      <c r="R1358" s="679">
        <f t="shared" ca="1" si="90"/>
        <v>-28973.136085605409</v>
      </c>
      <c r="S1358" t="str">
        <f t="shared" si="91"/>
        <v>ASR_COMP</v>
      </c>
      <c r="T1358" s="957">
        <f t="shared" si="92"/>
        <v>44682</v>
      </c>
      <c r="U1358" t="str">
        <f t="shared" si="93"/>
        <v>Unaudited</v>
      </c>
    </row>
    <row r="1359" spans="1:21" x14ac:dyDescent="0.25">
      <c r="A1359" t="s">
        <v>440</v>
      </c>
      <c r="B1359" t="s">
        <v>1388</v>
      </c>
      <c r="C1359" t="s">
        <v>1389</v>
      </c>
      <c r="D1359" s="15">
        <v>1900</v>
      </c>
      <c r="E1359" s="121">
        <v>1</v>
      </c>
      <c r="F1359" t="s">
        <v>1034</v>
      </c>
      <c r="G1359" s="121" t="s">
        <v>1387</v>
      </c>
      <c r="H1359" t="s">
        <v>387</v>
      </c>
      <c r="I1359" t="s">
        <v>491</v>
      </c>
      <c r="J1359" t="s">
        <v>436</v>
      </c>
      <c r="K1359" t="s">
        <v>226</v>
      </c>
      <c r="L1359" s="756">
        <v>2.19</v>
      </c>
      <c r="M1359" t="s">
        <v>221</v>
      </c>
      <c r="N1359" s="679">
        <f t="shared" ca="1" si="90"/>
        <v>0</v>
      </c>
      <c r="O1359" s="679">
        <f t="shared" ca="1" si="90"/>
        <v>0</v>
      </c>
      <c r="P1359" s="679">
        <f t="shared" ca="1" si="90"/>
        <v>0</v>
      </c>
      <c r="Q1359" s="679">
        <f t="shared" ca="1" si="90"/>
        <v>0</v>
      </c>
      <c r="R1359" s="679">
        <f t="shared" ca="1" si="90"/>
        <v>0</v>
      </c>
      <c r="S1359" t="str">
        <f t="shared" si="91"/>
        <v>ASR_COMP</v>
      </c>
      <c r="T1359" s="957">
        <f t="shared" si="92"/>
        <v>44682</v>
      </c>
      <c r="U1359" t="str">
        <f t="shared" si="93"/>
        <v>Unaudited</v>
      </c>
    </row>
    <row r="1360" spans="1:21" x14ac:dyDescent="0.25">
      <c r="A1360" t="s">
        <v>440</v>
      </c>
      <c r="B1360" t="s">
        <v>1388</v>
      </c>
      <c r="C1360" t="s">
        <v>1389</v>
      </c>
      <c r="D1360" s="15">
        <v>1900</v>
      </c>
      <c r="E1360" s="121">
        <v>1</v>
      </c>
      <c r="F1360" t="s">
        <v>1034</v>
      </c>
      <c r="G1360" s="121" t="s">
        <v>1387</v>
      </c>
      <c r="H1360" t="s">
        <v>387</v>
      </c>
      <c r="I1360" t="s">
        <v>491</v>
      </c>
      <c r="J1360" t="s">
        <v>436</v>
      </c>
      <c r="K1360" t="s">
        <v>226</v>
      </c>
      <c r="L1360" s="756" t="s">
        <v>707</v>
      </c>
      <c r="M1360" t="s">
        <v>233</v>
      </c>
      <c r="N1360" s="679">
        <f t="shared" ca="1" si="90"/>
        <v>0</v>
      </c>
      <c r="O1360" s="679">
        <f t="shared" ca="1" si="90"/>
        <v>0</v>
      </c>
      <c r="P1360" s="679">
        <f t="shared" ca="1" si="90"/>
        <v>0</v>
      </c>
      <c r="Q1360" s="679">
        <f t="shared" ca="1" si="90"/>
        <v>0</v>
      </c>
      <c r="R1360" s="679">
        <f t="shared" ca="1" si="90"/>
        <v>-14569.529337638429</v>
      </c>
      <c r="S1360" t="str">
        <f t="shared" si="91"/>
        <v>ASR_COMP</v>
      </c>
      <c r="T1360" s="957">
        <f t="shared" si="92"/>
        <v>44682</v>
      </c>
      <c r="U1360" t="str">
        <f t="shared" si="93"/>
        <v>Unaudited</v>
      </c>
    </row>
    <row r="1361" spans="1:21" x14ac:dyDescent="0.25">
      <c r="A1361" t="s">
        <v>440</v>
      </c>
      <c r="B1361" t="s">
        <v>1388</v>
      </c>
      <c r="C1361" t="s">
        <v>1389</v>
      </c>
      <c r="D1361" s="15">
        <v>1900</v>
      </c>
      <c r="E1361" s="121">
        <v>1</v>
      </c>
      <c r="F1361" t="s">
        <v>1034</v>
      </c>
      <c r="G1361" s="121" t="s">
        <v>1387</v>
      </c>
      <c r="H1361" t="s">
        <v>387</v>
      </c>
      <c r="I1361" t="s">
        <v>491</v>
      </c>
      <c r="J1361" t="s">
        <v>436</v>
      </c>
      <c r="K1361" t="s">
        <v>226</v>
      </c>
      <c r="L1361" s="756">
        <v>2.21</v>
      </c>
      <c r="M1361" t="s">
        <v>469</v>
      </c>
      <c r="N1361" s="679">
        <f t="shared" ca="1" si="90"/>
        <v>0</v>
      </c>
      <c r="O1361" s="679">
        <f t="shared" ca="1" si="90"/>
        <v>0</v>
      </c>
      <c r="P1361" s="679">
        <f t="shared" ca="1" si="90"/>
        <v>0</v>
      </c>
      <c r="Q1361" s="679">
        <f t="shared" ca="1" si="90"/>
        <v>0</v>
      </c>
      <c r="R1361" s="679">
        <f t="shared" ca="1" si="90"/>
        <v>0</v>
      </c>
      <c r="S1361" t="str">
        <f t="shared" si="91"/>
        <v>ASR_COMP</v>
      </c>
      <c r="T1361" s="957">
        <f t="shared" si="92"/>
        <v>44682</v>
      </c>
      <c r="U1361" t="str">
        <f t="shared" si="93"/>
        <v>Unaudited</v>
      </c>
    </row>
    <row r="1362" spans="1:21" x14ac:dyDescent="0.25">
      <c r="A1362" t="s">
        <v>440</v>
      </c>
      <c r="B1362" t="s">
        <v>1388</v>
      </c>
      <c r="C1362" t="s">
        <v>1389</v>
      </c>
      <c r="D1362" s="15">
        <v>1900</v>
      </c>
      <c r="E1362" s="121">
        <v>1</v>
      </c>
      <c r="F1362" t="s">
        <v>1034</v>
      </c>
      <c r="G1362" s="121" t="s">
        <v>1387</v>
      </c>
      <c r="H1362" t="s">
        <v>387</v>
      </c>
      <c r="I1362" t="s">
        <v>491</v>
      </c>
      <c r="J1362" t="s">
        <v>436</v>
      </c>
      <c r="K1362" t="s">
        <v>6</v>
      </c>
      <c r="L1362" s="756" t="s">
        <v>70</v>
      </c>
      <c r="M1362" t="s">
        <v>191</v>
      </c>
      <c r="N1362" s="679">
        <f t="shared" ca="1" si="90"/>
        <v>0</v>
      </c>
      <c r="O1362" s="679">
        <f t="shared" ca="1" si="90"/>
        <v>0</v>
      </c>
      <c r="P1362" s="679">
        <f t="shared" ca="1" si="90"/>
        <v>0</v>
      </c>
      <c r="Q1362" s="679">
        <f t="shared" ca="1" si="90"/>
        <v>0</v>
      </c>
      <c r="R1362" s="679">
        <f t="shared" ca="1" si="90"/>
        <v>0</v>
      </c>
      <c r="S1362" t="str">
        <f t="shared" si="91"/>
        <v>ASR_COMP</v>
      </c>
      <c r="T1362" s="957">
        <f t="shared" si="92"/>
        <v>44682</v>
      </c>
      <c r="U1362" t="str">
        <f t="shared" si="93"/>
        <v>Unaudited</v>
      </c>
    </row>
    <row r="1363" spans="1:21" x14ac:dyDescent="0.25">
      <c r="A1363" t="s">
        <v>440</v>
      </c>
      <c r="B1363" t="s">
        <v>1388</v>
      </c>
      <c r="C1363" t="s">
        <v>1389</v>
      </c>
      <c r="D1363" s="15">
        <v>1900</v>
      </c>
      <c r="E1363" s="121">
        <v>1</v>
      </c>
      <c r="F1363" t="s">
        <v>1034</v>
      </c>
      <c r="G1363" s="121" t="s">
        <v>1387</v>
      </c>
      <c r="H1363" t="s">
        <v>387</v>
      </c>
      <c r="I1363" t="s">
        <v>491</v>
      </c>
      <c r="J1363" t="s">
        <v>436</v>
      </c>
      <c r="K1363" t="s">
        <v>6</v>
      </c>
      <c r="L1363" s="756" t="s">
        <v>71</v>
      </c>
      <c r="M1363" t="s">
        <v>234</v>
      </c>
      <c r="N1363" s="679">
        <f t="shared" ca="1" si="90"/>
        <v>0</v>
      </c>
      <c r="O1363" s="679">
        <f t="shared" ca="1" si="90"/>
        <v>0</v>
      </c>
      <c r="P1363" s="679">
        <f t="shared" ca="1" si="90"/>
        <v>0</v>
      </c>
      <c r="Q1363" s="679">
        <f t="shared" ca="1" si="90"/>
        <v>0</v>
      </c>
      <c r="R1363" s="679">
        <f t="shared" ca="1" si="90"/>
        <v>0</v>
      </c>
      <c r="S1363" t="str">
        <f t="shared" si="91"/>
        <v>ASR_COMP</v>
      </c>
      <c r="T1363" s="957">
        <f t="shared" si="92"/>
        <v>44682</v>
      </c>
      <c r="U1363" t="str">
        <f t="shared" si="93"/>
        <v>Unaudited</v>
      </c>
    </row>
    <row r="1364" spans="1:21" x14ac:dyDescent="0.25">
      <c r="A1364" t="s">
        <v>440</v>
      </c>
      <c r="B1364" t="s">
        <v>1388</v>
      </c>
      <c r="C1364" t="s">
        <v>1389</v>
      </c>
      <c r="D1364" s="15">
        <v>1900</v>
      </c>
      <c r="E1364" s="121">
        <v>1</v>
      </c>
      <c r="F1364" t="s">
        <v>1034</v>
      </c>
      <c r="G1364" s="121" t="s">
        <v>1387</v>
      </c>
      <c r="H1364" t="s">
        <v>387</v>
      </c>
      <c r="I1364" t="s">
        <v>491</v>
      </c>
      <c r="J1364" t="s">
        <v>436</v>
      </c>
      <c r="K1364" t="s">
        <v>6</v>
      </c>
      <c r="L1364" s="756" t="s">
        <v>72</v>
      </c>
      <c r="M1364" t="s">
        <v>167</v>
      </c>
      <c r="N1364" s="679">
        <f t="shared" ca="1" si="90"/>
        <v>0</v>
      </c>
      <c r="O1364" s="679">
        <f t="shared" ca="1" si="90"/>
        <v>0</v>
      </c>
      <c r="P1364" s="679">
        <f t="shared" ca="1" si="90"/>
        <v>0</v>
      </c>
      <c r="Q1364" s="679">
        <f t="shared" ca="1" si="90"/>
        <v>0</v>
      </c>
      <c r="R1364" s="679">
        <f t="shared" ca="1" si="90"/>
        <v>0</v>
      </c>
      <c r="S1364" t="str">
        <f t="shared" si="91"/>
        <v>ASR_COMP</v>
      </c>
      <c r="T1364" s="957">
        <f t="shared" si="92"/>
        <v>44682</v>
      </c>
      <c r="U1364" t="str">
        <f t="shared" si="93"/>
        <v>Unaudited</v>
      </c>
    </row>
    <row r="1365" spans="1:21" x14ac:dyDescent="0.25">
      <c r="A1365" t="s">
        <v>440</v>
      </c>
      <c r="B1365" t="s">
        <v>1388</v>
      </c>
      <c r="C1365" t="s">
        <v>1389</v>
      </c>
      <c r="D1365" s="15">
        <v>1900</v>
      </c>
      <c r="E1365" s="121">
        <v>1</v>
      </c>
      <c r="F1365" t="s">
        <v>1034</v>
      </c>
      <c r="G1365" s="121" t="s">
        <v>1387</v>
      </c>
      <c r="H1365" t="s">
        <v>387</v>
      </c>
      <c r="I1365" t="s">
        <v>491</v>
      </c>
      <c r="J1365" t="s">
        <v>436</v>
      </c>
      <c r="K1365" t="s">
        <v>6</v>
      </c>
      <c r="L1365" s="756">
        <v>3.4</v>
      </c>
      <c r="M1365" t="s">
        <v>464</v>
      </c>
      <c r="N1365" s="679">
        <f t="shared" ca="1" si="90"/>
        <v>0</v>
      </c>
      <c r="O1365" s="679">
        <f t="shared" ca="1" si="90"/>
        <v>0</v>
      </c>
      <c r="P1365" s="679">
        <f t="shared" ca="1" si="90"/>
        <v>0</v>
      </c>
      <c r="Q1365" s="679">
        <f t="shared" ca="1" si="90"/>
        <v>0</v>
      </c>
      <c r="R1365" s="679">
        <f t="shared" ca="1" si="90"/>
        <v>388.69053343641451</v>
      </c>
      <c r="S1365" t="str">
        <f t="shared" si="91"/>
        <v>ASR_COMP</v>
      </c>
      <c r="T1365" s="957">
        <f t="shared" si="92"/>
        <v>44682</v>
      </c>
      <c r="U1365" t="str">
        <f t="shared" si="93"/>
        <v>Unaudited</v>
      </c>
    </row>
    <row r="1366" spans="1:21" x14ac:dyDescent="0.25">
      <c r="A1366" t="s">
        <v>440</v>
      </c>
      <c r="B1366" t="s">
        <v>1388</v>
      </c>
      <c r="C1366" t="s">
        <v>1389</v>
      </c>
      <c r="D1366" s="15">
        <v>1900</v>
      </c>
      <c r="E1366" s="121">
        <v>1</v>
      </c>
      <c r="F1366" t="s">
        <v>1034</v>
      </c>
      <c r="G1366" s="121" t="s">
        <v>1387</v>
      </c>
      <c r="H1366" t="s">
        <v>387</v>
      </c>
      <c r="I1366" t="s">
        <v>491</v>
      </c>
      <c r="J1366" t="s">
        <v>436</v>
      </c>
      <c r="K1366" t="s">
        <v>437</v>
      </c>
      <c r="L1366" s="756">
        <v>4.5</v>
      </c>
      <c r="M1366" t="s">
        <v>32</v>
      </c>
      <c r="N1366" s="679">
        <f t="shared" ca="1" si="90"/>
        <v>0</v>
      </c>
      <c r="O1366" s="679">
        <f t="shared" ca="1" si="90"/>
        <v>0</v>
      </c>
      <c r="P1366" s="679">
        <f t="shared" ca="1" si="90"/>
        <v>0</v>
      </c>
      <c r="Q1366" s="679">
        <f t="shared" ca="1" si="90"/>
        <v>0</v>
      </c>
      <c r="R1366" s="679">
        <f t="shared" ca="1" si="90"/>
        <v>0</v>
      </c>
      <c r="S1366" t="str">
        <f t="shared" si="91"/>
        <v>ASR_COMP</v>
      </c>
      <c r="T1366" s="957">
        <f t="shared" si="92"/>
        <v>44682</v>
      </c>
      <c r="U1366" t="str">
        <f t="shared" si="93"/>
        <v>Unaudited</v>
      </c>
    </row>
    <row r="1367" spans="1:21" x14ac:dyDescent="0.25">
      <c r="A1367" t="s">
        <v>440</v>
      </c>
      <c r="B1367" t="s">
        <v>1388</v>
      </c>
      <c r="C1367" t="s">
        <v>1389</v>
      </c>
      <c r="D1367" s="15">
        <v>1900</v>
      </c>
      <c r="E1367" s="121">
        <v>1</v>
      </c>
      <c r="F1367" t="s">
        <v>1034</v>
      </c>
      <c r="G1367" s="121" t="s">
        <v>1387</v>
      </c>
      <c r="H1367" t="s">
        <v>387</v>
      </c>
      <c r="I1367" t="s">
        <v>491</v>
      </c>
      <c r="J1367" t="s">
        <v>436</v>
      </c>
      <c r="K1367" t="s">
        <v>437</v>
      </c>
      <c r="L1367" s="756" t="s">
        <v>947</v>
      </c>
      <c r="M1367" t="s">
        <v>938</v>
      </c>
      <c r="N1367" s="679">
        <f t="shared" ca="1" si="90"/>
        <v>0</v>
      </c>
      <c r="O1367" s="679">
        <f t="shared" ca="1" si="90"/>
        <v>0</v>
      </c>
      <c r="P1367" s="679">
        <f t="shared" ca="1" si="90"/>
        <v>0</v>
      </c>
      <c r="Q1367" s="679">
        <f t="shared" ca="1" si="90"/>
        <v>0</v>
      </c>
      <c r="R1367" s="679">
        <f t="shared" ca="1" si="90"/>
        <v>0</v>
      </c>
      <c r="S1367" t="str">
        <f t="shared" si="91"/>
        <v>ASR_COMP</v>
      </c>
      <c r="T1367" s="957">
        <f t="shared" si="92"/>
        <v>44682</v>
      </c>
      <c r="U1367" t="str">
        <f t="shared" si="93"/>
        <v>Unaudited</v>
      </c>
    </row>
    <row r="1368" spans="1:21" x14ac:dyDescent="0.25">
      <c r="A1368" t="s">
        <v>440</v>
      </c>
      <c r="B1368" t="s">
        <v>1388</v>
      </c>
      <c r="C1368" t="s">
        <v>1389</v>
      </c>
      <c r="D1368" s="15">
        <v>1900</v>
      </c>
      <c r="E1368" s="121">
        <v>1</v>
      </c>
      <c r="F1368" t="s">
        <v>1034</v>
      </c>
      <c r="G1368" s="121" t="s">
        <v>1387</v>
      </c>
      <c r="H1368" t="s">
        <v>387</v>
      </c>
      <c r="I1368" t="s">
        <v>491</v>
      </c>
      <c r="J1368" t="s">
        <v>436</v>
      </c>
      <c r="K1368" t="s">
        <v>437</v>
      </c>
      <c r="L1368" s="756" t="s">
        <v>196</v>
      </c>
      <c r="M1368" t="s">
        <v>40</v>
      </c>
      <c r="N1368" s="679">
        <f t="shared" ca="1" si="90"/>
        <v>0</v>
      </c>
      <c r="O1368" s="679">
        <f t="shared" ca="1" si="90"/>
        <v>0</v>
      </c>
      <c r="P1368" s="679">
        <f t="shared" ca="1" si="90"/>
        <v>0</v>
      </c>
      <c r="Q1368" s="679">
        <f t="shared" ca="1" si="90"/>
        <v>0</v>
      </c>
      <c r="R1368" s="679">
        <f t="shared" ca="1" si="90"/>
        <v>0</v>
      </c>
      <c r="S1368" t="str">
        <f t="shared" si="91"/>
        <v>ASR_COMP</v>
      </c>
      <c r="T1368" s="957">
        <f t="shared" si="92"/>
        <v>44682</v>
      </c>
      <c r="U1368" t="str">
        <f t="shared" si="93"/>
        <v>Unaudited</v>
      </c>
    </row>
    <row r="1369" spans="1:21" x14ac:dyDescent="0.25">
      <c r="A1369" t="s">
        <v>440</v>
      </c>
      <c r="B1369" t="s">
        <v>1388</v>
      </c>
      <c r="C1369" t="s">
        <v>1389</v>
      </c>
      <c r="D1369" s="15">
        <v>1900</v>
      </c>
      <c r="E1369" s="121">
        <v>1</v>
      </c>
      <c r="F1369" t="s">
        <v>1034</v>
      </c>
      <c r="G1369" s="121" t="s">
        <v>1387</v>
      </c>
      <c r="H1369" t="s">
        <v>387</v>
      </c>
      <c r="I1369" t="s">
        <v>491</v>
      </c>
      <c r="J1369" t="s">
        <v>436</v>
      </c>
      <c r="K1369" t="s">
        <v>437</v>
      </c>
      <c r="L1369" s="756" t="s">
        <v>195</v>
      </c>
      <c r="M1369" t="s">
        <v>332</v>
      </c>
      <c r="N1369" s="679">
        <f t="shared" ca="1" si="90"/>
        <v>0</v>
      </c>
      <c r="O1369" s="679">
        <f t="shared" ca="1" si="90"/>
        <v>0</v>
      </c>
      <c r="P1369" s="679">
        <f t="shared" ca="1" si="90"/>
        <v>0</v>
      </c>
      <c r="Q1369" s="679">
        <f t="shared" ca="1" si="90"/>
        <v>0</v>
      </c>
      <c r="R1369" s="679">
        <f t="shared" ca="1" si="90"/>
        <v>0</v>
      </c>
      <c r="S1369" t="str">
        <f t="shared" si="91"/>
        <v>ASR_COMP</v>
      </c>
      <c r="T1369" s="957">
        <f t="shared" si="92"/>
        <v>44682</v>
      </c>
      <c r="U1369" t="str">
        <f t="shared" si="93"/>
        <v>Unaudited</v>
      </c>
    </row>
    <row r="1370" spans="1:21" x14ac:dyDescent="0.25">
      <c r="A1370" t="s">
        <v>440</v>
      </c>
      <c r="B1370" t="s">
        <v>1388</v>
      </c>
      <c r="C1370" t="s">
        <v>1389</v>
      </c>
      <c r="D1370" s="15">
        <v>1900</v>
      </c>
      <c r="E1370" s="121">
        <v>1</v>
      </c>
      <c r="F1370" t="s">
        <v>1034</v>
      </c>
      <c r="G1370" s="121" t="s">
        <v>1387</v>
      </c>
      <c r="H1370" t="s">
        <v>387</v>
      </c>
      <c r="I1370" t="s">
        <v>491</v>
      </c>
      <c r="J1370" t="s">
        <v>453</v>
      </c>
      <c r="K1370" t="s">
        <v>438</v>
      </c>
      <c r="L1370" s="756" t="s">
        <v>79</v>
      </c>
      <c r="M1370" t="s">
        <v>27</v>
      </c>
      <c r="N1370" s="679">
        <f t="shared" ca="1" si="90"/>
        <v>0</v>
      </c>
      <c r="O1370" s="679">
        <f t="shared" ca="1" si="90"/>
        <v>0</v>
      </c>
      <c r="P1370" s="679">
        <f t="shared" ca="1" si="90"/>
        <v>0</v>
      </c>
      <c r="Q1370" s="679">
        <f t="shared" ca="1" si="90"/>
        <v>0</v>
      </c>
      <c r="R1370" s="679">
        <f t="shared" ca="1" si="90"/>
        <v>0</v>
      </c>
      <c r="S1370" t="str">
        <f t="shared" si="91"/>
        <v>ASR_COMP</v>
      </c>
      <c r="T1370" s="957">
        <f t="shared" si="92"/>
        <v>44682</v>
      </c>
      <c r="U1370" t="str">
        <f t="shared" si="93"/>
        <v>Unaudited</v>
      </c>
    </row>
    <row r="1371" spans="1:21" x14ac:dyDescent="0.25">
      <c r="A1371" t="s">
        <v>440</v>
      </c>
      <c r="B1371" t="s">
        <v>1388</v>
      </c>
      <c r="C1371" t="s">
        <v>1389</v>
      </c>
      <c r="D1371" s="15">
        <v>1900</v>
      </c>
      <c r="E1371" s="121">
        <v>1</v>
      </c>
      <c r="F1371" t="s">
        <v>1034</v>
      </c>
      <c r="G1371" s="121" t="s">
        <v>1387</v>
      </c>
      <c r="H1371" t="s">
        <v>387</v>
      </c>
      <c r="I1371" t="s">
        <v>491</v>
      </c>
      <c r="J1371" t="s">
        <v>453</v>
      </c>
      <c r="K1371" t="s">
        <v>438</v>
      </c>
      <c r="L1371" s="756" t="s">
        <v>80</v>
      </c>
      <c r="M1371" t="s">
        <v>100</v>
      </c>
      <c r="N1371" s="679">
        <f t="shared" ca="1" si="90"/>
        <v>0</v>
      </c>
      <c r="O1371" s="679">
        <f t="shared" ca="1" si="90"/>
        <v>0</v>
      </c>
      <c r="P1371" s="679">
        <f t="shared" ca="1" si="90"/>
        <v>0</v>
      </c>
      <c r="Q1371" s="679">
        <f t="shared" ca="1" si="90"/>
        <v>0</v>
      </c>
      <c r="R1371" s="679">
        <f t="shared" ca="1" si="90"/>
        <v>0</v>
      </c>
      <c r="S1371" t="str">
        <f t="shared" si="91"/>
        <v>ASR_COMP</v>
      </c>
      <c r="T1371" s="957">
        <f t="shared" si="92"/>
        <v>44682</v>
      </c>
      <c r="U1371" t="str">
        <f t="shared" si="93"/>
        <v>Unaudited</v>
      </c>
    </row>
    <row r="1372" spans="1:21" x14ac:dyDescent="0.25">
      <c r="A1372" t="s">
        <v>440</v>
      </c>
      <c r="B1372" t="s">
        <v>1388</v>
      </c>
      <c r="C1372" t="s">
        <v>1389</v>
      </c>
      <c r="D1372" s="15">
        <v>1900</v>
      </c>
      <c r="E1372" s="121">
        <v>1</v>
      </c>
      <c r="F1372" t="s">
        <v>1034</v>
      </c>
      <c r="G1372" s="121" t="s">
        <v>1387</v>
      </c>
      <c r="H1372" t="s">
        <v>387</v>
      </c>
      <c r="I1372" t="s">
        <v>491</v>
      </c>
      <c r="J1372" t="s">
        <v>453</v>
      </c>
      <c r="K1372" t="s">
        <v>438</v>
      </c>
      <c r="L1372" s="756" t="s">
        <v>81</v>
      </c>
      <c r="M1372" t="s">
        <v>101</v>
      </c>
      <c r="N1372" s="679">
        <f t="shared" ca="1" si="90"/>
        <v>0</v>
      </c>
      <c r="O1372" s="679">
        <f t="shared" ca="1" si="90"/>
        <v>0</v>
      </c>
      <c r="P1372" s="679">
        <f t="shared" ca="1" si="90"/>
        <v>0</v>
      </c>
      <c r="Q1372" s="679">
        <f t="shared" ca="1" si="90"/>
        <v>0</v>
      </c>
      <c r="R1372" s="679">
        <f t="shared" ca="1" si="90"/>
        <v>0</v>
      </c>
      <c r="S1372" t="str">
        <f t="shared" si="91"/>
        <v>ASR_COMP</v>
      </c>
      <c r="T1372" s="957">
        <f t="shared" si="92"/>
        <v>44682</v>
      </c>
      <c r="U1372" t="str">
        <f t="shared" si="93"/>
        <v>Unaudited</v>
      </c>
    </row>
    <row r="1373" spans="1:21" x14ac:dyDescent="0.25">
      <c r="A1373" t="s">
        <v>440</v>
      </c>
      <c r="B1373" t="s">
        <v>1388</v>
      </c>
      <c r="C1373" t="s">
        <v>1389</v>
      </c>
      <c r="D1373" s="15">
        <v>1900</v>
      </c>
      <c r="E1373" s="121">
        <v>1</v>
      </c>
      <c r="F1373" t="s">
        <v>1034</v>
      </c>
      <c r="G1373" s="121" t="s">
        <v>1387</v>
      </c>
      <c r="H1373" t="s">
        <v>387</v>
      </c>
      <c r="I1373" t="s">
        <v>491</v>
      </c>
      <c r="J1373" t="s">
        <v>453</v>
      </c>
      <c r="K1373" t="s">
        <v>438</v>
      </c>
      <c r="L1373" s="756" t="s">
        <v>82</v>
      </c>
      <c r="M1373" t="s">
        <v>102</v>
      </c>
      <c r="N1373" s="679">
        <f t="shared" ca="1" si="90"/>
        <v>0</v>
      </c>
      <c r="O1373" s="679">
        <f t="shared" ca="1" si="90"/>
        <v>0</v>
      </c>
      <c r="P1373" s="679">
        <f t="shared" ca="1" si="90"/>
        <v>0</v>
      </c>
      <c r="Q1373" s="679">
        <f t="shared" ca="1" si="90"/>
        <v>0</v>
      </c>
      <c r="R1373" s="679">
        <f t="shared" ca="1" si="90"/>
        <v>0</v>
      </c>
      <c r="S1373" t="str">
        <f t="shared" si="91"/>
        <v>ASR_COMP</v>
      </c>
      <c r="T1373" s="957">
        <f t="shared" si="92"/>
        <v>44682</v>
      </c>
      <c r="U1373" t="str">
        <f t="shared" si="93"/>
        <v>Unaudited</v>
      </c>
    </row>
    <row r="1374" spans="1:21" x14ac:dyDescent="0.25">
      <c r="A1374" t="s">
        <v>440</v>
      </c>
      <c r="B1374" t="s">
        <v>1388</v>
      </c>
      <c r="C1374" t="s">
        <v>1389</v>
      </c>
      <c r="D1374" s="15">
        <v>1900</v>
      </c>
      <c r="E1374" s="121">
        <v>1</v>
      </c>
      <c r="F1374" t="s">
        <v>1034</v>
      </c>
      <c r="G1374" s="121" t="s">
        <v>1387</v>
      </c>
      <c r="H1374" t="s">
        <v>387</v>
      </c>
      <c r="I1374" t="s">
        <v>491</v>
      </c>
      <c r="J1374" t="s">
        <v>453</v>
      </c>
      <c r="K1374" t="s">
        <v>438</v>
      </c>
      <c r="L1374" s="756" t="s">
        <v>219</v>
      </c>
      <c r="M1374" t="s">
        <v>103</v>
      </c>
      <c r="N1374" s="679">
        <f t="shared" ca="1" si="90"/>
        <v>0</v>
      </c>
      <c r="O1374" s="679">
        <f t="shared" ca="1" si="90"/>
        <v>0</v>
      </c>
      <c r="P1374" s="679">
        <f t="shared" ca="1" si="90"/>
        <v>0</v>
      </c>
      <c r="Q1374" s="679">
        <f t="shared" ca="1" si="90"/>
        <v>0</v>
      </c>
      <c r="R1374" s="679">
        <f t="shared" ca="1" si="90"/>
        <v>0</v>
      </c>
      <c r="S1374" t="str">
        <f t="shared" si="91"/>
        <v>ASR_COMP</v>
      </c>
      <c r="T1374" s="957">
        <f t="shared" si="92"/>
        <v>44682</v>
      </c>
      <c r="U1374" t="str">
        <f t="shared" si="93"/>
        <v>Unaudited</v>
      </c>
    </row>
    <row r="1375" spans="1:21" x14ac:dyDescent="0.25">
      <c r="A1375" t="s">
        <v>440</v>
      </c>
      <c r="B1375" t="s">
        <v>1388</v>
      </c>
      <c r="C1375" t="s">
        <v>1389</v>
      </c>
      <c r="D1375" s="15">
        <v>1900</v>
      </c>
      <c r="E1375" s="121">
        <v>1</v>
      </c>
      <c r="F1375" t="s">
        <v>1034</v>
      </c>
      <c r="G1375" s="121" t="s">
        <v>1387</v>
      </c>
      <c r="H1375" t="s">
        <v>387</v>
      </c>
      <c r="I1375" t="s">
        <v>491</v>
      </c>
      <c r="J1375" t="s">
        <v>453</v>
      </c>
      <c r="K1375" t="s">
        <v>438</v>
      </c>
      <c r="L1375" s="756" t="s">
        <v>218</v>
      </c>
      <c r="M1375" t="s">
        <v>28</v>
      </c>
      <c r="N1375" s="679">
        <f t="shared" ca="1" si="90"/>
        <v>0</v>
      </c>
      <c r="O1375" s="679">
        <f t="shared" ca="1" si="90"/>
        <v>0</v>
      </c>
      <c r="P1375" s="679">
        <f t="shared" ca="1" si="90"/>
        <v>0</v>
      </c>
      <c r="Q1375" s="679">
        <f t="shared" ca="1" si="90"/>
        <v>0</v>
      </c>
      <c r="R1375" s="679">
        <f t="shared" ca="1" si="90"/>
        <v>0</v>
      </c>
      <c r="S1375" t="str">
        <f t="shared" si="91"/>
        <v>ASR_COMP</v>
      </c>
      <c r="T1375" s="957">
        <f t="shared" si="92"/>
        <v>44682</v>
      </c>
      <c r="U1375" t="str">
        <f t="shared" si="93"/>
        <v>Unaudited</v>
      </c>
    </row>
    <row r="1376" spans="1:21" x14ac:dyDescent="0.25">
      <c r="A1376" t="s">
        <v>440</v>
      </c>
      <c r="B1376" t="s">
        <v>1388</v>
      </c>
      <c r="C1376" t="s">
        <v>1389</v>
      </c>
      <c r="D1376" s="15">
        <v>1900</v>
      </c>
      <c r="E1376" s="121">
        <v>1</v>
      </c>
      <c r="F1376" t="s">
        <v>1034</v>
      </c>
      <c r="G1376" s="121" t="s">
        <v>1387</v>
      </c>
      <c r="H1376" t="s">
        <v>387</v>
      </c>
      <c r="I1376" t="s">
        <v>491</v>
      </c>
      <c r="J1376" t="s">
        <v>439</v>
      </c>
      <c r="K1376" t="s">
        <v>439</v>
      </c>
      <c r="L1376" s="756" t="s">
        <v>84</v>
      </c>
      <c r="M1376" t="s">
        <v>330</v>
      </c>
      <c r="N1376" s="679">
        <f t="shared" ca="1" si="90"/>
        <v>0</v>
      </c>
      <c r="O1376" s="679">
        <f t="shared" ca="1" si="90"/>
        <v>0</v>
      </c>
      <c r="P1376" s="679">
        <f t="shared" ca="1" si="90"/>
        <v>0</v>
      </c>
      <c r="Q1376" s="679">
        <f t="shared" ca="1" si="90"/>
        <v>0</v>
      </c>
      <c r="R1376" s="679">
        <f t="shared" ca="1" si="90"/>
        <v>0</v>
      </c>
      <c r="S1376" t="str">
        <f t="shared" si="91"/>
        <v>ASR_COMP</v>
      </c>
      <c r="T1376" s="957">
        <f t="shared" si="92"/>
        <v>44682</v>
      </c>
      <c r="U1376" t="str">
        <f t="shared" si="93"/>
        <v>Unaudited</v>
      </c>
    </row>
    <row r="1377" spans="1:21" x14ac:dyDescent="0.25">
      <c r="A1377" t="s">
        <v>440</v>
      </c>
      <c r="B1377" t="s">
        <v>1388</v>
      </c>
      <c r="C1377" t="s">
        <v>1389</v>
      </c>
      <c r="D1377" s="15">
        <v>1900</v>
      </c>
      <c r="E1377" s="121">
        <v>1</v>
      </c>
      <c r="F1377" t="s">
        <v>1034</v>
      </c>
      <c r="G1377" s="121" t="s">
        <v>1387</v>
      </c>
      <c r="H1377" t="s">
        <v>387</v>
      </c>
      <c r="I1377" t="s">
        <v>491</v>
      </c>
      <c r="J1377" t="s">
        <v>439</v>
      </c>
      <c r="K1377" t="s">
        <v>439</v>
      </c>
      <c r="L1377" s="756" t="s">
        <v>85</v>
      </c>
      <c r="M1377" t="s">
        <v>328</v>
      </c>
      <c r="N1377" s="679">
        <f t="shared" ca="1" si="90"/>
        <v>0</v>
      </c>
      <c r="O1377" s="679">
        <f t="shared" ca="1" si="90"/>
        <v>0</v>
      </c>
      <c r="P1377" s="679">
        <f t="shared" ca="1" si="90"/>
        <v>0</v>
      </c>
      <c r="Q1377" s="679">
        <f t="shared" ca="1" si="90"/>
        <v>0</v>
      </c>
      <c r="R1377" s="679">
        <f t="shared" ca="1" si="90"/>
        <v>0</v>
      </c>
      <c r="S1377" t="str">
        <f t="shared" si="91"/>
        <v>ASR_COMP</v>
      </c>
      <c r="T1377" s="957">
        <f t="shared" si="92"/>
        <v>44682</v>
      </c>
      <c r="U1377" t="str">
        <f t="shared" si="93"/>
        <v>Unaudited</v>
      </c>
    </row>
    <row r="1378" spans="1:21" x14ac:dyDescent="0.25">
      <c r="A1378" t="s">
        <v>440</v>
      </c>
      <c r="B1378" t="s">
        <v>1388</v>
      </c>
      <c r="C1378" t="s">
        <v>1389</v>
      </c>
      <c r="D1378" s="15">
        <v>1900</v>
      </c>
      <c r="E1378" s="121">
        <v>1</v>
      </c>
      <c r="F1378" t="s">
        <v>1034</v>
      </c>
      <c r="G1378" s="121" t="s">
        <v>1387</v>
      </c>
      <c r="H1378" t="s">
        <v>387</v>
      </c>
      <c r="I1378" t="s">
        <v>491</v>
      </c>
      <c r="J1378" t="s">
        <v>439</v>
      </c>
      <c r="K1378" t="s">
        <v>439</v>
      </c>
      <c r="L1378" s="756" t="s">
        <v>86</v>
      </c>
      <c r="M1378" t="s">
        <v>497</v>
      </c>
      <c r="N1378" s="679">
        <f t="shared" ca="1" si="90"/>
        <v>0</v>
      </c>
      <c r="O1378" s="679">
        <f t="shared" ca="1" si="90"/>
        <v>0</v>
      </c>
      <c r="P1378" s="679">
        <f t="shared" ca="1" si="90"/>
        <v>0</v>
      </c>
      <c r="Q1378" s="679">
        <f t="shared" ca="1" si="90"/>
        <v>0</v>
      </c>
      <c r="R1378" s="679">
        <f t="shared" ca="1" si="90"/>
        <v>0</v>
      </c>
      <c r="S1378" t="str">
        <f t="shared" si="91"/>
        <v>ASR_COMP</v>
      </c>
      <c r="T1378" s="957">
        <f t="shared" si="92"/>
        <v>44682</v>
      </c>
      <c r="U1378" t="str">
        <f t="shared" si="93"/>
        <v>Unaudited</v>
      </c>
    </row>
    <row r="1379" spans="1:21" x14ac:dyDescent="0.25">
      <c r="A1379" t="s">
        <v>440</v>
      </c>
      <c r="B1379" t="s">
        <v>1388</v>
      </c>
      <c r="C1379" t="s">
        <v>1389</v>
      </c>
      <c r="D1379" s="15">
        <v>1900</v>
      </c>
      <c r="E1379" s="121">
        <v>1</v>
      </c>
      <c r="F1379" t="s">
        <v>1034</v>
      </c>
      <c r="G1379" s="121" t="s">
        <v>1387</v>
      </c>
      <c r="H1379" t="s">
        <v>387</v>
      </c>
      <c r="I1379" t="s">
        <v>491</v>
      </c>
      <c r="J1379" t="s">
        <v>439</v>
      </c>
      <c r="K1379" t="s">
        <v>439</v>
      </c>
      <c r="L1379" s="756" t="s">
        <v>87</v>
      </c>
      <c r="M1379" t="s">
        <v>498</v>
      </c>
      <c r="N1379" s="679">
        <f t="shared" ca="1" si="90"/>
        <v>0</v>
      </c>
      <c r="O1379" s="679">
        <f t="shared" ca="1" si="90"/>
        <v>0</v>
      </c>
      <c r="P1379" s="679">
        <f t="shared" ca="1" si="90"/>
        <v>0</v>
      </c>
      <c r="Q1379" s="679">
        <f t="shared" ca="1" si="90"/>
        <v>0</v>
      </c>
      <c r="R1379" s="679">
        <f t="shared" ca="1" si="90"/>
        <v>0</v>
      </c>
      <c r="S1379" t="str">
        <f t="shared" si="91"/>
        <v>ASR_COMP</v>
      </c>
      <c r="T1379" s="957">
        <f t="shared" si="92"/>
        <v>44682</v>
      </c>
      <c r="U1379" t="str">
        <f t="shared" si="93"/>
        <v>Unaudited</v>
      </c>
    </row>
    <row r="1380" spans="1:21" x14ac:dyDescent="0.25">
      <c r="A1380" t="s">
        <v>440</v>
      </c>
      <c r="B1380" t="s">
        <v>1388</v>
      </c>
      <c r="C1380" t="s">
        <v>1389</v>
      </c>
      <c r="D1380" s="15">
        <v>1900</v>
      </c>
      <c r="E1380" s="121">
        <v>1</v>
      </c>
      <c r="F1380" t="s">
        <v>1034</v>
      </c>
      <c r="G1380" s="121" t="s">
        <v>1387</v>
      </c>
      <c r="H1380" t="s">
        <v>387</v>
      </c>
      <c r="I1380" t="s">
        <v>491</v>
      </c>
      <c r="J1380" t="s">
        <v>439</v>
      </c>
      <c r="K1380" t="s">
        <v>439</v>
      </c>
      <c r="L1380" s="756" t="s">
        <v>216</v>
      </c>
      <c r="M1380" t="s">
        <v>499</v>
      </c>
      <c r="N1380" s="679">
        <f t="shared" ca="1" si="90"/>
        <v>0</v>
      </c>
      <c r="O1380" s="679">
        <f t="shared" ca="1" si="90"/>
        <v>0</v>
      </c>
      <c r="P1380" s="679">
        <f t="shared" ca="1" si="90"/>
        <v>0</v>
      </c>
      <c r="Q1380" s="679">
        <f t="shared" ca="1" si="90"/>
        <v>0</v>
      </c>
      <c r="R1380" s="679">
        <f t="shared" ca="1" si="90"/>
        <v>0</v>
      </c>
      <c r="S1380" t="str">
        <f t="shared" si="91"/>
        <v>ASR_COMP</v>
      </c>
      <c r="T1380" s="957">
        <f t="shared" si="92"/>
        <v>44682</v>
      </c>
      <c r="U1380" t="str">
        <f t="shared" si="93"/>
        <v>Unaudited</v>
      </c>
    </row>
    <row r="1381" spans="1:21" x14ac:dyDescent="0.25">
      <c r="A1381" t="s">
        <v>440</v>
      </c>
      <c r="B1381" t="s">
        <v>1388</v>
      </c>
      <c r="C1381" t="s">
        <v>1389</v>
      </c>
      <c r="D1381" s="15">
        <v>1900</v>
      </c>
      <c r="E1381" s="121">
        <v>1</v>
      </c>
      <c r="F1381" t="s">
        <v>1034</v>
      </c>
      <c r="G1381" s="121" t="s">
        <v>1387</v>
      </c>
      <c r="H1381" t="s">
        <v>387</v>
      </c>
      <c r="I1381" t="s">
        <v>492</v>
      </c>
      <c r="J1381" t="s">
        <v>26</v>
      </c>
      <c r="K1381" t="s">
        <v>26</v>
      </c>
      <c r="L1381" s="756" t="s">
        <v>207</v>
      </c>
      <c r="M1381" t="s">
        <v>26</v>
      </c>
      <c r="N1381" s="679">
        <f t="shared" ca="1" si="90"/>
        <v>0</v>
      </c>
      <c r="O1381" s="679">
        <f t="shared" ca="1" si="90"/>
        <v>0</v>
      </c>
      <c r="P1381" s="679">
        <f t="shared" ca="1" si="90"/>
        <v>0</v>
      </c>
      <c r="Q1381" s="679">
        <f t="shared" ca="1" si="90"/>
        <v>0</v>
      </c>
      <c r="R1381" s="679">
        <f t="shared" ca="1" si="90"/>
        <v>-382476.53642640827</v>
      </c>
      <c r="S1381" t="str">
        <f t="shared" si="91"/>
        <v>ASR_COMP</v>
      </c>
      <c r="T1381" s="957">
        <f t="shared" si="92"/>
        <v>44682</v>
      </c>
      <c r="U1381" t="str">
        <f t="shared" si="93"/>
        <v>Unaudited</v>
      </c>
    </row>
    <row r="1382" spans="1:21" x14ac:dyDescent="0.25">
      <c r="A1382" t="s">
        <v>440</v>
      </c>
      <c r="B1382" t="s">
        <v>1388</v>
      </c>
      <c r="C1382" t="s">
        <v>1389</v>
      </c>
      <c r="D1382" s="15">
        <v>1900</v>
      </c>
      <c r="E1382" s="121">
        <v>1</v>
      </c>
      <c r="F1382" t="s">
        <v>441</v>
      </c>
      <c r="G1382" s="121">
        <v>91</v>
      </c>
      <c r="H1382" t="s">
        <v>388</v>
      </c>
      <c r="I1382" t="s">
        <v>435</v>
      </c>
      <c r="J1382" t="s">
        <v>435</v>
      </c>
      <c r="K1382" t="s">
        <v>435</v>
      </c>
      <c r="M1382" t="s">
        <v>435</v>
      </c>
      <c r="N1382" s="679">
        <f t="shared" ca="1" si="90"/>
        <v>12430</v>
      </c>
      <c r="O1382" s="679">
        <f t="shared" ca="1" si="90"/>
        <v>4857</v>
      </c>
      <c r="P1382" s="679">
        <f t="shared" ca="1" si="90"/>
        <v>7573</v>
      </c>
      <c r="Q1382" s="679">
        <f t="shared" ca="1" si="90"/>
        <v>0</v>
      </c>
      <c r="R1382" s="679">
        <f t="shared" ca="1" si="90"/>
        <v>0</v>
      </c>
      <c r="S1382" t="str">
        <f t="shared" si="91"/>
        <v>ASR_COMP</v>
      </c>
      <c r="T1382" s="957">
        <f t="shared" si="92"/>
        <v>44682</v>
      </c>
      <c r="U1382" t="str">
        <f t="shared" si="93"/>
        <v>Unaudited</v>
      </c>
    </row>
    <row r="1383" spans="1:21" x14ac:dyDescent="0.25">
      <c r="A1383" t="s">
        <v>440</v>
      </c>
      <c r="B1383" t="s">
        <v>1388</v>
      </c>
      <c r="C1383" t="s">
        <v>1389</v>
      </c>
      <c r="D1383" s="15">
        <v>1900</v>
      </c>
      <c r="E1383" s="121">
        <v>1</v>
      </c>
      <c r="F1383" t="s">
        <v>441</v>
      </c>
      <c r="G1383" s="121">
        <v>91</v>
      </c>
      <c r="H1383" t="s">
        <v>388</v>
      </c>
      <c r="I1383" t="s">
        <v>490</v>
      </c>
      <c r="J1383" t="s">
        <v>12</v>
      </c>
      <c r="K1383" t="s">
        <v>12</v>
      </c>
      <c r="L1383" s="756">
        <v>1.1000000000000001</v>
      </c>
      <c r="M1383" t="s">
        <v>12</v>
      </c>
      <c r="N1383" s="679">
        <f t="shared" ca="1" si="90"/>
        <v>39717588.705692694</v>
      </c>
      <c r="O1383" s="679">
        <f t="shared" ca="1" si="90"/>
        <v>0</v>
      </c>
      <c r="P1383" s="679">
        <f t="shared" ca="1" si="90"/>
        <v>0</v>
      </c>
      <c r="Q1383" s="679">
        <f t="shared" ca="1" si="90"/>
        <v>0</v>
      </c>
      <c r="R1383" s="679">
        <f t="shared" ca="1" si="90"/>
        <v>0</v>
      </c>
      <c r="S1383" t="str">
        <f t="shared" si="91"/>
        <v>ASR_COMP</v>
      </c>
      <c r="T1383" s="957">
        <f t="shared" si="92"/>
        <v>44682</v>
      </c>
      <c r="U1383" t="str">
        <f t="shared" si="93"/>
        <v>Unaudited</v>
      </c>
    </row>
    <row r="1384" spans="1:21" x14ac:dyDescent="0.25">
      <c r="A1384" t="s">
        <v>440</v>
      </c>
      <c r="B1384" t="s">
        <v>1388</v>
      </c>
      <c r="C1384" t="s">
        <v>1389</v>
      </c>
      <c r="D1384" s="15">
        <v>1900</v>
      </c>
      <c r="E1384" s="121">
        <v>1</v>
      </c>
      <c r="F1384" t="s">
        <v>441</v>
      </c>
      <c r="G1384" s="121">
        <v>91</v>
      </c>
      <c r="H1384" t="s">
        <v>388</v>
      </c>
      <c r="I1384" t="s">
        <v>490</v>
      </c>
      <c r="J1384" t="s">
        <v>12</v>
      </c>
      <c r="K1384" t="s">
        <v>225</v>
      </c>
      <c r="L1384" s="756">
        <v>1.2</v>
      </c>
      <c r="M1384" t="s">
        <v>225</v>
      </c>
      <c r="N1384" s="679">
        <f t="shared" ca="1" si="90"/>
        <v>11.749999999992724</v>
      </c>
      <c r="O1384" s="679">
        <f t="shared" ca="1" si="90"/>
        <v>0</v>
      </c>
      <c r="P1384" s="679">
        <f t="shared" ca="1" si="90"/>
        <v>0</v>
      </c>
      <c r="Q1384" s="679">
        <f t="shared" ca="1" si="90"/>
        <v>0</v>
      </c>
      <c r="R1384" s="679">
        <f t="shared" ca="1" si="90"/>
        <v>0</v>
      </c>
      <c r="S1384" t="str">
        <f t="shared" si="91"/>
        <v>ASR_COMP</v>
      </c>
      <c r="T1384" s="957">
        <f t="shared" si="92"/>
        <v>44682</v>
      </c>
      <c r="U1384" t="str">
        <f t="shared" si="93"/>
        <v>Unaudited</v>
      </c>
    </row>
    <row r="1385" spans="1:21" x14ac:dyDescent="0.25">
      <c r="A1385" t="s">
        <v>440</v>
      </c>
      <c r="B1385" t="s">
        <v>1388</v>
      </c>
      <c r="C1385" t="s">
        <v>1389</v>
      </c>
      <c r="D1385" s="15">
        <v>1900</v>
      </c>
      <c r="E1385" s="121">
        <v>1</v>
      </c>
      <c r="F1385" t="s">
        <v>441</v>
      </c>
      <c r="G1385" s="121">
        <v>91</v>
      </c>
      <c r="H1385" t="s">
        <v>388</v>
      </c>
      <c r="I1385" t="s">
        <v>490</v>
      </c>
      <c r="J1385" t="s">
        <v>12</v>
      </c>
      <c r="K1385" t="s">
        <v>1326</v>
      </c>
      <c r="L1385" s="756" t="s">
        <v>1322</v>
      </c>
      <c r="M1385" t="s">
        <v>1326</v>
      </c>
      <c r="N1385" s="679">
        <f t="shared" ca="1" si="90"/>
        <v>176932.5</v>
      </c>
      <c r="O1385" s="679">
        <f t="shared" ca="1" si="90"/>
        <v>0</v>
      </c>
      <c r="P1385" s="679">
        <f t="shared" ca="1" si="90"/>
        <v>0</v>
      </c>
      <c r="Q1385" s="679">
        <f t="shared" ca="1" si="90"/>
        <v>0</v>
      </c>
      <c r="R1385" s="679">
        <f t="shared" ca="1" si="90"/>
        <v>0</v>
      </c>
      <c r="S1385" t="str">
        <f t="shared" si="91"/>
        <v>ASR_COMP</v>
      </c>
      <c r="T1385" s="957">
        <f t="shared" si="92"/>
        <v>44682</v>
      </c>
      <c r="U1385" t="str">
        <f t="shared" si="93"/>
        <v>Unaudited</v>
      </c>
    </row>
    <row r="1386" spans="1:21" x14ac:dyDescent="0.25">
      <c r="A1386" t="s">
        <v>440</v>
      </c>
      <c r="B1386" t="s">
        <v>1388</v>
      </c>
      <c r="C1386" t="s">
        <v>1389</v>
      </c>
      <c r="D1386" s="15">
        <v>1900</v>
      </c>
      <c r="E1386" s="121">
        <v>1</v>
      </c>
      <c r="F1386" t="s">
        <v>441</v>
      </c>
      <c r="G1386" s="121">
        <v>91</v>
      </c>
      <c r="H1386" t="s">
        <v>388</v>
      </c>
      <c r="I1386" t="s">
        <v>490</v>
      </c>
      <c r="J1386" t="s">
        <v>12</v>
      </c>
      <c r="K1386" t="s">
        <v>1328</v>
      </c>
      <c r="L1386" s="756" t="s">
        <v>1327</v>
      </c>
      <c r="M1386" t="s">
        <v>1328</v>
      </c>
      <c r="N1386" s="679">
        <f t="shared" ca="1" si="90"/>
        <v>-939652.7807042551</v>
      </c>
      <c r="O1386" s="679">
        <f t="shared" ca="1" si="90"/>
        <v>0</v>
      </c>
      <c r="P1386" s="679">
        <f t="shared" ca="1" si="90"/>
        <v>0</v>
      </c>
      <c r="Q1386" s="679">
        <f t="shared" ca="1" si="90"/>
        <v>0</v>
      </c>
      <c r="R1386" s="679">
        <f t="shared" ca="1" si="90"/>
        <v>0</v>
      </c>
      <c r="S1386" t="str">
        <f t="shared" si="91"/>
        <v>ASR_COMP</v>
      </c>
      <c r="T1386" s="957">
        <f t="shared" si="92"/>
        <v>44682</v>
      </c>
      <c r="U1386" t="str">
        <f t="shared" si="93"/>
        <v>Unaudited</v>
      </c>
    </row>
    <row r="1387" spans="1:21" x14ac:dyDescent="0.25">
      <c r="A1387" t="s">
        <v>440</v>
      </c>
      <c r="B1387" t="s">
        <v>1388</v>
      </c>
      <c r="C1387" t="s">
        <v>1389</v>
      </c>
      <c r="D1387" s="15">
        <v>1900</v>
      </c>
      <c r="E1387" s="121">
        <v>1</v>
      </c>
      <c r="F1387" t="s">
        <v>441</v>
      </c>
      <c r="G1387" s="121">
        <v>91</v>
      </c>
      <c r="H1387" t="s">
        <v>388</v>
      </c>
      <c r="I1387" t="s">
        <v>490</v>
      </c>
      <c r="J1387" t="s">
        <v>13</v>
      </c>
      <c r="K1387" t="s">
        <v>13</v>
      </c>
      <c r="L1387" s="756" t="s">
        <v>63</v>
      </c>
      <c r="M1387" t="s">
        <v>13</v>
      </c>
      <c r="N1387" s="679">
        <f t="shared" ca="1" si="90"/>
        <v>0</v>
      </c>
      <c r="O1387" s="679">
        <f t="shared" ca="1" si="90"/>
        <v>0</v>
      </c>
      <c r="P1387" s="679">
        <f t="shared" ca="1" si="90"/>
        <v>0</v>
      </c>
      <c r="Q1387" s="679">
        <f t="shared" ca="1" si="90"/>
        <v>0</v>
      </c>
      <c r="R1387" s="679">
        <f t="shared" ca="1" si="90"/>
        <v>0</v>
      </c>
      <c r="S1387" t="str">
        <f t="shared" si="91"/>
        <v>ASR_COMP</v>
      </c>
      <c r="T1387" s="957">
        <f t="shared" si="92"/>
        <v>44682</v>
      </c>
      <c r="U1387" t="str">
        <f t="shared" si="93"/>
        <v>Unaudited</v>
      </c>
    </row>
    <row r="1388" spans="1:21" x14ac:dyDescent="0.25">
      <c r="A1388" t="s">
        <v>440</v>
      </c>
      <c r="B1388" t="s">
        <v>1388</v>
      </c>
      <c r="C1388" t="s">
        <v>1389</v>
      </c>
      <c r="D1388" s="15">
        <v>1900</v>
      </c>
      <c r="E1388" s="121">
        <v>1</v>
      </c>
      <c r="F1388" t="s">
        <v>441</v>
      </c>
      <c r="G1388" s="121">
        <v>91</v>
      </c>
      <c r="H1388" t="s">
        <v>388</v>
      </c>
      <c r="I1388" t="s">
        <v>491</v>
      </c>
      <c r="J1388" t="s">
        <v>436</v>
      </c>
      <c r="K1388" t="s">
        <v>799</v>
      </c>
      <c r="L1388" s="756">
        <v>2.1</v>
      </c>
      <c r="M1388" t="s">
        <v>734</v>
      </c>
      <c r="N1388" s="679">
        <f t="shared" ca="1" si="90"/>
        <v>124291</v>
      </c>
      <c r="O1388" s="679">
        <f t="shared" ca="1" si="90"/>
        <v>118174</v>
      </c>
      <c r="P1388" s="679">
        <f t="shared" ca="1" si="90"/>
        <v>6117</v>
      </c>
      <c r="Q1388" s="679">
        <f t="shared" ca="1" si="90"/>
        <v>0</v>
      </c>
      <c r="R1388" s="679">
        <f t="shared" ca="1" si="90"/>
        <v>0</v>
      </c>
      <c r="S1388" t="str">
        <f t="shared" si="91"/>
        <v>ASR_COMP</v>
      </c>
      <c r="T1388" s="957">
        <f t="shared" si="92"/>
        <v>44682</v>
      </c>
      <c r="U1388" t="str">
        <f t="shared" si="93"/>
        <v>Unaudited</v>
      </c>
    </row>
    <row r="1389" spans="1:21" x14ac:dyDescent="0.25">
      <c r="A1389" t="s">
        <v>440</v>
      </c>
      <c r="B1389" t="s">
        <v>1388</v>
      </c>
      <c r="C1389" t="s">
        <v>1389</v>
      </c>
      <c r="D1389" s="15">
        <v>1900</v>
      </c>
      <c r="E1389" s="121">
        <v>1</v>
      </c>
      <c r="F1389" t="s">
        <v>441</v>
      </c>
      <c r="G1389" s="121">
        <v>91</v>
      </c>
      <c r="H1389" t="s">
        <v>388</v>
      </c>
      <c r="I1389" t="s">
        <v>491</v>
      </c>
      <c r="J1389" t="s">
        <v>436</v>
      </c>
      <c r="K1389" t="s">
        <v>799</v>
      </c>
      <c r="L1389" s="756">
        <v>2.2000000000000002</v>
      </c>
      <c r="M1389" t="s">
        <v>735</v>
      </c>
      <c r="N1389" s="679">
        <f t="shared" ca="1" si="90"/>
        <v>147</v>
      </c>
      <c r="O1389" s="679">
        <f t="shared" ca="1" si="90"/>
        <v>88</v>
      </c>
      <c r="P1389" s="679">
        <f t="shared" ca="1" si="90"/>
        <v>59</v>
      </c>
      <c r="Q1389" s="679">
        <f t="shared" ca="1" si="90"/>
        <v>0</v>
      </c>
      <c r="R1389" s="679">
        <f t="shared" ca="1" si="90"/>
        <v>0</v>
      </c>
      <c r="S1389" t="str">
        <f t="shared" si="91"/>
        <v>ASR_COMP</v>
      </c>
      <c r="T1389" s="957">
        <f t="shared" si="92"/>
        <v>44682</v>
      </c>
      <c r="U1389" t="str">
        <f t="shared" si="93"/>
        <v>Unaudited</v>
      </c>
    </row>
    <row r="1390" spans="1:21" x14ac:dyDescent="0.25">
      <c r="A1390" t="s">
        <v>440</v>
      </c>
      <c r="B1390" t="s">
        <v>1388</v>
      </c>
      <c r="C1390" t="s">
        <v>1389</v>
      </c>
      <c r="D1390" s="15">
        <v>1900</v>
      </c>
      <c r="E1390" s="121">
        <v>1</v>
      </c>
      <c r="F1390" t="s">
        <v>441</v>
      </c>
      <c r="G1390" s="121">
        <v>91</v>
      </c>
      <c r="H1390" t="s">
        <v>388</v>
      </c>
      <c r="I1390" t="s">
        <v>491</v>
      </c>
      <c r="J1390" t="s">
        <v>436</v>
      </c>
      <c r="K1390" t="s">
        <v>799</v>
      </c>
      <c r="L1390" s="756">
        <v>2.2999999999999998</v>
      </c>
      <c r="M1390" t="s">
        <v>736</v>
      </c>
      <c r="N1390" s="679">
        <f t="shared" ca="1" si="90"/>
        <v>24554332.074409377</v>
      </c>
      <c r="O1390" s="679">
        <f t="shared" ca="1" si="90"/>
        <v>23319173.026360422</v>
      </c>
      <c r="P1390" s="679">
        <f t="shared" ca="1" si="90"/>
        <v>1235159.0480489556</v>
      </c>
      <c r="Q1390" s="679">
        <f t="shared" ca="1" si="90"/>
        <v>0</v>
      </c>
      <c r="R1390" s="679">
        <f t="shared" ca="1" si="90"/>
        <v>0</v>
      </c>
      <c r="S1390" t="str">
        <f t="shared" si="91"/>
        <v>ASR_COMP</v>
      </c>
      <c r="T1390" s="957">
        <f t="shared" si="92"/>
        <v>44682</v>
      </c>
      <c r="U1390" t="str">
        <f t="shared" si="93"/>
        <v>Unaudited</v>
      </c>
    </row>
    <row r="1391" spans="1:21" x14ac:dyDescent="0.25">
      <c r="A1391" t="s">
        <v>440</v>
      </c>
      <c r="B1391" t="s">
        <v>1388</v>
      </c>
      <c r="C1391" t="s">
        <v>1389</v>
      </c>
      <c r="D1391" s="15">
        <v>1900</v>
      </c>
      <c r="E1391" s="121">
        <v>1</v>
      </c>
      <c r="F1391" t="s">
        <v>441</v>
      </c>
      <c r="G1391" s="121">
        <v>91</v>
      </c>
      <c r="H1391" t="s">
        <v>388</v>
      </c>
      <c r="I1391" t="s">
        <v>491</v>
      </c>
      <c r="J1391" t="s">
        <v>436</v>
      </c>
      <c r="K1391" t="s">
        <v>799</v>
      </c>
      <c r="L1391" s="756">
        <v>2.4</v>
      </c>
      <c r="M1391" t="s">
        <v>737</v>
      </c>
      <c r="N1391" s="679">
        <f t="shared" ca="1" si="90"/>
        <v>30270.27327437581</v>
      </c>
      <c r="O1391" s="679">
        <f t="shared" ca="1" si="90"/>
        <v>19291.266015177778</v>
      </c>
      <c r="P1391" s="679">
        <f t="shared" ca="1" si="90"/>
        <v>10979.007259198033</v>
      </c>
      <c r="Q1391" s="679">
        <f t="shared" ca="1" si="90"/>
        <v>0</v>
      </c>
      <c r="R1391" s="679">
        <f t="shared" ca="1" si="90"/>
        <v>0</v>
      </c>
      <c r="S1391" t="str">
        <f t="shared" si="91"/>
        <v>ASR_COMP</v>
      </c>
      <c r="T1391" s="957">
        <f t="shared" si="92"/>
        <v>44682</v>
      </c>
      <c r="U1391" t="str">
        <f t="shared" si="93"/>
        <v>Unaudited</v>
      </c>
    </row>
    <row r="1392" spans="1:21" x14ac:dyDescent="0.25">
      <c r="A1392" t="s">
        <v>440</v>
      </c>
      <c r="B1392" t="s">
        <v>1388</v>
      </c>
      <c r="C1392" t="s">
        <v>1389</v>
      </c>
      <c r="D1392" s="15">
        <v>1900</v>
      </c>
      <c r="E1392" s="121">
        <v>1</v>
      </c>
      <c r="F1392" t="s">
        <v>441</v>
      </c>
      <c r="G1392" s="121">
        <v>91</v>
      </c>
      <c r="H1392" t="s">
        <v>388</v>
      </c>
      <c r="I1392" t="s">
        <v>491</v>
      </c>
      <c r="J1392" t="s">
        <v>436</v>
      </c>
      <c r="K1392" t="s">
        <v>799</v>
      </c>
      <c r="L1392" s="756">
        <v>2.5</v>
      </c>
      <c r="M1392" t="s">
        <v>779</v>
      </c>
      <c r="N1392" s="679">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7916</v>
      </c>
      <c r="O1392" s="679">
        <f t="shared" ca="1" si="94"/>
        <v>7916</v>
      </c>
      <c r="P1392" s="679">
        <f t="shared" ca="1" si="94"/>
        <v>0</v>
      </c>
      <c r="Q1392" s="679">
        <f t="shared" ca="1" si="94"/>
        <v>0</v>
      </c>
      <c r="R1392" s="679">
        <f t="shared" ca="1" si="94"/>
        <v>0</v>
      </c>
      <c r="S1392" t="str">
        <f t="shared" si="91"/>
        <v>ASR_COMP</v>
      </c>
      <c r="T1392" s="957">
        <f t="shared" si="92"/>
        <v>44682</v>
      </c>
      <c r="U1392" t="str">
        <f t="shared" si="93"/>
        <v>Unaudited</v>
      </c>
    </row>
    <row r="1393" spans="1:21" x14ac:dyDescent="0.25">
      <c r="A1393" t="s">
        <v>440</v>
      </c>
      <c r="B1393" t="s">
        <v>1388</v>
      </c>
      <c r="C1393" t="s">
        <v>1389</v>
      </c>
      <c r="D1393" s="15">
        <v>1900</v>
      </c>
      <c r="E1393" s="121">
        <v>1</v>
      </c>
      <c r="F1393" t="s">
        <v>441</v>
      </c>
      <c r="G1393" s="121">
        <v>91</v>
      </c>
      <c r="H1393" t="s">
        <v>388</v>
      </c>
      <c r="I1393" t="s">
        <v>491</v>
      </c>
      <c r="J1393" t="s">
        <v>436</v>
      </c>
      <c r="K1393" t="s">
        <v>799</v>
      </c>
      <c r="L1393" s="756">
        <v>2.6</v>
      </c>
      <c r="M1393" t="s">
        <v>189</v>
      </c>
      <c r="N1393" s="679">
        <f t="shared" ca="1" si="94"/>
        <v>1674175.8502881182</v>
      </c>
      <c r="O1393" s="679">
        <f t="shared" ca="1" si="94"/>
        <v>1466449.9736698747</v>
      </c>
      <c r="P1393" s="679">
        <f t="shared" ca="1" si="94"/>
        <v>207725.87661824352</v>
      </c>
      <c r="Q1393" s="679">
        <f t="shared" ca="1" si="94"/>
        <v>0</v>
      </c>
      <c r="R1393" s="679">
        <f t="shared" ca="1" si="94"/>
        <v>0</v>
      </c>
      <c r="S1393" t="str">
        <f t="shared" si="91"/>
        <v>ASR_COMP</v>
      </c>
      <c r="T1393" s="957">
        <f t="shared" si="92"/>
        <v>44682</v>
      </c>
      <c r="U1393" t="str">
        <f t="shared" si="93"/>
        <v>Unaudited</v>
      </c>
    </row>
    <row r="1394" spans="1:21" x14ac:dyDescent="0.25">
      <c r="A1394" t="s">
        <v>440</v>
      </c>
      <c r="B1394" t="s">
        <v>1388</v>
      </c>
      <c r="C1394" t="s">
        <v>1389</v>
      </c>
      <c r="D1394" s="15">
        <v>1900</v>
      </c>
      <c r="E1394" s="121">
        <v>1</v>
      </c>
      <c r="F1394" t="s">
        <v>441</v>
      </c>
      <c r="G1394" s="121">
        <v>91</v>
      </c>
      <c r="H1394" t="s">
        <v>388</v>
      </c>
      <c r="I1394" t="s">
        <v>491</v>
      </c>
      <c r="J1394" t="s">
        <v>436</v>
      </c>
      <c r="K1394" t="s">
        <v>799</v>
      </c>
      <c r="L1394" s="756">
        <v>2.7</v>
      </c>
      <c r="M1394" t="s">
        <v>800</v>
      </c>
      <c r="N1394" s="679">
        <f t="shared" ca="1" si="94"/>
        <v>-302521.59074132383</v>
      </c>
      <c r="O1394" s="679">
        <f t="shared" ca="1" si="94"/>
        <v>-279762.7269064798</v>
      </c>
      <c r="P1394" s="679">
        <f t="shared" ca="1" si="94"/>
        <v>-22758.863834844022</v>
      </c>
      <c r="Q1394" s="679">
        <f t="shared" ca="1" si="94"/>
        <v>0</v>
      </c>
      <c r="R1394" s="679">
        <f t="shared" ca="1" si="94"/>
        <v>0</v>
      </c>
      <c r="S1394" t="str">
        <f t="shared" si="91"/>
        <v>ASR_COMP</v>
      </c>
      <c r="T1394" s="957">
        <f t="shared" si="92"/>
        <v>44682</v>
      </c>
      <c r="U1394" t="str">
        <f t="shared" si="93"/>
        <v>Unaudited</v>
      </c>
    </row>
    <row r="1395" spans="1:21" x14ac:dyDescent="0.25">
      <c r="A1395" t="s">
        <v>440</v>
      </c>
      <c r="B1395" t="s">
        <v>1388</v>
      </c>
      <c r="C1395" t="s">
        <v>1389</v>
      </c>
      <c r="D1395" s="15">
        <v>1900</v>
      </c>
      <c r="E1395" s="121">
        <v>1</v>
      </c>
      <c r="F1395" t="s">
        <v>441</v>
      </c>
      <c r="G1395" s="121">
        <v>91</v>
      </c>
      <c r="H1395" t="s">
        <v>388</v>
      </c>
      <c r="I1395" t="s">
        <v>491</v>
      </c>
      <c r="J1395" t="s">
        <v>436</v>
      </c>
      <c r="K1395" t="s">
        <v>799</v>
      </c>
      <c r="L1395" s="756">
        <v>2.8</v>
      </c>
      <c r="M1395" t="s">
        <v>801</v>
      </c>
      <c r="N1395" s="679">
        <f t="shared" ca="1" si="94"/>
        <v>0</v>
      </c>
      <c r="O1395" s="679">
        <f t="shared" ca="1" si="94"/>
        <v>0</v>
      </c>
      <c r="P1395" s="679">
        <f t="shared" ca="1" si="94"/>
        <v>0</v>
      </c>
      <c r="Q1395" s="679">
        <f t="shared" ca="1" si="94"/>
        <v>0</v>
      </c>
      <c r="R1395" s="679">
        <f t="shared" ca="1" si="94"/>
        <v>0</v>
      </c>
      <c r="S1395" t="str">
        <f t="shared" si="91"/>
        <v>ASR_COMP</v>
      </c>
      <c r="T1395" s="957">
        <f t="shared" si="92"/>
        <v>44682</v>
      </c>
      <c r="U1395" t="str">
        <f t="shared" si="93"/>
        <v>Unaudited</v>
      </c>
    </row>
    <row r="1396" spans="1:21" x14ac:dyDescent="0.25">
      <c r="A1396" t="s">
        <v>440</v>
      </c>
      <c r="B1396" t="s">
        <v>1388</v>
      </c>
      <c r="C1396" t="s">
        <v>1389</v>
      </c>
      <c r="D1396" s="15">
        <v>1900</v>
      </c>
      <c r="E1396" s="121">
        <v>1</v>
      </c>
      <c r="F1396" t="s">
        <v>441</v>
      </c>
      <c r="G1396" s="121">
        <v>91</v>
      </c>
      <c r="H1396" t="s">
        <v>388</v>
      </c>
      <c r="I1396" t="s">
        <v>491</v>
      </c>
      <c r="J1396" t="s">
        <v>436</v>
      </c>
      <c r="K1396" t="s">
        <v>799</v>
      </c>
      <c r="L1396" s="756">
        <v>2.9</v>
      </c>
      <c r="M1396" t="s">
        <v>782</v>
      </c>
      <c r="N1396" s="679">
        <f t="shared" ca="1" si="94"/>
        <v>0</v>
      </c>
      <c r="O1396" s="679">
        <f t="shared" ca="1" si="94"/>
        <v>0</v>
      </c>
      <c r="P1396" s="679">
        <f t="shared" ca="1" si="94"/>
        <v>0</v>
      </c>
      <c r="Q1396" s="679">
        <f t="shared" ca="1" si="94"/>
        <v>0</v>
      </c>
      <c r="R1396" s="679">
        <f t="shared" ca="1" si="94"/>
        <v>0</v>
      </c>
      <c r="S1396" t="str">
        <f t="shared" si="91"/>
        <v>ASR_COMP</v>
      </c>
      <c r="T1396" s="957">
        <f t="shared" si="92"/>
        <v>44682</v>
      </c>
      <c r="U1396" t="str">
        <f t="shared" si="93"/>
        <v>Unaudited</v>
      </c>
    </row>
    <row r="1397" spans="1:21" x14ac:dyDescent="0.25">
      <c r="A1397" t="s">
        <v>440</v>
      </c>
      <c r="B1397" t="s">
        <v>1388</v>
      </c>
      <c r="C1397" t="s">
        <v>1389</v>
      </c>
      <c r="D1397" s="15">
        <v>1900</v>
      </c>
      <c r="E1397" s="121">
        <v>1</v>
      </c>
      <c r="F1397" t="s">
        <v>441</v>
      </c>
      <c r="G1397" s="121">
        <v>91</v>
      </c>
      <c r="H1397" t="s">
        <v>388</v>
      </c>
      <c r="I1397" t="s">
        <v>491</v>
      </c>
      <c r="J1397" t="s">
        <v>436</v>
      </c>
      <c r="K1397" t="s">
        <v>226</v>
      </c>
      <c r="L1397" s="756">
        <v>2.11</v>
      </c>
      <c r="M1397" t="s">
        <v>231</v>
      </c>
      <c r="N1397" s="679">
        <f t="shared" ca="1" si="94"/>
        <v>2981721.0266770376</v>
      </c>
      <c r="O1397" s="679">
        <f t="shared" ca="1" si="94"/>
        <v>204190.08233106352</v>
      </c>
      <c r="P1397" s="679">
        <f t="shared" ca="1" si="94"/>
        <v>2777530.9443459739</v>
      </c>
      <c r="Q1397" s="679">
        <f t="shared" ca="1" si="94"/>
        <v>0</v>
      </c>
      <c r="R1397" s="679">
        <f t="shared" ca="1" si="94"/>
        <v>0</v>
      </c>
      <c r="S1397" t="str">
        <f t="shared" si="91"/>
        <v>ASR_COMP</v>
      </c>
      <c r="T1397" s="957">
        <f t="shared" si="92"/>
        <v>44682</v>
      </c>
      <c r="U1397" t="str">
        <f t="shared" si="93"/>
        <v>Unaudited</v>
      </c>
    </row>
    <row r="1398" spans="1:21" x14ac:dyDescent="0.25">
      <c r="A1398" t="s">
        <v>440</v>
      </c>
      <c r="B1398" t="s">
        <v>1388</v>
      </c>
      <c r="C1398" t="s">
        <v>1389</v>
      </c>
      <c r="D1398" s="15">
        <v>1900</v>
      </c>
      <c r="E1398" s="121">
        <v>1</v>
      </c>
      <c r="F1398" t="s">
        <v>441</v>
      </c>
      <c r="G1398" s="121">
        <v>91</v>
      </c>
      <c r="H1398" t="s">
        <v>388</v>
      </c>
      <c r="I1398" t="s">
        <v>491</v>
      </c>
      <c r="J1398" t="s">
        <v>436</v>
      </c>
      <c r="K1398" t="s">
        <v>226</v>
      </c>
      <c r="L1398" s="756">
        <v>2.12</v>
      </c>
      <c r="M1398" t="s">
        <v>557</v>
      </c>
      <c r="N1398" s="679">
        <f t="shared" ca="1" si="94"/>
        <v>5341191.9537102981</v>
      </c>
      <c r="O1398" s="679">
        <f t="shared" ca="1" si="94"/>
        <v>35122.946539036981</v>
      </c>
      <c r="P1398" s="679">
        <f t="shared" ca="1" si="94"/>
        <v>5306069.0071712611</v>
      </c>
      <c r="Q1398" s="679">
        <f t="shared" ca="1" si="94"/>
        <v>0</v>
      </c>
      <c r="R1398" s="679">
        <f t="shared" ca="1" si="94"/>
        <v>0</v>
      </c>
      <c r="S1398" t="str">
        <f t="shared" si="91"/>
        <v>ASR_COMP</v>
      </c>
      <c r="T1398" s="957">
        <f t="shared" si="92"/>
        <v>44682</v>
      </c>
      <c r="U1398" t="str">
        <f t="shared" si="93"/>
        <v>Unaudited</v>
      </c>
    </row>
    <row r="1399" spans="1:21" x14ac:dyDescent="0.25">
      <c r="A1399" t="s">
        <v>440</v>
      </c>
      <c r="B1399" t="s">
        <v>1388</v>
      </c>
      <c r="C1399" t="s">
        <v>1389</v>
      </c>
      <c r="D1399" s="15">
        <v>1900</v>
      </c>
      <c r="E1399" s="121">
        <v>1</v>
      </c>
      <c r="F1399" t="s">
        <v>441</v>
      </c>
      <c r="G1399" s="121">
        <v>91</v>
      </c>
      <c r="H1399" t="s">
        <v>388</v>
      </c>
      <c r="I1399" t="s">
        <v>491</v>
      </c>
      <c r="J1399" t="s">
        <v>436</v>
      </c>
      <c r="K1399" t="s">
        <v>226</v>
      </c>
      <c r="L1399" s="756">
        <v>2.13</v>
      </c>
      <c r="M1399" t="s">
        <v>232</v>
      </c>
      <c r="N1399" s="679">
        <f t="shared" ca="1" si="94"/>
        <v>502248.4066422506</v>
      </c>
      <c r="O1399" s="679">
        <f t="shared" ca="1" si="94"/>
        <v>14549.39097929385</v>
      </c>
      <c r="P1399" s="679">
        <f t="shared" ca="1" si="94"/>
        <v>487699.01566295675</v>
      </c>
      <c r="Q1399" s="679">
        <f t="shared" ca="1" si="94"/>
        <v>0</v>
      </c>
      <c r="R1399" s="679">
        <f t="shared" ca="1" si="94"/>
        <v>0</v>
      </c>
      <c r="S1399" t="str">
        <f t="shared" si="91"/>
        <v>ASR_COMP</v>
      </c>
      <c r="T1399" s="957">
        <f t="shared" si="92"/>
        <v>44682</v>
      </c>
      <c r="U1399" t="str">
        <f t="shared" si="93"/>
        <v>Unaudited</v>
      </c>
    </row>
    <row r="1400" spans="1:21" x14ac:dyDescent="0.25">
      <c r="A1400" t="s">
        <v>440</v>
      </c>
      <c r="B1400" t="s">
        <v>1388</v>
      </c>
      <c r="C1400" t="s">
        <v>1389</v>
      </c>
      <c r="D1400" s="15">
        <v>1900</v>
      </c>
      <c r="E1400" s="121">
        <v>1</v>
      </c>
      <c r="F1400" t="s">
        <v>441</v>
      </c>
      <c r="G1400" s="121">
        <v>91</v>
      </c>
      <c r="H1400" t="s">
        <v>388</v>
      </c>
      <c r="I1400" t="s">
        <v>491</v>
      </c>
      <c r="J1400" t="s">
        <v>436</v>
      </c>
      <c r="K1400" t="s">
        <v>226</v>
      </c>
      <c r="L1400" s="756">
        <v>2.14</v>
      </c>
      <c r="M1400" t="s">
        <v>561</v>
      </c>
      <c r="N1400" s="679">
        <f t="shared" ca="1" si="94"/>
        <v>406932.27713938797</v>
      </c>
      <c r="O1400" s="679">
        <f t="shared" ca="1" si="94"/>
        <v>379739.64530005527</v>
      </c>
      <c r="P1400" s="679">
        <f t="shared" ca="1" si="94"/>
        <v>27192.631839332709</v>
      </c>
      <c r="Q1400" s="679">
        <f t="shared" ca="1" si="94"/>
        <v>0</v>
      </c>
      <c r="R1400" s="679">
        <f t="shared" ca="1" si="94"/>
        <v>0</v>
      </c>
      <c r="S1400" t="str">
        <f t="shared" si="91"/>
        <v>ASR_COMP</v>
      </c>
      <c r="T1400" s="957">
        <f t="shared" si="92"/>
        <v>44682</v>
      </c>
      <c r="U1400" t="str">
        <f t="shared" si="93"/>
        <v>Unaudited</v>
      </c>
    </row>
    <row r="1401" spans="1:21" x14ac:dyDescent="0.25">
      <c r="A1401" t="s">
        <v>440</v>
      </c>
      <c r="B1401" t="s">
        <v>1388</v>
      </c>
      <c r="C1401" t="s">
        <v>1389</v>
      </c>
      <c r="D1401" s="15">
        <v>1900</v>
      </c>
      <c r="E1401" s="121">
        <v>1</v>
      </c>
      <c r="F1401" t="s">
        <v>441</v>
      </c>
      <c r="G1401" s="121">
        <v>91</v>
      </c>
      <c r="H1401" t="s">
        <v>388</v>
      </c>
      <c r="I1401" t="s">
        <v>491</v>
      </c>
      <c r="J1401" t="s">
        <v>436</v>
      </c>
      <c r="K1401" t="s">
        <v>226</v>
      </c>
      <c r="L1401" s="756">
        <v>2.15</v>
      </c>
      <c r="M1401" t="s">
        <v>20</v>
      </c>
      <c r="N1401" s="679">
        <f t="shared" ca="1" si="94"/>
        <v>113765.64270669436</v>
      </c>
      <c r="O1401" s="679">
        <f t="shared" ca="1" si="94"/>
        <v>49610.779314737672</v>
      </c>
      <c r="P1401" s="679">
        <f t="shared" ca="1" si="94"/>
        <v>64154.863391956686</v>
      </c>
      <c r="Q1401" s="679">
        <f t="shared" ca="1" si="94"/>
        <v>0</v>
      </c>
      <c r="R1401" s="679">
        <f t="shared" ca="1" si="94"/>
        <v>0</v>
      </c>
      <c r="S1401" t="str">
        <f t="shared" si="91"/>
        <v>ASR_COMP</v>
      </c>
      <c r="T1401" s="957">
        <f t="shared" si="92"/>
        <v>44682</v>
      </c>
      <c r="U1401" t="str">
        <f t="shared" si="93"/>
        <v>Unaudited</v>
      </c>
    </row>
    <row r="1402" spans="1:21" x14ac:dyDescent="0.25">
      <c r="A1402" t="s">
        <v>440</v>
      </c>
      <c r="B1402" t="s">
        <v>1388</v>
      </c>
      <c r="C1402" t="s">
        <v>1389</v>
      </c>
      <c r="D1402" s="15">
        <v>1900</v>
      </c>
      <c r="E1402" s="121">
        <v>1</v>
      </c>
      <c r="F1402" t="s">
        <v>441</v>
      </c>
      <c r="G1402" s="121">
        <v>91</v>
      </c>
      <c r="H1402" t="s">
        <v>388</v>
      </c>
      <c r="I1402" t="s">
        <v>491</v>
      </c>
      <c r="J1402" t="s">
        <v>436</v>
      </c>
      <c r="K1402" t="s">
        <v>226</v>
      </c>
      <c r="L1402" s="756">
        <v>2.16</v>
      </c>
      <c r="M1402" t="s">
        <v>802</v>
      </c>
      <c r="N1402" s="679">
        <f t="shared" ca="1" si="94"/>
        <v>1516246.0366904614</v>
      </c>
      <c r="O1402" s="679">
        <f t="shared" ca="1" si="94"/>
        <v>584461.13341385324</v>
      </c>
      <c r="P1402" s="679">
        <f t="shared" ca="1" si="94"/>
        <v>931784.90327660809</v>
      </c>
      <c r="Q1402" s="679">
        <f t="shared" ca="1" si="94"/>
        <v>0</v>
      </c>
      <c r="R1402" s="679">
        <f t="shared" ca="1" si="94"/>
        <v>0</v>
      </c>
      <c r="S1402" t="str">
        <f t="shared" si="91"/>
        <v>ASR_COMP</v>
      </c>
      <c r="T1402" s="957">
        <f t="shared" si="92"/>
        <v>44682</v>
      </c>
      <c r="U1402" t="str">
        <f t="shared" si="93"/>
        <v>Unaudited</v>
      </c>
    </row>
    <row r="1403" spans="1:21" x14ac:dyDescent="0.25">
      <c r="A1403" t="s">
        <v>440</v>
      </c>
      <c r="B1403" t="s">
        <v>1388</v>
      </c>
      <c r="C1403" t="s">
        <v>1389</v>
      </c>
      <c r="D1403" s="15">
        <v>1900</v>
      </c>
      <c r="E1403" s="121">
        <v>1</v>
      </c>
      <c r="F1403" t="s">
        <v>441</v>
      </c>
      <c r="G1403" s="121">
        <v>91</v>
      </c>
      <c r="H1403" t="s">
        <v>388</v>
      </c>
      <c r="I1403" t="s">
        <v>491</v>
      </c>
      <c r="J1403" t="s">
        <v>436</v>
      </c>
      <c r="K1403" t="s">
        <v>226</v>
      </c>
      <c r="L1403" s="756">
        <v>2.17</v>
      </c>
      <c r="M1403" t="s">
        <v>1055</v>
      </c>
      <c r="N1403" s="679">
        <f t="shared" ca="1" si="94"/>
        <v>0</v>
      </c>
      <c r="O1403" s="679">
        <f t="shared" ca="1" si="94"/>
        <v>0</v>
      </c>
      <c r="P1403" s="679">
        <f t="shared" ca="1" si="94"/>
        <v>0</v>
      </c>
      <c r="Q1403" s="679">
        <f t="shared" ca="1" si="94"/>
        <v>0</v>
      </c>
      <c r="R1403" s="679">
        <f t="shared" ca="1" si="94"/>
        <v>0</v>
      </c>
      <c r="S1403" t="str">
        <f t="shared" si="91"/>
        <v>ASR_COMP</v>
      </c>
      <c r="T1403" s="957">
        <f t="shared" si="92"/>
        <v>44682</v>
      </c>
      <c r="U1403" t="str">
        <f t="shared" si="93"/>
        <v>Unaudited</v>
      </c>
    </row>
    <row r="1404" spans="1:21" x14ac:dyDescent="0.25">
      <c r="A1404" t="s">
        <v>440</v>
      </c>
      <c r="B1404" t="s">
        <v>1388</v>
      </c>
      <c r="C1404" t="s">
        <v>1389</v>
      </c>
      <c r="D1404" s="15">
        <v>1900</v>
      </c>
      <c r="E1404" s="121">
        <v>1</v>
      </c>
      <c r="F1404" t="s">
        <v>441</v>
      </c>
      <c r="G1404" s="121">
        <v>91</v>
      </c>
      <c r="H1404" t="s">
        <v>388</v>
      </c>
      <c r="I1404" t="s">
        <v>491</v>
      </c>
      <c r="J1404" t="s">
        <v>436</v>
      </c>
      <c r="K1404" t="s">
        <v>226</v>
      </c>
      <c r="L1404" s="756">
        <v>2.1800000000000002</v>
      </c>
      <c r="M1404" t="s">
        <v>653</v>
      </c>
      <c r="N1404" s="679">
        <f t="shared" ca="1" si="94"/>
        <v>1152367.0799181671</v>
      </c>
      <c r="O1404" s="679">
        <f t="shared" ca="1" si="94"/>
        <v>79421.022206303634</v>
      </c>
      <c r="P1404" s="679">
        <f t="shared" ca="1" si="94"/>
        <v>1072946.0577118634</v>
      </c>
      <c r="Q1404" s="679">
        <f t="shared" ca="1" si="94"/>
        <v>0</v>
      </c>
      <c r="R1404" s="679">
        <f t="shared" ca="1" si="94"/>
        <v>0</v>
      </c>
      <c r="S1404" t="str">
        <f t="shared" si="91"/>
        <v>ASR_COMP</v>
      </c>
      <c r="T1404" s="957">
        <f t="shared" si="92"/>
        <v>44682</v>
      </c>
      <c r="U1404" t="str">
        <f t="shared" si="93"/>
        <v>Unaudited</v>
      </c>
    </row>
    <row r="1405" spans="1:21" x14ac:dyDescent="0.25">
      <c r="A1405" t="s">
        <v>440</v>
      </c>
      <c r="B1405" t="s">
        <v>1388</v>
      </c>
      <c r="C1405" t="s">
        <v>1389</v>
      </c>
      <c r="D1405" s="15">
        <v>1900</v>
      </c>
      <c r="E1405" s="121">
        <v>1</v>
      </c>
      <c r="F1405" t="s">
        <v>441</v>
      </c>
      <c r="G1405" s="121">
        <v>91</v>
      </c>
      <c r="H1405" t="s">
        <v>388</v>
      </c>
      <c r="I1405" t="s">
        <v>491</v>
      </c>
      <c r="J1405" t="s">
        <v>436</v>
      </c>
      <c r="K1405" t="s">
        <v>226</v>
      </c>
      <c r="L1405" s="756">
        <v>2.19</v>
      </c>
      <c r="M1405" t="s">
        <v>221</v>
      </c>
      <c r="N1405" s="679">
        <f t="shared" ca="1" si="94"/>
        <v>0</v>
      </c>
      <c r="O1405" s="679">
        <f t="shared" ca="1" si="94"/>
        <v>0</v>
      </c>
      <c r="P1405" s="679">
        <f t="shared" ca="1" si="94"/>
        <v>0</v>
      </c>
      <c r="Q1405" s="679">
        <f t="shared" ca="1" si="94"/>
        <v>0</v>
      </c>
      <c r="R1405" s="679">
        <f t="shared" ca="1" si="94"/>
        <v>0</v>
      </c>
      <c r="S1405" t="str">
        <f t="shared" si="91"/>
        <v>ASR_COMP</v>
      </c>
      <c r="T1405" s="957">
        <f t="shared" si="92"/>
        <v>44682</v>
      </c>
      <c r="U1405" t="str">
        <f t="shared" si="93"/>
        <v>Unaudited</v>
      </c>
    </row>
    <row r="1406" spans="1:21" x14ac:dyDescent="0.25">
      <c r="A1406" t="s">
        <v>440</v>
      </c>
      <c r="B1406" t="s">
        <v>1388</v>
      </c>
      <c r="C1406" t="s">
        <v>1389</v>
      </c>
      <c r="D1406" s="15">
        <v>1900</v>
      </c>
      <c r="E1406" s="121">
        <v>1</v>
      </c>
      <c r="F1406" t="s">
        <v>441</v>
      </c>
      <c r="G1406" s="121">
        <v>91</v>
      </c>
      <c r="H1406" t="s">
        <v>388</v>
      </c>
      <c r="I1406" t="s">
        <v>491</v>
      </c>
      <c r="J1406" t="s">
        <v>436</v>
      </c>
      <c r="K1406" t="s">
        <v>226</v>
      </c>
      <c r="L1406" s="756" t="s">
        <v>707</v>
      </c>
      <c r="M1406" t="s">
        <v>233</v>
      </c>
      <c r="N1406" s="679">
        <f t="shared" ca="1" si="94"/>
        <v>-44354.176232238366</v>
      </c>
      <c r="O1406" s="679">
        <f t="shared" ca="1" si="94"/>
        <v>-3417.0573863593809</v>
      </c>
      <c r="P1406" s="679">
        <f t="shared" ca="1" si="94"/>
        <v>-40937.118845878984</v>
      </c>
      <c r="Q1406" s="679">
        <f t="shared" ca="1" si="94"/>
        <v>0</v>
      </c>
      <c r="R1406" s="679">
        <f t="shared" ca="1" si="94"/>
        <v>0</v>
      </c>
      <c r="S1406" t="str">
        <f t="shared" si="91"/>
        <v>ASR_COMP</v>
      </c>
      <c r="T1406" s="957">
        <f t="shared" si="92"/>
        <v>44682</v>
      </c>
      <c r="U1406" t="str">
        <f t="shared" si="93"/>
        <v>Unaudited</v>
      </c>
    </row>
    <row r="1407" spans="1:21" x14ac:dyDescent="0.25">
      <c r="A1407" t="s">
        <v>440</v>
      </c>
      <c r="B1407" t="s">
        <v>1388</v>
      </c>
      <c r="C1407" t="s">
        <v>1389</v>
      </c>
      <c r="D1407" s="15">
        <v>1900</v>
      </c>
      <c r="E1407" s="121">
        <v>1</v>
      </c>
      <c r="F1407" t="s">
        <v>441</v>
      </c>
      <c r="G1407" s="121">
        <v>91</v>
      </c>
      <c r="H1407" t="s">
        <v>388</v>
      </c>
      <c r="I1407" t="s">
        <v>491</v>
      </c>
      <c r="J1407" t="s">
        <v>436</v>
      </c>
      <c r="K1407" t="s">
        <v>226</v>
      </c>
      <c r="L1407" s="756">
        <v>2.21</v>
      </c>
      <c r="M1407" t="s">
        <v>469</v>
      </c>
      <c r="N1407" s="679">
        <f t="shared" ca="1" si="94"/>
        <v>36918.474390924806</v>
      </c>
      <c r="O1407" s="679">
        <f t="shared" ca="1" si="94"/>
        <v>15509.618835399373</v>
      </c>
      <c r="P1407" s="679">
        <f t="shared" ca="1" si="94"/>
        <v>21408.855555525435</v>
      </c>
      <c r="Q1407" s="679">
        <f t="shared" ca="1" si="94"/>
        <v>0</v>
      </c>
      <c r="R1407" s="679">
        <f t="shared" ca="1" si="94"/>
        <v>0</v>
      </c>
      <c r="S1407" t="str">
        <f t="shared" si="91"/>
        <v>ASR_COMP</v>
      </c>
      <c r="T1407" s="957">
        <f t="shared" si="92"/>
        <v>44682</v>
      </c>
      <c r="U1407" t="str">
        <f t="shared" si="93"/>
        <v>Unaudited</v>
      </c>
    </row>
    <row r="1408" spans="1:21" x14ac:dyDescent="0.25">
      <c r="A1408" t="s">
        <v>440</v>
      </c>
      <c r="B1408" t="s">
        <v>1388</v>
      </c>
      <c r="C1408" t="s">
        <v>1389</v>
      </c>
      <c r="D1408" s="15">
        <v>1900</v>
      </c>
      <c r="E1408" s="121">
        <v>1</v>
      </c>
      <c r="F1408" t="s">
        <v>441</v>
      </c>
      <c r="G1408" s="121">
        <v>91</v>
      </c>
      <c r="H1408" t="s">
        <v>388</v>
      </c>
      <c r="I1408" t="s">
        <v>491</v>
      </c>
      <c r="J1408" t="s">
        <v>436</v>
      </c>
      <c r="K1408" t="s">
        <v>6</v>
      </c>
      <c r="L1408" s="756" t="s">
        <v>70</v>
      </c>
      <c r="M1408" t="s">
        <v>191</v>
      </c>
      <c r="N1408" s="679">
        <f t="shared" ca="1" si="94"/>
        <v>26450.841439617354</v>
      </c>
      <c r="O1408" s="679">
        <f t="shared" ca="1" si="94"/>
        <v>13234.991387895281</v>
      </c>
      <c r="P1408" s="679">
        <f t="shared" ca="1" si="94"/>
        <v>13215.850051722075</v>
      </c>
      <c r="Q1408" s="679">
        <f t="shared" ca="1" si="94"/>
        <v>0</v>
      </c>
      <c r="R1408" s="679">
        <f t="shared" ca="1" si="94"/>
        <v>0</v>
      </c>
      <c r="S1408" t="str">
        <f t="shared" si="91"/>
        <v>ASR_COMP</v>
      </c>
      <c r="T1408" s="957">
        <f t="shared" si="92"/>
        <v>44682</v>
      </c>
      <c r="U1408" t="str">
        <f t="shared" si="93"/>
        <v>Unaudited</v>
      </c>
    </row>
    <row r="1409" spans="1:21" x14ac:dyDescent="0.25">
      <c r="A1409" t="s">
        <v>440</v>
      </c>
      <c r="B1409" t="s">
        <v>1388</v>
      </c>
      <c r="C1409" t="s">
        <v>1389</v>
      </c>
      <c r="D1409" s="15">
        <v>1900</v>
      </c>
      <c r="E1409" s="121">
        <v>1</v>
      </c>
      <c r="F1409" t="s">
        <v>441</v>
      </c>
      <c r="G1409" s="121">
        <v>91</v>
      </c>
      <c r="H1409" t="s">
        <v>388</v>
      </c>
      <c r="I1409" t="s">
        <v>491</v>
      </c>
      <c r="J1409" t="s">
        <v>436</v>
      </c>
      <c r="K1409" t="s">
        <v>6</v>
      </c>
      <c r="L1409" s="756" t="s">
        <v>71</v>
      </c>
      <c r="M1409" t="s">
        <v>234</v>
      </c>
      <c r="N1409" s="679">
        <f t="shared" ca="1" si="94"/>
        <v>14922</v>
      </c>
      <c r="O1409" s="679">
        <f t="shared" ca="1" si="94"/>
        <v>6268.3174909529553</v>
      </c>
      <c r="P1409" s="679">
        <f t="shared" ca="1" si="94"/>
        <v>8653.6825090470447</v>
      </c>
      <c r="Q1409" s="679">
        <f t="shared" ca="1" si="94"/>
        <v>0</v>
      </c>
      <c r="R1409" s="679">
        <f t="shared" ca="1" si="94"/>
        <v>0</v>
      </c>
      <c r="S1409" t="str">
        <f t="shared" si="91"/>
        <v>ASR_COMP</v>
      </c>
      <c r="T1409" s="957">
        <f t="shared" si="92"/>
        <v>44682</v>
      </c>
      <c r="U1409" t="str">
        <f t="shared" si="93"/>
        <v>Unaudited</v>
      </c>
    </row>
    <row r="1410" spans="1:21" x14ac:dyDescent="0.25">
      <c r="A1410" t="s">
        <v>440</v>
      </c>
      <c r="B1410" t="s">
        <v>1388</v>
      </c>
      <c r="C1410" t="s">
        <v>1389</v>
      </c>
      <c r="D1410" s="15">
        <v>1900</v>
      </c>
      <c r="E1410" s="121">
        <v>1</v>
      </c>
      <c r="F1410" t="s">
        <v>441</v>
      </c>
      <c r="G1410" s="121">
        <v>91</v>
      </c>
      <c r="H1410" t="s">
        <v>388</v>
      </c>
      <c r="I1410" t="s">
        <v>491</v>
      </c>
      <c r="J1410" t="s">
        <v>436</v>
      </c>
      <c r="K1410" t="s">
        <v>6</v>
      </c>
      <c r="L1410" s="756" t="s">
        <v>72</v>
      </c>
      <c r="M1410" t="s">
        <v>167</v>
      </c>
      <c r="N1410" s="679">
        <f t="shared" ca="1" si="94"/>
        <v>0</v>
      </c>
      <c r="O1410" s="679">
        <f t="shared" ca="1" si="94"/>
        <v>0</v>
      </c>
      <c r="P1410" s="679">
        <f t="shared" ca="1" si="94"/>
        <v>0</v>
      </c>
      <c r="Q1410" s="679">
        <f t="shared" ca="1" si="94"/>
        <v>0</v>
      </c>
      <c r="R1410" s="679">
        <f t="shared" ca="1" si="94"/>
        <v>0</v>
      </c>
      <c r="S1410" t="str">
        <f t="shared" ref="S1410:S1473" si="95">file_name</f>
        <v>ASR_COMP</v>
      </c>
      <c r="T1410" s="957">
        <f t="shared" ref="T1410:T1473" si="96">file_date</f>
        <v>44682</v>
      </c>
      <c r="U1410" t="str">
        <f t="shared" ref="U1410:U1473" si="97">status</f>
        <v>Unaudited</v>
      </c>
    </row>
    <row r="1411" spans="1:21" x14ac:dyDescent="0.25">
      <c r="A1411" t="s">
        <v>440</v>
      </c>
      <c r="B1411" t="s">
        <v>1388</v>
      </c>
      <c r="C1411" t="s">
        <v>1389</v>
      </c>
      <c r="D1411" s="15">
        <v>1900</v>
      </c>
      <c r="E1411" s="121">
        <v>1</v>
      </c>
      <c r="F1411" t="s">
        <v>441</v>
      </c>
      <c r="G1411" s="121">
        <v>91</v>
      </c>
      <c r="H1411" t="s">
        <v>388</v>
      </c>
      <c r="I1411" t="s">
        <v>491</v>
      </c>
      <c r="J1411" t="s">
        <v>436</v>
      </c>
      <c r="K1411" t="s">
        <v>6</v>
      </c>
      <c r="L1411" s="756">
        <v>3.4</v>
      </c>
      <c r="M1411" t="s">
        <v>464</v>
      </c>
      <c r="N1411" s="679">
        <f t="shared" ca="1" si="94"/>
        <v>37163.064140736766</v>
      </c>
      <c r="O1411" s="679">
        <f t="shared" ca="1" si="94"/>
        <v>15611.170417557085</v>
      </c>
      <c r="P1411" s="679">
        <f t="shared" ca="1" si="94"/>
        <v>21551.893723179677</v>
      </c>
      <c r="Q1411" s="679">
        <f t="shared" ca="1" si="94"/>
        <v>0</v>
      </c>
      <c r="R1411" s="679">
        <f t="shared" ca="1" si="94"/>
        <v>0</v>
      </c>
      <c r="S1411" t="str">
        <f t="shared" si="95"/>
        <v>ASR_COMP</v>
      </c>
      <c r="T1411" s="957">
        <f t="shared" si="96"/>
        <v>44682</v>
      </c>
      <c r="U1411" t="str">
        <f t="shared" si="97"/>
        <v>Unaudited</v>
      </c>
    </row>
    <row r="1412" spans="1:21" x14ac:dyDescent="0.25">
      <c r="A1412" t="s">
        <v>440</v>
      </c>
      <c r="B1412" t="s">
        <v>1388</v>
      </c>
      <c r="C1412" t="s">
        <v>1389</v>
      </c>
      <c r="D1412" s="15">
        <v>1900</v>
      </c>
      <c r="E1412" s="121">
        <v>1</v>
      </c>
      <c r="F1412" t="s">
        <v>441</v>
      </c>
      <c r="G1412" s="121">
        <v>91</v>
      </c>
      <c r="H1412" t="s">
        <v>388</v>
      </c>
      <c r="I1412" t="s">
        <v>491</v>
      </c>
      <c r="J1412" t="s">
        <v>436</v>
      </c>
      <c r="K1412" t="s">
        <v>437</v>
      </c>
      <c r="L1412" s="756">
        <v>4.5</v>
      </c>
      <c r="M1412" t="s">
        <v>32</v>
      </c>
      <c r="N1412" s="679">
        <f t="shared" ca="1" si="94"/>
        <v>0</v>
      </c>
      <c r="O1412" s="679">
        <f t="shared" ca="1" si="94"/>
        <v>0</v>
      </c>
      <c r="P1412" s="679">
        <f t="shared" ca="1" si="94"/>
        <v>0</v>
      </c>
      <c r="Q1412" s="679">
        <f t="shared" ca="1" si="94"/>
        <v>0</v>
      </c>
      <c r="R1412" s="679">
        <f t="shared" ca="1" si="94"/>
        <v>0</v>
      </c>
      <c r="S1412" t="str">
        <f t="shared" si="95"/>
        <v>ASR_COMP</v>
      </c>
      <c r="T1412" s="957">
        <f t="shared" si="96"/>
        <v>44682</v>
      </c>
      <c r="U1412" t="str">
        <f t="shared" si="97"/>
        <v>Unaudited</v>
      </c>
    </row>
    <row r="1413" spans="1:21" x14ac:dyDescent="0.25">
      <c r="A1413" t="s">
        <v>440</v>
      </c>
      <c r="B1413" t="s">
        <v>1388</v>
      </c>
      <c r="C1413" t="s">
        <v>1389</v>
      </c>
      <c r="D1413" s="15">
        <v>1900</v>
      </c>
      <c r="E1413" s="121">
        <v>1</v>
      </c>
      <c r="F1413" t="s">
        <v>441</v>
      </c>
      <c r="G1413" s="121">
        <v>91</v>
      </c>
      <c r="H1413" t="s">
        <v>388</v>
      </c>
      <c r="I1413" t="s">
        <v>491</v>
      </c>
      <c r="J1413" t="s">
        <v>436</v>
      </c>
      <c r="K1413" t="s">
        <v>437</v>
      </c>
      <c r="L1413" s="756" t="s">
        <v>947</v>
      </c>
      <c r="M1413" t="s">
        <v>938</v>
      </c>
      <c r="N1413" s="679">
        <f t="shared" ca="1" si="94"/>
        <v>0</v>
      </c>
      <c r="O1413" s="679">
        <f t="shared" ca="1" si="94"/>
        <v>0</v>
      </c>
      <c r="P1413" s="679">
        <f t="shared" ca="1" si="94"/>
        <v>0</v>
      </c>
      <c r="Q1413" s="679">
        <f t="shared" ca="1" si="94"/>
        <v>0</v>
      </c>
      <c r="R1413" s="679">
        <f t="shared" ca="1" si="94"/>
        <v>0</v>
      </c>
      <c r="S1413" t="str">
        <f t="shared" si="95"/>
        <v>ASR_COMP</v>
      </c>
      <c r="T1413" s="957">
        <f t="shared" si="96"/>
        <v>44682</v>
      </c>
      <c r="U1413" t="str">
        <f t="shared" si="97"/>
        <v>Unaudited</v>
      </c>
    </row>
    <row r="1414" spans="1:21" x14ac:dyDescent="0.25">
      <c r="A1414" t="s">
        <v>440</v>
      </c>
      <c r="B1414" t="s">
        <v>1388</v>
      </c>
      <c r="C1414" t="s">
        <v>1389</v>
      </c>
      <c r="D1414" s="15">
        <v>1900</v>
      </c>
      <c r="E1414" s="121">
        <v>1</v>
      </c>
      <c r="F1414" t="s">
        <v>441</v>
      </c>
      <c r="G1414" s="121">
        <v>91</v>
      </c>
      <c r="H1414" t="s">
        <v>388</v>
      </c>
      <c r="I1414" t="s">
        <v>491</v>
      </c>
      <c r="J1414" t="s">
        <v>436</v>
      </c>
      <c r="K1414" t="s">
        <v>437</v>
      </c>
      <c r="L1414" s="756" t="s">
        <v>196</v>
      </c>
      <c r="M1414" t="s">
        <v>40</v>
      </c>
      <c r="N1414" s="679">
        <f t="shared" ca="1" si="94"/>
        <v>1053.5966284799999</v>
      </c>
      <c r="O1414" s="679">
        <f t="shared" ca="1" si="94"/>
        <v>275.08800000000002</v>
      </c>
      <c r="P1414" s="679">
        <f t="shared" ca="1" si="94"/>
        <v>778.50862847999997</v>
      </c>
      <c r="Q1414" s="679">
        <f t="shared" ca="1" si="94"/>
        <v>0</v>
      </c>
      <c r="R1414" s="679">
        <f t="shared" ca="1" si="94"/>
        <v>0</v>
      </c>
      <c r="S1414" t="str">
        <f t="shared" si="95"/>
        <v>ASR_COMP</v>
      </c>
      <c r="T1414" s="957">
        <f t="shared" si="96"/>
        <v>44682</v>
      </c>
      <c r="U1414" t="str">
        <f t="shared" si="97"/>
        <v>Unaudited</v>
      </c>
    </row>
    <row r="1415" spans="1:21" x14ac:dyDescent="0.25">
      <c r="A1415" t="s">
        <v>440</v>
      </c>
      <c r="B1415" t="s">
        <v>1388</v>
      </c>
      <c r="C1415" t="s">
        <v>1389</v>
      </c>
      <c r="D1415" s="15">
        <v>1900</v>
      </c>
      <c r="E1415" s="121">
        <v>1</v>
      </c>
      <c r="F1415" t="s">
        <v>441</v>
      </c>
      <c r="G1415" s="121">
        <v>91</v>
      </c>
      <c r="H1415" t="s">
        <v>388</v>
      </c>
      <c r="I1415" t="s">
        <v>491</v>
      </c>
      <c r="J1415" t="s">
        <v>436</v>
      </c>
      <c r="K1415" t="s">
        <v>437</v>
      </c>
      <c r="L1415" s="756" t="s">
        <v>195</v>
      </c>
      <c r="M1415" t="s">
        <v>332</v>
      </c>
      <c r="N1415" s="679">
        <f t="shared" ca="1" si="94"/>
        <v>0</v>
      </c>
      <c r="O1415" s="679">
        <f t="shared" ca="1" si="94"/>
        <v>0</v>
      </c>
      <c r="P1415" s="679">
        <f t="shared" ca="1" si="94"/>
        <v>0</v>
      </c>
      <c r="Q1415" s="679">
        <f t="shared" ca="1" si="94"/>
        <v>0</v>
      </c>
      <c r="R1415" s="679">
        <f t="shared" ca="1" si="94"/>
        <v>0</v>
      </c>
      <c r="S1415" t="str">
        <f t="shared" si="95"/>
        <v>ASR_COMP</v>
      </c>
      <c r="T1415" s="957">
        <f t="shared" si="96"/>
        <v>44682</v>
      </c>
      <c r="U1415" t="str">
        <f t="shared" si="97"/>
        <v>Unaudited</v>
      </c>
    </row>
    <row r="1416" spans="1:21" x14ac:dyDescent="0.25">
      <c r="A1416" t="s">
        <v>440</v>
      </c>
      <c r="B1416" t="s">
        <v>1388</v>
      </c>
      <c r="C1416" t="s">
        <v>1389</v>
      </c>
      <c r="D1416" s="15">
        <v>1900</v>
      </c>
      <c r="E1416" s="121">
        <v>1</v>
      </c>
      <c r="F1416" t="s">
        <v>441</v>
      </c>
      <c r="G1416" s="121">
        <v>91</v>
      </c>
      <c r="H1416" t="s">
        <v>388</v>
      </c>
      <c r="I1416" t="s">
        <v>491</v>
      </c>
      <c r="J1416" t="s">
        <v>453</v>
      </c>
      <c r="K1416" t="s">
        <v>438</v>
      </c>
      <c r="L1416" s="756" t="s">
        <v>79</v>
      </c>
      <c r="M1416" t="s">
        <v>27</v>
      </c>
      <c r="N1416" s="679">
        <f t="shared" ca="1" si="94"/>
        <v>1234650.7307530215</v>
      </c>
      <c r="O1416" s="679">
        <f t="shared" ca="1" si="94"/>
        <v>475915.7471838902</v>
      </c>
      <c r="P1416" s="679">
        <f t="shared" ca="1" si="94"/>
        <v>758734.98356913135</v>
      </c>
      <c r="Q1416" s="679">
        <f t="shared" ca="1" si="94"/>
        <v>0</v>
      </c>
      <c r="R1416" s="679">
        <f t="shared" ca="1" si="94"/>
        <v>0</v>
      </c>
      <c r="S1416" t="str">
        <f t="shared" si="95"/>
        <v>ASR_COMP</v>
      </c>
      <c r="T1416" s="957">
        <f t="shared" si="96"/>
        <v>44682</v>
      </c>
      <c r="U1416" t="str">
        <f t="shared" si="97"/>
        <v>Unaudited</v>
      </c>
    </row>
    <row r="1417" spans="1:21" x14ac:dyDescent="0.25">
      <c r="A1417" t="s">
        <v>440</v>
      </c>
      <c r="B1417" t="s">
        <v>1388</v>
      </c>
      <c r="C1417" t="s">
        <v>1389</v>
      </c>
      <c r="D1417" s="15">
        <v>1900</v>
      </c>
      <c r="E1417" s="121">
        <v>1</v>
      </c>
      <c r="F1417" t="s">
        <v>441</v>
      </c>
      <c r="G1417" s="121">
        <v>91</v>
      </c>
      <c r="H1417" t="s">
        <v>388</v>
      </c>
      <c r="I1417" t="s">
        <v>491</v>
      </c>
      <c r="J1417" t="s">
        <v>453</v>
      </c>
      <c r="K1417" t="s">
        <v>438</v>
      </c>
      <c r="L1417" s="756" t="s">
        <v>80</v>
      </c>
      <c r="M1417" t="s">
        <v>100</v>
      </c>
      <c r="N1417" s="679">
        <f t="shared" ca="1" si="94"/>
        <v>118764.07912669012</v>
      </c>
      <c r="O1417" s="679">
        <f t="shared" ca="1" si="94"/>
        <v>45779.501885292237</v>
      </c>
      <c r="P1417" s="679">
        <f t="shared" ca="1" si="94"/>
        <v>72984.577241397885</v>
      </c>
      <c r="Q1417" s="679">
        <f t="shared" ca="1" si="94"/>
        <v>0</v>
      </c>
      <c r="R1417" s="679">
        <f t="shared" ca="1" si="94"/>
        <v>0</v>
      </c>
      <c r="S1417" t="str">
        <f t="shared" si="95"/>
        <v>ASR_COMP</v>
      </c>
      <c r="T1417" s="957">
        <f t="shared" si="96"/>
        <v>44682</v>
      </c>
      <c r="U1417" t="str">
        <f t="shared" si="97"/>
        <v>Unaudited</v>
      </c>
    </row>
    <row r="1418" spans="1:21" x14ac:dyDescent="0.25">
      <c r="A1418" t="s">
        <v>440</v>
      </c>
      <c r="B1418" t="s">
        <v>1388</v>
      </c>
      <c r="C1418" t="s">
        <v>1389</v>
      </c>
      <c r="D1418" s="15">
        <v>1900</v>
      </c>
      <c r="E1418" s="121">
        <v>1</v>
      </c>
      <c r="F1418" t="s">
        <v>441</v>
      </c>
      <c r="G1418" s="121">
        <v>91</v>
      </c>
      <c r="H1418" t="s">
        <v>388</v>
      </c>
      <c r="I1418" t="s">
        <v>491</v>
      </c>
      <c r="J1418" t="s">
        <v>453</v>
      </c>
      <c r="K1418" t="s">
        <v>438</v>
      </c>
      <c r="L1418" s="756" t="s">
        <v>81</v>
      </c>
      <c r="M1418" t="s">
        <v>101</v>
      </c>
      <c r="N1418" s="679">
        <f t="shared" ca="1" si="94"/>
        <v>112807.70875454336</v>
      </c>
      <c r="O1418" s="679">
        <f t="shared" ca="1" si="94"/>
        <v>43483.524257323479</v>
      </c>
      <c r="P1418" s="679">
        <f t="shared" ca="1" si="94"/>
        <v>69324.184497219874</v>
      </c>
      <c r="Q1418" s="679">
        <f t="shared" ca="1" si="94"/>
        <v>0</v>
      </c>
      <c r="R1418" s="679">
        <f t="shared" ca="1" si="94"/>
        <v>0</v>
      </c>
      <c r="S1418" t="str">
        <f t="shared" si="95"/>
        <v>ASR_COMP</v>
      </c>
      <c r="T1418" s="957">
        <f t="shared" si="96"/>
        <v>44682</v>
      </c>
      <c r="U1418" t="str">
        <f t="shared" si="97"/>
        <v>Unaudited</v>
      </c>
    </row>
    <row r="1419" spans="1:21" x14ac:dyDescent="0.25">
      <c r="A1419" t="s">
        <v>440</v>
      </c>
      <c r="B1419" t="s">
        <v>1388</v>
      </c>
      <c r="C1419" t="s">
        <v>1389</v>
      </c>
      <c r="D1419" s="15">
        <v>1900</v>
      </c>
      <c r="E1419" s="121">
        <v>1</v>
      </c>
      <c r="F1419" t="s">
        <v>441</v>
      </c>
      <c r="G1419" s="121">
        <v>91</v>
      </c>
      <c r="H1419" t="s">
        <v>388</v>
      </c>
      <c r="I1419" t="s">
        <v>491</v>
      </c>
      <c r="J1419" t="s">
        <v>453</v>
      </c>
      <c r="K1419" t="s">
        <v>438</v>
      </c>
      <c r="L1419" s="756" t="s">
        <v>82</v>
      </c>
      <c r="M1419" t="s">
        <v>102</v>
      </c>
      <c r="N1419" s="679">
        <f t="shared" ca="1" si="94"/>
        <v>76406.214964369472</v>
      </c>
      <c r="O1419" s="679">
        <f t="shared" ca="1" si="94"/>
        <v>29451.989925995385</v>
      </c>
      <c r="P1419" s="679">
        <f t="shared" ca="1" si="94"/>
        <v>46954.225038374083</v>
      </c>
      <c r="Q1419" s="679">
        <f t="shared" ca="1" si="94"/>
        <v>0</v>
      </c>
      <c r="R1419" s="679">
        <f t="shared" ca="1" si="94"/>
        <v>0</v>
      </c>
      <c r="S1419" t="str">
        <f t="shared" si="95"/>
        <v>ASR_COMP</v>
      </c>
      <c r="T1419" s="957">
        <f t="shared" si="96"/>
        <v>44682</v>
      </c>
      <c r="U1419" t="str">
        <f t="shared" si="97"/>
        <v>Unaudited</v>
      </c>
    </row>
    <row r="1420" spans="1:21" x14ac:dyDescent="0.25">
      <c r="A1420" t="s">
        <v>440</v>
      </c>
      <c r="B1420" t="s">
        <v>1388</v>
      </c>
      <c r="C1420" t="s">
        <v>1389</v>
      </c>
      <c r="D1420" s="15">
        <v>1900</v>
      </c>
      <c r="E1420" s="121">
        <v>1</v>
      </c>
      <c r="F1420" t="s">
        <v>441</v>
      </c>
      <c r="G1420" s="121">
        <v>91</v>
      </c>
      <c r="H1420" t="s">
        <v>388</v>
      </c>
      <c r="I1420" t="s">
        <v>491</v>
      </c>
      <c r="J1420" t="s">
        <v>453</v>
      </c>
      <c r="K1420" t="s">
        <v>438</v>
      </c>
      <c r="L1420" s="756" t="s">
        <v>219</v>
      </c>
      <c r="M1420" t="s">
        <v>103</v>
      </c>
      <c r="N1420" s="679">
        <f t="shared" ca="1" si="94"/>
        <v>279826.21366388677</v>
      </c>
      <c r="O1420" s="679">
        <f t="shared" ca="1" si="94"/>
        <v>107863.46149591965</v>
      </c>
      <c r="P1420" s="679">
        <f t="shared" ca="1" si="94"/>
        <v>171962.75216796715</v>
      </c>
      <c r="Q1420" s="679">
        <f t="shared" ca="1" si="94"/>
        <v>0</v>
      </c>
      <c r="R1420" s="679">
        <f t="shared" ca="1" si="94"/>
        <v>0</v>
      </c>
      <c r="S1420" t="str">
        <f t="shared" si="95"/>
        <v>ASR_COMP</v>
      </c>
      <c r="T1420" s="957">
        <f t="shared" si="96"/>
        <v>44682</v>
      </c>
      <c r="U1420" t="str">
        <f t="shared" si="97"/>
        <v>Unaudited</v>
      </c>
    </row>
    <row r="1421" spans="1:21" x14ac:dyDescent="0.25">
      <c r="A1421" t="s">
        <v>440</v>
      </c>
      <c r="B1421" t="s">
        <v>1388</v>
      </c>
      <c r="C1421" t="s">
        <v>1389</v>
      </c>
      <c r="D1421" s="15">
        <v>1900</v>
      </c>
      <c r="E1421" s="121">
        <v>1</v>
      </c>
      <c r="F1421" t="s">
        <v>441</v>
      </c>
      <c r="G1421" s="121">
        <v>91</v>
      </c>
      <c r="H1421" t="s">
        <v>388</v>
      </c>
      <c r="I1421" t="s">
        <v>491</v>
      </c>
      <c r="J1421" t="s">
        <v>453</v>
      </c>
      <c r="K1421" t="s">
        <v>438</v>
      </c>
      <c r="L1421" s="756" t="s">
        <v>218</v>
      </c>
      <c r="M1421" t="s">
        <v>28</v>
      </c>
      <c r="N1421" s="679">
        <f t="shared" ca="1" si="94"/>
        <v>53591.765609880444</v>
      </c>
      <c r="O1421" s="679">
        <f t="shared" ca="1" si="94"/>
        <v>20657.797819124437</v>
      </c>
      <c r="P1421" s="679">
        <f t="shared" ca="1" si="94"/>
        <v>32933.967790756004</v>
      </c>
      <c r="Q1421" s="679">
        <f t="shared" ca="1" si="94"/>
        <v>0</v>
      </c>
      <c r="R1421" s="679">
        <f t="shared" ca="1" si="94"/>
        <v>0</v>
      </c>
      <c r="S1421" t="str">
        <f t="shared" si="95"/>
        <v>ASR_COMP</v>
      </c>
      <c r="T1421" s="957">
        <f t="shared" si="96"/>
        <v>44682</v>
      </c>
      <c r="U1421" t="str">
        <f t="shared" si="97"/>
        <v>Unaudited</v>
      </c>
    </row>
    <row r="1422" spans="1:21" x14ac:dyDescent="0.25">
      <c r="A1422" t="s">
        <v>440</v>
      </c>
      <c r="B1422" t="s">
        <v>1388</v>
      </c>
      <c r="C1422" t="s">
        <v>1389</v>
      </c>
      <c r="D1422" s="15">
        <v>1900</v>
      </c>
      <c r="E1422" s="121">
        <v>1</v>
      </c>
      <c r="F1422" t="s">
        <v>441</v>
      </c>
      <c r="G1422" s="121">
        <v>91</v>
      </c>
      <c r="H1422" t="s">
        <v>388</v>
      </c>
      <c r="I1422" t="s">
        <v>491</v>
      </c>
      <c r="J1422" t="s">
        <v>439</v>
      </c>
      <c r="K1422" t="s">
        <v>439</v>
      </c>
      <c r="L1422" s="756" t="s">
        <v>84</v>
      </c>
      <c r="M1422" t="s">
        <v>330</v>
      </c>
      <c r="N1422" s="679">
        <f t="shared" ca="1" si="94"/>
        <v>0</v>
      </c>
      <c r="O1422" s="679">
        <f t="shared" ca="1" si="94"/>
        <v>0</v>
      </c>
      <c r="P1422" s="679">
        <f t="shared" ca="1" si="94"/>
        <v>0</v>
      </c>
      <c r="Q1422" s="679">
        <f t="shared" ca="1" si="94"/>
        <v>0</v>
      </c>
      <c r="R1422" s="679">
        <f t="shared" ca="1" si="94"/>
        <v>0</v>
      </c>
      <c r="S1422" t="str">
        <f t="shared" si="95"/>
        <v>ASR_COMP</v>
      </c>
      <c r="T1422" s="957">
        <f t="shared" si="96"/>
        <v>44682</v>
      </c>
      <c r="U1422" t="str">
        <f t="shared" si="97"/>
        <v>Unaudited</v>
      </c>
    </row>
    <row r="1423" spans="1:21" x14ac:dyDescent="0.25">
      <c r="A1423" t="s">
        <v>440</v>
      </c>
      <c r="B1423" t="s">
        <v>1388</v>
      </c>
      <c r="C1423" t="s">
        <v>1389</v>
      </c>
      <c r="D1423" s="15">
        <v>1900</v>
      </c>
      <c r="E1423" s="121">
        <v>1</v>
      </c>
      <c r="F1423" t="s">
        <v>441</v>
      </c>
      <c r="G1423" s="121">
        <v>91</v>
      </c>
      <c r="H1423" t="s">
        <v>388</v>
      </c>
      <c r="I1423" t="s">
        <v>491</v>
      </c>
      <c r="J1423" t="s">
        <v>439</v>
      </c>
      <c r="K1423" t="s">
        <v>439</v>
      </c>
      <c r="L1423" s="756" t="s">
        <v>85</v>
      </c>
      <c r="M1423" t="s">
        <v>328</v>
      </c>
      <c r="N1423" s="679">
        <f t="shared" ca="1" si="94"/>
        <v>0</v>
      </c>
      <c r="O1423" s="679">
        <f t="shared" ca="1" si="94"/>
        <v>0</v>
      </c>
      <c r="P1423" s="679">
        <f t="shared" ca="1" si="94"/>
        <v>0</v>
      </c>
      <c r="Q1423" s="679">
        <f t="shared" ca="1" si="94"/>
        <v>0</v>
      </c>
      <c r="R1423" s="679">
        <f t="shared" ca="1" si="94"/>
        <v>0</v>
      </c>
      <c r="S1423" t="str">
        <f t="shared" si="95"/>
        <v>ASR_COMP</v>
      </c>
      <c r="T1423" s="957">
        <f t="shared" si="96"/>
        <v>44682</v>
      </c>
      <c r="U1423" t="str">
        <f t="shared" si="97"/>
        <v>Unaudited</v>
      </c>
    </row>
    <row r="1424" spans="1:21" x14ac:dyDescent="0.25">
      <c r="A1424" t="s">
        <v>440</v>
      </c>
      <c r="B1424" t="s">
        <v>1388</v>
      </c>
      <c r="C1424" t="s">
        <v>1389</v>
      </c>
      <c r="D1424" s="15">
        <v>1900</v>
      </c>
      <c r="E1424" s="121">
        <v>1</v>
      </c>
      <c r="F1424" t="s">
        <v>441</v>
      </c>
      <c r="G1424" s="121">
        <v>91</v>
      </c>
      <c r="H1424" t="s">
        <v>388</v>
      </c>
      <c r="I1424" t="s">
        <v>491</v>
      </c>
      <c r="J1424" t="s">
        <v>439</v>
      </c>
      <c r="K1424" t="s">
        <v>439</v>
      </c>
      <c r="L1424" s="756" t="s">
        <v>86</v>
      </c>
      <c r="M1424" t="s">
        <v>497</v>
      </c>
      <c r="N1424" s="679">
        <f t="shared" ca="1" si="94"/>
        <v>0</v>
      </c>
      <c r="O1424" s="679">
        <f t="shared" ca="1" si="94"/>
        <v>0</v>
      </c>
      <c r="P1424" s="679">
        <f t="shared" ca="1" si="94"/>
        <v>0</v>
      </c>
      <c r="Q1424" s="679">
        <f t="shared" ca="1" si="94"/>
        <v>0</v>
      </c>
      <c r="R1424" s="679">
        <f t="shared" ca="1" si="94"/>
        <v>0</v>
      </c>
      <c r="S1424" t="str">
        <f t="shared" si="95"/>
        <v>ASR_COMP</v>
      </c>
      <c r="T1424" s="957">
        <f t="shared" si="96"/>
        <v>44682</v>
      </c>
      <c r="U1424" t="str">
        <f t="shared" si="97"/>
        <v>Unaudited</v>
      </c>
    </row>
    <row r="1425" spans="1:21" x14ac:dyDescent="0.25">
      <c r="A1425" t="s">
        <v>440</v>
      </c>
      <c r="B1425" t="s">
        <v>1388</v>
      </c>
      <c r="C1425" t="s">
        <v>1389</v>
      </c>
      <c r="D1425" s="15">
        <v>1900</v>
      </c>
      <c r="E1425" s="121">
        <v>1</v>
      </c>
      <c r="F1425" t="s">
        <v>441</v>
      </c>
      <c r="G1425" s="121">
        <v>91</v>
      </c>
      <c r="H1425" t="s">
        <v>388</v>
      </c>
      <c r="I1425" t="s">
        <v>491</v>
      </c>
      <c r="J1425" t="s">
        <v>439</v>
      </c>
      <c r="K1425" t="s">
        <v>439</v>
      </c>
      <c r="L1425" s="756" t="s">
        <v>87</v>
      </c>
      <c r="M1425" t="s">
        <v>498</v>
      </c>
      <c r="N1425" s="679">
        <f t="shared" ca="1" si="94"/>
        <v>0</v>
      </c>
      <c r="O1425" s="679">
        <f t="shared" ca="1" si="94"/>
        <v>0</v>
      </c>
      <c r="P1425" s="679">
        <f t="shared" ca="1" si="94"/>
        <v>0</v>
      </c>
      <c r="Q1425" s="679">
        <f t="shared" ca="1" si="94"/>
        <v>0</v>
      </c>
      <c r="R1425" s="679">
        <f t="shared" ca="1" si="94"/>
        <v>0</v>
      </c>
      <c r="S1425" t="str">
        <f t="shared" si="95"/>
        <v>ASR_COMP</v>
      </c>
      <c r="T1425" s="957">
        <f t="shared" si="96"/>
        <v>44682</v>
      </c>
      <c r="U1425" t="str">
        <f t="shared" si="97"/>
        <v>Unaudited</v>
      </c>
    </row>
    <row r="1426" spans="1:21" x14ac:dyDescent="0.25">
      <c r="A1426" t="s">
        <v>440</v>
      </c>
      <c r="B1426" t="s">
        <v>1388</v>
      </c>
      <c r="C1426" t="s">
        <v>1389</v>
      </c>
      <c r="D1426" s="15">
        <v>1900</v>
      </c>
      <c r="E1426" s="121">
        <v>1</v>
      </c>
      <c r="F1426" t="s">
        <v>441</v>
      </c>
      <c r="G1426" s="121">
        <v>91</v>
      </c>
      <c r="H1426" t="s">
        <v>388</v>
      </c>
      <c r="I1426" t="s">
        <v>491</v>
      </c>
      <c r="J1426" t="s">
        <v>439</v>
      </c>
      <c r="K1426" t="s">
        <v>439</v>
      </c>
      <c r="L1426" s="756" t="s">
        <v>216</v>
      </c>
      <c r="M1426" t="s">
        <v>499</v>
      </c>
      <c r="N1426" s="679">
        <f t="shared" ca="1" si="94"/>
        <v>0</v>
      </c>
      <c r="O1426" s="679">
        <f t="shared" ca="1" si="94"/>
        <v>0</v>
      </c>
      <c r="P1426" s="679">
        <f t="shared" ca="1" si="94"/>
        <v>0</v>
      </c>
      <c r="Q1426" s="679">
        <f t="shared" ca="1" si="94"/>
        <v>0</v>
      </c>
      <c r="R1426" s="679">
        <f t="shared" ca="1" si="94"/>
        <v>0</v>
      </c>
      <c r="S1426" t="str">
        <f t="shared" si="95"/>
        <v>ASR_COMP</v>
      </c>
      <c r="T1426" s="957">
        <f t="shared" si="96"/>
        <v>44682</v>
      </c>
      <c r="U1426" t="str">
        <f t="shared" si="97"/>
        <v>Unaudited</v>
      </c>
    </row>
    <row r="1427" spans="1:21" x14ac:dyDescent="0.25">
      <c r="A1427" t="s">
        <v>440</v>
      </c>
      <c r="B1427" t="s">
        <v>1388</v>
      </c>
      <c r="C1427" t="s">
        <v>1389</v>
      </c>
      <c r="D1427" s="15">
        <v>1900</v>
      </c>
      <c r="E1427" s="121">
        <v>1</v>
      </c>
      <c r="F1427" t="s">
        <v>441</v>
      </c>
      <c r="G1427" s="121">
        <v>91</v>
      </c>
      <c r="H1427" t="s">
        <v>388</v>
      </c>
      <c r="I1427" t="s">
        <v>492</v>
      </c>
      <c r="J1427" t="s">
        <v>26</v>
      </c>
      <c r="K1427" t="s">
        <v>26</v>
      </c>
      <c r="L1427" s="756" t="s">
        <v>207</v>
      </c>
      <c r="M1427" t="s">
        <v>26</v>
      </c>
      <c r="N1427" s="679">
        <f t="shared" ca="1" si="94"/>
        <v>-259329.28025193975</v>
      </c>
      <c r="O1427" s="679">
        <f t="shared" ca="1" si="94"/>
        <v>0</v>
      </c>
      <c r="P1427" s="679">
        <f t="shared" ca="1" si="94"/>
        <v>0</v>
      </c>
      <c r="Q1427" s="679">
        <f t="shared" ca="1" si="94"/>
        <v>0</v>
      </c>
      <c r="R1427" s="679">
        <f t="shared" ca="1" si="94"/>
        <v>0</v>
      </c>
      <c r="S1427" t="str">
        <f t="shared" si="95"/>
        <v>ASR_COMP</v>
      </c>
      <c r="T1427" s="957">
        <f t="shared" si="96"/>
        <v>44682</v>
      </c>
      <c r="U1427" t="str">
        <f t="shared" si="97"/>
        <v>Unaudited</v>
      </c>
    </row>
    <row r="1428" spans="1:21" x14ac:dyDescent="0.25">
      <c r="A1428" t="s">
        <v>440</v>
      </c>
      <c r="B1428" t="s">
        <v>1388</v>
      </c>
      <c r="C1428" t="s">
        <v>1389</v>
      </c>
      <c r="D1428" s="15">
        <v>1900</v>
      </c>
      <c r="E1428" s="121">
        <v>1</v>
      </c>
      <c r="F1428" t="s">
        <v>442</v>
      </c>
      <c r="G1428" s="121">
        <v>182</v>
      </c>
      <c r="H1428" t="s">
        <v>388</v>
      </c>
      <c r="I1428" t="s">
        <v>435</v>
      </c>
      <c r="J1428" t="s">
        <v>435</v>
      </c>
      <c r="K1428" t="s">
        <v>435</v>
      </c>
      <c r="M1428" t="s">
        <v>435</v>
      </c>
      <c r="N1428" s="679">
        <f t="shared" ca="1" si="94"/>
        <v>12032</v>
      </c>
      <c r="O1428" s="679">
        <f t="shared" ca="1" si="94"/>
        <v>4725</v>
      </c>
      <c r="P1428" s="679">
        <f t="shared" ca="1" si="94"/>
        <v>7307</v>
      </c>
      <c r="Q1428" s="679">
        <f t="shared" ca="1" si="94"/>
        <v>0</v>
      </c>
      <c r="R1428" s="679">
        <f t="shared" ca="1" si="94"/>
        <v>0</v>
      </c>
      <c r="S1428" t="str">
        <f t="shared" si="95"/>
        <v>ASR_COMP</v>
      </c>
      <c r="T1428" s="957">
        <f t="shared" si="96"/>
        <v>44682</v>
      </c>
      <c r="U1428" t="str">
        <f t="shared" si="97"/>
        <v>Unaudited</v>
      </c>
    </row>
    <row r="1429" spans="1:21" x14ac:dyDescent="0.25">
      <c r="A1429" t="s">
        <v>440</v>
      </c>
      <c r="B1429" t="s">
        <v>1388</v>
      </c>
      <c r="C1429" t="s">
        <v>1389</v>
      </c>
      <c r="D1429" s="15">
        <v>1900</v>
      </c>
      <c r="E1429" s="121">
        <v>1</v>
      </c>
      <c r="F1429" t="s">
        <v>442</v>
      </c>
      <c r="G1429" s="121">
        <v>182</v>
      </c>
      <c r="H1429" t="s">
        <v>388</v>
      </c>
      <c r="I1429" t="s">
        <v>490</v>
      </c>
      <c r="J1429" t="s">
        <v>12</v>
      </c>
      <c r="K1429" t="s">
        <v>12</v>
      </c>
      <c r="L1429" s="756">
        <v>1.1000000000000001</v>
      </c>
      <c r="M1429" t="s">
        <v>12</v>
      </c>
      <c r="N1429" s="679">
        <f t="shared" ca="1" si="94"/>
        <v>38215026.868910775</v>
      </c>
      <c r="O1429" s="679">
        <f t="shared" ca="1" si="94"/>
        <v>0</v>
      </c>
      <c r="P1429" s="679">
        <f t="shared" ca="1" si="94"/>
        <v>0</v>
      </c>
      <c r="Q1429" s="679">
        <f t="shared" ca="1" si="94"/>
        <v>0</v>
      </c>
      <c r="R1429" s="679">
        <f t="shared" ca="1" si="94"/>
        <v>0</v>
      </c>
      <c r="S1429" t="str">
        <f t="shared" si="95"/>
        <v>ASR_COMP</v>
      </c>
      <c r="T1429" s="957">
        <f t="shared" si="96"/>
        <v>44682</v>
      </c>
      <c r="U1429" t="str">
        <f t="shared" si="97"/>
        <v>Unaudited</v>
      </c>
    </row>
    <row r="1430" spans="1:21" x14ac:dyDescent="0.25">
      <c r="A1430" t="s">
        <v>440</v>
      </c>
      <c r="B1430" t="s">
        <v>1388</v>
      </c>
      <c r="C1430" t="s">
        <v>1389</v>
      </c>
      <c r="D1430" s="15">
        <v>1900</v>
      </c>
      <c r="E1430" s="121">
        <v>1</v>
      </c>
      <c r="F1430" t="s">
        <v>442</v>
      </c>
      <c r="G1430" s="121">
        <v>182</v>
      </c>
      <c r="H1430" t="s">
        <v>388</v>
      </c>
      <c r="I1430" t="s">
        <v>490</v>
      </c>
      <c r="J1430" t="s">
        <v>12</v>
      </c>
      <c r="K1430" t="s">
        <v>225</v>
      </c>
      <c r="L1430" s="756">
        <v>1.2</v>
      </c>
      <c r="M1430" t="s">
        <v>225</v>
      </c>
      <c r="N1430" s="679">
        <f t="shared" ca="1" si="94"/>
        <v>24.249999999986358</v>
      </c>
      <c r="O1430" s="679">
        <f t="shared" ca="1" si="94"/>
        <v>0</v>
      </c>
      <c r="P1430" s="679">
        <f t="shared" ca="1" si="94"/>
        <v>0</v>
      </c>
      <c r="Q1430" s="679">
        <f t="shared" ca="1" si="94"/>
        <v>0</v>
      </c>
      <c r="R1430" s="679">
        <f t="shared" ca="1" si="94"/>
        <v>0</v>
      </c>
      <c r="S1430" t="str">
        <f t="shared" si="95"/>
        <v>ASR_COMP</v>
      </c>
      <c r="T1430" s="957">
        <f t="shared" si="96"/>
        <v>44682</v>
      </c>
      <c r="U1430" t="str">
        <f t="shared" si="97"/>
        <v>Unaudited</v>
      </c>
    </row>
    <row r="1431" spans="1:21" x14ac:dyDescent="0.25">
      <c r="A1431" t="s">
        <v>440</v>
      </c>
      <c r="B1431" t="s">
        <v>1388</v>
      </c>
      <c r="C1431" t="s">
        <v>1389</v>
      </c>
      <c r="D1431" s="15">
        <v>1900</v>
      </c>
      <c r="E1431" s="121">
        <v>1</v>
      </c>
      <c r="F1431" t="s">
        <v>442</v>
      </c>
      <c r="G1431" s="121">
        <v>182</v>
      </c>
      <c r="H1431" t="s">
        <v>388</v>
      </c>
      <c r="I1431" t="s">
        <v>490</v>
      </c>
      <c r="J1431" t="s">
        <v>12</v>
      </c>
      <c r="K1431" t="s">
        <v>1326</v>
      </c>
      <c r="L1431" s="756" t="s">
        <v>1322</v>
      </c>
      <c r="M1431" t="s">
        <v>1326</v>
      </c>
      <c r="N1431" s="679">
        <f t="shared" ca="1" si="94"/>
        <v>170538.75</v>
      </c>
      <c r="O1431" s="679">
        <f t="shared" ca="1" si="94"/>
        <v>0</v>
      </c>
      <c r="P1431" s="679">
        <f t="shared" ca="1" si="94"/>
        <v>0</v>
      </c>
      <c r="Q1431" s="679">
        <f t="shared" ca="1" si="94"/>
        <v>0</v>
      </c>
      <c r="R1431" s="679">
        <f t="shared" ca="1" si="94"/>
        <v>0</v>
      </c>
      <c r="S1431" t="str">
        <f t="shared" si="95"/>
        <v>ASR_COMP</v>
      </c>
      <c r="T1431" s="957">
        <f t="shared" si="96"/>
        <v>44682</v>
      </c>
      <c r="U1431" t="str">
        <f t="shared" si="97"/>
        <v>Unaudited</v>
      </c>
    </row>
    <row r="1432" spans="1:21" x14ac:dyDescent="0.25">
      <c r="A1432" t="s">
        <v>440</v>
      </c>
      <c r="B1432" t="s">
        <v>1388</v>
      </c>
      <c r="C1432" t="s">
        <v>1389</v>
      </c>
      <c r="D1432" s="15">
        <v>1900</v>
      </c>
      <c r="E1432" s="121">
        <v>1</v>
      </c>
      <c r="F1432" t="s">
        <v>442</v>
      </c>
      <c r="G1432" s="121">
        <v>182</v>
      </c>
      <c r="H1432" t="s">
        <v>388</v>
      </c>
      <c r="I1432" t="s">
        <v>490</v>
      </c>
      <c r="J1432" t="s">
        <v>12</v>
      </c>
      <c r="K1432" t="s">
        <v>1328</v>
      </c>
      <c r="L1432" s="756" t="s">
        <v>1327</v>
      </c>
      <c r="M1432" t="s">
        <v>1328</v>
      </c>
      <c r="N1432" s="679">
        <f t="shared" ca="1" si="94"/>
        <v>-974688.75771772081</v>
      </c>
      <c r="O1432" s="679">
        <f t="shared" ca="1" si="94"/>
        <v>0</v>
      </c>
      <c r="P1432" s="679">
        <f t="shared" ca="1" si="94"/>
        <v>0</v>
      </c>
      <c r="Q1432" s="679">
        <f t="shared" ca="1" si="94"/>
        <v>0</v>
      </c>
      <c r="R1432" s="679">
        <f t="shared" ca="1" si="94"/>
        <v>0</v>
      </c>
      <c r="S1432" t="str">
        <f t="shared" si="95"/>
        <v>ASR_COMP</v>
      </c>
      <c r="T1432" s="957">
        <f t="shared" si="96"/>
        <v>44682</v>
      </c>
      <c r="U1432" t="str">
        <f t="shared" si="97"/>
        <v>Unaudited</v>
      </c>
    </row>
    <row r="1433" spans="1:21" x14ac:dyDescent="0.25">
      <c r="A1433" t="s">
        <v>440</v>
      </c>
      <c r="B1433" t="s">
        <v>1388</v>
      </c>
      <c r="C1433" t="s">
        <v>1389</v>
      </c>
      <c r="D1433" s="15">
        <v>1900</v>
      </c>
      <c r="E1433" s="121">
        <v>1</v>
      </c>
      <c r="F1433" t="s">
        <v>442</v>
      </c>
      <c r="G1433" s="121">
        <v>182</v>
      </c>
      <c r="H1433" t="s">
        <v>388</v>
      </c>
      <c r="I1433" t="s">
        <v>490</v>
      </c>
      <c r="J1433" t="s">
        <v>13</v>
      </c>
      <c r="K1433" t="s">
        <v>13</v>
      </c>
      <c r="L1433" s="756" t="s">
        <v>63</v>
      </c>
      <c r="M1433" t="s">
        <v>13</v>
      </c>
      <c r="N1433" s="679">
        <f t="shared" ca="1" si="94"/>
        <v>1063.9083541468153</v>
      </c>
      <c r="O1433" s="679">
        <f t="shared" ca="1" si="94"/>
        <v>0</v>
      </c>
      <c r="P1433" s="679">
        <f t="shared" ca="1" si="94"/>
        <v>0</v>
      </c>
      <c r="Q1433" s="679">
        <f t="shared" ca="1" si="94"/>
        <v>0</v>
      </c>
      <c r="R1433" s="679">
        <f t="shared" ca="1" si="94"/>
        <v>0</v>
      </c>
      <c r="S1433" t="str">
        <f t="shared" si="95"/>
        <v>ASR_COMP</v>
      </c>
      <c r="T1433" s="957">
        <f t="shared" si="96"/>
        <v>44682</v>
      </c>
      <c r="U1433" t="str">
        <f t="shared" si="97"/>
        <v>Unaudited</v>
      </c>
    </row>
    <row r="1434" spans="1:21" x14ac:dyDescent="0.25">
      <c r="A1434" t="s">
        <v>440</v>
      </c>
      <c r="B1434" t="s">
        <v>1388</v>
      </c>
      <c r="C1434" t="s">
        <v>1389</v>
      </c>
      <c r="D1434" s="15">
        <v>1900</v>
      </c>
      <c r="E1434" s="121">
        <v>1</v>
      </c>
      <c r="F1434" t="s">
        <v>442</v>
      </c>
      <c r="G1434" s="121">
        <v>182</v>
      </c>
      <c r="H1434" t="s">
        <v>388</v>
      </c>
      <c r="I1434" t="s">
        <v>491</v>
      </c>
      <c r="J1434" t="s">
        <v>436</v>
      </c>
      <c r="K1434" t="s">
        <v>799</v>
      </c>
      <c r="L1434" s="756">
        <v>2.1</v>
      </c>
      <c r="M1434" t="s">
        <v>734</v>
      </c>
      <c r="N1434" s="679">
        <f t="shared" ca="1" si="94"/>
        <v>124134</v>
      </c>
      <c r="O1434" s="679">
        <f t="shared" ca="1" si="94"/>
        <v>116648</v>
      </c>
      <c r="P1434" s="679">
        <f t="shared" ca="1" si="94"/>
        <v>7486</v>
      </c>
      <c r="Q1434" s="679">
        <f t="shared" ca="1" si="94"/>
        <v>0</v>
      </c>
      <c r="R1434" s="679">
        <f t="shared" ca="1" si="94"/>
        <v>0</v>
      </c>
      <c r="S1434" t="str">
        <f t="shared" si="95"/>
        <v>ASR_COMP</v>
      </c>
      <c r="T1434" s="957">
        <f t="shared" si="96"/>
        <v>44682</v>
      </c>
      <c r="U1434" t="str">
        <f t="shared" si="97"/>
        <v>Unaudited</v>
      </c>
    </row>
    <row r="1435" spans="1:21" x14ac:dyDescent="0.25">
      <c r="A1435" t="s">
        <v>440</v>
      </c>
      <c r="B1435" t="s">
        <v>1388</v>
      </c>
      <c r="C1435" t="s">
        <v>1389</v>
      </c>
      <c r="D1435" s="15">
        <v>1900</v>
      </c>
      <c r="E1435" s="121">
        <v>1</v>
      </c>
      <c r="F1435" t="s">
        <v>442</v>
      </c>
      <c r="G1435" s="121">
        <v>182</v>
      </c>
      <c r="H1435" t="s">
        <v>388</v>
      </c>
      <c r="I1435" t="s">
        <v>491</v>
      </c>
      <c r="J1435" t="s">
        <v>436</v>
      </c>
      <c r="K1435" t="s">
        <v>799</v>
      </c>
      <c r="L1435" s="756">
        <v>2.2000000000000002</v>
      </c>
      <c r="M1435" t="s">
        <v>735</v>
      </c>
      <c r="N1435" s="679">
        <f t="shared" ca="1" si="94"/>
        <v>256</v>
      </c>
      <c r="O1435" s="679">
        <f t="shared" ca="1" si="94"/>
        <v>216</v>
      </c>
      <c r="P1435" s="679">
        <f t="shared" ca="1" si="94"/>
        <v>40</v>
      </c>
      <c r="Q1435" s="679">
        <f t="shared" ca="1" si="94"/>
        <v>0</v>
      </c>
      <c r="R1435" s="679">
        <f t="shared" ca="1" si="94"/>
        <v>0</v>
      </c>
      <c r="S1435" t="str">
        <f t="shared" si="95"/>
        <v>ASR_COMP</v>
      </c>
      <c r="T1435" s="957">
        <f t="shared" si="96"/>
        <v>44682</v>
      </c>
      <c r="U1435" t="str">
        <f t="shared" si="97"/>
        <v>Unaudited</v>
      </c>
    </row>
    <row r="1436" spans="1:21" x14ac:dyDescent="0.25">
      <c r="A1436" t="s">
        <v>440</v>
      </c>
      <c r="B1436" t="s">
        <v>1388</v>
      </c>
      <c r="C1436" t="s">
        <v>1389</v>
      </c>
      <c r="D1436" s="15">
        <v>1900</v>
      </c>
      <c r="E1436" s="121">
        <v>1</v>
      </c>
      <c r="F1436" t="s">
        <v>442</v>
      </c>
      <c r="G1436" s="121">
        <v>182</v>
      </c>
      <c r="H1436" t="s">
        <v>388</v>
      </c>
      <c r="I1436" t="s">
        <v>491</v>
      </c>
      <c r="J1436" t="s">
        <v>436</v>
      </c>
      <c r="K1436" t="s">
        <v>799</v>
      </c>
      <c r="L1436" s="756">
        <v>2.2999999999999998</v>
      </c>
      <c r="M1436" t="s">
        <v>736</v>
      </c>
      <c r="N1436" s="679">
        <f t="shared" ca="1" si="94"/>
        <v>24662382.570320923</v>
      </c>
      <c r="O1436" s="679">
        <f t="shared" ca="1" si="94"/>
        <v>23095195.731571712</v>
      </c>
      <c r="P1436" s="679">
        <f t="shared" ca="1" si="94"/>
        <v>1567186.8387492117</v>
      </c>
      <c r="Q1436" s="679">
        <f t="shared" ca="1" si="94"/>
        <v>0</v>
      </c>
      <c r="R1436" s="679">
        <f t="shared" ca="1" si="94"/>
        <v>0</v>
      </c>
      <c r="S1436" t="str">
        <f t="shared" si="95"/>
        <v>ASR_COMP</v>
      </c>
      <c r="T1436" s="957">
        <f t="shared" si="96"/>
        <v>44682</v>
      </c>
      <c r="U1436" t="str">
        <f t="shared" si="97"/>
        <v>Unaudited</v>
      </c>
    </row>
    <row r="1437" spans="1:21" x14ac:dyDescent="0.25">
      <c r="A1437" t="s">
        <v>440</v>
      </c>
      <c r="B1437" t="s">
        <v>1388</v>
      </c>
      <c r="C1437" t="s">
        <v>1389</v>
      </c>
      <c r="D1437" s="15">
        <v>1900</v>
      </c>
      <c r="E1437" s="121">
        <v>1</v>
      </c>
      <c r="F1437" t="s">
        <v>442</v>
      </c>
      <c r="G1437" s="121">
        <v>182</v>
      </c>
      <c r="H1437" t="s">
        <v>388</v>
      </c>
      <c r="I1437" t="s">
        <v>491</v>
      </c>
      <c r="J1437" t="s">
        <v>436</v>
      </c>
      <c r="K1437" t="s">
        <v>799</v>
      </c>
      <c r="L1437" s="756">
        <v>2.4</v>
      </c>
      <c r="M1437" t="s">
        <v>737</v>
      </c>
      <c r="N1437" s="679">
        <f t="shared" ca="1" si="94"/>
        <v>40519.328288603152</v>
      </c>
      <c r="O1437" s="679">
        <f t="shared" ca="1" si="94"/>
        <v>33806.113019884258</v>
      </c>
      <c r="P1437" s="679">
        <f t="shared" ca="1" si="94"/>
        <v>6713.2152687188927</v>
      </c>
      <c r="Q1437" s="679">
        <f t="shared" ca="1" si="94"/>
        <v>0</v>
      </c>
      <c r="R1437" s="679">
        <f t="shared" ca="1" si="94"/>
        <v>0</v>
      </c>
      <c r="S1437" t="str">
        <f t="shared" si="95"/>
        <v>ASR_COMP</v>
      </c>
      <c r="T1437" s="957">
        <f t="shared" si="96"/>
        <v>44682</v>
      </c>
      <c r="U1437" t="str">
        <f t="shared" si="97"/>
        <v>Unaudited</v>
      </c>
    </row>
    <row r="1438" spans="1:21" x14ac:dyDescent="0.25">
      <c r="A1438" t="s">
        <v>440</v>
      </c>
      <c r="B1438" t="s">
        <v>1388</v>
      </c>
      <c r="C1438" t="s">
        <v>1389</v>
      </c>
      <c r="D1438" s="15">
        <v>1900</v>
      </c>
      <c r="E1438" s="121">
        <v>1</v>
      </c>
      <c r="F1438" t="s">
        <v>442</v>
      </c>
      <c r="G1438" s="121">
        <v>182</v>
      </c>
      <c r="H1438" t="s">
        <v>388</v>
      </c>
      <c r="I1438" t="s">
        <v>491</v>
      </c>
      <c r="J1438" t="s">
        <v>436</v>
      </c>
      <c r="K1438" t="s">
        <v>799</v>
      </c>
      <c r="L1438" s="756">
        <v>2.5</v>
      </c>
      <c r="M1438" t="s">
        <v>779</v>
      </c>
      <c r="N1438" s="679">
        <f t="shared" ca="1" si="94"/>
        <v>7791</v>
      </c>
      <c r="O1438" s="679">
        <f t="shared" ca="1" si="94"/>
        <v>7791</v>
      </c>
      <c r="P1438" s="679">
        <f t="shared" ca="1" si="94"/>
        <v>0</v>
      </c>
      <c r="Q1438" s="679">
        <f t="shared" ca="1" si="94"/>
        <v>0</v>
      </c>
      <c r="R1438" s="679">
        <f t="shared" ca="1" si="94"/>
        <v>0</v>
      </c>
      <c r="S1438" t="str">
        <f t="shared" si="95"/>
        <v>ASR_COMP</v>
      </c>
      <c r="T1438" s="957">
        <f t="shared" si="96"/>
        <v>44682</v>
      </c>
      <c r="U1438" t="str">
        <f t="shared" si="97"/>
        <v>Unaudited</v>
      </c>
    </row>
    <row r="1439" spans="1:21" x14ac:dyDescent="0.25">
      <c r="A1439" t="s">
        <v>440</v>
      </c>
      <c r="B1439" t="s">
        <v>1388</v>
      </c>
      <c r="C1439" t="s">
        <v>1389</v>
      </c>
      <c r="D1439" s="15">
        <v>1900</v>
      </c>
      <c r="E1439" s="121">
        <v>1</v>
      </c>
      <c r="F1439" t="s">
        <v>442</v>
      </c>
      <c r="G1439" s="121">
        <v>182</v>
      </c>
      <c r="H1439" t="s">
        <v>388</v>
      </c>
      <c r="I1439" t="s">
        <v>491</v>
      </c>
      <c r="J1439" t="s">
        <v>436</v>
      </c>
      <c r="K1439" t="s">
        <v>799</v>
      </c>
      <c r="L1439" s="756">
        <v>2.6</v>
      </c>
      <c r="M1439" t="s">
        <v>189</v>
      </c>
      <c r="N1439" s="679">
        <f t="shared" ca="1" si="94"/>
        <v>1647565.1183245687</v>
      </c>
      <c r="O1439" s="679">
        <f t="shared" ca="1" si="94"/>
        <v>1420149.4128440178</v>
      </c>
      <c r="P1439" s="679">
        <f t="shared" ca="1" si="94"/>
        <v>227415.70548055094</v>
      </c>
      <c r="Q1439" s="679">
        <f t="shared" ca="1" si="94"/>
        <v>0</v>
      </c>
      <c r="R1439" s="679">
        <f t="shared" ca="1" si="94"/>
        <v>0</v>
      </c>
      <c r="S1439" t="str">
        <f t="shared" si="95"/>
        <v>ASR_COMP</v>
      </c>
      <c r="T1439" s="957">
        <f t="shared" si="96"/>
        <v>44682</v>
      </c>
      <c r="U1439" t="str">
        <f t="shared" si="97"/>
        <v>Unaudited</v>
      </c>
    </row>
    <row r="1440" spans="1:21" x14ac:dyDescent="0.25">
      <c r="A1440" t="s">
        <v>440</v>
      </c>
      <c r="B1440" t="s">
        <v>1388</v>
      </c>
      <c r="C1440" t="s">
        <v>1389</v>
      </c>
      <c r="D1440" s="15">
        <v>1900</v>
      </c>
      <c r="E1440" s="121">
        <v>1</v>
      </c>
      <c r="F1440" t="s">
        <v>442</v>
      </c>
      <c r="G1440" s="121">
        <v>182</v>
      </c>
      <c r="H1440" t="s">
        <v>388</v>
      </c>
      <c r="I1440" t="s">
        <v>491</v>
      </c>
      <c r="J1440" t="s">
        <v>436</v>
      </c>
      <c r="K1440" t="s">
        <v>799</v>
      </c>
      <c r="L1440" s="756">
        <v>2.7</v>
      </c>
      <c r="M1440" t="s">
        <v>800</v>
      </c>
      <c r="N1440" s="679">
        <f t="shared" ca="1" si="94"/>
        <v>-558369.80637245358</v>
      </c>
      <c r="O1440" s="679">
        <f t="shared" ca="1" si="94"/>
        <v>-516418.62006824056</v>
      </c>
      <c r="P1440" s="679">
        <f t="shared" ca="1" si="94"/>
        <v>-41951.186304212963</v>
      </c>
      <c r="Q1440" s="679">
        <f t="shared" ca="1" si="94"/>
        <v>0</v>
      </c>
      <c r="R1440" s="679">
        <f t="shared" ca="1" si="94"/>
        <v>0</v>
      </c>
      <c r="S1440" t="str">
        <f t="shared" si="95"/>
        <v>ASR_COMP</v>
      </c>
      <c r="T1440" s="957">
        <f t="shared" si="96"/>
        <v>44682</v>
      </c>
      <c r="U1440" t="str">
        <f t="shared" si="97"/>
        <v>Unaudited</v>
      </c>
    </row>
    <row r="1441" spans="1:21" x14ac:dyDescent="0.25">
      <c r="A1441" t="s">
        <v>440</v>
      </c>
      <c r="B1441" t="s">
        <v>1388</v>
      </c>
      <c r="C1441" t="s">
        <v>1389</v>
      </c>
      <c r="D1441" s="15">
        <v>1900</v>
      </c>
      <c r="E1441" s="121">
        <v>1</v>
      </c>
      <c r="F1441" t="s">
        <v>442</v>
      </c>
      <c r="G1441" s="121">
        <v>182</v>
      </c>
      <c r="H1441" t="s">
        <v>388</v>
      </c>
      <c r="I1441" t="s">
        <v>491</v>
      </c>
      <c r="J1441" t="s">
        <v>436</v>
      </c>
      <c r="K1441" t="s">
        <v>799</v>
      </c>
      <c r="L1441" s="756">
        <v>2.8</v>
      </c>
      <c r="M1441" t="s">
        <v>801</v>
      </c>
      <c r="N1441" s="679">
        <f t="shared" ca="1" si="94"/>
        <v>0</v>
      </c>
      <c r="O1441" s="679">
        <f t="shared" ca="1" si="94"/>
        <v>0</v>
      </c>
      <c r="P1441" s="679">
        <f t="shared" ca="1" si="94"/>
        <v>0</v>
      </c>
      <c r="Q1441" s="679">
        <f t="shared" ca="1" si="94"/>
        <v>0</v>
      </c>
      <c r="R1441" s="679">
        <f t="shared" ca="1" si="94"/>
        <v>0</v>
      </c>
      <c r="S1441" t="str">
        <f t="shared" si="95"/>
        <v>ASR_COMP</v>
      </c>
      <c r="T1441" s="957">
        <f t="shared" si="96"/>
        <v>44682</v>
      </c>
      <c r="U1441" t="str">
        <f t="shared" si="97"/>
        <v>Unaudited</v>
      </c>
    </row>
    <row r="1442" spans="1:21" x14ac:dyDescent="0.25">
      <c r="A1442" t="s">
        <v>440</v>
      </c>
      <c r="B1442" t="s">
        <v>1388</v>
      </c>
      <c r="C1442" t="s">
        <v>1389</v>
      </c>
      <c r="D1442" s="15">
        <v>1900</v>
      </c>
      <c r="E1442" s="121">
        <v>1</v>
      </c>
      <c r="F1442" t="s">
        <v>442</v>
      </c>
      <c r="G1442" s="121">
        <v>182</v>
      </c>
      <c r="H1442" t="s">
        <v>388</v>
      </c>
      <c r="I1442" t="s">
        <v>491</v>
      </c>
      <c r="J1442" t="s">
        <v>436</v>
      </c>
      <c r="K1442" t="s">
        <v>799</v>
      </c>
      <c r="L1442" s="756">
        <v>2.9</v>
      </c>
      <c r="M1442" t="s">
        <v>782</v>
      </c>
      <c r="N1442" s="679">
        <f t="shared" ca="1" si="94"/>
        <v>0</v>
      </c>
      <c r="O1442" s="679">
        <f t="shared" ca="1" si="94"/>
        <v>0</v>
      </c>
      <c r="P1442" s="679">
        <f t="shared" ca="1" si="94"/>
        <v>0</v>
      </c>
      <c r="Q1442" s="679">
        <f t="shared" ca="1" si="94"/>
        <v>0</v>
      </c>
      <c r="R1442" s="679">
        <f t="shared" ca="1" si="94"/>
        <v>0</v>
      </c>
      <c r="S1442" t="str">
        <f t="shared" si="95"/>
        <v>ASR_COMP</v>
      </c>
      <c r="T1442" s="957">
        <f t="shared" si="96"/>
        <v>44682</v>
      </c>
      <c r="U1442" t="str">
        <f t="shared" si="97"/>
        <v>Unaudited</v>
      </c>
    </row>
    <row r="1443" spans="1:21" x14ac:dyDescent="0.25">
      <c r="A1443" t="s">
        <v>440</v>
      </c>
      <c r="B1443" t="s">
        <v>1388</v>
      </c>
      <c r="C1443" t="s">
        <v>1389</v>
      </c>
      <c r="D1443" s="15">
        <v>1900</v>
      </c>
      <c r="E1443" s="121">
        <v>1</v>
      </c>
      <c r="F1443" t="s">
        <v>442</v>
      </c>
      <c r="G1443" s="121">
        <v>182</v>
      </c>
      <c r="H1443" t="s">
        <v>388</v>
      </c>
      <c r="I1443" t="s">
        <v>491</v>
      </c>
      <c r="J1443" t="s">
        <v>436</v>
      </c>
      <c r="K1443" t="s">
        <v>226</v>
      </c>
      <c r="L1443" s="756">
        <v>2.11</v>
      </c>
      <c r="M1443" t="s">
        <v>231</v>
      </c>
      <c r="N1443" s="679">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2976197.4815559061</v>
      </c>
      <c r="O1443" s="679">
        <f t="shared" ca="1" si="98"/>
        <v>279429.14084299176</v>
      </c>
      <c r="P1443" s="679">
        <f t="shared" ca="1" si="98"/>
        <v>2696768.3407129142</v>
      </c>
      <c r="Q1443" s="679">
        <f t="shared" ca="1" si="98"/>
        <v>0</v>
      </c>
      <c r="R1443" s="679">
        <f t="shared" ca="1" si="98"/>
        <v>0</v>
      </c>
      <c r="S1443" t="str">
        <f t="shared" si="95"/>
        <v>ASR_COMP</v>
      </c>
      <c r="T1443" s="957">
        <f t="shared" si="96"/>
        <v>44682</v>
      </c>
      <c r="U1443" t="str">
        <f t="shared" si="97"/>
        <v>Unaudited</v>
      </c>
    </row>
    <row r="1444" spans="1:21" x14ac:dyDescent="0.25">
      <c r="A1444" t="s">
        <v>440</v>
      </c>
      <c r="B1444" t="s">
        <v>1388</v>
      </c>
      <c r="C1444" t="s">
        <v>1389</v>
      </c>
      <c r="D1444" s="15">
        <v>1900</v>
      </c>
      <c r="E1444" s="121">
        <v>1</v>
      </c>
      <c r="F1444" t="s">
        <v>442</v>
      </c>
      <c r="G1444" s="121">
        <v>182</v>
      </c>
      <c r="H1444" t="s">
        <v>388</v>
      </c>
      <c r="I1444" t="s">
        <v>491</v>
      </c>
      <c r="J1444" t="s">
        <v>436</v>
      </c>
      <c r="K1444" t="s">
        <v>226</v>
      </c>
      <c r="L1444" s="756">
        <v>2.12</v>
      </c>
      <c r="M1444" t="s">
        <v>557</v>
      </c>
      <c r="N1444" s="679">
        <f t="shared" ca="1" si="98"/>
        <v>5411688.1651453935</v>
      </c>
      <c r="O1444" s="679">
        <f t="shared" ca="1" si="98"/>
        <v>39009.920157057823</v>
      </c>
      <c r="P1444" s="679">
        <f t="shared" ca="1" si="98"/>
        <v>5372678.2449883353</v>
      </c>
      <c r="Q1444" s="679">
        <f t="shared" ca="1" si="98"/>
        <v>0</v>
      </c>
      <c r="R1444" s="679">
        <f t="shared" ca="1" si="98"/>
        <v>0</v>
      </c>
      <c r="S1444" t="str">
        <f t="shared" si="95"/>
        <v>ASR_COMP</v>
      </c>
      <c r="T1444" s="957">
        <f t="shared" si="96"/>
        <v>44682</v>
      </c>
      <c r="U1444" t="str">
        <f t="shared" si="97"/>
        <v>Unaudited</v>
      </c>
    </row>
    <row r="1445" spans="1:21" x14ac:dyDescent="0.25">
      <c r="A1445" t="s">
        <v>440</v>
      </c>
      <c r="B1445" t="s">
        <v>1388</v>
      </c>
      <c r="C1445" t="s">
        <v>1389</v>
      </c>
      <c r="D1445" s="15">
        <v>1900</v>
      </c>
      <c r="E1445" s="121">
        <v>1</v>
      </c>
      <c r="F1445" t="s">
        <v>442</v>
      </c>
      <c r="G1445" s="121">
        <v>182</v>
      </c>
      <c r="H1445" t="s">
        <v>388</v>
      </c>
      <c r="I1445" t="s">
        <v>491</v>
      </c>
      <c r="J1445" t="s">
        <v>436</v>
      </c>
      <c r="K1445" t="s">
        <v>226</v>
      </c>
      <c r="L1445" s="756">
        <v>2.13</v>
      </c>
      <c r="M1445" t="s">
        <v>232</v>
      </c>
      <c r="N1445" s="679">
        <f t="shared" ca="1" si="98"/>
        <v>450499.97708272067</v>
      </c>
      <c r="O1445" s="679">
        <f t="shared" ca="1" si="98"/>
        <v>15837.944860700731</v>
      </c>
      <c r="P1445" s="679">
        <f t="shared" ca="1" si="98"/>
        <v>434662.03222201992</v>
      </c>
      <c r="Q1445" s="679">
        <f t="shared" ca="1" si="98"/>
        <v>0</v>
      </c>
      <c r="R1445" s="679">
        <f t="shared" ca="1" si="98"/>
        <v>0</v>
      </c>
      <c r="S1445" t="str">
        <f t="shared" si="95"/>
        <v>ASR_COMP</v>
      </c>
      <c r="T1445" s="957">
        <f t="shared" si="96"/>
        <v>44682</v>
      </c>
      <c r="U1445" t="str">
        <f t="shared" si="97"/>
        <v>Unaudited</v>
      </c>
    </row>
    <row r="1446" spans="1:21" x14ac:dyDescent="0.25">
      <c r="A1446" t="s">
        <v>440</v>
      </c>
      <c r="B1446" t="s">
        <v>1388</v>
      </c>
      <c r="C1446" t="s">
        <v>1389</v>
      </c>
      <c r="D1446" s="15">
        <v>1900</v>
      </c>
      <c r="E1446" s="121">
        <v>1</v>
      </c>
      <c r="F1446" t="s">
        <v>442</v>
      </c>
      <c r="G1446" s="121">
        <v>182</v>
      </c>
      <c r="H1446" t="s">
        <v>388</v>
      </c>
      <c r="I1446" t="s">
        <v>491</v>
      </c>
      <c r="J1446" t="s">
        <v>436</v>
      </c>
      <c r="K1446" t="s">
        <v>226</v>
      </c>
      <c r="L1446" s="756">
        <v>2.14</v>
      </c>
      <c r="M1446" t="s">
        <v>561</v>
      </c>
      <c r="N1446" s="679">
        <f t="shared" ca="1" si="98"/>
        <v>367425.0631728716</v>
      </c>
      <c r="O1446" s="679">
        <f t="shared" ca="1" si="98"/>
        <v>344197.57903656934</v>
      </c>
      <c r="P1446" s="679">
        <f t="shared" ca="1" si="98"/>
        <v>23227.484136302268</v>
      </c>
      <c r="Q1446" s="679">
        <f t="shared" ca="1" si="98"/>
        <v>0</v>
      </c>
      <c r="R1446" s="679">
        <f t="shared" ca="1" si="98"/>
        <v>0</v>
      </c>
      <c r="S1446" t="str">
        <f t="shared" si="95"/>
        <v>ASR_COMP</v>
      </c>
      <c r="T1446" s="957">
        <f t="shared" si="96"/>
        <v>44682</v>
      </c>
      <c r="U1446" t="str">
        <f t="shared" si="97"/>
        <v>Unaudited</v>
      </c>
    </row>
    <row r="1447" spans="1:21" x14ac:dyDescent="0.25">
      <c r="A1447" t="s">
        <v>440</v>
      </c>
      <c r="B1447" t="s">
        <v>1388</v>
      </c>
      <c r="C1447" t="s">
        <v>1389</v>
      </c>
      <c r="D1447" s="15">
        <v>1900</v>
      </c>
      <c r="E1447" s="121">
        <v>1</v>
      </c>
      <c r="F1447" t="s">
        <v>442</v>
      </c>
      <c r="G1447" s="121">
        <v>182</v>
      </c>
      <c r="H1447" t="s">
        <v>388</v>
      </c>
      <c r="I1447" t="s">
        <v>491</v>
      </c>
      <c r="J1447" t="s">
        <v>436</v>
      </c>
      <c r="K1447" t="s">
        <v>226</v>
      </c>
      <c r="L1447" s="756">
        <v>2.15</v>
      </c>
      <c r="M1447" t="s">
        <v>20</v>
      </c>
      <c r="N1447" s="679">
        <f t="shared" ca="1" si="98"/>
        <v>31025.117565396504</v>
      </c>
      <c r="O1447" s="679">
        <f t="shared" ca="1" si="98"/>
        <v>13361.206137543262</v>
      </c>
      <c r="P1447" s="679">
        <f t="shared" ca="1" si="98"/>
        <v>17663.91142785324</v>
      </c>
      <c r="Q1447" s="679">
        <f t="shared" ca="1" si="98"/>
        <v>0</v>
      </c>
      <c r="R1447" s="679">
        <f t="shared" ca="1" si="98"/>
        <v>0</v>
      </c>
      <c r="S1447" t="str">
        <f t="shared" si="95"/>
        <v>ASR_COMP</v>
      </c>
      <c r="T1447" s="957">
        <f t="shared" si="96"/>
        <v>44682</v>
      </c>
      <c r="U1447" t="str">
        <f t="shared" si="97"/>
        <v>Unaudited</v>
      </c>
    </row>
    <row r="1448" spans="1:21" x14ac:dyDescent="0.25">
      <c r="A1448" t="s">
        <v>440</v>
      </c>
      <c r="B1448" t="s">
        <v>1388</v>
      </c>
      <c r="C1448" t="s">
        <v>1389</v>
      </c>
      <c r="D1448" s="15">
        <v>1900</v>
      </c>
      <c r="E1448" s="121">
        <v>1</v>
      </c>
      <c r="F1448" t="s">
        <v>442</v>
      </c>
      <c r="G1448" s="121">
        <v>182</v>
      </c>
      <c r="H1448" t="s">
        <v>388</v>
      </c>
      <c r="I1448" t="s">
        <v>491</v>
      </c>
      <c r="J1448" t="s">
        <v>436</v>
      </c>
      <c r="K1448" t="s">
        <v>226</v>
      </c>
      <c r="L1448" s="756">
        <v>2.16</v>
      </c>
      <c r="M1448" t="s">
        <v>802</v>
      </c>
      <c r="N1448" s="679">
        <f t="shared" ca="1" si="98"/>
        <v>1451856.868828994</v>
      </c>
      <c r="O1448" s="679">
        <f t="shared" ca="1" si="98"/>
        <v>559641.30528752203</v>
      </c>
      <c r="P1448" s="679">
        <f t="shared" ca="1" si="98"/>
        <v>892215.56354147196</v>
      </c>
      <c r="Q1448" s="679">
        <f t="shared" ca="1" si="98"/>
        <v>0</v>
      </c>
      <c r="R1448" s="679">
        <f t="shared" ca="1" si="98"/>
        <v>0</v>
      </c>
      <c r="S1448" t="str">
        <f t="shared" si="95"/>
        <v>ASR_COMP</v>
      </c>
      <c r="T1448" s="957">
        <f t="shared" si="96"/>
        <v>44682</v>
      </c>
      <c r="U1448" t="str">
        <f t="shared" si="97"/>
        <v>Unaudited</v>
      </c>
    </row>
    <row r="1449" spans="1:21" x14ac:dyDescent="0.25">
      <c r="A1449" t="s">
        <v>440</v>
      </c>
      <c r="B1449" t="s">
        <v>1388</v>
      </c>
      <c r="C1449" t="s">
        <v>1389</v>
      </c>
      <c r="D1449" s="15">
        <v>1900</v>
      </c>
      <c r="E1449" s="121">
        <v>1</v>
      </c>
      <c r="F1449" t="s">
        <v>442</v>
      </c>
      <c r="G1449" s="121">
        <v>182</v>
      </c>
      <c r="H1449" t="s">
        <v>388</v>
      </c>
      <c r="I1449" t="s">
        <v>491</v>
      </c>
      <c r="J1449" t="s">
        <v>436</v>
      </c>
      <c r="K1449" t="s">
        <v>226</v>
      </c>
      <c r="L1449" s="756">
        <v>2.17</v>
      </c>
      <c r="M1449" t="s">
        <v>1055</v>
      </c>
      <c r="N1449" s="679">
        <f t="shared" ca="1" si="98"/>
        <v>0</v>
      </c>
      <c r="O1449" s="679">
        <f t="shared" ca="1" si="98"/>
        <v>0</v>
      </c>
      <c r="P1449" s="679">
        <f t="shared" ca="1" si="98"/>
        <v>0</v>
      </c>
      <c r="Q1449" s="679">
        <f t="shared" ca="1" si="98"/>
        <v>0</v>
      </c>
      <c r="R1449" s="679">
        <f t="shared" ca="1" si="98"/>
        <v>0</v>
      </c>
      <c r="S1449" t="str">
        <f t="shared" si="95"/>
        <v>ASR_COMP</v>
      </c>
      <c r="T1449" s="957">
        <f t="shared" si="96"/>
        <v>44682</v>
      </c>
      <c r="U1449" t="str">
        <f t="shared" si="97"/>
        <v>Unaudited</v>
      </c>
    </row>
    <row r="1450" spans="1:21" x14ac:dyDescent="0.25">
      <c r="A1450" t="s">
        <v>440</v>
      </c>
      <c r="B1450" t="s">
        <v>1388</v>
      </c>
      <c r="C1450" t="s">
        <v>1389</v>
      </c>
      <c r="D1450" s="15">
        <v>1900</v>
      </c>
      <c r="E1450" s="121">
        <v>1</v>
      </c>
      <c r="F1450" t="s">
        <v>442</v>
      </c>
      <c r="G1450" s="121">
        <v>182</v>
      </c>
      <c r="H1450" t="s">
        <v>388</v>
      </c>
      <c r="I1450" t="s">
        <v>491</v>
      </c>
      <c r="J1450" t="s">
        <v>436</v>
      </c>
      <c r="K1450" t="s">
        <v>226</v>
      </c>
      <c r="L1450" s="756">
        <v>2.1800000000000002</v>
      </c>
      <c r="M1450" t="s">
        <v>653</v>
      </c>
      <c r="N1450" s="679">
        <f t="shared" ca="1" si="98"/>
        <v>1105109.5235121776</v>
      </c>
      <c r="O1450" s="679">
        <f t="shared" ca="1" si="98"/>
        <v>74479.914472150529</v>
      </c>
      <c r="P1450" s="679">
        <f t="shared" ca="1" si="98"/>
        <v>1030629.609040027</v>
      </c>
      <c r="Q1450" s="679">
        <f t="shared" ca="1" si="98"/>
        <v>0</v>
      </c>
      <c r="R1450" s="679">
        <f t="shared" ca="1" si="98"/>
        <v>0</v>
      </c>
      <c r="S1450" t="str">
        <f t="shared" si="95"/>
        <v>ASR_COMP</v>
      </c>
      <c r="T1450" s="957">
        <f t="shared" si="96"/>
        <v>44682</v>
      </c>
      <c r="U1450" t="str">
        <f t="shared" si="97"/>
        <v>Unaudited</v>
      </c>
    </row>
    <row r="1451" spans="1:21" x14ac:dyDescent="0.25">
      <c r="A1451" t="s">
        <v>440</v>
      </c>
      <c r="B1451" t="s">
        <v>1388</v>
      </c>
      <c r="C1451" t="s">
        <v>1389</v>
      </c>
      <c r="D1451" s="15">
        <v>1900</v>
      </c>
      <c r="E1451" s="121">
        <v>1</v>
      </c>
      <c r="F1451" t="s">
        <v>442</v>
      </c>
      <c r="G1451" s="121">
        <v>182</v>
      </c>
      <c r="H1451" t="s">
        <v>388</v>
      </c>
      <c r="I1451" t="s">
        <v>491</v>
      </c>
      <c r="J1451" t="s">
        <v>436</v>
      </c>
      <c r="K1451" t="s">
        <v>226</v>
      </c>
      <c r="L1451" s="756">
        <v>2.19</v>
      </c>
      <c r="M1451" t="s">
        <v>221</v>
      </c>
      <c r="N1451" s="679">
        <f t="shared" ca="1" si="98"/>
        <v>0</v>
      </c>
      <c r="O1451" s="679">
        <f t="shared" ca="1" si="98"/>
        <v>0</v>
      </c>
      <c r="P1451" s="679">
        <f t="shared" ca="1" si="98"/>
        <v>0</v>
      </c>
      <c r="Q1451" s="679">
        <f t="shared" ca="1" si="98"/>
        <v>0</v>
      </c>
      <c r="R1451" s="679">
        <f t="shared" ca="1" si="98"/>
        <v>0</v>
      </c>
      <c r="S1451" t="str">
        <f t="shared" si="95"/>
        <v>ASR_COMP</v>
      </c>
      <c r="T1451" s="957">
        <f t="shared" si="96"/>
        <v>44682</v>
      </c>
      <c r="U1451" t="str">
        <f t="shared" si="97"/>
        <v>Unaudited</v>
      </c>
    </row>
    <row r="1452" spans="1:21" x14ac:dyDescent="0.25">
      <c r="A1452" t="s">
        <v>440</v>
      </c>
      <c r="B1452" t="s">
        <v>1388</v>
      </c>
      <c r="C1452" t="s">
        <v>1389</v>
      </c>
      <c r="D1452" s="15">
        <v>1900</v>
      </c>
      <c r="E1452" s="121">
        <v>1</v>
      </c>
      <c r="F1452" t="s">
        <v>442</v>
      </c>
      <c r="G1452" s="121">
        <v>182</v>
      </c>
      <c r="H1452" t="s">
        <v>388</v>
      </c>
      <c r="I1452" t="s">
        <v>491</v>
      </c>
      <c r="J1452" t="s">
        <v>436</v>
      </c>
      <c r="K1452" t="s">
        <v>226</v>
      </c>
      <c r="L1452" s="756" t="s">
        <v>707</v>
      </c>
      <c r="M1452" t="s">
        <v>233</v>
      </c>
      <c r="N1452" s="679">
        <f t="shared" ca="1" si="98"/>
        <v>-169162.14884326915</v>
      </c>
      <c r="O1452" s="679">
        <f t="shared" ca="1" si="98"/>
        <v>-11701.013688877189</v>
      </c>
      <c r="P1452" s="679">
        <f t="shared" ca="1" si="98"/>
        <v>-157461.13515439196</v>
      </c>
      <c r="Q1452" s="679">
        <f t="shared" ca="1" si="98"/>
        <v>0</v>
      </c>
      <c r="R1452" s="679">
        <f t="shared" ca="1" si="98"/>
        <v>0</v>
      </c>
      <c r="S1452" t="str">
        <f t="shared" si="95"/>
        <v>ASR_COMP</v>
      </c>
      <c r="T1452" s="957">
        <f t="shared" si="96"/>
        <v>44682</v>
      </c>
      <c r="U1452" t="str">
        <f t="shared" si="97"/>
        <v>Unaudited</v>
      </c>
    </row>
    <row r="1453" spans="1:21" x14ac:dyDescent="0.25">
      <c r="A1453" t="s">
        <v>440</v>
      </c>
      <c r="B1453" t="s">
        <v>1388</v>
      </c>
      <c r="C1453" t="s">
        <v>1389</v>
      </c>
      <c r="D1453" s="15">
        <v>1900</v>
      </c>
      <c r="E1453" s="121">
        <v>1</v>
      </c>
      <c r="F1453" t="s">
        <v>442</v>
      </c>
      <c r="G1453" s="121">
        <v>182</v>
      </c>
      <c r="H1453" t="s">
        <v>388</v>
      </c>
      <c r="I1453" t="s">
        <v>491</v>
      </c>
      <c r="J1453" t="s">
        <v>436</v>
      </c>
      <c r="K1453" t="s">
        <v>226</v>
      </c>
      <c r="L1453" s="756">
        <v>2.21</v>
      </c>
      <c r="M1453" t="s">
        <v>469</v>
      </c>
      <c r="N1453" s="679">
        <f t="shared" ca="1" si="98"/>
        <v>15972.56237426</v>
      </c>
      <c r="O1453" s="679">
        <f t="shared" ca="1" si="98"/>
        <v>6751.3986451572327</v>
      </c>
      <c r="P1453" s="679">
        <f t="shared" ca="1" si="98"/>
        <v>9221.1637291027673</v>
      </c>
      <c r="Q1453" s="679">
        <f t="shared" ca="1" si="98"/>
        <v>0</v>
      </c>
      <c r="R1453" s="679">
        <f t="shared" ca="1" si="98"/>
        <v>0</v>
      </c>
      <c r="S1453" t="str">
        <f t="shared" si="95"/>
        <v>ASR_COMP</v>
      </c>
      <c r="T1453" s="957">
        <f t="shared" si="96"/>
        <v>44682</v>
      </c>
      <c r="U1453" t="str">
        <f t="shared" si="97"/>
        <v>Unaudited</v>
      </c>
    </row>
    <row r="1454" spans="1:21" x14ac:dyDescent="0.25">
      <c r="A1454" t="s">
        <v>440</v>
      </c>
      <c r="B1454" t="s">
        <v>1388</v>
      </c>
      <c r="C1454" t="s">
        <v>1389</v>
      </c>
      <c r="D1454" s="15">
        <v>1900</v>
      </c>
      <c r="E1454" s="121">
        <v>1</v>
      </c>
      <c r="F1454" t="s">
        <v>442</v>
      </c>
      <c r="G1454" s="121">
        <v>182</v>
      </c>
      <c r="H1454" t="s">
        <v>388</v>
      </c>
      <c r="I1454" t="s">
        <v>491</v>
      </c>
      <c r="J1454" t="s">
        <v>436</v>
      </c>
      <c r="K1454" t="s">
        <v>6</v>
      </c>
      <c r="L1454" s="756" t="s">
        <v>70</v>
      </c>
      <c r="M1454" t="s">
        <v>191</v>
      </c>
      <c r="N1454" s="679">
        <f t="shared" ca="1" si="98"/>
        <v>27056.267650335049</v>
      </c>
      <c r="O1454" s="679">
        <f t="shared" ca="1" si="98"/>
        <v>15463.622379117312</v>
      </c>
      <c r="P1454" s="679">
        <f t="shared" ca="1" si="98"/>
        <v>11592.645271217736</v>
      </c>
      <c r="Q1454" s="679">
        <f t="shared" ca="1" si="98"/>
        <v>0</v>
      </c>
      <c r="R1454" s="679">
        <f t="shared" ca="1" si="98"/>
        <v>0</v>
      </c>
      <c r="S1454" t="str">
        <f t="shared" si="95"/>
        <v>ASR_COMP</v>
      </c>
      <c r="T1454" s="957">
        <f t="shared" si="96"/>
        <v>44682</v>
      </c>
      <c r="U1454" t="str">
        <f t="shared" si="97"/>
        <v>Unaudited</v>
      </c>
    </row>
    <row r="1455" spans="1:21" x14ac:dyDescent="0.25">
      <c r="A1455" t="s">
        <v>440</v>
      </c>
      <c r="B1455" t="s">
        <v>1388</v>
      </c>
      <c r="C1455" t="s">
        <v>1389</v>
      </c>
      <c r="D1455" s="15">
        <v>1900</v>
      </c>
      <c r="E1455" s="121">
        <v>1</v>
      </c>
      <c r="F1455" t="s">
        <v>442</v>
      </c>
      <c r="G1455" s="121">
        <v>182</v>
      </c>
      <c r="H1455" t="s">
        <v>388</v>
      </c>
      <c r="I1455" t="s">
        <v>491</v>
      </c>
      <c r="J1455" t="s">
        <v>436</v>
      </c>
      <c r="K1455" t="s">
        <v>6</v>
      </c>
      <c r="L1455" s="756" t="s">
        <v>71</v>
      </c>
      <c r="M1455" t="s">
        <v>234</v>
      </c>
      <c r="N1455" s="679">
        <f t="shared" ca="1" si="98"/>
        <v>14450.400000000001</v>
      </c>
      <c r="O1455" s="679">
        <f t="shared" ca="1" si="98"/>
        <v>6107.826606875934</v>
      </c>
      <c r="P1455" s="679">
        <f t="shared" ca="1" si="98"/>
        <v>8342.5733931240666</v>
      </c>
      <c r="Q1455" s="679">
        <f t="shared" ca="1" si="98"/>
        <v>0</v>
      </c>
      <c r="R1455" s="679">
        <f t="shared" ca="1" si="98"/>
        <v>0</v>
      </c>
      <c r="S1455" t="str">
        <f t="shared" si="95"/>
        <v>ASR_COMP</v>
      </c>
      <c r="T1455" s="957">
        <f t="shared" si="96"/>
        <v>44682</v>
      </c>
      <c r="U1455" t="str">
        <f t="shared" si="97"/>
        <v>Unaudited</v>
      </c>
    </row>
    <row r="1456" spans="1:21" x14ac:dyDescent="0.25">
      <c r="A1456" t="s">
        <v>440</v>
      </c>
      <c r="B1456" t="s">
        <v>1388</v>
      </c>
      <c r="C1456" t="s">
        <v>1389</v>
      </c>
      <c r="D1456" s="15">
        <v>1900</v>
      </c>
      <c r="E1456" s="121">
        <v>1</v>
      </c>
      <c r="F1456" t="s">
        <v>442</v>
      </c>
      <c r="G1456" s="121">
        <v>182</v>
      </c>
      <c r="H1456" t="s">
        <v>388</v>
      </c>
      <c r="I1456" t="s">
        <v>491</v>
      </c>
      <c r="J1456" t="s">
        <v>436</v>
      </c>
      <c r="K1456" t="s">
        <v>6</v>
      </c>
      <c r="L1456" s="756" t="s">
        <v>72</v>
      </c>
      <c r="M1456" t="s">
        <v>167</v>
      </c>
      <c r="N1456" s="679">
        <f t="shared" ca="1" si="98"/>
        <v>0</v>
      </c>
      <c r="O1456" s="679">
        <f t="shared" ca="1" si="98"/>
        <v>0</v>
      </c>
      <c r="P1456" s="679">
        <f t="shared" ca="1" si="98"/>
        <v>0</v>
      </c>
      <c r="Q1456" s="679">
        <f t="shared" ca="1" si="98"/>
        <v>0</v>
      </c>
      <c r="R1456" s="679">
        <f t="shared" ca="1" si="98"/>
        <v>0</v>
      </c>
      <c r="S1456" t="str">
        <f t="shared" si="95"/>
        <v>ASR_COMP</v>
      </c>
      <c r="T1456" s="957">
        <f t="shared" si="96"/>
        <v>44682</v>
      </c>
      <c r="U1456" t="str">
        <f t="shared" si="97"/>
        <v>Unaudited</v>
      </c>
    </row>
    <row r="1457" spans="1:21" x14ac:dyDescent="0.25">
      <c r="A1457" t="s">
        <v>440</v>
      </c>
      <c r="B1457" t="s">
        <v>1388</v>
      </c>
      <c r="C1457" t="s">
        <v>1389</v>
      </c>
      <c r="D1457" s="15">
        <v>1900</v>
      </c>
      <c r="E1457" s="121">
        <v>1</v>
      </c>
      <c r="F1457" t="s">
        <v>442</v>
      </c>
      <c r="G1457" s="121">
        <v>182</v>
      </c>
      <c r="H1457" t="s">
        <v>388</v>
      </c>
      <c r="I1457" t="s">
        <v>491</v>
      </c>
      <c r="J1457" t="s">
        <v>436</v>
      </c>
      <c r="K1457" t="s">
        <v>6</v>
      </c>
      <c r="L1457" s="756">
        <v>3.4</v>
      </c>
      <c r="M1457" t="s">
        <v>464</v>
      </c>
      <c r="N1457" s="679">
        <f t="shared" ca="1" si="98"/>
        <v>35972.557047575065</v>
      </c>
      <c r="O1457" s="679">
        <f t="shared" ca="1" si="98"/>
        <v>15204.709977062323</v>
      </c>
      <c r="P1457" s="679">
        <f t="shared" ca="1" si="98"/>
        <v>20767.847070512744</v>
      </c>
      <c r="Q1457" s="679">
        <f t="shared" ca="1" si="98"/>
        <v>0</v>
      </c>
      <c r="R1457" s="679">
        <f t="shared" ca="1" si="98"/>
        <v>0</v>
      </c>
      <c r="S1457" t="str">
        <f t="shared" si="95"/>
        <v>ASR_COMP</v>
      </c>
      <c r="T1457" s="957">
        <f t="shared" si="96"/>
        <v>44682</v>
      </c>
      <c r="U1457" t="str">
        <f t="shared" si="97"/>
        <v>Unaudited</v>
      </c>
    </row>
    <row r="1458" spans="1:21" x14ac:dyDescent="0.25">
      <c r="A1458" t="s">
        <v>440</v>
      </c>
      <c r="B1458" t="s">
        <v>1388</v>
      </c>
      <c r="C1458" t="s">
        <v>1389</v>
      </c>
      <c r="D1458" s="15">
        <v>1900</v>
      </c>
      <c r="E1458" s="121">
        <v>1</v>
      </c>
      <c r="F1458" t="s">
        <v>442</v>
      </c>
      <c r="G1458" s="121">
        <v>182</v>
      </c>
      <c r="H1458" t="s">
        <v>388</v>
      </c>
      <c r="I1458" t="s">
        <v>491</v>
      </c>
      <c r="J1458" t="s">
        <v>436</v>
      </c>
      <c r="K1458" t="s">
        <v>437</v>
      </c>
      <c r="L1458" s="756">
        <v>4.5</v>
      </c>
      <c r="M1458" t="s">
        <v>32</v>
      </c>
      <c r="N1458" s="679">
        <f t="shared" ca="1" si="98"/>
        <v>0</v>
      </c>
      <c r="O1458" s="679">
        <f t="shared" ca="1" si="98"/>
        <v>0</v>
      </c>
      <c r="P1458" s="679">
        <f t="shared" ca="1" si="98"/>
        <v>0</v>
      </c>
      <c r="Q1458" s="679">
        <f t="shared" ca="1" si="98"/>
        <v>0</v>
      </c>
      <c r="R1458" s="679">
        <f t="shared" ca="1" si="98"/>
        <v>0</v>
      </c>
      <c r="S1458" t="str">
        <f t="shared" si="95"/>
        <v>ASR_COMP</v>
      </c>
      <c r="T1458" s="957">
        <f t="shared" si="96"/>
        <v>44682</v>
      </c>
      <c r="U1458" t="str">
        <f t="shared" si="97"/>
        <v>Unaudited</v>
      </c>
    </row>
    <row r="1459" spans="1:21" x14ac:dyDescent="0.25">
      <c r="A1459" t="s">
        <v>440</v>
      </c>
      <c r="B1459" t="s">
        <v>1388</v>
      </c>
      <c r="C1459" t="s">
        <v>1389</v>
      </c>
      <c r="D1459" s="15">
        <v>1900</v>
      </c>
      <c r="E1459" s="121">
        <v>1</v>
      </c>
      <c r="F1459" t="s">
        <v>442</v>
      </c>
      <c r="G1459" s="121">
        <v>182</v>
      </c>
      <c r="H1459" t="s">
        <v>388</v>
      </c>
      <c r="I1459" t="s">
        <v>491</v>
      </c>
      <c r="J1459" t="s">
        <v>436</v>
      </c>
      <c r="K1459" t="s">
        <v>437</v>
      </c>
      <c r="L1459" s="756" t="s">
        <v>947</v>
      </c>
      <c r="M1459" t="s">
        <v>938</v>
      </c>
      <c r="N1459" s="679">
        <f t="shared" ca="1" si="98"/>
        <v>0</v>
      </c>
      <c r="O1459" s="679">
        <f t="shared" ca="1" si="98"/>
        <v>0</v>
      </c>
      <c r="P1459" s="679">
        <f t="shared" ca="1" si="98"/>
        <v>0</v>
      </c>
      <c r="Q1459" s="679">
        <f t="shared" ca="1" si="98"/>
        <v>0</v>
      </c>
      <c r="R1459" s="679">
        <f t="shared" ca="1" si="98"/>
        <v>0</v>
      </c>
      <c r="S1459" t="str">
        <f t="shared" si="95"/>
        <v>ASR_COMP</v>
      </c>
      <c r="T1459" s="957">
        <f t="shared" si="96"/>
        <v>44682</v>
      </c>
      <c r="U1459" t="str">
        <f t="shared" si="97"/>
        <v>Unaudited</v>
      </c>
    </row>
    <row r="1460" spans="1:21" x14ac:dyDescent="0.25">
      <c r="A1460" t="s">
        <v>440</v>
      </c>
      <c r="B1460" t="s">
        <v>1388</v>
      </c>
      <c r="C1460" t="s">
        <v>1389</v>
      </c>
      <c r="D1460" s="15">
        <v>1900</v>
      </c>
      <c r="E1460" s="121">
        <v>1</v>
      </c>
      <c r="F1460" t="s">
        <v>442</v>
      </c>
      <c r="G1460" s="121">
        <v>182</v>
      </c>
      <c r="H1460" t="s">
        <v>388</v>
      </c>
      <c r="I1460" t="s">
        <v>491</v>
      </c>
      <c r="J1460" t="s">
        <v>436</v>
      </c>
      <c r="K1460" t="s">
        <v>437</v>
      </c>
      <c r="L1460" s="756" t="s">
        <v>196</v>
      </c>
      <c r="M1460" t="s">
        <v>40</v>
      </c>
      <c r="N1460" s="679">
        <f t="shared" ca="1" si="98"/>
        <v>1091.3416536</v>
      </c>
      <c r="O1460" s="679">
        <f t="shared" ca="1" si="98"/>
        <v>278.775486</v>
      </c>
      <c r="P1460" s="679">
        <f t="shared" ca="1" si="98"/>
        <v>812.56616759999997</v>
      </c>
      <c r="Q1460" s="679">
        <f t="shared" ca="1" si="98"/>
        <v>0</v>
      </c>
      <c r="R1460" s="679">
        <f t="shared" ca="1" si="98"/>
        <v>0</v>
      </c>
      <c r="S1460" t="str">
        <f t="shared" si="95"/>
        <v>ASR_COMP</v>
      </c>
      <c r="T1460" s="957">
        <f t="shared" si="96"/>
        <v>44682</v>
      </c>
      <c r="U1460" t="str">
        <f t="shared" si="97"/>
        <v>Unaudited</v>
      </c>
    </row>
    <row r="1461" spans="1:21" x14ac:dyDescent="0.25">
      <c r="A1461" t="s">
        <v>440</v>
      </c>
      <c r="B1461" t="s">
        <v>1388</v>
      </c>
      <c r="C1461" t="s">
        <v>1389</v>
      </c>
      <c r="D1461" s="15">
        <v>1900</v>
      </c>
      <c r="E1461" s="121">
        <v>1</v>
      </c>
      <c r="F1461" t="s">
        <v>442</v>
      </c>
      <c r="G1461" s="121">
        <v>182</v>
      </c>
      <c r="H1461" t="s">
        <v>388</v>
      </c>
      <c r="I1461" t="s">
        <v>491</v>
      </c>
      <c r="J1461" t="s">
        <v>436</v>
      </c>
      <c r="K1461" t="s">
        <v>437</v>
      </c>
      <c r="L1461" s="756" t="s">
        <v>195</v>
      </c>
      <c r="M1461" t="s">
        <v>332</v>
      </c>
      <c r="N1461" s="679">
        <f t="shared" ca="1" si="98"/>
        <v>0</v>
      </c>
      <c r="O1461" s="679">
        <f t="shared" ca="1" si="98"/>
        <v>0</v>
      </c>
      <c r="P1461" s="679">
        <f t="shared" ca="1" si="98"/>
        <v>0</v>
      </c>
      <c r="Q1461" s="679">
        <f t="shared" ca="1" si="98"/>
        <v>0</v>
      </c>
      <c r="R1461" s="679">
        <f t="shared" ca="1" si="98"/>
        <v>0</v>
      </c>
      <c r="S1461" t="str">
        <f t="shared" si="95"/>
        <v>ASR_COMP</v>
      </c>
      <c r="T1461" s="957">
        <f t="shared" si="96"/>
        <v>44682</v>
      </c>
      <c r="U1461" t="str">
        <f t="shared" si="97"/>
        <v>Unaudited</v>
      </c>
    </row>
    <row r="1462" spans="1:21" x14ac:dyDescent="0.25">
      <c r="A1462" t="s">
        <v>440</v>
      </c>
      <c r="B1462" t="s">
        <v>1388</v>
      </c>
      <c r="C1462" t="s">
        <v>1389</v>
      </c>
      <c r="D1462" s="15">
        <v>1900</v>
      </c>
      <c r="E1462" s="121">
        <v>1</v>
      </c>
      <c r="F1462" t="s">
        <v>442</v>
      </c>
      <c r="G1462" s="121">
        <v>182</v>
      </c>
      <c r="H1462" t="s">
        <v>388</v>
      </c>
      <c r="I1462" t="s">
        <v>491</v>
      </c>
      <c r="J1462" t="s">
        <v>453</v>
      </c>
      <c r="K1462" t="s">
        <v>438</v>
      </c>
      <c r="L1462" s="756" t="s">
        <v>79</v>
      </c>
      <c r="M1462" t="s">
        <v>27</v>
      </c>
      <c r="N1462" s="679">
        <f t="shared" ca="1" si="98"/>
        <v>1182219.8381214659</v>
      </c>
      <c r="O1462" s="679">
        <f t="shared" ca="1" si="98"/>
        <v>455705.42630468385</v>
      </c>
      <c r="P1462" s="679">
        <f t="shared" ca="1" si="98"/>
        <v>726514.41181678197</v>
      </c>
      <c r="Q1462" s="679">
        <f t="shared" ca="1" si="98"/>
        <v>0</v>
      </c>
      <c r="R1462" s="679">
        <f t="shared" ca="1" si="98"/>
        <v>0</v>
      </c>
      <c r="S1462" t="str">
        <f t="shared" si="95"/>
        <v>ASR_COMP</v>
      </c>
      <c r="T1462" s="957">
        <f t="shared" si="96"/>
        <v>44682</v>
      </c>
      <c r="U1462" t="str">
        <f t="shared" si="97"/>
        <v>Unaudited</v>
      </c>
    </row>
    <row r="1463" spans="1:21" x14ac:dyDescent="0.25">
      <c r="A1463" t="s">
        <v>440</v>
      </c>
      <c r="B1463" t="s">
        <v>1388</v>
      </c>
      <c r="C1463" t="s">
        <v>1389</v>
      </c>
      <c r="D1463" s="15">
        <v>1900</v>
      </c>
      <c r="E1463" s="121">
        <v>1</v>
      </c>
      <c r="F1463" t="s">
        <v>442</v>
      </c>
      <c r="G1463" s="121">
        <v>182</v>
      </c>
      <c r="H1463" t="s">
        <v>388</v>
      </c>
      <c r="I1463" t="s">
        <v>491</v>
      </c>
      <c r="J1463" t="s">
        <v>453</v>
      </c>
      <c r="K1463" t="s">
        <v>438</v>
      </c>
      <c r="L1463" s="756" t="s">
        <v>80</v>
      </c>
      <c r="M1463" t="s">
        <v>100</v>
      </c>
      <c r="N1463" s="679">
        <f t="shared" ca="1" si="98"/>
        <v>113720.6230900349</v>
      </c>
      <c r="O1463" s="679">
        <f t="shared" ca="1" si="98"/>
        <v>43835.421597412009</v>
      </c>
      <c r="P1463" s="679">
        <f t="shared" ca="1" si="98"/>
        <v>69885.201492622902</v>
      </c>
      <c r="Q1463" s="679">
        <f t="shared" ca="1" si="98"/>
        <v>0</v>
      </c>
      <c r="R1463" s="679">
        <f t="shared" ca="1" si="98"/>
        <v>0</v>
      </c>
      <c r="S1463" t="str">
        <f t="shared" si="95"/>
        <v>ASR_COMP</v>
      </c>
      <c r="T1463" s="957">
        <f t="shared" si="96"/>
        <v>44682</v>
      </c>
      <c r="U1463" t="str">
        <f t="shared" si="97"/>
        <v>Unaudited</v>
      </c>
    </row>
    <row r="1464" spans="1:21" x14ac:dyDescent="0.25">
      <c r="A1464" t="s">
        <v>440</v>
      </c>
      <c r="B1464" t="s">
        <v>1388</v>
      </c>
      <c r="C1464" t="s">
        <v>1389</v>
      </c>
      <c r="D1464" s="15">
        <v>1900</v>
      </c>
      <c r="E1464" s="121">
        <v>1</v>
      </c>
      <c r="F1464" t="s">
        <v>442</v>
      </c>
      <c r="G1464" s="121">
        <v>182</v>
      </c>
      <c r="H1464" t="s">
        <v>388</v>
      </c>
      <c r="I1464" t="s">
        <v>491</v>
      </c>
      <c r="J1464" t="s">
        <v>453</v>
      </c>
      <c r="K1464" t="s">
        <v>438</v>
      </c>
      <c r="L1464" s="756" t="s">
        <v>81</v>
      </c>
      <c r="M1464" t="s">
        <v>101</v>
      </c>
      <c r="N1464" s="679">
        <f t="shared" ca="1" si="98"/>
        <v>108017.19697789382</v>
      </c>
      <c r="O1464" s="679">
        <f t="shared" ca="1" si="98"/>
        <v>41636.945354651245</v>
      </c>
      <c r="P1464" s="679">
        <f t="shared" ca="1" si="98"/>
        <v>66380.251623242584</v>
      </c>
      <c r="Q1464" s="679">
        <f t="shared" ca="1" si="98"/>
        <v>0</v>
      </c>
      <c r="R1464" s="679">
        <f t="shared" ca="1" si="98"/>
        <v>0</v>
      </c>
      <c r="S1464" t="str">
        <f t="shared" si="95"/>
        <v>ASR_COMP</v>
      </c>
      <c r="T1464" s="957">
        <f t="shared" si="96"/>
        <v>44682</v>
      </c>
      <c r="U1464" t="str">
        <f t="shared" si="97"/>
        <v>Unaudited</v>
      </c>
    </row>
    <row r="1465" spans="1:21" x14ac:dyDescent="0.25">
      <c r="A1465" t="s">
        <v>440</v>
      </c>
      <c r="B1465" t="s">
        <v>1388</v>
      </c>
      <c r="C1465" t="s">
        <v>1389</v>
      </c>
      <c r="D1465" s="15">
        <v>1900</v>
      </c>
      <c r="E1465" s="121">
        <v>1</v>
      </c>
      <c r="F1465" t="s">
        <v>442</v>
      </c>
      <c r="G1465" s="121">
        <v>182</v>
      </c>
      <c r="H1465" t="s">
        <v>388</v>
      </c>
      <c r="I1465" t="s">
        <v>491</v>
      </c>
      <c r="J1465" t="s">
        <v>453</v>
      </c>
      <c r="K1465" t="s">
        <v>438</v>
      </c>
      <c r="L1465" s="756" t="s">
        <v>82</v>
      </c>
      <c r="M1465" t="s">
        <v>102</v>
      </c>
      <c r="N1465" s="679">
        <f t="shared" ca="1" si="98"/>
        <v>73161.53535304562</v>
      </c>
      <c r="O1465" s="679">
        <f t="shared" ca="1" si="98"/>
        <v>28201.276600248828</v>
      </c>
      <c r="P1465" s="679">
        <f t="shared" ca="1" si="98"/>
        <v>44960.258752796784</v>
      </c>
      <c r="Q1465" s="679">
        <f t="shared" ca="1" si="98"/>
        <v>0</v>
      </c>
      <c r="R1465" s="679">
        <f t="shared" ca="1" si="98"/>
        <v>0</v>
      </c>
      <c r="S1465" t="str">
        <f t="shared" si="95"/>
        <v>ASR_COMP</v>
      </c>
      <c r="T1465" s="957">
        <f t="shared" si="96"/>
        <v>44682</v>
      </c>
      <c r="U1465" t="str">
        <f t="shared" si="97"/>
        <v>Unaudited</v>
      </c>
    </row>
    <row r="1466" spans="1:21" x14ac:dyDescent="0.25">
      <c r="A1466" t="s">
        <v>440</v>
      </c>
      <c r="B1466" t="s">
        <v>1388</v>
      </c>
      <c r="C1466" t="s">
        <v>1389</v>
      </c>
      <c r="D1466" s="15">
        <v>1900</v>
      </c>
      <c r="E1466" s="121">
        <v>1</v>
      </c>
      <c r="F1466" t="s">
        <v>442</v>
      </c>
      <c r="G1466" s="121">
        <v>182</v>
      </c>
      <c r="H1466" t="s">
        <v>388</v>
      </c>
      <c r="I1466" t="s">
        <v>491</v>
      </c>
      <c r="J1466" t="s">
        <v>453</v>
      </c>
      <c r="K1466" t="s">
        <v>438</v>
      </c>
      <c r="L1466" s="756" t="s">
        <v>219</v>
      </c>
      <c r="M1466" t="s">
        <v>103</v>
      </c>
      <c r="N1466" s="679">
        <f t="shared" ca="1" si="98"/>
        <v>267943.06501409999</v>
      </c>
      <c r="O1466" s="679">
        <f t="shared" ca="1" si="98"/>
        <v>103282.91298313397</v>
      </c>
      <c r="P1466" s="679">
        <f t="shared" ca="1" si="98"/>
        <v>164660.15203096604</v>
      </c>
      <c r="Q1466" s="679">
        <f t="shared" ca="1" si="98"/>
        <v>0</v>
      </c>
      <c r="R1466" s="679">
        <f t="shared" ca="1" si="98"/>
        <v>0</v>
      </c>
      <c r="S1466" t="str">
        <f t="shared" si="95"/>
        <v>ASR_COMP</v>
      </c>
      <c r="T1466" s="957">
        <f t="shared" si="96"/>
        <v>44682</v>
      </c>
      <c r="U1466" t="str">
        <f t="shared" si="97"/>
        <v>Unaudited</v>
      </c>
    </row>
    <row r="1467" spans="1:21" x14ac:dyDescent="0.25">
      <c r="A1467" t="s">
        <v>440</v>
      </c>
      <c r="B1467" t="s">
        <v>1388</v>
      </c>
      <c r="C1467" t="s">
        <v>1389</v>
      </c>
      <c r="D1467" s="15">
        <v>1900</v>
      </c>
      <c r="E1467" s="121">
        <v>1</v>
      </c>
      <c r="F1467" t="s">
        <v>442</v>
      </c>
      <c r="G1467" s="121">
        <v>182</v>
      </c>
      <c r="H1467" t="s">
        <v>388</v>
      </c>
      <c r="I1467" t="s">
        <v>491</v>
      </c>
      <c r="J1467" t="s">
        <v>453</v>
      </c>
      <c r="K1467" t="s">
        <v>438</v>
      </c>
      <c r="L1467" s="756" t="s">
        <v>218</v>
      </c>
      <c r="M1467" t="s">
        <v>28</v>
      </c>
      <c r="N1467" s="679">
        <f t="shared" ca="1" si="98"/>
        <v>51315.928372159455</v>
      </c>
      <c r="O1467" s="679">
        <f t="shared" ca="1" si="98"/>
        <v>19780.540184652938</v>
      </c>
      <c r="P1467" s="679">
        <f t="shared" ca="1" si="98"/>
        <v>31535.388187506516</v>
      </c>
      <c r="Q1467" s="679">
        <f t="shared" ca="1" si="98"/>
        <v>0</v>
      </c>
      <c r="R1467" s="679">
        <f t="shared" ca="1" si="98"/>
        <v>0</v>
      </c>
      <c r="S1467" t="str">
        <f t="shared" si="95"/>
        <v>ASR_COMP</v>
      </c>
      <c r="T1467" s="957">
        <f t="shared" si="96"/>
        <v>44682</v>
      </c>
      <c r="U1467" t="str">
        <f t="shared" si="97"/>
        <v>Unaudited</v>
      </c>
    </row>
    <row r="1468" spans="1:21" x14ac:dyDescent="0.25">
      <c r="A1468" t="s">
        <v>440</v>
      </c>
      <c r="B1468" t="s">
        <v>1388</v>
      </c>
      <c r="C1468" t="s">
        <v>1389</v>
      </c>
      <c r="D1468" s="15">
        <v>1900</v>
      </c>
      <c r="E1468" s="121">
        <v>1</v>
      </c>
      <c r="F1468" t="s">
        <v>442</v>
      </c>
      <c r="G1468" s="121">
        <v>182</v>
      </c>
      <c r="H1468" t="s">
        <v>388</v>
      </c>
      <c r="I1468" t="s">
        <v>491</v>
      </c>
      <c r="J1468" t="s">
        <v>439</v>
      </c>
      <c r="K1468" t="s">
        <v>439</v>
      </c>
      <c r="L1468" s="756" t="s">
        <v>84</v>
      </c>
      <c r="M1468" t="s">
        <v>330</v>
      </c>
      <c r="N1468" s="679">
        <f t="shared" ca="1" si="98"/>
        <v>0</v>
      </c>
      <c r="O1468" s="679">
        <f t="shared" ca="1" si="98"/>
        <v>0</v>
      </c>
      <c r="P1468" s="679">
        <f t="shared" ca="1" si="98"/>
        <v>0</v>
      </c>
      <c r="Q1468" s="679">
        <f t="shared" ca="1" si="98"/>
        <v>0</v>
      </c>
      <c r="R1468" s="679">
        <f t="shared" ca="1" si="98"/>
        <v>0</v>
      </c>
      <c r="S1468" t="str">
        <f t="shared" si="95"/>
        <v>ASR_COMP</v>
      </c>
      <c r="T1468" s="957">
        <f t="shared" si="96"/>
        <v>44682</v>
      </c>
      <c r="U1468" t="str">
        <f t="shared" si="97"/>
        <v>Unaudited</v>
      </c>
    </row>
    <row r="1469" spans="1:21" x14ac:dyDescent="0.25">
      <c r="A1469" t="s">
        <v>440</v>
      </c>
      <c r="B1469" t="s">
        <v>1388</v>
      </c>
      <c r="C1469" t="s">
        <v>1389</v>
      </c>
      <c r="D1469" s="15">
        <v>1900</v>
      </c>
      <c r="E1469" s="121">
        <v>1</v>
      </c>
      <c r="F1469" t="s">
        <v>442</v>
      </c>
      <c r="G1469" s="121">
        <v>182</v>
      </c>
      <c r="H1469" t="s">
        <v>388</v>
      </c>
      <c r="I1469" t="s">
        <v>491</v>
      </c>
      <c r="J1469" t="s">
        <v>439</v>
      </c>
      <c r="K1469" t="s">
        <v>439</v>
      </c>
      <c r="L1469" s="756" t="s">
        <v>85</v>
      </c>
      <c r="M1469" t="s">
        <v>328</v>
      </c>
      <c r="N1469" s="679">
        <f t="shared" ca="1" si="98"/>
        <v>0</v>
      </c>
      <c r="O1469" s="679">
        <f t="shared" ca="1" si="98"/>
        <v>0</v>
      </c>
      <c r="P1469" s="679">
        <f t="shared" ca="1" si="98"/>
        <v>0</v>
      </c>
      <c r="Q1469" s="679">
        <f t="shared" ca="1" si="98"/>
        <v>0</v>
      </c>
      <c r="R1469" s="679">
        <f t="shared" ca="1" si="98"/>
        <v>0</v>
      </c>
      <c r="S1469" t="str">
        <f t="shared" si="95"/>
        <v>ASR_COMP</v>
      </c>
      <c r="T1469" s="957">
        <f t="shared" si="96"/>
        <v>44682</v>
      </c>
      <c r="U1469" t="str">
        <f t="shared" si="97"/>
        <v>Unaudited</v>
      </c>
    </row>
    <row r="1470" spans="1:21" x14ac:dyDescent="0.25">
      <c r="A1470" t="s">
        <v>440</v>
      </c>
      <c r="B1470" t="s">
        <v>1388</v>
      </c>
      <c r="C1470" t="s">
        <v>1389</v>
      </c>
      <c r="D1470" s="15">
        <v>1900</v>
      </c>
      <c r="E1470" s="121">
        <v>1</v>
      </c>
      <c r="F1470" t="s">
        <v>442</v>
      </c>
      <c r="G1470" s="121">
        <v>182</v>
      </c>
      <c r="H1470" t="s">
        <v>388</v>
      </c>
      <c r="I1470" t="s">
        <v>491</v>
      </c>
      <c r="J1470" t="s">
        <v>439</v>
      </c>
      <c r="K1470" t="s">
        <v>439</v>
      </c>
      <c r="L1470" s="756" t="s">
        <v>86</v>
      </c>
      <c r="M1470" t="s">
        <v>497</v>
      </c>
      <c r="N1470" s="679">
        <f t="shared" ca="1" si="98"/>
        <v>0</v>
      </c>
      <c r="O1470" s="679">
        <f t="shared" ca="1" si="98"/>
        <v>0</v>
      </c>
      <c r="P1470" s="679">
        <f t="shared" ca="1" si="98"/>
        <v>0</v>
      </c>
      <c r="Q1470" s="679">
        <f t="shared" ca="1" si="98"/>
        <v>0</v>
      </c>
      <c r="R1470" s="679">
        <f t="shared" ca="1" si="98"/>
        <v>0</v>
      </c>
      <c r="S1470" t="str">
        <f t="shared" si="95"/>
        <v>ASR_COMP</v>
      </c>
      <c r="T1470" s="957">
        <f t="shared" si="96"/>
        <v>44682</v>
      </c>
      <c r="U1470" t="str">
        <f t="shared" si="97"/>
        <v>Unaudited</v>
      </c>
    </row>
    <row r="1471" spans="1:21" x14ac:dyDescent="0.25">
      <c r="A1471" t="s">
        <v>440</v>
      </c>
      <c r="B1471" t="s">
        <v>1388</v>
      </c>
      <c r="C1471" t="s">
        <v>1389</v>
      </c>
      <c r="D1471" s="15">
        <v>1900</v>
      </c>
      <c r="E1471" s="121">
        <v>1</v>
      </c>
      <c r="F1471" t="s">
        <v>442</v>
      </c>
      <c r="G1471" s="121">
        <v>182</v>
      </c>
      <c r="H1471" t="s">
        <v>388</v>
      </c>
      <c r="I1471" t="s">
        <v>491</v>
      </c>
      <c r="J1471" t="s">
        <v>439</v>
      </c>
      <c r="K1471" t="s">
        <v>439</v>
      </c>
      <c r="L1471" s="756" t="s">
        <v>87</v>
      </c>
      <c r="M1471" t="s">
        <v>498</v>
      </c>
      <c r="N1471" s="679">
        <f t="shared" ca="1" si="98"/>
        <v>0</v>
      </c>
      <c r="O1471" s="679">
        <f t="shared" ca="1" si="98"/>
        <v>0</v>
      </c>
      <c r="P1471" s="679">
        <f t="shared" ca="1" si="98"/>
        <v>0</v>
      </c>
      <c r="Q1471" s="679">
        <f t="shared" ca="1" si="98"/>
        <v>0</v>
      </c>
      <c r="R1471" s="679">
        <f t="shared" ca="1" si="98"/>
        <v>0</v>
      </c>
      <c r="S1471" t="str">
        <f t="shared" si="95"/>
        <v>ASR_COMP</v>
      </c>
      <c r="T1471" s="957">
        <f t="shared" si="96"/>
        <v>44682</v>
      </c>
      <c r="U1471" t="str">
        <f t="shared" si="97"/>
        <v>Unaudited</v>
      </c>
    </row>
    <row r="1472" spans="1:21" x14ac:dyDescent="0.25">
      <c r="A1472" t="s">
        <v>440</v>
      </c>
      <c r="B1472" t="s">
        <v>1388</v>
      </c>
      <c r="C1472" t="s">
        <v>1389</v>
      </c>
      <c r="D1472" s="15">
        <v>1900</v>
      </c>
      <c r="E1472" s="121">
        <v>1</v>
      </c>
      <c r="F1472" t="s">
        <v>442</v>
      </c>
      <c r="G1472" s="121">
        <v>182</v>
      </c>
      <c r="H1472" t="s">
        <v>388</v>
      </c>
      <c r="I1472" t="s">
        <v>491</v>
      </c>
      <c r="J1472" t="s">
        <v>439</v>
      </c>
      <c r="K1472" t="s">
        <v>439</v>
      </c>
      <c r="L1472" s="756" t="s">
        <v>216</v>
      </c>
      <c r="M1472" t="s">
        <v>499</v>
      </c>
      <c r="N1472" s="679">
        <f t="shared" ca="1" si="98"/>
        <v>0</v>
      </c>
      <c r="O1472" s="679">
        <f t="shared" ca="1" si="98"/>
        <v>0</v>
      </c>
      <c r="P1472" s="679">
        <f t="shared" ca="1" si="98"/>
        <v>0</v>
      </c>
      <c r="Q1472" s="679">
        <f t="shared" ca="1" si="98"/>
        <v>0</v>
      </c>
      <c r="R1472" s="679">
        <f t="shared" ca="1" si="98"/>
        <v>0</v>
      </c>
      <c r="S1472" t="str">
        <f t="shared" si="95"/>
        <v>ASR_COMP</v>
      </c>
      <c r="T1472" s="957">
        <f t="shared" si="96"/>
        <v>44682</v>
      </c>
      <c r="U1472" t="str">
        <f t="shared" si="97"/>
        <v>Unaudited</v>
      </c>
    </row>
    <row r="1473" spans="1:21" x14ac:dyDescent="0.25">
      <c r="A1473" t="s">
        <v>440</v>
      </c>
      <c r="B1473" t="s">
        <v>1388</v>
      </c>
      <c r="C1473" t="s">
        <v>1389</v>
      </c>
      <c r="D1473" s="15">
        <v>1900</v>
      </c>
      <c r="E1473" s="121">
        <v>1</v>
      </c>
      <c r="F1473" t="s">
        <v>442</v>
      </c>
      <c r="G1473" s="121">
        <v>182</v>
      </c>
      <c r="H1473" t="s">
        <v>388</v>
      </c>
      <c r="I1473" t="s">
        <v>492</v>
      </c>
      <c r="J1473" t="s">
        <v>26</v>
      </c>
      <c r="K1473" t="s">
        <v>26</v>
      </c>
      <c r="L1473" s="756" t="s">
        <v>207</v>
      </c>
      <c r="M1473" t="s">
        <v>26</v>
      </c>
      <c r="N1473" s="679">
        <f t="shared" ca="1" si="98"/>
        <v>-509941.56621136644</v>
      </c>
      <c r="O1473" s="679">
        <f t="shared" ca="1" si="98"/>
        <v>0</v>
      </c>
      <c r="P1473" s="679">
        <f t="shared" ca="1" si="98"/>
        <v>0</v>
      </c>
      <c r="Q1473" s="679">
        <f t="shared" ca="1" si="98"/>
        <v>0</v>
      </c>
      <c r="R1473" s="679">
        <f t="shared" ca="1" si="98"/>
        <v>0</v>
      </c>
      <c r="S1473" t="str">
        <f t="shared" si="95"/>
        <v>ASR_COMP</v>
      </c>
      <c r="T1473" s="957">
        <f t="shared" si="96"/>
        <v>44682</v>
      </c>
      <c r="U1473" t="str">
        <f t="shared" si="97"/>
        <v>Unaudited</v>
      </c>
    </row>
    <row r="1474" spans="1:21" x14ac:dyDescent="0.25">
      <c r="A1474" t="s">
        <v>440</v>
      </c>
      <c r="B1474" t="s">
        <v>1388</v>
      </c>
      <c r="C1474" t="s">
        <v>1389</v>
      </c>
      <c r="D1474" s="15">
        <v>1900</v>
      </c>
      <c r="E1474" s="121">
        <v>1</v>
      </c>
      <c r="F1474" t="s">
        <v>443</v>
      </c>
      <c r="G1474" s="121">
        <v>274</v>
      </c>
      <c r="H1474" t="s">
        <v>388</v>
      </c>
      <c r="I1474" t="s">
        <v>435</v>
      </c>
      <c r="J1474" t="s">
        <v>435</v>
      </c>
      <c r="K1474" t="s">
        <v>435</v>
      </c>
      <c r="M1474" t="s">
        <v>435</v>
      </c>
      <c r="N1474" s="679">
        <f t="shared" ca="1" si="98"/>
        <v>11653</v>
      </c>
      <c r="O1474" s="679">
        <f t="shared" ca="1" si="98"/>
        <v>4591.3940096120841</v>
      </c>
      <c r="P1474" s="679">
        <f t="shared" ca="1" si="98"/>
        <v>7061.6059903879168</v>
      </c>
      <c r="Q1474" s="679">
        <f t="shared" ca="1" si="98"/>
        <v>0</v>
      </c>
      <c r="R1474" s="679">
        <f t="shared" ca="1" si="98"/>
        <v>0</v>
      </c>
      <c r="S1474" t="str">
        <f t="shared" ref="S1474:S1537" si="99">file_name</f>
        <v>ASR_COMP</v>
      </c>
      <c r="T1474" s="957">
        <f t="shared" ref="T1474:T1537" si="100">file_date</f>
        <v>44682</v>
      </c>
      <c r="U1474" t="str">
        <f t="shared" ref="U1474:U1537" si="101">status</f>
        <v>Unaudited</v>
      </c>
    </row>
    <row r="1475" spans="1:21" x14ac:dyDescent="0.25">
      <c r="A1475" t="s">
        <v>440</v>
      </c>
      <c r="B1475" t="s">
        <v>1388</v>
      </c>
      <c r="C1475" t="s">
        <v>1389</v>
      </c>
      <c r="D1475" s="15">
        <v>1900</v>
      </c>
      <c r="E1475" s="121">
        <v>1</v>
      </c>
      <c r="F1475" t="s">
        <v>443</v>
      </c>
      <c r="G1475" s="121">
        <v>274</v>
      </c>
      <c r="H1475" t="s">
        <v>388</v>
      </c>
      <c r="I1475" t="s">
        <v>490</v>
      </c>
      <c r="J1475" t="s">
        <v>12</v>
      </c>
      <c r="K1475" t="s">
        <v>12</v>
      </c>
      <c r="L1475" s="756">
        <v>1.1000000000000001</v>
      </c>
      <c r="M1475" t="s">
        <v>12</v>
      </c>
      <c r="N1475" s="679">
        <f t="shared" ca="1" si="98"/>
        <v>36799321.289250173</v>
      </c>
      <c r="O1475" s="679">
        <f t="shared" ca="1" si="98"/>
        <v>0</v>
      </c>
      <c r="P1475" s="679">
        <f t="shared" ca="1" si="98"/>
        <v>0</v>
      </c>
      <c r="Q1475" s="679">
        <f t="shared" ca="1" si="98"/>
        <v>0</v>
      </c>
      <c r="R1475" s="679">
        <f t="shared" ca="1" si="98"/>
        <v>0</v>
      </c>
      <c r="S1475" t="str">
        <f t="shared" si="99"/>
        <v>ASR_COMP</v>
      </c>
      <c r="T1475" s="957">
        <f t="shared" si="100"/>
        <v>44682</v>
      </c>
      <c r="U1475" t="str">
        <f t="shared" si="101"/>
        <v>Unaudited</v>
      </c>
    </row>
    <row r="1476" spans="1:21" x14ac:dyDescent="0.25">
      <c r="A1476" t="s">
        <v>440</v>
      </c>
      <c r="B1476" t="s">
        <v>1388</v>
      </c>
      <c r="C1476" t="s">
        <v>1389</v>
      </c>
      <c r="D1476" s="15">
        <v>1900</v>
      </c>
      <c r="E1476" s="121">
        <v>1</v>
      </c>
      <c r="F1476" t="s">
        <v>443</v>
      </c>
      <c r="G1476" s="121">
        <v>274</v>
      </c>
      <c r="H1476" t="s">
        <v>388</v>
      </c>
      <c r="I1476" t="s">
        <v>490</v>
      </c>
      <c r="J1476" t="s">
        <v>12</v>
      </c>
      <c r="K1476" t="s">
        <v>225</v>
      </c>
      <c r="L1476" s="756">
        <v>1.2</v>
      </c>
      <c r="M1476" t="s">
        <v>225</v>
      </c>
      <c r="N1476" s="679">
        <f t="shared" ca="1" si="98"/>
        <v>-26451.79283293472</v>
      </c>
      <c r="O1476" s="679">
        <f t="shared" ca="1" si="98"/>
        <v>0</v>
      </c>
      <c r="P1476" s="679">
        <f t="shared" ca="1" si="98"/>
        <v>0</v>
      </c>
      <c r="Q1476" s="679">
        <f t="shared" ca="1" si="98"/>
        <v>0</v>
      </c>
      <c r="R1476" s="679">
        <f t="shared" ca="1" si="98"/>
        <v>0</v>
      </c>
      <c r="S1476" t="str">
        <f t="shared" si="99"/>
        <v>ASR_COMP</v>
      </c>
      <c r="T1476" s="957">
        <f t="shared" si="100"/>
        <v>44682</v>
      </c>
      <c r="U1476" t="str">
        <f t="shared" si="101"/>
        <v>Unaudited</v>
      </c>
    </row>
    <row r="1477" spans="1:21" x14ac:dyDescent="0.25">
      <c r="A1477" t="s">
        <v>440</v>
      </c>
      <c r="B1477" t="s">
        <v>1388</v>
      </c>
      <c r="C1477" t="s">
        <v>1389</v>
      </c>
      <c r="D1477" s="15">
        <v>1900</v>
      </c>
      <c r="E1477" s="121">
        <v>1</v>
      </c>
      <c r="F1477" t="s">
        <v>443</v>
      </c>
      <c r="G1477" s="121">
        <v>274</v>
      </c>
      <c r="H1477" t="s">
        <v>388</v>
      </c>
      <c r="I1477" t="s">
        <v>490</v>
      </c>
      <c r="J1477" t="s">
        <v>12</v>
      </c>
      <c r="K1477" t="s">
        <v>1326</v>
      </c>
      <c r="L1477" s="756" t="s">
        <v>1322</v>
      </c>
      <c r="M1477" t="s">
        <v>1326</v>
      </c>
      <c r="N1477" s="679">
        <f t="shared" ca="1" si="98"/>
        <v>166609.5</v>
      </c>
      <c r="O1477" s="679">
        <f t="shared" ca="1" si="98"/>
        <v>0</v>
      </c>
      <c r="P1477" s="679">
        <f t="shared" ca="1" si="98"/>
        <v>0</v>
      </c>
      <c r="Q1477" s="679">
        <f t="shared" ca="1" si="98"/>
        <v>0</v>
      </c>
      <c r="R1477" s="679">
        <f t="shared" ca="1" si="98"/>
        <v>0</v>
      </c>
      <c r="S1477" t="str">
        <f t="shared" si="99"/>
        <v>ASR_COMP</v>
      </c>
      <c r="T1477" s="957">
        <f t="shared" si="100"/>
        <v>44682</v>
      </c>
      <c r="U1477" t="str">
        <f t="shared" si="101"/>
        <v>Unaudited</v>
      </c>
    </row>
    <row r="1478" spans="1:21" x14ac:dyDescent="0.25">
      <c r="A1478" t="s">
        <v>440</v>
      </c>
      <c r="B1478" t="s">
        <v>1388</v>
      </c>
      <c r="C1478" t="s">
        <v>1389</v>
      </c>
      <c r="D1478" s="15">
        <v>1900</v>
      </c>
      <c r="E1478" s="121">
        <v>1</v>
      </c>
      <c r="F1478" t="s">
        <v>443</v>
      </c>
      <c r="G1478" s="121">
        <v>274</v>
      </c>
      <c r="H1478" t="s">
        <v>388</v>
      </c>
      <c r="I1478" t="s">
        <v>490</v>
      </c>
      <c r="J1478" t="s">
        <v>12</v>
      </c>
      <c r="K1478" t="s">
        <v>1328</v>
      </c>
      <c r="L1478" s="756" t="s">
        <v>1327</v>
      </c>
      <c r="M1478" t="s">
        <v>1328</v>
      </c>
      <c r="N1478" s="679">
        <f t="shared" ca="1" si="98"/>
        <v>-963009.66482459207</v>
      </c>
      <c r="O1478" s="679">
        <f t="shared" ca="1" si="98"/>
        <v>0</v>
      </c>
      <c r="P1478" s="679">
        <f t="shared" ca="1" si="98"/>
        <v>0</v>
      </c>
      <c r="Q1478" s="679">
        <f t="shared" ca="1" si="98"/>
        <v>0</v>
      </c>
      <c r="R1478" s="679">
        <f t="shared" ca="1" si="98"/>
        <v>0</v>
      </c>
      <c r="S1478" t="str">
        <f t="shared" si="99"/>
        <v>ASR_COMP</v>
      </c>
      <c r="T1478" s="957">
        <f t="shared" si="100"/>
        <v>44682</v>
      </c>
      <c r="U1478" t="str">
        <f t="shared" si="101"/>
        <v>Unaudited</v>
      </c>
    </row>
    <row r="1479" spans="1:21" x14ac:dyDescent="0.25">
      <c r="A1479" t="s">
        <v>440</v>
      </c>
      <c r="B1479" t="s">
        <v>1388</v>
      </c>
      <c r="C1479" t="s">
        <v>1389</v>
      </c>
      <c r="D1479" s="15">
        <v>1900</v>
      </c>
      <c r="E1479" s="121">
        <v>1</v>
      </c>
      <c r="F1479" t="s">
        <v>443</v>
      </c>
      <c r="G1479" s="121">
        <v>274</v>
      </c>
      <c r="H1479" t="s">
        <v>388</v>
      </c>
      <c r="I1479" t="s">
        <v>490</v>
      </c>
      <c r="J1479" t="s">
        <v>13</v>
      </c>
      <c r="K1479" t="s">
        <v>13</v>
      </c>
      <c r="L1479" s="756" t="s">
        <v>63</v>
      </c>
      <c r="M1479" t="s">
        <v>13</v>
      </c>
      <c r="N1479" s="679">
        <f t="shared" ca="1" si="98"/>
        <v>631.70479275277614</v>
      </c>
      <c r="O1479" s="679">
        <f t="shared" ca="1" si="98"/>
        <v>0</v>
      </c>
      <c r="P1479" s="679">
        <f t="shared" ca="1" si="98"/>
        <v>0</v>
      </c>
      <c r="Q1479" s="679">
        <f t="shared" ca="1" si="98"/>
        <v>0</v>
      </c>
      <c r="R1479" s="679">
        <f t="shared" ca="1" si="98"/>
        <v>0</v>
      </c>
      <c r="S1479" t="str">
        <f t="shared" si="99"/>
        <v>ASR_COMP</v>
      </c>
      <c r="T1479" s="957">
        <f t="shared" si="100"/>
        <v>44682</v>
      </c>
      <c r="U1479" t="str">
        <f t="shared" si="101"/>
        <v>Unaudited</v>
      </c>
    </row>
    <row r="1480" spans="1:21" x14ac:dyDescent="0.25">
      <c r="A1480" t="s">
        <v>440</v>
      </c>
      <c r="B1480" t="s">
        <v>1388</v>
      </c>
      <c r="C1480" t="s">
        <v>1389</v>
      </c>
      <c r="D1480" s="15">
        <v>1900</v>
      </c>
      <c r="E1480" s="121">
        <v>1</v>
      </c>
      <c r="F1480" t="s">
        <v>443</v>
      </c>
      <c r="G1480" s="121">
        <v>274</v>
      </c>
      <c r="H1480" t="s">
        <v>388</v>
      </c>
      <c r="I1480" t="s">
        <v>491</v>
      </c>
      <c r="J1480" t="s">
        <v>436</v>
      </c>
      <c r="K1480" t="s">
        <v>799</v>
      </c>
      <c r="L1480" s="756">
        <v>2.1</v>
      </c>
      <c r="M1480" t="s">
        <v>734</v>
      </c>
      <c r="N1480" s="679">
        <f t="shared" ca="1" si="98"/>
        <v>128216.89042665726</v>
      </c>
      <c r="O1480" s="679">
        <f t="shared" ca="1" si="98"/>
        <v>118580.14575987306</v>
      </c>
      <c r="P1480" s="679">
        <f t="shared" ca="1" si="98"/>
        <v>9636.7446667842032</v>
      </c>
      <c r="Q1480" s="679">
        <f t="shared" ca="1" si="98"/>
        <v>0</v>
      </c>
      <c r="R1480" s="679">
        <f t="shared" ca="1" si="98"/>
        <v>0</v>
      </c>
      <c r="S1480" t="str">
        <f t="shared" si="99"/>
        <v>ASR_COMP</v>
      </c>
      <c r="T1480" s="957">
        <f t="shared" si="100"/>
        <v>44682</v>
      </c>
      <c r="U1480" t="str">
        <f t="shared" si="101"/>
        <v>Unaudited</v>
      </c>
    </row>
    <row r="1481" spans="1:21" x14ac:dyDescent="0.25">
      <c r="A1481" t="s">
        <v>440</v>
      </c>
      <c r="B1481" t="s">
        <v>1388</v>
      </c>
      <c r="C1481" t="s">
        <v>1389</v>
      </c>
      <c r="D1481" s="15">
        <v>1900</v>
      </c>
      <c r="E1481" s="121">
        <v>1</v>
      </c>
      <c r="F1481" t="s">
        <v>443</v>
      </c>
      <c r="G1481" s="121">
        <v>274</v>
      </c>
      <c r="H1481" t="s">
        <v>388</v>
      </c>
      <c r="I1481" t="s">
        <v>491</v>
      </c>
      <c r="J1481" t="s">
        <v>436</v>
      </c>
      <c r="K1481" t="s">
        <v>799</v>
      </c>
      <c r="L1481" s="756">
        <v>2.2000000000000002</v>
      </c>
      <c r="M1481" t="s">
        <v>735</v>
      </c>
      <c r="N1481" s="679">
        <f t="shared" ca="1" si="98"/>
        <v>581</v>
      </c>
      <c r="O1481" s="679">
        <f t="shared" ca="1" si="98"/>
        <v>404</v>
      </c>
      <c r="P1481" s="679">
        <f t="shared" ca="1" si="98"/>
        <v>177</v>
      </c>
      <c r="Q1481" s="679">
        <f t="shared" ca="1" si="98"/>
        <v>0</v>
      </c>
      <c r="R1481" s="679">
        <f t="shared" ca="1" si="98"/>
        <v>0</v>
      </c>
      <c r="S1481" t="str">
        <f t="shared" si="99"/>
        <v>ASR_COMP</v>
      </c>
      <c r="T1481" s="957">
        <f t="shared" si="100"/>
        <v>44682</v>
      </c>
      <c r="U1481" t="str">
        <f t="shared" si="101"/>
        <v>Unaudited</v>
      </c>
    </row>
    <row r="1482" spans="1:21" x14ac:dyDescent="0.25">
      <c r="A1482" t="s">
        <v>440</v>
      </c>
      <c r="B1482" t="s">
        <v>1388</v>
      </c>
      <c r="C1482" t="s">
        <v>1389</v>
      </c>
      <c r="D1482" s="15">
        <v>1900</v>
      </c>
      <c r="E1482" s="121">
        <v>1</v>
      </c>
      <c r="F1482" t="s">
        <v>443</v>
      </c>
      <c r="G1482" s="121">
        <v>274</v>
      </c>
      <c r="H1482" t="s">
        <v>388</v>
      </c>
      <c r="I1482" t="s">
        <v>491</v>
      </c>
      <c r="J1482" t="s">
        <v>436</v>
      </c>
      <c r="K1482" t="s">
        <v>799</v>
      </c>
      <c r="L1482" s="756">
        <v>2.2999999999999998</v>
      </c>
      <c r="M1482" t="s">
        <v>736</v>
      </c>
      <c r="N1482" s="679">
        <f t="shared" ca="1" si="98"/>
        <v>25411412.124323294</v>
      </c>
      <c r="O1482" s="679">
        <f t="shared" ca="1" si="98"/>
        <v>23324154.389489196</v>
      </c>
      <c r="P1482" s="679">
        <f t="shared" ca="1" si="98"/>
        <v>2087257.7348340976</v>
      </c>
      <c r="Q1482" s="679">
        <f t="shared" ca="1" si="98"/>
        <v>0</v>
      </c>
      <c r="R1482" s="679">
        <f t="shared" ca="1" si="98"/>
        <v>0</v>
      </c>
      <c r="S1482" t="str">
        <f t="shared" si="99"/>
        <v>ASR_COMP</v>
      </c>
      <c r="T1482" s="957">
        <f t="shared" si="100"/>
        <v>44682</v>
      </c>
      <c r="U1482" t="str">
        <f t="shared" si="101"/>
        <v>Unaudited</v>
      </c>
    </row>
    <row r="1483" spans="1:21" x14ac:dyDescent="0.25">
      <c r="A1483" t="s">
        <v>440</v>
      </c>
      <c r="B1483" t="s">
        <v>1388</v>
      </c>
      <c r="C1483" t="s">
        <v>1389</v>
      </c>
      <c r="D1483" s="15">
        <v>1900</v>
      </c>
      <c r="E1483" s="121">
        <v>1</v>
      </c>
      <c r="F1483" t="s">
        <v>443</v>
      </c>
      <c r="G1483" s="121">
        <v>274</v>
      </c>
      <c r="H1483" t="s">
        <v>388</v>
      </c>
      <c r="I1483" t="s">
        <v>491</v>
      </c>
      <c r="J1483" t="s">
        <v>436</v>
      </c>
      <c r="K1483" t="s">
        <v>799</v>
      </c>
      <c r="L1483" s="756">
        <v>2.4</v>
      </c>
      <c r="M1483" t="s">
        <v>737</v>
      </c>
      <c r="N1483" s="679">
        <f t="shared" ca="1" si="98"/>
        <v>94274.025143935636</v>
      </c>
      <c r="O1483" s="679">
        <f t="shared" ca="1" si="98"/>
        <v>68181.381868959143</v>
      </c>
      <c r="P1483" s="679">
        <f t="shared" ca="1" si="98"/>
        <v>26092.643274976494</v>
      </c>
      <c r="Q1483" s="679">
        <f t="shared" ca="1" si="98"/>
        <v>0</v>
      </c>
      <c r="R1483" s="679">
        <f t="shared" ca="1" si="98"/>
        <v>0</v>
      </c>
      <c r="S1483" t="str">
        <f t="shared" si="99"/>
        <v>ASR_COMP</v>
      </c>
      <c r="T1483" s="957">
        <f t="shared" si="100"/>
        <v>44682</v>
      </c>
      <c r="U1483" t="str">
        <f t="shared" si="101"/>
        <v>Unaudited</v>
      </c>
    </row>
    <row r="1484" spans="1:21" x14ac:dyDescent="0.25">
      <c r="A1484" t="s">
        <v>440</v>
      </c>
      <c r="B1484" t="s">
        <v>1388</v>
      </c>
      <c r="C1484" t="s">
        <v>1389</v>
      </c>
      <c r="D1484" s="15">
        <v>1900</v>
      </c>
      <c r="E1484" s="121">
        <v>1</v>
      </c>
      <c r="F1484" t="s">
        <v>443</v>
      </c>
      <c r="G1484" s="121">
        <v>274</v>
      </c>
      <c r="H1484" t="s">
        <v>388</v>
      </c>
      <c r="I1484" t="s">
        <v>491</v>
      </c>
      <c r="J1484" t="s">
        <v>436</v>
      </c>
      <c r="K1484" t="s">
        <v>799</v>
      </c>
      <c r="L1484" s="756">
        <v>2.5</v>
      </c>
      <c r="M1484" t="s">
        <v>779</v>
      </c>
      <c r="N1484" s="679">
        <f t="shared" ca="1" si="98"/>
        <v>9500.2431332655142</v>
      </c>
      <c r="O1484" s="679">
        <f t="shared" ca="1" si="98"/>
        <v>8031.8507968802987</v>
      </c>
      <c r="P1484" s="679">
        <f t="shared" ca="1" si="98"/>
        <v>1468.3923363852155</v>
      </c>
      <c r="Q1484" s="679">
        <f t="shared" ca="1" si="98"/>
        <v>0</v>
      </c>
      <c r="R1484" s="679">
        <f t="shared" ca="1" si="98"/>
        <v>0</v>
      </c>
      <c r="S1484" t="str">
        <f t="shared" si="99"/>
        <v>ASR_COMP</v>
      </c>
      <c r="T1484" s="957">
        <f t="shared" si="100"/>
        <v>44682</v>
      </c>
      <c r="U1484" t="str">
        <f t="shared" si="101"/>
        <v>Unaudited</v>
      </c>
    </row>
    <row r="1485" spans="1:21" x14ac:dyDescent="0.25">
      <c r="A1485" t="s">
        <v>440</v>
      </c>
      <c r="B1485" t="s">
        <v>1388</v>
      </c>
      <c r="C1485" t="s">
        <v>1389</v>
      </c>
      <c r="D1485" s="15">
        <v>1900</v>
      </c>
      <c r="E1485" s="121">
        <v>1</v>
      </c>
      <c r="F1485" t="s">
        <v>443</v>
      </c>
      <c r="G1485" s="121">
        <v>274</v>
      </c>
      <c r="H1485" t="s">
        <v>388</v>
      </c>
      <c r="I1485" t="s">
        <v>491</v>
      </c>
      <c r="J1485" t="s">
        <v>436</v>
      </c>
      <c r="K1485" t="s">
        <v>799</v>
      </c>
      <c r="L1485" s="756">
        <v>2.6</v>
      </c>
      <c r="M1485" t="s">
        <v>189</v>
      </c>
      <c r="N1485" s="679">
        <f t="shared" ca="1" si="98"/>
        <v>1880135.2456292245</v>
      </c>
      <c r="O1485" s="679">
        <f t="shared" ca="1" si="98"/>
        <v>1542311.2720820997</v>
      </c>
      <c r="P1485" s="679">
        <f t="shared" ca="1" si="98"/>
        <v>337823.97354712483</v>
      </c>
      <c r="Q1485" s="679">
        <f t="shared" ca="1" si="98"/>
        <v>0</v>
      </c>
      <c r="R1485" s="679">
        <f t="shared" ca="1" si="98"/>
        <v>0</v>
      </c>
      <c r="S1485" t="str">
        <f t="shared" si="99"/>
        <v>ASR_COMP</v>
      </c>
      <c r="T1485" s="957">
        <f t="shared" si="100"/>
        <v>44682</v>
      </c>
      <c r="U1485" t="str">
        <f t="shared" si="101"/>
        <v>Unaudited</v>
      </c>
    </row>
    <row r="1486" spans="1:21" x14ac:dyDescent="0.25">
      <c r="A1486" t="s">
        <v>440</v>
      </c>
      <c r="B1486" t="s">
        <v>1388</v>
      </c>
      <c r="C1486" t="s">
        <v>1389</v>
      </c>
      <c r="D1486" s="15">
        <v>1900</v>
      </c>
      <c r="E1486" s="121">
        <v>1</v>
      </c>
      <c r="F1486" t="s">
        <v>443</v>
      </c>
      <c r="G1486" s="121">
        <v>274</v>
      </c>
      <c r="H1486" t="s">
        <v>388</v>
      </c>
      <c r="I1486" t="s">
        <v>491</v>
      </c>
      <c r="J1486" t="s">
        <v>436</v>
      </c>
      <c r="K1486" t="s">
        <v>799</v>
      </c>
      <c r="L1486" s="756">
        <v>2.7</v>
      </c>
      <c r="M1486" t="s">
        <v>800</v>
      </c>
      <c r="N1486" s="679">
        <f t="shared" ca="1" si="98"/>
        <v>-3159323.8004297065</v>
      </c>
      <c r="O1486" s="679">
        <f t="shared" ca="1" si="98"/>
        <v>-2927290.9885020675</v>
      </c>
      <c r="P1486" s="679">
        <f t="shared" ca="1" si="98"/>
        <v>-232032.81192763906</v>
      </c>
      <c r="Q1486" s="679">
        <f t="shared" ca="1" si="98"/>
        <v>0</v>
      </c>
      <c r="R1486" s="679">
        <f t="shared" ca="1" si="98"/>
        <v>0</v>
      </c>
      <c r="S1486" t="str">
        <f t="shared" si="99"/>
        <v>ASR_COMP</v>
      </c>
      <c r="T1486" s="957">
        <f t="shared" si="100"/>
        <v>44682</v>
      </c>
      <c r="U1486" t="str">
        <f t="shared" si="101"/>
        <v>Unaudited</v>
      </c>
    </row>
    <row r="1487" spans="1:21" x14ac:dyDescent="0.25">
      <c r="A1487" t="s">
        <v>440</v>
      </c>
      <c r="B1487" t="s">
        <v>1388</v>
      </c>
      <c r="C1487" t="s">
        <v>1389</v>
      </c>
      <c r="D1487" s="15">
        <v>1900</v>
      </c>
      <c r="E1487" s="121">
        <v>1</v>
      </c>
      <c r="F1487" t="s">
        <v>443</v>
      </c>
      <c r="G1487" s="121">
        <v>274</v>
      </c>
      <c r="H1487" t="s">
        <v>388</v>
      </c>
      <c r="I1487" t="s">
        <v>491</v>
      </c>
      <c r="J1487" t="s">
        <v>436</v>
      </c>
      <c r="K1487" t="s">
        <v>799</v>
      </c>
      <c r="L1487" s="756">
        <v>2.8</v>
      </c>
      <c r="M1487" t="s">
        <v>801</v>
      </c>
      <c r="N1487" s="679">
        <f t="shared" ca="1" si="98"/>
        <v>0</v>
      </c>
      <c r="O1487" s="679">
        <f t="shared" ca="1" si="98"/>
        <v>0</v>
      </c>
      <c r="P1487" s="679">
        <f t="shared" ca="1" si="98"/>
        <v>0</v>
      </c>
      <c r="Q1487" s="679">
        <f t="shared" ca="1" si="98"/>
        <v>0</v>
      </c>
      <c r="R1487" s="679">
        <f t="shared" ca="1" si="98"/>
        <v>0</v>
      </c>
      <c r="S1487" t="str">
        <f t="shared" si="99"/>
        <v>ASR_COMP</v>
      </c>
      <c r="T1487" s="957">
        <f t="shared" si="100"/>
        <v>44682</v>
      </c>
      <c r="U1487" t="str">
        <f t="shared" si="101"/>
        <v>Unaudited</v>
      </c>
    </row>
    <row r="1488" spans="1:21" x14ac:dyDescent="0.25">
      <c r="A1488" t="s">
        <v>440</v>
      </c>
      <c r="B1488" t="s">
        <v>1388</v>
      </c>
      <c r="C1488" t="s">
        <v>1389</v>
      </c>
      <c r="D1488" s="15">
        <v>1900</v>
      </c>
      <c r="E1488" s="121">
        <v>1</v>
      </c>
      <c r="F1488" t="s">
        <v>443</v>
      </c>
      <c r="G1488" s="121">
        <v>274</v>
      </c>
      <c r="H1488" t="s">
        <v>388</v>
      </c>
      <c r="I1488" t="s">
        <v>491</v>
      </c>
      <c r="J1488" t="s">
        <v>436</v>
      </c>
      <c r="K1488" t="s">
        <v>799</v>
      </c>
      <c r="L1488" s="756">
        <v>2.9</v>
      </c>
      <c r="M1488" t="s">
        <v>782</v>
      </c>
      <c r="N1488" s="679">
        <f t="shared" ca="1" si="98"/>
        <v>0</v>
      </c>
      <c r="O1488" s="679">
        <f t="shared" ca="1" si="98"/>
        <v>0</v>
      </c>
      <c r="P1488" s="679">
        <f t="shared" ca="1" si="98"/>
        <v>0</v>
      </c>
      <c r="Q1488" s="679">
        <f t="shared" ca="1" si="98"/>
        <v>0</v>
      </c>
      <c r="R1488" s="679">
        <f t="shared" ca="1" si="98"/>
        <v>0</v>
      </c>
      <c r="S1488" t="str">
        <f t="shared" si="99"/>
        <v>ASR_COMP</v>
      </c>
      <c r="T1488" s="957">
        <f t="shared" si="100"/>
        <v>44682</v>
      </c>
      <c r="U1488" t="str">
        <f t="shared" si="101"/>
        <v>Unaudited</v>
      </c>
    </row>
    <row r="1489" spans="1:21" x14ac:dyDescent="0.25">
      <c r="A1489" t="s">
        <v>440</v>
      </c>
      <c r="B1489" t="s">
        <v>1388</v>
      </c>
      <c r="C1489" t="s">
        <v>1389</v>
      </c>
      <c r="D1489" s="15">
        <v>1900</v>
      </c>
      <c r="E1489" s="121">
        <v>1</v>
      </c>
      <c r="F1489" t="s">
        <v>443</v>
      </c>
      <c r="G1489" s="121">
        <v>274</v>
      </c>
      <c r="H1489" t="s">
        <v>388</v>
      </c>
      <c r="I1489" t="s">
        <v>491</v>
      </c>
      <c r="J1489" t="s">
        <v>436</v>
      </c>
      <c r="K1489" t="s">
        <v>226</v>
      </c>
      <c r="L1489" s="756">
        <v>2.11</v>
      </c>
      <c r="M1489" t="s">
        <v>231</v>
      </c>
      <c r="N1489" s="679">
        <f t="shared" ca="1" si="98"/>
        <v>2869687.9502022262</v>
      </c>
      <c r="O1489" s="679">
        <f t="shared" ca="1" si="98"/>
        <v>302113.42435782292</v>
      </c>
      <c r="P1489" s="679">
        <f t="shared" ca="1" si="98"/>
        <v>2567574.5258444031</v>
      </c>
      <c r="Q1489" s="679">
        <f t="shared" ca="1" si="98"/>
        <v>0</v>
      </c>
      <c r="R1489" s="679">
        <f t="shared" ca="1" si="98"/>
        <v>0</v>
      </c>
      <c r="S1489" t="str">
        <f t="shared" si="99"/>
        <v>ASR_COMP</v>
      </c>
      <c r="T1489" s="957">
        <f t="shared" si="100"/>
        <v>44682</v>
      </c>
      <c r="U1489" t="str">
        <f t="shared" si="101"/>
        <v>Unaudited</v>
      </c>
    </row>
    <row r="1490" spans="1:21" x14ac:dyDescent="0.25">
      <c r="A1490" t="s">
        <v>440</v>
      </c>
      <c r="B1490" t="s">
        <v>1388</v>
      </c>
      <c r="C1490" t="s">
        <v>1389</v>
      </c>
      <c r="D1490" s="15">
        <v>1900</v>
      </c>
      <c r="E1490" s="121">
        <v>1</v>
      </c>
      <c r="F1490" t="s">
        <v>443</v>
      </c>
      <c r="G1490" s="121">
        <v>274</v>
      </c>
      <c r="H1490" t="s">
        <v>388</v>
      </c>
      <c r="I1490" t="s">
        <v>491</v>
      </c>
      <c r="J1490" t="s">
        <v>436</v>
      </c>
      <c r="K1490" t="s">
        <v>226</v>
      </c>
      <c r="L1490" s="756">
        <v>2.12</v>
      </c>
      <c r="M1490" t="s">
        <v>557</v>
      </c>
      <c r="N1490" s="679">
        <f t="shared" ca="1" si="98"/>
        <v>6143946.4557388276</v>
      </c>
      <c r="O1490" s="679">
        <f t="shared" ca="1" si="98"/>
        <v>37481.87568522348</v>
      </c>
      <c r="P1490" s="679">
        <f t="shared" ca="1" si="98"/>
        <v>6106464.5800536042</v>
      </c>
      <c r="Q1490" s="679">
        <f t="shared" ca="1" si="98"/>
        <v>0</v>
      </c>
      <c r="R1490" s="679">
        <f t="shared" ca="1" si="98"/>
        <v>0</v>
      </c>
      <c r="S1490" t="str">
        <f t="shared" si="99"/>
        <v>ASR_COMP</v>
      </c>
      <c r="T1490" s="957">
        <f t="shared" si="100"/>
        <v>44682</v>
      </c>
      <c r="U1490" t="str">
        <f t="shared" si="101"/>
        <v>Unaudited</v>
      </c>
    </row>
    <row r="1491" spans="1:21" x14ac:dyDescent="0.25">
      <c r="A1491" t="s">
        <v>440</v>
      </c>
      <c r="B1491" t="s">
        <v>1388</v>
      </c>
      <c r="C1491" t="s">
        <v>1389</v>
      </c>
      <c r="D1491" s="15">
        <v>1900</v>
      </c>
      <c r="E1491" s="121">
        <v>1</v>
      </c>
      <c r="F1491" t="s">
        <v>443</v>
      </c>
      <c r="G1491" s="121">
        <v>274</v>
      </c>
      <c r="H1491" t="s">
        <v>388</v>
      </c>
      <c r="I1491" t="s">
        <v>491</v>
      </c>
      <c r="J1491" t="s">
        <v>436</v>
      </c>
      <c r="K1491" t="s">
        <v>226</v>
      </c>
      <c r="L1491" s="756">
        <v>2.13</v>
      </c>
      <c r="M1491" t="s">
        <v>232</v>
      </c>
      <c r="N1491" s="679">
        <f t="shared" ca="1" si="98"/>
        <v>525511.76046519086</v>
      </c>
      <c r="O1491" s="679">
        <f t="shared" ca="1" si="98"/>
        <v>12577.968060101019</v>
      </c>
      <c r="P1491" s="679">
        <f t="shared" ca="1" si="98"/>
        <v>512933.79240508989</v>
      </c>
      <c r="Q1491" s="679">
        <f t="shared" ca="1" si="98"/>
        <v>0</v>
      </c>
      <c r="R1491" s="679">
        <f t="shared" ca="1" si="98"/>
        <v>0</v>
      </c>
      <c r="S1491" t="str">
        <f t="shared" si="99"/>
        <v>ASR_COMP</v>
      </c>
      <c r="T1491" s="957">
        <f t="shared" si="100"/>
        <v>44682</v>
      </c>
      <c r="U1491" t="str">
        <f t="shared" si="101"/>
        <v>Unaudited</v>
      </c>
    </row>
    <row r="1492" spans="1:21" x14ac:dyDescent="0.25">
      <c r="A1492" t="s">
        <v>440</v>
      </c>
      <c r="B1492" t="s">
        <v>1388</v>
      </c>
      <c r="C1492" t="s">
        <v>1389</v>
      </c>
      <c r="D1492" s="15">
        <v>1900</v>
      </c>
      <c r="E1492" s="121">
        <v>1</v>
      </c>
      <c r="F1492" t="s">
        <v>443</v>
      </c>
      <c r="G1492" s="121">
        <v>274</v>
      </c>
      <c r="H1492" t="s">
        <v>388</v>
      </c>
      <c r="I1492" t="s">
        <v>491</v>
      </c>
      <c r="J1492" t="s">
        <v>436</v>
      </c>
      <c r="K1492" t="s">
        <v>226</v>
      </c>
      <c r="L1492" s="756">
        <v>2.14</v>
      </c>
      <c r="M1492" t="s">
        <v>561</v>
      </c>
      <c r="N1492" s="679">
        <f t="shared" ca="1" si="98"/>
        <v>324856.66309673799</v>
      </c>
      <c r="O1492" s="679">
        <f t="shared" ca="1" si="98"/>
        <v>291500.71764719055</v>
      </c>
      <c r="P1492" s="679">
        <f t="shared" ca="1" si="98"/>
        <v>33355.945449547435</v>
      </c>
      <c r="Q1492" s="679">
        <f t="shared" ca="1" si="98"/>
        <v>0</v>
      </c>
      <c r="R1492" s="679">
        <f t="shared" ca="1" si="98"/>
        <v>0</v>
      </c>
      <c r="S1492" t="str">
        <f t="shared" si="99"/>
        <v>ASR_COMP</v>
      </c>
      <c r="T1492" s="957">
        <f t="shared" si="100"/>
        <v>44682</v>
      </c>
      <c r="U1492" t="str">
        <f t="shared" si="101"/>
        <v>Unaudited</v>
      </c>
    </row>
    <row r="1493" spans="1:21" x14ac:dyDescent="0.25">
      <c r="A1493" t="s">
        <v>440</v>
      </c>
      <c r="B1493" t="s">
        <v>1388</v>
      </c>
      <c r="C1493" t="s">
        <v>1389</v>
      </c>
      <c r="D1493" s="15">
        <v>1900</v>
      </c>
      <c r="E1493" s="121">
        <v>1</v>
      </c>
      <c r="F1493" t="s">
        <v>443</v>
      </c>
      <c r="G1493" s="121">
        <v>274</v>
      </c>
      <c r="H1493" t="s">
        <v>388</v>
      </c>
      <c r="I1493" t="s">
        <v>491</v>
      </c>
      <c r="J1493" t="s">
        <v>436</v>
      </c>
      <c r="K1493" t="s">
        <v>226</v>
      </c>
      <c r="L1493" s="756">
        <v>2.15</v>
      </c>
      <c r="M1493" t="s">
        <v>20</v>
      </c>
      <c r="N1493" s="679">
        <f t="shared" ca="1" si="98"/>
        <v>47794.086643133589</v>
      </c>
      <c r="O1493" s="679">
        <f t="shared" ca="1" si="98"/>
        <v>18681.211751287028</v>
      </c>
      <c r="P1493" s="679">
        <f t="shared" ca="1" si="98"/>
        <v>29112.874891846564</v>
      </c>
      <c r="Q1493" s="679">
        <f t="shared" ca="1" si="98"/>
        <v>0</v>
      </c>
      <c r="R1493" s="679">
        <f t="shared" ca="1" si="98"/>
        <v>0</v>
      </c>
      <c r="S1493" t="str">
        <f t="shared" si="99"/>
        <v>ASR_COMP</v>
      </c>
      <c r="T1493" s="957">
        <f t="shared" si="100"/>
        <v>44682</v>
      </c>
      <c r="U1493" t="str">
        <f t="shared" si="101"/>
        <v>Unaudited</v>
      </c>
    </row>
    <row r="1494" spans="1:21" x14ac:dyDescent="0.25">
      <c r="A1494" t="s">
        <v>440</v>
      </c>
      <c r="B1494" t="s">
        <v>1388</v>
      </c>
      <c r="C1494" t="s">
        <v>1389</v>
      </c>
      <c r="D1494" s="15">
        <v>1900</v>
      </c>
      <c r="E1494" s="121">
        <v>1</v>
      </c>
      <c r="F1494" t="s">
        <v>443</v>
      </c>
      <c r="G1494" s="121">
        <v>274</v>
      </c>
      <c r="H1494" t="s">
        <v>388</v>
      </c>
      <c r="I1494" t="s">
        <v>491</v>
      </c>
      <c r="J1494" t="s">
        <v>436</v>
      </c>
      <c r="K1494" t="s">
        <v>226</v>
      </c>
      <c r="L1494" s="756">
        <v>2.16</v>
      </c>
      <c r="M1494" t="s">
        <v>802</v>
      </c>
      <c r="N1494" s="679">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1406752.2724804687</v>
      </c>
      <c r="O1494" s="679">
        <f t="shared" ca="1" si="102"/>
        <v>542255.02175165608</v>
      </c>
      <c r="P1494" s="679">
        <f t="shared" ca="1" si="102"/>
        <v>864497.25072881253</v>
      </c>
      <c r="Q1494" s="679">
        <f t="shared" ca="1" si="102"/>
        <v>0</v>
      </c>
      <c r="R1494" s="679">
        <f t="shared" ca="1" si="102"/>
        <v>0</v>
      </c>
      <c r="S1494" t="str">
        <f t="shared" si="99"/>
        <v>ASR_COMP</v>
      </c>
      <c r="T1494" s="957">
        <f t="shared" si="100"/>
        <v>44682</v>
      </c>
      <c r="U1494" t="str">
        <f t="shared" si="101"/>
        <v>Unaudited</v>
      </c>
    </row>
    <row r="1495" spans="1:21" x14ac:dyDescent="0.25">
      <c r="A1495" t="s">
        <v>440</v>
      </c>
      <c r="B1495" t="s">
        <v>1388</v>
      </c>
      <c r="C1495" t="s">
        <v>1389</v>
      </c>
      <c r="D1495" s="15">
        <v>1900</v>
      </c>
      <c r="E1495" s="121">
        <v>1</v>
      </c>
      <c r="F1495" t="s">
        <v>443</v>
      </c>
      <c r="G1495" s="121">
        <v>274</v>
      </c>
      <c r="H1495" t="s">
        <v>388</v>
      </c>
      <c r="I1495" t="s">
        <v>491</v>
      </c>
      <c r="J1495" t="s">
        <v>436</v>
      </c>
      <c r="K1495" t="s">
        <v>226</v>
      </c>
      <c r="L1495" s="756">
        <v>2.17</v>
      </c>
      <c r="M1495" t="s">
        <v>1055</v>
      </c>
      <c r="N1495" s="679">
        <f t="shared" ca="1" si="102"/>
        <v>0</v>
      </c>
      <c r="O1495" s="679">
        <f t="shared" ca="1" si="102"/>
        <v>0</v>
      </c>
      <c r="P1495" s="679">
        <f t="shared" ca="1" si="102"/>
        <v>0</v>
      </c>
      <c r="Q1495" s="679">
        <f t="shared" ca="1" si="102"/>
        <v>0</v>
      </c>
      <c r="R1495" s="679">
        <f t="shared" ca="1" si="102"/>
        <v>0</v>
      </c>
      <c r="S1495" t="str">
        <f t="shared" si="99"/>
        <v>ASR_COMP</v>
      </c>
      <c r="T1495" s="957">
        <f t="shared" si="100"/>
        <v>44682</v>
      </c>
      <c r="U1495" t="str">
        <f t="shared" si="101"/>
        <v>Unaudited</v>
      </c>
    </row>
    <row r="1496" spans="1:21" x14ac:dyDescent="0.25">
      <c r="A1496" t="s">
        <v>440</v>
      </c>
      <c r="B1496" t="s">
        <v>1388</v>
      </c>
      <c r="C1496" t="s">
        <v>1389</v>
      </c>
      <c r="D1496" s="15">
        <v>1900</v>
      </c>
      <c r="E1496" s="121">
        <v>1</v>
      </c>
      <c r="F1496" t="s">
        <v>443</v>
      </c>
      <c r="G1496" s="121">
        <v>274</v>
      </c>
      <c r="H1496" t="s">
        <v>388</v>
      </c>
      <c r="I1496" t="s">
        <v>491</v>
      </c>
      <c r="J1496" t="s">
        <v>436</v>
      </c>
      <c r="K1496" t="s">
        <v>226</v>
      </c>
      <c r="L1496" s="756">
        <v>2.1800000000000002</v>
      </c>
      <c r="M1496" t="s">
        <v>653</v>
      </c>
      <c r="N1496" s="679">
        <f t="shared" ca="1" si="102"/>
        <v>1104471.9084630483</v>
      </c>
      <c r="O1496" s="679">
        <f t="shared" ca="1" si="102"/>
        <v>78891.94472166874</v>
      </c>
      <c r="P1496" s="679">
        <f t="shared" ca="1" si="102"/>
        <v>1025579.9637413796</v>
      </c>
      <c r="Q1496" s="679">
        <f t="shared" ca="1" si="102"/>
        <v>0</v>
      </c>
      <c r="R1496" s="679">
        <f t="shared" ca="1" si="102"/>
        <v>0</v>
      </c>
      <c r="S1496" t="str">
        <f t="shared" si="99"/>
        <v>ASR_COMP</v>
      </c>
      <c r="T1496" s="957">
        <f t="shared" si="100"/>
        <v>44682</v>
      </c>
      <c r="U1496" t="str">
        <f t="shared" si="101"/>
        <v>Unaudited</v>
      </c>
    </row>
    <row r="1497" spans="1:21" x14ac:dyDescent="0.25">
      <c r="A1497" t="s">
        <v>440</v>
      </c>
      <c r="B1497" t="s">
        <v>1388</v>
      </c>
      <c r="C1497" t="s">
        <v>1389</v>
      </c>
      <c r="D1497" s="15">
        <v>1900</v>
      </c>
      <c r="E1497" s="121">
        <v>1</v>
      </c>
      <c r="F1497" t="s">
        <v>443</v>
      </c>
      <c r="G1497" s="121">
        <v>274</v>
      </c>
      <c r="H1497" t="s">
        <v>388</v>
      </c>
      <c r="I1497" t="s">
        <v>491</v>
      </c>
      <c r="J1497" t="s">
        <v>436</v>
      </c>
      <c r="K1497" t="s">
        <v>226</v>
      </c>
      <c r="L1497" s="756">
        <v>2.19</v>
      </c>
      <c r="M1497" t="s">
        <v>221</v>
      </c>
      <c r="N1497" s="679">
        <f t="shared" ca="1" si="102"/>
        <v>0</v>
      </c>
      <c r="O1497" s="679">
        <f t="shared" ca="1" si="102"/>
        <v>0</v>
      </c>
      <c r="P1497" s="679">
        <f t="shared" ca="1" si="102"/>
        <v>0</v>
      </c>
      <c r="Q1497" s="679">
        <f t="shared" ca="1" si="102"/>
        <v>0</v>
      </c>
      <c r="R1497" s="679">
        <f t="shared" ca="1" si="102"/>
        <v>0</v>
      </c>
      <c r="S1497" t="str">
        <f t="shared" si="99"/>
        <v>ASR_COMP</v>
      </c>
      <c r="T1497" s="957">
        <f t="shared" si="100"/>
        <v>44682</v>
      </c>
      <c r="U1497" t="str">
        <f t="shared" si="101"/>
        <v>Unaudited</v>
      </c>
    </row>
    <row r="1498" spans="1:21" x14ac:dyDescent="0.25">
      <c r="A1498" t="s">
        <v>440</v>
      </c>
      <c r="B1498" t="s">
        <v>1388</v>
      </c>
      <c r="C1498" t="s">
        <v>1389</v>
      </c>
      <c r="D1498" s="15">
        <v>1900</v>
      </c>
      <c r="E1498" s="121">
        <v>1</v>
      </c>
      <c r="F1498" t="s">
        <v>443</v>
      </c>
      <c r="G1498" s="121">
        <v>274</v>
      </c>
      <c r="H1498" t="s">
        <v>388</v>
      </c>
      <c r="I1498" t="s">
        <v>491</v>
      </c>
      <c r="J1498" t="s">
        <v>436</v>
      </c>
      <c r="K1498" t="s">
        <v>226</v>
      </c>
      <c r="L1498" s="756" t="s">
        <v>707</v>
      </c>
      <c r="M1498" t="s">
        <v>233</v>
      </c>
      <c r="N1498" s="679">
        <f t="shared" ca="1" si="102"/>
        <v>-1251130.0742584353</v>
      </c>
      <c r="O1498" s="679">
        <f t="shared" ca="1" si="102"/>
        <v>-86592.550306669393</v>
      </c>
      <c r="P1498" s="679">
        <f t="shared" ca="1" si="102"/>
        <v>-1164537.5239517658</v>
      </c>
      <c r="Q1498" s="679">
        <f t="shared" ca="1" si="102"/>
        <v>0</v>
      </c>
      <c r="R1498" s="679">
        <f t="shared" ca="1" si="102"/>
        <v>0</v>
      </c>
      <c r="S1498" t="str">
        <f t="shared" si="99"/>
        <v>ASR_COMP</v>
      </c>
      <c r="T1498" s="957">
        <f t="shared" si="100"/>
        <v>44682</v>
      </c>
      <c r="U1498" t="str">
        <f t="shared" si="101"/>
        <v>Unaudited</v>
      </c>
    </row>
    <row r="1499" spans="1:21" x14ac:dyDescent="0.25">
      <c r="A1499" t="s">
        <v>440</v>
      </c>
      <c r="B1499" t="s">
        <v>1388</v>
      </c>
      <c r="C1499" t="s">
        <v>1389</v>
      </c>
      <c r="D1499" s="15">
        <v>1900</v>
      </c>
      <c r="E1499" s="121">
        <v>1</v>
      </c>
      <c r="F1499" t="s">
        <v>443</v>
      </c>
      <c r="G1499" s="121">
        <v>274</v>
      </c>
      <c r="H1499" t="s">
        <v>388</v>
      </c>
      <c r="I1499" t="s">
        <v>491</v>
      </c>
      <c r="J1499" t="s">
        <v>436</v>
      </c>
      <c r="K1499" t="s">
        <v>226</v>
      </c>
      <c r="L1499" s="756">
        <v>2.21</v>
      </c>
      <c r="M1499" t="s">
        <v>469</v>
      </c>
      <c r="N1499" s="679">
        <f t="shared" ca="1" si="102"/>
        <v>12212.305932351122</v>
      </c>
      <c r="O1499" s="679">
        <f t="shared" ca="1" si="102"/>
        <v>5149.108667308913</v>
      </c>
      <c r="P1499" s="679">
        <f t="shared" ca="1" si="102"/>
        <v>7063.1972650422094</v>
      </c>
      <c r="Q1499" s="679">
        <f t="shared" ca="1" si="102"/>
        <v>0</v>
      </c>
      <c r="R1499" s="679">
        <f t="shared" ca="1" si="102"/>
        <v>0</v>
      </c>
      <c r="S1499" t="str">
        <f t="shared" si="99"/>
        <v>ASR_COMP</v>
      </c>
      <c r="T1499" s="957">
        <f t="shared" si="100"/>
        <v>44682</v>
      </c>
      <c r="U1499" t="str">
        <f t="shared" si="101"/>
        <v>Unaudited</v>
      </c>
    </row>
    <row r="1500" spans="1:21" x14ac:dyDescent="0.25">
      <c r="A1500" t="s">
        <v>440</v>
      </c>
      <c r="B1500" t="s">
        <v>1388</v>
      </c>
      <c r="C1500" t="s">
        <v>1389</v>
      </c>
      <c r="D1500" s="15">
        <v>1900</v>
      </c>
      <c r="E1500" s="121">
        <v>1</v>
      </c>
      <c r="F1500" t="s">
        <v>443</v>
      </c>
      <c r="G1500" s="121">
        <v>274</v>
      </c>
      <c r="H1500" t="s">
        <v>388</v>
      </c>
      <c r="I1500" t="s">
        <v>491</v>
      </c>
      <c r="J1500" t="s">
        <v>436</v>
      </c>
      <c r="K1500" t="s">
        <v>6</v>
      </c>
      <c r="L1500" s="756" t="s">
        <v>70</v>
      </c>
      <c r="M1500" t="s">
        <v>191</v>
      </c>
      <c r="N1500" s="679">
        <f t="shared" ca="1" si="102"/>
        <v>21332.982819414523</v>
      </c>
      <c r="O1500" s="679">
        <f t="shared" ca="1" si="102"/>
        <v>9491.4016515181011</v>
      </c>
      <c r="P1500" s="679">
        <f t="shared" ca="1" si="102"/>
        <v>11841.58116789642</v>
      </c>
      <c r="Q1500" s="679">
        <f t="shared" ca="1" si="102"/>
        <v>0</v>
      </c>
      <c r="R1500" s="679">
        <f t="shared" ca="1" si="102"/>
        <v>0</v>
      </c>
      <c r="S1500" t="str">
        <f t="shared" si="99"/>
        <v>ASR_COMP</v>
      </c>
      <c r="T1500" s="957">
        <f t="shared" si="100"/>
        <v>44682</v>
      </c>
      <c r="U1500" t="str">
        <f t="shared" si="101"/>
        <v>Unaudited</v>
      </c>
    </row>
    <row r="1501" spans="1:21" x14ac:dyDescent="0.25">
      <c r="A1501" t="s">
        <v>440</v>
      </c>
      <c r="B1501" t="s">
        <v>1388</v>
      </c>
      <c r="C1501" t="s">
        <v>1389</v>
      </c>
      <c r="D1501" s="15">
        <v>1900</v>
      </c>
      <c r="E1501" s="121">
        <v>1</v>
      </c>
      <c r="F1501" t="s">
        <v>443</v>
      </c>
      <c r="G1501" s="121">
        <v>274</v>
      </c>
      <c r="H1501" t="s">
        <v>388</v>
      </c>
      <c r="I1501" t="s">
        <v>491</v>
      </c>
      <c r="J1501" t="s">
        <v>436</v>
      </c>
      <c r="K1501" t="s">
        <v>6</v>
      </c>
      <c r="L1501" s="756" t="s">
        <v>71</v>
      </c>
      <c r="M1501" t="s">
        <v>234</v>
      </c>
      <c r="N1501" s="679">
        <f t="shared" ca="1" si="102"/>
        <v>14005.199999999999</v>
      </c>
      <c r="O1501" s="679">
        <f t="shared" ca="1" si="102"/>
        <v>5904.908577333792</v>
      </c>
      <c r="P1501" s="679">
        <f t="shared" ca="1" si="102"/>
        <v>8100.2914226662069</v>
      </c>
      <c r="Q1501" s="679">
        <f t="shared" ca="1" si="102"/>
        <v>0</v>
      </c>
      <c r="R1501" s="679">
        <f t="shared" ca="1" si="102"/>
        <v>0</v>
      </c>
      <c r="S1501" t="str">
        <f t="shared" si="99"/>
        <v>ASR_COMP</v>
      </c>
      <c r="T1501" s="957">
        <f t="shared" si="100"/>
        <v>44682</v>
      </c>
      <c r="U1501" t="str">
        <f t="shared" si="101"/>
        <v>Unaudited</v>
      </c>
    </row>
    <row r="1502" spans="1:21" x14ac:dyDescent="0.25">
      <c r="A1502" t="s">
        <v>440</v>
      </c>
      <c r="B1502" t="s">
        <v>1388</v>
      </c>
      <c r="C1502" t="s">
        <v>1389</v>
      </c>
      <c r="D1502" s="15">
        <v>1900</v>
      </c>
      <c r="E1502" s="121">
        <v>1</v>
      </c>
      <c r="F1502" t="s">
        <v>443</v>
      </c>
      <c r="G1502" s="121">
        <v>274</v>
      </c>
      <c r="H1502" t="s">
        <v>388</v>
      </c>
      <c r="I1502" t="s">
        <v>491</v>
      </c>
      <c r="J1502" t="s">
        <v>436</v>
      </c>
      <c r="K1502" t="s">
        <v>6</v>
      </c>
      <c r="L1502" s="756" t="s">
        <v>72</v>
      </c>
      <c r="M1502" t="s">
        <v>167</v>
      </c>
      <c r="N1502" s="679">
        <f t="shared" ca="1" si="102"/>
        <v>0</v>
      </c>
      <c r="O1502" s="679">
        <f t="shared" ca="1" si="102"/>
        <v>0</v>
      </c>
      <c r="P1502" s="679">
        <f t="shared" ca="1" si="102"/>
        <v>0</v>
      </c>
      <c r="Q1502" s="679">
        <f t="shared" ca="1" si="102"/>
        <v>0</v>
      </c>
      <c r="R1502" s="679">
        <f t="shared" ca="1" si="102"/>
        <v>0</v>
      </c>
      <c r="S1502" t="str">
        <f t="shared" si="99"/>
        <v>ASR_COMP</v>
      </c>
      <c r="T1502" s="957">
        <f t="shared" si="100"/>
        <v>44682</v>
      </c>
      <c r="U1502" t="str">
        <f t="shared" si="101"/>
        <v>Unaudited</v>
      </c>
    </row>
    <row r="1503" spans="1:21" x14ac:dyDescent="0.25">
      <c r="A1503" t="s">
        <v>440</v>
      </c>
      <c r="B1503" t="s">
        <v>1388</v>
      </c>
      <c r="C1503" t="s">
        <v>1389</v>
      </c>
      <c r="D1503" s="15">
        <v>1900</v>
      </c>
      <c r="E1503" s="121">
        <v>1</v>
      </c>
      <c r="F1503" t="s">
        <v>443</v>
      </c>
      <c r="G1503" s="121">
        <v>274</v>
      </c>
      <c r="H1503" t="s">
        <v>388</v>
      </c>
      <c r="I1503" t="s">
        <v>491</v>
      </c>
      <c r="J1503" t="s">
        <v>436</v>
      </c>
      <c r="K1503" t="s">
        <v>6</v>
      </c>
      <c r="L1503" s="756">
        <v>3.4</v>
      </c>
      <c r="M1503" t="s">
        <v>464</v>
      </c>
      <c r="N1503" s="679">
        <f t="shared" ca="1" si="102"/>
        <v>34836.821717838495</v>
      </c>
      <c r="O1503" s="679">
        <f t="shared" ca="1" si="102"/>
        <v>14687.990701219022</v>
      </c>
      <c r="P1503" s="679">
        <f t="shared" ca="1" si="102"/>
        <v>20148.831016619471</v>
      </c>
      <c r="Q1503" s="679">
        <f t="shared" ca="1" si="102"/>
        <v>0</v>
      </c>
      <c r="R1503" s="679">
        <f t="shared" ca="1" si="102"/>
        <v>0</v>
      </c>
      <c r="S1503" t="str">
        <f t="shared" si="99"/>
        <v>ASR_COMP</v>
      </c>
      <c r="T1503" s="957">
        <f t="shared" si="100"/>
        <v>44682</v>
      </c>
      <c r="U1503" t="str">
        <f t="shared" si="101"/>
        <v>Unaudited</v>
      </c>
    </row>
    <row r="1504" spans="1:21" x14ac:dyDescent="0.25">
      <c r="A1504" t="s">
        <v>440</v>
      </c>
      <c r="B1504" t="s">
        <v>1388</v>
      </c>
      <c r="C1504" t="s">
        <v>1389</v>
      </c>
      <c r="D1504" s="15">
        <v>1900</v>
      </c>
      <c r="E1504" s="121">
        <v>1</v>
      </c>
      <c r="F1504" t="s">
        <v>443</v>
      </c>
      <c r="G1504" s="121">
        <v>274</v>
      </c>
      <c r="H1504" t="s">
        <v>388</v>
      </c>
      <c r="I1504" t="s">
        <v>491</v>
      </c>
      <c r="J1504" t="s">
        <v>436</v>
      </c>
      <c r="K1504" t="s">
        <v>437</v>
      </c>
      <c r="L1504" s="756">
        <v>4.5</v>
      </c>
      <c r="M1504" t="s">
        <v>32</v>
      </c>
      <c r="N1504" s="679">
        <f t="shared" ca="1" si="102"/>
        <v>0</v>
      </c>
      <c r="O1504" s="679">
        <f t="shared" ca="1" si="102"/>
        <v>0</v>
      </c>
      <c r="P1504" s="679">
        <f t="shared" ca="1" si="102"/>
        <v>0</v>
      </c>
      <c r="Q1504" s="679">
        <f t="shared" ca="1" si="102"/>
        <v>0</v>
      </c>
      <c r="R1504" s="679">
        <f t="shared" ca="1" si="102"/>
        <v>0</v>
      </c>
      <c r="S1504" t="str">
        <f t="shared" si="99"/>
        <v>ASR_COMP</v>
      </c>
      <c r="T1504" s="957">
        <f t="shared" si="100"/>
        <v>44682</v>
      </c>
      <c r="U1504" t="str">
        <f t="shared" si="101"/>
        <v>Unaudited</v>
      </c>
    </row>
    <row r="1505" spans="1:21" x14ac:dyDescent="0.25">
      <c r="A1505" t="s">
        <v>440</v>
      </c>
      <c r="B1505" t="s">
        <v>1388</v>
      </c>
      <c r="C1505" t="s">
        <v>1389</v>
      </c>
      <c r="D1505" s="15">
        <v>1900</v>
      </c>
      <c r="E1505" s="121">
        <v>1</v>
      </c>
      <c r="F1505" t="s">
        <v>443</v>
      </c>
      <c r="G1505" s="121">
        <v>274</v>
      </c>
      <c r="H1505" t="s">
        <v>388</v>
      </c>
      <c r="I1505" t="s">
        <v>491</v>
      </c>
      <c r="J1505" t="s">
        <v>436</v>
      </c>
      <c r="K1505" t="s">
        <v>437</v>
      </c>
      <c r="L1505" s="756" t="s">
        <v>947</v>
      </c>
      <c r="M1505" t="s">
        <v>938</v>
      </c>
      <c r="N1505" s="679">
        <f t="shared" ca="1" si="102"/>
        <v>0</v>
      </c>
      <c r="O1505" s="679">
        <f t="shared" ca="1" si="102"/>
        <v>0</v>
      </c>
      <c r="P1505" s="679">
        <f t="shared" ca="1" si="102"/>
        <v>0</v>
      </c>
      <c r="Q1505" s="679">
        <f t="shared" ca="1" si="102"/>
        <v>0</v>
      </c>
      <c r="R1505" s="679">
        <f t="shared" ca="1" si="102"/>
        <v>0</v>
      </c>
      <c r="S1505" t="str">
        <f t="shared" si="99"/>
        <v>ASR_COMP</v>
      </c>
      <c r="T1505" s="957">
        <f t="shared" si="100"/>
        <v>44682</v>
      </c>
      <c r="U1505" t="str">
        <f t="shared" si="101"/>
        <v>Unaudited</v>
      </c>
    </row>
    <row r="1506" spans="1:21" x14ac:dyDescent="0.25">
      <c r="A1506" t="s">
        <v>440</v>
      </c>
      <c r="B1506" t="s">
        <v>1388</v>
      </c>
      <c r="C1506" t="s">
        <v>1389</v>
      </c>
      <c r="D1506" s="15">
        <v>1900</v>
      </c>
      <c r="E1506" s="121">
        <v>1</v>
      </c>
      <c r="F1506" t="s">
        <v>443</v>
      </c>
      <c r="G1506" s="121">
        <v>274</v>
      </c>
      <c r="H1506" t="s">
        <v>388</v>
      </c>
      <c r="I1506" t="s">
        <v>491</v>
      </c>
      <c r="J1506" t="s">
        <v>436</v>
      </c>
      <c r="K1506" t="s">
        <v>437</v>
      </c>
      <c r="L1506" s="756" t="s">
        <v>196</v>
      </c>
      <c r="M1506" t="s">
        <v>40</v>
      </c>
      <c r="N1506" s="679">
        <f t="shared" ca="1" si="102"/>
        <v>1111.4314833600001</v>
      </c>
      <c r="O1506" s="679">
        <f t="shared" ca="1" si="102"/>
        <v>287.49600000000004</v>
      </c>
      <c r="P1506" s="679">
        <f t="shared" ca="1" si="102"/>
        <v>823.93548336000003</v>
      </c>
      <c r="Q1506" s="679">
        <f t="shared" ca="1" si="102"/>
        <v>0</v>
      </c>
      <c r="R1506" s="679">
        <f t="shared" ca="1" si="102"/>
        <v>0</v>
      </c>
      <c r="S1506" t="str">
        <f t="shared" si="99"/>
        <v>ASR_COMP</v>
      </c>
      <c r="T1506" s="957">
        <f t="shared" si="100"/>
        <v>44682</v>
      </c>
      <c r="U1506" t="str">
        <f t="shared" si="101"/>
        <v>Unaudited</v>
      </c>
    </row>
    <row r="1507" spans="1:21" x14ac:dyDescent="0.25">
      <c r="A1507" t="s">
        <v>440</v>
      </c>
      <c r="B1507" t="s">
        <v>1388</v>
      </c>
      <c r="C1507" t="s">
        <v>1389</v>
      </c>
      <c r="D1507" s="15">
        <v>1900</v>
      </c>
      <c r="E1507" s="121">
        <v>1</v>
      </c>
      <c r="F1507" t="s">
        <v>443</v>
      </c>
      <c r="G1507" s="121">
        <v>274</v>
      </c>
      <c r="H1507" t="s">
        <v>388</v>
      </c>
      <c r="I1507" t="s">
        <v>491</v>
      </c>
      <c r="J1507" t="s">
        <v>436</v>
      </c>
      <c r="K1507" t="s">
        <v>437</v>
      </c>
      <c r="L1507" s="756" t="s">
        <v>195</v>
      </c>
      <c r="M1507" t="s">
        <v>332</v>
      </c>
      <c r="N1507" s="679">
        <f t="shared" ca="1" si="102"/>
        <v>0</v>
      </c>
      <c r="O1507" s="679">
        <f t="shared" ca="1" si="102"/>
        <v>0</v>
      </c>
      <c r="P1507" s="679">
        <f t="shared" ca="1" si="102"/>
        <v>0</v>
      </c>
      <c r="Q1507" s="679">
        <f t="shared" ca="1" si="102"/>
        <v>0</v>
      </c>
      <c r="R1507" s="679">
        <f t="shared" ca="1" si="102"/>
        <v>0</v>
      </c>
      <c r="S1507" t="str">
        <f t="shared" si="99"/>
        <v>ASR_COMP</v>
      </c>
      <c r="T1507" s="957">
        <f t="shared" si="100"/>
        <v>44682</v>
      </c>
      <c r="U1507" t="str">
        <f t="shared" si="101"/>
        <v>Unaudited</v>
      </c>
    </row>
    <row r="1508" spans="1:21" x14ac:dyDescent="0.25">
      <c r="A1508" t="s">
        <v>440</v>
      </c>
      <c r="B1508" t="s">
        <v>1388</v>
      </c>
      <c r="C1508" t="s">
        <v>1389</v>
      </c>
      <c r="D1508" s="15">
        <v>1900</v>
      </c>
      <c r="E1508" s="121">
        <v>1</v>
      </c>
      <c r="F1508" t="s">
        <v>443</v>
      </c>
      <c r="G1508" s="121">
        <v>274</v>
      </c>
      <c r="H1508" t="s">
        <v>388</v>
      </c>
      <c r="I1508" t="s">
        <v>491</v>
      </c>
      <c r="J1508" t="s">
        <v>453</v>
      </c>
      <c r="K1508" t="s">
        <v>438</v>
      </c>
      <c r="L1508" s="756" t="s">
        <v>79</v>
      </c>
      <c r="M1508" t="s">
        <v>27</v>
      </c>
      <c r="N1508" s="679">
        <f t="shared" ca="1" si="102"/>
        <v>1145492.0106485714</v>
      </c>
      <c r="O1508" s="679">
        <f t="shared" ca="1" si="102"/>
        <v>441548.10146874201</v>
      </c>
      <c r="P1508" s="679">
        <f t="shared" ca="1" si="102"/>
        <v>703943.90917982953</v>
      </c>
      <c r="Q1508" s="679">
        <f t="shared" ca="1" si="102"/>
        <v>0</v>
      </c>
      <c r="R1508" s="679">
        <f t="shared" ca="1" si="102"/>
        <v>0</v>
      </c>
      <c r="S1508" t="str">
        <f t="shared" si="99"/>
        <v>ASR_COMP</v>
      </c>
      <c r="T1508" s="957">
        <f t="shared" si="100"/>
        <v>44682</v>
      </c>
      <c r="U1508" t="str">
        <f t="shared" si="101"/>
        <v>Unaudited</v>
      </c>
    </row>
    <row r="1509" spans="1:21" x14ac:dyDescent="0.25">
      <c r="A1509" t="s">
        <v>440</v>
      </c>
      <c r="B1509" t="s">
        <v>1388</v>
      </c>
      <c r="C1509" t="s">
        <v>1389</v>
      </c>
      <c r="D1509" s="15">
        <v>1900</v>
      </c>
      <c r="E1509" s="121">
        <v>1</v>
      </c>
      <c r="F1509" t="s">
        <v>443</v>
      </c>
      <c r="G1509" s="121">
        <v>274</v>
      </c>
      <c r="H1509" t="s">
        <v>388</v>
      </c>
      <c r="I1509" t="s">
        <v>491</v>
      </c>
      <c r="J1509" t="s">
        <v>453</v>
      </c>
      <c r="K1509" t="s">
        <v>438</v>
      </c>
      <c r="L1509" s="756" t="s">
        <v>80</v>
      </c>
      <c r="M1509" t="s">
        <v>100</v>
      </c>
      <c r="N1509" s="679">
        <f t="shared" ca="1" si="102"/>
        <v>110187.68336911331</v>
      </c>
      <c r="O1509" s="679">
        <f t="shared" ca="1" si="102"/>
        <v>42473.593830937061</v>
      </c>
      <c r="P1509" s="679">
        <f t="shared" ca="1" si="102"/>
        <v>67714.089538176253</v>
      </c>
      <c r="Q1509" s="679">
        <f t="shared" ca="1" si="102"/>
        <v>0</v>
      </c>
      <c r="R1509" s="679">
        <f t="shared" ca="1" si="102"/>
        <v>0</v>
      </c>
      <c r="S1509" t="str">
        <f t="shared" si="99"/>
        <v>ASR_COMP</v>
      </c>
      <c r="T1509" s="957">
        <f t="shared" si="100"/>
        <v>44682</v>
      </c>
      <c r="U1509" t="str">
        <f t="shared" si="101"/>
        <v>Unaudited</v>
      </c>
    </row>
    <row r="1510" spans="1:21" x14ac:dyDescent="0.25">
      <c r="A1510" t="s">
        <v>440</v>
      </c>
      <c r="B1510" t="s">
        <v>1388</v>
      </c>
      <c r="C1510" t="s">
        <v>1389</v>
      </c>
      <c r="D1510" s="15">
        <v>1900</v>
      </c>
      <c r="E1510" s="121">
        <v>1</v>
      </c>
      <c r="F1510" t="s">
        <v>443</v>
      </c>
      <c r="G1510" s="121">
        <v>274</v>
      </c>
      <c r="H1510" t="s">
        <v>388</v>
      </c>
      <c r="I1510" t="s">
        <v>491</v>
      </c>
      <c r="J1510" t="s">
        <v>453</v>
      </c>
      <c r="K1510" t="s">
        <v>438</v>
      </c>
      <c r="L1510" s="756" t="s">
        <v>81</v>
      </c>
      <c r="M1510" t="s">
        <v>101</v>
      </c>
      <c r="N1510" s="679">
        <f t="shared" ca="1" si="102"/>
        <v>104661.44464927987</v>
      </c>
      <c r="O1510" s="679">
        <f t="shared" ca="1" si="102"/>
        <v>40343.41728468256</v>
      </c>
      <c r="P1510" s="679">
        <f t="shared" ca="1" si="102"/>
        <v>64318.027364597321</v>
      </c>
      <c r="Q1510" s="679">
        <f t="shared" ca="1" si="102"/>
        <v>0</v>
      </c>
      <c r="R1510" s="679">
        <f t="shared" ca="1" si="102"/>
        <v>0</v>
      </c>
      <c r="S1510" t="str">
        <f t="shared" si="99"/>
        <v>ASR_COMP</v>
      </c>
      <c r="T1510" s="957">
        <f t="shared" si="100"/>
        <v>44682</v>
      </c>
      <c r="U1510" t="str">
        <f t="shared" si="101"/>
        <v>Unaudited</v>
      </c>
    </row>
    <row r="1511" spans="1:21" x14ac:dyDescent="0.25">
      <c r="A1511" t="s">
        <v>440</v>
      </c>
      <c r="B1511" t="s">
        <v>1388</v>
      </c>
      <c r="C1511" t="s">
        <v>1389</v>
      </c>
      <c r="D1511" s="15">
        <v>1900</v>
      </c>
      <c r="E1511" s="121">
        <v>1</v>
      </c>
      <c r="F1511" t="s">
        <v>443</v>
      </c>
      <c r="G1511" s="121">
        <v>274</v>
      </c>
      <c r="H1511" t="s">
        <v>388</v>
      </c>
      <c r="I1511" t="s">
        <v>491</v>
      </c>
      <c r="J1511" t="s">
        <v>453</v>
      </c>
      <c r="K1511" t="s">
        <v>438</v>
      </c>
      <c r="L1511" s="756" t="s">
        <v>82</v>
      </c>
      <c r="M1511" t="s">
        <v>102</v>
      </c>
      <c r="N1511" s="679">
        <f t="shared" ca="1" si="102"/>
        <v>70888.638078399614</v>
      </c>
      <c r="O1511" s="679">
        <f t="shared" ca="1" si="102"/>
        <v>27325.15222127111</v>
      </c>
      <c r="P1511" s="679">
        <f t="shared" ca="1" si="102"/>
        <v>43563.485857128508</v>
      </c>
      <c r="Q1511" s="679">
        <f t="shared" ca="1" si="102"/>
        <v>0</v>
      </c>
      <c r="R1511" s="679">
        <f t="shared" ca="1" si="102"/>
        <v>0</v>
      </c>
      <c r="S1511" t="str">
        <f t="shared" si="99"/>
        <v>ASR_COMP</v>
      </c>
      <c r="T1511" s="957">
        <f t="shared" si="100"/>
        <v>44682</v>
      </c>
      <c r="U1511" t="str">
        <f t="shared" si="101"/>
        <v>Unaudited</v>
      </c>
    </row>
    <row r="1512" spans="1:21" x14ac:dyDescent="0.25">
      <c r="A1512" t="s">
        <v>440</v>
      </c>
      <c r="B1512" t="s">
        <v>1388</v>
      </c>
      <c r="C1512" t="s">
        <v>1389</v>
      </c>
      <c r="D1512" s="15">
        <v>1900</v>
      </c>
      <c r="E1512" s="121">
        <v>1</v>
      </c>
      <c r="F1512" t="s">
        <v>443</v>
      </c>
      <c r="G1512" s="121">
        <v>274</v>
      </c>
      <c r="H1512" t="s">
        <v>388</v>
      </c>
      <c r="I1512" t="s">
        <v>491</v>
      </c>
      <c r="J1512" t="s">
        <v>453</v>
      </c>
      <c r="K1512" t="s">
        <v>438</v>
      </c>
      <c r="L1512" s="756" t="s">
        <v>219</v>
      </c>
      <c r="M1512" t="s">
        <v>103</v>
      </c>
      <c r="N1512" s="679">
        <f t="shared" ca="1" si="102"/>
        <v>259618.92228948328</v>
      </c>
      <c r="O1512" s="679">
        <f t="shared" ca="1" si="102"/>
        <v>100074.23986953599</v>
      </c>
      <c r="P1512" s="679">
        <f t="shared" ca="1" si="102"/>
        <v>159544.68241994729</v>
      </c>
      <c r="Q1512" s="679">
        <f t="shared" ca="1" si="102"/>
        <v>0</v>
      </c>
      <c r="R1512" s="679">
        <f t="shared" ca="1" si="102"/>
        <v>0</v>
      </c>
      <c r="S1512" t="str">
        <f t="shared" si="99"/>
        <v>ASR_COMP</v>
      </c>
      <c r="T1512" s="957">
        <f t="shared" si="100"/>
        <v>44682</v>
      </c>
      <c r="U1512" t="str">
        <f t="shared" si="101"/>
        <v>Unaudited</v>
      </c>
    </row>
    <row r="1513" spans="1:21" x14ac:dyDescent="0.25">
      <c r="A1513" t="s">
        <v>440</v>
      </c>
      <c r="B1513" t="s">
        <v>1388</v>
      </c>
      <c r="C1513" t="s">
        <v>1389</v>
      </c>
      <c r="D1513" s="15">
        <v>1900</v>
      </c>
      <c r="E1513" s="121">
        <v>1</v>
      </c>
      <c r="F1513" t="s">
        <v>443</v>
      </c>
      <c r="G1513" s="121">
        <v>274</v>
      </c>
      <c r="H1513" t="s">
        <v>388</v>
      </c>
      <c r="I1513" t="s">
        <v>491</v>
      </c>
      <c r="J1513" t="s">
        <v>453</v>
      </c>
      <c r="K1513" t="s">
        <v>438</v>
      </c>
      <c r="L1513" s="756" t="s">
        <v>218</v>
      </c>
      <c r="M1513" t="s">
        <v>28</v>
      </c>
      <c r="N1513" s="679">
        <f t="shared" ca="1" si="102"/>
        <v>49721.704943411314</v>
      </c>
      <c r="O1513" s="679">
        <f t="shared" ca="1" si="102"/>
        <v>19166.021426130854</v>
      </c>
      <c r="P1513" s="679">
        <f t="shared" ca="1" si="102"/>
        <v>30555.683517280464</v>
      </c>
      <c r="Q1513" s="679">
        <f t="shared" ca="1" si="102"/>
        <v>0</v>
      </c>
      <c r="R1513" s="679">
        <f t="shared" ca="1" si="102"/>
        <v>0</v>
      </c>
      <c r="S1513" t="str">
        <f t="shared" si="99"/>
        <v>ASR_COMP</v>
      </c>
      <c r="T1513" s="957">
        <f t="shared" si="100"/>
        <v>44682</v>
      </c>
      <c r="U1513" t="str">
        <f t="shared" si="101"/>
        <v>Unaudited</v>
      </c>
    </row>
    <row r="1514" spans="1:21" x14ac:dyDescent="0.25">
      <c r="A1514" t="s">
        <v>440</v>
      </c>
      <c r="B1514" t="s">
        <v>1388</v>
      </c>
      <c r="C1514" t="s">
        <v>1389</v>
      </c>
      <c r="D1514" s="15">
        <v>1900</v>
      </c>
      <c r="E1514" s="121">
        <v>1</v>
      </c>
      <c r="F1514" t="s">
        <v>443</v>
      </c>
      <c r="G1514" s="121">
        <v>274</v>
      </c>
      <c r="H1514" t="s">
        <v>388</v>
      </c>
      <c r="I1514" t="s">
        <v>491</v>
      </c>
      <c r="J1514" t="s">
        <v>439</v>
      </c>
      <c r="K1514" t="s">
        <v>439</v>
      </c>
      <c r="L1514" s="756" t="s">
        <v>84</v>
      </c>
      <c r="M1514" t="s">
        <v>330</v>
      </c>
      <c r="N1514" s="679">
        <f t="shared" ca="1" si="102"/>
        <v>0</v>
      </c>
      <c r="O1514" s="679">
        <f t="shared" ca="1" si="102"/>
        <v>0</v>
      </c>
      <c r="P1514" s="679">
        <f t="shared" ca="1" si="102"/>
        <v>0</v>
      </c>
      <c r="Q1514" s="679">
        <f t="shared" ca="1" si="102"/>
        <v>0</v>
      </c>
      <c r="R1514" s="679">
        <f t="shared" ca="1" si="102"/>
        <v>0</v>
      </c>
      <c r="S1514" t="str">
        <f t="shared" si="99"/>
        <v>ASR_COMP</v>
      </c>
      <c r="T1514" s="957">
        <f t="shared" si="100"/>
        <v>44682</v>
      </c>
      <c r="U1514" t="str">
        <f t="shared" si="101"/>
        <v>Unaudited</v>
      </c>
    </row>
    <row r="1515" spans="1:21" x14ac:dyDescent="0.25">
      <c r="A1515" t="s">
        <v>440</v>
      </c>
      <c r="B1515" t="s">
        <v>1388</v>
      </c>
      <c r="C1515" t="s">
        <v>1389</v>
      </c>
      <c r="D1515" s="15">
        <v>1900</v>
      </c>
      <c r="E1515" s="121">
        <v>1</v>
      </c>
      <c r="F1515" t="s">
        <v>443</v>
      </c>
      <c r="G1515" s="121">
        <v>274</v>
      </c>
      <c r="H1515" t="s">
        <v>388</v>
      </c>
      <c r="I1515" t="s">
        <v>491</v>
      </c>
      <c r="J1515" t="s">
        <v>439</v>
      </c>
      <c r="K1515" t="s">
        <v>439</v>
      </c>
      <c r="L1515" s="756" t="s">
        <v>85</v>
      </c>
      <c r="M1515" t="s">
        <v>328</v>
      </c>
      <c r="N1515" s="679">
        <f t="shared" ca="1" si="102"/>
        <v>0</v>
      </c>
      <c r="O1515" s="679">
        <f t="shared" ca="1" si="102"/>
        <v>0</v>
      </c>
      <c r="P1515" s="679">
        <f t="shared" ca="1" si="102"/>
        <v>0</v>
      </c>
      <c r="Q1515" s="679">
        <f t="shared" ca="1" si="102"/>
        <v>0</v>
      </c>
      <c r="R1515" s="679">
        <f t="shared" ca="1" si="102"/>
        <v>0</v>
      </c>
      <c r="S1515" t="str">
        <f t="shared" si="99"/>
        <v>ASR_COMP</v>
      </c>
      <c r="T1515" s="957">
        <f t="shared" si="100"/>
        <v>44682</v>
      </c>
      <c r="U1515" t="str">
        <f t="shared" si="101"/>
        <v>Unaudited</v>
      </c>
    </row>
    <row r="1516" spans="1:21" x14ac:dyDescent="0.25">
      <c r="A1516" t="s">
        <v>440</v>
      </c>
      <c r="B1516" t="s">
        <v>1388</v>
      </c>
      <c r="C1516" t="s">
        <v>1389</v>
      </c>
      <c r="D1516" s="15">
        <v>1900</v>
      </c>
      <c r="E1516" s="121">
        <v>1</v>
      </c>
      <c r="F1516" t="s">
        <v>443</v>
      </c>
      <c r="G1516" s="121">
        <v>274</v>
      </c>
      <c r="H1516" t="s">
        <v>388</v>
      </c>
      <c r="I1516" t="s">
        <v>491</v>
      </c>
      <c r="J1516" t="s">
        <v>439</v>
      </c>
      <c r="K1516" t="s">
        <v>439</v>
      </c>
      <c r="L1516" s="756" t="s">
        <v>86</v>
      </c>
      <c r="M1516" t="s">
        <v>497</v>
      </c>
      <c r="N1516" s="679">
        <f t="shared" ca="1" si="102"/>
        <v>0</v>
      </c>
      <c r="O1516" s="679">
        <f t="shared" ca="1" si="102"/>
        <v>0</v>
      </c>
      <c r="P1516" s="679">
        <f t="shared" ca="1" si="102"/>
        <v>0</v>
      </c>
      <c r="Q1516" s="679">
        <f t="shared" ca="1" si="102"/>
        <v>0</v>
      </c>
      <c r="R1516" s="679">
        <f t="shared" ca="1" si="102"/>
        <v>0</v>
      </c>
      <c r="S1516" t="str">
        <f t="shared" si="99"/>
        <v>ASR_COMP</v>
      </c>
      <c r="T1516" s="957">
        <f t="shared" si="100"/>
        <v>44682</v>
      </c>
      <c r="U1516" t="str">
        <f t="shared" si="101"/>
        <v>Unaudited</v>
      </c>
    </row>
    <row r="1517" spans="1:21" x14ac:dyDescent="0.25">
      <c r="A1517" t="s">
        <v>440</v>
      </c>
      <c r="B1517" t="s">
        <v>1388</v>
      </c>
      <c r="C1517" t="s">
        <v>1389</v>
      </c>
      <c r="D1517" s="15">
        <v>1900</v>
      </c>
      <c r="E1517" s="121">
        <v>1</v>
      </c>
      <c r="F1517" t="s">
        <v>443</v>
      </c>
      <c r="G1517" s="121">
        <v>274</v>
      </c>
      <c r="H1517" t="s">
        <v>388</v>
      </c>
      <c r="I1517" t="s">
        <v>491</v>
      </c>
      <c r="J1517" t="s">
        <v>439</v>
      </c>
      <c r="K1517" t="s">
        <v>439</v>
      </c>
      <c r="L1517" s="756" t="s">
        <v>87</v>
      </c>
      <c r="M1517" t="s">
        <v>498</v>
      </c>
      <c r="N1517" s="679">
        <f t="shared" ca="1" si="102"/>
        <v>0</v>
      </c>
      <c r="O1517" s="679">
        <f t="shared" ca="1" si="102"/>
        <v>0</v>
      </c>
      <c r="P1517" s="679">
        <f t="shared" ca="1" si="102"/>
        <v>0</v>
      </c>
      <c r="Q1517" s="679">
        <f t="shared" ca="1" si="102"/>
        <v>0</v>
      </c>
      <c r="R1517" s="679">
        <f t="shared" ca="1" si="102"/>
        <v>0</v>
      </c>
      <c r="S1517" t="str">
        <f t="shared" si="99"/>
        <v>ASR_COMP</v>
      </c>
      <c r="T1517" s="957">
        <f t="shared" si="100"/>
        <v>44682</v>
      </c>
      <c r="U1517" t="str">
        <f t="shared" si="101"/>
        <v>Unaudited</v>
      </c>
    </row>
    <row r="1518" spans="1:21" x14ac:dyDescent="0.25">
      <c r="A1518" t="s">
        <v>440</v>
      </c>
      <c r="B1518" t="s">
        <v>1388</v>
      </c>
      <c r="C1518" t="s">
        <v>1389</v>
      </c>
      <c r="D1518" s="15">
        <v>1900</v>
      </c>
      <c r="E1518" s="121">
        <v>1</v>
      </c>
      <c r="F1518" t="s">
        <v>443</v>
      </c>
      <c r="G1518" s="121">
        <v>274</v>
      </c>
      <c r="H1518" t="s">
        <v>388</v>
      </c>
      <c r="I1518" t="s">
        <v>491</v>
      </c>
      <c r="J1518" t="s">
        <v>439</v>
      </c>
      <c r="K1518" t="s">
        <v>439</v>
      </c>
      <c r="L1518" s="756" t="s">
        <v>216</v>
      </c>
      <c r="M1518" t="s">
        <v>499</v>
      </c>
      <c r="N1518" s="679">
        <f t="shared" ca="1" si="102"/>
        <v>0</v>
      </c>
      <c r="O1518" s="679">
        <f t="shared" ca="1" si="102"/>
        <v>0</v>
      </c>
      <c r="P1518" s="679">
        <f t="shared" ca="1" si="102"/>
        <v>0</v>
      </c>
      <c r="Q1518" s="679">
        <f t="shared" ca="1" si="102"/>
        <v>0</v>
      </c>
      <c r="R1518" s="679">
        <f t="shared" ca="1" si="102"/>
        <v>0</v>
      </c>
      <c r="S1518" t="str">
        <f t="shared" si="99"/>
        <v>ASR_COMP</v>
      </c>
      <c r="T1518" s="957">
        <f t="shared" si="100"/>
        <v>44682</v>
      </c>
      <c r="U1518" t="str">
        <f t="shared" si="101"/>
        <v>Unaudited</v>
      </c>
    </row>
    <row r="1519" spans="1:21" x14ac:dyDescent="0.25">
      <c r="A1519" t="s">
        <v>440</v>
      </c>
      <c r="B1519" t="s">
        <v>1388</v>
      </c>
      <c r="C1519" t="s">
        <v>1389</v>
      </c>
      <c r="D1519" s="15">
        <v>1900</v>
      </c>
      <c r="E1519" s="121">
        <v>1</v>
      </c>
      <c r="F1519" t="s">
        <v>443</v>
      </c>
      <c r="G1519" s="121">
        <v>274</v>
      </c>
      <c r="H1519" t="s">
        <v>388</v>
      </c>
      <c r="I1519" t="s">
        <v>492</v>
      </c>
      <c r="J1519" t="s">
        <v>26</v>
      </c>
      <c r="K1519" t="s">
        <v>26</v>
      </c>
      <c r="L1519" s="756" t="s">
        <v>207</v>
      </c>
      <c r="M1519" t="s">
        <v>26</v>
      </c>
      <c r="N1519" s="679">
        <f t="shared" ca="1" si="102"/>
        <v>-335000.95957477222</v>
      </c>
      <c r="O1519" s="679">
        <f t="shared" ca="1" si="102"/>
        <v>0</v>
      </c>
      <c r="P1519" s="679">
        <f t="shared" ca="1" si="102"/>
        <v>0</v>
      </c>
      <c r="Q1519" s="679">
        <f t="shared" ca="1" si="102"/>
        <v>0</v>
      </c>
      <c r="R1519" s="679">
        <f t="shared" ca="1" si="102"/>
        <v>0</v>
      </c>
      <c r="S1519" t="str">
        <f t="shared" si="99"/>
        <v>ASR_COMP</v>
      </c>
      <c r="T1519" s="957">
        <f t="shared" si="100"/>
        <v>44682</v>
      </c>
      <c r="U1519" t="str">
        <f t="shared" si="101"/>
        <v>Unaudited</v>
      </c>
    </row>
    <row r="1520" spans="1:21" x14ac:dyDescent="0.25">
      <c r="A1520" t="s">
        <v>440</v>
      </c>
      <c r="B1520" t="s">
        <v>1388</v>
      </c>
      <c r="C1520" t="s">
        <v>1389</v>
      </c>
      <c r="D1520" s="15">
        <v>1900</v>
      </c>
      <c r="E1520" s="121">
        <v>1</v>
      </c>
      <c r="F1520" t="s">
        <v>444</v>
      </c>
      <c r="G1520" s="121">
        <v>366</v>
      </c>
      <c r="H1520" t="s">
        <v>388</v>
      </c>
      <c r="I1520" t="s">
        <v>435</v>
      </c>
      <c r="J1520" t="s">
        <v>435</v>
      </c>
      <c r="K1520" t="s">
        <v>435</v>
      </c>
      <c r="M1520" t="s">
        <v>435</v>
      </c>
      <c r="N1520" s="679">
        <f t="shared" ca="1" si="102"/>
        <v>15268</v>
      </c>
      <c r="O1520" s="679">
        <f t="shared" ca="1" si="102"/>
        <v>5633</v>
      </c>
      <c r="P1520" s="679">
        <f t="shared" ca="1" si="102"/>
        <v>9635</v>
      </c>
      <c r="Q1520" s="679">
        <f t="shared" ca="1" si="102"/>
        <v>0</v>
      </c>
      <c r="R1520" s="679">
        <f t="shared" ca="1" si="102"/>
        <v>0</v>
      </c>
      <c r="S1520" t="str">
        <f t="shared" si="99"/>
        <v>ASR_COMP</v>
      </c>
      <c r="T1520" s="957">
        <f t="shared" si="100"/>
        <v>44682</v>
      </c>
      <c r="U1520" t="str">
        <f t="shared" si="101"/>
        <v>Unaudited</v>
      </c>
    </row>
    <row r="1521" spans="1:21" x14ac:dyDescent="0.25">
      <c r="A1521" t="s">
        <v>440</v>
      </c>
      <c r="B1521" t="s">
        <v>1388</v>
      </c>
      <c r="C1521" t="s">
        <v>1389</v>
      </c>
      <c r="D1521" s="15">
        <v>1900</v>
      </c>
      <c r="E1521" s="121">
        <v>1</v>
      </c>
      <c r="F1521" t="s">
        <v>444</v>
      </c>
      <c r="G1521" s="121">
        <v>366</v>
      </c>
      <c r="H1521" t="s">
        <v>388</v>
      </c>
      <c r="I1521" t="s">
        <v>490</v>
      </c>
      <c r="J1521" t="s">
        <v>12</v>
      </c>
      <c r="K1521" t="s">
        <v>12</v>
      </c>
      <c r="L1521" s="756">
        <v>1.1000000000000001</v>
      </c>
      <c r="M1521" t="s">
        <v>12</v>
      </c>
      <c r="N1521" s="679">
        <f t="shared" ca="1" si="102"/>
        <v>50818336.375858292</v>
      </c>
      <c r="O1521" s="679">
        <f t="shared" ca="1" si="102"/>
        <v>0</v>
      </c>
      <c r="P1521" s="679">
        <f t="shared" ca="1" si="102"/>
        <v>0</v>
      </c>
      <c r="Q1521" s="679">
        <f t="shared" ca="1" si="102"/>
        <v>0</v>
      </c>
      <c r="R1521" s="679">
        <f t="shared" ca="1" si="102"/>
        <v>0</v>
      </c>
      <c r="S1521" t="str">
        <f t="shared" si="99"/>
        <v>ASR_COMP</v>
      </c>
      <c r="T1521" s="957">
        <f t="shared" si="100"/>
        <v>44682</v>
      </c>
      <c r="U1521" t="str">
        <f t="shared" si="101"/>
        <v>Unaudited</v>
      </c>
    </row>
    <row r="1522" spans="1:21" x14ac:dyDescent="0.25">
      <c r="A1522" t="s">
        <v>440</v>
      </c>
      <c r="B1522" t="s">
        <v>1388</v>
      </c>
      <c r="C1522" t="s">
        <v>1389</v>
      </c>
      <c r="D1522" s="15">
        <v>1900</v>
      </c>
      <c r="E1522" s="121">
        <v>1</v>
      </c>
      <c r="F1522" t="s">
        <v>444</v>
      </c>
      <c r="G1522" s="121">
        <v>366</v>
      </c>
      <c r="H1522" t="s">
        <v>388</v>
      </c>
      <c r="I1522" t="s">
        <v>490</v>
      </c>
      <c r="J1522" t="s">
        <v>12</v>
      </c>
      <c r="K1522" t="s">
        <v>225</v>
      </c>
      <c r="L1522" s="756">
        <v>1.2</v>
      </c>
      <c r="M1522" t="s">
        <v>225</v>
      </c>
      <c r="N1522" s="679">
        <f t="shared" ca="1" si="102"/>
        <v>0</v>
      </c>
      <c r="O1522" s="679">
        <f t="shared" ca="1" si="102"/>
        <v>0</v>
      </c>
      <c r="P1522" s="679">
        <f t="shared" ca="1" si="102"/>
        <v>0</v>
      </c>
      <c r="Q1522" s="679">
        <f t="shared" ca="1" si="102"/>
        <v>0</v>
      </c>
      <c r="R1522" s="679">
        <f t="shared" ca="1" si="102"/>
        <v>0</v>
      </c>
      <c r="S1522" t="str">
        <f t="shared" si="99"/>
        <v>ASR_COMP</v>
      </c>
      <c r="T1522" s="957">
        <f t="shared" si="100"/>
        <v>44682</v>
      </c>
      <c r="U1522" t="str">
        <f t="shared" si="101"/>
        <v>Unaudited</v>
      </c>
    </row>
    <row r="1523" spans="1:21" x14ac:dyDescent="0.25">
      <c r="A1523" t="s">
        <v>440</v>
      </c>
      <c r="B1523" t="s">
        <v>1388</v>
      </c>
      <c r="C1523" t="s">
        <v>1389</v>
      </c>
      <c r="D1523" s="15">
        <v>1900</v>
      </c>
      <c r="E1523" s="121">
        <v>1</v>
      </c>
      <c r="F1523" t="s">
        <v>444</v>
      </c>
      <c r="G1523" s="121">
        <v>366</v>
      </c>
      <c r="H1523" t="s">
        <v>388</v>
      </c>
      <c r="I1523" t="s">
        <v>490</v>
      </c>
      <c r="J1523" t="s">
        <v>12</v>
      </c>
      <c r="K1523" t="s">
        <v>1326</v>
      </c>
      <c r="L1523" s="756" t="s">
        <v>1322</v>
      </c>
      <c r="M1523" t="s">
        <v>1326</v>
      </c>
      <c r="N1523" s="679">
        <f t="shared" ca="1" si="102"/>
        <v>452850.47</v>
      </c>
      <c r="O1523" s="679">
        <f t="shared" ca="1" si="102"/>
        <v>0</v>
      </c>
      <c r="P1523" s="679">
        <f t="shared" ca="1" si="102"/>
        <v>0</v>
      </c>
      <c r="Q1523" s="679">
        <f t="shared" ca="1" si="102"/>
        <v>0</v>
      </c>
      <c r="R1523" s="679">
        <f t="shared" ca="1" si="102"/>
        <v>0</v>
      </c>
      <c r="S1523" t="str">
        <f t="shared" si="99"/>
        <v>ASR_COMP</v>
      </c>
      <c r="T1523" s="957">
        <f t="shared" si="100"/>
        <v>44682</v>
      </c>
      <c r="U1523" t="str">
        <f t="shared" si="101"/>
        <v>Unaudited</v>
      </c>
    </row>
    <row r="1524" spans="1:21" x14ac:dyDescent="0.25">
      <c r="A1524" t="s">
        <v>440</v>
      </c>
      <c r="B1524" t="s">
        <v>1388</v>
      </c>
      <c r="C1524" t="s">
        <v>1389</v>
      </c>
      <c r="D1524" s="15">
        <v>1900</v>
      </c>
      <c r="E1524" s="121">
        <v>1</v>
      </c>
      <c r="F1524" t="s">
        <v>444</v>
      </c>
      <c r="G1524" s="121">
        <v>366</v>
      </c>
      <c r="H1524" t="s">
        <v>388</v>
      </c>
      <c r="I1524" t="s">
        <v>490</v>
      </c>
      <c r="J1524" t="s">
        <v>12</v>
      </c>
      <c r="K1524" t="s">
        <v>1328</v>
      </c>
      <c r="L1524" s="756" t="s">
        <v>1327</v>
      </c>
      <c r="M1524" t="s">
        <v>1328</v>
      </c>
      <c r="N1524" s="679">
        <f t="shared" ca="1" si="102"/>
        <v>-617168.46626046894</v>
      </c>
      <c r="O1524" s="679">
        <f t="shared" ca="1" si="102"/>
        <v>0</v>
      </c>
      <c r="P1524" s="679">
        <f t="shared" ca="1" si="102"/>
        <v>0</v>
      </c>
      <c r="Q1524" s="679">
        <f t="shared" ca="1" si="102"/>
        <v>0</v>
      </c>
      <c r="R1524" s="679">
        <f t="shared" ca="1" si="102"/>
        <v>0</v>
      </c>
      <c r="S1524" t="str">
        <f t="shared" si="99"/>
        <v>ASR_COMP</v>
      </c>
      <c r="T1524" s="957">
        <f t="shared" si="100"/>
        <v>44682</v>
      </c>
      <c r="U1524" t="str">
        <f t="shared" si="101"/>
        <v>Unaudited</v>
      </c>
    </row>
    <row r="1525" spans="1:21" x14ac:dyDescent="0.25">
      <c r="A1525" t="s">
        <v>440</v>
      </c>
      <c r="B1525" t="s">
        <v>1388</v>
      </c>
      <c r="C1525" t="s">
        <v>1389</v>
      </c>
      <c r="D1525" s="15">
        <v>1900</v>
      </c>
      <c r="E1525" s="121">
        <v>1</v>
      </c>
      <c r="F1525" t="s">
        <v>444</v>
      </c>
      <c r="G1525" s="121">
        <v>366</v>
      </c>
      <c r="H1525" t="s">
        <v>388</v>
      </c>
      <c r="I1525" t="s">
        <v>490</v>
      </c>
      <c r="J1525" t="s">
        <v>13</v>
      </c>
      <c r="K1525" t="s">
        <v>13</v>
      </c>
      <c r="L1525" s="756" t="s">
        <v>63</v>
      </c>
      <c r="M1525" t="s">
        <v>13</v>
      </c>
      <c r="N1525" s="679">
        <f t="shared" ca="1" si="102"/>
        <v>0</v>
      </c>
      <c r="O1525" s="679">
        <f t="shared" ca="1" si="102"/>
        <v>0</v>
      </c>
      <c r="P1525" s="679">
        <f t="shared" ca="1" si="102"/>
        <v>0</v>
      </c>
      <c r="Q1525" s="679">
        <f t="shared" ca="1" si="102"/>
        <v>0</v>
      </c>
      <c r="R1525" s="679">
        <f t="shared" ca="1" si="102"/>
        <v>0</v>
      </c>
      <c r="S1525" t="str">
        <f t="shared" si="99"/>
        <v>ASR_COMP</v>
      </c>
      <c r="T1525" s="957">
        <f t="shared" si="100"/>
        <v>44682</v>
      </c>
      <c r="U1525" t="str">
        <f t="shared" si="101"/>
        <v>Unaudited</v>
      </c>
    </row>
    <row r="1526" spans="1:21" x14ac:dyDescent="0.25">
      <c r="A1526" t="s">
        <v>440</v>
      </c>
      <c r="B1526" t="s">
        <v>1388</v>
      </c>
      <c r="C1526" t="s">
        <v>1389</v>
      </c>
      <c r="D1526" s="15">
        <v>1900</v>
      </c>
      <c r="E1526" s="121">
        <v>1</v>
      </c>
      <c r="F1526" t="s">
        <v>444</v>
      </c>
      <c r="G1526" s="121">
        <v>366</v>
      </c>
      <c r="H1526" t="s">
        <v>388</v>
      </c>
      <c r="I1526" t="s">
        <v>491</v>
      </c>
      <c r="J1526" t="s">
        <v>436</v>
      </c>
      <c r="K1526" t="s">
        <v>799</v>
      </c>
      <c r="L1526" s="756">
        <v>2.1</v>
      </c>
      <c r="M1526" t="s">
        <v>734</v>
      </c>
      <c r="N1526" s="679">
        <f t="shared" ca="1" si="102"/>
        <v>136158</v>
      </c>
      <c r="O1526" s="679">
        <f t="shared" ca="1" si="102"/>
        <v>125627</v>
      </c>
      <c r="P1526" s="679">
        <f t="shared" ca="1" si="102"/>
        <v>10531</v>
      </c>
      <c r="Q1526" s="679">
        <f t="shared" ca="1" si="102"/>
        <v>0</v>
      </c>
      <c r="R1526" s="679">
        <f t="shared" ca="1" si="102"/>
        <v>0</v>
      </c>
      <c r="S1526" t="str">
        <f t="shared" si="99"/>
        <v>ASR_COMP</v>
      </c>
      <c r="T1526" s="957">
        <f t="shared" si="100"/>
        <v>44682</v>
      </c>
      <c r="U1526" t="str">
        <f t="shared" si="101"/>
        <v>Unaudited</v>
      </c>
    </row>
    <row r="1527" spans="1:21" x14ac:dyDescent="0.25">
      <c r="A1527" t="s">
        <v>440</v>
      </c>
      <c r="B1527" t="s">
        <v>1388</v>
      </c>
      <c r="C1527" t="s">
        <v>1389</v>
      </c>
      <c r="D1527" s="15">
        <v>1900</v>
      </c>
      <c r="E1527" s="121">
        <v>1</v>
      </c>
      <c r="F1527" t="s">
        <v>444</v>
      </c>
      <c r="G1527" s="121">
        <v>366</v>
      </c>
      <c r="H1527" t="s">
        <v>388</v>
      </c>
      <c r="I1527" t="s">
        <v>491</v>
      </c>
      <c r="J1527" t="s">
        <v>436</v>
      </c>
      <c r="K1527" t="s">
        <v>799</v>
      </c>
      <c r="L1527" s="756">
        <v>2.2000000000000002</v>
      </c>
      <c r="M1527" t="s">
        <v>735</v>
      </c>
      <c r="N1527" s="679">
        <f t="shared" ca="1" si="102"/>
        <v>603</v>
      </c>
      <c r="O1527" s="679">
        <f t="shared" ca="1" si="102"/>
        <v>472</v>
      </c>
      <c r="P1527" s="679">
        <f t="shared" ca="1" si="102"/>
        <v>131</v>
      </c>
      <c r="Q1527" s="679">
        <f t="shared" ca="1" si="102"/>
        <v>0</v>
      </c>
      <c r="R1527" s="679">
        <f t="shared" ca="1" si="102"/>
        <v>0</v>
      </c>
      <c r="S1527" t="str">
        <f t="shared" si="99"/>
        <v>ASR_COMP</v>
      </c>
      <c r="T1527" s="957">
        <f t="shared" si="100"/>
        <v>44682</v>
      </c>
      <c r="U1527" t="str">
        <f t="shared" si="101"/>
        <v>Unaudited</v>
      </c>
    </row>
    <row r="1528" spans="1:21" x14ac:dyDescent="0.25">
      <c r="A1528" t="s">
        <v>440</v>
      </c>
      <c r="B1528" t="s">
        <v>1388</v>
      </c>
      <c r="C1528" t="s">
        <v>1389</v>
      </c>
      <c r="D1528" s="15">
        <v>1900</v>
      </c>
      <c r="E1528" s="121">
        <v>1</v>
      </c>
      <c r="F1528" t="s">
        <v>444</v>
      </c>
      <c r="G1528" s="121">
        <v>366</v>
      </c>
      <c r="H1528" t="s">
        <v>388</v>
      </c>
      <c r="I1528" t="s">
        <v>491</v>
      </c>
      <c r="J1528" t="s">
        <v>436</v>
      </c>
      <c r="K1528" t="s">
        <v>799</v>
      </c>
      <c r="L1528" s="756">
        <v>2.2999999999999998</v>
      </c>
      <c r="M1528" t="s">
        <v>736</v>
      </c>
      <c r="N1528" s="679">
        <f t="shared" ca="1" si="102"/>
        <v>30578545.064532831</v>
      </c>
      <c r="O1528" s="679">
        <f t="shared" ca="1" si="102"/>
        <v>28141121.839837033</v>
      </c>
      <c r="P1528" s="679">
        <f t="shared" ca="1" si="102"/>
        <v>2437423.2246957966</v>
      </c>
      <c r="Q1528" s="679">
        <f t="shared" ca="1" si="102"/>
        <v>0</v>
      </c>
      <c r="R1528" s="679">
        <f t="shared" ca="1" si="102"/>
        <v>0</v>
      </c>
      <c r="S1528" t="str">
        <f t="shared" si="99"/>
        <v>ASR_COMP</v>
      </c>
      <c r="T1528" s="957">
        <f t="shared" si="100"/>
        <v>44682</v>
      </c>
      <c r="U1528" t="str">
        <f t="shared" si="101"/>
        <v>Unaudited</v>
      </c>
    </row>
    <row r="1529" spans="1:21" x14ac:dyDescent="0.25">
      <c r="A1529" t="s">
        <v>440</v>
      </c>
      <c r="B1529" t="s">
        <v>1388</v>
      </c>
      <c r="C1529" t="s">
        <v>1389</v>
      </c>
      <c r="D1529" s="15">
        <v>1900</v>
      </c>
      <c r="E1529" s="121">
        <v>1</v>
      </c>
      <c r="F1529" t="s">
        <v>444</v>
      </c>
      <c r="G1529" s="121">
        <v>366</v>
      </c>
      <c r="H1529" t="s">
        <v>388</v>
      </c>
      <c r="I1529" t="s">
        <v>491</v>
      </c>
      <c r="J1529" t="s">
        <v>436</v>
      </c>
      <c r="K1529" t="s">
        <v>799</v>
      </c>
      <c r="L1529" s="756">
        <v>2.4</v>
      </c>
      <c r="M1529" t="s">
        <v>737</v>
      </c>
      <c r="N1529" s="679">
        <f t="shared" ca="1" si="102"/>
        <v>133059.57493500289</v>
      </c>
      <c r="O1529" s="679">
        <f t="shared" ca="1" si="102"/>
        <v>103590.89568425693</v>
      </c>
      <c r="P1529" s="679">
        <f t="shared" ca="1" si="102"/>
        <v>29468.679250745947</v>
      </c>
      <c r="Q1529" s="679">
        <f t="shared" ca="1" si="102"/>
        <v>0</v>
      </c>
      <c r="R1529" s="679">
        <f t="shared" ca="1" si="102"/>
        <v>0</v>
      </c>
      <c r="S1529" t="str">
        <f t="shared" si="99"/>
        <v>ASR_COMP</v>
      </c>
      <c r="T1529" s="957">
        <f t="shared" si="100"/>
        <v>44682</v>
      </c>
      <c r="U1529" t="str">
        <f t="shared" si="101"/>
        <v>Unaudited</v>
      </c>
    </row>
    <row r="1530" spans="1:21" x14ac:dyDescent="0.25">
      <c r="A1530" t="s">
        <v>440</v>
      </c>
      <c r="B1530" t="s">
        <v>1388</v>
      </c>
      <c r="C1530" t="s">
        <v>1389</v>
      </c>
      <c r="D1530" s="15">
        <v>1900</v>
      </c>
      <c r="E1530" s="121">
        <v>1</v>
      </c>
      <c r="F1530" t="s">
        <v>444</v>
      </c>
      <c r="G1530" s="121">
        <v>366</v>
      </c>
      <c r="H1530" t="s">
        <v>388</v>
      </c>
      <c r="I1530" t="s">
        <v>491</v>
      </c>
      <c r="J1530" t="s">
        <v>436</v>
      </c>
      <c r="K1530" t="s">
        <v>799</v>
      </c>
      <c r="L1530" s="756">
        <v>2.5</v>
      </c>
      <c r="M1530" t="s">
        <v>779</v>
      </c>
      <c r="N1530" s="679">
        <f t="shared" ca="1" si="102"/>
        <v>8271</v>
      </c>
      <c r="O1530" s="679">
        <f t="shared" ca="1" si="102"/>
        <v>8271</v>
      </c>
      <c r="P1530" s="679">
        <f t="shared" ca="1" si="102"/>
        <v>0</v>
      </c>
      <c r="Q1530" s="679">
        <f t="shared" ca="1" si="102"/>
        <v>0</v>
      </c>
      <c r="R1530" s="679">
        <f t="shared" ca="1" si="102"/>
        <v>0</v>
      </c>
      <c r="S1530" t="str">
        <f t="shared" si="99"/>
        <v>ASR_COMP</v>
      </c>
      <c r="T1530" s="957">
        <f t="shared" si="100"/>
        <v>44682</v>
      </c>
      <c r="U1530" t="str">
        <f t="shared" si="101"/>
        <v>Unaudited</v>
      </c>
    </row>
    <row r="1531" spans="1:21" x14ac:dyDescent="0.25">
      <c r="A1531" t="s">
        <v>440</v>
      </c>
      <c r="B1531" t="s">
        <v>1388</v>
      </c>
      <c r="C1531" t="s">
        <v>1389</v>
      </c>
      <c r="D1531" s="15">
        <v>1900</v>
      </c>
      <c r="E1531" s="121">
        <v>1</v>
      </c>
      <c r="F1531" t="s">
        <v>444</v>
      </c>
      <c r="G1531" s="121">
        <v>366</v>
      </c>
      <c r="H1531" t="s">
        <v>388</v>
      </c>
      <c r="I1531" t="s">
        <v>491</v>
      </c>
      <c r="J1531" t="s">
        <v>436</v>
      </c>
      <c r="K1531" t="s">
        <v>799</v>
      </c>
      <c r="L1531" s="756">
        <v>2.6</v>
      </c>
      <c r="M1531" t="s">
        <v>189</v>
      </c>
      <c r="N1531" s="679">
        <f t="shared" ca="1" si="102"/>
        <v>1988267.2830942837</v>
      </c>
      <c r="O1531" s="679">
        <f t="shared" ca="1" si="102"/>
        <v>1605018.7311676769</v>
      </c>
      <c r="P1531" s="679">
        <f t="shared" ca="1" si="102"/>
        <v>383248.5519266068</v>
      </c>
      <c r="Q1531" s="679">
        <f t="shared" ca="1" si="102"/>
        <v>0</v>
      </c>
      <c r="R1531" s="679">
        <f t="shared" ca="1" si="102"/>
        <v>0</v>
      </c>
      <c r="S1531" t="str">
        <f t="shared" si="99"/>
        <v>ASR_COMP</v>
      </c>
      <c r="T1531" s="957">
        <f t="shared" si="100"/>
        <v>44682</v>
      </c>
      <c r="U1531" t="str">
        <f t="shared" si="101"/>
        <v>Unaudited</v>
      </c>
    </row>
    <row r="1532" spans="1:21" x14ac:dyDescent="0.25">
      <c r="A1532" t="s">
        <v>440</v>
      </c>
      <c r="B1532" t="s">
        <v>1388</v>
      </c>
      <c r="C1532" t="s">
        <v>1389</v>
      </c>
      <c r="D1532" s="15">
        <v>1900</v>
      </c>
      <c r="E1532" s="121">
        <v>1</v>
      </c>
      <c r="F1532" t="s">
        <v>444</v>
      </c>
      <c r="G1532" s="121">
        <v>366</v>
      </c>
      <c r="H1532" t="s">
        <v>388</v>
      </c>
      <c r="I1532" t="s">
        <v>491</v>
      </c>
      <c r="J1532" t="s">
        <v>436</v>
      </c>
      <c r="K1532" t="s">
        <v>799</v>
      </c>
      <c r="L1532" s="756">
        <v>2.7</v>
      </c>
      <c r="M1532" t="s">
        <v>800</v>
      </c>
      <c r="N1532" s="679">
        <f t="shared" ca="1" si="102"/>
        <v>2618894.7378580184</v>
      </c>
      <c r="O1532" s="679">
        <f t="shared" ca="1" si="102"/>
        <v>2390630.301235185</v>
      </c>
      <c r="P1532" s="679">
        <f t="shared" ca="1" si="102"/>
        <v>228264.43662283322</v>
      </c>
      <c r="Q1532" s="679">
        <f t="shared" ca="1" si="102"/>
        <v>0</v>
      </c>
      <c r="R1532" s="679">
        <f t="shared" ca="1" si="102"/>
        <v>0</v>
      </c>
      <c r="S1532" t="str">
        <f t="shared" si="99"/>
        <v>ASR_COMP</v>
      </c>
      <c r="T1532" s="957">
        <f t="shared" si="100"/>
        <v>44682</v>
      </c>
      <c r="U1532" t="str">
        <f t="shared" si="101"/>
        <v>Unaudited</v>
      </c>
    </row>
    <row r="1533" spans="1:21" x14ac:dyDescent="0.25">
      <c r="A1533" t="s">
        <v>440</v>
      </c>
      <c r="B1533" t="s">
        <v>1388</v>
      </c>
      <c r="C1533" t="s">
        <v>1389</v>
      </c>
      <c r="D1533" s="15">
        <v>1900</v>
      </c>
      <c r="E1533" s="121">
        <v>1</v>
      </c>
      <c r="F1533" t="s">
        <v>444</v>
      </c>
      <c r="G1533" s="121">
        <v>366</v>
      </c>
      <c r="H1533" t="s">
        <v>388</v>
      </c>
      <c r="I1533" t="s">
        <v>491</v>
      </c>
      <c r="J1533" t="s">
        <v>436</v>
      </c>
      <c r="K1533" t="s">
        <v>799</v>
      </c>
      <c r="L1533" s="756">
        <v>2.8</v>
      </c>
      <c r="M1533" t="s">
        <v>801</v>
      </c>
      <c r="N1533" s="679">
        <f t="shared" ca="1" si="102"/>
        <v>0</v>
      </c>
      <c r="O1533" s="679">
        <f t="shared" ca="1" si="102"/>
        <v>0</v>
      </c>
      <c r="P1533" s="679">
        <f t="shared" ca="1" si="102"/>
        <v>0</v>
      </c>
      <c r="Q1533" s="679">
        <f t="shared" ca="1" si="102"/>
        <v>0</v>
      </c>
      <c r="R1533" s="679">
        <f t="shared" ca="1" si="102"/>
        <v>0</v>
      </c>
      <c r="S1533" t="str">
        <f t="shared" si="99"/>
        <v>ASR_COMP</v>
      </c>
      <c r="T1533" s="957">
        <f t="shared" si="100"/>
        <v>44682</v>
      </c>
      <c r="U1533" t="str">
        <f t="shared" si="101"/>
        <v>Unaudited</v>
      </c>
    </row>
    <row r="1534" spans="1:21" x14ac:dyDescent="0.25">
      <c r="A1534" t="s">
        <v>440</v>
      </c>
      <c r="B1534" t="s">
        <v>1388</v>
      </c>
      <c r="C1534" t="s">
        <v>1389</v>
      </c>
      <c r="D1534" s="15">
        <v>1900</v>
      </c>
      <c r="E1534" s="121">
        <v>1</v>
      </c>
      <c r="F1534" t="s">
        <v>444</v>
      </c>
      <c r="G1534" s="121">
        <v>366</v>
      </c>
      <c r="H1534" t="s">
        <v>388</v>
      </c>
      <c r="I1534" t="s">
        <v>491</v>
      </c>
      <c r="J1534" t="s">
        <v>436</v>
      </c>
      <c r="K1534" t="s">
        <v>799</v>
      </c>
      <c r="L1534" s="756">
        <v>2.9</v>
      </c>
      <c r="M1534" t="s">
        <v>782</v>
      </c>
      <c r="N1534" s="679">
        <f t="shared" ca="1" si="102"/>
        <v>0</v>
      </c>
      <c r="O1534" s="679">
        <f t="shared" ca="1" si="102"/>
        <v>0</v>
      </c>
      <c r="P1534" s="679">
        <f t="shared" ca="1" si="102"/>
        <v>0</v>
      </c>
      <c r="Q1534" s="679">
        <f t="shared" ca="1" si="102"/>
        <v>0</v>
      </c>
      <c r="R1534" s="679">
        <f t="shared" ca="1" si="102"/>
        <v>0</v>
      </c>
      <c r="S1534" t="str">
        <f t="shared" si="99"/>
        <v>ASR_COMP</v>
      </c>
      <c r="T1534" s="957">
        <f t="shared" si="100"/>
        <v>44682</v>
      </c>
      <c r="U1534" t="str">
        <f t="shared" si="101"/>
        <v>Unaudited</v>
      </c>
    </row>
    <row r="1535" spans="1:21" x14ac:dyDescent="0.25">
      <c r="A1535" t="s">
        <v>440</v>
      </c>
      <c r="B1535" t="s">
        <v>1388</v>
      </c>
      <c r="C1535" t="s">
        <v>1389</v>
      </c>
      <c r="D1535" s="15">
        <v>1900</v>
      </c>
      <c r="E1535" s="121">
        <v>1</v>
      </c>
      <c r="F1535" t="s">
        <v>444</v>
      </c>
      <c r="G1535" s="121">
        <v>366</v>
      </c>
      <c r="H1535" t="s">
        <v>388</v>
      </c>
      <c r="I1535" t="s">
        <v>491</v>
      </c>
      <c r="J1535" t="s">
        <v>436</v>
      </c>
      <c r="K1535" t="s">
        <v>226</v>
      </c>
      <c r="L1535" s="756">
        <v>2.11</v>
      </c>
      <c r="M1535" t="s">
        <v>231</v>
      </c>
      <c r="N1535" s="679">
        <f t="shared" ca="1" si="102"/>
        <v>3096528.8484374825</v>
      </c>
      <c r="O1535" s="679">
        <f t="shared" ca="1" si="102"/>
        <v>445381.87615109078</v>
      </c>
      <c r="P1535" s="679">
        <f t="shared" ca="1" si="102"/>
        <v>2651146.9722863915</v>
      </c>
      <c r="Q1535" s="679">
        <f t="shared" ca="1" si="102"/>
        <v>0</v>
      </c>
      <c r="R1535" s="679">
        <f t="shared" ca="1" si="102"/>
        <v>0</v>
      </c>
      <c r="S1535" t="str">
        <f t="shared" si="99"/>
        <v>ASR_COMP</v>
      </c>
      <c r="T1535" s="957">
        <f t="shared" si="100"/>
        <v>44682</v>
      </c>
      <c r="U1535" t="str">
        <f t="shared" si="101"/>
        <v>Unaudited</v>
      </c>
    </row>
    <row r="1536" spans="1:21" x14ac:dyDescent="0.25">
      <c r="A1536" t="s">
        <v>440</v>
      </c>
      <c r="B1536" t="s">
        <v>1388</v>
      </c>
      <c r="C1536" t="s">
        <v>1389</v>
      </c>
      <c r="D1536" s="15">
        <v>1900</v>
      </c>
      <c r="E1536" s="121">
        <v>1</v>
      </c>
      <c r="F1536" t="s">
        <v>444</v>
      </c>
      <c r="G1536" s="121">
        <v>366</v>
      </c>
      <c r="H1536" t="s">
        <v>388</v>
      </c>
      <c r="I1536" t="s">
        <v>491</v>
      </c>
      <c r="J1536" t="s">
        <v>436</v>
      </c>
      <c r="K1536" t="s">
        <v>226</v>
      </c>
      <c r="L1536" s="756">
        <v>2.12</v>
      </c>
      <c r="M1536" t="s">
        <v>557</v>
      </c>
      <c r="N1536" s="679">
        <f t="shared" ca="1" si="102"/>
        <v>7773079.0897328993</v>
      </c>
      <c r="O1536" s="679">
        <f t="shared" ca="1" si="102"/>
        <v>112653.22225037194</v>
      </c>
      <c r="P1536" s="679">
        <f t="shared" ca="1" si="102"/>
        <v>7660425.8674825272</v>
      </c>
      <c r="Q1536" s="679">
        <f t="shared" ca="1" si="102"/>
        <v>0</v>
      </c>
      <c r="R1536" s="679">
        <f t="shared" ca="1" si="102"/>
        <v>0</v>
      </c>
      <c r="S1536" t="str">
        <f t="shared" si="99"/>
        <v>ASR_COMP</v>
      </c>
      <c r="T1536" s="957">
        <f t="shared" si="100"/>
        <v>44682</v>
      </c>
      <c r="U1536" t="str">
        <f t="shared" si="101"/>
        <v>Unaudited</v>
      </c>
    </row>
    <row r="1537" spans="1:21" x14ac:dyDescent="0.25">
      <c r="A1537" t="s">
        <v>440</v>
      </c>
      <c r="B1537" t="s">
        <v>1388</v>
      </c>
      <c r="C1537" t="s">
        <v>1389</v>
      </c>
      <c r="D1537" s="15">
        <v>1900</v>
      </c>
      <c r="E1537" s="121">
        <v>1</v>
      </c>
      <c r="F1537" t="s">
        <v>444</v>
      </c>
      <c r="G1537" s="121">
        <v>366</v>
      </c>
      <c r="H1537" t="s">
        <v>388</v>
      </c>
      <c r="I1537" t="s">
        <v>491</v>
      </c>
      <c r="J1537" t="s">
        <v>436</v>
      </c>
      <c r="K1537" t="s">
        <v>226</v>
      </c>
      <c r="L1537" s="756">
        <v>2.13</v>
      </c>
      <c r="M1537" t="s">
        <v>232</v>
      </c>
      <c r="N1537" s="679">
        <f t="shared" ca="1" si="102"/>
        <v>1090685.3202622901</v>
      </c>
      <c r="O1537" s="679">
        <f t="shared" ca="1" si="102"/>
        <v>22781.177944293064</v>
      </c>
      <c r="P1537" s="679">
        <f t="shared" ca="1" si="102"/>
        <v>1067904.1423179971</v>
      </c>
      <c r="Q1537" s="679">
        <f t="shared" ca="1" si="102"/>
        <v>0</v>
      </c>
      <c r="R1537" s="679">
        <f t="shared" ca="1" si="102"/>
        <v>0</v>
      </c>
      <c r="S1537" t="str">
        <f t="shared" si="99"/>
        <v>ASR_COMP</v>
      </c>
      <c r="T1537" s="957">
        <f t="shared" si="100"/>
        <v>44682</v>
      </c>
      <c r="U1537" t="str">
        <f t="shared" si="101"/>
        <v>Unaudited</v>
      </c>
    </row>
    <row r="1538" spans="1:21" x14ac:dyDescent="0.25">
      <c r="A1538" t="s">
        <v>440</v>
      </c>
      <c r="B1538" t="s">
        <v>1388</v>
      </c>
      <c r="C1538" t="s">
        <v>1389</v>
      </c>
      <c r="D1538" s="15">
        <v>1900</v>
      </c>
      <c r="E1538" s="121">
        <v>1</v>
      </c>
      <c r="F1538" t="s">
        <v>444</v>
      </c>
      <c r="G1538" s="121">
        <v>366</v>
      </c>
      <c r="H1538" t="s">
        <v>388</v>
      </c>
      <c r="I1538" t="s">
        <v>491</v>
      </c>
      <c r="J1538" t="s">
        <v>436</v>
      </c>
      <c r="K1538" t="s">
        <v>226</v>
      </c>
      <c r="L1538" s="756">
        <v>2.14</v>
      </c>
      <c r="M1538" t="s">
        <v>561</v>
      </c>
      <c r="N1538" s="679">
        <f t="shared" ca="1" si="102"/>
        <v>365136.31023425597</v>
      </c>
      <c r="O1538" s="679">
        <f t="shared" ca="1" si="102"/>
        <v>337075.5013153443</v>
      </c>
      <c r="P1538" s="679">
        <f t="shared" ca="1" si="102"/>
        <v>28060.808918911662</v>
      </c>
      <c r="Q1538" s="679">
        <f t="shared" ca="1" si="102"/>
        <v>0</v>
      </c>
      <c r="R1538" s="679">
        <f t="shared" ca="1" si="102"/>
        <v>0</v>
      </c>
      <c r="S1538" t="str">
        <f t="shared" ref="S1538:S1601" si="103">file_name</f>
        <v>ASR_COMP</v>
      </c>
      <c r="T1538" s="957">
        <f t="shared" ref="T1538:T1601" si="104">file_date</f>
        <v>44682</v>
      </c>
      <c r="U1538" t="str">
        <f t="shared" ref="U1538:U1601" si="105">status</f>
        <v>Unaudited</v>
      </c>
    </row>
    <row r="1539" spans="1:21" x14ac:dyDescent="0.25">
      <c r="A1539" t="s">
        <v>440</v>
      </c>
      <c r="B1539" t="s">
        <v>1388</v>
      </c>
      <c r="C1539" t="s">
        <v>1389</v>
      </c>
      <c r="D1539" s="15">
        <v>1900</v>
      </c>
      <c r="E1539" s="121">
        <v>1</v>
      </c>
      <c r="F1539" t="s">
        <v>444</v>
      </c>
      <c r="G1539" s="121">
        <v>366</v>
      </c>
      <c r="H1539" t="s">
        <v>388</v>
      </c>
      <c r="I1539" t="s">
        <v>491</v>
      </c>
      <c r="J1539" t="s">
        <v>436</v>
      </c>
      <c r="K1539" t="s">
        <v>226</v>
      </c>
      <c r="L1539" s="756">
        <v>2.15</v>
      </c>
      <c r="M1539" t="s">
        <v>20</v>
      </c>
      <c r="N1539" s="679">
        <f t="shared" ca="1" si="102"/>
        <v>247255.70256385347</v>
      </c>
      <c r="O1539" s="679">
        <f t="shared" ca="1" si="102"/>
        <v>103276.14469532807</v>
      </c>
      <c r="P1539" s="679">
        <f t="shared" ca="1" si="102"/>
        <v>143979.55786852539</v>
      </c>
      <c r="Q1539" s="679">
        <f t="shared" ca="1" si="102"/>
        <v>0</v>
      </c>
      <c r="R1539" s="679">
        <f t="shared" ca="1" si="102"/>
        <v>0</v>
      </c>
      <c r="S1539" t="str">
        <f t="shared" si="103"/>
        <v>ASR_COMP</v>
      </c>
      <c r="T1539" s="957">
        <f t="shared" si="104"/>
        <v>44682</v>
      </c>
      <c r="U1539" t="str">
        <f t="shared" si="105"/>
        <v>Unaudited</v>
      </c>
    </row>
    <row r="1540" spans="1:21" x14ac:dyDescent="0.25">
      <c r="A1540" t="s">
        <v>440</v>
      </c>
      <c r="B1540" t="s">
        <v>1388</v>
      </c>
      <c r="C1540" t="s">
        <v>1389</v>
      </c>
      <c r="D1540" s="15">
        <v>1900</v>
      </c>
      <c r="E1540" s="121">
        <v>1</v>
      </c>
      <c r="F1540" t="s">
        <v>444</v>
      </c>
      <c r="G1540" s="121">
        <v>366</v>
      </c>
      <c r="H1540" t="s">
        <v>388</v>
      </c>
      <c r="I1540" t="s">
        <v>491</v>
      </c>
      <c r="J1540" t="s">
        <v>436</v>
      </c>
      <c r="K1540" t="s">
        <v>226</v>
      </c>
      <c r="L1540" s="756">
        <v>2.16</v>
      </c>
      <c r="M1540" t="s">
        <v>802</v>
      </c>
      <c r="N1540" s="679">
        <f t="shared" ca="1" si="102"/>
        <v>1981860.1811022586</v>
      </c>
      <c r="O1540" s="679">
        <f t="shared" ca="1" si="102"/>
        <v>763939.50565113954</v>
      </c>
      <c r="P1540" s="679">
        <f t="shared" ca="1" si="102"/>
        <v>1217920.6754511192</v>
      </c>
      <c r="Q1540" s="679">
        <f t="shared" ca="1" si="102"/>
        <v>0</v>
      </c>
      <c r="R1540" s="679">
        <f t="shared" ca="1" si="102"/>
        <v>0</v>
      </c>
      <c r="S1540" t="str">
        <f t="shared" si="103"/>
        <v>ASR_COMP</v>
      </c>
      <c r="T1540" s="957">
        <f t="shared" si="104"/>
        <v>44682</v>
      </c>
      <c r="U1540" t="str">
        <f t="shared" si="105"/>
        <v>Unaudited</v>
      </c>
    </row>
    <row r="1541" spans="1:21" x14ac:dyDescent="0.25">
      <c r="A1541" t="s">
        <v>440</v>
      </c>
      <c r="B1541" t="s">
        <v>1388</v>
      </c>
      <c r="C1541" t="s">
        <v>1389</v>
      </c>
      <c r="D1541" s="15">
        <v>1900</v>
      </c>
      <c r="E1541" s="121">
        <v>1</v>
      </c>
      <c r="F1541" t="s">
        <v>444</v>
      </c>
      <c r="G1541" s="121">
        <v>366</v>
      </c>
      <c r="H1541" t="s">
        <v>388</v>
      </c>
      <c r="I1541" t="s">
        <v>491</v>
      </c>
      <c r="J1541" t="s">
        <v>436</v>
      </c>
      <c r="K1541" t="s">
        <v>226</v>
      </c>
      <c r="L1541" s="756">
        <v>2.17</v>
      </c>
      <c r="M1541" t="s">
        <v>1055</v>
      </c>
      <c r="N1541" s="679">
        <f t="shared" ca="1" si="102"/>
        <v>0</v>
      </c>
      <c r="O1541" s="679">
        <f t="shared" ca="1" si="102"/>
        <v>0</v>
      </c>
      <c r="P1541" s="679">
        <f t="shared" ca="1" si="102"/>
        <v>0</v>
      </c>
      <c r="Q1541" s="679">
        <f t="shared" ca="1" si="102"/>
        <v>0</v>
      </c>
      <c r="R1541" s="679">
        <f t="shared" ca="1" si="102"/>
        <v>0</v>
      </c>
      <c r="S1541" t="str">
        <f t="shared" si="103"/>
        <v>ASR_COMP</v>
      </c>
      <c r="T1541" s="957">
        <f t="shared" si="104"/>
        <v>44682</v>
      </c>
      <c r="U1541" t="str">
        <f t="shared" si="105"/>
        <v>Unaudited</v>
      </c>
    </row>
    <row r="1542" spans="1:21" x14ac:dyDescent="0.25">
      <c r="A1542" t="s">
        <v>440</v>
      </c>
      <c r="B1542" t="s">
        <v>1388</v>
      </c>
      <c r="C1542" t="s">
        <v>1389</v>
      </c>
      <c r="D1542" s="15">
        <v>1900</v>
      </c>
      <c r="E1542" s="121">
        <v>1</v>
      </c>
      <c r="F1542" t="s">
        <v>444</v>
      </c>
      <c r="G1542" s="121">
        <v>366</v>
      </c>
      <c r="H1542" t="s">
        <v>388</v>
      </c>
      <c r="I1542" t="s">
        <v>491</v>
      </c>
      <c r="J1542" t="s">
        <v>436</v>
      </c>
      <c r="K1542" t="s">
        <v>226</v>
      </c>
      <c r="L1542" s="756">
        <v>2.1800000000000002</v>
      </c>
      <c r="M1542" t="s">
        <v>653</v>
      </c>
      <c r="N1542" s="679">
        <f t="shared" ca="1" si="102"/>
        <v>1571400.3739475636</v>
      </c>
      <c r="O1542" s="679">
        <f t="shared" ca="1" si="102"/>
        <v>107497.21041767708</v>
      </c>
      <c r="P1542" s="679">
        <f t="shared" ca="1" si="102"/>
        <v>1463903.1635298864</v>
      </c>
      <c r="Q1542" s="679">
        <f t="shared" ca="1" si="102"/>
        <v>0</v>
      </c>
      <c r="R1542" s="679">
        <f t="shared" ca="1" si="102"/>
        <v>0</v>
      </c>
      <c r="S1542" t="str">
        <f t="shared" si="103"/>
        <v>ASR_COMP</v>
      </c>
      <c r="T1542" s="957">
        <f t="shared" si="104"/>
        <v>44682</v>
      </c>
      <c r="U1542" t="str">
        <f t="shared" si="105"/>
        <v>Unaudited</v>
      </c>
    </row>
    <row r="1543" spans="1:21" x14ac:dyDescent="0.25">
      <c r="A1543" t="s">
        <v>440</v>
      </c>
      <c r="B1543" t="s">
        <v>1388</v>
      </c>
      <c r="C1543" t="s">
        <v>1389</v>
      </c>
      <c r="D1543" s="15">
        <v>1900</v>
      </c>
      <c r="E1543" s="121">
        <v>1</v>
      </c>
      <c r="F1543" t="s">
        <v>444</v>
      </c>
      <c r="G1543" s="121">
        <v>366</v>
      </c>
      <c r="H1543" t="s">
        <v>388</v>
      </c>
      <c r="I1543" t="s">
        <v>491</v>
      </c>
      <c r="J1543" t="s">
        <v>436</v>
      </c>
      <c r="K1543" t="s">
        <v>226</v>
      </c>
      <c r="L1543" s="756">
        <v>2.19</v>
      </c>
      <c r="M1543" t="s">
        <v>221</v>
      </c>
      <c r="N1543" s="679">
        <f t="shared" ca="1" si="102"/>
        <v>0</v>
      </c>
      <c r="O1543" s="679">
        <f t="shared" ca="1" si="102"/>
        <v>0</v>
      </c>
      <c r="P1543" s="679">
        <f t="shared" ca="1" si="102"/>
        <v>0</v>
      </c>
      <c r="Q1543" s="679">
        <f t="shared" ca="1" si="102"/>
        <v>0</v>
      </c>
      <c r="R1543" s="679">
        <f t="shared" ca="1" si="102"/>
        <v>0</v>
      </c>
      <c r="S1543" t="str">
        <f t="shared" si="103"/>
        <v>ASR_COMP</v>
      </c>
      <c r="T1543" s="957">
        <f t="shared" si="104"/>
        <v>44682</v>
      </c>
      <c r="U1543" t="str">
        <f t="shared" si="105"/>
        <v>Unaudited</v>
      </c>
    </row>
    <row r="1544" spans="1:21" x14ac:dyDescent="0.25">
      <c r="A1544" t="s">
        <v>440</v>
      </c>
      <c r="B1544" t="s">
        <v>1388</v>
      </c>
      <c r="C1544" t="s">
        <v>1389</v>
      </c>
      <c r="D1544" s="15">
        <v>1900</v>
      </c>
      <c r="E1544" s="121">
        <v>1</v>
      </c>
      <c r="F1544" t="s">
        <v>444</v>
      </c>
      <c r="G1544" s="121">
        <v>366</v>
      </c>
      <c r="H1544" t="s">
        <v>388</v>
      </c>
      <c r="I1544" t="s">
        <v>491</v>
      </c>
      <c r="J1544" t="s">
        <v>436</v>
      </c>
      <c r="K1544" t="s">
        <v>226</v>
      </c>
      <c r="L1544" s="756" t="s">
        <v>707</v>
      </c>
      <c r="M1544" t="s">
        <v>233</v>
      </c>
      <c r="N1544" s="679">
        <f t="shared" ca="1" si="102"/>
        <v>1220130.2879742852</v>
      </c>
      <c r="O1544" s="679">
        <f t="shared" ca="1" si="102"/>
        <v>88240.683697767614</v>
      </c>
      <c r="P1544" s="679">
        <f t="shared" ca="1" si="102"/>
        <v>1131889.6042765176</v>
      </c>
      <c r="Q1544" s="679">
        <f t="shared" ca="1" si="102"/>
        <v>0</v>
      </c>
      <c r="R1544" s="679">
        <f t="shared" ca="1" si="102"/>
        <v>0</v>
      </c>
      <c r="S1544" t="str">
        <f t="shared" si="103"/>
        <v>ASR_COMP</v>
      </c>
      <c r="T1544" s="957">
        <f t="shared" si="104"/>
        <v>44682</v>
      </c>
      <c r="U1544" t="str">
        <f t="shared" si="105"/>
        <v>Unaudited</v>
      </c>
    </row>
    <row r="1545" spans="1:21" x14ac:dyDescent="0.25">
      <c r="A1545" t="s">
        <v>440</v>
      </c>
      <c r="B1545" t="s">
        <v>1388</v>
      </c>
      <c r="C1545" t="s">
        <v>1389</v>
      </c>
      <c r="D1545" s="15">
        <v>1900</v>
      </c>
      <c r="E1545" s="121">
        <v>1</v>
      </c>
      <c r="F1545" t="s">
        <v>444</v>
      </c>
      <c r="G1545" s="121">
        <v>366</v>
      </c>
      <c r="H1545" t="s">
        <v>388</v>
      </c>
      <c r="I1545" t="s">
        <v>491</v>
      </c>
      <c r="J1545" t="s">
        <v>436</v>
      </c>
      <c r="K1545" t="s">
        <v>226</v>
      </c>
      <c r="L1545" s="756">
        <v>2.21</v>
      </c>
      <c r="M1545" t="s">
        <v>469</v>
      </c>
      <c r="N1545" s="679">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15149.84225660039</v>
      </c>
      <c r="O1545" s="679">
        <f t="shared" ca="1" si="106"/>
        <v>6387.6703141849384</v>
      </c>
      <c r="P1545" s="679">
        <f t="shared" ca="1" si="106"/>
        <v>8762.1719424154508</v>
      </c>
      <c r="Q1545" s="679">
        <f t="shared" ca="1" si="106"/>
        <v>0</v>
      </c>
      <c r="R1545" s="679">
        <f t="shared" ca="1" si="106"/>
        <v>0</v>
      </c>
      <c r="S1545" t="str">
        <f t="shared" si="103"/>
        <v>ASR_COMP</v>
      </c>
      <c r="T1545" s="957">
        <f t="shared" si="104"/>
        <v>44682</v>
      </c>
      <c r="U1545" t="str">
        <f t="shared" si="105"/>
        <v>Unaudited</v>
      </c>
    </row>
    <row r="1546" spans="1:21" x14ac:dyDescent="0.25">
      <c r="A1546" t="s">
        <v>440</v>
      </c>
      <c r="B1546" t="s">
        <v>1388</v>
      </c>
      <c r="C1546" t="s">
        <v>1389</v>
      </c>
      <c r="D1546" s="15">
        <v>1900</v>
      </c>
      <c r="E1546" s="121">
        <v>1</v>
      </c>
      <c r="F1546" t="s">
        <v>444</v>
      </c>
      <c r="G1546" s="121">
        <v>366</v>
      </c>
      <c r="H1546" t="s">
        <v>388</v>
      </c>
      <c r="I1546" t="s">
        <v>491</v>
      </c>
      <c r="J1546" t="s">
        <v>436</v>
      </c>
      <c r="K1546" t="s">
        <v>6</v>
      </c>
      <c r="L1546" s="756" t="s">
        <v>70</v>
      </c>
      <c r="M1546" t="s">
        <v>191</v>
      </c>
      <c r="N1546" s="679">
        <f t="shared" ca="1" si="106"/>
        <v>29115.185953354747</v>
      </c>
      <c r="O1546" s="679">
        <f t="shared" ca="1" si="106"/>
        <v>12584.668884641864</v>
      </c>
      <c r="P1546" s="679">
        <f t="shared" ca="1" si="106"/>
        <v>16530.517068712885</v>
      </c>
      <c r="Q1546" s="679">
        <f t="shared" ca="1" si="106"/>
        <v>0</v>
      </c>
      <c r="R1546" s="679">
        <f t="shared" ca="1" si="106"/>
        <v>0</v>
      </c>
      <c r="S1546" t="str">
        <f t="shared" si="103"/>
        <v>ASR_COMP</v>
      </c>
      <c r="T1546" s="957">
        <f t="shared" si="104"/>
        <v>44682</v>
      </c>
      <c r="U1546" t="str">
        <f t="shared" si="105"/>
        <v>Unaudited</v>
      </c>
    </row>
    <row r="1547" spans="1:21" x14ac:dyDescent="0.25">
      <c r="A1547" t="s">
        <v>440</v>
      </c>
      <c r="B1547" t="s">
        <v>1388</v>
      </c>
      <c r="C1547" t="s">
        <v>1389</v>
      </c>
      <c r="D1547" s="15">
        <v>1900</v>
      </c>
      <c r="E1547" s="121">
        <v>1</v>
      </c>
      <c r="F1547" t="s">
        <v>444</v>
      </c>
      <c r="G1547" s="121">
        <v>366</v>
      </c>
      <c r="H1547" t="s">
        <v>388</v>
      </c>
      <c r="I1547" t="s">
        <v>491</v>
      </c>
      <c r="J1547" t="s">
        <v>436</v>
      </c>
      <c r="K1547" t="s">
        <v>6</v>
      </c>
      <c r="L1547" s="756" t="s">
        <v>71</v>
      </c>
      <c r="M1547" t="s">
        <v>234</v>
      </c>
      <c r="N1547" s="679">
        <f t="shared" ca="1" si="106"/>
        <v>18417.599999999999</v>
      </c>
      <c r="O1547" s="679">
        <f t="shared" ca="1" si="106"/>
        <v>7765.917189114708</v>
      </c>
      <c r="P1547" s="679">
        <f t="shared" ca="1" si="106"/>
        <v>10651.682810885291</v>
      </c>
      <c r="Q1547" s="679">
        <f t="shared" ca="1" si="106"/>
        <v>0</v>
      </c>
      <c r="R1547" s="679">
        <f t="shared" ca="1" si="106"/>
        <v>0</v>
      </c>
      <c r="S1547" t="str">
        <f t="shared" si="103"/>
        <v>ASR_COMP</v>
      </c>
      <c r="T1547" s="957">
        <f t="shared" si="104"/>
        <v>44682</v>
      </c>
      <c r="U1547" t="str">
        <f t="shared" si="105"/>
        <v>Unaudited</v>
      </c>
    </row>
    <row r="1548" spans="1:21" x14ac:dyDescent="0.25">
      <c r="A1548" t="s">
        <v>440</v>
      </c>
      <c r="B1548" t="s">
        <v>1388</v>
      </c>
      <c r="C1548" t="s">
        <v>1389</v>
      </c>
      <c r="D1548" s="15">
        <v>1900</v>
      </c>
      <c r="E1548" s="121">
        <v>1</v>
      </c>
      <c r="F1548" t="s">
        <v>444</v>
      </c>
      <c r="G1548" s="121">
        <v>366</v>
      </c>
      <c r="H1548" t="s">
        <v>388</v>
      </c>
      <c r="I1548" t="s">
        <v>491</v>
      </c>
      <c r="J1548" t="s">
        <v>436</v>
      </c>
      <c r="K1548" t="s">
        <v>6</v>
      </c>
      <c r="L1548" s="756" t="s">
        <v>72</v>
      </c>
      <c r="M1548" t="s">
        <v>167</v>
      </c>
      <c r="N1548" s="679">
        <f t="shared" ca="1" si="106"/>
        <v>0</v>
      </c>
      <c r="O1548" s="679">
        <f t="shared" ca="1" si="106"/>
        <v>0</v>
      </c>
      <c r="P1548" s="679">
        <f t="shared" ca="1" si="106"/>
        <v>0</v>
      </c>
      <c r="Q1548" s="679">
        <f t="shared" ca="1" si="106"/>
        <v>0</v>
      </c>
      <c r="R1548" s="679">
        <f t="shared" ca="1" si="106"/>
        <v>0</v>
      </c>
      <c r="S1548" t="str">
        <f t="shared" si="103"/>
        <v>ASR_COMP</v>
      </c>
      <c r="T1548" s="957">
        <f t="shared" si="104"/>
        <v>44682</v>
      </c>
      <c r="U1548" t="str">
        <f t="shared" si="105"/>
        <v>Unaudited</v>
      </c>
    </row>
    <row r="1549" spans="1:21" x14ac:dyDescent="0.25">
      <c r="A1549" t="s">
        <v>440</v>
      </c>
      <c r="B1549" t="s">
        <v>1388</v>
      </c>
      <c r="C1549" t="s">
        <v>1389</v>
      </c>
      <c r="D1549" s="15">
        <v>1900</v>
      </c>
      <c r="E1549" s="121">
        <v>1</v>
      </c>
      <c r="F1549" t="s">
        <v>444</v>
      </c>
      <c r="G1549" s="121">
        <v>366</v>
      </c>
      <c r="H1549" t="s">
        <v>388</v>
      </c>
      <c r="I1549" t="s">
        <v>491</v>
      </c>
      <c r="J1549" t="s">
        <v>436</v>
      </c>
      <c r="K1549" t="s">
        <v>6</v>
      </c>
      <c r="L1549" s="756">
        <v>3.4</v>
      </c>
      <c r="M1549" t="s">
        <v>464</v>
      </c>
      <c r="N1549" s="679">
        <f t="shared" ca="1" si="106"/>
        <v>45505.765776346394</v>
      </c>
      <c r="O1549" s="679">
        <f t="shared" ca="1" si="106"/>
        <v>19187.842533574203</v>
      </c>
      <c r="P1549" s="679">
        <f t="shared" ca="1" si="106"/>
        <v>26317.923242772187</v>
      </c>
      <c r="Q1549" s="679">
        <f t="shared" ca="1" si="106"/>
        <v>0</v>
      </c>
      <c r="R1549" s="679">
        <f t="shared" ca="1" si="106"/>
        <v>0</v>
      </c>
      <c r="S1549" t="str">
        <f t="shared" si="103"/>
        <v>ASR_COMP</v>
      </c>
      <c r="T1549" s="957">
        <f t="shared" si="104"/>
        <v>44682</v>
      </c>
      <c r="U1549" t="str">
        <f t="shared" si="105"/>
        <v>Unaudited</v>
      </c>
    </row>
    <row r="1550" spans="1:21" x14ac:dyDescent="0.25">
      <c r="A1550" t="s">
        <v>440</v>
      </c>
      <c r="B1550" t="s">
        <v>1388</v>
      </c>
      <c r="C1550" t="s">
        <v>1389</v>
      </c>
      <c r="D1550" s="15">
        <v>1900</v>
      </c>
      <c r="E1550" s="121">
        <v>1</v>
      </c>
      <c r="F1550" t="s">
        <v>444</v>
      </c>
      <c r="G1550" s="121">
        <v>366</v>
      </c>
      <c r="H1550" t="s">
        <v>388</v>
      </c>
      <c r="I1550" t="s">
        <v>491</v>
      </c>
      <c r="J1550" t="s">
        <v>436</v>
      </c>
      <c r="K1550" t="s">
        <v>437</v>
      </c>
      <c r="L1550" s="756">
        <v>4.5</v>
      </c>
      <c r="M1550" t="s">
        <v>32</v>
      </c>
      <c r="N1550" s="679">
        <f t="shared" ca="1" si="106"/>
        <v>0</v>
      </c>
      <c r="O1550" s="679">
        <f t="shared" ca="1" si="106"/>
        <v>0</v>
      </c>
      <c r="P1550" s="679">
        <f t="shared" ca="1" si="106"/>
        <v>0</v>
      </c>
      <c r="Q1550" s="679">
        <f t="shared" ca="1" si="106"/>
        <v>0</v>
      </c>
      <c r="R1550" s="679">
        <f t="shared" ca="1" si="106"/>
        <v>0</v>
      </c>
      <c r="S1550" t="str">
        <f t="shared" si="103"/>
        <v>ASR_COMP</v>
      </c>
      <c r="T1550" s="957">
        <f t="shared" si="104"/>
        <v>44682</v>
      </c>
      <c r="U1550" t="str">
        <f t="shared" si="105"/>
        <v>Unaudited</v>
      </c>
    </row>
    <row r="1551" spans="1:21" x14ac:dyDescent="0.25">
      <c r="A1551" t="s">
        <v>440</v>
      </c>
      <c r="B1551" t="s">
        <v>1388</v>
      </c>
      <c r="C1551" t="s">
        <v>1389</v>
      </c>
      <c r="D1551" s="15">
        <v>1900</v>
      </c>
      <c r="E1551" s="121">
        <v>1</v>
      </c>
      <c r="F1551" t="s">
        <v>444</v>
      </c>
      <c r="G1551" s="121">
        <v>366</v>
      </c>
      <c r="H1551" t="s">
        <v>388</v>
      </c>
      <c r="I1551" t="s">
        <v>491</v>
      </c>
      <c r="J1551" t="s">
        <v>436</v>
      </c>
      <c r="K1551" t="s">
        <v>437</v>
      </c>
      <c r="L1551" s="756" t="s">
        <v>947</v>
      </c>
      <c r="M1551" t="s">
        <v>938</v>
      </c>
      <c r="N1551" s="679">
        <f t="shared" ca="1" si="106"/>
        <v>0</v>
      </c>
      <c r="O1551" s="679">
        <f t="shared" ca="1" si="106"/>
        <v>0</v>
      </c>
      <c r="P1551" s="679">
        <f t="shared" ca="1" si="106"/>
        <v>0</v>
      </c>
      <c r="Q1551" s="679">
        <f t="shared" ca="1" si="106"/>
        <v>0</v>
      </c>
      <c r="R1551" s="679">
        <f t="shared" ca="1" si="106"/>
        <v>0</v>
      </c>
      <c r="S1551" t="str">
        <f t="shared" si="103"/>
        <v>ASR_COMP</v>
      </c>
      <c r="T1551" s="957">
        <f t="shared" si="104"/>
        <v>44682</v>
      </c>
      <c r="U1551" t="str">
        <f t="shared" si="105"/>
        <v>Unaudited</v>
      </c>
    </row>
    <row r="1552" spans="1:21" x14ac:dyDescent="0.25">
      <c r="A1552" t="s">
        <v>440</v>
      </c>
      <c r="B1552" t="s">
        <v>1388</v>
      </c>
      <c r="C1552" t="s">
        <v>1389</v>
      </c>
      <c r="D1552" s="15">
        <v>1900</v>
      </c>
      <c r="E1552" s="121">
        <v>1</v>
      </c>
      <c r="F1552" t="s">
        <v>444</v>
      </c>
      <c r="G1552" s="121">
        <v>366</v>
      </c>
      <c r="H1552" t="s">
        <v>388</v>
      </c>
      <c r="I1552" t="s">
        <v>491</v>
      </c>
      <c r="J1552" t="s">
        <v>436</v>
      </c>
      <c r="K1552" t="s">
        <v>437</v>
      </c>
      <c r="L1552" s="756" t="s">
        <v>196</v>
      </c>
      <c r="M1552" t="s">
        <v>40</v>
      </c>
      <c r="N1552" s="679">
        <f t="shared" ca="1" si="106"/>
        <v>0</v>
      </c>
      <c r="O1552" s="679">
        <f t="shared" ca="1" si="106"/>
        <v>0</v>
      </c>
      <c r="P1552" s="679">
        <f t="shared" ca="1" si="106"/>
        <v>0</v>
      </c>
      <c r="Q1552" s="679">
        <f t="shared" ca="1" si="106"/>
        <v>0</v>
      </c>
      <c r="R1552" s="679">
        <f t="shared" ca="1" si="106"/>
        <v>0</v>
      </c>
      <c r="S1552" t="str">
        <f t="shared" si="103"/>
        <v>ASR_COMP</v>
      </c>
      <c r="T1552" s="957">
        <f t="shared" si="104"/>
        <v>44682</v>
      </c>
      <c r="U1552" t="str">
        <f t="shared" si="105"/>
        <v>Unaudited</v>
      </c>
    </row>
    <row r="1553" spans="1:21" x14ac:dyDescent="0.25">
      <c r="A1553" t="s">
        <v>440</v>
      </c>
      <c r="B1553" t="s">
        <v>1388</v>
      </c>
      <c r="C1553" t="s">
        <v>1389</v>
      </c>
      <c r="D1553" s="15">
        <v>1900</v>
      </c>
      <c r="E1553" s="121">
        <v>1</v>
      </c>
      <c r="F1553" t="s">
        <v>444</v>
      </c>
      <c r="G1553" s="121">
        <v>366</v>
      </c>
      <c r="H1553" t="s">
        <v>388</v>
      </c>
      <c r="I1553" t="s">
        <v>491</v>
      </c>
      <c r="J1553" t="s">
        <v>436</v>
      </c>
      <c r="K1553" t="s">
        <v>437</v>
      </c>
      <c r="L1553" s="756" t="s">
        <v>195</v>
      </c>
      <c r="M1553" t="s">
        <v>332</v>
      </c>
      <c r="N1553" s="679">
        <f t="shared" ca="1" si="106"/>
        <v>0</v>
      </c>
      <c r="O1553" s="679">
        <f t="shared" ca="1" si="106"/>
        <v>0</v>
      </c>
      <c r="P1553" s="679">
        <f t="shared" ca="1" si="106"/>
        <v>0</v>
      </c>
      <c r="Q1553" s="679">
        <f t="shared" ca="1" si="106"/>
        <v>0</v>
      </c>
      <c r="R1553" s="679">
        <f t="shared" ca="1" si="106"/>
        <v>0</v>
      </c>
      <c r="S1553" t="str">
        <f t="shared" si="103"/>
        <v>ASR_COMP</v>
      </c>
      <c r="T1553" s="957">
        <f t="shared" si="104"/>
        <v>44682</v>
      </c>
      <c r="U1553" t="str">
        <f t="shared" si="105"/>
        <v>Unaudited</v>
      </c>
    </row>
    <row r="1554" spans="1:21" x14ac:dyDescent="0.25">
      <c r="A1554" t="s">
        <v>440</v>
      </c>
      <c r="B1554" t="s">
        <v>1388</v>
      </c>
      <c r="C1554" t="s">
        <v>1389</v>
      </c>
      <c r="D1554" s="15">
        <v>1900</v>
      </c>
      <c r="E1554" s="121">
        <v>1</v>
      </c>
      <c r="F1554" t="s">
        <v>444</v>
      </c>
      <c r="G1554" s="121">
        <v>366</v>
      </c>
      <c r="H1554" t="s">
        <v>388</v>
      </c>
      <c r="I1554" t="s">
        <v>491</v>
      </c>
      <c r="J1554" t="s">
        <v>453</v>
      </c>
      <c r="K1554" t="s">
        <v>438</v>
      </c>
      <c r="L1554" s="756" t="s">
        <v>79</v>
      </c>
      <c r="M1554" t="s">
        <v>27</v>
      </c>
      <c r="N1554" s="679">
        <f t="shared" ca="1" si="106"/>
        <v>1613791.6021789743</v>
      </c>
      <c r="O1554" s="679">
        <f t="shared" ca="1" si="106"/>
        <v>622061.62197925244</v>
      </c>
      <c r="P1554" s="679">
        <f t="shared" ca="1" si="106"/>
        <v>991729.98019972187</v>
      </c>
      <c r="Q1554" s="679">
        <f t="shared" ca="1" si="106"/>
        <v>0</v>
      </c>
      <c r="R1554" s="679">
        <f t="shared" ca="1" si="106"/>
        <v>0</v>
      </c>
      <c r="S1554" t="str">
        <f t="shared" si="103"/>
        <v>ASR_COMP</v>
      </c>
      <c r="T1554" s="957">
        <f t="shared" si="104"/>
        <v>44682</v>
      </c>
      <c r="U1554" t="str">
        <f t="shared" si="105"/>
        <v>Unaudited</v>
      </c>
    </row>
    <row r="1555" spans="1:21" x14ac:dyDescent="0.25">
      <c r="A1555" t="s">
        <v>440</v>
      </c>
      <c r="B1555" t="s">
        <v>1388</v>
      </c>
      <c r="C1555" t="s">
        <v>1389</v>
      </c>
      <c r="D1555" s="15">
        <v>1900</v>
      </c>
      <c r="E1555" s="121">
        <v>1</v>
      </c>
      <c r="F1555" t="s">
        <v>444</v>
      </c>
      <c r="G1555" s="121">
        <v>366</v>
      </c>
      <c r="H1555" t="s">
        <v>388</v>
      </c>
      <c r="I1555" t="s">
        <v>491</v>
      </c>
      <c r="J1555" t="s">
        <v>453</v>
      </c>
      <c r="K1555" t="s">
        <v>438</v>
      </c>
      <c r="L1555" s="756" t="s">
        <v>80</v>
      </c>
      <c r="M1555" t="s">
        <v>100</v>
      </c>
      <c r="N1555" s="679">
        <f t="shared" ca="1" si="106"/>
        <v>155234.56857979321</v>
      </c>
      <c r="O1555" s="679">
        <f t="shared" ca="1" si="106"/>
        <v>59837.631691484203</v>
      </c>
      <c r="P1555" s="679">
        <f t="shared" ca="1" si="106"/>
        <v>95396.936888309006</v>
      </c>
      <c r="Q1555" s="679">
        <f t="shared" ca="1" si="106"/>
        <v>0</v>
      </c>
      <c r="R1555" s="679">
        <f t="shared" ca="1" si="106"/>
        <v>0</v>
      </c>
      <c r="S1555" t="str">
        <f t="shared" si="103"/>
        <v>ASR_COMP</v>
      </c>
      <c r="T1555" s="957">
        <f t="shared" si="104"/>
        <v>44682</v>
      </c>
      <c r="U1555" t="str">
        <f t="shared" si="105"/>
        <v>Unaudited</v>
      </c>
    </row>
    <row r="1556" spans="1:21" x14ac:dyDescent="0.25">
      <c r="A1556" t="s">
        <v>440</v>
      </c>
      <c r="B1556" t="s">
        <v>1388</v>
      </c>
      <c r="C1556" t="s">
        <v>1389</v>
      </c>
      <c r="D1556" s="15">
        <v>1900</v>
      </c>
      <c r="E1556" s="121">
        <v>1</v>
      </c>
      <c r="F1556" t="s">
        <v>444</v>
      </c>
      <c r="G1556" s="121">
        <v>366</v>
      </c>
      <c r="H1556" t="s">
        <v>388</v>
      </c>
      <c r="I1556" t="s">
        <v>491</v>
      </c>
      <c r="J1556" t="s">
        <v>453</v>
      </c>
      <c r="K1556" t="s">
        <v>438</v>
      </c>
      <c r="L1556" s="756" t="s">
        <v>81</v>
      </c>
      <c r="M1556" t="s">
        <v>101</v>
      </c>
      <c r="N1556" s="679">
        <f t="shared" ca="1" si="106"/>
        <v>147449.09512838605</v>
      </c>
      <c r="O1556" s="679">
        <f t="shared" ca="1" si="106"/>
        <v>56836.597210625841</v>
      </c>
      <c r="P1556" s="679">
        <f t="shared" ca="1" si="106"/>
        <v>90612.497917760193</v>
      </c>
      <c r="Q1556" s="679">
        <f t="shared" ca="1" si="106"/>
        <v>0</v>
      </c>
      <c r="R1556" s="679">
        <f t="shared" ca="1" si="106"/>
        <v>0</v>
      </c>
      <c r="S1556" t="str">
        <f t="shared" si="103"/>
        <v>ASR_COMP</v>
      </c>
      <c r="T1556" s="957">
        <f t="shared" si="104"/>
        <v>44682</v>
      </c>
      <c r="U1556" t="str">
        <f t="shared" si="105"/>
        <v>Unaudited</v>
      </c>
    </row>
    <row r="1557" spans="1:21" x14ac:dyDescent="0.25">
      <c r="A1557" t="s">
        <v>440</v>
      </c>
      <c r="B1557" t="s">
        <v>1388</v>
      </c>
      <c r="C1557" t="s">
        <v>1389</v>
      </c>
      <c r="D1557" s="15">
        <v>1900</v>
      </c>
      <c r="E1557" s="121">
        <v>1</v>
      </c>
      <c r="F1557" t="s">
        <v>444</v>
      </c>
      <c r="G1557" s="121">
        <v>366</v>
      </c>
      <c r="H1557" t="s">
        <v>388</v>
      </c>
      <c r="I1557" t="s">
        <v>491</v>
      </c>
      <c r="J1557" t="s">
        <v>453</v>
      </c>
      <c r="K1557" t="s">
        <v>438</v>
      </c>
      <c r="L1557" s="756" t="s">
        <v>82</v>
      </c>
      <c r="M1557" t="s">
        <v>102</v>
      </c>
      <c r="N1557" s="679">
        <f t="shared" ca="1" si="106"/>
        <v>99869.303109371831</v>
      </c>
      <c r="O1557" s="679">
        <f t="shared" ca="1" si="106"/>
        <v>38496.210163859563</v>
      </c>
      <c r="P1557" s="679">
        <f t="shared" ca="1" si="106"/>
        <v>61373.09294551226</v>
      </c>
      <c r="Q1557" s="679">
        <f t="shared" ca="1" si="106"/>
        <v>0</v>
      </c>
      <c r="R1557" s="679">
        <f t="shared" ca="1" si="106"/>
        <v>0</v>
      </c>
      <c r="S1557" t="str">
        <f t="shared" si="103"/>
        <v>ASR_COMP</v>
      </c>
      <c r="T1557" s="957">
        <f t="shared" si="104"/>
        <v>44682</v>
      </c>
      <c r="U1557" t="str">
        <f t="shared" si="105"/>
        <v>Unaudited</v>
      </c>
    </row>
    <row r="1558" spans="1:21" x14ac:dyDescent="0.25">
      <c r="A1558" t="s">
        <v>440</v>
      </c>
      <c r="B1558" t="s">
        <v>1388</v>
      </c>
      <c r="C1558" t="s">
        <v>1389</v>
      </c>
      <c r="D1558" s="15">
        <v>1900</v>
      </c>
      <c r="E1558" s="121">
        <v>1</v>
      </c>
      <c r="F1558" t="s">
        <v>444</v>
      </c>
      <c r="G1558" s="121">
        <v>366</v>
      </c>
      <c r="H1558" t="s">
        <v>388</v>
      </c>
      <c r="I1558" t="s">
        <v>491</v>
      </c>
      <c r="J1558" t="s">
        <v>453</v>
      </c>
      <c r="K1558" t="s">
        <v>438</v>
      </c>
      <c r="L1558" s="756" t="s">
        <v>219</v>
      </c>
      <c r="M1558" t="s">
        <v>103</v>
      </c>
      <c r="N1558" s="679">
        <f t="shared" ca="1" si="106"/>
        <v>365756.22759717441</v>
      </c>
      <c r="O1558" s="679">
        <f t="shared" ca="1" si="106"/>
        <v>140986.5511017066</v>
      </c>
      <c r="P1558" s="679">
        <f t="shared" ca="1" si="106"/>
        <v>224769.67649546781</v>
      </c>
      <c r="Q1558" s="679">
        <f t="shared" ca="1" si="106"/>
        <v>0</v>
      </c>
      <c r="R1558" s="679">
        <f t="shared" ca="1" si="106"/>
        <v>0</v>
      </c>
      <c r="S1558" t="str">
        <f t="shared" si="103"/>
        <v>ASR_COMP</v>
      </c>
      <c r="T1558" s="957">
        <f t="shared" si="104"/>
        <v>44682</v>
      </c>
      <c r="U1558" t="str">
        <f t="shared" si="105"/>
        <v>Unaudited</v>
      </c>
    </row>
    <row r="1559" spans="1:21" x14ac:dyDescent="0.25">
      <c r="A1559" t="s">
        <v>440</v>
      </c>
      <c r="B1559" t="s">
        <v>1388</v>
      </c>
      <c r="C1559" t="s">
        <v>1389</v>
      </c>
      <c r="D1559" s="15">
        <v>1900</v>
      </c>
      <c r="E1559" s="121">
        <v>1</v>
      </c>
      <c r="F1559" t="s">
        <v>444</v>
      </c>
      <c r="G1559" s="121">
        <v>366</v>
      </c>
      <c r="H1559" t="s">
        <v>388</v>
      </c>
      <c r="I1559" t="s">
        <v>491</v>
      </c>
      <c r="J1559" t="s">
        <v>453</v>
      </c>
      <c r="K1559" t="s">
        <v>438</v>
      </c>
      <c r="L1559" s="756" t="s">
        <v>218</v>
      </c>
      <c r="M1559" t="s">
        <v>28</v>
      </c>
      <c r="N1559" s="679">
        <f t="shared" ca="1" si="106"/>
        <v>70048.912727262272</v>
      </c>
      <c r="O1559" s="679">
        <f t="shared" ca="1" si="106"/>
        <v>27001.466738436593</v>
      </c>
      <c r="P1559" s="679">
        <f t="shared" ca="1" si="106"/>
        <v>43047.445988825682</v>
      </c>
      <c r="Q1559" s="679">
        <f t="shared" ca="1" si="106"/>
        <v>0</v>
      </c>
      <c r="R1559" s="679">
        <f t="shared" ca="1" si="106"/>
        <v>0</v>
      </c>
      <c r="S1559" t="str">
        <f t="shared" si="103"/>
        <v>ASR_COMP</v>
      </c>
      <c r="T1559" s="957">
        <f t="shared" si="104"/>
        <v>44682</v>
      </c>
      <c r="U1559" t="str">
        <f t="shared" si="105"/>
        <v>Unaudited</v>
      </c>
    </row>
    <row r="1560" spans="1:21" x14ac:dyDescent="0.25">
      <c r="A1560" t="s">
        <v>440</v>
      </c>
      <c r="B1560" t="s">
        <v>1388</v>
      </c>
      <c r="C1560" t="s">
        <v>1389</v>
      </c>
      <c r="D1560" s="15">
        <v>1900</v>
      </c>
      <c r="E1560" s="121">
        <v>1</v>
      </c>
      <c r="F1560" t="s">
        <v>444</v>
      </c>
      <c r="G1560" s="121">
        <v>366</v>
      </c>
      <c r="H1560" t="s">
        <v>388</v>
      </c>
      <c r="I1560" t="s">
        <v>491</v>
      </c>
      <c r="J1560" t="s">
        <v>439</v>
      </c>
      <c r="K1560" t="s">
        <v>439</v>
      </c>
      <c r="L1560" s="756" t="s">
        <v>84</v>
      </c>
      <c r="M1560" t="s">
        <v>330</v>
      </c>
      <c r="N1560" s="679">
        <f t="shared" ca="1" si="106"/>
        <v>0</v>
      </c>
      <c r="O1560" s="679">
        <f t="shared" ca="1" si="106"/>
        <v>0</v>
      </c>
      <c r="P1560" s="679">
        <f t="shared" ca="1" si="106"/>
        <v>0</v>
      </c>
      <c r="Q1560" s="679">
        <f t="shared" ca="1" si="106"/>
        <v>0</v>
      </c>
      <c r="R1560" s="679">
        <f t="shared" ca="1" si="106"/>
        <v>0</v>
      </c>
      <c r="S1560" t="str">
        <f t="shared" si="103"/>
        <v>ASR_COMP</v>
      </c>
      <c r="T1560" s="957">
        <f t="shared" si="104"/>
        <v>44682</v>
      </c>
      <c r="U1560" t="str">
        <f t="shared" si="105"/>
        <v>Unaudited</v>
      </c>
    </row>
    <row r="1561" spans="1:21" x14ac:dyDescent="0.25">
      <c r="A1561" t="s">
        <v>440</v>
      </c>
      <c r="B1561" t="s">
        <v>1388</v>
      </c>
      <c r="C1561" t="s">
        <v>1389</v>
      </c>
      <c r="D1561" s="15">
        <v>1900</v>
      </c>
      <c r="E1561" s="121">
        <v>1</v>
      </c>
      <c r="F1561" t="s">
        <v>444</v>
      </c>
      <c r="G1561" s="121">
        <v>366</v>
      </c>
      <c r="H1561" t="s">
        <v>388</v>
      </c>
      <c r="I1561" t="s">
        <v>491</v>
      </c>
      <c r="J1561" t="s">
        <v>439</v>
      </c>
      <c r="K1561" t="s">
        <v>439</v>
      </c>
      <c r="L1561" s="756" t="s">
        <v>85</v>
      </c>
      <c r="M1561" t="s">
        <v>328</v>
      </c>
      <c r="N1561" s="679">
        <f t="shared" ca="1" si="106"/>
        <v>0</v>
      </c>
      <c r="O1561" s="679">
        <f t="shared" ca="1" si="106"/>
        <v>0</v>
      </c>
      <c r="P1561" s="679">
        <f t="shared" ca="1" si="106"/>
        <v>0</v>
      </c>
      <c r="Q1561" s="679">
        <f t="shared" ca="1" si="106"/>
        <v>0</v>
      </c>
      <c r="R1561" s="679">
        <f t="shared" ca="1" si="106"/>
        <v>0</v>
      </c>
      <c r="S1561" t="str">
        <f t="shared" si="103"/>
        <v>ASR_COMP</v>
      </c>
      <c r="T1561" s="957">
        <f t="shared" si="104"/>
        <v>44682</v>
      </c>
      <c r="U1561" t="str">
        <f t="shared" si="105"/>
        <v>Unaudited</v>
      </c>
    </row>
    <row r="1562" spans="1:21" x14ac:dyDescent="0.25">
      <c r="A1562" t="s">
        <v>440</v>
      </c>
      <c r="B1562" t="s">
        <v>1388</v>
      </c>
      <c r="C1562" t="s">
        <v>1389</v>
      </c>
      <c r="D1562" s="15">
        <v>1900</v>
      </c>
      <c r="E1562" s="121">
        <v>1</v>
      </c>
      <c r="F1562" t="s">
        <v>444</v>
      </c>
      <c r="G1562" s="121">
        <v>366</v>
      </c>
      <c r="H1562" t="s">
        <v>388</v>
      </c>
      <c r="I1562" t="s">
        <v>491</v>
      </c>
      <c r="J1562" t="s">
        <v>439</v>
      </c>
      <c r="K1562" t="s">
        <v>439</v>
      </c>
      <c r="L1562" s="756" t="s">
        <v>86</v>
      </c>
      <c r="M1562" t="s">
        <v>497</v>
      </c>
      <c r="N1562" s="679">
        <f t="shared" ca="1" si="106"/>
        <v>0</v>
      </c>
      <c r="O1562" s="679">
        <f t="shared" ca="1" si="106"/>
        <v>0</v>
      </c>
      <c r="P1562" s="679">
        <f t="shared" ca="1" si="106"/>
        <v>0</v>
      </c>
      <c r="Q1562" s="679">
        <f t="shared" ca="1" si="106"/>
        <v>0</v>
      </c>
      <c r="R1562" s="679">
        <f t="shared" ca="1" si="106"/>
        <v>0</v>
      </c>
      <c r="S1562" t="str">
        <f t="shared" si="103"/>
        <v>ASR_COMP</v>
      </c>
      <c r="T1562" s="957">
        <f t="shared" si="104"/>
        <v>44682</v>
      </c>
      <c r="U1562" t="str">
        <f t="shared" si="105"/>
        <v>Unaudited</v>
      </c>
    </row>
    <row r="1563" spans="1:21" x14ac:dyDescent="0.25">
      <c r="A1563" t="s">
        <v>440</v>
      </c>
      <c r="B1563" t="s">
        <v>1388</v>
      </c>
      <c r="C1563" t="s">
        <v>1389</v>
      </c>
      <c r="D1563" s="15">
        <v>1900</v>
      </c>
      <c r="E1563" s="121">
        <v>1</v>
      </c>
      <c r="F1563" t="s">
        <v>444</v>
      </c>
      <c r="G1563" s="121">
        <v>366</v>
      </c>
      <c r="H1563" t="s">
        <v>388</v>
      </c>
      <c r="I1563" t="s">
        <v>491</v>
      </c>
      <c r="J1563" t="s">
        <v>439</v>
      </c>
      <c r="K1563" t="s">
        <v>439</v>
      </c>
      <c r="L1563" s="756" t="s">
        <v>87</v>
      </c>
      <c r="M1563" t="s">
        <v>498</v>
      </c>
      <c r="N1563" s="679">
        <f t="shared" ca="1" si="106"/>
        <v>0</v>
      </c>
      <c r="O1563" s="679">
        <f t="shared" ca="1" si="106"/>
        <v>0</v>
      </c>
      <c r="P1563" s="679">
        <f t="shared" ca="1" si="106"/>
        <v>0</v>
      </c>
      <c r="Q1563" s="679">
        <f t="shared" ca="1" si="106"/>
        <v>0</v>
      </c>
      <c r="R1563" s="679">
        <f t="shared" ca="1" si="106"/>
        <v>0</v>
      </c>
      <c r="S1563" t="str">
        <f t="shared" si="103"/>
        <v>ASR_COMP</v>
      </c>
      <c r="T1563" s="957">
        <f t="shared" si="104"/>
        <v>44682</v>
      </c>
      <c r="U1563" t="str">
        <f t="shared" si="105"/>
        <v>Unaudited</v>
      </c>
    </row>
    <row r="1564" spans="1:21" x14ac:dyDescent="0.25">
      <c r="A1564" t="s">
        <v>440</v>
      </c>
      <c r="B1564" t="s">
        <v>1388</v>
      </c>
      <c r="C1564" t="s">
        <v>1389</v>
      </c>
      <c r="D1564" s="15">
        <v>1900</v>
      </c>
      <c r="E1564" s="121">
        <v>1</v>
      </c>
      <c r="F1564" t="s">
        <v>444</v>
      </c>
      <c r="G1564" s="121">
        <v>366</v>
      </c>
      <c r="H1564" t="s">
        <v>388</v>
      </c>
      <c r="I1564" t="s">
        <v>491</v>
      </c>
      <c r="J1564" t="s">
        <v>439</v>
      </c>
      <c r="K1564" t="s">
        <v>439</v>
      </c>
      <c r="L1564" s="756" t="s">
        <v>216</v>
      </c>
      <c r="M1564" t="s">
        <v>499</v>
      </c>
      <c r="N1564" s="679">
        <f t="shared" ca="1" si="106"/>
        <v>0</v>
      </c>
      <c r="O1564" s="679">
        <f t="shared" ca="1" si="106"/>
        <v>0</v>
      </c>
      <c r="P1564" s="679">
        <f t="shared" ca="1" si="106"/>
        <v>0</v>
      </c>
      <c r="Q1564" s="679">
        <f t="shared" ca="1" si="106"/>
        <v>0</v>
      </c>
      <c r="R1564" s="679">
        <f t="shared" ca="1" si="106"/>
        <v>0</v>
      </c>
      <c r="S1564" t="str">
        <f t="shared" si="103"/>
        <v>ASR_COMP</v>
      </c>
      <c r="T1564" s="957">
        <f t="shared" si="104"/>
        <v>44682</v>
      </c>
      <c r="U1564" t="str">
        <f t="shared" si="105"/>
        <v>Unaudited</v>
      </c>
    </row>
    <row r="1565" spans="1:21" x14ac:dyDescent="0.25">
      <c r="A1565" t="s">
        <v>440</v>
      </c>
      <c r="B1565" t="s">
        <v>1388</v>
      </c>
      <c r="C1565" t="s">
        <v>1389</v>
      </c>
      <c r="D1565" s="15">
        <v>1900</v>
      </c>
      <c r="E1565" s="121">
        <v>1</v>
      </c>
      <c r="F1565" t="s">
        <v>444</v>
      </c>
      <c r="G1565" s="121">
        <v>366</v>
      </c>
      <c r="H1565" t="s">
        <v>388</v>
      </c>
      <c r="I1565" t="s">
        <v>492</v>
      </c>
      <c r="J1565" t="s">
        <v>26</v>
      </c>
      <c r="K1565" t="s">
        <v>26</v>
      </c>
      <c r="L1565" s="756" t="s">
        <v>207</v>
      </c>
      <c r="M1565" t="s">
        <v>26</v>
      </c>
      <c r="N1565" s="679">
        <f t="shared" ca="1" si="106"/>
        <v>-1229642.7120654241</v>
      </c>
      <c r="O1565" s="679">
        <f t="shared" ca="1" si="106"/>
        <v>0</v>
      </c>
      <c r="P1565" s="679">
        <f t="shared" ca="1" si="106"/>
        <v>0</v>
      </c>
      <c r="Q1565" s="679">
        <f t="shared" ca="1" si="106"/>
        <v>0</v>
      </c>
      <c r="R1565" s="679">
        <f t="shared" ca="1" si="106"/>
        <v>0</v>
      </c>
      <c r="S1565" t="str">
        <f t="shared" si="103"/>
        <v>ASR_COMP</v>
      </c>
      <c r="T1565" s="957">
        <f t="shared" si="104"/>
        <v>44682</v>
      </c>
      <c r="U1565" t="str">
        <f t="shared" si="105"/>
        <v>Unaudited</v>
      </c>
    </row>
    <row r="1566" spans="1:21" x14ac:dyDescent="0.25">
      <c r="A1566" t="s">
        <v>440</v>
      </c>
      <c r="B1566" t="s">
        <v>1388</v>
      </c>
      <c r="C1566" t="s">
        <v>1389</v>
      </c>
      <c r="D1566" s="15">
        <v>1900</v>
      </c>
      <c r="E1566" s="121">
        <v>1</v>
      </c>
      <c r="F1566" t="s">
        <v>1034</v>
      </c>
      <c r="G1566" s="121" t="s">
        <v>1387</v>
      </c>
      <c r="H1566" t="s">
        <v>388</v>
      </c>
      <c r="I1566" t="s">
        <v>435</v>
      </c>
      <c r="J1566" t="s">
        <v>435</v>
      </c>
      <c r="K1566" t="s">
        <v>435</v>
      </c>
      <c r="M1566" t="s">
        <v>435</v>
      </c>
      <c r="N1566" s="679">
        <f t="shared" ca="1" si="106"/>
        <v>0</v>
      </c>
      <c r="O1566" s="679">
        <f t="shared" ca="1" si="106"/>
        <v>0</v>
      </c>
      <c r="P1566" s="679">
        <f t="shared" ca="1" si="106"/>
        <v>0</v>
      </c>
      <c r="Q1566" s="679">
        <f t="shared" ca="1" si="106"/>
        <v>0</v>
      </c>
      <c r="R1566" s="679">
        <f t="shared" ca="1" si="106"/>
        <v>0</v>
      </c>
      <c r="S1566" t="str">
        <f t="shared" si="103"/>
        <v>ASR_COMP</v>
      </c>
      <c r="T1566" s="957">
        <f t="shared" si="104"/>
        <v>44682</v>
      </c>
      <c r="U1566" t="str">
        <f t="shared" si="105"/>
        <v>Unaudited</v>
      </c>
    </row>
    <row r="1567" spans="1:21" x14ac:dyDescent="0.25">
      <c r="A1567" t="s">
        <v>440</v>
      </c>
      <c r="B1567" t="s">
        <v>1388</v>
      </c>
      <c r="C1567" t="s">
        <v>1389</v>
      </c>
      <c r="D1567" s="15">
        <v>1900</v>
      </c>
      <c r="E1567" s="121">
        <v>1</v>
      </c>
      <c r="F1567" t="s">
        <v>1034</v>
      </c>
      <c r="G1567" s="121" t="s">
        <v>1387</v>
      </c>
      <c r="H1567" t="s">
        <v>388</v>
      </c>
      <c r="I1567" t="s">
        <v>490</v>
      </c>
      <c r="J1567" t="s">
        <v>12</v>
      </c>
      <c r="K1567" t="s">
        <v>12</v>
      </c>
      <c r="L1567" s="756">
        <v>1.1000000000000001</v>
      </c>
      <c r="M1567" t="s">
        <v>12</v>
      </c>
      <c r="N1567" s="679">
        <f t="shared" ca="1" si="106"/>
        <v>0</v>
      </c>
      <c r="O1567" s="679">
        <f t="shared" ca="1" si="106"/>
        <v>0</v>
      </c>
      <c r="P1567" s="679">
        <f t="shared" ca="1" si="106"/>
        <v>0</v>
      </c>
      <c r="Q1567" s="679">
        <f t="shared" ca="1" si="106"/>
        <v>0</v>
      </c>
      <c r="R1567" s="679">
        <f t="shared" ca="1" si="106"/>
        <v>204500.0008995033</v>
      </c>
      <c r="S1567" t="str">
        <f t="shared" si="103"/>
        <v>ASR_COMP</v>
      </c>
      <c r="T1567" s="957">
        <f t="shared" si="104"/>
        <v>44682</v>
      </c>
      <c r="U1567" t="str">
        <f t="shared" si="105"/>
        <v>Unaudited</v>
      </c>
    </row>
    <row r="1568" spans="1:21" x14ac:dyDescent="0.25">
      <c r="A1568" t="s">
        <v>440</v>
      </c>
      <c r="B1568" t="s">
        <v>1388</v>
      </c>
      <c r="C1568" t="s">
        <v>1389</v>
      </c>
      <c r="D1568" s="15">
        <v>1900</v>
      </c>
      <c r="E1568" s="121">
        <v>1</v>
      </c>
      <c r="F1568" t="s">
        <v>1034</v>
      </c>
      <c r="G1568" s="121" t="s">
        <v>1387</v>
      </c>
      <c r="H1568" t="s">
        <v>388</v>
      </c>
      <c r="I1568" t="s">
        <v>490</v>
      </c>
      <c r="J1568" t="s">
        <v>12</v>
      </c>
      <c r="K1568" t="s">
        <v>225</v>
      </c>
      <c r="L1568" s="756">
        <v>1.2</v>
      </c>
      <c r="M1568" t="s">
        <v>225</v>
      </c>
      <c r="N1568" s="679">
        <f t="shared" ca="1" si="106"/>
        <v>0</v>
      </c>
      <c r="O1568" s="679">
        <f t="shared" ca="1" si="106"/>
        <v>0</v>
      </c>
      <c r="P1568" s="679">
        <f t="shared" ca="1" si="106"/>
        <v>0</v>
      </c>
      <c r="Q1568" s="679">
        <f t="shared" ca="1" si="106"/>
        <v>0</v>
      </c>
      <c r="R1568" s="679">
        <f t="shared" ca="1" si="106"/>
        <v>-15413.960285688976</v>
      </c>
      <c r="S1568" t="str">
        <f t="shared" si="103"/>
        <v>ASR_COMP</v>
      </c>
      <c r="T1568" s="957">
        <f t="shared" si="104"/>
        <v>44682</v>
      </c>
      <c r="U1568" t="str">
        <f t="shared" si="105"/>
        <v>Unaudited</v>
      </c>
    </row>
    <row r="1569" spans="1:21" x14ac:dyDescent="0.25">
      <c r="A1569" t="s">
        <v>440</v>
      </c>
      <c r="B1569" t="s">
        <v>1388</v>
      </c>
      <c r="C1569" t="s">
        <v>1389</v>
      </c>
      <c r="D1569" s="15">
        <v>1900</v>
      </c>
      <c r="E1569" s="121">
        <v>1</v>
      </c>
      <c r="F1569" t="s">
        <v>1034</v>
      </c>
      <c r="G1569" s="121" t="s">
        <v>1387</v>
      </c>
      <c r="H1569" t="s">
        <v>388</v>
      </c>
      <c r="I1569" t="s">
        <v>490</v>
      </c>
      <c r="J1569" t="s">
        <v>12</v>
      </c>
      <c r="K1569" t="s">
        <v>1326</v>
      </c>
      <c r="L1569" s="756" t="s">
        <v>1322</v>
      </c>
      <c r="M1569" t="s">
        <v>1326</v>
      </c>
      <c r="N1569" s="679">
        <f t="shared" ca="1" si="106"/>
        <v>0</v>
      </c>
      <c r="O1569" s="679">
        <f t="shared" ca="1" si="106"/>
        <v>0</v>
      </c>
      <c r="P1569" s="679">
        <f t="shared" ca="1" si="106"/>
        <v>0</v>
      </c>
      <c r="Q1569" s="679">
        <f t="shared" ca="1" si="106"/>
        <v>0</v>
      </c>
      <c r="R1569" s="679">
        <f t="shared" ca="1" si="106"/>
        <v>9504.01</v>
      </c>
      <c r="S1569" t="str">
        <f t="shared" si="103"/>
        <v>ASR_COMP</v>
      </c>
      <c r="T1569" s="957">
        <f t="shared" si="104"/>
        <v>44682</v>
      </c>
      <c r="U1569" t="str">
        <f t="shared" si="105"/>
        <v>Unaudited</v>
      </c>
    </row>
    <row r="1570" spans="1:21" x14ac:dyDescent="0.25">
      <c r="A1570" t="s">
        <v>440</v>
      </c>
      <c r="B1570" t="s">
        <v>1388</v>
      </c>
      <c r="C1570" t="s">
        <v>1389</v>
      </c>
      <c r="D1570" s="15">
        <v>1900</v>
      </c>
      <c r="E1570" s="121">
        <v>1</v>
      </c>
      <c r="F1570" t="s">
        <v>1034</v>
      </c>
      <c r="G1570" s="121" t="s">
        <v>1387</v>
      </c>
      <c r="H1570" t="s">
        <v>388</v>
      </c>
      <c r="I1570" t="s">
        <v>490</v>
      </c>
      <c r="J1570" t="s">
        <v>12</v>
      </c>
      <c r="K1570" t="s">
        <v>1328</v>
      </c>
      <c r="L1570" s="756" t="s">
        <v>1327</v>
      </c>
      <c r="M1570" t="s">
        <v>1328</v>
      </c>
      <c r="N1570" s="679">
        <f t="shared" ca="1" si="106"/>
        <v>0</v>
      </c>
      <c r="O1570" s="679">
        <f t="shared" ca="1" si="106"/>
        <v>0</v>
      </c>
      <c r="P1570" s="679">
        <f t="shared" ca="1" si="106"/>
        <v>0</v>
      </c>
      <c r="Q1570" s="679">
        <f t="shared" ca="1" si="106"/>
        <v>0</v>
      </c>
      <c r="R1570" s="679">
        <f t="shared" ca="1" si="106"/>
        <v>605417.75332134543</v>
      </c>
      <c r="S1570" t="str">
        <f t="shared" si="103"/>
        <v>ASR_COMP</v>
      </c>
      <c r="T1570" s="957">
        <f t="shared" si="104"/>
        <v>44682</v>
      </c>
      <c r="U1570" t="str">
        <f t="shared" si="105"/>
        <v>Unaudited</v>
      </c>
    </row>
    <row r="1571" spans="1:21" x14ac:dyDescent="0.25">
      <c r="A1571" t="s">
        <v>440</v>
      </c>
      <c r="B1571" t="s">
        <v>1388</v>
      </c>
      <c r="C1571" t="s">
        <v>1389</v>
      </c>
      <c r="D1571" s="15">
        <v>1900</v>
      </c>
      <c r="E1571" s="121">
        <v>1</v>
      </c>
      <c r="F1571" t="s">
        <v>1034</v>
      </c>
      <c r="G1571" s="121" t="s">
        <v>1387</v>
      </c>
      <c r="H1571" t="s">
        <v>388</v>
      </c>
      <c r="I1571" t="s">
        <v>490</v>
      </c>
      <c r="J1571" t="s">
        <v>13</v>
      </c>
      <c r="K1571" t="s">
        <v>13</v>
      </c>
      <c r="L1571" s="756" t="s">
        <v>63</v>
      </c>
      <c r="M1571" t="s">
        <v>13</v>
      </c>
      <c r="N1571" s="679">
        <f t="shared" ca="1" si="106"/>
        <v>0</v>
      </c>
      <c r="O1571" s="679">
        <f t="shared" ca="1" si="106"/>
        <v>0</v>
      </c>
      <c r="P1571" s="679">
        <f t="shared" ca="1" si="106"/>
        <v>0</v>
      </c>
      <c r="Q1571" s="679">
        <f t="shared" ca="1" si="106"/>
        <v>0</v>
      </c>
      <c r="R1571" s="679">
        <f t="shared" ca="1" si="106"/>
        <v>0</v>
      </c>
      <c r="S1571" t="str">
        <f t="shared" si="103"/>
        <v>ASR_COMP</v>
      </c>
      <c r="T1571" s="957">
        <f t="shared" si="104"/>
        <v>44682</v>
      </c>
      <c r="U1571" t="str">
        <f t="shared" si="105"/>
        <v>Unaudited</v>
      </c>
    </row>
    <row r="1572" spans="1:21" x14ac:dyDescent="0.25">
      <c r="A1572" t="s">
        <v>440</v>
      </c>
      <c r="B1572" t="s">
        <v>1388</v>
      </c>
      <c r="C1572" t="s">
        <v>1389</v>
      </c>
      <c r="D1572" s="15">
        <v>1900</v>
      </c>
      <c r="E1572" s="121">
        <v>1</v>
      </c>
      <c r="F1572" t="s">
        <v>1034</v>
      </c>
      <c r="G1572" s="121" t="s">
        <v>1387</v>
      </c>
      <c r="H1572" t="s">
        <v>388</v>
      </c>
      <c r="I1572" t="s">
        <v>491</v>
      </c>
      <c r="J1572" t="s">
        <v>436</v>
      </c>
      <c r="K1572" t="s">
        <v>799</v>
      </c>
      <c r="L1572" s="756">
        <v>2.1</v>
      </c>
      <c r="M1572" t="s">
        <v>734</v>
      </c>
      <c r="N1572" s="679">
        <f t="shared" ca="1" si="106"/>
        <v>0</v>
      </c>
      <c r="O1572" s="679">
        <f t="shared" ca="1" si="106"/>
        <v>0</v>
      </c>
      <c r="P1572" s="679">
        <f t="shared" ca="1" si="106"/>
        <v>0</v>
      </c>
      <c r="Q1572" s="679">
        <f t="shared" ca="1" si="106"/>
        <v>0</v>
      </c>
      <c r="R1572" s="679">
        <f t="shared" ca="1" si="106"/>
        <v>795</v>
      </c>
      <c r="S1572" t="str">
        <f t="shared" si="103"/>
        <v>ASR_COMP</v>
      </c>
      <c r="T1572" s="957">
        <f t="shared" si="104"/>
        <v>44682</v>
      </c>
      <c r="U1572" t="str">
        <f t="shared" si="105"/>
        <v>Unaudited</v>
      </c>
    </row>
    <row r="1573" spans="1:21" x14ac:dyDescent="0.25">
      <c r="A1573" t="s">
        <v>440</v>
      </c>
      <c r="B1573" t="s">
        <v>1388</v>
      </c>
      <c r="C1573" t="s">
        <v>1389</v>
      </c>
      <c r="D1573" s="15">
        <v>1900</v>
      </c>
      <c r="E1573" s="121">
        <v>1</v>
      </c>
      <c r="F1573" t="s">
        <v>1034</v>
      </c>
      <c r="G1573" s="121" t="s">
        <v>1387</v>
      </c>
      <c r="H1573" t="s">
        <v>388</v>
      </c>
      <c r="I1573" t="s">
        <v>491</v>
      </c>
      <c r="J1573" t="s">
        <v>436</v>
      </c>
      <c r="K1573" t="s">
        <v>799</v>
      </c>
      <c r="L1573" s="756">
        <v>2.2000000000000002</v>
      </c>
      <c r="M1573" t="s">
        <v>735</v>
      </c>
      <c r="N1573" s="679">
        <f t="shared" ca="1" si="106"/>
        <v>0</v>
      </c>
      <c r="O1573" s="679">
        <f t="shared" ca="1" si="106"/>
        <v>0</v>
      </c>
      <c r="P1573" s="679">
        <f t="shared" ca="1" si="106"/>
        <v>0</v>
      </c>
      <c r="Q1573" s="679">
        <f t="shared" ca="1" si="106"/>
        <v>0</v>
      </c>
      <c r="R1573" s="679">
        <f t="shared" ca="1" si="106"/>
        <v>0</v>
      </c>
      <c r="S1573" t="str">
        <f t="shared" si="103"/>
        <v>ASR_COMP</v>
      </c>
      <c r="T1573" s="957">
        <f t="shared" si="104"/>
        <v>44682</v>
      </c>
      <c r="U1573" t="str">
        <f t="shared" si="105"/>
        <v>Unaudited</v>
      </c>
    </row>
    <row r="1574" spans="1:21" x14ac:dyDescent="0.25">
      <c r="A1574" t="s">
        <v>440</v>
      </c>
      <c r="B1574" t="s">
        <v>1388</v>
      </c>
      <c r="C1574" t="s">
        <v>1389</v>
      </c>
      <c r="D1574" s="15">
        <v>1900</v>
      </c>
      <c r="E1574" s="121">
        <v>1</v>
      </c>
      <c r="F1574" t="s">
        <v>1034</v>
      </c>
      <c r="G1574" s="121" t="s">
        <v>1387</v>
      </c>
      <c r="H1574" t="s">
        <v>388</v>
      </c>
      <c r="I1574" t="s">
        <v>491</v>
      </c>
      <c r="J1574" t="s">
        <v>436</v>
      </c>
      <c r="K1574" t="s">
        <v>799</v>
      </c>
      <c r="L1574" s="756">
        <v>2.2999999999999998</v>
      </c>
      <c r="M1574" t="s">
        <v>736</v>
      </c>
      <c r="N1574" s="679">
        <f t="shared" ca="1" si="106"/>
        <v>0</v>
      </c>
      <c r="O1574" s="679">
        <f t="shared" ca="1" si="106"/>
        <v>0</v>
      </c>
      <c r="P1574" s="679">
        <f t="shared" ca="1" si="106"/>
        <v>0</v>
      </c>
      <c r="Q1574" s="679">
        <f t="shared" ca="1" si="106"/>
        <v>0</v>
      </c>
      <c r="R1574" s="679">
        <f t="shared" ca="1" si="106"/>
        <v>465099.87051254255</v>
      </c>
      <c r="S1574" t="str">
        <f t="shared" si="103"/>
        <v>ASR_COMP</v>
      </c>
      <c r="T1574" s="957">
        <f t="shared" si="104"/>
        <v>44682</v>
      </c>
      <c r="U1574" t="str">
        <f t="shared" si="105"/>
        <v>Unaudited</v>
      </c>
    </row>
    <row r="1575" spans="1:21" x14ac:dyDescent="0.25">
      <c r="A1575" t="s">
        <v>440</v>
      </c>
      <c r="B1575" t="s">
        <v>1388</v>
      </c>
      <c r="C1575" t="s">
        <v>1389</v>
      </c>
      <c r="D1575" s="15">
        <v>1900</v>
      </c>
      <c r="E1575" s="121">
        <v>1</v>
      </c>
      <c r="F1575" t="s">
        <v>1034</v>
      </c>
      <c r="G1575" s="121" t="s">
        <v>1387</v>
      </c>
      <c r="H1575" t="s">
        <v>388</v>
      </c>
      <c r="I1575" t="s">
        <v>491</v>
      </c>
      <c r="J1575" t="s">
        <v>436</v>
      </c>
      <c r="K1575" t="s">
        <v>799</v>
      </c>
      <c r="L1575" s="756">
        <v>2.4</v>
      </c>
      <c r="M1575" t="s">
        <v>737</v>
      </c>
      <c r="N1575" s="679">
        <f t="shared" ca="1" si="106"/>
        <v>0</v>
      </c>
      <c r="O1575" s="679">
        <f t="shared" ca="1" si="106"/>
        <v>0</v>
      </c>
      <c r="P1575" s="679">
        <f t="shared" ca="1" si="106"/>
        <v>0</v>
      </c>
      <c r="Q1575" s="679">
        <f t="shared" ca="1" si="106"/>
        <v>0</v>
      </c>
      <c r="R1575" s="679">
        <f t="shared" ca="1" si="106"/>
        <v>-134966.61180347318</v>
      </c>
      <c r="S1575" t="str">
        <f t="shared" si="103"/>
        <v>ASR_COMP</v>
      </c>
      <c r="T1575" s="957">
        <f t="shared" si="104"/>
        <v>44682</v>
      </c>
      <c r="U1575" t="str">
        <f t="shared" si="105"/>
        <v>Unaudited</v>
      </c>
    </row>
    <row r="1576" spans="1:21" x14ac:dyDescent="0.25">
      <c r="A1576" t="s">
        <v>440</v>
      </c>
      <c r="B1576" t="s">
        <v>1388</v>
      </c>
      <c r="C1576" t="s">
        <v>1389</v>
      </c>
      <c r="D1576" s="15">
        <v>1900</v>
      </c>
      <c r="E1576" s="121">
        <v>1</v>
      </c>
      <c r="F1576" t="s">
        <v>1034</v>
      </c>
      <c r="G1576" s="121" t="s">
        <v>1387</v>
      </c>
      <c r="H1576" t="s">
        <v>388</v>
      </c>
      <c r="I1576" t="s">
        <v>491</v>
      </c>
      <c r="J1576" t="s">
        <v>436</v>
      </c>
      <c r="K1576" t="s">
        <v>799</v>
      </c>
      <c r="L1576" s="756">
        <v>2.5</v>
      </c>
      <c r="M1576" t="s">
        <v>779</v>
      </c>
      <c r="N1576" s="679">
        <f t="shared" ca="1" si="106"/>
        <v>0</v>
      </c>
      <c r="O1576" s="679">
        <f t="shared" ca="1" si="106"/>
        <v>0</v>
      </c>
      <c r="P1576" s="679">
        <f t="shared" ca="1" si="106"/>
        <v>0</v>
      </c>
      <c r="Q1576" s="679">
        <f t="shared" ca="1" si="106"/>
        <v>0</v>
      </c>
      <c r="R1576" s="679">
        <f t="shared" ca="1" si="106"/>
        <v>0</v>
      </c>
      <c r="S1576" t="str">
        <f t="shared" si="103"/>
        <v>ASR_COMP</v>
      </c>
      <c r="T1576" s="957">
        <f t="shared" si="104"/>
        <v>44682</v>
      </c>
      <c r="U1576" t="str">
        <f t="shared" si="105"/>
        <v>Unaudited</v>
      </c>
    </row>
    <row r="1577" spans="1:21" x14ac:dyDescent="0.25">
      <c r="A1577" t="s">
        <v>440</v>
      </c>
      <c r="B1577" t="s">
        <v>1388</v>
      </c>
      <c r="C1577" t="s">
        <v>1389</v>
      </c>
      <c r="D1577" s="15">
        <v>1900</v>
      </c>
      <c r="E1577" s="121">
        <v>1</v>
      </c>
      <c r="F1577" t="s">
        <v>1034</v>
      </c>
      <c r="G1577" s="121" t="s">
        <v>1387</v>
      </c>
      <c r="H1577" t="s">
        <v>388</v>
      </c>
      <c r="I1577" t="s">
        <v>491</v>
      </c>
      <c r="J1577" t="s">
        <v>436</v>
      </c>
      <c r="K1577" t="s">
        <v>799</v>
      </c>
      <c r="L1577" s="756">
        <v>2.6</v>
      </c>
      <c r="M1577" t="s">
        <v>189</v>
      </c>
      <c r="N1577" s="679">
        <f t="shared" ca="1" si="106"/>
        <v>0</v>
      </c>
      <c r="O1577" s="679">
        <f t="shared" ca="1" si="106"/>
        <v>0</v>
      </c>
      <c r="P1577" s="679">
        <f t="shared" ca="1" si="106"/>
        <v>0</v>
      </c>
      <c r="Q1577" s="679">
        <f t="shared" ca="1" si="106"/>
        <v>0</v>
      </c>
      <c r="R1577" s="679">
        <f t="shared" ca="1" si="106"/>
        <v>145308.84888265099</v>
      </c>
      <c r="S1577" t="str">
        <f t="shared" si="103"/>
        <v>ASR_COMP</v>
      </c>
      <c r="T1577" s="957">
        <f t="shared" si="104"/>
        <v>44682</v>
      </c>
      <c r="U1577" t="str">
        <f t="shared" si="105"/>
        <v>Unaudited</v>
      </c>
    </row>
    <row r="1578" spans="1:21" x14ac:dyDescent="0.25">
      <c r="A1578" t="s">
        <v>440</v>
      </c>
      <c r="B1578" t="s">
        <v>1388</v>
      </c>
      <c r="C1578" t="s">
        <v>1389</v>
      </c>
      <c r="D1578" s="15">
        <v>1900</v>
      </c>
      <c r="E1578" s="121">
        <v>1</v>
      </c>
      <c r="F1578" t="s">
        <v>1034</v>
      </c>
      <c r="G1578" s="121" t="s">
        <v>1387</v>
      </c>
      <c r="H1578" t="s">
        <v>388</v>
      </c>
      <c r="I1578" t="s">
        <v>491</v>
      </c>
      <c r="J1578" t="s">
        <v>436</v>
      </c>
      <c r="K1578" t="s">
        <v>799</v>
      </c>
      <c r="L1578" s="756">
        <v>2.7</v>
      </c>
      <c r="M1578" t="s">
        <v>800</v>
      </c>
      <c r="N1578" s="679">
        <f t="shared" ca="1" si="106"/>
        <v>0</v>
      </c>
      <c r="O1578" s="679">
        <f t="shared" ca="1" si="106"/>
        <v>0</v>
      </c>
      <c r="P1578" s="679">
        <f t="shared" ca="1" si="106"/>
        <v>0</v>
      </c>
      <c r="Q1578" s="679">
        <f t="shared" ca="1" si="106"/>
        <v>0</v>
      </c>
      <c r="R1578" s="679">
        <f t="shared" ca="1" si="106"/>
        <v>-53399.405818338608</v>
      </c>
      <c r="S1578" t="str">
        <f t="shared" si="103"/>
        <v>ASR_COMP</v>
      </c>
      <c r="T1578" s="957">
        <f t="shared" si="104"/>
        <v>44682</v>
      </c>
      <c r="U1578" t="str">
        <f t="shared" si="105"/>
        <v>Unaudited</v>
      </c>
    </row>
    <row r="1579" spans="1:21" x14ac:dyDescent="0.25">
      <c r="A1579" t="s">
        <v>440</v>
      </c>
      <c r="B1579" t="s">
        <v>1388</v>
      </c>
      <c r="C1579" t="s">
        <v>1389</v>
      </c>
      <c r="D1579" s="15">
        <v>1900</v>
      </c>
      <c r="E1579" s="121">
        <v>1</v>
      </c>
      <c r="F1579" t="s">
        <v>1034</v>
      </c>
      <c r="G1579" s="121" t="s">
        <v>1387</v>
      </c>
      <c r="H1579" t="s">
        <v>388</v>
      </c>
      <c r="I1579" t="s">
        <v>491</v>
      </c>
      <c r="J1579" t="s">
        <v>436</v>
      </c>
      <c r="K1579" t="s">
        <v>799</v>
      </c>
      <c r="L1579" s="756">
        <v>2.8</v>
      </c>
      <c r="M1579" t="s">
        <v>801</v>
      </c>
      <c r="N1579" s="679">
        <f t="shared" ca="1" si="106"/>
        <v>0</v>
      </c>
      <c r="O1579" s="679">
        <f t="shared" ca="1" si="106"/>
        <v>0</v>
      </c>
      <c r="P1579" s="679">
        <f t="shared" ca="1" si="106"/>
        <v>0</v>
      </c>
      <c r="Q1579" s="679">
        <f t="shared" ca="1" si="106"/>
        <v>0</v>
      </c>
      <c r="R1579" s="679">
        <f t="shared" ca="1" si="106"/>
        <v>0</v>
      </c>
      <c r="S1579" t="str">
        <f t="shared" si="103"/>
        <v>ASR_COMP</v>
      </c>
      <c r="T1579" s="957">
        <f t="shared" si="104"/>
        <v>44682</v>
      </c>
      <c r="U1579" t="str">
        <f t="shared" si="105"/>
        <v>Unaudited</v>
      </c>
    </row>
    <row r="1580" spans="1:21" x14ac:dyDescent="0.25">
      <c r="A1580" t="s">
        <v>440</v>
      </c>
      <c r="B1580" t="s">
        <v>1388</v>
      </c>
      <c r="C1580" t="s">
        <v>1389</v>
      </c>
      <c r="D1580" s="15">
        <v>1900</v>
      </c>
      <c r="E1580" s="121">
        <v>1</v>
      </c>
      <c r="F1580" t="s">
        <v>1034</v>
      </c>
      <c r="G1580" s="121" t="s">
        <v>1387</v>
      </c>
      <c r="H1580" t="s">
        <v>388</v>
      </c>
      <c r="I1580" t="s">
        <v>491</v>
      </c>
      <c r="J1580" t="s">
        <v>436</v>
      </c>
      <c r="K1580" t="s">
        <v>799</v>
      </c>
      <c r="L1580" s="756">
        <v>2.9</v>
      </c>
      <c r="M1580" t="s">
        <v>782</v>
      </c>
      <c r="N1580" s="679">
        <f t="shared" ca="1" si="106"/>
        <v>0</v>
      </c>
      <c r="O1580" s="679">
        <f t="shared" ca="1" si="106"/>
        <v>0</v>
      </c>
      <c r="P1580" s="679">
        <f t="shared" ca="1" si="106"/>
        <v>0</v>
      </c>
      <c r="Q1580" s="679">
        <f t="shared" ca="1" si="106"/>
        <v>0</v>
      </c>
      <c r="R1580" s="679">
        <f t="shared" ca="1" si="106"/>
        <v>0</v>
      </c>
      <c r="S1580" t="str">
        <f t="shared" si="103"/>
        <v>ASR_COMP</v>
      </c>
      <c r="T1580" s="957">
        <f t="shared" si="104"/>
        <v>44682</v>
      </c>
      <c r="U1580" t="str">
        <f t="shared" si="105"/>
        <v>Unaudited</v>
      </c>
    </row>
    <row r="1581" spans="1:21" x14ac:dyDescent="0.25">
      <c r="A1581" t="s">
        <v>440</v>
      </c>
      <c r="B1581" t="s">
        <v>1388</v>
      </c>
      <c r="C1581" t="s">
        <v>1389</v>
      </c>
      <c r="D1581" s="15">
        <v>1900</v>
      </c>
      <c r="E1581" s="121">
        <v>1</v>
      </c>
      <c r="F1581" t="s">
        <v>1034</v>
      </c>
      <c r="G1581" s="121" t="s">
        <v>1387</v>
      </c>
      <c r="H1581" t="s">
        <v>388</v>
      </c>
      <c r="I1581" t="s">
        <v>491</v>
      </c>
      <c r="J1581" t="s">
        <v>436</v>
      </c>
      <c r="K1581" t="s">
        <v>226</v>
      </c>
      <c r="L1581" s="756">
        <v>2.11</v>
      </c>
      <c r="M1581" t="s">
        <v>231</v>
      </c>
      <c r="N1581" s="679">
        <f t="shared" ca="1" si="106"/>
        <v>0</v>
      </c>
      <c r="O1581" s="679">
        <f t="shared" ca="1" si="106"/>
        <v>0</v>
      </c>
      <c r="P1581" s="679">
        <f t="shared" ca="1" si="106"/>
        <v>0</v>
      </c>
      <c r="Q1581" s="679">
        <f t="shared" ca="1" si="106"/>
        <v>0</v>
      </c>
      <c r="R1581" s="679">
        <f t="shared" ca="1" si="106"/>
        <v>7999.4032028901593</v>
      </c>
      <c r="S1581" t="str">
        <f t="shared" si="103"/>
        <v>ASR_COMP</v>
      </c>
      <c r="T1581" s="957">
        <f t="shared" si="104"/>
        <v>44682</v>
      </c>
      <c r="U1581" t="str">
        <f t="shared" si="105"/>
        <v>Unaudited</v>
      </c>
    </row>
    <row r="1582" spans="1:21" x14ac:dyDescent="0.25">
      <c r="A1582" t="s">
        <v>440</v>
      </c>
      <c r="B1582" t="s">
        <v>1388</v>
      </c>
      <c r="C1582" t="s">
        <v>1389</v>
      </c>
      <c r="D1582" s="15">
        <v>1900</v>
      </c>
      <c r="E1582" s="121">
        <v>1</v>
      </c>
      <c r="F1582" t="s">
        <v>1034</v>
      </c>
      <c r="G1582" s="121" t="s">
        <v>1387</v>
      </c>
      <c r="H1582" t="s">
        <v>388</v>
      </c>
      <c r="I1582" t="s">
        <v>491</v>
      </c>
      <c r="J1582" t="s">
        <v>436</v>
      </c>
      <c r="K1582" t="s">
        <v>226</v>
      </c>
      <c r="L1582" s="756">
        <v>2.12</v>
      </c>
      <c r="M1582" t="s">
        <v>557</v>
      </c>
      <c r="N1582" s="679">
        <f t="shared" ca="1" si="106"/>
        <v>0</v>
      </c>
      <c r="O1582" s="679">
        <f t="shared" ca="1" si="106"/>
        <v>0</v>
      </c>
      <c r="P1582" s="679">
        <f t="shared" ca="1" si="106"/>
        <v>0</v>
      </c>
      <c r="Q1582" s="679">
        <f t="shared" ca="1" si="106"/>
        <v>0</v>
      </c>
      <c r="R1582" s="679">
        <f t="shared" ca="1" si="106"/>
        <v>170619.89246571215</v>
      </c>
      <c r="S1582" t="str">
        <f t="shared" si="103"/>
        <v>ASR_COMP</v>
      </c>
      <c r="T1582" s="957">
        <f t="shared" si="104"/>
        <v>44682</v>
      </c>
      <c r="U1582" t="str">
        <f t="shared" si="105"/>
        <v>Unaudited</v>
      </c>
    </row>
    <row r="1583" spans="1:21" x14ac:dyDescent="0.25">
      <c r="A1583" t="s">
        <v>440</v>
      </c>
      <c r="B1583" t="s">
        <v>1388</v>
      </c>
      <c r="C1583" t="s">
        <v>1389</v>
      </c>
      <c r="D1583" s="15">
        <v>1900</v>
      </c>
      <c r="E1583" s="121">
        <v>1</v>
      </c>
      <c r="F1583" t="s">
        <v>1034</v>
      </c>
      <c r="G1583" s="121" t="s">
        <v>1387</v>
      </c>
      <c r="H1583" t="s">
        <v>388</v>
      </c>
      <c r="I1583" t="s">
        <v>491</v>
      </c>
      <c r="J1583" t="s">
        <v>436</v>
      </c>
      <c r="K1583" t="s">
        <v>226</v>
      </c>
      <c r="L1583" s="756">
        <v>2.13</v>
      </c>
      <c r="M1583" t="s">
        <v>232</v>
      </c>
      <c r="N1583" s="679">
        <f t="shared" ca="1" si="106"/>
        <v>0</v>
      </c>
      <c r="O1583" s="679">
        <f t="shared" ca="1" si="106"/>
        <v>0</v>
      </c>
      <c r="P1583" s="679">
        <f t="shared" ca="1" si="106"/>
        <v>0</v>
      </c>
      <c r="Q1583" s="679">
        <f t="shared" ca="1" si="106"/>
        <v>0</v>
      </c>
      <c r="R1583" s="679">
        <f t="shared" ca="1" si="106"/>
        <v>68105.927164815919</v>
      </c>
      <c r="S1583" t="str">
        <f t="shared" si="103"/>
        <v>ASR_COMP</v>
      </c>
      <c r="T1583" s="957">
        <f t="shared" si="104"/>
        <v>44682</v>
      </c>
      <c r="U1583" t="str">
        <f t="shared" si="105"/>
        <v>Unaudited</v>
      </c>
    </row>
    <row r="1584" spans="1:21" x14ac:dyDescent="0.25">
      <c r="A1584" t="s">
        <v>440</v>
      </c>
      <c r="B1584" t="s">
        <v>1388</v>
      </c>
      <c r="C1584" t="s">
        <v>1389</v>
      </c>
      <c r="D1584" s="15">
        <v>1900</v>
      </c>
      <c r="E1584" s="121">
        <v>1</v>
      </c>
      <c r="F1584" t="s">
        <v>1034</v>
      </c>
      <c r="G1584" s="121" t="s">
        <v>1387</v>
      </c>
      <c r="H1584" t="s">
        <v>388</v>
      </c>
      <c r="I1584" t="s">
        <v>491</v>
      </c>
      <c r="J1584" t="s">
        <v>436</v>
      </c>
      <c r="K1584" t="s">
        <v>226</v>
      </c>
      <c r="L1584" s="756">
        <v>2.14</v>
      </c>
      <c r="M1584" t="s">
        <v>561</v>
      </c>
      <c r="N1584" s="679">
        <f t="shared" ca="1" si="106"/>
        <v>0</v>
      </c>
      <c r="O1584" s="679">
        <f t="shared" ca="1" si="106"/>
        <v>0</v>
      </c>
      <c r="P1584" s="679">
        <f t="shared" ca="1" si="106"/>
        <v>0</v>
      </c>
      <c r="Q1584" s="679">
        <f t="shared" ca="1" si="106"/>
        <v>0</v>
      </c>
      <c r="R1584" s="679">
        <f t="shared" ca="1" si="106"/>
        <v>25011.185118053181</v>
      </c>
      <c r="S1584" t="str">
        <f t="shared" si="103"/>
        <v>ASR_COMP</v>
      </c>
      <c r="T1584" s="957">
        <f t="shared" si="104"/>
        <v>44682</v>
      </c>
      <c r="U1584" t="str">
        <f t="shared" si="105"/>
        <v>Unaudited</v>
      </c>
    </row>
    <row r="1585" spans="1:21" x14ac:dyDescent="0.25">
      <c r="A1585" t="s">
        <v>440</v>
      </c>
      <c r="B1585" t="s">
        <v>1388</v>
      </c>
      <c r="C1585" t="s">
        <v>1389</v>
      </c>
      <c r="D1585" s="15">
        <v>1900</v>
      </c>
      <c r="E1585" s="121">
        <v>1</v>
      </c>
      <c r="F1585" t="s">
        <v>1034</v>
      </c>
      <c r="G1585" s="121" t="s">
        <v>1387</v>
      </c>
      <c r="H1585" t="s">
        <v>388</v>
      </c>
      <c r="I1585" t="s">
        <v>491</v>
      </c>
      <c r="J1585" t="s">
        <v>436</v>
      </c>
      <c r="K1585" t="s">
        <v>226</v>
      </c>
      <c r="L1585" s="756">
        <v>2.15</v>
      </c>
      <c r="M1585" t="s">
        <v>20</v>
      </c>
      <c r="N1585" s="679">
        <f t="shared" ca="1" si="106"/>
        <v>0</v>
      </c>
      <c r="O1585" s="679">
        <f t="shared" ca="1" si="106"/>
        <v>0</v>
      </c>
      <c r="P1585" s="679">
        <f t="shared" ca="1" si="106"/>
        <v>0</v>
      </c>
      <c r="Q1585" s="679">
        <f t="shared" ca="1" si="106"/>
        <v>0</v>
      </c>
      <c r="R1585" s="679">
        <f t="shared" ca="1" si="106"/>
        <v>-4721.3015761395145</v>
      </c>
      <c r="S1585" t="str">
        <f t="shared" si="103"/>
        <v>ASR_COMP</v>
      </c>
      <c r="T1585" s="957">
        <f t="shared" si="104"/>
        <v>44682</v>
      </c>
      <c r="U1585" t="str">
        <f t="shared" si="105"/>
        <v>Unaudited</v>
      </c>
    </row>
    <row r="1586" spans="1:21" x14ac:dyDescent="0.25">
      <c r="A1586" t="s">
        <v>440</v>
      </c>
      <c r="B1586" t="s">
        <v>1388</v>
      </c>
      <c r="C1586" t="s">
        <v>1389</v>
      </c>
      <c r="D1586" s="15">
        <v>1900</v>
      </c>
      <c r="E1586" s="121">
        <v>1</v>
      </c>
      <c r="F1586" t="s">
        <v>1034</v>
      </c>
      <c r="G1586" s="121" t="s">
        <v>1387</v>
      </c>
      <c r="H1586" t="s">
        <v>388</v>
      </c>
      <c r="I1586" t="s">
        <v>491</v>
      </c>
      <c r="J1586" t="s">
        <v>436</v>
      </c>
      <c r="K1586" t="s">
        <v>226</v>
      </c>
      <c r="L1586" s="756">
        <v>2.16</v>
      </c>
      <c r="M1586" t="s">
        <v>802</v>
      </c>
      <c r="N1586" s="679">
        <f t="shared" ca="1" si="106"/>
        <v>0</v>
      </c>
      <c r="O1586" s="679">
        <f t="shared" ca="1" si="106"/>
        <v>0</v>
      </c>
      <c r="P1586" s="679">
        <f t="shared" ca="1" si="106"/>
        <v>0</v>
      </c>
      <c r="Q1586" s="679">
        <f t="shared" ca="1" si="106"/>
        <v>0</v>
      </c>
      <c r="R1586" s="679">
        <f t="shared" ca="1" si="106"/>
        <v>0</v>
      </c>
      <c r="S1586" t="str">
        <f t="shared" si="103"/>
        <v>ASR_COMP</v>
      </c>
      <c r="T1586" s="957">
        <f t="shared" si="104"/>
        <v>44682</v>
      </c>
      <c r="U1586" t="str">
        <f t="shared" si="105"/>
        <v>Unaudited</v>
      </c>
    </row>
    <row r="1587" spans="1:21" x14ac:dyDescent="0.25">
      <c r="A1587" t="s">
        <v>440</v>
      </c>
      <c r="B1587" t="s">
        <v>1388</v>
      </c>
      <c r="C1587" t="s">
        <v>1389</v>
      </c>
      <c r="D1587" s="15">
        <v>1900</v>
      </c>
      <c r="E1587" s="121">
        <v>1</v>
      </c>
      <c r="F1587" t="s">
        <v>1034</v>
      </c>
      <c r="G1587" s="121" t="s">
        <v>1387</v>
      </c>
      <c r="H1587" t="s">
        <v>388</v>
      </c>
      <c r="I1587" t="s">
        <v>491</v>
      </c>
      <c r="J1587" t="s">
        <v>436</v>
      </c>
      <c r="K1587" t="s">
        <v>226</v>
      </c>
      <c r="L1587" s="756">
        <v>2.17</v>
      </c>
      <c r="M1587" t="s">
        <v>1055</v>
      </c>
      <c r="N1587" s="679">
        <f t="shared" ca="1" si="106"/>
        <v>0</v>
      </c>
      <c r="O1587" s="679">
        <f t="shared" ca="1" si="106"/>
        <v>0</v>
      </c>
      <c r="P1587" s="679">
        <f t="shared" ca="1" si="106"/>
        <v>0</v>
      </c>
      <c r="Q1587" s="679">
        <f t="shared" ca="1" si="106"/>
        <v>0</v>
      </c>
      <c r="R1587" s="679">
        <f t="shared" ca="1" si="106"/>
        <v>0</v>
      </c>
      <c r="S1587" t="str">
        <f t="shared" si="103"/>
        <v>ASR_COMP</v>
      </c>
      <c r="T1587" s="957">
        <f t="shared" si="104"/>
        <v>44682</v>
      </c>
      <c r="U1587" t="str">
        <f t="shared" si="105"/>
        <v>Unaudited</v>
      </c>
    </row>
    <row r="1588" spans="1:21" x14ac:dyDescent="0.25">
      <c r="A1588" t="s">
        <v>440</v>
      </c>
      <c r="B1588" t="s">
        <v>1388</v>
      </c>
      <c r="C1588" t="s">
        <v>1389</v>
      </c>
      <c r="D1588" s="15">
        <v>1900</v>
      </c>
      <c r="E1588" s="121">
        <v>1</v>
      </c>
      <c r="F1588" t="s">
        <v>1034</v>
      </c>
      <c r="G1588" s="121" t="s">
        <v>1387</v>
      </c>
      <c r="H1588" t="s">
        <v>388</v>
      </c>
      <c r="I1588" t="s">
        <v>491</v>
      </c>
      <c r="J1588" t="s">
        <v>436</v>
      </c>
      <c r="K1588" t="s">
        <v>226</v>
      </c>
      <c r="L1588" s="756">
        <v>2.1800000000000002</v>
      </c>
      <c r="M1588" t="s">
        <v>653</v>
      </c>
      <c r="N1588" s="679">
        <f t="shared" ca="1" si="106"/>
        <v>0</v>
      </c>
      <c r="O1588" s="679">
        <f t="shared" ca="1" si="106"/>
        <v>0</v>
      </c>
      <c r="P1588" s="679">
        <f t="shared" ca="1" si="106"/>
        <v>0</v>
      </c>
      <c r="Q1588" s="679">
        <f t="shared" ca="1" si="106"/>
        <v>0</v>
      </c>
      <c r="R1588" s="679">
        <f t="shared" ca="1" si="106"/>
        <v>-36205.920506569913</v>
      </c>
      <c r="S1588" t="str">
        <f t="shared" si="103"/>
        <v>ASR_COMP</v>
      </c>
      <c r="T1588" s="957">
        <f t="shared" si="104"/>
        <v>44682</v>
      </c>
      <c r="U1588" t="str">
        <f t="shared" si="105"/>
        <v>Unaudited</v>
      </c>
    </row>
    <row r="1589" spans="1:21" x14ac:dyDescent="0.25">
      <c r="A1589" t="s">
        <v>440</v>
      </c>
      <c r="B1589" t="s">
        <v>1388</v>
      </c>
      <c r="C1589" t="s">
        <v>1389</v>
      </c>
      <c r="D1589" s="15">
        <v>1900</v>
      </c>
      <c r="E1589" s="121">
        <v>1</v>
      </c>
      <c r="F1589" t="s">
        <v>1034</v>
      </c>
      <c r="G1589" s="121" t="s">
        <v>1387</v>
      </c>
      <c r="H1589" t="s">
        <v>388</v>
      </c>
      <c r="I1589" t="s">
        <v>491</v>
      </c>
      <c r="J1589" t="s">
        <v>436</v>
      </c>
      <c r="K1589" t="s">
        <v>226</v>
      </c>
      <c r="L1589" s="756">
        <v>2.19</v>
      </c>
      <c r="M1589" t="s">
        <v>221</v>
      </c>
      <c r="N1589" s="679">
        <f t="shared" ca="1" si="106"/>
        <v>0</v>
      </c>
      <c r="O1589" s="679">
        <f t="shared" ca="1" si="106"/>
        <v>0</v>
      </c>
      <c r="P1589" s="679">
        <f t="shared" ca="1" si="106"/>
        <v>0</v>
      </c>
      <c r="Q1589" s="679">
        <f t="shared" ca="1" si="106"/>
        <v>0</v>
      </c>
      <c r="R1589" s="679">
        <f t="shared" ca="1" si="106"/>
        <v>0</v>
      </c>
      <c r="S1589" t="str">
        <f t="shared" si="103"/>
        <v>ASR_COMP</v>
      </c>
      <c r="T1589" s="957">
        <f t="shared" si="104"/>
        <v>44682</v>
      </c>
      <c r="U1589" t="str">
        <f t="shared" si="105"/>
        <v>Unaudited</v>
      </c>
    </row>
    <row r="1590" spans="1:21" x14ac:dyDescent="0.25">
      <c r="A1590" t="s">
        <v>440</v>
      </c>
      <c r="B1590" t="s">
        <v>1388</v>
      </c>
      <c r="C1590" t="s">
        <v>1389</v>
      </c>
      <c r="D1590" s="15">
        <v>1900</v>
      </c>
      <c r="E1590" s="121">
        <v>1</v>
      </c>
      <c r="F1590" t="s">
        <v>1034</v>
      </c>
      <c r="G1590" s="121" t="s">
        <v>1387</v>
      </c>
      <c r="H1590" t="s">
        <v>388</v>
      </c>
      <c r="I1590" t="s">
        <v>491</v>
      </c>
      <c r="J1590" t="s">
        <v>436</v>
      </c>
      <c r="K1590" t="s">
        <v>226</v>
      </c>
      <c r="L1590" s="756" t="s">
        <v>707</v>
      </c>
      <c r="M1590" t="s">
        <v>233</v>
      </c>
      <c r="N1590" s="679">
        <f t="shared" ca="1" si="106"/>
        <v>0</v>
      </c>
      <c r="O1590" s="679">
        <f t="shared" ca="1" si="106"/>
        <v>0</v>
      </c>
      <c r="P1590" s="679">
        <f t="shared" ca="1" si="106"/>
        <v>0</v>
      </c>
      <c r="Q1590" s="679">
        <f t="shared" ca="1" si="106"/>
        <v>0</v>
      </c>
      <c r="R1590" s="679">
        <f t="shared" ca="1" si="106"/>
        <v>-22238.626580188353</v>
      </c>
      <c r="S1590" t="str">
        <f t="shared" si="103"/>
        <v>ASR_COMP</v>
      </c>
      <c r="T1590" s="957">
        <f t="shared" si="104"/>
        <v>44682</v>
      </c>
      <c r="U1590" t="str">
        <f t="shared" si="105"/>
        <v>Unaudited</v>
      </c>
    </row>
    <row r="1591" spans="1:21" x14ac:dyDescent="0.25">
      <c r="A1591" t="s">
        <v>440</v>
      </c>
      <c r="B1591" t="s">
        <v>1388</v>
      </c>
      <c r="C1591" t="s">
        <v>1389</v>
      </c>
      <c r="D1591" s="15">
        <v>1900</v>
      </c>
      <c r="E1591" s="121">
        <v>1</v>
      </c>
      <c r="F1591" t="s">
        <v>1034</v>
      </c>
      <c r="G1591" s="121" t="s">
        <v>1387</v>
      </c>
      <c r="H1591" t="s">
        <v>388</v>
      </c>
      <c r="I1591" t="s">
        <v>491</v>
      </c>
      <c r="J1591" t="s">
        <v>436</v>
      </c>
      <c r="K1591" t="s">
        <v>226</v>
      </c>
      <c r="L1591" s="756">
        <v>2.21</v>
      </c>
      <c r="M1591" t="s">
        <v>469</v>
      </c>
      <c r="N1591" s="679">
        <f t="shared" ca="1" si="106"/>
        <v>0</v>
      </c>
      <c r="O1591" s="679">
        <f t="shared" ca="1" si="106"/>
        <v>0</v>
      </c>
      <c r="P1591" s="679">
        <f t="shared" ca="1" si="106"/>
        <v>0</v>
      </c>
      <c r="Q1591" s="679">
        <f t="shared" ca="1" si="106"/>
        <v>0</v>
      </c>
      <c r="R1591" s="679">
        <f t="shared" ca="1" si="106"/>
        <v>0</v>
      </c>
      <c r="S1591" t="str">
        <f t="shared" si="103"/>
        <v>ASR_COMP</v>
      </c>
      <c r="T1591" s="957">
        <f t="shared" si="104"/>
        <v>44682</v>
      </c>
      <c r="U1591" t="str">
        <f t="shared" si="105"/>
        <v>Unaudited</v>
      </c>
    </row>
    <row r="1592" spans="1:21" x14ac:dyDescent="0.25">
      <c r="A1592" t="s">
        <v>440</v>
      </c>
      <c r="B1592" t="s">
        <v>1388</v>
      </c>
      <c r="C1592" t="s">
        <v>1389</v>
      </c>
      <c r="D1592" s="15">
        <v>1900</v>
      </c>
      <c r="E1592" s="121">
        <v>1</v>
      </c>
      <c r="F1592" t="s">
        <v>1034</v>
      </c>
      <c r="G1592" s="121" t="s">
        <v>1387</v>
      </c>
      <c r="H1592" t="s">
        <v>388</v>
      </c>
      <c r="I1592" t="s">
        <v>491</v>
      </c>
      <c r="J1592" t="s">
        <v>436</v>
      </c>
      <c r="K1592" t="s">
        <v>6</v>
      </c>
      <c r="L1592" s="756" t="s">
        <v>70</v>
      </c>
      <c r="M1592" t="s">
        <v>191</v>
      </c>
      <c r="N1592" s="679">
        <f t="shared" ca="1" si="106"/>
        <v>0</v>
      </c>
      <c r="O1592" s="679">
        <f t="shared" ca="1" si="106"/>
        <v>0</v>
      </c>
      <c r="P1592" s="679">
        <f t="shared" ca="1" si="106"/>
        <v>0</v>
      </c>
      <c r="Q1592" s="679">
        <f t="shared" ca="1" si="106"/>
        <v>0</v>
      </c>
      <c r="R1592" s="679">
        <f t="shared" ca="1" si="106"/>
        <v>0</v>
      </c>
      <c r="S1592" t="str">
        <f t="shared" si="103"/>
        <v>ASR_COMP</v>
      </c>
      <c r="T1592" s="957">
        <f t="shared" si="104"/>
        <v>44682</v>
      </c>
      <c r="U1592" t="str">
        <f t="shared" si="105"/>
        <v>Unaudited</v>
      </c>
    </row>
    <row r="1593" spans="1:21" x14ac:dyDescent="0.25">
      <c r="A1593" t="s">
        <v>440</v>
      </c>
      <c r="B1593" t="s">
        <v>1388</v>
      </c>
      <c r="C1593" t="s">
        <v>1389</v>
      </c>
      <c r="D1593" s="15">
        <v>1900</v>
      </c>
      <c r="E1593" s="121">
        <v>1</v>
      </c>
      <c r="F1593" t="s">
        <v>1034</v>
      </c>
      <c r="G1593" s="121" t="s">
        <v>1387</v>
      </c>
      <c r="H1593" t="s">
        <v>388</v>
      </c>
      <c r="I1593" t="s">
        <v>491</v>
      </c>
      <c r="J1593" t="s">
        <v>436</v>
      </c>
      <c r="K1593" t="s">
        <v>6</v>
      </c>
      <c r="L1593" s="756" t="s">
        <v>71</v>
      </c>
      <c r="M1593" t="s">
        <v>234</v>
      </c>
      <c r="N1593" s="679">
        <f t="shared" ca="1" si="106"/>
        <v>0</v>
      </c>
      <c r="O1593" s="679">
        <f t="shared" ca="1" si="106"/>
        <v>0</v>
      </c>
      <c r="P1593" s="679">
        <f t="shared" ca="1" si="106"/>
        <v>0</v>
      </c>
      <c r="Q1593" s="679">
        <f t="shared" ca="1" si="106"/>
        <v>0</v>
      </c>
      <c r="R1593" s="679">
        <f t="shared" ca="1" si="106"/>
        <v>0</v>
      </c>
      <c r="S1593" t="str">
        <f t="shared" si="103"/>
        <v>ASR_COMP</v>
      </c>
      <c r="T1593" s="957">
        <f t="shared" si="104"/>
        <v>44682</v>
      </c>
      <c r="U1593" t="str">
        <f t="shared" si="105"/>
        <v>Unaudited</v>
      </c>
    </row>
    <row r="1594" spans="1:21" x14ac:dyDescent="0.25">
      <c r="A1594" t="s">
        <v>440</v>
      </c>
      <c r="B1594" t="s">
        <v>1388</v>
      </c>
      <c r="C1594" t="s">
        <v>1389</v>
      </c>
      <c r="D1594" s="15">
        <v>1900</v>
      </c>
      <c r="E1594" s="121">
        <v>1</v>
      </c>
      <c r="F1594" t="s">
        <v>1034</v>
      </c>
      <c r="G1594" s="121" t="s">
        <v>1387</v>
      </c>
      <c r="H1594" t="s">
        <v>388</v>
      </c>
      <c r="I1594" t="s">
        <v>491</v>
      </c>
      <c r="J1594" t="s">
        <v>436</v>
      </c>
      <c r="K1594" t="s">
        <v>6</v>
      </c>
      <c r="L1594" s="756" t="s">
        <v>72</v>
      </c>
      <c r="M1594" t="s">
        <v>167</v>
      </c>
      <c r="N1594" s="679">
        <f t="shared" ca="1" si="106"/>
        <v>0</v>
      </c>
      <c r="O1594" s="679">
        <f t="shared" ca="1" si="106"/>
        <v>0</v>
      </c>
      <c r="P1594" s="679">
        <f t="shared" ca="1" si="106"/>
        <v>0</v>
      </c>
      <c r="Q1594" s="679">
        <f t="shared" ca="1" si="106"/>
        <v>0</v>
      </c>
      <c r="R1594" s="679">
        <f t="shared" ca="1" si="106"/>
        <v>0</v>
      </c>
      <c r="S1594" t="str">
        <f t="shared" si="103"/>
        <v>ASR_COMP</v>
      </c>
      <c r="T1594" s="957">
        <f t="shared" si="104"/>
        <v>44682</v>
      </c>
      <c r="U1594" t="str">
        <f t="shared" si="105"/>
        <v>Unaudited</v>
      </c>
    </row>
    <row r="1595" spans="1:21" x14ac:dyDescent="0.25">
      <c r="A1595" t="s">
        <v>440</v>
      </c>
      <c r="B1595" t="s">
        <v>1388</v>
      </c>
      <c r="C1595" t="s">
        <v>1389</v>
      </c>
      <c r="D1595" s="15">
        <v>1900</v>
      </c>
      <c r="E1595" s="121">
        <v>1</v>
      </c>
      <c r="F1595" t="s">
        <v>1034</v>
      </c>
      <c r="G1595" s="121" t="s">
        <v>1387</v>
      </c>
      <c r="H1595" t="s">
        <v>388</v>
      </c>
      <c r="I1595" t="s">
        <v>491</v>
      </c>
      <c r="J1595" t="s">
        <v>436</v>
      </c>
      <c r="K1595" t="s">
        <v>6</v>
      </c>
      <c r="L1595" s="756">
        <v>3.4</v>
      </c>
      <c r="M1595" t="s">
        <v>464</v>
      </c>
      <c r="N1595" s="679">
        <f t="shared" ca="1" si="106"/>
        <v>0</v>
      </c>
      <c r="O1595" s="679">
        <f t="shared" ca="1" si="106"/>
        <v>0</v>
      </c>
      <c r="P1595" s="679">
        <f t="shared" ca="1" si="106"/>
        <v>0</v>
      </c>
      <c r="Q1595" s="679">
        <f t="shared" ca="1" si="106"/>
        <v>0</v>
      </c>
      <c r="R1595" s="679">
        <f t="shared" ca="1" si="106"/>
        <v>324.08518124469379</v>
      </c>
      <c r="S1595" t="str">
        <f t="shared" si="103"/>
        <v>ASR_COMP</v>
      </c>
      <c r="T1595" s="957">
        <f t="shared" si="104"/>
        <v>44682</v>
      </c>
      <c r="U1595" t="str">
        <f t="shared" si="105"/>
        <v>Unaudited</v>
      </c>
    </row>
    <row r="1596" spans="1:21" x14ac:dyDescent="0.25">
      <c r="A1596" t="s">
        <v>440</v>
      </c>
      <c r="B1596" t="s">
        <v>1388</v>
      </c>
      <c r="C1596" t="s">
        <v>1389</v>
      </c>
      <c r="D1596" s="15">
        <v>1900</v>
      </c>
      <c r="E1596" s="121">
        <v>1</v>
      </c>
      <c r="F1596" t="s">
        <v>1034</v>
      </c>
      <c r="G1596" s="121" t="s">
        <v>1387</v>
      </c>
      <c r="H1596" t="s">
        <v>388</v>
      </c>
      <c r="I1596" t="s">
        <v>491</v>
      </c>
      <c r="J1596" t="s">
        <v>436</v>
      </c>
      <c r="K1596" t="s">
        <v>437</v>
      </c>
      <c r="L1596" s="756">
        <v>4.5</v>
      </c>
      <c r="M1596" t="s">
        <v>32</v>
      </c>
      <c r="N1596" s="679">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9">
        <f t="shared" ca="1" si="107"/>
        <v>0</v>
      </c>
      <c r="P1596" s="679">
        <f t="shared" ca="1" si="107"/>
        <v>0</v>
      </c>
      <c r="Q1596" s="679">
        <f t="shared" ca="1" si="107"/>
        <v>0</v>
      </c>
      <c r="R1596" s="679">
        <f t="shared" ca="1" si="107"/>
        <v>0</v>
      </c>
      <c r="S1596" t="str">
        <f t="shared" si="103"/>
        <v>ASR_COMP</v>
      </c>
      <c r="T1596" s="957">
        <f t="shared" si="104"/>
        <v>44682</v>
      </c>
      <c r="U1596" t="str">
        <f t="shared" si="105"/>
        <v>Unaudited</v>
      </c>
    </row>
    <row r="1597" spans="1:21" x14ac:dyDescent="0.25">
      <c r="A1597" t="s">
        <v>440</v>
      </c>
      <c r="B1597" t="s">
        <v>1388</v>
      </c>
      <c r="C1597" t="s">
        <v>1389</v>
      </c>
      <c r="D1597" s="15">
        <v>1900</v>
      </c>
      <c r="E1597" s="121">
        <v>1</v>
      </c>
      <c r="F1597" t="s">
        <v>1034</v>
      </c>
      <c r="G1597" s="121" t="s">
        <v>1387</v>
      </c>
      <c r="H1597" t="s">
        <v>388</v>
      </c>
      <c r="I1597" t="s">
        <v>491</v>
      </c>
      <c r="J1597" t="s">
        <v>436</v>
      </c>
      <c r="K1597" t="s">
        <v>437</v>
      </c>
      <c r="L1597" s="756" t="s">
        <v>947</v>
      </c>
      <c r="M1597" t="s">
        <v>938</v>
      </c>
      <c r="N1597" s="679">
        <f t="shared" ca="1" si="107"/>
        <v>0</v>
      </c>
      <c r="O1597" s="679">
        <f t="shared" ca="1" si="107"/>
        <v>0</v>
      </c>
      <c r="P1597" s="679">
        <f t="shared" ca="1" si="107"/>
        <v>0</v>
      </c>
      <c r="Q1597" s="679">
        <f t="shared" ca="1" si="107"/>
        <v>0</v>
      </c>
      <c r="R1597" s="679">
        <f t="shared" ca="1" si="107"/>
        <v>0</v>
      </c>
      <c r="S1597" t="str">
        <f t="shared" si="103"/>
        <v>ASR_COMP</v>
      </c>
      <c r="T1597" s="957">
        <f t="shared" si="104"/>
        <v>44682</v>
      </c>
      <c r="U1597" t="str">
        <f t="shared" si="105"/>
        <v>Unaudited</v>
      </c>
    </row>
    <row r="1598" spans="1:21" x14ac:dyDescent="0.25">
      <c r="A1598" t="s">
        <v>440</v>
      </c>
      <c r="B1598" t="s">
        <v>1388</v>
      </c>
      <c r="C1598" t="s">
        <v>1389</v>
      </c>
      <c r="D1598" s="15">
        <v>1900</v>
      </c>
      <c r="E1598" s="121">
        <v>1</v>
      </c>
      <c r="F1598" t="s">
        <v>1034</v>
      </c>
      <c r="G1598" s="121" t="s">
        <v>1387</v>
      </c>
      <c r="H1598" t="s">
        <v>388</v>
      </c>
      <c r="I1598" t="s">
        <v>491</v>
      </c>
      <c r="J1598" t="s">
        <v>436</v>
      </c>
      <c r="K1598" t="s">
        <v>437</v>
      </c>
      <c r="L1598" s="756" t="s">
        <v>196</v>
      </c>
      <c r="M1598" t="s">
        <v>40</v>
      </c>
      <c r="N1598" s="679">
        <f t="shared" ca="1" si="107"/>
        <v>0</v>
      </c>
      <c r="O1598" s="679">
        <f t="shared" ca="1" si="107"/>
        <v>0</v>
      </c>
      <c r="P1598" s="679">
        <f t="shared" ca="1" si="107"/>
        <v>0</v>
      </c>
      <c r="Q1598" s="679">
        <f t="shared" ca="1" si="107"/>
        <v>0</v>
      </c>
      <c r="R1598" s="679">
        <f t="shared" ca="1" si="107"/>
        <v>0</v>
      </c>
      <c r="S1598" t="str">
        <f t="shared" si="103"/>
        <v>ASR_COMP</v>
      </c>
      <c r="T1598" s="957">
        <f t="shared" si="104"/>
        <v>44682</v>
      </c>
      <c r="U1598" t="str">
        <f t="shared" si="105"/>
        <v>Unaudited</v>
      </c>
    </row>
    <row r="1599" spans="1:21" x14ac:dyDescent="0.25">
      <c r="A1599" t="s">
        <v>440</v>
      </c>
      <c r="B1599" t="s">
        <v>1388</v>
      </c>
      <c r="C1599" t="s">
        <v>1389</v>
      </c>
      <c r="D1599" s="15">
        <v>1900</v>
      </c>
      <c r="E1599" s="121">
        <v>1</v>
      </c>
      <c r="F1599" t="s">
        <v>1034</v>
      </c>
      <c r="G1599" s="121" t="s">
        <v>1387</v>
      </c>
      <c r="H1599" t="s">
        <v>388</v>
      </c>
      <c r="I1599" t="s">
        <v>491</v>
      </c>
      <c r="J1599" t="s">
        <v>436</v>
      </c>
      <c r="K1599" t="s">
        <v>437</v>
      </c>
      <c r="L1599" s="756" t="s">
        <v>195</v>
      </c>
      <c r="M1599" t="s">
        <v>332</v>
      </c>
      <c r="N1599" s="679">
        <f t="shared" ca="1" si="107"/>
        <v>0</v>
      </c>
      <c r="O1599" s="679">
        <f t="shared" ca="1" si="107"/>
        <v>0</v>
      </c>
      <c r="P1599" s="679">
        <f t="shared" ca="1" si="107"/>
        <v>0</v>
      </c>
      <c r="Q1599" s="679">
        <f t="shared" ca="1" si="107"/>
        <v>0</v>
      </c>
      <c r="R1599" s="679">
        <f t="shared" ca="1" si="107"/>
        <v>0</v>
      </c>
      <c r="S1599" t="str">
        <f t="shared" si="103"/>
        <v>ASR_COMP</v>
      </c>
      <c r="T1599" s="957">
        <f t="shared" si="104"/>
        <v>44682</v>
      </c>
      <c r="U1599" t="str">
        <f t="shared" si="105"/>
        <v>Unaudited</v>
      </c>
    </row>
    <row r="1600" spans="1:21" x14ac:dyDescent="0.25">
      <c r="A1600" t="s">
        <v>440</v>
      </c>
      <c r="B1600" t="s">
        <v>1388</v>
      </c>
      <c r="C1600" t="s">
        <v>1389</v>
      </c>
      <c r="D1600" s="15">
        <v>1900</v>
      </c>
      <c r="E1600" s="121">
        <v>1</v>
      </c>
      <c r="F1600" t="s">
        <v>1034</v>
      </c>
      <c r="G1600" s="121" t="s">
        <v>1387</v>
      </c>
      <c r="H1600" t="s">
        <v>388</v>
      </c>
      <c r="I1600" t="s">
        <v>491</v>
      </c>
      <c r="J1600" t="s">
        <v>453</v>
      </c>
      <c r="K1600" t="s">
        <v>438</v>
      </c>
      <c r="L1600" s="756" t="s">
        <v>79</v>
      </c>
      <c r="M1600" t="s">
        <v>27</v>
      </c>
      <c r="N1600" s="679">
        <f t="shared" ca="1" si="107"/>
        <v>0</v>
      </c>
      <c r="O1600" s="679">
        <f t="shared" ca="1" si="107"/>
        <v>0</v>
      </c>
      <c r="P1600" s="679">
        <f t="shared" ca="1" si="107"/>
        <v>0</v>
      </c>
      <c r="Q1600" s="679">
        <f t="shared" ca="1" si="107"/>
        <v>0</v>
      </c>
      <c r="R1600" s="679">
        <f t="shared" ca="1" si="107"/>
        <v>0</v>
      </c>
      <c r="S1600" t="str">
        <f t="shared" si="103"/>
        <v>ASR_COMP</v>
      </c>
      <c r="T1600" s="957">
        <f t="shared" si="104"/>
        <v>44682</v>
      </c>
      <c r="U1600" t="str">
        <f t="shared" si="105"/>
        <v>Unaudited</v>
      </c>
    </row>
    <row r="1601" spans="1:21" x14ac:dyDescent="0.25">
      <c r="A1601" t="s">
        <v>440</v>
      </c>
      <c r="B1601" t="s">
        <v>1388</v>
      </c>
      <c r="C1601" t="s">
        <v>1389</v>
      </c>
      <c r="D1601" s="15">
        <v>1900</v>
      </c>
      <c r="E1601" s="121">
        <v>1</v>
      </c>
      <c r="F1601" t="s">
        <v>1034</v>
      </c>
      <c r="G1601" s="121" t="s">
        <v>1387</v>
      </c>
      <c r="H1601" t="s">
        <v>388</v>
      </c>
      <c r="I1601" t="s">
        <v>491</v>
      </c>
      <c r="J1601" t="s">
        <v>453</v>
      </c>
      <c r="K1601" t="s">
        <v>438</v>
      </c>
      <c r="L1601" s="756" t="s">
        <v>80</v>
      </c>
      <c r="M1601" t="s">
        <v>100</v>
      </c>
      <c r="N1601" s="679">
        <f t="shared" ca="1" si="107"/>
        <v>0</v>
      </c>
      <c r="O1601" s="679">
        <f t="shared" ca="1" si="107"/>
        <v>0</v>
      </c>
      <c r="P1601" s="679">
        <f t="shared" ca="1" si="107"/>
        <v>0</v>
      </c>
      <c r="Q1601" s="679">
        <f t="shared" ca="1" si="107"/>
        <v>0</v>
      </c>
      <c r="R1601" s="679">
        <f t="shared" ca="1" si="107"/>
        <v>0</v>
      </c>
      <c r="S1601" t="str">
        <f t="shared" si="103"/>
        <v>ASR_COMP</v>
      </c>
      <c r="T1601" s="957">
        <f t="shared" si="104"/>
        <v>44682</v>
      </c>
      <c r="U1601" t="str">
        <f t="shared" si="105"/>
        <v>Unaudited</v>
      </c>
    </row>
    <row r="1602" spans="1:21" x14ac:dyDescent="0.25">
      <c r="A1602" t="s">
        <v>440</v>
      </c>
      <c r="B1602" t="s">
        <v>1388</v>
      </c>
      <c r="C1602" t="s">
        <v>1389</v>
      </c>
      <c r="D1602" s="15">
        <v>1900</v>
      </c>
      <c r="E1602" s="121">
        <v>1</v>
      </c>
      <c r="F1602" t="s">
        <v>1034</v>
      </c>
      <c r="G1602" s="121" t="s">
        <v>1387</v>
      </c>
      <c r="H1602" t="s">
        <v>388</v>
      </c>
      <c r="I1602" t="s">
        <v>491</v>
      </c>
      <c r="J1602" t="s">
        <v>453</v>
      </c>
      <c r="K1602" t="s">
        <v>438</v>
      </c>
      <c r="L1602" s="756" t="s">
        <v>81</v>
      </c>
      <c r="M1602" t="s">
        <v>101</v>
      </c>
      <c r="N1602" s="679">
        <f t="shared" ca="1" si="107"/>
        <v>0</v>
      </c>
      <c r="O1602" s="679">
        <f t="shared" ca="1" si="107"/>
        <v>0</v>
      </c>
      <c r="P1602" s="679">
        <f t="shared" ca="1" si="107"/>
        <v>0</v>
      </c>
      <c r="Q1602" s="679">
        <f t="shared" ca="1" si="107"/>
        <v>0</v>
      </c>
      <c r="R1602" s="679">
        <f t="shared" ca="1" si="107"/>
        <v>0</v>
      </c>
      <c r="S1602" t="str">
        <f t="shared" ref="S1602:S1665" si="108">file_name</f>
        <v>ASR_COMP</v>
      </c>
      <c r="T1602" s="957">
        <f t="shared" ref="T1602:T1665" si="109">file_date</f>
        <v>44682</v>
      </c>
      <c r="U1602" t="str">
        <f t="shared" ref="U1602:U1665" si="110">status</f>
        <v>Unaudited</v>
      </c>
    </row>
    <row r="1603" spans="1:21" x14ac:dyDescent="0.25">
      <c r="A1603" t="s">
        <v>440</v>
      </c>
      <c r="B1603" t="s">
        <v>1388</v>
      </c>
      <c r="C1603" t="s">
        <v>1389</v>
      </c>
      <c r="D1603" s="15">
        <v>1900</v>
      </c>
      <c r="E1603" s="121">
        <v>1</v>
      </c>
      <c r="F1603" t="s">
        <v>1034</v>
      </c>
      <c r="G1603" s="121" t="s">
        <v>1387</v>
      </c>
      <c r="H1603" t="s">
        <v>388</v>
      </c>
      <c r="I1603" t="s">
        <v>491</v>
      </c>
      <c r="J1603" t="s">
        <v>453</v>
      </c>
      <c r="K1603" t="s">
        <v>438</v>
      </c>
      <c r="L1603" s="756" t="s">
        <v>82</v>
      </c>
      <c r="M1603" t="s">
        <v>102</v>
      </c>
      <c r="N1603" s="679">
        <f t="shared" ca="1" si="107"/>
        <v>0</v>
      </c>
      <c r="O1603" s="679">
        <f t="shared" ca="1" si="107"/>
        <v>0</v>
      </c>
      <c r="P1603" s="679">
        <f t="shared" ca="1" si="107"/>
        <v>0</v>
      </c>
      <c r="Q1603" s="679">
        <f t="shared" ca="1" si="107"/>
        <v>0</v>
      </c>
      <c r="R1603" s="679">
        <f t="shared" ca="1" si="107"/>
        <v>0</v>
      </c>
      <c r="S1603" t="str">
        <f t="shared" si="108"/>
        <v>ASR_COMP</v>
      </c>
      <c r="T1603" s="957">
        <f t="shared" si="109"/>
        <v>44682</v>
      </c>
      <c r="U1603" t="str">
        <f t="shared" si="110"/>
        <v>Unaudited</v>
      </c>
    </row>
    <row r="1604" spans="1:21" x14ac:dyDescent="0.25">
      <c r="A1604" t="s">
        <v>440</v>
      </c>
      <c r="B1604" t="s">
        <v>1388</v>
      </c>
      <c r="C1604" t="s">
        <v>1389</v>
      </c>
      <c r="D1604" s="15">
        <v>1900</v>
      </c>
      <c r="E1604" s="121">
        <v>1</v>
      </c>
      <c r="F1604" t="s">
        <v>1034</v>
      </c>
      <c r="G1604" s="121" t="s">
        <v>1387</v>
      </c>
      <c r="H1604" t="s">
        <v>388</v>
      </c>
      <c r="I1604" t="s">
        <v>491</v>
      </c>
      <c r="J1604" t="s">
        <v>453</v>
      </c>
      <c r="K1604" t="s">
        <v>438</v>
      </c>
      <c r="L1604" s="756" t="s">
        <v>219</v>
      </c>
      <c r="M1604" t="s">
        <v>103</v>
      </c>
      <c r="N1604" s="679">
        <f t="shared" ca="1" si="107"/>
        <v>0</v>
      </c>
      <c r="O1604" s="679">
        <f t="shared" ca="1" si="107"/>
        <v>0</v>
      </c>
      <c r="P1604" s="679">
        <f t="shared" ca="1" si="107"/>
        <v>0</v>
      </c>
      <c r="Q1604" s="679">
        <f t="shared" ca="1" si="107"/>
        <v>0</v>
      </c>
      <c r="R1604" s="679">
        <f t="shared" ca="1" si="107"/>
        <v>0</v>
      </c>
      <c r="S1604" t="str">
        <f t="shared" si="108"/>
        <v>ASR_COMP</v>
      </c>
      <c r="T1604" s="957">
        <f t="shared" si="109"/>
        <v>44682</v>
      </c>
      <c r="U1604" t="str">
        <f t="shared" si="110"/>
        <v>Unaudited</v>
      </c>
    </row>
    <row r="1605" spans="1:21" x14ac:dyDescent="0.25">
      <c r="A1605" t="s">
        <v>440</v>
      </c>
      <c r="B1605" t="s">
        <v>1388</v>
      </c>
      <c r="C1605" t="s">
        <v>1389</v>
      </c>
      <c r="D1605" s="15">
        <v>1900</v>
      </c>
      <c r="E1605" s="121">
        <v>1</v>
      </c>
      <c r="F1605" t="s">
        <v>1034</v>
      </c>
      <c r="G1605" s="121" t="s">
        <v>1387</v>
      </c>
      <c r="H1605" t="s">
        <v>388</v>
      </c>
      <c r="I1605" t="s">
        <v>491</v>
      </c>
      <c r="J1605" t="s">
        <v>453</v>
      </c>
      <c r="K1605" t="s">
        <v>438</v>
      </c>
      <c r="L1605" s="756" t="s">
        <v>218</v>
      </c>
      <c r="M1605" t="s">
        <v>28</v>
      </c>
      <c r="N1605" s="679">
        <f t="shared" ca="1" si="107"/>
        <v>0</v>
      </c>
      <c r="O1605" s="679">
        <f t="shared" ca="1" si="107"/>
        <v>0</v>
      </c>
      <c r="P1605" s="679">
        <f t="shared" ca="1" si="107"/>
        <v>0</v>
      </c>
      <c r="Q1605" s="679">
        <f t="shared" ca="1" si="107"/>
        <v>0</v>
      </c>
      <c r="R1605" s="679">
        <f t="shared" ca="1" si="107"/>
        <v>0</v>
      </c>
      <c r="S1605" t="str">
        <f t="shared" si="108"/>
        <v>ASR_COMP</v>
      </c>
      <c r="T1605" s="957">
        <f t="shared" si="109"/>
        <v>44682</v>
      </c>
      <c r="U1605" t="str">
        <f t="shared" si="110"/>
        <v>Unaudited</v>
      </c>
    </row>
    <row r="1606" spans="1:21" x14ac:dyDescent="0.25">
      <c r="A1606" t="s">
        <v>440</v>
      </c>
      <c r="B1606" t="s">
        <v>1388</v>
      </c>
      <c r="C1606" t="s">
        <v>1389</v>
      </c>
      <c r="D1606" s="15">
        <v>1900</v>
      </c>
      <c r="E1606" s="121">
        <v>1</v>
      </c>
      <c r="F1606" t="s">
        <v>1034</v>
      </c>
      <c r="G1606" s="121" t="s">
        <v>1387</v>
      </c>
      <c r="H1606" t="s">
        <v>388</v>
      </c>
      <c r="I1606" t="s">
        <v>491</v>
      </c>
      <c r="J1606" t="s">
        <v>439</v>
      </c>
      <c r="K1606" t="s">
        <v>439</v>
      </c>
      <c r="L1606" s="756" t="s">
        <v>84</v>
      </c>
      <c r="M1606" t="s">
        <v>330</v>
      </c>
      <c r="N1606" s="679">
        <f t="shared" ca="1" si="107"/>
        <v>0</v>
      </c>
      <c r="O1606" s="679">
        <f t="shared" ca="1" si="107"/>
        <v>0</v>
      </c>
      <c r="P1606" s="679">
        <f t="shared" ca="1" si="107"/>
        <v>0</v>
      </c>
      <c r="Q1606" s="679">
        <f t="shared" ca="1" si="107"/>
        <v>0</v>
      </c>
      <c r="R1606" s="679">
        <f t="shared" ca="1" si="107"/>
        <v>0</v>
      </c>
      <c r="S1606" t="str">
        <f t="shared" si="108"/>
        <v>ASR_COMP</v>
      </c>
      <c r="T1606" s="957">
        <f t="shared" si="109"/>
        <v>44682</v>
      </c>
      <c r="U1606" t="str">
        <f t="shared" si="110"/>
        <v>Unaudited</v>
      </c>
    </row>
    <row r="1607" spans="1:21" x14ac:dyDescent="0.25">
      <c r="A1607" t="s">
        <v>440</v>
      </c>
      <c r="B1607" t="s">
        <v>1388</v>
      </c>
      <c r="C1607" t="s">
        <v>1389</v>
      </c>
      <c r="D1607" s="15">
        <v>1900</v>
      </c>
      <c r="E1607" s="121">
        <v>1</v>
      </c>
      <c r="F1607" t="s">
        <v>1034</v>
      </c>
      <c r="G1607" s="121" t="s">
        <v>1387</v>
      </c>
      <c r="H1607" t="s">
        <v>388</v>
      </c>
      <c r="I1607" t="s">
        <v>491</v>
      </c>
      <c r="J1607" t="s">
        <v>439</v>
      </c>
      <c r="K1607" t="s">
        <v>439</v>
      </c>
      <c r="L1607" s="756" t="s">
        <v>85</v>
      </c>
      <c r="M1607" t="s">
        <v>328</v>
      </c>
      <c r="N1607" s="679">
        <f t="shared" ca="1" si="107"/>
        <v>0</v>
      </c>
      <c r="O1607" s="679">
        <f t="shared" ca="1" si="107"/>
        <v>0</v>
      </c>
      <c r="P1607" s="679">
        <f t="shared" ca="1" si="107"/>
        <v>0</v>
      </c>
      <c r="Q1607" s="679">
        <f t="shared" ca="1" si="107"/>
        <v>0</v>
      </c>
      <c r="R1607" s="679">
        <f t="shared" ca="1" si="107"/>
        <v>0</v>
      </c>
      <c r="S1607" t="str">
        <f t="shared" si="108"/>
        <v>ASR_COMP</v>
      </c>
      <c r="T1607" s="957">
        <f t="shared" si="109"/>
        <v>44682</v>
      </c>
      <c r="U1607" t="str">
        <f t="shared" si="110"/>
        <v>Unaudited</v>
      </c>
    </row>
    <row r="1608" spans="1:21" x14ac:dyDescent="0.25">
      <c r="A1608" t="s">
        <v>440</v>
      </c>
      <c r="B1608" t="s">
        <v>1388</v>
      </c>
      <c r="C1608" t="s">
        <v>1389</v>
      </c>
      <c r="D1608" s="15">
        <v>1900</v>
      </c>
      <c r="E1608" s="121">
        <v>1</v>
      </c>
      <c r="F1608" t="s">
        <v>1034</v>
      </c>
      <c r="G1608" s="121" t="s">
        <v>1387</v>
      </c>
      <c r="H1608" t="s">
        <v>388</v>
      </c>
      <c r="I1608" t="s">
        <v>491</v>
      </c>
      <c r="J1608" t="s">
        <v>439</v>
      </c>
      <c r="K1608" t="s">
        <v>439</v>
      </c>
      <c r="L1608" s="756" t="s">
        <v>86</v>
      </c>
      <c r="M1608" t="s">
        <v>497</v>
      </c>
      <c r="N1608" s="679">
        <f t="shared" ca="1" si="107"/>
        <v>0</v>
      </c>
      <c r="O1608" s="679">
        <f t="shared" ca="1" si="107"/>
        <v>0</v>
      </c>
      <c r="P1608" s="679">
        <f t="shared" ca="1" si="107"/>
        <v>0</v>
      </c>
      <c r="Q1608" s="679">
        <f t="shared" ca="1" si="107"/>
        <v>0</v>
      </c>
      <c r="R1608" s="679">
        <f t="shared" ca="1" si="107"/>
        <v>0</v>
      </c>
      <c r="S1608" t="str">
        <f t="shared" si="108"/>
        <v>ASR_COMP</v>
      </c>
      <c r="T1608" s="957">
        <f t="shared" si="109"/>
        <v>44682</v>
      </c>
      <c r="U1608" t="str">
        <f t="shared" si="110"/>
        <v>Unaudited</v>
      </c>
    </row>
    <row r="1609" spans="1:21" x14ac:dyDescent="0.25">
      <c r="A1609" t="s">
        <v>440</v>
      </c>
      <c r="B1609" t="s">
        <v>1388</v>
      </c>
      <c r="C1609" t="s">
        <v>1389</v>
      </c>
      <c r="D1609" s="15">
        <v>1900</v>
      </c>
      <c r="E1609" s="121">
        <v>1</v>
      </c>
      <c r="F1609" t="s">
        <v>1034</v>
      </c>
      <c r="G1609" s="121" t="s">
        <v>1387</v>
      </c>
      <c r="H1609" t="s">
        <v>388</v>
      </c>
      <c r="I1609" t="s">
        <v>491</v>
      </c>
      <c r="J1609" t="s">
        <v>439</v>
      </c>
      <c r="K1609" t="s">
        <v>439</v>
      </c>
      <c r="L1609" s="756" t="s">
        <v>87</v>
      </c>
      <c r="M1609" t="s">
        <v>498</v>
      </c>
      <c r="N1609" s="679">
        <f t="shared" ca="1" si="107"/>
        <v>0</v>
      </c>
      <c r="O1609" s="679">
        <f t="shared" ca="1" si="107"/>
        <v>0</v>
      </c>
      <c r="P1609" s="679">
        <f t="shared" ca="1" si="107"/>
        <v>0</v>
      </c>
      <c r="Q1609" s="679">
        <f t="shared" ca="1" si="107"/>
        <v>0</v>
      </c>
      <c r="R1609" s="679">
        <f t="shared" ca="1" si="107"/>
        <v>0</v>
      </c>
      <c r="S1609" t="str">
        <f t="shared" si="108"/>
        <v>ASR_COMP</v>
      </c>
      <c r="T1609" s="957">
        <f t="shared" si="109"/>
        <v>44682</v>
      </c>
      <c r="U1609" t="str">
        <f t="shared" si="110"/>
        <v>Unaudited</v>
      </c>
    </row>
    <row r="1610" spans="1:21" x14ac:dyDescent="0.25">
      <c r="A1610" t="s">
        <v>440</v>
      </c>
      <c r="B1610" t="s">
        <v>1388</v>
      </c>
      <c r="C1610" t="s">
        <v>1389</v>
      </c>
      <c r="D1610" s="15">
        <v>1900</v>
      </c>
      <c r="E1610" s="121">
        <v>1</v>
      </c>
      <c r="F1610" t="s">
        <v>1034</v>
      </c>
      <c r="G1610" s="121" t="s">
        <v>1387</v>
      </c>
      <c r="H1610" t="s">
        <v>388</v>
      </c>
      <c r="I1610" t="s">
        <v>491</v>
      </c>
      <c r="J1610" t="s">
        <v>439</v>
      </c>
      <c r="K1610" t="s">
        <v>439</v>
      </c>
      <c r="L1610" s="756" t="s">
        <v>216</v>
      </c>
      <c r="M1610" t="s">
        <v>499</v>
      </c>
      <c r="N1610" s="679">
        <f t="shared" ca="1" si="107"/>
        <v>0</v>
      </c>
      <c r="O1610" s="679">
        <f t="shared" ca="1" si="107"/>
        <v>0</v>
      </c>
      <c r="P1610" s="679">
        <f t="shared" ca="1" si="107"/>
        <v>0</v>
      </c>
      <c r="Q1610" s="679">
        <f t="shared" ca="1" si="107"/>
        <v>0</v>
      </c>
      <c r="R1610" s="679">
        <f t="shared" ca="1" si="107"/>
        <v>0</v>
      </c>
      <c r="S1610" t="str">
        <f t="shared" si="108"/>
        <v>ASR_COMP</v>
      </c>
      <c r="T1610" s="957">
        <f t="shared" si="109"/>
        <v>44682</v>
      </c>
      <c r="U1610" t="str">
        <f t="shared" si="110"/>
        <v>Unaudited</v>
      </c>
    </row>
    <row r="1611" spans="1:21" x14ac:dyDescent="0.25">
      <c r="A1611" t="s">
        <v>440</v>
      </c>
      <c r="B1611" t="s">
        <v>1388</v>
      </c>
      <c r="C1611" t="s">
        <v>1389</v>
      </c>
      <c r="D1611" s="15">
        <v>1900</v>
      </c>
      <c r="E1611" s="121">
        <v>1</v>
      </c>
      <c r="F1611" t="s">
        <v>1034</v>
      </c>
      <c r="G1611" s="121" t="s">
        <v>1387</v>
      </c>
      <c r="H1611" t="s">
        <v>388</v>
      </c>
      <c r="I1611" t="s">
        <v>492</v>
      </c>
      <c r="J1611" t="s">
        <v>26</v>
      </c>
      <c r="K1611" t="s">
        <v>26</v>
      </c>
      <c r="L1611" s="756" t="s">
        <v>207</v>
      </c>
      <c r="M1611" t="s">
        <v>26</v>
      </c>
      <c r="N1611" s="679">
        <f t="shared" ca="1" si="107"/>
        <v>0</v>
      </c>
      <c r="O1611" s="679">
        <f t="shared" ca="1" si="107"/>
        <v>0</v>
      </c>
      <c r="P1611" s="679">
        <f t="shared" ca="1" si="107"/>
        <v>0</v>
      </c>
      <c r="Q1611" s="679">
        <f t="shared" ca="1" si="107"/>
        <v>0</v>
      </c>
      <c r="R1611" s="679">
        <f t="shared" ca="1" si="107"/>
        <v>46555.953119137128</v>
      </c>
      <c r="S1611" t="str">
        <f t="shared" si="108"/>
        <v>ASR_COMP</v>
      </c>
      <c r="T1611" s="957">
        <f t="shared" si="109"/>
        <v>44682</v>
      </c>
      <c r="U1611" t="str">
        <f t="shared" si="110"/>
        <v>Unaudited</v>
      </c>
    </row>
    <row r="1612" spans="1:21" x14ac:dyDescent="0.25">
      <c r="A1612" t="s">
        <v>440</v>
      </c>
      <c r="B1612" t="s">
        <v>1388</v>
      </c>
      <c r="C1612" t="s">
        <v>1389</v>
      </c>
      <c r="D1612" s="15">
        <v>1900</v>
      </c>
      <c r="E1612" s="121">
        <v>1</v>
      </c>
      <c r="F1612" t="s">
        <v>441</v>
      </c>
      <c r="G1612" s="121">
        <v>91</v>
      </c>
      <c r="H1612" t="s">
        <v>389</v>
      </c>
      <c r="I1612" t="s">
        <v>435</v>
      </c>
      <c r="J1612" t="s">
        <v>435</v>
      </c>
      <c r="K1612" t="s">
        <v>435</v>
      </c>
      <c r="M1612" t="s">
        <v>435</v>
      </c>
      <c r="N1612" s="679">
        <f t="shared" ca="1" si="107"/>
        <v>10214</v>
      </c>
      <c r="O1612" s="679">
        <f t="shared" ca="1" si="107"/>
        <v>5532.4583455702405</v>
      </c>
      <c r="P1612" s="679">
        <f t="shared" ca="1" si="107"/>
        <v>4681.5416544297595</v>
      </c>
      <c r="Q1612" s="679">
        <f t="shared" ca="1" si="107"/>
        <v>0</v>
      </c>
      <c r="R1612" s="679">
        <f t="shared" ca="1" si="107"/>
        <v>0</v>
      </c>
      <c r="S1612" t="str">
        <f t="shared" si="108"/>
        <v>ASR_COMP</v>
      </c>
      <c r="T1612" s="957">
        <f t="shared" si="109"/>
        <v>44682</v>
      </c>
      <c r="U1612" t="str">
        <f t="shared" si="110"/>
        <v>Unaudited</v>
      </c>
    </row>
    <row r="1613" spans="1:21" x14ac:dyDescent="0.25">
      <c r="A1613" t="s">
        <v>440</v>
      </c>
      <c r="B1613" t="s">
        <v>1388</v>
      </c>
      <c r="C1613" t="s">
        <v>1389</v>
      </c>
      <c r="D1613" s="15">
        <v>1900</v>
      </c>
      <c r="E1613" s="121">
        <v>1</v>
      </c>
      <c r="F1613" t="s">
        <v>441</v>
      </c>
      <c r="G1613" s="121">
        <v>91</v>
      </c>
      <c r="H1613" t="s">
        <v>389</v>
      </c>
      <c r="I1613" t="s">
        <v>490</v>
      </c>
      <c r="J1613" t="s">
        <v>12</v>
      </c>
      <c r="K1613" t="s">
        <v>12</v>
      </c>
      <c r="L1613" s="756">
        <v>1.1000000000000001</v>
      </c>
      <c r="M1613" t="s">
        <v>12</v>
      </c>
      <c r="N1613" s="679">
        <f t="shared" ca="1" si="107"/>
        <v>40715199.644714974</v>
      </c>
      <c r="O1613" s="679">
        <f t="shared" ca="1" si="107"/>
        <v>0</v>
      </c>
      <c r="P1613" s="679">
        <f t="shared" ca="1" si="107"/>
        <v>0</v>
      </c>
      <c r="Q1613" s="679">
        <f t="shared" ca="1" si="107"/>
        <v>0</v>
      </c>
      <c r="R1613" s="679">
        <f t="shared" ca="1" si="107"/>
        <v>0</v>
      </c>
      <c r="S1613" t="str">
        <f t="shared" si="108"/>
        <v>ASR_COMP</v>
      </c>
      <c r="T1613" s="957">
        <f t="shared" si="109"/>
        <v>44682</v>
      </c>
      <c r="U1613" t="str">
        <f t="shared" si="110"/>
        <v>Unaudited</v>
      </c>
    </row>
    <row r="1614" spans="1:21" x14ac:dyDescent="0.25">
      <c r="A1614" t="s">
        <v>440</v>
      </c>
      <c r="B1614" t="s">
        <v>1388</v>
      </c>
      <c r="C1614" t="s">
        <v>1389</v>
      </c>
      <c r="D1614" s="15">
        <v>1900</v>
      </c>
      <c r="E1614" s="121">
        <v>1</v>
      </c>
      <c r="F1614" t="s">
        <v>441</v>
      </c>
      <c r="G1614" s="121">
        <v>91</v>
      </c>
      <c r="H1614" t="s">
        <v>389</v>
      </c>
      <c r="I1614" t="s">
        <v>490</v>
      </c>
      <c r="J1614" t="s">
        <v>12</v>
      </c>
      <c r="K1614" t="s">
        <v>225</v>
      </c>
      <c r="L1614" s="756">
        <v>1.2</v>
      </c>
      <c r="M1614" t="s">
        <v>225</v>
      </c>
      <c r="N1614" s="679">
        <f t="shared" ca="1" si="107"/>
        <v>1.5499999999992724</v>
      </c>
      <c r="O1614" s="679">
        <f t="shared" ca="1" si="107"/>
        <v>0</v>
      </c>
      <c r="P1614" s="679">
        <f t="shared" ca="1" si="107"/>
        <v>0</v>
      </c>
      <c r="Q1614" s="679">
        <f t="shared" ca="1" si="107"/>
        <v>0</v>
      </c>
      <c r="R1614" s="679">
        <f t="shared" ca="1" si="107"/>
        <v>0</v>
      </c>
      <c r="S1614" t="str">
        <f t="shared" si="108"/>
        <v>ASR_COMP</v>
      </c>
      <c r="T1614" s="957">
        <f t="shared" si="109"/>
        <v>44682</v>
      </c>
      <c r="U1614" t="str">
        <f t="shared" si="110"/>
        <v>Unaudited</v>
      </c>
    </row>
    <row r="1615" spans="1:21" x14ac:dyDescent="0.25">
      <c r="A1615" t="s">
        <v>440</v>
      </c>
      <c r="B1615" t="s">
        <v>1388</v>
      </c>
      <c r="C1615" t="s">
        <v>1389</v>
      </c>
      <c r="D1615" s="15">
        <v>1900</v>
      </c>
      <c r="E1615" s="121">
        <v>1</v>
      </c>
      <c r="F1615" t="s">
        <v>441</v>
      </c>
      <c r="G1615" s="121">
        <v>91</v>
      </c>
      <c r="H1615" t="s">
        <v>389</v>
      </c>
      <c r="I1615" t="s">
        <v>490</v>
      </c>
      <c r="J1615" t="s">
        <v>12</v>
      </c>
      <c r="K1615" t="s">
        <v>1326</v>
      </c>
      <c r="L1615" s="756" t="s">
        <v>1322</v>
      </c>
      <c r="M1615" t="s">
        <v>1326</v>
      </c>
      <c r="N1615" s="679">
        <f t="shared" ca="1" si="107"/>
        <v>354441.72</v>
      </c>
      <c r="O1615" s="679">
        <f t="shared" ca="1" si="107"/>
        <v>0</v>
      </c>
      <c r="P1615" s="679">
        <f t="shared" ca="1" si="107"/>
        <v>0</v>
      </c>
      <c r="Q1615" s="679">
        <f t="shared" ca="1" si="107"/>
        <v>0</v>
      </c>
      <c r="R1615" s="679">
        <f t="shared" ca="1" si="107"/>
        <v>0</v>
      </c>
      <c r="S1615" t="str">
        <f t="shared" si="108"/>
        <v>ASR_COMP</v>
      </c>
      <c r="T1615" s="957">
        <f t="shared" si="109"/>
        <v>44682</v>
      </c>
      <c r="U1615" t="str">
        <f t="shared" si="110"/>
        <v>Unaudited</v>
      </c>
    </row>
    <row r="1616" spans="1:21" x14ac:dyDescent="0.25">
      <c r="A1616" t="s">
        <v>440</v>
      </c>
      <c r="B1616" t="s">
        <v>1388</v>
      </c>
      <c r="C1616" t="s">
        <v>1389</v>
      </c>
      <c r="D1616" s="15">
        <v>1900</v>
      </c>
      <c r="E1616" s="121">
        <v>1</v>
      </c>
      <c r="F1616" t="s">
        <v>441</v>
      </c>
      <c r="G1616" s="121">
        <v>91</v>
      </c>
      <c r="H1616" t="s">
        <v>389</v>
      </c>
      <c r="I1616" t="s">
        <v>490</v>
      </c>
      <c r="J1616" t="s">
        <v>12</v>
      </c>
      <c r="K1616" t="s">
        <v>1328</v>
      </c>
      <c r="L1616" s="756" t="s">
        <v>1327</v>
      </c>
      <c r="M1616" t="s">
        <v>1328</v>
      </c>
      <c r="N1616" s="679">
        <f t="shared" ca="1" si="107"/>
        <v>195900.629682978</v>
      </c>
      <c r="O1616" s="679">
        <f t="shared" ca="1" si="107"/>
        <v>0</v>
      </c>
      <c r="P1616" s="679">
        <f t="shared" ca="1" si="107"/>
        <v>0</v>
      </c>
      <c r="Q1616" s="679">
        <f t="shared" ca="1" si="107"/>
        <v>0</v>
      </c>
      <c r="R1616" s="679">
        <f t="shared" ca="1" si="107"/>
        <v>0</v>
      </c>
      <c r="S1616" t="str">
        <f t="shared" si="108"/>
        <v>ASR_COMP</v>
      </c>
      <c r="T1616" s="957">
        <f t="shared" si="109"/>
        <v>44682</v>
      </c>
      <c r="U1616" t="str">
        <f t="shared" si="110"/>
        <v>Unaudited</v>
      </c>
    </row>
    <row r="1617" spans="1:21" x14ac:dyDescent="0.25">
      <c r="A1617" t="s">
        <v>440</v>
      </c>
      <c r="B1617" t="s">
        <v>1388</v>
      </c>
      <c r="C1617" t="s">
        <v>1389</v>
      </c>
      <c r="D1617" s="15">
        <v>1900</v>
      </c>
      <c r="E1617" s="121">
        <v>1</v>
      </c>
      <c r="F1617" t="s">
        <v>441</v>
      </c>
      <c r="G1617" s="121">
        <v>91</v>
      </c>
      <c r="H1617" t="s">
        <v>389</v>
      </c>
      <c r="I1617" t="s">
        <v>490</v>
      </c>
      <c r="J1617" t="s">
        <v>13</v>
      </c>
      <c r="K1617" t="s">
        <v>13</v>
      </c>
      <c r="L1617" s="756" t="s">
        <v>63</v>
      </c>
      <c r="M1617" t="s">
        <v>13</v>
      </c>
      <c r="N1617" s="679">
        <f t="shared" ca="1" si="107"/>
        <v>0</v>
      </c>
      <c r="O1617" s="679">
        <f t="shared" ca="1" si="107"/>
        <v>0</v>
      </c>
      <c r="P1617" s="679">
        <f t="shared" ca="1" si="107"/>
        <v>0</v>
      </c>
      <c r="Q1617" s="679">
        <f t="shared" ca="1" si="107"/>
        <v>0</v>
      </c>
      <c r="R1617" s="679">
        <f t="shared" ca="1" si="107"/>
        <v>0</v>
      </c>
      <c r="S1617" t="str">
        <f t="shared" si="108"/>
        <v>ASR_COMP</v>
      </c>
      <c r="T1617" s="957">
        <f t="shared" si="109"/>
        <v>44682</v>
      </c>
      <c r="U1617" t="str">
        <f t="shared" si="110"/>
        <v>Unaudited</v>
      </c>
    </row>
    <row r="1618" spans="1:21" x14ac:dyDescent="0.25">
      <c r="A1618" t="s">
        <v>440</v>
      </c>
      <c r="B1618" t="s">
        <v>1388</v>
      </c>
      <c r="C1618" t="s">
        <v>1389</v>
      </c>
      <c r="D1618" s="15">
        <v>1900</v>
      </c>
      <c r="E1618" s="121">
        <v>1</v>
      </c>
      <c r="F1618" t="s">
        <v>441</v>
      </c>
      <c r="G1618" s="121">
        <v>91</v>
      </c>
      <c r="H1618" t="s">
        <v>389</v>
      </c>
      <c r="I1618" t="s">
        <v>491</v>
      </c>
      <c r="J1618" t="s">
        <v>436</v>
      </c>
      <c r="K1618" t="s">
        <v>799</v>
      </c>
      <c r="L1618" s="756">
        <v>2.1</v>
      </c>
      <c r="M1618" t="s">
        <v>734</v>
      </c>
      <c r="N1618" s="679">
        <f t="shared" ca="1" si="107"/>
        <v>135012</v>
      </c>
      <c r="O1618" s="679">
        <f t="shared" ca="1" si="107"/>
        <v>128706</v>
      </c>
      <c r="P1618" s="679">
        <f t="shared" ca="1" si="107"/>
        <v>6306</v>
      </c>
      <c r="Q1618" s="679">
        <f t="shared" ca="1" si="107"/>
        <v>0</v>
      </c>
      <c r="R1618" s="679">
        <f t="shared" ca="1" si="107"/>
        <v>0</v>
      </c>
      <c r="S1618" t="str">
        <f t="shared" si="108"/>
        <v>ASR_COMP</v>
      </c>
      <c r="T1618" s="957">
        <f t="shared" si="109"/>
        <v>44682</v>
      </c>
      <c r="U1618" t="str">
        <f t="shared" si="110"/>
        <v>Unaudited</v>
      </c>
    </row>
    <row r="1619" spans="1:21" x14ac:dyDescent="0.25">
      <c r="A1619" t="s">
        <v>440</v>
      </c>
      <c r="B1619" t="s">
        <v>1388</v>
      </c>
      <c r="C1619" t="s">
        <v>1389</v>
      </c>
      <c r="D1619" s="15">
        <v>1900</v>
      </c>
      <c r="E1619" s="121">
        <v>1</v>
      </c>
      <c r="F1619" t="s">
        <v>441</v>
      </c>
      <c r="G1619" s="121">
        <v>91</v>
      </c>
      <c r="H1619" t="s">
        <v>389</v>
      </c>
      <c r="I1619" t="s">
        <v>491</v>
      </c>
      <c r="J1619" t="s">
        <v>436</v>
      </c>
      <c r="K1619" t="s">
        <v>799</v>
      </c>
      <c r="L1619" s="756">
        <v>2.2000000000000002</v>
      </c>
      <c r="M1619" t="s">
        <v>735</v>
      </c>
      <c r="N1619" s="679">
        <f t="shared" ca="1" si="107"/>
        <v>373</v>
      </c>
      <c r="O1619" s="679">
        <f t="shared" ca="1" si="107"/>
        <v>265</v>
      </c>
      <c r="P1619" s="679">
        <f t="shared" ca="1" si="107"/>
        <v>108</v>
      </c>
      <c r="Q1619" s="679">
        <f t="shared" ca="1" si="107"/>
        <v>0</v>
      </c>
      <c r="R1619" s="679">
        <f t="shared" ca="1" si="107"/>
        <v>0</v>
      </c>
      <c r="S1619" t="str">
        <f t="shared" si="108"/>
        <v>ASR_COMP</v>
      </c>
      <c r="T1619" s="957">
        <f t="shared" si="109"/>
        <v>44682</v>
      </c>
      <c r="U1619" t="str">
        <f t="shared" si="110"/>
        <v>Unaudited</v>
      </c>
    </row>
    <row r="1620" spans="1:21" x14ac:dyDescent="0.25">
      <c r="A1620" t="s">
        <v>440</v>
      </c>
      <c r="B1620" t="s">
        <v>1388</v>
      </c>
      <c r="C1620" t="s">
        <v>1389</v>
      </c>
      <c r="D1620" s="15">
        <v>1900</v>
      </c>
      <c r="E1620" s="121">
        <v>1</v>
      </c>
      <c r="F1620" t="s">
        <v>441</v>
      </c>
      <c r="G1620" s="121">
        <v>91</v>
      </c>
      <c r="H1620" t="s">
        <v>389</v>
      </c>
      <c r="I1620" t="s">
        <v>491</v>
      </c>
      <c r="J1620" t="s">
        <v>436</v>
      </c>
      <c r="K1620" t="s">
        <v>799</v>
      </c>
      <c r="L1620" s="756">
        <v>2.2999999999999998</v>
      </c>
      <c r="M1620" t="s">
        <v>736</v>
      </c>
      <c r="N1620" s="679">
        <f t="shared" ca="1" si="107"/>
        <v>27157228.248084225</v>
      </c>
      <c r="O1620" s="679">
        <f t="shared" ca="1" si="107"/>
        <v>25745619.819219582</v>
      </c>
      <c r="P1620" s="679">
        <f t="shared" ca="1" si="107"/>
        <v>1411608.4288646434</v>
      </c>
      <c r="Q1620" s="679">
        <f t="shared" ca="1" si="107"/>
        <v>0</v>
      </c>
      <c r="R1620" s="679">
        <f t="shared" ca="1" si="107"/>
        <v>0</v>
      </c>
      <c r="S1620" t="str">
        <f t="shared" si="108"/>
        <v>ASR_COMP</v>
      </c>
      <c r="T1620" s="957">
        <f t="shared" si="109"/>
        <v>44682</v>
      </c>
      <c r="U1620" t="str">
        <f t="shared" si="110"/>
        <v>Unaudited</v>
      </c>
    </row>
    <row r="1621" spans="1:21" x14ac:dyDescent="0.25">
      <c r="A1621" t="s">
        <v>440</v>
      </c>
      <c r="B1621" t="s">
        <v>1388</v>
      </c>
      <c r="C1621" t="s">
        <v>1389</v>
      </c>
      <c r="D1621" s="15">
        <v>1900</v>
      </c>
      <c r="E1621" s="121">
        <v>1</v>
      </c>
      <c r="F1621" t="s">
        <v>441</v>
      </c>
      <c r="G1621" s="121">
        <v>91</v>
      </c>
      <c r="H1621" t="s">
        <v>389</v>
      </c>
      <c r="I1621" t="s">
        <v>491</v>
      </c>
      <c r="J1621" t="s">
        <v>436</v>
      </c>
      <c r="K1621" t="s">
        <v>799</v>
      </c>
      <c r="L1621" s="756">
        <v>2.4</v>
      </c>
      <c r="M1621" t="s">
        <v>737</v>
      </c>
      <c r="N1621" s="679">
        <f t="shared" ca="1" si="107"/>
        <v>68061.039517125464</v>
      </c>
      <c r="O1621" s="679">
        <f t="shared" ca="1" si="107"/>
        <v>49227.876470275958</v>
      </c>
      <c r="P1621" s="679">
        <f t="shared" ca="1" si="107"/>
        <v>18833.163046849499</v>
      </c>
      <c r="Q1621" s="679">
        <f t="shared" ca="1" si="107"/>
        <v>0</v>
      </c>
      <c r="R1621" s="679">
        <f t="shared" ca="1" si="107"/>
        <v>0</v>
      </c>
      <c r="S1621" t="str">
        <f t="shared" si="108"/>
        <v>ASR_COMP</v>
      </c>
      <c r="T1621" s="957">
        <f t="shared" si="109"/>
        <v>44682</v>
      </c>
      <c r="U1621" t="str">
        <f t="shared" si="110"/>
        <v>Unaudited</v>
      </c>
    </row>
    <row r="1622" spans="1:21" x14ac:dyDescent="0.25">
      <c r="A1622" t="s">
        <v>440</v>
      </c>
      <c r="B1622" t="s">
        <v>1388</v>
      </c>
      <c r="C1622" t="s">
        <v>1389</v>
      </c>
      <c r="D1622" s="15">
        <v>1900</v>
      </c>
      <c r="E1622" s="121">
        <v>1</v>
      </c>
      <c r="F1622" t="s">
        <v>441</v>
      </c>
      <c r="G1622" s="121">
        <v>91</v>
      </c>
      <c r="H1622" t="s">
        <v>389</v>
      </c>
      <c r="I1622" t="s">
        <v>491</v>
      </c>
      <c r="J1622" t="s">
        <v>436</v>
      </c>
      <c r="K1622" t="s">
        <v>799</v>
      </c>
      <c r="L1622" s="756">
        <v>2.5</v>
      </c>
      <c r="M1622" t="s">
        <v>779</v>
      </c>
      <c r="N1622" s="679">
        <f t="shared" ca="1" si="107"/>
        <v>1086</v>
      </c>
      <c r="O1622" s="679">
        <f t="shared" ca="1" si="107"/>
        <v>0</v>
      </c>
      <c r="P1622" s="679">
        <f t="shared" ca="1" si="107"/>
        <v>1086</v>
      </c>
      <c r="Q1622" s="679">
        <f t="shared" ca="1" si="107"/>
        <v>0</v>
      </c>
      <c r="R1622" s="679">
        <f t="shared" ca="1" si="107"/>
        <v>0</v>
      </c>
      <c r="S1622" t="str">
        <f t="shared" si="108"/>
        <v>ASR_COMP</v>
      </c>
      <c r="T1622" s="957">
        <f t="shared" si="109"/>
        <v>44682</v>
      </c>
      <c r="U1622" t="str">
        <f t="shared" si="110"/>
        <v>Unaudited</v>
      </c>
    </row>
    <row r="1623" spans="1:21" x14ac:dyDescent="0.25">
      <c r="A1623" t="s">
        <v>440</v>
      </c>
      <c r="B1623" t="s">
        <v>1388</v>
      </c>
      <c r="C1623" t="s">
        <v>1389</v>
      </c>
      <c r="D1623" s="15">
        <v>1900</v>
      </c>
      <c r="E1623" s="121">
        <v>1</v>
      </c>
      <c r="F1623" t="s">
        <v>441</v>
      </c>
      <c r="G1623" s="121">
        <v>91</v>
      </c>
      <c r="H1623" t="s">
        <v>389</v>
      </c>
      <c r="I1623" t="s">
        <v>491</v>
      </c>
      <c r="J1623" t="s">
        <v>436</v>
      </c>
      <c r="K1623" t="s">
        <v>799</v>
      </c>
      <c r="L1623" s="756">
        <v>2.6</v>
      </c>
      <c r="M1623" t="s">
        <v>189</v>
      </c>
      <c r="N1623" s="679">
        <f t="shared" ca="1" si="107"/>
        <v>3324212.0951811527</v>
      </c>
      <c r="O1623" s="679">
        <f t="shared" ca="1" si="107"/>
        <v>3048583.0653620944</v>
      </c>
      <c r="P1623" s="679">
        <f t="shared" ca="1" si="107"/>
        <v>275629.02981905808</v>
      </c>
      <c r="Q1623" s="679">
        <f t="shared" ca="1" si="107"/>
        <v>0</v>
      </c>
      <c r="R1623" s="679">
        <f t="shared" ca="1" si="107"/>
        <v>0</v>
      </c>
      <c r="S1623" t="str">
        <f t="shared" si="108"/>
        <v>ASR_COMP</v>
      </c>
      <c r="T1623" s="957">
        <f t="shared" si="109"/>
        <v>44682</v>
      </c>
      <c r="U1623" t="str">
        <f t="shared" si="110"/>
        <v>Unaudited</v>
      </c>
    </row>
    <row r="1624" spans="1:21" x14ac:dyDescent="0.25">
      <c r="A1624" t="s">
        <v>440</v>
      </c>
      <c r="B1624" t="s">
        <v>1388</v>
      </c>
      <c r="C1624" t="s">
        <v>1389</v>
      </c>
      <c r="D1624" s="15">
        <v>1900</v>
      </c>
      <c r="E1624" s="121">
        <v>1</v>
      </c>
      <c r="F1624" t="s">
        <v>441</v>
      </c>
      <c r="G1624" s="121">
        <v>91</v>
      </c>
      <c r="H1624" t="s">
        <v>389</v>
      </c>
      <c r="I1624" t="s">
        <v>491</v>
      </c>
      <c r="J1624" t="s">
        <v>436</v>
      </c>
      <c r="K1624" t="s">
        <v>799</v>
      </c>
      <c r="L1624" s="756">
        <v>2.7</v>
      </c>
      <c r="M1624" t="s">
        <v>800</v>
      </c>
      <c r="N1624" s="679">
        <f t="shared" ca="1" si="107"/>
        <v>-389605.53742334415</v>
      </c>
      <c r="O1624" s="679">
        <f t="shared" ca="1" si="107"/>
        <v>-361768.31557561824</v>
      </c>
      <c r="P1624" s="679">
        <f t="shared" ca="1" si="107"/>
        <v>-27837.221847725927</v>
      </c>
      <c r="Q1624" s="679">
        <f t="shared" ca="1" si="107"/>
        <v>0</v>
      </c>
      <c r="R1624" s="679">
        <f t="shared" ca="1" si="107"/>
        <v>0</v>
      </c>
      <c r="S1624" t="str">
        <f t="shared" si="108"/>
        <v>ASR_COMP</v>
      </c>
      <c r="T1624" s="957">
        <f t="shared" si="109"/>
        <v>44682</v>
      </c>
      <c r="U1624" t="str">
        <f t="shared" si="110"/>
        <v>Unaudited</v>
      </c>
    </row>
    <row r="1625" spans="1:21" x14ac:dyDescent="0.25">
      <c r="A1625" t="s">
        <v>440</v>
      </c>
      <c r="B1625" t="s">
        <v>1388</v>
      </c>
      <c r="C1625" t="s">
        <v>1389</v>
      </c>
      <c r="D1625" s="15">
        <v>1900</v>
      </c>
      <c r="E1625" s="121">
        <v>1</v>
      </c>
      <c r="F1625" t="s">
        <v>441</v>
      </c>
      <c r="G1625" s="121">
        <v>91</v>
      </c>
      <c r="H1625" t="s">
        <v>389</v>
      </c>
      <c r="I1625" t="s">
        <v>491</v>
      </c>
      <c r="J1625" t="s">
        <v>436</v>
      </c>
      <c r="K1625" t="s">
        <v>799</v>
      </c>
      <c r="L1625" s="756">
        <v>2.8</v>
      </c>
      <c r="M1625" t="s">
        <v>801</v>
      </c>
      <c r="N1625" s="679">
        <f t="shared" ca="1" si="107"/>
        <v>0</v>
      </c>
      <c r="O1625" s="679">
        <f t="shared" ca="1" si="107"/>
        <v>0</v>
      </c>
      <c r="P1625" s="679">
        <f t="shared" ca="1" si="107"/>
        <v>0</v>
      </c>
      <c r="Q1625" s="679">
        <f t="shared" ca="1" si="107"/>
        <v>0</v>
      </c>
      <c r="R1625" s="679">
        <f t="shared" ca="1" si="107"/>
        <v>0</v>
      </c>
      <c r="S1625" t="str">
        <f t="shared" si="108"/>
        <v>ASR_COMP</v>
      </c>
      <c r="T1625" s="957">
        <f t="shared" si="109"/>
        <v>44682</v>
      </c>
      <c r="U1625" t="str">
        <f t="shared" si="110"/>
        <v>Unaudited</v>
      </c>
    </row>
    <row r="1626" spans="1:21" x14ac:dyDescent="0.25">
      <c r="A1626" t="s">
        <v>440</v>
      </c>
      <c r="B1626" t="s">
        <v>1388</v>
      </c>
      <c r="C1626" t="s">
        <v>1389</v>
      </c>
      <c r="D1626" s="15">
        <v>1900</v>
      </c>
      <c r="E1626" s="121">
        <v>1</v>
      </c>
      <c r="F1626" t="s">
        <v>441</v>
      </c>
      <c r="G1626" s="121">
        <v>91</v>
      </c>
      <c r="H1626" t="s">
        <v>389</v>
      </c>
      <c r="I1626" t="s">
        <v>491</v>
      </c>
      <c r="J1626" t="s">
        <v>436</v>
      </c>
      <c r="K1626" t="s">
        <v>799</v>
      </c>
      <c r="L1626" s="756">
        <v>2.9</v>
      </c>
      <c r="M1626" t="s">
        <v>782</v>
      </c>
      <c r="N1626" s="679">
        <f t="shared" ca="1" si="107"/>
        <v>0</v>
      </c>
      <c r="O1626" s="679">
        <f t="shared" ca="1" si="107"/>
        <v>0</v>
      </c>
      <c r="P1626" s="679">
        <f t="shared" ca="1" si="107"/>
        <v>0</v>
      </c>
      <c r="Q1626" s="679">
        <f t="shared" ca="1" si="107"/>
        <v>0</v>
      </c>
      <c r="R1626" s="679">
        <f t="shared" ca="1" si="107"/>
        <v>0</v>
      </c>
      <c r="S1626" t="str">
        <f t="shared" si="108"/>
        <v>ASR_COMP</v>
      </c>
      <c r="T1626" s="957">
        <f t="shared" si="109"/>
        <v>44682</v>
      </c>
      <c r="U1626" t="str">
        <f t="shared" si="110"/>
        <v>Unaudited</v>
      </c>
    </row>
    <row r="1627" spans="1:21" x14ac:dyDescent="0.25">
      <c r="A1627" t="s">
        <v>440</v>
      </c>
      <c r="B1627" t="s">
        <v>1388</v>
      </c>
      <c r="C1627" t="s">
        <v>1389</v>
      </c>
      <c r="D1627" s="15">
        <v>1900</v>
      </c>
      <c r="E1627" s="121">
        <v>1</v>
      </c>
      <c r="F1627" t="s">
        <v>441</v>
      </c>
      <c r="G1627" s="121">
        <v>91</v>
      </c>
      <c r="H1627" t="s">
        <v>389</v>
      </c>
      <c r="I1627" t="s">
        <v>491</v>
      </c>
      <c r="J1627" t="s">
        <v>436</v>
      </c>
      <c r="K1627" t="s">
        <v>226</v>
      </c>
      <c r="L1627" s="756">
        <v>2.11</v>
      </c>
      <c r="M1627" t="s">
        <v>231</v>
      </c>
      <c r="N1627" s="679">
        <f t="shared" ca="1" si="107"/>
        <v>1295099.5824922372</v>
      </c>
      <c r="O1627" s="679">
        <f t="shared" ca="1" si="107"/>
        <v>142475.25097323957</v>
      </c>
      <c r="P1627" s="679">
        <f t="shared" ca="1" si="107"/>
        <v>1152624.3315189977</v>
      </c>
      <c r="Q1627" s="679">
        <f t="shared" ca="1" si="107"/>
        <v>0</v>
      </c>
      <c r="R1627" s="679">
        <f t="shared" ca="1" si="107"/>
        <v>0</v>
      </c>
      <c r="S1627" t="str">
        <f t="shared" si="108"/>
        <v>ASR_COMP</v>
      </c>
      <c r="T1627" s="957">
        <f t="shared" si="109"/>
        <v>44682</v>
      </c>
      <c r="U1627" t="str">
        <f t="shared" si="110"/>
        <v>Unaudited</v>
      </c>
    </row>
    <row r="1628" spans="1:21" x14ac:dyDescent="0.25">
      <c r="A1628" t="s">
        <v>440</v>
      </c>
      <c r="B1628" t="s">
        <v>1388</v>
      </c>
      <c r="C1628" t="s">
        <v>1389</v>
      </c>
      <c r="D1628" s="15">
        <v>1900</v>
      </c>
      <c r="E1628" s="121">
        <v>1</v>
      </c>
      <c r="F1628" t="s">
        <v>441</v>
      </c>
      <c r="G1628" s="121">
        <v>91</v>
      </c>
      <c r="H1628" t="s">
        <v>389</v>
      </c>
      <c r="I1628" t="s">
        <v>491</v>
      </c>
      <c r="J1628" t="s">
        <v>436</v>
      </c>
      <c r="K1628" t="s">
        <v>226</v>
      </c>
      <c r="L1628" s="756">
        <v>2.12</v>
      </c>
      <c r="M1628" t="s">
        <v>557</v>
      </c>
      <c r="N1628" s="679">
        <f t="shared" ca="1" si="107"/>
        <v>3813960.0260498808</v>
      </c>
      <c r="O1628" s="679">
        <f t="shared" ca="1" si="107"/>
        <v>42305.687020053199</v>
      </c>
      <c r="P1628" s="679">
        <f t="shared" ca="1" si="107"/>
        <v>3771654.3390298276</v>
      </c>
      <c r="Q1628" s="679">
        <f t="shared" ca="1" si="107"/>
        <v>0</v>
      </c>
      <c r="R1628" s="679">
        <f t="shared" ca="1" si="107"/>
        <v>0</v>
      </c>
      <c r="S1628" t="str">
        <f t="shared" si="108"/>
        <v>ASR_COMP</v>
      </c>
      <c r="T1628" s="957">
        <f t="shared" si="109"/>
        <v>44682</v>
      </c>
      <c r="U1628" t="str">
        <f t="shared" si="110"/>
        <v>Unaudited</v>
      </c>
    </row>
    <row r="1629" spans="1:21" x14ac:dyDescent="0.25">
      <c r="A1629" t="s">
        <v>440</v>
      </c>
      <c r="B1629" t="s">
        <v>1388</v>
      </c>
      <c r="C1629" t="s">
        <v>1389</v>
      </c>
      <c r="D1629" s="15">
        <v>1900</v>
      </c>
      <c r="E1629" s="121">
        <v>1</v>
      </c>
      <c r="F1629" t="s">
        <v>441</v>
      </c>
      <c r="G1629" s="121">
        <v>91</v>
      </c>
      <c r="H1629" t="s">
        <v>389</v>
      </c>
      <c r="I1629" t="s">
        <v>491</v>
      </c>
      <c r="J1629" t="s">
        <v>436</v>
      </c>
      <c r="K1629" t="s">
        <v>226</v>
      </c>
      <c r="L1629" s="756">
        <v>2.13</v>
      </c>
      <c r="M1629" t="s">
        <v>232</v>
      </c>
      <c r="N1629" s="679">
        <f t="shared" ca="1" si="107"/>
        <v>320234.88602760219</v>
      </c>
      <c r="O1629" s="679">
        <f t="shared" ca="1" si="107"/>
        <v>27132.949771857577</v>
      </c>
      <c r="P1629" s="679">
        <f t="shared" ca="1" si="107"/>
        <v>293101.9362557446</v>
      </c>
      <c r="Q1629" s="679">
        <f t="shared" ca="1" si="107"/>
        <v>0</v>
      </c>
      <c r="R1629" s="679">
        <f t="shared" ca="1" si="107"/>
        <v>0</v>
      </c>
      <c r="S1629" t="str">
        <f t="shared" si="108"/>
        <v>ASR_COMP</v>
      </c>
      <c r="T1629" s="957">
        <f t="shared" si="109"/>
        <v>44682</v>
      </c>
      <c r="U1629" t="str">
        <f t="shared" si="110"/>
        <v>Unaudited</v>
      </c>
    </row>
    <row r="1630" spans="1:21" x14ac:dyDescent="0.25">
      <c r="A1630" t="s">
        <v>440</v>
      </c>
      <c r="B1630" t="s">
        <v>1388</v>
      </c>
      <c r="C1630" t="s">
        <v>1389</v>
      </c>
      <c r="D1630" s="15">
        <v>1900</v>
      </c>
      <c r="E1630" s="121">
        <v>1</v>
      </c>
      <c r="F1630" t="s">
        <v>441</v>
      </c>
      <c r="G1630" s="121">
        <v>91</v>
      </c>
      <c r="H1630" t="s">
        <v>389</v>
      </c>
      <c r="I1630" t="s">
        <v>491</v>
      </c>
      <c r="J1630" t="s">
        <v>436</v>
      </c>
      <c r="K1630" t="s">
        <v>226</v>
      </c>
      <c r="L1630" s="756">
        <v>2.14</v>
      </c>
      <c r="M1630" t="s">
        <v>561</v>
      </c>
      <c r="N1630" s="679">
        <f t="shared" ca="1" si="107"/>
        <v>407409.59676594695</v>
      </c>
      <c r="O1630" s="679">
        <f t="shared" ca="1" si="107"/>
        <v>342554.84761122504</v>
      </c>
      <c r="P1630" s="679">
        <f t="shared" ca="1" si="107"/>
        <v>64854.749154721925</v>
      </c>
      <c r="Q1630" s="679">
        <f t="shared" ca="1" si="107"/>
        <v>0</v>
      </c>
      <c r="R1630" s="679">
        <f t="shared" ca="1" si="107"/>
        <v>0</v>
      </c>
      <c r="S1630" t="str">
        <f t="shared" si="108"/>
        <v>ASR_COMP</v>
      </c>
      <c r="T1630" s="957">
        <f t="shared" si="109"/>
        <v>44682</v>
      </c>
      <c r="U1630" t="str">
        <f t="shared" si="110"/>
        <v>Unaudited</v>
      </c>
    </row>
    <row r="1631" spans="1:21" x14ac:dyDescent="0.25">
      <c r="A1631" t="s">
        <v>440</v>
      </c>
      <c r="B1631" t="s">
        <v>1388</v>
      </c>
      <c r="C1631" t="s">
        <v>1389</v>
      </c>
      <c r="D1631" s="15">
        <v>1900</v>
      </c>
      <c r="E1631" s="121">
        <v>1</v>
      </c>
      <c r="F1631" t="s">
        <v>441</v>
      </c>
      <c r="G1631" s="121">
        <v>91</v>
      </c>
      <c r="H1631" t="s">
        <v>389</v>
      </c>
      <c r="I1631" t="s">
        <v>491</v>
      </c>
      <c r="J1631" t="s">
        <v>436</v>
      </c>
      <c r="K1631" t="s">
        <v>226</v>
      </c>
      <c r="L1631" s="756">
        <v>2.15</v>
      </c>
      <c r="M1631" t="s">
        <v>20</v>
      </c>
      <c r="N1631" s="679">
        <f t="shared" ca="1" si="107"/>
        <v>124930.00488866854</v>
      </c>
      <c r="O1631" s="679">
        <f t="shared" ca="1" si="107"/>
        <v>70413.353321419476</v>
      </c>
      <c r="P1631" s="679">
        <f t="shared" ca="1" si="107"/>
        <v>54516.651567249064</v>
      </c>
      <c r="Q1631" s="679">
        <f t="shared" ca="1" si="107"/>
        <v>0</v>
      </c>
      <c r="R1631" s="679">
        <f t="shared" ca="1" si="107"/>
        <v>0</v>
      </c>
      <c r="S1631" t="str">
        <f t="shared" si="108"/>
        <v>ASR_COMP</v>
      </c>
      <c r="T1631" s="957">
        <f t="shared" si="109"/>
        <v>44682</v>
      </c>
      <c r="U1631" t="str">
        <f t="shared" si="110"/>
        <v>Unaudited</v>
      </c>
    </row>
    <row r="1632" spans="1:21" x14ac:dyDescent="0.25">
      <c r="A1632" t="s">
        <v>440</v>
      </c>
      <c r="B1632" t="s">
        <v>1388</v>
      </c>
      <c r="C1632" t="s">
        <v>1389</v>
      </c>
      <c r="D1632" s="15">
        <v>1900</v>
      </c>
      <c r="E1632" s="121">
        <v>1</v>
      </c>
      <c r="F1632" t="s">
        <v>441</v>
      </c>
      <c r="G1632" s="121">
        <v>91</v>
      </c>
      <c r="H1632" t="s">
        <v>389</v>
      </c>
      <c r="I1632" t="s">
        <v>491</v>
      </c>
      <c r="J1632" t="s">
        <v>436</v>
      </c>
      <c r="K1632" t="s">
        <v>226</v>
      </c>
      <c r="L1632" s="756">
        <v>2.16</v>
      </c>
      <c r="M1632" t="s">
        <v>802</v>
      </c>
      <c r="N1632" s="679">
        <f t="shared" ca="1" si="107"/>
        <v>1690132.1201578742</v>
      </c>
      <c r="O1632" s="679">
        <f t="shared" ca="1" si="107"/>
        <v>905942.99505512428</v>
      </c>
      <c r="P1632" s="679">
        <f t="shared" ca="1" si="107"/>
        <v>784189.12510274991</v>
      </c>
      <c r="Q1632" s="679">
        <f t="shared" ca="1" si="107"/>
        <v>0</v>
      </c>
      <c r="R1632" s="679">
        <f t="shared" ca="1" si="107"/>
        <v>0</v>
      </c>
      <c r="S1632" t="str">
        <f t="shared" si="108"/>
        <v>ASR_COMP</v>
      </c>
      <c r="T1632" s="957">
        <f t="shared" si="109"/>
        <v>44682</v>
      </c>
      <c r="U1632" t="str">
        <f t="shared" si="110"/>
        <v>Unaudited</v>
      </c>
    </row>
    <row r="1633" spans="1:21" x14ac:dyDescent="0.25">
      <c r="A1633" t="s">
        <v>440</v>
      </c>
      <c r="B1633" t="s">
        <v>1388</v>
      </c>
      <c r="C1633" t="s">
        <v>1389</v>
      </c>
      <c r="D1633" s="15">
        <v>1900</v>
      </c>
      <c r="E1633" s="121">
        <v>1</v>
      </c>
      <c r="F1633" t="s">
        <v>441</v>
      </c>
      <c r="G1633" s="121">
        <v>91</v>
      </c>
      <c r="H1633" t="s">
        <v>389</v>
      </c>
      <c r="I1633" t="s">
        <v>491</v>
      </c>
      <c r="J1633" t="s">
        <v>436</v>
      </c>
      <c r="K1633" t="s">
        <v>226</v>
      </c>
      <c r="L1633" s="756">
        <v>2.17</v>
      </c>
      <c r="M1633" t="s">
        <v>1055</v>
      </c>
      <c r="N1633" s="679">
        <f t="shared" ca="1" si="107"/>
        <v>0</v>
      </c>
      <c r="O1633" s="679">
        <f t="shared" ca="1" si="107"/>
        <v>0</v>
      </c>
      <c r="P1633" s="679">
        <f t="shared" ca="1" si="107"/>
        <v>0</v>
      </c>
      <c r="Q1633" s="679">
        <f t="shared" ca="1" si="107"/>
        <v>0</v>
      </c>
      <c r="R1633" s="679">
        <f t="shared" ca="1" si="107"/>
        <v>0</v>
      </c>
      <c r="S1633" t="str">
        <f t="shared" si="108"/>
        <v>ASR_COMP</v>
      </c>
      <c r="T1633" s="957">
        <f t="shared" si="109"/>
        <v>44682</v>
      </c>
      <c r="U1633" t="str">
        <f t="shared" si="110"/>
        <v>Unaudited</v>
      </c>
    </row>
    <row r="1634" spans="1:21" x14ac:dyDescent="0.25">
      <c r="A1634" t="s">
        <v>440</v>
      </c>
      <c r="B1634" t="s">
        <v>1388</v>
      </c>
      <c r="C1634" t="s">
        <v>1389</v>
      </c>
      <c r="D1634" s="15">
        <v>1900</v>
      </c>
      <c r="E1634" s="121">
        <v>1</v>
      </c>
      <c r="F1634" t="s">
        <v>441</v>
      </c>
      <c r="G1634" s="121">
        <v>91</v>
      </c>
      <c r="H1634" t="s">
        <v>389</v>
      </c>
      <c r="I1634" t="s">
        <v>491</v>
      </c>
      <c r="J1634" t="s">
        <v>436</v>
      </c>
      <c r="K1634" t="s">
        <v>226</v>
      </c>
      <c r="L1634" s="756">
        <v>2.1800000000000002</v>
      </c>
      <c r="M1634" t="s">
        <v>653</v>
      </c>
      <c r="N1634" s="679">
        <f t="shared" ca="1" si="107"/>
        <v>964711.3351233264</v>
      </c>
      <c r="O1634" s="679">
        <f t="shared" ca="1" si="107"/>
        <v>88462.55648302706</v>
      </c>
      <c r="P1634" s="679">
        <f t="shared" ca="1" si="107"/>
        <v>876248.77864029934</v>
      </c>
      <c r="Q1634" s="679">
        <f t="shared" ca="1" si="107"/>
        <v>0</v>
      </c>
      <c r="R1634" s="679">
        <f t="shared" ca="1" si="107"/>
        <v>0</v>
      </c>
      <c r="S1634" t="str">
        <f t="shared" si="108"/>
        <v>ASR_COMP</v>
      </c>
      <c r="T1634" s="957">
        <f t="shared" si="109"/>
        <v>44682</v>
      </c>
      <c r="U1634" t="str">
        <f t="shared" si="110"/>
        <v>Unaudited</v>
      </c>
    </row>
    <row r="1635" spans="1:21" x14ac:dyDescent="0.25">
      <c r="A1635" t="s">
        <v>440</v>
      </c>
      <c r="B1635" t="s">
        <v>1388</v>
      </c>
      <c r="C1635" t="s">
        <v>1389</v>
      </c>
      <c r="D1635" s="15">
        <v>1900</v>
      </c>
      <c r="E1635" s="121">
        <v>1</v>
      </c>
      <c r="F1635" t="s">
        <v>441</v>
      </c>
      <c r="G1635" s="121">
        <v>91</v>
      </c>
      <c r="H1635" t="s">
        <v>389</v>
      </c>
      <c r="I1635" t="s">
        <v>491</v>
      </c>
      <c r="J1635" t="s">
        <v>436</v>
      </c>
      <c r="K1635" t="s">
        <v>226</v>
      </c>
      <c r="L1635" s="756">
        <v>2.19</v>
      </c>
      <c r="M1635" t="s">
        <v>221</v>
      </c>
      <c r="N1635" s="679">
        <f t="shared" ca="1" si="107"/>
        <v>0</v>
      </c>
      <c r="O1635" s="679">
        <f t="shared" ca="1" si="107"/>
        <v>0</v>
      </c>
      <c r="P1635" s="679">
        <f t="shared" ca="1" si="107"/>
        <v>0</v>
      </c>
      <c r="Q1635" s="679">
        <f t="shared" ca="1" si="107"/>
        <v>0</v>
      </c>
      <c r="R1635" s="679">
        <f t="shared" ca="1" si="107"/>
        <v>0</v>
      </c>
      <c r="S1635" t="str">
        <f t="shared" si="108"/>
        <v>ASR_COMP</v>
      </c>
      <c r="T1635" s="957">
        <f t="shared" si="109"/>
        <v>44682</v>
      </c>
      <c r="U1635" t="str">
        <f t="shared" si="110"/>
        <v>Unaudited</v>
      </c>
    </row>
    <row r="1636" spans="1:21" x14ac:dyDescent="0.25">
      <c r="A1636" t="s">
        <v>440</v>
      </c>
      <c r="B1636" t="s">
        <v>1388</v>
      </c>
      <c r="C1636" t="s">
        <v>1389</v>
      </c>
      <c r="D1636" s="15">
        <v>1900</v>
      </c>
      <c r="E1636" s="121">
        <v>1</v>
      </c>
      <c r="F1636" t="s">
        <v>441</v>
      </c>
      <c r="G1636" s="121">
        <v>91</v>
      </c>
      <c r="H1636" t="s">
        <v>389</v>
      </c>
      <c r="I1636" t="s">
        <v>491</v>
      </c>
      <c r="J1636" t="s">
        <v>436</v>
      </c>
      <c r="K1636" t="s">
        <v>226</v>
      </c>
      <c r="L1636" s="756" t="s">
        <v>707</v>
      </c>
      <c r="M1636" t="s">
        <v>233</v>
      </c>
      <c r="N1636" s="679">
        <f t="shared" ca="1" si="107"/>
        <v>-30762.417451520731</v>
      </c>
      <c r="O1636" s="679">
        <f t="shared" ca="1" si="107"/>
        <v>-3697.0809438331089</v>
      </c>
      <c r="P1636" s="679">
        <f t="shared" ca="1" si="107"/>
        <v>-27065.336507687622</v>
      </c>
      <c r="Q1636" s="679">
        <f t="shared" ca="1" si="107"/>
        <v>0</v>
      </c>
      <c r="R1636" s="679">
        <f t="shared" ca="1" si="107"/>
        <v>0</v>
      </c>
      <c r="S1636" t="str">
        <f t="shared" si="108"/>
        <v>ASR_COMP</v>
      </c>
      <c r="T1636" s="957">
        <f t="shared" si="109"/>
        <v>44682</v>
      </c>
      <c r="U1636" t="str">
        <f t="shared" si="110"/>
        <v>Unaudited</v>
      </c>
    </row>
    <row r="1637" spans="1:21" x14ac:dyDescent="0.25">
      <c r="A1637" t="s">
        <v>440</v>
      </c>
      <c r="B1637" t="s">
        <v>1388</v>
      </c>
      <c r="C1637" t="s">
        <v>1389</v>
      </c>
      <c r="D1637" s="15">
        <v>1900</v>
      </c>
      <c r="E1637" s="121">
        <v>1</v>
      </c>
      <c r="F1637" t="s">
        <v>441</v>
      </c>
      <c r="G1637" s="121">
        <v>91</v>
      </c>
      <c r="H1637" t="s">
        <v>389</v>
      </c>
      <c r="I1637" t="s">
        <v>491</v>
      </c>
      <c r="J1637" t="s">
        <v>436</v>
      </c>
      <c r="K1637" t="s">
        <v>226</v>
      </c>
      <c r="L1637" s="756">
        <v>2.21</v>
      </c>
      <c r="M1637" t="s">
        <v>469</v>
      </c>
      <c r="N1637" s="679">
        <f t="shared" ca="1" si="107"/>
        <v>38991.483419814831</v>
      </c>
      <c r="O1637" s="679">
        <f t="shared" ca="1" si="107"/>
        <v>22342.406000654777</v>
      </c>
      <c r="P1637" s="679">
        <f t="shared" ca="1" si="107"/>
        <v>16649.077419160054</v>
      </c>
      <c r="Q1637" s="679">
        <f t="shared" ca="1" si="107"/>
        <v>0</v>
      </c>
      <c r="R1637" s="679">
        <f t="shared" ca="1" si="107"/>
        <v>0</v>
      </c>
      <c r="S1637" t="str">
        <f t="shared" si="108"/>
        <v>ASR_COMP</v>
      </c>
      <c r="T1637" s="957">
        <f t="shared" si="109"/>
        <v>44682</v>
      </c>
      <c r="U1637" t="str">
        <f t="shared" si="110"/>
        <v>Unaudited</v>
      </c>
    </row>
    <row r="1638" spans="1:21" x14ac:dyDescent="0.25">
      <c r="A1638" t="s">
        <v>440</v>
      </c>
      <c r="B1638" t="s">
        <v>1388</v>
      </c>
      <c r="C1638" t="s">
        <v>1389</v>
      </c>
      <c r="D1638" s="15">
        <v>1900</v>
      </c>
      <c r="E1638" s="121">
        <v>1</v>
      </c>
      <c r="F1638" t="s">
        <v>441</v>
      </c>
      <c r="G1638" s="121">
        <v>91</v>
      </c>
      <c r="H1638" t="s">
        <v>389</v>
      </c>
      <c r="I1638" t="s">
        <v>491</v>
      </c>
      <c r="J1638" t="s">
        <v>436</v>
      </c>
      <c r="K1638" t="s">
        <v>6</v>
      </c>
      <c r="L1638" s="756" t="s">
        <v>70</v>
      </c>
      <c r="M1638" t="s">
        <v>191</v>
      </c>
      <c r="N1638" s="679">
        <f t="shared" ca="1" si="107"/>
        <v>27506.591744868194</v>
      </c>
      <c r="O1638" s="679">
        <f t="shared" ca="1" si="107"/>
        <v>17228.989091122279</v>
      </c>
      <c r="P1638" s="679">
        <f t="shared" ca="1" si="107"/>
        <v>10277.602653745917</v>
      </c>
      <c r="Q1638" s="679">
        <f t="shared" ca="1" si="107"/>
        <v>0</v>
      </c>
      <c r="R1638" s="679">
        <f t="shared" ca="1" si="107"/>
        <v>0</v>
      </c>
      <c r="S1638" t="str">
        <f t="shared" si="108"/>
        <v>ASR_COMP</v>
      </c>
      <c r="T1638" s="957">
        <f t="shared" si="109"/>
        <v>44682</v>
      </c>
      <c r="U1638" t="str">
        <f t="shared" si="110"/>
        <v>Unaudited</v>
      </c>
    </row>
    <row r="1639" spans="1:21" x14ac:dyDescent="0.25">
      <c r="A1639" t="s">
        <v>440</v>
      </c>
      <c r="B1639" t="s">
        <v>1388</v>
      </c>
      <c r="C1639" t="s">
        <v>1389</v>
      </c>
      <c r="D1639" s="15">
        <v>1900</v>
      </c>
      <c r="E1639" s="121">
        <v>1</v>
      </c>
      <c r="F1639" t="s">
        <v>441</v>
      </c>
      <c r="G1639" s="121">
        <v>91</v>
      </c>
      <c r="H1639" t="s">
        <v>389</v>
      </c>
      <c r="I1639" t="s">
        <v>491</v>
      </c>
      <c r="J1639" t="s">
        <v>436</v>
      </c>
      <c r="K1639" t="s">
        <v>6</v>
      </c>
      <c r="L1639" s="756" t="s">
        <v>71</v>
      </c>
      <c r="M1639" t="s">
        <v>234</v>
      </c>
      <c r="N1639" s="679">
        <f t="shared" ca="1" si="107"/>
        <v>12266.400000000001</v>
      </c>
      <c r="O1639" s="679">
        <f t="shared" ca="1" si="107"/>
        <v>7028.1849975550131</v>
      </c>
      <c r="P1639" s="679">
        <f t="shared" ca="1" si="107"/>
        <v>5238.2150024449884</v>
      </c>
      <c r="Q1639" s="679">
        <f t="shared" ca="1" si="107"/>
        <v>0</v>
      </c>
      <c r="R1639" s="679">
        <f t="shared" ca="1" si="107"/>
        <v>0</v>
      </c>
      <c r="S1639" t="str">
        <f t="shared" si="108"/>
        <v>ASR_COMP</v>
      </c>
      <c r="T1639" s="957">
        <f t="shared" si="109"/>
        <v>44682</v>
      </c>
      <c r="U1639" t="str">
        <f t="shared" si="110"/>
        <v>Unaudited</v>
      </c>
    </row>
    <row r="1640" spans="1:21" x14ac:dyDescent="0.25">
      <c r="A1640" t="s">
        <v>440</v>
      </c>
      <c r="B1640" t="s">
        <v>1388</v>
      </c>
      <c r="C1640" t="s">
        <v>1389</v>
      </c>
      <c r="D1640" s="15">
        <v>1900</v>
      </c>
      <c r="E1640" s="121">
        <v>1</v>
      </c>
      <c r="F1640" t="s">
        <v>441</v>
      </c>
      <c r="G1640" s="121">
        <v>91</v>
      </c>
      <c r="H1640" t="s">
        <v>389</v>
      </c>
      <c r="I1640" t="s">
        <v>491</v>
      </c>
      <c r="J1640" t="s">
        <v>436</v>
      </c>
      <c r="K1640" t="s">
        <v>6</v>
      </c>
      <c r="L1640" s="756" t="s">
        <v>72</v>
      </c>
      <c r="M1640" t="s">
        <v>167</v>
      </c>
      <c r="N1640" s="679">
        <f t="shared" ca="1" si="107"/>
        <v>0</v>
      </c>
      <c r="O1640" s="679">
        <f t="shared" ca="1" si="107"/>
        <v>0</v>
      </c>
      <c r="P1640" s="679">
        <f t="shared" ca="1" si="107"/>
        <v>0</v>
      </c>
      <c r="Q1640" s="679">
        <f t="shared" ca="1" si="107"/>
        <v>0</v>
      </c>
      <c r="R1640" s="679">
        <f t="shared" ca="1" si="107"/>
        <v>0</v>
      </c>
      <c r="S1640" t="str">
        <f t="shared" si="108"/>
        <v>ASR_COMP</v>
      </c>
      <c r="T1640" s="957">
        <f t="shared" si="109"/>
        <v>44682</v>
      </c>
      <c r="U1640" t="str">
        <f t="shared" si="110"/>
        <v>Unaudited</v>
      </c>
    </row>
    <row r="1641" spans="1:21" x14ac:dyDescent="0.25">
      <c r="A1641" t="s">
        <v>440</v>
      </c>
      <c r="B1641" t="s">
        <v>1388</v>
      </c>
      <c r="C1641" t="s">
        <v>1389</v>
      </c>
      <c r="D1641" s="15">
        <v>1900</v>
      </c>
      <c r="E1641" s="121">
        <v>1</v>
      </c>
      <c r="F1641" t="s">
        <v>441</v>
      </c>
      <c r="G1641" s="121">
        <v>91</v>
      </c>
      <c r="H1641" t="s">
        <v>389</v>
      </c>
      <c r="I1641" t="s">
        <v>491</v>
      </c>
      <c r="J1641" t="s">
        <v>436</v>
      </c>
      <c r="K1641" t="s">
        <v>6</v>
      </c>
      <c r="L1641" s="756">
        <v>3.4</v>
      </c>
      <c r="M1641" t="s">
        <v>464</v>
      </c>
      <c r="N1641" s="679">
        <f t="shared" ca="1" si="107"/>
        <v>30549.32381556986</v>
      </c>
      <c r="O1641" s="679">
        <f t="shared" ca="1" si="107"/>
        <v>17503.611436610427</v>
      </c>
      <c r="P1641" s="679">
        <f t="shared" ca="1" si="107"/>
        <v>13045.712378959433</v>
      </c>
      <c r="Q1641" s="679">
        <f t="shared" ca="1" si="107"/>
        <v>0</v>
      </c>
      <c r="R1641" s="679">
        <f t="shared" ca="1" si="107"/>
        <v>0</v>
      </c>
      <c r="S1641" t="str">
        <f t="shared" si="108"/>
        <v>ASR_COMP</v>
      </c>
      <c r="T1641" s="957">
        <f t="shared" si="109"/>
        <v>44682</v>
      </c>
      <c r="U1641" t="str">
        <f t="shared" si="110"/>
        <v>Unaudited</v>
      </c>
    </row>
    <row r="1642" spans="1:21" x14ac:dyDescent="0.25">
      <c r="A1642" t="s">
        <v>440</v>
      </c>
      <c r="B1642" t="s">
        <v>1388</v>
      </c>
      <c r="C1642" t="s">
        <v>1389</v>
      </c>
      <c r="D1642" s="15">
        <v>1900</v>
      </c>
      <c r="E1642" s="121">
        <v>1</v>
      </c>
      <c r="F1642" t="s">
        <v>441</v>
      </c>
      <c r="G1642" s="121">
        <v>91</v>
      </c>
      <c r="H1642" t="s">
        <v>389</v>
      </c>
      <c r="I1642" t="s">
        <v>491</v>
      </c>
      <c r="J1642" t="s">
        <v>436</v>
      </c>
      <c r="K1642" t="s">
        <v>437</v>
      </c>
      <c r="L1642" s="756">
        <v>4.5</v>
      </c>
      <c r="M1642" t="s">
        <v>32</v>
      </c>
      <c r="N1642" s="679">
        <f t="shared" ca="1" si="107"/>
        <v>0</v>
      </c>
      <c r="O1642" s="679">
        <f t="shared" ca="1" si="107"/>
        <v>0</v>
      </c>
      <c r="P1642" s="679">
        <f t="shared" ca="1" si="107"/>
        <v>0</v>
      </c>
      <c r="Q1642" s="679">
        <f t="shared" ca="1" si="107"/>
        <v>0</v>
      </c>
      <c r="R1642" s="679">
        <f t="shared" ca="1" si="107"/>
        <v>0</v>
      </c>
      <c r="S1642" t="str">
        <f t="shared" si="108"/>
        <v>ASR_COMP</v>
      </c>
      <c r="T1642" s="957">
        <f t="shared" si="109"/>
        <v>44682</v>
      </c>
      <c r="U1642" t="str">
        <f t="shared" si="110"/>
        <v>Unaudited</v>
      </c>
    </row>
    <row r="1643" spans="1:21" x14ac:dyDescent="0.25">
      <c r="A1643" t="s">
        <v>440</v>
      </c>
      <c r="B1643" t="s">
        <v>1388</v>
      </c>
      <c r="C1643" t="s">
        <v>1389</v>
      </c>
      <c r="D1643" s="15">
        <v>1900</v>
      </c>
      <c r="E1643" s="121">
        <v>1</v>
      </c>
      <c r="F1643" t="s">
        <v>441</v>
      </c>
      <c r="G1643" s="121">
        <v>91</v>
      </c>
      <c r="H1643" t="s">
        <v>389</v>
      </c>
      <c r="I1643" t="s">
        <v>491</v>
      </c>
      <c r="J1643" t="s">
        <v>436</v>
      </c>
      <c r="K1643" t="s">
        <v>437</v>
      </c>
      <c r="L1643" s="756" t="s">
        <v>947</v>
      </c>
      <c r="M1643" t="s">
        <v>938</v>
      </c>
      <c r="N1643" s="679">
        <f t="shared" ca="1" si="107"/>
        <v>0</v>
      </c>
      <c r="O1643" s="679">
        <f t="shared" ca="1" si="107"/>
        <v>0</v>
      </c>
      <c r="P1643" s="679">
        <f t="shared" ca="1" si="107"/>
        <v>0</v>
      </c>
      <c r="Q1643" s="679">
        <f t="shared" ca="1" si="107"/>
        <v>0</v>
      </c>
      <c r="R1643" s="679">
        <f t="shared" ca="1" si="107"/>
        <v>0</v>
      </c>
      <c r="S1643" t="str">
        <f t="shared" si="108"/>
        <v>ASR_COMP</v>
      </c>
      <c r="T1643" s="957">
        <f t="shared" si="109"/>
        <v>44682</v>
      </c>
      <c r="U1643" t="str">
        <f t="shared" si="110"/>
        <v>Unaudited</v>
      </c>
    </row>
    <row r="1644" spans="1:21" x14ac:dyDescent="0.25">
      <c r="A1644" t="s">
        <v>440</v>
      </c>
      <c r="B1644" t="s">
        <v>1388</v>
      </c>
      <c r="C1644" t="s">
        <v>1389</v>
      </c>
      <c r="D1644" s="15">
        <v>1900</v>
      </c>
      <c r="E1644" s="121">
        <v>1</v>
      </c>
      <c r="F1644" t="s">
        <v>441</v>
      </c>
      <c r="G1644" s="121">
        <v>91</v>
      </c>
      <c r="H1644" t="s">
        <v>389</v>
      </c>
      <c r="I1644" t="s">
        <v>491</v>
      </c>
      <c r="J1644" t="s">
        <v>436</v>
      </c>
      <c r="K1644" t="s">
        <v>437</v>
      </c>
      <c r="L1644" s="756" t="s">
        <v>196</v>
      </c>
      <c r="M1644" t="s">
        <v>40</v>
      </c>
      <c r="N1644" s="679">
        <f t="shared" ca="1" si="107"/>
        <v>945.06707856000003</v>
      </c>
      <c r="O1644" s="679">
        <f t="shared" ca="1" si="107"/>
        <v>449.28359519999998</v>
      </c>
      <c r="P1644" s="679">
        <f t="shared" ca="1" si="107"/>
        <v>495.78348336000005</v>
      </c>
      <c r="Q1644" s="679">
        <f t="shared" ca="1" si="107"/>
        <v>0</v>
      </c>
      <c r="R1644" s="679">
        <f t="shared" ca="1" si="107"/>
        <v>0</v>
      </c>
      <c r="S1644" t="str">
        <f t="shared" si="108"/>
        <v>ASR_COMP</v>
      </c>
      <c r="T1644" s="957">
        <f t="shared" si="109"/>
        <v>44682</v>
      </c>
      <c r="U1644" t="str">
        <f t="shared" si="110"/>
        <v>Unaudited</v>
      </c>
    </row>
    <row r="1645" spans="1:21" x14ac:dyDescent="0.25">
      <c r="A1645" t="s">
        <v>440</v>
      </c>
      <c r="B1645" t="s">
        <v>1388</v>
      </c>
      <c r="C1645" t="s">
        <v>1389</v>
      </c>
      <c r="D1645" s="15">
        <v>1900</v>
      </c>
      <c r="E1645" s="121">
        <v>1</v>
      </c>
      <c r="F1645" t="s">
        <v>441</v>
      </c>
      <c r="G1645" s="121">
        <v>91</v>
      </c>
      <c r="H1645" t="s">
        <v>389</v>
      </c>
      <c r="I1645" t="s">
        <v>491</v>
      </c>
      <c r="J1645" t="s">
        <v>436</v>
      </c>
      <c r="K1645" t="s">
        <v>437</v>
      </c>
      <c r="L1645" s="756" t="s">
        <v>195</v>
      </c>
      <c r="M1645" t="s">
        <v>332</v>
      </c>
      <c r="N1645" s="679">
        <f t="shared" ca="1" si="107"/>
        <v>0</v>
      </c>
      <c r="O1645" s="679">
        <f t="shared" ca="1" si="107"/>
        <v>0</v>
      </c>
      <c r="P1645" s="679">
        <f t="shared" ca="1" si="107"/>
        <v>0</v>
      </c>
      <c r="Q1645" s="679">
        <f t="shared" ca="1" si="107"/>
        <v>0</v>
      </c>
      <c r="R1645" s="679">
        <f t="shared" ca="1" si="107"/>
        <v>0</v>
      </c>
      <c r="S1645" t="str">
        <f t="shared" si="108"/>
        <v>ASR_COMP</v>
      </c>
      <c r="T1645" s="957">
        <f t="shared" si="109"/>
        <v>44682</v>
      </c>
      <c r="U1645" t="str">
        <f t="shared" si="110"/>
        <v>Unaudited</v>
      </c>
    </row>
    <row r="1646" spans="1:21" x14ac:dyDescent="0.25">
      <c r="A1646" t="s">
        <v>440</v>
      </c>
      <c r="B1646" t="s">
        <v>1388</v>
      </c>
      <c r="C1646" t="s">
        <v>1389</v>
      </c>
      <c r="D1646" s="15">
        <v>1900</v>
      </c>
      <c r="E1646" s="121">
        <v>1</v>
      </c>
      <c r="F1646" t="s">
        <v>441</v>
      </c>
      <c r="G1646" s="121">
        <v>91</v>
      </c>
      <c r="H1646" t="s">
        <v>389</v>
      </c>
      <c r="I1646" t="s">
        <v>491</v>
      </c>
      <c r="J1646" t="s">
        <v>453</v>
      </c>
      <c r="K1646" t="s">
        <v>438</v>
      </c>
      <c r="L1646" s="756" t="s">
        <v>79</v>
      </c>
      <c r="M1646" t="s">
        <v>27</v>
      </c>
      <c r="N1646" s="679">
        <f t="shared" ca="1" si="107"/>
        <v>1376242.9096116894</v>
      </c>
      <c r="O1646" s="679">
        <f t="shared" ca="1" si="107"/>
        <v>737692.40202389029</v>
      </c>
      <c r="P1646" s="679">
        <f t="shared" ca="1" si="107"/>
        <v>638550.5075877991</v>
      </c>
      <c r="Q1646" s="679">
        <f t="shared" ca="1" si="107"/>
        <v>0</v>
      </c>
      <c r="R1646" s="679">
        <f t="shared" ca="1" si="107"/>
        <v>0</v>
      </c>
      <c r="S1646" t="str">
        <f t="shared" si="108"/>
        <v>ASR_COMP</v>
      </c>
      <c r="T1646" s="957">
        <f t="shared" si="109"/>
        <v>44682</v>
      </c>
      <c r="U1646" t="str">
        <f t="shared" si="110"/>
        <v>Unaudited</v>
      </c>
    </row>
    <row r="1647" spans="1:21" x14ac:dyDescent="0.25">
      <c r="A1647" t="s">
        <v>440</v>
      </c>
      <c r="B1647" t="s">
        <v>1388</v>
      </c>
      <c r="C1647" t="s">
        <v>1389</v>
      </c>
      <c r="D1647" s="15">
        <v>1900</v>
      </c>
      <c r="E1647" s="121">
        <v>1</v>
      </c>
      <c r="F1647" t="s">
        <v>441</v>
      </c>
      <c r="G1647" s="121">
        <v>91</v>
      </c>
      <c r="H1647" t="s">
        <v>389</v>
      </c>
      <c r="I1647" t="s">
        <v>491</v>
      </c>
      <c r="J1647" t="s">
        <v>453</v>
      </c>
      <c r="K1647" t="s">
        <v>438</v>
      </c>
      <c r="L1647" s="756" t="s">
        <v>80</v>
      </c>
      <c r="M1647" t="s">
        <v>100</v>
      </c>
      <c r="N1647" s="679">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132384.1777625489</v>
      </c>
      <c r="O1647" s="679">
        <f t="shared" ca="1" si="111"/>
        <v>70960.439760715701</v>
      </c>
      <c r="P1647" s="679">
        <f t="shared" ca="1" si="111"/>
        <v>61423.738001833204</v>
      </c>
      <c r="Q1647" s="679">
        <f t="shared" ca="1" si="111"/>
        <v>0</v>
      </c>
      <c r="R1647" s="679">
        <f t="shared" ca="1" si="111"/>
        <v>0</v>
      </c>
      <c r="S1647" t="str">
        <f t="shared" si="108"/>
        <v>ASR_COMP</v>
      </c>
      <c r="T1647" s="957">
        <f t="shared" si="109"/>
        <v>44682</v>
      </c>
      <c r="U1647" t="str">
        <f t="shared" si="110"/>
        <v>Unaudited</v>
      </c>
    </row>
    <row r="1648" spans="1:21" x14ac:dyDescent="0.25">
      <c r="A1648" t="s">
        <v>440</v>
      </c>
      <c r="B1648" t="s">
        <v>1388</v>
      </c>
      <c r="C1648" t="s">
        <v>1389</v>
      </c>
      <c r="D1648" s="15">
        <v>1900</v>
      </c>
      <c r="E1648" s="121">
        <v>1</v>
      </c>
      <c r="F1648" t="s">
        <v>441</v>
      </c>
      <c r="G1648" s="121">
        <v>91</v>
      </c>
      <c r="H1648" t="s">
        <v>389</v>
      </c>
      <c r="I1648" t="s">
        <v>491</v>
      </c>
      <c r="J1648" t="s">
        <v>453</v>
      </c>
      <c r="K1648" t="s">
        <v>438</v>
      </c>
      <c r="L1648" s="756" t="s">
        <v>81</v>
      </c>
      <c r="M1648" t="s">
        <v>101</v>
      </c>
      <c r="N1648" s="679">
        <f t="shared" ca="1" si="111"/>
        <v>125744.71909824433</v>
      </c>
      <c r="O1648" s="679">
        <f t="shared" ca="1" si="111"/>
        <v>67401.563507110783</v>
      </c>
      <c r="P1648" s="679">
        <f t="shared" ca="1" si="111"/>
        <v>58343.155591133538</v>
      </c>
      <c r="Q1648" s="679">
        <f t="shared" ca="1" si="111"/>
        <v>0</v>
      </c>
      <c r="R1648" s="679">
        <f t="shared" ca="1" si="111"/>
        <v>0</v>
      </c>
      <c r="S1648" t="str">
        <f t="shared" si="108"/>
        <v>ASR_COMP</v>
      </c>
      <c r="T1648" s="957">
        <f t="shared" si="109"/>
        <v>44682</v>
      </c>
      <c r="U1648" t="str">
        <f t="shared" si="110"/>
        <v>Unaudited</v>
      </c>
    </row>
    <row r="1649" spans="1:21" x14ac:dyDescent="0.25">
      <c r="A1649" t="s">
        <v>440</v>
      </c>
      <c r="B1649" t="s">
        <v>1388</v>
      </c>
      <c r="C1649" t="s">
        <v>1389</v>
      </c>
      <c r="D1649" s="15">
        <v>1900</v>
      </c>
      <c r="E1649" s="121">
        <v>1</v>
      </c>
      <c r="F1649" t="s">
        <v>441</v>
      </c>
      <c r="G1649" s="121">
        <v>91</v>
      </c>
      <c r="H1649" t="s">
        <v>389</v>
      </c>
      <c r="I1649" t="s">
        <v>491</v>
      </c>
      <c r="J1649" t="s">
        <v>453</v>
      </c>
      <c r="K1649" t="s">
        <v>438</v>
      </c>
      <c r="L1649" s="756" t="s">
        <v>82</v>
      </c>
      <c r="M1649" t="s">
        <v>102</v>
      </c>
      <c r="N1649" s="679">
        <f t="shared" ca="1" si="111"/>
        <v>85168.630265861691</v>
      </c>
      <c r="O1649" s="679">
        <f t="shared" ca="1" si="111"/>
        <v>45652.007359395058</v>
      </c>
      <c r="P1649" s="679">
        <f t="shared" ca="1" si="111"/>
        <v>39516.622906466633</v>
      </c>
      <c r="Q1649" s="679">
        <f t="shared" ca="1" si="111"/>
        <v>0</v>
      </c>
      <c r="R1649" s="679">
        <f t="shared" ca="1" si="111"/>
        <v>0</v>
      </c>
      <c r="S1649" t="str">
        <f t="shared" si="108"/>
        <v>ASR_COMP</v>
      </c>
      <c r="T1649" s="957">
        <f t="shared" si="109"/>
        <v>44682</v>
      </c>
      <c r="U1649" t="str">
        <f t="shared" si="110"/>
        <v>Unaudited</v>
      </c>
    </row>
    <row r="1650" spans="1:21" x14ac:dyDescent="0.25">
      <c r="A1650" t="s">
        <v>440</v>
      </c>
      <c r="B1650" t="s">
        <v>1388</v>
      </c>
      <c r="C1650" t="s">
        <v>1389</v>
      </c>
      <c r="D1650" s="15">
        <v>1900</v>
      </c>
      <c r="E1650" s="121">
        <v>1</v>
      </c>
      <c r="F1650" t="s">
        <v>441</v>
      </c>
      <c r="G1650" s="121">
        <v>91</v>
      </c>
      <c r="H1650" t="s">
        <v>389</v>
      </c>
      <c r="I1650" t="s">
        <v>491</v>
      </c>
      <c r="J1650" t="s">
        <v>453</v>
      </c>
      <c r="K1650" t="s">
        <v>438</v>
      </c>
      <c r="L1650" s="756" t="s">
        <v>219</v>
      </c>
      <c r="M1650" t="s">
        <v>103</v>
      </c>
      <c r="N1650" s="679">
        <f t="shared" ca="1" si="111"/>
        <v>311917.23528445116</v>
      </c>
      <c r="O1650" s="679">
        <f t="shared" ca="1" si="111"/>
        <v>167193.57674624518</v>
      </c>
      <c r="P1650" s="679">
        <f t="shared" ca="1" si="111"/>
        <v>144723.65853820601</v>
      </c>
      <c r="Q1650" s="679">
        <f t="shared" ca="1" si="111"/>
        <v>0</v>
      </c>
      <c r="R1650" s="679">
        <f t="shared" ca="1" si="111"/>
        <v>0</v>
      </c>
      <c r="S1650" t="str">
        <f t="shared" si="108"/>
        <v>ASR_COMP</v>
      </c>
      <c r="T1650" s="957">
        <f t="shared" si="109"/>
        <v>44682</v>
      </c>
      <c r="U1650" t="str">
        <f t="shared" si="110"/>
        <v>Unaudited</v>
      </c>
    </row>
    <row r="1651" spans="1:21" x14ac:dyDescent="0.25">
      <c r="A1651" t="s">
        <v>440</v>
      </c>
      <c r="B1651" t="s">
        <v>1388</v>
      </c>
      <c r="C1651" t="s">
        <v>1389</v>
      </c>
      <c r="D1651" s="15">
        <v>1900</v>
      </c>
      <c r="E1651" s="121">
        <v>1</v>
      </c>
      <c r="F1651" t="s">
        <v>441</v>
      </c>
      <c r="G1651" s="121">
        <v>91</v>
      </c>
      <c r="H1651" t="s">
        <v>389</v>
      </c>
      <c r="I1651" t="s">
        <v>491</v>
      </c>
      <c r="J1651" t="s">
        <v>453</v>
      </c>
      <c r="K1651" t="s">
        <v>438</v>
      </c>
      <c r="L1651" s="756" t="s">
        <v>218</v>
      </c>
      <c r="M1651" t="s">
        <v>28</v>
      </c>
      <c r="N1651" s="679">
        <f t="shared" ca="1" si="111"/>
        <v>59737.774900263263</v>
      </c>
      <c r="O1651" s="679">
        <f t="shared" ca="1" si="111"/>
        <v>32020.584701992473</v>
      </c>
      <c r="P1651" s="679">
        <f t="shared" ca="1" si="111"/>
        <v>27717.190198270786</v>
      </c>
      <c r="Q1651" s="679">
        <f t="shared" ca="1" si="111"/>
        <v>0</v>
      </c>
      <c r="R1651" s="679">
        <f t="shared" ca="1" si="111"/>
        <v>0</v>
      </c>
      <c r="S1651" t="str">
        <f t="shared" si="108"/>
        <v>ASR_COMP</v>
      </c>
      <c r="T1651" s="957">
        <f t="shared" si="109"/>
        <v>44682</v>
      </c>
      <c r="U1651" t="str">
        <f t="shared" si="110"/>
        <v>Unaudited</v>
      </c>
    </row>
    <row r="1652" spans="1:21" x14ac:dyDescent="0.25">
      <c r="A1652" t="s">
        <v>440</v>
      </c>
      <c r="B1652" t="s">
        <v>1388</v>
      </c>
      <c r="C1652" t="s">
        <v>1389</v>
      </c>
      <c r="D1652" s="15">
        <v>1900</v>
      </c>
      <c r="E1652" s="121">
        <v>1</v>
      </c>
      <c r="F1652" t="s">
        <v>441</v>
      </c>
      <c r="G1652" s="121">
        <v>91</v>
      </c>
      <c r="H1652" t="s">
        <v>389</v>
      </c>
      <c r="I1652" t="s">
        <v>491</v>
      </c>
      <c r="J1652" t="s">
        <v>439</v>
      </c>
      <c r="K1652" t="s">
        <v>439</v>
      </c>
      <c r="L1652" s="756" t="s">
        <v>84</v>
      </c>
      <c r="M1652" t="s">
        <v>330</v>
      </c>
      <c r="N1652" s="679">
        <f t="shared" ca="1" si="111"/>
        <v>0</v>
      </c>
      <c r="O1652" s="679">
        <f t="shared" ca="1" si="111"/>
        <v>0</v>
      </c>
      <c r="P1652" s="679">
        <f t="shared" ca="1" si="111"/>
        <v>0</v>
      </c>
      <c r="Q1652" s="679">
        <f t="shared" ca="1" si="111"/>
        <v>0</v>
      </c>
      <c r="R1652" s="679">
        <f t="shared" ca="1" si="111"/>
        <v>0</v>
      </c>
      <c r="S1652" t="str">
        <f t="shared" si="108"/>
        <v>ASR_COMP</v>
      </c>
      <c r="T1652" s="957">
        <f t="shared" si="109"/>
        <v>44682</v>
      </c>
      <c r="U1652" t="str">
        <f t="shared" si="110"/>
        <v>Unaudited</v>
      </c>
    </row>
    <row r="1653" spans="1:21" x14ac:dyDescent="0.25">
      <c r="A1653" t="s">
        <v>440</v>
      </c>
      <c r="B1653" t="s">
        <v>1388</v>
      </c>
      <c r="C1653" t="s">
        <v>1389</v>
      </c>
      <c r="D1653" s="15">
        <v>1900</v>
      </c>
      <c r="E1653" s="121">
        <v>1</v>
      </c>
      <c r="F1653" t="s">
        <v>441</v>
      </c>
      <c r="G1653" s="121">
        <v>91</v>
      </c>
      <c r="H1653" t="s">
        <v>389</v>
      </c>
      <c r="I1653" t="s">
        <v>491</v>
      </c>
      <c r="J1653" t="s">
        <v>439</v>
      </c>
      <c r="K1653" t="s">
        <v>439</v>
      </c>
      <c r="L1653" s="756" t="s">
        <v>85</v>
      </c>
      <c r="M1653" t="s">
        <v>328</v>
      </c>
      <c r="N1653" s="679">
        <f t="shared" ca="1" si="111"/>
        <v>0</v>
      </c>
      <c r="O1653" s="679">
        <f t="shared" ca="1" si="111"/>
        <v>0</v>
      </c>
      <c r="P1653" s="679">
        <f t="shared" ca="1" si="111"/>
        <v>0</v>
      </c>
      <c r="Q1653" s="679">
        <f t="shared" ca="1" si="111"/>
        <v>0</v>
      </c>
      <c r="R1653" s="679">
        <f t="shared" ca="1" si="111"/>
        <v>0</v>
      </c>
      <c r="S1653" t="str">
        <f t="shared" si="108"/>
        <v>ASR_COMP</v>
      </c>
      <c r="T1653" s="957">
        <f t="shared" si="109"/>
        <v>44682</v>
      </c>
      <c r="U1653" t="str">
        <f t="shared" si="110"/>
        <v>Unaudited</v>
      </c>
    </row>
    <row r="1654" spans="1:21" x14ac:dyDescent="0.25">
      <c r="A1654" t="s">
        <v>440</v>
      </c>
      <c r="B1654" t="s">
        <v>1388</v>
      </c>
      <c r="C1654" t="s">
        <v>1389</v>
      </c>
      <c r="D1654" s="15">
        <v>1900</v>
      </c>
      <c r="E1654" s="121">
        <v>1</v>
      </c>
      <c r="F1654" t="s">
        <v>441</v>
      </c>
      <c r="G1654" s="121">
        <v>91</v>
      </c>
      <c r="H1654" t="s">
        <v>389</v>
      </c>
      <c r="I1654" t="s">
        <v>491</v>
      </c>
      <c r="J1654" t="s">
        <v>439</v>
      </c>
      <c r="K1654" t="s">
        <v>439</v>
      </c>
      <c r="L1654" s="756" t="s">
        <v>86</v>
      </c>
      <c r="M1654" t="s">
        <v>497</v>
      </c>
      <c r="N1654" s="679">
        <f t="shared" ca="1" si="111"/>
        <v>0</v>
      </c>
      <c r="O1654" s="679">
        <f t="shared" ca="1" si="111"/>
        <v>0</v>
      </c>
      <c r="P1654" s="679">
        <f t="shared" ca="1" si="111"/>
        <v>0</v>
      </c>
      <c r="Q1654" s="679">
        <f t="shared" ca="1" si="111"/>
        <v>0</v>
      </c>
      <c r="R1654" s="679">
        <f t="shared" ca="1" si="111"/>
        <v>0</v>
      </c>
      <c r="S1654" t="str">
        <f t="shared" si="108"/>
        <v>ASR_COMP</v>
      </c>
      <c r="T1654" s="957">
        <f t="shared" si="109"/>
        <v>44682</v>
      </c>
      <c r="U1654" t="str">
        <f t="shared" si="110"/>
        <v>Unaudited</v>
      </c>
    </row>
    <row r="1655" spans="1:21" x14ac:dyDescent="0.25">
      <c r="A1655" t="s">
        <v>440</v>
      </c>
      <c r="B1655" t="s">
        <v>1388</v>
      </c>
      <c r="C1655" t="s">
        <v>1389</v>
      </c>
      <c r="D1655" s="15">
        <v>1900</v>
      </c>
      <c r="E1655" s="121">
        <v>1</v>
      </c>
      <c r="F1655" t="s">
        <v>441</v>
      </c>
      <c r="G1655" s="121">
        <v>91</v>
      </c>
      <c r="H1655" t="s">
        <v>389</v>
      </c>
      <c r="I1655" t="s">
        <v>491</v>
      </c>
      <c r="J1655" t="s">
        <v>439</v>
      </c>
      <c r="K1655" t="s">
        <v>439</v>
      </c>
      <c r="L1655" s="756" t="s">
        <v>87</v>
      </c>
      <c r="M1655" t="s">
        <v>498</v>
      </c>
      <c r="N1655" s="679">
        <f t="shared" ca="1" si="111"/>
        <v>0</v>
      </c>
      <c r="O1655" s="679">
        <f t="shared" ca="1" si="111"/>
        <v>0</v>
      </c>
      <c r="P1655" s="679">
        <f t="shared" ca="1" si="111"/>
        <v>0</v>
      </c>
      <c r="Q1655" s="679">
        <f t="shared" ca="1" si="111"/>
        <v>0</v>
      </c>
      <c r="R1655" s="679">
        <f t="shared" ca="1" si="111"/>
        <v>0</v>
      </c>
      <c r="S1655" t="str">
        <f t="shared" si="108"/>
        <v>ASR_COMP</v>
      </c>
      <c r="T1655" s="957">
        <f t="shared" si="109"/>
        <v>44682</v>
      </c>
      <c r="U1655" t="str">
        <f t="shared" si="110"/>
        <v>Unaudited</v>
      </c>
    </row>
    <row r="1656" spans="1:21" x14ac:dyDescent="0.25">
      <c r="A1656" t="s">
        <v>440</v>
      </c>
      <c r="B1656" t="s">
        <v>1388</v>
      </c>
      <c r="C1656" t="s">
        <v>1389</v>
      </c>
      <c r="D1656" s="15">
        <v>1900</v>
      </c>
      <c r="E1656" s="121">
        <v>1</v>
      </c>
      <c r="F1656" t="s">
        <v>441</v>
      </c>
      <c r="G1656" s="121">
        <v>91</v>
      </c>
      <c r="H1656" t="s">
        <v>389</v>
      </c>
      <c r="I1656" t="s">
        <v>491</v>
      </c>
      <c r="J1656" t="s">
        <v>439</v>
      </c>
      <c r="K1656" t="s">
        <v>439</v>
      </c>
      <c r="L1656" s="756" t="s">
        <v>216</v>
      </c>
      <c r="M1656" t="s">
        <v>499</v>
      </c>
      <c r="N1656" s="679">
        <f t="shared" ca="1" si="111"/>
        <v>0</v>
      </c>
      <c r="O1656" s="679">
        <f t="shared" ca="1" si="111"/>
        <v>0</v>
      </c>
      <c r="P1656" s="679">
        <f t="shared" ca="1" si="111"/>
        <v>0</v>
      </c>
      <c r="Q1656" s="679">
        <f t="shared" ca="1" si="111"/>
        <v>0</v>
      </c>
      <c r="R1656" s="679">
        <f t="shared" ca="1" si="111"/>
        <v>0</v>
      </c>
      <c r="S1656" t="str">
        <f t="shared" si="108"/>
        <v>ASR_COMP</v>
      </c>
      <c r="T1656" s="957">
        <f t="shared" si="109"/>
        <v>44682</v>
      </c>
      <c r="U1656" t="str">
        <f t="shared" si="110"/>
        <v>Unaudited</v>
      </c>
    </row>
    <row r="1657" spans="1:21" x14ac:dyDescent="0.25">
      <c r="A1657" t="s">
        <v>440</v>
      </c>
      <c r="B1657" t="s">
        <v>1388</v>
      </c>
      <c r="C1657" t="s">
        <v>1389</v>
      </c>
      <c r="D1657" s="15">
        <v>1900</v>
      </c>
      <c r="E1657" s="121">
        <v>1</v>
      </c>
      <c r="F1657" t="s">
        <v>441</v>
      </c>
      <c r="G1657" s="121">
        <v>91</v>
      </c>
      <c r="H1657" t="s">
        <v>389</v>
      </c>
      <c r="I1657" t="s">
        <v>492</v>
      </c>
      <c r="J1657" t="s">
        <v>26</v>
      </c>
      <c r="K1657" t="s">
        <v>26</v>
      </c>
      <c r="L1657" s="756" t="s">
        <v>207</v>
      </c>
      <c r="M1657" t="s">
        <v>26</v>
      </c>
      <c r="N1657" s="679">
        <f t="shared" ca="1" si="111"/>
        <v>85670.649788780735</v>
      </c>
      <c r="O1657" s="679">
        <f t="shared" ca="1" si="111"/>
        <v>0</v>
      </c>
      <c r="P1657" s="679">
        <f t="shared" ca="1" si="111"/>
        <v>0</v>
      </c>
      <c r="Q1657" s="679">
        <f t="shared" ca="1" si="111"/>
        <v>0</v>
      </c>
      <c r="R1657" s="679">
        <f t="shared" ca="1" si="111"/>
        <v>0</v>
      </c>
      <c r="S1657" t="str">
        <f t="shared" si="108"/>
        <v>ASR_COMP</v>
      </c>
      <c r="T1657" s="957">
        <f t="shared" si="109"/>
        <v>44682</v>
      </c>
      <c r="U1657" t="str">
        <f t="shared" si="110"/>
        <v>Unaudited</v>
      </c>
    </row>
    <row r="1658" spans="1:21" x14ac:dyDescent="0.25">
      <c r="A1658" t="s">
        <v>440</v>
      </c>
      <c r="B1658" t="s">
        <v>1388</v>
      </c>
      <c r="C1658" t="s">
        <v>1389</v>
      </c>
      <c r="D1658" s="15">
        <v>1900</v>
      </c>
      <c r="E1658" s="121">
        <v>1</v>
      </c>
      <c r="F1658" t="s">
        <v>442</v>
      </c>
      <c r="G1658" s="121">
        <v>182</v>
      </c>
      <c r="H1658" t="s">
        <v>389</v>
      </c>
      <c r="I1658" t="s">
        <v>435</v>
      </c>
      <c r="J1658" t="s">
        <v>435</v>
      </c>
      <c r="K1658" t="s">
        <v>435</v>
      </c>
      <c r="M1658" t="s">
        <v>435</v>
      </c>
      <c r="N1658" s="679">
        <f t="shared" ca="1" si="111"/>
        <v>9800</v>
      </c>
      <c r="O1658" s="679">
        <f t="shared" ca="1" si="111"/>
        <v>5259.0000000000009</v>
      </c>
      <c r="P1658" s="679">
        <f t="shared" ca="1" si="111"/>
        <v>4541</v>
      </c>
      <c r="Q1658" s="679">
        <f t="shared" ca="1" si="111"/>
        <v>0</v>
      </c>
      <c r="R1658" s="679">
        <f t="shared" ca="1" si="111"/>
        <v>0</v>
      </c>
      <c r="S1658" t="str">
        <f t="shared" si="108"/>
        <v>ASR_COMP</v>
      </c>
      <c r="T1658" s="957">
        <f t="shared" si="109"/>
        <v>44682</v>
      </c>
      <c r="U1658" t="str">
        <f t="shared" si="110"/>
        <v>Unaudited</v>
      </c>
    </row>
    <row r="1659" spans="1:21" x14ac:dyDescent="0.25">
      <c r="A1659" t="s">
        <v>440</v>
      </c>
      <c r="B1659" t="s">
        <v>1388</v>
      </c>
      <c r="C1659" t="s">
        <v>1389</v>
      </c>
      <c r="D1659" s="15">
        <v>1900</v>
      </c>
      <c r="E1659" s="121">
        <v>1</v>
      </c>
      <c r="F1659" t="s">
        <v>442</v>
      </c>
      <c r="G1659" s="121">
        <v>182</v>
      </c>
      <c r="H1659" t="s">
        <v>389</v>
      </c>
      <c r="I1659" t="s">
        <v>490</v>
      </c>
      <c r="J1659" t="s">
        <v>12</v>
      </c>
      <c r="K1659" t="s">
        <v>12</v>
      </c>
      <c r="L1659" s="756">
        <v>1.1000000000000001</v>
      </c>
      <c r="M1659" t="s">
        <v>12</v>
      </c>
      <c r="N1659" s="679">
        <f t="shared" ca="1" si="111"/>
        <v>38649313.267534316</v>
      </c>
      <c r="O1659" s="679">
        <f t="shared" ca="1" si="111"/>
        <v>0</v>
      </c>
      <c r="P1659" s="679">
        <f t="shared" ca="1" si="111"/>
        <v>0</v>
      </c>
      <c r="Q1659" s="679">
        <f t="shared" ca="1" si="111"/>
        <v>0</v>
      </c>
      <c r="R1659" s="679">
        <f t="shared" ca="1" si="111"/>
        <v>0</v>
      </c>
      <c r="S1659" t="str">
        <f t="shared" si="108"/>
        <v>ASR_COMP</v>
      </c>
      <c r="T1659" s="957">
        <f t="shared" si="109"/>
        <v>44682</v>
      </c>
      <c r="U1659" t="str">
        <f t="shared" si="110"/>
        <v>Unaudited</v>
      </c>
    </row>
    <row r="1660" spans="1:21" x14ac:dyDescent="0.25">
      <c r="A1660" t="s">
        <v>440</v>
      </c>
      <c r="B1660" t="s">
        <v>1388</v>
      </c>
      <c r="C1660" t="s">
        <v>1389</v>
      </c>
      <c r="D1660" s="15">
        <v>1900</v>
      </c>
      <c r="E1660" s="121">
        <v>1</v>
      </c>
      <c r="F1660" t="s">
        <v>442</v>
      </c>
      <c r="G1660" s="121">
        <v>182</v>
      </c>
      <c r="H1660" t="s">
        <v>389</v>
      </c>
      <c r="I1660" t="s">
        <v>490</v>
      </c>
      <c r="J1660" t="s">
        <v>12</v>
      </c>
      <c r="K1660" t="s">
        <v>225</v>
      </c>
      <c r="L1660" s="756">
        <v>1.2</v>
      </c>
      <c r="M1660" t="s">
        <v>225</v>
      </c>
      <c r="N1660" s="679">
        <f t="shared" ca="1" si="111"/>
        <v>1.4999999999990905</v>
      </c>
      <c r="O1660" s="679">
        <f t="shared" ca="1" si="111"/>
        <v>0</v>
      </c>
      <c r="P1660" s="679">
        <f t="shared" ca="1" si="111"/>
        <v>0</v>
      </c>
      <c r="Q1660" s="679">
        <f t="shared" ca="1" si="111"/>
        <v>0</v>
      </c>
      <c r="R1660" s="679">
        <f t="shared" ca="1" si="111"/>
        <v>0</v>
      </c>
      <c r="S1660" t="str">
        <f t="shared" si="108"/>
        <v>ASR_COMP</v>
      </c>
      <c r="T1660" s="957">
        <f t="shared" si="109"/>
        <v>44682</v>
      </c>
      <c r="U1660" t="str">
        <f t="shared" si="110"/>
        <v>Unaudited</v>
      </c>
    </row>
    <row r="1661" spans="1:21" x14ac:dyDescent="0.25">
      <c r="A1661" t="s">
        <v>440</v>
      </c>
      <c r="B1661" t="s">
        <v>1388</v>
      </c>
      <c r="C1661" t="s">
        <v>1389</v>
      </c>
      <c r="D1661" s="15">
        <v>1900</v>
      </c>
      <c r="E1661" s="121">
        <v>1</v>
      </c>
      <c r="F1661" t="s">
        <v>442</v>
      </c>
      <c r="G1661" s="121">
        <v>182</v>
      </c>
      <c r="H1661" t="s">
        <v>389</v>
      </c>
      <c r="I1661" t="s">
        <v>490</v>
      </c>
      <c r="J1661" t="s">
        <v>12</v>
      </c>
      <c r="K1661" t="s">
        <v>1326</v>
      </c>
      <c r="L1661" s="756" t="s">
        <v>1322</v>
      </c>
      <c r="M1661" t="s">
        <v>1326</v>
      </c>
      <c r="N1661" s="679">
        <f t="shared" ca="1" si="111"/>
        <v>342737.04000000004</v>
      </c>
      <c r="O1661" s="679">
        <f t="shared" ca="1" si="111"/>
        <v>0</v>
      </c>
      <c r="P1661" s="679">
        <f t="shared" ca="1" si="111"/>
        <v>0</v>
      </c>
      <c r="Q1661" s="679">
        <f t="shared" ca="1" si="111"/>
        <v>0</v>
      </c>
      <c r="R1661" s="679">
        <f t="shared" ca="1" si="111"/>
        <v>0</v>
      </c>
      <c r="S1661" t="str">
        <f t="shared" si="108"/>
        <v>ASR_COMP</v>
      </c>
      <c r="T1661" s="957">
        <f t="shared" si="109"/>
        <v>44682</v>
      </c>
      <c r="U1661" t="str">
        <f t="shared" si="110"/>
        <v>Unaudited</v>
      </c>
    </row>
    <row r="1662" spans="1:21" x14ac:dyDescent="0.25">
      <c r="A1662" t="s">
        <v>440</v>
      </c>
      <c r="B1662" t="s">
        <v>1388</v>
      </c>
      <c r="C1662" t="s">
        <v>1389</v>
      </c>
      <c r="D1662" s="15">
        <v>1900</v>
      </c>
      <c r="E1662" s="121">
        <v>1</v>
      </c>
      <c r="F1662" t="s">
        <v>442</v>
      </c>
      <c r="G1662" s="121">
        <v>182</v>
      </c>
      <c r="H1662" t="s">
        <v>389</v>
      </c>
      <c r="I1662" t="s">
        <v>490</v>
      </c>
      <c r="J1662" t="s">
        <v>12</v>
      </c>
      <c r="K1662" t="s">
        <v>1328</v>
      </c>
      <c r="L1662" s="756" t="s">
        <v>1327</v>
      </c>
      <c r="M1662" t="s">
        <v>1328</v>
      </c>
      <c r="N1662" s="679">
        <f t="shared" ca="1" si="111"/>
        <v>158576.64703971078</v>
      </c>
      <c r="O1662" s="679">
        <f t="shared" ca="1" si="111"/>
        <v>0</v>
      </c>
      <c r="P1662" s="679">
        <f t="shared" ca="1" si="111"/>
        <v>0</v>
      </c>
      <c r="Q1662" s="679">
        <f t="shared" ca="1" si="111"/>
        <v>0</v>
      </c>
      <c r="R1662" s="679">
        <f t="shared" ca="1" si="111"/>
        <v>0</v>
      </c>
      <c r="S1662" t="str">
        <f t="shared" si="108"/>
        <v>ASR_COMP</v>
      </c>
      <c r="T1662" s="957">
        <f t="shared" si="109"/>
        <v>44682</v>
      </c>
      <c r="U1662" t="str">
        <f t="shared" si="110"/>
        <v>Unaudited</v>
      </c>
    </row>
    <row r="1663" spans="1:21" x14ac:dyDescent="0.25">
      <c r="A1663" t="s">
        <v>440</v>
      </c>
      <c r="B1663" t="s">
        <v>1388</v>
      </c>
      <c r="C1663" t="s">
        <v>1389</v>
      </c>
      <c r="D1663" s="15">
        <v>1900</v>
      </c>
      <c r="E1663" s="121">
        <v>1</v>
      </c>
      <c r="F1663" t="s">
        <v>442</v>
      </c>
      <c r="G1663" s="121">
        <v>182</v>
      </c>
      <c r="H1663" t="s">
        <v>389</v>
      </c>
      <c r="I1663" t="s">
        <v>490</v>
      </c>
      <c r="J1663" t="s">
        <v>13</v>
      </c>
      <c r="K1663" t="s">
        <v>13</v>
      </c>
      <c r="L1663" s="756" t="s">
        <v>63</v>
      </c>
      <c r="M1663" t="s">
        <v>13</v>
      </c>
      <c r="N1663" s="679">
        <f t="shared" ca="1" si="111"/>
        <v>1075.606470135996</v>
      </c>
      <c r="O1663" s="679">
        <f t="shared" ca="1" si="111"/>
        <v>0</v>
      </c>
      <c r="P1663" s="679">
        <f t="shared" ca="1" si="111"/>
        <v>0</v>
      </c>
      <c r="Q1663" s="679">
        <f t="shared" ca="1" si="111"/>
        <v>0</v>
      </c>
      <c r="R1663" s="679">
        <f t="shared" ca="1" si="111"/>
        <v>0</v>
      </c>
      <c r="S1663" t="str">
        <f t="shared" si="108"/>
        <v>ASR_COMP</v>
      </c>
      <c r="T1663" s="957">
        <f t="shared" si="109"/>
        <v>44682</v>
      </c>
      <c r="U1663" t="str">
        <f t="shared" si="110"/>
        <v>Unaudited</v>
      </c>
    </row>
    <row r="1664" spans="1:21" x14ac:dyDescent="0.25">
      <c r="A1664" t="s">
        <v>440</v>
      </c>
      <c r="B1664" t="s">
        <v>1388</v>
      </c>
      <c r="C1664" t="s">
        <v>1389</v>
      </c>
      <c r="D1664" s="15">
        <v>1900</v>
      </c>
      <c r="E1664" s="121">
        <v>1</v>
      </c>
      <c r="F1664" t="s">
        <v>442</v>
      </c>
      <c r="G1664" s="121">
        <v>182</v>
      </c>
      <c r="H1664" t="s">
        <v>389</v>
      </c>
      <c r="I1664" t="s">
        <v>491</v>
      </c>
      <c r="J1664" t="s">
        <v>436</v>
      </c>
      <c r="K1664" t="s">
        <v>799</v>
      </c>
      <c r="L1664" s="756">
        <v>2.1</v>
      </c>
      <c r="M1664" t="s">
        <v>734</v>
      </c>
      <c r="N1664" s="679">
        <f t="shared" ca="1" si="111"/>
        <v>133744</v>
      </c>
      <c r="O1664" s="679">
        <f t="shared" ca="1" si="111"/>
        <v>125459</v>
      </c>
      <c r="P1664" s="679">
        <f t="shared" ca="1" si="111"/>
        <v>8285</v>
      </c>
      <c r="Q1664" s="679">
        <f t="shared" ca="1" si="111"/>
        <v>0</v>
      </c>
      <c r="R1664" s="679">
        <f t="shared" ca="1" si="111"/>
        <v>0</v>
      </c>
      <c r="S1664" t="str">
        <f t="shared" si="108"/>
        <v>ASR_COMP</v>
      </c>
      <c r="T1664" s="957">
        <f t="shared" si="109"/>
        <v>44682</v>
      </c>
      <c r="U1664" t="str">
        <f t="shared" si="110"/>
        <v>Unaudited</v>
      </c>
    </row>
    <row r="1665" spans="1:21" x14ac:dyDescent="0.25">
      <c r="A1665" t="s">
        <v>440</v>
      </c>
      <c r="B1665" t="s">
        <v>1388</v>
      </c>
      <c r="C1665" t="s">
        <v>1389</v>
      </c>
      <c r="D1665" s="15">
        <v>1900</v>
      </c>
      <c r="E1665" s="121">
        <v>1</v>
      </c>
      <c r="F1665" t="s">
        <v>442</v>
      </c>
      <c r="G1665" s="121">
        <v>182</v>
      </c>
      <c r="H1665" t="s">
        <v>389</v>
      </c>
      <c r="I1665" t="s">
        <v>491</v>
      </c>
      <c r="J1665" t="s">
        <v>436</v>
      </c>
      <c r="K1665" t="s">
        <v>799</v>
      </c>
      <c r="L1665" s="756">
        <v>2.2000000000000002</v>
      </c>
      <c r="M1665" t="s">
        <v>735</v>
      </c>
      <c r="N1665" s="679">
        <f t="shared" ca="1" si="111"/>
        <v>187</v>
      </c>
      <c r="O1665" s="679">
        <f t="shared" ca="1" si="111"/>
        <v>147</v>
      </c>
      <c r="P1665" s="679">
        <f t="shared" ca="1" si="111"/>
        <v>40</v>
      </c>
      <c r="Q1665" s="679">
        <f t="shared" ca="1" si="111"/>
        <v>0</v>
      </c>
      <c r="R1665" s="679">
        <f t="shared" ca="1" si="111"/>
        <v>0</v>
      </c>
      <c r="S1665" t="str">
        <f t="shared" si="108"/>
        <v>ASR_COMP</v>
      </c>
      <c r="T1665" s="957">
        <f t="shared" si="109"/>
        <v>44682</v>
      </c>
      <c r="U1665" t="str">
        <f t="shared" si="110"/>
        <v>Unaudited</v>
      </c>
    </row>
    <row r="1666" spans="1:21" x14ac:dyDescent="0.25">
      <c r="A1666" t="s">
        <v>440</v>
      </c>
      <c r="B1666" t="s">
        <v>1388</v>
      </c>
      <c r="C1666" t="s">
        <v>1389</v>
      </c>
      <c r="D1666" s="15">
        <v>1900</v>
      </c>
      <c r="E1666" s="121">
        <v>1</v>
      </c>
      <c r="F1666" t="s">
        <v>442</v>
      </c>
      <c r="G1666" s="121">
        <v>182</v>
      </c>
      <c r="H1666" t="s">
        <v>389</v>
      </c>
      <c r="I1666" t="s">
        <v>491</v>
      </c>
      <c r="J1666" t="s">
        <v>436</v>
      </c>
      <c r="K1666" t="s">
        <v>799</v>
      </c>
      <c r="L1666" s="756">
        <v>2.2999999999999998</v>
      </c>
      <c r="M1666" t="s">
        <v>736</v>
      </c>
      <c r="N1666" s="679">
        <f t="shared" ca="1" si="111"/>
        <v>27050535.84362933</v>
      </c>
      <c r="O1666" s="679">
        <f t="shared" ca="1" si="111"/>
        <v>25215931.685255621</v>
      </c>
      <c r="P1666" s="679">
        <f t="shared" ca="1" si="111"/>
        <v>1834604.1583737114</v>
      </c>
      <c r="Q1666" s="679">
        <f t="shared" ca="1" si="111"/>
        <v>0</v>
      </c>
      <c r="R1666" s="679">
        <f t="shared" ca="1" si="111"/>
        <v>0</v>
      </c>
      <c r="S1666" t="str">
        <f t="shared" ref="S1666:S1729" si="112">file_name</f>
        <v>ASR_COMP</v>
      </c>
      <c r="T1666" s="957">
        <f t="shared" ref="T1666:T1729" si="113">file_date</f>
        <v>44682</v>
      </c>
      <c r="U1666" t="str">
        <f t="shared" ref="U1666:U1729" si="114">status</f>
        <v>Unaudited</v>
      </c>
    </row>
    <row r="1667" spans="1:21" x14ac:dyDescent="0.25">
      <c r="A1667" t="s">
        <v>440</v>
      </c>
      <c r="B1667" t="s">
        <v>1388</v>
      </c>
      <c r="C1667" t="s">
        <v>1389</v>
      </c>
      <c r="D1667" s="15">
        <v>1900</v>
      </c>
      <c r="E1667" s="121">
        <v>1</v>
      </c>
      <c r="F1667" t="s">
        <v>442</v>
      </c>
      <c r="G1667" s="121">
        <v>182</v>
      </c>
      <c r="H1667" t="s">
        <v>389</v>
      </c>
      <c r="I1667" t="s">
        <v>491</v>
      </c>
      <c r="J1667" t="s">
        <v>436</v>
      </c>
      <c r="K1667" t="s">
        <v>799</v>
      </c>
      <c r="L1667" s="756">
        <v>2.4</v>
      </c>
      <c r="M1667" t="s">
        <v>737</v>
      </c>
      <c r="N1667" s="679">
        <f t="shared" ca="1" si="111"/>
        <v>28584.956153459512</v>
      </c>
      <c r="O1667" s="679">
        <f t="shared" ca="1" si="111"/>
        <v>25806.666309325705</v>
      </c>
      <c r="P1667" s="679">
        <f t="shared" ca="1" si="111"/>
        <v>2778.2898441338061</v>
      </c>
      <c r="Q1667" s="679">
        <f t="shared" ca="1" si="111"/>
        <v>0</v>
      </c>
      <c r="R1667" s="679">
        <f t="shared" ca="1" si="111"/>
        <v>0</v>
      </c>
      <c r="S1667" t="str">
        <f t="shared" si="112"/>
        <v>ASR_COMP</v>
      </c>
      <c r="T1667" s="957">
        <f t="shared" si="113"/>
        <v>44682</v>
      </c>
      <c r="U1667" t="str">
        <f t="shared" si="114"/>
        <v>Unaudited</v>
      </c>
    </row>
    <row r="1668" spans="1:21" x14ac:dyDescent="0.25">
      <c r="A1668" t="s">
        <v>440</v>
      </c>
      <c r="B1668" t="s">
        <v>1388</v>
      </c>
      <c r="C1668" t="s">
        <v>1389</v>
      </c>
      <c r="D1668" s="15">
        <v>1900</v>
      </c>
      <c r="E1668" s="121">
        <v>1</v>
      </c>
      <c r="F1668" t="s">
        <v>442</v>
      </c>
      <c r="G1668" s="121">
        <v>182</v>
      </c>
      <c r="H1668" t="s">
        <v>389</v>
      </c>
      <c r="I1668" t="s">
        <v>491</v>
      </c>
      <c r="J1668" t="s">
        <v>436</v>
      </c>
      <c r="K1668" t="s">
        <v>799</v>
      </c>
      <c r="L1668" s="756">
        <v>2.5</v>
      </c>
      <c r="M1668" t="s">
        <v>779</v>
      </c>
      <c r="N1668" s="679">
        <f t="shared" ca="1" si="111"/>
        <v>16256</v>
      </c>
      <c r="O1668" s="679">
        <f t="shared" ca="1" si="111"/>
        <v>16256</v>
      </c>
      <c r="P1668" s="679">
        <f t="shared" ca="1" si="111"/>
        <v>0</v>
      </c>
      <c r="Q1668" s="679">
        <f t="shared" ca="1" si="111"/>
        <v>0</v>
      </c>
      <c r="R1668" s="679">
        <f t="shared" ca="1" si="111"/>
        <v>0</v>
      </c>
      <c r="S1668" t="str">
        <f t="shared" si="112"/>
        <v>ASR_COMP</v>
      </c>
      <c r="T1668" s="957">
        <f t="shared" si="113"/>
        <v>44682</v>
      </c>
      <c r="U1668" t="str">
        <f t="shared" si="114"/>
        <v>Unaudited</v>
      </c>
    </row>
    <row r="1669" spans="1:21" x14ac:dyDescent="0.25">
      <c r="A1669" t="s">
        <v>440</v>
      </c>
      <c r="B1669" t="s">
        <v>1388</v>
      </c>
      <c r="C1669" t="s">
        <v>1389</v>
      </c>
      <c r="D1669" s="15">
        <v>1900</v>
      </c>
      <c r="E1669" s="121">
        <v>1</v>
      </c>
      <c r="F1669" t="s">
        <v>442</v>
      </c>
      <c r="G1669" s="121">
        <v>182</v>
      </c>
      <c r="H1669" t="s">
        <v>389</v>
      </c>
      <c r="I1669" t="s">
        <v>491</v>
      </c>
      <c r="J1669" t="s">
        <v>436</v>
      </c>
      <c r="K1669" t="s">
        <v>799</v>
      </c>
      <c r="L1669" s="756">
        <v>2.6</v>
      </c>
      <c r="M1669" t="s">
        <v>189</v>
      </c>
      <c r="N1669" s="679">
        <f t="shared" ca="1" si="111"/>
        <v>3474969.3493360351</v>
      </c>
      <c r="O1669" s="679">
        <f t="shared" ca="1" si="111"/>
        <v>3084799.2840925404</v>
      </c>
      <c r="P1669" s="679">
        <f t="shared" ca="1" si="111"/>
        <v>390170.06524349481</v>
      </c>
      <c r="Q1669" s="679">
        <f t="shared" ca="1" si="111"/>
        <v>0</v>
      </c>
      <c r="R1669" s="679">
        <f t="shared" ca="1" si="111"/>
        <v>0</v>
      </c>
      <c r="S1669" t="str">
        <f t="shared" si="112"/>
        <v>ASR_COMP</v>
      </c>
      <c r="T1669" s="957">
        <f t="shared" si="113"/>
        <v>44682</v>
      </c>
      <c r="U1669" t="str">
        <f t="shared" si="114"/>
        <v>Unaudited</v>
      </c>
    </row>
    <row r="1670" spans="1:21" x14ac:dyDescent="0.25">
      <c r="A1670" t="s">
        <v>440</v>
      </c>
      <c r="B1670" t="s">
        <v>1388</v>
      </c>
      <c r="C1670" t="s">
        <v>1389</v>
      </c>
      <c r="D1670" s="15">
        <v>1900</v>
      </c>
      <c r="E1670" s="121">
        <v>1</v>
      </c>
      <c r="F1670" t="s">
        <v>442</v>
      </c>
      <c r="G1670" s="121">
        <v>182</v>
      </c>
      <c r="H1670" t="s">
        <v>389</v>
      </c>
      <c r="I1670" t="s">
        <v>491</v>
      </c>
      <c r="J1670" t="s">
        <v>436</v>
      </c>
      <c r="K1670" t="s">
        <v>799</v>
      </c>
      <c r="L1670" s="756">
        <v>2.7</v>
      </c>
      <c r="M1670" t="s">
        <v>800</v>
      </c>
      <c r="N1670" s="679">
        <f t="shared" ca="1" si="111"/>
        <v>-754880.29140092863</v>
      </c>
      <c r="O1670" s="679">
        <f t="shared" ca="1" si="111"/>
        <v>-700593.19725513551</v>
      </c>
      <c r="P1670" s="679">
        <f t="shared" ca="1" si="111"/>
        <v>-54287.094145793075</v>
      </c>
      <c r="Q1670" s="679">
        <f t="shared" ca="1" si="111"/>
        <v>0</v>
      </c>
      <c r="R1670" s="679">
        <f t="shared" ca="1" si="111"/>
        <v>0</v>
      </c>
      <c r="S1670" t="str">
        <f t="shared" si="112"/>
        <v>ASR_COMP</v>
      </c>
      <c r="T1670" s="957">
        <f t="shared" si="113"/>
        <v>44682</v>
      </c>
      <c r="U1670" t="str">
        <f t="shared" si="114"/>
        <v>Unaudited</v>
      </c>
    </row>
    <row r="1671" spans="1:21" x14ac:dyDescent="0.25">
      <c r="A1671" t="s">
        <v>440</v>
      </c>
      <c r="B1671" t="s">
        <v>1388</v>
      </c>
      <c r="C1671" t="s">
        <v>1389</v>
      </c>
      <c r="D1671" s="15">
        <v>1900</v>
      </c>
      <c r="E1671" s="121">
        <v>1</v>
      </c>
      <c r="F1671" t="s">
        <v>442</v>
      </c>
      <c r="G1671" s="121">
        <v>182</v>
      </c>
      <c r="H1671" t="s">
        <v>389</v>
      </c>
      <c r="I1671" t="s">
        <v>491</v>
      </c>
      <c r="J1671" t="s">
        <v>436</v>
      </c>
      <c r="K1671" t="s">
        <v>799</v>
      </c>
      <c r="L1671" s="756">
        <v>2.8</v>
      </c>
      <c r="M1671" t="s">
        <v>801</v>
      </c>
      <c r="N1671" s="679">
        <f t="shared" ca="1" si="111"/>
        <v>0</v>
      </c>
      <c r="O1671" s="679">
        <f t="shared" ca="1" si="111"/>
        <v>0</v>
      </c>
      <c r="P1671" s="679">
        <f t="shared" ca="1" si="111"/>
        <v>0</v>
      </c>
      <c r="Q1671" s="679">
        <f t="shared" ca="1" si="111"/>
        <v>0</v>
      </c>
      <c r="R1671" s="679">
        <f t="shared" ca="1" si="111"/>
        <v>0</v>
      </c>
      <c r="S1671" t="str">
        <f t="shared" si="112"/>
        <v>ASR_COMP</v>
      </c>
      <c r="T1671" s="957">
        <f t="shared" si="113"/>
        <v>44682</v>
      </c>
      <c r="U1671" t="str">
        <f t="shared" si="114"/>
        <v>Unaudited</v>
      </c>
    </row>
    <row r="1672" spans="1:21" x14ac:dyDescent="0.25">
      <c r="A1672" t="s">
        <v>440</v>
      </c>
      <c r="B1672" t="s">
        <v>1388</v>
      </c>
      <c r="C1672" t="s">
        <v>1389</v>
      </c>
      <c r="D1672" s="15">
        <v>1900</v>
      </c>
      <c r="E1672" s="121">
        <v>1</v>
      </c>
      <c r="F1672" t="s">
        <v>442</v>
      </c>
      <c r="G1672" s="121">
        <v>182</v>
      </c>
      <c r="H1672" t="s">
        <v>389</v>
      </c>
      <c r="I1672" t="s">
        <v>491</v>
      </c>
      <c r="J1672" t="s">
        <v>436</v>
      </c>
      <c r="K1672" t="s">
        <v>799</v>
      </c>
      <c r="L1672" s="756">
        <v>2.9</v>
      </c>
      <c r="M1672" t="s">
        <v>782</v>
      </c>
      <c r="N1672" s="679">
        <f t="shared" ca="1" si="111"/>
        <v>0</v>
      </c>
      <c r="O1672" s="679">
        <f t="shared" ca="1" si="111"/>
        <v>0</v>
      </c>
      <c r="P1672" s="679">
        <f t="shared" ca="1" si="111"/>
        <v>0</v>
      </c>
      <c r="Q1672" s="679">
        <f t="shared" ca="1" si="111"/>
        <v>0</v>
      </c>
      <c r="R1672" s="679">
        <f t="shared" ca="1" si="111"/>
        <v>0</v>
      </c>
      <c r="S1672" t="str">
        <f t="shared" si="112"/>
        <v>ASR_COMP</v>
      </c>
      <c r="T1672" s="957">
        <f t="shared" si="113"/>
        <v>44682</v>
      </c>
      <c r="U1672" t="str">
        <f t="shared" si="114"/>
        <v>Unaudited</v>
      </c>
    </row>
    <row r="1673" spans="1:21" x14ac:dyDescent="0.25">
      <c r="A1673" t="s">
        <v>440</v>
      </c>
      <c r="B1673" t="s">
        <v>1388</v>
      </c>
      <c r="C1673" t="s">
        <v>1389</v>
      </c>
      <c r="D1673" s="15">
        <v>1900</v>
      </c>
      <c r="E1673" s="121">
        <v>1</v>
      </c>
      <c r="F1673" t="s">
        <v>442</v>
      </c>
      <c r="G1673" s="121">
        <v>182</v>
      </c>
      <c r="H1673" t="s">
        <v>389</v>
      </c>
      <c r="I1673" t="s">
        <v>491</v>
      </c>
      <c r="J1673" t="s">
        <v>436</v>
      </c>
      <c r="K1673" t="s">
        <v>226</v>
      </c>
      <c r="L1673" s="756">
        <v>2.11</v>
      </c>
      <c r="M1673" t="s">
        <v>231</v>
      </c>
      <c r="N1673" s="679">
        <f t="shared" ca="1" si="111"/>
        <v>1297841.8143447479</v>
      </c>
      <c r="O1673" s="679">
        <f t="shared" ca="1" si="111"/>
        <v>192747.20632869803</v>
      </c>
      <c r="P1673" s="679">
        <f t="shared" ca="1" si="111"/>
        <v>1105094.60801605</v>
      </c>
      <c r="Q1673" s="679">
        <f t="shared" ca="1" si="111"/>
        <v>0</v>
      </c>
      <c r="R1673" s="679">
        <f t="shared" ca="1" si="111"/>
        <v>0</v>
      </c>
      <c r="S1673" t="str">
        <f t="shared" si="112"/>
        <v>ASR_COMP</v>
      </c>
      <c r="T1673" s="957">
        <f t="shared" si="113"/>
        <v>44682</v>
      </c>
      <c r="U1673" t="str">
        <f t="shared" si="114"/>
        <v>Unaudited</v>
      </c>
    </row>
    <row r="1674" spans="1:21" x14ac:dyDescent="0.25">
      <c r="A1674" t="s">
        <v>440</v>
      </c>
      <c r="B1674" t="s">
        <v>1388</v>
      </c>
      <c r="C1674" t="s">
        <v>1389</v>
      </c>
      <c r="D1674" s="15">
        <v>1900</v>
      </c>
      <c r="E1674" s="121">
        <v>1</v>
      </c>
      <c r="F1674" t="s">
        <v>442</v>
      </c>
      <c r="G1674" s="121">
        <v>182</v>
      </c>
      <c r="H1674" t="s">
        <v>389</v>
      </c>
      <c r="I1674" t="s">
        <v>491</v>
      </c>
      <c r="J1674" t="s">
        <v>436</v>
      </c>
      <c r="K1674" t="s">
        <v>226</v>
      </c>
      <c r="L1674" s="756">
        <v>2.12</v>
      </c>
      <c r="M1674" t="s">
        <v>557</v>
      </c>
      <c r="N1674" s="679">
        <f t="shared" ca="1" si="111"/>
        <v>3576157.3258332559</v>
      </c>
      <c r="O1674" s="679">
        <f t="shared" ca="1" si="111"/>
        <v>49125.664185641086</v>
      </c>
      <c r="P1674" s="679">
        <f t="shared" ca="1" si="111"/>
        <v>3527031.661647615</v>
      </c>
      <c r="Q1674" s="679">
        <f t="shared" ca="1" si="111"/>
        <v>0</v>
      </c>
      <c r="R1674" s="679">
        <f t="shared" ca="1" si="111"/>
        <v>0</v>
      </c>
      <c r="S1674" t="str">
        <f t="shared" si="112"/>
        <v>ASR_COMP</v>
      </c>
      <c r="T1674" s="957">
        <f t="shared" si="113"/>
        <v>44682</v>
      </c>
      <c r="U1674" t="str">
        <f t="shared" si="114"/>
        <v>Unaudited</v>
      </c>
    </row>
    <row r="1675" spans="1:21" x14ac:dyDescent="0.25">
      <c r="A1675" t="s">
        <v>440</v>
      </c>
      <c r="B1675" t="s">
        <v>1388</v>
      </c>
      <c r="C1675" t="s">
        <v>1389</v>
      </c>
      <c r="D1675" s="15">
        <v>1900</v>
      </c>
      <c r="E1675" s="121">
        <v>1</v>
      </c>
      <c r="F1675" t="s">
        <v>442</v>
      </c>
      <c r="G1675" s="121">
        <v>182</v>
      </c>
      <c r="H1675" t="s">
        <v>389</v>
      </c>
      <c r="I1675" t="s">
        <v>491</v>
      </c>
      <c r="J1675" t="s">
        <v>436</v>
      </c>
      <c r="K1675" t="s">
        <v>226</v>
      </c>
      <c r="L1675" s="756">
        <v>2.13</v>
      </c>
      <c r="M1675" t="s">
        <v>232</v>
      </c>
      <c r="N1675" s="679">
        <f t="shared" ca="1" si="111"/>
        <v>319834.39154371561</v>
      </c>
      <c r="O1675" s="679">
        <f t="shared" ca="1" si="111"/>
        <v>41146.83497317943</v>
      </c>
      <c r="P1675" s="679">
        <f t="shared" ca="1" si="111"/>
        <v>278687.55657053617</v>
      </c>
      <c r="Q1675" s="679">
        <f t="shared" ca="1" si="111"/>
        <v>0</v>
      </c>
      <c r="R1675" s="679">
        <f t="shared" ca="1" si="111"/>
        <v>0</v>
      </c>
      <c r="S1675" t="str">
        <f t="shared" si="112"/>
        <v>ASR_COMP</v>
      </c>
      <c r="T1675" s="957">
        <f t="shared" si="113"/>
        <v>44682</v>
      </c>
      <c r="U1675" t="str">
        <f t="shared" si="114"/>
        <v>Unaudited</v>
      </c>
    </row>
    <row r="1676" spans="1:21" x14ac:dyDescent="0.25">
      <c r="A1676" t="s">
        <v>440</v>
      </c>
      <c r="B1676" t="s">
        <v>1388</v>
      </c>
      <c r="C1676" t="s">
        <v>1389</v>
      </c>
      <c r="D1676" s="15">
        <v>1900</v>
      </c>
      <c r="E1676" s="121">
        <v>1</v>
      </c>
      <c r="F1676" t="s">
        <v>442</v>
      </c>
      <c r="G1676" s="121">
        <v>182</v>
      </c>
      <c r="H1676" t="s">
        <v>389</v>
      </c>
      <c r="I1676" t="s">
        <v>491</v>
      </c>
      <c r="J1676" t="s">
        <v>436</v>
      </c>
      <c r="K1676" t="s">
        <v>226</v>
      </c>
      <c r="L1676" s="756">
        <v>2.14</v>
      </c>
      <c r="M1676" t="s">
        <v>561</v>
      </c>
      <c r="N1676" s="679">
        <f t="shared" ca="1" si="111"/>
        <v>405646.30809757905</v>
      </c>
      <c r="O1676" s="679">
        <f t="shared" ca="1" si="111"/>
        <v>350508.12928900693</v>
      </c>
      <c r="P1676" s="679">
        <f t="shared" ca="1" si="111"/>
        <v>55138.178808572127</v>
      </c>
      <c r="Q1676" s="679">
        <f t="shared" ca="1" si="111"/>
        <v>0</v>
      </c>
      <c r="R1676" s="679">
        <f t="shared" ca="1" si="111"/>
        <v>0</v>
      </c>
      <c r="S1676" t="str">
        <f t="shared" si="112"/>
        <v>ASR_COMP</v>
      </c>
      <c r="T1676" s="957">
        <f t="shared" si="113"/>
        <v>44682</v>
      </c>
      <c r="U1676" t="str">
        <f t="shared" si="114"/>
        <v>Unaudited</v>
      </c>
    </row>
    <row r="1677" spans="1:21" x14ac:dyDescent="0.25">
      <c r="A1677" t="s">
        <v>440</v>
      </c>
      <c r="B1677" t="s">
        <v>1388</v>
      </c>
      <c r="C1677" t="s">
        <v>1389</v>
      </c>
      <c r="D1677" s="15">
        <v>1900</v>
      </c>
      <c r="E1677" s="121">
        <v>1</v>
      </c>
      <c r="F1677" t="s">
        <v>442</v>
      </c>
      <c r="G1677" s="121">
        <v>182</v>
      </c>
      <c r="H1677" t="s">
        <v>389</v>
      </c>
      <c r="I1677" t="s">
        <v>491</v>
      </c>
      <c r="J1677" t="s">
        <v>436</v>
      </c>
      <c r="K1677" t="s">
        <v>226</v>
      </c>
      <c r="L1677" s="756">
        <v>2.15</v>
      </c>
      <c r="M1677" t="s">
        <v>20</v>
      </c>
      <c r="N1677" s="679">
        <f t="shared" ca="1" si="111"/>
        <v>42035.107747666094</v>
      </c>
      <c r="O1677" s="679">
        <f t="shared" ca="1" si="111"/>
        <v>23105.989298194942</v>
      </c>
      <c r="P1677" s="679">
        <f t="shared" ca="1" si="111"/>
        <v>18929.118449471152</v>
      </c>
      <c r="Q1677" s="679">
        <f t="shared" ca="1" si="111"/>
        <v>0</v>
      </c>
      <c r="R1677" s="679">
        <f t="shared" ca="1" si="111"/>
        <v>0</v>
      </c>
      <c r="S1677" t="str">
        <f t="shared" si="112"/>
        <v>ASR_COMP</v>
      </c>
      <c r="T1677" s="957">
        <f t="shared" si="113"/>
        <v>44682</v>
      </c>
      <c r="U1677" t="str">
        <f t="shared" si="114"/>
        <v>Unaudited</v>
      </c>
    </row>
    <row r="1678" spans="1:21" x14ac:dyDescent="0.25">
      <c r="A1678" t="s">
        <v>440</v>
      </c>
      <c r="B1678" t="s">
        <v>1388</v>
      </c>
      <c r="C1678" t="s">
        <v>1389</v>
      </c>
      <c r="D1678" s="15">
        <v>1900</v>
      </c>
      <c r="E1678" s="121">
        <v>1</v>
      </c>
      <c r="F1678" t="s">
        <v>442</v>
      </c>
      <c r="G1678" s="121">
        <v>182</v>
      </c>
      <c r="H1678" t="s">
        <v>389</v>
      </c>
      <c r="I1678" t="s">
        <v>491</v>
      </c>
      <c r="J1678" t="s">
        <v>436</v>
      </c>
      <c r="K1678" t="s">
        <v>226</v>
      </c>
      <c r="L1678" s="756">
        <v>2.16</v>
      </c>
      <c r="M1678" t="s">
        <v>802</v>
      </c>
      <c r="N1678" s="679">
        <f t="shared" ca="1" si="111"/>
        <v>1618358.675637986</v>
      </c>
      <c r="O1678" s="679">
        <f t="shared" ca="1" si="111"/>
        <v>867471.06228829629</v>
      </c>
      <c r="P1678" s="679">
        <f t="shared" ca="1" si="111"/>
        <v>750887.61334968975</v>
      </c>
      <c r="Q1678" s="679">
        <f t="shared" ca="1" si="111"/>
        <v>0</v>
      </c>
      <c r="R1678" s="679">
        <f t="shared" ca="1" si="111"/>
        <v>0</v>
      </c>
      <c r="S1678" t="str">
        <f t="shared" si="112"/>
        <v>ASR_COMP</v>
      </c>
      <c r="T1678" s="957">
        <f t="shared" si="113"/>
        <v>44682</v>
      </c>
      <c r="U1678" t="str">
        <f t="shared" si="114"/>
        <v>Unaudited</v>
      </c>
    </row>
    <row r="1679" spans="1:21" x14ac:dyDescent="0.25">
      <c r="A1679" t="s">
        <v>440</v>
      </c>
      <c r="B1679" t="s">
        <v>1388</v>
      </c>
      <c r="C1679" t="s">
        <v>1389</v>
      </c>
      <c r="D1679" s="15">
        <v>1900</v>
      </c>
      <c r="E1679" s="121">
        <v>1</v>
      </c>
      <c r="F1679" t="s">
        <v>442</v>
      </c>
      <c r="G1679" s="121">
        <v>182</v>
      </c>
      <c r="H1679" t="s">
        <v>389</v>
      </c>
      <c r="I1679" t="s">
        <v>491</v>
      </c>
      <c r="J1679" t="s">
        <v>436</v>
      </c>
      <c r="K1679" t="s">
        <v>226</v>
      </c>
      <c r="L1679" s="756">
        <v>2.17</v>
      </c>
      <c r="M1679" t="s">
        <v>1055</v>
      </c>
      <c r="N1679" s="679">
        <f t="shared" ca="1" si="111"/>
        <v>0</v>
      </c>
      <c r="O1679" s="679">
        <f t="shared" ca="1" si="111"/>
        <v>0</v>
      </c>
      <c r="P1679" s="679">
        <f t="shared" ca="1" si="111"/>
        <v>0</v>
      </c>
      <c r="Q1679" s="679">
        <f t="shared" ca="1" si="111"/>
        <v>0</v>
      </c>
      <c r="R1679" s="679">
        <f t="shared" ca="1" si="111"/>
        <v>0</v>
      </c>
      <c r="S1679" t="str">
        <f t="shared" si="112"/>
        <v>ASR_COMP</v>
      </c>
      <c r="T1679" s="957">
        <f t="shared" si="113"/>
        <v>44682</v>
      </c>
      <c r="U1679" t="str">
        <f t="shared" si="114"/>
        <v>Unaudited</v>
      </c>
    </row>
    <row r="1680" spans="1:21" x14ac:dyDescent="0.25">
      <c r="A1680" t="s">
        <v>440</v>
      </c>
      <c r="B1680" t="s">
        <v>1388</v>
      </c>
      <c r="C1680" t="s">
        <v>1389</v>
      </c>
      <c r="D1680" s="15">
        <v>1900</v>
      </c>
      <c r="E1680" s="121">
        <v>1</v>
      </c>
      <c r="F1680" t="s">
        <v>442</v>
      </c>
      <c r="G1680" s="121">
        <v>182</v>
      </c>
      <c r="H1680" t="s">
        <v>389</v>
      </c>
      <c r="I1680" t="s">
        <v>491</v>
      </c>
      <c r="J1680" t="s">
        <v>436</v>
      </c>
      <c r="K1680" t="s">
        <v>226</v>
      </c>
      <c r="L1680" s="756">
        <v>2.1800000000000002</v>
      </c>
      <c r="M1680" t="s">
        <v>653</v>
      </c>
      <c r="N1680" s="679">
        <f t="shared" ca="1" si="111"/>
        <v>941648.79139470949</v>
      </c>
      <c r="O1680" s="679">
        <f t="shared" ca="1" si="111"/>
        <v>87725.05855945732</v>
      </c>
      <c r="P1680" s="679">
        <f t="shared" ca="1" si="111"/>
        <v>853923.73283525219</v>
      </c>
      <c r="Q1680" s="679">
        <f t="shared" ca="1" si="111"/>
        <v>0</v>
      </c>
      <c r="R1680" s="679">
        <f t="shared" ca="1" si="111"/>
        <v>0</v>
      </c>
      <c r="S1680" t="str">
        <f t="shared" si="112"/>
        <v>ASR_COMP</v>
      </c>
      <c r="T1680" s="957">
        <f t="shared" si="113"/>
        <v>44682</v>
      </c>
      <c r="U1680" t="str">
        <f t="shared" si="114"/>
        <v>Unaudited</v>
      </c>
    </row>
    <row r="1681" spans="1:21" x14ac:dyDescent="0.25">
      <c r="A1681" t="s">
        <v>440</v>
      </c>
      <c r="B1681" t="s">
        <v>1388</v>
      </c>
      <c r="C1681" t="s">
        <v>1389</v>
      </c>
      <c r="D1681" s="15">
        <v>1900</v>
      </c>
      <c r="E1681" s="121">
        <v>1</v>
      </c>
      <c r="F1681" t="s">
        <v>442</v>
      </c>
      <c r="G1681" s="121">
        <v>182</v>
      </c>
      <c r="H1681" t="s">
        <v>389</v>
      </c>
      <c r="I1681" t="s">
        <v>491</v>
      </c>
      <c r="J1681" t="s">
        <v>436</v>
      </c>
      <c r="K1681" t="s">
        <v>226</v>
      </c>
      <c r="L1681" s="756">
        <v>2.19</v>
      </c>
      <c r="M1681" t="s">
        <v>221</v>
      </c>
      <c r="N1681" s="679">
        <f t="shared" ca="1" si="111"/>
        <v>0</v>
      </c>
      <c r="O1681" s="679">
        <f t="shared" ca="1" si="111"/>
        <v>0</v>
      </c>
      <c r="P1681" s="679">
        <f t="shared" ca="1" si="111"/>
        <v>0</v>
      </c>
      <c r="Q1681" s="679">
        <f t="shared" ca="1" si="111"/>
        <v>0</v>
      </c>
      <c r="R1681" s="679">
        <f t="shared" ca="1" si="111"/>
        <v>0</v>
      </c>
      <c r="S1681" t="str">
        <f t="shared" si="112"/>
        <v>ASR_COMP</v>
      </c>
      <c r="T1681" s="957">
        <f t="shared" si="113"/>
        <v>44682</v>
      </c>
      <c r="U1681" t="str">
        <f t="shared" si="114"/>
        <v>Unaudited</v>
      </c>
    </row>
    <row r="1682" spans="1:21" x14ac:dyDescent="0.25">
      <c r="A1682" t="s">
        <v>440</v>
      </c>
      <c r="B1682" t="s">
        <v>1388</v>
      </c>
      <c r="C1682" t="s">
        <v>1389</v>
      </c>
      <c r="D1682" s="15">
        <v>1900</v>
      </c>
      <c r="E1682" s="121">
        <v>1</v>
      </c>
      <c r="F1682" t="s">
        <v>442</v>
      </c>
      <c r="G1682" s="121">
        <v>182</v>
      </c>
      <c r="H1682" t="s">
        <v>389</v>
      </c>
      <c r="I1682" t="s">
        <v>491</v>
      </c>
      <c r="J1682" t="s">
        <v>436</v>
      </c>
      <c r="K1682" t="s">
        <v>226</v>
      </c>
      <c r="L1682" s="756" t="s">
        <v>707</v>
      </c>
      <c r="M1682" t="s">
        <v>233</v>
      </c>
      <c r="N1682" s="679">
        <f t="shared" ca="1" si="111"/>
        <v>-126060.49139055362</v>
      </c>
      <c r="O1682" s="679">
        <f t="shared" ca="1" si="111"/>
        <v>-12474.908600422183</v>
      </c>
      <c r="P1682" s="679">
        <f t="shared" ca="1" si="111"/>
        <v>-113585.58279013145</v>
      </c>
      <c r="Q1682" s="679">
        <f t="shared" ca="1" si="111"/>
        <v>0</v>
      </c>
      <c r="R1682" s="679">
        <f t="shared" ca="1" si="111"/>
        <v>0</v>
      </c>
      <c r="S1682" t="str">
        <f t="shared" si="112"/>
        <v>ASR_COMP</v>
      </c>
      <c r="T1682" s="957">
        <f t="shared" si="113"/>
        <v>44682</v>
      </c>
      <c r="U1682" t="str">
        <f t="shared" si="114"/>
        <v>Unaudited</v>
      </c>
    </row>
    <row r="1683" spans="1:21" x14ac:dyDescent="0.25">
      <c r="A1683" t="s">
        <v>440</v>
      </c>
      <c r="B1683" t="s">
        <v>1388</v>
      </c>
      <c r="C1683" t="s">
        <v>1389</v>
      </c>
      <c r="D1683" s="15">
        <v>1900</v>
      </c>
      <c r="E1683" s="121">
        <v>1</v>
      </c>
      <c r="F1683" t="s">
        <v>442</v>
      </c>
      <c r="G1683" s="121">
        <v>182</v>
      </c>
      <c r="H1683" t="s">
        <v>389</v>
      </c>
      <c r="I1683" t="s">
        <v>491</v>
      </c>
      <c r="J1683" t="s">
        <v>436</v>
      </c>
      <c r="K1683" t="s">
        <v>226</v>
      </c>
      <c r="L1683" s="756">
        <v>2.21</v>
      </c>
      <c r="M1683" t="s">
        <v>469</v>
      </c>
      <c r="N1683" s="679">
        <f t="shared" ca="1" si="111"/>
        <v>16661.863957494144</v>
      </c>
      <c r="O1683" s="679">
        <f t="shared" ca="1" si="111"/>
        <v>9485.9078800483621</v>
      </c>
      <c r="P1683" s="679">
        <f t="shared" ca="1" si="111"/>
        <v>7175.9560774457823</v>
      </c>
      <c r="Q1683" s="679">
        <f t="shared" ca="1" si="111"/>
        <v>0</v>
      </c>
      <c r="R1683" s="679">
        <f t="shared" ca="1" si="111"/>
        <v>0</v>
      </c>
      <c r="S1683" t="str">
        <f t="shared" si="112"/>
        <v>ASR_COMP</v>
      </c>
      <c r="T1683" s="957">
        <f t="shared" si="113"/>
        <v>44682</v>
      </c>
      <c r="U1683" t="str">
        <f t="shared" si="114"/>
        <v>Unaudited</v>
      </c>
    </row>
    <row r="1684" spans="1:21" x14ac:dyDescent="0.25">
      <c r="A1684" t="s">
        <v>440</v>
      </c>
      <c r="B1684" t="s">
        <v>1388</v>
      </c>
      <c r="C1684" t="s">
        <v>1389</v>
      </c>
      <c r="D1684" s="15">
        <v>1900</v>
      </c>
      <c r="E1684" s="121">
        <v>1</v>
      </c>
      <c r="F1684" t="s">
        <v>442</v>
      </c>
      <c r="G1684" s="121">
        <v>182</v>
      </c>
      <c r="H1684" t="s">
        <v>389</v>
      </c>
      <c r="I1684" t="s">
        <v>491</v>
      </c>
      <c r="J1684" t="s">
        <v>436</v>
      </c>
      <c r="K1684" t="s">
        <v>6</v>
      </c>
      <c r="L1684" s="756" t="s">
        <v>70</v>
      </c>
      <c r="M1684" t="s">
        <v>191</v>
      </c>
      <c r="N1684" s="679">
        <f t="shared" ca="1" si="111"/>
        <v>29768.885073627331</v>
      </c>
      <c r="O1684" s="679">
        <f t="shared" ca="1" si="111"/>
        <v>20741.430110722948</v>
      </c>
      <c r="P1684" s="679">
        <f t="shared" ca="1" si="111"/>
        <v>9027.4549629043813</v>
      </c>
      <c r="Q1684" s="679">
        <f t="shared" ca="1" si="111"/>
        <v>0</v>
      </c>
      <c r="R1684" s="679">
        <f t="shared" ca="1" si="111"/>
        <v>0</v>
      </c>
      <c r="S1684" t="str">
        <f t="shared" si="112"/>
        <v>ASR_COMP</v>
      </c>
      <c r="T1684" s="957">
        <f t="shared" si="113"/>
        <v>44682</v>
      </c>
      <c r="U1684" t="str">
        <f t="shared" si="114"/>
        <v>Unaudited</v>
      </c>
    </row>
    <row r="1685" spans="1:21" x14ac:dyDescent="0.25">
      <c r="A1685" t="s">
        <v>440</v>
      </c>
      <c r="B1685" t="s">
        <v>1388</v>
      </c>
      <c r="C1685" t="s">
        <v>1389</v>
      </c>
      <c r="D1685" s="15">
        <v>1900</v>
      </c>
      <c r="E1685" s="121">
        <v>1</v>
      </c>
      <c r="F1685" t="s">
        <v>442</v>
      </c>
      <c r="G1685" s="121">
        <v>182</v>
      </c>
      <c r="H1685" t="s">
        <v>389</v>
      </c>
      <c r="I1685" t="s">
        <v>491</v>
      </c>
      <c r="J1685" t="s">
        <v>436</v>
      </c>
      <c r="K1685" t="s">
        <v>6</v>
      </c>
      <c r="L1685" s="756" t="s">
        <v>71</v>
      </c>
      <c r="M1685" t="s">
        <v>234</v>
      </c>
      <c r="N1685" s="679">
        <f t="shared" ca="1" si="111"/>
        <v>11776.8</v>
      </c>
      <c r="O1685" s="679">
        <f t="shared" ca="1" si="111"/>
        <v>6704.4708974228379</v>
      </c>
      <c r="P1685" s="679">
        <f t="shared" ca="1" si="111"/>
        <v>5072.3291025771623</v>
      </c>
      <c r="Q1685" s="679">
        <f t="shared" ca="1" si="111"/>
        <v>0</v>
      </c>
      <c r="R1685" s="679">
        <f t="shared" ca="1" si="111"/>
        <v>0</v>
      </c>
      <c r="S1685" t="str">
        <f t="shared" si="112"/>
        <v>ASR_COMP</v>
      </c>
      <c r="T1685" s="957">
        <f t="shared" si="113"/>
        <v>44682</v>
      </c>
      <c r="U1685" t="str">
        <f t="shared" si="114"/>
        <v>Unaudited</v>
      </c>
    </row>
    <row r="1686" spans="1:21" x14ac:dyDescent="0.25">
      <c r="A1686" t="s">
        <v>440</v>
      </c>
      <c r="B1686" t="s">
        <v>1388</v>
      </c>
      <c r="C1686" t="s">
        <v>1389</v>
      </c>
      <c r="D1686" s="15">
        <v>1900</v>
      </c>
      <c r="E1686" s="121">
        <v>1</v>
      </c>
      <c r="F1686" t="s">
        <v>442</v>
      </c>
      <c r="G1686" s="121">
        <v>182</v>
      </c>
      <c r="H1686" t="s">
        <v>389</v>
      </c>
      <c r="I1686" t="s">
        <v>491</v>
      </c>
      <c r="J1686" t="s">
        <v>436</v>
      </c>
      <c r="K1686" t="s">
        <v>6</v>
      </c>
      <c r="L1686" s="756" t="s">
        <v>72</v>
      </c>
      <c r="M1686" t="s">
        <v>167</v>
      </c>
      <c r="N1686" s="679">
        <f t="shared" ca="1" si="111"/>
        <v>0</v>
      </c>
      <c r="O1686" s="679">
        <f t="shared" ca="1" si="111"/>
        <v>0</v>
      </c>
      <c r="P1686" s="679">
        <f t="shared" ca="1" si="111"/>
        <v>0</v>
      </c>
      <c r="Q1686" s="679">
        <f t="shared" ca="1" si="111"/>
        <v>0</v>
      </c>
      <c r="R1686" s="679">
        <f t="shared" ca="1" si="111"/>
        <v>0</v>
      </c>
      <c r="S1686" t="str">
        <f t="shared" si="112"/>
        <v>ASR_COMP</v>
      </c>
      <c r="T1686" s="957">
        <f t="shared" si="113"/>
        <v>44682</v>
      </c>
      <c r="U1686" t="str">
        <f t="shared" si="114"/>
        <v>Unaudited</v>
      </c>
    </row>
    <row r="1687" spans="1:21" x14ac:dyDescent="0.25">
      <c r="A1687" t="s">
        <v>440</v>
      </c>
      <c r="B1687" t="s">
        <v>1388</v>
      </c>
      <c r="C1687" t="s">
        <v>1389</v>
      </c>
      <c r="D1687" s="15">
        <v>1900</v>
      </c>
      <c r="E1687" s="121">
        <v>1</v>
      </c>
      <c r="F1687" t="s">
        <v>442</v>
      </c>
      <c r="G1687" s="121">
        <v>182</v>
      </c>
      <c r="H1687" t="s">
        <v>389</v>
      </c>
      <c r="I1687" t="s">
        <v>491</v>
      </c>
      <c r="J1687" t="s">
        <v>436</v>
      </c>
      <c r="K1687" t="s">
        <v>6</v>
      </c>
      <c r="L1687" s="756">
        <v>3.4</v>
      </c>
      <c r="M1687" t="s">
        <v>464</v>
      </c>
      <c r="N1687" s="679">
        <f t="shared" ca="1" si="111"/>
        <v>29316.946924506032</v>
      </c>
      <c r="O1687" s="679">
        <f t="shared" ca="1" si="111"/>
        <v>16689.985179050393</v>
      </c>
      <c r="P1687" s="679">
        <f t="shared" ca="1" si="111"/>
        <v>12626.961745455639</v>
      </c>
      <c r="Q1687" s="679">
        <f t="shared" ca="1" si="111"/>
        <v>0</v>
      </c>
      <c r="R1687" s="679">
        <f t="shared" ca="1" si="111"/>
        <v>0</v>
      </c>
      <c r="S1687" t="str">
        <f t="shared" si="112"/>
        <v>ASR_COMP</v>
      </c>
      <c r="T1687" s="957">
        <f t="shared" si="113"/>
        <v>44682</v>
      </c>
      <c r="U1687" t="str">
        <f t="shared" si="114"/>
        <v>Unaudited</v>
      </c>
    </row>
    <row r="1688" spans="1:21" x14ac:dyDescent="0.25">
      <c r="A1688" t="s">
        <v>440</v>
      </c>
      <c r="B1688" t="s">
        <v>1388</v>
      </c>
      <c r="C1688" t="s">
        <v>1389</v>
      </c>
      <c r="D1688" s="15">
        <v>1900</v>
      </c>
      <c r="E1688" s="121">
        <v>1</v>
      </c>
      <c r="F1688" t="s">
        <v>442</v>
      </c>
      <c r="G1688" s="121">
        <v>182</v>
      </c>
      <c r="H1688" t="s">
        <v>389</v>
      </c>
      <c r="I1688" t="s">
        <v>491</v>
      </c>
      <c r="J1688" t="s">
        <v>436</v>
      </c>
      <c r="K1688" t="s">
        <v>437</v>
      </c>
      <c r="L1688" s="756">
        <v>4.5</v>
      </c>
      <c r="M1688" t="s">
        <v>32</v>
      </c>
      <c r="N1688" s="679">
        <f t="shared" ca="1" si="111"/>
        <v>0</v>
      </c>
      <c r="O1688" s="679">
        <f t="shared" ca="1" si="111"/>
        <v>0</v>
      </c>
      <c r="P1688" s="679">
        <f t="shared" ca="1" si="111"/>
        <v>0</v>
      </c>
      <c r="Q1688" s="679">
        <f t="shared" ca="1" si="111"/>
        <v>0</v>
      </c>
      <c r="R1688" s="679">
        <f t="shared" ca="1" si="111"/>
        <v>0</v>
      </c>
      <c r="S1688" t="str">
        <f t="shared" si="112"/>
        <v>ASR_COMP</v>
      </c>
      <c r="T1688" s="957">
        <f t="shared" si="113"/>
        <v>44682</v>
      </c>
      <c r="U1688" t="str">
        <f t="shared" si="114"/>
        <v>Unaudited</v>
      </c>
    </row>
    <row r="1689" spans="1:21" x14ac:dyDescent="0.25">
      <c r="A1689" t="s">
        <v>440</v>
      </c>
      <c r="B1689" t="s">
        <v>1388</v>
      </c>
      <c r="C1689" t="s">
        <v>1389</v>
      </c>
      <c r="D1689" s="15">
        <v>1900</v>
      </c>
      <c r="E1689" s="121">
        <v>1</v>
      </c>
      <c r="F1689" t="s">
        <v>442</v>
      </c>
      <c r="G1689" s="121">
        <v>182</v>
      </c>
      <c r="H1689" t="s">
        <v>389</v>
      </c>
      <c r="I1689" t="s">
        <v>491</v>
      </c>
      <c r="J1689" t="s">
        <v>436</v>
      </c>
      <c r="K1689" t="s">
        <v>437</v>
      </c>
      <c r="L1689" s="756" t="s">
        <v>947</v>
      </c>
      <c r="M1689" t="s">
        <v>938</v>
      </c>
      <c r="N1689" s="679">
        <f t="shared" ca="1" si="111"/>
        <v>0</v>
      </c>
      <c r="O1689" s="679">
        <f t="shared" ca="1" si="111"/>
        <v>0</v>
      </c>
      <c r="P1689" s="679">
        <f t="shared" ca="1" si="111"/>
        <v>0</v>
      </c>
      <c r="Q1689" s="679">
        <f t="shared" ca="1" si="111"/>
        <v>0</v>
      </c>
      <c r="R1689" s="679">
        <f t="shared" ca="1" si="111"/>
        <v>0</v>
      </c>
      <c r="S1689" t="str">
        <f t="shared" si="112"/>
        <v>ASR_COMP</v>
      </c>
      <c r="T1689" s="957">
        <f t="shared" si="113"/>
        <v>44682</v>
      </c>
      <c r="U1689" t="str">
        <f t="shared" si="114"/>
        <v>Unaudited</v>
      </c>
    </row>
    <row r="1690" spans="1:21" x14ac:dyDescent="0.25">
      <c r="A1690" t="s">
        <v>440</v>
      </c>
      <c r="B1690" t="s">
        <v>1388</v>
      </c>
      <c r="C1690" t="s">
        <v>1389</v>
      </c>
      <c r="D1690" s="15">
        <v>1900</v>
      </c>
      <c r="E1690" s="121">
        <v>1</v>
      </c>
      <c r="F1690" t="s">
        <v>442</v>
      </c>
      <c r="G1690" s="121">
        <v>182</v>
      </c>
      <c r="H1690" t="s">
        <v>389</v>
      </c>
      <c r="I1690" t="s">
        <v>491</v>
      </c>
      <c r="J1690" t="s">
        <v>436</v>
      </c>
      <c r="K1690" t="s">
        <v>437</v>
      </c>
      <c r="L1690" s="756" t="s">
        <v>196</v>
      </c>
      <c r="M1690" t="s">
        <v>40</v>
      </c>
      <c r="N1690" s="679">
        <f t="shared" ca="1" si="111"/>
        <v>983.52348600000005</v>
      </c>
      <c r="O1690" s="679">
        <f t="shared" ca="1" si="111"/>
        <v>459.21948600000002</v>
      </c>
      <c r="P1690" s="679">
        <f t="shared" ca="1" si="111"/>
        <v>524.30399999999997</v>
      </c>
      <c r="Q1690" s="679">
        <f t="shared" ca="1" si="111"/>
        <v>0</v>
      </c>
      <c r="R1690" s="679">
        <f t="shared" ca="1" si="111"/>
        <v>0</v>
      </c>
      <c r="S1690" t="str">
        <f t="shared" si="112"/>
        <v>ASR_COMP</v>
      </c>
      <c r="T1690" s="957">
        <f t="shared" si="113"/>
        <v>44682</v>
      </c>
      <c r="U1690" t="str">
        <f t="shared" si="114"/>
        <v>Unaudited</v>
      </c>
    </row>
    <row r="1691" spans="1:21" x14ac:dyDescent="0.25">
      <c r="A1691" t="s">
        <v>440</v>
      </c>
      <c r="B1691" t="s">
        <v>1388</v>
      </c>
      <c r="C1691" t="s">
        <v>1389</v>
      </c>
      <c r="D1691" s="15">
        <v>1900</v>
      </c>
      <c r="E1691" s="121">
        <v>1</v>
      </c>
      <c r="F1691" t="s">
        <v>442</v>
      </c>
      <c r="G1691" s="121">
        <v>182</v>
      </c>
      <c r="H1691" t="s">
        <v>389</v>
      </c>
      <c r="I1691" t="s">
        <v>491</v>
      </c>
      <c r="J1691" t="s">
        <v>436</v>
      </c>
      <c r="K1691" t="s">
        <v>437</v>
      </c>
      <c r="L1691" s="756" t="s">
        <v>195</v>
      </c>
      <c r="M1691" t="s">
        <v>332</v>
      </c>
      <c r="N1691" s="679">
        <f t="shared" ca="1" si="111"/>
        <v>0</v>
      </c>
      <c r="O1691" s="679">
        <f t="shared" ca="1" si="111"/>
        <v>0</v>
      </c>
      <c r="P1691" s="679">
        <f t="shared" ca="1" si="111"/>
        <v>0</v>
      </c>
      <c r="Q1691" s="679">
        <f t="shared" ca="1" si="111"/>
        <v>0</v>
      </c>
      <c r="R1691" s="679">
        <f t="shared" ca="1" si="111"/>
        <v>0</v>
      </c>
      <c r="S1691" t="str">
        <f t="shared" si="112"/>
        <v>ASR_COMP</v>
      </c>
      <c r="T1691" s="957">
        <f t="shared" si="113"/>
        <v>44682</v>
      </c>
      <c r="U1691" t="str">
        <f t="shared" si="114"/>
        <v>Unaudited</v>
      </c>
    </row>
    <row r="1692" spans="1:21" x14ac:dyDescent="0.25">
      <c r="A1692" t="s">
        <v>440</v>
      </c>
      <c r="B1692" t="s">
        <v>1388</v>
      </c>
      <c r="C1692" t="s">
        <v>1389</v>
      </c>
      <c r="D1692" s="15">
        <v>1900</v>
      </c>
      <c r="E1692" s="121">
        <v>1</v>
      </c>
      <c r="F1692" t="s">
        <v>442</v>
      </c>
      <c r="G1692" s="121">
        <v>182</v>
      </c>
      <c r="H1692" t="s">
        <v>389</v>
      </c>
      <c r="I1692" t="s">
        <v>491</v>
      </c>
      <c r="J1692" t="s">
        <v>453</v>
      </c>
      <c r="K1692" t="s">
        <v>438</v>
      </c>
      <c r="L1692" s="756" t="s">
        <v>79</v>
      </c>
      <c r="M1692" t="s">
        <v>27</v>
      </c>
      <c r="N1692" s="679">
        <f t="shared" ca="1" si="111"/>
        <v>1317799.1388905714</v>
      </c>
      <c r="O1692" s="679">
        <f t="shared" ca="1" si="111"/>
        <v>706365.42819863756</v>
      </c>
      <c r="P1692" s="679">
        <f t="shared" ca="1" si="111"/>
        <v>611433.71069193375</v>
      </c>
      <c r="Q1692" s="679">
        <f t="shared" ca="1" si="111"/>
        <v>0</v>
      </c>
      <c r="R1692" s="679">
        <f t="shared" ca="1" si="111"/>
        <v>0</v>
      </c>
      <c r="S1692" t="str">
        <f t="shared" si="112"/>
        <v>ASR_COMP</v>
      </c>
      <c r="T1692" s="957">
        <f t="shared" si="113"/>
        <v>44682</v>
      </c>
      <c r="U1692" t="str">
        <f t="shared" si="114"/>
        <v>Unaudited</v>
      </c>
    </row>
    <row r="1693" spans="1:21" x14ac:dyDescent="0.25">
      <c r="A1693" t="s">
        <v>440</v>
      </c>
      <c r="B1693" t="s">
        <v>1388</v>
      </c>
      <c r="C1693" t="s">
        <v>1389</v>
      </c>
      <c r="D1693" s="15">
        <v>1900</v>
      </c>
      <c r="E1693" s="121">
        <v>1</v>
      </c>
      <c r="F1693" t="s">
        <v>442</v>
      </c>
      <c r="G1693" s="121">
        <v>182</v>
      </c>
      <c r="H1693" t="s">
        <v>389</v>
      </c>
      <c r="I1693" t="s">
        <v>491</v>
      </c>
      <c r="J1693" t="s">
        <v>453</v>
      </c>
      <c r="K1693" t="s">
        <v>438</v>
      </c>
      <c r="L1693" s="756" t="s">
        <v>80</v>
      </c>
      <c r="M1693" t="s">
        <v>100</v>
      </c>
      <c r="N1693" s="679">
        <f t="shared" ca="1" si="111"/>
        <v>126762.32824875838</v>
      </c>
      <c r="O1693" s="679">
        <f t="shared" ca="1" si="111"/>
        <v>67947.021386182445</v>
      </c>
      <c r="P1693" s="679">
        <f t="shared" ca="1" si="111"/>
        <v>58815.306862575933</v>
      </c>
      <c r="Q1693" s="679">
        <f t="shared" ca="1" si="111"/>
        <v>0</v>
      </c>
      <c r="R1693" s="679">
        <f t="shared" ca="1" si="111"/>
        <v>0</v>
      </c>
      <c r="S1693" t="str">
        <f t="shared" si="112"/>
        <v>ASR_COMP</v>
      </c>
      <c r="T1693" s="957">
        <f t="shared" si="113"/>
        <v>44682</v>
      </c>
      <c r="U1693" t="str">
        <f t="shared" si="114"/>
        <v>Unaudited</v>
      </c>
    </row>
    <row r="1694" spans="1:21" x14ac:dyDescent="0.25">
      <c r="A1694" t="s">
        <v>440</v>
      </c>
      <c r="B1694" t="s">
        <v>1388</v>
      </c>
      <c r="C1694" t="s">
        <v>1389</v>
      </c>
      <c r="D1694" s="15">
        <v>1900</v>
      </c>
      <c r="E1694" s="121">
        <v>1</v>
      </c>
      <c r="F1694" t="s">
        <v>442</v>
      </c>
      <c r="G1694" s="121">
        <v>182</v>
      </c>
      <c r="H1694" t="s">
        <v>389</v>
      </c>
      <c r="I1694" t="s">
        <v>491</v>
      </c>
      <c r="J1694" t="s">
        <v>453</v>
      </c>
      <c r="K1694" t="s">
        <v>438</v>
      </c>
      <c r="L1694" s="756" t="s">
        <v>81</v>
      </c>
      <c r="M1694" t="s">
        <v>101</v>
      </c>
      <c r="N1694" s="679">
        <f t="shared" ca="1" si="111"/>
        <v>120404.82199065978</v>
      </c>
      <c r="O1694" s="679">
        <f t="shared" ca="1" si="111"/>
        <v>64539.27699043334</v>
      </c>
      <c r="P1694" s="679">
        <f t="shared" ca="1" si="111"/>
        <v>55865.545000226433</v>
      </c>
      <c r="Q1694" s="679">
        <f t="shared" ca="1" si="111"/>
        <v>0</v>
      </c>
      <c r="R1694" s="679">
        <f t="shared" ca="1" si="111"/>
        <v>0</v>
      </c>
      <c r="S1694" t="str">
        <f t="shared" si="112"/>
        <v>ASR_COMP</v>
      </c>
      <c r="T1694" s="957">
        <f t="shared" si="113"/>
        <v>44682</v>
      </c>
      <c r="U1694" t="str">
        <f t="shared" si="114"/>
        <v>Unaudited</v>
      </c>
    </row>
    <row r="1695" spans="1:21" x14ac:dyDescent="0.25">
      <c r="A1695" t="s">
        <v>440</v>
      </c>
      <c r="B1695" t="s">
        <v>1388</v>
      </c>
      <c r="C1695" t="s">
        <v>1389</v>
      </c>
      <c r="D1695" s="15">
        <v>1900</v>
      </c>
      <c r="E1695" s="121">
        <v>1</v>
      </c>
      <c r="F1695" t="s">
        <v>442</v>
      </c>
      <c r="G1695" s="121">
        <v>182</v>
      </c>
      <c r="H1695" t="s">
        <v>389</v>
      </c>
      <c r="I1695" t="s">
        <v>491</v>
      </c>
      <c r="J1695" t="s">
        <v>453</v>
      </c>
      <c r="K1695" t="s">
        <v>438</v>
      </c>
      <c r="L1695" s="756" t="s">
        <v>82</v>
      </c>
      <c r="M1695" t="s">
        <v>102</v>
      </c>
      <c r="N1695" s="679">
        <f t="shared" ca="1" si="111"/>
        <v>81551.844402605813</v>
      </c>
      <c r="O1695" s="679">
        <f t="shared" ca="1" si="111"/>
        <v>43713.341276222229</v>
      </c>
      <c r="P1695" s="679">
        <f t="shared" ca="1" si="111"/>
        <v>37838.503126383584</v>
      </c>
      <c r="Q1695" s="679">
        <f t="shared" ca="1" si="111"/>
        <v>0</v>
      </c>
      <c r="R1695" s="679">
        <f t="shared" ca="1" si="111"/>
        <v>0</v>
      </c>
      <c r="S1695" t="str">
        <f t="shared" si="112"/>
        <v>ASR_COMP</v>
      </c>
      <c r="T1695" s="957">
        <f t="shared" si="113"/>
        <v>44682</v>
      </c>
      <c r="U1695" t="str">
        <f t="shared" si="114"/>
        <v>Unaudited</v>
      </c>
    </row>
    <row r="1696" spans="1:21" x14ac:dyDescent="0.25">
      <c r="A1696" t="s">
        <v>440</v>
      </c>
      <c r="B1696" t="s">
        <v>1388</v>
      </c>
      <c r="C1696" t="s">
        <v>1389</v>
      </c>
      <c r="D1696" s="15">
        <v>1900</v>
      </c>
      <c r="E1696" s="121">
        <v>1</v>
      </c>
      <c r="F1696" t="s">
        <v>442</v>
      </c>
      <c r="G1696" s="121">
        <v>182</v>
      </c>
      <c r="H1696" t="s">
        <v>389</v>
      </c>
      <c r="I1696" t="s">
        <v>491</v>
      </c>
      <c r="J1696" t="s">
        <v>453</v>
      </c>
      <c r="K1696" t="s">
        <v>438</v>
      </c>
      <c r="L1696" s="756" t="s">
        <v>219</v>
      </c>
      <c r="M1696" t="s">
        <v>103</v>
      </c>
      <c r="N1696" s="679">
        <f t="shared" ca="1" si="111"/>
        <v>298671.30373006233</v>
      </c>
      <c r="O1696" s="679">
        <f t="shared" ca="1" si="111"/>
        <v>160093.50524203797</v>
      </c>
      <c r="P1696" s="679">
        <f t="shared" ca="1" si="111"/>
        <v>138577.79848802433</v>
      </c>
      <c r="Q1696" s="679">
        <f t="shared" ca="1" si="111"/>
        <v>0</v>
      </c>
      <c r="R1696" s="679">
        <f t="shared" ca="1" si="111"/>
        <v>0</v>
      </c>
      <c r="S1696" t="str">
        <f t="shared" si="112"/>
        <v>ASR_COMP</v>
      </c>
      <c r="T1696" s="957">
        <f t="shared" si="113"/>
        <v>44682</v>
      </c>
      <c r="U1696" t="str">
        <f t="shared" si="114"/>
        <v>Unaudited</v>
      </c>
    </row>
    <row r="1697" spans="1:21" x14ac:dyDescent="0.25">
      <c r="A1697" t="s">
        <v>440</v>
      </c>
      <c r="B1697" t="s">
        <v>1388</v>
      </c>
      <c r="C1697" t="s">
        <v>1389</v>
      </c>
      <c r="D1697" s="15">
        <v>1900</v>
      </c>
      <c r="E1697" s="121">
        <v>1</v>
      </c>
      <c r="F1697" t="s">
        <v>442</v>
      </c>
      <c r="G1697" s="121">
        <v>182</v>
      </c>
      <c r="H1697" t="s">
        <v>389</v>
      </c>
      <c r="I1697" t="s">
        <v>491</v>
      </c>
      <c r="J1697" t="s">
        <v>453</v>
      </c>
      <c r="K1697" t="s">
        <v>438</v>
      </c>
      <c r="L1697" s="756" t="s">
        <v>218</v>
      </c>
      <c r="M1697" t="s">
        <v>28</v>
      </c>
      <c r="N1697" s="679">
        <f t="shared" ca="1" si="111"/>
        <v>57200.940163257546</v>
      </c>
      <c r="O1697" s="679">
        <f t="shared" ca="1" si="111"/>
        <v>30660.79298382303</v>
      </c>
      <c r="P1697" s="679">
        <f t="shared" ca="1" si="111"/>
        <v>26540.147179434513</v>
      </c>
      <c r="Q1697" s="679">
        <f t="shared" ca="1" si="111"/>
        <v>0</v>
      </c>
      <c r="R1697" s="679">
        <f t="shared" ca="1" si="111"/>
        <v>0</v>
      </c>
      <c r="S1697" t="str">
        <f t="shared" si="112"/>
        <v>ASR_COMP</v>
      </c>
      <c r="T1697" s="957">
        <f t="shared" si="113"/>
        <v>44682</v>
      </c>
      <c r="U1697" t="str">
        <f t="shared" si="114"/>
        <v>Unaudited</v>
      </c>
    </row>
    <row r="1698" spans="1:21" x14ac:dyDescent="0.25">
      <c r="A1698" t="s">
        <v>440</v>
      </c>
      <c r="B1698" t="s">
        <v>1388</v>
      </c>
      <c r="C1698" t="s">
        <v>1389</v>
      </c>
      <c r="D1698" s="15">
        <v>1900</v>
      </c>
      <c r="E1698" s="121">
        <v>1</v>
      </c>
      <c r="F1698" t="s">
        <v>442</v>
      </c>
      <c r="G1698" s="121">
        <v>182</v>
      </c>
      <c r="H1698" t="s">
        <v>389</v>
      </c>
      <c r="I1698" t="s">
        <v>491</v>
      </c>
      <c r="J1698" t="s">
        <v>439</v>
      </c>
      <c r="K1698" t="s">
        <v>439</v>
      </c>
      <c r="L1698" s="756" t="s">
        <v>84</v>
      </c>
      <c r="M1698" t="s">
        <v>330</v>
      </c>
      <c r="N1698" s="679">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9">
        <f t="shared" ca="1" si="115"/>
        <v>0</v>
      </c>
      <c r="P1698" s="679">
        <f t="shared" ca="1" si="115"/>
        <v>0</v>
      </c>
      <c r="Q1698" s="679">
        <f t="shared" ca="1" si="115"/>
        <v>0</v>
      </c>
      <c r="R1698" s="679">
        <f t="shared" ca="1" si="115"/>
        <v>0</v>
      </c>
      <c r="S1698" t="str">
        <f t="shared" si="112"/>
        <v>ASR_COMP</v>
      </c>
      <c r="T1698" s="957">
        <f t="shared" si="113"/>
        <v>44682</v>
      </c>
      <c r="U1698" t="str">
        <f t="shared" si="114"/>
        <v>Unaudited</v>
      </c>
    </row>
    <row r="1699" spans="1:21" x14ac:dyDescent="0.25">
      <c r="A1699" t="s">
        <v>440</v>
      </c>
      <c r="B1699" t="s">
        <v>1388</v>
      </c>
      <c r="C1699" t="s">
        <v>1389</v>
      </c>
      <c r="D1699" s="15">
        <v>1900</v>
      </c>
      <c r="E1699" s="121">
        <v>1</v>
      </c>
      <c r="F1699" t="s">
        <v>442</v>
      </c>
      <c r="G1699" s="121">
        <v>182</v>
      </c>
      <c r="H1699" t="s">
        <v>389</v>
      </c>
      <c r="I1699" t="s">
        <v>491</v>
      </c>
      <c r="J1699" t="s">
        <v>439</v>
      </c>
      <c r="K1699" t="s">
        <v>439</v>
      </c>
      <c r="L1699" s="756" t="s">
        <v>85</v>
      </c>
      <c r="M1699" t="s">
        <v>328</v>
      </c>
      <c r="N1699" s="679">
        <f t="shared" ca="1" si="115"/>
        <v>0</v>
      </c>
      <c r="O1699" s="679">
        <f t="shared" ca="1" si="115"/>
        <v>0</v>
      </c>
      <c r="P1699" s="679">
        <f t="shared" ca="1" si="115"/>
        <v>0</v>
      </c>
      <c r="Q1699" s="679">
        <f t="shared" ca="1" si="115"/>
        <v>0</v>
      </c>
      <c r="R1699" s="679">
        <f t="shared" ca="1" si="115"/>
        <v>0</v>
      </c>
      <c r="S1699" t="str">
        <f t="shared" si="112"/>
        <v>ASR_COMP</v>
      </c>
      <c r="T1699" s="957">
        <f t="shared" si="113"/>
        <v>44682</v>
      </c>
      <c r="U1699" t="str">
        <f t="shared" si="114"/>
        <v>Unaudited</v>
      </c>
    </row>
    <row r="1700" spans="1:21" x14ac:dyDescent="0.25">
      <c r="A1700" t="s">
        <v>440</v>
      </c>
      <c r="B1700" t="s">
        <v>1388</v>
      </c>
      <c r="C1700" t="s">
        <v>1389</v>
      </c>
      <c r="D1700" s="15">
        <v>1900</v>
      </c>
      <c r="E1700" s="121">
        <v>1</v>
      </c>
      <c r="F1700" t="s">
        <v>442</v>
      </c>
      <c r="G1700" s="121">
        <v>182</v>
      </c>
      <c r="H1700" t="s">
        <v>389</v>
      </c>
      <c r="I1700" t="s">
        <v>491</v>
      </c>
      <c r="J1700" t="s">
        <v>439</v>
      </c>
      <c r="K1700" t="s">
        <v>439</v>
      </c>
      <c r="L1700" s="756" t="s">
        <v>86</v>
      </c>
      <c r="M1700" t="s">
        <v>497</v>
      </c>
      <c r="N1700" s="679">
        <f t="shared" ca="1" si="115"/>
        <v>0</v>
      </c>
      <c r="O1700" s="679">
        <f t="shared" ca="1" si="115"/>
        <v>0</v>
      </c>
      <c r="P1700" s="679">
        <f t="shared" ca="1" si="115"/>
        <v>0</v>
      </c>
      <c r="Q1700" s="679">
        <f t="shared" ca="1" si="115"/>
        <v>0</v>
      </c>
      <c r="R1700" s="679">
        <f t="shared" ca="1" si="115"/>
        <v>0</v>
      </c>
      <c r="S1700" t="str">
        <f t="shared" si="112"/>
        <v>ASR_COMP</v>
      </c>
      <c r="T1700" s="957">
        <f t="shared" si="113"/>
        <v>44682</v>
      </c>
      <c r="U1700" t="str">
        <f t="shared" si="114"/>
        <v>Unaudited</v>
      </c>
    </row>
    <row r="1701" spans="1:21" x14ac:dyDescent="0.25">
      <c r="A1701" t="s">
        <v>440</v>
      </c>
      <c r="B1701" t="s">
        <v>1388</v>
      </c>
      <c r="C1701" t="s">
        <v>1389</v>
      </c>
      <c r="D1701" s="15">
        <v>1900</v>
      </c>
      <c r="E1701" s="121">
        <v>1</v>
      </c>
      <c r="F1701" t="s">
        <v>442</v>
      </c>
      <c r="G1701" s="121">
        <v>182</v>
      </c>
      <c r="H1701" t="s">
        <v>389</v>
      </c>
      <c r="I1701" t="s">
        <v>491</v>
      </c>
      <c r="J1701" t="s">
        <v>439</v>
      </c>
      <c r="K1701" t="s">
        <v>439</v>
      </c>
      <c r="L1701" s="756" t="s">
        <v>87</v>
      </c>
      <c r="M1701" t="s">
        <v>498</v>
      </c>
      <c r="N1701" s="679">
        <f t="shared" ca="1" si="115"/>
        <v>0</v>
      </c>
      <c r="O1701" s="679">
        <f t="shared" ca="1" si="115"/>
        <v>0</v>
      </c>
      <c r="P1701" s="679">
        <f t="shared" ca="1" si="115"/>
        <v>0</v>
      </c>
      <c r="Q1701" s="679">
        <f t="shared" ca="1" si="115"/>
        <v>0</v>
      </c>
      <c r="R1701" s="679">
        <f t="shared" ca="1" si="115"/>
        <v>0</v>
      </c>
      <c r="S1701" t="str">
        <f t="shared" si="112"/>
        <v>ASR_COMP</v>
      </c>
      <c r="T1701" s="957">
        <f t="shared" si="113"/>
        <v>44682</v>
      </c>
      <c r="U1701" t="str">
        <f t="shared" si="114"/>
        <v>Unaudited</v>
      </c>
    </row>
    <row r="1702" spans="1:21" x14ac:dyDescent="0.25">
      <c r="A1702" t="s">
        <v>440</v>
      </c>
      <c r="B1702" t="s">
        <v>1388</v>
      </c>
      <c r="C1702" t="s">
        <v>1389</v>
      </c>
      <c r="D1702" s="15">
        <v>1900</v>
      </c>
      <c r="E1702" s="121">
        <v>1</v>
      </c>
      <c r="F1702" t="s">
        <v>442</v>
      </c>
      <c r="G1702" s="121">
        <v>182</v>
      </c>
      <c r="H1702" t="s">
        <v>389</v>
      </c>
      <c r="I1702" t="s">
        <v>491</v>
      </c>
      <c r="J1702" t="s">
        <v>439</v>
      </c>
      <c r="K1702" t="s">
        <v>439</v>
      </c>
      <c r="L1702" s="756" t="s">
        <v>216</v>
      </c>
      <c r="M1702" t="s">
        <v>499</v>
      </c>
      <c r="N1702" s="679">
        <f t="shared" ca="1" si="115"/>
        <v>0</v>
      </c>
      <c r="O1702" s="679">
        <f t="shared" ca="1" si="115"/>
        <v>0</v>
      </c>
      <c r="P1702" s="679">
        <f t="shared" ca="1" si="115"/>
        <v>0</v>
      </c>
      <c r="Q1702" s="679">
        <f t="shared" ca="1" si="115"/>
        <v>0</v>
      </c>
      <c r="R1702" s="679">
        <f t="shared" ca="1" si="115"/>
        <v>0</v>
      </c>
      <c r="S1702" t="str">
        <f t="shared" si="112"/>
        <v>ASR_COMP</v>
      </c>
      <c r="T1702" s="957">
        <f t="shared" si="113"/>
        <v>44682</v>
      </c>
      <c r="U1702" t="str">
        <f t="shared" si="114"/>
        <v>Unaudited</v>
      </c>
    </row>
    <row r="1703" spans="1:21" x14ac:dyDescent="0.25">
      <c r="A1703" t="s">
        <v>440</v>
      </c>
      <c r="B1703" t="s">
        <v>1388</v>
      </c>
      <c r="C1703" t="s">
        <v>1389</v>
      </c>
      <c r="D1703" s="15">
        <v>1900</v>
      </c>
      <c r="E1703" s="121">
        <v>1</v>
      </c>
      <c r="F1703" t="s">
        <v>442</v>
      </c>
      <c r="G1703" s="121">
        <v>182</v>
      </c>
      <c r="H1703" t="s">
        <v>389</v>
      </c>
      <c r="I1703" t="s">
        <v>492</v>
      </c>
      <c r="J1703" t="s">
        <v>26</v>
      </c>
      <c r="K1703" t="s">
        <v>26</v>
      </c>
      <c r="L1703" s="756" t="s">
        <v>207</v>
      </c>
      <c r="M1703" t="s">
        <v>26</v>
      </c>
      <c r="N1703" s="679">
        <f t="shared" ca="1" si="115"/>
        <v>-218929.98540585273</v>
      </c>
      <c r="O1703" s="679">
        <f t="shared" ca="1" si="115"/>
        <v>0</v>
      </c>
      <c r="P1703" s="679">
        <f t="shared" ca="1" si="115"/>
        <v>0</v>
      </c>
      <c r="Q1703" s="679">
        <f t="shared" ca="1" si="115"/>
        <v>0</v>
      </c>
      <c r="R1703" s="679">
        <f t="shared" ca="1" si="115"/>
        <v>0</v>
      </c>
      <c r="S1703" t="str">
        <f t="shared" si="112"/>
        <v>ASR_COMP</v>
      </c>
      <c r="T1703" s="957">
        <f t="shared" si="113"/>
        <v>44682</v>
      </c>
      <c r="U1703" t="str">
        <f t="shared" si="114"/>
        <v>Unaudited</v>
      </c>
    </row>
    <row r="1704" spans="1:21" x14ac:dyDescent="0.25">
      <c r="A1704" t="s">
        <v>440</v>
      </c>
      <c r="B1704" t="s">
        <v>1388</v>
      </c>
      <c r="C1704" t="s">
        <v>1389</v>
      </c>
      <c r="D1704" s="15">
        <v>1900</v>
      </c>
      <c r="E1704" s="121">
        <v>1</v>
      </c>
      <c r="F1704" t="s">
        <v>443</v>
      </c>
      <c r="G1704" s="121">
        <v>274</v>
      </c>
      <c r="H1704" t="s">
        <v>389</v>
      </c>
      <c r="I1704" t="s">
        <v>435</v>
      </c>
      <c r="J1704" t="s">
        <v>435</v>
      </c>
      <c r="K1704" t="s">
        <v>435</v>
      </c>
      <c r="M1704" t="s">
        <v>435</v>
      </c>
      <c r="N1704" s="679">
        <f t="shared" ca="1" si="115"/>
        <v>9502</v>
      </c>
      <c r="O1704" s="679">
        <f t="shared" ca="1" si="115"/>
        <v>5076.4657476586344</v>
      </c>
      <c r="P1704" s="679">
        <f t="shared" ca="1" si="115"/>
        <v>4425.5342523413656</v>
      </c>
      <c r="Q1704" s="679">
        <f t="shared" ca="1" si="115"/>
        <v>0</v>
      </c>
      <c r="R1704" s="679">
        <f t="shared" ca="1" si="115"/>
        <v>0</v>
      </c>
      <c r="S1704" t="str">
        <f t="shared" si="112"/>
        <v>ASR_COMP</v>
      </c>
      <c r="T1704" s="957">
        <f t="shared" si="113"/>
        <v>44682</v>
      </c>
      <c r="U1704" t="str">
        <f t="shared" si="114"/>
        <v>Unaudited</v>
      </c>
    </row>
    <row r="1705" spans="1:21" x14ac:dyDescent="0.25">
      <c r="A1705" t="s">
        <v>440</v>
      </c>
      <c r="B1705" t="s">
        <v>1388</v>
      </c>
      <c r="C1705" t="s">
        <v>1389</v>
      </c>
      <c r="D1705" s="15">
        <v>1900</v>
      </c>
      <c r="E1705" s="121">
        <v>1</v>
      </c>
      <c r="F1705" t="s">
        <v>443</v>
      </c>
      <c r="G1705" s="121">
        <v>274</v>
      </c>
      <c r="H1705" t="s">
        <v>389</v>
      </c>
      <c r="I1705" t="s">
        <v>490</v>
      </c>
      <c r="J1705" t="s">
        <v>12</v>
      </c>
      <c r="K1705" t="s">
        <v>12</v>
      </c>
      <c r="L1705" s="756">
        <v>1.1000000000000001</v>
      </c>
      <c r="M1705" t="s">
        <v>12</v>
      </c>
      <c r="N1705" s="679">
        <f t="shared" ca="1" si="115"/>
        <v>37185293.157503046</v>
      </c>
      <c r="O1705" s="679">
        <f t="shared" ca="1" si="115"/>
        <v>0</v>
      </c>
      <c r="P1705" s="679">
        <f t="shared" ca="1" si="115"/>
        <v>0</v>
      </c>
      <c r="Q1705" s="679">
        <f t="shared" ca="1" si="115"/>
        <v>0</v>
      </c>
      <c r="R1705" s="679">
        <f t="shared" ca="1" si="115"/>
        <v>0</v>
      </c>
      <c r="S1705" t="str">
        <f t="shared" si="112"/>
        <v>ASR_COMP</v>
      </c>
      <c r="T1705" s="957">
        <f t="shared" si="113"/>
        <v>44682</v>
      </c>
      <c r="U1705" t="str">
        <f t="shared" si="114"/>
        <v>Unaudited</v>
      </c>
    </row>
    <row r="1706" spans="1:21" x14ac:dyDescent="0.25">
      <c r="A1706" t="s">
        <v>440</v>
      </c>
      <c r="B1706" t="s">
        <v>1388</v>
      </c>
      <c r="C1706" t="s">
        <v>1389</v>
      </c>
      <c r="D1706" s="15">
        <v>1900</v>
      </c>
      <c r="E1706" s="121">
        <v>1</v>
      </c>
      <c r="F1706" t="s">
        <v>443</v>
      </c>
      <c r="G1706" s="121">
        <v>274</v>
      </c>
      <c r="H1706" t="s">
        <v>389</v>
      </c>
      <c r="I1706" t="s">
        <v>490</v>
      </c>
      <c r="J1706" t="s">
        <v>12</v>
      </c>
      <c r="K1706" t="s">
        <v>225</v>
      </c>
      <c r="L1706" s="756">
        <v>1.2</v>
      </c>
      <c r="M1706" t="s">
        <v>225</v>
      </c>
      <c r="N1706" s="679">
        <f t="shared" ca="1" si="115"/>
        <v>-29503.464248290296</v>
      </c>
      <c r="O1706" s="679">
        <f t="shared" ca="1" si="115"/>
        <v>0</v>
      </c>
      <c r="P1706" s="679">
        <f t="shared" ca="1" si="115"/>
        <v>0</v>
      </c>
      <c r="Q1706" s="679">
        <f t="shared" ca="1" si="115"/>
        <v>0</v>
      </c>
      <c r="R1706" s="679">
        <f t="shared" ca="1" si="115"/>
        <v>0</v>
      </c>
      <c r="S1706" t="str">
        <f t="shared" si="112"/>
        <v>ASR_COMP</v>
      </c>
      <c r="T1706" s="957">
        <f t="shared" si="113"/>
        <v>44682</v>
      </c>
      <c r="U1706" t="str">
        <f t="shared" si="114"/>
        <v>Unaudited</v>
      </c>
    </row>
    <row r="1707" spans="1:21" x14ac:dyDescent="0.25">
      <c r="A1707" t="s">
        <v>440</v>
      </c>
      <c r="B1707" t="s">
        <v>1388</v>
      </c>
      <c r="C1707" t="s">
        <v>1389</v>
      </c>
      <c r="D1707" s="15">
        <v>1900</v>
      </c>
      <c r="E1707" s="121">
        <v>1</v>
      </c>
      <c r="F1707" t="s">
        <v>443</v>
      </c>
      <c r="G1707" s="121">
        <v>274</v>
      </c>
      <c r="H1707" t="s">
        <v>389</v>
      </c>
      <c r="I1707" t="s">
        <v>490</v>
      </c>
      <c r="J1707" t="s">
        <v>12</v>
      </c>
      <c r="K1707" t="s">
        <v>1326</v>
      </c>
      <c r="L1707" s="756" t="s">
        <v>1322</v>
      </c>
      <c r="M1707" t="s">
        <v>1326</v>
      </c>
      <c r="N1707" s="679">
        <f t="shared" ca="1" si="115"/>
        <v>336209.43</v>
      </c>
      <c r="O1707" s="679">
        <f t="shared" ca="1" si="115"/>
        <v>0</v>
      </c>
      <c r="P1707" s="679">
        <f t="shared" ca="1" si="115"/>
        <v>0</v>
      </c>
      <c r="Q1707" s="679">
        <f t="shared" ca="1" si="115"/>
        <v>0</v>
      </c>
      <c r="R1707" s="679">
        <f t="shared" ca="1" si="115"/>
        <v>0</v>
      </c>
      <c r="S1707" t="str">
        <f t="shared" si="112"/>
        <v>ASR_COMP</v>
      </c>
      <c r="T1707" s="957">
        <f t="shared" si="113"/>
        <v>44682</v>
      </c>
      <c r="U1707" t="str">
        <f t="shared" si="114"/>
        <v>Unaudited</v>
      </c>
    </row>
    <row r="1708" spans="1:21" x14ac:dyDescent="0.25">
      <c r="A1708" t="s">
        <v>440</v>
      </c>
      <c r="B1708" t="s">
        <v>1388</v>
      </c>
      <c r="C1708" t="s">
        <v>1389</v>
      </c>
      <c r="D1708" s="15">
        <v>1900</v>
      </c>
      <c r="E1708" s="121">
        <v>1</v>
      </c>
      <c r="F1708" t="s">
        <v>443</v>
      </c>
      <c r="G1708" s="121">
        <v>274</v>
      </c>
      <c r="H1708" t="s">
        <v>389</v>
      </c>
      <c r="I1708" t="s">
        <v>490</v>
      </c>
      <c r="J1708" t="s">
        <v>12</v>
      </c>
      <c r="K1708" t="s">
        <v>1328</v>
      </c>
      <c r="L1708" s="756" t="s">
        <v>1327</v>
      </c>
      <c r="M1708" t="s">
        <v>1328</v>
      </c>
      <c r="N1708" s="679">
        <f t="shared" ca="1" si="115"/>
        <v>169147.62939628039</v>
      </c>
      <c r="O1708" s="679">
        <f t="shared" ca="1" si="115"/>
        <v>0</v>
      </c>
      <c r="P1708" s="679">
        <f t="shared" ca="1" si="115"/>
        <v>0</v>
      </c>
      <c r="Q1708" s="679">
        <f t="shared" ca="1" si="115"/>
        <v>0</v>
      </c>
      <c r="R1708" s="679">
        <f t="shared" ca="1" si="115"/>
        <v>0</v>
      </c>
      <c r="S1708" t="str">
        <f t="shared" si="112"/>
        <v>ASR_COMP</v>
      </c>
      <c r="T1708" s="957">
        <f t="shared" si="113"/>
        <v>44682</v>
      </c>
      <c r="U1708" t="str">
        <f t="shared" si="114"/>
        <v>Unaudited</v>
      </c>
    </row>
    <row r="1709" spans="1:21" x14ac:dyDescent="0.25">
      <c r="A1709" t="s">
        <v>440</v>
      </c>
      <c r="B1709" t="s">
        <v>1388</v>
      </c>
      <c r="C1709" t="s">
        <v>1389</v>
      </c>
      <c r="D1709" s="15">
        <v>1900</v>
      </c>
      <c r="E1709" s="121">
        <v>1</v>
      </c>
      <c r="F1709" t="s">
        <v>443</v>
      </c>
      <c r="G1709" s="121">
        <v>274</v>
      </c>
      <c r="H1709" t="s">
        <v>389</v>
      </c>
      <c r="I1709" t="s">
        <v>490</v>
      </c>
      <c r="J1709" t="s">
        <v>13</v>
      </c>
      <c r="K1709" t="s">
        <v>13</v>
      </c>
      <c r="L1709" s="756" t="s">
        <v>63</v>
      </c>
      <c r="M1709" t="s">
        <v>13</v>
      </c>
      <c r="N1709" s="679">
        <f t="shared" ca="1" si="115"/>
        <v>638.32096989236231</v>
      </c>
      <c r="O1709" s="679">
        <f t="shared" ca="1" si="115"/>
        <v>0</v>
      </c>
      <c r="P1709" s="679">
        <f t="shared" ca="1" si="115"/>
        <v>0</v>
      </c>
      <c r="Q1709" s="679">
        <f t="shared" ca="1" si="115"/>
        <v>0</v>
      </c>
      <c r="R1709" s="679">
        <f t="shared" ca="1" si="115"/>
        <v>0</v>
      </c>
      <c r="S1709" t="str">
        <f t="shared" si="112"/>
        <v>ASR_COMP</v>
      </c>
      <c r="T1709" s="957">
        <f t="shared" si="113"/>
        <v>44682</v>
      </c>
      <c r="U1709" t="str">
        <f t="shared" si="114"/>
        <v>Unaudited</v>
      </c>
    </row>
    <row r="1710" spans="1:21" x14ac:dyDescent="0.25">
      <c r="A1710" t="s">
        <v>440</v>
      </c>
      <c r="B1710" t="s">
        <v>1388</v>
      </c>
      <c r="C1710" t="s">
        <v>1389</v>
      </c>
      <c r="D1710" s="15">
        <v>1900</v>
      </c>
      <c r="E1710" s="121">
        <v>1</v>
      </c>
      <c r="F1710" t="s">
        <v>443</v>
      </c>
      <c r="G1710" s="121">
        <v>274</v>
      </c>
      <c r="H1710" t="s">
        <v>389</v>
      </c>
      <c r="I1710" t="s">
        <v>491</v>
      </c>
      <c r="J1710" t="s">
        <v>436</v>
      </c>
      <c r="K1710" t="s">
        <v>799</v>
      </c>
      <c r="L1710" s="756">
        <v>2.1</v>
      </c>
      <c r="M1710" t="s">
        <v>734</v>
      </c>
      <c r="N1710" s="679">
        <f t="shared" ca="1" si="115"/>
        <v>141176.91742771509</v>
      </c>
      <c r="O1710" s="679">
        <f t="shared" ca="1" si="115"/>
        <v>130485.85022038082</v>
      </c>
      <c r="P1710" s="679">
        <f t="shared" ca="1" si="115"/>
        <v>10691.067207334274</v>
      </c>
      <c r="Q1710" s="679">
        <f t="shared" ca="1" si="115"/>
        <v>0</v>
      </c>
      <c r="R1710" s="679">
        <f t="shared" ca="1" si="115"/>
        <v>0</v>
      </c>
      <c r="S1710" t="str">
        <f t="shared" si="112"/>
        <v>ASR_COMP</v>
      </c>
      <c r="T1710" s="957">
        <f t="shared" si="113"/>
        <v>44682</v>
      </c>
      <c r="U1710" t="str">
        <f t="shared" si="114"/>
        <v>Unaudited</v>
      </c>
    </row>
    <row r="1711" spans="1:21" x14ac:dyDescent="0.25">
      <c r="A1711" t="s">
        <v>440</v>
      </c>
      <c r="B1711" t="s">
        <v>1388</v>
      </c>
      <c r="C1711" t="s">
        <v>1389</v>
      </c>
      <c r="D1711" s="15">
        <v>1900</v>
      </c>
      <c r="E1711" s="121">
        <v>1</v>
      </c>
      <c r="F1711" t="s">
        <v>443</v>
      </c>
      <c r="G1711" s="121">
        <v>274</v>
      </c>
      <c r="H1711" t="s">
        <v>389</v>
      </c>
      <c r="I1711" t="s">
        <v>491</v>
      </c>
      <c r="J1711" t="s">
        <v>436</v>
      </c>
      <c r="K1711" t="s">
        <v>799</v>
      </c>
      <c r="L1711" s="756">
        <v>2.2000000000000002</v>
      </c>
      <c r="M1711" t="s">
        <v>735</v>
      </c>
      <c r="N1711" s="679">
        <f t="shared" ca="1" si="115"/>
        <v>715</v>
      </c>
      <c r="O1711" s="679">
        <f t="shared" ca="1" si="115"/>
        <v>628</v>
      </c>
      <c r="P1711" s="679">
        <f t="shared" ca="1" si="115"/>
        <v>87</v>
      </c>
      <c r="Q1711" s="679">
        <f t="shared" ca="1" si="115"/>
        <v>0</v>
      </c>
      <c r="R1711" s="679">
        <f t="shared" ca="1" si="115"/>
        <v>0</v>
      </c>
      <c r="S1711" t="str">
        <f t="shared" si="112"/>
        <v>ASR_COMP</v>
      </c>
      <c r="T1711" s="957">
        <f t="shared" si="113"/>
        <v>44682</v>
      </c>
      <c r="U1711" t="str">
        <f t="shared" si="114"/>
        <v>Unaudited</v>
      </c>
    </row>
    <row r="1712" spans="1:21" x14ac:dyDescent="0.25">
      <c r="A1712" t="s">
        <v>440</v>
      </c>
      <c r="B1712" t="s">
        <v>1388</v>
      </c>
      <c r="C1712" t="s">
        <v>1389</v>
      </c>
      <c r="D1712" s="15">
        <v>1900</v>
      </c>
      <c r="E1712" s="121">
        <v>1</v>
      </c>
      <c r="F1712" t="s">
        <v>443</v>
      </c>
      <c r="G1712" s="121">
        <v>274</v>
      </c>
      <c r="H1712" t="s">
        <v>389</v>
      </c>
      <c r="I1712" t="s">
        <v>491</v>
      </c>
      <c r="J1712" t="s">
        <v>436</v>
      </c>
      <c r="K1712" t="s">
        <v>799</v>
      </c>
      <c r="L1712" s="756">
        <v>2.2999999999999998</v>
      </c>
      <c r="M1712" t="s">
        <v>736</v>
      </c>
      <c r="N1712" s="679">
        <f t="shared" ca="1" si="115"/>
        <v>28463830.115230061</v>
      </c>
      <c r="O1712" s="679">
        <f t="shared" ca="1" si="115"/>
        <v>26177093.633951005</v>
      </c>
      <c r="P1712" s="679">
        <f t="shared" ca="1" si="115"/>
        <v>2286736.4812790556</v>
      </c>
      <c r="Q1712" s="679">
        <f t="shared" ca="1" si="115"/>
        <v>0</v>
      </c>
      <c r="R1712" s="679">
        <f t="shared" ca="1" si="115"/>
        <v>0</v>
      </c>
      <c r="S1712" t="str">
        <f t="shared" si="112"/>
        <v>ASR_COMP</v>
      </c>
      <c r="T1712" s="957">
        <f t="shared" si="113"/>
        <v>44682</v>
      </c>
      <c r="U1712" t="str">
        <f t="shared" si="114"/>
        <v>Unaudited</v>
      </c>
    </row>
    <row r="1713" spans="1:21" x14ac:dyDescent="0.25">
      <c r="A1713" t="s">
        <v>440</v>
      </c>
      <c r="B1713" t="s">
        <v>1388</v>
      </c>
      <c r="C1713" t="s">
        <v>1389</v>
      </c>
      <c r="D1713" s="15">
        <v>1900</v>
      </c>
      <c r="E1713" s="121">
        <v>1</v>
      </c>
      <c r="F1713" t="s">
        <v>443</v>
      </c>
      <c r="G1713" s="121">
        <v>274</v>
      </c>
      <c r="H1713" t="s">
        <v>389</v>
      </c>
      <c r="I1713" t="s">
        <v>491</v>
      </c>
      <c r="J1713" t="s">
        <v>436</v>
      </c>
      <c r="K1713" t="s">
        <v>799</v>
      </c>
      <c r="L1713" s="756">
        <v>2.4</v>
      </c>
      <c r="M1713" t="s">
        <v>737</v>
      </c>
      <c r="N1713" s="679">
        <f t="shared" ca="1" si="115"/>
        <v>126459.21998480847</v>
      </c>
      <c r="O1713" s="679">
        <f t="shared" ca="1" si="115"/>
        <v>109285.1992272987</v>
      </c>
      <c r="P1713" s="679">
        <f t="shared" ca="1" si="115"/>
        <v>17174.020757509781</v>
      </c>
      <c r="Q1713" s="679">
        <f t="shared" ca="1" si="115"/>
        <v>0</v>
      </c>
      <c r="R1713" s="679">
        <f t="shared" ca="1" si="115"/>
        <v>0</v>
      </c>
      <c r="S1713" t="str">
        <f t="shared" si="112"/>
        <v>ASR_COMP</v>
      </c>
      <c r="T1713" s="957">
        <f t="shared" si="113"/>
        <v>44682</v>
      </c>
      <c r="U1713" t="str">
        <f t="shared" si="114"/>
        <v>Unaudited</v>
      </c>
    </row>
    <row r="1714" spans="1:21" x14ac:dyDescent="0.25">
      <c r="A1714" t="s">
        <v>440</v>
      </c>
      <c r="B1714" t="s">
        <v>1388</v>
      </c>
      <c r="C1714" t="s">
        <v>1389</v>
      </c>
      <c r="D1714" s="15">
        <v>1900</v>
      </c>
      <c r="E1714" s="121">
        <v>1</v>
      </c>
      <c r="F1714" t="s">
        <v>443</v>
      </c>
      <c r="G1714" s="121">
        <v>274</v>
      </c>
      <c r="H1714" t="s">
        <v>389</v>
      </c>
      <c r="I1714" t="s">
        <v>491</v>
      </c>
      <c r="J1714" t="s">
        <v>436</v>
      </c>
      <c r="K1714" t="s">
        <v>799</v>
      </c>
      <c r="L1714" s="756">
        <v>2.5</v>
      </c>
      <c r="M1714" t="s">
        <v>779</v>
      </c>
      <c r="N1714" s="679">
        <f t="shared" ca="1" si="115"/>
        <v>1206.0067819599865</v>
      </c>
      <c r="O1714" s="679">
        <f t="shared" ca="1" si="115"/>
        <v>1052.4465920651069</v>
      </c>
      <c r="P1714" s="679">
        <f t="shared" ca="1" si="115"/>
        <v>153.56018989487961</v>
      </c>
      <c r="Q1714" s="679">
        <f t="shared" ca="1" si="115"/>
        <v>0</v>
      </c>
      <c r="R1714" s="679">
        <f t="shared" ca="1" si="115"/>
        <v>0</v>
      </c>
      <c r="S1714" t="str">
        <f t="shared" si="112"/>
        <v>ASR_COMP</v>
      </c>
      <c r="T1714" s="957">
        <f t="shared" si="113"/>
        <v>44682</v>
      </c>
      <c r="U1714" t="str">
        <f t="shared" si="114"/>
        <v>Unaudited</v>
      </c>
    </row>
    <row r="1715" spans="1:21" x14ac:dyDescent="0.25">
      <c r="A1715" t="s">
        <v>440</v>
      </c>
      <c r="B1715" t="s">
        <v>1388</v>
      </c>
      <c r="C1715" t="s">
        <v>1389</v>
      </c>
      <c r="D1715" s="15">
        <v>1900</v>
      </c>
      <c r="E1715" s="121">
        <v>1</v>
      </c>
      <c r="F1715" t="s">
        <v>443</v>
      </c>
      <c r="G1715" s="121">
        <v>274</v>
      </c>
      <c r="H1715" t="s">
        <v>389</v>
      </c>
      <c r="I1715" t="s">
        <v>491</v>
      </c>
      <c r="J1715" t="s">
        <v>436</v>
      </c>
      <c r="K1715" t="s">
        <v>799</v>
      </c>
      <c r="L1715" s="756">
        <v>2.6</v>
      </c>
      <c r="M1715" t="s">
        <v>189</v>
      </c>
      <c r="N1715" s="679">
        <f t="shared" ca="1" si="115"/>
        <v>3519412.0366542502</v>
      </c>
      <c r="O1715" s="679">
        <f t="shared" ca="1" si="115"/>
        <v>3077475.8220780925</v>
      </c>
      <c r="P1715" s="679">
        <f t="shared" ca="1" si="115"/>
        <v>441936.21457615774</v>
      </c>
      <c r="Q1715" s="679">
        <f t="shared" ca="1" si="115"/>
        <v>0</v>
      </c>
      <c r="R1715" s="679">
        <f t="shared" ca="1" si="115"/>
        <v>0</v>
      </c>
      <c r="S1715" t="str">
        <f t="shared" si="112"/>
        <v>ASR_COMP</v>
      </c>
      <c r="T1715" s="957">
        <f t="shared" si="113"/>
        <v>44682</v>
      </c>
      <c r="U1715" t="str">
        <f t="shared" si="114"/>
        <v>Unaudited</v>
      </c>
    </row>
    <row r="1716" spans="1:21" x14ac:dyDescent="0.25">
      <c r="A1716" t="s">
        <v>440</v>
      </c>
      <c r="B1716" t="s">
        <v>1388</v>
      </c>
      <c r="C1716" t="s">
        <v>1389</v>
      </c>
      <c r="D1716" s="15">
        <v>1900</v>
      </c>
      <c r="E1716" s="121">
        <v>1</v>
      </c>
      <c r="F1716" t="s">
        <v>443</v>
      </c>
      <c r="G1716" s="121">
        <v>274</v>
      </c>
      <c r="H1716" t="s">
        <v>389</v>
      </c>
      <c r="I1716" t="s">
        <v>491</v>
      </c>
      <c r="J1716" t="s">
        <v>436</v>
      </c>
      <c r="K1716" t="s">
        <v>799</v>
      </c>
      <c r="L1716" s="756">
        <v>2.7</v>
      </c>
      <c r="M1716" t="s">
        <v>800</v>
      </c>
      <c r="N1716" s="679">
        <f t="shared" ca="1" si="115"/>
        <v>-3936710.0739559922</v>
      </c>
      <c r="O1716" s="679">
        <f t="shared" ca="1" si="115"/>
        <v>-3654363.2443239754</v>
      </c>
      <c r="P1716" s="679">
        <f t="shared" ca="1" si="115"/>
        <v>-282346.82963201706</v>
      </c>
      <c r="Q1716" s="679">
        <f t="shared" ca="1" si="115"/>
        <v>0</v>
      </c>
      <c r="R1716" s="679">
        <f t="shared" ca="1" si="115"/>
        <v>0</v>
      </c>
      <c r="S1716" t="str">
        <f t="shared" si="112"/>
        <v>ASR_COMP</v>
      </c>
      <c r="T1716" s="957">
        <f t="shared" si="113"/>
        <v>44682</v>
      </c>
      <c r="U1716" t="str">
        <f t="shared" si="114"/>
        <v>Unaudited</v>
      </c>
    </row>
    <row r="1717" spans="1:21" x14ac:dyDescent="0.25">
      <c r="A1717" t="s">
        <v>440</v>
      </c>
      <c r="B1717" t="s">
        <v>1388</v>
      </c>
      <c r="C1717" t="s">
        <v>1389</v>
      </c>
      <c r="D1717" s="15">
        <v>1900</v>
      </c>
      <c r="E1717" s="121">
        <v>1</v>
      </c>
      <c r="F1717" t="s">
        <v>443</v>
      </c>
      <c r="G1717" s="121">
        <v>274</v>
      </c>
      <c r="H1717" t="s">
        <v>389</v>
      </c>
      <c r="I1717" t="s">
        <v>491</v>
      </c>
      <c r="J1717" t="s">
        <v>436</v>
      </c>
      <c r="K1717" t="s">
        <v>799</v>
      </c>
      <c r="L1717" s="756">
        <v>2.8</v>
      </c>
      <c r="M1717" t="s">
        <v>801</v>
      </c>
      <c r="N1717" s="679">
        <f t="shared" ca="1" si="115"/>
        <v>0</v>
      </c>
      <c r="O1717" s="679">
        <f t="shared" ca="1" si="115"/>
        <v>0</v>
      </c>
      <c r="P1717" s="679">
        <f t="shared" ca="1" si="115"/>
        <v>0</v>
      </c>
      <c r="Q1717" s="679">
        <f t="shared" ca="1" si="115"/>
        <v>0</v>
      </c>
      <c r="R1717" s="679">
        <f t="shared" ca="1" si="115"/>
        <v>0</v>
      </c>
      <c r="S1717" t="str">
        <f t="shared" si="112"/>
        <v>ASR_COMP</v>
      </c>
      <c r="T1717" s="957">
        <f t="shared" si="113"/>
        <v>44682</v>
      </c>
      <c r="U1717" t="str">
        <f t="shared" si="114"/>
        <v>Unaudited</v>
      </c>
    </row>
    <row r="1718" spans="1:21" x14ac:dyDescent="0.25">
      <c r="A1718" t="s">
        <v>440</v>
      </c>
      <c r="B1718" t="s">
        <v>1388</v>
      </c>
      <c r="C1718" t="s">
        <v>1389</v>
      </c>
      <c r="D1718" s="15">
        <v>1900</v>
      </c>
      <c r="E1718" s="121">
        <v>1</v>
      </c>
      <c r="F1718" t="s">
        <v>443</v>
      </c>
      <c r="G1718" s="121">
        <v>274</v>
      </c>
      <c r="H1718" t="s">
        <v>389</v>
      </c>
      <c r="I1718" t="s">
        <v>491</v>
      </c>
      <c r="J1718" t="s">
        <v>436</v>
      </c>
      <c r="K1718" t="s">
        <v>799</v>
      </c>
      <c r="L1718" s="756">
        <v>2.9</v>
      </c>
      <c r="M1718" t="s">
        <v>782</v>
      </c>
      <c r="N1718" s="679">
        <f t="shared" ca="1" si="115"/>
        <v>0</v>
      </c>
      <c r="O1718" s="679">
        <f t="shared" ca="1" si="115"/>
        <v>0</v>
      </c>
      <c r="P1718" s="679">
        <f t="shared" ca="1" si="115"/>
        <v>0</v>
      </c>
      <c r="Q1718" s="679">
        <f t="shared" ca="1" si="115"/>
        <v>0</v>
      </c>
      <c r="R1718" s="679">
        <f t="shared" ca="1" si="115"/>
        <v>0</v>
      </c>
      <c r="S1718" t="str">
        <f t="shared" si="112"/>
        <v>ASR_COMP</v>
      </c>
      <c r="T1718" s="957">
        <f t="shared" si="113"/>
        <v>44682</v>
      </c>
      <c r="U1718" t="str">
        <f t="shared" si="114"/>
        <v>Unaudited</v>
      </c>
    </row>
    <row r="1719" spans="1:21" x14ac:dyDescent="0.25">
      <c r="A1719" t="s">
        <v>440</v>
      </c>
      <c r="B1719" t="s">
        <v>1388</v>
      </c>
      <c r="C1719" t="s">
        <v>1389</v>
      </c>
      <c r="D1719" s="15">
        <v>1900</v>
      </c>
      <c r="E1719" s="121">
        <v>1</v>
      </c>
      <c r="F1719" t="s">
        <v>443</v>
      </c>
      <c r="G1719" s="121">
        <v>274</v>
      </c>
      <c r="H1719" t="s">
        <v>389</v>
      </c>
      <c r="I1719" t="s">
        <v>491</v>
      </c>
      <c r="J1719" t="s">
        <v>436</v>
      </c>
      <c r="K1719" t="s">
        <v>226</v>
      </c>
      <c r="L1719" s="756">
        <v>2.11</v>
      </c>
      <c r="M1719" t="s">
        <v>231</v>
      </c>
      <c r="N1719" s="679">
        <f t="shared" ca="1" si="115"/>
        <v>1306616.6869997915</v>
      </c>
      <c r="O1719" s="679">
        <f t="shared" ca="1" si="115"/>
        <v>246252.2434772354</v>
      </c>
      <c r="P1719" s="679">
        <f t="shared" ca="1" si="115"/>
        <v>1060364.4435225562</v>
      </c>
      <c r="Q1719" s="679">
        <f t="shared" ca="1" si="115"/>
        <v>0</v>
      </c>
      <c r="R1719" s="679">
        <f t="shared" ca="1" si="115"/>
        <v>0</v>
      </c>
      <c r="S1719" t="str">
        <f t="shared" si="112"/>
        <v>ASR_COMP</v>
      </c>
      <c r="T1719" s="957">
        <f t="shared" si="113"/>
        <v>44682</v>
      </c>
      <c r="U1719" t="str">
        <f t="shared" si="114"/>
        <v>Unaudited</v>
      </c>
    </row>
    <row r="1720" spans="1:21" x14ac:dyDescent="0.25">
      <c r="A1720" t="s">
        <v>440</v>
      </c>
      <c r="B1720" t="s">
        <v>1388</v>
      </c>
      <c r="C1720" t="s">
        <v>1389</v>
      </c>
      <c r="D1720" s="15">
        <v>1900</v>
      </c>
      <c r="E1720" s="121">
        <v>1</v>
      </c>
      <c r="F1720" t="s">
        <v>443</v>
      </c>
      <c r="G1720" s="121">
        <v>274</v>
      </c>
      <c r="H1720" t="s">
        <v>389</v>
      </c>
      <c r="I1720" t="s">
        <v>491</v>
      </c>
      <c r="J1720" t="s">
        <v>436</v>
      </c>
      <c r="K1720" t="s">
        <v>226</v>
      </c>
      <c r="L1720" s="756">
        <v>2.12</v>
      </c>
      <c r="M1720" t="s">
        <v>557</v>
      </c>
      <c r="N1720" s="679">
        <f t="shared" ca="1" si="115"/>
        <v>4205227.0185735142</v>
      </c>
      <c r="O1720" s="679">
        <f t="shared" ca="1" si="115"/>
        <v>88549.241044421986</v>
      </c>
      <c r="P1720" s="679">
        <f t="shared" ca="1" si="115"/>
        <v>4116677.7775290925</v>
      </c>
      <c r="Q1720" s="679">
        <f t="shared" ca="1" si="115"/>
        <v>0</v>
      </c>
      <c r="R1720" s="679">
        <f t="shared" ca="1" si="115"/>
        <v>0</v>
      </c>
      <c r="S1720" t="str">
        <f t="shared" si="112"/>
        <v>ASR_COMP</v>
      </c>
      <c r="T1720" s="957">
        <f t="shared" si="113"/>
        <v>44682</v>
      </c>
      <c r="U1720" t="str">
        <f t="shared" si="114"/>
        <v>Unaudited</v>
      </c>
    </row>
    <row r="1721" spans="1:21" x14ac:dyDescent="0.25">
      <c r="A1721" t="s">
        <v>440</v>
      </c>
      <c r="B1721" t="s">
        <v>1388</v>
      </c>
      <c r="C1721" t="s">
        <v>1389</v>
      </c>
      <c r="D1721" s="15">
        <v>1900</v>
      </c>
      <c r="E1721" s="121">
        <v>1</v>
      </c>
      <c r="F1721" t="s">
        <v>443</v>
      </c>
      <c r="G1721" s="121">
        <v>274</v>
      </c>
      <c r="H1721" t="s">
        <v>389</v>
      </c>
      <c r="I1721" t="s">
        <v>491</v>
      </c>
      <c r="J1721" t="s">
        <v>436</v>
      </c>
      <c r="K1721" t="s">
        <v>226</v>
      </c>
      <c r="L1721" s="756">
        <v>2.13</v>
      </c>
      <c r="M1721" t="s">
        <v>232</v>
      </c>
      <c r="N1721" s="679">
        <f t="shared" ca="1" si="115"/>
        <v>383845.72321324109</v>
      </c>
      <c r="O1721" s="679">
        <f t="shared" ca="1" si="115"/>
        <v>37845.011622155696</v>
      </c>
      <c r="P1721" s="679">
        <f t="shared" ca="1" si="115"/>
        <v>346000.71159108536</v>
      </c>
      <c r="Q1721" s="679">
        <f t="shared" ca="1" si="115"/>
        <v>0</v>
      </c>
      <c r="R1721" s="679">
        <f t="shared" ca="1" si="115"/>
        <v>0</v>
      </c>
      <c r="S1721" t="str">
        <f t="shared" si="112"/>
        <v>ASR_COMP</v>
      </c>
      <c r="T1721" s="957">
        <f t="shared" si="113"/>
        <v>44682</v>
      </c>
      <c r="U1721" t="str">
        <f t="shared" si="114"/>
        <v>Unaudited</v>
      </c>
    </row>
    <row r="1722" spans="1:21" x14ac:dyDescent="0.25">
      <c r="A1722" t="s">
        <v>440</v>
      </c>
      <c r="B1722" t="s">
        <v>1388</v>
      </c>
      <c r="C1722" t="s">
        <v>1389</v>
      </c>
      <c r="D1722" s="15">
        <v>1900</v>
      </c>
      <c r="E1722" s="121">
        <v>1</v>
      </c>
      <c r="F1722" t="s">
        <v>443</v>
      </c>
      <c r="G1722" s="121">
        <v>274</v>
      </c>
      <c r="H1722" t="s">
        <v>389</v>
      </c>
      <c r="I1722" t="s">
        <v>491</v>
      </c>
      <c r="J1722" t="s">
        <v>436</v>
      </c>
      <c r="K1722" t="s">
        <v>226</v>
      </c>
      <c r="L1722" s="756">
        <v>2.14</v>
      </c>
      <c r="M1722" t="s">
        <v>561</v>
      </c>
      <c r="N1722" s="679">
        <f t="shared" ca="1" si="115"/>
        <v>304228.51464620099</v>
      </c>
      <c r="O1722" s="679">
        <f t="shared" ca="1" si="115"/>
        <v>250458.23187520663</v>
      </c>
      <c r="P1722" s="679">
        <f t="shared" ca="1" si="115"/>
        <v>53770.282770994367</v>
      </c>
      <c r="Q1722" s="679">
        <f t="shared" ca="1" si="115"/>
        <v>0</v>
      </c>
      <c r="R1722" s="679">
        <f t="shared" ca="1" si="115"/>
        <v>0</v>
      </c>
      <c r="S1722" t="str">
        <f t="shared" si="112"/>
        <v>ASR_COMP</v>
      </c>
      <c r="T1722" s="957">
        <f t="shared" si="113"/>
        <v>44682</v>
      </c>
      <c r="U1722" t="str">
        <f t="shared" si="114"/>
        <v>Unaudited</v>
      </c>
    </row>
    <row r="1723" spans="1:21" x14ac:dyDescent="0.25">
      <c r="A1723" t="s">
        <v>440</v>
      </c>
      <c r="B1723" t="s">
        <v>1388</v>
      </c>
      <c r="C1723" t="s">
        <v>1389</v>
      </c>
      <c r="D1723" s="15">
        <v>1900</v>
      </c>
      <c r="E1723" s="121">
        <v>1</v>
      </c>
      <c r="F1723" t="s">
        <v>443</v>
      </c>
      <c r="G1723" s="121">
        <v>274</v>
      </c>
      <c r="H1723" t="s">
        <v>389</v>
      </c>
      <c r="I1723" t="s">
        <v>491</v>
      </c>
      <c r="J1723" t="s">
        <v>436</v>
      </c>
      <c r="K1723" t="s">
        <v>226</v>
      </c>
      <c r="L1723" s="756">
        <v>2.15</v>
      </c>
      <c r="M1723" t="s">
        <v>20</v>
      </c>
      <c r="N1723" s="679">
        <f t="shared" ca="1" si="115"/>
        <v>57313.874833295173</v>
      </c>
      <c r="O1723" s="679">
        <f t="shared" ca="1" si="115"/>
        <v>29849.012400699474</v>
      </c>
      <c r="P1723" s="679">
        <f t="shared" ca="1" si="115"/>
        <v>27464.862432595699</v>
      </c>
      <c r="Q1723" s="679">
        <f t="shared" ca="1" si="115"/>
        <v>0</v>
      </c>
      <c r="R1723" s="679">
        <f t="shared" ca="1" si="115"/>
        <v>0</v>
      </c>
      <c r="S1723" t="str">
        <f t="shared" si="112"/>
        <v>ASR_COMP</v>
      </c>
      <c r="T1723" s="957">
        <f t="shared" si="113"/>
        <v>44682</v>
      </c>
      <c r="U1723" t="str">
        <f t="shared" si="114"/>
        <v>Unaudited</v>
      </c>
    </row>
    <row r="1724" spans="1:21" x14ac:dyDescent="0.25">
      <c r="A1724" t="s">
        <v>440</v>
      </c>
      <c r="B1724" t="s">
        <v>1388</v>
      </c>
      <c r="C1724" t="s">
        <v>1389</v>
      </c>
      <c r="D1724" s="15">
        <v>1900</v>
      </c>
      <c r="E1724" s="121">
        <v>1</v>
      </c>
      <c r="F1724" t="s">
        <v>443</v>
      </c>
      <c r="G1724" s="121">
        <v>274</v>
      </c>
      <c r="H1724" t="s">
        <v>389</v>
      </c>
      <c r="I1724" t="s">
        <v>491</v>
      </c>
      <c r="J1724" t="s">
        <v>436</v>
      </c>
      <c r="K1724" t="s">
        <v>226</v>
      </c>
      <c r="L1724" s="756">
        <v>2.16</v>
      </c>
      <c r="M1724" t="s">
        <v>802</v>
      </c>
      <c r="N1724" s="679">
        <f t="shared" ca="1" si="115"/>
        <v>1568081.3952951515</v>
      </c>
      <c r="O1724" s="679">
        <f t="shared" ca="1" si="115"/>
        <v>840521.48278870119</v>
      </c>
      <c r="P1724" s="679">
        <f t="shared" ca="1" si="115"/>
        <v>727559.9125064502</v>
      </c>
      <c r="Q1724" s="679">
        <f t="shared" ca="1" si="115"/>
        <v>0</v>
      </c>
      <c r="R1724" s="679">
        <f t="shared" ca="1" si="115"/>
        <v>0</v>
      </c>
      <c r="S1724" t="str">
        <f t="shared" si="112"/>
        <v>ASR_COMP</v>
      </c>
      <c r="T1724" s="957">
        <f t="shared" si="113"/>
        <v>44682</v>
      </c>
      <c r="U1724" t="str">
        <f t="shared" si="114"/>
        <v>Unaudited</v>
      </c>
    </row>
    <row r="1725" spans="1:21" x14ac:dyDescent="0.25">
      <c r="A1725" t="s">
        <v>440</v>
      </c>
      <c r="B1725" t="s">
        <v>1388</v>
      </c>
      <c r="C1725" t="s">
        <v>1389</v>
      </c>
      <c r="D1725" s="15">
        <v>1900</v>
      </c>
      <c r="E1725" s="121">
        <v>1</v>
      </c>
      <c r="F1725" t="s">
        <v>443</v>
      </c>
      <c r="G1725" s="121">
        <v>274</v>
      </c>
      <c r="H1725" t="s">
        <v>389</v>
      </c>
      <c r="I1725" t="s">
        <v>491</v>
      </c>
      <c r="J1725" t="s">
        <v>436</v>
      </c>
      <c r="K1725" t="s">
        <v>226</v>
      </c>
      <c r="L1725" s="756">
        <v>2.17</v>
      </c>
      <c r="M1725" t="s">
        <v>1055</v>
      </c>
      <c r="N1725" s="679">
        <f t="shared" ca="1" si="115"/>
        <v>0</v>
      </c>
      <c r="O1725" s="679">
        <f t="shared" ca="1" si="115"/>
        <v>0</v>
      </c>
      <c r="P1725" s="679">
        <f t="shared" ca="1" si="115"/>
        <v>0</v>
      </c>
      <c r="Q1725" s="679">
        <f t="shared" ca="1" si="115"/>
        <v>0</v>
      </c>
      <c r="R1725" s="679">
        <f t="shared" ca="1" si="115"/>
        <v>0</v>
      </c>
      <c r="S1725" t="str">
        <f t="shared" si="112"/>
        <v>ASR_COMP</v>
      </c>
      <c r="T1725" s="957">
        <f t="shared" si="113"/>
        <v>44682</v>
      </c>
      <c r="U1725" t="str">
        <f t="shared" si="114"/>
        <v>Unaudited</v>
      </c>
    </row>
    <row r="1726" spans="1:21" x14ac:dyDescent="0.25">
      <c r="A1726" t="s">
        <v>440</v>
      </c>
      <c r="B1726" t="s">
        <v>1388</v>
      </c>
      <c r="C1726" t="s">
        <v>1389</v>
      </c>
      <c r="D1726" s="15">
        <v>1900</v>
      </c>
      <c r="E1726" s="121">
        <v>1</v>
      </c>
      <c r="F1726" t="s">
        <v>443</v>
      </c>
      <c r="G1726" s="121">
        <v>274</v>
      </c>
      <c r="H1726" t="s">
        <v>389</v>
      </c>
      <c r="I1726" t="s">
        <v>491</v>
      </c>
      <c r="J1726" t="s">
        <v>436</v>
      </c>
      <c r="K1726" t="s">
        <v>226</v>
      </c>
      <c r="L1726" s="756">
        <v>2.1800000000000002</v>
      </c>
      <c r="M1726" t="s">
        <v>653</v>
      </c>
      <c r="N1726" s="679">
        <f t="shared" ca="1" si="115"/>
        <v>909761.82692444453</v>
      </c>
      <c r="O1726" s="679">
        <f t="shared" ca="1" si="115"/>
        <v>101222.67329514732</v>
      </c>
      <c r="P1726" s="679">
        <f t="shared" ca="1" si="115"/>
        <v>808539.15362929716</v>
      </c>
      <c r="Q1726" s="679">
        <f t="shared" ca="1" si="115"/>
        <v>0</v>
      </c>
      <c r="R1726" s="679">
        <f t="shared" ca="1" si="115"/>
        <v>0</v>
      </c>
      <c r="S1726" t="str">
        <f t="shared" si="112"/>
        <v>ASR_COMP</v>
      </c>
      <c r="T1726" s="957">
        <f t="shared" si="113"/>
        <v>44682</v>
      </c>
      <c r="U1726" t="str">
        <f t="shared" si="114"/>
        <v>Unaudited</v>
      </c>
    </row>
    <row r="1727" spans="1:21" x14ac:dyDescent="0.25">
      <c r="A1727" t="s">
        <v>440</v>
      </c>
      <c r="B1727" t="s">
        <v>1388</v>
      </c>
      <c r="C1727" t="s">
        <v>1389</v>
      </c>
      <c r="D1727" s="15">
        <v>1900</v>
      </c>
      <c r="E1727" s="121">
        <v>1</v>
      </c>
      <c r="F1727" t="s">
        <v>443</v>
      </c>
      <c r="G1727" s="121">
        <v>274</v>
      </c>
      <c r="H1727" t="s">
        <v>389</v>
      </c>
      <c r="I1727" t="s">
        <v>491</v>
      </c>
      <c r="J1727" t="s">
        <v>436</v>
      </c>
      <c r="K1727" t="s">
        <v>226</v>
      </c>
      <c r="L1727" s="756">
        <v>2.19</v>
      </c>
      <c r="M1727" t="s">
        <v>221</v>
      </c>
      <c r="N1727" s="679">
        <f t="shared" ca="1" si="115"/>
        <v>0</v>
      </c>
      <c r="O1727" s="679">
        <f t="shared" ca="1" si="115"/>
        <v>0</v>
      </c>
      <c r="P1727" s="679">
        <f t="shared" ca="1" si="115"/>
        <v>0</v>
      </c>
      <c r="Q1727" s="679">
        <f t="shared" ca="1" si="115"/>
        <v>0</v>
      </c>
      <c r="R1727" s="679">
        <f t="shared" ca="1" si="115"/>
        <v>0</v>
      </c>
      <c r="S1727" t="str">
        <f t="shared" si="112"/>
        <v>ASR_COMP</v>
      </c>
      <c r="T1727" s="957">
        <f t="shared" si="113"/>
        <v>44682</v>
      </c>
      <c r="U1727" t="str">
        <f t="shared" si="114"/>
        <v>Unaudited</v>
      </c>
    </row>
    <row r="1728" spans="1:21" x14ac:dyDescent="0.25">
      <c r="A1728" t="s">
        <v>440</v>
      </c>
      <c r="B1728" t="s">
        <v>1388</v>
      </c>
      <c r="C1728" t="s">
        <v>1389</v>
      </c>
      <c r="D1728" s="15">
        <v>1900</v>
      </c>
      <c r="E1728" s="121">
        <v>1</v>
      </c>
      <c r="F1728" t="s">
        <v>443</v>
      </c>
      <c r="G1728" s="121">
        <v>274</v>
      </c>
      <c r="H1728" t="s">
        <v>389</v>
      </c>
      <c r="I1728" t="s">
        <v>491</v>
      </c>
      <c r="J1728" t="s">
        <v>436</v>
      </c>
      <c r="K1728" t="s">
        <v>226</v>
      </c>
      <c r="L1728" s="756" t="s">
        <v>707</v>
      </c>
      <c r="M1728" t="s">
        <v>233</v>
      </c>
      <c r="N1728" s="679">
        <f t="shared" ca="1" si="115"/>
        <v>-851483.68400336755</v>
      </c>
      <c r="O1728" s="679">
        <f t="shared" ca="1" si="115"/>
        <v>-84343.275172712587</v>
      </c>
      <c r="P1728" s="679">
        <f t="shared" ca="1" si="115"/>
        <v>-767140.40883065492</v>
      </c>
      <c r="Q1728" s="679">
        <f t="shared" ca="1" si="115"/>
        <v>0</v>
      </c>
      <c r="R1728" s="679">
        <f t="shared" ca="1" si="115"/>
        <v>0</v>
      </c>
      <c r="S1728" t="str">
        <f t="shared" si="112"/>
        <v>ASR_COMP</v>
      </c>
      <c r="T1728" s="957">
        <f t="shared" si="113"/>
        <v>44682</v>
      </c>
      <c r="U1728" t="str">
        <f t="shared" si="114"/>
        <v>Unaudited</v>
      </c>
    </row>
    <row r="1729" spans="1:21" x14ac:dyDescent="0.25">
      <c r="A1729" t="s">
        <v>440</v>
      </c>
      <c r="B1729" t="s">
        <v>1388</v>
      </c>
      <c r="C1729" t="s">
        <v>1389</v>
      </c>
      <c r="D1729" s="15">
        <v>1900</v>
      </c>
      <c r="E1729" s="121">
        <v>1</v>
      </c>
      <c r="F1729" t="s">
        <v>443</v>
      </c>
      <c r="G1729" s="121">
        <v>274</v>
      </c>
      <c r="H1729" t="s">
        <v>389</v>
      </c>
      <c r="I1729" t="s">
        <v>491</v>
      </c>
      <c r="J1729" t="s">
        <v>436</v>
      </c>
      <c r="K1729" t="s">
        <v>226</v>
      </c>
      <c r="L1729" s="756">
        <v>2.21</v>
      </c>
      <c r="M1729" t="s">
        <v>469</v>
      </c>
      <c r="N1729" s="679">
        <f t="shared" ca="1" si="115"/>
        <v>12740.121322692918</v>
      </c>
      <c r="O1729" s="679">
        <f t="shared" ca="1" si="115"/>
        <v>7195.5472063744301</v>
      </c>
      <c r="P1729" s="679">
        <f t="shared" ca="1" si="115"/>
        <v>5544.5741163184875</v>
      </c>
      <c r="Q1729" s="679">
        <f t="shared" ca="1" si="115"/>
        <v>0</v>
      </c>
      <c r="R1729" s="679">
        <f t="shared" ca="1" si="115"/>
        <v>0</v>
      </c>
      <c r="S1729" t="str">
        <f t="shared" si="112"/>
        <v>ASR_COMP</v>
      </c>
      <c r="T1729" s="957">
        <f t="shared" si="113"/>
        <v>44682</v>
      </c>
      <c r="U1729" t="str">
        <f t="shared" si="114"/>
        <v>Unaudited</v>
      </c>
    </row>
    <row r="1730" spans="1:21" x14ac:dyDescent="0.25">
      <c r="A1730" t="s">
        <v>440</v>
      </c>
      <c r="B1730" t="s">
        <v>1388</v>
      </c>
      <c r="C1730" t="s">
        <v>1389</v>
      </c>
      <c r="D1730" s="15">
        <v>1900</v>
      </c>
      <c r="E1730" s="121">
        <v>1</v>
      </c>
      <c r="F1730" t="s">
        <v>443</v>
      </c>
      <c r="G1730" s="121">
        <v>274</v>
      </c>
      <c r="H1730" t="s">
        <v>389</v>
      </c>
      <c r="I1730" t="s">
        <v>491</v>
      </c>
      <c r="J1730" t="s">
        <v>436</v>
      </c>
      <c r="K1730" t="s">
        <v>6</v>
      </c>
      <c r="L1730" s="756" t="s">
        <v>70</v>
      </c>
      <c r="M1730" t="s">
        <v>191</v>
      </c>
      <c r="N1730" s="679">
        <f t="shared" ca="1" si="115"/>
        <v>23058.400760195545</v>
      </c>
      <c r="O1730" s="679">
        <f t="shared" ca="1" si="115"/>
        <v>13540.217230492724</v>
      </c>
      <c r="P1730" s="679">
        <f t="shared" ca="1" si="115"/>
        <v>9518.183529702821</v>
      </c>
      <c r="Q1730" s="679">
        <f t="shared" ca="1" si="115"/>
        <v>0</v>
      </c>
      <c r="R1730" s="679">
        <f t="shared" ca="1" si="115"/>
        <v>0</v>
      </c>
      <c r="S1730" t="str">
        <f t="shared" ref="S1730:S1793" si="116">file_name</f>
        <v>ASR_COMP</v>
      </c>
      <c r="T1730" s="957">
        <f t="shared" ref="T1730:T1793" si="117">file_date</f>
        <v>44682</v>
      </c>
      <c r="U1730" t="str">
        <f t="shared" ref="U1730:U1793" si="118">status</f>
        <v>Unaudited</v>
      </c>
    </row>
    <row r="1731" spans="1:21" x14ac:dyDescent="0.25">
      <c r="A1731" t="s">
        <v>440</v>
      </c>
      <c r="B1731" t="s">
        <v>1388</v>
      </c>
      <c r="C1731" t="s">
        <v>1389</v>
      </c>
      <c r="D1731" s="15">
        <v>1900</v>
      </c>
      <c r="E1731" s="121">
        <v>1</v>
      </c>
      <c r="F1731" t="s">
        <v>443</v>
      </c>
      <c r="G1731" s="121">
        <v>274</v>
      </c>
      <c r="H1731" t="s">
        <v>389</v>
      </c>
      <c r="I1731" t="s">
        <v>491</v>
      </c>
      <c r="J1731" t="s">
        <v>436</v>
      </c>
      <c r="K1731" t="s">
        <v>6</v>
      </c>
      <c r="L1731" s="756" t="s">
        <v>71</v>
      </c>
      <c r="M1731" t="s">
        <v>234</v>
      </c>
      <c r="N1731" s="679">
        <f t="shared" ca="1" si="115"/>
        <v>11425.199999999997</v>
      </c>
      <c r="O1731" s="679">
        <f t="shared" ca="1" si="115"/>
        <v>6453.1101237702305</v>
      </c>
      <c r="P1731" s="679">
        <f t="shared" ca="1" si="115"/>
        <v>4972.0898762297675</v>
      </c>
      <c r="Q1731" s="679">
        <f t="shared" ca="1" si="115"/>
        <v>0</v>
      </c>
      <c r="R1731" s="679">
        <f t="shared" ca="1" si="115"/>
        <v>0</v>
      </c>
      <c r="S1731" t="str">
        <f t="shared" si="116"/>
        <v>ASR_COMP</v>
      </c>
      <c r="T1731" s="957">
        <f t="shared" si="117"/>
        <v>44682</v>
      </c>
      <c r="U1731" t="str">
        <f t="shared" si="118"/>
        <v>Unaudited</v>
      </c>
    </row>
    <row r="1732" spans="1:21" x14ac:dyDescent="0.25">
      <c r="A1732" t="s">
        <v>440</v>
      </c>
      <c r="B1732" t="s">
        <v>1388</v>
      </c>
      <c r="C1732" t="s">
        <v>1389</v>
      </c>
      <c r="D1732" s="15">
        <v>1900</v>
      </c>
      <c r="E1732" s="121">
        <v>1</v>
      </c>
      <c r="F1732" t="s">
        <v>443</v>
      </c>
      <c r="G1732" s="121">
        <v>274</v>
      </c>
      <c r="H1732" t="s">
        <v>389</v>
      </c>
      <c r="I1732" t="s">
        <v>491</v>
      </c>
      <c r="J1732" t="s">
        <v>436</v>
      </c>
      <c r="K1732" t="s">
        <v>6</v>
      </c>
      <c r="L1732" s="756" t="s">
        <v>72</v>
      </c>
      <c r="M1732" t="s">
        <v>167</v>
      </c>
      <c r="N1732" s="679">
        <f t="shared" ca="1" si="115"/>
        <v>0</v>
      </c>
      <c r="O1732" s="679">
        <f t="shared" ca="1" si="115"/>
        <v>0</v>
      </c>
      <c r="P1732" s="679">
        <f t="shared" ca="1" si="115"/>
        <v>0</v>
      </c>
      <c r="Q1732" s="679">
        <f t="shared" ca="1" si="115"/>
        <v>0</v>
      </c>
      <c r="R1732" s="679">
        <f t="shared" ca="1" si="115"/>
        <v>0</v>
      </c>
      <c r="S1732" t="str">
        <f t="shared" si="116"/>
        <v>ASR_COMP</v>
      </c>
      <c r="T1732" s="957">
        <f t="shared" si="117"/>
        <v>44682</v>
      </c>
      <c r="U1732" t="str">
        <f t="shared" si="118"/>
        <v>Unaudited</v>
      </c>
    </row>
    <row r="1733" spans="1:21" x14ac:dyDescent="0.25">
      <c r="A1733" t="s">
        <v>440</v>
      </c>
      <c r="B1733" t="s">
        <v>1388</v>
      </c>
      <c r="C1733" t="s">
        <v>1389</v>
      </c>
      <c r="D1733" s="15">
        <v>1900</v>
      </c>
      <c r="E1733" s="121">
        <v>1</v>
      </c>
      <c r="F1733" t="s">
        <v>443</v>
      </c>
      <c r="G1733" s="121">
        <v>274</v>
      </c>
      <c r="H1733" t="s">
        <v>389</v>
      </c>
      <c r="I1733" t="s">
        <v>491</v>
      </c>
      <c r="J1733" t="s">
        <v>436</v>
      </c>
      <c r="K1733" t="s">
        <v>6</v>
      </c>
      <c r="L1733" s="756">
        <v>3.4</v>
      </c>
      <c r="M1733" t="s">
        <v>464</v>
      </c>
      <c r="N1733" s="679">
        <f t="shared" ca="1" si="115"/>
        <v>28419.276803662091</v>
      </c>
      <c r="O1733" s="679">
        <f t="shared" ca="1" si="115"/>
        <v>16051.598471093752</v>
      </c>
      <c r="P1733" s="679">
        <f t="shared" ca="1" si="115"/>
        <v>12367.678332568337</v>
      </c>
      <c r="Q1733" s="679">
        <f t="shared" ca="1" si="115"/>
        <v>0</v>
      </c>
      <c r="R1733" s="679">
        <f t="shared" ca="1" si="115"/>
        <v>0</v>
      </c>
      <c r="S1733" t="str">
        <f t="shared" si="116"/>
        <v>ASR_COMP</v>
      </c>
      <c r="T1733" s="957">
        <f t="shared" si="117"/>
        <v>44682</v>
      </c>
      <c r="U1733" t="str">
        <f t="shared" si="118"/>
        <v>Unaudited</v>
      </c>
    </row>
    <row r="1734" spans="1:21" x14ac:dyDescent="0.25">
      <c r="A1734" t="s">
        <v>440</v>
      </c>
      <c r="B1734" t="s">
        <v>1388</v>
      </c>
      <c r="C1734" t="s">
        <v>1389</v>
      </c>
      <c r="D1734" s="15">
        <v>1900</v>
      </c>
      <c r="E1734" s="121">
        <v>1</v>
      </c>
      <c r="F1734" t="s">
        <v>443</v>
      </c>
      <c r="G1734" s="121">
        <v>274</v>
      </c>
      <c r="H1734" t="s">
        <v>389</v>
      </c>
      <c r="I1734" t="s">
        <v>491</v>
      </c>
      <c r="J1734" t="s">
        <v>436</v>
      </c>
      <c r="K1734" t="s">
        <v>437</v>
      </c>
      <c r="L1734" s="756">
        <v>4.5</v>
      </c>
      <c r="M1734" t="s">
        <v>32</v>
      </c>
      <c r="N1734" s="679">
        <f t="shared" ca="1" si="115"/>
        <v>0</v>
      </c>
      <c r="O1734" s="679">
        <f t="shared" ca="1" si="115"/>
        <v>0</v>
      </c>
      <c r="P1734" s="679">
        <f t="shared" ca="1" si="115"/>
        <v>0</v>
      </c>
      <c r="Q1734" s="679">
        <f t="shared" ca="1" si="115"/>
        <v>0</v>
      </c>
      <c r="R1734" s="679">
        <f t="shared" ca="1" si="115"/>
        <v>0</v>
      </c>
      <c r="S1734" t="str">
        <f t="shared" si="116"/>
        <v>ASR_COMP</v>
      </c>
      <c r="T1734" s="957">
        <f t="shared" si="117"/>
        <v>44682</v>
      </c>
      <c r="U1734" t="str">
        <f t="shared" si="118"/>
        <v>Unaudited</v>
      </c>
    </row>
    <row r="1735" spans="1:21" x14ac:dyDescent="0.25">
      <c r="A1735" t="s">
        <v>440</v>
      </c>
      <c r="B1735" t="s">
        <v>1388</v>
      </c>
      <c r="C1735" t="s">
        <v>1389</v>
      </c>
      <c r="D1735" s="15">
        <v>1900</v>
      </c>
      <c r="E1735" s="121">
        <v>1</v>
      </c>
      <c r="F1735" t="s">
        <v>443</v>
      </c>
      <c r="G1735" s="121">
        <v>274</v>
      </c>
      <c r="H1735" t="s">
        <v>389</v>
      </c>
      <c r="I1735" t="s">
        <v>491</v>
      </c>
      <c r="J1735" t="s">
        <v>436</v>
      </c>
      <c r="K1735" t="s">
        <v>437</v>
      </c>
      <c r="L1735" s="756" t="s">
        <v>947</v>
      </c>
      <c r="M1735" t="s">
        <v>938</v>
      </c>
      <c r="N1735" s="679">
        <f t="shared" ca="1" si="115"/>
        <v>0</v>
      </c>
      <c r="O1735" s="679">
        <f t="shared" ca="1" si="115"/>
        <v>0</v>
      </c>
      <c r="P1735" s="679">
        <f t="shared" ca="1" si="115"/>
        <v>0</v>
      </c>
      <c r="Q1735" s="679">
        <f t="shared" ca="1" si="115"/>
        <v>0</v>
      </c>
      <c r="R1735" s="679">
        <f t="shared" ca="1" si="115"/>
        <v>0</v>
      </c>
      <c r="S1735" t="str">
        <f t="shared" si="116"/>
        <v>ASR_COMP</v>
      </c>
      <c r="T1735" s="957">
        <f t="shared" si="117"/>
        <v>44682</v>
      </c>
      <c r="U1735" t="str">
        <f t="shared" si="118"/>
        <v>Unaudited</v>
      </c>
    </row>
    <row r="1736" spans="1:21" x14ac:dyDescent="0.25">
      <c r="A1736" t="s">
        <v>440</v>
      </c>
      <c r="B1736" t="s">
        <v>1388</v>
      </c>
      <c r="C1736" t="s">
        <v>1389</v>
      </c>
      <c r="D1736" s="15">
        <v>1900</v>
      </c>
      <c r="E1736" s="121">
        <v>1</v>
      </c>
      <c r="F1736" t="s">
        <v>443</v>
      </c>
      <c r="G1736" s="121">
        <v>274</v>
      </c>
      <c r="H1736" t="s">
        <v>389</v>
      </c>
      <c r="I1736" t="s">
        <v>491</v>
      </c>
      <c r="J1736" t="s">
        <v>436</v>
      </c>
      <c r="K1736" t="s">
        <v>437</v>
      </c>
      <c r="L1736" s="756" t="s">
        <v>196</v>
      </c>
      <c r="M1736" t="s">
        <v>40</v>
      </c>
      <c r="N1736" s="679">
        <f t="shared" ca="1" si="115"/>
        <v>990</v>
      </c>
      <c r="O1736" s="679">
        <f t="shared" ca="1" si="115"/>
        <v>455.13600000000002</v>
      </c>
      <c r="P1736" s="679">
        <f t="shared" ca="1" si="115"/>
        <v>534.86400000000003</v>
      </c>
      <c r="Q1736" s="679">
        <f t="shared" ca="1" si="115"/>
        <v>0</v>
      </c>
      <c r="R1736" s="679">
        <f t="shared" ca="1" si="115"/>
        <v>0</v>
      </c>
      <c r="S1736" t="str">
        <f t="shared" si="116"/>
        <v>ASR_COMP</v>
      </c>
      <c r="T1736" s="957">
        <f t="shared" si="117"/>
        <v>44682</v>
      </c>
      <c r="U1736" t="str">
        <f t="shared" si="118"/>
        <v>Unaudited</v>
      </c>
    </row>
    <row r="1737" spans="1:21" x14ac:dyDescent="0.25">
      <c r="A1737" t="s">
        <v>440</v>
      </c>
      <c r="B1737" t="s">
        <v>1388</v>
      </c>
      <c r="C1737" t="s">
        <v>1389</v>
      </c>
      <c r="D1737" s="15">
        <v>1900</v>
      </c>
      <c r="E1737" s="121">
        <v>1</v>
      </c>
      <c r="F1737" t="s">
        <v>443</v>
      </c>
      <c r="G1737" s="121">
        <v>274</v>
      </c>
      <c r="H1737" t="s">
        <v>389</v>
      </c>
      <c r="I1737" t="s">
        <v>491</v>
      </c>
      <c r="J1737" t="s">
        <v>436</v>
      </c>
      <c r="K1737" t="s">
        <v>437</v>
      </c>
      <c r="L1737" s="756" t="s">
        <v>195</v>
      </c>
      <c r="M1737" t="s">
        <v>332</v>
      </c>
      <c r="N1737" s="679">
        <f t="shared" ca="1" si="115"/>
        <v>0</v>
      </c>
      <c r="O1737" s="679">
        <f t="shared" ca="1" si="115"/>
        <v>0</v>
      </c>
      <c r="P1737" s="679">
        <f t="shared" ca="1" si="115"/>
        <v>0</v>
      </c>
      <c r="Q1737" s="679">
        <f t="shared" ca="1" si="115"/>
        <v>0</v>
      </c>
      <c r="R1737" s="679">
        <f t="shared" ca="1" si="115"/>
        <v>0</v>
      </c>
      <c r="S1737" t="str">
        <f t="shared" si="116"/>
        <v>ASR_COMP</v>
      </c>
      <c r="T1737" s="957">
        <f t="shared" si="117"/>
        <v>44682</v>
      </c>
      <c r="U1737" t="str">
        <f t="shared" si="118"/>
        <v>Unaudited</v>
      </c>
    </row>
    <row r="1738" spans="1:21" x14ac:dyDescent="0.25">
      <c r="A1738" t="s">
        <v>440</v>
      </c>
      <c r="B1738" t="s">
        <v>1388</v>
      </c>
      <c r="C1738" t="s">
        <v>1389</v>
      </c>
      <c r="D1738" s="15">
        <v>1900</v>
      </c>
      <c r="E1738" s="121">
        <v>1</v>
      </c>
      <c r="F1738" t="s">
        <v>443</v>
      </c>
      <c r="G1738" s="121">
        <v>274</v>
      </c>
      <c r="H1738" t="s">
        <v>389</v>
      </c>
      <c r="I1738" t="s">
        <v>491</v>
      </c>
      <c r="J1738" t="s">
        <v>453</v>
      </c>
      <c r="K1738" t="s">
        <v>438</v>
      </c>
      <c r="L1738" s="756" t="s">
        <v>79</v>
      </c>
      <c r="M1738" t="s">
        <v>27</v>
      </c>
      <c r="N1738" s="679">
        <f t="shared" ca="1" si="115"/>
        <v>1276859.2917856467</v>
      </c>
      <c r="O1738" s="679">
        <f t="shared" ca="1" si="115"/>
        <v>684420.89069119713</v>
      </c>
      <c r="P1738" s="679">
        <f t="shared" ca="1" si="115"/>
        <v>592438.40109444957</v>
      </c>
      <c r="Q1738" s="679">
        <f t="shared" ca="1" si="115"/>
        <v>0</v>
      </c>
      <c r="R1738" s="679">
        <f t="shared" ca="1" si="115"/>
        <v>0</v>
      </c>
      <c r="S1738" t="str">
        <f t="shared" si="116"/>
        <v>ASR_COMP</v>
      </c>
      <c r="T1738" s="957">
        <f t="shared" si="117"/>
        <v>44682</v>
      </c>
      <c r="U1738" t="str">
        <f t="shared" si="118"/>
        <v>Unaudited</v>
      </c>
    </row>
    <row r="1739" spans="1:21" x14ac:dyDescent="0.25">
      <c r="A1739" t="s">
        <v>440</v>
      </c>
      <c r="B1739" t="s">
        <v>1388</v>
      </c>
      <c r="C1739" t="s">
        <v>1389</v>
      </c>
      <c r="D1739" s="15">
        <v>1900</v>
      </c>
      <c r="E1739" s="121">
        <v>1</v>
      </c>
      <c r="F1739" t="s">
        <v>443</v>
      </c>
      <c r="G1739" s="121">
        <v>274</v>
      </c>
      <c r="H1739" t="s">
        <v>389</v>
      </c>
      <c r="I1739" t="s">
        <v>491</v>
      </c>
      <c r="J1739" t="s">
        <v>453</v>
      </c>
      <c r="K1739" t="s">
        <v>438</v>
      </c>
      <c r="L1739" s="756" t="s">
        <v>80</v>
      </c>
      <c r="M1739" t="s">
        <v>100</v>
      </c>
      <c r="N1739" s="679">
        <f t="shared" ca="1" si="115"/>
        <v>122824.22403847828</v>
      </c>
      <c r="O1739" s="679">
        <f t="shared" ca="1" si="115"/>
        <v>65836.122551381835</v>
      </c>
      <c r="P1739" s="679">
        <f t="shared" ca="1" si="115"/>
        <v>56988.10148709645</v>
      </c>
      <c r="Q1739" s="679">
        <f t="shared" ca="1" si="115"/>
        <v>0</v>
      </c>
      <c r="R1739" s="679">
        <f t="shared" ca="1" si="115"/>
        <v>0</v>
      </c>
      <c r="S1739" t="str">
        <f t="shared" si="116"/>
        <v>ASR_COMP</v>
      </c>
      <c r="T1739" s="957">
        <f t="shared" si="117"/>
        <v>44682</v>
      </c>
      <c r="U1739" t="str">
        <f t="shared" si="118"/>
        <v>Unaudited</v>
      </c>
    </row>
    <row r="1740" spans="1:21" x14ac:dyDescent="0.25">
      <c r="A1740" t="s">
        <v>440</v>
      </c>
      <c r="B1740" t="s">
        <v>1388</v>
      </c>
      <c r="C1740" t="s">
        <v>1389</v>
      </c>
      <c r="D1740" s="15">
        <v>1900</v>
      </c>
      <c r="E1740" s="121">
        <v>1</v>
      </c>
      <c r="F1740" t="s">
        <v>443</v>
      </c>
      <c r="G1740" s="121">
        <v>274</v>
      </c>
      <c r="H1740" t="s">
        <v>389</v>
      </c>
      <c r="I1740" t="s">
        <v>491</v>
      </c>
      <c r="J1740" t="s">
        <v>453</v>
      </c>
      <c r="K1740" t="s">
        <v>438</v>
      </c>
      <c r="L1740" s="756" t="s">
        <v>81</v>
      </c>
      <c r="M1740" t="s">
        <v>101</v>
      </c>
      <c r="N1740" s="679">
        <f t="shared" ca="1" si="115"/>
        <v>116664.22537201029</v>
      </c>
      <c r="O1740" s="679">
        <f t="shared" ca="1" si="115"/>
        <v>62534.245985120077</v>
      </c>
      <c r="P1740" s="679">
        <f t="shared" ca="1" si="115"/>
        <v>54129.97938689022</v>
      </c>
      <c r="Q1740" s="679">
        <f t="shared" ca="1" si="115"/>
        <v>0</v>
      </c>
      <c r="R1740" s="679">
        <f t="shared" ca="1" si="115"/>
        <v>0</v>
      </c>
      <c r="S1740" t="str">
        <f t="shared" si="116"/>
        <v>ASR_COMP</v>
      </c>
      <c r="T1740" s="957">
        <f t="shared" si="117"/>
        <v>44682</v>
      </c>
      <c r="U1740" t="str">
        <f t="shared" si="118"/>
        <v>Unaudited</v>
      </c>
    </row>
    <row r="1741" spans="1:21" x14ac:dyDescent="0.25">
      <c r="A1741" t="s">
        <v>440</v>
      </c>
      <c r="B1741" t="s">
        <v>1388</v>
      </c>
      <c r="C1741" t="s">
        <v>1389</v>
      </c>
      <c r="D1741" s="15">
        <v>1900</v>
      </c>
      <c r="E1741" s="121">
        <v>1</v>
      </c>
      <c r="F1741" t="s">
        <v>443</v>
      </c>
      <c r="G1741" s="121">
        <v>274</v>
      </c>
      <c r="H1741" t="s">
        <v>389</v>
      </c>
      <c r="I1741" t="s">
        <v>491</v>
      </c>
      <c r="J1741" t="s">
        <v>453</v>
      </c>
      <c r="K1741" t="s">
        <v>438</v>
      </c>
      <c r="L1741" s="756" t="s">
        <v>82</v>
      </c>
      <c r="M1741" t="s">
        <v>102</v>
      </c>
      <c r="N1741" s="679">
        <f t="shared" ca="1" si="115"/>
        <v>79018.286789434133</v>
      </c>
      <c r="O1741" s="679">
        <f t="shared" ca="1" si="115"/>
        <v>42355.306158821426</v>
      </c>
      <c r="P1741" s="679">
        <f t="shared" ca="1" si="115"/>
        <v>36662.980630612707</v>
      </c>
      <c r="Q1741" s="679">
        <f t="shared" ca="1" si="115"/>
        <v>0</v>
      </c>
      <c r="R1741" s="679">
        <f t="shared" ca="1" si="115"/>
        <v>0</v>
      </c>
      <c r="S1741" t="str">
        <f t="shared" si="116"/>
        <v>ASR_COMP</v>
      </c>
      <c r="T1741" s="957">
        <f t="shared" si="117"/>
        <v>44682</v>
      </c>
      <c r="U1741" t="str">
        <f t="shared" si="118"/>
        <v>Unaudited</v>
      </c>
    </row>
    <row r="1742" spans="1:21" x14ac:dyDescent="0.25">
      <c r="A1742" t="s">
        <v>440</v>
      </c>
      <c r="B1742" t="s">
        <v>1388</v>
      </c>
      <c r="C1742" t="s">
        <v>1389</v>
      </c>
      <c r="D1742" s="15">
        <v>1900</v>
      </c>
      <c r="E1742" s="121">
        <v>1</v>
      </c>
      <c r="F1742" t="s">
        <v>443</v>
      </c>
      <c r="G1742" s="121">
        <v>274</v>
      </c>
      <c r="H1742" t="s">
        <v>389</v>
      </c>
      <c r="I1742" t="s">
        <v>491</v>
      </c>
      <c r="J1742" t="s">
        <v>453</v>
      </c>
      <c r="K1742" t="s">
        <v>438</v>
      </c>
      <c r="L1742" s="756" t="s">
        <v>219</v>
      </c>
      <c r="M1742" t="s">
        <v>103</v>
      </c>
      <c r="N1742" s="679">
        <f t="shared" ca="1" si="115"/>
        <v>289392.53191387234</v>
      </c>
      <c r="O1742" s="679">
        <f t="shared" ca="1" si="115"/>
        <v>155119.9068887879</v>
      </c>
      <c r="P1742" s="679">
        <f t="shared" ca="1" si="115"/>
        <v>134272.62502508442</v>
      </c>
      <c r="Q1742" s="679">
        <f t="shared" ca="1" si="115"/>
        <v>0</v>
      </c>
      <c r="R1742" s="679">
        <f t="shared" ca="1" si="115"/>
        <v>0</v>
      </c>
      <c r="S1742" t="str">
        <f t="shared" si="116"/>
        <v>ASR_COMP</v>
      </c>
      <c r="T1742" s="957">
        <f t="shared" si="117"/>
        <v>44682</v>
      </c>
      <c r="U1742" t="str">
        <f t="shared" si="118"/>
        <v>Unaudited</v>
      </c>
    </row>
    <row r="1743" spans="1:21" x14ac:dyDescent="0.25">
      <c r="A1743" t="s">
        <v>440</v>
      </c>
      <c r="B1743" t="s">
        <v>1388</v>
      </c>
      <c r="C1743" t="s">
        <v>1389</v>
      </c>
      <c r="D1743" s="15">
        <v>1900</v>
      </c>
      <c r="E1743" s="121">
        <v>1</v>
      </c>
      <c r="F1743" t="s">
        <v>443</v>
      </c>
      <c r="G1743" s="121">
        <v>274</v>
      </c>
      <c r="H1743" t="s">
        <v>389</v>
      </c>
      <c r="I1743" t="s">
        <v>491</v>
      </c>
      <c r="J1743" t="s">
        <v>453</v>
      </c>
      <c r="K1743" t="s">
        <v>438</v>
      </c>
      <c r="L1743" s="756" t="s">
        <v>218</v>
      </c>
      <c r="M1743" t="s">
        <v>28</v>
      </c>
      <c r="N1743" s="679">
        <f t="shared" ca="1" si="115"/>
        <v>55423.888050055219</v>
      </c>
      <c r="O1743" s="679">
        <f t="shared" ca="1" si="115"/>
        <v>29708.259217614755</v>
      </c>
      <c r="P1743" s="679">
        <f t="shared" ca="1" si="115"/>
        <v>25715.62883244046</v>
      </c>
      <c r="Q1743" s="679">
        <f t="shared" ca="1" si="115"/>
        <v>0</v>
      </c>
      <c r="R1743" s="679">
        <f t="shared" ca="1" si="115"/>
        <v>0</v>
      </c>
      <c r="S1743" t="str">
        <f t="shared" si="116"/>
        <v>ASR_COMP</v>
      </c>
      <c r="T1743" s="957">
        <f t="shared" si="117"/>
        <v>44682</v>
      </c>
      <c r="U1743" t="str">
        <f t="shared" si="118"/>
        <v>Unaudited</v>
      </c>
    </row>
    <row r="1744" spans="1:21" x14ac:dyDescent="0.25">
      <c r="A1744" t="s">
        <v>440</v>
      </c>
      <c r="B1744" t="s">
        <v>1388</v>
      </c>
      <c r="C1744" t="s">
        <v>1389</v>
      </c>
      <c r="D1744" s="15">
        <v>1900</v>
      </c>
      <c r="E1744" s="121">
        <v>1</v>
      </c>
      <c r="F1744" t="s">
        <v>443</v>
      </c>
      <c r="G1744" s="121">
        <v>274</v>
      </c>
      <c r="H1744" t="s">
        <v>389</v>
      </c>
      <c r="I1744" t="s">
        <v>491</v>
      </c>
      <c r="J1744" t="s">
        <v>439</v>
      </c>
      <c r="K1744" t="s">
        <v>439</v>
      </c>
      <c r="L1744" s="756" t="s">
        <v>84</v>
      </c>
      <c r="M1744" t="s">
        <v>330</v>
      </c>
      <c r="N1744" s="679">
        <f t="shared" ca="1" si="115"/>
        <v>0</v>
      </c>
      <c r="O1744" s="679">
        <f t="shared" ca="1" si="115"/>
        <v>0</v>
      </c>
      <c r="P1744" s="679">
        <f t="shared" ca="1" si="115"/>
        <v>0</v>
      </c>
      <c r="Q1744" s="679">
        <f t="shared" ca="1" si="115"/>
        <v>0</v>
      </c>
      <c r="R1744" s="679">
        <f t="shared" ca="1" si="115"/>
        <v>0</v>
      </c>
      <c r="S1744" t="str">
        <f t="shared" si="116"/>
        <v>ASR_COMP</v>
      </c>
      <c r="T1744" s="957">
        <f t="shared" si="117"/>
        <v>44682</v>
      </c>
      <c r="U1744" t="str">
        <f t="shared" si="118"/>
        <v>Unaudited</v>
      </c>
    </row>
    <row r="1745" spans="1:21" x14ac:dyDescent="0.25">
      <c r="A1745" t="s">
        <v>440</v>
      </c>
      <c r="B1745" t="s">
        <v>1388</v>
      </c>
      <c r="C1745" t="s">
        <v>1389</v>
      </c>
      <c r="D1745" s="15">
        <v>1900</v>
      </c>
      <c r="E1745" s="121">
        <v>1</v>
      </c>
      <c r="F1745" t="s">
        <v>443</v>
      </c>
      <c r="G1745" s="121">
        <v>274</v>
      </c>
      <c r="H1745" t="s">
        <v>389</v>
      </c>
      <c r="I1745" t="s">
        <v>491</v>
      </c>
      <c r="J1745" t="s">
        <v>439</v>
      </c>
      <c r="K1745" t="s">
        <v>439</v>
      </c>
      <c r="L1745" s="756" t="s">
        <v>85</v>
      </c>
      <c r="M1745" t="s">
        <v>328</v>
      </c>
      <c r="N1745" s="679">
        <f t="shared" ca="1" si="115"/>
        <v>0</v>
      </c>
      <c r="O1745" s="679">
        <f t="shared" ca="1" si="115"/>
        <v>0</v>
      </c>
      <c r="P1745" s="679">
        <f t="shared" ca="1" si="115"/>
        <v>0</v>
      </c>
      <c r="Q1745" s="679">
        <f t="shared" ca="1" si="115"/>
        <v>0</v>
      </c>
      <c r="R1745" s="679">
        <f t="shared" ca="1" si="115"/>
        <v>0</v>
      </c>
      <c r="S1745" t="str">
        <f t="shared" si="116"/>
        <v>ASR_COMP</v>
      </c>
      <c r="T1745" s="957">
        <f t="shared" si="117"/>
        <v>44682</v>
      </c>
      <c r="U1745" t="str">
        <f t="shared" si="118"/>
        <v>Unaudited</v>
      </c>
    </row>
    <row r="1746" spans="1:21" x14ac:dyDescent="0.25">
      <c r="A1746" t="s">
        <v>440</v>
      </c>
      <c r="B1746" t="s">
        <v>1388</v>
      </c>
      <c r="C1746" t="s">
        <v>1389</v>
      </c>
      <c r="D1746" s="15">
        <v>1900</v>
      </c>
      <c r="E1746" s="121">
        <v>1</v>
      </c>
      <c r="F1746" t="s">
        <v>443</v>
      </c>
      <c r="G1746" s="121">
        <v>274</v>
      </c>
      <c r="H1746" t="s">
        <v>389</v>
      </c>
      <c r="I1746" t="s">
        <v>491</v>
      </c>
      <c r="J1746" t="s">
        <v>439</v>
      </c>
      <c r="K1746" t="s">
        <v>439</v>
      </c>
      <c r="L1746" s="756" t="s">
        <v>86</v>
      </c>
      <c r="M1746" t="s">
        <v>497</v>
      </c>
      <c r="N1746" s="679">
        <f t="shared" ca="1" si="115"/>
        <v>0</v>
      </c>
      <c r="O1746" s="679">
        <f t="shared" ca="1" si="115"/>
        <v>0</v>
      </c>
      <c r="P1746" s="679">
        <f t="shared" ca="1" si="115"/>
        <v>0</v>
      </c>
      <c r="Q1746" s="679">
        <f t="shared" ca="1" si="115"/>
        <v>0</v>
      </c>
      <c r="R1746" s="679">
        <f t="shared" ca="1" si="115"/>
        <v>0</v>
      </c>
      <c r="S1746" t="str">
        <f t="shared" si="116"/>
        <v>ASR_COMP</v>
      </c>
      <c r="T1746" s="957">
        <f t="shared" si="117"/>
        <v>44682</v>
      </c>
      <c r="U1746" t="str">
        <f t="shared" si="118"/>
        <v>Unaudited</v>
      </c>
    </row>
    <row r="1747" spans="1:21" x14ac:dyDescent="0.25">
      <c r="A1747" t="s">
        <v>440</v>
      </c>
      <c r="B1747" t="s">
        <v>1388</v>
      </c>
      <c r="C1747" t="s">
        <v>1389</v>
      </c>
      <c r="D1747" s="15">
        <v>1900</v>
      </c>
      <c r="E1747" s="121">
        <v>1</v>
      </c>
      <c r="F1747" t="s">
        <v>443</v>
      </c>
      <c r="G1747" s="121">
        <v>274</v>
      </c>
      <c r="H1747" t="s">
        <v>389</v>
      </c>
      <c r="I1747" t="s">
        <v>491</v>
      </c>
      <c r="J1747" t="s">
        <v>439</v>
      </c>
      <c r="K1747" t="s">
        <v>439</v>
      </c>
      <c r="L1747" s="756" t="s">
        <v>87</v>
      </c>
      <c r="M1747" t="s">
        <v>498</v>
      </c>
      <c r="N1747" s="679">
        <f t="shared" ca="1" si="115"/>
        <v>0</v>
      </c>
      <c r="O1747" s="679">
        <f t="shared" ca="1" si="115"/>
        <v>0</v>
      </c>
      <c r="P1747" s="679">
        <f t="shared" ca="1" si="115"/>
        <v>0</v>
      </c>
      <c r="Q1747" s="679">
        <f t="shared" ca="1" si="115"/>
        <v>0</v>
      </c>
      <c r="R1747" s="679">
        <f t="shared" ca="1" si="115"/>
        <v>0</v>
      </c>
      <c r="S1747" t="str">
        <f t="shared" si="116"/>
        <v>ASR_COMP</v>
      </c>
      <c r="T1747" s="957">
        <f t="shared" si="117"/>
        <v>44682</v>
      </c>
      <c r="U1747" t="str">
        <f t="shared" si="118"/>
        <v>Unaudited</v>
      </c>
    </row>
    <row r="1748" spans="1:21" x14ac:dyDescent="0.25">
      <c r="A1748" t="s">
        <v>440</v>
      </c>
      <c r="B1748" t="s">
        <v>1388</v>
      </c>
      <c r="C1748" t="s">
        <v>1389</v>
      </c>
      <c r="D1748" s="15">
        <v>1900</v>
      </c>
      <c r="E1748" s="121">
        <v>1</v>
      </c>
      <c r="F1748" t="s">
        <v>443</v>
      </c>
      <c r="G1748" s="121">
        <v>274</v>
      </c>
      <c r="H1748" t="s">
        <v>389</v>
      </c>
      <c r="I1748" t="s">
        <v>491</v>
      </c>
      <c r="J1748" t="s">
        <v>439</v>
      </c>
      <c r="K1748" t="s">
        <v>439</v>
      </c>
      <c r="L1748" s="756" t="s">
        <v>216</v>
      </c>
      <c r="M1748" t="s">
        <v>499</v>
      </c>
      <c r="N1748" s="679">
        <f t="shared" ca="1" si="115"/>
        <v>0</v>
      </c>
      <c r="O1748" s="679">
        <f t="shared" ca="1" si="115"/>
        <v>0</v>
      </c>
      <c r="P1748" s="679">
        <f t="shared" ca="1" si="115"/>
        <v>0</v>
      </c>
      <c r="Q1748" s="679">
        <f t="shared" ca="1" si="115"/>
        <v>0</v>
      </c>
      <c r="R1748" s="679">
        <f t="shared" ca="1" si="115"/>
        <v>0</v>
      </c>
      <c r="S1748" t="str">
        <f t="shared" si="116"/>
        <v>ASR_COMP</v>
      </c>
      <c r="T1748" s="957">
        <f t="shared" si="117"/>
        <v>44682</v>
      </c>
      <c r="U1748" t="str">
        <f t="shared" si="118"/>
        <v>Unaudited</v>
      </c>
    </row>
    <row r="1749" spans="1:21" x14ac:dyDescent="0.25">
      <c r="A1749" t="s">
        <v>440</v>
      </c>
      <c r="B1749" t="s">
        <v>1388</v>
      </c>
      <c r="C1749" t="s">
        <v>1389</v>
      </c>
      <c r="D1749" s="15">
        <v>1900</v>
      </c>
      <c r="E1749" s="121">
        <v>1</v>
      </c>
      <c r="F1749" t="s">
        <v>443</v>
      </c>
      <c r="G1749" s="121">
        <v>274</v>
      </c>
      <c r="H1749" t="s">
        <v>389</v>
      </c>
      <c r="I1749" t="s">
        <v>492</v>
      </c>
      <c r="J1749" t="s">
        <v>26</v>
      </c>
      <c r="K1749" t="s">
        <v>26</v>
      </c>
      <c r="L1749" s="756" t="s">
        <v>207</v>
      </c>
      <c r="M1749" t="s">
        <v>26</v>
      </c>
      <c r="N1749" s="679">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-110723.90442722935</v>
      </c>
      <c r="O1749" s="679">
        <f t="shared" ca="1" si="119"/>
        <v>0</v>
      </c>
      <c r="P1749" s="679">
        <f t="shared" ca="1" si="119"/>
        <v>0</v>
      </c>
      <c r="Q1749" s="679">
        <f t="shared" ca="1" si="119"/>
        <v>0</v>
      </c>
      <c r="R1749" s="679">
        <f t="shared" ca="1" si="119"/>
        <v>0</v>
      </c>
      <c r="S1749" t="str">
        <f t="shared" si="116"/>
        <v>ASR_COMP</v>
      </c>
      <c r="T1749" s="957">
        <f t="shared" si="117"/>
        <v>44682</v>
      </c>
      <c r="U1749" t="str">
        <f t="shared" si="118"/>
        <v>Unaudited</v>
      </c>
    </row>
    <row r="1750" spans="1:21" x14ac:dyDescent="0.25">
      <c r="A1750" t="s">
        <v>440</v>
      </c>
      <c r="B1750" t="s">
        <v>1388</v>
      </c>
      <c r="C1750" t="s">
        <v>1389</v>
      </c>
      <c r="D1750" s="15">
        <v>1900</v>
      </c>
      <c r="E1750" s="121">
        <v>1</v>
      </c>
      <c r="F1750" t="s">
        <v>444</v>
      </c>
      <c r="G1750" s="121">
        <v>366</v>
      </c>
      <c r="H1750" t="s">
        <v>389</v>
      </c>
      <c r="I1750" t="s">
        <v>435</v>
      </c>
      <c r="J1750" t="s">
        <v>435</v>
      </c>
      <c r="K1750" t="s">
        <v>435</v>
      </c>
      <c r="M1750" t="s">
        <v>435</v>
      </c>
      <c r="N1750" s="679">
        <f t="shared" ca="1" si="119"/>
        <v>12830</v>
      </c>
      <c r="O1750" s="679">
        <f t="shared" ca="1" si="119"/>
        <v>6830.3381379041684</v>
      </c>
      <c r="P1750" s="679">
        <f t="shared" ca="1" si="119"/>
        <v>5999.6618620958316</v>
      </c>
      <c r="Q1750" s="679">
        <f t="shared" ca="1" si="119"/>
        <v>0</v>
      </c>
      <c r="R1750" s="679">
        <f t="shared" ca="1" si="119"/>
        <v>0</v>
      </c>
      <c r="S1750" t="str">
        <f t="shared" si="116"/>
        <v>ASR_COMP</v>
      </c>
      <c r="T1750" s="957">
        <f t="shared" si="117"/>
        <v>44682</v>
      </c>
      <c r="U1750" t="str">
        <f t="shared" si="118"/>
        <v>Unaudited</v>
      </c>
    </row>
    <row r="1751" spans="1:21" x14ac:dyDescent="0.25">
      <c r="A1751" t="s">
        <v>440</v>
      </c>
      <c r="B1751" t="s">
        <v>1388</v>
      </c>
      <c r="C1751" t="s">
        <v>1389</v>
      </c>
      <c r="D1751" s="15">
        <v>1900</v>
      </c>
      <c r="E1751" s="121">
        <v>1</v>
      </c>
      <c r="F1751" t="s">
        <v>444</v>
      </c>
      <c r="G1751" s="121">
        <v>366</v>
      </c>
      <c r="H1751" t="s">
        <v>389</v>
      </c>
      <c r="I1751" t="s">
        <v>490</v>
      </c>
      <c r="J1751" t="s">
        <v>12</v>
      </c>
      <c r="K1751" t="s">
        <v>12</v>
      </c>
      <c r="L1751" s="756">
        <v>1.1000000000000001</v>
      </c>
      <c r="M1751" t="s">
        <v>12</v>
      </c>
      <c r="N1751" s="679">
        <f t="shared" ca="1" si="119"/>
        <v>55811866.552449994</v>
      </c>
      <c r="O1751" s="679">
        <f t="shared" ca="1" si="119"/>
        <v>0</v>
      </c>
      <c r="P1751" s="679">
        <f t="shared" ca="1" si="119"/>
        <v>0</v>
      </c>
      <c r="Q1751" s="679">
        <f t="shared" ca="1" si="119"/>
        <v>0</v>
      </c>
      <c r="R1751" s="679">
        <f t="shared" ca="1" si="119"/>
        <v>0</v>
      </c>
      <c r="S1751" t="str">
        <f t="shared" si="116"/>
        <v>ASR_COMP</v>
      </c>
      <c r="T1751" s="957">
        <f t="shared" si="117"/>
        <v>44682</v>
      </c>
      <c r="U1751" t="str">
        <f t="shared" si="118"/>
        <v>Unaudited</v>
      </c>
    </row>
    <row r="1752" spans="1:21" x14ac:dyDescent="0.25">
      <c r="A1752" t="s">
        <v>440</v>
      </c>
      <c r="B1752" t="s">
        <v>1388</v>
      </c>
      <c r="C1752" t="s">
        <v>1389</v>
      </c>
      <c r="D1752" s="15">
        <v>1900</v>
      </c>
      <c r="E1752" s="121">
        <v>1</v>
      </c>
      <c r="F1752" t="s">
        <v>444</v>
      </c>
      <c r="G1752" s="121">
        <v>366</v>
      </c>
      <c r="H1752" t="s">
        <v>389</v>
      </c>
      <c r="I1752" t="s">
        <v>490</v>
      </c>
      <c r="J1752" t="s">
        <v>12</v>
      </c>
      <c r="K1752" t="s">
        <v>225</v>
      </c>
      <c r="L1752" s="756">
        <v>1.2</v>
      </c>
      <c r="M1752" t="s">
        <v>225</v>
      </c>
      <c r="N1752" s="679">
        <f t="shared" ca="1" si="119"/>
        <v>0</v>
      </c>
      <c r="O1752" s="679">
        <f t="shared" ca="1" si="119"/>
        <v>0</v>
      </c>
      <c r="P1752" s="679">
        <f t="shared" ca="1" si="119"/>
        <v>0</v>
      </c>
      <c r="Q1752" s="679">
        <f t="shared" ca="1" si="119"/>
        <v>0</v>
      </c>
      <c r="R1752" s="679">
        <f t="shared" ca="1" si="119"/>
        <v>0</v>
      </c>
      <c r="S1752" t="str">
        <f t="shared" si="116"/>
        <v>ASR_COMP</v>
      </c>
      <c r="T1752" s="957">
        <f t="shared" si="117"/>
        <v>44682</v>
      </c>
      <c r="U1752" t="str">
        <f t="shared" si="118"/>
        <v>Unaudited</v>
      </c>
    </row>
    <row r="1753" spans="1:21" x14ac:dyDescent="0.25">
      <c r="A1753" t="s">
        <v>440</v>
      </c>
      <c r="B1753" t="s">
        <v>1388</v>
      </c>
      <c r="C1753" t="s">
        <v>1389</v>
      </c>
      <c r="D1753" s="15">
        <v>1900</v>
      </c>
      <c r="E1753" s="121">
        <v>1</v>
      </c>
      <c r="F1753" t="s">
        <v>444</v>
      </c>
      <c r="G1753" s="121">
        <v>366</v>
      </c>
      <c r="H1753" t="s">
        <v>389</v>
      </c>
      <c r="I1753" t="s">
        <v>490</v>
      </c>
      <c r="J1753" t="s">
        <v>12</v>
      </c>
      <c r="K1753" t="s">
        <v>1326</v>
      </c>
      <c r="L1753" s="756" t="s">
        <v>1322</v>
      </c>
      <c r="M1753" t="s">
        <v>1326</v>
      </c>
      <c r="N1753" s="679">
        <f t="shared" ca="1" si="119"/>
        <v>805602.78</v>
      </c>
      <c r="O1753" s="679">
        <f t="shared" ca="1" si="119"/>
        <v>0</v>
      </c>
      <c r="P1753" s="679">
        <f t="shared" ca="1" si="119"/>
        <v>0</v>
      </c>
      <c r="Q1753" s="679">
        <f t="shared" ca="1" si="119"/>
        <v>0</v>
      </c>
      <c r="R1753" s="679">
        <f t="shared" ca="1" si="119"/>
        <v>0</v>
      </c>
      <c r="S1753" t="str">
        <f t="shared" si="116"/>
        <v>ASR_COMP</v>
      </c>
      <c r="T1753" s="957">
        <f t="shared" si="117"/>
        <v>44682</v>
      </c>
      <c r="U1753" t="str">
        <f t="shared" si="118"/>
        <v>Unaudited</v>
      </c>
    </row>
    <row r="1754" spans="1:21" x14ac:dyDescent="0.25">
      <c r="A1754" t="s">
        <v>440</v>
      </c>
      <c r="B1754" t="s">
        <v>1388</v>
      </c>
      <c r="C1754" t="s">
        <v>1389</v>
      </c>
      <c r="D1754" s="15">
        <v>1900</v>
      </c>
      <c r="E1754" s="121">
        <v>1</v>
      </c>
      <c r="F1754" t="s">
        <v>444</v>
      </c>
      <c r="G1754" s="121">
        <v>366</v>
      </c>
      <c r="H1754" t="s">
        <v>389</v>
      </c>
      <c r="I1754" t="s">
        <v>490</v>
      </c>
      <c r="J1754" t="s">
        <v>12</v>
      </c>
      <c r="K1754" t="s">
        <v>1328</v>
      </c>
      <c r="L1754" s="756" t="s">
        <v>1327</v>
      </c>
      <c r="M1754" t="s">
        <v>1328</v>
      </c>
      <c r="N1754" s="679">
        <f t="shared" ca="1" si="119"/>
        <v>-154348.30408940493</v>
      </c>
      <c r="O1754" s="679">
        <f t="shared" ca="1" si="119"/>
        <v>0</v>
      </c>
      <c r="P1754" s="679">
        <f t="shared" ca="1" si="119"/>
        <v>0</v>
      </c>
      <c r="Q1754" s="679">
        <f t="shared" ca="1" si="119"/>
        <v>0</v>
      </c>
      <c r="R1754" s="679">
        <f t="shared" ca="1" si="119"/>
        <v>0</v>
      </c>
      <c r="S1754" t="str">
        <f t="shared" si="116"/>
        <v>ASR_COMP</v>
      </c>
      <c r="T1754" s="957">
        <f t="shared" si="117"/>
        <v>44682</v>
      </c>
      <c r="U1754" t="str">
        <f t="shared" si="118"/>
        <v>Unaudited</v>
      </c>
    </row>
    <row r="1755" spans="1:21" x14ac:dyDescent="0.25">
      <c r="A1755" t="s">
        <v>440</v>
      </c>
      <c r="B1755" t="s">
        <v>1388</v>
      </c>
      <c r="C1755" t="s">
        <v>1389</v>
      </c>
      <c r="D1755" s="15">
        <v>1900</v>
      </c>
      <c r="E1755" s="121">
        <v>1</v>
      </c>
      <c r="F1755" t="s">
        <v>444</v>
      </c>
      <c r="G1755" s="121">
        <v>366</v>
      </c>
      <c r="H1755" t="s">
        <v>389</v>
      </c>
      <c r="I1755" t="s">
        <v>490</v>
      </c>
      <c r="J1755" t="s">
        <v>13</v>
      </c>
      <c r="K1755" t="s">
        <v>13</v>
      </c>
      <c r="L1755" s="756" t="s">
        <v>63</v>
      </c>
      <c r="M1755" t="s">
        <v>13</v>
      </c>
      <c r="N1755" s="679">
        <f t="shared" ca="1" si="119"/>
        <v>0</v>
      </c>
      <c r="O1755" s="679">
        <f t="shared" ca="1" si="119"/>
        <v>0</v>
      </c>
      <c r="P1755" s="679">
        <f t="shared" ca="1" si="119"/>
        <v>0</v>
      </c>
      <c r="Q1755" s="679">
        <f t="shared" ca="1" si="119"/>
        <v>0</v>
      </c>
      <c r="R1755" s="679">
        <f t="shared" ca="1" si="119"/>
        <v>0</v>
      </c>
      <c r="S1755" t="str">
        <f t="shared" si="116"/>
        <v>ASR_COMP</v>
      </c>
      <c r="T1755" s="957">
        <f t="shared" si="117"/>
        <v>44682</v>
      </c>
      <c r="U1755" t="str">
        <f t="shared" si="118"/>
        <v>Unaudited</v>
      </c>
    </row>
    <row r="1756" spans="1:21" x14ac:dyDescent="0.25">
      <c r="A1756" t="s">
        <v>440</v>
      </c>
      <c r="B1756" t="s">
        <v>1388</v>
      </c>
      <c r="C1756" t="s">
        <v>1389</v>
      </c>
      <c r="D1756" s="15">
        <v>1900</v>
      </c>
      <c r="E1756" s="121">
        <v>1</v>
      </c>
      <c r="F1756" t="s">
        <v>444</v>
      </c>
      <c r="G1756" s="121">
        <v>366</v>
      </c>
      <c r="H1756" t="s">
        <v>389</v>
      </c>
      <c r="I1756" t="s">
        <v>491</v>
      </c>
      <c r="J1756" t="s">
        <v>436</v>
      </c>
      <c r="K1756" t="s">
        <v>799</v>
      </c>
      <c r="L1756" s="756">
        <v>2.1</v>
      </c>
      <c r="M1756" t="s">
        <v>734</v>
      </c>
      <c r="N1756" s="679">
        <f t="shared" ca="1" si="119"/>
        <v>164623</v>
      </c>
      <c r="O1756" s="679">
        <f t="shared" ca="1" si="119"/>
        <v>152287</v>
      </c>
      <c r="P1756" s="679">
        <f t="shared" ca="1" si="119"/>
        <v>12336</v>
      </c>
      <c r="Q1756" s="679">
        <f t="shared" ca="1" si="119"/>
        <v>0</v>
      </c>
      <c r="R1756" s="679">
        <f t="shared" ca="1" si="119"/>
        <v>0</v>
      </c>
      <c r="S1756" t="str">
        <f t="shared" si="116"/>
        <v>ASR_COMP</v>
      </c>
      <c r="T1756" s="957">
        <f t="shared" si="117"/>
        <v>44682</v>
      </c>
      <c r="U1756" t="str">
        <f t="shared" si="118"/>
        <v>Unaudited</v>
      </c>
    </row>
    <row r="1757" spans="1:21" x14ac:dyDescent="0.25">
      <c r="A1757" t="s">
        <v>440</v>
      </c>
      <c r="B1757" t="s">
        <v>1388</v>
      </c>
      <c r="C1757" t="s">
        <v>1389</v>
      </c>
      <c r="D1757" s="15">
        <v>1900</v>
      </c>
      <c r="E1757" s="121">
        <v>1</v>
      </c>
      <c r="F1757" t="s">
        <v>444</v>
      </c>
      <c r="G1757" s="121">
        <v>366</v>
      </c>
      <c r="H1757" t="s">
        <v>389</v>
      </c>
      <c r="I1757" t="s">
        <v>491</v>
      </c>
      <c r="J1757" t="s">
        <v>436</v>
      </c>
      <c r="K1757" t="s">
        <v>799</v>
      </c>
      <c r="L1757" s="756">
        <v>2.2000000000000002</v>
      </c>
      <c r="M1757" t="s">
        <v>735</v>
      </c>
      <c r="N1757" s="679">
        <f t="shared" ca="1" si="119"/>
        <v>610</v>
      </c>
      <c r="O1757" s="679">
        <f t="shared" ca="1" si="119"/>
        <v>583</v>
      </c>
      <c r="P1757" s="679">
        <f t="shared" ca="1" si="119"/>
        <v>27</v>
      </c>
      <c r="Q1757" s="679">
        <f t="shared" ca="1" si="119"/>
        <v>0</v>
      </c>
      <c r="R1757" s="679">
        <f t="shared" ca="1" si="119"/>
        <v>0</v>
      </c>
      <c r="S1757" t="str">
        <f t="shared" si="116"/>
        <v>ASR_COMP</v>
      </c>
      <c r="T1757" s="957">
        <f t="shared" si="117"/>
        <v>44682</v>
      </c>
      <c r="U1757" t="str">
        <f t="shared" si="118"/>
        <v>Unaudited</v>
      </c>
    </row>
    <row r="1758" spans="1:21" x14ac:dyDescent="0.25">
      <c r="A1758" t="s">
        <v>440</v>
      </c>
      <c r="B1758" t="s">
        <v>1388</v>
      </c>
      <c r="C1758" t="s">
        <v>1389</v>
      </c>
      <c r="D1758" s="15">
        <v>1900</v>
      </c>
      <c r="E1758" s="121">
        <v>1</v>
      </c>
      <c r="F1758" t="s">
        <v>444</v>
      </c>
      <c r="G1758" s="121">
        <v>366</v>
      </c>
      <c r="H1758" t="s">
        <v>389</v>
      </c>
      <c r="I1758" t="s">
        <v>491</v>
      </c>
      <c r="J1758" t="s">
        <v>436</v>
      </c>
      <c r="K1758" t="s">
        <v>799</v>
      </c>
      <c r="L1758" s="756">
        <v>2.2999999999999998</v>
      </c>
      <c r="M1758" t="s">
        <v>736</v>
      </c>
      <c r="N1758" s="679">
        <f t="shared" ca="1" si="119"/>
        <v>37279395.722624399</v>
      </c>
      <c r="O1758" s="679">
        <f t="shared" ca="1" si="119"/>
        <v>34405677.04289934</v>
      </c>
      <c r="P1758" s="679">
        <f t="shared" ca="1" si="119"/>
        <v>2873718.6797250588</v>
      </c>
      <c r="Q1758" s="679">
        <f t="shared" ca="1" si="119"/>
        <v>0</v>
      </c>
      <c r="R1758" s="679">
        <f t="shared" ca="1" si="119"/>
        <v>0</v>
      </c>
      <c r="S1758" t="str">
        <f t="shared" si="116"/>
        <v>ASR_COMP</v>
      </c>
      <c r="T1758" s="957">
        <f t="shared" si="117"/>
        <v>44682</v>
      </c>
      <c r="U1758" t="str">
        <f t="shared" si="118"/>
        <v>Unaudited</v>
      </c>
    </row>
    <row r="1759" spans="1:21" x14ac:dyDescent="0.25">
      <c r="A1759" t="s">
        <v>440</v>
      </c>
      <c r="B1759" t="s">
        <v>1388</v>
      </c>
      <c r="C1759" t="s">
        <v>1389</v>
      </c>
      <c r="D1759" s="15">
        <v>1900</v>
      </c>
      <c r="E1759" s="121">
        <v>1</v>
      </c>
      <c r="F1759" t="s">
        <v>444</v>
      </c>
      <c r="G1759" s="121">
        <v>366</v>
      </c>
      <c r="H1759" t="s">
        <v>389</v>
      </c>
      <c r="I1759" t="s">
        <v>491</v>
      </c>
      <c r="J1759" t="s">
        <v>436</v>
      </c>
      <c r="K1759" t="s">
        <v>799</v>
      </c>
      <c r="L1759" s="756">
        <v>2.4</v>
      </c>
      <c r="M1759" t="s">
        <v>737</v>
      </c>
      <c r="N1759" s="679">
        <f t="shared" ca="1" si="119"/>
        <v>133239.26145608444</v>
      </c>
      <c r="O1759" s="679">
        <f t="shared" ca="1" si="119"/>
        <v>126567.09486272995</v>
      </c>
      <c r="P1759" s="679">
        <f t="shared" ca="1" si="119"/>
        <v>6672.1665933544755</v>
      </c>
      <c r="Q1759" s="679">
        <f t="shared" ca="1" si="119"/>
        <v>0</v>
      </c>
      <c r="R1759" s="679">
        <f t="shared" ca="1" si="119"/>
        <v>0</v>
      </c>
      <c r="S1759" t="str">
        <f t="shared" si="116"/>
        <v>ASR_COMP</v>
      </c>
      <c r="T1759" s="957">
        <f t="shared" si="117"/>
        <v>44682</v>
      </c>
      <c r="U1759" t="str">
        <f t="shared" si="118"/>
        <v>Unaudited</v>
      </c>
    </row>
    <row r="1760" spans="1:21" x14ac:dyDescent="0.25">
      <c r="A1760" t="s">
        <v>440</v>
      </c>
      <c r="B1760" t="s">
        <v>1388</v>
      </c>
      <c r="C1760" t="s">
        <v>1389</v>
      </c>
      <c r="D1760" s="15">
        <v>1900</v>
      </c>
      <c r="E1760" s="121">
        <v>1</v>
      </c>
      <c r="F1760" t="s">
        <v>444</v>
      </c>
      <c r="G1760" s="121">
        <v>366</v>
      </c>
      <c r="H1760" t="s">
        <v>389</v>
      </c>
      <c r="I1760" t="s">
        <v>491</v>
      </c>
      <c r="J1760" t="s">
        <v>436</v>
      </c>
      <c r="K1760" t="s">
        <v>799</v>
      </c>
      <c r="L1760" s="756">
        <v>2.5</v>
      </c>
      <c r="M1760" t="s">
        <v>779</v>
      </c>
      <c r="N1760" s="679">
        <f t="shared" ca="1" si="119"/>
        <v>16391</v>
      </c>
      <c r="O1760" s="679">
        <f t="shared" ca="1" si="119"/>
        <v>16391</v>
      </c>
      <c r="P1760" s="679">
        <f t="shared" ca="1" si="119"/>
        <v>0</v>
      </c>
      <c r="Q1760" s="679">
        <f t="shared" ca="1" si="119"/>
        <v>0</v>
      </c>
      <c r="R1760" s="679">
        <f t="shared" ca="1" si="119"/>
        <v>0</v>
      </c>
      <c r="S1760" t="str">
        <f t="shared" si="116"/>
        <v>ASR_COMP</v>
      </c>
      <c r="T1760" s="957">
        <f t="shared" si="117"/>
        <v>44682</v>
      </c>
      <c r="U1760" t="str">
        <f t="shared" si="118"/>
        <v>Unaudited</v>
      </c>
    </row>
    <row r="1761" spans="1:21" x14ac:dyDescent="0.25">
      <c r="A1761" t="s">
        <v>440</v>
      </c>
      <c r="B1761" t="s">
        <v>1388</v>
      </c>
      <c r="C1761" t="s">
        <v>1389</v>
      </c>
      <c r="D1761" s="15">
        <v>1900</v>
      </c>
      <c r="E1761" s="121">
        <v>1</v>
      </c>
      <c r="F1761" t="s">
        <v>444</v>
      </c>
      <c r="G1761" s="121">
        <v>366</v>
      </c>
      <c r="H1761" t="s">
        <v>389</v>
      </c>
      <c r="I1761" t="s">
        <v>491</v>
      </c>
      <c r="J1761" t="s">
        <v>436</v>
      </c>
      <c r="K1761" t="s">
        <v>799</v>
      </c>
      <c r="L1761" s="756">
        <v>2.6</v>
      </c>
      <c r="M1761" t="s">
        <v>189</v>
      </c>
      <c r="N1761" s="679">
        <f t="shared" ca="1" si="119"/>
        <v>3664307.8450319991</v>
      </c>
      <c r="O1761" s="679">
        <f t="shared" ca="1" si="119"/>
        <v>3182141.8532729694</v>
      </c>
      <c r="P1761" s="679">
        <f t="shared" ca="1" si="119"/>
        <v>482165.99175902974</v>
      </c>
      <c r="Q1761" s="679">
        <f t="shared" ca="1" si="119"/>
        <v>0</v>
      </c>
      <c r="R1761" s="679">
        <f t="shared" ca="1" si="119"/>
        <v>0</v>
      </c>
      <c r="S1761" t="str">
        <f t="shared" si="116"/>
        <v>ASR_COMP</v>
      </c>
      <c r="T1761" s="957">
        <f t="shared" si="117"/>
        <v>44682</v>
      </c>
      <c r="U1761" t="str">
        <f t="shared" si="118"/>
        <v>Unaudited</v>
      </c>
    </row>
    <row r="1762" spans="1:21" x14ac:dyDescent="0.25">
      <c r="A1762" t="s">
        <v>440</v>
      </c>
      <c r="B1762" t="s">
        <v>1388</v>
      </c>
      <c r="C1762" t="s">
        <v>1389</v>
      </c>
      <c r="D1762" s="15">
        <v>1900</v>
      </c>
      <c r="E1762" s="121">
        <v>1</v>
      </c>
      <c r="F1762" t="s">
        <v>444</v>
      </c>
      <c r="G1762" s="121">
        <v>366</v>
      </c>
      <c r="H1762" t="s">
        <v>389</v>
      </c>
      <c r="I1762" t="s">
        <v>491</v>
      </c>
      <c r="J1762" t="s">
        <v>436</v>
      </c>
      <c r="K1762" t="s">
        <v>799</v>
      </c>
      <c r="L1762" s="756">
        <v>2.7</v>
      </c>
      <c r="M1762" t="s">
        <v>800</v>
      </c>
      <c r="N1762" s="679">
        <f t="shared" ca="1" si="119"/>
        <v>3077410.3394399551</v>
      </c>
      <c r="O1762" s="679">
        <f t="shared" ca="1" si="119"/>
        <v>2825493.6565577001</v>
      </c>
      <c r="P1762" s="679">
        <f t="shared" ca="1" si="119"/>
        <v>251916.68288225497</v>
      </c>
      <c r="Q1762" s="679">
        <f t="shared" ca="1" si="119"/>
        <v>0</v>
      </c>
      <c r="R1762" s="679">
        <f t="shared" ca="1" si="119"/>
        <v>0</v>
      </c>
      <c r="S1762" t="str">
        <f t="shared" si="116"/>
        <v>ASR_COMP</v>
      </c>
      <c r="T1762" s="957">
        <f t="shared" si="117"/>
        <v>44682</v>
      </c>
      <c r="U1762" t="str">
        <f t="shared" si="118"/>
        <v>Unaudited</v>
      </c>
    </row>
    <row r="1763" spans="1:21" x14ac:dyDescent="0.25">
      <c r="A1763" t="s">
        <v>440</v>
      </c>
      <c r="B1763" t="s">
        <v>1388</v>
      </c>
      <c r="C1763" t="s">
        <v>1389</v>
      </c>
      <c r="D1763" s="15">
        <v>1900</v>
      </c>
      <c r="E1763" s="121">
        <v>1</v>
      </c>
      <c r="F1763" t="s">
        <v>444</v>
      </c>
      <c r="G1763" s="121">
        <v>366</v>
      </c>
      <c r="H1763" t="s">
        <v>389</v>
      </c>
      <c r="I1763" t="s">
        <v>491</v>
      </c>
      <c r="J1763" t="s">
        <v>436</v>
      </c>
      <c r="K1763" t="s">
        <v>799</v>
      </c>
      <c r="L1763" s="756">
        <v>2.8</v>
      </c>
      <c r="M1763" t="s">
        <v>801</v>
      </c>
      <c r="N1763" s="679">
        <f t="shared" ca="1" si="119"/>
        <v>0</v>
      </c>
      <c r="O1763" s="679">
        <f t="shared" ca="1" si="119"/>
        <v>0</v>
      </c>
      <c r="P1763" s="679">
        <f t="shared" ca="1" si="119"/>
        <v>0</v>
      </c>
      <c r="Q1763" s="679">
        <f t="shared" ca="1" si="119"/>
        <v>0</v>
      </c>
      <c r="R1763" s="679">
        <f t="shared" ca="1" si="119"/>
        <v>0</v>
      </c>
      <c r="S1763" t="str">
        <f t="shared" si="116"/>
        <v>ASR_COMP</v>
      </c>
      <c r="T1763" s="957">
        <f t="shared" si="117"/>
        <v>44682</v>
      </c>
      <c r="U1763" t="str">
        <f t="shared" si="118"/>
        <v>Unaudited</v>
      </c>
    </row>
    <row r="1764" spans="1:21" x14ac:dyDescent="0.25">
      <c r="A1764" t="s">
        <v>440</v>
      </c>
      <c r="B1764" t="s">
        <v>1388</v>
      </c>
      <c r="C1764" t="s">
        <v>1389</v>
      </c>
      <c r="D1764" s="15">
        <v>1900</v>
      </c>
      <c r="E1764" s="121">
        <v>1</v>
      </c>
      <c r="F1764" t="s">
        <v>444</v>
      </c>
      <c r="G1764" s="121">
        <v>366</v>
      </c>
      <c r="H1764" t="s">
        <v>389</v>
      </c>
      <c r="I1764" t="s">
        <v>491</v>
      </c>
      <c r="J1764" t="s">
        <v>436</v>
      </c>
      <c r="K1764" t="s">
        <v>799</v>
      </c>
      <c r="L1764" s="756">
        <v>2.9</v>
      </c>
      <c r="M1764" t="s">
        <v>782</v>
      </c>
      <c r="N1764" s="679">
        <f t="shared" ca="1" si="119"/>
        <v>0</v>
      </c>
      <c r="O1764" s="679">
        <f t="shared" ca="1" si="119"/>
        <v>0</v>
      </c>
      <c r="P1764" s="679">
        <f t="shared" ca="1" si="119"/>
        <v>0</v>
      </c>
      <c r="Q1764" s="679">
        <f t="shared" ca="1" si="119"/>
        <v>0</v>
      </c>
      <c r="R1764" s="679">
        <f t="shared" ca="1" si="119"/>
        <v>0</v>
      </c>
      <c r="S1764" t="str">
        <f t="shared" si="116"/>
        <v>ASR_COMP</v>
      </c>
      <c r="T1764" s="957">
        <f t="shared" si="117"/>
        <v>44682</v>
      </c>
      <c r="U1764" t="str">
        <f t="shared" si="118"/>
        <v>Unaudited</v>
      </c>
    </row>
    <row r="1765" spans="1:21" x14ac:dyDescent="0.25">
      <c r="A1765" t="s">
        <v>440</v>
      </c>
      <c r="B1765" t="s">
        <v>1388</v>
      </c>
      <c r="C1765" t="s">
        <v>1389</v>
      </c>
      <c r="D1765" s="15">
        <v>1900</v>
      </c>
      <c r="E1765" s="121">
        <v>1</v>
      </c>
      <c r="F1765" t="s">
        <v>444</v>
      </c>
      <c r="G1765" s="121">
        <v>366</v>
      </c>
      <c r="H1765" t="s">
        <v>389</v>
      </c>
      <c r="I1765" t="s">
        <v>491</v>
      </c>
      <c r="J1765" t="s">
        <v>436</v>
      </c>
      <c r="K1765" t="s">
        <v>226</v>
      </c>
      <c r="L1765" s="756">
        <v>2.11</v>
      </c>
      <c r="M1765" t="s">
        <v>231</v>
      </c>
      <c r="N1765" s="679">
        <f t="shared" ca="1" si="119"/>
        <v>1316812.6558003214</v>
      </c>
      <c r="O1765" s="679">
        <f t="shared" ca="1" si="119"/>
        <v>289041.25352836185</v>
      </c>
      <c r="P1765" s="679">
        <f t="shared" ca="1" si="119"/>
        <v>1027771.4022719595</v>
      </c>
      <c r="Q1765" s="679">
        <f t="shared" ca="1" si="119"/>
        <v>0</v>
      </c>
      <c r="R1765" s="679">
        <f t="shared" ca="1" si="119"/>
        <v>0</v>
      </c>
      <c r="S1765" t="str">
        <f t="shared" si="116"/>
        <v>ASR_COMP</v>
      </c>
      <c r="T1765" s="957">
        <f t="shared" si="117"/>
        <v>44682</v>
      </c>
      <c r="U1765" t="str">
        <f t="shared" si="118"/>
        <v>Unaudited</v>
      </c>
    </row>
    <row r="1766" spans="1:21" x14ac:dyDescent="0.25">
      <c r="A1766" t="s">
        <v>440</v>
      </c>
      <c r="B1766" t="s">
        <v>1388</v>
      </c>
      <c r="C1766" t="s">
        <v>1389</v>
      </c>
      <c r="D1766" s="15">
        <v>1900</v>
      </c>
      <c r="E1766" s="121">
        <v>1</v>
      </c>
      <c r="F1766" t="s">
        <v>444</v>
      </c>
      <c r="G1766" s="121">
        <v>366</v>
      </c>
      <c r="H1766" t="s">
        <v>389</v>
      </c>
      <c r="I1766" t="s">
        <v>491</v>
      </c>
      <c r="J1766" t="s">
        <v>436</v>
      </c>
      <c r="K1766" t="s">
        <v>226</v>
      </c>
      <c r="L1766" s="756">
        <v>2.12</v>
      </c>
      <c r="M1766" t="s">
        <v>557</v>
      </c>
      <c r="N1766" s="679">
        <f t="shared" ca="1" si="119"/>
        <v>5855804.9035285469</v>
      </c>
      <c r="O1766" s="679">
        <f t="shared" ca="1" si="119"/>
        <v>153714.30607284448</v>
      </c>
      <c r="P1766" s="679">
        <f t="shared" ca="1" si="119"/>
        <v>5702090.5974557027</v>
      </c>
      <c r="Q1766" s="679">
        <f t="shared" ca="1" si="119"/>
        <v>0</v>
      </c>
      <c r="R1766" s="679">
        <f t="shared" ca="1" si="119"/>
        <v>0</v>
      </c>
      <c r="S1766" t="str">
        <f t="shared" si="116"/>
        <v>ASR_COMP</v>
      </c>
      <c r="T1766" s="957">
        <f t="shared" si="117"/>
        <v>44682</v>
      </c>
      <c r="U1766" t="str">
        <f t="shared" si="118"/>
        <v>Unaudited</v>
      </c>
    </row>
    <row r="1767" spans="1:21" x14ac:dyDescent="0.25">
      <c r="A1767" t="s">
        <v>440</v>
      </c>
      <c r="B1767" t="s">
        <v>1388</v>
      </c>
      <c r="C1767" t="s">
        <v>1389</v>
      </c>
      <c r="D1767" s="15">
        <v>1900</v>
      </c>
      <c r="E1767" s="121">
        <v>1</v>
      </c>
      <c r="F1767" t="s">
        <v>444</v>
      </c>
      <c r="G1767" s="121">
        <v>366</v>
      </c>
      <c r="H1767" t="s">
        <v>389</v>
      </c>
      <c r="I1767" t="s">
        <v>491</v>
      </c>
      <c r="J1767" t="s">
        <v>436</v>
      </c>
      <c r="K1767" t="s">
        <v>226</v>
      </c>
      <c r="L1767" s="756">
        <v>2.13</v>
      </c>
      <c r="M1767" t="s">
        <v>232</v>
      </c>
      <c r="N1767" s="679">
        <f t="shared" ca="1" si="119"/>
        <v>675341.75258096983</v>
      </c>
      <c r="O1767" s="679">
        <f t="shared" ca="1" si="119"/>
        <v>46880.54259254691</v>
      </c>
      <c r="P1767" s="679">
        <f t="shared" ca="1" si="119"/>
        <v>628461.20998842292</v>
      </c>
      <c r="Q1767" s="679">
        <f t="shared" ca="1" si="119"/>
        <v>0</v>
      </c>
      <c r="R1767" s="679">
        <f t="shared" ca="1" si="119"/>
        <v>0</v>
      </c>
      <c r="S1767" t="str">
        <f t="shared" si="116"/>
        <v>ASR_COMP</v>
      </c>
      <c r="T1767" s="957">
        <f t="shared" si="117"/>
        <v>44682</v>
      </c>
      <c r="U1767" t="str">
        <f t="shared" si="118"/>
        <v>Unaudited</v>
      </c>
    </row>
    <row r="1768" spans="1:21" x14ac:dyDescent="0.25">
      <c r="A1768" t="s">
        <v>440</v>
      </c>
      <c r="B1768" t="s">
        <v>1388</v>
      </c>
      <c r="C1768" t="s">
        <v>1389</v>
      </c>
      <c r="D1768" s="15">
        <v>1900</v>
      </c>
      <c r="E1768" s="121">
        <v>1</v>
      </c>
      <c r="F1768" t="s">
        <v>444</v>
      </c>
      <c r="G1768" s="121">
        <v>366</v>
      </c>
      <c r="H1768" t="s">
        <v>389</v>
      </c>
      <c r="I1768" t="s">
        <v>491</v>
      </c>
      <c r="J1768" t="s">
        <v>436</v>
      </c>
      <c r="K1768" t="s">
        <v>226</v>
      </c>
      <c r="L1768" s="756">
        <v>2.14</v>
      </c>
      <c r="M1768" t="s">
        <v>561</v>
      </c>
      <c r="N1768" s="679">
        <f t="shared" ca="1" si="119"/>
        <v>473708.85258857068</v>
      </c>
      <c r="O1768" s="679">
        <f t="shared" ca="1" si="119"/>
        <v>410365.85196569405</v>
      </c>
      <c r="P1768" s="679">
        <f t="shared" ca="1" si="119"/>
        <v>63343.000622876614</v>
      </c>
      <c r="Q1768" s="679">
        <f t="shared" ca="1" si="119"/>
        <v>0</v>
      </c>
      <c r="R1768" s="679">
        <f t="shared" ca="1" si="119"/>
        <v>0</v>
      </c>
      <c r="S1768" t="str">
        <f t="shared" si="116"/>
        <v>ASR_COMP</v>
      </c>
      <c r="T1768" s="957">
        <f t="shared" si="117"/>
        <v>44682</v>
      </c>
      <c r="U1768" t="str">
        <f t="shared" si="118"/>
        <v>Unaudited</v>
      </c>
    </row>
    <row r="1769" spans="1:21" x14ac:dyDescent="0.25">
      <c r="A1769" t="s">
        <v>440</v>
      </c>
      <c r="B1769" t="s">
        <v>1388</v>
      </c>
      <c r="C1769" t="s">
        <v>1389</v>
      </c>
      <c r="D1769" s="15">
        <v>1900</v>
      </c>
      <c r="E1769" s="121">
        <v>1</v>
      </c>
      <c r="F1769" t="s">
        <v>444</v>
      </c>
      <c r="G1769" s="121">
        <v>366</v>
      </c>
      <c r="H1769" t="s">
        <v>389</v>
      </c>
      <c r="I1769" t="s">
        <v>491</v>
      </c>
      <c r="J1769" t="s">
        <v>436</v>
      </c>
      <c r="K1769" t="s">
        <v>226</v>
      </c>
      <c r="L1769" s="756">
        <v>2.15</v>
      </c>
      <c r="M1769" t="s">
        <v>20</v>
      </c>
      <c r="N1769" s="679">
        <f t="shared" ca="1" si="119"/>
        <v>278411.97670997574</v>
      </c>
      <c r="O1769" s="679">
        <f t="shared" ca="1" si="119"/>
        <v>154311.79398352571</v>
      </c>
      <c r="P1769" s="679">
        <f t="shared" ca="1" si="119"/>
        <v>124100.18272645</v>
      </c>
      <c r="Q1769" s="679">
        <f t="shared" ca="1" si="119"/>
        <v>0</v>
      </c>
      <c r="R1769" s="679">
        <f t="shared" ca="1" si="119"/>
        <v>0</v>
      </c>
      <c r="S1769" t="str">
        <f t="shared" si="116"/>
        <v>ASR_COMP</v>
      </c>
      <c r="T1769" s="957">
        <f t="shared" si="117"/>
        <v>44682</v>
      </c>
      <c r="U1769" t="str">
        <f t="shared" si="118"/>
        <v>Unaudited</v>
      </c>
    </row>
    <row r="1770" spans="1:21" x14ac:dyDescent="0.25">
      <c r="A1770" t="s">
        <v>440</v>
      </c>
      <c r="B1770" t="s">
        <v>1388</v>
      </c>
      <c r="C1770" t="s">
        <v>1389</v>
      </c>
      <c r="D1770" s="15">
        <v>1900</v>
      </c>
      <c r="E1770" s="121">
        <v>1</v>
      </c>
      <c r="F1770" t="s">
        <v>444</v>
      </c>
      <c r="G1770" s="121">
        <v>366</v>
      </c>
      <c r="H1770" t="s">
        <v>389</v>
      </c>
      <c r="I1770" t="s">
        <v>491</v>
      </c>
      <c r="J1770" t="s">
        <v>436</v>
      </c>
      <c r="K1770" t="s">
        <v>226</v>
      </c>
      <c r="L1770" s="756">
        <v>2.16</v>
      </c>
      <c r="M1770" t="s">
        <v>802</v>
      </c>
      <c r="N1770" s="679">
        <f t="shared" ca="1" si="119"/>
        <v>2209143.8122101054</v>
      </c>
      <c r="O1770" s="679">
        <f t="shared" ca="1" si="119"/>
        <v>1184143.1435278398</v>
      </c>
      <c r="P1770" s="679">
        <f t="shared" ca="1" si="119"/>
        <v>1025000.6686822654</v>
      </c>
      <c r="Q1770" s="679">
        <f t="shared" ca="1" si="119"/>
        <v>0</v>
      </c>
      <c r="R1770" s="679">
        <f t="shared" ca="1" si="119"/>
        <v>0</v>
      </c>
      <c r="S1770" t="str">
        <f t="shared" si="116"/>
        <v>ASR_COMP</v>
      </c>
      <c r="T1770" s="957">
        <f t="shared" si="117"/>
        <v>44682</v>
      </c>
      <c r="U1770" t="str">
        <f t="shared" si="118"/>
        <v>Unaudited</v>
      </c>
    </row>
    <row r="1771" spans="1:21" x14ac:dyDescent="0.25">
      <c r="A1771" t="s">
        <v>440</v>
      </c>
      <c r="B1771" t="s">
        <v>1388</v>
      </c>
      <c r="C1771" t="s">
        <v>1389</v>
      </c>
      <c r="D1771" s="15">
        <v>1900</v>
      </c>
      <c r="E1771" s="121">
        <v>1</v>
      </c>
      <c r="F1771" t="s">
        <v>444</v>
      </c>
      <c r="G1771" s="121">
        <v>366</v>
      </c>
      <c r="H1771" t="s">
        <v>389</v>
      </c>
      <c r="I1771" t="s">
        <v>491</v>
      </c>
      <c r="J1771" t="s">
        <v>436</v>
      </c>
      <c r="K1771" t="s">
        <v>226</v>
      </c>
      <c r="L1771" s="756">
        <v>2.17</v>
      </c>
      <c r="M1771" t="s">
        <v>1055</v>
      </c>
      <c r="N1771" s="679">
        <f t="shared" ca="1" si="119"/>
        <v>0</v>
      </c>
      <c r="O1771" s="679">
        <f t="shared" ca="1" si="119"/>
        <v>0</v>
      </c>
      <c r="P1771" s="679">
        <f t="shared" ca="1" si="119"/>
        <v>0</v>
      </c>
      <c r="Q1771" s="679">
        <f t="shared" ca="1" si="119"/>
        <v>0</v>
      </c>
      <c r="R1771" s="679">
        <f t="shared" ca="1" si="119"/>
        <v>0</v>
      </c>
      <c r="S1771" t="str">
        <f t="shared" si="116"/>
        <v>ASR_COMP</v>
      </c>
      <c r="T1771" s="957">
        <f t="shared" si="117"/>
        <v>44682</v>
      </c>
      <c r="U1771" t="str">
        <f t="shared" si="118"/>
        <v>Unaudited</v>
      </c>
    </row>
    <row r="1772" spans="1:21" x14ac:dyDescent="0.25">
      <c r="A1772" t="s">
        <v>440</v>
      </c>
      <c r="B1772" t="s">
        <v>1388</v>
      </c>
      <c r="C1772" t="s">
        <v>1389</v>
      </c>
      <c r="D1772" s="15">
        <v>1900</v>
      </c>
      <c r="E1772" s="121">
        <v>1</v>
      </c>
      <c r="F1772" t="s">
        <v>444</v>
      </c>
      <c r="G1772" s="121">
        <v>366</v>
      </c>
      <c r="H1772" t="s">
        <v>389</v>
      </c>
      <c r="I1772" t="s">
        <v>491</v>
      </c>
      <c r="J1772" t="s">
        <v>436</v>
      </c>
      <c r="K1772" t="s">
        <v>226</v>
      </c>
      <c r="L1772" s="756">
        <v>2.1800000000000002</v>
      </c>
      <c r="M1772" t="s">
        <v>653</v>
      </c>
      <c r="N1772" s="679">
        <f t="shared" ca="1" si="119"/>
        <v>1240743.0261891759</v>
      </c>
      <c r="O1772" s="679">
        <f t="shared" ca="1" si="119"/>
        <v>118978.84819777183</v>
      </c>
      <c r="P1772" s="679">
        <f t="shared" ca="1" si="119"/>
        <v>1121764.177991404</v>
      </c>
      <c r="Q1772" s="679">
        <f t="shared" ca="1" si="119"/>
        <v>0</v>
      </c>
      <c r="R1772" s="679">
        <f t="shared" ca="1" si="119"/>
        <v>0</v>
      </c>
      <c r="S1772" t="str">
        <f t="shared" si="116"/>
        <v>ASR_COMP</v>
      </c>
      <c r="T1772" s="957">
        <f t="shared" si="117"/>
        <v>44682</v>
      </c>
      <c r="U1772" t="str">
        <f t="shared" si="118"/>
        <v>Unaudited</v>
      </c>
    </row>
    <row r="1773" spans="1:21" x14ac:dyDescent="0.25">
      <c r="A1773" t="s">
        <v>440</v>
      </c>
      <c r="B1773" t="s">
        <v>1388</v>
      </c>
      <c r="C1773" t="s">
        <v>1389</v>
      </c>
      <c r="D1773" s="15">
        <v>1900</v>
      </c>
      <c r="E1773" s="121">
        <v>1</v>
      </c>
      <c r="F1773" t="s">
        <v>444</v>
      </c>
      <c r="G1773" s="121">
        <v>366</v>
      </c>
      <c r="H1773" t="s">
        <v>389</v>
      </c>
      <c r="I1773" t="s">
        <v>491</v>
      </c>
      <c r="J1773" t="s">
        <v>436</v>
      </c>
      <c r="K1773" t="s">
        <v>226</v>
      </c>
      <c r="L1773" s="756">
        <v>2.19</v>
      </c>
      <c r="M1773" t="s">
        <v>221</v>
      </c>
      <c r="N1773" s="679">
        <f t="shared" ca="1" si="119"/>
        <v>0</v>
      </c>
      <c r="O1773" s="679">
        <f t="shared" ca="1" si="119"/>
        <v>0</v>
      </c>
      <c r="P1773" s="679">
        <f t="shared" ca="1" si="119"/>
        <v>0</v>
      </c>
      <c r="Q1773" s="679">
        <f t="shared" ca="1" si="119"/>
        <v>0</v>
      </c>
      <c r="R1773" s="679">
        <f t="shared" ca="1" si="119"/>
        <v>0</v>
      </c>
      <c r="S1773" t="str">
        <f t="shared" si="116"/>
        <v>ASR_COMP</v>
      </c>
      <c r="T1773" s="957">
        <f t="shared" si="117"/>
        <v>44682</v>
      </c>
      <c r="U1773" t="str">
        <f t="shared" si="118"/>
        <v>Unaudited</v>
      </c>
    </row>
    <row r="1774" spans="1:21" x14ac:dyDescent="0.25">
      <c r="A1774" t="s">
        <v>440</v>
      </c>
      <c r="B1774" t="s">
        <v>1388</v>
      </c>
      <c r="C1774" t="s">
        <v>1389</v>
      </c>
      <c r="D1774" s="15">
        <v>1900</v>
      </c>
      <c r="E1774" s="121">
        <v>1</v>
      </c>
      <c r="F1774" t="s">
        <v>444</v>
      </c>
      <c r="G1774" s="121">
        <v>366</v>
      </c>
      <c r="H1774" t="s">
        <v>389</v>
      </c>
      <c r="I1774" t="s">
        <v>491</v>
      </c>
      <c r="J1774" t="s">
        <v>436</v>
      </c>
      <c r="K1774" t="s">
        <v>226</v>
      </c>
      <c r="L1774" s="756" t="s">
        <v>707</v>
      </c>
      <c r="M1774" t="s">
        <v>233</v>
      </c>
      <c r="N1774" s="679">
        <f t="shared" ca="1" si="119"/>
        <v>786501.6060029238</v>
      </c>
      <c r="O1774" s="679">
        <f t="shared" ca="1" si="119"/>
        <v>81340.891265890386</v>
      </c>
      <c r="P1774" s="679">
        <f t="shared" ca="1" si="119"/>
        <v>705160.71473703347</v>
      </c>
      <c r="Q1774" s="679">
        <f t="shared" ca="1" si="119"/>
        <v>0</v>
      </c>
      <c r="R1774" s="679">
        <f t="shared" ca="1" si="119"/>
        <v>0</v>
      </c>
      <c r="S1774" t="str">
        <f t="shared" si="116"/>
        <v>ASR_COMP</v>
      </c>
      <c r="T1774" s="957">
        <f t="shared" si="117"/>
        <v>44682</v>
      </c>
      <c r="U1774" t="str">
        <f t="shared" si="118"/>
        <v>Unaudited</v>
      </c>
    </row>
    <row r="1775" spans="1:21" x14ac:dyDescent="0.25">
      <c r="A1775" t="s">
        <v>440</v>
      </c>
      <c r="B1775" t="s">
        <v>1388</v>
      </c>
      <c r="C1775" t="s">
        <v>1389</v>
      </c>
      <c r="D1775" s="15">
        <v>1900</v>
      </c>
      <c r="E1775" s="121">
        <v>1</v>
      </c>
      <c r="F1775" t="s">
        <v>444</v>
      </c>
      <c r="G1775" s="121">
        <v>366</v>
      </c>
      <c r="H1775" t="s">
        <v>389</v>
      </c>
      <c r="I1775" t="s">
        <v>491</v>
      </c>
      <c r="J1775" t="s">
        <v>436</v>
      </c>
      <c r="K1775" t="s">
        <v>226</v>
      </c>
      <c r="L1775" s="756">
        <v>2.21</v>
      </c>
      <c r="M1775" t="s">
        <v>469</v>
      </c>
      <c r="N1775" s="679">
        <f t="shared" ca="1" si="119"/>
        <v>16870.222853839376</v>
      </c>
      <c r="O1775" s="679">
        <f t="shared" ca="1" si="119"/>
        <v>9528.2047833120105</v>
      </c>
      <c r="P1775" s="679">
        <f t="shared" ca="1" si="119"/>
        <v>7342.0180705273669</v>
      </c>
      <c r="Q1775" s="679">
        <f t="shared" ca="1" si="119"/>
        <v>0</v>
      </c>
      <c r="R1775" s="679">
        <f t="shared" ca="1" si="119"/>
        <v>0</v>
      </c>
      <c r="S1775" t="str">
        <f t="shared" si="116"/>
        <v>ASR_COMP</v>
      </c>
      <c r="T1775" s="957">
        <f t="shared" si="117"/>
        <v>44682</v>
      </c>
      <c r="U1775" t="str">
        <f t="shared" si="118"/>
        <v>Unaudited</v>
      </c>
    </row>
    <row r="1776" spans="1:21" x14ac:dyDescent="0.25">
      <c r="A1776" t="s">
        <v>440</v>
      </c>
      <c r="B1776" t="s">
        <v>1388</v>
      </c>
      <c r="C1776" t="s">
        <v>1389</v>
      </c>
      <c r="D1776" s="15">
        <v>1900</v>
      </c>
      <c r="E1776" s="121">
        <v>1</v>
      </c>
      <c r="F1776" t="s">
        <v>444</v>
      </c>
      <c r="G1776" s="121">
        <v>366</v>
      </c>
      <c r="H1776" t="s">
        <v>389</v>
      </c>
      <c r="I1776" t="s">
        <v>491</v>
      </c>
      <c r="J1776" t="s">
        <v>436</v>
      </c>
      <c r="K1776" t="s">
        <v>6</v>
      </c>
      <c r="L1776" s="756" t="s">
        <v>70</v>
      </c>
      <c r="M1776" t="s">
        <v>191</v>
      </c>
      <c r="N1776" s="679">
        <f t="shared" ca="1" si="119"/>
        <v>36206.438266136036</v>
      </c>
      <c r="O1776" s="679">
        <f t="shared" ca="1" si="119"/>
        <v>22355.151640939544</v>
      </c>
      <c r="P1776" s="679">
        <f t="shared" ca="1" si="119"/>
        <v>13851.28662519649</v>
      </c>
      <c r="Q1776" s="679">
        <f t="shared" ca="1" si="119"/>
        <v>0</v>
      </c>
      <c r="R1776" s="679">
        <f t="shared" ca="1" si="119"/>
        <v>0</v>
      </c>
      <c r="S1776" t="str">
        <f t="shared" si="116"/>
        <v>ASR_COMP</v>
      </c>
      <c r="T1776" s="957">
        <f t="shared" si="117"/>
        <v>44682</v>
      </c>
      <c r="U1776" t="str">
        <f t="shared" si="118"/>
        <v>Unaudited</v>
      </c>
    </row>
    <row r="1777" spans="1:21" x14ac:dyDescent="0.25">
      <c r="A1777" t="s">
        <v>440</v>
      </c>
      <c r="B1777" t="s">
        <v>1388</v>
      </c>
      <c r="C1777" t="s">
        <v>1389</v>
      </c>
      <c r="D1777" s="15">
        <v>1900</v>
      </c>
      <c r="E1777" s="121">
        <v>1</v>
      </c>
      <c r="F1777" t="s">
        <v>444</v>
      </c>
      <c r="G1777" s="121">
        <v>366</v>
      </c>
      <c r="H1777" t="s">
        <v>389</v>
      </c>
      <c r="I1777" t="s">
        <v>491</v>
      </c>
      <c r="J1777" t="s">
        <v>436</v>
      </c>
      <c r="K1777" t="s">
        <v>6</v>
      </c>
      <c r="L1777" s="756" t="s">
        <v>71</v>
      </c>
      <c r="M1777" t="s">
        <v>234</v>
      </c>
      <c r="N1777" s="679">
        <f t="shared" ca="1" si="119"/>
        <v>15505.199999999999</v>
      </c>
      <c r="O1777" s="679">
        <f t="shared" ca="1" si="119"/>
        <v>8757.182989527133</v>
      </c>
      <c r="P1777" s="679">
        <f t="shared" ca="1" si="119"/>
        <v>6748.0170104728659</v>
      </c>
      <c r="Q1777" s="679">
        <f t="shared" ca="1" si="119"/>
        <v>0</v>
      </c>
      <c r="R1777" s="679">
        <f t="shared" ca="1" si="119"/>
        <v>0</v>
      </c>
      <c r="S1777" t="str">
        <f t="shared" si="116"/>
        <v>ASR_COMP</v>
      </c>
      <c r="T1777" s="957">
        <f t="shared" si="117"/>
        <v>44682</v>
      </c>
      <c r="U1777" t="str">
        <f t="shared" si="118"/>
        <v>Unaudited</v>
      </c>
    </row>
    <row r="1778" spans="1:21" x14ac:dyDescent="0.25">
      <c r="A1778" t="s">
        <v>440</v>
      </c>
      <c r="B1778" t="s">
        <v>1388</v>
      </c>
      <c r="C1778" t="s">
        <v>1389</v>
      </c>
      <c r="D1778" s="15">
        <v>1900</v>
      </c>
      <c r="E1778" s="121">
        <v>1</v>
      </c>
      <c r="F1778" t="s">
        <v>444</v>
      </c>
      <c r="G1778" s="121">
        <v>366</v>
      </c>
      <c r="H1778" t="s">
        <v>389</v>
      </c>
      <c r="I1778" t="s">
        <v>491</v>
      </c>
      <c r="J1778" t="s">
        <v>436</v>
      </c>
      <c r="K1778" t="s">
        <v>6</v>
      </c>
      <c r="L1778" s="756" t="s">
        <v>72</v>
      </c>
      <c r="M1778" t="s">
        <v>167</v>
      </c>
      <c r="N1778" s="679">
        <f t="shared" ca="1" si="119"/>
        <v>0</v>
      </c>
      <c r="O1778" s="679">
        <f t="shared" ca="1" si="119"/>
        <v>0</v>
      </c>
      <c r="P1778" s="679">
        <f t="shared" ca="1" si="119"/>
        <v>0</v>
      </c>
      <c r="Q1778" s="679">
        <f t="shared" ca="1" si="119"/>
        <v>0</v>
      </c>
      <c r="R1778" s="679">
        <f t="shared" ca="1" si="119"/>
        <v>0</v>
      </c>
      <c r="S1778" t="str">
        <f t="shared" si="116"/>
        <v>ASR_COMP</v>
      </c>
      <c r="T1778" s="957">
        <f t="shared" si="117"/>
        <v>44682</v>
      </c>
      <c r="U1778" t="str">
        <f t="shared" si="118"/>
        <v>Unaudited</v>
      </c>
    </row>
    <row r="1779" spans="1:21" x14ac:dyDescent="0.25">
      <c r="A1779" t="s">
        <v>440</v>
      </c>
      <c r="B1779" t="s">
        <v>1388</v>
      </c>
      <c r="C1779" t="s">
        <v>1389</v>
      </c>
      <c r="D1779" s="15">
        <v>1900</v>
      </c>
      <c r="E1779" s="121">
        <v>1</v>
      </c>
      <c r="F1779" t="s">
        <v>444</v>
      </c>
      <c r="G1779" s="121">
        <v>366</v>
      </c>
      <c r="H1779" t="s">
        <v>389</v>
      </c>
      <c r="I1779" t="s">
        <v>491</v>
      </c>
      <c r="J1779" t="s">
        <v>436</v>
      </c>
      <c r="K1779" t="s">
        <v>6</v>
      </c>
      <c r="L1779" s="756">
        <v>3.4</v>
      </c>
      <c r="M1779" t="s">
        <v>464</v>
      </c>
      <c r="N1779" s="679">
        <f t="shared" ca="1" si="119"/>
        <v>38309.877482158699</v>
      </c>
      <c r="O1779" s="679">
        <f t="shared" ca="1" si="119"/>
        <v>21637.038375359796</v>
      </c>
      <c r="P1779" s="679">
        <f t="shared" ca="1" si="119"/>
        <v>16672.8391067989</v>
      </c>
      <c r="Q1779" s="679">
        <f t="shared" ca="1" si="119"/>
        <v>0</v>
      </c>
      <c r="R1779" s="679">
        <f t="shared" ca="1" si="119"/>
        <v>0</v>
      </c>
      <c r="S1779" t="str">
        <f t="shared" si="116"/>
        <v>ASR_COMP</v>
      </c>
      <c r="T1779" s="957">
        <f t="shared" si="117"/>
        <v>44682</v>
      </c>
      <c r="U1779" t="str">
        <f t="shared" si="118"/>
        <v>Unaudited</v>
      </c>
    </row>
    <row r="1780" spans="1:21" x14ac:dyDescent="0.25">
      <c r="A1780" t="s">
        <v>440</v>
      </c>
      <c r="B1780" t="s">
        <v>1388</v>
      </c>
      <c r="C1780" t="s">
        <v>1389</v>
      </c>
      <c r="D1780" s="15">
        <v>1900</v>
      </c>
      <c r="E1780" s="121">
        <v>1</v>
      </c>
      <c r="F1780" t="s">
        <v>444</v>
      </c>
      <c r="G1780" s="121">
        <v>366</v>
      </c>
      <c r="H1780" t="s">
        <v>389</v>
      </c>
      <c r="I1780" t="s">
        <v>491</v>
      </c>
      <c r="J1780" t="s">
        <v>436</v>
      </c>
      <c r="K1780" t="s">
        <v>437</v>
      </c>
      <c r="L1780" s="756">
        <v>4.5</v>
      </c>
      <c r="M1780" t="s">
        <v>32</v>
      </c>
      <c r="N1780" s="679">
        <f t="shared" ca="1" si="119"/>
        <v>0</v>
      </c>
      <c r="O1780" s="679">
        <f t="shared" ca="1" si="119"/>
        <v>0</v>
      </c>
      <c r="P1780" s="679">
        <f t="shared" ca="1" si="119"/>
        <v>0</v>
      </c>
      <c r="Q1780" s="679">
        <f t="shared" ca="1" si="119"/>
        <v>0</v>
      </c>
      <c r="R1780" s="679">
        <f t="shared" ca="1" si="119"/>
        <v>0</v>
      </c>
      <c r="S1780" t="str">
        <f t="shared" si="116"/>
        <v>ASR_COMP</v>
      </c>
      <c r="T1780" s="957">
        <f t="shared" si="117"/>
        <v>44682</v>
      </c>
      <c r="U1780" t="str">
        <f t="shared" si="118"/>
        <v>Unaudited</v>
      </c>
    </row>
    <row r="1781" spans="1:21" x14ac:dyDescent="0.25">
      <c r="A1781" t="s">
        <v>440</v>
      </c>
      <c r="B1781" t="s">
        <v>1388</v>
      </c>
      <c r="C1781" t="s">
        <v>1389</v>
      </c>
      <c r="D1781" s="15">
        <v>1900</v>
      </c>
      <c r="E1781" s="121">
        <v>1</v>
      </c>
      <c r="F1781" t="s">
        <v>444</v>
      </c>
      <c r="G1781" s="121">
        <v>366</v>
      </c>
      <c r="H1781" t="s">
        <v>389</v>
      </c>
      <c r="I1781" t="s">
        <v>491</v>
      </c>
      <c r="J1781" t="s">
        <v>436</v>
      </c>
      <c r="K1781" t="s">
        <v>437</v>
      </c>
      <c r="L1781" s="756" t="s">
        <v>947</v>
      </c>
      <c r="M1781" t="s">
        <v>938</v>
      </c>
      <c r="N1781" s="679">
        <f t="shared" ca="1" si="119"/>
        <v>0</v>
      </c>
      <c r="O1781" s="679">
        <f t="shared" ca="1" si="119"/>
        <v>0</v>
      </c>
      <c r="P1781" s="679">
        <f t="shared" ca="1" si="119"/>
        <v>0</v>
      </c>
      <c r="Q1781" s="679">
        <f t="shared" ca="1" si="119"/>
        <v>0</v>
      </c>
      <c r="R1781" s="679">
        <f t="shared" ca="1" si="119"/>
        <v>0</v>
      </c>
      <c r="S1781" t="str">
        <f t="shared" si="116"/>
        <v>ASR_COMP</v>
      </c>
      <c r="T1781" s="957">
        <f t="shared" si="117"/>
        <v>44682</v>
      </c>
      <c r="U1781" t="str">
        <f t="shared" si="118"/>
        <v>Unaudited</v>
      </c>
    </row>
    <row r="1782" spans="1:21" x14ac:dyDescent="0.25">
      <c r="A1782" t="s">
        <v>440</v>
      </c>
      <c r="B1782" t="s">
        <v>1388</v>
      </c>
      <c r="C1782" t="s">
        <v>1389</v>
      </c>
      <c r="D1782" s="15">
        <v>1900</v>
      </c>
      <c r="E1782" s="121">
        <v>1</v>
      </c>
      <c r="F1782" t="s">
        <v>444</v>
      </c>
      <c r="G1782" s="121">
        <v>366</v>
      </c>
      <c r="H1782" t="s">
        <v>389</v>
      </c>
      <c r="I1782" t="s">
        <v>491</v>
      </c>
      <c r="J1782" t="s">
        <v>436</v>
      </c>
      <c r="K1782" t="s">
        <v>437</v>
      </c>
      <c r="L1782" s="756" t="s">
        <v>196</v>
      </c>
      <c r="M1782" t="s">
        <v>40</v>
      </c>
      <c r="N1782" s="679">
        <f t="shared" ca="1" si="119"/>
        <v>0</v>
      </c>
      <c r="O1782" s="679">
        <f t="shared" ca="1" si="119"/>
        <v>0</v>
      </c>
      <c r="P1782" s="679">
        <f t="shared" ca="1" si="119"/>
        <v>0</v>
      </c>
      <c r="Q1782" s="679">
        <f t="shared" ca="1" si="119"/>
        <v>0</v>
      </c>
      <c r="R1782" s="679">
        <f t="shared" ca="1" si="119"/>
        <v>0</v>
      </c>
      <c r="S1782" t="str">
        <f t="shared" si="116"/>
        <v>ASR_COMP</v>
      </c>
      <c r="T1782" s="957">
        <f t="shared" si="117"/>
        <v>44682</v>
      </c>
      <c r="U1782" t="str">
        <f t="shared" si="118"/>
        <v>Unaudited</v>
      </c>
    </row>
    <row r="1783" spans="1:21" x14ac:dyDescent="0.25">
      <c r="A1783" t="s">
        <v>440</v>
      </c>
      <c r="B1783" t="s">
        <v>1388</v>
      </c>
      <c r="C1783" t="s">
        <v>1389</v>
      </c>
      <c r="D1783" s="15">
        <v>1900</v>
      </c>
      <c r="E1783" s="121">
        <v>1</v>
      </c>
      <c r="F1783" t="s">
        <v>444</v>
      </c>
      <c r="G1783" s="121">
        <v>366</v>
      </c>
      <c r="H1783" t="s">
        <v>389</v>
      </c>
      <c r="I1783" t="s">
        <v>491</v>
      </c>
      <c r="J1783" t="s">
        <v>436</v>
      </c>
      <c r="K1783" t="s">
        <v>437</v>
      </c>
      <c r="L1783" s="756" t="s">
        <v>195</v>
      </c>
      <c r="M1783" t="s">
        <v>332</v>
      </c>
      <c r="N1783" s="679">
        <f t="shared" ca="1" si="119"/>
        <v>0</v>
      </c>
      <c r="O1783" s="679">
        <f t="shared" ca="1" si="119"/>
        <v>0</v>
      </c>
      <c r="P1783" s="679">
        <f t="shared" ca="1" si="119"/>
        <v>0</v>
      </c>
      <c r="Q1783" s="679">
        <f t="shared" ca="1" si="119"/>
        <v>0</v>
      </c>
      <c r="R1783" s="679">
        <f t="shared" ca="1" si="119"/>
        <v>0</v>
      </c>
      <c r="S1783" t="str">
        <f t="shared" si="116"/>
        <v>ASR_COMP</v>
      </c>
      <c r="T1783" s="957">
        <f t="shared" si="117"/>
        <v>44682</v>
      </c>
      <c r="U1783" t="str">
        <f t="shared" si="118"/>
        <v>Unaudited</v>
      </c>
    </row>
    <row r="1784" spans="1:21" x14ac:dyDescent="0.25">
      <c r="A1784" t="s">
        <v>440</v>
      </c>
      <c r="B1784" t="s">
        <v>1388</v>
      </c>
      <c r="C1784" t="s">
        <v>1389</v>
      </c>
      <c r="D1784" s="15">
        <v>1900</v>
      </c>
      <c r="E1784" s="121">
        <v>1</v>
      </c>
      <c r="F1784" t="s">
        <v>444</v>
      </c>
      <c r="G1784" s="121">
        <v>366</v>
      </c>
      <c r="H1784" t="s">
        <v>389</v>
      </c>
      <c r="I1784" t="s">
        <v>491</v>
      </c>
      <c r="J1784" t="s">
        <v>453</v>
      </c>
      <c r="K1784" t="s">
        <v>438</v>
      </c>
      <c r="L1784" s="756" t="s">
        <v>79</v>
      </c>
      <c r="M1784" t="s">
        <v>27</v>
      </c>
      <c r="N1784" s="679">
        <f t="shared" ca="1" si="119"/>
        <v>1798864.4033241028</v>
      </c>
      <c r="O1784" s="679">
        <f t="shared" ca="1" si="119"/>
        <v>964225.56900064147</v>
      </c>
      <c r="P1784" s="679">
        <f t="shared" ca="1" si="119"/>
        <v>834638.83432346128</v>
      </c>
      <c r="Q1784" s="679">
        <f t="shared" ca="1" si="119"/>
        <v>0</v>
      </c>
      <c r="R1784" s="679">
        <f t="shared" ca="1" si="119"/>
        <v>0</v>
      </c>
      <c r="S1784" t="str">
        <f t="shared" si="116"/>
        <v>ASR_COMP</v>
      </c>
      <c r="T1784" s="957">
        <f t="shared" si="117"/>
        <v>44682</v>
      </c>
      <c r="U1784" t="str">
        <f t="shared" si="118"/>
        <v>Unaudited</v>
      </c>
    </row>
    <row r="1785" spans="1:21" x14ac:dyDescent="0.25">
      <c r="A1785" t="s">
        <v>440</v>
      </c>
      <c r="B1785" t="s">
        <v>1388</v>
      </c>
      <c r="C1785" t="s">
        <v>1389</v>
      </c>
      <c r="D1785" s="15">
        <v>1900</v>
      </c>
      <c r="E1785" s="121">
        <v>1</v>
      </c>
      <c r="F1785" t="s">
        <v>444</v>
      </c>
      <c r="G1785" s="121">
        <v>366</v>
      </c>
      <c r="H1785" t="s">
        <v>389</v>
      </c>
      <c r="I1785" t="s">
        <v>491</v>
      </c>
      <c r="J1785" t="s">
        <v>453</v>
      </c>
      <c r="K1785" t="s">
        <v>438</v>
      </c>
      <c r="L1785" s="756" t="s">
        <v>80</v>
      </c>
      <c r="M1785" t="s">
        <v>100</v>
      </c>
      <c r="N1785" s="679">
        <f t="shared" ca="1" si="119"/>
        <v>173037.17481645133</v>
      </c>
      <c r="O1785" s="679">
        <f t="shared" ca="1" si="119"/>
        <v>92751.220179431897</v>
      </c>
      <c r="P1785" s="679">
        <f t="shared" ca="1" si="119"/>
        <v>80285.954637019415</v>
      </c>
      <c r="Q1785" s="679">
        <f t="shared" ca="1" si="119"/>
        <v>0</v>
      </c>
      <c r="R1785" s="679">
        <f t="shared" ca="1" si="119"/>
        <v>0</v>
      </c>
      <c r="S1785" t="str">
        <f t="shared" si="116"/>
        <v>ASR_COMP</v>
      </c>
      <c r="T1785" s="957">
        <f t="shared" si="117"/>
        <v>44682</v>
      </c>
      <c r="U1785" t="str">
        <f t="shared" si="118"/>
        <v>Unaudited</v>
      </c>
    </row>
    <row r="1786" spans="1:21" x14ac:dyDescent="0.25">
      <c r="A1786" t="s">
        <v>440</v>
      </c>
      <c r="B1786" t="s">
        <v>1388</v>
      </c>
      <c r="C1786" t="s">
        <v>1389</v>
      </c>
      <c r="D1786" s="15">
        <v>1900</v>
      </c>
      <c r="E1786" s="121">
        <v>1</v>
      </c>
      <c r="F1786" t="s">
        <v>444</v>
      </c>
      <c r="G1786" s="121">
        <v>366</v>
      </c>
      <c r="H1786" t="s">
        <v>389</v>
      </c>
      <c r="I1786" t="s">
        <v>491</v>
      </c>
      <c r="J1786" t="s">
        <v>453</v>
      </c>
      <c r="K1786" t="s">
        <v>438</v>
      </c>
      <c r="L1786" s="756" t="s">
        <v>81</v>
      </c>
      <c r="M1786" t="s">
        <v>101</v>
      </c>
      <c r="N1786" s="679">
        <f t="shared" ca="1" si="119"/>
        <v>164358.84792724741</v>
      </c>
      <c r="O1786" s="679">
        <f t="shared" ca="1" si="119"/>
        <v>88099.471738997294</v>
      </c>
      <c r="P1786" s="679">
        <f t="shared" ca="1" si="119"/>
        <v>76259.376188250113</v>
      </c>
      <c r="Q1786" s="679">
        <f t="shared" ca="1" si="119"/>
        <v>0</v>
      </c>
      <c r="R1786" s="679">
        <f t="shared" ca="1" si="119"/>
        <v>0</v>
      </c>
      <c r="S1786" t="str">
        <f t="shared" si="116"/>
        <v>ASR_COMP</v>
      </c>
      <c r="T1786" s="957">
        <f t="shared" si="117"/>
        <v>44682</v>
      </c>
      <c r="U1786" t="str">
        <f t="shared" si="118"/>
        <v>Unaudited</v>
      </c>
    </row>
    <row r="1787" spans="1:21" x14ac:dyDescent="0.25">
      <c r="A1787" t="s">
        <v>440</v>
      </c>
      <c r="B1787" t="s">
        <v>1388</v>
      </c>
      <c r="C1787" t="s">
        <v>1389</v>
      </c>
      <c r="D1787" s="15">
        <v>1900</v>
      </c>
      <c r="E1787" s="121">
        <v>1</v>
      </c>
      <c r="F1787" t="s">
        <v>444</v>
      </c>
      <c r="G1787" s="121">
        <v>366</v>
      </c>
      <c r="H1787" t="s">
        <v>389</v>
      </c>
      <c r="I1787" t="s">
        <v>491</v>
      </c>
      <c r="J1787" t="s">
        <v>453</v>
      </c>
      <c r="K1787" t="s">
        <v>438</v>
      </c>
      <c r="L1787" s="756" t="s">
        <v>82</v>
      </c>
      <c r="M1787" t="s">
        <v>102</v>
      </c>
      <c r="N1787" s="679">
        <f t="shared" ca="1" si="119"/>
        <v>111322.51159670507</v>
      </c>
      <c r="O1787" s="679">
        <f t="shared" ca="1" si="119"/>
        <v>59670.985699956567</v>
      </c>
      <c r="P1787" s="679">
        <f t="shared" ca="1" si="119"/>
        <v>51651.525896748492</v>
      </c>
      <c r="Q1787" s="679">
        <f t="shared" ca="1" si="119"/>
        <v>0</v>
      </c>
      <c r="R1787" s="679">
        <f t="shared" ca="1" si="119"/>
        <v>0</v>
      </c>
      <c r="S1787" t="str">
        <f t="shared" si="116"/>
        <v>ASR_COMP</v>
      </c>
      <c r="T1787" s="957">
        <f t="shared" si="117"/>
        <v>44682</v>
      </c>
      <c r="U1787" t="str">
        <f t="shared" si="118"/>
        <v>Unaudited</v>
      </c>
    </row>
    <row r="1788" spans="1:21" x14ac:dyDescent="0.25">
      <c r="A1788" t="s">
        <v>440</v>
      </c>
      <c r="B1788" t="s">
        <v>1388</v>
      </c>
      <c r="C1788" t="s">
        <v>1389</v>
      </c>
      <c r="D1788" s="15">
        <v>1900</v>
      </c>
      <c r="E1788" s="121">
        <v>1</v>
      </c>
      <c r="F1788" t="s">
        <v>444</v>
      </c>
      <c r="G1788" s="121">
        <v>366</v>
      </c>
      <c r="H1788" t="s">
        <v>389</v>
      </c>
      <c r="I1788" t="s">
        <v>491</v>
      </c>
      <c r="J1788" t="s">
        <v>453</v>
      </c>
      <c r="K1788" t="s">
        <v>438</v>
      </c>
      <c r="L1788" s="756" t="s">
        <v>219</v>
      </c>
      <c r="M1788" t="s">
        <v>103</v>
      </c>
      <c r="N1788" s="679">
        <f t="shared" ca="1" si="119"/>
        <v>407701.87255299505</v>
      </c>
      <c r="O1788" s="679">
        <f t="shared" ca="1" si="119"/>
        <v>218535.96597864889</v>
      </c>
      <c r="P1788" s="679">
        <f t="shared" ca="1" si="119"/>
        <v>189165.90657434615</v>
      </c>
      <c r="Q1788" s="679">
        <f t="shared" ca="1" si="119"/>
        <v>0</v>
      </c>
      <c r="R1788" s="679">
        <f t="shared" ca="1" si="119"/>
        <v>0</v>
      </c>
      <c r="S1788" t="str">
        <f t="shared" si="116"/>
        <v>ASR_COMP</v>
      </c>
      <c r="T1788" s="957">
        <f t="shared" si="117"/>
        <v>44682</v>
      </c>
      <c r="U1788" t="str">
        <f t="shared" si="118"/>
        <v>Unaudited</v>
      </c>
    </row>
    <row r="1789" spans="1:21" x14ac:dyDescent="0.25">
      <c r="A1789" t="s">
        <v>440</v>
      </c>
      <c r="B1789" t="s">
        <v>1388</v>
      </c>
      <c r="C1789" t="s">
        <v>1389</v>
      </c>
      <c r="D1789" s="15">
        <v>1900</v>
      </c>
      <c r="E1789" s="121">
        <v>1</v>
      </c>
      <c r="F1789" t="s">
        <v>444</v>
      </c>
      <c r="G1789" s="121">
        <v>366</v>
      </c>
      <c r="H1789" t="s">
        <v>389</v>
      </c>
      <c r="I1789" t="s">
        <v>491</v>
      </c>
      <c r="J1789" t="s">
        <v>453</v>
      </c>
      <c r="K1789" t="s">
        <v>438</v>
      </c>
      <c r="L1789" s="756" t="s">
        <v>218</v>
      </c>
      <c r="M1789" t="s">
        <v>28</v>
      </c>
      <c r="N1789" s="679">
        <f t="shared" ca="1" si="119"/>
        <v>78082.260080229433</v>
      </c>
      <c r="O1789" s="679">
        <f t="shared" ca="1" si="119"/>
        <v>41853.578021550544</v>
      </c>
      <c r="P1789" s="679">
        <f t="shared" ca="1" si="119"/>
        <v>36228.682058678889</v>
      </c>
      <c r="Q1789" s="679">
        <f t="shared" ca="1" si="119"/>
        <v>0</v>
      </c>
      <c r="R1789" s="679">
        <f t="shared" ca="1" si="119"/>
        <v>0</v>
      </c>
      <c r="S1789" t="str">
        <f t="shared" si="116"/>
        <v>ASR_COMP</v>
      </c>
      <c r="T1789" s="957">
        <f t="shared" si="117"/>
        <v>44682</v>
      </c>
      <c r="U1789" t="str">
        <f t="shared" si="118"/>
        <v>Unaudited</v>
      </c>
    </row>
    <row r="1790" spans="1:21" x14ac:dyDescent="0.25">
      <c r="A1790" t="s">
        <v>440</v>
      </c>
      <c r="B1790" t="s">
        <v>1388</v>
      </c>
      <c r="C1790" t="s">
        <v>1389</v>
      </c>
      <c r="D1790" s="15">
        <v>1900</v>
      </c>
      <c r="E1790" s="121">
        <v>1</v>
      </c>
      <c r="F1790" t="s">
        <v>444</v>
      </c>
      <c r="G1790" s="121">
        <v>366</v>
      </c>
      <c r="H1790" t="s">
        <v>389</v>
      </c>
      <c r="I1790" t="s">
        <v>491</v>
      </c>
      <c r="J1790" t="s">
        <v>439</v>
      </c>
      <c r="K1790" t="s">
        <v>439</v>
      </c>
      <c r="L1790" s="756" t="s">
        <v>84</v>
      </c>
      <c r="M1790" t="s">
        <v>330</v>
      </c>
      <c r="N1790" s="679">
        <f t="shared" ca="1" si="119"/>
        <v>0</v>
      </c>
      <c r="O1790" s="679">
        <f t="shared" ca="1" si="119"/>
        <v>0</v>
      </c>
      <c r="P1790" s="679">
        <f t="shared" ca="1" si="119"/>
        <v>0</v>
      </c>
      <c r="Q1790" s="679">
        <f t="shared" ca="1" si="119"/>
        <v>0</v>
      </c>
      <c r="R1790" s="679">
        <f t="shared" ca="1" si="119"/>
        <v>0</v>
      </c>
      <c r="S1790" t="str">
        <f t="shared" si="116"/>
        <v>ASR_COMP</v>
      </c>
      <c r="T1790" s="957">
        <f t="shared" si="117"/>
        <v>44682</v>
      </c>
      <c r="U1790" t="str">
        <f t="shared" si="118"/>
        <v>Unaudited</v>
      </c>
    </row>
    <row r="1791" spans="1:21" x14ac:dyDescent="0.25">
      <c r="A1791" t="s">
        <v>440</v>
      </c>
      <c r="B1791" t="s">
        <v>1388</v>
      </c>
      <c r="C1791" t="s">
        <v>1389</v>
      </c>
      <c r="D1791" s="15">
        <v>1900</v>
      </c>
      <c r="E1791" s="121">
        <v>1</v>
      </c>
      <c r="F1791" t="s">
        <v>444</v>
      </c>
      <c r="G1791" s="121">
        <v>366</v>
      </c>
      <c r="H1791" t="s">
        <v>389</v>
      </c>
      <c r="I1791" t="s">
        <v>491</v>
      </c>
      <c r="J1791" t="s">
        <v>439</v>
      </c>
      <c r="K1791" t="s">
        <v>439</v>
      </c>
      <c r="L1791" s="756" t="s">
        <v>85</v>
      </c>
      <c r="M1791" t="s">
        <v>328</v>
      </c>
      <c r="N1791" s="679">
        <f t="shared" ca="1" si="119"/>
        <v>0</v>
      </c>
      <c r="O1791" s="679">
        <f t="shared" ca="1" si="119"/>
        <v>0</v>
      </c>
      <c r="P1791" s="679">
        <f t="shared" ca="1" si="119"/>
        <v>0</v>
      </c>
      <c r="Q1791" s="679">
        <f t="shared" ca="1" si="119"/>
        <v>0</v>
      </c>
      <c r="R1791" s="679">
        <f t="shared" ca="1" si="119"/>
        <v>0</v>
      </c>
      <c r="S1791" t="str">
        <f t="shared" si="116"/>
        <v>ASR_COMP</v>
      </c>
      <c r="T1791" s="957">
        <f t="shared" si="117"/>
        <v>44682</v>
      </c>
      <c r="U1791" t="str">
        <f t="shared" si="118"/>
        <v>Unaudited</v>
      </c>
    </row>
    <row r="1792" spans="1:21" x14ac:dyDescent="0.25">
      <c r="A1792" t="s">
        <v>440</v>
      </c>
      <c r="B1792" t="s">
        <v>1388</v>
      </c>
      <c r="C1792" t="s">
        <v>1389</v>
      </c>
      <c r="D1792" s="15">
        <v>1900</v>
      </c>
      <c r="E1792" s="121">
        <v>1</v>
      </c>
      <c r="F1792" t="s">
        <v>444</v>
      </c>
      <c r="G1792" s="121">
        <v>366</v>
      </c>
      <c r="H1792" t="s">
        <v>389</v>
      </c>
      <c r="I1792" t="s">
        <v>491</v>
      </c>
      <c r="J1792" t="s">
        <v>439</v>
      </c>
      <c r="K1792" t="s">
        <v>439</v>
      </c>
      <c r="L1792" s="756" t="s">
        <v>86</v>
      </c>
      <c r="M1792" t="s">
        <v>497</v>
      </c>
      <c r="N1792" s="679">
        <f t="shared" ca="1" si="119"/>
        <v>0</v>
      </c>
      <c r="O1792" s="679">
        <f t="shared" ca="1" si="119"/>
        <v>0</v>
      </c>
      <c r="P1792" s="679">
        <f t="shared" ca="1" si="119"/>
        <v>0</v>
      </c>
      <c r="Q1792" s="679">
        <f t="shared" ca="1" si="119"/>
        <v>0</v>
      </c>
      <c r="R1792" s="679">
        <f t="shared" ca="1" si="119"/>
        <v>0</v>
      </c>
      <c r="S1792" t="str">
        <f t="shared" si="116"/>
        <v>ASR_COMP</v>
      </c>
      <c r="T1792" s="957">
        <f t="shared" si="117"/>
        <v>44682</v>
      </c>
      <c r="U1792" t="str">
        <f t="shared" si="118"/>
        <v>Unaudited</v>
      </c>
    </row>
    <row r="1793" spans="1:21" x14ac:dyDescent="0.25">
      <c r="A1793" t="s">
        <v>440</v>
      </c>
      <c r="B1793" t="s">
        <v>1388</v>
      </c>
      <c r="C1793" t="s">
        <v>1389</v>
      </c>
      <c r="D1793" s="15">
        <v>1900</v>
      </c>
      <c r="E1793" s="121">
        <v>1</v>
      </c>
      <c r="F1793" t="s">
        <v>444</v>
      </c>
      <c r="G1793" s="121">
        <v>366</v>
      </c>
      <c r="H1793" t="s">
        <v>389</v>
      </c>
      <c r="I1793" t="s">
        <v>491</v>
      </c>
      <c r="J1793" t="s">
        <v>439</v>
      </c>
      <c r="K1793" t="s">
        <v>439</v>
      </c>
      <c r="L1793" s="756" t="s">
        <v>87</v>
      </c>
      <c r="M1793" t="s">
        <v>498</v>
      </c>
      <c r="N1793" s="679">
        <f t="shared" ca="1" si="119"/>
        <v>0</v>
      </c>
      <c r="O1793" s="679">
        <f t="shared" ca="1" si="119"/>
        <v>0</v>
      </c>
      <c r="P1793" s="679">
        <f t="shared" ca="1" si="119"/>
        <v>0</v>
      </c>
      <c r="Q1793" s="679">
        <f t="shared" ca="1" si="119"/>
        <v>0</v>
      </c>
      <c r="R1793" s="679">
        <f t="shared" ca="1" si="119"/>
        <v>0</v>
      </c>
      <c r="S1793" t="str">
        <f t="shared" si="116"/>
        <v>ASR_COMP</v>
      </c>
      <c r="T1793" s="957">
        <f t="shared" si="117"/>
        <v>44682</v>
      </c>
      <c r="U1793" t="str">
        <f t="shared" si="118"/>
        <v>Unaudited</v>
      </c>
    </row>
    <row r="1794" spans="1:21" x14ac:dyDescent="0.25">
      <c r="A1794" t="s">
        <v>440</v>
      </c>
      <c r="B1794" t="s">
        <v>1388</v>
      </c>
      <c r="C1794" t="s">
        <v>1389</v>
      </c>
      <c r="D1794" s="15">
        <v>1900</v>
      </c>
      <c r="E1794" s="121">
        <v>1</v>
      </c>
      <c r="F1794" t="s">
        <v>444</v>
      </c>
      <c r="G1794" s="121">
        <v>366</v>
      </c>
      <c r="H1794" t="s">
        <v>389</v>
      </c>
      <c r="I1794" t="s">
        <v>491</v>
      </c>
      <c r="J1794" t="s">
        <v>439</v>
      </c>
      <c r="K1794" t="s">
        <v>439</v>
      </c>
      <c r="L1794" s="756" t="s">
        <v>216</v>
      </c>
      <c r="M1794" t="s">
        <v>499</v>
      </c>
      <c r="N1794" s="679">
        <f t="shared" ca="1" si="119"/>
        <v>0</v>
      </c>
      <c r="O1794" s="679">
        <f t="shared" ca="1" si="119"/>
        <v>0</v>
      </c>
      <c r="P1794" s="679">
        <f t="shared" ca="1" si="119"/>
        <v>0</v>
      </c>
      <c r="Q1794" s="679">
        <f t="shared" ca="1" si="119"/>
        <v>0</v>
      </c>
      <c r="R1794" s="679">
        <f t="shared" ca="1" si="119"/>
        <v>0</v>
      </c>
      <c r="S1794" t="str">
        <f t="shared" ref="S1794:S1857" si="120">file_name</f>
        <v>ASR_COMP</v>
      </c>
      <c r="T1794" s="957">
        <f t="shared" ref="T1794:T1857" si="121">file_date</f>
        <v>44682</v>
      </c>
      <c r="U1794" t="str">
        <f t="shared" ref="U1794:U1857" si="122">status</f>
        <v>Unaudited</v>
      </c>
    </row>
    <row r="1795" spans="1:21" x14ac:dyDescent="0.25">
      <c r="A1795" t="s">
        <v>440</v>
      </c>
      <c r="B1795" t="s">
        <v>1388</v>
      </c>
      <c r="C1795" t="s">
        <v>1389</v>
      </c>
      <c r="D1795" s="15">
        <v>1900</v>
      </c>
      <c r="E1795" s="121">
        <v>1</v>
      </c>
      <c r="F1795" t="s">
        <v>444</v>
      </c>
      <c r="G1795" s="121">
        <v>366</v>
      </c>
      <c r="H1795" t="s">
        <v>389</v>
      </c>
      <c r="I1795" t="s">
        <v>492</v>
      </c>
      <c r="J1795" t="s">
        <v>26</v>
      </c>
      <c r="K1795" t="s">
        <v>26</v>
      </c>
      <c r="L1795" s="756" t="s">
        <v>207</v>
      </c>
      <c r="M1795" t="s">
        <v>26</v>
      </c>
      <c r="N1795" s="679">
        <f t="shared" ca="1" si="119"/>
        <v>-905981.11483492306</v>
      </c>
      <c r="O1795" s="679">
        <f t="shared" ca="1" si="119"/>
        <v>0</v>
      </c>
      <c r="P1795" s="679">
        <f t="shared" ca="1" si="119"/>
        <v>0</v>
      </c>
      <c r="Q1795" s="679">
        <f t="shared" ca="1" si="119"/>
        <v>0</v>
      </c>
      <c r="R1795" s="679">
        <f t="shared" ca="1" si="119"/>
        <v>0</v>
      </c>
      <c r="S1795" t="str">
        <f t="shared" si="120"/>
        <v>ASR_COMP</v>
      </c>
      <c r="T1795" s="957">
        <f t="shared" si="121"/>
        <v>44682</v>
      </c>
      <c r="U1795" t="str">
        <f t="shared" si="122"/>
        <v>Unaudited</v>
      </c>
    </row>
    <row r="1796" spans="1:21" x14ac:dyDescent="0.25">
      <c r="A1796" t="s">
        <v>440</v>
      </c>
      <c r="B1796" t="s">
        <v>1388</v>
      </c>
      <c r="C1796" t="s">
        <v>1389</v>
      </c>
      <c r="D1796" s="15">
        <v>1900</v>
      </c>
      <c r="E1796" s="121">
        <v>1</v>
      </c>
      <c r="F1796" t="s">
        <v>1034</v>
      </c>
      <c r="G1796" s="121" t="s">
        <v>1387</v>
      </c>
      <c r="H1796" t="s">
        <v>389</v>
      </c>
      <c r="I1796" t="s">
        <v>435</v>
      </c>
      <c r="J1796" t="s">
        <v>435</v>
      </c>
      <c r="K1796" t="s">
        <v>435</v>
      </c>
      <c r="M1796" t="s">
        <v>435</v>
      </c>
      <c r="N1796" s="679">
        <f t="shared" ca="1" si="119"/>
        <v>0</v>
      </c>
      <c r="O1796" s="679">
        <f t="shared" ca="1" si="119"/>
        <v>0</v>
      </c>
      <c r="P1796" s="679">
        <f t="shared" ca="1" si="119"/>
        <v>0</v>
      </c>
      <c r="Q1796" s="679">
        <f t="shared" ca="1" si="119"/>
        <v>0</v>
      </c>
      <c r="R1796" s="679">
        <f t="shared" ca="1" si="119"/>
        <v>0</v>
      </c>
      <c r="S1796" t="str">
        <f t="shared" si="120"/>
        <v>ASR_COMP</v>
      </c>
      <c r="T1796" s="957">
        <f t="shared" si="121"/>
        <v>44682</v>
      </c>
      <c r="U1796" t="str">
        <f t="shared" si="122"/>
        <v>Unaudited</v>
      </c>
    </row>
    <row r="1797" spans="1:21" x14ac:dyDescent="0.25">
      <c r="A1797" t="s">
        <v>440</v>
      </c>
      <c r="B1797" t="s">
        <v>1388</v>
      </c>
      <c r="C1797" t="s">
        <v>1389</v>
      </c>
      <c r="D1797" s="15">
        <v>1900</v>
      </c>
      <c r="E1797" s="121">
        <v>1</v>
      </c>
      <c r="F1797" t="s">
        <v>1034</v>
      </c>
      <c r="G1797" s="121" t="s">
        <v>1387</v>
      </c>
      <c r="H1797" t="s">
        <v>389</v>
      </c>
      <c r="I1797" t="s">
        <v>490</v>
      </c>
      <c r="J1797" t="s">
        <v>12</v>
      </c>
      <c r="K1797" t="s">
        <v>12</v>
      </c>
      <c r="L1797" s="756">
        <v>1.1000000000000001</v>
      </c>
      <c r="M1797" t="s">
        <v>12</v>
      </c>
      <c r="N1797" s="679">
        <f t="shared" ca="1" si="119"/>
        <v>0</v>
      </c>
      <c r="O1797" s="679">
        <f t="shared" ca="1" si="119"/>
        <v>0</v>
      </c>
      <c r="P1797" s="679">
        <f t="shared" ca="1" si="119"/>
        <v>0</v>
      </c>
      <c r="Q1797" s="679">
        <f t="shared" ca="1" si="119"/>
        <v>0</v>
      </c>
      <c r="R1797" s="679">
        <f t="shared" ca="1" si="119"/>
        <v>297299.0245918791</v>
      </c>
      <c r="S1797" t="str">
        <f t="shared" si="120"/>
        <v>ASR_COMP</v>
      </c>
      <c r="T1797" s="957">
        <f t="shared" si="121"/>
        <v>44682</v>
      </c>
      <c r="U1797" t="str">
        <f t="shared" si="122"/>
        <v>Unaudited</v>
      </c>
    </row>
    <row r="1798" spans="1:21" x14ac:dyDescent="0.25">
      <c r="A1798" t="s">
        <v>440</v>
      </c>
      <c r="B1798" t="s">
        <v>1388</v>
      </c>
      <c r="C1798" t="s">
        <v>1389</v>
      </c>
      <c r="D1798" s="15">
        <v>1900</v>
      </c>
      <c r="E1798" s="121">
        <v>1</v>
      </c>
      <c r="F1798" t="s">
        <v>1034</v>
      </c>
      <c r="G1798" s="121" t="s">
        <v>1387</v>
      </c>
      <c r="H1798" t="s">
        <v>389</v>
      </c>
      <c r="I1798" t="s">
        <v>490</v>
      </c>
      <c r="J1798" t="s">
        <v>12</v>
      </c>
      <c r="K1798" t="s">
        <v>225</v>
      </c>
      <c r="L1798" s="756">
        <v>1.2</v>
      </c>
      <c r="M1798" t="s">
        <v>225</v>
      </c>
      <c r="N1798" s="679">
        <f t="shared" ca="1" si="119"/>
        <v>0</v>
      </c>
      <c r="O1798" s="679">
        <f t="shared" ca="1" si="119"/>
        <v>0</v>
      </c>
      <c r="P1798" s="679">
        <f t="shared" ca="1" si="119"/>
        <v>0</v>
      </c>
      <c r="Q1798" s="679">
        <f t="shared" ca="1" si="119"/>
        <v>0</v>
      </c>
      <c r="R1798" s="679">
        <f t="shared" ca="1" si="119"/>
        <v>119603.54941730964</v>
      </c>
      <c r="S1798" t="str">
        <f t="shared" si="120"/>
        <v>ASR_COMP</v>
      </c>
      <c r="T1798" s="957">
        <f t="shared" si="121"/>
        <v>44682</v>
      </c>
      <c r="U1798" t="str">
        <f t="shared" si="122"/>
        <v>Unaudited</v>
      </c>
    </row>
    <row r="1799" spans="1:21" x14ac:dyDescent="0.25">
      <c r="A1799" t="s">
        <v>440</v>
      </c>
      <c r="B1799" t="s">
        <v>1388</v>
      </c>
      <c r="C1799" t="s">
        <v>1389</v>
      </c>
      <c r="D1799" s="15">
        <v>1900</v>
      </c>
      <c r="E1799" s="121">
        <v>1</v>
      </c>
      <c r="F1799" t="s">
        <v>1034</v>
      </c>
      <c r="G1799" s="121" t="s">
        <v>1387</v>
      </c>
      <c r="H1799" t="s">
        <v>389</v>
      </c>
      <c r="I1799" t="s">
        <v>490</v>
      </c>
      <c r="J1799" t="s">
        <v>12</v>
      </c>
      <c r="K1799" t="s">
        <v>1326</v>
      </c>
      <c r="L1799" s="756" t="s">
        <v>1322</v>
      </c>
      <c r="M1799" t="s">
        <v>1326</v>
      </c>
      <c r="N1799" s="679">
        <f t="shared" ca="1" si="119"/>
        <v>0</v>
      </c>
      <c r="O1799" s="679">
        <f t="shared" ca="1" si="119"/>
        <v>0</v>
      </c>
      <c r="P1799" s="679">
        <f t="shared" ca="1" si="119"/>
        <v>0</v>
      </c>
      <c r="Q1799" s="679">
        <f t="shared" ca="1" si="119"/>
        <v>0</v>
      </c>
      <c r="R1799" s="679">
        <f t="shared" ca="1" si="119"/>
        <v>10014.34</v>
      </c>
      <c r="S1799" t="str">
        <f t="shared" si="120"/>
        <v>ASR_COMP</v>
      </c>
      <c r="T1799" s="957">
        <f t="shared" si="121"/>
        <v>44682</v>
      </c>
      <c r="U1799" t="str">
        <f t="shared" si="122"/>
        <v>Unaudited</v>
      </c>
    </row>
    <row r="1800" spans="1:21" x14ac:dyDescent="0.25">
      <c r="A1800" t="s">
        <v>440</v>
      </c>
      <c r="B1800" t="s">
        <v>1388</v>
      </c>
      <c r="C1800" t="s">
        <v>1389</v>
      </c>
      <c r="D1800" s="15">
        <v>1900</v>
      </c>
      <c r="E1800" s="121">
        <v>1</v>
      </c>
      <c r="F1800" t="s">
        <v>1034</v>
      </c>
      <c r="G1800" s="121" t="s">
        <v>1387</v>
      </c>
      <c r="H1800" t="s">
        <v>389</v>
      </c>
      <c r="I1800" t="s">
        <v>490</v>
      </c>
      <c r="J1800" t="s">
        <v>12</v>
      </c>
      <c r="K1800" t="s">
        <v>1328</v>
      </c>
      <c r="L1800" s="756" t="s">
        <v>1327</v>
      </c>
      <c r="M1800" t="s">
        <v>1328</v>
      </c>
      <c r="N1800" s="679">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9">
        <f t="shared" ca="1" si="123"/>
        <v>0</v>
      </c>
      <c r="P1800" s="679">
        <f t="shared" ca="1" si="123"/>
        <v>0</v>
      </c>
      <c r="Q1800" s="679">
        <f t="shared" ca="1" si="123"/>
        <v>0</v>
      </c>
      <c r="R1800" s="679">
        <f t="shared" ca="1" si="123"/>
        <v>636466.4751304267</v>
      </c>
      <c r="S1800" t="str">
        <f t="shared" si="120"/>
        <v>ASR_COMP</v>
      </c>
      <c r="T1800" s="957">
        <f t="shared" si="121"/>
        <v>44682</v>
      </c>
      <c r="U1800" t="str">
        <f t="shared" si="122"/>
        <v>Unaudited</v>
      </c>
    </row>
    <row r="1801" spans="1:21" x14ac:dyDescent="0.25">
      <c r="A1801" t="s">
        <v>440</v>
      </c>
      <c r="B1801" t="s">
        <v>1388</v>
      </c>
      <c r="C1801" t="s">
        <v>1389</v>
      </c>
      <c r="D1801" s="15">
        <v>1900</v>
      </c>
      <c r="E1801" s="121">
        <v>1</v>
      </c>
      <c r="F1801" t="s">
        <v>1034</v>
      </c>
      <c r="G1801" s="121" t="s">
        <v>1387</v>
      </c>
      <c r="H1801" t="s">
        <v>389</v>
      </c>
      <c r="I1801" t="s">
        <v>490</v>
      </c>
      <c r="J1801" t="s">
        <v>13</v>
      </c>
      <c r="K1801" t="s">
        <v>13</v>
      </c>
      <c r="L1801" s="756" t="s">
        <v>63</v>
      </c>
      <c r="M1801" t="s">
        <v>13</v>
      </c>
      <c r="N1801" s="679">
        <f t="shared" ca="1" si="123"/>
        <v>0</v>
      </c>
      <c r="O1801" s="679">
        <f t="shared" ca="1" si="123"/>
        <v>0</v>
      </c>
      <c r="P1801" s="679">
        <f t="shared" ca="1" si="123"/>
        <v>0</v>
      </c>
      <c r="Q1801" s="679">
        <f t="shared" ca="1" si="123"/>
        <v>0</v>
      </c>
      <c r="R1801" s="679">
        <f t="shared" ca="1" si="123"/>
        <v>0</v>
      </c>
      <c r="S1801" t="str">
        <f t="shared" si="120"/>
        <v>ASR_COMP</v>
      </c>
      <c r="T1801" s="957">
        <f t="shared" si="121"/>
        <v>44682</v>
      </c>
      <c r="U1801" t="str">
        <f t="shared" si="122"/>
        <v>Unaudited</v>
      </c>
    </row>
    <row r="1802" spans="1:21" x14ac:dyDescent="0.25">
      <c r="A1802" t="s">
        <v>440</v>
      </c>
      <c r="B1802" t="s">
        <v>1388</v>
      </c>
      <c r="C1802" t="s">
        <v>1389</v>
      </c>
      <c r="D1802" s="15">
        <v>1900</v>
      </c>
      <c r="E1802" s="121">
        <v>1</v>
      </c>
      <c r="F1802" t="s">
        <v>1034</v>
      </c>
      <c r="G1802" s="121" t="s">
        <v>1387</v>
      </c>
      <c r="H1802" t="s">
        <v>389</v>
      </c>
      <c r="I1802" t="s">
        <v>491</v>
      </c>
      <c r="J1802" t="s">
        <v>436</v>
      </c>
      <c r="K1802" t="s">
        <v>799</v>
      </c>
      <c r="L1802" s="756">
        <v>2.1</v>
      </c>
      <c r="M1802" t="s">
        <v>734</v>
      </c>
      <c r="N1802" s="679">
        <f t="shared" ca="1" si="123"/>
        <v>0</v>
      </c>
      <c r="O1802" s="679">
        <f t="shared" ca="1" si="123"/>
        <v>0</v>
      </c>
      <c r="P1802" s="679">
        <f t="shared" ca="1" si="123"/>
        <v>0</v>
      </c>
      <c r="Q1802" s="679">
        <f t="shared" ca="1" si="123"/>
        <v>0</v>
      </c>
      <c r="R1802" s="679">
        <f t="shared" ca="1" si="123"/>
        <v>772</v>
      </c>
      <c r="S1802" t="str">
        <f t="shared" si="120"/>
        <v>ASR_COMP</v>
      </c>
      <c r="T1802" s="957">
        <f t="shared" si="121"/>
        <v>44682</v>
      </c>
      <c r="U1802" t="str">
        <f t="shared" si="122"/>
        <v>Unaudited</v>
      </c>
    </row>
    <row r="1803" spans="1:21" x14ac:dyDescent="0.25">
      <c r="A1803" t="s">
        <v>440</v>
      </c>
      <c r="B1803" t="s">
        <v>1388</v>
      </c>
      <c r="C1803" t="s">
        <v>1389</v>
      </c>
      <c r="D1803" s="15">
        <v>1900</v>
      </c>
      <c r="E1803" s="121">
        <v>1</v>
      </c>
      <c r="F1803" t="s">
        <v>1034</v>
      </c>
      <c r="G1803" s="121" t="s">
        <v>1387</v>
      </c>
      <c r="H1803" t="s">
        <v>389</v>
      </c>
      <c r="I1803" t="s">
        <v>491</v>
      </c>
      <c r="J1803" t="s">
        <v>436</v>
      </c>
      <c r="K1803" t="s">
        <v>799</v>
      </c>
      <c r="L1803" s="756">
        <v>2.2000000000000002</v>
      </c>
      <c r="M1803" t="s">
        <v>735</v>
      </c>
      <c r="N1803" s="679">
        <f t="shared" ca="1" si="123"/>
        <v>0</v>
      </c>
      <c r="O1803" s="679">
        <f t="shared" ca="1" si="123"/>
        <v>0</v>
      </c>
      <c r="P1803" s="679">
        <f t="shared" ca="1" si="123"/>
        <v>0</v>
      </c>
      <c r="Q1803" s="679">
        <f t="shared" ca="1" si="123"/>
        <v>0</v>
      </c>
      <c r="R1803" s="679">
        <f t="shared" ca="1" si="123"/>
        <v>0</v>
      </c>
      <c r="S1803" t="str">
        <f t="shared" si="120"/>
        <v>ASR_COMP</v>
      </c>
      <c r="T1803" s="957">
        <f t="shared" si="121"/>
        <v>44682</v>
      </c>
      <c r="U1803" t="str">
        <f t="shared" si="122"/>
        <v>Unaudited</v>
      </c>
    </row>
    <row r="1804" spans="1:21" x14ac:dyDescent="0.25">
      <c r="A1804" t="s">
        <v>440</v>
      </c>
      <c r="B1804" t="s">
        <v>1388</v>
      </c>
      <c r="C1804" t="s">
        <v>1389</v>
      </c>
      <c r="D1804" s="15">
        <v>1900</v>
      </c>
      <c r="E1804" s="121">
        <v>1</v>
      </c>
      <c r="F1804" t="s">
        <v>1034</v>
      </c>
      <c r="G1804" s="121" t="s">
        <v>1387</v>
      </c>
      <c r="H1804" t="s">
        <v>389</v>
      </c>
      <c r="I1804" t="s">
        <v>491</v>
      </c>
      <c r="J1804" t="s">
        <v>436</v>
      </c>
      <c r="K1804" t="s">
        <v>799</v>
      </c>
      <c r="L1804" s="756">
        <v>2.2999999999999998</v>
      </c>
      <c r="M1804" t="s">
        <v>736</v>
      </c>
      <c r="N1804" s="679">
        <f t="shared" ca="1" si="123"/>
        <v>0</v>
      </c>
      <c r="O1804" s="679">
        <f t="shared" ca="1" si="123"/>
        <v>0</v>
      </c>
      <c r="P1804" s="679">
        <f t="shared" ca="1" si="123"/>
        <v>0</v>
      </c>
      <c r="Q1804" s="679">
        <f t="shared" ca="1" si="123"/>
        <v>0</v>
      </c>
      <c r="R1804" s="679">
        <f t="shared" ca="1" si="123"/>
        <v>2235319.0896179848</v>
      </c>
      <c r="S1804" t="str">
        <f t="shared" si="120"/>
        <v>ASR_COMP</v>
      </c>
      <c r="T1804" s="957">
        <f t="shared" si="121"/>
        <v>44682</v>
      </c>
      <c r="U1804" t="str">
        <f t="shared" si="122"/>
        <v>Unaudited</v>
      </c>
    </row>
    <row r="1805" spans="1:21" x14ac:dyDescent="0.25">
      <c r="A1805" t="s">
        <v>440</v>
      </c>
      <c r="B1805" t="s">
        <v>1388</v>
      </c>
      <c r="C1805" t="s">
        <v>1389</v>
      </c>
      <c r="D1805" s="15">
        <v>1900</v>
      </c>
      <c r="E1805" s="121">
        <v>1</v>
      </c>
      <c r="F1805" t="s">
        <v>1034</v>
      </c>
      <c r="G1805" s="121" t="s">
        <v>1387</v>
      </c>
      <c r="H1805" t="s">
        <v>389</v>
      </c>
      <c r="I1805" t="s">
        <v>491</v>
      </c>
      <c r="J1805" t="s">
        <v>436</v>
      </c>
      <c r="K1805" t="s">
        <v>799</v>
      </c>
      <c r="L1805" s="756">
        <v>2.4</v>
      </c>
      <c r="M1805" t="s">
        <v>737</v>
      </c>
      <c r="N1805" s="679">
        <f t="shared" ca="1" si="123"/>
        <v>0</v>
      </c>
      <c r="O1805" s="679">
        <f t="shared" ca="1" si="123"/>
        <v>0</v>
      </c>
      <c r="P1805" s="679">
        <f t="shared" ca="1" si="123"/>
        <v>0</v>
      </c>
      <c r="Q1805" s="679">
        <f t="shared" ca="1" si="123"/>
        <v>0</v>
      </c>
      <c r="R1805" s="679">
        <f t="shared" ca="1" si="123"/>
        <v>-130503.19242400225</v>
      </c>
      <c r="S1805" t="str">
        <f t="shared" si="120"/>
        <v>ASR_COMP</v>
      </c>
      <c r="T1805" s="957">
        <f t="shared" si="121"/>
        <v>44682</v>
      </c>
      <c r="U1805" t="str">
        <f t="shared" si="122"/>
        <v>Unaudited</v>
      </c>
    </row>
    <row r="1806" spans="1:21" x14ac:dyDescent="0.25">
      <c r="A1806" t="s">
        <v>440</v>
      </c>
      <c r="B1806" t="s">
        <v>1388</v>
      </c>
      <c r="C1806" t="s">
        <v>1389</v>
      </c>
      <c r="D1806" s="15">
        <v>1900</v>
      </c>
      <c r="E1806" s="121">
        <v>1</v>
      </c>
      <c r="F1806" t="s">
        <v>1034</v>
      </c>
      <c r="G1806" s="121" t="s">
        <v>1387</v>
      </c>
      <c r="H1806" t="s">
        <v>389</v>
      </c>
      <c r="I1806" t="s">
        <v>491</v>
      </c>
      <c r="J1806" t="s">
        <v>436</v>
      </c>
      <c r="K1806" t="s">
        <v>799</v>
      </c>
      <c r="L1806" s="756">
        <v>2.5</v>
      </c>
      <c r="M1806" t="s">
        <v>779</v>
      </c>
      <c r="N1806" s="679">
        <f t="shared" ca="1" si="123"/>
        <v>0</v>
      </c>
      <c r="O1806" s="679">
        <f t="shared" ca="1" si="123"/>
        <v>0</v>
      </c>
      <c r="P1806" s="679">
        <f t="shared" ca="1" si="123"/>
        <v>0</v>
      </c>
      <c r="Q1806" s="679">
        <f t="shared" ca="1" si="123"/>
        <v>0</v>
      </c>
      <c r="R1806" s="679">
        <f t="shared" ca="1" si="123"/>
        <v>0</v>
      </c>
      <c r="S1806" t="str">
        <f t="shared" si="120"/>
        <v>ASR_COMP</v>
      </c>
      <c r="T1806" s="957">
        <f t="shared" si="121"/>
        <v>44682</v>
      </c>
      <c r="U1806" t="str">
        <f t="shared" si="122"/>
        <v>Unaudited</v>
      </c>
    </row>
    <row r="1807" spans="1:21" x14ac:dyDescent="0.25">
      <c r="A1807" t="s">
        <v>440</v>
      </c>
      <c r="B1807" t="s">
        <v>1388</v>
      </c>
      <c r="C1807" t="s">
        <v>1389</v>
      </c>
      <c r="D1807" s="15">
        <v>1900</v>
      </c>
      <c r="E1807" s="121">
        <v>1</v>
      </c>
      <c r="F1807" t="s">
        <v>1034</v>
      </c>
      <c r="G1807" s="121" t="s">
        <v>1387</v>
      </c>
      <c r="H1807" t="s">
        <v>389</v>
      </c>
      <c r="I1807" t="s">
        <v>491</v>
      </c>
      <c r="J1807" t="s">
        <v>436</v>
      </c>
      <c r="K1807" t="s">
        <v>799</v>
      </c>
      <c r="L1807" s="756">
        <v>2.6</v>
      </c>
      <c r="M1807" t="s">
        <v>189</v>
      </c>
      <c r="N1807" s="679">
        <f t="shared" ca="1" si="123"/>
        <v>0</v>
      </c>
      <c r="O1807" s="679">
        <f t="shared" ca="1" si="123"/>
        <v>0</v>
      </c>
      <c r="P1807" s="679">
        <f t="shared" ca="1" si="123"/>
        <v>0</v>
      </c>
      <c r="Q1807" s="679">
        <f t="shared" ca="1" si="123"/>
        <v>0</v>
      </c>
      <c r="R1807" s="679">
        <f t="shared" ca="1" si="123"/>
        <v>115259.4047851131</v>
      </c>
      <c r="S1807" t="str">
        <f t="shared" si="120"/>
        <v>ASR_COMP</v>
      </c>
      <c r="T1807" s="957">
        <f t="shared" si="121"/>
        <v>44682</v>
      </c>
      <c r="U1807" t="str">
        <f t="shared" si="122"/>
        <v>Unaudited</v>
      </c>
    </row>
    <row r="1808" spans="1:21" x14ac:dyDescent="0.25">
      <c r="A1808" t="s">
        <v>440</v>
      </c>
      <c r="B1808" t="s">
        <v>1388</v>
      </c>
      <c r="C1808" t="s">
        <v>1389</v>
      </c>
      <c r="D1808" s="15">
        <v>1900</v>
      </c>
      <c r="E1808" s="121">
        <v>1</v>
      </c>
      <c r="F1808" t="s">
        <v>1034</v>
      </c>
      <c r="G1808" s="121" t="s">
        <v>1387</v>
      </c>
      <c r="H1808" t="s">
        <v>389</v>
      </c>
      <c r="I1808" t="s">
        <v>491</v>
      </c>
      <c r="J1808" t="s">
        <v>436</v>
      </c>
      <c r="K1808" t="s">
        <v>799</v>
      </c>
      <c r="L1808" s="756">
        <v>2.7</v>
      </c>
      <c r="M1808" t="s">
        <v>800</v>
      </c>
      <c r="N1808" s="679">
        <f t="shared" ca="1" si="123"/>
        <v>0</v>
      </c>
      <c r="O1808" s="679">
        <f t="shared" ca="1" si="123"/>
        <v>0</v>
      </c>
      <c r="P1808" s="679">
        <f t="shared" ca="1" si="123"/>
        <v>0</v>
      </c>
      <c r="Q1808" s="679">
        <f t="shared" ca="1" si="123"/>
        <v>0</v>
      </c>
      <c r="R1808" s="679">
        <f t="shared" ca="1" si="123"/>
        <v>-1480638.9347178196</v>
      </c>
      <c r="S1808" t="str">
        <f t="shared" si="120"/>
        <v>ASR_COMP</v>
      </c>
      <c r="T1808" s="957">
        <f t="shared" si="121"/>
        <v>44682</v>
      </c>
      <c r="U1808" t="str">
        <f t="shared" si="122"/>
        <v>Unaudited</v>
      </c>
    </row>
    <row r="1809" spans="1:21" x14ac:dyDescent="0.25">
      <c r="A1809" t="s">
        <v>440</v>
      </c>
      <c r="B1809" t="s">
        <v>1388</v>
      </c>
      <c r="C1809" t="s">
        <v>1389</v>
      </c>
      <c r="D1809" s="15">
        <v>1900</v>
      </c>
      <c r="E1809" s="121">
        <v>1</v>
      </c>
      <c r="F1809" t="s">
        <v>1034</v>
      </c>
      <c r="G1809" s="121" t="s">
        <v>1387</v>
      </c>
      <c r="H1809" t="s">
        <v>389</v>
      </c>
      <c r="I1809" t="s">
        <v>491</v>
      </c>
      <c r="J1809" t="s">
        <v>436</v>
      </c>
      <c r="K1809" t="s">
        <v>799</v>
      </c>
      <c r="L1809" s="756">
        <v>2.8</v>
      </c>
      <c r="M1809" t="s">
        <v>801</v>
      </c>
      <c r="N1809" s="679">
        <f t="shared" ca="1" si="123"/>
        <v>0</v>
      </c>
      <c r="O1809" s="679">
        <f t="shared" ca="1" si="123"/>
        <v>0</v>
      </c>
      <c r="P1809" s="679">
        <f t="shared" ca="1" si="123"/>
        <v>0</v>
      </c>
      <c r="Q1809" s="679">
        <f t="shared" ca="1" si="123"/>
        <v>0</v>
      </c>
      <c r="R1809" s="679">
        <f t="shared" ca="1" si="123"/>
        <v>0</v>
      </c>
      <c r="S1809" t="str">
        <f t="shared" si="120"/>
        <v>ASR_COMP</v>
      </c>
      <c r="T1809" s="957">
        <f t="shared" si="121"/>
        <v>44682</v>
      </c>
      <c r="U1809" t="str">
        <f t="shared" si="122"/>
        <v>Unaudited</v>
      </c>
    </row>
    <row r="1810" spans="1:21" x14ac:dyDescent="0.25">
      <c r="A1810" t="s">
        <v>440</v>
      </c>
      <c r="B1810" t="s">
        <v>1388</v>
      </c>
      <c r="C1810" t="s">
        <v>1389</v>
      </c>
      <c r="D1810" s="15">
        <v>1900</v>
      </c>
      <c r="E1810" s="121">
        <v>1</v>
      </c>
      <c r="F1810" t="s">
        <v>1034</v>
      </c>
      <c r="G1810" s="121" t="s">
        <v>1387</v>
      </c>
      <c r="H1810" t="s">
        <v>389</v>
      </c>
      <c r="I1810" t="s">
        <v>491</v>
      </c>
      <c r="J1810" t="s">
        <v>436</v>
      </c>
      <c r="K1810" t="s">
        <v>799</v>
      </c>
      <c r="L1810" s="756">
        <v>2.9</v>
      </c>
      <c r="M1810" t="s">
        <v>782</v>
      </c>
      <c r="N1810" s="679">
        <f t="shared" ca="1" si="123"/>
        <v>0</v>
      </c>
      <c r="O1810" s="679">
        <f t="shared" ca="1" si="123"/>
        <v>0</v>
      </c>
      <c r="P1810" s="679">
        <f t="shared" ca="1" si="123"/>
        <v>0</v>
      </c>
      <c r="Q1810" s="679">
        <f t="shared" ca="1" si="123"/>
        <v>0</v>
      </c>
      <c r="R1810" s="679">
        <f t="shared" ca="1" si="123"/>
        <v>0</v>
      </c>
      <c r="S1810" t="str">
        <f t="shared" si="120"/>
        <v>ASR_COMP</v>
      </c>
      <c r="T1810" s="957">
        <f t="shared" si="121"/>
        <v>44682</v>
      </c>
      <c r="U1810" t="str">
        <f t="shared" si="122"/>
        <v>Unaudited</v>
      </c>
    </row>
    <row r="1811" spans="1:21" x14ac:dyDescent="0.25">
      <c r="A1811" t="s">
        <v>440</v>
      </c>
      <c r="B1811" t="s">
        <v>1388</v>
      </c>
      <c r="C1811" t="s">
        <v>1389</v>
      </c>
      <c r="D1811" s="15">
        <v>1900</v>
      </c>
      <c r="E1811" s="121">
        <v>1</v>
      </c>
      <c r="F1811" t="s">
        <v>1034</v>
      </c>
      <c r="G1811" s="121" t="s">
        <v>1387</v>
      </c>
      <c r="H1811" t="s">
        <v>389</v>
      </c>
      <c r="I1811" t="s">
        <v>491</v>
      </c>
      <c r="J1811" t="s">
        <v>436</v>
      </c>
      <c r="K1811" t="s">
        <v>226</v>
      </c>
      <c r="L1811" s="756">
        <v>2.11</v>
      </c>
      <c r="M1811" t="s">
        <v>231</v>
      </c>
      <c r="N1811" s="679">
        <f t="shared" ca="1" si="123"/>
        <v>0</v>
      </c>
      <c r="O1811" s="679">
        <f t="shared" ca="1" si="123"/>
        <v>0</v>
      </c>
      <c r="P1811" s="679">
        <f t="shared" ca="1" si="123"/>
        <v>0</v>
      </c>
      <c r="Q1811" s="679">
        <f t="shared" ca="1" si="123"/>
        <v>0</v>
      </c>
      <c r="R1811" s="679">
        <f t="shared" ca="1" si="123"/>
        <v>50665.74462997917</v>
      </c>
      <c r="S1811" t="str">
        <f t="shared" si="120"/>
        <v>ASR_COMP</v>
      </c>
      <c r="T1811" s="957">
        <f t="shared" si="121"/>
        <v>44682</v>
      </c>
      <c r="U1811" t="str">
        <f t="shared" si="122"/>
        <v>Unaudited</v>
      </c>
    </row>
    <row r="1812" spans="1:21" x14ac:dyDescent="0.25">
      <c r="A1812" t="s">
        <v>440</v>
      </c>
      <c r="B1812" t="s">
        <v>1388</v>
      </c>
      <c r="C1812" t="s">
        <v>1389</v>
      </c>
      <c r="D1812" s="15">
        <v>1900</v>
      </c>
      <c r="E1812" s="121">
        <v>1</v>
      </c>
      <c r="F1812" t="s">
        <v>1034</v>
      </c>
      <c r="G1812" s="121" t="s">
        <v>1387</v>
      </c>
      <c r="H1812" t="s">
        <v>389</v>
      </c>
      <c r="I1812" t="s">
        <v>491</v>
      </c>
      <c r="J1812" t="s">
        <v>436</v>
      </c>
      <c r="K1812" t="s">
        <v>226</v>
      </c>
      <c r="L1812" s="756">
        <v>2.12</v>
      </c>
      <c r="M1812" t="s">
        <v>557</v>
      </c>
      <c r="N1812" s="679">
        <f t="shared" ca="1" si="123"/>
        <v>0</v>
      </c>
      <c r="O1812" s="679">
        <f t="shared" ca="1" si="123"/>
        <v>0</v>
      </c>
      <c r="P1812" s="679">
        <f t="shared" ca="1" si="123"/>
        <v>0</v>
      </c>
      <c r="Q1812" s="679">
        <f t="shared" ca="1" si="123"/>
        <v>0</v>
      </c>
      <c r="R1812" s="679">
        <f t="shared" ca="1" si="123"/>
        <v>125943.64380363541</v>
      </c>
      <c r="S1812" t="str">
        <f t="shared" si="120"/>
        <v>ASR_COMP</v>
      </c>
      <c r="T1812" s="957">
        <f t="shared" si="121"/>
        <v>44682</v>
      </c>
      <c r="U1812" t="str">
        <f t="shared" si="122"/>
        <v>Unaudited</v>
      </c>
    </row>
    <row r="1813" spans="1:21" x14ac:dyDescent="0.25">
      <c r="A1813" t="s">
        <v>440</v>
      </c>
      <c r="B1813" t="s">
        <v>1388</v>
      </c>
      <c r="C1813" t="s">
        <v>1389</v>
      </c>
      <c r="D1813" s="15">
        <v>1900</v>
      </c>
      <c r="E1813" s="121">
        <v>1</v>
      </c>
      <c r="F1813" t="s">
        <v>1034</v>
      </c>
      <c r="G1813" s="121" t="s">
        <v>1387</v>
      </c>
      <c r="H1813" t="s">
        <v>389</v>
      </c>
      <c r="I1813" t="s">
        <v>491</v>
      </c>
      <c r="J1813" t="s">
        <v>436</v>
      </c>
      <c r="K1813" t="s">
        <v>226</v>
      </c>
      <c r="L1813" s="756">
        <v>2.13</v>
      </c>
      <c r="M1813" t="s">
        <v>232</v>
      </c>
      <c r="N1813" s="679">
        <f t="shared" ca="1" si="123"/>
        <v>0</v>
      </c>
      <c r="O1813" s="679">
        <f t="shared" ca="1" si="123"/>
        <v>0</v>
      </c>
      <c r="P1813" s="679">
        <f t="shared" ca="1" si="123"/>
        <v>0</v>
      </c>
      <c r="Q1813" s="679">
        <f t="shared" ca="1" si="123"/>
        <v>0</v>
      </c>
      <c r="R1813" s="679">
        <f t="shared" ca="1" si="123"/>
        <v>94780.122318514215</v>
      </c>
      <c r="S1813" t="str">
        <f t="shared" si="120"/>
        <v>ASR_COMP</v>
      </c>
      <c r="T1813" s="957">
        <f t="shared" si="121"/>
        <v>44682</v>
      </c>
      <c r="U1813" t="str">
        <f t="shared" si="122"/>
        <v>Unaudited</v>
      </c>
    </row>
    <row r="1814" spans="1:21" x14ac:dyDescent="0.25">
      <c r="A1814" t="s">
        <v>440</v>
      </c>
      <c r="B1814" t="s">
        <v>1388</v>
      </c>
      <c r="C1814" t="s">
        <v>1389</v>
      </c>
      <c r="D1814" s="15">
        <v>1900</v>
      </c>
      <c r="E1814" s="121">
        <v>1</v>
      </c>
      <c r="F1814" t="s">
        <v>1034</v>
      </c>
      <c r="G1814" s="121" t="s">
        <v>1387</v>
      </c>
      <c r="H1814" t="s">
        <v>389</v>
      </c>
      <c r="I1814" t="s">
        <v>491</v>
      </c>
      <c r="J1814" t="s">
        <v>436</v>
      </c>
      <c r="K1814" t="s">
        <v>226</v>
      </c>
      <c r="L1814" s="756">
        <v>2.14</v>
      </c>
      <c r="M1814" t="s">
        <v>561</v>
      </c>
      <c r="N1814" s="679">
        <f t="shared" ca="1" si="123"/>
        <v>0</v>
      </c>
      <c r="O1814" s="679">
        <f t="shared" ca="1" si="123"/>
        <v>0</v>
      </c>
      <c r="P1814" s="679">
        <f t="shared" ca="1" si="123"/>
        <v>0</v>
      </c>
      <c r="Q1814" s="679">
        <f t="shared" ca="1" si="123"/>
        <v>0</v>
      </c>
      <c r="R1814" s="679">
        <f t="shared" ca="1" si="123"/>
        <v>62318.544593396786</v>
      </c>
      <c r="S1814" t="str">
        <f t="shared" si="120"/>
        <v>ASR_COMP</v>
      </c>
      <c r="T1814" s="957">
        <f t="shared" si="121"/>
        <v>44682</v>
      </c>
      <c r="U1814" t="str">
        <f t="shared" si="122"/>
        <v>Unaudited</v>
      </c>
    </row>
    <row r="1815" spans="1:21" x14ac:dyDescent="0.25">
      <c r="A1815" t="s">
        <v>440</v>
      </c>
      <c r="B1815" t="s">
        <v>1388</v>
      </c>
      <c r="C1815" t="s">
        <v>1389</v>
      </c>
      <c r="D1815" s="15">
        <v>1900</v>
      </c>
      <c r="E1815" s="121">
        <v>1</v>
      </c>
      <c r="F1815" t="s">
        <v>1034</v>
      </c>
      <c r="G1815" s="121" t="s">
        <v>1387</v>
      </c>
      <c r="H1815" t="s">
        <v>389</v>
      </c>
      <c r="I1815" t="s">
        <v>491</v>
      </c>
      <c r="J1815" t="s">
        <v>436</v>
      </c>
      <c r="K1815" t="s">
        <v>226</v>
      </c>
      <c r="L1815" s="756">
        <v>2.15</v>
      </c>
      <c r="M1815" t="s">
        <v>20</v>
      </c>
      <c r="N1815" s="679">
        <f t="shared" ca="1" si="123"/>
        <v>0</v>
      </c>
      <c r="O1815" s="679">
        <f t="shared" ca="1" si="123"/>
        <v>0</v>
      </c>
      <c r="P1815" s="679">
        <f t="shared" ca="1" si="123"/>
        <v>0</v>
      </c>
      <c r="Q1815" s="679">
        <f t="shared" ca="1" si="123"/>
        <v>0</v>
      </c>
      <c r="R1815" s="679">
        <f t="shared" ca="1" si="123"/>
        <v>-2201.7531524343649</v>
      </c>
      <c r="S1815" t="str">
        <f t="shared" si="120"/>
        <v>ASR_COMP</v>
      </c>
      <c r="T1815" s="957">
        <f t="shared" si="121"/>
        <v>44682</v>
      </c>
      <c r="U1815" t="str">
        <f t="shared" si="122"/>
        <v>Unaudited</v>
      </c>
    </row>
    <row r="1816" spans="1:21" x14ac:dyDescent="0.25">
      <c r="A1816" t="s">
        <v>440</v>
      </c>
      <c r="B1816" t="s">
        <v>1388</v>
      </c>
      <c r="C1816" t="s">
        <v>1389</v>
      </c>
      <c r="D1816" s="15">
        <v>1900</v>
      </c>
      <c r="E1816" s="121">
        <v>1</v>
      </c>
      <c r="F1816" t="s">
        <v>1034</v>
      </c>
      <c r="G1816" s="121" t="s">
        <v>1387</v>
      </c>
      <c r="H1816" t="s">
        <v>389</v>
      </c>
      <c r="I1816" t="s">
        <v>491</v>
      </c>
      <c r="J1816" t="s">
        <v>436</v>
      </c>
      <c r="K1816" t="s">
        <v>226</v>
      </c>
      <c r="L1816" s="756">
        <v>2.16</v>
      </c>
      <c r="M1816" t="s">
        <v>802</v>
      </c>
      <c r="N1816" s="679">
        <f t="shared" ca="1" si="123"/>
        <v>0</v>
      </c>
      <c r="O1816" s="679">
        <f t="shared" ca="1" si="123"/>
        <v>0</v>
      </c>
      <c r="P1816" s="679">
        <f t="shared" ca="1" si="123"/>
        <v>0</v>
      </c>
      <c r="Q1816" s="679">
        <f t="shared" ca="1" si="123"/>
        <v>0</v>
      </c>
      <c r="R1816" s="679">
        <f t="shared" ca="1" si="123"/>
        <v>0</v>
      </c>
      <c r="S1816" t="str">
        <f t="shared" si="120"/>
        <v>ASR_COMP</v>
      </c>
      <c r="T1816" s="957">
        <f t="shared" si="121"/>
        <v>44682</v>
      </c>
      <c r="U1816" t="str">
        <f t="shared" si="122"/>
        <v>Unaudited</v>
      </c>
    </row>
    <row r="1817" spans="1:21" x14ac:dyDescent="0.25">
      <c r="A1817" t="s">
        <v>440</v>
      </c>
      <c r="B1817" t="s">
        <v>1388</v>
      </c>
      <c r="C1817" t="s">
        <v>1389</v>
      </c>
      <c r="D1817" s="15">
        <v>1900</v>
      </c>
      <c r="E1817" s="121">
        <v>1</v>
      </c>
      <c r="F1817" t="s">
        <v>1034</v>
      </c>
      <c r="G1817" s="121" t="s">
        <v>1387</v>
      </c>
      <c r="H1817" t="s">
        <v>389</v>
      </c>
      <c r="I1817" t="s">
        <v>491</v>
      </c>
      <c r="J1817" t="s">
        <v>436</v>
      </c>
      <c r="K1817" t="s">
        <v>226</v>
      </c>
      <c r="L1817" s="756">
        <v>2.17</v>
      </c>
      <c r="M1817" t="s">
        <v>1055</v>
      </c>
      <c r="N1817" s="679">
        <f t="shared" ca="1" si="123"/>
        <v>0</v>
      </c>
      <c r="O1817" s="679">
        <f t="shared" ca="1" si="123"/>
        <v>0</v>
      </c>
      <c r="P1817" s="679">
        <f t="shared" ca="1" si="123"/>
        <v>0</v>
      </c>
      <c r="Q1817" s="679">
        <f t="shared" ca="1" si="123"/>
        <v>0</v>
      </c>
      <c r="R1817" s="679">
        <f t="shared" ca="1" si="123"/>
        <v>0</v>
      </c>
      <c r="S1817" t="str">
        <f t="shared" si="120"/>
        <v>ASR_COMP</v>
      </c>
      <c r="T1817" s="957">
        <f t="shared" si="121"/>
        <v>44682</v>
      </c>
      <c r="U1817" t="str">
        <f t="shared" si="122"/>
        <v>Unaudited</v>
      </c>
    </row>
    <row r="1818" spans="1:21" x14ac:dyDescent="0.25">
      <c r="A1818" t="s">
        <v>440</v>
      </c>
      <c r="B1818" t="s">
        <v>1388</v>
      </c>
      <c r="C1818" t="s">
        <v>1389</v>
      </c>
      <c r="D1818" s="15">
        <v>1900</v>
      </c>
      <c r="E1818" s="121">
        <v>1</v>
      </c>
      <c r="F1818" t="s">
        <v>1034</v>
      </c>
      <c r="G1818" s="121" t="s">
        <v>1387</v>
      </c>
      <c r="H1818" t="s">
        <v>389</v>
      </c>
      <c r="I1818" t="s">
        <v>491</v>
      </c>
      <c r="J1818" t="s">
        <v>436</v>
      </c>
      <c r="K1818" t="s">
        <v>226</v>
      </c>
      <c r="L1818" s="756">
        <v>2.1800000000000002</v>
      </c>
      <c r="M1818" t="s">
        <v>653</v>
      </c>
      <c r="N1818" s="679">
        <f t="shared" ca="1" si="123"/>
        <v>0</v>
      </c>
      <c r="O1818" s="679">
        <f t="shared" ca="1" si="123"/>
        <v>0</v>
      </c>
      <c r="P1818" s="679">
        <f t="shared" ca="1" si="123"/>
        <v>0</v>
      </c>
      <c r="Q1818" s="679">
        <f t="shared" ca="1" si="123"/>
        <v>0</v>
      </c>
      <c r="R1818" s="679">
        <f t="shared" ca="1" si="123"/>
        <v>12448.05236988262</v>
      </c>
      <c r="S1818" t="str">
        <f t="shared" si="120"/>
        <v>ASR_COMP</v>
      </c>
      <c r="T1818" s="957">
        <f t="shared" si="121"/>
        <v>44682</v>
      </c>
      <c r="U1818" t="str">
        <f t="shared" si="122"/>
        <v>Unaudited</v>
      </c>
    </row>
    <row r="1819" spans="1:21" x14ac:dyDescent="0.25">
      <c r="A1819" t="s">
        <v>440</v>
      </c>
      <c r="B1819" t="s">
        <v>1388</v>
      </c>
      <c r="C1819" t="s">
        <v>1389</v>
      </c>
      <c r="D1819" s="15">
        <v>1900</v>
      </c>
      <c r="E1819" s="121">
        <v>1</v>
      </c>
      <c r="F1819" t="s">
        <v>1034</v>
      </c>
      <c r="G1819" s="121" t="s">
        <v>1387</v>
      </c>
      <c r="H1819" t="s">
        <v>389</v>
      </c>
      <c r="I1819" t="s">
        <v>491</v>
      </c>
      <c r="J1819" t="s">
        <v>436</v>
      </c>
      <c r="K1819" t="s">
        <v>226</v>
      </c>
      <c r="L1819" s="756">
        <v>2.19</v>
      </c>
      <c r="M1819" t="s">
        <v>221</v>
      </c>
      <c r="N1819" s="679">
        <f t="shared" ca="1" si="123"/>
        <v>0</v>
      </c>
      <c r="O1819" s="679">
        <f t="shared" ca="1" si="123"/>
        <v>0</v>
      </c>
      <c r="P1819" s="679">
        <f t="shared" ca="1" si="123"/>
        <v>0</v>
      </c>
      <c r="Q1819" s="679">
        <f t="shared" ca="1" si="123"/>
        <v>0</v>
      </c>
      <c r="R1819" s="679">
        <f t="shared" ca="1" si="123"/>
        <v>0</v>
      </c>
      <c r="S1819" t="str">
        <f t="shared" si="120"/>
        <v>ASR_COMP</v>
      </c>
      <c r="T1819" s="957">
        <f t="shared" si="121"/>
        <v>44682</v>
      </c>
      <c r="U1819" t="str">
        <f t="shared" si="122"/>
        <v>Unaudited</v>
      </c>
    </row>
    <row r="1820" spans="1:21" x14ac:dyDescent="0.25">
      <c r="A1820" t="s">
        <v>440</v>
      </c>
      <c r="B1820" t="s">
        <v>1388</v>
      </c>
      <c r="C1820" t="s">
        <v>1389</v>
      </c>
      <c r="D1820" s="15">
        <v>1900</v>
      </c>
      <c r="E1820" s="121">
        <v>1</v>
      </c>
      <c r="F1820" t="s">
        <v>1034</v>
      </c>
      <c r="G1820" s="121" t="s">
        <v>1387</v>
      </c>
      <c r="H1820" t="s">
        <v>389</v>
      </c>
      <c r="I1820" t="s">
        <v>491</v>
      </c>
      <c r="J1820" t="s">
        <v>436</v>
      </c>
      <c r="K1820" t="s">
        <v>226</v>
      </c>
      <c r="L1820" s="756" t="s">
        <v>707</v>
      </c>
      <c r="M1820" t="s">
        <v>233</v>
      </c>
      <c r="N1820" s="679">
        <f t="shared" ca="1" si="123"/>
        <v>0</v>
      </c>
      <c r="O1820" s="679">
        <f t="shared" ca="1" si="123"/>
        <v>0</v>
      </c>
      <c r="P1820" s="679">
        <f t="shared" ca="1" si="123"/>
        <v>0</v>
      </c>
      <c r="Q1820" s="679">
        <f t="shared" ca="1" si="123"/>
        <v>0</v>
      </c>
      <c r="R1820" s="679">
        <f t="shared" ca="1" si="123"/>
        <v>-336389.06166034407</v>
      </c>
      <c r="S1820" t="str">
        <f t="shared" si="120"/>
        <v>ASR_COMP</v>
      </c>
      <c r="T1820" s="957">
        <f t="shared" si="121"/>
        <v>44682</v>
      </c>
      <c r="U1820" t="str">
        <f t="shared" si="122"/>
        <v>Unaudited</v>
      </c>
    </row>
    <row r="1821" spans="1:21" x14ac:dyDescent="0.25">
      <c r="A1821" t="s">
        <v>440</v>
      </c>
      <c r="B1821" t="s">
        <v>1388</v>
      </c>
      <c r="C1821" t="s">
        <v>1389</v>
      </c>
      <c r="D1821" s="15">
        <v>1900</v>
      </c>
      <c r="E1821" s="121">
        <v>1</v>
      </c>
      <c r="F1821" t="s">
        <v>1034</v>
      </c>
      <c r="G1821" s="121" t="s">
        <v>1387</v>
      </c>
      <c r="H1821" t="s">
        <v>389</v>
      </c>
      <c r="I1821" t="s">
        <v>491</v>
      </c>
      <c r="J1821" t="s">
        <v>436</v>
      </c>
      <c r="K1821" t="s">
        <v>226</v>
      </c>
      <c r="L1821" s="756">
        <v>2.21</v>
      </c>
      <c r="M1821" t="s">
        <v>469</v>
      </c>
      <c r="N1821" s="679">
        <f t="shared" ca="1" si="123"/>
        <v>0</v>
      </c>
      <c r="O1821" s="679">
        <f t="shared" ca="1" si="123"/>
        <v>0</v>
      </c>
      <c r="P1821" s="679">
        <f t="shared" ca="1" si="123"/>
        <v>0</v>
      </c>
      <c r="Q1821" s="679">
        <f t="shared" ca="1" si="123"/>
        <v>0</v>
      </c>
      <c r="R1821" s="679">
        <f t="shared" ca="1" si="123"/>
        <v>0</v>
      </c>
      <c r="S1821" t="str">
        <f t="shared" si="120"/>
        <v>ASR_COMP</v>
      </c>
      <c r="T1821" s="957">
        <f t="shared" si="121"/>
        <v>44682</v>
      </c>
      <c r="U1821" t="str">
        <f t="shared" si="122"/>
        <v>Unaudited</v>
      </c>
    </row>
    <row r="1822" spans="1:21" x14ac:dyDescent="0.25">
      <c r="A1822" t="s">
        <v>440</v>
      </c>
      <c r="B1822" t="s">
        <v>1388</v>
      </c>
      <c r="C1822" t="s">
        <v>1389</v>
      </c>
      <c r="D1822" s="15">
        <v>1900</v>
      </c>
      <c r="E1822" s="121">
        <v>1</v>
      </c>
      <c r="F1822" t="s">
        <v>1034</v>
      </c>
      <c r="G1822" s="121" t="s">
        <v>1387</v>
      </c>
      <c r="H1822" t="s">
        <v>389</v>
      </c>
      <c r="I1822" t="s">
        <v>491</v>
      </c>
      <c r="J1822" t="s">
        <v>436</v>
      </c>
      <c r="K1822" t="s">
        <v>6</v>
      </c>
      <c r="L1822" s="756" t="s">
        <v>70</v>
      </c>
      <c r="M1822" t="s">
        <v>191</v>
      </c>
      <c r="N1822" s="679">
        <f t="shared" ca="1" si="123"/>
        <v>0</v>
      </c>
      <c r="O1822" s="679">
        <f t="shared" ca="1" si="123"/>
        <v>0</v>
      </c>
      <c r="P1822" s="679">
        <f t="shared" ca="1" si="123"/>
        <v>0</v>
      </c>
      <c r="Q1822" s="679">
        <f t="shared" ca="1" si="123"/>
        <v>0</v>
      </c>
      <c r="R1822" s="679">
        <f t="shared" ca="1" si="123"/>
        <v>0</v>
      </c>
      <c r="S1822" t="str">
        <f t="shared" si="120"/>
        <v>ASR_COMP</v>
      </c>
      <c r="T1822" s="957">
        <f t="shared" si="121"/>
        <v>44682</v>
      </c>
      <c r="U1822" t="str">
        <f t="shared" si="122"/>
        <v>Unaudited</v>
      </c>
    </row>
    <row r="1823" spans="1:21" x14ac:dyDescent="0.25">
      <c r="A1823" t="s">
        <v>440</v>
      </c>
      <c r="B1823" t="s">
        <v>1388</v>
      </c>
      <c r="C1823" t="s">
        <v>1389</v>
      </c>
      <c r="D1823" s="15">
        <v>1900</v>
      </c>
      <c r="E1823" s="121">
        <v>1</v>
      </c>
      <c r="F1823" t="s">
        <v>1034</v>
      </c>
      <c r="G1823" s="121" t="s">
        <v>1387</v>
      </c>
      <c r="H1823" t="s">
        <v>389</v>
      </c>
      <c r="I1823" t="s">
        <v>491</v>
      </c>
      <c r="J1823" t="s">
        <v>436</v>
      </c>
      <c r="K1823" t="s">
        <v>6</v>
      </c>
      <c r="L1823" s="756" t="s">
        <v>71</v>
      </c>
      <c r="M1823" t="s">
        <v>234</v>
      </c>
      <c r="N1823" s="679">
        <f t="shared" ca="1" si="123"/>
        <v>0</v>
      </c>
      <c r="O1823" s="679">
        <f t="shared" ca="1" si="123"/>
        <v>0</v>
      </c>
      <c r="P1823" s="679">
        <f t="shared" ca="1" si="123"/>
        <v>0</v>
      </c>
      <c r="Q1823" s="679">
        <f t="shared" ca="1" si="123"/>
        <v>0</v>
      </c>
      <c r="R1823" s="679">
        <f t="shared" ca="1" si="123"/>
        <v>0</v>
      </c>
      <c r="S1823" t="str">
        <f t="shared" si="120"/>
        <v>ASR_COMP</v>
      </c>
      <c r="T1823" s="957">
        <f t="shared" si="121"/>
        <v>44682</v>
      </c>
      <c r="U1823" t="str">
        <f t="shared" si="122"/>
        <v>Unaudited</v>
      </c>
    </row>
    <row r="1824" spans="1:21" x14ac:dyDescent="0.25">
      <c r="A1824" t="s">
        <v>440</v>
      </c>
      <c r="B1824" t="s">
        <v>1388</v>
      </c>
      <c r="C1824" t="s">
        <v>1389</v>
      </c>
      <c r="D1824" s="15">
        <v>1900</v>
      </c>
      <c r="E1824" s="121">
        <v>1</v>
      </c>
      <c r="F1824" t="s">
        <v>1034</v>
      </c>
      <c r="G1824" s="121" t="s">
        <v>1387</v>
      </c>
      <c r="H1824" t="s">
        <v>389</v>
      </c>
      <c r="I1824" t="s">
        <v>491</v>
      </c>
      <c r="J1824" t="s">
        <v>436</v>
      </c>
      <c r="K1824" t="s">
        <v>6</v>
      </c>
      <c r="L1824" s="756" t="s">
        <v>72</v>
      </c>
      <c r="M1824" t="s">
        <v>167</v>
      </c>
      <c r="N1824" s="679">
        <f t="shared" ca="1" si="123"/>
        <v>0</v>
      </c>
      <c r="O1824" s="679">
        <f t="shared" ca="1" si="123"/>
        <v>0</v>
      </c>
      <c r="P1824" s="679">
        <f t="shared" ca="1" si="123"/>
        <v>0</v>
      </c>
      <c r="Q1824" s="679">
        <f t="shared" ca="1" si="123"/>
        <v>0</v>
      </c>
      <c r="R1824" s="679">
        <f t="shared" ca="1" si="123"/>
        <v>0</v>
      </c>
      <c r="S1824" t="str">
        <f t="shared" si="120"/>
        <v>ASR_COMP</v>
      </c>
      <c r="T1824" s="957">
        <f t="shared" si="121"/>
        <v>44682</v>
      </c>
      <c r="U1824" t="str">
        <f t="shared" si="122"/>
        <v>Unaudited</v>
      </c>
    </row>
    <row r="1825" spans="1:21" x14ac:dyDescent="0.25">
      <c r="A1825" t="s">
        <v>440</v>
      </c>
      <c r="B1825" t="s">
        <v>1388</v>
      </c>
      <c r="C1825" t="s">
        <v>1389</v>
      </c>
      <c r="D1825" s="15">
        <v>1900</v>
      </c>
      <c r="E1825" s="121">
        <v>1</v>
      </c>
      <c r="F1825" t="s">
        <v>1034</v>
      </c>
      <c r="G1825" s="121" t="s">
        <v>1387</v>
      </c>
      <c r="H1825" t="s">
        <v>389</v>
      </c>
      <c r="I1825" t="s">
        <v>491</v>
      </c>
      <c r="J1825" t="s">
        <v>436</v>
      </c>
      <c r="K1825" t="s">
        <v>6</v>
      </c>
      <c r="L1825" s="756">
        <v>3.4</v>
      </c>
      <c r="M1825" t="s">
        <v>464</v>
      </c>
      <c r="N1825" s="679">
        <f t="shared" ca="1" si="123"/>
        <v>0</v>
      </c>
      <c r="O1825" s="679">
        <f t="shared" ca="1" si="123"/>
        <v>0</v>
      </c>
      <c r="P1825" s="679">
        <f t="shared" ca="1" si="123"/>
        <v>0</v>
      </c>
      <c r="Q1825" s="679">
        <f t="shared" ca="1" si="123"/>
        <v>0</v>
      </c>
      <c r="R1825" s="679">
        <f t="shared" ca="1" si="123"/>
        <v>262.46758321173638</v>
      </c>
      <c r="S1825" t="str">
        <f t="shared" si="120"/>
        <v>ASR_COMP</v>
      </c>
      <c r="T1825" s="957">
        <f t="shared" si="121"/>
        <v>44682</v>
      </c>
      <c r="U1825" t="str">
        <f t="shared" si="122"/>
        <v>Unaudited</v>
      </c>
    </row>
    <row r="1826" spans="1:21" x14ac:dyDescent="0.25">
      <c r="A1826" t="s">
        <v>440</v>
      </c>
      <c r="B1826" t="s">
        <v>1388</v>
      </c>
      <c r="C1826" t="s">
        <v>1389</v>
      </c>
      <c r="D1826" s="15">
        <v>1900</v>
      </c>
      <c r="E1826" s="121">
        <v>1</v>
      </c>
      <c r="F1826" t="s">
        <v>1034</v>
      </c>
      <c r="G1826" s="121" t="s">
        <v>1387</v>
      </c>
      <c r="H1826" t="s">
        <v>389</v>
      </c>
      <c r="I1826" t="s">
        <v>491</v>
      </c>
      <c r="J1826" t="s">
        <v>436</v>
      </c>
      <c r="K1826" t="s">
        <v>437</v>
      </c>
      <c r="L1826" s="756">
        <v>4.5</v>
      </c>
      <c r="M1826" t="s">
        <v>32</v>
      </c>
      <c r="N1826" s="679">
        <f t="shared" ca="1" si="123"/>
        <v>0</v>
      </c>
      <c r="O1826" s="679">
        <f t="shared" ca="1" si="123"/>
        <v>0</v>
      </c>
      <c r="P1826" s="679">
        <f t="shared" ca="1" si="123"/>
        <v>0</v>
      </c>
      <c r="Q1826" s="679">
        <f t="shared" ca="1" si="123"/>
        <v>0</v>
      </c>
      <c r="R1826" s="679">
        <f t="shared" ca="1" si="123"/>
        <v>0</v>
      </c>
      <c r="S1826" t="str">
        <f t="shared" si="120"/>
        <v>ASR_COMP</v>
      </c>
      <c r="T1826" s="957">
        <f t="shared" si="121"/>
        <v>44682</v>
      </c>
      <c r="U1826" t="str">
        <f t="shared" si="122"/>
        <v>Unaudited</v>
      </c>
    </row>
    <row r="1827" spans="1:21" x14ac:dyDescent="0.25">
      <c r="A1827" t="s">
        <v>440</v>
      </c>
      <c r="B1827" t="s">
        <v>1388</v>
      </c>
      <c r="C1827" t="s">
        <v>1389</v>
      </c>
      <c r="D1827" s="15">
        <v>1900</v>
      </c>
      <c r="E1827" s="121">
        <v>1</v>
      </c>
      <c r="F1827" t="s">
        <v>1034</v>
      </c>
      <c r="G1827" s="121" t="s">
        <v>1387</v>
      </c>
      <c r="H1827" t="s">
        <v>389</v>
      </c>
      <c r="I1827" t="s">
        <v>491</v>
      </c>
      <c r="J1827" t="s">
        <v>436</v>
      </c>
      <c r="K1827" t="s">
        <v>437</v>
      </c>
      <c r="L1827" s="756" t="s">
        <v>947</v>
      </c>
      <c r="M1827" t="s">
        <v>938</v>
      </c>
      <c r="N1827" s="679">
        <f t="shared" ca="1" si="123"/>
        <v>0</v>
      </c>
      <c r="O1827" s="679">
        <f t="shared" ca="1" si="123"/>
        <v>0</v>
      </c>
      <c r="P1827" s="679">
        <f t="shared" ca="1" si="123"/>
        <v>0</v>
      </c>
      <c r="Q1827" s="679">
        <f t="shared" ca="1" si="123"/>
        <v>0</v>
      </c>
      <c r="R1827" s="679">
        <f t="shared" ca="1" si="123"/>
        <v>0</v>
      </c>
      <c r="S1827" t="str">
        <f t="shared" si="120"/>
        <v>ASR_COMP</v>
      </c>
      <c r="T1827" s="957">
        <f t="shared" si="121"/>
        <v>44682</v>
      </c>
      <c r="U1827" t="str">
        <f t="shared" si="122"/>
        <v>Unaudited</v>
      </c>
    </row>
    <row r="1828" spans="1:21" x14ac:dyDescent="0.25">
      <c r="A1828" t="s">
        <v>440</v>
      </c>
      <c r="B1828" t="s">
        <v>1388</v>
      </c>
      <c r="C1828" t="s">
        <v>1389</v>
      </c>
      <c r="D1828" s="15">
        <v>1900</v>
      </c>
      <c r="E1828" s="121">
        <v>1</v>
      </c>
      <c r="F1828" t="s">
        <v>1034</v>
      </c>
      <c r="G1828" s="121" t="s">
        <v>1387</v>
      </c>
      <c r="H1828" t="s">
        <v>389</v>
      </c>
      <c r="I1828" t="s">
        <v>491</v>
      </c>
      <c r="J1828" t="s">
        <v>436</v>
      </c>
      <c r="K1828" t="s">
        <v>437</v>
      </c>
      <c r="L1828" s="756" t="s">
        <v>196</v>
      </c>
      <c r="M1828" t="s">
        <v>40</v>
      </c>
      <c r="N1828" s="679">
        <f t="shared" ca="1" si="123"/>
        <v>0</v>
      </c>
      <c r="O1828" s="679">
        <f t="shared" ca="1" si="123"/>
        <v>0</v>
      </c>
      <c r="P1828" s="679">
        <f t="shared" ca="1" si="123"/>
        <v>0</v>
      </c>
      <c r="Q1828" s="679">
        <f t="shared" ca="1" si="123"/>
        <v>0</v>
      </c>
      <c r="R1828" s="679">
        <f t="shared" ca="1" si="123"/>
        <v>0</v>
      </c>
      <c r="S1828" t="str">
        <f t="shared" si="120"/>
        <v>ASR_COMP</v>
      </c>
      <c r="T1828" s="957">
        <f t="shared" si="121"/>
        <v>44682</v>
      </c>
      <c r="U1828" t="str">
        <f t="shared" si="122"/>
        <v>Unaudited</v>
      </c>
    </row>
    <row r="1829" spans="1:21" x14ac:dyDescent="0.25">
      <c r="A1829" t="s">
        <v>440</v>
      </c>
      <c r="B1829" t="s">
        <v>1388</v>
      </c>
      <c r="C1829" t="s">
        <v>1389</v>
      </c>
      <c r="D1829" s="15">
        <v>1900</v>
      </c>
      <c r="E1829" s="121">
        <v>1</v>
      </c>
      <c r="F1829" t="s">
        <v>1034</v>
      </c>
      <c r="G1829" s="121" t="s">
        <v>1387</v>
      </c>
      <c r="H1829" t="s">
        <v>389</v>
      </c>
      <c r="I1829" t="s">
        <v>491</v>
      </c>
      <c r="J1829" t="s">
        <v>436</v>
      </c>
      <c r="K1829" t="s">
        <v>437</v>
      </c>
      <c r="L1829" s="756" t="s">
        <v>195</v>
      </c>
      <c r="M1829" t="s">
        <v>332</v>
      </c>
      <c r="N1829" s="679">
        <f t="shared" ca="1" si="123"/>
        <v>0</v>
      </c>
      <c r="O1829" s="679">
        <f t="shared" ca="1" si="123"/>
        <v>0</v>
      </c>
      <c r="P1829" s="679">
        <f t="shared" ca="1" si="123"/>
        <v>0</v>
      </c>
      <c r="Q1829" s="679">
        <f t="shared" ca="1" si="123"/>
        <v>0</v>
      </c>
      <c r="R1829" s="679">
        <f t="shared" ca="1" si="123"/>
        <v>0</v>
      </c>
      <c r="S1829" t="str">
        <f t="shared" si="120"/>
        <v>ASR_COMP</v>
      </c>
      <c r="T1829" s="957">
        <f t="shared" si="121"/>
        <v>44682</v>
      </c>
      <c r="U1829" t="str">
        <f t="shared" si="122"/>
        <v>Unaudited</v>
      </c>
    </row>
    <row r="1830" spans="1:21" x14ac:dyDescent="0.25">
      <c r="A1830" t="s">
        <v>440</v>
      </c>
      <c r="B1830" t="s">
        <v>1388</v>
      </c>
      <c r="C1830" t="s">
        <v>1389</v>
      </c>
      <c r="D1830" s="15">
        <v>1900</v>
      </c>
      <c r="E1830" s="121">
        <v>1</v>
      </c>
      <c r="F1830" t="s">
        <v>1034</v>
      </c>
      <c r="G1830" s="121" t="s">
        <v>1387</v>
      </c>
      <c r="H1830" t="s">
        <v>389</v>
      </c>
      <c r="I1830" t="s">
        <v>491</v>
      </c>
      <c r="J1830" t="s">
        <v>453</v>
      </c>
      <c r="K1830" t="s">
        <v>438</v>
      </c>
      <c r="L1830" s="756" t="s">
        <v>79</v>
      </c>
      <c r="M1830" t="s">
        <v>27</v>
      </c>
      <c r="N1830" s="679">
        <f t="shared" ca="1" si="123"/>
        <v>0</v>
      </c>
      <c r="O1830" s="679">
        <f t="shared" ca="1" si="123"/>
        <v>0</v>
      </c>
      <c r="P1830" s="679">
        <f t="shared" ca="1" si="123"/>
        <v>0</v>
      </c>
      <c r="Q1830" s="679">
        <f t="shared" ca="1" si="123"/>
        <v>0</v>
      </c>
      <c r="R1830" s="679">
        <f t="shared" ca="1" si="123"/>
        <v>0</v>
      </c>
      <c r="S1830" t="str">
        <f t="shared" si="120"/>
        <v>ASR_COMP</v>
      </c>
      <c r="T1830" s="957">
        <f t="shared" si="121"/>
        <v>44682</v>
      </c>
      <c r="U1830" t="str">
        <f t="shared" si="122"/>
        <v>Unaudited</v>
      </c>
    </row>
    <row r="1831" spans="1:21" x14ac:dyDescent="0.25">
      <c r="A1831" t="s">
        <v>440</v>
      </c>
      <c r="B1831" t="s">
        <v>1388</v>
      </c>
      <c r="C1831" t="s">
        <v>1389</v>
      </c>
      <c r="D1831" s="15">
        <v>1900</v>
      </c>
      <c r="E1831" s="121">
        <v>1</v>
      </c>
      <c r="F1831" t="s">
        <v>1034</v>
      </c>
      <c r="G1831" s="121" t="s">
        <v>1387</v>
      </c>
      <c r="H1831" t="s">
        <v>389</v>
      </c>
      <c r="I1831" t="s">
        <v>491</v>
      </c>
      <c r="J1831" t="s">
        <v>453</v>
      </c>
      <c r="K1831" t="s">
        <v>438</v>
      </c>
      <c r="L1831" s="756" t="s">
        <v>80</v>
      </c>
      <c r="M1831" t="s">
        <v>100</v>
      </c>
      <c r="N1831" s="679">
        <f t="shared" ca="1" si="123"/>
        <v>0</v>
      </c>
      <c r="O1831" s="679">
        <f t="shared" ca="1" si="123"/>
        <v>0</v>
      </c>
      <c r="P1831" s="679">
        <f t="shared" ca="1" si="123"/>
        <v>0</v>
      </c>
      <c r="Q1831" s="679">
        <f t="shared" ca="1" si="123"/>
        <v>0</v>
      </c>
      <c r="R1831" s="679">
        <f t="shared" ca="1" si="123"/>
        <v>0</v>
      </c>
      <c r="S1831" t="str">
        <f t="shared" si="120"/>
        <v>ASR_COMP</v>
      </c>
      <c r="T1831" s="957">
        <f t="shared" si="121"/>
        <v>44682</v>
      </c>
      <c r="U1831" t="str">
        <f t="shared" si="122"/>
        <v>Unaudited</v>
      </c>
    </row>
    <row r="1832" spans="1:21" x14ac:dyDescent="0.25">
      <c r="A1832" t="s">
        <v>440</v>
      </c>
      <c r="B1832" t="s">
        <v>1388</v>
      </c>
      <c r="C1832" t="s">
        <v>1389</v>
      </c>
      <c r="D1832" s="15">
        <v>1900</v>
      </c>
      <c r="E1832" s="121">
        <v>1</v>
      </c>
      <c r="F1832" t="s">
        <v>1034</v>
      </c>
      <c r="G1832" s="121" t="s">
        <v>1387</v>
      </c>
      <c r="H1832" t="s">
        <v>389</v>
      </c>
      <c r="I1832" t="s">
        <v>491</v>
      </c>
      <c r="J1832" t="s">
        <v>453</v>
      </c>
      <c r="K1832" t="s">
        <v>438</v>
      </c>
      <c r="L1832" s="756" t="s">
        <v>81</v>
      </c>
      <c r="M1832" t="s">
        <v>101</v>
      </c>
      <c r="N1832" s="679">
        <f t="shared" ca="1" si="123"/>
        <v>0</v>
      </c>
      <c r="O1832" s="679">
        <f t="shared" ca="1" si="123"/>
        <v>0</v>
      </c>
      <c r="P1832" s="679">
        <f t="shared" ca="1" si="123"/>
        <v>0</v>
      </c>
      <c r="Q1832" s="679">
        <f t="shared" ca="1" si="123"/>
        <v>0</v>
      </c>
      <c r="R1832" s="679">
        <f t="shared" ca="1" si="123"/>
        <v>0</v>
      </c>
      <c r="S1832" t="str">
        <f t="shared" si="120"/>
        <v>ASR_COMP</v>
      </c>
      <c r="T1832" s="957">
        <f t="shared" si="121"/>
        <v>44682</v>
      </c>
      <c r="U1832" t="str">
        <f t="shared" si="122"/>
        <v>Unaudited</v>
      </c>
    </row>
    <row r="1833" spans="1:21" x14ac:dyDescent="0.25">
      <c r="A1833" t="s">
        <v>440</v>
      </c>
      <c r="B1833" t="s">
        <v>1388</v>
      </c>
      <c r="C1833" t="s">
        <v>1389</v>
      </c>
      <c r="D1833" s="15">
        <v>1900</v>
      </c>
      <c r="E1833" s="121">
        <v>1</v>
      </c>
      <c r="F1833" t="s">
        <v>1034</v>
      </c>
      <c r="G1833" s="121" t="s">
        <v>1387</v>
      </c>
      <c r="H1833" t="s">
        <v>389</v>
      </c>
      <c r="I1833" t="s">
        <v>491</v>
      </c>
      <c r="J1833" t="s">
        <v>453</v>
      </c>
      <c r="K1833" t="s">
        <v>438</v>
      </c>
      <c r="L1833" s="756" t="s">
        <v>82</v>
      </c>
      <c r="M1833" t="s">
        <v>102</v>
      </c>
      <c r="N1833" s="679">
        <f t="shared" ca="1" si="123"/>
        <v>0</v>
      </c>
      <c r="O1833" s="679">
        <f t="shared" ca="1" si="123"/>
        <v>0</v>
      </c>
      <c r="P1833" s="679">
        <f t="shared" ca="1" si="123"/>
        <v>0</v>
      </c>
      <c r="Q1833" s="679">
        <f t="shared" ca="1" si="123"/>
        <v>0</v>
      </c>
      <c r="R1833" s="679">
        <f t="shared" ca="1" si="123"/>
        <v>0</v>
      </c>
      <c r="S1833" t="str">
        <f t="shared" si="120"/>
        <v>ASR_COMP</v>
      </c>
      <c r="T1833" s="957">
        <f t="shared" si="121"/>
        <v>44682</v>
      </c>
      <c r="U1833" t="str">
        <f t="shared" si="122"/>
        <v>Unaudited</v>
      </c>
    </row>
    <row r="1834" spans="1:21" x14ac:dyDescent="0.25">
      <c r="A1834" t="s">
        <v>440</v>
      </c>
      <c r="B1834" t="s">
        <v>1388</v>
      </c>
      <c r="C1834" t="s">
        <v>1389</v>
      </c>
      <c r="D1834" s="15">
        <v>1900</v>
      </c>
      <c r="E1834" s="121">
        <v>1</v>
      </c>
      <c r="F1834" t="s">
        <v>1034</v>
      </c>
      <c r="G1834" s="121" t="s">
        <v>1387</v>
      </c>
      <c r="H1834" t="s">
        <v>389</v>
      </c>
      <c r="I1834" t="s">
        <v>491</v>
      </c>
      <c r="J1834" t="s">
        <v>453</v>
      </c>
      <c r="K1834" t="s">
        <v>438</v>
      </c>
      <c r="L1834" s="756" t="s">
        <v>219</v>
      </c>
      <c r="M1834" t="s">
        <v>103</v>
      </c>
      <c r="N1834" s="679">
        <f t="shared" ca="1" si="123"/>
        <v>0</v>
      </c>
      <c r="O1834" s="679">
        <f t="shared" ca="1" si="123"/>
        <v>0</v>
      </c>
      <c r="P1834" s="679">
        <f t="shared" ca="1" si="123"/>
        <v>0</v>
      </c>
      <c r="Q1834" s="679">
        <f t="shared" ca="1" si="123"/>
        <v>0</v>
      </c>
      <c r="R1834" s="679">
        <f t="shared" ca="1" si="123"/>
        <v>0</v>
      </c>
      <c r="S1834" t="str">
        <f t="shared" si="120"/>
        <v>ASR_COMP</v>
      </c>
      <c r="T1834" s="957">
        <f t="shared" si="121"/>
        <v>44682</v>
      </c>
      <c r="U1834" t="str">
        <f t="shared" si="122"/>
        <v>Unaudited</v>
      </c>
    </row>
    <row r="1835" spans="1:21" x14ac:dyDescent="0.25">
      <c r="A1835" t="s">
        <v>440</v>
      </c>
      <c r="B1835" t="s">
        <v>1388</v>
      </c>
      <c r="C1835" t="s">
        <v>1389</v>
      </c>
      <c r="D1835" s="15">
        <v>1900</v>
      </c>
      <c r="E1835" s="121">
        <v>1</v>
      </c>
      <c r="F1835" t="s">
        <v>1034</v>
      </c>
      <c r="G1835" s="121" t="s">
        <v>1387</v>
      </c>
      <c r="H1835" t="s">
        <v>389</v>
      </c>
      <c r="I1835" t="s">
        <v>491</v>
      </c>
      <c r="J1835" t="s">
        <v>453</v>
      </c>
      <c r="K1835" t="s">
        <v>438</v>
      </c>
      <c r="L1835" s="756" t="s">
        <v>218</v>
      </c>
      <c r="M1835" t="s">
        <v>28</v>
      </c>
      <c r="N1835" s="679">
        <f t="shared" ca="1" si="123"/>
        <v>0</v>
      </c>
      <c r="O1835" s="679">
        <f t="shared" ca="1" si="123"/>
        <v>0</v>
      </c>
      <c r="P1835" s="679">
        <f t="shared" ca="1" si="123"/>
        <v>0</v>
      </c>
      <c r="Q1835" s="679">
        <f t="shared" ca="1" si="123"/>
        <v>0</v>
      </c>
      <c r="R1835" s="679">
        <f t="shared" ca="1" si="123"/>
        <v>0</v>
      </c>
      <c r="S1835" t="str">
        <f t="shared" si="120"/>
        <v>ASR_COMP</v>
      </c>
      <c r="T1835" s="957">
        <f t="shared" si="121"/>
        <v>44682</v>
      </c>
      <c r="U1835" t="str">
        <f t="shared" si="122"/>
        <v>Unaudited</v>
      </c>
    </row>
    <row r="1836" spans="1:21" x14ac:dyDescent="0.25">
      <c r="A1836" t="s">
        <v>440</v>
      </c>
      <c r="B1836" t="s">
        <v>1388</v>
      </c>
      <c r="C1836" t="s">
        <v>1389</v>
      </c>
      <c r="D1836" s="15">
        <v>1900</v>
      </c>
      <c r="E1836" s="121">
        <v>1</v>
      </c>
      <c r="F1836" t="s">
        <v>1034</v>
      </c>
      <c r="G1836" s="121" t="s">
        <v>1387</v>
      </c>
      <c r="H1836" t="s">
        <v>389</v>
      </c>
      <c r="I1836" t="s">
        <v>491</v>
      </c>
      <c r="J1836" t="s">
        <v>439</v>
      </c>
      <c r="K1836" t="s">
        <v>439</v>
      </c>
      <c r="L1836" s="756" t="s">
        <v>84</v>
      </c>
      <c r="M1836" t="s">
        <v>330</v>
      </c>
      <c r="N1836" s="679">
        <f t="shared" ca="1" si="123"/>
        <v>0</v>
      </c>
      <c r="O1836" s="679">
        <f t="shared" ca="1" si="123"/>
        <v>0</v>
      </c>
      <c r="P1836" s="679">
        <f t="shared" ca="1" si="123"/>
        <v>0</v>
      </c>
      <c r="Q1836" s="679">
        <f t="shared" ca="1" si="123"/>
        <v>0</v>
      </c>
      <c r="R1836" s="679">
        <f t="shared" ca="1" si="123"/>
        <v>0</v>
      </c>
      <c r="S1836" t="str">
        <f t="shared" si="120"/>
        <v>ASR_COMP</v>
      </c>
      <c r="T1836" s="957">
        <f t="shared" si="121"/>
        <v>44682</v>
      </c>
      <c r="U1836" t="str">
        <f t="shared" si="122"/>
        <v>Unaudited</v>
      </c>
    </row>
    <row r="1837" spans="1:21" x14ac:dyDescent="0.25">
      <c r="A1837" t="s">
        <v>440</v>
      </c>
      <c r="B1837" t="s">
        <v>1388</v>
      </c>
      <c r="C1837" t="s">
        <v>1389</v>
      </c>
      <c r="D1837" s="15">
        <v>1900</v>
      </c>
      <c r="E1837" s="121">
        <v>1</v>
      </c>
      <c r="F1837" t="s">
        <v>1034</v>
      </c>
      <c r="G1837" s="121" t="s">
        <v>1387</v>
      </c>
      <c r="H1837" t="s">
        <v>389</v>
      </c>
      <c r="I1837" t="s">
        <v>491</v>
      </c>
      <c r="J1837" t="s">
        <v>439</v>
      </c>
      <c r="K1837" t="s">
        <v>439</v>
      </c>
      <c r="L1837" s="756" t="s">
        <v>85</v>
      </c>
      <c r="M1837" t="s">
        <v>328</v>
      </c>
      <c r="N1837" s="679">
        <f t="shared" ca="1" si="123"/>
        <v>0</v>
      </c>
      <c r="O1837" s="679">
        <f t="shared" ca="1" si="123"/>
        <v>0</v>
      </c>
      <c r="P1837" s="679">
        <f t="shared" ca="1" si="123"/>
        <v>0</v>
      </c>
      <c r="Q1837" s="679">
        <f t="shared" ca="1" si="123"/>
        <v>0</v>
      </c>
      <c r="R1837" s="679">
        <f t="shared" ca="1" si="123"/>
        <v>0</v>
      </c>
      <c r="S1837" t="str">
        <f t="shared" si="120"/>
        <v>ASR_COMP</v>
      </c>
      <c r="T1837" s="957">
        <f t="shared" si="121"/>
        <v>44682</v>
      </c>
      <c r="U1837" t="str">
        <f t="shared" si="122"/>
        <v>Unaudited</v>
      </c>
    </row>
    <row r="1838" spans="1:21" x14ac:dyDescent="0.25">
      <c r="A1838" t="s">
        <v>440</v>
      </c>
      <c r="B1838" t="s">
        <v>1388</v>
      </c>
      <c r="C1838" t="s">
        <v>1389</v>
      </c>
      <c r="D1838" s="15">
        <v>1900</v>
      </c>
      <c r="E1838" s="121">
        <v>1</v>
      </c>
      <c r="F1838" t="s">
        <v>1034</v>
      </c>
      <c r="G1838" s="121" t="s">
        <v>1387</v>
      </c>
      <c r="H1838" t="s">
        <v>389</v>
      </c>
      <c r="I1838" t="s">
        <v>491</v>
      </c>
      <c r="J1838" t="s">
        <v>439</v>
      </c>
      <c r="K1838" t="s">
        <v>439</v>
      </c>
      <c r="L1838" s="756" t="s">
        <v>86</v>
      </c>
      <c r="M1838" t="s">
        <v>497</v>
      </c>
      <c r="N1838" s="679">
        <f t="shared" ca="1" si="123"/>
        <v>0</v>
      </c>
      <c r="O1838" s="679">
        <f t="shared" ca="1" si="123"/>
        <v>0</v>
      </c>
      <c r="P1838" s="679">
        <f t="shared" ca="1" si="123"/>
        <v>0</v>
      </c>
      <c r="Q1838" s="679">
        <f t="shared" ca="1" si="123"/>
        <v>0</v>
      </c>
      <c r="R1838" s="679">
        <f t="shared" ca="1" si="123"/>
        <v>0</v>
      </c>
      <c r="S1838" t="str">
        <f t="shared" si="120"/>
        <v>ASR_COMP</v>
      </c>
      <c r="T1838" s="957">
        <f t="shared" si="121"/>
        <v>44682</v>
      </c>
      <c r="U1838" t="str">
        <f t="shared" si="122"/>
        <v>Unaudited</v>
      </c>
    </row>
    <row r="1839" spans="1:21" x14ac:dyDescent="0.25">
      <c r="A1839" t="s">
        <v>440</v>
      </c>
      <c r="B1839" t="s">
        <v>1388</v>
      </c>
      <c r="C1839" t="s">
        <v>1389</v>
      </c>
      <c r="D1839" s="15">
        <v>1900</v>
      </c>
      <c r="E1839" s="121">
        <v>1</v>
      </c>
      <c r="F1839" t="s">
        <v>1034</v>
      </c>
      <c r="G1839" s="121" t="s">
        <v>1387</v>
      </c>
      <c r="H1839" t="s">
        <v>389</v>
      </c>
      <c r="I1839" t="s">
        <v>491</v>
      </c>
      <c r="J1839" t="s">
        <v>439</v>
      </c>
      <c r="K1839" t="s">
        <v>439</v>
      </c>
      <c r="L1839" s="756" t="s">
        <v>87</v>
      </c>
      <c r="M1839" t="s">
        <v>498</v>
      </c>
      <c r="N1839" s="679">
        <f t="shared" ca="1" si="123"/>
        <v>0</v>
      </c>
      <c r="O1839" s="679">
        <f t="shared" ca="1" si="123"/>
        <v>0</v>
      </c>
      <c r="P1839" s="679">
        <f t="shared" ca="1" si="123"/>
        <v>0</v>
      </c>
      <c r="Q1839" s="679">
        <f t="shared" ca="1" si="123"/>
        <v>0</v>
      </c>
      <c r="R1839" s="679">
        <f t="shared" ca="1" si="123"/>
        <v>0</v>
      </c>
      <c r="S1839" t="str">
        <f t="shared" si="120"/>
        <v>ASR_COMP</v>
      </c>
      <c r="T1839" s="957">
        <f t="shared" si="121"/>
        <v>44682</v>
      </c>
      <c r="U1839" t="str">
        <f t="shared" si="122"/>
        <v>Unaudited</v>
      </c>
    </row>
    <row r="1840" spans="1:21" x14ac:dyDescent="0.25">
      <c r="A1840" t="s">
        <v>440</v>
      </c>
      <c r="B1840" t="s">
        <v>1388</v>
      </c>
      <c r="C1840" t="s">
        <v>1389</v>
      </c>
      <c r="D1840" s="15">
        <v>1900</v>
      </c>
      <c r="E1840" s="121">
        <v>1</v>
      </c>
      <c r="F1840" t="s">
        <v>1034</v>
      </c>
      <c r="G1840" s="121" t="s">
        <v>1387</v>
      </c>
      <c r="H1840" t="s">
        <v>389</v>
      </c>
      <c r="I1840" t="s">
        <v>491</v>
      </c>
      <c r="J1840" t="s">
        <v>439</v>
      </c>
      <c r="K1840" t="s">
        <v>439</v>
      </c>
      <c r="L1840" s="756" t="s">
        <v>216</v>
      </c>
      <c r="M1840" t="s">
        <v>499</v>
      </c>
      <c r="N1840" s="679">
        <f t="shared" ca="1" si="123"/>
        <v>0</v>
      </c>
      <c r="O1840" s="679">
        <f t="shared" ca="1" si="123"/>
        <v>0</v>
      </c>
      <c r="P1840" s="679">
        <f t="shared" ca="1" si="123"/>
        <v>0</v>
      </c>
      <c r="Q1840" s="679">
        <f t="shared" ca="1" si="123"/>
        <v>0</v>
      </c>
      <c r="R1840" s="679">
        <f t="shared" ca="1" si="123"/>
        <v>0</v>
      </c>
      <c r="S1840" t="str">
        <f t="shared" si="120"/>
        <v>ASR_COMP</v>
      </c>
      <c r="T1840" s="957">
        <f t="shared" si="121"/>
        <v>44682</v>
      </c>
      <c r="U1840" t="str">
        <f t="shared" si="122"/>
        <v>Unaudited</v>
      </c>
    </row>
    <row r="1841" spans="1:21" x14ac:dyDescent="0.25">
      <c r="A1841" t="s">
        <v>440</v>
      </c>
      <c r="B1841" t="s">
        <v>1388</v>
      </c>
      <c r="C1841" t="s">
        <v>1389</v>
      </c>
      <c r="D1841" s="15">
        <v>1900</v>
      </c>
      <c r="E1841" s="121">
        <v>1</v>
      </c>
      <c r="F1841" t="s">
        <v>1034</v>
      </c>
      <c r="G1841" s="121" t="s">
        <v>1387</v>
      </c>
      <c r="H1841" t="s">
        <v>389</v>
      </c>
      <c r="I1841" t="s">
        <v>492</v>
      </c>
      <c r="J1841" t="s">
        <v>26</v>
      </c>
      <c r="K1841" t="s">
        <v>26</v>
      </c>
      <c r="L1841" s="756" t="s">
        <v>207</v>
      </c>
      <c r="M1841" t="s">
        <v>26</v>
      </c>
      <c r="N1841" s="679">
        <f t="shared" ca="1" si="123"/>
        <v>0</v>
      </c>
      <c r="O1841" s="679">
        <f t="shared" ca="1" si="123"/>
        <v>0</v>
      </c>
      <c r="P1841" s="679">
        <f t="shared" ca="1" si="123"/>
        <v>0</v>
      </c>
      <c r="Q1841" s="679">
        <f t="shared" ca="1" si="123"/>
        <v>0</v>
      </c>
      <c r="R1841" s="679">
        <f t="shared" ca="1" si="123"/>
        <v>85036.081314581854</v>
      </c>
      <c r="S1841" t="str">
        <f t="shared" si="120"/>
        <v>ASR_COMP</v>
      </c>
      <c r="T1841" s="957">
        <f t="shared" si="121"/>
        <v>44682</v>
      </c>
      <c r="U1841" t="str">
        <f t="shared" si="122"/>
        <v>Unaudited</v>
      </c>
    </row>
    <row r="1842" spans="1:21" x14ac:dyDescent="0.25">
      <c r="A1842" t="s">
        <v>440</v>
      </c>
      <c r="B1842" t="s">
        <v>1388</v>
      </c>
      <c r="C1842" t="s">
        <v>1389</v>
      </c>
      <c r="D1842" s="15">
        <v>1900</v>
      </c>
      <c r="E1842" s="121">
        <v>1</v>
      </c>
      <c r="F1842" t="s">
        <v>441</v>
      </c>
      <c r="G1842" s="121">
        <v>91</v>
      </c>
      <c r="H1842" t="s">
        <v>390</v>
      </c>
      <c r="I1842" t="s">
        <v>435</v>
      </c>
      <c r="J1842" t="s">
        <v>435</v>
      </c>
      <c r="K1842" t="s">
        <v>435</v>
      </c>
      <c r="M1842" t="s">
        <v>435</v>
      </c>
      <c r="N1842" s="679">
        <f t="shared" ca="1" si="123"/>
        <v>10163</v>
      </c>
      <c r="O1842" s="679">
        <f t="shared" ca="1" si="123"/>
        <v>5407.0000000000009</v>
      </c>
      <c r="P1842" s="679">
        <f t="shared" ca="1" si="123"/>
        <v>4756</v>
      </c>
      <c r="Q1842" s="679">
        <f t="shared" ca="1" si="123"/>
        <v>0</v>
      </c>
      <c r="R1842" s="679">
        <f t="shared" ca="1" si="123"/>
        <v>0</v>
      </c>
      <c r="S1842" t="str">
        <f t="shared" si="120"/>
        <v>ASR_COMP</v>
      </c>
      <c r="T1842" s="957">
        <f t="shared" si="121"/>
        <v>44682</v>
      </c>
      <c r="U1842" t="str">
        <f t="shared" si="122"/>
        <v>Unaudited</v>
      </c>
    </row>
    <row r="1843" spans="1:21" x14ac:dyDescent="0.25">
      <c r="A1843" t="s">
        <v>440</v>
      </c>
      <c r="B1843" t="s">
        <v>1388</v>
      </c>
      <c r="C1843" t="s">
        <v>1389</v>
      </c>
      <c r="D1843" s="15">
        <v>1900</v>
      </c>
      <c r="E1843" s="121">
        <v>1</v>
      </c>
      <c r="F1843" t="s">
        <v>441</v>
      </c>
      <c r="G1843" s="121">
        <v>91</v>
      </c>
      <c r="H1843" t="s">
        <v>390</v>
      </c>
      <c r="I1843" t="s">
        <v>490</v>
      </c>
      <c r="J1843" t="s">
        <v>12</v>
      </c>
      <c r="K1843" t="s">
        <v>12</v>
      </c>
      <c r="L1843" s="756">
        <v>1.1000000000000001</v>
      </c>
      <c r="M1843" t="s">
        <v>12</v>
      </c>
      <c r="N1843" s="679">
        <f t="shared" ca="1" si="123"/>
        <v>41404937.581483968</v>
      </c>
      <c r="O1843" s="679">
        <f t="shared" ca="1" si="123"/>
        <v>0</v>
      </c>
      <c r="P1843" s="679">
        <f t="shared" ca="1" si="123"/>
        <v>0</v>
      </c>
      <c r="Q1843" s="679">
        <f t="shared" ca="1" si="123"/>
        <v>0</v>
      </c>
      <c r="R1843" s="679">
        <f t="shared" ca="1" si="123"/>
        <v>0</v>
      </c>
      <c r="S1843" t="str">
        <f t="shared" si="120"/>
        <v>ASR_COMP</v>
      </c>
      <c r="T1843" s="957">
        <f t="shared" si="121"/>
        <v>44682</v>
      </c>
      <c r="U1843" t="str">
        <f t="shared" si="122"/>
        <v>Unaudited</v>
      </c>
    </row>
    <row r="1844" spans="1:21" x14ac:dyDescent="0.25">
      <c r="A1844" t="s">
        <v>440</v>
      </c>
      <c r="B1844" t="s">
        <v>1388</v>
      </c>
      <c r="C1844" t="s">
        <v>1389</v>
      </c>
      <c r="D1844" s="15">
        <v>1900</v>
      </c>
      <c r="E1844" s="121">
        <v>1</v>
      </c>
      <c r="F1844" t="s">
        <v>441</v>
      </c>
      <c r="G1844" s="121">
        <v>91</v>
      </c>
      <c r="H1844" t="s">
        <v>390</v>
      </c>
      <c r="I1844" t="s">
        <v>490</v>
      </c>
      <c r="J1844" t="s">
        <v>12</v>
      </c>
      <c r="K1844" t="s">
        <v>225</v>
      </c>
      <c r="L1844" s="756">
        <v>1.2</v>
      </c>
      <c r="M1844" t="s">
        <v>225</v>
      </c>
      <c r="N1844" s="679">
        <f t="shared" ca="1" si="123"/>
        <v>292.39999999982541</v>
      </c>
      <c r="O1844" s="679">
        <f t="shared" ca="1" si="123"/>
        <v>0</v>
      </c>
      <c r="P1844" s="679">
        <f t="shared" ca="1" si="123"/>
        <v>0</v>
      </c>
      <c r="Q1844" s="679">
        <f t="shared" ca="1" si="123"/>
        <v>0</v>
      </c>
      <c r="R1844" s="679">
        <f t="shared" ca="1" si="123"/>
        <v>0</v>
      </c>
      <c r="S1844" t="str">
        <f t="shared" si="120"/>
        <v>ASR_COMP</v>
      </c>
      <c r="T1844" s="957">
        <f t="shared" si="121"/>
        <v>44682</v>
      </c>
      <c r="U1844" t="str">
        <f t="shared" si="122"/>
        <v>Unaudited</v>
      </c>
    </row>
    <row r="1845" spans="1:21" x14ac:dyDescent="0.25">
      <c r="A1845" t="s">
        <v>440</v>
      </c>
      <c r="B1845" t="s">
        <v>1388</v>
      </c>
      <c r="C1845" t="s">
        <v>1389</v>
      </c>
      <c r="D1845" s="15">
        <v>1900</v>
      </c>
      <c r="E1845" s="121">
        <v>1</v>
      </c>
      <c r="F1845" t="s">
        <v>441</v>
      </c>
      <c r="G1845" s="121">
        <v>91</v>
      </c>
      <c r="H1845" t="s">
        <v>390</v>
      </c>
      <c r="I1845" t="s">
        <v>490</v>
      </c>
      <c r="J1845" t="s">
        <v>12</v>
      </c>
      <c r="K1845" t="s">
        <v>1326</v>
      </c>
      <c r="L1845" s="756" t="s">
        <v>1322</v>
      </c>
      <c r="M1845" t="s">
        <v>1326</v>
      </c>
      <c r="N1845" s="679">
        <f t="shared" ca="1" si="123"/>
        <v>225533.28</v>
      </c>
      <c r="O1845" s="679">
        <f t="shared" ca="1" si="123"/>
        <v>0</v>
      </c>
      <c r="P1845" s="679">
        <f t="shared" ca="1" si="123"/>
        <v>0</v>
      </c>
      <c r="Q1845" s="679">
        <f t="shared" ca="1" si="123"/>
        <v>0</v>
      </c>
      <c r="R1845" s="679">
        <f t="shared" ca="1" si="123"/>
        <v>0</v>
      </c>
      <c r="S1845" t="str">
        <f t="shared" si="120"/>
        <v>ASR_COMP</v>
      </c>
      <c r="T1845" s="957">
        <f t="shared" si="121"/>
        <v>44682</v>
      </c>
      <c r="U1845" t="str">
        <f t="shared" si="122"/>
        <v>Unaudited</v>
      </c>
    </row>
    <row r="1846" spans="1:21" x14ac:dyDescent="0.25">
      <c r="A1846" t="s">
        <v>440</v>
      </c>
      <c r="B1846" t="s">
        <v>1388</v>
      </c>
      <c r="C1846" t="s">
        <v>1389</v>
      </c>
      <c r="D1846" s="15">
        <v>1900</v>
      </c>
      <c r="E1846" s="121">
        <v>1</v>
      </c>
      <c r="F1846" t="s">
        <v>441</v>
      </c>
      <c r="G1846" s="121">
        <v>91</v>
      </c>
      <c r="H1846" t="s">
        <v>390</v>
      </c>
      <c r="I1846" t="s">
        <v>490</v>
      </c>
      <c r="J1846" t="s">
        <v>12</v>
      </c>
      <c r="K1846" t="s">
        <v>1328</v>
      </c>
      <c r="L1846" s="756" t="s">
        <v>1327</v>
      </c>
      <c r="M1846" t="s">
        <v>1328</v>
      </c>
      <c r="N1846" s="679">
        <f t="shared" ca="1" si="123"/>
        <v>-775508.42994006723</v>
      </c>
      <c r="O1846" s="679">
        <f t="shared" ca="1" si="123"/>
        <v>0</v>
      </c>
      <c r="P1846" s="679">
        <f t="shared" ca="1" si="123"/>
        <v>0</v>
      </c>
      <c r="Q1846" s="679">
        <f t="shared" ca="1" si="123"/>
        <v>0</v>
      </c>
      <c r="R1846" s="679">
        <f t="shared" ca="1" si="123"/>
        <v>0</v>
      </c>
      <c r="S1846" t="str">
        <f t="shared" si="120"/>
        <v>ASR_COMP</v>
      </c>
      <c r="T1846" s="957">
        <f t="shared" si="121"/>
        <v>44682</v>
      </c>
      <c r="U1846" t="str">
        <f t="shared" si="122"/>
        <v>Unaudited</v>
      </c>
    </row>
    <row r="1847" spans="1:21" x14ac:dyDescent="0.25">
      <c r="A1847" t="s">
        <v>440</v>
      </c>
      <c r="B1847" t="s">
        <v>1388</v>
      </c>
      <c r="C1847" t="s">
        <v>1389</v>
      </c>
      <c r="D1847" s="15">
        <v>1900</v>
      </c>
      <c r="E1847" s="121">
        <v>1</v>
      </c>
      <c r="F1847" t="s">
        <v>441</v>
      </c>
      <c r="G1847" s="121">
        <v>91</v>
      </c>
      <c r="H1847" t="s">
        <v>390</v>
      </c>
      <c r="I1847" t="s">
        <v>490</v>
      </c>
      <c r="J1847" t="s">
        <v>13</v>
      </c>
      <c r="K1847" t="s">
        <v>13</v>
      </c>
      <c r="L1847" s="756" t="s">
        <v>63</v>
      </c>
      <c r="M1847" t="s">
        <v>13</v>
      </c>
      <c r="N1847" s="679">
        <f t="shared" ca="1" si="123"/>
        <v>0</v>
      </c>
      <c r="O1847" s="679">
        <f t="shared" ca="1" si="123"/>
        <v>0</v>
      </c>
      <c r="P1847" s="679">
        <f t="shared" ca="1" si="123"/>
        <v>0</v>
      </c>
      <c r="Q1847" s="679">
        <f t="shared" ca="1" si="123"/>
        <v>0</v>
      </c>
      <c r="R1847" s="679">
        <f t="shared" ca="1" si="123"/>
        <v>0</v>
      </c>
      <c r="S1847" t="str">
        <f t="shared" si="120"/>
        <v>ASR_COMP</v>
      </c>
      <c r="T1847" s="957">
        <f t="shared" si="121"/>
        <v>44682</v>
      </c>
      <c r="U1847" t="str">
        <f t="shared" si="122"/>
        <v>Unaudited</v>
      </c>
    </row>
    <row r="1848" spans="1:21" x14ac:dyDescent="0.25">
      <c r="A1848" t="s">
        <v>440</v>
      </c>
      <c r="B1848" t="s">
        <v>1388</v>
      </c>
      <c r="C1848" t="s">
        <v>1389</v>
      </c>
      <c r="D1848" s="15">
        <v>1900</v>
      </c>
      <c r="E1848" s="121">
        <v>1</v>
      </c>
      <c r="F1848" t="s">
        <v>441</v>
      </c>
      <c r="G1848" s="121">
        <v>91</v>
      </c>
      <c r="H1848" t="s">
        <v>390</v>
      </c>
      <c r="I1848" t="s">
        <v>491</v>
      </c>
      <c r="J1848" t="s">
        <v>436</v>
      </c>
      <c r="K1848" t="s">
        <v>799</v>
      </c>
      <c r="L1848" s="756">
        <v>2.1</v>
      </c>
      <c r="M1848" t="s">
        <v>734</v>
      </c>
      <c r="N1848" s="679">
        <f t="shared" ca="1" si="123"/>
        <v>139154</v>
      </c>
      <c r="O1848" s="679">
        <f t="shared" ca="1" si="123"/>
        <v>130269</v>
      </c>
      <c r="P1848" s="679">
        <f t="shared" ca="1" si="123"/>
        <v>8885</v>
      </c>
      <c r="Q1848" s="679">
        <f t="shared" ca="1" si="123"/>
        <v>0</v>
      </c>
      <c r="R1848" s="679">
        <f t="shared" ca="1" si="123"/>
        <v>0</v>
      </c>
      <c r="S1848" t="str">
        <f t="shared" si="120"/>
        <v>ASR_COMP</v>
      </c>
      <c r="T1848" s="957">
        <f t="shared" si="121"/>
        <v>44682</v>
      </c>
      <c r="U1848" t="str">
        <f t="shared" si="122"/>
        <v>Unaudited</v>
      </c>
    </row>
    <row r="1849" spans="1:21" x14ac:dyDescent="0.25">
      <c r="A1849" t="s">
        <v>440</v>
      </c>
      <c r="B1849" t="s">
        <v>1388</v>
      </c>
      <c r="C1849" t="s">
        <v>1389</v>
      </c>
      <c r="D1849" s="15">
        <v>1900</v>
      </c>
      <c r="E1849" s="121">
        <v>1</v>
      </c>
      <c r="F1849" t="s">
        <v>441</v>
      </c>
      <c r="G1849" s="121">
        <v>91</v>
      </c>
      <c r="H1849" t="s">
        <v>390</v>
      </c>
      <c r="I1849" t="s">
        <v>491</v>
      </c>
      <c r="J1849" t="s">
        <v>436</v>
      </c>
      <c r="K1849" t="s">
        <v>799</v>
      </c>
      <c r="L1849" s="756">
        <v>2.2000000000000002</v>
      </c>
      <c r="M1849" t="s">
        <v>735</v>
      </c>
      <c r="N1849" s="679">
        <f t="shared" ca="1" si="123"/>
        <v>303</v>
      </c>
      <c r="O1849" s="679">
        <f t="shared" ca="1" si="123"/>
        <v>303</v>
      </c>
      <c r="P1849" s="679">
        <f t="shared" ca="1" si="123"/>
        <v>0</v>
      </c>
      <c r="Q1849" s="679">
        <f t="shared" ca="1" si="123"/>
        <v>0</v>
      </c>
      <c r="R1849" s="679">
        <f t="shared" ca="1" si="123"/>
        <v>0</v>
      </c>
      <c r="S1849" t="str">
        <f t="shared" si="120"/>
        <v>ASR_COMP</v>
      </c>
      <c r="T1849" s="957">
        <f t="shared" si="121"/>
        <v>44682</v>
      </c>
      <c r="U1849" t="str">
        <f t="shared" si="122"/>
        <v>Unaudited</v>
      </c>
    </row>
    <row r="1850" spans="1:21" x14ac:dyDescent="0.25">
      <c r="A1850" t="s">
        <v>440</v>
      </c>
      <c r="B1850" t="s">
        <v>1388</v>
      </c>
      <c r="C1850" t="s">
        <v>1389</v>
      </c>
      <c r="D1850" s="15">
        <v>1900</v>
      </c>
      <c r="E1850" s="121">
        <v>1</v>
      </c>
      <c r="F1850" t="s">
        <v>441</v>
      </c>
      <c r="G1850" s="121">
        <v>91</v>
      </c>
      <c r="H1850" t="s">
        <v>390</v>
      </c>
      <c r="I1850" t="s">
        <v>491</v>
      </c>
      <c r="J1850" t="s">
        <v>436</v>
      </c>
      <c r="K1850" t="s">
        <v>799</v>
      </c>
      <c r="L1850" s="756">
        <v>2.2999999999999998</v>
      </c>
      <c r="M1850" t="s">
        <v>736</v>
      </c>
      <c r="N1850" s="679">
        <f t="shared" ca="1" si="123"/>
        <v>29011453.617053717</v>
      </c>
      <c r="O1850" s="679">
        <f t="shared" ca="1" si="123"/>
        <v>27168005.65716555</v>
      </c>
      <c r="P1850" s="679">
        <f t="shared" ca="1" si="123"/>
        <v>1843447.9598881693</v>
      </c>
      <c r="Q1850" s="679">
        <f t="shared" ca="1" si="123"/>
        <v>0</v>
      </c>
      <c r="R1850" s="679">
        <f t="shared" ca="1" si="123"/>
        <v>0</v>
      </c>
      <c r="S1850" t="str">
        <f t="shared" si="120"/>
        <v>ASR_COMP</v>
      </c>
      <c r="T1850" s="957">
        <f t="shared" si="121"/>
        <v>44682</v>
      </c>
      <c r="U1850" t="str">
        <f t="shared" si="122"/>
        <v>Unaudited</v>
      </c>
    </row>
    <row r="1851" spans="1:21" x14ac:dyDescent="0.25">
      <c r="A1851" t="s">
        <v>440</v>
      </c>
      <c r="B1851" t="s">
        <v>1388</v>
      </c>
      <c r="C1851" t="s">
        <v>1389</v>
      </c>
      <c r="D1851" s="15">
        <v>1900</v>
      </c>
      <c r="E1851" s="121">
        <v>1</v>
      </c>
      <c r="F1851" t="s">
        <v>441</v>
      </c>
      <c r="G1851" s="121">
        <v>91</v>
      </c>
      <c r="H1851" t="s">
        <v>390</v>
      </c>
      <c r="I1851" t="s">
        <v>491</v>
      </c>
      <c r="J1851" t="s">
        <v>436</v>
      </c>
      <c r="K1851" t="s">
        <v>799</v>
      </c>
      <c r="L1851" s="756">
        <v>2.4</v>
      </c>
      <c r="M1851" t="s">
        <v>737</v>
      </c>
      <c r="N1851" s="679">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55958.808515386081</v>
      </c>
      <c r="O1851" s="679">
        <f t="shared" ca="1" si="124"/>
        <v>55958.808515386081</v>
      </c>
      <c r="P1851" s="679">
        <f t="shared" ca="1" si="124"/>
        <v>0</v>
      </c>
      <c r="Q1851" s="679">
        <f t="shared" ca="1" si="124"/>
        <v>0</v>
      </c>
      <c r="R1851" s="679">
        <f t="shared" ca="1" si="124"/>
        <v>0</v>
      </c>
      <c r="S1851" t="str">
        <f t="shared" si="120"/>
        <v>ASR_COMP</v>
      </c>
      <c r="T1851" s="957">
        <f t="shared" si="121"/>
        <v>44682</v>
      </c>
      <c r="U1851" t="str">
        <f t="shared" si="122"/>
        <v>Unaudited</v>
      </c>
    </row>
    <row r="1852" spans="1:21" x14ac:dyDescent="0.25">
      <c r="A1852" t="s">
        <v>440</v>
      </c>
      <c r="B1852" t="s">
        <v>1388</v>
      </c>
      <c r="C1852" t="s">
        <v>1389</v>
      </c>
      <c r="D1852" s="15">
        <v>1900</v>
      </c>
      <c r="E1852" s="121">
        <v>1</v>
      </c>
      <c r="F1852" t="s">
        <v>441</v>
      </c>
      <c r="G1852" s="121">
        <v>91</v>
      </c>
      <c r="H1852" t="s">
        <v>390</v>
      </c>
      <c r="I1852" t="s">
        <v>491</v>
      </c>
      <c r="J1852" t="s">
        <v>436</v>
      </c>
      <c r="K1852" t="s">
        <v>799</v>
      </c>
      <c r="L1852" s="756">
        <v>2.5</v>
      </c>
      <c r="M1852" t="s">
        <v>779</v>
      </c>
      <c r="N1852" s="679">
        <f t="shared" ca="1" si="124"/>
        <v>11737</v>
      </c>
      <c r="O1852" s="679">
        <f t="shared" ca="1" si="124"/>
        <v>11186</v>
      </c>
      <c r="P1852" s="679">
        <f t="shared" ca="1" si="124"/>
        <v>551</v>
      </c>
      <c r="Q1852" s="679">
        <f t="shared" ca="1" si="124"/>
        <v>0</v>
      </c>
      <c r="R1852" s="679">
        <f t="shared" ca="1" si="124"/>
        <v>0</v>
      </c>
      <c r="S1852" t="str">
        <f t="shared" si="120"/>
        <v>ASR_COMP</v>
      </c>
      <c r="T1852" s="957">
        <f t="shared" si="121"/>
        <v>44682</v>
      </c>
      <c r="U1852" t="str">
        <f t="shared" si="122"/>
        <v>Unaudited</v>
      </c>
    </row>
    <row r="1853" spans="1:21" x14ac:dyDescent="0.25">
      <c r="A1853" t="s">
        <v>440</v>
      </c>
      <c r="B1853" t="s">
        <v>1388</v>
      </c>
      <c r="C1853" t="s">
        <v>1389</v>
      </c>
      <c r="D1853" s="15">
        <v>1900</v>
      </c>
      <c r="E1853" s="121">
        <v>1</v>
      </c>
      <c r="F1853" t="s">
        <v>441</v>
      </c>
      <c r="G1853" s="121">
        <v>91</v>
      </c>
      <c r="H1853" t="s">
        <v>390</v>
      </c>
      <c r="I1853" t="s">
        <v>491</v>
      </c>
      <c r="J1853" t="s">
        <v>436</v>
      </c>
      <c r="K1853" t="s">
        <v>799</v>
      </c>
      <c r="L1853" s="756">
        <v>2.6</v>
      </c>
      <c r="M1853" t="s">
        <v>189</v>
      </c>
      <c r="N1853" s="679">
        <f t="shared" ca="1" si="124"/>
        <v>2290658.1361327493</v>
      </c>
      <c r="O1853" s="679">
        <f t="shared" ca="1" si="124"/>
        <v>2184968.5145717477</v>
      </c>
      <c r="P1853" s="679">
        <f t="shared" ca="1" si="124"/>
        <v>105689.62156100149</v>
      </c>
      <c r="Q1853" s="679">
        <f t="shared" ca="1" si="124"/>
        <v>0</v>
      </c>
      <c r="R1853" s="679">
        <f t="shared" ca="1" si="124"/>
        <v>0</v>
      </c>
      <c r="S1853" t="str">
        <f t="shared" si="120"/>
        <v>ASR_COMP</v>
      </c>
      <c r="T1853" s="957">
        <f t="shared" si="121"/>
        <v>44682</v>
      </c>
      <c r="U1853" t="str">
        <f t="shared" si="122"/>
        <v>Unaudited</v>
      </c>
    </row>
    <row r="1854" spans="1:21" x14ac:dyDescent="0.25">
      <c r="A1854" t="s">
        <v>440</v>
      </c>
      <c r="B1854" t="s">
        <v>1388</v>
      </c>
      <c r="C1854" t="s">
        <v>1389</v>
      </c>
      <c r="D1854" s="15">
        <v>1900</v>
      </c>
      <c r="E1854" s="121">
        <v>1</v>
      </c>
      <c r="F1854" t="s">
        <v>441</v>
      </c>
      <c r="G1854" s="121">
        <v>91</v>
      </c>
      <c r="H1854" t="s">
        <v>390</v>
      </c>
      <c r="I1854" t="s">
        <v>491</v>
      </c>
      <c r="J1854" t="s">
        <v>436</v>
      </c>
      <c r="K1854" t="s">
        <v>799</v>
      </c>
      <c r="L1854" s="756">
        <v>2.7</v>
      </c>
      <c r="M1854" t="s">
        <v>800</v>
      </c>
      <c r="N1854" s="679">
        <f t="shared" ca="1" si="124"/>
        <v>-350326.61155199975</v>
      </c>
      <c r="O1854" s="679">
        <f t="shared" ca="1" si="124"/>
        <v>-323006.48010337772</v>
      </c>
      <c r="P1854" s="679">
        <f t="shared" ca="1" si="124"/>
        <v>-27320.131448622036</v>
      </c>
      <c r="Q1854" s="679">
        <f t="shared" ca="1" si="124"/>
        <v>0</v>
      </c>
      <c r="R1854" s="679">
        <f t="shared" ca="1" si="124"/>
        <v>0</v>
      </c>
      <c r="S1854" t="str">
        <f t="shared" si="120"/>
        <v>ASR_COMP</v>
      </c>
      <c r="T1854" s="957">
        <f t="shared" si="121"/>
        <v>44682</v>
      </c>
      <c r="U1854" t="str">
        <f t="shared" si="122"/>
        <v>Unaudited</v>
      </c>
    </row>
    <row r="1855" spans="1:21" x14ac:dyDescent="0.25">
      <c r="A1855" t="s">
        <v>440</v>
      </c>
      <c r="B1855" t="s">
        <v>1388</v>
      </c>
      <c r="C1855" t="s">
        <v>1389</v>
      </c>
      <c r="D1855" s="15">
        <v>1900</v>
      </c>
      <c r="E1855" s="121">
        <v>1</v>
      </c>
      <c r="F1855" t="s">
        <v>441</v>
      </c>
      <c r="G1855" s="121">
        <v>91</v>
      </c>
      <c r="H1855" t="s">
        <v>390</v>
      </c>
      <c r="I1855" t="s">
        <v>491</v>
      </c>
      <c r="J1855" t="s">
        <v>436</v>
      </c>
      <c r="K1855" t="s">
        <v>799</v>
      </c>
      <c r="L1855" s="756">
        <v>2.8</v>
      </c>
      <c r="M1855" t="s">
        <v>801</v>
      </c>
      <c r="N1855" s="679">
        <f t="shared" ca="1" si="124"/>
        <v>0</v>
      </c>
      <c r="O1855" s="679">
        <f t="shared" ca="1" si="124"/>
        <v>0</v>
      </c>
      <c r="P1855" s="679">
        <f t="shared" ca="1" si="124"/>
        <v>0</v>
      </c>
      <c r="Q1855" s="679">
        <f t="shared" ca="1" si="124"/>
        <v>0</v>
      </c>
      <c r="R1855" s="679">
        <f t="shared" ca="1" si="124"/>
        <v>0</v>
      </c>
      <c r="S1855" t="str">
        <f t="shared" si="120"/>
        <v>ASR_COMP</v>
      </c>
      <c r="T1855" s="957">
        <f t="shared" si="121"/>
        <v>44682</v>
      </c>
      <c r="U1855" t="str">
        <f t="shared" si="122"/>
        <v>Unaudited</v>
      </c>
    </row>
    <row r="1856" spans="1:21" x14ac:dyDescent="0.25">
      <c r="A1856" t="s">
        <v>440</v>
      </c>
      <c r="B1856" t="s">
        <v>1388</v>
      </c>
      <c r="C1856" t="s">
        <v>1389</v>
      </c>
      <c r="D1856" s="15">
        <v>1900</v>
      </c>
      <c r="E1856" s="121">
        <v>1</v>
      </c>
      <c r="F1856" t="s">
        <v>441</v>
      </c>
      <c r="G1856" s="121">
        <v>91</v>
      </c>
      <c r="H1856" t="s">
        <v>390</v>
      </c>
      <c r="I1856" t="s">
        <v>491</v>
      </c>
      <c r="J1856" t="s">
        <v>436</v>
      </c>
      <c r="K1856" t="s">
        <v>799</v>
      </c>
      <c r="L1856" s="756">
        <v>2.9</v>
      </c>
      <c r="M1856" t="s">
        <v>782</v>
      </c>
      <c r="N1856" s="679">
        <f t="shared" ca="1" si="124"/>
        <v>0</v>
      </c>
      <c r="O1856" s="679">
        <f t="shared" ca="1" si="124"/>
        <v>0</v>
      </c>
      <c r="P1856" s="679">
        <f t="shared" ca="1" si="124"/>
        <v>0</v>
      </c>
      <c r="Q1856" s="679">
        <f t="shared" ca="1" si="124"/>
        <v>0</v>
      </c>
      <c r="R1856" s="679">
        <f t="shared" ca="1" si="124"/>
        <v>0</v>
      </c>
      <c r="S1856" t="str">
        <f t="shared" si="120"/>
        <v>ASR_COMP</v>
      </c>
      <c r="T1856" s="957">
        <f t="shared" si="121"/>
        <v>44682</v>
      </c>
      <c r="U1856" t="str">
        <f t="shared" si="122"/>
        <v>Unaudited</v>
      </c>
    </row>
    <row r="1857" spans="1:21" x14ac:dyDescent="0.25">
      <c r="A1857" t="s">
        <v>440</v>
      </c>
      <c r="B1857" t="s">
        <v>1388</v>
      </c>
      <c r="C1857" t="s">
        <v>1389</v>
      </c>
      <c r="D1857" s="15">
        <v>1900</v>
      </c>
      <c r="E1857" s="121">
        <v>1</v>
      </c>
      <c r="F1857" t="s">
        <v>441</v>
      </c>
      <c r="G1857" s="121">
        <v>91</v>
      </c>
      <c r="H1857" t="s">
        <v>390</v>
      </c>
      <c r="I1857" t="s">
        <v>491</v>
      </c>
      <c r="J1857" t="s">
        <v>436</v>
      </c>
      <c r="K1857" t="s">
        <v>226</v>
      </c>
      <c r="L1857" s="756">
        <v>2.11</v>
      </c>
      <c r="M1857" t="s">
        <v>231</v>
      </c>
      <c r="N1857" s="679">
        <f t="shared" ca="1" si="124"/>
        <v>1329372.8518288184</v>
      </c>
      <c r="O1857" s="679">
        <f t="shared" ca="1" si="124"/>
        <v>139660.78653585594</v>
      </c>
      <c r="P1857" s="679">
        <f t="shared" ca="1" si="124"/>
        <v>1189712.0652929626</v>
      </c>
      <c r="Q1857" s="679">
        <f t="shared" ca="1" si="124"/>
        <v>0</v>
      </c>
      <c r="R1857" s="679">
        <f t="shared" ca="1" si="124"/>
        <v>0</v>
      </c>
      <c r="S1857" t="str">
        <f t="shared" si="120"/>
        <v>ASR_COMP</v>
      </c>
      <c r="T1857" s="957">
        <f t="shared" si="121"/>
        <v>44682</v>
      </c>
      <c r="U1857" t="str">
        <f t="shared" si="122"/>
        <v>Unaudited</v>
      </c>
    </row>
    <row r="1858" spans="1:21" x14ac:dyDescent="0.25">
      <c r="A1858" t="s">
        <v>440</v>
      </c>
      <c r="B1858" t="s">
        <v>1388</v>
      </c>
      <c r="C1858" t="s">
        <v>1389</v>
      </c>
      <c r="D1858" s="15">
        <v>1900</v>
      </c>
      <c r="E1858" s="121">
        <v>1</v>
      </c>
      <c r="F1858" t="s">
        <v>441</v>
      </c>
      <c r="G1858" s="121">
        <v>91</v>
      </c>
      <c r="H1858" t="s">
        <v>390</v>
      </c>
      <c r="I1858" t="s">
        <v>491</v>
      </c>
      <c r="J1858" t="s">
        <v>436</v>
      </c>
      <c r="K1858" t="s">
        <v>226</v>
      </c>
      <c r="L1858" s="756">
        <v>2.12</v>
      </c>
      <c r="M1858" t="s">
        <v>557</v>
      </c>
      <c r="N1858" s="679">
        <f t="shared" ca="1" si="124"/>
        <v>3216853.8635237073</v>
      </c>
      <c r="O1858" s="679">
        <f t="shared" ca="1" si="124"/>
        <v>21825.610862540703</v>
      </c>
      <c r="P1858" s="679">
        <f t="shared" ca="1" si="124"/>
        <v>3195028.2526611667</v>
      </c>
      <c r="Q1858" s="679">
        <f t="shared" ca="1" si="124"/>
        <v>0</v>
      </c>
      <c r="R1858" s="679">
        <f t="shared" ca="1" si="124"/>
        <v>0</v>
      </c>
      <c r="S1858" t="str">
        <f t="shared" ref="S1858:S1921" si="125">file_name</f>
        <v>ASR_COMP</v>
      </c>
      <c r="T1858" s="957">
        <f t="shared" ref="T1858:T1921" si="126">file_date</f>
        <v>44682</v>
      </c>
      <c r="U1858" t="str">
        <f t="shared" ref="U1858:U1921" si="127">status</f>
        <v>Unaudited</v>
      </c>
    </row>
    <row r="1859" spans="1:21" x14ac:dyDescent="0.25">
      <c r="A1859" t="s">
        <v>440</v>
      </c>
      <c r="B1859" t="s">
        <v>1388</v>
      </c>
      <c r="C1859" t="s">
        <v>1389</v>
      </c>
      <c r="D1859" s="15">
        <v>1900</v>
      </c>
      <c r="E1859" s="121">
        <v>1</v>
      </c>
      <c r="F1859" t="s">
        <v>441</v>
      </c>
      <c r="G1859" s="121">
        <v>91</v>
      </c>
      <c r="H1859" t="s">
        <v>390</v>
      </c>
      <c r="I1859" t="s">
        <v>491</v>
      </c>
      <c r="J1859" t="s">
        <v>436</v>
      </c>
      <c r="K1859" t="s">
        <v>226</v>
      </c>
      <c r="L1859" s="756">
        <v>2.13</v>
      </c>
      <c r="M1859" t="s">
        <v>232</v>
      </c>
      <c r="N1859" s="679">
        <f t="shared" ca="1" si="124"/>
        <v>296678.10535617836</v>
      </c>
      <c r="O1859" s="679">
        <f t="shared" ca="1" si="124"/>
        <v>17561.495066536616</v>
      </c>
      <c r="P1859" s="679">
        <f t="shared" ca="1" si="124"/>
        <v>279116.61028964177</v>
      </c>
      <c r="Q1859" s="679">
        <f t="shared" ca="1" si="124"/>
        <v>0</v>
      </c>
      <c r="R1859" s="679">
        <f t="shared" ca="1" si="124"/>
        <v>0</v>
      </c>
      <c r="S1859" t="str">
        <f t="shared" si="125"/>
        <v>ASR_COMP</v>
      </c>
      <c r="T1859" s="957">
        <f t="shared" si="126"/>
        <v>44682</v>
      </c>
      <c r="U1859" t="str">
        <f t="shared" si="127"/>
        <v>Unaudited</v>
      </c>
    </row>
    <row r="1860" spans="1:21" x14ac:dyDescent="0.25">
      <c r="A1860" t="s">
        <v>440</v>
      </c>
      <c r="B1860" t="s">
        <v>1388</v>
      </c>
      <c r="C1860" t="s">
        <v>1389</v>
      </c>
      <c r="D1860" s="15">
        <v>1900</v>
      </c>
      <c r="E1860" s="121">
        <v>1</v>
      </c>
      <c r="F1860" t="s">
        <v>441</v>
      </c>
      <c r="G1860" s="121">
        <v>91</v>
      </c>
      <c r="H1860" t="s">
        <v>390</v>
      </c>
      <c r="I1860" t="s">
        <v>491</v>
      </c>
      <c r="J1860" t="s">
        <v>436</v>
      </c>
      <c r="K1860" t="s">
        <v>226</v>
      </c>
      <c r="L1860" s="756">
        <v>2.14</v>
      </c>
      <c r="M1860" t="s">
        <v>561</v>
      </c>
      <c r="N1860" s="679">
        <f t="shared" ca="1" si="124"/>
        <v>368803.30865077372</v>
      </c>
      <c r="O1860" s="679">
        <f t="shared" ca="1" si="124"/>
        <v>349456.08297905582</v>
      </c>
      <c r="P1860" s="679">
        <f t="shared" ca="1" si="124"/>
        <v>19347.225671717912</v>
      </c>
      <c r="Q1860" s="679">
        <f t="shared" ca="1" si="124"/>
        <v>0</v>
      </c>
      <c r="R1860" s="679">
        <f t="shared" ca="1" si="124"/>
        <v>0</v>
      </c>
      <c r="S1860" t="str">
        <f t="shared" si="125"/>
        <v>ASR_COMP</v>
      </c>
      <c r="T1860" s="957">
        <f t="shared" si="126"/>
        <v>44682</v>
      </c>
      <c r="U1860" t="str">
        <f t="shared" si="127"/>
        <v>Unaudited</v>
      </c>
    </row>
    <row r="1861" spans="1:21" x14ac:dyDescent="0.25">
      <c r="A1861" t="s">
        <v>440</v>
      </c>
      <c r="B1861" t="s">
        <v>1388</v>
      </c>
      <c r="C1861" t="s">
        <v>1389</v>
      </c>
      <c r="D1861" s="15">
        <v>1900</v>
      </c>
      <c r="E1861" s="121">
        <v>1</v>
      </c>
      <c r="F1861" t="s">
        <v>441</v>
      </c>
      <c r="G1861" s="121">
        <v>91</v>
      </c>
      <c r="H1861" t="s">
        <v>390</v>
      </c>
      <c r="I1861" t="s">
        <v>491</v>
      </c>
      <c r="J1861" t="s">
        <v>436</v>
      </c>
      <c r="K1861" t="s">
        <v>226</v>
      </c>
      <c r="L1861" s="756">
        <v>2.15</v>
      </c>
      <c r="M1861" t="s">
        <v>20</v>
      </c>
      <c r="N1861" s="679">
        <f t="shared" ca="1" si="124"/>
        <v>112267.85842168587</v>
      </c>
      <c r="O1861" s="679">
        <f t="shared" ca="1" si="124"/>
        <v>65099.202585817358</v>
      </c>
      <c r="P1861" s="679">
        <f t="shared" ca="1" si="124"/>
        <v>47168.655835868522</v>
      </c>
      <c r="Q1861" s="679">
        <f t="shared" ca="1" si="124"/>
        <v>0</v>
      </c>
      <c r="R1861" s="679">
        <f t="shared" ca="1" si="124"/>
        <v>0</v>
      </c>
      <c r="S1861" t="str">
        <f t="shared" si="125"/>
        <v>ASR_COMP</v>
      </c>
      <c r="T1861" s="957">
        <f t="shared" si="126"/>
        <v>44682</v>
      </c>
      <c r="U1861" t="str">
        <f t="shared" si="127"/>
        <v>Unaudited</v>
      </c>
    </row>
    <row r="1862" spans="1:21" x14ac:dyDescent="0.25">
      <c r="A1862" t="s">
        <v>440</v>
      </c>
      <c r="B1862" t="s">
        <v>1388</v>
      </c>
      <c r="C1862" t="s">
        <v>1389</v>
      </c>
      <c r="D1862" s="15">
        <v>1900</v>
      </c>
      <c r="E1862" s="121">
        <v>1</v>
      </c>
      <c r="F1862" t="s">
        <v>441</v>
      </c>
      <c r="G1862" s="121">
        <v>91</v>
      </c>
      <c r="H1862" t="s">
        <v>390</v>
      </c>
      <c r="I1862" t="s">
        <v>491</v>
      </c>
      <c r="J1862" t="s">
        <v>436</v>
      </c>
      <c r="K1862" t="s">
        <v>226</v>
      </c>
      <c r="L1862" s="756">
        <v>2.16</v>
      </c>
      <c r="M1862" t="s">
        <v>802</v>
      </c>
      <c r="N1862" s="679">
        <f t="shared" ca="1" si="124"/>
        <v>1450500.3685539141</v>
      </c>
      <c r="O1862" s="679">
        <f t="shared" ca="1" si="124"/>
        <v>758716.28664380463</v>
      </c>
      <c r="P1862" s="679">
        <f t="shared" ca="1" si="124"/>
        <v>691784.08191010961</v>
      </c>
      <c r="Q1862" s="679">
        <f t="shared" ca="1" si="124"/>
        <v>0</v>
      </c>
      <c r="R1862" s="679">
        <f t="shared" ca="1" si="124"/>
        <v>0</v>
      </c>
      <c r="S1862" t="str">
        <f t="shared" si="125"/>
        <v>ASR_COMP</v>
      </c>
      <c r="T1862" s="957">
        <f t="shared" si="126"/>
        <v>44682</v>
      </c>
      <c r="U1862" t="str">
        <f t="shared" si="127"/>
        <v>Unaudited</v>
      </c>
    </row>
    <row r="1863" spans="1:21" x14ac:dyDescent="0.25">
      <c r="A1863" t="s">
        <v>440</v>
      </c>
      <c r="B1863" t="s">
        <v>1388</v>
      </c>
      <c r="C1863" t="s">
        <v>1389</v>
      </c>
      <c r="D1863" s="15">
        <v>1900</v>
      </c>
      <c r="E1863" s="121">
        <v>1</v>
      </c>
      <c r="F1863" t="s">
        <v>441</v>
      </c>
      <c r="G1863" s="121">
        <v>91</v>
      </c>
      <c r="H1863" t="s">
        <v>390</v>
      </c>
      <c r="I1863" t="s">
        <v>491</v>
      </c>
      <c r="J1863" t="s">
        <v>436</v>
      </c>
      <c r="K1863" t="s">
        <v>226</v>
      </c>
      <c r="L1863" s="756">
        <v>2.17</v>
      </c>
      <c r="M1863" t="s">
        <v>1055</v>
      </c>
      <c r="N1863" s="679">
        <f t="shared" ca="1" si="124"/>
        <v>0</v>
      </c>
      <c r="O1863" s="679">
        <f t="shared" ca="1" si="124"/>
        <v>0</v>
      </c>
      <c r="P1863" s="679">
        <f t="shared" ca="1" si="124"/>
        <v>0</v>
      </c>
      <c r="Q1863" s="679">
        <f t="shared" ca="1" si="124"/>
        <v>0</v>
      </c>
      <c r="R1863" s="679">
        <f t="shared" ca="1" si="124"/>
        <v>0</v>
      </c>
      <c r="S1863" t="str">
        <f t="shared" si="125"/>
        <v>ASR_COMP</v>
      </c>
      <c r="T1863" s="957">
        <f t="shared" si="126"/>
        <v>44682</v>
      </c>
      <c r="U1863" t="str">
        <f t="shared" si="127"/>
        <v>Unaudited</v>
      </c>
    </row>
    <row r="1864" spans="1:21" x14ac:dyDescent="0.25">
      <c r="A1864" t="s">
        <v>440</v>
      </c>
      <c r="B1864" t="s">
        <v>1388</v>
      </c>
      <c r="C1864" t="s">
        <v>1389</v>
      </c>
      <c r="D1864" s="15">
        <v>1900</v>
      </c>
      <c r="E1864" s="121">
        <v>1</v>
      </c>
      <c r="F1864" t="s">
        <v>441</v>
      </c>
      <c r="G1864" s="121">
        <v>91</v>
      </c>
      <c r="H1864" t="s">
        <v>390</v>
      </c>
      <c r="I1864" t="s">
        <v>491</v>
      </c>
      <c r="J1864" t="s">
        <v>436</v>
      </c>
      <c r="K1864" t="s">
        <v>226</v>
      </c>
      <c r="L1864" s="756">
        <v>2.1800000000000002</v>
      </c>
      <c r="M1864" t="s">
        <v>653</v>
      </c>
      <c r="N1864" s="679">
        <f t="shared" ca="1" si="124"/>
        <v>1163201.8558959411</v>
      </c>
      <c r="O1864" s="679">
        <f t="shared" ca="1" si="124"/>
        <v>107172.34510589539</v>
      </c>
      <c r="P1864" s="679">
        <f t="shared" ca="1" si="124"/>
        <v>1056029.5107900458</v>
      </c>
      <c r="Q1864" s="679">
        <f t="shared" ca="1" si="124"/>
        <v>0</v>
      </c>
      <c r="R1864" s="679">
        <f t="shared" ca="1" si="124"/>
        <v>0</v>
      </c>
      <c r="S1864" t="str">
        <f t="shared" si="125"/>
        <v>ASR_COMP</v>
      </c>
      <c r="T1864" s="957">
        <f t="shared" si="126"/>
        <v>44682</v>
      </c>
      <c r="U1864" t="str">
        <f t="shared" si="127"/>
        <v>Unaudited</v>
      </c>
    </row>
    <row r="1865" spans="1:21" x14ac:dyDescent="0.25">
      <c r="A1865" t="s">
        <v>440</v>
      </c>
      <c r="B1865" t="s">
        <v>1388</v>
      </c>
      <c r="C1865" t="s">
        <v>1389</v>
      </c>
      <c r="D1865" s="15">
        <v>1900</v>
      </c>
      <c r="E1865" s="121">
        <v>1</v>
      </c>
      <c r="F1865" t="s">
        <v>441</v>
      </c>
      <c r="G1865" s="121">
        <v>91</v>
      </c>
      <c r="H1865" t="s">
        <v>390</v>
      </c>
      <c r="I1865" t="s">
        <v>491</v>
      </c>
      <c r="J1865" t="s">
        <v>436</v>
      </c>
      <c r="K1865" t="s">
        <v>226</v>
      </c>
      <c r="L1865" s="756">
        <v>2.19</v>
      </c>
      <c r="M1865" t="s">
        <v>221</v>
      </c>
      <c r="N1865" s="679">
        <f t="shared" ca="1" si="124"/>
        <v>0</v>
      </c>
      <c r="O1865" s="679">
        <f t="shared" ca="1" si="124"/>
        <v>0</v>
      </c>
      <c r="P1865" s="679">
        <f t="shared" ca="1" si="124"/>
        <v>0</v>
      </c>
      <c r="Q1865" s="679">
        <f t="shared" ca="1" si="124"/>
        <v>0</v>
      </c>
      <c r="R1865" s="679">
        <f t="shared" ca="1" si="124"/>
        <v>0</v>
      </c>
      <c r="S1865" t="str">
        <f t="shared" si="125"/>
        <v>ASR_COMP</v>
      </c>
      <c r="T1865" s="957">
        <f t="shared" si="126"/>
        <v>44682</v>
      </c>
      <c r="U1865" t="str">
        <f t="shared" si="127"/>
        <v>Unaudited</v>
      </c>
    </row>
    <row r="1866" spans="1:21" x14ac:dyDescent="0.25">
      <c r="A1866" t="s">
        <v>440</v>
      </c>
      <c r="B1866" t="s">
        <v>1388</v>
      </c>
      <c r="C1866" t="s">
        <v>1389</v>
      </c>
      <c r="D1866" s="15">
        <v>1900</v>
      </c>
      <c r="E1866" s="121">
        <v>1</v>
      </c>
      <c r="F1866" t="s">
        <v>441</v>
      </c>
      <c r="G1866" s="121">
        <v>91</v>
      </c>
      <c r="H1866" t="s">
        <v>390</v>
      </c>
      <c r="I1866" t="s">
        <v>491</v>
      </c>
      <c r="J1866" t="s">
        <v>436</v>
      </c>
      <c r="K1866" t="s">
        <v>226</v>
      </c>
      <c r="L1866" s="756" t="s">
        <v>707</v>
      </c>
      <c r="M1866" t="s">
        <v>233</v>
      </c>
      <c r="N1866" s="679">
        <f t="shared" ca="1" si="124"/>
        <v>-26475.910929155558</v>
      </c>
      <c r="O1866" s="679">
        <f t="shared" ca="1" si="124"/>
        <v>-2838.203434323711</v>
      </c>
      <c r="P1866" s="679">
        <f t="shared" ca="1" si="124"/>
        <v>-23637.707494831848</v>
      </c>
      <c r="Q1866" s="679">
        <f t="shared" ca="1" si="124"/>
        <v>0</v>
      </c>
      <c r="R1866" s="679">
        <f t="shared" ca="1" si="124"/>
        <v>0</v>
      </c>
      <c r="S1866" t="str">
        <f t="shared" si="125"/>
        <v>ASR_COMP</v>
      </c>
      <c r="T1866" s="957">
        <f t="shared" si="126"/>
        <v>44682</v>
      </c>
      <c r="U1866" t="str">
        <f t="shared" si="127"/>
        <v>Unaudited</v>
      </c>
    </row>
    <row r="1867" spans="1:21" x14ac:dyDescent="0.25">
      <c r="A1867" t="s">
        <v>440</v>
      </c>
      <c r="B1867" t="s">
        <v>1388</v>
      </c>
      <c r="C1867" t="s">
        <v>1389</v>
      </c>
      <c r="D1867" s="15">
        <v>1900</v>
      </c>
      <c r="E1867" s="121">
        <v>1</v>
      </c>
      <c r="F1867" t="s">
        <v>441</v>
      </c>
      <c r="G1867" s="121">
        <v>91</v>
      </c>
      <c r="H1867" t="s">
        <v>390</v>
      </c>
      <c r="I1867" t="s">
        <v>491</v>
      </c>
      <c r="J1867" t="s">
        <v>436</v>
      </c>
      <c r="K1867" t="s">
        <v>226</v>
      </c>
      <c r="L1867" s="756">
        <v>2.21</v>
      </c>
      <c r="M1867" t="s">
        <v>469</v>
      </c>
      <c r="N1867" s="679">
        <f t="shared" ca="1" si="124"/>
        <v>37880.288335045669</v>
      </c>
      <c r="O1867" s="679">
        <f t="shared" ca="1" si="124"/>
        <v>21841.827181281868</v>
      </c>
      <c r="P1867" s="679">
        <f t="shared" ca="1" si="124"/>
        <v>16038.461153763801</v>
      </c>
      <c r="Q1867" s="679">
        <f t="shared" ca="1" si="124"/>
        <v>0</v>
      </c>
      <c r="R1867" s="679">
        <f t="shared" ca="1" si="124"/>
        <v>0</v>
      </c>
      <c r="S1867" t="str">
        <f t="shared" si="125"/>
        <v>ASR_COMP</v>
      </c>
      <c r="T1867" s="957">
        <f t="shared" si="126"/>
        <v>44682</v>
      </c>
      <c r="U1867" t="str">
        <f t="shared" si="127"/>
        <v>Unaudited</v>
      </c>
    </row>
    <row r="1868" spans="1:21" x14ac:dyDescent="0.25">
      <c r="A1868" t="s">
        <v>440</v>
      </c>
      <c r="B1868" t="s">
        <v>1388</v>
      </c>
      <c r="C1868" t="s">
        <v>1389</v>
      </c>
      <c r="D1868" s="15">
        <v>1900</v>
      </c>
      <c r="E1868" s="121">
        <v>1</v>
      </c>
      <c r="F1868" t="s">
        <v>441</v>
      </c>
      <c r="G1868" s="121">
        <v>91</v>
      </c>
      <c r="H1868" t="s">
        <v>390</v>
      </c>
      <c r="I1868" t="s">
        <v>491</v>
      </c>
      <c r="J1868" t="s">
        <v>436</v>
      </c>
      <c r="K1868" t="s">
        <v>6</v>
      </c>
      <c r="L1868" s="756" t="s">
        <v>70</v>
      </c>
      <c r="M1868" t="s">
        <v>191</v>
      </c>
      <c r="N1868" s="679">
        <f t="shared" ca="1" si="124"/>
        <v>27405.27846417237</v>
      </c>
      <c r="O1868" s="679">
        <f t="shared" ca="1" si="124"/>
        <v>17504.613894841557</v>
      </c>
      <c r="P1868" s="679">
        <f t="shared" ca="1" si="124"/>
        <v>9900.6645693308146</v>
      </c>
      <c r="Q1868" s="679">
        <f t="shared" ca="1" si="124"/>
        <v>0</v>
      </c>
      <c r="R1868" s="679">
        <f t="shared" ca="1" si="124"/>
        <v>0</v>
      </c>
      <c r="S1868" t="str">
        <f t="shared" si="125"/>
        <v>ASR_COMP</v>
      </c>
      <c r="T1868" s="957">
        <f t="shared" si="126"/>
        <v>44682</v>
      </c>
      <c r="U1868" t="str">
        <f t="shared" si="127"/>
        <v>Unaudited</v>
      </c>
    </row>
    <row r="1869" spans="1:21" x14ac:dyDescent="0.25">
      <c r="A1869" t="s">
        <v>440</v>
      </c>
      <c r="B1869" t="s">
        <v>1388</v>
      </c>
      <c r="C1869" t="s">
        <v>1389</v>
      </c>
      <c r="D1869" s="15">
        <v>1900</v>
      </c>
      <c r="E1869" s="121">
        <v>1</v>
      </c>
      <c r="F1869" t="s">
        <v>441</v>
      </c>
      <c r="G1869" s="121">
        <v>91</v>
      </c>
      <c r="H1869" t="s">
        <v>390</v>
      </c>
      <c r="I1869" t="s">
        <v>491</v>
      </c>
      <c r="J1869" t="s">
        <v>436</v>
      </c>
      <c r="K1869" t="s">
        <v>6</v>
      </c>
      <c r="L1869" s="756" t="s">
        <v>71</v>
      </c>
      <c r="M1869" t="s">
        <v>234</v>
      </c>
      <c r="N1869" s="679">
        <f t="shared" ca="1" si="124"/>
        <v>12195.599999999999</v>
      </c>
      <c r="O1869" s="679">
        <f t="shared" ca="1" si="124"/>
        <v>7031.4484699399773</v>
      </c>
      <c r="P1869" s="679">
        <f t="shared" ca="1" si="124"/>
        <v>5164.1515300600213</v>
      </c>
      <c r="Q1869" s="679">
        <f t="shared" ca="1" si="124"/>
        <v>0</v>
      </c>
      <c r="R1869" s="679">
        <f t="shared" ca="1" si="124"/>
        <v>0</v>
      </c>
      <c r="S1869" t="str">
        <f t="shared" si="125"/>
        <v>ASR_COMP</v>
      </c>
      <c r="T1869" s="957">
        <f t="shared" si="126"/>
        <v>44682</v>
      </c>
      <c r="U1869" t="str">
        <f t="shared" si="127"/>
        <v>Unaudited</v>
      </c>
    </row>
    <row r="1870" spans="1:21" x14ac:dyDescent="0.25">
      <c r="A1870" t="s">
        <v>440</v>
      </c>
      <c r="B1870" t="s">
        <v>1388</v>
      </c>
      <c r="C1870" t="s">
        <v>1389</v>
      </c>
      <c r="D1870" s="15">
        <v>1900</v>
      </c>
      <c r="E1870" s="121">
        <v>1</v>
      </c>
      <c r="F1870" t="s">
        <v>441</v>
      </c>
      <c r="G1870" s="121">
        <v>91</v>
      </c>
      <c r="H1870" t="s">
        <v>390</v>
      </c>
      <c r="I1870" t="s">
        <v>491</v>
      </c>
      <c r="J1870" t="s">
        <v>436</v>
      </c>
      <c r="K1870" t="s">
        <v>6</v>
      </c>
      <c r="L1870" s="756" t="s">
        <v>72</v>
      </c>
      <c r="M1870" t="s">
        <v>167</v>
      </c>
      <c r="N1870" s="679">
        <f t="shared" ca="1" si="124"/>
        <v>0</v>
      </c>
      <c r="O1870" s="679">
        <f t="shared" ca="1" si="124"/>
        <v>0</v>
      </c>
      <c r="P1870" s="679">
        <f t="shared" ca="1" si="124"/>
        <v>0</v>
      </c>
      <c r="Q1870" s="679">
        <f t="shared" ca="1" si="124"/>
        <v>0</v>
      </c>
      <c r="R1870" s="679">
        <f t="shared" ca="1" si="124"/>
        <v>0</v>
      </c>
      <c r="S1870" t="str">
        <f t="shared" si="125"/>
        <v>ASR_COMP</v>
      </c>
      <c r="T1870" s="957">
        <f t="shared" si="126"/>
        <v>44682</v>
      </c>
      <c r="U1870" t="str">
        <f t="shared" si="127"/>
        <v>Unaudited</v>
      </c>
    </row>
    <row r="1871" spans="1:21" x14ac:dyDescent="0.25">
      <c r="A1871" t="s">
        <v>440</v>
      </c>
      <c r="B1871" t="s">
        <v>1388</v>
      </c>
      <c r="C1871" t="s">
        <v>1389</v>
      </c>
      <c r="D1871" s="15">
        <v>1900</v>
      </c>
      <c r="E1871" s="121">
        <v>1</v>
      </c>
      <c r="F1871" t="s">
        <v>441</v>
      </c>
      <c r="G1871" s="121">
        <v>91</v>
      </c>
      <c r="H1871" t="s">
        <v>390</v>
      </c>
      <c r="I1871" t="s">
        <v>491</v>
      </c>
      <c r="J1871" t="s">
        <v>436</v>
      </c>
      <c r="K1871" t="s">
        <v>6</v>
      </c>
      <c r="L1871" s="756">
        <v>3.4</v>
      </c>
      <c r="M1871" t="s">
        <v>464</v>
      </c>
      <c r="N1871" s="679">
        <f t="shared" ca="1" si="124"/>
        <v>30372.997254709102</v>
      </c>
      <c r="O1871" s="679">
        <f t="shared" ca="1" si="124"/>
        <v>17511.739075905694</v>
      </c>
      <c r="P1871" s="679">
        <f t="shared" ca="1" si="124"/>
        <v>12861.258178803409</v>
      </c>
      <c r="Q1871" s="679">
        <f t="shared" ca="1" si="124"/>
        <v>0</v>
      </c>
      <c r="R1871" s="679">
        <f t="shared" ca="1" si="124"/>
        <v>0</v>
      </c>
      <c r="S1871" t="str">
        <f t="shared" si="125"/>
        <v>ASR_COMP</v>
      </c>
      <c r="T1871" s="957">
        <f t="shared" si="126"/>
        <v>44682</v>
      </c>
      <c r="U1871" t="str">
        <f t="shared" si="127"/>
        <v>Unaudited</v>
      </c>
    </row>
    <row r="1872" spans="1:21" x14ac:dyDescent="0.25">
      <c r="A1872" t="s">
        <v>440</v>
      </c>
      <c r="B1872" t="s">
        <v>1388</v>
      </c>
      <c r="C1872" t="s">
        <v>1389</v>
      </c>
      <c r="D1872" s="15">
        <v>1900</v>
      </c>
      <c r="E1872" s="121">
        <v>1</v>
      </c>
      <c r="F1872" t="s">
        <v>441</v>
      </c>
      <c r="G1872" s="121">
        <v>91</v>
      </c>
      <c r="H1872" t="s">
        <v>390</v>
      </c>
      <c r="I1872" t="s">
        <v>491</v>
      </c>
      <c r="J1872" t="s">
        <v>436</v>
      </c>
      <c r="K1872" t="s">
        <v>437</v>
      </c>
      <c r="L1872" s="756">
        <v>4.5</v>
      </c>
      <c r="M1872" t="s">
        <v>32</v>
      </c>
      <c r="N1872" s="679">
        <f t="shared" ca="1" si="124"/>
        <v>0</v>
      </c>
      <c r="O1872" s="679">
        <f t="shared" ca="1" si="124"/>
        <v>0</v>
      </c>
      <c r="P1872" s="679">
        <f t="shared" ca="1" si="124"/>
        <v>0</v>
      </c>
      <c r="Q1872" s="679">
        <f t="shared" ca="1" si="124"/>
        <v>0</v>
      </c>
      <c r="R1872" s="679">
        <f t="shared" ca="1" si="124"/>
        <v>0</v>
      </c>
      <c r="S1872" t="str">
        <f t="shared" si="125"/>
        <v>ASR_COMP</v>
      </c>
      <c r="T1872" s="957">
        <f t="shared" si="126"/>
        <v>44682</v>
      </c>
      <c r="U1872" t="str">
        <f t="shared" si="127"/>
        <v>Unaudited</v>
      </c>
    </row>
    <row r="1873" spans="1:21" x14ac:dyDescent="0.25">
      <c r="A1873" t="s">
        <v>440</v>
      </c>
      <c r="B1873" t="s">
        <v>1388</v>
      </c>
      <c r="C1873" t="s">
        <v>1389</v>
      </c>
      <c r="D1873" s="15">
        <v>1900</v>
      </c>
      <c r="E1873" s="121">
        <v>1</v>
      </c>
      <c r="F1873" t="s">
        <v>441</v>
      </c>
      <c r="G1873" s="121">
        <v>91</v>
      </c>
      <c r="H1873" t="s">
        <v>390</v>
      </c>
      <c r="I1873" t="s">
        <v>491</v>
      </c>
      <c r="J1873" t="s">
        <v>436</v>
      </c>
      <c r="K1873" t="s">
        <v>437</v>
      </c>
      <c r="L1873" s="756" t="s">
        <v>947</v>
      </c>
      <c r="M1873" t="s">
        <v>938</v>
      </c>
      <c r="N1873" s="679">
        <f t="shared" ca="1" si="124"/>
        <v>0</v>
      </c>
      <c r="O1873" s="679">
        <f t="shared" ca="1" si="124"/>
        <v>0</v>
      </c>
      <c r="P1873" s="679">
        <f t="shared" ca="1" si="124"/>
        <v>0</v>
      </c>
      <c r="Q1873" s="679">
        <f t="shared" ca="1" si="124"/>
        <v>0</v>
      </c>
      <c r="R1873" s="679">
        <f t="shared" ca="1" si="124"/>
        <v>0</v>
      </c>
      <c r="S1873" t="str">
        <f t="shared" si="125"/>
        <v>ASR_COMP</v>
      </c>
      <c r="T1873" s="957">
        <f t="shared" si="126"/>
        <v>44682</v>
      </c>
      <c r="U1873" t="str">
        <f t="shared" si="127"/>
        <v>Unaudited</v>
      </c>
    </row>
    <row r="1874" spans="1:21" x14ac:dyDescent="0.25">
      <c r="A1874" t="s">
        <v>440</v>
      </c>
      <c r="B1874" t="s">
        <v>1388</v>
      </c>
      <c r="C1874" t="s">
        <v>1389</v>
      </c>
      <c r="D1874" s="15">
        <v>1900</v>
      </c>
      <c r="E1874" s="121">
        <v>1</v>
      </c>
      <c r="F1874" t="s">
        <v>441</v>
      </c>
      <c r="G1874" s="121">
        <v>91</v>
      </c>
      <c r="H1874" t="s">
        <v>390</v>
      </c>
      <c r="I1874" t="s">
        <v>491</v>
      </c>
      <c r="J1874" t="s">
        <v>436</v>
      </c>
      <c r="K1874" t="s">
        <v>437</v>
      </c>
      <c r="L1874" s="756" t="s">
        <v>196</v>
      </c>
      <c r="M1874" t="s">
        <v>40</v>
      </c>
      <c r="N1874" s="679">
        <f t="shared" ca="1" si="124"/>
        <v>591.99080160000005</v>
      </c>
      <c r="O1874" s="679">
        <f t="shared" ca="1" si="124"/>
        <v>188.24994408000003</v>
      </c>
      <c r="P1874" s="679">
        <f t="shared" ca="1" si="124"/>
        <v>403.74085752000002</v>
      </c>
      <c r="Q1874" s="679">
        <f t="shared" ca="1" si="124"/>
        <v>0</v>
      </c>
      <c r="R1874" s="679">
        <f t="shared" ca="1" si="124"/>
        <v>0</v>
      </c>
      <c r="S1874" t="str">
        <f t="shared" si="125"/>
        <v>ASR_COMP</v>
      </c>
      <c r="T1874" s="957">
        <f t="shared" si="126"/>
        <v>44682</v>
      </c>
      <c r="U1874" t="str">
        <f t="shared" si="127"/>
        <v>Unaudited</v>
      </c>
    </row>
    <row r="1875" spans="1:21" x14ac:dyDescent="0.25">
      <c r="A1875" t="s">
        <v>440</v>
      </c>
      <c r="B1875" t="s">
        <v>1388</v>
      </c>
      <c r="C1875" t="s">
        <v>1389</v>
      </c>
      <c r="D1875" s="15">
        <v>1900</v>
      </c>
      <c r="E1875" s="121">
        <v>1</v>
      </c>
      <c r="F1875" t="s">
        <v>441</v>
      </c>
      <c r="G1875" s="121">
        <v>91</v>
      </c>
      <c r="H1875" t="s">
        <v>390</v>
      </c>
      <c r="I1875" t="s">
        <v>491</v>
      </c>
      <c r="J1875" t="s">
        <v>436</v>
      </c>
      <c r="K1875" t="s">
        <v>437</v>
      </c>
      <c r="L1875" s="756" t="s">
        <v>195</v>
      </c>
      <c r="M1875" t="s">
        <v>332</v>
      </c>
      <c r="N1875" s="679">
        <f t="shared" ca="1" si="124"/>
        <v>0</v>
      </c>
      <c r="O1875" s="679">
        <f t="shared" ca="1" si="124"/>
        <v>0</v>
      </c>
      <c r="P1875" s="679">
        <f t="shared" ca="1" si="124"/>
        <v>0</v>
      </c>
      <c r="Q1875" s="679">
        <f t="shared" ca="1" si="124"/>
        <v>0</v>
      </c>
      <c r="R1875" s="679">
        <f t="shared" ca="1" si="124"/>
        <v>0</v>
      </c>
      <c r="S1875" t="str">
        <f t="shared" si="125"/>
        <v>ASR_COMP</v>
      </c>
      <c r="T1875" s="957">
        <f t="shared" si="126"/>
        <v>44682</v>
      </c>
      <c r="U1875" t="str">
        <f t="shared" si="127"/>
        <v>Unaudited</v>
      </c>
    </row>
    <row r="1876" spans="1:21" x14ac:dyDescent="0.25">
      <c r="A1876" t="s">
        <v>440</v>
      </c>
      <c r="B1876" t="s">
        <v>1388</v>
      </c>
      <c r="C1876" t="s">
        <v>1389</v>
      </c>
      <c r="D1876" s="15">
        <v>1900</v>
      </c>
      <c r="E1876" s="121">
        <v>1</v>
      </c>
      <c r="F1876" t="s">
        <v>441</v>
      </c>
      <c r="G1876" s="121">
        <v>91</v>
      </c>
      <c r="H1876" t="s">
        <v>390</v>
      </c>
      <c r="I1876" t="s">
        <v>491</v>
      </c>
      <c r="J1876" t="s">
        <v>453</v>
      </c>
      <c r="K1876" t="s">
        <v>438</v>
      </c>
      <c r="L1876" s="756" t="s">
        <v>79</v>
      </c>
      <c r="M1876" t="s">
        <v>27</v>
      </c>
      <c r="N1876" s="679">
        <f t="shared" ca="1" si="124"/>
        <v>1181115.2653704961</v>
      </c>
      <c r="O1876" s="679">
        <f t="shared" ca="1" si="124"/>
        <v>617808.45263322385</v>
      </c>
      <c r="P1876" s="679">
        <f t="shared" ca="1" si="124"/>
        <v>563306.81273727224</v>
      </c>
      <c r="Q1876" s="679">
        <f t="shared" ca="1" si="124"/>
        <v>0</v>
      </c>
      <c r="R1876" s="679">
        <f t="shared" ca="1" si="124"/>
        <v>0</v>
      </c>
      <c r="S1876" t="str">
        <f t="shared" si="125"/>
        <v>ASR_COMP</v>
      </c>
      <c r="T1876" s="957">
        <f t="shared" si="126"/>
        <v>44682</v>
      </c>
      <c r="U1876" t="str">
        <f t="shared" si="127"/>
        <v>Unaudited</v>
      </c>
    </row>
    <row r="1877" spans="1:21" x14ac:dyDescent="0.25">
      <c r="A1877" t="s">
        <v>440</v>
      </c>
      <c r="B1877" t="s">
        <v>1388</v>
      </c>
      <c r="C1877" t="s">
        <v>1389</v>
      </c>
      <c r="D1877" s="15">
        <v>1900</v>
      </c>
      <c r="E1877" s="121">
        <v>1</v>
      </c>
      <c r="F1877" t="s">
        <v>441</v>
      </c>
      <c r="G1877" s="121">
        <v>91</v>
      </c>
      <c r="H1877" t="s">
        <v>390</v>
      </c>
      <c r="I1877" t="s">
        <v>491</v>
      </c>
      <c r="J1877" t="s">
        <v>453</v>
      </c>
      <c r="K1877" t="s">
        <v>438</v>
      </c>
      <c r="L1877" s="756" t="s">
        <v>80</v>
      </c>
      <c r="M1877" t="s">
        <v>100</v>
      </c>
      <c r="N1877" s="679">
        <f t="shared" ca="1" si="124"/>
        <v>113614.37153052114</v>
      </c>
      <c r="O1877" s="679">
        <f t="shared" ca="1" si="124"/>
        <v>59428.508910304728</v>
      </c>
      <c r="P1877" s="679">
        <f t="shared" ca="1" si="124"/>
        <v>54185.862620216401</v>
      </c>
      <c r="Q1877" s="679">
        <f t="shared" ca="1" si="124"/>
        <v>0</v>
      </c>
      <c r="R1877" s="679">
        <f t="shared" ca="1" si="124"/>
        <v>0</v>
      </c>
      <c r="S1877" t="str">
        <f t="shared" si="125"/>
        <v>ASR_COMP</v>
      </c>
      <c r="T1877" s="957">
        <f t="shared" si="126"/>
        <v>44682</v>
      </c>
      <c r="U1877" t="str">
        <f t="shared" si="127"/>
        <v>Unaudited</v>
      </c>
    </row>
    <row r="1878" spans="1:21" x14ac:dyDescent="0.25">
      <c r="A1878" t="s">
        <v>440</v>
      </c>
      <c r="B1878" t="s">
        <v>1388</v>
      </c>
      <c r="C1878" t="s">
        <v>1389</v>
      </c>
      <c r="D1878" s="15">
        <v>1900</v>
      </c>
      <c r="E1878" s="121">
        <v>1</v>
      </c>
      <c r="F1878" t="s">
        <v>441</v>
      </c>
      <c r="G1878" s="121">
        <v>91</v>
      </c>
      <c r="H1878" t="s">
        <v>390</v>
      </c>
      <c r="I1878" t="s">
        <v>491</v>
      </c>
      <c r="J1878" t="s">
        <v>453</v>
      </c>
      <c r="K1878" t="s">
        <v>438</v>
      </c>
      <c r="L1878" s="756" t="s">
        <v>81</v>
      </c>
      <c r="M1878" t="s">
        <v>101</v>
      </c>
      <c r="N1878" s="679">
        <f t="shared" ca="1" si="124"/>
        <v>107916.27424882892</v>
      </c>
      <c r="O1878" s="679">
        <f t="shared" ca="1" si="124"/>
        <v>56447.993148829431</v>
      </c>
      <c r="P1878" s="679">
        <f t="shared" ca="1" si="124"/>
        <v>51468.281099999491</v>
      </c>
      <c r="Q1878" s="679">
        <f t="shared" ca="1" si="124"/>
        <v>0</v>
      </c>
      <c r="R1878" s="679">
        <f t="shared" ca="1" si="124"/>
        <v>0</v>
      </c>
      <c r="S1878" t="str">
        <f t="shared" si="125"/>
        <v>ASR_COMP</v>
      </c>
      <c r="T1878" s="957">
        <f t="shared" si="126"/>
        <v>44682</v>
      </c>
      <c r="U1878" t="str">
        <f t="shared" si="127"/>
        <v>Unaudited</v>
      </c>
    </row>
    <row r="1879" spans="1:21" x14ac:dyDescent="0.25">
      <c r="A1879" t="s">
        <v>440</v>
      </c>
      <c r="B1879" t="s">
        <v>1388</v>
      </c>
      <c r="C1879" t="s">
        <v>1389</v>
      </c>
      <c r="D1879" s="15">
        <v>1900</v>
      </c>
      <c r="E1879" s="121">
        <v>1</v>
      </c>
      <c r="F1879" t="s">
        <v>441</v>
      </c>
      <c r="G1879" s="121">
        <v>91</v>
      </c>
      <c r="H1879" t="s">
        <v>390</v>
      </c>
      <c r="I1879" t="s">
        <v>491</v>
      </c>
      <c r="J1879" t="s">
        <v>453</v>
      </c>
      <c r="K1879" t="s">
        <v>438</v>
      </c>
      <c r="L1879" s="756" t="s">
        <v>82</v>
      </c>
      <c r="M1879" t="s">
        <v>102</v>
      </c>
      <c r="N1879" s="679">
        <f t="shared" ca="1" si="124"/>
        <v>73093.178998529955</v>
      </c>
      <c r="O1879" s="679">
        <f t="shared" ca="1" si="124"/>
        <v>38233.003280132754</v>
      </c>
      <c r="P1879" s="679">
        <f t="shared" ca="1" si="124"/>
        <v>34860.1757183972</v>
      </c>
      <c r="Q1879" s="679">
        <f t="shared" ca="1" si="124"/>
        <v>0</v>
      </c>
      <c r="R1879" s="679">
        <f t="shared" ca="1" si="124"/>
        <v>0</v>
      </c>
      <c r="S1879" t="str">
        <f t="shared" si="125"/>
        <v>ASR_COMP</v>
      </c>
      <c r="T1879" s="957">
        <f t="shared" si="126"/>
        <v>44682</v>
      </c>
      <c r="U1879" t="str">
        <f t="shared" si="127"/>
        <v>Unaudited</v>
      </c>
    </row>
    <row r="1880" spans="1:21" x14ac:dyDescent="0.25">
      <c r="A1880" t="s">
        <v>440</v>
      </c>
      <c r="B1880" t="s">
        <v>1388</v>
      </c>
      <c r="C1880" t="s">
        <v>1389</v>
      </c>
      <c r="D1880" s="15">
        <v>1900</v>
      </c>
      <c r="E1880" s="121">
        <v>1</v>
      </c>
      <c r="F1880" t="s">
        <v>441</v>
      </c>
      <c r="G1880" s="121">
        <v>91</v>
      </c>
      <c r="H1880" t="s">
        <v>390</v>
      </c>
      <c r="I1880" t="s">
        <v>491</v>
      </c>
      <c r="J1880" t="s">
        <v>453</v>
      </c>
      <c r="K1880" t="s">
        <v>438</v>
      </c>
      <c r="L1880" s="756" t="s">
        <v>219</v>
      </c>
      <c r="M1880" t="s">
        <v>103</v>
      </c>
      <c r="N1880" s="679">
        <f t="shared" ca="1" si="124"/>
        <v>267692.72019760957</v>
      </c>
      <c r="O1880" s="679">
        <f t="shared" ca="1" si="124"/>
        <v>140022.5956732393</v>
      </c>
      <c r="P1880" s="679">
        <f t="shared" ca="1" si="124"/>
        <v>127670.12452437027</v>
      </c>
      <c r="Q1880" s="679">
        <f t="shared" ca="1" si="124"/>
        <v>0</v>
      </c>
      <c r="R1880" s="679">
        <f t="shared" ca="1" si="124"/>
        <v>0</v>
      </c>
      <c r="S1880" t="str">
        <f t="shared" si="125"/>
        <v>ASR_COMP</v>
      </c>
      <c r="T1880" s="957">
        <f t="shared" si="126"/>
        <v>44682</v>
      </c>
      <c r="U1880" t="str">
        <f t="shared" si="127"/>
        <v>Unaudited</v>
      </c>
    </row>
    <row r="1881" spans="1:21" x14ac:dyDescent="0.25">
      <c r="A1881" t="s">
        <v>440</v>
      </c>
      <c r="B1881" t="s">
        <v>1388</v>
      </c>
      <c r="C1881" t="s">
        <v>1389</v>
      </c>
      <c r="D1881" s="15">
        <v>1900</v>
      </c>
      <c r="E1881" s="121">
        <v>1</v>
      </c>
      <c r="F1881" t="s">
        <v>441</v>
      </c>
      <c r="G1881" s="121">
        <v>91</v>
      </c>
      <c r="H1881" t="s">
        <v>390</v>
      </c>
      <c r="I1881" t="s">
        <v>491</v>
      </c>
      <c r="J1881" t="s">
        <v>453</v>
      </c>
      <c r="K1881" t="s">
        <v>438</v>
      </c>
      <c r="L1881" s="756" t="s">
        <v>218</v>
      </c>
      <c r="M1881" t="s">
        <v>28</v>
      </c>
      <c r="N1881" s="679">
        <f t="shared" ca="1" si="124"/>
        <v>51267.982825702842</v>
      </c>
      <c r="O1881" s="679">
        <f t="shared" ca="1" si="124"/>
        <v>26816.851892299124</v>
      </c>
      <c r="P1881" s="679">
        <f t="shared" ca="1" si="124"/>
        <v>24451.130933403721</v>
      </c>
      <c r="Q1881" s="679">
        <f t="shared" ca="1" si="124"/>
        <v>0</v>
      </c>
      <c r="R1881" s="679">
        <f t="shared" ca="1" si="124"/>
        <v>0</v>
      </c>
      <c r="S1881" t="str">
        <f t="shared" si="125"/>
        <v>ASR_COMP</v>
      </c>
      <c r="T1881" s="957">
        <f t="shared" si="126"/>
        <v>44682</v>
      </c>
      <c r="U1881" t="str">
        <f t="shared" si="127"/>
        <v>Unaudited</v>
      </c>
    </row>
    <row r="1882" spans="1:21" x14ac:dyDescent="0.25">
      <c r="A1882" t="s">
        <v>440</v>
      </c>
      <c r="B1882" t="s">
        <v>1388</v>
      </c>
      <c r="C1882" t="s">
        <v>1389</v>
      </c>
      <c r="D1882" s="15">
        <v>1900</v>
      </c>
      <c r="E1882" s="121">
        <v>1</v>
      </c>
      <c r="F1882" t="s">
        <v>441</v>
      </c>
      <c r="G1882" s="121">
        <v>91</v>
      </c>
      <c r="H1882" t="s">
        <v>390</v>
      </c>
      <c r="I1882" t="s">
        <v>491</v>
      </c>
      <c r="J1882" t="s">
        <v>439</v>
      </c>
      <c r="K1882" t="s">
        <v>439</v>
      </c>
      <c r="L1882" s="756" t="s">
        <v>84</v>
      </c>
      <c r="M1882" t="s">
        <v>330</v>
      </c>
      <c r="N1882" s="679">
        <f t="shared" ca="1" si="124"/>
        <v>0</v>
      </c>
      <c r="O1882" s="679">
        <f t="shared" ca="1" si="124"/>
        <v>0</v>
      </c>
      <c r="P1882" s="679">
        <f t="shared" ca="1" si="124"/>
        <v>0</v>
      </c>
      <c r="Q1882" s="679">
        <f t="shared" ca="1" si="124"/>
        <v>0</v>
      </c>
      <c r="R1882" s="679">
        <f t="shared" ca="1" si="124"/>
        <v>0</v>
      </c>
      <c r="S1882" t="str">
        <f t="shared" si="125"/>
        <v>ASR_COMP</v>
      </c>
      <c r="T1882" s="957">
        <f t="shared" si="126"/>
        <v>44682</v>
      </c>
      <c r="U1882" t="str">
        <f t="shared" si="127"/>
        <v>Unaudited</v>
      </c>
    </row>
    <row r="1883" spans="1:21" x14ac:dyDescent="0.25">
      <c r="A1883" t="s">
        <v>440</v>
      </c>
      <c r="B1883" t="s">
        <v>1388</v>
      </c>
      <c r="C1883" t="s">
        <v>1389</v>
      </c>
      <c r="D1883" s="15">
        <v>1900</v>
      </c>
      <c r="E1883" s="121">
        <v>1</v>
      </c>
      <c r="F1883" t="s">
        <v>441</v>
      </c>
      <c r="G1883" s="121">
        <v>91</v>
      </c>
      <c r="H1883" t="s">
        <v>390</v>
      </c>
      <c r="I1883" t="s">
        <v>491</v>
      </c>
      <c r="J1883" t="s">
        <v>439</v>
      </c>
      <c r="K1883" t="s">
        <v>439</v>
      </c>
      <c r="L1883" s="756" t="s">
        <v>85</v>
      </c>
      <c r="M1883" t="s">
        <v>328</v>
      </c>
      <c r="N1883" s="679">
        <f t="shared" ca="1" si="124"/>
        <v>0</v>
      </c>
      <c r="O1883" s="679">
        <f t="shared" ca="1" si="124"/>
        <v>0</v>
      </c>
      <c r="P1883" s="679">
        <f t="shared" ca="1" si="124"/>
        <v>0</v>
      </c>
      <c r="Q1883" s="679">
        <f t="shared" ca="1" si="124"/>
        <v>0</v>
      </c>
      <c r="R1883" s="679">
        <f t="shared" ca="1" si="124"/>
        <v>0</v>
      </c>
      <c r="S1883" t="str">
        <f t="shared" si="125"/>
        <v>ASR_COMP</v>
      </c>
      <c r="T1883" s="957">
        <f t="shared" si="126"/>
        <v>44682</v>
      </c>
      <c r="U1883" t="str">
        <f t="shared" si="127"/>
        <v>Unaudited</v>
      </c>
    </row>
    <row r="1884" spans="1:21" x14ac:dyDescent="0.25">
      <c r="A1884" t="s">
        <v>440</v>
      </c>
      <c r="B1884" t="s">
        <v>1388</v>
      </c>
      <c r="C1884" t="s">
        <v>1389</v>
      </c>
      <c r="D1884" s="15">
        <v>1900</v>
      </c>
      <c r="E1884" s="121">
        <v>1</v>
      </c>
      <c r="F1884" t="s">
        <v>441</v>
      </c>
      <c r="G1884" s="121">
        <v>91</v>
      </c>
      <c r="H1884" t="s">
        <v>390</v>
      </c>
      <c r="I1884" t="s">
        <v>491</v>
      </c>
      <c r="J1884" t="s">
        <v>439</v>
      </c>
      <c r="K1884" t="s">
        <v>439</v>
      </c>
      <c r="L1884" s="756" t="s">
        <v>86</v>
      </c>
      <c r="M1884" t="s">
        <v>497</v>
      </c>
      <c r="N1884" s="679">
        <f t="shared" ca="1" si="124"/>
        <v>0</v>
      </c>
      <c r="O1884" s="679">
        <f t="shared" ca="1" si="124"/>
        <v>0</v>
      </c>
      <c r="P1884" s="679">
        <f t="shared" ca="1" si="124"/>
        <v>0</v>
      </c>
      <c r="Q1884" s="679">
        <f t="shared" ca="1" si="124"/>
        <v>0</v>
      </c>
      <c r="R1884" s="679">
        <f t="shared" ca="1" si="124"/>
        <v>0</v>
      </c>
      <c r="S1884" t="str">
        <f t="shared" si="125"/>
        <v>ASR_COMP</v>
      </c>
      <c r="T1884" s="957">
        <f t="shared" si="126"/>
        <v>44682</v>
      </c>
      <c r="U1884" t="str">
        <f t="shared" si="127"/>
        <v>Unaudited</v>
      </c>
    </row>
    <row r="1885" spans="1:21" x14ac:dyDescent="0.25">
      <c r="A1885" t="s">
        <v>440</v>
      </c>
      <c r="B1885" t="s">
        <v>1388</v>
      </c>
      <c r="C1885" t="s">
        <v>1389</v>
      </c>
      <c r="D1885" s="15">
        <v>1900</v>
      </c>
      <c r="E1885" s="121">
        <v>1</v>
      </c>
      <c r="F1885" t="s">
        <v>441</v>
      </c>
      <c r="G1885" s="121">
        <v>91</v>
      </c>
      <c r="H1885" t="s">
        <v>390</v>
      </c>
      <c r="I1885" t="s">
        <v>491</v>
      </c>
      <c r="J1885" t="s">
        <v>439</v>
      </c>
      <c r="K1885" t="s">
        <v>439</v>
      </c>
      <c r="L1885" s="756" t="s">
        <v>87</v>
      </c>
      <c r="M1885" t="s">
        <v>498</v>
      </c>
      <c r="N1885" s="679">
        <f t="shared" ca="1" si="124"/>
        <v>0</v>
      </c>
      <c r="O1885" s="679">
        <f t="shared" ca="1" si="124"/>
        <v>0</v>
      </c>
      <c r="P1885" s="679">
        <f t="shared" ca="1" si="124"/>
        <v>0</v>
      </c>
      <c r="Q1885" s="679">
        <f t="shared" ca="1" si="124"/>
        <v>0</v>
      </c>
      <c r="R1885" s="679">
        <f t="shared" ca="1" si="124"/>
        <v>0</v>
      </c>
      <c r="S1885" t="str">
        <f t="shared" si="125"/>
        <v>ASR_COMP</v>
      </c>
      <c r="T1885" s="957">
        <f t="shared" si="126"/>
        <v>44682</v>
      </c>
      <c r="U1885" t="str">
        <f t="shared" si="127"/>
        <v>Unaudited</v>
      </c>
    </row>
    <row r="1886" spans="1:21" x14ac:dyDescent="0.25">
      <c r="A1886" t="s">
        <v>440</v>
      </c>
      <c r="B1886" t="s">
        <v>1388</v>
      </c>
      <c r="C1886" t="s">
        <v>1389</v>
      </c>
      <c r="D1886" s="15">
        <v>1900</v>
      </c>
      <c r="E1886" s="121">
        <v>1</v>
      </c>
      <c r="F1886" t="s">
        <v>441</v>
      </c>
      <c r="G1886" s="121">
        <v>91</v>
      </c>
      <c r="H1886" t="s">
        <v>390</v>
      </c>
      <c r="I1886" t="s">
        <v>491</v>
      </c>
      <c r="J1886" t="s">
        <v>439</v>
      </c>
      <c r="K1886" t="s">
        <v>439</v>
      </c>
      <c r="L1886" s="756" t="s">
        <v>216</v>
      </c>
      <c r="M1886" t="s">
        <v>499</v>
      </c>
      <c r="N1886" s="679">
        <f t="shared" ca="1" si="124"/>
        <v>0</v>
      </c>
      <c r="O1886" s="679">
        <f t="shared" ca="1" si="124"/>
        <v>0</v>
      </c>
      <c r="P1886" s="679">
        <f t="shared" ca="1" si="124"/>
        <v>0</v>
      </c>
      <c r="Q1886" s="679">
        <f t="shared" ca="1" si="124"/>
        <v>0</v>
      </c>
      <c r="R1886" s="679">
        <f t="shared" ca="1" si="124"/>
        <v>0</v>
      </c>
      <c r="S1886" t="str">
        <f t="shared" si="125"/>
        <v>ASR_COMP</v>
      </c>
      <c r="T1886" s="957">
        <f t="shared" si="126"/>
        <v>44682</v>
      </c>
      <c r="U1886" t="str">
        <f t="shared" si="127"/>
        <v>Unaudited</v>
      </c>
    </row>
    <row r="1887" spans="1:21" x14ac:dyDescent="0.25">
      <c r="A1887" t="s">
        <v>440</v>
      </c>
      <c r="B1887" t="s">
        <v>1388</v>
      </c>
      <c r="C1887" t="s">
        <v>1389</v>
      </c>
      <c r="D1887" s="15">
        <v>1900</v>
      </c>
      <c r="E1887" s="121">
        <v>1</v>
      </c>
      <c r="F1887" t="s">
        <v>441</v>
      </c>
      <c r="G1887" s="121">
        <v>91</v>
      </c>
      <c r="H1887" t="s">
        <v>390</v>
      </c>
      <c r="I1887" t="s">
        <v>492</v>
      </c>
      <c r="J1887" t="s">
        <v>26</v>
      </c>
      <c r="K1887" t="s">
        <v>26</v>
      </c>
      <c r="L1887" s="756" t="s">
        <v>207</v>
      </c>
      <c r="M1887" t="s">
        <v>26</v>
      </c>
      <c r="N1887" s="679">
        <f t="shared" ca="1" si="124"/>
        <v>8920.7480254744823</v>
      </c>
      <c r="O1887" s="679">
        <f t="shared" ca="1" si="124"/>
        <v>0</v>
      </c>
      <c r="P1887" s="679">
        <f t="shared" ca="1" si="124"/>
        <v>0</v>
      </c>
      <c r="Q1887" s="679">
        <f t="shared" ca="1" si="124"/>
        <v>0</v>
      </c>
      <c r="R1887" s="679">
        <f t="shared" ca="1" si="124"/>
        <v>0</v>
      </c>
      <c r="S1887" t="str">
        <f t="shared" si="125"/>
        <v>ASR_COMP</v>
      </c>
      <c r="T1887" s="957">
        <f t="shared" si="126"/>
        <v>44682</v>
      </c>
      <c r="U1887" t="str">
        <f t="shared" si="127"/>
        <v>Unaudited</v>
      </c>
    </row>
    <row r="1888" spans="1:21" x14ac:dyDescent="0.25">
      <c r="A1888" t="s">
        <v>440</v>
      </c>
      <c r="B1888" t="s">
        <v>1388</v>
      </c>
      <c r="C1888" t="s">
        <v>1389</v>
      </c>
      <c r="D1888" s="15">
        <v>1900</v>
      </c>
      <c r="E1888" s="121">
        <v>1</v>
      </c>
      <c r="F1888" t="s">
        <v>442</v>
      </c>
      <c r="G1888" s="121">
        <v>182</v>
      </c>
      <c r="H1888" t="s">
        <v>390</v>
      </c>
      <c r="I1888" t="s">
        <v>435</v>
      </c>
      <c r="J1888" t="s">
        <v>435</v>
      </c>
      <c r="K1888" t="s">
        <v>435</v>
      </c>
      <c r="M1888" t="s">
        <v>435</v>
      </c>
      <c r="N1888" s="679">
        <f t="shared" ca="1" si="124"/>
        <v>9832</v>
      </c>
      <c r="O1888" s="679">
        <f t="shared" ca="1" si="124"/>
        <v>5173.9999999999991</v>
      </c>
      <c r="P1888" s="679">
        <f t="shared" ca="1" si="124"/>
        <v>4658</v>
      </c>
      <c r="Q1888" s="679">
        <f t="shared" ca="1" si="124"/>
        <v>0</v>
      </c>
      <c r="R1888" s="679">
        <f t="shared" ca="1" si="124"/>
        <v>0</v>
      </c>
      <c r="S1888" t="str">
        <f t="shared" si="125"/>
        <v>ASR_COMP</v>
      </c>
      <c r="T1888" s="957">
        <f t="shared" si="126"/>
        <v>44682</v>
      </c>
      <c r="U1888" t="str">
        <f t="shared" si="127"/>
        <v>Unaudited</v>
      </c>
    </row>
    <row r="1889" spans="1:21" x14ac:dyDescent="0.25">
      <c r="A1889" t="s">
        <v>440</v>
      </c>
      <c r="B1889" t="s">
        <v>1388</v>
      </c>
      <c r="C1889" t="s">
        <v>1389</v>
      </c>
      <c r="D1889" s="15">
        <v>1900</v>
      </c>
      <c r="E1889" s="121">
        <v>1</v>
      </c>
      <c r="F1889" t="s">
        <v>442</v>
      </c>
      <c r="G1889" s="121">
        <v>182</v>
      </c>
      <c r="H1889" t="s">
        <v>390</v>
      </c>
      <c r="I1889" t="s">
        <v>490</v>
      </c>
      <c r="J1889" t="s">
        <v>12</v>
      </c>
      <c r="K1889" t="s">
        <v>12</v>
      </c>
      <c r="L1889" s="756">
        <v>1.1000000000000001</v>
      </c>
      <c r="M1889" t="s">
        <v>12</v>
      </c>
      <c r="N1889" s="679">
        <f t="shared" ca="1" si="124"/>
        <v>39627738.445313103</v>
      </c>
      <c r="O1889" s="679">
        <f t="shared" ca="1" si="124"/>
        <v>0</v>
      </c>
      <c r="P1889" s="679">
        <f t="shared" ca="1" si="124"/>
        <v>0</v>
      </c>
      <c r="Q1889" s="679">
        <f t="shared" ca="1" si="124"/>
        <v>0</v>
      </c>
      <c r="R1889" s="679">
        <f t="shared" ca="1" si="124"/>
        <v>0</v>
      </c>
      <c r="S1889" t="str">
        <f t="shared" si="125"/>
        <v>ASR_COMP</v>
      </c>
      <c r="T1889" s="957">
        <f t="shared" si="126"/>
        <v>44682</v>
      </c>
      <c r="U1889" t="str">
        <f t="shared" si="127"/>
        <v>Unaudited</v>
      </c>
    </row>
    <row r="1890" spans="1:21" x14ac:dyDescent="0.25">
      <c r="A1890" t="s">
        <v>440</v>
      </c>
      <c r="B1890" t="s">
        <v>1388</v>
      </c>
      <c r="C1890" t="s">
        <v>1389</v>
      </c>
      <c r="D1890" s="15">
        <v>1900</v>
      </c>
      <c r="E1890" s="121">
        <v>1</v>
      </c>
      <c r="F1890" t="s">
        <v>442</v>
      </c>
      <c r="G1890" s="121">
        <v>182</v>
      </c>
      <c r="H1890" t="s">
        <v>390</v>
      </c>
      <c r="I1890" t="s">
        <v>490</v>
      </c>
      <c r="J1890" t="s">
        <v>12</v>
      </c>
      <c r="K1890" t="s">
        <v>225</v>
      </c>
      <c r="L1890" s="756">
        <v>1.2</v>
      </c>
      <c r="M1890" t="s">
        <v>225</v>
      </c>
      <c r="N1890" s="679">
        <f t="shared" ca="1" si="124"/>
        <v>324.59999999982006</v>
      </c>
      <c r="O1890" s="679">
        <f t="shared" ca="1" si="124"/>
        <v>0</v>
      </c>
      <c r="P1890" s="679">
        <f t="shared" ca="1" si="124"/>
        <v>0</v>
      </c>
      <c r="Q1890" s="679">
        <f t="shared" ca="1" si="124"/>
        <v>0</v>
      </c>
      <c r="R1890" s="679">
        <f t="shared" ca="1" si="124"/>
        <v>0</v>
      </c>
      <c r="S1890" t="str">
        <f t="shared" si="125"/>
        <v>ASR_COMP</v>
      </c>
      <c r="T1890" s="957">
        <f t="shared" si="126"/>
        <v>44682</v>
      </c>
      <c r="U1890" t="str">
        <f t="shared" si="127"/>
        <v>Unaudited</v>
      </c>
    </row>
    <row r="1891" spans="1:21" x14ac:dyDescent="0.25">
      <c r="A1891" t="s">
        <v>440</v>
      </c>
      <c r="B1891" t="s">
        <v>1388</v>
      </c>
      <c r="C1891" t="s">
        <v>1389</v>
      </c>
      <c r="D1891" s="15">
        <v>1900</v>
      </c>
      <c r="E1891" s="121">
        <v>1</v>
      </c>
      <c r="F1891" t="s">
        <v>442</v>
      </c>
      <c r="G1891" s="121">
        <v>182</v>
      </c>
      <c r="H1891" t="s">
        <v>390</v>
      </c>
      <c r="I1891" t="s">
        <v>490</v>
      </c>
      <c r="J1891" t="s">
        <v>12</v>
      </c>
      <c r="K1891" t="s">
        <v>1326</v>
      </c>
      <c r="L1891" s="756" t="s">
        <v>1322</v>
      </c>
      <c r="M1891" t="s">
        <v>1326</v>
      </c>
      <c r="N1891" s="679">
        <f t="shared" ca="1" si="124"/>
        <v>219398.55000000002</v>
      </c>
      <c r="O1891" s="679">
        <f t="shared" ca="1" si="124"/>
        <v>0</v>
      </c>
      <c r="P1891" s="679">
        <f t="shared" ca="1" si="124"/>
        <v>0</v>
      </c>
      <c r="Q1891" s="679">
        <f t="shared" ca="1" si="124"/>
        <v>0</v>
      </c>
      <c r="R1891" s="679">
        <f t="shared" ca="1" si="124"/>
        <v>0</v>
      </c>
      <c r="S1891" t="str">
        <f t="shared" si="125"/>
        <v>ASR_COMP</v>
      </c>
      <c r="T1891" s="957">
        <f t="shared" si="126"/>
        <v>44682</v>
      </c>
      <c r="U1891" t="str">
        <f t="shared" si="127"/>
        <v>Unaudited</v>
      </c>
    </row>
    <row r="1892" spans="1:21" x14ac:dyDescent="0.25">
      <c r="A1892" t="s">
        <v>440</v>
      </c>
      <c r="B1892" t="s">
        <v>1388</v>
      </c>
      <c r="C1892" t="s">
        <v>1389</v>
      </c>
      <c r="D1892" s="15">
        <v>1900</v>
      </c>
      <c r="E1892" s="121">
        <v>1</v>
      </c>
      <c r="F1892" t="s">
        <v>442</v>
      </c>
      <c r="G1892" s="121">
        <v>182</v>
      </c>
      <c r="H1892" t="s">
        <v>390</v>
      </c>
      <c r="I1892" t="s">
        <v>490</v>
      </c>
      <c r="J1892" t="s">
        <v>12</v>
      </c>
      <c r="K1892" t="s">
        <v>1328</v>
      </c>
      <c r="L1892" s="756" t="s">
        <v>1327</v>
      </c>
      <c r="M1892" t="s">
        <v>1328</v>
      </c>
      <c r="N1892" s="679">
        <f t="shared" ca="1" si="124"/>
        <v>-799525.60837878368</v>
      </c>
      <c r="O1892" s="679">
        <f t="shared" ca="1" si="124"/>
        <v>0</v>
      </c>
      <c r="P1892" s="679">
        <f t="shared" ca="1" si="124"/>
        <v>0</v>
      </c>
      <c r="Q1892" s="679">
        <f t="shared" ca="1" si="124"/>
        <v>0</v>
      </c>
      <c r="R1892" s="679">
        <f t="shared" ca="1" si="124"/>
        <v>0</v>
      </c>
      <c r="S1892" t="str">
        <f t="shared" si="125"/>
        <v>ASR_COMP</v>
      </c>
      <c r="T1892" s="957">
        <f t="shared" si="126"/>
        <v>44682</v>
      </c>
      <c r="U1892" t="str">
        <f t="shared" si="127"/>
        <v>Unaudited</v>
      </c>
    </row>
    <row r="1893" spans="1:21" x14ac:dyDescent="0.25">
      <c r="A1893" t="s">
        <v>440</v>
      </c>
      <c r="B1893" t="s">
        <v>1388</v>
      </c>
      <c r="C1893" t="s">
        <v>1389</v>
      </c>
      <c r="D1893" s="15">
        <v>1900</v>
      </c>
      <c r="E1893" s="121">
        <v>1</v>
      </c>
      <c r="F1893" t="s">
        <v>442</v>
      </c>
      <c r="G1893" s="121">
        <v>182</v>
      </c>
      <c r="H1893" t="s">
        <v>390</v>
      </c>
      <c r="I1893" t="s">
        <v>490</v>
      </c>
      <c r="J1893" t="s">
        <v>13</v>
      </c>
      <c r="K1893" t="s">
        <v>13</v>
      </c>
      <c r="L1893" s="756" t="s">
        <v>63</v>
      </c>
      <c r="M1893" t="s">
        <v>13</v>
      </c>
      <c r="N1893" s="679">
        <f t="shared" ca="1" si="124"/>
        <v>1102.7762594159642</v>
      </c>
      <c r="O1893" s="679">
        <f t="shared" ca="1" si="124"/>
        <v>0</v>
      </c>
      <c r="P1893" s="679">
        <f t="shared" ca="1" si="124"/>
        <v>0</v>
      </c>
      <c r="Q1893" s="679">
        <f t="shared" ca="1" si="124"/>
        <v>0</v>
      </c>
      <c r="R1893" s="679">
        <f t="shared" ca="1" si="124"/>
        <v>0</v>
      </c>
      <c r="S1893" t="str">
        <f t="shared" si="125"/>
        <v>ASR_COMP</v>
      </c>
      <c r="T1893" s="957">
        <f t="shared" si="126"/>
        <v>44682</v>
      </c>
      <c r="U1893" t="str">
        <f t="shared" si="127"/>
        <v>Unaudited</v>
      </c>
    </row>
    <row r="1894" spans="1:21" x14ac:dyDescent="0.25">
      <c r="A1894" t="s">
        <v>440</v>
      </c>
      <c r="B1894" t="s">
        <v>1388</v>
      </c>
      <c r="C1894" t="s">
        <v>1389</v>
      </c>
      <c r="D1894" s="15">
        <v>1900</v>
      </c>
      <c r="E1894" s="121">
        <v>1</v>
      </c>
      <c r="F1894" t="s">
        <v>442</v>
      </c>
      <c r="G1894" s="121">
        <v>182</v>
      </c>
      <c r="H1894" t="s">
        <v>390</v>
      </c>
      <c r="I1894" t="s">
        <v>491</v>
      </c>
      <c r="J1894" t="s">
        <v>436</v>
      </c>
      <c r="K1894" t="s">
        <v>799</v>
      </c>
      <c r="L1894" s="756">
        <v>2.1</v>
      </c>
      <c r="M1894" t="s">
        <v>734</v>
      </c>
      <c r="N1894" s="679">
        <f t="shared" ca="1" si="124"/>
        <v>137126</v>
      </c>
      <c r="O1894" s="679">
        <f t="shared" ca="1" si="124"/>
        <v>126199</v>
      </c>
      <c r="P1894" s="679">
        <f t="shared" ca="1" si="124"/>
        <v>10927</v>
      </c>
      <c r="Q1894" s="679">
        <f t="shared" ca="1" si="124"/>
        <v>0</v>
      </c>
      <c r="R1894" s="679">
        <f t="shared" ca="1" si="124"/>
        <v>0</v>
      </c>
      <c r="S1894" t="str">
        <f t="shared" si="125"/>
        <v>ASR_COMP</v>
      </c>
      <c r="T1894" s="957">
        <f t="shared" si="126"/>
        <v>44682</v>
      </c>
      <c r="U1894" t="str">
        <f t="shared" si="127"/>
        <v>Unaudited</v>
      </c>
    </row>
    <row r="1895" spans="1:21" x14ac:dyDescent="0.25">
      <c r="A1895" t="s">
        <v>440</v>
      </c>
      <c r="B1895" t="s">
        <v>1388</v>
      </c>
      <c r="C1895" t="s">
        <v>1389</v>
      </c>
      <c r="D1895" s="15">
        <v>1900</v>
      </c>
      <c r="E1895" s="121">
        <v>1</v>
      </c>
      <c r="F1895" t="s">
        <v>442</v>
      </c>
      <c r="G1895" s="121">
        <v>182</v>
      </c>
      <c r="H1895" t="s">
        <v>390</v>
      </c>
      <c r="I1895" t="s">
        <v>491</v>
      </c>
      <c r="J1895" t="s">
        <v>436</v>
      </c>
      <c r="K1895" t="s">
        <v>799</v>
      </c>
      <c r="L1895" s="756">
        <v>2.2000000000000002</v>
      </c>
      <c r="M1895" t="s">
        <v>735</v>
      </c>
      <c r="N1895" s="679">
        <f t="shared" ca="1" si="124"/>
        <v>143</v>
      </c>
      <c r="O1895" s="679">
        <f t="shared" ca="1" si="124"/>
        <v>130</v>
      </c>
      <c r="P1895" s="679">
        <f t="shared" ca="1" si="124"/>
        <v>13</v>
      </c>
      <c r="Q1895" s="679">
        <f t="shared" ca="1" si="124"/>
        <v>0</v>
      </c>
      <c r="R1895" s="679">
        <f t="shared" ca="1" si="124"/>
        <v>0</v>
      </c>
      <c r="S1895" t="str">
        <f t="shared" si="125"/>
        <v>ASR_COMP</v>
      </c>
      <c r="T1895" s="957">
        <f t="shared" si="126"/>
        <v>44682</v>
      </c>
      <c r="U1895" t="str">
        <f t="shared" si="127"/>
        <v>Unaudited</v>
      </c>
    </row>
    <row r="1896" spans="1:21" x14ac:dyDescent="0.25">
      <c r="A1896" t="s">
        <v>440</v>
      </c>
      <c r="B1896" t="s">
        <v>1388</v>
      </c>
      <c r="C1896" t="s">
        <v>1389</v>
      </c>
      <c r="D1896" s="15">
        <v>1900</v>
      </c>
      <c r="E1896" s="121">
        <v>1</v>
      </c>
      <c r="F1896" t="s">
        <v>442</v>
      </c>
      <c r="G1896" s="121">
        <v>182</v>
      </c>
      <c r="H1896" t="s">
        <v>390</v>
      </c>
      <c r="I1896" t="s">
        <v>491</v>
      </c>
      <c r="J1896" t="s">
        <v>436</v>
      </c>
      <c r="K1896" t="s">
        <v>799</v>
      </c>
      <c r="L1896" s="756">
        <v>2.2999999999999998</v>
      </c>
      <c r="M1896" t="s">
        <v>736</v>
      </c>
      <c r="N1896" s="679">
        <f t="shared" ca="1" si="124"/>
        <v>28753164.183199123</v>
      </c>
      <c r="O1896" s="679">
        <f t="shared" ca="1" si="124"/>
        <v>26513518.993856743</v>
      </c>
      <c r="P1896" s="679">
        <f t="shared" ca="1" si="124"/>
        <v>2239645.1893423805</v>
      </c>
      <c r="Q1896" s="679">
        <f t="shared" ca="1" si="124"/>
        <v>0</v>
      </c>
      <c r="R1896" s="679">
        <f t="shared" ca="1" si="124"/>
        <v>0</v>
      </c>
      <c r="S1896" t="str">
        <f t="shared" si="125"/>
        <v>ASR_COMP</v>
      </c>
      <c r="T1896" s="957">
        <f t="shared" si="126"/>
        <v>44682</v>
      </c>
      <c r="U1896" t="str">
        <f t="shared" si="127"/>
        <v>Unaudited</v>
      </c>
    </row>
    <row r="1897" spans="1:21" x14ac:dyDescent="0.25">
      <c r="A1897" t="s">
        <v>440</v>
      </c>
      <c r="B1897" t="s">
        <v>1388</v>
      </c>
      <c r="C1897" t="s">
        <v>1389</v>
      </c>
      <c r="D1897" s="15">
        <v>1900</v>
      </c>
      <c r="E1897" s="121">
        <v>1</v>
      </c>
      <c r="F1897" t="s">
        <v>442</v>
      </c>
      <c r="G1897" s="121">
        <v>182</v>
      </c>
      <c r="H1897" t="s">
        <v>390</v>
      </c>
      <c r="I1897" t="s">
        <v>491</v>
      </c>
      <c r="J1897" t="s">
        <v>436</v>
      </c>
      <c r="K1897" t="s">
        <v>799</v>
      </c>
      <c r="L1897" s="756">
        <v>2.4</v>
      </c>
      <c r="M1897" t="s">
        <v>737</v>
      </c>
      <c r="N1897" s="679">
        <f t="shared" ca="1" si="124"/>
        <v>25355.964028026123</v>
      </c>
      <c r="O1897" s="679">
        <f t="shared" ca="1" si="124"/>
        <v>23548.70534515426</v>
      </c>
      <c r="P1897" s="679">
        <f t="shared" ca="1" si="124"/>
        <v>1807.2586828718622</v>
      </c>
      <c r="Q1897" s="679">
        <f t="shared" ca="1" si="124"/>
        <v>0</v>
      </c>
      <c r="R1897" s="679">
        <f t="shared" ca="1" si="124"/>
        <v>0</v>
      </c>
      <c r="S1897" t="str">
        <f t="shared" si="125"/>
        <v>ASR_COMP</v>
      </c>
      <c r="T1897" s="957">
        <f t="shared" si="126"/>
        <v>44682</v>
      </c>
      <c r="U1897" t="str">
        <f t="shared" si="127"/>
        <v>Unaudited</v>
      </c>
    </row>
    <row r="1898" spans="1:21" x14ac:dyDescent="0.25">
      <c r="A1898" t="s">
        <v>440</v>
      </c>
      <c r="B1898" t="s">
        <v>1388</v>
      </c>
      <c r="C1898" t="s">
        <v>1389</v>
      </c>
      <c r="D1898" s="15">
        <v>1900</v>
      </c>
      <c r="E1898" s="121">
        <v>1</v>
      </c>
      <c r="F1898" t="s">
        <v>442</v>
      </c>
      <c r="G1898" s="121">
        <v>182</v>
      </c>
      <c r="H1898" t="s">
        <v>390</v>
      </c>
      <c r="I1898" t="s">
        <v>491</v>
      </c>
      <c r="J1898" t="s">
        <v>436</v>
      </c>
      <c r="K1898" t="s">
        <v>799</v>
      </c>
      <c r="L1898" s="756">
        <v>2.5</v>
      </c>
      <c r="M1898" t="s">
        <v>779</v>
      </c>
      <c r="N1898" s="679">
        <f t="shared" ca="1" si="124"/>
        <v>12001</v>
      </c>
      <c r="O1898" s="679">
        <f t="shared" ca="1" si="124"/>
        <v>11234</v>
      </c>
      <c r="P1898" s="679">
        <f t="shared" ca="1" si="124"/>
        <v>767</v>
      </c>
      <c r="Q1898" s="679">
        <f t="shared" ca="1" si="124"/>
        <v>0</v>
      </c>
      <c r="R1898" s="679">
        <f t="shared" ca="1" si="124"/>
        <v>0</v>
      </c>
      <c r="S1898" t="str">
        <f t="shared" si="125"/>
        <v>ASR_COMP</v>
      </c>
      <c r="T1898" s="957">
        <f t="shared" si="126"/>
        <v>44682</v>
      </c>
      <c r="U1898" t="str">
        <f t="shared" si="127"/>
        <v>Unaudited</v>
      </c>
    </row>
    <row r="1899" spans="1:21" x14ac:dyDescent="0.25">
      <c r="A1899" t="s">
        <v>440</v>
      </c>
      <c r="B1899" t="s">
        <v>1388</v>
      </c>
      <c r="C1899" t="s">
        <v>1389</v>
      </c>
      <c r="D1899" s="15">
        <v>1900</v>
      </c>
      <c r="E1899" s="121">
        <v>1</v>
      </c>
      <c r="F1899" t="s">
        <v>442</v>
      </c>
      <c r="G1899" s="121">
        <v>182</v>
      </c>
      <c r="H1899" t="s">
        <v>390</v>
      </c>
      <c r="I1899" t="s">
        <v>491</v>
      </c>
      <c r="J1899" t="s">
        <v>436</v>
      </c>
      <c r="K1899" t="s">
        <v>799</v>
      </c>
      <c r="L1899" s="756">
        <v>2.6</v>
      </c>
      <c r="M1899" t="s">
        <v>189</v>
      </c>
      <c r="N1899" s="679">
        <f t="shared" ca="1" si="124"/>
        <v>2327754.0346580148</v>
      </c>
      <c r="O1899" s="679">
        <f t="shared" ca="1" si="124"/>
        <v>2160377.5898229145</v>
      </c>
      <c r="P1899" s="679">
        <f t="shared" ca="1" si="124"/>
        <v>167376.44483510015</v>
      </c>
      <c r="Q1899" s="679">
        <f t="shared" ca="1" si="124"/>
        <v>0</v>
      </c>
      <c r="R1899" s="679">
        <f t="shared" ca="1" si="124"/>
        <v>0</v>
      </c>
      <c r="S1899" t="str">
        <f t="shared" si="125"/>
        <v>ASR_COMP</v>
      </c>
      <c r="T1899" s="957">
        <f t="shared" si="126"/>
        <v>44682</v>
      </c>
      <c r="U1899" t="str">
        <f t="shared" si="127"/>
        <v>Unaudited</v>
      </c>
    </row>
    <row r="1900" spans="1:21" x14ac:dyDescent="0.25">
      <c r="A1900" t="s">
        <v>440</v>
      </c>
      <c r="B1900" t="s">
        <v>1388</v>
      </c>
      <c r="C1900" t="s">
        <v>1389</v>
      </c>
      <c r="D1900" s="15">
        <v>1900</v>
      </c>
      <c r="E1900" s="121">
        <v>1</v>
      </c>
      <c r="F1900" t="s">
        <v>442</v>
      </c>
      <c r="G1900" s="121">
        <v>182</v>
      </c>
      <c r="H1900" t="s">
        <v>390</v>
      </c>
      <c r="I1900" t="s">
        <v>491</v>
      </c>
      <c r="J1900" t="s">
        <v>436</v>
      </c>
      <c r="K1900" t="s">
        <v>799</v>
      </c>
      <c r="L1900" s="756">
        <v>2.7</v>
      </c>
      <c r="M1900" t="s">
        <v>800</v>
      </c>
      <c r="N1900" s="679">
        <f t="shared" ca="1" si="124"/>
        <v>-645830.82940282836</v>
      </c>
      <c r="O1900" s="679">
        <f t="shared" ca="1" si="124"/>
        <v>-596035.29710032686</v>
      </c>
      <c r="P1900" s="679">
        <f t="shared" ca="1" si="124"/>
        <v>-49795.532302501553</v>
      </c>
      <c r="Q1900" s="679">
        <f t="shared" ca="1" si="124"/>
        <v>0</v>
      </c>
      <c r="R1900" s="679">
        <f t="shared" ca="1" si="124"/>
        <v>0</v>
      </c>
      <c r="S1900" t="str">
        <f t="shared" si="125"/>
        <v>ASR_COMP</v>
      </c>
      <c r="T1900" s="957">
        <f t="shared" si="126"/>
        <v>44682</v>
      </c>
      <c r="U1900" t="str">
        <f t="shared" si="127"/>
        <v>Unaudited</v>
      </c>
    </row>
    <row r="1901" spans="1:21" x14ac:dyDescent="0.25">
      <c r="A1901" t="s">
        <v>440</v>
      </c>
      <c r="B1901" t="s">
        <v>1388</v>
      </c>
      <c r="C1901" t="s">
        <v>1389</v>
      </c>
      <c r="D1901" s="15">
        <v>1900</v>
      </c>
      <c r="E1901" s="121">
        <v>1</v>
      </c>
      <c r="F1901" t="s">
        <v>442</v>
      </c>
      <c r="G1901" s="121">
        <v>182</v>
      </c>
      <c r="H1901" t="s">
        <v>390</v>
      </c>
      <c r="I1901" t="s">
        <v>491</v>
      </c>
      <c r="J1901" t="s">
        <v>436</v>
      </c>
      <c r="K1901" t="s">
        <v>799</v>
      </c>
      <c r="L1901" s="756">
        <v>2.8</v>
      </c>
      <c r="M1901" t="s">
        <v>801</v>
      </c>
      <c r="N1901" s="679">
        <f t="shared" ca="1" si="124"/>
        <v>0</v>
      </c>
      <c r="O1901" s="679">
        <f t="shared" ca="1" si="124"/>
        <v>0</v>
      </c>
      <c r="P1901" s="679">
        <f t="shared" ca="1" si="124"/>
        <v>0</v>
      </c>
      <c r="Q1901" s="679">
        <f t="shared" ca="1" si="124"/>
        <v>0</v>
      </c>
      <c r="R1901" s="679">
        <f t="shared" ca="1" si="124"/>
        <v>0</v>
      </c>
      <c r="S1901" t="str">
        <f t="shared" si="125"/>
        <v>ASR_COMP</v>
      </c>
      <c r="T1901" s="957">
        <f t="shared" si="126"/>
        <v>44682</v>
      </c>
      <c r="U1901" t="str">
        <f t="shared" si="127"/>
        <v>Unaudited</v>
      </c>
    </row>
    <row r="1902" spans="1:21" x14ac:dyDescent="0.25">
      <c r="A1902" t="s">
        <v>440</v>
      </c>
      <c r="B1902" t="s">
        <v>1388</v>
      </c>
      <c r="C1902" t="s">
        <v>1389</v>
      </c>
      <c r="D1902" s="15">
        <v>1900</v>
      </c>
      <c r="E1902" s="121">
        <v>1</v>
      </c>
      <c r="F1902" t="s">
        <v>442</v>
      </c>
      <c r="G1902" s="121">
        <v>182</v>
      </c>
      <c r="H1902" t="s">
        <v>390</v>
      </c>
      <c r="I1902" t="s">
        <v>491</v>
      </c>
      <c r="J1902" t="s">
        <v>436</v>
      </c>
      <c r="K1902" t="s">
        <v>799</v>
      </c>
      <c r="L1902" s="756">
        <v>2.9</v>
      </c>
      <c r="M1902" t="s">
        <v>782</v>
      </c>
      <c r="N1902" s="679">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9">
        <f t="shared" ca="1" si="128"/>
        <v>0</v>
      </c>
      <c r="P1902" s="679">
        <f t="shared" ca="1" si="128"/>
        <v>0</v>
      </c>
      <c r="Q1902" s="679">
        <f t="shared" ca="1" si="128"/>
        <v>0</v>
      </c>
      <c r="R1902" s="679">
        <f t="shared" ca="1" si="128"/>
        <v>0</v>
      </c>
      <c r="S1902" t="str">
        <f t="shared" si="125"/>
        <v>ASR_COMP</v>
      </c>
      <c r="T1902" s="957">
        <f t="shared" si="126"/>
        <v>44682</v>
      </c>
      <c r="U1902" t="str">
        <f t="shared" si="127"/>
        <v>Unaudited</v>
      </c>
    </row>
    <row r="1903" spans="1:21" x14ac:dyDescent="0.25">
      <c r="A1903" t="s">
        <v>440</v>
      </c>
      <c r="B1903" t="s">
        <v>1388</v>
      </c>
      <c r="C1903" t="s">
        <v>1389</v>
      </c>
      <c r="D1903" s="15">
        <v>1900</v>
      </c>
      <c r="E1903" s="121">
        <v>1</v>
      </c>
      <c r="F1903" t="s">
        <v>442</v>
      </c>
      <c r="G1903" s="121">
        <v>182</v>
      </c>
      <c r="H1903" t="s">
        <v>390</v>
      </c>
      <c r="I1903" t="s">
        <v>491</v>
      </c>
      <c r="J1903" t="s">
        <v>436</v>
      </c>
      <c r="K1903" t="s">
        <v>226</v>
      </c>
      <c r="L1903" s="756">
        <v>2.11</v>
      </c>
      <c r="M1903" t="s">
        <v>231</v>
      </c>
      <c r="N1903" s="679">
        <f t="shared" ca="1" si="128"/>
        <v>1394918.4426332221</v>
      </c>
      <c r="O1903" s="679">
        <f t="shared" ca="1" si="128"/>
        <v>214462.28487230069</v>
      </c>
      <c r="P1903" s="679">
        <f t="shared" ca="1" si="128"/>
        <v>1180456.1577609214</v>
      </c>
      <c r="Q1903" s="679">
        <f t="shared" ca="1" si="128"/>
        <v>0</v>
      </c>
      <c r="R1903" s="679">
        <f t="shared" ca="1" si="128"/>
        <v>0</v>
      </c>
      <c r="S1903" t="str">
        <f t="shared" si="125"/>
        <v>ASR_COMP</v>
      </c>
      <c r="T1903" s="957">
        <f t="shared" si="126"/>
        <v>44682</v>
      </c>
      <c r="U1903" t="str">
        <f t="shared" si="127"/>
        <v>Unaudited</v>
      </c>
    </row>
    <row r="1904" spans="1:21" x14ac:dyDescent="0.25">
      <c r="A1904" t="s">
        <v>440</v>
      </c>
      <c r="B1904" t="s">
        <v>1388</v>
      </c>
      <c r="C1904" t="s">
        <v>1389</v>
      </c>
      <c r="D1904" s="15">
        <v>1900</v>
      </c>
      <c r="E1904" s="121">
        <v>1</v>
      </c>
      <c r="F1904" t="s">
        <v>442</v>
      </c>
      <c r="G1904" s="121">
        <v>182</v>
      </c>
      <c r="H1904" t="s">
        <v>390</v>
      </c>
      <c r="I1904" t="s">
        <v>491</v>
      </c>
      <c r="J1904" t="s">
        <v>436</v>
      </c>
      <c r="K1904" t="s">
        <v>226</v>
      </c>
      <c r="L1904" s="756">
        <v>2.12</v>
      </c>
      <c r="M1904" t="s">
        <v>557</v>
      </c>
      <c r="N1904" s="679">
        <f t="shared" ca="1" si="128"/>
        <v>3218076.9462146605</v>
      </c>
      <c r="O1904" s="679">
        <f t="shared" ca="1" si="128"/>
        <v>43228.040086374305</v>
      </c>
      <c r="P1904" s="679">
        <f t="shared" ca="1" si="128"/>
        <v>3174848.9061282864</v>
      </c>
      <c r="Q1904" s="679">
        <f t="shared" ca="1" si="128"/>
        <v>0</v>
      </c>
      <c r="R1904" s="679">
        <f t="shared" ca="1" si="128"/>
        <v>0</v>
      </c>
      <c r="S1904" t="str">
        <f t="shared" si="125"/>
        <v>ASR_COMP</v>
      </c>
      <c r="T1904" s="957">
        <f t="shared" si="126"/>
        <v>44682</v>
      </c>
      <c r="U1904" t="str">
        <f t="shared" si="127"/>
        <v>Unaudited</v>
      </c>
    </row>
    <row r="1905" spans="1:21" x14ac:dyDescent="0.25">
      <c r="A1905" t="s">
        <v>440</v>
      </c>
      <c r="B1905" t="s">
        <v>1388</v>
      </c>
      <c r="C1905" t="s">
        <v>1389</v>
      </c>
      <c r="D1905" s="15">
        <v>1900</v>
      </c>
      <c r="E1905" s="121">
        <v>1</v>
      </c>
      <c r="F1905" t="s">
        <v>442</v>
      </c>
      <c r="G1905" s="121">
        <v>182</v>
      </c>
      <c r="H1905" t="s">
        <v>390</v>
      </c>
      <c r="I1905" t="s">
        <v>491</v>
      </c>
      <c r="J1905" t="s">
        <v>436</v>
      </c>
      <c r="K1905" t="s">
        <v>226</v>
      </c>
      <c r="L1905" s="756">
        <v>2.13</v>
      </c>
      <c r="M1905" t="s">
        <v>232</v>
      </c>
      <c r="N1905" s="679">
        <f t="shared" ca="1" si="128"/>
        <v>272409.62103912275</v>
      </c>
      <c r="O1905" s="679">
        <f t="shared" ca="1" si="128"/>
        <v>11094.701641595448</v>
      </c>
      <c r="P1905" s="679">
        <f t="shared" ca="1" si="128"/>
        <v>261314.91939752732</v>
      </c>
      <c r="Q1905" s="679">
        <f t="shared" ca="1" si="128"/>
        <v>0</v>
      </c>
      <c r="R1905" s="679">
        <f t="shared" ca="1" si="128"/>
        <v>0</v>
      </c>
      <c r="S1905" t="str">
        <f t="shared" si="125"/>
        <v>ASR_COMP</v>
      </c>
      <c r="T1905" s="957">
        <f t="shared" si="126"/>
        <v>44682</v>
      </c>
      <c r="U1905" t="str">
        <f t="shared" si="127"/>
        <v>Unaudited</v>
      </c>
    </row>
    <row r="1906" spans="1:21" x14ac:dyDescent="0.25">
      <c r="A1906" t="s">
        <v>440</v>
      </c>
      <c r="B1906" t="s">
        <v>1388</v>
      </c>
      <c r="C1906" t="s">
        <v>1389</v>
      </c>
      <c r="D1906" s="15">
        <v>1900</v>
      </c>
      <c r="E1906" s="121">
        <v>1</v>
      </c>
      <c r="F1906" t="s">
        <v>442</v>
      </c>
      <c r="G1906" s="121">
        <v>182</v>
      </c>
      <c r="H1906" t="s">
        <v>390</v>
      </c>
      <c r="I1906" t="s">
        <v>491</v>
      </c>
      <c r="J1906" t="s">
        <v>436</v>
      </c>
      <c r="K1906" t="s">
        <v>226</v>
      </c>
      <c r="L1906" s="756">
        <v>2.14</v>
      </c>
      <c r="M1906" t="s">
        <v>561</v>
      </c>
      <c r="N1906" s="679">
        <f t="shared" ca="1" si="128"/>
        <v>301071.39856989088</v>
      </c>
      <c r="O1906" s="679">
        <f t="shared" ca="1" si="128"/>
        <v>285683.9601717632</v>
      </c>
      <c r="P1906" s="679">
        <f t="shared" ca="1" si="128"/>
        <v>15387.438398127688</v>
      </c>
      <c r="Q1906" s="679">
        <f t="shared" ca="1" si="128"/>
        <v>0</v>
      </c>
      <c r="R1906" s="679">
        <f t="shared" ca="1" si="128"/>
        <v>0</v>
      </c>
      <c r="S1906" t="str">
        <f t="shared" si="125"/>
        <v>ASR_COMP</v>
      </c>
      <c r="T1906" s="957">
        <f t="shared" si="126"/>
        <v>44682</v>
      </c>
      <c r="U1906" t="str">
        <f t="shared" si="127"/>
        <v>Unaudited</v>
      </c>
    </row>
    <row r="1907" spans="1:21" x14ac:dyDescent="0.25">
      <c r="A1907" t="s">
        <v>440</v>
      </c>
      <c r="B1907" t="s">
        <v>1388</v>
      </c>
      <c r="C1907" t="s">
        <v>1389</v>
      </c>
      <c r="D1907" s="15">
        <v>1900</v>
      </c>
      <c r="E1907" s="121">
        <v>1</v>
      </c>
      <c r="F1907" t="s">
        <v>442</v>
      </c>
      <c r="G1907" s="121">
        <v>182</v>
      </c>
      <c r="H1907" t="s">
        <v>390</v>
      </c>
      <c r="I1907" t="s">
        <v>491</v>
      </c>
      <c r="J1907" t="s">
        <v>436</v>
      </c>
      <c r="K1907" t="s">
        <v>226</v>
      </c>
      <c r="L1907" s="756">
        <v>2.15</v>
      </c>
      <c r="M1907" t="s">
        <v>20</v>
      </c>
      <c r="N1907" s="679">
        <f t="shared" ca="1" si="128"/>
        <v>27814.869342850769</v>
      </c>
      <c r="O1907" s="679">
        <f t="shared" ca="1" si="128"/>
        <v>15794.044190469169</v>
      </c>
      <c r="P1907" s="679">
        <f t="shared" ca="1" si="128"/>
        <v>12020.825152381602</v>
      </c>
      <c r="Q1907" s="679">
        <f t="shared" ca="1" si="128"/>
        <v>0</v>
      </c>
      <c r="R1907" s="679">
        <f t="shared" ca="1" si="128"/>
        <v>0</v>
      </c>
      <c r="S1907" t="str">
        <f t="shared" si="125"/>
        <v>ASR_COMP</v>
      </c>
      <c r="T1907" s="957">
        <f t="shared" si="126"/>
        <v>44682</v>
      </c>
      <c r="U1907" t="str">
        <f t="shared" si="127"/>
        <v>Unaudited</v>
      </c>
    </row>
    <row r="1908" spans="1:21" x14ac:dyDescent="0.25">
      <c r="A1908" t="s">
        <v>440</v>
      </c>
      <c r="B1908" t="s">
        <v>1388</v>
      </c>
      <c r="C1908" t="s">
        <v>1389</v>
      </c>
      <c r="D1908" s="15">
        <v>1900</v>
      </c>
      <c r="E1908" s="121">
        <v>1</v>
      </c>
      <c r="F1908" t="s">
        <v>442</v>
      </c>
      <c r="G1908" s="121">
        <v>182</v>
      </c>
      <c r="H1908" t="s">
        <v>390</v>
      </c>
      <c r="I1908" t="s">
        <v>491</v>
      </c>
      <c r="J1908" t="s">
        <v>436</v>
      </c>
      <c r="K1908" t="s">
        <v>226</v>
      </c>
      <c r="L1908" s="756">
        <v>2.16</v>
      </c>
      <c r="M1908" t="s">
        <v>802</v>
      </c>
      <c r="N1908" s="679">
        <f t="shared" ca="1" si="128"/>
        <v>1388903.1676683663</v>
      </c>
      <c r="O1908" s="679">
        <f t="shared" ca="1" si="128"/>
        <v>726496.50887833745</v>
      </c>
      <c r="P1908" s="679">
        <f t="shared" ca="1" si="128"/>
        <v>662406.65879002889</v>
      </c>
      <c r="Q1908" s="679">
        <f t="shared" ca="1" si="128"/>
        <v>0</v>
      </c>
      <c r="R1908" s="679">
        <f t="shared" ca="1" si="128"/>
        <v>0</v>
      </c>
      <c r="S1908" t="str">
        <f t="shared" si="125"/>
        <v>ASR_COMP</v>
      </c>
      <c r="T1908" s="957">
        <f t="shared" si="126"/>
        <v>44682</v>
      </c>
      <c r="U1908" t="str">
        <f t="shared" si="127"/>
        <v>Unaudited</v>
      </c>
    </row>
    <row r="1909" spans="1:21" x14ac:dyDescent="0.25">
      <c r="A1909" t="s">
        <v>440</v>
      </c>
      <c r="B1909" t="s">
        <v>1388</v>
      </c>
      <c r="C1909" t="s">
        <v>1389</v>
      </c>
      <c r="D1909" s="15">
        <v>1900</v>
      </c>
      <c r="E1909" s="121">
        <v>1</v>
      </c>
      <c r="F1909" t="s">
        <v>442</v>
      </c>
      <c r="G1909" s="121">
        <v>182</v>
      </c>
      <c r="H1909" t="s">
        <v>390</v>
      </c>
      <c r="I1909" t="s">
        <v>491</v>
      </c>
      <c r="J1909" t="s">
        <v>436</v>
      </c>
      <c r="K1909" t="s">
        <v>226</v>
      </c>
      <c r="L1909" s="756">
        <v>2.17</v>
      </c>
      <c r="M1909" t="s">
        <v>1055</v>
      </c>
      <c r="N1909" s="679">
        <f t="shared" ca="1" si="128"/>
        <v>0</v>
      </c>
      <c r="O1909" s="679">
        <f t="shared" ca="1" si="128"/>
        <v>0</v>
      </c>
      <c r="P1909" s="679">
        <f t="shared" ca="1" si="128"/>
        <v>0</v>
      </c>
      <c r="Q1909" s="679">
        <f t="shared" ca="1" si="128"/>
        <v>0</v>
      </c>
      <c r="R1909" s="679">
        <f t="shared" ca="1" si="128"/>
        <v>0</v>
      </c>
      <c r="S1909" t="str">
        <f t="shared" si="125"/>
        <v>ASR_COMP</v>
      </c>
      <c r="T1909" s="957">
        <f t="shared" si="126"/>
        <v>44682</v>
      </c>
      <c r="U1909" t="str">
        <f t="shared" si="127"/>
        <v>Unaudited</v>
      </c>
    </row>
    <row r="1910" spans="1:21" x14ac:dyDescent="0.25">
      <c r="A1910" t="s">
        <v>440</v>
      </c>
      <c r="B1910" t="s">
        <v>1388</v>
      </c>
      <c r="C1910" t="s">
        <v>1389</v>
      </c>
      <c r="D1910" s="15">
        <v>1900</v>
      </c>
      <c r="E1910" s="121">
        <v>1</v>
      </c>
      <c r="F1910" t="s">
        <v>442</v>
      </c>
      <c r="G1910" s="121">
        <v>182</v>
      </c>
      <c r="H1910" t="s">
        <v>390</v>
      </c>
      <c r="I1910" t="s">
        <v>491</v>
      </c>
      <c r="J1910" t="s">
        <v>436</v>
      </c>
      <c r="K1910" t="s">
        <v>226</v>
      </c>
      <c r="L1910" s="756">
        <v>2.1800000000000002</v>
      </c>
      <c r="M1910" t="s">
        <v>653</v>
      </c>
      <c r="N1910" s="679">
        <f t="shared" ca="1" si="128"/>
        <v>1084215.5983364228</v>
      </c>
      <c r="O1910" s="679">
        <f t="shared" ca="1" si="128"/>
        <v>103659.63502933297</v>
      </c>
      <c r="P1910" s="679">
        <f t="shared" ca="1" si="128"/>
        <v>980555.96330708975</v>
      </c>
      <c r="Q1910" s="679">
        <f t="shared" ca="1" si="128"/>
        <v>0</v>
      </c>
      <c r="R1910" s="679">
        <f t="shared" ca="1" si="128"/>
        <v>0</v>
      </c>
      <c r="S1910" t="str">
        <f t="shared" si="125"/>
        <v>ASR_COMP</v>
      </c>
      <c r="T1910" s="957">
        <f t="shared" si="126"/>
        <v>44682</v>
      </c>
      <c r="U1910" t="str">
        <f t="shared" si="127"/>
        <v>Unaudited</v>
      </c>
    </row>
    <row r="1911" spans="1:21" x14ac:dyDescent="0.25">
      <c r="A1911" t="s">
        <v>440</v>
      </c>
      <c r="B1911" t="s">
        <v>1388</v>
      </c>
      <c r="C1911" t="s">
        <v>1389</v>
      </c>
      <c r="D1911" s="15">
        <v>1900</v>
      </c>
      <c r="E1911" s="121">
        <v>1</v>
      </c>
      <c r="F1911" t="s">
        <v>442</v>
      </c>
      <c r="G1911" s="121">
        <v>182</v>
      </c>
      <c r="H1911" t="s">
        <v>390</v>
      </c>
      <c r="I1911" t="s">
        <v>491</v>
      </c>
      <c r="J1911" t="s">
        <v>436</v>
      </c>
      <c r="K1911" t="s">
        <v>226</v>
      </c>
      <c r="L1911" s="756">
        <v>2.19</v>
      </c>
      <c r="M1911" t="s">
        <v>221</v>
      </c>
      <c r="N1911" s="679">
        <f t="shared" ca="1" si="128"/>
        <v>0</v>
      </c>
      <c r="O1911" s="679">
        <f t="shared" ca="1" si="128"/>
        <v>0</v>
      </c>
      <c r="P1911" s="679">
        <f t="shared" ca="1" si="128"/>
        <v>0</v>
      </c>
      <c r="Q1911" s="679">
        <f t="shared" ca="1" si="128"/>
        <v>0</v>
      </c>
      <c r="R1911" s="679">
        <f t="shared" ca="1" si="128"/>
        <v>0</v>
      </c>
      <c r="S1911" t="str">
        <f t="shared" si="125"/>
        <v>ASR_COMP</v>
      </c>
      <c r="T1911" s="957">
        <f t="shared" si="126"/>
        <v>44682</v>
      </c>
      <c r="U1911" t="str">
        <f t="shared" si="127"/>
        <v>Unaudited</v>
      </c>
    </row>
    <row r="1912" spans="1:21" x14ac:dyDescent="0.25">
      <c r="A1912" t="s">
        <v>440</v>
      </c>
      <c r="B1912" t="s">
        <v>1388</v>
      </c>
      <c r="C1912" t="s">
        <v>1389</v>
      </c>
      <c r="D1912" s="15">
        <v>1900</v>
      </c>
      <c r="E1912" s="121">
        <v>1</v>
      </c>
      <c r="F1912" t="s">
        <v>442</v>
      </c>
      <c r="G1912" s="121">
        <v>182</v>
      </c>
      <c r="H1912" t="s">
        <v>390</v>
      </c>
      <c r="I1912" t="s">
        <v>491</v>
      </c>
      <c r="J1912" t="s">
        <v>436</v>
      </c>
      <c r="K1912" t="s">
        <v>226</v>
      </c>
      <c r="L1912" s="756" t="s">
        <v>707</v>
      </c>
      <c r="M1912" t="s">
        <v>233</v>
      </c>
      <c r="N1912" s="679">
        <f t="shared" ca="1" si="128"/>
        <v>-102406.0411075399</v>
      </c>
      <c r="O1912" s="679">
        <f t="shared" ca="1" si="128"/>
        <v>-9907.849912895339</v>
      </c>
      <c r="P1912" s="679">
        <f t="shared" ca="1" si="128"/>
        <v>-92498.191194644562</v>
      </c>
      <c r="Q1912" s="679">
        <f t="shared" ca="1" si="128"/>
        <v>0</v>
      </c>
      <c r="R1912" s="679">
        <f t="shared" ca="1" si="128"/>
        <v>0</v>
      </c>
      <c r="S1912" t="str">
        <f t="shared" si="125"/>
        <v>ASR_COMP</v>
      </c>
      <c r="T1912" s="957">
        <f t="shared" si="126"/>
        <v>44682</v>
      </c>
      <c r="U1912" t="str">
        <f t="shared" si="127"/>
        <v>Unaudited</v>
      </c>
    </row>
    <row r="1913" spans="1:21" x14ac:dyDescent="0.25">
      <c r="A1913" t="s">
        <v>440</v>
      </c>
      <c r="B1913" t="s">
        <v>1388</v>
      </c>
      <c r="C1913" t="s">
        <v>1389</v>
      </c>
      <c r="D1913" s="15">
        <v>1900</v>
      </c>
      <c r="E1913" s="121">
        <v>1</v>
      </c>
      <c r="F1913" t="s">
        <v>442</v>
      </c>
      <c r="G1913" s="121">
        <v>182</v>
      </c>
      <c r="H1913" t="s">
        <v>390</v>
      </c>
      <c r="I1913" t="s">
        <v>491</v>
      </c>
      <c r="J1913" t="s">
        <v>436</v>
      </c>
      <c r="K1913" t="s">
        <v>226</v>
      </c>
      <c r="L1913" s="756">
        <v>2.21</v>
      </c>
      <c r="M1913" t="s">
        <v>469</v>
      </c>
      <c r="N1913" s="679">
        <f t="shared" ca="1" si="128"/>
        <v>16317.370040764621</v>
      </c>
      <c r="O1913" s="679">
        <f t="shared" ca="1" si="128"/>
        <v>9327.0565123166361</v>
      </c>
      <c r="P1913" s="679">
        <f t="shared" ca="1" si="128"/>
        <v>6990.313528447984</v>
      </c>
      <c r="Q1913" s="679">
        <f t="shared" ca="1" si="128"/>
        <v>0</v>
      </c>
      <c r="R1913" s="679">
        <f t="shared" ca="1" si="128"/>
        <v>0</v>
      </c>
      <c r="S1913" t="str">
        <f t="shared" si="125"/>
        <v>ASR_COMP</v>
      </c>
      <c r="T1913" s="957">
        <f t="shared" si="126"/>
        <v>44682</v>
      </c>
      <c r="U1913" t="str">
        <f t="shared" si="127"/>
        <v>Unaudited</v>
      </c>
    </row>
    <row r="1914" spans="1:21" x14ac:dyDescent="0.25">
      <c r="A1914" t="s">
        <v>440</v>
      </c>
      <c r="B1914" t="s">
        <v>1388</v>
      </c>
      <c r="C1914" t="s">
        <v>1389</v>
      </c>
      <c r="D1914" s="15">
        <v>1900</v>
      </c>
      <c r="E1914" s="121">
        <v>1</v>
      </c>
      <c r="F1914" t="s">
        <v>442</v>
      </c>
      <c r="G1914" s="121">
        <v>182</v>
      </c>
      <c r="H1914" t="s">
        <v>390</v>
      </c>
      <c r="I1914" t="s">
        <v>491</v>
      </c>
      <c r="J1914" t="s">
        <v>436</v>
      </c>
      <c r="K1914" t="s">
        <v>6</v>
      </c>
      <c r="L1914" s="756" t="s">
        <v>70</v>
      </c>
      <c r="M1914" t="s">
        <v>191</v>
      </c>
      <c r="N1914" s="679">
        <f t="shared" ca="1" si="128"/>
        <v>25717.277460291833</v>
      </c>
      <c r="O1914" s="679">
        <f t="shared" ca="1" si="128"/>
        <v>16929.20824792824</v>
      </c>
      <c r="P1914" s="679">
        <f t="shared" ca="1" si="128"/>
        <v>8788.0692123635927</v>
      </c>
      <c r="Q1914" s="679">
        <f t="shared" ca="1" si="128"/>
        <v>0</v>
      </c>
      <c r="R1914" s="679">
        <f t="shared" ca="1" si="128"/>
        <v>0</v>
      </c>
      <c r="S1914" t="str">
        <f t="shared" si="125"/>
        <v>ASR_COMP</v>
      </c>
      <c r="T1914" s="957">
        <f t="shared" si="126"/>
        <v>44682</v>
      </c>
      <c r="U1914" t="str">
        <f t="shared" si="127"/>
        <v>Unaudited</v>
      </c>
    </row>
    <row r="1915" spans="1:21" x14ac:dyDescent="0.25">
      <c r="A1915" t="s">
        <v>440</v>
      </c>
      <c r="B1915" t="s">
        <v>1388</v>
      </c>
      <c r="C1915" t="s">
        <v>1389</v>
      </c>
      <c r="D1915" s="15">
        <v>1900</v>
      </c>
      <c r="E1915" s="121">
        <v>1</v>
      </c>
      <c r="F1915" t="s">
        <v>442</v>
      </c>
      <c r="G1915" s="121">
        <v>182</v>
      </c>
      <c r="H1915" t="s">
        <v>390</v>
      </c>
      <c r="I1915" t="s">
        <v>491</v>
      </c>
      <c r="J1915" t="s">
        <v>436</v>
      </c>
      <c r="K1915" t="s">
        <v>6</v>
      </c>
      <c r="L1915" s="756" t="s">
        <v>71</v>
      </c>
      <c r="M1915" t="s">
        <v>234</v>
      </c>
      <c r="N1915" s="679">
        <f t="shared" ca="1" si="128"/>
        <v>11798.399999999998</v>
      </c>
      <c r="O1915" s="679">
        <f t="shared" ca="1" si="128"/>
        <v>6743.484458909682</v>
      </c>
      <c r="P1915" s="679">
        <f t="shared" ca="1" si="128"/>
        <v>5054.9155410903168</v>
      </c>
      <c r="Q1915" s="679">
        <f t="shared" ca="1" si="128"/>
        <v>0</v>
      </c>
      <c r="R1915" s="679">
        <f t="shared" ca="1" si="128"/>
        <v>0</v>
      </c>
      <c r="S1915" t="str">
        <f t="shared" si="125"/>
        <v>ASR_COMP</v>
      </c>
      <c r="T1915" s="957">
        <f t="shared" si="126"/>
        <v>44682</v>
      </c>
      <c r="U1915" t="str">
        <f t="shared" si="127"/>
        <v>Unaudited</v>
      </c>
    </row>
    <row r="1916" spans="1:21" x14ac:dyDescent="0.25">
      <c r="A1916" t="s">
        <v>440</v>
      </c>
      <c r="B1916" t="s">
        <v>1388</v>
      </c>
      <c r="C1916" t="s">
        <v>1389</v>
      </c>
      <c r="D1916" s="15">
        <v>1900</v>
      </c>
      <c r="E1916" s="121">
        <v>1</v>
      </c>
      <c r="F1916" t="s">
        <v>442</v>
      </c>
      <c r="G1916" s="121">
        <v>182</v>
      </c>
      <c r="H1916" t="s">
        <v>390</v>
      </c>
      <c r="I1916" t="s">
        <v>491</v>
      </c>
      <c r="J1916" t="s">
        <v>436</v>
      </c>
      <c r="K1916" t="s">
        <v>6</v>
      </c>
      <c r="L1916" s="756" t="s">
        <v>72</v>
      </c>
      <c r="M1916" t="s">
        <v>167</v>
      </c>
      <c r="N1916" s="679">
        <f t="shared" ca="1" si="128"/>
        <v>0</v>
      </c>
      <c r="O1916" s="679">
        <f t="shared" ca="1" si="128"/>
        <v>0</v>
      </c>
      <c r="P1916" s="679">
        <f t="shared" ca="1" si="128"/>
        <v>0</v>
      </c>
      <c r="Q1916" s="679">
        <f t="shared" ca="1" si="128"/>
        <v>0</v>
      </c>
      <c r="R1916" s="679">
        <f t="shared" ca="1" si="128"/>
        <v>0</v>
      </c>
      <c r="S1916" t="str">
        <f t="shared" si="125"/>
        <v>ASR_COMP</v>
      </c>
      <c r="T1916" s="957">
        <f t="shared" si="126"/>
        <v>44682</v>
      </c>
      <c r="U1916" t="str">
        <f t="shared" si="127"/>
        <v>Unaudited</v>
      </c>
    </row>
    <row r="1917" spans="1:21" x14ac:dyDescent="0.25">
      <c r="A1917" t="s">
        <v>440</v>
      </c>
      <c r="B1917" t="s">
        <v>1388</v>
      </c>
      <c r="C1917" t="s">
        <v>1389</v>
      </c>
      <c r="D1917" s="15">
        <v>1900</v>
      </c>
      <c r="E1917" s="121">
        <v>1</v>
      </c>
      <c r="F1917" t="s">
        <v>442</v>
      </c>
      <c r="G1917" s="121">
        <v>182</v>
      </c>
      <c r="H1917" t="s">
        <v>390</v>
      </c>
      <c r="I1917" t="s">
        <v>491</v>
      </c>
      <c r="J1917" t="s">
        <v>436</v>
      </c>
      <c r="K1917" t="s">
        <v>6</v>
      </c>
      <c r="L1917" s="756">
        <v>3.4</v>
      </c>
      <c r="M1917" t="s">
        <v>464</v>
      </c>
      <c r="N1917" s="679">
        <f t="shared" ca="1" si="128"/>
        <v>29370.717562843212</v>
      </c>
      <c r="O1917" s="679">
        <f t="shared" ca="1" si="128"/>
        <v>16787.104813539027</v>
      </c>
      <c r="P1917" s="679">
        <f t="shared" ca="1" si="128"/>
        <v>12583.612749304186</v>
      </c>
      <c r="Q1917" s="679">
        <f t="shared" ca="1" si="128"/>
        <v>0</v>
      </c>
      <c r="R1917" s="679">
        <f t="shared" ca="1" si="128"/>
        <v>0</v>
      </c>
      <c r="S1917" t="str">
        <f t="shared" si="125"/>
        <v>ASR_COMP</v>
      </c>
      <c r="T1917" s="957">
        <f t="shared" si="126"/>
        <v>44682</v>
      </c>
      <c r="U1917" t="str">
        <f t="shared" si="127"/>
        <v>Unaudited</v>
      </c>
    </row>
    <row r="1918" spans="1:21" x14ac:dyDescent="0.25">
      <c r="A1918" t="s">
        <v>440</v>
      </c>
      <c r="B1918" t="s">
        <v>1388</v>
      </c>
      <c r="C1918" t="s">
        <v>1389</v>
      </c>
      <c r="D1918" s="15">
        <v>1900</v>
      </c>
      <c r="E1918" s="121">
        <v>1</v>
      </c>
      <c r="F1918" t="s">
        <v>442</v>
      </c>
      <c r="G1918" s="121">
        <v>182</v>
      </c>
      <c r="H1918" t="s">
        <v>390</v>
      </c>
      <c r="I1918" t="s">
        <v>491</v>
      </c>
      <c r="J1918" t="s">
        <v>436</v>
      </c>
      <c r="K1918" t="s">
        <v>437</v>
      </c>
      <c r="L1918" s="756">
        <v>4.5</v>
      </c>
      <c r="M1918" t="s">
        <v>32</v>
      </c>
      <c r="N1918" s="679">
        <f t="shared" ca="1" si="128"/>
        <v>0</v>
      </c>
      <c r="O1918" s="679">
        <f t="shared" ca="1" si="128"/>
        <v>0</v>
      </c>
      <c r="P1918" s="679">
        <f t="shared" ca="1" si="128"/>
        <v>0</v>
      </c>
      <c r="Q1918" s="679">
        <f t="shared" ca="1" si="128"/>
        <v>0</v>
      </c>
      <c r="R1918" s="679">
        <f t="shared" ca="1" si="128"/>
        <v>0</v>
      </c>
      <c r="S1918" t="str">
        <f t="shared" si="125"/>
        <v>ASR_COMP</v>
      </c>
      <c r="T1918" s="957">
        <f t="shared" si="126"/>
        <v>44682</v>
      </c>
      <c r="U1918" t="str">
        <f t="shared" si="127"/>
        <v>Unaudited</v>
      </c>
    </row>
    <row r="1919" spans="1:21" x14ac:dyDescent="0.25">
      <c r="A1919" t="s">
        <v>440</v>
      </c>
      <c r="B1919" t="s">
        <v>1388</v>
      </c>
      <c r="C1919" t="s">
        <v>1389</v>
      </c>
      <c r="D1919" s="15">
        <v>1900</v>
      </c>
      <c r="E1919" s="121">
        <v>1</v>
      </c>
      <c r="F1919" t="s">
        <v>442</v>
      </c>
      <c r="G1919" s="121">
        <v>182</v>
      </c>
      <c r="H1919" t="s">
        <v>390</v>
      </c>
      <c r="I1919" t="s">
        <v>491</v>
      </c>
      <c r="J1919" t="s">
        <v>436</v>
      </c>
      <c r="K1919" t="s">
        <v>437</v>
      </c>
      <c r="L1919" s="756" t="s">
        <v>947</v>
      </c>
      <c r="M1919" t="s">
        <v>938</v>
      </c>
      <c r="N1919" s="679">
        <f t="shared" ca="1" si="128"/>
        <v>0</v>
      </c>
      <c r="O1919" s="679">
        <f t="shared" ca="1" si="128"/>
        <v>0</v>
      </c>
      <c r="P1919" s="679">
        <f t="shared" ca="1" si="128"/>
        <v>0</v>
      </c>
      <c r="Q1919" s="679">
        <f t="shared" ca="1" si="128"/>
        <v>0</v>
      </c>
      <c r="R1919" s="679">
        <f t="shared" ca="1" si="128"/>
        <v>0</v>
      </c>
      <c r="S1919" t="str">
        <f t="shared" si="125"/>
        <v>ASR_COMP</v>
      </c>
      <c r="T1919" s="957">
        <f t="shared" si="126"/>
        <v>44682</v>
      </c>
      <c r="U1919" t="str">
        <f t="shared" si="127"/>
        <v>Unaudited</v>
      </c>
    </row>
    <row r="1920" spans="1:21" x14ac:dyDescent="0.25">
      <c r="A1920" t="s">
        <v>440</v>
      </c>
      <c r="B1920" t="s">
        <v>1388</v>
      </c>
      <c r="C1920" t="s">
        <v>1389</v>
      </c>
      <c r="D1920" s="15">
        <v>1900</v>
      </c>
      <c r="E1920" s="121">
        <v>1</v>
      </c>
      <c r="F1920" t="s">
        <v>442</v>
      </c>
      <c r="G1920" s="121">
        <v>182</v>
      </c>
      <c r="H1920" t="s">
        <v>390</v>
      </c>
      <c r="I1920" t="s">
        <v>491</v>
      </c>
      <c r="J1920" t="s">
        <v>436</v>
      </c>
      <c r="K1920" t="s">
        <v>437</v>
      </c>
      <c r="L1920" s="756" t="s">
        <v>196</v>
      </c>
      <c r="M1920" t="s">
        <v>40</v>
      </c>
      <c r="N1920" s="679">
        <f t="shared" ca="1" si="128"/>
        <v>606.12668424000003</v>
      </c>
      <c r="O1920" s="679">
        <f t="shared" ca="1" si="128"/>
        <v>199.83068424000004</v>
      </c>
      <c r="P1920" s="679">
        <f t="shared" ca="1" si="128"/>
        <v>406.29599999999999</v>
      </c>
      <c r="Q1920" s="679">
        <f t="shared" ca="1" si="128"/>
        <v>0</v>
      </c>
      <c r="R1920" s="679">
        <f t="shared" ca="1" si="128"/>
        <v>0</v>
      </c>
      <c r="S1920" t="str">
        <f t="shared" si="125"/>
        <v>ASR_COMP</v>
      </c>
      <c r="T1920" s="957">
        <f t="shared" si="126"/>
        <v>44682</v>
      </c>
      <c r="U1920" t="str">
        <f t="shared" si="127"/>
        <v>Unaudited</v>
      </c>
    </row>
    <row r="1921" spans="1:21" x14ac:dyDescent="0.25">
      <c r="A1921" t="s">
        <v>440</v>
      </c>
      <c r="B1921" t="s">
        <v>1388</v>
      </c>
      <c r="C1921" t="s">
        <v>1389</v>
      </c>
      <c r="D1921" s="15">
        <v>1900</v>
      </c>
      <c r="E1921" s="121">
        <v>1</v>
      </c>
      <c r="F1921" t="s">
        <v>442</v>
      </c>
      <c r="G1921" s="121">
        <v>182</v>
      </c>
      <c r="H1921" t="s">
        <v>390</v>
      </c>
      <c r="I1921" t="s">
        <v>491</v>
      </c>
      <c r="J1921" t="s">
        <v>436</v>
      </c>
      <c r="K1921" t="s">
        <v>437</v>
      </c>
      <c r="L1921" s="756" t="s">
        <v>195</v>
      </c>
      <c r="M1921" t="s">
        <v>332</v>
      </c>
      <c r="N1921" s="679">
        <f t="shared" ca="1" si="128"/>
        <v>0</v>
      </c>
      <c r="O1921" s="679">
        <f t="shared" ca="1" si="128"/>
        <v>0</v>
      </c>
      <c r="P1921" s="679">
        <f t="shared" ca="1" si="128"/>
        <v>0</v>
      </c>
      <c r="Q1921" s="679">
        <f t="shared" ca="1" si="128"/>
        <v>0</v>
      </c>
      <c r="R1921" s="679">
        <f t="shared" ca="1" si="128"/>
        <v>0</v>
      </c>
      <c r="S1921" t="str">
        <f t="shared" si="125"/>
        <v>ASR_COMP</v>
      </c>
      <c r="T1921" s="957">
        <f t="shared" si="126"/>
        <v>44682</v>
      </c>
      <c r="U1921" t="str">
        <f t="shared" si="127"/>
        <v>Unaudited</v>
      </c>
    </row>
    <row r="1922" spans="1:21" x14ac:dyDescent="0.25">
      <c r="A1922" t="s">
        <v>440</v>
      </c>
      <c r="B1922" t="s">
        <v>1388</v>
      </c>
      <c r="C1922" t="s">
        <v>1389</v>
      </c>
      <c r="D1922" s="15">
        <v>1900</v>
      </c>
      <c r="E1922" s="121">
        <v>1</v>
      </c>
      <c r="F1922" t="s">
        <v>442</v>
      </c>
      <c r="G1922" s="121">
        <v>182</v>
      </c>
      <c r="H1922" t="s">
        <v>390</v>
      </c>
      <c r="I1922" t="s">
        <v>491</v>
      </c>
      <c r="J1922" t="s">
        <v>453</v>
      </c>
      <c r="K1922" t="s">
        <v>438</v>
      </c>
      <c r="L1922" s="756" t="s">
        <v>79</v>
      </c>
      <c r="M1922" t="s">
        <v>27</v>
      </c>
      <c r="N1922" s="679">
        <f t="shared" ca="1" si="128"/>
        <v>1130957.8191214162</v>
      </c>
      <c r="O1922" s="679">
        <f t="shared" ca="1" si="128"/>
        <v>591572.49144999601</v>
      </c>
      <c r="P1922" s="679">
        <f t="shared" ca="1" si="128"/>
        <v>539385.32767142006</v>
      </c>
      <c r="Q1922" s="679">
        <f t="shared" ca="1" si="128"/>
        <v>0</v>
      </c>
      <c r="R1922" s="679">
        <f t="shared" ca="1" si="128"/>
        <v>0</v>
      </c>
      <c r="S1922" t="str">
        <f t="shared" ref="S1922:S1985" si="129">file_name</f>
        <v>ASR_COMP</v>
      </c>
      <c r="T1922" s="957">
        <f t="shared" ref="T1922:T1985" si="130">file_date</f>
        <v>44682</v>
      </c>
      <c r="U1922" t="str">
        <f t="shared" ref="U1922:U1985" si="131">status</f>
        <v>Unaudited</v>
      </c>
    </row>
    <row r="1923" spans="1:21" x14ac:dyDescent="0.25">
      <c r="A1923" t="s">
        <v>440</v>
      </c>
      <c r="B1923" t="s">
        <v>1388</v>
      </c>
      <c r="C1923" t="s">
        <v>1389</v>
      </c>
      <c r="D1923" s="15">
        <v>1900</v>
      </c>
      <c r="E1923" s="121">
        <v>1</v>
      </c>
      <c r="F1923" t="s">
        <v>442</v>
      </c>
      <c r="G1923" s="121">
        <v>182</v>
      </c>
      <c r="H1923" t="s">
        <v>390</v>
      </c>
      <c r="I1923" t="s">
        <v>491</v>
      </c>
      <c r="J1923" t="s">
        <v>453</v>
      </c>
      <c r="K1923" t="s">
        <v>438</v>
      </c>
      <c r="L1923" s="756" t="s">
        <v>80</v>
      </c>
      <c r="M1923" t="s">
        <v>100</v>
      </c>
      <c r="N1923" s="679">
        <f t="shared" ca="1" si="128"/>
        <v>108789.60387215245</v>
      </c>
      <c r="O1923" s="679">
        <f t="shared" ca="1" si="128"/>
        <v>56904.807516608358</v>
      </c>
      <c r="P1923" s="679">
        <f t="shared" ca="1" si="128"/>
        <v>51884.796355544087</v>
      </c>
      <c r="Q1923" s="679">
        <f t="shared" ca="1" si="128"/>
        <v>0</v>
      </c>
      <c r="R1923" s="679">
        <f t="shared" ca="1" si="128"/>
        <v>0</v>
      </c>
      <c r="S1923" t="str">
        <f t="shared" si="129"/>
        <v>ASR_COMP</v>
      </c>
      <c r="T1923" s="957">
        <f t="shared" si="130"/>
        <v>44682</v>
      </c>
      <c r="U1923" t="str">
        <f t="shared" si="131"/>
        <v>Unaudited</v>
      </c>
    </row>
    <row r="1924" spans="1:21" x14ac:dyDescent="0.25">
      <c r="A1924" t="s">
        <v>440</v>
      </c>
      <c r="B1924" t="s">
        <v>1388</v>
      </c>
      <c r="C1924" t="s">
        <v>1389</v>
      </c>
      <c r="D1924" s="15">
        <v>1900</v>
      </c>
      <c r="E1924" s="121">
        <v>1</v>
      </c>
      <c r="F1924" t="s">
        <v>442</v>
      </c>
      <c r="G1924" s="121">
        <v>182</v>
      </c>
      <c r="H1924" t="s">
        <v>390</v>
      </c>
      <c r="I1924" t="s">
        <v>491</v>
      </c>
      <c r="J1924" t="s">
        <v>453</v>
      </c>
      <c r="K1924" t="s">
        <v>438</v>
      </c>
      <c r="L1924" s="756" t="s">
        <v>81</v>
      </c>
      <c r="M1924" t="s">
        <v>101</v>
      </c>
      <c r="N1924" s="679">
        <f t="shared" ca="1" si="128"/>
        <v>103333.48298049431</v>
      </c>
      <c r="O1924" s="679">
        <f t="shared" ca="1" si="128"/>
        <v>54050.862855756197</v>
      </c>
      <c r="P1924" s="679">
        <f t="shared" ca="1" si="128"/>
        <v>49282.620124738118</v>
      </c>
      <c r="Q1924" s="679">
        <f t="shared" ca="1" si="128"/>
        <v>0</v>
      </c>
      <c r="R1924" s="679">
        <f t="shared" ca="1" si="128"/>
        <v>0</v>
      </c>
      <c r="S1924" t="str">
        <f t="shared" si="129"/>
        <v>ASR_COMP</v>
      </c>
      <c r="T1924" s="957">
        <f t="shared" si="130"/>
        <v>44682</v>
      </c>
      <c r="U1924" t="str">
        <f t="shared" si="131"/>
        <v>Unaudited</v>
      </c>
    </row>
    <row r="1925" spans="1:21" x14ac:dyDescent="0.25">
      <c r="A1925" t="s">
        <v>440</v>
      </c>
      <c r="B1925" t="s">
        <v>1388</v>
      </c>
      <c r="C1925" t="s">
        <v>1389</v>
      </c>
      <c r="D1925" s="15">
        <v>1900</v>
      </c>
      <c r="E1925" s="121">
        <v>1</v>
      </c>
      <c r="F1925" t="s">
        <v>442</v>
      </c>
      <c r="G1925" s="121">
        <v>182</v>
      </c>
      <c r="H1925" t="s">
        <v>390</v>
      </c>
      <c r="I1925" t="s">
        <v>491</v>
      </c>
      <c r="J1925" t="s">
        <v>453</v>
      </c>
      <c r="K1925" t="s">
        <v>438</v>
      </c>
      <c r="L1925" s="756" t="s">
        <v>82</v>
      </c>
      <c r="M1925" t="s">
        <v>102</v>
      </c>
      <c r="N1925" s="679">
        <f t="shared" ca="1" si="128"/>
        <v>69989.191348651322</v>
      </c>
      <c r="O1925" s="679">
        <f t="shared" ca="1" si="128"/>
        <v>36609.393914316446</v>
      </c>
      <c r="P1925" s="679">
        <f t="shared" ca="1" si="128"/>
        <v>33379.797434334876</v>
      </c>
      <c r="Q1925" s="679">
        <f t="shared" ca="1" si="128"/>
        <v>0</v>
      </c>
      <c r="R1925" s="679">
        <f t="shared" ca="1" si="128"/>
        <v>0</v>
      </c>
      <c r="S1925" t="str">
        <f t="shared" si="129"/>
        <v>ASR_COMP</v>
      </c>
      <c r="T1925" s="957">
        <f t="shared" si="130"/>
        <v>44682</v>
      </c>
      <c r="U1925" t="str">
        <f t="shared" si="131"/>
        <v>Unaudited</v>
      </c>
    </row>
    <row r="1926" spans="1:21" x14ac:dyDescent="0.25">
      <c r="A1926" t="s">
        <v>440</v>
      </c>
      <c r="B1926" t="s">
        <v>1388</v>
      </c>
      <c r="C1926" t="s">
        <v>1389</v>
      </c>
      <c r="D1926" s="15">
        <v>1900</v>
      </c>
      <c r="E1926" s="121">
        <v>1</v>
      </c>
      <c r="F1926" t="s">
        <v>442</v>
      </c>
      <c r="G1926" s="121">
        <v>182</v>
      </c>
      <c r="H1926" t="s">
        <v>390</v>
      </c>
      <c r="I1926" t="s">
        <v>491</v>
      </c>
      <c r="J1926" t="s">
        <v>453</v>
      </c>
      <c r="K1926" t="s">
        <v>438</v>
      </c>
      <c r="L1926" s="756" t="s">
        <v>219</v>
      </c>
      <c r="M1926" t="s">
        <v>103</v>
      </c>
      <c r="N1926" s="679">
        <f t="shared" ca="1" si="128"/>
        <v>256324.8345913137</v>
      </c>
      <c r="O1926" s="679">
        <f t="shared" ca="1" si="128"/>
        <v>134076.3717761719</v>
      </c>
      <c r="P1926" s="679">
        <f t="shared" ca="1" si="128"/>
        <v>122248.4628151418</v>
      </c>
      <c r="Q1926" s="679">
        <f t="shared" ca="1" si="128"/>
        <v>0</v>
      </c>
      <c r="R1926" s="679">
        <f t="shared" ca="1" si="128"/>
        <v>0</v>
      </c>
      <c r="S1926" t="str">
        <f t="shared" si="129"/>
        <v>ASR_COMP</v>
      </c>
      <c r="T1926" s="957">
        <f t="shared" si="130"/>
        <v>44682</v>
      </c>
      <c r="U1926" t="str">
        <f t="shared" si="131"/>
        <v>Unaudited</v>
      </c>
    </row>
    <row r="1927" spans="1:21" x14ac:dyDescent="0.25">
      <c r="A1927" t="s">
        <v>440</v>
      </c>
      <c r="B1927" t="s">
        <v>1388</v>
      </c>
      <c r="C1927" t="s">
        <v>1389</v>
      </c>
      <c r="D1927" s="15">
        <v>1900</v>
      </c>
      <c r="E1927" s="121">
        <v>1</v>
      </c>
      <c r="F1927" t="s">
        <v>442</v>
      </c>
      <c r="G1927" s="121">
        <v>182</v>
      </c>
      <c r="H1927" t="s">
        <v>390</v>
      </c>
      <c r="I1927" t="s">
        <v>491</v>
      </c>
      <c r="J1927" t="s">
        <v>453</v>
      </c>
      <c r="K1927" t="s">
        <v>438</v>
      </c>
      <c r="L1927" s="756" t="s">
        <v>218</v>
      </c>
      <c r="M1927" t="s">
        <v>28</v>
      </c>
      <c r="N1927" s="679">
        <f t="shared" ca="1" si="128"/>
        <v>49090.827751788594</v>
      </c>
      <c r="O1927" s="679">
        <f t="shared" ca="1" si="128"/>
        <v>25678.042796528433</v>
      </c>
      <c r="P1927" s="679">
        <f t="shared" ca="1" si="128"/>
        <v>23412.784955260162</v>
      </c>
      <c r="Q1927" s="679">
        <f t="shared" ca="1" si="128"/>
        <v>0</v>
      </c>
      <c r="R1927" s="679">
        <f t="shared" ca="1" si="128"/>
        <v>0</v>
      </c>
      <c r="S1927" t="str">
        <f t="shared" si="129"/>
        <v>ASR_COMP</v>
      </c>
      <c r="T1927" s="957">
        <f t="shared" si="130"/>
        <v>44682</v>
      </c>
      <c r="U1927" t="str">
        <f t="shared" si="131"/>
        <v>Unaudited</v>
      </c>
    </row>
    <row r="1928" spans="1:21" x14ac:dyDescent="0.25">
      <c r="A1928" t="s">
        <v>440</v>
      </c>
      <c r="B1928" t="s">
        <v>1388</v>
      </c>
      <c r="C1928" t="s">
        <v>1389</v>
      </c>
      <c r="D1928" s="15">
        <v>1900</v>
      </c>
      <c r="E1928" s="121">
        <v>1</v>
      </c>
      <c r="F1928" t="s">
        <v>442</v>
      </c>
      <c r="G1928" s="121">
        <v>182</v>
      </c>
      <c r="H1928" t="s">
        <v>390</v>
      </c>
      <c r="I1928" t="s">
        <v>491</v>
      </c>
      <c r="J1928" t="s">
        <v>439</v>
      </c>
      <c r="K1928" t="s">
        <v>439</v>
      </c>
      <c r="L1928" s="756" t="s">
        <v>84</v>
      </c>
      <c r="M1928" t="s">
        <v>330</v>
      </c>
      <c r="N1928" s="679">
        <f t="shared" ca="1" si="128"/>
        <v>0</v>
      </c>
      <c r="O1928" s="679">
        <f t="shared" ca="1" si="128"/>
        <v>0</v>
      </c>
      <c r="P1928" s="679">
        <f t="shared" ca="1" si="128"/>
        <v>0</v>
      </c>
      <c r="Q1928" s="679">
        <f t="shared" ca="1" si="128"/>
        <v>0</v>
      </c>
      <c r="R1928" s="679">
        <f t="shared" ca="1" si="128"/>
        <v>0</v>
      </c>
      <c r="S1928" t="str">
        <f t="shared" si="129"/>
        <v>ASR_COMP</v>
      </c>
      <c r="T1928" s="957">
        <f t="shared" si="130"/>
        <v>44682</v>
      </c>
      <c r="U1928" t="str">
        <f t="shared" si="131"/>
        <v>Unaudited</v>
      </c>
    </row>
    <row r="1929" spans="1:21" x14ac:dyDescent="0.25">
      <c r="A1929" t="s">
        <v>440</v>
      </c>
      <c r="B1929" t="s">
        <v>1388</v>
      </c>
      <c r="C1929" t="s">
        <v>1389</v>
      </c>
      <c r="D1929" s="15">
        <v>1900</v>
      </c>
      <c r="E1929" s="121">
        <v>1</v>
      </c>
      <c r="F1929" t="s">
        <v>442</v>
      </c>
      <c r="G1929" s="121">
        <v>182</v>
      </c>
      <c r="H1929" t="s">
        <v>390</v>
      </c>
      <c r="I1929" t="s">
        <v>491</v>
      </c>
      <c r="J1929" t="s">
        <v>439</v>
      </c>
      <c r="K1929" t="s">
        <v>439</v>
      </c>
      <c r="L1929" s="756" t="s">
        <v>85</v>
      </c>
      <c r="M1929" t="s">
        <v>328</v>
      </c>
      <c r="N1929" s="679">
        <f t="shared" ca="1" si="128"/>
        <v>0</v>
      </c>
      <c r="O1929" s="679">
        <f t="shared" ca="1" si="128"/>
        <v>0</v>
      </c>
      <c r="P1929" s="679">
        <f t="shared" ca="1" si="128"/>
        <v>0</v>
      </c>
      <c r="Q1929" s="679">
        <f t="shared" ca="1" si="128"/>
        <v>0</v>
      </c>
      <c r="R1929" s="679">
        <f t="shared" ca="1" si="128"/>
        <v>0</v>
      </c>
      <c r="S1929" t="str">
        <f t="shared" si="129"/>
        <v>ASR_COMP</v>
      </c>
      <c r="T1929" s="957">
        <f t="shared" si="130"/>
        <v>44682</v>
      </c>
      <c r="U1929" t="str">
        <f t="shared" si="131"/>
        <v>Unaudited</v>
      </c>
    </row>
    <row r="1930" spans="1:21" x14ac:dyDescent="0.25">
      <c r="A1930" t="s">
        <v>440</v>
      </c>
      <c r="B1930" t="s">
        <v>1388</v>
      </c>
      <c r="C1930" t="s">
        <v>1389</v>
      </c>
      <c r="D1930" s="15">
        <v>1900</v>
      </c>
      <c r="E1930" s="121">
        <v>1</v>
      </c>
      <c r="F1930" t="s">
        <v>442</v>
      </c>
      <c r="G1930" s="121">
        <v>182</v>
      </c>
      <c r="H1930" t="s">
        <v>390</v>
      </c>
      <c r="I1930" t="s">
        <v>491</v>
      </c>
      <c r="J1930" t="s">
        <v>439</v>
      </c>
      <c r="K1930" t="s">
        <v>439</v>
      </c>
      <c r="L1930" s="756" t="s">
        <v>86</v>
      </c>
      <c r="M1930" t="s">
        <v>497</v>
      </c>
      <c r="N1930" s="679">
        <f t="shared" ca="1" si="128"/>
        <v>0</v>
      </c>
      <c r="O1930" s="679">
        <f t="shared" ca="1" si="128"/>
        <v>0</v>
      </c>
      <c r="P1930" s="679">
        <f t="shared" ca="1" si="128"/>
        <v>0</v>
      </c>
      <c r="Q1930" s="679">
        <f t="shared" ca="1" si="128"/>
        <v>0</v>
      </c>
      <c r="R1930" s="679">
        <f t="shared" ca="1" si="128"/>
        <v>0</v>
      </c>
      <c r="S1930" t="str">
        <f t="shared" si="129"/>
        <v>ASR_COMP</v>
      </c>
      <c r="T1930" s="957">
        <f t="shared" si="130"/>
        <v>44682</v>
      </c>
      <c r="U1930" t="str">
        <f t="shared" si="131"/>
        <v>Unaudited</v>
      </c>
    </row>
    <row r="1931" spans="1:21" x14ac:dyDescent="0.25">
      <c r="A1931" t="s">
        <v>440</v>
      </c>
      <c r="B1931" t="s">
        <v>1388</v>
      </c>
      <c r="C1931" t="s">
        <v>1389</v>
      </c>
      <c r="D1931" s="15">
        <v>1900</v>
      </c>
      <c r="E1931" s="121">
        <v>1</v>
      </c>
      <c r="F1931" t="s">
        <v>442</v>
      </c>
      <c r="G1931" s="121">
        <v>182</v>
      </c>
      <c r="H1931" t="s">
        <v>390</v>
      </c>
      <c r="I1931" t="s">
        <v>491</v>
      </c>
      <c r="J1931" t="s">
        <v>439</v>
      </c>
      <c r="K1931" t="s">
        <v>439</v>
      </c>
      <c r="L1931" s="756" t="s">
        <v>87</v>
      </c>
      <c r="M1931" t="s">
        <v>498</v>
      </c>
      <c r="N1931" s="679">
        <f t="shared" ca="1" si="128"/>
        <v>0</v>
      </c>
      <c r="O1931" s="679">
        <f t="shared" ca="1" si="128"/>
        <v>0</v>
      </c>
      <c r="P1931" s="679">
        <f t="shared" ca="1" si="128"/>
        <v>0</v>
      </c>
      <c r="Q1931" s="679">
        <f t="shared" ca="1" si="128"/>
        <v>0</v>
      </c>
      <c r="R1931" s="679">
        <f t="shared" ca="1" si="128"/>
        <v>0</v>
      </c>
      <c r="S1931" t="str">
        <f t="shared" si="129"/>
        <v>ASR_COMP</v>
      </c>
      <c r="T1931" s="957">
        <f t="shared" si="130"/>
        <v>44682</v>
      </c>
      <c r="U1931" t="str">
        <f t="shared" si="131"/>
        <v>Unaudited</v>
      </c>
    </row>
    <row r="1932" spans="1:21" x14ac:dyDescent="0.25">
      <c r="A1932" t="s">
        <v>440</v>
      </c>
      <c r="B1932" t="s">
        <v>1388</v>
      </c>
      <c r="C1932" t="s">
        <v>1389</v>
      </c>
      <c r="D1932" s="15">
        <v>1900</v>
      </c>
      <c r="E1932" s="121">
        <v>1</v>
      </c>
      <c r="F1932" t="s">
        <v>442</v>
      </c>
      <c r="G1932" s="121">
        <v>182</v>
      </c>
      <c r="H1932" t="s">
        <v>390</v>
      </c>
      <c r="I1932" t="s">
        <v>491</v>
      </c>
      <c r="J1932" t="s">
        <v>439</v>
      </c>
      <c r="K1932" t="s">
        <v>439</v>
      </c>
      <c r="L1932" s="756" t="s">
        <v>216</v>
      </c>
      <c r="M1932" t="s">
        <v>499</v>
      </c>
      <c r="N1932" s="679">
        <f t="shared" ca="1" si="128"/>
        <v>0</v>
      </c>
      <c r="O1932" s="679">
        <f t="shared" ca="1" si="128"/>
        <v>0</v>
      </c>
      <c r="P1932" s="679">
        <f t="shared" ca="1" si="128"/>
        <v>0</v>
      </c>
      <c r="Q1932" s="679">
        <f t="shared" ca="1" si="128"/>
        <v>0</v>
      </c>
      <c r="R1932" s="679">
        <f t="shared" ca="1" si="128"/>
        <v>0</v>
      </c>
      <c r="S1932" t="str">
        <f t="shared" si="129"/>
        <v>ASR_COMP</v>
      </c>
      <c r="T1932" s="957">
        <f t="shared" si="130"/>
        <v>44682</v>
      </c>
      <c r="U1932" t="str">
        <f t="shared" si="131"/>
        <v>Unaudited</v>
      </c>
    </row>
    <row r="1933" spans="1:21" x14ac:dyDescent="0.25">
      <c r="A1933" t="s">
        <v>440</v>
      </c>
      <c r="B1933" t="s">
        <v>1388</v>
      </c>
      <c r="C1933" t="s">
        <v>1389</v>
      </c>
      <c r="D1933" s="15">
        <v>1900</v>
      </c>
      <c r="E1933" s="121">
        <v>1</v>
      </c>
      <c r="F1933" t="s">
        <v>442</v>
      </c>
      <c r="G1933" s="121">
        <v>182</v>
      </c>
      <c r="H1933" t="s">
        <v>390</v>
      </c>
      <c r="I1933" t="s">
        <v>492</v>
      </c>
      <c r="J1933" t="s">
        <v>26</v>
      </c>
      <c r="K1933" t="s">
        <v>26</v>
      </c>
      <c r="L1933" s="756" t="s">
        <v>207</v>
      </c>
      <c r="M1933" t="s">
        <v>26</v>
      </c>
      <c r="N1933" s="679">
        <f t="shared" ca="1" si="128"/>
        <v>-214851.44147447776</v>
      </c>
      <c r="O1933" s="679">
        <f t="shared" ca="1" si="128"/>
        <v>0</v>
      </c>
      <c r="P1933" s="679">
        <f t="shared" ca="1" si="128"/>
        <v>0</v>
      </c>
      <c r="Q1933" s="679">
        <f t="shared" ca="1" si="128"/>
        <v>0</v>
      </c>
      <c r="R1933" s="679">
        <f t="shared" ca="1" si="128"/>
        <v>0</v>
      </c>
      <c r="S1933" t="str">
        <f t="shared" si="129"/>
        <v>ASR_COMP</v>
      </c>
      <c r="T1933" s="957">
        <f t="shared" si="130"/>
        <v>44682</v>
      </c>
      <c r="U1933" t="str">
        <f t="shared" si="131"/>
        <v>Unaudited</v>
      </c>
    </row>
    <row r="1934" spans="1:21" x14ac:dyDescent="0.25">
      <c r="A1934" t="s">
        <v>440</v>
      </c>
      <c r="B1934" t="s">
        <v>1388</v>
      </c>
      <c r="C1934" t="s">
        <v>1389</v>
      </c>
      <c r="D1934" s="15">
        <v>1900</v>
      </c>
      <c r="E1934" s="121">
        <v>1</v>
      </c>
      <c r="F1934" t="s">
        <v>443</v>
      </c>
      <c r="G1934" s="121">
        <v>274</v>
      </c>
      <c r="H1934" t="s">
        <v>390</v>
      </c>
      <c r="I1934" t="s">
        <v>435</v>
      </c>
      <c r="J1934" t="s">
        <v>435</v>
      </c>
      <c r="K1934" t="s">
        <v>435</v>
      </c>
      <c r="M1934" t="s">
        <v>435</v>
      </c>
      <c r="N1934" s="679">
        <f t="shared" ca="1" si="128"/>
        <v>9641</v>
      </c>
      <c r="O1934" s="679">
        <f t="shared" ca="1" si="128"/>
        <v>5105</v>
      </c>
      <c r="P1934" s="679">
        <f t="shared" ca="1" si="128"/>
        <v>4536</v>
      </c>
      <c r="Q1934" s="679">
        <f t="shared" ca="1" si="128"/>
        <v>0</v>
      </c>
      <c r="R1934" s="679">
        <f t="shared" ca="1" si="128"/>
        <v>0</v>
      </c>
      <c r="S1934" t="str">
        <f t="shared" si="129"/>
        <v>ASR_COMP</v>
      </c>
      <c r="T1934" s="957">
        <f t="shared" si="130"/>
        <v>44682</v>
      </c>
      <c r="U1934" t="str">
        <f t="shared" si="131"/>
        <v>Unaudited</v>
      </c>
    </row>
    <row r="1935" spans="1:21" x14ac:dyDescent="0.25">
      <c r="A1935" t="s">
        <v>440</v>
      </c>
      <c r="B1935" t="s">
        <v>1388</v>
      </c>
      <c r="C1935" t="s">
        <v>1389</v>
      </c>
      <c r="D1935" s="15">
        <v>1900</v>
      </c>
      <c r="E1935" s="121">
        <v>1</v>
      </c>
      <c r="F1935" t="s">
        <v>443</v>
      </c>
      <c r="G1935" s="121">
        <v>274</v>
      </c>
      <c r="H1935" t="s">
        <v>390</v>
      </c>
      <c r="I1935" t="s">
        <v>490</v>
      </c>
      <c r="J1935" t="s">
        <v>12</v>
      </c>
      <c r="K1935" t="s">
        <v>12</v>
      </c>
      <c r="L1935" s="756">
        <v>1.1000000000000001</v>
      </c>
      <c r="M1935" t="s">
        <v>12</v>
      </c>
      <c r="N1935" s="679">
        <f t="shared" ca="1" si="128"/>
        <v>38817161.361349501</v>
      </c>
      <c r="O1935" s="679">
        <f t="shared" ca="1" si="128"/>
        <v>0</v>
      </c>
      <c r="P1935" s="679">
        <f t="shared" ca="1" si="128"/>
        <v>0</v>
      </c>
      <c r="Q1935" s="679">
        <f t="shared" ca="1" si="128"/>
        <v>0</v>
      </c>
      <c r="R1935" s="679">
        <f t="shared" ca="1" si="128"/>
        <v>0</v>
      </c>
      <c r="S1935" t="str">
        <f t="shared" si="129"/>
        <v>ASR_COMP</v>
      </c>
      <c r="T1935" s="957">
        <f t="shared" si="130"/>
        <v>44682</v>
      </c>
      <c r="U1935" t="str">
        <f t="shared" si="131"/>
        <v>Unaudited</v>
      </c>
    </row>
    <row r="1936" spans="1:21" x14ac:dyDescent="0.25">
      <c r="A1936" t="s">
        <v>440</v>
      </c>
      <c r="B1936" t="s">
        <v>1388</v>
      </c>
      <c r="C1936" t="s">
        <v>1389</v>
      </c>
      <c r="D1936" s="15">
        <v>1900</v>
      </c>
      <c r="E1936" s="121">
        <v>1</v>
      </c>
      <c r="F1936" t="s">
        <v>443</v>
      </c>
      <c r="G1936" s="121">
        <v>274</v>
      </c>
      <c r="H1936" t="s">
        <v>390</v>
      </c>
      <c r="I1936" t="s">
        <v>490</v>
      </c>
      <c r="J1936" t="s">
        <v>12</v>
      </c>
      <c r="K1936" t="s">
        <v>225</v>
      </c>
      <c r="L1936" s="756">
        <v>1.2</v>
      </c>
      <c r="M1936" t="s">
        <v>225</v>
      </c>
      <c r="N1936" s="679">
        <f t="shared" ca="1" si="128"/>
        <v>-170133.74172099834</v>
      </c>
      <c r="O1936" s="679">
        <f t="shared" ca="1" si="128"/>
        <v>0</v>
      </c>
      <c r="P1936" s="679">
        <f t="shared" ca="1" si="128"/>
        <v>0</v>
      </c>
      <c r="Q1936" s="679">
        <f t="shared" ca="1" si="128"/>
        <v>0</v>
      </c>
      <c r="R1936" s="679">
        <f t="shared" ca="1" si="128"/>
        <v>0</v>
      </c>
      <c r="S1936" t="str">
        <f t="shared" si="129"/>
        <v>ASR_COMP</v>
      </c>
      <c r="T1936" s="957">
        <f t="shared" si="130"/>
        <v>44682</v>
      </c>
      <c r="U1936" t="str">
        <f t="shared" si="131"/>
        <v>Unaudited</v>
      </c>
    </row>
    <row r="1937" spans="1:21" x14ac:dyDescent="0.25">
      <c r="A1937" t="s">
        <v>440</v>
      </c>
      <c r="B1937" t="s">
        <v>1388</v>
      </c>
      <c r="C1937" t="s">
        <v>1389</v>
      </c>
      <c r="D1937" s="15">
        <v>1900</v>
      </c>
      <c r="E1937" s="121">
        <v>1</v>
      </c>
      <c r="F1937" t="s">
        <v>443</v>
      </c>
      <c r="G1937" s="121">
        <v>274</v>
      </c>
      <c r="H1937" t="s">
        <v>390</v>
      </c>
      <c r="I1937" t="s">
        <v>490</v>
      </c>
      <c r="J1937" t="s">
        <v>12</v>
      </c>
      <c r="K1937" t="s">
        <v>1326</v>
      </c>
      <c r="L1937" s="756" t="s">
        <v>1322</v>
      </c>
      <c r="M1937" t="s">
        <v>1326</v>
      </c>
      <c r="N1937" s="679">
        <f t="shared" ca="1" si="128"/>
        <v>214621.89</v>
      </c>
      <c r="O1937" s="679">
        <f t="shared" ca="1" si="128"/>
        <v>0</v>
      </c>
      <c r="P1937" s="679">
        <f t="shared" ca="1" si="128"/>
        <v>0</v>
      </c>
      <c r="Q1937" s="679">
        <f t="shared" ca="1" si="128"/>
        <v>0</v>
      </c>
      <c r="R1937" s="679">
        <f t="shared" ca="1" si="128"/>
        <v>0</v>
      </c>
      <c r="S1937" t="str">
        <f t="shared" si="129"/>
        <v>ASR_COMP</v>
      </c>
      <c r="T1937" s="957">
        <f t="shared" si="130"/>
        <v>44682</v>
      </c>
      <c r="U1937" t="str">
        <f t="shared" si="131"/>
        <v>Unaudited</v>
      </c>
    </row>
    <row r="1938" spans="1:21" x14ac:dyDescent="0.25">
      <c r="A1938" t="s">
        <v>440</v>
      </c>
      <c r="B1938" t="s">
        <v>1388</v>
      </c>
      <c r="C1938" t="s">
        <v>1389</v>
      </c>
      <c r="D1938" s="15">
        <v>1900</v>
      </c>
      <c r="E1938" s="121">
        <v>1</v>
      </c>
      <c r="F1938" t="s">
        <v>443</v>
      </c>
      <c r="G1938" s="121">
        <v>274</v>
      </c>
      <c r="H1938" t="s">
        <v>390</v>
      </c>
      <c r="I1938" t="s">
        <v>490</v>
      </c>
      <c r="J1938" t="s">
        <v>12</v>
      </c>
      <c r="K1938" t="s">
        <v>1328</v>
      </c>
      <c r="L1938" s="756" t="s">
        <v>1327</v>
      </c>
      <c r="M1938" t="s">
        <v>1328</v>
      </c>
      <c r="N1938" s="679">
        <f t="shared" ca="1" si="128"/>
        <v>-801614.4132521709</v>
      </c>
      <c r="O1938" s="679">
        <f t="shared" ca="1" si="128"/>
        <v>0</v>
      </c>
      <c r="P1938" s="679">
        <f t="shared" ca="1" si="128"/>
        <v>0</v>
      </c>
      <c r="Q1938" s="679">
        <f t="shared" ca="1" si="128"/>
        <v>0</v>
      </c>
      <c r="R1938" s="679">
        <f t="shared" ca="1" si="128"/>
        <v>0</v>
      </c>
      <c r="S1938" t="str">
        <f t="shared" si="129"/>
        <v>ASR_COMP</v>
      </c>
      <c r="T1938" s="957">
        <f t="shared" si="130"/>
        <v>44682</v>
      </c>
      <c r="U1938" t="str">
        <f t="shared" si="131"/>
        <v>Unaudited</v>
      </c>
    </row>
    <row r="1939" spans="1:21" x14ac:dyDescent="0.25">
      <c r="A1939" t="s">
        <v>440</v>
      </c>
      <c r="B1939" t="s">
        <v>1388</v>
      </c>
      <c r="C1939" t="s">
        <v>1389</v>
      </c>
      <c r="D1939" s="15">
        <v>1900</v>
      </c>
      <c r="E1939" s="121">
        <v>1</v>
      </c>
      <c r="F1939" t="s">
        <v>443</v>
      </c>
      <c r="G1939" s="121">
        <v>274</v>
      </c>
      <c r="H1939" t="s">
        <v>390</v>
      </c>
      <c r="I1939" t="s">
        <v>490</v>
      </c>
      <c r="J1939" t="s">
        <v>13</v>
      </c>
      <c r="K1939" t="s">
        <v>13</v>
      </c>
      <c r="L1939" s="756" t="s">
        <v>63</v>
      </c>
      <c r="M1939" t="s">
        <v>13</v>
      </c>
      <c r="N1939" s="679">
        <f t="shared" ca="1" si="128"/>
        <v>666.29765839780521</v>
      </c>
      <c r="O1939" s="679">
        <f t="shared" ca="1" si="128"/>
        <v>0</v>
      </c>
      <c r="P1939" s="679">
        <f t="shared" ca="1" si="128"/>
        <v>0</v>
      </c>
      <c r="Q1939" s="679">
        <f t="shared" ca="1" si="128"/>
        <v>0</v>
      </c>
      <c r="R1939" s="679">
        <f t="shared" ca="1" si="128"/>
        <v>0</v>
      </c>
      <c r="S1939" t="str">
        <f t="shared" si="129"/>
        <v>ASR_COMP</v>
      </c>
      <c r="T1939" s="957">
        <f t="shared" si="130"/>
        <v>44682</v>
      </c>
      <c r="U1939" t="str">
        <f t="shared" si="131"/>
        <v>Unaudited</v>
      </c>
    </row>
    <row r="1940" spans="1:21" x14ac:dyDescent="0.25">
      <c r="A1940" t="s">
        <v>440</v>
      </c>
      <c r="B1940" t="s">
        <v>1388</v>
      </c>
      <c r="C1940" t="s">
        <v>1389</v>
      </c>
      <c r="D1940" s="15">
        <v>1900</v>
      </c>
      <c r="E1940" s="121">
        <v>1</v>
      </c>
      <c r="F1940" t="s">
        <v>443</v>
      </c>
      <c r="G1940" s="121">
        <v>274</v>
      </c>
      <c r="H1940" t="s">
        <v>390</v>
      </c>
      <c r="I1940" t="s">
        <v>491</v>
      </c>
      <c r="J1940" t="s">
        <v>436</v>
      </c>
      <c r="K1940" t="s">
        <v>799</v>
      </c>
      <c r="L1940" s="756">
        <v>2.1</v>
      </c>
      <c r="M1940" t="s">
        <v>734</v>
      </c>
      <c r="N1940" s="679">
        <f t="shared" ca="1" si="128"/>
        <v>137848.89058533145</v>
      </c>
      <c r="O1940" s="679">
        <f t="shared" ca="1" si="128"/>
        <v>126586.97467383639</v>
      </c>
      <c r="P1940" s="679">
        <f t="shared" ca="1" si="128"/>
        <v>11261.915911495063</v>
      </c>
      <c r="Q1940" s="679">
        <f t="shared" ca="1" si="128"/>
        <v>0</v>
      </c>
      <c r="R1940" s="679">
        <f t="shared" ca="1" si="128"/>
        <v>0</v>
      </c>
      <c r="S1940" t="str">
        <f t="shared" si="129"/>
        <v>ASR_COMP</v>
      </c>
      <c r="T1940" s="957">
        <f t="shared" si="130"/>
        <v>44682</v>
      </c>
      <c r="U1940" t="str">
        <f t="shared" si="131"/>
        <v>Unaudited</v>
      </c>
    </row>
    <row r="1941" spans="1:21" x14ac:dyDescent="0.25">
      <c r="A1941" t="s">
        <v>440</v>
      </c>
      <c r="B1941" t="s">
        <v>1388</v>
      </c>
      <c r="C1941" t="s">
        <v>1389</v>
      </c>
      <c r="D1941" s="15">
        <v>1900</v>
      </c>
      <c r="E1941" s="121">
        <v>1</v>
      </c>
      <c r="F1941" t="s">
        <v>443</v>
      </c>
      <c r="G1941" s="121">
        <v>274</v>
      </c>
      <c r="H1941" t="s">
        <v>390</v>
      </c>
      <c r="I1941" t="s">
        <v>491</v>
      </c>
      <c r="J1941" t="s">
        <v>436</v>
      </c>
      <c r="K1941" t="s">
        <v>799</v>
      </c>
      <c r="L1941" s="756">
        <v>2.2000000000000002</v>
      </c>
      <c r="M1941" t="s">
        <v>735</v>
      </c>
      <c r="N1941" s="679">
        <f t="shared" ca="1" si="128"/>
        <v>599</v>
      </c>
      <c r="O1941" s="679">
        <f t="shared" ca="1" si="128"/>
        <v>483</v>
      </c>
      <c r="P1941" s="679">
        <f t="shared" ca="1" si="128"/>
        <v>116</v>
      </c>
      <c r="Q1941" s="679">
        <f t="shared" ca="1" si="128"/>
        <v>0</v>
      </c>
      <c r="R1941" s="679">
        <f t="shared" ca="1" si="128"/>
        <v>0</v>
      </c>
      <c r="S1941" t="str">
        <f t="shared" si="129"/>
        <v>ASR_COMP</v>
      </c>
      <c r="T1941" s="957">
        <f t="shared" si="130"/>
        <v>44682</v>
      </c>
      <c r="U1941" t="str">
        <f t="shared" si="131"/>
        <v>Unaudited</v>
      </c>
    </row>
    <row r="1942" spans="1:21" x14ac:dyDescent="0.25">
      <c r="A1942" t="s">
        <v>440</v>
      </c>
      <c r="B1942" t="s">
        <v>1388</v>
      </c>
      <c r="C1942" t="s">
        <v>1389</v>
      </c>
      <c r="D1942" s="15">
        <v>1900</v>
      </c>
      <c r="E1942" s="121">
        <v>1</v>
      </c>
      <c r="F1942" t="s">
        <v>443</v>
      </c>
      <c r="G1942" s="121">
        <v>274</v>
      </c>
      <c r="H1942" t="s">
        <v>390</v>
      </c>
      <c r="I1942" t="s">
        <v>491</v>
      </c>
      <c r="J1942" t="s">
        <v>436</v>
      </c>
      <c r="K1942" t="s">
        <v>799</v>
      </c>
      <c r="L1942" s="756">
        <v>2.2999999999999998</v>
      </c>
      <c r="M1942" t="s">
        <v>736</v>
      </c>
      <c r="N1942" s="679">
        <f t="shared" ca="1" si="128"/>
        <v>28761848.871603977</v>
      </c>
      <c r="O1942" s="679">
        <f t="shared" ca="1" si="128"/>
        <v>26434550.388390612</v>
      </c>
      <c r="P1942" s="679">
        <f t="shared" ca="1" si="128"/>
        <v>2327298.4832133646</v>
      </c>
      <c r="Q1942" s="679">
        <f t="shared" ca="1" si="128"/>
        <v>0</v>
      </c>
      <c r="R1942" s="679">
        <f t="shared" ca="1" si="128"/>
        <v>0</v>
      </c>
      <c r="S1942" t="str">
        <f t="shared" si="129"/>
        <v>ASR_COMP</v>
      </c>
      <c r="T1942" s="957">
        <f t="shared" si="130"/>
        <v>44682</v>
      </c>
      <c r="U1942" t="str">
        <f t="shared" si="131"/>
        <v>Unaudited</v>
      </c>
    </row>
    <row r="1943" spans="1:21" x14ac:dyDescent="0.25">
      <c r="A1943" t="s">
        <v>440</v>
      </c>
      <c r="B1943" t="s">
        <v>1388</v>
      </c>
      <c r="C1943" t="s">
        <v>1389</v>
      </c>
      <c r="D1943" s="15">
        <v>1900</v>
      </c>
      <c r="E1943" s="121">
        <v>1</v>
      </c>
      <c r="F1943" t="s">
        <v>443</v>
      </c>
      <c r="G1943" s="121">
        <v>274</v>
      </c>
      <c r="H1943" t="s">
        <v>390</v>
      </c>
      <c r="I1943" t="s">
        <v>491</v>
      </c>
      <c r="J1943" t="s">
        <v>436</v>
      </c>
      <c r="K1943" t="s">
        <v>799</v>
      </c>
      <c r="L1943" s="756">
        <v>2.4</v>
      </c>
      <c r="M1943" t="s">
        <v>737</v>
      </c>
      <c r="N1943" s="679">
        <f t="shared" ca="1" si="128"/>
        <v>102539.95233759667</v>
      </c>
      <c r="O1943" s="679">
        <f t="shared" ca="1" si="128"/>
        <v>87319.127326600777</v>
      </c>
      <c r="P1943" s="679">
        <f t="shared" ca="1" si="128"/>
        <v>15220.825010995884</v>
      </c>
      <c r="Q1943" s="679">
        <f t="shared" ca="1" si="128"/>
        <v>0</v>
      </c>
      <c r="R1943" s="679">
        <f t="shared" ca="1" si="128"/>
        <v>0</v>
      </c>
      <c r="S1943" t="str">
        <f t="shared" si="129"/>
        <v>ASR_COMP</v>
      </c>
      <c r="T1943" s="957">
        <f t="shared" si="130"/>
        <v>44682</v>
      </c>
      <c r="U1943" t="str">
        <f t="shared" si="131"/>
        <v>Unaudited</v>
      </c>
    </row>
    <row r="1944" spans="1:21" x14ac:dyDescent="0.25">
      <c r="A1944" t="s">
        <v>440</v>
      </c>
      <c r="B1944" t="s">
        <v>1388</v>
      </c>
      <c r="C1944" t="s">
        <v>1389</v>
      </c>
      <c r="D1944" s="15">
        <v>1900</v>
      </c>
      <c r="E1944" s="121">
        <v>1</v>
      </c>
      <c r="F1944" t="s">
        <v>443</v>
      </c>
      <c r="G1944" s="121">
        <v>274</v>
      </c>
      <c r="H1944" t="s">
        <v>390</v>
      </c>
      <c r="I1944" t="s">
        <v>491</v>
      </c>
      <c r="J1944" t="s">
        <v>436</v>
      </c>
      <c r="K1944" t="s">
        <v>799</v>
      </c>
      <c r="L1944" s="756">
        <v>2.5</v>
      </c>
      <c r="M1944" t="s">
        <v>779</v>
      </c>
      <c r="N1944" s="679">
        <f t="shared" ca="1" si="128"/>
        <v>12022.054255679892</v>
      </c>
      <c r="O1944" s="679">
        <f t="shared" ca="1" si="128"/>
        <v>10822.8501186843</v>
      </c>
      <c r="P1944" s="679">
        <f t="shared" ca="1" si="128"/>
        <v>1199.2041369955919</v>
      </c>
      <c r="Q1944" s="679">
        <f t="shared" ca="1" si="128"/>
        <v>0</v>
      </c>
      <c r="R1944" s="679">
        <f t="shared" ca="1" si="128"/>
        <v>0</v>
      </c>
      <c r="S1944" t="str">
        <f t="shared" si="129"/>
        <v>ASR_COMP</v>
      </c>
      <c r="T1944" s="957">
        <f t="shared" si="130"/>
        <v>44682</v>
      </c>
      <c r="U1944" t="str">
        <f t="shared" si="131"/>
        <v>Unaudited</v>
      </c>
    </row>
    <row r="1945" spans="1:21" x14ac:dyDescent="0.25">
      <c r="A1945" t="s">
        <v>440</v>
      </c>
      <c r="B1945" t="s">
        <v>1388</v>
      </c>
      <c r="C1945" t="s">
        <v>1389</v>
      </c>
      <c r="D1945" s="15">
        <v>1900</v>
      </c>
      <c r="E1945" s="121">
        <v>1</v>
      </c>
      <c r="F1945" t="s">
        <v>443</v>
      </c>
      <c r="G1945" s="121">
        <v>274</v>
      </c>
      <c r="H1945" t="s">
        <v>390</v>
      </c>
      <c r="I1945" t="s">
        <v>491</v>
      </c>
      <c r="J1945" t="s">
        <v>436</v>
      </c>
      <c r="K1945" t="s">
        <v>799</v>
      </c>
      <c r="L1945" s="756">
        <v>2.6</v>
      </c>
      <c r="M1945" t="s">
        <v>189</v>
      </c>
      <c r="N1945" s="679">
        <f t="shared" ca="1" si="128"/>
        <v>2323029.7459625793</v>
      </c>
      <c r="O1945" s="679">
        <f t="shared" ca="1" si="128"/>
        <v>2062699.966482305</v>
      </c>
      <c r="P1945" s="679">
        <f t="shared" ca="1" si="128"/>
        <v>260329.77948027418</v>
      </c>
      <c r="Q1945" s="679">
        <f t="shared" ca="1" si="128"/>
        <v>0</v>
      </c>
      <c r="R1945" s="679">
        <f t="shared" ca="1" si="128"/>
        <v>0</v>
      </c>
      <c r="S1945" t="str">
        <f t="shared" si="129"/>
        <v>ASR_COMP</v>
      </c>
      <c r="T1945" s="957">
        <f t="shared" si="130"/>
        <v>44682</v>
      </c>
      <c r="U1945" t="str">
        <f t="shared" si="131"/>
        <v>Unaudited</v>
      </c>
    </row>
    <row r="1946" spans="1:21" x14ac:dyDescent="0.25">
      <c r="A1946" t="s">
        <v>440</v>
      </c>
      <c r="B1946" t="s">
        <v>1388</v>
      </c>
      <c r="C1946" t="s">
        <v>1389</v>
      </c>
      <c r="D1946" s="15">
        <v>1900</v>
      </c>
      <c r="E1946" s="121">
        <v>1</v>
      </c>
      <c r="F1946" t="s">
        <v>443</v>
      </c>
      <c r="G1946" s="121">
        <v>274</v>
      </c>
      <c r="H1946" t="s">
        <v>390</v>
      </c>
      <c r="I1946" t="s">
        <v>491</v>
      </c>
      <c r="J1946" t="s">
        <v>436</v>
      </c>
      <c r="K1946" t="s">
        <v>799</v>
      </c>
      <c r="L1946" s="756">
        <v>2.7</v>
      </c>
      <c r="M1946" t="s">
        <v>800</v>
      </c>
      <c r="N1946" s="679">
        <f t="shared" ca="1" si="128"/>
        <v>-3661201.3068285356</v>
      </c>
      <c r="O1946" s="679">
        <f t="shared" ca="1" si="128"/>
        <v>-3380499.9707466317</v>
      </c>
      <c r="P1946" s="679">
        <f t="shared" ca="1" si="128"/>
        <v>-280701.33608190372</v>
      </c>
      <c r="Q1946" s="679">
        <f t="shared" ca="1" si="128"/>
        <v>0</v>
      </c>
      <c r="R1946" s="679">
        <f t="shared" ca="1" si="128"/>
        <v>0</v>
      </c>
      <c r="S1946" t="str">
        <f t="shared" si="129"/>
        <v>ASR_COMP</v>
      </c>
      <c r="T1946" s="957">
        <f t="shared" si="130"/>
        <v>44682</v>
      </c>
      <c r="U1946" t="str">
        <f t="shared" si="131"/>
        <v>Unaudited</v>
      </c>
    </row>
    <row r="1947" spans="1:21" x14ac:dyDescent="0.25">
      <c r="A1947" t="s">
        <v>440</v>
      </c>
      <c r="B1947" t="s">
        <v>1388</v>
      </c>
      <c r="C1947" t="s">
        <v>1389</v>
      </c>
      <c r="D1947" s="15">
        <v>1900</v>
      </c>
      <c r="E1947" s="121">
        <v>1</v>
      </c>
      <c r="F1947" t="s">
        <v>443</v>
      </c>
      <c r="G1947" s="121">
        <v>274</v>
      </c>
      <c r="H1947" t="s">
        <v>390</v>
      </c>
      <c r="I1947" t="s">
        <v>491</v>
      </c>
      <c r="J1947" t="s">
        <v>436</v>
      </c>
      <c r="K1947" t="s">
        <v>799</v>
      </c>
      <c r="L1947" s="756">
        <v>2.8</v>
      </c>
      <c r="M1947" t="s">
        <v>801</v>
      </c>
      <c r="N1947" s="679">
        <f t="shared" ca="1" si="128"/>
        <v>0</v>
      </c>
      <c r="O1947" s="679">
        <f t="shared" ca="1" si="128"/>
        <v>0</v>
      </c>
      <c r="P1947" s="679">
        <f t="shared" ca="1" si="128"/>
        <v>0</v>
      </c>
      <c r="Q1947" s="679">
        <f t="shared" ca="1" si="128"/>
        <v>0</v>
      </c>
      <c r="R1947" s="679">
        <f t="shared" ca="1" si="128"/>
        <v>0</v>
      </c>
      <c r="S1947" t="str">
        <f t="shared" si="129"/>
        <v>ASR_COMP</v>
      </c>
      <c r="T1947" s="957">
        <f t="shared" si="130"/>
        <v>44682</v>
      </c>
      <c r="U1947" t="str">
        <f t="shared" si="131"/>
        <v>Unaudited</v>
      </c>
    </row>
    <row r="1948" spans="1:21" x14ac:dyDescent="0.25">
      <c r="A1948" t="s">
        <v>440</v>
      </c>
      <c r="B1948" t="s">
        <v>1388</v>
      </c>
      <c r="C1948" t="s">
        <v>1389</v>
      </c>
      <c r="D1948" s="15">
        <v>1900</v>
      </c>
      <c r="E1948" s="121">
        <v>1</v>
      </c>
      <c r="F1948" t="s">
        <v>443</v>
      </c>
      <c r="G1948" s="121">
        <v>274</v>
      </c>
      <c r="H1948" t="s">
        <v>390</v>
      </c>
      <c r="I1948" t="s">
        <v>491</v>
      </c>
      <c r="J1948" t="s">
        <v>436</v>
      </c>
      <c r="K1948" t="s">
        <v>799</v>
      </c>
      <c r="L1948" s="756">
        <v>2.9</v>
      </c>
      <c r="M1948" t="s">
        <v>782</v>
      </c>
      <c r="N1948" s="679">
        <f t="shared" ca="1" si="128"/>
        <v>0</v>
      </c>
      <c r="O1948" s="679">
        <f t="shared" ca="1" si="128"/>
        <v>0</v>
      </c>
      <c r="P1948" s="679">
        <f t="shared" ca="1" si="128"/>
        <v>0</v>
      </c>
      <c r="Q1948" s="679">
        <f t="shared" ca="1" si="128"/>
        <v>0</v>
      </c>
      <c r="R1948" s="679">
        <f t="shared" ca="1" si="128"/>
        <v>0</v>
      </c>
      <c r="S1948" t="str">
        <f t="shared" si="129"/>
        <v>ASR_COMP</v>
      </c>
      <c r="T1948" s="957">
        <f t="shared" si="130"/>
        <v>44682</v>
      </c>
      <c r="U1948" t="str">
        <f t="shared" si="131"/>
        <v>Unaudited</v>
      </c>
    </row>
    <row r="1949" spans="1:21" x14ac:dyDescent="0.25">
      <c r="A1949" t="s">
        <v>440</v>
      </c>
      <c r="B1949" t="s">
        <v>1388</v>
      </c>
      <c r="C1949" t="s">
        <v>1389</v>
      </c>
      <c r="D1949" s="15">
        <v>1900</v>
      </c>
      <c r="E1949" s="121">
        <v>1</v>
      </c>
      <c r="F1949" t="s">
        <v>443</v>
      </c>
      <c r="G1949" s="121">
        <v>274</v>
      </c>
      <c r="H1949" t="s">
        <v>390</v>
      </c>
      <c r="I1949" t="s">
        <v>491</v>
      </c>
      <c r="J1949" t="s">
        <v>436</v>
      </c>
      <c r="K1949" t="s">
        <v>226</v>
      </c>
      <c r="L1949" s="756">
        <v>2.11</v>
      </c>
      <c r="M1949" t="s">
        <v>231</v>
      </c>
      <c r="N1949" s="679">
        <f t="shared" ca="1" si="128"/>
        <v>1437698.5525375181</v>
      </c>
      <c r="O1949" s="679">
        <f t="shared" ca="1" si="128"/>
        <v>285903.89516576024</v>
      </c>
      <c r="P1949" s="679">
        <f t="shared" ca="1" si="128"/>
        <v>1151794.6573717578</v>
      </c>
      <c r="Q1949" s="679">
        <f t="shared" ca="1" si="128"/>
        <v>0</v>
      </c>
      <c r="R1949" s="679">
        <f t="shared" ca="1" si="128"/>
        <v>0</v>
      </c>
      <c r="S1949" t="str">
        <f t="shared" si="129"/>
        <v>ASR_COMP</v>
      </c>
      <c r="T1949" s="957">
        <f t="shared" si="130"/>
        <v>44682</v>
      </c>
      <c r="U1949" t="str">
        <f t="shared" si="131"/>
        <v>Unaudited</v>
      </c>
    </row>
    <row r="1950" spans="1:21" x14ac:dyDescent="0.25">
      <c r="A1950" t="s">
        <v>440</v>
      </c>
      <c r="B1950" t="s">
        <v>1388</v>
      </c>
      <c r="C1950" t="s">
        <v>1389</v>
      </c>
      <c r="D1950" s="15">
        <v>1900</v>
      </c>
      <c r="E1950" s="121">
        <v>1</v>
      </c>
      <c r="F1950" t="s">
        <v>443</v>
      </c>
      <c r="G1950" s="121">
        <v>274</v>
      </c>
      <c r="H1950" t="s">
        <v>390</v>
      </c>
      <c r="I1950" t="s">
        <v>491</v>
      </c>
      <c r="J1950" t="s">
        <v>436</v>
      </c>
      <c r="K1950" t="s">
        <v>226</v>
      </c>
      <c r="L1950" s="756">
        <v>2.12</v>
      </c>
      <c r="M1950" t="s">
        <v>557</v>
      </c>
      <c r="N1950" s="679">
        <f t="shared" ca="1" si="128"/>
        <v>3857040.0305780959</v>
      </c>
      <c r="O1950" s="679">
        <f t="shared" ca="1" si="128"/>
        <v>55508.001231113478</v>
      </c>
      <c r="P1950" s="679">
        <f t="shared" ca="1" si="128"/>
        <v>3801532.0293469825</v>
      </c>
      <c r="Q1950" s="679">
        <f t="shared" ca="1" si="128"/>
        <v>0</v>
      </c>
      <c r="R1950" s="679">
        <f t="shared" ca="1" si="128"/>
        <v>0</v>
      </c>
      <c r="S1950" t="str">
        <f t="shared" si="129"/>
        <v>ASR_COMP</v>
      </c>
      <c r="T1950" s="957">
        <f t="shared" si="130"/>
        <v>44682</v>
      </c>
      <c r="U1950" t="str">
        <f t="shared" si="131"/>
        <v>Unaudited</v>
      </c>
    </row>
    <row r="1951" spans="1:21" x14ac:dyDescent="0.25">
      <c r="A1951" t="s">
        <v>440</v>
      </c>
      <c r="B1951" t="s">
        <v>1388</v>
      </c>
      <c r="C1951" t="s">
        <v>1389</v>
      </c>
      <c r="D1951" s="15">
        <v>1900</v>
      </c>
      <c r="E1951" s="121">
        <v>1</v>
      </c>
      <c r="F1951" t="s">
        <v>443</v>
      </c>
      <c r="G1951" s="121">
        <v>274</v>
      </c>
      <c r="H1951" t="s">
        <v>390</v>
      </c>
      <c r="I1951" t="s">
        <v>491</v>
      </c>
      <c r="J1951" t="s">
        <v>436</v>
      </c>
      <c r="K1951" t="s">
        <v>226</v>
      </c>
      <c r="L1951" s="756">
        <v>2.13</v>
      </c>
      <c r="M1951" t="s">
        <v>232</v>
      </c>
      <c r="N1951" s="679">
        <f t="shared" ca="1" si="128"/>
        <v>262970.23369817185</v>
      </c>
      <c r="O1951" s="679">
        <f t="shared" ca="1" si="128"/>
        <v>22586.460995530113</v>
      </c>
      <c r="P1951" s="679">
        <f t="shared" ca="1" si="128"/>
        <v>240383.77270264176</v>
      </c>
      <c r="Q1951" s="679">
        <f t="shared" ca="1" si="128"/>
        <v>0</v>
      </c>
      <c r="R1951" s="679">
        <f t="shared" ca="1" si="128"/>
        <v>0</v>
      </c>
      <c r="S1951" t="str">
        <f t="shared" si="129"/>
        <v>ASR_COMP</v>
      </c>
      <c r="T1951" s="957">
        <f t="shared" si="130"/>
        <v>44682</v>
      </c>
      <c r="U1951" t="str">
        <f t="shared" si="131"/>
        <v>Unaudited</v>
      </c>
    </row>
    <row r="1952" spans="1:21" x14ac:dyDescent="0.25">
      <c r="A1952" t="s">
        <v>440</v>
      </c>
      <c r="B1952" t="s">
        <v>1388</v>
      </c>
      <c r="C1952" t="s">
        <v>1389</v>
      </c>
      <c r="D1952" s="15">
        <v>1900</v>
      </c>
      <c r="E1952" s="121">
        <v>1</v>
      </c>
      <c r="F1952" t="s">
        <v>443</v>
      </c>
      <c r="G1952" s="121">
        <v>274</v>
      </c>
      <c r="H1952" t="s">
        <v>390</v>
      </c>
      <c r="I1952" t="s">
        <v>491</v>
      </c>
      <c r="J1952" t="s">
        <v>436</v>
      </c>
      <c r="K1952" t="s">
        <v>226</v>
      </c>
      <c r="L1952" s="756">
        <v>2.14</v>
      </c>
      <c r="M1952" t="s">
        <v>561</v>
      </c>
      <c r="N1952" s="679">
        <f t="shared" ca="1" si="128"/>
        <v>258394.35413533016</v>
      </c>
      <c r="O1952" s="679">
        <f t="shared" ca="1" si="128"/>
        <v>234862.8114625809</v>
      </c>
      <c r="P1952" s="679">
        <f t="shared" ca="1" si="128"/>
        <v>23531.54267274927</v>
      </c>
      <c r="Q1952" s="679">
        <f t="shared" ca="1" si="128"/>
        <v>0</v>
      </c>
      <c r="R1952" s="679">
        <f t="shared" ca="1" si="128"/>
        <v>0</v>
      </c>
      <c r="S1952" t="str">
        <f t="shared" si="129"/>
        <v>ASR_COMP</v>
      </c>
      <c r="T1952" s="957">
        <f t="shared" si="130"/>
        <v>44682</v>
      </c>
      <c r="U1952" t="str">
        <f t="shared" si="131"/>
        <v>Unaudited</v>
      </c>
    </row>
    <row r="1953" spans="1:21" x14ac:dyDescent="0.25">
      <c r="A1953" t="s">
        <v>440</v>
      </c>
      <c r="B1953" t="s">
        <v>1388</v>
      </c>
      <c r="C1953" t="s">
        <v>1389</v>
      </c>
      <c r="D1953" s="15">
        <v>1900</v>
      </c>
      <c r="E1953" s="121">
        <v>1</v>
      </c>
      <c r="F1953" t="s">
        <v>443</v>
      </c>
      <c r="G1953" s="121">
        <v>274</v>
      </c>
      <c r="H1953" t="s">
        <v>390</v>
      </c>
      <c r="I1953" t="s">
        <v>491</v>
      </c>
      <c r="J1953" t="s">
        <v>436</v>
      </c>
      <c r="K1953" t="s">
        <v>226</v>
      </c>
      <c r="L1953" s="756">
        <v>2.15</v>
      </c>
      <c r="M1953" t="s">
        <v>20</v>
      </c>
      <c r="N1953" s="679">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40464.661866659153</v>
      </c>
      <c r="O1953" s="679">
        <f t="shared" ca="1" si="132"/>
        <v>22084.835884190587</v>
      </c>
      <c r="P1953" s="679">
        <f t="shared" ca="1" si="132"/>
        <v>18379.825982468563</v>
      </c>
      <c r="Q1953" s="679">
        <f t="shared" ca="1" si="132"/>
        <v>0</v>
      </c>
      <c r="R1953" s="679">
        <f t="shared" ca="1" si="132"/>
        <v>0</v>
      </c>
      <c r="S1953" t="str">
        <f t="shared" si="129"/>
        <v>ASR_COMP</v>
      </c>
      <c r="T1953" s="957">
        <f t="shared" si="130"/>
        <v>44682</v>
      </c>
      <c r="U1953" t="str">
        <f t="shared" si="131"/>
        <v>Unaudited</v>
      </c>
    </row>
    <row r="1954" spans="1:21" x14ac:dyDescent="0.25">
      <c r="A1954" t="s">
        <v>440</v>
      </c>
      <c r="B1954" t="s">
        <v>1388</v>
      </c>
      <c r="C1954" t="s">
        <v>1389</v>
      </c>
      <c r="D1954" s="15">
        <v>1900</v>
      </c>
      <c r="E1954" s="121">
        <v>1</v>
      </c>
      <c r="F1954" t="s">
        <v>443</v>
      </c>
      <c r="G1954" s="121">
        <v>274</v>
      </c>
      <c r="H1954" t="s">
        <v>390</v>
      </c>
      <c r="I1954" t="s">
        <v>491</v>
      </c>
      <c r="J1954" t="s">
        <v>436</v>
      </c>
      <c r="K1954" t="s">
        <v>226</v>
      </c>
      <c r="L1954" s="756">
        <v>2.16</v>
      </c>
      <c r="M1954" t="s">
        <v>802</v>
      </c>
      <c r="N1954" s="679">
        <f t="shared" ca="1" si="132"/>
        <v>1345754.343504041</v>
      </c>
      <c r="O1954" s="679">
        <f t="shared" ca="1" si="132"/>
        <v>703926.5624290019</v>
      </c>
      <c r="P1954" s="679">
        <f t="shared" ca="1" si="132"/>
        <v>641827.78107503918</v>
      </c>
      <c r="Q1954" s="679">
        <f t="shared" ca="1" si="132"/>
        <v>0</v>
      </c>
      <c r="R1954" s="679">
        <f t="shared" ca="1" si="132"/>
        <v>0</v>
      </c>
      <c r="S1954" t="str">
        <f t="shared" si="129"/>
        <v>ASR_COMP</v>
      </c>
      <c r="T1954" s="957">
        <f t="shared" si="130"/>
        <v>44682</v>
      </c>
      <c r="U1954" t="str">
        <f t="shared" si="131"/>
        <v>Unaudited</v>
      </c>
    </row>
    <row r="1955" spans="1:21" x14ac:dyDescent="0.25">
      <c r="A1955" t="s">
        <v>440</v>
      </c>
      <c r="B1955" t="s">
        <v>1388</v>
      </c>
      <c r="C1955" t="s">
        <v>1389</v>
      </c>
      <c r="D1955" s="15">
        <v>1900</v>
      </c>
      <c r="E1955" s="121">
        <v>1</v>
      </c>
      <c r="F1955" t="s">
        <v>443</v>
      </c>
      <c r="G1955" s="121">
        <v>274</v>
      </c>
      <c r="H1955" t="s">
        <v>390</v>
      </c>
      <c r="I1955" t="s">
        <v>491</v>
      </c>
      <c r="J1955" t="s">
        <v>436</v>
      </c>
      <c r="K1955" t="s">
        <v>226</v>
      </c>
      <c r="L1955" s="756">
        <v>2.17</v>
      </c>
      <c r="M1955" t="s">
        <v>1055</v>
      </c>
      <c r="N1955" s="679">
        <f t="shared" ca="1" si="132"/>
        <v>0</v>
      </c>
      <c r="O1955" s="679">
        <f t="shared" ca="1" si="132"/>
        <v>0</v>
      </c>
      <c r="P1955" s="679">
        <f t="shared" ca="1" si="132"/>
        <v>0</v>
      </c>
      <c r="Q1955" s="679">
        <f t="shared" ca="1" si="132"/>
        <v>0</v>
      </c>
      <c r="R1955" s="679">
        <f t="shared" ca="1" si="132"/>
        <v>0</v>
      </c>
      <c r="S1955" t="str">
        <f t="shared" si="129"/>
        <v>ASR_COMP</v>
      </c>
      <c r="T1955" s="957">
        <f t="shared" si="130"/>
        <v>44682</v>
      </c>
      <c r="U1955" t="str">
        <f t="shared" si="131"/>
        <v>Unaudited</v>
      </c>
    </row>
    <row r="1956" spans="1:21" x14ac:dyDescent="0.25">
      <c r="A1956" t="s">
        <v>440</v>
      </c>
      <c r="B1956" t="s">
        <v>1388</v>
      </c>
      <c r="C1956" t="s">
        <v>1389</v>
      </c>
      <c r="D1956" s="15">
        <v>1900</v>
      </c>
      <c r="E1956" s="121">
        <v>1</v>
      </c>
      <c r="F1956" t="s">
        <v>443</v>
      </c>
      <c r="G1956" s="121">
        <v>274</v>
      </c>
      <c r="H1956" t="s">
        <v>390</v>
      </c>
      <c r="I1956" t="s">
        <v>491</v>
      </c>
      <c r="J1956" t="s">
        <v>436</v>
      </c>
      <c r="K1956" t="s">
        <v>226</v>
      </c>
      <c r="L1956" s="756">
        <v>2.1800000000000002</v>
      </c>
      <c r="M1956" t="s">
        <v>653</v>
      </c>
      <c r="N1956" s="679">
        <f t="shared" ca="1" si="132"/>
        <v>1038830.2306279946</v>
      </c>
      <c r="O1956" s="679">
        <f t="shared" ca="1" si="132"/>
        <v>95451.235004632865</v>
      </c>
      <c r="P1956" s="679">
        <f t="shared" ca="1" si="132"/>
        <v>943378.99562336178</v>
      </c>
      <c r="Q1956" s="679">
        <f t="shared" ca="1" si="132"/>
        <v>0</v>
      </c>
      <c r="R1956" s="679">
        <f t="shared" ca="1" si="132"/>
        <v>0</v>
      </c>
      <c r="S1956" t="str">
        <f t="shared" si="129"/>
        <v>ASR_COMP</v>
      </c>
      <c r="T1956" s="957">
        <f t="shared" si="130"/>
        <v>44682</v>
      </c>
      <c r="U1956" t="str">
        <f t="shared" si="131"/>
        <v>Unaudited</v>
      </c>
    </row>
    <row r="1957" spans="1:21" x14ac:dyDescent="0.25">
      <c r="A1957" t="s">
        <v>440</v>
      </c>
      <c r="B1957" t="s">
        <v>1388</v>
      </c>
      <c r="C1957" t="s">
        <v>1389</v>
      </c>
      <c r="D1957" s="15">
        <v>1900</v>
      </c>
      <c r="E1957" s="121">
        <v>1</v>
      </c>
      <c r="F1957" t="s">
        <v>443</v>
      </c>
      <c r="G1957" s="121">
        <v>274</v>
      </c>
      <c r="H1957" t="s">
        <v>390</v>
      </c>
      <c r="I1957" t="s">
        <v>491</v>
      </c>
      <c r="J1957" t="s">
        <v>436</v>
      </c>
      <c r="K1957" t="s">
        <v>226</v>
      </c>
      <c r="L1957" s="756">
        <v>2.19</v>
      </c>
      <c r="M1957" t="s">
        <v>221</v>
      </c>
      <c r="N1957" s="679">
        <f t="shared" ca="1" si="132"/>
        <v>0</v>
      </c>
      <c r="O1957" s="679">
        <f t="shared" ca="1" si="132"/>
        <v>0</v>
      </c>
      <c r="P1957" s="679">
        <f t="shared" ca="1" si="132"/>
        <v>0</v>
      </c>
      <c r="Q1957" s="679">
        <f t="shared" ca="1" si="132"/>
        <v>0</v>
      </c>
      <c r="R1957" s="679">
        <f t="shared" ca="1" si="132"/>
        <v>0</v>
      </c>
      <c r="S1957" t="str">
        <f t="shared" si="129"/>
        <v>ASR_COMP</v>
      </c>
      <c r="T1957" s="957">
        <f t="shared" si="130"/>
        <v>44682</v>
      </c>
      <c r="U1957" t="str">
        <f t="shared" si="131"/>
        <v>Unaudited</v>
      </c>
    </row>
    <row r="1958" spans="1:21" x14ac:dyDescent="0.25">
      <c r="A1958" t="s">
        <v>440</v>
      </c>
      <c r="B1958" t="s">
        <v>1388</v>
      </c>
      <c r="C1958" t="s">
        <v>1389</v>
      </c>
      <c r="D1958" s="15">
        <v>1900</v>
      </c>
      <c r="E1958" s="121">
        <v>1</v>
      </c>
      <c r="F1958" t="s">
        <v>443</v>
      </c>
      <c r="G1958" s="121">
        <v>274</v>
      </c>
      <c r="H1958" t="s">
        <v>390</v>
      </c>
      <c r="I1958" t="s">
        <v>491</v>
      </c>
      <c r="J1958" t="s">
        <v>436</v>
      </c>
      <c r="K1958" t="s">
        <v>226</v>
      </c>
      <c r="L1958" s="756" t="s">
        <v>707</v>
      </c>
      <c r="M1958" t="s">
        <v>233</v>
      </c>
      <c r="N1958" s="679">
        <f t="shared" ca="1" si="132"/>
        <v>-755418.09860928205</v>
      </c>
      <c r="O1958" s="679">
        <f t="shared" ca="1" si="132"/>
        <v>-72774.074687875996</v>
      </c>
      <c r="P1958" s="679">
        <f t="shared" ca="1" si="132"/>
        <v>-682644.02392140601</v>
      </c>
      <c r="Q1958" s="679">
        <f t="shared" ca="1" si="132"/>
        <v>0</v>
      </c>
      <c r="R1958" s="679">
        <f t="shared" ca="1" si="132"/>
        <v>0</v>
      </c>
      <c r="S1958" t="str">
        <f t="shared" si="129"/>
        <v>ASR_COMP</v>
      </c>
      <c r="T1958" s="957">
        <f t="shared" si="130"/>
        <v>44682</v>
      </c>
      <c r="U1958" t="str">
        <f t="shared" si="131"/>
        <v>Unaudited</v>
      </c>
    </row>
    <row r="1959" spans="1:21" x14ac:dyDescent="0.25">
      <c r="A1959" t="s">
        <v>440</v>
      </c>
      <c r="B1959" t="s">
        <v>1388</v>
      </c>
      <c r="C1959" t="s">
        <v>1389</v>
      </c>
      <c r="D1959" s="15">
        <v>1900</v>
      </c>
      <c r="E1959" s="121">
        <v>1</v>
      </c>
      <c r="F1959" t="s">
        <v>443</v>
      </c>
      <c r="G1959" s="121">
        <v>274</v>
      </c>
      <c r="H1959" t="s">
        <v>390</v>
      </c>
      <c r="I1959" t="s">
        <v>491</v>
      </c>
      <c r="J1959" t="s">
        <v>436</v>
      </c>
      <c r="K1959" t="s">
        <v>226</v>
      </c>
      <c r="L1959" s="756">
        <v>2.21</v>
      </c>
      <c r="M1959" t="s">
        <v>469</v>
      </c>
      <c r="N1959" s="679">
        <f t="shared" ca="1" si="132"/>
        <v>12687.428857781835</v>
      </c>
      <c r="O1959" s="679">
        <f t="shared" ca="1" si="132"/>
        <v>7198.5694387686644</v>
      </c>
      <c r="P1959" s="679">
        <f t="shared" ca="1" si="132"/>
        <v>5488.8594190131707</v>
      </c>
      <c r="Q1959" s="679">
        <f t="shared" ca="1" si="132"/>
        <v>0</v>
      </c>
      <c r="R1959" s="679">
        <f t="shared" ca="1" si="132"/>
        <v>0</v>
      </c>
      <c r="S1959" t="str">
        <f t="shared" si="129"/>
        <v>ASR_COMP</v>
      </c>
      <c r="T1959" s="957">
        <f t="shared" si="130"/>
        <v>44682</v>
      </c>
      <c r="U1959" t="str">
        <f t="shared" si="131"/>
        <v>Unaudited</v>
      </c>
    </row>
    <row r="1960" spans="1:21" x14ac:dyDescent="0.25">
      <c r="A1960" t="s">
        <v>440</v>
      </c>
      <c r="B1960" t="s">
        <v>1388</v>
      </c>
      <c r="C1960" t="s">
        <v>1389</v>
      </c>
      <c r="D1960" s="15">
        <v>1900</v>
      </c>
      <c r="E1960" s="121">
        <v>1</v>
      </c>
      <c r="F1960" t="s">
        <v>443</v>
      </c>
      <c r="G1960" s="121">
        <v>274</v>
      </c>
      <c r="H1960" t="s">
        <v>390</v>
      </c>
      <c r="I1960" t="s">
        <v>491</v>
      </c>
      <c r="J1960" t="s">
        <v>436</v>
      </c>
      <c r="K1960" t="s">
        <v>6</v>
      </c>
      <c r="L1960" s="756" t="s">
        <v>70</v>
      </c>
      <c r="M1960" t="s">
        <v>191</v>
      </c>
      <c r="N1960" s="679">
        <f t="shared" ca="1" si="132"/>
        <v>37740.705520325544</v>
      </c>
      <c r="O1960" s="679">
        <f t="shared" ca="1" si="132"/>
        <v>28832.457981327007</v>
      </c>
      <c r="P1960" s="679">
        <f t="shared" ca="1" si="132"/>
        <v>8908.2475389985393</v>
      </c>
      <c r="Q1960" s="679">
        <f t="shared" ca="1" si="132"/>
        <v>0</v>
      </c>
      <c r="R1960" s="679">
        <f t="shared" ca="1" si="132"/>
        <v>0</v>
      </c>
      <c r="S1960" t="str">
        <f t="shared" si="129"/>
        <v>ASR_COMP</v>
      </c>
      <c r="T1960" s="957">
        <f t="shared" si="130"/>
        <v>44682</v>
      </c>
      <c r="U1960" t="str">
        <f t="shared" si="131"/>
        <v>Unaudited</v>
      </c>
    </row>
    <row r="1961" spans="1:21" x14ac:dyDescent="0.25">
      <c r="A1961" t="s">
        <v>440</v>
      </c>
      <c r="B1961" t="s">
        <v>1388</v>
      </c>
      <c r="C1961" t="s">
        <v>1389</v>
      </c>
      <c r="D1961" s="15">
        <v>1900</v>
      </c>
      <c r="E1961" s="121">
        <v>1</v>
      </c>
      <c r="F1961" t="s">
        <v>443</v>
      </c>
      <c r="G1961" s="121">
        <v>274</v>
      </c>
      <c r="H1961" t="s">
        <v>390</v>
      </c>
      <c r="I1961" t="s">
        <v>491</v>
      </c>
      <c r="J1961" t="s">
        <v>436</v>
      </c>
      <c r="K1961" t="s">
        <v>6</v>
      </c>
      <c r="L1961" s="756" t="s">
        <v>71</v>
      </c>
      <c r="M1961" t="s">
        <v>234</v>
      </c>
      <c r="N1961" s="679">
        <f t="shared" ca="1" si="132"/>
        <v>11569.199999999999</v>
      </c>
      <c r="O1961" s="679">
        <f t="shared" ca="1" si="132"/>
        <v>6563.6257376020085</v>
      </c>
      <c r="P1961" s="679">
        <f t="shared" ca="1" si="132"/>
        <v>5005.5742623979904</v>
      </c>
      <c r="Q1961" s="679">
        <f t="shared" ca="1" si="132"/>
        <v>0</v>
      </c>
      <c r="R1961" s="679">
        <f t="shared" ca="1" si="132"/>
        <v>0</v>
      </c>
      <c r="S1961" t="str">
        <f t="shared" si="129"/>
        <v>ASR_COMP</v>
      </c>
      <c r="T1961" s="957">
        <f t="shared" si="130"/>
        <v>44682</v>
      </c>
      <c r="U1961" t="str">
        <f t="shared" si="131"/>
        <v>Unaudited</v>
      </c>
    </row>
    <row r="1962" spans="1:21" x14ac:dyDescent="0.25">
      <c r="A1962" t="s">
        <v>440</v>
      </c>
      <c r="B1962" t="s">
        <v>1388</v>
      </c>
      <c r="C1962" t="s">
        <v>1389</v>
      </c>
      <c r="D1962" s="15">
        <v>1900</v>
      </c>
      <c r="E1962" s="121">
        <v>1</v>
      </c>
      <c r="F1962" t="s">
        <v>443</v>
      </c>
      <c r="G1962" s="121">
        <v>274</v>
      </c>
      <c r="H1962" t="s">
        <v>390</v>
      </c>
      <c r="I1962" t="s">
        <v>491</v>
      </c>
      <c r="J1962" t="s">
        <v>436</v>
      </c>
      <c r="K1962" t="s">
        <v>6</v>
      </c>
      <c r="L1962" s="756" t="s">
        <v>72</v>
      </c>
      <c r="M1962" t="s">
        <v>167</v>
      </c>
      <c r="N1962" s="679">
        <f t="shared" ca="1" si="132"/>
        <v>0</v>
      </c>
      <c r="O1962" s="679">
        <f t="shared" ca="1" si="132"/>
        <v>0</v>
      </c>
      <c r="P1962" s="679">
        <f t="shared" ca="1" si="132"/>
        <v>0</v>
      </c>
      <c r="Q1962" s="679">
        <f t="shared" ca="1" si="132"/>
        <v>0</v>
      </c>
      <c r="R1962" s="679">
        <f t="shared" ca="1" si="132"/>
        <v>0</v>
      </c>
      <c r="S1962" t="str">
        <f t="shared" si="129"/>
        <v>ASR_COMP</v>
      </c>
      <c r="T1962" s="957">
        <f t="shared" si="130"/>
        <v>44682</v>
      </c>
      <c r="U1962" t="str">
        <f t="shared" si="131"/>
        <v>Unaudited</v>
      </c>
    </row>
    <row r="1963" spans="1:21" x14ac:dyDescent="0.25">
      <c r="A1963" t="s">
        <v>440</v>
      </c>
      <c r="B1963" t="s">
        <v>1388</v>
      </c>
      <c r="C1963" t="s">
        <v>1389</v>
      </c>
      <c r="D1963" s="15">
        <v>1900</v>
      </c>
      <c r="E1963" s="121">
        <v>1</v>
      </c>
      <c r="F1963" t="s">
        <v>443</v>
      </c>
      <c r="G1963" s="121">
        <v>274</v>
      </c>
      <c r="H1963" t="s">
        <v>390</v>
      </c>
      <c r="I1963" t="s">
        <v>491</v>
      </c>
      <c r="J1963" t="s">
        <v>436</v>
      </c>
      <c r="K1963" t="s">
        <v>6</v>
      </c>
      <c r="L1963" s="756">
        <v>3.4</v>
      </c>
      <c r="M1963" t="s">
        <v>464</v>
      </c>
      <c r="N1963" s="679">
        <f t="shared" ca="1" si="132"/>
        <v>28777.465357011475</v>
      </c>
      <c r="O1963" s="679">
        <f t="shared" ca="1" si="132"/>
        <v>16326.497275544609</v>
      </c>
      <c r="P1963" s="679">
        <f t="shared" ca="1" si="132"/>
        <v>12450.968081466865</v>
      </c>
      <c r="Q1963" s="679">
        <f t="shared" ca="1" si="132"/>
        <v>0</v>
      </c>
      <c r="R1963" s="679">
        <f t="shared" ca="1" si="132"/>
        <v>0</v>
      </c>
      <c r="S1963" t="str">
        <f t="shared" si="129"/>
        <v>ASR_COMP</v>
      </c>
      <c r="T1963" s="957">
        <f t="shared" si="130"/>
        <v>44682</v>
      </c>
      <c r="U1963" t="str">
        <f t="shared" si="131"/>
        <v>Unaudited</v>
      </c>
    </row>
    <row r="1964" spans="1:21" x14ac:dyDescent="0.25">
      <c r="A1964" t="s">
        <v>440</v>
      </c>
      <c r="B1964" t="s">
        <v>1388</v>
      </c>
      <c r="C1964" t="s">
        <v>1389</v>
      </c>
      <c r="D1964" s="15">
        <v>1900</v>
      </c>
      <c r="E1964" s="121">
        <v>1</v>
      </c>
      <c r="F1964" t="s">
        <v>443</v>
      </c>
      <c r="G1964" s="121">
        <v>274</v>
      </c>
      <c r="H1964" t="s">
        <v>390</v>
      </c>
      <c r="I1964" t="s">
        <v>491</v>
      </c>
      <c r="J1964" t="s">
        <v>436</v>
      </c>
      <c r="K1964" t="s">
        <v>437</v>
      </c>
      <c r="L1964" s="756">
        <v>4.5</v>
      </c>
      <c r="M1964" t="s">
        <v>32</v>
      </c>
      <c r="N1964" s="679">
        <f t="shared" ca="1" si="132"/>
        <v>0</v>
      </c>
      <c r="O1964" s="679">
        <f t="shared" ca="1" si="132"/>
        <v>0</v>
      </c>
      <c r="P1964" s="679">
        <f t="shared" ca="1" si="132"/>
        <v>0</v>
      </c>
      <c r="Q1964" s="679">
        <f t="shared" ca="1" si="132"/>
        <v>0</v>
      </c>
      <c r="R1964" s="679">
        <f t="shared" ca="1" si="132"/>
        <v>0</v>
      </c>
      <c r="S1964" t="str">
        <f t="shared" si="129"/>
        <v>ASR_COMP</v>
      </c>
      <c r="T1964" s="957">
        <f t="shared" si="130"/>
        <v>44682</v>
      </c>
      <c r="U1964" t="str">
        <f t="shared" si="131"/>
        <v>Unaudited</v>
      </c>
    </row>
    <row r="1965" spans="1:21" x14ac:dyDescent="0.25">
      <c r="A1965" t="s">
        <v>440</v>
      </c>
      <c r="B1965" t="s">
        <v>1388</v>
      </c>
      <c r="C1965" t="s">
        <v>1389</v>
      </c>
      <c r="D1965" s="15">
        <v>1900</v>
      </c>
      <c r="E1965" s="121">
        <v>1</v>
      </c>
      <c r="F1965" t="s">
        <v>443</v>
      </c>
      <c r="G1965" s="121">
        <v>274</v>
      </c>
      <c r="H1965" t="s">
        <v>390</v>
      </c>
      <c r="I1965" t="s">
        <v>491</v>
      </c>
      <c r="J1965" t="s">
        <v>436</v>
      </c>
      <c r="K1965" t="s">
        <v>437</v>
      </c>
      <c r="L1965" s="756" t="s">
        <v>947</v>
      </c>
      <c r="M1965" t="s">
        <v>938</v>
      </c>
      <c r="N1965" s="679">
        <f t="shared" ca="1" si="132"/>
        <v>0</v>
      </c>
      <c r="O1965" s="679">
        <f t="shared" ca="1" si="132"/>
        <v>0</v>
      </c>
      <c r="P1965" s="679">
        <f t="shared" ca="1" si="132"/>
        <v>0</v>
      </c>
      <c r="Q1965" s="679">
        <f t="shared" ca="1" si="132"/>
        <v>0</v>
      </c>
      <c r="R1965" s="679">
        <f t="shared" ca="1" si="132"/>
        <v>0</v>
      </c>
      <c r="S1965" t="str">
        <f t="shared" si="129"/>
        <v>ASR_COMP</v>
      </c>
      <c r="T1965" s="957">
        <f t="shared" si="130"/>
        <v>44682</v>
      </c>
      <c r="U1965" t="str">
        <f t="shared" si="131"/>
        <v>Unaudited</v>
      </c>
    </row>
    <row r="1966" spans="1:21" x14ac:dyDescent="0.25">
      <c r="A1966" t="s">
        <v>440</v>
      </c>
      <c r="B1966" t="s">
        <v>1388</v>
      </c>
      <c r="C1966" t="s">
        <v>1389</v>
      </c>
      <c r="D1966" s="15">
        <v>1900</v>
      </c>
      <c r="E1966" s="121">
        <v>1</v>
      </c>
      <c r="F1966" t="s">
        <v>443</v>
      </c>
      <c r="G1966" s="121">
        <v>274</v>
      </c>
      <c r="H1966" t="s">
        <v>390</v>
      </c>
      <c r="I1966" t="s">
        <v>491</v>
      </c>
      <c r="J1966" t="s">
        <v>436</v>
      </c>
      <c r="K1966" t="s">
        <v>437</v>
      </c>
      <c r="L1966" s="756" t="s">
        <v>196</v>
      </c>
      <c r="M1966" t="s">
        <v>40</v>
      </c>
      <c r="N1966" s="679">
        <f t="shared" ca="1" si="132"/>
        <v>607.72800000000007</v>
      </c>
      <c r="O1966" s="679">
        <f t="shared" ca="1" si="132"/>
        <v>195.88800000000001</v>
      </c>
      <c r="P1966" s="679">
        <f t="shared" ca="1" si="132"/>
        <v>411.84000000000003</v>
      </c>
      <c r="Q1966" s="679">
        <f t="shared" ca="1" si="132"/>
        <v>0</v>
      </c>
      <c r="R1966" s="679">
        <f t="shared" ca="1" si="132"/>
        <v>0</v>
      </c>
      <c r="S1966" t="str">
        <f t="shared" si="129"/>
        <v>ASR_COMP</v>
      </c>
      <c r="T1966" s="957">
        <f t="shared" si="130"/>
        <v>44682</v>
      </c>
      <c r="U1966" t="str">
        <f t="shared" si="131"/>
        <v>Unaudited</v>
      </c>
    </row>
    <row r="1967" spans="1:21" x14ac:dyDescent="0.25">
      <c r="A1967" t="s">
        <v>440</v>
      </c>
      <c r="B1967" t="s">
        <v>1388</v>
      </c>
      <c r="C1967" t="s">
        <v>1389</v>
      </c>
      <c r="D1967" s="15">
        <v>1900</v>
      </c>
      <c r="E1967" s="121">
        <v>1</v>
      </c>
      <c r="F1967" t="s">
        <v>443</v>
      </c>
      <c r="G1967" s="121">
        <v>274</v>
      </c>
      <c r="H1967" t="s">
        <v>390</v>
      </c>
      <c r="I1967" t="s">
        <v>491</v>
      </c>
      <c r="J1967" t="s">
        <v>436</v>
      </c>
      <c r="K1967" t="s">
        <v>437</v>
      </c>
      <c r="L1967" s="756" t="s">
        <v>195</v>
      </c>
      <c r="M1967" t="s">
        <v>332</v>
      </c>
      <c r="N1967" s="679">
        <f t="shared" ca="1" si="132"/>
        <v>0</v>
      </c>
      <c r="O1967" s="679">
        <f t="shared" ca="1" si="132"/>
        <v>0</v>
      </c>
      <c r="P1967" s="679">
        <f t="shared" ca="1" si="132"/>
        <v>0</v>
      </c>
      <c r="Q1967" s="679">
        <f t="shared" ca="1" si="132"/>
        <v>0</v>
      </c>
      <c r="R1967" s="679">
        <f t="shared" ca="1" si="132"/>
        <v>0</v>
      </c>
      <c r="S1967" t="str">
        <f t="shared" si="129"/>
        <v>ASR_COMP</v>
      </c>
      <c r="T1967" s="957">
        <f t="shared" si="130"/>
        <v>44682</v>
      </c>
      <c r="U1967" t="str">
        <f t="shared" si="131"/>
        <v>Unaudited</v>
      </c>
    </row>
    <row r="1968" spans="1:21" x14ac:dyDescent="0.25">
      <c r="A1968" t="s">
        <v>440</v>
      </c>
      <c r="B1968" t="s">
        <v>1388</v>
      </c>
      <c r="C1968" t="s">
        <v>1389</v>
      </c>
      <c r="D1968" s="15">
        <v>1900</v>
      </c>
      <c r="E1968" s="121">
        <v>1</v>
      </c>
      <c r="F1968" t="s">
        <v>443</v>
      </c>
      <c r="G1968" s="121">
        <v>274</v>
      </c>
      <c r="H1968" t="s">
        <v>390</v>
      </c>
      <c r="I1968" t="s">
        <v>491</v>
      </c>
      <c r="J1968" t="s">
        <v>453</v>
      </c>
      <c r="K1968" t="s">
        <v>438</v>
      </c>
      <c r="L1968" s="756" t="s">
        <v>79</v>
      </c>
      <c r="M1968" t="s">
        <v>27</v>
      </c>
      <c r="N1968" s="679">
        <f t="shared" ca="1" si="132"/>
        <v>1095822.5402837552</v>
      </c>
      <c r="O1968" s="679">
        <f t="shared" ca="1" si="132"/>
        <v>573194.20705391455</v>
      </c>
      <c r="P1968" s="679">
        <f t="shared" ca="1" si="132"/>
        <v>522628.33322984056</v>
      </c>
      <c r="Q1968" s="679">
        <f t="shared" ca="1" si="132"/>
        <v>0</v>
      </c>
      <c r="R1968" s="679">
        <f t="shared" ca="1" si="132"/>
        <v>0</v>
      </c>
      <c r="S1968" t="str">
        <f t="shared" si="129"/>
        <v>ASR_COMP</v>
      </c>
      <c r="T1968" s="957">
        <f t="shared" si="130"/>
        <v>44682</v>
      </c>
      <c r="U1968" t="str">
        <f t="shared" si="131"/>
        <v>Unaudited</v>
      </c>
    </row>
    <row r="1969" spans="1:21" x14ac:dyDescent="0.25">
      <c r="A1969" t="s">
        <v>440</v>
      </c>
      <c r="B1969" t="s">
        <v>1388</v>
      </c>
      <c r="C1969" t="s">
        <v>1389</v>
      </c>
      <c r="D1969" s="15">
        <v>1900</v>
      </c>
      <c r="E1969" s="121">
        <v>1</v>
      </c>
      <c r="F1969" t="s">
        <v>443</v>
      </c>
      <c r="G1969" s="121">
        <v>274</v>
      </c>
      <c r="H1969" t="s">
        <v>390</v>
      </c>
      <c r="I1969" t="s">
        <v>491</v>
      </c>
      <c r="J1969" t="s">
        <v>453</v>
      </c>
      <c r="K1969" t="s">
        <v>438</v>
      </c>
      <c r="L1969" s="756" t="s">
        <v>80</v>
      </c>
      <c r="M1969" t="s">
        <v>100</v>
      </c>
      <c r="N1969" s="679">
        <f t="shared" ca="1" si="132"/>
        <v>105409.85530676726</v>
      </c>
      <c r="O1969" s="679">
        <f t="shared" ca="1" si="132"/>
        <v>55136.955307184078</v>
      </c>
      <c r="P1969" s="679">
        <f t="shared" ca="1" si="132"/>
        <v>50272.899999583184</v>
      </c>
      <c r="Q1969" s="679">
        <f t="shared" ca="1" si="132"/>
        <v>0</v>
      </c>
      <c r="R1969" s="679">
        <f t="shared" ca="1" si="132"/>
        <v>0</v>
      </c>
      <c r="S1969" t="str">
        <f t="shared" si="129"/>
        <v>ASR_COMP</v>
      </c>
      <c r="T1969" s="957">
        <f t="shared" si="130"/>
        <v>44682</v>
      </c>
      <c r="U1969" t="str">
        <f t="shared" si="131"/>
        <v>Unaudited</v>
      </c>
    </row>
    <row r="1970" spans="1:21" x14ac:dyDescent="0.25">
      <c r="A1970" t="s">
        <v>440</v>
      </c>
      <c r="B1970" t="s">
        <v>1388</v>
      </c>
      <c r="C1970" t="s">
        <v>1389</v>
      </c>
      <c r="D1970" s="15">
        <v>1900</v>
      </c>
      <c r="E1970" s="121">
        <v>1</v>
      </c>
      <c r="F1970" t="s">
        <v>443</v>
      </c>
      <c r="G1970" s="121">
        <v>274</v>
      </c>
      <c r="H1970" t="s">
        <v>390</v>
      </c>
      <c r="I1970" t="s">
        <v>491</v>
      </c>
      <c r="J1970" t="s">
        <v>453</v>
      </c>
      <c r="K1970" t="s">
        <v>438</v>
      </c>
      <c r="L1970" s="756" t="s">
        <v>81</v>
      </c>
      <c r="M1970" t="s">
        <v>101</v>
      </c>
      <c r="N1970" s="679">
        <f t="shared" ca="1" si="132"/>
        <v>100123.23881718252</v>
      </c>
      <c r="O1970" s="679">
        <f t="shared" ca="1" si="132"/>
        <v>52371.673671381068</v>
      </c>
      <c r="P1970" s="679">
        <f t="shared" ca="1" si="132"/>
        <v>47751.565145801454</v>
      </c>
      <c r="Q1970" s="679">
        <f t="shared" ca="1" si="132"/>
        <v>0</v>
      </c>
      <c r="R1970" s="679">
        <f t="shared" ca="1" si="132"/>
        <v>0</v>
      </c>
      <c r="S1970" t="str">
        <f t="shared" si="129"/>
        <v>ASR_COMP</v>
      </c>
      <c r="T1970" s="957">
        <f t="shared" si="130"/>
        <v>44682</v>
      </c>
      <c r="U1970" t="str">
        <f t="shared" si="131"/>
        <v>Unaudited</v>
      </c>
    </row>
    <row r="1971" spans="1:21" x14ac:dyDescent="0.25">
      <c r="A1971" t="s">
        <v>440</v>
      </c>
      <c r="B1971" t="s">
        <v>1388</v>
      </c>
      <c r="C1971" t="s">
        <v>1389</v>
      </c>
      <c r="D1971" s="15">
        <v>1900</v>
      </c>
      <c r="E1971" s="121">
        <v>1</v>
      </c>
      <c r="F1971" t="s">
        <v>443</v>
      </c>
      <c r="G1971" s="121">
        <v>274</v>
      </c>
      <c r="H1971" t="s">
        <v>390</v>
      </c>
      <c r="I1971" t="s">
        <v>491</v>
      </c>
      <c r="J1971" t="s">
        <v>453</v>
      </c>
      <c r="K1971" t="s">
        <v>438</v>
      </c>
      <c r="L1971" s="756" t="s">
        <v>82</v>
      </c>
      <c r="M1971" t="s">
        <v>102</v>
      </c>
      <c r="N1971" s="679">
        <f t="shared" ca="1" si="132"/>
        <v>67814.848758608816</v>
      </c>
      <c r="O1971" s="679">
        <f t="shared" ca="1" si="132"/>
        <v>35472.055950415612</v>
      </c>
      <c r="P1971" s="679">
        <f t="shared" ca="1" si="132"/>
        <v>32342.792808193208</v>
      </c>
      <c r="Q1971" s="679">
        <f t="shared" ca="1" si="132"/>
        <v>0</v>
      </c>
      <c r="R1971" s="679">
        <f t="shared" ca="1" si="132"/>
        <v>0</v>
      </c>
      <c r="S1971" t="str">
        <f t="shared" si="129"/>
        <v>ASR_COMP</v>
      </c>
      <c r="T1971" s="957">
        <f t="shared" si="130"/>
        <v>44682</v>
      </c>
      <c r="U1971" t="str">
        <f t="shared" si="131"/>
        <v>Unaudited</v>
      </c>
    </row>
    <row r="1972" spans="1:21" x14ac:dyDescent="0.25">
      <c r="A1972" t="s">
        <v>440</v>
      </c>
      <c r="B1972" t="s">
        <v>1388</v>
      </c>
      <c r="C1972" t="s">
        <v>1389</v>
      </c>
      <c r="D1972" s="15">
        <v>1900</v>
      </c>
      <c r="E1972" s="121">
        <v>1</v>
      </c>
      <c r="F1972" t="s">
        <v>443</v>
      </c>
      <c r="G1972" s="121">
        <v>274</v>
      </c>
      <c r="H1972" t="s">
        <v>390</v>
      </c>
      <c r="I1972" t="s">
        <v>491</v>
      </c>
      <c r="J1972" t="s">
        <v>453</v>
      </c>
      <c r="K1972" t="s">
        <v>438</v>
      </c>
      <c r="L1972" s="756" t="s">
        <v>219</v>
      </c>
      <c r="M1972" t="s">
        <v>103</v>
      </c>
      <c r="N1972" s="679">
        <f t="shared" ca="1" si="132"/>
        <v>248361.63350271829</v>
      </c>
      <c r="O1972" s="679">
        <f t="shared" ca="1" si="132"/>
        <v>129911.04338969212</v>
      </c>
      <c r="P1972" s="679">
        <f t="shared" ca="1" si="132"/>
        <v>118450.59011302618</v>
      </c>
      <c r="Q1972" s="679">
        <f t="shared" ca="1" si="132"/>
        <v>0</v>
      </c>
      <c r="R1972" s="679">
        <f t="shared" ca="1" si="132"/>
        <v>0</v>
      </c>
      <c r="S1972" t="str">
        <f t="shared" si="129"/>
        <v>ASR_COMP</v>
      </c>
      <c r="T1972" s="957">
        <f t="shared" si="130"/>
        <v>44682</v>
      </c>
      <c r="U1972" t="str">
        <f t="shared" si="131"/>
        <v>Unaudited</v>
      </c>
    </row>
    <row r="1973" spans="1:21" x14ac:dyDescent="0.25">
      <c r="A1973" t="s">
        <v>440</v>
      </c>
      <c r="B1973" t="s">
        <v>1388</v>
      </c>
      <c r="C1973" t="s">
        <v>1389</v>
      </c>
      <c r="D1973" s="15">
        <v>1900</v>
      </c>
      <c r="E1973" s="121">
        <v>1</v>
      </c>
      <c r="F1973" t="s">
        <v>443</v>
      </c>
      <c r="G1973" s="121">
        <v>274</v>
      </c>
      <c r="H1973" t="s">
        <v>390</v>
      </c>
      <c r="I1973" t="s">
        <v>491</v>
      </c>
      <c r="J1973" t="s">
        <v>453</v>
      </c>
      <c r="K1973" t="s">
        <v>438</v>
      </c>
      <c r="L1973" s="756" t="s">
        <v>218</v>
      </c>
      <c r="M1973" t="s">
        <v>28</v>
      </c>
      <c r="N1973" s="679">
        <f t="shared" ca="1" si="132"/>
        <v>47565.731154666522</v>
      </c>
      <c r="O1973" s="679">
        <f t="shared" ca="1" si="132"/>
        <v>24880.307303296428</v>
      </c>
      <c r="P1973" s="679">
        <f t="shared" ca="1" si="132"/>
        <v>22685.423851370095</v>
      </c>
      <c r="Q1973" s="679">
        <f t="shared" ca="1" si="132"/>
        <v>0</v>
      </c>
      <c r="R1973" s="679">
        <f t="shared" ca="1" si="132"/>
        <v>0</v>
      </c>
      <c r="S1973" t="str">
        <f t="shared" si="129"/>
        <v>ASR_COMP</v>
      </c>
      <c r="T1973" s="957">
        <f t="shared" si="130"/>
        <v>44682</v>
      </c>
      <c r="U1973" t="str">
        <f t="shared" si="131"/>
        <v>Unaudited</v>
      </c>
    </row>
    <row r="1974" spans="1:21" x14ac:dyDescent="0.25">
      <c r="A1974" t="s">
        <v>440</v>
      </c>
      <c r="B1974" t="s">
        <v>1388</v>
      </c>
      <c r="C1974" t="s">
        <v>1389</v>
      </c>
      <c r="D1974" s="15">
        <v>1900</v>
      </c>
      <c r="E1974" s="121">
        <v>1</v>
      </c>
      <c r="F1974" t="s">
        <v>443</v>
      </c>
      <c r="G1974" s="121">
        <v>274</v>
      </c>
      <c r="H1974" t="s">
        <v>390</v>
      </c>
      <c r="I1974" t="s">
        <v>491</v>
      </c>
      <c r="J1974" t="s">
        <v>439</v>
      </c>
      <c r="K1974" t="s">
        <v>439</v>
      </c>
      <c r="L1974" s="756" t="s">
        <v>84</v>
      </c>
      <c r="M1974" t="s">
        <v>330</v>
      </c>
      <c r="N1974" s="679">
        <f t="shared" ca="1" si="132"/>
        <v>0</v>
      </c>
      <c r="O1974" s="679">
        <f t="shared" ca="1" si="132"/>
        <v>0</v>
      </c>
      <c r="P1974" s="679">
        <f t="shared" ca="1" si="132"/>
        <v>0</v>
      </c>
      <c r="Q1974" s="679">
        <f t="shared" ca="1" si="132"/>
        <v>0</v>
      </c>
      <c r="R1974" s="679">
        <f t="shared" ca="1" si="132"/>
        <v>0</v>
      </c>
      <c r="S1974" t="str">
        <f t="shared" si="129"/>
        <v>ASR_COMP</v>
      </c>
      <c r="T1974" s="957">
        <f t="shared" si="130"/>
        <v>44682</v>
      </c>
      <c r="U1974" t="str">
        <f t="shared" si="131"/>
        <v>Unaudited</v>
      </c>
    </row>
    <row r="1975" spans="1:21" x14ac:dyDescent="0.25">
      <c r="A1975" t="s">
        <v>440</v>
      </c>
      <c r="B1975" t="s">
        <v>1388</v>
      </c>
      <c r="C1975" t="s">
        <v>1389</v>
      </c>
      <c r="D1975" s="15">
        <v>1900</v>
      </c>
      <c r="E1975" s="121">
        <v>1</v>
      </c>
      <c r="F1975" t="s">
        <v>443</v>
      </c>
      <c r="G1975" s="121">
        <v>274</v>
      </c>
      <c r="H1975" t="s">
        <v>390</v>
      </c>
      <c r="I1975" t="s">
        <v>491</v>
      </c>
      <c r="J1975" t="s">
        <v>439</v>
      </c>
      <c r="K1975" t="s">
        <v>439</v>
      </c>
      <c r="L1975" s="756" t="s">
        <v>85</v>
      </c>
      <c r="M1975" t="s">
        <v>328</v>
      </c>
      <c r="N1975" s="679">
        <f t="shared" ca="1" si="132"/>
        <v>0</v>
      </c>
      <c r="O1975" s="679">
        <f t="shared" ca="1" si="132"/>
        <v>0</v>
      </c>
      <c r="P1975" s="679">
        <f t="shared" ca="1" si="132"/>
        <v>0</v>
      </c>
      <c r="Q1975" s="679">
        <f t="shared" ca="1" si="132"/>
        <v>0</v>
      </c>
      <c r="R1975" s="679">
        <f t="shared" ca="1" si="132"/>
        <v>0</v>
      </c>
      <c r="S1975" t="str">
        <f t="shared" si="129"/>
        <v>ASR_COMP</v>
      </c>
      <c r="T1975" s="957">
        <f t="shared" si="130"/>
        <v>44682</v>
      </c>
      <c r="U1975" t="str">
        <f t="shared" si="131"/>
        <v>Unaudited</v>
      </c>
    </row>
    <row r="1976" spans="1:21" x14ac:dyDescent="0.25">
      <c r="A1976" t="s">
        <v>440</v>
      </c>
      <c r="B1976" t="s">
        <v>1388</v>
      </c>
      <c r="C1976" t="s">
        <v>1389</v>
      </c>
      <c r="D1976" s="15">
        <v>1900</v>
      </c>
      <c r="E1976" s="121">
        <v>1</v>
      </c>
      <c r="F1976" t="s">
        <v>443</v>
      </c>
      <c r="G1976" s="121">
        <v>274</v>
      </c>
      <c r="H1976" t="s">
        <v>390</v>
      </c>
      <c r="I1976" t="s">
        <v>491</v>
      </c>
      <c r="J1976" t="s">
        <v>439</v>
      </c>
      <c r="K1976" t="s">
        <v>439</v>
      </c>
      <c r="L1976" s="756" t="s">
        <v>86</v>
      </c>
      <c r="M1976" t="s">
        <v>497</v>
      </c>
      <c r="N1976" s="679">
        <f t="shared" ca="1" si="132"/>
        <v>0</v>
      </c>
      <c r="O1976" s="679">
        <f t="shared" ca="1" si="132"/>
        <v>0</v>
      </c>
      <c r="P1976" s="679">
        <f t="shared" ca="1" si="132"/>
        <v>0</v>
      </c>
      <c r="Q1976" s="679">
        <f t="shared" ca="1" si="132"/>
        <v>0</v>
      </c>
      <c r="R1976" s="679">
        <f t="shared" ca="1" si="132"/>
        <v>0</v>
      </c>
      <c r="S1976" t="str">
        <f t="shared" si="129"/>
        <v>ASR_COMP</v>
      </c>
      <c r="T1976" s="957">
        <f t="shared" si="130"/>
        <v>44682</v>
      </c>
      <c r="U1976" t="str">
        <f t="shared" si="131"/>
        <v>Unaudited</v>
      </c>
    </row>
    <row r="1977" spans="1:21" x14ac:dyDescent="0.25">
      <c r="A1977" t="s">
        <v>440</v>
      </c>
      <c r="B1977" t="s">
        <v>1388</v>
      </c>
      <c r="C1977" t="s">
        <v>1389</v>
      </c>
      <c r="D1977" s="15">
        <v>1900</v>
      </c>
      <c r="E1977" s="121">
        <v>1</v>
      </c>
      <c r="F1977" t="s">
        <v>443</v>
      </c>
      <c r="G1977" s="121">
        <v>274</v>
      </c>
      <c r="H1977" t="s">
        <v>390</v>
      </c>
      <c r="I1977" t="s">
        <v>491</v>
      </c>
      <c r="J1977" t="s">
        <v>439</v>
      </c>
      <c r="K1977" t="s">
        <v>439</v>
      </c>
      <c r="L1977" s="756" t="s">
        <v>87</v>
      </c>
      <c r="M1977" t="s">
        <v>498</v>
      </c>
      <c r="N1977" s="679">
        <f t="shared" ca="1" si="132"/>
        <v>0</v>
      </c>
      <c r="O1977" s="679">
        <f t="shared" ca="1" si="132"/>
        <v>0</v>
      </c>
      <c r="P1977" s="679">
        <f t="shared" ca="1" si="132"/>
        <v>0</v>
      </c>
      <c r="Q1977" s="679">
        <f t="shared" ca="1" si="132"/>
        <v>0</v>
      </c>
      <c r="R1977" s="679">
        <f t="shared" ca="1" si="132"/>
        <v>0</v>
      </c>
      <c r="S1977" t="str">
        <f t="shared" si="129"/>
        <v>ASR_COMP</v>
      </c>
      <c r="T1977" s="957">
        <f t="shared" si="130"/>
        <v>44682</v>
      </c>
      <c r="U1977" t="str">
        <f t="shared" si="131"/>
        <v>Unaudited</v>
      </c>
    </row>
    <row r="1978" spans="1:21" x14ac:dyDescent="0.25">
      <c r="A1978" t="s">
        <v>440</v>
      </c>
      <c r="B1978" t="s">
        <v>1388</v>
      </c>
      <c r="C1978" t="s">
        <v>1389</v>
      </c>
      <c r="D1978" s="15">
        <v>1900</v>
      </c>
      <c r="E1978" s="121">
        <v>1</v>
      </c>
      <c r="F1978" t="s">
        <v>443</v>
      </c>
      <c r="G1978" s="121">
        <v>274</v>
      </c>
      <c r="H1978" t="s">
        <v>390</v>
      </c>
      <c r="I1978" t="s">
        <v>491</v>
      </c>
      <c r="J1978" t="s">
        <v>439</v>
      </c>
      <c r="K1978" t="s">
        <v>439</v>
      </c>
      <c r="L1978" s="756" t="s">
        <v>216</v>
      </c>
      <c r="M1978" t="s">
        <v>499</v>
      </c>
      <c r="N1978" s="679">
        <f t="shared" ca="1" si="132"/>
        <v>0</v>
      </c>
      <c r="O1978" s="679">
        <f t="shared" ca="1" si="132"/>
        <v>0</v>
      </c>
      <c r="P1978" s="679">
        <f t="shared" ca="1" si="132"/>
        <v>0</v>
      </c>
      <c r="Q1978" s="679">
        <f t="shared" ca="1" si="132"/>
        <v>0</v>
      </c>
      <c r="R1978" s="679">
        <f t="shared" ca="1" si="132"/>
        <v>0</v>
      </c>
      <c r="S1978" t="str">
        <f t="shared" si="129"/>
        <v>ASR_COMP</v>
      </c>
      <c r="T1978" s="957">
        <f t="shared" si="130"/>
        <v>44682</v>
      </c>
      <c r="U1978" t="str">
        <f t="shared" si="131"/>
        <v>Unaudited</v>
      </c>
    </row>
    <row r="1979" spans="1:21" x14ac:dyDescent="0.25">
      <c r="A1979" t="s">
        <v>440</v>
      </c>
      <c r="B1979" t="s">
        <v>1388</v>
      </c>
      <c r="C1979" t="s">
        <v>1389</v>
      </c>
      <c r="D1979" s="15">
        <v>1900</v>
      </c>
      <c r="E1979" s="121">
        <v>1</v>
      </c>
      <c r="F1979" t="s">
        <v>443</v>
      </c>
      <c r="G1979" s="121">
        <v>274</v>
      </c>
      <c r="H1979" t="s">
        <v>390</v>
      </c>
      <c r="I1979" t="s">
        <v>492</v>
      </c>
      <c r="J1979" t="s">
        <v>26</v>
      </c>
      <c r="K1979" t="s">
        <v>26</v>
      </c>
      <c r="L1979" s="756" t="s">
        <v>207</v>
      </c>
      <c r="M1979" t="s">
        <v>26</v>
      </c>
      <c r="N1979" s="679">
        <f t="shared" ca="1" si="132"/>
        <v>347620.48125961603</v>
      </c>
      <c r="O1979" s="679">
        <f t="shared" ca="1" si="132"/>
        <v>0</v>
      </c>
      <c r="P1979" s="679">
        <f t="shared" ca="1" si="132"/>
        <v>0</v>
      </c>
      <c r="Q1979" s="679">
        <f t="shared" ca="1" si="132"/>
        <v>0</v>
      </c>
      <c r="R1979" s="679">
        <f t="shared" ca="1" si="132"/>
        <v>0</v>
      </c>
      <c r="S1979" t="str">
        <f t="shared" si="129"/>
        <v>ASR_COMP</v>
      </c>
      <c r="T1979" s="957">
        <f t="shared" si="130"/>
        <v>44682</v>
      </c>
      <c r="U1979" t="str">
        <f t="shared" si="131"/>
        <v>Unaudited</v>
      </c>
    </row>
    <row r="1980" spans="1:21" x14ac:dyDescent="0.25">
      <c r="A1980" t="s">
        <v>440</v>
      </c>
      <c r="B1980" t="s">
        <v>1388</v>
      </c>
      <c r="C1980" t="s">
        <v>1389</v>
      </c>
      <c r="D1980" s="15">
        <v>1900</v>
      </c>
      <c r="E1980" s="121">
        <v>1</v>
      </c>
      <c r="F1980" t="s">
        <v>444</v>
      </c>
      <c r="G1980" s="121">
        <v>366</v>
      </c>
      <c r="H1980" t="s">
        <v>390</v>
      </c>
      <c r="I1980" t="s">
        <v>435</v>
      </c>
      <c r="J1980" t="s">
        <v>435</v>
      </c>
      <c r="K1980" t="s">
        <v>435</v>
      </c>
      <c r="M1980" t="s">
        <v>435</v>
      </c>
      <c r="N1980" s="679">
        <f t="shared" ca="1" si="132"/>
        <v>11560</v>
      </c>
      <c r="O1980" s="679">
        <f t="shared" ca="1" si="132"/>
        <v>5862.4785955201933</v>
      </c>
      <c r="P1980" s="679">
        <f t="shared" ca="1" si="132"/>
        <v>5697.5214044798067</v>
      </c>
      <c r="Q1980" s="679">
        <f t="shared" ca="1" si="132"/>
        <v>0</v>
      </c>
      <c r="R1980" s="679">
        <f t="shared" ca="1" si="132"/>
        <v>0</v>
      </c>
      <c r="S1980" t="str">
        <f t="shared" si="129"/>
        <v>ASR_COMP</v>
      </c>
      <c r="T1980" s="957">
        <f t="shared" si="130"/>
        <v>44682</v>
      </c>
      <c r="U1980" t="str">
        <f t="shared" si="131"/>
        <v>Unaudited</v>
      </c>
    </row>
    <row r="1981" spans="1:21" x14ac:dyDescent="0.25">
      <c r="A1981" t="s">
        <v>440</v>
      </c>
      <c r="B1981" t="s">
        <v>1388</v>
      </c>
      <c r="C1981" t="s">
        <v>1389</v>
      </c>
      <c r="D1981" s="15">
        <v>1900</v>
      </c>
      <c r="E1981" s="121">
        <v>1</v>
      </c>
      <c r="F1981" t="s">
        <v>444</v>
      </c>
      <c r="G1981" s="121">
        <v>366</v>
      </c>
      <c r="H1981" t="s">
        <v>390</v>
      </c>
      <c r="I1981" t="s">
        <v>490</v>
      </c>
      <c r="J1981" t="s">
        <v>12</v>
      </c>
      <c r="K1981" t="s">
        <v>12</v>
      </c>
      <c r="L1981" s="756">
        <v>1.1000000000000001</v>
      </c>
      <c r="M1981" t="s">
        <v>12</v>
      </c>
      <c r="N1981" s="679">
        <f t="shared" ca="1" si="132"/>
        <v>48388860.071749993</v>
      </c>
      <c r="O1981" s="679">
        <f t="shared" ca="1" si="132"/>
        <v>0</v>
      </c>
      <c r="P1981" s="679">
        <f t="shared" ca="1" si="132"/>
        <v>0</v>
      </c>
      <c r="Q1981" s="679">
        <f t="shared" ca="1" si="132"/>
        <v>0</v>
      </c>
      <c r="R1981" s="679">
        <f t="shared" ca="1" si="132"/>
        <v>0</v>
      </c>
      <c r="S1981" t="str">
        <f t="shared" si="129"/>
        <v>ASR_COMP</v>
      </c>
      <c r="T1981" s="957">
        <f t="shared" si="130"/>
        <v>44682</v>
      </c>
      <c r="U1981" t="str">
        <f t="shared" si="131"/>
        <v>Unaudited</v>
      </c>
    </row>
    <row r="1982" spans="1:21" x14ac:dyDescent="0.25">
      <c r="A1982" t="s">
        <v>440</v>
      </c>
      <c r="B1982" t="s">
        <v>1388</v>
      </c>
      <c r="C1982" t="s">
        <v>1389</v>
      </c>
      <c r="D1982" s="15">
        <v>1900</v>
      </c>
      <c r="E1982" s="121">
        <v>1</v>
      </c>
      <c r="F1982" t="s">
        <v>444</v>
      </c>
      <c r="G1982" s="121">
        <v>366</v>
      </c>
      <c r="H1982" t="s">
        <v>390</v>
      </c>
      <c r="I1982" t="s">
        <v>490</v>
      </c>
      <c r="J1982" t="s">
        <v>12</v>
      </c>
      <c r="K1982" t="s">
        <v>225</v>
      </c>
      <c r="L1982" s="756">
        <v>1.2</v>
      </c>
      <c r="M1982" t="s">
        <v>225</v>
      </c>
      <c r="N1982" s="679">
        <f t="shared" ca="1" si="132"/>
        <v>0</v>
      </c>
      <c r="O1982" s="679">
        <f t="shared" ca="1" si="132"/>
        <v>0</v>
      </c>
      <c r="P1982" s="679">
        <f t="shared" ca="1" si="132"/>
        <v>0</v>
      </c>
      <c r="Q1982" s="679">
        <f t="shared" ca="1" si="132"/>
        <v>0</v>
      </c>
      <c r="R1982" s="679">
        <f t="shared" ca="1" si="132"/>
        <v>0</v>
      </c>
      <c r="S1982" t="str">
        <f t="shared" si="129"/>
        <v>ASR_COMP</v>
      </c>
      <c r="T1982" s="957">
        <f t="shared" si="130"/>
        <v>44682</v>
      </c>
      <c r="U1982" t="str">
        <f t="shared" si="131"/>
        <v>Unaudited</v>
      </c>
    </row>
    <row r="1983" spans="1:21" x14ac:dyDescent="0.25">
      <c r="A1983" t="s">
        <v>440</v>
      </c>
      <c r="B1983" t="s">
        <v>1388</v>
      </c>
      <c r="C1983" t="s">
        <v>1389</v>
      </c>
      <c r="D1983" s="15">
        <v>1900</v>
      </c>
      <c r="E1983" s="121">
        <v>1</v>
      </c>
      <c r="F1983" t="s">
        <v>444</v>
      </c>
      <c r="G1983" s="121">
        <v>366</v>
      </c>
      <c r="H1983" t="s">
        <v>390</v>
      </c>
      <c r="I1983" t="s">
        <v>490</v>
      </c>
      <c r="J1983" t="s">
        <v>12</v>
      </c>
      <c r="K1983" t="s">
        <v>1326</v>
      </c>
      <c r="L1983" s="756" t="s">
        <v>1322</v>
      </c>
      <c r="M1983" t="s">
        <v>1326</v>
      </c>
      <c r="N1983" s="679">
        <f t="shared" ca="1" si="132"/>
        <v>536177.82999999996</v>
      </c>
      <c r="O1983" s="679">
        <f t="shared" ca="1" si="132"/>
        <v>0</v>
      </c>
      <c r="P1983" s="679">
        <f t="shared" ca="1" si="132"/>
        <v>0</v>
      </c>
      <c r="Q1983" s="679">
        <f t="shared" ca="1" si="132"/>
        <v>0</v>
      </c>
      <c r="R1983" s="679">
        <f t="shared" ca="1" si="132"/>
        <v>0</v>
      </c>
      <c r="S1983" t="str">
        <f t="shared" si="129"/>
        <v>ASR_COMP</v>
      </c>
      <c r="T1983" s="957">
        <f t="shared" si="130"/>
        <v>44682</v>
      </c>
      <c r="U1983" t="str">
        <f t="shared" si="131"/>
        <v>Unaudited</v>
      </c>
    </row>
    <row r="1984" spans="1:21" x14ac:dyDescent="0.25">
      <c r="A1984" t="s">
        <v>440</v>
      </c>
      <c r="B1984" t="s">
        <v>1388</v>
      </c>
      <c r="C1984" t="s">
        <v>1389</v>
      </c>
      <c r="D1984" s="15">
        <v>1900</v>
      </c>
      <c r="E1984" s="121">
        <v>1</v>
      </c>
      <c r="F1984" t="s">
        <v>444</v>
      </c>
      <c r="G1984" s="121">
        <v>366</v>
      </c>
      <c r="H1984" t="s">
        <v>390</v>
      </c>
      <c r="I1984" t="s">
        <v>490</v>
      </c>
      <c r="J1984" t="s">
        <v>12</v>
      </c>
      <c r="K1984" t="s">
        <v>1328</v>
      </c>
      <c r="L1984" s="756" t="s">
        <v>1327</v>
      </c>
      <c r="M1984" t="s">
        <v>1328</v>
      </c>
      <c r="N1984" s="679">
        <f t="shared" ca="1" si="132"/>
        <v>-467419.18393573229</v>
      </c>
      <c r="O1984" s="679">
        <f t="shared" ca="1" si="132"/>
        <v>0</v>
      </c>
      <c r="P1984" s="679">
        <f t="shared" ca="1" si="132"/>
        <v>0</v>
      </c>
      <c r="Q1984" s="679">
        <f t="shared" ca="1" si="132"/>
        <v>0</v>
      </c>
      <c r="R1984" s="679">
        <f t="shared" ca="1" si="132"/>
        <v>0</v>
      </c>
      <c r="S1984" t="str">
        <f t="shared" si="129"/>
        <v>ASR_COMP</v>
      </c>
      <c r="T1984" s="957">
        <f t="shared" si="130"/>
        <v>44682</v>
      </c>
      <c r="U1984" t="str">
        <f t="shared" si="131"/>
        <v>Unaudited</v>
      </c>
    </row>
    <row r="1985" spans="1:21" x14ac:dyDescent="0.25">
      <c r="A1985" t="s">
        <v>440</v>
      </c>
      <c r="B1985" t="s">
        <v>1388</v>
      </c>
      <c r="C1985" t="s">
        <v>1389</v>
      </c>
      <c r="D1985" s="15">
        <v>1900</v>
      </c>
      <c r="E1985" s="121">
        <v>1</v>
      </c>
      <c r="F1985" t="s">
        <v>444</v>
      </c>
      <c r="G1985" s="121">
        <v>366</v>
      </c>
      <c r="H1985" t="s">
        <v>390</v>
      </c>
      <c r="I1985" t="s">
        <v>490</v>
      </c>
      <c r="J1985" t="s">
        <v>13</v>
      </c>
      <c r="K1985" t="s">
        <v>13</v>
      </c>
      <c r="L1985" s="756" t="s">
        <v>63</v>
      </c>
      <c r="M1985" t="s">
        <v>13</v>
      </c>
      <c r="N1985" s="679">
        <f t="shared" ca="1" si="132"/>
        <v>0</v>
      </c>
      <c r="O1985" s="679">
        <f t="shared" ca="1" si="132"/>
        <v>0</v>
      </c>
      <c r="P1985" s="679">
        <f t="shared" ca="1" si="132"/>
        <v>0</v>
      </c>
      <c r="Q1985" s="679">
        <f t="shared" ca="1" si="132"/>
        <v>0</v>
      </c>
      <c r="R1985" s="679">
        <f t="shared" ca="1" si="132"/>
        <v>0</v>
      </c>
      <c r="S1985" t="str">
        <f t="shared" si="129"/>
        <v>ASR_COMP</v>
      </c>
      <c r="T1985" s="957">
        <f t="shared" si="130"/>
        <v>44682</v>
      </c>
      <c r="U1985" t="str">
        <f t="shared" si="131"/>
        <v>Unaudited</v>
      </c>
    </row>
    <row r="1986" spans="1:21" x14ac:dyDescent="0.25">
      <c r="A1986" t="s">
        <v>440</v>
      </c>
      <c r="B1986" t="s">
        <v>1388</v>
      </c>
      <c r="C1986" t="s">
        <v>1389</v>
      </c>
      <c r="D1986" s="15">
        <v>1900</v>
      </c>
      <c r="E1986" s="121">
        <v>1</v>
      </c>
      <c r="F1986" t="s">
        <v>444</v>
      </c>
      <c r="G1986" s="121">
        <v>366</v>
      </c>
      <c r="H1986" t="s">
        <v>390</v>
      </c>
      <c r="I1986" t="s">
        <v>491</v>
      </c>
      <c r="J1986" t="s">
        <v>436</v>
      </c>
      <c r="K1986" t="s">
        <v>799</v>
      </c>
      <c r="L1986" s="756">
        <v>2.1</v>
      </c>
      <c r="M1986" t="s">
        <v>734</v>
      </c>
      <c r="N1986" s="679">
        <f t="shared" ca="1" si="132"/>
        <v>144838</v>
      </c>
      <c r="O1986" s="679">
        <f t="shared" ca="1" si="132"/>
        <v>132405</v>
      </c>
      <c r="P1986" s="679">
        <f t="shared" ca="1" si="132"/>
        <v>12433</v>
      </c>
      <c r="Q1986" s="679">
        <f t="shared" ca="1" si="132"/>
        <v>0</v>
      </c>
      <c r="R1986" s="679">
        <f t="shared" ca="1" si="132"/>
        <v>0</v>
      </c>
      <c r="S1986" t="str">
        <f t="shared" ref="S1986:S2049" si="133">file_name</f>
        <v>ASR_COMP</v>
      </c>
      <c r="T1986" s="957">
        <f t="shared" ref="T1986:T2049" si="134">file_date</f>
        <v>44682</v>
      </c>
      <c r="U1986" t="str">
        <f t="shared" ref="U1986:U2049" si="135">status</f>
        <v>Unaudited</v>
      </c>
    </row>
    <row r="1987" spans="1:21" x14ac:dyDescent="0.25">
      <c r="A1987" t="s">
        <v>440</v>
      </c>
      <c r="B1987" t="s">
        <v>1388</v>
      </c>
      <c r="C1987" t="s">
        <v>1389</v>
      </c>
      <c r="D1987" s="15">
        <v>1900</v>
      </c>
      <c r="E1987" s="121">
        <v>1</v>
      </c>
      <c r="F1987" t="s">
        <v>444</v>
      </c>
      <c r="G1987" s="121">
        <v>366</v>
      </c>
      <c r="H1987" t="s">
        <v>390</v>
      </c>
      <c r="I1987" t="s">
        <v>491</v>
      </c>
      <c r="J1987" t="s">
        <v>436</v>
      </c>
      <c r="K1987" t="s">
        <v>799</v>
      </c>
      <c r="L1987" s="756">
        <v>2.2000000000000002</v>
      </c>
      <c r="M1987" t="s">
        <v>735</v>
      </c>
      <c r="N1987" s="679">
        <f t="shared" ca="1" si="132"/>
        <v>573</v>
      </c>
      <c r="O1987" s="679">
        <f t="shared" ca="1" si="132"/>
        <v>439</v>
      </c>
      <c r="P1987" s="679">
        <f t="shared" ca="1" si="132"/>
        <v>134</v>
      </c>
      <c r="Q1987" s="679">
        <f t="shared" ca="1" si="132"/>
        <v>0</v>
      </c>
      <c r="R1987" s="679">
        <f t="shared" ca="1" si="132"/>
        <v>0</v>
      </c>
      <c r="S1987" t="str">
        <f t="shared" si="133"/>
        <v>ASR_COMP</v>
      </c>
      <c r="T1987" s="957">
        <f t="shared" si="134"/>
        <v>44682</v>
      </c>
      <c r="U1987" t="str">
        <f t="shared" si="135"/>
        <v>Unaudited</v>
      </c>
    </row>
    <row r="1988" spans="1:21" x14ac:dyDescent="0.25">
      <c r="A1988" t="s">
        <v>440</v>
      </c>
      <c r="B1988" t="s">
        <v>1388</v>
      </c>
      <c r="C1988" t="s">
        <v>1389</v>
      </c>
      <c r="D1988" s="15">
        <v>1900</v>
      </c>
      <c r="E1988" s="121">
        <v>1</v>
      </c>
      <c r="F1988" t="s">
        <v>444</v>
      </c>
      <c r="G1988" s="121">
        <v>366</v>
      </c>
      <c r="H1988" t="s">
        <v>390</v>
      </c>
      <c r="I1988" t="s">
        <v>491</v>
      </c>
      <c r="J1988" t="s">
        <v>436</v>
      </c>
      <c r="K1988" t="s">
        <v>799</v>
      </c>
      <c r="L1988" s="756">
        <v>2.2999999999999998</v>
      </c>
      <c r="M1988" t="s">
        <v>736</v>
      </c>
      <c r="N1988" s="679">
        <f t="shared" ca="1" si="132"/>
        <v>32922588.436784066</v>
      </c>
      <c r="O1988" s="679">
        <f t="shared" ca="1" si="132"/>
        <v>30043496.331915334</v>
      </c>
      <c r="P1988" s="679">
        <f t="shared" ca="1" si="132"/>
        <v>2879092.1048687315</v>
      </c>
      <c r="Q1988" s="679">
        <f t="shared" ca="1" si="132"/>
        <v>0</v>
      </c>
      <c r="R1988" s="679">
        <f t="shared" ca="1" si="132"/>
        <v>0</v>
      </c>
      <c r="S1988" t="str">
        <f t="shared" si="133"/>
        <v>ASR_COMP</v>
      </c>
      <c r="T1988" s="957">
        <f t="shared" si="134"/>
        <v>44682</v>
      </c>
      <c r="U1988" t="str">
        <f t="shared" si="135"/>
        <v>Unaudited</v>
      </c>
    </row>
    <row r="1989" spans="1:21" x14ac:dyDescent="0.25">
      <c r="A1989" t="s">
        <v>440</v>
      </c>
      <c r="B1989" t="s">
        <v>1388</v>
      </c>
      <c r="C1989" t="s">
        <v>1389</v>
      </c>
      <c r="D1989" s="15">
        <v>1900</v>
      </c>
      <c r="E1989" s="121">
        <v>1</v>
      </c>
      <c r="F1989" t="s">
        <v>444</v>
      </c>
      <c r="G1989" s="121">
        <v>366</v>
      </c>
      <c r="H1989" t="s">
        <v>390</v>
      </c>
      <c r="I1989" t="s">
        <v>491</v>
      </c>
      <c r="J1989" t="s">
        <v>436</v>
      </c>
      <c r="K1989" t="s">
        <v>799</v>
      </c>
      <c r="L1989" s="756">
        <v>2.4</v>
      </c>
      <c r="M1989" t="s">
        <v>737</v>
      </c>
      <c r="N1989" s="679">
        <f t="shared" ca="1" si="132"/>
        <v>118491.77707826698</v>
      </c>
      <c r="O1989" s="679">
        <f t="shared" ca="1" si="132"/>
        <v>94132.211182383704</v>
      </c>
      <c r="P1989" s="679">
        <f t="shared" ca="1" si="132"/>
        <v>24359.565895883286</v>
      </c>
      <c r="Q1989" s="679">
        <f t="shared" ca="1" si="132"/>
        <v>0</v>
      </c>
      <c r="R1989" s="679">
        <f t="shared" ca="1" si="132"/>
        <v>0</v>
      </c>
      <c r="S1989" t="str">
        <f t="shared" si="133"/>
        <v>ASR_COMP</v>
      </c>
      <c r="T1989" s="957">
        <f t="shared" si="134"/>
        <v>44682</v>
      </c>
      <c r="U1989" t="str">
        <f t="shared" si="135"/>
        <v>Unaudited</v>
      </c>
    </row>
    <row r="1990" spans="1:21" x14ac:dyDescent="0.25">
      <c r="A1990" t="s">
        <v>440</v>
      </c>
      <c r="B1990" t="s">
        <v>1388</v>
      </c>
      <c r="C1990" t="s">
        <v>1389</v>
      </c>
      <c r="D1990" s="15">
        <v>1900</v>
      </c>
      <c r="E1990" s="121">
        <v>1</v>
      </c>
      <c r="F1990" t="s">
        <v>444</v>
      </c>
      <c r="G1990" s="121">
        <v>366</v>
      </c>
      <c r="H1990" t="s">
        <v>390</v>
      </c>
      <c r="I1990" t="s">
        <v>491</v>
      </c>
      <c r="J1990" t="s">
        <v>436</v>
      </c>
      <c r="K1990" t="s">
        <v>799</v>
      </c>
      <c r="L1990" s="756">
        <v>2.5</v>
      </c>
      <c r="M1990" t="s">
        <v>779</v>
      </c>
      <c r="N1990" s="679">
        <f t="shared" ca="1" si="132"/>
        <v>12294</v>
      </c>
      <c r="O1990" s="679">
        <f t="shared" ca="1" si="132"/>
        <v>11346</v>
      </c>
      <c r="P1990" s="679">
        <f t="shared" ca="1" si="132"/>
        <v>948</v>
      </c>
      <c r="Q1990" s="679">
        <f t="shared" ca="1" si="132"/>
        <v>0</v>
      </c>
      <c r="R1990" s="679">
        <f t="shared" ca="1" si="132"/>
        <v>0</v>
      </c>
      <c r="S1990" t="str">
        <f t="shared" si="133"/>
        <v>ASR_COMP</v>
      </c>
      <c r="T1990" s="957">
        <f t="shared" si="134"/>
        <v>44682</v>
      </c>
      <c r="U1990" t="str">
        <f t="shared" si="135"/>
        <v>Unaudited</v>
      </c>
    </row>
    <row r="1991" spans="1:21" x14ac:dyDescent="0.25">
      <c r="A1991" t="s">
        <v>440</v>
      </c>
      <c r="B1991" t="s">
        <v>1388</v>
      </c>
      <c r="C1991" t="s">
        <v>1389</v>
      </c>
      <c r="D1991" s="15">
        <v>1900</v>
      </c>
      <c r="E1991" s="121">
        <v>1</v>
      </c>
      <c r="F1991" t="s">
        <v>444</v>
      </c>
      <c r="G1991" s="121">
        <v>366</v>
      </c>
      <c r="H1991" t="s">
        <v>390</v>
      </c>
      <c r="I1991" t="s">
        <v>491</v>
      </c>
      <c r="J1991" t="s">
        <v>436</v>
      </c>
      <c r="K1991" t="s">
        <v>799</v>
      </c>
      <c r="L1991" s="756">
        <v>2.6</v>
      </c>
      <c r="M1991" t="s">
        <v>189</v>
      </c>
      <c r="N1991" s="679">
        <f t="shared" ca="1" si="132"/>
        <v>2492694.7287411834</v>
      </c>
      <c r="O1991" s="679">
        <f t="shared" ca="1" si="132"/>
        <v>2273921.6103214468</v>
      </c>
      <c r="P1991" s="679">
        <f t="shared" ca="1" si="132"/>
        <v>218773.11841973654</v>
      </c>
      <c r="Q1991" s="679">
        <f t="shared" ca="1" si="132"/>
        <v>0</v>
      </c>
      <c r="R1991" s="679">
        <f t="shared" ca="1" si="132"/>
        <v>0</v>
      </c>
      <c r="S1991" t="str">
        <f t="shared" si="133"/>
        <v>ASR_COMP</v>
      </c>
      <c r="T1991" s="957">
        <f t="shared" si="134"/>
        <v>44682</v>
      </c>
      <c r="U1991" t="str">
        <f t="shared" si="135"/>
        <v>Unaudited</v>
      </c>
    </row>
    <row r="1992" spans="1:21" x14ac:dyDescent="0.25">
      <c r="A1992" t="s">
        <v>440</v>
      </c>
      <c r="B1992" t="s">
        <v>1388</v>
      </c>
      <c r="C1992" t="s">
        <v>1389</v>
      </c>
      <c r="D1992" s="15">
        <v>1900</v>
      </c>
      <c r="E1992" s="121">
        <v>1</v>
      </c>
      <c r="F1992" t="s">
        <v>444</v>
      </c>
      <c r="G1992" s="121">
        <v>366</v>
      </c>
      <c r="H1992" t="s">
        <v>390</v>
      </c>
      <c r="I1992" t="s">
        <v>491</v>
      </c>
      <c r="J1992" t="s">
        <v>436</v>
      </c>
      <c r="K1992" t="s">
        <v>799</v>
      </c>
      <c r="L1992" s="756">
        <v>2.7</v>
      </c>
      <c r="M1992" t="s">
        <v>800</v>
      </c>
      <c r="N1992" s="679">
        <f t="shared" ca="1" si="132"/>
        <v>2845858.7371165468</v>
      </c>
      <c r="O1992" s="679">
        <f t="shared" ca="1" si="132"/>
        <v>2595803.3824604638</v>
      </c>
      <c r="P1992" s="679">
        <f t="shared" ca="1" si="132"/>
        <v>250055.35465608293</v>
      </c>
      <c r="Q1992" s="679">
        <f t="shared" ca="1" si="132"/>
        <v>0</v>
      </c>
      <c r="R1992" s="679">
        <f t="shared" ca="1" si="132"/>
        <v>0</v>
      </c>
      <c r="S1992" t="str">
        <f t="shared" si="133"/>
        <v>ASR_COMP</v>
      </c>
      <c r="T1992" s="957">
        <f t="shared" si="134"/>
        <v>44682</v>
      </c>
      <c r="U1992" t="str">
        <f t="shared" si="135"/>
        <v>Unaudited</v>
      </c>
    </row>
    <row r="1993" spans="1:21" x14ac:dyDescent="0.25">
      <c r="A1993" t="s">
        <v>440</v>
      </c>
      <c r="B1993" t="s">
        <v>1388</v>
      </c>
      <c r="C1993" t="s">
        <v>1389</v>
      </c>
      <c r="D1993" s="15">
        <v>1900</v>
      </c>
      <c r="E1993" s="121">
        <v>1</v>
      </c>
      <c r="F1993" t="s">
        <v>444</v>
      </c>
      <c r="G1993" s="121">
        <v>366</v>
      </c>
      <c r="H1993" t="s">
        <v>390</v>
      </c>
      <c r="I1993" t="s">
        <v>491</v>
      </c>
      <c r="J1993" t="s">
        <v>436</v>
      </c>
      <c r="K1993" t="s">
        <v>799</v>
      </c>
      <c r="L1993" s="756">
        <v>2.8</v>
      </c>
      <c r="M1993" t="s">
        <v>801</v>
      </c>
      <c r="N1993" s="679">
        <f t="shared" ca="1" si="132"/>
        <v>0</v>
      </c>
      <c r="O1993" s="679">
        <f t="shared" ca="1" si="132"/>
        <v>0</v>
      </c>
      <c r="P1993" s="679">
        <f t="shared" ca="1" si="132"/>
        <v>0</v>
      </c>
      <c r="Q1993" s="679">
        <f t="shared" ca="1" si="132"/>
        <v>0</v>
      </c>
      <c r="R1993" s="679">
        <f t="shared" ca="1" si="132"/>
        <v>0</v>
      </c>
      <c r="S1993" t="str">
        <f t="shared" si="133"/>
        <v>ASR_COMP</v>
      </c>
      <c r="T1993" s="957">
        <f t="shared" si="134"/>
        <v>44682</v>
      </c>
      <c r="U1993" t="str">
        <f t="shared" si="135"/>
        <v>Unaudited</v>
      </c>
    </row>
    <row r="1994" spans="1:21" x14ac:dyDescent="0.25">
      <c r="A1994" t="s">
        <v>440</v>
      </c>
      <c r="B1994" t="s">
        <v>1388</v>
      </c>
      <c r="C1994" t="s">
        <v>1389</v>
      </c>
      <c r="D1994" s="15">
        <v>1900</v>
      </c>
      <c r="E1994" s="121">
        <v>1</v>
      </c>
      <c r="F1994" t="s">
        <v>444</v>
      </c>
      <c r="G1994" s="121">
        <v>366</v>
      </c>
      <c r="H1994" t="s">
        <v>390</v>
      </c>
      <c r="I1994" t="s">
        <v>491</v>
      </c>
      <c r="J1994" t="s">
        <v>436</v>
      </c>
      <c r="K1994" t="s">
        <v>799</v>
      </c>
      <c r="L1994" s="756">
        <v>2.9</v>
      </c>
      <c r="M1994" t="s">
        <v>782</v>
      </c>
      <c r="N1994" s="679">
        <f t="shared" ca="1" si="132"/>
        <v>0</v>
      </c>
      <c r="O1994" s="679">
        <f t="shared" ca="1" si="132"/>
        <v>0</v>
      </c>
      <c r="P1994" s="679">
        <f t="shared" ca="1" si="132"/>
        <v>0</v>
      </c>
      <c r="Q1994" s="679">
        <f t="shared" ca="1" si="132"/>
        <v>0</v>
      </c>
      <c r="R1994" s="679">
        <f t="shared" ca="1" si="132"/>
        <v>0</v>
      </c>
      <c r="S1994" t="str">
        <f t="shared" si="133"/>
        <v>ASR_COMP</v>
      </c>
      <c r="T1994" s="957">
        <f t="shared" si="134"/>
        <v>44682</v>
      </c>
      <c r="U1994" t="str">
        <f t="shared" si="135"/>
        <v>Unaudited</v>
      </c>
    </row>
    <row r="1995" spans="1:21" x14ac:dyDescent="0.25">
      <c r="A1995" t="s">
        <v>440</v>
      </c>
      <c r="B1995" t="s">
        <v>1388</v>
      </c>
      <c r="C1995" t="s">
        <v>1389</v>
      </c>
      <c r="D1995" s="15">
        <v>1900</v>
      </c>
      <c r="E1995" s="121">
        <v>1</v>
      </c>
      <c r="F1995" t="s">
        <v>444</v>
      </c>
      <c r="G1995" s="121">
        <v>366</v>
      </c>
      <c r="H1995" t="s">
        <v>390</v>
      </c>
      <c r="I1995" t="s">
        <v>491</v>
      </c>
      <c r="J1995" t="s">
        <v>436</v>
      </c>
      <c r="K1995" t="s">
        <v>226</v>
      </c>
      <c r="L1995" s="756">
        <v>2.11</v>
      </c>
      <c r="M1995" t="s">
        <v>231</v>
      </c>
      <c r="N1995" s="679">
        <f t="shared" ca="1" si="132"/>
        <v>1448187.6172207163</v>
      </c>
      <c r="O1995" s="679">
        <f t="shared" ca="1" si="132"/>
        <v>355285.5778786405</v>
      </c>
      <c r="P1995" s="679">
        <f t="shared" ca="1" si="132"/>
        <v>1092902.0393420758</v>
      </c>
      <c r="Q1995" s="679">
        <f t="shared" ca="1" si="132"/>
        <v>0</v>
      </c>
      <c r="R1995" s="679">
        <f t="shared" ca="1" si="132"/>
        <v>0</v>
      </c>
      <c r="S1995" t="str">
        <f t="shared" si="133"/>
        <v>ASR_COMP</v>
      </c>
      <c r="T1995" s="957">
        <f t="shared" si="134"/>
        <v>44682</v>
      </c>
      <c r="U1995" t="str">
        <f t="shared" si="135"/>
        <v>Unaudited</v>
      </c>
    </row>
    <row r="1996" spans="1:21" x14ac:dyDescent="0.25">
      <c r="A1996" t="s">
        <v>440</v>
      </c>
      <c r="B1996" t="s">
        <v>1388</v>
      </c>
      <c r="C1996" t="s">
        <v>1389</v>
      </c>
      <c r="D1996" s="15">
        <v>1900</v>
      </c>
      <c r="E1996" s="121">
        <v>1</v>
      </c>
      <c r="F1996" t="s">
        <v>444</v>
      </c>
      <c r="G1996" s="121">
        <v>366</v>
      </c>
      <c r="H1996" t="s">
        <v>390</v>
      </c>
      <c r="I1996" t="s">
        <v>491</v>
      </c>
      <c r="J1996" t="s">
        <v>436</v>
      </c>
      <c r="K1996" t="s">
        <v>226</v>
      </c>
      <c r="L1996" s="756">
        <v>2.12</v>
      </c>
      <c r="M1996" t="s">
        <v>557</v>
      </c>
      <c r="N1996" s="679">
        <f t="shared" ca="1" si="132"/>
        <v>4973917.0667452915</v>
      </c>
      <c r="O1996" s="679">
        <f t="shared" ca="1" si="132"/>
        <v>86832.46871179044</v>
      </c>
      <c r="P1996" s="679">
        <f t="shared" ca="1" si="132"/>
        <v>4887084.5980335008</v>
      </c>
      <c r="Q1996" s="679">
        <f t="shared" ca="1" si="132"/>
        <v>0</v>
      </c>
      <c r="R1996" s="679">
        <f t="shared" ca="1" si="132"/>
        <v>0</v>
      </c>
      <c r="S1996" t="str">
        <f t="shared" si="133"/>
        <v>ASR_COMP</v>
      </c>
      <c r="T1996" s="957">
        <f t="shared" si="134"/>
        <v>44682</v>
      </c>
      <c r="U1996" t="str">
        <f t="shared" si="135"/>
        <v>Unaudited</v>
      </c>
    </row>
    <row r="1997" spans="1:21" x14ac:dyDescent="0.25">
      <c r="A1997" t="s">
        <v>440</v>
      </c>
      <c r="B1997" t="s">
        <v>1388</v>
      </c>
      <c r="C1997" t="s">
        <v>1389</v>
      </c>
      <c r="D1997" s="15">
        <v>1900</v>
      </c>
      <c r="E1997" s="121">
        <v>1</v>
      </c>
      <c r="F1997" t="s">
        <v>444</v>
      </c>
      <c r="G1997" s="121">
        <v>366</v>
      </c>
      <c r="H1997" t="s">
        <v>390</v>
      </c>
      <c r="I1997" t="s">
        <v>491</v>
      </c>
      <c r="J1997" t="s">
        <v>436</v>
      </c>
      <c r="K1997" t="s">
        <v>226</v>
      </c>
      <c r="L1997" s="756">
        <v>2.13</v>
      </c>
      <c r="M1997" t="s">
        <v>232</v>
      </c>
      <c r="N1997" s="679">
        <f t="shared" ca="1" si="132"/>
        <v>419871.25895386509</v>
      </c>
      <c r="O1997" s="679">
        <f t="shared" ca="1" si="132"/>
        <v>18069.041101774266</v>
      </c>
      <c r="P1997" s="679">
        <f t="shared" ca="1" si="132"/>
        <v>401802.21785209083</v>
      </c>
      <c r="Q1997" s="679">
        <f t="shared" ca="1" si="132"/>
        <v>0</v>
      </c>
      <c r="R1997" s="679">
        <f t="shared" ca="1" si="132"/>
        <v>0</v>
      </c>
      <c r="S1997" t="str">
        <f t="shared" si="133"/>
        <v>ASR_COMP</v>
      </c>
      <c r="T1997" s="957">
        <f t="shared" si="134"/>
        <v>44682</v>
      </c>
      <c r="U1997" t="str">
        <f t="shared" si="135"/>
        <v>Unaudited</v>
      </c>
    </row>
    <row r="1998" spans="1:21" x14ac:dyDescent="0.25">
      <c r="A1998" t="s">
        <v>440</v>
      </c>
      <c r="B1998" t="s">
        <v>1388</v>
      </c>
      <c r="C1998" t="s">
        <v>1389</v>
      </c>
      <c r="D1998" s="15">
        <v>1900</v>
      </c>
      <c r="E1998" s="121">
        <v>1</v>
      </c>
      <c r="F1998" t="s">
        <v>444</v>
      </c>
      <c r="G1998" s="121">
        <v>366</v>
      </c>
      <c r="H1998" t="s">
        <v>390</v>
      </c>
      <c r="I1998" t="s">
        <v>491</v>
      </c>
      <c r="J1998" t="s">
        <v>436</v>
      </c>
      <c r="K1998" t="s">
        <v>226</v>
      </c>
      <c r="L1998" s="756">
        <v>2.14</v>
      </c>
      <c r="M1998" t="s">
        <v>561</v>
      </c>
      <c r="N1998" s="679">
        <f t="shared" ca="1" si="132"/>
        <v>312852.65082192526</v>
      </c>
      <c r="O1998" s="679">
        <f t="shared" ca="1" si="132"/>
        <v>283417.10532667692</v>
      </c>
      <c r="P1998" s="679">
        <f t="shared" ca="1" si="132"/>
        <v>29435.545495248352</v>
      </c>
      <c r="Q1998" s="679">
        <f t="shared" ca="1" si="132"/>
        <v>0</v>
      </c>
      <c r="R1998" s="679">
        <f t="shared" ca="1" si="132"/>
        <v>0</v>
      </c>
      <c r="S1998" t="str">
        <f t="shared" si="133"/>
        <v>ASR_COMP</v>
      </c>
      <c r="T1998" s="957">
        <f t="shared" si="134"/>
        <v>44682</v>
      </c>
      <c r="U1998" t="str">
        <f t="shared" si="135"/>
        <v>Unaudited</v>
      </c>
    </row>
    <row r="1999" spans="1:21" x14ac:dyDescent="0.25">
      <c r="A1999" t="s">
        <v>440</v>
      </c>
      <c r="B1999" t="s">
        <v>1388</v>
      </c>
      <c r="C1999" t="s">
        <v>1389</v>
      </c>
      <c r="D1999" s="15">
        <v>1900</v>
      </c>
      <c r="E1999" s="121">
        <v>1</v>
      </c>
      <c r="F1999" t="s">
        <v>444</v>
      </c>
      <c r="G1999" s="121">
        <v>366</v>
      </c>
      <c r="H1999" t="s">
        <v>390</v>
      </c>
      <c r="I1999" t="s">
        <v>491</v>
      </c>
      <c r="J1999" t="s">
        <v>436</v>
      </c>
      <c r="K1999" t="s">
        <v>226</v>
      </c>
      <c r="L1999" s="756">
        <v>2.15</v>
      </c>
      <c r="M1999" t="s">
        <v>20</v>
      </c>
      <c r="N1999" s="679">
        <f t="shared" ca="1" si="132"/>
        <v>234112.28466336025</v>
      </c>
      <c r="O1999" s="679">
        <f t="shared" ca="1" si="132"/>
        <v>131900.86212649019</v>
      </c>
      <c r="P1999" s="679">
        <f t="shared" ca="1" si="132"/>
        <v>102211.42253687006</v>
      </c>
      <c r="Q1999" s="679">
        <f t="shared" ca="1" si="132"/>
        <v>0</v>
      </c>
      <c r="R1999" s="679">
        <f t="shared" ca="1" si="132"/>
        <v>0</v>
      </c>
      <c r="S1999" t="str">
        <f t="shared" si="133"/>
        <v>ASR_COMP</v>
      </c>
      <c r="T1999" s="957">
        <f t="shared" si="134"/>
        <v>44682</v>
      </c>
      <c r="U1999" t="str">
        <f t="shared" si="135"/>
        <v>Unaudited</v>
      </c>
    </row>
    <row r="2000" spans="1:21" x14ac:dyDescent="0.25">
      <c r="A2000" t="s">
        <v>440</v>
      </c>
      <c r="B2000" t="s">
        <v>1388</v>
      </c>
      <c r="C2000" t="s">
        <v>1389</v>
      </c>
      <c r="D2000" s="15">
        <v>1900</v>
      </c>
      <c r="E2000" s="121">
        <v>1</v>
      </c>
      <c r="F2000" t="s">
        <v>444</v>
      </c>
      <c r="G2000" s="121">
        <v>366</v>
      </c>
      <c r="H2000" t="s">
        <v>390</v>
      </c>
      <c r="I2000" t="s">
        <v>491</v>
      </c>
      <c r="J2000" t="s">
        <v>436</v>
      </c>
      <c r="K2000" t="s">
        <v>226</v>
      </c>
      <c r="L2000" s="756">
        <v>2.16</v>
      </c>
      <c r="M2000" t="s">
        <v>802</v>
      </c>
      <c r="N2000" s="679">
        <f t="shared" ca="1" si="132"/>
        <v>1895925.1028848793</v>
      </c>
      <c r="O2000" s="679">
        <f t="shared" ca="1" si="132"/>
        <v>991705.54175706988</v>
      </c>
      <c r="P2000" s="679">
        <f t="shared" ca="1" si="132"/>
        <v>904219.56112780957</v>
      </c>
      <c r="Q2000" s="679">
        <f t="shared" ca="1" si="132"/>
        <v>0</v>
      </c>
      <c r="R2000" s="679">
        <f t="shared" ca="1" si="132"/>
        <v>0</v>
      </c>
      <c r="S2000" t="str">
        <f t="shared" si="133"/>
        <v>ASR_COMP</v>
      </c>
      <c r="T2000" s="957">
        <f t="shared" si="134"/>
        <v>44682</v>
      </c>
      <c r="U2000" t="str">
        <f t="shared" si="135"/>
        <v>Unaudited</v>
      </c>
    </row>
    <row r="2001" spans="1:21" x14ac:dyDescent="0.25">
      <c r="A2001" t="s">
        <v>440</v>
      </c>
      <c r="B2001" t="s">
        <v>1388</v>
      </c>
      <c r="C2001" t="s">
        <v>1389</v>
      </c>
      <c r="D2001" s="15">
        <v>1900</v>
      </c>
      <c r="E2001" s="121">
        <v>1</v>
      </c>
      <c r="F2001" t="s">
        <v>444</v>
      </c>
      <c r="G2001" s="121">
        <v>366</v>
      </c>
      <c r="H2001" t="s">
        <v>390</v>
      </c>
      <c r="I2001" t="s">
        <v>491</v>
      </c>
      <c r="J2001" t="s">
        <v>436</v>
      </c>
      <c r="K2001" t="s">
        <v>226</v>
      </c>
      <c r="L2001" s="756">
        <v>2.17</v>
      </c>
      <c r="M2001" t="s">
        <v>1055</v>
      </c>
      <c r="N2001" s="679">
        <f t="shared" ca="1" si="132"/>
        <v>0</v>
      </c>
      <c r="O2001" s="679">
        <f t="shared" ca="1" si="132"/>
        <v>0</v>
      </c>
      <c r="P2001" s="679">
        <f t="shared" ca="1" si="132"/>
        <v>0</v>
      </c>
      <c r="Q2001" s="679">
        <f t="shared" ca="1" si="132"/>
        <v>0</v>
      </c>
      <c r="R2001" s="679">
        <f t="shared" ca="1" si="132"/>
        <v>0</v>
      </c>
      <c r="S2001" t="str">
        <f t="shared" si="133"/>
        <v>ASR_COMP</v>
      </c>
      <c r="T2001" s="957">
        <f t="shared" si="134"/>
        <v>44682</v>
      </c>
      <c r="U2001" t="str">
        <f t="shared" si="135"/>
        <v>Unaudited</v>
      </c>
    </row>
    <row r="2002" spans="1:21" x14ac:dyDescent="0.25">
      <c r="A2002" t="s">
        <v>440</v>
      </c>
      <c r="B2002" t="s">
        <v>1388</v>
      </c>
      <c r="C2002" t="s">
        <v>1389</v>
      </c>
      <c r="D2002" s="15">
        <v>1900</v>
      </c>
      <c r="E2002" s="121">
        <v>1</v>
      </c>
      <c r="F2002" t="s">
        <v>444</v>
      </c>
      <c r="G2002" s="121">
        <v>366</v>
      </c>
      <c r="H2002" t="s">
        <v>390</v>
      </c>
      <c r="I2002" t="s">
        <v>491</v>
      </c>
      <c r="J2002" t="s">
        <v>436</v>
      </c>
      <c r="K2002" t="s">
        <v>226</v>
      </c>
      <c r="L2002" s="756">
        <v>2.1800000000000002</v>
      </c>
      <c r="M2002" t="s">
        <v>653</v>
      </c>
      <c r="N2002" s="679">
        <f t="shared" ca="1" si="132"/>
        <v>1145492.329157176</v>
      </c>
      <c r="O2002" s="679">
        <f t="shared" ca="1" si="132"/>
        <v>77952.245395262958</v>
      </c>
      <c r="P2002" s="679">
        <f t="shared" ca="1" si="132"/>
        <v>1067540.083761913</v>
      </c>
      <c r="Q2002" s="679">
        <f t="shared" ca="1" si="132"/>
        <v>0</v>
      </c>
      <c r="R2002" s="679">
        <f t="shared" ca="1" si="132"/>
        <v>0</v>
      </c>
      <c r="S2002" t="str">
        <f t="shared" si="133"/>
        <v>ASR_COMP</v>
      </c>
      <c r="T2002" s="957">
        <f t="shared" si="134"/>
        <v>44682</v>
      </c>
      <c r="U2002" t="str">
        <f t="shared" si="135"/>
        <v>Unaudited</v>
      </c>
    </row>
    <row r="2003" spans="1:21" x14ac:dyDescent="0.25">
      <c r="A2003" t="s">
        <v>440</v>
      </c>
      <c r="B2003" t="s">
        <v>1388</v>
      </c>
      <c r="C2003" t="s">
        <v>1389</v>
      </c>
      <c r="D2003" s="15">
        <v>1900</v>
      </c>
      <c r="E2003" s="121">
        <v>1</v>
      </c>
      <c r="F2003" t="s">
        <v>444</v>
      </c>
      <c r="G2003" s="121">
        <v>366</v>
      </c>
      <c r="H2003" t="s">
        <v>390</v>
      </c>
      <c r="I2003" t="s">
        <v>491</v>
      </c>
      <c r="J2003" t="s">
        <v>436</v>
      </c>
      <c r="K2003" t="s">
        <v>226</v>
      </c>
      <c r="L2003" s="756">
        <v>2.19</v>
      </c>
      <c r="M2003" t="s">
        <v>221</v>
      </c>
      <c r="N2003" s="679">
        <f t="shared" ca="1" si="132"/>
        <v>0</v>
      </c>
      <c r="O2003" s="679">
        <f t="shared" ca="1" si="132"/>
        <v>0</v>
      </c>
      <c r="P2003" s="679">
        <f t="shared" ca="1" si="132"/>
        <v>0</v>
      </c>
      <c r="Q2003" s="679">
        <f t="shared" ca="1" si="132"/>
        <v>0</v>
      </c>
      <c r="R2003" s="679">
        <f t="shared" ca="1" si="132"/>
        <v>0</v>
      </c>
      <c r="S2003" t="str">
        <f t="shared" si="133"/>
        <v>ASR_COMP</v>
      </c>
      <c r="T2003" s="957">
        <f t="shared" si="134"/>
        <v>44682</v>
      </c>
      <c r="U2003" t="str">
        <f t="shared" si="135"/>
        <v>Unaudited</v>
      </c>
    </row>
    <row r="2004" spans="1:21" x14ac:dyDescent="0.25">
      <c r="A2004" t="s">
        <v>440</v>
      </c>
      <c r="B2004" t="s">
        <v>1388</v>
      </c>
      <c r="C2004" t="s">
        <v>1389</v>
      </c>
      <c r="D2004" s="15">
        <v>1900</v>
      </c>
      <c r="E2004" s="121">
        <v>1</v>
      </c>
      <c r="F2004" t="s">
        <v>444</v>
      </c>
      <c r="G2004" s="121">
        <v>366</v>
      </c>
      <c r="H2004" t="s">
        <v>390</v>
      </c>
      <c r="I2004" t="s">
        <v>491</v>
      </c>
      <c r="J2004" t="s">
        <v>436</v>
      </c>
      <c r="K2004" t="s">
        <v>226</v>
      </c>
      <c r="L2004" s="756" t="s">
        <v>707</v>
      </c>
      <c r="M2004" t="s">
        <v>233</v>
      </c>
      <c r="N2004" s="679">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726840.54501650622</v>
      </c>
      <c r="O2004" s="679">
        <f t="shared" ca="1" si="136"/>
        <v>69591.591328848794</v>
      </c>
      <c r="P2004" s="679">
        <f t="shared" ca="1" si="136"/>
        <v>657248.95368765737</v>
      </c>
      <c r="Q2004" s="679">
        <f t="shared" ca="1" si="136"/>
        <v>0</v>
      </c>
      <c r="R2004" s="679">
        <f t="shared" ca="1" si="136"/>
        <v>0</v>
      </c>
      <c r="S2004" t="str">
        <f t="shared" si="133"/>
        <v>ASR_COMP</v>
      </c>
      <c r="T2004" s="957">
        <f t="shared" si="134"/>
        <v>44682</v>
      </c>
      <c r="U2004" t="str">
        <f t="shared" si="135"/>
        <v>Unaudited</v>
      </c>
    </row>
    <row r="2005" spans="1:21" x14ac:dyDescent="0.25">
      <c r="A2005" t="s">
        <v>440</v>
      </c>
      <c r="B2005" t="s">
        <v>1388</v>
      </c>
      <c r="C2005" t="s">
        <v>1389</v>
      </c>
      <c r="D2005" s="15">
        <v>1900</v>
      </c>
      <c r="E2005" s="121">
        <v>1</v>
      </c>
      <c r="F2005" t="s">
        <v>444</v>
      </c>
      <c r="G2005" s="121">
        <v>366</v>
      </c>
      <c r="H2005" t="s">
        <v>390</v>
      </c>
      <c r="I2005" t="s">
        <v>491</v>
      </c>
      <c r="J2005" t="s">
        <v>436</v>
      </c>
      <c r="K2005" t="s">
        <v>226</v>
      </c>
      <c r="L2005" s="756">
        <v>2.21</v>
      </c>
      <c r="M2005" t="s">
        <v>469</v>
      </c>
      <c r="N2005" s="679">
        <f t="shared" ca="1" si="136"/>
        <v>14464.162368929283</v>
      </c>
      <c r="O2005" s="679">
        <f t="shared" ca="1" si="136"/>
        <v>8206.6491448737706</v>
      </c>
      <c r="P2005" s="679">
        <f t="shared" ca="1" si="136"/>
        <v>6257.5132240555113</v>
      </c>
      <c r="Q2005" s="679">
        <f t="shared" ca="1" si="136"/>
        <v>0</v>
      </c>
      <c r="R2005" s="679">
        <f t="shared" ca="1" si="136"/>
        <v>0</v>
      </c>
      <c r="S2005" t="str">
        <f t="shared" si="133"/>
        <v>ASR_COMP</v>
      </c>
      <c r="T2005" s="957">
        <f t="shared" si="134"/>
        <v>44682</v>
      </c>
      <c r="U2005" t="str">
        <f t="shared" si="135"/>
        <v>Unaudited</v>
      </c>
    </row>
    <row r="2006" spans="1:21" x14ac:dyDescent="0.25">
      <c r="A2006" t="s">
        <v>440</v>
      </c>
      <c r="B2006" t="s">
        <v>1388</v>
      </c>
      <c r="C2006" t="s">
        <v>1389</v>
      </c>
      <c r="D2006" s="15">
        <v>1900</v>
      </c>
      <c r="E2006" s="121">
        <v>1</v>
      </c>
      <c r="F2006" t="s">
        <v>444</v>
      </c>
      <c r="G2006" s="121">
        <v>366</v>
      </c>
      <c r="H2006" t="s">
        <v>390</v>
      </c>
      <c r="I2006" t="s">
        <v>491</v>
      </c>
      <c r="J2006" t="s">
        <v>436</v>
      </c>
      <c r="K2006" t="s">
        <v>6</v>
      </c>
      <c r="L2006" s="756" t="s">
        <v>70</v>
      </c>
      <c r="M2006" t="s">
        <v>191</v>
      </c>
      <c r="N2006" s="679">
        <f t="shared" ca="1" si="136"/>
        <v>27797.436428581837</v>
      </c>
      <c r="O2006" s="679">
        <f t="shared" ca="1" si="136"/>
        <v>15992.152323482307</v>
      </c>
      <c r="P2006" s="679">
        <f t="shared" ca="1" si="136"/>
        <v>11805.284105099532</v>
      </c>
      <c r="Q2006" s="679">
        <f t="shared" ca="1" si="136"/>
        <v>0</v>
      </c>
      <c r="R2006" s="679">
        <f t="shared" ca="1" si="136"/>
        <v>0</v>
      </c>
      <c r="S2006" t="str">
        <f t="shared" si="133"/>
        <v>ASR_COMP</v>
      </c>
      <c r="T2006" s="957">
        <f t="shared" si="134"/>
        <v>44682</v>
      </c>
      <c r="U2006" t="str">
        <f t="shared" si="135"/>
        <v>Unaudited</v>
      </c>
    </row>
    <row r="2007" spans="1:21" x14ac:dyDescent="0.25">
      <c r="A2007" t="s">
        <v>440</v>
      </c>
      <c r="B2007" t="s">
        <v>1388</v>
      </c>
      <c r="C2007" t="s">
        <v>1389</v>
      </c>
      <c r="D2007" s="15">
        <v>1900</v>
      </c>
      <c r="E2007" s="121">
        <v>1</v>
      </c>
      <c r="F2007" t="s">
        <v>444</v>
      </c>
      <c r="G2007" s="121">
        <v>366</v>
      </c>
      <c r="H2007" t="s">
        <v>390</v>
      </c>
      <c r="I2007" t="s">
        <v>491</v>
      </c>
      <c r="J2007" t="s">
        <v>436</v>
      </c>
      <c r="K2007" t="s">
        <v>6</v>
      </c>
      <c r="L2007" s="756" t="s">
        <v>71</v>
      </c>
      <c r="M2007" t="s">
        <v>234</v>
      </c>
      <c r="N2007" s="679">
        <f t="shared" ca="1" si="136"/>
        <v>13941.599999999999</v>
      </c>
      <c r="O2007" s="679">
        <f t="shared" ca="1" si="136"/>
        <v>7909.7500313873188</v>
      </c>
      <c r="P2007" s="679">
        <f t="shared" ca="1" si="136"/>
        <v>6031.8499686126806</v>
      </c>
      <c r="Q2007" s="679">
        <f t="shared" ca="1" si="136"/>
        <v>0</v>
      </c>
      <c r="R2007" s="679">
        <f t="shared" ca="1" si="136"/>
        <v>0</v>
      </c>
      <c r="S2007" t="str">
        <f t="shared" si="133"/>
        <v>ASR_COMP</v>
      </c>
      <c r="T2007" s="957">
        <f t="shared" si="134"/>
        <v>44682</v>
      </c>
      <c r="U2007" t="str">
        <f t="shared" si="135"/>
        <v>Unaudited</v>
      </c>
    </row>
    <row r="2008" spans="1:21" x14ac:dyDescent="0.25">
      <c r="A2008" t="s">
        <v>440</v>
      </c>
      <c r="B2008" t="s">
        <v>1388</v>
      </c>
      <c r="C2008" t="s">
        <v>1389</v>
      </c>
      <c r="D2008" s="15">
        <v>1900</v>
      </c>
      <c r="E2008" s="121">
        <v>1</v>
      </c>
      <c r="F2008" t="s">
        <v>444</v>
      </c>
      <c r="G2008" s="121">
        <v>366</v>
      </c>
      <c r="H2008" t="s">
        <v>390</v>
      </c>
      <c r="I2008" t="s">
        <v>491</v>
      </c>
      <c r="J2008" t="s">
        <v>436</v>
      </c>
      <c r="K2008" t="s">
        <v>6</v>
      </c>
      <c r="L2008" s="756" t="s">
        <v>72</v>
      </c>
      <c r="M2008" t="s">
        <v>167</v>
      </c>
      <c r="N2008" s="679">
        <f t="shared" ca="1" si="136"/>
        <v>0</v>
      </c>
      <c r="O2008" s="679">
        <f t="shared" ca="1" si="136"/>
        <v>0</v>
      </c>
      <c r="P2008" s="679">
        <f t="shared" ca="1" si="136"/>
        <v>0</v>
      </c>
      <c r="Q2008" s="679">
        <f t="shared" ca="1" si="136"/>
        <v>0</v>
      </c>
      <c r="R2008" s="679">
        <f t="shared" ca="1" si="136"/>
        <v>0</v>
      </c>
      <c r="S2008" t="str">
        <f t="shared" si="133"/>
        <v>ASR_COMP</v>
      </c>
      <c r="T2008" s="957">
        <f t="shared" si="134"/>
        <v>44682</v>
      </c>
      <c r="U2008" t="str">
        <f t="shared" si="135"/>
        <v>Unaudited</v>
      </c>
    </row>
    <row r="2009" spans="1:21" x14ac:dyDescent="0.25">
      <c r="A2009" t="s">
        <v>440</v>
      </c>
      <c r="B2009" t="s">
        <v>1388</v>
      </c>
      <c r="C2009" t="s">
        <v>1389</v>
      </c>
      <c r="D2009" s="15">
        <v>1900</v>
      </c>
      <c r="E2009" s="121">
        <v>1</v>
      </c>
      <c r="F2009" t="s">
        <v>444</v>
      </c>
      <c r="G2009" s="121">
        <v>366</v>
      </c>
      <c r="H2009" t="s">
        <v>390</v>
      </c>
      <c r="I2009" t="s">
        <v>491</v>
      </c>
      <c r="J2009" t="s">
        <v>436</v>
      </c>
      <c r="K2009" t="s">
        <v>6</v>
      </c>
      <c r="L2009" s="756">
        <v>3.4</v>
      </c>
      <c r="M2009" t="s">
        <v>464</v>
      </c>
      <c r="N2009" s="679">
        <f t="shared" ca="1" si="136"/>
        <v>34446.571982642192</v>
      </c>
      <c r="O2009" s="679">
        <f t="shared" ca="1" si="136"/>
        <v>19543.221281695762</v>
      </c>
      <c r="P2009" s="679">
        <f t="shared" ca="1" si="136"/>
        <v>14903.35070094643</v>
      </c>
      <c r="Q2009" s="679">
        <f t="shared" ca="1" si="136"/>
        <v>0</v>
      </c>
      <c r="R2009" s="679">
        <f t="shared" ca="1" si="136"/>
        <v>0</v>
      </c>
      <c r="S2009" t="str">
        <f t="shared" si="133"/>
        <v>ASR_COMP</v>
      </c>
      <c r="T2009" s="957">
        <f t="shared" si="134"/>
        <v>44682</v>
      </c>
      <c r="U2009" t="str">
        <f t="shared" si="135"/>
        <v>Unaudited</v>
      </c>
    </row>
    <row r="2010" spans="1:21" x14ac:dyDescent="0.25">
      <c r="A2010" t="s">
        <v>440</v>
      </c>
      <c r="B2010" t="s">
        <v>1388</v>
      </c>
      <c r="C2010" t="s">
        <v>1389</v>
      </c>
      <c r="D2010" s="15">
        <v>1900</v>
      </c>
      <c r="E2010" s="121">
        <v>1</v>
      </c>
      <c r="F2010" t="s">
        <v>444</v>
      </c>
      <c r="G2010" s="121">
        <v>366</v>
      </c>
      <c r="H2010" t="s">
        <v>390</v>
      </c>
      <c r="I2010" t="s">
        <v>491</v>
      </c>
      <c r="J2010" t="s">
        <v>436</v>
      </c>
      <c r="K2010" t="s">
        <v>437</v>
      </c>
      <c r="L2010" s="756">
        <v>4.5</v>
      </c>
      <c r="M2010" t="s">
        <v>32</v>
      </c>
      <c r="N2010" s="679">
        <f t="shared" ca="1" si="136"/>
        <v>0</v>
      </c>
      <c r="O2010" s="679">
        <f t="shared" ca="1" si="136"/>
        <v>0</v>
      </c>
      <c r="P2010" s="679">
        <f t="shared" ca="1" si="136"/>
        <v>0</v>
      </c>
      <c r="Q2010" s="679">
        <f t="shared" ca="1" si="136"/>
        <v>0</v>
      </c>
      <c r="R2010" s="679">
        <f t="shared" ca="1" si="136"/>
        <v>0</v>
      </c>
      <c r="S2010" t="str">
        <f t="shared" si="133"/>
        <v>ASR_COMP</v>
      </c>
      <c r="T2010" s="957">
        <f t="shared" si="134"/>
        <v>44682</v>
      </c>
      <c r="U2010" t="str">
        <f t="shared" si="135"/>
        <v>Unaudited</v>
      </c>
    </row>
    <row r="2011" spans="1:21" x14ac:dyDescent="0.25">
      <c r="A2011" t="s">
        <v>440</v>
      </c>
      <c r="B2011" t="s">
        <v>1388</v>
      </c>
      <c r="C2011" t="s">
        <v>1389</v>
      </c>
      <c r="D2011" s="15">
        <v>1900</v>
      </c>
      <c r="E2011" s="121">
        <v>1</v>
      </c>
      <c r="F2011" t="s">
        <v>444</v>
      </c>
      <c r="G2011" s="121">
        <v>366</v>
      </c>
      <c r="H2011" t="s">
        <v>390</v>
      </c>
      <c r="I2011" t="s">
        <v>491</v>
      </c>
      <c r="J2011" t="s">
        <v>436</v>
      </c>
      <c r="K2011" t="s">
        <v>437</v>
      </c>
      <c r="L2011" s="756" t="s">
        <v>947</v>
      </c>
      <c r="M2011" t="s">
        <v>938</v>
      </c>
      <c r="N2011" s="679">
        <f t="shared" ca="1" si="136"/>
        <v>0</v>
      </c>
      <c r="O2011" s="679">
        <f t="shared" ca="1" si="136"/>
        <v>0</v>
      </c>
      <c r="P2011" s="679">
        <f t="shared" ca="1" si="136"/>
        <v>0</v>
      </c>
      <c r="Q2011" s="679">
        <f t="shared" ca="1" si="136"/>
        <v>0</v>
      </c>
      <c r="R2011" s="679">
        <f t="shared" ca="1" si="136"/>
        <v>0</v>
      </c>
      <c r="S2011" t="str">
        <f t="shared" si="133"/>
        <v>ASR_COMP</v>
      </c>
      <c r="T2011" s="957">
        <f t="shared" si="134"/>
        <v>44682</v>
      </c>
      <c r="U2011" t="str">
        <f t="shared" si="135"/>
        <v>Unaudited</v>
      </c>
    </row>
    <row r="2012" spans="1:21" x14ac:dyDescent="0.25">
      <c r="A2012" t="s">
        <v>440</v>
      </c>
      <c r="B2012" t="s">
        <v>1388</v>
      </c>
      <c r="C2012" t="s">
        <v>1389</v>
      </c>
      <c r="D2012" s="15">
        <v>1900</v>
      </c>
      <c r="E2012" s="121">
        <v>1</v>
      </c>
      <c r="F2012" t="s">
        <v>444</v>
      </c>
      <c r="G2012" s="121">
        <v>366</v>
      </c>
      <c r="H2012" t="s">
        <v>390</v>
      </c>
      <c r="I2012" t="s">
        <v>491</v>
      </c>
      <c r="J2012" t="s">
        <v>436</v>
      </c>
      <c r="K2012" t="s">
        <v>437</v>
      </c>
      <c r="L2012" s="756" t="s">
        <v>196</v>
      </c>
      <c r="M2012" t="s">
        <v>40</v>
      </c>
      <c r="N2012" s="679">
        <f t="shared" ca="1" si="136"/>
        <v>0</v>
      </c>
      <c r="O2012" s="679">
        <f t="shared" ca="1" si="136"/>
        <v>0</v>
      </c>
      <c r="P2012" s="679">
        <f t="shared" ca="1" si="136"/>
        <v>0</v>
      </c>
      <c r="Q2012" s="679">
        <f t="shared" ca="1" si="136"/>
        <v>0</v>
      </c>
      <c r="R2012" s="679">
        <f t="shared" ca="1" si="136"/>
        <v>0</v>
      </c>
      <c r="S2012" t="str">
        <f t="shared" si="133"/>
        <v>ASR_COMP</v>
      </c>
      <c r="T2012" s="957">
        <f t="shared" si="134"/>
        <v>44682</v>
      </c>
      <c r="U2012" t="str">
        <f t="shared" si="135"/>
        <v>Unaudited</v>
      </c>
    </row>
    <row r="2013" spans="1:21" x14ac:dyDescent="0.25">
      <c r="A2013" t="s">
        <v>440</v>
      </c>
      <c r="B2013" t="s">
        <v>1388</v>
      </c>
      <c r="C2013" t="s">
        <v>1389</v>
      </c>
      <c r="D2013" s="15">
        <v>1900</v>
      </c>
      <c r="E2013" s="121">
        <v>1</v>
      </c>
      <c r="F2013" t="s">
        <v>444</v>
      </c>
      <c r="G2013" s="121">
        <v>366</v>
      </c>
      <c r="H2013" t="s">
        <v>390</v>
      </c>
      <c r="I2013" t="s">
        <v>491</v>
      </c>
      <c r="J2013" t="s">
        <v>436</v>
      </c>
      <c r="K2013" t="s">
        <v>437</v>
      </c>
      <c r="L2013" s="756" t="s">
        <v>195</v>
      </c>
      <c r="M2013" t="s">
        <v>332</v>
      </c>
      <c r="N2013" s="679">
        <f t="shared" ca="1" si="136"/>
        <v>0</v>
      </c>
      <c r="O2013" s="679">
        <f t="shared" ca="1" si="136"/>
        <v>0</v>
      </c>
      <c r="P2013" s="679">
        <f t="shared" ca="1" si="136"/>
        <v>0</v>
      </c>
      <c r="Q2013" s="679">
        <f t="shared" ca="1" si="136"/>
        <v>0</v>
      </c>
      <c r="R2013" s="679">
        <f t="shared" ca="1" si="136"/>
        <v>0</v>
      </c>
      <c r="S2013" t="str">
        <f t="shared" si="133"/>
        <v>ASR_COMP</v>
      </c>
      <c r="T2013" s="957">
        <f t="shared" si="134"/>
        <v>44682</v>
      </c>
      <c r="U2013" t="str">
        <f t="shared" si="135"/>
        <v>Unaudited</v>
      </c>
    </row>
    <row r="2014" spans="1:21" x14ac:dyDescent="0.25">
      <c r="A2014" t="s">
        <v>440</v>
      </c>
      <c r="B2014" t="s">
        <v>1388</v>
      </c>
      <c r="C2014" t="s">
        <v>1389</v>
      </c>
      <c r="D2014" s="15">
        <v>1900</v>
      </c>
      <c r="E2014" s="121">
        <v>1</v>
      </c>
      <c r="F2014" t="s">
        <v>444</v>
      </c>
      <c r="G2014" s="121">
        <v>366</v>
      </c>
      <c r="H2014" t="s">
        <v>390</v>
      </c>
      <c r="I2014" t="s">
        <v>491</v>
      </c>
      <c r="J2014" t="s">
        <v>453</v>
      </c>
      <c r="K2014" t="s">
        <v>438</v>
      </c>
      <c r="L2014" s="756" t="s">
        <v>79</v>
      </c>
      <c r="M2014" t="s">
        <v>27</v>
      </c>
      <c r="N2014" s="679">
        <f t="shared" ca="1" si="136"/>
        <v>1543816.2785501047</v>
      </c>
      <c r="O2014" s="679">
        <f t="shared" ca="1" si="136"/>
        <v>807527.23647326382</v>
      </c>
      <c r="P2014" s="679">
        <f t="shared" ca="1" si="136"/>
        <v>736289.042076841</v>
      </c>
      <c r="Q2014" s="679">
        <f t="shared" ca="1" si="136"/>
        <v>0</v>
      </c>
      <c r="R2014" s="679">
        <f t="shared" ca="1" si="136"/>
        <v>0</v>
      </c>
      <c r="S2014" t="str">
        <f t="shared" si="133"/>
        <v>ASR_COMP</v>
      </c>
      <c r="T2014" s="957">
        <f t="shared" si="134"/>
        <v>44682</v>
      </c>
      <c r="U2014" t="str">
        <f t="shared" si="135"/>
        <v>Unaudited</v>
      </c>
    </row>
    <row r="2015" spans="1:21" x14ac:dyDescent="0.25">
      <c r="A2015" t="s">
        <v>440</v>
      </c>
      <c r="B2015" t="s">
        <v>1388</v>
      </c>
      <c r="C2015" t="s">
        <v>1389</v>
      </c>
      <c r="D2015" s="15">
        <v>1900</v>
      </c>
      <c r="E2015" s="121">
        <v>1</v>
      </c>
      <c r="F2015" t="s">
        <v>444</v>
      </c>
      <c r="G2015" s="121">
        <v>366</v>
      </c>
      <c r="H2015" t="s">
        <v>390</v>
      </c>
      <c r="I2015" t="s">
        <v>491</v>
      </c>
      <c r="J2015" t="s">
        <v>453</v>
      </c>
      <c r="K2015" t="s">
        <v>438</v>
      </c>
      <c r="L2015" s="756" t="s">
        <v>80</v>
      </c>
      <c r="M2015" t="s">
        <v>100</v>
      </c>
      <c r="N2015" s="679">
        <f t="shared" ca="1" si="136"/>
        <v>148503.47073538008</v>
      </c>
      <c r="O2015" s="679">
        <f t="shared" ca="1" si="136"/>
        <v>77678.023606704461</v>
      </c>
      <c r="P2015" s="679">
        <f t="shared" ca="1" si="136"/>
        <v>70825.447128675602</v>
      </c>
      <c r="Q2015" s="679">
        <f t="shared" ca="1" si="136"/>
        <v>0</v>
      </c>
      <c r="R2015" s="679">
        <f t="shared" ca="1" si="136"/>
        <v>0</v>
      </c>
      <c r="S2015" t="str">
        <f t="shared" si="133"/>
        <v>ASR_COMP</v>
      </c>
      <c r="T2015" s="957">
        <f t="shared" si="134"/>
        <v>44682</v>
      </c>
      <c r="U2015" t="str">
        <f t="shared" si="135"/>
        <v>Unaudited</v>
      </c>
    </row>
    <row r="2016" spans="1:21" x14ac:dyDescent="0.25">
      <c r="A2016" t="s">
        <v>440</v>
      </c>
      <c r="B2016" t="s">
        <v>1388</v>
      </c>
      <c r="C2016" t="s">
        <v>1389</v>
      </c>
      <c r="D2016" s="15">
        <v>1900</v>
      </c>
      <c r="E2016" s="121">
        <v>1</v>
      </c>
      <c r="F2016" t="s">
        <v>444</v>
      </c>
      <c r="G2016" s="121">
        <v>366</v>
      </c>
      <c r="H2016" t="s">
        <v>390</v>
      </c>
      <c r="I2016" t="s">
        <v>491</v>
      </c>
      <c r="J2016" t="s">
        <v>453</v>
      </c>
      <c r="K2016" t="s">
        <v>438</v>
      </c>
      <c r="L2016" s="756" t="s">
        <v>81</v>
      </c>
      <c r="M2016" t="s">
        <v>101</v>
      </c>
      <c r="N2016" s="679">
        <f t="shared" ca="1" si="136"/>
        <v>141055.58177978423</v>
      </c>
      <c r="O2016" s="679">
        <f t="shared" ca="1" si="136"/>
        <v>73782.240624340455</v>
      </c>
      <c r="P2016" s="679">
        <f t="shared" ca="1" si="136"/>
        <v>67273.341155443792</v>
      </c>
      <c r="Q2016" s="679">
        <f t="shared" ca="1" si="136"/>
        <v>0</v>
      </c>
      <c r="R2016" s="679">
        <f t="shared" ca="1" si="136"/>
        <v>0</v>
      </c>
      <c r="S2016" t="str">
        <f t="shared" si="133"/>
        <v>ASR_COMP</v>
      </c>
      <c r="T2016" s="957">
        <f t="shared" si="134"/>
        <v>44682</v>
      </c>
      <c r="U2016" t="str">
        <f t="shared" si="135"/>
        <v>Unaudited</v>
      </c>
    </row>
    <row r="2017" spans="1:21" x14ac:dyDescent="0.25">
      <c r="A2017" t="s">
        <v>440</v>
      </c>
      <c r="B2017" t="s">
        <v>1388</v>
      </c>
      <c r="C2017" t="s">
        <v>1389</v>
      </c>
      <c r="D2017" s="15">
        <v>1900</v>
      </c>
      <c r="E2017" s="121">
        <v>1</v>
      </c>
      <c r="F2017" t="s">
        <v>444</v>
      </c>
      <c r="G2017" s="121">
        <v>366</v>
      </c>
      <c r="H2017" t="s">
        <v>390</v>
      </c>
      <c r="I2017" t="s">
        <v>491</v>
      </c>
      <c r="J2017" t="s">
        <v>453</v>
      </c>
      <c r="K2017" t="s">
        <v>438</v>
      </c>
      <c r="L2017" s="756" t="s">
        <v>82</v>
      </c>
      <c r="M2017" t="s">
        <v>102</v>
      </c>
      <c r="N2017" s="679">
        <f t="shared" ca="1" si="136"/>
        <v>95538.888453457097</v>
      </c>
      <c r="O2017" s="679">
        <f t="shared" ca="1" si="136"/>
        <v>49973.72785899388</v>
      </c>
      <c r="P2017" s="679">
        <f t="shared" ca="1" si="136"/>
        <v>45565.160594463217</v>
      </c>
      <c r="Q2017" s="679">
        <f t="shared" ca="1" si="136"/>
        <v>0</v>
      </c>
      <c r="R2017" s="679">
        <f t="shared" ca="1" si="136"/>
        <v>0</v>
      </c>
      <c r="S2017" t="str">
        <f t="shared" si="133"/>
        <v>ASR_COMP</v>
      </c>
      <c r="T2017" s="957">
        <f t="shared" si="134"/>
        <v>44682</v>
      </c>
      <c r="U2017" t="str">
        <f t="shared" si="135"/>
        <v>Unaudited</v>
      </c>
    </row>
    <row r="2018" spans="1:21" x14ac:dyDescent="0.25">
      <c r="A2018" t="s">
        <v>440</v>
      </c>
      <c r="B2018" t="s">
        <v>1388</v>
      </c>
      <c r="C2018" t="s">
        <v>1389</v>
      </c>
      <c r="D2018" s="15">
        <v>1900</v>
      </c>
      <c r="E2018" s="121">
        <v>1</v>
      </c>
      <c r="F2018" t="s">
        <v>444</v>
      </c>
      <c r="G2018" s="121">
        <v>366</v>
      </c>
      <c r="H2018" t="s">
        <v>390</v>
      </c>
      <c r="I2018" t="s">
        <v>491</v>
      </c>
      <c r="J2018" t="s">
        <v>453</v>
      </c>
      <c r="K2018" t="s">
        <v>438</v>
      </c>
      <c r="L2018" s="756" t="s">
        <v>219</v>
      </c>
      <c r="M2018" t="s">
        <v>103</v>
      </c>
      <c r="N2018" s="679">
        <f t="shared" ca="1" si="136"/>
        <v>349896.73845320486</v>
      </c>
      <c r="O2018" s="679">
        <f t="shared" ca="1" si="136"/>
        <v>183021.22485681163</v>
      </c>
      <c r="P2018" s="679">
        <f t="shared" ca="1" si="136"/>
        <v>166875.5135963932</v>
      </c>
      <c r="Q2018" s="679">
        <f t="shared" ca="1" si="136"/>
        <v>0</v>
      </c>
      <c r="R2018" s="679">
        <f t="shared" ca="1" si="136"/>
        <v>0</v>
      </c>
      <c r="S2018" t="str">
        <f t="shared" si="133"/>
        <v>ASR_COMP</v>
      </c>
      <c r="T2018" s="957">
        <f t="shared" si="134"/>
        <v>44682</v>
      </c>
      <c r="U2018" t="str">
        <f t="shared" si="135"/>
        <v>Unaudited</v>
      </c>
    </row>
    <row r="2019" spans="1:21" x14ac:dyDescent="0.25">
      <c r="A2019" t="s">
        <v>440</v>
      </c>
      <c r="B2019" t="s">
        <v>1388</v>
      </c>
      <c r="C2019" t="s">
        <v>1389</v>
      </c>
      <c r="D2019" s="15">
        <v>1900</v>
      </c>
      <c r="E2019" s="121">
        <v>1</v>
      </c>
      <c r="F2019" t="s">
        <v>444</v>
      </c>
      <c r="G2019" s="121">
        <v>366</v>
      </c>
      <c r="H2019" t="s">
        <v>390</v>
      </c>
      <c r="I2019" t="s">
        <v>491</v>
      </c>
      <c r="J2019" t="s">
        <v>453</v>
      </c>
      <c r="K2019" t="s">
        <v>438</v>
      </c>
      <c r="L2019" s="756" t="s">
        <v>218</v>
      </c>
      <c r="M2019" t="s">
        <v>28</v>
      </c>
      <c r="N2019" s="679">
        <f t="shared" ca="1" si="136"/>
        <v>67011.534585424</v>
      </c>
      <c r="O2019" s="679">
        <f t="shared" ca="1" si="136"/>
        <v>35051.864711791692</v>
      </c>
      <c r="P2019" s="679">
        <f t="shared" ca="1" si="136"/>
        <v>31959.669873632316</v>
      </c>
      <c r="Q2019" s="679">
        <f t="shared" ca="1" si="136"/>
        <v>0</v>
      </c>
      <c r="R2019" s="679">
        <f t="shared" ca="1" si="136"/>
        <v>0</v>
      </c>
      <c r="S2019" t="str">
        <f t="shared" si="133"/>
        <v>ASR_COMP</v>
      </c>
      <c r="T2019" s="957">
        <f t="shared" si="134"/>
        <v>44682</v>
      </c>
      <c r="U2019" t="str">
        <f t="shared" si="135"/>
        <v>Unaudited</v>
      </c>
    </row>
    <row r="2020" spans="1:21" x14ac:dyDescent="0.25">
      <c r="A2020" t="s">
        <v>440</v>
      </c>
      <c r="B2020" t="s">
        <v>1388</v>
      </c>
      <c r="C2020" t="s">
        <v>1389</v>
      </c>
      <c r="D2020" s="15">
        <v>1900</v>
      </c>
      <c r="E2020" s="121">
        <v>1</v>
      </c>
      <c r="F2020" t="s">
        <v>444</v>
      </c>
      <c r="G2020" s="121">
        <v>366</v>
      </c>
      <c r="H2020" t="s">
        <v>390</v>
      </c>
      <c r="I2020" t="s">
        <v>491</v>
      </c>
      <c r="J2020" t="s">
        <v>439</v>
      </c>
      <c r="K2020" t="s">
        <v>439</v>
      </c>
      <c r="L2020" s="756" t="s">
        <v>84</v>
      </c>
      <c r="M2020" t="s">
        <v>330</v>
      </c>
      <c r="N2020" s="679">
        <f t="shared" ca="1" si="136"/>
        <v>0</v>
      </c>
      <c r="O2020" s="679">
        <f t="shared" ca="1" si="136"/>
        <v>0</v>
      </c>
      <c r="P2020" s="679">
        <f t="shared" ca="1" si="136"/>
        <v>0</v>
      </c>
      <c r="Q2020" s="679">
        <f t="shared" ca="1" si="136"/>
        <v>0</v>
      </c>
      <c r="R2020" s="679">
        <f t="shared" ca="1" si="136"/>
        <v>0</v>
      </c>
      <c r="S2020" t="str">
        <f t="shared" si="133"/>
        <v>ASR_COMP</v>
      </c>
      <c r="T2020" s="957">
        <f t="shared" si="134"/>
        <v>44682</v>
      </c>
      <c r="U2020" t="str">
        <f t="shared" si="135"/>
        <v>Unaudited</v>
      </c>
    </row>
    <row r="2021" spans="1:21" x14ac:dyDescent="0.25">
      <c r="A2021" t="s">
        <v>440</v>
      </c>
      <c r="B2021" t="s">
        <v>1388</v>
      </c>
      <c r="C2021" t="s">
        <v>1389</v>
      </c>
      <c r="D2021" s="15">
        <v>1900</v>
      </c>
      <c r="E2021" s="121">
        <v>1</v>
      </c>
      <c r="F2021" t="s">
        <v>444</v>
      </c>
      <c r="G2021" s="121">
        <v>366</v>
      </c>
      <c r="H2021" t="s">
        <v>390</v>
      </c>
      <c r="I2021" t="s">
        <v>491</v>
      </c>
      <c r="J2021" t="s">
        <v>439</v>
      </c>
      <c r="K2021" t="s">
        <v>439</v>
      </c>
      <c r="L2021" s="756" t="s">
        <v>85</v>
      </c>
      <c r="M2021" t="s">
        <v>328</v>
      </c>
      <c r="N2021" s="679">
        <f t="shared" ca="1" si="136"/>
        <v>0</v>
      </c>
      <c r="O2021" s="679">
        <f t="shared" ca="1" si="136"/>
        <v>0</v>
      </c>
      <c r="P2021" s="679">
        <f t="shared" ca="1" si="136"/>
        <v>0</v>
      </c>
      <c r="Q2021" s="679">
        <f t="shared" ca="1" si="136"/>
        <v>0</v>
      </c>
      <c r="R2021" s="679">
        <f t="shared" ca="1" si="136"/>
        <v>0</v>
      </c>
      <c r="S2021" t="str">
        <f t="shared" si="133"/>
        <v>ASR_COMP</v>
      </c>
      <c r="T2021" s="957">
        <f t="shared" si="134"/>
        <v>44682</v>
      </c>
      <c r="U2021" t="str">
        <f t="shared" si="135"/>
        <v>Unaudited</v>
      </c>
    </row>
    <row r="2022" spans="1:21" x14ac:dyDescent="0.25">
      <c r="A2022" t="s">
        <v>440</v>
      </c>
      <c r="B2022" t="s">
        <v>1388</v>
      </c>
      <c r="C2022" t="s">
        <v>1389</v>
      </c>
      <c r="D2022" s="15">
        <v>1900</v>
      </c>
      <c r="E2022" s="121">
        <v>1</v>
      </c>
      <c r="F2022" t="s">
        <v>444</v>
      </c>
      <c r="G2022" s="121">
        <v>366</v>
      </c>
      <c r="H2022" t="s">
        <v>390</v>
      </c>
      <c r="I2022" t="s">
        <v>491</v>
      </c>
      <c r="J2022" t="s">
        <v>439</v>
      </c>
      <c r="K2022" t="s">
        <v>439</v>
      </c>
      <c r="L2022" s="756" t="s">
        <v>86</v>
      </c>
      <c r="M2022" t="s">
        <v>497</v>
      </c>
      <c r="N2022" s="679">
        <f t="shared" ca="1" si="136"/>
        <v>0</v>
      </c>
      <c r="O2022" s="679">
        <f t="shared" ca="1" si="136"/>
        <v>0</v>
      </c>
      <c r="P2022" s="679">
        <f t="shared" ca="1" si="136"/>
        <v>0</v>
      </c>
      <c r="Q2022" s="679">
        <f t="shared" ca="1" si="136"/>
        <v>0</v>
      </c>
      <c r="R2022" s="679">
        <f t="shared" ca="1" si="136"/>
        <v>0</v>
      </c>
      <c r="S2022" t="str">
        <f t="shared" si="133"/>
        <v>ASR_COMP</v>
      </c>
      <c r="T2022" s="957">
        <f t="shared" si="134"/>
        <v>44682</v>
      </c>
      <c r="U2022" t="str">
        <f t="shared" si="135"/>
        <v>Unaudited</v>
      </c>
    </row>
    <row r="2023" spans="1:21" x14ac:dyDescent="0.25">
      <c r="A2023" t="s">
        <v>440</v>
      </c>
      <c r="B2023" t="s">
        <v>1388</v>
      </c>
      <c r="C2023" t="s">
        <v>1389</v>
      </c>
      <c r="D2023" s="15">
        <v>1900</v>
      </c>
      <c r="E2023" s="121">
        <v>1</v>
      </c>
      <c r="F2023" t="s">
        <v>444</v>
      </c>
      <c r="G2023" s="121">
        <v>366</v>
      </c>
      <c r="H2023" t="s">
        <v>390</v>
      </c>
      <c r="I2023" t="s">
        <v>491</v>
      </c>
      <c r="J2023" t="s">
        <v>439</v>
      </c>
      <c r="K2023" t="s">
        <v>439</v>
      </c>
      <c r="L2023" s="756" t="s">
        <v>87</v>
      </c>
      <c r="M2023" t="s">
        <v>498</v>
      </c>
      <c r="N2023" s="679">
        <f t="shared" ca="1" si="136"/>
        <v>0</v>
      </c>
      <c r="O2023" s="679">
        <f t="shared" ca="1" si="136"/>
        <v>0</v>
      </c>
      <c r="P2023" s="679">
        <f t="shared" ca="1" si="136"/>
        <v>0</v>
      </c>
      <c r="Q2023" s="679">
        <f t="shared" ca="1" si="136"/>
        <v>0</v>
      </c>
      <c r="R2023" s="679">
        <f t="shared" ca="1" si="136"/>
        <v>0</v>
      </c>
      <c r="S2023" t="str">
        <f t="shared" si="133"/>
        <v>ASR_COMP</v>
      </c>
      <c r="T2023" s="957">
        <f t="shared" si="134"/>
        <v>44682</v>
      </c>
      <c r="U2023" t="str">
        <f t="shared" si="135"/>
        <v>Unaudited</v>
      </c>
    </row>
    <row r="2024" spans="1:21" x14ac:dyDescent="0.25">
      <c r="A2024" t="s">
        <v>440</v>
      </c>
      <c r="B2024" t="s">
        <v>1388</v>
      </c>
      <c r="C2024" t="s">
        <v>1389</v>
      </c>
      <c r="D2024" s="15">
        <v>1900</v>
      </c>
      <c r="E2024" s="121">
        <v>1</v>
      </c>
      <c r="F2024" t="s">
        <v>444</v>
      </c>
      <c r="G2024" s="121">
        <v>366</v>
      </c>
      <c r="H2024" t="s">
        <v>390</v>
      </c>
      <c r="I2024" t="s">
        <v>491</v>
      </c>
      <c r="J2024" t="s">
        <v>439</v>
      </c>
      <c r="K2024" t="s">
        <v>439</v>
      </c>
      <c r="L2024" s="756" t="s">
        <v>216</v>
      </c>
      <c r="M2024" t="s">
        <v>499</v>
      </c>
      <c r="N2024" s="679">
        <f t="shared" ca="1" si="136"/>
        <v>0</v>
      </c>
      <c r="O2024" s="679">
        <f t="shared" ca="1" si="136"/>
        <v>0</v>
      </c>
      <c r="P2024" s="679">
        <f t="shared" ca="1" si="136"/>
        <v>0</v>
      </c>
      <c r="Q2024" s="679">
        <f t="shared" ca="1" si="136"/>
        <v>0</v>
      </c>
      <c r="R2024" s="679">
        <f t="shared" ca="1" si="136"/>
        <v>0</v>
      </c>
      <c r="S2024" t="str">
        <f t="shared" si="133"/>
        <v>ASR_COMP</v>
      </c>
      <c r="T2024" s="957">
        <f t="shared" si="134"/>
        <v>44682</v>
      </c>
      <c r="U2024" t="str">
        <f t="shared" si="135"/>
        <v>Unaudited</v>
      </c>
    </row>
    <row r="2025" spans="1:21" x14ac:dyDescent="0.25">
      <c r="A2025" t="s">
        <v>440</v>
      </c>
      <c r="B2025" t="s">
        <v>1388</v>
      </c>
      <c r="C2025" t="s">
        <v>1389</v>
      </c>
      <c r="D2025" s="15">
        <v>1900</v>
      </c>
      <c r="E2025" s="121">
        <v>1</v>
      </c>
      <c r="F2025" t="s">
        <v>444</v>
      </c>
      <c r="G2025" s="121">
        <v>366</v>
      </c>
      <c r="H2025" t="s">
        <v>390</v>
      </c>
      <c r="I2025" t="s">
        <v>492</v>
      </c>
      <c r="J2025" t="s">
        <v>26</v>
      </c>
      <c r="K2025" t="s">
        <v>26</v>
      </c>
      <c r="L2025" s="756" t="s">
        <v>207</v>
      </c>
      <c r="M2025" t="s">
        <v>26</v>
      </c>
      <c r="N2025" s="679">
        <f t="shared" ca="1" si="136"/>
        <v>-945719.55571018672</v>
      </c>
      <c r="O2025" s="679">
        <f t="shared" ca="1" si="136"/>
        <v>0</v>
      </c>
      <c r="P2025" s="679">
        <f t="shared" ca="1" si="136"/>
        <v>0</v>
      </c>
      <c r="Q2025" s="679">
        <f t="shared" ca="1" si="136"/>
        <v>0</v>
      </c>
      <c r="R2025" s="679">
        <f t="shared" ca="1" si="136"/>
        <v>0</v>
      </c>
      <c r="S2025" t="str">
        <f t="shared" si="133"/>
        <v>ASR_COMP</v>
      </c>
      <c r="T2025" s="957">
        <f t="shared" si="134"/>
        <v>44682</v>
      </c>
      <c r="U2025" t="str">
        <f t="shared" si="135"/>
        <v>Unaudited</v>
      </c>
    </row>
    <row r="2026" spans="1:21" x14ac:dyDescent="0.25">
      <c r="A2026" t="s">
        <v>440</v>
      </c>
      <c r="B2026" t="s">
        <v>1388</v>
      </c>
      <c r="C2026" t="s">
        <v>1389</v>
      </c>
      <c r="D2026" s="15">
        <v>1900</v>
      </c>
      <c r="E2026" s="121">
        <v>1</v>
      </c>
      <c r="F2026" t="s">
        <v>1034</v>
      </c>
      <c r="G2026" s="121" t="s">
        <v>1387</v>
      </c>
      <c r="H2026" t="s">
        <v>390</v>
      </c>
      <c r="I2026" t="s">
        <v>435</v>
      </c>
      <c r="J2026" t="s">
        <v>435</v>
      </c>
      <c r="K2026" t="s">
        <v>435</v>
      </c>
      <c r="M2026" t="s">
        <v>435</v>
      </c>
      <c r="N2026" s="679">
        <f t="shared" ca="1" si="136"/>
        <v>0</v>
      </c>
      <c r="O2026" s="679">
        <f t="shared" ca="1" si="136"/>
        <v>0</v>
      </c>
      <c r="P2026" s="679">
        <f t="shared" ca="1" si="136"/>
        <v>0</v>
      </c>
      <c r="Q2026" s="679">
        <f t="shared" ca="1" si="136"/>
        <v>0</v>
      </c>
      <c r="R2026" s="679">
        <f t="shared" ca="1" si="136"/>
        <v>0</v>
      </c>
      <c r="S2026" t="str">
        <f t="shared" si="133"/>
        <v>ASR_COMP</v>
      </c>
      <c r="T2026" s="957">
        <f t="shared" si="134"/>
        <v>44682</v>
      </c>
      <c r="U2026" t="str">
        <f t="shared" si="135"/>
        <v>Unaudited</v>
      </c>
    </row>
    <row r="2027" spans="1:21" x14ac:dyDescent="0.25">
      <c r="A2027" t="s">
        <v>440</v>
      </c>
      <c r="B2027" t="s">
        <v>1388</v>
      </c>
      <c r="C2027" t="s">
        <v>1389</v>
      </c>
      <c r="D2027" s="15">
        <v>1900</v>
      </c>
      <c r="E2027" s="121">
        <v>1</v>
      </c>
      <c r="F2027" t="s">
        <v>1034</v>
      </c>
      <c r="G2027" s="121" t="s">
        <v>1387</v>
      </c>
      <c r="H2027" t="s">
        <v>390</v>
      </c>
      <c r="I2027" t="s">
        <v>490</v>
      </c>
      <c r="J2027" t="s">
        <v>12</v>
      </c>
      <c r="K2027" t="s">
        <v>12</v>
      </c>
      <c r="L2027" s="756">
        <v>1.1000000000000001</v>
      </c>
      <c r="M2027" t="s">
        <v>12</v>
      </c>
      <c r="N2027" s="679">
        <f t="shared" ca="1" si="136"/>
        <v>0</v>
      </c>
      <c r="O2027" s="679">
        <f t="shared" ca="1" si="136"/>
        <v>0</v>
      </c>
      <c r="P2027" s="679">
        <f t="shared" ca="1" si="136"/>
        <v>0</v>
      </c>
      <c r="Q2027" s="679">
        <f t="shared" ca="1" si="136"/>
        <v>0</v>
      </c>
      <c r="R2027" s="679">
        <f t="shared" ca="1" si="136"/>
        <v>278096.97488406231</v>
      </c>
      <c r="S2027" t="str">
        <f t="shared" si="133"/>
        <v>ASR_COMP</v>
      </c>
      <c r="T2027" s="957">
        <f t="shared" si="134"/>
        <v>44682</v>
      </c>
      <c r="U2027" t="str">
        <f t="shared" si="135"/>
        <v>Unaudited</v>
      </c>
    </row>
    <row r="2028" spans="1:21" x14ac:dyDescent="0.25">
      <c r="A2028" t="s">
        <v>440</v>
      </c>
      <c r="B2028" t="s">
        <v>1388</v>
      </c>
      <c r="C2028" t="s">
        <v>1389</v>
      </c>
      <c r="D2028" s="15">
        <v>1900</v>
      </c>
      <c r="E2028" s="121">
        <v>1</v>
      </c>
      <c r="F2028" t="s">
        <v>1034</v>
      </c>
      <c r="G2028" s="121" t="s">
        <v>1387</v>
      </c>
      <c r="H2028" t="s">
        <v>390</v>
      </c>
      <c r="I2028" t="s">
        <v>490</v>
      </c>
      <c r="J2028" t="s">
        <v>12</v>
      </c>
      <c r="K2028" t="s">
        <v>225</v>
      </c>
      <c r="L2028" s="756">
        <v>1.2</v>
      </c>
      <c r="M2028" t="s">
        <v>225</v>
      </c>
      <c r="N2028" s="679">
        <f t="shared" ca="1" si="136"/>
        <v>0</v>
      </c>
      <c r="O2028" s="679">
        <f t="shared" ca="1" si="136"/>
        <v>0</v>
      </c>
      <c r="P2028" s="679">
        <f t="shared" ca="1" si="136"/>
        <v>0</v>
      </c>
      <c r="Q2028" s="679">
        <f t="shared" ca="1" si="136"/>
        <v>0</v>
      </c>
      <c r="R2028" s="679">
        <f t="shared" ca="1" si="136"/>
        <v>5379.2531464807362</v>
      </c>
      <c r="S2028" t="str">
        <f t="shared" si="133"/>
        <v>ASR_COMP</v>
      </c>
      <c r="T2028" s="957">
        <f t="shared" si="134"/>
        <v>44682</v>
      </c>
      <c r="U2028" t="str">
        <f t="shared" si="135"/>
        <v>Unaudited</v>
      </c>
    </row>
    <row r="2029" spans="1:21" x14ac:dyDescent="0.25">
      <c r="A2029" t="s">
        <v>440</v>
      </c>
      <c r="B2029" t="s">
        <v>1388</v>
      </c>
      <c r="C2029" t="s">
        <v>1389</v>
      </c>
      <c r="D2029" s="15">
        <v>1900</v>
      </c>
      <c r="E2029" s="121">
        <v>1</v>
      </c>
      <c r="F2029" t="s">
        <v>1034</v>
      </c>
      <c r="G2029" s="121" t="s">
        <v>1387</v>
      </c>
      <c r="H2029" t="s">
        <v>390</v>
      </c>
      <c r="I2029" t="s">
        <v>490</v>
      </c>
      <c r="J2029" t="s">
        <v>12</v>
      </c>
      <c r="K2029" t="s">
        <v>1326</v>
      </c>
      <c r="L2029" s="756" t="s">
        <v>1322</v>
      </c>
      <c r="M2029" t="s">
        <v>1326</v>
      </c>
      <c r="N2029" s="679">
        <f t="shared" ca="1" si="136"/>
        <v>0</v>
      </c>
      <c r="O2029" s="679">
        <f t="shared" ca="1" si="136"/>
        <v>0</v>
      </c>
      <c r="P2029" s="679">
        <f t="shared" ca="1" si="136"/>
        <v>0</v>
      </c>
      <c r="Q2029" s="679">
        <f t="shared" ca="1" si="136"/>
        <v>0</v>
      </c>
      <c r="R2029" s="679">
        <f t="shared" ca="1" si="136"/>
        <v>9951.73</v>
      </c>
      <c r="S2029" t="str">
        <f t="shared" si="133"/>
        <v>ASR_COMP</v>
      </c>
      <c r="T2029" s="957">
        <f t="shared" si="134"/>
        <v>44682</v>
      </c>
      <c r="U2029" t="str">
        <f t="shared" si="135"/>
        <v>Unaudited</v>
      </c>
    </row>
    <row r="2030" spans="1:21" x14ac:dyDescent="0.25">
      <c r="A2030" t="s">
        <v>440</v>
      </c>
      <c r="B2030" t="s">
        <v>1388</v>
      </c>
      <c r="C2030" t="s">
        <v>1389</v>
      </c>
      <c r="D2030" s="15">
        <v>1900</v>
      </c>
      <c r="E2030" s="121">
        <v>1</v>
      </c>
      <c r="F2030" t="s">
        <v>1034</v>
      </c>
      <c r="G2030" s="121" t="s">
        <v>1387</v>
      </c>
      <c r="H2030" t="s">
        <v>390</v>
      </c>
      <c r="I2030" t="s">
        <v>490</v>
      </c>
      <c r="J2030" t="s">
        <v>12</v>
      </c>
      <c r="K2030" t="s">
        <v>1328</v>
      </c>
      <c r="L2030" s="756" t="s">
        <v>1327</v>
      </c>
      <c r="M2030" t="s">
        <v>1328</v>
      </c>
      <c r="N2030" s="679">
        <f t="shared" ca="1" si="136"/>
        <v>0</v>
      </c>
      <c r="O2030" s="679">
        <f t="shared" ca="1" si="136"/>
        <v>0</v>
      </c>
      <c r="P2030" s="679">
        <f t="shared" ca="1" si="136"/>
        <v>0</v>
      </c>
      <c r="Q2030" s="679">
        <f t="shared" ca="1" si="136"/>
        <v>0</v>
      </c>
      <c r="R2030" s="679">
        <f t="shared" ca="1" si="136"/>
        <v>616800.36040068138</v>
      </c>
      <c r="S2030" t="str">
        <f t="shared" si="133"/>
        <v>ASR_COMP</v>
      </c>
      <c r="T2030" s="957">
        <f t="shared" si="134"/>
        <v>44682</v>
      </c>
      <c r="U2030" t="str">
        <f t="shared" si="135"/>
        <v>Unaudited</v>
      </c>
    </row>
    <row r="2031" spans="1:21" x14ac:dyDescent="0.25">
      <c r="A2031" t="s">
        <v>440</v>
      </c>
      <c r="B2031" t="s">
        <v>1388</v>
      </c>
      <c r="C2031" t="s">
        <v>1389</v>
      </c>
      <c r="D2031" s="15">
        <v>1900</v>
      </c>
      <c r="E2031" s="121">
        <v>1</v>
      </c>
      <c r="F2031" t="s">
        <v>1034</v>
      </c>
      <c r="G2031" s="121" t="s">
        <v>1387</v>
      </c>
      <c r="H2031" t="s">
        <v>390</v>
      </c>
      <c r="I2031" t="s">
        <v>490</v>
      </c>
      <c r="J2031" t="s">
        <v>13</v>
      </c>
      <c r="K2031" t="s">
        <v>13</v>
      </c>
      <c r="L2031" s="756" t="s">
        <v>63</v>
      </c>
      <c r="M2031" t="s">
        <v>13</v>
      </c>
      <c r="N2031" s="679">
        <f t="shared" ca="1" si="136"/>
        <v>0</v>
      </c>
      <c r="O2031" s="679">
        <f t="shared" ca="1" si="136"/>
        <v>0</v>
      </c>
      <c r="P2031" s="679">
        <f t="shared" ca="1" si="136"/>
        <v>0</v>
      </c>
      <c r="Q2031" s="679">
        <f t="shared" ca="1" si="136"/>
        <v>0</v>
      </c>
      <c r="R2031" s="679">
        <f t="shared" ca="1" si="136"/>
        <v>0</v>
      </c>
      <c r="S2031" t="str">
        <f t="shared" si="133"/>
        <v>ASR_COMP</v>
      </c>
      <c r="T2031" s="957">
        <f t="shared" si="134"/>
        <v>44682</v>
      </c>
      <c r="U2031" t="str">
        <f t="shared" si="135"/>
        <v>Unaudited</v>
      </c>
    </row>
    <row r="2032" spans="1:21" x14ac:dyDescent="0.25">
      <c r="A2032" t="s">
        <v>440</v>
      </c>
      <c r="B2032" t="s">
        <v>1388</v>
      </c>
      <c r="C2032" t="s">
        <v>1389</v>
      </c>
      <c r="D2032" s="15">
        <v>1900</v>
      </c>
      <c r="E2032" s="121">
        <v>1</v>
      </c>
      <c r="F2032" t="s">
        <v>1034</v>
      </c>
      <c r="G2032" s="121" t="s">
        <v>1387</v>
      </c>
      <c r="H2032" t="s">
        <v>390</v>
      </c>
      <c r="I2032" t="s">
        <v>491</v>
      </c>
      <c r="J2032" t="s">
        <v>436</v>
      </c>
      <c r="K2032" t="s">
        <v>799</v>
      </c>
      <c r="L2032" s="756">
        <v>2.1</v>
      </c>
      <c r="M2032" t="s">
        <v>734</v>
      </c>
      <c r="N2032" s="679">
        <f t="shared" ca="1" si="136"/>
        <v>0</v>
      </c>
      <c r="O2032" s="679">
        <f t="shared" ca="1" si="136"/>
        <v>0</v>
      </c>
      <c r="P2032" s="679">
        <f t="shared" ca="1" si="136"/>
        <v>0</v>
      </c>
      <c r="Q2032" s="679">
        <f t="shared" ca="1" si="136"/>
        <v>0</v>
      </c>
      <c r="R2032" s="679">
        <f t="shared" ca="1" si="136"/>
        <v>1024</v>
      </c>
      <c r="S2032" t="str">
        <f t="shared" si="133"/>
        <v>ASR_COMP</v>
      </c>
      <c r="T2032" s="957">
        <f t="shared" si="134"/>
        <v>44682</v>
      </c>
      <c r="U2032" t="str">
        <f t="shared" si="135"/>
        <v>Unaudited</v>
      </c>
    </row>
    <row r="2033" spans="1:21" x14ac:dyDescent="0.25">
      <c r="A2033" t="s">
        <v>440</v>
      </c>
      <c r="B2033" t="s">
        <v>1388</v>
      </c>
      <c r="C2033" t="s">
        <v>1389</v>
      </c>
      <c r="D2033" s="15">
        <v>1900</v>
      </c>
      <c r="E2033" s="121">
        <v>1</v>
      </c>
      <c r="F2033" t="s">
        <v>1034</v>
      </c>
      <c r="G2033" s="121" t="s">
        <v>1387</v>
      </c>
      <c r="H2033" t="s">
        <v>390</v>
      </c>
      <c r="I2033" t="s">
        <v>491</v>
      </c>
      <c r="J2033" t="s">
        <v>436</v>
      </c>
      <c r="K2033" t="s">
        <v>799</v>
      </c>
      <c r="L2033" s="756">
        <v>2.2000000000000002</v>
      </c>
      <c r="M2033" t="s">
        <v>735</v>
      </c>
      <c r="N2033" s="679">
        <f t="shared" ca="1" si="136"/>
        <v>0</v>
      </c>
      <c r="O2033" s="679">
        <f t="shared" ca="1" si="136"/>
        <v>0</v>
      </c>
      <c r="P2033" s="679">
        <f t="shared" ca="1" si="136"/>
        <v>0</v>
      </c>
      <c r="Q2033" s="679">
        <f t="shared" ca="1" si="136"/>
        <v>0</v>
      </c>
      <c r="R2033" s="679">
        <f t="shared" ca="1" si="136"/>
        <v>0</v>
      </c>
      <c r="S2033" t="str">
        <f t="shared" si="133"/>
        <v>ASR_COMP</v>
      </c>
      <c r="T2033" s="957">
        <f t="shared" si="134"/>
        <v>44682</v>
      </c>
      <c r="U2033" t="str">
        <f t="shared" si="135"/>
        <v>Unaudited</v>
      </c>
    </row>
    <row r="2034" spans="1:21" x14ac:dyDescent="0.25">
      <c r="A2034" t="s">
        <v>440</v>
      </c>
      <c r="B2034" t="s">
        <v>1388</v>
      </c>
      <c r="C2034" t="s">
        <v>1389</v>
      </c>
      <c r="D2034" s="15">
        <v>1900</v>
      </c>
      <c r="E2034" s="121">
        <v>1</v>
      </c>
      <c r="F2034" t="s">
        <v>1034</v>
      </c>
      <c r="G2034" s="121" t="s">
        <v>1387</v>
      </c>
      <c r="H2034" t="s">
        <v>390</v>
      </c>
      <c r="I2034" t="s">
        <v>491</v>
      </c>
      <c r="J2034" t="s">
        <v>436</v>
      </c>
      <c r="K2034" t="s">
        <v>799</v>
      </c>
      <c r="L2034" s="756">
        <v>2.2999999999999998</v>
      </c>
      <c r="M2034" t="s">
        <v>736</v>
      </c>
      <c r="N2034" s="679">
        <f t="shared" ca="1" si="136"/>
        <v>0</v>
      </c>
      <c r="O2034" s="679">
        <f t="shared" ca="1" si="136"/>
        <v>0</v>
      </c>
      <c r="P2034" s="679">
        <f t="shared" ca="1" si="136"/>
        <v>0</v>
      </c>
      <c r="Q2034" s="679">
        <f t="shared" ca="1" si="136"/>
        <v>0</v>
      </c>
      <c r="R2034" s="679">
        <f t="shared" ca="1" si="136"/>
        <v>3531302.2733204816</v>
      </c>
      <c r="S2034" t="str">
        <f t="shared" si="133"/>
        <v>ASR_COMP</v>
      </c>
      <c r="T2034" s="957">
        <f t="shared" si="134"/>
        <v>44682</v>
      </c>
      <c r="U2034" t="str">
        <f t="shared" si="135"/>
        <v>Unaudited</v>
      </c>
    </row>
    <row r="2035" spans="1:21" x14ac:dyDescent="0.25">
      <c r="A2035" t="s">
        <v>440</v>
      </c>
      <c r="B2035" t="s">
        <v>1388</v>
      </c>
      <c r="C2035" t="s">
        <v>1389</v>
      </c>
      <c r="D2035" s="15">
        <v>1900</v>
      </c>
      <c r="E2035" s="121">
        <v>1</v>
      </c>
      <c r="F2035" t="s">
        <v>1034</v>
      </c>
      <c r="G2035" s="121" t="s">
        <v>1387</v>
      </c>
      <c r="H2035" t="s">
        <v>390</v>
      </c>
      <c r="I2035" t="s">
        <v>491</v>
      </c>
      <c r="J2035" t="s">
        <v>436</v>
      </c>
      <c r="K2035" t="s">
        <v>799</v>
      </c>
      <c r="L2035" s="756">
        <v>2.4</v>
      </c>
      <c r="M2035" t="s">
        <v>737</v>
      </c>
      <c r="N2035" s="679">
        <f t="shared" ca="1" si="136"/>
        <v>0</v>
      </c>
      <c r="O2035" s="679">
        <f t="shared" ca="1" si="136"/>
        <v>0</v>
      </c>
      <c r="P2035" s="679">
        <f t="shared" ca="1" si="136"/>
        <v>0</v>
      </c>
      <c r="Q2035" s="679">
        <f t="shared" ca="1" si="136"/>
        <v>0</v>
      </c>
      <c r="R2035" s="679">
        <f t="shared" ca="1" si="136"/>
        <v>-95976.670459260626</v>
      </c>
      <c r="S2035" t="str">
        <f t="shared" si="133"/>
        <v>ASR_COMP</v>
      </c>
      <c r="T2035" s="957">
        <f t="shared" si="134"/>
        <v>44682</v>
      </c>
      <c r="U2035" t="str">
        <f t="shared" si="135"/>
        <v>Unaudited</v>
      </c>
    </row>
    <row r="2036" spans="1:21" x14ac:dyDescent="0.25">
      <c r="A2036" t="s">
        <v>440</v>
      </c>
      <c r="B2036" t="s">
        <v>1388</v>
      </c>
      <c r="C2036" t="s">
        <v>1389</v>
      </c>
      <c r="D2036" s="15">
        <v>1900</v>
      </c>
      <c r="E2036" s="121">
        <v>1</v>
      </c>
      <c r="F2036" t="s">
        <v>1034</v>
      </c>
      <c r="G2036" s="121" t="s">
        <v>1387</v>
      </c>
      <c r="H2036" t="s">
        <v>390</v>
      </c>
      <c r="I2036" t="s">
        <v>491</v>
      </c>
      <c r="J2036" t="s">
        <v>436</v>
      </c>
      <c r="K2036" t="s">
        <v>799</v>
      </c>
      <c r="L2036" s="756">
        <v>2.5</v>
      </c>
      <c r="M2036" t="s">
        <v>779</v>
      </c>
      <c r="N2036" s="679">
        <f t="shared" ca="1" si="136"/>
        <v>0</v>
      </c>
      <c r="O2036" s="679">
        <f t="shared" ca="1" si="136"/>
        <v>0</v>
      </c>
      <c r="P2036" s="679">
        <f t="shared" ca="1" si="136"/>
        <v>0</v>
      </c>
      <c r="Q2036" s="679">
        <f t="shared" ca="1" si="136"/>
        <v>0</v>
      </c>
      <c r="R2036" s="679">
        <f t="shared" ca="1" si="136"/>
        <v>0</v>
      </c>
      <c r="S2036" t="str">
        <f t="shared" si="133"/>
        <v>ASR_COMP</v>
      </c>
      <c r="T2036" s="957">
        <f t="shared" si="134"/>
        <v>44682</v>
      </c>
      <c r="U2036" t="str">
        <f t="shared" si="135"/>
        <v>Unaudited</v>
      </c>
    </row>
    <row r="2037" spans="1:21" x14ac:dyDescent="0.25">
      <c r="A2037" t="s">
        <v>440</v>
      </c>
      <c r="B2037" t="s">
        <v>1388</v>
      </c>
      <c r="C2037" t="s">
        <v>1389</v>
      </c>
      <c r="D2037" s="15">
        <v>1900</v>
      </c>
      <c r="E2037" s="121">
        <v>1</v>
      </c>
      <c r="F2037" t="s">
        <v>1034</v>
      </c>
      <c r="G2037" s="121" t="s">
        <v>1387</v>
      </c>
      <c r="H2037" t="s">
        <v>390</v>
      </c>
      <c r="I2037" t="s">
        <v>491</v>
      </c>
      <c r="J2037" t="s">
        <v>436</v>
      </c>
      <c r="K2037" t="s">
        <v>799</v>
      </c>
      <c r="L2037" s="756">
        <v>2.6</v>
      </c>
      <c r="M2037" t="s">
        <v>189</v>
      </c>
      <c r="N2037" s="679">
        <f t="shared" ca="1" si="136"/>
        <v>0</v>
      </c>
      <c r="O2037" s="679">
        <f t="shared" ca="1" si="136"/>
        <v>0</v>
      </c>
      <c r="P2037" s="679">
        <f t="shared" ca="1" si="136"/>
        <v>0</v>
      </c>
      <c r="Q2037" s="679">
        <f t="shared" ca="1" si="136"/>
        <v>0</v>
      </c>
      <c r="R2037" s="679">
        <f t="shared" ca="1" si="136"/>
        <v>13508.265952353127</v>
      </c>
      <c r="S2037" t="str">
        <f t="shared" si="133"/>
        <v>ASR_COMP</v>
      </c>
      <c r="T2037" s="957">
        <f t="shared" si="134"/>
        <v>44682</v>
      </c>
      <c r="U2037" t="str">
        <f t="shared" si="135"/>
        <v>Unaudited</v>
      </c>
    </row>
    <row r="2038" spans="1:21" x14ac:dyDescent="0.25">
      <c r="A2038" t="s">
        <v>440</v>
      </c>
      <c r="B2038" t="s">
        <v>1388</v>
      </c>
      <c r="C2038" t="s">
        <v>1389</v>
      </c>
      <c r="D2038" s="15">
        <v>1900</v>
      </c>
      <c r="E2038" s="121">
        <v>1</v>
      </c>
      <c r="F2038" t="s">
        <v>1034</v>
      </c>
      <c r="G2038" s="121" t="s">
        <v>1387</v>
      </c>
      <c r="H2038" t="s">
        <v>390</v>
      </c>
      <c r="I2038" t="s">
        <v>491</v>
      </c>
      <c r="J2038" t="s">
        <v>436</v>
      </c>
      <c r="K2038" t="s">
        <v>799</v>
      </c>
      <c r="L2038" s="756">
        <v>2.7</v>
      </c>
      <c r="M2038" t="s">
        <v>800</v>
      </c>
      <c r="N2038" s="679">
        <f t="shared" ca="1" si="136"/>
        <v>0</v>
      </c>
      <c r="O2038" s="679">
        <f t="shared" ca="1" si="136"/>
        <v>0</v>
      </c>
      <c r="P2038" s="679">
        <f t="shared" ca="1" si="136"/>
        <v>0</v>
      </c>
      <c r="Q2038" s="679">
        <f t="shared" ca="1" si="136"/>
        <v>0</v>
      </c>
      <c r="R2038" s="679">
        <f t="shared" ca="1" si="136"/>
        <v>-61461.764724743283</v>
      </c>
      <c r="S2038" t="str">
        <f t="shared" si="133"/>
        <v>ASR_COMP</v>
      </c>
      <c r="T2038" s="957">
        <f t="shared" si="134"/>
        <v>44682</v>
      </c>
      <c r="U2038" t="str">
        <f t="shared" si="135"/>
        <v>Unaudited</v>
      </c>
    </row>
    <row r="2039" spans="1:21" x14ac:dyDescent="0.25">
      <c r="A2039" t="s">
        <v>440</v>
      </c>
      <c r="B2039" t="s">
        <v>1388</v>
      </c>
      <c r="C2039" t="s">
        <v>1389</v>
      </c>
      <c r="D2039" s="15">
        <v>1900</v>
      </c>
      <c r="E2039" s="121">
        <v>1</v>
      </c>
      <c r="F2039" t="s">
        <v>1034</v>
      </c>
      <c r="G2039" s="121" t="s">
        <v>1387</v>
      </c>
      <c r="H2039" t="s">
        <v>390</v>
      </c>
      <c r="I2039" t="s">
        <v>491</v>
      </c>
      <c r="J2039" t="s">
        <v>436</v>
      </c>
      <c r="K2039" t="s">
        <v>799</v>
      </c>
      <c r="L2039" s="756">
        <v>2.8</v>
      </c>
      <c r="M2039" t="s">
        <v>801</v>
      </c>
      <c r="N2039" s="679">
        <f t="shared" ca="1" si="136"/>
        <v>0</v>
      </c>
      <c r="O2039" s="679">
        <f t="shared" ca="1" si="136"/>
        <v>0</v>
      </c>
      <c r="P2039" s="679">
        <f t="shared" ca="1" si="136"/>
        <v>0</v>
      </c>
      <c r="Q2039" s="679">
        <f t="shared" ca="1" si="136"/>
        <v>0</v>
      </c>
      <c r="R2039" s="679">
        <f t="shared" ca="1" si="136"/>
        <v>0</v>
      </c>
      <c r="S2039" t="str">
        <f t="shared" si="133"/>
        <v>ASR_COMP</v>
      </c>
      <c r="T2039" s="957">
        <f t="shared" si="134"/>
        <v>44682</v>
      </c>
      <c r="U2039" t="str">
        <f t="shared" si="135"/>
        <v>Unaudited</v>
      </c>
    </row>
    <row r="2040" spans="1:21" x14ac:dyDescent="0.25">
      <c r="A2040" t="s">
        <v>440</v>
      </c>
      <c r="B2040" t="s">
        <v>1388</v>
      </c>
      <c r="C2040" t="s">
        <v>1389</v>
      </c>
      <c r="D2040" s="15">
        <v>1900</v>
      </c>
      <c r="E2040" s="121">
        <v>1</v>
      </c>
      <c r="F2040" t="s">
        <v>1034</v>
      </c>
      <c r="G2040" s="121" t="s">
        <v>1387</v>
      </c>
      <c r="H2040" t="s">
        <v>390</v>
      </c>
      <c r="I2040" t="s">
        <v>491</v>
      </c>
      <c r="J2040" t="s">
        <v>436</v>
      </c>
      <c r="K2040" t="s">
        <v>799</v>
      </c>
      <c r="L2040" s="756">
        <v>2.9</v>
      </c>
      <c r="M2040" t="s">
        <v>782</v>
      </c>
      <c r="N2040" s="679">
        <f t="shared" ca="1" si="136"/>
        <v>0</v>
      </c>
      <c r="O2040" s="679">
        <f t="shared" ca="1" si="136"/>
        <v>0</v>
      </c>
      <c r="P2040" s="679">
        <f t="shared" ca="1" si="136"/>
        <v>0</v>
      </c>
      <c r="Q2040" s="679">
        <f t="shared" ca="1" si="136"/>
        <v>0</v>
      </c>
      <c r="R2040" s="679">
        <f t="shared" ca="1" si="136"/>
        <v>0</v>
      </c>
      <c r="S2040" t="str">
        <f t="shared" si="133"/>
        <v>ASR_COMP</v>
      </c>
      <c r="T2040" s="957">
        <f t="shared" si="134"/>
        <v>44682</v>
      </c>
      <c r="U2040" t="str">
        <f t="shared" si="135"/>
        <v>Unaudited</v>
      </c>
    </row>
    <row r="2041" spans="1:21" x14ac:dyDescent="0.25">
      <c r="A2041" t="s">
        <v>440</v>
      </c>
      <c r="B2041" t="s">
        <v>1388</v>
      </c>
      <c r="C2041" t="s">
        <v>1389</v>
      </c>
      <c r="D2041" s="15">
        <v>1900</v>
      </c>
      <c r="E2041" s="121">
        <v>1</v>
      </c>
      <c r="F2041" t="s">
        <v>1034</v>
      </c>
      <c r="G2041" s="121" t="s">
        <v>1387</v>
      </c>
      <c r="H2041" t="s">
        <v>390</v>
      </c>
      <c r="I2041" t="s">
        <v>491</v>
      </c>
      <c r="J2041" t="s">
        <v>436</v>
      </c>
      <c r="K2041" t="s">
        <v>226</v>
      </c>
      <c r="L2041" s="756">
        <v>2.11</v>
      </c>
      <c r="M2041" t="s">
        <v>231</v>
      </c>
      <c r="N2041" s="679">
        <f t="shared" ca="1" si="136"/>
        <v>0</v>
      </c>
      <c r="O2041" s="679">
        <f t="shared" ca="1" si="136"/>
        <v>0</v>
      </c>
      <c r="P2041" s="679">
        <f t="shared" ca="1" si="136"/>
        <v>0</v>
      </c>
      <c r="Q2041" s="679">
        <f t="shared" ca="1" si="136"/>
        <v>0</v>
      </c>
      <c r="R2041" s="679">
        <f t="shared" ca="1" si="136"/>
        <v>457014.98008370987</v>
      </c>
      <c r="S2041" t="str">
        <f t="shared" si="133"/>
        <v>ASR_COMP</v>
      </c>
      <c r="T2041" s="957">
        <f t="shared" si="134"/>
        <v>44682</v>
      </c>
      <c r="U2041" t="str">
        <f t="shared" si="135"/>
        <v>Unaudited</v>
      </c>
    </row>
    <row r="2042" spans="1:21" x14ac:dyDescent="0.25">
      <c r="A2042" t="s">
        <v>440</v>
      </c>
      <c r="B2042" t="s">
        <v>1388</v>
      </c>
      <c r="C2042" t="s">
        <v>1389</v>
      </c>
      <c r="D2042" s="15">
        <v>1900</v>
      </c>
      <c r="E2042" s="121">
        <v>1</v>
      </c>
      <c r="F2042" t="s">
        <v>1034</v>
      </c>
      <c r="G2042" s="121" t="s">
        <v>1387</v>
      </c>
      <c r="H2042" t="s">
        <v>390</v>
      </c>
      <c r="I2042" t="s">
        <v>491</v>
      </c>
      <c r="J2042" t="s">
        <v>436</v>
      </c>
      <c r="K2042" t="s">
        <v>226</v>
      </c>
      <c r="L2042" s="756">
        <v>2.12</v>
      </c>
      <c r="M2042" t="s">
        <v>557</v>
      </c>
      <c r="N2042" s="679">
        <f t="shared" ca="1" si="136"/>
        <v>0</v>
      </c>
      <c r="O2042" s="679">
        <f t="shared" ca="1" si="136"/>
        <v>0</v>
      </c>
      <c r="P2042" s="679">
        <f t="shared" ca="1" si="136"/>
        <v>0</v>
      </c>
      <c r="Q2042" s="679">
        <f t="shared" ca="1" si="136"/>
        <v>0</v>
      </c>
      <c r="R2042" s="679">
        <f t="shared" ca="1" si="136"/>
        <v>202239.43256692888</v>
      </c>
      <c r="S2042" t="str">
        <f t="shared" si="133"/>
        <v>ASR_COMP</v>
      </c>
      <c r="T2042" s="957">
        <f t="shared" si="134"/>
        <v>44682</v>
      </c>
      <c r="U2042" t="str">
        <f t="shared" si="135"/>
        <v>Unaudited</v>
      </c>
    </row>
    <row r="2043" spans="1:21" x14ac:dyDescent="0.25">
      <c r="A2043" t="s">
        <v>440</v>
      </c>
      <c r="B2043" t="s">
        <v>1388</v>
      </c>
      <c r="C2043" t="s">
        <v>1389</v>
      </c>
      <c r="D2043" s="15">
        <v>1900</v>
      </c>
      <c r="E2043" s="121">
        <v>1</v>
      </c>
      <c r="F2043" t="s">
        <v>1034</v>
      </c>
      <c r="G2043" s="121" t="s">
        <v>1387</v>
      </c>
      <c r="H2043" t="s">
        <v>390</v>
      </c>
      <c r="I2043" t="s">
        <v>491</v>
      </c>
      <c r="J2043" t="s">
        <v>436</v>
      </c>
      <c r="K2043" t="s">
        <v>226</v>
      </c>
      <c r="L2043" s="756">
        <v>2.13</v>
      </c>
      <c r="M2043" t="s">
        <v>232</v>
      </c>
      <c r="N2043" s="679">
        <f t="shared" ca="1" si="136"/>
        <v>0</v>
      </c>
      <c r="O2043" s="679">
        <f t="shared" ca="1" si="136"/>
        <v>0</v>
      </c>
      <c r="P2043" s="679">
        <f t="shared" ca="1" si="136"/>
        <v>0</v>
      </c>
      <c r="Q2043" s="679">
        <f t="shared" ca="1" si="136"/>
        <v>0</v>
      </c>
      <c r="R2043" s="679">
        <f t="shared" ca="1" si="136"/>
        <v>7288.3142930295417</v>
      </c>
      <c r="S2043" t="str">
        <f t="shared" si="133"/>
        <v>ASR_COMP</v>
      </c>
      <c r="T2043" s="957">
        <f t="shared" si="134"/>
        <v>44682</v>
      </c>
      <c r="U2043" t="str">
        <f t="shared" si="135"/>
        <v>Unaudited</v>
      </c>
    </row>
    <row r="2044" spans="1:21" x14ac:dyDescent="0.25">
      <c r="A2044" t="s">
        <v>440</v>
      </c>
      <c r="B2044" t="s">
        <v>1388</v>
      </c>
      <c r="C2044" t="s">
        <v>1389</v>
      </c>
      <c r="D2044" s="15">
        <v>1900</v>
      </c>
      <c r="E2044" s="121">
        <v>1</v>
      </c>
      <c r="F2044" t="s">
        <v>1034</v>
      </c>
      <c r="G2044" s="121" t="s">
        <v>1387</v>
      </c>
      <c r="H2044" t="s">
        <v>390</v>
      </c>
      <c r="I2044" t="s">
        <v>491</v>
      </c>
      <c r="J2044" t="s">
        <v>436</v>
      </c>
      <c r="K2044" t="s">
        <v>226</v>
      </c>
      <c r="L2044" s="756">
        <v>2.14</v>
      </c>
      <c r="M2044" t="s">
        <v>561</v>
      </c>
      <c r="N2044" s="679">
        <f t="shared" ca="1" si="136"/>
        <v>0</v>
      </c>
      <c r="O2044" s="679">
        <f t="shared" ca="1" si="136"/>
        <v>0</v>
      </c>
      <c r="P2044" s="679">
        <f t="shared" ca="1" si="136"/>
        <v>0</v>
      </c>
      <c r="Q2044" s="679">
        <f t="shared" ca="1" si="136"/>
        <v>0</v>
      </c>
      <c r="R2044" s="679">
        <f t="shared" ca="1" si="136"/>
        <v>25666.922153388092</v>
      </c>
      <c r="S2044" t="str">
        <f t="shared" si="133"/>
        <v>ASR_COMP</v>
      </c>
      <c r="T2044" s="957">
        <f t="shared" si="134"/>
        <v>44682</v>
      </c>
      <c r="U2044" t="str">
        <f t="shared" si="135"/>
        <v>Unaudited</v>
      </c>
    </row>
    <row r="2045" spans="1:21" x14ac:dyDescent="0.25">
      <c r="A2045" t="s">
        <v>440</v>
      </c>
      <c r="B2045" t="s">
        <v>1388</v>
      </c>
      <c r="C2045" t="s">
        <v>1389</v>
      </c>
      <c r="D2045" s="15">
        <v>1900</v>
      </c>
      <c r="E2045" s="121">
        <v>1</v>
      </c>
      <c r="F2045" t="s">
        <v>1034</v>
      </c>
      <c r="G2045" s="121" t="s">
        <v>1387</v>
      </c>
      <c r="H2045" t="s">
        <v>390</v>
      </c>
      <c r="I2045" t="s">
        <v>491</v>
      </c>
      <c r="J2045" t="s">
        <v>436</v>
      </c>
      <c r="K2045" t="s">
        <v>226</v>
      </c>
      <c r="L2045" s="756">
        <v>2.15</v>
      </c>
      <c r="M2045" t="s">
        <v>20</v>
      </c>
      <c r="N2045" s="679">
        <f t="shared" ca="1" si="136"/>
        <v>0</v>
      </c>
      <c r="O2045" s="679">
        <f t="shared" ca="1" si="136"/>
        <v>0</v>
      </c>
      <c r="P2045" s="679">
        <f t="shared" ca="1" si="136"/>
        <v>0</v>
      </c>
      <c r="Q2045" s="679">
        <f t="shared" ca="1" si="136"/>
        <v>0</v>
      </c>
      <c r="R2045" s="679">
        <f t="shared" ca="1" si="136"/>
        <v>-17624.221589127468</v>
      </c>
      <c r="S2045" t="str">
        <f t="shared" si="133"/>
        <v>ASR_COMP</v>
      </c>
      <c r="T2045" s="957">
        <f t="shared" si="134"/>
        <v>44682</v>
      </c>
      <c r="U2045" t="str">
        <f t="shared" si="135"/>
        <v>Unaudited</v>
      </c>
    </row>
    <row r="2046" spans="1:21" x14ac:dyDescent="0.25">
      <c r="A2046" t="s">
        <v>440</v>
      </c>
      <c r="B2046" t="s">
        <v>1388</v>
      </c>
      <c r="C2046" t="s">
        <v>1389</v>
      </c>
      <c r="D2046" s="15">
        <v>1900</v>
      </c>
      <c r="E2046" s="121">
        <v>1</v>
      </c>
      <c r="F2046" t="s">
        <v>1034</v>
      </c>
      <c r="G2046" s="121" t="s">
        <v>1387</v>
      </c>
      <c r="H2046" t="s">
        <v>390</v>
      </c>
      <c r="I2046" t="s">
        <v>491</v>
      </c>
      <c r="J2046" t="s">
        <v>436</v>
      </c>
      <c r="K2046" t="s">
        <v>226</v>
      </c>
      <c r="L2046" s="756">
        <v>2.16</v>
      </c>
      <c r="M2046" t="s">
        <v>802</v>
      </c>
      <c r="N2046" s="679">
        <f t="shared" ca="1" si="136"/>
        <v>0</v>
      </c>
      <c r="O2046" s="679">
        <f t="shared" ca="1" si="136"/>
        <v>0</v>
      </c>
      <c r="P2046" s="679">
        <f t="shared" ca="1" si="136"/>
        <v>0</v>
      </c>
      <c r="Q2046" s="679">
        <f t="shared" ca="1" si="136"/>
        <v>0</v>
      </c>
      <c r="R2046" s="679">
        <f t="shared" ca="1" si="136"/>
        <v>0</v>
      </c>
      <c r="S2046" t="str">
        <f t="shared" si="133"/>
        <v>ASR_COMP</v>
      </c>
      <c r="T2046" s="957">
        <f t="shared" si="134"/>
        <v>44682</v>
      </c>
      <c r="U2046" t="str">
        <f t="shared" si="135"/>
        <v>Unaudited</v>
      </c>
    </row>
    <row r="2047" spans="1:21" x14ac:dyDescent="0.25">
      <c r="A2047" t="s">
        <v>440</v>
      </c>
      <c r="B2047" t="s">
        <v>1388</v>
      </c>
      <c r="C2047" t="s">
        <v>1389</v>
      </c>
      <c r="D2047" s="15">
        <v>1900</v>
      </c>
      <c r="E2047" s="121">
        <v>1</v>
      </c>
      <c r="F2047" t="s">
        <v>1034</v>
      </c>
      <c r="G2047" s="121" t="s">
        <v>1387</v>
      </c>
      <c r="H2047" t="s">
        <v>390</v>
      </c>
      <c r="I2047" t="s">
        <v>491</v>
      </c>
      <c r="J2047" t="s">
        <v>436</v>
      </c>
      <c r="K2047" t="s">
        <v>226</v>
      </c>
      <c r="L2047" s="756">
        <v>2.17</v>
      </c>
      <c r="M2047" t="s">
        <v>1055</v>
      </c>
      <c r="N2047" s="679">
        <f t="shared" ca="1" si="136"/>
        <v>0</v>
      </c>
      <c r="O2047" s="679">
        <f t="shared" ca="1" si="136"/>
        <v>0</v>
      </c>
      <c r="P2047" s="679">
        <f t="shared" ca="1" si="136"/>
        <v>0</v>
      </c>
      <c r="Q2047" s="679">
        <f t="shared" ca="1" si="136"/>
        <v>0</v>
      </c>
      <c r="R2047" s="679">
        <f t="shared" ca="1" si="136"/>
        <v>0</v>
      </c>
      <c r="S2047" t="str">
        <f t="shared" si="133"/>
        <v>ASR_COMP</v>
      </c>
      <c r="T2047" s="957">
        <f t="shared" si="134"/>
        <v>44682</v>
      </c>
      <c r="U2047" t="str">
        <f t="shared" si="135"/>
        <v>Unaudited</v>
      </c>
    </row>
    <row r="2048" spans="1:21" x14ac:dyDescent="0.25">
      <c r="A2048" t="s">
        <v>440</v>
      </c>
      <c r="B2048" t="s">
        <v>1388</v>
      </c>
      <c r="C2048" t="s">
        <v>1389</v>
      </c>
      <c r="D2048" s="15">
        <v>1900</v>
      </c>
      <c r="E2048" s="121">
        <v>1</v>
      </c>
      <c r="F2048" t="s">
        <v>1034</v>
      </c>
      <c r="G2048" s="121" t="s">
        <v>1387</v>
      </c>
      <c r="H2048" t="s">
        <v>390</v>
      </c>
      <c r="I2048" t="s">
        <v>491</v>
      </c>
      <c r="J2048" t="s">
        <v>436</v>
      </c>
      <c r="K2048" t="s">
        <v>226</v>
      </c>
      <c r="L2048" s="756">
        <v>2.1800000000000002</v>
      </c>
      <c r="M2048" t="s">
        <v>653</v>
      </c>
      <c r="N2048" s="679">
        <f t="shared" ca="1" si="136"/>
        <v>0</v>
      </c>
      <c r="O2048" s="679">
        <f t="shared" ca="1" si="136"/>
        <v>0</v>
      </c>
      <c r="P2048" s="679">
        <f t="shared" ca="1" si="136"/>
        <v>0</v>
      </c>
      <c r="Q2048" s="679">
        <f t="shared" ca="1" si="136"/>
        <v>0</v>
      </c>
      <c r="R2048" s="679">
        <f t="shared" ca="1" si="136"/>
        <v>-3599.8431669728925</v>
      </c>
      <c r="S2048" t="str">
        <f t="shared" si="133"/>
        <v>ASR_COMP</v>
      </c>
      <c r="T2048" s="957">
        <f t="shared" si="134"/>
        <v>44682</v>
      </c>
      <c r="U2048" t="str">
        <f t="shared" si="135"/>
        <v>Unaudited</v>
      </c>
    </row>
    <row r="2049" spans="1:21" x14ac:dyDescent="0.25">
      <c r="A2049" t="s">
        <v>440</v>
      </c>
      <c r="B2049" t="s">
        <v>1388</v>
      </c>
      <c r="C2049" t="s">
        <v>1389</v>
      </c>
      <c r="D2049" s="15">
        <v>1900</v>
      </c>
      <c r="E2049" s="121">
        <v>1</v>
      </c>
      <c r="F2049" t="s">
        <v>1034</v>
      </c>
      <c r="G2049" s="121" t="s">
        <v>1387</v>
      </c>
      <c r="H2049" t="s">
        <v>390</v>
      </c>
      <c r="I2049" t="s">
        <v>491</v>
      </c>
      <c r="J2049" t="s">
        <v>436</v>
      </c>
      <c r="K2049" t="s">
        <v>226</v>
      </c>
      <c r="L2049" s="756">
        <v>2.19</v>
      </c>
      <c r="M2049" t="s">
        <v>221</v>
      </c>
      <c r="N2049" s="679">
        <f t="shared" ca="1" si="136"/>
        <v>0</v>
      </c>
      <c r="O2049" s="679">
        <f t="shared" ca="1" si="136"/>
        <v>0</v>
      </c>
      <c r="P2049" s="679">
        <f t="shared" ca="1" si="136"/>
        <v>0</v>
      </c>
      <c r="Q2049" s="679">
        <f t="shared" ca="1" si="136"/>
        <v>0</v>
      </c>
      <c r="R2049" s="679">
        <f t="shared" ca="1" si="136"/>
        <v>0</v>
      </c>
      <c r="S2049" t="str">
        <f t="shared" si="133"/>
        <v>ASR_COMP</v>
      </c>
      <c r="T2049" s="957">
        <f t="shared" si="134"/>
        <v>44682</v>
      </c>
      <c r="U2049" t="str">
        <f t="shared" si="135"/>
        <v>Unaudited</v>
      </c>
    </row>
    <row r="2050" spans="1:21" x14ac:dyDescent="0.25">
      <c r="A2050" t="s">
        <v>440</v>
      </c>
      <c r="B2050" t="s">
        <v>1388</v>
      </c>
      <c r="C2050" t="s">
        <v>1389</v>
      </c>
      <c r="D2050" s="15">
        <v>1900</v>
      </c>
      <c r="E2050" s="121">
        <v>1</v>
      </c>
      <c r="F2050" t="s">
        <v>1034</v>
      </c>
      <c r="G2050" s="121" t="s">
        <v>1387</v>
      </c>
      <c r="H2050" t="s">
        <v>390</v>
      </c>
      <c r="I2050" t="s">
        <v>491</v>
      </c>
      <c r="J2050" t="s">
        <v>436</v>
      </c>
      <c r="K2050" t="s">
        <v>226</v>
      </c>
      <c r="L2050" s="756" t="s">
        <v>707</v>
      </c>
      <c r="M2050" t="s">
        <v>233</v>
      </c>
      <c r="N2050" s="679">
        <f t="shared" ca="1" si="136"/>
        <v>0</v>
      </c>
      <c r="O2050" s="679">
        <f t="shared" ca="1" si="136"/>
        <v>0</v>
      </c>
      <c r="P2050" s="679">
        <f t="shared" ca="1" si="136"/>
        <v>0</v>
      </c>
      <c r="Q2050" s="679">
        <f t="shared" ca="1" si="136"/>
        <v>0</v>
      </c>
      <c r="R2050" s="679">
        <f t="shared" ca="1" si="136"/>
        <v>-13899.808768647046</v>
      </c>
      <c r="S2050" t="str">
        <f t="shared" ref="S2050:S2113" si="137">file_name</f>
        <v>ASR_COMP</v>
      </c>
      <c r="T2050" s="957">
        <f t="shared" ref="T2050:T2113" si="138">file_date</f>
        <v>44682</v>
      </c>
      <c r="U2050" t="str">
        <f t="shared" ref="U2050:U2113" si="139">status</f>
        <v>Unaudited</v>
      </c>
    </row>
    <row r="2051" spans="1:21" x14ac:dyDescent="0.25">
      <c r="A2051" t="s">
        <v>440</v>
      </c>
      <c r="B2051" t="s">
        <v>1388</v>
      </c>
      <c r="C2051" t="s">
        <v>1389</v>
      </c>
      <c r="D2051" s="15">
        <v>1900</v>
      </c>
      <c r="E2051" s="121">
        <v>1</v>
      </c>
      <c r="F2051" t="s">
        <v>1034</v>
      </c>
      <c r="G2051" s="121" t="s">
        <v>1387</v>
      </c>
      <c r="H2051" t="s">
        <v>390</v>
      </c>
      <c r="I2051" t="s">
        <v>491</v>
      </c>
      <c r="J2051" t="s">
        <v>436</v>
      </c>
      <c r="K2051" t="s">
        <v>226</v>
      </c>
      <c r="L2051" s="756">
        <v>2.21</v>
      </c>
      <c r="M2051" t="s">
        <v>469</v>
      </c>
      <c r="N2051" s="679">
        <f t="shared" ca="1" si="136"/>
        <v>0</v>
      </c>
      <c r="O2051" s="679">
        <f t="shared" ca="1" si="136"/>
        <v>0</v>
      </c>
      <c r="P2051" s="679">
        <f t="shared" ca="1" si="136"/>
        <v>0</v>
      </c>
      <c r="Q2051" s="679">
        <f t="shared" ca="1" si="136"/>
        <v>0</v>
      </c>
      <c r="R2051" s="679">
        <f t="shared" ca="1" si="136"/>
        <v>0</v>
      </c>
      <c r="S2051" t="str">
        <f t="shared" si="137"/>
        <v>ASR_COMP</v>
      </c>
      <c r="T2051" s="957">
        <f t="shared" si="138"/>
        <v>44682</v>
      </c>
      <c r="U2051" t="str">
        <f t="shared" si="139"/>
        <v>Unaudited</v>
      </c>
    </row>
    <row r="2052" spans="1:21" x14ac:dyDescent="0.25">
      <c r="A2052" t="s">
        <v>440</v>
      </c>
      <c r="B2052" t="s">
        <v>1388</v>
      </c>
      <c r="C2052" t="s">
        <v>1389</v>
      </c>
      <c r="D2052" s="15">
        <v>1900</v>
      </c>
      <c r="E2052" s="121">
        <v>1</v>
      </c>
      <c r="F2052" t="s">
        <v>1034</v>
      </c>
      <c r="G2052" s="121" t="s">
        <v>1387</v>
      </c>
      <c r="H2052" t="s">
        <v>390</v>
      </c>
      <c r="I2052" t="s">
        <v>491</v>
      </c>
      <c r="J2052" t="s">
        <v>436</v>
      </c>
      <c r="K2052" t="s">
        <v>6</v>
      </c>
      <c r="L2052" s="756" t="s">
        <v>70</v>
      </c>
      <c r="M2052" t="s">
        <v>191</v>
      </c>
      <c r="N2052" s="679">
        <f t="shared" ca="1" si="136"/>
        <v>0</v>
      </c>
      <c r="O2052" s="679">
        <f t="shared" ca="1" si="136"/>
        <v>0</v>
      </c>
      <c r="P2052" s="679">
        <f t="shared" ca="1" si="136"/>
        <v>0</v>
      </c>
      <c r="Q2052" s="679">
        <f t="shared" ca="1" si="136"/>
        <v>0</v>
      </c>
      <c r="R2052" s="679">
        <f t="shared" ca="1" si="136"/>
        <v>0</v>
      </c>
      <c r="S2052" t="str">
        <f t="shared" si="137"/>
        <v>ASR_COMP</v>
      </c>
      <c r="T2052" s="957">
        <f t="shared" si="138"/>
        <v>44682</v>
      </c>
      <c r="U2052" t="str">
        <f t="shared" si="139"/>
        <v>Unaudited</v>
      </c>
    </row>
    <row r="2053" spans="1:21" x14ac:dyDescent="0.25">
      <c r="A2053" t="s">
        <v>440</v>
      </c>
      <c r="B2053" t="s">
        <v>1388</v>
      </c>
      <c r="C2053" t="s">
        <v>1389</v>
      </c>
      <c r="D2053" s="15">
        <v>1900</v>
      </c>
      <c r="E2053" s="121">
        <v>1</v>
      </c>
      <c r="F2053" t="s">
        <v>1034</v>
      </c>
      <c r="G2053" s="121" t="s">
        <v>1387</v>
      </c>
      <c r="H2053" t="s">
        <v>390</v>
      </c>
      <c r="I2053" t="s">
        <v>491</v>
      </c>
      <c r="J2053" t="s">
        <v>436</v>
      </c>
      <c r="K2053" t="s">
        <v>6</v>
      </c>
      <c r="L2053" s="756" t="s">
        <v>71</v>
      </c>
      <c r="M2053" t="s">
        <v>234</v>
      </c>
      <c r="N2053" s="679">
        <f t="shared" ca="1" si="136"/>
        <v>0</v>
      </c>
      <c r="O2053" s="679">
        <f t="shared" ca="1" si="136"/>
        <v>0</v>
      </c>
      <c r="P2053" s="679">
        <f t="shared" ca="1" si="136"/>
        <v>0</v>
      </c>
      <c r="Q2053" s="679">
        <f t="shared" ca="1" si="136"/>
        <v>0</v>
      </c>
      <c r="R2053" s="679">
        <f t="shared" ca="1" si="136"/>
        <v>0</v>
      </c>
      <c r="S2053" t="str">
        <f t="shared" si="137"/>
        <v>ASR_COMP</v>
      </c>
      <c r="T2053" s="957">
        <f t="shared" si="138"/>
        <v>44682</v>
      </c>
      <c r="U2053" t="str">
        <f t="shared" si="139"/>
        <v>Unaudited</v>
      </c>
    </row>
    <row r="2054" spans="1:21" x14ac:dyDescent="0.25">
      <c r="A2054" t="s">
        <v>440</v>
      </c>
      <c r="B2054" t="s">
        <v>1388</v>
      </c>
      <c r="C2054" t="s">
        <v>1389</v>
      </c>
      <c r="D2054" s="15">
        <v>1900</v>
      </c>
      <c r="E2054" s="121">
        <v>1</v>
      </c>
      <c r="F2054" t="s">
        <v>1034</v>
      </c>
      <c r="G2054" s="121" t="s">
        <v>1387</v>
      </c>
      <c r="H2054" t="s">
        <v>390</v>
      </c>
      <c r="I2054" t="s">
        <v>491</v>
      </c>
      <c r="J2054" t="s">
        <v>436</v>
      </c>
      <c r="K2054" t="s">
        <v>6</v>
      </c>
      <c r="L2054" s="756" t="s">
        <v>72</v>
      </c>
      <c r="M2054" t="s">
        <v>167</v>
      </c>
      <c r="N2054" s="679">
        <f t="shared" ca="1" si="136"/>
        <v>0</v>
      </c>
      <c r="O2054" s="679">
        <f t="shared" ca="1" si="136"/>
        <v>0</v>
      </c>
      <c r="P2054" s="679">
        <f t="shared" ca="1" si="136"/>
        <v>0</v>
      </c>
      <c r="Q2054" s="679">
        <f t="shared" ca="1" si="136"/>
        <v>0</v>
      </c>
      <c r="R2054" s="679">
        <f t="shared" ca="1" si="136"/>
        <v>0</v>
      </c>
      <c r="S2054" t="str">
        <f t="shared" si="137"/>
        <v>ASR_COMP</v>
      </c>
      <c r="T2054" s="957">
        <f t="shared" si="138"/>
        <v>44682</v>
      </c>
      <c r="U2054" t="str">
        <f t="shared" si="139"/>
        <v>Unaudited</v>
      </c>
    </row>
    <row r="2055" spans="1:21" x14ac:dyDescent="0.25">
      <c r="A2055" t="s">
        <v>440</v>
      </c>
      <c r="B2055" t="s">
        <v>1388</v>
      </c>
      <c r="C2055" t="s">
        <v>1389</v>
      </c>
      <c r="D2055" s="15">
        <v>1900</v>
      </c>
      <c r="E2055" s="121">
        <v>1</v>
      </c>
      <c r="F2055" t="s">
        <v>1034</v>
      </c>
      <c r="G2055" s="121" t="s">
        <v>1387</v>
      </c>
      <c r="H2055" t="s">
        <v>390</v>
      </c>
      <c r="I2055" t="s">
        <v>491</v>
      </c>
      <c r="J2055" t="s">
        <v>436</v>
      </c>
      <c r="K2055" t="s">
        <v>6</v>
      </c>
      <c r="L2055" s="756">
        <v>3.4</v>
      </c>
      <c r="M2055" t="s">
        <v>464</v>
      </c>
      <c r="N2055" s="679">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9">
        <f t="shared" ca="1" si="140"/>
        <v>0</v>
      </c>
      <c r="P2055" s="679">
        <f t="shared" ca="1" si="140"/>
        <v>0</v>
      </c>
      <c r="Q2055" s="679">
        <f t="shared" ca="1" si="140"/>
        <v>0</v>
      </c>
      <c r="R2055" s="679">
        <f t="shared" ca="1" si="140"/>
        <v>211.86338198965353</v>
      </c>
      <c r="S2055" t="str">
        <f t="shared" si="137"/>
        <v>ASR_COMP</v>
      </c>
      <c r="T2055" s="957">
        <f t="shared" si="138"/>
        <v>44682</v>
      </c>
      <c r="U2055" t="str">
        <f t="shared" si="139"/>
        <v>Unaudited</v>
      </c>
    </row>
    <row r="2056" spans="1:21" x14ac:dyDescent="0.25">
      <c r="A2056" t="s">
        <v>440</v>
      </c>
      <c r="B2056" t="s">
        <v>1388</v>
      </c>
      <c r="C2056" t="s">
        <v>1389</v>
      </c>
      <c r="D2056" s="15">
        <v>1900</v>
      </c>
      <c r="E2056" s="121">
        <v>1</v>
      </c>
      <c r="F2056" t="s">
        <v>1034</v>
      </c>
      <c r="G2056" s="121" t="s">
        <v>1387</v>
      </c>
      <c r="H2056" t="s">
        <v>390</v>
      </c>
      <c r="I2056" t="s">
        <v>491</v>
      </c>
      <c r="J2056" t="s">
        <v>436</v>
      </c>
      <c r="K2056" t="s">
        <v>437</v>
      </c>
      <c r="L2056" s="756">
        <v>4.5</v>
      </c>
      <c r="M2056" t="s">
        <v>32</v>
      </c>
      <c r="N2056" s="679">
        <f t="shared" ca="1" si="140"/>
        <v>0</v>
      </c>
      <c r="O2056" s="679">
        <f t="shared" ca="1" si="140"/>
        <v>0</v>
      </c>
      <c r="P2056" s="679">
        <f t="shared" ca="1" si="140"/>
        <v>0</v>
      </c>
      <c r="Q2056" s="679">
        <f t="shared" ca="1" si="140"/>
        <v>0</v>
      </c>
      <c r="R2056" s="679">
        <f t="shared" ca="1" si="140"/>
        <v>0</v>
      </c>
      <c r="S2056" t="str">
        <f t="shared" si="137"/>
        <v>ASR_COMP</v>
      </c>
      <c r="T2056" s="957">
        <f t="shared" si="138"/>
        <v>44682</v>
      </c>
      <c r="U2056" t="str">
        <f t="shared" si="139"/>
        <v>Unaudited</v>
      </c>
    </row>
    <row r="2057" spans="1:21" x14ac:dyDescent="0.25">
      <c r="A2057" t="s">
        <v>440</v>
      </c>
      <c r="B2057" t="s">
        <v>1388</v>
      </c>
      <c r="C2057" t="s">
        <v>1389</v>
      </c>
      <c r="D2057" s="15">
        <v>1900</v>
      </c>
      <c r="E2057" s="121">
        <v>1</v>
      </c>
      <c r="F2057" t="s">
        <v>1034</v>
      </c>
      <c r="G2057" s="121" t="s">
        <v>1387</v>
      </c>
      <c r="H2057" t="s">
        <v>390</v>
      </c>
      <c r="I2057" t="s">
        <v>491</v>
      </c>
      <c r="J2057" t="s">
        <v>436</v>
      </c>
      <c r="K2057" t="s">
        <v>437</v>
      </c>
      <c r="L2057" s="756" t="s">
        <v>947</v>
      </c>
      <c r="M2057" t="s">
        <v>938</v>
      </c>
      <c r="N2057" s="679">
        <f t="shared" ca="1" si="140"/>
        <v>0</v>
      </c>
      <c r="O2057" s="679">
        <f t="shared" ca="1" si="140"/>
        <v>0</v>
      </c>
      <c r="P2057" s="679">
        <f t="shared" ca="1" si="140"/>
        <v>0</v>
      </c>
      <c r="Q2057" s="679">
        <f t="shared" ca="1" si="140"/>
        <v>0</v>
      </c>
      <c r="R2057" s="679">
        <f t="shared" ca="1" si="140"/>
        <v>0</v>
      </c>
      <c r="S2057" t="str">
        <f t="shared" si="137"/>
        <v>ASR_COMP</v>
      </c>
      <c r="T2057" s="957">
        <f t="shared" si="138"/>
        <v>44682</v>
      </c>
      <c r="U2057" t="str">
        <f t="shared" si="139"/>
        <v>Unaudited</v>
      </c>
    </row>
    <row r="2058" spans="1:21" x14ac:dyDescent="0.25">
      <c r="A2058" t="s">
        <v>440</v>
      </c>
      <c r="B2058" t="s">
        <v>1388</v>
      </c>
      <c r="C2058" t="s">
        <v>1389</v>
      </c>
      <c r="D2058" s="15">
        <v>1900</v>
      </c>
      <c r="E2058" s="121">
        <v>1</v>
      </c>
      <c r="F2058" t="s">
        <v>1034</v>
      </c>
      <c r="G2058" s="121" t="s">
        <v>1387</v>
      </c>
      <c r="H2058" t="s">
        <v>390</v>
      </c>
      <c r="I2058" t="s">
        <v>491</v>
      </c>
      <c r="J2058" t="s">
        <v>436</v>
      </c>
      <c r="K2058" t="s">
        <v>437</v>
      </c>
      <c r="L2058" s="756" t="s">
        <v>196</v>
      </c>
      <c r="M2058" t="s">
        <v>40</v>
      </c>
      <c r="N2058" s="679">
        <f t="shared" ca="1" si="140"/>
        <v>0</v>
      </c>
      <c r="O2058" s="679">
        <f t="shared" ca="1" si="140"/>
        <v>0</v>
      </c>
      <c r="P2058" s="679">
        <f t="shared" ca="1" si="140"/>
        <v>0</v>
      </c>
      <c r="Q2058" s="679">
        <f t="shared" ca="1" si="140"/>
        <v>0</v>
      </c>
      <c r="R2058" s="679">
        <f t="shared" ca="1" si="140"/>
        <v>0</v>
      </c>
      <c r="S2058" t="str">
        <f t="shared" si="137"/>
        <v>ASR_COMP</v>
      </c>
      <c r="T2058" s="957">
        <f t="shared" si="138"/>
        <v>44682</v>
      </c>
      <c r="U2058" t="str">
        <f t="shared" si="139"/>
        <v>Unaudited</v>
      </c>
    </row>
    <row r="2059" spans="1:21" x14ac:dyDescent="0.25">
      <c r="A2059" t="s">
        <v>440</v>
      </c>
      <c r="B2059" t="s">
        <v>1388</v>
      </c>
      <c r="C2059" t="s">
        <v>1389</v>
      </c>
      <c r="D2059" s="15">
        <v>1900</v>
      </c>
      <c r="E2059" s="121">
        <v>1</v>
      </c>
      <c r="F2059" t="s">
        <v>1034</v>
      </c>
      <c r="G2059" s="121" t="s">
        <v>1387</v>
      </c>
      <c r="H2059" t="s">
        <v>390</v>
      </c>
      <c r="I2059" t="s">
        <v>491</v>
      </c>
      <c r="J2059" t="s">
        <v>436</v>
      </c>
      <c r="K2059" t="s">
        <v>437</v>
      </c>
      <c r="L2059" s="756" t="s">
        <v>195</v>
      </c>
      <c r="M2059" t="s">
        <v>332</v>
      </c>
      <c r="N2059" s="679">
        <f t="shared" ca="1" si="140"/>
        <v>0</v>
      </c>
      <c r="O2059" s="679">
        <f t="shared" ca="1" si="140"/>
        <v>0</v>
      </c>
      <c r="P2059" s="679">
        <f t="shared" ca="1" si="140"/>
        <v>0</v>
      </c>
      <c r="Q2059" s="679">
        <f t="shared" ca="1" si="140"/>
        <v>0</v>
      </c>
      <c r="R2059" s="679">
        <f t="shared" ca="1" si="140"/>
        <v>0</v>
      </c>
      <c r="S2059" t="str">
        <f t="shared" si="137"/>
        <v>ASR_COMP</v>
      </c>
      <c r="T2059" s="957">
        <f t="shared" si="138"/>
        <v>44682</v>
      </c>
      <c r="U2059" t="str">
        <f t="shared" si="139"/>
        <v>Unaudited</v>
      </c>
    </row>
    <row r="2060" spans="1:21" x14ac:dyDescent="0.25">
      <c r="A2060" t="s">
        <v>440</v>
      </c>
      <c r="B2060" t="s">
        <v>1388</v>
      </c>
      <c r="C2060" t="s">
        <v>1389</v>
      </c>
      <c r="D2060" s="15">
        <v>1900</v>
      </c>
      <c r="E2060" s="121">
        <v>1</v>
      </c>
      <c r="F2060" t="s">
        <v>1034</v>
      </c>
      <c r="G2060" s="121" t="s">
        <v>1387</v>
      </c>
      <c r="H2060" t="s">
        <v>390</v>
      </c>
      <c r="I2060" t="s">
        <v>491</v>
      </c>
      <c r="J2060" t="s">
        <v>453</v>
      </c>
      <c r="K2060" t="s">
        <v>438</v>
      </c>
      <c r="L2060" s="756" t="s">
        <v>79</v>
      </c>
      <c r="M2060" t="s">
        <v>27</v>
      </c>
      <c r="N2060" s="679">
        <f t="shared" ca="1" si="140"/>
        <v>0</v>
      </c>
      <c r="O2060" s="679">
        <f t="shared" ca="1" si="140"/>
        <v>0</v>
      </c>
      <c r="P2060" s="679">
        <f t="shared" ca="1" si="140"/>
        <v>0</v>
      </c>
      <c r="Q2060" s="679">
        <f t="shared" ca="1" si="140"/>
        <v>0</v>
      </c>
      <c r="R2060" s="679">
        <f t="shared" ca="1" si="140"/>
        <v>0</v>
      </c>
      <c r="S2060" t="str">
        <f t="shared" si="137"/>
        <v>ASR_COMP</v>
      </c>
      <c r="T2060" s="957">
        <f t="shared" si="138"/>
        <v>44682</v>
      </c>
      <c r="U2060" t="str">
        <f t="shared" si="139"/>
        <v>Unaudited</v>
      </c>
    </row>
    <row r="2061" spans="1:21" x14ac:dyDescent="0.25">
      <c r="A2061" t="s">
        <v>440</v>
      </c>
      <c r="B2061" t="s">
        <v>1388</v>
      </c>
      <c r="C2061" t="s">
        <v>1389</v>
      </c>
      <c r="D2061" s="15">
        <v>1900</v>
      </c>
      <c r="E2061" s="121">
        <v>1</v>
      </c>
      <c r="F2061" t="s">
        <v>1034</v>
      </c>
      <c r="G2061" s="121" t="s">
        <v>1387</v>
      </c>
      <c r="H2061" t="s">
        <v>390</v>
      </c>
      <c r="I2061" t="s">
        <v>491</v>
      </c>
      <c r="J2061" t="s">
        <v>453</v>
      </c>
      <c r="K2061" t="s">
        <v>438</v>
      </c>
      <c r="L2061" s="756" t="s">
        <v>80</v>
      </c>
      <c r="M2061" t="s">
        <v>100</v>
      </c>
      <c r="N2061" s="679">
        <f t="shared" ca="1" si="140"/>
        <v>0</v>
      </c>
      <c r="O2061" s="679">
        <f t="shared" ca="1" si="140"/>
        <v>0</v>
      </c>
      <c r="P2061" s="679">
        <f t="shared" ca="1" si="140"/>
        <v>0</v>
      </c>
      <c r="Q2061" s="679">
        <f t="shared" ca="1" si="140"/>
        <v>0</v>
      </c>
      <c r="R2061" s="679">
        <f t="shared" ca="1" si="140"/>
        <v>0</v>
      </c>
      <c r="S2061" t="str">
        <f t="shared" si="137"/>
        <v>ASR_COMP</v>
      </c>
      <c r="T2061" s="957">
        <f t="shared" si="138"/>
        <v>44682</v>
      </c>
      <c r="U2061" t="str">
        <f t="shared" si="139"/>
        <v>Unaudited</v>
      </c>
    </row>
    <row r="2062" spans="1:21" x14ac:dyDescent="0.25">
      <c r="A2062" t="s">
        <v>440</v>
      </c>
      <c r="B2062" t="s">
        <v>1388</v>
      </c>
      <c r="C2062" t="s">
        <v>1389</v>
      </c>
      <c r="D2062" s="15">
        <v>1900</v>
      </c>
      <c r="E2062" s="121">
        <v>1</v>
      </c>
      <c r="F2062" t="s">
        <v>1034</v>
      </c>
      <c r="G2062" s="121" t="s">
        <v>1387</v>
      </c>
      <c r="H2062" t="s">
        <v>390</v>
      </c>
      <c r="I2062" t="s">
        <v>491</v>
      </c>
      <c r="J2062" t="s">
        <v>453</v>
      </c>
      <c r="K2062" t="s">
        <v>438</v>
      </c>
      <c r="L2062" s="756" t="s">
        <v>81</v>
      </c>
      <c r="M2062" t="s">
        <v>101</v>
      </c>
      <c r="N2062" s="679">
        <f t="shared" ca="1" si="140"/>
        <v>0</v>
      </c>
      <c r="O2062" s="679">
        <f t="shared" ca="1" si="140"/>
        <v>0</v>
      </c>
      <c r="P2062" s="679">
        <f t="shared" ca="1" si="140"/>
        <v>0</v>
      </c>
      <c r="Q2062" s="679">
        <f t="shared" ca="1" si="140"/>
        <v>0</v>
      </c>
      <c r="R2062" s="679">
        <f t="shared" ca="1" si="140"/>
        <v>0</v>
      </c>
      <c r="S2062" t="str">
        <f t="shared" si="137"/>
        <v>ASR_COMP</v>
      </c>
      <c r="T2062" s="957">
        <f t="shared" si="138"/>
        <v>44682</v>
      </c>
      <c r="U2062" t="str">
        <f t="shared" si="139"/>
        <v>Unaudited</v>
      </c>
    </row>
    <row r="2063" spans="1:21" x14ac:dyDescent="0.25">
      <c r="A2063" t="s">
        <v>440</v>
      </c>
      <c r="B2063" t="s">
        <v>1388</v>
      </c>
      <c r="C2063" t="s">
        <v>1389</v>
      </c>
      <c r="D2063" s="15">
        <v>1900</v>
      </c>
      <c r="E2063" s="121">
        <v>1</v>
      </c>
      <c r="F2063" t="s">
        <v>1034</v>
      </c>
      <c r="G2063" s="121" t="s">
        <v>1387</v>
      </c>
      <c r="H2063" t="s">
        <v>390</v>
      </c>
      <c r="I2063" t="s">
        <v>491</v>
      </c>
      <c r="J2063" t="s">
        <v>453</v>
      </c>
      <c r="K2063" t="s">
        <v>438</v>
      </c>
      <c r="L2063" s="756" t="s">
        <v>82</v>
      </c>
      <c r="M2063" t="s">
        <v>102</v>
      </c>
      <c r="N2063" s="679">
        <f t="shared" ca="1" si="140"/>
        <v>0</v>
      </c>
      <c r="O2063" s="679">
        <f t="shared" ca="1" si="140"/>
        <v>0</v>
      </c>
      <c r="P2063" s="679">
        <f t="shared" ca="1" si="140"/>
        <v>0</v>
      </c>
      <c r="Q2063" s="679">
        <f t="shared" ca="1" si="140"/>
        <v>0</v>
      </c>
      <c r="R2063" s="679">
        <f t="shared" ca="1" si="140"/>
        <v>0</v>
      </c>
      <c r="S2063" t="str">
        <f t="shared" si="137"/>
        <v>ASR_COMP</v>
      </c>
      <c r="T2063" s="957">
        <f t="shared" si="138"/>
        <v>44682</v>
      </c>
      <c r="U2063" t="str">
        <f t="shared" si="139"/>
        <v>Unaudited</v>
      </c>
    </row>
    <row r="2064" spans="1:21" x14ac:dyDescent="0.25">
      <c r="A2064" t="s">
        <v>440</v>
      </c>
      <c r="B2064" t="s">
        <v>1388</v>
      </c>
      <c r="C2064" t="s">
        <v>1389</v>
      </c>
      <c r="D2064" s="15">
        <v>1900</v>
      </c>
      <c r="E2064" s="121">
        <v>1</v>
      </c>
      <c r="F2064" t="s">
        <v>1034</v>
      </c>
      <c r="G2064" s="121" t="s">
        <v>1387</v>
      </c>
      <c r="H2064" t="s">
        <v>390</v>
      </c>
      <c r="I2064" t="s">
        <v>491</v>
      </c>
      <c r="J2064" t="s">
        <v>453</v>
      </c>
      <c r="K2064" t="s">
        <v>438</v>
      </c>
      <c r="L2064" s="756" t="s">
        <v>219</v>
      </c>
      <c r="M2064" t="s">
        <v>103</v>
      </c>
      <c r="N2064" s="679">
        <f t="shared" ca="1" si="140"/>
        <v>0</v>
      </c>
      <c r="O2064" s="679">
        <f t="shared" ca="1" si="140"/>
        <v>0</v>
      </c>
      <c r="P2064" s="679">
        <f t="shared" ca="1" si="140"/>
        <v>0</v>
      </c>
      <c r="Q2064" s="679">
        <f t="shared" ca="1" si="140"/>
        <v>0</v>
      </c>
      <c r="R2064" s="679">
        <f t="shared" ca="1" si="140"/>
        <v>0</v>
      </c>
      <c r="S2064" t="str">
        <f t="shared" si="137"/>
        <v>ASR_COMP</v>
      </c>
      <c r="T2064" s="957">
        <f t="shared" si="138"/>
        <v>44682</v>
      </c>
      <c r="U2064" t="str">
        <f t="shared" si="139"/>
        <v>Unaudited</v>
      </c>
    </row>
    <row r="2065" spans="1:21" x14ac:dyDescent="0.25">
      <c r="A2065" t="s">
        <v>440</v>
      </c>
      <c r="B2065" t="s">
        <v>1388</v>
      </c>
      <c r="C2065" t="s">
        <v>1389</v>
      </c>
      <c r="D2065" s="15">
        <v>1900</v>
      </c>
      <c r="E2065" s="121">
        <v>1</v>
      </c>
      <c r="F2065" t="s">
        <v>1034</v>
      </c>
      <c r="G2065" s="121" t="s">
        <v>1387</v>
      </c>
      <c r="H2065" t="s">
        <v>390</v>
      </c>
      <c r="I2065" t="s">
        <v>491</v>
      </c>
      <c r="J2065" t="s">
        <v>453</v>
      </c>
      <c r="K2065" t="s">
        <v>438</v>
      </c>
      <c r="L2065" s="756" t="s">
        <v>218</v>
      </c>
      <c r="M2065" t="s">
        <v>28</v>
      </c>
      <c r="N2065" s="679">
        <f t="shared" ca="1" si="140"/>
        <v>0</v>
      </c>
      <c r="O2065" s="679">
        <f t="shared" ca="1" si="140"/>
        <v>0</v>
      </c>
      <c r="P2065" s="679">
        <f t="shared" ca="1" si="140"/>
        <v>0</v>
      </c>
      <c r="Q2065" s="679">
        <f t="shared" ca="1" si="140"/>
        <v>0</v>
      </c>
      <c r="R2065" s="679">
        <f t="shared" ca="1" si="140"/>
        <v>0</v>
      </c>
      <c r="S2065" t="str">
        <f t="shared" si="137"/>
        <v>ASR_COMP</v>
      </c>
      <c r="T2065" s="957">
        <f t="shared" si="138"/>
        <v>44682</v>
      </c>
      <c r="U2065" t="str">
        <f t="shared" si="139"/>
        <v>Unaudited</v>
      </c>
    </row>
    <row r="2066" spans="1:21" x14ac:dyDescent="0.25">
      <c r="A2066" t="s">
        <v>440</v>
      </c>
      <c r="B2066" t="s">
        <v>1388</v>
      </c>
      <c r="C2066" t="s">
        <v>1389</v>
      </c>
      <c r="D2066" s="15">
        <v>1900</v>
      </c>
      <c r="E2066" s="121">
        <v>1</v>
      </c>
      <c r="F2066" t="s">
        <v>1034</v>
      </c>
      <c r="G2066" s="121" t="s">
        <v>1387</v>
      </c>
      <c r="H2066" t="s">
        <v>390</v>
      </c>
      <c r="I2066" t="s">
        <v>491</v>
      </c>
      <c r="J2066" t="s">
        <v>439</v>
      </c>
      <c r="K2066" t="s">
        <v>439</v>
      </c>
      <c r="L2066" s="756" t="s">
        <v>84</v>
      </c>
      <c r="M2066" t="s">
        <v>330</v>
      </c>
      <c r="N2066" s="679">
        <f t="shared" ca="1" si="140"/>
        <v>0</v>
      </c>
      <c r="O2066" s="679">
        <f t="shared" ca="1" si="140"/>
        <v>0</v>
      </c>
      <c r="P2066" s="679">
        <f t="shared" ca="1" si="140"/>
        <v>0</v>
      </c>
      <c r="Q2066" s="679">
        <f t="shared" ca="1" si="140"/>
        <v>0</v>
      </c>
      <c r="R2066" s="679">
        <f t="shared" ca="1" si="140"/>
        <v>0</v>
      </c>
      <c r="S2066" t="str">
        <f t="shared" si="137"/>
        <v>ASR_COMP</v>
      </c>
      <c r="T2066" s="957">
        <f t="shared" si="138"/>
        <v>44682</v>
      </c>
      <c r="U2066" t="str">
        <f t="shared" si="139"/>
        <v>Unaudited</v>
      </c>
    </row>
    <row r="2067" spans="1:21" x14ac:dyDescent="0.25">
      <c r="A2067" t="s">
        <v>440</v>
      </c>
      <c r="B2067" t="s">
        <v>1388</v>
      </c>
      <c r="C2067" t="s">
        <v>1389</v>
      </c>
      <c r="D2067" s="15">
        <v>1900</v>
      </c>
      <c r="E2067" s="121">
        <v>1</v>
      </c>
      <c r="F2067" t="s">
        <v>1034</v>
      </c>
      <c r="G2067" s="121" t="s">
        <v>1387</v>
      </c>
      <c r="H2067" t="s">
        <v>390</v>
      </c>
      <c r="I2067" t="s">
        <v>491</v>
      </c>
      <c r="J2067" t="s">
        <v>439</v>
      </c>
      <c r="K2067" t="s">
        <v>439</v>
      </c>
      <c r="L2067" s="756" t="s">
        <v>85</v>
      </c>
      <c r="M2067" t="s">
        <v>328</v>
      </c>
      <c r="N2067" s="679">
        <f t="shared" ca="1" si="140"/>
        <v>0</v>
      </c>
      <c r="O2067" s="679">
        <f t="shared" ca="1" si="140"/>
        <v>0</v>
      </c>
      <c r="P2067" s="679">
        <f t="shared" ca="1" si="140"/>
        <v>0</v>
      </c>
      <c r="Q2067" s="679">
        <f t="shared" ca="1" si="140"/>
        <v>0</v>
      </c>
      <c r="R2067" s="679">
        <f t="shared" ca="1" si="140"/>
        <v>0</v>
      </c>
      <c r="S2067" t="str">
        <f t="shared" si="137"/>
        <v>ASR_COMP</v>
      </c>
      <c r="T2067" s="957">
        <f t="shared" si="138"/>
        <v>44682</v>
      </c>
      <c r="U2067" t="str">
        <f t="shared" si="139"/>
        <v>Unaudited</v>
      </c>
    </row>
    <row r="2068" spans="1:21" x14ac:dyDescent="0.25">
      <c r="A2068" t="s">
        <v>440</v>
      </c>
      <c r="B2068" t="s">
        <v>1388</v>
      </c>
      <c r="C2068" t="s">
        <v>1389</v>
      </c>
      <c r="D2068" s="15">
        <v>1900</v>
      </c>
      <c r="E2068" s="121">
        <v>1</v>
      </c>
      <c r="F2068" t="s">
        <v>1034</v>
      </c>
      <c r="G2068" s="121" t="s">
        <v>1387</v>
      </c>
      <c r="H2068" t="s">
        <v>390</v>
      </c>
      <c r="I2068" t="s">
        <v>491</v>
      </c>
      <c r="J2068" t="s">
        <v>439</v>
      </c>
      <c r="K2068" t="s">
        <v>439</v>
      </c>
      <c r="L2068" s="756" t="s">
        <v>86</v>
      </c>
      <c r="M2068" t="s">
        <v>497</v>
      </c>
      <c r="N2068" s="679">
        <f t="shared" ca="1" si="140"/>
        <v>0</v>
      </c>
      <c r="O2068" s="679">
        <f t="shared" ca="1" si="140"/>
        <v>0</v>
      </c>
      <c r="P2068" s="679">
        <f t="shared" ca="1" si="140"/>
        <v>0</v>
      </c>
      <c r="Q2068" s="679">
        <f t="shared" ca="1" si="140"/>
        <v>0</v>
      </c>
      <c r="R2068" s="679">
        <f t="shared" ca="1" si="140"/>
        <v>0</v>
      </c>
      <c r="S2068" t="str">
        <f t="shared" si="137"/>
        <v>ASR_COMP</v>
      </c>
      <c r="T2068" s="957">
        <f t="shared" si="138"/>
        <v>44682</v>
      </c>
      <c r="U2068" t="str">
        <f t="shared" si="139"/>
        <v>Unaudited</v>
      </c>
    </row>
    <row r="2069" spans="1:21" x14ac:dyDescent="0.25">
      <c r="A2069" t="s">
        <v>440</v>
      </c>
      <c r="B2069" t="s">
        <v>1388</v>
      </c>
      <c r="C2069" t="s">
        <v>1389</v>
      </c>
      <c r="D2069" s="15">
        <v>1900</v>
      </c>
      <c r="E2069" s="121">
        <v>1</v>
      </c>
      <c r="F2069" t="s">
        <v>1034</v>
      </c>
      <c r="G2069" s="121" t="s">
        <v>1387</v>
      </c>
      <c r="H2069" t="s">
        <v>390</v>
      </c>
      <c r="I2069" t="s">
        <v>491</v>
      </c>
      <c r="J2069" t="s">
        <v>439</v>
      </c>
      <c r="K2069" t="s">
        <v>439</v>
      </c>
      <c r="L2069" s="756" t="s">
        <v>87</v>
      </c>
      <c r="M2069" t="s">
        <v>498</v>
      </c>
      <c r="N2069" s="679">
        <f t="shared" ca="1" si="140"/>
        <v>0</v>
      </c>
      <c r="O2069" s="679">
        <f t="shared" ca="1" si="140"/>
        <v>0</v>
      </c>
      <c r="P2069" s="679">
        <f t="shared" ca="1" si="140"/>
        <v>0</v>
      </c>
      <c r="Q2069" s="679">
        <f t="shared" ca="1" si="140"/>
        <v>0</v>
      </c>
      <c r="R2069" s="679">
        <f t="shared" ca="1" si="140"/>
        <v>0</v>
      </c>
      <c r="S2069" t="str">
        <f t="shared" si="137"/>
        <v>ASR_COMP</v>
      </c>
      <c r="T2069" s="957">
        <f t="shared" si="138"/>
        <v>44682</v>
      </c>
      <c r="U2069" t="str">
        <f t="shared" si="139"/>
        <v>Unaudited</v>
      </c>
    </row>
    <row r="2070" spans="1:21" x14ac:dyDescent="0.25">
      <c r="A2070" t="s">
        <v>440</v>
      </c>
      <c r="B2070" t="s">
        <v>1388</v>
      </c>
      <c r="C2070" t="s">
        <v>1389</v>
      </c>
      <c r="D2070" s="15">
        <v>1900</v>
      </c>
      <c r="E2070" s="121">
        <v>1</v>
      </c>
      <c r="F2070" t="s">
        <v>1034</v>
      </c>
      <c r="G2070" s="121" t="s">
        <v>1387</v>
      </c>
      <c r="H2070" t="s">
        <v>390</v>
      </c>
      <c r="I2070" t="s">
        <v>491</v>
      </c>
      <c r="J2070" t="s">
        <v>439</v>
      </c>
      <c r="K2070" t="s">
        <v>439</v>
      </c>
      <c r="L2070" s="756" t="s">
        <v>216</v>
      </c>
      <c r="M2070" t="s">
        <v>499</v>
      </c>
      <c r="N2070" s="679">
        <f t="shared" ca="1" si="140"/>
        <v>0</v>
      </c>
      <c r="O2070" s="679">
        <f t="shared" ca="1" si="140"/>
        <v>0</v>
      </c>
      <c r="P2070" s="679">
        <f t="shared" ca="1" si="140"/>
        <v>0</v>
      </c>
      <c r="Q2070" s="679">
        <f t="shared" ca="1" si="140"/>
        <v>0</v>
      </c>
      <c r="R2070" s="679">
        <f t="shared" ca="1" si="140"/>
        <v>0</v>
      </c>
      <c r="S2070" t="str">
        <f t="shared" si="137"/>
        <v>ASR_COMP</v>
      </c>
      <c r="T2070" s="957">
        <f t="shared" si="138"/>
        <v>44682</v>
      </c>
      <c r="U2070" t="str">
        <f t="shared" si="139"/>
        <v>Unaudited</v>
      </c>
    </row>
    <row r="2071" spans="1:21" x14ac:dyDescent="0.25">
      <c r="A2071" t="s">
        <v>440</v>
      </c>
      <c r="B2071" t="s">
        <v>1388</v>
      </c>
      <c r="C2071" t="s">
        <v>1389</v>
      </c>
      <c r="D2071" s="15">
        <v>1900</v>
      </c>
      <c r="E2071" s="121">
        <v>1</v>
      </c>
      <c r="F2071" t="s">
        <v>1034</v>
      </c>
      <c r="G2071" s="121" t="s">
        <v>1387</v>
      </c>
      <c r="H2071" t="s">
        <v>390</v>
      </c>
      <c r="I2071" t="s">
        <v>492</v>
      </c>
      <c r="J2071" t="s">
        <v>26</v>
      </c>
      <c r="K2071" t="s">
        <v>26</v>
      </c>
      <c r="L2071" s="756" t="s">
        <v>207</v>
      </c>
      <c r="M2071" t="s">
        <v>26</v>
      </c>
      <c r="N2071" s="679">
        <f t="shared" ca="1" si="140"/>
        <v>0</v>
      </c>
      <c r="O2071" s="679">
        <f t="shared" ca="1" si="140"/>
        <v>0</v>
      </c>
      <c r="P2071" s="679">
        <f t="shared" ca="1" si="140"/>
        <v>0</v>
      </c>
      <c r="Q2071" s="679">
        <f t="shared" ca="1" si="140"/>
        <v>0</v>
      </c>
      <c r="R2071" s="679">
        <f t="shared" ca="1" si="140"/>
        <v>-843164.7432206024</v>
      </c>
      <c r="S2071" t="str">
        <f t="shared" si="137"/>
        <v>ASR_COMP</v>
      </c>
      <c r="T2071" s="957">
        <f t="shared" si="138"/>
        <v>44682</v>
      </c>
      <c r="U2071" t="str">
        <f t="shared" si="139"/>
        <v>Unaudited</v>
      </c>
    </row>
    <row r="2072" spans="1:21" x14ac:dyDescent="0.25">
      <c r="A2072" t="s">
        <v>440</v>
      </c>
      <c r="B2072" t="s">
        <v>1388</v>
      </c>
      <c r="C2072" t="s">
        <v>1389</v>
      </c>
      <c r="D2072" s="15">
        <v>1900</v>
      </c>
      <c r="E2072" s="121">
        <v>1</v>
      </c>
      <c r="F2072" t="s">
        <v>441</v>
      </c>
      <c r="G2072" s="121">
        <v>91</v>
      </c>
      <c r="H2072" t="s">
        <v>391</v>
      </c>
      <c r="I2072" t="s">
        <v>435</v>
      </c>
      <c r="J2072" t="s">
        <v>435</v>
      </c>
      <c r="K2072" t="s">
        <v>435</v>
      </c>
      <c r="M2072" t="s">
        <v>435</v>
      </c>
      <c r="N2072" s="679">
        <f t="shared" ca="1" si="140"/>
        <v>11676</v>
      </c>
      <c r="O2072" s="679">
        <f t="shared" ca="1" si="140"/>
        <v>5163.3266512464661</v>
      </c>
      <c r="P2072" s="679">
        <f t="shared" ca="1" si="140"/>
        <v>6512.6733487535339</v>
      </c>
      <c r="Q2072" s="679">
        <f t="shared" ca="1" si="140"/>
        <v>0</v>
      </c>
      <c r="R2072" s="679">
        <f t="shared" ca="1" si="140"/>
        <v>0</v>
      </c>
      <c r="S2072" t="str">
        <f t="shared" si="137"/>
        <v>ASR_COMP</v>
      </c>
      <c r="T2072" s="957">
        <f t="shared" si="138"/>
        <v>44682</v>
      </c>
      <c r="U2072" t="str">
        <f t="shared" si="139"/>
        <v>Unaudited</v>
      </c>
    </row>
    <row r="2073" spans="1:21" x14ac:dyDescent="0.25">
      <c r="A2073" t="s">
        <v>440</v>
      </c>
      <c r="B2073" t="s">
        <v>1388</v>
      </c>
      <c r="C2073" t="s">
        <v>1389</v>
      </c>
      <c r="D2073" s="15">
        <v>1900</v>
      </c>
      <c r="E2073" s="121">
        <v>1</v>
      </c>
      <c r="F2073" t="s">
        <v>441</v>
      </c>
      <c r="G2073" s="121">
        <v>91</v>
      </c>
      <c r="H2073" t="s">
        <v>391</v>
      </c>
      <c r="I2073" t="s">
        <v>490</v>
      </c>
      <c r="J2073" t="s">
        <v>12</v>
      </c>
      <c r="K2073" t="s">
        <v>12</v>
      </c>
      <c r="L2073" s="756">
        <v>1.1000000000000001</v>
      </c>
      <c r="M2073" t="s">
        <v>12</v>
      </c>
      <c r="N2073" s="679">
        <f t="shared" ca="1" si="140"/>
        <v>43968722.849999994</v>
      </c>
      <c r="O2073" s="679">
        <f t="shared" ca="1" si="140"/>
        <v>0</v>
      </c>
      <c r="P2073" s="679">
        <f t="shared" ca="1" si="140"/>
        <v>0</v>
      </c>
      <c r="Q2073" s="679">
        <f t="shared" ca="1" si="140"/>
        <v>0</v>
      </c>
      <c r="R2073" s="679">
        <f t="shared" ca="1" si="140"/>
        <v>0</v>
      </c>
      <c r="S2073" t="str">
        <f t="shared" si="137"/>
        <v>ASR_COMP</v>
      </c>
      <c r="T2073" s="957">
        <f t="shared" si="138"/>
        <v>44682</v>
      </c>
      <c r="U2073" t="str">
        <f t="shared" si="139"/>
        <v>Unaudited</v>
      </c>
    </row>
    <row r="2074" spans="1:21" x14ac:dyDescent="0.25">
      <c r="A2074" t="s">
        <v>440</v>
      </c>
      <c r="B2074" t="s">
        <v>1388</v>
      </c>
      <c r="C2074" t="s">
        <v>1389</v>
      </c>
      <c r="D2074" s="15">
        <v>1900</v>
      </c>
      <c r="E2074" s="121">
        <v>1</v>
      </c>
      <c r="F2074" t="s">
        <v>441</v>
      </c>
      <c r="G2074" s="121">
        <v>91</v>
      </c>
      <c r="H2074" t="s">
        <v>391</v>
      </c>
      <c r="I2074" t="s">
        <v>490</v>
      </c>
      <c r="J2074" t="s">
        <v>12</v>
      </c>
      <c r="K2074" t="s">
        <v>225</v>
      </c>
      <c r="L2074" s="756">
        <v>1.2</v>
      </c>
      <c r="M2074" t="s">
        <v>225</v>
      </c>
      <c r="N2074" s="679">
        <f t="shared" ca="1" si="140"/>
        <v>-54.250000000000455</v>
      </c>
      <c r="O2074" s="679">
        <f t="shared" ca="1" si="140"/>
        <v>0</v>
      </c>
      <c r="P2074" s="679">
        <f t="shared" ca="1" si="140"/>
        <v>0</v>
      </c>
      <c r="Q2074" s="679">
        <f t="shared" ca="1" si="140"/>
        <v>0</v>
      </c>
      <c r="R2074" s="679">
        <f t="shared" ca="1" si="140"/>
        <v>0</v>
      </c>
      <c r="S2074" t="str">
        <f t="shared" si="137"/>
        <v>ASR_COMP</v>
      </c>
      <c r="T2074" s="957">
        <f t="shared" si="138"/>
        <v>44682</v>
      </c>
      <c r="U2074" t="str">
        <f t="shared" si="139"/>
        <v>Unaudited</v>
      </c>
    </row>
    <row r="2075" spans="1:21" x14ac:dyDescent="0.25">
      <c r="A2075" t="s">
        <v>440</v>
      </c>
      <c r="B2075" t="s">
        <v>1388</v>
      </c>
      <c r="C2075" t="s">
        <v>1389</v>
      </c>
      <c r="D2075" s="15">
        <v>1900</v>
      </c>
      <c r="E2075" s="121">
        <v>1</v>
      </c>
      <c r="F2075" t="s">
        <v>441</v>
      </c>
      <c r="G2075" s="121">
        <v>91</v>
      </c>
      <c r="H2075" t="s">
        <v>391</v>
      </c>
      <c r="I2075" t="s">
        <v>490</v>
      </c>
      <c r="J2075" t="s">
        <v>12</v>
      </c>
      <c r="K2075" t="s">
        <v>1326</v>
      </c>
      <c r="L2075" s="756" t="s">
        <v>1322</v>
      </c>
      <c r="M2075" t="s">
        <v>1326</v>
      </c>
      <c r="N2075" s="679">
        <f t="shared" ca="1" si="140"/>
        <v>201381.56000000003</v>
      </c>
      <c r="O2075" s="679">
        <f t="shared" ca="1" si="140"/>
        <v>0</v>
      </c>
      <c r="P2075" s="679">
        <f t="shared" ca="1" si="140"/>
        <v>0</v>
      </c>
      <c r="Q2075" s="679">
        <f t="shared" ca="1" si="140"/>
        <v>0</v>
      </c>
      <c r="R2075" s="679">
        <f t="shared" ca="1" si="140"/>
        <v>0</v>
      </c>
      <c r="S2075" t="str">
        <f t="shared" si="137"/>
        <v>ASR_COMP</v>
      </c>
      <c r="T2075" s="957">
        <f t="shared" si="138"/>
        <v>44682</v>
      </c>
      <c r="U2075" t="str">
        <f t="shared" si="139"/>
        <v>Unaudited</v>
      </c>
    </row>
    <row r="2076" spans="1:21" x14ac:dyDescent="0.25">
      <c r="A2076" t="s">
        <v>440</v>
      </c>
      <c r="B2076" t="s">
        <v>1388</v>
      </c>
      <c r="C2076" t="s">
        <v>1389</v>
      </c>
      <c r="D2076" s="15">
        <v>1900</v>
      </c>
      <c r="E2076" s="121">
        <v>1</v>
      </c>
      <c r="F2076" t="s">
        <v>441</v>
      </c>
      <c r="G2076" s="121">
        <v>91</v>
      </c>
      <c r="H2076" t="s">
        <v>391</v>
      </c>
      <c r="I2076" t="s">
        <v>490</v>
      </c>
      <c r="J2076" t="s">
        <v>12</v>
      </c>
      <c r="K2076" t="s">
        <v>1328</v>
      </c>
      <c r="L2076" s="756" t="s">
        <v>1327</v>
      </c>
      <c r="M2076" t="s">
        <v>1328</v>
      </c>
      <c r="N2076" s="679">
        <f t="shared" ca="1" si="140"/>
        <v>-13835.51558673038</v>
      </c>
      <c r="O2076" s="679">
        <f t="shared" ca="1" si="140"/>
        <v>0</v>
      </c>
      <c r="P2076" s="679">
        <f t="shared" ca="1" si="140"/>
        <v>0</v>
      </c>
      <c r="Q2076" s="679">
        <f t="shared" ca="1" si="140"/>
        <v>0</v>
      </c>
      <c r="R2076" s="679">
        <f t="shared" ca="1" si="140"/>
        <v>0</v>
      </c>
      <c r="S2076" t="str">
        <f t="shared" si="137"/>
        <v>ASR_COMP</v>
      </c>
      <c r="T2076" s="957">
        <f t="shared" si="138"/>
        <v>44682</v>
      </c>
      <c r="U2076" t="str">
        <f t="shared" si="139"/>
        <v>Unaudited</v>
      </c>
    </row>
    <row r="2077" spans="1:21" x14ac:dyDescent="0.25">
      <c r="A2077" t="s">
        <v>440</v>
      </c>
      <c r="B2077" t="s">
        <v>1388</v>
      </c>
      <c r="C2077" t="s">
        <v>1389</v>
      </c>
      <c r="D2077" s="15">
        <v>1900</v>
      </c>
      <c r="E2077" s="121">
        <v>1</v>
      </c>
      <c r="F2077" t="s">
        <v>441</v>
      </c>
      <c r="G2077" s="121">
        <v>91</v>
      </c>
      <c r="H2077" t="s">
        <v>391</v>
      </c>
      <c r="I2077" t="s">
        <v>490</v>
      </c>
      <c r="J2077" t="s">
        <v>13</v>
      </c>
      <c r="K2077" t="s">
        <v>13</v>
      </c>
      <c r="L2077" s="756" t="s">
        <v>63</v>
      </c>
      <c r="M2077" t="s">
        <v>13</v>
      </c>
      <c r="N2077" s="679">
        <f t="shared" ca="1" si="140"/>
        <v>0</v>
      </c>
      <c r="O2077" s="679">
        <f t="shared" ca="1" si="140"/>
        <v>0</v>
      </c>
      <c r="P2077" s="679">
        <f t="shared" ca="1" si="140"/>
        <v>0</v>
      </c>
      <c r="Q2077" s="679">
        <f t="shared" ca="1" si="140"/>
        <v>0</v>
      </c>
      <c r="R2077" s="679">
        <f t="shared" ca="1" si="140"/>
        <v>0</v>
      </c>
      <c r="S2077" t="str">
        <f t="shared" si="137"/>
        <v>ASR_COMP</v>
      </c>
      <c r="T2077" s="957">
        <f t="shared" si="138"/>
        <v>44682</v>
      </c>
      <c r="U2077" t="str">
        <f t="shared" si="139"/>
        <v>Unaudited</v>
      </c>
    </row>
    <row r="2078" spans="1:21" x14ac:dyDescent="0.25">
      <c r="A2078" t="s">
        <v>440</v>
      </c>
      <c r="B2078" t="s">
        <v>1388</v>
      </c>
      <c r="C2078" t="s">
        <v>1389</v>
      </c>
      <c r="D2078" s="15">
        <v>1900</v>
      </c>
      <c r="E2078" s="121">
        <v>1</v>
      </c>
      <c r="F2078" t="s">
        <v>441</v>
      </c>
      <c r="G2078" s="121">
        <v>91</v>
      </c>
      <c r="H2078" t="s">
        <v>391</v>
      </c>
      <c r="I2078" t="s">
        <v>491</v>
      </c>
      <c r="J2078" t="s">
        <v>436</v>
      </c>
      <c r="K2078" t="s">
        <v>799</v>
      </c>
      <c r="L2078" s="756">
        <v>2.1</v>
      </c>
      <c r="M2078" t="s">
        <v>734</v>
      </c>
      <c r="N2078" s="679">
        <f t="shared" ca="1" si="140"/>
        <v>123104</v>
      </c>
      <c r="O2078" s="679">
        <f t="shared" ca="1" si="140"/>
        <v>120235</v>
      </c>
      <c r="P2078" s="679">
        <f t="shared" ca="1" si="140"/>
        <v>2869</v>
      </c>
      <c r="Q2078" s="679">
        <f t="shared" ca="1" si="140"/>
        <v>0</v>
      </c>
      <c r="R2078" s="679">
        <f t="shared" ca="1" si="140"/>
        <v>0</v>
      </c>
      <c r="S2078" t="str">
        <f t="shared" si="137"/>
        <v>ASR_COMP</v>
      </c>
      <c r="T2078" s="957">
        <f t="shared" si="138"/>
        <v>44682</v>
      </c>
      <c r="U2078" t="str">
        <f t="shared" si="139"/>
        <v>Unaudited</v>
      </c>
    </row>
    <row r="2079" spans="1:21" x14ac:dyDescent="0.25">
      <c r="A2079" t="s">
        <v>440</v>
      </c>
      <c r="B2079" t="s">
        <v>1388</v>
      </c>
      <c r="C2079" t="s">
        <v>1389</v>
      </c>
      <c r="D2079" s="15">
        <v>1900</v>
      </c>
      <c r="E2079" s="121">
        <v>1</v>
      </c>
      <c r="F2079" t="s">
        <v>441</v>
      </c>
      <c r="G2079" s="121">
        <v>91</v>
      </c>
      <c r="H2079" t="s">
        <v>391</v>
      </c>
      <c r="I2079" t="s">
        <v>491</v>
      </c>
      <c r="J2079" t="s">
        <v>436</v>
      </c>
      <c r="K2079" t="s">
        <v>799</v>
      </c>
      <c r="L2079" s="756">
        <v>2.2000000000000002</v>
      </c>
      <c r="M2079" t="s">
        <v>735</v>
      </c>
      <c r="N2079" s="679">
        <f t="shared" ca="1" si="140"/>
        <v>604</v>
      </c>
      <c r="O2079" s="679">
        <f t="shared" ca="1" si="140"/>
        <v>541</v>
      </c>
      <c r="P2079" s="679">
        <f t="shared" ca="1" si="140"/>
        <v>63</v>
      </c>
      <c r="Q2079" s="679">
        <f t="shared" ca="1" si="140"/>
        <v>0</v>
      </c>
      <c r="R2079" s="679">
        <f t="shared" ca="1" si="140"/>
        <v>0</v>
      </c>
      <c r="S2079" t="str">
        <f t="shared" si="137"/>
        <v>ASR_COMP</v>
      </c>
      <c r="T2079" s="957">
        <f t="shared" si="138"/>
        <v>44682</v>
      </c>
      <c r="U2079" t="str">
        <f t="shared" si="139"/>
        <v>Unaudited</v>
      </c>
    </row>
    <row r="2080" spans="1:21" x14ac:dyDescent="0.25">
      <c r="A2080" t="s">
        <v>440</v>
      </c>
      <c r="B2080" t="s">
        <v>1388</v>
      </c>
      <c r="C2080" t="s">
        <v>1389</v>
      </c>
      <c r="D2080" s="15">
        <v>1900</v>
      </c>
      <c r="E2080" s="121">
        <v>1</v>
      </c>
      <c r="F2080" t="s">
        <v>441</v>
      </c>
      <c r="G2080" s="121">
        <v>91</v>
      </c>
      <c r="H2080" t="s">
        <v>391</v>
      </c>
      <c r="I2080" t="s">
        <v>491</v>
      </c>
      <c r="J2080" t="s">
        <v>436</v>
      </c>
      <c r="K2080" t="s">
        <v>799</v>
      </c>
      <c r="L2080" s="756">
        <v>2.2999999999999998</v>
      </c>
      <c r="M2080" t="s">
        <v>736</v>
      </c>
      <c r="N2080" s="679">
        <f t="shared" ca="1" si="140"/>
        <v>26590155.80460979</v>
      </c>
      <c r="O2080" s="679">
        <f t="shared" ca="1" si="140"/>
        <v>25930912.96859673</v>
      </c>
      <c r="P2080" s="679">
        <f t="shared" ca="1" si="140"/>
        <v>659242.83601306018</v>
      </c>
      <c r="Q2080" s="679">
        <f t="shared" ca="1" si="140"/>
        <v>0</v>
      </c>
      <c r="R2080" s="679">
        <f t="shared" ca="1" si="140"/>
        <v>0</v>
      </c>
      <c r="S2080" t="str">
        <f t="shared" si="137"/>
        <v>ASR_COMP</v>
      </c>
      <c r="T2080" s="957">
        <f t="shared" si="138"/>
        <v>44682</v>
      </c>
      <c r="U2080" t="str">
        <f t="shared" si="139"/>
        <v>Unaudited</v>
      </c>
    </row>
    <row r="2081" spans="1:21" x14ac:dyDescent="0.25">
      <c r="A2081" t="s">
        <v>440</v>
      </c>
      <c r="B2081" t="s">
        <v>1388</v>
      </c>
      <c r="C2081" t="s">
        <v>1389</v>
      </c>
      <c r="D2081" s="15">
        <v>1900</v>
      </c>
      <c r="E2081" s="121">
        <v>1</v>
      </c>
      <c r="F2081" t="s">
        <v>441</v>
      </c>
      <c r="G2081" s="121">
        <v>91</v>
      </c>
      <c r="H2081" t="s">
        <v>391</v>
      </c>
      <c r="I2081" t="s">
        <v>491</v>
      </c>
      <c r="J2081" t="s">
        <v>436</v>
      </c>
      <c r="K2081" t="s">
        <v>799</v>
      </c>
      <c r="L2081" s="756">
        <v>2.4</v>
      </c>
      <c r="M2081" t="s">
        <v>737</v>
      </c>
      <c r="N2081" s="679">
        <f t="shared" ca="1" si="140"/>
        <v>115119.42924229923</v>
      </c>
      <c r="O2081" s="679">
        <f t="shared" ca="1" si="140"/>
        <v>100920.76134484026</v>
      </c>
      <c r="P2081" s="679">
        <f t="shared" ca="1" si="140"/>
        <v>14198.667897458969</v>
      </c>
      <c r="Q2081" s="679">
        <f t="shared" ca="1" si="140"/>
        <v>0</v>
      </c>
      <c r="R2081" s="679">
        <f t="shared" ca="1" si="140"/>
        <v>0</v>
      </c>
      <c r="S2081" t="str">
        <f t="shared" si="137"/>
        <v>ASR_COMP</v>
      </c>
      <c r="T2081" s="957">
        <f t="shared" si="138"/>
        <v>44682</v>
      </c>
      <c r="U2081" t="str">
        <f t="shared" si="139"/>
        <v>Unaudited</v>
      </c>
    </row>
    <row r="2082" spans="1:21" x14ac:dyDescent="0.25">
      <c r="A2082" t="s">
        <v>440</v>
      </c>
      <c r="B2082" t="s">
        <v>1388</v>
      </c>
      <c r="C2082" t="s">
        <v>1389</v>
      </c>
      <c r="D2082" s="15">
        <v>1900</v>
      </c>
      <c r="E2082" s="121">
        <v>1</v>
      </c>
      <c r="F2082" t="s">
        <v>441</v>
      </c>
      <c r="G2082" s="121">
        <v>91</v>
      </c>
      <c r="H2082" t="s">
        <v>391</v>
      </c>
      <c r="I2082" t="s">
        <v>491</v>
      </c>
      <c r="J2082" t="s">
        <v>436</v>
      </c>
      <c r="K2082" t="s">
        <v>799</v>
      </c>
      <c r="L2082" s="756">
        <v>2.5</v>
      </c>
      <c r="M2082" t="s">
        <v>779</v>
      </c>
      <c r="N2082" s="679">
        <f t="shared" ca="1" si="140"/>
        <v>14154</v>
      </c>
      <c r="O2082" s="679">
        <f t="shared" ca="1" si="140"/>
        <v>13806</v>
      </c>
      <c r="P2082" s="679">
        <f t="shared" ca="1" si="140"/>
        <v>348</v>
      </c>
      <c r="Q2082" s="679">
        <f t="shared" ca="1" si="140"/>
        <v>0</v>
      </c>
      <c r="R2082" s="679">
        <f t="shared" ca="1" si="140"/>
        <v>0</v>
      </c>
      <c r="S2082" t="str">
        <f t="shared" si="137"/>
        <v>ASR_COMP</v>
      </c>
      <c r="T2082" s="957">
        <f t="shared" si="138"/>
        <v>44682</v>
      </c>
      <c r="U2082" t="str">
        <f t="shared" si="139"/>
        <v>Unaudited</v>
      </c>
    </row>
    <row r="2083" spans="1:21" x14ac:dyDescent="0.25">
      <c r="A2083" t="s">
        <v>440</v>
      </c>
      <c r="B2083" t="s">
        <v>1388</v>
      </c>
      <c r="C2083" t="s">
        <v>1389</v>
      </c>
      <c r="D2083" s="15">
        <v>1900</v>
      </c>
      <c r="E2083" s="121">
        <v>1</v>
      </c>
      <c r="F2083" t="s">
        <v>441</v>
      </c>
      <c r="G2083" s="121">
        <v>91</v>
      </c>
      <c r="H2083" t="s">
        <v>391</v>
      </c>
      <c r="I2083" t="s">
        <v>491</v>
      </c>
      <c r="J2083" t="s">
        <v>436</v>
      </c>
      <c r="K2083" t="s">
        <v>799</v>
      </c>
      <c r="L2083" s="756">
        <v>2.6</v>
      </c>
      <c r="M2083" t="s">
        <v>189</v>
      </c>
      <c r="N2083" s="679">
        <f t="shared" ca="1" si="140"/>
        <v>2835823.7832969935</v>
      </c>
      <c r="O2083" s="679">
        <f t="shared" ca="1" si="140"/>
        <v>2759540.332541645</v>
      </c>
      <c r="P2083" s="679">
        <f t="shared" ca="1" si="140"/>
        <v>76283.450755348618</v>
      </c>
      <c r="Q2083" s="679">
        <f t="shared" ca="1" si="140"/>
        <v>0</v>
      </c>
      <c r="R2083" s="679">
        <f t="shared" ca="1" si="140"/>
        <v>0</v>
      </c>
      <c r="S2083" t="str">
        <f t="shared" si="137"/>
        <v>ASR_COMP</v>
      </c>
      <c r="T2083" s="957">
        <f t="shared" si="138"/>
        <v>44682</v>
      </c>
      <c r="U2083" t="str">
        <f t="shared" si="139"/>
        <v>Unaudited</v>
      </c>
    </row>
    <row r="2084" spans="1:21" x14ac:dyDescent="0.25">
      <c r="A2084" t="s">
        <v>440</v>
      </c>
      <c r="B2084" t="s">
        <v>1388</v>
      </c>
      <c r="C2084" t="s">
        <v>1389</v>
      </c>
      <c r="D2084" s="15">
        <v>1900</v>
      </c>
      <c r="E2084" s="121">
        <v>1</v>
      </c>
      <c r="F2084" t="s">
        <v>441</v>
      </c>
      <c r="G2084" s="121">
        <v>91</v>
      </c>
      <c r="H2084" t="s">
        <v>391</v>
      </c>
      <c r="I2084" t="s">
        <v>491</v>
      </c>
      <c r="J2084" t="s">
        <v>436</v>
      </c>
      <c r="K2084" t="s">
        <v>799</v>
      </c>
      <c r="L2084" s="756">
        <v>2.7</v>
      </c>
      <c r="M2084" t="s">
        <v>800</v>
      </c>
      <c r="N2084" s="679">
        <f t="shared" ca="1" si="140"/>
        <v>91831.163767708043</v>
      </c>
      <c r="O2084" s="679">
        <f t="shared" ca="1" si="140"/>
        <v>95764.768479346822</v>
      </c>
      <c r="P2084" s="679">
        <f t="shared" ca="1" si="140"/>
        <v>-3933.6047116387799</v>
      </c>
      <c r="Q2084" s="679">
        <f t="shared" ca="1" si="140"/>
        <v>0</v>
      </c>
      <c r="R2084" s="679">
        <f t="shared" ca="1" si="140"/>
        <v>0</v>
      </c>
      <c r="S2084" t="str">
        <f t="shared" si="137"/>
        <v>ASR_COMP</v>
      </c>
      <c r="T2084" s="957">
        <f t="shared" si="138"/>
        <v>44682</v>
      </c>
      <c r="U2084" t="str">
        <f t="shared" si="139"/>
        <v>Unaudited</v>
      </c>
    </row>
    <row r="2085" spans="1:21" x14ac:dyDescent="0.25">
      <c r="A2085" t="s">
        <v>440</v>
      </c>
      <c r="B2085" t="s">
        <v>1388</v>
      </c>
      <c r="C2085" t="s">
        <v>1389</v>
      </c>
      <c r="D2085" s="15">
        <v>1900</v>
      </c>
      <c r="E2085" s="121">
        <v>1</v>
      </c>
      <c r="F2085" t="s">
        <v>441</v>
      </c>
      <c r="G2085" s="121">
        <v>91</v>
      </c>
      <c r="H2085" t="s">
        <v>391</v>
      </c>
      <c r="I2085" t="s">
        <v>491</v>
      </c>
      <c r="J2085" t="s">
        <v>436</v>
      </c>
      <c r="K2085" t="s">
        <v>799</v>
      </c>
      <c r="L2085" s="756">
        <v>2.8</v>
      </c>
      <c r="M2085" t="s">
        <v>801</v>
      </c>
      <c r="N2085" s="679">
        <f t="shared" ca="1" si="140"/>
        <v>0</v>
      </c>
      <c r="O2085" s="679">
        <f t="shared" ca="1" si="140"/>
        <v>0</v>
      </c>
      <c r="P2085" s="679">
        <f t="shared" ca="1" si="140"/>
        <v>0</v>
      </c>
      <c r="Q2085" s="679">
        <f t="shared" ca="1" si="140"/>
        <v>0</v>
      </c>
      <c r="R2085" s="679">
        <f t="shared" ca="1" si="140"/>
        <v>0</v>
      </c>
      <c r="S2085" t="str">
        <f t="shared" si="137"/>
        <v>ASR_COMP</v>
      </c>
      <c r="T2085" s="957">
        <f t="shared" si="138"/>
        <v>44682</v>
      </c>
      <c r="U2085" t="str">
        <f t="shared" si="139"/>
        <v>Unaudited</v>
      </c>
    </row>
    <row r="2086" spans="1:21" x14ac:dyDescent="0.25">
      <c r="A2086" t="s">
        <v>440</v>
      </c>
      <c r="B2086" t="s">
        <v>1388</v>
      </c>
      <c r="C2086" t="s">
        <v>1389</v>
      </c>
      <c r="D2086" s="15">
        <v>1900</v>
      </c>
      <c r="E2086" s="121">
        <v>1</v>
      </c>
      <c r="F2086" t="s">
        <v>441</v>
      </c>
      <c r="G2086" s="121">
        <v>91</v>
      </c>
      <c r="H2086" t="s">
        <v>391</v>
      </c>
      <c r="I2086" t="s">
        <v>491</v>
      </c>
      <c r="J2086" t="s">
        <v>436</v>
      </c>
      <c r="K2086" t="s">
        <v>799</v>
      </c>
      <c r="L2086" s="756">
        <v>2.9</v>
      </c>
      <c r="M2086" t="s">
        <v>782</v>
      </c>
      <c r="N2086" s="679">
        <f t="shared" ca="1" si="140"/>
        <v>0</v>
      </c>
      <c r="O2086" s="679">
        <f t="shared" ca="1" si="140"/>
        <v>0</v>
      </c>
      <c r="P2086" s="679">
        <f t="shared" ca="1" si="140"/>
        <v>0</v>
      </c>
      <c r="Q2086" s="679">
        <f t="shared" ca="1" si="140"/>
        <v>0</v>
      </c>
      <c r="R2086" s="679">
        <f t="shared" ca="1" si="140"/>
        <v>0</v>
      </c>
      <c r="S2086" t="str">
        <f t="shared" si="137"/>
        <v>ASR_COMP</v>
      </c>
      <c r="T2086" s="957">
        <f t="shared" si="138"/>
        <v>44682</v>
      </c>
      <c r="U2086" t="str">
        <f t="shared" si="139"/>
        <v>Unaudited</v>
      </c>
    </row>
    <row r="2087" spans="1:21" x14ac:dyDescent="0.25">
      <c r="A2087" t="s">
        <v>440</v>
      </c>
      <c r="B2087" t="s">
        <v>1388</v>
      </c>
      <c r="C2087" t="s">
        <v>1389</v>
      </c>
      <c r="D2087" s="15">
        <v>1900</v>
      </c>
      <c r="E2087" s="121">
        <v>1</v>
      </c>
      <c r="F2087" t="s">
        <v>441</v>
      </c>
      <c r="G2087" s="121">
        <v>91</v>
      </c>
      <c r="H2087" t="s">
        <v>391</v>
      </c>
      <c r="I2087" t="s">
        <v>491</v>
      </c>
      <c r="J2087" t="s">
        <v>436</v>
      </c>
      <c r="K2087" t="s">
        <v>226</v>
      </c>
      <c r="L2087" s="756">
        <v>2.11</v>
      </c>
      <c r="M2087" t="s">
        <v>231</v>
      </c>
      <c r="N2087" s="679">
        <f t="shared" ca="1" si="140"/>
        <v>1547461.8801814667</v>
      </c>
      <c r="O2087" s="679">
        <f t="shared" ca="1" si="140"/>
        <v>110902.18222195515</v>
      </c>
      <c r="P2087" s="679">
        <f t="shared" ca="1" si="140"/>
        <v>1436559.6979595115</v>
      </c>
      <c r="Q2087" s="679">
        <f t="shared" ca="1" si="140"/>
        <v>0</v>
      </c>
      <c r="R2087" s="679">
        <f t="shared" ca="1" si="140"/>
        <v>0</v>
      </c>
      <c r="S2087" t="str">
        <f t="shared" si="137"/>
        <v>ASR_COMP</v>
      </c>
      <c r="T2087" s="957">
        <f t="shared" si="138"/>
        <v>44682</v>
      </c>
      <c r="U2087" t="str">
        <f t="shared" si="139"/>
        <v>Unaudited</v>
      </c>
    </row>
    <row r="2088" spans="1:21" x14ac:dyDescent="0.25">
      <c r="A2088" t="s">
        <v>440</v>
      </c>
      <c r="B2088" t="s">
        <v>1388</v>
      </c>
      <c r="C2088" t="s">
        <v>1389</v>
      </c>
      <c r="D2088" s="15">
        <v>1900</v>
      </c>
      <c r="E2088" s="121">
        <v>1</v>
      </c>
      <c r="F2088" t="s">
        <v>441</v>
      </c>
      <c r="G2088" s="121">
        <v>91</v>
      </c>
      <c r="H2088" t="s">
        <v>391</v>
      </c>
      <c r="I2088" t="s">
        <v>491</v>
      </c>
      <c r="J2088" t="s">
        <v>436</v>
      </c>
      <c r="K2088" t="s">
        <v>226</v>
      </c>
      <c r="L2088" s="756">
        <v>2.12</v>
      </c>
      <c r="M2088" t="s">
        <v>557</v>
      </c>
      <c r="N2088" s="679">
        <f t="shared" ca="1" si="140"/>
        <v>5115852.1873552334</v>
      </c>
      <c r="O2088" s="679">
        <f t="shared" ca="1" si="140"/>
        <v>36728.052731631607</v>
      </c>
      <c r="P2088" s="679">
        <f t="shared" ca="1" si="140"/>
        <v>5079124.134623602</v>
      </c>
      <c r="Q2088" s="679">
        <f t="shared" ca="1" si="140"/>
        <v>0</v>
      </c>
      <c r="R2088" s="679">
        <f t="shared" ca="1" si="140"/>
        <v>0</v>
      </c>
      <c r="S2088" t="str">
        <f t="shared" si="137"/>
        <v>ASR_COMP</v>
      </c>
      <c r="T2088" s="957">
        <f t="shared" si="138"/>
        <v>44682</v>
      </c>
      <c r="U2088" t="str">
        <f t="shared" si="139"/>
        <v>Unaudited</v>
      </c>
    </row>
    <row r="2089" spans="1:21" x14ac:dyDescent="0.25">
      <c r="A2089" t="s">
        <v>440</v>
      </c>
      <c r="B2089" t="s">
        <v>1388</v>
      </c>
      <c r="C2089" t="s">
        <v>1389</v>
      </c>
      <c r="D2089" s="15">
        <v>1900</v>
      </c>
      <c r="E2089" s="121">
        <v>1</v>
      </c>
      <c r="F2089" t="s">
        <v>441</v>
      </c>
      <c r="G2089" s="121">
        <v>91</v>
      </c>
      <c r="H2089" t="s">
        <v>391</v>
      </c>
      <c r="I2089" t="s">
        <v>491</v>
      </c>
      <c r="J2089" t="s">
        <v>436</v>
      </c>
      <c r="K2089" t="s">
        <v>226</v>
      </c>
      <c r="L2089" s="756">
        <v>2.13</v>
      </c>
      <c r="M2089" t="s">
        <v>232</v>
      </c>
      <c r="N2089" s="679">
        <f t="shared" ca="1" si="140"/>
        <v>368294.40834357013</v>
      </c>
      <c r="O2089" s="679">
        <f t="shared" ca="1" si="140"/>
        <v>30194.722003690964</v>
      </c>
      <c r="P2089" s="679">
        <f t="shared" ca="1" si="140"/>
        <v>338099.68633987918</v>
      </c>
      <c r="Q2089" s="679">
        <f t="shared" ca="1" si="140"/>
        <v>0</v>
      </c>
      <c r="R2089" s="679">
        <f t="shared" ca="1" si="140"/>
        <v>0</v>
      </c>
      <c r="S2089" t="str">
        <f t="shared" si="137"/>
        <v>ASR_COMP</v>
      </c>
      <c r="T2089" s="957">
        <f t="shared" si="138"/>
        <v>44682</v>
      </c>
      <c r="U2089" t="str">
        <f t="shared" si="139"/>
        <v>Unaudited</v>
      </c>
    </row>
    <row r="2090" spans="1:21" x14ac:dyDescent="0.25">
      <c r="A2090" t="s">
        <v>440</v>
      </c>
      <c r="B2090" t="s">
        <v>1388</v>
      </c>
      <c r="C2090" t="s">
        <v>1389</v>
      </c>
      <c r="D2090" s="15">
        <v>1900</v>
      </c>
      <c r="E2090" s="121">
        <v>1</v>
      </c>
      <c r="F2090" t="s">
        <v>441</v>
      </c>
      <c r="G2090" s="121">
        <v>91</v>
      </c>
      <c r="H2090" t="s">
        <v>391</v>
      </c>
      <c r="I2090" t="s">
        <v>491</v>
      </c>
      <c r="J2090" t="s">
        <v>436</v>
      </c>
      <c r="K2090" t="s">
        <v>226</v>
      </c>
      <c r="L2090" s="756">
        <v>2.14</v>
      </c>
      <c r="M2090" t="s">
        <v>561</v>
      </c>
      <c r="N2090" s="679">
        <f t="shared" ca="1" si="140"/>
        <v>261149.94914161455</v>
      </c>
      <c r="O2090" s="679">
        <f t="shared" ca="1" si="140"/>
        <v>240997.95796175735</v>
      </c>
      <c r="P2090" s="679">
        <f t="shared" ca="1" si="140"/>
        <v>20151.991179857203</v>
      </c>
      <c r="Q2090" s="679">
        <f t="shared" ca="1" si="140"/>
        <v>0</v>
      </c>
      <c r="R2090" s="679">
        <f t="shared" ca="1" si="140"/>
        <v>0</v>
      </c>
      <c r="S2090" t="str">
        <f t="shared" si="137"/>
        <v>ASR_COMP</v>
      </c>
      <c r="T2090" s="957">
        <f t="shared" si="138"/>
        <v>44682</v>
      </c>
      <c r="U2090" t="str">
        <f t="shared" si="139"/>
        <v>Unaudited</v>
      </c>
    </row>
    <row r="2091" spans="1:21" x14ac:dyDescent="0.25">
      <c r="A2091" t="s">
        <v>440</v>
      </c>
      <c r="B2091" t="s">
        <v>1388</v>
      </c>
      <c r="C2091" t="s">
        <v>1389</v>
      </c>
      <c r="D2091" s="15">
        <v>1900</v>
      </c>
      <c r="E2091" s="121">
        <v>1</v>
      </c>
      <c r="F2091" t="s">
        <v>441</v>
      </c>
      <c r="G2091" s="121">
        <v>91</v>
      </c>
      <c r="H2091" t="s">
        <v>391</v>
      </c>
      <c r="I2091" t="s">
        <v>491</v>
      </c>
      <c r="J2091" t="s">
        <v>436</v>
      </c>
      <c r="K2091" t="s">
        <v>226</v>
      </c>
      <c r="L2091" s="756">
        <v>2.15</v>
      </c>
      <c r="M2091" t="s">
        <v>20</v>
      </c>
      <c r="N2091" s="679">
        <f t="shared" ca="1" si="140"/>
        <v>134015.77872568811</v>
      </c>
      <c r="O2091" s="679">
        <f t="shared" ca="1" si="140"/>
        <v>59808.633409232993</v>
      </c>
      <c r="P2091" s="679">
        <f t="shared" ca="1" si="140"/>
        <v>74207.145316455135</v>
      </c>
      <c r="Q2091" s="679">
        <f t="shared" ca="1" si="140"/>
        <v>0</v>
      </c>
      <c r="R2091" s="679">
        <f t="shared" ca="1" si="140"/>
        <v>0</v>
      </c>
      <c r="S2091" t="str">
        <f t="shared" si="137"/>
        <v>ASR_COMP</v>
      </c>
      <c r="T2091" s="957">
        <f t="shared" si="138"/>
        <v>44682</v>
      </c>
      <c r="U2091" t="str">
        <f t="shared" si="139"/>
        <v>Unaudited</v>
      </c>
    </row>
    <row r="2092" spans="1:21" x14ac:dyDescent="0.25">
      <c r="A2092" t="s">
        <v>440</v>
      </c>
      <c r="B2092" t="s">
        <v>1388</v>
      </c>
      <c r="C2092" t="s">
        <v>1389</v>
      </c>
      <c r="D2092" s="15">
        <v>1900</v>
      </c>
      <c r="E2092" s="121">
        <v>1</v>
      </c>
      <c r="F2092" t="s">
        <v>441</v>
      </c>
      <c r="G2092" s="121">
        <v>91</v>
      </c>
      <c r="H2092" t="s">
        <v>391</v>
      </c>
      <c r="I2092" t="s">
        <v>491</v>
      </c>
      <c r="J2092" t="s">
        <v>436</v>
      </c>
      <c r="K2092" t="s">
        <v>226</v>
      </c>
      <c r="L2092" s="756">
        <v>2.16</v>
      </c>
      <c r="M2092" t="s">
        <v>802</v>
      </c>
      <c r="N2092" s="679">
        <f t="shared" ca="1" si="140"/>
        <v>1751431.1062273202</v>
      </c>
      <c r="O2092" s="679">
        <f t="shared" ca="1" si="140"/>
        <v>764882.78313040128</v>
      </c>
      <c r="P2092" s="679">
        <f t="shared" ca="1" si="140"/>
        <v>986548.32309691899</v>
      </c>
      <c r="Q2092" s="679">
        <f t="shared" ca="1" si="140"/>
        <v>0</v>
      </c>
      <c r="R2092" s="679">
        <f t="shared" ca="1" si="140"/>
        <v>0</v>
      </c>
      <c r="S2092" t="str">
        <f t="shared" si="137"/>
        <v>ASR_COMP</v>
      </c>
      <c r="T2092" s="957">
        <f t="shared" si="138"/>
        <v>44682</v>
      </c>
      <c r="U2092" t="str">
        <f t="shared" si="139"/>
        <v>Unaudited</v>
      </c>
    </row>
    <row r="2093" spans="1:21" x14ac:dyDescent="0.25">
      <c r="A2093" t="s">
        <v>440</v>
      </c>
      <c r="B2093" t="s">
        <v>1388</v>
      </c>
      <c r="C2093" t="s">
        <v>1389</v>
      </c>
      <c r="D2093" s="15">
        <v>1900</v>
      </c>
      <c r="E2093" s="121">
        <v>1</v>
      </c>
      <c r="F2093" t="s">
        <v>441</v>
      </c>
      <c r="G2093" s="121">
        <v>91</v>
      </c>
      <c r="H2093" t="s">
        <v>391</v>
      </c>
      <c r="I2093" t="s">
        <v>491</v>
      </c>
      <c r="J2093" t="s">
        <v>436</v>
      </c>
      <c r="K2093" t="s">
        <v>226</v>
      </c>
      <c r="L2093" s="756">
        <v>2.17</v>
      </c>
      <c r="M2093" t="s">
        <v>1055</v>
      </c>
      <c r="N2093" s="679">
        <f t="shared" ca="1" si="140"/>
        <v>37468.269999999975</v>
      </c>
      <c r="O2093" s="679">
        <f t="shared" ca="1" si="140"/>
        <v>658.65117059528507</v>
      </c>
      <c r="P2093" s="679">
        <f t="shared" ca="1" si="140"/>
        <v>36809.618829404688</v>
      </c>
      <c r="Q2093" s="679">
        <f t="shared" ca="1" si="140"/>
        <v>0</v>
      </c>
      <c r="R2093" s="679">
        <f t="shared" ca="1" si="140"/>
        <v>0</v>
      </c>
      <c r="S2093" t="str">
        <f t="shared" si="137"/>
        <v>ASR_COMP</v>
      </c>
      <c r="T2093" s="957">
        <f t="shared" si="138"/>
        <v>44682</v>
      </c>
      <c r="U2093" t="str">
        <f t="shared" si="139"/>
        <v>Unaudited</v>
      </c>
    </row>
    <row r="2094" spans="1:21" x14ac:dyDescent="0.25">
      <c r="A2094" t="s">
        <v>440</v>
      </c>
      <c r="B2094" t="s">
        <v>1388</v>
      </c>
      <c r="C2094" t="s">
        <v>1389</v>
      </c>
      <c r="D2094" s="15">
        <v>1900</v>
      </c>
      <c r="E2094" s="121">
        <v>1</v>
      </c>
      <c r="F2094" t="s">
        <v>441</v>
      </c>
      <c r="G2094" s="121">
        <v>91</v>
      </c>
      <c r="H2094" t="s">
        <v>391</v>
      </c>
      <c r="I2094" t="s">
        <v>491</v>
      </c>
      <c r="J2094" t="s">
        <v>436</v>
      </c>
      <c r="K2094" t="s">
        <v>226</v>
      </c>
      <c r="L2094" s="756">
        <v>2.1800000000000002</v>
      </c>
      <c r="M2094" t="s">
        <v>653</v>
      </c>
      <c r="N2094" s="679">
        <f t="shared" ca="1" si="140"/>
        <v>1959516.8909056843</v>
      </c>
      <c r="O2094" s="679">
        <f t="shared" ca="1" si="140"/>
        <v>122554.91578466102</v>
      </c>
      <c r="P2094" s="679">
        <f t="shared" ca="1" si="140"/>
        <v>1836961.9751210234</v>
      </c>
      <c r="Q2094" s="679">
        <f t="shared" ca="1" si="140"/>
        <v>0</v>
      </c>
      <c r="R2094" s="679">
        <f t="shared" ca="1" si="140"/>
        <v>0</v>
      </c>
      <c r="S2094" t="str">
        <f t="shared" si="137"/>
        <v>ASR_COMP</v>
      </c>
      <c r="T2094" s="957">
        <f t="shared" si="138"/>
        <v>44682</v>
      </c>
      <c r="U2094" t="str">
        <f t="shared" si="139"/>
        <v>Unaudited</v>
      </c>
    </row>
    <row r="2095" spans="1:21" x14ac:dyDescent="0.25">
      <c r="A2095" t="s">
        <v>440</v>
      </c>
      <c r="B2095" t="s">
        <v>1388</v>
      </c>
      <c r="C2095" t="s">
        <v>1389</v>
      </c>
      <c r="D2095" s="15">
        <v>1900</v>
      </c>
      <c r="E2095" s="121">
        <v>1</v>
      </c>
      <c r="F2095" t="s">
        <v>441</v>
      </c>
      <c r="G2095" s="121">
        <v>91</v>
      </c>
      <c r="H2095" t="s">
        <v>391</v>
      </c>
      <c r="I2095" t="s">
        <v>491</v>
      </c>
      <c r="J2095" t="s">
        <v>436</v>
      </c>
      <c r="K2095" t="s">
        <v>226</v>
      </c>
      <c r="L2095" s="756">
        <v>2.19</v>
      </c>
      <c r="M2095" t="s">
        <v>221</v>
      </c>
      <c r="N2095" s="679">
        <f t="shared" ca="1" si="140"/>
        <v>380153.4</v>
      </c>
      <c r="O2095" s="679">
        <f t="shared" ca="1" si="140"/>
        <v>6682.6788294047146</v>
      </c>
      <c r="P2095" s="679">
        <f t="shared" ca="1" si="140"/>
        <v>373470.72117059532</v>
      </c>
      <c r="Q2095" s="679">
        <f t="shared" ca="1" si="140"/>
        <v>0</v>
      </c>
      <c r="R2095" s="679">
        <f t="shared" ca="1" si="140"/>
        <v>0</v>
      </c>
      <c r="S2095" t="str">
        <f t="shared" si="137"/>
        <v>ASR_COMP</v>
      </c>
      <c r="T2095" s="957">
        <f t="shared" si="138"/>
        <v>44682</v>
      </c>
      <c r="U2095" t="str">
        <f t="shared" si="139"/>
        <v>Unaudited</v>
      </c>
    </row>
    <row r="2096" spans="1:21" x14ac:dyDescent="0.25">
      <c r="A2096" t="s">
        <v>440</v>
      </c>
      <c r="B2096" t="s">
        <v>1388</v>
      </c>
      <c r="C2096" t="s">
        <v>1389</v>
      </c>
      <c r="D2096" s="15">
        <v>1900</v>
      </c>
      <c r="E2096" s="121">
        <v>1</v>
      </c>
      <c r="F2096" t="s">
        <v>441</v>
      </c>
      <c r="G2096" s="121">
        <v>91</v>
      </c>
      <c r="H2096" t="s">
        <v>391</v>
      </c>
      <c r="I2096" t="s">
        <v>491</v>
      </c>
      <c r="J2096" t="s">
        <v>436</v>
      </c>
      <c r="K2096" t="s">
        <v>226</v>
      </c>
      <c r="L2096" s="756" t="s">
        <v>707</v>
      </c>
      <c r="M2096" t="s">
        <v>233</v>
      </c>
      <c r="N2096" s="679">
        <f t="shared" ca="1" si="140"/>
        <v>86595.302167437476</v>
      </c>
      <c r="O2096" s="679">
        <f t="shared" ca="1" si="140"/>
        <v>3191.6391713303856</v>
      </c>
      <c r="P2096" s="679">
        <f t="shared" ca="1" si="140"/>
        <v>83403.662996107087</v>
      </c>
      <c r="Q2096" s="679">
        <f t="shared" ca="1" si="140"/>
        <v>0</v>
      </c>
      <c r="R2096" s="679">
        <f t="shared" ca="1" si="140"/>
        <v>0</v>
      </c>
      <c r="S2096" t="str">
        <f t="shared" si="137"/>
        <v>ASR_COMP</v>
      </c>
      <c r="T2096" s="957">
        <f t="shared" si="138"/>
        <v>44682</v>
      </c>
      <c r="U2096" t="str">
        <f t="shared" si="139"/>
        <v>Unaudited</v>
      </c>
    </row>
    <row r="2097" spans="1:21" x14ac:dyDescent="0.25">
      <c r="A2097" t="s">
        <v>440</v>
      </c>
      <c r="B2097" t="s">
        <v>1388</v>
      </c>
      <c r="C2097" t="s">
        <v>1389</v>
      </c>
      <c r="D2097" s="15">
        <v>1900</v>
      </c>
      <c r="E2097" s="121">
        <v>1</v>
      </c>
      <c r="F2097" t="s">
        <v>441</v>
      </c>
      <c r="G2097" s="121">
        <v>91</v>
      </c>
      <c r="H2097" t="s">
        <v>391</v>
      </c>
      <c r="I2097" t="s">
        <v>491</v>
      </c>
      <c r="J2097" t="s">
        <v>436</v>
      </c>
      <c r="K2097" t="s">
        <v>226</v>
      </c>
      <c r="L2097" s="756">
        <v>2.21</v>
      </c>
      <c r="M2097" t="s">
        <v>469</v>
      </c>
      <c r="N2097" s="679">
        <f t="shared" ca="1" si="140"/>
        <v>41855.121091176101</v>
      </c>
      <c r="O2097" s="679">
        <f t="shared" ca="1" si="140"/>
        <v>19232.086181940871</v>
      </c>
      <c r="P2097" s="679">
        <f t="shared" ca="1" si="140"/>
        <v>22623.034909235233</v>
      </c>
      <c r="Q2097" s="679">
        <f t="shared" ca="1" si="140"/>
        <v>0</v>
      </c>
      <c r="R2097" s="679">
        <f t="shared" ca="1" si="140"/>
        <v>0</v>
      </c>
      <c r="S2097" t="str">
        <f t="shared" si="137"/>
        <v>ASR_COMP</v>
      </c>
      <c r="T2097" s="957">
        <f t="shared" si="138"/>
        <v>44682</v>
      </c>
      <c r="U2097" t="str">
        <f t="shared" si="139"/>
        <v>Unaudited</v>
      </c>
    </row>
    <row r="2098" spans="1:21" x14ac:dyDescent="0.25">
      <c r="A2098" t="s">
        <v>440</v>
      </c>
      <c r="B2098" t="s">
        <v>1388</v>
      </c>
      <c r="C2098" t="s">
        <v>1389</v>
      </c>
      <c r="D2098" s="15">
        <v>1900</v>
      </c>
      <c r="E2098" s="121">
        <v>1</v>
      </c>
      <c r="F2098" t="s">
        <v>441</v>
      </c>
      <c r="G2098" s="121">
        <v>91</v>
      </c>
      <c r="H2098" t="s">
        <v>391</v>
      </c>
      <c r="I2098" t="s">
        <v>491</v>
      </c>
      <c r="J2098" t="s">
        <v>436</v>
      </c>
      <c r="K2098" t="s">
        <v>6</v>
      </c>
      <c r="L2098" s="756" t="s">
        <v>70</v>
      </c>
      <c r="M2098" t="s">
        <v>191</v>
      </c>
      <c r="N2098" s="679">
        <f t="shared" ca="1" si="140"/>
        <v>44803.200332434848</v>
      </c>
      <c r="O2098" s="679">
        <f t="shared" ca="1" si="140"/>
        <v>30837.828091966723</v>
      </c>
      <c r="P2098" s="679">
        <f t="shared" ca="1" si="140"/>
        <v>13965.372240468128</v>
      </c>
      <c r="Q2098" s="679">
        <f t="shared" ca="1" si="140"/>
        <v>0</v>
      </c>
      <c r="R2098" s="679">
        <f t="shared" ca="1" si="140"/>
        <v>0</v>
      </c>
      <c r="S2098" t="str">
        <f t="shared" si="137"/>
        <v>ASR_COMP</v>
      </c>
      <c r="T2098" s="957">
        <f t="shared" si="138"/>
        <v>44682</v>
      </c>
      <c r="U2098" t="str">
        <f t="shared" si="139"/>
        <v>Unaudited</v>
      </c>
    </row>
    <row r="2099" spans="1:21" x14ac:dyDescent="0.25">
      <c r="A2099" t="s">
        <v>440</v>
      </c>
      <c r="B2099" t="s">
        <v>1388</v>
      </c>
      <c r="C2099" t="s">
        <v>1389</v>
      </c>
      <c r="D2099" s="15">
        <v>1900</v>
      </c>
      <c r="E2099" s="121">
        <v>1</v>
      </c>
      <c r="F2099" t="s">
        <v>441</v>
      </c>
      <c r="G2099" s="121">
        <v>91</v>
      </c>
      <c r="H2099" t="s">
        <v>391</v>
      </c>
      <c r="I2099" t="s">
        <v>491</v>
      </c>
      <c r="J2099" t="s">
        <v>436</v>
      </c>
      <c r="K2099" t="s">
        <v>6</v>
      </c>
      <c r="L2099" s="756" t="s">
        <v>71</v>
      </c>
      <c r="M2099" t="s">
        <v>234</v>
      </c>
      <c r="N2099" s="679">
        <f t="shared" ca="1" si="140"/>
        <v>14030.4</v>
      </c>
      <c r="O2099" s="679">
        <f t="shared" ca="1" si="140"/>
        <v>6447.1777568654288</v>
      </c>
      <c r="P2099" s="679">
        <f t="shared" ca="1" si="140"/>
        <v>7583.2222431345708</v>
      </c>
      <c r="Q2099" s="679">
        <f t="shared" ca="1" si="140"/>
        <v>0</v>
      </c>
      <c r="R2099" s="679">
        <f t="shared" ca="1" si="140"/>
        <v>0</v>
      </c>
      <c r="S2099" t="str">
        <f t="shared" si="137"/>
        <v>ASR_COMP</v>
      </c>
      <c r="T2099" s="957">
        <f t="shared" si="138"/>
        <v>44682</v>
      </c>
      <c r="U2099" t="str">
        <f t="shared" si="139"/>
        <v>Unaudited</v>
      </c>
    </row>
    <row r="2100" spans="1:21" x14ac:dyDescent="0.25">
      <c r="A2100" t="s">
        <v>440</v>
      </c>
      <c r="B2100" t="s">
        <v>1388</v>
      </c>
      <c r="C2100" t="s">
        <v>1389</v>
      </c>
      <c r="D2100" s="15">
        <v>1900</v>
      </c>
      <c r="E2100" s="121">
        <v>1</v>
      </c>
      <c r="F2100" t="s">
        <v>441</v>
      </c>
      <c r="G2100" s="121">
        <v>91</v>
      </c>
      <c r="H2100" t="s">
        <v>391</v>
      </c>
      <c r="I2100" t="s">
        <v>491</v>
      </c>
      <c r="J2100" t="s">
        <v>436</v>
      </c>
      <c r="K2100" t="s">
        <v>6</v>
      </c>
      <c r="L2100" s="756" t="s">
        <v>72</v>
      </c>
      <c r="M2100" t="s">
        <v>167</v>
      </c>
      <c r="N2100" s="679">
        <f t="shared" ca="1" si="140"/>
        <v>0</v>
      </c>
      <c r="O2100" s="679">
        <f t="shared" ca="1" si="140"/>
        <v>0</v>
      </c>
      <c r="P2100" s="679">
        <f t="shared" ca="1" si="140"/>
        <v>0</v>
      </c>
      <c r="Q2100" s="679">
        <f t="shared" ca="1" si="140"/>
        <v>0</v>
      </c>
      <c r="R2100" s="679">
        <f t="shared" ca="1" si="140"/>
        <v>0</v>
      </c>
      <c r="S2100" t="str">
        <f t="shared" si="137"/>
        <v>ASR_COMP</v>
      </c>
      <c r="T2100" s="957">
        <f t="shared" si="138"/>
        <v>44682</v>
      </c>
      <c r="U2100" t="str">
        <f t="shared" si="139"/>
        <v>Unaudited</v>
      </c>
    </row>
    <row r="2101" spans="1:21" x14ac:dyDescent="0.25">
      <c r="A2101" t="s">
        <v>440</v>
      </c>
      <c r="B2101" t="s">
        <v>1388</v>
      </c>
      <c r="C2101" t="s">
        <v>1389</v>
      </c>
      <c r="D2101" s="15">
        <v>1900</v>
      </c>
      <c r="E2101" s="121">
        <v>1</v>
      </c>
      <c r="F2101" t="s">
        <v>441</v>
      </c>
      <c r="G2101" s="121">
        <v>91</v>
      </c>
      <c r="H2101" t="s">
        <v>391</v>
      </c>
      <c r="I2101" t="s">
        <v>491</v>
      </c>
      <c r="J2101" t="s">
        <v>436</v>
      </c>
      <c r="K2101" t="s">
        <v>6</v>
      </c>
      <c r="L2101" s="756">
        <v>3.4</v>
      </c>
      <c r="M2101" t="s">
        <v>464</v>
      </c>
      <c r="N2101" s="679">
        <f t="shared" ca="1" si="140"/>
        <v>34942.544908202188</v>
      </c>
      <c r="O2101" s="679">
        <f t="shared" ca="1" si="140"/>
        <v>16056.619789915649</v>
      </c>
      <c r="P2101" s="679">
        <f t="shared" ca="1" si="140"/>
        <v>18885.925118286541</v>
      </c>
      <c r="Q2101" s="679">
        <f t="shared" ca="1" si="140"/>
        <v>0</v>
      </c>
      <c r="R2101" s="679">
        <f t="shared" ca="1" si="140"/>
        <v>0</v>
      </c>
      <c r="S2101" t="str">
        <f t="shared" si="137"/>
        <v>ASR_COMP</v>
      </c>
      <c r="T2101" s="957">
        <f t="shared" si="138"/>
        <v>44682</v>
      </c>
      <c r="U2101" t="str">
        <f t="shared" si="139"/>
        <v>Unaudited</v>
      </c>
    </row>
    <row r="2102" spans="1:21" x14ac:dyDescent="0.25">
      <c r="A2102" t="s">
        <v>440</v>
      </c>
      <c r="B2102" t="s">
        <v>1388</v>
      </c>
      <c r="C2102" t="s">
        <v>1389</v>
      </c>
      <c r="D2102" s="15">
        <v>1900</v>
      </c>
      <c r="E2102" s="121">
        <v>1</v>
      </c>
      <c r="F2102" t="s">
        <v>441</v>
      </c>
      <c r="G2102" s="121">
        <v>91</v>
      </c>
      <c r="H2102" t="s">
        <v>391</v>
      </c>
      <c r="I2102" t="s">
        <v>491</v>
      </c>
      <c r="J2102" t="s">
        <v>436</v>
      </c>
      <c r="K2102" t="s">
        <v>437</v>
      </c>
      <c r="L2102" s="756">
        <v>4.5</v>
      </c>
      <c r="M2102" t="s">
        <v>32</v>
      </c>
      <c r="N2102" s="679">
        <f t="shared" ca="1" si="140"/>
        <v>0</v>
      </c>
      <c r="O2102" s="679">
        <f t="shared" ca="1" si="140"/>
        <v>0</v>
      </c>
      <c r="P2102" s="679">
        <f t="shared" ca="1" si="140"/>
        <v>0</v>
      </c>
      <c r="Q2102" s="679">
        <f t="shared" ca="1" si="140"/>
        <v>0</v>
      </c>
      <c r="R2102" s="679">
        <f t="shared" ca="1" si="140"/>
        <v>0</v>
      </c>
      <c r="S2102" t="str">
        <f t="shared" si="137"/>
        <v>ASR_COMP</v>
      </c>
      <c r="T2102" s="957">
        <f t="shared" si="138"/>
        <v>44682</v>
      </c>
      <c r="U2102" t="str">
        <f t="shared" si="139"/>
        <v>Unaudited</v>
      </c>
    </row>
    <row r="2103" spans="1:21" x14ac:dyDescent="0.25">
      <c r="A2103" t="s">
        <v>440</v>
      </c>
      <c r="B2103" t="s">
        <v>1388</v>
      </c>
      <c r="C2103" t="s">
        <v>1389</v>
      </c>
      <c r="D2103" s="15">
        <v>1900</v>
      </c>
      <c r="E2103" s="121">
        <v>1</v>
      </c>
      <c r="F2103" t="s">
        <v>441</v>
      </c>
      <c r="G2103" s="121">
        <v>91</v>
      </c>
      <c r="H2103" t="s">
        <v>391</v>
      </c>
      <c r="I2103" t="s">
        <v>491</v>
      </c>
      <c r="J2103" t="s">
        <v>436</v>
      </c>
      <c r="K2103" t="s">
        <v>437</v>
      </c>
      <c r="L2103" s="756" t="s">
        <v>947</v>
      </c>
      <c r="M2103" t="s">
        <v>938</v>
      </c>
      <c r="N2103" s="679">
        <f t="shared" ca="1" si="140"/>
        <v>0</v>
      </c>
      <c r="O2103" s="679">
        <f t="shared" ca="1" si="140"/>
        <v>0</v>
      </c>
      <c r="P2103" s="679">
        <f t="shared" ca="1" si="140"/>
        <v>0</v>
      </c>
      <c r="Q2103" s="679">
        <f t="shared" ca="1" si="140"/>
        <v>0</v>
      </c>
      <c r="R2103" s="679">
        <f t="shared" ca="1" si="140"/>
        <v>0</v>
      </c>
      <c r="S2103" t="str">
        <f t="shared" si="137"/>
        <v>ASR_COMP</v>
      </c>
      <c r="T2103" s="957">
        <f t="shared" si="138"/>
        <v>44682</v>
      </c>
      <c r="U2103" t="str">
        <f t="shared" si="139"/>
        <v>Unaudited</v>
      </c>
    </row>
    <row r="2104" spans="1:21" x14ac:dyDescent="0.25">
      <c r="A2104" t="s">
        <v>440</v>
      </c>
      <c r="B2104" t="s">
        <v>1388</v>
      </c>
      <c r="C2104" t="s">
        <v>1389</v>
      </c>
      <c r="D2104" s="15">
        <v>1900</v>
      </c>
      <c r="E2104" s="121">
        <v>1</v>
      </c>
      <c r="F2104" t="s">
        <v>441</v>
      </c>
      <c r="G2104" s="121">
        <v>91</v>
      </c>
      <c r="H2104" t="s">
        <v>391</v>
      </c>
      <c r="I2104" t="s">
        <v>491</v>
      </c>
      <c r="J2104" t="s">
        <v>436</v>
      </c>
      <c r="K2104" t="s">
        <v>437</v>
      </c>
      <c r="L2104" s="756" t="s">
        <v>196</v>
      </c>
      <c r="M2104" t="s">
        <v>40</v>
      </c>
      <c r="N2104" s="679">
        <f t="shared" ca="1" si="140"/>
        <v>1032.2314833600001</v>
      </c>
      <c r="O2104" s="679">
        <f t="shared" ca="1" si="140"/>
        <v>390.70205592000002</v>
      </c>
      <c r="P2104" s="679">
        <f t="shared" ca="1" si="140"/>
        <v>641.52942744000006</v>
      </c>
      <c r="Q2104" s="679">
        <f t="shared" ca="1" si="140"/>
        <v>0</v>
      </c>
      <c r="R2104" s="679">
        <f t="shared" ca="1" si="140"/>
        <v>0</v>
      </c>
      <c r="S2104" t="str">
        <f t="shared" si="137"/>
        <v>ASR_COMP</v>
      </c>
      <c r="T2104" s="957">
        <f t="shared" si="138"/>
        <v>44682</v>
      </c>
      <c r="U2104" t="str">
        <f t="shared" si="139"/>
        <v>Unaudited</v>
      </c>
    </row>
    <row r="2105" spans="1:21" x14ac:dyDescent="0.25">
      <c r="A2105" t="s">
        <v>440</v>
      </c>
      <c r="B2105" t="s">
        <v>1388</v>
      </c>
      <c r="C2105" t="s">
        <v>1389</v>
      </c>
      <c r="D2105" s="15">
        <v>1900</v>
      </c>
      <c r="E2105" s="121">
        <v>1</v>
      </c>
      <c r="F2105" t="s">
        <v>441</v>
      </c>
      <c r="G2105" s="121">
        <v>91</v>
      </c>
      <c r="H2105" t="s">
        <v>391</v>
      </c>
      <c r="I2105" t="s">
        <v>491</v>
      </c>
      <c r="J2105" t="s">
        <v>436</v>
      </c>
      <c r="K2105" t="s">
        <v>437</v>
      </c>
      <c r="L2105" s="756" t="s">
        <v>195</v>
      </c>
      <c r="M2105" t="s">
        <v>332</v>
      </c>
      <c r="N2105" s="679">
        <f t="shared" ca="1" si="140"/>
        <v>0</v>
      </c>
      <c r="O2105" s="679">
        <f t="shared" ca="1" si="140"/>
        <v>0</v>
      </c>
      <c r="P2105" s="679">
        <f t="shared" ca="1" si="140"/>
        <v>0</v>
      </c>
      <c r="Q2105" s="679">
        <f t="shared" ca="1" si="140"/>
        <v>0</v>
      </c>
      <c r="R2105" s="679">
        <f t="shared" ca="1" si="140"/>
        <v>0</v>
      </c>
      <c r="S2105" t="str">
        <f t="shared" si="137"/>
        <v>ASR_COMP</v>
      </c>
      <c r="T2105" s="957">
        <f t="shared" si="138"/>
        <v>44682</v>
      </c>
      <c r="U2105" t="str">
        <f t="shared" si="139"/>
        <v>Unaudited</v>
      </c>
    </row>
    <row r="2106" spans="1:21" x14ac:dyDescent="0.25">
      <c r="A2106" t="s">
        <v>440</v>
      </c>
      <c r="B2106" t="s">
        <v>1388</v>
      </c>
      <c r="C2106" t="s">
        <v>1389</v>
      </c>
      <c r="D2106" s="15">
        <v>1900</v>
      </c>
      <c r="E2106" s="121">
        <v>1</v>
      </c>
      <c r="F2106" t="s">
        <v>441</v>
      </c>
      <c r="G2106" s="121">
        <v>91</v>
      </c>
      <c r="H2106" t="s">
        <v>391</v>
      </c>
      <c r="I2106" t="s">
        <v>491</v>
      </c>
      <c r="J2106" t="s">
        <v>453</v>
      </c>
      <c r="K2106" t="s">
        <v>438</v>
      </c>
      <c r="L2106" s="756" t="s">
        <v>79</v>
      </c>
      <c r="M2106" t="s">
        <v>27</v>
      </c>
      <c r="N2106" s="679">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1426157.5251250495</v>
      </c>
      <c r="O2106" s="679">
        <f t="shared" ca="1" si="141"/>
        <v>622829.71515205642</v>
      </c>
      <c r="P2106" s="679">
        <f t="shared" ca="1" si="141"/>
        <v>803327.8099729931</v>
      </c>
      <c r="Q2106" s="679">
        <f t="shared" ca="1" si="141"/>
        <v>0</v>
      </c>
      <c r="R2106" s="679">
        <f t="shared" ca="1" si="141"/>
        <v>0</v>
      </c>
      <c r="S2106" t="str">
        <f t="shared" si="137"/>
        <v>ASR_COMP</v>
      </c>
      <c r="T2106" s="957">
        <f t="shared" si="138"/>
        <v>44682</v>
      </c>
      <c r="U2106" t="str">
        <f t="shared" si="139"/>
        <v>Unaudited</v>
      </c>
    </row>
    <row r="2107" spans="1:21" x14ac:dyDescent="0.25">
      <c r="A2107" t="s">
        <v>440</v>
      </c>
      <c r="B2107" t="s">
        <v>1388</v>
      </c>
      <c r="C2107" t="s">
        <v>1389</v>
      </c>
      <c r="D2107" s="15">
        <v>1900</v>
      </c>
      <c r="E2107" s="121">
        <v>1</v>
      </c>
      <c r="F2107" t="s">
        <v>441</v>
      </c>
      <c r="G2107" s="121">
        <v>91</v>
      </c>
      <c r="H2107" t="s">
        <v>391</v>
      </c>
      <c r="I2107" t="s">
        <v>491</v>
      </c>
      <c r="J2107" t="s">
        <v>453</v>
      </c>
      <c r="K2107" t="s">
        <v>438</v>
      </c>
      <c r="L2107" s="756" t="s">
        <v>80</v>
      </c>
      <c r="M2107" t="s">
        <v>100</v>
      </c>
      <c r="N2107" s="679">
        <f t="shared" ca="1" si="141"/>
        <v>137185.58693742662</v>
      </c>
      <c r="O2107" s="679">
        <f t="shared" ca="1" si="141"/>
        <v>59911.51645587902</v>
      </c>
      <c r="P2107" s="679">
        <f t="shared" ca="1" si="141"/>
        <v>77274.070481547606</v>
      </c>
      <c r="Q2107" s="679">
        <f t="shared" ca="1" si="141"/>
        <v>0</v>
      </c>
      <c r="R2107" s="679">
        <f t="shared" ca="1" si="141"/>
        <v>0</v>
      </c>
      <c r="S2107" t="str">
        <f t="shared" si="137"/>
        <v>ASR_COMP</v>
      </c>
      <c r="T2107" s="957">
        <f t="shared" si="138"/>
        <v>44682</v>
      </c>
      <c r="U2107" t="str">
        <f t="shared" si="139"/>
        <v>Unaudited</v>
      </c>
    </row>
    <row r="2108" spans="1:21" x14ac:dyDescent="0.25">
      <c r="A2108" t="s">
        <v>440</v>
      </c>
      <c r="B2108" t="s">
        <v>1388</v>
      </c>
      <c r="C2108" t="s">
        <v>1389</v>
      </c>
      <c r="D2108" s="15">
        <v>1900</v>
      </c>
      <c r="E2108" s="121">
        <v>1</v>
      </c>
      <c r="F2108" t="s">
        <v>441</v>
      </c>
      <c r="G2108" s="121">
        <v>91</v>
      </c>
      <c r="H2108" t="s">
        <v>391</v>
      </c>
      <c r="I2108" t="s">
        <v>491</v>
      </c>
      <c r="J2108" t="s">
        <v>453</v>
      </c>
      <c r="K2108" t="s">
        <v>438</v>
      </c>
      <c r="L2108" s="756" t="s">
        <v>81</v>
      </c>
      <c r="M2108" t="s">
        <v>101</v>
      </c>
      <c r="N2108" s="679">
        <f t="shared" ca="1" si="141"/>
        <v>130305.32338022771</v>
      </c>
      <c r="O2108" s="679">
        <f t="shared" ca="1" si="141"/>
        <v>56906.776435224194</v>
      </c>
      <c r="P2108" s="679">
        <f t="shared" ca="1" si="141"/>
        <v>73398.546945003516</v>
      </c>
      <c r="Q2108" s="679">
        <f t="shared" ca="1" si="141"/>
        <v>0</v>
      </c>
      <c r="R2108" s="679">
        <f t="shared" ca="1" si="141"/>
        <v>0</v>
      </c>
      <c r="S2108" t="str">
        <f t="shared" si="137"/>
        <v>ASR_COMP</v>
      </c>
      <c r="T2108" s="957">
        <f t="shared" si="138"/>
        <v>44682</v>
      </c>
      <c r="U2108" t="str">
        <f t="shared" si="139"/>
        <v>Unaudited</v>
      </c>
    </row>
    <row r="2109" spans="1:21" x14ac:dyDescent="0.25">
      <c r="A2109" t="s">
        <v>440</v>
      </c>
      <c r="B2109" t="s">
        <v>1388</v>
      </c>
      <c r="C2109" t="s">
        <v>1389</v>
      </c>
      <c r="D2109" s="15">
        <v>1900</v>
      </c>
      <c r="E2109" s="121">
        <v>1</v>
      </c>
      <c r="F2109" t="s">
        <v>441</v>
      </c>
      <c r="G2109" s="121">
        <v>91</v>
      </c>
      <c r="H2109" t="s">
        <v>391</v>
      </c>
      <c r="I2109" t="s">
        <v>491</v>
      </c>
      <c r="J2109" t="s">
        <v>453</v>
      </c>
      <c r="K2109" t="s">
        <v>438</v>
      </c>
      <c r="L2109" s="756" t="s">
        <v>82</v>
      </c>
      <c r="M2109" t="s">
        <v>102</v>
      </c>
      <c r="N2109" s="679">
        <f t="shared" ca="1" si="141"/>
        <v>88257.590364278833</v>
      </c>
      <c r="O2109" s="679">
        <f t="shared" ca="1" si="141"/>
        <v>38543.74351933584</v>
      </c>
      <c r="P2109" s="679">
        <f t="shared" ca="1" si="141"/>
        <v>49713.846844942993</v>
      </c>
      <c r="Q2109" s="679">
        <f t="shared" ca="1" si="141"/>
        <v>0</v>
      </c>
      <c r="R2109" s="679">
        <f t="shared" ca="1" si="141"/>
        <v>0</v>
      </c>
      <c r="S2109" t="str">
        <f t="shared" si="137"/>
        <v>ASR_COMP</v>
      </c>
      <c r="T2109" s="957">
        <f t="shared" si="138"/>
        <v>44682</v>
      </c>
      <c r="U2109" t="str">
        <f t="shared" si="139"/>
        <v>Unaudited</v>
      </c>
    </row>
    <row r="2110" spans="1:21" x14ac:dyDescent="0.25">
      <c r="A2110" t="s">
        <v>440</v>
      </c>
      <c r="B2110" t="s">
        <v>1388</v>
      </c>
      <c r="C2110" t="s">
        <v>1389</v>
      </c>
      <c r="D2110" s="15">
        <v>1900</v>
      </c>
      <c r="E2110" s="121">
        <v>1</v>
      </c>
      <c r="F2110" t="s">
        <v>441</v>
      </c>
      <c r="G2110" s="121">
        <v>91</v>
      </c>
      <c r="H2110" t="s">
        <v>391</v>
      </c>
      <c r="I2110" t="s">
        <v>491</v>
      </c>
      <c r="J2110" t="s">
        <v>453</v>
      </c>
      <c r="K2110" t="s">
        <v>438</v>
      </c>
      <c r="L2110" s="756" t="s">
        <v>219</v>
      </c>
      <c r="M2110" t="s">
        <v>103</v>
      </c>
      <c r="N2110" s="679">
        <f t="shared" ca="1" si="141"/>
        <v>323230.08475490304</v>
      </c>
      <c r="O2110" s="679">
        <f t="shared" ca="1" si="141"/>
        <v>141160.63483156901</v>
      </c>
      <c r="P2110" s="679">
        <f t="shared" ca="1" si="141"/>
        <v>182069.44992333403</v>
      </c>
      <c r="Q2110" s="679">
        <f t="shared" ca="1" si="141"/>
        <v>0</v>
      </c>
      <c r="R2110" s="679">
        <f t="shared" ca="1" si="141"/>
        <v>0</v>
      </c>
      <c r="S2110" t="str">
        <f t="shared" si="137"/>
        <v>ASR_COMP</v>
      </c>
      <c r="T2110" s="957">
        <f t="shared" si="138"/>
        <v>44682</v>
      </c>
      <c r="U2110" t="str">
        <f t="shared" si="139"/>
        <v>Unaudited</v>
      </c>
    </row>
    <row r="2111" spans="1:21" x14ac:dyDescent="0.25">
      <c r="A2111" t="s">
        <v>440</v>
      </c>
      <c r="B2111" t="s">
        <v>1388</v>
      </c>
      <c r="C2111" t="s">
        <v>1389</v>
      </c>
      <c r="D2111" s="15">
        <v>1900</v>
      </c>
      <c r="E2111" s="121">
        <v>1</v>
      </c>
      <c r="F2111" t="s">
        <v>441</v>
      </c>
      <c r="G2111" s="121">
        <v>91</v>
      </c>
      <c r="H2111" t="s">
        <v>391</v>
      </c>
      <c r="I2111" t="s">
        <v>491</v>
      </c>
      <c r="J2111" t="s">
        <v>453</v>
      </c>
      <c r="K2111" t="s">
        <v>438</v>
      </c>
      <c r="L2111" s="756" t="s">
        <v>218</v>
      </c>
      <c r="M2111" t="s">
        <v>28</v>
      </c>
      <c r="N2111" s="679">
        <f t="shared" ca="1" si="141"/>
        <v>61904.389561777934</v>
      </c>
      <c r="O2111" s="679">
        <f t="shared" ca="1" si="141"/>
        <v>27034.806911700303</v>
      </c>
      <c r="P2111" s="679">
        <f t="shared" ca="1" si="141"/>
        <v>34869.582650077631</v>
      </c>
      <c r="Q2111" s="679">
        <f t="shared" ca="1" si="141"/>
        <v>0</v>
      </c>
      <c r="R2111" s="679">
        <f t="shared" ca="1" si="141"/>
        <v>0</v>
      </c>
      <c r="S2111" t="str">
        <f t="shared" si="137"/>
        <v>ASR_COMP</v>
      </c>
      <c r="T2111" s="957">
        <f t="shared" si="138"/>
        <v>44682</v>
      </c>
      <c r="U2111" t="str">
        <f t="shared" si="139"/>
        <v>Unaudited</v>
      </c>
    </row>
    <row r="2112" spans="1:21" x14ac:dyDescent="0.25">
      <c r="A2112" t="s">
        <v>440</v>
      </c>
      <c r="B2112" t="s">
        <v>1388</v>
      </c>
      <c r="C2112" t="s">
        <v>1389</v>
      </c>
      <c r="D2112" s="15">
        <v>1900</v>
      </c>
      <c r="E2112" s="121">
        <v>1</v>
      </c>
      <c r="F2112" t="s">
        <v>441</v>
      </c>
      <c r="G2112" s="121">
        <v>91</v>
      </c>
      <c r="H2112" t="s">
        <v>391</v>
      </c>
      <c r="I2112" t="s">
        <v>491</v>
      </c>
      <c r="J2112" t="s">
        <v>439</v>
      </c>
      <c r="K2112" t="s">
        <v>439</v>
      </c>
      <c r="L2112" s="756" t="s">
        <v>84</v>
      </c>
      <c r="M2112" t="s">
        <v>330</v>
      </c>
      <c r="N2112" s="679">
        <f t="shared" ca="1" si="141"/>
        <v>0</v>
      </c>
      <c r="O2112" s="679">
        <f t="shared" ca="1" si="141"/>
        <v>0</v>
      </c>
      <c r="P2112" s="679">
        <f t="shared" ca="1" si="141"/>
        <v>0</v>
      </c>
      <c r="Q2112" s="679">
        <f t="shared" ca="1" si="141"/>
        <v>0</v>
      </c>
      <c r="R2112" s="679">
        <f t="shared" ca="1" si="141"/>
        <v>0</v>
      </c>
      <c r="S2112" t="str">
        <f t="shared" si="137"/>
        <v>ASR_COMP</v>
      </c>
      <c r="T2112" s="957">
        <f t="shared" si="138"/>
        <v>44682</v>
      </c>
      <c r="U2112" t="str">
        <f t="shared" si="139"/>
        <v>Unaudited</v>
      </c>
    </row>
    <row r="2113" spans="1:21" x14ac:dyDescent="0.25">
      <c r="A2113" t="s">
        <v>440</v>
      </c>
      <c r="B2113" t="s">
        <v>1388</v>
      </c>
      <c r="C2113" t="s">
        <v>1389</v>
      </c>
      <c r="D2113" s="15">
        <v>1900</v>
      </c>
      <c r="E2113" s="121">
        <v>1</v>
      </c>
      <c r="F2113" t="s">
        <v>441</v>
      </c>
      <c r="G2113" s="121">
        <v>91</v>
      </c>
      <c r="H2113" t="s">
        <v>391</v>
      </c>
      <c r="I2113" t="s">
        <v>491</v>
      </c>
      <c r="J2113" t="s">
        <v>439</v>
      </c>
      <c r="K2113" t="s">
        <v>439</v>
      </c>
      <c r="L2113" s="756" t="s">
        <v>85</v>
      </c>
      <c r="M2113" t="s">
        <v>328</v>
      </c>
      <c r="N2113" s="679">
        <f t="shared" ca="1" si="141"/>
        <v>0</v>
      </c>
      <c r="O2113" s="679">
        <f t="shared" ca="1" si="141"/>
        <v>0</v>
      </c>
      <c r="P2113" s="679">
        <f t="shared" ca="1" si="141"/>
        <v>0</v>
      </c>
      <c r="Q2113" s="679">
        <f t="shared" ca="1" si="141"/>
        <v>0</v>
      </c>
      <c r="R2113" s="679">
        <f t="shared" ca="1" si="141"/>
        <v>0</v>
      </c>
      <c r="S2113" t="str">
        <f t="shared" si="137"/>
        <v>ASR_COMP</v>
      </c>
      <c r="T2113" s="957">
        <f t="shared" si="138"/>
        <v>44682</v>
      </c>
      <c r="U2113" t="str">
        <f t="shared" si="139"/>
        <v>Unaudited</v>
      </c>
    </row>
    <row r="2114" spans="1:21" x14ac:dyDescent="0.25">
      <c r="A2114" t="s">
        <v>440</v>
      </c>
      <c r="B2114" t="s">
        <v>1388</v>
      </c>
      <c r="C2114" t="s">
        <v>1389</v>
      </c>
      <c r="D2114" s="15">
        <v>1900</v>
      </c>
      <c r="E2114" s="121">
        <v>1</v>
      </c>
      <c r="F2114" t="s">
        <v>441</v>
      </c>
      <c r="G2114" s="121">
        <v>91</v>
      </c>
      <c r="H2114" t="s">
        <v>391</v>
      </c>
      <c r="I2114" t="s">
        <v>491</v>
      </c>
      <c r="J2114" t="s">
        <v>439</v>
      </c>
      <c r="K2114" t="s">
        <v>439</v>
      </c>
      <c r="L2114" s="756" t="s">
        <v>86</v>
      </c>
      <c r="M2114" t="s">
        <v>497</v>
      </c>
      <c r="N2114" s="679">
        <f t="shared" ca="1" si="141"/>
        <v>0</v>
      </c>
      <c r="O2114" s="679">
        <f t="shared" ca="1" si="141"/>
        <v>0</v>
      </c>
      <c r="P2114" s="679">
        <f t="shared" ca="1" si="141"/>
        <v>0</v>
      </c>
      <c r="Q2114" s="679">
        <f t="shared" ca="1" si="141"/>
        <v>0</v>
      </c>
      <c r="R2114" s="679">
        <f t="shared" ca="1" si="141"/>
        <v>0</v>
      </c>
      <c r="S2114" t="str">
        <f t="shared" ref="S2114:S2177" si="142">file_name</f>
        <v>ASR_COMP</v>
      </c>
      <c r="T2114" s="957">
        <f t="shared" ref="T2114:T2177" si="143">file_date</f>
        <v>44682</v>
      </c>
      <c r="U2114" t="str">
        <f t="shared" ref="U2114:U2177" si="144">status</f>
        <v>Unaudited</v>
      </c>
    </row>
    <row r="2115" spans="1:21" x14ac:dyDescent="0.25">
      <c r="A2115" t="s">
        <v>440</v>
      </c>
      <c r="B2115" t="s">
        <v>1388</v>
      </c>
      <c r="C2115" t="s">
        <v>1389</v>
      </c>
      <c r="D2115" s="15">
        <v>1900</v>
      </c>
      <c r="E2115" s="121">
        <v>1</v>
      </c>
      <c r="F2115" t="s">
        <v>441</v>
      </c>
      <c r="G2115" s="121">
        <v>91</v>
      </c>
      <c r="H2115" t="s">
        <v>391</v>
      </c>
      <c r="I2115" t="s">
        <v>491</v>
      </c>
      <c r="J2115" t="s">
        <v>439</v>
      </c>
      <c r="K2115" t="s">
        <v>439</v>
      </c>
      <c r="L2115" s="756" t="s">
        <v>87</v>
      </c>
      <c r="M2115" t="s">
        <v>498</v>
      </c>
      <c r="N2115" s="679">
        <f t="shared" ca="1" si="141"/>
        <v>0</v>
      </c>
      <c r="O2115" s="679">
        <f t="shared" ca="1" si="141"/>
        <v>0</v>
      </c>
      <c r="P2115" s="679">
        <f t="shared" ca="1" si="141"/>
        <v>0</v>
      </c>
      <c r="Q2115" s="679">
        <f t="shared" ca="1" si="141"/>
        <v>0</v>
      </c>
      <c r="R2115" s="679">
        <f t="shared" ca="1" si="141"/>
        <v>0</v>
      </c>
      <c r="S2115" t="str">
        <f t="shared" si="142"/>
        <v>ASR_COMP</v>
      </c>
      <c r="T2115" s="957">
        <f t="shared" si="143"/>
        <v>44682</v>
      </c>
      <c r="U2115" t="str">
        <f t="shared" si="144"/>
        <v>Unaudited</v>
      </c>
    </row>
    <row r="2116" spans="1:21" x14ac:dyDescent="0.25">
      <c r="A2116" t="s">
        <v>440</v>
      </c>
      <c r="B2116" t="s">
        <v>1388</v>
      </c>
      <c r="C2116" t="s">
        <v>1389</v>
      </c>
      <c r="D2116" s="15">
        <v>1900</v>
      </c>
      <c r="E2116" s="121">
        <v>1</v>
      </c>
      <c r="F2116" t="s">
        <v>441</v>
      </c>
      <c r="G2116" s="121">
        <v>91</v>
      </c>
      <c r="H2116" t="s">
        <v>391</v>
      </c>
      <c r="I2116" t="s">
        <v>491</v>
      </c>
      <c r="J2116" t="s">
        <v>439</v>
      </c>
      <c r="K2116" t="s">
        <v>439</v>
      </c>
      <c r="L2116" s="756" t="s">
        <v>216</v>
      </c>
      <c r="M2116" t="s">
        <v>499</v>
      </c>
      <c r="N2116" s="679">
        <f t="shared" ca="1" si="141"/>
        <v>0</v>
      </c>
      <c r="O2116" s="679">
        <f t="shared" ca="1" si="141"/>
        <v>0</v>
      </c>
      <c r="P2116" s="679">
        <f t="shared" ca="1" si="141"/>
        <v>0</v>
      </c>
      <c r="Q2116" s="679">
        <f t="shared" ca="1" si="141"/>
        <v>0</v>
      </c>
      <c r="R2116" s="679">
        <f t="shared" ca="1" si="141"/>
        <v>0</v>
      </c>
      <c r="S2116" t="str">
        <f t="shared" si="142"/>
        <v>ASR_COMP</v>
      </c>
      <c r="T2116" s="957">
        <f t="shared" si="143"/>
        <v>44682</v>
      </c>
      <c r="U2116" t="str">
        <f t="shared" si="144"/>
        <v>Unaudited</v>
      </c>
    </row>
    <row r="2117" spans="1:21" x14ac:dyDescent="0.25">
      <c r="A2117" t="s">
        <v>440</v>
      </c>
      <c r="B2117" t="s">
        <v>1388</v>
      </c>
      <c r="C2117" t="s">
        <v>1389</v>
      </c>
      <c r="D2117" s="15">
        <v>1900</v>
      </c>
      <c r="E2117" s="121">
        <v>1</v>
      </c>
      <c r="F2117" t="s">
        <v>441</v>
      </c>
      <c r="G2117" s="121">
        <v>91</v>
      </c>
      <c r="H2117" t="s">
        <v>391</v>
      </c>
      <c r="I2117" t="s">
        <v>492</v>
      </c>
      <c r="J2117" t="s">
        <v>26</v>
      </c>
      <c r="K2117" t="s">
        <v>26</v>
      </c>
      <c r="L2117" s="756" t="s">
        <v>207</v>
      </c>
      <c r="M2117" t="s">
        <v>26</v>
      </c>
      <c r="N2117" s="679">
        <f t="shared" ca="1" si="141"/>
        <v>155385.50768508654</v>
      </c>
      <c r="O2117" s="679">
        <f t="shared" ca="1" si="141"/>
        <v>0</v>
      </c>
      <c r="P2117" s="679">
        <f t="shared" ca="1" si="141"/>
        <v>0</v>
      </c>
      <c r="Q2117" s="679">
        <f t="shared" ca="1" si="141"/>
        <v>0</v>
      </c>
      <c r="R2117" s="679">
        <f t="shared" ca="1" si="141"/>
        <v>0</v>
      </c>
      <c r="S2117" t="str">
        <f t="shared" si="142"/>
        <v>ASR_COMP</v>
      </c>
      <c r="T2117" s="957">
        <f t="shared" si="143"/>
        <v>44682</v>
      </c>
      <c r="U2117" t="str">
        <f t="shared" si="144"/>
        <v>Unaudited</v>
      </c>
    </row>
    <row r="2118" spans="1:21" x14ac:dyDescent="0.25">
      <c r="A2118" t="s">
        <v>440</v>
      </c>
      <c r="B2118" t="s">
        <v>1388</v>
      </c>
      <c r="C2118" t="s">
        <v>1389</v>
      </c>
      <c r="D2118" s="15">
        <v>1900</v>
      </c>
      <c r="E2118" s="121">
        <v>1</v>
      </c>
      <c r="F2118" t="s">
        <v>442</v>
      </c>
      <c r="G2118" s="121">
        <v>182</v>
      </c>
      <c r="H2118" t="s">
        <v>391</v>
      </c>
      <c r="I2118" t="s">
        <v>435</v>
      </c>
      <c r="J2118" t="s">
        <v>435</v>
      </c>
      <c r="K2118" t="s">
        <v>435</v>
      </c>
      <c r="M2118" t="s">
        <v>435</v>
      </c>
      <c r="N2118" s="679">
        <f t="shared" ca="1" si="141"/>
        <v>11217</v>
      </c>
      <c r="O2118" s="679">
        <f t="shared" ca="1" si="141"/>
        <v>4914.1238078260094</v>
      </c>
      <c r="P2118" s="679">
        <f t="shared" ca="1" si="141"/>
        <v>6302.8761921739897</v>
      </c>
      <c r="Q2118" s="679">
        <f t="shared" ca="1" si="141"/>
        <v>0</v>
      </c>
      <c r="R2118" s="679">
        <f t="shared" ca="1" si="141"/>
        <v>0</v>
      </c>
      <c r="S2118" t="str">
        <f t="shared" si="142"/>
        <v>ASR_COMP</v>
      </c>
      <c r="T2118" s="957">
        <f t="shared" si="143"/>
        <v>44682</v>
      </c>
      <c r="U2118" t="str">
        <f t="shared" si="144"/>
        <v>Unaudited</v>
      </c>
    </row>
    <row r="2119" spans="1:21" x14ac:dyDescent="0.25">
      <c r="A2119" t="s">
        <v>440</v>
      </c>
      <c r="B2119" t="s">
        <v>1388</v>
      </c>
      <c r="C2119" t="s">
        <v>1389</v>
      </c>
      <c r="D2119" s="15">
        <v>1900</v>
      </c>
      <c r="E2119" s="121">
        <v>1</v>
      </c>
      <c r="F2119" t="s">
        <v>442</v>
      </c>
      <c r="G2119" s="121">
        <v>182</v>
      </c>
      <c r="H2119" t="s">
        <v>391</v>
      </c>
      <c r="I2119" t="s">
        <v>490</v>
      </c>
      <c r="J2119" t="s">
        <v>12</v>
      </c>
      <c r="K2119" t="s">
        <v>12</v>
      </c>
      <c r="L2119" s="756">
        <v>1.1000000000000001</v>
      </c>
      <c r="M2119" t="s">
        <v>12</v>
      </c>
      <c r="N2119" s="679">
        <f t="shared" ca="1" si="141"/>
        <v>41660846.600000001</v>
      </c>
      <c r="O2119" s="679">
        <f t="shared" ca="1" si="141"/>
        <v>0</v>
      </c>
      <c r="P2119" s="679">
        <f t="shared" ca="1" si="141"/>
        <v>0</v>
      </c>
      <c r="Q2119" s="679">
        <f t="shared" ca="1" si="141"/>
        <v>0</v>
      </c>
      <c r="R2119" s="679">
        <f t="shared" ca="1" si="141"/>
        <v>0</v>
      </c>
      <c r="S2119" t="str">
        <f t="shared" si="142"/>
        <v>ASR_COMP</v>
      </c>
      <c r="T2119" s="957">
        <f t="shared" si="143"/>
        <v>44682</v>
      </c>
      <c r="U2119" t="str">
        <f t="shared" si="144"/>
        <v>Unaudited</v>
      </c>
    </row>
    <row r="2120" spans="1:21" x14ac:dyDescent="0.25">
      <c r="A2120" t="s">
        <v>440</v>
      </c>
      <c r="B2120" t="s">
        <v>1388</v>
      </c>
      <c r="C2120" t="s">
        <v>1389</v>
      </c>
      <c r="D2120" s="15">
        <v>1900</v>
      </c>
      <c r="E2120" s="121">
        <v>1</v>
      </c>
      <c r="F2120" t="s">
        <v>442</v>
      </c>
      <c r="G2120" s="121">
        <v>182</v>
      </c>
      <c r="H2120" t="s">
        <v>391</v>
      </c>
      <c r="I2120" t="s">
        <v>490</v>
      </c>
      <c r="J2120" t="s">
        <v>12</v>
      </c>
      <c r="K2120" t="s">
        <v>225</v>
      </c>
      <c r="L2120" s="756">
        <v>1.2</v>
      </c>
      <c r="M2120" t="s">
        <v>225</v>
      </c>
      <c r="N2120" s="679">
        <f t="shared" ca="1" si="141"/>
        <v>-328.50000000000273</v>
      </c>
      <c r="O2120" s="679">
        <f t="shared" ca="1" si="141"/>
        <v>0</v>
      </c>
      <c r="P2120" s="679">
        <f t="shared" ca="1" si="141"/>
        <v>0</v>
      </c>
      <c r="Q2120" s="679">
        <f t="shared" ca="1" si="141"/>
        <v>0</v>
      </c>
      <c r="R2120" s="679">
        <f t="shared" ca="1" si="141"/>
        <v>0</v>
      </c>
      <c r="S2120" t="str">
        <f t="shared" si="142"/>
        <v>ASR_COMP</v>
      </c>
      <c r="T2120" s="957">
        <f t="shared" si="143"/>
        <v>44682</v>
      </c>
      <c r="U2120" t="str">
        <f t="shared" si="144"/>
        <v>Unaudited</v>
      </c>
    </row>
    <row r="2121" spans="1:21" x14ac:dyDescent="0.25">
      <c r="A2121" t="s">
        <v>440</v>
      </c>
      <c r="B2121" t="s">
        <v>1388</v>
      </c>
      <c r="C2121" t="s">
        <v>1389</v>
      </c>
      <c r="D2121" s="15">
        <v>1900</v>
      </c>
      <c r="E2121" s="121">
        <v>1</v>
      </c>
      <c r="F2121" t="s">
        <v>442</v>
      </c>
      <c r="G2121" s="121">
        <v>182</v>
      </c>
      <c r="H2121" t="s">
        <v>391</v>
      </c>
      <c r="I2121" t="s">
        <v>490</v>
      </c>
      <c r="J2121" t="s">
        <v>12</v>
      </c>
      <c r="K2121" t="s">
        <v>1326</v>
      </c>
      <c r="L2121" s="756" t="s">
        <v>1322</v>
      </c>
      <c r="M2121" t="s">
        <v>1326</v>
      </c>
      <c r="N2121" s="679">
        <f t="shared" ca="1" si="141"/>
        <v>195184.73</v>
      </c>
      <c r="O2121" s="679">
        <f t="shared" ca="1" si="141"/>
        <v>0</v>
      </c>
      <c r="P2121" s="679">
        <f t="shared" ca="1" si="141"/>
        <v>0</v>
      </c>
      <c r="Q2121" s="679">
        <f t="shared" ca="1" si="141"/>
        <v>0</v>
      </c>
      <c r="R2121" s="679">
        <f t="shared" ca="1" si="141"/>
        <v>0</v>
      </c>
      <c r="S2121" t="str">
        <f t="shared" si="142"/>
        <v>ASR_COMP</v>
      </c>
      <c r="T2121" s="957">
        <f t="shared" si="143"/>
        <v>44682</v>
      </c>
      <c r="U2121" t="str">
        <f t="shared" si="144"/>
        <v>Unaudited</v>
      </c>
    </row>
    <row r="2122" spans="1:21" x14ac:dyDescent="0.25">
      <c r="A2122" t="s">
        <v>440</v>
      </c>
      <c r="B2122" t="s">
        <v>1388</v>
      </c>
      <c r="C2122" t="s">
        <v>1389</v>
      </c>
      <c r="D2122" s="15">
        <v>1900</v>
      </c>
      <c r="E2122" s="121">
        <v>1</v>
      </c>
      <c r="F2122" t="s">
        <v>442</v>
      </c>
      <c r="G2122" s="121">
        <v>182</v>
      </c>
      <c r="H2122" t="s">
        <v>391</v>
      </c>
      <c r="I2122" t="s">
        <v>490</v>
      </c>
      <c r="J2122" t="s">
        <v>12</v>
      </c>
      <c r="K2122" t="s">
        <v>1328</v>
      </c>
      <c r="L2122" s="756" t="s">
        <v>1327</v>
      </c>
      <c r="M2122" t="s">
        <v>1328</v>
      </c>
      <c r="N2122" s="679">
        <f t="shared" ca="1" si="141"/>
        <v>-20514.083487256517</v>
      </c>
      <c r="O2122" s="679">
        <f t="shared" ca="1" si="141"/>
        <v>0</v>
      </c>
      <c r="P2122" s="679">
        <f t="shared" ca="1" si="141"/>
        <v>0</v>
      </c>
      <c r="Q2122" s="679">
        <f t="shared" ca="1" si="141"/>
        <v>0</v>
      </c>
      <c r="R2122" s="679">
        <f t="shared" ca="1" si="141"/>
        <v>0</v>
      </c>
      <c r="S2122" t="str">
        <f t="shared" si="142"/>
        <v>ASR_COMP</v>
      </c>
      <c r="T2122" s="957">
        <f t="shared" si="143"/>
        <v>44682</v>
      </c>
      <c r="U2122" t="str">
        <f t="shared" si="144"/>
        <v>Unaudited</v>
      </c>
    </row>
    <row r="2123" spans="1:21" x14ac:dyDescent="0.25">
      <c r="A2123" t="s">
        <v>440</v>
      </c>
      <c r="B2123" t="s">
        <v>1388</v>
      </c>
      <c r="C2123" t="s">
        <v>1389</v>
      </c>
      <c r="D2123" s="15">
        <v>1900</v>
      </c>
      <c r="E2123" s="121">
        <v>1</v>
      </c>
      <c r="F2123" t="s">
        <v>442</v>
      </c>
      <c r="G2123" s="121">
        <v>182</v>
      </c>
      <c r="H2123" t="s">
        <v>391</v>
      </c>
      <c r="I2123" t="s">
        <v>490</v>
      </c>
      <c r="J2123" t="s">
        <v>13</v>
      </c>
      <c r="K2123" t="s">
        <v>13</v>
      </c>
      <c r="L2123" s="756" t="s">
        <v>63</v>
      </c>
      <c r="M2123" t="s">
        <v>13</v>
      </c>
      <c r="N2123" s="679">
        <f t="shared" ca="1" si="141"/>
        <v>1158.9769591341926</v>
      </c>
      <c r="O2123" s="679">
        <f t="shared" ca="1" si="141"/>
        <v>0</v>
      </c>
      <c r="P2123" s="679">
        <f t="shared" ca="1" si="141"/>
        <v>0</v>
      </c>
      <c r="Q2123" s="679">
        <f t="shared" ca="1" si="141"/>
        <v>0</v>
      </c>
      <c r="R2123" s="679">
        <f t="shared" ca="1" si="141"/>
        <v>0</v>
      </c>
      <c r="S2123" t="str">
        <f t="shared" si="142"/>
        <v>ASR_COMP</v>
      </c>
      <c r="T2123" s="957">
        <f t="shared" si="143"/>
        <v>44682</v>
      </c>
      <c r="U2123" t="str">
        <f t="shared" si="144"/>
        <v>Unaudited</v>
      </c>
    </row>
    <row r="2124" spans="1:21" x14ac:dyDescent="0.25">
      <c r="A2124" t="s">
        <v>440</v>
      </c>
      <c r="B2124" t="s">
        <v>1388</v>
      </c>
      <c r="C2124" t="s">
        <v>1389</v>
      </c>
      <c r="D2124" s="15">
        <v>1900</v>
      </c>
      <c r="E2124" s="121">
        <v>1</v>
      </c>
      <c r="F2124" t="s">
        <v>442</v>
      </c>
      <c r="G2124" s="121">
        <v>182</v>
      </c>
      <c r="H2124" t="s">
        <v>391</v>
      </c>
      <c r="I2124" t="s">
        <v>491</v>
      </c>
      <c r="J2124" t="s">
        <v>436</v>
      </c>
      <c r="K2124" t="s">
        <v>799</v>
      </c>
      <c r="L2124" s="756">
        <v>2.1</v>
      </c>
      <c r="M2124" t="s">
        <v>734</v>
      </c>
      <c r="N2124" s="679">
        <f t="shared" ca="1" si="141"/>
        <v>123854</v>
      </c>
      <c r="O2124" s="679">
        <f t="shared" ca="1" si="141"/>
        <v>119383</v>
      </c>
      <c r="P2124" s="679">
        <f t="shared" ca="1" si="141"/>
        <v>4471</v>
      </c>
      <c r="Q2124" s="679">
        <f t="shared" ca="1" si="141"/>
        <v>0</v>
      </c>
      <c r="R2124" s="679">
        <f t="shared" ca="1" si="141"/>
        <v>0</v>
      </c>
      <c r="S2124" t="str">
        <f t="shared" si="142"/>
        <v>ASR_COMP</v>
      </c>
      <c r="T2124" s="957">
        <f t="shared" si="143"/>
        <v>44682</v>
      </c>
      <c r="U2124" t="str">
        <f t="shared" si="144"/>
        <v>Unaudited</v>
      </c>
    </row>
    <row r="2125" spans="1:21" x14ac:dyDescent="0.25">
      <c r="A2125" t="s">
        <v>440</v>
      </c>
      <c r="B2125" t="s">
        <v>1388</v>
      </c>
      <c r="C2125" t="s">
        <v>1389</v>
      </c>
      <c r="D2125" s="15">
        <v>1900</v>
      </c>
      <c r="E2125" s="121">
        <v>1</v>
      </c>
      <c r="F2125" t="s">
        <v>442</v>
      </c>
      <c r="G2125" s="121">
        <v>182</v>
      </c>
      <c r="H2125" t="s">
        <v>391</v>
      </c>
      <c r="I2125" t="s">
        <v>491</v>
      </c>
      <c r="J2125" t="s">
        <v>436</v>
      </c>
      <c r="K2125" t="s">
        <v>799</v>
      </c>
      <c r="L2125" s="756">
        <v>2.2000000000000002</v>
      </c>
      <c r="M2125" t="s">
        <v>735</v>
      </c>
      <c r="N2125" s="679">
        <f t="shared" ca="1" si="141"/>
        <v>304</v>
      </c>
      <c r="O2125" s="679">
        <f t="shared" ca="1" si="141"/>
        <v>192</v>
      </c>
      <c r="P2125" s="679">
        <f t="shared" ca="1" si="141"/>
        <v>112</v>
      </c>
      <c r="Q2125" s="679">
        <f t="shared" ca="1" si="141"/>
        <v>0</v>
      </c>
      <c r="R2125" s="679">
        <f t="shared" ca="1" si="141"/>
        <v>0</v>
      </c>
      <c r="S2125" t="str">
        <f t="shared" si="142"/>
        <v>ASR_COMP</v>
      </c>
      <c r="T2125" s="957">
        <f t="shared" si="143"/>
        <v>44682</v>
      </c>
      <c r="U2125" t="str">
        <f t="shared" si="144"/>
        <v>Unaudited</v>
      </c>
    </row>
    <row r="2126" spans="1:21" x14ac:dyDescent="0.25">
      <c r="A2126" t="s">
        <v>440</v>
      </c>
      <c r="B2126" t="s">
        <v>1388</v>
      </c>
      <c r="C2126" t="s">
        <v>1389</v>
      </c>
      <c r="D2126" s="15">
        <v>1900</v>
      </c>
      <c r="E2126" s="121">
        <v>1</v>
      </c>
      <c r="F2126" t="s">
        <v>442</v>
      </c>
      <c r="G2126" s="121">
        <v>182</v>
      </c>
      <c r="H2126" t="s">
        <v>391</v>
      </c>
      <c r="I2126" t="s">
        <v>491</v>
      </c>
      <c r="J2126" t="s">
        <v>436</v>
      </c>
      <c r="K2126" t="s">
        <v>799</v>
      </c>
      <c r="L2126" s="756">
        <v>2.2999999999999998</v>
      </c>
      <c r="M2126" t="s">
        <v>736</v>
      </c>
      <c r="N2126" s="679">
        <f t="shared" ca="1" si="141"/>
        <v>26739892.189023774</v>
      </c>
      <c r="O2126" s="679">
        <f t="shared" ca="1" si="141"/>
        <v>25749145.877776071</v>
      </c>
      <c r="P2126" s="679">
        <f t="shared" ca="1" si="141"/>
        <v>990746.31124770385</v>
      </c>
      <c r="Q2126" s="679">
        <f t="shared" ca="1" si="141"/>
        <v>0</v>
      </c>
      <c r="R2126" s="679">
        <f t="shared" ca="1" si="141"/>
        <v>0</v>
      </c>
      <c r="S2126" t="str">
        <f t="shared" si="142"/>
        <v>ASR_COMP</v>
      </c>
      <c r="T2126" s="957">
        <f t="shared" si="143"/>
        <v>44682</v>
      </c>
      <c r="U2126" t="str">
        <f t="shared" si="144"/>
        <v>Unaudited</v>
      </c>
    </row>
    <row r="2127" spans="1:21" x14ac:dyDescent="0.25">
      <c r="A2127" t="s">
        <v>440</v>
      </c>
      <c r="B2127" t="s">
        <v>1388</v>
      </c>
      <c r="C2127" t="s">
        <v>1389</v>
      </c>
      <c r="D2127" s="15">
        <v>1900</v>
      </c>
      <c r="E2127" s="121">
        <v>1</v>
      </c>
      <c r="F2127" t="s">
        <v>442</v>
      </c>
      <c r="G2127" s="121">
        <v>182</v>
      </c>
      <c r="H2127" t="s">
        <v>391</v>
      </c>
      <c r="I2127" t="s">
        <v>491</v>
      </c>
      <c r="J2127" t="s">
        <v>436</v>
      </c>
      <c r="K2127" t="s">
        <v>799</v>
      </c>
      <c r="L2127" s="756">
        <v>2.4</v>
      </c>
      <c r="M2127" t="s">
        <v>737</v>
      </c>
      <c r="N2127" s="679">
        <f t="shared" ca="1" si="141"/>
        <v>59088.340095522275</v>
      </c>
      <c r="O2127" s="679">
        <f t="shared" ca="1" si="141"/>
        <v>45424.097660631458</v>
      </c>
      <c r="P2127" s="679">
        <f t="shared" ca="1" si="141"/>
        <v>13664.242434890815</v>
      </c>
      <c r="Q2127" s="679">
        <f t="shared" ca="1" si="141"/>
        <v>0</v>
      </c>
      <c r="R2127" s="679">
        <f t="shared" ca="1" si="141"/>
        <v>0</v>
      </c>
      <c r="S2127" t="str">
        <f t="shared" si="142"/>
        <v>ASR_COMP</v>
      </c>
      <c r="T2127" s="957">
        <f t="shared" si="143"/>
        <v>44682</v>
      </c>
      <c r="U2127" t="str">
        <f t="shared" si="144"/>
        <v>Unaudited</v>
      </c>
    </row>
    <row r="2128" spans="1:21" x14ac:dyDescent="0.25">
      <c r="A2128" t="s">
        <v>440</v>
      </c>
      <c r="B2128" t="s">
        <v>1388</v>
      </c>
      <c r="C2128" t="s">
        <v>1389</v>
      </c>
      <c r="D2128" s="15">
        <v>1900</v>
      </c>
      <c r="E2128" s="121">
        <v>1</v>
      </c>
      <c r="F2128" t="s">
        <v>442</v>
      </c>
      <c r="G2128" s="121">
        <v>182</v>
      </c>
      <c r="H2128" t="s">
        <v>391</v>
      </c>
      <c r="I2128" t="s">
        <v>491</v>
      </c>
      <c r="J2128" t="s">
        <v>436</v>
      </c>
      <c r="K2128" t="s">
        <v>799</v>
      </c>
      <c r="L2128" s="756">
        <v>2.5</v>
      </c>
      <c r="M2128" t="s">
        <v>779</v>
      </c>
      <c r="N2128" s="679">
        <f t="shared" ca="1" si="141"/>
        <v>31</v>
      </c>
      <c r="O2128" s="679">
        <f t="shared" ca="1" si="141"/>
        <v>31</v>
      </c>
      <c r="P2128" s="679">
        <f t="shared" ca="1" si="141"/>
        <v>0</v>
      </c>
      <c r="Q2128" s="679">
        <f t="shared" ca="1" si="141"/>
        <v>0</v>
      </c>
      <c r="R2128" s="679">
        <f t="shared" ca="1" si="141"/>
        <v>0</v>
      </c>
      <c r="S2128" t="str">
        <f t="shared" si="142"/>
        <v>ASR_COMP</v>
      </c>
      <c r="T2128" s="957">
        <f t="shared" si="143"/>
        <v>44682</v>
      </c>
      <c r="U2128" t="str">
        <f t="shared" si="144"/>
        <v>Unaudited</v>
      </c>
    </row>
    <row r="2129" spans="1:21" x14ac:dyDescent="0.25">
      <c r="A2129" t="s">
        <v>440</v>
      </c>
      <c r="B2129" t="s">
        <v>1388</v>
      </c>
      <c r="C2129" t="s">
        <v>1389</v>
      </c>
      <c r="D2129" s="15">
        <v>1900</v>
      </c>
      <c r="E2129" s="121">
        <v>1</v>
      </c>
      <c r="F2129" t="s">
        <v>442</v>
      </c>
      <c r="G2129" s="121">
        <v>182</v>
      </c>
      <c r="H2129" t="s">
        <v>391</v>
      </c>
      <c r="I2129" t="s">
        <v>491</v>
      </c>
      <c r="J2129" t="s">
        <v>436</v>
      </c>
      <c r="K2129" t="s">
        <v>799</v>
      </c>
      <c r="L2129" s="756">
        <v>2.6</v>
      </c>
      <c r="M2129" t="s">
        <v>189</v>
      </c>
      <c r="N2129" s="679">
        <f t="shared" ca="1" si="141"/>
        <v>2732199.793810538</v>
      </c>
      <c r="O2129" s="679">
        <f t="shared" ca="1" si="141"/>
        <v>2657552.7971357373</v>
      </c>
      <c r="P2129" s="679">
        <f t="shared" ca="1" si="141"/>
        <v>74646.996674800641</v>
      </c>
      <c r="Q2129" s="679">
        <f t="shared" ca="1" si="141"/>
        <v>0</v>
      </c>
      <c r="R2129" s="679">
        <f t="shared" ca="1" si="141"/>
        <v>0</v>
      </c>
      <c r="S2129" t="str">
        <f t="shared" si="142"/>
        <v>ASR_COMP</v>
      </c>
      <c r="T2129" s="957">
        <f t="shared" si="143"/>
        <v>44682</v>
      </c>
      <c r="U2129" t="str">
        <f t="shared" si="144"/>
        <v>Unaudited</v>
      </c>
    </row>
    <row r="2130" spans="1:21" x14ac:dyDescent="0.25">
      <c r="A2130" t="s">
        <v>440</v>
      </c>
      <c r="B2130" t="s">
        <v>1388</v>
      </c>
      <c r="C2130" t="s">
        <v>1389</v>
      </c>
      <c r="D2130" s="15">
        <v>1900</v>
      </c>
      <c r="E2130" s="121">
        <v>1</v>
      </c>
      <c r="F2130" t="s">
        <v>442</v>
      </c>
      <c r="G2130" s="121">
        <v>182</v>
      </c>
      <c r="H2130" t="s">
        <v>391</v>
      </c>
      <c r="I2130" t="s">
        <v>491</v>
      </c>
      <c r="J2130" t="s">
        <v>436</v>
      </c>
      <c r="K2130" t="s">
        <v>799</v>
      </c>
      <c r="L2130" s="756">
        <v>2.7</v>
      </c>
      <c r="M2130" t="s">
        <v>800</v>
      </c>
      <c r="N2130" s="679">
        <f t="shared" ca="1" si="141"/>
        <v>12049.667986341276</v>
      </c>
      <c r="O2130" s="679">
        <f t="shared" ca="1" si="141"/>
        <v>16003.153836607467</v>
      </c>
      <c r="P2130" s="679">
        <f t="shared" ca="1" si="141"/>
        <v>-3953.4858502661918</v>
      </c>
      <c r="Q2130" s="679">
        <f t="shared" ca="1" si="141"/>
        <v>0</v>
      </c>
      <c r="R2130" s="679">
        <f t="shared" ca="1" si="141"/>
        <v>0</v>
      </c>
      <c r="S2130" t="str">
        <f t="shared" si="142"/>
        <v>ASR_COMP</v>
      </c>
      <c r="T2130" s="957">
        <f t="shared" si="143"/>
        <v>44682</v>
      </c>
      <c r="U2130" t="str">
        <f t="shared" si="144"/>
        <v>Unaudited</v>
      </c>
    </row>
    <row r="2131" spans="1:21" x14ac:dyDescent="0.25">
      <c r="A2131" t="s">
        <v>440</v>
      </c>
      <c r="B2131" t="s">
        <v>1388</v>
      </c>
      <c r="C2131" t="s">
        <v>1389</v>
      </c>
      <c r="D2131" s="15">
        <v>1900</v>
      </c>
      <c r="E2131" s="121">
        <v>1</v>
      </c>
      <c r="F2131" t="s">
        <v>442</v>
      </c>
      <c r="G2131" s="121">
        <v>182</v>
      </c>
      <c r="H2131" t="s">
        <v>391</v>
      </c>
      <c r="I2131" t="s">
        <v>491</v>
      </c>
      <c r="J2131" t="s">
        <v>436</v>
      </c>
      <c r="K2131" t="s">
        <v>799</v>
      </c>
      <c r="L2131" s="756">
        <v>2.8</v>
      </c>
      <c r="M2131" t="s">
        <v>801</v>
      </c>
      <c r="N2131" s="679">
        <f t="shared" ca="1" si="141"/>
        <v>0</v>
      </c>
      <c r="O2131" s="679">
        <f t="shared" ca="1" si="141"/>
        <v>0</v>
      </c>
      <c r="P2131" s="679">
        <f t="shared" ca="1" si="141"/>
        <v>0</v>
      </c>
      <c r="Q2131" s="679">
        <f t="shared" ca="1" si="141"/>
        <v>0</v>
      </c>
      <c r="R2131" s="679">
        <f t="shared" ca="1" si="141"/>
        <v>0</v>
      </c>
      <c r="S2131" t="str">
        <f t="shared" si="142"/>
        <v>ASR_COMP</v>
      </c>
      <c r="T2131" s="957">
        <f t="shared" si="143"/>
        <v>44682</v>
      </c>
      <c r="U2131" t="str">
        <f t="shared" si="144"/>
        <v>Unaudited</v>
      </c>
    </row>
    <row r="2132" spans="1:21" x14ac:dyDescent="0.25">
      <c r="A2132" t="s">
        <v>440</v>
      </c>
      <c r="B2132" t="s">
        <v>1388</v>
      </c>
      <c r="C2132" t="s">
        <v>1389</v>
      </c>
      <c r="D2132" s="15">
        <v>1900</v>
      </c>
      <c r="E2132" s="121">
        <v>1</v>
      </c>
      <c r="F2132" t="s">
        <v>442</v>
      </c>
      <c r="G2132" s="121">
        <v>182</v>
      </c>
      <c r="H2132" t="s">
        <v>391</v>
      </c>
      <c r="I2132" t="s">
        <v>491</v>
      </c>
      <c r="J2132" t="s">
        <v>436</v>
      </c>
      <c r="K2132" t="s">
        <v>799</v>
      </c>
      <c r="L2132" s="756">
        <v>2.9</v>
      </c>
      <c r="M2132" t="s">
        <v>782</v>
      </c>
      <c r="N2132" s="679">
        <f t="shared" ca="1" si="141"/>
        <v>0</v>
      </c>
      <c r="O2132" s="679">
        <f t="shared" ca="1" si="141"/>
        <v>0</v>
      </c>
      <c r="P2132" s="679">
        <f t="shared" ca="1" si="141"/>
        <v>0</v>
      </c>
      <c r="Q2132" s="679">
        <f t="shared" ca="1" si="141"/>
        <v>0</v>
      </c>
      <c r="R2132" s="679">
        <f t="shared" ca="1" si="141"/>
        <v>0</v>
      </c>
      <c r="S2132" t="str">
        <f t="shared" si="142"/>
        <v>ASR_COMP</v>
      </c>
      <c r="T2132" s="957">
        <f t="shared" si="143"/>
        <v>44682</v>
      </c>
      <c r="U2132" t="str">
        <f t="shared" si="144"/>
        <v>Unaudited</v>
      </c>
    </row>
    <row r="2133" spans="1:21" x14ac:dyDescent="0.25">
      <c r="A2133" t="s">
        <v>440</v>
      </c>
      <c r="B2133" t="s">
        <v>1388</v>
      </c>
      <c r="C2133" t="s">
        <v>1389</v>
      </c>
      <c r="D2133" s="15">
        <v>1900</v>
      </c>
      <c r="E2133" s="121">
        <v>1</v>
      </c>
      <c r="F2133" t="s">
        <v>442</v>
      </c>
      <c r="G2133" s="121">
        <v>182</v>
      </c>
      <c r="H2133" t="s">
        <v>391</v>
      </c>
      <c r="I2133" t="s">
        <v>491</v>
      </c>
      <c r="J2133" t="s">
        <v>436</v>
      </c>
      <c r="K2133" t="s">
        <v>226</v>
      </c>
      <c r="L2133" s="756">
        <v>2.11</v>
      </c>
      <c r="M2133" t="s">
        <v>231</v>
      </c>
      <c r="N2133" s="679">
        <f t="shared" ca="1" si="141"/>
        <v>1600075.6548685567</v>
      </c>
      <c r="O2133" s="679">
        <f t="shared" ca="1" si="141"/>
        <v>169417.34738965737</v>
      </c>
      <c r="P2133" s="679">
        <f t="shared" ca="1" si="141"/>
        <v>1430658.3074788994</v>
      </c>
      <c r="Q2133" s="679">
        <f t="shared" ca="1" si="141"/>
        <v>0</v>
      </c>
      <c r="R2133" s="679">
        <f t="shared" ca="1" si="141"/>
        <v>0</v>
      </c>
      <c r="S2133" t="str">
        <f t="shared" si="142"/>
        <v>ASR_COMP</v>
      </c>
      <c r="T2133" s="957">
        <f t="shared" si="143"/>
        <v>44682</v>
      </c>
      <c r="U2133" t="str">
        <f t="shared" si="144"/>
        <v>Unaudited</v>
      </c>
    </row>
    <row r="2134" spans="1:21" x14ac:dyDescent="0.25">
      <c r="A2134" t="s">
        <v>440</v>
      </c>
      <c r="B2134" t="s">
        <v>1388</v>
      </c>
      <c r="C2134" t="s">
        <v>1389</v>
      </c>
      <c r="D2134" s="15">
        <v>1900</v>
      </c>
      <c r="E2134" s="121">
        <v>1</v>
      </c>
      <c r="F2134" t="s">
        <v>442</v>
      </c>
      <c r="G2134" s="121">
        <v>182</v>
      </c>
      <c r="H2134" t="s">
        <v>391</v>
      </c>
      <c r="I2134" t="s">
        <v>491</v>
      </c>
      <c r="J2134" t="s">
        <v>436</v>
      </c>
      <c r="K2134" t="s">
        <v>226</v>
      </c>
      <c r="L2134" s="756">
        <v>2.12</v>
      </c>
      <c r="M2134" t="s">
        <v>557</v>
      </c>
      <c r="N2134" s="679">
        <f t="shared" ca="1" si="141"/>
        <v>4964884.0345810819</v>
      </c>
      <c r="O2134" s="679">
        <f t="shared" ca="1" si="141"/>
        <v>61686.825671219027</v>
      </c>
      <c r="P2134" s="679">
        <f t="shared" ca="1" si="141"/>
        <v>4903197.2089098627</v>
      </c>
      <c r="Q2134" s="679">
        <f t="shared" ca="1" si="141"/>
        <v>0</v>
      </c>
      <c r="R2134" s="679">
        <f t="shared" ca="1" si="141"/>
        <v>0</v>
      </c>
      <c r="S2134" t="str">
        <f t="shared" si="142"/>
        <v>ASR_COMP</v>
      </c>
      <c r="T2134" s="957">
        <f t="shared" si="143"/>
        <v>44682</v>
      </c>
      <c r="U2134" t="str">
        <f t="shared" si="144"/>
        <v>Unaudited</v>
      </c>
    </row>
    <row r="2135" spans="1:21" x14ac:dyDescent="0.25">
      <c r="A2135" t="s">
        <v>440</v>
      </c>
      <c r="B2135" t="s">
        <v>1388</v>
      </c>
      <c r="C2135" t="s">
        <v>1389</v>
      </c>
      <c r="D2135" s="15">
        <v>1900</v>
      </c>
      <c r="E2135" s="121">
        <v>1</v>
      </c>
      <c r="F2135" t="s">
        <v>442</v>
      </c>
      <c r="G2135" s="121">
        <v>182</v>
      </c>
      <c r="H2135" t="s">
        <v>391</v>
      </c>
      <c r="I2135" t="s">
        <v>491</v>
      </c>
      <c r="J2135" t="s">
        <v>436</v>
      </c>
      <c r="K2135" t="s">
        <v>226</v>
      </c>
      <c r="L2135" s="756">
        <v>2.13</v>
      </c>
      <c r="M2135" t="s">
        <v>232</v>
      </c>
      <c r="N2135" s="679">
        <f t="shared" ca="1" si="141"/>
        <v>363531.25018749014</v>
      </c>
      <c r="O2135" s="679">
        <f t="shared" ca="1" si="141"/>
        <v>17336.43841487775</v>
      </c>
      <c r="P2135" s="679">
        <f t="shared" ca="1" si="141"/>
        <v>346194.81177261239</v>
      </c>
      <c r="Q2135" s="679">
        <f t="shared" ca="1" si="141"/>
        <v>0</v>
      </c>
      <c r="R2135" s="679">
        <f t="shared" ca="1" si="141"/>
        <v>0</v>
      </c>
      <c r="S2135" t="str">
        <f t="shared" si="142"/>
        <v>ASR_COMP</v>
      </c>
      <c r="T2135" s="957">
        <f t="shared" si="143"/>
        <v>44682</v>
      </c>
      <c r="U2135" t="str">
        <f t="shared" si="144"/>
        <v>Unaudited</v>
      </c>
    </row>
    <row r="2136" spans="1:21" x14ac:dyDescent="0.25">
      <c r="A2136" t="s">
        <v>440</v>
      </c>
      <c r="B2136" t="s">
        <v>1388</v>
      </c>
      <c r="C2136" t="s">
        <v>1389</v>
      </c>
      <c r="D2136" s="15">
        <v>1900</v>
      </c>
      <c r="E2136" s="121">
        <v>1</v>
      </c>
      <c r="F2136" t="s">
        <v>442</v>
      </c>
      <c r="G2136" s="121">
        <v>182</v>
      </c>
      <c r="H2136" t="s">
        <v>391</v>
      </c>
      <c r="I2136" t="s">
        <v>491</v>
      </c>
      <c r="J2136" t="s">
        <v>436</v>
      </c>
      <c r="K2136" t="s">
        <v>226</v>
      </c>
      <c r="L2136" s="756">
        <v>2.14</v>
      </c>
      <c r="M2136" t="s">
        <v>561</v>
      </c>
      <c r="N2136" s="679">
        <f t="shared" ca="1" si="141"/>
        <v>232275.13873432396</v>
      </c>
      <c r="O2136" s="679">
        <f t="shared" ca="1" si="141"/>
        <v>212347.18862984458</v>
      </c>
      <c r="P2136" s="679">
        <f t="shared" ca="1" si="141"/>
        <v>19927.950104479383</v>
      </c>
      <c r="Q2136" s="679">
        <f t="shared" ca="1" si="141"/>
        <v>0</v>
      </c>
      <c r="R2136" s="679">
        <f t="shared" ca="1" si="141"/>
        <v>0</v>
      </c>
      <c r="S2136" t="str">
        <f t="shared" si="142"/>
        <v>ASR_COMP</v>
      </c>
      <c r="T2136" s="957">
        <f t="shared" si="143"/>
        <v>44682</v>
      </c>
      <c r="U2136" t="str">
        <f t="shared" si="144"/>
        <v>Unaudited</v>
      </c>
    </row>
    <row r="2137" spans="1:21" x14ac:dyDescent="0.25">
      <c r="A2137" t="s">
        <v>440</v>
      </c>
      <c r="B2137" t="s">
        <v>1388</v>
      </c>
      <c r="C2137" t="s">
        <v>1389</v>
      </c>
      <c r="D2137" s="15">
        <v>1900</v>
      </c>
      <c r="E2137" s="121">
        <v>1</v>
      </c>
      <c r="F2137" t="s">
        <v>442</v>
      </c>
      <c r="G2137" s="121">
        <v>182</v>
      </c>
      <c r="H2137" t="s">
        <v>391</v>
      </c>
      <c r="I2137" t="s">
        <v>491</v>
      </c>
      <c r="J2137" t="s">
        <v>436</v>
      </c>
      <c r="K2137" t="s">
        <v>226</v>
      </c>
      <c r="L2137" s="756">
        <v>2.15</v>
      </c>
      <c r="M2137" t="s">
        <v>20</v>
      </c>
      <c r="N2137" s="679">
        <f t="shared" ca="1" si="141"/>
        <v>40660.207201855104</v>
      </c>
      <c r="O2137" s="679">
        <f t="shared" ca="1" si="141"/>
        <v>16137.303928390858</v>
      </c>
      <c r="P2137" s="679">
        <f t="shared" ca="1" si="141"/>
        <v>24522.903273464246</v>
      </c>
      <c r="Q2137" s="679">
        <f t="shared" ca="1" si="141"/>
        <v>0</v>
      </c>
      <c r="R2137" s="679">
        <f t="shared" ca="1" si="141"/>
        <v>0</v>
      </c>
      <c r="S2137" t="str">
        <f t="shared" si="142"/>
        <v>ASR_COMP</v>
      </c>
      <c r="T2137" s="957">
        <f t="shared" si="143"/>
        <v>44682</v>
      </c>
      <c r="U2137" t="str">
        <f t="shared" si="144"/>
        <v>Unaudited</v>
      </c>
    </row>
    <row r="2138" spans="1:21" x14ac:dyDescent="0.25">
      <c r="A2138" t="s">
        <v>440</v>
      </c>
      <c r="B2138" t="s">
        <v>1388</v>
      </c>
      <c r="C2138" t="s">
        <v>1389</v>
      </c>
      <c r="D2138" s="15">
        <v>1900</v>
      </c>
      <c r="E2138" s="121">
        <v>1</v>
      </c>
      <c r="F2138" t="s">
        <v>442</v>
      </c>
      <c r="G2138" s="121">
        <v>182</v>
      </c>
      <c r="H2138" t="s">
        <v>391</v>
      </c>
      <c r="I2138" t="s">
        <v>491</v>
      </c>
      <c r="J2138" t="s">
        <v>436</v>
      </c>
      <c r="K2138" t="s">
        <v>226</v>
      </c>
      <c r="L2138" s="756">
        <v>2.16</v>
      </c>
      <c r="M2138" t="s">
        <v>802</v>
      </c>
      <c r="N2138" s="679">
        <f t="shared" ca="1" si="141"/>
        <v>1677054.5283054293</v>
      </c>
      <c r="O2138" s="679">
        <f t="shared" ca="1" si="141"/>
        <v>732401.13785281219</v>
      </c>
      <c r="P2138" s="679">
        <f t="shared" ca="1" si="141"/>
        <v>944653.39045261708</v>
      </c>
      <c r="Q2138" s="679">
        <f t="shared" ca="1" si="141"/>
        <v>0</v>
      </c>
      <c r="R2138" s="679">
        <f t="shared" ca="1" si="141"/>
        <v>0</v>
      </c>
      <c r="S2138" t="str">
        <f t="shared" si="142"/>
        <v>ASR_COMP</v>
      </c>
      <c r="T2138" s="957">
        <f t="shared" si="143"/>
        <v>44682</v>
      </c>
      <c r="U2138" t="str">
        <f t="shared" si="144"/>
        <v>Unaudited</v>
      </c>
    </row>
    <row r="2139" spans="1:21" x14ac:dyDescent="0.25">
      <c r="A2139" t="s">
        <v>440</v>
      </c>
      <c r="B2139" t="s">
        <v>1388</v>
      </c>
      <c r="C2139" t="s">
        <v>1389</v>
      </c>
      <c r="D2139" s="15">
        <v>1900</v>
      </c>
      <c r="E2139" s="121">
        <v>1</v>
      </c>
      <c r="F2139" t="s">
        <v>442</v>
      </c>
      <c r="G2139" s="121">
        <v>182</v>
      </c>
      <c r="H2139" t="s">
        <v>391</v>
      </c>
      <c r="I2139" t="s">
        <v>491</v>
      </c>
      <c r="J2139" t="s">
        <v>436</v>
      </c>
      <c r="K2139" t="s">
        <v>226</v>
      </c>
      <c r="L2139" s="756">
        <v>2.17</v>
      </c>
      <c r="M2139" t="s">
        <v>1055</v>
      </c>
      <c r="N2139" s="679">
        <f t="shared" ca="1" si="141"/>
        <v>34203.39999999998</v>
      </c>
      <c r="O2139" s="679">
        <f t="shared" ca="1" si="141"/>
        <v>601.25833000399484</v>
      </c>
      <c r="P2139" s="679">
        <f t="shared" ca="1" si="141"/>
        <v>33602.141669995988</v>
      </c>
      <c r="Q2139" s="679">
        <f t="shared" ca="1" si="141"/>
        <v>0</v>
      </c>
      <c r="R2139" s="679">
        <f t="shared" ca="1" si="141"/>
        <v>0</v>
      </c>
      <c r="S2139" t="str">
        <f t="shared" si="142"/>
        <v>ASR_COMP</v>
      </c>
      <c r="T2139" s="957">
        <f t="shared" si="143"/>
        <v>44682</v>
      </c>
      <c r="U2139" t="str">
        <f t="shared" si="144"/>
        <v>Unaudited</v>
      </c>
    </row>
    <row r="2140" spans="1:21" x14ac:dyDescent="0.25">
      <c r="A2140" t="s">
        <v>440</v>
      </c>
      <c r="B2140" t="s">
        <v>1388</v>
      </c>
      <c r="C2140" t="s">
        <v>1389</v>
      </c>
      <c r="D2140" s="15">
        <v>1900</v>
      </c>
      <c r="E2140" s="121">
        <v>1</v>
      </c>
      <c r="F2140" t="s">
        <v>442</v>
      </c>
      <c r="G2140" s="121">
        <v>182</v>
      </c>
      <c r="H2140" t="s">
        <v>391</v>
      </c>
      <c r="I2140" t="s">
        <v>491</v>
      </c>
      <c r="J2140" t="s">
        <v>436</v>
      </c>
      <c r="K2140" t="s">
        <v>226</v>
      </c>
      <c r="L2140" s="756">
        <v>2.1800000000000002</v>
      </c>
      <c r="M2140" t="s">
        <v>653</v>
      </c>
      <c r="N2140" s="679">
        <f t="shared" ca="1" si="141"/>
        <v>1972789.1368447763</v>
      </c>
      <c r="O2140" s="679">
        <f t="shared" ca="1" si="141"/>
        <v>116436.68577283049</v>
      </c>
      <c r="P2140" s="679">
        <f t="shared" ca="1" si="141"/>
        <v>1856352.451071946</v>
      </c>
      <c r="Q2140" s="679">
        <f t="shared" ca="1" si="141"/>
        <v>0</v>
      </c>
      <c r="R2140" s="679">
        <f t="shared" ca="1" si="141"/>
        <v>0</v>
      </c>
      <c r="S2140" t="str">
        <f t="shared" si="142"/>
        <v>ASR_COMP</v>
      </c>
      <c r="T2140" s="957">
        <f t="shared" si="143"/>
        <v>44682</v>
      </c>
      <c r="U2140" t="str">
        <f t="shared" si="144"/>
        <v>Unaudited</v>
      </c>
    </row>
    <row r="2141" spans="1:21" x14ac:dyDescent="0.25">
      <c r="A2141" t="s">
        <v>440</v>
      </c>
      <c r="B2141" t="s">
        <v>1388</v>
      </c>
      <c r="C2141" t="s">
        <v>1389</v>
      </c>
      <c r="D2141" s="15">
        <v>1900</v>
      </c>
      <c r="E2141" s="121">
        <v>1</v>
      </c>
      <c r="F2141" t="s">
        <v>442</v>
      </c>
      <c r="G2141" s="121">
        <v>182</v>
      </c>
      <c r="H2141" t="s">
        <v>391</v>
      </c>
      <c r="I2141" t="s">
        <v>491</v>
      </c>
      <c r="J2141" t="s">
        <v>436</v>
      </c>
      <c r="K2141" t="s">
        <v>226</v>
      </c>
      <c r="L2141" s="756">
        <v>2.19</v>
      </c>
      <c r="M2141" t="s">
        <v>221</v>
      </c>
      <c r="N2141" s="679">
        <f t="shared" ca="1" si="141"/>
        <v>347028.00000000006</v>
      </c>
      <c r="O2141" s="679">
        <f t="shared" ca="1" si="141"/>
        <v>6100.371669996005</v>
      </c>
      <c r="P2141" s="679">
        <f t="shared" ca="1" si="141"/>
        <v>340927.62833000405</v>
      </c>
      <c r="Q2141" s="679">
        <f t="shared" ca="1" si="141"/>
        <v>0</v>
      </c>
      <c r="R2141" s="679">
        <f t="shared" ca="1" si="141"/>
        <v>0</v>
      </c>
      <c r="S2141" t="str">
        <f t="shared" si="142"/>
        <v>ASR_COMP</v>
      </c>
      <c r="T2141" s="957">
        <f t="shared" si="143"/>
        <v>44682</v>
      </c>
      <c r="U2141" t="str">
        <f t="shared" si="144"/>
        <v>Unaudited</v>
      </c>
    </row>
    <row r="2142" spans="1:21" x14ac:dyDescent="0.25">
      <c r="A2142" t="s">
        <v>440</v>
      </c>
      <c r="B2142" t="s">
        <v>1388</v>
      </c>
      <c r="C2142" t="s">
        <v>1389</v>
      </c>
      <c r="D2142" s="15">
        <v>1900</v>
      </c>
      <c r="E2142" s="121">
        <v>1</v>
      </c>
      <c r="F2142" t="s">
        <v>442</v>
      </c>
      <c r="G2142" s="121">
        <v>182</v>
      </c>
      <c r="H2142" t="s">
        <v>391</v>
      </c>
      <c r="I2142" t="s">
        <v>491</v>
      </c>
      <c r="J2142" t="s">
        <v>436</v>
      </c>
      <c r="K2142" t="s">
        <v>226</v>
      </c>
      <c r="L2142" s="756" t="s">
        <v>707</v>
      </c>
      <c r="M2142" t="s">
        <v>233</v>
      </c>
      <c r="N2142" s="679">
        <f t="shared" ca="1" si="141"/>
        <v>39363.030644844526</v>
      </c>
      <c r="O2142" s="679">
        <f t="shared" ca="1" si="141"/>
        <v>673.30471856997792</v>
      </c>
      <c r="P2142" s="679">
        <f t="shared" ca="1" si="141"/>
        <v>38689.72592627455</v>
      </c>
      <c r="Q2142" s="679">
        <f t="shared" ca="1" si="141"/>
        <v>0</v>
      </c>
      <c r="R2142" s="679">
        <f t="shared" ca="1" si="141"/>
        <v>0</v>
      </c>
      <c r="S2142" t="str">
        <f t="shared" si="142"/>
        <v>ASR_COMP</v>
      </c>
      <c r="T2142" s="957">
        <f t="shared" si="143"/>
        <v>44682</v>
      </c>
      <c r="U2142" t="str">
        <f t="shared" si="144"/>
        <v>Unaudited</v>
      </c>
    </row>
    <row r="2143" spans="1:21" x14ac:dyDescent="0.25">
      <c r="A2143" t="s">
        <v>440</v>
      </c>
      <c r="B2143" t="s">
        <v>1388</v>
      </c>
      <c r="C2143" t="s">
        <v>1389</v>
      </c>
      <c r="D2143" s="15">
        <v>1900</v>
      </c>
      <c r="E2143" s="121">
        <v>1</v>
      </c>
      <c r="F2143" t="s">
        <v>442</v>
      </c>
      <c r="G2143" s="121">
        <v>182</v>
      </c>
      <c r="H2143" t="s">
        <v>391</v>
      </c>
      <c r="I2143" t="s">
        <v>491</v>
      </c>
      <c r="J2143" t="s">
        <v>436</v>
      </c>
      <c r="K2143" t="s">
        <v>226</v>
      </c>
      <c r="L2143" s="756">
        <v>2.21</v>
      </c>
      <c r="M2143" t="s">
        <v>469</v>
      </c>
      <c r="N2143" s="679">
        <f t="shared" ca="1" si="141"/>
        <v>17853.308740152803</v>
      </c>
      <c r="O2143" s="679">
        <f t="shared" ca="1" si="141"/>
        <v>8133.4739275160246</v>
      </c>
      <c r="P2143" s="679">
        <f t="shared" ca="1" si="141"/>
        <v>9719.83481263678</v>
      </c>
      <c r="Q2143" s="679">
        <f t="shared" ca="1" si="141"/>
        <v>0</v>
      </c>
      <c r="R2143" s="679">
        <f t="shared" ca="1" si="141"/>
        <v>0</v>
      </c>
      <c r="S2143" t="str">
        <f t="shared" si="142"/>
        <v>ASR_COMP</v>
      </c>
      <c r="T2143" s="957">
        <f t="shared" si="143"/>
        <v>44682</v>
      </c>
      <c r="U2143" t="str">
        <f t="shared" si="144"/>
        <v>Unaudited</v>
      </c>
    </row>
    <row r="2144" spans="1:21" x14ac:dyDescent="0.25">
      <c r="A2144" t="s">
        <v>440</v>
      </c>
      <c r="B2144" t="s">
        <v>1388</v>
      </c>
      <c r="C2144" t="s">
        <v>1389</v>
      </c>
      <c r="D2144" s="15">
        <v>1900</v>
      </c>
      <c r="E2144" s="121">
        <v>1</v>
      </c>
      <c r="F2144" t="s">
        <v>442</v>
      </c>
      <c r="G2144" s="121">
        <v>182</v>
      </c>
      <c r="H2144" t="s">
        <v>391</v>
      </c>
      <c r="I2144" t="s">
        <v>491</v>
      </c>
      <c r="J2144" t="s">
        <v>436</v>
      </c>
      <c r="K2144" t="s">
        <v>6</v>
      </c>
      <c r="L2144" s="756" t="s">
        <v>70</v>
      </c>
      <c r="M2144" t="s">
        <v>191</v>
      </c>
      <c r="N2144" s="679">
        <f t="shared" ca="1" si="141"/>
        <v>25386.201119977188</v>
      </c>
      <c r="O2144" s="679">
        <f t="shared" ca="1" si="141"/>
        <v>13166.637474001769</v>
      </c>
      <c r="P2144" s="679">
        <f t="shared" ca="1" si="141"/>
        <v>12219.563645975419</v>
      </c>
      <c r="Q2144" s="679">
        <f t="shared" ca="1" si="141"/>
        <v>0</v>
      </c>
      <c r="R2144" s="679">
        <f t="shared" ca="1" si="141"/>
        <v>0</v>
      </c>
      <c r="S2144" t="str">
        <f t="shared" si="142"/>
        <v>ASR_COMP</v>
      </c>
      <c r="T2144" s="957">
        <f t="shared" si="143"/>
        <v>44682</v>
      </c>
      <c r="U2144" t="str">
        <f t="shared" si="144"/>
        <v>Unaudited</v>
      </c>
    </row>
    <row r="2145" spans="1:21" x14ac:dyDescent="0.25">
      <c r="A2145" t="s">
        <v>440</v>
      </c>
      <c r="B2145" t="s">
        <v>1388</v>
      </c>
      <c r="C2145" t="s">
        <v>1389</v>
      </c>
      <c r="D2145" s="15">
        <v>1900</v>
      </c>
      <c r="E2145" s="121">
        <v>1</v>
      </c>
      <c r="F2145" t="s">
        <v>442</v>
      </c>
      <c r="G2145" s="121">
        <v>182</v>
      </c>
      <c r="H2145" t="s">
        <v>391</v>
      </c>
      <c r="I2145" t="s">
        <v>491</v>
      </c>
      <c r="J2145" t="s">
        <v>436</v>
      </c>
      <c r="K2145" t="s">
        <v>6</v>
      </c>
      <c r="L2145" s="756" t="s">
        <v>71</v>
      </c>
      <c r="M2145" t="s">
        <v>234</v>
      </c>
      <c r="N2145" s="679">
        <f t="shared" ca="1" si="141"/>
        <v>13491.599999999999</v>
      </c>
      <c r="O2145" s="679">
        <f t="shared" ca="1" si="141"/>
        <v>6146.5861424886589</v>
      </c>
      <c r="P2145" s="679">
        <f t="shared" ca="1" si="141"/>
        <v>7345.0138575113406</v>
      </c>
      <c r="Q2145" s="679">
        <f t="shared" ca="1" si="141"/>
        <v>0</v>
      </c>
      <c r="R2145" s="679">
        <f t="shared" ca="1" si="141"/>
        <v>0</v>
      </c>
      <c r="S2145" t="str">
        <f t="shared" si="142"/>
        <v>ASR_COMP</v>
      </c>
      <c r="T2145" s="957">
        <f t="shared" si="143"/>
        <v>44682</v>
      </c>
      <c r="U2145" t="str">
        <f t="shared" si="144"/>
        <v>Unaudited</v>
      </c>
    </row>
    <row r="2146" spans="1:21" x14ac:dyDescent="0.25">
      <c r="A2146" t="s">
        <v>440</v>
      </c>
      <c r="B2146" t="s">
        <v>1388</v>
      </c>
      <c r="C2146" t="s">
        <v>1389</v>
      </c>
      <c r="D2146" s="15">
        <v>1900</v>
      </c>
      <c r="E2146" s="121">
        <v>1</v>
      </c>
      <c r="F2146" t="s">
        <v>442</v>
      </c>
      <c r="G2146" s="121">
        <v>182</v>
      </c>
      <c r="H2146" t="s">
        <v>391</v>
      </c>
      <c r="I2146" t="s">
        <v>491</v>
      </c>
      <c r="J2146" t="s">
        <v>436</v>
      </c>
      <c r="K2146" t="s">
        <v>6</v>
      </c>
      <c r="L2146" s="756" t="s">
        <v>72</v>
      </c>
      <c r="M2146" t="s">
        <v>167</v>
      </c>
      <c r="N2146" s="679">
        <f t="shared" ca="1" si="141"/>
        <v>0</v>
      </c>
      <c r="O2146" s="679">
        <f t="shared" ca="1" si="141"/>
        <v>0</v>
      </c>
      <c r="P2146" s="679">
        <f t="shared" ca="1" si="141"/>
        <v>0</v>
      </c>
      <c r="Q2146" s="679">
        <f t="shared" ca="1" si="141"/>
        <v>0</v>
      </c>
      <c r="R2146" s="679">
        <f t="shared" ca="1" si="141"/>
        <v>0</v>
      </c>
      <c r="S2146" t="str">
        <f t="shared" si="142"/>
        <v>ASR_COMP</v>
      </c>
      <c r="T2146" s="957">
        <f t="shared" si="143"/>
        <v>44682</v>
      </c>
      <c r="U2146" t="str">
        <f t="shared" si="144"/>
        <v>Unaudited</v>
      </c>
    </row>
    <row r="2147" spans="1:21" x14ac:dyDescent="0.25">
      <c r="A2147" t="s">
        <v>440</v>
      </c>
      <c r="B2147" t="s">
        <v>1388</v>
      </c>
      <c r="C2147" t="s">
        <v>1389</v>
      </c>
      <c r="D2147" s="15">
        <v>1900</v>
      </c>
      <c r="E2147" s="121">
        <v>1</v>
      </c>
      <c r="F2147" t="s">
        <v>442</v>
      </c>
      <c r="G2147" s="121">
        <v>182</v>
      </c>
      <c r="H2147" t="s">
        <v>391</v>
      </c>
      <c r="I2147" t="s">
        <v>491</v>
      </c>
      <c r="J2147" t="s">
        <v>436</v>
      </c>
      <c r="K2147" t="s">
        <v>6</v>
      </c>
      <c r="L2147" s="756">
        <v>3.4</v>
      </c>
      <c r="M2147" t="s">
        <v>464</v>
      </c>
      <c r="N2147" s="679">
        <f t="shared" ca="1" si="141"/>
        <v>33585.738156941239</v>
      </c>
      <c r="O2147" s="679">
        <f t="shared" ca="1" si="141"/>
        <v>15301.197244263662</v>
      </c>
      <c r="P2147" s="679">
        <f t="shared" ca="1" si="141"/>
        <v>18284.540912677574</v>
      </c>
      <c r="Q2147" s="679">
        <f t="shared" ca="1" si="141"/>
        <v>0</v>
      </c>
      <c r="R2147" s="679">
        <f t="shared" ca="1" si="141"/>
        <v>0</v>
      </c>
      <c r="S2147" t="str">
        <f t="shared" si="142"/>
        <v>ASR_COMP</v>
      </c>
      <c r="T2147" s="957">
        <f t="shared" si="143"/>
        <v>44682</v>
      </c>
      <c r="U2147" t="str">
        <f t="shared" si="144"/>
        <v>Unaudited</v>
      </c>
    </row>
    <row r="2148" spans="1:21" x14ac:dyDescent="0.25">
      <c r="A2148" t="s">
        <v>440</v>
      </c>
      <c r="B2148" t="s">
        <v>1388</v>
      </c>
      <c r="C2148" t="s">
        <v>1389</v>
      </c>
      <c r="D2148" s="15">
        <v>1900</v>
      </c>
      <c r="E2148" s="121">
        <v>1</v>
      </c>
      <c r="F2148" t="s">
        <v>442</v>
      </c>
      <c r="G2148" s="121">
        <v>182</v>
      </c>
      <c r="H2148" t="s">
        <v>391</v>
      </c>
      <c r="I2148" t="s">
        <v>491</v>
      </c>
      <c r="J2148" t="s">
        <v>436</v>
      </c>
      <c r="K2148" t="s">
        <v>437</v>
      </c>
      <c r="L2148" s="756">
        <v>4.5</v>
      </c>
      <c r="M2148" t="s">
        <v>32</v>
      </c>
      <c r="N2148" s="679">
        <f t="shared" ca="1" si="141"/>
        <v>0</v>
      </c>
      <c r="O2148" s="679">
        <f t="shared" ca="1" si="141"/>
        <v>0</v>
      </c>
      <c r="P2148" s="679">
        <f t="shared" ca="1" si="141"/>
        <v>0</v>
      </c>
      <c r="Q2148" s="679">
        <f t="shared" ca="1" si="141"/>
        <v>0</v>
      </c>
      <c r="R2148" s="679">
        <f t="shared" ca="1" si="141"/>
        <v>0</v>
      </c>
      <c r="S2148" t="str">
        <f t="shared" si="142"/>
        <v>ASR_COMP</v>
      </c>
      <c r="T2148" s="957">
        <f t="shared" si="143"/>
        <v>44682</v>
      </c>
      <c r="U2148" t="str">
        <f t="shared" si="144"/>
        <v>Unaudited</v>
      </c>
    </row>
    <row r="2149" spans="1:21" x14ac:dyDescent="0.25">
      <c r="A2149" t="s">
        <v>440</v>
      </c>
      <c r="B2149" t="s">
        <v>1388</v>
      </c>
      <c r="C2149" t="s">
        <v>1389</v>
      </c>
      <c r="D2149" s="15">
        <v>1900</v>
      </c>
      <c r="E2149" s="121">
        <v>1</v>
      </c>
      <c r="F2149" t="s">
        <v>442</v>
      </c>
      <c r="G2149" s="121">
        <v>182</v>
      </c>
      <c r="H2149" t="s">
        <v>391</v>
      </c>
      <c r="I2149" t="s">
        <v>491</v>
      </c>
      <c r="J2149" t="s">
        <v>436</v>
      </c>
      <c r="K2149" t="s">
        <v>437</v>
      </c>
      <c r="L2149" s="756" t="s">
        <v>947</v>
      </c>
      <c r="M2149" t="s">
        <v>938</v>
      </c>
      <c r="N2149" s="679">
        <f t="shared" ca="1" si="141"/>
        <v>0</v>
      </c>
      <c r="O2149" s="679">
        <f t="shared" ca="1" si="141"/>
        <v>0</v>
      </c>
      <c r="P2149" s="679">
        <f t="shared" ca="1" si="141"/>
        <v>0</v>
      </c>
      <c r="Q2149" s="679">
        <f t="shared" ca="1" si="141"/>
        <v>0</v>
      </c>
      <c r="R2149" s="679">
        <f t="shared" ca="1" si="141"/>
        <v>0</v>
      </c>
      <c r="S2149" t="str">
        <f t="shared" si="142"/>
        <v>ASR_COMP</v>
      </c>
      <c r="T2149" s="957">
        <f t="shared" si="143"/>
        <v>44682</v>
      </c>
      <c r="U2149" t="str">
        <f t="shared" si="144"/>
        <v>Unaudited</v>
      </c>
    </row>
    <row r="2150" spans="1:21" x14ac:dyDescent="0.25">
      <c r="A2150" t="s">
        <v>440</v>
      </c>
      <c r="B2150" t="s">
        <v>1388</v>
      </c>
      <c r="C2150" t="s">
        <v>1389</v>
      </c>
      <c r="D2150" s="15">
        <v>1900</v>
      </c>
      <c r="E2150" s="121">
        <v>1</v>
      </c>
      <c r="F2150" t="s">
        <v>442</v>
      </c>
      <c r="G2150" s="121">
        <v>182</v>
      </c>
      <c r="H2150" t="s">
        <v>391</v>
      </c>
      <c r="I2150" t="s">
        <v>491</v>
      </c>
      <c r="J2150" t="s">
        <v>436</v>
      </c>
      <c r="K2150" t="s">
        <v>437</v>
      </c>
      <c r="L2150" s="756" t="s">
        <v>196</v>
      </c>
      <c r="M2150" t="s">
        <v>40</v>
      </c>
      <c r="N2150" s="679">
        <f t="shared" ca="1" si="141"/>
        <v>1067.07012192</v>
      </c>
      <c r="O2150" s="679">
        <f t="shared" ca="1" si="141"/>
        <v>399.44051927999999</v>
      </c>
      <c r="P2150" s="679">
        <f t="shared" ca="1" si="141"/>
        <v>667.62960264000014</v>
      </c>
      <c r="Q2150" s="679">
        <f t="shared" ca="1" si="141"/>
        <v>0</v>
      </c>
      <c r="R2150" s="679">
        <f t="shared" ca="1" si="141"/>
        <v>0</v>
      </c>
      <c r="S2150" t="str">
        <f t="shared" si="142"/>
        <v>ASR_COMP</v>
      </c>
      <c r="T2150" s="957">
        <f t="shared" si="143"/>
        <v>44682</v>
      </c>
      <c r="U2150" t="str">
        <f t="shared" si="144"/>
        <v>Unaudited</v>
      </c>
    </row>
    <row r="2151" spans="1:21" x14ac:dyDescent="0.25">
      <c r="A2151" t="s">
        <v>440</v>
      </c>
      <c r="B2151" t="s">
        <v>1388</v>
      </c>
      <c r="C2151" t="s">
        <v>1389</v>
      </c>
      <c r="D2151" s="15">
        <v>1900</v>
      </c>
      <c r="E2151" s="121">
        <v>1</v>
      </c>
      <c r="F2151" t="s">
        <v>442</v>
      </c>
      <c r="G2151" s="121">
        <v>182</v>
      </c>
      <c r="H2151" t="s">
        <v>391</v>
      </c>
      <c r="I2151" t="s">
        <v>491</v>
      </c>
      <c r="J2151" t="s">
        <v>436</v>
      </c>
      <c r="K2151" t="s">
        <v>437</v>
      </c>
      <c r="L2151" s="756" t="s">
        <v>195</v>
      </c>
      <c r="M2151" t="s">
        <v>332</v>
      </c>
      <c r="N2151" s="679">
        <f t="shared" ca="1" si="141"/>
        <v>0</v>
      </c>
      <c r="O2151" s="679">
        <f t="shared" ca="1" si="141"/>
        <v>0</v>
      </c>
      <c r="P2151" s="679">
        <f t="shared" ca="1" si="141"/>
        <v>0</v>
      </c>
      <c r="Q2151" s="679">
        <f t="shared" ca="1" si="141"/>
        <v>0</v>
      </c>
      <c r="R2151" s="679">
        <f t="shared" ca="1" si="141"/>
        <v>0</v>
      </c>
      <c r="S2151" t="str">
        <f t="shared" si="142"/>
        <v>ASR_COMP</v>
      </c>
      <c r="T2151" s="957">
        <f t="shared" si="143"/>
        <v>44682</v>
      </c>
      <c r="U2151" t="str">
        <f t="shared" si="144"/>
        <v>Unaudited</v>
      </c>
    </row>
    <row r="2152" spans="1:21" x14ac:dyDescent="0.25">
      <c r="A2152" t="s">
        <v>440</v>
      </c>
      <c r="B2152" t="s">
        <v>1388</v>
      </c>
      <c r="C2152" t="s">
        <v>1389</v>
      </c>
      <c r="D2152" s="15">
        <v>1900</v>
      </c>
      <c r="E2152" s="121">
        <v>1</v>
      </c>
      <c r="F2152" t="s">
        <v>442</v>
      </c>
      <c r="G2152" s="121">
        <v>182</v>
      </c>
      <c r="H2152" t="s">
        <v>391</v>
      </c>
      <c r="I2152" t="s">
        <v>491</v>
      </c>
      <c r="J2152" t="s">
        <v>453</v>
      </c>
      <c r="K2152" t="s">
        <v>438</v>
      </c>
      <c r="L2152" s="756" t="s">
        <v>79</v>
      </c>
      <c r="M2152" t="s">
        <v>27</v>
      </c>
      <c r="N2152" s="679">
        <f t="shared" ca="1" si="141"/>
        <v>1365594.0716616469</v>
      </c>
      <c r="O2152" s="679">
        <f t="shared" ca="1" si="141"/>
        <v>596380.52016153221</v>
      </c>
      <c r="P2152" s="679">
        <f t="shared" ca="1" si="141"/>
        <v>769213.55150011461</v>
      </c>
      <c r="Q2152" s="679">
        <f t="shared" ca="1" si="141"/>
        <v>0</v>
      </c>
      <c r="R2152" s="679">
        <f t="shared" ca="1" si="141"/>
        <v>0</v>
      </c>
      <c r="S2152" t="str">
        <f t="shared" si="142"/>
        <v>ASR_COMP</v>
      </c>
      <c r="T2152" s="957">
        <f t="shared" si="143"/>
        <v>44682</v>
      </c>
      <c r="U2152" t="str">
        <f t="shared" si="144"/>
        <v>Unaudited</v>
      </c>
    </row>
    <row r="2153" spans="1:21" x14ac:dyDescent="0.25">
      <c r="A2153" t="s">
        <v>440</v>
      </c>
      <c r="B2153" t="s">
        <v>1388</v>
      </c>
      <c r="C2153" t="s">
        <v>1389</v>
      </c>
      <c r="D2153" s="15">
        <v>1900</v>
      </c>
      <c r="E2153" s="121">
        <v>1</v>
      </c>
      <c r="F2153" t="s">
        <v>442</v>
      </c>
      <c r="G2153" s="121">
        <v>182</v>
      </c>
      <c r="H2153" t="s">
        <v>391</v>
      </c>
      <c r="I2153" t="s">
        <v>491</v>
      </c>
      <c r="J2153" t="s">
        <v>453</v>
      </c>
      <c r="K2153" t="s">
        <v>438</v>
      </c>
      <c r="L2153" s="756" t="s">
        <v>80</v>
      </c>
      <c r="M2153" t="s">
        <v>100</v>
      </c>
      <c r="N2153" s="679">
        <f t="shared" ca="1" si="141"/>
        <v>131359.83994667543</v>
      </c>
      <c r="O2153" s="679">
        <f t="shared" ca="1" si="141"/>
        <v>57367.303579759769</v>
      </c>
      <c r="P2153" s="679">
        <f t="shared" ca="1" si="141"/>
        <v>73992.536366915665</v>
      </c>
      <c r="Q2153" s="679">
        <f t="shared" ca="1" si="141"/>
        <v>0</v>
      </c>
      <c r="R2153" s="679">
        <f t="shared" ca="1" si="141"/>
        <v>0</v>
      </c>
      <c r="S2153" t="str">
        <f t="shared" si="142"/>
        <v>ASR_COMP</v>
      </c>
      <c r="T2153" s="957">
        <f t="shared" si="143"/>
        <v>44682</v>
      </c>
      <c r="U2153" t="str">
        <f t="shared" si="144"/>
        <v>Unaudited</v>
      </c>
    </row>
    <row r="2154" spans="1:21" x14ac:dyDescent="0.25">
      <c r="A2154" t="s">
        <v>440</v>
      </c>
      <c r="B2154" t="s">
        <v>1388</v>
      </c>
      <c r="C2154" t="s">
        <v>1389</v>
      </c>
      <c r="D2154" s="15">
        <v>1900</v>
      </c>
      <c r="E2154" s="121">
        <v>1</v>
      </c>
      <c r="F2154" t="s">
        <v>442</v>
      </c>
      <c r="G2154" s="121">
        <v>182</v>
      </c>
      <c r="H2154" t="s">
        <v>391</v>
      </c>
      <c r="I2154" t="s">
        <v>491</v>
      </c>
      <c r="J2154" t="s">
        <v>453</v>
      </c>
      <c r="K2154" t="s">
        <v>438</v>
      </c>
      <c r="L2154" s="756" t="s">
        <v>81</v>
      </c>
      <c r="M2154" t="s">
        <v>101</v>
      </c>
      <c r="N2154" s="679">
        <f t="shared" ca="1" si="141"/>
        <v>124771.75485813888</v>
      </c>
      <c r="O2154" s="679">
        <f t="shared" ca="1" si="141"/>
        <v>54490.163371330869</v>
      </c>
      <c r="P2154" s="679">
        <f t="shared" ca="1" si="141"/>
        <v>70281.591486808014</v>
      </c>
      <c r="Q2154" s="679">
        <f t="shared" ca="1" si="141"/>
        <v>0</v>
      </c>
      <c r="R2154" s="679">
        <f t="shared" ca="1" si="141"/>
        <v>0</v>
      </c>
      <c r="S2154" t="str">
        <f t="shared" si="142"/>
        <v>ASR_COMP</v>
      </c>
      <c r="T2154" s="957">
        <f t="shared" si="143"/>
        <v>44682</v>
      </c>
      <c r="U2154" t="str">
        <f t="shared" si="144"/>
        <v>Unaudited</v>
      </c>
    </row>
    <row r="2155" spans="1:21" x14ac:dyDescent="0.25">
      <c r="A2155" t="s">
        <v>440</v>
      </c>
      <c r="B2155" t="s">
        <v>1388</v>
      </c>
      <c r="C2155" t="s">
        <v>1389</v>
      </c>
      <c r="D2155" s="15">
        <v>1900</v>
      </c>
      <c r="E2155" s="121">
        <v>1</v>
      </c>
      <c r="F2155" t="s">
        <v>442</v>
      </c>
      <c r="G2155" s="121">
        <v>182</v>
      </c>
      <c r="H2155" t="s">
        <v>391</v>
      </c>
      <c r="I2155" t="s">
        <v>491</v>
      </c>
      <c r="J2155" t="s">
        <v>453</v>
      </c>
      <c r="K2155" t="s">
        <v>438</v>
      </c>
      <c r="L2155" s="756" t="s">
        <v>82</v>
      </c>
      <c r="M2155" t="s">
        <v>102</v>
      </c>
      <c r="N2155" s="679">
        <f t="shared" ca="1" si="141"/>
        <v>84509.62818432934</v>
      </c>
      <c r="O2155" s="679">
        <f t="shared" ca="1" si="141"/>
        <v>36906.938204485406</v>
      </c>
      <c r="P2155" s="679">
        <f t="shared" ca="1" si="141"/>
        <v>47602.689979843934</v>
      </c>
      <c r="Q2155" s="679">
        <f t="shared" ca="1" si="141"/>
        <v>0</v>
      </c>
      <c r="R2155" s="679">
        <f t="shared" ca="1" si="141"/>
        <v>0</v>
      </c>
      <c r="S2155" t="str">
        <f t="shared" si="142"/>
        <v>ASR_COMP</v>
      </c>
      <c r="T2155" s="957">
        <f t="shared" si="143"/>
        <v>44682</v>
      </c>
      <c r="U2155" t="str">
        <f t="shared" si="144"/>
        <v>Unaudited</v>
      </c>
    </row>
    <row r="2156" spans="1:21" x14ac:dyDescent="0.25">
      <c r="A2156" t="s">
        <v>440</v>
      </c>
      <c r="B2156" t="s">
        <v>1388</v>
      </c>
      <c r="C2156" t="s">
        <v>1389</v>
      </c>
      <c r="D2156" s="15">
        <v>1900</v>
      </c>
      <c r="E2156" s="121">
        <v>1</v>
      </c>
      <c r="F2156" t="s">
        <v>442</v>
      </c>
      <c r="G2156" s="121">
        <v>182</v>
      </c>
      <c r="H2156" t="s">
        <v>391</v>
      </c>
      <c r="I2156" t="s">
        <v>491</v>
      </c>
      <c r="J2156" t="s">
        <v>453</v>
      </c>
      <c r="K2156" t="s">
        <v>438</v>
      </c>
      <c r="L2156" s="756" t="s">
        <v>219</v>
      </c>
      <c r="M2156" t="s">
        <v>103</v>
      </c>
      <c r="N2156" s="679">
        <f t="shared" ca="1" si="141"/>
        <v>309503.73976765573</v>
      </c>
      <c r="O2156" s="679">
        <f t="shared" ca="1" si="141"/>
        <v>135166.08276570481</v>
      </c>
      <c r="P2156" s="679">
        <f t="shared" ca="1" si="141"/>
        <v>174337.65700195089</v>
      </c>
      <c r="Q2156" s="679">
        <f t="shared" ca="1" si="141"/>
        <v>0</v>
      </c>
      <c r="R2156" s="679">
        <f t="shared" ca="1" si="141"/>
        <v>0</v>
      </c>
      <c r="S2156" t="str">
        <f t="shared" si="142"/>
        <v>ASR_COMP</v>
      </c>
      <c r="T2156" s="957">
        <f t="shared" si="143"/>
        <v>44682</v>
      </c>
      <c r="U2156" t="str">
        <f t="shared" si="144"/>
        <v>Unaudited</v>
      </c>
    </row>
    <row r="2157" spans="1:21" x14ac:dyDescent="0.25">
      <c r="A2157" t="s">
        <v>440</v>
      </c>
      <c r="B2157" t="s">
        <v>1388</v>
      </c>
      <c r="C2157" t="s">
        <v>1389</v>
      </c>
      <c r="D2157" s="15">
        <v>1900</v>
      </c>
      <c r="E2157" s="121">
        <v>1</v>
      </c>
      <c r="F2157" t="s">
        <v>442</v>
      </c>
      <c r="G2157" s="121">
        <v>182</v>
      </c>
      <c r="H2157" t="s">
        <v>391</v>
      </c>
      <c r="I2157" t="s">
        <v>491</v>
      </c>
      <c r="J2157" t="s">
        <v>453</v>
      </c>
      <c r="K2157" t="s">
        <v>438</v>
      </c>
      <c r="L2157" s="756" t="s">
        <v>218</v>
      </c>
      <c r="M2157" t="s">
        <v>28</v>
      </c>
      <c r="N2157" s="679">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59275.546989793213</v>
      </c>
      <c r="O2157" s="679">
        <f t="shared" ca="1" si="145"/>
        <v>25886.742100174466</v>
      </c>
      <c r="P2157" s="679">
        <f t="shared" ca="1" si="145"/>
        <v>33388.804889618747</v>
      </c>
      <c r="Q2157" s="679">
        <f t="shared" ca="1" si="145"/>
        <v>0</v>
      </c>
      <c r="R2157" s="679">
        <f t="shared" ca="1" si="145"/>
        <v>0</v>
      </c>
      <c r="S2157" t="str">
        <f t="shared" si="142"/>
        <v>ASR_COMP</v>
      </c>
      <c r="T2157" s="957">
        <f t="shared" si="143"/>
        <v>44682</v>
      </c>
      <c r="U2157" t="str">
        <f t="shared" si="144"/>
        <v>Unaudited</v>
      </c>
    </row>
    <row r="2158" spans="1:21" x14ac:dyDescent="0.25">
      <c r="A2158" t="s">
        <v>440</v>
      </c>
      <c r="B2158" t="s">
        <v>1388</v>
      </c>
      <c r="C2158" t="s">
        <v>1389</v>
      </c>
      <c r="D2158" s="15">
        <v>1900</v>
      </c>
      <c r="E2158" s="121">
        <v>1</v>
      </c>
      <c r="F2158" t="s">
        <v>442</v>
      </c>
      <c r="G2158" s="121">
        <v>182</v>
      </c>
      <c r="H2158" t="s">
        <v>391</v>
      </c>
      <c r="I2158" t="s">
        <v>491</v>
      </c>
      <c r="J2158" t="s">
        <v>439</v>
      </c>
      <c r="K2158" t="s">
        <v>439</v>
      </c>
      <c r="L2158" s="756" t="s">
        <v>84</v>
      </c>
      <c r="M2158" t="s">
        <v>330</v>
      </c>
      <c r="N2158" s="679">
        <f t="shared" ca="1" si="145"/>
        <v>0</v>
      </c>
      <c r="O2158" s="679">
        <f t="shared" ca="1" si="145"/>
        <v>0</v>
      </c>
      <c r="P2158" s="679">
        <f t="shared" ca="1" si="145"/>
        <v>0</v>
      </c>
      <c r="Q2158" s="679">
        <f t="shared" ca="1" si="145"/>
        <v>0</v>
      </c>
      <c r="R2158" s="679">
        <f t="shared" ca="1" si="145"/>
        <v>0</v>
      </c>
      <c r="S2158" t="str">
        <f t="shared" si="142"/>
        <v>ASR_COMP</v>
      </c>
      <c r="T2158" s="957">
        <f t="shared" si="143"/>
        <v>44682</v>
      </c>
      <c r="U2158" t="str">
        <f t="shared" si="144"/>
        <v>Unaudited</v>
      </c>
    </row>
    <row r="2159" spans="1:21" x14ac:dyDescent="0.25">
      <c r="A2159" t="s">
        <v>440</v>
      </c>
      <c r="B2159" t="s">
        <v>1388</v>
      </c>
      <c r="C2159" t="s">
        <v>1389</v>
      </c>
      <c r="D2159" s="15">
        <v>1900</v>
      </c>
      <c r="E2159" s="121">
        <v>1</v>
      </c>
      <c r="F2159" t="s">
        <v>442</v>
      </c>
      <c r="G2159" s="121">
        <v>182</v>
      </c>
      <c r="H2159" t="s">
        <v>391</v>
      </c>
      <c r="I2159" t="s">
        <v>491</v>
      </c>
      <c r="J2159" t="s">
        <v>439</v>
      </c>
      <c r="K2159" t="s">
        <v>439</v>
      </c>
      <c r="L2159" s="756" t="s">
        <v>85</v>
      </c>
      <c r="M2159" t="s">
        <v>328</v>
      </c>
      <c r="N2159" s="679">
        <f t="shared" ca="1" si="145"/>
        <v>0</v>
      </c>
      <c r="O2159" s="679">
        <f t="shared" ca="1" si="145"/>
        <v>0</v>
      </c>
      <c r="P2159" s="679">
        <f t="shared" ca="1" si="145"/>
        <v>0</v>
      </c>
      <c r="Q2159" s="679">
        <f t="shared" ca="1" si="145"/>
        <v>0</v>
      </c>
      <c r="R2159" s="679">
        <f t="shared" ca="1" si="145"/>
        <v>0</v>
      </c>
      <c r="S2159" t="str">
        <f t="shared" si="142"/>
        <v>ASR_COMP</v>
      </c>
      <c r="T2159" s="957">
        <f t="shared" si="143"/>
        <v>44682</v>
      </c>
      <c r="U2159" t="str">
        <f t="shared" si="144"/>
        <v>Unaudited</v>
      </c>
    </row>
    <row r="2160" spans="1:21" x14ac:dyDescent="0.25">
      <c r="A2160" t="s">
        <v>440</v>
      </c>
      <c r="B2160" t="s">
        <v>1388</v>
      </c>
      <c r="C2160" t="s">
        <v>1389</v>
      </c>
      <c r="D2160" s="15">
        <v>1900</v>
      </c>
      <c r="E2160" s="121">
        <v>1</v>
      </c>
      <c r="F2160" t="s">
        <v>442</v>
      </c>
      <c r="G2160" s="121">
        <v>182</v>
      </c>
      <c r="H2160" t="s">
        <v>391</v>
      </c>
      <c r="I2160" t="s">
        <v>491</v>
      </c>
      <c r="J2160" t="s">
        <v>439</v>
      </c>
      <c r="K2160" t="s">
        <v>439</v>
      </c>
      <c r="L2160" s="756" t="s">
        <v>86</v>
      </c>
      <c r="M2160" t="s">
        <v>497</v>
      </c>
      <c r="N2160" s="679">
        <f t="shared" ca="1" si="145"/>
        <v>0</v>
      </c>
      <c r="O2160" s="679">
        <f t="shared" ca="1" si="145"/>
        <v>0</v>
      </c>
      <c r="P2160" s="679">
        <f t="shared" ca="1" si="145"/>
        <v>0</v>
      </c>
      <c r="Q2160" s="679">
        <f t="shared" ca="1" si="145"/>
        <v>0</v>
      </c>
      <c r="R2160" s="679">
        <f t="shared" ca="1" si="145"/>
        <v>0</v>
      </c>
      <c r="S2160" t="str">
        <f t="shared" si="142"/>
        <v>ASR_COMP</v>
      </c>
      <c r="T2160" s="957">
        <f t="shared" si="143"/>
        <v>44682</v>
      </c>
      <c r="U2160" t="str">
        <f t="shared" si="144"/>
        <v>Unaudited</v>
      </c>
    </row>
    <row r="2161" spans="1:21" x14ac:dyDescent="0.25">
      <c r="A2161" t="s">
        <v>440</v>
      </c>
      <c r="B2161" t="s">
        <v>1388</v>
      </c>
      <c r="C2161" t="s">
        <v>1389</v>
      </c>
      <c r="D2161" s="15">
        <v>1900</v>
      </c>
      <c r="E2161" s="121">
        <v>1</v>
      </c>
      <c r="F2161" t="s">
        <v>442</v>
      </c>
      <c r="G2161" s="121">
        <v>182</v>
      </c>
      <c r="H2161" t="s">
        <v>391</v>
      </c>
      <c r="I2161" t="s">
        <v>491</v>
      </c>
      <c r="J2161" t="s">
        <v>439</v>
      </c>
      <c r="K2161" t="s">
        <v>439</v>
      </c>
      <c r="L2161" s="756" t="s">
        <v>87</v>
      </c>
      <c r="M2161" t="s">
        <v>498</v>
      </c>
      <c r="N2161" s="679">
        <f t="shared" ca="1" si="145"/>
        <v>0</v>
      </c>
      <c r="O2161" s="679">
        <f t="shared" ca="1" si="145"/>
        <v>0</v>
      </c>
      <c r="P2161" s="679">
        <f t="shared" ca="1" si="145"/>
        <v>0</v>
      </c>
      <c r="Q2161" s="679">
        <f t="shared" ca="1" si="145"/>
        <v>0</v>
      </c>
      <c r="R2161" s="679">
        <f t="shared" ca="1" si="145"/>
        <v>0</v>
      </c>
      <c r="S2161" t="str">
        <f t="shared" si="142"/>
        <v>ASR_COMP</v>
      </c>
      <c r="T2161" s="957">
        <f t="shared" si="143"/>
        <v>44682</v>
      </c>
      <c r="U2161" t="str">
        <f t="shared" si="144"/>
        <v>Unaudited</v>
      </c>
    </row>
    <row r="2162" spans="1:21" x14ac:dyDescent="0.25">
      <c r="A2162" t="s">
        <v>440</v>
      </c>
      <c r="B2162" t="s">
        <v>1388</v>
      </c>
      <c r="C2162" t="s">
        <v>1389</v>
      </c>
      <c r="D2162" s="15">
        <v>1900</v>
      </c>
      <c r="E2162" s="121">
        <v>1</v>
      </c>
      <c r="F2162" t="s">
        <v>442</v>
      </c>
      <c r="G2162" s="121">
        <v>182</v>
      </c>
      <c r="H2162" t="s">
        <v>391</v>
      </c>
      <c r="I2162" t="s">
        <v>491</v>
      </c>
      <c r="J2162" t="s">
        <v>439</v>
      </c>
      <c r="K2162" t="s">
        <v>439</v>
      </c>
      <c r="L2162" s="756" t="s">
        <v>216</v>
      </c>
      <c r="M2162" t="s">
        <v>499</v>
      </c>
      <c r="N2162" s="679">
        <f t="shared" ca="1" si="145"/>
        <v>0</v>
      </c>
      <c r="O2162" s="679">
        <f t="shared" ca="1" si="145"/>
        <v>0</v>
      </c>
      <c r="P2162" s="679">
        <f t="shared" ca="1" si="145"/>
        <v>0</v>
      </c>
      <c r="Q2162" s="679">
        <f t="shared" ca="1" si="145"/>
        <v>0</v>
      </c>
      <c r="R2162" s="679">
        <f t="shared" ca="1" si="145"/>
        <v>0</v>
      </c>
      <c r="S2162" t="str">
        <f t="shared" si="142"/>
        <v>ASR_COMP</v>
      </c>
      <c r="T2162" s="957">
        <f t="shared" si="143"/>
        <v>44682</v>
      </c>
      <c r="U2162" t="str">
        <f t="shared" si="144"/>
        <v>Unaudited</v>
      </c>
    </row>
    <row r="2163" spans="1:21" x14ac:dyDescent="0.25">
      <c r="A2163" t="s">
        <v>440</v>
      </c>
      <c r="B2163" t="s">
        <v>1388</v>
      </c>
      <c r="C2163" t="s">
        <v>1389</v>
      </c>
      <c r="D2163" s="15">
        <v>1900</v>
      </c>
      <c r="E2163" s="121">
        <v>1</v>
      </c>
      <c r="F2163" t="s">
        <v>442</v>
      </c>
      <c r="G2163" s="121">
        <v>182</v>
      </c>
      <c r="H2163" t="s">
        <v>391</v>
      </c>
      <c r="I2163" t="s">
        <v>492</v>
      </c>
      <c r="J2163" t="s">
        <v>26</v>
      </c>
      <c r="K2163" t="s">
        <v>26</v>
      </c>
      <c r="L2163" s="756" t="s">
        <v>207</v>
      </c>
      <c r="M2163" t="s">
        <v>26</v>
      </c>
      <c r="N2163" s="679">
        <f t="shared" ca="1" si="145"/>
        <v>-308044.04490880971</v>
      </c>
      <c r="O2163" s="679">
        <f t="shared" ca="1" si="145"/>
        <v>0</v>
      </c>
      <c r="P2163" s="679">
        <f t="shared" ca="1" si="145"/>
        <v>0</v>
      </c>
      <c r="Q2163" s="679">
        <f t="shared" ca="1" si="145"/>
        <v>0</v>
      </c>
      <c r="R2163" s="679">
        <f t="shared" ca="1" si="145"/>
        <v>0</v>
      </c>
      <c r="S2163" t="str">
        <f t="shared" si="142"/>
        <v>ASR_COMP</v>
      </c>
      <c r="T2163" s="957">
        <f t="shared" si="143"/>
        <v>44682</v>
      </c>
      <c r="U2163" t="str">
        <f t="shared" si="144"/>
        <v>Unaudited</v>
      </c>
    </row>
    <row r="2164" spans="1:21" x14ac:dyDescent="0.25">
      <c r="A2164" t="s">
        <v>440</v>
      </c>
      <c r="B2164" t="s">
        <v>1388</v>
      </c>
      <c r="C2164" t="s">
        <v>1389</v>
      </c>
      <c r="D2164" s="15">
        <v>1900</v>
      </c>
      <c r="E2164" s="121">
        <v>1</v>
      </c>
      <c r="F2164" t="s">
        <v>443</v>
      </c>
      <c r="G2164" s="121">
        <v>274</v>
      </c>
      <c r="H2164" t="s">
        <v>391</v>
      </c>
      <c r="I2164" t="s">
        <v>435</v>
      </c>
      <c r="J2164" t="s">
        <v>435</v>
      </c>
      <c r="K2164" t="s">
        <v>435</v>
      </c>
      <c r="M2164" t="s">
        <v>435</v>
      </c>
      <c r="N2164" s="679">
        <f t="shared" ca="1" si="145"/>
        <v>11121</v>
      </c>
      <c r="O2164" s="679">
        <f t="shared" ca="1" si="145"/>
        <v>4891.1203811921241</v>
      </c>
      <c r="P2164" s="679">
        <f t="shared" ca="1" si="145"/>
        <v>6229.8796188078759</v>
      </c>
      <c r="Q2164" s="679">
        <f t="shared" ca="1" si="145"/>
        <v>0</v>
      </c>
      <c r="R2164" s="679">
        <f t="shared" ca="1" si="145"/>
        <v>0</v>
      </c>
      <c r="S2164" t="str">
        <f t="shared" si="142"/>
        <v>ASR_COMP</v>
      </c>
      <c r="T2164" s="957">
        <f t="shared" si="143"/>
        <v>44682</v>
      </c>
      <c r="U2164" t="str">
        <f t="shared" si="144"/>
        <v>Unaudited</v>
      </c>
    </row>
    <row r="2165" spans="1:21" x14ac:dyDescent="0.25">
      <c r="A2165" t="s">
        <v>440</v>
      </c>
      <c r="B2165" t="s">
        <v>1388</v>
      </c>
      <c r="C2165" t="s">
        <v>1389</v>
      </c>
      <c r="D2165" s="15">
        <v>1900</v>
      </c>
      <c r="E2165" s="121">
        <v>1</v>
      </c>
      <c r="F2165" t="s">
        <v>443</v>
      </c>
      <c r="G2165" s="121">
        <v>274</v>
      </c>
      <c r="H2165" t="s">
        <v>391</v>
      </c>
      <c r="I2165" t="s">
        <v>490</v>
      </c>
      <c r="J2165" t="s">
        <v>12</v>
      </c>
      <c r="K2165" t="s">
        <v>12</v>
      </c>
      <c r="L2165" s="756">
        <v>1.1000000000000001</v>
      </c>
      <c r="M2165" t="s">
        <v>12</v>
      </c>
      <c r="N2165" s="679">
        <f t="shared" ca="1" si="145"/>
        <v>41113189.582257889</v>
      </c>
      <c r="O2165" s="679">
        <f t="shared" ca="1" si="145"/>
        <v>0</v>
      </c>
      <c r="P2165" s="679">
        <f t="shared" ca="1" si="145"/>
        <v>0</v>
      </c>
      <c r="Q2165" s="679">
        <f t="shared" ca="1" si="145"/>
        <v>0</v>
      </c>
      <c r="R2165" s="679">
        <f t="shared" ca="1" si="145"/>
        <v>0</v>
      </c>
      <c r="S2165" t="str">
        <f t="shared" si="142"/>
        <v>ASR_COMP</v>
      </c>
      <c r="T2165" s="957">
        <f t="shared" si="143"/>
        <v>44682</v>
      </c>
      <c r="U2165" t="str">
        <f t="shared" si="144"/>
        <v>Unaudited</v>
      </c>
    </row>
    <row r="2166" spans="1:21" x14ac:dyDescent="0.25">
      <c r="A2166" t="s">
        <v>440</v>
      </c>
      <c r="B2166" t="s">
        <v>1388</v>
      </c>
      <c r="C2166" t="s">
        <v>1389</v>
      </c>
      <c r="D2166" s="15">
        <v>1900</v>
      </c>
      <c r="E2166" s="121">
        <v>1</v>
      </c>
      <c r="F2166" t="s">
        <v>443</v>
      </c>
      <c r="G2166" s="121">
        <v>274</v>
      </c>
      <c r="H2166" t="s">
        <v>391</v>
      </c>
      <c r="I2166" t="s">
        <v>490</v>
      </c>
      <c r="J2166" t="s">
        <v>12</v>
      </c>
      <c r="K2166" t="s">
        <v>225</v>
      </c>
      <c r="L2166" s="756">
        <v>1.2</v>
      </c>
      <c r="M2166" t="s">
        <v>225</v>
      </c>
      <c r="N2166" s="679">
        <f t="shared" ca="1" si="145"/>
        <v>-57541.237171209461</v>
      </c>
      <c r="O2166" s="679">
        <f t="shared" ca="1" si="145"/>
        <v>0</v>
      </c>
      <c r="P2166" s="679">
        <f t="shared" ca="1" si="145"/>
        <v>0</v>
      </c>
      <c r="Q2166" s="679">
        <f t="shared" ca="1" si="145"/>
        <v>0</v>
      </c>
      <c r="R2166" s="679">
        <f t="shared" ca="1" si="145"/>
        <v>0</v>
      </c>
      <c r="S2166" t="str">
        <f t="shared" si="142"/>
        <v>ASR_COMP</v>
      </c>
      <c r="T2166" s="957">
        <f t="shared" si="143"/>
        <v>44682</v>
      </c>
      <c r="U2166" t="str">
        <f t="shared" si="144"/>
        <v>Unaudited</v>
      </c>
    </row>
    <row r="2167" spans="1:21" x14ac:dyDescent="0.25">
      <c r="A2167" t="s">
        <v>440</v>
      </c>
      <c r="B2167" t="s">
        <v>1388</v>
      </c>
      <c r="C2167" t="s">
        <v>1389</v>
      </c>
      <c r="D2167" s="15">
        <v>1900</v>
      </c>
      <c r="E2167" s="121">
        <v>1</v>
      </c>
      <c r="F2167" t="s">
        <v>443</v>
      </c>
      <c r="G2167" s="121">
        <v>274</v>
      </c>
      <c r="H2167" t="s">
        <v>391</v>
      </c>
      <c r="I2167" t="s">
        <v>490</v>
      </c>
      <c r="J2167" t="s">
        <v>12</v>
      </c>
      <c r="K2167" t="s">
        <v>1326</v>
      </c>
      <c r="L2167" s="756" t="s">
        <v>1322</v>
      </c>
      <c r="M2167" t="s">
        <v>1326</v>
      </c>
      <c r="N2167" s="679">
        <f t="shared" ca="1" si="145"/>
        <v>194136.51</v>
      </c>
      <c r="O2167" s="679">
        <f t="shared" ca="1" si="145"/>
        <v>0</v>
      </c>
      <c r="P2167" s="679">
        <f t="shared" ca="1" si="145"/>
        <v>0</v>
      </c>
      <c r="Q2167" s="679">
        <f t="shared" ca="1" si="145"/>
        <v>0</v>
      </c>
      <c r="R2167" s="679">
        <f t="shared" ca="1" si="145"/>
        <v>0</v>
      </c>
      <c r="S2167" t="str">
        <f t="shared" si="142"/>
        <v>ASR_COMP</v>
      </c>
      <c r="T2167" s="957">
        <f t="shared" si="143"/>
        <v>44682</v>
      </c>
      <c r="U2167" t="str">
        <f t="shared" si="144"/>
        <v>Unaudited</v>
      </c>
    </row>
    <row r="2168" spans="1:21" x14ac:dyDescent="0.25">
      <c r="A2168" t="s">
        <v>440</v>
      </c>
      <c r="B2168" t="s">
        <v>1388</v>
      </c>
      <c r="C2168" t="s">
        <v>1389</v>
      </c>
      <c r="D2168" s="15">
        <v>1900</v>
      </c>
      <c r="E2168" s="121">
        <v>1</v>
      </c>
      <c r="F2168" t="s">
        <v>443</v>
      </c>
      <c r="G2168" s="121">
        <v>274</v>
      </c>
      <c r="H2168" t="s">
        <v>391</v>
      </c>
      <c r="I2168" t="s">
        <v>490</v>
      </c>
      <c r="J2168" t="s">
        <v>12</v>
      </c>
      <c r="K2168" t="s">
        <v>1328</v>
      </c>
      <c r="L2168" s="756" t="s">
        <v>1327</v>
      </c>
      <c r="M2168" t="s">
        <v>1328</v>
      </c>
      <c r="N2168" s="679">
        <f t="shared" ca="1" si="145"/>
        <v>-18345.288525885273</v>
      </c>
      <c r="O2168" s="679">
        <f t="shared" ca="1" si="145"/>
        <v>0</v>
      </c>
      <c r="P2168" s="679">
        <f t="shared" ca="1" si="145"/>
        <v>0</v>
      </c>
      <c r="Q2168" s="679">
        <f t="shared" ca="1" si="145"/>
        <v>0</v>
      </c>
      <c r="R2168" s="679">
        <f t="shared" ca="1" si="145"/>
        <v>0</v>
      </c>
      <c r="S2168" t="str">
        <f t="shared" si="142"/>
        <v>ASR_COMP</v>
      </c>
      <c r="T2168" s="957">
        <f t="shared" si="143"/>
        <v>44682</v>
      </c>
      <c r="U2168" t="str">
        <f t="shared" si="144"/>
        <v>Unaudited</v>
      </c>
    </row>
    <row r="2169" spans="1:21" x14ac:dyDescent="0.25">
      <c r="A2169" t="s">
        <v>440</v>
      </c>
      <c r="B2169" t="s">
        <v>1388</v>
      </c>
      <c r="C2169" t="s">
        <v>1389</v>
      </c>
      <c r="D2169" s="15">
        <v>1900</v>
      </c>
      <c r="E2169" s="121">
        <v>1</v>
      </c>
      <c r="F2169" t="s">
        <v>443</v>
      </c>
      <c r="G2169" s="121">
        <v>274</v>
      </c>
      <c r="H2169" t="s">
        <v>391</v>
      </c>
      <c r="I2169" t="s">
        <v>490</v>
      </c>
      <c r="J2169" t="s">
        <v>13</v>
      </c>
      <c r="K2169" t="s">
        <v>13</v>
      </c>
      <c r="L2169" s="756" t="s">
        <v>63</v>
      </c>
      <c r="M2169" t="s">
        <v>13</v>
      </c>
      <c r="N2169" s="679">
        <f t="shared" ca="1" si="145"/>
        <v>705.59187284940697</v>
      </c>
      <c r="O2169" s="679">
        <f t="shared" ca="1" si="145"/>
        <v>0</v>
      </c>
      <c r="P2169" s="679">
        <f t="shared" ca="1" si="145"/>
        <v>0</v>
      </c>
      <c r="Q2169" s="679">
        <f t="shared" ca="1" si="145"/>
        <v>0</v>
      </c>
      <c r="R2169" s="679">
        <f t="shared" ca="1" si="145"/>
        <v>0</v>
      </c>
      <c r="S2169" t="str">
        <f t="shared" si="142"/>
        <v>ASR_COMP</v>
      </c>
      <c r="T2169" s="957">
        <f t="shared" si="143"/>
        <v>44682</v>
      </c>
      <c r="U2169" t="str">
        <f t="shared" si="144"/>
        <v>Unaudited</v>
      </c>
    </row>
    <row r="2170" spans="1:21" x14ac:dyDescent="0.25">
      <c r="A2170" t="s">
        <v>440</v>
      </c>
      <c r="B2170" t="s">
        <v>1388</v>
      </c>
      <c r="C2170" t="s">
        <v>1389</v>
      </c>
      <c r="D2170" s="15">
        <v>1900</v>
      </c>
      <c r="E2170" s="121">
        <v>1</v>
      </c>
      <c r="F2170" t="s">
        <v>443</v>
      </c>
      <c r="G2170" s="121">
        <v>274</v>
      </c>
      <c r="H2170" t="s">
        <v>391</v>
      </c>
      <c r="I2170" t="s">
        <v>491</v>
      </c>
      <c r="J2170" t="s">
        <v>436</v>
      </c>
      <c r="K2170" t="s">
        <v>799</v>
      </c>
      <c r="L2170" s="756">
        <v>2.1</v>
      </c>
      <c r="M2170" t="s">
        <v>734</v>
      </c>
      <c r="N2170" s="679">
        <f t="shared" ca="1" si="145"/>
        <v>133676.28063293372</v>
      </c>
      <c r="O2170" s="679">
        <f t="shared" ca="1" si="145"/>
        <v>126519.14928596615</v>
      </c>
      <c r="P2170" s="679">
        <f t="shared" ca="1" si="145"/>
        <v>7157.1313469675597</v>
      </c>
      <c r="Q2170" s="679">
        <f t="shared" ca="1" si="145"/>
        <v>0</v>
      </c>
      <c r="R2170" s="679">
        <f t="shared" ca="1" si="145"/>
        <v>0</v>
      </c>
      <c r="S2170" t="str">
        <f t="shared" si="142"/>
        <v>ASR_COMP</v>
      </c>
      <c r="T2170" s="957">
        <f t="shared" si="143"/>
        <v>44682</v>
      </c>
      <c r="U2170" t="str">
        <f t="shared" si="144"/>
        <v>Unaudited</v>
      </c>
    </row>
    <row r="2171" spans="1:21" x14ac:dyDescent="0.25">
      <c r="A2171" t="s">
        <v>440</v>
      </c>
      <c r="B2171" t="s">
        <v>1388</v>
      </c>
      <c r="C2171" t="s">
        <v>1389</v>
      </c>
      <c r="D2171" s="15">
        <v>1900</v>
      </c>
      <c r="E2171" s="121">
        <v>1</v>
      </c>
      <c r="F2171" t="s">
        <v>443</v>
      </c>
      <c r="G2171" s="121">
        <v>274</v>
      </c>
      <c r="H2171" t="s">
        <v>391</v>
      </c>
      <c r="I2171" t="s">
        <v>491</v>
      </c>
      <c r="J2171" t="s">
        <v>436</v>
      </c>
      <c r="K2171" t="s">
        <v>799</v>
      </c>
      <c r="L2171" s="756">
        <v>2.2000000000000002</v>
      </c>
      <c r="M2171" t="s">
        <v>735</v>
      </c>
      <c r="N2171" s="679">
        <f t="shared" ca="1" si="145"/>
        <v>505</v>
      </c>
      <c r="O2171" s="679">
        <f t="shared" ca="1" si="145"/>
        <v>462</v>
      </c>
      <c r="P2171" s="679">
        <f t="shared" ca="1" si="145"/>
        <v>43</v>
      </c>
      <c r="Q2171" s="679">
        <f t="shared" ca="1" si="145"/>
        <v>0</v>
      </c>
      <c r="R2171" s="679">
        <f t="shared" ca="1" si="145"/>
        <v>0</v>
      </c>
      <c r="S2171" t="str">
        <f t="shared" si="142"/>
        <v>ASR_COMP</v>
      </c>
      <c r="T2171" s="957">
        <f t="shared" si="143"/>
        <v>44682</v>
      </c>
      <c r="U2171" t="str">
        <f t="shared" si="144"/>
        <v>Unaudited</v>
      </c>
    </row>
    <row r="2172" spans="1:21" x14ac:dyDescent="0.25">
      <c r="A2172" t="s">
        <v>440</v>
      </c>
      <c r="B2172" t="s">
        <v>1388</v>
      </c>
      <c r="C2172" t="s">
        <v>1389</v>
      </c>
      <c r="D2172" s="15">
        <v>1900</v>
      </c>
      <c r="E2172" s="121">
        <v>1</v>
      </c>
      <c r="F2172" t="s">
        <v>443</v>
      </c>
      <c r="G2172" s="121">
        <v>274</v>
      </c>
      <c r="H2172" t="s">
        <v>391</v>
      </c>
      <c r="I2172" t="s">
        <v>491</v>
      </c>
      <c r="J2172" t="s">
        <v>436</v>
      </c>
      <c r="K2172" t="s">
        <v>799</v>
      </c>
      <c r="L2172" s="756">
        <v>2.2999999999999998</v>
      </c>
      <c r="M2172" t="s">
        <v>736</v>
      </c>
      <c r="N2172" s="679">
        <f t="shared" ca="1" si="145"/>
        <v>28884803.557145022</v>
      </c>
      <c r="O2172" s="679">
        <f t="shared" ca="1" si="145"/>
        <v>27318378.135664608</v>
      </c>
      <c r="P2172" s="679">
        <f t="shared" ca="1" si="145"/>
        <v>1566425.4214804149</v>
      </c>
      <c r="Q2172" s="679">
        <f t="shared" ca="1" si="145"/>
        <v>0</v>
      </c>
      <c r="R2172" s="679">
        <f t="shared" ca="1" si="145"/>
        <v>0</v>
      </c>
      <c r="S2172" t="str">
        <f t="shared" si="142"/>
        <v>ASR_COMP</v>
      </c>
      <c r="T2172" s="957">
        <f t="shared" si="143"/>
        <v>44682</v>
      </c>
      <c r="U2172" t="str">
        <f t="shared" si="144"/>
        <v>Unaudited</v>
      </c>
    </row>
    <row r="2173" spans="1:21" x14ac:dyDescent="0.25">
      <c r="A2173" t="s">
        <v>440</v>
      </c>
      <c r="B2173" t="s">
        <v>1388</v>
      </c>
      <c r="C2173" t="s">
        <v>1389</v>
      </c>
      <c r="D2173" s="15">
        <v>1900</v>
      </c>
      <c r="E2173" s="121">
        <v>1</v>
      </c>
      <c r="F2173" t="s">
        <v>443</v>
      </c>
      <c r="G2173" s="121">
        <v>274</v>
      </c>
      <c r="H2173" t="s">
        <v>391</v>
      </c>
      <c r="I2173" t="s">
        <v>491</v>
      </c>
      <c r="J2173" t="s">
        <v>436</v>
      </c>
      <c r="K2173" t="s">
        <v>799</v>
      </c>
      <c r="L2173" s="756">
        <v>2.4</v>
      </c>
      <c r="M2173" t="s">
        <v>737</v>
      </c>
      <c r="N2173" s="679">
        <f t="shared" ca="1" si="145"/>
        <v>85865.123742188356</v>
      </c>
      <c r="O2173" s="679">
        <f t="shared" ca="1" si="145"/>
        <v>78113.069365389005</v>
      </c>
      <c r="P2173" s="679">
        <f t="shared" ca="1" si="145"/>
        <v>7752.0543767993504</v>
      </c>
      <c r="Q2173" s="679">
        <f t="shared" ca="1" si="145"/>
        <v>0</v>
      </c>
      <c r="R2173" s="679">
        <f t="shared" ca="1" si="145"/>
        <v>0</v>
      </c>
      <c r="S2173" t="str">
        <f t="shared" si="142"/>
        <v>ASR_COMP</v>
      </c>
      <c r="T2173" s="957">
        <f t="shared" si="143"/>
        <v>44682</v>
      </c>
      <c r="U2173" t="str">
        <f t="shared" si="144"/>
        <v>Unaudited</v>
      </c>
    </row>
    <row r="2174" spans="1:21" x14ac:dyDescent="0.25">
      <c r="A2174" t="s">
        <v>440</v>
      </c>
      <c r="B2174" t="s">
        <v>1388</v>
      </c>
      <c r="C2174" t="s">
        <v>1389</v>
      </c>
      <c r="D2174" s="15">
        <v>1900</v>
      </c>
      <c r="E2174" s="121">
        <v>1</v>
      </c>
      <c r="F2174" t="s">
        <v>443</v>
      </c>
      <c r="G2174" s="121">
        <v>274</v>
      </c>
      <c r="H2174" t="s">
        <v>391</v>
      </c>
      <c r="I2174" t="s">
        <v>491</v>
      </c>
      <c r="J2174" t="s">
        <v>436</v>
      </c>
      <c r="K2174" t="s">
        <v>799</v>
      </c>
      <c r="L2174" s="756">
        <v>2.5</v>
      </c>
      <c r="M2174" t="s">
        <v>779</v>
      </c>
      <c r="N2174" s="679">
        <f t="shared" ca="1" si="145"/>
        <v>13853.517124448967</v>
      </c>
      <c r="O2174" s="679">
        <f t="shared" ca="1" si="145"/>
        <v>13244.956595456088</v>
      </c>
      <c r="P2174" s="679">
        <f t="shared" ca="1" si="145"/>
        <v>608.56052899287897</v>
      </c>
      <c r="Q2174" s="679">
        <f t="shared" ca="1" si="145"/>
        <v>0</v>
      </c>
      <c r="R2174" s="679">
        <f t="shared" ca="1" si="145"/>
        <v>0</v>
      </c>
      <c r="S2174" t="str">
        <f t="shared" si="142"/>
        <v>ASR_COMP</v>
      </c>
      <c r="T2174" s="957">
        <f t="shared" si="143"/>
        <v>44682</v>
      </c>
      <c r="U2174" t="str">
        <f t="shared" si="144"/>
        <v>Unaudited</v>
      </c>
    </row>
    <row r="2175" spans="1:21" x14ac:dyDescent="0.25">
      <c r="A2175" t="s">
        <v>440</v>
      </c>
      <c r="B2175" t="s">
        <v>1388</v>
      </c>
      <c r="C2175" t="s">
        <v>1389</v>
      </c>
      <c r="D2175" s="15">
        <v>1900</v>
      </c>
      <c r="E2175" s="121">
        <v>1</v>
      </c>
      <c r="F2175" t="s">
        <v>443</v>
      </c>
      <c r="G2175" s="121">
        <v>274</v>
      </c>
      <c r="H2175" t="s">
        <v>391</v>
      </c>
      <c r="I2175" t="s">
        <v>491</v>
      </c>
      <c r="J2175" t="s">
        <v>436</v>
      </c>
      <c r="K2175" t="s">
        <v>799</v>
      </c>
      <c r="L2175" s="756">
        <v>2.6</v>
      </c>
      <c r="M2175" t="s">
        <v>189</v>
      </c>
      <c r="N2175" s="679">
        <f t="shared" ca="1" si="145"/>
        <v>2875779.7012887332</v>
      </c>
      <c r="O2175" s="679">
        <f t="shared" ca="1" si="145"/>
        <v>2721229.7413989734</v>
      </c>
      <c r="P2175" s="679">
        <f t="shared" ca="1" si="145"/>
        <v>154549.95988975983</v>
      </c>
      <c r="Q2175" s="679">
        <f t="shared" ca="1" si="145"/>
        <v>0</v>
      </c>
      <c r="R2175" s="679">
        <f t="shared" ca="1" si="145"/>
        <v>0</v>
      </c>
      <c r="S2175" t="str">
        <f t="shared" si="142"/>
        <v>ASR_COMP</v>
      </c>
      <c r="T2175" s="957">
        <f t="shared" si="143"/>
        <v>44682</v>
      </c>
      <c r="U2175" t="str">
        <f t="shared" si="144"/>
        <v>Unaudited</v>
      </c>
    </row>
    <row r="2176" spans="1:21" x14ac:dyDescent="0.25">
      <c r="A2176" t="s">
        <v>440</v>
      </c>
      <c r="B2176" t="s">
        <v>1388</v>
      </c>
      <c r="C2176" t="s">
        <v>1389</v>
      </c>
      <c r="D2176" s="15">
        <v>1900</v>
      </c>
      <c r="E2176" s="121">
        <v>1</v>
      </c>
      <c r="F2176" t="s">
        <v>443</v>
      </c>
      <c r="G2176" s="121">
        <v>274</v>
      </c>
      <c r="H2176" t="s">
        <v>391</v>
      </c>
      <c r="I2176" t="s">
        <v>491</v>
      </c>
      <c r="J2176" t="s">
        <v>436</v>
      </c>
      <c r="K2176" t="s">
        <v>799</v>
      </c>
      <c r="L2176" s="756">
        <v>2.7</v>
      </c>
      <c r="M2176" t="s">
        <v>800</v>
      </c>
      <c r="N2176" s="679">
        <f t="shared" ca="1" si="145"/>
        <v>-2756677.3933964167</v>
      </c>
      <c r="O2176" s="679">
        <f t="shared" ca="1" si="145"/>
        <v>-2649204.7277317364</v>
      </c>
      <c r="P2176" s="679">
        <f t="shared" ca="1" si="145"/>
        <v>-107472.66566468023</v>
      </c>
      <c r="Q2176" s="679">
        <f t="shared" ca="1" si="145"/>
        <v>0</v>
      </c>
      <c r="R2176" s="679">
        <f t="shared" ca="1" si="145"/>
        <v>0</v>
      </c>
      <c r="S2176" t="str">
        <f t="shared" si="142"/>
        <v>ASR_COMP</v>
      </c>
      <c r="T2176" s="957">
        <f t="shared" si="143"/>
        <v>44682</v>
      </c>
      <c r="U2176" t="str">
        <f t="shared" si="144"/>
        <v>Unaudited</v>
      </c>
    </row>
    <row r="2177" spans="1:21" x14ac:dyDescent="0.25">
      <c r="A2177" t="s">
        <v>440</v>
      </c>
      <c r="B2177" t="s">
        <v>1388</v>
      </c>
      <c r="C2177" t="s">
        <v>1389</v>
      </c>
      <c r="D2177" s="15">
        <v>1900</v>
      </c>
      <c r="E2177" s="121">
        <v>1</v>
      </c>
      <c r="F2177" t="s">
        <v>443</v>
      </c>
      <c r="G2177" s="121">
        <v>274</v>
      </c>
      <c r="H2177" t="s">
        <v>391</v>
      </c>
      <c r="I2177" t="s">
        <v>491</v>
      </c>
      <c r="J2177" t="s">
        <v>436</v>
      </c>
      <c r="K2177" t="s">
        <v>799</v>
      </c>
      <c r="L2177" s="756">
        <v>2.8</v>
      </c>
      <c r="M2177" t="s">
        <v>801</v>
      </c>
      <c r="N2177" s="679">
        <f t="shared" ca="1" si="145"/>
        <v>0</v>
      </c>
      <c r="O2177" s="679">
        <f t="shared" ca="1" si="145"/>
        <v>0</v>
      </c>
      <c r="P2177" s="679">
        <f t="shared" ca="1" si="145"/>
        <v>0</v>
      </c>
      <c r="Q2177" s="679">
        <f t="shared" ca="1" si="145"/>
        <v>0</v>
      </c>
      <c r="R2177" s="679">
        <f t="shared" ca="1" si="145"/>
        <v>0</v>
      </c>
      <c r="S2177" t="str">
        <f t="shared" si="142"/>
        <v>ASR_COMP</v>
      </c>
      <c r="T2177" s="957">
        <f t="shared" si="143"/>
        <v>44682</v>
      </c>
      <c r="U2177" t="str">
        <f t="shared" si="144"/>
        <v>Unaudited</v>
      </c>
    </row>
    <row r="2178" spans="1:21" x14ac:dyDescent="0.25">
      <c r="A2178" t="s">
        <v>440</v>
      </c>
      <c r="B2178" t="s">
        <v>1388</v>
      </c>
      <c r="C2178" t="s">
        <v>1389</v>
      </c>
      <c r="D2178" s="15">
        <v>1900</v>
      </c>
      <c r="E2178" s="121">
        <v>1</v>
      </c>
      <c r="F2178" t="s">
        <v>443</v>
      </c>
      <c r="G2178" s="121">
        <v>274</v>
      </c>
      <c r="H2178" t="s">
        <v>391</v>
      </c>
      <c r="I2178" t="s">
        <v>491</v>
      </c>
      <c r="J2178" t="s">
        <v>436</v>
      </c>
      <c r="K2178" t="s">
        <v>799</v>
      </c>
      <c r="L2178" s="756">
        <v>2.9</v>
      </c>
      <c r="M2178" t="s">
        <v>782</v>
      </c>
      <c r="N2178" s="679">
        <f t="shared" ca="1" si="145"/>
        <v>0</v>
      </c>
      <c r="O2178" s="679">
        <f t="shared" ca="1" si="145"/>
        <v>0</v>
      </c>
      <c r="P2178" s="679">
        <f t="shared" ca="1" si="145"/>
        <v>0</v>
      </c>
      <c r="Q2178" s="679">
        <f t="shared" ca="1" si="145"/>
        <v>0</v>
      </c>
      <c r="R2178" s="679">
        <f t="shared" ca="1" si="145"/>
        <v>0</v>
      </c>
      <c r="S2178" t="str">
        <f t="shared" ref="S2178:S2241" si="146">file_name</f>
        <v>ASR_COMP</v>
      </c>
      <c r="T2178" s="957">
        <f t="shared" ref="T2178:T2241" si="147">file_date</f>
        <v>44682</v>
      </c>
      <c r="U2178" t="str">
        <f t="shared" ref="U2178:U2241" si="148">status</f>
        <v>Unaudited</v>
      </c>
    </row>
    <row r="2179" spans="1:21" x14ac:dyDescent="0.25">
      <c r="A2179" t="s">
        <v>440</v>
      </c>
      <c r="B2179" t="s">
        <v>1388</v>
      </c>
      <c r="C2179" t="s">
        <v>1389</v>
      </c>
      <c r="D2179" s="15">
        <v>1900</v>
      </c>
      <c r="E2179" s="121">
        <v>1</v>
      </c>
      <c r="F2179" t="s">
        <v>443</v>
      </c>
      <c r="G2179" s="121">
        <v>274</v>
      </c>
      <c r="H2179" t="s">
        <v>391</v>
      </c>
      <c r="I2179" t="s">
        <v>491</v>
      </c>
      <c r="J2179" t="s">
        <v>436</v>
      </c>
      <c r="K2179" t="s">
        <v>226</v>
      </c>
      <c r="L2179" s="756">
        <v>2.11</v>
      </c>
      <c r="M2179" t="s">
        <v>231</v>
      </c>
      <c r="N2179" s="679">
        <f t="shared" ca="1" si="145"/>
        <v>1553420.1488811241</v>
      </c>
      <c r="O2179" s="679">
        <f t="shared" ca="1" si="145"/>
        <v>223401.661171871</v>
      </c>
      <c r="P2179" s="679">
        <f t="shared" ca="1" si="145"/>
        <v>1330018.4877092531</v>
      </c>
      <c r="Q2179" s="679">
        <f t="shared" ca="1" si="145"/>
        <v>0</v>
      </c>
      <c r="R2179" s="679">
        <f t="shared" ca="1" si="145"/>
        <v>0</v>
      </c>
      <c r="S2179" t="str">
        <f t="shared" si="146"/>
        <v>ASR_COMP</v>
      </c>
      <c r="T2179" s="957">
        <f t="shared" si="147"/>
        <v>44682</v>
      </c>
      <c r="U2179" t="str">
        <f t="shared" si="148"/>
        <v>Unaudited</v>
      </c>
    </row>
    <row r="2180" spans="1:21" x14ac:dyDescent="0.25">
      <c r="A2180" t="s">
        <v>440</v>
      </c>
      <c r="B2180" t="s">
        <v>1388</v>
      </c>
      <c r="C2180" t="s">
        <v>1389</v>
      </c>
      <c r="D2180" s="15">
        <v>1900</v>
      </c>
      <c r="E2180" s="121">
        <v>1</v>
      </c>
      <c r="F2180" t="s">
        <v>443</v>
      </c>
      <c r="G2180" s="121">
        <v>274</v>
      </c>
      <c r="H2180" t="s">
        <v>391</v>
      </c>
      <c r="I2180" t="s">
        <v>491</v>
      </c>
      <c r="J2180" t="s">
        <v>436</v>
      </c>
      <c r="K2180" t="s">
        <v>226</v>
      </c>
      <c r="L2180" s="756">
        <v>2.12</v>
      </c>
      <c r="M2180" t="s">
        <v>557</v>
      </c>
      <c r="N2180" s="679">
        <f t="shared" ca="1" si="145"/>
        <v>5763340.5359631553</v>
      </c>
      <c r="O2180" s="679">
        <f t="shared" ca="1" si="145"/>
        <v>125947.2558247055</v>
      </c>
      <c r="P2180" s="679">
        <f t="shared" ca="1" si="145"/>
        <v>5637393.2801384497</v>
      </c>
      <c r="Q2180" s="679">
        <f t="shared" ca="1" si="145"/>
        <v>0</v>
      </c>
      <c r="R2180" s="679">
        <f t="shared" ca="1" si="145"/>
        <v>0</v>
      </c>
      <c r="S2180" t="str">
        <f t="shared" si="146"/>
        <v>ASR_COMP</v>
      </c>
      <c r="T2180" s="957">
        <f t="shared" si="147"/>
        <v>44682</v>
      </c>
      <c r="U2180" t="str">
        <f t="shared" si="148"/>
        <v>Unaudited</v>
      </c>
    </row>
    <row r="2181" spans="1:21" x14ac:dyDescent="0.25">
      <c r="A2181" t="s">
        <v>440</v>
      </c>
      <c r="B2181" t="s">
        <v>1388</v>
      </c>
      <c r="C2181" t="s">
        <v>1389</v>
      </c>
      <c r="D2181" s="15">
        <v>1900</v>
      </c>
      <c r="E2181" s="121">
        <v>1</v>
      </c>
      <c r="F2181" t="s">
        <v>443</v>
      </c>
      <c r="G2181" s="121">
        <v>274</v>
      </c>
      <c r="H2181" t="s">
        <v>391</v>
      </c>
      <c r="I2181" t="s">
        <v>491</v>
      </c>
      <c r="J2181" t="s">
        <v>436</v>
      </c>
      <c r="K2181" t="s">
        <v>226</v>
      </c>
      <c r="L2181" s="756">
        <v>2.13</v>
      </c>
      <c r="M2181" t="s">
        <v>232</v>
      </c>
      <c r="N2181" s="679">
        <f t="shared" ca="1" si="145"/>
        <v>330884.2260650206</v>
      </c>
      <c r="O2181" s="679">
        <f t="shared" ca="1" si="145"/>
        <v>29326.16547743414</v>
      </c>
      <c r="P2181" s="679">
        <f t="shared" ca="1" si="145"/>
        <v>301558.06058758649</v>
      </c>
      <c r="Q2181" s="679">
        <f t="shared" ca="1" si="145"/>
        <v>0</v>
      </c>
      <c r="R2181" s="679">
        <f t="shared" ca="1" si="145"/>
        <v>0</v>
      </c>
      <c r="S2181" t="str">
        <f t="shared" si="146"/>
        <v>ASR_COMP</v>
      </c>
      <c r="T2181" s="957">
        <f t="shared" si="147"/>
        <v>44682</v>
      </c>
      <c r="U2181" t="str">
        <f t="shared" si="148"/>
        <v>Unaudited</v>
      </c>
    </row>
    <row r="2182" spans="1:21" x14ac:dyDescent="0.25">
      <c r="A2182" t="s">
        <v>440</v>
      </c>
      <c r="B2182" t="s">
        <v>1388</v>
      </c>
      <c r="C2182" t="s">
        <v>1389</v>
      </c>
      <c r="D2182" s="15">
        <v>1900</v>
      </c>
      <c r="E2182" s="121">
        <v>1</v>
      </c>
      <c r="F2182" t="s">
        <v>443</v>
      </c>
      <c r="G2182" s="121">
        <v>274</v>
      </c>
      <c r="H2182" t="s">
        <v>391</v>
      </c>
      <c r="I2182" t="s">
        <v>491</v>
      </c>
      <c r="J2182" t="s">
        <v>436</v>
      </c>
      <c r="K2182" t="s">
        <v>226</v>
      </c>
      <c r="L2182" s="756">
        <v>2.14</v>
      </c>
      <c r="M2182" t="s">
        <v>561</v>
      </c>
      <c r="N2182" s="679">
        <f t="shared" ca="1" si="145"/>
        <v>221256.72295436641</v>
      </c>
      <c r="O2182" s="679">
        <f t="shared" ca="1" si="145"/>
        <v>205274.61742962949</v>
      </c>
      <c r="P2182" s="679">
        <f t="shared" ca="1" si="145"/>
        <v>15982.105524736928</v>
      </c>
      <c r="Q2182" s="679">
        <f t="shared" ca="1" si="145"/>
        <v>0</v>
      </c>
      <c r="R2182" s="679">
        <f t="shared" ca="1" si="145"/>
        <v>0</v>
      </c>
      <c r="S2182" t="str">
        <f t="shared" si="146"/>
        <v>ASR_COMP</v>
      </c>
      <c r="T2182" s="957">
        <f t="shared" si="147"/>
        <v>44682</v>
      </c>
      <c r="U2182" t="str">
        <f t="shared" si="148"/>
        <v>Unaudited</v>
      </c>
    </row>
    <row r="2183" spans="1:21" x14ac:dyDescent="0.25">
      <c r="A2183" t="s">
        <v>440</v>
      </c>
      <c r="B2183" t="s">
        <v>1388</v>
      </c>
      <c r="C2183" t="s">
        <v>1389</v>
      </c>
      <c r="D2183" s="15">
        <v>1900</v>
      </c>
      <c r="E2183" s="121">
        <v>1</v>
      </c>
      <c r="F2183" t="s">
        <v>443</v>
      </c>
      <c r="G2183" s="121">
        <v>274</v>
      </c>
      <c r="H2183" t="s">
        <v>391</v>
      </c>
      <c r="I2183" t="s">
        <v>491</v>
      </c>
      <c r="J2183" t="s">
        <v>436</v>
      </c>
      <c r="K2183" t="s">
        <v>226</v>
      </c>
      <c r="L2183" s="756">
        <v>2.15</v>
      </c>
      <c r="M2183" t="s">
        <v>20</v>
      </c>
      <c r="N2183" s="679">
        <f t="shared" ca="1" si="145"/>
        <v>54793.137833395231</v>
      </c>
      <c r="O2183" s="679">
        <f t="shared" ca="1" si="145"/>
        <v>22641.702797794806</v>
      </c>
      <c r="P2183" s="679">
        <f t="shared" ca="1" si="145"/>
        <v>32151.435035600429</v>
      </c>
      <c r="Q2183" s="679">
        <f t="shared" ca="1" si="145"/>
        <v>0</v>
      </c>
      <c r="R2183" s="679">
        <f t="shared" ca="1" si="145"/>
        <v>0</v>
      </c>
      <c r="S2183" t="str">
        <f t="shared" si="146"/>
        <v>ASR_COMP</v>
      </c>
      <c r="T2183" s="957">
        <f t="shared" si="147"/>
        <v>44682</v>
      </c>
      <c r="U2183" t="str">
        <f t="shared" si="148"/>
        <v>Unaudited</v>
      </c>
    </row>
    <row r="2184" spans="1:21" x14ac:dyDescent="0.25">
      <c r="A2184" t="s">
        <v>440</v>
      </c>
      <c r="B2184" t="s">
        <v>1388</v>
      </c>
      <c r="C2184" t="s">
        <v>1389</v>
      </c>
      <c r="D2184" s="15">
        <v>1900</v>
      </c>
      <c r="E2184" s="121">
        <v>1</v>
      </c>
      <c r="F2184" t="s">
        <v>443</v>
      </c>
      <c r="G2184" s="121">
        <v>274</v>
      </c>
      <c r="H2184" t="s">
        <v>391</v>
      </c>
      <c r="I2184" t="s">
        <v>491</v>
      </c>
      <c r="J2184" t="s">
        <v>436</v>
      </c>
      <c r="K2184" t="s">
        <v>226</v>
      </c>
      <c r="L2184" s="756">
        <v>2.16</v>
      </c>
      <c r="M2184" t="s">
        <v>802</v>
      </c>
      <c r="N2184" s="679">
        <f t="shared" ca="1" si="145"/>
        <v>1624953.753650767</v>
      </c>
      <c r="O2184" s="679">
        <f t="shared" ca="1" si="145"/>
        <v>709647.75327524287</v>
      </c>
      <c r="P2184" s="679">
        <f t="shared" ca="1" si="145"/>
        <v>915306.00037552416</v>
      </c>
      <c r="Q2184" s="679">
        <f t="shared" ca="1" si="145"/>
        <v>0</v>
      </c>
      <c r="R2184" s="679">
        <f t="shared" ca="1" si="145"/>
        <v>0</v>
      </c>
      <c r="S2184" t="str">
        <f t="shared" si="146"/>
        <v>ASR_COMP</v>
      </c>
      <c r="T2184" s="957">
        <f t="shared" si="147"/>
        <v>44682</v>
      </c>
      <c r="U2184" t="str">
        <f t="shared" si="148"/>
        <v>Unaudited</v>
      </c>
    </row>
    <row r="2185" spans="1:21" x14ac:dyDescent="0.25">
      <c r="A2185" t="s">
        <v>440</v>
      </c>
      <c r="B2185" t="s">
        <v>1388</v>
      </c>
      <c r="C2185" t="s">
        <v>1389</v>
      </c>
      <c r="D2185" s="15">
        <v>1900</v>
      </c>
      <c r="E2185" s="121">
        <v>1</v>
      </c>
      <c r="F2185" t="s">
        <v>443</v>
      </c>
      <c r="G2185" s="121">
        <v>274</v>
      </c>
      <c r="H2185" t="s">
        <v>391</v>
      </c>
      <c r="I2185" t="s">
        <v>491</v>
      </c>
      <c r="J2185" t="s">
        <v>436</v>
      </c>
      <c r="K2185" t="s">
        <v>226</v>
      </c>
      <c r="L2185" s="756">
        <v>2.17</v>
      </c>
      <c r="M2185" t="s">
        <v>1055</v>
      </c>
      <c r="N2185" s="679">
        <f t="shared" ca="1" si="145"/>
        <v>34980.749999999971</v>
      </c>
      <c r="O2185" s="679">
        <f t="shared" ca="1" si="145"/>
        <v>614.92329204954001</v>
      </c>
      <c r="P2185" s="679">
        <f t="shared" ca="1" si="145"/>
        <v>34365.826707950429</v>
      </c>
      <c r="Q2185" s="679">
        <f t="shared" ca="1" si="145"/>
        <v>0</v>
      </c>
      <c r="R2185" s="679">
        <f t="shared" ca="1" si="145"/>
        <v>0</v>
      </c>
      <c r="S2185" t="str">
        <f t="shared" si="146"/>
        <v>ASR_COMP</v>
      </c>
      <c r="T2185" s="957">
        <f t="shared" si="147"/>
        <v>44682</v>
      </c>
      <c r="U2185" t="str">
        <f t="shared" si="148"/>
        <v>Unaudited</v>
      </c>
    </row>
    <row r="2186" spans="1:21" x14ac:dyDescent="0.25">
      <c r="A2186" t="s">
        <v>440</v>
      </c>
      <c r="B2186" t="s">
        <v>1388</v>
      </c>
      <c r="C2186" t="s">
        <v>1389</v>
      </c>
      <c r="D2186" s="15">
        <v>1900</v>
      </c>
      <c r="E2186" s="121">
        <v>1</v>
      </c>
      <c r="F2186" t="s">
        <v>443</v>
      </c>
      <c r="G2186" s="121">
        <v>274</v>
      </c>
      <c r="H2186" t="s">
        <v>391</v>
      </c>
      <c r="I2186" t="s">
        <v>491</v>
      </c>
      <c r="J2186" t="s">
        <v>436</v>
      </c>
      <c r="K2186" t="s">
        <v>226</v>
      </c>
      <c r="L2186" s="756">
        <v>2.1800000000000002</v>
      </c>
      <c r="M2186" t="s">
        <v>653</v>
      </c>
      <c r="N2186" s="679">
        <f t="shared" ca="1" si="145"/>
        <v>1969114.298085653</v>
      </c>
      <c r="O2186" s="679">
        <f t="shared" ca="1" si="145"/>
        <v>141454.95043661029</v>
      </c>
      <c r="P2186" s="679">
        <f t="shared" ca="1" si="145"/>
        <v>1827659.3476490427</v>
      </c>
      <c r="Q2186" s="679">
        <f t="shared" ca="1" si="145"/>
        <v>0</v>
      </c>
      <c r="R2186" s="679">
        <f t="shared" ca="1" si="145"/>
        <v>0</v>
      </c>
      <c r="S2186" t="str">
        <f t="shared" si="146"/>
        <v>ASR_COMP</v>
      </c>
      <c r="T2186" s="957">
        <f t="shared" si="147"/>
        <v>44682</v>
      </c>
      <c r="U2186" t="str">
        <f t="shared" si="148"/>
        <v>Unaudited</v>
      </c>
    </row>
    <row r="2187" spans="1:21" x14ac:dyDescent="0.25">
      <c r="A2187" t="s">
        <v>440</v>
      </c>
      <c r="B2187" t="s">
        <v>1388</v>
      </c>
      <c r="C2187" t="s">
        <v>1389</v>
      </c>
      <c r="D2187" s="15">
        <v>1900</v>
      </c>
      <c r="E2187" s="121">
        <v>1</v>
      </c>
      <c r="F2187" t="s">
        <v>443</v>
      </c>
      <c r="G2187" s="121">
        <v>274</v>
      </c>
      <c r="H2187" t="s">
        <v>391</v>
      </c>
      <c r="I2187" t="s">
        <v>491</v>
      </c>
      <c r="J2187" t="s">
        <v>436</v>
      </c>
      <c r="K2187" t="s">
        <v>226</v>
      </c>
      <c r="L2187" s="756">
        <v>2.19</v>
      </c>
      <c r="M2187" t="s">
        <v>221</v>
      </c>
      <c r="N2187" s="679">
        <f t="shared" ca="1" si="145"/>
        <v>354915</v>
      </c>
      <c r="O2187" s="679">
        <f t="shared" ca="1" si="145"/>
        <v>6239.0167079504599</v>
      </c>
      <c r="P2187" s="679">
        <f t="shared" ca="1" si="145"/>
        <v>348675.98329204955</v>
      </c>
      <c r="Q2187" s="679">
        <f t="shared" ca="1" si="145"/>
        <v>0</v>
      </c>
      <c r="R2187" s="679">
        <f t="shared" ca="1" si="145"/>
        <v>0</v>
      </c>
      <c r="S2187" t="str">
        <f t="shared" si="146"/>
        <v>ASR_COMP</v>
      </c>
      <c r="T2187" s="957">
        <f t="shared" si="147"/>
        <v>44682</v>
      </c>
      <c r="U2187" t="str">
        <f t="shared" si="148"/>
        <v>Unaudited</v>
      </c>
    </row>
    <row r="2188" spans="1:21" x14ac:dyDescent="0.25">
      <c r="A2188" t="s">
        <v>440</v>
      </c>
      <c r="B2188" t="s">
        <v>1388</v>
      </c>
      <c r="C2188" t="s">
        <v>1389</v>
      </c>
      <c r="D2188" s="15">
        <v>1900</v>
      </c>
      <c r="E2188" s="121">
        <v>1</v>
      </c>
      <c r="F2188" t="s">
        <v>443</v>
      </c>
      <c r="G2188" s="121">
        <v>274</v>
      </c>
      <c r="H2188" t="s">
        <v>391</v>
      </c>
      <c r="I2188" t="s">
        <v>491</v>
      </c>
      <c r="J2188" t="s">
        <v>436</v>
      </c>
      <c r="K2188" t="s">
        <v>226</v>
      </c>
      <c r="L2188" s="756" t="s">
        <v>707</v>
      </c>
      <c r="M2188" t="s">
        <v>233</v>
      </c>
      <c r="N2188" s="679">
        <f t="shared" ca="1" si="145"/>
        <v>-867625.6405705933</v>
      </c>
      <c r="O2188" s="679">
        <f t="shared" ca="1" si="145"/>
        <v>-53125.627651745963</v>
      </c>
      <c r="P2188" s="679">
        <f t="shared" ca="1" si="145"/>
        <v>-814500.01291884738</v>
      </c>
      <c r="Q2188" s="679">
        <f t="shared" ca="1" si="145"/>
        <v>0</v>
      </c>
      <c r="R2188" s="679">
        <f t="shared" ca="1" si="145"/>
        <v>0</v>
      </c>
      <c r="S2188" t="str">
        <f t="shared" si="146"/>
        <v>ASR_COMP</v>
      </c>
      <c r="T2188" s="957">
        <f t="shared" si="147"/>
        <v>44682</v>
      </c>
      <c r="U2188" t="str">
        <f t="shared" si="148"/>
        <v>Unaudited</v>
      </c>
    </row>
    <row r="2189" spans="1:21" x14ac:dyDescent="0.25">
      <c r="A2189" t="s">
        <v>440</v>
      </c>
      <c r="B2189" t="s">
        <v>1388</v>
      </c>
      <c r="C2189" t="s">
        <v>1389</v>
      </c>
      <c r="D2189" s="15">
        <v>1900</v>
      </c>
      <c r="E2189" s="121">
        <v>1</v>
      </c>
      <c r="F2189" t="s">
        <v>443</v>
      </c>
      <c r="G2189" s="121">
        <v>274</v>
      </c>
      <c r="H2189" t="s">
        <v>391</v>
      </c>
      <c r="I2189" t="s">
        <v>491</v>
      </c>
      <c r="J2189" t="s">
        <v>436</v>
      </c>
      <c r="K2189" t="s">
        <v>226</v>
      </c>
      <c r="L2189" s="756">
        <v>2.21</v>
      </c>
      <c r="M2189" t="s">
        <v>469</v>
      </c>
      <c r="N2189" s="679">
        <f t="shared" ca="1" si="145"/>
        <v>13989.324855018178</v>
      </c>
      <c r="O2189" s="679">
        <f t="shared" ca="1" si="145"/>
        <v>6339.6650583690416</v>
      </c>
      <c r="P2189" s="679">
        <f t="shared" ca="1" si="145"/>
        <v>7649.6597966491354</v>
      </c>
      <c r="Q2189" s="679">
        <f t="shared" ca="1" si="145"/>
        <v>0</v>
      </c>
      <c r="R2189" s="679">
        <f t="shared" ca="1" si="145"/>
        <v>0</v>
      </c>
      <c r="S2189" t="str">
        <f t="shared" si="146"/>
        <v>ASR_COMP</v>
      </c>
      <c r="T2189" s="957">
        <f t="shared" si="147"/>
        <v>44682</v>
      </c>
      <c r="U2189" t="str">
        <f t="shared" si="148"/>
        <v>Unaudited</v>
      </c>
    </row>
    <row r="2190" spans="1:21" x14ac:dyDescent="0.25">
      <c r="A2190" t="s">
        <v>440</v>
      </c>
      <c r="B2190" t="s">
        <v>1388</v>
      </c>
      <c r="C2190" t="s">
        <v>1389</v>
      </c>
      <c r="D2190" s="15">
        <v>1900</v>
      </c>
      <c r="E2190" s="121">
        <v>1</v>
      </c>
      <c r="F2190" t="s">
        <v>443</v>
      </c>
      <c r="G2190" s="121">
        <v>274</v>
      </c>
      <c r="H2190" t="s">
        <v>391</v>
      </c>
      <c r="I2190" t="s">
        <v>491</v>
      </c>
      <c r="J2190" t="s">
        <v>436</v>
      </c>
      <c r="K2190" t="s">
        <v>6</v>
      </c>
      <c r="L2190" s="756" t="s">
        <v>70</v>
      </c>
      <c r="M2190" t="s">
        <v>191</v>
      </c>
      <c r="N2190" s="679">
        <f t="shared" ca="1" si="145"/>
        <v>30865.753092603827</v>
      </c>
      <c r="O2190" s="679">
        <f t="shared" ca="1" si="145"/>
        <v>18297.490145176729</v>
      </c>
      <c r="P2190" s="679">
        <f t="shared" ca="1" si="145"/>
        <v>12568.262947427098</v>
      </c>
      <c r="Q2190" s="679">
        <f t="shared" ca="1" si="145"/>
        <v>0</v>
      </c>
      <c r="R2190" s="679">
        <f t="shared" ca="1" si="145"/>
        <v>0</v>
      </c>
      <c r="S2190" t="str">
        <f t="shared" si="146"/>
        <v>ASR_COMP</v>
      </c>
      <c r="T2190" s="957">
        <f t="shared" si="147"/>
        <v>44682</v>
      </c>
      <c r="U2190" t="str">
        <f t="shared" si="148"/>
        <v>Unaudited</v>
      </c>
    </row>
    <row r="2191" spans="1:21" x14ac:dyDescent="0.25">
      <c r="A2191" t="s">
        <v>440</v>
      </c>
      <c r="B2191" t="s">
        <v>1388</v>
      </c>
      <c r="C2191" t="s">
        <v>1389</v>
      </c>
      <c r="D2191" s="15">
        <v>1900</v>
      </c>
      <c r="E2191" s="121">
        <v>1</v>
      </c>
      <c r="F2191" t="s">
        <v>443</v>
      </c>
      <c r="G2191" s="121">
        <v>274</v>
      </c>
      <c r="H2191" t="s">
        <v>391</v>
      </c>
      <c r="I2191" t="s">
        <v>491</v>
      </c>
      <c r="J2191" t="s">
        <v>436</v>
      </c>
      <c r="K2191" t="s">
        <v>6</v>
      </c>
      <c r="L2191" s="756" t="s">
        <v>71</v>
      </c>
      <c r="M2191" t="s">
        <v>234</v>
      </c>
      <c r="N2191" s="679">
        <f t="shared" ca="1" si="145"/>
        <v>13394.4</v>
      </c>
      <c r="O2191" s="679">
        <f t="shared" ca="1" si="145"/>
        <v>6070.0175330556058</v>
      </c>
      <c r="P2191" s="679">
        <f t="shared" ca="1" si="145"/>
        <v>7324.3824669443939</v>
      </c>
      <c r="Q2191" s="679">
        <f t="shared" ca="1" si="145"/>
        <v>0</v>
      </c>
      <c r="R2191" s="679">
        <f t="shared" ca="1" si="145"/>
        <v>0</v>
      </c>
      <c r="S2191" t="str">
        <f t="shared" si="146"/>
        <v>ASR_COMP</v>
      </c>
      <c r="T2191" s="957">
        <f t="shared" si="147"/>
        <v>44682</v>
      </c>
      <c r="U2191" t="str">
        <f t="shared" si="148"/>
        <v>Unaudited</v>
      </c>
    </row>
    <row r="2192" spans="1:21" x14ac:dyDescent="0.25">
      <c r="A2192" t="s">
        <v>440</v>
      </c>
      <c r="B2192" t="s">
        <v>1388</v>
      </c>
      <c r="C2192" t="s">
        <v>1389</v>
      </c>
      <c r="D2192" s="15">
        <v>1900</v>
      </c>
      <c r="E2192" s="121">
        <v>1</v>
      </c>
      <c r="F2192" t="s">
        <v>443</v>
      </c>
      <c r="G2192" s="121">
        <v>274</v>
      </c>
      <c r="H2192" t="s">
        <v>391</v>
      </c>
      <c r="I2192" t="s">
        <v>491</v>
      </c>
      <c r="J2192" t="s">
        <v>436</v>
      </c>
      <c r="K2192" t="s">
        <v>6</v>
      </c>
      <c r="L2192" s="756" t="s">
        <v>72</v>
      </c>
      <c r="M2192" t="s">
        <v>167</v>
      </c>
      <c r="N2192" s="679">
        <f t="shared" ca="1" si="145"/>
        <v>0</v>
      </c>
      <c r="O2192" s="679">
        <f t="shared" ca="1" si="145"/>
        <v>0</v>
      </c>
      <c r="P2192" s="679">
        <f t="shared" ca="1" si="145"/>
        <v>0</v>
      </c>
      <c r="Q2192" s="679">
        <f t="shared" ca="1" si="145"/>
        <v>0</v>
      </c>
      <c r="R2192" s="679">
        <f t="shared" ca="1" si="145"/>
        <v>0</v>
      </c>
      <c r="S2192" t="str">
        <f t="shared" si="146"/>
        <v>ASR_COMP</v>
      </c>
      <c r="T2192" s="957">
        <f t="shared" si="147"/>
        <v>44682</v>
      </c>
      <c r="U2192" t="str">
        <f t="shared" si="148"/>
        <v>Unaudited</v>
      </c>
    </row>
    <row r="2193" spans="1:21" x14ac:dyDescent="0.25">
      <c r="A2193" t="s">
        <v>440</v>
      </c>
      <c r="B2193" t="s">
        <v>1388</v>
      </c>
      <c r="C2193" t="s">
        <v>1389</v>
      </c>
      <c r="D2193" s="15">
        <v>1900</v>
      </c>
      <c r="E2193" s="121">
        <v>1</v>
      </c>
      <c r="F2193" t="s">
        <v>443</v>
      </c>
      <c r="G2193" s="121">
        <v>274</v>
      </c>
      <c r="H2193" t="s">
        <v>391</v>
      </c>
      <c r="I2193" t="s">
        <v>491</v>
      </c>
      <c r="J2193" t="s">
        <v>436</v>
      </c>
      <c r="K2193" t="s">
        <v>6</v>
      </c>
      <c r="L2193" s="756">
        <v>3.4</v>
      </c>
      <c r="M2193" t="s">
        <v>464</v>
      </c>
      <c r="N2193" s="679">
        <f t="shared" ca="1" si="145"/>
        <v>33317.505270714872</v>
      </c>
      <c r="O2193" s="679">
        <f t="shared" ca="1" si="145"/>
        <v>15098.686103962238</v>
      </c>
      <c r="P2193" s="679">
        <f t="shared" ca="1" si="145"/>
        <v>18218.81916675263</v>
      </c>
      <c r="Q2193" s="679">
        <f t="shared" ca="1" si="145"/>
        <v>0</v>
      </c>
      <c r="R2193" s="679">
        <f t="shared" ca="1" si="145"/>
        <v>0</v>
      </c>
      <c r="S2193" t="str">
        <f t="shared" si="146"/>
        <v>ASR_COMP</v>
      </c>
      <c r="T2193" s="957">
        <f t="shared" si="147"/>
        <v>44682</v>
      </c>
      <c r="U2193" t="str">
        <f t="shared" si="148"/>
        <v>Unaudited</v>
      </c>
    </row>
    <row r="2194" spans="1:21" x14ac:dyDescent="0.25">
      <c r="A2194" t="s">
        <v>440</v>
      </c>
      <c r="B2194" t="s">
        <v>1388</v>
      </c>
      <c r="C2194" t="s">
        <v>1389</v>
      </c>
      <c r="D2194" s="15">
        <v>1900</v>
      </c>
      <c r="E2194" s="121">
        <v>1</v>
      </c>
      <c r="F2194" t="s">
        <v>443</v>
      </c>
      <c r="G2194" s="121">
        <v>274</v>
      </c>
      <c r="H2194" t="s">
        <v>391</v>
      </c>
      <c r="I2194" t="s">
        <v>491</v>
      </c>
      <c r="J2194" t="s">
        <v>436</v>
      </c>
      <c r="K2194" t="s">
        <v>437</v>
      </c>
      <c r="L2194" s="756">
        <v>4.5</v>
      </c>
      <c r="M2194" t="s">
        <v>32</v>
      </c>
      <c r="N2194" s="679">
        <f t="shared" ca="1" si="145"/>
        <v>0</v>
      </c>
      <c r="O2194" s="679">
        <f t="shared" ca="1" si="145"/>
        <v>0</v>
      </c>
      <c r="P2194" s="679">
        <f t="shared" ca="1" si="145"/>
        <v>0</v>
      </c>
      <c r="Q2194" s="679">
        <f t="shared" ca="1" si="145"/>
        <v>0</v>
      </c>
      <c r="R2194" s="679">
        <f t="shared" ca="1" si="145"/>
        <v>0</v>
      </c>
      <c r="S2194" t="str">
        <f t="shared" si="146"/>
        <v>ASR_COMP</v>
      </c>
      <c r="T2194" s="957">
        <f t="shared" si="147"/>
        <v>44682</v>
      </c>
      <c r="U2194" t="str">
        <f t="shared" si="148"/>
        <v>Unaudited</v>
      </c>
    </row>
    <row r="2195" spans="1:21" x14ac:dyDescent="0.25">
      <c r="A2195" t="s">
        <v>440</v>
      </c>
      <c r="B2195" t="s">
        <v>1388</v>
      </c>
      <c r="C2195" t="s">
        <v>1389</v>
      </c>
      <c r="D2195" s="15">
        <v>1900</v>
      </c>
      <c r="E2195" s="121">
        <v>1</v>
      </c>
      <c r="F2195" t="s">
        <v>443</v>
      </c>
      <c r="G2195" s="121">
        <v>274</v>
      </c>
      <c r="H2195" t="s">
        <v>391</v>
      </c>
      <c r="I2195" t="s">
        <v>491</v>
      </c>
      <c r="J2195" t="s">
        <v>436</v>
      </c>
      <c r="K2195" t="s">
        <v>437</v>
      </c>
      <c r="L2195" s="756" t="s">
        <v>947</v>
      </c>
      <c r="M2195" t="s">
        <v>938</v>
      </c>
      <c r="N2195" s="679">
        <f t="shared" ca="1" si="145"/>
        <v>0</v>
      </c>
      <c r="O2195" s="679">
        <f t="shared" ca="1" si="145"/>
        <v>0</v>
      </c>
      <c r="P2195" s="679">
        <f t="shared" ca="1" si="145"/>
        <v>0</v>
      </c>
      <c r="Q2195" s="679">
        <f t="shared" ca="1" si="145"/>
        <v>0</v>
      </c>
      <c r="R2195" s="679">
        <f t="shared" ca="1" si="145"/>
        <v>0</v>
      </c>
      <c r="S2195" t="str">
        <f t="shared" si="146"/>
        <v>ASR_COMP</v>
      </c>
      <c r="T2195" s="957">
        <f t="shared" si="147"/>
        <v>44682</v>
      </c>
      <c r="U2195" t="str">
        <f t="shared" si="148"/>
        <v>Unaudited</v>
      </c>
    </row>
    <row r="2196" spans="1:21" x14ac:dyDescent="0.25">
      <c r="A2196" t="s">
        <v>440</v>
      </c>
      <c r="B2196" t="s">
        <v>1388</v>
      </c>
      <c r="C2196" t="s">
        <v>1389</v>
      </c>
      <c r="D2196" s="15">
        <v>1900</v>
      </c>
      <c r="E2196" s="121">
        <v>1</v>
      </c>
      <c r="F2196" t="s">
        <v>443</v>
      </c>
      <c r="G2196" s="121">
        <v>274</v>
      </c>
      <c r="H2196" t="s">
        <v>391</v>
      </c>
      <c r="I2196" t="s">
        <v>491</v>
      </c>
      <c r="J2196" t="s">
        <v>436</v>
      </c>
      <c r="K2196" t="s">
        <v>437</v>
      </c>
      <c r="L2196" s="756" t="s">
        <v>196</v>
      </c>
      <c r="M2196" t="s">
        <v>40</v>
      </c>
      <c r="N2196" s="679">
        <f t="shared" ca="1" si="145"/>
        <v>1071.2694194400001</v>
      </c>
      <c r="O2196" s="679">
        <f t="shared" ca="1" si="145"/>
        <v>391.99741944000004</v>
      </c>
      <c r="P2196" s="679">
        <f t="shared" ca="1" si="145"/>
        <v>679.27200000000005</v>
      </c>
      <c r="Q2196" s="679">
        <f t="shared" ca="1" si="145"/>
        <v>0</v>
      </c>
      <c r="R2196" s="679">
        <f t="shared" ca="1" si="145"/>
        <v>0</v>
      </c>
      <c r="S2196" t="str">
        <f t="shared" si="146"/>
        <v>ASR_COMP</v>
      </c>
      <c r="T2196" s="957">
        <f t="shared" si="147"/>
        <v>44682</v>
      </c>
      <c r="U2196" t="str">
        <f t="shared" si="148"/>
        <v>Unaudited</v>
      </c>
    </row>
    <row r="2197" spans="1:21" x14ac:dyDescent="0.25">
      <c r="A2197" t="s">
        <v>440</v>
      </c>
      <c r="B2197" t="s">
        <v>1388</v>
      </c>
      <c r="C2197" t="s">
        <v>1389</v>
      </c>
      <c r="D2197" s="15">
        <v>1900</v>
      </c>
      <c r="E2197" s="121">
        <v>1</v>
      </c>
      <c r="F2197" t="s">
        <v>443</v>
      </c>
      <c r="G2197" s="121">
        <v>274</v>
      </c>
      <c r="H2197" t="s">
        <v>391</v>
      </c>
      <c r="I2197" t="s">
        <v>491</v>
      </c>
      <c r="J2197" t="s">
        <v>436</v>
      </c>
      <c r="K2197" t="s">
        <v>437</v>
      </c>
      <c r="L2197" s="756" t="s">
        <v>195</v>
      </c>
      <c r="M2197" t="s">
        <v>332</v>
      </c>
      <c r="N2197" s="679">
        <f t="shared" ca="1" si="145"/>
        <v>0</v>
      </c>
      <c r="O2197" s="679">
        <f t="shared" ca="1" si="145"/>
        <v>0</v>
      </c>
      <c r="P2197" s="679">
        <f t="shared" ca="1" si="145"/>
        <v>0</v>
      </c>
      <c r="Q2197" s="679">
        <f t="shared" ca="1" si="145"/>
        <v>0</v>
      </c>
      <c r="R2197" s="679">
        <f t="shared" ca="1" si="145"/>
        <v>0</v>
      </c>
      <c r="S2197" t="str">
        <f t="shared" si="146"/>
        <v>ASR_COMP</v>
      </c>
      <c r="T2197" s="957">
        <f t="shared" si="147"/>
        <v>44682</v>
      </c>
      <c r="U2197" t="str">
        <f t="shared" si="148"/>
        <v>Unaudited</v>
      </c>
    </row>
    <row r="2198" spans="1:21" x14ac:dyDescent="0.25">
      <c r="A2198" t="s">
        <v>440</v>
      </c>
      <c r="B2198" t="s">
        <v>1388</v>
      </c>
      <c r="C2198" t="s">
        <v>1389</v>
      </c>
      <c r="D2198" s="15">
        <v>1900</v>
      </c>
      <c r="E2198" s="121">
        <v>1</v>
      </c>
      <c r="F2198" t="s">
        <v>443</v>
      </c>
      <c r="G2198" s="121">
        <v>274</v>
      </c>
      <c r="H2198" t="s">
        <v>391</v>
      </c>
      <c r="I2198" t="s">
        <v>491</v>
      </c>
      <c r="J2198" t="s">
        <v>453</v>
      </c>
      <c r="K2198" t="s">
        <v>438</v>
      </c>
      <c r="L2198" s="756" t="s">
        <v>79</v>
      </c>
      <c r="M2198" t="s">
        <v>27</v>
      </c>
      <c r="N2198" s="679">
        <f t="shared" ca="1" si="145"/>
        <v>1323169.3873138588</v>
      </c>
      <c r="O2198" s="679">
        <f t="shared" ca="1" si="145"/>
        <v>577852.8655355596</v>
      </c>
      <c r="P2198" s="679">
        <f t="shared" ca="1" si="145"/>
        <v>745316.52177829924</v>
      </c>
      <c r="Q2198" s="679">
        <f t="shared" ca="1" si="145"/>
        <v>0</v>
      </c>
      <c r="R2198" s="679">
        <f t="shared" ca="1" si="145"/>
        <v>0</v>
      </c>
      <c r="S2198" t="str">
        <f t="shared" si="146"/>
        <v>ASR_COMP</v>
      </c>
      <c r="T2198" s="957">
        <f t="shared" si="147"/>
        <v>44682</v>
      </c>
      <c r="U2198" t="str">
        <f t="shared" si="148"/>
        <v>Unaudited</v>
      </c>
    </row>
    <row r="2199" spans="1:21" x14ac:dyDescent="0.25">
      <c r="A2199" t="s">
        <v>440</v>
      </c>
      <c r="B2199" t="s">
        <v>1388</v>
      </c>
      <c r="C2199" t="s">
        <v>1389</v>
      </c>
      <c r="D2199" s="15">
        <v>1900</v>
      </c>
      <c r="E2199" s="121">
        <v>1</v>
      </c>
      <c r="F2199" t="s">
        <v>443</v>
      </c>
      <c r="G2199" s="121">
        <v>274</v>
      </c>
      <c r="H2199" t="s">
        <v>391</v>
      </c>
      <c r="I2199" t="s">
        <v>491</v>
      </c>
      <c r="J2199" t="s">
        <v>453</v>
      </c>
      <c r="K2199" t="s">
        <v>438</v>
      </c>
      <c r="L2199" s="756" t="s">
        <v>80</v>
      </c>
      <c r="M2199" t="s">
        <v>100</v>
      </c>
      <c r="N2199" s="679">
        <f t="shared" ca="1" si="145"/>
        <v>127278.90560362239</v>
      </c>
      <c r="O2199" s="679">
        <f t="shared" ca="1" si="145"/>
        <v>55585.083081911813</v>
      </c>
      <c r="P2199" s="679">
        <f t="shared" ca="1" si="145"/>
        <v>71693.822521710579</v>
      </c>
      <c r="Q2199" s="679">
        <f t="shared" ca="1" si="145"/>
        <v>0</v>
      </c>
      <c r="R2199" s="679">
        <f t="shared" ca="1" si="145"/>
        <v>0</v>
      </c>
      <c r="S2199" t="str">
        <f t="shared" si="146"/>
        <v>ASR_COMP</v>
      </c>
      <c r="T2199" s="957">
        <f t="shared" si="147"/>
        <v>44682</v>
      </c>
      <c r="U2199" t="str">
        <f t="shared" si="148"/>
        <v>Unaudited</v>
      </c>
    </row>
    <row r="2200" spans="1:21" x14ac:dyDescent="0.25">
      <c r="A2200" t="s">
        <v>440</v>
      </c>
      <c r="B2200" t="s">
        <v>1388</v>
      </c>
      <c r="C2200" t="s">
        <v>1389</v>
      </c>
      <c r="D2200" s="15">
        <v>1900</v>
      </c>
      <c r="E2200" s="121">
        <v>1</v>
      </c>
      <c r="F2200" t="s">
        <v>443</v>
      </c>
      <c r="G2200" s="121">
        <v>274</v>
      </c>
      <c r="H2200" t="s">
        <v>391</v>
      </c>
      <c r="I2200" t="s">
        <v>491</v>
      </c>
      <c r="J2200" t="s">
        <v>453</v>
      </c>
      <c r="K2200" t="s">
        <v>438</v>
      </c>
      <c r="L2200" s="756" t="s">
        <v>81</v>
      </c>
      <c r="M2200" t="s">
        <v>101</v>
      </c>
      <c r="N2200" s="679">
        <f t="shared" ca="1" si="145"/>
        <v>120895.49146096763</v>
      </c>
      <c r="O2200" s="679">
        <f t="shared" ca="1" si="145"/>
        <v>52797.326510758379</v>
      </c>
      <c r="P2200" s="679">
        <f t="shared" ca="1" si="145"/>
        <v>68098.164950209248</v>
      </c>
      <c r="Q2200" s="679">
        <f t="shared" ca="1" si="145"/>
        <v>0</v>
      </c>
      <c r="R2200" s="679">
        <f t="shared" ca="1" si="145"/>
        <v>0</v>
      </c>
      <c r="S2200" t="str">
        <f t="shared" si="146"/>
        <v>ASR_COMP</v>
      </c>
      <c r="T2200" s="957">
        <f t="shared" si="147"/>
        <v>44682</v>
      </c>
      <c r="U2200" t="str">
        <f t="shared" si="148"/>
        <v>Unaudited</v>
      </c>
    </row>
    <row r="2201" spans="1:21" x14ac:dyDescent="0.25">
      <c r="A2201" t="s">
        <v>440</v>
      </c>
      <c r="B2201" t="s">
        <v>1388</v>
      </c>
      <c r="C2201" t="s">
        <v>1389</v>
      </c>
      <c r="D2201" s="15">
        <v>1900</v>
      </c>
      <c r="E2201" s="121">
        <v>1</v>
      </c>
      <c r="F2201" t="s">
        <v>443</v>
      </c>
      <c r="G2201" s="121">
        <v>274</v>
      </c>
      <c r="H2201" t="s">
        <v>391</v>
      </c>
      <c r="I2201" t="s">
        <v>491</v>
      </c>
      <c r="J2201" t="s">
        <v>453</v>
      </c>
      <c r="K2201" t="s">
        <v>438</v>
      </c>
      <c r="L2201" s="756" t="s">
        <v>82</v>
      </c>
      <c r="M2201" t="s">
        <v>102</v>
      </c>
      <c r="N2201" s="679">
        <f t="shared" ca="1" si="145"/>
        <v>81884.181593376779</v>
      </c>
      <c r="O2201" s="679">
        <f t="shared" ca="1" si="145"/>
        <v>35760.356481511611</v>
      </c>
      <c r="P2201" s="679">
        <f t="shared" ca="1" si="145"/>
        <v>46123.825111865168</v>
      </c>
      <c r="Q2201" s="679">
        <f t="shared" ca="1" si="145"/>
        <v>0</v>
      </c>
      <c r="R2201" s="679">
        <f t="shared" ca="1" si="145"/>
        <v>0</v>
      </c>
      <c r="S2201" t="str">
        <f t="shared" si="146"/>
        <v>ASR_COMP</v>
      </c>
      <c r="T2201" s="957">
        <f t="shared" si="147"/>
        <v>44682</v>
      </c>
      <c r="U2201" t="str">
        <f t="shared" si="148"/>
        <v>Unaudited</v>
      </c>
    </row>
    <row r="2202" spans="1:21" x14ac:dyDescent="0.25">
      <c r="A2202" t="s">
        <v>440</v>
      </c>
      <c r="B2202" t="s">
        <v>1388</v>
      </c>
      <c r="C2202" t="s">
        <v>1389</v>
      </c>
      <c r="D2202" s="15">
        <v>1900</v>
      </c>
      <c r="E2202" s="121">
        <v>1</v>
      </c>
      <c r="F2202" t="s">
        <v>443</v>
      </c>
      <c r="G2202" s="121">
        <v>274</v>
      </c>
      <c r="H2202" t="s">
        <v>391</v>
      </c>
      <c r="I2202" t="s">
        <v>491</v>
      </c>
      <c r="J2202" t="s">
        <v>453</v>
      </c>
      <c r="K2202" t="s">
        <v>438</v>
      </c>
      <c r="L2202" s="756" t="s">
        <v>219</v>
      </c>
      <c r="M2202" t="s">
        <v>103</v>
      </c>
      <c r="N2202" s="679">
        <f t="shared" ca="1" si="145"/>
        <v>299888.4384591743</v>
      </c>
      <c r="O2202" s="679">
        <f t="shared" ca="1" si="145"/>
        <v>130966.90050879559</v>
      </c>
      <c r="P2202" s="679">
        <f t="shared" ca="1" si="145"/>
        <v>168921.5379503787</v>
      </c>
      <c r="Q2202" s="679">
        <f t="shared" ca="1" si="145"/>
        <v>0</v>
      </c>
      <c r="R2202" s="679">
        <f t="shared" ca="1" si="145"/>
        <v>0</v>
      </c>
      <c r="S2202" t="str">
        <f t="shared" si="146"/>
        <v>ASR_COMP</v>
      </c>
      <c r="T2202" s="957">
        <f t="shared" si="147"/>
        <v>44682</v>
      </c>
      <c r="U2202" t="str">
        <f t="shared" si="148"/>
        <v>Unaudited</v>
      </c>
    </row>
    <row r="2203" spans="1:21" x14ac:dyDescent="0.25">
      <c r="A2203" t="s">
        <v>440</v>
      </c>
      <c r="B2203" t="s">
        <v>1388</v>
      </c>
      <c r="C2203" t="s">
        <v>1389</v>
      </c>
      <c r="D2203" s="15">
        <v>1900</v>
      </c>
      <c r="E2203" s="121">
        <v>1</v>
      </c>
      <c r="F2203" t="s">
        <v>443</v>
      </c>
      <c r="G2203" s="121">
        <v>274</v>
      </c>
      <c r="H2203" t="s">
        <v>391</v>
      </c>
      <c r="I2203" t="s">
        <v>491</v>
      </c>
      <c r="J2203" t="s">
        <v>453</v>
      </c>
      <c r="K2203" t="s">
        <v>438</v>
      </c>
      <c r="L2203" s="756" t="s">
        <v>218</v>
      </c>
      <c r="M2203" t="s">
        <v>28</v>
      </c>
      <c r="N2203" s="679">
        <f t="shared" ca="1" si="145"/>
        <v>57434.043410677259</v>
      </c>
      <c r="O2203" s="679">
        <f t="shared" ca="1" si="145"/>
        <v>25082.522980318325</v>
      </c>
      <c r="P2203" s="679">
        <f t="shared" ca="1" si="145"/>
        <v>32351.520430358938</v>
      </c>
      <c r="Q2203" s="679">
        <f t="shared" ca="1" si="145"/>
        <v>0</v>
      </c>
      <c r="R2203" s="679">
        <f t="shared" ca="1" si="145"/>
        <v>0</v>
      </c>
      <c r="S2203" t="str">
        <f t="shared" si="146"/>
        <v>ASR_COMP</v>
      </c>
      <c r="T2203" s="957">
        <f t="shared" si="147"/>
        <v>44682</v>
      </c>
      <c r="U2203" t="str">
        <f t="shared" si="148"/>
        <v>Unaudited</v>
      </c>
    </row>
    <row r="2204" spans="1:21" x14ac:dyDescent="0.25">
      <c r="A2204" t="s">
        <v>440</v>
      </c>
      <c r="B2204" t="s">
        <v>1388</v>
      </c>
      <c r="C2204" t="s">
        <v>1389</v>
      </c>
      <c r="D2204" s="15">
        <v>1900</v>
      </c>
      <c r="E2204" s="121">
        <v>1</v>
      </c>
      <c r="F2204" t="s">
        <v>443</v>
      </c>
      <c r="G2204" s="121">
        <v>274</v>
      </c>
      <c r="H2204" t="s">
        <v>391</v>
      </c>
      <c r="I2204" t="s">
        <v>491</v>
      </c>
      <c r="J2204" t="s">
        <v>439</v>
      </c>
      <c r="K2204" t="s">
        <v>439</v>
      </c>
      <c r="L2204" s="756" t="s">
        <v>84</v>
      </c>
      <c r="M2204" t="s">
        <v>330</v>
      </c>
      <c r="N2204" s="679">
        <f t="shared" ca="1" si="145"/>
        <v>0</v>
      </c>
      <c r="O2204" s="679">
        <f t="shared" ca="1" si="145"/>
        <v>0</v>
      </c>
      <c r="P2204" s="679">
        <f t="shared" ca="1" si="145"/>
        <v>0</v>
      </c>
      <c r="Q2204" s="679">
        <f t="shared" ca="1" si="145"/>
        <v>0</v>
      </c>
      <c r="R2204" s="679">
        <f t="shared" ca="1" si="145"/>
        <v>0</v>
      </c>
      <c r="S2204" t="str">
        <f t="shared" si="146"/>
        <v>ASR_COMP</v>
      </c>
      <c r="T2204" s="957">
        <f t="shared" si="147"/>
        <v>44682</v>
      </c>
      <c r="U2204" t="str">
        <f t="shared" si="148"/>
        <v>Unaudited</v>
      </c>
    </row>
    <row r="2205" spans="1:21" x14ac:dyDescent="0.25">
      <c r="A2205" t="s">
        <v>440</v>
      </c>
      <c r="B2205" t="s">
        <v>1388</v>
      </c>
      <c r="C2205" t="s">
        <v>1389</v>
      </c>
      <c r="D2205" s="15">
        <v>1900</v>
      </c>
      <c r="E2205" s="121">
        <v>1</v>
      </c>
      <c r="F2205" t="s">
        <v>443</v>
      </c>
      <c r="G2205" s="121">
        <v>274</v>
      </c>
      <c r="H2205" t="s">
        <v>391</v>
      </c>
      <c r="I2205" t="s">
        <v>491</v>
      </c>
      <c r="J2205" t="s">
        <v>439</v>
      </c>
      <c r="K2205" t="s">
        <v>439</v>
      </c>
      <c r="L2205" s="756" t="s">
        <v>85</v>
      </c>
      <c r="M2205" t="s">
        <v>328</v>
      </c>
      <c r="N2205" s="679">
        <f t="shared" ca="1" si="145"/>
        <v>0</v>
      </c>
      <c r="O2205" s="679">
        <f t="shared" ca="1" si="145"/>
        <v>0</v>
      </c>
      <c r="P2205" s="679">
        <f t="shared" ca="1" si="145"/>
        <v>0</v>
      </c>
      <c r="Q2205" s="679">
        <f t="shared" ca="1" si="145"/>
        <v>0</v>
      </c>
      <c r="R2205" s="679">
        <f t="shared" ca="1" si="145"/>
        <v>0</v>
      </c>
      <c r="S2205" t="str">
        <f t="shared" si="146"/>
        <v>ASR_COMP</v>
      </c>
      <c r="T2205" s="957">
        <f t="shared" si="147"/>
        <v>44682</v>
      </c>
      <c r="U2205" t="str">
        <f t="shared" si="148"/>
        <v>Unaudited</v>
      </c>
    </row>
    <row r="2206" spans="1:21" x14ac:dyDescent="0.25">
      <c r="A2206" t="s">
        <v>440</v>
      </c>
      <c r="B2206" t="s">
        <v>1388</v>
      </c>
      <c r="C2206" t="s">
        <v>1389</v>
      </c>
      <c r="D2206" s="15">
        <v>1900</v>
      </c>
      <c r="E2206" s="121">
        <v>1</v>
      </c>
      <c r="F2206" t="s">
        <v>443</v>
      </c>
      <c r="G2206" s="121">
        <v>274</v>
      </c>
      <c r="H2206" t="s">
        <v>391</v>
      </c>
      <c r="I2206" t="s">
        <v>491</v>
      </c>
      <c r="J2206" t="s">
        <v>439</v>
      </c>
      <c r="K2206" t="s">
        <v>439</v>
      </c>
      <c r="L2206" s="756" t="s">
        <v>86</v>
      </c>
      <c r="M2206" t="s">
        <v>497</v>
      </c>
      <c r="N2206" s="679">
        <f t="shared" ca="1" si="145"/>
        <v>0</v>
      </c>
      <c r="O2206" s="679">
        <f t="shared" ca="1" si="145"/>
        <v>0</v>
      </c>
      <c r="P2206" s="679">
        <f t="shared" ca="1" si="145"/>
        <v>0</v>
      </c>
      <c r="Q2206" s="679">
        <f t="shared" ca="1" si="145"/>
        <v>0</v>
      </c>
      <c r="R2206" s="679">
        <f t="shared" ca="1" si="145"/>
        <v>0</v>
      </c>
      <c r="S2206" t="str">
        <f t="shared" si="146"/>
        <v>ASR_COMP</v>
      </c>
      <c r="T2206" s="957">
        <f t="shared" si="147"/>
        <v>44682</v>
      </c>
      <c r="U2206" t="str">
        <f t="shared" si="148"/>
        <v>Unaudited</v>
      </c>
    </row>
    <row r="2207" spans="1:21" x14ac:dyDescent="0.25">
      <c r="A2207" t="s">
        <v>440</v>
      </c>
      <c r="B2207" t="s">
        <v>1388</v>
      </c>
      <c r="C2207" t="s">
        <v>1389</v>
      </c>
      <c r="D2207" s="15">
        <v>1900</v>
      </c>
      <c r="E2207" s="121">
        <v>1</v>
      </c>
      <c r="F2207" t="s">
        <v>443</v>
      </c>
      <c r="G2207" s="121">
        <v>274</v>
      </c>
      <c r="H2207" t="s">
        <v>391</v>
      </c>
      <c r="I2207" t="s">
        <v>491</v>
      </c>
      <c r="J2207" t="s">
        <v>439</v>
      </c>
      <c r="K2207" t="s">
        <v>439</v>
      </c>
      <c r="L2207" s="756" t="s">
        <v>87</v>
      </c>
      <c r="M2207" t="s">
        <v>498</v>
      </c>
      <c r="N2207" s="679">
        <f t="shared" ca="1" si="145"/>
        <v>0</v>
      </c>
      <c r="O2207" s="679">
        <f t="shared" ca="1" si="145"/>
        <v>0</v>
      </c>
      <c r="P2207" s="679">
        <f t="shared" ca="1" si="145"/>
        <v>0</v>
      </c>
      <c r="Q2207" s="679">
        <f t="shared" ca="1" si="145"/>
        <v>0</v>
      </c>
      <c r="R2207" s="679">
        <f t="shared" ca="1" si="145"/>
        <v>0</v>
      </c>
      <c r="S2207" t="str">
        <f t="shared" si="146"/>
        <v>ASR_COMP</v>
      </c>
      <c r="T2207" s="957">
        <f t="shared" si="147"/>
        <v>44682</v>
      </c>
      <c r="U2207" t="str">
        <f t="shared" si="148"/>
        <v>Unaudited</v>
      </c>
    </row>
    <row r="2208" spans="1:21" x14ac:dyDescent="0.25">
      <c r="A2208" t="s">
        <v>440</v>
      </c>
      <c r="B2208" t="s">
        <v>1388</v>
      </c>
      <c r="C2208" t="s">
        <v>1389</v>
      </c>
      <c r="D2208" s="15">
        <v>1900</v>
      </c>
      <c r="E2208" s="121">
        <v>1</v>
      </c>
      <c r="F2208" t="s">
        <v>443</v>
      </c>
      <c r="G2208" s="121">
        <v>274</v>
      </c>
      <c r="H2208" t="s">
        <v>391</v>
      </c>
      <c r="I2208" t="s">
        <v>491</v>
      </c>
      <c r="J2208" t="s">
        <v>439</v>
      </c>
      <c r="K2208" t="s">
        <v>439</v>
      </c>
      <c r="L2208" s="756" t="s">
        <v>216</v>
      </c>
      <c r="M2208" t="s">
        <v>499</v>
      </c>
      <c r="N2208" s="679">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9">
        <f t="shared" ca="1" si="149"/>
        <v>0</v>
      </c>
      <c r="P2208" s="679">
        <f t="shared" ca="1" si="149"/>
        <v>0</v>
      </c>
      <c r="Q2208" s="679">
        <f t="shared" ca="1" si="149"/>
        <v>0</v>
      </c>
      <c r="R2208" s="679">
        <f t="shared" ca="1" si="149"/>
        <v>0</v>
      </c>
      <c r="S2208" t="str">
        <f t="shared" si="146"/>
        <v>ASR_COMP</v>
      </c>
      <c r="T2208" s="957">
        <f t="shared" si="147"/>
        <v>44682</v>
      </c>
      <c r="U2208" t="str">
        <f t="shared" si="148"/>
        <v>Unaudited</v>
      </c>
    </row>
    <row r="2209" spans="1:21" x14ac:dyDescent="0.25">
      <c r="A2209" t="s">
        <v>440</v>
      </c>
      <c r="B2209" t="s">
        <v>1388</v>
      </c>
      <c r="C2209" t="s">
        <v>1389</v>
      </c>
      <c r="D2209" s="15">
        <v>1900</v>
      </c>
      <c r="E2209" s="121">
        <v>1</v>
      </c>
      <c r="F2209" t="s">
        <v>443</v>
      </c>
      <c r="G2209" s="121">
        <v>274</v>
      </c>
      <c r="H2209" t="s">
        <v>391</v>
      </c>
      <c r="I2209" t="s">
        <v>492</v>
      </c>
      <c r="J2209" t="s">
        <v>26</v>
      </c>
      <c r="K2209" t="s">
        <v>26</v>
      </c>
      <c r="L2209" s="756" t="s">
        <v>207</v>
      </c>
      <c r="M2209" t="s">
        <v>26</v>
      </c>
      <c r="N2209" s="679">
        <f t="shared" ca="1" si="149"/>
        <v>-269227.96773213241</v>
      </c>
      <c r="O2209" s="679">
        <f t="shared" ca="1" si="149"/>
        <v>0</v>
      </c>
      <c r="P2209" s="679">
        <f t="shared" ca="1" si="149"/>
        <v>0</v>
      </c>
      <c r="Q2209" s="679">
        <f t="shared" ca="1" si="149"/>
        <v>0</v>
      </c>
      <c r="R2209" s="679">
        <f t="shared" ca="1" si="149"/>
        <v>0</v>
      </c>
      <c r="S2209" t="str">
        <f t="shared" si="146"/>
        <v>ASR_COMP</v>
      </c>
      <c r="T2209" s="957">
        <f t="shared" si="147"/>
        <v>44682</v>
      </c>
      <c r="U2209" t="str">
        <f t="shared" si="148"/>
        <v>Unaudited</v>
      </c>
    </row>
    <row r="2210" spans="1:21" x14ac:dyDescent="0.25">
      <c r="A2210" t="s">
        <v>440</v>
      </c>
      <c r="B2210" t="s">
        <v>1388</v>
      </c>
      <c r="C2210" t="s">
        <v>1389</v>
      </c>
      <c r="D2210" s="15">
        <v>1900</v>
      </c>
      <c r="E2210" s="121">
        <v>1</v>
      </c>
      <c r="F2210" t="s">
        <v>444</v>
      </c>
      <c r="G2210" s="121">
        <v>366</v>
      </c>
      <c r="H2210" t="s">
        <v>391</v>
      </c>
      <c r="I2210" t="s">
        <v>435</v>
      </c>
      <c r="J2210" t="s">
        <v>435</v>
      </c>
      <c r="K2210" t="s">
        <v>435</v>
      </c>
      <c r="M2210" t="s">
        <v>435</v>
      </c>
      <c r="N2210" s="679">
        <f t="shared" ca="1" si="149"/>
        <v>14643</v>
      </c>
      <c r="O2210" s="679">
        <f t="shared" ca="1" si="149"/>
        <v>6280.852814738997</v>
      </c>
      <c r="P2210" s="679">
        <f t="shared" ca="1" si="149"/>
        <v>8362.147185261003</v>
      </c>
      <c r="Q2210" s="679">
        <f t="shared" ca="1" si="149"/>
        <v>0</v>
      </c>
      <c r="R2210" s="679">
        <f t="shared" ca="1" si="149"/>
        <v>0</v>
      </c>
      <c r="S2210" t="str">
        <f t="shared" si="146"/>
        <v>ASR_COMP</v>
      </c>
      <c r="T2210" s="957">
        <f t="shared" si="147"/>
        <v>44682</v>
      </c>
      <c r="U2210" t="str">
        <f t="shared" si="148"/>
        <v>Unaudited</v>
      </c>
    </row>
    <row r="2211" spans="1:21" x14ac:dyDescent="0.25">
      <c r="A2211" t="s">
        <v>440</v>
      </c>
      <c r="B2211" t="s">
        <v>1388</v>
      </c>
      <c r="C2211" t="s">
        <v>1389</v>
      </c>
      <c r="D2211" s="15">
        <v>1900</v>
      </c>
      <c r="E2211" s="121">
        <v>1</v>
      </c>
      <c r="F2211" t="s">
        <v>444</v>
      </c>
      <c r="G2211" s="121">
        <v>366</v>
      </c>
      <c r="H2211" t="s">
        <v>391</v>
      </c>
      <c r="I2211" t="s">
        <v>490</v>
      </c>
      <c r="J2211" t="s">
        <v>12</v>
      </c>
      <c r="K2211" t="s">
        <v>12</v>
      </c>
      <c r="L2211" s="756">
        <v>1.1000000000000001</v>
      </c>
      <c r="M2211" t="s">
        <v>12</v>
      </c>
      <c r="N2211" s="679">
        <f t="shared" ca="1" si="149"/>
        <v>58398829.226249985</v>
      </c>
      <c r="O2211" s="679">
        <f t="shared" ca="1" si="149"/>
        <v>0</v>
      </c>
      <c r="P2211" s="679">
        <f t="shared" ca="1" si="149"/>
        <v>0</v>
      </c>
      <c r="Q2211" s="679">
        <f t="shared" ca="1" si="149"/>
        <v>0</v>
      </c>
      <c r="R2211" s="679">
        <f t="shared" ca="1" si="149"/>
        <v>0</v>
      </c>
      <c r="S2211" t="str">
        <f t="shared" si="146"/>
        <v>ASR_COMP</v>
      </c>
      <c r="T2211" s="957">
        <f t="shared" si="147"/>
        <v>44682</v>
      </c>
      <c r="U2211" t="str">
        <f t="shared" si="148"/>
        <v>Unaudited</v>
      </c>
    </row>
    <row r="2212" spans="1:21" x14ac:dyDescent="0.25">
      <c r="A2212" t="s">
        <v>440</v>
      </c>
      <c r="B2212" t="s">
        <v>1388</v>
      </c>
      <c r="C2212" t="s">
        <v>1389</v>
      </c>
      <c r="D2212" s="15">
        <v>1900</v>
      </c>
      <c r="E2212" s="121">
        <v>1</v>
      </c>
      <c r="F2212" t="s">
        <v>444</v>
      </c>
      <c r="G2212" s="121">
        <v>366</v>
      </c>
      <c r="H2212" t="s">
        <v>391</v>
      </c>
      <c r="I2212" t="s">
        <v>490</v>
      </c>
      <c r="J2212" t="s">
        <v>12</v>
      </c>
      <c r="K2212" t="s">
        <v>225</v>
      </c>
      <c r="L2212" s="756">
        <v>1.2</v>
      </c>
      <c r="M2212" t="s">
        <v>225</v>
      </c>
      <c r="N2212" s="679">
        <f t="shared" ca="1" si="149"/>
        <v>0</v>
      </c>
      <c r="O2212" s="679">
        <f t="shared" ca="1" si="149"/>
        <v>0</v>
      </c>
      <c r="P2212" s="679">
        <f t="shared" ca="1" si="149"/>
        <v>0</v>
      </c>
      <c r="Q2212" s="679">
        <f t="shared" ca="1" si="149"/>
        <v>0</v>
      </c>
      <c r="R2212" s="679">
        <f t="shared" ca="1" si="149"/>
        <v>0</v>
      </c>
      <c r="S2212" t="str">
        <f t="shared" si="146"/>
        <v>ASR_COMP</v>
      </c>
      <c r="T2212" s="957">
        <f t="shared" si="147"/>
        <v>44682</v>
      </c>
      <c r="U2212" t="str">
        <f t="shared" si="148"/>
        <v>Unaudited</v>
      </c>
    </row>
    <row r="2213" spans="1:21" x14ac:dyDescent="0.25">
      <c r="A2213" t="s">
        <v>440</v>
      </c>
      <c r="B2213" t="s">
        <v>1388</v>
      </c>
      <c r="C2213" t="s">
        <v>1389</v>
      </c>
      <c r="D2213" s="15">
        <v>1900</v>
      </c>
      <c r="E2213" s="121">
        <v>1</v>
      </c>
      <c r="F2213" t="s">
        <v>444</v>
      </c>
      <c r="G2213" s="121">
        <v>366</v>
      </c>
      <c r="H2213" t="s">
        <v>391</v>
      </c>
      <c r="I2213" t="s">
        <v>490</v>
      </c>
      <c r="J2213" t="s">
        <v>12</v>
      </c>
      <c r="K2213" t="s">
        <v>1326</v>
      </c>
      <c r="L2213" s="756" t="s">
        <v>1322</v>
      </c>
      <c r="M2213" t="s">
        <v>1326</v>
      </c>
      <c r="N2213" s="679">
        <f t="shared" ca="1" si="149"/>
        <v>232025.84000000003</v>
      </c>
      <c r="O2213" s="679">
        <f t="shared" ca="1" si="149"/>
        <v>0</v>
      </c>
      <c r="P2213" s="679">
        <f t="shared" ca="1" si="149"/>
        <v>0</v>
      </c>
      <c r="Q2213" s="679">
        <f t="shared" ca="1" si="149"/>
        <v>0</v>
      </c>
      <c r="R2213" s="679">
        <f t="shared" ca="1" si="149"/>
        <v>0</v>
      </c>
      <c r="S2213" t="str">
        <f t="shared" si="146"/>
        <v>ASR_COMP</v>
      </c>
      <c r="T2213" s="957">
        <f t="shared" si="147"/>
        <v>44682</v>
      </c>
      <c r="U2213" t="str">
        <f t="shared" si="148"/>
        <v>Unaudited</v>
      </c>
    </row>
    <row r="2214" spans="1:21" x14ac:dyDescent="0.25">
      <c r="A2214" t="s">
        <v>440</v>
      </c>
      <c r="B2214" t="s">
        <v>1388</v>
      </c>
      <c r="C2214" t="s">
        <v>1389</v>
      </c>
      <c r="D2214" s="15">
        <v>1900</v>
      </c>
      <c r="E2214" s="121">
        <v>1</v>
      </c>
      <c r="F2214" t="s">
        <v>444</v>
      </c>
      <c r="G2214" s="121">
        <v>366</v>
      </c>
      <c r="H2214" t="s">
        <v>391</v>
      </c>
      <c r="I2214" t="s">
        <v>490</v>
      </c>
      <c r="J2214" t="s">
        <v>12</v>
      </c>
      <c r="K2214" t="s">
        <v>1328</v>
      </c>
      <c r="L2214" s="756" t="s">
        <v>1327</v>
      </c>
      <c r="M2214" t="s">
        <v>1328</v>
      </c>
      <c r="N2214" s="679">
        <f t="shared" ca="1" si="149"/>
        <v>-119886.99204329908</v>
      </c>
      <c r="O2214" s="679">
        <f t="shared" ca="1" si="149"/>
        <v>0</v>
      </c>
      <c r="P2214" s="679">
        <f t="shared" ca="1" si="149"/>
        <v>0</v>
      </c>
      <c r="Q2214" s="679">
        <f t="shared" ca="1" si="149"/>
        <v>0</v>
      </c>
      <c r="R2214" s="679">
        <f t="shared" ca="1" si="149"/>
        <v>0</v>
      </c>
      <c r="S2214" t="str">
        <f t="shared" si="146"/>
        <v>ASR_COMP</v>
      </c>
      <c r="T2214" s="957">
        <f t="shared" si="147"/>
        <v>44682</v>
      </c>
      <c r="U2214" t="str">
        <f t="shared" si="148"/>
        <v>Unaudited</v>
      </c>
    </row>
    <row r="2215" spans="1:21" x14ac:dyDescent="0.25">
      <c r="A2215" t="s">
        <v>440</v>
      </c>
      <c r="B2215" t="s">
        <v>1388</v>
      </c>
      <c r="C2215" t="s">
        <v>1389</v>
      </c>
      <c r="D2215" s="15">
        <v>1900</v>
      </c>
      <c r="E2215" s="121">
        <v>1</v>
      </c>
      <c r="F2215" t="s">
        <v>444</v>
      </c>
      <c r="G2215" s="121">
        <v>366</v>
      </c>
      <c r="H2215" t="s">
        <v>391</v>
      </c>
      <c r="I2215" t="s">
        <v>490</v>
      </c>
      <c r="J2215" t="s">
        <v>13</v>
      </c>
      <c r="K2215" t="s">
        <v>13</v>
      </c>
      <c r="L2215" s="756" t="s">
        <v>63</v>
      </c>
      <c r="M2215" t="s">
        <v>13</v>
      </c>
      <c r="N2215" s="679">
        <f t="shared" ca="1" si="149"/>
        <v>0</v>
      </c>
      <c r="O2215" s="679">
        <f t="shared" ca="1" si="149"/>
        <v>0</v>
      </c>
      <c r="P2215" s="679">
        <f t="shared" ca="1" si="149"/>
        <v>0</v>
      </c>
      <c r="Q2215" s="679">
        <f t="shared" ca="1" si="149"/>
        <v>0</v>
      </c>
      <c r="R2215" s="679">
        <f t="shared" ca="1" si="149"/>
        <v>0</v>
      </c>
      <c r="S2215" t="str">
        <f t="shared" si="146"/>
        <v>ASR_COMP</v>
      </c>
      <c r="T2215" s="957">
        <f t="shared" si="147"/>
        <v>44682</v>
      </c>
      <c r="U2215" t="str">
        <f t="shared" si="148"/>
        <v>Unaudited</v>
      </c>
    </row>
    <row r="2216" spans="1:21" x14ac:dyDescent="0.25">
      <c r="A2216" t="s">
        <v>440</v>
      </c>
      <c r="B2216" t="s">
        <v>1388</v>
      </c>
      <c r="C2216" t="s">
        <v>1389</v>
      </c>
      <c r="D2216" s="15">
        <v>1900</v>
      </c>
      <c r="E2216" s="121">
        <v>1</v>
      </c>
      <c r="F2216" t="s">
        <v>444</v>
      </c>
      <c r="G2216" s="121">
        <v>366</v>
      </c>
      <c r="H2216" t="s">
        <v>391</v>
      </c>
      <c r="I2216" t="s">
        <v>491</v>
      </c>
      <c r="J2216" t="s">
        <v>436</v>
      </c>
      <c r="K2216" t="s">
        <v>799</v>
      </c>
      <c r="L2216" s="756">
        <v>2.1</v>
      </c>
      <c r="M2216" t="s">
        <v>734</v>
      </c>
      <c r="N2216" s="679">
        <f t="shared" ca="1" si="149"/>
        <v>146596</v>
      </c>
      <c r="O2216" s="679">
        <f t="shared" ca="1" si="149"/>
        <v>139021</v>
      </c>
      <c r="P2216" s="679">
        <f t="shared" ca="1" si="149"/>
        <v>7575</v>
      </c>
      <c r="Q2216" s="679">
        <f t="shared" ca="1" si="149"/>
        <v>0</v>
      </c>
      <c r="R2216" s="679">
        <f t="shared" ca="1" si="149"/>
        <v>0</v>
      </c>
      <c r="S2216" t="str">
        <f t="shared" si="146"/>
        <v>ASR_COMP</v>
      </c>
      <c r="T2216" s="957">
        <f t="shared" si="147"/>
        <v>44682</v>
      </c>
      <c r="U2216" t="str">
        <f t="shared" si="148"/>
        <v>Unaudited</v>
      </c>
    </row>
    <row r="2217" spans="1:21" x14ac:dyDescent="0.25">
      <c r="A2217" t="s">
        <v>440</v>
      </c>
      <c r="B2217" t="s">
        <v>1388</v>
      </c>
      <c r="C2217" t="s">
        <v>1389</v>
      </c>
      <c r="D2217" s="15">
        <v>1900</v>
      </c>
      <c r="E2217" s="121">
        <v>1</v>
      </c>
      <c r="F2217" t="s">
        <v>444</v>
      </c>
      <c r="G2217" s="121">
        <v>366</v>
      </c>
      <c r="H2217" t="s">
        <v>391</v>
      </c>
      <c r="I2217" t="s">
        <v>491</v>
      </c>
      <c r="J2217" t="s">
        <v>436</v>
      </c>
      <c r="K2217" t="s">
        <v>799</v>
      </c>
      <c r="L2217" s="756">
        <v>2.2000000000000002</v>
      </c>
      <c r="M2217" t="s">
        <v>735</v>
      </c>
      <c r="N2217" s="679">
        <f t="shared" ca="1" si="149"/>
        <v>568</v>
      </c>
      <c r="O2217" s="679">
        <f t="shared" ca="1" si="149"/>
        <v>503</v>
      </c>
      <c r="P2217" s="679">
        <f t="shared" ca="1" si="149"/>
        <v>65</v>
      </c>
      <c r="Q2217" s="679">
        <f t="shared" ca="1" si="149"/>
        <v>0</v>
      </c>
      <c r="R2217" s="679">
        <f t="shared" ca="1" si="149"/>
        <v>0</v>
      </c>
      <c r="S2217" t="str">
        <f t="shared" si="146"/>
        <v>ASR_COMP</v>
      </c>
      <c r="T2217" s="957">
        <f t="shared" si="147"/>
        <v>44682</v>
      </c>
      <c r="U2217" t="str">
        <f t="shared" si="148"/>
        <v>Unaudited</v>
      </c>
    </row>
    <row r="2218" spans="1:21" x14ac:dyDescent="0.25">
      <c r="A2218" t="s">
        <v>440</v>
      </c>
      <c r="B2218" t="s">
        <v>1388</v>
      </c>
      <c r="C2218" t="s">
        <v>1389</v>
      </c>
      <c r="D2218" s="15">
        <v>1900</v>
      </c>
      <c r="E2218" s="121">
        <v>1</v>
      </c>
      <c r="F2218" t="s">
        <v>444</v>
      </c>
      <c r="G2218" s="121">
        <v>366</v>
      </c>
      <c r="H2218" t="s">
        <v>391</v>
      </c>
      <c r="I2218" t="s">
        <v>491</v>
      </c>
      <c r="J2218" t="s">
        <v>436</v>
      </c>
      <c r="K2218" t="s">
        <v>799</v>
      </c>
      <c r="L2218" s="756">
        <v>2.2999999999999998</v>
      </c>
      <c r="M2218" t="s">
        <v>736</v>
      </c>
      <c r="N2218" s="679">
        <f t="shared" ca="1" si="149"/>
        <v>34864472.063893773</v>
      </c>
      <c r="O2218" s="679">
        <f t="shared" ca="1" si="149"/>
        <v>33047907.772880226</v>
      </c>
      <c r="P2218" s="679">
        <f t="shared" ca="1" si="149"/>
        <v>1816564.2910135449</v>
      </c>
      <c r="Q2218" s="679">
        <f t="shared" ca="1" si="149"/>
        <v>0</v>
      </c>
      <c r="R2218" s="679">
        <f t="shared" ca="1" si="149"/>
        <v>0</v>
      </c>
      <c r="S2218" t="str">
        <f t="shared" si="146"/>
        <v>ASR_COMP</v>
      </c>
      <c r="T2218" s="957">
        <f t="shared" si="147"/>
        <v>44682</v>
      </c>
      <c r="U2218" t="str">
        <f t="shared" si="148"/>
        <v>Unaudited</v>
      </c>
    </row>
    <row r="2219" spans="1:21" x14ac:dyDescent="0.25">
      <c r="A2219" t="s">
        <v>440</v>
      </c>
      <c r="B2219" t="s">
        <v>1388</v>
      </c>
      <c r="C2219" t="s">
        <v>1389</v>
      </c>
      <c r="D2219" s="15">
        <v>1900</v>
      </c>
      <c r="E2219" s="121">
        <v>1</v>
      </c>
      <c r="F2219" t="s">
        <v>444</v>
      </c>
      <c r="G2219" s="121">
        <v>366</v>
      </c>
      <c r="H2219" t="s">
        <v>391</v>
      </c>
      <c r="I2219" t="s">
        <v>491</v>
      </c>
      <c r="J2219" t="s">
        <v>436</v>
      </c>
      <c r="K2219" t="s">
        <v>799</v>
      </c>
      <c r="L2219" s="756">
        <v>2.4</v>
      </c>
      <c r="M2219" t="s">
        <v>737</v>
      </c>
      <c r="N2219" s="679">
        <f t="shared" ca="1" si="149"/>
        <v>111680.83981185735</v>
      </c>
      <c r="O2219" s="679">
        <f t="shared" ca="1" si="149"/>
        <v>99941.014471918606</v>
      </c>
      <c r="P2219" s="679">
        <f t="shared" ca="1" si="149"/>
        <v>11739.825339938749</v>
      </c>
      <c r="Q2219" s="679">
        <f t="shared" ca="1" si="149"/>
        <v>0</v>
      </c>
      <c r="R2219" s="679">
        <f t="shared" ca="1" si="149"/>
        <v>0</v>
      </c>
      <c r="S2219" t="str">
        <f t="shared" si="146"/>
        <v>ASR_COMP</v>
      </c>
      <c r="T2219" s="957">
        <f t="shared" si="147"/>
        <v>44682</v>
      </c>
      <c r="U2219" t="str">
        <f t="shared" si="148"/>
        <v>Unaudited</v>
      </c>
    </row>
    <row r="2220" spans="1:21" x14ac:dyDescent="0.25">
      <c r="A2220" t="s">
        <v>440</v>
      </c>
      <c r="B2220" t="s">
        <v>1388</v>
      </c>
      <c r="C2220" t="s">
        <v>1389</v>
      </c>
      <c r="D2220" s="15">
        <v>1900</v>
      </c>
      <c r="E2220" s="121">
        <v>1</v>
      </c>
      <c r="F2220" t="s">
        <v>444</v>
      </c>
      <c r="G2220" s="121">
        <v>366</v>
      </c>
      <c r="H2220" t="s">
        <v>391</v>
      </c>
      <c r="I2220" t="s">
        <v>491</v>
      </c>
      <c r="J2220" t="s">
        <v>436</v>
      </c>
      <c r="K2220" t="s">
        <v>799</v>
      </c>
      <c r="L2220" s="756">
        <v>2.5</v>
      </c>
      <c r="M2220" t="s">
        <v>779</v>
      </c>
      <c r="N2220" s="679">
        <f t="shared" ca="1" si="149"/>
        <v>14067</v>
      </c>
      <c r="O2220" s="679">
        <f t="shared" ca="1" si="149"/>
        <v>13225</v>
      </c>
      <c r="P2220" s="679">
        <f t="shared" ca="1" si="149"/>
        <v>842</v>
      </c>
      <c r="Q2220" s="679">
        <f t="shared" ca="1" si="149"/>
        <v>0</v>
      </c>
      <c r="R2220" s="679">
        <f t="shared" ca="1" si="149"/>
        <v>0</v>
      </c>
      <c r="S2220" t="str">
        <f t="shared" si="146"/>
        <v>ASR_COMP</v>
      </c>
      <c r="T2220" s="957">
        <f t="shared" si="147"/>
        <v>44682</v>
      </c>
      <c r="U2220" t="str">
        <f t="shared" si="148"/>
        <v>Unaudited</v>
      </c>
    </row>
    <row r="2221" spans="1:21" x14ac:dyDescent="0.25">
      <c r="A2221" t="s">
        <v>440</v>
      </c>
      <c r="B2221" t="s">
        <v>1388</v>
      </c>
      <c r="C2221" t="s">
        <v>1389</v>
      </c>
      <c r="D2221" s="15">
        <v>1900</v>
      </c>
      <c r="E2221" s="121">
        <v>1</v>
      </c>
      <c r="F2221" t="s">
        <v>444</v>
      </c>
      <c r="G2221" s="121">
        <v>366</v>
      </c>
      <c r="H2221" t="s">
        <v>391</v>
      </c>
      <c r="I2221" t="s">
        <v>491</v>
      </c>
      <c r="J2221" t="s">
        <v>436</v>
      </c>
      <c r="K2221" t="s">
        <v>799</v>
      </c>
      <c r="L2221" s="756">
        <v>2.6</v>
      </c>
      <c r="M2221" t="s">
        <v>189</v>
      </c>
      <c r="N2221" s="679">
        <f t="shared" ca="1" si="149"/>
        <v>2877341.672810006</v>
      </c>
      <c r="O2221" s="679">
        <f t="shared" ca="1" si="149"/>
        <v>2646148.0054719369</v>
      </c>
      <c r="P2221" s="679">
        <f t="shared" ca="1" si="149"/>
        <v>231193.66733806898</v>
      </c>
      <c r="Q2221" s="679">
        <f t="shared" ca="1" si="149"/>
        <v>0</v>
      </c>
      <c r="R2221" s="679">
        <f t="shared" ca="1" si="149"/>
        <v>0</v>
      </c>
      <c r="S2221" t="str">
        <f t="shared" si="146"/>
        <v>ASR_COMP</v>
      </c>
      <c r="T2221" s="957">
        <f t="shared" si="147"/>
        <v>44682</v>
      </c>
      <c r="U2221" t="str">
        <f t="shared" si="148"/>
        <v>Unaudited</v>
      </c>
    </row>
    <row r="2222" spans="1:21" x14ac:dyDescent="0.25">
      <c r="A2222" t="s">
        <v>440</v>
      </c>
      <c r="B2222" t="s">
        <v>1388</v>
      </c>
      <c r="C2222" t="s">
        <v>1389</v>
      </c>
      <c r="D2222" s="15">
        <v>1900</v>
      </c>
      <c r="E2222" s="121">
        <v>1</v>
      </c>
      <c r="F2222" t="s">
        <v>444</v>
      </c>
      <c r="G2222" s="121">
        <v>366</v>
      </c>
      <c r="H2222" t="s">
        <v>391</v>
      </c>
      <c r="I2222" t="s">
        <v>491</v>
      </c>
      <c r="J2222" t="s">
        <v>436</v>
      </c>
      <c r="K2222" t="s">
        <v>799</v>
      </c>
      <c r="L2222" s="756">
        <v>2.7</v>
      </c>
      <c r="M2222" t="s">
        <v>800</v>
      </c>
      <c r="N2222" s="679">
        <f t="shared" ca="1" si="149"/>
        <v>1285679.8351410073</v>
      </c>
      <c r="O2222" s="679">
        <f t="shared" ca="1" si="149"/>
        <v>1215729.7605010676</v>
      </c>
      <c r="P2222" s="679">
        <f t="shared" ca="1" si="149"/>
        <v>69950.074639939805</v>
      </c>
      <c r="Q2222" s="679">
        <f t="shared" ca="1" si="149"/>
        <v>0</v>
      </c>
      <c r="R2222" s="679">
        <f t="shared" ca="1" si="149"/>
        <v>0</v>
      </c>
      <c r="S2222" t="str">
        <f t="shared" si="146"/>
        <v>ASR_COMP</v>
      </c>
      <c r="T2222" s="957">
        <f t="shared" si="147"/>
        <v>44682</v>
      </c>
      <c r="U2222" t="str">
        <f t="shared" si="148"/>
        <v>Unaudited</v>
      </c>
    </row>
    <row r="2223" spans="1:21" x14ac:dyDescent="0.25">
      <c r="A2223" t="s">
        <v>440</v>
      </c>
      <c r="B2223" t="s">
        <v>1388</v>
      </c>
      <c r="C2223" t="s">
        <v>1389</v>
      </c>
      <c r="D2223" s="15">
        <v>1900</v>
      </c>
      <c r="E2223" s="121">
        <v>1</v>
      </c>
      <c r="F2223" t="s">
        <v>444</v>
      </c>
      <c r="G2223" s="121">
        <v>366</v>
      </c>
      <c r="H2223" t="s">
        <v>391</v>
      </c>
      <c r="I2223" t="s">
        <v>491</v>
      </c>
      <c r="J2223" t="s">
        <v>436</v>
      </c>
      <c r="K2223" t="s">
        <v>799</v>
      </c>
      <c r="L2223" s="756">
        <v>2.8</v>
      </c>
      <c r="M2223" t="s">
        <v>801</v>
      </c>
      <c r="N2223" s="679">
        <f t="shared" ca="1" si="149"/>
        <v>0</v>
      </c>
      <c r="O2223" s="679">
        <f t="shared" ca="1" si="149"/>
        <v>0</v>
      </c>
      <c r="P2223" s="679">
        <f t="shared" ca="1" si="149"/>
        <v>0</v>
      </c>
      <c r="Q2223" s="679">
        <f t="shared" ca="1" si="149"/>
        <v>0</v>
      </c>
      <c r="R2223" s="679">
        <f t="shared" ca="1" si="149"/>
        <v>0</v>
      </c>
      <c r="S2223" t="str">
        <f t="shared" si="146"/>
        <v>ASR_COMP</v>
      </c>
      <c r="T2223" s="957">
        <f t="shared" si="147"/>
        <v>44682</v>
      </c>
      <c r="U2223" t="str">
        <f t="shared" si="148"/>
        <v>Unaudited</v>
      </c>
    </row>
    <row r="2224" spans="1:21" x14ac:dyDescent="0.25">
      <c r="A2224" t="s">
        <v>440</v>
      </c>
      <c r="B2224" t="s">
        <v>1388</v>
      </c>
      <c r="C2224" t="s">
        <v>1389</v>
      </c>
      <c r="D2224" s="15">
        <v>1900</v>
      </c>
      <c r="E2224" s="121">
        <v>1</v>
      </c>
      <c r="F2224" t="s">
        <v>444</v>
      </c>
      <c r="G2224" s="121">
        <v>366</v>
      </c>
      <c r="H2224" t="s">
        <v>391</v>
      </c>
      <c r="I2224" t="s">
        <v>491</v>
      </c>
      <c r="J2224" t="s">
        <v>436</v>
      </c>
      <c r="K2224" t="s">
        <v>799</v>
      </c>
      <c r="L2224" s="756">
        <v>2.9</v>
      </c>
      <c r="M2224" t="s">
        <v>782</v>
      </c>
      <c r="N2224" s="679">
        <f t="shared" ca="1" si="149"/>
        <v>0</v>
      </c>
      <c r="O2224" s="679">
        <f t="shared" ca="1" si="149"/>
        <v>0</v>
      </c>
      <c r="P2224" s="679">
        <f t="shared" ca="1" si="149"/>
        <v>0</v>
      </c>
      <c r="Q2224" s="679">
        <f t="shared" ca="1" si="149"/>
        <v>0</v>
      </c>
      <c r="R2224" s="679">
        <f t="shared" ca="1" si="149"/>
        <v>0</v>
      </c>
      <c r="S2224" t="str">
        <f t="shared" si="146"/>
        <v>ASR_COMP</v>
      </c>
      <c r="T2224" s="957">
        <f t="shared" si="147"/>
        <v>44682</v>
      </c>
      <c r="U2224" t="str">
        <f t="shared" si="148"/>
        <v>Unaudited</v>
      </c>
    </row>
    <row r="2225" spans="1:21" x14ac:dyDescent="0.25">
      <c r="A2225" t="s">
        <v>440</v>
      </c>
      <c r="B2225" t="s">
        <v>1388</v>
      </c>
      <c r="C2225" t="s">
        <v>1389</v>
      </c>
      <c r="D2225" s="15">
        <v>1900</v>
      </c>
      <c r="E2225" s="121">
        <v>1</v>
      </c>
      <c r="F2225" t="s">
        <v>444</v>
      </c>
      <c r="G2225" s="121">
        <v>366</v>
      </c>
      <c r="H2225" t="s">
        <v>391</v>
      </c>
      <c r="I2225" t="s">
        <v>491</v>
      </c>
      <c r="J2225" t="s">
        <v>436</v>
      </c>
      <c r="K2225" t="s">
        <v>226</v>
      </c>
      <c r="L2225" s="756">
        <v>2.11</v>
      </c>
      <c r="M2225" t="s">
        <v>231</v>
      </c>
      <c r="N2225" s="679">
        <f t="shared" ca="1" si="149"/>
        <v>1554711.5636249923</v>
      </c>
      <c r="O2225" s="679">
        <f t="shared" ca="1" si="149"/>
        <v>334591.00841327646</v>
      </c>
      <c r="P2225" s="679">
        <f t="shared" ca="1" si="149"/>
        <v>1220120.5552117159</v>
      </c>
      <c r="Q2225" s="679">
        <f t="shared" ca="1" si="149"/>
        <v>0</v>
      </c>
      <c r="R2225" s="679">
        <f t="shared" ca="1" si="149"/>
        <v>0</v>
      </c>
      <c r="S2225" t="str">
        <f t="shared" si="146"/>
        <v>ASR_COMP</v>
      </c>
      <c r="T2225" s="957">
        <f t="shared" si="147"/>
        <v>44682</v>
      </c>
      <c r="U2225" t="str">
        <f t="shared" si="148"/>
        <v>Unaudited</v>
      </c>
    </row>
    <row r="2226" spans="1:21" x14ac:dyDescent="0.25">
      <c r="A2226" t="s">
        <v>440</v>
      </c>
      <c r="B2226" t="s">
        <v>1388</v>
      </c>
      <c r="C2226" t="s">
        <v>1389</v>
      </c>
      <c r="D2226" s="15">
        <v>1900</v>
      </c>
      <c r="E2226" s="121">
        <v>1</v>
      </c>
      <c r="F2226" t="s">
        <v>444</v>
      </c>
      <c r="G2226" s="121">
        <v>366</v>
      </c>
      <c r="H2226" t="s">
        <v>391</v>
      </c>
      <c r="I2226" t="s">
        <v>491</v>
      </c>
      <c r="J2226" t="s">
        <v>436</v>
      </c>
      <c r="K2226" t="s">
        <v>226</v>
      </c>
      <c r="L2226" s="756">
        <v>2.12</v>
      </c>
      <c r="M2226" t="s">
        <v>557</v>
      </c>
      <c r="N2226" s="679">
        <f t="shared" ca="1" si="149"/>
        <v>7512319.5068956418</v>
      </c>
      <c r="O2226" s="679">
        <f t="shared" ca="1" si="149"/>
        <v>177291.92132520949</v>
      </c>
      <c r="P2226" s="679">
        <f t="shared" ca="1" si="149"/>
        <v>7335027.5855704322</v>
      </c>
      <c r="Q2226" s="679">
        <f t="shared" ca="1" si="149"/>
        <v>0</v>
      </c>
      <c r="R2226" s="679">
        <f t="shared" ca="1" si="149"/>
        <v>0</v>
      </c>
      <c r="S2226" t="str">
        <f t="shared" si="146"/>
        <v>ASR_COMP</v>
      </c>
      <c r="T2226" s="957">
        <f t="shared" si="147"/>
        <v>44682</v>
      </c>
      <c r="U2226" t="str">
        <f t="shared" si="148"/>
        <v>Unaudited</v>
      </c>
    </row>
    <row r="2227" spans="1:21" x14ac:dyDescent="0.25">
      <c r="A2227" t="s">
        <v>440</v>
      </c>
      <c r="B2227" t="s">
        <v>1388</v>
      </c>
      <c r="C2227" t="s">
        <v>1389</v>
      </c>
      <c r="D2227" s="15">
        <v>1900</v>
      </c>
      <c r="E2227" s="121">
        <v>1</v>
      </c>
      <c r="F2227" t="s">
        <v>444</v>
      </c>
      <c r="G2227" s="121">
        <v>366</v>
      </c>
      <c r="H2227" t="s">
        <v>391</v>
      </c>
      <c r="I2227" t="s">
        <v>491</v>
      </c>
      <c r="J2227" t="s">
        <v>436</v>
      </c>
      <c r="K2227" t="s">
        <v>226</v>
      </c>
      <c r="L2227" s="756">
        <v>2.13</v>
      </c>
      <c r="M2227" t="s">
        <v>232</v>
      </c>
      <c r="N2227" s="679">
        <f t="shared" ca="1" si="149"/>
        <v>650849.72150238801</v>
      </c>
      <c r="O2227" s="679">
        <f t="shared" ca="1" si="149"/>
        <v>29736.562820487154</v>
      </c>
      <c r="P2227" s="679">
        <f t="shared" ca="1" si="149"/>
        <v>621113.15868190082</v>
      </c>
      <c r="Q2227" s="679">
        <f t="shared" ca="1" si="149"/>
        <v>0</v>
      </c>
      <c r="R2227" s="679">
        <f t="shared" ca="1" si="149"/>
        <v>0</v>
      </c>
      <c r="S2227" t="str">
        <f t="shared" si="146"/>
        <v>ASR_COMP</v>
      </c>
      <c r="T2227" s="957">
        <f t="shared" si="147"/>
        <v>44682</v>
      </c>
      <c r="U2227" t="str">
        <f t="shared" si="148"/>
        <v>Unaudited</v>
      </c>
    </row>
    <row r="2228" spans="1:21" x14ac:dyDescent="0.25">
      <c r="A2228" t="s">
        <v>440</v>
      </c>
      <c r="B2228" t="s">
        <v>1388</v>
      </c>
      <c r="C2228" t="s">
        <v>1389</v>
      </c>
      <c r="D2228" s="15">
        <v>1900</v>
      </c>
      <c r="E2228" s="121">
        <v>1</v>
      </c>
      <c r="F2228" t="s">
        <v>444</v>
      </c>
      <c r="G2228" s="121">
        <v>366</v>
      </c>
      <c r="H2228" t="s">
        <v>391</v>
      </c>
      <c r="I2228" t="s">
        <v>491</v>
      </c>
      <c r="J2228" t="s">
        <v>436</v>
      </c>
      <c r="K2228" t="s">
        <v>226</v>
      </c>
      <c r="L2228" s="756">
        <v>2.14</v>
      </c>
      <c r="M2228" t="s">
        <v>561</v>
      </c>
      <c r="N2228" s="679">
        <f t="shared" ca="1" si="149"/>
        <v>246756.92453077991</v>
      </c>
      <c r="O2228" s="679">
        <f t="shared" ca="1" si="149"/>
        <v>223765.20107541615</v>
      </c>
      <c r="P2228" s="679">
        <f t="shared" ca="1" si="149"/>
        <v>22991.723455363768</v>
      </c>
      <c r="Q2228" s="679">
        <f t="shared" ca="1" si="149"/>
        <v>0</v>
      </c>
      <c r="R2228" s="679">
        <f t="shared" ca="1" si="149"/>
        <v>0</v>
      </c>
      <c r="S2228" t="str">
        <f t="shared" si="146"/>
        <v>ASR_COMP</v>
      </c>
      <c r="T2228" s="957">
        <f t="shared" si="147"/>
        <v>44682</v>
      </c>
      <c r="U2228" t="str">
        <f t="shared" si="148"/>
        <v>Unaudited</v>
      </c>
    </row>
    <row r="2229" spans="1:21" x14ac:dyDescent="0.25">
      <c r="A2229" t="s">
        <v>440</v>
      </c>
      <c r="B2229" t="s">
        <v>1388</v>
      </c>
      <c r="C2229" t="s">
        <v>1389</v>
      </c>
      <c r="D2229" s="15">
        <v>1900</v>
      </c>
      <c r="E2229" s="121">
        <v>1</v>
      </c>
      <c r="F2229" t="s">
        <v>444</v>
      </c>
      <c r="G2229" s="121">
        <v>366</v>
      </c>
      <c r="H2229" t="s">
        <v>391</v>
      </c>
      <c r="I2229" t="s">
        <v>491</v>
      </c>
      <c r="J2229" t="s">
        <v>436</v>
      </c>
      <c r="K2229" t="s">
        <v>226</v>
      </c>
      <c r="L2229" s="756">
        <v>2.15</v>
      </c>
      <c r="M2229" t="s">
        <v>20</v>
      </c>
      <c r="N2229" s="679">
        <f t="shared" ca="1" si="149"/>
        <v>310819.47597314388</v>
      </c>
      <c r="O2229" s="679">
        <f t="shared" ca="1" si="149"/>
        <v>127734.24630123454</v>
      </c>
      <c r="P2229" s="679">
        <f t="shared" ca="1" si="149"/>
        <v>183085.22967190936</v>
      </c>
      <c r="Q2229" s="679">
        <f t="shared" ca="1" si="149"/>
        <v>0</v>
      </c>
      <c r="R2229" s="679">
        <f t="shared" ca="1" si="149"/>
        <v>0</v>
      </c>
      <c r="S2229" t="str">
        <f t="shared" si="146"/>
        <v>ASR_COMP</v>
      </c>
      <c r="T2229" s="957">
        <f t="shared" si="147"/>
        <v>44682</v>
      </c>
      <c r="U2229" t="str">
        <f t="shared" si="148"/>
        <v>Unaudited</v>
      </c>
    </row>
    <row r="2230" spans="1:21" x14ac:dyDescent="0.25">
      <c r="A2230" t="s">
        <v>440</v>
      </c>
      <c r="B2230" t="s">
        <v>1388</v>
      </c>
      <c r="C2230" t="s">
        <v>1389</v>
      </c>
      <c r="D2230" s="15">
        <v>1900</v>
      </c>
      <c r="E2230" s="121">
        <v>1</v>
      </c>
      <c r="F2230" t="s">
        <v>444</v>
      </c>
      <c r="G2230" s="121">
        <v>366</v>
      </c>
      <c r="H2230" t="s">
        <v>391</v>
      </c>
      <c r="I2230" t="s">
        <v>491</v>
      </c>
      <c r="J2230" t="s">
        <v>436</v>
      </c>
      <c r="K2230" t="s">
        <v>226</v>
      </c>
      <c r="L2230" s="756">
        <v>2.16</v>
      </c>
      <c r="M2230" t="s">
        <v>802</v>
      </c>
      <c r="N2230" s="679">
        <f t="shared" ca="1" si="149"/>
        <v>2289266.7056543296</v>
      </c>
      <c r="O2230" s="679">
        <f t="shared" ca="1" si="149"/>
        <v>999765.66758623149</v>
      </c>
      <c r="P2230" s="679">
        <f t="shared" ca="1" si="149"/>
        <v>1289501.0380680982</v>
      </c>
      <c r="Q2230" s="679">
        <f t="shared" ca="1" si="149"/>
        <v>0</v>
      </c>
      <c r="R2230" s="679">
        <f t="shared" ca="1" si="149"/>
        <v>0</v>
      </c>
      <c r="S2230" t="str">
        <f t="shared" si="146"/>
        <v>ASR_COMP</v>
      </c>
      <c r="T2230" s="957">
        <f t="shared" si="147"/>
        <v>44682</v>
      </c>
      <c r="U2230" t="str">
        <f t="shared" si="148"/>
        <v>Unaudited</v>
      </c>
    </row>
    <row r="2231" spans="1:21" x14ac:dyDescent="0.25">
      <c r="A2231" t="s">
        <v>440</v>
      </c>
      <c r="B2231" t="s">
        <v>1388</v>
      </c>
      <c r="C2231" t="s">
        <v>1389</v>
      </c>
      <c r="D2231" s="15">
        <v>1900</v>
      </c>
      <c r="E2231" s="121">
        <v>1</v>
      </c>
      <c r="F2231" t="s">
        <v>444</v>
      </c>
      <c r="G2231" s="121">
        <v>366</v>
      </c>
      <c r="H2231" t="s">
        <v>391</v>
      </c>
      <c r="I2231" t="s">
        <v>491</v>
      </c>
      <c r="J2231" t="s">
        <v>436</v>
      </c>
      <c r="K2231" t="s">
        <v>226</v>
      </c>
      <c r="L2231" s="756">
        <v>2.17</v>
      </c>
      <c r="M2231" t="s">
        <v>1055</v>
      </c>
      <c r="N2231" s="679">
        <f t="shared" ca="1" si="149"/>
        <v>43932.529999999955</v>
      </c>
      <c r="O2231" s="679">
        <f t="shared" ca="1" si="149"/>
        <v>772.28578505792962</v>
      </c>
      <c r="P2231" s="679">
        <f t="shared" ca="1" si="149"/>
        <v>43160.244214942024</v>
      </c>
      <c r="Q2231" s="679">
        <f t="shared" ca="1" si="149"/>
        <v>0</v>
      </c>
      <c r="R2231" s="679">
        <f t="shared" ca="1" si="149"/>
        <v>0</v>
      </c>
      <c r="S2231" t="str">
        <f t="shared" si="146"/>
        <v>ASR_COMP</v>
      </c>
      <c r="T2231" s="957">
        <f t="shared" si="147"/>
        <v>44682</v>
      </c>
      <c r="U2231" t="str">
        <f t="shared" si="148"/>
        <v>Unaudited</v>
      </c>
    </row>
    <row r="2232" spans="1:21" x14ac:dyDescent="0.25">
      <c r="A2232" t="s">
        <v>440</v>
      </c>
      <c r="B2232" t="s">
        <v>1388</v>
      </c>
      <c r="C2232" t="s">
        <v>1389</v>
      </c>
      <c r="D2232" s="15">
        <v>1900</v>
      </c>
      <c r="E2232" s="121">
        <v>1</v>
      </c>
      <c r="F2232" t="s">
        <v>444</v>
      </c>
      <c r="G2232" s="121">
        <v>366</v>
      </c>
      <c r="H2232" t="s">
        <v>391</v>
      </c>
      <c r="I2232" t="s">
        <v>491</v>
      </c>
      <c r="J2232" t="s">
        <v>436</v>
      </c>
      <c r="K2232" t="s">
        <v>226</v>
      </c>
      <c r="L2232" s="756">
        <v>2.1800000000000002</v>
      </c>
      <c r="M2232" t="s">
        <v>653</v>
      </c>
      <c r="N2232" s="679">
        <f t="shared" ca="1" si="149"/>
        <v>2783566.8339612354</v>
      </c>
      <c r="O2232" s="679">
        <f t="shared" ca="1" si="149"/>
        <v>182161.47121849447</v>
      </c>
      <c r="P2232" s="679">
        <f t="shared" ca="1" si="149"/>
        <v>2601405.3627427411</v>
      </c>
      <c r="Q2232" s="679">
        <f t="shared" ca="1" si="149"/>
        <v>0</v>
      </c>
      <c r="R2232" s="679">
        <f t="shared" ca="1" si="149"/>
        <v>0</v>
      </c>
      <c r="S2232" t="str">
        <f t="shared" si="146"/>
        <v>ASR_COMP</v>
      </c>
      <c r="T2232" s="957">
        <f t="shared" si="147"/>
        <v>44682</v>
      </c>
      <c r="U2232" t="str">
        <f t="shared" si="148"/>
        <v>Unaudited</v>
      </c>
    </row>
    <row r="2233" spans="1:21" x14ac:dyDescent="0.25">
      <c r="A2233" t="s">
        <v>440</v>
      </c>
      <c r="B2233" t="s">
        <v>1388</v>
      </c>
      <c r="C2233" t="s">
        <v>1389</v>
      </c>
      <c r="D2233" s="15">
        <v>1900</v>
      </c>
      <c r="E2233" s="121">
        <v>1</v>
      </c>
      <c r="F2233" t="s">
        <v>444</v>
      </c>
      <c r="G2233" s="121">
        <v>366</v>
      </c>
      <c r="H2233" t="s">
        <v>391</v>
      </c>
      <c r="I2233" t="s">
        <v>491</v>
      </c>
      <c r="J2233" t="s">
        <v>436</v>
      </c>
      <c r="K2233" t="s">
        <v>226</v>
      </c>
      <c r="L2233" s="756">
        <v>2.19</v>
      </c>
      <c r="M2233" t="s">
        <v>221</v>
      </c>
      <c r="N2233" s="679">
        <f t="shared" ca="1" si="149"/>
        <v>446153.7</v>
      </c>
      <c r="O2233" s="679">
        <f t="shared" ca="1" si="149"/>
        <v>7842.8942149420709</v>
      </c>
      <c r="P2233" s="679">
        <f t="shared" ca="1" si="149"/>
        <v>438310.80578505795</v>
      </c>
      <c r="Q2233" s="679">
        <f t="shared" ca="1" si="149"/>
        <v>0</v>
      </c>
      <c r="R2233" s="679">
        <f t="shared" ca="1" si="149"/>
        <v>0</v>
      </c>
      <c r="S2233" t="str">
        <f t="shared" si="146"/>
        <v>ASR_COMP</v>
      </c>
      <c r="T2233" s="957">
        <f t="shared" si="147"/>
        <v>44682</v>
      </c>
      <c r="U2233" t="str">
        <f t="shared" si="148"/>
        <v>Unaudited</v>
      </c>
    </row>
    <row r="2234" spans="1:21" x14ac:dyDescent="0.25">
      <c r="A2234" t="s">
        <v>440</v>
      </c>
      <c r="B2234" t="s">
        <v>1388</v>
      </c>
      <c r="C2234" t="s">
        <v>1389</v>
      </c>
      <c r="D2234" s="15">
        <v>1900</v>
      </c>
      <c r="E2234" s="121">
        <v>1</v>
      </c>
      <c r="F2234" t="s">
        <v>444</v>
      </c>
      <c r="G2234" s="121">
        <v>366</v>
      </c>
      <c r="H2234" t="s">
        <v>391</v>
      </c>
      <c r="I2234" t="s">
        <v>491</v>
      </c>
      <c r="J2234" t="s">
        <v>436</v>
      </c>
      <c r="K2234" t="s">
        <v>226</v>
      </c>
      <c r="L2234" s="756" t="s">
        <v>707</v>
      </c>
      <c r="M2234" t="s">
        <v>233</v>
      </c>
      <c r="N2234" s="679">
        <f t="shared" ca="1" si="149"/>
        <v>511730.88167122344</v>
      </c>
      <c r="O2234" s="679">
        <f t="shared" ca="1" si="149"/>
        <v>36906.810241207058</v>
      </c>
      <c r="P2234" s="679">
        <f t="shared" ca="1" si="149"/>
        <v>474824.07143001637</v>
      </c>
      <c r="Q2234" s="679">
        <f t="shared" ca="1" si="149"/>
        <v>0</v>
      </c>
      <c r="R2234" s="679">
        <f t="shared" ca="1" si="149"/>
        <v>0</v>
      </c>
      <c r="S2234" t="str">
        <f t="shared" si="146"/>
        <v>ASR_COMP</v>
      </c>
      <c r="T2234" s="957">
        <f t="shared" si="147"/>
        <v>44682</v>
      </c>
      <c r="U2234" t="str">
        <f t="shared" si="148"/>
        <v>Unaudited</v>
      </c>
    </row>
    <row r="2235" spans="1:21" x14ac:dyDescent="0.25">
      <c r="A2235" t="s">
        <v>440</v>
      </c>
      <c r="B2235" t="s">
        <v>1388</v>
      </c>
      <c r="C2235" t="s">
        <v>1389</v>
      </c>
      <c r="D2235" s="15">
        <v>1900</v>
      </c>
      <c r="E2235" s="121">
        <v>1</v>
      </c>
      <c r="F2235" t="s">
        <v>444</v>
      </c>
      <c r="G2235" s="121">
        <v>366</v>
      </c>
      <c r="H2235" t="s">
        <v>391</v>
      </c>
      <c r="I2235" t="s">
        <v>491</v>
      </c>
      <c r="J2235" t="s">
        <v>436</v>
      </c>
      <c r="K2235" t="s">
        <v>226</v>
      </c>
      <c r="L2235" s="756">
        <v>2.21</v>
      </c>
      <c r="M2235" t="s">
        <v>469</v>
      </c>
      <c r="N2235" s="679">
        <f t="shared" ca="1" si="149"/>
        <v>17523.838142952663</v>
      </c>
      <c r="O2235" s="679">
        <f t="shared" ca="1" si="149"/>
        <v>7941.4314496771549</v>
      </c>
      <c r="P2235" s="679">
        <f t="shared" ca="1" si="149"/>
        <v>9582.4066932755104</v>
      </c>
      <c r="Q2235" s="679">
        <f t="shared" ca="1" si="149"/>
        <v>0</v>
      </c>
      <c r="R2235" s="679">
        <f t="shared" ca="1" si="149"/>
        <v>0</v>
      </c>
      <c r="S2235" t="str">
        <f t="shared" si="146"/>
        <v>ASR_COMP</v>
      </c>
      <c r="T2235" s="957">
        <f t="shared" si="147"/>
        <v>44682</v>
      </c>
      <c r="U2235" t="str">
        <f t="shared" si="148"/>
        <v>Unaudited</v>
      </c>
    </row>
    <row r="2236" spans="1:21" x14ac:dyDescent="0.25">
      <c r="A2236" t="s">
        <v>440</v>
      </c>
      <c r="B2236" t="s">
        <v>1388</v>
      </c>
      <c r="C2236" t="s">
        <v>1389</v>
      </c>
      <c r="D2236" s="15">
        <v>1900</v>
      </c>
      <c r="E2236" s="121">
        <v>1</v>
      </c>
      <c r="F2236" t="s">
        <v>444</v>
      </c>
      <c r="G2236" s="121">
        <v>366</v>
      </c>
      <c r="H2236" t="s">
        <v>391</v>
      </c>
      <c r="I2236" t="s">
        <v>491</v>
      </c>
      <c r="J2236" t="s">
        <v>436</v>
      </c>
      <c r="K2236" t="s">
        <v>6</v>
      </c>
      <c r="L2236" s="756" t="s">
        <v>70</v>
      </c>
      <c r="M2236" t="s">
        <v>191</v>
      </c>
      <c r="N2236" s="679">
        <f t="shared" ca="1" si="149"/>
        <v>44677.565581666204</v>
      </c>
      <c r="O2236" s="679">
        <f t="shared" ca="1" si="149"/>
        <v>26599.612028192227</v>
      </c>
      <c r="P2236" s="679">
        <f t="shared" ca="1" si="149"/>
        <v>18077.953553473981</v>
      </c>
      <c r="Q2236" s="679">
        <f t="shared" ca="1" si="149"/>
        <v>0</v>
      </c>
      <c r="R2236" s="679">
        <f t="shared" ca="1" si="149"/>
        <v>0</v>
      </c>
      <c r="S2236" t="str">
        <f t="shared" si="146"/>
        <v>ASR_COMP</v>
      </c>
      <c r="T2236" s="957">
        <f t="shared" si="147"/>
        <v>44682</v>
      </c>
      <c r="U2236" t="str">
        <f t="shared" si="148"/>
        <v>Unaudited</v>
      </c>
    </row>
    <row r="2237" spans="1:21" x14ac:dyDescent="0.25">
      <c r="A2237" t="s">
        <v>440</v>
      </c>
      <c r="B2237" t="s">
        <v>1388</v>
      </c>
      <c r="C2237" t="s">
        <v>1389</v>
      </c>
      <c r="D2237" s="15">
        <v>1900</v>
      </c>
      <c r="E2237" s="121">
        <v>1</v>
      </c>
      <c r="F2237" t="s">
        <v>444</v>
      </c>
      <c r="G2237" s="121">
        <v>366</v>
      </c>
      <c r="H2237" t="s">
        <v>391</v>
      </c>
      <c r="I2237" t="s">
        <v>491</v>
      </c>
      <c r="J2237" t="s">
        <v>436</v>
      </c>
      <c r="K2237" t="s">
        <v>6</v>
      </c>
      <c r="L2237" s="756" t="s">
        <v>71</v>
      </c>
      <c r="M2237" t="s">
        <v>234</v>
      </c>
      <c r="N2237" s="679">
        <f t="shared" ca="1" si="149"/>
        <v>17744.400000000001</v>
      </c>
      <c r="O2237" s="679">
        <f t="shared" ca="1" si="149"/>
        <v>8041.0400289802565</v>
      </c>
      <c r="P2237" s="679">
        <f t="shared" ca="1" si="149"/>
        <v>9703.3599710197432</v>
      </c>
      <c r="Q2237" s="679">
        <f t="shared" ca="1" si="149"/>
        <v>0</v>
      </c>
      <c r="R2237" s="679">
        <f t="shared" ca="1" si="149"/>
        <v>0</v>
      </c>
      <c r="S2237" t="str">
        <f t="shared" si="146"/>
        <v>ASR_COMP</v>
      </c>
      <c r="T2237" s="957">
        <f t="shared" si="147"/>
        <v>44682</v>
      </c>
      <c r="U2237" t="str">
        <f t="shared" si="148"/>
        <v>Unaudited</v>
      </c>
    </row>
    <row r="2238" spans="1:21" x14ac:dyDescent="0.25">
      <c r="A2238" t="s">
        <v>440</v>
      </c>
      <c r="B2238" t="s">
        <v>1388</v>
      </c>
      <c r="C2238" t="s">
        <v>1389</v>
      </c>
      <c r="D2238" s="15">
        <v>1900</v>
      </c>
      <c r="E2238" s="121">
        <v>1</v>
      </c>
      <c r="F2238" t="s">
        <v>444</v>
      </c>
      <c r="G2238" s="121">
        <v>366</v>
      </c>
      <c r="H2238" t="s">
        <v>391</v>
      </c>
      <c r="I2238" t="s">
        <v>491</v>
      </c>
      <c r="J2238" t="s">
        <v>436</v>
      </c>
      <c r="K2238" t="s">
        <v>6</v>
      </c>
      <c r="L2238" s="756" t="s">
        <v>72</v>
      </c>
      <c r="M2238" t="s">
        <v>167</v>
      </c>
      <c r="N2238" s="679">
        <f t="shared" ca="1" si="149"/>
        <v>0</v>
      </c>
      <c r="O2238" s="679">
        <f t="shared" ca="1" si="149"/>
        <v>0</v>
      </c>
      <c r="P2238" s="679">
        <f t="shared" ca="1" si="149"/>
        <v>0</v>
      </c>
      <c r="Q2238" s="679">
        <f t="shared" ca="1" si="149"/>
        <v>0</v>
      </c>
      <c r="R2238" s="679">
        <f t="shared" ca="1" si="149"/>
        <v>0</v>
      </c>
      <c r="S2238" t="str">
        <f t="shared" si="146"/>
        <v>ASR_COMP</v>
      </c>
      <c r="T2238" s="957">
        <f t="shared" si="147"/>
        <v>44682</v>
      </c>
      <c r="U2238" t="str">
        <f t="shared" si="148"/>
        <v>Unaudited</v>
      </c>
    </row>
    <row r="2239" spans="1:21" x14ac:dyDescent="0.25">
      <c r="A2239" t="s">
        <v>440</v>
      </c>
      <c r="B2239" t="s">
        <v>1388</v>
      </c>
      <c r="C2239" t="s">
        <v>1389</v>
      </c>
      <c r="D2239" s="15">
        <v>1900</v>
      </c>
      <c r="E2239" s="121">
        <v>1</v>
      </c>
      <c r="F2239" t="s">
        <v>444</v>
      </c>
      <c r="G2239" s="121">
        <v>366</v>
      </c>
      <c r="H2239" t="s">
        <v>391</v>
      </c>
      <c r="I2239" t="s">
        <v>491</v>
      </c>
      <c r="J2239" t="s">
        <v>436</v>
      </c>
      <c r="K2239" t="s">
        <v>6</v>
      </c>
      <c r="L2239" s="756">
        <v>3.4</v>
      </c>
      <c r="M2239" t="s">
        <v>464</v>
      </c>
      <c r="N2239" s="679">
        <f t="shared" ca="1" si="149"/>
        <v>43842.439310322778</v>
      </c>
      <c r="O2239" s="679">
        <f t="shared" ca="1" si="149"/>
        <v>19867.609469040544</v>
      </c>
      <c r="P2239" s="679">
        <f t="shared" ca="1" si="149"/>
        <v>23974.829841282237</v>
      </c>
      <c r="Q2239" s="679">
        <f t="shared" ca="1" si="149"/>
        <v>0</v>
      </c>
      <c r="R2239" s="679">
        <f t="shared" ca="1" si="149"/>
        <v>0</v>
      </c>
      <c r="S2239" t="str">
        <f t="shared" si="146"/>
        <v>ASR_COMP</v>
      </c>
      <c r="T2239" s="957">
        <f t="shared" si="147"/>
        <v>44682</v>
      </c>
      <c r="U2239" t="str">
        <f t="shared" si="148"/>
        <v>Unaudited</v>
      </c>
    </row>
    <row r="2240" spans="1:21" x14ac:dyDescent="0.25">
      <c r="A2240" t="s">
        <v>440</v>
      </c>
      <c r="B2240" t="s">
        <v>1388</v>
      </c>
      <c r="C2240" t="s">
        <v>1389</v>
      </c>
      <c r="D2240" s="15">
        <v>1900</v>
      </c>
      <c r="E2240" s="121">
        <v>1</v>
      </c>
      <c r="F2240" t="s">
        <v>444</v>
      </c>
      <c r="G2240" s="121">
        <v>366</v>
      </c>
      <c r="H2240" t="s">
        <v>391</v>
      </c>
      <c r="I2240" t="s">
        <v>491</v>
      </c>
      <c r="J2240" t="s">
        <v>436</v>
      </c>
      <c r="K2240" t="s">
        <v>437</v>
      </c>
      <c r="L2240" s="756">
        <v>4.5</v>
      </c>
      <c r="M2240" t="s">
        <v>32</v>
      </c>
      <c r="N2240" s="679">
        <f t="shared" ca="1" si="149"/>
        <v>0</v>
      </c>
      <c r="O2240" s="679">
        <f t="shared" ca="1" si="149"/>
        <v>0</v>
      </c>
      <c r="P2240" s="679">
        <f t="shared" ca="1" si="149"/>
        <v>0</v>
      </c>
      <c r="Q2240" s="679">
        <f t="shared" ca="1" si="149"/>
        <v>0</v>
      </c>
      <c r="R2240" s="679">
        <f t="shared" ca="1" si="149"/>
        <v>0</v>
      </c>
      <c r="S2240" t="str">
        <f t="shared" si="146"/>
        <v>ASR_COMP</v>
      </c>
      <c r="T2240" s="957">
        <f t="shared" si="147"/>
        <v>44682</v>
      </c>
      <c r="U2240" t="str">
        <f t="shared" si="148"/>
        <v>Unaudited</v>
      </c>
    </row>
    <row r="2241" spans="1:21" x14ac:dyDescent="0.25">
      <c r="A2241" t="s">
        <v>440</v>
      </c>
      <c r="B2241" t="s">
        <v>1388</v>
      </c>
      <c r="C2241" t="s">
        <v>1389</v>
      </c>
      <c r="D2241" s="15">
        <v>1900</v>
      </c>
      <c r="E2241" s="121">
        <v>1</v>
      </c>
      <c r="F2241" t="s">
        <v>444</v>
      </c>
      <c r="G2241" s="121">
        <v>366</v>
      </c>
      <c r="H2241" t="s">
        <v>391</v>
      </c>
      <c r="I2241" t="s">
        <v>491</v>
      </c>
      <c r="J2241" t="s">
        <v>436</v>
      </c>
      <c r="K2241" t="s">
        <v>437</v>
      </c>
      <c r="L2241" s="756" t="s">
        <v>947</v>
      </c>
      <c r="M2241" t="s">
        <v>938</v>
      </c>
      <c r="N2241" s="679">
        <f t="shared" ca="1" si="149"/>
        <v>0</v>
      </c>
      <c r="O2241" s="679">
        <f t="shared" ca="1" si="149"/>
        <v>0</v>
      </c>
      <c r="P2241" s="679">
        <f t="shared" ca="1" si="149"/>
        <v>0</v>
      </c>
      <c r="Q2241" s="679">
        <f t="shared" ca="1" si="149"/>
        <v>0</v>
      </c>
      <c r="R2241" s="679">
        <f t="shared" ca="1" si="149"/>
        <v>0</v>
      </c>
      <c r="S2241" t="str">
        <f t="shared" si="146"/>
        <v>ASR_COMP</v>
      </c>
      <c r="T2241" s="957">
        <f t="shared" si="147"/>
        <v>44682</v>
      </c>
      <c r="U2241" t="str">
        <f t="shared" si="148"/>
        <v>Unaudited</v>
      </c>
    </row>
    <row r="2242" spans="1:21" x14ac:dyDescent="0.25">
      <c r="A2242" t="s">
        <v>440</v>
      </c>
      <c r="B2242" t="s">
        <v>1388</v>
      </c>
      <c r="C2242" t="s">
        <v>1389</v>
      </c>
      <c r="D2242" s="15">
        <v>1900</v>
      </c>
      <c r="E2242" s="121">
        <v>1</v>
      </c>
      <c r="F2242" t="s">
        <v>444</v>
      </c>
      <c r="G2242" s="121">
        <v>366</v>
      </c>
      <c r="H2242" t="s">
        <v>391</v>
      </c>
      <c r="I2242" t="s">
        <v>491</v>
      </c>
      <c r="J2242" t="s">
        <v>436</v>
      </c>
      <c r="K2242" t="s">
        <v>437</v>
      </c>
      <c r="L2242" s="756" t="s">
        <v>196</v>
      </c>
      <c r="M2242" t="s">
        <v>40</v>
      </c>
      <c r="N2242" s="679">
        <f t="shared" ca="1" si="149"/>
        <v>0</v>
      </c>
      <c r="O2242" s="679">
        <f t="shared" ca="1" si="149"/>
        <v>0</v>
      </c>
      <c r="P2242" s="679">
        <f t="shared" ca="1" si="149"/>
        <v>0</v>
      </c>
      <c r="Q2242" s="679">
        <f t="shared" ca="1" si="149"/>
        <v>0</v>
      </c>
      <c r="R2242" s="679">
        <f t="shared" ca="1" si="149"/>
        <v>0</v>
      </c>
      <c r="S2242" t="str">
        <f t="shared" ref="S2242:S2305" si="150">file_name</f>
        <v>ASR_COMP</v>
      </c>
      <c r="T2242" s="957">
        <f t="shared" ref="T2242:T2305" si="151">file_date</f>
        <v>44682</v>
      </c>
      <c r="U2242" t="str">
        <f t="shared" ref="U2242:U2305" si="152">status</f>
        <v>Unaudited</v>
      </c>
    </row>
    <row r="2243" spans="1:21" x14ac:dyDescent="0.25">
      <c r="A2243" t="s">
        <v>440</v>
      </c>
      <c r="B2243" t="s">
        <v>1388</v>
      </c>
      <c r="C2243" t="s">
        <v>1389</v>
      </c>
      <c r="D2243" s="15">
        <v>1900</v>
      </c>
      <c r="E2243" s="121">
        <v>1</v>
      </c>
      <c r="F2243" t="s">
        <v>444</v>
      </c>
      <c r="G2243" s="121">
        <v>366</v>
      </c>
      <c r="H2243" t="s">
        <v>391</v>
      </c>
      <c r="I2243" t="s">
        <v>491</v>
      </c>
      <c r="J2243" t="s">
        <v>436</v>
      </c>
      <c r="K2243" t="s">
        <v>437</v>
      </c>
      <c r="L2243" s="756" t="s">
        <v>195</v>
      </c>
      <c r="M2243" t="s">
        <v>332</v>
      </c>
      <c r="N2243" s="679">
        <f t="shared" ca="1" si="149"/>
        <v>0</v>
      </c>
      <c r="O2243" s="679">
        <f t="shared" ca="1" si="149"/>
        <v>0</v>
      </c>
      <c r="P2243" s="679">
        <f t="shared" ca="1" si="149"/>
        <v>0</v>
      </c>
      <c r="Q2243" s="679">
        <f t="shared" ca="1" si="149"/>
        <v>0</v>
      </c>
      <c r="R2243" s="679">
        <f t="shared" ca="1" si="149"/>
        <v>0</v>
      </c>
      <c r="S2243" t="str">
        <f t="shared" si="150"/>
        <v>ASR_COMP</v>
      </c>
      <c r="T2243" s="957">
        <f t="shared" si="151"/>
        <v>44682</v>
      </c>
      <c r="U2243" t="str">
        <f t="shared" si="152"/>
        <v>Unaudited</v>
      </c>
    </row>
    <row r="2244" spans="1:21" x14ac:dyDescent="0.25">
      <c r="A2244" t="s">
        <v>440</v>
      </c>
      <c r="B2244" t="s">
        <v>1388</v>
      </c>
      <c r="C2244" t="s">
        <v>1389</v>
      </c>
      <c r="D2244" s="15">
        <v>1900</v>
      </c>
      <c r="E2244" s="121">
        <v>1</v>
      </c>
      <c r="F2244" t="s">
        <v>444</v>
      </c>
      <c r="G2244" s="121">
        <v>366</v>
      </c>
      <c r="H2244" t="s">
        <v>391</v>
      </c>
      <c r="I2244" t="s">
        <v>491</v>
      </c>
      <c r="J2244" t="s">
        <v>453</v>
      </c>
      <c r="K2244" t="s">
        <v>438</v>
      </c>
      <c r="L2244" s="756" t="s">
        <v>79</v>
      </c>
      <c r="M2244" t="s">
        <v>27</v>
      </c>
      <c r="N2244" s="679">
        <f t="shared" ca="1" si="149"/>
        <v>1864106.9738220149</v>
      </c>
      <c r="O2244" s="679">
        <f t="shared" ca="1" si="149"/>
        <v>814090.44587604434</v>
      </c>
      <c r="P2244" s="679">
        <f t="shared" ca="1" si="149"/>
        <v>1050016.5279459707</v>
      </c>
      <c r="Q2244" s="679">
        <f t="shared" ca="1" si="149"/>
        <v>0</v>
      </c>
      <c r="R2244" s="679">
        <f t="shared" ca="1" si="149"/>
        <v>0</v>
      </c>
      <c r="S2244" t="str">
        <f t="shared" si="150"/>
        <v>ASR_COMP</v>
      </c>
      <c r="T2244" s="957">
        <f t="shared" si="151"/>
        <v>44682</v>
      </c>
      <c r="U2244" t="str">
        <f t="shared" si="152"/>
        <v>Unaudited</v>
      </c>
    </row>
    <row r="2245" spans="1:21" x14ac:dyDescent="0.25">
      <c r="A2245" t="s">
        <v>440</v>
      </c>
      <c r="B2245" t="s">
        <v>1388</v>
      </c>
      <c r="C2245" t="s">
        <v>1389</v>
      </c>
      <c r="D2245" s="15">
        <v>1900</v>
      </c>
      <c r="E2245" s="121">
        <v>1</v>
      </c>
      <c r="F2245" t="s">
        <v>444</v>
      </c>
      <c r="G2245" s="121">
        <v>366</v>
      </c>
      <c r="H2245" t="s">
        <v>391</v>
      </c>
      <c r="I2245" t="s">
        <v>491</v>
      </c>
      <c r="J2245" t="s">
        <v>453</v>
      </c>
      <c r="K2245" t="s">
        <v>438</v>
      </c>
      <c r="L2245" s="756" t="s">
        <v>80</v>
      </c>
      <c r="M2245" t="s">
        <v>100</v>
      </c>
      <c r="N2245" s="679">
        <f t="shared" ca="1" si="149"/>
        <v>179313.01754026103</v>
      </c>
      <c r="O2245" s="679">
        <f t="shared" ca="1" si="149"/>
        <v>78309.354801366659</v>
      </c>
      <c r="P2245" s="679">
        <f t="shared" ca="1" si="149"/>
        <v>101003.66273889439</v>
      </c>
      <c r="Q2245" s="679">
        <f t="shared" ca="1" si="149"/>
        <v>0</v>
      </c>
      <c r="R2245" s="679">
        <f t="shared" ca="1" si="149"/>
        <v>0</v>
      </c>
      <c r="S2245" t="str">
        <f t="shared" si="150"/>
        <v>ASR_COMP</v>
      </c>
      <c r="T2245" s="957">
        <f t="shared" si="151"/>
        <v>44682</v>
      </c>
      <c r="U2245" t="str">
        <f t="shared" si="152"/>
        <v>Unaudited</v>
      </c>
    </row>
    <row r="2246" spans="1:21" x14ac:dyDescent="0.25">
      <c r="A2246" t="s">
        <v>440</v>
      </c>
      <c r="B2246" t="s">
        <v>1388</v>
      </c>
      <c r="C2246" t="s">
        <v>1389</v>
      </c>
      <c r="D2246" s="15">
        <v>1900</v>
      </c>
      <c r="E2246" s="121">
        <v>1</v>
      </c>
      <c r="F2246" t="s">
        <v>444</v>
      </c>
      <c r="G2246" s="121">
        <v>366</v>
      </c>
      <c r="H2246" t="s">
        <v>391</v>
      </c>
      <c r="I2246" t="s">
        <v>491</v>
      </c>
      <c r="J2246" t="s">
        <v>453</v>
      </c>
      <c r="K2246" t="s">
        <v>438</v>
      </c>
      <c r="L2246" s="756" t="s">
        <v>81</v>
      </c>
      <c r="M2246" t="s">
        <v>101</v>
      </c>
      <c r="N2246" s="679">
        <f t="shared" ca="1" si="149"/>
        <v>170319.93854810455</v>
      </c>
      <c r="O2246" s="679">
        <f t="shared" ca="1" si="149"/>
        <v>74381.908689455813</v>
      </c>
      <c r="P2246" s="679">
        <f t="shared" ca="1" si="149"/>
        <v>95938.029858648748</v>
      </c>
      <c r="Q2246" s="679">
        <f t="shared" ca="1" si="149"/>
        <v>0</v>
      </c>
      <c r="R2246" s="679">
        <f t="shared" ca="1" si="149"/>
        <v>0</v>
      </c>
      <c r="S2246" t="str">
        <f t="shared" si="150"/>
        <v>ASR_COMP</v>
      </c>
      <c r="T2246" s="957">
        <f t="shared" si="151"/>
        <v>44682</v>
      </c>
      <c r="U2246" t="str">
        <f t="shared" si="152"/>
        <v>Unaudited</v>
      </c>
    </row>
    <row r="2247" spans="1:21" x14ac:dyDescent="0.25">
      <c r="A2247" t="s">
        <v>440</v>
      </c>
      <c r="B2247" t="s">
        <v>1388</v>
      </c>
      <c r="C2247" t="s">
        <v>1389</v>
      </c>
      <c r="D2247" s="15">
        <v>1900</v>
      </c>
      <c r="E2247" s="121">
        <v>1</v>
      </c>
      <c r="F2247" t="s">
        <v>444</v>
      </c>
      <c r="G2247" s="121">
        <v>366</v>
      </c>
      <c r="H2247" t="s">
        <v>391</v>
      </c>
      <c r="I2247" t="s">
        <v>491</v>
      </c>
      <c r="J2247" t="s">
        <v>453</v>
      </c>
      <c r="K2247" t="s">
        <v>438</v>
      </c>
      <c r="L2247" s="756" t="s">
        <v>82</v>
      </c>
      <c r="M2247" t="s">
        <v>102</v>
      </c>
      <c r="N2247" s="679">
        <f t="shared" ca="1" si="149"/>
        <v>115360.04038288347</v>
      </c>
      <c r="O2247" s="679">
        <f t="shared" ca="1" si="149"/>
        <v>50379.891299385781</v>
      </c>
      <c r="P2247" s="679">
        <f t="shared" ca="1" si="149"/>
        <v>64980.149083497687</v>
      </c>
      <c r="Q2247" s="679">
        <f t="shared" ca="1" si="149"/>
        <v>0</v>
      </c>
      <c r="R2247" s="679">
        <f t="shared" ca="1" si="149"/>
        <v>0</v>
      </c>
      <c r="S2247" t="str">
        <f t="shared" si="150"/>
        <v>ASR_COMP</v>
      </c>
      <c r="T2247" s="957">
        <f t="shared" si="151"/>
        <v>44682</v>
      </c>
      <c r="U2247" t="str">
        <f t="shared" si="152"/>
        <v>Unaudited</v>
      </c>
    </row>
    <row r="2248" spans="1:21" x14ac:dyDescent="0.25">
      <c r="A2248" t="s">
        <v>440</v>
      </c>
      <c r="B2248" t="s">
        <v>1388</v>
      </c>
      <c r="C2248" t="s">
        <v>1389</v>
      </c>
      <c r="D2248" s="15">
        <v>1900</v>
      </c>
      <c r="E2248" s="121">
        <v>1</v>
      </c>
      <c r="F2248" t="s">
        <v>444</v>
      </c>
      <c r="G2248" s="121">
        <v>366</v>
      </c>
      <c r="H2248" t="s">
        <v>391</v>
      </c>
      <c r="I2248" t="s">
        <v>491</v>
      </c>
      <c r="J2248" t="s">
        <v>453</v>
      </c>
      <c r="K2248" t="s">
        <v>438</v>
      </c>
      <c r="L2248" s="756" t="s">
        <v>219</v>
      </c>
      <c r="M2248" t="s">
        <v>103</v>
      </c>
      <c r="N2248" s="679">
        <f t="shared" ca="1" si="149"/>
        <v>422488.7114681555</v>
      </c>
      <c r="O2248" s="679">
        <f t="shared" ca="1" si="149"/>
        <v>184508.7370664737</v>
      </c>
      <c r="P2248" s="679">
        <f t="shared" ca="1" si="149"/>
        <v>237979.97440168177</v>
      </c>
      <c r="Q2248" s="679">
        <f t="shared" ca="1" si="149"/>
        <v>0</v>
      </c>
      <c r="R2248" s="679">
        <f t="shared" ca="1" si="149"/>
        <v>0</v>
      </c>
      <c r="S2248" t="str">
        <f t="shared" si="150"/>
        <v>ASR_COMP</v>
      </c>
      <c r="T2248" s="957">
        <f t="shared" si="151"/>
        <v>44682</v>
      </c>
      <c r="U2248" t="str">
        <f t="shared" si="152"/>
        <v>Unaudited</v>
      </c>
    </row>
    <row r="2249" spans="1:21" x14ac:dyDescent="0.25">
      <c r="A2249" t="s">
        <v>440</v>
      </c>
      <c r="B2249" t="s">
        <v>1388</v>
      </c>
      <c r="C2249" t="s">
        <v>1389</v>
      </c>
      <c r="D2249" s="15">
        <v>1900</v>
      </c>
      <c r="E2249" s="121">
        <v>1</v>
      </c>
      <c r="F2249" t="s">
        <v>444</v>
      </c>
      <c r="G2249" s="121">
        <v>366</v>
      </c>
      <c r="H2249" t="s">
        <v>391</v>
      </c>
      <c r="I2249" t="s">
        <v>491</v>
      </c>
      <c r="J2249" t="s">
        <v>453</v>
      </c>
      <c r="K2249" t="s">
        <v>438</v>
      </c>
      <c r="L2249" s="756" t="s">
        <v>218</v>
      </c>
      <c r="M2249" t="s">
        <v>28</v>
      </c>
      <c r="N2249" s="679">
        <f t="shared" ca="1" si="149"/>
        <v>80914.20636173182</v>
      </c>
      <c r="O2249" s="679">
        <f t="shared" ca="1" si="149"/>
        <v>35336.750122054924</v>
      </c>
      <c r="P2249" s="679">
        <f t="shared" ca="1" si="149"/>
        <v>45577.456239676896</v>
      </c>
      <c r="Q2249" s="679">
        <f t="shared" ca="1" si="149"/>
        <v>0</v>
      </c>
      <c r="R2249" s="679">
        <f t="shared" ca="1" si="149"/>
        <v>0</v>
      </c>
      <c r="S2249" t="str">
        <f t="shared" si="150"/>
        <v>ASR_COMP</v>
      </c>
      <c r="T2249" s="957">
        <f t="shared" si="151"/>
        <v>44682</v>
      </c>
      <c r="U2249" t="str">
        <f t="shared" si="152"/>
        <v>Unaudited</v>
      </c>
    </row>
    <row r="2250" spans="1:21" x14ac:dyDescent="0.25">
      <c r="A2250" t="s">
        <v>440</v>
      </c>
      <c r="B2250" t="s">
        <v>1388</v>
      </c>
      <c r="C2250" t="s">
        <v>1389</v>
      </c>
      <c r="D2250" s="15">
        <v>1900</v>
      </c>
      <c r="E2250" s="121">
        <v>1</v>
      </c>
      <c r="F2250" t="s">
        <v>444</v>
      </c>
      <c r="G2250" s="121">
        <v>366</v>
      </c>
      <c r="H2250" t="s">
        <v>391</v>
      </c>
      <c r="I2250" t="s">
        <v>491</v>
      </c>
      <c r="J2250" t="s">
        <v>439</v>
      </c>
      <c r="K2250" t="s">
        <v>439</v>
      </c>
      <c r="L2250" s="756" t="s">
        <v>84</v>
      </c>
      <c r="M2250" t="s">
        <v>330</v>
      </c>
      <c r="N2250" s="679">
        <f t="shared" ca="1" si="149"/>
        <v>0</v>
      </c>
      <c r="O2250" s="679">
        <f t="shared" ca="1" si="149"/>
        <v>0</v>
      </c>
      <c r="P2250" s="679">
        <f t="shared" ca="1" si="149"/>
        <v>0</v>
      </c>
      <c r="Q2250" s="679">
        <f t="shared" ca="1" si="149"/>
        <v>0</v>
      </c>
      <c r="R2250" s="679">
        <f t="shared" ca="1" si="149"/>
        <v>0</v>
      </c>
      <c r="S2250" t="str">
        <f t="shared" si="150"/>
        <v>ASR_COMP</v>
      </c>
      <c r="T2250" s="957">
        <f t="shared" si="151"/>
        <v>44682</v>
      </c>
      <c r="U2250" t="str">
        <f t="shared" si="152"/>
        <v>Unaudited</v>
      </c>
    </row>
    <row r="2251" spans="1:21" x14ac:dyDescent="0.25">
      <c r="A2251" t="s">
        <v>440</v>
      </c>
      <c r="B2251" t="s">
        <v>1388</v>
      </c>
      <c r="C2251" t="s">
        <v>1389</v>
      </c>
      <c r="D2251" s="15">
        <v>1900</v>
      </c>
      <c r="E2251" s="121">
        <v>1</v>
      </c>
      <c r="F2251" t="s">
        <v>444</v>
      </c>
      <c r="G2251" s="121">
        <v>366</v>
      </c>
      <c r="H2251" t="s">
        <v>391</v>
      </c>
      <c r="I2251" t="s">
        <v>491</v>
      </c>
      <c r="J2251" t="s">
        <v>439</v>
      </c>
      <c r="K2251" t="s">
        <v>439</v>
      </c>
      <c r="L2251" s="756" t="s">
        <v>85</v>
      </c>
      <c r="M2251" t="s">
        <v>328</v>
      </c>
      <c r="N2251" s="679">
        <f t="shared" ca="1" si="149"/>
        <v>0</v>
      </c>
      <c r="O2251" s="679">
        <f t="shared" ca="1" si="149"/>
        <v>0</v>
      </c>
      <c r="P2251" s="679">
        <f t="shared" ca="1" si="149"/>
        <v>0</v>
      </c>
      <c r="Q2251" s="679">
        <f t="shared" ca="1" si="149"/>
        <v>0</v>
      </c>
      <c r="R2251" s="679">
        <f t="shared" ca="1" si="149"/>
        <v>0</v>
      </c>
      <c r="S2251" t="str">
        <f t="shared" si="150"/>
        <v>ASR_COMP</v>
      </c>
      <c r="T2251" s="957">
        <f t="shared" si="151"/>
        <v>44682</v>
      </c>
      <c r="U2251" t="str">
        <f t="shared" si="152"/>
        <v>Unaudited</v>
      </c>
    </row>
    <row r="2252" spans="1:21" x14ac:dyDescent="0.25">
      <c r="A2252" t="s">
        <v>440</v>
      </c>
      <c r="B2252" t="s">
        <v>1388</v>
      </c>
      <c r="C2252" t="s">
        <v>1389</v>
      </c>
      <c r="D2252" s="15">
        <v>1900</v>
      </c>
      <c r="E2252" s="121">
        <v>1</v>
      </c>
      <c r="F2252" t="s">
        <v>444</v>
      </c>
      <c r="G2252" s="121">
        <v>366</v>
      </c>
      <c r="H2252" t="s">
        <v>391</v>
      </c>
      <c r="I2252" t="s">
        <v>491</v>
      </c>
      <c r="J2252" t="s">
        <v>439</v>
      </c>
      <c r="K2252" t="s">
        <v>439</v>
      </c>
      <c r="L2252" s="756" t="s">
        <v>86</v>
      </c>
      <c r="M2252" t="s">
        <v>497</v>
      </c>
      <c r="N2252" s="679">
        <f t="shared" ca="1" si="149"/>
        <v>0</v>
      </c>
      <c r="O2252" s="679">
        <f t="shared" ca="1" si="149"/>
        <v>0</v>
      </c>
      <c r="P2252" s="679">
        <f t="shared" ca="1" si="149"/>
        <v>0</v>
      </c>
      <c r="Q2252" s="679">
        <f t="shared" ca="1" si="149"/>
        <v>0</v>
      </c>
      <c r="R2252" s="679">
        <f t="shared" ca="1" si="149"/>
        <v>0</v>
      </c>
      <c r="S2252" t="str">
        <f t="shared" si="150"/>
        <v>ASR_COMP</v>
      </c>
      <c r="T2252" s="957">
        <f t="shared" si="151"/>
        <v>44682</v>
      </c>
      <c r="U2252" t="str">
        <f t="shared" si="152"/>
        <v>Unaudited</v>
      </c>
    </row>
    <row r="2253" spans="1:21" x14ac:dyDescent="0.25">
      <c r="A2253" t="s">
        <v>440</v>
      </c>
      <c r="B2253" t="s">
        <v>1388</v>
      </c>
      <c r="C2253" t="s">
        <v>1389</v>
      </c>
      <c r="D2253" s="15">
        <v>1900</v>
      </c>
      <c r="E2253" s="121">
        <v>1</v>
      </c>
      <c r="F2253" t="s">
        <v>444</v>
      </c>
      <c r="G2253" s="121">
        <v>366</v>
      </c>
      <c r="H2253" t="s">
        <v>391</v>
      </c>
      <c r="I2253" t="s">
        <v>491</v>
      </c>
      <c r="J2253" t="s">
        <v>439</v>
      </c>
      <c r="K2253" t="s">
        <v>439</v>
      </c>
      <c r="L2253" s="756" t="s">
        <v>87</v>
      </c>
      <c r="M2253" t="s">
        <v>498</v>
      </c>
      <c r="N2253" s="679">
        <f t="shared" ca="1" si="149"/>
        <v>0</v>
      </c>
      <c r="O2253" s="679">
        <f t="shared" ca="1" si="149"/>
        <v>0</v>
      </c>
      <c r="P2253" s="679">
        <f t="shared" ca="1" si="149"/>
        <v>0</v>
      </c>
      <c r="Q2253" s="679">
        <f t="shared" ca="1" si="149"/>
        <v>0</v>
      </c>
      <c r="R2253" s="679">
        <f t="shared" ca="1" si="149"/>
        <v>0</v>
      </c>
      <c r="S2253" t="str">
        <f t="shared" si="150"/>
        <v>ASR_COMP</v>
      </c>
      <c r="T2253" s="957">
        <f t="shared" si="151"/>
        <v>44682</v>
      </c>
      <c r="U2253" t="str">
        <f t="shared" si="152"/>
        <v>Unaudited</v>
      </c>
    </row>
    <row r="2254" spans="1:21" x14ac:dyDescent="0.25">
      <c r="A2254" t="s">
        <v>440</v>
      </c>
      <c r="B2254" t="s">
        <v>1388</v>
      </c>
      <c r="C2254" t="s">
        <v>1389</v>
      </c>
      <c r="D2254" s="15">
        <v>1900</v>
      </c>
      <c r="E2254" s="121">
        <v>1</v>
      </c>
      <c r="F2254" t="s">
        <v>444</v>
      </c>
      <c r="G2254" s="121">
        <v>366</v>
      </c>
      <c r="H2254" t="s">
        <v>391</v>
      </c>
      <c r="I2254" t="s">
        <v>491</v>
      </c>
      <c r="J2254" t="s">
        <v>439</v>
      </c>
      <c r="K2254" t="s">
        <v>439</v>
      </c>
      <c r="L2254" s="756" t="s">
        <v>216</v>
      </c>
      <c r="M2254" t="s">
        <v>499</v>
      </c>
      <c r="N2254" s="679">
        <f t="shared" ca="1" si="149"/>
        <v>0</v>
      </c>
      <c r="O2254" s="679">
        <f t="shared" ca="1" si="149"/>
        <v>0</v>
      </c>
      <c r="P2254" s="679">
        <f t="shared" ca="1" si="149"/>
        <v>0</v>
      </c>
      <c r="Q2254" s="679">
        <f t="shared" ca="1" si="149"/>
        <v>0</v>
      </c>
      <c r="R2254" s="679">
        <f t="shared" ca="1" si="149"/>
        <v>0</v>
      </c>
      <c r="S2254" t="str">
        <f t="shared" si="150"/>
        <v>ASR_COMP</v>
      </c>
      <c r="T2254" s="957">
        <f t="shared" si="151"/>
        <v>44682</v>
      </c>
      <c r="U2254" t="str">
        <f t="shared" si="152"/>
        <v>Unaudited</v>
      </c>
    </row>
    <row r="2255" spans="1:21" x14ac:dyDescent="0.25">
      <c r="A2255" t="s">
        <v>440</v>
      </c>
      <c r="B2255" t="s">
        <v>1388</v>
      </c>
      <c r="C2255" t="s">
        <v>1389</v>
      </c>
      <c r="D2255" s="15">
        <v>1900</v>
      </c>
      <c r="E2255" s="121">
        <v>1</v>
      </c>
      <c r="F2255" t="s">
        <v>444</v>
      </c>
      <c r="G2255" s="121">
        <v>366</v>
      </c>
      <c r="H2255" t="s">
        <v>391</v>
      </c>
      <c r="I2255" t="s">
        <v>492</v>
      </c>
      <c r="J2255" t="s">
        <v>26</v>
      </c>
      <c r="K2255" t="s">
        <v>26</v>
      </c>
      <c r="L2255" s="756" t="s">
        <v>207</v>
      </c>
      <c r="M2255" t="s">
        <v>26</v>
      </c>
      <c r="N2255" s="679">
        <f t="shared" ca="1" si="149"/>
        <v>17591.170958542163</v>
      </c>
      <c r="O2255" s="679">
        <f t="shared" ca="1" si="149"/>
        <v>0</v>
      </c>
      <c r="P2255" s="679">
        <f t="shared" ca="1" si="149"/>
        <v>0</v>
      </c>
      <c r="Q2255" s="679">
        <f t="shared" ca="1" si="149"/>
        <v>0</v>
      </c>
      <c r="R2255" s="679">
        <f t="shared" ca="1" si="149"/>
        <v>0</v>
      </c>
      <c r="S2255" t="str">
        <f t="shared" si="150"/>
        <v>ASR_COMP</v>
      </c>
      <c r="T2255" s="957">
        <f t="shared" si="151"/>
        <v>44682</v>
      </c>
      <c r="U2255" t="str">
        <f t="shared" si="152"/>
        <v>Unaudited</v>
      </c>
    </row>
    <row r="2256" spans="1:21" x14ac:dyDescent="0.25">
      <c r="A2256" t="s">
        <v>440</v>
      </c>
      <c r="B2256" t="s">
        <v>1388</v>
      </c>
      <c r="C2256" t="s">
        <v>1389</v>
      </c>
      <c r="D2256" s="15">
        <v>1900</v>
      </c>
      <c r="E2256" s="121">
        <v>1</v>
      </c>
      <c r="F2256" t="s">
        <v>1034</v>
      </c>
      <c r="G2256" s="121" t="s">
        <v>1387</v>
      </c>
      <c r="H2256" t="s">
        <v>391</v>
      </c>
      <c r="I2256" t="s">
        <v>435</v>
      </c>
      <c r="J2256" t="s">
        <v>435</v>
      </c>
      <c r="K2256" t="s">
        <v>435</v>
      </c>
      <c r="M2256" t="s">
        <v>435</v>
      </c>
      <c r="N2256" s="679">
        <f t="shared" ca="1" si="149"/>
        <v>0</v>
      </c>
      <c r="O2256" s="679">
        <f t="shared" ca="1" si="149"/>
        <v>0</v>
      </c>
      <c r="P2256" s="679">
        <f t="shared" ca="1" si="149"/>
        <v>0</v>
      </c>
      <c r="Q2256" s="679">
        <f t="shared" ca="1" si="149"/>
        <v>0</v>
      </c>
      <c r="R2256" s="679">
        <f t="shared" ca="1" si="149"/>
        <v>0</v>
      </c>
      <c r="S2256" t="str">
        <f t="shared" si="150"/>
        <v>ASR_COMP</v>
      </c>
      <c r="T2256" s="957">
        <f t="shared" si="151"/>
        <v>44682</v>
      </c>
      <c r="U2256" t="str">
        <f t="shared" si="152"/>
        <v>Unaudited</v>
      </c>
    </row>
    <row r="2257" spans="1:21" x14ac:dyDescent="0.25">
      <c r="A2257" t="s">
        <v>440</v>
      </c>
      <c r="B2257" t="s">
        <v>1388</v>
      </c>
      <c r="C2257" t="s">
        <v>1389</v>
      </c>
      <c r="D2257" s="15">
        <v>1900</v>
      </c>
      <c r="E2257" s="121">
        <v>1</v>
      </c>
      <c r="F2257" t="s">
        <v>1034</v>
      </c>
      <c r="G2257" s="121" t="s">
        <v>1387</v>
      </c>
      <c r="H2257" t="s">
        <v>391</v>
      </c>
      <c r="I2257" t="s">
        <v>490</v>
      </c>
      <c r="J2257" t="s">
        <v>12</v>
      </c>
      <c r="K2257" t="s">
        <v>12</v>
      </c>
      <c r="L2257" s="756">
        <v>1.1000000000000001</v>
      </c>
      <c r="M2257" t="s">
        <v>12</v>
      </c>
      <c r="N2257" s="679">
        <f t="shared" ca="1" si="149"/>
        <v>0</v>
      </c>
      <c r="O2257" s="679">
        <f t="shared" ca="1" si="149"/>
        <v>0</v>
      </c>
      <c r="P2257" s="679">
        <f t="shared" ca="1" si="149"/>
        <v>0</v>
      </c>
      <c r="Q2257" s="679">
        <f t="shared" ca="1" si="149"/>
        <v>0</v>
      </c>
      <c r="R2257" s="679">
        <f t="shared" ca="1" si="149"/>
        <v>346414.99820447707</v>
      </c>
      <c r="S2257" t="str">
        <f t="shared" si="150"/>
        <v>ASR_COMP</v>
      </c>
      <c r="T2257" s="957">
        <f t="shared" si="151"/>
        <v>44682</v>
      </c>
      <c r="U2257" t="str">
        <f t="shared" si="152"/>
        <v>Unaudited</v>
      </c>
    </row>
    <row r="2258" spans="1:21" x14ac:dyDescent="0.25">
      <c r="A2258" t="s">
        <v>440</v>
      </c>
      <c r="B2258" t="s">
        <v>1388</v>
      </c>
      <c r="C2258" t="s">
        <v>1389</v>
      </c>
      <c r="D2258" s="15">
        <v>1900</v>
      </c>
      <c r="E2258" s="121">
        <v>1</v>
      </c>
      <c r="F2258" t="s">
        <v>1034</v>
      </c>
      <c r="G2258" s="121" t="s">
        <v>1387</v>
      </c>
      <c r="H2258" t="s">
        <v>391</v>
      </c>
      <c r="I2258" t="s">
        <v>490</v>
      </c>
      <c r="J2258" t="s">
        <v>12</v>
      </c>
      <c r="K2258" t="s">
        <v>225</v>
      </c>
      <c r="L2258" s="756">
        <v>1.2</v>
      </c>
      <c r="M2258" t="s">
        <v>225</v>
      </c>
      <c r="N2258" s="679">
        <f t="shared" ca="1" si="149"/>
        <v>0</v>
      </c>
      <c r="O2258" s="679">
        <f t="shared" ca="1" si="149"/>
        <v>0</v>
      </c>
      <c r="P2258" s="679">
        <f t="shared" ca="1" si="149"/>
        <v>0</v>
      </c>
      <c r="Q2258" s="679">
        <f t="shared" ca="1" si="149"/>
        <v>0</v>
      </c>
      <c r="R2258" s="679">
        <f t="shared" ca="1" si="149"/>
        <v>168406.58815429802</v>
      </c>
      <c r="S2258" t="str">
        <f t="shared" si="150"/>
        <v>ASR_COMP</v>
      </c>
      <c r="T2258" s="957">
        <f t="shared" si="151"/>
        <v>44682</v>
      </c>
      <c r="U2258" t="str">
        <f t="shared" si="152"/>
        <v>Unaudited</v>
      </c>
    </row>
    <row r="2259" spans="1:21" x14ac:dyDescent="0.25">
      <c r="A2259" t="s">
        <v>440</v>
      </c>
      <c r="B2259" t="s">
        <v>1388</v>
      </c>
      <c r="C2259" t="s">
        <v>1389</v>
      </c>
      <c r="D2259" s="15">
        <v>1900</v>
      </c>
      <c r="E2259" s="121">
        <v>1</v>
      </c>
      <c r="F2259" t="s">
        <v>1034</v>
      </c>
      <c r="G2259" s="121" t="s">
        <v>1387</v>
      </c>
      <c r="H2259" t="s">
        <v>391</v>
      </c>
      <c r="I2259" t="s">
        <v>490</v>
      </c>
      <c r="J2259" t="s">
        <v>12</v>
      </c>
      <c r="K2259" t="s">
        <v>1326</v>
      </c>
      <c r="L2259" s="756" t="s">
        <v>1322</v>
      </c>
      <c r="M2259" t="s">
        <v>1326</v>
      </c>
      <c r="N2259" s="679">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9">
        <f t="shared" ca="1" si="153"/>
        <v>0</v>
      </c>
      <c r="P2259" s="679">
        <f t="shared" ca="1" si="153"/>
        <v>0</v>
      </c>
      <c r="Q2259" s="679">
        <f t="shared" ca="1" si="153"/>
        <v>0</v>
      </c>
      <c r="R2259" s="679">
        <f t="shared" ca="1" si="153"/>
        <v>10692.24</v>
      </c>
      <c r="S2259" t="str">
        <f t="shared" si="150"/>
        <v>ASR_COMP</v>
      </c>
      <c r="T2259" s="957">
        <f t="shared" si="151"/>
        <v>44682</v>
      </c>
      <c r="U2259" t="str">
        <f t="shared" si="152"/>
        <v>Unaudited</v>
      </c>
    </row>
    <row r="2260" spans="1:21" x14ac:dyDescent="0.25">
      <c r="A2260" t="s">
        <v>440</v>
      </c>
      <c r="B2260" t="s">
        <v>1388</v>
      </c>
      <c r="C2260" t="s">
        <v>1389</v>
      </c>
      <c r="D2260" s="15">
        <v>1900</v>
      </c>
      <c r="E2260" s="121">
        <v>1</v>
      </c>
      <c r="F2260" t="s">
        <v>1034</v>
      </c>
      <c r="G2260" s="121" t="s">
        <v>1387</v>
      </c>
      <c r="H2260" t="s">
        <v>391</v>
      </c>
      <c r="I2260" t="s">
        <v>490</v>
      </c>
      <c r="J2260" t="s">
        <v>12</v>
      </c>
      <c r="K2260" t="s">
        <v>1328</v>
      </c>
      <c r="L2260" s="756" t="s">
        <v>1327</v>
      </c>
      <c r="M2260" t="s">
        <v>1328</v>
      </c>
      <c r="N2260" s="679">
        <f t="shared" ca="1" si="153"/>
        <v>0</v>
      </c>
      <c r="O2260" s="679">
        <f t="shared" ca="1" si="153"/>
        <v>0</v>
      </c>
      <c r="P2260" s="679">
        <f t="shared" ca="1" si="153"/>
        <v>0</v>
      </c>
      <c r="Q2260" s="679">
        <f t="shared" ca="1" si="153"/>
        <v>0</v>
      </c>
      <c r="R2260" s="679">
        <f t="shared" ca="1" si="153"/>
        <v>682163.05406827223</v>
      </c>
      <c r="S2260" t="str">
        <f t="shared" si="150"/>
        <v>ASR_COMP</v>
      </c>
      <c r="T2260" s="957">
        <f t="shared" si="151"/>
        <v>44682</v>
      </c>
      <c r="U2260" t="str">
        <f t="shared" si="152"/>
        <v>Unaudited</v>
      </c>
    </row>
    <row r="2261" spans="1:21" x14ac:dyDescent="0.25">
      <c r="A2261" t="s">
        <v>440</v>
      </c>
      <c r="B2261" t="s">
        <v>1388</v>
      </c>
      <c r="C2261" t="s">
        <v>1389</v>
      </c>
      <c r="D2261" s="15">
        <v>1900</v>
      </c>
      <c r="E2261" s="121">
        <v>1</v>
      </c>
      <c r="F2261" t="s">
        <v>1034</v>
      </c>
      <c r="G2261" s="121" t="s">
        <v>1387</v>
      </c>
      <c r="H2261" t="s">
        <v>391</v>
      </c>
      <c r="I2261" t="s">
        <v>490</v>
      </c>
      <c r="J2261" t="s">
        <v>13</v>
      </c>
      <c r="K2261" t="s">
        <v>13</v>
      </c>
      <c r="L2261" s="756" t="s">
        <v>63</v>
      </c>
      <c r="M2261" t="s">
        <v>13</v>
      </c>
      <c r="N2261" s="679">
        <f t="shared" ca="1" si="153"/>
        <v>0</v>
      </c>
      <c r="O2261" s="679">
        <f t="shared" ca="1" si="153"/>
        <v>0</v>
      </c>
      <c r="P2261" s="679">
        <f t="shared" ca="1" si="153"/>
        <v>0</v>
      </c>
      <c r="Q2261" s="679">
        <f t="shared" ca="1" si="153"/>
        <v>0</v>
      </c>
      <c r="R2261" s="679">
        <f t="shared" ca="1" si="153"/>
        <v>0</v>
      </c>
      <c r="S2261" t="str">
        <f t="shared" si="150"/>
        <v>ASR_COMP</v>
      </c>
      <c r="T2261" s="957">
        <f t="shared" si="151"/>
        <v>44682</v>
      </c>
      <c r="U2261" t="str">
        <f t="shared" si="152"/>
        <v>Unaudited</v>
      </c>
    </row>
    <row r="2262" spans="1:21" x14ac:dyDescent="0.25">
      <c r="A2262" t="s">
        <v>440</v>
      </c>
      <c r="B2262" t="s">
        <v>1388</v>
      </c>
      <c r="C2262" t="s">
        <v>1389</v>
      </c>
      <c r="D2262" s="15">
        <v>1900</v>
      </c>
      <c r="E2262" s="121">
        <v>1</v>
      </c>
      <c r="F2262" t="s">
        <v>1034</v>
      </c>
      <c r="G2262" s="121" t="s">
        <v>1387</v>
      </c>
      <c r="H2262" t="s">
        <v>391</v>
      </c>
      <c r="I2262" t="s">
        <v>491</v>
      </c>
      <c r="J2262" t="s">
        <v>436</v>
      </c>
      <c r="K2262" t="s">
        <v>799</v>
      </c>
      <c r="L2262" s="756">
        <v>2.1</v>
      </c>
      <c r="M2262" t="s">
        <v>734</v>
      </c>
      <c r="N2262" s="679">
        <f t="shared" ca="1" si="153"/>
        <v>0</v>
      </c>
      <c r="O2262" s="679">
        <f t="shared" ca="1" si="153"/>
        <v>0</v>
      </c>
      <c r="P2262" s="679">
        <f t="shared" ca="1" si="153"/>
        <v>0</v>
      </c>
      <c r="Q2262" s="679">
        <f t="shared" ca="1" si="153"/>
        <v>0</v>
      </c>
      <c r="R2262" s="679">
        <f t="shared" ca="1" si="153"/>
        <v>950</v>
      </c>
      <c r="S2262" t="str">
        <f t="shared" si="150"/>
        <v>ASR_COMP</v>
      </c>
      <c r="T2262" s="957">
        <f t="shared" si="151"/>
        <v>44682</v>
      </c>
      <c r="U2262" t="str">
        <f t="shared" si="152"/>
        <v>Unaudited</v>
      </c>
    </row>
    <row r="2263" spans="1:21" x14ac:dyDescent="0.25">
      <c r="A2263" t="s">
        <v>440</v>
      </c>
      <c r="B2263" t="s">
        <v>1388</v>
      </c>
      <c r="C2263" t="s">
        <v>1389</v>
      </c>
      <c r="D2263" s="15">
        <v>1900</v>
      </c>
      <c r="E2263" s="121">
        <v>1</v>
      </c>
      <c r="F2263" t="s">
        <v>1034</v>
      </c>
      <c r="G2263" s="121" t="s">
        <v>1387</v>
      </c>
      <c r="H2263" t="s">
        <v>391</v>
      </c>
      <c r="I2263" t="s">
        <v>491</v>
      </c>
      <c r="J2263" t="s">
        <v>436</v>
      </c>
      <c r="K2263" t="s">
        <v>799</v>
      </c>
      <c r="L2263" s="756">
        <v>2.2000000000000002</v>
      </c>
      <c r="M2263" t="s">
        <v>735</v>
      </c>
      <c r="N2263" s="679">
        <f t="shared" ca="1" si="153"/>
        <v>0</v>
      </c>
      <c r="O2263" s="679">
        <f t="shared" ca="1" si="153"/>
        <v>0</v>
      </c>
      <c r="P2263" s="679">
        <f t="shared" ca="1" si="153"/>
        <v>0</v>
      </c>
      <c r="Q2263" s="679">
        <f t="shared" ca="1" si="153"/>
        <v>0</v>
      </c>
      <c r="R2263" s="679">
        <f t="shared" ca="1" si="153"/>
        <v>0</v>
      </c>
      <c r="S2263" t="str">
        <f t="shared" si="150"/>
        <v>ASR_COMP</v>
      </c>
      <c r="T2263" s="957">
        <f t="shared" si="151"/>
        <v>44682</v>
      </c>
      <c r="U2263" t="str">
        <f t="shared" si="152"/>
        <v>Unaudited</v>
      </c>
    </row>
    <row r="2264" spans="1:21" x14ac:dyDescent="0.25">
      <c r="A2264" t="s">
        <v>440</v>
      </c>
      <c r="B2264" t="s">
        <v>1388</v>
      </c>
      <c r="C2264" t="s">
        <v>1389</v>
      </c>
      <c r="D2264" s="15">
        <v>1900</v>
      </c>
      <c r="E2264" s="121">
        <v>1</v>
      </c>
      <c r="F2264" t="s">
        <v>1034</v>
      </c>
      <c r="G2264" s="121" t="s">
        <v>1387</v>
      </c>
      <c r="H2264" t="s">
        <v>391</v>
      </c>
      <c r="I2264" t="s">
        <v>491</v>
      </c>
      <c r="J2264" t="s">
        <v>436</v>
      </c>
      <c r="K2264" t="s">
        <v>799</v>
      </c>
      <c r="L2264" s="756">
        <v>2.2999999999999998</v>
      </c>
      <c r="M2264" t="s">
        <v>736</v>
      </c>
      <c r="N2264" s="679">
        <f t="shared" ca="1" si="153"/>
        <v>0</v>
      </c>
      <c r="O2264" s="679">
        <f t="shared" ca="1" si="153"/>
        <v>0</v>
      </c>
      <c r="P2264" s="679">
        <f t="shared" ca="1" si="153"/>
        <v>0</v>
      </c>
      <c r="Q2264" s="679">
        <f t="shared" ca="1" si="153"/>
        <v>0</v>
      </c>
      <c r="R2264" s="679">
        <f t="shared" ca="1" si="153"/>
        <v>776528.46240874834</v>
      </c>
      <c r="S2264" t="str">
        <f t="shared" si="150"/>
        <v>ASR_COMP</v>
      </c>
      <c r="T2264" s="957">
        <f t="shared" si="151"/>
        <v>44682</v>
      </c>
      <c r="U2264" t="str">
        <f t="shared" si="152"/>
        <v>Unaudited</v>
      </c>
    </row>
    <row r="2265" spans="1:21" x14ac:dyDescent="0.25">
      <c r="A2265" t="s">
        <v>440</v>
      </c>
      <c r="B2265" t="s">
        <v>1388</v>
      </c>
      <c r="C2265" t="s">
        <v>1389</v>
      </c>
      <c r="D2265" s="15">
        <v>1900</v>
      </c>
      <c r="E2265" s="121">
        <v>1</v>
      </c>
      <c r="F2265" t="s">
        <v>1034</v>
      </c>
      <c r="G2265" s="121" t="s">
        <v>1387</v>
      </c>
      <c r="H2265" t="s">
        <v>391</v>
      </c>
      <c r="I2265" t="s">
        <v>491</v>
      </c>
      <c r="J2265" t="s">
        <v>436</v>
      </c>
      <c r="K2265" t="s">
        <v>799</v>
      </c>
      <c r="L2265" s="756">
        <v>2.4</v>
      </c>
      <c r="M2265" t="s">
        <v>737</v>
      </c>
      <c r="N2265" s="679">
        <f t="shared" ca="1" si="153"/>
        <v>0</v>
      </c>
      <c r="O2265" s="679">
        <f t="shared" ca="1" si="153"/>
        <v>0</v>
      </c>
      <c r="P2265" s="679">
        <f t="shared" ca="1" si="153"/>
        <v>0</v>
      </c>
      <c r="Q2265" s="679">
        <f t="shared" ca="1" si="153"/>
        <v>0</v>
      </c>
      <c r="R2265" s="679">
        <f t="shared" ca="1" si="153"/>
        <v>-138718.79207262682</v>
      </c>
      <c r="S2265" t="str">
        <f t="shared" si="150"/>
        <v>ASR_COMP</v>
      </c>
      <c r="T2265" s="957">
        <f t="shared" si="151"/>
        <v>44682</v>
      </c>
      <c r="U2265" t="str">
        <f t="shared" si="152"/>
        <v>Unaudited</v>
      </c>
    </row>
    <row r="2266" spans="1:21" x14ac:dyDescent="0.25">
      <c r="A2266" t="s">
        <v>440</v>
      </c>
      <c r="B2266" t="s">
        <v>1388</v>
      </c>
      <c r="C2266" t="s">
        <v>1389</v>
      </c>
      <c r="D2266" s="15">
        <v>1900</v>
      </c>
      <c r="E2266" s="121">
        <v>1</v>
      </c>
      <c r="F2266" t="s">
        <v>1034</v>
      </c>
      <c r="G2266" s="121" t="s">
        <v>1387</v>
      </c>
      <c r="H2266" t="s">
        <v>391</v>
      </c>
      <c r="I2266" t="s">
        <v>491</v>
      </c>
      <c r="J2266" t="s">
        <v>436</v>
      </c>
      <c r="K2266" t="s">
        <v>799</v>
      </c>
      <c r="L2266" s="756">
        <v>2.5</v>
      </c>
      <c r="M2266" t="s">
        <v>779</v>
      </c>
      <c r="N2266" s="679">
        <f t="shared" ca="1" si="153"/>
        <v>0</v>
      </c>
      <c r="O2266" s="679">
        <f t="shared" ca="1" si="153"/>
        <v>0</v>
      </c>
      <c r="P2266" s="679">
        <f t="shared" ca="1" si="153"/>
        <v>0</v>
      </c>
      <c r="Q2266" s="679">
        <f t="shared" ca="1" si="153"/>
        <v>0</v>
      </c>
      <c r="R2266" s="679">
        <f t="shared" ca="1" si="153"/>
        <v>0</v>
      </c>
      <c r="S2266" t="str">
        <f t="shared" si="150"/>
        <v>ASR_COMP</v>
      </c>
      <c r="T2266" s="957">
        <f t="shared" si="151"/>
        <v>44682</v>
      </c>
      <c r="U2266" t="str">
        <f t="shared" si="152"/>
        <v>Unaudited</v>
      </c>
    </row>
    <row r="2267" spans="1:21" x14ac:dyDescent="0.25">
      <c r="A2267" t="s">
        <v>440</v>
      </c>
      <c r="B2267" t="s">
        <v>1388</v>
      </c>
      <c r="C2267" t="s">
        <v>1389</v>
      </c>
      <c r="D2267" s="15">
        <v>1900</v>
      </c>
      <c r="E2267" s="121">
        <v>1</v>
      </c>
      <c r="F2267" t="s">
        <v>1034</v>
      </c>
      <c r="G2267" s="121" t="s">
        <v>1387</v>
      </c>
      <c r="H2267" t="s">
        <v>391</v>
      </c>
      <c r="I2267" t="s">
        <v>491</v>
      </c>
      <c r="J2267" t="s">
        <v>436</v>
      </c>
      <c r="K2267" t="s">
        <v>799</v>
      </c>
      <c r="L2267" s="756">
        <v>2.6</v>
      </c>
      <c r="M2267" t="s">
        <v>189</v>
      </c>
      <c r="N2267" s="679">
        <f t="shared" ca="1" si="153"/>
        <v>0</v>
      </c>
      <c r="O2267" s="679">
        <f t="shared" ca="1" si="153"/>
        <v>0</v>
      </c>
      <c r="P2267" s="679">
        <f t="shared" ca="1" si="153"/>
        <v>0</v>
      </c>
      <c r="Q2267" s="679">
        <f t="shared" ca="1" si="153"/>
        <v>0</v>
      </c>
      <c r="R2267" s="679">
        <f t="shared" ca="1" si="153"/>
        <v>57308.54130124212</v>
      </c>
      <c r="S2267" t="str">
        <f t="shared" si="150"/>
        <v>ASR_COMP</v>
      </c>
      <c r="T2267" s="957">
        <f t="shared" si="151"/>
        <v>44682</v>
      </c>
      <c r="U2267" t="str">
        <f t="shared" si="152"/>
        <v>Unaudited</v>
      </c>
    </row>
    <row r="2268" spans="1:21" x14ac:dyDescent="0.25">
      <c r="A2268" t="s">
        <v>440</v>
      </c>
      <c r="B2268" t="s">
        <v>1388</v>
      </c>
      <c r="C2268" t="s">
        <v>1389</v>
      </c>
      <c r="D2268" s="15">
        <v>1900</v>
      </c>
      <c r="E2268" s="121">
        <v>1</v>
      </c>
      <c r="F2268" t="s">
        <v>1034</v>
      </c>
      <c r="G2268" s="121" t="s">
        <v>1387</v>
      </c>
      <c r="H2268" t="s">
        <v>391</v>
      </c>
      <c r="I2268" t="s">
        <v>491</v>
      </c>
      <c r="J2268" t="s">
        <v>436</v>
      </c>
      <c r="K2268" t="s">
        <v>799</v>
      </c>
      <c r="L2268" s="756">
        <v>2.7</v>
      </c>
      <c r="M2268" t="s">
        <v>800</v>
      </c>
      <c r="N2268" s="679">
        <f t="shared" ca="1" si="153"/>
        <v>0</v>
      </c>
      <c r="O2268" s="679">
        <f t="shared" ca="1" si="153"/>
        <v>0</v>
      </c>
      <c r="P2268" s="679">
        <f t="shared" ca="1" si="153"/>
        <v>0</v>
      </c>
      <c r="Q2268" s="679">
        <f t="shared" ca="1" si="153"/>
        <v>0</v>
      </c>
      <c r="R2268" s="679">
        <f t="shared" ca="1" si="153"/>
        <v>-1042084.5910013583</v>
      </c>
      <c r="S2268" t="str">
        <f t="shared" si="150"/>
        <v>ASR_COMP</v>
      </c>
      <c r="T2268" s="957">
        <f t="shared" si="151"/>
        <v>44682</v>
      </c>
      <c r="U2268" t="str">
        <f t="shared" si="152"/>
        <v>Unaudited</v>
      </c>
    </row>
    <row r="2269" spans="1:21" x14ac:dyDescent="0.25">
      <c r="A2269" t="s">
        <v>440</v>
      </c>
      <c r="B2269" t="s">
        <v>1388</v>
      </c>
      <c r="C2269" t="s">
        <v>1389</v>
      </c>
      <c r="D2269" s="15">
        <v>1900</v>
      </c>
      <c r="E2269" s="121">
        <v>1</v>
      </c>
      <c r="F2269" t="s">
        <v>1034</v>
      </c>
      <c r="G2269" s="121" t="s">
        <v>1387</v>
      </c>
      <c r="H2269" t="s">
        <v>391</v>
      </c>
      <c r="I2269" t="s">
        <v>491</v>
      </c>
      <c r="J2269" t="s">
        <v>436</v>
      </c>
      <c r="K2269" t="s">
        <v>799</v>
      </c>
      <c r="L2269" s="756">
        <v>2.8</v>
      </c>
      <c r="M2269" t="s">
        <v>801</v>
      </c>
      <c r="N2269" s="679">
        <f t="shared" ca="1" si="153"/>
        <v>0</v>
      </c>
      <c r="O2269" s="679">
        <f t="shared" ca="1" si="153"/>
        <v>0</v>
      </c>
      <c r="P2269" s="679">
        <f t="shared" ca="1" si="153"/>
        <v>0</v>
      </c>
      <c r="Q2269" s="679">
        <f t="shared" ca="1" si="153"/>
        <v>0</v>
      </c>
      <c r="R2269" s="679">
        <f t="shared" ca="1" si="153"/>
        <v>0</v>
      </c>
      <c r="S2269" t="str">
        <f t="shared" si="150"/>
        <v>ASR_COMP</v>
      </c>
      <c r="T2269" s="957">
        <f t="shared" si="151"/>
        <v>44682</v>
      </c>
      <c r="U2269" t="str">
        <f t="shared" si="152"/>
        <v>Unaudited</v>
      </c>
    </row>
    <row r="2270" spans="1:21" x14ac:dyDescent="0.25">
      <c r="A2270" t="s">
        <v>440</v>
      </c>
      <c r="B2270" t="s">
        <v>1388</v>
      </c>
      <c r="C2270" t="s">
        <v>1389</v>
      </c>
      <c r="D2270" s="15">
        <v>1900</v>
      </c>
      <c r="E2270" s="121">
        <v>1</v>
      </c>
      <c r="F2270" t="s">
        <v>1034</v>
      </c>
      <c r="G2270" s="121" t="s">
        <v>1387</v>
      </c>
      <c r="H2270" t="s">
        <v>391</v>
      </c>
      <c r="I2270" t="s">
        <v>491</v>
      </c>
      <c r="J2270" t="s">
        <v>436</v>
      </c>
      <c r="K2270" t="s">
        <v>799</v>
      </c>
      <c r="L2270" s="756">
        <v>2.9</v>
      </c>
      <c r="M2270" t="s">
        <v>782</v>
      </c>
      <c r="N2270" s="679">
        <f t="shared" ca="1" si="153"/>
        <v>0</v>
      </c>
      <c r="O2270" s="679">
        <f t="shared" ca="1" si="153"/>
        <v>0</v>
      </c>
      <c r="P2270" s="679">
        <f t="shared" ca="1" si="153"/>
        <v>0</v>
      </c>
      <c r="Q2270" s="679">
        <f t="shared" ca="1" si="153"/>
        <v>0</v>
      </c>
      <c r="R2270" s="679">
        <f t="shared" ca="1" si="153"/>
        <v>0</v>
      </c>
      <c r="S2270" t="str">
        <f t="shared" si="150"/>
        <v>ASR_COMP</v>
      </c>
      <c r="T2270" s="957">
        <f t="shared" si="151"/>
        <v>44682</v>
      </c>
      <c r="U2270" t="str">
        <f t="shared" si="152"/>
        <v>Unaudited</v>
      </c>
    </row>
    <row r="2271" spans="1:21" x14ac:dyDescent="0.25">
      <c r="A2271" t="s">
        <v>440</v>
      </c>
      <c r="B2271" t="s">
        <v>1388</v>
      </c>
      <c r="C2271" t="s">
        <v>1389</v>
      </c>
      <c r="D2271" s="15">
        <v>1900</v>
      </c>
      <c r="E2271" s="121">
        <v>1</v>
      </c>
      <c r="F2271" t="s">
        <v>1034</v>
      </c>
      <c r="G2271" s="121" t="s">
        <v>1387</v>
      </c>
      <c r="H2271" t="s">
        <v>391</v>
      </c>
      <c r="I2271" t="s">
        <v>491</v>
      </c>
      <c r="J2271" t="s">
        <v>436</v>
      </c>
      <c r="K2271" t="s">
        <v>226</v>
      </c>
      <c r="L2271" s="756">
        <v>2.11</v>
      </c>
      <c r="M2271" t="s">
        <v>231</v>
      </c>
      <c r="N2271" s="679">
        <f t="shared" ca="1" si="153"/>
        <v>0</v>
      </c>
      <c r="O2271" s="679">
        <f t="shared" ca="1" si="153"/>
        <v>0</v>
      </c>
      <c r="P2271" s="679">
        <f t="shared" ca="1" si="153"/>
        <v>0</v>
      </c>
      <c r="Q2271" s="679">
        <f t="shared" ca="1" si="153"/>
        <v>0</v>
      </c>
      <c r="R2271" s="679">
        <f t="shared" ca="1" si="153"/>
        <v>208835.3472095528</v>
      </c>
      <c r="S2271" t="str">
        <f t="shared" si="150"/>
        <v>ASR_COMP</v>
      </c>
      <c r="T2271" s="957">
        <f t="shared" si="151"/>
        <v>44682</v>
      </c>
      <c r="U2271" t="str">
        <f t="shared" si="152"/>
        <v>Unaudited</v>
      </c>
    </row>
    <row r="2272" spans="1:21" x14ac:dyDescent="0.25">
      <c r="A2272" t="s">
        <v>440</v>
      </c>
      <c r="B2272" t="s">
        <v>1388</v>
      </c>
      <c r="C2272" t="s">
        <v>1389</v>
      </c>
      <c r="D2272" s="15">
        <v>1900</v>
      </c>
      <c r="E2272" s="121">
        <v>1</v>
      </c>
      <c r="F2272" t="s">
        <v>1034</v>
      </c>
      <c r="G2272" s="121" t="s">
        <v>1387</v>
      </c>
      <c r="H2272" t="s">
        <v>391</v>
      </c>
      <c r="I2272" t="s">
        <v>491</v>
      </c>
      <c r="J2272" t="s">
        <v>436</v>
      </c>
      <c r="K2272" t="s">
        <v>226</v>
      </c>
      <c r="L2272" s="756">
        <v>2.12</v>
      </c>
      <c r="M2272" t="s">
        <v>557</v>
      </c>
      <c r="N2272" s="679">
        <f t="shared" ca="1" si="153"/>
        <v>0</v>
      </c>
      <c r="O2272" s="679">
        <f t="shared" ca="1" si="153"/>
        <v>0</v>
      </c>
      <c r="P2272" s="679">
        <f t="shared" ca="1" si="153"/>
        <v>0</v>
      </c>
      <c r="Q2272" s="679">
        <f t="shared" ca="1" si="153"/>
        <v>0</v>
      </c>
      <c r="R2272" s="679">
        <f t="shared" ca="1" si="153"/>
        <v>-1004.256267169254</v>
      </c>
      <c r="S2272" t="str">
        <f t="shared" si="150"/>
        <v>ASR_COMP</v>
      </c>
      <c r="T2272" s="957">
        <f t="shared" si="151"/>
        <v>44682</v>
      </c>
      <c r="U2272" t="str">
        <f t="shared" si="152"/>
        <v>Unaudited</v>
      </c>
    </row>
    <row r="2273" spans="1:21" x14ac:dyDescent="0.25">
      <c r="A2273" t="s">
        <v>440</v>
      </c>
      <c r="B2273" t="s">
        <v>1388</v>
      </c>
      <c r="C2273" t="s">
        <v>1389</v>
      </c>
      <c r="D2273" s="15">
        <v>1900</v>
      </c>
      <c r="E2273" s="121">
        <v>1</v>
      </c>
      <c r="F2273" t="s">
        <v>1034</v>
      </c>
      <c r="G2273" s="121" t="s">
        <v>1387</v>
      </c>
      <c r="H2273" t="s">
        <v>391</v>
      </c>
      <c r="I2273" t="s">
        <v>491</v>
      </c>
      <c r="J2273" t="s">
        <v>436</v>
      </c>
      <c r="K2273" t="s">
        <v>226</v>
      </c>
      <c r="L2273" s="756">
        <v>2.13</v>
      </c>
      <c r="M2273" t="s">
        <v>232</v>
      </c>
      <c r="N2273" s="679">
        <f t="shared" ca="1" si="153"/>
        <v>0</v>
      </c>
      <c r="O2273" s="679">
        <f t="shared" ca="1" si="153"/>
        <v>0</v>
      </c>
      <c r="P2273" s="679">
        <f t="shared" ca="1" si="153"/>
        <v>0</v>
      </c>
      <c r="Q2273" s="679">
        <f t="shared" ca="1" si="153"/>
        <v>0</v>
      </c>
      <c r="R2273" s="679">
        <f t="shared" ca="1" si="153"/>
        <v>18214.200563568935</v>
      </c>
      <c r="S2273" t="str">
        <f t="shared" si="150"/>
        <v>ASR_COMP</v>
      </c>
      <c r="T2273" s="957">
        <f t="shared" si="151"/>
        <v>44682</v>
      </c>
      <c r="U2273" t="str">
        <f t="shared" si="152"/>
        <v>Unaudited</v>
      </c>
    </row>
    <row r="2274" spans="1:21" x14ac:dyDescent="0.25">
      <c r="A2274" t="s">
        <v>440</v>
      </c>
      <c r="B2274" t="s">
        <v>1388</v>
      </c>
      <c r="C2274" t="s">
        <v>1389</v>
      </c>
      <c r="D2274" s="15">
        <v>1900</v>
      </c>
      <c r="E2274" s="121">
        <v>1</v>
      </c>
      <c r="F2274" t="s">
        <v>1034</v>
      </c>
      <c r="G2274" s="121" t="s">
        <v>1387</v>
      </c>
      <c r="H2274" t="s">
        <v>391</v>
      </c>
      <c r="I2274" t="s">
        <v>491</v>
      </c>
      <c r="J2274" t="s">
        <v>436</v>
      </c>
      <c r="K2274" t="s">
        <v>226</v>
      </c>
      <c r="L2274" s="756">
        <v>2.14</v>
      </c>
      <c r="M2274" t="s">
        <v>561</v>
      </c>
      <c r="N2274" s="679">
        <f t="shared" ca="1" si="153"/>
        <v>0</v>
      </c>
      <c r="O2274" s="679">
        <f t="shared" ca="1" si="153"/>
        <v>0</v>
      </c>
      <c r="P2274" s="679">
        <f t="shared" ca="1" si="153"/>
        <v>0</v>
      </c>
      <c r="Q2274" s="679">
        <f t="shared" ca="1" si="153"/>
        <v>0</v>
      </c>
      <c r="R2274" s="679">
        <f t="shared" ca="1" si="153"/>
        <v>-21016.017831577374</v>
      </c>
      <c r="S2274" t="str">
        <f t="shared" si="150"/>
        <v>ASR_COMP</v>
      </c>
      <c r="T2274" s="957">
        <f t="shared" si="151"/>
        <v>44682</v>
      </c>
      <c r="U2274" t="str">
        <f t="shared" si="152"/>
        <v>Unaudited</v>
      </c>
    </row>
    <row r="2275" spans="1:21" x14ac:dyDescent="0.25">
      <c r="A2275" t="s">
        <v>440</v>
      </c>
      <c r="B2275" t="s">
        <v>1388</v>
      </c>
      <c r="C2275" t="s">
        <v>1389</v>
      </c>
      <c r="D2275" s="15">
        <v>1900</v>
      </c>
      <c r="E2275" s="121">
        <v>1</v>
      </c>
      <c r="F2275" t="s">
        <v>1034</v>
      </c>
      <c r="G2275" s="121" t="s">
        <v>1387</v>
      </c>
      <c r="H2275" t="s">
        <v>391</v>
      </c>
      <c r="I2275" t="s">
        <v>491</v>
      </c>
      <c r="J2275" t="s">
        <v>436</v>
      </c>
      <c r="K2275" t="s">
        <v>226</v>
      </c>
      <c r="L2275" s="756">
        <v>2.15</v>
      </c>
      <c r="M2275" t="s">
        <v>20</v>
      </c>
      <c r="N2275" s="679">
        <f t="shared" ca="1" si="153"/>
        <v>0</v>
      </c>
      <c r="O2275" s="679">
        <f t="shared" ca="1" si="153"/>
        <v>0</v>
      </c>
      <c r="P2275" s="679">
        <f t="shared" ca="1" si="153"/>
        <v>0</v>
      </c>
      <c r="Q2275" s="679">
        <f t="shared" ca="1" si="153"/>
        <v>0</v>
      </c>
      <c r="R2275" s="679">
        <f t="shared" ca="1" si="153"/>
        <v>683.81651268099085</v>
      </c>
      <c r="S2275" t="str">
        <f t="shared" si="150"/>
        <v>ASR_COMP</v>
      </c>
      <c r="T2275" s="957">
        <f t="shared" si="151"/>
        <v>44682</v>
      </c>
      <c r="U2275" t="str">
        <f t="shared" si="152"/>
        <v>Unaudited</v>
      </c>
    </row>
    <row r="2276" spans="1:21" x14ac:dyDescent="0.25">
      <c r="A2276" t="s">
        <v>440</v>
      </c>
      <c r="B2276" t="s">
        <v>1388</v>
      </c>
      <c r="C2276" t="s">
        <v>1389</v>
      </c>
      <c r="D2276" s="15">
        <v>1900</v>
      </c>
      <c r="E2276" s="121">
        <v>1</v>
      </c>
      <c r="F2276" t="s">
        <v>1034</v>
      </c>
      <c r="G2276" s="121" t="s">
        <v>1387</v>
      </c>
      <c r="H2276" t="s">
        <v>391</v>
      </c>
      <c r="I2276" t="s">
        <v>491</v>
      </c>
      <c r="J2276" t="s">
        <v>436</v>
      </c>
      <c r="K2276" t="s">
        <v>226</v>
      </c>
      <c r="L2276" s="756">
        <v>2.16</v>
      </c>
      <c r="M2276" t="s">
        <v>802</v>
      </c>
      <c r="N2276" s="679">
        <f t="shared" ca="1" si="153"/>
        <v>0</v>
      </c>
      <c r="O2276" s="679">
        <f t="shared" ca="1" si="153"/>
        <v>0</v>
      </c>
      <c r="P2276" s="679">
        <f t="shared" ca="1" si="153"/>
        <v>0</v>
      </c>
      <c r="Q2276" s="679">
        <f t="shared" ca="1" si="153"/>
        <v>0</v>
      </c>
      <c r="R2276" s="679">
        <f t="shared" ca="1" si="153"/>
        <v>0</v>
      </c>
      <c r="S2276" t="str">
        <f t="shared" si="150"/>
        <v>ASR_COMP</v>
      </c>
      <c r="T2276" s="957">
        <f t="shared" si="151"/>
        <v>44682</v>
      </c>
      <c r="U2276" t="str">
        <f t="shared" si="152"/>
        <v>Unaudited</v>
      </c>
    </row>
    <row r="2277" spans="1:21" x14ac:dyDescent="0.25">
      <c r="A2277" t="s">
        <v>440</v>
      </c>
      <c r="B2277" t="s">
        <v>1388</v>
      </c>
      <c r="C2277" t="s">
        <v>1389</v>
      </c>
      <c r="D2277" s="15">
        <v>1900</v>
      </c>
      <c r="E2277" s="121">
        <v>1</v>
      </c>
      <c r="F2277" t="s">
        <v>1034</v>
      </c>
      <c r="G2277" s="121" t="s">
        <v>1387</v>
      </c>
      <c r="H2277" t="s">
        <v>391</v>
      </c>
      <c r="I2277" t="s">
        <v>491</v>
      </c>
      <c r="J2277" t="s">
        <v>436</v>
      </c>
      <c r="K2277" t="s">
        <v>226</v>
      </c>
      <c r="L2277" s="756">
        <v>2.17</v>
      </c>
      <c r="M2277" t="s">
        <v>1055</v>
      </c>
      <c r="N2277" s="679">
        <f t="shared" ca="1" si="153"/>
        <v>0</v>
      </c>
      <c r="O2277" s="679">
        <f t="shared" ca="1" si="153"/>
        <v>0</v>
      </c>
      <c r="P2277" s="679">
        <f t="shared" ca="1" si="153"/>
        <v>0</v>
      </c>
      <c r="Q2277" s="679">
        <f t="shared" ca="1" si="153"/>
        <v>0</v>
      </c>
      <c r="R2277" s="679">
        <f t="shared" ca="1" si="153"/>
        <v>0</v>
      </c>
      <c r="S2277" t="str">
        <f t="shared" si="150"/>
        <v>ASR_COMP</v>
      </c>
      <c r="T2277" s="957">
        <f t="shared" si="151"/>
        <v>44682</v>
      </c>
      <c r="U2277" t="str">
        <f t="shared" si="152"/>
        <v>Unaudited</v>
      </c>
    </row>
    <row r="2278" spans="1:21" x14ac:dyDescent="0.25">
      <c r="A2278" t="s">
        <v>440</v>
      </c>
      <c r="B2278" t="s">
        <v>1388</v>
      </c>
      <c r="C2278" t="s">
        <v>1389</v>
      </c>
      <c r="D2278" s="15">
        <v>1900</v>
      </c>
      <c r="E2278" s="121">
        <v>1</v>
      </c>
      <c r="F2278" t="s">
        <v>1034</v>
      </c>
      <c r="G2278" s="121" t="s">
        <v>1387</v>
      </c>
      <c r="H2278" t="s">
        <v>391</v>
      </c>
      <c r="I2278" t="s">
        <v>491</v>
      </c>
      <c r="J2278" t="s">
        <v>436</v>
      </c>
      <c r="K2278" t="s">
        <v>226</v>
      </c>
      <c r="L2278" s="756">
        <v>2.1800000000000002</v>
      </c>
      <c r="M2278" t="s">
        <v>653</v>
      </c>
      <c r="N2278" s="679">
        <f t="shared" ca="1" si="153"/>
        <v>0</v>
      </c>
      <c r="O2278" s="679">
        <f t="shared" ca="1" si="153"/>
        <v>0</v>
      </c>
      <c r="P2278" s="679">
        <f t="shared" ca="1" si="153"/>
        <v>0</v>
      </c>
      <c r="Q2278" s="679">
        <f t="shared" ca="1" si="153"/>
        <v>0</v>
      </c>
      <c r="R2278" s="679">
        <f t="shared" ca="1" si="153"/>
        <v>-96315.441465516895</v>
      </c>
      <c r="S2278" t="str">
        <f t="shared" si="150"/>
        <v>ASR_COMP</v>
      </c>
      <c r="T2278" s="957">
        <f t="shared" si="151"/>
        <v>44682</v>
      </c>
      <c r="U2278" t="str">
        <f t="shared" si="152"/>
        <v>Unaudited</v>
      </c>
    </row>
    <row r="2279" spans="1:21" x14ac:dyDescent="0.25">
      <c r="A2279" t="s">
        <v>440</v>
      </c>
      <c r="B2279" t="s">
        <v>1388</v>
      </c>
      <c r="C2279" t="s">
        <v>1389</v>
      </c>
      <c r="D2279" s="15">
        <v>1900</v>
      </c>
      <c r="E2279" s="121">
        <v>1</v>
      </c>
      <c r="F2279" t="s">
        <v>1034</v>
      </c>
      <c r="G2279" s="121" t="s">
        <v>1387</v>
      </c>
      <c r="H2279" t="s">
        <v>391</v>
      </c>
      <c r="I2279" t="s">
        <v>491</v>
      </c>
      <c r="J2279" t="s">
        <v>436</v>
      </c>
      <c r="K2279" t="s">
        <v>226</v>
      </c>
      <c r="L2279" s="756">
        <v>2.19</v>
      </c>
      <c r="M2279" t="s">
        <v>221</v>
      </c>
      <c r="N2279" s="679">
        <f t="shared" ca="1" si="153"/>
        <v>0</v>
      </c>
      <c r="O2279" s="679">
        <f t="shared" ca="1" si="153"/>
        <v>0</v>
      </c>
      <c r="P2279" s="679">
        <f t="shared" ca="1" si="153"/>
        <v>0</v>
      </c>
      <c r="Q2279" s="679">
        <f t="shared" ca="1" si="153"/>
        <v>0</v>
      </c>
      <c r="R2279" s="679">
        <f t="shared" ca="1" si="153"/>
        <v>-68736.84809802995</v>
      </c>
      <c r="S2279" t="str">
        <f t="shared" si="150"/>
        <v>ASR_COMP</v>
      </c>
      <c r="T2279" s="957">
        <f t="shared" si="151"/>
        <v>44682</v>
      </c>
      <c r="U2279" t="str">
        <f t="shared" si="152"/>
        <v>Unaudited</v>
      </c>
    </row>
    <row r="2280" spans="1:21" x14ac:dyDescent="0.25">
      <c r="A2280" t="s">
        <v>440</v>
      </c>
      <c r="B2280" t="s">
        <v>1388</v>
      </c>
      <c r="C2280" t="s">
        <v>1389</v>
      </c>
      <c r="D2280" s="15">
        <v>1900</v>
      </c>
      <c r="E2280" s="121">
        <v>1</v>
      </c>
      <c r="F2280" t="s">
        <v>1034</v>
      </c>
      <c r="G2280" s="121" t="s">
        <v>1387</v>
      </c>
      <c r="H2280" t="s">
        <v>391</v>
      </c>
      <c r="I2280" t="s">
        <v>491</v>
      </c>
      <c r="J2280" t="s">
        <v>436</v>
      </c>
      <c r="K2280" t="s">
        <v>226</v>
      </c>
      <c r="L2280" s="756" t="s">
        <v>707</v>
      </c>
      <c r="M2280" t="s">
        <v>233</v>
      </c>
      <c r="N2280" s="679">
        <f t="shared" ca="1" si="153"/>
        <v>0</v>
      </c>
      <c r="O2280" s="679">
        <f t="shared" ca="1" si="153"/>
        <v>0</v>
      </c>
      <c r="P2280" s="679">
        <f t="shared" ca="1" si="153"/>
        <v>0</v>
      </c>
      <c r="Q2280" s="679">
        <f t="shared" ca="1" si="153"/>
        <v>0</v>
      </c>
      <c r="R2280" s="679">
        <f t="shared" ca="1" si="153"/>
        <v>-299823.05709561193</v>
      </c>
      <c r="S2280" t="str">
        <f t="shared" si="150"/>
        <v>ASR_COMP</v>
      </c>
      <c r="T2280" s="957">
        <f t="shared" si="151"/>
        <v>44682</v>
      </c>
      <c r="U2280" t="str">
        <f t="shared" si="152"/>
        <v>Unaudited</v>
      </c>
    </row>
    <row r="2281" spans="1:21" x14ac:dyDescent="0.25">
      <c r="A2281" t="s">
        <v>440</v>
      </c>
      <c r="B2281" t="s">
        <v>1388</v>
      </c>
      <c r="C2281" t="s">
        <v>1389</v>
      </c>
      <c r="D2281" s="15">
        <v>1900</v>
      </c>
      <c r="E2281" s="121">
        <v>1</v>
      </c>
      <c r="F2281" t="s">
        <v>1034</v>
      </c>
      <c r="G2281" s="121" t="s">
        <v>1387</v>
      </c>
      <c r="H2281" t="s">
        <v>391</v>
      </c>
      <c r="I2281" t="s">
        <v>491</v>
      </c>
      <c r="J2281" t="s">
        <v>436</v>
      </c>
      <c r="K2281" t="s">
        <v>226</v>
      </c>
      <c r="L2281" s="756">
        <v>2.21</v>
      </c>
      <c r="M2281" t="s">
        <v>469</v>
      </c>
      <c r="N2281" s="679">
        <f t="shared" ca="1" si="153"/>
        <v>0</v>
      </c>
      <c r="O2281" s="679">
        <f t="shared" ca="1" si="153"/>
        <v>0</v>
      </c>
      <c r="P2281" s="679">
        <f t="shared" ca="1" si="153"/>
        <v>0</v>
      </c>
      <c r="Q2281" s="679">
        <f t="shared" ca="1" si="153"/>
        <v>0</v>
      </c>
      <c r="R2281" s="679">
        <f t="shared" ca="1" si="153"/>
        <v>0</v>
      </c>
      <c r="S2281" t="str">
        <f t="shared" si="150"/>
        <v>ASR_COMP</v>
      </c>
      <c r="T2281" s="957">
        <f t="shared" si="151"/>
        <v>44682</v>
      </c>
      <c r="U2281" t="str">
        <f t="shared" si="152"/>
        <v>Unaudited</v>
      </c>
    </row>
    <row r="2282" spans="1:21" x14ac:dyDescent="0.25">
      <c r="A2282" t="s">
        <v>440</v>
      </c>
      <c r="B2282" t="s">
        <v>1388</v>
      </c>
      <c r="C2282" t="s">
        <v>1389</v>
      </c>
      <c r="D2282" s="15">
        <v>1900</v>
      </c>
      <c r="E2282" s="121">
        <v>1</v>
      </c>
      <c r="F2282" t="s">
        <v>1034</v>
      </c>
      <c r="G2282" s="121" t="s">
        <v>1387</v>
      </c>
      <c r="H2282" t="s">
        <v>391</v>
      </c>
      <c r="I2282" t="s">
        <v>491</v>
      </c>
      <c r="J2282" t="s">
        <v>436</v>
      </c>
      <c r="K2282" t="s">
        <v>6</v>
      </c>
      <c r="L2282" s="756" t="s">
        <v>70</v>
      </c>
      <c r="M2282" t="s">
        <v>191</v>
      </c>
      <c r="N2282" s="679">
        <f t="shared" ca="1" si="153"/>
        <v>0</v>
      </c>
      <c r="O2282" s="679">
        <f t="shared" ca="1" si="153"/>
        <v>0</v>
      </c>
      <c r="P2282" s="679">
        <f t="shared" ca="1" si="153"/>
        <v>0</v>
      </c>
      <c r="Q2282" s="679">
        <f t="shared" ca="1" si="153"/>
        <v>0</v>
      </c>
      <c r="R2282" s="679">
        <f t="shared" ca="1" si="153"/>
        <v>0</v>
      </c>
      <c r="S2282" t="str">
        <f t="shared" si="150"/>
        <v>ASR_COMP</v>
      </c>
      <c r="T2282" s="957">
        <f t="shared" si="151"/>
        <v>44682</v>
      </c>
      <c r="U2282" t="str">
        <f t="shared" si="152"/>
        <v>Unaudited</v>
      </c>
    </row>
    <row r="2283" spans="1:21" x14ac:dyDescent="0.25">
      <c r="A2283" t="s">
        <v>440</v>
      </c>
      <c r="B2283" t="s">
        <v>1388</v>
      </c>
      <c r="C2283" t="s">
        <v>1389</v>
      </c>
      <c r="D2283" s="15">
        <v>1900</v>
      </c>
      <c r="E2283" s="121">
        <v>1</v>
      </c>
      <c r="F2283" t="s">
        <v>1034</v>
      </c>
      <c r="G2283" s="121" t="s">
        <v>1387</v>
      </c>
      <c r="H2283" t="s">
        <v>391</v>
      </c>
      <c r="I2283" t="s">
        <v>491</v>
      </c>
      <c r="J2283" t="s">
        <v>436</v>
      </c>
      <c r="K2283" t="s">
        <v>6</v>
      </c>
      <c r="L2283" s="756" t="s">
        <v>71</v>
      </c>
      <c r="M2283" t="s">
        <v>234</v>
      </c>
      <c r="N2283" s="679">
        <f t="shared" ca="1" si="153"/>
        <v>0</v>
      </c>
      <c r="O2283" s="679">
        <f t="shared" ca="1" si="153"/>
        <v>0</v>
      </c>
      <c r="P2283" s="679">
        <f t="shared" ca="1" si="153"/>
        <v>0</v>
      </c>
      <c r="Q2283" s="679">
        <f t="shared" ca="1" si="153"/>
        <v>0</v>
      </c>
      <c r="R2283" s="679">
        <f t="shared" ca="1" si="153"/>
        <v>0</v>
      </c>
      <c r="S2283" t="str">
        <f t="shared" si="150"/>
        <v>ASR_COMP</v>
      </c>
      <c r="T2283" s="957">
        <f t="shared" si="151"/>
        <v>44682</v>
      </c>
      <c r="U2283" t="str">
        <f t="shared" si="152"/>
        <v>Unaudited</v>
      </c>
    </row>
    <row r="2284" spans="1:21" x14ac:dyDescent="0.25">
      <c r="A2284" t="s">
        <v>440</v>
      </c>
      <c r="B2284" t="s">
        <v>1388</v>
      </c>
      <c r="C2284" t="s">
        <v>1389</v>
      </c>
      <c r="D2284" s="15">
        <v>1900</v>
      </c>
      <c r="E2284" s="121">
        <v>1</v>
      </c>
      <c r="F2284" t="s">
        <v>1034</v>
      </c>
      <c r="G2284" s="121" t="s">
        <v>1387</v>
      </c>
      <c r="H2284" t="s">
        <v>391</v>
      </c>
      <c r="I2284" t="s">
        <v>491</v>
      </c>
      <c r="J2284" t="s">
        <v>436</v>
      </c>
      <c r="K2284" t="s">
        <v>6</v>
      </c>
      <c r="L2284" s="756" t="s">
        <v>72</v>
      </c>
      <c r="M2284" t="s">
        <v>167</v>
      </c>
      <c r="N2284" s="679">
        <f t="shared" ca="1" si="153"/>
        <v>0</v>
      </c>
      <c r="O2284" s="679">
        <f t="shared" ca="1" si="153"/>
        <v>0</v>
      </c>
      <c r="P2284" s="679">
        <f t="shared" ca="1" si="153"/>
        <v>0</v>
      </c>
      <c r="Q2284" s="679">
        <f t="shared" ca="1" si="153"/>
        <v>0</v>
      </c>
      <c r="R2284" s="679">
        <f t="shared" ca="1" si="153"/>
        <v>0</v>
      </c>
      <c r="S2284" t="str">
        <f t="shared" si="150"/>
        <v>ASR_COMP</v>
      </c>
      <c r="T2284" s="957">
        <f t="shared" si="151"/>
        <v>44682</v>
      </c>
      <c r="U2284" t="str">
        <f t="shared" si="152"/>
        <v>Unaudited</v>
      </c>
    </row>
    <row r="2285" spans="1:21" x14ac:dyDescent="0.25">
      <c r="A2285" t="s">
        <v>440</v>
      </c>
      <c r="B2285" t="s">
        <v>1388</v>
      </c>
      <c r="C2285" t="s">
        <v>1389</v>
      </c>
      <c r="D2285" s="15">
        <v>1900</v>
      </c>
      <c r="E2285" s="121">
        <v>1</v>
      </c>
      <c r="F2285" t="s">
        <v>1034</v>
      </c>
      <c r="G2285" s="121" t="s">
        <v>1387</v>
      </c>
      <c r="H2285" t="s">
        <v>391</v>
      </c>
      <c r="I2285" t="s">
        <v>491</v>
      </c>
      <c r="J2285" t="s">
        <v>436</v>
      </c>
      <c r="K2285" t="s">
        <v>6</v>
      </c>
      <c r="L2285" s="756">
        <v>3.4</v>
      </c>
      <c r="M2285" t="s">
        <v>464</v>
      </c>
      <c r="N2285" s="679">
        <f t="shared" ca="1" si="153"/>
        <v>0</v>
      </c>
      <c r="O2285" s="679">
        <f t="shared" ca="1" si="153"/>
        <v>0</v>
      </c>
      <c r="P2285" s="679">
        <f t="shared" ca="1" si="153"/>
        <v>0</v>
      </c>
      <c r="Q2285" s="679">
        <f t="shared" ca="1" si="153"/>
        <v>0</v>
      </c>
      <c r="R2285" s="679">
        <f t="shared" ca="1" si="153"/>
        <v>162.2681337000212</v>
      </c>
      <c r="S2285" t="str">
        <f t="shared" si="150"/>
        <v>ASR_COMP</v>
      </c>
      <c r="T2285" s="957">
        <f t="shared" si="151"/>
        <v>44682</v>
      </c>
      <c r="U2285" t="str">
        <f t="shared" si="152"/>
        <v>Unaudited</v>
      </c>
    </row>
    <row r="2286" spans="1:21" x14ac:dyDescent="0.25">
      <c r="A2286" t="s">
        <v>440</v>
      </c>
      <c r="B2286" t="s">
        <v>1388</v>
      </c>
      <c r="C2286" t="s">
        <v>1389</v>
      </c>
      <c r="D2286" s="15">
        <v>1900</v>
      </c>
      <c r="E2286" s="121">
        <v>1</v>
      </c>
      <c r="F2286" t="s">
        <v>1034</v>
      </c>
      <c r="G2286" s="121" t="s">
        <v>1387</v>
      </c>
      <c r="H2286" t="s">
        <v>391</v>
      </c>
      <c r="I2286" t="s">
        <v>491</v>
      </c>
      <c r="J2286" t="s">
        <v>436</v>
      </c>
      <c r="K2286" t="s">
        <v>437</v>
      </c>
      <c r="L2286" s="756">
        <v>4.5</v>
      </c>
      <c r="M2286" t="s">
        <v>32</v>
      </c>
      <c r="N2286" s="679">
        <f t="shared" ca="1" si="153"/>
        <v>0</v>
      </c>
      <c r="O2286" s="679">
        <f t="shared" ca="1" si="153"/>
        <v>0</v>
      </c>
      <c r="P2286" s="679">
        <f t="shared" ca="1" si="153"/>
        <v>0</v>
      </c>
      <c r="Q2286" s="679">
        <f t="shared" ca="1" si="153"/>
        <v>0</v>
      </c>
      <c r="R2286" s="679">
        <f t="shared" ca="1" si="153"/>
        <v>0</v>
      </c>
      <c r="S2286" t="str">
        <f t="shared" si="150"/>
        <v>ASR_COMP</v>
      </c>
      <c r="T2286" s="957">
        <f t="shared" si="151"/>
        <v>44682</v>
      </c>
      <c r="U2286" t="str">
        <f t="shared" si="152"/>
        <v>Unaudited</v>
      </c>
    </row>
    <row r="2287" spans="1:21" x14ac:dyDescent="0.25">
      <c r="A2287" t="s">
        <v>440</v>
      </c>
      <c r="B2287" t="s">
        <v>1388</v>
      </c>
      <c r="C2287" t="s">
        <v>1389</v>
      </c>
      <c r="D2287" s="15">
        <v>1900</v>
      </c>
      <c r="E2287" s="121">
        <v>1</v>
      </c>
      <c r="F2287" t="s">
        <v>1034</v>
      </c>
      <c r="G2287" s="121" t="s">
        <v>1387</v>
      </c>
      <c r="H2287" t="s">
        <v>391</v>
      </c>
      <c r="I2287" t="s">
        <v>491</v>
      </c>
      <c r="J2287" t="s">
        <v>436</v>
      </c>
      <c r="K2287" t="s">
        <v>437</v>
      </c>
      <c r="L2287" s="756" t="s">
        <v>947</v>
      </c>
      <c r="M2287" t="s">
        <v>938</v>
      </c>
      <c r="N2287" s="679">
        <f t="shared" ca="1" si="153"/>
        <v>0</v>
      </c>
      <c r="O2287" s="679">
        <f t="shared" ca="1" si="153"/>
        <v>0</v>
      </c>
      <c r="P2287" s="679">
        <f t="shared" ca="1" si="153"/>
        <v>0</v>
      </c>
      <c r="Q2287" s="679">
        <f t="shared" ca="1" si="153"/>
        <v>0</v>
      </c>
      <c r="R2287" s="679">
        <f t="shared" ca="1" si="153"/>
        <v>0</v>
      </c>
      <c r="S2287" t="str">
        <f t="shared" si="150"/>
        <v>ASR_COMP</v>
      </c>
      <c r="T2287" s="957">
        <f t="shared" si="151"/>
        <v>44682</v>
      </c>
      <c r="U2287" t="str">
        <f t="shared" si="152"/>
        <v>Unaudited</v>
      </c>
    </row>
    <row r="2288" spans="1:21" x14ac:dyDescent="0.25">
      <c r="A2288" t="s">
        <v>440</v>
      </c>
      <c r="B2288" t="s">
        <v>1388</v>
      </c>
      <c r="C2288" t="s">
        <v>1389</v>
      </c>
      <c r="D2288" s="15">
        <v>1900</v>
      </c>
      <c r="E2288" s="121">
        <v>1</v>
      </c>
      <c r="F2288" t="s">
        <v>1034</v>
      </c>
      <c r="G2288" s="121" t="s">
        <v>1387</v>
      </c>
      <c r="H2288" t="s">
        <v>391</v>
      </c>
      <c r="I2288" t="s">
        <v>491</v>
      </c>
      <c r="J2288" t="s">
        <v>436</v>
      </c>
      <c r="K2288" t="s">
        <v>437</v>
      </c>
      <c r="L2288" s="756" t="s">
        <v>196</v>
      </c>
      <c r="M2288" t="s">
        <v>40</v>
      </c>
      <c r="N2288" s="679">
        <f t="shared" ca="1" si="153"/>
        <v>0</v>
      </c>
      <c r="O2288" s="679">
        <f t="shared" ca="1" si="153"/>
        <v>0</v>
      </c>
      <c r="P2288" s="679">
        <f t="shared" ca="1" si="153"/>
        <v>0</v>
      </c>
      <c r="Q2288" s="679">
        <f t="shared" ca="1" si="153"/>
        <v>0</v>
      </c>
      <c r="R2288" s="679">
        <f t="shared" ca="1" si="153"/>
        <v>0</v>
      </c>
      <c r="S2288" t="str">
        <f t="shared" si="150"/>
        <v>ASR_COMP</v>
      </c>
      <c r="T2288" s="957">
        <f t="shared" si="151"/>
        <v>44682</v>
      </c>
      <c r="U2288" t="str">
        <f t="shared" si="152"/>
        <v>Unaudited</v>
      </c>
    </row>
    <row r="2289" spans="1:21" x14ac:dyDescent="0.25">
      <c r="A2289" t="s">
        <v>440</v>
      </c>
      <c r="B2289" t="s">
        <v>1388</v>
      </c>
      <c r="C2289" t="s">
        <v>1389</v>
      </c>
      <c r="D2289" s="15">
        <v>1900</v>
      </c>
      <c r="E2289" s="121">
        <v>1</v>
      </c>
      <c r="F2289" t="s">
        <v>1034</v>
      </c>
      <c r="G2289" s="121" t="s">
        <v>1387</v>
      </c>
      <c r="H2289" t="s">
        <v>391</v>
      </c>
      <c r="I2289" t="s">
        <v>491</v>
      </c>
      <c r="J2289" t="s">
        <v>436</v>
      </c>
      <c r="K2289" t="s">
        <v>437</v>
      </c>
      <c r="L2289" s="756" t="s">
        <v>195</v>
      </c>
      <c r="M2289" t="s">
        <v>332</v>
      </c>
      <c r="N2289" s="679">
        <f t="shared" ca="1" si="153"/>
        <v>0</v>
      </c>
      <c r="O2289" s="679">
        <f t="shared" ca="1" si="153"/>
        <v>0</v>
      </c>
      <c r="P2289" s="679">
        <f t="shared" ca="1" si="153"/>
        <v>0</v>
      </c>
      <c r="Q2289" s="679">
        <f t="shared" ca="1" si="153"/>
        <v>0</v>
      </c>
      <c r="R2289" s="679">
        <f t="shared" ca="1" si="153"/>
        <v>0</v>
      </c>
      <c r="S2289" t="str">
        <f t="shared" si="150"/>
        <v>ASR_COMP</v>
      </c>
      <c r="T2289" s="957">
        <f t="shared" si="151"/>
        <v>44682</v>
      </c>
      <c r="U2289" t="str">
        <f t="shared" si="152"/>
        <v>Unaudited</v>
      </c>
    </row>
    <row r="2290" spans="1:21" x14ac:dyDescent="0.25">
      <c r="A2290" t="s">
        <v>440</v>
      </c>
      <c r="B2290" t="s">
        <v>1388</v>
      </c>
      <c r="C2290" t="s">
        <v>1389</v>
      </c>
      <c r="D2290" s="15">
        <v>1900</v>
      </c>
      <c r="E2290" s="121">
        <v>1</v>
      </c>
      <c r="F2290" t="s">
        <v>1034</v>
      </c>
      <c r="G2290" s="121" t="s">
        <v>1387</v>
      </c>
      <c r="H2290" t="s">
        <v>391</v>
      </c>
      <c r="I2290" t="s">
        <v>491</v>
      </c>
      <c r="J2290" t="s">
        <v>453</v>
      </c>
      <c r="K2290" t="s">
        <v>438</v>
      </c>
      <c r="L2290" s="756" t="s">
        <v>79</v>
      </c>
      <c r="M2290" t="s">
        <v>27</v>
      </c>
      <c r="N2290" s="679">
        <f t="shared" ca="1" si="153"/>
        <v>0</v>
      </c>
      <c r="O2290" s="679">
        <f t="shared" ca="1" si="153"/>
        <v>0</v>
      </c>
      <c r="P2290" s="679">
        <f t="shared" ca="1" si="153"/>
        <v>0</v>
      </c>
      <c r="Q2290" s="679">
        <f t="shared" ca="1" si="153"/>
        <v>0</v>
      </c>
      <c r="R2290" s="679">
        <f t="shared" ca="1" si="153"/>
        <v>0</v>
      </c>
      <c r="S2290" t="str">
        <f t="shared" si="150"/>
        <v>ASR_COMP</v>
      </c>
      <c r="T2290" s="957">
        <f t="shared" si="151"/>
        <v>44682</v>
      </c>
      <c r="U2290" t="str">
        <f t="shared" si="152"/>
        <v>Unaudited</v>
      </c>
    </row>
    <row r="2291" spans="1:21" x14ac:dyDescent="0.25">
      <c r="A2291" t="s">
        <v>440</v>
      </c>
      <c r="B2291" t="s">
        <v>1388</v>
      </c>
      <c r="C2291" t="s">
        <v>1389</v>
      </c>
      <c r="D2291" s="15">
        <v>1900</v>
      </c>
      <c r="E2291" s="121">
        <v>1</v>
      </c>
      <c r="F2291" t="s">
        <v>1034</v>
      </c>
      <c r="G2291" s="121" t="s">
        <v>1387</v>
      </c>
      <c r="H2291" t="s">
        <v>391</v>
      </c>
      <c r="I2291" t="s">
        <v>491</v>
      </c>
      <c r="J2291" t="s">
        <v>453</v>
      </c>
      <c r="K2291" t="s">
        <v>438</v>
      </c>
      <c r="L2291" s="756" t="s">
        <v>80</v>
      </c>
      <c r="M2291" t="s">
        <v>100</v>
      </c>
      <c r="N2291" s="679">
        <f t="shared" ca="1" si="153"/>
        <v>0</v>
      </c>
      <c r="O2291" s="679">
        <f t="shared" ca="1" si="153"/>
        <v>0</v>
      </c>
      <c r="P2291" s="679">
        <f t="shared" ca="1" si="153"/>
        <v>0</v>
      </c>
      <c r="Q2291" s="679">
        <f t="shared" ca="1" si="153"/>
        <v>0</v>
      </c>
      <c r="R2291" s="679">
        <f t="shared" ca="1" si="153"/>
        <v>0</v>
      </c>
      <c r="S2291" t="str">
        <f t="shared" si="150"/>
        <v>ASR_COMP</v>
      </c>
      <c r="T2291" s="957">
        <f t="shared" si="151"/>
        <v>44682</v>
      </c>
      <c r="U2291" t="str">
        <f t="shared" si="152"/>
        <v>Unaudited</v>
      </c>
    </row>
    <row r="2292" spans="1:21" x14ac:dyDescent="0.25">
      <c r="A2292" t="s">
        <v>440</v>
      </c>
      <c r="B2292" t="s">
        <v>1388</v>
      </c>
      <c r="C2292" t="s">
        <v>1389</v>
      </c>
      <c r="D2292" s="15">
        <v>1900</v>
      </c>
      <c r="E2292" s="121">
        <v>1</v>
      </c>
      <c r="F2292" t="s">
        <v>1034</v>
      </c>
      <c r="G2292" s="121" t="s">
        <v>1387</v>
      </c>
      <c r="H2292" t="s">
        <v>391</v>
      </c>
      <c r="I2292" t="s">
        <v>491</v>
      </c>
      <c r="J2292" t="s">
        <v>453</v>
      </c>
      <c r="K2292" t="s">
        <v>438</v>
      </c>
      <c r="L2292" s="756" t="s">
        <v>81</v>
      </c>
      <c r="M2292" t="s">
        <v>101</v>
      </c>
      <c r="N2292" s="679">
        <f t="shared" ca="1" si="153"/>
        <v>0</v>
      </c>
      <c r="O2292" s="679">
        <f t="shared" ca="1" si="153"/>
        <v>0</v>
      </c>
      <c r="P2292" s="679">
        <f t="shared" ca="1" si="153"/>
        <v>0</v>
      </c>
      <c r="Q2292" s="679">
        <f t="shared" ca="1" si="153"/>
        <v>0</v>
      </c>
      <c r="R2292" s="679">
        <f t="shared" ca="1" si="153"/>
        <v>0</v>
      </c>
      <c r="S2292" t="str">
        <f t="shared" si="150"/>
        <v>ASR_COMP</v>
      </c>
      <c r="T2292" s="957">
        <f t="shared" si="151"/>
        <v>44682</v>
      </c>
      <c r="U2292" t="str">
        <f t="shared" si="152"/>
        <v>Unaudited</v>
      </c>
    </row>
    <row r="2293" spans="1:21" x14ac:dyDescent="0.25">
      <c r="A2293" t="s">
        <v>440</v>
      </c>
      <c r="B2293" t="s">
        <v>1388</v>
      </c>
      <c r="C2293" t="s">
        <v>1389</v>
      </c>
      <c r="D2293" s="15">
        <v>1900</v>
      </c>
      <c r="E2293" s="121">
        <v>1</v>
      </c>
      <c r="F2293" t="s">
        <v>1034</v>
      </c>
      <c r="G2293" s="121" t="s">
        <v>1387</v>
      </c>
      <c r="H2293" t="s">
        <v>391</v>
      </c>
      <c r="I2293" t="s">
        <v>491</v>
      </c>
      <c r="J2293" t="s">
        <v>453</v>
      </c>
      <c r="K2293" t="s">
        <v>438</v>
      </c>
      <c r="L2293" s="756" t="s">
        <v>82</v>
      </c>
      <c r="M2293" t="s">
        <v>102</v>
      </c>
      <c r="N2293" s="679">
        <f t="shared" ca="1" si="153"/>
        <v>0</v>
      </c>
      <c r="O2293" s="679">
        <f t="shared" ca="1" si="153"/>
        <v>0</v>
      </c>
      <c r="P2293" s="679">
        <f t="shared" ca="1" si="153"/>
        <v>0</v>
      </c>
      <c r="Q2293" s="679">
        <f t="shared" ca="1" si="153"/>
        <v>0</v>
      </c>
      <c r="R2293" s="679">
        <f t="shared" ca="1" si="153"/>
        <v>0</v>
      </c>
      <c r="S2293" t="str">
        <f t="shared" si="150"/>
        <v>ASR_COMP</v>
      </c>
      <c r="T2293" s="957">
        <f t="shared" si="151"/>
        <v>44682</v>
      </c>
      <c r="U2293" t="str">
        <f t="shared" si="152"/>
        <v>Unaudited</v>
      </c>
    </row>
    <row r="2294" spans="1:21" x14ac:dyDescent="0.25">
      <c r="A2294" t="s">
        <v>440</v>
      </c>
      <c r="B2294" t="s">
        <v>1388</v>
      </c>
      <c r="C2294" t="s">
        <v>1389</v>
      </c>
      <c r="D2294" s="15">
        <v>1900</v>
      </c>
      <c r="E2294" s="121">
        <v>1</v>
      </c>
      <c r="F2294" t="s">
        <v>1034</v>
      </c>
      <c r="G2294" s="121" t="s">
        <v>1387</v>
      </c>
      <c r="H2294" t="s">
        <v>391</v>
      </c>
      <c r="I2294" t="s">
        <v>491</v>
      </c>
      <c r="J2294" t="s">
        <v>453</v>
      </c>
      <c r="K2294" t="s">
        <v>438</v>
      </c>
      <c r="L2294" s="756" t="s">
        <v>219</v>
      </c>
      <c r="M2294" t="s">
        <v>103</v>
      </c>
      <c r="N2294" s="679">
        <f t="shared" ca="1" si="153"/>
        <v>0</v>
      </c>
      <c r="O2294" s="679">
        <f t="shared" ca="1" si="153"/>
        <v>0</v>
      </c>
      <c r="P2294" s="679">
        <f t="shared" ca="1" si="153"/>
        <v>0</v>
      </c>
      <c r="Q2294" s="679">
        <f t="shared" ca="1" si="153"/>
        <v>0</v>
      </c>
      <c r="R2294" s="679">
        <f t="shared" ca="1" si="153"/>
        <v>0</v>
      </c>
      <c r="S2294" t="str">
        <f t="shared" si="150"/>
        <v>ASR_COMP</v>
      </c>
      <c r="T2294" s="957">
        <f t="shared" si="151"/>
        <v>44682</v>
      </c>
      <c r="U2294" t="str">
        <f t="shared" si="152"/>
        <v>Unaudited</v>
      </c>
    </row>
    <row r="2295" spans="1:21" x14ac:dyDescent="0.25">
      <c r="A2295" t="s">
        <v>440</v>
      </c>
      <c r="B2295" t="s">
        <v>1388</v>
      </c>
      <c r="C2295" t="s">
        <v>1389</v>
      </c>
      <c r="D2295" s="15">
        <v>1900</v>
      </c>
      <c r="E2295" s="121">
        <v>1</v>
      </c>
      <c r="F2295" t="s">
        <v>1034</v>
      </c>
      <c r="G2295" s="121" t="s">
        <v>1387</v>
      </c>
      <c r="H2295" t="s">
        <v>391</v>
      </c>
      <c r="I2295" t="s">
        <v>491</v>
      </c>
      <c r="J2295" t="s">
        <v>453</v>
      </c>
      <c r="K2295" t="s">
        <v>438</v>
      </c>
      <c r="L2295" s="756" t="s">
        <v>218</v>
      </c>
      <c r="M2295" t="s">
        <v>28</v>
      </c>
      <c r="N2295" s="679">
        <f t="shared" ca="1" si="153"/>
        <v>0</v>
      </c>
      <c r="O2295" s="679">
        <f t="shared" ca="1" si="153"/>
        <v>0</v>
      </c>
      <c r="P2295" s="679">
        <f t="shared" ca="1" si="153"/>
        <v>0</v>
      </c>
      <c r="Q2295" s="679">
        <f t="shared" ca="1" si="153"/>
        <v>0</v>
      </c>
      <c r="R2295" s="679">
        <f t="shared" ca="1" si="153"/>
        <v>0</v>
      </c>
      <c r="S2295" t="str">
        <f t="shared" si="150"/>
        <v>ASR_COMP</v>
      </c>
      <c r="T2295" s="957">
        <f t="shared" si="151"/>
        <v>44682</v>
      </c>
      <c r="U2295" t="str">
        <f t="shared" si="152"/>
        <v>Unaudited</v>
      </c>
    </row>
    <row r="2296" spans="1:21" x14ac:dyDescent="0.25">
      <c r="A2296" t="s">
        <v>440</v>
      </c>
      <c r="B2296" t="s">
        <v>1388</v>
      </c>
      <c r="C2296" t="s">
        <v>1389</v>
      </c>
      <c r="D2296" s="15">
        <v>1900</v>
      </c>
      <c r="E2296" s="121">
        <v>1</v>
      </c>
      <c r="F2296" t="s">
        <v>1034</v>
      </c>
      <c r="G2296" s="121" t="s">
        <v>1387</v>
      </c>
      <c r="H2296" t="s">
        <v>391</v>
      </c>
      <c r="I2296" t="s">
        <v>491</v>
      </c>
      <c r="J2296" t="s">
        <v>439</v>
      </c>
      <c r="K2296" t="s">
        <v>439</v>
      </c>
      <c r="L2296" s="756" t="s">
        <v>84</v>
      </c>
      <c r="M2296" t="s">
        <v>330</v>
      </c>
      <c r="N2296" s="679">
        <f t="shared" ca="1" si="153"/>
        <v>0</v>
      </c>
      <c r="O2296" s="679">
        <f t="shared" ca="1" si="153"/>
        <v>0</v>
      </c>
      <c r="P2296" s="679">
        <f t="shared" ca="1" si="153"/>
        <v>0</v>
      </c>
      <c r="Q2296" s="679">
        <f t="shared" ca="1" si="153"/>
        <v>0</v>
      </c>
      <c r="R2296" s="679">
        <f t="shared" ca="1" si="153"/>
        <v>0</v>
      </c>
      <c r="S2296" t="str">
        <f t="shared" si="150"/>
        <v>ASR_COMP</v>
      </c>
      <c r="T2296" s="957">
        <f t="shared" si="151"/>
        <v>44682</v>
      </c>
      <c r="U2296" t="str">
        <f t="shared" si="152"/>
        <v>Unaudited</v>
      </c>
    </row>
    <row r="2297" spans="1:21" x14ac:dyDescent="0.25">
      <c r="A2297" t="s">
        <v>440</v>
      </c>
      <c r="B2297" t="s">
        <v>1388</v>
      </c>
      <c r="C2297" t="s">
        <v>1389</v>
      </c>
      <c r="D2297" s="15">
        <v>1900</v>
      </c>
      <c r="E2297" s="121">
        <v>1</v>
      </c>
      <c r="F2297" t="s">
        <v>1034</v>
      </c>
      <c r="G2297" s="121" t="s">
        <v>1387</v>
      </c>
      <c r="H2297" t="s">
        <v>391</v>
      </c>
      <c r="I2297" t="s">
        <v>491</v>
      </c>
      <c r="J2297" t="s">
        <v>439</v>
      </c>
      <c r="K2297" t="s">
        <v>439</v>
      </c>
      <c r="L2297" s="756" t="s">
        <v>85</v>
      </c>
      <c r="M2297" t="s">
        <v>328</v>
      </c>
      <c r="N2297" s="679">
        <f t="shared" ca="1" si="153"/>
        <v>0</v>
      </c>
      <c r="O2297" s="679">
        <f t="shared" ca="1" si="153"/>
        <v>0</v>
      </c>
      <c r="P2297" s="679">
        <f t="shared" ca="1" si="153"/>
        <v>0</v>
      </c>
      <c r="Q2297" s="679">
        <f t="shared" ca="1" si="153"/>
        <v>0</v>
      </c>
      <c r="R2297" s="679">
        <f t="shared" ca="1" si="153"/>
        <v>0</v>
      </c>
      <c r="S2297" t="str">
        <f t="shared" si="150"/>
        <v>ASR_COMP</v>
      </c>
      <c r="T2297" s="957">
        <f t="shared" si="151"/>
        <v>44682</v>
      </c>
      <c r="U2297" t="str">
        <f t="shared" si="152"/>
        <v>Unaudited</v>
      </c>
    </row>
    <row r="2298" spans="1:21" x14ac:dyDescent="0.25">
      <c r="A2298" t="s">
        <v>440</v>
      </c>
      <c r="B2298" t="s">
        <v>1388</v>
      </c>
      <c r="C2298" t="s">
        <v>1389</v>
      </c>
      <c r="D2298" s="15">
        <v>1900</v>
      </c>
      <c r="E2298" s="121">
        <v>1</v>
      </c>
      <c r="F2298" t="s">
        <v>1034</v>
      </c>
      <c r="G2298" s="121" t="s">
        <v>1387</v>
      </c>
      <c r="H2298" t="s">
        <v>391</v>
      </c>
      <c r="I2298" t="s">
        <v>491</v>
      </c>
      <c r="J2298" t="s">
        <v>439</v>
      </c>
      <c r="K2298" t="s">
        <v>439</v>
      </c>
      <c r="L2298" s="756" t="s">
        <v>86</v>
      </c>
      <c r="M2298" t="s">
        <v>497</v>
      </c>
      <c r="N2298" s="679">
        <f t="shared" ca="1" si="153"/>
        <v>0</v>
      </c>
      <c r="O2298" s="679">
        <f t="shared" ca="1" si="153"/>
        <v>0</v>
      </c>
      <c r="P2298" s="679">
        <f t="shared" ca="1" si="153"/>
        <v>0</v>
      </c>
      <c r="Q2298" s="679">
        <f t="shared" ca="1" si="153"/>
        <v>0</v>
      </c>
      <c r="R2298" s="679">
        <f t="shared" ca="1" si="153"/>
        <v>0</v>
      </c>
      <c r="S2298" t="str">
        <f t="shared" si="150"/>
        <v>ASR_COMP</v>
      </c>
      <c r="T2298" s="957">
        <f t="shared" si="151"/>
        <v>44682</v>
      </c>
      <c r="U2298" t="str">
        <f t="shared" si="152"/>
        <v>Unaudited</v>
      </c>
    </row>
    <row r="2299" spans="1:21" x14ac:dyDescent="0.25">
      <c r="A2299" t="s">
        <v>440</v>
      </c>
      <c r="B2299" t="s">
        <v>1388</v>
      </c>
      <c r="C2299" t="s">
        <v>1389</v>
      </c>
      <c r="D2299" s="15">
        <v>1900</v>
      </c>
      <c r="E2299" s="121">
        <v>1</v>
      </c>
      <c r="F2299" t="s">
        <v>1034</v>
      </c>
      <c r="G2299" s="121" t="s">
        <v>1387</v>
      </c>
      <c r="H2299" t="s">
        <v>391</v>
      </c>
      <c r="I2299" t="s">
        <v>491</v>
      </c>
      <c r="J2299" t="s">
        <v>439</v>
      </c>
      <c r="K2299" t="s">
        <v>439</v>
      </c>
      <c r="L2299" s="756" t="s">
        <v>87</v>
      </c>
      <c r="M2299" t="s">
        <v>498</v>
      </c>
      <c r="N2299" s="679">
        <f t="shared" ca="1" si="153"/>
        <v>0</v>
      </c>
      <c r="O2299" s="679">
        <f t="shared" ca="1" si="153"/>
        <v>0</v>
      </c>
      <c r="P2299" s="679">
        <f t="shared" ca="1" si="153"/>
        <v>0</v>
      </c>
      <c r="Q2299" s="679">
        <f t="shared" ca="1" si="153"/>
        <v>0</v>
      </c>
      <c r="R2299" s="679">
        <f t="shared" ca="1" si="153"/>
        <v>0</v>
      </c>
      <c r="S2299" t="str">
        <f t="shared" si="150"/>
        <v>ASR_COMP</v>
      </c>
      <c r="T2299" s="957">
        <f t="shared" si="151"/>
        <v>44682</v>
      </c>
      <c r="U2299" t="str">
        <f t="shared" si="152"/>
        <v>Unaudited</v>
      </c>
    </row>
    <row r="2300" spans="1:21" x14ac:dyDescent="0.25">
      <c r="A2300" t="s">
        <v>440</v>
      </c>
      <c r="B2300" t="s">
        <v>1388</v>
      </c>
      <c r="C2300" t="s">
        <v>1389</v>
      </c>
      <c r="D2300" s="15">
        <v>1900</v>
      </c>
      <c r="E2300" s="121">
        <v>1</v>
      </c>
      <c r="F2300" t="s">
        <v>1034</v>
      </c>
      <c r="G2300" s="121" t="s">
        <v>1387</v>
      </c>
      <c r="H2300" t="s">
        <v>391</v>
      </c>
      <c r="I2300" t="s">
        <v>491</v>
      </c>
      <c r="J2300" t="s">
        <v>439</v>
      </c>
      <c r="K2300" t="s">
        <v>439</v>
      </c>
      <c r="L2300" s="756" t="s">
        <v>216</v>
      </c>
      <c r="M2300" t="s">
        <v>499</v>
      </c>
      <c r="N2300" s="679">
        <f t="shared" ca="1" si="153"/>
        <v>0</v>
      </c>
      <c r="O2300" s="679">
        <f t="shared" ca="1" si="153"/>
        <v>0</v>
      </c>
      <c r="P2300" s="679">
        <f t="shared" ca="1" si="153"/>
        <v>0</v>
      </c>
      <c r="Q2300" s="679">
        <f t="shared" ca="1" si="153"/>
        <v>0</v>
      </c>
      <c r="R2300" s="679">
        <f t="shared" ca="1" si="153"/>
        <v>0</v>
      </c>
      <c r="S2300" t="str">
        <f t="shared" si="150"/>
        <v>ASR_COMP</v>
      </c>
      <c r="T2300" s="957">
        <f t="shared" si="151"/>
        <v>44682</v>
      </c>
      <c r="U2300" t="str">
        <f t="shared" si="152"/>
        <v>Unaudited</v>
      </c>
    </row>
    <row r="2301" spans="1:21" x14ac:dyDescent="0.25">
      <c r="A2301" t="s">
        <v>440</v>
      </c>
      <c r="B2301" t="s">
        <v>1388</v>
      </c>
      <c r="C2301" t="s">
        <v>1389</v>
      </c>
      <c r="D2301" s="15">
        <v>1900</v>
      </c>
      <c r="E2301" s="121">
        <v>1</v>
      </c>
      <c r="F2301" t="s">
        <v>1034</v>
      </c>
      <c r="G2301" s="121" t="s">
        <v>1387</v>
      </c>
      <c r="H2301" t="s">
        <v>391</v>
      </c>
      <c r="I2301" t="s">
        <v>492</v>
      </c>
      <c r="J2301" t="s">
        <v>26</v>
      </c>
      <c r="K2301" t="s">
        <v>26</v>
      </c>
      <c r="L2301" s="756" t="s">
        <v>207</v>
      </c>
      <c r="M2301" t="s">
        <v>26</v>
      </c>
      <c r="N2301" s="679">
        <f t="shared" ca="1" si="153"/>
        <v>0</v>
      </c>
      <c r="O2301" s="679">
        <f t="shared" ca="1" si="153"/>
        <v>0</v>
      </c>
      <c r="P2301" s="679">
        <f t="shared" ca="1" si="153"/>
        <v>0</v>
      </c>
      <c r="Q2301" s="679">
        <f t="shared" ca="1" si="153"/>
        <v>0</v>
      </c>
      <c r="R2301" s="679">
        <f t="shared" ca="1" si="153"/>
        <v>487870.0337468207</v>
      </c>
      <c r="S2301" t="str">
        <f t="shared" si="150"/>
        <v>ASR_COMP</v>
      </c>
      <c r="T2301" s="957">
        <f t="shared" si="151"/>
        <v>44682</v>
      </c>
      <c r="U2301" t="str">
        <f t="shared" si="152"/>
        <v>Unaudited</v>
      </c>
    </row>
    <row r="2302" spans="1:21" x14ac:dyDescent="0.25">
      <c r="A2302" t="s">
        <v>440</v>
      </c>
      <c r="B2302" t="s">
        <v>1388</v>
      </c>
      <c r="C2302" t="s">
        <v>1389</v>
      </c>
      <c r="D2302" s="15">
        <v>1900</v>
      </c>
      <c r="E2302" s="121">
        <v>1</v>
      </c>
      <c r="F2302" t="s">
        <v>441</v>
      </c>
      <c r="G2302" s="121">
        <v>91</v>
      </c>
      <c r="H2302" t="s">
        <v>392</v>
      </c>
      <c r="I2302" t="s">
        <v>435</v>
      </c>
      <c r="J2302" t="s">
        <v>435</v>
      </c>
      <c r="K2302" t="s">
        <v>435</v>
      </c>
      <c r="M2302" t="s">
        <v>435</v>
      </c>
      <c r="N2302" s="679">
        <f t="shared" ca="1" si="153"/>
        <v>8011</v>
      </c>
      <c r="O2302" s="679">
        <f t="shared" ca="1" si="153"/>
        <v>2696</v>
      </c>
      <c r="P2302" s="679">
        <f t="shared" ca="1" si="153"/>
        <v>5315</v>
      </c>
      <c r="Q2302" s="679">
        <f t="shared" ca="1" si="153"/>
        <v>0</v>
      </c>
      <c r="R2302" s="679">
        <f t="shared" ca="1" si="153"/>
        <v>0</v>
      </c>
      <c r="S2302" t="str">
        <f t="shared" si="150"/>
        <v>ASR_COMP</v>
      </c>
      <c r="T2302" s="957">
        <f t="shared" si="151"/>
        <v>44682</v>
      </c>
      <c r="U2302" t="str">
        <f t="shared" si="152"/>
        <v>Unaudited</v>
      </c>
    </row>
    <row r="2303" spans="1:21" x14ac:dyDescent="0.25">
      <c r="A2303" t="s">
        <v>440</v>
      </c>
      <c r="B2303" t="s">
        <v>1388</v>
      </c>
      <c r="C2303" t="s">
        <v>1389</v>
      </c>
      <c r="D2303" s="15">
        <v>1900</v>
      </c>
      <c r="E2303" s="121">
        <v>1</v>
      </c>
      <c r="F2303" t="s">
        <v>441</v>
      </c>
      <c r="G2303" s="121">
        <v>91</v>
      </c>
      <c r="H2303" t="s">
        <v>392</v>
      </c>
      <c r="I2303" t="s">
        <v>490</v>
      </c>
      <c r="J2303" t="s">
        <v>12</v>
      </c>
      <c r="K2303" t="s">
        <v>12</v>
      </c>
      <c r="L2303" s="756">
        <v>1.1000000000000001</v>
      </c>
      <c r="M2303" t="s">
        <v>12</v>
      </c>
      <c r="N2303" s="679">
        <f t="shared" ca="1" si="153"/>
        <v>27132304.07</v>
      </c>
      <c r="O2303" s="679">
        <f t="shared" ca="1" si="153"/>
        <v>0</v>
      </c>
      <c r="P2303" s="679">
        <f t="shared" ca="1" si="153"/>
        <v>0</v>
      </c>
      <c r="Q2303" s="679">
        <f t="shared" ca="1" si="153"/>
        <v>0</v>
      </c>
      <c r="R2303" s="679">
        <f t="shared" ca="1" si="153"/>
        <v>0</v>
      </c>
      <c r="S2303" t="str">
        <f t="shared" si="150"/>
        <v>ASR_COMP</v>
      </c>
      <c r="T2303" s="957">
        <f t="shared" si="151"/>
        <v>44682</v>
      </c>
      <c r="U2303" t="str">
        <f t="shared" si="152"/>
        <v>Unaudited</v>
      </c>
    </row>
    <row r="2304" spans="1:21" x14ac:dyDescent="0.25">
      <c r="A2304" t="s">
        <v>440</v>
      </c>
      <c r="B2304" t="s">
        <v>1388</v>
      </c>
      <c r="C2304" t="s">
        <v>1389</v>
      </c>
      <c r="D2304" s="15">
        <v>1900</v>
      </c>
      <c r="E2304" s="121">
        <v>1</v>
      </c>
      <c r="F2304" t="s">
        <v>441</v>
      </c>
      <c r="G2304" s="121">
        <v>91</v>
      </c>
      <c r="H2304" t="s">
        <v>392</v>
      </c>
      <c r="I2304" t="s">
        <v>490</v>
      </c>
      <c r="J2304" t="s">
        <v>12</v>
      </c>
      <c r="K2304" t="s">
        <v>225</v>
      </c>
      <c r="L2304" s="756">
        <v>1.2</v>
      </c>
      <c r="M2304" t="s">
        <v>225</v>
      </c>
      <c r="N2304" s="679">
        <f t="shared" ca="1" si="153"/>
        <v>-328.50000000000364</v>
      </c>
      <c r="O2304" s="679">
        <f t="shared" ca="1" si="153"/>
        <v>0</v>
      </c>
      <c r="P2304" s="679">
        <f t="shared" ca="1" si="153"/>
        <v>0</v>
      </c>
      <c r="Q2304" s="679">
        <f t="shared" ca="1" si="153"/>
        <v>0</v>
      </c>
      <c r="R2304" s="679">
        <f t="shared" ca="1" si="153"/>
        <v>0</v>
      </c>
      <c r="S2304" t="str">
        <f t="shared" si="150"/>
        <v>ASR_COMP</v>
      </c>
      <c r="T2304" s="957">
        <f t="shared" si="151"/>
        <v>44682</v>
      </c>
      <c r="U2304" t="str">
        <f t="shared" si="152"/>
        <v>Unaudited</v>
      </c>
    </row>
    <row r="2305" spans="1:21" x14ac:dyDescent="0.25">
      <c r="A2305" t="s">
        <v>440</v>
      </c>
      <c r="B2305" t="s">
        <v>1388</v>
      </c>
      <c r="C2305" t="s">
        <v>1389</v>
      </c>
      <c r="D2305" s="15">
        <v>1900</v>
      </c>
      <c r="E2305" s="121">
        <v>1</v>
      </c>
      <c r="F2305" t="s">
        <v>441</v>
      </c>
      <c r="G2305" s="121">
        <v>91</v>
      </c>
      <c r="H2305" t="s">
        <v>392</v>
      </c>
      <c r="I2305" t="s">
        <v>490</v>
      </c>
      <c r="J2305" t="s">
        <v>12</v>
      </c>
      <c r="K2305" t="s">
        <v>1326</v>
      </c>
      <c r="L2305" s="756" t="s">
        <v>1322</v>
      </c>
      <c r="M2305" t="s">
        <v>1326</v>
      </c>
      <c r="N2305" s="679">
        <f t="shared" ca="1" si="153"/>
        <v>185653.16</v>
      </c>
      <c r="O2305" s="679">
        <f t="shared" ca="1" si="153"/>
        <v>0</v>
      </c>
      <c r="P2305" s="679">
        <f t="shared" ca="1" si="153"/>
        <v>0</v>
      </c>
      <c r="Q2305" s="679">
        <f t="shared" ca="1" si="153"/>
        <v>0</v>
      </c>
      <c r="R2305" s="679">
        <f t="shared" ca="1" si="153"/>
        <v>0</v>
      </c>
      <c r="S2305" t="str">
        <f t="shared" si="150"/>
        <v>ASR_COMP</v>
      </c>
      <c r="T2305" s="957">
        <f t="shared" si="151"/>
        <v>44682</v>
      </c>
      <c r="U2305" t="str">
        <f t="shared" si="152"/>
        <v>Unaudited</v>
      </c>
    </row>
    <row r="2306" spans="1:21" x14ac:dyDescent="0.25">
      <c r="A2306" t="s">
        <v>440</v>
      </c>
      <c r="B2306" t="s">
        <v>1388</v>
      </c>
      <c r="C2306" t="s">
        <v>1389</v>
      </c>
      <c r="D2306" s="15">
        <v>1900</v>
      </c>
      <c r="E2306" s="121">
        <v>1</v>
      </c>
      <c r="F2306" t="s">
        <v>441</v>
      </c>
      <c r="G2306" s="121">
        <v>91</v>
      </c>
      <c r="H2306" t="s">
        <v>392</v>
      </c>
      <c r="I2306" t="s">
        <v>490</v>
      </c>
      <c r="J2306" t="s">
        <v>12</v>
      </c>
      <c r="K2306" t="s">
        <v>1328</v>
      </c>
      <c r="L2306" s="756" t="s">
        <v>1327</v>
      </c>
      <c r="M2306" t="s">
        <v>1328</v>
      </c>
      <c r="N2306" s="679">
        <f t="shared" ca="1" si="153"/>
        <v>-17832.593628389481</v>
      </c>
      <c r="O2306" s="679">
        <f t="shared" ca="1" si="153"/>
        <v>0</v>
      </c>
      <c r="P2306" s="679">
        <f t="shared" ca="1" si="153"/>
        <v>0</v>
      </c>
      <c r="Q2306" s="679">
        <f t="shared" ca="1" si="153"/>
        <v>0</v>
      </c>
      <c r="R2306" s="679">
        <f t="shared" ca="1" si="153"/>
        <v>0</v>
      </c>
      <c r="S2306" t="str">
        <f t="shared" ref="S2306:S2369" si="154">file_name</f>
        <v>ASR_COMP</v>
      </c>
      <c r="T2306" s="957">
        <f t="shared" ref="T2306:T2369" si="155">file_date</f>
        <v>44682</v>
      </c>
      <c r="U2306" t="str">
        <f t="shared" ref="U2306:U2369" si="156">status</f>
        <v>Unaudited</v>
      </c>
    </row>
    <row r="2307" spans="1:21" x14ac:dyDescent="0.25">
      <c r="A2307" t="s">
        <v>440</v>
      </c>
      <c r="B2307" t="s">
        <v>1388</v>
      </c>
      <c r="C2307" t="s">
        <v>1389</v>
      </c>
      <c r="D2307" s="15">
        <v>1900</v>
      </c>
      <c r="E2307" s="121">
        <v>1</v>
      </c>
      <c r="F2307" t="s">
        <v>441</v>
      </c>
      <c r="G2307" s="121">
        <v>91</v>
      </c>
      <c r="H2307" t="s">
        <v>392</v>
      </c>
      <c r="I2307" t="s">
        <v>490</v>
      </c>
      <c r="J2307" t="s">
        <v>13</v>
      </c>
      <c r="K2307" t="s">
        <v>13</v>
      </c>
      <c r="L2307" s="756" t="s">
        <v>63</v>
      </c>
      <c r="M2307" t="s">
        <v>13</v>
      </c>
      <c r="N2307" s="679">
        <f t="shared" ca="1" si="153"/>
        <v>0</v>
      </c>
      <c r="O2307" s="679">
        <f t="shared" ca="1" si="153"/>
        <v>0</v>
      </c>
      <c r="P2307" s="679">
        <f t="shared" ca="1" si="153"/>
        <v>0</v>
      </c>
      <c r="Q2307" s="679">
        <f t="shared" ca="1" si="153"/>
        <v>0</v>
      </c>
      <c r="R2307" s="679">
        <f t="shared" ca="1" si="153"/>
        <v>0</v>
      </c>
      <c r="S2307" t="str">
        <f t="shared" si="154"/>
        <v>ASR_COMP</v>
      </c>
      <c r="T2307" s="957">
        <f t="shared" si="155"/>
        <v>44682</v>
      </c>
      <c r="U2307" t="str">
        <f t="shared" si="156"/>
        <v>Unaudited</v>
      </c>
    </row>
    <row r="2308" spans="1:21" x14ac:dyDescent="0.25">
      <c r="A2308" t="s">
        <v>440</v>
      </c>
      <c r="B2308" t="s">
        <v>1388</v>
      </c>
      <c r="C2308" t="s">
        <v>1389</v>
      </c>
      <c r="D2308" s="15">
        <v>1900</v>
      </c>
      <c r="E2308" s="121">
        <v>1</v>
      </c>
      <c r="F2308" t="s">
        <v>441</v>
      </c>
      <c r="G2308" s="121">
        <v>91</v>
      </c>
      <c r="H2308" t="s">
        <v>392</v>
      </c>
      <c r="I2308" t="s">
        <v>491</v>
      </c>
      <c r="J2308" t="s">
        <v>436</v>
      </c>
      <c r="K2308" t="s">
        <v>799</v>
      </c>
      <c r="L2308" s="756">
        <v>2.1</v>
      </c>
      <c r="M2308" t="s">
        <v>734</v>
      </c>
      <c r="N2308" s="679">
        <f t="shared" ca="1" si="153"/>
        <v>65479</v>
      </c>
      <c r="O2308" s="679">
        <f t="shared" ca="1" si="153"/>
        <v>63179</v>
      </c>
      <c r="P2308" s="679">
        <f t="shared" ca="1" si="153"/>
        <v>2300</v>
      </c>
      <c r="Q2308" s="679">
        <f t="shared" ca="1" si="153"/>
        <v>0</v>
      </c>
      <c r="R2308" s="679">
        <f t="shared" ca="1" si="153"/>
        <v>0</v>
      </c>
      <c r="S2308" t="str">
        <f t="shared" si="154"/>
        <v>ASR_COMP</v>
      </c>
      <c r="T2308" s="957">
        <f t="shared" si="155"/>
        <v>44682</v>
      </c>
      <c r="U2308" t="str">
        <f t="shared" si="156"/>
        <v>Unaudited</v>
      </c>
    </row>
    <row r="2309" spans="1:21" x14ac:dyDescent="0.25">
      <c r="A2309" t="s">
        <v>440</v>
      </c>
      <c r="B2309" t="s">
        <v>1388</v>
      </c>
      <c r="C2309" t="s">
        <v>1389</v>
      </c>
      <c r="D2309" s="15">
        <v>1900</v>
      </c>
      <c r="E2309" s="121">
        <v>1</v>
      </c>
      <c r="F2309" t="s">
        <v>441</v>
      </c>
      <c r="G2309" s="121">
        <v>91</v>
      </c>
      <c r="H2309" t="s">
        <v>392</v>
      </c>
      <c r="I2309" t="s">
        <v>491</v>
      </c>
      <c r="J2309" t="s">
        <v>436</v>
      </c>
      <c r="K2309" t="s">
        <v>799</v>
      </c>
      <c r="L2309" s="756">
        <v>2.2000000000000002</v>
      </c>
      <c r="M2309" t="s">
        <v>735</v>
      </c>
      <c r="N2309" s="679">
        <f t="shared" ca="1" si="153"/>
        <v>246</v>
      </c>
      <c r="O2309" s="679">
        <f t="shared" ca="1" si="153"/>
        <v>211</v>
      </c>
      <c r="P2309" s="679">
        <f t="shared" ca="1" si="153"/>
        <v>35</v>
      </c>
      <c r="Q2309" s="679">
        <f t="shared" ca="1" si="153"/>
        <v>0</v>
      </c>
      <c r="R2309" s="679">
        <f t="shared" ca="1" si="153"/>
        <v>0</v>
      </c>
      <c r="S2309" t="str">
        <f t="shared" si="154"/>
        <v>ASR_COMP</v>
      </c>
      <c r="T2309" s="957">
        <f t="shared" si="155"/>
        <v>44682</v>
      </c>
      <c r="U2309" t="str">
        <f t="shared" si="156"/>
        <v>Unaudited</v>
      </c>
    </row>
    <row r="2310" spans="1:21" x14ac:dyDescent="0.25">
      <c r="A2310" t="s">
        <v>440</v>
      </c>
      <c r="B2310" t="s">
        <v>1388</v>
      </c>
      <c r="C2310" t="s">
        <v>1389</v>
      </c>
      <c r="D2310" s="15">
        <v>1900</v>
      </c>
      <c r="E2310" s="121">
        <v>1</v>
      </c>
      <c r="F2310" t="s">
        <v>441</v>
      </c>
      <c r="G2310" s="121">
        <v>91</v>
      </c>
      <c r="H2310" t="s">
        <v>392</v>
      </c>
      <c r="I2310" t="s">
        <v>491</v>
      </c>
      <c r="J2310" t="s">
        <v>436</v>
      </c>
      <c r="K2310" t="s">
        <v>799</v>
      </c>
      <c r="L2310" s="756">
        <v>2.2999999999999998</v>
      </c>
      <c r="M2310" t="s">
        <v>736</v>
      </c>
      <c r="N2310" s="679">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14687498.294237584</v>
      </c>
      <c r="O2310" s="679">
        <f t="shared" ca="1" si="157"/>
        <v>14173453.567679718</v>
      </c>
      <c r="P2310" s="679">
        <f t="shared" ca="1" si="157"/>
        <v>514044.72655786504</v>
      </c>
      <c r="Q2310" s="679">
        <f t="shared" ca="1" si="157"/>
        <v>0</v>
      </c>
      <c r="R2310" s="679">
        <f t="shared" ca="1" si="157"/>
        <v>0</v>
      </c>
      <c r="S2310" t="str">
        <f t="shared" si="154"/>
        <v>ASR_COMP</v>
      </c>
      <c r="T2310" s="957">
        <f t="shared" si="155"/>
        <v>44682</v>
      </c>
      <c r="U2310" t="str">
        <f t="shared" si="156"/>
        <v>Unaudited</v>
      </c>
    </row>
    <row r="2311" spans="1:21" x14ac:dyDescent="0.25">
      <c r="A2311" t="s">
        <v>440</v>
      </c>
      <c r="B2311" t="s">
        <v>1388</v>
      </c>
      <c r="C2311" t="s">
        <v>1389</v>
      </c>
      <c r="D2311" s="15">
        <v>1900</v>
      </c>
      <c r="E2311" s="121">
        <v>1</v>
      </c>
      <c r="F2311" t="s">
        <v>441</v>
      </c>
      <c r="G2311" s="121">
        <v>91</v>
      </c>
      <c r="H2311" t="s">
        <v>392</v>
      </c>
      <c r="I2311" t="s">
        <v>491</v>
      </c>
      <c r="J2311" t="s">
        <v>436</v>
      </c>
      <c r="K2311" t="s">
        <v>799</v>
      </c>
      <c r="L2311" s="756">
        <v>2.4</v>
      </c>
      <c r="M2311" t="s">
        <v>737</v>
      </c>
      <c r="N2311" s="679">
        <f t="shared" ca="1" si="157"/>
        <v>43343.951542467352</v>
      </c>
      <c r="O2311" s="679">
        <f t="shared" ca="1" si="157"/>
        <v>36891.580661603439</v>
      </c>
      <c r="P2311" s="679">
        <f t="shared" ca="1" si="157"/>
        <v>6452.3708808639112</v>
      </c>
      <c r="Q2311" s="679">
        <f t="shared" ca="1" si="157"/>
        <v>0</v>
      </c>
      <c r="R2311" s="679">
        <f t="shared" ca="1" si="157"/>
        <v>0</v>
      </c>
      <c r="S2311" t="str">
        <f t="shared" si="154"/>
        <v>ASR_COMP</v>
      </c>
      <c r="T2311" s="957">
        <f t="shared" si="155"/>
        <v>44682</v>
      </c>
      <c r="U2311" t="str">
        <f t="shared" si="156"/>
        <v>Unaudited</v>
      </c>
    </row>
    <row r="2312" spans="1:21" x14ac:dyDescent="0.25">
      <c r="A2312" t="s">
        <v>440</v>
      </c>
      <c r="B2312" t="s">
        <v>1388</v>
      </c>
      <c r="C2312" t="s">
        <v>1389</v>
      </c>
      <c r="D2312" s="15">
        <v>1900</v>
      </c>
      <c r="E2312" s="121">
        <v>1</v>
      </c>
      <c r="F2312" t="s">
        <v>441</v>
      </c>
      <c r="G2312" s="121">
        <v>91</v>
      </c>
      <c r="H2312" t="s">
        <v>392</v>
      </c>
      <c r="I2312" t="s">
        <v>491</v>
      </c>
      <c r="J2312" t="s">
        <v>436</v>
      </c>
      <c r="K2312" t="s">
        <v>799</v>
      </c>
      <c r="L2312" s="756">
        <v>2.5</v>
      </c>
      <c r="M2312" t="s">
        <v>779</v>
      </c>
      <c r="N2312" s="679">
        <f t="shared" ca="1" si="157"/>
        <v>6441</v>
      </c>
      <c r="O2312" s="679">
        <f t="shared" ca="1" si="157"/>
        <v>6441</v>
      </c>
      <c r="P2312" s="679">
        <f t="shared" ca="1" si="157"/>
        <v>0</v>
      </c>
      <c r="Q2312" s="679">
        <f t="shared" ca="1" si="157"/>
        <v>0</v>
      </c>
      <c r="R2312" s="679">
        <f t="shared" ca="1" si="157"/>
        <v>0</v>
      </c>
      <c r="S2312" t="str">
        <f t="shared" si="154"/>
        <v>ASR_COMP</v>
      </c>
      <c r="T2312" s="957">
        <f t="shared" si="155"/>
        <v>44682</v>
      </c>
      <c r="U2312" t="str">
        <f t="shared" si="156"/>
        <v>Unaudited</v>
      </c>
    </row>
    <row r="2313" spans="1:21" x14ac:dyDescent="0.25">
      <c r="A2313" t="s">
        <v>440</v>
      </c>
      <c r="B2313" t="s">
        <v>1388</v>
      </c>
      <c r="C2313" t="s">
        <v>1389</v>
      </c>
      <c r="D2313" s="15">
        <v>1900</v>
      </c>
      <c r="E2313" s="121">
        <v>1</v>
      </c>
      <c r="F2313" t="s">
        <v>441</v>
      </c>
      <c r="G2313" s="121">
        <v>91</v>
      </c>
      <c r="H2313" t="s">
        <v>392</v>
      </c>
      <c r="I2313" t="s">
        <v>491</v>
      </c>
      <c r="J2313" t="s">
        <v>436</v>
      </c>
      <c r="K2313" t="s">
        <v>799</v>
      </c>
      <c r="L2313" s="756">
        <v>2.6</v>
      </c>
      <c r="M2313" t="s">
        <v>189</v>
      </c>
      <c r="N2313" s="679">
        <f t="shared" ca="1" si="157"/>
        <v>1401263.8205224301</v>
      </c>
      <c r="O2313" s="679">
        <f t="shared" ca="1" si="157"/>
        <v>1302212.0558361646</v>
      </c>
      <c r="P2313" s="679">
        <f t="shared" ca="1" si="157"/>
        <v>99051.764686265524</v>
      </c>
      <c r="Q2313" s="679">
        <f t="shared" ca="1" si="157"/>
        <v>0</v>
      </c>
      <c r="R2313" s="679">
        <f t="shared" ca="1" si="157"/>
        <v>0</v>
      </c>
      <c r="S2313" t="str">
        <f t="shared" si="154"/>
        <v>ASR_COMP</v>
      </c>
      <c r="T2313" s="957">
        <f t="shared" si="155"/>
        <v>44682</v>
      </c>
      <c r="U2313" t="str">
        <f t="shared" si="156"/>
        <v>Unaudited</v>
      </c>
    </row>
    <row r="2314" spans="1:21" x14ac:dyDescent="0.25">
      <c r="A2314" t="s">
        <v>440</v>
      </c>
      <c r="B2314" t="s">
        <v>1388</v>
      </c>
      <c r="C2314" t="s">
        <v>1389</v>
      </c>
      <c r="D2314" s="15">
        <v>1900</v>
      </c>
      <c r="E2314" s="121">
        <v>1</v>
      </c>
      <c r="F2314" t="s">
        <v>441</v>
      </c>
      <c r="G2314" s="121">
        <v>91</v>
      </c>
      <c r="H2314" t="s">
        <v>392</v>
      </c>
      <c r="I2314" t="s">
        <v>491</v>
      </c>
      <c r="J2314" t="s">
        <v>436</v>
      </c>
      <c r="K2314" t="s">
        <v>799</v>
      </c>
      <c r="L2314" s="756">
        <v>2.7</v>
      </c>
      <c r="M2314" t="s">
        <v>800</v>
      </c>
      <c r="N2314" s="679">
        <f t="shared" ca="1" si="157"/>
        <v>65018.517549793753</v>
      </c>
      <c r="O2314" s="679">
        <f t="shared" ca="1" si="157"/>
        <v>63670.827882528858</v>
      </c>
      <c r="P2314" s="679">
        <f t="shared" ca="1" si="157"/>
        <v>1347.6896672648927</v>
      </c>
      <c r="Q2314" s="679">
        <f t="shared" ca="1" si="157"/>
        <v>0</v>
      </c>
      <c r="R2314" s="679">
        <f t="shared" ca="1" si="157"/>
        <v>0</v>
      </c>
      <c r="S2314" t="str">
        <f t="shared" si="154"/>
        <v>ASR_COMP</v>
      </c>
      <c r="T2314" s="957">
        <f t="shared" si="155"/>
        <v>44682</v>
      </c>
      <c r="U2314" t="str">
        <f t="shared" si="156"/>
        <v>Unaudited</v>
      </c>
    </row>
    <row r="2315" spans="1:21" x14ac:dyDescent="0.25">
      <c r="A2315" t="s">
        <v>440</v>
      </c>
      <c r="B2315" t="s">
        <v>1388</v>
      </c>
      <c r="C2315" t="s">
        <v>1389</v>
      </c>
      <c r="D2315" s="15">
        <v>1900</v>
      </c>
      <c r="E2315" s="121">
        <v>1</v>
      </c>
      <c r="F2315" t="s">
        <v>441</v>
      </c>
      <c r="G2315" s="121">
        <v>91</v>
      </c>
      <c r="H2315" t="s">
        <v>392</v>
      </c>
      <c r="I2315" t="s">
        <v>491</v>
      </c>
      <c r="J2315" t="s">
        <v>436</v>
      </c>
      <c r="K2315" t="s">
        <v>799</v>
      </c>
      <c r="L2315" s="756">
        <v>2.8</v>
      </c>
      <c r="M2315" t="s">
        <v>801</v>
      </c>
      <c r="N2315" s="679">
        <f t="shared" ca="1" si="157"/>
        <v>0</v>
      </c>
      <c r="O2315" s="679">
        <f t="shared" ca="1" si="157"/>
        <v>0</v>
      </c>
      <c r="P2315" s="679">
        <f t="shared" ca="1" si="157"/>
        <v>0</v>
      </c>
      <c r="Q2315" s="679">
        <f t="shared" ca="1" si="157"/>
        <v>0</v>
      </c>
      <c r="R2315" s="679">
        <f t="shared" ca="1" si="157"/>
        <v>0</v>
      </c>
      <c r="S2315" t="str">
        <f t="shared" si="154"/>
        <v>ASR_COMP</v>
      </c>
      <c r="T2315" s="957">
        <f t="shared" si="155"/>
        <v>44682</v>
      </c>
      <c r="U2315" t="str">
        <f t="shared" si="156"/>
        <v>Unaudited</v>
      </c>
    </row>
    <row r="2316" spans="1:21" x14ac:dyDescent="0.25">
      <c r="A2316" t="s">
        <v>440</v>
      </c>
      <c r="B2316" t="s">
        <v>1388</v>
      </c>
      <c r="C2316" t="s">
        <v>1389</v>
      </c>
      <c r="D2316" s="15">
        <v>1900</v>
      </c>
      <c r="E2316" s="121">
        <v>1</v>
      </c>
      <c r="F2316" t="s">
        <v>441</v>
      </c>
      <c r="G2316" s="121">
        <v>91</v>
      </c>
      <c r="H2316" t="s">
        <v>392</v>
      </c>
      <c r="I2316" t="s">
        <v>491</v>
      </c>
      <c r="J2316" t="s">
        <v>436</v>
      </c>
      <c r="K2316" t="s">
        <v>799</v>
      </c>
      <c r="L2316" s="756">
        <v>2.9</v>
      </c>
      <c r="M2316" t="s">
        <v>782</v>
      </c>
      <c r="N2316" s="679">
        <f t="shared" ca="1" si="157"/>
        <v>0</v>
      </c>
      <c r="O2316" s="679">
        <f t="shared" ca="1" si="157"/>
        <v>0</v>
      </c>
      <c r="P2316" s="679">
        <f t="shared" ca="1" si="157"/>
        <v>0</v>
      </c>
      <c r="Q2316" s="679">
        <f t="shared" ca="1" si="157"/>
        <v>0</v>
      </c>
      <c r="R2316" s="679">
        <f t="shared" ca="1" si="157"/>
        <v>0</v>
      </c>
      <c r="S2316" t="str">
        <f t="shared" si="154"/>
        <v>ASR_COMP</v>
      </c>
      <c r="T2316" s="957">
        <f t="shared" si="155"/>
        <v>44682</v>
      </c>
      <c r="U2316" t="str">
        <f t="shared" si="156"/>
        <v>Unaudited</v>
      </c>
    </row>
    <row r="2317" spans="1:21" x14ac:dyDescent="0.25">
      <c r="A2317" t="s">
        <v>440</v>
      </c>
      <c r="B2317" t="s">
        <v>1388</v>
      </c>
      <c r="C2317" t="s">
        <v>1389</v>
      </c>
      <c r="D2317" s="15">
        <v>1900</v>
      </c>
      <c r="E2317" s="121">
        <v>1</v>
      </c>
      <c r="F2317" t="s">
        <v>441</v>
      </c>
      <c r="G2317" s="121">
        <v>91</v>
      </c>
      <c r="H2317" t="s">
        <v>392</v>
      </c>
      <c r="I2317" t="s">
        <v>491</v>
      </c>
      <c r="J2317" t="s">
        <v>436</v>
      </c>
      <c r="K2317" t="s">
        <v>226</v>
      </c>
      <c r="L2317" s="756">
        <v>2.11</v>
      </c>
      <c r="M2317" t="s">
        <v>231</v>
      </c>
      <c r="N2317" s="679">
        <f t="shared" ca="1" si="157"/>
        <v>494746.17750662466</v>
      </c>
      <c r="O2317" s="679">
        <f t="shared" ca="1" si="157"/>
        <v>53849.910644266485</v>
      </c>
      <c r="P2317" s="679">
        <f t="shared" ca="1" si="157"/>
        <v>440896.2668623582</v>
      </c>
      <c r="Q2317" s="679">
        <f t="shared" ca="1" si="157"/>
        <v>0</v>
      </c>
      <c r="R2317" s="679">
        <f t="shared" ca="1" si="157"/>
        <v>0</v>
      </c>
      <c r="S2317" t="str">
        <f t="shared" si="154"/>
        <v>ASR_COMP</v>
      </c>
      <c r="T2317" s="957">
        <f t="shared" si="155"/>
        <v>44682</v>
      </c>
      <c r="U2317" t="str">
        <f t="shared" si="156"/>
        <v>Unaudited</v>
      </c>
    </row>
    <row r="2318" spans="1:21" x14ac:dyDescent="0.25">
      <c r="A2318" t="s">
        <v>440</v>
      </c>
      <c r="B2318" t="s">
        <v>1388</v>
      </c>
      <c r="C2318" t="s">
        <v>1389</v>
      </c>
      <c r="D2318" s="15">
        <v>1900</v>
      </c>
      <c r="E2318" s="121">
        <v>1</v>
      </c>
      <c r="F2318" t="s">
        <v>441</v>
      </c>
      <c r="G2318" s="121">
        <v>91</v>
      </c>
      <c r="H2318" t="s">
        <v>392</v>
      </c>
      <c r="I2318" t="s">
        <v>491</v>
      </c>
      <c r="J2318" t="s">
        <v>436</v>
      </c>
      <c r="K2318" t="s">
        <v>226</v>
      </c>
      <c r="L2318" s="756">
        <v>2.12</v>
      </c>
      <c r="M2318" t="s">
        <v>557</v>
      </c>
      <c r="N2318" s="679">
        <f t="shared" ca="1" si="157"/>
        <v>5970417.4858988868</v>
      </c>
      <c r="O2318" s="679">
        <f t="shared" ca="1" si="157"/>
        <v>62819.827556685712</v>
      </c>
      <c r="P2318" s="679">
        <f t="shared" ca="1" si="157"/>
        <v>5907597.6583422013</v>
      </c>
      <c r="Q2318" s="679">
        <f t="shared" ca="1" si="157"/>
        <v>0</v>
      </c>
      <c r="R2318" s="679">
        <f t="shared" ca="1" si="157"/>
        <v>0</v>
      </c>
      <c r="S2318" t="str">
        <f t="shared" si="154"/>
        <v>ASR_COMP</v>
      </c>
      <c r="T2318" s="957">
        <f t="shared" si="155"/>
        <v>44682</v>
      </c>
      <c r="U2318" t="str">
        <f t="shared" si="156"/>
        <v>Unaudited</v>
      </c>
    </row>
    <row r="2319" spans="1:21" x14ac:dyDescent="0.25">
      <c r="A2319" t="s">
        <v>440</v>
      </c>
      <c r="B2319" t="s">
        <v>1388</v>
      </c>
      <c r="C2319" t="s">
        <v>1389</v>
      </c>
      <c r="D2319" s="15">
        <v>1900</v>
      </c>
      <c r="E2319" s="121">
        <v>1</v>
      </c>
      <c r="F2319" t="s">
        <v>441</v>
      </c>
      <c r="G2319" s="121">
        <v>91</v>
      </c>
      <c r="H2319" t="s">
        <v>392</v>
      </c>
      <c r="I2319" t="s">
        <v>491</v>
      </c>
      <c r="J2319" t="s">
        <v>436</v>
      </c>
      <c r="K2319" t="s">
        <v>226</v>
      </c>
      <c r="L2319" s="756">
        <v>2.13</v>
      </c>
      <c r="M2319" t="s">
        <v>232</v>
      </c>
      <c r="N2319" s="679">
        <f t="shared" ca="1" si="157"/>
        <v>424273.54516750999</v>
      </c>
      <c r="O2319" s="679">
        <f t="shared" ca="1" si="157"/>
        <v>28597.559426065014</v>
      </c>
      <c r="P2319" s="679">
        <f t="shared" ca="1" si="157"/>
        <v>395675.98574144498</v>
      </c>
      <c r="Q2319" s="679">
        <f t="shared" ca="1" si="157"/>
        <v>0</v>
      </c>
      <c r="R2319" s="679">
        <f t="shared" ca="1" si="157"/>
        <v>0</v>
      </c>
      <c r="S2319" t="str">
        <f t="shared" si="154"/>
        <v>ASR_COMP</v>
      </c>
      <c r="T2319" s="957">
        <f t="shared" si="155"/>
        <v>44682</v>
      </c>
      <c r="U2319" t="str">
        <f t="shared" si="156"/>
        <v>Unaudited</v>
      </c>
    </row>
    <row r="2320" spans="1:21" x14ac:dyDescent="0.25">
      <c r="A2320" t="s">
        <v>440</v>
      </c>
      <c r="B2320" t="s">
        <v>1388</v>
      </c>
      <c r="C2320" t="s">
        <v>1389</v>
      </c>
      <c r="D2320" s="15">
        <v>1900</v>
      </c>
      <c r="E2320" s="121">
        <v>1</v>
      </c>
      <c r="F2320" t="s">
        <v>441</v>
      </c>
      <c r="G2320" s="121">
        <v>91</v>
      </c>
      <c r="H2320" t="s">
        <v>392</v>
      </c>
      <c r="I2320" t="s">
        <v>491</v>
      </c>
      <c r="J2320" t="s">
        <v>436</v>
      </c>
      <c r="K2320" t="s">
        <v>226</v>
      </c>
      <c r="L2320" s="756">
        <v>2.14</v>
      </c>
      <c r="M2320" t="s">
        <v>561</v>
      </c>
      <c r="N2320" s="679">
        <f t="shared" ca="1" si="157"/>
        <v>200845.23328662218</v>
      </c>
      <c r="O2320" s="679">
        <f t="shared" ca="1" si="157"/>
        <v>171319.20648373521</v>
      </c>
      <c r="P2320" s="679">
        <f t="shared" ca="1" si="157"/>
        <v>29526.02680288698</v>
      </c>
      <c r="Q2320" s="679">
        <f t="shared" ca="1" si="157"/>
        <v>0</v>
      </c>
      <c r="R2320" s="679">
        <f t="shared" ca="1" si="157"/>
        <v>0</v>
      </c>
      <c r="S2320" t="str">
        <f t="shared" si="154"/>
        <v>ASR_COMP</v>
      </c>
      <c r="T2320" s="957">
        <f t="shared" si="155"/>
        <v>44682</v>
      </c>
      <c r="U2320" t="str">
        <f t="shared" si="156"/>
        <v>Unaudited</v>
      </c>
    </row>
    <row r="2321" spans="1:21" x14ac:dyDescent="0.25">
      <c r="A2321" t="s">
        <v>440</v>
      </c>
      <c r="B2321" t="s">
        <v>1388</v>
      </c>
      <c r="C2321" t="s">
        <v>1389</v>
      </c>
      <c r="D2321" s="15">
        <v>1900</v>
      </c>
      <c r="E2321" s="121">
        <v>1</v>
      </c>
      <c r="F2321" t="s">
        <v>441</v>
      </c>
      <c r="G2321" s="121">
        <v>91</v>
      </c>
      <c r="H2321" t="s">
        <v>392</v>
      </c>
      <c r="I2321" t="s">
        <v>491</v>
      </c>
      <c r="J2321" t="s">
        <v>436</v>
      </c>
      <c r="K2321" t="s">
        <v>226</v>
      </c>
      <c r="L2321" s="756">
        <v>2.15</v>
      </c>
      <c r="M2321" t="s">
        <v>20</v>
      </c>
      <c r="N2321" s="679">
        <f t="shared" ca="1" si="157"/>
        <v>76284.398492257751</v>
      </c>
      <c r="O2321" s="679">
        <f t="shared" ca="1" si="157"/>
        <v>26512.295642083653</v>
      </c>
      <c r="P2321" s="679">
        <f t="shared" ca="1" si="157"/>
        <v>49772.102850174095</v>
      </c>
      <c r="Q2321" s="679">
        <f t="shared" ca="1" si="157"/>
        <v>0</v>
      </c>
      <c r="R2321" s="679">
        <f t="shared" ca="1" si="157"/>
        <v>0</v>
      </c>
      <c r="S2321" t="str">
        <f t="shared" si="154"/>
        <v>ASR_COMP</v>
      </c>
      <c r="T2321" s="957">
        <f t="shared" si="155"/>
        <v>44682</v>
      </c>
      <c r="U2321" t="str">
        <f t="shared" si="156"/>
        <v>Unaudited</v>
      </c>
    </row>
    <row r="2322" spans="1:21" x14ac:dyDescent="0.25">
      <c r="A2322" t="s">
        <v>440</v>
      </c>
      <c r="B2322" t="s">
        <v>1388</v>
      </c>
      <c r="C2322" t="s">
        <v>1389</v>
      </c>
      <c r="D2322" s="15">
        <v>1900</v>
      </c>
      <c r="E2322" s="121">
        <v>1</v>
      </c>
      <c r="F2322" t="s">
        <v>441</v>
      </c>
      <c r="G2322" s="121">
        <v>91</v>
      </c>
      <c r="H2322" t="s">
        <v>392</v>
      </c>
      <c r="I2322" t="s">
        <v>491</v>
      </c>
      <c r="J2322" t="s">
        <v>436</v>
      </c>
      <c r="K2322" t="s">
        <v>226</v>
      </c>
      <c r="L2322" s="756">
        <v>2.16</v>
      </c>
      <c r="M2322" t="s">
        <v>802</v>
      </c>
      <c r="N2322" s="679">
        <f t="shared" ca="1" si="157"/>
        <v>832052.30778141145</v>
      </c>
      <c r="O2322" s="679">
        <f t="shared" ca="1" si="157"/>
        <v>277154.53124437388</v>
      </c>
      <c r="P2322" s="679">
        <f t="shared" ca="1" si="157"/>
        <v>554897.77653703757</v>
      </c>
      <c r="Q2322" s="679">
        <f t="shared" ca="1" si="157"/>
        <v>0</v>
      </c>
      <c r="R2322" s="679">
        <f t="shared" ca="1" si="157"/>
        <v>0</v>
      </c>
      <c r="S2322" t="str">
        <f t="shared" si="154"/>
        <v>ASR_COMP</v>
      </c>
      <c r="T2322" s="957">
        <f t="shared" si="155"/>
        <v>44682</v>
      </c>
      <c r="U2322" t="str">
        <f t="shared" si="156"/>
        <v>Unaudited</v>
      </c>
    </row>
    <row r="2323" spans="1:21" x14ac:dyDescent="0.25">
      <c r="A2323" t="s">
        <v>440</v>
      </c>
      <c r="B2323" t="s">
        <v>1388</v>
      </c>
      <c r="C2323" t="s">
        <v>1389</v>
      </c>
      <c r="D2323" s="15">
        <v>1900</v>
      </c>
      <c r="E2323" s="121">
        <v>1</v>
      </c>
      <c r="F2323" t="s">
        <v>441</v>
      </c>
      <c r="G2323" s="121">
        <v>91</v>
      </c>
      <c r="H2323" t="s">
        <v>392</v>
      </c>
      <c r="I2323" t="s">
        <v>491</v>
      </c>
      <c r="J2323" t="s">
        <v>436</v>
      </c>
      <c r="K2323" t="s">
        <v>226</v>
      </c>
      <c r="L2323" s="756">
        <v>2.17</v>
      </c>
      <c r="M2323" t="s">
        <v>1055</v>
      </c>
      <c r="N2323" s="679">
        <f t="shared" ca="1" si="157"/>
        <v>34048.560000000012</v>
      </c>
      <c r="O2323" s="679">
        <f t="shared" ca="1" si="157"/>
        <v>598.53641230523385</v>
      </c>
      <c r="P2323" s="679">
        <f t="shared" ca="1" si="157"/>
        <v>33450.023587694777</v>
      </c>
      <c r="Q2323" s="679">
        <f t="shared" ca="1" si="157"/>
        <v>0</v>
      </c>
      <c r="R2323" s="679">
        <f t="shared" ca="1" si="157"/>
        <v>0</v>
      </c>
      <c r="S2323" t="str">
        <f t="shared" si="154"/>
        <v>ASR_COMP</v>
      </c>
      <c r="T2323" s="957">
        <f t="shared" si="155"/>
        <v>44682</v>
      </c>
      <c r="U2323" t="str">
        <f t="shared" si="156"/>
        <v>Unaudited</v>
      </c>
    </row>
    <row r="2324" spans="1:21" x14ac:dyDescent="0.25">
      <c r="A2324" t="s">
        <v>440</v>
      </c>
      <c r="B2324" t="s">
        <v>1388</v>
      </c>
      <c r="C2324" t="s">
        <v>1389</v>
      </c>
      <c r="D2324" s="15">
        <v>1900</v>
      </c>
      <c r="E2324" s="121">
        <v>1</v>
      </c>
      <c r="F2324" t="s">
        <v>441</v>
      </c>
      <c r="G2324" s="121">
        <v>91</v>
      </c>
      <c r="H2324" t="s">
        <v>392</v>
      </c>
      <c r="I2324" t="s">
        <v>491</v>
      </c>
      <c r="J2324" t="s">
        <v>436</v>
      </c>
      <c r="K2324" t="s">
        <v>226</v>
      </c>
      <c r="L2324" s="756">
        <v>2.1800000000000002</v>
      </c>
      <c r="M2324" t="s">
        <v>653</v>
      </c>
      <c r="N2324" s="679">
        <f t="shared" ca="1" si="157"/>
        <v>1552447.2996979111</v>
      </c>
      <c r="O2324" s="679">
        <f t="shared" ca="1" si="157"/>
        <v>84123.108759268012</v>
      </c>
      <c r="P2324" s="679">
        <f t="shared" ca="1" si="157"/>
        <v>1468324.1909386432</v>
      </c>
      <c r="Q2324" s="679">
        <f t="shared" ca="1" si="157"/>
        <v>0</v>
      </c>
      <c r="R2324" s="679">
        <f t="shared" ca="1" si="157"/>
        <v>0</v>
      </c>
      <c r="S2324" t="str">
        <f t="shared" si="154"/>
        <v>ASR_COMP</v>
      </c>
      <c r="T2324" s="957">
        <f t="shared" si="155"/>
        <v>44682</v>
      </c>
      <c r="U2324" t="str">
        <f t="shared" si="156"/>
        <v>Unaudited</v>
      </c>
    </row>
    <row r="2325" spans="1:21" x14ac:dyDescent="0.25">
      <c r="A2325" t="s">
        <v>440</v>
      </c>
      <c r="B2325" t="s">
        <v>1388</v>
      </c>
      <c r="C2325" t="s">
        <v>1389</v>
      </c>
      <c r="D2325" s="15">
        <v>1900</v>
      </c>
      <c r="E2325" s="121">
        <v>1</v>
      </c>
      <c r="F2325" t="s">
        <v>441</v>
      </c>
      <c r="G2325" s="121">
        <v>91</v>
      </c>
      <c r="H2325" t="s">
        <v>392</v>
      </c>
      <c r="I2325" t="s">
        <v>491</v>
      </c>
      <c r="J2325" t="s">
        <v>436</v>
      </c>
      <c r="K2325" t="s">
        <v>226</v>
      </c>
      <c r="L2325" s="756">
        <v>2.19</v>
      </c>
      <c r="M2325" t="s">
        <v>221</v>
      </c>
      <c r="N2325" s="679">
        <f t="shared" ca="1" si="157"/>
        <v>256655.28</v>
      </c>
      <c r="O2325" s="679">
        <f t="shared" ca="1" si="157"/>
        <v>4511.7235876947661</v>
      </c>
      <c r="P2325" s="679">
        <f t="shared" ca="1" si="157"/>
        <v>252143.55641230525</v>
      </c>
      <c r="Q2325" s="679">
        <f t="shared" ca="1" si="157"/>
        <v>0</v>
      </c>
      <c r="R2325" s="679">
        <f t="shared" ca="1" si="157"/>
        <v>0</v>
      </c>
      <c r="S2325" t="str">
        <f t="shared" si="154"/>
        <v>ASR_COMP</v>
      </c>
      <c r="T2325" s="957">
        <f t="shared" si="155"/>
        <v>44682</v>
      </c>
      <c r="U2325" t="str">
        <f t="shared" si="156"/>
        <v>Unaudited</v>
      </c>
    </row>
    <row r="2326" spans="1:21" x14ac:dyDescent="0.25">
      <c r="A2326" t="s">
        <v>440</v>
      </c>
      <c r="B2326" t="s">
        <v>1388</v>
      </c>
      <c r="C2326" t="s">
        <v>1389</v>
      </c>
      <c r="D2326" s="15">
        <v>1900</v>
      </c>
      <c r="E2326" s="121">
        <v>1</v>
      </c>
      <c r="F2326" t="s">
        <v>441</v>
      </c>
      <c r="G2326" s="121">
        <v>91</v>
      </c>
      <c r="H2326" t="s">
        <v>392</v>
      </c>
      <c r="I2326" t="s">
        <v>491</v>
      </c>
      <c r="J2326" t="s">
        <v>436</v>
      </c>
      <c r="K2326" t="s">
        <v>226</v>
      </c>
      <c r="L2326" s="756" t="s">
        <v>707</v>
      </c>
      <c r="M2326" t="s">
        <v>233</v>
      </c>
      <c r="N2326" s="679">
        <f t="shared" ca="1" si="157"/>
        <v>94214.639064464107</v>
      </c>
      <c r="O2326" s="679">
        <f t="shared" ca="1" si="157"/>
        <v>4277.4300419463416</v>
      </c>
      <c r="P2326" s="679">
        <f t="shared" ca="1" si="157"/>
        <v>89937.209022517767</v>
      </c>
      <c r="Q2326" s="679">
        <f t="shared" ca="1" si="157"/>
        <v>0</v>
      </c>
      <c r="R2326" s="679">
        <f t="shared" ca="1" si="157"/>
        <v>0</v>
      </c>
      <c r="S2326" t="str">
        <f t="shared" si="154"/>
        <v>ASR_COMP</v>
      </c>
      <c r="T2326" s="957">
        <f t="shared" si="155"/>
        <v>44682</v>
      </c>
      <c r="U2326" t="str">
        <f t="shared" si="156"/>
        <v>Unaudited</v>
      </c>
    </row>
    <row r="2327" spans="1:21" x14ac:dyDescent="0.25">
      <c r="A2327" t="s">
        <v>440</v>
      </c>
      <c r="B2327" t="s">
        <v>1388</v>
      </c>
      <c r="C2327" t="s">
        <v>1389</v>
      </c>
      <c r="D2327" s="15">
        <v>1900</v>
      </c>
      <c r="E2327" s="121">
        <v>1</v>
      </c>
      <c r="F2327" t="s">
        <v>441</v>
      </c>
      <c r="G2327" s="121">
        <v>91</v>
      </c>
      <c r="H2327" t="s">
        <v>392</v>
      </c>
      <c r="I2327" t="s">
        <v>491</v>
      </c>
      <c r="J2327" t="s">
        <v>436</v>
      </c>
      <c r="K2327" t="s">
        <v>226</v>
      </c>
      <c r="L2327" s="756">
        <v>2.21</v>
      </c>
      <c r="M2327" t="s">
        <v>469</v>
      </c>
      <c r="N2327" s="679">
        <f t="shared" ca="1" si="157"/>
        <v>25870.999331536805</v>
      </c>
      <c r="O2327" s="679">
        <f t="shared" ca="1" si="157"/>
        <v>9022.7409418706375</v>
      </c>
      <c r="P2327" s="679">
        <f t="shared" ca="1" si="157"/>
        <v>16848.258389666167</v>
      </c>
      <c r="Q2327" s="679">
        <f t="shared" ca="1" si="157"/>
        <v>0</v>
      </c>
      <c r="R2327" s="679">
        <f t="shared" ca="1" si="157"/>
        <v>0</v>
      </c>
      <c r="S2327" t="str">
        <f t="shared" si="154"/>
        <v>ASR_COMP</v>
      </c>
      <c r="T2327" s="957">
        <f t="shared" si="155"/>
        <v>44682</v>
      </c>
      <c r="U2327" t="str">
        <f t="shared" si="156"/>
        <v>Unaudited</v>
      </c>
    </row>
    <row r="2328" spans="1:21" x14ac:dyDescent="0.25">
      <c r="A2328" t="s">
        <v>440</v>
      </c>
      <c r="B2328" t="s">
        <v>1388</v>
      </c>
      <c r="C2328" t="s">
        <v>1389</v>
      </c>
      <c r="D2328" s="15">
        <v>1900</v>
      </c>
      <c r="E2328" s="121">
        <v>1</v>
      </c>
      <c r="F2328" t="s">
        <v>441</v>
      </c>
      <c r="G2328" s="121">
        <v>91</v>
      </c>
      <c r="H2328" t="s">
        <v>392</v>
      </c>
      <c r="I2328" t="s">
        <v>491</v>
      </c>
      <c r="J2328" t="s">
        <v>436</v>
      </c>
      <c r="K2328" t="s">
        <v>6</v>
      </c>
      <c r="L2328" s="756" t="s">
        <v>70</v>
      </c>
      <c r="M2328" t="s">
        <v>191</v>
      </c>
      <c r="N2328" s="679">
        <f t="shared" ca="1" si="157"/>
        <v>19058.227439728078</v>
      </c>
      <c r="O2328" s="679">
        <f t="shared" ca="1" si="157"/>
        <v>8657.6688515774422</v>
      </c>
      <c r="P2328" s="679">
        <f t="shared" ca="1" si="157"/>
        <v>10400.558588150636</v>
      </c>
      <c r="Q2328" s="679">
        <f t="shared" ca="1" si="157"/>
        <v>0</v>
      </c>
      <c r="R2328" s="679">
        <f t="shared" ca="1" si="157"/>
        <v>0</v>
      </c>
      <c r="S2328" t="str">
        <f t="shared" si="154"/>
        <v>ASR_COMP</v>
      </c>
      <c r="T2328" s="957">
        <f t="shared" si="155"/>
        <v>44682</v>
      </c>
      <c r="U2328" t="str">
        <f t="shared" si="156"/>
        <v>Unaudited</v>
      </c>
    </row>
    <row r="2329" spans="1:21" x14ac:dyDescent="0.25">
      <c r="A2329" t="s">
        <v>440</v>
      </c>
      <c r="B2329" t="s">
        <v>1388</v>
      </c>
      <c r="C2329" t="s">
        <v>1389</v>
      </c>
      <c r="D2329" s="15">
        <v>1900</v>
      </c>
      <c r="E2329" s="121">
        <v>1</v>
      </c>
      <c r="F2329" t="s">
        <v>441</v>
      </c>
      <c r="G2329" s="121">
        <v>91</v>
      </c>
      <c r="H2329" t="s">
        <v>392</v>
      </c>
      <c r="I2329" t="s">
        <v>491</v>
      </c>
      <c r="J2329" t="s">
        <v>436</v>
      </c>
      <c r="K2329" t="s">
        <v>6</v>
      </c>
      <c r="L2329" s="756" t="s">
        <v>71</v>
      </c>
      <c r="M2329" t="s">
        <v>234</v>
      </c>
      <c r="N2329" s="679">
        <f t="shared" ca="1" si="157"/>
        <v>9616.7999999999993</v>
      </c>
      <c r="O2329" s="679">
        <f t="shared" ca="1" si="157"/>
        <v>3353.777872021953</v>
      </c>
      <c r="P2329" s="679">
        <f t="shared" ca="1" si="157"/>
        <v>6263.0221279780462</v>
      </c>
      <c r="Q2329" s="679">
        <f t="shared" ca="1" si="157"/>
        <v>0</v>
      </c>
      <c r="R2329" s="679">
        <f t="shared" ca="1" si="157"/>
        <v>0</v>
      </c>
      <c r="S2329" t="str">
        <f t="shared" si="154"/>
        <v>ASR_COMP</v>
      </c>
      <c r="T2329" s="957">
        <f t="shared" si="155"/>
        <v>44682</v>
      </c>
      <c r="U2329" t="str">
        <f t="shared" si="156"/>
        <v>Unaudited</v>
      </c>
    </row>
    <row r="2330" spans="1:21" x14ac:dyDescent="0.25">
      <c r="A2330" t="s">
        <v>440</v>
      </c>
      <c r="B2330" t="s">
        <v>1388</v>
      </c>
      <c r="C2330" t="s">
        <v>1389</v>
      </c>
      <c r="D2330" s="15">
        <v>1900</v>
      </c>
      <c r="E2330" s="121">
        <v>1</v>
      </c>
      <c r="F2330" t="s">
        <v>441</v>
      </c>
      <c r="G2330" s="121">
        <v>91</v>
      </c>
      <c r="H2330" t="s">
        <v>392</v>
      </c>
      <c r="I2330" t="s">
        <v>491</v>
      </c>
      <c r="J2330" t="s">
        <v>436</v>
      </c>
      <c r="K2330" t="s">
        <v>6</v>
      </c>
      <c r="L2330" s="756" t="s">
        <v>72</v>
      </c>
      <c r="M2330" t="s">
        <v>167</v>
      </c>
      <c r="N2330" s="679">
        <f t="shared" ca="1" si="157"/>
        <v>0</v>
      </c>
      <c r="O2330" s="679">
        <f t="shared" ca="1" si="157"/>
        <v>0</v>
      </c>
      <c r="P2330" s="679">
        <f t="shared" ca="1" si="157"/>
        <v>0</v>
      </c>
      <c r="Q2330" s="679">
        <f t="shared" ca="1" si="157"/>
        <v>0</v>
      </c>
      <c r="R2330" s="679">
        <f t="shared" ca="1" si="157"/>
        <v>0</v>
      </c>
      <c r="S2330" t="str">
        <f t="shared" si="154"/>
        <v>ASR_COMP</v>
      </c>
      <c r="T2330" s="957">
        <f t="shared" si="155"/>
        <v>44682</v>
      </c>
      <c r="U2330" t="str">
        <f t="shared" si="156"/>
        <v>Unaudited</v>
      </c>
    </row>
    <row r="2331" spans="1:21" x14ac:dyDescent="0.25">
      <c r="A2331" t="s">
        <v>440</v>
      </c>
      <c r="B2331" t="s">
        <v>1388</v>
      </c>
      <c r="C2331" t="s">
        <v>1389</v>
      </c>
      <c r="D2331" s="15">
        <v>1900</v>
      </c>
      <c r="E2331" s="121">
        <v>1</v>
      </c>
      <c r="F2331" t="s">
        <v>441</v>
      </c>
      <c r="G2331" s="121">
        <v>91</v>
      </c>
      <c r="H2331" t="s">
        <v>392</v>
      </c>
      <c r="I2331" t="s">
        <v>491</v>
      </c>
      <c r="J2331" t="s">
        <v>436</v>
      </c>
      <c r="K2331" t="s">
        <v>6</v>
      </c>
      <c r="L2331" s="756">
        <v>3.4</v>
      </c>
      <c r="M2331" t="s">
        <v>464</v>
      </c>
      <c r="N2331" s="679">
        <f t="shared" ca="1" si="157"/>
        <v>23950.526419289461</v>
      </c>
      <c r="O2331" s="679">
        <f t="shared" ca="1" si="157"/>
        <v>8352.5440404594228</v>
      </c>
      <c r="P2331" s="679">
        <f t="shared" ca="1" si="157"/>
        <v>15597.982378830036</v>
      </c>
      <c r="Q2331" s="679">
        <f t="shared" ca="1" si="157"/>
        <v>0</v>
      </c>
      <c r="R2331" s="679">
        <f t="shared" ca="1" si="157"/>
        <v>0</v>
      </c>
      <c r="S2331" t="str">
        <f t="shared" si="154"/>
        <v>ASR_COMP</v>
      </c>
      <c r="T2331" s="957">
        <f t="shared" si="155"/>
        <v>44682</v>
      </c>
      <c r="U2331" t="str">
        <f t="shared" si="156"/>
        <v>Unaudited</v>
      </c>
    </row>
    <row r="2332" spans="1:21" x14ac:dyDescent="0.25">
      <c r="A2332" t="s">
        <v>440</v>
      </c>
      <c r="B2332" t="s">
        <v>1388</v>
      </c>
      <c r="C2332" t="s">
        <v>1389</v>
      </c>
      <c r="D2332" s="15">
        <v>1900</v>
      </c>
      <c r="E2332" s="121">
        <v>1</v>
      </c>
      <c r="F2332" t="s">
        <v>441</v>
      </c>
      <c r="G2332" s="121">
        <v>91</v>
      </c>
      <c r="H2332" t="s">
        <v>392</v>
      </c>
      <c r="I2332" t="s">
        <v>491</v>
      </c>
      <c r="J2332" t="s">
        <v>436</v>
      </c>
      <c r="K2332" t="s">
        <v>437</v>
      </c>
      <c r="L2332" s="756">
        <v>4.5</v>
      </c>
      <c r="M2332" t="s">
        <v>32</v>
      </c>
      <c r="N2332" s="679">
        <f t="shared" ca="1" si="157"/>
        <v>0</v>
      </c>
      <c r="O2332" s="679">
        <f t="shared" ca="1" si="157"/>
        <v>0</v>
      </c>
      <c r="P2332" s="679">
        <f t="shared" ca="1" si="157"/>
        <v>0</v>
      </c>
      <c r="Q2332" s="679">
        <f t="shared" ca="1" si="157"/>
        <v>0</v>
      </c>
      <c r="R2332" s="679">
        <f t="shared" ca="1" si="157"/>
        <v>0</v>
      </c>
      <c r="S2332" t="str">
        <f t="shared" si="154"/>
        <v>ASR_COMP</v>
      </c>
      <c r="T2332" s="957">
        <f t="shared" si="155"/>
        <v>44682</v>
      </c>
      <c r="U2332" t="str">
        <f t="shared" si="156"/>
        <v>Unaudited</v>
      </c>
    </row>
    <row r="2333" spans="1:21" x14ac:dyDescent="0.25">
      <c r="A2333" t="s">
        <v>440</v>
      </c>
      <c r="B2333" t="s">
        <v>1388</v>
      </c>
      <c r="C2333" t="s">
        <v>1389</v>
      </c>
      <c r="D2333" s="15">
        <v>1900</v>
      </c>
      <c r="E2333" s="121">
        <v>1</v>
      </c>
      <c r="F2333" t="s">
        <v>441</v>
      </c>
      <c r="G2333" s="121">
        <v>91</v>
      </c>
      <c r="H2333" t="s">
        <v>392</v>
      </c>
      <c r="I2333" t="s">
        <v>491</v>
      </c>
      <c r="J2333" t="s">
        <v>436</v>
      </c>
      <c r="K2333" t="s">
        <v>437</v>
      </c>
      <c r="L2333" s="756" t="s">
        <v>947</v>
      </c>
      <c r="M2333" t="s">
        <v>938</v>
      </c>
      <c r="N2333" s="679">
        <f t="shared" ca="1" si="157"/>
        <v>0</v>
      </c>
      <c r="O2333" s="679">
        <f t="shared" ca="1" si="157"/>
        <v>0</v>
      </c>
      <c r="P2333" s="679">
        <f t="shared" ca="1" si="157"/>
        <v>0</v>
      </c>
      <c r="Q2333" s="679">
        <f t="shared" ca="1" si="157"/>
        <v>0</v>
      </c>
      <c r="R2333" s="679">
        <f t="shared" ca="1" si="157"/>
        <v>0</v>
      </c>
      <c r="S2333" t="str">
        <f t="shared" si="154"/>
        <v>ASR_COMP</v>
      </c>
      <c r="T2333" s="957">
        <f t="shared" si="155"/>
        <v>44682</v>
      </c>
      <c r="U2333" t="str">
        <f t="shared" si="156"/>
        <v>Unaudited</v>
      </c>
    </row>
    <row r="2334" spans="1:21" x14ac:dyDescent="0.25">
      <c r="A2334" t="s">
        <v>440</v>
      </c>
      <c r="B2334" t="s">
        <v>1388</v>
      </c>
      <c r="C2334" t="s">
        <v>1389</v>
      </c>
      <c r="D2334" s="15">
        <v>1900</v>
      </c>
      <c r="E2334" s="121">
        <v>1</v>
      </c>
      <c r="F2334" t="s">
        <v>441</v>
      </c>
      <c r="G2334" s="121">
        <v>91</v>
      </c>
      <c r="H2334" t="s">
        <v>392</v>
      </c>
      <c r="I2334" t="s">
        <v>491</v>
      </c>
      <c r="J2334" t="s">
        <v>436</v>
      </c>
      <c r="K2334" t="s">
        <v>437</v>
      </c>
      <c r="L2334" s="756" t="s">
        <v>196</v>
      </c>
      <c r="M2334" t="s">
        <v>40</v>
      </c>
      <c r="N2334" s="679">
        <f t="shared" ca="1" si="157"/>
        <v>0</v>
      </c>
      <c r="O2334" s="679">
        <f t="shared" ca="1" si="157"/>
        <v>0</v>
      </c>
      <c r="P2334" s="679">
        <f t="shared" ca="1" si="157"/>
        <v>0</v>
      </c>
      <c r="Q2334" s="679">
        <f t="shared" ca="1" si="157"/>
        <v>0</v>
      </c>
      <c r="R2334" s="679">
        <f t="shared" ca="1" si="157"/>
        <v>0</v>
      </c>
      <c r="S2334" t="str">
        <f t="shared" si="154"/>
        <v>ASR_COMP</v>
      </c>
      <c r="T2334" s="957">
        <f t="shared" si="155"/>
        <v>44682</v>
      </c>
      <c r="U2334" t="str">
        <f t="shared" si="156"/>
        <v>Unaudited</v>
      </c>
    </row>
    <row r="2335" spans="1:21" x14ac:dyDescent="0.25">
      <c r="A2335" t="s">
        <v>440</v>
      </c>
      <c r="B2335" t="s">
        <v>1388</v>
      </c>
      <c r="C2335" t="s">
        <v>1389</v>
      </c>
      <c r="D2335" s="15">
        <v>1900</v>
      </c>
      <c r="E2335" s="121">
        <v>1</v>
      </c>
      <c r="F2335" t="s">
        <v>441</v>
      </c>
      <c r="G2335" s="121">
        <v>91</v>
      </c>
      <c r="H2335" t="s">
        <v>392</v>
      </c>
      <c r="I2335" t="s">
        <v>491</v>
      </c>
      <c r="J2335" t="s">
        <v>436</v>
      </c>
      <c r="K2335" t="s">
        <v>437</v>
      </c>
      <c r="L2335" s="756" t="s">
        <v>195</v>
      </c>
      <c r="M2335" t="s">
        <v>332</v>
      </c>
      <c r="N2335" s="679">
        <f t="shared" ca="1" si="157"/>
        <v>0</v>
      </c>
      <c r="O2335" s="679">
        <f t="shared" ca="1" si="157"/>
        <v>0</v>
      </c>
      <c r="P2335" s="679">
        <f t="shared" ca="1" si="157"/>
        <v>0</v>
      </c>
      <c r="Q2335" s="679">
        <f t="shared" ca="1" si="157"/>
        <v>0</v>
      </c>
      <c r="R2335" s="679">
        <f t="shared" ca="1" si="157"/>
        <v>0</v>
      </c>
      <c r="S2335" t="str">
        <f t="shared" si="154"/>
        <v>ASR_COMP</v>
      </c>
      <c r="T2335" s="957">
        <f t="shared" si="155"/>
        <v>44682</v>
      </c>
      <c r="U2335" t="str">
        <f t="shared" si="156"/>
        <v>Unaudited</v>
      </c>
    </row>
    <row r="2336" spans="1:21" x14ac:dyDescent="0.25">
      <c r="A2336" t="s">
        <v>440</v>
      </c>
      <c r="B2336" t="s">
        <v>1388</v>
      </c>
      <c r="C2336" t="s">
        <v>1389</v>
      </c>
      <c r="D2336" s="15">
        <v>1900</v>
      </c>
      <c r="E2336" s="121">
        <v>1</v>
      </c>
      <c r="F2336" t="s">
        <v>441</v>
      </c>
      <c r="G2336" s="121">
        <v>91</v>
      </c>
      <c r="H2336" t="s">
        <v>392</v>
      </c>
      <c r="I2336" t="s">
        <v>491</v>
      </c>
      <c r="J2336" t="s">
        <v>453</v>
      </c>
      <c r="K2336" t="s">
        <v>438</v>
      </c>
      <c r="L2336" s="756" t="s">
        <v>79</v>
      </c>
      <c r="M2336" t="s">
        <v>27</v>
      </c>
      <c r="N2336" s="679">
        <f t="shared" ca="1" si="157"/>
        <v>677524.60020891554</v>
      </c>
      <c r="O2336" s="679">
        <f t="shared" ca="1" si="157"/>
        <v>225681.7404642849</v>
      </c>
      <c r="P2336" s="679">
        <f t="shared" ca="1" si="157"/>
        <v>451842.8597446307</v>
      </c>
      <c r="Q2336" s="679">
        <f t="shared" ca="1" si="157"/>
        <v>0</v>
      </c>
      <c r="R2336" s="679">
        <f t="shared" ca="1" si="157"/>
        <v>0</v>
      </c>
      <c r="S2336" t="str">
        <f t="shared" si="154"/>
        <v>ASR_COMP</v>
      </c>
      <c r="T2336" s="957">
        <f t="shared" si="155"/>
        <v>44682</v>
      </c>
      <c r="U2336" t="str">
        <f t="shared" si="156"/>
        <v>Unaudited</v>
      </c>
    </row>
    <row r="2337" spans="1:21" x14ac:dyDescent="0.25">
      <c r="A2337" t="s">
        <v>440</v>
      </c>
      <c r="B2337" t="s">
        <v>1388</v>
      </c>
      <c r="C2337" t="s">
        <v>1389</v>
      </c>
      <c r="D2337" s="15">
        <v>1900</v>
      </c>
      <c r="E2337" s="121">
        <v>1</v>
      </c>
      <c r="F2337" t="s">
        <v>441</v>
      </c>
      <c r="G2337" s="121">
        <v>91</v>
      </c>
      <c r="H2337" t="s">
        <v>392</v>
      </c>
      <c r="I2337" t="s">
        <v>491</v>
      </c>
      <c r="J2337" t="s">
        <v>453</v>
      </c>
      <c r="K2337" t="s">
        <v>438</v>
      </c>
      <c r="L2337" s="756" t="s">
        <v>80</v>
      </c>
      <c r="M2337" t="s">
        <v>100</v>
      </c>
      <c r="N2337" s="679">
        <f t="shared" ca="1" si="157"/>
        <v>65172.751471514741</v>
      </c>
      <c r="O2337" s="679">
        <f t="shared" ca="1" si="157"/>
        <v>21708.879616182807</v>
      </c>
      <c r="P2337" s="679">
        <f t="shared" ca="1" si="157"/>
        <v>43463.871855331934</v>
      </c>
      <c r="Q2337" s="679">
        <f t="shared" ca="1" si="157"/>
        <v>0</v>
      </c>
      <c r="R2337" s="679">
        <f t="shared" ca="1" si="157"/>
        <v>0</v>
      </c>
      <c r="S2337" t="str">
        <f t="shared" si="154"/>
        <v>ASR_COMP</v>
      </c>
      <c r="T2337" s="957">
        <f t="shared" si="155"/>
        <v>44682</v>
      </c>
      <c r="U2337" t="str">
        <f t="shared" si="156"/>
        <v>Unaudited</v>
      </c>
    </row>
    <row r="2338" spans="1:21" x14ac:dyDescent="0.25">
      <c r="A2338" t="s">
        <v>440</v>
      </c>
      <c r="B2338" t="s">
        <v>1388</v>
      </c>
      <c r="C2338" t="s">
        <v>1389</v>
      </c>
      <c r="D2338" s="15">
        <v>1900</v>
      </c>
      <c r="E2338" s="121">
        <v>1</v>
      </c>
      <c r="F2338" t="s">
        <v>441</v>
      </c>
      <c r="G2338" s="121">
        <v>91</v>
      </c>
      <c r="H2338" t="s">
        <v>392</v>
      </c>
      <c r="I2338" t="s">
        <v>491</v>
      </c>
      <c r="J2338" t="s">
        <v>453</v>
      </c>
      <c r="K2338" t="s">
        <v>438</v>
      </c>
      <c r="L2338" s="756" t="s">
        <v>81</v>
      </c>
      <c r="M2338" t="s">
        <v>101</v>
      </c>
      <c r="N2338" s="679">
        <f t="shared" ca="1" si="157"/>
        <v>61904.144929951668</v>
      </c>
      <c r="O2338" s="679">
        <f t="shared" ca="1" si="157"/>
        <v>20620.114997207431</v>
      </c>
      <c r="P2338" s="679">
        <f t="shared" ca="1" si="157"/>
        <v>41284.029932744234</v>
      </c>
      <c r="Q2338" s="679">
        <f t="shared" ca="1" si="157"/>
        <v>0</v>
      </c>
      <c r="R2338" s="679">
        <f t="shared" ca="1" si="157"/>
        <v>0</v>
      </c>
      <c r="S2338" t="str">
        <f t="shared" si="154"/>
        <v>ASR_COMP</v>
      </c>
      <c r="T2338" s="957">
        <f t="shared" si="155"/>
        <v>44682</v>
      </c>
      <c r="U2338" t="str">
        <f t="shared" si="156"/>
        <v>Unaudited</v>
      </c>
    </row>
    <row r="2339" spans="1:21" x14ac:dyDescent="0.25">
      <c r="A2339" t="s">
        <v>440</v>
      </c>
      <c r="B2339" t="s">
        <v>1388</v>
      </c>
      <c r="C2339" t="s">
        <v>1389</v>
      </c>
      <c r="D2339" s="15">
        <v>1900</v>
      </c>
      <c r="E2339" s="121">
        <v>1</v>
      </c>
      <c r="F2339" t="s">
        <v>441</v>
      </c>
      <c r="G2339" s="121">
        <v>91</v>
      </c>
      <c r="H2339" t="s">
        <v>392</v>
      </c>
      <c r="I2339" t="s">
        <v>491</v>
      </c>
      <c r="J2339" t="s">
        <v>453</v>
      </c>
      <c r="K2339" t="s">
        <v>438</v>
      </c>
      <c r="L2339" s="756" t="s">
        <v>82</v>
      </c>
      <c r="M2339" t="s">
        <v>102</v>
      </c>
      <c r="N2339" s="679">
        <f t="shared" ca="1" si="157"/>
        <v>41928.530035079479</v>
      </c>
      <c r="O2339" s="679">
        <f t="shared" ca="1" si="157"/>
        <v>13966.287911181389</v>
      </c>
      <c r="P2339" s="679">
        <f t="shared" ca="1" si="157"/>
        <v>27962.24212389809</v>
      </c>
      <c r="Q2339" s="679">
        <f t="shared" ca="1" si="157"/>
        <v>0</v>
      </c>
      <c r="R2339" s="679">
        <f t="shared" ca="1" si="157"/>
        <v>0</v>
      </c>
      <c r="S2339" t="str">
        <f t="shared" si="154"/>
        <v>ASR_COMP</v>
      </c>
      <c r="T2339" s="957">
        <f t="shared" si="155"/>
        <v>44682</v>
      </c>
      <c r="U2339" t="str">
        <f t="shared" si="156"/>
        <v>Unaudited</v>
      </c>
    </row>
    <row r="2340" spans="1:21" x14ac:dyDescent="0.25">
      <c r="A2340" t="s">
        <v>440</v>
      </c>
      <c r="B2340" t="s">
        <v>1388</v>
      </c>
      <c r="C2340" t="s">
        <v>1389</v>
      </c>
      <c r="D2340" s="15">
        <v>1900</v>
      </c>
      <c r="E2340" s="121">
        <v>1</v>
      </c>
      <c r="F2340" t="s">
        <v>441</v>
      </c>
      <c r="G2340" s="121">
        <v>91</v>
      </c>
      <c r="H2340" t="s">
        <v>392</v>
      </c>
      <c r="I2340" t="s">
        <v>491</v>
      </c>
      <c r="J2340" t="s">
        <v>453</v>
      </c>
      <c r="K2340" t="s">
        <v>438</v>
      </c>
      <c r="L2340" s="756" t="s">
        <v>219</v>
      </c>
      <c r="M2340" t="s">
        <v>103</v>
      </c>
      <c r="N2340" s="679">
        <f t="shared" ca="1" si="157"/>
        <v>153556.90384192124</v>
      </c>
      <c r="O2340" s="679">
        <f t="shared" ca="1" si="157"/>
        <v>51149.418498849656</v>
      </c>
      <c r="P2340" s="679">
        <f t="shared" ca="1" si="157"/>
        <v>102407.48534307157</v>
      </c>
      <c r="Q2340" s="679">
        <f t="shared" ca="1" si="157"/>
        <v>0</v>
      </c>
      <c r="R2340" s="679">
        <f t="shared" ca="1" si="157"/>
        <v>0</v>
      </c>
      <c r="S2340" t="str">
        <f t="shared" si="154"/>
        <v>ASR_COMP</v>
      </c>
      <c r="T2340" s="957">
        <f t="shared" si="155"/>
        <v>44682</v>
      </c>
      <c r="U2340" t="str">
        <f t="shared" si="156"/>
        <v>Unaudited</v>
      </c>
    </row>
    <row r="2341" spans="1:21" x14ac:dyDescent="0.25">
      <c r="A2341" t="s">
        <v>440</v>
      </c>
      <c r="B2341" t="s">
        <v>1388</v>
      </c>
      <c r="C2341" t="s">
        <v>1389</v>
      </c>
      <c r="D2341" s="15">
        <v>1900</v>
      </c>
      <c r="E2341" s="121">
        <v>1</v>
      </c>
      <c r="F2341" t="s">
        <v>441</v>
      </c>
      <c r="G2341" s="121">
        <v>91</v>
      </c>
      <c r="H2341" t="s">
        <v>392</v>
      </c>
      <c r="I2341" t="s">
        <v>491</v>
      </c>
      <c r="J2341" t="s">
        <v>453</v>
      </c>
      <c r="K2341" t="s">
        <v>438</v>
      </c>
      <c r="L2341" s="756" t="s">
        <v>218</v>
      </c>
      <c r="M2341" t="s">
        <v>28</v>
      </c>
      <c r="N2341" s="679">
        <f t="shared" ca="1" si="157"/>
        <v>29408.915950811945</v>
      </c>
      <c r="O2341" s="679">
        <f t="shared" ca="1" si="157"/>
        <v>9796.0359445259492</v>
      </c>
      <c r="P2341" s="679">
        <f t="shared" ca="1" si="157"/>
        <v>19612.880006285995</v>
      </c>
      <c r="Q2341" s="679">
        <f t="shared" ca="1" si="157"/>
        <v>0</v>
      </c>
      <c r="R2341" s="679">
        <f t="shared" ca="1" si="157"/>
        <v>0</v>
      </c>
      <c r="S2341" t="str">
        <f t="shared" si="154"/>
        <v>ASR_COMP</v>
      </c>
      <c r="T2341" s="957">
        <f t="shared" si="155"/>
        <v>44682</v>
      </c>
      <c r="U2341" t="str">
        <f t="shared" si="156"/>
        <v>Unaudited</v>
      </c>
    </row>
    <row r="2342" spans="1:21" x14ac:dyDescent="0.25">
      <c r="A2342" t="s">
        <v>440</v>
      </c>
      <c r="B2342" t="s">
        <v>1388</v>
      </c>
      <c r="C2342" t="s">
        <v>1389</v>
      </c>
      <c r="D2342" s="15">
        <v>1900</v>
      </c>
      <c r="E2342" s="121">
        <v>1</v>
      </c>
      <c r="F2342" t="s">
        <v>441</v>
      </c>
      <c r="G2342" s="121">
        <v>91</v>
      </c>
      <c r="H2342" t="s">
        <v>392</v>
      </c>
      <c r="I2342" t="s">
        <v>491</v>
      </c>
      <c r="J2342" t="s">
        <v>439</v>
      </c>
      <c r="K2342" t="s">
        <v>439</v>
      </c>
      <c r="L2342" s="756" t="s">
        <v>84</v>
      </c>
      <c r="M2342" t="s">
        <v>330</v>
      </c>
      <c r="N2342" s="679">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9">
        <f t="shared" ca="1" si="158"/>
        <v>0</v>
      </c>
      <c r="P2342" s="679">
        <f t="shared" ca="1" si="158"/>
        <v>0</v>
      </c>
      <c r="Q2342" s="679">
        <f t="shared" ca="1" si="158"/>
        <v>0</v>
      </c>
      <c r="R2342" s="679">
        <f t="shared" ca="1" si="158"/>
        <v>0</v>
      </c>
      <c r="S2342" t="str">
        <f t="shared" si="154"/>
        <v>ASR_COMP</v>
      </c>
      <c r="T2342" s="957">
        <f t="shared" si="155"/>
        <v>44682</v>
      </c>
      <c r="U2342" t="str">
        <f t="shared" si="156"/>
        <v>Unaudited</v>
      </c>
    </row>
    <row r="2343" spans="1:21" x14ac:dyDescent="0.25">
      <c r="A2343" t="s">
        <v>440</v>
      </c>
      <c r="B2343" t="s">
        <v>1388</v>
      </c>
      <c r="C2343" t="s">
        <v>1389</v>
      </c>
      <c r="D2343" s="15">
        <v>1900</v>
      </c>
      <c r="E2343" s="121">
        <v>1</v>
      </c>
      <c r="F2343" t="s">
        <v>441</v>
      </c>
      <c r="G2343" s="121">
        <v>91</v>
      </c>
      <c r="H2343" t="s">
        <v>392</v>
      </c>
      <c r="I2343" t="s">
        <v>491</v>
      </c>
      <c r="J2343" t="s">
        <v>439</v>
      </c>
      <c r="K2343" t="s">
        <v>439</v>
      </c>
      <c r="L2343" s="756" t="s">
        <v>85</v>
      </c>
      <c r="M2343" t="s">
        <v>328</v>
      </c>
      <c r="N2343" s="679">
        <f t="shared" ca="1" si="158"/>
        <v>0</v>
      </c>
      <c r="O2343" s="679">
        <f t="shared" ca="1" si="158"/>
        <v>0</v>
      </c>
      <c r="P2343" s="679">
        <f t="shared" ca="1" si="158"/>
        <v>0</v>
      </c>
      <c r="Q2343" s="679">
        <f t="shared" ca="1" si="158"/>
        <v>0</v>
      </c>
      <c r="R2343" s="679">
        <f t="shared" ca="1" si="158"/>
        <v>0</v>
      </c>
      <c r="S2343" t="str">
        <f t="shared" si="154"/>
        <v>ASR_COMP</v>
      </c>
      <c r="T2343" s="957">
        <f t="shared" si="155"/>
        <v>44682</v>
      </c>
      <c r="U2343" t="str">
        <f t="shared" si="156"/>
        <v>Unaudited</v>
      </c>
    </row>
    <row r="2344" spans="1:21" x14ac:dyDescent="0.25">
      <c r="A2344" t="s">
        <v>440</v>
      </c>
      <c r="B2344" t="s">
        <v>1388</v>
      </c>
      <c r="C2344" t="s">
        <v>1389</v>
      </c>
      <c r="D2344" s="15">
        <v>1900</v>
      </c>
      <c r="E2344" s="121">
        <v>1</v>
      </c>
      <c r="F2344" t="s">
        <v>441</v>
      </c>
      <c r="G2344" s="121">
        <v>91</v>
      </c>
      <c r="H2344" t="s">
        <v>392</v>
      </c>
      <c r="I2344" t="s">
        <v>491</v>
      </c>
      <c r="J2344" t="s">
        <v>439</v>
      </c>
      <c r="K2344" t="s">
        <v>439</v>
      </c>
      <c r="L2344" s="756" t="s">
        <v>86</v>
      </c>
      <c r="M2344" t="s">
        <v>497</v>
      </c>
      <c r="N2344" s="679">
        <f t="shared" ca="1" si="158"/>
        <v>0</v>
      </c>
      <c r="O2344" s="679">
        <f t="shared" ca="1" si="158"/>
        <v>0</v>
      </c>
      <c r="P2344" s="679">
        <f t="shared" ca="1" si="158"/>
        <v>0</v>
      </c>
      <c r="Q2344" s="679">
        <f t="shared" ca="1" si="158"/>
        <v>0</v>
      </c>
      <c r="R2344" s="679">
        <f t="shared" ca="1" si="158"/>
        <v>0</v>
      </c>
      <c r="S2344" t="str">
        <f t="shared" si="154"/>
        <v>ASR_COMP</v>
      </c>
      <c r="T2344" s="957">
        <f t="shared" si="155"/>
        <v>44682</v>
      </c>
      <c r="U2344" t="str">
        <f t="shared" si="156"/>
        <v>Unaudited</v>
      </c>
    </row>
    <row r="2345" spans="1:21" x14ac:dyDescent="0.25">
      <c r="A2345" t="s">
        <v>440</v>
      </c>
      <c r="B2345" t="s">
        <v>1388</v>
      </c>
      <c r="C2345" t="s">
        <v>1389</v>
      </c>
      <c r="D2345" s="15">
        <v>1900</v>
      </c>
      <c r="E2345" s="121">
        <v>1</v>
      </c>
      <c r="F2345" t="s">
        <v>441</v>
      </c>
      <c r="G2345" s="121">
        <v>91</v>
      </c>
      <c r="H2345" t="s">
        <v>392</v>
      </c>
      <c r="I2345" t="s">
        <v>491</v>
      </c>
      <c r="J2345" t="s">
        <v>439</v>
      </c>
      <c r="K2345" t="s">
        <v>439</v>
      </c>
      <c r="L2345" s="756" t="s">
        <v>87</v>
      </c>
      <c r="M2345" t="s">
        <v>498</v>
      </c>
      <c r="N2345" s="679">
        <f t="shared" ca="1" si="158"/>
        <v>0</v>
      </c>
      <c r="O2345" s="679">
        <f t="shared" ca="1" si="158"/>
        <v>0</v>
      </c>
      <c r="P2345" s="679">
        <f t="shared" ca="1" si="158"/>
        <v>0</v>
      </c>
      <c r="Q2345" s="679">
        <f t="shared" ca="1" si="158"/>
        <v>0</v>
      </c>
      <c r="R2345" s="679">
        <f t="shared" ca="1" si="158"/>
        <v>0</v>
      </c>
      <c r="S2345" t="str">
        <f t="shared" si="154"/>
        <v>ASR_COMP</v>
      </c>
      <c r="T2345" s="957">
        <f t="shared" si="155"/>
        <v>44682</v>
      </c>
      <c r="U2345" t="str">
        <f t="shared" si="156"/>
        <v>Unaudited</v>
      </c>
    </row>
    <row r="2346" spans="1:21" x14ac:dyDescent="0.25">
      <c r="A2346" t="s">
        <v>440</v>
      </c>
      <c r="B2346" t="s">
        <v>1388</v>
      </c>
      <c r="C2346" t="s">
        <v>1389</v>
      </c>
      <c r="D2346" s="15">
        <v>1900</v>
      </c>
      <c r="E2346" s="121">
        <v>1</v>
      </c>
      <c r="F2346" t="s">
        <v>441</v>
      </c>
      <c r="G2346" s="121">
        <v>91</v>
      </c>
      <c r="H2346" t="s">
        <v>392</v>
      </c>
      <c r="I2346" t="s">
        <v>491</v>
      </c>
      <c r="J2346" t="s">
        <v>439</v>
      </c>
      <c r="K2346" t="s">
        <v>439</v>
      </c>
      <c r="L2346" s="756" t="s">
        <v>216</v>
      </c>
      <c r="M2346" t="s">
        <v>499</v>
      </c>
      <c r="N2346" s="679">
        <f t="shared" ca="1" si="158"/>
        <v>0</v>
      </c>
      <c r="O2346" s="679">
        <f t="shared" ca="1" si="158"/>
        <v>0</v>
      </c>
      <c r="P2346" s="679">
        <f t="shared" ca="1" si="158"/>
        <v>0</v>
      </c>
      <c r="Q2346" s="679">
        <f t="shared" ca="1" si="158"/>
        <v>0</v>
      </c>
      <c r="R2346" s="679">
        <f t="shared" ca="1" si="158"/>
        <v>0</v>
      </c>
      <c r="S2346" t="str">
        <f t="shared" si="154"/>
        <v>ASR_COMP</v>
      </c>
      <c r="T2346" s="957">
        <f t="shared" si="155"/>
        <v>44682</v>
      </c>
      <c r="U2346" t="str">
        <f t="shared" si="156"/>
        <v>Unaudited</v>
      </c>
    </row>
    <row r="2347" spans="1:21" x14ac:dyDescent="0.25">
      <c r="A2347" t="s">
        <v>440</v>
      </c>
      <c r="B2347" t="s">
        <v>1388</v>
      </c>
      <c r="C2347" t="s">
        <v>1389</v>
      </c>
      <c r="D2347" s="15">
        <v>1900</v>
      </c>
      <c r="E2347" s="121">
        <v>1</v>
      </c>
      <c r="F2347" t="s">
        <v>441</v>
      </c>
      <c r="G2347" s="121">
        <v>91</v>
      </c>
      <c r="H2347" t="s">
        <v>392</v>
      </c>
      <c r="I2347" t="s">
        <v>492</v>
      </c>
      <c r="J2347" t="s">
        <v>26</v>
      </c>
      <c r="K2347" t="s">
        <v>26</v>
      </c>
      <c r="L2347" s="756" t="s">
        <v>207</v>
      </c>
      <c r="M2347" t="s">
        <v>26</v>
      </c>
      <c r="N2347" s="679">
        <f t="shared" ca="1" si="158"/>
        <v>15788.746792629068</v>
      </c>
      <c r="O2347" s="679">
        <f t="shared" ca="1" si="158"/>
        <v>0</v>
      </c>
      <c r="P2347" s="679">
        <f t="shared" ca="1" si="158"/>
        <v>0</v>
      </c>
      <c r="Q2347" s="679">
        <f t="shared" ca="1" si="158"/>
        <v>0</v>
      </c>
      <c r="R2347" s="679">
        <f t="shared" ca="1" si="158"/>
        <v>0</v>
      </c>
      <c r="S2347" t="str">
        <f t="shared" si="154"/>
        <v>ASR_COMP</v>
      </c>
      <c r="T2347" s="957">
        <f t="shared" si="155"/>
        <v>44682</v>
      </c>
      <c r="U2347" t="str">
        <f t="shared" si="156"/>
        <v>Unaudited</v>
      </c>
    </row>
    <row r="2348" spans="1:21" x14ac:dyDescent="0.25">
      <c r="A2348" t="s">
        <v>440</v>
      </c>
      <c r="B2348" t="s">
        <v>1388</v>
      </c>
      <c r="C2348" t="s">
        <v>1389</v>
      </c>
      <c r="D2348" s="15">
        <v>1900</v>
      </c>
      <c r="E2348" s="121">
        <v>1</v>
      </c>
      <c r="F2348" t="s">
        <v>442</v>
      </c>
      <c r="G2348" s="121">
        <v>182</v>
      </c>
      <c r="H2348" t="s">
        <v>392</v>
      </c>
      <c r="I2348" t="s">
        <v>435</v>
      </c>
      <c r="J2348" t="s">
        <v>435</v>
      </c>
      <c r="K2348" t="s">
        <v>435</v>
      </c>
      <c r="M2348" t="s">
        <v>435</v>
      </c>
      <c r="N2348" s="679">
        <f t="shared" ca="1" si="158"/>
        <v>7835</v>
      </c>
      <c r="O2348" s="679">
        <f t="shared" ca="1" si="158"/>
        <v>2624.3301008038788</v>
      </c>
      <c r="P2348" s="679">
        <f t="shared" ca="1" si="158"/>
        <v>5210.6698991961212</v>
      </c>
      <c r="Q2348" s="679">
        <f t="shared" ca="1" si="158"/>
        <v>0</v>
      </c>
      <c r="R2348" s="679">
        <f t="shared" ca="1" si="158"/>
        <v>0</v>
      </c>
      <c r="S2348" t="str">
        <f t="shared" si="154"/>
        <v>ASR_COMP</v>
      </c>
      <c r="T2348" s="957">
        <f t="shared" si="155"/>
        <v>44682</v>
      </c>
      <c r="U2348" t="str">
        <f t="shared" si="156"/>
        <v>Unaudited</v>
      </c>
    </row>
    <row r="2349" spans="1:21" x14ac:dyDescent="0.25">
      <c r="A2349" t="s">
        <v>440</v>
      </c>
      <c r="B2349" t="s">
        <v>1388</v>
      </c>
      <c r="C2349" t="s">
        <v>1389</v>
      </c>
      <c r="D2349" s="15">
        <v>1900</v>
      </c>
      <c r="E2349" s="121">
        <v>1</v>
      </c>
      <c r="F2349" t="s">
        <v>442</v>
      </c>
      <c r="G2349" s="121">
        <v>182</v>
      </c>
      <c r="H2349" t="s">
        <v>392</v>
      </c>
      <c r="I2349" t="s">
        <v>490</v>
      </c>
      <c r="J2349" t="s">
        <v>12</v>
      </c>
      <c r="K2349" t="s">
        <v>12</v>
      </c>
      <c r="L2349" s="756">
        <v>1.1000000000000001</v>
      </c>
      <c r="M2349" t="s">
        <v>12</v>
      </c>
      <c r="N2349" s="679">
        <f t="shared" ca="1" si="158"/>
        <v>26407388.690000001</v>
      </c>
      <c r="O2349" s="679">
        <f t="shared" ca="1" si="158"/>
        <v>0</v>
      </c>
      <c r="P2349" s="679">
        <f t="shared" ca="1" si="158"/>
        <v>0</v>
      </c>
      <c r="Q2349" s="679">
        <f t="shared" ca="1" si="158"/>
        <v>0</v>
      </c>
      <c r="R2349" s="679">
        <f t="shared" ca="1" si="158"/>
        <v>0</v>
      </c>
      <c r="S2349" t="str">
        <f t="shared" si="154"/>
        <v>ASR_COMP</v>
      </c>
      <c r="T2349" s="957">
        <f t="shared" si="155"/>
        <v>44682</v>
      </c>
      <c r="U2349" t="str">
        <f t="shared" si="156"/>
        <v>Unaudited</v>
      </c>
    </row>
    <row r="2350" spans="1:21" x14ac:dyDescent="0.25">
      <c r="A2350" t="s">
        <v>440</v>
      </c>
      <c r="B2350" t="s">
        <v>1388</v>
      </c>
      <c r="C2350" t="s">
        <v>1389</v>
      </c>
      <c r="D2350" s="15">
        <v>1900</v>
      </c>
      <c r="E2350" s="121">
        <v>1</v>
      </c>
      <c r="F2350" t="s">
        <v>442</v>
      </c>
      <c r="G2350" s="121">
        <v>182</v>
      </c>
      <c r="H2350" t="s">
        <v>392</v>
      </c>
      <c r="I2350" t="s">
        <v>490</v>
      </c>
      <c r="J2350" t="s">
        <v>12</v>
      </c>
      <c r="K2350" t="s">
        <v>225</v>
      </c>
      <c r="L2350" s="756">
        <v>1.2</v>
      </c>
      <c r="M2350" t="s">
        <v>225</v>
      </c>
      <c r="N2350" s="679">
        <f t="shared" ca="1" si="158"/>
        <v>-332.15000000000327</v>
      </c>
      <c r="O2350" s="679">
        <f t="shared" ca="1" si="158"/>
        <v>0</v>
      </c>
      <c r="P2350" s="679">
        <f t="shared" ca="1" si="158"/>
        <v>0</v>
      </c>
      <c r="Q2350" s="679">
        <f t="shared" ca="1" si="158"/>
        <v>0</v>
      </c>
      <c r="R2350" s="679">
        <f t="shared" ca="1" si="158"/>
        <v>0</v>
      </c>
      <c r="S2350" t="str">
        <f t="shared" si="154"/>
        <v>ASR_COMP</v>
      </c>
      <c r="T2350" s="957">
        <f t="shared" si="155"/>
        <v>44682</v>
      </c>
      <c r="U2350" t="str">
        <f t="shared" si="156"/>
        <v>Unaudited</v>
      </c>
    </row>
    <row r="2351" spans="1:21" x14ac:dyDescent="0.25">
      <c r="A2351" t="s">
        <v>440</v>
      </c>
      <c r="B2351" t="s">
        <v>1388</v>
      </c>
      <c r="C2351" t="s">
        <v>1389</v>
      </c>
      <c r="D2351" s="15">
        <v>1900</v>
      </c>
      <c r="E2351" s="121">
        <v>1</v>
      </c>
      <c r="F2351" t="s">
        <v>442</v>
      </c>
      <c r="G2351" s="121">
        <v>182</v>
      </c>
      <c r="H2351" t="s">
        <v>392</v>
      </c>
      <c r="I2351" t="s">
        <v>490</v>
      </c>
      <c r="J2351" t="s">
        <v>12</v>
      </c>
      <c r="K2351" t="s">
        <v>1326</v>
      </c>
      <c r="L2351" s="756" t="s">
        <v>1322</v>
      </c>
      <c r="M2351" t="s">
        <v>1326</v>
      </c>
      <c r="N2351" s="679">
        <f t="shared" ca="1" si="158"/>
        <v>182072.88</v>
      </c>
      <c r="O2351" s="679">
        <f t="shared" ca="1" si="158"/>
        <v>0</v>
      </c>
      <c r="P2351" s="679">
        <f t="shared" ca="1" si="158"/>
        <v>0</v>
      </c>
      <c r="Q2351" s="679">
        <f t="shared" ca="1" si="158"/>
        <v>0</v>
      </c>
      <c r="R2351" s="679">
        <f t="shared" ca="1" si="158"/>
        <v>0</v>
      </c>
      <c r="S2351" t="str">
        <f t="shared" si="154"/>
        <v>ASR_COMP</v>
      </c>
      <c r="T2351" s="957">
        <f t="shared" si="155"/>
        <v>44682</v>
      </c>
      <c r="U2351" t="str">
        <f t="shared" si="156"/>
        <v>Unaudited</v>
      </c>
    </row>
    <row r="2352" spans="1:21" x14ac:dyDescent="0.25">
      <c r="A2352" t="s">
        <v>440</v>
      </c>
      <c r="B2352" t="s">
        <v>1388</v>
      </c>
      <c r="C2352" t="s">
        <v>1389</v>
      </c>
      <c r="D2352" s="15">
        <v>1900</v>
      </c>
      <c r="E2352" s="121">
        <v>1</v>
      </c>
      <c r="F2352" t="s">
        <v>442</v>
      </c>
      <c r="G2352" s="121">
        <v>182</v>
      </c>
      <c r="H2352" t="s">
        <v>392</v>
      </c>
      <c r="I2352" t="s">
        <v>490</v>
      </c>
      <c r="J2352" t="s">
        <v>12</v>
      </c>
      <c r="K2352" t="s">
        <v>1328</v>
      </c>
      <c r="L2352" s="756" t="s">
        <v>1327</v>
      </c>
      <c r="M2352" t="s">
        <v>1328</v>
      </c>
      <c r="N2352" s="679">
        <f t="shared" ca="1" si="158"/>
        <v>-17894.968182200453</v>
      </c>
      <c r="O2352" s="679">
        <f t="shared" ca="1" si="158"/>
        <v>0</v>
      </c>
      <c r="P2352" s="679">
        <f t="shared" ca="1" si="158"/>
        <v>0</v>
      </c>
      <c r="Q2352" s="679">
        <f t="shared" ca="1" si="158"/>
        <v>0</v>
      </c>
      <c r="R2352" s="679">
        <f t="shared" ca="1" si="158"/>
        <v>0</v>
      </c>
      <c r="S2352" t="str">
        <f t="shared" si="154"/>
        <v>ASR_COMP</v>
      </c>
      <c r="T2352" s="957">
        <f t="shared" si="155"/>
        <v>44682</v>
      </c>
      <c r="U2352" t="str">
        <f t="shared" si="156"/>
        <v>Unaudited</v>
      </c>
    </row>
    <row r="2353" spans="1:21" x14ac:dyDescent="0.25">
      <c r="A2353" t="s">
        <v>440</v>
      </c>
      <c r="B2353" t="s">
        <v>1388</v>
      </c>
      <c r="C2353" t="s">
        <v>1389</v>
      </c>
      <c r="D2353" s="15">
        <v>1900</v>
      </c>
      <c r="E2353" s="121">
        <v>1</v>
      </c>
      <c r="F2353" t="s">
        <v>442</v>
      </c>
      <c r="G2353" s="121">
        <v>182</v>
      </c>
      <c r="H2353" t="s">
        <v>392</v>
      </c>
      <c r="I2353" t="s">
        <v>490</v>
      </c>
      <c r="J2353" t="s">
        <v>13</v>
      </c>
      <c r="K2353" t="s">
        <v>13</v>
      </c>
      <c r="L2353" s="756" t="s">
        <v>63</v>
      </c>
      <c r="M2353" t="s">
        <v>13</v>
      </c>
      <c r="N2353" s="679">
        <f t="shared" ca="1" si="158"/>
        <v>734.63593614563922</v>
      </c>
      <c r="O2353" s="679">
        <f t="shared" ca="1" si="158"/>
        <v>0</v>
      </c>
      <c r="P2353" s="679">
        <f t="shared" ca="1" si="158"/>
        <v>0</v>
      </c>
      <c r="Q2353" s="679">
        <f t="shared" ca="1" si="158"/>
        <v>0</v>
      </c>
      <c r="R2353" s="679">
        <f t="shared" ca="1" si="158"/>
        <v>0</v>
      </c>
      <c r="S2353" t="str">
        <f t="shared" si="154"/>
        <v>ASR_COMP</v>
      </c>
      <c r="T2353" s="957">
        <f t="shared" si="155"/>
        <v>44682</v>
      </c>
      <c r="U2353" t="str">
        <f t="shared" si="156"/>
        <v>Unaudited</v>
      </c>
    </row>
    <row r="2354" spans="1:21" x14ac:dyDescent="0.25">
      <c r="A2354" t="s">
        <v>440</v>
      </c>
      <c r="B2354" t="s">
        <v>1388</v>
      </c>
      <c r="C2354" t="s">
        <v>1389</v>
      </c>
      <c r="D2354" s="15">
        <v>1900</v>
      </c>
      <c r="E2354" s="121">
        <v>1</v>
      </c>
      <c r="F2354" t="s">
        <v>442</v>
      </c>
      <c r="G2354" s="121">
        <v>182</v>
      </c>
      <c r="H2354" t="s">
        <v>392</v>
      </c>
      <c r="I2354" t="s">
        <v>491</v>
      </c>
      <c r="J2354" t="s">
        <v>436</v>
      </c>
      <c r="K2354" t="s">
        <v>799</v>
      </c>
      <c r="L2354" s="756">
        <v>2.1</v>
      </c>
      <c r="M2354" t="s">
        <v>734</v>
      </c>
      <c r="N2354" s="679">
        <f t="shared" ca="1" si="158"/>
        <v>64320</v>
      </c>
      <c r="O2354" s="679">
        <f t="shared" ca="1" si="158"/>
        <v>61834</v>
      </c>
      <c r="P2354" s="679">
        <f t="shared" ca="1" si="158"/>
        <v>2486</v>
      </c>
      <c r="Q2354" s="679">
        <f t="shared" ca="1" si="158"/>
        <v>0</v>
      </c>
      <c r="R2354" s="679">
        <f t="shared" ca="1" si="158"/>
        <v>0</v>
      </c>
      <c r="S2354" t="str">
        <f t="shared" si="154"/>
        <v>ASR_COMP</v>
      </c>
      <c r="T2354" s="957">
        <f t="shared" si="155"/>
        <v>44682</v>
      </c>
      <c r="U2354" t="str">
        <f t="shared" si="156"/>
        <v>Unaudited</v>
      </c>
    </row>
    <row r="2355" spans="1:21" x14ac:dyDescent="0.25">
      <c r="A2355" t="s">
        <v>440</v>
      </c>
      <c r="B2355" t="s">
        <v>1388</v>
      </c>
      <c r="C2355" t="s">
        <v>1389</v>
      </c>
      <c r="D2355" s="15">
        <v>1900</v>
      </c>
      <c r="E2355" s="121">
        <v>1</v>
      </c>
      <c r="F2355" t="s">
        <v>442</v>
      </c>
      <c r="G2355" s="121">
        <v>182</v>
      </c>
      <c r="H2355" t="s">
        <v>392</v>
      </c>
      <c r="I2355" t="s">
        <v>491</v>
      </c>
      <c r="J2355" t="s">
        <v>436</v>
      </c>
      <c r="K2355" t="s">
        <v>799</v>
      </c>
      <c r="L2355" s="756">
        <v>2.2000000000000002</v>
      </c>
      <c r="M2355" t="s">
        <v>735</v>
      </c>
      <c r="N2355" s="679">
        <f t="shared" ca="1" si="158"/>
        <v>152</v>
      </c>
      <c r="O2355" s="679">
        <f t="shared" ca="1" si="158"/>
        <v>114</v>
      </c>
      <c r="P2355" s="679">
        <f t="shared" ca="1" si="158"/>
        <v>38</v>
      </c>
      <c r="Q2355" s="679">
        <f t="shared" ca="1" si="158"/>
        <v>0</v>
      </c>
      <c r="R2355" s="679">
        <f t="shared" ca="1" si="158"/>
        <v>0</v>
      </c>
      <c r="S2355" t="str">
        <f t="shared" si="154"/>
        <v>ASR_COMP</v>
      </c>
      <c r="T2355" s="957">
        <f t="shared" si="155"/>
        <v>44682</v>
      </c>
      <c r="U2355" t="str">
        <f t="shared" si="156"/>
        <v>Unaudited</v>
      </c>
    </row>
    <row r="2356" spans="1:21" x14ac:dyDescent="0.25">
      <c r="A2356" t="s">
        <v>440</v>
      </c>
      <c r="B2356" t="s">
        <v>1388</v>
      </c>
      <c r="C2356" t="s">
        <v>1389</v>
      </c>
      <c r="D2356" s="15">
        <v>1900</v>
      </c>
      <c r="E2356" s="121">
        <v>1</v>
      </c>
      <c r="F2356" t="s">
        <v>442</v>
      </c>
      <c r="G2356" s="121">
        <v>182</v>
      </c>
      <c r="H2356" t="s">
        <v>392</v>
      </c>
      <c r="I2356" t="s">
        <v>491</v>
      </c>
      <c r="J2356" t="s">
        <v>436</v>
      </c>
      <c r="K2356" t="s">
        <v>799</v>
      </c>
      <c r="L2356" s="756">
        <v>2.2999999999999998</v>
      </c>
      <c r="M2356" t="s">
        <v>736</v>
      </c>
      <c r="N2356" s="679">
        <f t="shared" ca="1" si="158"/>
        <v>14482486.300965967</v>
      </c>
      <c r="O2356" s="679">
        <f t="shared" ca="1" si="158"/>
        <v>13924247.000069939</v>
      </c>
      <c r="P2356" s="679">
        <f t="shared" ca="1" si="158"/>
        <v>558239.30089602759</v>
      </c>
      <c r="Q2356" s="679">
        <f t="shared" ca="1" si="158"/>
        <v>0</v>
      </c>
      <c r="R2356" s="679">
        <f t="shared" ca="1" si="158"/>
        <v>0</v>
      </c>
      <c r="S2356" t="str">
        <f t="shared" si="154"/>
        <v>ASR_COMP</v>
      </c>
      <c r="T2356" s="957">
        <f t="shared" si="155"/>
        <v>44682</v>
      </c>
      <c r="U2356" t="str">
        <f t="shared" si="156"/>
        <v>Unaudited</v>
      </c>
    </row>
    <row r="2357" spans="1:21" x14ac:dyDescent="0.25">
      <c r="A2357" t="s">
        <v>440</v>
      </c>
      <c r="B2357" t="s">
        <v>1388</v>
      </c>
      <c r="C2357" t="s">
        <v>1389</v>
      </c>
      <c r="D2357" s="15">
        <v>1900</v>
      </c>
      <c r="E2357" s="121">
        <v>1</v>
      </c>
      <c r="F2357" t="s">
        <v>442</v>
      </c>
      <c r="G2357" s="121">
        <v>182</v>
      </c>
      <c r="H2357" t="s">
        <v>392</v>
      </c>
      <c r="I2357" t="s">
        <v>491</v>
      </c>
      <c r="J2357" t="s">
        <v>436</v>
      </c>
      <c r="K2357" t="s">
        <v>799</v>
      </c>
      <c r="L2357" s="756">
        <v>2.4</v>
      </c>
      <c r="M2357" t="s">
        <v>737</v>
      </c>
      <c r="N2357" s="679">
        <f t="shared" ca="1" si="158"/>
        <v>30866.551651551585</v>
      </c>
      <c r="O2357" s="679">
        <f t="shared" ca="1" si="158"/>
        <v>21471.959102018885</v>
      </c>
      <c r="P2357" s="679">
        <f t="shared" ca="1" si="158"/>
        <v>9394.592549532701</v>
      </c>
      <c r="Q2357" s="679">
        <f t="shared" ca="1" si="158"/>
        <v>0</v>
      </c>
      <c r="R2357" s="679">
        <f t="shared" ca="1" si="158"/>
        <v>0</v>
      </c>
      <c r="S2357" t="str">
        <f t="shared" si="154"/>
        <v>ASR_COMP</v>
      </c>
      <c r="T2357" s="957">
        <f t="shared" si="155"/>
        <v>44682</v>
      </c>
      <c r="U2357" t="str">
        <f t="shared" si="156"/>
        <v>Unaudited</v>
      </c>
    </row>
    <row r="2358" spans="1:21" x14ac:dyDescent="0.25">
      <c r="A2358" t="s">
        <v>440</v>
      </c>
      <c r="B2358" t="s">
        <v>1388</v>
      </c>
      <c r="C2358" t="s">
        <v>1389</v>
      </c>
      <c r="D2358" s="15">
        <v>1900</v>
      </c>
      <c r="E2358" s="121">
        <v>1</v>
      </c>
      <c r="F2358" t="s">
        <v>442</v>
      </c>
      <c r="G2358" s="121">
        <v>182</v>
      </c>
      <c r="H2358" t="s">
        <v>392</v>
      </c>
      <c r="I2358" t="s">
        <v>491</v>
      </c>
      <c r="J2358" t="s">
        <v>436</v>
      </c>
      <c r="K2358" t="s">
        <v>799</v>
      </c>
      <c r="L2358" s="756">
        <v>2.5</v>
      </c>
      <c r="M2358" t="s">
        <v>779</v>
      </c>
      <c r="N2358" s="679">
        <f t="shared" ca="1" si="158"/>
        <v>7114</v>
      </c>
      <c r="O2358" s="679">
        <f t="shared" ca="1" si="158"/>
        <v>7114</v>
      </c>
      <c r="P2358" s="679">
        <f t="shared" ca="1" si="158"/>
        <v>0</v>
      </c>
      <c r="Q2358" s="679">
        <f t="shared" ca="1" si="158"/>
        <v>0</v>
      </c>
      <c r="R2358" s="679">
        <f t="shared" ca="1" si="158"/>
        <v>0</v>
      </c>
      <c r="S2358" t="str">
        <f t="shared" si="154"/>
        <v>ASR_COMP</v>
      </c>
      <c r="T2358" s="957">
        <f t="shared" si="155"/>
        <v>44682</v>
      </c>
      <c r="U2358" t="str">
        <f t="shared" si="156"/>
        <v>Unaudited</v>
      </c>
    </row>
    <row r="2359" spans="1:21" x14ac:dyDescent="0.25">
      <c r="A2359" t="s">
        <v>440</v>
      </c>
      <c r="B2359" t="s">
        <v>1388</v>
      </c>
      <c r="C2359" t="s">
        <v>1389</v>
      </c>
      <c r="D2359" s="15">
        <v>1900</v>
      </c>
      <c r="E2359" s="121">
        <v>1</v>
      </c>
      <c r="F2359" t="s">
        <v>442</v>
      </c>
      <c r="G2359" s="121">
        <v>182</v>
      </c>
      <c r="H2359" t="s">
        <v>392</v>
      </c>
      <c r="I2359" t="s">
        <v>491</v>
      </c>
      <c r="J2359" t="s">
        <v>436</v>
      </c>
      <c r="K2359" t="s">
        <v>799</v>
      </c>
      <c r="L2359" s="756">
        <v>2.6</v>
      </c>
      <c r="M2359" t="s">
        <v>189</v>
      </c>
      <c r="N2359" s="679">
        <f t="shared" ca="1" si="158"/>
        <v>1560070.0010765793</v>
      </c>
      <c r="O2359" s="679">
        <f t="shared" ca="1" si="158"/>
        <v>1457144.7784067784</v>
      </c>
      <c r="P2359" s="679">
        <f t="shared" ca="1" si="158"/>
        <v>102925.22266980087</v>
      </c>
      <c r="Q2359" s="679">
        <f t="shared" ca="1" si="158"/>
        <v>0</v>
      </c>
      <c r="R2359" s="679">
        <f t="shared" ca="1" si="158"/>
        <v>0</v>
      </c>
      <c r="S2359" t="str">
        <f t="shared" si="154"/>
        <v>ASR_COMP</v>
      </c>
      <c r="T2359" s="957">
        <f t="shared" si="155"/>
        <v>44682</v>
      </c>
      <c r="U2359" t="str">
        <f t="shared" si="156"/>
        <v>Unaudited</v>
      </c>
    </row>
    <row r="2360" spans="1:21" x14ac:dyDescent="0.25">
      <c r="A2360" t="s">
        <v>440</v>
      </c>
      <c r="B2360" t="s">
        <v>1388</v>
      </c>
      <c r="C2360" t="s">
        <v>1389</v>
      </c>
      <c r="D2360" s="15">
        <v>1900</v>
      </c>
      <c r="E2360" s="121">
        <v>1</v>
      </c>
      <c r="F2360" t="s">
        <v>442</v>
      </c>
      <c r="G2360" s="121">
        <v>182</v>
      </c>
      <c r="H2360" t="s">
        <v>392</v>
      </c>
      <c r="I2360" t="s">
        <v>491</v>
      </c>
      <c r="J2360" t="s">
        <v>436</v>
      </c>
      <c r="K2360" t="s">
        <v>799</v>
      </c>
      <c r="L2360" s="756">
        <v>2.7</v>
      </c>
      <c r="M2360" t="s">
        <v>800</v>
      </c>
      <c r="N2360" s="679">
        <f t="shared" ca="1" si="158"/>
        <v>35078.120557359827</v>
      </c>
      <c r="O2360" s="679">
        <f t="shared" ca="1" si="158"/>
        <v>34673.358202803647</v>
      </c>
      <c r="P2360" s="679">
        <f t="shared" ca="1" si="158"/>
        <v>404.76235455617643</v>
      </c>
      <c r="Q2360" s="679">
        <f t="shared" ca="1" si="158"/>
        <v>0</v>
      </c>
      <c r="R2360" s="679">
        <f t="shared" ca="1" si="158"/>
        <v>0</v>
      </c>
      <c r="S2360" t="str">
        <f t="shared" si="154"/>
        <v>ASR_COMP</v>
      </c>
      <c r="T2360" s="957">
        <f t="shared" si="155"/>
        <v>44682</v>
      </c>
      <c r="U2360" t="str">
        <f t="shared" si="156"/>
        <v>Unaudited</v>
      </c>
    </row>
    <row r="2361" spans="1:21" x14ac:dyDescent="0.25">
      <c r="A2361" t="s">
        <v>440</v>
      </c>
      <c r="B2361" t="s">
        <v>1388</v>
      </c>
      <c r="C2361" t="s">
        <v>1389</v>
      </c>
      <c r="D2361" s="15">
        <v>1900</v>
      </c>
      <c r="E2361" s="121">
        <v>1</v>
      </c>
      <c r="F2361" t="s">
        <v>442</v>
      </c>
      <c r="G2361" s="121">
        <v>182</v>
      </c>
      <c r="H2361" t="s">
        <v>392</v>
      </c>
      <c r="I2361" t="s">
        <v>491</v>
      </c>
      <c r="J2361" t="s">
        <v>436</v>
      </c>
      <c r="K2361" t="s">
        <v>799</v>
      </c>
      <c r="L2361" s="756">
        <v>2.8</v>
      </c>
      <c r="M2361" t="s">
        <v>801</v>
      </c>
      <c r="N2361" s="679">
        <f t="shared" ca="1" si="158"/>
        <v>0</v>
      </c>
      <c r="O2361" s="679">
        <f t="shared" ca="1" si="158"/>
        <v>0</v>
      </c>
      <c r="P2361" s="679">
        <f t="shared" ca="1" si="158"/>
        <v>0</v>
      </c>
      <c r="Q2361" s="679">
        <f t="shared" ca="1" si="158"/>
        <v>0</v>
      </c>
      <c r="R2361" s="679">
        <f t="shared" ca="1" si="158"/>
        <v>0</v>
      </c>
      <c r="S2361" t="str">
        <f t="shared" si="154"/>
        <v>ASR_COMP</v>
      </c>
      <c r="T2361" s="957">
        <f t="shared" si="155"/>
        <v>44682</v>
      </c>
      <c r="U2361" t="str">
        <f t="shared" si="156"/>
        <v>Unaudited</v>
      </c>
    </row>
    <row r="2362" spans="1:21" x14ac:dyDescent="0.25">
      <c r="A2362" t="s">
        <v>440</v>
      </c>
      <c r="B2362" t="s">
        <v>1388</v>
      </c>
      <c r="C2362" t="s">
        <v>1389</v>
      </c>
      <c r="D2362" s="15">
        <v>1900</v>
      </c>
      <c r="E2362" s="121">
        <v>1</v>
      </c>
      <c r="F2362" t="s">
        <v>442</v>
      </c>
      <c r="G2362" s="121">
        <v>182</v>
      </c>
      <c r="H2362" t="s">
        <v>392</v>
      </c>
      <c r="I2362" t="s">
        <v>491</v>
      </c>
      <c r="J2362" t="s">
        <v>436</v>
      </c>
      <c r="K2362" t="s">
        <v>799</v>
      </c>
      <c r="L2362" s="756">
        <v>2.9</v>
      </c>
      <c r="M2362" t="s">
        <v>782</v>
      </c>
      <c r="N2362" s="679">
        <f t="shared" ca="1" si="158"/>
        <v>0</v>
      </c>
      <c r="O2362" s="679">
        <f t="shared" ca="1" si="158"/>
        <v>0</v>
      </c>
      <c r="P2362" s="679">
        <f t="shared" ca="1" si="158"/>
        <v>0</v>
      </c>
      <c r="Q2362" s="679">
        <f t="shared" ca="1" si="158"/>
        <v>0</v>
      </c>
      <c r="R2362" s="679">
        <f t="shared" ca="1" si="158"/>
        <v>0</v>
      </c>
      <c r="S2362" t="str">
        <f t="shared" si="154"/>
        <v>ASR_COMP</v>
      </c>
      <c r="T2362" s="957">
        <f t="shared" si="155"/>
        <v>44682</v>
      </c>
      <c r="U2362" t="str">
        <f t="shared" si="156"/>
        <v>Unaudited</v>
      </c>
    </row>
    <row r="2363" spans="1:21" x14ac:dyDescent="0.25">
      <c r="A2363" t="s">
        <v>440</v>
      </c>
      <c r="B2363" t="s">
        <v>1388</v>
      </c>
      <c r="C2363" t="s">
        <v>1389</v>
      </c>
      <c r="D2363" s="15">
        <v>1900</v>
      </c>
      <c r="E2363" s="121">
        <v>1</v>
      </c>
      <c r="F2363" t="s">
        <v>442</v>
      </c>
      <c r="G2363" s="121">
        <v>182</v>
      </c>
      <c r="H2363" t="s">
        <v>392</v>
      </c>
      <c r="I2363" t="s">
        <v>491</v>
      </c>
      <c r="J2363" t="s">
        <v>436</v>
      </c>
      <c r="K2363" t="s">
        <v>226</v>
      </c>
      <c r="L2363" s="756">
        <v>2.11</v>
      </c>
      <c r="M2363" t="s">
        <v>231</v>
      </c>
      <c r="N2363" s="679">
        <f t="shared" ca="1" si="158"/>
        <v>540038.68453003431</v>
      </c>
      <c r="O2363" s="679">
        <f t="shared" ca="1" si="158"/>
        <v>54381.665829246689</v>
      </c>
      <c r="P2363" s="679">
        <f t="shared" ca="1" si="158"/>
        <v>485657.01870078762</v>
      </c>
      <c r="Q2363" s="679">
        <f t="shared" ca="1" si="158"/>
        <v>0</v>
      </c>
      <c r="R2363" s="679">
        <f t="shared" ca="1" si="158"/>
        <v>0</v>
      </c>
      <c r="S2363" t="str">
        <f t="shared" si="154"/>
        <v>ASR_COMP</v>
      </c>
      <c r="T2363" s="957">
        <f t="shared" si="155"/>
        <v>44682</v>
      </c>
      <c r="U2363" t="str">
        <f t="shared" si="156"/>
        <v>Unaudited</v>
      </c>
    </row>
    <row r="2364" spans="1:21" x14ac:dyDescent="0.25">
      <c r="A2364" t="s">
        <v>440</v>
      </c>
      <c r="B2364" t="s">
        <v>1388</v>
      </c>
      <c r="C2364" t="s">
        <v>1389</v>
      </c>
      <c r="D2364" s="15">
        <v>1900</v>
      </c>
      <c r="E2364" s="121">
        <v>1</v>
      </c>
      <c r="F2364" t="s">
        <v>442</v>
      </c>
      <c r="G2364" s="121">
        <v>182</v>
      </c>
      <c r="H2364" t="s">
        <v>392</v>
      </c>
      <c r="I2364" t="s">
        <v>491</v>
      </c>
      <c r="J2364" t="s">
        <v>436</v>
      </c>
      <c r="K2364" t="s">
        <v>226</v>
      </c>
      <c r="L2364" s="756">
        <v>2.12</v>
      </c>
      <c r="M2364" t="s">
        <v>557</v>
      </c>
      <c r="N2364" s="679">
        <f t="shared" ca="1" si="158"/>
        <v>5877965.2630516002</v>
      </c>
      <c r="O2364" s="679">
        <f t="shared" ca="1" si="158"/>
        <v>85640.167642951128</v>
      </c>
      <c r="P2364" s="679">
        <f t="shared" ca="1" si="158"/>
        <v>5792325.0954086492</v>
      </c>
      <c r="Q2364" s="679">
        <f t="shared" ca="1" si="158"/>
        <v>0</v>
      </c>
      <c r="R2364" s="679">
        <f t="shared" ca="1" si="158"/>
        <v>0</v>
      </c>
      <c r="S2364" t="str">
        <f t="shared" si="154"/>
        <v>ASR_COMP</v>
      </c>
      <c r="T2364" s="957">
        <f t="shared" si="155"/>
        <v>44682</v>
      </c>
      <c r="U2364" t="str">
        <f t="shared" si="156"/>
        <v>Unaudited</v>
      </c>
    </row>
    <row r="2365" spans="1:21" x14ac:dyDescent="0.25">
      <c r="A2365" t="s">
        <v>440</v>
      </c>
      <c r="B2365" t="s">
        <v>1388</v>
      </c>
      <c r="C2365" t="s">
        <v>1389</v>
      </c>
      <c r="D2365" s="15">
        <v>1900</v>
      </c>
      <c r="E2365" s="121">
        <v>1</v>
      </c>
      <c r="F2365" t="s">
        <v>442</v>
      </c>
      <c r="G2365" s="121">
        <v>182</v>
      </c>
      <c r="H2365" t="s">
        <v>392</v>
      </c>
      <c r="I2365" t="s">
        <v>491</v>
      </c>
      <c r="J2365" t="s">
        <v>436</v>
      </c>
      <c r="K2365" t="s">
        <v>226</v>
      </c>
      <c r="L2365" s="756">
        <v>2.13</v>
      </c>
      <c r="M2365" t="s">
        <v>232</v>
      </c>
      <c r="N2365" s="679">
        <f t="shared" ca="1" si="158"/>
        <v>382774.15661816567</v>
      </c>
      <c r="O2365" s="679">
        <f t="shared" ca="1" si="158"/>
        <v>37827.964444490673</v>
      </c>
      <c r="P2365" s="679">
        <f t="shared" ca="1" si="158"/>
        <v>344946.19217367499</v>
      </c>
      <c r="Q2365" s="679">
        <f t="shared" ca="1" si="158"/>
        <v>0</v>
      </c>
      <c r="R2365" s="679">
        <f t="shared" ca="1" si="158"/>
        <v>0</v>
      </c>
      <c r="S2365" t="str">
        <f t="shared" si="154"/>
        <v>ASR_COMP</v>
      </c>
      <c r="T2365" s="957">
        <f t="shared" si="155"/>
        <v>44682</v>
      </c>
      <c r="U2365" t="str">
        <f t="shared" si="156"/>
        <v>Unaudited</v>
      </c>
    </row>
    <row r="2366" spans="1:21" x14ac:dyDescent="0.25">
      <c r="A2366" t="s">
        <v>440</v>
      </c>
      <c r="B2366" t="s">
        <v>1388</v>
      </c>
      <c r="C2366" t="s">
        <v>1389</v>
      </c>
      <c r="D2366" s="15">
        <v>1900</v>
      </c>
      <c r="E2366" s="121">
        <v>1</v>
      </c>
      <c r="F2366" t="s">
        <v>442</v>
      </c>
      <c r="G2366" s="121">
        <v>182</v>
      </c>
      <c r="H2366" t="s">
        <v>392</v>
      </c>
      <c r="I2366" t="s">
        <v>491</v>
      </c>
      <c r="J2366" t="s">
        <v>436</v>
      </c>
      <c r="K2366" t="s">
        <v>226</v>
      </c>
      <c r="L2366" s="756">
        <v>2.14</v>
      </c>
      <c r="M2366" t="s">
        <v>561</v>
      </c>
      <c r="N2366" s="679">
        <f t="shared" ca="1" si="158"/>
        <v>188451.21825442027</v>
      </c>
      <c r="O2366" s="679">
        <f t="shared" ca="1" si="158"/>
        <v>154214.7352369554</v>
      </c>
      <c r="P2366" s="679">
        <f t="shared" ca="1" si="158"/>
        <v>34236.48301746486</v>
      </c>
      <c r="Q2366" s="679">
        <f t="shared" ca="1" si="158"/>
        <v>0</v>
      </c>
      <c r="R2366" s="679">
        <f t="shared" ca="1" si="158"/>
        <v>0</v>
      </c>
      <c r="S2366" t="str">
        <f t="shared" si="154"/>
        <v>ASR_COMP</v>
      </c>
      <c r="T2366" s="957">
        <f t="shared" si="155"/>
        <v>44682</v>
      </c>
      <c r="U2366" t="str">
        <f t="shared" si="156"/>
        <v>Unaudited</v>
      </c>
    </row>
    <row r="2367" spans="1:21" x14ac:dyDescent="0.25">
      <c r="A2367" t="s">
        <v>440</v>
      </c>
      <c r="B2367" t="s">
        <v>1388</v>
      </c>
      <c r="C2367" t="s">
        <v>1389</v>
      </c>
      <c r="D2367" s="15">
        <v>1900</v>
      </c>
      <c r="E2367" s="121">
        <v>1</v>
      </c>
      <c r="F2367" t="s">
        <v>442</v>
      </c>
      <c r="G2367" s="121">
        <v>182</v>
      </c>
      <c r="H2367" t="s">
        <v>392</v>
      </c>
      <c r="I2367" t="s">
        <v>491</v>
      </c>
      <c r="J2367" t="s">
        <v>436</v>
      </c>
      <c r="K2367" t="s">
        <v>226</v>
      </c>
      <c r="L2367" s="756">
        <v>2.15</v>
      </c>
      <c r="M2367" t="s">
        <v>20</v>
      </c>
      <c r="N2367" s="679">
        <f t="shared" ca="1" si="158"/>
        <v>17964.016943420327</v>
      </c>
      <c r="O2367" s="679">
        <f t="shared" ca="1" si="158"/>
        <v>6411.8341586514853</v>
      </c>
      <c r="P2367" s="679">
        <f t="shared" ca="1" si="158"/>
        <v>11552.182784768844</v>
      </c>
      <c r="Q2367" s="679">
        <f t="shared" ca="1" si="158"/>
        <v>0</v>
      </c>
      <c r="R2367" s="679">
        <f t="shared" ca="1" si="158"/>
        <v>0</v>
      </c>
      <c r="S2367" t="str">
        <f t="shared" si="154"/>
        <v>ASR_COMP</v>
      </c>
      <c r="T2367" s="957">
        <f t="shared" si="155"/>
        <v>44682</v>
      </c>
      <c r="U2367" t="str">
        <f t="shared" si="156"/>
        <v>Unaudited</v>
      </c>
    </row>
    <row r="2368" spans="1:21" x14ac:dyDescent="0.25">
      <c r="A2368" t="s">
        <v>440</v>
      </c>
      <c r="B2368" t="s">
        <v>1388</v>
      </c>
      <c r="C2368" t="s">
        <v>1389</v>
      </c>
      <c r="D2368" s="15">
        <v>1900</v>
      </c>
      <c r="E2368" s="121">
        <v>1</v>
      </c>
      <c r="F2368" t="s">
        <v>442</v>
      </c>
      <c r="G2368" s="121">
        <v>182</v>
      </c>
      <c r="H2368" t="s">
        <v>392</v>
      </c>
      <c r="I2368" t="s">
        <v>491</v>
      </c>
      <c r="J2368" t="s">
        <v>436</v>
      </c>
      <c r="K2368" t="s">
        <v>226</v>
      </c>
      <c r="L2368" s="756">
        <v>2.16</v>
      </c>
      <c r="M2368" t="s">
        <v>802</v>
      </c>
      <c r="N2368" s="679">
        <f t="shared" ca="1" si="158"/>
        <v>796718.22978955857</v>
      </c>
      <c r="O2368" s="679">
        <f t="shared" ca="1" si="158"/>
        <v>265384.83872480592</v>
      </c>
      <c r="P2368" s="679">
        <f t="shared" ca="1" si="158"/>
        <v>531333.39106475271</v>
      </c>
      <c r="Q2368" s="679">
        <f t="shared" ca="1" si="158"/>
        <v>0</v>
      </c>
      <c r="R2368" s="679">
        <f t="shared" ca="1" si="158"/>
        <v>0</v>
      </c>
      <c r="S2368" t="str">
        <f t="shared" si="154"/>
        <v>ASR_COMP</v>
      </c>
      <c r="T2368" s="957">
        <f t="shared" si="155"/>
        <v>44682</v>
      </c>
      <c r="U2368" t="str">
        <f t="shared" si="156"/>
        <v>Unaudited</v>
      </c>
    </row>
    <row r="2369" spans="1:21" x14ac:dyDescent="0.25">
      <c r="A2369" t="s">
        <v>440</v>
      </c>
      <c r="B2369" t="s">
        <v>1388</v>
      </c>
      <c r="C2369" t="s">
        <v>1389</v>
      </c>
      <c r="D2369" s="15">
        <v>1900</v>
      </c>
      <c r="E2369" s="121">
        <v>1</v>
      </c>
      <c r="F2369" t="s">
        <v>442</v>
      </c>
      <c r="G2369" s="121">
        <v>182</v>
      </c>
      <c r="H2369" t="s">
        <v>392</v>
      </c>
      <c r="I2369" t="s">
        <v>491</v>
      </c>
      <c r="J2369" t="s">
        <v>436</v>
      </c>
      <c r="K2369" t="s">
        <v>226</v>
      </c>
      <c r="L2369" s="756">
        <v>2.17</v>
      </c>
      <c r="M2369" t="s">
        <v>1055</v>
      </c>
      <c r="N2369" s="679">
        <f t="shared" ca="1" si="158"/>
        <v>34048.560000000005</v>
      </c>
      <c r="O2369" s="679">
        <f t="shared" ca="1" si="158"/>
        <v>598.53641230523374</v>
      </c>
      <c r="P2369" s="679">
        <f t="shared" ca="1" si="158"/>
        <v>33450.02358769477</v>
      </c>
      <c r="Q2369" s="679">
        <f t="shared" ca="1" si="158"/>
        <v>0</v>
      </c>
      <c r="R2369" s="679">
        <f t="shared" ca="1" si="158"/>
        <v>0</v>
      </c>
      <c r="S2369" t="str">
        <f t="shared" si="154"/>
        <v>ASR_COMP</v>
      </c>
      <c r="T2369" s="957">
        <f t="shared" si="155"/>
        <v>44682</v>
      </c>
      <c r="U2369" t="str">
        <f t="shared" si="156"/>
        <v>Unaudited</v>
      </c>
    </row>
    <row r="2370" spans="1:21" x14ac:dyDescent="0.25">
      <c r="A2370" t="s">
        <v>440</v>
      </c>
      <c r="B2370" t="s">
        <v>1388</v>
      </c>
      <c r="C2370" t="s">
        <v>1389</v>
      </c>
      <c r="D2370" s="15">
        <v>1900</v>
      </c>
      <c r="E2370" s="121">
        <v>1</v>
      </c>
      <c r="F2370" t="s">
        <v>442</v>
      </c>
      <c r="G2370" s="121">
        <v>182</v>
      </c>
      <c r="H2370" t="s">
        <v>392</v>
      </c>
      <c r="I2370" t="s">
        <v>491</v>
      </c>
      <c r="J2370" t="s">
        <v>436</v>
      </c>
      <c r="K2370" t="s">
        <v>226</v>
      </c>
      <c r="L2370" s="756">
        <v>2.1800000000000002</v>
      </c>
      <c r="M2370" t="s">
        <v>653</v>
      </c>
      <c r="N2370" s="679">
        <f t="shared" ca="1" si="158"/>
        <v>1469281.3811348509</v>
      </c>
      <c r="O2370" s="679">
        <f t="shared" ca="1" si="158"/>
        <v>42509.757959084222</v>
      </c>
      <c r="P2370" s="679">
        <f t="shared" ca="1" si="158"/>
        <v>1426771.6231757668</v>
      </c>
      <c r="Q2370" s="679">
        <f t="shared" ca="1" si="158"/>
        <v>0</v>
      </c>
      <c r="R2370" s="679">
        <f t="shared" ca="1" si="158"/>
        <v>0</v>
      </c>
      <c r="S2370" t="str">
        <f t="shared" ref="S2370:S2433" si="159">file_name</f>
        <v>ASR_COMP</v>
      </c>
      <c r="T2370" s="957">
        <f t="shared" ref="T2370:T2433" si="160">file_date</f>
        <v>44682</v>
      </c>
      <c r="U2370" t="str">
        <f t="shared" ref="U2370:U2433" si="161">status</f>
        <v>Unaudited</v>
      </c>
    </row>
    <row r="2371" spans="1:21" x14ac:dyDescent="0.25">
      <c r="A2371" t="s">
        <v>440</v>
      </c>
      <c r="B2371" t="s">
        <v>1388</v>
      </c>
      <c r="C2371" t="s">
        <v>1389</v>
      </c>
      <c r="D2371" s="15">
        <v>1900</v>
      </c>
      <c r="E2371" s="121">
        <v>1</v>
      </c>
      <c r="F2371" t="s">
        <v>442</v>
      </c>
      <c r="G2371" s="121">
        <v>182</v>
      </c>
      <c r="H2371" t="s">
        <v>392</v>
      </c>
      <c r="I2371" t="s">
        <v>491</v>
      </c>
      <c r="J2371" t="s">
        <v>436</v>
      </c>
      <c r="K2371" t="s">
        <v>226</v>
      </c>
      <c r="L2371" s="756">
        <v>2.19</v>
      </c>
      <c r="M2371" t="s">
        <v>221</v>
      </c>
      <c r="N2371" s="679">
        <f t="shared" ca="1" si="158"/>
        <v>256655.28</v>
      </c>
      <c r="O2371" s="679">
        <f t="shared" ca="1" si="158"/>
        <v>4511.7235876947661</v>
      </c>
      <c r="P2371" s="679">
        <f t="shared" ca="1" si="158"/>
        <v>252143.55641230525</v>
      </c>
      <c r="Q2371" s="679">
        <f t="shared" ca="1" si="158"/>
        <v>0</v>
      </c>
      <c r="R2371" s="679">
        <f t="shared" ca="1" si="158"/>
        <v>0</v>
      </c>
      <c r="S2371" t="str">
        <f t="shared" si="159"/>
        <v>ASR_COMP</v>
      </c>
      <c r="T2371" s="957">
        <f t="shared" si="160"/>
        <v>44682</v>
      </c>
      <c r="U2371" t="str">
        <f t="shared" si="161"/>
        <v>Unaudited</v>
      </c>
    </row>
    <row r="2372" spans="1:21" x14ac:dyDescent="0.25">
      <c r="A2372" t="s">
        <v>440</v>
      </c>
      <c r="B2372" t="s">
        <v>1388</v>
      </c>
      <c r="C2372" t="s">
        <v>1389</v>
      </c>
      <c r="D2372" s="15">
        <v>1900</v>
      </c>
      <c r="E2372" s="121">
        <v>1</v>
      </c>
      <c r="F2372" t="s">
        <v>442</v>
      </c>
      <c r="G2372" s="121">
        <v>182</v>
      </c>
      <c r="H2372" t="s">
        <v>392</v>
      </c>
      <c r="I2372" t="s">
        <v>491</v>
      </c>
      <c r="J2372" t="s">
        <v>436</v>
      </c>
      <c r="K2372" t="s">
        <v>226</v>
      </c>
      <c r="L2372" s="756" t="s">
        <v>707</v>
      </c>
      <c r="M2372" t="s">
        <v>233</v>
      </c>
      <c r="N2372" s="679">
        <f t="shared" ca="1" si="158"/>
        <v>60945.942590755352</v>
      </c>
      <c r="O2372" s="679">
        <f t="shared" ca="1" si="158"/>
        <v>2449.1655259885292</v>
      </c>
      <c r="P2372" s="679">
        <f t="shared" ca="1" si="158"/>
        <v>58496.777064766822</v>
      </c>
      <c r="Q2372" s="679">
        <f t="shared" ca="1" si="158"/>
        <v>0</v>
      </c>
      <c r="R2372" s="679">
        <f t="shared" ca="1" si="158"/>
        <v>0</v>
      </c>
      <c r="S2372" t="str">
        <f t="shared" si="159"/>
        <v>ASR_COMP</v>
      </c>
      <c r="T2372" s="957">
        <f t="shared" si="160"/>
        <v>44682</v>
      </c>
      <c r="U2372" t="str">
        <f t="shared" si="161"/>
        <v>Unaudited</v>
      </c>
    </row>
    <row r="2373" spans="1:21" x14ac:dyDescent="0.25">
      <c r="A2373" t="s">
        <v>440</v>
      </c>
      <c r="B2373" t="s">
        <v>1388</v>
      </c>
      <c r="C2373" t="s">
        <v>1389</v>
      </c>
      <c r="D2373" s="15">
        <v>1900</v>
      </c>
      <c r="E2373" s="121">
        <v>1</v>
      </c>
      <c r="F2373" t="s">
        <v>442</v>
      </c>
      <c r="G2373" s="121">
        <v>182</v>
      </c>
      <c r="H2373" t="s">
        <v>392</v>
      </c>
      <c r="I2373" t="s">
        <v>491</v>
      </c>
      <c r="J2373" t="s">
        <v>436</v>
      </c>
      <c r="K2373" t="s">
        <v>226</v>
      </c>
      <c r="L2373" s="756">
        <v>2.21</v>
      </c>
      <c r="M2373" t="s">
        <v>469</v>
      </c>
      <c r="N2373" s="679">
        <f t="shared" ca="1" si="158"/>
        <v>11334.708603370271</v>
      </c>
      <c r="O2373" s="679">
        <f t="shared" ca="1" si="158"/>
        <v>3930.8873451147729</v>
      </c>
      <c r="P2373" s="679">
        <f t="shared" ca="1" si="158"/>
        <v>7403.8212582554979</v>
      </c>
      <c r="Q2373" s="679">
        <f t="shared" ca="1" si="158"/>
        <v>0</v>
      </c>
      <c r="R2373" s="679">
        <f t="shared" ca="1" si="158"/>
        <v>0</v>
      </c>
      <c r="S2373" t="str">
        <f t="shared" si="159"/>
        <v>ASR_COMP</v>
      </c>
      <c r="T2373" s="957">
        <f t="shared" si="160"/>
        <v>44682</v>
      </c>
      <c r="U2373" t="str">
        <f t="shared" si="161"/>
        <v>Unaudited</v>
      </c>
    </row>
    <row r="2374" spans="1:21" x14ac:dyDescent="0.25">
      <c r="A2374" t="s">
        <v>440</v>
      </c>
      <c r="B2374" t="s">
        <v>1388</v>
      </c>
      <c r="C2374" t="s">
        <v>1389</v>
      </c>
      <c r="D2374" s="15">
        <v>1900</v>
      </c>
      <c r="E2374" s="121">
        <v>1</v>
      </c>
      <c r="F2374" t="s">
        <v>442</v>
      </c>
      <c r="G2374" s="121">
        <v>182</v>
      </c>
      <c r="H2374" t="s">
        <v>392</v>
      </c>
      <c r="I2374" t="s">
        <v>491</v>
      </c>
      <c r="J2374" t="s">
        <v>436</v>
      </c>
      <c r="K2374" t="s">
        <v>6</v>
      </c>
      <c r="L2374" s="756" t="s">
        <v>70</v>
      </c>
      <c r="M2374" t="s">
        <v>191</v>
      </c>
      <c r="N2374" s="679">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15329.991303497029</v>
      </c>
      <c r="O2374" s="679">
        <f t="shared" ca="1" si="162"/>
        <v>6022.0692212146532</v>
      </c>
      <c r="P2374" s="679">
        <f t="shared" ca="1" si="162"/>
        <v>9307.9220822823754</v>
      </c>
      <c r="Q2374" s="679">
        <f t="shared" ca="1" si="162"/>
        <v>0</v>
      </c>
      <c r="R2374" s="679">
        <f t="shared" ca="1" si="162"/>
        <v>0</v>
      </c>
      <c r="S2374" t="str">
        <f t="shared" si="159"/>
        <v>ASR_COMP</v>
      </c>
      <c r="T2374" s="957">
        <f t="shared" si="160"/>
        <v>44682</v>
      </c>
      <c r="U2374" t="str">
        <f t="shared" si="161"/>
        <v>Unaudited</v>
      </c>
    </row>
    <row r="2375" spans="1:21" x14ac:dyDescent="0.25">
      <c r="A2375" t="s">
        <v>440</v>
      </c>
      <c r="B2375" t="s">
        <v>1388</v>
      </c>
      <c r="C2375" t="s">
        <v>1389</v>
      </c>
      <c r="D2375" s="15">
        <v>1900</v>
      </c>
      <c r="E2375" s="121">
        <v>1</v>
      </c>
      <c r="F2375" t="s">
        <v>442</v>
      </c>
      <c r="G2375" s="121">
        <v>182</v>
      </c>
      <c r="H2375" t="s">
        <v>392</v>
      </c>
      <c r="I2375" t="s">
        <v>491</v>
      </c>
      <c r="J2375" t="s">
        <v>436</v>
      </c>
      <c r="K2375" t="s">
        <v>6</v>
      </c>
      <c r="L2375" s="756" t="s">
        <v>71</v>
      </c>
      <c r="M2375" t="s">
        <v>234</v>
      </c>
      <c r="N2375" s="679">
        <f t="shared" ca="1" si="162"/>
        <v>9411.5999999999985</v>
      </c>
      <c r="O2375" s="679">
        <f t="shared" ca="1" si="162"/>
        <v>3263.7575834820291</v>
      </c>
      <c r="P2375" s="679">
        <f t="shared" ca="1" si="162"/>
        <v>6147.8424165179704</v>
      </c>
      <c r="Q2375" s="679">
        <f t="shared" ca="1" si="162"/>
        <v>0</v>
      </c>
      <c r="R2375" s="679">
        <f t="shared" ca="1" si="162"/>
        <v>0</v>
      </c>
      <c r="S2375" t="str">
        <f t="shared" si="159"/>
        <v>ASR_COMP</v>
      </c>
      <c r="T2375" s="957">
        <f t="shared" si="160"/>
        <v>44682</v>
      </c>
      <c r="U2375" t="str">
        <f t="shared" si="161"/>
        <v>Unaudited</v>
      </c>
    </row>
    <row r="2376" spans="1:21" x14ac:dyDescent="0.25">
      <c r="A2376" t="s">
        <v>440</v>
      </c>
      <c r="B2376" t="s">
        <v>1388</v>
      </c>
      <c r="C2376" t="s">
        <v>1389</v>
      </c>
      <c r="D2376" s="15">
        <v>1900</v>
      </c>
      <c r="E2376" s="121">
        <v>1</v>
      </c>
      <c r="F2376" t="s">
        <v>442</v>
      </c>
      <c r="G2376" s="121">
        <v>182</v>
      </c>
      <c r="H2376" t="s">
        <v>392</v>
      </c>
      <c r="I2376" t="s">
        <v>491</v>
      </c>
      <c r="J2376" t="s">
        <v>436</v>
      </c>
      <c r="K2376" t="s">
        <v>6</v>
      </c>
      <c r="L2376" s="756" t="s">
        <v>72</v>
      </c>
      <c r="M2376" t="s">
        <v>167</v>
      </c>
      <c r="N2376" s="679">
        <f t="shared" ca="1" si="162"/>
        <v>0</v>
      </c>
      <c r="O2376" s="679">
        <f t="shared" ca="1" si="162"/>
        <v>0</v>
      </c>
      <c r="P2376" s="679">
        <f t="shared" ca="1" si="162"/>
        <v>0</v>
      </c>
      <c r="Q2376" s="679">
        <f t="shared" ca="1" si="162"/>
        <v>0</v>
      </c>
      <c r="R2376" s="679">
        <f t="shared" ca="1" si="162"/>
        <v>0</v>
      </c>
      <c r="S2376" t="str">
        <f t="shared" si="159"/>
        <v>ASR_COMP</v>
      </c>
      <c r="T2376" s="957">
        <f t="shared" si="160"/>
        <v>44682</v>
      </c>
      <c r="U2376" t="str">
        <f t="shared" si="161"/>
        <v>Unaudited</v>
      </c>
    </row>
    <row r="2377" spans="1:21" x14ac:dyDescent="0.25">
      <c r="A2377" t="s">
        <v>440</v>
      </c>
      <c r="B2377" t="s">
        <v>1388</v>
      </c>
      <c r="C2377" t="s">
        <v>1389</v>
      </c>
      <c r="D2377" s="15">
        <v>1900</v>
      </c>
      <c r="E2377" s="121">
        <v>1</v>
      </c>
      <c r="F2377" t="s">
        <v>442</v>
      </c>
      <c r="G2377" s="121">
        <v>182</v>
      </c>
      <c r="H2377" t="s">
        <v>392</v>
      </c>
      <c r="I2377" t="s">
        <v>491</v>
      </c>
      <c r="J2377" t="s">
        <v>436</v>
      </c>
      <c r="K2377" t="s">
        <v>6</v>
      </c>
      <c r="L2377" s="756">
        <v>3.4</v>
      </c>
      <c r="M2377" t="s">
        <v>464</v>
      </c>
      <c r="N2377" s="679">
        <f t="shared" ca="1" si="162"/>
        <v>23429.06202658455</v>
      </c>
      <c r="O2377" s="679">
        <f t="shared" ca="1" si="162"/>
        <v>8124.7374371133683</v>
      </c>
      <c r="P2377" s="679">
        <f t="shared" ca="1" si="162"/>
        <v>15304.324589471184</v>
      </c>
      <c r="Q2377" s="679">
        <f t="shared" ca="1" si="162"/>
        <v>0</v>
      </c>
      <c r="R2377" s="679">
        <f t="shared" ca="1" si="162"/>
        <v>0</v>
      </c>
      <c r="S2377" t="str">
        <f t="shared" si="159"/>
        <v>ASR_COMP</v>
      </c>
      <c r="T2377" s="957">
        <f t="shared" si="160"/>
        <v>44682</v>
      </c>
      <c r="U2377" t="str">
        <f t="shared" si="161"/>
        <v>Unaudited</v>
      </c>
    </row>
    <row r="2378" spans="1:21" x14ac:dyDescent="0.25">
      <c r="A2378" t="s">
        <v>440</v>
      </c>
      <c r="B2378" t="s">
        <v>1388</v>
      </c>
      <c r="C2378" t="s">
        <v>1389</v>
      </c>
      <c r="D2378" s="15">
        <v>1900</v>
      </c>
      <c r="E2378" s="121">
        <v>1</v>
      </c>
      <c r="F2378" t="s">
        <v>442</v>
      </c>
      <c r="G2378" s="121">
        <v>182</v>
      </c>
      <c r="H2378" t="s">
        <v>392</v>
      </c>
      <c r="I2378" t="s">
        <v>491</v>
      </c>
      <c r="J2378" t="s">
        <v>436</v>
      </c>
      <c r="K2378" t="s">
        <v>437</v>
      </c>
      <c r="L2378" s="756">
        <v>4.5</v>
      </c>
      <c r="M2378" t="s">
        <v>32</v>
      </c>
      <c r="N2378" s="679">
        <f t="shared" ca="1" si="162"/>
        <v>0</v>
      </c>
      <c r="O2378" s="679">
        <f t="shared" ca="1" si="162"/>
        <v>0</v>
      </c>
      <c r="P2378" s="679">
        <f t="shared" ca="1" si="162"/>
        <v>0</v>
      </c>
      <c r="Q2378" s="679">
        <f t="shared" ca="1" si="162"/>
        <v>0</v>
      </c>
      <c r="R2378" s="679">
        <f t="shared" ca="1" si="162"/>
        <v>0</v>
      </c>
      <c r="S2378" t="str">
        <f t="shared" si="159"/>
        <v>ASR_COMP</v>
      </c>
      <c r="T2378" s="957">
        <f t="shared" si="160"/>
        <v>44682</v>
      </c>
      <c r="U2378" t="str">
        <f t="shared" si="161"/>
        <v>Unaudited</v>
      </c>
    </row>
    <row r="2379" spans="1:21" x14ac:dyDescent="0.25">
      <c r="A2379" t="s">
        <v>440</v>
      </c>
      <c r="B2379" t="s">
        <v>1388</v>
      </c>
      <c r="C2379" t="s">
        <v>1389</v>
      </c>
      <c r="D2379" s="15">
        <v>1900</v>
      </c>
      <c r="E2379" s="121">
        <v>1</v>
      </c>
      <c r="F2379" t="s">
        <v>442</v>
      </c>
      <c r="G2379" s="121">
        <v>182</v>
      </c>
      <c r="H2379" t="s">
        <v>392</v>
      </c>
      <c r="I2379" t="s">
        <v>491</v>
      </c>
      <c r="J2379" t="s">
        <v>436</v>
      </c>
      <c r="K2379" t="s">
        <v>437</v>
      </c>
      <c r="L2379" s="756" t="s">
        <v>947</v>
      </c>
      <c r="M2379" t="s">
        <v>938</v>
      </c>
      <c r="N2379" s="679">
        <f t="shared" ca="1" si="162"/>
        <v>0</v>
      </c>
      <c r="O2379" s="679">
        <f t="shared" ca="1" si="162"/>
        <v>0</v>
      </c>
      <c r="P2379" s="679">
        <f t="shared" ca="1" si="162"/>
        <v>0</v>
      </c>
      <c r="Q2379" s="679">
        <f t="shared" ca="1" si="162"/>
        <v>0</v>
      </c>
      <c r="R2379" s="679">
        <f t="shared" ca="1" si="162"/>
        <v>0</v>
      </c>
      <c r="S2379" t="str">
        <f t="shared" si="159"/>
        <v>ASR_COMP</v>
      </c>
      <c r="T2379" s="957">
        <f t="shared" si="160"/>
        <v>44682</v>
      </c>
      <c r="U2379" t="str">
        <f t="shared" si="161"/>
        <v>Unaudited</v>
      </c>
    </row>
    <row r="2380" spans="1:21" x14ac:dyDescent="0.25">
      <c r="A2380" t="s">
        <v>440</v>
      </c>
      <c r="B2380" t="s">
        <v>1388</v>
      </c>
      <c r="C2380" t="s">
        <v>1389</v>
      </c>
      <c r="D2380" s="15">
        <v>1900</v>
      </c>
      <c r="E2380" s="121">
        <v>1</v>
      </c>
      <c r="F2380" t="s">
        <v>442</v>
      </c>
      <c r="G2380" s="121">
        <v>182</v>
      </c>
      <c r="H2380" t="s">
        <v>392</v>
      </c>
      <c r="I2380" t="s">
        <v>491</v>
      </c>
      <c r="J2380" t="s">
        <v>436</v>
      </c>
      <c r="K2380" t="s">
        <v>437</v>
      </c>
      <c r="L2380" s="756" t="s">
        <v>196</v>
      </c>
      <c r="M2380" t="s">
        <v>40</v>
      </c>
      <c r="N2380" s="679">
        <f t="shared" ca="1" si="162"/>
        <v>0</v>
      </c>
      <c r="O2380" s="679">
        <f t="shared" ca="1" si="162"/>
        <v>0</v>
      </c>
      <c r="P2380" s="679">
        <f t="shared" ca="1" si="162"/>
        <v>0</v>
      </c>
      <c r="Q2380" s="679">
        <f t="shared" ca="1" si="162"/>
        <v>0</v>
      </c>
      <c r="R2380" s="679">
        <f t="shared" ca="1" si="162"/>
        <v>0</v>
      </c>
      <c r="S2380" t="str">
        <f t="shared" si="159"/>
        <v>ASR_COMP</v>
      </c>
      <c r="T2380" s="957">
        <f t="shared" si="160"/>
        <v>44682</v>
      </c>
      <c r="U2380" t="str">
        <f t="shared" si="161"/>
        <v>Unaudited</v>
      </c>
    </row>
    <row r="2381" spans="1:21" x14ac:dyDescent="0.25">
      <c r="A2381" t="s">
        <v>440</v>
      </c>
      <c r="B2381" t="s">
        <v>1388</v>
      </c>
      <c r="C2381" t="s">
        <v>1389</v>
      </c>
      <c r="D2381" s="15">
        <v>1900</v>
      </c>
      <c r="E2381" s="121">
        <v>1</v>
      </c>
      <c r="F2381" t="s">
        <v>442</v>
      </c>
      <c r="G2381" s="121">
        <v>182</v>
      </c>
      <c r="H2381" t="s">
        <v>392</v>
      </c>
      <c r="I2381" t="s">
        <v>491</v>
      </c>
      <c r="J2381" t="s">
        <v>436</v>
      </c>
      <c r="K2381" t="s">
        <v>437</v>
      </c>
      <c r="L2381" s="756" t="s">
        <v>195</v>
      </c>
      <c r="M2381" t="s">
        <v>332</v>
      </c>
      <c r="N2381" s="679">
        <f t="shared" ca="1" si="162"/>
        <v>0</v>
      </c>
      <c r="O2381" s="679">
        <f t="shared" ca="1" si="162"/>
        <v>0</v>
      </c>
      <c r="P2381" s="679">
        <f t="shared" ca="1" si="162"/>
        <v>0</v>
      </c>
      <c r="Q2381" s="679">
        <f t="shared" ca="1" si="162"/>
        <v>0</v>
      </c>
      <c r="R2381" s="679">
        <f t="shared" ca="1" si="162"/>
        <v>0</v>
      </c>
      <c r="S2381" t="str">
        <f t="shared" si="159"/>
        <v>ASR_COMP</v>
      </c>
      <c r="T2381" s="957">
        <f t="shared" si="160"/>
        <v>44682</v>
      </c>
      <c r="U2381" t="str">
        <f t="shared" si="161"/>
        <v>Unaudited</v>
      </c>
    </row>
    <row r="2382" spans="1:21" x14ac:dyDescent="0.25">
      <c r="A2382" t="s">
        <v>440</v>
      </c>
      <c r="B2382" t="s">
        <v>1388</v>
      </c>
      <c r="C2382" t="s">
        <v>1389</v>
      </c>
      <c r="D2382" s="15">
        <v>1900</v>
      </c>
      <c r="E2382" s="121">
        <v>1</v>
      </c>
      <c r="F2382" t="s">
        <v>442</v>
      </c>
      <c r="G2382" s="121">
        <v>182</v>
      </c>
      <c r="H2382" t="s">
        <v>392</v>
      </c>
      <c r="I2382" t="s">
        <v>491</v>
      </c>
      <c r="J2382" t="s">
        <v>453</v>
      </c>
      <c r="K2382" t="s">
        <v>438</v>
      </c>
      <c r="L2382" s="756" t="s">
        <v>79</v>
      </c>
      <c r="M2382" t="s">
        <v>27</v>
      </c>
      <c r="N2382" s="679">
        <f t="shared" ca="1" si="162"/>
        <v>648752.7227184081</v>
      </c>
      <c r="O2382" s="679">
        <f t="shared" ca="1" si="162"/>
        <v>216097.90042883719</v>
      </c>
      <c r="P2382" s="679">
        <f t="shared" ca="1" si="162"/>
        <v>432654.82228957093</v>
      </c>
      <c r="Q2382" s="679">
        <f t="shared" ca="1" si="162"/>
        <v>0</v>
      </c>
      <c r="R2382" s="679">
        <f t="shared" ca="1" si="162"/>
        <v>0</v>
      </c>
      <c r="S2382" t="str">
        <f t="shared" si="159"/>
        <v>ASR_COMP</v>
      </c>
      <c r="T2382" s="957">
        <f t="shared" si="160"/>
        <v>44682</v>
      </c>
      <c r="U2382" t="str">
        <f t="shared" si="161"/>
        <v>Unaudited</v>
      </c>
    </row>
    <row r="2383" spans="1:21" x14ac:dyDescent="0.25">
      <c r="A2383" t="s">
        <v>440</v>
      </c>
      <c r="B2383" t="s">
        <v>1388</v>
      </c>
      <c r="C2383" t="s">
        <v>1389</v>
      </c>
      <c r="D2383" s="15">
        <v>1900</v>
      </c>
      <c r="E2383" s="121">
        <v>1</v>
      </c>
      <c r="F2383" t="s">
        <v>442</v>
      </c>
      <c r="G2383" s="121">
        <v>182</v>
      </c>
      <c r="H2383" t="s">
        <v>392</v>
      </c>
      <c r="I2383" t="s">
        <v>491</v>
      </c>
      <c r="J2383" t="s">
        <v>453</v>
      </c>
      <c r="K2383" t="s">
        <v>438</v>
      </c>
      <c r="L2383" s="756" t="s">
        <v>80</v>
      </c>
      <c r="M2383" t="s">
        <v>100</v>
      </c>
      <c r="N2383" s="679">
        <f t="shared" ca="1" si="162"/>
        <v>62405.114074319848</v>
      </c>
      <c r="O2383" s="679">
        <f t="shared" ca="1" si="162"/>
        <v>20786.986559339719</v>
      </c>
      <c r="P2383" s="679">
        <f t="shared" ca="1" si="162"/>
        <v>41618.127514980129</v>
      </c>
      <c r="Q2383" s="679">
        <f t="shared" ca="1" si="162"/>
        <v>0</v>
      </c>
      <c r="R2383" s="679">
        <f t="shared" ca="1" si="162"/>
        <v>0</v>
      </c>
      <c r="S2383" t="str">
        <f t="shared" si="159"/>
        <v>ASR_COMP</v>
      </c>
      <c r="T2383" s="957">
        <f t="shared" si="160"/>
        <v>44682</v>
      </c>
      <c r="U2383" t="str">
        <f t="shared" si="161"/>
        <v>Unaudited</v>
      </c>
    </row>
    <row r="2384" spans="1:21" x14ac:dyDescent="0.25">
      <c r="A2384" t="s">
        <v>440</v>
      </c>
      <c r="B2384" t="s">
        <v>1388</v>
      </c>
      <c r="C2384" t="s">
        <v>1389</v>
      </c>
      <c r="D2384" s="15">
        <v>1900</v>
      </c>
      <c r="E2384" s="121">
        <v>1</v>
      </c>
      <c r="F2384" t="s">
        <v>442</v>
      </c>
      <c r="G2384" s="121">
        <v>182</v>
      </c>
      <c r="H2384" t="s">
        <v>392</v>
      </c>
      <c r="I2384" t="s">
        <v>491</v>
      </c>
      <c r="J2384" t="s">
        <v>453</v>
      </c>
      <c r="K2384" t="s">
        <v>438</v>
      </c>
      <c r="L2384" s="756" t="s">
        <v>81</v>
      </c>
      <c r="M2384" t="s">
        <v>101</v>
      </c>
      <c r="N2384" s="679">
        <f t="shared" ca="1" si="162"/>
        <v>59275.312746544616</v>
      </c>
      <c r="O2384" s="679">
        <f t="shared" ca="1" si="162"/>
        <v>19744.457608004308</v>
      </c>
      <c r="P2384" s="679">
        <f t="shared" ca="1" si="162"/>
        <v>39530.855138540312</v>
      </c>
      <c r="Q2384" s="679">
        <f t="shared" ca="1" si="162"/>
        <v>0</v>
      </c>
      <c r="R2384" s="679">
        <f t="shared" ca="1" si="162"/>
        <v>0</v>
      </c>
      <c r="S2384" t="str">
        <f t="shared" si="159"/>
        <v>ASR_COMP</v>
      </c>
      <c r="T2384" s="957">
        <f t="shared" si="160"/>
        <v>44682</v>
      </c>
      <c r="U2384" t="str">
        <f t="shared" si="161"/>
        <v>Unaudited</v>
      </c>
    </row>
    <row r="2385" spans="1:21" x14ac:dyDescent="0.25">
      <c r="A2385" t="s">
        <v>440</v>
      </c>
      <c r="B2385" t="s">
        <v>1388</v>
      </c>
      <c r="C2385" t="s">
        <v>1389</v>
      </c>
      <c r="D2385" s="15">
        <v>1900</v>
      </c>
      <c r="E2385" s="121">
        <v>1</v>
      </c>
      <c r="F2385" t="s">
        <v>442</v>
      </c>
      <c r="G2385" s="121">
        <v>182</v>
      </c>
      <c r="H2385" t="s">
        <v>392</v>
      </c>
      <c r="I2385" t="s">
        <v>491</v>
      </c>
      <c r="J2385" t="s">
        <v>453</v>
      </c>
      <c r="K2385" t="s">
        <v>438</v>
      </c>
      <c r="L2385" s="756" t="s">
        <v>82</v>
      </c>
      <c r="M2385" t="s">
        <v>102</v>
      </c>
      <c r="N2385" s="679">
        <f t="shared" ca="1" si="162"/>
        <v>40147.985787454541</v>
      </c>
      <c r="O2385" s="679">
        <f t="shared" ca="1" si="162"/>
        <v>13373.193100079681</v>
      </c>
      <c r="P2385" s="679">
        <f t="shared" ca="1" si="162"/>
        <v>26774.792687374862</v>
      </c>
      <c r="Q2385" s="679">
        <f t="shared" ca="1" si="162"/>
        <v>0</v>
      </c>
      <c r="R2385" s="679">
        <f t="shared" ca="1" si="162"/>
        <v>0</v>
      </c>
      <c r="S2385" t="str">
        <f t="shared" si="159"/>
        <v>ASR_COMP</v>
      </c>
      <c r="T2385" s="957">
        <f t="shared" si="160"/>
        <v>44682</v>
      </c>
      <c r="U2385" t="str">
        <f t="shared" si="161"/>
        <v>Unaudited</v>
      </c>
    </row>
    <row r="2386" spans="1:21" x14ac:dyDescent="0.25">
      <c r="A2386" t="s">
        <v>440</v>
      </c>
      <c r="B2386" t="s">
        <v>1388</v>
      </c>
      <c r="C2386" t="s">
        <v>1389</v>
      </c>
      <c r="D2386" s="15">
        <v>1900</v>
      </c>
      <c r="E2386" s="121">
        <v>1</v>
      </c>
      <c r="F2386" t="s">
        <v>442</v>
      </c>
      <c r="G2386" s="121">
        <v>182</v>
      </c>
      <c r="H2386" t="s">
        <v>392</v>
      </c>
      <c r="I2386" t="s">
        <v>491</v>
      </c>
      <c r="J2386" t="s">
        <v>453</v>
      </c>
      <c r="K2386" t="s">
        <v>438</v>
      </c>
      <c r="L2386" s="756" t="s">
        <v>219</v>
      </c>
      <c r="M2386" t="s">
        <v>103</v>
      </c>
      <c r="N2386" s="679">
        <f t="shared" ca="1" si="162"/>
        <v>147035.92966061615</v>
      </c>
      <c r="O2386" s="679">
        <f t="shared" ca="1" si="162"/>
        <v>48977.298398257277</v>
      </c>
      <c r="P2386" s="679">
        <f t="shared" ca="1" si="162"/>
        <v>98058.63126235886</v>
      </c>
      <c r="Q2386" s="679">
        <f t="shared" ca="1" si="162"/>
        <v>0</v>
      </c>
      <c r="R2386" s="679">
        <f t="shared" ca="1" si="162"/>
        <v>0</v>
      </c>
      <c r="S2386" t="str">
        <f t="shared" si="159"/>
        <v>ASR_COMP</v>
      </c>
      <c r="T2386" s="957">
        <f t="shared" si="160"/>
        <v>44682</v>
      </c>
      <c r="U2386" t="str">
        <f t="shared" si="161"/>
        <v>Unaudited</v>
      </c>
    </row>
    <row r="2387" spans="1:21" x14ac:dyDescent="0.25">
      <c r="A2387" t="s">
        <v>440</v>
      </c>
      <c r="B2387" t="s">
        <v>1388</v>
      </c>
      <c r="C2387" t="s">
        <v>1389</v>
      </c>
      <c r="D2387" s="15">
        <v>1900</v>
      </c>
      <c r="E2387" s="121">
        <v>1</v>
      </c>
      <c r="F2387" t="s">
        <v>442</v>
      </c>
      <c r="G2387" s="121">
        <v>182</v>
      </c>
      <c r="H2387" t="s">
        <v>392</v>
      </c>
      <c r="I2387" t="s">
        <v>491</v>
      </c>
      <c r="J2387" t="s">
        <v>453</v>
      </c>
      <c r="K2387" t="s">
        <v>438</v>
      </c>
      <c r="L2387" s="756" t="s">
        <v>218</v>
      </c>
      <c r="M2387" t="s">
        <v>28</v>
      </c>
      <c r="N2387" s="679">
        <f t="shared" ca="1" si="162"/>
        <v>28160.031811985871</v>
      </c>
      <c r="O2387" s="679">
        <f t="shared" ca="1" si="162"/>
        <v>9380.0357786255536</v>
      </c>
      <c r="P2387" s="679">
        <f t="shared" ca="1" si="162"/>
        <v>18779.996033360316</v>
      </c>
      <c r="Q2387" s="679">
        <f t="shared" ca="1" si="162"/>
        <v>0</v>
      </c>
      <c r="R2387" s="679">
        <f t="shared" ca="1" si="162"/>
        <v>0</v>
      </c>
      <c r="S2387" t="str">
        <f t="shared" si="159"/>
        <v>ASR_COMP</v>
      </c>
      <c r="T2387" s="957">
        <f t="shared" si="160"/>
        <v>44682</v>
      </c>
      <c r="U2387" t="str">
        <f t="shared" si="161"/>
        <v>Unaudited</v>
      </c>
    </row>
    <row r="2388" spans="1:21" x14ac:dyDescent="0.25">
      <c r="A2388" t="s">
        <v>440</v>
      </c>
      <c r="B2388" t="s">
        <v>1388</v>
      </c>
      <c r="C2388" t="s">
        <v>1389</v>
      </c>
      <c r="D2388" s="15">
        <v>1900</v>
      </c>
      <c r="E2388" s="121">
        <v>1</v>
      </c>
      <c r="F2388" t="s">
        <v>442</v>
      </c>
      <c r="G2388" s="121">
        <v>182</v>
      </c>
      <c r="H2388" t="s">
        <v>392</v>
      </c>
      <c r="I2388" t="s">
        <v>491</v>
      </c>
      <c r="J2388" t="s">
        <v>439</v>
      </c>
      <c r="K2388" t="s">
        <v>439</v>
      </c>
      <c r="L2388" s="756" t="s">
        <v>84</v>
      </c>
      <c r="M2388" t="s">
        <v>330</v>
      </c>
      <c r="N2388" s="679">
        <f t="shared" ca="1" si="162"/>
        <v>0</v>
      </c>
      <c r="O2388" s="679">
        <f t="shared" ca="1" si="162"/>
        <v>0</v>
      </c>
      <c r="P2388" s="679">
        <f t="shared" ca="1" si="162"/>
        <v>0</v>
      </c>
      <c r="Q2388" s="679">
        <f t="shared" ca="1" si="162"/>
        <v>0</v>
      </c>
      <c r="R2388" s="679">
        <f t="shared" ca="1" si="162"/>
        <v>0</v>
      </c>
      <c r="S2388" t="str">
        <f t="shared" si="159"/>
        <v>ASR_COMP</v>
      </c>
      <c r="T2388" s="957">
        <f t="shared" si="160"/>
        <v>44682</v>
      </c>
      <c r="U2388" t="str">
        <f t="shared" si="161"/>
        <v>Unaudited</v>
      </c>
    </row>
    <row r="2389" spans="1:21" x14ac:dyDescent="0.25">
      <c r="A2389" t="s">
        <v>440</v>
      </c>
      <c r="B2389" t="s">
        <v>1388</v>
      </c>
      <c r="C2389" t="s">
        <v>1389</v>
      </c>
      <c r="D2389" s="15">
        <v>1900</v>
      </c>
      <c r="E2389" s="121">
        <v>1</v>
      </c>
      <c r="F2389" t="s">
        <v>442</v>
      </c>
      <c r="G2389" s="121">
        <v>182</v>
      </c>
      <c r="H2389" t="s">
        <v>392</v>
      </c>
      <c r="I2389" t="s">
        <v>491</v>
      </c>
      <c r="J2389" t="s">
        <v>439</v>
      </c>
      <c r="K2389" t="s">
        <v>439</v>
      </c>
      <c r="L2389" s="756" t="s">
        <v>85</v>
      </c>
      <c r="M2389" t="s">
        <v>328</v>
      </c>
      <c r="N2389" s="679">
        <f t="shared" ca="1" si="162"/>
        <v>0</v>
      </c>
      <c r="O2389" s="679">
        <f t="shared" ca="1" si="162"/>
        <v>0</v>
      </c>
      <c r="P2389" s="679">
        <f t="shared" ca="1" si="162"/>
        <v>0</v>
      </c>
      <c r="Q2389" s="679">
        <f t="shared" ca="1" si="162"/>
        <v>0</v>
      </c>
      <c r="R2389" s="679">
        <f t="shared" ca="1" si="162"/>
        <v>0</v>
      </c>
      <c r="S2389" t="str">
        <f t="shared" si="159"/>
        <v>ASR_COMP</v>
      </c>
      <c r="T2389" s="957">
        <f t="shared" si="160"/>
        <v>44682</v>
      </c>
      <c r="U2389" t="str">
        <f t="shared" si="161"/>
        <v>Unaudited</v>
      </c>
    </row>
    <row r="2390" spans="1:21" x14ac:dyDescent="0.25">
      <c r="A2390" t="s">
        <v>440</v>
      </c>
      <c r="B2390" t="s">
        <v>1388</v>
      </c>
      <c r="C2390" t="s">
        <v>1389</v>
      </c>
      <c r="D2390" s="15">
        <v>1900</v>
      </c>
      <c r="E2390" s="121">
        <v>1</v>
      </c>
      <c r="F2390" t="s">
        <v>442</v>
      </c>
      <c r="G2390" s="121">
        <v>182</v>
      </c>
      <c r="H2390" t="s">
        <v>392</v>
      </c>
      <c r="I2390" t="s">
        <v>491</v>
      </c>
      <c r="J2390" t="s">
        <v>439</v>
      </c>
      <c r="K2390" t="s">
        <v>439</v>
      </c>
      <c r="L2390" s="756" t="s">
        <v>86</v>
      </c>
      <c r="M2390" t="s">
        <v>497</v>
      </c>
      <c r="N2390" s="679">
        <f t="shared" ca="1" si="162"/>
        <v>0</v>
      </c>
      <c r="O2390" s="679">
        <f t="shared" ca="1" si="162"/>
        <v>0</v>
      </c>
      <c r="P2390" s="679">
        <f t="shared" ca="1" si="162"/>
        <v>0</v>
      </c>
      <c r="Q2390" s="679">
        <f t="shared" ca="1" si="162"/>
        <v>0</v>
      </c>
      <c r="R2390" s="679">
        <f t="shared" ca="1" si="162"/>
        <v>0</v>
      </c>
      <c r="S2390" t="str">
        <f t="shared" si="159"/>
        <v>ASR_COMP</v>
      </c>
      <c r="T2390" s="957">
        <f t="shared" si="160"/>
        <v>44682</v>
      </c>
      <c r="U2390" t="str">
        <f t="shared" si="161"/>
        <v>Unaudited</v>
      </c>
    </row>
    <row r="2391" spans="1:21" x14ac:dyDescent="0.25">
      <c r="A2391" t="s">
        <v>440</v>
      </c>
      <c r="B2391" t="s">
        <v>1388</v>
      </c>
      <c r="C2391" t="s">
        <v>1389</v>
      </c>
      <c r="D2391" s="15">
        <v>1900</v>
      </c>
      <c r="E2391" s="121">
        <v>1</v>
      </c>
      <c r="F2391" t="s">
        <v>442</v>
      </c>
      <c r="G2391" s="121">
        <v>182</v>
      </c>
      <c r="H2391" t="s">
        <v>392</v>
      </c>
      <c r="I2391" t="s">
        <v>491</v>
      </c>
      <c r="J2391" t="s">
        <v>439</v>
      </c>
      <c r="K2391" t="s">
        <v>439</v>
      </c>
      <c r="L2391" s="756" t="s">
        <v>87</v>
      </c>
      <c r="M2391" t="s">
        <v>498</v>
      </c>
      <c r="N2391" s="679">
        <f t="shared" ca="1" si="162"/>
        <v>0</v>
      </c>
      <c r="O2391" s="679">
        <f t="shared" ca="1" si="162"/>
        <v>0</v>
      </c>
      <c r="P2391" s="679">
        <f t="shared" ca="1" si="162"/>
        <v>0</v>
      </c>
      <c r="Q2391" s="679">
        <f t="shared" ca="1" si="162"/>
        <v>0</v>
      </c>
      <c r="R2391" s="679">
        <f t="shared" ca="1" si="162"/>
        <v>0</v>
      </c>
      <c r="S2391" t="str">
        <f t="shared" si="159"/>
        <v>ASR_COMP</v>
      </c>
      <c r="T2391" s="957">
        <f t="shared" si="160"/>
        <v>44682</v>
      </c>
      <c r="U2391" t="str">
        <f t="shared" si="161"/>
        <v>Unaudited</v>
      </c>
    </row>
    <row r="2392" spans="1:21" x14ac:dyDescent="0.25">
      <c r="A2392" t="s">
        <v>440</v>
      </c>
      <c r="B2392" t="s">
        <v>1388</v>
      </c>
      <c r="C2392" t="s">
        <v>1389</v>
      </c>
      <c r="D2392" s="15">
        <v>1900</v>
      </c>
      <c r="E2392" s="121">
        <v>1</v>
      </c>
      <c r="F2392" t="s">
        <v>442</v>
      </c>
      <c r="G2392" s="121">
        <v>182</v>
      </c>
      <c r="H2392" t="s">
        <v>392</v>
      </c>
      <c r="I2392" t="s">
        <v>491</v>
      </c>
      <c r="J2392" t="s">
        <v>439</v>
      </c>
      <c r="K2392" t="s">
        <v>439</v>
      </c>
      <c r="L2392" s="756" t="s">
        <v>216</v>
      </c>
      <c r="M2392" t="s">
        <v>499</v>
      </c>
      <c r="N2392" s="679">
        <f t="shared" ca="1" si="162"/>
        <v>0</v>
      </c>
      <c r="O2392" s="679">
        <f t="shared" ca="1" si="162"/>
        <v>0</v>
      </c>
      <c r="P2392" s="679">
        <f t="shared" ca="1" si="162"/>
        <v>0</v>
      </c>
      <c r="Q2392" s="679">
        <f t="shared" ca="1" si="162"/>
        <v>0</v>
      </c>
      <c r="R2392" s="679">
        <f t="shared" ca="1" si="162"/>
        <v>0</v>
      </c>
      <c r="S2392" t="str">
        <f t="shared" si="159"/>
        <v>ASR_COMP</v>
      </c>
      <c r="T2392" s="957">
        <f t="shared" si="160"/>
        <v>44682</v>
      </c>
      <c r="U2392" t="str">
        <f t="shared" si="161"/>
        <v>Unaudited</v>
      </c>
    </row>
    <row r="2393" spans="1:21" x14ac:dyDescent="0.25">
      <c r="A2393" t="s">
        <v>440</v>
      </c>
      <c r="B2393" t="s">
        <v>1388</v>
      </c>
      <c r="C2393" t="s">
        <v>1389</v>
      </c>
      <c r="D2393" s="15">
        <v>1900</v>
      </c>
      <c r="E2393" s="121">
        <v>1</v>
      </c>
      <c r="F2393" t="s">
        <v>442</v>
      </c>
      <c r="G2393" s="121">
        <v>182</v>
      </c>
      <c r="H2393" t="s">
        <v>392</v>
      </c>
      <c r="I2393" t="s">
        <v>492</v>
      </c>
      <c r="J2393" t="s">
        <v>26</v>
      </c>
      <c r="K2393" t="s">
        <v>26</v>
      </c>
      <c r="L2393" s="756" t="s">
        <v>207</v>
      </c>
      <c r="M2393" t="s">
        <v>26</v>
      </c>
      <c r="N2393" s="679">
        <f t="shared" ca="1" si="162"/>
        <v>-55590.754020493223</v>
      </c>
      <c r="O2393" s="679">
        <f t="shared" ca="1" si="162"/>
        <v>0</v>
      </c>
      <c r="P2393" s="679">
        <f t="shared" ca="1" si="162"/>
        <v>0</v>
      </c>
      <c r="Q2393" s="679">
        <f t="shared" ca="1" si="162"/>
        <v>0</v>
      </c>
      <c r="R2393" s="679">
        <f t="shared" ca="1" si="162"/>
        <v>0</v>
      </c>
      <c r="S2393" t="str">
        <f t="shared" si="159"/>
        <v>ASR_COMP</v>
      </c>
      <c r="T2393" s="957">
        <f t="shared" si="160"/>
        <v>44682</v>
      </c>
      <c r="U2393" t="str">
        <f t="shared" si="161"/>
        <v>Unaudited</v>
      </c>
    </row>
    <row r="2394" spans="1:21" x14ac:dyDescent="0.25">
      <c r="A2394" t="s">
        <v>440</v>
      </c>
      <c r="B2394" t="s">
        <v>1388</v>
      </c>
      <c r="C2394" t="s">
        <v>1389</v>
      </c>
      <c r="D2394" s="15">
        <v>1900</v>
      </c>
      <c r="E2394" s="121">
        <v>1</v>
      </c>
      <c r="F2394" t="s">
        <v>443</v>
      </c>
      <c r="G2394" s="121">
        <v>274</v>
      </c>
      <c r="H2394" t="s">
        <v>392</v>
      </c>
      <c r="I2394" t="s">
        <v>435</v>
      </c>
      <c r="J2394" t="s">
        <v>435</v>
      </c>
      <c r="K2394" t="s">
        <v>435</v>
      </c>
      <c r="M2394" t="s">
        <v>435</v>
      </c>
      <c r="N2394" s="679">
        <f t="shared" ca="1" si="162"/>
        <v>7641</v>
      </c>
      <c r="O2394" s="679">
        <f t="shared" ca="1" si="162"/>
        <v>2509.0149136577711</v>
      </c>
      <c r="P2394" s="679">
        <f t="shared" ca="1" si="162"/>
        <v>5131.9850863422289</v>
      </c>
      <c r="Q2394" s="679">
        <f t="shared" ca="1" si="162"/>
        <v>0</v>
      </c>
      <c r="R2394" s="679">
        <f t="shared" ca="1" si="162"/>
        <v>0</v>
      </c>
      <c r="S2394" t="str">
        <f t="shared" si="159"/>
        <v>ASR_COMP</v>
      </c>
      <c r="T2394" s="957">
        <f t="shared" si="160"/>
        <v>44682</v>
      </c>
      <c r="U2394" t="str">
        <f t="shared" si="161"/>
        <v>Unaudited</v>
      </c>
    </row>
    <row r="2395" spans="1:21" x14ac:dyDescent="0.25">
      <c r="A2395" t="s">
        <v>440</v>
      </c>
      <c r="B2395" t="s">
        <v>1388</v>
      </c>
      <c r="C2395" t="s">
        <v>1389</v>
      </c>
      <c r="D2395" s="15">
        <v>1900</v>
      </c>
      <c r="E2395" s="121">
        <v>1</v>
      </c>
      <c r="F2395" t="s">
        <v>443</v>
      </c>
      <c r="G2395" s="121">
        <v>274</v>
      </c>
      <c r="H2395" t="s">
        <v>392</v>
      </c>
      <c r="I2395" t="s">
        <v>490</v>
      </c>
      <c r="J2395" t="s">
        <v>12</v>
      </c>
      <c r="K2395" t="s">
        <v>12</v>
      </c>
      <c r="L2395" s="756">
        <v>1.1000000000000001</v>
      </c>
      <c r="M2395" t="s">
        <v>12</v>
      </c>
      <c r="N2395" s="679">
        <f t="shared" ca="1" si="162"/>
        <v>25570850.859999999</v>
      </c>
      <c r="O2395" s="679">
        <f t="shared" ca="1" si="162"/>
        <v>0</v>
      </c>
      <c r="P2395" s="679">
        <f t="shared" ca="1" si="162"/>
        <v>0</v>
      </c>
      <c r="Q2395" s="679">
        <f t="shared" ca="1" si="162"/>
        <v>0</v>
      </c>
      <c r="R2395" s="679">
        <f t="shared" ca="1" si="162"/>
        <v>0</v>
      </c>
      <c r="S2395" t="str">
        <f t="shared" si="159"/>
        <v>ASR_COMP</v>
      </c>
      <c r="T2395" s="957">
        <f t="shared" si="160"/>
        <v>44682</v>
      </c>
      <c r="U2395" t="str">
        <f t="shared" si="161"/>
        <v>Unaudited</v>
      </c>
    </row>
    <row r="2396" spans="1:21" x14ac:dyDescent="0.25">
      <c r="A2396" t="s">
        <v>440</v>
      </c>
      <c r="B2396" t="s">
        <v>1388</v>
      </c>
      <c r="C2396" t="s">
        <v>1389</v>
      </c>
      <c r="D2396" s="15">
        <v>1900</v>
      </c>
      <c r="E2396" s="121">
        <v>1</v>
      </c>
      <c r="F2396" t="s">
        <v>443</v>
      </c>
      <c r="G2396" s="121">
        <v>274</v>
      </c>
      <c r="H2396" t="s">
        <v>392</v>
      </c>
      <c r="I2396" t="s">
        <v>490</v>
      </c>
      <c r="J2396" t="s">
        <v>12</v>
      </c>
      <c r="K2396" t="s">
        <v>225</v>
      </c>
      <c r="L2396" s="756">
        <v>1.2</v>
      </c>
      <c r="M2396" t="s">
        <v>225</v>
      </c>
      <c r="N2396" s="679">
        <f t="shared" ca="1" si="162"/>
        <v>33652.116440631828</v>
      </c>
      <c r="O2396" s="679">
        <f t="shared" ca="1" si="162"/>
        <v>0</v>
      </c>
      <c r="P2396" s="679">
        <f t="shared" ca="1" si="162"/>
        <v>0</v>
      </c>
      <c r="Q2396" s="679">
        <f t="shared" ca="1" si="162"/>
        <v>0</v>
      </c>
      <c r="R2396" s="679">
        <f t="shared" ca="1" si="162"/>
        <v>0</v>
      </c>
      <c r="S2396" t="str">
        <f t="shared" si="159"/>
        <v>ASR_COMP</v>
      </c>
      <c r="T2396" s="957">
        <f t="shared" si="160"/>
        <v>44682</v>
      </c>
      <c r="U2396" t="str">
        <f t="shared" si="161"/>
        <v>Unaudited</v>
      </c>
    </row>
    <row r="2397" spans="1:21" x14ac:dyDescent="0.25">
      <c r="A2397" t="s">
        <v>440</v>
      </c>
      <c r="B2397" t="s">
        <v>1388</v>
      </c>
      <c r="C2397" t="s">
        <v>1389</v>
      </c>
      <c r="D2397" s="15">
        <v>1900</v>
      </c>
      <c r="E2397" s="121">
        <v>1</v>
      </c>
      <c r="F2397" t="s">
        <v>443</v>
      </c>
      <c r="G2397" s="121">
        <v>274</v>
      </c>
      <c r="H2397" t="s">
        <v>392</v>
      </c>
      <c r="I2397" t="s">
        <v>490</v>
      </c>
      <c r="J2397" t="s">
        <v>12</v>
      </c>
      <c r="K2397" t="s">
        <v>1326</v>
      </c>
      <c r="L2397" s="756" t="s">
        <v>1322</v>
      </c>
      <c r="M2397" t="s">
        <v>1326</v>
      </c>
      <c r="N2397" s="679">
        <f t="shared" ca="1" si="162"/>
        <v>179987.28</v>
      </c>
      <c r="O2397" s="679">
        <f t="shared" ca="1" si="162"/>
        <v>0</v>
      </c>
      <c r="P2397" s="679">
        <f t="shared" ca="1" si="162"/>
        <v>0</v>
      </c>
      <c r="Q2397" s="679">
        <f t="shared" ca="1" si="162"/>
        <v>0</v>
      </c>
      <c r="R2397" s="679">
        <f t="shared" ca="1" si="162"/>
        <v>0</v>
      </c>
      <c r="S2397" t="str">
        <f t="shared" si="159"/>
        <v>ASR_COMP</v>
      </c>
      <c r="T2397" s="957">
        <f t="shared" si="160"/>
        <v>44682</v>
      </c>
      <c r="U2397" t="str">
        <f t="shared" si="161"/>
        <v>Unaudited</v>
      </c>
    </row>
    <row r="2398" spans="1:21" x14ac:dyDescent="0.25">
      <c r="A2398" t="s">
        <v>440</v>
      </c>
      <c r="B2398" t="s">
        <v>1388</v>
      </c>
      <c r="C2398" t="s">
        <v>1389</v>
      </c>
      <c r="D2398" s="15">
        <v>1900</v>
      </c>
      <c r="E2398" s="121">
        <v>1</v>
      </c>
      <c r="F2398" t="s">
        <v>443</v>
      </c>
      <c r="G2398" s="121">
        <v>274</v>
      </c>
      <c r="H2398" t="s">
        <v>392</v>
      </c>
      <c r="I2398" t="s">
        <v>490</v>
      </c>
      <c r="J2398" t="s">
        <v>12</v>
      </c>
      <c r="K2398" t="s">
        <v>1328</v>
      </c>
      <c r="L2398" s="756" t="s">
        <v>1327</v>
      </c>
      <c r="M2398" t="s">
        <v>1328</v>
      </c>
      <c r="N2398" s="679">
        <f t="shared" ca="1" si="162"/>
        <v>-17733.805442453759</v>
      </c>
      <c r="O2398" s="679">
        <f t="shared" ca="1" si="162"/>
        <v>0</v>
      </c>
      <c r="P2398" s="679">
        <f t="shared" ca="1" si="162"/>
        <v>0</v>
      </c>
      <c r="Q2398" s="679">
        <f t="shared" ca="1" si="162"/>
        <v>0</v>
      </c>
      <c r="R2398" s="679">
        <f t="shared" ca="1" si="162"/>
        <v>0</v>
      </c>
      <c r="S2398" t="str">
        <f t="shared" si="159"/>
        <v>ASR_COMP</v>
      </c>
      <c r="T2398" s="957">
        <f t="shared" si="160"/>
        <v>44682</v>
      </c>
      <c r="U2398" t="str">
        <f t="shared" si="161"/>
        <v>Unaudited</v>
      </c>
    </row>
    <row r="2399" spans="1:21" x14ac:dyDescent="0.25">
      <c r="A2399" t="s">
        <v>440</v>
      </c>
      <c r="B2399" t="s">
        <v>1388</v>
      </c>
      <c r="C2399" t="s">
        <v>1389</v>
      </c>
      <c r="D2399" s="15">
        <v>1900</v>
      </c>
      <c r="E2399" s="121">
        <v>1</v>
      </c>
      <c r="F2399" t="s">
        <v>443</v>
      </c>
      <c r="G2399" s="121">
        <v>274</v>
      </c>
      <c r="H2399" t="s">
        <v>392</v>
      </c>
      <c r="I2399" t="s">
        <v>490</v>
      </c>
      <c r="J2399" t="s">
        <v>13</v>
      </c>
      <c r="K2399" t="s">
        <v>13</v>
      </c>
      <c r="L2399" s="756" t="s">
        <v>63</v>
      </c>
      <c r="M2399" t="s">
        <v>13</v>
      </c>
      <c r="N2399" s="679">
        <f t="shared" ca="1" si="162"/>
        <v>439.01428233527025</v>
      </c>
      <c r="O2399" s="679">
        <f t="shared" ca="1" si="162"/>
        <v>0</v>
      </c>
      <c r="P2399" s="679">
        <f t="shared" ca="1" si="162"/>
        <v>0</v>
      </c>
      <c r="Q2399" s="679">
        <f t="shared" ca="1" si="162"/>
        <v>0</v>
      </c>
      <c r="R2399" s="679">
        <f t="shared" ca="1" si="162"/>
        <v>0</v>
      </c>
      <c r="S2399" t="str">
        <f t="shared" si="159"/>
        <v>ASR_COMP</v>
      </c>
      <c r="T2399" s="957">
        <f t="shared" si="160"/>
        <v>44682</v>
      </c>
      <c r="U2399" t="str">
        <f t="shared" si="161"/>
        <v>Unaudited</v>
      </c>
    </row>
    <row r="2400" spans="1:21" x14ac:dyDescent="0.25">
      <c r="A2400" t="s">
        <v>440</v>
      </c>
      <c r="B2400" t="s">
        <v>1388</v>
      </c>
      <c r="C2400" t="s">
        <v>1389</v>
      </c>
      <c r="D2400" s="15">
        <v>1900</v>
      </c>
      <c r="E2400" s="121">
        <v>1</v>
      </c>
      <c r="F2400" t="s">
        <v>443</v>
      </c>
      <c r="G2400" s="121">
        <v>274</v>
      </c>
      <c r="H2400" t="s">
        <v>392</v>
      </c>
      <c r="I2400" t="s">
        <v>491</v>
      </c>
      <c r="J2400" t="s">
        <v>436</v>
      </c>
      <c r="K2400" t="s">
        <v>799</v>
      </c>
      <c r="L2400" s="756">
        <v>2.1</v>
      </c>
      <c r="M2400" t="s">
        <v>734</v>
      </c>
      <c r="N2400" s="679">
        <f t="shared" ca="1" si="162"/>
        <v>60085</v>
      </c>
      <c r="O2400" s="679">
        <f t="shared" ca="1" si="162"/>
        <v>57083</v>
      </c>
      <c r="P2400" s="679">
        <f t="shared" ca="1" si="162"/>
        <v>3002</v>
      </c>
      <c r="Q2400" s="679">
        <f t="shared" ca="1" si="162"/>
        <v>0</v>
      </c>
      <c r="R2400" s="679">
        <f t="shared" ca="1" si="162"/>
        <v>0</v>
      </c>
      <c r="S2400" t="str">
        <f t="shared" si="159"/>
        <v>ASR_COMP</v>
      </c>
      <c r="T2400" s="957">
        <f t="shared" si="160"/>
        <v>44682</v>
      </c>
      <c r="U2400" t="str">
        <f t="shared" si="161"/>
        <v>Unaudited</v>
      </c>
    </row>
    <row r="2401" spans="1:21" x14ac:dyDescent="0.25">
      <c r="A2401" t="s">
        <v>440</v>
      </c>
      <c r="B2401" t="s">
        <v>1388</v>
      </c>
      <c r="C2401" t="s">
        <v>1389</v>
      </c>
      <c r="D2401" s="15">
        <v>1900</v>
      </c>
      <c r="E2401" s="121">
        <v>1</v>
      </c>
      <c r="F2401" t="s">
        <v>443</v>
      </c>
      <c r="G2401" s="121">
        <v>274</v>
      </c>
      <c r="H2401" t="s">
        <v>392</v>
      </c>
      <c r="I2401" t="s">
        <v>491</v>
      </c>
      <c r="J2401" t="s">
        <v>436</v>
      </c>
      <c r="K2401" t="s">
        <v>799</v>
      </c>
      <c r="L2401" s="756">
        <v>2.2000000000000002</v>
      </c>
      <c r="M2401" t="s">
        <v>735</v>
      </c>
      <c r="N2401" s="679">
        <f t="shared" ca="1" si="162"/>
        <v>295</v>
      </c>
      <c r="O2401" s="679">
        <f t="shared" ca="1" si="162"/>
        <v>251</v>
      </c>
      <c r="P2401" s="679">
        <f t="shared" ca="1" si="162"/>
        <v>44</v>
      </c>
      <c r="Q2401" s="679">
        <f t="shared" ca="1" si="162"/>
        <v>0</v>
      </c>
      <c r="R2401" s="679">
        <f t="shared" ca="1" si="162"/>
        <v>0</v>
      </c>
      <c r="S2401" t="str">
        <f t="shared" si="159"/>
        <v>ASR_COMP</v>
      </c>
      <c r="T2401" s="957">
        <f t="shared" si="160"/>
        <v>44682</v>
      </c>
      <c r="U2401" t="str">
        <f t="shared" si="161"/>
        <v>Unaudited</v>
      </c>
    </row>
    <row r="2402" spans="1:21" x14ac:dyDescent="0.25">
      <c r="A2402" t="s">
        <v>440</v>
      </c>
      <c r="B2402" t="s">
        <v>1388</v>
      </c>
      <c r="C2402" t="s">
        <v>1389</v>
      </c>
      <c r="D2402" s="15">
        <v>1900</v>
      </c>
      <c r="E2402" s="121">
        <v>1</v>
      </c>
      <c r="F2402" t="s">
        <v>443</v>
      </c>
      <c r="G2402" s="121">
        <v>274</v>
      </c>
      <c r="H2402" t="s">
        <v>392</v>
      </c>
      <c r="I2402" t="s">
        <v>491</v>
      </c>
      <c r="J2402" t="s">
        <v>436</v>
      </c>
      <c r="K2402" t="s">
        <v>799</v>
      </c>
      <c r="L2402" s="756">
        <v>2.2999999999999998</v>
      </c>
      <c r="M2402" t="s">
        <v>736</v>
      </c>
      <c r="N2402" s="679">
        <f t="shared" ca="1" si="162"/>
        <v>13633854.924040765</v>
      </c>
      <c r="O2402" s="679">
        <f t="shared" ca="1" si="162"/>
        <v>12958917.769550109</v>
      </c>
      <c r="P2402" s="679">
        <f t="shared" ca="1" si="162"/>
        <v>674937.15449065575</v>
      </c>
      <c r="Q2402" s="679">
        <f t="shared" ca="1" si="162"/>
        <v>0</v>
      </c>
      <c r="R2402" s="679">
        <f t="shared" ca="1" si="162"/>
        <v>0</v>
      </c>
      <c r="S2402" t="str">
        <f t="shared" si="159"/>
        <v>ASR_COMP</v>
      </c>
      <c r="T2402" s="957">
        <f t="shared" si="160"/>
        <v>44682</v>
      </c>
      <c r="U2402" t="str">
        <f t="shared" si="161"/>
        <v>Unaudited</v>
      </c>
    </row>
    <row r="2403" spans="1:21" x14ac:dyDescent="0.25">
      <c r="A2403" t="s">
        <v>440</v>
      </c>
      <c r="B2403" t="s">
        <v>1388</v>
      </c>
      <c r="C2403" t="s">
        <v>1389</v>
      </c>
      <c r="D2403" s="15">
        <v>1900</v>
      </c>
      <c r="E2403" s="121">
        <v>1</v>
      </c>
      <c r="F2403" t="s">
        <v>443</v>
      </c>
      <c r="G2403" s="121">
        <v>274</v>
      </c>
      <c r="H2403" t="s">
        <v>392</v>
      </c>
      <c r="I2403" t="s">
        <v>491</v>
      </c>
      <c r="J2403" t="s">
        <v>436</v>
      </c>
      <c r="K2403" t="s">
        <v>799</v>
      </c>
      <c r="L2403" s="756">
        <v>2.4</v>
      </c>
      <c r="M2403" t="s">
        <v>737</v>
      </c>
      <c r="N2403" s="679">
        <f t="shared" ca="1" si="162"/>
        <v>51212.940178346515</v>
      </c>
      <c r="O2403" s="679">
        <f t="shared" ca="1" si="162"/>
        <v>47131.428733532513</v>
      </c>
      <c r="P2403" s="679">
        <f t="shared" ca="1" si="162"/>
        <v>4081.5114448140012</v>
      </c>
      <c r="Q2403" s="679">
        <f t="shared" ca="1" si="162"/>
        <v>0</v>
      </c>
      <c r="R2403" s="679">
        <f t="shared" ca="1" si="162"/>
        <v>0</v>
      </c>
      <c r="S2403" t="str">
        <f t="shared" si="159"/>
        <v>ASR_COMP</v>
      </c>
      <c r="T2403" s="957">
        <f t="shared" si="160"/>
        <v>44682</v>
      </c>
      <c r="U2403" t="str">
        <f t="shared" si="161"/>
        <v>Unaudited</v>
      </c>
    </row>
    <row r="2404" spans="1:21" x14ac:dyDescent="0.25">
      <c r="A2404" t="s">
        <v>440</v>
      </c>
      <c r="B2404" t="s">
        <v>1388</v>
      </c>
      <c r="C2404" t="s">
        <v>1389</v>
      </c>
      <c r="D2404" s="15">
        <v>1900</v>
      </c>
      <c r="E2404" s="121">
        <v>1</v>
      </c>
      <c r="F2404" t="s">
        <v>443</v>
      </c>
      <c r="G2404" s="121">
        <v>274</v>
      </c>
      <c r="H2404" t="s">
        <v>392</v>
      </c>
      <c r="I2404" t="s">
        <v>491</v>
      </c>
      <c r="J2404" t="s">
        <v>436</v>
      </c>
      <c r="K2404" t="s">
        <v>799</v>
      </c>
      <c r="L2404" s="756">
        <v>2.5</v>
      </c>
      <c r="M2404" t="s">
        <v>779</v>
      </c>
      <c r="N2404" s="679">
        <f t="shared" ca="1" si="162"/>
        <v>6884</v>
      </c>
      <c r="O2404" s="679">
        <f t="shared" ca="1" si="162"/>
        <v>6884</v>
      </c>
      <c r="P2404" s="679">
        <f t="shared" ca="1" si="162"/>
        <v>0</v>
      </c>
      <c r="Q2404" s="679">
        <f t="shared" ca="1" si="162"/>
        <v>0</v>
      </c>
      <c r="R2404" s="679">
        <f t="shared" ca="1" si="162"/>
        <v>0</v>
      </c>
      <c r="S2404" t="str">
        <f t="shared" si="159"/>
        <v>ASR_COMP</v>
      </c>
      <c r="T2404" s="957">
        <f t="shared" si="160"/>
        <v>44682</v>
      </c>
      <c r="U2404" t="str">
        <f t="shared" si="161"/>
        <v>Unaudited</v>
      </c>
    </row>
    <row r="2405" spans="1:21" x14ac:dyDescent="0.25">
      <c r="A2405" t="s">
        <v>440</v>
      </c>
      <c r="B2405" t="s">
        <v>1388</v>
      </c>
      <c r="C2405" t="s">
        <v>1389</v>
      </c>
      <c r="D2405" s="15">
        <v>1900</v>
      </c>
      <c r="E2405" s="121">
        <v>1</v>
      </c>
      <c r="F2405" t="s">
        <v>443</v>
      </c>
      <c r="G2405" s="121">
        <v>274</v>
      </c>
      <c r="H2405" t="s">
        <v>392</v>
      </c>
      <c r="I2405" t="s">
        <v>491</v>
      </c>
      <c r="J2405" t="s">
        <v>436</v>
      </c>
      <c r="K2405" t="s">
        <v>799</v>
      </c>
      <c r="L2405" s="756">
        <v>2.6</v>
      </c>
      <c r="M2405" t="s">
        <v>189</v>
      </c>
      <c r="N2405" s="679">
        <f t="shared" ca="1" si="162"/>
        <v>1542728.2122764408</v>
      </c>
      <c r="O2405" s="679">
        <f t="shared" ca="1" si="162"/>
        <v>1426164.3025028133</v>
      </c>
      <c r="P2405" s="679">
        <f t="shared" ca="1" si="162"/>
        <v>116563.90977362744</v>
      </c>
      <c r="Q2405" s="679">
        <f t="shared" ca="1" si="162"/>
        <v>0</v>
      </c>
      <c r="R2405" s="679">
        <f t="shared" ca="1" si="162"/>
        <v>0</v>
      </c>
      <c r="S2405" t="str">
        <f t="shared" si="159"/>
        <v>ASR_COMP</v>
      </c>
      <c r="T2405" s="957">
        <f t="shared" si="160"/>
        <v>44682</v>
      </c>
      <c r="U2405" t="str">
        <f t="shared" si="161"/>
        <v>Unaudited</v>
      </c>
    </row>
    <row r="2406" spans="1:21" x14ac:dyDescent="0.25">
      <c r="A2406" t="s">
        <v>440</v>
      </c>
      <c r="B2406" t="s">
        <v>1388</v>
      </c>
      <c r="C2406" t="s">
        <v>1389</v>
      </c>
      <c r="D2406" s="15">
        <v>1900</v>
      </c>
      <c r="E2406" s="121">
        <v>1</v>
      </c>
      <c r="F2406" t="s">
        <v>443</v>
      </c>
      <c r="G2406" s="121">
        <v>274</v>
      </c>
      <c r="H2406" t="s">
        <v>392</v>
      </c>
      <c r="I2406" t="s">
        <v>491</v>
      </c>
      <c r="J2406" t="s">
        <v>436</v>
      </c>
      <c r="K2406" t="s">
        <v>799</v>
      </c>
      <c r="L2406" s="756">
        <v>2.7</v>
      </c>
      <c r="M2406" t="s">
        <v>800</v>
      </c>
      <c r="N2406" s="679">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-1378297.4537671751</v>
      </c>
      <c r="O2406" s="679">
        <f t="shared" ca="1" si="163"/>
        <v>-1321306.9015505826</v>
      </c>
      <c r="P2406" s="679">
        <f t="shared" ca="1" si="163"/>
        <v>-56990.552216592543</v>
      </c>
      <c r="Q2406" s="679">
        <f t="shared" ca="1" si="163"/>
        <v>0</v>
      </c>
      <c r="R2406" s="679">
        <f t="shared" ca="1" si="163"/>
        <v>0</v>
      </c>
      <c r="S2406" t="str">
        <f t="shared" si="159"/>
        <v>ASR_COMP</v>
      </c>
      <c r="T2406" s="957">
        <f t="shared" si="160"/>
        <v>44682</v>
      </c>
      <c r="U2406" t="str">
        <f t="shared" si="161"/>
        <v>Unaudited</v>
      </c>
    </row>
    <row r="2407" spans="1:21" x14ac:dyDescent="0.25">
      <c r="A2407" t="s">
        <v>440</v>
      </c>
      <c r="B2407" t="s">
        <v>1388</v>
      </c>
      <c r="C2407" t="s">
        <v>1389</v>
      </c>
      <c r="D2407" s="15">
        <v>1900</v>
      </c>
      <c r="E2407" s="121">
        <v>1</v>
      </c>
      <c r="F2407" t="s">
        <v>443</v>
      </c>
      <c r="G2407" s="121">
        <v>274</v>
      </c>
      <c r="H2407" t="s">
        <v>392</v>
      </c>
      <c r="I2407" t="s">
        <v>491</v>
      </c>
      <c r="J2407" t="s">
        <v>436</v>
      </c>
      <c r="K2407" t="s">
        <v>799</v>
      </c>
      <c r="L2407" s="756">
        <v>2.8</v>
      </c>
      <c r="M2407" t="s">
        <v>801</v>
      </c>
      <c r="N2407" s="679">
        <f t="shared" ca="1" si="163"/>
        <v>0</v>
      </c>
      <c r="O2407" s="679">
        <f t="shared" ca="1" si="163"/>
        <v>0</v>
      </c>
      <c r="P2407" s="679">
        <f t="shared" ca="1" si="163"/>
        <v>0</v>
      </c>
      <c r="Q2407" s="679">
        <f t="shared" ca="1" si="163"/>
        <v>0</v>
      </c>
      <c r="R2407" s="679">
        <f t="shared" ca="1" si="163"/>
        <v>0</v>
      </c>
      <c r="S2407" t="str">
        <f t="shared" si="159"/>
        <v>ASR_COMP</v>
      </c>
      <c r="T2407" s="957">
        <f t="shared" si="160"/>
        <v>44682</v>
      </c>
      <c r="U2407" t="str">
        <f t="shared" si="161"/>
        <v>Unaudited</v>
      </c>
    </row>
    <row r="2408" spans="1:21" x14ac:dyDescent="0.25">
      <c r="A2408" t="s">
        <v>440</v>
      </c>
      <c r="B2408" t="s">
        <v>1388</v>
      </c>
      <c r="C2408" t="s">
        <v>1389</v>
      </c>
      <c r="D2408" s="15">
        <v>1900</v>
      </c>
      <c r="E2408" s="121">
        <v>1</v>
      </c>
      <c r="F2408" t="s">
        <v>443</v>
      </c>
      <c r="G2408" s="121">
        <v>274</v>
      </c>
      <c r="H2408" t="s">
        <v>392</v>
      </c>
      <c r="I2408" t="s">
        <v>491</v>
      </c>
      <c r="J2408" t="s">
        <v>436</v>
      </c>
      <c r="K2408" t="s">
        <v>799</v>
      </c>
      <c r="L2408" s="756">
        <v>2.9</v>
      </c>
      <c r="M2408" t="s">
        <v>782</v>
      </c>
      <c r="N2408" s="679">
        <f t="shared" ca="1" si="163"/>
        <v>0</v>
      </c>
      <c r="O2408" s="679">
        <f t="shared" ca="1" si="163"/>
        <v>0</v>
      </c>
      <c r="P2408" s="679">
        <f t="shared" ca="1" si="163"/>
        <v>0</v>
      </c>
      <c r="Q2408" s="679">
        <f t="shared" ca="1" si="163"/>
        <v>0</v>
      </c>
      <c r="R2408" s="679">
        <f t="shared" ca="1" si="163"/>
        <v>0</v>
      </c>
      <c r="S2408" t="str">
        <f t="shared" si="159"/>
        <v>ASR_COMP</v>
      </c>
      <c r="T2408" s="957">
        <f t="shared" si="160"/>
        <v>44682</v>
      </c>
      <c r="U2408" t="str">
        <f t="shared" si="161"/>
        <v>Unaudited</v>
      </c>
    </row>
    <row r="2409" spans="1:21" x14ac:dyDescent="0.25">
      <c r="A2409" t="s">
        <v>440</v>
      </c>
      <c r="B2409" t="s">
        <v>1388</v>
      </c>
      <c r="C2409" t="s">
        <v>1389</v>
      </c>
      <c r="D2409" s="15">
        <v>1900</v>
      </c>
      <c r="E2409" s="121">
        <v>1</v>
      </c>
      <c r="F2409" t="s">
        <v>443</v>
      </c>
      <c r="G2409" s="121">
        <v>274</v>
      </c>
      <c r="H2409" t="s">
        <v>392</v>
      </c>
      <c r="I2409" t="s">
        <v>491</v>
      </c>
      <c r="J2409" t="s">
        <v>436</v>
      </c>
      <c r="K2409" t="s">
        <v>226</v>
      </c>
      <c r="L2409" s="756">
        <v>2.11</v>
      </c>
      <c r="M2409" t="s">
        <v>231</v>
      </c>
      <c r="N2409" s="679">
        <f t="shared" ca="1" si="163"/>
        <v>565367.64357551967</v>
      </c>
      <c r="O2409" s="679">
        <f t="shared" ca="1" si="163"/>
        <v>67755.692781166988</v>
      </c>
      <c r="P2409" s="679">
        <f t="shared" ca="1" si="163"/>
        <v>497611.95079435268</v>
      </c>
      <c r="Q2409" s="679">
        <f t="shared" ca="1" si="163"/>
        <v>0</v>
      </c>
      <c r="R2409" s="679">
        <f t="shared" ca="1" si="163"/>
        <v>0</v>
      </c>
      <c r="S2409" t="str">
        <f t="shared" si="159"/>
        <v>ASR_COMP</v>
      </c>
      <c r="T2409" s="957">
        <f t="shared" si="160"/>
        <v>44682</v>
      </c>
      <c r="U2409" t="str">
        <f t="shared" si="161"/>
        <v>Unaudited</v>
      </c>
    </row>
    <row r="2410" spans="1:21" x14ac:dyDescent="0.25">
      <c r="A2410" t="s">
        <v>440</v>
      </c>
      <c r="B2410" t="s">
        <v>1388</v>
      </c>
      <c r="C2410" t="s">
        <v>1389</v>
      </c>
      <c r="D2410" s="15">
        <v>1900</v>
      </c>
      <c r="E2410" s="121">
        <v>1</v>
      </c>
      <c r="F2410" t="s">
        <v>443</v>
      </c>
      <c r="G2410" s="121">
        <v>274</v>
      </c>
      <c r="H2410" t="s">
        <v>392</v>
      </c>
      <c r="I2410" t="s">
        <v>491</v>
      </c>
      <c r="J2410" t="s">
        <v>436</v>
      </c>
      <c r="K2410" t="s">
        <v>226</v>
      </c>
      <c r="L2410" s="756">
        <v>2.12</v>
      </c>
      <c r="M2410" t="s">
        <v>557</v>
      </c>
      <c r="N2410" s="679">
        <f t="shared" ca="1" si="163"/>
        <v>5678301.3029756239</v>
      </c>
      <c r="O2410" s="679">
        <f t="shared" ca="1" si="163"/>
        <v>73209.331473443846</v>
      </c>
      <c r="P2410" s="679">
        <f t="shared" ca="1" si="163"/>
        <v>5605091.9715021802</v>
      </c>
      <c r="Q2410" s="679">
        <f t="shared" ca="1" si="163"/>
        <v>0</v>
      </c>
      <c r="R2410" s="679">
        <f t="shared" ca="1" si="163"/>
        <v>0</v>
      </c>
      <c r="S2410" t="str">
        <f t="shared" si="159"/>
        <v>ASR_COMP</v>
      </c>
      <c r="T2410" s="957">
        <f t="shared" si="160"/>
        <v>44682</v>
      </c>
      <c r="U2410" t="str">
        <f t="shared" si="161"/>
        <v>Unaudited</v>
      </c>
    </row>
    <row r="2411" spans="1:21" x14ac:dyDescent="0.25">
      <c r="A2411" t="s">
        <v>440</v>
      </c>
      <c r="B2411" t="s">
        <v>1388</v>
      </c>
      <c r="C2411" t="s">
        <v>1389</v>
      </c>
      <c r="D2411" s="15">
        <v>1900</v>
      </c>
      <c r="E2411" s="121">
        <v>1</v>
      </c>
      <c r="F2411" t="s">
        <v>443</v>
      </c>
      <c r="G2411" s="121">
        <v>274</v>
      </c>
      <c r="H2411" t="s">
        <v>392</v>
      </c>
      <c r="I2411" t="s">
        <v>491</v>
      </c>
      <c r="J2411" t="s">
        <v>436</v>
      </c>
      <c r="K2411" t="s">
        <v>226</v>
      </c>
      <c r="L2411" s="756">
        <v>2.13</v>
      </c>
      <c r="M2411" t="s">
        <v>232</v>
      </c>
      <c r="N2411" s="679">
        <f t="shared" ca="1" si="163"/>
        <v>351402.21023138775</v>
      </c>
      <c r="O2411" s="679">
        <f t="shared" ca="1" si="163"/>
        <v>34881.195790070728</v>
      </c>
      <c r="P2411" s="679">
        <f t="shared" ca="1" si="163"/>
        <v>316521.01444131701</v>
      </c>
      <c r="Q2411" s="679">
        <f t="shared" ca="1" si="163"/>
        <v>0</v>
      </c>
      <c r="R2411" s="679">
        <f t="shared" ca="1" si="163"/>
        <v>0</v>
      </c>
      <c r="S2411" t="str">
        <f t="shared" si="159"/>
        <v>ASR_COMP</v>
      </c>
      <c r="T2411" s="957">
        <f t="shared" si="160"/>
        <v>44682</v>
      </c>
      <c r="U2411" t="str">
        <f t="shared" si="161"/>
        <v>Unaudited</v>
      </c>
    </row>
    <row r="2412" spans="1:21" x14ac:dyDescent="0.25">
      <c r="A2412" t="s">
        <v>440</v>
      </c>
      <c r="B2412" t="s">
        <v>1388</v>
      </c>
      <c r="C2412" t="s">
        <v>1389</v>
      </c>
      <c r="D2412" s="15">
        <v>1900</v>
      </c>
      <c r="E2412" s="121">
        <v>1</v>
      </c>
      <c r="F2412" t="s">
        <v>443</v>
      </c>
      <c r="G2412" s="121">
        <v>274</v>
      </c>
      <c r="H2412" t="s">
        <v>392</v>
      </c>
      <c r="I2412" t="s">
        <v>491</v>
      </c>
      <c r="J2412" t="s">
        <v>436</v>
      </c>
      <c r="K2412" t="s">
        <v>226</v>
      </c>
      <c r="L2412" s="756">
        <v>2.14</v>
      </c>
      <c r="M2412" t="s">
        <v>561</v>
      </c>
      <c r="N2412" s="679">
        <f t="shared" ca="1" si="163"/>
        <v>153473.85029494</v>
      </c>
      <c r="O2412" s="679">
        <f t="shared" ca="1" si="163"/>
        <v>135578.68104503152</v>
      </c>
      <c r="P2412" s="679">
        <f t="shared" ca="1" si="163"/>
        <v>17895.169249908467</v>
      </c>
      <c r="Q2412" s="679">
        <f t="shared" ca="1" si="163"/>
        <v>0</v>
      </c>
      <c r="R2412" s="679">
        <f t="shared" ca="1" si="163"/>
        <v>0</v>
      </c>
      <c r="S2412" t="str">
        <f t="shared" si="159"/>
        <v>ASR_COMP</v>
      </c>
      <c r="T2412" s="957">
        <f t="shared" si="160"/>
        <v>44682</v>
      </c>
      <c r="U2412" t="str">
        <f t="shared" si="161"/>
        <v>Unaudited</v>
      </c>
    </row>
    <row r="2413" spans="1:21" x14ac:dyDescent="0.25">
      <c r="A2413" t="s">
        <v>440</v>
      </c>
      <c r="B2413" t="s">
        <v>1388</v>
      </c>
      <c r="C2413" t="s">
        <v>1389</v>
      </c>
      <c r="D2413" s="15">
        <v>1900</v>
      </c>
      <c r="E2413" s="121">
        <v>1</v>
      </c>
      <c r="F2413" t="s">
        <v>443</v>
      </c>
      <c r="G2413" s="121">
        <v>274</v>
      </c>
      <c r="H2413" t="s">
        <v>392</v>
      </c>
      <c r="I2413" t="s">
        <v>491</v>
      </c>
      <c r="J2413" t="s">
        <v>436</v>
      </c>
      <c r="K2413" t="s">
        <v>226</v>
      </c>
      <c r="L2413" s="756">
        <v>2.15</v>
      </c>
      <c r="M2413" t="s">
        <v>20</v>
      </c>
      <c r="N2413" s="679">
        <f t="shared" ca="1" si="163"/>
        <v>23058.667308690518</v>
      </c>
      <c r="O2413" s="679">
        <f t="shared" ca="1" si="163"/>
        <v>7636.9257278344912</v>
      </c>
      <c r="P2413" s="679">
        <f t="shared" ca="1" si="163"/>
        <v>15421.741580856025</v>
      </c>
      <c r="Q2413" s="679">
        <f t="shared" ca="1" si="163"/>
        <v>0</v>
      </c>
      <c r="R2413" s="679">
        <f t="shared" ca="1" si="163"/>
        <v>0</v>
      </c>
      <c r="S2413" t="str">
        <f t="shared" si="159"/>
        <v>ASR_COMP</v>
      </c>
      <c r="T2413" s="957">
        <f t="shared" si="160"/>
        <v>44682</v>
      </c>
      <c r="U2413" t="str">
        <f t="shared" si="161"/>
        <v>Unaudited</v>
      </c>
    </row>
    <row r="2414" spans="1:21" x14ac:dyDescent="0.25">
      <c r="A2414" t="s">
        <v>440</v>
      </c>
      <c r="B2414" t="s">
        <v>1388</v>
      </c>
      <c r="C2414" t="s">
        <v>1389</v>
      </c>
      <c r="D2414" s="15">
        <v>1900</v>
      </c>
      <c r="E2414" s="121">
        <v>1</v>
      </c>
      <c r="F2414" t="s">
        <v>443</v>
      </c>
      <c r="G2414" s="121">
        <v>274</v>
      </c>
      <c r="H2414" t="s">
        <v>392</v>
      </c>
      <c r="I2414" t="s">
        <v>491</v>
      </c>
      <c r="J2414" t="s">
        <v>436</v>
      </c>
      <c r="K2414" t="s">
        <v>226</v>
      </c>
      <c r="L2414" s="756">
        <v>2.16</v>
      </c>
      <c r="M2414" t="s">
        <v>802</v>
      </c>
      <c r="N2414" s="679">
        <f t="shared" ca="1" si="163"/>
        <v>771966.71679285809</v>
      </c>
      <c r="O2414" s="679">
        <f t="shared" ca="1" si="163"/>
        <v>257140.1719916758</v>
      </c>
      <c r="P2414" s="679">
        <f t="shared" ca="1" si="163"/>
        <v>514826.54480118229</v>
      </c>
      <c r="Q2414" s="679">
        <f t="shared" ca="1" si="163"/>
        <v>0</v>
      </c>
      <c r="R2414" s="679">
        <f t="shared" ca="1" si="163"/>
        <v>0</v>
      </c>
      <c r="S2414" t="str">
        <f t="shared" si="159"/>
        <v>ASR_COMP</v>
      </c>
      <c r="T2414" s="957">
        <f t="shared" si="160"/>
        <v>44682</v>
      </c>
      <c r="U2414" t="str">
        <f t="shared" si="161"/>
        <v>Unaudited</v>
      </c>
    </row>
    <row r="2415" spans="1:21" x14ac:dyDescent="0.25">
      <c r="A2415" t="s">
        <v>440</v>
      </c>
      <c r="B2415" t="s">
        <v>1388</v>
      </c>
      <c r="C2415" t="s">
        <v>1389</v>
      </c>
      <c r="D2415" s="15">
        <v>1900</v>
      </c>
      <c r="E2415" s="121">
        <v>1</v>
      </c>
      <c r="F2415" t="s">
        <v>443</v>
      </c>
      <c r="G2415" s="121">
        <v>274</v>
      </c>
      <c r="H2415" t="s">
        <v>392</v>
      </c>
      <c r="I2415" t="s">
        <v>491</v>
      </c>
      <c r="J2415" t="s">
        <v>436</v>
      </c>
      <c r="K2415" t="s">
        <v>226</v>
      </c>
      <c r="L2415" s="756">
        <v>2.17</v>
      </c>
      <c r="M2415" t="s">
        <v>1055</v>
      </c>
      <c r="N2415" s="679">
        <f t="shared" ca="1" si="163"/>
        <v>34859.240000000013</v>
      </c>
      <c r="O2415" s="679">
        <f t="shared" ca="1" si="163"/>
        <v>612.78727926488216</v>
      </c>
      <c r="P2415" s="679">
        <f t="shared" ca="1" si="163"/>
        <v>34246.452720735128</v>
      </c>
      <c r="Q2415" s="679">
        <f t="shared" ca="1" si="163"/>
        <v>0</v>
      </c>
      <c r="R2415" s="679">
        <f t="shared" ca="1" si="163"/>
        <v>0</v>
      </c>
      <c r="S2415" t="str">
        <f t="shared" si="159"/>
        <v>ASR_COMP</v>
      </c>
      <c r="T2415" s="957">
        <f t="shared" si="160"/>
        <v>44682</v>
      </c>
      <c r="U2415" t="str">
        <f t="shared" si="161"/>
        <v>Unaudited</v>
      </c>
    </row>
    <row r="2416" spans="1:21" x14ac:dyDescent="0.25">
      <c r="A2416" t="s">
        <v>440</v>
      </c>
      <c r="B2416" t="s">
        <v>1388</v>
      </c>
      <c r="C2416" t="s">
        <v>1389</v>
      </c>
      <c r="D2416" s="15">
        <v>1900</v>
      </c>
      <c r="E2416" s="121">
        <v>1</v>
      </c>
      <c r="F2416" t="s">
        <v>443</v>
      </c>
      <c r="G2416" s="121">
        <v>274</v>
      </c>
      <c r="H2416" t="s">
        <v>392</v>
      </c>
      <c r="I2416" t="s">
        <v>491</v>
      </c>
      <c r="J2416" t="s">
        <v>436</v>
      </c>
      <c r="K2416" t="s">
        <v>226</v>
      </c>
      <c r="L2416" s="756">
        <v>2.1800000000000002</v>
      </c>
      <c r="M2416" t="s">
        <v>653</v>
      </c>
      <c r="N2416" s="679">
        <f t="shared" ca="1" si="163"/>
        <v>1411756.2672500073</v>
      </c>
      <c r="O2416" s="679">
        <f t="shared" ca="1" si="163"/>
        <v>45842.480956356318</v>
      </c>
      <c r="P2416" s="679">
        <f t="shared" ca="1" si="163"/>
        <v>1365913.786293651</v>
      </c>
      <c r="Q2416" s="679">
        <f t="shared" ca="1" si="163"/>
        <v>0</v>
      </c>
      <c r="R2416" s="679">
        <f t="shared" ca="1" si="163"/>
        <v>0</v>
      </c>
      <c r="S2416" t="str">
        <f t="shared" si="159"/>
        <v>ASR_COMP</v>
      </c>
      <c r="T2416" s="957">
        <f t="shared" si="160"/>
        <v>44682</v>
      </c>
      <c r="U2416" t="str">
        <f t="shared" si="161"/>
        <v>Unaudited</v>
      </c>
    </row>
    <row r="2417" spans="1:21" x14ac:dyDescent="0.25">
      <c r="A2417" t="s">
        <v>440</v>
      </c>
      <c r="B2417" t="s">
        <v>1388</v>
      </c>
      <c r="C2417" t="s">
        <v>1389</v>
      </c>
      <c r="D2417" s="15">
        <v>1900</v>
      </c>
      <c r="E2417" s="121">
        <v>1</v>
      </c>
      <c r="F2417" t="s">
        <v>443</v>
      </c>
      <c r="G2417" s="121">
        <v>274</v>
      </c>
      <c r="H2417" t="s">
        <v>392</v>
      </c>
      <c r="I2417" t="s">
        <v>491</v>
      </c>
      <c r="J2417" t="s">
        <v>436</v>
      </c>
      <c r="K2417" t="s">
        <v>226</v>
      </c>
      <c r="L2417" s="756">
        <v>2.19</v>
      </c>
      <c r="M2417" t="s">
        <v>221</v>
      </c>
      <c r="N2417" s="679">
        <f t="shared" ca="1" si="163"/>
        <v>262766.12</v>
      </c>
      <c r="O2417" s="679">
        <f t="shared" ca="1" si="163"/>
        <v>4619.142720735118</v>
      </c>
      <c r="P2417" s="679">
        <f t="shared" ca="1" si="163"/>
        <v>258146.97727926486</v>
      </c>
      <c r="Q2417" s="679">
        <f t="shared" ca="1" si="163"/>
        <v>0</v>
      </c>
      <c r="R2417" s="679">
        <f t="shared" ca="1" si="163"/>
        <v>0</v>
      </c>
      <c r="S2417" t="str">
        <f t="shared" si="159"/>
        <v>ASR_COMP</v>
      </c>
      <c r="T2417" s="957">
        <f t="shared" si="160"/>
        <v>44682</v>
      </c>
      <c r="U2417" t="str">
        <f t="shared" si="161"/>
        <v>Unaudited</v>
      </c>
    </row>
    <row r="2418" spans="1:21" x14ac:dyDescent="0.25">
      <c r="A2418" t="s">
        <v>440</v>
      </c>
      <c r="B2418" t="s">
        <v>1388</v>
      </c>
      <c r="C2418" t="s">
        <v>1389</v>
      </c>
      <c r="D2418" s="15">
        <v>1900</v>
      </c>
      <c r="E2418" s="121">
        <v>1</v>
      </c>
      <c r="F2418" t="s">
        <v>443</v>
      </c>
      <c r="G2418" s="121">
        <v>274</v>
      </c>
      <c r="H2418" t="s">
        <v>392</v>
      </c>
      <c r="I2418" t="s">
        <v>491</v>
      </c>
      <c r="J2418" t="s">
        <v>436</v>
      </c>
      <c r="K2418" t="s">
        <v>226</v>
      </c>
      <c r="L2418" s="756" t="s">
        <v>707</v>
      </c>
      <c r="M2418" t="s">
        <v>233</v>
      </c>
      <c r="N2418" s="679">
        <f t="shared" ca="1" si="163"/>
        <v>-683869.05395157589</v>
      </c>
      <c r="O2418" s="679">
        <f t="shared" ca="1" si="163"/>
        <v>-29105.904299212889</v>
      </c>
      <c r="P2418" s="679">
        <f t="shared" ca="1" si="163"/>
        <v>-654763.14965236303</v>
      </c>
      <c r="Q2418" s="679">
        <f t="shared" ca="1" si="163"/>
        <v>0</v>
      </c>
      <c r="R2418" s="679">
        <f t="shared" ca="1" si="163"/>
        <v>0</v>
      </c>
      <c r="S2418" t="str">
        <f t="shared" si="159"/>
        <v>ASR_COMP</v>
      </c>
      <c r="T2418" s="957">
        <f t="shared" si="160"/>
        <v>44682</v>
      </c>
      <c r="U2418" t="str">
        <f t="shared" si="161"/>
        <v>Unaudited</v>
      </c>
    </row>
    <row r="2419" spans="1:21" x14ac:dyDescent="0.25">
      <c r="A2419" t="s">
        <v>440</v>
      </c>
      <c r="B2419" t="s">
        <v>1388</v>
      </c>
      <c r="C2419" t="s">
        <v>1389</v>
      </c>
      <c r="D2419" s="15">
        <v>1900</v>
      </c>
      <c r="E2419" s="121">
        <v>1</v>
      </c>
      <c r="F2419" t="s">
        <v>443</v>
      </c>
      <c r="G2419" s="121">
        <v>274</v>
      </c>
      <c r="H2419" t="s">
        <v>392</v>
      </c>
      <c r="I2419" t="s">
        <v>491</v>
      </c>
      <c r="J2419" t="s">
        <v>436</v>
      </c>
      <c r="K2419" t="s">
        <v>226</v>
      </c>
      <c r="L2419" s="756">
        <v>2.21</v>
      </c>
      <c r="M2419" t="s">
        <v>469</v>
      </c>
      <c r="N2419" s="679">
        <f t="shared" ca="1" si="163"/>
        <v>8738.4088569171254</v>
      </c>
      <c r="O2419" s="679">
        <f t="shared" ca="1" si="163"/>
        <v>2964.8788299859475</v>
      </c>
      <c r="P2419" s="679">
        <f t="shared" ca="1" si="163"/>
        <v>5773.5300269311783</v>
      </c>
      <c r="Q2419" s="679">
        <f t="shared" ca="1" si="163"/>
        <v>0</v>
      </c>
      <c r="R2419" s="679">
        <f t="shared" ca="1" si="163"/>
        <v>0</v>
      </c>
      <c r="S2419" t="str">
        <f t="shared" si="159"/>
        <v>ASR_COMP</v>
      </c>
      <c r="T2419" s="957">
        <f t="shared" si="160"/>
        <v>44682</v>
      </c>
      <c r="U2419" t="str">
        <f t="shared" si="161"/>
        <v>Unaudited</v>
      </c>
    </row>
    <row r="2420" spans="1:21" x14ac:dyDescent="0.25">
      <c r="A2420" t="s">
        <v>440</v>
      </c>
      <c r="B2420" t="s">
        <v>1388</v>
      </c>
      <c r="C2420" t="s">
        <v>1389</v>
      </c>
      <c r="D2420" s="15">
        <v>1900</v>
      </c>
      <c r="E2420" s="121">
        <v>1</v>
      </c>
      <c r="F2420" t="s">
        <v>443</v>
      </c>
      <c r="G2420" s="121">
        <v>274</v>
      </c>
      <c r="H2420" t="s">
        <v>392</v>
      </c>
      <c r="I2420" t="s">
        <v>491</v>
      </c>
      <c r="J2420" t="s">
        <v>436</v>
      </c>
      <c r="K2420" t="s">
        <v>6</v>
      </c>
      <c r="L2420" s="756" t="s">
        <v>70</v>
      </c>
      <c r="M2420" t="s">
        <v>191</v>
      </c>
      <c r="N2420" s="679">
        <f t="shared" ca="1" si="163"/>
        <v>16877.358379626879</v>
      </c>
      <c r="O2420" s="679">
        <f t="shared" ca="1" si="163"/>
        <v>7557.5887686121105</v>
      </c>
      <c r="P2420" s="679">
        <f t="shared" ca="1" si="163"/>
        <v>9319.7696110147699</v>
      </c>
      <c r="Q2420" s="679">
        <f t="shared" ca="1" si="163"/>
        <v>0</v>
      </c>
      <c r="R2420" s="679">
        <f t="shared" ca="1" si="163"/>
        <v>0</v>
      </c>
      <c r="S2420" t="str">
        <f t="shared" si="159"/>
        <v>ASR_COMP</v>
      </c>
      <c r="T2420" s="957">
        <f t="shared" si="160"/>
        <v>44682</v>
      </c>
      <c r="U2420" t="str">
        <f t="shared" si="161"/>
        <v>Unaudited</v>
      </c>
    </row>
    <row r="2421" spans="1:21" x14ac:dyDescent="0.25">
      <c r="A2421" t="s">
        <v>440</v>
      </c>
      <c r="B2421" t="s">
        <v>1388</v>
      </c>
      <c r="C2421" t="s">
        <v>1389</v>
      </c>
      <c r="D2421" s="15">
        <v>1900</v>
      </c>
      <c r="E2421" s="121">
        <v>1</v>
      </c>
      <c r="F2421" t="s">
        <v>443</v>
      </c>
      <c r="G2421" s="121">
        <v>274</v>
      </c>
      <c r="H2421" t="s">
        <v>392</v>
      </c>
      <c r="I2421" t="s">
        <v>491</v>
      </c>
      <c r="J2421" t="s">
        <v>436</v>
      </c>
      <c r="K2421" t="s">
        <v>6</v>
      </c>
      <c r="L2421" s="756" t="s">
        <v>71</v>
      </c>
      <c r="M2421" t="s">
        <v>234</v>
      </c>
      <c r="N2421" s="679">
        <f t="shared" ca="1" si="163"/>
        <v>9195.5999999999985</v>
      </c>
      <c r="O2421" s="679">
        <f t="shared" ca="1" si="163"/>
        <v>3120.2145392401731</v>
      </c>
      <c r="P2421" s="679">
        <f t="shared" ca="1" si="163"/>
        <v>6075.385460759825</v>
      </c>
      <c r="Q2421" s="679">
        <f t="shared" ca="1" si="163"/>
        <v>0</v>
      </c>
      <c r="R2421" s="679">
        <f t="shared" ca="1" si="163"/>
        <v>0</v>
      </c>
      <c r="S2421" t="str">
        <f t="shared" si="159"/>
        <v>ASR_COMP</v>
      </c>
      <c r="T2421" s="957">
        <f t="shared" si="160"/>
        <v>44682</v>
      </c>
      <c r="U2421" t="str">
        <f t="shared" si="161"/>
        <v>Unaudited</v>
      </c>
    </row>
    <row r="2422" spans="1:21" x14ac:dyDescent="0.25">
      <c r="A2422" t="s">
        <v>440</v>
      </c>
      <c r="B2422" t="s">
        <v>1388</v>
      </c>
      <c r="C2422" t="s">
        <v>1389</v>
      </c>
      <c r="D2422" s="15">
        <v>1900</v>
      </c>
      <c r="E2422" s="121">
        <v>1</v>
      </c>
      <c r="F2422" t="s">
        <v>443</v>
      </c>
      <c r="G2422" s="121">
        <v>274</v>
      </c>
      <c r="H2422" t="s">
        <v>392</v>
      </c>
      <c r="I2422" t="s">
        <v>491</v>
      </c>
      <c r="J2422" t="s">
        <v>436</v>
      </c>
      <c r="K2422" t="s">
        <v>6</v>
      </c>
      <c r="L2422" s="756" t="s">
        <v>72</v>
      </c>
      <c r="M2422" t="s">
        <v>167</v>
      </c>
      <c r="N2422" s="679">
        <f t="shared" ca="1" si="163"/>
        <v>0</v>
      </c>
      <c r="O2422" s="679">
        <f t="shared" ca="1" si="163"/>
        <v>0</v>
      </c>
      <c r="P2422" s="679">
        <f t="shared" ca="1" si="163"/>
        <v>0</v>
      </c>
      <c r="Q2422" s="679">
        <f t="shared" ca="1" si="163"/>
        <v>0</v>
      </c>
      <c r="R2422" s="679">
        <f t="shared" ca="1" si="163"/>
        <v>0</v>
      </c>
      <c r="S2422" t="str">
        <f t="shared" si="159"/>
        <v>ASR_COMP</v>
      </c>
      <c r="T2422" s="957">
        <f t="shared" si="160"/>
        <v>44682</v>
      </c>
      <c r="U2422" t="str">
        <f t="shared" si="161"/>
        <v>Unaudited</v>
      </c>
    </row>
    <row r="2423" spans="1:21" x14ac:dyDescent="0.25">
      <c r="A2423" t="s">
        <v>440</v>
      </c>
      <c r="B2423" t="s">
        <v>1388</v>
      </c>
      <c r="C2423" t="s">
        <v>1389</v>
      </c>
      <c r="D2423" s="15">
        <v>1900</v>
      </c>
      <c r="E2423" s="121">
        <v>1</v>
      </c>
      <c r="F2423" t="s">
        <v>443</v>
      </c>
      <c r="G2423" s="121">
        <v>274</v>
      </c>
      <c r="H2423" t="s">
        <v>392</v>
      </c>
      <c r="I2423" t="s">
        <v>491</v>
      </c>
      <c r="J2423" t="s">
        <v>436</v>
      </c>
      <c r="K2423" t="s">
        <v>6</v>
      </c>
      <c r="L2423" s="756">
        <v>3.4</v>
      </c>
      <c r="M2423" t="s">
        <v>464</v>
      </c>
      <c r="N2423" s="679">
        <f t="shared" ca="1" si="163"/>
        <v>22873.324035969184</v>
      </c>
      <c r="O2423" s="679">
        <f t="shared" ca="1" si="163"/>
        <v>7761.2856385426485</v>
      </c>
      <c r="P2423" s="679">
        <f t="shared" ca="1" si="163"/>
        <v>15112.038397426535</v>
      </c>
      <c r="Q2423" s="679">
        <f t="shared" ca="1" si="163"/>
        <v>0</v>
      </c>
      <c r="R2423" s="679">
        <f t="shared" ca="1" si="163"/>
        <v>0</v>
      </c>
      <c r="S2423" t="str">
        <f t="shared" si="159"/>
        <v>ASR_COMP</v>
      </c>
      <c r="T2423" s="957">
        <f t="shared" si="160"/>
        <v>44682</v>
      </c>
      <c r="U2423" t="str">
        <f t="shared" si="161"/>
        <v>Unaudited</v>
      </c>
    </row>
    <row r="2424" spans="1:21" x14ac:dyDescent="0.25">
      <c r="A2424" t="s">
        <v>440</v>
      </c>
      <c r="B2424" t="s">
        <v>1388</v>
      </c>
      <c r="C2424" t="s">
        <v>1389</v>
      </c>
      <c r="D2424" s="15">
        <v>1900</v>
      </c>
      <c r="E2424" s="121">
        <v>1</v>
      </c>
      <c r="F2424" t="s">
        <v>443</v>
      </c>
      <c r="G2424" s="121">
        <v>274</v>
      </c>
      <c r="H2424" t="s">
        <v>392</v>
      </c>
      <c r="I2424" t="s">
        <v>491</v>
      </c>
      <c r="J2424" t="s">
        <v>436</v>
      </c>
      <c r="K2424" t="s">
        <v>437</v>
      </c>
      <c r="L2424" s="756">
        <v>4.5</v>
      </c>
      <c r="M2424" t="s">
        <v>32</v>
      </c>
      <c r="N2424" s="679">
        <f t="shared" ca="1" si="163"/>
        <v>0</v>
      </c>
      <c r="O2424" s="679">
        <f t="shared" ca="1" si="163"/>
        <v>0</v>
      </c>
      <c r="P2424" s="679">
        <f t="shared" ca="1" si="163"/>
        <v>0</v>
      </c>
      <c r="Q2424" s="679">
        <f t="shared" ca="1" si="163"/>
        <v>0</v>
      </c>
      <c r="R2424" s="679">
        <f t="shared" ca="1" si="163"/>
        <v>0</v>
      </c>
      <c r="S2424" t="str">
        <f t="shared" si="159"/>
        <v>ASR_COMP</v>
      </c>
      <c r="T2424" s="957">
        <f t="shared" si="160"/>
        <v>44682</v>
      </c>
      <c r="U2424" t="str">
        <f t="shared" si="161"/>
        <v>Unaudited</v>
      </c>
    </row>
    <row r="2425" spans="1:21" x14ac:dyDescent="0.25">
      <c r="A2425" t="s">
        <v>440</v>
      </c>
      <c r="B2425" t="s">
        <v>1388</v>
      </c>
      <c r="C2425" t="s">
        <v>1389</v>
      </c>
      <c r="D2425" s="15">
        <v>1900</v>
      </c>
      <c r="E2425" s="121">
        <v>1</v>
      </c>
      <c r="F2425" t="s">
        <v>443</v>
      </c>
      <c r="G2425" s="121">
        <v>274</v>
      </c>
      <c r="H2425" t="s">
        <v>392</v>
      </c>
      <c r="I2425" t="s">
        <v>491</v>
      </c>
      <c r="J2425" t="s">
        <v>436</v>
      </c>
      <c r="K2425" t="s">
        <v>437</v>
      </c>
      <c r="L2425" s="756" t="s">
        <v>947</v>
      </c>
      <c r="M2425" t="s">
        <v>938</v>
      </c>
      <c r="N2425" s="679">
        <f t="shared" ca="1" si="163"/>
        <v>0</v>
      </c>
      <c r="O2425" s="679">
        <f t="shared" ca="1" si="163"/>
        <v>0</v>
      </c>
      <c r="P2425" s="679">
        <f t="shared" ca="1" si="163"/>
        <v>0</v>
      </c>
      <c r="Q2425" s="679">
        <f t="shared" ca="1" si="163"/>
        <v>0</v>
      </c>
      <c r="R2425" s="679">
        <f t="shared" ca="1" si="163"/>
        <v>0</v>
      </c>
      <c r="S2425" t="str">
        <f t="shared" si="159"/>
        <v>ASR_COMP</v>
      </c>
      <c r="T2425" s="957">
        <f t="shared" si="160"/>
        <v>44682</v>
      </c>
      <c r="U2425" t="str">
        <f t="shared" si="161"/>
        <v>Unaudited</v>
      </c>
    </row>
    <row r="2426" spans="1:21" x14ac:dyDescent="0.25">
      <c r="A2426" t="s">
        <v>440</v>
      </c>
      <c r="B2426" t="s">
        <v>1388</v>
      </c>
      <c r="C2426" t="s">
        <v>1389</v>
      </c>
      <c r="D2426" s="15">
        <v>1900</v>
      </c>
      <c r="E2426" s="121">
        <v>1</v>
      </c>
      <c r="F2426" t="s">
        <v>443</v>
      </c>
      <c r="G2426" s="121">
        <v>274</v>
      </c>
      <c r="H2426" t="s">
        <v>392</v>
      </c>
      <c r="I2426" t="s">
        <v>491</v>
      </c>
      <c r="J2426" t="s">
        <v>436</v>
      </c>
      <c r="K2426" t="s">
        <v>437</v>
      </c>
      <c r="L2426" s="756" t="s">
        <v>196</v>
      </c>
      <c r="M2426" t="s">
        <v>40</v>
      </c>
      <c r="N2426" s="679">
        <f t="shared" ca="1" si="163"/>
        <v>0</v>
      </c>
      <c r="O2426" s="679">
        <f t="shared" ca="1" si="163"/>
        <v>0</v>
      </c>
      <c r="P2426" s="679">
        <f t="shared" ca="1" si="163"/>
        <v>0</v>
      </c>
      <c r="Q2426" s="679">
        <f t="shared" ca="1" si="163"/>
        <v>0</v>
      </c>
      <c r="R2426" s="679">
        <f t="shared" ca="1" si="163"/>
        <v>0</v>
      </c>
      <c r="S2426" t="str">
        <f t="shared" si="159"/>
        <v>ASR_COMP</v>
      </c>
      <c r="T2426" s="957">
        <f t="shared" si="160"/>
        <v>44682</v>
      </c>
      <c r="U2426" t="str">
        <f t="shared" si="161"/>
        <v>Unaudited</v>
      </c>
    </row>
    <row r="2427" spans="1:21" x14ac:dyDescent="0.25">
      <c r="A2427" t="s">
        <v>440</v>
      </c>
      <c r="B2427" t="s">
        <v>1388</v>
      </c>
      <c r="C2427" t="s">
        <v>1389</v>
      </c>
      <c r="D2427" s="15">
        <v>1900</v>
      </c>
      <c r="E2427" s="121">
        <v>1</v>
      </c>
      <c r="F2427" t="s">
        <v>443</v>
      </c>
      <c r="G2427" s="121">
        <v>274</v>
      </c>
      <c r="H2427" t="s">
        <v>392</v>
      </c>
      <c r="I2427" t="s">
        <v>491</v>
      </c>
      <c r="J2427" t="s">
        <v>436</v>
      </c>
      <c r="K2427" t="s">
        <v>437</v>
      </c>
      <c r="L2427" s="756" t="s">
        <v>195</v>
      </c>
      <c r="M2427" t="s">
        <v>332</v>
      </c>
      <c r="N2427" s="679">
        <f t="shared" ca="1" si="163"/>
        <v>0</v>
      </c>
      <c r="O2427" s="679">
        <f t="shared" ca="1" si="163"/>
        <v>0</v>
      </c>
      <c r="P2427" s="679">
        <f t="shared" ca="1" si="163"/>
        <v>0</v>
      </c>
      <c r="Q2427" s="679">
        <f t="shared" ca="1" si="163"/>
        <v>0</v>
      </c>
      <c r="R2427" s="679">
        <f t="shared" ca="1" si="163"/>
        <v>0</v>
      </c>
      <c r="S2427" t="str">
        <f t="shared" si="159"/>
        <v>ASR_COMP</v>
      </c>
      <c r="T2427" s="957">
        <f t="shared" si="160"/>
        <v>44682</v>
      </c>
      <c r="U2427" t="str">
        <f t="shared" si="161"/>
        <v>Unaudited</v>
      </c>
    </row>
    <row r="2428" spans="1:21" x14ac:dyDescent="0.25">
      <c r="A2428" t="s">
        <v>440</v>
      </c>
      <c r="B2428" t="s">
        <v>1388</v>
      </c>
      <c r="C2428" t="s">
        <v>1389</v>
      </c>
      <c r="D2428" s="15">
        <v>1900</v>
      </c>
      <c r="E2428" s="121">
        <v>1</v>
      </c>
      <c r="F2428" t="s">
        <v>443</v>
      </c>
      <c r="G2428" s="121">
        <v>274</v>
      </c>
      <c r="H2428" t="s">
        <v>392</v>
      </c>
      <c r="I2428" t="s">
        <v>491</v>
      </c>
      <c r="J2428" t="s">
        <v>453</v>
      </c>
      <c r="K2428" t="s">
        <v>438</v>
      </c>
      <c r="L2428" s="756" t="s">
        <v>79</v>
      </c>
      <c r="M2428" t="s">
        <v>27</v>
      </c>
      <c r="N2428" s="679">
        <f t="shared" ca="1" si="163"/>
        <v>628598.02956892306</v>
      </c>
      <c r="O2428" s="679">
        <f t="shared" ca="1" si="163"/>
        <v>209384.42282655259</v>
      </c>
      <c r="P2428" s="679">
        <f t="shared" ca="1" si="163"/>
        <v>419213.60674237047</v>
      </c>
      <c r="Q2428" s="679">
        <f t="shared" ca="1" si="163"/>
        <v>0</v>
      </c>
      <c r="R2428" s="679">
        <f t="shared" ca="1" si="163"/>
        <v>0</v>
      </c>
      <c r="S2428" t="str">
        <f t="shared" si="159"/>
        <v>ASR_COMP</v>
      </c>
      <c r="T2428" s="957">
        <f t="shared" si="160"/>
        <v>44682</v>
      </c>
      <c r="U2428" t="str">
        <f t="shared" si="161"/>
        <v>Unaudited</v>
      </c>
    </row>
    <row r="2429" spans="1:21" x14ac:dyDescent="0.25">
      <c r="A2429" t="s">
        <v>440</v>
      </c>
      <c r="B2429" t="s">
        <v>1388</v>
      </c>
      <c r="C2429" t="s">
        <v>1389</v>
      </c>
      <c r="D2429" s="15">
        <v>1900</v>
      </c>
      <c r="E2429" s="121">
        <v>1</v>
      </c>
      <c r="F2429" t="s">
        <v>443</v>
      </c>
      <c r="G2429" s="121">
        <v>274</v>
      </c>
      <c r="H2429" t="s">
        <v>392</v>
      </c>
      <c r="I2429" t="s">
        <v>491</v>
      </c>
      <c r="J2429" t="s">
        <v>453</v>
      </c>
      <c r="K2429" t="s">
        <v>438</v>
      </c>
      <c r="L2429" s="756" t="s">
        <v>80</v>
      </c>
      <c r="M2429" t="s">
        <v>100</v>
      </c>
      <c r="N2429" s="679">
        <f t="shared" ca="1" si="163"/>
        <v>60466.384754069339</v>
      </c>
      <c r="O2429" s="679">
        <f t="shared" ca="1" si="163"/>
        <v>20141.200698356428</v>
      </c>
      <c r="P2429" s="679">
        <f t="shared" ca="1" si="163"/>
        <v>40325.184055712911</v>
      </c>
      <c r="Q2429" s="679">
        <f t="shared" ca="1" si="163"/>
        <v>0</v>
      </c>
      <c r="R2429" s="679">
        <f t="shared" ca="1" si="163"/>
        <v>0</v>
      </c>
      <c r="S2429" t="str">
        <f t="shared" si="159"/>
        <v>ASR_COMP</v>
      </c>
      <c r="T2429" s="957">
        <f t="shared" si="160"/>
        <v>44682</v>
      </c>
      <c r="U2429" t="str">
        <f t="shared" si="161"/>
        <v>Unaudited</v>
      </c>
    </row>
    <row r="2430" spans="1:21" x14ac:dyDescent="0.25">
      <c r="A2430" t="s">
        <v>440</v>
      </c>
      <c r="B2430" t="s">
        <v>1388</v>
      </c>
      <c r="C2430" t="s">
        <v>1389</v>
      </c>
      <c r="D2430" s="15">
        <v>1900</v>
      </c>
      <c r="E2430" s="121">
        <v>1</v>
      </c>
      <c r="F2430" t="s">
        <v>443</v>
      </c>
      <c r="G2430" s="121">
        <v>274</v>
      </c>
      <c r="H2430" t="s">
        <v>392</v>
      </c>
      <c r="I2430" t="s">
        <v>491</v>
      </c>
      <c r="J2430" t="s">
        <v>453</v>
      </c>
      <c r="K2430" t="s">
        <v>438</v>
      </c>
      <c r="L2430" s="756" t="s">
        <v>81</v>
      </c>
      <c r="M2430" t="s">
        <v>101</v>
      </c>
      <c r="N2430" s="679">
        <f t="shared" ca="1" si="163"/>
        <v>57433.816444624783</v>
      </c>
      <c r="O2430" s="679">
        <f t="shared" ca="1" si="163"/>
        <v>19131.059820901577</v>
      </c>
      <c r="P2430" s="679">
        <f t="shared" ca="1" si="163"/>
        <v>38302.756623723209</v>
      </c>
      <c r="Q2430" s="679">
        <f t="shared" ca="1" si="163"/>
        <v>0</v>
      </c>
      <c r="R2430" s="679">
        <f t="shared" ca="1" si="163"/>
        <v>0</v>
      </c>
      <c r="S2430" t="str">
        <f t="shared" si="159"/>
        <v>ASR_COMP</v>
      </c>
      <c r="T2430" s="957">
        <f t="shared" si="160"/>
        <v>44682</v>
      </c>
      <c r="U2430" t="str">
        <f t="shared" si="161"/>
        <v>Unaudited</v>
      </c>
    </row>
    <row r="2431" spans="1:21" x14ac:dyDescent="0.25">
      <c r="A2431" t="s">
        <v>440</v>
      </c>
      <c r="B2431" t="s">
        <v>1388</v>
      </c>
      <c r="C2431" t="s">
        <v>1389</v>
      </c>
      <c r="D2431" s="15">
        <v>1900</v>
      </c>
      <c r="E2431" s="121">
        <v>1</v>
      </c>
      <c r="F2431" t="s">
        <v>443</v>
      </c>
      <c r="G2431" s="121">
        <v>274</v>
      </c>
      <c r="H2431" t="s">
        <v>392</v>
      </c>
      <c r="I2431" t="s">
        <v>491</v>
      </c>
      <c r="J2431" t="s">
        <v>453</v>
      </c>
      <c r="K2431" t="s">
        <v>438</v>
      </c>
      <c r="L2431" s="756" t="s">
        <v>82</v>
      </c>
      <c r="M2431" t="s">
        <v>102</v>
      </c>
      <c r="N2431" s="679">
        <f t="shared" ca="1" si="163"/>
        <v>38900.714977205847</v>
      </c>
      <c r="O2431" s="679">
        <f t="shared" ca="1" si="163"/>
        <v>12957.73032987115</v>
      </c>
      <c r="P2431" s="679">
        <f t="shared" ca="1" si="163"/>
        <v>25942.984647334699</v>
      </c>
      <c r="Q2431" s="679">
        <f t="shared" ca="1" si="163"/>
        <v>0</v>
      </c>
      <c r="R2431" s="679">
        <f t="shared" ca="1" si="163"/>
        <v>0</v>
      </c>
      <c r="S2431" t="str">
        <f t="shared" si="159"/>
        <v>ASR_COMP</v>
      </c>
      <c r="T2431" s="957">
        <f t="shared" si="160"/>
        <v>44682</v>
      </c>
      <c r="U2431" t="str">
        <f t="shared" si="161"/>
        <v>Unaudited</v>
      </c>
    </row>
    <row r="2432" spans="1:21" x14ac:dyDescent="0.25">
      <c r="A2432" t="s">
        <v>440</v>
      </c>
      <c r="B2432" t="s">
        <v>1388</v>
      </c>
      <c r="C2432" t="s">
        <v>1389</v>
      </c>
      <c r="D2432" s="15">
        <v>1900</v>
      </c>
      <c r="E2432" s="121">
        <v>1</v>
      </c>
      <c r="F2432" t="s">
        <v>443</v>
      </c>
      <c r="G2432" s="121">
        <v>274</v>
      </c>
      <c r="H2432" t="s">
        <v>392</v>
      </c>
      <c r="I2432" t="s">
        <v>491</v>
      </c>
      <c r="J2432" t="s">
        <v>453</v>
      </c>
      <c r="K2432" t="s">
        <v>438</v>
      </c>
      <c r="L2432" s="756" t="s">
        <v>219</v>
      </c>
      <c r="M2432" t="s">
        <v>103</v>
      </c>
      <c r="N2432" s="679">
        <f t="shared" ca="1" si="163"/>
        <v>142467.98884051217</v>
      </c>
      <c r="O2432" s="679">
        <f t="shared" ca="1" si="163"/>
        <v>47455.728798716489</v>
      </c>
      <c r="P2432" s="679">
        <f t="shared" ca="1" si="163"/>
        <v>95012.2600417957</v>
      </c>
      <c r="Q2432" s="679">
        <f t="shared" ca="1" si="163"/>
        <v>0</v>
      </c>
      <c r="R2432" s="679">
        <f t="shared" ca="1" si="163"/>
        <v>0</v>
      </c>
      <c r="S2432" t="str">
        <f t="shared" si="159"/>
        <v>ASR_COMP</v>
      </c>
      <c r="T2432" s="957">
        <f t="shared" si="160"/>
        <v>44682</v>
      </c>
      <c r="U2432" t="str">
        <f t="shared" si="161"/>
        <v>Unaudited</v>
      </c>
    </row>
    <row r="2433" spans="1:21" x14ac:dyDescent="0.25">
      <c r="A2433" t="s">
        <v>440</v>
      </c>
      <c r="B2433" t="s">
        <v>1388</v>
      </c>
      <c r="C2433" t="s">
        <v>1389</v>
      </c>
      <c r="D2433" s="15">
        <v>1900</v>
      </c>
      <c r="E2433" s="121">
        <v>1</v>
      </c>
      <c r="F2433" t="s">
        <v>443</v>
      </c>
      <c r="G2433" s="121">
        <v>274</v>
      </c>
      <c r="H2433" t="s">
        <v>392</v>
      </c>
      <c r="I2433" t="s">
        <v>491</v>
      </c>
      <c r="J2433" t="s">
        <v>453</v>
      </c>
      <c r="K2433" t="s">
        <v>438</v>
      </c>
      <c r="L2433" s="756" t="s">
        <v>218</v>
      </c>
      <c r="M2433" t="s">
        <v>28</v>
      </c>
      <c r="N2433" s="679">
        <f t="shared" ca="1" si="163"/>
        <v>27285.188777998846</v>
      </c>
      <c r="O2433" s="679">
        <f t="shared" ca="1" si="163"/>
        <v>9088.6277640938788</v>
      </c>
      <c r="P2433" s="679">
        <f t="shared" ca="1" si="163"/>
        <v>18196.561013904968</v>
      </c>
      <c r="Q2433" s="679">
        <f t="shared" ca="1" si="163"/>
        <v>0</v>
      </c>
      <c r="R2433" s="679">
        <f t="shared" ca="1" si="163"/>
        <v>0</v>
      </c>
      <c r="S2433" t="str">
        <f t="shared" si="159"/>
        <v>ASR_COMP</v>
      </c>
      <c r="T2433" s="957">
        <f t="shared" si="160"/>
        <v>44682</v>
      </c>
      <c r="U2433" t="str">
        <f t="shared" si="161"/>
        <v>Unaudited</v>
      </c>
    </row>
    <row r="2434" spans="1:21" x14ac:dyDescent="0.25">
      <c r="A2434" t="s">
        <v>440</v>
      </c>
      <c r="B2434" t="s">
        <v>1388</v>
      </c>
      <c r="C2434" t="s">
        <v>1389</v>
      </c>
      <c r="D2434" s="15">
        <v>1900</v>
      </c>
      <c r="E2434" s="121">
        <v>1</v>
      </c>
      <c r="F2434" t="s">
        <v>443</v>
      </c>
      <c r="G2434" s="121">
        <v>274</v>
      </c>
      <c r="H2434" t="s">
        <v>392</v>
      </c>
      <c r="I2434" t="s">
        <v>491</v>
      </c>
      <c r="J2434" t="s">
        <v>439</v>
      </c>
      <c r="K2434" t="s">
        <v>439</v>
      </c>
      <c r="L2434" s="756" t="s">
        <v>84</v>
      </c>
      <c r="M2434" t="s">
        <v>330</v>
      </c>
      <c r="N2434" s="679">
        <f t="shared" ca="1" si="163"/>
        <v>0</v>
      </c>
      <c r="O2434" s="679">
        <f t="shared" ca="1" si="163"/>
        <v>0</v>
      </c>
      <c r="P2434" s="679">
        <f t="shared" ca="1" si="163"/>
        <v>0</v>
      </c>
      <c r="Q2434" s="679">
        <f t="shared" ca="1" si="163"/>
        <v>0</v>
      </c>
      <c r="R2434" s="679">
        <f t="shared" ca="1" si="163"/>
        <v>0</v>
      </c>
      <c r="S2434" t="str">
        <f t="shared" ref="S2434:S2497" si="164">file_name</f>
        <v>ASR_COMP</v>
      </c>
      <c r="T2434" s="957">
        <f t="shared" ref="T2434:T2497" si="165">file_date</f>
        <v>44682</v>
      </c>
      <c r="U2434" t="str">
        <f t="shared" ref="U2434:U2497" si="166">status</f>
        <v>Unaudited</v>
      </c>
    </row>
    <row r="2435" spans="1:21" x14ac:dyDescent="0.25">
      <c r="A2435" t="s">
        <v>440</v>
      </c>
      <c r="B2435" t="s">
        <v>1388</v>
      </c>
      <c r="C2435" t="s">
        <v>1389</v>
      </c>
      <c r="D2435" s="15">
        <v>1900</v>
      </c>
      <c r="E2435" s="121">
        <v>1</v>
      </c>
      <c r="F2435" t="s">
        <v>443</v>
      </c>
      <c r="G2435" s="121">
        <v>274</v>
      </c>
      <c r="H2435" t="s">
        <v>392</v>
      </c>
      <c r="I2435" t="s">
        <v>491</v>
      </c>
      <c r="J2435" t="s">
        <v>439</v>
      </c>
      <c r="K2435" t="s">
        <v>439</v>
      </c>
      <c r="L2435" s="756" t="s">
        <v>85</v>
      </c>
      <c r="M2435" t="s">
        <v>328</v>
      </c>
      <c r="N2435" s="679">
        <f t="shared" ca="1" si="163"/>
        <v>0</v>
      </c>
      <c r="O2435" s="679">
        <f t="shared" ca="1" si="163"/>
        <v>0</v>
      </c>
      <c r="P2435" s="679">
        <f t="shared" ca="1" si="163"/>
        <v>0</v>
      </c>
      <c r="Q2435" s="679">
        <f t="shared" ca="1" si="163"/>
        <v>0</v>
      </c>
      <c r="R2435" s="679">
        <f t="shared" ca="1" si="163"/>
        <v>0</v>
      </c>
      <c r="S2435" t="str">
        <f t="shared" si="164"/>
        <v>ASR_COMP</v>
      </c>
      <c r="T2435" s="957">
        <f t="shared" si="165"/>
        <v>44682</v>
      </c>
      <c r="U2435" t="str">
        <f t="shared" si="166"/>
        <v>Unaudited</v>
      </c>
    </row>
    <row r="2436" spans="1:21" x14ac:dyDescent="0.25">
      <c r="A2436" t="s">
        <v>440</v>
      </c>
      <c r="B2436" t="s">
        <v>1388</v>
      </c>
      <c r="C2436" t="s">
        <v>1389</v>
      </c>
      <c r="D2436" s="15">
        <v>1900</v>
      </c>
      <c r="E2436" s="121">
        <v>1</v>
      </c>
      <c r="F2436" t="s">
        <v>443</v>
      </c>
      <c r="G2436" s="121">
        <v>274</v>
      </c>
      <c r="H2436" t="s">
        <v>392</v>
      </c>
      <c r="I2436" t="s">
        <v>491</v>
      </c>
      <c r="J2436" t="s">
        <v>439</v>
      </c>
      <c r="K2436" t="s">
        <v>439</v>
      </c>
      <c r="L2436" s="756" t="s">
        <v>86</v>
      </c>
      <c r="M2436" t="s">
        <v>497</v>
      </c>
      <c r="N2436" s="679">
        <f t="shared" ca="1" si="163"/>
        <v>0</v>
      </c>
      <c r="O2436" s="679">
        <f t="shared" ca="1" si="163"/>
        <v>0</v>
      </c>
      <c r="P2436" s="679">
        <f t="shared" ca="1" si="163"/>
        <v>0</v>
      </c>
      <c r="Q2436" s="679">
        <f t="shared" ca="1" si="163"/>
        <v>0</v>
      </c>
      <c r="R2436" s="679">
        <f t="shared" ca="1" si="163"/>
        <v>0</v>
      </c>
      <c r="S2436" t="str">
        <f t="shared" si="164"/>
        <v>ASR_COMP</v>
      </c>
      <c r="T2436" s="957">
        <f t="shared" si="165"/>
        <v>44682</v>
      </c>
      <c r="U2436" t="str">
        <f t="shared" si="166"/>
        <v>Unaudited</v>
      </c>
    </row>
    <row r="2437" spans="1:21" x14ac:dyDescent="0.25">
      <c r="A2437" t="s">
        <v>440</v>
      </c>
      <c r="B2437" t="s">
        <v>1388</v>
      </c>
      <c r="C2437" t="s">
        <v>1389</v>
      </c>
      <c r="D2437" s="15">
        <v>1900</v>
      </c>
      <c r="E2437" s="121">
        <v>1</v>
      </c>
      <c r="F2437" t="s">
        <v>443</v>
      </c>
      <c r="G2437" s="121">
        <v>274</v>
      </c>
      <c r="H2437" t="s">
        <v>392</v>
      </c>
      <c r="I2437" t="s">
        <v>491</v>
      </c>
      <c r="J2437" t="s">
        <v>439</v>
      </c>
      <c r="K2437" t="s">
        <v>439</v>
      </c>
      <c r="L2437" s="756" t="s">
        <v>87</v>
      </c>
      <c r="M2437" t="s">
        <v>498</v>
      </c>
      <c r="N2437" s="679">
        <f t="shared" ca="1" si="163"/>
        <v>0</v>
      </c>
      <c r="O2437" s="679">
        <f t="shared" ca="1" si="163"/>
        <v>0</v>
      </c>
      <c r="P2437" s="679">
        <f t="shared" ca="1" si="163"/>
        <v>0</v>
      </c>
      <c r="Q2437" s="679">
        <f t="shared" ca="1" si="163"/>
        <v>0</v>
      </c>
      <c r="R2437" s="679">
        <f t="shared" ca="1" si="163"/>
        <v>0</v>
      </c>
      <c r="S2437" t="str">
        <f t="shared" si="164"/>
        <v>ASR_COMP</v>
      </c>
      <c r="T2437" s="957">
        <f t="shared" si="165"/>
        <v>44682</v>
      </c>
      <c r="U2437" t="str">
        <f t="shared" si="166"/>
        <v>Unaudited</v>
      </c>
    </row>
    <row r="2438" spans="1:21" x14ac:dyDescent="0.25">
      <c r="A2438" t="s">
        <v>440</v>
      </c>
      <c r="B2438" t="s">
        <v>1388</v>
      </c>
      <c r="C2438" t="s">
        <v>1389</v>
      </c>
      <c r="D2438" s="15">
        <v>1900</v>
      </c>
      <c r="E2438" s="121">
        <v>1</v>
      </c>
      <c r="F2438" t="s">
        <v>443</v>
      </c>
      <c r="G2438" s="121">
        <v>274</v>
      </c>
      <c r="H2438" t="s">
        <v>392</v>
      </c>
      <c r="I2438" t="s">
        <v>491</v>
      </c>
      <c r="J2438" t="s">
        <v>439</v>
      </c>
      <c r="K2438" t="s">
        <v>439</v>
      </c>
      <c r="L2438" s="756" t="s">
        <v>216</v>
      </c>
      <c r="M2438" t="s">
        <v>499</v>
      </c>
      <c r="N2438" s="679">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9">
        <f t="shared" ca="1" si="167"/>
        <v>0</v>
      </c>
      <c r="P2438" s="679">
        <f t="shared" ca="1" si="167"/>
        <v>0</v>
      </c>
      <c r="Q2438" s="679">
        <f t="shared" ca="1" si="167"/>
        <v>0</v>
      </c>
      <c r="R2438" s="679">
        <f t="shared" ca="1" si="167"/>
        <v>0</v>
      </c>
      <c r="S2438" t="str">
        <f t="shared" si="164"/>
        <v>ASR_COMP</v>
      </c>
      <c r="T2438" s="957">
        <f t="shared" si="165"/>
        <v>44682</v>
      </c>
      <c r="U2438" t="str">
        <f t="shared" si="166"/>
        <v>Unaudited</v>
      </c>
    </row>
    <row r="2439" spans="1:21" x14ac:dyDescent="0.25">
      <c r="A2439" t="s">
        <v>440</v>
      </c>
      <c r="B2439" t="s">
        <v>1388</v>
      </c>
      <c r="C2439" t="s">
        <v>1389</v>
      </c>
      <c r="D2439" s="15">
        <v>1900</v>
      </c>
      <c r="E2439" s="121">
        <v>1</v>
      </c>
      <c r="F2439" t="s">
        <v>443</v>
      </c>
      <c r="G2439" s="121">
        <v>274</v>
      </c>
      <c r="H2439" t="s">
        <v>392</v>
      </c>
      <c r="I2439" t="s">
        <v>492</v>
      </c>
      <c r="J2439" t="s">
        <v>26</v>
      </c>
      <c r="K2439" t="s">
        <v>26</v>
      </c>
      <c r="L2439" s="756" t="s">
        <v>207</v>
      </c>
      <c r="M2439" t="s">
        <v>26</v>
      </c>
      <c r="N2439" s="679">
        <f t="shared" ca="1" si="167"/>
        <v>628324.03006504709</v>
      </c>
      <c r="O2439" s="679">
        <f t="shared" ca="1" si="167"/>
        <v>0</v>
      </c>
      <c r="P2439" s="679">
        <f t="shared" ca="1" si="167"/>
        <v>0</v>
      </c>
      <c r="Q2439" s="679">
        <f t="shared" ca="1" si="167"/>
        <v>0</v>
      </c>
      <c r="R2439" s="679">
        <f t="shared" ca="1" si="167"/>
        <v>0</v>
      </c>
      <c r="S2439" t="str">
        <f t="shared" si="164"/>
        <v>ASR_COMP</v>
      </c>
      <c r="T2439" s="957">
        <f t="shared" si="165"/>
        <v>44682</v>
      </c>
      <c r="U2439" t="str">
        <f t="shared" si="166"/>
        <v>Unaudited</v>
      </c>
    </row>
    <row r="2440" spans="1:21" x14ac:dyDescent="0.25">
      <c r="A2440" t="s">
        <v>440</v>
      </c>
      <c r="B2440" t="s">
        <v>1388</v>
      </c>
      <c r="C2440" t="s">
        <v>1389</v>
      </c>
      <c r="D2440" s="15">
        <v>1900</v>
      </c>
      <c r="E2440" s="121">
        <v>1</v>
      </c>
      <c r="F2440" t="s">
        <v>444</v>
      </c>
      <c r="G2440" s="121">
        <v>366</v>
      </c>
      <c r="H2440" t="s">
        <v>392</v>
      </c>
      <c r="I2440" t="s">
        <v>435</v>
      </c>
      <c r="J2440" t="s">
        <v>435</v>
      </c>
      <c r="K2440" t="s">
        <v>435</v>
      </c>
      <c r="M2440" t="s">
        <v>435</v>
      </c>
      <c r="N2440" s="679">
        <f t="shared" ca="1" si="167"/>
        <v>7544</v>
      </c>
      <c r="O2440" s="679">
        <f t="shared" ca="1" si="167"/>
        <v>2507.0030475685703</v>
      </c>
      <c r="P2440" s="679">
        <f t="shared" ca="1" si="167"/>
        <v>5036.9969524314301</v>
      </c>
      <c r="Q2440" s="679">
        <f t="shared" ca="1" si="167"/>
        <v>0</v>
      </c>
      <c r="R2440" s="679">
        <f t="shared" ca="1" si="167"/>
        <v>0</v>
      </c>
      <c r="S2440" t="str">
        <f t="shared" si="164"/>
        <v>ASR_COMP</v>
      </c>
      <c r="T2440" s="957">
        <f t="shared" si="165"/>
        <v>44682</v>
      </c>
      <c r="U2440" t="str">
        <f t="shared" si="166"/>
        <v>Unaudited</v>
      </c>
    </row>
    <row r="2441" spans="1:21" x14ac:dyDescent="0.25">
      <c r="A2441" t="s">
        <v>440</v>
      </c>
      <c r="B2441" t="s">
        <v>1388</v>
      </c>
      <c r="C2441" t="s">
        <v>1389</v>
      </c>
      <c r="D2441" s="15">
        <v>1900</v>
      </c>
      <c r="E2441" s="121">
        <v>1</v>
      </c>
      <c r="F2441" t="s">
        <v>444</v>
      </c>
      <c r="G2441" s="121">
        <v>366</v>
      </c>
      <c r="H2441" t="s">
        <v>392</v>
      </c>
      <c r="I2441" t="s">
        <v>490</v>
      </c>
      <c r="J2441" t="s">
        <v>12</v>
      </c>
      <c r="K2441" t="s">
        <v>12</v>
      </c>
      <c r="L2441" s="756">
        <v>1.1000000000000001</v>
      </c>
      <c r="M2441" t="s">
        <v>12</v>
      </c>
      <c r="N2441" s="679">
        <f t="shared" ca="1" si="167"/>
        <v>27609853.744563892</v>
      </c>
      <c r="O2441" s="679">
        <f t="shared" ca="1" si="167"/>
        <v>0</v>
      </c>
      <c r="P2441" s="679">
        <f t="shared" ca="1" si="167"/>
        <v>0</v>
      </c>
      <c r="Q2441" s="679">
        <f t="shared" ca="1" si="167"/>
        <v>0</v>
      </c>
      <c r="R2441" s="679">
        <f t="shared" ca="1" si="167"/>
        <v>0</v>
      </c>
      <c r="S2441" t="str">
        <f t="shared" si="164"/>
        <v>ASR_COMP</v>
      </c>
      <c r="T2441" s="957">
        <f t="shared" si="165"/>
        <v>44682</v>
      </c>
      <c r="U2441" t="str">
        <f t="shared" si="166"/>
        <v>Unaudited</v>
      </c>
    </row>
    <row r="2442" spans="1:21" x14ac:dyDescent="0.25">
      <c r="A2442" t="s">
        <v>440</v>
      </c>
      <c r="B2442" t="s">
        <v>1388</v>
      </c>
      <c r="C2442" t="s">
        <v>1389</v>
      </c>
      <c r="D2442" s="15">
        <v>1900</v>
      </c>
      <c r="E2442" s="121">
        <v>1</v>
      </c>
      <c r="F2442" t="s">
        <v>444</v>
      </c>
      <c r="G2442" s="121">
        <v>366</v>
      </c>
      <c r="H2442" t="s">
        <v>392</v>
      </c>
      <c r="I2442" t="s">
        <v>490</v>
      </c>
      <c r="J2442" t="s">
        <v>12</v>
      </c>
      <c r="K2442" t="s">
        <v>225</v>
      </c>
      <c r="L2442" s="756">
        <v>1.2</v>
      </c>
      <c r="M2442" t="s">
        <v>225</v>
      </c>
      <c r="N2442" s="679">
        <f t="shared" ca="1" si="167"/>
        <v>0</v>
      </c>
      <c r="O2442" s="679">
        <f t="shared" ca="1" si="167"/>
        <v>0</v>
      </c>
      <c r="P2442" s="679">
        <f t="shared" ca="1" si="167"/>
        <v>0</v>
      </c>
      <c r="Q2442" s="679">
        <f t="shared" ca="1" si="167"/>
        <v>0</v>
      </c>
      <c r="R2442" s="679">
        <f t="shared" ca="1" si="167"/>
        <v>0</v>
      </c>
      <c r="S2442" t="str">
        <f t="shared" si="164"/>
        <v>ASR_COMP</v>
      </c>
      <c r="T2442" s="957">
        <f t="shared" si="165"/>
        <v>44682</v>
      </c>
      <c r="U2442" t="str">
        <f t="shared" si="166"/>
        <v>Unaudited</v>
      </c>
    </row>
    <row r="2443" spans="1:21" x14ac:dyDescent="0.25">
      <c r="A2443" t="s">
        <v>440</v>
      </c>
      <c r="B2443" t="s">
        <v>1388</v>
      </c>
      <c r="C2443" t="s">
        <v>1389</v>
      </c>
      <c r="D2443" s="15">
        <v>1900</v>
      </c>
      <c r="E2443" s="121">
        <v>1</v>
      </c>
      <c r="F2443" t="s">
        <v>444</v>
      </c>
      <c r="G2443" s="121">
        <v>366</v>
      </c>
      <c r="H2443" t="s">
        <v>392</v>
      </c>
      <c r="I2443" t="s">
        <v>490</v>
      </c>
      <c r="J2443" t="s">
        <v>12</v>
      </c>
      <c r="K2443" t="s">
        <v>1326</v>
      </c>
      <c r="L2443" s="756" t="s">
        <v>1322</v>
      </c>
      <c r="M2443" t="s">
        <v>1326</v>
      </c>
      <c r="N2443" s="679">
        <f t="shared" ca="1" si="167"/>
        <v>248683.77999999997</v>
      </c>
      <c r="O2443" s="679">
        <f t="shared" ca="1" si="167"/>
        <v>0</v>
      </c>
      <c r="P2443" s="679">
        <f t="shared" ca="1" si="167"/>
        <v>0</v>
      </c>
      <c r="Q2443" s="679">
        <f t="shared" ca="1" si="167"/>
        <v>0</v>
      </c>
      <c r="R2443" s="679">
        <f t="shared" ca="1" si="167"/>
        <v>0</v>
      </c>
      <c r="S2443" t="str">
        <f t="shared" si="164"/>
        <v>ASR_COMP</v>
      </c>
      <c r="T2443" s="957">
        <f t="shared" si="165"/>
        <v>44682</v>
      </c>
      <c r="U2443" t="str">
        <f t="shared" si="166"/>
        <v>Unaudited</v>
      </c>
    </row>
    <row r="2444" spans="1:21" x14ac:dyDescent="0.25">
      <c r="A2444" t="s">
        <v>440</v>
      </c>
      <c r="B2444" t="s">
        <v>1388</v>
      </c>
      <c r="C2444" t="s">
        <v>1389</v>
      </c>
      <c r="D2444" s="15">
        <v>1900</v>
      </c>
      <c r="E2444" s="121">
        <v>1</v>
      </c>
      <c r="F2444" t="s">
        <v>444</v>
      </c>
      <c r="G2444" s="121">
        <v>366</v>
      </c>
      <c r="H2444" t="s">
        <v>392</v>
      </c>
      <c r="I2444" t="s">
        <v>490</v>
      </c>
      <c r="J2444" t="s">
        <v>12</v>
      </c>
      <c r="K2444" t="s">
        <v>1328</v>
      </c>
      <c r="L2444" s="756" t="s">
        <v>1327</v>
      </c>
      <c r="M2444" t="s">
        <v>1328</v>
      </c>
      <c r="N2444" s="679">
        <f t="shared" ca="1" si="167"/>
        <v>-61734.188384364999</v>
      </c>
      <c r="O2444" s="679">
        <f t="shared" ca="1" si="167"/>
        <v>0</v>
      </c>
      <c r="P2444" s="679">
        <f t="shared" ca="1" si="167"/>
        <v>0</v>
      </c>
      <c r="Q2444" s="679">
        <f t="shared" ca="1" si="167"/>
        <v>0</v>
      </c>
      <c r="R2444" s="679">
        <f t="shared" ca="1" si="167"/>
        <v>0</v>
      </c>
      <c r="S2444" t="str">
        <f t="shared" si="164"/>
        <v>ASR_COMP</v>
      </c>
      <c r="T2444" s="957">
        <f t="shared" si="165"/>
        <v>44682</v>
      </c>
      <c r="U2444" t="str">
        <f t="shared" si="166"/>
        <v>Unaudited</v>
      </c>
    </row>
    <row r="2445" spans="1:21" x14ac:dyDescent="0.25">
      <c r="A2445" t="s">
        <v>440</v>
      </c>
      <c r="B2445" t="s">
        <v>1388</v>
      </c>
      <c r="C2445" t="s">
        <v>1389</v>
      </c>
      <c r="D2445" s="15">
        <v>1900</v>
      </c>
      <c r="E2445" s="121">
        <v>1</v>
      </c>
      <c r="F2445" t="s">
        <v>444</v>
      </c>
      <c r="G2445" s="121">
        <v>366</v>
      </c>
      <c r="H2445" t="s">
        <v>392</v>
      </c>
      <c r="I2445" t="s">
        <v>490</v>
      </c>
      <c r="J2445" t="s">
        <v>13</v>
      </c>
      <c r="K2445" t="s">
        <v>13</v>
      </c>
      <c r="L2445" s="756" t="s">
        <v>63</v>
      </c>
      <c r="M2445" t="s">
        <v>13</v>
      </c>
      <c r="N2445" s="679">
        <f t="shared" ca="1" si="167"/>
        <v>0</v>
      </c>
      <c r="O2445" s="679">
        <f t="shared" ca="1" si="167"/>
        <v>0</v>
      </c>
      <c r="P2445" s="679">
        <f t="shared" ca="1" si="167"/>
        <v>0</v>
      </c>
      <c r="Q2445" s="679">
        <f t="shared" ca="1" si="167"/>
        <v>0</v>
      </c>
      <c r="R2445" s="679">
        <f t="shared" ca="1" si="167"/>
        <v>0</v>
      </c>
      <c r="S2445" t="str">
        <f t="shared" si="164"/>
        <v>ASR_COMP</v>
      </c>
      <c r="T2445" s="957">
        <f t="shared" si="165"/>
        <v>44682</v>
      </c>
      <c r="U2445" t="str">
        <f t="shared" si="166"/>
        <v>Unaudited</v>
      </c>
    </row>
    <row r="2446" spans="1:21" x14ac:dyDescent="0.25">
      <c r="A2446" t="s">
        <v>440</v>
      </c>
      <c r="B2446" t="s">
        <v>1388</v>
      </c>
      <c r="C2446" t="s">
        <v>1389</v>
      </c>
      <c r="D2446" s="15">
        <v>1900</v>
      </c>
      <c r="E2446" s="121">
        <v>1</v>
      </c>
      <c r="F2446" t="s">
        <v>444</v>
      </c>
      <c r="G2446" s="121">
        <v>366</v>
      </c>
      <c r="H2446" t="s">
        <v>392</v>
      </c>
      <c r="I2446" t="s">
        <v>491</v>
      </c>
      <c r="J2446" t="s">
        <v>436</v>
      </c>
      <c r="K2446" t="s">
        <v>799</v>
      </c>
      <c r="L2446" s="756">
        <v>2.1</v>
      </c>
      <c r="M2446" t="s">
        <v>734</v>
      </c>
      <c r="N2446" s="679">
        <f t="shared" ca="1" si="167"/>
        <v>58631</v>
      </c>
      <c r="O2446" s="679">
        <f t="shared" ca="1" si="167"/>
        <v>56208</v>
      </c>
      <c r="P2446" s="679">
        <f t="shared" ca="1" si="167"/>
        <v>2423</v>
      </c>
      <c r="Q2446" s="679">
        <f t="shared" ca="1" si="167"/>
        <v>0</v>
      </c>
      <c r="R2446" s="679">
        <f t="shared" ca="1" si="167"/>
        <v>0</v>
      </c>
      <c r="S2446" t="str">
        <f t="shared" si="164"/>
        <v>ASR_COMP</v>
      </c>
      <c r="T2446" s="957">
        <f t="shared" si="165"/>
        <v>44682</v>
      </c>
      <c r="U2446" t="str">
        <f t="shared" si="166"/>
        <v>Unaudited</v>
      </c>
    </row>
    <row r="2447" spans="1:21" x14ac:dyDescent="0.25">
      <c r="A2447" t="s">
        <v>440</v>
      </c>
      <c r="B2447" t="s">
        <v>1388</v>
      </c>
      <c r="C2447" t="s">
        <v>1389</v>
      </c>
      <c r="D2447" s="15">
        <v>1900</v>
      </c>
      <c r="E2447" s="121">
        <v>1</v>
      </c>
      <c r="F2447" t="s">
        <v>444</v>
      </c>
      <c r="G2447" s="121">
        <v>366</v>
      </c>
      <c r="H2447" t="s">
        <v>392</v>
      </c>
      <c r="I2447" t="s">
        <v>491</v>
      </c>
      <c r="J2447" t="s">
        <v>436</v>
      </c>
      <c r="K2447" t="s">
        <v>799</v>
      </c>
      <c r="L2447" s="756">
        <v>2.2000000000000002</v>
      </c>
      <c r="M2447" t="s">
        <v>735</v>
      </c>
      <c r="N2447" s="679">
        <f t="shared" ca="1" si="167"/>
        <v>417</v>
      </c>
      <c r="O2447" s="679">
        <f t="shared" ca="1" si="167"/>
        <v>340</v>
      </c>
      <c r="P2447" s="679">
        <f t="shared" ca="1" si="167"/>
        <v>77</v>
      </c>
      <c r="Q2447" s="679">
        <f t="shared" ca="1" si="167"/>
        <v>0</v>
      </c>
      <c r="R2447" s="679">
        <f t="shared" ca="1" si="167"/>
        <v>0</v>
      </c>
      <c r="S2447" t="str">
        <f t="shared" si="164"/>
        <v>ASR_COMP</v>
      </c>
      <c r="T2447" s="957">
        <f t="shared" si="165"/>
        <v>44682</v>
      </c>
      <c r="U2447" t="str">
        <f t="shared" si="166"/>
        <v>Unaudited</v>
      </c>
    </row>
    <row r="2448" spans="1:21" x14ac:dyDescent="0.25">
      <c r="A2448" t="s">
        <v>440</v>
      </c>
      <c r="B2448" t="s">
        <v>1388</v>
      </c>
      <c r="C2448" t="s">
        <v>1389</v>
      </c>
      <c r="D2448" s="15">
        <v>1900</v>
      </c>
      <c r="E2448" s="121">
        <v>1</v>
      </c>
      <c r="F2448" t="s">
        <v>444</v>
      </c>
      <c r="G2448" s="121">
        <v>366</v>
      </c>
      <c r="H2448" t="s">
        <v>392</v>
      </c>
      <c r="I2448" t="s">
        <v>491</v>
      </c>
      <c r="J2448" t="s">
        <v>436</v>
      </c>
      <c r="K2448" t="s">
        <v>799</v>
      </c>
      <c r="L2448" s="756">
        <v>2.2999999999999998</v>
      </c>
      <c r="M2448" t="s">
        <v>736</v>
      </c>
      <c r="N2448" s="679">
        <f t="shared" ca="1" si="167"/>
        <v>14773677.833725899</v>
      </c>
      <c r="O2448" s="679">
        <f t="shared" ca="1" si="167"/>
        <v>14149123.274095099</v>
      </c>
      <c r="P2448" s="679">
        <f t="shared" ca="1" si="167"/>
        <v>624554.55963080097</v>
      </c>
      <c r="Q2448" s="679">
        <f t="shared" ca="1" si="167"/>
        <v>0</v>
      </c>
      <c r="R2448" s="679">
        <f t="shared" ca="1" si="167"/>
        <v>0</v>
      </c>
      <c r="S2448" t="str">
        <f t="shared" si="164"/>
        <v>ASR_COMP</v>
      </c>
      <c r="T2448" s="957">
        <f t="shared" si="165"/>
        <v>44682</v>
      </c>
      <c r="U2448" t="str">
        <f t="shared" si="166"/>
        <v>Unaudited</v>
      </c>
    </row>
    <row r="2449" spans="1:21" x14ac:dyDescent="0.25">
      <c r="A2449" t="s">
        <v>440</v>
      </c>
      <c r="B2449" t="s">
        <v>1388</v>
      </c>
      <c r="C2449" t="s">
        <v>1389</v>
      </c>
      <c r="D2449" s="15">
        <v>1900</v>
      </c>
      <c r="E2449" s="121">
        <v>1</v>
      </c>
      <c r="F2449" t="s">
        <v>444</v>
      </c>
      <c r="G2449" s="121">
        <v>366</v>
      </c>
      <c r="H2449" t="s">
        <v>392</v>
      </c>
      <c r="I2449" t="s">
        <v>491</v>
      </c>
      <c r="J2449" t="s">
        <v>436</v>
      </c>
      <c r="K2449" t="s">
        <v>799</v>
      </c>
      <c r="L2449" s="756">
        <v>2.4</v>
      </c>
      <c r="M2449" t="s">
        <v>737</v>
      </c>
      <c r="N2449" s="679">
        <f t="shared" ca="1" si="167"/>
        <v>75473.676571553238</v>
      </c>
      <c r="O2449" s="679">
        <f t="shared" ca="1" si="167"/>
        <v>69391.711857215909</v>
      </c>
      <c r="P2449" s="679">
        <f t="shared" ca="1" si="167"/>
        <v>6081.9647143373249</v>
      </c>
      <c r="Q2449" s="679">
        <f t="shared" ca="1" si="167"/>
        <v>0</v>
      </c>
      <c r="R2449" s="679">
        <f t="shared" ca="1" si="167"/>
        <v>0</v>
      </c>
      <c r="S2449" t="str">
        <f t="shared" si="164"/>
        <v>ASR_COMP</v>
      </c>
      <c r="T2449" s="957">
        <f t="shared" si="165"/>
        <v>44682</v>
      </c>
      <c r="U2449" t="str">
        <f t="shared" si="166"/>
        <v>Unaudited</v>
      </c>
    </row>
    <row r="2450" spans="1:21" x14ac:dyDescent="0.25">
      <c r="A2450" t="s">
        <v>440</v>
      </c>
      <c r="B2450" t="s">
        <v>1388</v>
      </c>
      <c r="C2450" t="s">
        <v>1389</v>
      </c>
      <c r="D2450" s="15">
        <v>1900</v>
      </c>
      <c r="E2450" s="121">
        <v>1</v>
      </c>
      <c r="F2450" t="s">
        <v>444</v>
      </c>
      <c r="G2450" s="121">
        <v>366</v>
      </c>
      <c r="H2450" t="s">
        <v>392</v>
      </c>
      <c r="I2450" t="s">
        <v>491</v>
      </c>
      <c r="J2450" t="s">
        <v>436</v>
      </c>
      <c r="K2450" t="s">
        <v>799</v>
      </c>
      <c r="L2450" s="756">
        <v>2.5</v>
      </c>
      <c r="M2450" t="s">
        <v>779</v>
      </c>
      <c r="N2450" s="679">
        <f t="shared" ca="1" si="167"/>
        <v>6658</v>
      </c>
      <c r="O2450" s="679">
        <f t="shared" ca="1" si="167"/>
        <v>6337</v>
      </c>
      <c r="P2450" s="679">
        <f t="shared" ca="1" si="167"/>
        <v>321</v>
      </c>
      <c r="Q2450" s="679">
        <f t="shared" ca="1" si="167"/>
        <v>0</v>
      </c>
      <c r="R2450" s="679">
        <f t="shared" ca="1" si="167"/>
        <v>0</v>
      </c>
      <c r="S2450" t="str">
        <f t="shared" si="164"/>
        <v>ASR_COMP</v>
      </c>
      <c r="T2450" s="957">
        <f t="shared" si="165"/>
        <v>44682</v>
      </c>
      <c r="U2450" t="str">
        <f t="shared" si="166"/>
        <v>Unaudited</v>
      </c>
    </row>
    <row r="2451" spans="1:21" x14ac:dyDescent="0.25">
      <c r="A2451" t="s">
        <v>440</v>
      </c>
      <c r="B2451" t="s">
        <v>1388</v>
      </c>
      <c r="C2451" t="s">
        <v>1389</v>
      </c>
      <c r="D2451" s="15">
        <v>1900</v>
      </c>
      <c r="E2451" s="121">
        <v>1</v>
      </c>
      <c r="F2451" t="s">
        <v>444</v>
      </c>
      <c r="G2451" s="121">
        <v>366</v>
      </c>
      <c r="H2451" t="s">
        <v>392</v>
      </c>
      <c r="I2451" t="s">
        <v>491</v>
      </c>
      <c r="J2451" t="s">
        <v>436</v>
      </c>
      <c r="K2451" t="s">
        <v>799</v>
      </c>
      <c r="L2451" s="756">
        <v>2.6</v>
      </c>
      <c r="M2451" t="s">
        <v>189</v>
      </c>
      <c r="N2451" s="679">
        <f t="shared" ca="1" si="167"/>
        <v>1470424.9166906218</v>
      </c>
      <c r="O2451" s="679">
        <f t="shared" ca="1" si="167"/>
        <v>1344442.8955074733</v>
      </c>
      <c r="P2451" s="679">
        <f t="shared" ca="1" si="167"/>
        <v>125982.02118314846</v>
      </c>
      <c r="Q2451" s="679">
        <f t="shared" ca="1" si="167"/>
        <v>0</v>
      </c>
      <c r="R2451" s="679">
        <f t="shared" ca="1" si="167"/>
        <v>0</v>
      </c>
      <c r="S2451" t="str">
        <f t="shared" si="164"/>
        <v>ASR_COMP</v>
      </c>
      <c r="T2451" s="957">
        <f t="shared" si="165"/>
        <v>44682</v>
      </c>
      <c r="U2451" t="str">
        <f t="shared" si="166"/>
        <v>Unaudited</v>
      </c>
    </row>
    <row r="2452" spans="1:21" x14ac:dyDescent="0.25">
      <c r="A2452" t="s">
        <v>440</v>
      </c>
      <c r="B2452" t="s">
        <v>1388</v>
      </c>
      <c r="C2452" t="s">
        <v>1389</v>
      </c>
      <c r="D2452" s="15">
        <v>1900</v>
      </c>
      <c r="E2452" s="121">
        <v>1</v>
      </c>
      <c r="F2452" t="s">
        <v>444</v>
      </c>
      <c r="G2452" s="121">
        <v>366</v>
      </c>
      <c r="H2452" t="s">
        <v>392</v>
      </c>
      <c r="I2452" t="s">
        <v>491</v>
      </c>
      <c r="J2452" t="s">
        <v>436</v>
      </c>
      <c r="K2452" t="s">
        <v>799</v>
      </c>
      <c r="L2452" s="756">
        <v>2.7</v>
      </c>
      <c r="M2452" t="s">
        <v>800</v>
      </c>
      <c r="N2452" s="679">
        <f t="shared" ca="1" si="167"/>
        <v>554288.33097058896</v>
      </c>
      <c r="O2452" s="679">
        <f t="shared" ca="1" si="167"/>
        <v>528590.06406650913</v>
      </c>
      <c r="P2452" s="679">
        <f t="shared" ca="1" si="167"/>
        <v>25698.266904079814</v>
      </c>
      <c r="Q2452" s="679">
        <f t="shared" ca="1" si="167"/>
        <v>0</v>
      </c>
      <c r="R2452" s="679">
        <f t="shared" ca="1" si="167"/>
        <v>0</v>
      </c>
      <c r="S2452" t="str">
        <f t="shared" si="164"/>
        <v>ASR_COMP</v>
      </c>
      <c r="T2452" s="957">
        <f t="shared" si="165"/>
        <v>44682</v>
      </c>
      <c r="U2452" t="str">
        <f t="shared" si="166"/>
        <v>Unaudited</v>
      </c>
    </row>
    <row r="2453" spans="1:21" x14ac:dyDescent="0.25">
      <c r="A2453" t="s">
        <v>440</v>
      </c>
      <c r="B2453" t="s">
        <v>1388</v>
      </c>
      <c r="C2453" t="s">
        <v>1389</v>
      </c>
      <c r="D2453" s="15">
        <v>1900</v>
      </c>
      <c r="E2453" s="121">
        <v>1</v>
      </c>
      <c r="F2453" t="s">
        <v>444</v>
      </c>
      <c r="G2453" s="121">
        <v>366</v>
      </c>
      <c r="H2453" t="s">
        <v>392</v>
      </c>
      <c r="I2453" t="s">
        <v>491</v>
      </c>
      <c r="J2453" t="s">
        <v>436</v>
      </c>
      <c r="K2453" t="s">
        <v>799</v>
      </c>
      <c r="L2453" s="756">
        <v>2.8</v>
      </c>
      <c r="M2453" t="s">
        <v>801</v>
      </c>
      <c r="N2453" s="679">
        <f t="shared" ca="1" si="167"/>
        <v>0</v>
      </c>
      <c r="O2453" s="679">
        <f t="shared" ca="1" si="167"/>
        <v>0</v>
      </c>
      <c r="P2453" s="679">
        <f t="shared" ca="1" si="167"/>
        <v>0</v>
      </c>
      <c r="Q2453" s="679">
        <f t="shared" ca="1" si="167"/>
        <v>0</v>
      </c>
      <c r="R2453" s="679">
        <f t="shared" ca="1" si="167"/>
        <v>0</v>
      </c>
      <c r="S2453" t="str">
        <f t="shared" si="164"/>
        <v>ASR_COMP</v>
      </c>
      <c r="T2453" s="957">
        <f t="shared" si="165"/>
        <v>44682</v>
      </c>
      <c r="U2453" t="str">
        <f t="shared" si="166"/>
        <v>Unaudited</v>
      </c>
    </row>
    <row r="2454" spans="1:21" x14ac:dyDescent="0.25">
      <c r="A2454" t="s">
        <v>440</v>
      </c>
      <c r="B2454" t="s">
        <v>1388</v>
      </c>
      <c r="C2454" t="s">
        <v>1389</v>
      </c>
      <c r="D2454" s="15">
        <v>1900</v>
      </c>
      <c r="E2454" s="121">
        <v>1</v>
      </c>
      <c r="F2454" t="s">
        <v>444</v>
      </c>
      <c r="G2454" s="121">
        <v>366</v>
      </c>
      <c r="H2454" t="s">
        <v>392</v>
      </c>
      <c r="I2454" t="s">
        <v>491</v>
      </c>
      <c r="J2454" t="s">
        <v>436</v>
      </c>
      <c r="K2454" t="s">
        <v>799</v>
      </c>
      <c r="L2454" s="756">
        <v>2.9</v>
      </c>
      <c r="M2454" t="s">
        <v>782</v>
      </c>
      <c r="N2454" s="679">
        <f t="shared" ca="1" si="167"/>
        <v>0</v>
      </c>
      <c r="O2454" s="679">
        <f t="shared" ca="1" si="167"/>
        <v>0</v>
      </c>
      <c r="P2454" s="679">
        <f t="shared" ca="1" si="167"/>
        <v>0</v>
      </c>
      <c r="Q2454" s="679">
        <f t="shared" ca="1" si="167"/>
        <v>0</v>
      </c>
      <c r="R2454" s="679">
        <f t="shared" ca="1" si="167"/>
        <v>0</v>
      </c>
      <c r="S2454" t="str">
        <f t="shared" si="164"/>
        <v>ASR_COMP</v>
      </c>
      <c r="T2454" s="957">
        <f t="shared" si="165"/>
        <v>44682</v>
      </c>
      <c r="U2454" t="str">
        <f t="shared" si="166"/>
        <v>Unaudited</v>
      </c>
    </row>
    <row r="2455" spans="1:21" x14ac:dyDescent="0.25">
      <c r="A2455" t="s">
        <v>440</v>
      </c>
      <c r="B2455" t="s">
        <v>1388</v>
      </c>
      <c r="C2455" t="s">
        <v>1389</v>
      </c>
      <c r="D2455" s="15">
        <v>1900</v>
      </c>
      <c r="E2455" s="121">
        <v>1</v>
      </c>
      <c r="F2455" t="s">
        <v>444</v>
      </c>
      <c r="G2455" s="121">
        <v>366</v>
      </c>
      <c r="H2455" t="s">
        <v>392</v>
      </c>
      <c r="I2455" t="s">
        <v>491</v>
      </c>
      <c r="J2455" t="s">
        <v>436</v>
      </c>
      <c r="K2455" t="s">
        <v>226</v>
      </c>
      <c r="L2455" s="756">
        <v>2.11</v>
      </c>
      <c r="M2455" t="s">
        <v>231</v>
      </c>
      <c r="N2455" s="679">
        <f t="shared" ca="1" si="167"/>
        <v>537828.2965279452</v>
      </c>
      <c r="O2455" s="679">
        <f t="shared" ca="1" si="167"/>
        <v>91008.868345951953</v>
      </c>
      <c r="P2455" s="679">
        <f t="shared" ca="1" si="167"/>
        <v>446819.42818199331</v>
      </c>
      <c r="Q2455" s="679">
        <f t="shared" ca="1" si="167"/>
        <v>0</v>
      </c>
      <c r="R2455" s="679">
        <f t="shared" ca="1" si="167"/>
        <v>0</v>
      </c>
      <c r="S2455" t="str">
        <f t="shared" si="164"/>
        <v>ASR_COMP</v>
      </c>
      <c r="T2455" s="957">
        <f t="shared" si="165"/>
        <v>44682</v>
      </c>
      <c r="U2455" t="str">
        <f t="shared" si="166"/>
        <v>Unaudited</v>
      </c>
    </row>
    <row r="2456" spans="1:21" x14ac:dyDescent="0.25">
      <c r="A2456" t="s">
        <v>440</v>
      </c>
      <c r="B2456" t="s">
        <v>1388</v>
      </c>
      <c r="C2456" t="s">
        <v>1389</v>
      </c>
      <c r="D2456" s="15">
        <v>1900</v>
      </c>
      <c r="E2456" s="121">
        <v>1</v>
      </c>
      <c r="F2456" t="s">
        <v>444</v>
      </c>
      <c r="G2456" s="121">
        <v>366</v>
      </c>
      <c r="H2456" t="s">
        <v>392</v>
      </c>
      <c r="I2456" t="s">
        <v>491</v>
      </c>
      <c r="J2456" t="s">
        <v>436</v>
      </c>
      <c r="K2456" t="s">
        <v>226</v>
      </c>
      <c r="L2456" s="756">
        <v>2.12</v>
      </c>
      <c r="M2456" t="s">
        <v>557</v>
      </c>
      <c r="N2456" s="679">
        <f t="shared" ca="1" si="167"/>
        <v>5306270.2147274138</v>
      </c>
      <c r="O2456" s="679">
        <f t="shared" ca="1" si="167"/>
        <v>68080.289587530147</v>
      </c>
      <c r="P2456" s="679">
        <f t="shared" ca="1" si="167"/>
        <v>5238189.9251398835</v>
      </c>
      <c r="Q2456" s="679">
        <f t="shared" ca="1" si="167"/>
        <v>0</v>
      </c>
      <c r="R2456" s="679">
        <f t="shared" ca="1" si="167"/>
        <v>0</v>
      </c>
      <c r="S2456" t="str">
        <f t="shared" si="164"/>
        <v>ASR_COMP</v>
      </c>
      <c r="T2456" s="957">
        <f t="shared" si="165"/>
        <v>44682</v>
      </c>
      <c r="U2456" t="str">
        <f t="shared" si="166"/>
        <v>Unaudited</v>
      </c>
    </row>
    <row r="2457" spans="1:21" x14ac:dyDescent="0.25">
      <c r="A2457" t="s">
        <v>440</v>
      </c>
      <c r="B2457" t="s">
        <v>1388</v>
      </c>
      <c r="C2457" t="s">
        <v>1389</v>
      </c>
      <c r="D2457" s="15">
        <v>1900</v>
      </c>
      <c r="E2457" s="121">
        <v>1</v>
      </c>
      <c r="F2457" t="s">
        <v>444</v>
      </c>
      <c r="G2457" s="121">
        <v>366</v>
      </c>
      <c r="H2457" t="s">
        <v>392</v>
      </c>
      <c r="I2457" t="s">
        <v>491</v>
      </c>
      <c r="J2457" t="s">
        <v>436</v>
      </c>
      <c r="K2457" t="s">
        <v>226</v>
      </c>
      <c r="L2457" s="756">
        <v>2.13</v>
      </c>
      <c r="M2457" t="s">
        <v>232</v>
      </c>
      <c r="N2457" s="679">
        <f t="shared" ca="1" si="167"/>
        <v>315852.89691781817</v>
      </c>
      <c r="O2457" s="679">
        <f t="shared" ca="1" si="167"/>
        <v>13079.801902980154</v>
      </c>
      <c r="P2457" s="679">
        <f t="shared" ca="1" si="167"/>
        <v>302773.09501483804</v>
      </c>
      <c r="Q2457" s="679">
        <f t="shared" ca="1" si="167"/>
        <v>0</v>
      </c>
      <c r="R2457" s="679">
        <f t="shared" ca="1" si="167"/>
        <v>0</v>
      </c>
      <c r="S2457" t="str">
        <f t="shared" si="164"/>
        <v>ASR_COMP</v>
      </c>
      <c r="T2457" s="957">
        <f t="shared" si="165"/>
        <v>44682</v>
      </c>
      <c r="U2457" t="str">
        <f t="shared" si="166"/>
        <v>Unaudited</v>
      </c>
    </row>
    <row r="2458" spans="1:21" x14ac:dyDescent="0.25">
      <c r="A2458" t="s">
        <v>440</v>
      </c>
      <c r="B2458" t="s">
        <v>1388</v>
      </c>
      <c r="C2458" t="s">
        <v>1389</v>
      </c>
      <c r="D2458" s="15">
        <v>1900</v>
      </c>
      <c r="E2458" s="121">
        <v>1</v>
      </c>
      <c r="F2458" t="s">
        <v>444</v>
      </c>
      <c r="G2458" s="121">
        <v>366</v>
      </c>
      <c r="H2458" t="s">
        <v>392</v>
      </c>
      <c r="I2458" t="s">
        <v>491</v>
      </c>
      <c r="J2458" t="s">
        <v>436</v>
      </c>
      <c r="K2458" t="s">
        <v>226</v>
      </c>
      <c r="L2458" s="756">
        <v>2.14</v>
      </c>
      <c r="M2458" t="s">
        <v>561</v>
      </c>
      <c r="N2458" s="679">
        <f t="shared" ca="1" si="167"/>
        <v>136847.38874889325</v>
      </c>
      <c r="O2458" s="679">
        <f t="shared" ca="1" si="167"/>
        <v>117917.47860372534</v>
      </c>
      <c r="P2458" s="679">
        <f t="shared" ca="1" si="167"/>
        <v>18929.910145167916</v>
      </c>
      <c r="Q2458" s="679">
        <f t="shared" ca="1" si="167"/>
        <v>0</v>
      </c>
      <c r="R2458" s="679">
        <f t="shared" ca="1" si="167"/>
        <v>0</v>
      </c>
      <c r="S2458" t="str">
        <f t="shared" si="164"/>
        <v>ASR_COMP</v>
      </c>
      <c r="T2458" s="957">
        <f t="shared" si="165"/>
        <v>44682</v>
      </c>
      <c r="U2458" t="str">
        <f t="shared" si="166"/>
        <v>Unaudited</v>
      </c>
    </row>
    <row r="2459" spans="1:21" x14ac:dyDescent="0.25">
      <c r="A2459" t="s">
        <v>440</v>
      </c>
      <c r="B2459" t="s">
        <v>1388</v>
      </c>
      <c r="C2459" t="s">
        <v>1389</v>
      </c>
      <c r="D2459" s="15">
        <v>1900</v>
      </c>
      <c r="E2459" s="121">
        <v>1</v>
      </c>
      <c r="F2459" t="s">
        <v>444</v>
      </c>
      <c r="G2459" s="121">
        <v>366</v>
      </c>
      <c r="H2459" t="s">
        <v>392</v>
      </c>
      <c r="I2459" t="s">
        <v>491</v>
      </c>
      <c r="J2459" t="s">
        <v>436</v>
      </c>
      <c r="K2459" t="s">
        <v>226</v>
      </c>
      <c r="L2459" s="756">
        <v>2.15</v>
      </c>
      <c r="M2459" t="s">
        <v>20</v>
      </c>
      <c r="N2459" s="679">
        <f t="shared" ca="1" si="167"/>
        <v>133641.09192600165</v>
      </c>
      <c r="O2459" s="679">
        <f t="shared" ca="1" si="167"/>
        <v>45409.294418521509</v>
      </c>
      <c r="P2459" s="679">
        <f t="shared" ca="1" si="167"/>
        <v>88231.797507480151</v>
      </c>
      <c r="Q2459" s="679">
        <f t="shared" ca="1" si="167"/>
        <v>0</v>
      </c>
      <c r="R2459" s="679">
        <f t="shared" ca="1" si="167"/>
        <v>0</v>
      </c>
      <c r="S2459" t="str">
        <f t="shared" si="164"/>
        <v>ASR_COMP</v>
      </c>
      <c r="T2459" s="957">
        <f t="shared" si="165"/>
        <v>44682</v>
      </c>
      <c r="U2459" t="str">
        <f t="shared" si="166"/>
        <v>Unaudited</v>
      </c>
    </row>
    <row r="2460" spans="1:21" x14ac:dyDescent="0.25">
      <c r="A2460" t="s">
        <v>440</v>
      </c>
      <c r="B2460" t="s">
        <v>1388</v>
      </c>
      <c r="C2460" t="s">
        <v>1389</v>
      </c>
      <c r="D2460" s="15">
        <v>1900</v>
      </c>
      <c r="E2460" s="121">
        <v>1</v>
      </c>
      <c r="F2460" t="s">
        <v>444</v>
      </c>
      <c r="G2460" s="121">
        <v>366</v>
      </c>
      <c r="H2460" t="s">
        <v>392</v>
      </c>
      <c r="I2460" t="s">
        <v>491</v>
      </c>
      <c r="J2460" t="s">
        <v>436</v>
      </c>
      <c r="K2460" t="s">
        <v>226</v>
      </c>
      <c r="L2460" s="756">
        <v>2.16</v>
      </c>
      <c r="M2460" t="s">
        <v>802</v>
      </c>
      <c r="N2460" s="679">
        <f t="shared" ca="1" si="167"/>
        <v>1087561.8451643563</v>
      </c>
      <c r="O2460" s="679">
        <f t="shared" ca="1" si="167"/>
        <v>362264.115581277</v>
      </c>
      <c r="P2460" s="679">
        <f t="shared" ca="1" si="167"/>
        <v>725297.72958307934</v>
      </c>
      <c r="Q2460" s="679">
        <f t="shared" ca="1" si="167"/>
        <v>0</v>
      </c>
      <c r="R2460" s="679">
        <f t="shared" ca="1" si="167"/>
        <v>0</v>
      </c>
      <c r="S2460" t="str">
        <f t="shared" si="164"/>
        <v>ASR_COMP</v>
      </c>
      <c r="T2460" s="957">
        <f t="shared" si="165"/>
        <v>44682</v>
      </c>
      <c r="U2460" t="str">
        <f t="shared" si="166"/>
        <v>Unaudited</v>
      </c>
    </row>
    <row r="2461" spans="1:21" x14ac:dyDescent="0.25">
      <c r="A2461" t="s">
        <v>440</v>
      </c>
      <c r="B2461" t="s">
        <v>1388</v>
      </c>
      <c r="C2461" t="s">
        <v>1389</v>
      </c>
      <c r="D2461" s="15">
        <v>1900</v>
      </c>
      <c r="E2461" s="121">
        <v>1</v>
      </c>
      <c r="F2461" t="s">
        <v>444</v>
      </c>
      <c r="G2461" s="121">
        <v>366</v>
      </c>
      <c r="H2461" t="s">
        <v>392</v>
      </c>
      <c r="I2461" t="s">
        <v>491</v>
      </c>
      <c r="J2461" t="s">
        <v>436</v>
      </c>
      <c r="K2461" t="s">
        <v>226</v>
      </c>
      <c r="L2461" s="756">
        <v>2.17</v>
      </c>
      <c r="M2461" t="s">
        <v>1055</v>
      </c>
      <c r="N2461" s="679">
        <f t="shared" ca="1" si="167"/>
        <v>52766.950000000077</v>
      </c>
      <c r="O2461" s="679">
        <f t="shared" ca="1" si="167"/>
        <v>927.58521773871485</v>
      </c>
      <c r="P2461" s="679">
        <f t="shared" ca="1" si="167"/>
        <v>51839.364782261364</v>
      </c>
      <c r="Q2461" s="679">
        <f t="shared" ca="1" si="167"/>
        <v>0</v>
      </c>
      <c r="R2461" s="679">
        <f t="shared" ca="1" si="167"/>
        <v>0</v>
      </c>
      <c r="S2461" t="str">
        <f t="shared" si="164"/>
        <v>ASR_COMP</v>
      </c>
      <c r="T2461" s="957">
        <f t="shared" si="165"/>
        <v>44682</v>
      </c>
      <c r="U2461" t="str">
        <f t="shared" si="166"/>
        <v>Unaudited</v>
      </c>
    </row>
    <row r="2462" spans="1:21" x14ac:dyDescent="0.25">
      <c r="A2462" t="s">
        <v>440</v>
      </c>
      <c r="B2462" t="s">
        <v>1388</v>
      </c>
      <c r="C2462" t="s">
        <v>1389</v>
      </c>
      <c r="D2462" s="15">
        <v>1900</v>
      </c>
      <c r="E2462" s="121">
        <v>1</v>
      </c>
      <c r="F2462" t="s">
        <v>444</v>
      </c>
      <c r="G2462" s="121">
        <v>366</v>
      </c>
      <c r="H2462" t="s">
        <v>392</v>
      </c>
      <c r="I2462" t="s">
        <v>491</v>
      </c>
      <c r="J2462" t="s">
        <v>436</v>
      </c>
      <c r="K2462" t="s">
        <v>226</v>
      </c>
      <c r="L2462" s="756">
        <v>2.1800000000000002</v>
      </c>
      <c r="M2462" t="s">
        <v>653</v>
      </c>
      <c r="N2462" s="679">
        <f t="shared" ca="1" si="167"/>
        <v>1430180.975889714</v>
      </c>
      <c r="O2462" s="679">
        <f t="shared" ca="1" si="167"/>
        <v>42644.008733942959</v>
      </c>
      <c r="P2462" s="679">
        <f t="shared" ca="1" si="167"/>
        <v>1387536.9671557711</v>
      </c>
      <c r="Q2462" s="679">
        <f t="shared" ca="1" si="167"/>
        <v>0</v>
      </c>
      <c r="R2462" s="679">
        <f t="shared" ca="1" si="167"/>
        <v>0</v>
      </c>
      <c r="S2462" t="str">
        <f t="shared" si="164"/>
        <v>ASR_COMP</v>
      </c>
      <c r="T2462" s="957">
        <f t="shared" si="165"/>
        <v>44682</v>
      </c>
      <c r="U2462" t="str">
        <f t="shared" si="166"/>
        <v>Unaudited</v>
      </c>
    </row>
    <row r="2463" spans="1:21" x14ac:dyDescent="0.25">
      <c r="A2463" t="s">
        <v>440</v>
      </c>
      <c r="B2463" t="s">
        <v>1388</v>
      </c>
      <c r="C2463" t="s">
        <v>1389</v>
      </c>
      <c r="D2463" s="15">
        <v>1900</v>
      </c>
      <c r="E2463" s="121">
        <v>1</v>
      </c>
      <c r="F2463" t="s">
        <v>444</v>
      </c>
      <c r="G2463" s="121">
        <v>366</v>
      </c>
      <c r="H2463" t="s">
        <v>392</v>
      </c>
      <c r="I2463" t="s">
        <v>491</v>
      </c>
      <c r="J2463" t="s">
        <v>436</v>
      </c>
      <c r="K2463" t="s">
        <v>226</v>
      </c>
      <c r="L2463" s="756">
        <v>2.19</v>
      </c>
      <c r="M2463" t="s">
        <v>221</v>
      </c>
      <c r="N2463" s="679">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400486.56999999995</v>
      </c>
      <c r="O2463" s="679">
        <f t="shared" ca="1" si="168"/>
        <v>7040.1147822612847</v>
      </c>
      <c r="P2463" s="679">
        <f t="shared" ca="1" si="168"/>
        <v>393446.45521773864</v>
      </c>
      <c r="Q2463" s="679">
        <f t="shared" ca="1" si="168"/>
        <v>0</v>
      </c>
      <c r="R2463" s="679">
        <f t="shared" ca="1" si="168"/>
        <v>0</v>
      </c>
      <c r="S2463" t="str">
        <f t="shared" si="164"/>
        <v>ASR_COMP</v>
      </c>
      <c r="T2463" s="957">
        <f t="shared" si="165"/>
        <v>44682</v>
      </c>
      <c r="U2463" t="str">
        <f t="shared" si="166"/>
        <v>Unaudited</v>
      </c>
    </row>
    <row r="2464" spans="1:21" x14ac:dyDescent="0.25">
      <c r="A2464" t="s">
        <v>440</v>
      </c>
      <c r="B2464" t="s">
        <v>1388</v>
      </c>
      <c r="C2464" t="s">
        <v>1389</v>
      </c>
      <c r="D2464" s="15">
        <v>1900</v>
      </c>
      <c r="E2464" s="121">
        <v>1</v>
      </c>
      <c r="F2464" t="s">
        <v>444</v>
      </c>
      <c r="G2464" s="121">
        <v>366</v>
      </c>
      <c r="H2464" t="s">
        <v>392</v>
      </c>
      <c r="I2464" t="s">
        <v>491</v>
      </c>
      <c r="J2464" t="s">
        <v>436</v>
      </c>
      <c r="K2464" t="s">
        <v>226</v>
      </c>
      <c r="L2464" s="756" t="s">
        <v>707</v>
      </c>
      <c r="M2464" t="s">
        <v>233</v>
      </c>
      <c r="N2464" s="679">
        <f t="shared" ca="1" si="168"/>
        <v>309818.61487920966</v>
      </c>
      <c r="O2464" s="679">
        <f t="shared" ca="1" si="168"/>
        <v>12954.403327113818</v>
      </c>
      <c r="P2464" s="679">
        <f t="shared" ca="1" si="168"/>
        <v>296864.21155209583</v>
      </c>
      <c r="Q2464" s="679">
        <f t="shared" ca="1" si="168"/>
        <v>0</v>
      </c>
      <c r="R2464" s="679">
        <f t="shared" ca="1" si="168"/>
        <v>0</v>
      </c>
      <c r="S2464" t="str">
        <f t="shared" si="164"/>
        <v>ASR_COMP</v>
      </c>
      <c r="T2464" s="957">
        <f t="shared" si="165"/>
        <v>44682</v>
      </c>
      <c r="U2464" t="str">
        <f t="shared" si="166"/>
        <v>Unaudited</v>
      </c>
    </row>
    <row r="2465" spans="1:21" x14ac:dyDescent="0.25">
      <c r="A2465" t="s">
        <v>440</v>
      </c>
      <c r="B2465" t="s">
        <v>1388</v>
      </c>
      <c r="C2465" t="s">
        <v>1389</v>
      </c>
      <c r="D2465" s="15">
        <v>1900</v>
      </c>
      <c r="E2465" s="121">
        <v>1</v>
      </c>
      <c r="F2465" t="s">
        <v>444</v>
      </c>
      <c r="G2465" s="121">
        <v>366</v>
      </c>
      <c r="H2465" t="s">
        <v>392</v>
      </c>
      <c r="I2465" t="s">
        <v>491</v>
      </c>
      <c r="J2465" t="s">
        <v>436</v>
      </c>
      <c r="K2465" t="s">
        <v>226</v>
      </c>
      <c r="L2465" s="756">
        <v>2.21</v>
      </c>
      <c r="M2465" t="s">
        <v>469</v>
      </c>
      <c r="N2465" s="679">
        <f t="shared" ca="1" si="168"/>
        <v>8320.6814325352207</v>
      </c>
      <c r="O2465" s="679">
        <f t="shared" ca="1" si="168"/>
        <v>2823.1469406301308</v>
      </c>
      <c r="P2465" s="679">
        <f t="shared" ca="1" si="168"/>
        <v>5497.5344919050895</v>
      </c>
      <c r="Q2465" s="679">
        <f t="shared" ca="1" si="168"/>
        <v>0</v>
      </c>
      <c r="R2465" s="679">
        <f t="shared" ca="1" si="168"/>
        <v>0</v>
      </c>
      <c r="S2465" t="str">
        <f t="shared" si="164"/>
        <v>ASR_COMP</v>
      </c>
      <c r="T2465" s="957">
        <f t="shared" si="165"/>
        <v>44682</v>
      </c>
      <c r="U2465" t="str">
        <f t="shared" si="166"/>
        <v>Unaudited</v>
      </c>
    </row>
    <row r="2466" spans="1:21" x14ac:dyDescent="0.25">
      <c r="A2466" t="s">
        <v>440</v>
      </c>
      <c r="B2466" t="s">
        <v>1388</v>
      </c>
      <c r="C2466" t="s">
        <v>1389</v>
      </c>
      <c r="D2466" s="15">
        <v>1900</v>
      </c>
      <c r="E2466" s="121">
        <v>1</v>
      </c>
      <c r="F2466" t="s">
        <v>444</v>
      </c>
      <c r="G2466" s="121">
        <v>366</v>
      </c>
      <c r="H2466" t="s">
        <v>392</v>
      </c>
      <c r="I2466" t="s">
        <v>491</v>
      </c>
      <c r="J2466" t="s">
        <v>436</v>
      </c>
      <c r="K2466" t="s">
        <v>6</v>
      </c>
      <c r="L2466" s="756" t="s">
        <v>70</v>
      </c>
      <c r="M2466" t="s">
        <v>191</v>
      </c>
      <c r="N2466" s="679">
        <f t="shared" ca="1" si="168"/>
        <v>15990.805914915951</v>
      </c>
      <c r="O2466" s="679">
        <f t="shared" ca="1" si="168"/>
        <v>5619.2806411009078</v>
      </c>
      <c r="P2466" s="679">
        <f t="shared" ca="1" si="168"/>
        <v>10371.525273815043</v>
      </c>
      <c r="Q2466" s="679">
        <f t="shared" ca="1" si="168"/>
        <v>0</v>
      </c>
      <c r="R2466" s="679">
        <f t="shared" ca="1" si="168"/>
        <v>0</v>
      </c>
      <c r="S2466" t="str">
        <f t="shared" si="164"/>
        <v>ASR_COMP</v>
      </c>
      <c r="T2466" s="957">
        <f t="shared" si="165"/>
        <v>44682</v>
      </c>
      <c r="U2466" t="str">
        <f t="shared" si="166"/>
        <v>Unaudited</v>
      </c>
    </row>
    <row r="2467" spans="1:21" x14ac:dyDescent="0.25">
      <c r="A2467" t="s">
        <v>440</v>
      </c>
      <c r="B2467" t="s">
        <v>1388</v>
      </c>
      <c r="C2467" t="s">
        <v>1389</v>
      </c>
      <c r="D2467" s="15">
        <v>1900</v>
      </c>
      <c r="E2467" s="121">
        <v>1</v>
      </c>
      <c r="F2467" t="s">
        <v>444</v>
      </c>
      <c r="G2467" s="121">
        <v>366</v>
      </c>
      <c r="H2467" t="s">
        <v>392</v>
      </c>
      <c r="I2467" t="s">
        <v>491</v>
      </c>
      <c r="J2467" t="s">
        <v>436</v>
      </c>
      <c r="K2467" t="s">
        <v>6</v>
      </c>
      <c r="L2467" s="756" t="s">
        <v>71</v>
      </c>
      <c r="M2467" t="s">
        <v>234</v>
      </c>
      <c r="N2467" s="679">
        <f t="shared" ca="1" si="168"/>
        <v>9142.7999999999993</v>
      </c>
      <c r="O2467" s="679">
        <f t="shared" ca="1" si="168"/>
        <v>3101.9351649796236</v>
      </c>
      <c r="P2467" s="679">
        <f t="shared" ca="1" si="168"/>
        <v>6040.8648350203748</v>
      </c>
      <c r="Q2467" s="679">
        <f t="shared" ca="1" si="168"/>
        <v>0</v>
      </c>
      <c r="R2467" s="679">
        <f t="shared" ca="1" si="168"/>
        <v>0</v>
      </c>
      <c r="S2467" t="str">
        <f t="shared" si="164"/>
        <v>ASR_COMP</v>
      </c>
      <c r="T2467" s="957">
        <f t="shared" si="165"/>
        <v>44682</v>
      </c>
      <c r="U2467" t="str">
        <f t="shared" si="166"/>
        <v>Unaudited</v>
      </c>
    </row>
    <row r="2468" spans="1:21" x14ac:dyDescent="0.25">
      <c r="A2468" t="s">
        <v>440</v>
      </c>
      <c r="B2468" t="s">
        <v>1388</v>
      </c>
      <c r="C2468" t="s">
        <v>1389</v>
      </c>
      <c r="D2468" s="15">
        <v>1900</v>
      </c>
      <c r="E2468" s="121">
        <v>1</v>
      </c>
      <c r="F2468" t="s">
        <v>444</v>
      </c>
      <c r="G2468" s="121">
        <v>366</v>
      </c>
      <c r="H2468" t="s">
        <v>392</v>
      </c>
      <c r="I2468" t="s">
        <v>491</v>
      </c>
      <c r="J2468" t="s">
        <v>436</v>
      </c>
      <c r="K2468" t="s">
        <v>6</v>
      </c>
      <c r="L2468" s="756" t="s">
        <v>72</v>
      </c>
      <c r="M2468" t="s">
        <v>167</v>
      </c>
      <c r="N2468" s="679">
        <f t="shared" ca="1" si="168"/>
        <v>0</v>
      </c>
      <c r="O2468" s="679">
        <f t="shared" ca="1" si="168"/>
        <v>0</v>
      </c>
      <c r="P2468" s="679">
        <f t="shared" ca="1" si="168"/>
        <v>0</v>
      </c>
      <c r="Q2468" s="679">
        <f t="shared" ca="1" si="168"/>
        <v>0</v>
      </c>
      <c r="R2468" s="679">
        <f t="shared" ca="1" si="168"/>
        <v>0</v>
      </c>
      <c r="S2468" t="str">
        <f t="shared" si="164"/>
        <v>ASR_COMP</v>
      </c>
      <c r="T2468" s="957">
        <f t="shared" si="165"/>
        <v>44682</v>
      </c>
      <c r="U2468" t="str">
        <f t="shared" si="166"/>
        <v>Unaudited</v>
      </c>
    </row>
    <row r="2469" spans="1:21" x14ac:dyDescent="0.25">
      <c r="A2469" t="s">
        <v>440</v>
      </c>
      <c r="B2469" t="s">
        <v>1388</v>
      </c>
      <c r="C2469" t="s">
        <v>1389</v>
      </c>
      <c r="D2469" s="15">
        <v>1900</v>
      </c>
      <c r="E2469" s="121">
        <v>1</v>
      </c>
      <c r="F2469" t="s">
        <v>444</v>
      </c>
      <c r="G2469" s="121">
        <v>366</v>
      </c>
      <c r="H2469" t="s">
        <v>392</v>
      </c>
      <c r="I2469" t="s">
        <v>491</v>
      </c>
      <c r="J2469" t="s">
        <v>436</v>
      </c>
      <c r="K2469" t="s">
        <v>6</v>
      </c>
      <c r="L2469" s="756">
        <v>3.4</v>
      </c>
      <c r="M2469" t="s">
        <v>464</v>
      </c>
      <c r="N2469" s="679">
        <f t="shared" ca="1" si="168"/>
        <v>22589.811666014015</v>
      </c>
      <c r="O2469" s="679">
        <f t="shared" ca="1" si="168"/>
        <v>7664.1872486629718</v>
      </c>
      <c r="P2469" s="679">
        <f t="shared" ca="1" si="168"/>
        <v>14925.624417351042</v>
      </c>
      <c r="Q2469" s="679">
        <f t="shared" ca="1" si="168"/>
        <v>0</v>
      </c>
      <c r="R2469" s="679">
        <f t="shared" ca="1" si="168"/>
        <v>0</v>
      </c>
      <c r="S2469" t="str">
        <f t="shared" si="164"/>
        <v>ASR_COMP</v>
      </c>
      <c r="T2469" s="957">
        <f t="shared" si="165"/>
        <v>44682</v>
      </c>
      <c r="U2469" t="str">
        <f t="shared" si="166"/>
        <v>Unaudited</v>
      </c>
    </row>
    <row r="2470" spans="1:21" x14ac:dyDescent="0.25">
      <c r="A2470" t="s">
        <v>440</v>
      </c>
      <c r="B2470" t="s">
        <v>1388</v>
      </c>
      <c r="C2470" t="s">
        <v>1389</v>
      </c>
      <c r="D2470" s="15">
        <v>1900</v>
      </c>
      <c r="E2470" s="121">
        <v>1</v>
      </c>
      <c r="F2470" t="s">
        <v>444</v>
      </c>
      <c r="G2470" s="121">
        <v>366</v>
      </c>
      <c r="H2470" t="s">
        <v>392</v>
      </c>
      <c r="I2470" t="s">
        <v>491</v>
      </c>
      <c r="J2470" t="s">
        <v>436</v>
      </c>
      <c r="K2470" t="s">
        <v>437</v>
      </c>
      <c r="L2470" s="756">
        <v>4.5</v>
      </c>
      <c r="M2470" t="s">
        <v>32</v>
      </c>
      <c r="N2470" s="679">
        <f t="shared" ca="1" si="168"/>
        <v>0</v>
      </c>
      <c r="O2470" s="679">
        <f t="shared" ca="1" si="168"/>
        <v>0</v>
      </c>
      <c r="P2470" s="679">
        <f t="shared" ca="1" si="168"/>
        <v>0</v>
      </c>
      <c r="Q2470" s="679">
        <f t="shared" ca="1" si="168"/>
        <v>0</v>
      </c>
      <c r="R2470" s="679">
        <f t="shared" ca="1" si="168"/>
        <v>0</v>
      </c>
      <c r="S2470" t="str">
        <f t="shared" si="164"/>
        <v>ASR_COMP</v>
      </c>
      <c r="T2470" s="957">
        <f t="shared" si="165"/>
        <v>44682</v>
      </c>
      <c r="U2470" t="str">
        <f t="shared" si="166"/>
        <v>Unaudited</v>
      </c>
    </row>
    <row r="2471" spans="1:21" x14ac:dyDescent="0.25">
      <c r="A2471" t="s">
        <v>440</v>
      </c>
      <c r="B2471" t="s">
        <v>1388</v>
      </c>
      <c r="C2471" t="s">
        <v>1389</v>
      </c>
      <c r="D2471" s="15">
        <v>1900</v>
      </c>
      <c r="E2471" s="121">
        <v>1</v>
      </c>
      <c r="F2471" t="s">
        <v>444</v>
      </c>
      <c r="G2471" s="121">
        <v>366</v>
      </c>
      <c r="H2471" t="s">
        <v>392</v>
      </c>
      <c r="I2471" t="s">
        <v>491</v>
      </c>
      <c r="J2471" t="s">
        <v>436</v>
      </c>
      <c r="K2471" t="s">
        <v>437</v>
      </c>
      <c r="L2471" s="756" t="s">
        <v>947</v>
      </c>
      <c r="M2471" t="s">
        <v>938</v>
      </c>
      <c r="N2471" s="679">
        <f t="shared" ca="1" si="168"/>
        <v>0</v>
      </c>
      <c r="O2471" s="679">
        <f t="shared" ca="1" si="168"/>
        <v>0</v>
      </c>
      <c r="P2471" s="679">
        <f t="shared" ca="1" si="168"/>
        <v>0</v>
      </c>
      <c r="Q2471" s="679">
        <f t="shared" ca="1" si="168"/>
        <v>0</v>
      </c>
      <c r="R2471" s="679">
        <f t="shared" ca="1" si="168"/>
        <v>0</v>
      </c>
      <c r="S2471" t="str">
        <f t="shared" si="164"/>
        <v>ASR_COMP</v>
      </c>
      <c r="T2471" s="957">
        <f t="shared" si="165"/>
        <v>44682</v>
      </c>
      <c r="U2471" t="str">
        <f t="shared" si="166"/>
        <v>Unaudited</v>
      </c>
    </row>
    <row r="2472" spans="1:21" x14ac:dyDescent="0.25">
      <c r="A2472" t="s">
        <v>440</v>
      </c>
      <c r="B2472" t="s">
        <v>1388</v>
      </c>
      <c r="C2472" t="s">
        <v>1389</v>
      </c>
      <c r="D2472" s="15">
        <v>1900</v>
      </c>
      <c r="E2472" s="121">
        <v>1</v>
      </c>
      <c r="F2472" t="s">
        <v>444</v>
      </c>
      <c r="G2472" s="121">
        <v>366</v>
      </c>
      <c r="H2472" t="s">
        <v>392</v>
      </c>
      <c r="I2472" t="s">
        <v>491</v>
      </c>
      <c r="J2472" t="s">
        <v>436</v>
      </c>
      <c r="K2472" t="s">
        <v>437</v>
      </c>
      <c r="L2472" s="756" t="s">
        <v>196</v>
      </c>
      <c r="M2472" t="s">
        <v>40</v>
      </c>
      <c r="N2472" s="679">
        <f t="shared" ca="1" si="168"/>
        <v>0</v>
      </c>
      <c r="O2472" s="679">
        <f t="shared" ca="1" si="168"/>
        <v>0</v>
      </c>
      <c r="P2472" s="679">
        <f t="shared" ca="1" si="168"/>
        <v>0</v>
      </c>
      <c r="Q2472" s="679">
        <f t="shared" ca="1" si="168"/>
        <v>0</v>
      </c>
      <c r="R2472" s="679">
        <f t="shared" ca="1" si="168"/>
        <v>0</v>
      </c>
      <c r="S2472" t="str">
        <f t="shared" si="164"/>
        <v>ASR_COMP</v>
      </c>
      <c r="T2472" s="957">
        <f t="shared" si="165"/>
        <v>44682</v>
      </c>
      <c r="U2472" t="str">
        <f t="shared" si="166"/>
        <v>Unaudited</v>
      </c>
    </row>
    <row r="2473" spans="1:21" x14ac:dyDescent="0.25">
      <c r="A2473" t="s">
        <v>440</v>
      </c>
      <c r="B2473" t="s">
        <v>1388</v>
      </c>
      <c r="C2473" t="s">
        <v>1389</v>
      </c>
      <c r="D2473" s="15">
        <v>1900</v>
      </c>
      <c r="E2473" s="121">
        <v>1</v>
      </c>
      <c r="F2473" t="s">
        <v>444</v>
      </c>
      <c r="G2473" s="121">
        <v>366</v>
      </c>
      <c r="H2473" t="s">
        <v>392</v>
      </c>
      <c r="I2473" t="s">
        <v>491</v>
      </c>
      <c r="J2473" t="s">
        <v>436</v>
      </c>
      <c r="K2473" t="s">
        <v>437</v>
      </c>
      <c r="L2473" s="756" t="s">
        <v>195</v>
      </c>
      <c r="M2473" t="s">
        <v>332</v>
      </c>
      <c r="N2473" s="679">
        <f t="shared" ca="1" si="168"/>
        <v>0</v>
      </c>
      <c r="O2473" s="679">
        <f t="shared" ca="1" si="168"/>
        <v>0</v>
      </c>
      <c r="P2473" s="679">
        <f t="shared" ca="1" si="168"/>
        <v>0</v>
      </c>
      <c r="Q2473" s="679">
        <f t="shared" ca="1" si="168"/>
        <v>0</v>
      </c>
      <c r="R2473" s="679">
        <f t="shared" ca="1" si="168"/>
        <v>0</v>
      </c>
      <c r="S2473" t="str">
        <f t="shared" si="164"/>
        <v>ASR_COMP</v>
      </c>
      <c r="T2473" s="957">
        <f t="shared" si="165"/>
        <v>44682</v>
      </c>
      <c r="U2473" t="str">
        <f t="shared" si="166"/>
        <v>Unaudited</v>
      </c>
    </row>
    <row r="2474" spans="1:21" x14ac:dyDescent="0.25">
      <c r="A2474" t="s">
        <v>440</v>
      </c>
      <c r="B2474" t="s">
        <v>1388</v>
      </c>
      <c r="C2474" t="s">
        <v>1389</v>
      </c>
      <c r="D2474" s="15">
        <v>1900</v>
      </c>
      <c r="E2474" s="121">
        <v>1</v>
      </c>
      <c r="F2474" t="s">
        <v>444</v>
      </c>
      <c r="G2474" s="121">
        <v>366</v>
      </c>
      <c r="H2474" t="s">
        <v>392</v>
      </c>
      <c r="I2474" t="s">
        <v>491</v>
      </c>
      <c r="J2474" t="s">
        <v>453</v>
      </c>
      <c r="K2474" t="s">
        <v>438</v>
      </c>
      <c r="L2474" s="756" t="s">
        <v>79</v>
      </c>
      <c r="M2474" t="s">
        <v>27</v>
      </c>
      <c r="N2474" s="679">
        <f t="shared" ca="1" si="168"/>
        <v>885581.2278343311</v>
      </c>
      <c r="O2474" s="679">
        <f t="shared" ca="1" si="168"/>
        <v>294984.87989738426</v>
      </c>
      <c r="P2474" s="679">
        <f t="shared" ca="1" si="168"/>
        <v>590596.34793694678</v>
      </c>
      <c r="Q2474" s="679">
        <f t="shared" ca="1" si="168"/>
        <v>0</v>
      </c>
      <c r="R2474" s="679">
        <f t="shared" ca="1" si="168"/>
        <v>0</v>
      </c>
      <c r="S2474" t="str">
        <f t="shared" si="164"/>
        <v>ASR_COMP</v>
      </c>
      <c r="T2474" s="957">
        <f t="shared" si="165"/>
        <v>44682</v>
      </c>
      <c r="U2474" t="str">
        <f t="shared" si="166"/>
        <v>Unaudited</v>
      </c>
    </row>
    <row r="2475" spans="1:21" x14ac:dyDescent="0.25">
      <c r="A2475" t="s">
        <v>440</v>
      </c>
      <c r="B2475" t="s">
        <v>1388</v>
      </c>
      <c r="C2475" t="s">
        <v>1389</v>
      </c>
      <c r="D2475" s="15">
        <v>1900</v>
      </c>
      <c r="E2475" s="121">
        <v>1</v>
      </c>
      <c r="F2475" t="s">
        <v>444</v>
      </c>
      <c r="G2475" s="121">
        <v>366</v>
      </c>
      <c r="H2475" t="s">
        <v>392</v>
      </c>
      <c r="I2475" t="s">
        <v>491</v>
      </c>
      <c r="J2475" t="s">
        <v>453</v>
      </c>
      <c r="K2475" t="s">
        <v>438</v>
      </c>
      <c r="L2475" s="756" t="s">
        <v>80</v>
      </c>
      <c r="M2475" t="s">
        <v>100</v>
      </c>
      <c r="N2475" s="679">
        <f t="shared" ca="1" si="168"/>
        <v>85186.22829590099</v>
      </c>
      <c r="O2475" s="679">
        <f t="shared" ca="1" si="168"/>
        <v>28375.318415713326</v>
      </c>
      <c r="P2475" s="679">
        <f t="shared" ca="1" si="168"/>
        <v>56810.909880187661</v>
      </c>
      <c r="Q2475" s="679">
        <f t="shared" ca="1" si="168"/>
        <v>0</v>
      </c>
      <c r="R2475" s="679">
        <f t="shared" ca="1" si="168"/>
        <v>0</v>
      </c>
      <c r="S2475" t="str">
        <f t="shared" si="164"/>
        <v>ASR_COMP</v>
      </c>
      <c r="T2475" s="957">
        <f t="shared" si="165"/>
        <v>44682</v>
      </c>
      <c r="U2475" t="str">
        <f t="shared" si="166"/>
        <v>Unaudited</v>
      </c>
    </row>
    <row r="2476" spans="1:21" x14ac:dyDescent="0.25">
      <c r="A2476" t="s">
        <v>440</v>
      </c>
      <c r="B2476" t="s">
        <v>1388</v>
      </c>
      <c r="C2476" t="s">
        <v>1389</v>
      </c>
      <c r="D2476" s="15">
        <v>1900</v>
      </c>
      <c r="E2476" s="121">
        <v>1</v>
      </c>
      <c r="F2476" t="s">
        <v>444</v>
      </c>
      <c r="G2476" s="121">
        <v>366</v>
      </c>
      <c r="H2476" t="s">
        <v>392</v>
      </c>
      <c r="I2476" t="s">
        <v>491</v>
      </c>
      <c r="J2476" t="s">
        <v>453</v>
      </c>
      <c r="K2476" t="s">
        <v>438</v>
      </c>
      <c r="L2476" s="756" t="s">
        <v>81</v>
      </c>
      <c r="M2476" t="s">
        <v>101</v>
      </c>
      <c r="N2476" s="679">
        <f t="shared" ca="1" si="168"/>
        <v>80913.886607507389</v>
      </c>
      <c r="O2476" s="679">
        <f t="shared" ca="1" si="168"/>
        <v>26952.212143561017</v>
      </c>
      <c r="P2476" s="679">
        <f t="shared" ca="1" si="168"/>
        <v>53961.674463946365</v>
      </c>
      <c r="Q2476" s="679">
        <f t="shared" ca="1" si="168"/>
        <v>0</v>
      </c>
      <c r="R2476" s="679">
        <f t="shared" ca="1" si="168"/>
        <v>0</v>
      </c>
      <c r="S2476" t="str">
        <f t="shared" si="164"/>
        <v>ASR_COMP</v>
      </c>
      <c r="T2476" s="957">
        <f t="shared" si="165"/>
        <v>44682</v>
      </c>
      <c r="U2476" t="str">
        <f t="shared" si="166"/>
        <v>Unaudited</v>
      </c>
    </row>
    <row r="2477" spans="1:21" x14ac:dyDescent="0.25">
      <c r="A2477" t="s">
        <v>440</v>
      </c>
      <c r="B2477" t="s">
        <v>1388</v>
      </c>
      <c r="C2477" t="s">
        <v>1389</v>
      </c>
      <c r="D2477" s="15">
        <v>1900</v>
      </c>
      <c r="E2477" s="121">
        <v>1</v>
      </c>
      <c r="F2477" t="s">
        <v>444</v>
      </c>
      <c r="G2477" s="121">
        <v>366</v>
      </c>
      <c r="H2477" t="s">
        <v>392</v>
      </c>
      <c r="I2477" t="s">
        <v>491</v>
      </c>
      <c r="J2477" t="s">
        <v>453</v>
      </c>
      <c r="K2477" t="s">
        <v>438</v>
      </c>
      <c r="L2477" s="756" t="s">
        <v>82</v>
      </c>
      <c r="M2477" t="s">
        <v>102</v>
      </c>
      <c r="N2477" s="679">
        <f t="shared" ca="1" si="168"/>
        <v>54804.08991541397</v>
      </c>
      <c r="O2477" s="679">
        <f t="shared" ca="1" si="168"/>
        <v>18255.104527360352</v>
      </c>
      <c r="P2477" s="679">
        <f t="shared" ca="1" si="168"/>
        <v>36548.985388053617</v>
      </c>
      <c r="Q2477" s="679">
        <f t="shared" ca="1" si="168"/>
        <v>0</v>
      </c>
      <c r="R2477" s="679">
        <f t="shared" ca="1" si="168"/>
        <v>0</v>
      </c>
      <c r="S2477" t="str">
        <f t="shared" si="164"/>
        <v>ASR_COMP</v>
      </c>
      <c r="T2477" s="957">
        <f t="shared" si="165"/>
        <v>44682</v>
      </c>
      <c r="U2477" t="str">
        <f t="shared" si="166"/>
        <v>Unaudited</v>
      </c>
    </row>
    <row r="2478" spans="1:21" x14ac:dyDescent="0.25">
      <c r="A2478" t="s">
        <v>440</v>
      </c>
      <c r="B2478" t="s">
        <v>1388</v>
      </c>
      <c r="C2478" t="s">
        <v>1389</v>
      </c>
      <c r="D2478" s="15">
        <v>1900</v>
      </c>
      <c r="E2478" s="121">
        <v>1</v>
      </c>
      <c r="F2478" t="s">
        <v>444</v>
      </c>
      <c r="G2478" s="121">
        <v>366</v>
      </c>
      <c r="H2478" t="s">
        <v>392</v>
      </c>
      <c r="I2478" t="s">
        <v>491</v>
      </c>
      <c r="J2478" t="s">
        <v>453</v>
      </c>
      <c r="K2478" t="s">
        <v>438</v>
      </c>
      <c r="L2478" s="756" t="s">
        <v>219</v>
      </c>
      <c r="M2478" t="s">
        <v>103</v>
      </c>
      <c r="N2478" s="679">
        <f t="shared" ca="1" si="168"/>
        <v>200711.69578910508</v>
      </c>
      <c r="O2478" s="679">
        <f t="shared" ca="1" si="168"/>
        <v>66856.561109745599</v>
      </c>
      <c r="P2478" s="679">
        <f t="shared" ca="1" si="168"/>
        <v>133855.13467935947</v>
      </c>
      <c r="Q2478" s="679">
        <f t="shared" ca="1" si="168"/>
        <v>0</v>
      </c>
      <c r="R2478" s="679">
        <f t="shared" ca="1" si="168"/>
        <v>0</v>
      </c>
      <c r="S2478" t="str">
        <f t="shared" si="164"/>
        <v>ASR_COMP</v>
      </c>
      <c r="T2478" s="957">
        <f t="shared" si="165"/>
        <v>44682</v>
      </c>
      <c r="U2478" t="str">
        <f t="shared" si="166"/>
        <v>Unaudited</v>
      </c>
    </row>
    <row r="2479" spans="1:21" x14ac:dyDescent="0.25">
      <c r="A2479" t="s">
        <v>440</v>
      </c>
      <c r="B2479" t="s">
        <v>1388</v>
      </c>
      <c r="C2479" t="s">
        <v>1389</v>
      </c>
      <c r="D2479" s="15">
        <v>1900</v>
      </c>
      <c r="E2479" s="121">
        <v>1</v>
      </c>
      <c r="F2479" t="s">
        <v>444</v>
      </c>
      <c r="G2479" s="121">
        <v>366</v>
      </c>
      <c r="H2479" t="s">
        <v>392</v>
      </c>
      <c r="I2479" t="s">
        <v>491</v>
      </c>
      <c r="J2479" t="s">
        <v>453</v>
      </c>
      <c r="K2479" t="s">
        <v>438</v>
      </c>
      <c r="L2479" s="756" t="s">
        <v>218</v>
      </c>
      <c r="M2479" t="s">
        <v>28</v>
      </c>
      <c r="N2479" s="679">
        <f t="shared" ca="1" si="168"/>
        <v>38439.908881487092</v>
      </c>
      <c r="O2479" s="679">
        <f t="shared" ca="1" si="168"/>
        <v>12804.236978240386</v>
      </c>
      <c r="P2479" s="679">
        <f t="shared" ca="1" si="168"/>
        <v>25635.671903246704</v>
      </c>
      <c r="Q2479" s="679">
        <f t="shared" ca="1" si="168"/>
        <v>0</v>
      </c>
      <c r="R2479" s="679">
        <f t="shared" ca="1" si="168"/>
        <v>0</v>
      </c>
      <c r="S2479" t="str">
        <f t="shared" si="164"/>
        <v>ASR_COMP</v>
      </c>
      <c r="T2479" s="957">
        <f t="shared" si="165"/>
        <v>44682</v>
      </c>
      <c r="U2479" t="str">
        <f t="shared" si="166"/>
        <v>Unaudited</v>
      </c>
    </row>
    <row r="2480" spans="1:21" x14ac:dyDescent="0.25">
      <c r="A2480" t="s">
        <v>440</v>
      </c>
      <c r="B2480" t="s">
        <v>1388</v>
      </c>
      <c r="C2480" t="s">
        <v>1389</v>
      </c>
      <c r="D2480" s="15">
        <v>1900</v>
      </c>
      <c r="E2480" s="121">
        <v>1</v>
      </c>
      <c r="F2480" t="s">
        <v>444</v>
      </c>
      <c r="G2480" s="121">
        <v>366</v>
      </c>
      <c r="H2480" t="s">
        <v>392</v>
      </c>
      <c r="I2480" t="s">
        <v>491</v>
      </c>
      <c r="J2480" t="s">
        <v>439</v>
      </c>
      <c r="K2480" t="s">
        <v>439</v>
      </c>
      <c r="L2480" s="756" t="s">
        <v>84</v>
      </c>
      <c r="M2480" t="s">
        <v>330</v>
      </c>
      <c r="N2480" s="679">
        <f t="shared" ca="1" si="168"/>
        <v>0</v>
      </c>
      <c r="O2480" s="679">
        <f t="shared" ca="1" si="168"/>
        <v>0</v>
      </c>
      <c r="P2480" s="679">
        <f t="shared" ca="1" si="168"/>
        <v>0</v>
      </c>
      <c r="Q2480" s="679">
        <f t="shared" ca="1" si="168"/>
        <v>0</v>
      </c>
      <c r="R2480" s="679">
        <f t="shared" ca="1" si="168"/>
        <v>0</v>
      </c>
      <c r="S2480" t="str">
        <f t="shared" si="164"/>
        <v>ASR_COMP</v>
      </c>
      <c r="T2480" s="957">
        <f t="shared" si="165"/>
        <v>44682</v>
      </c>
      <c r="U2480" t="str">
        <f t="shared" si="166"/>
        <v>Unaudited</v>
      </c>
    </row>
    <row r="2481" spans="1:21" x14ac:dyDescent="0.25">
      <c r="A2481" t="s">
        <v>440</v>
      </c>
      <c r="B2481" t="s">
        <v>1388</v>
      </c>
      <c r="C2481" t="s">
        <v>1389</v>
      </c>
      <c r="D2481" s="15">
        <v>1900</v>
      </c>
      <c r="E2481" s="121">
        <v>1</v>
      </c>
      <c r="F2481" t="s">
        <v>444</v>
      </c>
      <c r="G2481" s="121">
        <v>366</v>
      </c>
      <c r="H2481" t="s">
        <v>392</v>
      </c>
      <c r="I2481" t="s">
        <v>491</v>
      </c>
      <c r="J2481" t="s">
        <v>439</v>
      </c>
      <c r="K2481" t="s">
        <v>439</v>
      </c>
      <c r="L2481" s="756" t="s">
        <v>85</v>
      </c>
      <c r="M2481" t="s">
        <v>328</v>
      </c>
      <c r="N2481" s="679">
        <f t="shared" ca="1" si="168"/>
        <v>0</v>
      </c>
      <c r="O2481" s="679">
        <f t="shared" ca="1" si="168"/>
        <v>0</v>
      </c>
      <c r="P2481" s="679">
        <f t="shared" ca="1" si="168"/>
        <v>0</v>
      </c>
      <c r="Q2481" s="679">
        <f t="shared" ca="1" si="168"/>
        <v>0</v>
      </c>
      <c r="R2481" s="679">
        <f t="shared" ca="1" si="168"/>
        <v>0</v>
      </c>
      <c r="S2481" t="str">
        <f t="shared" si="164"/>
        <v>ASR_COMP</v>
      </c>
      <c r="T2481" s="957">
        <f t="shared" si="165"/>
        <v>44682</v>
      </c>
      <c r="U2481" t="str">
        <f t="shared" si="166"/>
        <v>Unaudited</v>
      </c>
    </row>
    <row r="2482" spans="1:21" x14ac:dyDescent="0.25">
      <c r="A2482" t="s">
        <v>440</v>
      </c>
      <c r="B2482" t="s">
        <v>1388</v>
      </c>
      <c r="C2482" t="s">
        <v>1389</v>
      </c>
      <c r="D2482" s="15">
        <v>1900</v>
      </c>
      <c r="E2482" s="121">
        <v>1</v>
      </c>
      <c r="F2482" t="s">
        <v>444</v>
      </c>
      <c r="G2482" s="121">
        <v>366</v>
      </c>
      <c r="H2482" t="s">
        <v>392</v>
      </c>
      <c r="I2482" t="s">
        <v>491</v>
      </c>
      <c r="J2482" t="s">
        <v>439</v>
      </c>
      <c r="K2482" t="s">
        <v>439</v>
      </c>
      <c r="L2482" s="756" t="s">
        <v>86</v>
      </c>
      <c r="M2482" t="s">
        <v>497</v>
      </c>
      <c r="N2482" s="679">
        <f t="shared" ca="1" si="168"/>
        <v>0</v>
      </c>
      <c r="O2482" s="679">
        <f t="shared" ca="1" si="168"/>
        <v>0</v>
      </c>
      <c r="P2482" s="679">
        <f t="shared" ca="1" si="168"/>
        <v>0</v>
      </c>
      <c r="Q2482" s="679">
        <f t="shared" ca="1" si="168"/>
        <v>0</v>
      </c>
      <c r="R2482" s="679">
        <f t="shared" ca="1" si="168"/>
        <v>0</v>
      </c>
      <c r="S2482" t="str">
        <f t="shared" si="164"/>
        <v>ASR_COMP</v>
      </c>
      <c r="T2482" s="957">
        <f t="shared" si="165"/>
        <v>44682</v>
      </c>
      <c r="U2482" t="str">
        <f t="shared" si="166"/>
        <v>Unaudited</v>
      </c>
    </row>
    <row r="2483" spans="1:21" x14ac:dyDescent="0.25">
      <c r="A2483" t="s">
        <v>440</v>
      </c>
      <c r="B2483" t="s">
        <v>1388</v>
      </c>
      <c r="C2483" t="s">
        <v>1389</v>
      </c>
      <c r="D2483" s="15">
        <v>1900</v>
      </c>
      <c r="E2483" s="121">
        <v>1</v>
      </c>
      <c r="F2483" t="s">
        <v>444</v>
      </c>
      <c r="G2483" s="121">
        <v>366</v>
      </c>
      <c r="H2483" t="s">
        <v>392</v>
      </c>
      <c r="I2483" t="s">
        <v>491</v>
      </c>
      <c r="J2483" t="s">
        <v>439</v>
      </c>
      <c r="K2483" t="s">
        <v>439</v>
      </c>
      <c r="L2483" s="756" t="s">
        <v>87</v>
      </c>
      <c r="M2483" t="s">
        <v>498</v>
      </c>
      <c r="N2483" s="679">
        <f t="shared" ca="1" si="168"/>
        <v>0</v>
      </c>
      <c r="O2483" s="679">
        <f t="shared" ca="1" si="168"/>
        <v>0</v>
      </c>
      <c r="P2483" s="679">
        <f t="shared" ca="1" si="168"/>
        <v>0</v>
      </c>
      <c r="Q2483" s="679">
        <f t="shared" ca="1" si="168"/>
        <v>0</v>
      </c>
      <c r="R2483" s="679">
        <f t="shared" ca="1" si="168"/>
        <v>0</v>
      </c>
      <c r="S2483" t="str">
        <f t="shared" si="164"/>
        <v>ASR_COMP</v>
      </c>
      <c r="T2483" s="957">
        <f t="shared" si="165"/>
        <v>44682</v>
      </c>
      <c r="U2483" t="str">
        <f t="shared" si="166"/>
        <v>Unaudited</v>
      </c>
    </row>
    <row r="2484" spans="1:21" x14ac:dyDescent="0.25">
      <c r="A2484" t="s">
        <v>440</v>
      </c>
      <c r="B2484" t="s">
        <v>1388</v>
      </c>
      <c r="C2484" t="s">
        <v>1389</v>
      </c>
      <c r="D2484" s="15">
        <v>1900</v>
      </c>
      <c r="E2484" s="121">
        <v>1</v>
      </c>
      <c r="F2484" t="s">
        <v>444</v>
      </c>
      <c r="G2484" s="121">
        <v>366</v>
      </c>
      <c r="H2484" t="s">
        <v>392</v>
      </c>
      <c r="I2484" t="s">
        <v>491</v>
      </c>
      <c r="J2484" t="s">
        <v>439</v>
      </c>
      <c r="K2484" t="s">
        <v>439</v>
      </c>
      <c r="L2484" s="756" t="s">
        <v>216</v>
      </c>
      <c r="M2484" t="s">
        <v>499</v>
      </c>
      <c r="N2484" s="679">
        <f t="shared" ca="1" si="168"/>
        <v>0</v>
      </c>
      <c r="O2484" s="679">
        <f t="shared" ca="1" si="168"/>
        <v>0</v>
      </c>
      <c r="P2484" s="679">
        <f t="shared" ca="1" si="168"/>
        <v>0</v>
      </c>
      <c r="Q2484" s="679">
        <f t="shared" ca="1" si="168"/>
        <v>0</v>
      </c>
      <c r="R2484" s="679">
        <f t="shared" ca="1" si="168"/>
        <v>0</v>
      </c>
      <c r="S2484" t="str">
        <f t="shared" si="164"/>
        <v>ASR_COMP</v>
      </c>
      <c r="T2484" s="957">
        <f t="shared" si="165"/>
        <v>44682</v>
      </c>
      <c r="U2484" t="str">
        <f t="shared" si="166"/>
        <v>Unaudited</v>
      </c>
    </row>
    <row r="2485" spans="1:21" x14ac:dyDescent="0.25">
      <c r="A2485" t="s">
        <v>440</v>
      </c>
      <c r="B2485" t="s">
        <v>1388</v>
      </c>
      <c r="C2485" t="s">
        <v>1389</v>
      </c>
      <c r="D2485" s="15">
        <v>1900</v>
      </c>
      <c r="E2485" s="121">
        <v>1</v>
      </c>
      <c r="F2485" t="s">
        <v>444</v>
      </c>
      <c r="G2485" s="121">
        <v>366</v>
      </c>
      <c r="H2485" t="s">
        <v>392</v>
      </c>
      <c r="I2485" t="s">
        <v>492</v>
      </c>
      <c r="J2485" t="s">
        <v>26</v>
      </c>
      <c r="K2485" t="s">
        <v>26</v>
      </c>
      <c r="L2485" s="756" t="s">
        <v>207</v>
      </c>
      <c r="M2485" t="s">
        <v>26</v>
      </c>
      <c r="N2485" s="679">
        <f t="shared" ca="1" si="168"/>
        <v>-51109.301379480479</v>
      </c>
      <c r="O2485" s="679">
        <f t="shared" ca="1" si="168"/>
        <v>0</v>
      </c>
      <c r="P2485" s="679">
        <f t="shared" ca="1" si="168"/>
        <v>0</v>
      </c>
      <c r="Q2485" s="679">
        <f t="shared" ca="1" si="168"/>
        <v>0</v>
      </c>
      <c r="R2485" s="679">
        <f t="shared" ca="1" si="168"/>
        <v>0</v>
      </c>
      <c r="S2485" t="str">
        <f t="shared" si="164"/>
        <v>ASR_COMP</v>
      </c>
      <c r="T2485" s="957">
        <f t="shared" si="165"/>
        <v>44682</v>
      </c>
      <c r="U2485" t="str">
        <f t="shared" si="166"/>
        <v>Unaudited</v>
      </c>
    </row>
    <row r="2486" spans="1:21" x14ac:dyDescent="0.25">
      <c r="A2486" t="s">
        <v>440</v>
      </c>
      <c r="B2486" t="s">
        <v>1388</v>
      </c>
      <c r="C2486" t="s">
        <v>1389</v>
      </c>
      <c r="D2486" s="15">
        <v>1900</v>
      </c>
      <c r="E2486" s="121">
        <v>1</v>
      </c>
      <c r="F2486" t="s">
        <v>1034</v>
      </c>
      <c r="G2486" s="121" t="s">
        <v>1387</v>
      </c>
      <c r="H2486" t="s">
        <v>392</v>
      </c>
      <c r="I2486" t="s">
        <v>435</v>
      </c>
      <c r="J2486" t="s">
        <v>435</v>
      </c>
      <c r="K2486" t="s">
        <v>435</v>
      </c>
      <c r="M2486" t="s">
        <v>435</v>
      </c>
      <c r="N2486" s="679">
        <f t="shared" ca="1" si="168"/>
        <v>0</v>
      </c>
      <c r="O2486" s="679">
        <f t="shared" ca="1" si="168"/>
        <v>0</v>
      </c>
      <c r="P2486" s="679">
        <f t="shared" ca="1" si="168"/>
        <v>0</v>
      </c>
      <c r="Q2486" s="679">
        <f t="shared" ca="1" si="168"/>
        <v>0</v>
      </c>
      <c r="R2486" s="679">
        <f t="shared" ca="1" si="168"/>
        <v>0</v>
      </c>
      <c r="S2486" t="str">
        <f t="shared" si="164"/>
        <v>ASR_COMP</v>
      </c>
      <c r="T2486" s="957">
        <f t="shared" si="165"/>
        <v>44682</v>
      </c>
      <c r="U2486" t="str">
        <f t="shared" si="166"/>
        <v>Unaudited</v>
      </c>
    </row>
    <row r="2487" spans="1:21" x14ac:dyDescent="0.25">
      <c r="A2487" t="s">
        <v>440</v>
      </c>
      <c r="B2487" t="s">
        <v>1388</v>
      </c>
      <c r="C2487" t="s">
        <v>1389</v>
      </c>
      <c r="D2487" s="15">
        <v>1900</v>
      </c>
      <c r="E2487" s="121">
        <v>1</v>
      </c>
      <c r="F2487" t="s">
        <v>1034</v>
      </c>
      <c r="G2487" s="121" t="s">
        <v>1387</v>
      </c>
      <c r="H2487" t="s">
        <v>392</v>
      </c>
      <c r="I2487" t="s">
        <v>490</v>
      </c>
      <c r="J2487" t="s">
        <v>12</v>
      </c>
      <c r="K2487" t="s">
        <v>12</v>
      </c>
      <c r="L2487" s="756">
        <v>1.1000000000000001</v>
      </c>
      <c r="M2487" t="s">
        <v>12</v>
      </c>
      <c r="N2487" s="679">
        <f t="shared" ca="1" si="168"/>
        <v>0</v>
      </c>
      <c r="O2487" s="679">
        <f t="shared" ca="1" si="168"/>
        <v>0</v>
      </c>
      <c r="P2487" s="679">
        <f t="shared" ca="1" si="168"/>
        <v>0</v>
      </c>
      <c r="Q2487" s="679">
        <f t="shared" ca="1" si="168"/>
        <v>0</v>
      </c>
      <c r="R2487" s="679">
        <f t="shared" ca="1" si="168"/>
        <v>199431.21449555244</v>
      </c>
      <c r="S2487" t="str">
        <f t="shared" si="164"/>
        <v>ASR_COMP</v>
      </c>
      <c r="T2487" s="957">
        <f t="shared" si="165"/>
        <v>44682</v>
      </c>
      <c r="U2487" t="str">
        <f t="shared" si="166"/>
        <v>Unaudited</v>
      </c>
    </row>
    <row r="2488" spans="1:21" x14ac:dyDescent="0.25">
      <c r="A2488" t="s">
        <v>440</v>
      </c>
      <c r="B2488" t="s">
        <v>1388</v>
      </c>
      <c r="C2488" t="s">
        <v>1389</v>
      </c>
      <c r="D2488" s="15">
        <v>1900</v>
      </c>
      <c r="E2488" s="121">
        <v>1</v>
      </c>
      <c r="F2488" t="s">
        <v>1034</v>
      </c>
      <c r="G2488" s="121" t="s">
        <v>1387</v>
      </c>
      <c r="H2488" t="s">
        <v>392</v>
      </c>
      <c r="I2488" t="s">
        <v>490</v>
      </c>
      <c r="J2488" t="s">
        <v>12</v>
      </c>
      <c r="K2488" t="s">
        <v>225</v>
      </c>
      <c r="L2488" s="756">
        <v>1.2</v>
      </c>
      <c r="M2488" t="s">
        <v>225</v>
      </c>
      <c r="N2488" s="679">
        <f t="shared" ca="1" si="168"/>
        <v>0</v>
      </c>
      <c r="O2488" s="679">
        <f t="shared" ca="1" si="168"/>
        <v>0</v>
      </c>
      <c r="P2488" s="679">
        <f t="shared" ca="1" si="168"/>
        <v>0</v>
      </c>
      <c r="Q2488" s="679">
        <f t="shared" ca="1" si="168"/>
        <v>0</v>
      </c>
      <c r="R2488" s="679">
        <f t="shared" ca="1" si="168"/>
        <v>15567.878296400613</v>
      </c>
      <c r="S2488" t="str">
        <f t="shared" si="164"/>
        <v>ASR_COMP</v>
      </c>
      <c r="T2488" s="957">
        <f t="shared" si="165"/>
        <v>44682</v>
      </c>
      <c r="U2488" t="str">
        <f t="shared" si="166"/>
        <v>Unaudited</v>
      </c>
    </row>
    <row r="2489" spans="1:21" x14ac:dyDescent="0.25">
      <c r="A2489" t="s">
        <v>440</v>
      </c>
      <c r="B2489" t="s">
        <v>1388</v>
      </c>
      <c r="C2489" t="s">
        <v>1389</v>
      </c>
      <c r="D2489" s="15">
        <v>1900</v>
      </c>
      <c r="E2489" s="121">
        <v>1</v>
      </c>
      <c r="F2489" t="s">
        <v>1034</v>
      </c>
      <c r="G2489" s="121" t="s">
        <v>1387</v>
      </c>
      <c r="H2489" t="s">
        <v>392</v>
      </c>
      <c r="I2489" t="s">
        <v>490</v>
      </c>
      <c r="J2489" t="s">
        <v>12</v>
      </c>
      <c r="K2489" t="s">
        <v>1326</v>
      </c>
      <c r="L2489" s="756" t="s">
        <v>1322</v>
      </c>
      <c r="M2489" t="s">
        <v>1326</v>
      </c>
      <c r="N2489" s="679">
        <f t="shared" ca="1" si="168"/>
        <v>0</v>
      </c>
      <c r="O2489" s="679">
        <f t="shared" ca="1" si="168"/>
        <v>0</v>
      </c>
      <c r="P2489" s="679">
        <f t="shared" ca="1" si="168"/>
        <v>0</v>
      </c>
      <c r="Q2489" s="679">
        <f t="shared" ca="1" si="168"/>
        <v>0</v>
      </c>
      <c r="R2489" s="679">
        <f t="shared" ca="1" si="168"/>
        <v>5928</v>
      </c>
      <c r="S2489" t="str">
        <f t="shared" si="164"/>
        <v>ASR_COMP</v>
      </c>
      <c r="T2489" s="957">
        <f t="shared" si="165"/>
        <v>44682</v>
      </c>
      <c r="U2489" t="str">
        <f t="shared" si="166"/>
        <v>Unaudited</v>
      </c>
    </row>
    <row r="2490" spans="1:21" x14ac:dyDescent="0.25">
      <c r="A2490" t="s">
        <v>440</v>
      </c>
      <c r="B2490" t="s">
        <v>1388</v>
      </c>
      <c r="C2490" t="s">
        <v>1389</v>
      </c>
      <c r="D2490" s="15">
        <v>1900</v>
      </c>
      <c r="E2490" s="121">
        <v>1</v>
      </c>
      <c r="F2490" t="s">
        <v>1034</v>
      </c>
      <c r="G2490" s="121" t="s">
        <v>1387</v>
      </c>
      <c r="H2490" t="s">
        <v>392</v>
      </c>
      <c r="I2490" t="s">
        <v>490</v>
      </c>
      <c r="J2490" t="s">
        <v>12</v>
      </c>
      <c r="K2490" t="s">
        <v>1328</v>
      </c>
      <c r="L2490" s="756" t="s">
        <v>1327</v>
      </c>
      <c r="M2490" t="s">
        <v>1328</v>
      </c>
      <c r="N2490" s="679">
        <f t="shared" ca="1" si="168"/>
        <v>0</v>
      </c>
      <c r="O2490" s="679">
        <f t="shared" ca="1" si="168"/>
        <v>0</v>
      </c>
      <c r="P2490" s="679">
        <f t="shared" ca="1" si="168"/>
        <v>0</v>
      </c>
      <c r="Q2490" s="679">
        <f t="shared" ca="1" si="168"/>
        <v>0</v>
      </c>
      <c r="R2490" s="679">
        <f t="shared" ca="1" si="168"/>
        <v>353308.64</v>
      </c>
      <c r="S2490" t="str">
        <f t="shared" si="164"/>
        <v>ASR_COMP</v>
      </c>
      <c r="T2490" s="957">
        <f t="shared" si="165"/>
        <v>44682</v>
      </c>
      <c r="U2490" t="str">
        <f t="shared" si="166"/>
        <v>Unaudited</v>
      </c>
    </row>
    <row r="2491" spans="1:21" x14ac:dyDescent="0.25">
      <c r="A2491" t="s">
        <v>440</v>
      </c>
      <c r="B2491" t="s">
        <v>1388</v>
      </c>
      <c r="C2491" t="s">
        <v>1389</v>
      </c>
      <c r="D2491" s="15">
        <v>1900</v>
      </c>
      <c r="E2491" s="121">
        <v>1</v>
      </c>
      <c r="F2491" t="s">
        <v>1034</v>
      </c>
      <c r="G2491" s="121" t="s">
        <v>1387</v>
      </c>
      <c r="H2491" t="s">
        <v>392</v>
      </c>
      <c r="I2491" t="s">
        <v>490</v>
      </c>
      <c r="J2491" t="s">
        <v>13</v>
      </c>
      <c r="K2491" t="s">
        <v>13</v>
      </c>
      <c r="L2491" s="756" t="s">
        <v>63</v>
      </c>
      <c r="M2491" t="s">
        <v>13</v>
      </c>
      <c r="N2491" s="679">
        <f t="shared" ca="1" si="168"/>
        <v>0</v>
      </c>
      <c r="O2491" s="679">
        <f t="shared" ca="1" si="168"/>
        <v>0</v>
      </c>
      <c r="P2491" s="679">
        <f t="shared" ca="1" si="168"/>
        <v>0</v>
      </c>
      <c r="Q2491" s="679">
        <f t="shared" ca="1" si="168"/>
        <v>0</v>
      </c>
      <c r="R2491" s="679">
        <f t="shared" ca="1" si="168"/>
        <v>0</v>
      </c>
      <c r="S2491" t="str">
        <f t="shared" si="164"/>
        <v>ASR_COMP</v>
      </c>
      <c r="T2491" s="957">
        <f t="shared" si="165"/>
        <v>44682</v>
      </c>
      <c r="U2491" t="str">
        <f t="shared" si="166"/>
        <v>Unaudited</v>
      </c>
    </row>
    <row r="2492" spans="1:21" x14ac:dyDescent="0.25">
      <c r="A2492" t="s">
        <v>440</v>
      </c>
      <c r="B2492" t="s">
        <v>1388</v>
      </c>
      <c r="C2492" t="s">
        <v>1389</v>
      </c>
      <c r="D2492" s="15">
        <v>1900</v>
      </c>
      <c r="E2492" s="121">
        <v>1</v>
      </c>
      <c r="F2492" t="s">
        <v>1034</v>
      </c>
      <c r="G2492" s="121" t="s">
        <v>1387</v>
      </c>
      <c r="H2492" t="s">
        <v>392</v>
      </c>
      <c r="I2492" t="s">
        <v>491</v>
      </c>
      <c r="J2492" t="s">
        <v>436</v>
      </c>
      <c r="K2492" t="s">
        <v>799</v>
      </c>
      <c r="L2492" s="756">
        <v>2.1</v>
      </c>
      <c r="M2492" t="s">
        <v>734</v>
      </c>
      <c r="N2492" s="679">
        <f t="shared" ca="1" si="168"/>
        <v>0</v>
      </c>
      <c r="O2492" s="679">
        <f t="shared" ca="1" si="168"/>
        <v>0</v>
      </c>
      <c r="P2492" s="679">
        <f t="shared" ca="1" si="168"/>
        <v>0</v>
      </c>
      <c r="Q2492" s="679">
        <f t="shared" ca="1" si="168"/>
        <v>0</v>
      </c>
      <c r="R2492" s="679">
        <f t="shared" ca="1" si="168"/>
        <v>0</v>
      </c>
      <c r="S2492" t="str">
        <f t="shared" si="164"/>
        <v>ASR_COMP</v>
      </c>
      <c r="T2492" s="957">
        <f t="shared" si="165"/>
        <v>44682</v>
      </c>
      <c r="U2492" t="str">
        <f t="shared" si="166"/>
        <v>Unaudited</v>
      </c>
    </row>
    <row r="2493" spans="1:21" x14ac:dyDescent="0.25">
      <c r="A2493" t="s">
        <v>440</v>
      </c>
      <c r="B2493" t="s">
        <v>1388</v>
      </c>
      <c r="C2493" t="s">
        <v>1389</v>
      </c>
      <c r="D2493" s="15">
        <v>1900</v>
      </c>
      <c r="E2493" s="121">
        <v>1</v>
      </c>
      <c r="F2493" t="s">
        <v>1034</v>
      </c>
      <c r="G2493" s="121" t="s">
        <v>1387</v>
      </c>
      <c r="H2493" t="s">
        <v>392</v>
      </c>
      <c r="I2493" t="s">
        <v>491</v>
      </c>
      <c r="J2493" t="s">
        <v>436</v>
      </c>
      <c r="K2493" t="s">
        <v>799</v>
      </c>
      <c r="L2493" s="756">
        <v>2.2000000000000002</v>
      </c>
      <c r="M2493" t="s">
        <v>735</v>
      </c>
      <c r="N2493" s="679">
        <f t="shared" ca="1" si="168"/>
        <v>0</v>
      </c>
      <c r="O2493" s="679">
        <f t="shared" ca="1" si="168"/>
        <v>0</v>
      </c>
      <c r="P2493" s="679">
        <f t="shared" ca="1" si="168"/>
        <v>0</v>
      </c>
      <c r="Q2493" s="679">
        <f t="shared" ca="1" si="168"/>
        <v>0</v>
      </c>
      <c r="R2493" s="679">
        <f t="shared" ca="1" si="168"/>
        <v>0</v>
      </c>
      <c r="S2493" t="str">
        <f t="shared" si="164"/>
        <v>ASR_COMP</v>
      </c>
      <c r="T2493" s="957">
        <f t="shared" si="165"/>
        <v>44682</v>
      </c>
      <c r="U2493" t="str">
        <f t="shared" si="166"/>
        <v>Unaudited</v>
      </c>
    </row>
    <row r="2494" spans="1:21" x14ac:dyDescent="0.25">
      <c r="A2494" t="s">
        <v>440</v>
      </c>
      <c r="B2494" t="s">
        <v>1388</v>
      </c>
      <c r="C2494" t="s">
        <v>1389</v>
      </c>
      <c r="D2494" s="15">
        <v>1900</v>
      </c>
      <c r="E2494" s="121">
        <v>1</v>
      </c>
      <c r="F2494" t="s">
        <v>1034</v>
      </c>
      <c r="G2494" s="121" t="s">
        <v>1387</v>
      </c>
      <c r="H2494" t="s">
        <v>392</v>
      </c>
      <c r="I2494" t="s">
        <v>491</v>
      </c>
      <c r="J2494" t="s">
        <v>436</v>
      </c>
      <c r="K2494" t="s">
        <v>799</v>
      </c>
      <c r="L2494" s="756">
        <v>2.2999999999999998</v>
      </c>
      <c r="M2494" t="s">
        <v>736</v>
      </c>
      <c r="N2494" s="679">
        <f t="shared" ca="1" si="168"/>
        <v>0</v>
      </c>
      <c r="O2494" s="679">
        <f t="shared" ca="1" si="168"/>
        <v>0</v>
      </c>
      <c r="P2494" s="679">
        <f t="shared" ca="1" si="168"/>
        <v>0</v>
      </c>
      <c r="Q2494" s="679">
        <f t="shared" ca="1" si="168"/>
        <v>0</v>
      </c>
      <c r="R2494" s="679">
        <f t="shared" ca="1" si="168"/>
        <v>45596.514303416829</v>
      </c>
      <c r="S2494" t="str">
        <f t="shared" si="164"/>
        <v>ASR_COMP</v>
      </c>
      <c r="T2494" s="957">
        <f t="shared" si="165"/>
        <v>44682</v>
      </c>
      <c r="U2494" t="str">
        <f t="shared" si="166"/>
        <v>Unaudited</v>
      </c>
    </row>
    <row r="2495" spans="1:21" x14ac:dyDescent="0.25">
      <c r="A2495" t="s">
        <v>440</v>
      </c>
      <c r="B2495" t="s">
        <v>1388</v>
      </c>
      <c r="C2495" t="s">
        <v>1389</v>
      </c>
      <c r="D2495" s="15">
        <v>1900</v>
      </c>
      <c r="E2495" s="121">
        <v>1</v>
      </c>
      <c r="F2495" t="s">
        <v>1034</v>
      </c>
      <c r="G2495" s="121" t="s">
        <v>1387</v>
      </c>
      <c r="H2495" t="s">
        <v>392</v>
      </c>
      <c r="I2495" t="s">
        <v>491</v>
      </c>
      <c r="J2495" t="s">
        <v>436</v>
      </c>
      <c r="K2495" t="s">
        <v>799</v>
      </c>
      <c r="L2495" s="756">
        <v>2.4</v>
      </c>
      <c r="M2495" t="s">
        <v>737</v>
      </c>
      <c r="N2495" s="679">
        <f t="shared" ca="1" si="168"/>
        <v>0</v>
      </c>
      <c r="O2495" s="679">
        <f t="shared" ca="1" si="168"/>
        <v>0</v>
      </c>
      <c r="P2495" s="679">
        <f t="shared" ca="1" si="168"/>
        <v>0</v>
      </c>
      <c r="Q2495" s="679">
        <f t="shared" ca="1" si="168"/>
        <v>0</v>
      </c>
      <c r="R2495" s="679">
        <f t="shared" ca="1" si="168"/>
        <v>-87242.631521836665</v>
      </c>
      <c r="S2495" t="str">
        <f t="shared" si="164"/>
        <v>ASR_COMP</v>
      </c>
      <c r="T2495" s="957">
        <f t="shared" si="165"/>
        <v>44682</v>
      </c>
      <c r="U2495" t="str">
        <f t="shared" si="166"/>
        <v>Unaudited</v>
      </c>
    </row>
    <row r="2496" spans="1:21" x14ac:dyDescent="0.25">
      <c r="A2496" t="s">
        <v>440</v>
      </c>
      <c r="B2496" t="s">
        <v>1388</v>
      </c>
      <c r="C2496" t="s">
        <v>1389</v>
      </c>
      <c r="D2496" s="15">
        <v>1900</v>
      </c>
      <c r="E2496" s="121">
        <v>1</v>
      </c>
      <c r="F2496" t="s">
        <v>1034</v>
      </c>
      <c r="G2496" s="121" t="s">
        <v>1387</v>
      </c>
      <c r="H2496" t="s">
        <v>392</v>
      </c>
      <c r="I2496" t="s">
        <v>491</v>
      </c>
      <c r="J2496" t="s">
        <v>436</v>
      </c>
      <c r="K2496" t="s">
        <v>799</v>
      </c>
      <c r="L2496" s="756">
        <v>2.5</v>
      </c>
      <c r="M2496" t="s">
        <v>779</v>
      </c>
      <c r="N2496" s="679">
        <f t="shared" ca="1" si="168"/>
        <v>0</v>
      </c>
      <c r="O2496" s="679">
        <f t="shared" ca="1" si="168"/>
        <v>0</v>
      </c>
      <c r="P2496" s="679">
        <f t="shared" ca="1" si="168"/>
        <v>0</v>
      </c>
      <c r="Q2496" s="679">
        <f t="shared" ca="1" si="168"/>
        <v>0</v>
      </c>
      <c r="R2496" s="679">
        <f t="shared" ca="1" si="168"/>
        <v>0</v>
      </c>
      <c r="S2496" t="str">
        <f t="shared" si="164"/>
        <v>ASR_COMP</v>
      </c>
      <c r="T2496" s="957">
        <f t="shared" si="165"/>
        <v>44682</v>
      </c>
      <c r="U2496" t="str">
        <f t="shared" si="166"/>
        <v>Unaudited</v>
      </c>
    </row>
    <row r="2497" spans="1:21" x14ac:dyDescent="0.25">
      <c r="A2497" t="s">
        <v>440</v>
      </c>
      <c r="B2497" t="s">
        <v>1388</v>
      </c>
      <c r="C2497" t="s">
        <v>1389</v>
      </c>
      <c r="D2497" s="15">
        <v>1900</v>
      </c>
      <c r="E2497" s="121">
        <v>1</v>
      </c>
      <c r="F2497" t="s">
        <v>1034</v>
      </c>
      <c r="G2497" s="121" t="s">
        <v>1387</v>
      </c>
      <c r="H2497" t="s">
        <v>392</v>
      </c>
      <c r="I2497" t="s">
        <v>491</v>
      </c>
      <c r="J2497" t="s">
        <v>436</v>
      </c>
      <c r="K2497" t="s">
        <v>799</v>
      </c>
      <c r="L2497" s="756">
        <v>2.6</v>
      </c>
      <c r="M2497" t="s">
        <v>189</v>
      </c>
      <c r="N2497" s="679">
        <f t="shared" ca="1" si="168"/>
        <v>0</v>
      </c>
      <c r="O2497" s="679">
        <f t="shared" ca="1" si="168"/>
        <v>0</v>
      </c>
      <c r="P2497" s="679">
        <f t="shared" ca="1" si="168"/>
        <v>0</v>
      </c>
      <c r="Q2497" s="679">
        <f t="shared" ca="1" si="168"/>
        <v>0</v>
      </c>
      <c r="R2497" s="679">
        <f t="shared" ca="1" si="168"/>
        <v>38223.225787155941</v>
      </c>
      <c r="S2497" t="str">
        <f t="shared" si="164"/>
        <v>ASR_COMP</v>
      </c>
      <c r="T2497" s="957">
        <f t="shared" si="165"/>
        <v>44682</v>
      </c>
      <c r="U2497" t="str">
        <f t="shared" si="166"/>
        <v>Unaudited</v>
      </c>
    </row>
    <row r="2498" spans="1:21" x14ac:dyDescent="0.25">
      <c r="A2498" t="s">
        <v>440</v>
      </c>
      <c r="B2498" t="s">
        <v>1388</v>
      </c>
      <c r="C2498" t="s">
        <v>1389</v>
      </c>
      <c r="D2498" s="15">
        <v>1900</v>
      </c>
      <c r="E2498" s="121">
        <v>1</v>
      </c>
      <c r="F2498" t="s">
        <v>1034</v>
      </c>
      <c r="G2498" s="121" t="s">
        <v>1387</v>
      </c>
      <c r="H2498" t="s">
        <v>392</v>
      </c>
      <c r="I2498" t="s">
        <v>491</v>
      </c>
      <c r="J2498" t="s">
        <v>436</v>
      </c>
      <c r="K2498" t="s">
        <v>799</v>
      </c>
      <c r="L2498" s="756">
        <v>2.7</v>
      </c>
      <c r="M2498" t="s">
        <v>800</v>
      </c>
      <c r="N2498" s="679">
        <f t="shared" ca="1" si="168"/>
        <v>0</v>
      </c>
      <c r="O2498" s="679">
        <f t="shared" ca="1" si="168"/>
        <v>0</v>
      </c>
      <c r="P2498" s="679">
        <f t="shared" ca="1" si="168"/>
        <v>0</v>
      </c>
      <c r="Q2498" s="679">
        <f t="shared" ca="1" si="168"/>
        <v>0</v>
      </c>
      <c r="R2498" s="679">
        <f t="shared" ca="1" si="168"/>
        <v>-524553.80277294654</v>
      </c>
      <c r="S2498" t="str">
        <f t="shared" ref="S2498:S2561" si="169">file_name</f>
        <v>ASR_COMP</v>
      </c>
      <c r="T2498" s="957">
        <f t="shared" ref="T2498:T2561" si="170">file_date</f>
        <v>44682</v>
      </c>
      <c r="U2498" t="str">
        <f t="shared" ref="U2498:U2561" si="171">status</f>
        <v>Unaudited</v>
      </c>
    </row>
    <row r="2499" spans="1:21" x14ac:dyDescent="0.25">
      <c r="A2499" t="s">
        <v>440</v>
      </c>
      <c r="B2499" t="s">
        <v>1388</v>
      </c>
      <c r="C2499" t="s">
        <v>1389</v>
      </c>
      <c r="D2499" s="15">
        <v>1900</v>
      </c>
      <c r="E2499" s="121">
        <v>1</v>
      </c>
      <c r="F2499" t="s">
        <v>1034</v>
      </c>
      <c r="G2499" s="121" t="s">
        <v>1387</v>
      </c>
      <c r="H2499" t="s">
        <v>392</v>
      </c>
      <c r="I2499" t="s">
        <v>491</v>
      </c>
      <c r="J2499" t="s">
        <v>436</v>
      </c>
      <c r="K2499" t="s">
        <v>799</v>
      </c>
      <c r="L2499" s="756">
        <v>2.8</v>
      </c>
      <c r="M2499" t="s">
        <v>801</v>
      </c>
      <c r="N2499" s="679">
        <f t="shared" ca="1" si="168"/>
        <v>0</v>
      </c>
      <c r="O2499" s="679">
        <f t="shared" ca="1" si="168"/>
        <v>0</v>
      </c>
      <c r="P2499" s="679">
        <f t="shared" ca="1" si="168"/>
        <v>0</v>
      </c>
      <c r="Q2499" s="679">
        <f t="shared" ca="1" si="168"/>
        <v>0</v>
      </c>
      <c r="R2499" s="679">
        <f t="shared" ca="1" si="168"/>
        <v>0</v>
      </c>
      <c r="S2499" t="str">
        <f t="shared" si="169"/>
        <v>ASR_COMP</v>
      </c>
      <c r="T2499" s="957">
        <f t="shared" si="170"/>
        <v>44682</v>
      </c>
      <c r="U2499" t="str">
        <f t="shared" si="171"/>
        <v>Unaudited</v>
      </c>
    </row>
    <row r="2500" spans="1:21" x14ac:dyDescent="0.25">
      <c r="A2500" t="s">
        <v>440</v>
      </c>
      <c r="B2500" t="s">
        <v>1388</v>
      </c>
      <c r="C2500" t="s">
        <v>1389</v>
      </c>
      <c r="D2500" s="15">
        <v>1900</v>
      </c>
      <c r="E2500" s="121">
        <v>1</v>
      </c>
      <c r="F2500" t="s">
        <v>1034</v>
      </c>
      <c r="G2500" s="121" t="s">
        <v>1387</v>
      </c>
      <c r="H2500" t="s">
        <v>392</v>
      </c>
      <c r="I2500" t="s">
        <v>491</v>
      </c>
      <c r="J2500" t="s">
        <v>436</v>
      </c>
      <c r="K2500" t="s">
        <v>799</v>
      </c>
      <c r="L2500" s="756">
        <v>2.9</v>
      </c>
      <c r="M2500" t="s">
        <v>782</v>
      </c>
      <c r="N2500" s="679">
        <f t="shared" ca="1" si="168"/>
        <v>0</v>
      </c>
      <c r="O2500" s="679">
        <f t="shared" ca="1" si="168"/>
        <v>0</v>
      </c>
      <c r="P2500" s="679">
        <f t="shared" ca="1" si="168"/>
        <v>0</v>
      </c>
      <c r="Q2500" s="679">
        <f t="shared" ca="1" si="168"/>
        <v>0</v>
      </c>
      <c r="R2500" s="679">
        <f t="shared" ca="1" si="168"/>
        <v>0</v>
      </c>
      <c r="S2500" t="str">
        <f t="shared" si="169"/>
        <v>ASR_COMP</v>
      </c>
      <c r="T2500" s="957">
        <f t="shared" si="170"/>
        <v>44682</v>
      </c>
      <c r="U2500" t="str">
        <f t="shared" si="171"/>
        <v>Unaudited</v>
      </c>
    </row>
    <row r="2501" spans="1:21" x14ac:dyDescent="0.25">
      <c r="A2501" t="s">
        <v>440</v>
      </c>
      <c r="B2501" t="s">
        <v>1388</v>
      </c>
      <c r="C2501" t="s">
        <v>1389</v>
      </c>
      <c r="D2501" s="15">
        <v>1900</v>
      </c>
      <c r="E2501" s="121">
        <v>1</v>
      </c>
      <c r="F2501" t="s">
        <v>1034</v>
      </c>
      <c r="G2501" s="121" t="s">
        <v>1387</v>
      </c>
      <c r="H2501" t="s">
        <v>392</v>
      </c>
      <c r="I2501" t="s">
        <v>491</v>
      </c>
      <c r="J2501" t="s">
        <v>436</v>
      </c>
      <c r="K2501" t="s">
        <v>226</v>
      </c>
      <c r="L2501" s="756">
        <v>2.11</v>
      </c>
      <c r="M2501" t="s">
        <v>231</v>
      </c>
      <c r="N2501" s="679">
        <f t="shared" ca="1" si="168"/>
        <v>0</v>
      </c>
      <c r="O2501" s="679">
        <f t="shared" ca="1" si="168"/>
        <v>0</v>
      </c>
      <c r="P2501" s="679">
        <f t="shared" ca="1" si="168"/>
        <v>0</v>
      </c>
      <c r="Q2501" s="679">
        <f t="shared" ca="1" si="168"/>
        <v>0</v>
      </c>
      <c r="R2501" s="679">
        <f t="shared" ca="1" si="168"/>
        <v>255661.62386723858</v>
      </c>
      <c r="S2501" t="str">
        <f t="shared" si="169"/>
        <v>ASR_COMP</v>
      </c>
      <c r="T2501" s="957">
        <f t="shared" si="170"/>
        <v>44682</v>
      </c>
      <c r="U2501" t="str">
        <f t="shared" si="171"/>
        <v>Unaudited</v>
      </c>
    </row>
    <row r="2502" spans="1:21" x14ac:dyDescent="0.25">
      <c r="A2502" t="s">
        <v>440</v>
      </c>
      <c r="B2502" t="s">
        <v>1388</v>
      </c>
      <c r="C2502" t="s">
        <v>1389</v>
      </c>
      <c r="D2502" s="15">
        <v>1900</v>
      </c>
      <c r="E2502" s="121">
        <v>1</v>
      </c>
      <c r="F2502" t="s">
        <v>1034</v>
      </c>
      <c r="G2502" s="121" t="s">
        <v>1387</v>
      </c>
      <c r="H2502" t="s">
        <v>392</v>
      </c>
      <c r="I2502" t="s">
        <v>491</v>
      </c>
      <c r="J2502" t="s">
        <v>436</v>
      </c>
      <c r="K2502" t="s">
        <v>226</v>
      </c>
      <c r="L2502" s="756">
        <v>2.12</v>
      </c>
      <c r="M2502" t="s">
        <v>557</v>
      </c>
      <c r="N2502" s="679">
        <f t="shared" ca="1" si="168"/>
        <v>0</v>
      </c>
      <c r="O2502" s="679">
        <f t="shared" ca="1" si="168"/>
        <v>0</v>
      </c>
      <c r="P2502" s="679">
        <f t="shared" ca="1" si="168"/>
        <v>0</v>
      </c>
      <c r="Q2502" s="679">
        <f t="shared" ca="1" si="168"/>
        <v>0</v>
      </c>
      <c r="R2502" s="679">
        <f t="shared" ca="1" si="168"/>
        <v>374139.74809840164</v>
      </c>
      <c r="S2502" t="str">
        <f t="shared" si="169"/>
        <v>ASR_COMP</v>
      </c>
      <c r="T2502" s="957">
        <f t="shared" si="170"/>
        <v>44682</v>
      </c>
      <c r="U2502" t="str">
        <f t="shared" si="171"/>
        <v>Unaudited</v>
      </c>
    </row>
    <row r="2503" spans="1:21" x14ac:dyDescent="0.25">
      <c r="A2503" t="s">
        <v>440</v>
      </c>
      <c r="B2503" t="s">
        <v>1388</v>
      </c>
      <c r="C2503" t="s">
        <v>1389</v>
      </c>
      <c r="D2503" s="15">
        <v>1900</v>
      </c>
      <c r="E2503" s="121">
        <v>1</v>
      </c>
      <c r="F2503" t="s">
        <v>1034</v>
      </c>
      <c r="G2503" s="121" t="s">
        <v>1387</v>
      </c>
      <c r="H2503" t="s">
        <v>392</v>
      </c>
      <c r="I2503" t="s">
        <v>491</v>
      </c>
      <c r="J2503" t="s">
        <v>436</v>
      </c>
      <c r="K2503" t="s">
        <v>226</v>
      </c>
      <c r="L2503" s="756">
        <v>2.13</v>
      </c>
      <c r="M2503" t="s">
        <v>232</v>
      </c>
      <c r="N2503" s="679">
        <f t="shared" ca="1" si="168"/>
        <v>0</v>
      </c>
      <c r="O2503" s="679">
        <f t="shared" ca="1" si="168"/>
        <v>0</v>
      </c>
      <c r="P2503" s="679">
        <f t="shared" ca="1" si="168"/>
        <v>0</v>
      </c>
      <c r="Q2503" s="679">
        <f t="shared" ca="1" si="168"/>
        <v>0</v>
      </c>
      <c r="R2503" s="679">
        <f t="shared" ca="1" si="168"/>
        <v>91474.599689029361</v>
      </c>
      <c r="S2503" t="str">
        <f t="shared" si="169"/>
        <v>ASR_COMP</v>
      </c>
      <c r="T2503" s="957">
        <f t="shared" si="170"/>
        <v>44682</v>
      </c>
      <c r="U2503" t="str">
        <f t="shared" si="171"/>
        <v>Unaudited</v>
      </c>
    </row>
    <row r="2504" spans="1:21" x14ac:dyDescent="0.25">
      <c r="A2504" t="s">
        <v>440</v>
      </c>
      <c r="B2504" t="s">
        <v>1388</v>
      </c>
      <c r="C2504" t="s">
        <v>1389</v>
      </c>
      <c r="D2504" s="15">
        <v>1900</v>
      </c>
      <c r="E2504" s="121">
        <v>1</v>
      </c>
      <c r="F2504" t="s">
        <v>1034</v>
      </c>
      <c r="G2504" s="121" t="s">
        <v>1387</v>
      </c>
      <c r="H2504" t="s">
        <v>392</v>
      </c>
      <c r="I2504" t="s">
        <v>491</v>
      </c>
      <c r="J2504" t="s">
        <v>436</v>
      </c>
      <c r="K2504" t="s">
        <v>226</v>
      </c>
      <c r="L2504" s="756">
        <v>2.14</v>
      </c>
      <c r="M2504" t="s">
        <v>561</v>
      </c>
      <c r="N2504" s="679">
        <f t="shared" ca="1" si="168"/>
        <v>0</v>
      </c>
      <c r="O2504" s="679">
        <f t="shared" ca="1" si="168"/>
        <v>0</v>
      </c>
      <c r="P2504" s="679">
        <f t="shared" ca="1" si="168"/>
        <v>0</v>
      </c>
      <c r="Q2504" s="679">
        <f t="shared" ca="1" si="168"/>
        <v>0</v>
      </c>
      <c r="R2504" s="679">
        <f t="shared" ca="1" si="168"/>
        <v>35061.625403163322</v>
      </c>
      <c r="S2504" t="str">
        <f t="shared" si="169"/>
        <v>ASR_COMP</v>
      </c>
      <c r="T2504" s="957">
        <f t="shared" si="170"/>
        <v>44682</v>
      </c>
      <c r="U2504" t="str">
        <f t="shared" si="171"/>
        <v>Unaudited</v>
      </c>
    </row>
    <row r="2505" spans="1:21" x14ac:dyDescent="0.25">
      <c r="A2505" t="s">
        <v>440</v>
      </c>
      <c r="B2505" t="s">
        <v>1388</v>
      </c>
      <c r="C2505" t="s">
        <v>1389</v>
      </c>
      <c r="D2505" s="15">
        <v>1900</v>
      </c>
      <c r="E2505" s="121">
        <v>1</v>
      </c>
      <c r="F2505" t="s">
        <v>1034</v>
      </c>
      <c r="G2505" s="121" t="s">
        <v>1387</v>
      </c>
      <c r="H2505" t="s">
        <v>392</v>
      </c>
      <c r="I2505" t="s">
        <v>491</v>
      </c>
      <c r="J2505" t="s">
        <v>436</v>
      </c>
      <c r="K2505" t="s">
        <v>226</v>
      </c>
      <c r="L2505" s="756">
        <v>2.15</v>
      </c>
      <c r="M2505" t="s">
        <v>20</v>
      </c>
      <c r="N2505" s="679">
        <f t="shared" ca="1" si="168"/>
        <v>0</v>
      </c>
      <c r="O2505" s="679">
        <f t="shared" ca="1" si="168"/>
        <v>0</v>
      </c>
      <c r="P2505" s="679">
        <f t="shared" ca="1" si="168"/>
        <v>0</v>
      </c>
      <c r="Q2505" s="679">
        <f t="shared" ca="1" si="168"/>
        <v>0</v>
      </c>
      <c r="R2505" s="679">
        <f t="shared" ca="1" si="168"/>
        <v>-13733.490139815256</v>
      </c>
      <c r="S2505" t="str">
        <f t="shared" si="169"/>
        <v>ASR_COMP</v>
      </c>
      <c r="T2505" s="957">
        <f t="shared" si="170"/>
        <v>44682</v>
      </c>
      <c r="U2505" t="str">
        <f t="shared" si="171"/>
        <v>Unaudited</v>
      </c>
    </row>
    <row r="2506" spans="1:21" x14ac:dyDescent="0.25">
      <c r="A2506" t="s">
        <v>440</v>
      </c>
      <c r="B2506" t="s">
        <v>1388</v>
      </c>
      <c r="C2506" t="s">
        <v>1389</v>
      </c>
      <c r="D2506" s="15">
        <v>1900</v>
      </c>
      <c r="E2506" s="121">
        <v>1</v>
      </c>
      <c r="F2506" t="s">
        <v>1034</v>
      </c>
      <c r="G2506" s="121" t="s">
        <v>1387</v>
      </c>
      <c r="H2506" t="s">
        <v>392</v>
      </c>
      <c r="I2506" t="s">
        <v>491</v>
      </c>
      <c r="J2506" t="s">
        <v>436</v>
      </c>
      <c r="K2506" t="s">
        <v>226</v>
      </c>
      <c r="L2506" s="756">
        <v>2.16</v>
      </c>
      <c r="M2506" t="s">
        <v>802</v>
      </c>
      <c r="N2506" s="679">
        <f t="shared" ca="1" si="168"/>
        <v>0</v>
      </c>
      <c r="O2506" s="679">
        <f t="shared" ca="1" si="168"/>
        <v>0</v>
      </c>
      <c r="P2506" s="679">
        <f t="shared" ca="1" si="168"/>
        <v>0</v>
      </c>
      <c r="Q2506" s="679">
        <f t="shared" ca="1" si="168"/>
        <v>0</v>
      </c>
      <c r="R2506" s="679">
        <f t="shared" ca="1" si="168"/>
        <v>0</v>
      </c>
      <c r="S2506" t="str">
        <f t="shared" si="169"/>
        <v>ASR_COMP</v>
      </c>
      <c r="T2506" s="957">
        <f t="shared" si="170"/>
        <v>44682</v>
      </c>
      <c r="U2506" t="str">
        <f t="shared" si="171"/>
        <v>Unaudited</v>
      </c>
    </row>
    <row r="2507" spans="1:21" x14ac:dyDescent="0.25">
      <c r="A2507" t="s">
        <v>440</v>
      </c>
      <c r="B2507" t="s">
        <v>1388</v>
      </c>
      <c r="C2507" t="s">
        <v>1389</v>
      </c>
      <c r="D2507" s="15">
        <v>1900</v>
      </c>
      <c r="E2507" s="121">
        <v>1</v>
      </c>
      <c r="F2507" t="s">
        <v>1034</v>
      </c>
      <c r="G2507" s="121" t="s">
        <v>1387</v>
      </c>
      <c r="H2507" t="s">
        <v>392</v>
      </c>
      <c r="I2507" t="s">
        <v>491</v>
      </c>
      <c r="J2507" t="s">
        <v>436</v>
      </c>
      <c r="K2507" t="s">
        <v>226</v>
      </c>
      <c r="L2507" s="756">
        <v>2.17</v>
      </c>
      <c r="M2507" t="s">
        <v>1055</v>
      </c>
      <c r="N2507" s="679">
        <f t="shared" ca="1" si="168"/>
        <v>0</v>
      </c>
      <c r="O2507" s="679">
        <f t="shared" ca="1" si="168"/>
        <v>0</v>
      </c>
      <c r="P2507" s="679">
        <f t="shared" ca="1" si="168"/>
        <v>0</v>
      </c>
      <c r="Q2507" s="679">
        <f t="shared" ca="1" si="168"/>
        <v>0</v>
      </c>
      <c r="R2507" s="679">
        <f t="shared" ca="1" si="168"/>
        <v>0</v>
      </c>
      <c r="S2507" t="str">
        <f t="shared" si="169"/>
        <v>ASR_COMP</v>
      </c>
      <c r="T2507" s="957">
        <f t="shared" si="170"/>
        <v>44682</v>
      </c>
      <c r="U2507" t="str">
        <f t="shared" si="171"/>
        <v>Unaudited</v>
      </c>
    </row>
    <row r="2508" spans="1:21" x14ac:dyDescent="0.25">
      <c r="A2508" t="s">
        <v>440</v>
      </c>
      <c r="B2508" t="s">
        <v>1388</v>
      </c>
      <c r="C2508" t="s">
        <v>1389</v>
      </c>
      <c r="D2508" s="15">
        <v>1900</v>
      </c>
      <c r="E2508" s="121">
        <v>1</v>
      </c>
      <c r="F2508" t="s">
        <v>1034</v>
      </c>
      <c r="G2508" s="121" t="s">
        <v>1387</v>
      </c>
      <c r="H2508" t="s">
        <v>392</v>
      </c>
      <c r="I2508" t="s">
        <v>491</v>
      </c>
      <c r="J2508" t="s">
        <v>436</v>
      </c>
      <c r="K2508" t="s">
        <v>226</v>
      </c>
      <c r="L2508" s="756">
        <v>2.1800000000000002</v>
      </c>
      <c r="M2508" t="s">
        <v>653</v>
      </c>
      <c r="N2508" s="679">
        <f t="shared" ca="1" si="168"/>
        <v>0</v>
      </c>
      <c r="O2508" s="679">
        <f t="shared" ca="1" si="168"/>
        <v>0</v>
      </c>
      <c r="P2508" s="679">
        <f t="shared" ca="1" si="168"/>
        <v>0</v>
      </c>
      <c r="Q2508" s="679">
        <f t="shared" ca="1" si="168"/>
        <v>0</v>
      </c>
      <c r="R2508" s="679">
        <f t="shared" ca="1" si="168"/>
        <v>4734.4801834574391</v>
      </c>
      <c r="S2508" t="str">
        <f t="shared" si="169"/>
        <v>ASR_COMP</v>
      </c>
      <c r="T2508" s="957">
        <f t="shared" si="170"/>
        <v>44682</v>
      </c>
      <c r="U2508" t="str">
        <f t="shared" si="171"/>
        <v>Unaudited</v>
      </c>
    </row>
    <row r="2509" spans="1:21" x14ac:dyDescent="0.25">
      <c r="A2509" t="s">
        <v>440</v>
      </c>
      <c r="B2509" t="s">
        <v>1388</v>
      </c>
      <c r="C2509" t="s">
        <v>1389</v>
      </c>
      <c r="D2509" s="15">
        <v>1900</v>
      </c>
      <c r="E2509" s="121">
        <v>1</v>
      </c>
      <c r="F2509" t="s">
        <v>1034</v>
      </c>
      <c r="G2509" s="121" t="s">
        <v>1387</v>
      </c>
      <c r="H2509" t="s">
        <v>392</v>
      </c>
      <c r="I2509" t="s">
        <v>491</v>
      </c>
      <c r="J2509" t="s">
        <v>436</v>
      </c>
      <c r="K2509" t="s">
        <v>226</v>
      </c>
      <c r="L2509" s="756">
        <v>2.19</v>
      </c>
      <c r="M2509" t="s">
        <v>221</v>
      </c>
      <c r="N2509" s="679">
        <f t="shared" ca="1" si="168"/>
        <v>0</v>
      </c>
      <c r="O2509" s="679">
        <f t="shared" ca="1" si="168"/>
        <v>0</v>
      </c>
      <c r="P2509" s="679">
        <f t="shared" ca="1" si="168"/>
        <v>0</v>
      </c>
      <c r="Q2509" s="679">
        <f t="shared" ca="1" si="168"/>
        <v>0</v>
      </c>
      <c r="R2509" s="679">
        <f t="shared" ca="1" si="168"/>
        <v>-64699.554156811173</v>
      </c>
      <c r="S2509" t="str">
        <f t="shared" si="169"/>
        <v>ASR_COMP</v>
      </c>
      <c r="T2509" s="957">
        <f t="shared" si="170"/>
        <v>44682</v>
      </c>
      <c r="U2509" t="str">
        <f t="shared" si="171"/>
        <v>Unaudited</v>
      </c>
    </row>
    <row r="2510" spans="1:21" x14ac:dyDescent="0.25">
      <c r="A2510" t="s">
        <v>440</v>
      </c>
      <c r="B2510" t="s">
        <v>1388</v>
      </c>
      <c r="C2510" t="s">
        <v>1389</v>
      </c>
      <c r="D2510" s="15">
        <v>1900</v>
      </c>
      <c r="E2510" s="121">
        <v>1</v>
      </c>
      <c r="F2510" t="s">
        <v>1034</v>
      </c>
      <c r="G2510" s="121" t="s">
        <v>1387</v>
      </c>
      <c r="H2510" t="s">
        <v>392</v>
      </c>
      <c r="I2510" t="s">
        <v>491</v>
      </c>
      <c r="J2510" t="s">
        <v>436</v>
      </c>
      <c r="K2510" t="s">
        <v>226</v>
      </c>
      <c r="L2510" s="756" t="s">
        <v>707</v>
      </c>
      <c r="M2510" t="s">
        <v>233</v>
      </c>
      <c r="N2510" s="679">
        <f t="shared" ca="1" si="168"/>
        <v>0</v>
      </c>
      <c r="O2510" s="679">
        <f t="shared" ca="1" si="168"/>
        <v>0</v>
      </c>
      <c r="P2510" s="679">
        <f t="shared" ca="1" si="168"/>
        <v>0</v>
      </c>
      <c r="Q2510" s="679">
        <f t="shared" ca="1" si="168"/>
        <v>0</v>
      </c>
      <c r="R2510" s="679">
        <f t="shared" ca="1" si="168"/>
        <v>-281969.96353207412</v>
      </c>
      <c r="S2510" t="str">
        <f t="shared" si="169"/>
        <v>ASR_COMP</v>
      </c>
      <c r="T2510" s="957">
        <f t="shared" si="170"/>
        <v>44682</v>
      </c>
      <c r="U2510" t="str">
        <f t="shared" si="171"/>
        <v>Unaudited</v>
      </c>
    </row>
    <row r="2511" spans="1:21" x14ac:dyDescent="0.25">
      <c r="A2511" t="s">
        <v>440</v>
      </c>
      <c r="B2511" t="s">
        <v>1388</v>
      </c>
      <c r="C2511" t="s">
        <v>1389</v>
      </c>
      <c r="D2511" s="15">
        <v>1900</v>
      </c>
      <c r="E2511" s="121">
        <v>1</v>
      </c>
      <c r="F2511" t="s">
        <v>1034</v>
      </c>
      <c r="G2511" s="121" t="s">
        <v>1387</v>
      </c>
      <c r="H2511" t="s">
        <v>392</v>
      </c>
      <c r="I2511" t="s">
        <v>491</v>
      </c>
      <c r="J2511" t="s">
        <v>436</v>
      </c>
      <c r="K2511" t="s">
        <v>226</v>
      </c>
      <c r="L2511" s="756">
        <v>2.21</v>
      </c>
      <c r="M2511" t="s">
        <v>469</v>
      </c>
      <c r="N2511" s="679">
        <f t="shared" ca="1" si="168"/>
        <v>0</v>
      </c>
      <c r="O2511" s="679">
        <f t="shared" ca="1" si="168"/>
        <v>0</v>
      </c>
      <c r="P2511" s="679">
        <f t="shared" ca="1" si="168"/>
        <v>0</v>
      </c>
      <c r="Q2511" s="679">
        <f t="shared" ca="1" si="168"/>
        <v>0</v>
      </c>
      <c r="R2511" s="679">
        <f t="shared" ca="1" si="168"/>
        <v>0</v>
      </c>
      <c r="S2511" t="str">
        <f t="shared" si="169"/>
        <v>ASR_COMP</v>
      </c>
      <c r="T2511" s="957">
        <f t="shared" si="170"/>
        <v>44682</v>
      </c>
      <c r="U2511" t="str">
        <f t="shared" si="171"/>
        <v>Unaudited</v>
      </c>
    </row>
    <row r="2512" spans="1:21" x14ac:dyDescent="0.25">
      <c r="A2512" t="s">
        <v>440</v>
      </c>
      <c r="B2512" t="s">
        <v>1388</v>
      </c>
      <c r="C2512" t="s">
        <v>1389</v>
      </c>
      <c r="D2512" s="15">
        <v>1900</v>
      </c>
      <c r="E2512" s="121">
        <v>1</v>
      </c>
      <c r="F2512" t="s">
        <v>1034</v>
      </c>
      <c r="G2512" s="121" t="s">
        <v>1387</v>
      </c>
      <c r="H2512" t="s">
        <v>392</v>
      </c>
      <c r="I2512" t="s">
        <v>491</v>
      </c>
      <c r="J2512" t="s">
        <v>436</v>
      </c>
      <c r="K2512" t="s">
        <v>6</v>
      </c>
      <c r="L2512" s="756" t="s">
        <v>70</v>
      </c>
      <c r="M2512" t="s">
        <v>191</v>
      </c>
      <c r="N2512" s="679">
        <f t="shared" ca="1" si="168"/>
        <v>0</v>
      </c>
      <c r="O2512" s="679">
        <f t="shared" ca="1" si="168"/>
        <v>0</v>
      </c>
      <c r="P2512" s="679">
        <f t="shared" ca="1" si="168"/>
        <v>0</v>
      </c>
      <c r="Q2512" s="679">
        <f t="shared" ca="1" si="168"/>
        <v>0</v>
      </c>
      <c r="R2512" s="679">
        <f t="shared" ca="1" si="168"/>
        <v>0</v>
      </c>
      <c r="S2512" t="str">
        <f t="shared" si="169"/>
        <v>ASR_COMP</v>
      </c>
      <c r="T2512" s="957">
        <f t="shared" si="170"/>
        <v>44682</v>
      </c>
      <c r="U2512" t="str">
        <f t="shared" si="171"/>
        <v>Unaudited</v>
      </c>
    </row>
    <row r="2513" spans="1:21" x14ac:dyDescent="0.25">
      <c r="A2513" t="s">
        <v>440</v>
      </c>
      <c r="B2513" t="s">
        <v>1388</v>
      </c>
      <c r="C2513" t="s">
        <v>1389</v>
      </c>
      <c r="D2513" s="15">
        <v>1900</v>
      </c>
      <c r="E2513" s="121">
        <v>1</v>
      </c>
      <c r="F2513" t="s">
        <v>1034</v>
      </c>
      <c r="G2513" s="121" t="s">
        <v>1387</v>
      </c>
      <c r="H2513" t="s">
        <v>392</v>
      </c>
      <c r="I2513" t="s">
        <v>491</v>
      </c>
      <c r="J2513" t="s">
        <v>436</v>
      </c>
      <c r="K2513" t="s">
        <v>6</v>
      </c>
      <c r="L2513" s="756" t="s">
        <v>71</v>
      </c>
      <c r="M2513" t="s">
        <v>234</v>
      </c>
      <c r="N2513" s="679">
        <f t="shared" ca="1" si="168"/>
        <v>0</v>
      </c>
      <c r="O2513" s="679">
        <f t="shared" ca="1" si="168"/>
        <v>0</v>
      </c>
      <c r="P2513" s="679">
        <f t="shared" ca="1" si="168"/>
        <v>0</v>
      </c>
      <c r="Q2513" s="679">
        <f t="shared" ca="1" si="168"/>
        <v>0</v>
      </c>
      <c r="R2513" s="679">
        <f t="shared" ca="1" si="168"/>
        <v>0</v>
      </c>
      <c r="S2513" t="str">
        <f t="shared" si="169"/>
        <v>ASR_COMP</v>
      </c>
      <c r="T2513" s="957">
        <f t="shared" si="170"/>
        <v>44682</v>
      </c>
      <c r="U2513" t="str">
        <f t="shared" si="171"/>
        <v>Unaudited</v>
      </c>
    </row>
    <row r="2514" spans="1:21" x14ac:dyDescent="0.25">
      <c r="A2514" t="s">
        <v>440</v>
      </c>
      <c r="B2514" t="s">
        <v>1388</v>
      </c>
      <c r="C2514" t="s">
        <v>1389</v>
      </c>
      <c r="D2514" s="15">
        <v>1900</v>
      </c>
      <c r="E2514" s="121">
        <v>1</v>
      </c>
      <c r="F2514" t="s">
        <v>1034</v>
      </c>
      <c r="G2514" s="121" t="s">
        <v>1387</v>
      </c>
      <c r="H2514" t="s">
        <v>392</v>
      </c>
      <c r="I2514" t="s">
        <v>491</v>
      </c>
      <c r="J2514" t="s">
        <v>436</v>
      </c>
      <c r="K2514" t="s">
        <v>6</v>
      </c>
      <c r="L2514" s="756" t="s">
        <v>72</v>
      </c>
      <c r="M2514" t="s">
        <v>167</v>
      </c>
      <c r="N2514" s="679">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9">
        <f t="shared" ca="1" si="172"/>
        <v>0</v>
      </c>
      <c r="P2514" s="679">
        <f t="shared" ca="1" si="172"/>
        <v>0</v>
      </c>
      <c r="Q2514" s="679">
        <f t="shared" ca="1" si="172"/>
        <v>0</v>
      </c>
      <c r="R2514" s="679">
        <f t="shared" ca="1" si="172"/>
        <v>0</v>
      </c>
      <c r="S2514" t="str">
        <f t="shared" si="169"/>
        <v>ASR_COMP</v>
      </c>
      <c r="T2514" s="957">
        <f t="shared" si="170"/>
        <v>44682</v>
      </c>
      <c r="U2514" t="str">
        <f t="shared" si="171"/>
        <v>Unaudited</v>
      </c>
    </row>
    <row r="2515" spans="1:21" x14ac:dyDescent="0.25">
      <c r="A2515" t="s">
        <v>440</v>
      </c>
      <c r="B2515" t="s">
        <v>1388</v>
      </c>
      <c r="C2515" t="s">
        <v>1389</v>
      </c>
      <c r="D2515" s="15">
        <v>1900</v>
      </c>
      <c r="E2515" s="121">
        <v>1</v>
      </c>
      <c r="F2515" t="s">
        <v>1034</v>
      </c>
      <c r="G2515" s="121" t="s">
        <v>1387</v>
      </c>
      <c r="H2515" t="s">
        <v>392</v>
      </c>
      <c r="I2515" t="s">
        <v>491</v>
      </c>
      <c r="J2515" t="s">
        <v>436</v>
      </c>
      <c r="K2515" t="s">
        <v>6</v>
      </c>
      <c r="L2515" s="756">
        <v>3.4</v>
      </c>
      <c r="M2515" t="s">
        <v>464</v>
      </c>
      <c r="N2515" s="679">
        <f t="shared" ca="1" si="172"/>
        <v>0</v>
      </c>
      <c r="O2515" s="679">
        <f t="shared" ca="1" si="172"/>
        <v>0</v>
      </c>
      <c r="P2515" s="679">
        <f t="shared" ca="1" si="172"/>
        <v>0</v>
      </c>
      <c r="Q2515" s="679">
        <f t="shared" ca="1" si="172"/>
        <v>0</v>
      </c>
      <c r="R2515" s="679">
        <f t="shared" ca="1" si="172"/>
        <v>106.12781468989436</v>
      </c>
      <c r="S2515" t="str">
        <f t="shared" si="169"/>
        <v>ASR_COMP</v>
      </c>
      <c r="T2515" s="957">
        <f t="shared" si="170"/>
        <v>44682</v>
      </c>
      <c r="U2515" t="str">
        <f t="shared" si="171"/>
        <v>Unaudited</v>
      </c>
    </row>
    <row r="2516" spans="1:21" x14ac:dyDescent="0.25">
      <c r="A2516" t="s">
        <v>440</v>
      </c>
      <c r="B2516" t="s">
        <v>1388</v>
      </c>
      <c r="C2516" t="s">
        <v>1389</v>
      </c>
      <c r="D2516" s="15">
        <v>1900</v>
      </c>
      <c r="E2516" s="121">
        <v>1</v>
      </c>
      <c r="F2516" t="s">
        <v>1034</v>
      </c>
      <c r="G2516" s="121" t="s">
        <v>1387</v>
      </c>
      <c r="H2516" t="s">
        <v>392</v>
      </c>
      <c r="I2516" t="s">
        <v>491</v>
      </c>
      <c r="J2516" t="s">
        <v>436</v>
      </c>
      <c r="K2516" t="s">
        <v>437</v>
      </c>
      <c r="L2516" s="756">
        <v>4.5</v>
      </c>
      <c r="M2516" t="s">
        <v>32</v>
      </c>
      <c r="N2516" s="679">
        <f t="shared" ca="1" si="172"/>
        <v>0</v>
      </c>
      <c r="O2516" s="679">
        <f t="shared" ca="1" si="172"/>
        <v>0</v>
      </c>
      <c r="P2516" s="679">
        <f t="shared" ca="1" si="172"/>
        <v>0</v>
      </c>
      <c r="Q2516" s="679">
        <f t="shared" ca="1" si="172"/>
        <v>0</v>
      </c>
      <c r="R2516" s="679">
        <f t="shared" ca="1" si="172"/>
        <v>0</v>
      </c>
      <c r="S2516" t="str">
        <f t="shared" si="169"/>
        <v>ASR_COMP</v>
      </c>
      <c r="T2516" s="957">
        <f t="shared" si="170"/>
        <v>44682</v>
      </c>
      <c r="U2516" t="str">
        <f t="shared" si="171"/>
        <v>Unaudited</v>
      </c>
    </row>
    <row r="2517" spans="1:21" x14ac:dyDescent="0.25">
      <c r="A2517" t="s">
        <v>440</v>
      </c>
      <c r="B2517" t="s">
        <v>1388</v>
      </c>
      <c r="C2517" t="s">
        <v>1389</v>
      </c>
      <c r="D2517" s="15">
        <v>1900</v>
      </c>
      <c r="E2517" s="121">
        <v>1</v>
      </c>
      <c r="F2517" t="s">
        <v>1034</v>
      </c>
      <c r="G2517" s="121" t="s">
        <v>1387</v>
      </c>
      <c r="H2517" t="s">
        <v>392</v>
      </c>
      <c r="I2517" t="s">
        <v>491</v>
      </c>
      <c r="J2517" t="s">
        <v>436</v>
      </c>
      <c r="K2517" t="s">
        <v>437</v>
      </c>
      <c r="L2517" s="756" t="s">
        <v>947</v>
      </c>
      <c r="M2517" t="s">
        <v>938</v>
      </c>
      <c r="N2517" s="679">
        <f t="shared" ca="1" si="172"/>
        <v>0</v>
      </c>
      <c r="O2517" s="679">
        <f t="shared" ca="1" si="172"/>
        <v>0</v>
      </c>
      <c r="P2517" s="679">
        <f t="shared" ca="1" si="172"/>
        <v>0</v>
      </c>
      <c r="Q2517" s="679">
        <f t="shared" ca="1" si="172"/>
        <v>0</v>
      </c>
      <c r="R2517" s="679">
        <f t="shared" ca="1" si="172"/>
        <v>0</v>
      </c>
      <c r="S2517" t="str">
        <f t="shared" si="169"/>
        <v>ASR_COMP</v>
      </c>
      <c r="T2517" s="957">
        <f t="shared" si="170"/>
        <v>44682</v>
      </c>
      <c r="U2517" t="str">
        <f t="shared" si="171"/>
        <v>Unaudited</v>
      </c>
    </row>
    <row r="2518" spans="1:21" x14ac:dyDescent="0.25">
      <c r="A2518" t="s">
        <v>440</v>
      </c>
      <c r="B2518" t="s">
        <v>1388</v>
      </c>
      <c r="C2518" t="s">
        <v>1389</v>
      </c>
      <c r="D2518" s="15">
        <v>1900</v>
      </c>
      <c r="E2518" s="121">
        <v>1</v>
      </c>
      <c r="F2518" t="s">
        <v>1034</v>
      </c>
      <c r="G2518" s="121" t="s">
        <v>1387</v>
      </c>
      <c r="H2518" t="s">
        <v>392</v>
      </c>
      <c r="I2518" t="s">
        <v>491</v>
      </c>
      <c r="J2518" t="s">
        <v>436</v>
      </c>
      <c r="K2518" t="s">
        <v>437</v>
      </c>
      <c r="L2518" s="756" t="s">
        <v>196</v>
      </c>
      <c r="M2518" t="s">
        <v>40</v>
      </c>
      <c r="N2518" s="679">
        <f t="shared" ca="1" si="172"/>
        <v>0</v>
      </c>
      <c r="O2518" s="679">
        <f t="shared" ca="1" si="172"/>
        <v>0</v>
      </c>
      <c r="P2518" s="679">
        <f t="shared" ca="1" si="172"/>
        <v>0</v>
      </c>
      <c r="Q2518" s="679">
        <f t="shared" ca="1" si="172"/>
        <v>0</v>
      </c>
      <c r="R2518" s="679">
        <f t="shared" ca="1" si="172"/>
        <v>0</v>
      </c>
      <c r="S2518" t="str">
        <f t="shared" si="169"/>
        <v>ASR_COMP</v>
      </c>
      <c r="T2518" s="957">
        <f t="shared" si="170"/>
        <v>44682</v>
      </c>
      <c r="U2518" t="str">
        <f t="shared" si="171"/>
        <v>Unaudited</v>
      </c>
    </row>
    <row r="2519" spans="1:21" x14ac:dyDescent="0.25">
      <c r="A2519" t="s">
        <v>440</v>
      </c>
      <c r="B2519" t="s">
        <v>1388</v>
      </c>
      <c r="C2519" t="s">
        <v>1389</v>
      </c>
      <c r="D2519" s="15">
        <v>1900</v>
      </c>
      <c r="E2519" s="121">
        <v>1</v>
      </c>
      <c r="F2519" t="s">
        <v>1034</v>
      </c>
      <c r="G2519" s="121" t="s">
        <v>1387</v>
      </c>
      <c r="H2519" t="s">
        <v>392</v>
      </c>
      <c r="I2519" t="s">
        <v>491</v>
      </c>
      <c r="J2519" t="s">
        <v>436</v>
      </c>
      <c r="K2519" t="s">
        <v>437</v>
      </c>
      <c r="L2519" s="756" t="s">
        <v>195</v>
      </c>
      <c r="M2519" t="s">
        <v>332</v>
      </c>
      <c r="N2519" s="679">
        <f t="shared" ca="1" si="172"/>
        <v>0</v>
      </c>
      <c r="O2519" s="679">
        <f t="shared" ca="1" si="172"/>
        <v>0</v>
      </c>
      <c r="P2519" s="679">
        <f t="shared" ca="1" si="172"/>
        <v>0</v>
      </c>
      <c r="Q2519" s="679">
        <f t="shared" ca="1" si="172"/>
        <v>0</v>
      </c>
      <c r="R2519" s="679">
        <f t="shared" ca="1" si="172"/>
        <v>0</v>
      </c>
      <c r="S2519" t="str">
        <f t="shared" si="169"/>
        <v>ASR_COMP</v>
      </c>
      <c r="T2519" s="957">
        <f t="shared" si="170"/>
        <v>44682</v>
      </c>
      <c r="U2519" t="str">
        <f t="shared" si="171"/>
        <v>Unaudited</v>
      </c>
    </row>
    <row r="2520" spans="1:21" x14ac:dyDescent="0.25">
      <c r="A2520" t="s">
        <v>440</v>
      </c>
      <c r="B2520" t="s">
        <v>1388</v>
      </c>
      <c r="C2520" t="s">
        <v>1389</v>
      </c>
      <c r="D2520" s="15">
        <v>1900</v>
      </c>
      <c r="E2520" s="121">
        <v>1</v>
      </c>
      <c r="F2520" t="s">
        <v>1034</v>
      </c>
      <c r="G2520" s="121" t="s">
        <v>1387</v>
      </c>
      <c r="H2520" t="s">
        <v>392</v>
      </c>
      <c r="I2520" t="s">
        <v>491</v>
      </c>
      <c r="J2520" t="s">
        <v>453</v>
      </c>
      <c r="K2520" t="s">
        <v>438</v>
      </c>
      <c r="L2520" s="756" t="s">
        <v>79</v>
      </c>
      <c r="M2520" t="s">
        <v>27</v>
      </c>
      <c r="N2520" s="679">
        <f t="shared" ca="1" si="172"/>
        <v>0</v>
      </c>
      <c r="O2520" s="679">
        <f t="shared" ca="1" si="172"/>
        <v>0</v>
      </c>
      <c r="P2520" s="679">
        <f t="shared" ca="1" si="172"/>
        <v>0</v>
      </c>
      <c r="Q2520" s="679">
        <f t="shared" ca="1" si="172"/>
        <v>0</v>
      </c>
      <c r="R2520" s="679">
        <f t="shared" ca="1" si="172"/>
        <v>0</v>
      </c>
      <c r="S2520" t="str">
        <f t="shared" si="169"/>
        <v>ASR_COMP</v>
      </c>
      <c r="T2520" s="957">
        <f t="shared" si="170"/>
        <v>44682</v>
      </c>
      <c r="U2520" t="str">
        <f t="shared" si="171"/>
        <v>Unaudited</v>
      </c>
    </row>
    <row r="2521" spans="1:21" x14ac:dyDescent="0.25">
      <c r="A2521" t="s">
        <v>440</v>
      </c>
      <c r="B2521" t="s">
        <v>1388</v>
      </c>
      <c r="C2521" t="s">
        <v>1389</v>
      </c>
      <c r="D2521" s="15">
        <v>1900</v>
      </c>
      <c r="E2521" s="121">
        <v>1</v>
      </c>
      <c r="F2521" t="s">
        <v>1034</v>
      </c>
      <c r="G2521" s="121" t="s">
        <v>1387</v>
      </c>
      <c r="H2521" t="s">
        <v>392</v>
      </c>
      <c r="I2521" t="s">
        <v>491</v>
      </c>
      <c r="J2521" t="s">
        <v>453</v>
      </c>
      <c r="K2521" t="s">
        <v>438</v>
      </c>
      <c r="L2521" s="756" t="s">
        <v>80</v>
      </c>
      <c r="M2521" t="s">
        <v>100</v>
      </c>
      <c r="N2521" s="679">
        <f t="shared" ca="1" si="172"/>
        <v>0</v>
      </c>
      <c r="O2521" s="679">
        <f t="shared" ca="1" si="172"/>
        <v>0</v>
      </c>
      <c r="P2521" s="679">
        <f t="shared" ca="1" si="172"/>
        <v>0</v>
      </c>
      <c r="Q2521" s="679">
        <f t="shared" ca="1" si="172"/>
        <v>0</v>
      </c>
      <c r="R2521" s="679">
        <f t="shared" ca="1" si="172"/>
        <v>0</v>
      </c>
      <c r="S2521" t="str">
        <f t="shared" si="169"/>
        <v>ASR_COMP</v>
      </c>
      <c r="T2521" s="957">
        <f t="shared" si="170"/>
        <v>44682</v>
      </c>
      <c r="U2521" t="str">
        <f t="shared" si="171"/>
        <v>Unaudited</v>
      </c>
    </row>
    <row r="2522" spans="1:21" x14ac:dyDescent="0.25">
      <c r="A2522" t="s">
        <v>440</v>
      </c>
      <c r="B2522" t="s">
        <v>1388</v>
      </c>
      <c r="C2522" t="s">
        <v>1389</v>
      </c>
      <c r="D2522" s="15">
        <v>1900</v>
      </c>
      <c r="E2522" s="121">
        <v>1</v>
      </c>
      <c r="F2522" t="s">
        <v>1034</v>
      </c>
      <c r="G2522" s="121" t="s">
        <v>1387</v>
      </c>
      <c r="H2522" t="s">
        <v>392</v>
      </c>
      <c r="I2522" t="s">
        <v>491</v>
      </c>
      <c r="J2522" t="s">
        <v>453</v>
      </c>
      <c r="K2522" t="s">
        <v>438</v>
      </c>
      <c r="L2522" s="756" t="s">
        <v>81</v>
      </c>
      <c r="M2522" t="s">
        <v>101</v>
      </c>
      <c r="N2522" s="679">
        <f t="shared" ca="1" si="172"/>
        <v>0</v>
      </c>
      <c r="O2522" s="679">
        <f t="shared" ca="1" si="172"/>
        <v>0</v>
      </c>
      <c r="P2522" s="679">
        <f t="shared" ca="1" si="172"/>
        <v>0</v>
      </c>
      <c r="Q2522" s="679">
        <f t="shared" ca="1" si="172"/>
        <v>0</v>
      </c>
      <c r="R2522" s="679">
        <f t="shared" ca="1" si="172"/>
        <v>0</v>
      </c>
      <c r="S2522" t="str">
        <f t="shared" si="169"/>
        <v>ASR_COMP</v>
      </c>
      <c r="T2522" s="957">
        <f t="shared" si="170"/>
        <v>44682</v>
      </c>
      <c r="U2522" t="str">
        <f t="shared" si="171"/>
        <v>Unaudited</v>
      </c>
    </row>
    <row r="2523" spans="1:21" x14ac:dyDescent="0.25">
      <c r="A2523" t="s">
        <v>440</v>
      </c>
      <c r="B2523" t="s">
        <v>1388</v>
      </c>
      <c r="C2523" t="s">
        <v>1389</v>
      </c>
      <c r="D2523" s="15">
        <v>1900</v>
      </c>
      <c r="E2523" s="121">
        <v>1</v>
      </c>
      <c r="F2523" t="s">
        <v>1034</v>
      </c>
      <c r="G2523" s="121" t="s">
        <v>1387</v>
      </c>
      <c r="H2523" t="s">
        <v>392</v>
      </c>
      <c r="I2523" t="s">
        <v>491</v>
      </c>
      <c r="J2523" t="s">
        <v>453</v>
      </c>
      <c r="K2523" t="s">
        <v>438</v>
      </c>
      <c r="L2523" s="756" t="s">
        <v>82</v>
      </c>
      <c r="M2523" t="s">
        <v>102</v>
      </c>
      <c r="N2523" s="679">
        <f t="shared" ca="1" si="172"/>
        <v>0</v>
      </c>
      <c r="O2523" s="679">
        <f t="shared" ca="1" si="172"/>
        <v>0</v>
      </c>
      <c r="P2523" s="679">
        <f t="shared" ca="1" si="172"/>
        <v>0</v>
      </c>
      <c r="Q2523" s="679">
        <f t="shared" ca="1" si="172"/>
        <v>0</v>
      </c>
      <c r="R2523" s="679">
        <f t="shared" ca="1" si="172"/>
        <v>0</v>
      </c>
      <c r="S2523" t="str">
        <f t="shared" si="169"/>
        <v>ASR_COMP</v>
      </c>
      <c r="T2523" s="957">
        <f t="shared" si="170"/>
        <v>44682</v>
      </c>
      <c r="U2523" t="str">
        <f t="shared" si="171"/>
        <v>Unaudited</v>
      </c>
    </row>
    <row r="2524" spans="1:21" x14ac:dyDescent="0.25">
      <c r="A2524" t="s">
        <v>440</v>
      </c>
      <c r="B2524" t="s">
        <v>1388</v>
      </c>
      <c r="C2524" t="s">
        <v>1389</v>
      </c>
      <c r="D2524" s="15">
        <v>1900</v>
      </c>
      <c r="E2524" s="121">
        <v>1</v>
      </c>
      <c r="F2524" t="s">
        <v>1034</v>
      </c>
      <c r="G2524" s="121" t="s">
        <v>1387</v>
      </c>
      <c r="H2524" t="s">
        <v>392</v>
      </c>
      <c r="I2524" t="s">
        <v>491</v>
      </c>
      <c r="J2524" t="s">
        <v>453</v>
      </c>
      <c r="K2524" t="s">
        <v>438</v>
      </c>
      <c r="L2524" s="756" t="s">
        <v>219</v>
      </c>
      <c r="M2524" t="s">
        <v>103</v>
      </c>
      <c r="N2524" s="679">
        <f t="shared" ca="1" si="172"/>
        <v>0</v>
      </c>
      <c r="O2524" s="679">
        <f t="shared" ca="1" si="172"/>
        <v>0</v>
      </c>
      <c r="P2524" s="679">
        <f t="shared" ca="1" si="172"/>
        <v>0</v>
      </c>
      <c r="Q2524" s="679">
        <f t="shared" ca="1" si="172"/>
        <v>0</v>
      </c>
      <c r="R2524" s="679">
        <f t="shared" ca="1" si="172"/>
        <v>0</v>
      </c>
      <c r="S2524" t="str">
        <f t="shared" si="169"/>
        <v>ASR_COMP</v>
      </c>
      <c r="T2524" s="957">
        <f t="shared" si="170"/>
        <v>44682</v>
      </c>
      <c r="U2524" t="str">
        <f t="shared" si="171"/>
        <v>Unaudited</v>
      </c>
    </row>
    <row r="2525" spans="1:21" x14ac:dyDescent="0.25">
      <c r="A2525" t="s">
        <v>440</v>
      </c>
      <c r="B2525" t="s">
        <v>1388</v>
      </c>
      <c r="C2525" t="s">
        <v>1389</v>
      </c>
      <c r="D2525" s="15">
        <v>1900</v>
      </c>
      <c r="E2525" s="121">
        <v>1</v>
      </c>
      <c r="F2525" t="s">
        <v>1034</v>
      </c>
      <c r="G2525" s="121" t="s">
        <v>1387</v>
      </c>
      <c r="H2525" t="s">
        <v>392</v>
      </c>
      <c r="I2525" t="s">
        <v>491</v>
      </c>
      <c r="J2525" t="s">
        <v>453</v>
      </c>
      <c r="K2525" t="s">
        <v>438</v>
      </c>
      <c r="L2525" s="756" t="s">
        <v>218</v>
      </c>
      <c r="M2525" t="s">
        <v>28</v>
      </c>
      <c r="N2525" s="679">
        <f t="shared" ca="1" si="172"/>
        <v>0</v>
      </c>
      <c r="O2525" s="679">
        <f t="shared" ca="1" si="172"/>
        <v>0</v>
      </c>
      <c r="P2525" s="679">
        <f t="shared" ca="1" si="172"/>
        <v>0</v>
      </c>
      <c r="Q2525" s="679">
        <f t="shared" ca="1" si="172"/>
        <v>0</v>
      </c>
      <c r="R2525" s="679">
        <f t="shared" ca="1" si="172"/>
        <v>0</v>
      </c>
      <c r="S2525" t="str">
        <f t="shared" si="169"/>
        <v>ASR_COMP</v>
      </c>
      <c r="T2525" s="957">
        <f t="shared" si="170"/>
        <v>44682</v>
      </c>
      <c r="U2525" t="str">
        <f t="shared" si="171"/>
        <v>Unaudited</v>
      </c>
    </row>
    <row r="2526" spans="1:21" x14ac:dyDescent="0.25">
      <c r="A2526" t="s">
        <v>440</v>
      </c>
      <c r="B2526" t="s">
        <v>1388</v>
      </c>
      <c r="C2526" t="s">
        <v>1389</v>
      </c>
      <c r="D2526" s="15">
        <v>1900</v>
      </c>
      <c r="E2526" s="121">
        <v>1</v>
      </c>
      <c r="F2526" t="s">
        <v>1034</v>
      </c>
      <c r="G2526" s="121" t="s">
        <v>1387</v>
      </c>
      <c r="H2526" t="s">
        <v>392</v>
      </c>
      <c r="I2526" t="s">
        <v>491</v>
      </c>
      <c r="J2526" t="s">
        <v>439</v>
      </c>
      <c r="K2526" t="s">
        <v>439</v>
      </c>
      <c r="L2526" s="756" t="s">
        <v>84</v>
      </c>
      <c r="M2526" t="s">
        <v>330</v>
      </c>
      <c r="N2526" s="679">
        <f t="shared" ca="1" si="172"/>
        <v>0</v>
      </c>
      <c r="O2526" s="679">
        <f t="shared" ca="1" si="172"/>
        <v>0</v>
      </c>
      <c r="P2526" s="679">
        <f t="shared" ca="1" si="172"/>
        <v>0</v>
      </c>
      <c r="Q2526" s="679">
        <f t="shared" ca="1" si="172"/>
        <v>0</v>
      </c>
      <c r="R2526" s="679">
        <f t="shared" ca="1" si="172"/>
        <v>0</v>
      </c>
      <c r="S2526" t="str">
        <f t="shared" si="169"/>
        <v>ASR_COMP</v>
      </c>
      <c r="T2526" s="957">
        <f t="shared" si="170"/>
        <v>44682</v>
      </c>
      <c r="U2526" t="str">
        <f t="shared" si="171"/>
        <v>Unaudited</v>
      </c>
    </row>
    <row r="2527" spans="1:21" x14ac:dyDescent="0.25">
      <c r="A2527" t="s">
        <v>440</v>
      </c>
      <c r="B2527" t="s">
        <v>1388</v>
      </c>
      <c r="C2527" t="s">
        <v>1389</v>
      </c>
      <c r="D2527" s="15">
        <v>1900</v>
      </c>
      <c r="E2527" s="121">
        <v>1</v>
      </c>
      <c r="F2527" t="s">
        <v>1034</v>
      </c>
      <c r="G2527" s="121" t="s">
        <v>1387</v>
      </c>
      <c r="H2527" t="s">
        <v>392</v>
      </c>
      <c r="I2527" t="s">
        <v>491</v>
      </c>
      <c r="J2527" t="s">
        <v>439</v>
      </c>
      <c r="K2527" t="s">
        <v>439</v>
      </c>
      <c r="L2527" s="756" t="s">
        <v>85</v>
      </c>
      <c r="M2527" t="s">
        <v>328</v>
      </c>
      <c r="N2527" s="679">
        <f t="shared" ca="1" si="172"/>
        <v>0</v>
      </c>
      <c r="O2527" s="679">
        <f t="shared" ca="1" si="172"/>
        <v>0</v>
      </c>
      <c r="P2527" s="679">
        <f t="shared" ca="1" si="172"/>
        <v>0</v>
      </c>
      <c r="Q2527" s="679">
        <f t="shared" ca="1" si="172"/>
        <v>0</v>
      </c>
      <c r="R2527" s="679">
        <f t="shared" ca="1" si="172"/>
        <v>0</v>
      </c>
      <c r="S2527" t="str">
        <f t="shared" si="169"/>
        <v>ASR_COMP</v>
      </c>
      <c r="T2527" s="957">
        <f t="shared" si="170"/>
        <v>44682</v>
      </c>
      <c r="U2527" t="str">
        <f t="shared" si="171"/>
        <v>Unaudited</v>
      </c>
    </row>
    <row r="2528" spans="1:21" x14ac:dyDescent="0.25">
      <c r="A2528" t="s">
        <v>440</v>
      </c>
      <c r="B2528" t="s">
        <v>1388</v>
      </c>
      <c r="C2528" t="s">
        <v>1389</v>
      </c>
      <c r="D2528" s="15">
        <v>1900</v>
      </c>
      <c r="E2528" s="121">
        <v>1</v>
      </c>
      <c r="F2528" t="s">
        <v>1034</v>
      </c>
      <c r="G2528" s="121" t="s">
        <v>1387</v>
      </c>
      <c r="H2528" t="s">
        <v>392</v>
      </c>
      <c r="I2528" t="s">
        <v>491</v>
      </c>
      <c r="J2528" t="s">
        <v>439</v>
      </c>
      <c r="K2528" t="s">
        <v>439</v>
      </c>
      <c r="L2528" s="756" t="s">
        <v>86</v>
      </c>
      <c r="M2528" t="s">
        <v>497</v>
      </c>
      <c r="N2528" s="679">
        <f t="shared" ca="1" si="172"/>
        <v>0</v>
      </c>
      <c r="O2528" s="679">
        <f t="shared" ca="1" si="172"/>
        <v>0</v>
      </c>
      <c r="P2528" s="679">
        <f t="shared" ca="1" si="172"/>
        <v>0</v>
      </c>
      <c r="Q2528" s="679">
        <f t="shared" ca="1" si="172"/>
        <v>0</v>
      </c>
      <c r="R2528" s="679">
        <f t="shared" ca="1" si="172"/>
        <v>0</v>
      </c>
      <c r="S2528" t="str">
        <f t="shared" si="169"/>
        <v>ASR_COMP</v>
      </c>
      <c r="T2528" s="957">
        <f t="shared" si="170"/>
        <v>44682</v>
      </c>
      <c r="U2528" t="str">
        <f t="shared" si="171"/>
        <v>Unaudited</v>
      </c>
    </row>
    <row r="2529" spans="1:21" x14ac:dyDescent="0.25">
      <c r="A2529" t="s">
        <v>440</v>
      </c>
      <c r="B2529" t="s">
        <v>1388</v>
      </c>
      <c r="C2529" t="s">
        <v>1389</v>
      </c>
      <c r="D2529" s="15">
        <v>1900</v>
      </c>
      <c r="E2529" s="121">
        <v>1</v>
      </c>
      <c r="F2529" t="s">
        <v>1034</v>
      </c>
      <c r="G2529" s="121" t="s">
        <v>1387</v>
      </c>
      <c r="H2529" t="s">
        <v>392</v>
      </c>
      <c r="I2529" t="s">
        <v>491</v>
      </c>
      <c r="J2529" t="s">
        <v>439</v>
      </c>
      <c r="K2529" t="s">
        <v>439</v>
      </c>
      <c r="L2529" s="756" t="s">
        <v>87</v>
      </c>
      <c r="M2529" t="s">
        <v>498</v>
      </c>
      <c r="N2529" s="679">
        <f t="shared" ca="1" si="172"/>
        <v>0</v>
      </c>
      <c r="O2529" s="679">
        <f t="shared" ca="1" si="172"/>
        <v>0</v>
      </c>
      <c r="P2529" s="679">
        <f t="shared" ca="1" si="172"/>
        <v>0</v>
      </c>
      <c r="Q2529" s="679">
        <f t="shared" ca="1" si="172"/>
        <v>0</v>
      </c>
      <c r="R2529" s="679">
        <f t="shared" ca="1" si="172"/>
        <v>0</v>
      </c>
      <c r="S2529" t="str">
        <f t="shared" si="169"/>
        <v>ASR_COMP</v>
      </c>
      <c r="T2529" s="957">
        <f t="shared" si="170"/>
        <v>44682</v>
      </c>
      <c r="U2529" t="str">
        <f t="shared" si="171"/>
        <v>Unaudited</v>
      </c>
    </row>
    <row r="2530" spans="1:21" x14ac:dyDescent="0.25">
      <c r="A2530" t="s">
        <v>440</v>
      </c>
      <c r="B2530" t="s">
        <v>1388</v>
      </c>
      <c r="C2530" t="s">
        <v>1389</v>
      </c>
      <c r="D2530" s="15">
        <v>1900</v>
      </c>
      <c r="E2530" s="121">
        <v>1</v>
      </c>
      <c r="F2530" t="s">
        <v>1034</v>
      </c>
      <c r="G2530" s="121" t="s">
        <v>1387</v>
      </c>
      <c r="H2530" t="s">
        <v>392</v>
      </c>
      <c r="I2530" t="s">
        <v>491</v>
      </c>
      <c r="J2530" t="s">
        <v>439</v>
      </c>
      <c r="K2530" t="s">
        <v>439</v>
      </c>
      <c r="L2530" s="756" t="s">
        <v>216</v>
      </c>
      <c r="M2530" t="s">
        <v>499</v>
      </c>
      <c r="N2530" s="679">
        <f t="shared" ca="1" si="172"/>
        <v>0</v>
      </c>
      <c r="O2530" s="679">
        <f t="shared" ca="1" si="172"/>
        <v>0</v>
      </c>
      <c r="P2530" s="679">
        <f t="shared" ca="1" si="172"/>
        <v>0</v>
      </c>
      <c r="Q2530" s="679">
        <f t="shared" ca="1" si="172"/>
        <v>0</v>
      </c>
      <c r="R2530" s="679">
        <f t="shared" ca="1" si="172"/>
        <v>0</v>
      </c>
      <c r="S2530" t="str">
        <f t="shared" si="169"/>
        <v>ASR_COMP</v>
      </c>
      <c r="T2530" s="957">
        <f t="shared" si="170"/>
        <v>44682</v>
      </c>
      <c r="U2530" t="str">
        <f t="shared" si="171"/>
        <v>Unaudited</v>
      </c>
    </row>
    <row r="2531" spans="1:21" x14ac:dyDescent="0.25">
      <c r="A2531" t="s">
        <v>440</v>
      </c>
      <c r="B2531" t="s">
        <v>1388</v>
      </c>
      <c r="C2531" t="s">
        <v>1389</v>
      </c>
      <c r="D2531" s="15">
        <v>1900</v>
      </c>
      <c r="E2531" s="121">
        <v>1</v>
      </c>
      <c r="F2531" t="s">
        <v>1034</v>
      </c>
      <c r="G2531" s="121" t="s">
        <v>1387</v>
      </c>
      <c r="H2531" t="s">
        <v>392</v>
      </c>
      <c r="I2531" t="s">
        <v>492</v>
      </c>
      <c r="J2531" t="s">
        <v>26</v>
      </c>
      <c r="K2531" t="s">
        <v>26</v>
      </c>
      <c r="L2531" s="756" t="s">
        <v>207</v>
      </c>
      <c r="M2531" t="s">
        <v>26</v>
      </c>
      <c r="N2531" s="679">
        <f t="shared" ca="1" si="172"/>
        <v>0</v>
      </c>
      <c r="O2531" s="679">
        <f t="shared" ca="1" si="172"/>
        <v>0</v>
      </c>
      <c r="P2531" s="679">
        <f t="shared" ca="1" si="172"/>
        <v>0</v>
      </c>
      <c r="Q2531" s="679">
        <f t="shared" ca="1" si="172"/>
        <v>0</v>
      </c>
      <c r="R2531" s="679">
        <f t="shared" ca="1" si="172"/>
        <v>188686.61480782973</v>
      </c>
      <c r="S2531" t="str">
        <f t="shared" si="169"/>
        <v>ASR_COMP</v>
      </c>
      <c r="T2531" s="957">
        <f t="shared" si="170"/>
        <v>44682</v>
      </c>
      <c r="U2531" t="str">
        <f t="shared" si="171"/>
        <v>Unaudited</v>
      </c>
    </row>
    <row r="2532" spans="1:21" x14ac:dyDescent="0.25">
      <c r="A2532" t="s">
        <v>440</v>
      </c>
      <c r="B2532" t="s">
        <v>1388</v>
      </c>
      <c r="C2532" t="s">
        <v>1389</v>
      </c>
      <c r="D2532" s="15">
        <v>1900</v>
      </c>
      <c r="E2532" s="121">
        <v>1</v>
      </c>
      <c r="F2532" t="s">
        <v>441</v>
      </c>
      <c r="G2532" s="121">
        <v>91</v>
      </c>
      <c r="H2532" t="s">
        <v>393</v>
      </c>
      <c r="I2532" t="s">
        <v>435</v>
      </c>
      <c r="J2532" t="s">
        <v>435</v>
      </c>
      <c r="K2532" t="s">
        <v>435</v>
      </c>
      <c r="M2532" t="s">
        <v>435</v>
      </c>
      <c r="N2532" s="679">
        <f t="shared" ca="1" si="172"/>
        <v>14693</v>
      </c>
      <c r="O2532" s="679">
        <f t="shared" ca="1" si="172"/>
        <v>3840</v>
      </c>
      <c r="P2532" s="679">
        <f t="shared" ca="1" si="172"/>
        <v>10853</v>
      </c>
      <c r="Q2532" s="679">
        <f t="shared" ca="1" si="172"/>
        <v>0</v>
      </c>
      <c r="R2532" s="679">
        <f t="shared" ca="1" si="172"/>
        <v>0</v>
      </c>
      <c r="S2532" t="str">
        <f t="shared" si="169"/>
        <v>ASR_COMP</v>
      </c>
      <c r="T2532" s="957">
        <f t="shared" si="170"/>
        <v>44682</v>
      </c>
      <c r="U2532" t="str">
        <f t="shared" si="171"/>
        <v>Unaudited</v>
      </c>
    </row>
    <row r="2533" spans="1:21" x14ac:dyDescent="0.25">
      <c r="A2533" t="s">
        <v>440</v>
      </c>
      <c r="B2533" t="s">
        <v>1388</v>
      </c>
      <c r="C2533" t="s">
        <v>1389</v>
      </c>
      <c r="D2533" s="15">
        <v>1900</v>
      </c>
      <c r="E2533" s="121">
        <v>1</v>
      </c>
      <c r="F2533" t="s">
        <v>441</v>
      </c>
      <c r="G2533" s="121">
        <v>91</v>
      </c>
      <c r="H2533" t="s">
        <v>393</v>
      </c>
      <c r="I2533" t="s">
        <v>490</v>
      </c>
      <c r="J2533" t="s">
        <v>12</v>
      </c>
      <c r="K2533" t="s">
        <v>12</v>
      </c>
      <c r="L2533" s="756">
        <v>1.1000000000000001</v>
      </c>
      <c r="M2533" t="s">
        <v>12</v>
      </c>
      <c r="N2533" s="679">
        <f t="shared" ca="1" si="172"/>
        <v>45862486.870000012</v>
      </c>
      <c r="O2533" s="679">
        <f t="shared" ca="1" si="172"/>
        <v>0</v>
      </c>
      <c r="P2533" s="679">
        <f t="shared" ca="1" si="172"/>
        <v>0</v>
      </c>
      <c r="Q2533" s="679">
        <f t="shared" ca="1" si="172"/>
        <v>0</v>
      </c>
      <c r="R2533" s="679">
        <f t="shared" ca="1" si="172"/>
        <v>0</v>
      </c>
      <c r="S2533" t="str">
        <f t="shared" si="169"/>
        <v>ASR_COMP</v>
      </c>
      <c r="T2533" s="957">
        <f t="shared" si="170"/>
        <v>44682</v>
      </c>
      <c r="U2533" t="str">
        <f t="shared" si="171"/>
        <v>Unaudited</v>
      </c>
    </row>
    <row r="2534" spans="1:21" x14ac:dyDescent="0.25">
      <c r="A2534" t="s">
        <v>440</v>
      </c>
      <c r="B2534" t="s">
        <v>1388</v>
      </c>
      <c r="C2534" t="s">
        <v>1389</v>
      </c>
      <c r="D2534" s="15">
        <v>1900</v>
      </c>
      <c r="E2534" s="121">
        <v>1</v>
      </c>
      <c r="F2534" t="s">
        <v>441</v>
      </c>
      <c r="G2534" s="121">
        <v>91</v>
      </c>
      <c r="H2534" t="s">
        <v>393</v>
      </c>
      <c r="I2534" t="s">
        <v>490</v>
      </c>
      <c r="J2534" t="s">
        <v>12</v>
      </c>
      <c r="K2534" t="s">
        <v>225</v>
      </c>
      <c r="L2534" s="756">
        <v>1.2</v>
      </c>
      <c r="M2534" t="s">
        <v>225</v>
      </c>
      <c r="N2534" s="679">
        <f t="shared" ca="1" si="172"/>
        <v>-22414.650000000249</v>
      </c>
      <c r="O2534" s="679">
        <f t="shared" ca="1" si="172"/>
        <v>0</v>
      </c>
      <c r="P2534" s="679">
        <f t="shared" ca="1" si="172"/>
        <v>0</v>
      </c>
      <c r="Q2534" s="679">
        <f t="shared" ca="1" si="172"/>
        <v>0</v>
      </c>
      <c r="R2534" s="679">
        <f t="shared" ca="1" si="172"/>
        <v>0</v>
      </c>
      <c r="S2534" t="str">
        <f t="shared" si="169"/>
        <v>ASR_COMP</v>
      </c>
      <c r="T2534" s="957">
        <f t="shared" si="170"/>
        <v>44682</v>
      </c>
      <c r="U2534" t="str">
        <f t="shared" si="171"/>
        <v>Unaudited</v>
      </c>
    </row>
    <row r="2535" spans="1:21" x14ac:dyDescent="0.25">
      <c r="A2535" t="s">
        <v>440</v>
      </c>
      <c r="B2535" t="s">
        <v>1388</v>
      </c>
      <c r="C2535" t="s">
        <v>1389</v>
      </c>
      <c r="D2535" s="15">
        <v>1900</v>
      </c>
      <c r="E2535" s="121">
        <v>1</v>
      </c>
      <c r="F2535" t="s">
        <v>441</v>
      </c>
      <c r="G2535" s="121">
        <v>91</v>
      </c>
      <c r="H2535" t="s">
        <v>393</v>
      </c>
      <c r="I2535" t="s">
        <v>490</v>
      </c>
      <c r="J2535" t="s">
        <v>12</v>
      </c>
      <c r="K2535" t="s">
        <v>1326</v>
      </c>
      <c r="L2535" s="756" t="s">
        <v>1322</v>
      </c>
      <c r="M2535" t="s">
        <v>1326</v>
      </c>
      <c r="N2535" s="679">
        <f t="shared" ca="1" si="172"/>
        <v>102910.48999999999</v>
      </c>
      <c r="O2535" s="679">
        <f t="shared" ca="1" si="172"/>
        <v>0</v>
      </c>
      <c r="P2535" s="679">
        <f t="shared" ca="1" si="172"/>
        <v>0</v>
      </c>
      <c r="Q2535" s="679">
        <f t="shared" ca="1" si="172"/>
        <v>0</v>
      </c>
      <c r="R2535" s="679">
        <f t="shared" ca="1" si="172"/>
        <v>0</v>
      </c>
      <c r="S2535" t="str">
        <f t="shared" si="169"/>
        <v>ASR_COMP</v>
      </c>
      <c r="T2535" s="957">
        <f t="shared" si="170"/>
        <v>44682</v>
      </c>
      <c r="U2535" t="str">
        <f t="shared" si="171"/>
        <v>Unaudited</v>
      </c>
    </row>
    <row r="2536" spans="1:21" x14ac:dyDescent="0.25">
      <c r="A2536" t="s">
        <v>440</v>
      </c>
      <c r="B2536" t="s">
        <v>1388</v>
      </c>
      <c r="C2536" t="s">
        <v>1389</v>
      </c>
      <c r="D2536" s="15">
        <v>1900</v>
      </c>
      <c r="E2536" s="121">
        <v>1</v>
      </c>
      <c r="F2536" t="s">
        <v>441</v>
      </c>
      <c r="G2536" s="121">
        <v>91</v>
      </c>
      <c r="H2536" t="s">
        <v>393</v>
      </c>
      <c r="I2536" t="s">
        <v>490</v>
      </c>
      <c r="J2536" t="s">
        <v>12</v>
      </c>
      <c r="K2536" t="s">
        <v>1328</v>
      </c>
      <c r="L2536" s="756" t="s">
        <v>1327</v>
      </c>
      <c r="M2536" t="s">
        <v>1328</v>
      </c>
      <c r="N2536" s="679">
        <f t="shared" ca="1" si="172"/>
        <v>-8357.3499604686294</v>
      </c>
      <c r="O2536" s="679">
        <f t="shared" ca="1" si="172"/>
        <v>0</v>
      </c>
      <c r="P2536" s="679">
        <f t="shared" ca="1" si="172"/>
        <v>0</v>
      </c>
      <c r="Q2536" s="679">
        <f t="shared" ca="1" si="172"/>
        <v>0</v>
      </c>
      <c r="R2536" s="679">
        <f t="shared" ca="1" si="172"/>
        <v>0</v>
      </c>
      <c r="S2536" t="str">
        <f t="shared" si="169"/>
        <v>ASR_COMP</v>
      </c>
      <c r="T2536" s="957">
        <f t="shared" si="170"/>
        <v>44682</v>
      </c>
      <c r="U2536" t="str">
        <f t="shared" si="171"/>
        <v>Unaudited</v>
      </c>
    </row>
    <row r="2537" spans="1:21" x14ac:dyDescent="0.25">
      <c r="A2537" t="s">
        <v>440</v>
      </c>
      <c r="B2537" t="s">
        <v>1388</v>
      </c>
      <c r="C2537" t="s">
        <v>1389</v>
      </c>
      <c r="D2537" s="15">
        <v>1900</v>
      </c>
      <c r="E2537" s="121">
        <v>1</v>
      </c>
      <c r="F2537" t="s">
        <v>441</v>
      </c>
      <c r="G2537" s="121">
        <v>91</v>
      </c>
      <c r="H2537" t="s">
        <v>393</v>
      </c>
      <c r="I2537" t="s">
        <v>490</v>
      </c>
      <c r="J2537" t="s">
        <v>13</v>
      </c>
      <c r="K2537" t="s">
        <v>13</v>
      </c>
      <c r="L2537" s="756" t="s">
        <v>63</v>
      </c>
      <c r="M2537" t="s">
        <v>13</v>
      </c>
      <c r="N2537" s="679">
        <f t="shared" ca="1" si="172"/>
        <v>0</v>
      </c>
      <c r="O2537" s="679">
        <f t="shared" ca="1" si="172"/>
        <v>0</v>
      </c>
      <c r="P2537" s="679">
        <f t="shared" ca="1" si="172"/>
        <v>0</v>
      </c>
      <c r="Q2537" s="679">
        <f t="shared" ca="1" si="172"/>
        <v>0</v>
      </c>
      <c r="R2537" s="679">
        <f t="shared" ca="1" si="172"/>
        <v>0</v>
      </c>
      <c r="S2537" t="str">
        <f t="shared" si="169"/>
        <v>ASR_COMP</v>
      </c>
      <c r="T2537" s="957">
        <f t="shared" si="170"/>
        <v>44682</v>
      </c>
      <c r="U2537" t="str">
        <f t="shared" si="171"/>
        <v>Unaudited</v>
      </c>
    </row>
    <row r="2538" spans="1:21" x14ac:dyDescent="0.25">
      <c r="A2538" t="s">
        <v>440</v>
      </c>
      <c r="B2538" t="s">
        <v>1388</v>
      </c>
      <c r="C2538" t="s">
        <v>1389</v>
      </c>
      <c r="D2538" s="15">
        <v>1900</v>
      </c>
      <c r="E2538" s="121">
        <v>1</v>
      </c>
      <c r="F2538" t="s">
        <v>441</v>
      </c>
      <c r="G2538" s="121">
        <v>91</v>
      </c>
      <c r="H2538" t="s">
        <v>393</v>
      </c>
      <c r="I2538" t="s">
        <v>491</v>
      </c>
      <c r="J2538" t="s">
        <v>436</v>
      </c>
      <c r="K2538" t="s">
        <v>799</v>
      </c>
      <c r="L2538" s="756">
        <v>2.1</v>
      </c>
      <c r="M2538" t="s">
        <v>734</v>
      </c>
      <c r="N2538" s="679">
        <f t="shared" ca="1" si="172"/>
        <v>95057</v>
      </c>
      <c r="O2538" s="679">
        <f t="shared" ca="1" si="172"/>
        <v>93442</v>
      </c>
      <c r="P2538" s="679">
        <f t="shared" ca="1" si="172"/>
        <v>1615</v>
      </c>
      <c r="Q2538" s="679">
        <f t="shared" ca="1" si="172"/>
        <v>0</v>
      </c>
      <c r="R2538" s="679">
        <f t="shared" ca="1" si="172"/>
        <v>0</v>
      </c>
      <c r="S2538" t="str">
        <f t="shared" si="169"/>
        <v>ASR_COMP</v>
      </c>
      <c r="T2538" s="957">
        <f t="shared" si="170"/>
        <v>44682</v>
      </c>
      <c r="U2538" t="str">
        <f t="shared" si="171"/>
        <v>Unaudited</v>
      </c>
    </row>
    <row r="2539" spans="1:21" x14ac:dyDescent="0.25">
      <c r="A2539" t="s">
        <v>440</v>
      </c>
      <c r="B2539" t="s">
        <v>1388</v>
      </c>
      <c r="C2539" t="s">
        <v>1389</v>
      </c>
      <c r="D2539" s="15">
        <v>1900</v>
      </c>
      <c r="E2539" s="121">
        <v>1</v>
      </c>
      <c r="F2539" t="s">
        <v>441</v>
      </c>
      <c r="G2539" s="121">
        <v>91</v>
      </c>
      <c r="H2539" t="s">
        <v>393</v>
      </c>
      <c r="I2539" t="s">
        <v>491</v>
      </c>
      <c r="J2539" t="s">
        <v>436</v>
      </c>
      <c r="K2539" t="s">
        <v>799</v>
      </c>
      <c r="L2539" s="756">
        <v>2.2000000000000002</v>
      </c>
      <c r="M2539" t="s">
        <v>735</v>
      </c>
      <c r="N2539" s="679">
        <f t="shared" ca="1" si="172"/>
        <v>126</v>
      </c>
      <c r="O2539" s="679">
        <f t="shared" ca="1" si="172"/>
        <v>99</v>
      </c>
      <c r="P2539" s="679">
        <f t="shared" ca="1" si="172"/>
        <v>27</v>
      </c>
      <c r="Q2539" s="679">
        <f t="shared" ca="1" si="172"/>
        <v>0</v>
      </c>
      <c r="R2539" s="679">
        <f t="shared" ca="1" si="172"/>
        <v>0</v>
      </c>
      <c r="S2539" t="str">
        <f t="shared" si="169"/>
        <v>ASR_COMP</v>
      </c>
      <c r="T2539" s="957">
        <f t="shared" si="170"/>
        <v>44682</v>
      </c>
      <c r="U2539" t="str">
        <f t="shared" si="171"/>
        <v>Unaudited</v>
      </c>
    </row>
    <row r="2540" spans="1:21" x14ac:dyDescent="0.25">
      <c r="A2540" t="s">
        <v>440</v>
      </c>
      <c r="B2540" t="s">
        <v>1388</v>
      </c>
      <c r="C2540" t="s">
        <v>1389</v>
      </c>
      <c r="D2540" s="15">
        <v>1900</v>
      </c>
      <c r="E2540" s="121">
        <v>1</v>
      </c>
      <c r="F2540" t="s">
        <v>441</v>
      </c>
      <c r="G2540" s="121">
        <v>91</v>
      </c>
      <c r="H2540" t="s">
        <v>393</v>
      </c>
      <c r="I2540" t="s">
        <v>491</v>
      </c>
      <c r="J2540" t="s">
        <v>436</v>
      </c>
      <c r="K2540" t="s">
        <v>799</v>
      </c>
      <c r="L2540" s="756">
        <v>2.2999999999999998</v>
      </c>
      <c r="M2540" t="s">
        <v>736</v>
      </c>
      <c r="N2540" s="679">
        <f t="shared" ca="1" si="172"/>
        <v>22549599.942770854</v>
      </c>
      <c r="O2540" s="679">
        <f t="shared" ca="1" si="172"/>
        <v>22160335.238651685</v>
      </c>
      <c r="P2540" s="679">
        <f t="shared" ca="1" si="172"/>
        <v>389264.70411916869</v>
      </c>
      <c r="Q2540" s="679">
        <f t="shared" ca="1" si="172"/>
        <v>0</v>
      </c>
      <c r="R2540" s="679">
        <f t="shared" ca="1" si="172"/>
        <v>0</v>
      </c>
      <c r="S2540" t="str">
        <f t="shared" si="169"/>
        <v>ASR_COMP</v>
      </c>
      <c r="T2540" s="957">
        <f t="shared" si="170"/>
        <v>44682</v>
      </c>
      <c r="U2540" t="str">
        <f t="shared" si="171"/>
        <v>Unaudited</v>
      </c>
    </row>
    <row r="2541" spans="1:21" x14ac:dyDescent="0.25">
      <c r="A2541" t="s">
        <v>440</v>
      </c>
      <c r="B2541" t="s">
        <v>1388</v>
      </c>
      <c r="C2541" t="s">
        <v>1389</v>
      </c>
      <c r="D2541" s="15">
        <v>1900</v>
      </c>
      <c r="E2541" s="121">
        <v>1</v>
      </c>
      <c r="F2541" t="s">
        <v>441</v>
      </c>
      <c r="G2541" s="121">
        <v>91</v>
      </c>
      <c r="H2541" t="s">
        <v>393</v>
      </c>
      <c r="I2541" t="s">
        <v>491</v>
      </c>
      <c r="J2541" t="s">
        <v>436</v>
      </c>
      <c r="K2541" t="s">
        <v>799</v>
      </c>
      <c r="L2541" s="756">
        <v>2.4</v>
      </c>
      <c r="M2541" t="s">
        <v>737</v>
      </c>
      <c r="N2541" s="679">
        <f t="shared" ca="1" si="172"/>
        <v>20201.64552298436</v>
      </c>
      <c r="O2541" s="679">
        <f t="shared" ca="1" si="172"/>
        <v>13532.758959069288</v>
      </c>
      <c r="P2541" s="679">
        <f t="shared" ca="1" si="172"/>
        <v>6668.8865639150727</v>
      </c>
      <c r="Q2541" s="679">
        <f t="shared" ca="1" si="172"/>
        <v>0</v>
      </c>
      <c r="R2541" s="679">
        <f t="shared" ca="1" si="172"/>
        <v>0</v>
      </c>
      <c r="S2541" t="str">
        <f t="shared" si="169"/>
        <v>ASR_COMP</v>
      </c>
      <c r="T2541" s="957">
        <f t="shared" si="170"/>
        <v>44682</v>
      </c>
      <c r="U2541" t="str">
        <f t="shared" si="171"/>
        <v>Unaudited</v>
      </c>
    </row>
    <row r="2542" spans="1:21" x14ac:dyDescent="0.25">
      <c r="A2542" t="s">
        <v>440</v>
      </c>
      <c r="B2542" t="s">
        <v>1388</v>
      </c>
      <c r="C2542" t="s">
        <v>1389</v>
      </c>
      <c r="D2542" s="15">
        <v>1900</v>
      </c>
      <c r="E2542" s="121">
        <v>1</v>
      </c>
      <c r="F2542" t="s">
        <v>441</v>
      </c>
      <c r="G2542" s="121">
        <v>91</v>
      </c>
      <c r="H2542" t="s">
        <v>393</v>
      </c>
      <c r="I2542" t="s">
        <v>491</v>
      </c>
      <c r="J2542" t="s">
        <v>436</v>
      </c>
      <c r="K2542" t="s">
        <v>799</v>
      </c>
      <c r="L2542" s="756">
        <v>2.5</v>
      </c>
      <c r="M2542" t="s">
        <v>779</v>
      </c>
      <c r="N2542" s="679">
        <f t="shared" ca="1" si="172"/>
        <v>8258</v>
      </c>
      <c r="O2542" s="679">
        <f t="shared" ca="1" si="172"/>
        <v>7939</v>
      </c>
      <c r="P2542" s="679">
        <f t="shared" ca="1" si="172"/>
        <v>319</v>
      </c>
      <c r="Q2542" s="679">
        <f t="shared" ca="1" si="172"/>
        <v>0</v>
      </c>
      <c r="R2542" s="679">
        <f t="shared" ca="1" si="172"/>
        <v>0</v>
      </c>
      <c r="S2542" t="str">
        <f t="shared" si="169"/>
        <v>ASR_COMP</v>
      </c>
      <c r="T2542" s="957">
        <f t="shared" si="170"/>
        <v>44682</v>
      </c>
      <c r="U2542" t="str">
        <f t="shared" si="171"/>
        <v>Unaudited</v>
      </c>
    </row>
    <row r="2543" spans="1:21" x14ac:dyDescent="0.25">
      <c r="A2543" t="s">
        <v>440</v>
      </c>
      <c r="B2543" t="s">
        <v>1388</v>
      </c>
      <c r="C2543" t="s">
        <v>1389</v>
      </c>
      <c r="D2543" s="15">
        <v>1900</v>
      </c>
      <c r="E2543" s="121">
        <v>1</v>
      </c>
      <c r="F2543" t="s">
        <v>441</v>
      </c>
      <c r="G2543" s="121">
        <v>91</v>
      </c>
      <c r="H2543" t="s">
        <v>393</v>
      </c>
      <c r="I2543" t="s">
        <v>491</v>
      </c>
      <c r="J2543" t="s">
        <v>436</v>
      </c>
      <c r="K2543" t="s">
        <v>799</v>
      </c>
      <c r="L2543" s="756">
        <v>2.6</v>
      </c>
      <c r="M2543" t="s">
        <v>189</v>
      </c>
      <c r="N2543" s="679">
        <f t="shared" ca="1" si="172"/>
        <v>1986111.193637826</v>
      </c>
      <c r="O2543" s="679">
        <f t="shared" ca="1" si="172"/>
        <v>1882919.5133141556</v>
      </c>
      <c r="P2543" s="679">
        <f t="shared" ca="1" si="172"/>
        <v>103191.68032367034</v>
      </c>
      <c r="Q2543" s="679">
        <f t="shared" ca="1" si="172"/>
        <v>0</v>
      </c>
      <c r="R2543" s="679">
        <f t="shared" ca="1" si="172"/>
        <v>0</v>
      </c>
      <c r="S2543" t="str">
        <f t="shared" si="169"/>
        <v>ASR_COMP</v>
      </c>
      <c r="T2543" s="957">
        <f t="shared" si="170"/>
        <v>44682</v>
      </c>
      <c r="U2543" t="str">
        <f t="shared" si="171"/>
        <v>Unaudited</v>
      </c>
    </row>
    <row r="2544" spans="1:21" x14ac:dyDescent="0.25">
      <c r="A2544" t="s">
        <v>440</v>
      </c>
      <c r="B2544" t="s">
        <v>1388</v>
      </c>
      <c r="C2544" t="s">
        <v>1389</v>
      </c>
      <c r="D2544" s="15">
        <v>1900</v>
      </c>
      <c r="E2544" s="121">
        <v>1</v>
      </c>
      <c r="F2544" t="s">
        <v>441</v>
      </c>
      <c r="G2544" s="121">
        <v>91</v>
      </c>
      <c r="H2544" t="s">
        <v>393</v>
      </c>
      <c r="I2544" t="s">
        <v>491</v>
      </c>
      <c r="J2544" t="s">
        <v>436</v>
      </c>
      <c r="K2544" t="s">
        <v>799</v>
      </c>
      <c r="L2544" s="756">
        <v>2.7</v>
      </c>
      <c r="M2544" t="s">
        <v>800</v>
      </c>
      <c r="N2544" s="679">
        <f t="shared" ca="1" si="172"/>
        <v>85268.069781928556</v>
      </c>
      <c r="O2544" s="679">
        <f t="shared" ca="1" si="172"/>
        <v>89772.281460355676</v>
      </c>
      <c r="P2544" s="679">
        <f t="shared" ca="1" si="172"/>
        <v>-4504.2116784271157</v>
      </c>
      <c r="Q2544" s="679">
        <f t="shared" ca="1" si="172"/>
        <v>0</v>
      </c>
      <c r="R2544" s="679">
        <f t="shared" ca="1" si="172"/>
        <v>0</v>
      </c>
      <c r="S2544" t="str">
        <f t="shared" si="169"/>
        <v>ASR_COMP</v>
      </c>
      <c r="T2544" s="957">
        <f t="shared" si="170"/>
        <v>44682</v>
      </c>
      <c r="U2544" t="str">
        <f t="shared" si="171"/>
        <v>Unaudited</v>
      </c>
    </row>
    <row r="2545" spans="1:21" x14ac:dyDescent="0.25">
      <c r="A2545" t="s">
        <v>440</v>
      </c>
      <c r="B2545" t="s">
        <v>1388</v>
      </c>
      <c r="C2545" t="s">
        <v>1389</v>
      </c>
      <c r="D2545" s="15">
        <v>1900</v>
      </c>
      <c r="E2545" s="121">
        <v>1</v>
      </c>
      <c r="F2545" t="s">
        <v>441</v>
      </c>
      <c r="G2545" s="121">
        <v>91</v>
      </c>
      <c r="H2545" t="s">
        <v>393</v>
      </c>
      <c r="I2545" t="s">
        <v>491</v>
      </c>
      <c r="J2545" t="s">
        <v>436</v>
      </c>
      <c r="K2545" t="s">
        <v>799</v>
      </c>
      <c r="L2545" s="756">
        <v>2.8</v>
      </c>
      <c r="M2545" t="s">
        <v>801</v>
      </c>
      <c r="N2545" s="679">
        <f t="shared" ca="1" si="172"/>
        <v>0</v>
      </c>
      <c r="O2545" s="679">
        <f t="shared" ca="1" si="172"/>
        <v>0</v>
      </c>
      <c r="P2545" s="679">
        <f t="shared" ca="1" si="172"/>
        <v>0</v>
      </c>
      <c r="Q2545" s="679">
        <f t="shared" ca="1" si="172"/>
        <v>0</v>
      </c>
      <c r="R2545" s="679">
        <f t="shared" ca="1" si="172"/>
        <v>0</v>
      </c>
      <c r="S2545" t="str">
        <f t="shared" si="169"/>
        <v>ASR_COMP</v>
      </c>
      <c r="T2545" s="957">
        <f t="shared" si="170"/>
        <v>44682</v>
      </c>
      <c r="U2545" t="str">
        <f t="shared" si="171"/>
        <v>Unaudited</v>
      </c>
    </row>
    <row r="2546" spans="1:21" x14ac:dyDescent="0.25">
      <c r="A2546" t="s">
        <v>440</v>
      </c>
      <c r="B2546" t="s">
        <v>1388</v>
      </c>
      <c r="C2546" t="s">
        <v>1389</v>
      </c>
      <c r="D2546" s="15">
        <v>1900</v>
      </c>
      <c r="E2546" s="121">
        <v>1</v>
      </c>
      <c r="F2546" t="s">
        <v>441</v>
      </c>
      <c r="G2546" s="121">
        <v>91</v>
      </c>
      <c r="H2546" t="s">
        <v>393</v>
      </c>
      <c r="I2546" t="s">
        <v>491</v>
      </c>
      <c r="J2546" t="s">
        <v>436</v>
      </c>
      <c r="K2546" t="s">
        <v>799</v>
      </c>
      <c r="L2546" s="756">
        <v>2.9</v>
      </c>
      <c r="M2546" t="s">
        <v>782</v>
      </c>
      <c r="N2546" s="679">
        <f t="shared" ca="1" si="172"/>
        <v>0</v>
      </c>
      <c r="O2546" s="679">
        <f t="shared" ca="1" si="172"/>
        <v>0</v>
      </c>
      <c r="P2546" s="679">
        <f t="shared" ca="1" si="172"/>
        <v>0</v>
      </c>
      <c r="Q2546" s="679">
        <f t="shared" ca="1" si="172"/>
        <v>0</v>
      </c>
      <c r="R2546" s="679">
        <f t="shared" ca="1" si="172"/>
        <v>0</v>
      </c>
      <c r="S2546" t="str">
        <f t="shared" si="169"/>
        <v>ASR_COMP</v>
      </c>
      <c r="T2546" s="957">
        <f t="shared" si="170"/>
        <v>44682</v>
      </c>
      <c r="U2546" t="str">
        <f t="shared" si="171"/>
        <v>Unaudited</v>
      </c>
    </row>
    <row r="2547" spans="1:21" x14ac:dyDescent="0.25">
      <c r="A2547" t="s">
        <v>440</v>
      </c>
      <c r="B2547" t="s">
        <v>1388</v>
      </c>
      <c r="C2547" t="s">
        <v>1389</v>
      </c>
      <c r="D2547" s="15">
        <v>1900</v>
      </c>
      <c r="E2547" s="121">
        <v>1</v>
      </c>
      <c r="F2547" t="s">
        <v>441</v>
      </c>
      <c r="G2547" s="121">
        <v>91</v>
      </c>
      <c r="H2547" t="s">
        <v>393</v>
      </c>
      <c r="I2547" t="s">
        <v>491</v>
      </c>
      <c r="J2547" t="s">
        <v>436</v>
      </c>
      <c r="K2547" t="s">
        <v>226</v>
      </c>
      <c r="L2547" s="756">
        <v>2.11</v>
      </c>
      <c r="M2547" t="s">
        <v>231</v>
      </c>
      <c r="N2547" s="679">
        <f t="shared" ca="1" si="172"/>
        <v>320883.46545731439</v>
      </c>
      <c r="O2547" s="679">
        <f t="shared" ca="1" si="172"/>
        <v>12784.511806126975</v>
      </c>
      <c r="P2547" s="679">
        <f t="shared" ca="1" si="172"/>
        <v>308098.95365118742</v>
      </c>
      <c r="Q2547" s="679">
        <f t="shared" ca="1" si="172"/>
        <v>0</v>
      </c>
      <c r="R2547" s="679">
        <f t="shared" ca="1" si="172"/>
        <v>0</v>
      </c>
      <c r="S2547" t="str">
        <f t="shared" si="169"/>
        <v>ASR_COMP</v>
      </c>
      <c r="T2547" s="957">
        <f t="shared" si="170"/>
        <v>44682</v>
      </c>
      <c r="U2547" t="str">
        <f t="shared" si="171"/>
        <v>Unaudited</v>
      </c>
    </row>
    <row r="2548" spans="1:21" x14ac:dyDescent="0.25">
      <c r="A2548" t="s">
        <v>440</v>
      </c>
      <c r="B2548" t="s">
        <v>1388</v>
      </c>
      <c r="C2548" t="s">
        <v>1389</v>
      </c>
      <c r="D2548" s="15">
        <v>1900</v>
      </c>
      <c r="E2548" s="121">
        <v>1</v>
      </c>
      <c r="F2548" t="s">
        <v>441</v>
      </c>
      <c r="G2548" s="121">
        <v>91</v>
      </c>
      <c r="H2548" t="s">
        <v>393</v>
      </c>
      <c r="I2548" t="s">
        <v>491</v>
      </c>
      <c r="J2548" t="s">
        <v>436</v>
      </c>
      <c r="K2548" t="s">
        <v>226</v>
      </c>
      <c r="L2548" s="756">
        <v>2.12</v>
      </c>
      <c r="M2548" t="s">
        <v>557</v>
      </c>
      <c r="N2548" s="679">
        <f t="shared" ca="1" si="172"/>
        <v>6522875.2734045638</v>
      </c>
      <c r="O2548" s="679">
        <f t="shared" ca="1" si="172"/>
        <v>27699.654866988854</v>
      </c>
      <c r="P2548" s="679">
        <f t="shared" ca="1" si="172"/>
        <v>6495175.618537575</v>
      </c>
      <c r="Q2548" s="679">
        <f t="shared" ca="1" si="172"/>
        <v>0</v>
      </c>
      <c r="R2548" s="679">
        <f t="shared" ca="1" si="172"/>
        <v>0</v>
      </c>
      <c r="S2548" t="str">
        <f t="shared" si="169"/>
        <v>ASR_COMP</v>
      </c>
      <c r="T2548" s="957">
        <f t="shared" si="170"/>
        <v>44682</v>
      </c>
      <c r="U2548" t="str">
        <f t="shared" si="171"/>
        <v>Unaudited</v>
      </c>
    </row>
    <row r="2549" spans="1:21" x14ac:dyDescent="0.25">
      <c r="A2549" t="s">
        <v>440</v>
      </c>
      <c r="B2549" t="s">
        <v>1388</v>
      </c>
      <c r="C2549" t="s">
        <v>1389</v>
      </c>
      <c r="D2549" s="15">
        <v>1900</v>
      </c>
      <c r="E2549" s="121">
        <v>1</v>
      </c>
      <c r="F2549" t="s">
        <v>441</v>
      </c>
      <c r="G2549" s="121">
        <v>91</v>
      </c>
      <c r="H2549" t="s">
        <v>393</v>
      </c>
      <c r="I2549" t="s">
        <v>491</v>
      </c>
      <c r="J2549" t="s">
        <v>436</v>
      </c>
      <c r="K2549" t="s">
        <v>226</v>
      </c>
      <c r="L2549" s="756">
        <v>2.13</v>
      </c>
      <c r="M2549" t="s">
        <v>232</v>
      </c>
      <c r="N2549" s="679">
        <f t="shared" ca="1" si="172"/>
        <v>475546.22313188046</v>
      </c>
      <c r="O2549" s="679">
        <f t="shared" ca="1" si="172"/>
        <v>24783.594573816361</v>
      </c>
      <c r="P2549" s="679">
        <f t="shared" ca="1" si="172"/>
        <v>450762.62855806411</v>
      </c>
      <c r="Q2549" s="679">
        <f t="shared" ca="1" si="172"/>
        <v>0</v>
      </c>
      <c r="R2549" s="679">
        <f t="shared" ca="1" si="172"/>
        <v>0</v>
      </c>
      <c r="S2549" t="str">
        <f t="shared" si="169"/>
        <v>ASR_COMP</v>
      </c>
      <c r="T2549" s="957">
        <f t="shared" si="170"/>
        <v>44682</v>
      </c>
      <c r="U2549" t="str">
        <f t="shared" si="171"/>
        <v>Unaudited</v>
      </c>
    </row>
    <row r="2550" spans="1:21" x14ac:dyDescent="0.25">
      <c r="A2550" t="s">
        <v>440</v>
      </c>
      <c r="B2550" t="s">
        <v>1388</v>
      </c>
      <c r="C2550" t="s">
        <v>1389</v>
      </c>
      <c r="D2550" s="15">
        <v>1900</v>
      </c>
      <c r="E2550" s="121">
        <v>1</v>
      </c>
      <c r="F2550" t="s">
        <v>441</v>
      </c>
      <c r="G2550" s="121">
        <v>91</v>
      </c>
      <c r="H2550" t="s">
        <v>393</v>
      </c>
      <c r="I2550" t="s">
        <v>491</v>
      </c>
      <c r="J2550" t="s">
        <v>436</v>
      </c>
      <c r="K2550" t="s">
        <v>226</v>
      </c>
      <c r="L2550" s="756">
        <v>2.14</v>
      </c>
      <c r="M2550" t="s">
        <v>561</v>
      </c>
      <c r="N2550" s="679">
        <f t="shared" ca="1" si="172"/>
        <v>262215.85638802056</v>
      </c>
      <c r="O2550" s="679">
        <f t="shared" ca="1" si="172"/>
        <v>158895.52421907501</v>
      </c>
      <c r="P2550" s="679">
        <f t="shared" ca="1" si="172"/>
        <v>103320.33216894558</v>
      </c>
      <c r="Q2550" s="679">
        <f t="shared" ca="1" si="172"/>
        <v>0</v>
      </c>
      <c r="R2550" s="679">
        <f t="shared" ca="1" si="172"/>
        <v>0</v>
      </c>
      <c r="S2550" t="str">
        <f t="shared" si="169"/>
        <v>ASR_COMP</v>
      </c>
      <c r="T2550" s="957">
        <f t="shared" si="170"/>
        <v>44682</v>
      </c>
      <c r="U2550" t="str">
        <f t="shared" si="171"/>
        <v>Unaudited</v>
      </c>
    </row>
    <row r="2551" spans="1:21" x14ac:dyDescent="0.25">
      <c r="A2551" t="s">
        <v>440</v>
      </c>
      <c r="B2551" t="s">
        <v>1388</v>
      </c>
      <c r="C2551" t="s">
        <v>1389</v>
      </c>
      <c r="D2551" s="15">
        <v>1900</v>
      </c>
      <c r="E2551" s="121">
        <v>1</v>
      </c>
      <c r="F2551" t="s">
        <v>441</v>
      </c>
      <c r="G2551" s="121">
        <v>91</v>
      </c>
      <c r="H2551" t="s">
        <v>393</v>
      </c>
      <c r="I2551" t="s">
        <v>491</v>
      </c>
      <c r="J2551" t="s">
        <v>436</v>
      </c>
      <c r="K2551" t="s">
        <v>226</v>
      </c>
      <c r="L2551" s="756">
        <v>2.15</v>
      </c>
      <c r="M2551" t="s">
        <v>20</v>
      </c>
      <c r="N2551" s="679">
        <f t="shared" ca="1" si="172"/>
        <v>137946.50529170441</v>
      </c>
      <c r="O2551" s="679">
        <f t="shared" ca="1" si="172"/>
        <v>34114.314408228369</v>
      </c>
      <c r="P2551" s="679">
        <f t="shared" ca="1" si="172"/>
        <v>103832.19088347604</v>
      </c>
      <c r="Q2551" s="679">
        <f t="shared" ca="1" si="172"/>
        <v>0</v>
      </c>
      <c r="R2551" s="679">
        <f t="shared" ca="1" si="172"/>
        <v>0</v>
      </c>
      <c r="S2551" t="str">
        <f t="shared" si="169"/>
        <v>ASR_COMP</v>
      </c>
      <c r="T2551" s="957">
        <f t="shared" si="170"/>
        <v>44682</v>
      </c>
      <c r="U2551" t="str">
        <f t="shared" si="171"/>
        <v>Unaudited</v>
      </c>
    </row>
    <row r="2552" spans="1:21" x14ac:dyDescent="0.25">
      <c r="A2552" t="s">
        <v>440</v>
      </c>
      <c r="B2552" t="s">
        <v>1388</v>
      </c>
      <c r="C2552" t="s">
        <v>1389</v>
      </c>
      <c r="D2552" s="15">
        <v>1900</v>
      </c>
      <c r="E2552" s="121">
        <v>1</v>
      </c>
      <c r="F2552" t="s">
        <v>441</v>
      </c>
      <c r="G2552" s="121">
        <v>91</v>
      </c>
      <c r="H2552" t="s">
        <v>393</v>
      </c>
      <c r="I2552" t="s">
        <v>491</v>
      </c>
      <c r="J2552" t="s">
        <v>436</v>
      </c>
      <c r="K2552" t="s">
        <v>226</v>
      </c>
      <c r="L2552" s="756">
        <v>2.16</v>
      </c>
      <c r="M2552" t="s">
        <v>802</v>
      </c>
      <c r="N2552" s="679">
        <f t="shared" ca="1" si="172"/>
        <v>1839918.433774923</v>
      </c>
      <c r="O2552" s="679">
        <f t="shared" ca="1" si="172"/>
        <v>456484.61157779361</v>
      </c>
      <c r="P2552" s="679">
        <f t="shared" ca="1" si="172"/>
        <v>1383433.8221971293</v>
      </c>
      <c r="Q2552" s="679">
        <f t="shared" ca="1" si="172"/>
        <v>0</v>
      </c>
      <c r="R2552" s="679">
        <f t="shared" ca="1" si="172"/>
        <v>0</v>
      </c>
      <c r="S2552" t="str">
        <f t="shared" si="169"/>
        <v>ASR_COMP</v>
      </c>
      <c r="T2552" s="957">
        <f t="shared" si="170"/>
        <v>44682</v>
      </c>
      <c r="U2552" t="str">
        <f t="shared" si="171"/>
        <v>Unaudited</v>
      </c>
    </row>
    <row r="2553" spans="1:21" x14ac:dyDescent="0.25">
      <c r="A2553" t="s">
        <v>440</v>
      </c>
      <c r="B2553" t="s">
        <v>1388</v>
      </c>
      <c r="C2553" t="s">
        <v>1389</v>
      </c>
      <c r="D2553" s="15">
        <v>1900</v>
      </c>
      <c r="E2553" s="121">
        <v>1</v>
      </c>
      <c r="F2553" t="s">
        <v>441</v>
      </c>
      <c r="G2553" s="121">
        <v>91</v>
      </c>
      <c r="H2553" t="s">
        <v>393</v>
      </c>
      <c r="I2553" t="s">
        <v>491</v>
      </c>
      <c r="J2553" t="s">
        <v>436</v>
      </c>
      <c r="K2553" t="s">
        <v>226</v>
      </c>
      <c r="L2553" s="756">
        <v>2.17</v>
      </c>
      <c r="M2553" t="s">
        <v>1055</v>
      </c>
      <c r="N2553" s="679">
        <f t="shared" ca="1" si="172"/>
        <v>783215.32000002998</v>
      </c>
      <c r="O2553" s="679">
        <f t="shared" ca="1" si="172"/>
        <v>13768.067950459972</v>
      </c>
      <c r="P2553" s="679">
        <f t="shared" ca="1" si="172"/>
        <v>769447.25204956997</v>
      </c>
      <c r="Q2553" s="679">
        <f t="shared" ca="1" si="172"/>
        <v>0</v>
      </c>
      <c r="R2553" s="679">
        <f t="shared" ca="1" si="172"/>
        <v>0</v>
      </c>
      <c r="S2553" t="str">
        <f t="shared" si="169"/>
        <v>ASR_COMP</v>
      </c>
      <c r="T2553" s="957">
        <f t="shared" si="170"/>
        <v>44682</v>
      </c>
      <c r="U2553" t="str">
        <f t="shared" si="171"/>
        <v>Unaudited</v>
      </c>
    </row>
    <row r="2554" spans="1:21" x14ac:dyDescent="0.25">
      <c r="A2554" t="s">
        <v>440</v>
      </c>
      <c r="B2554" t="s">
        <v>1388</v>
      </c>
      <c r="C2554" t="s">
        <v>1389</v>
      </c>
      <c r="D2554" s="15">
        <v>1900</v>
      </c>
      <c r="E2554" s="121">
        <v>1</v>
      </c>
      <c r="F2554" t="s">
        <v>441</v>
      </c>
      <c r="G2554" s="121">
        <v>91</v>
      </c>
      <c r="H2554" t="s">
        <v>393</v>
      </c>
      <c r="I2554" t="s">
        <v>491</v>
      </c>
      <c r="J2554" t="s">
        <v>436</v>
      </c>
      <c r="K2554" t="s">
        <v>226</v>
      </c>
      <c r="L2554" s="756">
        <v>2.1800000000000002</v>
      </c>
      <c r="M2554" t="s">
        <v>653</v>
      </c>
      <c r="N2554" s="679">
        <f t="shared" ca="1" si="172"/>
        <v>1113438.6801182227</v>
      </c>
      <c r="O2554" s="679">
        <f t="shared" ca="1" si="172"/>
        <v>36791.613818154408</v>
      </c>
      <c r="P2554" s="679">
        <f t="shared" ca="1" si="172"/>
        <v>1076647.0663000683</v>
      </c>
      <c r="Q2554" s="679">
        <f t="shared" ca="1" si="172"/>
        <v>0</v>
      </c>
      <c r="R2554" s="679">
        <f t="shared" ca="1" si="172"/>
        <v>0</v>
      </c>
      <c r="S2554" t="str">
        <f t="shared" si="169"/>
        <v>ASR_COMP</v>
      </c>
      <c r="T2554" s="957">
        <f t="shared" si="170"/>
        <v>44682</v>
      </c>
      <c r="U2554" t="str">
        <f t="shared" si="171"/>
        <v>Unaudited</v>
      </c>
    </row>
    <row r="2555" spans="1:21" x14ac:dyDescent="0.25">
      <c r="A2555" t="s">
        <v>440</v>
      </c>
      <c r="B2555" t="s">
        <v>1388</v>
      </c>
      <c r="C2555" t="s">
        <v>1389</v>
      </c>
      <c r="D2555" s="15">
        <v>1900</v>
      </c>
      <c r="E2555" s="121">
        <v>1</v>
      </c>
      <c r="F2555" t="s">
        <v>441</v>
      </c>
      <c r="G2555" s="121">
        <v>91</v>
      </c>
      <c r="H2555" t="s">
        <v>393</v>
      </c>
      <c r="I2555" t="s">
        <v>491</v>
      </c>
      <c r="J2555" t="s">
        <v>436</v>
      </c>
      <c r="K2555" t="s">
        <v>226</v>
      </c>
      <c r="L2555" s="756">
        <v>2.19</v>
      </c>
      <c r="M2555" t="s">
        <v>221</v>
      </c>
      <c r="N2555" s="679">
        <f t="shared" ca="1" si="172"/>
        <v>8431515.2099999711</v>
      </c>
      <c r="O2555" s="679">
        <f t="shared" ca="1" si="172"/>
        <v>148216.81204954002</v>
      </c>
      <c r="P2555" s="679">
        <f t="shared" ca="1" si="172"/>
        <v>8283298.3979504304</v>
      </c>
      <c r="Q2555" s="679">
        <f t="shared" ca="1" si="172"/>
        <v>0</v>
      </c>
      <c r="R2555" s="679">
        <f t="shared" ca="1" si="172"/>
        <v>0</v>
      </c>
      <c r="S2555" t="str">
        <f t="shared" si="169"/>
        <v>ASR_COMP</v>
      </c>
      <c r="T2555" s="957">
        <f t="shared" si="170"/>
        <v>44682</v>
      </c>
      <c r="U2555" t="str">
        <f t="shared" si="171"/>
        <v>Unaudited</v>
      </c>
    </row>
    <row r="2556" spans="1:21" x14ac:dyDescent="0.25">
      <c r="A2556" t="s">
        <v>440</v>
      </c>
      <c r="B2556" t="s">
        <v>1388</v>
      </c>
      <c r="C2556" t="s">
        <v>1389</v>
      </c>
      <c r="D2556" s="15">
        <v>1900</v>
      </c>
      <c r="E2556" s="121">
        <v>1</v>
      </c>
      <c r="F2556" t="s">
        <v>441</v>
      </c>
      <c r="G2556" s="121">
        <v>91</v>
      </c>
      <c r="H2556" t="s">
        <v>393</v>
      </c>
      <c r="I2556" t="s">
        <v>491</v>
      </c>
      <c r="J2556" t="s">
        <v>436</v>
      </c>
      <c r="K2556" t="s">
        <v>226</v>
      </c>
      <c r="L2556" s="756" t="s">
        <v>707</v>
      </c>
      <c r="M2556" t="s">
        <v>233</v>
      </c>
      <c r="N2556" s="679">
        <f t="shared" ca="1" si="172"/>
        <v>56405.236471751829</v>
      </c>
      <c r="O2556" s="679">
        <f t="shared" ca="1" si="172"/>
        <v>1519.8261016625379</v>
      </c>
      <c r="P2556" s="679">
        <f t="shared" ca="1" si="172"/>
        <v>54885.410370089288</v>
      </c>
      <c r="Q2556" s="679">
        <f t="shared" ca="1" si="172"/>
        <v>0</v>
      </c>
      <c r="R2556" s="679">
        <f t="shared" ca="1" si="172"/>
        <v>0</v>
      </c>
      <c r="S2556" t="str">
        <f t="shared" si="169"/>
        <v>ASR_COMP</v>
      </c>
      <c r="T2556" s="957">
        <f t="shared" si="170"/>
        <v>44682</v>
      </c>
      <c r="U2556" t="str">
        <f t="shared" si="171"/>
        <v>Unaudited</v>
      </c>
    </row>
    <row r="2557" spans="1:21" x14ac:dyDescent="0.25">
      <c r="A2557" t="s">
        <v>440</v>
      </c>
      <c r="B2557" t="s">
        <v>1388</v>
      </c>
      <c r="C2557" t="s">
        <v>1389</v>
      </c>
      <c r="D2557" s="15">
        <v>1900</v>
      </c>
      <c r="E2557" s="121">
        <v>1</v>
      </c>
      <c r="F2557" t="s">
        <v>441</v>
      </c>
      <c r="G2557" s="121">
        <v>91</v>
      </c>
      <c r="H2557" t="s">
        <v>393</v>
      </c>
      <c r="I2557" t="s">
        <v>491</v>
      </c>
      <c r="J2557" t="s">
        <v>436</v>
      </c>
      <c r="K2557" t="s">
        <v>226</v>
      </c>
      <c r="L2557" s="756">
        <v>2.21</v>
      </c>
      <c r="M2557" t="s">
        <v>469</v>
      </c>
      <c r="N2557" s="679">
        <f t="shared" ca="1" si="172"/>
        <v>43547.671182869024</v>
      </c>
      <c r="O2557" s="679">
        <f t="shared" ca="1" si="172"/>
        <v>11210.584921149491</v>
      </c>
      <c r="P2557" s="679">
        <f t="shared" ca="1" si="172"/>
        <v>32337.086261719531</v>
      </c>
      <c r="Q2557" s="679">
        <f t="shared" ca="1" si="172"/>
        <v>0</v>
      </c>
      <c r="R2557" s="679">
        <f t="shared" ca="1" si="172"/>
        <v>0</v>
      </c>
      <c r="S2557" t="str">
        <f t="shared" si="169"/>
        <v>ASR_COMP</v>
      </c>
      <c r="T2557" s="957">
        <f t="shared" si="170"/>
        <v>44682</v>
      </c>
      <c r="U2557" t="str">
        <f t="shared" si="171"/>
        <v>Unaudited</v>
      </c>
    </row>
    <row r="2558" spans="1:21" x14ac:dyDescent="0.25">
      <c r="A2558" t="s">
        <v>440</v>
      </c>
      <c r="B2558" t="s">
        <v>1388</v>
      </c>
      <c r="C2558" t="s">
        <v>1389</v>
      </c>
      <c r="D2558" s="15">
        <v>1900</v>
      </c>
      <c r="E2558" s="121">
        <v>1</v>
      </c>
      <c r="F2558" t="s">
        <v>441</v>
      </c>
      <c r="G2558" s="121">
        <v>91</v>
      </c>
      <c r="H2558" t="s">
        <v>393</v>
      </c>
      <c r="I2558" t="s">
        <v>491</v>
      </c>
      <c r="J2558" t="s">
        <v>436</v>
      </c>
      <c r="K2558" t="s">
        <v>6</v>
      </c>
      <c r="L2558" s="756" t="s">
        <v>70</v>
      </c>
      <c r="M2558" t="s">
        <v>191</v>
      </c>
      <c r="N2558" s="679">
        <f t="shared" ca="1" si="172"/>
        <v>27366.857131742632</v>
      </c>
      <c r="O2558" s="679">
        <f t="shared" ca="1" si="172"/>
        <v>7404.9267970690908</v>
      </c>
      <c r="P2558" s="679">
        <f t="shared" ca="1" si="172"/>
        <v>19961.93033467354</v>
      </c>
      <c r="Q2558" s="679">
        <f t="shared" ca="1" si="172"/>
        <v>0</v>
      </c>
      <c r="R2558" s="679">
        <f t="shared" ca="1" si="172"/>
        <v>0</v>
      </c>
      <c r="S2558" t="str">
        <f t="shared" si="169"/>
        <v>ASR_COMP</v>
      </c>
      <c r="T2558" s="957">
        <f t="shared" si="170"/>
        <v>44682</v>
      </c>
      <c r="U2558" t="str">
        <f t="shared" si="171"/>
        <v>Unaudited</v>
      </c>
    </row>
    <row r="2559" spans="1:21" x14ac:dyDescent="0.25">
      <c r="A2559" t="s">
        <v>440</v>
      </c>
      <c r="B2559" t="s">
        <v>1388</v>
      </c>
      <c r="C2559" t="s">
        <v>1389</v>
      </c>
      <c r="D2559" s="15">
        <v>1900</v>
      </c>
      <c r="E2559" s="121">
        <v>1</v>
      </c>
      <c r="F2559" t="s">
        <v>441</v>
      </c>
      <c r="G2559" s="121">
        <v>91</v>
      </c>
      <c r="H2559" t="s">
        <v>393</v>
      </c>
      <c r="I2559" t="s">
        <v>491</v>
      </c>
      <c r="J2559" t="s">
        <v>436</v>
      </c>
      <c r="K2559" t="s">
        <v>6</v>
      </c>
      <c r="L2559" s="756" t="s">
        <v>71</v>
      </c>
      <c r="M2559" t="s">
        <v>234</v>
      </c>
      <c r="N2559" s="679">
        <f t="shared" ca="1" si="172"/>
        <v>17638.8</v>
      </c>
      <c r="O2559" s="679">
        <f t="shared" ca="1" si="172"/>
        <v>4541.0732430777598</v>
      </c>
      <c r="P2559" s="679">
        <f t="shared" ca="1" si="172"/>
        <v>13097.72675692224</v>
      </c>
      <c r="Q2559" s="679">
        <f t="shared" ca="1" si="172"/>
        <v>0</v>
      </c>
      <c r="R2559" s="679">
        <f t="shared" ca="1" si="172"/>
        <v>0</v>
      </c>
      <c r="S2559" t="str">
        <f t="shared" si="169"/>
        <v>ASR_COMP</v>
      </c>
      <c r="T2559" s="957">
        <f t="shared" si="170"/>
        <v>44682</v>
      </c>
      <c r="U2559" t="str">
        <f t="shared" si="171"/>
        <v>Unaudited</v>
      </c>
    </row>
    <row r="2560" spans="1:21" x14ac:dyDescent="0.25">
      <c r="A2560" t="s">
        <v>440</v>
      </c>
      <c r="B2560" t="s">
        <v>1388</v>
      </c>
      <c r="C2560" t="s">
        <v>1389</v>
      </c>
      <c r="D2560" s="15">
        <v>1900</v>
      </c>
      <c r="E2560" s="121">
        <v>1</v>
      </c>
      <c r="F2560" t="s">
        <v>441</v>
      </c>
      <c r="G2560" s="121">
        <v>91</v>
      </c>
      <c r="H2560" t="s">
        <v>393</v>
      </c>
      <c r="I2560" t="s">
        <v>491</v>
      </c>
      <c r="J2560" t="s">
        <v>436</v>
      </c>
      <c r="K2560" t="s">
        <v>6</v>
      </c>
      <c r="L2560" s="756" t="s">
        <v>72</v>
      </c>
      <c r="M2560" t="s">
        <v>167</v>
      </c>
      <c r="N2560" s="679">
        <f t="shared" ca="1" si="172"/>
        <v>0</v>
      </c>
      <c r="O2560" s="679">
        <f t="shared" ca="1" si="172"/>
        <v>0</v>
      </c>
      <c r="P2560" s="679">
        <f t="shared" ca="1" si="172"/>
        <v>0</v>
      </c>
      <c r="Q2560" s="679">
        <f t="shared" ca="1" si="172"/>
        <v>0</v>
      </c>
      <c r="R2560" s="679">
        <f t="shared" ca="1" si="172"/>
        <v>0</v>
      </c>
      <c r="S2560" t="str">
        <f t="shared" si="169"/>
        <v>ASR_COMP</v>
      </c>
      <c r="T2560" s="957">
        <f t="shared" si="170"/>
        <v>44682</v>
      </c>
      <c r="U2560" t="str">
        <f t="shared" si="171"/>
        <v>Unaudited</v>
      </c>
    </row>
    <row r="2561" spans="1:21" x14ac:dyDescent="0.25">
      <c r="A2561" t="s">
        <v>440</v>
      </c>
      <c r="B2561" t="s">
        <v>1388</v>
      </c>
      <c r="C2561" t="s">
        <v>1389</v>
      </c>
      <c r="D2561" s="15">
        <v>1900</v>
      </c>
      <c r="E2561" s="121">
        <v>1</v>
      </c>
      <c r="F2561" t="s">
        <v>441</v>
      </c>
      <c r="G2561" s="121">
        <v>91</v>
      </c>
      <c r="H2561" t="s">
        <v>393</v>
      </c>
      <c r="I2561" t="s">
        <v>491</v>
      </c>
      <c r="J2561" t="s">
        <v>436</v>
      </c>
      <c r="K2561" t="s">
        <v>6</v>
      </c>
      <c r="L2561" s="756">
        <v>3.4</v>
      </c>
      <c r="M2561" t="s">
        <v>464</v>
      </c>
      <c r="N2561" s="679">
        <f t="shared" ca="1" si="172"/>
        <v>43929.22234054601</v>
      </c>
      <c r="O2561" s="679">
        <f t="shared" ca="1" si="172"/>
        <v>11309.489089953244</v>
      </c>
      <c r="P2561" s="679">
        <f t="shared" ca="1" si="172"/>
        <v>32619.73325059277</v>
      </c>
      <c r="Q2561" s="679">
        <f t="shared" ca="1" si="172"/>
        <v>0</v>
      </c>
      <c r="R2561" s="679">
        <f t="shared" ca="1" si="172"/>
        <v>0</v>
      </c>
      <c r="S2561" t="str">
        <f t="shared" si="169"/>
        <v>ASR_COMP</v>
      </c>
      <c r="T2561" s="957">
        <f t="shared" si="170"/>
        <v>44682</v>
      </c>
      <c r="U2561" t="str">
        <f t="shared" si="171"/>
        <v>Unaudited</v>
      </c>
    </row>
    <row r="2562" spans="1:21" x14ac:dyDescent="0.25">
      <c r="A2562" t="s">
        <v>440</v>
      </c>
      <c r="B2562" t="s">
        <v>1388</v>
      </c>
      <c r="C2562" t="s">
        <v>1389</v>
      </c>
      <c r="D2562" s="15">
        <v>1900</v>
      </c>
      <c r="E2562" s="121">
        <v>1</v>
      </c>
      <c r="F2562" t="s">
        <v>441</v>
      </c>
      <c r="G2562" s="121">
        <v>91</v>
      </c>
      <c r="H2562" t="s">
        <v>393</v>
      </c>
      <c r="I2562" t="s">
        <v>491</v>
      </c>
      <c r="J2562" t="s">
        <v>436</v>
      </c>
      <c r="K2562" t="s">
        <v>437</v>
      </c>
      <c r="L2562" s="756">
        <v>4.5</v>
      </c>
      <c r="M2562" t="s">
        <v>32</v>
      </c>
      <c r="N2562" s="679">
        <f t="shared" ca="1" si="172"/>
        <v>0</v>
      </c>
      <c r="O2562" s="679">
        <f t="shared" ca="1" si="172"/>
        <v>0</v>
      </c>
      <c r="P2562" s="679">
        <f t="shared" ca="1" si="172"/>
        <v>0</v>
      </c>
      <c r="Q2562" s="679">
        <f t="shared" ca="1" si="172"/>
        <v>0</v>
      </c>
      <c r="R2562" s="679">
        <f t="shared" ca="1" si="172"/>
        <v>0</v>
      </c>
      <c r="S2562" t="str">
        <f t="shared" ref="S2562:S2625" si="173">file_name</f>
        <v>ASR_COMP</v>
      </c>
      <c r="T2562" s="957">
        <f t="shared" ref="T2562:T2625" si="174">file_date</f>
        <v>44682</v>
      </c>
      <c r="U2562" t="str">
        <f t="shared" ref="U2562:U2625" si="175">status</f>
        <v>Unaudited</v>
      </c>
    </row>
    <row r="2563" spans="1:21" x14ac:dyDescent="0.25">
      <c r="A2563" t="s">
        <v>440</v>
      </c>
      <c r="B2563" t="s">
        <v>1388</v>
      </c>
      <c r="C2563" t="s">
        <v>1389</v>
      </c>
      <c r="D2563" s="15">
        <v>1900</v>
      </c>
      <c r="E2563" s="121">
        <v>1</v>
      </c>
      <c r="F2563" t="s">
        <v>441</v>
      </c>
      <c r="G2563" s="121">
        <v>91</v>
      </c>
      <c r="H2563" t="s">
        <v>393</v>
      </c>
      <c r="I2563" t="s">
        <v>491</v>
      </c>
      <c r="J2563" t="s">
        <v>436</v>
      </c>
      <c r="K2563" t="s">
        <v>437</v>
      </c>
      <c r="L2563" s="756" t="s">
        <v>947</v>
      </c>
      <c r="M2563" t="s">
        <v>938</v>
      </c>
      <c r="N2563" s="679">
        <f t="shared" ca="1" si="172"/>
        <v>0</v>
      </c>
      <c r="O2563" s="679">
        <f t="shared" ca="1" si="172"/>
        <v>0</v>
      </c>
      <c r="P2563" s="679">
        <f t="shared" ca="1" si="172"/>
        <v>0</v>
      </c>
      <c r="Q2563" s="679">
        <f t="shared" ca="1" si="172"/>
        <v>0</v>
      </c>
      <c r="R2563" s="679">
        <f t="shared" ca="1" si="172"/>
        <v>0</v>
      </c>
      <c r="S2563" t="str">
        <f t="shared" si="173"/>
        <v>ASR_COMP</v>
      </c>
      <c r="T2563" s="957">
        <f t="shared" si="174"/>
        <v>44682</v>
      </c>
      <c r="U2563" t="str">
        <f t="shared" si="175"/>
        <v>Unaudited</v>
      </c>
    </row>
    <row r="2564" spans="1:21" x14ac:dyDescent="0.25">
      <c r="A2564" t="s">
        <v>440</v>
      </c>
      <c r="B2564" t="s">
        <v>1388</v>
      </c>
      <c r="C2564" t="s">
        <v>1389</v>
      </c>
      <c r="D2564" s="15">
        <v>1900</v>
      </c>
      <c r="E2564" s="121">
        <v>1</v>
      </c>
      <c r="F2564" t="s">
        <v>441</v>
      </c>
      <c r="G2564" s="121">
        <v>91</v>
      </c>
      <c r="H2564" t="s">
        <v>393</v>
      </c>
      <c r="I2564" t="s">
        <v>491</v>
      </c>
      <c r="J2564" t="s">
        <v>436</v>
      </c>
      <c r="K2564" t="s">
        <v>437</v>
      </c>
      <c r="L2564" s="756" t="s">
        <v>196</v>
      </c>
      <c r="M2564" t="s">
        <v>40</v>
      </c>
      <c r="N2564" s="679">
        <f t="shared" ca="1" si="172"/>
        <v>1745.5235952</v>
      </c>
      <c r="O2564" s="679">
        <f t="shared" ca="1" si="172"/>
        <v>180.79559520000001</v>
      </c>
      <c r="P2564" s="679">
        <f t="shared" ca="1" si="172"/>
        <v>1564.7280000000001</v>
      </c>
      <c r="Q2564" s="679">
        <f t="shared" ca="1" si="172"/>
        <v>0</v>
      </c>
      <c r="R2564" s="679">
        <f t="shared" ca="1" si="172"/>
        <v>0</v>
      </c>
      <c r="S2564" t="str">
        <f t="shared" si="173"/>
        <v>ASR_COMP</v>
      </c>
      <c r="T2564" s="957">
        <f t="shared" si="174"/>
        <v>44682</v>
      </c>
      <c r="U2564" t="str">
        <f t="shared" si="175"/>
        <v>Unaudited</v>
      </c>
    </row>
    <row r="2565" spans="1:21" x14ac:dyDescent="0.25">
      <c r="A2565" t="s">
        <v>440</v>
      </c>
      <c r="B2565" t="s">
        <v>1388</v>
      </c>
      <c r="C2565" t="s">
        <v>1389</v>
      </c>
      <c r="D2565" s="15">
        <v>1900</v>
      </c>
      <c r="E2565" s="121">
        <v>1</v>
      </c>
      <c r="F2565" t="s">
        <v>441</v>
      </c>
      <c r="G2565" s="121">
        <v>91</v>
      </c>
      <c r="H2565" t="s">
        <v>393</v>
      </c>
      <c r="I2565" t="s">
        <v>491</v>
      </c>
      <c r="J2565" t="s">
        <v>436</v>
      </c>
      <c r="K2565" t="s">
        <v>437</v>
      </c>
      <c r="L2565" s="756" t="s">
        <v>195</v>
      </c>
      <c r="M2565" t="s">
        <v>332</v>
      </c>
      <c r="N2565" s="679">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9">
        <f t="shared" ca="1" si="176"/>
        <v>0</v>
      </c>
      <c r="P2565" s="679">
        <f t="shared" ca="1" si="176"/>
        <v>0</v>
      </c>
      <c r="Q2565" s="679">
        <f t="shared" ca="1" si="176"/>
        <v>0</v>
      </c>
      <c r="R2565" s="679">
        <f t="shared" ca="1" si="176"/>
        <v>0</v>
      </c>
      <c r="S2565" t="str">
        <f t="shared" si="173"/>
        <v>ASR_COMP</v>
      </c>
      <c r="T2565" s="957">
        <f t="shared" si="174"/>
        <v>44682</v>
      </c>
      <c r="U2565" t="str">
        <f t="shared" si="175"/>
        <v>Unaudited</v>
      </c>
    </row>
    <row r="2566" spans="1:21" x14ac:dyDescent="0.25">
      <c r="A2566" t="s">
        <v>440</v>
      </c>
      <c r="B2566" t="s">
        <v>1388</v>
      </c>
      <c r="C2566" t="s">
        <v>1389</v>
      </c>
      <c r="D2566" s="15">
        <v>1900</v>
      </c>
      <c r="E2566" s="121">
        <v>1</v>
      </c>
      <c r="F2566" t="s">
        <v>441</v>
      </c>
      <c r="G2566" s="121">
        <v>91</v>
      </c>
      <c r="H2566" t="s">
        <v>393</v>
      </c>
      <c r="I2566" t="s">
        <v>491</v>
      </c>
      <c r="J2566" t="s">
        <v>453</v>
      </c>
      <c r="K2566" t="s">
        <v>438</v>
      </c>
      <c r="L2566" s="756" t="s">
        <v>79</v>
      </c>
      <c r="M2566" t="s">
        <v>27</v>
      </c>
      <c r="N2566" s="679">
        <f t="shared" ca="1" si="176"/>
        <v>1498211.097550204</v>
      </c>
      <c r="O2566" s="679">
        <f t="shared" ca="1" si="176"/>
        <v>371706.86394156073</v>
      </c>
      <c r="P2566" s="679">
        <f t="shared" ca="1" si="176"/>
        <v>1126504.2336086433</v>
      </c>
      <c r="Q2566" s="679">
        <f t="shared" ca="1" si="176"/>
        <v>0</v>
      </c>
      <c r="R2566" s="679">
        <f t="shared" ca="1" si="176"/>
        <v>0</v>
      </c>
      <c r="S2566" t="str">
        <f t="shared" si="173"/>
        <v>ASR_COMP</v>
      </c>
      <c r="T2566" s="957">
        <f t="shared" si="174"/>
        <v>44682</v>
      </c>
      <c r="U2566" t="str">
        <f t="shared" si="175"/>
        <v>Unaudited</v>
      </c>
    </row>
    <row r="2567" spans="1:21" x14ac:dyDescent="0.25">
      <c r="A2567" t="s">
        <v>440</v>
      </c>
      <c r="B2567" t="s">
        <v>1388</v>
      </c>
      <c r="C2567" t="s">
        <v>1389</v>
      </c>
      <c r="D2567" s="15">
        <v>1900</v>
      </c>
      <c r="E2567" s="121">
        <v>1</v>
      </c>
      <c r="F2567" t="s">
        <v>441</v>
      </c>
      <c r="G2567" s="121">
        <v>91</v>
      </c>
      <c r="H2567" t="s">
        <v>393</v>
      </c>
      <c r="I2567" t="s">
        <v>491</v>
      </c>
      <c r="J2567" t="s">
        <v>453</v>
      </c>
      <c r="K2567" t="s">
        <v>438</v>
      </c>
      <c r="L2567" s="756" t="s">
        <v>80</v>
      </c>
      <c r="M2567" t="s">
        <v>100</v>
      </c>
      <c r="N2567" s="679">
        <f t="shared" ca="1" si="176"/>
        <v>144116.59662600677</v>
      </c>
      <c r="O2567" s="679">
        <f t="shared" ca="1" si="176"/>
        <v>35755.394057204154</v>
      </c>
      <c r="P2567" s="679">
        <f t="shared" ca="1" si="176"/>
        <v>108361.20256880262</v>
      </c>
      <c r="Q2567" s="679">
        <f t="shared" ca="1" si="176"/>
        <v>0</v>
      </c>
      <c r="R2567" s="679">
        <f t="shared" ca="1" si="176"/>
        <v>0</v>
      </c>
      <c r="S2567" t="str">
        <f t="shared" si="173"/>
        <v>ASR_COMP</v>
      </c>
      <c r="T2567" s="957">
        <f t="shared" si="174"/>
        <v>44682</v>
      </c>
      <c r="U2567" t="str">
        <f t="shared" si="175"/>
        <v>Unaudited</v>
      </c>
    </row>
    <row r="2568" spans="1:21" x14ac:dyDescent="0.25">
      <c r="A2568" t="s">
        <v>440</v>
      </c>
      <c r="B2568" t="s">
        <v>1388</v>
      </c>
      <c r="C2568" t="s">
        <v>1389</v>
      </c>
      <c r="D2568" s="15">
        <v>1900</v>
      </c>
      <c r="E2568" s="121">
        <v>1</v>
      </c>
      <c r="F2568" t="s">
        <v>441</v>
      </c>
      <c r="G2568" s="121">
        <v>91</v>
      </c>
      <c r="H2568" t="s">
        <v>393</v>
      </c>
      <c r="I2568" t="s">
        <v>491</v>
      </c>
      <c r="J2568" t="s">
        <v>453</v>
      </c>
      <c r="K2568" t="s">
        <v>438</v>
      </c>
      <c r="L2568" s="756" t="s">
        <v>81</v>
      </c>
      <c r="M2568" t="s">
        <v>101</v>
      </c>
      <c r="N2568" s="679">
        <f t="shared" ca="1" si="176"/>
        <v>136888.72240183101</v>
      </c>
      <c r="O2568" s="679">
        <f t="shared" ca="1" si="176"/>
        <v>33962.15513030962</v>
      </c>
      <c r="P2568" s="679">
        <f t="shared" ca="1" si="176"/>
        <v>102926.56727152137</v>
      </c>
      <c r="Q2568" s="679">
        <f t="shared" ca="1" si="176"/>
        <v>0</v>
      </c>
      <c r="R2568" s="679">
        <f t="shared" ca="1" si="176"/>
        <v>0</v>
      </c>
      <c r="S2568" t="str">
        <f t="shared" si="173"/>
        <v>ASR_COMP</v>
      </c>
      <c r="T2568" s="957">
        <f t="shared" si="174"/>
        <v>44682</v>
      </c>
      <c r="U2568" t="str">
        <f t="shared" si="175"/>
        <v>Unaudited</v>
      </c>
    </row>
    <row r="2569" spans="1:21" x14ac:dyDescent="0.25">
      <c r="A2569" t="s">
        <v>440</v>
      </c>
      <c r="B2569" t="s">
        <v>1388</v>
      </c>
      <c r="C2569" t="s">
        <v>1389</v>
      </c>
      <c r="D2569" s="15">
        <v>1900</v>
      </c>
      <c r="E2569" s="121">
        <v>1</v>
      </c>
      <c r="F2569" t="s">
        <v>441</v>
      </c>
      <c r="G2569" s="121">
        <v>91</v>
      </c>
      <c r="H2569" t="s">
        <v>393</v>
      </c>
      <c r="I2569" t="s">
        <v>491</v>
      </c>
      <c r="J2569" t="s">
        <v>453</v>
      </c>
      <c r="K2569" t="s">
        <v>438</v>
      </c>
      <c r="L2569" s="756" t="s">
        <v>82</v>
      </c>
      <c r="M2569" t="s">
        <v>102</v>
      </c>
      <c r="N2569" s="679">
        <f t="shared" ca="1" si="176"/>
        <v>92716.617202022142</v>
      </c>
      <c r="O2569" s="679">
        <f t="shared" ca="1" si="176"/>
        <v>23003.03546795679</v>
      </c>
      <c r="P2569" s="679">
        <f t="shared" ca="1" si="176"/>
        <v>69713.581734065359</v>
      </c>
      <c r="Q2569" s="679">
        <f t="shared" ca="1" si="176"/>
        <v>0</v>
      </c>
      <c r="R2569" s="679">
        <f t="shared" ca="1" si="176"/>
        <v>0</v>
      </c>
      <c r="S2569" t="str">
        <f t="shared" si="173"/>
        <v>ASR_COMP</v>
      </c>
      <c r="T2569" s="957">
        <f t="shared" si="174"/>
        <v>44682</v>
      </c>
      <c r="U2569" t="str">
        <f t="shared" si="175"/>
        <v>Unaudited</v>
      </c>
    </row>
    <row r="2570" spans="1:21" x14ac:dyDescent="0.25">
      <c r="A2570" t="s">
        <v>440</v>
      </c>
      <c r="B2570" t="s">
        <v>1388</v>
      </c>
      <c r="C2570" t="s">
        <v>1389</v>
      </c>
      <c r="D2570" s="15">
        <v>1900</v>
      </c>
      <c r="E2570" s="121">
        <v>1</v>
      </c>
      <c r="F2570" t="s">
        <v>441</v>
      </c>
      <c r="G2570" s="121">
        <v>91</v>
      </c>
      <c r="H2570" t="s">
        <v>393</v>
      </c>
      <c r="I2570" t="s">
        <v>491</v>
      </c>
      <c r="J2570" t="s">
        <v>453</v>
      </c>
      <c r="K2570" t="s">
        <v>438</v>
      </c>
      <c r="L2570" s="756" t="s">
        <v>219</v>
      </c>
      <c r="M2570" t="s">
        <v>103</v>
      </c>
      <c r="N2570" s="679">
        <f t="shared" ca="1" si="176"/>
        <v>339560.59657535161</v>
      </c>
      <c r="O2570" s="679">
        <f t="shared" ca="1" si="176"/>
        <v>84245.140539629429</v>
      </c>
      <c r="P2570" s="679">
        <f t="shared" ca="1" si="176"/>
        <v>255315.45603572216</v>
      </c>
      <c r="Q2570" s="679">
        <f t="shared" ca="1" si="176"/>
        <v>0</v>
      </c>
      <c r="R2570" s="679">
        <f t="shared" ca="1" si="176"/>
        <v>0</v>
      </c>
      <c r="S2570" t="str">
        <f t="shared" si="173"/>
        <v>ASR_COMP</v>
      </c>
      <c r="T2570" s="957">
        <f t="shared" si="174"/>
        <v>44682</v>
      </c>
      <c r="U2570" t="str">
        <f t="shared" si="175"/>
        <v>Unaudited</v>
      </c>
    </row>
    <row r="2571" spans="1:21" x14ac:dyDescent="0.25">
      <c r="A2571" t="s">
        <v>440</v>
      </c>
      <c r="B2571" t="s">
        <v>1388</v>
      </c>
      <c r="C2571" t="s">
        <v>1389</v>
      </c>
      <c r="D2571" s="15">
        <v>1900</v>
      </c>
      <c r="E2571" s="121">
        <v>1</v>
      </c>
      <c r="F2571" t="s">
        <v>441</v>
      </c>
      <c r="G2571" s="121">
        <v>91</v>
      </c>
      <c r="H2571" t="s">
        <v>393</v>
      </c>
      <c r="I2571" t="s">
        <v>491</v>
      </c>
      <c r="J2571" t="s">
        <v>453</v>
      </c>
      <c r="K2571" t="s">
        <v>438</v>
      </c>
      <c r="L2571" s="756" t="s">
        <v>218</v>
      </c>
      <c r="M2571" t="s">
        <v>28</v>
      </c>
      <c r="N2571" s="679">
        <f t="shared" ca="1" si="176"/>
        <v>65031.977039418911</v>
      </c>
      <c r="O2571" s="679">
        <f t="shared" ca="1" si="176"/>
        <v>16134.463481660312</v>
      </c>
      <c r="P2571" s="679">
        <f t="shared" ca="1" si="176"/>
        <v>48897.513557758597</v>
      </c>
      <c r="Q2571" s="679">
        <f t="shared" ca="1" si="176"/>
        <v>0</v>
      </c>
      <c r="R2571" s="679">
        <f t="shared" ca="1" si="176"/>
        <v>0</v>
      </c>
      <c r="S2571" t="str">
        <f t="shared" si="173"/>
        <v>ASR_COMP</v>
      </c>
      <c r="T2571" s="957">
        <f t="shared" si="174"/>
        <v>44682</v>
      </c>
      <c r="U2571" t="str">
        <f t="shared" si="175"/>
        <v>Unaudited</v>
      </c>
    </row>
    <row r="2572" spans="1:21" x14ac:dyDescent="0.25">
      <c r="A2572" t="s">
        <v>440</v>
      </c>
      <c r="B2572" t="s">
        <v>1388</v>
      </c>
      <c r="C2572" t="s">
        <v>1389</v>
      </c>
      <c r="D2572" s="15">
        <v>1900</v>
      </c>
      <c r="E2572" s="121">
        <v>1</v>
      </c>
      <c r="F2572" t="s">
        <v>441</v>
      </c>
      <c r="G2572" s="121">
        <v>91</v>
      </c>
      <c r="H2572" t="s">
        <v>393</v>
      </c>
      <c r="I2572" t="s">
        <v>491</v>
      </c>
      <c r="J2572" t="s">
        <v>439</v>
      </c>
      <c r="K2572" t="s">
        <v>439</v>
      </c>
      <c r="L2572" s="756" t="s">
        <v>84</v>
      </c>
      <c r="M2572" t="s">
        <v>330</v>
      </c>
      <c r="N2572" s="679">
        <f t="shared" ca="1" si="176"/>
        <v>0</v>
      </c>
      <c r="O2572" s="679">
        <f t="shared" ca="1" si="176"/>
        <v>0</v>
      </c>
      <c r="P2572" s="679">
        <f t="shared" ca="1" si="176"/>
        <v>0</v>
      </c>
      <c r="Q2572" s="679">
        <f t="shared" ca="1" si="176"/>
        <v>0</v>
      </c>
      <c r="R2572" s="679">
        <f t="shared" ca="1" si="176"/>
        <v>0</v>
      </c>
      <c r="S2572" t="str">
        <f t="shared" si="173"/>
        <v>ASR_COMP</v>
      </c>
      <c r="T2572" s="957">
        <f t="shared" si="174"/>
        <v>44682</v>
      </c>
      <c r="U2572" t="str">
        <f t="shared" si="175"/>
        <v>Unaudited</v>
      </c>
    </row>
    <row r="2573" spans="1:21" x14ac:dyDescent="0.25">
      <c r="A2573" t="s">
        <v>440</v>
      </c>
      <c r="B2573" t="s">
        <v>1388</v>
      </c>
      <c r="C2573" t="s">
        <v>1389</v>
      </c>
      <c r="D2573" s="15">
        <v>1900</v>
      </c>
      <c r="E2573" s="121">
        <v>1</v>
      </c>
      <c r="F2573" t="s">
        <v>441</v>
      </c>
      <c r="G2573" s="121">
        <v>91</v>
      </c>
      <c r="H2573" t="s">
        <v>393</v>
      </c>
      <c r="I2573" t="s">
        <v>491</v>
      </c>
      <c r="J2573" t="s">
        <v>439</v>
      </c>
      <c r="K2573" t="s">
        <v>439</v>
      </c>
      <c r="L2573" s="756" t="s">
        <v>85</v>
      </c>
      <c r="M2573" t="s">
        <v>328</v>
      </c>
      <c r="N2573" s="679">
        <f t="shared" ca="1" si="176"/>
        <v>0</v>
      </c>
      <c r="O2573" s="679">
        <f t="shared" ca="1" si="176"/>
        <v>0</v>
      </c>
      <c r="P2573" s="679">
        <f t="shared" ca="1" si="176"/>
        <v>0</v>
      </c>
      <c r="Q2573" s="679">
        <f t="shared" ca="1" si="176"/>
        <v>0</v>
      </c>
      <c r="R2573" s="679">
        <f t="shared" ca="1" si="176"/>
        <v>0</v>
      </c>
      <c r="S2573" t="str">
        <f t="shared" si="173"/>
        <v>ASR_COMP</v>
      </c>
      <c r="T2573" s="957">
        <f t="shared" si="174"/>
        <v>44682</v>
      </c>
      <c r="U2573" t="str">
        <f t="shared" si="175"/>
        <v>Unaudited</v>
      </c>
    </row>
    <row r="2574" spans="1:21" x14ac:dyDescent="0.25">
      <c r="A2574" t="s">
        <v>440</v>
      </c>
      <c r="B2574" t="s">
        <v>1388</v>
      </c>
      <c r="C2574" t="s">
        <v>1389</v>
      </c>
      <c r="D2574" s="15">
        <v>1900</v>
      </c>
      <c r="E2574" s="121">
        <v>1</v>
      </c>
      <c r="F2574" t="s">
        <v>441</v>
      </c>
      <c r="G2574" s="121">
        <v>91</v>
      </c>
      <c r="H2574" t="s">
        <v>393</v>
      </c>
      <c r="I2574" t="s">
        <v>491</v>
      </c>
      <c r="J2574" t="s">
        <v>439</v>
      </c>
      <c r="K2574" t="s">
        <v>439</v>
      </c>
      <c r="L2574" s="756" t="s">
        <v>86</v>
      </c>
      <c r="M2574" t="s">
        <v>497</v>
      </c>
      <c r="N2574" s="679">
        <f t="shared" ca="1" si="176"/>
        <v>0</v>
      </c>
      <c r="O2574" s="679">
        <f t="shared" ca="1" si="176"/>
        <v>0</v>
      </c>
      <c r="P2574" s="679">
        <f t="shared" ca="1" si="176"/>
        <v>0</v>
      </c>
      <c r="Q2574" s="679">
        <f t="shared" ca="1" si="176"/>
        <v>0</v>
      </c>
      <c r="R2574" s="679">
        <f t="shared" ca="1" si="176"/>
        <v>0</v>
      </c>
      <c r="S2574" t="str">
        <f t="shared" si="173"/>
        <v>ASR_COMP</v>
      </c>
      <c r="T2574" s="957">
        <f t="shared" si="174"/>
        <v>44682</v>
      </c>
      <c r="U2574" t="str">
        <f t="shared" si="175"/>
        <v>Unaudited</v>
      </c>
    </row>
    <row r="2575" spans="1:21" x14ac:dyDescent="0.25">
      <c r="A2575" t="s">
        <v>440</v>
      </c>
      <c r="B2575" t="s">
        <v>1388</v>
      </c>
      <c r="C2575" t="s">
        <v>1389</v>
      </c>
      <c r="D2575" s="15">
        <v>1900</v>
      </c>
      <c r="E2575" s="121">
        <v>1</v>
      </c>
      <c r="F2575" t="s">
        <v>441</v>
      </c>
      <c r="G2575" s="121">
        <v>91</v>
      </c>
      <c r="H2575" t="s">
        <v>393</v>
      </c>
      <c r="I2575" t="s">
        <v>491</v>
      </c>
      <c r="J2575" t="s">
        <v>439</v>
      </c>
      <c r="K2575" t="s">
        <v>439</v>
      </c>
      <c r="L2575" s="756" t="s">
        <v>87</v>
      </c>
      <c r="M2575" t="s">
        <v>498</v>
      </c>
      <c r="N2575" s="679">
        <f t="shared" ca="1" si="176"/>
        <v>0</v>
      </c>
      <c r="O2575" s="679">
        <f t="shared" ca="1" si="176"/>
        <v>0</v>
      </c>
      <c r="P2575" s="679">
        <f t="shared" ca="1" si="176"/>
        <v>0</v>
      </c>
      <c r="Q2575" s="679">
        <f t="shared" ca="1" si="176"/>
        <v>0</v>
      </c>
      <c r="R2575" s="679">
        <f t="shared" ca="1" si="176"/>
        <v>0</v>
      </c>
      <c r="S2575" t="str">
        <f t="shared" si="173"/>
        <v>ASR_COMP</v>
      </c>
      <c r="T2575" s="957">
        <f t="shared" si="174"/>
        <v>44682</v>
      </c>
      <c r="U2575" t="str">
        <f t="shared" si="175"/>
        <v>Unaudited</v>
      </c>
    </row>
    <row r="2576" spans="1:21" x14ac:dyDescent="0.25">
      <c r="A2576" t="s">
        <v>440</v>
      </c>
      <c r="B2576" t="s">
        <v>1388</v>
      </c>
      <c r="C2576" t="s">
        <v>1389</v>
      </c>
      <c r="D2576" s="15">
        <v>1900</v>
      </c>
      <c r="E2576" s="121">
        <v>1</v>
      </c>
      <c r="F2576" t="s">
        <v>441</v>
      </c>
      <c r="G2576" s="121">
        <v>91</v>
      </c>
      <c r="H2576" t="s">
        <v>393</v>
      </c>
      <c r="I2576" t="s">
        <v>491</v>
      </c>
      <c r="J2576" t="s">
        <v>439</v>
      </c>
      <c r="K2576" t="s">
        <v>439</v>
      </c>
      <c r="L2576" s="756" t="s">
        <v>216</v>
      </c>
      <c r="M2576" t="s">
        <v>499</v>
      </c>
      <c r="N2576" s="679">
        <f t="shared" ca="1" si="176"/>
        <v>0</v>
      </c>
      <c r="O2576" s="679">
        <f t="shared" ca="1" si="176"/>
        <v>0</v>
      </c>
      <c r="P2576" s="679">
        <f t="shared" ca="1" si="176"/>
        <v>0</v>
      </c>
      <c r="Q2576" s="679">
        <f t="shared" ca="1" si="176"/>
        <v>0</v>
      </c>
      <c r="R2576" s="679">
        <f t="shared" ca="1" si="176"/>
        <v>0</v>
      </c>
      <c r="S2576" t="str">
        <f t="shared" si="173"/>
        <v>ASR_COMP</v>
      </c>
      <c r="T2576" s="957">
        <f t="shared" si="174"/>
        <v>44682</v>
      </c>
      <c r="U2576" t="str">
        <f t="shared" si="175"/>
        <v>Unaudited</v>
      </c>
    </row>
    <row r="2577" spans="1:21" x14ac:dyDescent="0.25">
      <c r="A2577" t="s">
        <v>440</v>
      </c>
      <c r="B2577" t="s">
        <v>1388</v>
      </c>
      <c r="C2577" t="s">
        <v>1389</v>
      </c>
      <c r="D2577" s="15">
        <v>1900</v>
      </c>
      <c r="E2577" s="121">
        <v>1</v>
      </c>
      <c r="F2577" t="s">
        <v>441</v>
      </c>
      <c r="G2577" s="121">
        <v>91</v>
      </c>
      <c r="H2577" t="s">
        <v>393</v>
      </c>
      <c r="I2577" t="s">
        <v>492</v>
      </c>
      <c r="J2577" t="s">
        <v>26</v>
      </c>
      <c r="K2577" t="s">
        <v>26</v>
      </c>
      <c r="L2577" s="756" t="s">
        <v>207</v>
      </c>
      <c r="M2577" t="s">
        <v>26</v>
      </c>
      <c r="N2577" s="679">
        <f t="shared" ca="1" si="176"/>
        <v>-285481.462509203</v>
      </c>
      <c r="O2577" s="679">
        <f t="shared" ca="1" si="176"/>
        <v>0</v>
      </c>
      <c r="P2577" s="679">
        <f t="shared" ca="1" si="176"/>
        <v>0</v>
      </c>
      <c r="Q2577" s="679">
        <f t="shared" ca="1" si="176"/>
        <v>0</v>
      </c>
      <c r="R2577" s="679">
        <f t="shared" ca="1" si="176"/>
        <v>0</v>
      </c>
      <c r="S2577" t="str">
        <f t="shared" si="173"/>
        <v>ASR_COMP</v>
      </c>
      <c r="T2577" s="957">
        <f t="shared" si="174"/>
        <v>44682</v>
      </c>
      <c r="U2577" t="str">
        <f t="shared" si="175"/>
        <v>Unaudited</v>
      </c>
    </row>
    <row r="2578" spans="1:21" x14ac:dyDescent="0.25">
      <c r="A2578" t="s">
        <v>440</v>
      </c>
      <c r="B2578" t="s">
        <v>1388</v>
      </c>
      <c r="C2578" t="s">
        <v>1389</v>
      </c>
      <c r="D2578" s="15">
        <v>1900</v>
      </c>
      <c r="E2578" s="121">
        <v>1</v>
      </c>
      <c r="F2578" t="s">
        <v>442</v>
      </c>
      <c r="G2578" s="121">
        <v>182</v>
      </c>
      <c r="H2578" t="s">
        <v>393</v>
      </c>
      <c r="I2578" t="s">
        <v>435</v>
      </c>
      <c r="J2578" t="s">
        <v>435</v>
      </c>
      <c r="K2578" t="s">
        <v>435</v>
      </c>
      <c r="M2578" t="s">
        <v>435</v>
      </c>
      <c r="N2578" s="679">
        <f t="shared" ca="1" si="176"/>
        <v>14460</v>
      </c>
      <c r="O2578" s="679">
        <f t="shared" ca="1" si="176"/>
        <v>3765.0000000000005</v>
      </c>
      <c r="P2578" s="679">
        <f t="shared" ca="1" si="176"/>
        <v>10695</v>
      </c>
      <c r="Q2578" s="679">
        <f t="shared" ca="1" si="176"/>
        <v>0</v>
      </c>
      <c r="R2578" s="679">
        <f t="shared" ca="1" si="176"/>
        <v>0</v>
      </c>
      <c r="S2578" t="str">
        <f t="shared" si="173"/>
        <v>ASR_COMP</v>
      </c>
      <c r="T2578" s="957">
        <f t="shared" si="174"/>
        <v>44682</v>
      </c>
      <c r="U2578" t="str">
        <f t="shared" si="175"/>
        <v>Unaudited</v>
      </c>
    </row>
    <row r="2579" spans="1:21" x14ac:dyDescent="0.25">
      <c r="A2579" t="s">
        <v>440</v>
      </c>
      <c r="B2579" t="s">
        <v>1388</v>
      </c>
      <c r="C2579" t="s">
        <v>1389</v>
      </c>
      <c r="D2579" s="15">
        <v>1900</v>
      </c>
      <c r="E2579" s="121">
        <v>1</v>
      </c>
      <c r="F2579" t="s">
        <v>442</v>
      </c>
      <c r="G2579" s="121">
        <v>182</v>
      </c>
      <c r="H2579" t="s">
        <v>393</v>
      </c>
      <c r="I2579" t="s">
        <v>490</v>
      </c>
      <c r="J2579" t="s">
        <v>12</v>
      </c>
      <c r="K2579" t="s">
        <v>12</v>
      </c>
      <c r="L2579" s="756">
        <v>1.1000000000000001</v>
      </c>
      <c r="M2579" t="s">
        <v>12</v>
      </c>
      <c r="N2579" s="679">
        <f t="shared" ca="1" si="176"/>
        <v>44918906.550000012</v>
      </c>
      <c r="O2579" s="679">
        <f t="shared" ca="1" si="176"/>
        <v>0</v>
      </c>
      <c r="P2579" s="679">
        <f t="shared" ca="1" si="176"/>
        <v>0</v>
      </c>
      <c r="Q2579" s="679">
        <f t="shared" ca="1" si="176"/>
        <v>0</v>
      </c>
      <c r="R2579" s="679">
        <f t="shared" ca="1" si="176"/>
        <v>0</v>
      </c>
      <c r="S2579" t="str">
        <f t="shared" si="173"/>
        <v>ASR_COMP</v>
      </c>
      <c r="T2579" s="957">
        <f t="shared" si="174"/>
        <v>44682</v>
      </c>
      <c r="U2579" t="str">
        <f t="shared" si="175"/>
        <v>Unaudited</v>
      </c>
    </row>
    <row r="2580" spans="1:21" x14ac:dyDescent="0.25">
      <c r="A2580" t="s">
        <v>440</v>
      </c>
      <c r="B2580" t="s">
        <v>1388</v>
      </c>
      <c r="C2580" t="s">
        <v>1389</v>
      </c>
      <c r="D2580" s="15">
        <v>1900</v>
      </c>
      <c r="E2580" s="121">
        <v>1</v>
      </c>
      <c r="F2580" t="s">
        <v>442</v>
      </c>
      <c r="G2580" s="121">
        <v>182</v>
      </c>
      <c r="H2580" t="s">
        <v>393</v>
      </c>
      <c r="I2580" t="s">
        <v>490</v>
      </c>
      <c r="J2580" t="s">
        <v>12</v>
      </c>
      <c r="K2580" t="s">
        <v>225</v>
      </c>
      <c r="L2580" s="756">
        <v>1.2</v>
      </c>
      <c r="M2580" t="s">
        <v>225</v>
      </c>
      <c r="N2580" s="679">
        <f t="shared" ca="1" si="176"/>
        <v>-24710.500000000244</v>
      </c>
      <c r="O2580" s="679">
        <f t="shared" ca="1" si="176"/>
        <v>0</v>
      </c>
      <c r="P2580" s="679">
        <f t="shared" ca="1" si="176"/>
        <v>0</v>
      </c>
      <c r="Q2580" s="679">
        <f t="shared" ca="1" si="176"/>
        <v>0</v>
      </c>
      <c r="R2580" s="679">
        <f t="shared" ca="1" si="176"/>
        <v>0</v>
      </c>
      <c r="S2580" t="str">
        <f t="shared" si="173"/>
        <v>ASR_COMP</v>
      </c>
      <c r="T2580" s="957">
        <f t="shared" si="174"/>
        <v>44682</v>
      </c>
      <c r="U2580" t="str">
        <f t="shared" si="175"/>
        <v>Unaudited</v>
      </c>
    </row>
    <row r="2581" spans="1:21" x14ac:dyDescent="0.25">
      <c r="A2581" t="s">
        <v>440</v>
      </c>
      <c r="B2581" t="s">
        <v>1388</v>
      </c>
      <c r="C2581" t="s">
        <v>1389</v>
      </c>
      <c r="D2581" s="15">
        <v>1900</v>
      </c>
      <c r="E2581" s="121">
        <v>1</v>
      </c>
      <c r="F2581" t="s">
        <v>442</v>
      </c>
      <c r="G2581" s="121">
        <v>182</v>
      </c>
      <c r="H2581" t="s">
        <v>393</v>
      </c>
      <c r="I2581" t="s">
        <v>490</v>
      </c>
      <c r="J2581" t="s">
        <v>12</v>
      </c>
      <c r="K2581" t="s">
        <v>1326</v>
      </c>
      <c r="L2581" s="756" t="s">
        <v>1322</v>
      </c>
      <c r="M2581" t="s">
        <v>1326</v>
      </c>
      <c r="N2581" s="679">
        <f t="shared" ca="1" si="176"/>
        <v>101414.23</v>
      </c>
      <c r="O2581" s="679">
        <f t="shared" ca="1" si="176"/>
        <v>0</v>
      </c>
      <c r="P2581" s="679">
        <f t="shared" ca="1" si="176"/>
        <v>0</v>
      </c>
      <c r="Q2581" s="679">
        <f t="shared" ca="1" si="176"/>
        <v>0</v>
      </c>
      <c r="R2581" s="679">
        <f t="shared" ca="1" si="176"/>
        <v>0</v>
      </c>
      <c r="S2581" t="str">
        <f t="shared" si="173"/>
        <v>ASR_COMP</v>
      </c>
      <c r="T2581" s="957">
        <f t="shared" si="174"/>
        <v>44682</v>
      </c>
      <c r="U2581" t="str">
        <f t="shared" si="175"/>
        <v>Unaudited</v>
      </c>
    </row>
    <row r="2582" spans="1:21" x14ac:dyDescent="0.25">
      <c r="A2582" t="s">
        <v>440</v>
      </c>
      <c r="B2582" t="s">
        <v>1388</v>
      </c>
      <c r="C2582" t="s">
        <v>1389</v>
      </c>
      <c r="D2582" s="15">
        <v>1900</v>
      </c>
      <c r="E2582" s="121">
        <v>1</v>
      </c>
      <c r="F2582" t="s">
        <v>442</v>
      </c>
      <c r="G2582" s="121">
        <v>182</v>
      </c>
      <c r="H2582" t="s">
        <v>393</v>
      </c>
      <c r="I2582" t="s">
        <v>490</v>
      </c>
      <c r="J2582" t="s">
        <v>12</v>
      </c>
      <c r="K2582" t="s">
        <v>1328</v>
      </c>
      <c r="L2582" s="756" t="s">
        <v>1327</v>
      </c>
      <c r="M2582" t="s">
        <v>1328</v>
      </c>
      <c r="N2582" s="679">
        <f t="shared" ca="1" si="176"/>
        <v>-23089.591930627386</v>
      </c>
      <c r="O2582" s="679">
        <f t="shared" ca="1" si="176"/>
        <v>0</v>
      </c>
      <c r="P2582" s="679">
        <f t="shared" ca="1" si="176"/>
        <v>0</v>
      </c>
      <c r="Q2582" s="679">
        <f t="shared" ca="1" si="176"/>
        <v>0</v>
      </c>
      <c r="R2582" s="679">
        <f t="shared" ca="1" si="176"/>
        <v>0</v>
      </c>
      <c r="S2582" t="str">
        <f t="shared" si="173"/>
        <v>ASR_COMP</v>
      </c>
      <c r="T2582" s="957">
        <f t="shared" si="174"/>
        <v>44682</v>
      </c>
      <c r="U2582" t="str">
        <f t="shared" si="175"/>
        <v>Unaudited</v>
      </c>
    </row>
    <row r="2583" spans="1:21" x14ac:dyDescent="0.25">
      <c r="A2583" t="s">
        <v>440</v>
      </c>
      <c r="B2583" t="s">
        <v>1388</v>
      </c>
      <c r="C2583" t="s">
        <v>1389</v>
      </c>
      <c r="D2583" s="15">
        <v>1900</v>
      </c>
      <c r="E2583" s="121">
        <v>1</v>
      </c>
      <c r="F2583" t="s">
        <v>442</v>
      </c>
      <c r="G2583" s="121">
        <v>182</v>
      </c>
      <c r="H2583" t="s">
        <v>393</v>
      </c>
      <c r="I2583" t="s">
        <v>490</v>
      </c>
      <c r="J2583" t="s">
        <v>13</v>
      </c>
      <c r="K2583" t="s">
        <v>13</v>
      </c>
      <c r="L2583" s="756" t="s">
        <v>63</v>
      </c>
      <c r="M2583" t="s">
        <v>13</v>
      </c>
      <c r="N2583" s="679">
        <f t="shared" ca="1" si="176"/>
        <v>1249.6140133876199</v>
      </c>
      <c r="O2583" s="679">
        <f t="shared" ca="1" si="176"/>
        <v>0</v>
      </c>
      <c r="P2583" s="679">
        <f t="shared" ca="1" si="176"/>
        <v>0</v>
      </c>
      <c r="Q2583" s="679">
        <f t="shared" ca="1" si="176"/>
        <v>0</v>
      </c>
      <c r="R2583" s="679">
        <f t="shared" ca="1" si="176"/>
        <v>0</v>
      </c>
      <c r="S2583" t="str">
        <f t="shared" si="173"/>
        <v>ASR_COMP</v>
      </c>
      <c r="T2583" s="957">
        <f t="shared" si="174"/>
        <v>44682</v>
      </c>
      <c r="U2583" t="str">
        <f t="shared" si="175"/>
        <v>Unaudited</v>
      </c>
    </row>
    <row r="2584" spans="1:21" x14ac:dyDescent="0.25">
      <c r="A2584" t="s">
        <v>440</v>
      </c>
      <c r="B2584" t="s">
        <v>1388</v>
      </c>
      <c r="C2584" t="s">
        <v>1389</v>
      </c>
      <c r="D2584" s="15">
        <v>1900</v>
      </c>
      <c r="E2584" s="121">
        <v>1</v>
      </c>
      <c r="F2584" t="s">
        <v>442</v>
      </c>
      <c r="G2584" s="121">
        <v>182</v>
      </c>
      <c r="H2584" t="s">
        <v>393</v>
      </c>
      <c r="I2584" t="s">
        <v>491</v>
      </c>
      <c r="J2584" t="s">
        <v>436</v>
      </c>
      <c r="K2584" t="s">
        <v>799</v>
      </c>
      <c r="L2584" s="756">
        <v>2.1</v>
      </c>
      <c r="M2584" t="s">
        <v>734</v>
      </c>
      <c r="N2584" s="679">
        <f t="shared" ca="1" si="176"/>
        <v>95470</v>
      </c>
      <c r="O2584" s="679">
        <f t="shared" ca="1" si="176"/>
        <v>93373</v>
      </c>
      <c r="P2584" s="679">
        <f t="shared" ca="1" si="176"/>
        <v>2097</v>
      </c>
      <c r="Q2584" s="679">
        <f t="shared" ca="1" si="176"/>
        <v>0</v>
      </c>
      <c r="R2584" s="679">
        <f t="shared" ca="1" si="176"/>
        <v>0</v>
      </c>
      <c r="S2584" t="str">
        <f t="shared" si="173"/>
        <v>ASR_COMP</v>
      </c>
      <c r="T2584" s="957">
        <f t="shared" si="174"/>
        <v>44682</v>
      </c>
      <c r="U2584" t="str">
        <f t="shared" si="175"/>
        <v>Unaudited</v>
      </c>
    </row>
    <row r="2585" spans="1:21" x14ac:dyDescent="0.25">
      <c r="A2585" t="s">
        <v>440</v>
      </c>
      <c r="B2585" t="s">
        <v>1388</v>
      </c>
      <c r="C2585" t="s">
        <v>1389</v>
      </c>
      <c r="D2585" s="15">
        <v>1900</v>
      </c>
      <c r="E2585" s="121">
        <v>1</v>
      </c>
      <c r="F2585" t="s">
        <v>442</v>
      </c>
      <c r="G2585" s="121">
        <v>182</v>
      </c>
      <c r="H2585" t="s">
        <v>393</v>
      </c>
      <c r="I2585" t="s">
        <v>491</v>
      </c>
      <c r="J2585" t="s">
        <v>436</v>
      </c>
      <c r="K2585" t="s">
        <v>799</v>
      </c>
      <c r="L2585" s="756">
        <v>2.2000000000000002</v>
      </c>
      <c r="M2585" t="s">
        <v>735</v>
      </c>
      <c r="N2585" s="679">
        <f t="shared" ca="1" si="176"/>
        <v>135</v>
      </c>
      <c r="O2585" s="679">
        <f t="shared" ca="1" si="176"/>
        <v>98</v>
      </c>
      <c r="P2585" s="679">
        <f t="shared" ca="1" si="176"/>
        <v>37</v>
      </c>
      <c r="Q2585" s="679">
        <f t="shared" ca="1" si="176"/>
        <v>0</v>
      </c>
      <c r="R2585" s="679">
        <f t="shared" ca="1" si="176"/>
        <v>0</v>
      </c>
      <c r="S2585" t="str">
        <f t="shared" si="173"/>
        <v>ASR_COMP</v>
      </c>
      <c r="T2585" s="957">
        <f t="shared" si="174"/>
        <v>44682</v>
      </c>
      <c r="U2585" t="str">
        <f t="shared" si="175"/>
        <v>Unaudited</v>
      </c>
    </row>
    <row r="2586" spans="1:21" x14ac:dyDescent="0.25">
      <c r="A2586" t="s">
        <v>440</v>
      </c>
      <c r="B2586" t="s">
        <v>1388</v>
      </c>
      <c r="C2586" t="s">
        <v>1389</v>
      </c>
      <c r="D2586" s="15">
        <v>1900</v>
      </c>
      <c r="E2586" s="121">
        <v>1</v>
      </c>
      <c r="F2586" t="s">
        <v>442</v>
      </c>
      <c r="G2586" s="121">
        <v>182</v>
      </c>
      <c r="H2586" t="s">
        <v>393</v>
      </c>
      <c r="I2586" t="s">
        <v>491</v>
      </c>
      <c r="J2586" t="s">
        <v>436</v>
      </c>
      <c r="K2586" t="s">
        <v>799</v>
      </c>
      <c r="L2586" s="756">
        <v>2.2999999999999998</v>
      </c>
      <c r="M2586" t="s">
        <v>736</v>
      </c>
      <c r="N2586" s="679">
        <f t="shared" ca="1" si="176"/>
        <v>22623058.479023714</v>
      </c>
      <c r="O2586" s="679">
        <f t="shared" ca="1" si="176"/>
        <v>22088873.683419827</v>
      </c>
      <c r="P2586" s="679">
        <f t="shared" ca="1" si="176"/>
        <v>534184.79560388671</v>
      </c>
      <c r="Q2586" s="679">
        <f t="shared" ca="1" si="176"/>
        <v>0</v>
      </c>
      <c r="R2586" s="679">
        <f t="shared" ca="1" si="176"/>
        <v>0</v>
      </c>
      <c r="S2586" t="str">
        <f t="shared" si="173"/>
        <v>ASR_COMP</v>
      </c>
      <c r="T2586" s="957">
        <f t="shared" si="174"/>
        <v>44682</v>
      </c>
      <c r="U2586" t="str">
        <f t="shared" si="175"/>
        <v>Unaudited</v>
      </c>
    </row>
    <row r="2587" spans="1:21" x14ac:dyDescent="0.25">
      <c r="A2587" t="s">
        <v>440</v>
      </c>
      <c r="B2587" t="s">
        <v>1388</v>
      </c>
      <c r="C2587" t="s">
        <v>1389</v>
      </c>
      <c r="D2587" s="15">
        <v>1900</v>
      </c>
      <c r="E2587" s="121">
        <v>1</v>
      </c>
      <c r="F2587" t="s">
        <v>442</v>
      </c>
      <c r="G2587" s="121">
        <v>182</v>
      </c>
      <c r="H2587" t="s">
        <v>393</v>
      </c>
      <c r="I2587" t="s">
        <v>491</v>
      </c>
      <c r="J2587" t="s">
        <v>436</v>
      </c>
      <c r="K2587" t="s">
        <v>799</v>
      </c>
      <c r="L2587" s="756">
        <v>2.4</v>
      </c>
      <c r="M2587" t="s">
        <v>737</v>
      </c>
      <c r="N2587" s="679">
        <f t="shared" ca="1" si="176"/>
        <v>31184.365797847837</v>
      </c>
      <c r="O2587" s="679">
        <f t="shared" ca="1" si="176"/>
        <v>21592.226854831584</v>
      </c>
      <c r="P2587" s="679">
        <f t="shared" ca="1" si="176"/>
        <v>9592.1389430162544</v>
      </c>
      <c r="Q2587" s="679">
        <f t="shared" ca="1" si="176"/>
        <v>0</v>
      </c>
      <c r="R2587" s="679">
        <f t="shared" ca="1" si="176"/>
        <v>0</v>
      </c>
      <c r="S2587" t="str">
        <f t="shared" si="173"/>
        <v>ASR_COMP</v>
      </c>
      <c r="T2587" s="957">
        <f t="shared" si="174"/>
        <v>44682</v>
      </c>
      <c r="U2587" t="str">
        <f t="shared" si="175"/>
        <v>Unaudited</v>
      </c>
    </row>
    <row r="2588" spans="1:21" x14ac:dyDescent="0.25">
      <c r="A2588" t="s">
        <v>440</v>
      </c>
      <c r="B2588" t="s">
        <v>1388</v>
      </c>
      <c r="C2588" t="s">
        <v>1389</v>
      </c>
      <c r="D2588" s="15">
        <v>1900</v>
      </c>
      <c r="E2588" s="121">
        <v>1</v>
      </c>
      <c r="F2588" t="s">
        <v>442</v>
      </c>
      <c r="G2588" s="121">
        <v>182</v>
      </c>
      <c r="H2588" t="s">
        <v>393</v>
      </c>
      <c r="I2588" t="s">
        <v>491</v>
      </c>
      <c r="J2588" t="s">
        <v>436</v>
      </c>
      <c r="K2588" t="s">
        <v>799</v>
      </c>
      <c r="L2588" s="756">
        <v>2.5</v>
      </c>
      <c r="M2588" t="s">
        <v>779</v>
      </c>
      <c r="N2588" s="679">
        <f t="shared" ca="1" si="176"/>
        <v>8061</v>
      </c>
      <c r="O2588" s="679">
        <f t="shared" ca="1" si="176"/>
        <v>7623</v>
      </c>
      <c r="P2588" s="679">
        <f t="shared" ca="1" si="176"/>
        <v>438</v>
      </c>
      <c r="Q2588" s="679">
        <f t="shared" ca="1" si="176"/>
        <v>0</v>
      </c>
      <c r="R2588" s="679">
        <f t="shared" ca="1" si="176"/>
        <v>0</v>
      </c>
      <c r="S2588" t="str">
        <f t="shared" si="173"/>
        <v>ASR_COMP</v>
      </c>
      <c r="T2588" s="957">
        <f t="shared" si="174"/>
        <v>44682</v>
      </c>
      <c r="U2588" t="str">
        <f t="shared" si="175"/>
        <v>Unaudited</v>
      </c>
    </row>
    <row r="2589" spans="1:21" x14ac:dyDescent="0.25">
      <c r="A2589" t="s">
        <v>440</v>
      </c>
      <c r="B2589" t="s">
        <v>1388</v>
      </c>
      <c r="C2589" t="s">
        <v>1389</v>
      </c>
      <c r="D2589" s="15">
        <v>1900</v>
      </c>
      <c r="E2589" s="121">
        <v>1</v>
      </c>
      <c r="F2589" t="s">
        <v>442</v>
      </c>
      <c r="G2589" s="121">
        <v>182</v>
      </c>
      <c r="H2589" t="s">
        <v>393</v>
      </c>
      <c r="I2589" t="s">
        <v>491</v>
      </c>
      <c r="J2589" t="s">
        <v>436</v>
      </c>
      <c r="K2589" t="s">
        <v>799</v>
      </c>
      <c r="L2589" s="756">
        <v>2.6</v>
      </c>
      <c r="M2589" t="s">
        <v>189</v>
      </c>
      <c r="N2589" s="679">
        <f t="shared" ca="1" si="176"/>
        <v>1923607.1507236504</v>
      </c>
      <c r="O2589" s="679">
        <f t="shared" ca="1" si="176"/>
        <v>1767642.8863753388</v>
      </c>
      <c r="P2589" s="679">
        <f t="shared" ca="1" si="176"/>
        <v>155964.2643483115</v>
      </c>
      <c r="Q2589" s="679">
        <f t="shared" ca="1" si="176"/>
        <v>0</v>
      </c>
      <c r="R2589" s="679">
        <f t="shared" ca="1" si="176"/>
        <v>0</v>
      </c>
      <c r="S2589" t="str">
        <f t="shared" si="173"/>
        <v>ASR_COMP</v>
      </c>
      <c r="T2589" s="957">
        <f t="shared" si="174"/>
        <v>44682</v>
      </c>
      <c r="U2589" t="str">
        <f t="shared" si="175"/>
        <v>Unaudited</v>
      </c>
    </row>
    <row r="2590" spans="1:21" x14ac:dyDescent="0.25">
      <c r="A2590" t="s">
        <v>440</v>
      </c>
      <c r="B2590" t="s">
        <v>1388</v>
      </c>
      <c r="C2590" t="s">
        <v>1389</v>
      </c>
      <c r="D2590" s="15">
        <v>1900</v>
      </c>
      <c r="E2590" s="121">
        <v>1</v>
      </c>
      <c r="F2590" t="s">
        <v>442</v>
      </c>
      <c r="G2590" s="121">
        <v>182</v>
      </c>
      <c r="H2590" t="s">
        <v>393</v>
      </c>
      <c r="I2590" t="s">
        <v>491</v>
      </c>
      <c r="J2590" t="s">
        <v>436</v>
      </c>
      <c r="K2590" t="s">
        <v>799</v>
      </c>
      <c r="L2590" s="756">
        <v>2.7</v>
      </c>
      <c r="M2590" t="s">
        <v>800</v>
      </c>
      <c r="N2590" s="679">
        <f t="shared" ca="1" si="176"/>
        <v>27315.544092426393</v>
      </c>
      <c r="O2590" s="679">
        <f t="shared" ca="1" si="176"/>
        <v>35268.254478293937</v>
      </c>
      <c r="P2590" s="679">
        <f t="shared" ca="1" si="176"/>
        <v>-7952.7103858675437</v>
      </c>
      <c r="Q2590" s="679">
        <f t="shared" ca="1" si="176"/>
        <v>0</v>
      </c>
      <c r="R2590" s="679">
        <f t="shared" ca="1" si="176"/>
        <v>0</v>
      </c>
      <c r="S2590" t="str">
        <f t="shared" si="173"/>
        <v>ASR_COMP</v>
      </c>
      <c r="T2590" s="957">
        <f t="shared" si="174"/>
        <v>44682</v>
      </c>
      <c r="U2590" t="str">
        <f t="shared" si="175"/>
        <v>Unaudited</v>
      </c>
    </row>
    <row r="2591" spans="1:21" x14ac:dyDescent="0.25">
      <c r="A2591" t="s">
        <v>440</v>
      </c>
      <c r="B2591" t="s">
        <v>1388</v>
      </c>
      <c r="C2591" t="s">
        <v>1389</v>
      </c>
      <c r="D2591" s="15">
        <v>1900</v>
      </c>
      <c r="E2591" s="121">
        <v>1</v>
      </c>
      <c r="F2591" t="s">
        <v>442</v>
      </c>
      <c r="G2591" s="121">
        <v>182</v>
      </c>
      <c r="H2591" t="s">
        <v>393</v>
      </c>
      <c r="I2591" t="s">
        <v>491</v>
      </c>
      <c r="J2591" t="s">
        <v>436</v>
      </c>
      <c r="K2591" t="s">
        <v>799</v>
      </c>
      <c r="L2591" s="756">
        <v>2.8</v>
      </c>
      <c r="M2591" t="s">
        <v>801</v>
      </c>
      <c r="N2591" s="679">
        <f t="shared" ca="1" si="176"/>
        <v>0</v>
      </c>
      <c r="O2591" s="679">
        <f t="shared" ca="1" si="176"/>
        <v>0</v>
      </c>
      <c r="P2591" s="679">
        <f t="shared" ca="1" si="176"/>
        <v>0</v>
      </c>
      <c r="Q2591" s="679">
        <f t="shared" ca="1" si="176"/>
        <v>0</v>
      </c>
      <c r="R2591" s="679">
        <f t="shared" ca="1" si="176"/>
        <v>0</v>
      </c>
      <c r="S2591" t="str">
        <f t="shared" si="173"/>
        <v>ASR_COMP</v>
      </c>
      <c r="T2591" s="957">
        <f t="shared" si="174"/>
        <v>44682</v>
      </c>
      <c r="U2591" t="str">
        <f t="shared" si="175"/>
        <v>Unaudited</v>
      </c>
    </row>
    <row r="2592" spans="1:21" x14ac:dyDescent="0.25">
      <c r="A2592" t="s">
        <v>440</v>
      </c>
      <c r="B2592" t="s">
        <v>1388</v>
      </c>
      <c r="C2592" t="s">
        <v>1389</v>
      </c>
      <c r="D2592" s="15">
        <v>1900</v>
      </c>
      <c r="E2592" s="121">
        <v>1</v>
      </c>
      <c r="F2592" t="s">
        <v>442</v>
      </c>
      <c r="G2592" s="121">
        <v>182</v>
      </c>
      <c r="H2592" t="s">
        <v>393</v>
      </c>
      <c r="I2592" t="s">
        <v>491</v>
      </c>
      <c r="J2592" t="s">
        <v>436</v>
      </c>
      <c r="K2592" t="s">
        <v>799</v>
      </c>
      <c r="L2592" s="756">
        <v>2.9</v>
      </c>
      <c r="M2592" t="s">
        <v>782</v>
      </c>
      <c r="N2592" s="679">
        <f t="shared" ca="1" si="176"/>
        <v>0</v>
      </c>
      <c r="O2592" s="679">
        <f t="shared" ca="1" si="176"/>
        <v>0</v>
      </c>
      <c r="P2592" s="679">
        <f t="shared" ca="1" si="176"/>
        <v>0</v>
      </c>
      <c r="Q2592" s="679">
        <f t="shared" ca="1" si="176"/>
        <v>0</v>
      </c>
      <c r="R2592" s="679">
        <f t="shared" ca="1" si="176"/>
        <v>0</v>
      </c>
      <c r="S2592" t="str">
        <f t="shared" si="173"/>
        <v>ASR_COMP</v>
      </c>
      <c r="T2592" s="957">
        <f t="shared" si="174"/>
        <v>44682</v>
      </c>
      <c r="U2592" t="str">
        <f t="shared" si="175"/>
        <v>Unaudited</v>
      </c>
    </row>
    <row r="2593" spans="1:21" x14ac:dyDescent="0.25">
      <c r="A2593" t="s">
        <v>440</v>
      </c>
      <c r="B2593" t="s">
        <v>1388</v>
      </c>
      <c r="C2593" t="s">
        <v>1389</v>
      </c>
      <c r="D2593" s="15">
        <v>1900</v>
      </c>
      <c r="E2593" s="121">
        <v>1</v>
      </c>
      <c r="F2593" t="s">
        <v>442</v>
      </c>
      <c r="G2593" s="121">
        <v>182</v>
      </c>
      <c r="H2593" t="s">
        <v>393</v>
      </c>
      <c r="I2593" t="s">
        <v>491</v>
      </c>
      <c r="J2593" t="s">
        <v>436</v>
      </c>
      <c r="K2593" t="s">
        <v>226</v>
      </c>
      <c r="L2593" s="756">
        <v>2.11</v>
      </c>
      <c r="M2593" t="s">
        <v>231</v>
      </c>
      <c r="N2593" s="679">
        <f t="shared" ca="1" si="176"/>
        <v>398064.60264027969</v>
      </c>
      <c r="O2593" s="679">
        <f t="shared" ca="1" si="176"/>
        <v>40959.71477924256</v>
      </c>
      <c r="P2593" s="679">
        <f t="shared" ca="1" si="176"/>
        <v>357104.8878610371</v>
      </c>
      <c r="Q2593" s="679">
        <f t="shared" ca="1" si="176"/>
        <v>0</v>
      </c>
      <c r="R2593" s="679">
        <f t="shared" ca="1" si="176"/>
        <v>0</v>
      </c>
      <c r="S2593" t="str">
        <f t="shared" si="173"/>
        <v>ASR_COMP</v>
      </c>
      <c r="T2593" s="957">
        <f t="shared" si="174"/>
        <v>44682</v>
      </c>
      <c r="U2593" t="str">
        <f t="shared" si="175"/>
        <v>Unaudited</v>
      </c>
    </row>
    <row r="2594" spans="1:21" x14ac:dyDescent="0.25">
      <c r="A2594" t="s">
        <v>440</v>
      </c>
      <c r="B2594" t="s">
        <v>1388</v>
      </c>
      <c r="C2594" t="s">
        <v>1389</v>
      </c>
      <c r="D2594" s="15">
        <v>1900</v>
      </c>
      <c r="E2594" s="121">
        <v>1</v>
      </c>
      <c r="F2594" t="s">
        <v>442</v>
      </c>
      <c r="G2594" s="121">
        <v>182</v>
      </c>
      <c r="H2594" t="s">
        <v>393</v>
      </c>
      <c r="I2594" t="s">
        <v>491</v>
      </c>
      <c r="J2594" t="s">
        <v>436</v>
      </c>
      <c r="K2594" t="s">
        <v>226</v>
      </c>
      <c r="L2594" s="756">
        <v>2.12</v>
      </c>
      <c r="M2594" t="s">
        <v>557</v>
      </c>
      <c r="N2594" s="679">
        <f t="shared" ca="1" si="176"/>
        <v>6973644.4681014195</v>
      </c>
      <c r="O2594" s="679">
        <f t="shared" ca="1" si="176"/>
        <v>24893.619070033677</v>
      </c>
      <c r="P2594" s="679">
        <f t="shared" ca="1" si="176"/>
        <v>6948750.849031386</v>
      </c>
      <c r="Q2594" s="679">
        <f t="shared" ca="1" si="176"/>
        <v>0</v>
      </c>
      <c r="R2594" s="679">
        <f t="shared" ca="1" si="176"/>
        <v>0</v>
      </c>
      <c r="S2594" t="str">
        <f t="shared" si="173"/>
        <v>ASR_COMP</v>
      </c>
      <c r="T2594" s="957">
        <f t="shared" si="174"/>
        <v>44682</v>
      </c>
      <c r="U2594" t="str">
        <f t="shared" si="175"/>
        <v>Unaudited</v>
      </c>
    </row>
    <row r="2595" spans="1:21" x14ac:dyDescent="0.25">
      <c r="A2595" t="s">
        <v>440</v>
      </c>
      <c r="B2595" t="s">
        <v>1388</v>
      </c>
      <c r="C2595" t="s">
        <v>1389</v>
      </c>
      <c r="D2595" s="15">
        <v>1900</v>
      </c>
      <c r="E2595" s="121">
        <v>1</v>
      </c>
      <c r="F2595" t="s">
        <v>442</v>
      </c>
      <c r="G2595" s="121">
        <v>182</v>
      </c>
      <c r="H2595" t="s">
        <v>393</v>
      </c>
      <c r="I2595" t="s">
        <v>491</v>
      </c>
      <c r="J2595" t="s">
        <v>436</v>
      </c>
      <c r="K2595" t="s">
        <v>226</v>
      </c>
      <c r="L2595" s="756">
        <v>2.13</v>
      </c>
      <c r="M2595" t="s">
        <v>232</v>
      </c>
      <c r="N2595" s="679">
        <f t="shared" ca="1" si="176"/>
        <v>408688.0416812324</v>
      </c>
      <c r="O2595" s="679">
        <f t="shared" ca="1" si="176"/>
        <v>2907.8685682798405</v>
      </c>
      <c r="P2595" s="679">
        <f t="shared" ca="1" si="176"/>
        <v>405780.17311295256</v>
      </c>
      <c r="Q2595" s="679">
        <f t="shared" ca="1" si="176"/>
        <v>0</v>
      </c>
      <c r="R2595" s="679">
        <f t="shared" ca="1" si="176"/>
        <v>0</v>
      </c>
      <c r="S2595" t="str">
        <f t="shared" si="173"/>
        <v>ASR_COMP</v>
      </c>
      <c r="T2595" s="957">
        <f t="shared" si="174"/>
        <v>44682</v>
      </c>
      <c r="U2595" t="str">
        <f t="shared" si="175"/>
        <v>Unaudited</v>
      </c>
    </row>
    <row r="2596" spans="1:21" x14ac:dyDescent="0.25">
      <c r="A2596" t="s">
        <v>440</v>
      </c>
      <c r="B2596" t="s">
        <v>1388</v>
      </c>
      <c r="C2596" t="s">
        <v>1389</v>
      </c>
      <c r="D2596" s="15">
        <v>1900</v>
      </c>
      <c r="E2596" s="121">
        <v>1</v>
      </c>
      <c r="F2596" t="s">
        <v>442</v>
      </c>
      <c r="G2596" s="121">
        <v>182</v>
      </c>
      <c r="H2596" t="s">
        <v>393</v>
      </c>
      <c r="I2596" t="s">
        <v>491</v>
      </c>
      <c r="J2596" t="s">
        <v>436</v>
      </c>
      <c r="K2596" t="s">
        <v>226</v>
      </c>
      <c r="L2596" s="756">
        <v>2.14</v>
      </c>
      <c r="M2596" t="s">
        <v>561</v>
      </c>
      <c r="N2596" s="679">
        <f t="shared" ca="1" si="176"/>
        <v>238708.52039525218</v>
      </c>
      <c r="O2596" s="679">
        <f t="shared" ca="1" si="176"/>
        <v>140679.71952974467</v>
      </c>
      <c r="P2596" s="679">
        <f t="shared" ca="1" si="176"/>
        <v>98028.80086550751</v>
      </c>
      <c r="Q2596" s="679">
        <f t="shared" ca="1" si="176"/>
        <v>0</v>
      </c>
      <c r="R2596" s="679">
        <f t="shared" ca="1" si="176"/>
        <v>0</v>
      </c>
      <c r="S2596" t="str">
        <f t="shared" si="173"/>
        <v>ASR_COMP</v>
      </c>
      <c r="T2596" s="957">
        <f t="shared" si="174"/>
        <v>44682</v>
      </c>
      <c r="U2596" t="str">
        <f t="shared" si="175"/>
        <v>Unaudited</v>
      </c>
    </row>
    <row r="2597" spans="1:21" x14ac:dyDescent="0.25">
      <c r="A2597" t="s">
        <v>440</v>
      </c>
      <c r="B2597" t="s">
        <v>1388</v>
      </c>
      <c r="C2597" t="s">
        <v>1389</v>
      </c>
      <c r="D2597" s="15">
        <v>1900</v>
      </c>
      <c r="E2597" s="121">
        <v>1</v>
      </c>
      <c r="F2597" t="s">
        <v>442</v>
      </c>
      <c r="G2597" s="121">
        <v>182</v>
      </c>
      <c r="H2597" t="s">
        <v>393</v>
      </c>
      <c r="I2597" t="s">
        <v>491</v>
      </c>
      <c r="J2597" t="s">
        <v>436</v>
      </c>
      <c r="K2597" t="s">
        <v>226</v>
      </c>
      <c r="L2597" s="756">
        <v>2.15</v>
      </c>
      <c r="M2597" t="s">
        <v>20</v>
      </c>
      <c r="N2597" s="679">
        <f t="shared" ca="1" si="176"/>
        <v>36717.481174675559</v>
      </c>
      <c r="O2597" s="679">
        <f t="shared" ca="1" si="176"/>
        <v>10204.120386075421</v>
      </c>
      <c r="P2597" s="679">
        <f t="shared" ca="1" si="176"/>
        <v>26513.360788600137</v>
      </c>
      <c r="Q2597" s="679">
        <f t="shared" ca="1" si="176"/>
        <v>0</v>
      </c>
      <c r="R2597" s="679">
        <f t="shared" ca="1" si="176"/>
        <v>0</v>
      </c>
      <c r="S2597" t="str">
        <f t="shared" si="173"/>
        <v>ASR_COMP</v>
      </c>
      <c r="T2597" s="957">
        <f t="shared" si="174"/>
        <v>44682</v>
      </c>
      <c r="U2597" t="str">
        <f t="shared" si="175"/>
        <v>Unaudited</v>
      </c>
    </row>
    <row r="2598" spans="1:21" x14ac:dyDescent="0.25">
      <c r="A2598" t="s">
        <v>440</v>
      </c>
      <c r="B2598" t="s">
        <v>1388</v>
      </c>
      <c r="C2598" t="s">
        <v>1389</v>
      </c>
      <c r="D2598" s="15">
        <v>1900</v>
      </c>
      <c r="E2598" s="121">
        <v>1</v>
      </c>
      <c r="F2598" t="s">
        <v>442</v>
      </c>
      <c r="G2598" s="121">
        <v>182</v>
      </c>
      <c r="H2598" t="s">
        <v>393</v>
      </c>
      <c r="I2598" t="s">
        <v>491</v>
      </c>
      <c r="J2598" t="s">
        <v>436</v>
      </c>
      <c r="K2598" t="s">
        <v>226</v>
      </c>
      <c r="L2598" s="756">
        <v>2.16</v>
      </c>
      <c r="M2598" t="s">
        <v>802</v>
      </c>
      <c r="N2598" s="679">
        <f t="shared" ca="1" si="176"/>
        <v>1761784.1376139054</v>
      </c>
      <c r="O2598" s="679">
        <f t="shared" ca="1" si="176"/>
        <v>437099.45668221003</v>
      </c>
      <c r="P2598" s="679">
        <f t="shared" ca="1" si="176"/>
        <v>1324684.6809316953</v>
      </c>
      <c r="Q2598" s="679">
        <f t="shared" ca="1" si="176"/>
        <v>0</v>
      </c>
      <c r="R2598" s="679">
        <f t="shared" ca="1" si="176"/>
        <v>0</v>
      </c>
      <c r="S2598" t="str">
        <f t="shared" si="173"/>
        <v>ASR_COMP</v>
      </c>
      <c r="T2598" s="957">
        <f t="shared" si="174"/>
        <v>44682</v>
      </c>
      <c r="U2598" t="str">
        <f t="shared" si="175"/>
        <v>Unaudited</v>
      </c>
    </row>
    <row r="2599" spans="1:21" x14ac:dyDescent="0.25">
      <c r="A2599" t="s">
        <v>440</v>
      </c>
      <c r="B2599" t="s">
        <v>1388</v>
      </c>
      <c r="C2599" t="s">
        <v>1389</v>
      </c>
      <c r="D2599" s="15">
        <v>1900</v>
      </c>
      <c r="E2599" s="121">
        <v>1</v>
      </c>
      <c r="F2599" t="s">
        <v>442</v>
      </c>
      <c r="G2599" s="121">
        <v>182</v>
      </c>
      <c r="H2599" t="s">
        <v>393</v>
      </c>
      <c r="I2599" t="s">
        <v>491</v>
      </c>
      <c r="J2599" t="s">
        <v>436</v>
      </c>
      <c r="K2599" t="s">
        <v>226</v>
      </c>
      <c r="L2599" s="756">
        <v>2.17</v>
      </c>
      <c r="M2599" t="s">
        <v>1055</v>
      </c>
      <c r="N2599" s="679">
        <f t="shared" ca="1" si="176"/>
        <v>761191.92000002845</v>
      </c>
      <c r="O2599" s="679">
        <f t="shared" ca="1" si="176"/>
        <v>13380.920687175887</v>
      </c>
      <c r="P2599" s="679">
        <f t="shared" ca="1" si="176"/>
        <v>747810.99931285251</v>
      </c>
      <c r="Q2599" s="679">
        <f t="shared" ca="1" si="176"/>
        <v>0</v>
      </c>
      <c r="R2599" s="679">
        <f t="shared" ca="1" si="176"/>
        <v>0</v>
      </c>
      <c r="S2599" t="str">
        <f t="shared" si="173"/>
        <v>ASR_COMP</v>
      </c>
      <c r="T2599" s="957">
        <f t="shared" si="174"/>
        <v>44682</v>
      </c>
      <c r="U2599" t="str">
        <f t="shared" si="175"/>
        <v>Unaudited</v>
      </c>
    </row>
    <row r="2600" spans="1:21" x14ac:dyDescent="0.25">
      <c r="A2600" t="s">
        <v>440</v>
      </c>
      <c r="B2600" t="s">
        <v>1388</v>
      </c>
      <c r="C2600" t="s">
        <v>1389</v>
      </c>
      <c r="D2600" s="15">
        <v>1900</v>
      </c>
      <c r="E2600" s="121">
        <v>1</v>
      </c>
      <c r="F2600" t="s">
        <v>442</v>
      </c>
      <c r="G2600" s="121">
        <v>182</v>
      </c>
      <c r="H2600" t="s">
        <v>393</v>
      </c>
      <c r="I2600" t="s">
        <v>491</v>
      </c>
      <c r="J2600" t="s">
        <v>436</v>
      </c>
      <c r="K2600" t="s">
        <v>226</v>
      </c>
      <c r="L2600" s="756">
        <v>2.1800000000000002</v>
      </c>
      <c r="M2600" t="s">
        <v>653</v>
      </c>
      <c r="N2600" s="679">
        <f t="shared" ca="1" si="176"/>
        <v>1114608.7247320404</v>
      </c>
      <c r="O2600" s="679">
        <f t="shared" ca="1" si="176"/>
        <v>41350.715136479492</v>
      </c>
      <c r="P2600" s="679">
        <f t="shared" ca="1" si="176"/>
        <v>1073258.0095955608</v>
      </c>
      <c r="Q2600" s="679">
        <f t="shared" ca="1" si="176"/>
        <v>0</v>
      </c>
      <c r="R2600" s="679">
        <f t="shared" ca="1" si="176"/>
        <v>0</v>
      </c>
      <c r="S2600" t="str">
        <f t="shared" si="173"/>
        <v>ASR_COMP</v>
      </c>
      <c r="T2600" s="957">
        <f t="shared" si="174"/>
        <v>44682</v>
      </c>
      <c r="U2600" t="str">
        <f t="shared" si="175"/>
        <v>Unaudited</v>
      </c>
    </row>
    <row r="2601" spans="1:21" x14ac:dyDescent="0.25">
      <c r="A2601" t="s">
        <v>440</v>
      </c>
      <c r="B2601" t="s">
        <v>1388</v>
      </c>
      <c r="C2601" t="s">
        <v>1389</v>
      </c>
      <c r="D2601" s="15">
        <v>1900</v>
      </c>
      <c r="E2601" s="121">
        <v>1</v>
      </c>
      <c r="F2601" t="s">
        <v>442</v>
      </c>
      <c r="G2601" s="121">
        <v>182</v>
      </c>
      <c r="H2601" t="s">
        <v>393</v>
      </c>
      <c r="I2601" t="s">
        <v>491</v>
      </c>
      <c r="J2601" t="s">
        <v>436</v>
      </c>
      <c r="K2601" t="s">
        <v>226</v>
      </c>
      <c r="L2601" s="756">
        <v>2.19</v>
      </c>
      <c r="M2601" t="s">
        <v>221</v>
      </c>
      <c r="N2601" s="679">
        <f t="shared" ca="1" si="176"/>
        <v>8196015.6599999713</v>
      </c>
      <c r="O2601" s="679">
        <f t="shared" ca="1" si="176"/>
        <v>144076.97931282411</v>
      </c>
      <c r="P2601" s="679">
        <f t="shared" ca="1" si="176"/>
        <v>8051938.6806871472</v>
      </c>
      <c r="Q2601" s="679">
        <f t="shared" ca="1" si="176"/>
        <v>0</v>
      </c>
      <c r="R2601" s="679">
        <f t="shared" ca="1" si="176"/>
        <v>0</v>
      </c>
      <c r="S2601" t="str">
        <f t="shared" si="173"/>
        <v>ASR_COMP</v>
      </c>
      <c r="T2601" s="957">
        <f t="shared" si="174"/>
        <v>44682</v>
      </c>
      <c r="U2601" t="str">
        <f t="shared" si="175"/>
        <v>Unaudited</v>
      </c>
    </row>
    <row r="2602" spans="1:21" x14ac:dyDescent="0.25">
      <c r="A2602" t="s">
        <v>440</v>
      </c>
      <c r="B2602" t="s">
        <v>1388</v>
      </c>
      <c r="C2602" t="s">
        <v>1389</v>
      </c>
      <c r="D2602" s="15">
        <v>1900</v>
      </c>
      <c r="E2602" s="121">
        <v>1</v>
      </c>
      <c r="F2602" t="s">
        <v>442</v>
      </c>
      <c r="G2602" s="121">
        <v>182</v>
      </c>
      <c r="H2602" t="s">
        <v>393</v>
      </c>
      <c r="I2602" t="s">
        <v>491</v>
      </c>
      <c r="J2602" t="s">
        <v>436</v>
      </c>
      <c r="K2602" t="s">
        <v>226</v>
      </c>
      <c r="L2602" s="756" t="s">
        <v>707</v>
      </c>
      <c r="M2602" t="s">
        <v>233</v>
      </c>
      <c r="N2602" s="679">
        <f t="shared" ca="1" si="176"/>
        <v>2278.1505967564217</v>
      </c>
      <c r="O2602" s="679">
        <f t="shared" ca="1" si="176"/>
        <v>-160.31238826807476</v>
      </c>
      <c r="P2602" s="679">
        <f t="shared" ca="1" si="176"/>
        <v>2438.4629850244964</v>
      </c>
      <c r="Q2602" s="679">
        <f t="shared" ca="1" si="176"/>
        <v>0</v>
      </c>
      <c r="R2602" s="679">
        <f t="shared" ca="1" si="176"/>
        <v>0</v>
      </c>
      <c r="S2602" t="str">
        <f t="shared" si="173"/>
        <v>ASR_COMP</v>
      </c>
      <c r="T2602" s="957">
        <f t="shared" si="174"/>
        <v>44682</v>
      </c>
      <c r="U2602" t="str">
        <f t="shared" si="175"/>
        <v>Unaudited</v>
      </c>
    </row>
    <row r="2603" spans="1:21" x14ac:dyDescent="0.25">
      <c r="A2603" t="s">
        <v>440</v>
      </c>
      <c r="B2603" t="s">
        <v>1388</v>
      </c>
      <c r="C2603" t="s">
        <v>1389</v>
      </c>
      <c r="D2603" s="15">
        <v>1900</v>
      </c>
      <c r="E2603" s="121">
        <v>1</v>
      </c>
      <c r="F2603" t="s">
        <v>442</v>
      </c>
      <c r="G2603" s="121">
        <v>182</v>
      </c>
      <c r="H2603" t="s">
        <v>393</v>
      </c>
      <c r="I2603" t="s">
        <v>491</v>
      </c>
      <c r="J2603" t="s">
        <v>436</v>
      </c>
      <c r="K2603" t="s">
        <v>226</v>
      </c>
      <c r="L2603" s="756">
        <v>2.21</v>
      </c>
      <c r="M2603" t="s">
        <v>469</v>
      </c>
      <c r="N2603" s="679">
        <f t="shared" ca="1" si="176"/>
        <v>19199.950199618019</v>
      </c>
      <c r="O2603" s="679">
        <f t="shared" ca="1" si="176"/>
        <v>4932.3163713245212</v>
      </c>
      <c r="P2603" s="679">
        <f t="shared" ca="1" si="176"/>
        <v>14267.633828293498</v>
      </c>
      <c r="Q2603" s="679">
        <f t="shared" ca="1" si="176"/>
        <v>0</v>
      </c>
      <c r="R2603" s="679">
        <f t="shared" ca="1" si="176"/>
        <v>0</v>
      </c>
      <c r="S2603" t="str">
        <f t="shared" si="173"/>
        <v>ASR_COMP</v>
      </c>
      <c r="T2603" s="957">
        <f t="shared" si="174"/>
        <v>44682</v>
      </c>
      <c r="U2603" t="str">
        <f t="shared" si="175"/>
        <v>Unaudited</v>
      </c>
    </row>
    <row r="2604" spans="1:21" x14ac:dyDescent="0.25">
      <c r="A2604" t="s">
        <v>440</v>
      </c>
      <c r="B2604" t="s">
        <v>1388</v>
      </c>
      <c r="C2604" t="s">
        <v>1389</v>
      </c>
      <c r="D2604" s="15">
        <v>1900</v>
      </c>
      <c r="E2604" s="121">
        <v>1</v>
      </c>
      <c r="F2604" t="s">
        <v>442</v>
      </c>
      <c r="G2604" s="121">
        <v>182</v>
      </c>
      <c r="H2604" t="s">
        <v>393</v>
      </c>
      <c r="I2604" t="s">
        <v>491</v>
      </c>
      <c r="J2604" t="s">
        <v>436</v>
      </c>
      <c r="K2604" t="s">
        <v>6</v>
      </c>
      <c r="L2604" s="756" t="s">
        <v>70</v>
      </c>
      <c r="M2604" t="s">
        <v>191</v>
      </c>
      <c r="N2604" s="679">
        <f t="shared" ca="1" si="176"/>
        <v>25498.464174427492</v>
      </c>
      <c r="O2604" s="679">
        <f t="shared" ca="1" si="176"/>
        <v>6675.5071167171163</v>
      </c>
      <c r="P2604" s="679">
        <f t="shared" ca="1" si="176"/>
        <v>18822.957057710377</v>
      </c>
      <c r="Q2604" s="679">
        <f t="shared" ca="1" si="176"/>
        <v>0</v>
      </c>
      <c r="R2604" s="679">
        <f t="shared" ca="1" si="176"/>
        <v>0</v>
      </c>
      <c r="S2604" t="str">
        <f t="shared" si="173"/>
        <v>ASR_COMP</v>
      </c>
      <c r="T2604" s="957">
        <f t="shared" si="174"/>
        <v>44682</v>
      </c>
      <c r="U2604" t="str">
        <f t="shared" si="175"/>
        <v>Unaudited</v>
      </c>
    </row>
    <row r="2605" spans="1:21" x14ac:dyDescent="0.25">
      <c r="A2605" t="s">
        <v>440</v>
      </c>
      <c r="B2605" t="s">
        <v>1388</v>
      </c>
      <c r="C2605" t="s">
        <v>1389</v>
      </c>
      <c r="D2605" s="15">
        <v>1900</v>
      </c>
      <c r="E2605" s="121">
        <v>1</v>
      </c>
      <c r="F2605" t="s">
        <v>442</v>
      </c>
      <c r="G2605" s="121">
        <v>182</v>
      </c>
      <c r="H2605" t="s">
        <v>393</v>
      </c>
      <c r="I2605" t="s">
        <v>491</v>
      </c>
      <c r="J2605" t="s">
        <v>436</v>
      </c>
      <c r="K2605" t="s">
        <v>6</v>
      </c>
      <c r="L2605" s="756" t="s">
        <v>71</v>
      </c>
      <c r="M2605" t="s">
        <v>234</v>
      </c>
      <c r="N2605" s="679">
        <f t="shared" ca="1" si="176"/>
        <v>17367.599999999999</v>
      </c>
      <c r="O2605" s="679">
        <f t="shared" ca="1" si="176"/>
        <v>4461.2586471360464</v>
      </c>
      <c r="P2605" s="679">
        <f t="shared" ca="1" si="176"/>
        <v>12906.341352863952</v>
      </c>
      <c r="Q2605" s="679">
        <f t="shared" ca="1" si="176"/>
        <v>0</v>
      </c>
      <c r="R2605" s="679">
        <f t="shared" ca="1" si="176"/>
        <v>0</v>
      </c>
      <c r="S2605" t="str">
        <f t="shared" si="173"/>
        <v>ASR_COMP</v>
      </c>
      <c r="T2605" s="957">
        <f t="shared" si="174"/>
        <v>44682</v>
      </c>
      <c r="U2605" t="str">
        <f t="shared" si="175"/>
        <v>Unaudited</v>
      </c>
    </row>
    <row r="2606" spans="1:21" x14ac:dyDescent="0.25">
      <c r="A2606" t="s">
        <v>440</v>
      </c>
      <c r="B2606" t="s">
        <v>1388</v>
      </c>
      <c r="C2606" t="s">
        <v>1389</v>
      </c>
      <c r="D2606" s="15">
        <v>1900</v>
      </c>
      <c r="E2606" s="121">
        <v>1</v>
      </c>
      <c r="F2606" t="s">
        <v>442</v>
      </c>
      <c r="G2606" s="121">
        <v>182</v>
      </c>
      <c r="H2606" t="s">
        <v>393</v>
      </c>
      <c r="I2606" t="s">
        <v>491</v>
      </c>
      <c r="J2606" t="s">
        <v>436</v>
      </c>
      <c r="K2606" t="s">
        <v>6</v>
      </c>
      <c r="L2606" s="756" t="s">
        <v>72</v>
      </c>
      <c r="M2606" t="s">
        <v>167</v>
      </c>
      <c r="N2606" s="679">
        <f t="shared" ca="1" si="176"/>
        <v>0</v>
      </c>
      <c r="O2606" s="679">
        <f t="shared" ca="1" si="176"/>
        <v>0</v>
      </c>
      <c r="P2606" s="679">
        <f t="shared" ca="1" si="176"/>
        <v>0</v>
      </c>
      <c r="Q2606" s="679">
        <f t="shared" ca="1" si="176"/>
        <v>0</v>
      </c>
      <c r="R2606" s="679">
        <f t="shared" ca="1" si="176"/>
        <v>0</v>
      </c>
      <c r="S2606" t="str">
        <f t="shared" si="173"/>
        <v>ASR_COMP</v>
      </c>
      <c r="T2606" s="957">
        <f t="shared" si="174"/>
        <v>44682</v>
      </c>
      <c r="U2606" t="str">
        <f t="shared" si="175"/>
        <v>Unaudited</v>
      </c>
    </row>
    <row r="2607" spans="1:21" x14ac:dyDescent="0.25">
      <c r="A2607" t="s">
        <v>440</v>
      </c>
      <c r="B2607" t="s">
        <v>1388</v>
      </c>
      <c r="C2607" t="s">
        <v>1389</v>
      </c>
      <c r="D2607" s="15">
        <v>1900</v>
      </c>
      <c r="E2607" s="121">
        <v>1</v>
      </c>
      <c r="F2607" t="s">
        <v>442</v>
      </c>
      <c r="G2607" s="121">
        <v>182</v>
      </c>
      <c r="H2607" t="s">
        <v>393</v>
      </c>
      <c r="I2607" t="s">
        <v>491</v>
      </c>
      <c r="J2607" t="s">
        <v>436</v>
      </c>
      <c r="K2607" t="s">
        <v>6</v>
      </c>
      <c r="L2607" s="756">
        <v>3.4</v>
      </c>
      <c r="M2607" t="s">
        <v>464</v>
      </c>
      <c r="N2607" s="679">
        <f t="shared" ca="1" si="176"/>
        <v>43234.580480780089</v>
      </c>
      <c r="O2607" s="679">
        <f t="shared" ca="1" si="176"/>
        <v>11105.774316841676</v>
      </c>
      <c r="P2607" s="679">
        <f t="shared" ca="1" si="176"/>
        <v>32128.80616393841</v>
      </c>
      <c r="Q2607" s="679">
        <f t="shared" ca="1" si="176"/>
        <v>0</v>
      </c>
      <c r="R2607" s="679">
        <f t="shared" ca="1" si="176"/>
        <v>0</v>
      </c>
      <c r="S2607" t="str">
        <f t="shared" si="173"/>
        <v>ASR_COMP</v>
      </c>
      <c r="T2607" s="957">
        <f t="shared" si="174"/>
        <v>44682</v>
      </c>
      <c r="U2607" t="str">
        <f t="shared" si="175"/>
        <v>Unaudited</v>
      </c>
    </row>
    <row r="2608" spans="1:21" x14ac:dyDescent="0.25">
      <c r="A2608" t="s">
        <v>440</v>
      </c>
      <c r="B2608" t="s">
        <v>1388</v>
      </c>
      <c r="C2608" t="s">
        <v>1389</v>
      </c>
      <c r="D2608" s="15">
        <v>1900</v>
      </c>
      <c r="E2608" s="121">
        <v>1</v>
      </c>
      <c r="F2608" t="s">
        <v>442</v>
      </c>
      <c r="G2608" s="121">
        <v>182</v>
      </c>
      <c r="H2608" t="s">
        <v>393</v>
      </c>
      <c r="I2608" t="s">
        <v>491</v>
      </c>
      <c r="J2608" t="s">
        <v>436</v>
      </c>
      <c r="K2608" t="s">
        <v>437</v>
      </c>
      <c r="L2608" s="756">
        <v>4.5</v>
      </c>
      <c r="M2608" t="s">
        <v>32</v>
      </c>
      <c r="N2608" s="679">
        <f t="shared" ca="1" si="176"/>
        <v>0</v>
      </c>
      <c r="O2608" s="679">
        <f t="shared" ca="1" si="176"/>
        <v>0</v>
      </c>
      <c r="P2608" s="679">
        <f t="shared" ca="1" si="176"/>
        <v>0</v>
      </c>
      <c r="Q2608" s="679">
        <f t="shared" ca="1" si="176"/>
        <v>0</v>
      </c>
      <c r="R2608" s="679">
        <f t="shared" ca="1" si="176"/>
        <v>0</v>
      </c>
      <c r="S2608" t="str">
        <f t="shared" si="173"/>
        <v>ASR_COMP</v>
      </c>
      <c r="T2608" s="957">
        <f t="shared" si="174"/>
        <v>44682</v>
      </c>
      <c r="U2608" t="str">
        <f t="shared" si="175"/>
        <v>Unaudited</v>
      </c>
    </row>
    <row r="2609" spans="1:21" x14ac:dyDescent="0.25">
      <c r="A2609" t="s">
        <v>440</v>
      </c>
      <c r="B2609" t="s">
        <v>1388</v>
      </c>
      <c r="C2609" t="s">
        <v>1389</v>
      </c>
      <c r="D2609" s="15">
        <v>1900</v>
      </c>
      <c r="E2609" s="121">
        <v>1</v>
      </c>
      <c r="F2609" t="s">
        <v>442</v>
      </c>
      <c r="G2609" s="121">
        <v>182</v>
      </c>
      <c r="H2609" t="s">
        <v>393</v>
      </c>
      <c r="I2609" t="s">
        <v>491</v>
      </c>
      <c r="J2609" t="s">
        <v>436</v>
      </c>
      <c r="K2609" t="s">
        <v>437</v>
      </c>
      <c r="L2609" s="756" t="s">
        <v>947</v>
      </c>
      <c r="M2609" t="s">
        <v>938</v>
      </c>
      <c r="N2609" s="679">
        <f t="shared" ca="1" si="176"/>
        <v>0</v>
      </c>
      <c r="O2609" s="679">
        <f t="shared" ca="1" si="176"/>
        <v>0</v>
      </c>
      <c r="P2609" s="679">
        <f t="shared" ca="1" si="176"/>
        <v>0</v>
      </c>
      <c r="Q2609" s="679">
        <f t="shared" ca="1" si="176"/>
        <v>0</v>
      </c>
      <c r="R2609" s="679">
        <f t="shared" ca="1" si="176"/>
        <v>0</v>
      </c>
      <c r="S2609" t="str">
        <f t="shared" si="173"/>
        <v>ASR_COMP</v>
      </c>
      <c r="T2609" s="957">
        <f t="shared" si="174"/>
        <v>44682</v>
      </c>
      <c r="U2609" t="str">
        <f t="shared" si="175"/>
        <v>Unaudited</v>
      </c>
    </row>
    <row r="2610" spans="1:21" x14ac:dyDescent="0.25">
      <c r="A2610" t="s">
        <v>440</v>
      </c>
      <c r="B2610" t="s">
        <v>1388</v>
      </c>
      <c r="C2610" t="s">
        <v>1389</v>
      </c>
      <c r="D2610" s="15">
        <v>1900</v>
      </c>
      <c r="E2610" s="121">
        <v>1</v>
      </c>
      <c r="F2610" t="s">
        <v>442</v>
      </c>
      <c r="G2610" s="121">
        <v>182</v>
      </c>
      <c r="H2610" t="s">
        <v>393</v>
      </c>
      <c r="I2610" t="s">
        <v>491</v>
      </c>
      <c r="J2610" t="s">
        <v>436</v>
      </c>
      <c r="K2610" t="s">
        <v>437</v>
      </c>
      <c r="L2610" s="756" t="s">
        <v>196</v>
      </c>
      <c r="M2610" t="s">
        <v>40</v>
      </c>
      <c r="N2610" s="679">
        <f t="shared" ca="1" si="176"/>
        <v>1864.8085684800001</v>
      </c>
      <c r="O2610" s="679">
        <f t="shared" ca="1" si="176"/>
        <v>196.59256848000001</v>
      </c>
      <c r="P2610" s="679">
        <f t="shared" ca="1" si="176"/>
        <v>1668.2160000000001</v>
      </c>
      <c r="Q2610" s="679">
        <f t="shared" ca="1" si="176"/>
        <v>0</v>
      </c>
      <c r="R2610" s="679">
        <f t="shared" ca="1" si="176"/>
        <v>0</v>
      </c>
      <c r="S2610" t="str">
        <f t="shared" si="173"/>
        <v>ASR_COMP</v>
      </c>
      <c r="T2610" s="957">
        <f t="shared" si="174"/>
        <v>44682</v>
      </c>
      <c r="U2610" t="str">
        <f t="shared" si="175"/>
        <v>Unaudited</v>
      </c>
    </row>
    <row r="2611" spans="1:21" x14ac:dyDescent="0.25">
      <c r="A2611" t="s">
        <v>440</v>
      </c>
      <c r="B2611" t="s">
        <v>1388</v>
      </c>
      <c r="C2611" t="s">
        <v>1389</v>
      </c>
      <c r="D2611" s="15">
        <v>1900</v>
      </c>
      <c r="E2611" s="121">
        <v>1</v>
      </c>
      <c r="F2611" t="s">
        <v>442</v>
      </c>
      <c r="G2611" s="121">
        <v>182</v>
      </c>
      <c r="H2611" t="s">
        <v>393</v>
      </c>
      <c r="I2611" t="s">
        <v>491</v>
      </c>
      <c r="J2611" t="s">
        <v>436</v>
      </c>
      <c r="K2611" t="s">
        <v>437</v>
      </c>
      <c r="L2611" s="756" t="s">
        <v>195</v>
      </c>
      <c r="M2611" t="s">
        <v>332</v>
      </c>
      <c r="N2611" s="679">
        <f t="shared" ca="1" si="176"/>
        <v>0</v>
      </c>
      <c r="O2611" s="679">
        <f t="shared" ca="1" si="176"/>
        <v>0</v>
      </c>
      <c r="P2611" s="679">
        <f t="shared" ca="1" si="176"/>
        <v>0</v>
      </c>
      <c r="Q2611" s="679">
        <f t="shared" ca="1" si="176"/>
        <v>0</v>
      </c>
      <c r="R2611" s="679">
        <f t="shared" ca="1" si="176"/>
        <v>0</v>
      </c>
      <c r="S2611" t="str">
        <f t="shared" si="173"/>
        <v>ASR_COMP</v>
      </c>
      <c r="T2611" s="957">
        <f t="shared" si="174"/>
        <v>44682</v>
      </c>
      <c r="U2611" t="str">
        <f t="shared" si="175"/>
        <v>Unaudited</v>
      </c>
    </row>
    <row r="2612" spans="1:21" x14ac:dyDescent="0.25">
      <c r="A2612" t="s">
        <v>440</v>
      </c>
      <c r="B2612" t="s">
        <v>1388</v>
      </c>
      <c r="C2612" t="s">
        <v>1389</v>
      </c>
      <c r="D2612" s="15">
        <v>1900</v>
      </c>
      <c r="E2612" s="121">
        <v>1</v>
      </c>
      <c r="F2612" t="s">
        <v>442</v>
      </c>
      <c r="G2612" s="121">
        <v>182</v>
      </c>
      <c r="H2612" t="s">
        <v>393</v>
      </c>
      <c r="I2612" t="s">
        <v>491</v>
      </c>
      <c r="J2612" t="s">
        <v>453</v>
      </c>
      <c r="K2612" t="s">
        <v>438</v>
      </c>
      <c r="L2612" s="756" t="s">
        <v>79</v>
      </c>
      <c r="M2612" t="s">
        <v>27</v>
      </c>
      <c r="N2612" s="679">
        <f t="shared" ca="1" si="176"/>
        <v>1434587.8045504498</v>
      </c>
      <c r="O2612" s="679">
        <f t="shared" ca="1" si="176"/>
        <v>355921.89561951073</v>
      </c>
      <c r="P2612" s="679">
        <f t="shared" ca="1" si="176"/>
        <v>1078665.9089309392</v>
      </c>
      <c r="Q2612" s="679">
        <f t="shared" ca="1" si="176"/>
        <v>0</v>
      </c>
      <c r="R2612" s="679">
        <f t="shared" ca="1" si="176"/>
        <v>0</v>
      </c>
      <c r="S2612" t="str">
        <f t="shared" si="173"/>
        <v>ASR_COMP</v>
      </c>
      <c r="T2612" s="957">
        <f t="shared" si="174"/>
        <v>44682</v>
      </c>
      <c r="U2612" t="str">
        <f t="shared" si="175"/>
        <v>Unaudited</v>
      </c>
    </row>
    <row r="2613" spans="1:21" x14ac:dyDescent="0.25">
      <c r="A2613" t="s">
        <v>440</v>
      </c>
      <c r="B2613" t="s">
        <v>1388</v>
      </c>
      <c r="C2613" t="s">
        <v>1389</v>
      </c>
      <c r="D2613" s="15">
        <v>1900</v>
      </c>
      <c r="E2613" s="121">
        <v>1</v>
      </c>
      <c r="F2613" t="s">
        <v>442</v>
      </c>
      <c r="G2613" s="121">
        <v>182</v>
      </c>
      <c r="H2613" t="s">
        <v>393</v>
      </c>
      <c r="I2613" t="s">
        <v>491</v>
      </c>
      <c r="J2613" t="s">
        <v>453</v>
      </c>
      <c r="K2613" t="s">
        <v>438</v>
      </c>
      <c r="L2613" s="756" t="s">
        <v>80</v>
      </c>
      <c r="M2613" t="s">
        <v>100</v>
      </c>
      <c r="N2613" s="679">
        <f t="shared" ca="1" si="176"/>
        <v>137996.51617255347</v>
      </c>
      <c r="O2613" s="679">
        <f t="shared" ca="1" si="176"/>
        <v>34236.999275492199</v>
      </c>
      <c r="P2613" s="679">
        <f t="shared" ca="1" si="176"/>
        <v>103759.51689706127</v>
      </c>
      <c r="Q2613" s="679">
        <f t="shared" ca="1" si="176"/>
        <v>0</v>
      </c>
      <c r="R2613" s="679">
        <f t="shared" ca="1" si="176"/>
        <v>0</v>
      </c>
      <c r="S2613" t="str">
        <f t="shared" si="173"/>
        <v>ASR_COMP</v>
      </c>
      <c r="T2613" s="957">
        <f t="shared" si="174"/>
        <v>44682</v>
      </c>
      <c r="U2613" t="str">
        <f t="shared" si="175"/>
        <v>Unaudited</v>
      </c>
    </row>
    <row r="2614" spans="1:21" x14ac:dyDescent="0.25">
      <c r="A2614" t="s">
        <v>440</v>
      </c>
      <c r="B2614" t="s">
        <v>1388</v>
      </c>
      <c r="C2614" t="s">
        <v>1389</v>
      </c>
      <c r="D2614" s="15">
        <v>1900</v>
      </c>
      <c r="E2614" s="121">
        <v>1</v>
      </c>
      <c r="F2614" t="s">
        <v>442</v>
      </c>
      <c r="G2614" s="121">
        <v>182</v>
      </c>
      <c r="H2614" t="s">
        <v>393</v>
      </c>
      <c r="I2614" t="s">
        <v>491</v>
      </c>
      <c r="J2614" t="s">
        <v>453</v>
      </c>
      <c r="K2614" t="s">
        <v>438</v>
      </c>
      <c r="L2614" s="756" t="s">
        <v>81</v>
      </c>
      <c r="M2614" t="s">
        <v>101</v>
      </c>
      <c r="N2614" s="679">
        <f t="shared" ca="1" si="176"/>
        <v>131075.58211207163</v>
      </c>
      <c r="O2614" s="679">
        <f t="shared" ca="1" si="176"/>
        <v>32519.912344702174</v>
      </c>
      <c r="P2614" s="679">
        <f t="shared" ca="1" si="176"/>
        <v>98555.669767369443</v>
      </c>
      <c r="Q2614" s="679">
        <f t="shared" ca="1" si="176"/>
        <v>0</v>
      </c>
      <c r="R2614" s="679">
        <f t="shared" ca="1" si="176"/>
        <v>0</v>
      </c>
      <c r="S2614" t="str">
        <f t="shared" si="173"/>
        <v>ASR_COMP</v>
      </c>
      <c r="T2614" s="957">
        <f t="shared" si="174"/>
        <v>44682</v>
      </c>
      <c r="U2614" t="str">
        <f t="shared" si="175"/>
        <v>Unaudited</v>
      </c>
    </row>
    <row r="2615" spans="1:21" x14ac:dyDescent="0.25">
      <c r="A2615" t="s">
        <v>440</v>
      </c>
      <c r="B2615" t="s">
        <v>1388</v>
      </c>
      <c r="C2615" t="s">
        <v>1389</v>
      </c>
      <c r="D2615" s="15">
        <v>1900</v>
      </c>
      <c r="E2615" s="121">
        <v>1</v>
      </c>
      <c r="F2615" t="s">
        <v>442</v>
      </c>
      <c r="G2615" s="121">
        <v>182</v>
      </c>
      <c r="H2615" t="s">
        <v>393</v>
      </c>
      <c r="I2615" t="s">
        <v>491</v>
      </c>
      <c r="J2615" t="s">
        <v>453</v>
      </c>
      <c r="K2615" t="s">
        <v>438</v>
      </c>
      <c r="L2615" s="756" t="s">
        <v>82</v>
      </c>
      <c r="M2615" t="s">
        <v>102</v>
      </c>
      <c r="N2615" s="679">
        <f t="shared" ca="1" si="176"/>
        <v>88779.297212979262</v>
      </c>
      <c r="O2615" s="679">
        <f t="shared" ca="1" si="176"/>
        <v>22026.18456366524</v>
      </c>
      <c r="P2615" s="679">
        <f t="shared" ca="1" si="176"/>
        <v>66753.112649314018</v>
      </c>
      <c r="Q2615" s="679">
        <f t="shared" ca="1" si="176"/>
        <v>0</v>
      </c>
      <c r="R2615" s="679">
        <f t="shared" ca="1" si="176"/>
        <v>0</v>
      </c>
      <c r="S2615" t="str">
        <f t="shared" si="173"/>
        <v>ASR_COMP</v>
      </c>
      <c r="T2615" s="957">
        <f t="shared" si="174"/>
        <v>44682</v>
      </c>
      <c r="U2615" t="str">
        <f t="shared" si="175"/>
        <v>Unaudited</v>
      </c>
    </row>
    <row r="2616" spans="1:21" x14ac:dyDescent="0.25">
      <c r="A2616" t="s">
        <v>440</v>
      </c>
      <c r="B2616" t="s">
        <v>1388</v>
      </c>
      <c r="C2616" t="s">
        <v>1389</v>
      </c>
      <c r="D2616" s="15">
        <v>1900</v>
      </c>
      <c r="E2616" s="121">
        <v>1</v>
      </c>
      <c r="F2616" t="s">
        <v>442</v>
      </c>
      <c r="G2616" s="121">
        <v>182</v>
      </c>
      <c r="H2616" t="s">
        <v>393</v>
      </c>
      <c r="I2616" t="s">
        <v>491</v>
      </c>
      <c r="J2616" t="s">
        <v>453</v>
      </c>
      <c r="K2616" t="s">
        <v>438</v>
      </c>
      <c r="L2616" s="756" t="s">
        <v>219</v>
      </c>
      <c r="M2616" t="s">
        <v>103</v>
      </c>
      <c r="N2616" s="679">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325140.7572333453</v>
      </c>
      <c r="O2616" s="679">
        <f t="shared" ca="1" si="177"/>
        <v>80667.571751677839</v>
      </c>
      <c r="P2616" s="679">
        <f t="shared" ca="1" si="177"/>
        <v>244473.18548166743</v>
      </c>
      <c r="Q2616" s="679">
        <f t="shared" ca="1" si="177"/>
        <v>0</v>
      </c>
      <c r="R2616" s="679">
        <f t="shared" ca="1" si="177"/>
        <v>0</v>
      </c>
      <c r="S2616" t="str">
        <f t="shared" si="173"/>
        <v>ASR_COMP</v>
      </c>
      <c r="T2616" s="957">
        <f t="shared" si="174"/>
        <v>44682</v>
      </c>
      <c r="U2616" t="str">
        <f t="shared" si="175"/>
        <v>Unaudited</v>
      </c>
    </row>
    <row r="2617" spans="1:21" x14ac:dyDescent="0.25">
      <c r="A2617" t="s">
        <v>440</v>
      </c>
      <c r="B2617" t="s">
        <v>1388</v>
      </c>
      <c r="C2617" t="s">
        <v>1389</v>
      </c>
      <c r="D2617" s="15">
        <v>1900</v>
      </c>
      <c r="E2617" s="121">
        <v>1</v>
      </c>
      <c r="F2617" t="s">
        <v>442</v>
      </c>
      <c r="G2617" s="121">
        <v>182</v>
      </c>
      <c r="H2617" t="s">
        <v>393</v>
      </c>
      <c r="I2617" t="s">
        <v>491</v>
      </c>
      <c r="J2617" t="s">
        <v>453</v>
      </c>
      <c r="K2617" t="s">
        <v>438</v>
      </c>
      <c r="L2617" s="756" t="s">
        <v>218</v>
      </c>
      <c r="M2617" t="s">
        <v>28</v>
      </c>
      <c r="N2617" s="679">
        <f t="shared" ca="1" si="177"/>
        <v>62270.317793737348</v>
      </c>
      <c r="O2617" s="679">
        <f t="shared" ca="1" si="177"/>
        <v>15449.294549748092</v>
      </c>
      <c r="P2617" s="679">
        <f t="shared" ca="1" si="177"/>
        <v>46821.023243989257</v>
      </c>
      <c r="Q2617" s="679">
        <f t="shared" ca="1" si="177"/>
        <v>0</v>
      </c>
      <c r="R2617" s="679">
        <f t="shared" ca="1" si="177"/>
        <v>0</v>
      </c>
      <c r="S2617" t="str">
        <f t="shared" si="173"/>
        <v>ASR_COMP</v>
      </c>
      <c r="T2617" s="957">
        <f t="shared" si="174"/>
        <v>44682</v>
      </c>
      <c r="U2617" t="str">
        <f t="shared" si="175"/>
        <v>Unaudited</v>
      </c>
    </row>
    <row r="2618" spans="1:21" x14ac:dyDescent="0.25">
      <c r="A2618" t="s">
        <v>440</v>
      </c>
      <c r="B2618" t="s">
        <v>1388</v>
      </c>
      <c r="C2618" t="s">
        <v>1389</v>
      </c>
      <c r="D2618" s="15">
        <v>1900</v>
      </c>
      <c r="E2618" s="121">
        <v>1</v>
      </c>
      <c r="F2618" t="s">
        <v>442</v>
      </c>
      <c r="G2618" s="121">
        <v>182</v>
      </c>
      <c r="H2618" t="s">
        <v>393</v>
      </c>
      <c r="I2618" t="s">
        <v>491</v>
      </c>
      <c r="J2618" t="s">
        <v>439</v>
      </c>
      <c r="K2618" t="s">
        <v>439</v>
      </c>
      <c r="L2618" s="756" t="s">
        <v>84</v>
      </c>
      <c r="M2618" t="s">
        <v>330</v>
      </c>
      <c r="N2618" s="679">
        <f t="shared" ca="1" si="177"/>
        <v>0</v>
      </c>
      <c r="O2618" s="679">
        <f t="shared" ca="1" si="177"/>
        <v>0</v>
      </c>
      <c r="P2618" s="679">
        <f t="shared" ca="1" si="177"/>
        <v>0</v>
      </c>
      <c r="Q2618" s="679">
        <f t="shared" ca="1" si="177"/>
        <v>0</v>
      </c>
      <c r="R2618" s="679">
        <f t="shared" ca="1" si="177"/>
        <v>0</v>
      </c>
      <c r="S2618" t="str">
        <f t="shared" si="173"/>
        <v>ASR_COMP</v>
      </c>
      <c r="T2618" s="957">
        <f t="shared" si="174"/>
        <v>44682</v>
      </c>
      <c r="U2618" t="str">
        <f t="shared" si="175"/>
        <v>Unaudited</v>
      </c>
    </row>
    <row r="2619" spans="1:21" x14ac:dyDescent="0.25">
      <c r="A2619" t="s">
        <v>440</v>
      </c>
      <c r="B2619" t="s">
        <v>1388</v>
      </c>
      <c r="C2619" t="s">
        <v>1389</v>
      </c>
      <c r="D2619" s="15">
        <v>1900</v>
      </c>
      <c r="E2619" s="121">
        <v>1</v>
      </c>
      <c r="F2619" t="s">
        <v>442</v>
      </c>
      <c r="G2619" s="121">
        <v>182</v>
      </c>
      <c r="H2619" t="s">
        <v>393</v>
      </c>
      <c r="I2619" t="s">
        <v>491</v>
      </c>
      <c r="J2619" t="s">
        <v>439</v>
      </c>
      <c r="K2619" t="s">
        <v>439</v>
      </c>
      <c r="L2619" s="756" t="s">
        <v>85</v>
      </c>
      <c r="M2619" t="s">
        <v>328</v>
      </c>
      <c r="N2619" s="679">
        <f t="shared" ca="1" si="177"/>
        <v>0</v>
      </c>
      <c r="O2619" s="679">
        <f t="shared" ca="1" si="177"/>
        <v>0</v>
      </c>
      <c r="P2619" s="679">
        <f t="shared" ca="1" si="177"/>
        <v>0</v>
      </c>
      <c r="Q2619" s="679">
        <f t="shared" ca="1" si="177"/>
        <v>0</v>
      </c>
      <c r="R2619" s="679">
        <f t="shared" ca="1" si="177"/>
        <v>0</v>
      </c>
      <c r="S2619" t="str">
        <f t="shared" si="173"/>
        <v>ASR_COMP</v>
      </c>
      <c r="T2619" s="957">
        <f t="shared" si="174"/>
        <v>44682</v>
      </c>
      <c r="U2619" t="str">
        <f t="shared" si="175"/>
        <v>Unaudited</v>
      </c>
    </row>
    <row r="2620" spans="1:21" x14ac:dyDescent="0.25">
      <c r="A2620" t="s">
        <v>440</v>
      </c>
      <c r="B2620" t="s">
        <v>1388</v>
      </c>
      <c r="C2620" t="s">
        <v>1389</v>
      </c>
      <c r="D2620" s="15">
        <v>1900</v>
      </c>
      <c r="E2620" s="121">
        <v>1</v>
      </c>
      <c r="F2620" t="s">
        <v>442</v>
      </c>
      <c r="G2620" s="121">
        <v>182</v>
      </c>
      <c r="H2620" t="s">
        <v>393</v>
      </c>
      <c r="I2620" t="s">
        <v>491</v>
      </c>
      <c r="J2620" t="s">
        <v>439</v>
      </c>
      <c r="K2620" t="s">
        <v>439</v>
      </c>
      <c r="L2620" s="756" t="s">
        <v>86</v>
      </c>
      <c r="M2620" t="s">
        <v>497</v>
      </c>
      <c r="N2620" s="679">
        <f t="shared" ca="1" si="177"/>
        <v>0</v>
      </c>
      <c r="O2620" s="679">
        <f t="shared" ca="1" si="177"/>
        <v>0</v>
      </c>
      <c r="P2620" s="679">
        <f t="shared" ca="1" si="177"/>
        <v>0</v>
      </c>
      <c r="Q2620" s="679">
        <f t="shared" ca="1" si="177"/>
        <v>0</v>
      </c>
      <c r="R2620" s="679">
        <f t="shared" ca="1" si="177"/>
        <v>0</v>
      </c>
      <c r="S2620" t="str">
        <f t="shared" si="173"/>
        <v>ASR_COMP</v>
      </c>
      <c r="T2620" s="957">
        <f t="shared" si="174"/>
        <v>44682</v>
      </c>
      <c r="U2620" t="str">
        <f t="shared" si="175"/>
        <v>Unaudited</v>
      </c>
    </row>
    <row r="2621" spans="1:21" x14ac:dyDescent="0.25">
      <c r="A2621" t="s">
        <v>440</v>
      </c>
      <c r="B2621" t="s">
        <v>1388</v>
      </c>
      <c r="C2621" t="s">
        <v>1389</v>
      </c>
      <c r="D2621" s="15">
        <v>1900</v>
      </c>
      <c r="E2621" s="121">
        <v>1</v>
      </c>
      <c r="F2621" t="s">
        <v>442</v>
      </c>
      <c r="G2621" s="121">
        <v>182</v>
      </c>
      <c r="H2621" t="s">
        <v>393</v>
      </c>
      <c r="I2621" t="s">
        <v>491</v>
      </c>
      <c r="J2621" t="s">
        <v>439</v>
      </c>
      <c r="K2621" t="s">
        <v>439</v>
      </c>
      <c r="L2621" s="756" t="s">
        <v>87</v>
      </c>
      <c r="M2621" t="s">
        <v>498</v>
      </c>
      <c r="N2621" s="679">
        <f t="shared" ca="1" si="177"/>
        <v>0</v>
      </c>
      <c r="O2621" s="679">
        <f t="shared" ca="1" si="177"/>
        <v>0</v>
      </c>
      <c r="P2621" s="679">
        <f t="shared" ca="1" si="177"/>
        <v>0</v>
      </c>
      <c r="Q2621" s="679">
        <f t="shared" ca="1" si="177"/>
        <v>0</v>
      </c>
      <c r="R2621" s="679">
        <f t="shared" ca="1" si="177"/>
        <v>0</v>
      </c>
      <c r="S2621" t="str">
        <f t="shared" si="173"/>
        <v>ASR_COMP</v>
      </c>
      <c r="T2621" s="957">
        <f t="shared" si="174"/>
        <v>44682</v>
      </c>
      <c r="U2621" t="str">
        <f t="shared" si="175"/>
        <v>Unaudited</v>
      </c>
    </row>
    <row r="2622" spans="1:21" x14ac:dyDescent="0.25">
      <c r="A2622" t="s">
        <v>440</v>
      </c>
      <c r="B2622" t="s">
        <v>1388</v>
      </c>
      <c r="C2622" t="s">
        <v>1389</v>
      </c>
      <c r="D2622" s="15">
        <v>1900</v>
      </c>
      <c r="E2622" s="121">
        <v>1</v>
      </c>
      <c r="F2622" t="s">
        <v>442</v>
      </c>
      <c r="G2622" s="121">
        <v>182</v>
      </c>
      <c r="H2622" t="s">
        <v>393</v>
      </c>
      <c r="I2622" t="s">
        <v>491</v>
      </c>
      <c r="J2622" t="s">
        <v>439</v>
      </c>
      <c r="K2622" t="s">
        <v>439</v>
      </c>
      <c r="L2622" s="756" t="s">
        <v>216</v>
      </c>
      <c r="M2622" t="s">
        <v>499</v>
      </c>
      <c r="N2622" s="679">
        <f t="shared" ca="1" si="177"/>
        <v>0</v>
      </c>
      <c r="O2622" s="679">
        <f t="shared" ca="1" si="177"/>
        <v>0</v>
      </c>
      <c r="P2622" s="679">
        <f t="shared" ca="1" si="177"/>
        <v>0</v>
      </c>
      <c r="Q2622" s="679">
        <f t="shared" ca="1" si="177"/>
        <v>0</v>
      </c>
      <c r="R2622" s="679">
        <f t="shared" ca="1" si="177"/>
        <v>0</v>
      </c>
      <c r="S2622" t="str">
        <f t="shared" si="173"/>
        <v>ASR_COMP</v>
      </c>
      <c r="T2622" s="957">
        <f t="shared" si="174"/>
        <v>44682</v>
      </c>
      <c r="U2622" t="str">
        <f t="shared" si="175"/>
        <v>Unaudited</v>
      </c>
    </row>
    <row r="2623" spans="1:21" x14ac:dyDescent="0.25">
      <c r="A2623" t="s">
        <v>440</v>
      </c>
      <c r="B2623" t="s">
        <v>1388</v>
      </c>
      <c r="C2623" t="s">
        <v>1389</v>
      </c>
      <c r="D2623" s="15">
        <v>1900</v>
      </c>
      <c r="E2623" s="121">
        <v>1</v>
      </c>
      <c r="F2623" t="s">
        <v>442</v>
      </c>
      <c r="G2623" s="121">
        <v>182</v>
      </c>
      <c r="H2623" t="s">
        <v>393</v>
      </c>
      <c r="I2623" t="s">
        <v>492</v>
      </c>
      <c r="J2623" t="s">
        <v>26</v>
      </c>
      <c r="K2623" t="s">
        <v>26</v>
      </c>
      <c r="L2623" s="756" t="s">
        <v>207</v>
      </c>
      <c r="M2623" t="s">
        <v>26</v>
      </c>
      <c r="N2623" s="679">
        <f t="shared" ca="1" si="177"/>
        <v>-486920.29558400664</v>
      </c>
      <c r="O2623" s="679">
        <f t="shared" ca="1" si="177"/>
        <v>0</v>
      </c>
      <c r="P2623" s="679">
        <f t="shared" ca="1" si="177"/>
        <v>0</v>
      </c>
      <c r="Q2623" s="679">
        <f t="shared" ca="1" si="177"/>
        <v>0</v>
      </c>
      <c r="R2623" s="679">
        <f t="shared" ca="1" si="177"/>
        <v>0</v>
      </c>
      <c r="S2623" t="str">
        <f t="shared" si="173"/>
        <v>ASR_COMP</v>
      </c>
      <c r="T2623" s="957">
        <f t="shared" si="174"/>
        <v>44682</v>
      </c>
      <c r="U2623" t="str">
        <f t="shared" si="175"/>
        <v>Unaudited</v>
      </c>
    </row>
    <row r="2624" spans="1:21" x14ac:dyDescent="0.25">
      <c r="A2624" t="s">
        <v>440</v>
      </c>
      <c r="B2624" t="s">
        <v>1388</v>
      </c>
      <c r="C2624" t="s">
        <v>1389</v>
      </c>
      <c r="D2624" s="15">
        <v>1900</v>
      </c>
      <c r="E2624" s="121">
        <v>1</v>
      </c>
      <c r="F2624" t="s">
        <v>443</v>
      </c>
      <c r="G2624" s="121">
        <v>274</v>
      </c>
      <c r="H2624" t="s">
        <v>393</v>
      </c>
      <c r="I2624" t="s">
        <v>435</v>
      </c>
      <c r="J2624" t="s">
        <v>435</v>
      </c>
      <c r="K2624" t="s">
        <v>435</v>
      </c>
      <c r="M2624" t="s">
        <v>435</v>
      </c>
      <c r="N2624" s="679">
        <f t="shared" ca="1" si="177"/>
        <v>14220</v>
      </c>
      <c r="O2624" s="679">
        <f t="shared" ca="1" si="177"/>
        <v>3675.9999999999995</v>
      </c>
      <c r="P2624" s="679">
        <f t="shared" ca="1" si="177"/>
        <v>10544</v>
      </c>
      <c r="Q2624" s="679">
        <f t="shared" ca="1" si="177"/>
        <v>0</v>
      </c>
      <c r="R2624" s="679">
        <f t="shared" ca="1" si="177"/>
        <v>0</v>
      </c>
      <c r="S2624" t="str">
        <f t="shared" si="173"/>
        <v>ASR_COMP</v>
      </c>
      <c r="T2624" s="957">
        <f t="shared" si="174"/>
        <v>44682</v>
      </c>
      <c r="U2624" t="str">
        <f t="shared" si="175"/>
        <v>Unaudited</v>
      </c>
    </row>
    <row r="2625" spans="1:21" x14ac:dyDescent="0.25">
      <c r="A2625" t="s">
        <v>440</v>
      </c>
      <c r="B2625" t="s">
        <v>1388</v>
      </c>
      <c r="C2625" t="s">
        <v>1389</v>
      </c>
      <c r="D2625" s="15">
        <v>1900</v>
      </c>
      <c r="E2625" s="121">
        <v>1</v>
      </c>
      <c r="F2625" t="s">
        <v>443</v>
      </c>
      <c r="G2625" s="121">
        <v>274</v>
      </c>
      <c r="H2625" t="s">
        <v>393</v>
      </c>
      <c r="I2625" t="s">
        <v>490</v>
      </c>
      <c r="J2625" t="s">
        <v>12</v>
      </c>
      <c r="K2625" t="s">
        <v>12</v>
      </c>
      <c r="L2625" s="756">
        <v>1.1000000000000001</v>
      </c>
      <c r="M2625" t="s">
        <v>12</v>
      </c>
      <c r="N2625" s="679">
        <f t="shared" ca="1" si="177"/>
        <v>43957501.038561843</v>
      </c>
      <c r="O2625" s="679">
        <f t="shared" ca="1" si="177"/>
        <v>0</v>
      </c>
      <c r="P2625" s="679">
        <f t="shared" ca="1" si="177"/>
        <v>0</v>
      </c>
      <c r="Q2625" s="679">
        <f t="shared" ca="1" si="177"/>
        <v>0</v>
      </c>
      <c r="R2625" s="679">
        <f t="shared" ca="1" si="177"/>
        <v>0</v>
      </c>
      <c r="S2625" t="str">
        <f t="shared" si="173"/>
        <v>ASR_COMP</v>
      </c>
      <c r="T2625" s="957">
        <f t="shared" si="174"/>
        <v>44682</v>
      </c>
      <c r="U2625" t="str">
        <f t="shared" si="175"/>
        <v>Unaudited</v>
      </c>
    </row>
    <row r="2626" spans="1:21" x14ac:dyDescent="0.25">
      <c r="A2626" t="s">
        <v>440</v>
      </c>
      <c r="B2626" t="s">
        <v>1388</v>
      </c>
      <c r="C2626" t="s">
        <v>1389</v>
      </c>
      <c r="D2626" s="15">
        <v>1900</v>
      </c>
      <c r="E2626" s="121">
        <v>1</v>
      </c>
      <c r="F2626" t="s">
        <v>443</v>
      </c>
      <c r="G2626" s="121">
        <v>274</v>
      </c>
      <c r="H2626" t="s">
        <v>393</v>
      </c>
      <c r="I2626" t="s">
        <v>490</v>
      </c>
      <c r="J2626" t="s">
        <v>12</v>
      </c>
      <c r="K2626" t="s">
        <v>225</v>
      </c>
      <c r="L2626" s="756">
        <v>1.2</v>
      </c>
      <c r="M2626" t="s">
        <v>225</v>
      </c>
      <c r="N2626" s="679">
        <f t="shared" ca="1" si="177"/>
        <v>-80988.48748880277</v>
      </c>
      <c r="O2626" s="679">
        <f t="shared" ca="1" si="177"/>
        <v>0</v>
      </c>
      <c r="P2626" s="679">
        <f t="shared" ca="1" si="177"/>
        <v>0</v>
      </c>
      <c r="Q2626" s="679">
        <f t="shared" ca="1" si="177"/>
        <v>0</v>
      </c>
      <c r="R2626" s="679">
        <f t="shared" ca="1" si="177"/>
        <v>0</v>
      </c>
      <c r="S2626" t="str">
        <f t="shared" ref="S2626:S2689" si="178">file_name</f>
        <v>ASR_COMP</v>
      </c>
      <c r="T2626" s="957">
        <f t="shared" ref="T2626:T2689" si="179">file_date</f>
        <v>44682</v>
      </c>
      <c r="U2626" t="str">
        <f t="shared" ref="U2626:U2689" si="180">status</f>
        <v>Unaudited</v>
      </c>
    </row>
    <row r="2627" spans="1:21" x14ac:dyDescent="0.25">
      <c r="A2627" t="s">
        <v>440</v>
      </c>
      <c r="B2627" t="s">
        <v>1388</v>
      </c>
      <c r="C2627" t="s">
        <v>1389</v>
      </c>
      <c r="D2627" s="15">
        <v>1900</v>
      </c>
      <c r="E2627" s="121">
        <v>1</v>
      </c>
      <c r="F2627" t="s">
        <v>443</v>
      </c>
      <c r="G2627" s="121">
        <v>274</v>
      </c>
      <c r="H2627" t="s">
        <v>393</v>
      </c>
      <c r="I2627" t="s">
        <v>490</v>
      </c>
      <c r="J2627" t="s">
        <v>12</v>
      </c>
      <c r="K2627" t="s">
        <v>1326</v>
      </c>
      <c r="L2627" s="756" t="s">
        <v>1322</v>
      </c>
      <c r="M2627" t="s">
        <v>1326</v>
      </c>
      <c r="N2627" s="679">
        <f t="shared" ca="1" si="177"/>
        <v>100959.66999999998</v>
      </c>
      <c r="O2627" s="679">
        <f t="shared" ca="1" si="177"/>
        <v>0</v>
      </c>
      <c r="P2627" s="679">
        <f t="shared" ca="1" si="177"/>
        <v>0</v>
      </c>
      <c r="Q2627" s="679">
        <f t="shared" ca="1" si="177"/>
        <v>0</v>
      </c>
      <c r="R2627" s="679">
        <f t="shared" ca="1" si="177"/>
        <v>0</v>
      </c>
      <c r="S2627" t="str">
        <f t="shared" si="178"/>
        <v>ASR_COMP</v>
      </c>
      <c r="T2627" s="957">
        <f t="shared" si="179"/>
        <v>44682</v>
      </c>
      <c r="U2627" t="str">
        <f t="shared" si="180"/>
        <v>Unaudited</v>
      </c>
    </row>
    <row r="2628" spans="1:21" x14ac:dyDescent="0.25">
      <c r="A2628" t="s">
        <v>440</v>
      </c>
      <c r="B2628" t="s">
        <v>1388</v>
      </c>
      <c r="C2628" t="s">
        <v>1389</v>
      </c>
      <c r="D2628" s="15">
        <v>1900</v>
      </c>
      <c r="E2628" s="121">
        <v>1</v>
      </c>
      <c r="F2628" t="s">
        <v>443</v>
      </c>
      <c r="G2628" s="121">
        <v>274</v>
      </c>
      <c r="H2628" t="s">
        <v>393</v>
      </c>
      <c r="I2628" t="s">
        <v>490</v>
      </c>
      <c r="J2628" t="s">
        <v>12</v>
      </c>
      <c r="K2628" t="s">
        <v>1328</v>
      </c>
      <c r="L2628" s="756" t="s">
        <v>1327</v>
      </c>
      <c r="M2628" t="s">
        <v>1328</v>
      </c>
      <c r="N2628" s="679">
        <f t="shared" ca="1" si="177"/>
        <v>-18735.06284383293</v>
      </c>
      <c r="O2628" s="679">
        <f t="shared" ca="1" si="177"/>
        <v>0</v>
      </c>
      <c r="P2628" s="679">
        <f t="shared" ca="1" si="177"/>
        <v>0</v>
      </c>
      <c r="Q2628" s="679">
        <f t="shared" ca="1" si="177"/>
        <v>0</v>
      </c>
      <c r="R2628" s="679">
        <f t="shared" ca="1" si="177"/>
        <v>0</v>
      </c>
      <c r="S2628" t="str">
        <f t="shared" si="178"/>
        <v>ASR_COMP</v>
      </c>
      <c r="T2628" s="957">
        <f t="shared" si="179"/>
        <v>44682</v>
      </c>
      <c r="U2628" t="str">
        <f t="shared" si="180"/>
        <v>Unaudited</v>
      </c>
    </row>
    <row r="2629" spans="1:21" x14ac:dyDescent="0.25">
      <c r="A2629" t="s">
        <v>440</v>
      </c>
      <c r="B2629" t="s">
        <v>1388</v>
      </c>
      <c r="C2629" t="s">
        <v>1389</v>
      </c>
      <c r="D2629" s="15">
        <v>1900</v>
      </c>
      <c r="E2629" s="121">
        <v>1</v>
      </c>
      <c r="F2629" t="s">
        <v>443</v>
      </c>
      <c r="G2629" s="121">
        <v>274</v>
      </c>
      <c r="H2629" t="s">
        <v>393</v>
      </c>
      <c r="I2629" t="s">
        <v>490</v>
      </c>
      <c r="J2629" t="s">
        <v>13</v>
      </c>
      <c r="K2629" t="s">
        <v>13</v>
      </c>
      <c r="L2629" s="756" t="s">
        <v>63</v>
      </c>
      <c r="M2629" t="s">
        <v>13</v>
      </c>
      <c r="N2629" s="679">
        <f t="shared" ca="1" si="177"/>
        <v>754.54665352886479</v>
      </c>
      <c r="O2629" s="679">
        <f t="shared" ca="1" si="177"/>
        <v>0</v>
      </c>
      <c r="P2629" s="679">
        <f t="shared" ca="1" si="177"/>
        <v>0</v>
      </c>
      <c r="Q2629" s="679">
        <f t="shared" ca="1" si="177"/>
        <v>0</v>
      </c>
      <c r="R2629" s="679">
        <f t="shared" ca="1" si="177"/>
        <v>0</v>
      </c>
      <c r="S2629" t="str">
        <f t="shared" si="178"/>
        <v>ASR_COMP</v>
      </c>
      <c r="T2629" s="957">
        <f t="shared" si="179"/>
        <v>44682</v>
      </c>
      <c r="U2629" t="str">
        <f t="shared" si="180"/>
        <v>Unaudited</v>
      </c>
    </row>
    <row r="2630" spans="1:21" x14ac:dyDescent="0.25">
      <c r="A2630" t="s">
        <v>440</v>
      </c>
      <c r="B2630" t="s">
        <v>1388</v>
      </c>
      <c r="C2630" t="s">
        <v>1389</v>
      </c>
      <c r="D2630" s="15">
        <v>1900</v>
      </c>
      <c r="E2630" s="121">
        <v>1</v>
      </c>
      <c r="F2630" t="s">
        <v>443</v>
      </c>
      <c r="G2630" s="121">
        <v>274</v>
      </c>
      <c r="H2630" t="s">
        <v>393</v>
      </c>
      <c r="I2630" t="s">
        <v>491</v>
      </c>
      <c r="J2630" t="s">
        <v>436</v>
      </c>
      <c r="K2630" t="s">
        <v>799</v>
      </c>
      <c r="L2630" s="756">
        <v>2.1</v>
      </c>
      <c r="M2630" t="s">
        <v>734</v>
      </c>
      <c r="N2630" s="679">
        <f t="shared" ca="1" si="177"/>
        <v>99577.018097672772</v>
      </c>
      <c r="O2630" s="679">
        <f t="shared" ca="1" si="177"/>
        <v>95421.973906911138</v>
      </c>
      <c r="P2630" s="679">
        <f t="shared" ca="1" si="177"/>
        <v>4155.0441907616359</v>
      </c>
      <c r="Q2630" s="679">
        <f t="shared" ca="1" si="177"/>
        <v>0</v>
      </c>
      <c r="R2630" s="679">
        <f t="shared" ca="1" si="177"/>
        <v>0</v>
      </c>
      <c r="S2630" t="str">
        <f t="shared" si="178"/>
        <v>ASR_COMP</v>
      </c>
      <c r="T2630" s="957">
        <f t="shared" si="179"/>
        <v>44682</v>
      </c>
      <c r="U2630" t="str">
        <f t="shared" si="180"/>
        <v>Unaudited</v>
      </c>
    </row>
    <row r="2631" spans="1:21" x14ac:dyDescent="0.25">
      <c r="A2631" t="s">
        <v>440</v>
      </c>
      <c r="B2631" t="s">
        <v>1388</v>
      </c>
      <c r="C2631" t="s">
        <v>1389</v>
      </c>
      <c r="D2631" s="15">
        <v>1900</v>
      </c>
      <c r="E2631" s="121">
        <v>1</v>
      </c>
      <c r="F2631" t="s">
        <v>443</v>
      </c>
      <c r="G2631" s="121">
        <v>274</v>
      </c>
      <c r="H2631" t="s">
        <v>393</v>
      </c>
      <c r="I2631" t="s">
        <v>491</v>
      </c>
      <c r="J2631" t="s">
        <v>436</v>
      </c>
      <c r="K2631" t="s">
        <v>799</v>
      </c>
      <c r="L2631" s="756">
        <v>2.2000000000000002</v>
      </c>
      <c r="M2631" t="s">
        <v>735</v>
      </c>
      <c r="N2631" s="679">
        <f t="shared" ca="1" si="177"/>
        <v>283</v>
      </c>
      <c r="O2631" s="679">
        <f t="shared" ca="1" si="177"/>
        <v>279</v>
      </c>
      <c r="P2631" s="679">
        <f t="shared" ca="1" si="177"/>
        <v>4</v>
      </c>
      <c r="Q2631" s="679">
        <f t="shared" ca="1" si="177"/>
        <v>0</v>
      </c>
      <c r="R2631" s="679">
        <f t="shared" ca="1" si="177"/>
        <v>0</v>
      </c>
      <c r="S2631" t="str">
        <f t="shared" si="178"/>
        <v>ASR_COMP</v>
      </c>
      <c r="T2631" s="957">
        <f t="shared" si="179"/>
        <v>44682</v>
      </c>
      <c r="U2631" t="str">
        <f t="shared" si="180"/>
        <v>Unaudited</v>
      </c>
    </row>
    <row r="2632" spans="1:21" x14ac:dyDescent="0.25">
      <c r="A2632" t="s">
        <v>440</v>
      </c>
      <c r="B2632" t="s">
        <v>1388</v>
      </c>
      <c r="C2632" t="s">
        <v>1389</v>
      </c>
      <c r="D2632" s="15">
        <v>1900</v>
      </c>
      <c r="E2632" s="121">
        <v>1</v>
      </c>
      <c r="F2632" t="s">
        <v>443</v>
      </c>
      <c r="G2632" s="121">
        <v>274</v>
      </c>
      <c r="H2632" t="s">
        <v>393</v>
      </c>
      <c r="I2632" t="s">
        <v>491</v>
      </c>
      <c r="J2632" t="s">
        <v>436</v>
      </c>
      <c r="K2632" t="s">
        <v>799</v>
      </c>
      <c r="L2632" s="756">
        <v>2.2999999999999998</v>
      </c>
      <c r="M2632" t="s">
        <v>736</v>
      </c>
      <c r="N2632" s="679">
        <f t="shared" ca="1" si="177"/>
        <v>23506517.093937274</v>
      </c>
      <c r="O2632" s="679">
        <f t="shared" ca="1" si="177"/>
        <v>22492014.698698889</v>
      </c>
      <c r="P2632" s="679">
        <f t="shared" ca="1" si="177"/>
        <v>1014502.3952383831</v>
      </c>
      <c r="Q2632" s="679">
        <f t="shared" ca="1" si="177"/>
        <v>0</v>
      </c>
      <c r="R2632" s="679">
        <f t="shared" ca="1" si="177"/>
        <v>0</v>
      </c>
      <c r="S2632" t="str">
        <f t="shared" si="178"/>
        <v>ASR_COMP</v>
      </c>
      <c r="T2632" s="957">
        <f t="shared" si="179"/>
        <v>44682</v>
      </c>
      <c r="U2632" t="str">
        <f t="shared" si="180"/>
        <v>Unaudited</v>
      </c>
    </row>
    <row r="2633" spans="1:21" x14ac:dyDescent="0.25">
      <c r="A2633" t="s">
        <v>440</v>
      </c>
      <c r="B2633" t="s">
        <v>1388</v>
      </c>
      <c r="C2633" t="s">
        <v>1389</v>
      </c>
      <c r="D2633" s="15">
        <v>1900</v>
      </c>
      <c r="E2633" s="121">
        <v>1</v>
      </c>
      <c r="F2633" t="s">
        <v>443</v>
      </c>
      <c r="G2633" s="121">
        <v>274</v>
      </c>
      <c r="H2633" t="s">
        <v>393</v>
      </c>
      <c r="I2633" t="s">
        <v>491</v>
      </c>
      <c r="J2633" t="s">
        <v>436</v>
      </c>
      <c r="K2633" t="s">
        <v>799</v>
      </c>
      <c r="L2633" s="756">
        <v>2.4</v>
      </c>
      <c r="M2633" t="s">
        <v>737</v>
      </c>
      <c r="N2633" s="679">
        <f t="shared" ca="1" si="177"/>
        <v>62978.152631875069</v>
      </c>
      <c r="O2633" s="679">
        <f t="shared" ca="1" si="177"/>
        <v>62021.305279196276</v>
      </c>
      <c r="P2633" s="679">
        <f t="shared" ca="1" si="177"/>
        <v>956.84735267879114</v>
      </c>
      <c r="Q2633" s="679">
        <f t="shared" ca="1" si="177"/>
        <v>0</v>
      </c>
      <c r="R2633" s="679">
        <f t="shared" ca="1" si="177"/>
        <v>0</v>
      </c>
      <c r="S2633" t="str">
        <f t="shared" si="178"/>
        <v>ASR_COMP</v>
      </c>
      <c r="T2633" s="957">
        <f t="shared" si="179"/>
        <v>44682</v>
      </c>
      <c r="U2633" t="str">
        <f t="shared" si="180"/>
        <v>Unaudited</v>
      </c>
    </row>
    <row r="2634" spans="1:21" x14ac:dyDescent="0.25">
      <c r="A2634" t="s">
        <v>440</v>
      </c>
      <c r="B2634" t="s">
        <v>1388</v>
      </c>
      <c r="C2634" t="s">
        <v>1389</v>
      </c>
      <c r="D2634" s="15">
        <v>1900</v>
      </c>
      <c r="E2634" s="121">
        <v>1</v>
      </c>
      <c r="F2634" t="s">
        <v>443</v>
      </c>
      <c r="G2634" s="121">
        <v>274</v>
      </c>
      <c r="H2634" t="s">
        <v>393</v>
      </c>
      <c r="I2634" t="s">
        <v>491</v>
      </c>
      <c r="J2634" t="s">
        <v>436</v>
      </c>
      <c r="K2634" t="s">
        <v>799</v>
      </c>
      <c r="L2634" s="756">
        <v>2.5</v>
      </c>
      <c r="M2634" t="s">
        <v>779</v>
      </c>
      <c r="N2634" s="679">
        <f t="shared" ca="1" si="177"/>
        <v>7751.6812478806378</v>
      </c>
      <c r="O2634" s="679">
        <f t="shared" ca="1" si="177"/>
        <v>7062.9169209901665</v>
      </c>
      <c r="P2634" s="679">
        <f t="shared" ca="1" si="177"/>
        <v>688.76432689047135</v>
      </c>
      <c r="Q2634" s="679">
        <f t="shared" ca="1" si="177"/>
        <v>0</v>
      </c>
      <c r="R2634" s="679">
        <f t="shared" ca="1" si="177"/>
        <v>0</v>
      </c>
      <c r="S2634" t="str">
        <f t="shared" si="178"/>
        <v>ASR_COMP</v>
      </c>
      <c r="T2634" s="957">
        <f t="shared" si="179"/>
        <v>44682</v>
      </c>
      <c r="U2634" t="str">
        <f t="shared" si="180"/>
        <v>Unaudited</v>
      </c>
    </row>
    <row r="2635" spans="1:21" x14ac:dyDescent="0.25">
      <c r="A2635" t="s">
        <v>440</v>
      </c>
      <c r="B2635" t="s">
        <v>1388</v>
      </c>
      <c r="C2635" t="s">
        <v>1389</v>
      </c>
      <c r="D2635" s="15">
        <v>1900</v>
      </c>
      <c r="E2635" s="121">
        <v>1</v>
      </c>
      <c r="F2635" t="s">
        <v>443</v>
      </c>
      <c r="G2635" s="121">
        <v>274</v>
      </c>
      <c r="H2635" t="s">
        <v>393</v>
      </c>
      <c r="I2635" t="s">
        <v>491</v>
      </c>
      <c r="J2635" t="s">
        <v>436</v>
      </c>
      <c r="K2635" t="s">
        <v>799</v>
      </c>
      <c r="L2635" s="756">
        <v>2.6</v>
      </c>
      <c r="M2635" t="s">
        <v>189</v>
      </c>
      <c r="N2635" s="679">
        <f t="shared" ca="1" si="177"/>
        <v>1862452.918143203</v>
      </c>
      <c r="O2635" s="679">
        <f t="shared" ca="1" si="177"/>
        <v>1650525.755769141</v>
      </c>
      <c r="P2635" s="679">
        <f t="shared" ca="1" si="177"/>
        <v>211927.16237406211</v>
      </c>
      <c r="Q2635" s="679">
        <f t="shared" ca="1" si="177"/>
        <v>0</v>
      </c>
      <c r="R2635" s="679">
        <f t="shared" ca="1" si="177"/>
        <v>0</v>
      </c>
      <c r="S2635" t="str">
        <f t="shared" si="178"/>
        <v>ASR_COMP</v>
      </c>
      <c r="T2635" s="957">
        <f t="shared" si="179"/>
        <v>44682</v>
      </c>
      <c r="U2635" t="str">
        <f t="shared" si="180"/>
        <v>Unaudited</v>
      </c>
    </row>
    <row r="2636" spans="1:21" x14ac:dyDescent="0.25">
      <c r="A2636" t="s">
        <v>440</v>
      </c>
      <c r="B2636" t="s">
        <v>1388</v>
      </c>
      <c r="C2636" t="s">
        <v>1389</v>
      </c>
      <c r="D2636" s="15">
        <v>1900</v>
      </c>
      <c r="E2636" s="121">
        <v>1</v>
      </c>
      <c r="F2636" t="s">
        <v>443</v>
      </c>
      <c r="G2636" s="121">
        <v>274</v>
      </c>
      <c r="H2636" t="s">
        <v>393</v>
      </c>
      <c r="I2636" t="s">
        <v>491</v>
      </c>
      <c r="J2636" t="s">
        <v>436</v>
      </c>
      <c r="K2636" t="s">
        <v>799</v>
      </c>
      <c r="L2636" s="756">
        <v>2.7</v>
      </c>
      <c r="M2636" t="s">
        <v>800</v>
      </c>
      <c r="N2636" s="679">
        <f t="shared" ca="1" si="177"/>
        <v>-2202103.5059289555</v>
      </c>
      <c r="O2636" s="679">
        <f t="shared" ca="1" si="177"/>
        <v>-2110369.7098693326</v>
      </c>
      <c r="P2636" s="679">
        <f t="shared" ca="1" si="177"/>
        <v>-91733.796059622691</v>
      </c>
      <c r="Q2636" s="679">
        <f t="shared" ca="1" si="177"/>
        <v>0</v>
      </c>
      <c r="R2636" s="679">
        <f t="shared" ca="1" si="177"/>
        <v>0</v>
      </c>
      <c r="S2636" t="str">
        <f t="shared" si="178"/>
        <v>ASR_COMP</v>
      </c>
      <c r="T2636" s="957">
        <f t="shared" si="179"/>
        <v>44682</v>
      </c>
      <c r="U2636" t="str">
        <f t="shared" si="180"/>
        <v>Unaudited</v>
      </c>
    </row>
    <row r="2637" spans="1:21" x14ac:dyDescent="0.25">
      <c r="A2637" t="s">
        <v>440</v>
      </c>
      <c r="B2637" t="s">
        <v>1388</v>
      </c>
      <c r="C2637" t="s">
        <v>1389</v>
      </c>
      <c r="D2637" s="15">
        <v>1900</v>
      </c>
      <c r="E2637" s="121">
        <v>1</v>
      </c>
      <c r="F2637" t="s">
        <v>443</v>
      </c>
      <c r="G2637" s="121">
        <v>274</v>
      </c>
      <c r="H2637" t="s">
        <v>393</v>
      </c>
      <c r="I2637" t="s">
        <v>491</v>
      </c>
      <c r="J2637" t="s">
        <v>436</v>
      </c>
      <c r="K2637" t="s">
        <v>799</v>
      </c>
      <c r="L2637" s="756">
        <v>2.8</v>
      </c>
      <c r="M2637" t="s">
        <v>801</v>
      </c>
      <c r="N2637" s="679">
        <f t="shared" ca="1" si="177"/>
        <v>0</v>
      </c>
      <c r="O2637" s="679">
        <f t="shared" ca="1" si="177"/>
        <v>0</v>
      </c>
      <c r="P2637" s="679">
        <f t="shared" ca="1" si="177"/>
        <v>0</v>
      </c>
      <c r="Q2637" s="679">
        <f t="shared" ca="1" si="177"/>
        <v>0</v>
      </c>
      <c r="R2637" s="679">
        <f t="shared" ca="1" si="177"/>
        <v>0</v>
      </c>
      <c r="S2637" t="str">
        <f t="shared" si="178"/>
        <v>ASR_COMP</v>
      </c>
      <c r="T2637" s="957">
        <f t="shared" si="179"/>
        <v>44682</v>
      </c>
      <c r="U2637" t="str">
        <f t="shared" si="180"/>
        <v>Unaudited</v>
      </c>
    </row>
    <row r="2638" spans="1:21" x14ac:dyDescent="0.25">
      <c r="A2638" t="s">
        <v>440</v>
      </c>
      <c r="B2638" t="s">
        <v>1388</v>
      </c>
      <c r="C2638" t="s">
        <v>1389</v>
      </c>
      <c r="D2638" s="15">
        <v>1900</v>
      </c>
      <c r="E2638" s="121">
        <v>1</v>
      </c>
      <c r="F2638" t="s">
        <v>443</v>
      </c>
      <c r="G2638" s="121">
        <v>274</v>
      </c>
      <c r="H2638" t="s">
        <v>393</v>
      </c>
      <c r="I2638" t="s">
        <v>491</v>
      </c>
      <c r="J2638" t="s">
        <v>436</v>
      </c>
      <c r="K2638" t="s">
        <v>799</v>
      </c>
      <c r="L2638" s="756">
        <v>2.9</v>
      </c>
      <c r="M2638" t="s">
        <v>782</v>
      </c>
      <c r="N2638" s="679">
        <f t="shared" ca="1" si="177"/>
        <v>0</v>
      </c>
      <c r="O2638" s="679">
        <f t="shared" ca="1" si="177"/>
        <v>0</v>
      </c>
      <c r="P2638" s="679">
        <f t="shared" ca="1" si="177"/>
        <v>0</v>
      </c>
      <c r="Q2638" s="679">
        <f t="shared" ca="1" si="177"/>
        <v>0</v>
      </c>
      <c r="R2638" s="679">
        <f t="shared" ca="1" si="177"/>
        <v>0</v>
      </c>
      <c r="S2638" t="str">
        <f t="shared" si="178"/>
        <v>ASR_COMP</v>
      </c>
      <c r="T2638" s="957">
        <f t="shared" si="179"/>
        <v>44682</v>
      </c>
      <c r="U2638" t="str">
        <f t="shared" si="180"/>
        <v>Unaudited</v>
      </c>
    </row>
    <row r="2639" spans="1:21" x14ac:dyDescent="0.25">
      <c r="A2639" t="s">
        <v>440</v>
      </c>
      <c r="B2639" t="s">
        <v>1388</v>
      </c>
      <c r="C2639" t="s">
        <v>1389</v>
      </c>
      <c r="D2639" s="15">
        <v>1900</v>
      </c>
      <c r="E2639" s="121">
        <v>1</v>
      </c>
      <c r="F2639" t="s">
        <v>443</v>
      </c>
      <c r="G2639" s="121">
        <v>274</v>
      </c>
      <c r="H2639" t="s">
        <v>393</v>
      </c>
      <c r="I2639" t="s">
        <v>491</v>
      </c>
      <c r="J2639" t="s">
        <v>436</v>
      </c>
      <c r="K2639" t="s">
        <v>226</v>
      </c>
      <c r="L2639" s="756">
        <v>2.11</v>
      </c>
      <c r="M2639" t="s">
        <v>231</v>
      </c>
      <c r="N2639" s="679">
        <f t="shared" ca="1" si="177"/>
        <v>423323.92363545625</v>
      </c>
      <c r="O2639" s="679">
        <f t="shared" ca="1" si="177"/>
        <v>62359.494330187663</v>
      </c>
      <c r="P2639" s="679">
        <f t="shared" ca="1" si="177"/>
        <v>360964.42930526857</v>
      </c>
      <c r="Q2639" s="679">
        <f t="shared" ca="1" si="177"/>
        <v>0</v>
      </c>
      <c r="R2639" s="679">
        <f t="shared" ca="1" si="177"/>
        <v>0</v>
      </c>
      <c r="S2639" t="str">
        <f t="shared" si="178"/>
        <v>ASR_COMP</v>
      </c>
      <c r="T2639" s="957">
        <f t="shared" si="179"/>
        <v>44682</v>
      </c>
      <c r="U2639" t="str">
        <f t="shared" si="180"/>
        <v>Unaudited</v>
      </c>
    </row>
    <row r="2640" spans="1:21" x14ac:dyDescent="0.25">
      <c r="A2640" t="s">
        <v>440</v>
      </c>
      <c r="B2640" t="s">
        <v>1388</v>
      </c>
      <c r="C2640" t="s">
        <v>1389</v>
      </c>
      <c r="D2640" s="15">
        <v>1900</v>
      </c>
      <c r="E2640" s="121">
        <v>1</v>
      </c>
      <c r="F2640" t="s">
        <v>443</v>
      </c>
      <c r="G2640" s="121">
        <v>274</v>
      </c>
      <c r="H2640" t="s">
        <v>393</v>
      </c>
      <c r="I2640" t="s">
        <v>491</v>
      </c>
      <c r="J2640" t="s">
        <v>436</v>
      </c>
      <c r="K2640" t="s">
        <v>226</v>
      </c>
      <c r="L2640" s="756">
        <v>2.12</v>
      </c>
      <c r="M2640" t="s">
        <v>557</v>
      </c>
      <c r="N2640" s="679">
        <f t="shared" ca="1" si="177"/>
        <v>10048073.770510042</v>
      </c>
      <c r="O2640" s="679">
        <f t="shared" ca="1" si="177"/>
        <v>61060.547133772183</v>
      </c>
      <c r="P2640" s="679">
        <f t="shared" ca="1" si="177"/>
        <v>9987013.2233762704</v>
      </c>
      <c r="Q2640" s="679">
        <f t="shared" ca="1" si="177"/>
        <v>0</v>
      </c>
      <c r="R2640" s="679">
        <f t="shared" ca="1" si="177"/>
        <v>0</v>
      </c>
      <c r="S2640" t="str">
        <f t="shared" si="178"/>
        <v>ASR_COMP</v>
      </c>
      <c r="T2640" s="957">
        <f t="shared" si="179"/>
        <v>44682</v>
      </c>
      <c r="U2640" t="str">
        <f t="shared" si="180"/>
        <v>Unaudited</v>
      </c>
    </row>
    <row r="2641" spans="1:21" x14ac:dyDescent="0.25">
      <c r="A2641" t="s">
        <v>440</v>
      </c>
      <c r="B2641" t="s">
        <v>1388</v>
      </c>
      <c r="C2641" t="s">
        <v>1389</v>
      </c>
      <c r="D2641" s="15">
        <v>1900</v>
      </c>
      <c r="E2641" s="121">
        <v>1</v>
      </c>
      <c r="F2641" t="s">
        <v>443</v>
      </c>
      <c r="G2641" s="121">
        <v>274</v>
      </c>
      <c r="H2641" t="s">
        <v>393</v>
      </c>
      <c r="I2641" t="s">
        <v>491</v>
      </c>
      <c r="J2641" t="s">
        <v>436</v>
      </c>
      <c r="K2641" t="s">
        <v>226</v>
      </c>
      <c r="L2641" s="756">
        <v>2.13</v>
      </c>
      <c r="M2641" t="s">
        <v>232</v>
      </c>
      <c r="N2641" s="679">
        <f t="shared" ca="1" si="177"/>
        <v>536821.92807550996</v>
      </c>
      <c r="O2641" s="679">
        <f t="shared" ca="1" si="177"/>
        <v>20921.237187530231</v>
      </c>
      <c r="P2641" s="679">
        <f t="shared" ca="1" si="177"/>
        <v>515900.6908879797</v>
      </c>
      <c r="Q2641" s="679">
        <f t="shared" ca="1" si="177"/>
        <v>0</v>
      </c>
      <c r="R2641" s="679">
        <f t="shared" ca="1" si="177"/>
        <v>0</v>
      </c>
      <c r="S2641" t="str">
        <f t="shared" si="178"/>
        <v>ASR_COMP</v>
      </c>
      <c r="T2641" s="957">
        <f t="shared" si="179"/>
        <v>44682</v>
      </c>
      <c r="U2641" t="str">
        <f t="shared" si="180"/>
        <v>Unaudited</v>
      </c>
    </row>
    <row r="2642" spans="1:21" x14ac:dyDescent="0.25">
      <c r="A2642" t="s">
        <v>440</v>
      </c>
      <c r="B2642" t="s">
        <v>1388</v>
      </c>
      <c r="C2642" t="s">
        <v>1389</v>
      </c>
      <c r="D2642" s="15">
        <v>1900</v>
      </c>
      <c r="E2642" s="15">
        <v>1</v>
      </c>
      <c r="F2642" t="s">
        <v>443</v>
      </c>
      <c r="G2642" s="121">
        <v>274</v>
      </c>
      <c r="H2642" t="s">
        <v>393</v>
      </c>
      <c r="I2642" t="s">
        <v>491</v>
      </c>
      <c r="J2642" t="s">
        <v>436</v>
      </c>
      <c r="K2642" t="s">
        <v>226</v>
      </c>
      <c r="L2642" s="756">
        <v>2.14</v>
      </c>
      <c r="M2642" t="s">
        <v>561</v>
      </c>
      <c r="N2642" s="679">
        <f t="shared" ca="1" si="177"/>
        <v>242039.39145699283</v>
      </c>
      <c r="O2642" s="679">
        <f t="shared" ca="1" si="177"/>
        <v>143489.37830970882</v>
      </c>
      <c r="P2642" s="679">
        <f t="shared" ca="1" si="177"/>
        <v>98550.013147284015</v>
      </c>
      <c r="Q2642" s="679">
        <f t="shared" ca="1" si="177"/>
        <v>0</v>
      </c>
      <c r="R2642" s="679">
        <f t="shared" ca="1" si="177"/>
        <v>0</v>
      </c>
      <c r="S2642" t="str">
        <f t="shared" si="178"/>
        <v>ASR_COMP</v>
      </c>
      <c r="T2642" s="957">
        <f t="shared" si="179"/>
        <v>44682</v>
      </c>
      <c r="U2642" t="str">
        <f t="shared" si="180"/>
        <v>Unaudited</v>
      </c>
    </row>
    <row r="2643" spans="1:21" x14ac:dyDescent="0.25">
      <c r="A2643" t="s">
        <v>440</v>
      </c>
      <c r="B2643" t="s">
        <v>1388</v>
      </c>
      <c r="C2643" t="s">
        <v>1389</v>
      </c>
      <c r="D2643" s="15">
        <v>1900</v>
      </c>
      <c r="E2643" s="15">
        <v>1</v>
      </c>
      <c r="F2643" t="s">
        <v>443</v>
      </c>
      <c r="G2643" s="121">
        <v>274</v>
      </c>
      <c r="H2643" t="s">
        <v>393</v>
      </c>
      <c r="I2643" t="s">
        <v>491</v>
      </c>
      <c r="J2643" t="s">
        <v>436</v>
      </c>
      <c r="K2643" t="s">
        <v>226</v>
      </c>
      <c r="L2643" s="756">
        <v>2.15</v>
      </c>
      <c r="M2643" t="s">
        <v>20</v>
      </c>
      <c r="N2643" s="679">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61424.722299521673</v>
      </c>
      <c r="O2643" s="679">
        <f t="shared" ca="1" si="181"/>
        <v>15125.88207075022</v>
      </c>
      <c r="P2643" s="679">
        <f t="shared" ca="1" si="181"/>
        <v>46298.840228771456</v>
      </c>
      <c r="Q2643" s="679">
        <f t="shared" ca="1" si="181"/>
        <v>0</v>
      </c>
      <c r="R2643" s="679">
        <f t="shared" ca="1" si="181"/>
        <v>0</v>
      </c>
      <c r="S2643" t="str">
        <f t="shared" si="178"/>
        <v>ASR_COMP</v>
      </c>
      <c r="T2643" s="957">
        <f t="shared" si="179"/>
        <v>44682</v>
      </c>
      <c r="U2643" t="str">
        <f t="shared" si="180"/>
        <v>Unaudited</v>
      </c>
    </row>
    <row r="2644" spans="1:21" x14ac:dyDescent="0.25">
      <c r="A2644" t="s">
        <v>440</v>
      </c>
      <c r="B2644" t="s">
        <v>1388</v>
      </c>
      <c r="C2644" t="s">
        <v>1389</v>
      </c>
      <c r="D2644" s="15">
        <v>1900</v>
      </c>
      <c r="E2644" s="15">
        <v>1</v>
      </c>
      <c r="F2644" t="s">
        <v>443</v>
      </c>
      <c r="G2644" s="121">
        <v>274</v>
      </c>
      <c r="H2644" t="s">
        <v>393</v>
      </c>
      <c r="I2644" t="s">
        <v>491</v>
      </c>
      <c r="J2644" t="s">
        <v>436</v>
      </c>
      <c r="K2644" t="s">
        <v>226</v>
      </c>
      <c r="L2644" s="756">
        <v>2.16</v>
      </c>
      <c r="M2644" t="s">
        <v>802</v>
      </c>
      <c r="N2644" s="679">
        <f t="shared" ca="1" si="181"/>
        <v>1707051.0822512216</v>
      </c>
      <c r="O2644" s="679">
        <f t="shared" ca="1" si="181"/>
        <v>423520.16041610343</v>
      </c>
      <c r="P2644" s="679">
        <f t="shared" ca="1" si="181"/>
        <v>1283530.9218351182</v>
      </c>
      <c r="Q2644" s="679">
        <f t="shared" ca="1" si="181"/>
        <v>0</v>
      </c>
      <c r="R2644" s="679">
        <f t="shared" ca="1" si="181"/>
        <v>0</v>
      </c>
      <c r="S2644" t="str">
        <f t="shared" si="178"/>
        <v>ASR_COMP</v>
      </c>
      <c r="T2644" s="957">
        <f t="shared" si="179"/>
        <v>44682</v>
      </c>
      <c r="U2644" t="str">
        <f t="shared" si="180"/>
        <v>Unaudited</v>
      </c>
    </row>
    <row r="2645" spans="1:21" x14ac:dyDescent="0.25">
      <c r="A2645" t="s">
        <v>440</v>
      </c>
      <c r="B2645" t="s">
        <v>1388</v>
      </c>
      <c r="C2645" t="s">
        <v>1389</v>
      </c>
      <c r="D2645" s="15">
        <v>1900</v>
      </c>
      <c r="E2645" s="15">
        <v>1</v>
      </c>
      <c r="F2645" t="s">
        <v>443</v>
      </c>
      <c r="G2645" s="121">
        <v>274</v>
      </c>
      <c r="H2645" t="s">
        <v>393</v>
      </c>
      <c r="I2645" t="s">
        <v>491</v>
      </c>
      <c r="J2645" t="s">
        <v>436</v>
      </c>
      <c r="K2645" t="s">
        <v>226</v>
      </c>
      <c r="L2645" s="756">
        <v>2.17</v>
      </c>
      <c r="M2645" t="s">
        <v>1055</v>
      </c>
      <c r="N2645" s="679">
        <f t="shared" ca="1" si="181"/>
        <v>742183.56000002637</v>
      </c>
      <c r="O2645" s="679">
        <f t="shared" ca="1" si="181"/>
        <v>13046.774526568581</v>
      </c>
      <c r="P2645" s="679">
        <f t="shared" ca="1" si="181"/>
        <v>729136.78547345777</v>
      </c>
      <c r="Q2645" s="679">
        <f t="shared" ca="1" si="181"/>
        <v>0</v>
      </c>
      <c r="R2645" s="679">
        <f t="shared" ca="1" si="181"/>
        <v>0</v>
      </c>
      <c r="S2645" t="str">
        <f t="shared" si="178"/>
        <v>ASR_COMP</v>
      </c>
      <c r="T2645" s="957">
        <f t="shared" si="179"/>
        <v>44682</v>
      </c>
      <c r="U2645" t="str">
        <f t="shared" si="180"/>
        <v>Unaudited</v>
      </c>
    </row>
    <row r="2646" spans="1:21" x14ac:dyDescent="0.25">
      <c r="A2646" t="s">
        <v>440</v>
      </c>
      <c r="B2646" t="s">
        <v>1388</v>
      </c>
      <c r="C2646" t="s">
        <v>1389</v>
      </c>
      <c r="D2646" s="15">
        <v>1900</v>
      </c>
      <c r="E2646" s="15">
        <v>1</v>
      </c>
      <c r="F2646" t="s">
        <v>443</v>
      </c>
      <c r="G2646" s="121">
        <v>274</v>
      </c>
      <c r="H2646" t="s">
        <v>393</v>
      </c>
      <c r="I2646" t="s">
        <v>491</v>
      </c>
      <c r="J2646" t="s">
        <v>436</v>
      </c>
      <c r="K2646" t="s">
        <v>226</v>
      </c>
      <c r="L2646" s="756">
        <v>2.1800000000000002</v>
      </c>
      <c r="M2646" t="s">
        <v>653</v>
      </c>
      <c r="N2646" s="679">
        <f t="shared" ca="1" si="181"/>
        <v>1300172.1192030215</v>
      </c>
      <c r="O2646" s="679">
        <f t="shared" ca="1" si="181"/>
        <v>46804.723549516653</v>
      </c>
      <c r="P2646" s="679">
        <f t="shared" ca="1" si="181"/>
        <v>1253367.3956535049</v>
      </c>
      <c r="Q2646" s="679">
        <f t="shared" ca="1" si="181"/>
        <v>0</v>
      </c>
      <c r="R2646" s="679">
        <f t="shared" ca="1" si="181"/>
        <v>0</v>
      </c>
      <c r="S2646" t="str">
        <f t="shared" si="178"/>
        <v>ASR_COMP</v>
      </c>
      <c r="T2646" s="957">
        <f t="shared" si="179"/>
        <v>44682</v>
      </c>
      <c r="U2646" t="str">
        <f t="shared" si="180"/>
        <v>Unaudited</v>
      </c>
    </row>
    <row r="2647" spans="1:21" x14ac:dyDescent="0.25">
      <c r="A2647" t="s">
        <v>440</v>
      </c>
      <c r="B2647" t="s">
        <v>1388</v>
      </c>
      <c r="C2647" t="s">
        <v>1389</v>
      </c>
      <c r="D2647" s="15">
        <v>1900</v>
      </c>
      <c r="E2647" s="15">
        <v>1</v>
      </c>
      <c r="F2647" t="s">
        <v>443</v>
      </c>
      <c r="G2647" s="121">
        <v>274</v>
      </c>
      <c r="H2647" t="s">
        <v>393</v>
      </c>
      <c r="I2647" t="s">
        <v>491</v>
      </c>
      <c r="J2647" t="s">
        <v>436</v>
      </c>
      <c r="K2647" t="s">
        <v>226</v>
      </c>
      <c r="L2647" s="756">
        <v>2.19</v>
      </c>
      <c r="M2647" t="s">
        <v>221</v>
      </c>
      <c r="N2647" s="679">
        <f t="shared" ca="1" si="181"/>
        <v>7989845.9399999743</v>
      </c>
      <c r="O2647" s="679">
        <f t="shared" ca="1" si="181"/>
        <v>140452.74547343142</v>
      </c>
      <c r="P2647" s="679">
        <f t="shared" ca="1" si="181"/>
        <v>7849393.1945265429</v>
      </c>
      <c r="Q2647" s="679">
        <f t="shared" ca="1" si="181"/>
        <v>0</v>
      </c>
      <c r="R2647" s="679">
        <f t="shared" ca="1" si="181"/>
        <v>0</v>
      </c>
      <c r="S2647" t="str">
        <f t="shared" si="178"/>
        <v>ASR_COMP</v>
      </c>
      <c r="T2647" s="957">
        <f t="shared" si="179"/>
        <v>44682</v>
      </c>
      <c r="U2647" t="str">
        <f t="shared" si="180"/>
        <v>Unaudited</v>
      </c>
    </row>
    <row r="2648" spans="1:21" x14ac:dyDescent="0.25">
      <c r="A2648" t="s">
        <v>440</v>
      </c>
      <c r="B2648" t="s">
        <v>1388</v>
      </c>
      <c r="C2648" t="s">
        <v>1389</v>
      </c>
      <c r="D2648" s="15">
        <v>1900</v>
      </c>
      <c r="E2648" s="15">
        <v>1</v>
      </c>
      <c r="F2648" t="s">
        <v>443</v>
      </c>
      <c r="G2648" s="121">
        <v>274</v>
      </c>
      <c r="H2648" t="s">
        <v>393</v>
      </c>
      <c r="I2648" t="s">
        <v>491</v>
      </c>
      <c r="J2648" t="s">
        <v>436</v>
      </c>
      <c r="K2648" t="s">
        <v>226</v>
      </c>
      <c r="L2648" s="756" t="s">
        <v>707</v>
      </c>
      <c r="M2648" t="s">
        <v>233</v>
      </c>
      <c r="N2648" s="679">
        <f t="shared" ca="1" si="181"/>
        <v>-1034254.1387384571</v>
      </c>
      <c r="O2648" s="679">
        <f t="shared" ca="1" si="181"/>
        <v>-26173.622739788058</v>
      </c>
      <c r="P2648" s="679">
        <f t="shared" ca="1" si="181"/>
        <v>-1008080.5159986691</v>
      </c>
      <c r="Q2648" s="679">
        <f t="shared" ca="1" si="181"/>
        <v>0</v>
      </c>
      <c r="R2648" s="679">
        <f t="shared" ca="1" si="181"/>
        <v>0</v>
      </c>
      <c r="S2648" t="str">
        <f t="shared" si="178"/>
        <v>ASR_COMP</v>
      </c>
      <c r="T2648" s="957">
        <f t="shared" si="179"/>
        <v>44682</v>
      </c>
      <c r="U2648" t="str">
        <f t="shared" si="180"/>
        <v>Unaudited</v>
      </c>
    </row>
    <row r="2649" spans="1:21" x14ac:dyDescent="0.25">
      <c r="A2649" t="s">
        <v>440</v>
      </c>
      <c r="B2649" t="s">
        <v>1388</v>
      </c>
      <c r="C2649" t="s">
        <v>1389</v>
      </c>
      <c r="D2649" s="15">
        <v>1900</v>
      </c>
      <c r="E2649" s="15">
        <v>1</v>
      </c>
      <c r="F2649" t="s">
        <v>443</v>
      </c>
      <c r="G2649" s="121">
        <v>274</v>
      </c>
      <c r="H2649" t="s">
        <v>393</v>
      </c>
      <c r="I2649" t="s">
        <v>491</v>
      </c>
      <c r="J2649" t="s">
        <v>436</v>
      </c>
      <c r="K2649" t="s">
        <v>226</v>
      </c>
      <c r="L2649" s="756">
        <v>2.21</v>
      </c>
      <c r="M2649" t="s">
        <v>469</v>
      </c>
      <c r="N2649" s="679">
        <f t="shared" ca="1" si="181"/>
        <v>14928.147434535031</v>
      </c>
      <c r="O2649" s="679">
        <f t="shared" ca="1" si="181"/>
        <v>3799.8345169831518</v>
      </c>
      <c r="P2649" s="679">
        <f t="shared" ca="1" si="181"/>
        <v>11128.312917551879</v>
      </c>
      <c r="Q2649" s="679">
        <f t="shared" ca="1" si="181"/>
        <v>0</v>
      </c>
      <c r="R2649" s="679">
        <f t="shared" ca="1" si="181"/>
        <v>0</v>
      </c>
      <c r="S2649" t="str">
        <f t="shared" si="178"/>
        <v>ASR_COMP</v>
      </c>
      <c r="T2649" s="957">
        <f t="shared" si="179"/>
        <v>44682</v>
      </c>
      <c r="U2649" t="str">
        <f t="shared" si="180"/>
        <v>Unaudited</v>
      </c>
    </row>
    <row r="2650" spans="1:21" x14ac:dyDescent="0.25">
      <c r="A2650" t="s">
        <v>440</v>
      </c>
      <c r="B2650" t="s">
        <v>1388</v>
      </c>
      <c r="C2650" t="s">
        <v>1389</v>
      </c>
      <c r="D2650" s="15">
        <v>1900</v>
      </c>
      <c r="E2650" s="15">
        <v>1</v>
      </c>
      <c r="F2650" t="s">
        <v>443</v>
      </c>
      <c r="G2650" s="121">
        <v>274</v>
      </c>
      <c r="H2650" t="s">
        <v>393</v>
      </c>
      <c r="I2650" t="s">
        <v>491</v>
      </c>
      <c r="J2650" t="s">
        <v>436</v>
      </c>
      <c r="K2650" t="s">
        <v>6</v>
      </c>
      <c r="L2650" s="756" t="s">
        <v>70</v>
      </c>
      <c r="M2650" t="s">
        <v>191</v>
      </c>
      <c r="N2650" s="679">
        <f t="shared" ca="1" si="181"/>
        <v>29035.373715115613</v>
      </c>
      <c r="O2650" s="679">
        <f t="shared" ca="1" si="181"/>
        <v>9297.7860889869626</v>
      </c>
      <c r="P2650" s="679">
        <f t="shared" ca="1" si="181"/>
        <v>19737.58762612865</v>
      </c>
      <c r="Q2650" s="679">
        <f t="shared" ca="1" si="181"/>
        <v>0</v>
      </c>
      <c r="R2650" s="679">
        <f t="shared" ca="1" si="181"/>
        <v>0</v>
      </c>
      <c r="S2650" t="str">
        <f t="shared" si="178"/>
        <v>ASR_COMP</v>
      </c>
      <c r="T2650" s="957">
        <f t="shared" si="179"/>
        <v>44682</v>
      </c>
      <c r="U2650" t="str">
        <f t="shared" si="180"/>
        <v>Unaudited</v>
      </c>
    </row>
    <row r="2651" spans="1:21" x14ac:dyDescent="0.25">
      <c r="A2651" t="s">
        <v>440</v>
      </c>
      <c r="B2651" t="s">
        <v>1388</v>
      </c>
      <c r="C2651" t="s">
        <v>1389</v>
      </c>
      <c r="D2651" s="15">
        <v>1900</v>
      </c>
      <c r="E2651" s="15">
        <v>1</v>
      </c>
      <c r="F2651" t="s">
        <v>443</v>
      </c>
      <c r="G2651" s="121">
        <v>274</v>
      </c>
      <c r="H2651" t="s">
        <v>393</v>
      </c>
      <c r="I2651" t="s">
        <v>491</v>
      </c>
      <c r="J2651" t="s">
        <v>436</v>
      </c>
      <c r="K2651" t="s">
        <v>6</v>
      </c>
      <c r="L2651" s="756" t="s">
        <v>71</v>
      </c>
      <c r="M2651" t="s">
        <v>234</v>
      </c>
      <c r="N2651" s="679">
        <f t="shared" ca="1" si="181"/>
        <v>17090.399999999998</v>
      </c>
      <c r="O2651" s="679">
        <f t="shared" ca="1" si="181"/>
        <v>4349.8468933342756</v>
      </c>
      <c r="P2651" s="679">
        <f t="shared" ca="1" si="181"/>
        <v>12740.553106665722</v>
      </c>
      <c r="Q2651" s="679">
        <f t="shared" ca="1" si="181"/>
        <v>0</v>
      </c>
      <c r="R2651" s="679">
        <f t="shared" ca="1" si="181"/>
        <v>0</v>
      </c>
      <c r="S2651" t="str">
        <f t="shared" si="178"/>
        <v>ASR_COMP</v>
      </c>
      <c r="T2651" s="957">
        <f t="shared" si="179"/>
        <v>44682</v>
      </c>
      <c r="U2651" t="str">
        <f t="shared" si="180"/>
        <v>Unaudited</v>
      </c>
    </row>
    <row r="2652" spans="1:21" x14ac:dyDescent="0.25">
      <c r="A2652" t="s">
        <v>440</v>
      </c>
      <c r="B2652" t="s">
        <v>1388</v>
      </c>
      <c r="C2652" t="s">
        <v>1389</v>
      </c>
      <c r="D2652" s="15">
        <v>1900</v>
      </c>
      <c r="E2652" s="15">
        <v>1</v>
      </c>
      <c r="F2652" t="s">
        <v>443</v>
      </c>
      <c r="G2652" s="121">
        <v>274</v>
      </c>
      <c r="H2652" t="s">
        <v>393</v>
      </c>
      <c r="I2652" t="s">
        <v>491</v>
      </c>
      <c r="J2652" t="s">
        <v>436</v>
      </c>
      <c r="K2652" t="s">
        <v>6</v>
      </c>
      <c r="L2652" s="756" t="s">
        <v>72</v>
      </c>
      <c r="M2652" t="s">
        <v>167</v>
      </c>
      <c r="N2652" s="679">
        <f t="shared" ca="1" si="181"/>
        <v>0</v>
      </c>
      <c r="O2652" s="679">
        <f t="shared" ca="1" si="181"/>
        <v>0</v>
      </c>
      <c r="P2652" s="679">
        <f t="shared" ca="1" si="181"/>
        <v>0</v>
      </c>
      <c r="Q2652" s="679">
        <f t="shared" ca="1" si="181"/>
        <v>0</v>
      </c>
      <c r="R2652" s="679">
        <f t="shared" ca="1" si="181"/>
        <v>0</v>
      </c>
      <c r="S2652" t="str">
        <f t="shared" si="178"/>
        <v>ASR_COMP</v>
      </c>
      <c r="T2652" s="957">
        <f t="shared" si="179"/>
        <v>44682</v>
      </c>
      <c r="U2652" t="str">
        <f t="shared" si="180"/>
        <v>Unaudited</v>
      </c>
    </row>
    <row r="2653" spans="1:21" x14ac:dyDescent="0.25">
      <c r="A2653" t="s">
        <v>440</v>
      </c>
      <c r="B2653" t="s">
        <v>1388</v>
      </c>
      <c r="C2653" t="s">
        <v>1389</v>
      </c>
      <c r="D2653" s="15">
        <v>1900</v>
      </c>
      <c r="E2653" s="15">
        <v>1</v>
      </c>
      <c r="F2653" t="s">
        <v>443</v>
      </c>
      <c r="G2653" s="121">
        <v>274</v>
      </c>
      <c r="H2653" t="s">
        <v>393</v>
      </c>
      <c r="I2653" t="s">
        <v>491</v>
      </c>
      <c r="J2653" t="s">
        <v>436</v>
      </c>
      <c r="K2653" t="s">
        <v>6</v>
      </c>
      <c r="L2653" s="756">
        <v>3.4</v>
      </c>
      <c r="M2653" t="s">
        <v>464</v>
      </c>
      <c r="N2653" s="679">
        <f t="shared" ca="1" si="181"/>
        <v>42511.011473348968</v>
      </c>
      <c r="O2653" s="679">
        <f t="shared" ca="1" si="181"/>
        <v>10819.898375102091</v>
      </c>
      <c r="P2653" s="679">
        <f t="shared" ca="1" si="181"/>
        <v>31691.113098246875</v>
      </c>
      <c r="Q2653" s="679">
        <f t="shared" ca="1" si="181"/>
        <v>0</v>
      </c>
      <c r="R2653" s="679">
        <f t="shared" ca="1" si="181"/>
        <v>0</v>
      </c>
      <c r="S2653" t="str">
        <f t="shared" si="178"/>
        <v>ASR_COMP</v>
      </c>
      <c r="T2653" s="957">
        <f t="shared" si="179"/>
        <v>44682</v>
      </c>
      <c r="U2653" t="str">
        <f t="shared" si="180"/>
        <v>Unaudited</v>
      </c>
    </row>
    <row r="2654" spans="1:21" x14ac:dyDescent="0.25">
      <c r="A2654" t="s">
        <v>440</v>
      </c>
      <c r="B2654" t="s">
        <v>1388</v>
      </c>
      <c r="C2654" t="s">
        <v>1389</v>
      </c>
      <c r="D2654" s="15">
        <v>1900</v>
      </c>
      <c r="E2654" s="15">
        <v>1</v>
      </c>
      <c r="F2654" t="s">
        <v>443</v>
      </c>
      <c r="G2654" s="121">
        <v>274</v>
      </c>
      <c r="H2654" t="s">
        <v>393</v>
      </c>
      <c r="I2654" t="s">
        <v>491</v>
      </c>
      <c r="J2654" t="s">
        <v>436</v>
      </c>
      <c r="K2654" t="s">
        <v>437</v>
      </c>
      <c r="L2654" s="756">
        <v>4.5</v>
      </c>
      <c r="M2654" t="s">
        <v>32</v>
      </c>
      <c r="N2654" s="679">
        <f t="shared" ca="1" si="181"/>
        <v>0</v>
      </c>
      <c r="O2654" s="679">
        <f t="shared" ca="1" si="181"/>
        <v>0</v>
      </c>
      <c r="P2654" s="679">
        <f t="shared" ca="1" si="181"/>
        <v>0</v>
      </c>
      <c r="Q2654" s="679">
        <f t="shared" ca="1" si="181"/>
        <v>0</v>
      </c>
      <c r="R2654" s="679">
        <f t="shared" ca="1" si="181"/>
        <v>0</v>
      </c>
      <c r="S2654" t="str">
        <f t="shared" si="178"/>
        <v>ASR_COMP</v>
      </c>
      <c r="T2654" s="957">
        <f t="shared" si="179"/>
        <v>44682</v>
      </c>
      <c r="U2654" t="str">
        <f t="shared" si="180"/>
        <v>Unaudited</v>
      </c>
    </row>
    <row r="2655" spans="1:21" x14ac:dyDescent="0.25">
      <c r="A2655" t="s">
        <v>440</v>
      </c>
      <c r="B2655" t="s">
        <v>1388</v>
      </c>
      <c r="C2655" t="s">
        <v>1389</v>
      </c>
      <c r="D2655" s="15">
        <v>1900</v>
      </c>
      <c r="E2655" s="15">
        <v>1</v>
      </c>
      <c r="F2655" t="s">
        <v>443</v>
      </c>
      <c r="G2655" s="121">
        <v>274</v>
      </c>
      <c r="H2655" t="s">
        <v>393</v>
      </c>
      <c r="I2655" t="s">
        <v>491</v>
      </c>
      <c r="J2655" t="s">
        <v>436</v>
      </c>
      <c r="K2655" t="s">
        <v>437</v>
      </c>
      <c r="L2655" s="756" t="s">
        <v>947</v>
      </c>
      <c r="M2655" t="s">
        <v>938</v>
      </c>
      <c r="N2655" s="679">
        <f t="shared" ca="1" si="181"/>
        <v>0</v>
      </c>
      <c r="O2655" s="679">
        <f t="shared" ca="1" si="181"/>
        <v>0</v>
      </c>
      <c r="P2655" s="679">
        <f t="shared" ca="1" si="181"/>
        <v>0</v>
      </c>
      <c r="Q2655" s="679">
        <f t="shared" ca="1" si="181"/>
        <v>0</v>
      </c>
      <c r="R2655" s="679">
        <f t="shared" ca="1" si="181"/>
        <v>0</v>
      </c>
      <c r="S2655" t="str">
        <f t="shared" si="178"/>
        <v>ASR_COMP</v>
      </c>
      <c r="T2655" s="957">
        <f t="shared" si="179"/>
        <v>44682</v>
      </c>
      <c r="U2655" t="str">
        <f t="shared" si="180"/>
        <v>Unaudited</v>
      </c>
    </row>
    <row r="2656" spans="1:21" x14ac:dyDescent="0.25">
      <c r="A2656" t="s">
        <v>440</v>
      </c>
      <c r="B2656" t="s">
        <v>1388</v>
      </c>
      <c r="C2656" t="s">
        <v>1389</v>
      </c>
      <c r="D2656" s="15">
        <v>1900</v>
      </c>
      <c r="E2656" s="15">
        <v>1</v>
      </c>
      <c r="F2656" t="s">
        <v>443</v>
      </c>
      <c r="G2656" s="121">
        <v>274</v>
      </c>
      <c r="H2656" t="s">
        <v>393</v>
      </c>
      <c r="I2656" t="s">
        <v>491</v>
      </c>
      <c r="J2656" t="s">
        <v>436</v>
      </c>
      <c r="K2656" t="s">
        <v>437</v>
      </c>
      <c r="L2656" s="756" t="s">
        <v>196</v>
      </c>
      <c r="M2656" t="s">
        <v>40</v>
      </c>
      <c r="N2656" s="679">
        <f t="shared" ca="1" si="181"/>
        <v>1907.4</v>
      </c>
      <c r="O2656" s="679">
        <f t="shared" ca="1" si="181"/>
        <v>199.84800000000001</v>
      </c>
      <c r="P2656" s="679">
        <f t="shared" ca="1" si="181"/>
        <v>1707.5520000000001</v>
      </c>
      <c r="Q2656" s="679">
        <f t="shared" ca="1" si="181"/>
        <v>0</v>
      </c>
      <c r="R2656" s="679">
        <f t="shared" ca="1" si="181"/>
        <v>0</v>
      </c>
      <c r="S2656" t="str">
        <f t="shared" si="178"/>
        <v>ASR_COMP</v>
      </c>
      <c r="T2656" s="957">
        <f t="shared" si="179"/>
        <v>44682</v>
      </c>
      <c r="U2656" t="str">
        <f t="shared" si="180"/>
        <v>Unaudited</v>
      </c>
    </row>
    <row r="2657" spans="1:21" x14ac:dyDescent="0.25">
      <c r="A2657" t="s">
        <v>440</v>
      </c>
      <c r="B2657" t="s">
        <v>1388</v>
      </c>
      <c r="C2657" t="s">
        <v>1389</v>
      </c>
      <c r="D2657" s="15">
        <v>1900</v>
      </c>
      <c r="E2657" s="15">
        <v>1</v>
      </c>
      <c r="F2657" t="s">
        <v>443</v>
      </c>
      <c r="G2657" s="121">
        <v>274</v>
      </c>
      <c r="H2657" t="s">
        <v>393</v>
      </c>
      <c r="I2657" t="s">
        <v>491</v>
      </c>
      <c r="J2657" t="s">
        <v>436</v>
      </c>
      <c r="K2657" t="s">
        <v>437</v>
      </c>
      <c r="L2657" s="756" t="s">
        <v>195</v>
      </c>
      <c r="M2657" t="s">
        <v>332</v>
      </c>
      <c r="N2657" s="679">
        <f t="shared" ca="1" si="181"/>
        <v>0</v>
      </c>
      <c r="O2657" s="679">
        <f t="shared" ca="1" si="181"/>
        <v>0</v>
      </c>
      <c r="P2657" s="679">
        <f t="shared" ca="1" si="181"/>
        <v>0</v>
      </c>
      <c r="Q2657" s="679">
        <f t="shared" ca="1" si="181"/>
        <v>0</v>
      </c>
      <c r="R2657" s="679">
        <f t="shared" ca="1" si="181"/>
        <v>0</v>
      </c>
      <c r="S2657" t="str">
        <f t="shared" si="178"/>
        <v>ASR_COMP</v>
      </c>
      <c r="T2657" s="957">
        <f t="shared" si="179"/>
        <v>44682</v>
      </c>
      <c r="U2657" t="str">
        <f t="shared" si="180"/>
        <v>Unaudited</v>
      </c>
    </row>
    <row r="2658" spans="1:21" x14ac:dyDescent="0.25">
      <c r="A2658" t="s">
        <v>440</v>
      </c>
      <c r="B2658" t="s">
        <v>1388</v>
      </c>
      <c r="C2658" t="s">
        <v>1389</v>
      </c>
      <c r="D2658" s="15">
        <v>1900</v>
      </c>
      <c r="E2658" s="15">
        <v>1</v>
      </c>
      <c r="F2658" t="s">
        <v>443</v>
      </c>
      <c r="G2658" s="121">
        <v>274</v>
      </c>
      <c r="H2658" t="s">
        <v>393</v>
      </c>
      <c r="I2658" t="s">
        <v>491</v>
      </c>
      <c r="J2658" t="s">
        <v>453</v>
      </c>
      <c r="K2658" t="s">
        <v>438</v>
      </c>
      <c r="L2658" s="756" t="s">
        <v>79</v>
      </c>
      <c r="M2658" t="s">
        <v>27</v>
      </c>
      <c r="N2658" s="679">
        <f t="shared" ca="1" si="181"/>
        <v>1390019.7033553543</v>
      </c>
      <c r="O2658" s="679">
        <f t="shared" ca="1" si="181"/>
        <v>344864.52916818263</v>
      </c>
      <c r="P2658" s="679">
        <f t="shared" ca="1" si="181"/>
        <v>1045155.1741871716</v>
      </c>
      <c r="Q2658" s="679">
        <f t="shared" ca="1" si="181"/>
        <v>0</v>
      </c>
      <c r="R2658" s="679">
        <f t="shared" ca="1" si="181"/>
        <v>0</v>
      </c>
      <c r="S2658" t="str">
        <f t="shared" si="178"/>
        <v>ASR_COMP</v>
      </c>
      <c r="T2658" s="957">
        <f t="shared" si="179"/>
        <v>44682</v>
      </c>
      <c r="U2658" t="str">
        <f t="shared" si="180"/>
        <v>Unaudited</v>
      </c>
    </row>
    <row r="2659" spans="1:21" x14ac:dyDescent="0.25">
      <c r="A2659" t="s">
        <v>440</v>
      </c>
      <c r="B2659" t="s">
        <v>1388</v>
      </c>
      <c r="C2659" t="s">
        <v>1389</v>
      </c>
      <c r="D2659" s="15">
        <v>1900</v>
      </c>
      <c r="E2659" s="15">
        <v>1</v>
      </c>
      <c r="F2659" t="s">
        <v>443</v>
      </c>
      <c r="G2659" s="121">
        <v>274</v>
      </c>
      <c r="H2659" t="s">
        <v>393</v>
      </c>
      <c r="I2659" t="s">
        <v>491</v>
      </c>
      <c r="J2659" t="s">
        <v>453</v>
      </c>
      <c r="K2659" t="s">
        <v>438</v>
      </c>
      <c r="L2659" s="756" t="s">
        <v>80</v>
      </c>
      <c r="M2659" t="s">
        <v>100</v>
      </c>
      <c r="N2659" s="679">
        <f t="shared" ca="1" si="181"/>
        <v>133709.40131082057</v>
      </c>
      <c r="O2659" s="679">
        <f t="shared" ca="1" si="181"/>
        <v>33173.364102039217</v>
      </c>
      <c r="P2659" s="679">
        <f t="shared" ca="1" si="181"/>
        <v>100536.03720878134</v>
      </c>
      <c r="Q2659" s="679">
        <f t="shared" ca="1" si="181"/>
        <v>0</v>
      </c>
      <c r="R2659" s="679">
        <f t="shared" ca="1" si="181"/>
        <v>0</v>
      </c>
      <c r="S2659" t="str">
        <f t="shared" si="178"/>
        <v>ASR_COMP</v>
      </c>
      <c r="T2659" s="957">
        <f t="shared" si="179"/>
        <v>44682</v>
      </c>
      <c r="U2659" t="str">
        <f t="shared" si="180"/>
        <v>Unaudited</v>
      </c>
    </row>
    <row r="2660" spans="1:21" x14ac:dyDescent="0.25">
      <c r="A2660" t="s">
        <v>440</v>
      </c>
      <c r="B2660" t="s">
        <v>1388</v>
      </c>
      <c r="C2660" t="s">
        <v>1389</v>
      </c>
      <c r="D2660" s="15">
        <v>1900</v>
      </c>
      <c r="E2660" s="15">
        <v>1</v>
      </c>
      <c r="F2660" t="s">
        <v>443</v>
      </c>
      <c r="G2660" s="121">
        <v>274</v>
      </c>
      <c r="H2660" t="s">
        <v>393</v>
      </c>
      <c r="I2660" t="s">
        <v>491</v>
      </c>
      <c r="J2660" t="s">
        <v>453</v>
      </c>
      <c r="K2660" t="s">
        <v>438</v>
      </c>
      <c r="L2660" s="756" t="s">
        <v>81</v>
      </c>
      <c r="M2660" t="s">
        <v>101</v>
      </c>
      <c r="N2660" s="679">
        <f t="shared" ca="1" si="181"/>
        <v>127003.47875998192</v>
      </c>
      <c r="O2660" s="679">
        <f t="shared" ca="1" si="181"/>
        <v>31509.621625906821</v>
      </c>
      <c r="P2660" s="679">
        <f t="shared" ca="1" si="181"/>
        <v>95493.857134075108</v>
      </c>
      <c r="Q2660" s="679">
        <f t="shared" ca="1" si="181"/>
        <v>0</v>
      </c>
      <c r="R2660" s="679">
        <f t="shared" ca="1" si="181"/>
        <v>0</v>
      </c>
      <c r="S2660" t="str">
        <f t="shared" si="178"/>
        <v>ASR_COMP</v>
      </c>
      <c r="T2660" s="957">
        <f t="shared" si="179"/>
        <v>44682</v>
      </c>
      <c r="U2660" t="str">
        <f t="shared" si="180"/>
        <v>Unaudited</v>
      </c>
    </row>
    <row r="2661" spans="1:21" x14ac:dyDescent="0.25">
      <c r="A2661" t="s">
        <v>440</v>
      </c>
      <c r="B2661" t="s">
        <v>1388</v>
      </c>
      <c r="C2661" t="s">
        <v>1389</v>
      </c>
      <c r="D2661" s="15">
        <v>1900</v>
      </c>
      <c r="E2661" s="15">
        <v>1</v>
      </c>
      <c r="F2661" t="s">
        <v>443</v>
      </c>
      <c r="G2661" s="121">
        <v>274</v>
      </c>
      <c r="H2661" t="s">
        <v>393</v>
      </c>
      <c r="I2661" t="s">
        <v>491</v>
      </c>
      <c r="J2661" t="s">
        <v>453</v>
      </c>
      <c r="K2661" t="s">
        <v>438</v>
      </c>
      <c r="L2661" s="756" t="s">
        <v>82</v>
      </c>
      <c r="M2661" t="s">
        <v>102</v>
      </c>
      <c r="N2661" s="679">
        <f t="shared" ca="1" si="181"/>
        <v>86021.205523040888</v>
      </c>
      <c r="O2661" s="679">
        <f t="shared" ca="1" si="181"/>
        <v>21341.900743977461</v>
      </c>
      <c r="P2661" s="679">
        <f t="shared" ca="1" si="181"/>
        <v>64679.304779063423</v>
      </c>
      <c r="Q2661" s="679">
        <f t="shared" ca="1" si="181"/>
        <v>0</v>
      </c>
      <c r="R2661" s="679">
        <f t="shared" ca="1" si="181"/>
        <v>0</v>
      </c>
      <c r="S2661" t="str">
        <f t="shared" si="178"/>
        <v>ASR_COMP</v>
      </c>
      <c r="T2661" s="957">
        <f t="shared" si="179"/>
        <v>44682</v>
      </c>
      <c r="U2661" t="str">
        <f t="shared" si="180"/>
        <v>Unaudited</v>
      </c>
    </row>
    <row r="2662" spans="1:21" x14ac:dyDescent="0.25">
      <c r="A2662" t="s">
        <v>440</v>
      </c>
      <c r="B2662" t="s">
        <v>1388</v>
      </c>
      <c r="C2662" t="s">
        <v>1389</v>
      </c>
      <c r="D2662" s="15">
        <v>1900</v>
      </c>
      <c r="E2662" s="15">
        <v>1</v>
      </c>
      <c r="F2662" t="s">
        <v>443</v>
      </c>
      <c r="G2662" s="121">
        <v>274</v>
      </c>
      <c r="H2662" t="s">
        <v>393</v>
      </c>
      <c r="I2662" t="s">
        <v>491</v>
      </c>
      <c r="J2662" t="s">
        <v>453</v>
      </c>
      <c r="K2662" t="s">
        <v>438</v>
      </c>
      <c r="L2662" s="756" t="s">
        <v>219</v>
      </c>
      <c r="M2662" t="s">
        <v>103</v>
      </c>
      <c r="N2662" s="679">
        <f t="shared" ca="1" si="181"/>
        <v>315039.66329886374</v>
      </c>
      <c r="O2662" s="679">
        <f t="shared" ca="1" si="181"/>
        <v>78161.485690171117</v>
      </c>
      <c r="P2662" s="679">
        <f t="shared" ca="1" si="181"/>
        <v>236878.17760869261</v>
      </c>
      <c r="Q2662" s="679">
        <f t="shared" ca="1" si="181"/>
        <v>0</v>
      </c>
      <c r="R2662" s="679">
        <f t="shared" ca="1" si="181"/>
        <v>0</v>
      </c>
      <c r="S2662" t="str">
        <f t="shared" si="178"/>
        <v>ASR_COMP</v>
      </c>
      <c r="T2662" s="957">
        <f t="shared" si="179"/>
        <v>44682</v>
      </c>
      <c r="U2662" t="str">
        <f t="shared" si="180"/>
        <v>Unaudited</v>
      </c>
    </row>
    <row r="2663" spans="1:21" x14ac:dyDescent="0.25">
      <c r="A2663" t="s">
        <v>440</v>
      </c>
      <c r="B2663" t="s">
        <v>1388</v>
      </c>
      <c r="C2663" t="s">
        <v>1389</v>
      </c>
      <c r="D2663" s="15">
        <v>1900</v>
      </c>
      <c r="E2663" s="15">
        <v>1</v>
      </c>
      <c r="F2663" t="s">
        <v>443</v>
      </c>
      <c r="G2663" s="121">
        <v>274</v>
      </c>
      <c r="H2663" t="s">
        <v>393</v>
      </c>
      <c r="I2663" t="s">
        <v>491</v>
      </c>
      <c r="J2663" t="s">
        <v>453</v>
      </c>
      <c r="K2663" t="s">
        <v>438</v>
      </c>
      <c r="L2663" s="756" t="s">
        <v>218</v>
      </c>
      <c r="M2663" t="s">
        <v>28</v>
      </c>
      <c r="N2663" s="679">
        <f t="shared" ca="1" si="181"/>
        <v>60335.7761671607</v>
      </c>
      <c r="O2663" s="679">
        <f t="shared" ca="1" si="181"/>
        <v>14969.333880417171</v>
      </c>
      <c r="P2663" s="679">
        <f t="shared" ca="1" si="181"/>
        <v>45366.442286743528</v>
      </c>
      <c r="Q2663" s="679">
        <f t="shared" ca="1" si="181"/>
        <v>0</v>
      </c>
      <c r="R2663" s="679">
        <f t="shared" ca="1" si="181"/>
        <v>0</v>
      </c>
      <c r="S2663" t="str">
        <f t="shared" si="178"/>
        <v>ASR_COMP</v>
      </c>
      <c r="T2663" s="957">
        <f t="shared" si="179"/>
        <v>44682</v>
      </c>
      <c r="U2663" t="str">
        <f t="shared" si="180"/>
        <v>Unaudited</v>
      </c>
    </row>
    <row r="2664" spans="1:21" x14ac:dyDescent="0.25">
      <c r="A2664" t="s">
        <v>440</v>
      </c>
      <c r="B2664" t="s">
        <v>1388</v>
      </c>
      <c r="C2664" t="s">
        <v>1389</v>
      </c>
      <c r="D2664" s="15">
        <v>1900</v>
      </c>
      <c r="E2664" s="15">
        <v>1</v>
      </c>
      <c r="F2664" t="s">
        <v>443</v>
      </c>
      <c r="G2664" s="121">
        <v>274</v>
      </c>
      <c r="H2664" t="s">
        <v>393</v>
      </c>
      <c r="I2664" t="s">
        <v>491</v>
      </c>
      <c r="J2664" t="s">
        <v>439</v>
      </c>
      <c r="K2664" t="s">
        <v>439</v>
      </c>
      <c r="L2664" s="756" t="s">
        <v>84</v>
      </c>
      <c r="M2664" t="s">
        <v>330</v>
      </c>
      <c r="N2664" s="679">
        <f t="shared" ca="1" si="181"/>
        <v>0</v>
      </c>
      <c r="O2664" s="679">
        <f t="shared" ca="1" si="181"/>
        <v>0</v>
      </c>
      <c r="P2664" s="679">
        <f t="shared" ca="1" si="181"/>
        <v>0</v>
      </c>
      <c r="Q2664" s="679">
        <f t="shared" ca="1" si="181"/>
        <v>0</v>
      </c>
      <c r="R2664" s="679">
        <f t="shared" ca="1" si="181"/>
        <v>0</v>
      </c>
      <c r="S2664" t="str">
        <f t="shared" si="178"/>
        <v>ASR_COMP</v>
      </c>
      <c r="T2664" s="957">
        <f t="shared" si="179"/>
        <v>44682</v>
      </c>
      <c r="U2664" t="str">
        <f t="shared" si="180"/>
        <v>Unaudited</v>
      </c>
    </row>
    <row r="2665" spans="1:21" x14ac:dyDescent="0.25">
      <c r="A2665" t="s">
        <v>440</v>
      </c>
      <c r="B2665" t="s">
        <v>1388</v>
      </c>
      <c r="C2665" t="s">
        <v>1389</v>
      </c>
      <c r="D2665" s="15">
        <v>1900</v>
      </c>
      <c r="E2665" s="15">
        <v>1</v>
      </c>
      <c r="F2665" t="s">
        <v>443</v>
      </c>
      <c r="G2665" s="121">
        <v>274</v>
      </c>
      <c r="H2665" t="s">
        <v>393</v>
      </c>
      <c r="I2665" t="s">
        <v>491</v>
      </c>
      <c r="J2665" t="s">
        <v>439</v>
      </c>
      <c r="K2665" t="s">
        <v>439</v>
      </c>
      <c r="L2665" s="756" t="s">
        <v>85</v>
      </c>
      <c r="M2665" t="s">
        <v>328</v>
      </c>
      <c r="N2665" s="679">
        <f t="shared" ca="1" si="181"/>
        <v>0</v>
      </c>
      <c r="O2665" s="679">
        <f t="shared" ca="1" si="181"/>
        <v>0</v>
      </c>
      <c r="P2665" s="679">
        <f t="shared" ca="1" si="181"/>
        <v>0</v>
      </c>
      <c r="Q2665" s="679">
        <f t="shared" ca="1" si="181"/>
        <v>0</v>
      </c>
      <c r="R2665" s="679">
        <f t="shared" ca="1" si="181"/>
        <v>0</v>
      </c>
      <c r="S2665" t="str">
        <f t="shared" si="178"/>
        <v>ASR_COMP</v>
      </c>
      <c r="T2665" s="957">
        <f t="shared" si="179"/>
        <v>44682</v>
      </c>
      <c r="U2665" t="str">
        <f t="shared" si="180"/>
        <v>Unaudited</v>
      </c>
    </row>
    <row r="2666" spans="1:21" x14ac:dyDescent="0.25">
      <c r="A2666" t="s">
        <v>440</v>
      </c>
      <c r="B2666" t="s">
        <v>1388</v>
      </c>
      <c r="C2666" t="s">
        <v>1389</v>
      </c>
      <c r="D2666" s="15">
        <v>1900</v>
      </c>
      <c r="E2666" s="15">
        <v>1</v>
      </c>
      <c r="F2666" t="s">
        <v>443</v>
      </c>
      <c r="G2666" s="121">
        <v>274</v>
      </c>
      <c r="H2666" t="s">
        <v>393</v>
      </c>
      <c r="I2666" t="s">
        <v>491</v>
      </c>
      <c r="J2666" t="s">
        <v>439</v>
      </c>
      <c r="K2666" t="s">
        <v>439</v>
      </c>
      <c r="L2666" s="756" t="s">
        <v>86</v>
      </c>
      <c r="M2666" t="s">
        <v>497</v>
      </c>
      <c r="N2666" s="679">
        <f t="shared" ca="1" si="181"/>
        <v>0</v>
      </c>
      <c r="O2666" s="679">
        <f t="shared" ca="1" si="181"/>
        <v>0</v>
      </c>
      <c r="P2666" s="679">
        <f t="shared" ca="1" si="181"/>
        <v>0</v>
      </c>
      <c r="Q2666" s="679">
        <f t="shared" ca="1" si="181"/>
        <v>0</v>
      </c>
      <c r="R2666" s="679">
        <f t="shared" ca="1" si="181"/>
        <v>0</v>
      </c>
      <c r="S2666" t="str">
        <f t="shared" si="178"/>
        <v>ASR_COMP</v>
      </c>
      <c r="T2666" s="957">
        <f t="shared" si="179"/>
        <v>44682</v>
      </c>
      <c r="U2666" t="str">
        <f t="shared" si="180"/>
        <v>Unaudited</v>
      </c>
    </row>
    <row r="2667" spans="1:21" x14ac:dyDescent="0.25">
      <c r="A2667" t="s">
        <v>440</v>
      </c>
      <c r="B2667" t="s">
        <v>1388</v>
      </c>
      <c r="C2667" t="s">
        <v>1389</v>
      </c>
      <c r="D2667" s="15">
        <v>1900</v>
      </c>
      <c r="E2667" s="15">
        <v>1</v>
      </c>
      <c r="F2667" t="s">
        <v>443</v>
      </c>
      <c r="G2667" s="121">
        <v>274</v>
      </c>
      <c r="H2667" t="s">
        <v>393</v>
      </c>
      <c r="I2667" t="s">
        <v>491</v>
      </c>
      <c r="J2667" t="s">
        <v>439</v>
      </c>
      <c r="K2667" t="s">
        <v>439</v>
      </c>
      <c r="L2667" s="756" t="s">
        <v>87</v>
      </c>
      <c r="M2667" t="s">
        <v>498</v>
      </c>
      <c r="N2667" s="679">
        <f t="shared" ca="1" si="181"/>
        <v>0</v>
      </c>
      <c r="O2667" s="679">
        <f t="shared" ca="1" si="181"/>
        <v>0</v>
      </c>
      <c r="P2667" s="679">
        <f t="shared" ca="1" si="181"/>
        <v>0</v>
      </c>
      <c r="Q2667" s="679">
        <f t="shared" ca="1" si="181"/>
        <v>0</v>
      </c>
      <c r="R2667" s="679">
        <f t="shared" ca="1" si="181"/>
        <v>0</v>
      </c>
      <c r="S2667" t="str">
        <f t="shared" si="178"/>
        <v>ASR_COMP</v>
      </c>
      <c r="T2667" s="957">
        <f t="shared" si="179"/>
        <v>44682</v>
      </c>
      <c r="U2667" t="str">
        <f t="shared" si="180"/>
        <v>Unaudited</v>
      </c>
    </row>
    <row r="2668" spans="1:21" x14ac:dyDescent="0.25">
      <c r="A2668" t="s">
        <v>440</v>
      </c>
      <c r="B2668" t="s">
        <v>1388</v>
      </c>
      <c r="C2668" t="s">
        <v>1389</v>
      </c>
      <c r="D2668" s="15">
        <v>1900</v>
      </c>
      <c r="E2668" s="15">
        <v>1</v>
      </c>
      <c r="F2668" t="s">
        <v>443</v>
      </c>
      <c r="G2668" s="121">
        <v>274</v>
      </c>
      <c r="H2668" t="s">
        <v>393</v>
      </c>
      <c r="I2668" t="s">
        <v>491</v>
      </c>
      <c r="J2668" t="s">
        <v>439</v>
      </c>
      <c r="K2668" t="s">
        <v>439</v>
      </c>
      <c r="L2668" s="756" t="s">
        <v>216</v>
      </c>
      <c r="M2668" t="s">
        <v>499</v>
      </c>
      <c r="N2668" s="679">
        <f t="shared" ca="1" si="181"/>
        <v>0</v>
      </c>
      <c r="O2668" s="679">
        <f t="shared" ca="1" si="181"/>
        <v>0</v>
      </c>
      <c r="P2668" s="679">
        <f t="shared" ca="1" si="181"/>
        <v>0</v>
      </c>
      <c r="Q2668" s="679">
        <f t="shared" ca="1" si="181"/>
        <v>0</v>
      </c>
      <c r="R2668" s="679">
        <f t="shared" ca="1" si="181"/>
        <v>0</v>
      </c>
      <c r="S2668" t="str">
        <f t="shared" si="178"/>
        <v>ASR_COMP</v>
      </c>
      <c r="T2668" s="957">
        <f t="shared" si="179"/>
        <v>44682</v>
      </c>
      <c r="U2668" t="str">
        <f t="shared" si="180"/>
        <v>Unaudited</v>
      </c>
    </row>
    <row r="2669" spans="1:21" x14ac:dyDescent="0.25">
      <c r="A2669" t="s">
        <v>440</v>
      </c>
      <c r="B2669" t="s">
        <v>1388</v>
      </c>
      <c r="C2669" t="s">
        <v>1389</v>
      </c>
      <c r="D2669" s="15">
        <v>1900</v>
      </c>
      <c r="E2669" s="15">
        <v>1</v>
      </c>
      <c r="F2669" t="s">
        <v>443</v>
      </c>
      <c r="G2669" s="121">
        <v>274</v>
      </c>
      <c r="H2669" t="s">
        <v>393</v>
      </c>
      <c r="I2669" t="s">
        <v>492</v>
      </c>
      <c r="J2669" t="s">
        <v>26</v>
      </c>
      <c r="K2669" t="s">
        <v>26</v>
      </c>
      <c r="L2669" s="756" t="s">
        <v>207</v>
      </c>
      <c r="M2669" t="s">
        <v>26</v>
      </c>
      <c r="N2669" s="679">
        <f t="shared" ca="1" si="181"/>
        <v>-942747.30286705727</v>
      </c>
      <c r="O2669" s="679">
        <f t="shared" ca="1" si="181"/>
        <v>0</v>
      </c>
      <c r="P2669" s="679">
        <f t="shared" ca="1" si="181"/>
        <v>0</v>
      </c>
      <c r="Q2669" s="679">
        <f t="shared" ca="1" si="181"/>
        <v>0</v>
      </c>
      <c r="R2669" s="679">
        <f t="shared" ca="1" si="181"/>
        <v>0</v>
      </c>
      <c r="S2669" t="str">
        <f t="shared" si="178"/>
        <v>ASR_COMP</v>
      </c>
      <c r="T2669" s="957">
        <f t="shared" si="179"/>
        <v>44682</v>
      </c>
      <c r="U2669" t="str">
        <f t="shared" si="180"/>
        <v>Unaudited</v>
      </c>
    </row>
    <row r="2670" spans="1:21" x14ac:dyDescent="0.25">
      <c r="A2670" t="s">
        <v>440</v>
      </c>
      <c r="B2670" t="s">
        <v>1388</v>
      </c>
      <c r="C2670" t="s">
        <v>1389</v>
      </c>
      <c r="D2670" s="15">
        <v>1900</v>
      </c>
      <c r="E2670" s="15">
        <v>1</v>
      </c>
      <c r="F2670" t="s">
        <v>444</v>
      </c>
      <c r="G2670" s="121">
        <v>366</v>
      </c>
      <c r="H2670" t="s">
        <v>393</v>
      </c>
      <c r="I2670" t="s">
        <v>435</v>
      </c>
      <c r="J2670" t="s">
        <v>435</v>
      </c>
      <c r="K2670" t="s">
        <v>435</v>
      </c>
      <c r="M2670" t="s">
        <v>435</v>
      </c>
      <c r="N2670" s="679">
        <f t="shared" ca="1" si="181"/>
        <v>19537</v>
      </c>
      <c r="O2670" s="679">
        <f t="shared" ca="1" si="181"/>
        <v>4327</v>
      </c>
      <c r="P2670" s="679">
        <f t="shared" ca="1" si="181"/>
        <v>15209.999999999998</v>
      </c>
      <c r="Q2670" s="679">
        <f t="shared" ca="1" si="181"/>
        <v>0</v>
      </c>
      <c r="R2670" s="679">
        <f t="shared" ca="1" si="181"/>
        <v>0</v>
      </c>
      <c r="S2670" t="str">
        <f t="shared" si="178"/>
        <v>ASR_COMP</v>
      </c>
      <c r="T2670" s="957">
        <f t="shared" si="179"/>
        <v>44682</v>
      </c>
      <c r="U2670" t="str">
        <f t="shared" si="180"/>
        <v>Unaudited</v>
      </c>
    </row>
    <row r="2671" spans="1:21" x14ac:dyDescent="0.25">
      <c r="A2671" t="s">
        <v>440</v>
      </c>
      <c r="B2671" t="s">
        <v>1388</v>
      </c>
      <c r="C2671" t="s">
        <v>1389</v>
      </c>
      <c r="D2671" s="15">
        <v>1900</v>
      </c>
      <c r="E2671" s="15">
        <v>1</v>
      </c>
      <c r="F2671" t="s">
        <v>444</v>
      </c>
      <c r="G2671" s="121">
        <v>366</v>
      </c>
      <c r="H2671" t="s">
        <v>393</v>
      </c>
      <c r="I2671" t="s">
        <v>490</v>
      </c>
      <c r="J2671" t="s">
        <v>12</v>
      </c>
      <c r="K2671" t="s">
        <v>12</v>
      </c>
      <c r="L2671" s="756">
        <v>1.1000000000000001</v>
      </c>
      <c r="M2671" t="s">
        <v>12</v>
      </c>
      <c r="N2671" s="679">
        <f t="shared" ca="1" si="181"/>
        <v>61297254.779999994</v>
      </c>
      <c r="O2671" s="679">
        <f t="shared" ca="1" si="181"/>
        <v>0</v>
      </c>
      <c r="P2671" s="679">
        <f t="shared" ca="1" si="181"/>
        <v>0</v>
      </c>
      <c r="Q2671" s="679">
        <f t="shared" ca="1" si="181"/>
        <v>0</v>
      </c>
      <c r="R2671" s="679">
        <f t="shared" ca="1" si="181"/>
        <v>0</v>
      </c>
      <c r="S2671" t="str">
        <f t="shared" si="178"/>
        <v>ASR_COMP</v>
      </c>
      <c r="T2671" s="957">
        <f t="shared" si="179"/>
        <v>44682</v>
      </c>
      <c r="U2671" t="str">
        <f t="shared" si="180"/>
        <v>Unaudited</v>
      </c>
    </row>
    <row r="2672" spans="1:21" x14ac:dyDescent="0.25">
      <c r="A2672" t="s">
        <v>440</v>
      </c>
      <c r="B2672" t="s">
        <v>1388</v>
      </c>
      <c r="C2672" t="s">
        <v>1389</v>
      </c>
      <c r="D2672" s="15">
        <v>1900</v>
      </c>
      <c r="E2672" s="15">
        <v>1</v>
      </c>
      <c r="F2672" t="s">
        <v>444</v>
      </c>
      <c r="G2672" s="121">
        <v>366</v>
      </c>
      <c r="H2672" t="s">
        <v>393</v>
      </c>
      <c r="I2672" t="s">
        <v>490</v>
      </c>
      <c r="J2672" t="s">
        <v>12</v>
      </c>
      <c r="K2672" t="s">
        <v>225</v>
      </c>
      <c r="L2672" s="756">
        <v>1.2</v>
      </c>
      <c r="M2672" t="s">
        <v>225</v>
      </c>
      <c r="N2672" s="679">
        <f t="shared" ca="1" si="181"/>
        <v>0</v>
      </c>
      <c r="O2672" s="679">
        <f t="shared" ca="1" si="181"/>
        <v>0</v>
      </c>
      <c r="P2672" s="679">
        <f t="shared" ca="1" si="181"/>
        <v>0</v>
      </c>
      <c r="Q2672" s="679">
        <f t="shared" ca="1" si="181"/>
        <v>0</v>
      </c>
      <c r="R2672" s="679">
        <f t="shared" ca="1" si="181"/>
        <v>0</v>
      </c>
      <c r="S2672" t="str">
        <f t="shared" si="178"/>
        <v>ASR_COMP</v>
      </c>
      <c r="T2672" s="957">
        <f t="shared" si="179"/>
        <v>44682</v>
      </c>
      <c r="U2672" t="str">
        <f t="shared" si="180"/>
        <v>Unaudited</v>
      </c>
    </row>
    <row r="2673" spans="1:21" x14ac:dyDescent="0.25">
      <c r="A2673" t="s">
        <v>440</v>
      </c>
      <c r="B2673" t="s">
        <v>1388</v>
      </c>
      <c r="C2673" t="s">
        <v>1389</v>
      </c>
      <c r="D2673" s="15">
        <v>1900</v>
      </c>
      <c r="E2673" s="15">
        <v>1</v>
      </c>
      <c r="F2673" t="s">
        <v>444</v>
      </c>
      <c r="G2673" s="121">
        <v>366</v>
      </c>
      <c r="H2673" t="s">
        <v>393</v>
      </c>
      <c r="I2673" t="s">
        <v>490</v>
      </c>
      <c r="J2673" t="s">
        <v>12</v>
      </c>
      <c r="K2673" t="s">
        <v>1326</v>
      </c>
      <c r="L2673" s="756" t="s">
        <v>1322</v>
      </c>
      <c r="M2673" t="s">
        <v>1326</v>
      </c>
      <c r="N2673" s="679">
        <f t="shared" ca="1" si="181"/>
        <v>329581.65000000002</v>
      </c>
      <c r="O2673" s="679">
        <f t="shared" ca="1" si="181"/>
        <v>0</v>
      </c>
      <c r="P2673" s="679">
        <f t="shared" ca="1" si="181"/>
        <v>0</v>
      </c>
      <c r="Q2673" s="679">
        <f t="shared" ca="1" si="181"/>
        <v>0</v>
      </c>
      <c r="R2673" s="679">
        <f t="shared" ca="1" si="181"/>
        <v>0</v>
      </c>
      <c r="S2673" t="str">
        <f t="shared" si="178"/>
        <v>ASR_COMP</v>
      </c>
      <c r="T2673" s="957">
        <f t="shared" si="179"/>
        <v>44682</v>
      </c>
      <c r="U2673" t="str">
        <f t="shared" si="180"/>
        <v>Unaudited</v>
      </c>
    </row>
    <row r="2674" spans="1:21" x14ac:dyDescent="0.25">
      <c r="A2674" t="s">
        <v>440</v>
      </c>
      <c r="B2674" t="s">
        <v>1388</v>
      </c>
      <c r="C2674" t="s">
        <v>1389</v>
      </c>
      <c r="D2674" s="15">
        <v>1900</v>
      </c>
      <c r="E2674" s="15">
        <v>1</v>
      </c>
      <c r="F2674" t="s">
        <v>444</v>
      </c>
      <c r="G2674" s="121">
        <v>366</v>
      </c>
      <c r="H2674" t="s">
        <v>393</v>
      </c>
      <c r="I2674" t="s">
        <v>490</v>
      </c>
      <c r="J2674" t="s">
        <v>12</v>
      </c>
      <c r="K2674" t="s">
        <v>1328</v>
      </c>
      <c r="L2674" s="756" t="s">
        <v>1327</v>
      </c>
      <c r="M2674" t="s">
        <v>1328</v>
      </c>
      <c r="N2674" s="679">
        <f t="shared" ca="1" si="181"/>
        <v>-159726.27364070044</v>
      </c>
      <c r="O2674" s="679">
        <f t="shared" ca="1" si="181"/>
        <v>0</v>
      </c>
      <c r="P2674" s="679">
        <f t="shared" ca="1" si="181"/>
        <v>0</v>
      </c>
      <c r="Q2674" s="679">
        <f t="shared" ca="1" si="181"/>
        <v>0</v>
      </c>
      <c r="R2674" s="679">
        <f t="shared" ca="1" si="181"/>
        <v>0</v>
      </c>
      <c r="S2674" t="str">
        <f t="shared" si="178"/>
        <v>ASR_COMP</v>
      </c>
      <c r="T2674" s="957">
        <f t="shared" si="179"/>
        <v>44682</v>
      </c>
      <c r="U2674" t="str">
        <f t="shared" si="180"/>
        <v>Unaudited</v>
      </c>
    </row>
    <row r="2675" spans="1:21" x14ac:dyDescent="0.25">
      <c r="A2675" t="s">
        <v>440</v>
      </c>
      <c r="B2675" t="s">
        <v>1388</v>
      </c>
      <c r="C2675" t="s">
        <v>1389</v>
      </c>
      <c r="D2675" s="15">
        <v>1900</v>
      </c>
      <c r="E2675" s="15">
        <v>1</v>
      </c>
      <c r="F2675" t="s">
        <v>444</v>
      </c>
      <c r="G2675" s="121">
        <v>366</v>
      </c>
      <c r="H2675" t="s">
        <v>393</v>
      </c>
      <c r="I2675" t="s">
        <v>490</v>
      </c>
      <c r="J2675" t="s">
        <v>13</v>
      </c>
      <c r="K2675" t="s">
        <v>13</v>
      </c>
      <c r="L2675" s="756" t="s">
        <v>63</v>
      </c>
      <c r="M2675" t="s">
        <v>13</v>
      </c>
      <c r="N2675" s="679">
        <f t="shared" ca="1" si="181"/>
        <v>0</v>
      </c>
      <c r="O2675" s="679">
        <f t="shared" ca="1" si="181"/>
        <v>0</v>
      </c>
      <c r="P2675" s="679">
        <f t="shared" ca="1" si="181"/>
        <v>0</v>
      </c>
      <c r="Q2675" s="679">
        <f t="shared" ca="1" si="181"/>
        <v>0</v>
      </c>
      <c r="R2675" s="679">
        <f t="shared" ca="1" si="181"/>
        <v>0</v>
      </c>
      <c r="S2675" t="str">
        <f t="shared" si="178"/>
        <v>ASR_COMP</v>
      </c>
      <c r="T2675" s="957">
        <f t="shared" si="179"/>
        <v>44682</v>
      </c>
      <c r="U2675" t="str">
        <f t="shared" si="180"/>
        <v>Unaudited</v>
      </c>
    </row>
    <row r="2676" spans="1:21" x14ac:dyDescent="0.25">
      <c r="A2676" t="s">
        <v>440</v>
      </c>
      <c r="B2676" t="s">
        <v>1388</v>
      </c>
      <c r="C2676" t="s">
        <v>1389</v>
      </c>
      <c r="D2676" s="15">
        <v>1900</v>
      </c>
      <c r="E2676" s="15">
        <v>1</v>
      </c>
      <c r="F2676" t="s">
        <v>444</v>
      </c>
      <c r="G2676" s="121">
        <v>366</v>
      </c>
      <c r="H2676" t="s">
        <v>393</v>
      </c>
      <c r="I2676" t="s">
        <v>491</v>
      </c>
      <c r="J2676" t="s">
        <v>436</v>
      </c>
      <c r="K2676" t="s">
        <v>799</v>
      </c>
      <c r="L2676" s="756">
        <v>2.1</v>
      </c>
      <c r="M2676" t="s">
        <v>734</v>
      </c>
      <c r="N2676" s="679">
        <f t="shared" ca="1" si="181"/>
        <v>104535</v>
      </c>
      <c r="O2676" s="679">
        <f t="shared" ca="1" si="181"/>
        <v>98140</v>
      </c>
      <c r="P2676" s="679">
        <f t="shared" ca="1" si="181"/>
        <v>6395</v>
      </c>
      <c r="Q2676" s="679">
        <f t="shared" ca="1" si="181"/>
        <v>0</v>
      </c>
      <c r="R2676" s="679">
        <f t="shared" ca="1" si="181"/>
        <v>0</v>
      </c>
      <c r="S2676" t="str">
        <f t="shared" si="178"/>
        <v>ASR_COMP</v>
      </c>
      <c r="T2676" s="957">
        <f t="shared" si="179"/>
        <v>44682</v>
      </c>
      <c r="U2676" t="str">
        <f t="shared" si="180"/>
        <v>Unaudited</v>
      </c>
    </row>
    <row r="2677" spans="1:21" x14ac:dyDescent="0.25">
      <c r="A2677" t="s">
        <v>440</v>
      </c>
      <c r="B2677" t="s">
        <v>1388</v>
      </c>
      <c r="C2677" t="s">
        <v>1389</v>
      </c>
      <c r="D2677" s="15">
        <v>1900</v>
      </c>
      <c r="E2677" s="15">
        <v>1</v>
      </c>
      <c r="F2677" t="s">
        <v>444</v>
      </c>
      <c r="G2677" s="121">
        <v>366</v>
      </c>
      <c r="H2677" t="s">
        <v>393</v>
      </c>
      <c r="I2677" t="s">
        <v>491</v>
      </c>
      <c r="J2677" t="s">
        <v>436</v>
      </c>
      <c r="K2677" t="s">
        <v>799</v>
      </c>
      <c r="L2677" s="756">
        <v>2.2000000000000002</v>
      </c>
      <c r="M2677" t="s">
        <v>735</v>
      </c>
      <c r="N2677" s="679">
        <f t="shared" ca="1" si="181"/>
        <v>149</v>
      </c>
      <c r="O2677" s="679">
        <f t="shared" ca="1" si="181"/>
        <v>114</v>
      </c>
      <c r="P2677" s="679">
        <f t="shared" ca="1" si="181"/>
        <v>35</v>
      </c>
      <c r="Q2677" s="679">
        <f t="shared" ca="1" si="181"/>
        <v>0</v>
      </c>
      <c r="R2677" s="679">
        <f t="shared" ca="1" si="181"/>
        <v>0</v>
      </c>
      <c r="S2677" t="str">
        <f t="shared" si="178"/>
        <v>ASR_COMP</v>
      </c>
      <c r="T2677" s="957">
        <f t="shared" si="179"/>
        <v>44682</v>
      </c>
      <c r="U2677" t="str">
        <f t="shared" si="180"/>
        <v>Unaudited</v>
      </c>
    </row>
    <row r="2678" spans="1:21" x14ac:dyDescent="0.25">
      <c r="A2678" t="s">
        <v>440</v>
      </c>
      <c r="B2678" t="s">
        <v>1388</v>
      </c>
      <c r="C2678" t="s">
        <v>1389</v>
      </c>
      <c r="D2678" s="15">
        <v>1900</v>
      </c>
      <c r="E2678" s="15">
        <v>1</v>
      </c>
      <c r="F2678" t="s">
        <v>444</v>
      </c>
      <c r="G2678" s="121">
        <v>366</v>
      </c>
      <c r="H2678" t="s">
        <v>393</v>
      </c>
      <c r="I2678" t="s">
        <v>491</v>
      </c>
      <c r="J2678" t="s">
        <v>436</v>
      </c>
      <c r="K2678" t="s">
        <v>799</v>
      </c>
      <c r="L2678" s="756">
        <v>2.2999999999999998</v>
      </c>
      <c r="M2678" t="s">
        <v>736</v>
      </c>
      <c r="N2678" s="679">
        <f t="shared" ca="1" si="181"/>
        <v>26360523.666736234</v>
      </c>
      <c r="O2678" s="679">
        <f t="shared" ca="1" si="181"/>
        <v>24722915.437672932</v>
      </c>
      <c r="P2678" s="679">
        <f t="shared" ca="1" si="181"/>
        <v>1637608.2290633037</v>
      </c>
      <c r="Q2678" s="679">
        <f t="shared" ca="1" si="181"/>
        <v>0</v>
      </c>
      <c r="R2678" s="679">
        <f t="shared" ca="1" si="181"/>
        <v>0</v>
      </c>
      <c r="S2678" t="str">
        <f t="shared" si="178"/>
        <v>ASR_COMP</v>
      </c>
      <c r="T2678" s="957">
        <f t="shared" si="179"/>
        <v>44682</v>
      </c>
      <c r="U2678" t="str">
        <f t="shared" si="180"/>
        <v>Unaudited</v>
      </c>
    </row>
    <row r="2679" spans="1:21" x14ac:dyDescent="0.25">
      <c r="A2679" t="s">
        <v>440</v>
      </c>
      <c r="B2679" t="s">
        <v>1388</v>
      </c>
      <c r="C2679" t="s">
        <v>1389</v>
      </c>
      <c r="D2679" s="15">
        <v>1900</v>
      </c>
      <c r="E2679" s="15">
        <v>1</v>
      </c>
      <c r="F2679" t="s">
        <v>444</v>
      </c>
      <c r="G2679" s="121">
        <v>366</v>
      </c>
      <c r="H2679" t="s">
        <v>393</v>
      </c>
      <c r="I2679" t="s">
        <v>491</v>
      </c>
      <c r="J2679" t="s">
        <v>436</v>
      </c>
      <c r="K2679" t="s">
        <v>799</v>
      </c>
      <c r="L2679" s="756">
        <v>2.4</v>
      </c>
      <c r="M2679" t="s">
        <v>737</v>
      </c>
      <c r="N2679" s="679">
        <f t="shared" ca="1" si="181"/>
        <v>33705.988724507828</v>
      </c>
      <c r="O2679" s="679">
        <f t="shared" ca="1" si="181"/>
        <v>28284.174928571472</v>
      </c>
      <c r="P2679" s="679">
        <f t="shared" ca="1" si="181"/>
        <v>5421.8137959363539</v>
      </c>
      <c r="Q2679" s="679">
        <f t="shared" ca="1" si="181"/>
        <v>0</v>
      </c>
      <c r="R2679" s="679">
        <f t="shared" ca="1" si="181"/>
        <v>0</v>
      </c>
      <c r="S2679" t="str">
        <f t="shared" si="178"/>
        <v>ASR_COMP</v>
      </c>
      <c r="T2679" s="957">
        <f t="shared" si="179"/>
        <v>44682</v>
      </c>
      <c r="U2679" t="str">
        <f t="shared" si="180"/>
        <v>Unaudited</v>
      </c>
    </row>
    <row r="2680" spans="1:21" x14ac:dyDescent="0.25">
      <c r="A2680" t="s">
        <v>440</v>
      </c>
      <c r="B2680" t="s">
        <v>1388</v>
      </c>
      <c r="C2680" t="s">
        <v>1389</v>
      </c>
      <c r="D2680" s="15">
        <v>1900</v>
      </c>
      <c r="E2680" s="15">
        <v>1</v>
      </c>
      <c r="F2680" t="s">
        <v>444</v>
      </c>
      <c r="G2680" s="121">
        <v>366</v>
      </c>
      <c r="H2680" t="s">
        <v>393</v>
      </c>
      <c r="I2680" t="s">
        <v>491</v>
      </c>
      <c r="J2680" t="s">
        <v>436</v>
      </c>
      <c r="K2680" t="s">
        <v>799</v>
      </c>
      <c r="L2680" s="756">
        <v>2.5</v>
      </c>
      <c r="M2680" t="s">
        <v>779</v>
      </c>
      <c r="N2680" s="679">
        <f t="shared" ca="1" si="181"/>
        <v>7368</v>
      </c>
      <c r="O2680" s="679">
        <f t="shared" ca="1" si="181"/>
        <v>7376</v>
      </c>
      <c r="P2680" s="679">
        <f t="shared" ca="1" si="181"/>
        <v>-8</v>
      </c>
      <c r="Q2680" s="679">
        <f t="shared" ca="1" si="181"/>
        <v>0</v>
      </c>
      <c r="R2680" s="679">
        <f t="shared" ca="1" si="181"/>
        <v>0</v>
      </c>
      <c r="S2680" t="str">
        <f t="shared" si="178"/>
        <v>ASR_COMP</v>
      </c>
      <c r="T2680" s="957">
        <f t="shared" si="179"/>
        <v>44682</v>
      </c>
      <c r="U2680" t="str">
        <f t="shared" si="180"/>
        <v>Unaudited</v>
      </c>
    </row>
    <row r="2681" spans="1:21" x14ac:dyDescent="0.25">
      <c r="A2681" t="s">
        <v>440</v>
      </c>
      <c r="B2681" t="s">
        <v>1388</v>
      </c>
      <c r="C2681" t="s">
        <v>1389</v>
      </c>
      <c r="D2681" s="15">
        <v>1900</v>
      </c>
      <c r="E2681" s="15">
        <v>1</v>
      </c>
      <c r="F2681" t="s">
        <v>444</v>
      </c>
      <c r="G2681" s="121">
        <v>366</v>
      </c>
      <c r="H2681" t="s">
        <v>393</v>
      </c>
      <c r="I2681" t="s">
        <v>491</v>
      </c>
      <c r="J2681" t="s">
        <v>436</v>
      </c>
      <c r="K2681" t="s">
        <v>799</v>
      </c>
      <c r="L2681" s="756">
        <v>2.6</v>
      </c>
      <c r="M2681" t="s">
        <v>189</v>
      </c>
      <c r="N2681" s="679">
        <f t="shared" ca="1" si="181"/>
        <v>2162642.3863463253</v>
      </c>
      <c r="O2681" s="679">
        <f t="shared" ca="1" si="181"/>
        <v>1713054.5984717137</v>
      </c>
      <c r="P2681" s="679">
        <f t="shared" ca="1" si="181"/>
        <v>449587.78787461144</v>
      </c>
      <c r="Q2681" s="679">
        <f t="shared" ca="1" si="181"/>
        <v>0</v>
      </c>
      <c r="R2681" s="679">
        <f t="shared" ca="1" si="181"/>
        <v>0</v>
      </c>
      <c r="S2681" t="str">
        <f t="shared" si="178"/>
        <v>ASR_COMP</v>
      </c>
      <c r="T2681" s="957">
        <f t="shared" si="179"/>
        <v>44682</v>
      </c>
      <c r="U2681" t="str">
        <f t="shared" si="180"/>
        <v>Unaudited</v>
      </c>
    </row>
    <row r="2682" spans="1:21" x14ac:dyDescent="0.25">
      <c r="A2682" t="s">
        <v>440</v>
      </c>
      <c r="B2682" t="s">
        <v>1388</v>
      </c>
      <c r="C2682" t="s">
        <v>1389</v>
      </c>
      <c r="D2682" s="15">
        <v>1900</v>
      </c>
      <c r="E2682" s="15">
        <v>1</v>
      </c>
      <c r="F2682" t="s">
        <v>444</v>
      </c>
      <c r="G2682" s="121">
        <v>366</v>
      </c>
      <c r="H2682" t="s">
        <v>393</v>
      </c>
      <c r="I2682" t="s">
        <v>491</v>
      </c>
      <c r="J2682" t="s">
        <v>436</v>
      </c>
      <c r="K2682" t="s">
        <v>799</v>
      </c>
      <c r="L2682" s="756">
        <v>2.7</v>
      </c>
      <c r="M2682" t="s">
        <v>800</v>
      </c>
      <c r="N2682" s="679">
        <f t="shared" ca="1" si="181"/>
        <v>969923.51563840522</v>
      </c>
      <c r="O2682" s="679">
        <f t="shared" ca="1" si="181"/>
        <v>898848.53094464913</v>
      </c>
      <c r="P2682" s="679">
        <f t="shared" ca="1" si="181"/>
        <v>71074.984693756152</v>
      </c>
      <c r="Q2682" s="679">
        <f t="shared" ca="1" si="181"/>
        <v>0</v>
      </c>
      <c r="R2682" s="679">
        <f t="shared" ca="1" si="181"/>
        <v>0</v>
      </c>
      <c r="S2682" t="str">
        <f t="shared" si="178"/>
        <v>ASR_COMP</v>
      </c>
      <c r="T2682" s="957">
        <f t="shared" si="179"/>
        <v>44682</v>
      </c>
      <c r="U2682" t="str">
        <f t="shared" si="180"/>
        <v>Unaudited</v>
      </c>
    </row>
    <row r="2683" spans="1:21" x14ac:dyDescent="0.25">
      <c r="A2683" t="s">
        <v>440</v>
      </c>
      <c r="B2683" t="s">
        <v>1388</v>
      </c>
      <c r="C2683" t="s">
        <v>1389</v>
      </c>
      <c r="D2683" s="15">
        <v>1900</v>
      </c>
      <c r="E2683" s="15">
        <v>1</v>
      </c>
      <c r="F2683" t="s">
        <v>444</v>
      </c>
      <c r="G2683" s="121">
        <v>366</v>
      </c>
      <c r="H2683" t="s">
        <v>393</v>
      </c>
      <c r="I2683" t="s">
        <v>491</v>
      </c>
      <c r="J2683" t="s">
        <v>436</v>
      </c>
      <c r="K2683" t="s">
        <v>799</v>
      </c>
      <c r="L2683" s="756">
        <v>2.8</v>
      </c>
      <c r="M2683" t="s">
        <v>801</v>
      </c>
      <c r="N2683" s="679">
        <f t="shared" ca="1" si="181"/>
        <v>0</v>
      </c>
      <c r="O2683" s="679">
        <f t="shared" ca="1" si="181"/>
        <v>0</v>
      </c>
      <c r="P2683" s="679">
        <f t="shared" ca="1" si="181"/>
        <v>0</v>
      </c>
      <c r="Q2683" s="679">
        <f t="shared" ca="1" si="181"/>
        <v>0</v>
      </c>
      <c r="R2683" s="679">
        <f t="shared" ca="1" si="181"/>
        <v>0</v>
      </c>
      <c r="S2683" t="str">
        <f t="shared" si="178"/>
        <v>ASR_COMP</v>
      </c>
      <c r="T2683" s="957">
        <f t="shared" si="179"/>
        <v>44682</v>
      </c>
      <c r="U2683" t="str">
        <f t="shared" si="180"/>
        <v>Unaudited</v>
      </c>
    </row>
    <row r="2684" spans="1:21" x14ac:dyDescent="0.25">
      <c r="A2684" t="s">
        <v>440</v>
      </c>
      <c r="B2684" t="s">
        <v>1388</v>
      </c>
      <c r="C2684" t="s">
        <v>1389</v>
      </c>
      <c r="D2684" s="15">
        <v>1900</v>
      </c>
      <c r="E2684" s="15">
        <v>1</v>
      </c>
      <c r="F2684" t="s">
        <v>444</v>
      </c>
      <c r="G2684" s="121">
        <v>366</v>
      </c>
      <c r="H2684" t="s">
        <v>393</v>
      </c>
      <c r="I2684" t="s">
        <v>491</v>
      </c>
      <c r="J2684" t="s">
        <v>436</v>
      </c>
      <c r="K2684" t="s">
        <v>799</v>
      </c>
      <c r="L2684" s="756">
        <v>2.9</v>
      </c>
      <c r="M2684" t="s">
        <v>782</v>
      </c>
      <c r="N2684" s="679">
        <f t="shared" ca="1" si="181"/>
        <v>0</v>
      </c>
      <c r="O2684" s="679">
        <f t="shared" ca="1" si="181"/>
        <v>0</v>
      </c>
      <c r="P2684" s="679">
        <f t="shared" ca="1" si="181"/>
        <v>0</v>
      </c>
      <c r="Q2684" s="679">
        <f t="shared" ca="1" si="181"/>
        <v>0</v>
      </c>
      <c r="R2684" s="679">
        <f t="shared" ca="1" si="181"/>
        <v>0</v>
      </c>
      <c r="S2684" t="str">
        <f t="shared" si="178"/>
        <v>ASR_COMP</v>
      </c>
      <c r="T2684" s="957">
        <f t="shared" si="179"/>
        <v>44682</v>
      </c>
      <c r="U2684" t="str">
        <f t="shared" si="180"/>
        <v>Unaudited</v>
      </c>
    </row>
    <row r="2685" spans="1:21" x14ac:dyDescent="0.25">
      <c r="A2685" t="s">
        <v>440</v>
      </c>
      <c r="B2685" t="s">
        <v>1388</v>
      </c>
      <c r="C2685" t="s">
        <v>1389</v>
      </c>
      <c r="D2685" s="15">
        <v>1900</v>
      </c>
      <c r="E2685" s="15">
        <v>1</v>
      </c>
      <c r="F2685" t="s">
        <v>444</v>
      </c>
      <c r="G2685" s="121">
        <v>366</v>
      </c>
      <c r="H2685" t="s">
        <v>393</v>
      </c>
      <c r="I2685" t="s">
        <v>491</v>
      </c>
      <c r="J2685" t="s">
        <v>436</v>
      </c>
      <c r="K2685" t="s">
        <v>226</v>
      </c>
      <c r="L2685" s="756">
        <v>2.11</v>
      </c>
      <c r="M2685" t="s">
        <v>231</v>
      </c>
      <c r="N2685" s="679">
        <f t="shared" ca="1" si="181"/>
        <v>424361.68597564689</v>
      </c>
      <c r="O2685" s="679">
        <f t="shared" ca="1" si="181"/>
        <v>69404.292906804112</v>
      </c>
      <c r="P2685" s="679">
        <f t="shared" ca="1" si="181"/>
        <v>354957.39306884276</v>
      </c>
      <c r="Q2685" s="679">
        <f t="shared" ca="1" si="181"/>
        <v>0</v>
      </c>
      <c r="R2685" s="679">
        <f t="shared" ca="1" si="181"/>
        <v>0</v>
      </c>
      <c r="S2685" t="str">
        <f t="shared" si="178"/>
        <v>ASR_COMP</v>
      </c>
      <c r="T2685" s="957">
        <f t="shared" si="179"/>
        <v>44682</v>
      </c>
      <c r="U2685" t="str">
        <f t="shared" si="180"/>
        <v>Unaudited</v>
      </c>
    </row>
    <row r="2686" spans="1:21" x14ac:dyDescent="0.25">
      <c r="A2686" t="s">
        <v>440</v>
      </c>
      <c r="B2686" t="s">
        <v>1388</v>
      </c>
      <c r="C2686" t="s">
        <v>1389</v>
      </c>
      <c r="D2686" s="15">
        <v>1900</v>
      </c>
      <c r="E2686" s="15">
        <v>1</v>
      </c>
      <c r="F2686" t="s">
        <v>444</v>
      </c>
      <c r="G2686" s="121">
        <v>366</v>
      </c>
      <c r="H2686" t="s">
        <v>393</v>
      </c>
      <c r="I2686" t="s">
        <v>491</v>
      </c>
      <c r="J2686" t="s">
        <v>436</v>
      </c>
      <c r="K2686" t="s">
        <v>226</v>
      </c>
      <c r="L2686" s="756">
        <v>2.12</v>
      </c>
      <c r="M2686" t="s">
        <v>557</v>
      </c>
      <c r="N2686" s="679">
        <f t="shared" ca="1" si="181"/>
        <v>12732562.918982912</v>
      </c>
      <c r="O2686" s="679">
        <f t="shared" ca="1" si="181"/>
        <v>169068.42451736491</v>
      </c>
      <c r="P2686" s="679">
        <f t="shared" ca="1" si="181"/>
        <v>12563494.494465547</v>
      </c>
      <c r="Q2686" s="679">
        <f t="shared" ca="1" si="181"/>
        <v>0</v>
      </c>
      <c r="R2686" s="679">
        <f t="shared" ca="1" si="181"/>
        <v>0</v>
      </c>
      <c r="S2686" t="str">
        <f t="shared" si="178"/>
        <v>ASR_COMP</v>
      </c>
      <c r="T2686" s="957">
        <f t="shared" si="179"/>
        <v>44682</v>
      </c>
      <c r="U2686" t="str">
        <f t="shared" si="180"/>
        <v>Unaudited</v>
      </c>
    </row>
    <row r="2687" spans="1:21" x14ac:dyDescent="0.25">
      <c r="A2687" t="s">
        <v>440</v>
      </c>
      <c r="B2687" t="s">
        <v>1388</v>
      </c>
      <c r="C2687" t="s">
        <v>1389</v>
      </c>
      <c r="D2687" s="15">
        <v>1900</v>
      </c>
      <c r="E2687" s="15">
        <v>1</v>
      </c>
      <c r="F2687" t="s">
        <v>444</v>
      </c>
      <c r="G2687" s="121">
        <v>366</v>
      </c>
      <c r="H2687" t="s">
        <v>393</v>
      </c>
      <c r="I2687" t="s">
        <v>491</v>
      </c>
      <c r="J2687" t="s">
        <v>436</v>
      </c>
      <c r="K2687" t="s">
        <v>226</v>
      </c>
      <c r="L2687" s="756">
        <v>2.13</v>
      </c>
      <c r="M2687" t="s">
        <v>232</v>
      </c>
      <c r="N2687" s="679">
        <f t="shared" ca="1" si="181"/>
        <v>3335633.8209714498</v>
      </c>
      <c r="O2687" s="679">
        <f t="shared" ca="1" si="181"/>
        <v>36656.918303259954</v>
      </c>
      <c r="P2687" s="679">
        <f t="shared" ca="1" si="181"/>
        <v>3298976.9026681897</v>
      </c>
      <c r="Q2687" s="679">
        <f t="shared" ca="1" si="181"/>
        <v>0</v>
      </c>
      <c r="R2687" s="679">
        <f t="shared" ca="1" si="181"/>
        <v>0</v>
      </c>
      <c r="S2687" t="str">
        <f t="shared" si="178"/>
        <v>ASR_COMP</v>
      </c>
      <c r="T2687" s="957">
        <f t="shared" si="179"/>
        <v>44682</v>
      </c>
      <c r="U2687" t="str">
        <f t="shared" si="180"/>
        <v>Unaudited</v>
      </c>
    </row>
    <row r="2688" spans="1:21" x14ac:dyDescent="0.25">
      <c r="A2688" t="s">
        <v>440</v>
      </c>
      <c r="B2688" t="s">
        <v>1388</v>
      </c>
      <c r="C2688" t="s">
        <v>1389</v>
      </c>
      <c r="D2688" s="15">
        <v>1900</v>
      </c>
      <c r="E2688" s="15">
        <v>1</v>
      </c>
      <c r="F2688" t="s">
        <v>444</v>
      </c>
      <c r="G2688" s="121">
        <v>366</v>
      </c>
      <c r="H2688" t="s">
        <v>393</v>
      </c>
      <c r="I2688" t="s">
        <v>491</v>
      </c>
      <c r="J2688" t="s">
        <v>436</v>
      </c>
      <c r="K2688" t="s">
        <v>226</v>
      </c>
      <c r="L2688" s="756">
        <v>2.14</v>
      </c>
      <c r="M2688" t="s">
        <v>561</v>
      </c>
      <c r="N2688" s="679">
        <f t="shared" ca="1" si="181"/>
        <v>244341.07367563271</v>
      </c>
      <c r="O2688" s="679">
        <f t="shared" ca="1" si="181"/>
        <v>140962.46948474456</v>
      </c>
      <c r="P2688" s="679">
        <f t="shared" ca="1" si="181"/>
        <v>103378.60419088813</v>
      </c>
      <c r="Q2688" s="679">
        <f t="shared" ca="1" si="181"/>
        <v>0</v>
      </c>
      <c r="R2688" s="679">
        <f t="shared" ca="1" si="181"/>
        <v>0</v>
      </c>
      <c r="S2688" t="str">
        <f t="shared" si="178"/>
        <v>ASR_COMP</v>
      </c>
      <c r="T2688" s="957">
        <f t="shared" si="179"/>
        <v>44682</v>
      </c>
      <c r="U2688" t="str">
        <f t="shared" si="180"/>
        <v>Unaudited</v>
      </c>
    </row>
    <row r="2689" spans="1:21" x14ac:dyDescent="0.25">
      <c r="A2689" t="s">
        <v>440</v>
      </c>
      <c r="B2689" t="s">
        <v>1388</v>
      </c>
      <c r="C2689" t="s">
        <v>1389</v>
      </c>
      <c r="D2689" s="15">
        <v>1900</v>
      </c>
      <c r="E2689" s="15">
        <v>1</v>
      </c>
      <c r="F2689" t="s">
        <v>444</v>
      </c>
      <c r="G2689" s="121">
        <v>366</v>
      </c>
      <c r="H2689" t="s">
        <v>393</v>
      </c>
      <c r="I2689" t="s">
        <v>491</v>
      </c>
      <c r="J2689" t="s">
        <v>436</v>
      </c>
      <c r="K2689" t="s">
        <v>226</v>
      </c>
      <c r="L2689" s="756">
        <v>2.15</v>
      </c>
      <c r="M2689" t="s">
        <v>20</v>
      </c>
      <c r="N2689" s="679">
        <f t="shared" ca="1" si="181"/>
        <v>297524.54888594768</v>
      </c>
      <c r="O2689" s="679">
        <f t="shared" ca="1" si="181"/>
        <v>75413.023493065877</v>
      </c>
      <c r="P2689" s="679">
        <f t="shared" ca="1" si="181"/>
        <v>222111.52539288177</v>
      </c>
      <c r="Q2689" s="679">
        <f t="shared" ca="1" si="181"/>
        <v>0</v>
      </c>
      <c r="R2689" s="679">
        <f t="shared" ca="1" si="181"/>
        <v>0</v>
      </c>
      <c r="S2689" t="str">
        <f t="shared" si="178"/>
        <v>ASR_COMP</v>
      </c>
      <c r="T2689" s="957">
        <f t="shared" si="179"/>
        <v>44682</v>
      </c>
      <c r="U2689" t="str">
        <f t="shared" si="180"/>
        <v>Unaudited</v>
      </c>
    </row>
    <row r="2690" spans="1:21" x14ac:dyDescent="0.25">
      <c r="A2690" t="s">
        <v>440</v>
      </c>
      <c r="B2690" t="s">
        <v>1388</v>
      </c>
      <c r="C2690" t="s">
        <v>1389</v>
      </c>
      <c r="D2690" s="15">
        <v>1900</v>
      </c>
      <c r="E2690" s="15">
        <v>1</v>
      </c>
      <c r="F2690" t="s">
        <v>444</v>
      </c>
      <c r="G2690" s="121">
        <v>366</v>
      </c>
      <c r="H2690" t="s">
        <v>393</v>
      </c>
      <c r="I2690" t="s">
        <v>491</v>
      </c>
      <c r="J2690" t="s">
        <v>436</v>
      </c>
      <c r="K2690" t="s">
        <v>226</v>
      </c>
      <c r="L2690" s="756">
        <v>2.16</v>
      </c>
      <c r="M2690" t="s">
        <v>802</v>
      </c>
      <c r="N2690" s="679">
        <f t="shared" ca="1" si="181"/>
        <v>2404927.03171957</v>
      </c>
      <c r="O2690" s="679">
        <f t="shared" ca="1" si="181"/>
        <v>596663.50518326252</v>
      </c>
      <c r="P2690" s="679">
        <f t="shared" ca="1" si="181"/>
        <v>1808263.5265363073</v>
      </c>
      <c r="Q2690" s="679">
        <f t="shared" ca="1" si="181"/>
        <v>0</v>
      </c>
      <c r="R2690" s="679">
        <f t="shared" ca="1" si="181"/>
        <v>0</v>
      </c>
      <c r="S2690" t="str">
        <f t="shared" ref="S2690:S2753" si="182">file_name</f>
        <v>ASR_COMP</v>
      </c>
      <c r="T2690" s="957">
        <f t="shared" ref="T2690:T2753" si="183">file_date</f>
        <v>44682</v>
      </c>
      <c r="U2690" t="str">
        <f t="shared" ref="U2690:U2753" si="184">status</f>
        <v>Unaudited</v>
      </c>
    </row>
    <row r="2691" spans="1:21" x14ac:dyDescent="0.25">
      <c r="A2691" t="s">
        <v>440</v>
      </c>
      <c r="B2691" t="s">
        <v>1388</v>
      </c>
      <c r="C2691" t="s">
        <v>1389</v>
      </c>
      <c r="D2691" s="15">
        <v>1900</v>
      </c>
      <c r="E2691" s="15">
        <v>1</v>
      </c>
      <c r="F2691" t="s">
        <v>444</v>
      </c>
      <c r="G2691" s="121">
        <v>366</v>
      </c>
      <c r="H2691" t="s">
        <v>393</v>
      </c>
      <c r="I2691" t="s">
        <v>491</v>
      </c>
      <c r="J2691" t="s">
        <v>436</v>
      </c>
      <c r="K2691" t="s">
        <v>226</v>
      </c>
      <c r="L2691" s="756">
        <v>2.17</v>
      </c>
      <c r="M2691" t="s">
        <v>1055</v>
      </c>
      <c r="N2691" s="679">
        <f t="shared" ca="1" si="181"/>
        <v>806961.02000001702</v>
      </c>
      <c r="O2691" s="679">
        <f t="shared" ca="1" si="181"/>
        <v>14185.491362365459</v>
      </c>
      <c r="P2691" s="679">
        <f t="shared" ca="1" si="181"/>
        <v>792775.52863765159</v>
      </c>
      <c r="Q2691" s="679">
        <f t="shared" ca="1" si="181"/>
        <v>0</v>
      </c>
      <c r="R2691" s="679">
        <f t="shared" ca="1" si="181"/>
        <v>0</v>
      </c>
      <c r="S2691" t="str">
        <f t="shared" si="182"/>
        <v>ASR_COMP</v>
      </c>
      <c r="T2691" s="957">
        <f t="shared" si="183"/>
        <v>44682</v>
      </c>
      <c r="U2691" t="str">
        <f t="shared" si="184"/>
        <v>Unaudited</v>
      </c>
    </row>
    <row r="2692" spans="1:21" x14ac:dyDescent="0.25">
      <c r="A2692" t="s">
        <v>440</v>
      </c>
      <c r="B2692" t="s">
        <v>1388</v>
      </c>
      <c r="C2692" t="s">
        <v>1389</v>
      </c>
      <c r="D2692" s="15">
        <v>1900</v>
      </c>
      <c r="E2692" s="15">
        <v>1</v>
      </c>
      <c r="F2692" t="s">
        <v>444</v>
      </c>
      <c r="G2692" s="121">
        <v>366</v>
      </c>
      <c r="H2692" t="s">
        <v>393</v>
      </c>
      <c r="I2692" t="s">
        <v>491</v>
      </c>
      <c r="J2692" t="s">
        <v>436</v>
      </c>
      <c r="K2692" t="s">
        <v>226</v>
      </c>
      <c r="L2692" s="756">
        <v>2.1800000000000002</v>
      </c>
      <c r="M2692" t="s">
        <v>653</v>
      </c>
      <c r="N2692" s="679">
        <f t="shared" ca="1" si="181"/>
        <v>2299855.1391574964</v>
      </c>
      <c r="O2692" s="679">
        <f t="shared" ca="1" si="181"/>
        <v>78619.173247972169</v>
      </c>
      <c r="P2692" s="679">
        <f t="shared" ca="1" si="181"/>
        <v>2221235.9659095244</v>
      </c>
      <c r="Q2692" s="679">
        <f t="shared" ca="1" si="181"/>
        <v>0</v>
      </c>
      <c r="R2692" s="679">
        <f t="shared" ca="1" si="181"/>
        <v>0</v>
      </c>
      <c r="S2692" t="str">
        <f t="shared" si="182"/>
        <v>ASR_COMP</v>
      </c>
      <c r="T2692" s="957">
        <f t="shared" si="183"/>
        <v>44682</v>
      </c>
      <c r="U2692" t="str">
        <f t="shared" si="184"/>
        <v>Unaudited</v>
      </c>
    </row>
    <row r="2693" spans="1:21" x14ac:dyDescent="0.25">
      <c r="A2693" t="s">
        <v>440</v>
      </c>
      <c r="B2693" t="s">
        <v>1388</v>
      </c>
      <c r="C2693" t="s">
        <v>1389</v>
      </c>
      <c r="D2693" s="15">
        <v>1900</v>
      </c>
      <c r="E2693" s="15">
        <v>1</v>
      </c>
      <c r="F2693" t="s">
        <v>444</v>
      </c>
      <c r="G2693" s="121">
        <v>366</v>
      </c>
      <c r="H2693" t="s">
        <v>393</v>
      </c>
      <c r="I2693" t="s">
        <v>491</v>
      </c>
      <c r="J2693" t="s">
        <v>436</v>
      </c>
      <c r="K2693" t="s">
        <v>226</v>
      </c>
      <c r="L2693" s="756">
        <v>2.19</v>
      </c>
      <c r="M2693" t="s">
        <v>221</v>
      </c>
      <c r="N2693" s="679">
        <f t="shared" ca="1" si="181"/>
        <v>8764946.5899999831</v>
      </c>
      <c r="O2693" s="679">
        <f t="shared" ca="1" si="181"/>
        <v>154078.16863763455</v>
      </c>
      <c r="P2693" s="679">
        <f t="shared" ca="1" si="181"/>
        <v>8610868.4213623479</v>
      </c>
      <c r="Q2693" s="679">
        <f t="shared" ca="1" si="181"/>
        <v>0</v>
      </c>
      <c r="R2693" s="679">
        <f t="shared" ca="1" si="181"/>
        <v>0</v>
      </c>
      <c r="S2693" t="str">
        <f t="shared" si="182"/>
        <v>ASR_COMP</v>
      </c>
      <c r="T2693" s="957">
        <f t="shared" si="183"/>
        <v>44682</v>
      </c>
      <c r="U2693" t="str">
        <f t="shared" si="184"/>
        <v>Unaudited</v>
      </c>
    </row>
    <row r="2694" spans="1:21" x14ac:dyDescent="0.25">
      <c r="A2694" t="s">
        <v>440</v>
      </c>
      <c r="B2694" t="s">
        <v>1388</v>
      </c>
      <c r="C2694" t="s">
        <v>1389</v>
      </c>
      <c r="D2694" s="15">
        <v>1900</v>
      </c>
      <c r="E2694" s="15">
        <v>1</v>
      </c>
      <c r="F2694" t="s">
        <v>444</v>
      </c>
      <c r="G2694" s="121">
        <v>366</v>
      </c>
      <c r="H2694" t="s">
        <v>393</v>
      </c>
      <c r="I2694" t="s">
        <v>491</v>
      </c>
      <c r="J2694" t="s">
        <v>436</v>
      </c>
      <c r="K2694" t="s">
        <v>226</v>
      </c>
      <c r="L2694" s="756" t="s">
        <v>707</v>
      </c>
      <c r="M2694" t="s">
        <v>233</v>
      </c>
      <c r="N2694" s="679">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763727.90169956372</v>
      </c>
      <c r="O2694" s="679">
        <f t="shared" ca="1" si="185"/>
        <v>19193.917079684325</v>
      </c>
      <c r="P2694" s="679">
        <f t="shared" ca="1" si="185"/>
        <v>744533.9846198794</v>
      </c>
      <c r="Q2694" s="679">
        <f t="shared" ca="1" si="185"/>
        <v>0</v>
      </c>
      <c r="R2694" s="679">
        <f t="shared" ca="1" si="185"/>
        <v>0</v>
      </c>
      <c r="S2694" t="str">
        <f t="shared" si="182"/>
        <v>ASR_COMP</v>
      </c>
      <c r="T2694" s="957">
        <f t="shared" si="183"/>
        <v>44682</v>
      </c>
      <c r="U2694" t="str">
        <f t="shared" si="184"/>
        <v>Unaudited</v>
      </c>
    </row>
    <row r="2695" spans="1:21" x14ac:dyDescent="0.25">
      <c r="A2695" t="s">
        <v>440</v>
      </c>
      <c r="B2695" t="s">
        <v>1388</v>
      </c>
      <c r="C2695" t="s">
        <v>1389</v>
      </c>
      <c r="D2695" s="15">
        <v>1900</v>
      </c>
      <c r="E2695" s="15">
        <v>1</v>
      </c>
      <c r="F2695" t="s">
        <v>444</v>
      </c>
      <c r="G2695" s="121">
        <v>366</v>
      </c>
      <c r="H2695" t="s">
        <v>393</v>
      </c>
      <c r="I2695" t="s">
        <v>491</v>
      </c>
      <c r="J2695" t="s">
        <v>436</v>
      </c>
      <c r="K2695" t="s">
        <v>226</v>
      </c>
      <c r="L2695" s="756">
        <v>2.21</v>
      </c>
      <c r="M2695" t="s">
        <v>469</v>
      </c>
      <c r="N2695" s="679">
        <f t="shared" ca="1" si="185"/>
        <v>18370.123147157177</v>
      </c>
      <c r="O2695" s="679">
        <f t="shared" ca="1" si="185"/>
        <v>4675.9605183369613</v>
      </c>
      <c r="P2695" s="679">
        <f t="shared" ca="1" si="185"/>
        <v>13694.162628820215</v>
      </c>
      <c r="Q2695" s="679">
        <f t="shared" ca="1" si="185"/>
        <v>0</v>
      </c>
      <c r="R2695" s="679">
        <f t="shared" ca="1" si="185"/>
        <v>0</v>
      </c>
      <c r="S2695" t="str">
        <f t="shared" si="182"/>
        <v>ASR_COMP</v>
      </c>
      <c r="T2695" s="957">
        <f t="shared" si="183"/>
        <v>44682</v>
      </c>
      <c r="U2695" t="str">
        <f t="shared" si="184"/>
        <v>Unaudited</v>
      </c>
    </row>
    <row r="2696" spans="1:21" x14ac:dyDescent="0.25">
      <c r="A2696" t="s">
        <v>440</v>
      </c>
      <c r="B2696" t="s">
        <v>1388</v>
      </c>
      <c r="C2696" t="s">
        <v>1389</v>
      </c>
      <c r="D2696" s="15">
        <v>1900</v>
      </c>
      <c r="E2696" s="15">
        <v>1</v>
      </c>
      <c r="F2696" t="s">
        <v>444</v>
      </c>
      <c r="G2696" s="121">
        <v>366</v>
      </c>
      <c r="H2696" t="s">
        <v>393</v>
      </c>
      <c r="I2696" t="s">
        <v>491</v>
      </c>
      <c r="J2696" t="s">
        <v>436</v>
      </c>
      <c r="K2696" t="s">
        <v>6</v>
      </c>
      <c r="L2696" s="756" t="s">
        <v>70</v>
      </c>
      <c r="M2696" t="s">
        <v>191</v>
      </c>
      <c r="N2696" s="679">
        <f t="shared" ca="1" si="185"/>
        <v>35803.968342144792</v>
      </c>
      <c r="O2696" s="679">
        <f t="shared" ca="1" si="185"/>
        <v>9968.8682590666158</v>
      </c>
      <c r="P2696" s="679">
        <f t="shared" ca="1" si="185"/>
        <v>25835.100083078178</v>
      </c>
      <c r="Q2696" s="679">
        <f t="shared" ca="1" si="185"/>
        <v>0</v>
      </c>
      <c r="R2696" s="679">
        <f t="shared" ca="1" si="185"/>
        <v>0</v>
      </c>
      <c r="S2696" t="str">
        <f t="shared" si="182"/>
        <v>ASR_COMP</v>
      </c>
      <c r="T2696" s="957">
        <f t="shared" si="183"/>
        <v>44682</v>
      </c>
      <c r="U2696" t="str">
        <f t="shared" si="184"/>
        <v>Unaudited</v>
      </c>
    </row>
    <row r="2697" spans="1:21" x14ac:dyDescent="0.25">
      <c r="A2697" t="s">
        <v>440</v>
      </c>
      <c r="B2697" t="s">
        <v>1388</v>
      </c>
      <c r="C2697" t="s">
        <v>1389</v>
      </c>
      <c r="D2697" s="15">
        <v>1900</v>
      </c>
      <c r="E2697" s="15">
        <v>1</v>
      </c>
      <c r="F2697" t="s">
        <v>444</v>
      </c>
      <c r="G2697" s="121">
        <v>366</v>
      </c>
      <c r="H2697" t="s">
        <v>393</v>
      </c>
      <c r="I2697" t="s">
        <v>491</v>
      </c>
      <c r="J2697" t="s">
        <v>436</v>
      </c>
      <c r="K2697" t="s">
        <v>6</v>
      </c>
      <c r="L2697" s="756" t="s">
        <v>71</v>
      </c>
      <c r="M2697" t="s">
        <v>234</v>
      </c>
      <c r="N2697" s="679">
        <f t="shared" ca="1" si="185"/>
        <v>23648.400000000001</v>
      </c>
      <c r="O2697" s="679">
        <f t="shared" ca="1" si="185"/>
        <v>6019.8731603873621</v>
      </c>
      <c r="P2697" s="679">
        <f t="shared" ca="1" si="185"/>
        <v>17628.526839612638</v>
      </c>
      <c r="Q2697" s="679">
        <f t="shared" ca="1" si="185"/>
        <v>0</v>
      </c>
      <c r="R2697" s="679">
        <f t="shared" ca="1" si="185"/>
        <v>0</v>
      </c>
      <c r="S2697" t="str">
        <f t="shared" si="182"/>
        <v>ASR_COMP</v>
      </c>
      <c r="T2697" s="957">
        <f t="shared" si="183"/>
        <v>44682</v>
      </c>
      <c r="U2697" t="str">
        <f t="shared" si="184"/>
        <v>Unaudited</v>
      </c>
    </row>
    <row r="2698" spans="1:21" x14ac:dyDescent="0.25">
      <c r="A2698" t="s">
        <v>440</v>
      </c>
      <c r="B2698" t="s">
        <v>1388</v>
      </c>
      <c r="C2698" t="s">
        <v>1389</v>
      </c>
      <c r="D2698" s="15">
        <v>1900</v>
      </c>
      <c r="E2698" s="15">
        <v>1</v>
      </c>
      <c r="F2698" t="s">
        <v>444</v>
      </c>
      <c r="G2698" s="121">
        <v>366</v>
      </c>
      <c r="H2698" t="s">
        <v>393</v>
      </c>
      <c r="I2698" t="s">
        <v>491</v>
      </c>
      <c r="J2698" t="s">
        <v>436</v>
      </c>
      <c r="K2698" t="s">
        <v>6</v>
      </c>
      <c r="L2698" s="756" t="s">
        <v>72</v>
      </c>
      <c r="M2698" t="s">
        <v>167</v>
      </c>
      <c r="N2698" s="679">
        <f t="shared" ca="1" si="185"/>
        <v>0</v>
      </c>
      <c r="O2698" s="679">
        <f t="shared" ca="1" si="185"/>
        <v>0</v>
      </c>
      <c r="P2698" s="679">
        <f t="shared" ca="1" si="185"/>
        <v>0</v>
      </c>
      <c r="Q2698" s="679">
        <f t="shared" ca="1" si="185"/>
        <v>0</v>
      </c>
      <c r="R2698" s="679">
        <f t="shared" ca="1" si="185"/>
        <v>0</v>
      </c>
      <c r="S2698" t="str">
        <f t="shared" si="182"/>
        <v>ASR_COMP</v>
      </c>
      <c r="T2698" s="957">
        <f t="shared" si="183"/>
        <v>44682</v>
      </c>
      <c r="U2698" t="str">
        <f t="shared" si="184"/>
        <v>Unaudited</v>
      </c>
    </row>
    <row r="2699" spans="1:21" x14ac:dyDescent="0.25">
      <c r="A2699" t="s">
        <v>440</v>
      </c>
      <c r="B2699" t="s">
        <v>1388</v>
      </c>
      <c r="C2699" t="s">
        <v>1389</v>
      </c>
      <c r="D2699" s="15">
        <v>1900</v>
      </c>
      <c r="E2699" s="15">
        <v>1</v>
      </c>
      <c r="F2699" t="s">
        <v>444</v>
      </c>
      <c r="G2699" s="121">
        <v>366</v>
      </c>
      <c r="H2699" t="s">
        <v>393</v>
      </c>
      <c r="I2699" t="s">
        <v>491</v>
      </c>
      <c r="J2699" t="s">
        <v>436</v>
      </c>
      <c r="K2699" t="s">
        <v>6</v>
      </c>
      <c r="L2699" s="756">
        <v>3.4</v>
      </c>
      <c r="M2699" t="s">
        <v>464</v>
      </c>
      <c r="N2699" s="679">
        <f t="shared" ca="1" si="185"/>
        <v>58429.901365289188</v>
      </c>
      <c r="O2699" s="679">
        <f t="shared" ca="1" si="185"/>
        <v>14873.758689509024</v>
      </c>
      <c r="P2699" s="679">
        <f t="shared" ca="1" si="185"/>
        <v>43556.14267578016</v>
      </c>
      <c r="Q2699" s="679">
        <f t="shared" ca="1" si="185"/>
        <v>0</v>
      </c>
      <c r="R2699" s="679">
        <f t="shared" ca="1" si="185"/>
        <v>0</v>
      </c>
      <c r="S2699" t="str">
        <f t="shared" si="182"/>
        <v>ASR_COMP</v>
      </c>
      <c r="T2699" s="957">
        <f t="shared" si="183"/>
        <v>44682</v>
      </c>
      <c r="U2699" t="str">
        <f t="shared" si="184"/>
        <v>Unaudited</v>
      </c>
    </row>
    <row r="2700" spans="1:21" x14ac:dyDescent="0.25">
      <c r="A2700" t="s">
        <v>440</v>
      </c>
      <c r="B2700" t="s">
        <v>1388</v>
      </c>
      <c r="C2700" t="s">
        <v>1389</v>
      </c>
      <c r="D2700" s="15">
        <v>1900</v>
      </c>
      <c r="E2700" s="15">
        <v>1</v>
      </c>
      <c r="F2700" t="s">
        <v>444</v>
      </c>
      <c r="G2700" s="121">
        <v>366</v>
      </c>
      <c r="H2700" t="s">
        <v>393</v>
      </c>
      <c r="I2700" t="s">
        <v>491</v>
      </c>
      <c r="J2700" t="s">
        <v>436</v>
      </c>
      <c r="K2700" t="s">
        <v>437</v>
      </c>
      <c r="L2700" s="756">
        <v>4.5</v>
      </c>
      <c r="M2700" t="s">
        <v>32</v>
      </c>
      <c r="N2700" s="679">
        <f t="shared" ca="1" si="185"/>
        <v>0</v>
      </c>
      <c r="O2700" s="679">
        <f t="shared" ca="1" si="185"/>
        <v>0</v>
      </c>
      <c r="P2700" s="679">
        <f t="shared" ca="1" si="185"/>
        <v>0</v>
      </c>
      <c r="Q2700" s="679">
        <f t="shared" ca="1" si="185"/>
        <v>0</v>
      </c>
      <c r="R2700" s="679">
        <f t="shared" ca="1" si="185"/>
        <v>0</v>
      </c>
      <c r="S2700" t="str">
        <f t="shared" si="182"/>
        <v>ASR_COMP</v>
      </c>
      <c r="T2700" s="957">
        <f t="shared" si="183"/>
        <v>44682</v>
      </c>
      <c r="U2700" t="str">
        <f t="shared" si="184"/>
        <v>Unaudited</v>
      </c>
    </row>
    <row r="2701" spans="1:21" x14ac:dyDescent="0.25">
      <c r="A2701" t="s">
        <v>440</v>
      </c>
      <c r="B2701" t="s">
        <v>1388</v>
      </c>
      <c r="C2701" t="s">
        <v>1389</v>
      </c>
      <c r="D2701" s="15">
        <v>1900</v>
      </c>
      <c r="E2701" s="15">
        <v>1</v>
      </c>
      <c r="F2701" t="s">
        <v>444</v>
      </c>
      <c r="G2701" s="121">
        <v>366</v>
      </c>
      <c r="H2701" t="s">
        <v>393</v>
      </c>
      <c r="I2701" t="s">
        <v>491</v>
      </c>
      <c r="J2701" t="s">
        <v>436</v>
      </c>
      <c r="K2701" t="s">
        <v>437</v>
      </c>
      <c r="L2701" s="756" t="s">
        <v>947</v>
      </c>
      <c r="M2701" t="s">
        <v>938</v>
      </c>
      <c r="N2701" s="679">
        <f t="shared" ca="1" si="185"/>
        <v>0</v>
      </c>
      <c r="O2701" s="679">
        <f t="shared" ca="1" si="185"/>
        <v>0</v>
      </c>
      <c r="P2701" s="679">
        <f t="shared" ca="1" si="185"/>
        <v>0</v>
      </c>
      <c r="Q2701" s="679">
        <f t="shared" ca="1" si="185"/>
        <v>0</v>
      </c>
      <c r="R2701" s="679">
        <f t="shared" ca="1" si="185"/>
        <v>0</v>
      </c>
      <c r="S2701" t="str">
        <f t="shared" si="182"/>
        <v>ASR_COMP</v>
      </c>
      <c r="T2701" s="957">
        <f t="shared" si="183"/>
        <v>44682</v>
      </c>
      <c r="U2701" t="str">
        <f t="shared" si="184"/>
        <v>Unaudited</v>
      </c>
    </row>
    <row r="2702" spans="1:21" x14ac:dyDescent="0.25">
      <c r="A2702" t="s">
        <v>440</v>
      </c>
      <c r="B2702" t="s">
        <v>1388</v>
      </c>
      <c r="C2702" t="s">
        <v>1389</v>
      </c>
      <c r="D2702" s="15">
        <v>1900</v>
      </c>
      <c r="E2702" s="15">
        <v>1</v>
      </c>
      <c r="F2702" t="s">
        <v>444</v>
      </c>
      <c r="G2702" s="121">
        <v>366</v>
      </c>
      <c r="H2702" t="s">
        <v>393</v>
      </c>
      <c r="I2702" t="s">
        <v>491</v>
      </c>
      <c r="J2702" t="s">
        <v>436</v>
      </c>
      <c r="K2702" t="s">
        <v>437</v>
      </c>
      <c r="L2702" s="756" t="s">
        <v>196</v>
      </c>
      <c r="M2702" t="s">
        <v>40</v>
      </c>
      <c r="N2702" s="679">
        <f t="shared" ca="1" si="185"/>
        <v>0</v>
      </c>
      <c r="O2702" s="679">
        <f t="shared" ca="1" si="185"/>
        <v>0</v>
      </c>
      <c r="P2702" s="679">
        <f t="shared" ca="1" si="185"/>
        <v>0</v>
      </c>
      <c r="Q2702" s="679">
        <f t="shared" ca="1" si="185"/>
        <v>0</v>
      </c>
      <c r="R2702" s="679">
        <f t="shared" ca="1" si="185"/>
        <v>0</v>
      </c>
      <c r="S2702" t="str">
        <f t="shared" si="182"/>
        <v>ASR_COMP</v>
      </c>
      <c r="T2702" s="957">
        <f t="shared" si="183"/>
        <v>44682</v>
      </c>
      <c r="U2702" t="str">
        <f t="shared" si="184"/>
        <v>Unaudited</v>
      </c>
    </row>
    <row r="2703" spans="1:21" x14ac:dyDescent="0.25">
      <c r="A2703" t="s">
        <v>440</v>
      </c>
      <c r="B2703" t="s">
        <v>1388</v>
      </c>
      <c r="C2703" t="s">
        <v>1389</v>
      </c>
      <c r="D2703" s="15">
        <v>1900</v>
      </c>
      <c r="E2703" s="15">
        <v>1</v>
      </c>
      <c r="F2703" t="s">
        <v>444</v>
      </c>
      <c r="G2703" s="121">
        <v>366</v>
      </c>
      <c r="H2703" t="s">
        <v>393</v>
      </c>
      <c r="I2703" t="s">
        <v>491</v>
      </c>
      <c r="J2703" t="s">
        <v>436</v>
      </c>
      <c r="K2703" t="s">
        <v>437</v>
      </c>
      <c r="L2703" s="756" t="s">
        <v>195</v>
      </c>
      <c r="M2703" t="s">
        <v>332</v>
      </c>
      <c r="N2703" s="679">
        <f t="shared" ca="1" si="185"/>
        <v>0</v>
      </c>
      <c r="O2703" s="679">
        <f t="shared" ca="1" si="185"/>
        <v>0</v>
      </c>
      <c r="P2703" s="679">
        <f t="shared" ca="1" si="185"/>
        <v>0</v>
      </c>
      <c r="Q2703" s="679">
        <f t="shared" ca="1" si="185"/>
        <v>0</v>
      </c>
      <c r="R2703" s="679">
        <f t="shared" ca="1" si="185"/>
        <v>0</v>
      </c>
      <c r="S2703" t="str">
        <f t="shared" si="182"/>
        <v>ASR_COMP</v>
      </c>
      <c r="T2703" s="957">
        <f t="shared" si="183"/>
        <v>44682</v>
      </c>
      <c r="U2703" t="str">
        <f t="shared" si="184"/>
        <v>Unaudited</v>
      </c>
    </row>
    <row r="2704" spans="1:21" x14ac:dyDescent="0.25">
      <c r="A2704" t="s">
        <v>440</v>
      </c>
      <c r="B2704" t="s">
        <v>1388</v>
      </c>
      <c r="C2704" t="s">
        <v>1389</v>
      </c>
      <c r="D2704" s="15">
        <v>1900</v>
      </c>
      <c r="E2704" s="15">
        <v>1</v>
      </c>
      <c r="F2704" t="s">
        <v>444</v>
      </c>
      <c r="G2704" s="121">
        <v>366</v>
      </c>
      <c r="H2704" t="s">
        <v>393</v>
      </c>
      <c r="I2704" t="s">
        <v>491</v>
      </c>
      <c r="J2704" t="s">
        <v>453</v>
      </c>
      <c r="K2704" t="s">
        <v>438</v>
      </c>
      <c r="L2704" s="756" t="s">
        <v>79</v>
      </c>
      <c r="M2704" t="s">
        <v>27</v>
      </c>
      <c r="N2704" s="679">
        <f t="shared" ca="1" si="185"/>
        <v>1958287.0096737649</v>
      </c>
      <c r="O2704" s="679">
        <f t="shared" ca="1" si="185"/>
        <v>485851.90982336865</v>
      </c>
      <c r="P2704" s="679">
        <f t="shared" ca="1" si="185"/>
        <v>1472435.0998503962</v>
      </c>
      <c r="Q2704" s="679">
        <f t="shared" ca="1" si="185"/>
        <v>0</v>
      </c>
      <c r="R2704" s="679">
        <f t="shared" ca="1" si="185"/>
        <v>0</v>
      </c>
      <c r="S2704" t="str">
        <f t="shared" si="182"/>
        <v>ASR_COMP</v>
      </c>
      <c r="T2704" s="957">
        <f t="shared" si="183"/>
        <v>44682</v>
      </c>
      <c r="U2704" t="str">
        <f t="shared" si="184"/>
        <v>Unaudited</v>
      </c>
    </row>
    <row r="2705" spans="1:21" x14ac:dyDescent="0.25">
      <c r="A2705" t="s">
        <v>440</v>
      </c>
      <c r="B2705" t="s">
        <v>1388</v>
      </c>
      <c r="C2705" t="s">
        <v>1389</v>
      </c>
      <c r="D2705" s="15">
        <v>1900</v>
      </c>
      <c r="E2705" s="15">
        <v>1</v>
      </c>
      <c r="F2705" t="s">
        <v>444</v>
      </c>
      <c r="G2705" s="121">
        <v>366</v>
      </c>
      <c r="H2705" t="s">
        <v>393</v>
      </c>
      <c r="I2705" t="s">
        <v>491</v>
      </c>
      <c r="J2705" t="s">
        <v>453</v>
      </c>
      <c r="K2705" t="s">
        <v>438</v>
      </c>
      <c r="L2705" s="756" t="s">
        <v>80</v>
      </c>
      <c r="M2705" t="s">
        <v>100</v>
      </c>
      <c r="N2705" s="679">
        <f t="shared" ca="1" si="185"/>
        <v>188372.42596358884</v>
      </c>
      <c r="O2705" s="679">
        <f t="shared" ca="1" si="185"/>
        <v>46735.285716733342</v>
      </c>
      <c r="P2705" s="679">
        <f t="shared" ca="1" si="185"/>
        <v>141637.1402468555</v>
      </c>
      <c r="Q2705" s="679">
        <f t="shared" ca="1" si="185"/>
        <v>0</v>
      </c>
      <c r="R2705" s="679">
        <f t="shared" ca="1" si="185"/>
        <v>0</v>
      </c>
      <c r="S2705" t="str">
        <f t="shared" si="182"/>
        <v>ASR_COMP</v>
      </c>
      <c r="T2705" s="957">
        <f t="shared" si="183"/>
        <v>44682</v>
      </c>
      <c r="U2705" t="str">
        <f t="shared" si="184"/>
        <v>Unaudited</v>
      </c>
    </row>
    <row r="2706" spans="1:21" x14ac:dyDescent="0.25">
      <c r="A2706" t="s">
        <v>440</v>
      </c>
      <c r="B2706" t="s">
        <v>1388</v>
      </c>
      <c r="C2706" t="s">
        <v>1389</v>
      </c>
      <c r="D2706" s="15">
        <v>1900</v>
      </c>
      <c r="E2706" s="15">
        <v>1</v>
      </c>
      <c r="F2706" t="s">
        <v>444</v>
      </c>
      <c r="G2706" s="121">
        <v>366</v>
      </c>
      <c r="H2706" t="s">
        <v>393</v>
      </c>
      <c r="I2706" t="s">
        <v>491</v>
      </c>
      <c r="J2706" t="s">
        <v>453</v>
      </c>
      <c r="K2706" t="s">
        <v>438</v>
      </c>
      <c r="L2706" s="756" t="s">
        <v>81</v>
      </c>
      <c r="M2706" t="s">
        <v>101</v>
      </c>
      <c r="N2706" s="679">
        <f t="shared" ca="1" si="185"/>
        <v>178924.99080314746</v>
      </c>
      <c r="O2706" s="679">
        <f t="shared" ca="1" si="185"/>
        <v>44391.372698386993</v>
      </c>
      <c r="P2706" s="679">
        <f t="shared" ca="1" si="185"/>
        <v>134533.61810476048</v>
      </c>
      <c r="Q2706" s="679">
        <f t="shared" ca="1" si="185"/>
        <v>0</v>
      </c>
      <c r="R2706" s="679">
        <f t="shared" ca="1" si="185"/>
        <v>0</v>
      </c>
      <c r="S2706" t="str">
        <f t="shared" si="182"/>
        <v>ASR_COMP</v>
      </c>
      <c r="T2706" s="957">
        <f t="shared" si="183"/>
        <v>44682</v>
      </c>
      <c r="U2706" t="str">
        <f t="shared" si="184"/>
        <v>Unaudited</v>
      </c>
    </row>
    <row r="2707" spans="1:21" x14ac:dyDescent="0.25">
      <c r="A2707" t="s">
        <v>440</v>
      </c>
      <c r="B2707" t="s">
        <v>1388</v>
      </c>
      <c r="C2707" t="s">
        <v>1389</v>
      </c>
      <c r="D2707" s="15">
        <v>1900</v>
      </c>
      <c r="E2707" s="15">
        <v>1</v>
      </c>
      <c r="F2707" t="s">
        <v>444</v>
      </c>
      <c r="G2707" s="121">
        <v>366</v>
      </c>
      <c r="H2707" t="s">
        <v>393</v>
      </c>
      <c r="I2707" t="s">
        <v>491</v>
      </c>
      <c r="J2707" t="s">
        <v>453</v>
      </c>
      <c r="K2707" t="s">
        <v>438</v>
      </c>
      <c r="L2707" s="756" t="s">
        <v>82</v>
      </c>
      <c r="M2707" t="s">
        <v>102</v>
      </c>
      <c r="N2707" s="679">
        <f t="shared" ca="1" si="185"/>
        <v>121188.36080209383</v>
      </c>
      <c r="O2707" s="679">
        <f t="shared" ca="1" si="185"/>
        <v>30066.888179924976</v>
      </c>
      <c r="P2707" s="679">
        <f t="shared" ca="1" si="185"/>
        <v>91121.472622168847</v>
      </c>
      <c r="Q2707" s="679">
        <f t="shared" ca="1" si="185"/>
        <v>0</v>
      </c>
      <c r="R2707" s="679">
        <f t="shared" ca="1" si="185"/>
        <v>0</v>
      </c>
      <c r="S2707" t="str">
        <f t="shared" si="182"/>
        <v>ASR_COMP</v>
      </c>
      <c r="T2707" s="957">
        <f t="shared" si="183"/>
        <v>44682</v>
      </c>
      <c r="U2707" t="str">
        <f t="shared" si="184"/>
        <v>Unaudited</v>
      </c>
    </row>
    <row r="2708" spans="1:21" x14ac:dyDescent="0.25">
      <c r="A2708" t="s">
        <v>440</v>
      </c>
      <c r="B2708" t="s">
        <v>1388</v>
      </c>
      <c r="C2708" t="s">
        <v>1389</v>
      </c>
      <c r="D2708" s="15">
        <v>1900</v>
      </c>
      <c r="E2708" s="15">
        <v>1</v>
      </c>
      <c r="F2708" t="s">
        <v>444</v>
      </c>
      <c r="G2708" s="121">
        <v>366</v>
      </c>
      <c r="H2708" t="s">
        <v>393</v>
      </c>
      <c r="I2708" t="s">
        <v>491</v>
      </c>
      <c r="J2708" t="s">
        <v>453</v>
      </c>
      <c r="K2708" t="s">
        <v>438</v>
      </c>
      <c r="L2708" s="756" t="s">
        <v>219</v>
      </c>
      <c r="M2708" t="s">
        <v>103</v>
      </c>
      <c r="N2708" s="679">
        <f t="shared" ca="1" si="185"/>
        <v>443834.05406480294</v>
      </c>
      <c r="O2708" s="679">
        <f t="shared" ca="1" si="185"/>
        <v>110115.43341032339</v>
      </c>
      <c r="P2708" s="679">
        <f t="shared" ca="1" si="185"/>
        <v>333718.62065447954</v>
      </c>
      <c r="Q2708" s="679">
        <f t="shared" ca="1" si="185"/>
        <v>0</v>
      </c>
      <c r="R2708" s="679">
        <f t="shared" ca="1" si="185"/>
        <v>0</v>
      </c>
      <c r="S2708" t="str">
        <f t="shared" si="182"/>
        <v>ASR_COMP</v>
      </c>
      <c r="T2708" s="957">
        <f t="shared" si="183"/>
        <v>44682</v>
      </c>
      <c r="U2708" t="str">
        <f t="shared" si="184"/>
        <v>Unaudited</v>
      </c>
    </row>
    <row r="2709" spans="1:21" x14ac:dyDescent="0.25">
      <c r="A2709" t="s">
        <v>440</v>
      </c>
      <c r="B2709" t="s">
        <v>1388</v>
      </c>
      <c r="C2709" t="s">
        <v>1389</v>
      </c>
      <c r="D2709" s="15">
        <v>1900</v>
      </c>
      <c r="E2709" s="15">
        <v>1</v>
      </c>
      <c r="F2709" t="s">
        <v>444</v>
      </c>
      <c r="G2709" s="121">
        <v>366</v>
      </c>
      <c r="H2709" t="s">
        <v>393</v>
      </c>
      <c r="I2709" t="s">
        <v>491</v>
      </c>
      <c r="J2709" t="s">
        <v>453</v>
      </c>
      <c r="K2709" t="s">
        <v>438</v>
      </c>
      <c r="L2709" s="756" t="s">
        <v>218</v>
      </c>
      <c r="M2709" t="s">
        <v>28</v>
      </c>
      <c r="N2709" s="679">
        <f t="shared" ca="1" si="185"/>
        <v>85002.224358059219</v>
      </c>
      <c r="O2709" s="679">
        <f t="shared" ca="1" si="185"/>
        <v>21089.091047219652</v>
      </c>
      <c r="P2709" s="679">
        <f t="shared" ca="1" si="185"/>
        <v>63913.13331083957</v>
      </c>
      <c r="Q2709" s="679">
        <f t="shared" ca="1" si="185"/>
        <v>0</v>
      </c>
      <c r="R2709" s="679">
        <f t="shared" ca="1" si="185"/>
        <v>0</v>
      </c>
      <c r="S2709" t="str">
        <f t="shared" si="182"/>
        <v>ASR_COMP</v>
      </c>
      <c r="T2709" s="957">
        <f t="shared" si="183"/>
        <v>44682</v>
      </c>
      <c r="U2709" t="str">
        <f t="shared" si="184"/>
        <v>Unaudited</v>
      </c>
    </row>
    <row r="2710" spans="1:21" x14ac:dyDescent="0.25">
      <c r="A2710" t="s">
        <v>440</v>
      </c>
      <c r="B2710" t="s">
        <v>1388</v>
      </c>
      <c r="C2710" t="s">
        <v>1389</v>
      </c>
      <c r="D2710" s="15">
        <v>1900</v>
      </c>
      <c r="E2710" s="15">
        <v>1</v>
      </c>
      <c r="F2710" t="s">
        <v>444</v>
      </c>
      <c r="G2710" s="121">
        <v>366</v>
      </c>
      <c r="H2710" t="s">
        <v>393</v>
      </c>
      <c r="I2710" t="s">
        <v>491</v>
      </c>
      <c r="J2710" t="s">
        <v>439</v>
      </c>
      <c r="K2710" t="s">
        <v>439</v>
      </c>
      <c r="L2710" s="756" t="s">
        <v>84</v>
      </c>
      <c r="M2710" t="s">
        <v>330</v>
      </c>
      <c r="N2710" s="679">
        <f t="shared" ca="1" si="185"/>
        <v>0</v>
      </c>
      <c r="O2710" s="679">
        <f t="shared" ca="1" si="185"/>
        <v>0</v>
      </c>
      <c r="P2710" s="679">
        <f t="shared" ca="1" si="185"/>
        <v>0</v>
      </c>
      <c r="Q2710" s="679">
        <f t="shared" ca="1" si="185"/>
        <v>0</v>
      </c>
      <c r="R2710" s="679">
        <f t="shared" ca="1" si="185"/>
        <v>0</v>
      </c>
      <c r="S2710" t="str">
        <f t="shared" si="182"/>
        <v>ASR_COMP</v>
      </c>
      <c r="T2710" s="957">
        <f t="shared" si="183"/>
        <v>44682</v>
      </c>
      <c r="U2710" t="str">
        <f t="shared" si="184"/>
        <v>Unaudited</v>
      </c>
    </row>
    <row r="2711" spans="1:21" x14ac:dyDescent="0.25">
      <c r="A2711" t="s">
        <v>440</v>
      </c>
      <c r="B2711" t="s">
        <v>1388</v>
      </c>
      <c r="C2711" t="s">
        <v>1389</v>
      </c>
      <c r="D2711" s="15">
        <v>1900</v>
      </c>
      <c r="E2711" s="15">
        <v>1</v>
      </c>
      <c r="F2711" t="s">
        <v>444</v>
      </c>
      <c r="G2711" s="121">
        <v>366</v>
      </c>
      <c r="H2711" t="s">
        <v>393</v>
      </c>
      <c r="I2711" t="s">
        <v>491</v>
      </c>
      <c r="J2711" t="s">
        <v>439</v>
      </c>
      <c r="K2711" t="s">
        <v>439</v>
      </c>
      <c r="L2711" s="756" t="s">
        <v>85</v>
      </c>
      <c r="M2711" t="s">
        <v>328</v>
      </c>
      <c r="N2711" s="679">
        <f t="shared" ca="1" si="185"/>
        <v>0</v>
      </c>
      <c r="O2711" s="679">
        <f t="shared" ca="1" si="185"/>
        <v>0</v>
      </c>
      <c r="P2711" s="679">
        <f t="shared" ca="1" si="185"/>
        <v>0</v>
      </c>
      <c r="Q2711" s="679">
        <f t="shared" ca="1" si="185"/>
        <v>0</v>
      </c>
      <c r="R2711" s="679">
        <f t="shared" ca="1" si="185"/>
        <v>0</v>
      </c>
      <c r="S2711" t="str">
        <f t="shared" si="182"/>
        <v>ASR_COMP</v>
      </c>
      <c r="T2711" s="957">
        <f t="shared" si="183"/>
        <v>44682</v>
      </c>
      <c r="U2711" t="str">
        <f t="shared" si="184"/>
        <v>Unaudited</v>
      </c>
    </row>
    <row r="2712" spans="1:21" x14ac:dyDescent="0.25">
      <c r="A2712" t="s">
        <v>440</v>
      </c>
      <c r="B2712" t="s">
        <v>1388</v>
      </c>
      <c r="C2712" t="s">
        <v>1389</v>
      </c>
      <c r="D2712" s="15">
        <v>1900</v>
      </c>
      <c r="E2712" s="15">
        <v>1</v>
      </c>
      <c r="F2712" t="s">
        <v>444</v>
      </c>
      <c r="G2712" s="121">
        <v>366</v>
      </c>
      <c r="H2712" t="s">
        <v>393</v>
      </c>
      <c r="I2712" t="s">
        <v>491</v>
      </c>
      <c r="J2712" t="s">
        <v>439</v>
      </c>
      <c r="K2712" t="s">
        <v>439</v>
      </c>
      <c r="L2712" s="756" t="s">
        <v>86</v>
      </c>
      <c r="M2712" t="s">
        <v>497</v>
      </c>
      <c r="N2712" s="679">
        <f t="shared" ca="1" si="185"/>
        <v>0</v>
      </c>
      <c r="O2712" s="679">
        <f t="shared" ca="1" si="185"/>
        <v>0</v>
      </c>
      <c r="P2712" s="679">
        <f t="shared" ca="1" si="185"/>
        <v>0</v>
      </c>
      <c r="Q2712" s="679">
        <f t="shared" ca="1" si="185"/>
        <v>0</v>
      </c>
      <c r="R2712" s="679">
        <f t="shared" ca="1" si="185"/>
        <v>0</v>
      </c>
      <c r="S2712" t="str">
        <f t="shared" si="182"/>
        <v>ASR_COMP</v>
      </c>
      <c r="T2712" s="957">
        <f t="shared" si="183"/>
        <v>44682</v>
      </c>
      <c r="U2712" t="str">
        <f t="shared" si="184"/>
        <v>Unaudited</v>
      </c>
    </row>
    <row r="2713" spans="1:21" x14ac:dyDescent="0.25">
      <c r="A2713" t="s">
        <v>440</v>
      </c>
      <c r="B2713" t="s">
        <v>1388</v>
      </c>
      <c r="C2713" t="s">
        <v>1389</v>
      </c>
      <c r="D2713" s="15">
        <v>1900</v>
      </c>
      <c r="E2713" s="15">
        <v>1</v>
      </c>
      <c r="F2713" t="s">
        <v>444</v>
      </c>
      <c r="G2713" s="121">
        <v>366</v>
      </c>
      <c r="H2713" t="s">
        <v>393</v>
      </c>
      <c r="I2713" t="s">
        <v>491</v>
      </c>
      <c r="J2713" t="s">
        <v>439</v>
      </c>
      <c r="K2713" t="s">
        <v>439</v>
      </c>
      <c r="L2713" s="756" t="s">
        <v>87</v>
      </c>
      <c r="M2713" t="s">
        <v>498</v>
      </c>
      <c r="N2713" s="679">
        <f t="shared" ca="1" si="185"/>
        <v>0</v>
      </c>
      <c r="O2713" s="679">
        <f t="shared" ca="1" si="185"/>
        <v>0</v>
      </c>
      <c r="P2713" s="679">
        <f t="shared" ca="1" si="185"/>
        <v>0</v>
      </c>
      <c r="Q2713" s="679">
        <f t="shared" ca="1" si="185"/>
        <v>0</v>
      </c>
      <c r="R2713" s="679">
        <f t="shared" ca="1" si="185"/>
        <v>0</v>
      </c>
      <c r="S2713" t="str">
        <f t="shared" si="182"/>
        <v>ASR_COMP</v>
      </c>
      <c r="T2713" s="957">
        <f t="shared" si="183"/>
        <v>44682</v>
      </c>
      <c r="U2713" t="str">
        <f t="shared" si="184"/>
        <v>Unaudited</v>
      </c>
    </row>
    <row r="2714" spans="1:21" x14ac:dyDescent="0.25">
      <c r="A2714" t="s">
        <v>440</v>
      </c>
      <c r="B2714" t="s">
        <v>1388</v>
      </c>
      <c r="C2714" t="s">
        <v>1389</v>
      </c>
      <c r="D2714" s="15">
        <v>1900</v>
      </c>
      <c r="E2714" s="15">
        <v>1</v>
      </c>
      <c r="F2714" t="s">
        <v>444</v>
      </c>
      <c r="G2714" s="121">
        <v>366</v>
      </c>
      <c r="H2714" t="s">
        <v>393</v>
      </c>
      <c r="I2714" t="s">
        <v>491</v>
      </c>
      <c r="J2714" t="s">
        <v>439</v>
      </c>
      <c r="K2714" t="s">
        <v>439</v>
      </c>
      <c r="L2714" s="756" t="s">
        <v>216</v>
      </c>
      <c r="M2714" t="s">
        <v>499</v>
      </c>
      <c r="N2714" s="679">
        <f t="shared" ca="1" si="185"/>
        <v>0</v>
      </c>
      <c r="O2714" s="679">
        <f t="shared" ca="1" si="185"/>
        <v>0</v>
      </c>
      <c r="P2714" s="679">
        <f t="shared" ca="1" si="185"/>
        <v>0</v>
      </c>
      <c r="Q2714" s="679">
        <f t="shared" ca="1" si="185"/>
        <v>0</v>
      </c>
      <c r="R2714" s="679">
        <f t="shared" ca="1" si="185"/>
        <v>0</v>
      </c>
      <c r="S2714" t="str">
        <f t="shared" si="182"/>
        <v>ASR_COMP</v>
      </c>
      <c r="T2714" s="957">
        <f t="shared" si="183"/>
        <v>44682</v>
      </c>
      <c r="U2714" t="str">
        <f t="shared" si="184"/>
        <v>Unaudited</v>
      </c>
    </row>
    <row r="2715" spans="1:21" x14ac:dyDescent="0.25">
      <c r="A2715" t="s">
        <v>440</v>
      </c>
      <c r="B2715" t="s">
        <v>1388</v>
      </c>
      <c r="C2715" t="s">
        <v>1389</v>
      </c>
      <c r="D2715" s="15">
        <v>1900</v>
      </c>
      <c r="E2715" s="15">
        <v>1</v>
      </c>
      <c r="F2715" t="s">
        <v>444</v>
      </c>
      <c r="G2715" s="121">
        <v>366</v>
      </c>
      <c r="H2715" t="s">
        <v>393</v>
      </c>
      <c r="I2715" t="s">
        <v>492</v>
      </c>
      <c r="J2715" t="s">
        <v>26</v>
      </c>
      <c r="K2715" t="s">
        <v>26</v>
      </c>
      <c r="L2715" s="756" t="s">
        <v>207</v>
      </c>
      <c r="M2715" t="s">
        <v>26</v>
      </c>
      <c r="N2715" s="679">
        <f t="shared" ca="1" si="185"/>
        <v>-873278.53089143173</v>
      </c>
      <c r="O2715" s="679">
        <f t="shared" ca="1" si="185"/>
        <v>0</v>
      </c>
      <c r="P2715" s="679">
        <f t="shared" ca="1" si="185"/>
        <v>0</v>
      </c>
      <c r="Q2715" s="679">
        <f t="shared" ca="1" si="185"/>
        <v>0</v>
      </c>
      <c r="R2715" s="679">
        <f t="shared" ca="1" si="185"/>
        <v>0</v>
      </c>
      <c r="S2715" t="str">
        <f t="shared" si="182"/>
        <v>ASR_COMP</v>
      </c>
      <c r="T2715" s="957">
        <f t="shared" si="183"/>
        <v>44682</v>
      </c>
      <c r="U2715" t="str">
        <f t="shared" si="184"/>
        <v>Unaudited</v>
      </c>
    </row>
    <row r="2716" spans="1:21" x14ac:dyDescent="0.25">
      <c r="A2716" t="s">
        <v>440</v>
      </c>
      <c r="B2716" t="s">
        <v>1388</v>
      </c>
      <c r="C2716" t="s">
        <v>1389</v>
      </c>
      <c r="D2716" s="15">
        <v>1900</v>
      </c>
      <c r="E2716" s="15">
        <v>1</v>
      </c>
      <c r="F2716" t="s">
        <v>1034</v>
      </c>
      <c r="G2716" s="15" t="s">
        <v>1387</v>
      </c>
      <c r="H2716" t="s">
        <v>393</v>
      </c>
      <c r="I2716" t="s">
        <v>435</v>
      </c>
      <c r="J2716" t="s">
        <v>435</v>
      </c>
      <c r="K2716" t="s">
        <v>435</v>
      </c>
      <c r="M2716" t="s">
        <v>435</v>
      </c>
      <c r="N2716" s="679">
        <f t="shared" ca="1" si="185"/>
        <v>0</v>
      </c>
      <c r="O2716" s="679">
        <f t="shared" ca="1" si="185"/>
        <v>0</v>
      </c>
      <c r="P2716" s="679">
        <f t="shared" ca="1" si="185"/>
        <v>0</v>
      </c>
      <c r="Q2716" s="679">
        <f t="shared" ca="1" si="185"/>
        <v>0</v>
      </c>
      <c r="R2716" s="679">
        <f t="shared" ca="1" si="185"/>
        <v>0</v>
      </c>
      <c r="S2716" t="str">
        <f t="shared" si="182"/>
        <v>ASR_COMP</v>
      </c>
      <c r="T2716" s="957">
        <f t="shared" si="183"/>
        <v>44682</v>
      </c>
      <c r="U2716" t="str">
        <f t="shared" si="184"/>
        <v>Unaudited</v>
      </c>
    </row>
    <row r="2717" spans="1:21" x14ac:dyDescent="0.25">
      <c r="A2717" t="s">
        <v>440</v>
      </c>
      <c r="B2717" t="s">
        <v>1388</v>
      </c>
      <c r="C2717" t="s">
        <v>1389</v>
      </c>
      <c r="D2717" s="15">
        <v>1900</v>
      </c>
      <c r="E2717" s="15">
        <v>1</v>
      </c>
      <c r="F2717" t="s">
        <v>1034</v>
      </c>
      <c r="G2717" s="15" t="s">
        <v>1387</v>
      </c>
      <c r="H2717" t="s">
        <v>393</v>
      </c>
      <c r="I2717" t="s">
        <v>490</v>
      </c>
      <c r="J2717" t="s">
        <v>12</v>
      </c>
      <c r="K2717" t="s">
        <v>12</v>
      </c>
      <c r="L2717" s="756">
        <v>1.1000000000000001</v>
      </c>
      <c r="M2717" t="s">
        <v>12</v>
      </c>
      <c r="N2717" s="679">
        <f t="shared" ca="1" si="185"/>
        <v>0</v>
      </c>
      <c r="O2717" s="679">
        <f t="shared" ca="1" si="185"/>
        <v>0</v>
      </c>
      <c r="P2717" s="679">
        <f t="shared" ca="1" si="185"/>
        <v>0</v>
      </c>
      <c r="Q2717" s="679">
        <f t="shared" ca="1" si="185"/>
        <v>0</v>
      </c>
      <c r="R2717" s="679">
        <f t="shared" ca="1" si="185"/>
        <v>355868.30609093839</v>
      </c>
      <c r="S2717" t="str">
        <f t="shared" si="182"/>
        <v>ASR_COMP</v>
      </c>
      <c r="T2717" s="957">
        <f t="shared" si="183"/>
        <v>44682</v>
      </c>
      <c r="U2717" t="str">
        <f t="shared" si="184"/>
        <v>Unaudited</v>
      </c>
    </row>
    <row r="2718" spans="1:21" x14ac:dyDescent="0.25">
      <c r="A2718" t="s">
        <v>440</v>
      </c>
      <c r="B2718" t="s">
        <v>1388</v>
      </c>
      <c r="C2718" t="s">
        <v>1389</v>
      </c>
      <c r="D2718" s="15">
        <v>1900</v>
      </c>
      <c r="E2718" s="15">
        <v>1</v>
      </c>
      <c r="F2718" t="s">
        <v>1034</v>
      </c>
      <c r="G2718" s="15" t="s">
        <v>1387</v>
      </c>
      <c r="H2718" t="s">
        <v>393</v>
      </c>
      <c r="I2718" t="s">
        <v>490</v>
      </c>
      <c r="J2718" t="s">
        <v>12</v>
      </c>
      <c r="K2718" t="s">
        <v>225</v>
      </c>
      <c r="L2718" s="756">
        <v>1.2</v>
      </c>
      <c r="M2718" t="s">
        <v>225</v>
      </c>
      <c r="N2718" s="679">
        <f t="shared" ca="1" si="185"/>
        <v>0</v>
      </c>
      <c r="O2718" s="679">
        <f t="shared" ca="1" si="185"/>
        <v>0</v>
      </c>
      <c r="P2718" s="679">
        <f t="shared" ca="1" si="185"/>
        <v>0</v>
      </c>
      <c r="Q2718" s="679">
        <f t="shared" ca="1" si="185"/>
        <v>0</v>
      </c>
      <c r="R2718" s="679">
        <f t="shared" ca="1" si="185"/>
        <v>699208.47453190235</v>
      </c>
      <c r="S2718" t="str">
        <f t="shared" si="182"/>
        <v>ASR_COMP</v>
      </c>
      <c r="T2718" s="957">
        <f t="shared" si="183"/>
        <v>44682</v>
      </c>
      <c r="U2718" t="str">
        <f t="shared" si="184"/>
        <v>Unaudited</v>
      </c>
    </row>
    <row r="2719" spans="1:21" x14ac:dyDescent="0.25">
      <c r="A2719" t="s">
        <v>440</v>
      </c>
      <c r="B2719" t="s">
        <v>1388</v>
      </c>
      <c r="C2719" t="s">
        <v>1389</v>
      </c>
      <c r="D2719" s="15">
        <v>1900</v>
      </c>
      <c r="E2719" s="15">
        <v>1</v>
      </c>
      <c r="F2719" t="s">
        <v>1034</v>
      </c>
      <c r="G2719" s="15" t="s">
        <v>1387</v>
      </c>
      <c r="H2719" t="s">
        <v>393</v>
      </c>
      <c r="I2719" t="s">
        <v>490</v>
      </c>
      <c r="J2719" t="s">
        <v>12</v>
      </c>
      <c r="K2719" t="s">
        <v>1326</v>
      </c>
      <c r="L2719" s="756" t="s">
        <v>1322</v>
      </c>
      <c r="M2719" t="s">
        <v>1326</v>
      </c>
      <c r="N2719" s="679">
        <f t="shared" ca="1" si="185"/>
        <v>0</v>
      </c>
      <c r="O2719" s="679">
        <f t="shared" ca="1" si="185"/>
        <v>0</v>
      </c>
      <c r="P2719" s="679">
        <f t="shared" ca="1" si="185"/>
        <v>0</v>
      </c>
      <c r="Q2719" s="679">
        <f t="shared" ca="1" si="185"/>
        <v>0</v>
      </c>
      <c r="R2719" s="679">
        <f t="shared" ca="1" si="185"/>
        <v>10578.02</v>
      </c>
      <c r="S2719" t="str">
        <f t="shared" si="182"/>
        <v>ASR_COMP</v>
      </c>
      <c r="T2719" s="957">
        <f t="shared" si="183"/>
        <v>44682</v>
      </c>
      <c r="U2719" t="str">
        <f t="shared" si="184"/>
        <v>Unaudited</v>
      </c>
    </row>
    <row r="2720" spans="1:21" x14ac:dyDescent="0.25">
      <c r="A2720" t="s">
        <v>440</v>
      </c>
      <c r="B2720" t="s">
        <v>1388</v>
      </c>
      <c r="C2720" t="s">
        <v>1389</v>
      </c>
      <c r="D2720" s="15">
        <v>1900</v>
      </c>
      <c r="E2720" s="15">
        <v>1</v>
      </c>
      <c r="F2720" t="s">
        <v>1034</v>
      </c>
      <c r="G2720" s="15" t="s">
        <v>1387</v>
      </c>
      <c r="H2720" t="s">
        <v>393</v>
      </c>
      <c r="I2720" t="s">
        <v>490</v>
      </c>
      <c r="J2720" t="s">
        <v>12</v>
      </c>
      <c r="K2720" t="s">
        <v>1328</v>
      </c>
      <c r="L2720" s="756" t="s">
        <v>1327</v>
      </c>
      <c r="M2720" t="s">
        <v>1328</v>
      </c>
      <c r="N2720" s="679">
        <f t="shared" ca="1" si="185"/>
        <v>0</v>
      </c>
      <c r="O2720" s="679">
        <f t="shared" ca="1" si="185"/>
        <v>0</v>
      </c>
      <c r="P2720" s="679">
        <f t="shared" ca="1" si="185"/>
        <v>0</v>
      </c>
      <c r="Q2720" s="679">
        <f t="shared" ca="1" si="185"/>
        <v>0</v>
      </c>
      <c r="R2720" s="679">
        <f t="shared" ca="1" si="185"/>
        <v>681558.97516051913</v>
      </c>
      <c r="S2720" t="str">
        <f t="shared" si="182"/>
        <v>ASR_COMP</v>
      </c>
      <c r="T2720" s="957">
        <f t="shared" si="183"/>
        <v>44682</v>
      </c>
      <c r="U2720" t="str">
        <f t="shared" si="184"/>
        <v>Unaudited</v>
      </c>
    </row>
    <row r="2721" spans="1:21" x14ac:dyDescent="0.25">
      <c r="A2721" t="s">
        <v>440</v>
      </c>
      <c r="B2721" t="s">
        <v>1388</v>
      </c>
      <c r="C2721" t="s">
        <v>1389</v>
      </c>
      <c r="D2721" s="15">
        <v>1900</v>
      </c>
      <c r="E2721" s="15">
        <v>1</v>
      </c>
      <c r="F2721" t="s">
        <v>1034</v>
      </c>
      <c r="G2721" s="15" t="s">
        <v>1387</v>
      </c>
      <c r="H2721" t="s">
        <v>393</v>
      </c>
      <c r="I2721" t="s">
        <v>490</v>
      </c>
      <c r="J2721" t="s">
        <v>13</v>
      </c>
      <c r="K2721" t="s">
        <v>13</v>
      </c>
      <c r="L2721" s="756" t="s">
        <v>63</v>
      </c>
      <c r="M2721" t="s">
        <v>13</v>
      </c>
      <c r="N2721" s="679">
        <f t="shared" ca="1" si="185"/>
        <v>0</v>
      </c>
      <c r="O2721" s="679">
        <f t="shared" ca="1" si="185"/>
        <v>0</v>
      </c>
      <c r="P2721" s="679">
        <f t="shared" ca="1" si="185"/>
        <v>0</v>
      </c>
      <c r="Q2721" s="679">
        <f t="shared" ca="1" si="185"/>
        <v>0</v>
      </c>
      <c r="R2721" s="679">
        <f t="shared" ca="1" si="185"/>
        <v>0</v>
      </c>
      <c r="S2721" t="str">
        <f t="shared" si="182"/>
        <v>ASR_COMP</v>
      </c>
      <c r="T2721" s="957">
        <f t="shared" si="183"/>
        <v>44682</v>
      </c>
      <c r="U2721" t="str">
        <f t="shared" si="184"/>
        <v>Unaudited</v>
      </c>
    </row>
    <row r="2722" spans="1:21" x14ac:dyDescent="0.25">
      <c r="A2722" t="s">
        <v>440</v>
      </c>
      <c r="B2722" t="s">
        <v>1388</v>
      </c>
      <c r="C2722" t="s">
        <v>1389</v>
      </c>
      <c r="D2722" s="15">
        <v>1900</v>
      </c>
      <c r="E2722" s="15">
        <v>1</v>
      </c>
      <c r="F2722" t="s">
        <v>1034</v>
      </c>
      <c r="G2722" s="15" t="s">
        <v>1387</v>
      </c>
      <c r="H2722" t="s">
        <v>393</v>
      </c>
      <c r="I2722" t="s">
        <v>491</v>
      </c>
      <c r="J2722" t="s">
        <v>436</v>
      </c>
      <c r="K2722" t="s">
        <v>799</v>
      </c>
      <c r="L2722" s="756">
        <v>2.1</v>
      </c>
      <c r="M2722" t="s">
        <v>734</v>
      </c>
      <c r="N2722" s="679">
        <f t="shared" ca="1" si="185"/>
        <v>0</v>
      </c>
      <c r="O2722" s="679">
        <f t="shared" ca="1" si="185"/>
        <v>0</v>
      </c>
      <c r="P2722" s="679">
        <f t="shared" ca="1" si="185"/>
        <v>0</v>
      </c>
      <c r="Q2722" s="679">
        <f t="shared" ca="1" si="185"/>
        <v>0</v>
      </c>
      <c r="R2722" s="679">
        <f t="shared" ca="1" si="185"/>
        <v>287</v>
      </c>
      <c r="S2722" t="str">
        <f t="shared" si="182"/>
        <v>ASR_COMP</v>
      </c>
      <c r="T2722" s="957">
        <f t="shared" si="183"/>
        <v>44682</v>
      </c>
      <c r="U2722" t="str">
        <f t="shared" si="184"/>
        <v>Unaudited</v>
      </c>
    </row>
    <row r="2723" spans="1:21" x14ac:dyDescent="0.25">
      <c r="A2723" t="s">
        <v>440</v>
      </c>
      <c r="B2723" t="s">
        <v>1388</v>
      </c>
      <c r="C2723" t="s">
        <v>1389</v>
      </c>
      <c r="D2723" s="15">
        <v>1900</v>
      </c>
      <c r="E2723" s="15">
        <v>1</v>
      </c>
      <c r="F2723" t="s">
        <v>1034</v>
      </c>
      <c r="G2723" s="15" t="s">
        <v>1387</v>
      </c>
      <c r="H2723" t="s">
        <v>393</v>
      </c>
      <c r="I2723" t="s">
        <v>491</v>
      </c>
      <c r="J2723" t="s">
        <v>436</v>
      </c>
      <c r="K2723" t="s">
        <v>799</v>
      </c>
      <c r="L2723" s="756">
        <v>2.2000000000000002</v>
      </c>
      <c r="M2723" t="s">
        <v>735</v>
      </c>
      <c r="N2723" s="679">
        <f t="shared" ca="1" si="185"/>
        <v>0</v>
      </c>
      <c r="O2723" s="679">
        <f t="shared" ca="1" si="185"/>
        <v>0</v>
      </c>
      <c r="P2723" s="679">
        <f t="shared" ca="1" si="185"/>
        <v>0</v>
      </c>
      <c r="Q2723" s="679">
        <f t="shared" ca="1" si="185"/>
        <v>0</v>
      </c>
      <c r="R2723" s="679">
        <f t="shared" ca="1" si="185"/>
        <v>0</v>
      </c>
      <c r="S2723" t="str">
        <f t="shared" si="182"/>
        <v>ASR_COMP</v>
      </c>
      <c r="T2723" s="957">
        <f t="shared" si="183"/>
        <v>44682</v>
      </c>
      <c r="U2723" t="str">
        <f t="shared" si="184"/>
        <v>Unaudited</v>
      </c>
    </row>
    <row r="2724" spans="1:21" x14ac:dyDescent="0.25">
      <c r="A2724" t="s">
        <v>440</v>
      </c>
      <c r="B2724" t="s">
        <v>1388</v>
      </c>
      <c r="C2724" t="s">
        <v>1389</v>
      </c>
      <c r="D2724" s="15">
        <v>1900</v>
      </c>
      <c r="E2724" s="15">
        <v>1</v>
      </c>
      <c r="F2724" t="s">
        <v>1034</v>
      </c>
      <c r="G2724" s="15" t="s">
        <v>1387</v>
      </c>
      <c r="H2724" t="s">
        <v>393</v>
      </c>
      <c r="I2724" t="s">
        <v>491</v>
      </c>
      <c r="J2724" t="s">
        <v>436</v>
      </c>
      <c r="K2724" t="s">
        <v>799</v>
      </c>
      <c r="L2724" s="756">
        <v>2.2999999999999998</v>
      </c>
      <c r="M2724" t="s">
        <v>736</v>
      </c>
      <c r="N2724" s="679">
        <f t="shared" ca="1" si="185"/>
        <v>0</v>
      </c>
      <c r="O2724" s="679">
        <f t="shared" ca="1" si="185"/>
        <v>0</v>
      </c>
      <c r="P2724" s="679">
        <f t="shared" ca="1" si="185"/>
        <v>0</v>
      </c>
      <c r="Q2724" s="679">
        <f t="shared" ca="1" si="185"/>
        <v>0</v>
      </c>
      <c r="R2724" s="679">
        <f t="shared" ca="1" si="185"/>
        <v>140912.01566511186</v>
      </c>
      <c r="S2724" t="str">
        <f t="shared" si="182"/>
        <v>ASR_COMP</v>
      </c>
      <c r="T2724" s="957">
        <f t="shared" si="183"/>
        <v>44682</v>
      </c>
      <c r="U2724" t="str">
        <f t="shared" si="184"/>
        <v>Unaudited</v>
      </c>
    </row>
    <row r="2725" spans="1:21" x14ac:dyDescent="0.25">
      <c r="A2725" t="s">
        <v>440</v>
      </c>
      <c r="B2725" t="s">
        <v>1388</v>
      </c>
      <c r="C2725" t="s">
        <v>1389</v>
      </c>
      <c r="D2725" s="15">
        <v>1900</v>
      </c>
      <c r="E2725" s="15">
        <v>1</v>
      </c>
      <c r="F2725" t="s">
        <v>1034</v>
      </c>
      <c r="G2725" s="15" t="s">
        <v>1387</v>
      </c>
      <c r="H2725" t="s">
        <v>393</v>
      </c>
      <c r="I2725" t="s">
        <v>491</v>
      </c>
      <c r="J2725" t="s">
        <v>436</v>
      </c>
      <c r="K2725" t="s">
        <v>799</v>
      </c>
      <c r="L2725" s="756">
        <v>2.4</v>
      </c>
      <c r="M2725" t="s">
        <v>737</v>
      </c>
      <c r="N2725" s="679">
        <f t="shared" ca="1" si="185"/>
        <v>0</v>
      </c>
      <c r="O2725" s="679">
        <f t="shared" ca="1" si="185"/>
        <v>0</v>
      </c>
      <c r="P2725" s="679">
        <f t="shared" ca="1" si="185"/>
        <v>0</v>
      </c>
      <c r="Q2725" s="679">
        <f t="shared" ca="1" si="185"/>
        <v>0</v>
      </c>
      <c r="R2725" s="679">
        <f t="shared" ca="1" si="185"/>
        <v>-28977.356786468554</v>
      </c>
      <c r="S2725" t="str">
        <f t="shared" si="182"/>
        <v>ASR_COMP</v>
      </c>
      <c r="T2725" s="957">
        <f t="shared" si="183"/>
        <v>44682</v>
      </c>
      <c r="U2725" t="str">
        <f t="shared" si="184"/>
        <v>Unaudited</v>
      </c>
    </row>
    <row r="2726" spans="1:21" x14ac:dyDescent="0.25">
      <c r="A2726" t="s">
        <v>440</v>
      </c>
      <c r="B2726" t="s">
        <v>1388</v>
      </c>
      <c r="C2726" t="s">
        <v>1389</v>
      </c>
      <c r="D2726" s="15">
        <v>1900</v>
      </c>
      <c r="E2726" s="15">
        <v>1</v>
      </c>
      <c r="F2726" t="s">
        <v>1034</v>
      </c>
      <c r="G2726" s="15" t="s">
        <v>1387</v>
      </c>
      <c r="H2726" t="s">
        <v>393</v>
      </c>
      <c r="I2726" t="s">
        <v>491</v>
      </c>
      <c r="J2726" t="s">
        <v>436</v>
      </c>
      <c r="K2726" t="s">
        <v>799</v>
      </c>
      <c r="L2726" s="756">
        <v>2.5</v>
      </c>
      <c r="M2726" t="s">
        <v>779</v>
      </c>
      <c r="N2726" s="679">
        <f t="shared" ca="1" si="185"/>
        <v>0</v>
      </c>
      <c r="O2726" s="679">
        <f t="shared" ca="1" si="185"/>
        <v>0</v>
      </c>
      <c r="P2726" s="679">
        <f t="shared" ca="1" si="185"/>
        <v>0</v>
      </c>
      <c r="Q2726" s="679">
        <f t="shared" ca="1" si="185"/>
        <v>0</v>
      </c>
      <c r="R2726" s="679">
        <f t="shared" ca="1" si="185"/>
        <v>0</v>
      </c>
      <c r="S2726" t="str">
        <f t="shared" si="182"/>
        <v>ASR_COMP</v>
      </c>
      <c r="T2726" s="957">
        <f t="shared" si="183"/>
        <v>44682</v>
      </c>
      <c r="U2726" t="str">
        <f t="shared" si="184"/>
        <v>Unaudited</v>
      </c>
    </row>
    <row r="2727" spans="1:21" x14ac:dyDescent="0.25">
      <c r="A2727" t="s">
        <v>440</v>
      </c>
      <c r="B2727" t="s">
        <v>1388</v>
      </c>
      <c r="C2727" t="s">
        <v>1389</v>
      </c>
      <c r="D2727" s="15">
        <v>1900</v>
      </c>
      <c r="E2727" s="15">
        <v>1</v>
      </c>
      <c r="F2727" t="s">
        <v>1034</v>
      </c>
      <c r="G2727" s="15" t="s">
        <v>1387</v>
      </c>
      <c r="H2727" t="s">
        <v>393</v>
      </c>
      <c r="I2727" t="s">
        <v>491</v>
      </c>
      <c r="J2727" t="s">
        <v>436</v>
      </c>
      <c r="K2727" t="s">
        <v>799</v>
      </c>
      <c r="L2727" s="756">
        <v>2.6</v>
      </c>
      <c r="M2727" t="s">
        <v>189</v>
      </c>
      <c r="N2727" s="679">
        <f t="shared" ca="1" si="185"/>
        <v>0</v>
      </c>
      <c r="O2727" s="679">
        <f t="shared" ca="1" si="185"/>
        <v>0</v>
      </c>
      <c r="P2727" s="679">
        <f t="shared" ca="1" si="185"/>
        <v>0</v>
      </c>
      <c r="Q2727" s="679">
        <f t="shared" ca="1" si="185"/>
        <v>0</v>
      </c>
      <c r="R2727" s="679">
        <f t="shared" ca="1" si="185"/>
        <v>133773.7979849538</v>
      </c>
      <c r="S2727" t="str">
        <f t="shared" si="182"/>
        <v>ASR_COMP</v>
      </c>
      <c r="T2727" s="957">
        <f t="shared" si="183"/>
        <v>44682</v>
      </c>
      <c r="U2727" t="str">
        <f t="shared" si="184"/>
        <v>Unaudited</v>
      </c>
    </row>
    <row r="2728" spans="1:21" x14ac:dyDescent="0.25">
      <c r="A2728" t="s">
        <v>440</v>
      </c>
      <c r="B2728" t="s">
        <v>1388</v>
      </c>
      <c r="C2728" t="s">
        <v>1389</v>
      </c>
      <c r="D2728" s="15">
        <v>1900</v>
      </c>
      <c r="E2728" s="15">
        <v>1</v>
      </c>
      <c r="F2728" t="s">
        <v>1034</v>
      </c>
      <c r="G2728" s="15" t="s">
        <v>1387</v>
      </c>
      <c r="H2728" t="s">
        <v>393</v>
      </c>
      <c r="I2728" t="s">
        <v>491</v>
      </c>
      <c r="J2728" t="s">
        <v>436</v>
      </c>
      <c r="K2728" t="s">
        <v>799</v>
      </c>
      <c r="L2728" s="756">
        <v>2.7</v>
      </c>
      <c r="M2728" t="s">
        <v>800</v>
      </c>
      <c r="N2728" s="679">
        <f t="shared" ca="1" si="185"/>
        <v>0</v>
      </c>
      <c r="O2728" s="679">
        <f t="shared" ca="1" si="185"/>
        <v>0</v>
      </c>
      <c r="P2728" s="679">
        <f t="shared" ca="1" si="185"/>
        <v>0</v>
      </c>
      <c r="Q2728" s="679">
        <f t="shared" ca="1" si="185"/>
        <v>0</v>
      </c>
      <c r="R2728" s="679">
        <f t="shared" ca="1" si="185"/>
        <v>-811560.81556704862</v>
      </c>
      <c r="S2728" t="str">
        <f t="shared" si="182"/>
        <v>ASR_COMP</v>
      </c>
      <c r="T2728" s="957">
        <f t="shared" si="183"/>
        <v>44682</v>
      </c>
      <c r="U2728" t="str">
        <f t="shared" si="184"/>
        <v>Unaudited</v>
      </c>
    </row>
    <row r="2729" spans="1:21" x14ac:dyDescent="0.25">
      <c r="A2729" t="s">
        <v>440</v>
      </c>
      <c r="B2729" t="s">
        <v>1388</v>
      </c>
      <c r="C2729" t="s">
        <v>1389</v>
      </c>
      <c r="D2729" s="15">
        <v>1900</v>
      </c>
      <c r="E2729" s="15">
        <v>1</v>
      </c>
      <c r="F2729" t="s">
        <v>1034</v>
      </c>
      <c r="G2729" s="15" t="s">
        <v>1387</v>
      </c>
      <c r="H2729" t="s">
        <v>393</v>
      </c>
      <c r="I2729" t="s">
        <v>491</v>
      </c>
      <c r="J2729" t="s">
        <v>436</v>
      </c>
      <c r="K2729" t="s">
        <v>799</v>
      </c>
      <c r="L2729" s="756">
        <v>2.8</v>
      </c>
      <c r="M2729" t="s">
        <v>801</v>
      </c>
      <c r="N2729" s="679">
        <f t="shared" ca="1" si="185"/>
        <v>0</v>
      </c>
      <c r="O2729" s="679">
        <f t="shared" ca="1" si="185"/>
        <v>0</v>
      </c>
      <c r="P2729" s="679">
        <f t="shared" ca="1" si="185"/>
        <v>0</v>
      </c>
      <c r="Q2729" s="679">
        <f t="shared" ca="1" si="185"/>
        <v>0</v>
      </c>
      <c r="R2729" s="679">
        <f t="shared" ca="1" si="185"/>
        <v>0</v>
      </c>
      <c r="S2729" t="str">
        <f t="shared" si="182"/>
        <v>ASR_COMP</v>
      </c>
      <c r="T2729" s="957">
        <f t="shared" si="183"/>
        <v>44682</v>
      </c>
      <c r="U2729" t="str">
        <f t="shared" si="184"/>
        <v>Unaudited</v>
      </c>
    </row>
    <row r="2730" spans="1:21" x14ac:dyDescent="0.25">
      <c r="A2730" t="s">
        <v>440</v>
      </c>
      <c r="B2730" t="s">
        <v>1388</v>
      </c>
      <c r="C2730" t="s">
        <v>1389</v>
      </c>
      <c r="D2730" s="15">
        <v>1900</v>
      </c>
      <c r="E2730" s="15">
        <v>1</v>
      </c>
      <c r="F2730" t="s">
        <v>1034</v>
      </c>
      <c r="G2730" s="15" t="s">
        <v>1387</v>
      </c>
      <c r="H2730" t="s">
        <v>393</v>
      </c>
      <c r="I2730" t="s">
        <v>491</v>
      </c>
      <c r="J2730" t="s">
        <v>436</v>
      </c>
      <c r="K2730" t="s">
        <v>799</v>
      </c>
      <c r="L2730" s="756">
        <v>2.9</v>
      </c>
      <c r="M2730" t="s">
        <v>782</v>
      </c>
      <c r="N2730" s="679">
        <f t="shared" ca="1" si="185"/>
        <v>0</v>
      </c>
      <c r="O2730" s="679">
        <f t="shared" ca="1" si="185"/>
        <v>0</v>
      </c>
      <c r="P2730" s="679">
        <f t="shared" ca="1" si="185"/>
        <v>0</v>
      </c>
      <c r="Q2730" s="679">
        <f t="shared" ca="1" si="185"/>
        <v>0</v>
      </c>
      <c r="R2730" s="679">
        <f t="shared" ca="1" si="185"/>
        <v>0</v>
      </c>
      <c r="S2730" t="str">
        <f t="shared" si="182"/>
        <v>ASR_COMP</v>
      </c>
      <c r="T2730" s="957">
        <f t="shared" si="183"/>
        <v>44682</v>
      </c>
      <c r="U2730" t="str">
        <f t="shared" si="184"/>
        <v>Unaudited</v>
      </c>
    </row>
    <row r="2731" spans="1:21" x14ac:dyDescent="0.25">
      <c r="A2731" t="s">
        <v>440</v>
      </c>
      <c r="B2731" t="s">
        <v>1388</v>
      </c>
      <c r="C2731" t="s">
        <v>1389</v>
      </c>
      <c r="D2731" s="15">
        <v>1900</v>
      </c>
      <c r="E2731" s="15">
        <v>1</v>
      </c>
      <c r="F2731" t="s">
        <v>1034</v>
      </c>
      <c r="G2731" s="15" t="s">
        <v>1387</v>
      </c>
      <c r="H2731" t="s">
        <v>393</v>
      </c>
      <c r="I2731" t="s">
        <v>491</v>
      </c>
      <c r="J2731" t="s">
        <v>436</v>
      </c>
      <c r="K2731" t="s">
        <v>226</v>
      </c>
      <c r="L2731" s="756">
        <v>2.11</v>
      </c>
      <c r="M2731" t="s">
        <v>231</v>
      </c>
      <c r="N2731" s="679">
        <f t="shared" ca="1" si="185"/>
        <v>0</v>
      </c>
      <c r="O2731" s="679">
        <f t="shared" ca="1" si="185"/>
        <v>0</v>
      </c>
      <c r="P2731" s="679">
        <f t="shared" ca="1" si="185"/>
        <v>0</v>
      </c>
      <c r="Q2731" s="679">
        <f t="shared" ca="1" si="185"/>
        <v>0</v>
      </c>
      <c r="R2731" s="679">
        <f t="shared" ca="1" si="185"/>
        <v>46637.315819337309</v>
      </c>
      <c r="S2731" t="str">
        <f t="shared" si="182"/>
        <v>ASR_COMP</v>
      </c>
      <c r="T2731" s="957">
        <f t="shared" si="183"/>
        <v>44682</v>
      </c>
      <c r="U2731" t="str">
        <f t="shared" si="184"/>
        <v>Unaudited</v>
      </c>
    </row>
    <row r="2732" spans="1:21" x14ac:dyDescent="0.25">
      <c r="A2732" t="s">
        <v>440</v>
      </c>
      <c r="B2732" t="s">
        <v>1388</v>
      </c>
      <c r="C2732" t="s">
        <v>1389</v>
      </c>
      <c r="D2732" s="15">
        <v>1900</v>
      </c>
      <c r="E2732" s="15">
        <v>1</v>
      </c>
      <c r="F2732" t="s">
        <v>1034</v>
      </c>
      <c r="G2732" s="15" t="s">
        <v>1387</v>
      </c>
      <c r="H2732" t="s">
        <v>393</v>
      </c>
      <c r="I2732" t="s">
        <v>491</v>
      </c>
      <c r="J2732" t="s">
        <v>436</v>
      </c>
      <c r="K2732" t="s">
        <v>226</v>
      </c>
      <c r="L2732" s="756">
        <v>2.12</v>
      </c>
      <c r="M2732" t="s">
        <v>557</v>
      </c>
      <c r="N2732" s="679">
        <f t="shared" ca="1" si="185"/>
        <v>0</v>
      </c>
      <c r="O2732" s="679">
        <f t="shared" ca="1" si="185"/>
        <v>0</v>
      </c>
      <c r="P2732" s="679">
        <f t="shared" ca="1" si="185"/>
        <v>0</v>
      </c>
      <c r="Q2732" s="679">
        <f t="shared" ca="1" si="185"/>
        <v>0</v>
      </c>
      <c r="R2732" s="679">
        <f t="shared" ca="1" si="185"/>
        <v>348946.9716300508</v>
      </c>
      <c r="S2732" t="str">
        <f t="shared" si="182"/>
        <v>ASR_COMP</v>
      </c>
      <c r="T2732" s="957">
        <f t="shared" si="183"/>
        <v>44682</v>
      </c>
      <c r="U2732" t="str">
        <f t="shared" si="184"/>
        <v>Unaudited</v>
      </c>
    </row>
    <row r="2733" spans="1:21" x14ac:dyDescent="0.25">
      <c r="A2733" t="s">
        <v>440</v>
      </c>
      <c r="B2733" t="s">
        <v>1388</v>
      </c>
      <c r="C2733" t="s">
        <v>1389</v>
      </c>
      <c r="D2733" s="15">
        <v>1900</v>
      </c>
      <c r="E2733" s="15">
        <v>1</v>
      </c>
      <c r="F2733" t="s">
        <v>1034</v>
      </c>
      <c r="G2733" s="15" t="s">
        <v>1387</v>
      </c>
      <c r="H2733" t="s">
        <v>393</v>
      </c>
      <c r="I2733" t="s">
        <v>491</v>
      </c>
      <c r="J2733" t="s">
        <v>436</v>
      </c>
      <c r="K2733" t="s">
        <v>226</v>
      </c>
      <c r="L2733" s="756">
        <v>2.13</v>
      </c>
      <c r="M2733" t="s">
        <v>232</v>
      </c>
      <c r="N2733" s="679">
        <f t="shared" ca="1" si="185"/>
        <v>0</v>
      </c>
      <c r="O2733" s="679">
        <f t="shared" ca="1" si="185"/>
        <v>0</v>
      </c>
      <c r="P2733" s="679">
        <f t="shared" ca="1" si="185"/>
        <v>0</v>
      </c>
      <c r="Q2733" s="679">
        <f t="shared" ca="1" si="185"/>
        <v>0</v>
      </c>
      <c r="R2733" s="679">
        <f t="shared" ca="1" si="185"/>
        <v>48492.045445267417</v>
      </c>
      <c r="S2733" t="str">
        <f t="shared" si="182"/>
        <v>ASR_COMP</v>
      </c>
      <c r="T2733" s="957">
        <f t="shared" si="183"/>
        <v>44682</v>
      </c>
      <c r="U2733" t="str">
        <f t="shared" si="184"/>
        <v>Unaudited</v>
      </c>
    </row>
    <row r="2734" spans="1:21" x14ac:dyDescent="0.25">
      <c r="A2734" t="s">
        <v>440</v>
      </c>
      <c r="B2734" t="s">
        <v>1388</v>
      </c>
      <c r="C2734" t="s">
        <v>1389</v>
      </c>
      <c r="D2734" s="15">
        <v>1900</v>
      </c>
      <c r="E2734" s="15">
        <v>1</v>
      </c>
      <c r="F2734" t="s">
        <v>1034</v>
      </c>
      <c r="G2734" s="15" t="s">
        <v>1387</v>
      </c>
      <c r="H2734" t="s">
        <v>393</v>
      </c>
      <c r="I2734" t="s">
        <v>491</v>
      </c>
      <c r="J2734" t="s">
        <v>436</v>
      </c>
      <c r="K2734" t="s">
        <v>226</v>
      </c>
      <c r="L2734" s="756">
        <v>2.14</v>
      </c>
      <c r="M2734" t="s">
        <v>561</v>
      </c>
      <c r="N2734" s="679">
        <f t="shared" ca="1" si="185"/>
        <v>0</v>
      </c>
      <c r="O2734" s="679">
        <f t="shared" ca="1" si="185"/>
        <v>0</v>
      </c>
      <c r="P2734" s="679">
        <f t="shared" ca="1" si="185"/>
        <v>0</v>
      </c>
      <c r="Q2734" s="679">
        <f t="shared" ca="1" si="185"/>
        <v>0</v>
      </c>
      <c r="R2734" s="679">
        <f t="shared" ca="1" si="185"/>
        <v>33663.598978090587</v>
      </c>
      <c r="S2734" t="str">
        <f t="shared" si="182"/>
        <v>ASR_COMP</v>
      </c>
      <c r="T2734" s="957">
        <f t="shared" si="183"/>
        <v>44682</v>
      </c>
      <c r="U2734" t="str">
        <f t="shared" si="184"/>
        <v>Unaudited</v>
      </c>
    </row>
    <row r="2735" spans="1:21" x14ac:dyDescent="0.25">
      <c r="A2735" t="s">
        <v>440</v>
      </c>
      <c r="B2735" t="s">
        <v>1388</v>
      </c>
      <c r="C2735" t="s">
        <v>1389</v>
      </c>
      <c r="D2735" s="15">
        <v>1900</v>
      </c>
      <c r="E2735" s="15">
        <v>1</v>
      </c>
      <c r="F2735" t="s">
        <v>1034</v>
      </c>
      <c r="G2735" s="15" t="s">
        <v>1387</v>
      </c>
      <c r="H2735" t="s">
        <v>393</v>
      </c>
      <c r="I2735" t="s">
        <v>491</v>
      </c>
      <c r="J2735" t="s">
        <v>436</v>
      </c>
      <c r="K2735" t="s">
        <v>226</v>
      </c>
      <c r="L2735" s="756">
        <v>2.15</v>
      </c>
      <c r="M2735" t="s">
        <v>20</v>
      </c>
      <c r="N2735" s="679">
        <f t="shared" ca="1" si="185"/>
        <v>0</v>
      </c>
      <c r="O2735" s="679">
        <f t="shared" ca="1" si="185"/>
        <v>0</v>
      </c>
      <c r="P2735" s="679">
        <f t="shared" ca="1" si="185"/>
        <v>0</v>
      </c>
      <c r="Q2735" s="679">
        <f t="shared" ca="1" si="185"/>
        <v>0</v>
      </c>
      <c r="R2735" s="679">
        <f t="shared" ca="1" si="185"/>
        <v>-18371.803689909295</v>
      </c>
      <c r="S2735" t="str">
        <f t="shared" si="182"/>
        <v>ASR_COMP</v>
      </c>
      <c r="T2735" s="957">
        <f t="shared" si="183"/>
        <v>44682</v>
      </c>
      <c r="U2735" t="str">
        <f t="shared" si="184"/>
        <v>Unaudited</v>
      </c>
    </row>
    <row r="2736" spans="1:21" x14ac:dyDescent="0.25">
      <c r="A2736" t="s">
        <v>440</v>
      </c>
      <c r="B2736" t="s">
        <v>1388</v>
      </c>
      <c r="C2736" t="s">
        <v>1389</v>
      </c>
      <c r="D2736" s="15">
        <v>1900</v>
      </c>
      <c r="E2736" s="15">
        <v>1</v>
      </c>
      <c r="F2736" t="s">
        <v>1034</v>
      </c>
      <c r="G2736" s="15" t="s">
        <v>1387</v>
      </c>
      <c r="H2736" t="s">
        <v>393</v>
      </c>
      <c r="I2736" t="s">
        <v>491</v>
      </c>
      <c r="J2736" t="s">
        <v>436</v>
      </c>
      <c r="K2736" t="s">
        <v>226</v>
      </c>
      <c r="L2736" s="756">
        <v>2.16</v>
      </c>
      <c r="M2736" t="s">
        <v>802</v>
      </c>
      <c r="N2736" s="679">
        <f t="shared" ca="1" si="185"/>
        <v>0</v>
      </c>
      <c r="O2736" s="679">
        <f t="shared" ca="1" si="185"/>
        <v>0</v>
      </c>
      <c r="P2736" s="679">
        <f t="shared" ca="1" si="185"/>
        <v>0</v>
      </c>
      <c r="Q2736" s="679">
        <f t="shared" ca="1" si="185"/>
        <v>0</v>
      </c>
      <c r="R2736" s="679">
        <f t="shared" ca="1" si="185"/>
        <v>0</v>
      </c>
      <c r="S2736" t="str">
        <f t="shared" si="182"/>
        <v>ASR_COMP</v>
      </c>
      <c r="T2736" s="957">
        <f t="shared" si="183"/>
        <v>44682</v>
      </c>
      <c r="U2736" t="str">
        <f t="shared" si="184"/>
        <v>Unaudited</v>
      </c>
    </row>
    <row r="2737" spans="1:21" x14ac:dyDescent="0.25">
      <c r="A2737" t="s">
        <v>440</v>
      </c>
      <c r="B2737" t="s">
        <v>1388</v>
      </c>
      <c r="C2737" t="s">
        <v>1389</v>
      </c>
      <c r="D2737" s="15">
        <v>1900</v>
      </c>
      <c r="E2737" s="15">
        <v>1</v>
      </c>
      <c r="F2737" t="s">
        <v>1034</v>
      </c>
      <c r="G2737" s="15" t="s">
        <v>1387</v>
      </c>
      <c r="H2737" t="s">
        <v>393</v>
      </c>
      <c r="I2737" t="s">
        <v>491</v>
      </c>
      <c r="J2737" t="s">
        <v>436</v>
      </c>
      <c r="K2737" t="s">
        <v>226</v>
      </c>
      <c r="L2737" s="756">
        <v>2.17</v>
      </c>
      <c r="M2737" t="s">
        <v>1055</v>
      </c>
      <c r="N2737" s="679">
        <f t="shared" ca="1" si="185"/>
        <v>0</v>
      </c>
      <c r="O2737" s="679">
        <f t="shared" ca="1" si="185"/>
        <v>0</v>
      </c>
      <c r="P2737" s="679">
        <f t="shared" ca="1" si="185"/>
        <v>0</v>
      </c>
      <c r="Q2737" s="679">
        <f t="shared" ca="1" si="185"/>
        <v>0</v>
      </c>
      <c r="R2737" s="679">
        <f t="shared" ca="1" si="185"/>
        <v>0</v>
      </c>
      <c r="S2737" t="str">
        <f t="shared" si="182"/>
        <v>ASR_COMP</v>
      </c>
      <c r="T2737" s="957">
        <f t="shared" si="183"/>
        <v>44682</v>
      </c>
      <c r="U2737" t="str">
        <f t="shared" si="184"/>
        <v>Unaudited</v>
      </c>
    </row>
    <row r="2738" spans="1:21" x14ac:dyDescent="0.25">
      <c r="A2738" t="s">
        <v>440</v>
      </c>
      <c r="B2738" t="s">
        <v>1388</v>
      </c>
      <c r="C2738" t="s">
        <v>1389</v>
      </c>
      <c r="D2738" s="15">
        <v>1900</v>
      </c>
      <c r="E2738" s="15">
        <v>1</v>
      </c>
      <c r="F2738" t="s">
        <v>1034</v>
      </c>
      <c r="G2738" s="15" t="s">
        <v>1387</v>
      </c>
      <c r="H2738" t="s">
        <v>393</v>
      </c>
      <c r="I2738" t="s">
        <v>491</v>
      </c>
      <c r="J2738" t="s">
        <v>436</v>
      </c>
      <c r="K2738" t="s">
        <v>226</v>
      </c>
      <c r="L2738" s="756">
        <v>2.1800000000000002</v>
      </c>
      <c r="M2738" t="s">
        <v>653</v>
      </c>
      <c r="N2738" s="679">
        <f t="shared" ca="1" si="185"/>
        <v>0</v>
      </c>
      <c r="O2738" s="679">
        <f t="shared" ca="1" si="185"/>
        <v>0</v>
      </c>
      <c r="P2738" s="679">
        <f t="shared" ca="1" si="185"/>
        <v>0</v>
      </c>
      <c r="Q2738" s="679">
        <f t="shared" ca="1" si="185"/>
        <v>0</v>
      </c>
      <c r="R2738" s="679">
        <f t="shared" ca="1" si="185"/>
        <v>458647.80474201578</v>
      </c>
      <c r="S2738" t="str">
        <f t="shared" si="182"/>
        <v>ASR_COMP</v>
      </c>
      <c r="T2738" s="957">
        <f t="shared" si="183"/>
        <v>44682</v>
      </c>
      <c r="U2738" t="str">
        <f t="shared" si="184"/>
        <v>Unaudited</v>
      </c>
    </row>
    <row r="2739" spans="1:21" x14ac:dyDescent="0.25">
      <c r="A2739" t="s">
        <v>440</v>
      </c>
      <c r="B2739" t="s">
        <v>1388</v>
      </c>
      <c r="C2739" t="s">
        <v>1389</v>
      </c>
      <c r="D2739" s="15">
        <v>1900</v>
      </c>
      <c r="E2739" s="15">
        <v>1</v>
      </c>
      <c r="F2739" t="s">
        <v>1034</v>
      </c>
      <c r="G2739" s="15" t="s">
        <v>1387</v>
      </c>
      <c r="H2739" t="s">
        <v>393</v>
      </c>
      <c r="I2739" t="s">
        <v>491</v>
      </c>
      <c r="J2739" t="s">
        <v>436</v>
      </c>
      <c r="K2739" t="s">
        <v>226</v>
      </c>
      <c r="L2739" s="756">
        <v>2.19</v>
      </c>
      <c r="M2739" t="s">
        <v>221</v>
      </c>
      <c r="N2739" s="679">
        <f t="shared" ca="1" si="185"/>
        <v>0</v>
      </c>
      <c r="O2739" s="679">
        <f t="shared" ca="1" si="185"/>
        <v>0</v>
      </c>
      <c r="P2739" s="679">
        <f t="shared" ca="1" si="185"/>
        <v>0</v>
      </c>
      <c r="Q2739" s="679">
        <f t="shared" ca="1" si="185"/>
        <v>0</v>
      </c>
      <c r="R2739" s="679">
        <f t="shared" ca="1" si="185"/>
        <v>-2066563.5977451596</v>
      </c>
      <c r="S2739" t="str">
        <f t="shared" si="182"/>
        <v>ASR_COMP</v>
      </c>
      <c r="T2739" s="957">
        <f t="shared" si="183"/>
        <v>44682</v>
      </c>
      <c r="U2739" t="str">
        <f t="shared" si="184"/>
        <v>Unaudited</v>
      </c>
    </row>
    <row r="2740" spans="1:21" x14ac:dyDescent="0.25">
      <c r="A2740" t="s">
        <v>440</v>
      </c>
      <c r="B2740" t="s">
        <v>1388</v>
      </c>
      <c r="C2740" t="s">
        <v>1389</v>
      </c>
      <c r="D2740" s="15">
        <v>1900</v>
      </c>
      <c r="E2740" s="15">
        <v>1</v>
      </c>
      <c r="F2740" t="s">
        <v>1034</v>
      </c>
      <c r="G2740" s="15" t="s">
        <v>1387</v>
      </c>
      <c r="H2740" t="s">
        <v>393</v>
      </c>
      <c r="I2740" t="s">
        <v>491</v>
      </c>
      <c r="J2740" t="s">
        <v>436</v>
      </c>
      <c r="K2740" t="s">
        <v>226</v>
      </c>
      <c r="L2740" s="756" t="s">
        <v>707</v>
      </c>
      <c r="M2740" t="s">
        <v>233</v>
      </c>
      <c r="N2740" s="679">
        <f t="shared" ca="1" si="185"/>
        <v>0</v>
      </c>
      <c r="O2740" s="679">
        <f t="shared" ca="1" si="185"/>
        <v>0</v>
      </c>
      <c r="P2740" s="679">
        <f t="shared" ca="1" si="185"/>
        <v>0</v>
      </c>
      <c r="Q2740" s="679">
        <f t="shared" ca="1" si="185"/>
        <v>0</v>
      </c>
      <c r="R2740" s="679">
        <f t="shared" ca="1" si="185"/>
        <v>-288381.26173360954</v>
      </c>
      <c r="S2740" t="str">
        <f t="shared" si="182"/>
        <v>ASR_COMP</v>
      </c>
      <c r="T2740" s="957">
        <f t="shared" si="183"/>
        <v>44682</v>
      </c>
      <c r="U2740" t="str">
        <f t="shared" si="184"/>
        <v>Unaudited</v>
      </c>
    </row>
    <row r="2741" spans="1:21" x14ac:dyDescent="0.25">
      <c r="A2741" t="s">
        <v>440</v>
      </c>
      <c r="B2741" t="s">
        <v>1388</v>
      </c>
      <c r="C2741" t="s">
        <v>1389</v>
      </c>
      <c r="D2741" s="15">
        <v>1900</v>
      </c>
      <c r="E2741" s="15">
        <v>1</v>
      </c>
      <c r="F2741" t="s">
        <v>1034</v>
      </c>
      <c r="G2741" s="15" t="s">
        <v>1387</v>
      </c>
      <c r="H2741" t="s">
        <v>393</v>
      </c>
      <c r="I2741" t="s">
        <v>491</v>
      </c>
      <c r="J2741" t="s">
        <v>436</v>
      </c>
      <c r="K2741" t="s">
        <v>226</v>
      </c>
      <c r="L2741" s="756">
        <v>2.21</v>
      </c>
      <c r="M2741" t="s">
        <v>469</v>
      </c>
      <c r="N2741" s="679">
        <f t="shared" ca="1" si="185"/>
        <v>0</v>
      </c>
      <c r="O2741" s="679">
        <f t="shared" ca="1" si="185"/>
        <v>0</v>
      </c>
      <c r="P2741" s="679">
        <f t="shared" ca="1" si="185"/>
        <v>0</v>
      </c>
      <c r="Q2741" s="679">
        <f t="shared" ca="1" si="185"/>
        <v>0</v>
      </c>
      <c r="R2741" s="679">
        <f t="shared" ca="1" si="185"/>
        <v>0</v>
      </c>
      <c r="S2741" t="str">
        <f t="shared" si="182"/>
        <v>ASR_COMP</v>
      </c>
      <c r="T2741" s="957">
        <f t="shared" si="183"/>
        <v>44682</v>
      </c>
      <c r="U2741" t="str">
        <f t="shared" si="184"/>
        <v>Unaudited</v>
      </c>
    </row>
    <row r="2742" spans="1:21" x14ac:dyDescent="0.25">
      <c r="A2742" t="s">
        <v>440</v>
      </c>
      <c r="B2742" t="s">
        <v>1388</v>
      </c>
      <c r="C2742" t="s">
        <v>1389</v>
      </c>
      <c r="D2742" s="15">
        <v>1900</v>
      </c>
      <c r="E2742" s="15">
        <v>1</v>
      </c>
      <c r="F2742" t="s">
        <v>1034</v>
      </c>
      <c r="G2742" s="15" t="s">
        <v>1387</v>
      </c>
      <c r="H2742" t="s">
        <v>393</v>
      </c>
      <c r="I2742" t="s">
        <v>491</v>
      </c>
      <c r="J2742" t="s">
        <v>436</v>
      </c>
      <c r="K2742" t="s">
        <v>6</v>
      </c>
      <c r="L2742" s="756" t="s">
        <v>70</v>
      </c>
      <c r="M2742" t="s">
        <v>191</v>
      </c>
      <c r="N2742" s="679">
        <f t="shared" ca="1" si="185"/>
        <v>0</v>
      </c>
      <c r="O2742" s="679">
        <f t="shared" ca="1" si="185"/>
        <v>0</v>
      </c>
      <c r="P2742" s="679">
        <f t="shared" ca="1" si="185"/>
        <v>0</v>
      </c>
      <c r="Q2742" s="679">
        <f t="shared" ca="1" si="185"/>
        <v>0</v>
      </c>
      <c r="R2742" s="679">
        <f t="shared" ca="1" si="185"/>
        <v>0</v>
      </c>
      <c r="S2742" t="str">
        <f t="shared" si="182"/>
        <v>ASR_COMP</v>
      </c>
      <c r="T2742" s="957">
        <f t="shared" si="183"/>
        <v>44682</v>
      </c>
      <c r="U2742" t="str">
        <f t="shared" si="184"/>
        <v>Unaudited</v>
      </c>
    </row>
    <row r="2743" spans="1:21" x14ac:dyDescent="0.25">
      <c r="A2743" t="s">
        <v>440</v>
      </c>
      <c r="B2743" t="s">
        <v>1388</v>
      </c>
      <c r="C2743" t="s">
        <v>1389</v>
      </c>
      <c r="D2743" s="15">
        <v>1900</v>
      </c>
      <c r="E2743" s="15">
        <v>1</v>
      </c>
      <c r="F2743" t="s">
        <v>1034</v>
      </c>
      <c r="G2743" s="15" t="s">
        <v>1387</v>
      </c>
      <c r="H2743" t="s">
        <v>393</v>
      </c>
      <c r="I2743" t="s">
        <v>491</v>
      </c>
      <c r="J2743" t="s">
        <v>436</v>
      </c>
      <c r="K2743" t="s">
        <v>6</v>
      </c>
      <c r="L2743" s="756" t="s">
        <v>71</v>
      </c>
      <c r="M2743" t="s">
        <v>234</v>
      </c>
      <c r="N2743" s="679">
        <f t="shared" ca="1" si="185"/>
        <v>0</v>
      </c>
      <c r="O2743" s="679">
        <f t="shared" ca="1" si="185"/>
        <v>0</v>
      </c>
      <c r="P2743" s="679">
        <f t="shared" ca="1" si="185"/>
        <v>0</v>
      </c>
      <c r="Q2743" s="679">
        <f t="shared" ca="1" si="185"/>
        <v>0</v>
      </c>
      <c r="R2743" s="679">
        <f t="shared" ca="1" si="185"/>
        <v>0</v>
      </c>
      <c r="S2743" t="str">
        <f t="shared" si="182"/>
        <v>ASR_COMP</v>
      </c>
      <c r="T2743" s="957">
        <f t="shared" si="183"/>
        <v>44682</v>
      </c>
      <c r="U2743" t="str">
        <f t="shared" si="184"/>
        <v>Unaudited</v>
      </c>
    </row>
    <row r="2744" spans="1:21" x14ac:dyDescent="0.25">
      <c r="A2744" t="s">
        <v>440</v>
      </c>
      <c r="B2744" t="s">
        <v>1388</v>
      </c>
      <c r="C2744" t="s">
        <v>1389</v>
      </c>
      <c r="D2744" s="15">
        <v>1900</v>
      </c>
      <c r="E2744" s="15">
        <v>1</v>
      </c>
      <c r="F2744" t="s">
        <v>1034</v>
      </c>
      <c r="G2744" s="15" t="s">
        <v>1387</v>
      </c>
      <c r="H2744" t="s">
        <v>393</v>
      </c>
      <c r="I2744" t="s">
        <v>491</v>
      </c>
      <c r="J2744" t="s">
        <v>436</v>
      </c>
      <c r="K2744" t="s">
        <v>6</v>
      </c>
      <c r="L2744" s="756" t="s">
        <v>72</v>
      </c>
      <c r="M2744" t="s">
        <v>167</v>
      </c>
      <c r="N2744" s="679">
        <f t="shared" ca="1" si="185"/>
        <v>0</v>
      </c>
      <c r="O2744" s="679">
        <f t="shared" ca="1" si="185"/>
        <v>0</v>
      </c>
      <c r="P2744" s="679">
        <f t="shared" ca="1" si="185"/>
        <v>0</v>
      </c>
      <c r="Q2744" s="679">
        <f t="shared" ca="1" si="185"/>
        <v>0</v>
      </c>
      <c r="R2744" s="679">
        <f t="shared" ca="1" si="185"/>
        <v>0</v>
      </c>
      <c r="S2744" t="str">
        <f t="shared" si="182"/>
        <v>ASR_COMP</v>
      </c>
      <c r="T2744" s="957">
        <f t="shared" si="183"/>
        <v>44682</v>
      </c>
      <c r="U2744" t="str">
        <f t="shared" si="184"/>
        <v>Unaudited</v>
      </c>
    </row>
    <row r="2745" spans="1:21" x14ac:dyDescent="0.25">
      <c r="A2745" t="s">
        <v>440</v>
      </c>
      <c r="B2745" t="s">
        <v>1388</v>
      </c>
      <c r="C2745" t="s">
        <v>1389</v>
      </c>
      <c r="D2745" s="15">
        <v>1900</v>
      </c>
      <c r="E2745" s="15">
        <v>1</v>
      </c>
      <c r="F2745" t="s">
        <v>1034</v>
      </c>
      <c r="G2745" s="15" t="s">
        <v>1387</v>
      </c>
      <c r="H2745" t="s">
        <v>393</v>
      </c>
      <c r="I2745" t="s">
        <v>491</v>
      </c>
      <c r="J2745" t="s">
        <v>436</v>
      </c>
      <c r="K2745" t="s">
        <v>6</v>
      </c>
      <c r="L2745" s="756">
        <v>3.4</v>
      </c>
      <c r="M2745" t="s">
        <v>464</v>
      </c>
      <c r="N2745" s="679">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9">
        <f t="shared" ca="1" si="186"/>
        <v>0</v>
      </c>
      <c r="P2745" s="679">
        <f t="shared" ca="1" si="186"/>
        <v>0</v>
      </c>
      <c r="Q2745" s="679">
        <f t="shared" ca="1" si="186"/>
        <v>0</v>
      </c>
      <c r="R2745" s="679">
        <f t="shared" ca="1" si="186"/>
        <v>69.981144635145895</v>
      </c>
      <c r="S2745" t="str">
        <f t="shared" si="182"/>
        <v>ASR_COMP</v>
      </c>
      <c r="T2745" s="957">
        <f t="shared" si="183"/>
        <v>44682</v>
      </c>
      <c r="U2745" t="str">
        <f t="shared" si="184"/>
        <v>Unaudited</v>
      </c>
    </row>
    <row r="2746" spans="1:21" x14ac:dyDescent="0.25">
      <c r="A2746" t="s">
        <v>440</v>
      </c>
      <c r="B2746" t="s">
        <v>1388</v>
      </c>
      <c r="C2746" t="s">
        <v>1389</v>
      </c>
      <c r="D2746" s="15">
        <v>1900</v>
      </c>
      <c r="E2746" s="15">
        <v>1</v>
      </c>
      <c r="F2746" t="s">
        <v>1034</v>
      </c>
      <c r="G2746" s="15" t="s">
        <v>1387</v>
      </c>
      <c r="H2746" t="s">
        <v>393</v>
      </c>
      <c r="I2746" t="s">
        <v>491</v>
      </c>
      <c r="J2746" t="s">
        <v>436</v>
      </c>
      <c r="K2746" t="s">
        <v>437</v>
      </c>
      <c r="L2746" s="756">
        <v>4.5</v>
      </c>
      <c r="M2746" t="s">
        <v>32</v>
      </c>
      <c r="N2746" s="679">
        <f t="shared" ca="1" si="186"/>
        <v>0</v>
      </c>
      <c r="O2746" s="679">
        <f t="shared" ca="1" si="186"/>
        <v>0</v>
      </c>
      <c r="P2746" s="679">
        <f t="shared" ca="1" si="186"/>
        <v>0</v>
      </c>
      <c r="Q2746" s="679">
        <f t="shared" ca="1" si="186"/>
        <v>0</v>
      </c>
      <c r="R2746" s="679">
        <f t="shared" ca="1" si="186"/>
        <v>0</v>
      </c>
      <c r="S2746" t="str">
        <f t="shared" si="182"/>
        <v>ASR_COMP</v>
      </c>
      <c r="T2746" s="957">
        <f t="shared" si="183"/>
        <v>44682</v>
      </c>
      <c r="U2746" t="str">
        <f t="shared" si="184"/>
        <v>Unaudited</v>
      </c>
    </row>
    <row r="2747" spans="1:21" x14ac:dyDescent="0.25">
      <c r="A2747" t="s">
        <v>440</v>
      </c>
      <c r="B2747" t="s">
        <v>1388</v>
      </c>
      <c r="C2747" t="s">
        <v>1389</v>
      </c>
      <c r="D2747" s="15">
        <v>1900</v>
      </c>
      <c r="E2747" s="15">
        <v>1</v>
      </c>
      <c r="F2747" t="s">
        <v>1034</v>
      </c>
      <c r="G2747" s="15" t="s">
        <v>1387</v>
      </c>
      <c r="H2747" t="s">
        <v>393</v>
      </c>
      <c r="I2747" t="s">
        <v>491</v>
      </c>
      <c r="J2747" t="s">
        <v>436</v>
      </c>
      <c r="K2747" t="s">
        <v>437</v>
      </c>
      <c r="L2747" s="756" t="s">
        <v>947</v>
      </c>
      <c r="M2747" t="s">
        <v>938</v>
      </c>
      <c r="N2747" s="679">
        <f t="shared" ca="1" si="186"/>
        <v>0</v>
      </c>
      <c r="O2747" s="679">
        <f t="shared" ca="1" si="186"/>
        <v>0</v>
      </c>
      <c r="P2747" s="679">
        <f t="shared" ca="1" si="186"/>
        <v>0</v>
      </c>
      <c r="Q2747" s="679">
        <f t="shared" ca="1" si="186"/>
        <v>0</v>
      </c>
      <c r="R2747" s="679">
        <f t="shared" ca="1" si="186"/>
        <v>0</v>
      </c>
      <c r="S2747" t="str">
        <f t="shared" si="182"/>
        <v>ASR_COMP</v>
      </c>
      <c r="T2747" s="957">
        <f t="shared" si="183"/>
        <v>44682</v>
      </c>
      <c r="U2747" t="str">
        <f t="shared" si="184"/>
        <v>Unaudited</v>
      </c>
    </row>
    <row r="2748" spans="1:21" x14ac:dyDescent="0.25">
      <c r="A2748" t="s">
        <v>440</v>
      </c>
      <c r="B2748" t="s">
        <v>1388</v>
      </c>
      <c r="C2748" t="s">
        <v>1389</v>
      </c>
      <c r="D2748" s="15">
        <v>1900</v>
      </c>
      <c r="E2748" s="15">
        <v>1</v>
      </c>
      <c r="F2748" t="s">
        <v>1034</v>
      </c>
      <c r="G2748" s="15" t="s">
        <v>1387</v>
      </c>
      <c r="H2748" t="s">
        <v>393</v>
      </c>
      <c r="I2748" t="s">
        <v>491</v>
      </c>
      <c r="J2748" t="s">
        <v>436</v>
      </c>
      <c r="K2748" t="s">
        <v>437</v>
      </c>
      <c r="L2748" s="756" t="s">
        <v>196</v>
      </c>
      <c r="M2748" t="s">
        <v>40</v>
      </c>
      <c r="N2748" s="679">
        <f t="shared" ca="1" si="186"/>
        <v>0</v>
      </c>
      <c r="O2748" s="679">
        <f t="shared" ca="1" si="186"/>
        <v>0</v>
      </c>
      <c r="P2748" s="679">
        <f t="shared" ca="1" si="186"/>
        <v>0</v>
      </c>
      <c r="Q2748" s="679">
        <f t="shared" ca="1" si="186"/>
        <v>0</v>
      </c>
      <c r="R2748" s="679">
        <f t="shared" ca="1" si="186"/>
        <v>0</v>
      </c>
      <c r="S2748" t="str">
        <f t="shared" si="182"/>
        <v>ASR_COMP</v>
      </c>
      <c r="T2748" s="957">
        <f t="shared" si="183"/>
        <v>44682</v>
      </c>
      <c r="U2748" t="str">
        <f t="shared" si="184"/>
        <v>Unaudited</v>
      </c>
    </row>
    <row r="2749" spans="1:21" x14ac:dyDescent="0.25">
      <c r="A2749" t="s">
        <v>440</v>
      </c>
      <c r="B2749" t="s">
        <v>1388</v>
      </c>
      <c r="C2749" t="s">
        <v>1389</v>
      </c>
      <c r="D2749" s="15">
        <v>1900</v>
      </c>
      <c r="E2749" s="15">
        <v>1</v>
      </c>
      <c r="F2749" t="s">
        <v>1034</v>
      </c>
      <c r="G2749" s="15" t="s">
        <v>1387</v>
      </c>
      <c r="H2749" t="s">
        <v>393</v>
      </c>
      <c r="I2749" t="s">
        <v>491</v>
      </c>
      <c r="J2749" t="s">
        <v>436</v>
      </c>
      <c r="K2749" t="s">
        <v>437</v>
      </c>
      <c r="L2749" s="756" t="s">
        <v>195</v>
      </c>
      <c r="M2749" t="s">
        <v>332</v>
      </c>
      <c r="N2749" s="679">
        <f t="shared" ca="1" si="186"/>
        <v>0</v>
      </c>
      <c r="O2749" s="679">
        <f t="shared" ca="1" si="186"/>
        <v>0</v>
      </c>
      <c r="P2749" s="679">
        <f t="shared" ca="1" si="186"/>
        <v>0</v>
      </c>
      <c r="Q2749" s="679">
        <f t="shared" ca="1" si="186"/>
        <v>0</v>
      </c>
      <c r="R2749" s="679">
        <f t="shared" ca="1" si="186"/>
        <v>0</v>
      </c>
      <c r="S2749" t="str">
        <f t="shared" si="182"/>
        <v>ASR_COMP</v>
      </c>
      <c r="T2749" s="957">
        <f t="shared" si="183"/>
        <v>44682</v>
      </c>
      <c r="U2749" t="str">
        <f t="shared" si="184"/>
        <v>Unaudited</v>
      </c>
    </row>
    <row r="2750" spans="1:21" x14ac:dyDescent="0.25">
      <c r="A2750" t="s">
        <v>440</v>
      </c>
      <c r="B2750" t="s">
        <v>1388</v>
      </c>
      <c r="C2750" t="s">
        <v>1389</v>
      </c>
      <c r="D2750" s="15">
        <v>1900</v>
      </c>
      <c r="E2750" s="15">
        <v>1</v>
      </c>
      <c r="F2750" t="s">
        <v>1034</v>
      </c>
      <c r="G2750" s="15" t="s">
        <v>1387</v>
      </c>
      <c r="H2750" t="s">
        <v>393</v>
      </c>
      <c r="I2750" t="s">
        <v>491</v>
      </c>
      <c r="J2750" t="s">
        <v>453</v>
      </c>
      <c r="K2750" t="s">
        <v>438</v>
      </c>
      <c r="L2750" s="756" t="s">
        <v>79</v>
      </c>
      <c r="M2750" t="s">
        <v>27</v>
      </c>
      <c r="N2750" s="679">
        <f t="shared" ca="1" si="186"/>
        <v>0</v>
      </c>
      <c r="O2750" s="679">
        <f t="shared" ca="1" si="186"/>
        <v>0</v>
      </c>
      <c r="P2750" s="679">
        <f t="shared" ca="1" si="186"/>
        <v>0</v>
      </c>
      <c r="Q2750" s="679">
        <f t="shared" ca="1" si="186"/>
        <v>0</v>
      </c>
      <c r="R2750" s="679">
        <f t="shared" ca="1" si="186"/>
        <v>0</v>
      </c>
      <c r="S2750" t="str">
        <f t="shared" si="182"/>
        <v>ASR_COMP</v>
      </c>
      <c r="T2750" s="957">
        <f t="shared" si="183"/>
        <v>44682</v>
      </c>
      <c r="U2750" t="str">
        <f t="shared" si="184"/>
        <v>Unaudited</v>
      </c>
    </row>
    <row r="2751" spans="1:21" x14ac:dyDescent="0.25">
      <c r="A2751" t="s">
        <v>440</v>
      </c>
      <c r="B2751" t="s">
        <v>1388</v>
      </c>
      <c r="C2751" t="s">
        <v>1389</v>
      </c>
      <c r="D2751" s="15">
        <v>1900</v>
      </c>
      <c r="E2751" s="15">
        <v>1</v>
      </c>
      <c r="F2751" t="s">
        <v>1034</v>
      </c>
      <c r="G2751" s="15" t="s">
        <v>1387</v>
      </c>
      <c r="H2751" t="s">
        <v>393</v>
      </c>
      <c r="I2751" t="s">
        <v>491</v>
      </c>
      <c r="J2751" t="s">
        <v>453</v>
      </c>
      <c r="K2751" t="s">
        <v>438</v>
      </c>
      <c r="L2751" s="756" t="s">
        <v>80</v>
      </c>
      <c r="M2751" t="s">
        <v>100</v>
      </c>
      <c r="N2751" s="679">
        <f t="shared" ca="1" si="186"/>
        <v>0</v>
      </c>
      <c r="O2751" s="679">
        <f t="shared" ca="1" si="186"/>
        <v>0</v>
      </c>
      <c r="P2751" s="679">
        <f t="shared" ca="1" si="186"/>
        <v>0</v>
      </c>
      <c r="Q2751" s="679">
        <f t="shared" ca="1" si="186"/>
        <v>0</v>
      </c>
      <c r="R2751" s="679">
        <f t="shared" ca="1" si="186"/>
        <v>0</v>
      </c>
      <c r="S2751" t="str">
        <f t="shared" si="182"/>
        <v>ASR_COMP</v>
      </c>
      <c r="T2751" s="957">
        <f t="shared" si="183"/>
        <v>44682</v>
      </c>
      <c r="U2751" t="str">
        <f t="shared" si="184"/>
        <v>Unaudited</v>
      </c>
    </row>
    <row r="2752" spans="1:21" x14ac:dyDescent="0.25">
      <c r="A2752" t="s">
        <v>440</v>
      </c>
      <c r="B2752" t="s">
        <v>1388</v>
      </c>
      <c r="C2752" t="s">
        <v>1389</v>
      </c>
      <c r="D2752" s="15">
        <v>1900</v>
      </c>
      <c r="E2752" s="15">
        <v>1</v>
      </c>
      <c r="F2752" t="s">
        <v>1034</v>
      </c>
      <c r="G2752" s="15" t="s">
        <v>1387</v>
      </c>
      <c r="H2752" t="s">
        <v>393</v>
      </c>
      <c r="I2752" t="s">
        <v>491</v>
      </c>
      <c r="J2752" t="s">
        <v>453</v>
      </c>
      <c r="K2752" t="s">
        <v>438</v>
      </c>
      <c r="L2752" s="756" t="s">
        <v>81</v>
      </c>
      <c r="M2752" t="s">
        <v>101</v>
      </c>
      <c r="N2752" s="679">
        <f t="shared" ca="1" si="186"/>
        <v>0</v>
      </c>
      <c r="O2752" s="679">
        <f t="shared" ca="1" si="186"/>
        <v>0</v>
      </c>
      <c r="P2752" s="679">
        <f t="shared" ca="1" si="186"/>
        <v>0</v>
      </c>
      <c r="Q2752" s="679">
        <f t="shared" ca="1" si="186"/>
        <v>0</v>
      </c>
      <c r="R2752" s="679">
        <f t="shared" ca="1" si="186"/>
        <v>0</v>
      </c>
      <c r="S2752" t="str">
        <f t="shared" si="182"/>
        <v>ASR_COMP</v>
      </c>
      <c r="T2752" s="957">
        <f t="shared" si="183"/>
        <v>44682</v>
      </c>
      <c r="U2752" t="str">
        <f t="shared" si="184"/>
        <v>Unaudited</v>
      </c>
    </row>
    <row r="2753" spans="1:21" x14ac:dyDescent="0.25">
      <c r="A2753" t="s">
        <v>440</v>
      </c>
      <c r="B2753" t="s">
        <v>1388</v>
      </c>
      <c r="C2753" t="s">
        <v>1389</v>
      </c>
      <c r="D2753" s="15">
        <v>1900</v>
      </c>
      <c r="E2753" s="15">
        <v>1</v>
      </c>
      <c r="F2753" t="s">
        <v>1034</v>
      </c>
      <c r="G2753" s="15" t="s">
        <v>1387</v>
      </c>
      <c r="H2753" t="s">
        <v>393</v>
      </c>
      <c r="I2753" t="s">
        <v>491</v>
      </c>
      <c r="J2753" t="s">
        <v>453</v>
      </c>
      <c r="K2753" t="s">
        <v>438</v>
      </c>
      <c r="L2753" s="756" t="s">
        <v>82</v>
      </c>
      <c r="M2753" t="s">
        <v>102</v>
      </c>
      <c r="N2753" s="679">
        <f t="shared" ca="1" si="186"/>
        <v>0</v>
      </c>
      <c r="O2753" s="679">
        <f t="shared" ca="1" si="186"/>
        <v>0</v>
      </c>
      <c r="P2753" s="679">
        <f t="shared" ca="1" si="186"/>
        <v>0</v>
      </c>
      <c r="Q2753" s="679">
        <f t="shared" ca="1" si="186"/>
        <v>0</v>
      </c>
      <c r="R2753" s="679">
        <f t="shared" ca="1" si="186"/>
        <v>0</v>
      </c>
      <c r="S2753" t="str">
        <f t="shared" si="182"/>
        <v>ASR_COMP</v>
      </c>
      <c r="T2753" s="957">
        <f t="shared" si="183"/>
        <v>44682</v>
      </c>
      <c r="U2753" t="str">
        <f t="shared" si="184"/>
        <v>Unaudited</v>
      </c>
    </row>
    <row r="2754" spans="1:21" x14ac:dyDescent="0.25">
      <c r="A2754" t="s">
        <v>440</v>
      </c>
      <c r="B2754" t="s">
        <v>1388</v>
      </c>
      <c r="C2754" t="s">
        <v>1389</v>
      </c>
      <c r="D2754" s="15">
        <v>1900</v>
      </c>
      <c r="E2754" s="15">
        <v>1</v>
      </c>
      <c r="F2754" t="s">
        <v>1034</v>
      </c>
      <c r="G2754" s="15" t="s">
        <v>1387</v>
      </c>
      <c r="H2754" t="s">
        <v>393</v>
      </c>
      <c r="I2754" t="s">
        <v>491</v>
      </c>
      <c r="J2754" t="s">
        <v>453</v>
      </c>
      <c r="K2754" t="s">
        <v>438</v>
      </c>
      <c r="L2754" s="756" t="s">
        <v>219</v>
      </c>
      <c r="M2754" t="s">
        <v>103</v>
      </c>
      <c r="N2754" s="679">
        <f t="shared" ca="1" si="186"/>
        <v>0</v>
      </c>
      <c r="O2754" s="679">
        <f t="shared" ca="1" si="186"/>
        <v>0</v>
      </c>
      <c r="P2754" s="679">
        <f t="shared" ca="1" si="186"/>
        <v>0</v>
      </c>
      <c r="Q2754" s="679">
        <f t="shared" ca="1" si="186"/>
        <v>0</v>
      </c>
      <c r="R2754" s="679">
        <f t="shared" ca="1" si="186"/>
        <v>0</v>
      </c>
      <c r="S2754" t="str">
        <f t="shared" ref="S2754:S2761" si="187">file_name</f>
        <v>ASR_COMP</v>
      </c>
      <c r="T2754" s="957">
        <f t="shared" ref="T2754:T2761" si="188">file_date</f>
        <v>44682</v>
      </c>
      <c r="U2754" t="str">
        <f t="shared" ref="U2754:U2761" si="189">status</f>
        <v>Unaudited</v>
      </c>
    </row>
    <row r="2755" spans="1:21" x14ac:dyDescent="0.25">
      <c r="A2755" t="s">
        <v>440</v>
      </c>
      <c r="B2755" t="s">
        <v>1388</v>
      </c>
      <c r="C2755" t="s">
        <v>1389</v>
      </c>
      <c r="D2755" s="15">
        <v>1900</v>
      </c>
      <c r="E2755" s="15">
        <v>1</v>
      </c>
      <c r="F2755" t="s">
        <v>1034</v>
      </c>
      <c r="G2755" s="15" t="s">
        <v>1387</v>
      </c>
      <c r="H2755" t="s">
        <v>393</v>
      </c>
      <c r="I2755" t="s">
        <v>491</v>
      </c>
      <c r="J2755" t="s">
        <v>453</v>
      </c>
      <c r="K2755" t="s">
        <v>438</v>
      </c>
      <c r="L2755" s="756" t="s">
        <v>218</v>
      </c>
      <c r="M2755" t="s">
        <v>28</v>
      </c>
      <c r="N2755" s="679">
        <f t="shared" ca="1" si="186"/>
        <v>0</v>
      </c>
      <c r="O2755" s="679">
        <f t="shared" ca="1" si="186"/>
        <v>0</v>
      </c>
      <c r="P2755" s="679">
        <f t="shared" ca="1" si="186"/>
        <v>0</v>
      </c>
      <c r="Q2755" s="679">
        <f t="shared" ca="1" si="186"/>
        <v>0</v>
      </c>
      <c r="R2755" s="679">
        <f t="shared" ca="1" si="186"/>
        <v>0</v>
      </c>
      <c r="S2755" t="str">
        <f t="shared" si="187"/>
        <v>ASR_COMP</v>
      </c>
      <c r="T2755" s="957">
        <f t="shared" si="188"/>
        <v>44682</v>
      </c>
      <c r="U2755" t="str">
        <f t="shared" si="189"/>
        <v>Unaudited</v>
      </c>
    </row>
    <row r="2756" spans="1:21" x14ac:dyDescent="0.25">
      <c r="A2756" t="s">
        <v>440</v>
      </c>
      <c r="B2756" t="s">
        <v>1388</v>
      </c>
      <c r="C2756" t="s">
        <v>1389</v>
      </c>
      <c r="D2756" s="15">
        <v>1900</v>
      </c>
      <c r="E2756" s="15">
        <v>1</v>
      </c>
      <c r="F2756" t="s">
        <v>1034</v>
      </c>
      <c r="G2756" s="15" t="s">
        <v>1387</v>
      </c>
      <c r="H2756" t="s">
        <v>393</v>
      </c>
      <c r="I2756" t="s">
        <v>491</v>
      </c>
      <c r="J2756" t="s">
        <v>439</v>
      </c>
      <c r="K2756" t="s">
        <v>439</v>
      </c>
      <c r="L2756" s="756" t="s">
        <v>84</v>
      </c>
      <c r="M2756" t="s">
        <v>330</v>
      </c>
      <c r="N2756" s="679">
        <f t="shared" ca="1" si="186"/>
        <v>0</v>
      </c>
      <c r="O2756" s="679">
        <f t="shared" ca="1" si="186"/>
        <v>0</v>
      </c>
      <c r="P2756" s="679">
        <f t="shared" ca="1" si="186"/>
        <v>0</v>
      </c>
      <c r="Q2756" s="679">
        <f t="shared" ca="1" si="186"/>
        <v>0</v>
      </c>
      <c r="R2756" s="679">
        <f t="shared" ca="1" si="186"/>
        <v>0</v>
      </c>
      <c r="S2756" t="str">
        <f t="shared" si="187"/>
        <v>ASR_COMP</v>
      </c>
      <c r="T2756" s="957">
        <f t="shared" si="188"/>
        <v>44682</v>
      </c>
      <c r="U2756" t="str">
        <f t="shared" si="189"/>
        <v>Unaudited</v>
      </c>
    </row>
    <row r="2757" spans="1:21" x14ac:dyDescent="0.25">
      <c r="A2757" t="s">
        <v>440</v>
      </c>
      <c r="B2757" t="s">
        <v>1388</v>
      </c>
      <c r="C2757" t="s">
        <v>1389</v>
      </c>
      <c r="D2757" s="15">
        <v>1900</v>
      </c>
      <c r="E2757" s="15">
        <v>1</v>
      </c>
      <c r="F2757" t="s">
        <v>1034</v>
      </c>
      <c r="G2757" s="15" t="s">
        <v>1387</v>
      </c>
      <c r="H2757" t="s">
        <v>393</v>
      </c>
      <c r="I2757" t="s">
        <v>491</v>
      </c>
      <c r="J2757" t="s">
        <v>439</v>
      </c>
      <c r="K2757" t="s">
        <v>439</v>
      </c>
      <c r="L2757" s="756" t="s">
        <v>85</v>
      </c>
      <c r="M2757" t="s">
        <v>328</v>
      </c>
      <c r="N2757" s="679">
        <f t="shared" ca="1" si="186"/>
        <v>0</v>
      </c>
      <c r="O2757" s="679">
        <f t="shared" ca="1" si="186"/>
        <v>0</v>
      </c>
      <c r="P2757" s="679">
        <f t="shared" ca="1" si="186"/>
        <v>0</v>
      </c>
      <c r="Q2757" s="679">
        <f t="shared" ca="1" si="186"/>
        <v>0</v>
      </c>
      <c r="R2757" s="679">
        <f t="shared" ca="1" si="186"/>
        <v>0</v>
      </c>
      <c r="S2757" t="str">
        <f t="shared" si="187"/>
        <v>ASR_COMP</v>
      </c>
      <c r="T2757" s="957">
        <f t="shared" si="188"/>
        <v>44682</v>
      </c>
      <c r="U2757" t="str">
        <f t="shared" si="189"/>
        <v>Unaudited</v>
      </c>
    </row>
    <row r="2758" spans="1:21" x14ac:dyDescent="0.25">
      <c r="A2758" t="s">
        <v>440</v>
      </c>
      <c r="B2758" t="s">
        <v>1388</v>
      </c>
      <c r="C2758" t="s">
        <v>1389</v>
      </c>
      <c r="D2758" s="15">
        <v>1900</v>
      </c>
      <c r="E2758" s="15">
        <v>1</v>
      </c>
      <c r="F2758" t="s">
        <v>1034</v>
      </c>
      <c r="G2758" s="15" t="s">
        <v>1387</v>
      </c>
      <c r="H2758" t="s">
        <v>393</v>
      </c>
      <c r="I2758" t="s">
        <v>491</v>
      </c>
      <c r="J2758" t="s">
        <v>439</v>
      </c>
      <c r="K2758" t="s">
        <v>439</v>
      </c>
      <c r="L2758" s="756" t="s">
        <v>86</v>
      </c>
      <c r="M2758" t="s">
        <v>497</v>
      </c>
      <c r="N2758" s="679">
        <f t="shared" ca="1" si="186"/>
        <v>0</v>
      </c>
      <c r="O2758" s="679">
        <f t="shared" ca="1" si="186"/>
        <v>0</v>
      </c>
      <c r="P2758" s="679">
        <f t="shared" ca="1" si="186"/>
        <v>0</v>
      </c>
      <c r="Q2758" s="679">
        <f t="shared" ca="1" si="186"/>
        <v>0</v>
      </c>
      <c r="R2758" s="679">
        <f t="shared" ca="1" si="186"/>
        <v>0</v>
      </c>
      <c r="S2758" t="str">
        <f t="shared" si="187"/>
        <v>ASR_COMP</v>
      </c>
      <c r="T2758" s="957">
        <f t="shared" si="188"/>
        <v>44682</v>
      </c>
      <c r="U2758" t="str">
        <f t="shared" si="189"/>
        <v>Unaudited</v>
      </c>
    </row>
    <row r="2759" spans="1:21" x14ac:dyDescent="0.25">
      <c r="A2759" t="s">
        <v>440</v>
      </c>
      <c r="B2759" t="s">
        <v>1388</v>
      </c>
      <c r="C2759" t="s">
        <v>1389</v>
      </c>
      <c r="D2759" s="15">
        <v>1900</v>
      </c>
      <c r="E2759" s="15">
        <v>1</v>
      </c>
      <c r="F2759" t="s">
        <v>1034</v>
      </c>
      <c r="G2759" s="15" t="s">
        <v>1387</v>
      </c>
      <c r="H2759" t="s">
        <v>393</v>
      </c>
      <c r="I2759" t="s">
        <v>491</v>
      </c>
      <c r="J2759" t="s">
        <v>439</v>
      </c>
      <c r="K2759" t="s">
        <v>439</v>
      </c>
      <c r="L2759" s="756" t="s">
        <v>87</v>
      </c>
      <c r="M2759" t="s">
        <v>498</v>
      </c>
      <c r="N2759" s="679">
        <f t="shared" ca="1" si="186"/>
        <v>0</v>
      </c>
      <c r="O2759" s="679">
        <f t="shared" ca="1" si="186"/>
        <v>0</v>
      </c>
      <c r="P2759" s="679">
        <f t="shared" ca="1" si="186"/>
        <v>0</v>
      </c>
      <c r="Q2759" s="679">
        <f t="shared" ca="1" si="186"/>
        <v>0</v>
      </c>
      <c r="R2759" s="679">
        <f t="shared" ca="1" si="186"/>
        <v>0</v>
      </c>
      <c r="S2759" t="str">
        <f t="shared" si="187"/>
        <v>ASR_COMP</v>
      </c>
      <c r="T2759" s="957">
        <f t="shared" si="188"/>
        <v>44682</v>
      </c>
      <c r="U2759" t="str">
        <f t="shared" si="189"/>
        <v>Unaudited</v>
      </c>
    </row>
    <row r="2760" spans="1:21" x14ac:dyDescent="0.25">
      <c r="A2760" t="s">
        <v>440</v>
      </c>
      <c r="B2760" t="s">
        <v>1388</v>
      </c>
      <c r="C2760" t="s">
        <v>1389</v>
      </c>
      <c r="D2760" s="15">
        <v>1900</v>
      </c>
      <c r="E2760" s="15">
        <v>1</v>
      </c>
      <c r="F2760" t="s">
        <v>1034</v>
      </c>
      <c r="G2760" s="15" t="s">
        <v>1387</v>
      </c>
      <c r="H2760" t="s">
        <v>393</v>
      </c>
      <c r="I2760" t="s">
        <v>491</v>
      </c>
      <c r="J2760" t="s">
        <v>439</v>
      </c>
      <c r="K2760" t="s">
        <v>439</v>
      </c>
      <c r="L2760" s="756" t="s">
        <v>216</v>
      </c>
      <c r="M2760" t="s">
        <v>499</v>
      </c>
      <c r="N2760" s="679">
        <f t="shared" ca="1" si="186"/>
        <v>0</v>
      </c>
      <c r="O2760" s="679">
        <f t="shared" ca="1" si="186"/>
        <v>0</v>
      </c>
      <c r="P2760" s="679">
        <f t="shared" ca="1" si="186"/>
        <v>0</v>
      </c>
      <c r="Q2760" s="679">
        <f t="shared" ca="1" si="186"/>
        <v>0</v>
      </c>
      <c r="R2760" s="679">
        <f t="shared" ca="1" si="186"/>
        <v>0</v>
      </c>
      <c r="S2760" t="str">
        <f t="shared" si="187"/>
        <v>ASR_COMP</v>
      </c>
      <c r="T2760" s="957">
        <f t="shared" si="188"/>
        <v>44682</v>
      </c>
      <c r="U2760" t="str">
        <f t="shared" si="189"/>
        <v>Unaudited</v>
      </c>
    </row>
    <row r="2761" spans="1:21" x14ac:dyDescent="0.25">
      <c r="A2761" t="s">
        <v>440</v>
      </c>
      <c r="B2761" t="s">
        <v>1388</v>
      </c>
      <c r="C2761" t="s">
        <v>1389</v>
      </c>
      <c r="D2761" s="15">
        <v>1900</v>
      </c>
      <c r="E2761" s="15">
        <v>1</v>
      </c>
      <c r="F2761" t="s">
        <v>1034</v>
      </c>
      <c r="G2761" s="15" t="s">
        <v>1387</v>
      </c>
      <c r="H2761" t="s">
        <v>393</v>
      </c>
      <c r="I2761" t="s">
        <v>492</v>
      </c>
      <c r="J2761" t="s">
        <v>26</v>
      </c>
      <c r="K2761" t="s">
        <v>26</v>
      </c>
      <c r="L2761" s="756" t="s">
        <v>207</v>
      </c>
      <c r="M2761" t="s">
        <v>26</v>
      </c>
      <c r="N2761" s="679">
        <f t="shared" ca="1" si="186"/>
        <v>0</v>
      </c>
      <c r="O2761" s="679">
        <f t="shared" ca="1" si="186"/>
        <v>0</v>
      </c>
      <c r="P2761" s="679">
        <f t="shared" ca="1" si="186"/>
        <v>0</v>
      </c>
      <c r="Q2761" s="679">
        <f t="shared" ca="1" si="186"/>
        <v>0</v>
      </c>
      <c r="R2761" s="679">
        <f t="shared" ca="1" si="186"/>
        <v>1008729.8464920491</v>
      </c>
      <c r="S2761" t="str">
        <f t="shared" si="187"/>
        <v>ASR_COMP</v>
      </c>
      <c r="T2761" s="957">
        <f t="shared" si="188"/>
        <v>44682</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425</v>
      </c>
      <c r="B1" s="908" t="s">
        <v>426</v>
      </c>
      <c r="C1" s="908" t="s">
        <v>427</v>
      </c>
      <c r="D1" s="909" t="s">
        <v>428</v>
      </c>
      <c r="E1" s="908" t="s">
        <v>430</v>
      </c>
      <c r="F1" s="908" t="s">
        <v>487</v>
      </c>
      <c r="G1" s="909" t="s">
        <v>1035</v>
      </c>
      <c r="H1" s="909" t="s">
        <v>1036</v>
      </c>
      <c r="I1" s="909" t="s">
        <v>431</v>
      </c>
      <c r="J1" s="917" t="s">
        <v>36</v>
      </c>
      <c r="K1" s="921" t="s">
        <v>424</v>
      </c>
      <c r="L1" s="921" t="s">
        <v>413</v>
      </c>
      <c r="M1" s="920" t="s">
        <v>550</v>
      </c>
      <c r="N1" s="910" t="s">
        <v>1037</v>
      </c>
      <c r="O1" s="910" t="s">
        <v>901</v>
      </c>
      <c r="P1" s="910" t="s">
        <v>902</v>
      </c>
    </row>
    <row r="2" spans="1:16" x14ac:dyDescent="0.25">
      <c r="A2" s="1" t="s">
        <v>440</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1038</v>
      </c>
      <c r="H2" s="912" t="s">
        <v>1039</v>
      </c>
      <c r="I2" s="912" t="s">
        <v>382</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0.94990443203811137</v>
      </c>
      <c r="K2" s="914">
        <f t="shared" ca="1" si="5"/>
        <v>0</v>
      </c>
      <c r="L2" s="914">
        <f t="shared" ca="1" si="5"/>
        <v>0</v>
      </c>
      <c r="M2" s="914">
        <f t="shared" ca="1" si="5"/>
        <v>0</v>
      </c>
      <c r="N2" s="1" t="str">
        <f t="shared" ref="N2:N65" si="6">file_name</f>
        <v>ASR_COMP</v>
      </c>
      <c r="O2" s="913">
        <f t="shared" ref="O2:O65" si="7">file_date</f>
        <v>44682</v>
      </c>
      <c r="P2" s="1" t="str">
        <f t="shared" ref="P2:P65" si="8">status</f>
        <v>Unaudited</v>
      </c>
    </row>
    <row r="3" spans="1:16" x14ac:dyDescent="0.25">
      <c r="A3" s="1" t="s">
        <v>440</v>
      </c>
      <c r="B3" s="1" t="str">
        <f t="shared" si="0"/>
        <v>DEF</v>
      </c>
      <c r="C3" s="1" t="str">
        <f t="shared" si="1"/>
        <v>Default</v>
      </c>
      <c r="D3" s="912">
        <f t="shared" si="2"/>
        <v>1900</v>
      </c>
      <c r="E3" s="913">
        <f t="shared" si="3"/>
        <v>1</v>
      </c>
      <c r="F3" s="913">
        <f t="shared" si="4"/>
        <v>182</v>
      </c>
      <c r="G3" s="912" t="s">
        <v>1038</v>
      </c>
      <c r="H3" s="912" t="s">
        <v>1039</v>
      </c>
      <c r="I3" s="912" t="s">
        <v>382</v>
      </c>
      <c r="J3" s="914">
        <f t="shared" ca="1" si="5"/>
        <v>0.97920488162573616</v>
      </c>
      <c r="K3" s="914">
        <f t="shared" ca="1" si="5"/>
        <v>0</v>
      </c>
      <c r="L3" s="914">
        <f t="shared" ca="1" si="5"/>
        <v>0</v>
      </c>
      <c r="M3" s="914">
        <f t="shared" ca="1" si="5"/>
        <v>0</v>
      </c>
      <c r="N3" s="1" t="str">
        <f t="shared" si="6"/>
        <v>ASR_COMP</v>
      </c>
      <c r="O3" s="913">
        <f t="shared" si="7"/>
        <v>44682</v>
      </c>
      <c r="P3" s="1" t="str">
        <f t="shared" si="8"/>
        <v>Unaudited</v>
      </c>
    </row>
    <row r="4" spans="1:16" x14ac:dyDescent="0.25">
      <c r="A4" s="1" t="s">
        <v>440</v>
      </c>
      <c r="B4" s="1" t="str">
        <f t="shared" si="0"/>
        <v>DEF</v>
      </c>
      <c r="C4" s="1" t="str">
        <f t="shared" si="1"/>
        <v>Default</v>
      </c>
      <c r="D4" s="912">
        <f t="shared" si="2"/>
        <v>1900</v>
      </c>
      <c r="E4" s="913">
        <f t="shared" si="3"/>
        <v>1</v>
      </c>
      <c r="F4" s="913">
        <f t="shared" si="4"/>
        <v>274</v>
      </c>
      <c r="G4" s="912" t="s">
        <v>1038</v>
      </c>
      <c r="H4" s="912" t="s">
        <v>1039</v>
      </c>
      <c r="I4" s="912" t="s">
        <v>382</v>
      </c>
      <c r="J4" s="914">
        <f t="shared" ca="1" si="5"/>
        <v>0.96830588508908033</v>
      </c>
      <c r="K4" s="914">
        <f t="shared" ca="1" si="5"/>
        <v>0</v>
      </c>
      <c r="L4" s="914">
        <f t="shared" ca="1" si="5"/>
        <v>0</v>
      </c>
      <c r="M4" s="914">
        <f t="shared" ca="1" si="5"/>
        <v>0</v>
      </c>
      <c r="N4" s="1" t="str">
        <f t="shared" si="6"/>
        <v>ASR_COMP</v>
      </c>
      <c r="O4" s="913">
        <f t="shared" si="7"/>
        <v>44682</v>
      </c>
      <c r="P4" s="1" t="str">
        <f t="shared" si="8"/>
        <v>Unaudited</v>
      </c>
    </row>
    <row r="5" spans="1:16" x14ac:dyDescent="0.25">
      <c r="A5" s="1" t="s">
        <v>440</v>
      </c>
      <c r="B5" s="1" t="str">
        <f t="shared" si="0"/>
        <v>DEF</v>
      </c>
      <c r="C5" s="1" t="str">
        <f t="shared" si="1"/>
        <v>Default</v>
      </c>
      <c r="D5" s="912">
        <f t="shared" si="2"/>
        <v>1900</v>
      </c>
      <c r="E5" s="913">
        <f t="shared" si="3"/>
        <v>1</v>
      </c>
      <c r="F5" s="913">
        <f t="shared" si="4"/>
        <v>366</v>
      </c>
      <c r="G5" s="912" t="s">
        <v>1038</v>
      </c>
      <c r="H5" s="912" t="s">
        <v>1039</v>
      </c>
      <c r="I5" s="912" t="s">
        <v>382</v>
      </c>
      <c r="J5" s="914">
        <f t="shared" ca="1" si="5"/>
        <v>0.99410377570169184</v>
      </c>
      <c r="K5" s="914">
        <f t="shared" ca="1" si="5"/>
        <v>0</v>
      </c>
      <c r="L5" s="914">
        <f t="shared" ca="1" si="5"/>
        <v>0</v>
      </c>
      <c r="M5" s="914">
        <f t="shared" ca="1" si="5"/>
        <v>0</v>
      </c>
      <c r="N5" s="1" t="str">
        <f t="shared" si="6"/>
        <v>ASR_COMP</v>
      </c>
      <c r="O5" s="913">
        <f t="shared" si="7"/>
        <v>44682</v>
      </c>
      <c r="P5" s="1" t="str">
        <f t="shared" si="8"/>
        <v>Unaudited</v>
      </c>
    </row>
    <row r="6" spans="1:16" x14ac:dyDescent="0.25">
      <c r="A6" s="1" t="s">
        <v>440</v>
      </c>
      <c r="B6" s="1" t="str">
        <f t="shared" si="0"/>
        <v>DEF</v>
      </c>
      <c r="C6" s="1" t="str">
        <f t="shared" si="1"/>
        <v>Default</v>
      </c>
      <c r="D6" s="912">
        <f t="shared" si="2"/>
        <v>1900</v>
      </c>
      <c r="E6" s="913">
        <f t="shared" si="3"/>
        <v>1</v>
      </c>
      <c r="F6" s="913">
        <f t="shared" si="4"/>
        <v>1</v>
      </c>
      <c r="G6" s="912" t="s">
        <v>1038</v>
      </c>
      <c r="H6" s="912" t="s">
        <v>1040</v>
      </c>
      <c r="I6" s="912" t="s">
        <v>382</v>
      </c>
      <c r="J6" s="914">
        <f t="shared" ca="1" si="5"/>
        <v>0.97291796415642928</v>
      </c>
      <c r="K6" s="914">
        <f t="shared" ca="1" si="5"/>
        <v>0</v>
      </c>
      <c r="L6" s="914">
        <f t="shared" ca="1" si="5"/>
        <v>0</v>
      </c>
      <c r="M6" s="914">
        <f t="shared" ca="1" si="5"/>
        <v>0</v>
      </c>
      <c r="N6" s="1" t="str">
        <f t="shared" si="6"/>
        <v>ASR_COMP</v>
      </c>
      <c r="O6" s="913">
        <f t="shared" si="7"/>
        <v>44682</v>
      </c>
      <c r="P6" s="1" t="str">
        <f t="shared" si="8"/>
        <v>Unaudited</v>
      </c>
    </row>
    <row r="7" spans="1:16" x14ac:dyDescent="0.25">
      <c r="A7" s="1" t="s">
        <v>440</v>
      </c>
      <c r="B7" s="1" t="str">
        <f t="shared" si="0"/>
        <v>DEF</v>
      </c>
      <c r="C7" s="1" t="str">
        <f t="shared" si="1"/>
        <v>Default</v>
      </c>
      <c r="D7" s="912">
        <f t="shared" si="2"/>
        <v>1900</v>
      </c>
      <c r="E7" s="913">
        <f t="shared" si="3"/>
        <v>1</v>
      </c>
      <c r="F7" s="913">
        <f t="shared" si="4"/>
        <v>91</v>
      </c>
      <c r="G7" s="912" t="s">
        <v>1041</v>
      </c>
      <c r="H7" s="912" t="s">
        <v>1039</v>
      </c>
      <c r="I7" s="912" t="s">
        <v>382</v>
      </c>
      <c r="J7" s="914">
        <f t="shared" ca="1" si="5"/>
        <v>4.8381938625101983E-2</v>
      </c>
      <c r="K7" s="914">
        <f t="shared" ca="1" si="5"/>
        <v>0</v>
      </c>
      <c r="L7" s="914">
        <f t="shared" ca="1" si="5"/>
        <v>0</v>
      </c>
      <c r="M7" s="914">
        <f t="shared" ca="1" si="5"/>
        <v>0</v>
      </c>
      <c r="N7" s="1" t="str">
        <f t="shared" si="6"/>
        <v>ASR_COMP</v>
      </c>
      <c r="O7" s="913">
        <f t="shared" si="7"/>
        <v>44682</v>
      </c>
      <c r="P7" s="1" t="str">
        <f t="shared" si="8"/>
        <v>Unaudited</v>
      </c>
    </row>
    <row r="8" spans="1:16" x14ac:dyDescent="0.25">
      <c r="A8" s="1" t="s">
        <v>440</v>
      </c>
      <c r="B8" s="1" t="str">
        <f t="shared" si="0"/>
        <v>DEF</v>
      </c>
      <c r="C8" s="1" t="str">
        <f t="shared" si="1"/>
        <v>Default</v>
      </c>
      <c r="D8" s="912">
        <f t="shared" si="2"/>
        <v>1900</v>
      </c>
      <c r="E8" s="913">
        <f t="shared" si="3"/>
        <v>1</v>
      </c>
      <c r="F8" s="913">
        <f t="shared" si="4"/>
        <v>182</v>
      </c>
      <c r="G8" s="912" t="s">
        <v>1041</v>
      </c>
      <c r="H8" s="912" t="s">
        <v>1039</v>
      </c>
      <c r="I8" s="912" t="s">
        <v>382</v>
      </c>
      <c r="J8" s="914">
        <f t="shared" ca="1" si="5"/>
        <v>4.8407030087670548E-2</v>
      </c>
      <c r="K8" s="914">
        <f t="shared" ca="1" si="5"/>
        <v>0</v>
      </c>
      <c r="L8" s="914">
        <f t="shared" ca="1" si="5"/>
        <v>0</v>
      </c>
      <c r="M8" s="914">
        <f t="shared" ca="1" si="5"/>
        <v>0</v>
      </c>
      <c r="N8" s="1" t="str">
        <f t="shared" si="6"/>
        <v>ASR_COMP</v>
      </c>
      <c r="O8" s="913">
        <f t="shared" si="7"/>
        <v>44682</v>
      </c>
      <c r="P8" s="1" t="str">
        <f t="shared" si="8"/>
        <v>Unaudited</v>
      </c>
    </row>
    <row r="9" spans="1:16" x14ac:dyDescent="0.25">
      <c r="A9" s="1" t="s">
        <v>440</v>
      </c>
      <c r="B9" s="1" t="str">
        <f t="shared" si="0"/>
        <v>DEF</v>
      </c>
      <c r="C9" s="1" t="str">
        <f t="shared" si="1"/>
        <v>Default</v>
      </c>
      <c r="D9" s="912">
        <f t="shared" si="2"/>
        <v>1900</v>
      </c>
      <c r="E9" s="913">
        <f t="shared" si="3"/>
        <v>1</v>
      </c>
      <c r="F9" s="913">
        <f t="shared" si="4"/>
        <v>274</v>
      </c>
      <c r="G9" s="912" t="s">
        <v>1041</v>
      </c>
      <c r="H9" s="912" t="s">
        <v>1039</v>
      </c>
      <c r="I9" s="912" t="s">
        <v>382</v>
      </c>
      <c r="J9" s="914">
        <f t="shared" ca="1" si="5"/>
        <v>4.8433534469983421E-2</v>
      </c>
      <c r="K9" s="914">
        <f t="shared" ca="1" si="5"/>
        <v>0</v>
      </c>
      <c r="L9" s="914">
        <f t="shared" ca="1" si="5"/>
        <v>0</v>
      </c>
      <c r="M9" s="914">
        <f t="shared" ca="1" si="5"/>
        <v>0</v>
      </c>
      <c r="N9" s="1" t="str">
        <f t="shared" si="6"/>
        <v>ASR_COMP</v>
      </c>
      <c r="O9" s="913">
        <f t="shared" si="7"/>
        <v>44682</v>
      </c>
      <c r="P9" s="1" t="str">
        <f t="shared" si="8"/>
        <v>Unaudited</v>
      </c>
    </row>
    <row r="10" spans="1:16" x14ac:dyDescent="0.25">
      <c r="A10" s="1" t="s">
        <v>440</v>
      </c>
      <c r="B10" s="1" t="str">
        <f t="shared" si="0"/>
        <v>DEF</v>
      </c>
      <c r="C10" s="1" t="str">
        <f t="shared" si="1"/>
        <v>Default</v>
      </c>
      <c r="D10" s="912">
        <f t="shared" si="2"/>
        <v>1900</v>
      </c>
      <c r="E10" s="913">
        <f t="shared" si="3"/>
        <v>1</v>
      </c>
      <c r="F10" s="913">
        <f t="shared" si="4"/>
        <v>366</v>
      </c>
      <c r="G10" s="912" t="s">
        <v>1041</v>
      </c>
      <c r="H10" s="912" t="s">
        <v>1039</v>
      </c>
      <c r="I10" s="912" t="s">
        <v>382</v>
      </c>
      <c r="J10" s="914">
        <f t="shared" ca="1" si="5"/>
        <v>4.8409776514564282E-2</v>
      </c>
      <c r="K10" s="914">
        <f t="shared" ca="1" si="5"/>
        <v>0</v>
      </c>
      <c r="L10" s="914">
        <f t="shared" ca="1" si="5"/>
        <v>0</v>
      </c>
      <c r="M10" s="914">
        <f t="shared" ca="1" si="5"/>
        <v>0</v>
      </c>
      <c r="N10" s="1" t="str">
        <f t="shared" si="6"/>
        <v>ASR_COMP</v>
      </c>
      <c r="O10" s="913">
        <f t="shared" si="7"/>
        <v>44682</v>
      </c>
      <c r="P10" s="1" t="str">
        <f t="shared" si="8"/>
        <v>Unaudited</v>
      </c>
    </row>
    <row r="11" spans="1:16" x14ac:dyDescent="0.25">
      <c r="A11" s="1" t="s">
        <v>440</v>
      </c>
      <c r="B11" s="1" t="str">
        <f t="shared" si="0"/>
        <v>DEF</v>
      </c>
      <c r="C11" s="1" t="str">
        <f t="shared" si="1"/>
        <v>Default</v>
      </c>
      <c r="D11" s="912">
        <f t="shared" si="2"/>
        <v>1900</v>
      </c>
      <c r="E11" s="913">
        <f t="shared" si="3"/>
        <v>1</v>
      </c>
      <c r="F11" s="913">
        <f t="shared" si="4"/>
        <v>1</v>
      </c>
      <c r="G11" s="912" t="s">
        <v>1041</v>
      </c>
      <c r="H11" s="912" t="s">
        <v>1040</v>
      </c>
      <c r="I11" s="912" t="s">
        <v>382</v>
      </c>
      <c r="J11" s="914">
        <f t="shared" ca="1" si="5"/>
        <v>4.8115782735147203E-2</v>
      </c>
      <c r="K11" s="914">
        <f t="shared" ca="1" si="5"/>
        <v>0</v>
      </c>
      <c r="L11" s="914">
        <f t="shared" ca="1" si="5"/>
        <v>0</v>
      </c>
      <c r="M11" s="914">
        <f t="shared" ca="1" si="5"/>
        <v>0</v>
      </c>
      <c r="N11" s="1" t="str">
        <f t="shared" si="6"/>
        <v>ASR_COMP</v>
      </c>
      <c r="O11" s="913">
        <f t="shared" si="7"/>
        <v>44682</v>
      </c>
      <c r="P11" s="1" t="str">
        <f t="shared" si="8"/>
        <v>Unaudited</v>
      </c>
    </row>
    <row r="12" spans="1:16" x14ac:dyDescent="0.25">
      <c r="A12" s="1" t="s">
        <v>440</v>
      </c>
      <c r="B12" s="1" t="str">
        <f t="shared" si="0"/>
        <v>DEF</v>
      </c>
      <c r="C12" s="1" t="str">
        <f t="shared" si="1"/>
        <v>Default</v>
      </c>
      <c r="D12" s="912">
        <f t="shared" si="2"/>
        <v>1900</v>
      </c>
      <c r="E12" s="913">
        <f t="shared" si="3"/>
        <v>1</v>
      </c>
      <c r="F12" s="913">
        <f t="shared" si="4"/>
        <v>91</v>
      </c>
      <c r="G12" s="912" t="s">
        <v>1042</v>
      </c>
      <c r="H12" s="912" t="s">
        <v>1039</v>
      </c>
      <c r="I12" s="912" t="s">
        <v>382</v>
      </c>
      <c r="J12" s="914">
        <f t="shared" ca="1" si="5"/>
        <v>-1.0772917061763219E-4</v>
      </c>
      <c r="K12" s="914">
        <f t="shared" ca="1" si="5"/>
        <v>0</v>
      </c>
      <c r="L12" s="914">
        <f t="shared" ca="1" si="5"/>
        <v>0</v>
      </c>
      <c r="M12" s="914">
        <f t="shared" ca="1" si="5"/>
        <v>0</v>
      </c>
      <c r="N12" s="1" t="str">
        <f t="shared" si="6"/>
        <v>ASR_COMP</v>
      </c>
      <c r="O12" s="913">
        <f t="shared" si="7"/>
        <v>44682</v>
      </c>
      <c r="P12" s="1" t="str">
        <f t="shared" si="8"/>
        <v>Unaudited</v>
      </c>
    </row>
    <row r="13" spans="1:16" x14ac:dyDescent="0.25">
      <c r="A13" s="1" t="s">
        <v>440</v>
      </c>
      <c r="B13" s="1" t="str">
        <f t="shared" si="0"/>
        <v>DEF</v>
      </c>
      <c r="C13" s="1" t="str">
        <f t="shared" si="1"/>
        <v>Default</v>
      </c>
      <c r="D13" s="912">
        <f t="shared" si="2"/>
        <v>1900</v>
      </c>
      <c r="E13" s="913">
        <f t="shared" si="3"/>
        <v>1</v>
      </c>
      <c r="F13" s="913">
        <f t="shared" si="4"/>
        <v>182</v>
      </c>
      <c r="G13" s="912" t="s">
        <v>1042</v>
      </c>
      <c r="H13" s="912" t="s">
        <v>1039</v>
      </c>
      <c r="I13" s="912" t="s">
        <v>382</v>
      </c>
      <c r="J13" s="914">
        <f t="shared" ca="1" si="5"/>
        <v>-2.941006501431475E-2</v>
      </c>
      <c r="K13" s="914">
        <f t="shared" ca="1" si="5"/>
        <v>0</v>
      </c>
      <c r="L13" s="914">
        <f t="shared" ca="1" si="5"/>
        <v>0</v>
      </c>
      <c r="M13" s="914">
        <f t="shared" ca="1" si="5"/>
        <v>0</v>
      </c>
      <c r="N13" s="1" t="str">
        <f t="shared" si="6"/>
        <v>ASR_COMP</v>
      </c>
      <c r="O13" s="913">
        <f t="shared" si="7"/>
        <v>44682</v>
      </c>
      <c r="P13" s="1" t="str">
        <f t="shared" si="8"/>
        <v>Unaudited</v>
      </c>
    </row>
    <row r="14" spans="1:16" x14ac:dyDescent="0.25">
      <c r="A14" s="1" t="s">
        <v>440</v>
      </c>
      <c r="B14" s="1" t="str">
        <f t="shared" si="0"/>
        <v>DEF</v>
      </c>
      <c r="C14" s="1" t="str">
        <f t="shared" si="1"/>
        <v>Default</v>
      </c>
      <c r="D14" s="912">
        <f t="shared" si="2"/>
        <v>1900</v>
      </c>
      <c r="E14" s="913">
        <f t="shared" si="3"/>
        <v>1</v>
      </c>
      <c r="F14" s="913">
        <f t="shared" si="4"/>
        <v>274</v>
      </c>
      <c r="G14" s="912" t="s">
        <v>1042</v>
      </c>
      <c r="H14" s="912" t="s">
        <v>1039</v>
      </c>
      <c r="I14" s="912" t="s">
        <v>382</v>
      </c>
      <c r="J14" s="914">
        <f t="shared" ca="1" si="5"/>
        <v>-1.8578480666701817E-2</v>
      </c>
      <c r="K14" s="914">
        <f t="shared" ca="1" si="5"/>
        <v>0</v>
      </c>
      <c r="L14" s="914">
        <f t="shared" ca="1" si="5"/>
        <v>0</v>
      </c>
      <c r="M14" s="914">
        <f t="shared" ca="1" si="5"/>
        <v>0</v>
      </c>
      <c r="N14" s="1" t="str">
        <f t="shared" si="6"/>
        <v>ASR_COMP</v>
      </c>
      <c r="O14" s="913">
        <f t="shared" si="7"/>
        <v>44682</v>
      </c>
      <c r="P14" s="1" t="str">
        <f t="shared" si="8"/>
        <v>Unaudited</v>
      </c>
    </row>
    <row r="15" spans="1:16" x14ac:dyDescent="0.25">
      <c r="A15" s="1" t="s">
        <v>440</v>
      </c>
      <c r="B15" s="1" t="str">
        <f t="shared" si="0"/>
        <v>DEF</v>
      </c>
      <c r="C15" s="1" t="str">
        <f t="shared" si="1"/>
        <v>Default</v>
      </c>
      <c r="D15" s="912">
        <f t="shared" si="2"/>
        <v>1900</v>
      </c>
      <c r="E15" s="913">
        <f t="shared" si="3"/>
        <v>1</v>
      </c>
      <c r="F15" s="913">
        <f t="shared" si="4"/>
        <v>366</v>
      </c>
      <c r="G15" s="912" t="s">
        <v>1042</v>
      </c>
      <c r="H15" s="912" t="s">
        <v>1039</v>
      </c>
      <c r="I15" s="912" t="s">
        <v>382</v>
      </c>
      <c r="J15" s="914">
        <f t="shared" ca="1" si="5"/>
        <v>-4.419530623791032E-2</v>
      </c>
      <c r="K15" s="914">
        <f t="shared" ca="1" si="5"/>
        <v>0</v>
      </c>
      <c r="L15" s="914">
        <f t="shared" ca="1" si="5"/>
        <v>0</v>
      </c>
      <c r="M15" s="914">
        <f t="shared" ca="1" si="5"/>
        <v>0</v>
      </c>
      <c r="N15" s="1" t="str">
        <f t="shared" si="6"/>
        <v>ASR_COMP</v>
      </c>
      <c r="O15" s="913">
        <f t="shared" si="7"/>
        <v>44682</v>
      </c>
      <c r="P15" s="1" t="str">
        <f t="shared" si="8"/>
        <v>Unaudited</v>
      </c>
    </row>
    <row r="16" spans="1:16" x14ac:dyDescent="0.25">
      <c r="A16" s="1" t="s">
        <v>440</v>
      </c>
      <c r="B16" s="1" t="str">
        <f t="shared" si="0"/>
        <v>DEF</v>
      </c>
      <c r="C16" s="1" t="str">
        <f t="shared" si="1"/>
        <v>Default</v>
      </c>
      <c r="D16" s="912">
        <f t="shared" si="2"/>
        <v>1900</v>
      </c>
      <c r="E16" s="913">
        <f t="shared" si="3"/>
        <v>1</v>
      </c>
      <c r="F16" s="913">
        <f t="shared" si="4"/>
        <v>1</v>
      </c>
      <c r="G16" s="912" t="s">
        <v>1042</v>
      </c>
      <c r="H16" s="912" t="s">
        <v>1040</v>
      </c>
      <c r="I16" s="912" t="s">
        <v>382</v>
      </c>
      <c r="J16" s="914">
        <f t="shared" ca="1" si="5"/>
        <v>-2.2801625660052994E-2</v>
      </c>
      <c r="K16" s="914">
        <f t="shared" ca="1" si="5"/>
        <v>0</v>
      </c>
      <c r="L16" s="914">
        <f t="shared" ca="1" si="5"/>
        <v>0</v>
      </c>
      <c r="M16" s="914">
        <f t="shared" ca="1" si="5"/>
        <v>0</v>
      </c>
      <c r="N16" s="1" t="str">
        <f t="shared" si="6"/>
        <v>ASR_COMP</v>
      </c>
      <c r="O16" s="913">
        <f t="shared" si="7"/>
        <v>44682</v>
      </c>
      <c r="P16" s="1" t="str">
        <f t="shared" si="8"/>
        <v>Unaudited</v>
      </c>
    </row>
    <row r="17" spans="1:16" x14ac:dyDescent="0.25">
      <c r="A17" s="1" t="s">
        <v>440</v>
      </c>
      <c r="B17" s="1" t="str">
        <f t="shared" si="0"/>
        <v>DEF</v>
      </c>
      <c r="C17" s="1" t="str">
        <f t="shared" si="1"/>
        <v>Default</v>
      </c>
      <c r="D17" s="912">
        <f t="shared" si="2"/>
        <v>1900</v>
      </c>
      <c r="E17" s="913">
        <f t="shared" si="3"/>
        <v>1</v>
      </c>
      <c r="F17" s="913">
        <f t="shared" si="4"/>
        <v>91</v>
      </c>
      <c r="G17" s="912" t="s">
        <v>1038</v>
      </c>
      <c r="H17" s="912" t="s">
        <v>1039</v>
      </c>
      <c r="I17" s="912" t="s">
        <v>383</v>
      </c>
      <c r="J17" s="914">
        <f t="shared" ca="1" si="5"/>
        <v>0.91548052669647695</v>
      </c>
      <c r="K17" s="914">
        <f t="shared" ca="1" si="5"/>
        <v>0</v>
      </c>
      <c r="L17" s="914">
        <f t="shared" ca="1" si="5"/>
        <v>0</v>
      </c>
      <c r="M17" s="914">
        <f t="shared" ca="1" si="5"/>
        <v>0</v>
      </c>
      <c r="N17" s="1" t="str">
        <f t="shared" si="6"/>
        <v>ASR_COMP</v>
      </c>
      <c r="O17" s="913">
        <f t="shared" si="7"/>
        <v>44682</v>
      </c>
      <c r="P17" s="1" t="str">
        <f t="shared" si="8"/>
        <v>Unaudited</v>
      </c>
    </row>
    <row r="18" spans="1:16" x14ac:dyDescent="0.25">
      <c r="A18" s="1" t="s">
        <v>440</v>
      </c>
      <c r="B18" s="1" t="str">
        <f t="shared" si="0"/>
        <v>DEF</v>
      </c>
      <c r="C18" s="1" t="str">
        <f t="shared" si="1"/>
        <v>Default</v>
      </c>
      <c r="D18" s="912">
        <f t="shared" si="2"/>
        <v>1900</v>
      </c>
      <c r="E18" s="913">
        <f t="shared" si="3"/>
        <v>1</v>
      </c>
      <c r="F18" s="913">
        <f t="shared" si="4"/>
        <v>182</v>
      </c>
      <c r="G18" s="912" t="s">
        <v>1038</v>
      </c>
      <c r="H18" s="912" t="s">
        <v>1039</v>
      </c>
      <c r="I18" s="912" t="s">
        <v>383</v>
      </c>
      <c r="J18" s="914">
        <f t="shared" ca="1" si="5"/>
        <v>0.9421766892926442</v>
      </c>
      <c r="K18" s="914">
        <f t="shared" ca="1" si="5"/>
        <v>0</v>
      </c>
      <c r="L18" s="914">
        <f t="shared" ca="1" si="5"/>
        <v>0</v>
      </c>
      <c r="M18" s="914">
        <f t="shared" ca="1" si="5"/>
        <v>0</v>
      </c>
      <c r="N18" s="1" t="str">
        <f t="shared" si="6"/>
        <v>ASR_COMP</v>
      </c>
      <c r="O18" s="913">
        <f t="shared" si="7"/>
        <v>44682</v>
      </c>
      <c r="P18" s="1" t="str">
        <f t="shared" si="8"/>
        <v>Unaudited</v>
      </c>
    </row>
    <row r="19" spans="1:16" x14ac:dyDescent="0.25">
      <c r="A19" s="1" t="s">
        <v>440</v>
      </c>
      <c r="B19" s="1" t="str">
        <f t="shared" si="0"/>
        <v>DEF</v>
      </c>
      <c r="C19" s="1" t="str">
        <f t="shared" si="1"/>
        <v>Default</v>
      </c>
      <c r="D19" s="912">
        <f t="shared" si="2"/>
        <v>1900</v>
      </c>
      <c r="E19" s="913">
        <f t="shared" si="3"/>
        <v>1</v>
      </c>
      <c r="F19" s="913">
        <f t="shared" si="4"/>
        <v>274</v>
      </c>
      <c r="G19" s="912" t="s">
        <v>1038</v>
      </c>
      <c r="H19" s="912" t="s">
        <v>1039</v>
      </c>
      <c r="I19" s="912" t="s">
        <v>383</v>
      </c>
      <c r="J19" s="914">
        <f t="shared" ca="1" si="5"/>
        <v>0.91364217289163341</v>
      </c>
      <c r="K19" s="914">
        <f t="shared" ca="1" si="5"/>
        <v>0</v>
      </c>
      <c r="L19" s="914">
        <f t="shared" ca="1" si="5"/>
        <v>0</v>
      </c>
      <c r="M19" s="914">
        <f t="shared" ca="1" si="5"/>
        <v>0</v>
      </c>
      <c r="N19" s="1" t="str">
        <f t="shared" si="6"/>
        <v>ASR_COMP</v>
      </c>
      <c r="O19" s="913">
        <f t="shared" si="7"/>
        <v>44682</v>
      </c>
      <c r="P19" s="1" t="str">
        <f t="shared" si="8"/>
        <v>Unaudited</v>
      </c>
    </row>
    <row r="20" spans="1:16" x14ac:dyDescent="0.25">
      <c r="A20" s="1" t="s">
        <v>440</v>
      </c>
      <c r="B20" s="1" t="str">
        <f t="shared" si="0"/>
        <v>DEF</v>
      </c>
      <c r="C20" s="1" t="str">
        <f t="shared" si="1"/>
        <v>Default</v>
      </c>
      <c r="D20" s="912">
        <f t="shared" si="2"/>
        <v>1900</v>
      </c>
      <c r="E20" s="913">
        <f t="shared" si="3"/>
        <v>1</v>
      </c>
      <c r="F20" s="913">
        <f t="shared" si="4"/>
        <v>366</v>
      </c>
      <c r="G20" s="912" t="s">
        <v>1038</v>
      </c>
      <c r="H20" s="912" t="s">
        <v>1039</v>
      </c>
      <c r="I20" s="912" t="s">
        <v>383</v>
      </c>
      <c r="J20" s="914">
        <f t="shared" ca="1" si="5"/>
        <v>1.0057007919762058</v>
      </c>
      <c r="K20" s="914">
        <f t="shared" ca="1" si="5"/>
        <v>0</v>
      </c>
      <c r="L20" s="914">
        <f t="shared" ca="1" si="5"/>
        <v>0</v>
      </c>
      <c r="M20" s="914">
        <f t="shared" ca="1" si="5"/>
        <v>0</v>
      </c>
      <c r="N20" s="1" t="str">
        <f t="shared" si="6"/>
        <v>ASR_COMP</v>
      </c>
      <c r="O20" s="913">
        <f t="shared" si="7"/>
        <v>44682</v>
      </c>
      <c r="P20" s="1" t="str">
        <f t="shared" si="8"/>
        <v>Unaudited</v>
      </c>
    </row>
    <row r="21" spans="1:16" x14ac:dyDescent="0.25">
      <c r="A21" s="1" t="s">
        <v>440</v>
      </c>
      <c r="B21" s="1" t="str">
        <f t="shared" si="0"/>
        <v>DEF</v>
      </c>
      <c r="C21" s="1" t="str">
        <f t="shared" si="1"/>
        <v>Default</v>
      </c>
      <c r="D21" s="912">
        <f t="shared" si="2"/>
        <v>1900</v>
      </c>
      <c r="E21" s="913">
        <f t="shared" si="3"/>
        <v>1</v>
      </c>
      <c r="F21" s="913">
        <f t="shared" si="4"/>
        <v>1</v>
      </c>
      <c r="G21" s="912" t="s">
        <v>1038</v>
      </c>
      <c r="H21" s="912" t="s">
        <v>1040</v>
      </c>
      <c r="I21" s="912" t="s">
        <v>383</v>
      </c>
      <c r="J21" s="914">
        <f t="shared" ca="1" si="5"/>
        <v>0.93630819695661061</v>
      </c>
      <c r="K21" s="914">
        <f t="shared" ca="1" si="5"/>
        <v>0</v>
      </c>
      <c r="L21" s="914">
        <f t="shared" ca="1" si="5"/>
        <v>0</v>
      </c>
      <c r="M21" s="914">
        <f t="shared" ca="1" si="5"/>
        <v>0</v>
      </c>
      <c r="N21" s="1" t="str">
        <f t="shared" si="6"/>
        <v>ASR_COMP</v>
      </c>
      <c r="O21" s="913">
        <f t="shared" si="7"/>
        <v>44682</v>
      </c>
      <c r="P21" s="1" t="str">
        <f t="shared" si="8"/>
        <v>Unaudited</v>
      </c>
    </row>
    <row r="22" spans="1:16" x14ac:dyDescent="0.25">
      <c r="A22" s="1" t="s">
        <v>440</v>
      </c>
      <c r="B22" s="1" t="str">
        <f t="shared" si="0"/>
        <v>DEF</v>
      </c>
      <c r="C22" s="1" t="str">
        <f t="shared" si="1"/>
        <v>Default</v>
      </c>
      <c r="D22" s="912">
        <f t="shared" si="2"/>
        <v>1900</v>
      </c>
      <c r="E22" s="913">
        <f t="shared" si="3"/>
        <v>1</v>
      </c>
      <c r="F22" s="913">
        <f t="shared" si="4"/>
        <v>91</v>
      </c>
      <c r="G22" s="912" t="s">
        <v>1041</v>
      </c>
      <c r="H22" s="912" t="s">
        <v>1039</v>
      </c>
      <c r="I22" s="912" t="s">
        <v>383</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4.6875592098605735E-2</v>
      </c>
      <c r="K22" s="914">
        <f t="shared" ca="1" si="9"/>
        <v>0</v>
      </c>
      <c r="L22" s="914">
        <f t="shared" ca="1" si="9"/>
        <v>0</v>
      </c>
      <c r="M22" s="914">
        <f t="shared" ca="1" si="9"/>
        <v>0</v>
      </c>
      <c r="N22" s="1" t="str">
        <f t="shared" si="6"/>
        <v>ASR_COMP</v>
      </c>
      <c r="O22" s="913">
        <f t="shared" si="7"/>
        <v>44682</v>
      </c>
      <c r="P22" s="1" t="str">
        <f t="shared" si="8"/>
        <v>Unaudited</v>
      </c>
    </row>
    <row r="23" spans="1:16" x14ac:dyDescent="0.25">
      <c r="A23" s="1" t="s">
        <v>440</v>
      </c>
      <c r="B23" s="1" t="str">
        <f t="shared" si="0"/>
        <v>DEF</v>
      </c>
      <c r="C23" s="1" t="str">
        <f t="shared" si="1"/>
        <v>Default</v>
      </c>
      <c r="D23" s="912">
        <f t="shared" si="2"/>
        <v>1900</v>
      </c>
      <c r="E23" s="913">
        <f t="shared" si="3"/>
        <v>1</v>
      </c>
      <c r="F23" s="913">
        <f t="shared" si="4"/>
        <v>182</v>
      </c>
      <c r="G23" s="912" t="s">
        <v>1041</v>
      </c>
      <c r="H23" s="912" t="s">
        <v>1039</v>
      </c>
      <c r="I23" s="912" t="s">
        <v>383</v>
      </c>
      <c r="J23" s="914">
        <f t="shared" ca="1" si="9"/>
        <v>4.7054455953916004E-2</v>
      </c>
      <c r="K23" s="914">
        <f t="shared" ca="1" si="9"/>
        <v>0</v>
      </c>
      <c r="L23" s="914">
        <f t="shared" ca="1" si="9"/>
        <v>0</v>
      </c>
      <c r="M23" s="914">
        <f t="shared" ca="1" si="9"/>
        <v>0</v>
      </c>
      <c r="N23" s="1" t="str">
        <f t="shared" si="6"/>
        <v>ASR_COMP</v>
      </c>
      <c r="O23" s="913">
        <f t="shared" si="7"/>
        <v>44682</v>
      </c>
      <c r="P23" s="1" t="str">
        <f t="shared" si="8"/>
        <v>Unaudited</v>
      </c>
    </row>
    <row r="24" spans="1:16" x14ac:dyDescent="0.25">
      <c r="A24" s="1" t="s">
        <v>440</v>
      </c>
      <c r="B24" s="1" t="str">
        <f t="shared" si="0"/>
        <v>DEF</v>
      </c>
      <c r="C24" s="1" t="str">
        <f t="shared" si="1"/>
        <v>Default</v>
      </c>
      <c r="D24" s="912">
        <f t="shared" si="2"/>
        <v>1900</v>
      </c>
      <c r="E24" s="913">
        <f t="shared" si="3"/>
        <v>1</v>
      </c>
      <c r="F24" s="913">
        <f t="shared" si="4"/>
        <v>274</v>
      </c>
      <c r="G24" s="912" t="s">
        <v>1041</v>
      </c>
      <c r="H24" s="912" t="s">
        <v>1039</v>
      </c>
      <c r="I24" s="912" t="s">
        <v>383</v>
      </c>
      <c r="J24" s="914">
        <f t="shared" ca="1" si="9"/>
        <v>4.7044775843845262E-2</v>
      </c>
      <c r="K24" s="914">
        <f t="shared" ca="1" si="9"/>
        <v>0</v>
      </c>
      <c r="L24" s="914">
        <f t="shared" ca="1" si="9"/>
        <v>0</v>
      </c>
      <c r="M24" s="914">
        <f t="shared" ca="1" si="9"/>
        <v>0</v>
      </c>
      <c r="N24" s="1" t="str">
        <f t="shared" si="6"/>
        <v>ASR_COMP</v>
      </c>
      <c r="O24" s="913">
        <f t="shared" si="7"/>
        <v>44682</v>
      </c>
      <c r="P24" s="1" t="str">
        <f t="shared" si="8"/>
        <v>Unaudited</v>
      </c>
    </row>
    <row r="25" spans="1:16" x14ac:dyDescent="0.25">
      <c r="A25" s="1" t="s">
        <v>440</v>
      </c>
      <c r="B25" s="1" t="str">
        <f t="shared" si="0"/>
        <v>DEF</v>
      </c>
      <c r="C25" s="1" t="str">
        <f t="shared" si="1"/>
        <v>Default</v>
      </c>
      <c r="D25" s="912">
        <f t="shared" si="2"/>
        <v>1900</v>
      </c>
      <c r="E25" s="913">
        <f t="shared" si="3"/>
        <v>1</v>
      </c>
      <c r="F25" s="913">
        <f t="shared" si="4"/>
        <v>366</v>
      </c>
      <c r="G25" s="912" t="s">
        <v>1041</v>
      </c>
      <c r="H25" s="912" t="s">
        <v>1039</v>
      </c>
      <c r="I25" s="912" t="s">
        <v>383</v>
      </c>
      <c r="J25" s="914">
        <f t="shared" ca="1" si="9"/>
        <v>4.8409776514564296E-2</v>
      </c>
      <c r="K25" s="914">
        <f t="shared" ca="1" si="9"/>
        <v>0</v>
      </c>
      <c r="L25" s="914">
        <f t="shared" ca="1" si="9"/>
        <v>0</v>
      </c>
      <c r="M25" s="914">
        <f t="shared" ca="1" si="9"/>
        <v>0</v>
      </c>
      <c r="N25" s="1" t="str">
        <f t="shared" si="6"/>
        <v>ASR_COMP</v>
      </c>
      <c r="O25" s="913">
        <f t="shared" si="7"/>
        <v>44682</v>
      </c>
      <c r="P25" s="1" t="str">
        <f t="shared" si="8"/>
        <v>Unaudited</v>
      </c>
    </row>
    <row r="26" spans="1:16" x14ac:dyDescent="0.25">
      <c r="A26" s="1" t="s">
        <v>440</v>
      </c>
      <c r="B26" s="1" t="str">
        <f t="shared" si="0"/>
        <v>DEF</v>
      </c>
      <c r="C26" s="1" t="str">
        <f t="shared" si="1"/>
        <v>Default</v>
      </c>
      <c r="D26" s="912">
        <f t="shared" si="2"/>
        <v>1900</v>
      </c>
      <c r="E26" s="913">
        <f t="shared" si="3"/>
        <v>1</v>
      </c>
      <c r="F26" s="913">
        <f t="shared" si="4"/>
        <v>1</v>
      </c>
      <c r="G26" s="912" t="s">
        <v>1041</v>
      </c>
      <c r="H26" s="912" t="s">
        <v>1040</v>
      </c>
      <c r="I26" s="912" t="s">
        <v>383</v>
      </c>
      <c r="J26" s="914">
        <f t="shared" ca="1" si="9"/>
        <v>4.7138318280427326E-2</v>
      </c>
      <c r="K26" s="914">
        <f t="shared" ca="1" si="9"/>
        <v>0</v>
      </c>
      <c r="L26" s="914">
        <f t="shared" ca="1" si="9"/>
        <v>0</v>
      </c>
      <c r="M26" s="914">
        <f t="shared" ca="1" si="9"/>
        <v>0</v>
      </c>
      <c r="N26" s="1" t="str">
        <f t="shared" si="6"/>
        <v>ASR_COMP</v>
      </c>
      <c r="O26" s="913">
        <f t="shared" si="7"/>
        <v>44682</v>
      </c>
      <c r="P26" s="1" t="str">
        <f t="shared" si="8"/>
        <v>Unaudited</v>
      </c>
    </row>
    <row r="27" spans="1:16" x14ac:dyDescent="0.25">
      <c r="A27" s="1" t="s">
        <v>440</v>
      </c>
      <c r="B27" s="1" t="str">
        <f t="shared" si="0"/>
        <v>DEF</v>
      </c>
      <c r="C27" s="1" t="str">
        <f t="shared" si="1"/>
        <v>Default</v>
      </c>
      <c r="D27" s="912">
        <f t="shared" si="2"/>
        <v>1900</v>
      </c>
      <c r="E27" s="913">
        <f t="shared" si="3"/>
        <v>1</v>
      </c>
      <c r="F27" s="913">
        <f t="shared" si="4"/>
        <v>91</v>
      </c>
      <c r="G27" s="912" t="s">
        <v>1042</v>
      </c>
      <c r="H27" s="912" t="s">
        <v>1039</v>
      </c>
      <c r="I27" s="912" t="s">
        <v>383</v>
      </c>
      <c r="J27" s="914">
        <f t="shared" ca="1" si="9"/>
        <v>3.6073703512001933E-2</v>
      </c>
      <c r="K27" s="914">
        <f t="shared" ca="1" si="9"/>
        <v>0</v>
      </c>
      <c r="L27" s="914">
        <f t="shared" ca="1" si="9"/>
        <v>0</v>
      </c>
      <c r="M27" s="914">
        <f t="shared" ca="1" si="9"/>
        <v>0</v>
      </c>
      <c r="N27" s="1" t="str">
        <f t="shared" si="6"/>
        <v>ASR_COMP</v>
      </c>
      <c r="O27" s="913">
        <f t="shared" si="7"/>
        <v>44682</v>
      </c>
      <c r="P27" s="1" t="str">
        <f t="shared" si="8"/>
        <v>Unaudited</v>
      </c>
    </row>
    <row r="28" spans="1:16" x14ac:dyDescent="0.25">
      <c r="A28" s="1" t="s">
        <v>440</v>
      </c>
      <c r="B28" s="1" t="str">
        <f t="shared" si="0"/>
        <v>DEF</v>
      </c>
      <c r="C28" s="1" t="str">
        <f t="shared" si="1"/>
        <v>Default</v>
      </c>
      <c r="D28" s="912">
        <f t="shared" si="2"/>
        <v>1900</v>
      </c>
      <c r="E28" s="913">
        <f t="shared" si="3"/>
        <v>1</v>
      </c>
      <c r="F28" s="913">
        <f t="shared" si="4"/>
        <v>182</v>
      </c>
      <c r="G28" s="912" t="s">
        <v>1042</v>
      </c>
      <c r="H28" s="912" t="s">
        <v>1039</v>
      </c>
      <c r="I28" s="912" t="s">
        <v>383</v>
      </c>
      <c r="J28" s="914">
        <f t="shared" ca="1" si="9"/>
        <v>9.0692537509537621E-3</v>
      </c>
      <c r="K28" s="914">
        <f t="shared" ca="1" si="9"/>
        <v>0</v>
      </c>
      <c r="L28" s="914">
        <f t="shared" ca="1" si="9"/>
        <v>0</v>
      </c>
      <c r="M28" s="914">
        <f t="shared" ca="1" si="9"/>
        <v>0</v>
      </c>
      <c r="N28" s="1" t="str">
        <f t="shared" si="6"/>
        <v>ASR_COMP</v>
      </c>
      <c r="O28" s="913">
        <f t="shared" si="7"/>
        <v>44682</v>
      </c>
      <c r="P28" s="1" t="str">
        <f t="shared" si="8"/>
        <v>Unaudited</v>
      </c>
    </row>
    <row r="29" spans="1:16" x14ac:dyDescent="0.25">
      <c r="A29" s="1" t="s">
        <v>440</v>
      </c>
      <c r="B29" s="1" t="str">
        <f t="shared" si="0"/>
        <v>DEF</v>
      </c>
      <c r="C29" s="1" t="str">
        <f t="shared" si="1"/>
        <v>Default</v>
      </c>
      <c r="D29" s="912">
        <f t="shared" si="2"/>
        <v>1900</v>
      </c>
      <c r="E29" s="913">
        <f t="shared" si="3"/>
        <v>1</v>
      </c>
      <c r="F29" s="913">
        <f t="shared" si="4"/>
        <v>274</v>
      </c>
      <c r="G29" s="912" t="s">
        <v>1042</v>
      </c>
      <c r="H29" s="912" t="s">
        <v>1039</v>
      </c>
      <c r="I29" s="912" t="s">
        <v>383</v>
      </c>
      <c r="J29" s="914">
        <f t="shared" ca="1" si="9"/>
        <v>3.7759890293235773E-2</v>
      </c>
      <c r="K29" s="914">
        <f t="shared" ca="1" si="9"/>
        <v>0</v>
      </c>
      <c r="L29" s="914">
        <f t="shared" ca="1" si="9"/>
        <v>0</v>
      </c>
      <c r="M29" s="914">
        <f t="shared" ca="1" si="9"/>
        <v>0</v>
      </c>
      <c r="N29" s="1" t="str">
        <f t="shared" si="6"/>
        <v>ASR_COMP</v>
      </c>
      <c r="O29" s="913">
        <f t="shared" si="7"/>
        <v>44682</v>
      </c>
      <c r="P29" s="1" t="str">
        <f t="shared" si="8"/>
        <v>Unaudited</v>
      </c>
    </row>
    <row r="30" spans="1:16" x14ac:dyDescent="0.25">
      <c r="A30" s="1" t="s">
        <v>440</v>
      </c>
      <c r="B30" s="1" t="str">
        <f t="shared" si="0"/>
        <v>DEF</v>
      </c>
      <c r="C30" s="1" t="str">
        <f t="shared" si="1"/>
        <v>Default</v>
      </c>
      <c r="D30" s="912">
        <f t="shared" si="2"/>
        <v>1900</v>
      </c>
      <c r="E30" s="913">
        <f t="shared" si="3"/>
        <v>1</v>
      </c>
      <c r="F30" s="913">
        <f t="shared" si="4"/>
        <v>366</v>
      </c>
      <c r="G30" s="912" t="s">
        <v>1042</v>
      </c>
      <c r="H30" s="912" t="s">
        <v>1039</v>
      </c>
      <c r="I30" s="912" t="s">
        <v>383</v>
      </c>
      <c r="J30" s="914">
        <f t="shared" ca="1" si="9"/>
        <v>-5.559055070442253E-2</v>
      </c>
      <c r="K30" s="914">
        <f t="shared" ca="1" si="9"/>
        <v>0</v>
      </c>
      <c r="L30" s="914">
        <f t="shared" ca="1" si="9"/>
        <v>0</v>
      </c>
      <c r="M30" s="914">
        <f t="shared" ca="1" si="9"/>
        <v>0</v>
      </c>
      <c r="N30" s="1" t="str">
        <f t="shared" si="6"/>
        <v>ASR_COMP</v>
      </c>
      <c r="O30" s="913">
        <f t="shared" si="7"/>
        <v>44682</v>
      </c>
      <c r="P30" s="1" t="str">
        <f t="shared" si="8"/>
        <v>Unaudited</v>
      </c>
    </row>
    <row r="31" spans="1:16" x14ac:dyDescent="0.25">
      <c r="A31" s="1" t="s">
        <v>440</v>
      </c>
      <c r="B31" s="1" t="str">
        <f t="shared" si="0"/>
        <v>DEF</v>
      </c>
      <c r="C31" s="1" t="str">
        <f t="shared" si="1"/>
        <v>Default</v>
      </c>
      <c r="D31" s="912">
        <f t="shared" si="2"/>
        <v>1900</v>
      </c>
      <c r="E31" s="913">
        <f t="shared" si="3"/>
        <v>1</v>
      </c>
      <c r="F31" s="913">
        <f t="shared" si="4"/>
        <v>1</v>
      </c>
      <c r="G31" s="912" t="s">
        <v>1042</v>
      </c>
      <c r="H31" s="912" t="s">
        <v>1040</v>
      </c>
      <c r="I31" s="912" t="s">
        <v>383</v>
      </c>
      <c r="J31" s="914">
        <f t="shared" ca="1" si="9"/>
        <v>1.4986704298679447E-2</v>
      </c>
      <c r="K31" s="914">
        <f t="shared" ca="1" si="9"/>
        <v>0</v>
      </c>
      <c r="L31" s="914">
        <f t="shared" ca="1" si="9"/>
        <v>0</v>
      </c>
      <c r="M31" s="914">
        <f t="shared" ca="1" si="9"/>
        <v>0</v>
      </c>
      <c r="N31" s="1" t="str">
        <f t="shared" si="6"/>
        <v>ASR_COMP</v>
      </c>
      <c r="O31" s="913">
        <f t="shared" si="7"/>
        <v>44682</v>
      </c>
      <c r="P31" s="1" t="str">
        <f t="shared" si="8"/>
        <v>Unaudited</v>
      </c>
    </row>
    <row r="32" spans="1:16" x14ac:dyDescent="0.25">
      <c r="A32" s="1" t="s">
        <v>440</v>
      </c>
      <c r="B32" s="1" t="str">
        <f t="shared" si="0"/>
        <v>DEF</v>
      </c>
      <c r="C32" s="1" t="str">
        <f t="shared" si="1"/>
        <v>Default</v>
      </c>
      <c r="D32" s="912">
        <f t="shared" si="2"/>
        <v>1900</v>
      </c>
      <c r="E32" s="913">
        <f t="shared" si="3"/>
        <v>1</v>
      </c>
      <c r="F32" s="913">
        <f t="shared" si="4"/>
        <v>91</v>
      </c>
      <c r="G32" s="912" t="s">
        <v>1038</v>
      </c>
      <c r="H32" s="912" t="s">
        <v>1039</v>
      </c>
      <c r="I32" s="912" t="s">
        <v>384</v>
      </c>
      <c r="J32" s="914">
        <f t="shared" ca="1" si="9"/>
        <v>1.0131894974812066</v>
      </c>
      <c r="K32" s="914">
        <f t="shared" ca="1" si="9"/>
        <v>0</v>
      </c>
      <c r="L32" s="914">
        <f t="shared" ca="1" si="9"/>
        <v>0</v>
      </c>
      <c r="M32" s="914">
        <f t="shared" ca="1" si="9"/>
        <v>0</v>
      </c>
      <c r="N32" s="1" t="str">
        <f t="shared" si="6"/>
        <v>ASR_COMP</v>
      </c>
      <c r="O32" s="913">
        <f t="shared" si="7"/>
        <v>44682</v>
      </c>
      <c r="P32" s="1" t="str">
        <f t="shared" si="8"/>
        <v>Unaudited</v>
      </c>
    </row>
    <row r="33" spans="1:16" x14ac:dyDescent="0.25">
      <c r="A33" s="1" t="s">
        <v>440</v>
      </c>
      <c r="B33" s="1" t="str">
        <f t="shared" si="0"/>
        <v>DEF</v>
      </c>
      <c r="C33" s="1" t="str">
        <f t="shared" si="1"/>
        <v>Default</v>
      </c>
      <c r="D33" s="912">
        <f t="shared" si="2"/>
        <v>1900</v>
      </c>
      <c r="E33" s="913">
        <f t="shared" si="3"/>
        <v>1</v>
      </c>
      <c r="F33" s="913">
        <f t="shared" si="4"/>
        <v>182</v>
      </c>
      <c r="G33" s="912" t="s">
        <v>1038</v>
      </c>
      <c r="H33" s="912" t="s">
        <v>1039</v>
      </c>
      <c r="I33" s="912" t="s">
        <v>384</v>
      </c>
      <c r="J33" s="914">
        <f t="shared" ca="1" si="9"/>
        <v>1.0467687802990053</v>
      </c>
      <c r="K33" s="914">
        <f t="shared" ca="1" si="9"/>
        <v>0</v>
      </c>
      <c r="L33" s="914">
        <f t="shared" ca="1" si="9"/>
        <v>0</v>
      </c>
      <c r="M33" s="914">
        <f t="shared" ca="1" si="9"/>
        <v>0</v>
      </c>
      <c r="N33" s="1" t="str">
        <f t="shared" si="6"/>
        <v>ASR_COMP</v>
      </c>
      <c r="O33" s="913">
        <f t="shared" si="7"/>
        <v>44682</v>
      </c>
      <c r="P33" s="1" t="str">
        <f t="shared" si="8"/>
        <v>Unaudited</v>
      </c>
    </row>
    <row r="34" spans="1:16" x14ac:dyDescent="0.25">
      <c r="A34" s="1" t="s">
        <v>440</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1038</v>
      </c>
      <c r="H34" s="912" t="s">
        <v>1039</v>
      </c>
      <c r="I34" s="912" t="s">
        <v>384</v>
      </c>
      <c r="J34" s="914">
        <f t="shared" ca="1" si="9"/>
        <v>1.3666166877939843</v>
      </c>
      <c r="K34" s="914">
        <f t="shared" ca="1" si="9"/>
        <v>0</v>
      </c>
      <c r="L34" s="914">
        <f t="shared" ca="1" si="9"/>
        <v>0</v>
      </c>
      <c r="M34" s="914">
        <f t="shared" ca="1" si="9"/>
        <v>0</v>
      </c>
      <c r="N34" s="1" t="str">
        <f t="shared" si="6"/>
        <v>ASR_COMP</v>
      </c>
      <c r="O34" s="913">
        <f t="shared" si="7"/>
        <v>44682</v>
      </c>
      <c r="P34" s="1" t="str">
        <f t="shared" si="8"/>
        <v>Unaudited</v>
      </c>
    </row>
    <row r="35" spans="1:16" x14ac:dyDescent="0.25">
      <c r="A35" s="1" t="s">
        <v>440</v>
      </c>
      <c r="B35" s="1" t="str">
        <f t="shared" si="0"/>
        <v>DEF</v>
      </c>
      <c r="C35" s="1" t="str">
        <f t="shared" si="1"/>
        <v>Default</v>
      </c>
      <c r="D35" s="912">
        <f t="shared" si="10"/>
        <v>1900</v>
      </c>
      <c r="E35" s="913">
        <f t="shared" si="11"/>
        <v>1</v>
      </c>
      <c r="F35" s="913">
        <f t="shared" si="12"/>
        <v>366</v>
      </c>
      <c r="G35" s="912" t="s">
        <v>1038</v>
      </c>
      <c r="H35" s="912" t="s">
        <v>1039</v>
      </c>
      <c r="I35" s="912" t="s">
        <v>384</v>
      </c>
      <c r="J35" s="914">
        <f t="shared" ca="1" si="9"/>
        <v>0.93365243700848721</v>
      </c>
      <c r="K35" s="914">
        <f t="shared" ca="1" si="9"/>
        <v>0</v>
      </c>
      <c r="L35" s="914">
        <f t="shared" ca="1" si="9"/>
        <v>0</v>
      </c>
      <c r="M35" s="914">
        <f t="shared" ca="1" si="9"/>
        <v>0</v>
      </c>
      <c r="N35" s="1" t="str">
        <f t="shared" si="6"/>
        <v>ASR_COMP</v>
      </c>
      <c r="O35" s="913">
        <f t="shared" si="7"/>
        <v>44682</v>
      </c>
      <c r="P35" s="1" t="str">
        <f t="shared" si="8"/>
        <v>Unaudited</v>
      </c>
    </row>
    <row r="36" spans="1:16" x14ac:dyDescent="0.25">
      <c r="A36" s="1" t="s">
        <v>440</v>
      </c>
      <c r="B36" s="1" t="str">
        <f t="shared" si="0"/>
        <v>DEF</v>
      </c>
      <c r="C36" s="1" t="str">
        <f t="shared" si="1"/>
        <v>Default</v>
      </c>
      <c r="D36" s="912">
        <f t="shared" si="10"/>
        <v>1900</v>
      </c>
      <c r="E36" s="913">
        <f t="shared" si="11"/>
        <v>1</v>
      </c>
      <c r="F36" s="913">
        <f t="shared" si="12"/>
        <v>1</v>
      </c>
      <c r="G36" s="912" t="s">
        <v>1038</v>
      </c>
      <c r="H36" s="912" t="s">
        <v>1040</v>
      </c>
      <c r="I36" s="912" t="s">
        <v>384</v>
      </c>
      <c r="J36" s="914">
        <f t="shared" ca="1" si="9"/>
        <v>1.0497666076207759</v>
      </c>
      <c r="K36" s="914">
        <f t="shared" ca="1" si="9"/>
        <v>0</v>
      </c>
      <c r="L36" s="914">
        <f t="shared" ca="1" si="9"/>
        <v>0</v>
      </c>
      <c r="M36" s="914">
        <f t="shared" ca="1" si="9"/>
        <v>0</v>
      </c>
      <c r="N36" s="1" t="str">
        <f t="shared" si="6"/>
        <v>ASR_COMP</v>
      </c>
      <c r="O36" s="913">
        <f t="shared" si="7"/>
        <v>44682</v>
      </c>
      <c r="P36" s="1" t="str">
        <f t="shared" si="8"/>
        <v>Unaudited</v>
      </c>
    </row>
    <row r="37" spans="1:16" x14ac:dyDescent="0.25">
      <c r="A37" s="1" t="s">
        <v>440</v>
      </c>
      <c r="B37" s="1" t="str">
        <f t="shared" si="0"/>
        <v>DEF</v>
      </c>
      <c r="C37" s="1" t="str">
        <f t="shared" si="1"/>
        <v>Default</v>
      </c>
      <c r="D37" s="912">
        <f t="shared" si="10"/>
        <v>1900</v>
      </c>
      <c r="E37" s="913">
        <f t="shared" si="11"/>
        <v>1</v>
      </c>
      <c r="F37" s="913">
        <f t="shared" si="12"/>
        <v>91</v>
      </c>
      <c r="G37" s="912" t="s">
        <v>1041</v>
      </c>
      <c r="H37" s="912" t="s">
        <v>1039</v>
      </c>
      <c r="I37" s="912" t="s">
        <v>384</v>
      </c>
      <c r="J37" s="914">
        <f t="shared" ca="1" si="9"/>
        <v>0.10446687850368135</v>
      </c>
      <c r="K37" s="914">
        <f t="shared" ca="1" si="9"/>
        <v>0</v>
      </c>
      <c r="L37" s="914">
        <f t="shared" ca="1" si="9"/>
        <v>0</v>
      </c>
      <c r="M37" s="914">
        <f t="shared" ca="1" si="9"/>
        <v>0</v>
      </c>
      <c r="N37" s="1" t="str">
        <f t="shared" si="6"/>
        <v>ASR_COMP</v>
      </c>
      <c r="O37" s="913">
        <f t="shared" si="7"/>
        <v>44682</v>
      </c>
      <c r="P37" s="1" t="str">
        <f t="shared" si="8"/>
        <v>Unaudited</v>
      </c>
    </row>
    <row r="38" spans="1:16" x14ac:dyDescent="0.25">
      <c r="A38" s="1" t="s">
        <v>440</v>
      </c>
      <c r="B38" s="1" t="str">
        <f t="shared" si="0"/>
        <v>DEF</v>
      </c>
      <c r="C38" s="1" t="str">
        <f t="shared" si="1"/>
        <v>Default</v>
      </c>
      <c r="D38" s="912">
        <f t="shared" si="10"/>
        <v>1900</v>
      </c>
      <c r="E38" s="913">
        <f t="shared" si="11"/>
        <v>1</v>
      </c>
      <c r="F38" s="913">
        <f t="shared" si="12"/>
        <v>182</v>
      </c>
      <c r="G38" s="912" t="s">
        <v>1041</v>
      </c>
      <c r="H38" s="912" t="s">
        <v>1039</v>
      </c>
      <c r="I38" s="912" t="s">
        <v>384</v>
      </c>
      <c r="J38" s="914">
        <f t="shared" ca="1" si="9"/>
        <v>0.10347524289763473</v>
      </c>
      <c r="K38" s="914">
        <f t="shared" ca="1" si="9"/>
        <v>0</v>
      </c>
      <c r="L38" s="914">
        <f t="shared" ca="1" si="9"/>
        <v>0</v>
      </c>
      <c r="M38" s="914">
        <f t="shared" ca="1" si="9"/>
        <v>0</v>
      </c>
      <c r="N38" s="1" t="str">
        <f t="shared" si="6"/>
        <v>ASR_COMP</v>
      </c>
      <c r="O38" s="913">
        <f t="shared" si="7"/>
        <v>44682</v>
      </c>
      <c r="P38" s="1" t="str">
        <f t="shared" si="8"/>
        <v>Unaudited</v>
      </c>
    </row>
    <row r="39" spans="1:16" x14ac:dyDescent="0.25">
      <c r="A39" s="1" t="s">
        <v>440</v>
      </c>
      <c r="B39" s="1" t="str">
        <f t="shared" si="0"/>
        <v>DEF</v>
      </c>
      <c r="C39" s="1" t="str">
        <f t="shared" si="1"/>
        <v>Default</v>
      </c>
      <c r="D39" s="912">
        <f t="shared" si="10"/>
        <v>1900</v>
      </c>
      <c r="E39" s="913">
        <f t="shared" si="11"/>
        <v>1</v>
      </c>
      <c r="F39" s="913">
        <f t="shared" si="12"/>
        <v>274</v>
      </c>
      <c r="G39" s="912" t="s">
        <v>1041</v>
      </c>
      <c r="H39" s="912" t="s">
        <v>1039</v>
      </c>
      <c r="I39" s="912" t="s">
        <v>384</v>
      </c>
      <c r="J39" s="914">
        <f t="shared" ca="1" si="9"/>
        <v>0.10015157273956848</v>
      </c>
      <c r="K39" s="914">
        <f t="shared" ca="1" si="9"/>
        <v>0</v>
      </c>
      <c r="L39" s="914">
        <f t="shared" ca="1" si="9"/>
        <v>0</v>
      </c>
      <c r="M39" s="914">
        <f t="shared" ca="1" si="9"/>
        <v>0</v>
      </c>
      <c r="N39" s="1" t="str">
        <f t="shared" si="6"/>
        <v>ASR_COMP</v>
      </c>
      <c r="O39" s="913">
        <f t="shared" si="7"/>
        <v>44682</v>
      </c>
      <c r="P39" s="1" t="str">
        <f t="shared" si="8"/>
        <v>Unaudited</v>
      </c>
    </row>
    <row r="40" spans="1:16" x14ac:dyDescent="0.25">
      <c r="A40" s="1" t="s">
        <v>440</v>
      </c>
      <c r="B40" s="1" t="str">
        <f t="shared" si="0"/>
        <v>DEF</v>
      </c>
      <c r="C40" s="1" t="str">
        <f t="shared" si="1"/>
        <v>Default</v>
      </c>
      <c r="D40" s="912">
        <f t="shared" si="10"/>
        <v>1900</v>
      </c>
      <c r="E40" s="913">
        <f t="shared" si="11"/>
        <v>1</v>
      </c>
      <c r="F40" s="913">
        <f t="shared" si="12"/>
        <v>366</v>
      </c>
      <c r="G40" s="912" t="s">
        <v>1041</v>
      </c>
      <c r="H40" s="912" t="s">
        <v>1039</v>
      </c>
      <c r="I40" s="912" t="s">
        <v>384</v>
      </c>
      <c r="J40" s="914">
        <f t="shared" ca="1" si="9"/>
        <v>4.8409776514564282E-2</v>
      </c>
      <c r="K40" s="914">
        <f t="shared" ca="1" si="9"/>
        <v>0</v>
      </c>
      <c r="L40" s="914">
        <f t="shared" ca="1" si="9"/>
        <v>0</v>
      </c>
      <c r="M40" s="914">
        <f t="shared" ca="1" si="9"/>
        <v>0</v>
      </c>
      <c r="N40" s="1" t="str">
        <f t="shared" si="6"/>
        <v>ASR_COMP</v>
      </c>
      <c r="O40" s="913">
        <f t="shared" si="7"/>
        <v>44682</v>
      </c>
      <c r="P40" s="1" t="str">
        <f t="shared" si="8"/>
        <v>Unaudited</v>
      </c>
    </row>
    <row r="41" spans="1:16" x14ac:dyDescent="0.25">
      <c r="A41" s="1" t="s">
        <v>440</v>
      </c>
      <c r="B41" s="1" t="str">
        <f t="shared" si="0"/>
        <v>DEF</v>
      </c>
      <c r="C41" s="1" t="str">
        <f t="shared" si="1"/>
        <v>Default</v>
      </c>
      <c r="D41" s="912">
        <f t="shared" si="10"/>
        <v>1900</v>
      </c>
      <c r="E41" s="913">
        <f t="shared" si="11"/>
        <v>1</v>
      </c>
      <c r="F41" s="913">
        <f t="shared" si="12"/>
        <v>1</v>
      </c>
      <c r="G41" s="912" t="s">
        <v>1041</v>
      </c>
      <c r="H41" s="912" t="s">
        <v>1040</v>
      </c>
      <c r="I41" s="912" t="s">
        <v>384</v>
      </c>
      <c r="J41" s="914">
        <f t="shared" ca="1" si="9"/>
        <v>7.5736572526542478E-2</v>
      </c>
      <c r="K41" s="914">
        <f t="shared" ca="1" si="9"/>
        <v>0</v>
      </c>
      <c r="L41" s="914">
        <f t="shared" ca="1" si="9"/>
        <v>0</v>
      </c>
      <c r="M41" s="914">
        <f t="shared" ca="1" si="9"/>
        <v>0</v>
      </c>
      <c r="N41" s="1" t="str">
        <f t="shared" si="6"/>
        <v>ASR_COMP</v>
      </c>
      <c r="O41" s="913">
        <f t="shared" si="7"/>
        <v>44682</v>
      </c>
      <c r="P41" s="1" t="str">
        <f t="shared" si="8"/>
        <v>Unaudited</v>
      </c>
    </row>
    <row r="42" spans="1:16" x14ac:dyDescent="0.25">
      <c r="A42" s="1" t="s">
        <v>440</v>
      </c>
      <c r="B42" s="1" t="str">
        <f t="shared" si="0"/>
        <v>DEF</v>
      </c>
      <c r="C42" s="1" t="str">
        <f t="shared" si="1"/>
        <v>Default</v>
      </c>
      <c r="D42" s="912">
        <f t="shared" si="10"/>
        <v>1900</v>
      </c>
      <c r="E42" s="913">
        <f t="shared" si="11"/>
        <v>1</v>
      </c>
      <c r="F42" s="913">
        <f t="shared" si="12"/>
        <v>91</v>
      </c>
      <c r="G42" s="912" t="s">
        <v>1042</v>
      </c>
      <c r="H42" s="912" t="s">
        <v>1039</v>
      </c>
      <c r="I42" s="912" t="s">
        <v>384</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-0.11912069596704168</v>
      </c>
      <c r="K42" s="914">
        <f t="shared" ca="1" si="13"/>
        <v>0</v>
      </c>
      <c r="L42" s="914">
        <f t="shared" ca="1" si="13"/>
        <v>0</v>
      </c>
      <c r="M42" s="914">
        <f t="shared" ca="1" si="13"/>
        <v>0</v>
      </c>
      <c r="N42" s="1" t="str">
        <f t="shared" si="6"/>
        <v>ASR_COMP</v>
      </c>
      <c r="O42" s="913">
        <f t="shared" si="7"/>
        <v>44682</v>
      </c>
      <c r="P42" s="1" t="str">
        <f t="shared" si="8"/>
        <v>Unaudited</v>
      </c>
    </row>
    <row r="43" spans="1:16" x14ac:dyDescent="0.25">
      <c r="A43" s="1" t="s">
        <v>440</v>
      </c>
      <c r="B43" s="1" t="str">
        <f t="shared" si="0"/>
        <v>DEF</v>
      </c>
      <c r="C43" s="1" t="str">
        <f t="shared" si="1"/>
        <v>Default</v>
      </c>
      <c r="D43" s="912">
        <f t="shared" si="10"/>
        <v>1900</v>
      </c>
      <c r="E43" s="913">
        <f t="shared" si="11"/>
        <v>1</v>
      </c>
      <c r="F43" s="913">
        <f t="shared" si="12"/>
        <v>182</v>
      </c>
      <c r="G43" s="912" t="s">
        <v>1042</v>
      </c>
      <c r="H43" s="912" t="s">
        <v>1039</v>
      </c>
      <c r="I43" s="912" t="s">
        <v>384</v>
      </c>
      <c r="J43" s="914">
        <f t="shared" ca="1" si="13"/>
        <v>-0.15219433326178802</v>
      </c>
      <c r="K43" s="914">
        <f t="shared" ca="1" si="13"/>
        <v>0</v>
      </c>
      <c r="L43" s="914">
        <f t="shared" ca="1" si="13"/>
        <v>0</v>
      </c>
      <c r="M43" s="914">
        <f t="shared" ca="1" si="13"/>
        <v>0</v>
      </c>
      <c r="N43" s="1" t="str">
        <f t="shared" si="6"/>
        <v>ASR_COMP</v>
      </c>
      <c r="O43" s="913">
        <f t="shared" si="7"/>
        <v>44682</v>
      </c>
      <c r="P43" s="1" t="str">
        <f t="shared" si="8"/>
        <v>Unaudited</v>
      </c>
    </row>
    <row r="44" spans="1:16" x14ac:dyDescent="0.25">
      <c r="A44" s="1" t="s">
        <v>440</v>
      </c>
      <c r="B44" s="1" t="str">
        <f t="shared" si="0"/>
        <v>DEF</v>
      </c>
      <c r="C44" s="1" t="str">
        <f t="shared" si="1"/>
        <v>Default</v>
      </c>
      <c r="D44" s="912">
        <f t="shared" si="10"/>
        <v>1900</v>
      </c>
      <c r="E44" s="913">
        <f t="shared" si="11"/>
        <v>1</v>
      </c>
      <c r="F44" s="913">
        <f t="shared" si="12"/>
        <v>274</v>
      </c>
      <c r="G44" s="912" t="s">
        <v>1042</v>
      </c>
      <c r="H44" s="912" t="s">
        <v>1039</v>
      </c>
      <c r="I44" s="912" t="s">
        <v>384</v>
      </c>
      <c r="J44" s="914">
        <f t="shared" ca="1" si="13"/>
        <v>-0.46828283099377538</v>
      </c>
      <c r="K44" s="914">
        <f t="shared" ca="1" si="13"/>
        <v>0</v>
      </c>
      <c r="L44" s="914">
        <f t="shared" ca="1" si="13"/>
        <v>0</v>
      </c>
      <c r="M44" s="914">
        <f t="shared" ca="1" si="13"/>
        <v>0</v>
      </c>
      <c r="N44" s="1" t="str">
        <f t="shared" si="6"/>
        <v>ASR_COMP</v>
      </c>
      <c r="O44" s="913">
        <f t="shared" si="7"/>
        <v>44682</v>
      </c>
      <c r="P44" s="1" t="str">
        <f t="shared" si="8"/>
        <v>Unaudited</v>
      </c>
    </row>
    <row r="45" spans="1:16" x14ac:dyDescent="0.25">
      <c r="A45" s="1" t="s">
        <v>440</v>
      </c>
      <c r="B45" s="1" t="str">
        <f t="shared" si="0"/>
        <v>DEF</v>
      </c>
      <c r="C45" s="1" t="str">
        <f t="shared" si="1"/>
        <v>Default</v>
      </c>
      <c r="D45" s="912">
        <f t="shared" si="10"/>
        <v>1900</v>
      </c>
      <c r="E45" s="913">
        <f t="shared" si="11"/>
        <v>1</v>
      </c>
      <c r="F45" s="913">
        <f t="shared" si="12"/>
        <v>366</v>
      </c>
      <c r="G45" s="912" t="s">
        <v>1042</v>
      </c>
      <c r="H45" s="912" t="s">
        <v>1039</v>
      </c>
      <c r="I45" s="912" t="s">
        <v>384</v>
      </c>
      <c r="J45" s="914">
        <f t="shared" ca="1" si="13"/>
        <v>1.6406555746639274E-2</v>
      </c>
      <c r="K45" s="914">
        <f t="shared" ca="1" si="13"/>
        <v>0</v>
      </c>
      <c r="L45" s="914">
        <f t="shared" ca="1" si="13"/>
        <v>0</v>
      </c>
      <c r="M45" s="914">
        <f t="shared" ca="1" si="13"/>
        <v>0</v>
      </c>
      <c r="N45" s="1" t="str">
        <f t="shared" si="6"/>
        <v>ASR_COMP</v>
      </c>
      <c r="O45" s="913">
        <f t="shared" si="7"/>
        <v>44682</v>
      </c>
      <c r="P45" s="1" t="str">
        <f t="shared" si="8"/>
        <v>Unaudited</v>
      </c>
    </row>
    <row r="46" spans="1:16" x14ac:dyDescent="0.25">
      <c r="A46" s="1" t="s">
        <v>440</v>
      </c>
      <c r="B46" s="1" t="str">
        <f t="shared" si="0"/>
        <v>DEF</v>
      </c>
      <c r="C46" s="1" t="str">
        <f t="shared" si="1"/>
        <v>Default</v>
      </c>
      <c r="D46" s="912">
        <f t="shared" si="10"/>
        <v>1900</v>
      </c>
      <c r="E46" s="913">
        <f t="shared" si="11"/>
        <v>1</v>
      </c>
      <c r="F46" s="913">
        <f t="shared" si="12"/>
        <v>1</v>
      </c>
      <c r="G46" s="912" t="s">
        <v>1042</v>
      </c>
      <c r="H46" s="912" t="s">
        <v>1040</v>
      </c>
      <c r="I46" s="912" t="s">
        <v>384</v>
      </c>
      <c r="J46" s="914">
        <f t="shared" ca="1" si="13"/>
        <v>-0.12709420649604564</v>
      </c>
      <c r="K46" s="914">
        <f t="shared" ca="1" si="13"/>
        <v>0</v>
      </c>
      <c r="L46" s="914">
        <f t="shared" ca="1" si="13"/>
        <v>0</v>
      </c>
      <c r="M46" s="914">
        <f t="shared" ca="1" si="13"/>
        <v>0</v>
      </c>
      <c r="N46" s="1" t="str">
        <f t="shared" si="6"/>
        <v>ASR_COMP</v>
      </c>
      <c r="O46" s="913">
        <f t="shared" si="7"/>
        <v>44682</v>
      </c>
      <c r="P46" s="1" t="str">
        <f t="shared" si="8"/>
        <v>Unaudited</v>
      </c>
    </row>
    <row r="47" spans="1:16" x14ac:dyDescent="0.25">
      <c r="A47" s="1" t="s">
        <v>440</v>
      </c>
      <c r="B47" s="1" t="str">
        <f t="shared" si="0"/>
        <v>DEF</v>
      </c>
      <c r="C47" s="1" t="str">
        <f t="shared" si="1"/>
        <v>Default</v>
      </c>
      <c r="D47" s="912">
        <f t="shared" si="10"/>
        <v>1900</v>
      </c>
      <c r="E47" s="913">
        <f t="shared" si="11"/>
        <v>1</v>
      </c>
      <c r="F47" s="913">
        <f t="shared" si="12"/>
        <v>91</v>
      </c>
      <c r="G47" s="912" t="s">
        <v>1038</v>
      </c>
      <c r="H47" s="912" t="s">
        <v>1039</v>
      </c>
      <c r="I47" s="912" t="s">
        <v>385</v>
      </c>
      <c r="J47" s="914">
        <f t="shared" ca="1" si="13"/>
        <v>0.87663675654524131</v>
      </c>
      <c r="K47" s="914">
        <f t="shared" ca="1" si="13"/>
        <v>0</v>
      </c>
      <c r="L47" s="914">
        <f t="shared" ca="1" si="13"/>
        <v>0</v>
      </c>
      <c r="M47" s="914">
        <f t="shared" ca="1" si="13"/>
        <v>0</v>
      </c>
      <c r="N47" s="1" t="str">
        <f t="shared" si="6"/>
        <v>ASR_COMP</v>
      </c>
      <c r="O47" s="913">
        <f t="shared" si="7"/>
        <v>44682</v>
      </c>
      <c r="P47" s="1" t="str">
        <f t="shared" si="8"/>
        <v>Unaudited</v>
      </c>
    </row>
    <row r="48" spans="1:16" x14ac:dyDescent="0.25">
      <c r="A48" s="1" t="s">
        <v>440</v>
      </c>
      <c r="B48" s="1" t="str">
        <f t="shared" si="0"/>
        <v>DEF</v>
      </c>
      <c r="C48" s="1" t="str">
        <f t="shared" si="1"/>
        <v>Default</v>
      </c>
      <c r="D48" s="912">
        <f t="shared" si="10"/>
        <v>1900</v>
      </c>
      <c r="E48" s="913">
        <f t="shared" si="11"/>
        <v>1</v>
      </c>
      <c r="F48" s="913">
        <f t="shared" si="12"/>
        <v>182</v>
      </c>
      <c r="G48" s="912" t="s">
        <v>1038</v>
      </c>
      <c r="H48" s="912" t="s">
        <v>1039</v>
      </c>
      <c r="I48" s="912" t="s">
        <v>385</v>
      </c>
      <c r="J48" s="914">
        <f t="shared" ca="1" si="13"/>
        <v>0.94670140455334217</v>
      </c>
      <c r="K48" s="914">
        <f t="shared" ca="1" si="13"/>
        <v>0</v>
      </c>
      <c r="L48" s="914">
        <f t="shared" ca="1" si="13"/>
        <v>0</v>
      </c>
      <c r="M48" s="914">
        <f t="shared" ca="1" si="13"/>
        <v>0</v>
      </c>
      <c r="N48" s="1" t="str">
        <f t="shared" si="6"/>
        <v>ASR_COMP</v>
      </c>
      <c r="O48" s="913">
        <f t="shared" si="7"/>
        <v>44682</v>
      </c>
      <c r="P48" s="1" t="str">
        <f t="shared" si="8"/>
        <v>Unaudited</v>
      </c>
    </row>
    <row r="49" spans="1:16" x14ac:dyDescent="0.25">
      <c r="A49" s="1" t="s">
        <v>440</v>
      </c>
      <c r="B49" s="1" t="str">
        <f t="shared" si="0"/>
        <v>DEF</v>
      </c>
      <c r="C49" s="1" t="str">
        <f t="shared" si="1"/>
        <v>Default</v>
      </c>
      <c r="D49" s="912">
        <f t="shared" si="10"/>
        <v>1900</v>
      </c>
      <c r="E49" s="913">
        <f t="shared" si="11"/>
        <v>1</v>
      </c>
      <c r="F49" s="913">
        <f t="shared" si="12"/>
        <v>274</v>
      </c>
      <c r="G49" s="912" t="s">
        <v>1038</v>
      </c>
      <c r="H49" s="912" t="s">
        <v>1039</v>
      </c>
      <c r="I49" s="912" t="s">
        <v>385</v>
      </c>
      <c r="J49" s="914">
        <f t="shared" ca="1" si="13"/>
        <v>0.94545771086655739</v>
      </c>
      <c r="K49" s="914">
        <f t="shared" ca="1" si="13"/>
        <v>0</v>
      </c>
      <c r="L49" s="914">
        <f t="shared" ca="1" si="13"/>
        <v>0</v>
      </c>
      <c r="M49" s="914">
        <f t="shared" ca="1" si="13"/>
        <v>0</v>
      </c>
      <c r="N49" s="1" t="str">
        <f t="shared" si="6"/>
        <v>ASR_COMP</v>
      </c>
      <c r="O49" s="913">
        <f t="shared" si="7"/>
        <v>44682</v>
      </c>
      <c r="P49" s="1" t="str">
        <f t="shared" si="8"/>
        <v>Unaudited</v>
      </c>
    </row>
    <row r="50" spans="1:16" x14ac:dyDescent="0.25">
      <c r="A50" s="1" t="s">
        <v>440</v>
      </c>
      <c r="B50" s="1" t="str">
        <f t="shared" si="0"/>
        <v>DEF</v>
      </c>
      <c r="C50" s="1" t="str">
        <f t="shared" si="1"/>
        <v>Default</v>
      </c>
      <c r="D50" s="912">
        <f t="shared" si="10"/>
        <v>1900</v>
      </c>
      <c r="E50" s="913">
        <f t="shared" si="11"/>
        <v>1</v>
      </c>
      <c r="F50" s="913">
        <f t="shared" si="12"/>
        <v>366</v>
      </c>
      <c r="G50" s="912" t="s">
        <v>1038</v>
      </c>
      <c r="H50" s="912" t="s">
        <v>1039</v>
      </c>
      <c r="I50" s="912" t="s">
        <v>385</v>
      </c>
      <c r="J50" s="914">
        <f t="shared" ca="1" si="13"/>
        <v>0.9499530844687103</v>
      </c>
      <c r="K50" s="914">
        <f t="shared" ca="1" si="13"/>
        <v>0</v>
      </c>
      <c r="L50" s="914">
        <f t="shared" ca="1" si="13"/>
        <v>0</v>
      </c>
      <c r="M50" s="914">
        <f t="shared" ca="1" si="13"/>
        <v>0</v>
      </c>
      <c r="N50" s="1" t="str">
        <f t="shared" si="6"/>
        <v>ASR_COMP</v>
      </c>
      <c r="O50" s="913">
        <f t="shared" si="7"/>
        <v>44682</v>
      </c>
      <c r="P50" s="1" t="str">
        <f t="shared" si="8"/>
        <v>Unaudited</v>
      </c>
    </row>
    <row r="51" spans="1:16" x14ac:dyDescent="0.25">
      <c r="A51" s="1" t="s">
        <v>440</v>
      </c>
      <c r="B51" s="1" t="str">
        <f t="shared" si="0"/>
        <v>DEF</v>
      </c>
      <c r="C51" s="1" t="str">
        <f t="shared" si="1"/>
        <v>Default</v>
      </c>
      <c r="D51" s="912">
        <f t="shared" si="10"/>
        <v>1900</v>
      </c>
      <c r="E51" s="913">
        <f t="shared" si="11"/>
        <v>1</v>
      </c>
      <c r="F51" s="913">
        <f t="shared" si="12"/>
        <v>1</v>
      </c>
      <c r="G51" s="912" t="s">
        <v>1038</v>
      </c>
      <c r="H51" s="912" t="s">
        <v>1040</v>
      </c>
      <c r="I51" s="912" t="s">
        <v>385</v>
      </c>
      <c r="J51" s="914">
        <f t="shared" ca="1" si="13"/>
        <v>0.9299613191244277</v>
      </c>
      <c r="K51" s="914">
        <f t="shared" ca="1" si="13"/>
        <v>0</v>
      </c>
      <c r="L51" s="914">
        <f t="shared" ca="1" si="13"/>
        <v>0</v>
      </c>
      <c r="M51" s="914">
        <f t="shared" ca="1" si="13"/>
        <v>0</v>
      </c>
      <c r="N51" s="1" t="str">
        <f t="shared" si="6"/>
        <v>ASR_COMP</v>
      </c>
      <c r="O51" s="913">
        <f t="shared" si="7"/>
        <v>44682</v>
      </c>
      <c r="P51" s="1" t="str">
        <f t="shared" si="8"/>
        <v>Unaudited</v>
      </c>
    </row>
    <row r="52" spans="1:16" x14ac:dyDescent="0.25">
      <c r="A52" s="1" t="s">
        <v>440</v>
      </c>
      <c r="B52" s="1" t="str">
        <f t="shared" si="0"/>
        <v>DEF</v>
      </c>
      <c r="C52" s="1" t="str">
        <f t="shared" si="1"/>
        <v>Default</v>
      </c>
      <c r="D52" s="912">
        <f t="shared" si="10"/>
        <v>1900</v>
      </c>
      <c r="E52" s="913">
        <f t="shared" si="11"/>
        <v>1</v>
      </c>
      <c r="F52" s="913">
        <f t="shared" si="12"/>
        <v>91</v>
      </c>
      <c r="G52" s="912" t="s">
        <v>1041</v>
      </c>
      <c r="H52" s="912" t="s">
        <v>1039</v>
      </c>
      <c r="I52" s="912" t="s">
        <v>385</v>
      </c>
      <c r="J52" s="914">
        <f t="shared" ca="1" si="13"/>
        <v>4.9208716069149394E-2</v>
      </c>
      <c r="K52" s="914">
        <f t="shared" ca="1" si="13"/>
        <v>0</v>
      </c>
      <c r="L52" s="914">
        <f t="shared" ca="1" si="13"/>
        <v>0</v>
      </c>
      <c r="M52" s="914">
        <f t="shared" ca="1" si="13"/>
        <v>0</v>
      </c>
      <c r="N52" s="1" t="str">
        <f t="shared" si="6"/>
        <v>ASR_COMP</v>
      </c>
      <c r="O52" s="913">
        <f t="shared" si="7"/>
        <v>44682</v>
      </c>
      <c r="P52" s="1" t="str">
        <f t="shared" si="8"/>
        <v>Unaudited</v>
      </c>
    </row>
    <row r="53" spans="1:16" x14ac:dyDescent="0.25">
      <c r="A53" s="1" t="s">
        <v>440</v>
      </c>
      <c r="B53" s="1" t="str">
        <f t="shared" si="0"/>
        <v>DEF</v>
      </c>
      <c r="C53" s="1" t="str">
        <f t="shared" si="1"/>
        <v>Default</v>
      </c>
      <c r="D53" s="912">
        <f t="shared" si="10"/>
        <v>1900</v>
      </c>
      <c r="E53" s="913">
        <f t="shared" si="11"/>
        <v>1</v>
      </c>
      <c r="F53" s="913">
        <f t="shared" si="12"/>
        <v>182</v>
      </c>
      <c r="G53" s="912" t="s">
        <v>1041</v>
      </c>
      <c r="H53" s="912" t="s">
        <v>1039</v>
      </c>
      <c r="I53" s="912" t="s">
        <v>385</v>
      </c>
      <c r="J53" s="914">
        <f t="shared" ca="1" si="13"/>
        <v>4.9788229367967243E-2</v>
      </c>
      <c r="K53" s="914">
        <f t="shared" ca="1" si="13"/>
        <v>0</v>
      </c>
      <c r="L53" s="914">
        <f t="shared" ca="1" si="13"/>
        <v>0</v>
      </c>
      <c r="M53" s="914">
        <f t="shared" ca="1" si="13"/>
        <v>0</v>
      </c>
      <c r="N53" s="1" t="str">
        <f t="shared" si="6"/>
        <v>ASR_COMP</v>
      </c>
      <c r="O53" s="913">
        <f t="shared" si="7"/>
        <v>44682</v>
      </c>
      <c r="P53" s="1" t="str">
        <f t="shared" si="8"/>
        <v>Unaudited</v>
      </c>
    </row>
    <row r="54" spans="1:16" x14ac:dyDescent="0.25">
      <c r="A54" s="1" t="s">
        <v>440</v>
      </c>
      <c r="B54" s="1" t="str">
        <f t="shared" si="0"/>
        <v>DEF</v>
      </c>
      <c r="C54" s="1" t="str">
        <f t="shared" si="1"/>
        <v>Default</v>
      </c>
      <c r="D54" s="912">
        <f t="shared" si="10"/>
        <v>1900</v>
      </c>
      <c r="E54" s="913">
        <f t="shared" si="11"/>
        <v>1</v>
      </c>
      <c r="F54" s="913">
        <f t="shared" si="12"/>
        <v>274</v>
      </c>
      <c r="G54" s="912" t="s">
        <v>1041</v>
      </c>
      <c r="H54" s="912" t="s">
        <v>1039</v>
      </c>
      <c r="I54" s="912" t="s">
        <v>385</v>
      </c>
      <c r="J54" s="914">
        <f t="shared" ca="1" si="13"/>
        <v>5.0334709926304975E-2</v>
      </c>
      <c r="K54" s="914">
        <f t="shared" ca="1" si="13"/>
        <v>0</v>
      </c>
      <c r="L54" s="914">
        <f t="shared" ca="1" si="13"/>
        <v>0</v>
      </c>
      <c r="M54" s="914">
        <f t="shared" ca="1" si="13"/>
        <v>0</v>
      </c>
      <c r="N54" s="1" t="str">
        <f t="shared" si="6"/>
        <v>ASR_COMP</v>
      </c>
      <c r="O54" s="913">
        <f t="shared" si="7"/>
        <v>44682</v>
      </c>
      <c r="P54" s="1" t="str">
        <f t="shared" si="8"/>
        <v>Unaudited</v>
      </c>
    </row>
    <row r="55" spans="1:16" x14ac:dyDescent="0.25">
      <c r="A55" s="1" t="s">
        <v>440</v>
      </c>
      <c r="B55" s="1" t="str">
        <f t="shared" si="0"/>
        <v>DEF</v>
      </c>
      <c r="C55" s="1" t="str">
        <f t="shared" si="1"/>
        <v>Default</v>
      </c>
      <c r="D55" s="912">
        <f t="shared" si="10"/>
        <v>1900</v>
      </c>
      <c r="E55" s="913">
        <f t="shared" si="11"/>
        <v>1</v>
      </c>
      <c r="F55" s="913">
        <f t="shared" si="12"/>
        <v>366</v>
      </c>
      <c r="G55" s="912" t="s">
        <v>1041</v>
      </c>
      <c r="H55" s="912" t="s">
        <v>1039</v>
      </c>
      <c r="I55" s="912" t="s">
        <v>385</v>
      </c>
      <c r="J55" s="914">
        <f t="shared" ca="1" si="13"/>
        <v>4.8409776514564275E-2</v>
      </c>
      <c r="K55" s="914">
        <f t="shared" ca="1" si="13"/>
        <v>0</v>
      </c>
      <c r="L55" s="914">
        <f t="shared" ca="1" si="13"/>
        <v>0</v>
      </c>
      <c r="M55" s="914">
        <f t="shared" ca="1" si="13"/>
        <v>0</v>
      </c>
      <c r="N55" s="1" t="str">
        <f t="shared" si="6"/>
        <v>ASR_COMP</v>
      </c>
      <c r="O55" s="913">
        <f t="shared" si="7"/>
        <v>44682</v>
      </c>
      <c r="P55" s="1" t="str">
        <f t="shared" si="8"/>
        <v>Unaudited</v>
      </c>
    </row>
    <row r="56" spans="1:16" x14ac:dyDescent="0.25">
      <c r="A56" s="1" t="s">
        <v>440</v>
      </c>
      <c r="B56" s="1" t="str">
        <f t="shared" si="0"/>
        <v>DEF</v>
      </c>
      <c r="C56" s="1" t="str">
        <f t="shared" si="1"/>
        <v>Default</v>
      </c>
      <c r="D56" s="912">
        <f t="shared" si="10"/>
        <v>1900</v>
      </c>
      <c r="E56" s="913">
        <f t="shared" si="11"/>
        <v>1</v>
      </c>
      <c r="F56" s="913">
        <f t="shared" si="12"/>
        <v>1</v>
      </c>
      <c r="G56" s="912" t="s">
        <v>1041</v>
      </c>
      <c r="H56" s="912" t="s">
        <v>1040</v>
      </c>
      <c r="I56" s="912" t="s">
        <v>385</v>
      </c>
      <c r="J56" s="914">
        <f t="shared" ca="1" si="13"/>
        <v>4.9036340733292869E-2</v>
      </c>
      <c r="K56" s="914">
        <f t="shared" ca="1" si="13"/>
        <v>0</v>
      </c>
      <c r="L56" s="914">
        <f t="shared" ca="1" si="13"/>
        <v>0</v>
      </c>
      <c r="M56" s="914">
        <f t="shared" ca="1" si="13"/>
        <v>0</v>
      </c>
      <c r="N56" s="1" t="str">
        <f t="shared" si="6"/>
        <v>ASR_COMP</v>
      </c>
      <c r="O56" s="913">
        <f t="shared" si="7"/>
        <v>44682</v>
      </c>
      <c r="P56" s="1" t="str">
        <f t="shared" si="8"/>
        <v>Unaudited</v>
      </c>
    </row>
    <row r="57" spans="1:16" x14ac:dyDescent="0.25">
      <c r="A57" s="1" t="s">
        <v>440</v>
      </c>
      <c r="B57" s="1" t="str">
        <f t="shared" si="0"/>
        <v>DEF</v>
      </c>
      <c r="C57" s="1" t="str">
        <f t="shared" si="1"/>
        <v>Default</v>
      </c>
      <c r="D57" s="912">
        <f t="shared" si="10"/>
        <v>1900</v>
      </c>
      <c r="E57" s="913">
        <f t="shared" si="11"/>
        <v>1</v>
      </c>
      <c r="F57" s="913">
        <f t="shared" si="12"/>
        <v>91</v>
      </c>
      <c r="G57" s="912" t="s">
        <v>1042</v>
      </c>
      <c r="H57" s="912" t="s">
        <v>1039</v>
      </c>
      <c r="I57" s="912" t="s">
        <v>385</v>
      </c>
      <c r="J57" s="914">
        <f t="shared" ca="1" si="13"/>
        <v>7.2478644969967559E-2</v>
      </c>
      <c r="K57" s="914">
        <f t="shared" ca="1" si="13"/>
        <v>0</v>
      </c>
      <c r="L57" s="914">
        <f t="shared" ca="1" si="13"/>
        <v>0</v>
      </c>
      <c r="M57" s="914">
        <f t="shared" ca="1" si="13"/>
        <v>0</v>
      </c>
      <c r="N57" s="1" t="str">
        <f t="shared" si="6"/>
        <v>ASR_COMP</v>
      </c>
      <c r="O57" s="913">
        <f t="shared" si="7"/>
        <v>44682</v>
      </c>
      <c r="P57" s="1" t="str">
        <f t="shared" si="8"/>
        <v>Unaudited</v>
      </c>
    </row>
    <row r="58" spans="1:16" x14ac:dyDescent="0.25">
      <c r="A58" s="1" t="s">
        <v>440</v>
      </c>
      <c r="B58" s="1" t="str">
        <f t="shared" si="0"/>
        <v>DEF</v>
      </c>
      <c r="C58" s="1" t="str">
        <f t="shared" si="1"/>
        <v>Default</v>
      </c>
      <c r="D58" s="912">
        <f t="shared" si="10"/>
        <v>1900</v>
      </c>
      <c r="E58" s="913">
        <f t="shared" si="11"/>
        <v>1</v>
      </c>
      <c r="F58" s="913">
        <f t="shared" si="12"/>
        <v>182</v>
      </c>
      <c r="G58" s="912" t="s">
        <v>1042</v>
      </c>
      <c r="H58" s="912" t="s">
        <v>1039</v>
      </c>
      <c r="I58" s="912" t="s">
        <v>385</v>
      </c>
      <c r="J58" s="914">
        <f t="shared" ca="1" si="13"/>
        <v>1.8010213330923509E-3</v>
      </c>
      <c r="K58" s="914">
        <f t="shared" ca="1" si="13"/>
        <v>0</v>
      </c>
      <c r="L58" s="914">
        <f t="shared" ca="1" si="13"/>
        <v>0</v>
      </c>
      <c r="M58" s="914">
        <f t="shared" ca="1" si="13"/>
        <v>0</v>
      </c>
      <c r="N58" s="1" t="str">
        <f t="shared" si="6"/>
        <v>ASR_COMP</v>
      </c>
      <c r="O58" s="913">
        <f t="shared" si="7"/>
        <v>44682</v>
      </c>
      <c r="P58" s="1" t="str">
        <f t="shared" si="8"/>
        <v>Unaudited</v>
      </c>
    </row>
    <row r="59" spans="1:16" x14ac:dyDescent="0.25">
      <c r="A59" s="1" t="s">
        <v>440</v>
      </c>
      <c r="B59" s="1" t="str">
        <f t="shared" si="0"/>
        <v>DEF</v>
      </c>
      <c r="C59" s="1" t="str">
        <f t="shared" si="1"/>
        <v>Default</v>
      </c>
      <c r="D59" s="912">
        <f t="shared" si="10"/>
        <v>1900</v>
      </c>
      <c r="E59" s="913">
        <f t="shared" si="11"/>
        <v>1</v>
      </c>
      <c r="F59" s="913">
        <f t="shared" si="12"/>
        <v>274</v>
      </c>
      <c r="G59" s="912" t="s">
        <v>1042</v>
      </c>
      <c r="H59" s="912" t="s">
        <v>1039</v>
      </c>
      <c r="I59" s="912" t="s">
        <v>385</v>
      </c>
      <c r="J59" s="914">
        <f t="shared" ca="1" si="13"/>
        <v>2.5177779260797859E-3</v>
      </c>
      <c r="K59" s="914">
        <f t="shared" ca="1" si="13"/>
        <v>0</v>
      </c>
      <c r="L59" s="914">
        <f t="shared" ca="1" si="13"/>
        <v>0</v>
      </c>
      <c r="M59" s="914">
        <f t="shared" ca="1" si="13"/>
        <v>0</v>
      </c>
      <c r="N59" s="1" t="str">
        <f t="shared" si="6"/>
        <v>ASR_COMP</v>
      </c>
      <c r="O59" s="913">
        <f t="shared" si="7"/>
        <v>44682</v>
      </c>
      <c r="P59" s="1" t="str">
        <f t="shared" si="8"/>
        <v>Unaudited</v>
      </c>
    </row>
    <row r="60" spans="1:16" x14ac:dyDescent="0.25">
      <c r="A60" s="1" t="s">
        <v>440</v>
      </c>
      <c r="B60" s="1" t="str">
        <f t="shared" si="0"/>
        <v>DEF</v>
      </c>
      <c r="C60" s="1" t="str">
        <f t="shared" si="1"/>
        <v>Default</v>
      </c>
      <c r="D60" s="912">
        <f t="shared" si="10"/>
        <v>1900</v>
      </c>
      <c r="E60" s="913">
        <f t="shared" si="11"/>
        <v>1</v>
      </c>
      <c r="F60" s="913">
        <f t="shared" si="12"/>
        <v>366</v>
      </c>
      <c r="G60" s="912" t="s">
        <v>1042</v>
      </c>
      <c r="H60" s="912" t="s">
        <v>1039</v>
      </c>
      <c r="I60" s="912" t="s">
        <v>385</v>
      </c>
      <c r="J60" s="914">
        <f t="shared" ca="1" si="13"/>
        <v>5.9637220410727882E-5</v>
      </c>
      <c r="K60" s="914">
        <f t="shared" ca="1" si="13"/>
        <v>0</v>
      </c>
      <c r="L60" s="914">
        <f t="shared" ca="1" si="13"/>
        <v>0</v>
      </c>
      <c r="M60" s="914">
        <f t="shared" ca="1" si="13"/>
        <v>0</v>
      </c>
      <c r="N60" s="1" t="str">
        <f t="shared" si="6"/>
        <v>ASR_COMP</v>
      </c>
      <c r="O60" s="913">
        <f t="shared" si="7"/>
        <v>44682</v>
      </c>
      <c r="P60" s="1" t="str">
        <f t="shared" si="8"/>
        <v>Unaudited</v>
      </c>
    </row>
    <row r="61" spans="1:16" x14ac:dyDescent="0.25">
      <c r="A61" s="1" t="s">
        <v>440</v>
      </c>
      <c r="B61" s="1" t="str">
        <f t="shared" si="0"/>
        <v>DEF</v>
      </c>
      <c r="C61" s="1" t="str">
        <f t="shared" si="1"/>
        <v>Default</v>
      </c>
      <c r="D61" s="912">
        <f t="shared" si="10"/>
        <v>1900</v>
      </c>
      <c r="E61" s="913">
        <f t="shared" si="11"/>
        <v>1</v>
      </c>
      <c r="F61" s="913">
        <f t="shared" si="12"/>
        <v>1</v>
      </c>
      <c r="G61" s="912" t="s">
        <v>1042</v>
      </c>
      <c r="H61" s="912" t="s">
        <v>1040</v>
      </c>
      <c r="I61" s="912" t="s">
        <v>385</v>
      </c>
      <c r="J61" s="914">
        <f t="shared" ca="1" si="13"/>
        <v>1.9353356549945647E-2</v>
      </c>
      <c r="K61" s="914">
        <f t="shared" ca="1" si="13"/>
        <v>0</v>
      </c>
      <c r="L61" s="914">
        <f t="shared" ca="1" si="13"/>
        <v>0</v>
      </c>
      <c r="M61" s="914">
        <f t="shared" ca="1" si="13"/>
        <v>0</v>
      </c>
      <c r="N61" s="1" t="str">
        <f t="shared" si="6"/>
        <v>ASR_COMP</v>
      </c>
      <c r="O61" s="913">
        <f t="shared" si="7"/>
        <v>44682</v>
      </c>
      <c r="P61" s="1" t="str">
        <f t="shared" si="8"/>
        <v>Unaudited</v>
      </c>
    </row>
    <row r="62" spans="1:16" x14ac:dyDescent="0.25">
      <c r="A62" s="1" t="s">
        <v>440</v>
      </c>
      <c r="B62" s="1" t="str">
        <f t="shared" si="0"/>
        <v>DEF</v>
      </c>
      <c r="C62" s="1" t="str">
        <f t="shared" si="1"/>
        <v>Default</v>
      </c>
      <c r="D62" s="912">
        <f t="shared" si="10"/>
        <v>1900</v>
      </c>
      <c r="E62" s="913">
        <f t="shared" si="11"/>
        <v>1</v>
      </c>
      <c r="F62" s="913">
        <f t="shared" si="12"/>
        <v>91</v>
      </c>
      <c r="G62" s="912" t="s">
        <v>1038</v>
      </c>
      <c r="H62" s="912" t="s">
        <v>1039</v>
      </c>
      <c r="I62" s="912" t="s">
        <v>386</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0.95647220171206737</v>
      </c>
      <c r="K62" s="914">
        <f t="shared" ca="1" si="14"/>
        <v>0</v>
      </c>
      <c r="L62" s="914">
        <f t="shared" ca="1" si="14"/>
        <v>0</v>
      </c>
      <c r="M62" s="914">
        <f t="shared" ca="1" si="14"/>
        <v>0</v>
      </c>
      <c r="N62" s="1" t="str">
        <f t="shared" si="6"/>
        <v>ASR_COMP</v>
      </c>
      <c r="O62" s="913">
        <f t="shared" si="7"/>
        <v>44682</v>
      </c>
      <c r="P62" s="1" t="str">
        <f t="shared" si="8"/>
        <v>Unaudited</v>
      </c>
    </row>
    <row r="63" spans="1:16" x14ac:dyDescent="0.25">
      <c r="A63" s="1" t="s">
        <v>440</v>
      </c>
      <c r="B63" s="1" t="str">
        <f t="shared" si="0"/>
        <v>DEF</v>
      </c>
      <c r="C63" s="1" t="str">
        <f t="shared" si="1"/>
        <v>Default</v>
      </c>
      <c r="D63" s="912">
        <f t="shared" si="10"/>
        <v>1900</v>
      </c>
      <c r="E63" s="913">
        <f t="shared" si="11"/>
        <v>1</v>
      </c>
      <c r="F63" s="913">
        <f t="shared" si="12"/>
        <v>182</v>
      </c>
      <c r="G63" s="912" t="s">
        <v>1038</v>
      </c>
      <c r="H63" s="912" t="s">
        <v>1039</v>
      </c>
      <c r="I63" s="912" t="s">
        <v>386</v>
      </c>
      <c r="J63" s="914">
        <f t="shared" ca="1" si="14"/>
        <v>0.98235842337253942</v>
      </c>
      <c r="K63" s="914">
        <f t="shared" ca="1" si="14"/>
        <v>0</v>
      </c>
      <c r="L63" s="914">
        <f t="shared" ca="1" si="14"/>
        <v>0</v>
      </c>
      <c r="M63" s="914">
        <f t="shared" ca="1" si="14"/>
        <v>0</v>
      </c>
      <c r="N63" s="1" t="str">
        <f t="shared" si="6"/>
        <v>ASR_COMP</v>
      </c>
      <c r="O63" s="913">
        <f t="shared" si="7"/>
        <v>44682</v>
      </c>
      <c r="P63" s="1" t="str">
        <f t="shared" si="8"/>
        <v>Unaudited</v>
      </c>
    </row>
    <row r="64" spans="1:16" x14ac:dyDescent="0.25">
      <c r="A64" s="1" t="s">
        <v>440</v>
      </c>
      <c r="B64" s="1" t="str">
        <f t="shared" si="0"/>
        <v>DEF</v>
      </c>
      <c r="C64" s="1" t="str">
        <f t="shared" si="1"/>
        <v>Default</v>
      </c>
      <c r="D64" s="912">
        <f t="shared" si="10"/>
        <v>1900</v>
      </c>
      <c r="E64" s="913">
        <f t="shared" si="11"/>
        <v>1</v>
      </c>
      <c r="F64" s="913">
        <f t="shared" si="12"/>
        <v>274</v>
      </c>
      <c r="G64" s="912" t="s">
        <v>1038</v>
      </c>
      <c r="H64" s="912" t="s">
        <v>1039</v>
      </c>
      <c r="I64" s="912" t="s">
        <v>386</v>
      </c>
      <c r="J64" s="914">
        <f t="shared" ca="1" si="14"/>
        <v>0.95198515220889002</v>
      </c>
      <c r="K64" s="914">
        <f t="shared" ca="1" si="14"/>
        <v>0</v>
      </c>
      <c r="L64" s="914">
        <f t="shared" ca="1" si="14"/>
        <v>0</v>
      </c>
      <c r="M64" s="914">
        <f t="shared" ca="1" si="14"/>
        <v>0</v>
      </c>
      <c r="N64" s="1" t="str">
        <f t="shared" si="6"/>
        <v>ASR_COMP</v>
      </c>
      <c r="O64" s="913">
        <f t="shared" si="7"/>
        <v>44682</v>
      </c>
      <c r="P64" s="1" t="str">
        <f t="shared" si="8"/>
        <v>Unaudited</v>
      </c>
    </row>
    <row r="65" spans="1:16" x14ac:dyDescent="0.25">
      <c r="A65" s="1" t="s">
        <v>440</v>
      </c>
      <c r="B65" s="1" t="str">
        <f t="shared" si="0"/>
        <v>DEF</v>
      </c>
      <c r="C65" s="1" t="str">
        <f t="shared" si="1"/>
        <v>Default</v>
      </c>
      <c r="D65" s="912">
        <f t="shared" si="10"/>
        <v>1900</v>
      </c>
      <c r="E65" s="913">
        <f t="shared" si="11"/>
        <v>1</v>
      </c>
      <c r="F65" s="913">
        <f t="shared" si="12"/>
        <v>366</v>
      </c>
      <c r="G65" s="912" t="s">
        <v>1038</v>
      </c>
      <c r="H65" s="912" t="s">
        <v>1039</v>
      </c>
      <c r="I65" s="912" t="s">
        <v>386</v>
      </c>
      <c r="J65" s="914">
        <f t="shared" ca="1" si="14"/>
        <v>0.94799703328986928</v>
      </c>
      <c r="K65" s="914">
        <f t="shared" ca="1" si="14"/>
        <v>0</v>
      </c>
      <c r="L65" s="914">
        <f t="shared" ca="1" si="14"/>
        <v>0</v>
      </c>
      <c r="M65" s="914">
        <f t="shared" ca="1" si="14"/>
        <v>0</v>
      </c>
      <c r="N65" s="1" t="str">
        <f t="shared" si="6"/>
        <v>ASR_COMP</v>
      </c>
      <c r="O65" s="913">
        <f t="shared" si="7"/>
        <v>44682</v>
      </c>
      <c r="P65" s="1" t="str">
        <f t="shared" si="8"/>
        <v>Unaudited</v>
      </c>
    </row>
    <row r="66" spans="1:16" x14ac:dyDescent="0.25">
      <c r="A66" s="1" t="s">
        <v>440</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1038</v>
      </c>
      <c r="H66" s="912" t="s">
        <v>1040</v>
      </c>
      <c r="I66" s="912" t="s">
        <v>386</v>
      </c>
      <c r="J66" s="914">
        <f t="shared" ca="1" si="14"/>
        <v>0.9595793467731385</v>
      </c>
      <c r="K66" s="914">
        <f t="shared" ca="1" si="14"/>
        <v>0</v>
      </c>
      <c r="L66" s="914">
        <f t="shared" ca="1" si="14"/>
        <v>0</v>
      </c>
      <c r="M66" s="914">
        <f t="shared" ca="1" si="14"/>
        <v>0</v>
      </c>
      <c r="N66" s="1" t="str">
        <f t="shared" ref="N66:N129" si="20">file_name</f>
        <v>ASR_COMP</v>
      </c>
      <c r="O66" s="913">
        <f t="shared" ref="O66:O129" si="21">file_date</f>
        <v>44682</v>
      </c>
      <c r="P66" s="1" t="str">
        <f t="shared" ref="P66:P129" si="22">status</f>
        <v>Unaudited</v>
      </c>
    </row>
    <row r="67" spans="1:16" x14ac:dyDescent="0.25">
      <c r="A67" s="1" t="s">
        <v>440</v>
      </c>
      <c r="B67" s="1" t="str">
        <f t="shared" si="15"/>
        <v>DEF</v>
      </c>
      <c r="C67" s="1" t="str">
        <f t="shared" si="16"/>
        <v>Default</v>
      </c>
      <c r="D67" s="912">
        <f t="shared" si="17"/>
        <v>1900</v>
      </c>
      <c r="E67" s="913">
        <f t="shared" si="18"/>
        <v>1</v>
      </c>
      <c r="F67" s="913">
        <f t="shared" si="19"/>
        <v>91</v>
      </c>
      <c r="G67" s="912" t="s">
        <v>1041</v>
      </c>
      <c r="H67" s="912" t="s">
        <v>1039</v>
      </c>
      <c r="I67" s="912" t="s">
        <v>386</v>
      </c>
      <c r="J67" s="914">
        <f t="shared" ca="1" si="14"/>
        <v>4.8855896571051785E-2</v>
      </c>
      <c r="K67" s="914">
        <f t="shared" ca="1" si="14"/>
        <v>0</v>
      </c>
      <c r="L67" s="914">
        <f t="shared" ca="1" si="14"/>
        <v>0</v>
      </c>
      <c r="M67" s="914">
        <f t="shared" ca="1" si="14"/>
        <v>0</v>
      </c>
      <c r="N67" s="1" t="str">
        <f t="shared" si="20"/>
        <v>ASR_COMP</v>
      </c>
      <c r="O67" s="913">
        <f t="shared" si="21"/>
        <v>44682</v>
      </c>
      <c r="P67" s="1" t="str">
        <f t="shared" si="22"/>
        <v>Unaudited</v>
      </c>
    </row>
    <row r="68" spans="1:16" x14ac:dyDescent="0.25">
      <c r="A68" s="1" t="s">
        <v>440</v>
      </c>
      <c r="B68" s="1" t="str">
        <f t="shared" si="15"/>
        <v>DEF</v>
      </c>
      <c r="C68" s="1" t="str">
        <f t="shared" si="16"/>
        <v>Default</v>
      </c>
      <c r="D68" s="912">
        <f t="shared" si="17"/>
        <v>1900</v>
      </c>
      <c r="E68" s="913">
        <f t="shared" si="18"/>
        <v>1</v>
      </c>
      <c r="F68" s="913">
        <f t="shared" si="19"/>
        <v>182</v>
      </c>
      <c r="G68" s="912" t="s">
        <v>1041</v>
      </c>
      <c r="H68" s="912" t="s">
        <v>1039</v>
      </c>
      <c r="I68" s="912" t="s">
        <v>386</v>
      </c>
      <c r="J68" s="914">
        <f t="shared" ca="1" si="14"/>
        <v>4.8779179772730406E-2</v>
      </c>
      <c r="K68" s="914">
        <f t="shared" ca="1" si="14"/>
        <v>0</v>
      </c>
      <c r="L68" s="914">
        <f t="shared" ca="1" si="14"/>
        <v>0</v>
      </c>
      <c r="M68" s="914">
        <f t="shared" ca="1" si="14"/>
        <v>0</v>
      </c>
      <c r="N68" s="1" t="str">
        <f t="shared" si="20"/>
        <v>ASR_COMP</v>
      </c>
      <c r="O68" s="913">
        <f t="shared" si="21"/>
        <v>44682</v>
      </c>
      <c r="P68" s="1" t="str">
        <f t="shared" si="22"/>
        <v>Unaudited</v>
      </c>
    </row>
    <row r="69" spans="1:16" x14ac:dyDescent="0.25">
      <c r="A69" s="1" t="s">
        <v>440</v>
      </c>
      <c r="B69" s="1" t="str">
        <f t="shared" si="15"/>
        <v>DEF</v>
      </c>
      <c r="C69" s="1" t="str">
        <f t="shared" si="16"/>
        <v>Default</v>
      </c>
      <c r="D69" s="912">
        <f t="shared" si="17"/>
        <v>1900</v>
      </c>
      <c r="E69" s="913">
        <f t="shared" si="18"/>
        <v>1</v>
      </c>
      <c r="F69" s="913">
        <f t="shared" si="19"/>
        <v>274</v>
      </c>
      <c r="G69" s="912" t="s">
        <v>1041</v>
      </c>
      <c r="H69" s="912" t="s">
        <v>1039</v>
      </c>
      <c r="I69" s="912" t="s">
        <v>386</v>
      </c>
      <c r="J69" s="914">
        <f t="shared" ca="1" si="14"/>
        <v>4.9135198252184216E-2</v>
      </c>
      <c r="K69" s="914">
        <f t="shared" ca="1" si="14"/>
        <v>0</v>
      </c>
      <c r="L69" s="914">
        <f t="shared" ca="1" si="14"/>
        <v>0</v>
      </c>
      <c r="M69" s="914">
        <f t="shared" ca="1" si="14"/>
        <v>0</v>
      </c>
      <c r="N69" s="1" t="str">
        <f t="shared" si="20"/>
        <v>ASR_COMP</v>
      </c>
      <c r="O69" s="913">
        <f t="shared" si="21"/>
        <v>44682</v>
      </c>
      <c r="P69" s="1" t="str">
        <f t="shared" si="22"/>
        <v>Unaudited</v>
      </c>
    </row>
    <row r="70" spans="1:16" x14ac:dyDescent="0.25">
      <c r="A70" s="1" t="s">
        <v>440</v>
      </c>
      <c r="B70" s="1" t="str">
        <f t="shared" si="15"/>
        <v>DEF</v>
      </c>
      <c r="C70" s="1" t="str">
        <f t="shared" si="16"/>
        <v>Default</v>
      </c>
      <c r="D70" s="912">
        <f t="shared" si="17"/>
        <v>1900</v>
      </c>
      <c r="E70" s="913">
        <f t="shared" si="18"/>
        <v>1</v>
      </c>
      <c r="F70" s="913">
        <f t="shared" si="19"/>
        <v>366</v>
      </c>
      <c r="G70" s="912" t="s">
        <v>1041</v>
      </c>
      <c r="H70" s="912" t="s">
        <v>1039</v>
      </c>
      <c r="I70" s="912" t="s">
        <v>386</v>
      </c>
      <c r="J70" s="914">
        <f t="shared" ca="1" si="14"/>
        <v>4.8409776514564275E-2</v>
      </c>
      <c r="K70" s="914">
        <f t="shared" ca="1" si="14"/>
        <v>0</v>
      </c>
      <c r="L70" s="914">
        <f t="shared" ca="1" si="14"/>
        <v>0</v>
      </c>
      <c r="M70" s="914">
        <f t="shared" ca="1" si="14"/>
        <v>0</v>
      </c>
      <c r="N70" s="1" t="str">
        <f t="shared" si="20"/>
        <v>ASR_COMP</v>
      </c>
      <c r="O70" s="913">
        <f t="shared" si="21"/>
        <v>44682</v>
      </c>
      <c r="P70" s="1" t="str">
        <f t="shared" si="22"/>
        <v>Unaudited</v>
      </c>
    </row>
    <row r="71" spans="1:16" x14ac:dyDescent="0.25">
      <c r="A71" s="1" t="s">
        <v>440</v>
      </c>
      <c r="B71" s="1" t="str">
        <f t="shared" si="15"/>
        <v>DEF</v>
      </c>
      <c r="C71" s="1" t="str">
        <f t="shared" si="16"/>
        <v>Default</v>
      </c>
      <c r="D71" s="912">
        <f t="shared" si="17"/>
        <v>1900</v>
      </c>
      <c r="E71" s="913">
        <f t="shared" si="18"/>
        <v>1</v>
      </c>
      <c r="F71" s="913">
        <f t="shared" si="19"/>
        <v>1</v>
      </c>
      <c r="G71" s="912" t="s">
        <v>1041</v>
      </c>
      <c r="H71" s="912" t="s">
        <v>1040</v>
      </c>
      <c r="I71" s="912" t="s">
        <v>386</v>
      </c>
      <c r="J71" s="914">
        <f t="shared" ca="1" si="14"/>
        <v>4.8486370229457995E-2</v>
      </c>
      <c r="K71" s="914">
        <f t="shared" ca="1" si="14"/>
        <v>0</v>
      </c>
      <c r="L71" s="914">
        <f t="shared" ca="1" si="14"/>
        <v>0</v>
      </c>
      <c r="M71" s="914">
        <f t="shared" ca="1" si="14"/>
        <v>0</v>
      </c>
      <c r="N71" s="1" t="str">
        <f t="shared" si="20"/>
        <v>ASR_COMP</v>
      </c>
      <c r="O71" s="913">
        <f t="shared" si="21"/>
        <v>44682</v>
      </c>
      <c r="P71" s="1" t="str">
        <f t="shared" si="22"/>
        <v>Unaudited</v>
      </c>
    </row>
    <row r="72" spans="1:16" x14ac:dyDescent="0.25">
      <c r="A72" s="1" t="s">
        <v>440</v>
      </c>
      <c r="B72" s="1" t="str">
        <f t="shared" si="15"/>
        <v>DEF</v>
      </c>
      <c r="C72" s="1" t="str">
        <f t="shared" si="16"/>
        <v>Default</v>
      </c>
      <c r="D72" s="912">
        <f t="shared" si="17"/>
        <v>1900</v>
      </c>
      <c r="E72" s="913">
        <f t="shared" si="18"/>
        <v>1</v>
      </c>
      <c r="F72" s="913">
        <f t="shared" si="19"/>
        <v>91</v>
      </c>
      <c r="G72" s="912" t="s">
        <v>1042</v>
      </c>
      <c r="H72" s="912" t="s">
        <v>1039</v>
      </c>
      <c r="I72" s="912" t="s">
        <v>386</v>
      </c>
      <c r="J72" s="914">
        <f t="shared" ca="1" si="14"/>
        <v>-6.9566757520197961E-3</v>
      </c>
      <c r="K72" s="914">
        <f t="shared" ca="1" si="14"/>
        <v>0</v>
      </c>
      <c r="L72" s="914">
        <f t="shared" ca="1" si="14"/>
        <v>0</v>
      </c>
      <c r="M72" s="914">
        <f t="shared" ca="1" si="14"/>
        <v>0</v>
      </c>
      <c r="N72" s="1" t="str">
        <f t="shared" si="20"/>
        <v>ASR_COMP</v>
      </c>
      <c r="O72" s="913">
        <f t="shared" si="21"/>
        <v>44682</v>
      </c>
      <c r="P72" s="1" t="str">
        <f t="shared" si="22"/>
        <v>Unaudited</v>
      </c>
    </row>
    <row r="73" spans="1:16" x14ac:dyDescent="0.25">
      <c r="A73" s="1" t="s">
        <v>440</v>
      </c>
      <c r="B73" s="1" t="str">
        <f t="shared" si="15"/>
        <v>DEF</v>
      </c>
      <c r="C73" s="1" t="str">
        <f t="shared" si="16"/>
        <v>Default</v>
      </c>
      <c r="D73" s="912">
        <f t="shared" si="17"/>
        <v>1900</v>
      </c>
      <c r="E73" s="913">
        <f t="shared" si="18"/>
        <v>1</v>
      </c>
      <c r="F73" s="913">
        <f t="shared" si="19"/>
        <v>182</v>
      </c>
      <c r="G73" s="912" t="s">
        <v>1042</v>
      </c>
      <c r="H73" s="912" t="s">
        <v>1039</v>
      </c>
      <c r="I73" s="912" t="s">
        <v>386</v>
      </c>
      <c r="J73" s="914">
        <f t="shared" ca="1" si="14"/>
        <v>-3.2876901605612331E-2</v>
      </c>
      <c r="K73" s="914">
        <f t="shared" ca="1" si="14"/>
        <v>0</v>
      </c>
      <c r="L73" s="914">
        <f t="shared" ca="1" si="14"/>
        <v>0</v>
      </c>
      <c r="M73" s="914">
        <f t="shared" ca="1" si="14"/>
        <v>0</v>
      </c>
      <c r="N73" s="1" t="str">
        <f t="shared" si="20"/>
        <v>ASR_COMP</v>
      </c>
      <c r="O73" s="913">
        <f t="shared" si="21"/>
        <v>44682</v>
      </c>
      <c r="P73" s="1" t="str">
        <f t="shared" si="22"/>
        <v>Unaudited</v>
      </c>
    </row>
    <row r="74" spans="1:16" x14ac:dyDescent="0.25">
      <c r="A74" s="1" t="s">
        <v>440</v>
      </c>
      <c r="B74" s="1" t="str">
        <f t="shared" si="15"/>
        <v>DEF</v>
      </c>
      <c r="C74" s="1" t="str">
        <f t="shared" si="16"/>
        <v>Default</v>
      </c>
      <c r="D74" s="912">
        <f t="shared" si="17"/>
        <v>1900</v>
      </c>
      <c r="E74" s="913">
        <f t="shared" si="18"/>
        <v>1</v>
      </c>
      <c r="F74" s="913">
        <f t="shared" si="19"/>
        <v>274</v>
      </c>
      <c r="G74" s="912" t="s">
        <v>1042</v>
      </c>
      <c r="H74" s="912" t="s">
        <v>1039</v>
      </c>
      <c r="I74" s="912" t="s">
        <v>386</v>
      </c>
      <c r="J74" s="914">
        <f t="shared" ca="1" si="14"/>
        <v>-2.9800227465122176E-3</v>
      </c>
      <c r="K74" s="914">
        <f t="shared" ca="1" si="14"/>
        <v>0</v>
      </c>
      <c r="L74" s="914">
        <f t="shared" ca="1" si="14"/>
        <v>0</v>
      </c>
      <c r="M74" s="914">
        <f t="shared" ca="1" si="14"/>
        <v>0</v>
      </c>
      <c r="N74" s="1" t="str">
        <f t="shared" si="20"/>
        <v>ASR_COMP</v>
      </c>
      <c r="O74" s="913">
        <f t="shared" si="21"/>
        <v>44682</v>
      </c>
      <c r="P74" s="1" t="str">
        <f t="shared" si="22"/>
        <v>Unaudited</v>
      </c>
    </row>
    <row r="75" spans="1:16" x14ac:dyDescent="0.25">
      <c r="A75" s="1" t="s">
        <v>440</v>
      </c>
      <c r="B75" s="1" t="str">
        <f t="shared" si="15"/>
        <v>DEF</v>
      </c>
      <c r="C75" s="1" t="str">
        <f t="shared" si="16"/>
        <v>Default</v>
      </c>
      <c r="D75" s="912">
        <f t="shared" si="17"/>
        <v>1900</v>
      </c>
      <c r="E75" s="913">
        <f t="shared" si="18"/>
        <v>1</v>
      </c>
      <c r="F75" s="913">
        <f t="shared" si="19"/>
        <v>366</v>
      </c>
      <c r="G75" s="912" t="s">
        <v>1042</v>
      </c>
      <c r="H75" s="912" t="s">
        <v>1039</v>
      </c>
      <c r="I75" s="912" t="s">
        <v>386</v>
      </c>
      <c r="J75" s="914">
        <f t="shared" ca="1" si="14"/>
        <v>2.029066355821992E-3</v>
      </c>
      <c r="K75" s="914">
        <f t="shared" ca="1" si="14"/>
        <v>0</v>
      </c>
      <c r="L75" s="914">
        <f t="shared" ca="1" si="14"/>
        <v>0</v>
      </c>
      <c r="M75" s="914">
        <f t="shared" ca="1" si="14"/>
        <v>0</v>
      </c>
      <c r="N75" s="1" t="str">
        <f t="shared" si="20"/>
        <v>ASR_COMP</v>
      </c>
      <c r="O75" s="913">
        <f t="shared" si="21"/>
        <v>44682</v>
      </c>
      <c r="P75" s="1" t="str">
        <f t="shared" si="22"/>
        <v>Unaudited</v>
      </c>
    </row>
    <row r="76" spans="1:16" x14ac:dyDescent="0.25">
      <c r="A76" s="1" t="s">
        <v>440</v>
      </c>
      <c r="B76" s="1" t="str">
        <f t="shared" si="15"/>
        <v>DEF</v>
      </c>
      <c r="C76" s="1" t="str">
        <f t="shared" si="16"/>
        <v>Default</v>
      </c>
      <c r="D76" s="912">
        <f t="shared" si="17"/>
        <v>1900</v>
      </c>
      <c r="E76" s="913">
        <f t="shared" si="18"/>
        <v>1</v>
      </c>
      <c r="F76" s="913">
        <f t="shared" si="19"/>
        <v>1</v>
      </c>
      <c r="G76" s="912" t="s">
        <v>1042</v>
      </c>
      <c r="H76" s="912" t="s">
        <v>1040</v>
      </c>
      <c r="I76" s="912" t="s">
        <v>386</v>
      </c>
      <c r="J76" s="914">
        <f t="shared" ca="1" si="14"/>
        <v>-9.74379925571877E-3</v>
      </c>
      <c r="K76" s="914">
        <f t="shared" ca="1" si="14"/>
        <v>0</v>
      </c>
      <c r="L76" s="914">
        <f t="shared" ca="1" si="14"/>
        <v>0</v>
      </c>
      <c r="M76" s="914">
        <f t="shared" ca="1" si="14"/>
        <v>0</v>
      </c>
      <c r="N76" s="1" t="str">
        <f t="shared" si="20"/>
        <v>ASR_COMP</v>
      </c>
      <c r="O76" s="913">
        <f t="shared" si="21"/>
        <v>44682</v>
      </c>
      <c r="P76" s="1" t="str">
        <f t="shared" si="22"/>
        <v>Unaudited</v>
      </c>
    </row>
    <row r="77" spans="1:16" x14ac:dyDescent="0.25">
      <c r="A77" s="1" t="s">
        <v>440</v>
      </c>
      <c r="B77" s="1" t="str">
        <f t="shared" si="15"/>
        <v>DEF</v>
      </c>
      <c r="C77" s="1" t="str">
        <f t="shared" si="16"/>
        <v>Default</v>
      </c>
      <c r="D77" s="912">
        <f t="shared" si="17"/>
        <v>1900</v>
      </c>
      <c r="E77" s="913">
        <f t="shared" si="18"/>
        <v>1</v>
      </c>
      <c r="F77" s="913">
        <f t="shared" si="19"/>
        <v>91</v>
      </c>
      <c r="G77" s="912" t="s">
        <v>1038</v>
      </c>
      <c r="H77" s="912" t="s">
        <v>1039</v>
      </c>
      <c r="I77" s="912" t="s">
        <v>387</v>
      </c>
      <c r="J77" s="914">
        <f t="shared" ca="1" si="14"/>
        <v>0.96596042703672813</v>
      </c>
      <c r="K77" s="914">
        <f t="shared" ca="1" si="14"/>
        <v>0</v>
      </c>
      <c r="L77" s="914">
        <f t="shared" ca="1" si="14"/>
        <v>0</v>
      </c>
      <c r="M77" s="914">
        <f t="shared" ca="1" si="14"/>
        <v>0</v>
      </c>
      <c r="N77" s="1" t="str">
        <f t="shared" si="20"/>
        <v>ASR_COMP</v>
      </c>
      <c r="O77" s="913">
        <f t="shared" si="21"/>
        <v>44682</v>
      </c>
      <c r="P77" s="1" t="str">
        <f t="shared" si="22"/>
        <v>Unaudited</v>
      </c>
    </row>
    <row r="78" spans="1:16" x14ac:dyDescent="0.25">
      <c r="A78" s="1" t="s">
        <v>440</v>
      </c>
      <c r="B78" s="1" t="str">
        <f t="shared" si="15"/>
        <v>DEF</v>
      </c>
      <c r="C78" s="1" t="str">
        <f t="shared" si="16"/>
        <v>Default</v>
      </c>
      <c r="D78" s="912">
        <f t="shared" si="17"/>
        <v>1900</v>
      </c>
      <c r="E78" s="913">
        <f t="shared" si="18"/>
        <v>1</v>
      </c>
      <c r="F78" s="913">
        <f t="shared" si="19"/>
        <v>182</v>
      </c>
      <c r="G78" s="912" t="s">
        <v>1038</v>
      </c>
      <c r="H78" s="912" t="s">
        <v>1039</v>
      </c>
      <c r="I78" s="912" t="s">
        <v>387</v>
      </c>
      <c r="J78" s="914">
        <f t="shared" ca="1" si="14"/>
        <v>0.99326379646306151</v>
      </c>
      <c r="K78" s="914">
        <f t="shared" ca="1" si="14"/>
        <v>0</v>
      </c>
      <c r="L78" s="914">
        <f t="shared" ca="1" si="14"/>
        <v>0</v>
      </c>
      <c r="M78" s="914">
        <f t="shared" ca="1" si="14"/>
        <v>0</v>
      </c>
      <c r="N78" s="1" t="str">
        <f t="shared" si="20"/>
        <v>ASR_COMP</v>
      </c>
      <c r="O78" s="913">
        <f t="shared" si="21"/>
        <v>44682</v>
      </c>
      <c r="P78" s="1" t="str">
        <f t="shared" si="22"/>
        <v>Unaudited</v>
      </c>
    </row>
    <row r="79" spans="1:16" x14ac:dyDescent="0.25">
      <c r="A79" s="1" t="s">
        <v>440</v>
      </c>
      <c r="B79" s="1" t="str">
        <f t="shared" si="15"/>
        <v>DEF</v>
      </c>
      <c r="C79" s="1" t="str">
        <f t="shared" si="16"/>
        <v>Default</v>
      </c>
      <c r="D79" s="912">
        <f t="shared" si="17"/>
        <v>1900</v>
      </c>
      <c r="E79" s="913">
        <f t="shared" si="18"/>
        <v>1</v>
      </c>
      <c r="F79" s="913">
        <f t="shared" si="19"/>
        <v>274</v>
      </c>
      <c r="G79" s="912" t="s">
        <v>1038</v>
      </c>
      <c r="H79" s="912" t="s">
        <v>1039</v>
      </c>
      <c r="I79" s="912" t="s">
        <v>387</v>
      </c>
      <c r="J79" s="914">
        <f t="shared" ca="1" si="14"/>
        <v>0.97716884155365025</v>
      </c>
      <c r="K79" s="914">
        <f t="shared" ca="1" si="14"/>
        <v>0</v>
      </c>
      <c r="L79" s="914">
        <f t="shared" ca="1" si="14"/>
        <v>0</v>
      </c>
      <c r="M79" s="914">
        <f t="shared" ca="1" si="14"/>
        <v>0</v>
      </c>
      <c r="N79" s="1" t="str">
        <f t="shared" si="20"/>
        <v>ASR_COMP</v>
      </c>
      <c r="O79" s="913">
        <f t="shared" si="21"/>
        <v>44682</v>
      </c>
      <c r="P79" s="1" t="str">
        <f t="shared" si="22"/>
        <v>Unaudited</v>
      </c>
    </row>
    <row r="80" spans="1:16" x14ac:dyDescent="0.25">
      <c r="A80" s="1" t="s">
        <v>440</v>
      </c>
      <c r="B80" s="1" t="str">
        <f t="shared" si="15"/>
        <v>DEF</v>
      </c>
      <c r="C80" s="1" t="str">
        <f t="shared" si="16"/>
        <v>Default</v>
      </c>
      <c r="D80" s="912">
        <f t="shared" si="17"/>
        <v>1900</v>
      </c>
      <c r="E80" s="913">
        <f t="shared" si="18"/>
        <v>1</v>
      </c>
      <c r="F80" s="913">
        <f t="shared" si="19"/>
        <v>366</v>
      </c>
      <c r="G80" s="912" t="s">
        <v>1038</v>
      </c>
      <c r="H80" s="912" t="s">
        <v>1039</v>
      </c>
      <c r="I80" s="912" t="s">
        <v>387</v>
      </c>
      <c r="J80" s="914">
        <f t="shared" ca="1" si="14"/>
        <v>1.0471695310503786</v>
      </c>
      <c r="K80" s="914">
        <f t="shared" ca="1" si="14"/>
        <v>0</v>
      </c>
      <c r="L80" s="914">
        <f t="shared" ca="1" si="14"/>
        <v>0</v>
      </c>
      <c r="M80" s="914">
        <f t="shared" ca="1" si="14"/>
        <v>0</v>
      </c>
      <c r="N80" s="1" t="str">
        <f t="shared" si="20"/>
        <v>ASR_COMP</v>
      </c>
      <c r="O80" s="913">
        <f t="shared" si="21"/>
        <v>44682</v>
      </c>
      <c r="P80" s="1" t="str">
        <f t="shared" si="22"/>
        <v>Unaudited</v>
      </c>
    </row>
    <row r="81" spans="1:16" x14ac:dyDescent="0.25">
      <c r="A81" s="1" t="s">
        <v>440</v>
      </c>
      <c r="B81" s="1" t="str">
        <f t="shared" si="15"/>
        <v>DEF</v>
      </c>
      <c r="C81" s="1" t="str">
        <f t="shared" si="16"/>
        <v>Default</v>
      </c>
      <c r="D81" s="912">
        <f t="shared" si="17"/>
        <v>1900</v>
      </c>
      <c r="E81" s="913">
        <f t="shared" si="18"/>
        <v>1</v>
      </c>
      <c r="F81" s="913">
        <f t="shared" si="19"/>
        <v>1</v>
      </c>
      <c r="G81" s="912" t="s">
        <v>1038</v>
      </c>
      <c r="H81" s="912" t="s">
        <v>1040</v>
      </c>
      <c r="I81" s="912" t="s">
        <v>387</v>
      </c>
      <c r="J81" s="914">
        <f t="shared" ca="1" si="14"/>
        <v>1.0063138645171386</v>
      </c>
      <c r="K81" s="914">
        <f t="shared" ca="1" si="14"/>
        <v>0</v>
      </c>
      <c r="L81" s="914">
        <f t="shared" ca="1" si="14"/>
        <v>0</v>
      </c>
      <c r="M81" s="914">
        <f t="shared" ca="1" si="14"/>
        <v>0</v>
      </c>
      <c r="N81" s="1" t="str">
        <f t="shared" si="20"/>
        <v>ASR_COMP</v>
      </c>
      <c r="O81" s="913">
        <f t="shared" si="21"/>
        <v>44682</v>
      </c>
      <c r="P81" s="1" t="str">
        <f t="shared" si="22"/>
        <v>Unaudited</v>
      </c>
    </row>
    <row r="82" spans="1:16" x14ac:dyDescent="0.25">
      <c r="A82" s="1" t="s">
        <v>440</v>
      </c>
      <c r="B82" s="1" t="str">
        <f t="shared" si="15"/>
        <v>DEF</v>
      </c>
      <c r="C82" s="1" t="str">
        <f t="shared" si="16"/>
        <v>Default</v>
      </c>
      <c r="D82" s="912">
        <f t="shared" si="17"/>
        <v>1900</v>
      </c>
      <c r="E82" s="913">
        <f t="shared" si="18"/>
        <v>1</v>
      </c>
      <c r="F82" s="913">
        <f t="shared" si="19"/>
        <v>91</v>
      </c>
      <c r="G82" s="912" t="s">
        <v>1041</v>
      </c>
      <c r="H82" s="912" t="s">
        <v>1039</v>
      </c>
      <c r="I82" s="912" t="s">
        <v>387</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4.6098701032990373E-2</v>
      </c>
      <c r="K82" s="914">
        <f t="shared" ca="1" si="23"/>
        <v>0</v>
      </c>
      <c r="L82" s="914">
        <f t="shared" ca="1" si="23"/>
        <v>0</v>
      </c>
      <c r="M82" s="914">
        <f t="shared" ca="1" si="23"/>
        <v>0</v>
      </c>
      <c r="N82" s="1" t="str">
        <f t="shared" si="20"/>
        <v>ASR_COMP</v>
      </c>
      <c r="O82" s="913">
        <f t="shared" si="21"/>
        <v>44682</v>
      </c>
      <c r="P82" s="1" t="str">
        <f t="shared" si="22"/>
        <v>Unaudited</v>
      </c>
    </row>
    <row r="83" spans="1:16" x14ac:dyDescent="0.25">
      <c r="A83" s="1" t="s">
        <v>440</v>
      </c>
      <c r="B83" s="1" t="str">
        <f t="shared" si="15"/>
        <v>DEF</v>
      </c>
      <c r="C83" s="1" t="str">
        <f t="shared" si="16"/>
        <v>Default</v>
      </c>
      <c r="D83" s="912">
        <f t="shared" si="17"/>
        <v>1900</v>
      </c>
      <c r="E83" s="913">
        <f t="shared" si="18"/>
        <v>1</v>
      </c>
      <c r="F83" s="913">
        <f t="shared" si="19"/>
        <v>182</v>
      </c>
      <c r="G83" s="912" t="s">
        <v>1041</v>
      </c>
      <c r="H83" s="912" t="s">
        <v>1039</v>
      </c>
      <c r="I83" s="912" t="s">
        <v>387</v>
      </c>
      <c r="J83" s="914">
        <f t="shared" ca="1" si="23"/>
        <v>4.66411317184025E-2</v>
      </c>
      <c r="K83" s="914">
        <f t="shared" ca="1" si="23"/>
        <v>0</v>
      </c>
      <c r="L83" s="914">
        <f t="shared" ca="1" si="23"/>
        <v>0</v>
      </c>
      <c r="M83" s="914">
        <f t="shared" ca="1" si="23"/>
        <v>0</v>
      </c>
      <c r="N83" s="1" t="str">
        <f t="shared" si="20"/>
        <v>ASR_COMP</v>
      </c>
      <c r="O83" s="913">
        <f t="shared" si="21"/>
        <v>44682</v>
      </c>
      <c r="P83" s="1" t="str">
        <f t="shared" si="22"/>
        <v>Unaudited</v>
      </c>
    </row>
    <row r="84" spans="1:16" x14ac:dyDescent="0.25">
      <c r="A84" s="1" t="s">
        <v>440</v>
      </c>
      <c r="B84" s="1" t="str">
        <f t="shared" si="15"/>
        <v>DEF</v>
      </c>
      <c r="C84" s="1" t="str">
        <f t="shared" si="16"/>
        <v>Default</v>
      </c>
      <c r="D84" s="912">
        <f t="shared" si="17"/>
        <v>1900</v>
      </c>
      <c r="E84" s="913">
        <f t="shared" si="18"/>
        <v>1</v>
      </c>
      <c r="F84" s="913">
        <f t="shared" si="19"/>
        <v>274</v>
      </c>
      <c r="G84" s="912" t="s">
        <v>1041</v>
      </c>
      <c r="H84" s="912" t="s">
        <v>1039</v>
      </c>
      <c r="I84" s="912" t="s">
        <v>387</v>
      </c>
      <c r="J84" s="914">
        <f t="shared" ca="1" si="23"/>
        <v>4.7334920282748702E-2</v>
      </c>
      <c r="K84" s="914">
        <f t="shared" ca="1" si="23"/>
        <v>0</v>
      </c>
      <c r="L84" s="914">
        <f t="shared" ca="1" si="23"/>
        <v>0</v>
      </c>
      <c r="M84" s="914">
        <f t="shared" ca="1" si="23"/>
        <v>0</v>
      </c>
      <c r="N84" s="1" t="str">
        <f t="shared" si="20"/>
        <v>ASR_COMP</v>
      </c>
      <c r="O84" s="913">
        <f t="shared" si="21"/>
        <v>44682</v>
      </c>
      <c r="P84" s="1" t="str">
        <f t="shared" si="22"/>
        <v>Unaudited</v>
      </c>
    </row>
    <row r="85" spans="1:16" x14ac:dyDescent="0.25">
      <c r="A85" s="1" t="s">
        <v>440</v>
      </c>
      <c r="B85" s="1" t="str">
        <f t="shared" si="15"/>
        <v>DEF</v>
      </c>
      <c r="C85" s="1" t="str">
        <f t="shared" si="16"/>
        <v>Default</v>
      </c>
      <c r="D85" s="912">
        <f t="shared" si="17"/>
        <v>1900</v>
      </c>
      <c r="E85" s="913">
        <f t="shared" si="18"/>
        <v>1</v>
      </c>
      <c r="F85" s="913">
        <f t="shared" si="19"/>
        <v>366</v>
      </c>
      <c r="G85" s="912" t="s">
        <v>1041</v>
      </c>
      <c r="H85" s="912" t="s">
        <v>1039</v>
      </c>
      <c r="I85" s="912" t="s">
        <v>387</v>
      </c>
      <c r="J85" s="914">
        <f t="shared" ca="1" si="23"/>
        <v>4.8409776514564282E-2</v>
      </c>
      <c r="K85" s="914">
        <f t="shared" ca="1" si="23"/>
        <v>0</v>
      </c>
      <c r="L85" s="914">
        <f t="shared" ca="1" si="23"/>
        <v>0</v>
      </c>
      <c r="M85" s="914">
        <f t="shared" ca="1" si="23"/>
        <v>0</v>
      </c>
      <c r="N85" s="1" t="str">
        <f t="shared" si="20"/>
        <v>ASR_COMP</v>
      </c>
      <c r="O85" s="913">
        <f t="shared" si="21"/>
        <v>44682</v>
      </c>
      <c r="P85" s="1" t="str">
        <f t="shared" si="22"/>
        <v>Unaudited</v>
      </c>
    </row>
    <row r="86" spans="1:16" x14ac:dyDescent="0.25">
      <c r="A86" s="1" t="s">
        <v>440</v>
      </c>
      <c r="B86" s="1" t="str">
        <f t="shared" si="15"/>
        <v>DEF</v>
      </c>
      <c r="C86" s="1" t="str">
        <f t="shared" si="16"/>
        <v>Default</v>
      </c>
      <c r="D86" s="912">
        <f t="shared" si="17"/>
        <v>1900</v>
      </c>
      <c r="E86" s="913">
        <f t="shared" si="18"/>
        <v>1</v>
      </c>
      <c r="F86" s="913">
        <f t="shared" si="19"/>
        <v>1</v>
      </c>
      <c r="G86" s="912" t="s">
        <v>1041</v>
      </c>
      <c r="H86" s="912" t="s">
        <v>1040</v>
      </c>
      <c r="I86" s="912" t="s">
        <v>387</v>
      </c>
      <c r="J86" s="914">
        <f t="shared" ca="1" si="23"/>
        <v>4.6950362211637765E-2</v>
      </c>
      <c r="K86" s="914">
        <f t="shared" ca="1" si="23"/>
        <v>0</v>
      </c>
      <c r="L86" s="914">
        <f t="shared" ca="1" si="23"/>
        <v>0</v>
      </c>
      <c r="M86" s="914">
        <f t="shared" ca="1" si="23"/>
        <v>0</v>
      </c>
      <c r="N86" s="1" t="str">
        <f t="shared" si="20"/>
        <v>ASR_COMP</v>
      </c>
      <c r="O86" s="913">
        <f t="shared" si="21"/>
        <v>44682</v>
      </c>
      <c r="P86" s="1" t="str">
        <f t="shared" si="22"/>
        <v>Unaudited</v>
      </c>
    </row>
    <row r="87" spans="1:16" x14ac:dyDescent="0.25">
      <c r="A87" s="1" t="s">
        <v>440</v>
      </c>
      <c r="B87" s="1" t="str">
        <f t="shared" si="15"/>
        <v>DEF</v>
      </c>
      <c r="C87" s="1" t="str">
        <f t="shared" si="16"/>
        <v>Default</v>
      </c>
      <c r="D87" s="912">
        <f t="shared" si="17"/>
        <v>1900</v>
      </c>
      <c r="E87" s="913">
        <f t="shared" si="18"/>
        <v>1</v>
      </c>
      <c r="F87" s="913">
        <f t="shared" si="19"/>
        <v>91</v>
      </c>
      <c r="G87" s="912" t="s">
        <v>1042</v>
      </c>
      <c r="H87" s="912" t="s">
        <v>1039</v>
      </c>
      <c r="I87" s="912" t="s">
        <v>387</v>
      </c>
      <c r="J87" s="914">
        <f t="shared" ca="1" si="23"/>
        <v>-1.3824216518990937E-2</v>
      </c>
      <c r="K87" s="914">
        <f t="shared" ca="1" si="23"/>
        <v>0</v>
      </c>
      <c r="L87" s="914">
        <f t="shared" ca="1" si="23"/>
        <v>0</v>
      </c>
      <c r="M87" s="914">
        <f t="shared" ca="1" si="23"/>
        <v>0</v>
      </c>
      <c r="N87" s="1" t="str">
        <f t="shared" si="20"/>
        <v>ASR_COMP</v>
      </c>
      <c r="O87" s="913">
        <f t="shared" si="21"/>
        <v>44682</v>
      </c>
      <c r="P87" s="1" t="str">
        <f t="shared" si="22"/>
        <v>Unaudited</v>
      </c>
    </row>
    <row r="88" spans="1:16" x14ac:dyDescent="0.25">
      <c r="A88" s="1" t="s">
        <v>440</v>
      </c>
      <c r="B88" s="1" t="str">
        <f t="shared" si="15"/>
        <v>DEF</v>
      </c>
      <c r="C88" s="1" t="str">
        <f t="shared" si="16"/>
        <v>Default</v>
      </c>
      <c r="D88" s="912">
        <f t="shared" si="17"/>
        <v>1900</v>
      </c>
      <c r="E88" s="913">
        <f t="shared" si="18"/>
        <v>1</v>
      </c>
      <c r="F88" s="913">
        <f t="shared" si="19"/>
        <v>182</v>
      </c>
      <c r="G88" s="912" t="s">
        <v>1042</v>
      </c>
      <c r="H88" s="912" t="s">
        <v>1039</v>
      </c>
      <c r="I88" s="912" t="s">
        <v>387</v>
      </c>
      <c r="J88" s="914">
        <f t="shared" ca="1" si="23"/>
        <v>-4.1588715196871899E-2</v>
      </c>
      <c r="K88" s="914">
        <f t="shared" ca="1" si="23"/>
        <v>0</v>
      </c>
      <c r="L88" s="914">
        <f t="shared" ca="1" si="23"/>
        <v>0</v>
      </c>
      <c r="M88" s="914">
        <f t="shared" ca="1" si="23"/>
        <v>0</v>
      </c>
      <c r="N88" s="1" t="str">
        <f t="shared" si="20"/>
        <v>ASR_COMP</v>
      </c>
      <c r="O88" s="913">
        <f t="shared" si="21"/>
        <v>44682</v>
      </c>
      <c r="P88" s="1" t="str">
        <f t="shared" si="22"/>
        <v>Unaudited</v>
      </c>
    </row>
    <row r="89" spans="1:16" x14ac:dyDescent="0.25">
      <c r="A89" s="1" t="s">
        <v>440</v>
      </c>
      <c r="B89" s="1" t="str">
        <f t="shared" si="15"/>
        <v>DEF</v>
      </c>
      <c r="C89" s="1" t="str">
        <f t="shared" si="16"/>
        <v>Default</v>
      </c>
      <c r="D89" s="912">
        <f t="shared" si="17"/>
        <v>1900</v>
      </c>
      <c r="E89" s="913">
        <f t="shared" si="18"/>
        <v>1</v>
      </c>
      <c r="F89" s="913">
        <f t="shared" si="19"/>
        <v>274</v>
      </c>
      <c r="G89" s="912" t="s">
        <v>1042</v>
      </c>
      <c r="H89" s="912" t="s">
        <v>1039</v>
      </c>
      <c r="I89" s="912" t="s">
        <v>387</v>
      </c>
      <c r="J89" s="914">
        <f t="shared" ca="1" si="23"/>
        <v>-2.6188485024987551E-2</v>
      </c>
      <c r="K89" s="914">
        <f t="shared" ca="1" si="23"/>
        <v>0</v>
      </c>
      <c r="L89" s="914">
        <f t="shared" ca="1" si="23"/>
        <v>0</v>
      </c>
      <c r="M89" s="914">
        <f t="shared" ca="1" si="23"/>
        <v>0</v>
      </c>
      <c r="N89" s="1" t="str">
        <f t="shared" si="20"/>
        <v>ASR_COMP</v>
      </c>
      <c r="O89" s="913">
        <f t="shared" si="21"/>
        <v>44682</v>
      </c>
      <c r="P89" s="1" t="str">
        <f t="shared" si="22"/>
        <v>Unaudited</v>
      </c>
    </row>
    <row r="90" spans="1:16" x14ac:dyDescent="0.25">
      <c r="A90" s="1" t="s">
        <v>440</v>
      </c>
      <c r="B90" s="1" t="str">
        <f t="shared" si="15"/>
        <v>DEF</v>
      </c>
      <c r="C90" s="1" t="str">
        <f t="shared" si="16"/>
        <v>Default</v>
      </c>
      <c r="D90" s="912">
        <f t="shared" si="17"/>
        <v>1900</v>
      </c>
      <c r="E90" s="913">
        <f t="shared" si="18"/>
        <v>1</v>
      </c>
      <c r="F90" s="913">
        <f t="shared" si="19"/>
        <v>366</v>
      </c>
      <c r="G90" s="912" t="s">
        <v>1042</v>
      </c>
      <c r="H90" s="912" t="s">
        <v>1039</v>
      </c>
      <c r="I90" s="912" t="s">
        <v>387</v>
      </c>
      <c r="J90" s="914">
        <f t="shared" ca="1" si="23"/>
        <v>-9.7184076074440712E-2</v>
      </c>
      <c r="K90" s="914">
        <f t="shared" ca="1" si="23"/>
        <v>0</v>
      </c>
      <c r="L90" s="914">
        <f t="shared" ca="1" si="23"/>
        <v>0</v>
      </c>
      <c r="M90" s="914">
        <f t="shared" ca="1" si="23"/>
        <v>0</v>
      </c>
      <c r="N90" s="1" t="str">
        <f t="shared" si="20"/>
        <v>ASR_COMP</v>
      </c>
      <c r="O90" s="913">
        <f t="shared" si="21"/>
        <v>44682</v>
      </c>
      <c r="P90" s="1" t="str">
        <f t="shared" si="22"/>
        <v>Unaudited</v>
      </c>
    </row>
    <row r="91" spans="1:16" x14ac:dyDescent="0.25">
      <c r="A91" s="1" t="s">
        <v>440</v>
      </c>
      <c r="B91" s="1" t="str">
        <f t="shared" si="15"/>
        <v>DEF</v>
      </c>
      <c r="C91" s="1" t="str">
        <f t="shared" si="16"/>
        <v>Default</v>
      </c>
      <c r="D91" s="912">
        <f t="shared" si="17"/>
        <v>1900</v>
      </c>
      <c r="E91" s="913">
        <f t="shared" si="18"/>
        <v>1</v>
      </c>
      <c r="F91" s="913">
        <f t="shared" si="19"/>
        <v>1</v>
      </c>
      <c r="G91" s="912" t="s">
        <v>1042</v>
      </c>
      <c r="H91" s="912" t="s">
        <v>1040</v>
      </c>
      <c r="I91" s="912" t="s">
        <v>387</v>
      </c>
      <c r="J91" s="914">
        <f t="shared" ca="1" si="23"/>
        <v>-5.4937074638567646E-2</v>
      </c>
      <c r="K91" s="914">
        <f t="shared" ca="1" si="23"/>
        <v>0</v>
      </c>
      <c r="L91" s="914">
        <f t="shared" ca="1" si="23"/>
        <v>0</v>
      </c>
      <c r="M91" s="914">
        <f t="shared" ca="1" si="23"/>
        <v>0</v>
      </c>
      <c r="N91" s="1" t="str">
        <f t="shared" si="20"/>
        <v>ASR_COMP</v>
      </c>
      <c r="O91" s="913">
        <f t="shared" si="21"/>
        <v>44682</v>
      </c>
      <c r="P91" s="1" t="str">
        <f t="shared" si="22"/>
        <v>Unaudited</v>
      </c>
    </row>
    <row r="92" spans="1:16" x14ac:dyDescent="0.25">
      <c r="A92" s="1" t="s">
        <v>440</v>
      </c>
      <c r="B92" s="1" t="str">
        <f t="shared" si="15"/>
        <v>DEF</v>
      </c>
      <c r="C92" s="1" t="str">
        <f t="shared" si="16"/>
        <v>Default</v>
      </c>
      <c r="D92" s="912">
        <f t="shared" si="17"/>
        <v>1900</v>
      </c>
      <c r="E92" s="913">
        <f t="shared" si="18"/>
        <v>1</v>
      </c>
      <c r="F92" s="913">
        <f t="shared" si="19"/>
        <v>91</v>
      </c>
      <c r="G92" s="912" t="s">
        <v>1038</v>
      </c>
      <c r="H92" s="912" t="s">
        <v>1039</v>
      </c>
      <c r="I92" s="912" t="s">
        <v>388</v>
      </c>
      <c r="J92" s="914">
        <f t="shared" ca="1" si="23"/>
        <v>0.9745722937655853</v>
      </c>
      <c r="K92" s="914">
        <f t="shared" ca="1" si="23"/>
        <v>0</v>
      </c>
      <c r="L92" s="914">
        <f t="shared" ca="1" si="23"/>
        <v>0</v>
      </c>
      <c r="M92" s="914">
        <f t="shared" ca="1" si="23"/>
        <v>0</v>
      </c>
      <c r="N92" s="1" t="str">
        <f t="shared" si="20"/>
        <v>ASR_COMP</v>
      </c>
      <c r="O92" s="913">
        <f t="shared" si="21"/>
        <v>44682</v>
      </c>
      <c r="P92" s="1" t="str">
        <f t="shared" si="22"/>
        <v>Unaudited</v>
      </c>
    </row>
    <row r="93" spans="1:16" x14ac:dyDescent="0.25">
      <c r="A93" s="1" t="s">
        <v>440</v>
      </c>
      <c r="B93" s="1" t="str">
        <f t="shared" si="15"/>
        <v>DEF</v>
      </c>
      <c r="C93" s="1" t="str">
        <f t="shared" si="16"/>
        <v>Default</v>
      </c>
      <c r="D93" s="912">
        <f t="shared" si="17"/>
        <v>1900</v>
      </c>
      <c r="E93" s="913">
        <f t="shared" si="18"/>
        <v>1</v>
      </c>
      <c r="F93" s="913">
        <f t="shared" si="19"/>
        <v>182</v>
      </c>
      <c r="G93" s="912" t="s">
        <v>1038</v>
      </c>
      <c r="H93" s="912" t="s">
        <v>1039</v>
      </c>
      <c r="I93" s="912" t="s">
        <v>388</v>
      </c>
      <c r="J93" s="914">
        <f t="shared" ca="1" si="23"/>
        <v>1.0005836673655362</v>
      </c>
      <c r="K93" s="914">
        <f t="shared" ca="1" si="23"/>
        <v>0</v>
      </c>
      <c r="L93" s="914">
        <f t="shared" ca="1" si="23"/>
        <v>0</v>
      </c>
      <c r="M93" s="914">
        <f t="shared" ca="1" si="23"/>
        <v>0</v>
      </c>
      <c r="N93" s="1" t="str">
        <f t="shared" si="20"/>
        <v>ASR_COMP</v>
      </c>
      <c r="O93" s="913">
        <f t="shared" si="21"/>
        <v>44682</v>
      </c>
      <c r="P93" s="1" t="str">
        <f t="shared" si="22"/>
        <v>Unaudited</v>
      </c>
    </row>
    <row r="94" spans="1:16" x14ac:dyDescent="0.25">
      <c r="A94" s="1" t="s">
        <v>440</v>
      </c>
      <c r="B94" s="1" t="str">
        <f t="shared" si="15"/>
        <v>DEF</v>
      </c>
      <c r="C94" s="1" t="str">
        <f t="shared" si="16"/>
        <v>Default</v>
      </c>
      <c r="D94" s="912">
        <f t="shared" si="17"/>
        <v>1900</v>
      </c>
      <c r="E94" s="913">
        <f t="shared" si="18"/>
        <v>1</v>
      </c>
      <c r="F94" s="913">
        <f t="shared" si="19"/>
        <v>274</v>
      </c>
      <c r="G94" s="912" t="s">
        <v>1038</v>
      </c>
      <c r="H94" s="912" t="s">
        <v>1039</v>
      </c>
      <c r="I94" s="912" t="s">
        <v>388</v>
      </c>
      <c r="J94" s="914">
        <f t="shared" ca="1" si="23"/>
        <v>0.9842847626633412</v>
      </c>
      <c r="K94" s="914">
        <f t="shared" ca="1" si="23"/>
        <v>0</v>
      </c>
      <c r="L94" s="914">
        <f t="shared" ca="1" si="23"/>
        <v>0</v>
      </c>
      <c r="M94" s="914">
        <f t="shared" ca="1" si="23"/>
        <v>0</v>
      </c>
      <c r="N94" s="1" t="str">
        <f t="shared" si="20"/>
        <v>ASR_COMP</v>
      </c>
      <c r="O94" s="913">
        <f t="shared" si="21"/>
        <v>44682</v>
      </c>
      <c r="P94" s="1" t="str">
        <f t="shared" si="22"/>
        <v>Unaudited</v>
      </c>
    </row>
    <row r="95" spans="1:16" x14ac:dyDescent="0.25">
      <c r="A95" s="1" t="s">
        <v>440</v>
      </c>
      <c r="B95" s="1" t="str">
        <f t="shared" si="15"/>
        <v>DEF</v>
      </c>
      <c r="C95" s="1" t="str">
        <f t="shared" si="16"/>
        <v>Default</v>
      </c>
      <c r="D95" s="912">
        <f t="shared" si="17"/>
        <v>1900</v>
      </c>
      <c r="E95" s="913">
        <f t="shared" si="18"/>
        <v>1</v>
      </c>
      <c r="F95" s="913">
        <f t="shared" si="19"/>
        <v>366</v>
      </c>
      <c r="G95" s="912" t="s">
        <v>1038</v>
      </c>
      <c r="H95" s="912" t="s">
        <v>1039</v>
      </c>
      <c r="I95" s="912" t="s">
        <v>388</v>
      </c>
      <c r="J95" s="914">
        <f t="shared" ca="1" si="23"/>
        <v>1.0399963182022658</v>
      </c>
      <c r="K95" s="914">
        <f t="shared" ca="1" si="23"/>
        <v>0</v>
      </c>
      <c r="L95" s="914">
        <f t="shared" ca="1" si="23"/>
        <v>0</v>
      </c>
      <c r="M95" s="914">
        <f t="shared" ca="1" si="23"/>
        <v>0</v>
      </c>
      <c r="N95" s="1" t="str">
        <f t="shared" si="20"/>
        <v>ASR_COMP</v>
      </c>
      <c r="O95" s="913">
        <f t="shared" si="21"/>
        <v>44682</v>
      </c>
      <c r="P95" s="1" t="str">
        <f t="shared" si="22"/>
        <v>Unaudited</v>
      </c>
    </row>
    <row r="96" spans="1:16" x14ac:dyDescent="0.25">
      <c r="A96" s="1" t="s">
        <v>440</v>
      </c>
      <c r="B96" s="1" t="str">
        <f t="shared" si="15"/>
        <v>DEF</v>
      </c>
      <c r="C96" s="1" t="str">
        <f t="shared" si="16"/>
        <v>Default</v>
      </c>
      <c r="D96" s="912">
        <f t="shared" si="17"/>
        <v>1900</v>
      </c>
      <c r="E96" s="913">
        <f t="shared" si="18"/>
        <v>1</v>
      </c>
      <c r="F96" s="913">
        <f t="shared" si="19"/>
        <v>1</v>
      </c>
      <c r="G96" s="912" t="s">
        <v>1038</v>
      </c>
      <c r="H96" s="912" t="s">
        <v>1040</v>
      </c>
      <c r="I96" s="912" t="s">
        <v>388</v>
      </c>
      <c r="J96" s="914">
        <f t="shared" ca="1" si="23"/>
        <v>1.0019443838304893</v>
      </c>
      <c r="K96" s="914">
        <f t="shared" ca="1" si="23"/>
        <v>0</v>
      </c>
      <c r="L96" s="914">
        <f t="shared" ca="1" si="23"/>
        <v>0</v>
      </c>
      <c r="M96" s="914">
        <f t="shared" ca="1" si="23"/>
        <v>0</v>
      </c>
      <c r="N96" s="1" t="str">
        <f t="shared" si="20"/>
        <v>ASR_COMP</v>
      </c>
      <c r="O96" s="913">
        <f t="shared" si="21"/>
        <v>44682</v>
      </c>
      <c r="P96" s="1" t="str">
        <f t="shared" si="22"/>
        <v>Unaudited</v>
      </c>
    </row>
    <row r="97" spans="1:16" x14ac:dyDescent="0.25">
      <c r="A97" s="1" t="s">
        <v>440</v>
      </c>
      <c r="B97" s="1" t="str">
        <f t="shared" si="15"/>
        <v>DEF</v>
      </c>
      <c r="C97" s="1" t="str">
        <f t="shared" si="16"/>
        <v>Default</v>
      </c>
      <c r="D97" s="912">
        <f t="shared" si="17"/>
        <v>1900</v>
      </c>
      <c r="E97" s="913">
        <f t="shared" si="18"/>
        <v>1</v>
      </c>
      <c r="F97" s="913">
        <f t="shared" si="19"/>
        <v>91</v>
      </c>
      <c r="G97" s="912" t="s">
        <v>1041</v>
      </c>
      <c r="H97" s="912" t="s">
        <v>1039</v>
      </c>
      <c r="I97" s="912" t="s">
        <v>388</v>
      </c>
      <c r="J97" s="914">
        <f t="shared" ca="1" si="23"/>
        <v>4.8159478464445016E-2</v>
      </c>
      <c r="K97" s="914">
        <f t="shared" ca="1" si="23"/>
        <v>0</v>
      </c>
      <c r="L97" s="914">
        <f t="shared" ca="1" si="23"/>
        <v>0</v>
      </c>
      <c r="M97" s="914">
        <f t="shared" ca="1" si="23"/>
        <v>0</v>
      </c>
      <c r="N97" s="1" t="str">
        <f t="shared" si="20"/>
        <v>ASR_COMP</v>
      </c>
      <c r="O97" s="913">
        <f t="shared" si="21"/>
        <v>44682</v>
      </c>
      <c r="P97" s="1" t="str">
        <f t="shared" si="22"/>
        <v>Unaudited</v>
      </c>
    </row>
    <row r="98" spans="1:16" x14ac:dyDescent="0.25">
      <c r="A98" s="1" t="s">
        <v>440</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1041</v>
      </c>
      <c r="H98" s="912" t="s">
        <v>1039</v>
      </c>
      <c r="I98" s="912" t="s">
        <v>388</v>
      </c>
      <c r="J98" s="914">
        <f t="shared" ca="1" si="23"/>
        <v>4.8016140985647729E-2</v>
      </c>
      <c r="K98" s="914">
        <f t="shared" ca="1" si="23"/>
        <v>0</v>
      </c>
      <c r="L98" s="914">
        <f t="shared" ca="1" si="23"/>
        <v>0</v>
      </c>
      <c r="M98" s="914">
        <f t="shared" ca="1" si="23"/>
        <v>0</v>
      </c>
      <c r="N98" s="1" t="str">
        <f t="shared" si="20"/>
        <v>ASR_COMP</v>
      </c>
      <c r="O98" s="913">
        <f t="shared" si="21"/>
        <v>44682</v>
      </c>
      <c r="P98" s="1" t="str">
        <f t="shared" si="22"/>
        <v>Unaudited</v>
      </c>
    </row>
    <row r="99" spans="1:16" x14ac:dyDescent="0.25">
      <c r="A99" s="1" t="s">
        <v>440</v>
      </c>
      <c r="B99" s="1" t="str">
        <f t="shared" si="15"/>
        <v>DEF</v>
      </c>
      <c r="C99" s="1" t="str">
        <f t="shared" si="16"/>
        <v>Default</v>
      </c>
      <c r="D99" s="912">
        <f t="shared" si="24"/>
        <v>1900</v>
      </c>
      <c r="E99" s="913">
        <f t="shared" si="25"/>
        <v>1</v>
      </c>
      <c r="F99" s="913">
        <f t="shared" si="26"/>
        <v>274</v>
      </c>
      <c r="G99" s="912" t="s">
        <v>1041</v>
      </c>
      <c r="H99" s="912" t="s">
        <v>1039</v>
      </c>
      <c r="I99" s="912" t="s">
        <v>388</v>
      </c>
      <c r="J99" s="914">
        <f t="shared" ca="1" si="23"/>
        <v>4.8379951520216562E-2</v>
      </c>
      <c r="K99" s="914">
        <f t="shared" ca="1" si="23"/>
        <v>0</v>
      </c>
      <c r="L99" s="914">
        <f t="shared" ca="1" si="23"/>
        <v>0</v>
      </c>
      <c r="M99" s="914">
        <f t="shared" ca="1" si="23"/>
        <v>0</v>
      </c>
      <c r="N99" s="1" t="str">
        <f t="shared" si="20"/>
        <v>ASR_COMP</v>
      </c>
      <c r="O99" s="913">
        <f t="shared" si="21"/>
        <v>44682</v>
      </c>
      <c r="P99" s="1" t="str">
        <f t="shared" si="22"/>
        <v>Unaudited</v>
      </c>
    </row>
    <row r="100" spans="1:16" x14ac:dyDescent="0.25">
      <c r="A100" s="1" t="s">
        <v>440</v>
      </c>
      <c r="B100" s="1" t="str">
        <f t="shared" si="15"/>
        <v>DEF</v>
      </c>
      <c r="C100" s="1" t="str">
        <f t="shared" si="16"/>
        <v>Default</v>
      </c>
      <c r="D100" s="912">
        <f t="shared" si="24"/>
        <v>1900</v>
      </c>
      <c r="E100" s="913">
        <f t="shared" si="25"/>
        <v>1</v>
      </c>
      <c r="F100" s="913">
        <f t="shared" si="26"/>
        <v>366</v>
      </c>
      <c r="G100" s="912" t="s">
        <v>1041</v>
      </c>
      <c r="H100" s="912" t="s">
        <v>1039</v>
      </c>
      <c r="I100" s="912" t="s">
        <v>388</v>
      </c>
      <c r="J100" s="914">
        <f t="shared" ca="1" si="23"/>
        <v>4.8409776514564282E-2</v>
      </c>
      <c r="K100" s="914">
        <f t="shared" ca="1" si="23"/>
        <v>0</v>
      </c>
      <c r="L100" s="914">
        <f t="shared" ca="1" si="23"/>
        <v>0</v>
      </c>
      <c r="M100" s="914">
        <f t="shared" ca="1" si="23"/>
        <v>0</v>
      </c>
      <c r="N100" s="1" t="str">
        <f t="shared" si="20"/>
        <v>ASR_COMP</v>
      </c>
      <c r="O100" s="913">
        <f t="shared" si="21"/>
        <v>44682</v>
      </c>
      <c r="P100" s="1" t="str">
        <f t="shared" si="22"/>
        <v>Unaudited</v>
      </c>
    </row>
    <row r="101" spans="1:16" x14ac:dyDescent="0.25">
      <c r="A101" s="1" t="s">
        <v>440</v>
      </c>
      <c r="B101" s="1" t="str">
        <f t="shared" si="15"/>
        <v>DEF</v>
      </c>
      <c r="C101" s="1" t="str">
        <f t="shared" si="16"/>
        <v>Default</v>
      </c>
      <c r="D101" s="912">
        <f t="shared" si="24"/>
        <v>1900</v>
      </c>
      <c r="E101" s="913">
        <f t="shared" si="25"/>
        <v>1</v>
      </c>
      <c r="F101" s="913">
        <f t="shared" si="26"/>
        <v>1</v>
      </c>
      <c r="G101" s="912" t="s">
        <v>1041</v>
      </c>
      <c r="H101" s="912" t="s">
        <v>1040</v>
      </c>
      <c r="I101" s="912" t="s">
        <v>388</v>
      </c>
      <c r="J101" s="914">
        <f t="shared" ca="1" si="23"/>
        <v>4.801618012999144E-2</v>
      </c>
      <c r="K101" s="914">
        <f t="shared" ca="1" si="23"/>
        <v>0</v>
      </c>
      <c r="L101" s="914">
        <f t="shared" ca="1" si="23"/>
        <v>0</v>
      </c>
      <c r="M101" s="914">
        <f t="shared" ca="1" si="23"/>
        <v>0</v>
      </c>
      <c r="N101" s="1" t="str">
        <f t="shared" si="20"/>
        <v>ASR_COMP</v>
      </c>
      <c r="O101" s="913">
        <f t="shared" si="21"/>
        <v>44682</v>
      </c>
      <c r="P101" s="1" t="str">
        <f t="shared" si="22"/>
        <v>Unaudited</v>
      </c>
    </row>
    <row r="102" spans="1:16" x14ac:dyDescent="0.25">
      <c r="A102" s="1" t="s">
        <v>440</v>
      </c>
      <c r="B102" s="1" t="str">
        <f t="shared" si="15"/>
        <v>DEF</v>
      </c>
      <c r="C102" s="1" t="str">
        <f t="shared" si="16"/>
        <v>Default</v>
      </c>
      <c r="D102" s="912">
        <f t="shared" si="24"/>
        <v>1900</v>
      </c>
      <c r="E102" s="913">
        <f t="shared" si="25"/>
        <v>1</v>
      </c>
      <c r="F102" s="913">
        <f t="shared" si="26"/>
        <v>91</v>
      </c>
      <c r="G102" s="912" t="s">
        <v>1042</v>
      </c>
      <c r="H102" s="912" t="s">
        <v>1039</v>
      </c>
      <c r="I102" s="912" t="s">
        <v>388</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-2.4747845831786203E-2</v>
      </c>
      <c r="K102" s="914">
        <f t="shared" ca="1" si="27"/>
        <v>0</v>
      </c>
      <c r="L102" s="914">
        <f t="shared" ca="1" si="27"/>
        <v>0</v>
      </c>
      <c r="M102" s="914">
        <f t="shared" ca="1" si="27"/>
        <v>0</v>
      </c>
      <c r="N102" s="1" t="str">
        <f t="shared" si="20"/>
        <v>ASR_COMP</v>
      </c>
      <c r="O102" s="913">
        <f t="shared" si="21"/>
        <v>44682</v>
      </c>
      <c r="P102" s="1" t="str">
        <f t="shared" si="22"/>
        <v>Unaudited</v>
      </c>
    </row>
    <row r="103" spans="1:16" x14ac:dyDescent="0.25">
      <c r="A103" s="1" t="s">
        <v>440</v>
      </c>
      <c r="B103" s="1" t="str">
        <f t="shared" si="15"/>
        <v>DEF</v>
      </c>
      <c r="C103" s="1" t="str">
        <f t="shared" si="16"/>
        <v>Default</v>
      </c>
      <c r="D103" s="912">
        <f t="shared" si="24"/>
        <v>1900</v>
      </c>
      <c r="E103" s="913">
        <f t="shared" si="25"/>
        <v>1</v>
      </c>
      <c r="F103" s="913">
        <f t="shared" si="26"/>
        <v>182</v>
      </c>
      <c r="G103" s="912" t="s">
        <v>1042</v>
      </c>
      <c r="H103" s="912" t="s">
        <v>1039</v>
      </c>
      <c r="I103" s="912" t="s">
        <v>388</v>
      </c>
      <c r="J103" s="914">
        <f t="shared" ca="1" si="27"/>
        <v>-5.0670782828397876E-2</v>
      </c>
      <c r="K103" s="914">
        <f t="shared" ca="1" si="27"/>
        <v>0</v>
      </c>
      <c r="L103" s="914">
        <f t="shared" ca="1" si="27"/>
        <v>0</v>
      </c>
      <c r="M103" s="914">
        <f t="shared" ca="1" si="27"/>
        <v>0</v>
      </c>
      <c r="N103" s="1" t="str">
        <f t="shared" si="20"/>
        <v>ASR_COMP</v>
      </c>
      <c r="O103" s="913">
        <f t="shared" si="21"/>
        <v>44682</v>
      </c>
      <c r="P103" s="1" t="str">
        <f t="shared" si="22"/>
        <v>Unaudited</v>
      </c>
    </row>
    <row r="104" spans="1:16" x14ac:dyDescent="0.25">
      <c r="A104" s="1" t="s">
        <v>440</v>
      </c>
      <c r="B104" s="1" t="str">
        <f t="shared" si="15"/>
        <v>DEF</v>
      </c>
      <c r="C104" s="1" t="str">
        <f t="shared" si="16"/>
        <v>Default</v>
      </c>
      <c r="D104" s="912">
        <f t="shared" si="24"/>
        <v>1900</v>
      </c>
      <c r="E104" s="913">
        <f t="shared" si="25"/>
        <v>1</v>
      </c>
      <c r="F104" s="913">
        <f t="shared" si="26"/>
        <v>274</v>
      </c>
      <c r="G104" s="912" t="s">
        <v>1042</v>
      </c>
      <c r="H104" s="912" t="s">
        <v>1039</v>
      </c>
      <c r="I104" s="912" t="s">
        <v>388</v>
      </c>
      <c r="J104" s="914">
        <f t="shared" ca="1" si="27"/>
        <v>-3.461526057322608E-2</v>
      </c>
      <c r="K104" s="914">
        <f t="shared" ca="1" si="27"/>
        <v>0</v>
      </c>
      <c r="L104" s="914">
        <f t="shared" ca="1" si="27"/>
        <v>0</v>
      </c>
      <c r="M104" s="914">
        <f t="shared" ca="1" si="27"/>
        <v>0</v>
      </c>
      <c r="N104" s="1" t="str">
        <f t="shared" si="20"/>
        <v>ASR_COMP</v>
      </c>
      <c r="O104" s="913">
        <f t="shared" si="21"/>
        <v>44682</v>
      </c>
      <c r="P104" s="1" t="str">
        <f t="shared" si="22"/>
        <v>Unaudited</v>
      </c>
    </row>
    <row r="105" spans="1:16" x14ac:dyDescent="0.25">
      <c r="A105" s="1" t="s">
        <v>440</v>
      </c>
      <c r="B105" s="1" t="str">
        <f t="shared" si="15"/>
        <v>DEF</v>
      </c>
      <c r="C105" s="1" t="str">
        <f t="shared" si="16"/>
        <v>Default</v>
      </c>
      <c r="D105" s="912">
        <f t="shared" si="24"/>
        <v>1900</v>
      </c>
      <c r="E105" s="913">
        <f t="shared" si="25"/>
        <v>1</v>
      </c>
      <c r="F105" s="913">
        <f t="shared" si="26"/>
        <v>366</v>
      </c>
      <c r="G105" s="912" t="s">
        <v>1042</v>
      </c>
      <c r="H105" s="912" t="s">
        <v>1039</v>
      </c>
      <c r="I105" s="912" t="s">
        <v>388</v>
      </c>
      <c r="J105" s="914">
        <f t="shared" ca="1" si="27"/>
        <v>-9.0242840442163741E-2</v>
      </c>
      <c r="K105" s="914">
        <f t="shared" ca="1" si="27"/>
        <v>0</v>
      </c>
      <c r="L105" s="914">
        <f t="shared" ca="1" si="27"/>
        <v>0</v>
      </c>
      <c r="M105" s="914">
        <f t="shared" ca="1" si="27"/>
        <v>0</v>
      </c>
      <c r="N105" s="1" t="str">
        <f t="shared" si="20"/>
        <v>ASR_COMP</v>
      </c>
      <c r="O105" s="913">
        <f t="shared" si="21"/>
        <v>44682</v>
      </c>
      <c r="P105" s="1" t="str">
        <f t="shared" si="22"/>
        <v>Unaudited</v>
      </c>
    </row>
    <row r="106" spans="1:16" x14ac:dyDescent="0.25">
      <c r="A106" s="1" t="s">
        <v>440</v>
      </c>
      <c r="B106" s="1" t="str">
        <f t="shared" si="15"/>
        <v>DEF</v>
      </c>
      <c r="C106" s="1" t="str">
        <f t="shared" si="16"/>
        <v>Default</v>
      </c>
      <c r="D106" s="912">
        <f t="shared" si="24"/>
        <v>1900</v>
      </c>
      <c r="E106" s="913">
        <f t="shared" si="25"/>
        <v>1</v>
      </c>
      <c r="F106" s="913">
        <f t="shared" si="26"/>
        <v>1</v>
      </c>
      <c r="G106" s="912" t="s">
        <v>1042</v>
      </c>
      <c r="H106" s="912" t="s">
        <v>1040</v>
      </c>
      <c r="I106" s="912" t="s">
        <v>388</v>
      </c>
      <c r="J106" s="914">
        <f t="shared" ca="1" si="27"/>
        <v>-5.1911412091405186E-2</v>
      </c>
      <c r="K106" s="914">
        <f t="shared" ca="1" si="27"/>
        <v>0</v>
      </c>
      <c r="L106" s="914">
        <f t="shared" ca="1" si="27"/>
        <v>0</v>
      </c>
      <c r="M106" s="914">
        <f t="shared" ca="1" si="27"/>
        <v>0</v>
      </c>
      <c r="N106" s="1" t="str">
        <f t="shared" si="20"/>
        <v>ASR_COMP</v>
      </c>
      <c r="O106" s="913">
        <f t="shared" si="21"/>
        <v>44682</v>
      </c>
      <c r="P106" s="1" t="str">
        <f t="shared" si="22"/>
        <v>Unaudited</v>
      </c>
    </row>
    <row r="107" spans="1:16" x14ac:dyDescent="0.25">
      <c r="A107" s="1" t="s">
        <v>440</v>
      </c>
      <c r="B107" s="1" t="str">
        <f t="shared" si="15"/>
        <v>DEF</v>
      </c>
      <c r="C107" s="1" t="str">
        <f t="shared" si="16"/>
        <v>Default</v>
      </c>
      <c r="D107" s="912">
        <f t="shared" si="24"/>
        <v>1900</v>
      </c>
      <c r="E107" s="913">
        <f t="shared" si="25"/>
        <v>1</v>
      </c>
      <c r="F107" s="913">
        <f t="shared" si="26"/>
        <v>91</v>
      </c>
      <c r="G107" s="912" t="s">
        <v>1038</v>
      </c>
      <c r="H107" s="912" t="s">
        <v>1039</v>
      </c>
      <c r="I107" s="912" t="s">
        <v>389</v>
      </c>
      <c r="J107" s="914">
        <f t="shared" ca="1" si="27"/>
        <v>0.93990153039379809</v>
      </c>
      <c r="K107" s="914">
        <f t="shared" ca="1" si="27"/>
        <v>0</v>
      </c>
      <c r="L107" s="914">
        <f t="shared" ca="1" si="27"/>
        <v>0</v>
      </c>
      <c r="M107" s="914">
        <f t="shared" ca="1" si="27"/>
        <v>0</v>
      </c>
      <c r="N107" s="1" t="str">
        <f t="shared" si="20"/>
        <v>ASR_COMP</v>
      </c>
      <c r="O107" s="913">
        <f t="shared" si="21"/>
        <v>44682</v>
      </c>
      <c r="P107" s="1" t="str">
        <f t="shared" si="22"/>
        <v>Unaudited</v>
      </c>
    </row>
    <row r="108" spans="1:16" x14ac:dyDescent="0.25">
      <c r="A108" s="1" t="s">
        <v>440</v>
      </c>
      <c r="B108" s="1" t="str">
        <f t="shared" si="15"/>
        <v>DEF</v>
      </c>
      <c r="C108" s="1" t="str">
        <f t="shared" si="16"/>
        <v>Default</v>
      </c>
      <c r="D108" s="912">
        <f t="shared" si="24"/>
        <v>1900</v>
      </c>
      <c r="E108" s="913">
        <f t="shared" si="25"/>
        <v>1</v>
      </c>
      <c r="F108" s="913">
        <f t="shared" si="26"/>
        <v>182</v>
      </c>
      <c r="G108" s="912" t="s">
        <v>1038</v>
      </c>
      <c r="H108" s="912" t="s">
        <v>1039</v>
      </c>
      <c r="I108" s="912" t="s">
        <v>389</v>
      </c>
      <c r="J108" s="914">
        <f t="shared" ca="1" si="27"/>
        <v>0.96783315253123914</v>
      </c>
      <c r="K108" s="914">
        <f t="shared" ca="1" si="27"/>
        <v>0</v>
      </c>
      <c r="L108" s="914">
        <f t="shared" ca="1" si="27"/>
        <v>0</v>
      </c>
      <c r="M108" s="914">
        <f t="shared" ca="1" si="27"/>
        <v>0</v>
      </c>
      <c r="N108" s="1" t="str">
        <f t="shared" si="20"/>
        <v>ASR_COMP</v>
      </c>
      <c r="O108" s="913">
        <f t="shared" si="21"/>
        <v>44682</v>
      </c>
      <c r="P108" s="1" t="str">
        <f t="shared" si="22"/>
        <v>Unaudited</v>
      </c>
    </row>
    <row r="109" spans="1:16" x14ac:dyDescent="0.25">
      <c r="A109" s="1" t="s">
        <v>440</v>
      </c>
      <c r="B109" s="1" t="str">
        <f t="shared" si="15"/>
        <v>DEF</v>
      </c>
      <c r="C109" s="1" t="str">
        <f t="shared" si="16"/>
        <v>Default</v>
      </c>
      <c r="D109" s="912">
        <f t="shared" si="24"/>
        <v>1900</v>
      </c>
      <c r="E109" s="913">
        <f t="shared" si="25"/>
        <v>1</v>
      </c>
      <c r="F109" s="913">
        <f t="shared" si="26"/>
        <v>274</v>
      </c>
      <c r="G109" s="912" t="s">
        <v>1038</v>
      </c>
      <c r="H109" s="912" t="s">
        <v>1039</v>
      </c>
      <c r="I109" s="912" t="s">
        <v>389</v>
      </c>
      <c r="J109" s="914">
        <f t="shared" ca="1" si="27"/>
        <v>0.95774304657116383</v>
      </c>
      <c r="K109" s="914">
        <f t="shared" ca="1" si="27"/>
        <v>0</v>
      </c>
      <c r="L109" s="914">
        <f t="shared" ca="1" si="27"/>
        <v>0</v>
      </c>
      <c r="M109" s="914">
        <f t="shared" ca="1" si="27"/>
        <v>0</v>
      </c>
      <c r="N109" s="1" t="str">
        <f t="shared" si="20"/>
        <v>ASR_COMP</v>
      </c>
      <c r="O109" s="913">
        <f t="shared" si="21"/>
        <v>44682</v>
      </c>
      <c r="P109" s="1" t="str">
        <f t="shared" si="22"/>
        <v>Unaudited</v>
      </c>
    </row>
    <row r="110" spans="1:16" x14ac:dyDescent="0.25">
      <c r="A110" s="1" t="s">
        <v>440</v>
      </c>
      <c r="B110" s="1" t="str">
        <f t="shared" si="15"/>
        <v>DEF</v>
      </c>
      <c r="C110" s="1" t="str">
        <f t="shared" si="16"/>
        <v>Default</v>
      </c>
      <c r="D110" s="912">
        <f t="shared" si="24"/>
        <v>1900</v>
      </c>
      <c r="E110" s="913">
        <f t="shared" si="25"/>
        <v>1</v>
      </c>
      <c r="F110" s="913">
        <f t="shared" si="26"/>
        <v>366</v>
      </c>
      <c r="G110" s="912" t="s">
        <v>1038</v>
      </c>
      <c r="H110" s="912" t="s">
        <v>1039</v>
      </c>
      <c r="I110" s="912" t="s">
        <v>389</v>
      </c>
      <c r="J110" s="914">
        <f t="shared" ca="1" si="27"/>
        <v>1.0096447192209363</v>
      </c>
      <c r="K110" s="914">
        <f t="shared" ca="1" si="27"/>
        <v>0</v>
      </c>
      <c r="L110" s="914">
        <f t="shared" ca="1" si="27"/>
        <v>0</v>
      </c>
      <c r="M110" s="914">
        <f t="shared" ca="1" si="27"/>
        <v>0</v>
      </c>
      <c r="N110" s="1" t="str">
        <f t="shared" si="20"/>
        <v>ASR_COMP</v>
      </c>
      <c r="O110" s="913">
        <f t="shared" si="21"/>
        <v>44682</v>
      </c>
      <c r="P110" s="1" t="str">
        <f t="shared" si="22"/>
        <v>Unaudited</v>
      </c>
    </row>
    <row r="111" spans="1:16" x14ac:dyDescent="0.25">
      <c r="A111" s="1" t="s">
        <v>440</v>
      </c>
      <c r="B111" s="1" t="str">
        <f t="shared" si="15"/>
        <v>DEF</v>
      </c>
      <c r="C111" s="1" t="str">
        <f t="shared" si="16"/>
        <v>Default</v>
      </c>
      <c r="D111" s="912">
        <f t="shared" si="24"/>
        <v>1900</v>
      </c>
      <c r="E111" s="913">
        <f t="shared" si="25"/>
        <v>1</v>
      </c>
      <c r="F111" s="913">
        <f t="shared" si="26"/>
        <v>1</v>
      </c>
      <c r="G111" s="912" t="s">
        <v>1038</v>
      </c>
      <c r="H111" s="912" t="s">
        <v>1040</v>
      </c>
      <c r="I111" s="912" t="s">
        <v>389</v>
      </c>
      <c r="J111" s="914">
        <f t="shared" ca="1" si="27"/>
        <v>0.97094245392400991</v>
      </c>
      <c r="K111" s="914">
        <f t="shared" ca="1" si="27"/>
        <v>0</v>
      </c>
      <c r="L111" s="914">
        <f t="shared" ca="1" si="27"/>
        <v>0</v>
      </c>
      <c r="M111" s="914">
        <f t="shared" ca="1" si="27"/>
        <v>0</v>
      </c>
      <c r="N111" s="1" t="str">
        <f t="shared" si="20"/>
        <v>ASR_COMP</v>
      </c>
      <c r="O111" s="913">
        <f t="shared" si="21"/>
        <v>44682</v>
      </c>
      <c r="P111" s="1" t="str">
        <f t="shared" si="22"/>
        <v>Unaudited</v>
      </c>
    </row>
    <row r="112" spans="1:16" x14ac:dyDescent="0.25">
      <c r="A112" s="1" t="s">
        <v>440</v>
      </c>
      <c r="B112" s="1" t="str">
        <f t="shared" si="15"/>
        <v>DEF</v>
      </c>
      <c r="C112" s="1" t="str">
        <f t="shared" si="16"/>
        <v>Default</v>
      </c>
      <c r="D112" s="912">
        <f t="shared" si="24"/>
        <v>1900</v>
      </c>
      <c r="E112" s="913">
        <f t="shared" si="25"/>
        <v>1</v>
      </c>
      <c r="F112" s="913">
        <f t="shared" si="26"/>
        <v>91</v>
      </c>
      <c r="G112" s="912" t="s">
        <v>1041</v>
      </c>
      <c r="H112" s="912" t="s">
        <v>1039</v>
      </c>
      <c r="I112" s="912" t="s">
        <v>389</v>
      </c>
      <c r="J112" s="914">
        <f t="shared" ca="1" si="27"/>
        <v>5.0676551604685004E-2</v>
      </c>
      <c r="K112" s="914">
        <f t="shared" ca="1" si="27"/>
        <v>0</v>
      </c>
      <c r="L112" s="914">
        <f t="shared" ca="1" si="27"/>
        <v>0</v>
      </c>
      <c r="M112" s="914">
        <f t="shared" ca="1" si="27"/>
        <v>0</v>
      </c>
      <c r="N112" s="1" t="str">
        <f t="shared" si="20"/>
        <v>ASR_COMP</v>
      </c>
      <c r="O112" s="913">
        <f t="shared" si="21"/>
        <v>44682</v>
      </c>
      <c r="P112" s="1" t="str">
        <f t="shared" si="22"/>
        <v>Unaudited</v>
      </c>
    </row>
    <row r="113" spans="1:16" x14ac:dyDescent="0.25">
      <c r="A113" s="1" t="s">
        <v>440</v>
      </c>
      <c r="B113" s="1" t="str">
        <f t="shared" si="15"/>
        <v>DEF</v>
      </c>
      <c r="C113" s="1" t="str">
        <f t="shared" si="16"/>
        <v>Default</v>
      </c>
      <c r="D113" s="912">
        <f t="shared" si="24"/>
        <v>1900</v>
      </c>
      <c r="E113" s="913">
        <f t="shared" si="25"/>
        <v>1</v>
      </c>
      <c r="F113" s="913">
        <f t="shared" si="26"/>
        <v>182</v>
      </c>
      <c r="G113" s="912" t="s">
        <v>1041</v>
      </c>
      <c r="H113" s="912" t="s">
        <v>1039</v>
      </c>
      <c r="I113" s="912" t="s">
        <v>389</v>
      </c>
      <c r="J113" s="914">
        <f t="shared" ca="1" si="27"/>
        <v>5.1144399086789374E-2</v>
      </c>
      <c r="K113" s="914">
        <f t="shared" ca="1" si="27"/>
        <v>0</v>
      </c>
      <c r="L113" s="914">
        <f t="shared" ca="1" si="27"/>
        <v>0</v>
      </c>
      <c r="M113" s="914">
        <f t="shared" ca="1" si="27"/>
        <v>0</v>
      </c>
      <c r="N113" s="1" t="str">
        <f t="shared" si="20"/>
        <v>ASR_COMP</v>
      </c>
      <c r="O113" s="913">
        <f t="shared" si="21"/>
        <v>44682</v>
      </c>
      <c r="P113" s="1" t="str">
        <f t="shared" si="22"/>
        <v>Unaudited</v>
      </c>
    </row>
    <row r="114" spans="1:16" x14ac:dyDescent="0.25">
      <c r="A114" s="1" t="s">
        <v>440</v>
      </c>
      <c r="B114" s="1" t="str">
        <f t="shared" si="15"/>
        <v>DEF</v>
      </c>
      <c r="C114" s="1" t="str">
        <f t="shared" si="16"/>
        <v>Default</v>
      </c>
      <c r="D114" s="912">
        <f t="shared" si="24"/>
        <v>1900</v>
      </c>
      <c r="E114" s="913">
        <f t="shared" si="25"/>
        <v>1</v>
      </c>
      <c r="F114" s="913">
        <f t="shared" si="26"/>
        <v>274</v>
      </c>
      <c r="G114" s="912" t="s">
        <v>1041</v>
      </c>
      <c r="H114" s="912" t="s">
        <v>1039</v>
      </c>
      <c r="I114" s="912" t="s">
        <v>389</v>
      </c>
      <c r="J114" s="914">
        <f t="shared" ca="1" si="27"/>
        <v>5.1515944986591712E-2</v>
      </c>
      <c r="K114" s="914">
        <f t="shared" ca="1" si="27"/>
        <v>0</v>
      </c>
      <c r="L114" s="914">
        <f t="shared" ca="1" si="27"/>
        <v>0</v>
      </c>
      <c r="M114" s="914">
        <f t="shared" ca="1" si="27"/>
        <v>0</v>
      </c>
      <c r="N114" s="1" t="str">
        <f t="shared" si="20"/>
        <v>ASR_COMP</v>
      </c>
      <c r="O114" s="913">
        <f t="shared" si="21"/>
        <v>44682</v>
      </c>
      <c r="P114" s="1" t="str">
        <f t="shared" si="22"/>
        <v>Unaudited</v>
      </c>
    </row>
    <row r="115" spans="1:16" x14ac:dyDescent="0.25">
      <c r="A115" s="1" t="s">
        <v>440</v>
      </c>
      <c r="B115" s="1" t="str">
        <f t="shared" si="15"/>
        <v>DEF</v>
      </c>
      <c r="C115" s="1" t="str">
        <f t="shared" si="16"/>
        <v>Default</v>
      </c>
      <c r="D115" s="912">
        <f t="shared" si="24"/>
        <v>1900</v>
      </c>
      <c r="E115" s="913">
        <f t="shared" si="25"/>
        <v>1</v>
      </c>
      <c r="F115" s="913">
        <f t="shared" si="26"/>
        <v>366</v>
      </c>
      <c r="G115" s="912" t="s">
        <v>1041</v>
      </c>
      <c r="H115" s="912" t="s">
        <v>1039</v>
      </c>
      <c r="I115" s="912" t="s">
        <v>389</v>
      </c>
      <c r="J115" s="914">
        <f t="shared" ca="1" si="27"/>
        <v>4.8409776514564275E-2</v>
      </c>
      <c r="K115" s="914">
        <f t="shared" ca="1" si="27"/>
        <v>0</v>
      </c>
      <c r="L115" s="914">
        <f t="shared" ca="1" si="27"/>
        <v>0</v>
      </c>
      <c r="M115" s="914">
        <f t="shared" ca="1" si="27"/>
        <v>0</v>
      </c>
      <c r="N115" s="1" t="str">
        <f t="shared" si="20"/>
        <v>ASR_COMP</v>
      </c>
      <c r="O115" s="913">
        <f t="shared" si="21"/>
        <v>44682</v>
      </c>
      <c r="P115" s="1" t="str">
        <f t="shared" si="22"/>
        <v>Unaudited</v>
      </c>
    </row>
    <row r="116" spans="1:16" x14ac:dyDescent="0.25">
      <c r="A116" s="1" t="s">
        <v>440</v>
      </c>
      <c r="B116" s="1" t="str">
        <f t="shared" si="15"/>
        <v>DEF</v>
      </c>
      <c r="C116" s="1" t="str">
        <f t="shared" si="16"/>
        <v>Default</v>
      </c>
      <c r="D116" s="912">
        <f t="shared" si="24"/>
        <v>1900</v>
      </c>
      <c r="E116" s="913">
        <f t="shared" si="25"/>
        <v>1</v>
      </c>
      <c r="F116" s="913">
        <f t="shared" si="26"/>
        <v>1</v>
      </c>
      <c r="G116" s="912" t="s">
        <v>1041</v>
      </c>
      <c r="H116" s="912" t="s">
        <v>1040</v>
      </c>
      <c r="I116" s="912" t="s">
        <v>389</v>
      </c>
      <c r="J116" s="914">
        <f t="shared" ca="1" si="27"/>
        <v>4.9925164590768373E-2</v>
      </c>
      <c r="K116" s="914">
        <f t="shared" ca="1" si="27"/>
        <v>0</v>
      </c>
      <c r="L116" s="914">
        <f t="shared" ca="1" si="27"/>
        <v>0</v>
      </c>
      <c r="M116" s="914">
        <f t="shared" ca="1" si="27"/>
        <v>0</v>
      </c>
      <c r="N116" s="1" t="str">
        <f t="shared" si="20"/>
        <v>ASR_COMP</v>
      </c>
      <c r="O116" s="913">
        <f t="shared" si="21"/>
        <v>44682</v>
      </c>
      <c r="P116" s="1" t="str">
        <f t="shared" si="22"/>
        <v>Unaudited</v>
      </c>
    </row>
    <row r="117" spans="1:16" x14ac:dyDescent="0.25">
      <c r="A117" s="1" t="s">
        <v>440</v>
      </c>
      <c r="B117" s="1" t="str">
        <f t="shared" si="15"/>
        <v>DEF</v>
      </c>
      <c r="C117" s="1" t="str">
        <f t="shared" si="16"/>
        <v>Default</v>
      </c>
      <c r="D117" s="912">
        <f t="shared" si="24"/>
        <v>1900</v>
      </c>
      <c r="E117" s="913">
        <f t="shared" si="25"/>
        <v>1</v>
      </c>
      <c r="F117" s="913">
        <f t="shared" si="26"/>
        <v>91</v>
      </c>
      <c r="G117" s="912" t="s">
        <v>1042</v>
      </c>
      <c r="H117" s="912" t="s">
        <v>1039</v>
      </c>
      <c r="I117" s="912" t="s">
        <v>389</v>
      </c>
      <c r="J117" s="914">
        <f t="shared" ca="1" si="27"/>
        <v>7.7177767369100295E-3</v>
      </c>
      <c r="K117" s="914">
        <f t="shared" ca="1" si="27"/>
        <v>0</v>
      </c>
      <c r="L117" s="914">
        <f t="shared" ca="1" si="27"/>
        <v>0</v>
      </c>
      <c r="M117" s="914">
        <f t="shared" ca="1" si="27"/>
        <v>0</v>
      </c>
      <c r="N117" s="1" t="str">
        <f t="shared" si="20"/>
        <v>ASR_COMP</v>
      </c>
      <c r="O117" s="913">
        <f t="shared" si="21"/>
        <v>44682</v>
      </c>
      <c r="P117" s="1" t="str">
        <f t="shared" si="22"/>
        <v>Unaudited</v>
      </c>
    </row>
    <row r="118" spans="1:16" x14ac:dyDescent="0.25">
      <c r="A118" s="1" t="s">
        <v>440</v>
      </c>
      <c r="B118" s="1" t="str">
        <f t="shared" si="15"/>
        <v>DEF</v>
      </c>
      <c r="C118" s="1" t="str">
        <f t="shared" si="16"/>
        <v>Default</v>
      </c>
      <c r="D118" s="912">
        <f t="shared" si="24"/>
        <v>1900</v>
      </c>
      <c r="E118" s="913">
        <f t="shared" si="25"/>
        <v>1</v>
      </c>
      <c r="F118" s="913">
        <f t="shared" si="26"/>
        <v>182</v>
      </c>
      <c r="G118" s="912" t="s">
        <v>1042</v>
      </c>
      <c r="H118" s="912" t="s">
        <v>1039</v>
      </c>
      <c r="I118" s="912" t="s">
        <v>389</v>
      </c>
      <c r="J118" s="914">
        <f t="shared" ca="1" si="27"/>
        <v>-2.0787501751684326E-2</v>
      </c>
      <c r="K118" s="914">
        <f t="shared" ca="1" si="27"/>
        <v>0</v>
      </c>
      <c r="L118" s="914">
        <f t="shared" ca="1" si="27"/>
        <v>0</v>
      </c>
      <c r="M118" s="914">
        <f t="shared" ca="1" si="27"/>
        <v>0</v>
      </c>
      <c r="N118" s="1" t="str">
        <f t="shared" si="20"/>
        <v>ASR_COMP</v>
      </c>
      <c r="O118" s="913">
        <f t="shared" si="21"/>
        <v>44682</v>
      </c>
      <c r="P118" s="1" t="str">
        <f t="shared" si="22"/>
        <v>Unaudited</v>
      </c>
    </row>
    <row r="119" spans="1:16" x14ac:dyDescent="0.25">
      <c r="A119" s="1" t="s">
        <v>440</v>
      </c>
      <c r="B119" s="1" t="str">
        <f t="shared" si="15"/>
        <v>DEF</v>
      </c>
      <c r="C119" s="1" t="str">
        <f t="shared" si="16"/>
        <v>Default</v>
      </c>
      <c r="D119" s="912">
        <f t="shared" si="24"/>
        <v>1900</v>
      </c>
      <c r="E119" s="913">
        <f t="shared" si="25"/>
        <v>1</v>
      </c>
      <c r="F119" s="913">
        <f t="shared" si="26"/>
        <v>274</v>
      </c>
      <c r="G119" s="912" t="s">
        <v>1042</v>
      </c>
      <c r="H119" s="912" t="s">
        <v>1039</v>
      </c>
      <c r="I119" s="912" t="s">
        <v>389</v>
      </c>
      <c r="J119" s="914">
        <f t="shared" ca="1" si="27"/>
        <v>-1.0929195915857426E-2</v>
      </c>
      <c r="K119" s="914">
        <f t="shared" ca="1" si="27"/>
        <v>0</v>
      </c>
      <c r="L119" s="914">
        <f t="shared" ca="1" si="27"/>
        <v>0</v>
      </c>
      <c r="M119" s="914">
        <f t="shared" ca="1" si="27"/>
        <v>0</v>
      </c>
      <c r="N119" s="1" t="str">
        <f t="shared" si="20"/>
        <v>ASR_COMP</v>
      </c>
      <c r="O119" s="913">
        <f t="shared" si="21"/>
        <v>44682</v>
      </c>
      <c r="P119" s="1" t="str">
        <f t="shared" si="22"/>
        <v>Unaudited</v>
      </c>
    </row>
    <row r="120" spans="1:16" x14ac:dyDescent="0.25">
      <c r="A120" s="1" t="s">
        <v>440</v>
      </c>
      <c r="B120" s="1" t="str">
        <f t="shared" si="15"/>
        <v>DEF</v>
      </c>
      <c r="C120" s="1" t="str">
        <f t="shared" si="16"/>
        <v>Default</v>
      </c>
      <c r="D120" s="912">
        <f t="shared" si="24"/>
        <v>1900</v>
      </c>
      <c r="E120" s="913">
        <f t="shared" si="25"/>
        <v>1</v>
      </c>
      <c r="F120" s="913">
        <f t="shared" si="26"/>
        <v>366</v>
      </c>
      <c r="G120" s="912" t="s">
        <v>1042</v>
      </c>
      <c r="H120" s="912" t="s">
        <v>1039</v>
      </c>
      <c r="I120" s="912" t="s">
        <v>389</v>
      </c>
      <c r="J120" s="914">
        <f t="shared" ca="1" si="27"/>
        <v>-5.9648837566216709E-2</v>
      </c>
      <c r="K120" s="914">
        <f t="shared" ca="1" si="27"/>
        <v>0</v>
      </c>
      <c r="L120" s="914">
        <f t="shared" ca="1" si="27"/>
        <v>0</v>
      </c>
      <c r="M120" s="914">
        <f t="shared" ca="1" si="27"/>
        <v>0</v>
      </c>
      <c r="N120" s="1" t="str">
        <f t="shared" si="20"/>
        <v>ASR_COMP</v>
      </c>
      <c r="O120" s="913">
        <f t="shared" si="21"/>
        <v>44682</v>
      </c>
      <c r="P120" s="1" t="str">
        <f t="shared" si="22"/>
        <v>Unaudited</v>
      </c>
    </row>
    <row r="121" spans="1:16" x14ac:dyDescent="0.25">
      <c r="A121" s="1" t="s">
        <v>440</v>
      </c>
      <c r="B121" s="1" t="str">
        <f t="shared" si="15"/>
        <v>DEF</v>
      </c>
      <c r="C121" s="1" t="str">
        <f t="shared" si="16"/>
        <v>Default</v>
      </c>
      <c r="D121" s="912">
        <f t="shared" si="24"/>
        <v>1900</v>
      </c>
      <c r="E121" s="913">
        <f t="shared" si="25"/>
        <v>1</v>
      </c>
      <c r="F121" s="913">
        <f t="shared" si="26"/>
        <v>1</v>
      </c>
      <c r="G121" s="912" t="s">
        <v>1042</v>
      </c>
      <c r="H121" s="912" t="s">
        <v>1040</v>
      </c>
      <c r="I121" s="912" t="s">
        <v>389</v>
      </c>
      <c r="J121" s="914">
        <f t="shared" ca="1" si="27"/>
        <v>-2.2543942697495097E-2</v>
      </c>
      <c r="K121" s="914">
        <f t="shared" ca="1" si="27"/>
        <v>0</v>
      </c>
      <c r="L121" s="914">
        <f t="shared" ca="1" si="27"/>
        <v>0</v>
      </c>
      <c r="M121" s="914">
        <f t="shared" ca="1" si="27"/>
        <v>0</v>
      </c>
      <c r="N121" s="1" t="str">
        <f t="shared" si="20"/>
        <v>ASR_COMP</v>
      </c>
      <c r="O121" s="913">
        <f t="shared" si="21"/>
        <v>44682</v>
      </c>
      <c r="P121" s="1" t="str">
        <f t="shared" si="22"/>
        <v>Unaudited</v>
      </c>
    </row>
    <row r="122" spans="1:16" x14ac:dyDescent="0.25">
      <c r="A122" s="1" t="s">
        <v>440</v>
      </c>
      <c r="B122" s="1" t="str">
        <f t="shared" si="15"/>
        <v>DEF</v>
      </c>
      <c r="C122" s="1" t="str">
        <f t="shared" si="16"/>
        <v>Default</v>
      </c>
      <c r="D122" s="912">
        <f t="shared" si="24"/>
        <v>1900</v>
      </c>
      <c r="E122" s="913">
        <f t="shared" si="25"/>
        <v>1</v>
      </c>
      <c r="F122" s="913">
        <f t="shared" si="26"/>
        <v>91</v>
      </c>
      <c r="G122" s="912" t="s">
        <v>1038</v>
      </c>
      <c r="H122" s="912" t="s">
        <v>1039</v>
      </c>
      <c r="I122" s="912" t="s">
        <v>390</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0.95354731456747066</v>
      </c>
      <c r="K122" s="914">
        <f t="shared" ca="1" si="28"/>
        <v>0</v>
      </c>
      <c r="L122" s="914">
        <f t="shared" ca="1" si="28"/>
        <v>0</v>
      </c>
      <c r="M122" s="914">
        <f t="shared" ca="1" si="28"/>
        <v>0</v>
      </c>
      <c r="N122" s="1" t="str">
        <f t="shared" si="20"/>
        <v>ASR_COMP</v>
      </c>
      <c r="O122" s="913">
        <f t="shared" si="21"/>
        <v>44682</v>
      </c>
      <c r="P122" s="1" t="str">
        <f t="shared" si="22"/>
        <v>Unaudited</v>
      </c>
    </row>
    <row r="123" spans="1:16" x14ac:dyDescent="0.25">
      <c r="A123" s="1" t="s">
        <v>440</v>
      </c>
      <c r="B123" s="1" t="str">
        <f t="shared" si="15"/>
        <v>DEF</v>
      </c>
      <c r="C123" s="1" t="str">
        <f t="shared" si="16"/>
        <v>Default</v>
      </c>
      <c r="D123" s="912">
        <f t="shared" si="24"/>
        <v>1900</v>
      </c>
      <c r="E123" s="913">
        <f t="shared" si="25"/>
        <v>1</v>
      </c>
      <c r="F123" s="913">
        <f t="shared" si="26"/>
        <v>182</v>
      </c>
      <c r="G123" s="912" t="s">
        <v>1038</v>
      </c>
      <c r="H123" s="912" t="s">
        <v>1039</v>
      </c>
      <c r="I123" s="912" t="s">
        <v>390</v>
      </c>
      <c r="J123" s="914">
        <f t="shared" ca="1" si="28"/>
        <v>0.97473259412932312</v>
      </c>
      <c r="K123" s="914">
        <f t="shared" ca="1" si="28"/>
        <v>0</v>
      </c>
      <c r="L123" s="914">
        <f t="shared" ca="1" si="28"/>
        <v>0</v>
      </c>
      <c r="M123" s="914">
        <f t="shared" ca="1" si="28"/>
        <v>0</v>
      </c>
      <c r="N123" s="1" t="str">
        <f t="shared" si="20"/>
        <v>ASR_COMP</v>
      </c>
      <c r="O123" s="913">
        <f t="shared" si="21"/>
        <v>44682</v>
      </c>
      <c r="P123" s="1" t="str">
        <f t="shared" si="22"/>
        <v>Unaudited</v>
      </c>
    </row>
    <row r="124" spans="1:16" x14ac:dyDescent="0.25">
      <c r="A124" s="1" t="s">
        <v>440</v>
      </c>
      <c r="B124" s="1" t="str">
        <f t="shared" si="15"/>
        <v>DEF</v>
      </c>
      <c r="C124" s="1" t="str">
        <f t="shared" si="16"/>
        <v>Default</v>
      </c>
      <c r="D124" s="912">
        <f t="shared" si="24"/>
        <v>1900</v>
      </c>
      <c r="E124" s="913">
        <f t="shared" si="25"/>
        <v>1</v>
      </c>
      <c r="F124" s="913">
        <f t="shared" si="26"/>
        <v>274</v>
      </c>
      <c r="G124" s="912" t="s">
        <v>1038</v>
      </c>
      <c r="H124" s="912" t="s">
        <v>1039</v>
      </c>
      <c r="I124" s="912" t="s">
        <v>390</v>
      </c>
      <c r="J124" s="914">
        <f t="shared" ca="1" si="28"/>
        <v>0.92024701188931424</v>
      </c>
      <c r="K124" s="914">
        <f t="shared" ca="1" si="28"/>
        <v>0</v>
      </c>
      <c r="L124" s="914">
        <f t="shared" ca="1" si="28"/>
        <v>0</v>
      </c>
      <c r="M124" s="914">
        <f t="shared" ca="1" si="28"/>
        <v>0</v>
      </c>
      <c r="N124" s="1" t="str">
        <f t="shared" si="20"/>
        <v>ASR_COMP</v>
      </c>
      <c r="O124" s="913">
        <f t="shared" si="21"/>
        <v>44682</v>
      </c>
      <c r="P124" s="1" t="str">
        <f t="shared" si="22"/>
        <v>Unaudited</v>
      </c>
    </row>
    <row r="125" spans="1:16" x14ac:dyDescent="0.25">
      <c r="A125" s="1" t="s">
        <v>440</v>
      </c>
      <c r="B125" s="1" t="str">
        <f t="shared" si="15"/>
        <v>DEF</v>
      </c>
      <c r="C125" s="1" t="str">
        <f t="shared" si="16"/>
        <v>Default</v>
      </c>
      <c r="D125" s="912">
        <f t="shared" si="24"/>
        <v>1900</v>
      </c>
      <c r="E125" s="913">
        <f t="shared" si="25"/>
        <v>1</v>
      </c>
      <c r="F125" s="913">
        <f t="shared" si="26"/>
        <v>366</v>
      </c>
      <c r="G125" s="912" t="s">
        <v>1038</v>
      </c>
      <c r="H125" s="912" t="s">
        <v>1039</v>
      </c>
      <c r="I125" s="912" t="s">
        <v>390</v>
      </c>
      <c r="J125" s="914">
        <f t="shared" ca="1" si="28"/>
        <v>1.0225697838374459</v>
      </c>
      <c r="K125" s="914">
        <f t="shared" ca="1" si="28"/>
        <v>0</v>
      </c>
      <c r="L125" s="914">
        <f t="shared" ca="1" si="28"/>
        <v>0</v>
      </c>
      <c r="M125" s="914">
        <f t="shared" ca="1" si="28"/>
        <v>0</v>
      </c>
      <c r="N125" s="1" t="str">
        <f t="shared" si="20"/>
        <v>ASR_COMP</v>
      </c>
      <c r="O125" s="913">
        <f t="shared" si="21"/>
        <v>44682</v>
      </c>
      <c r="P125" s="1" t="str">
        <f t="shared" si="22"/>
        <v>Unaudited</v>
      </c>
    </row>
    <row r="126" spans="1:16" x14ac:dyDescent="0.25">
      <c r="A126" s="1" t="s">
        <v>440</v>
      </c>
      <c r="B126" s="1" t="str">
        <f t="shared" si="15"/>
        <v>DEF</v>
      </c>
      <c r="C126" s="1" t="str">
        <f t="shared" si="16"/>
        <v>Default</v>
      </c>
      <c r="D126" s="912">
        <f t="shared" si="24"/>
        <v>1900</v>
      </c>
      <c r="E126" s="913">
        <f t="shared" si="25"/>
        <v>1</v>
      </c>
      <c r="F126" s="913">
        <f t="shared" si="26"/>
        <v>1</v>
      </c>
      <c r="G126" s="912" t="s">
        <v>1038</v>
      </c>
      <c r="H126" s="912" t="s">
        <v>1040</v>
      </c>
      <c r="I126" s="912" t="s">
        <v>390</v>
      </c>
      <c r="J126" s="914">
        <f t="shared" ca="1" si="28"/>
        <v>0.98988810973050745</v>
      </c>
      <c r="K126" s="914">
        <f t="shared" ca="1" si="28"/>
        <v>0</v>
      </c>
      <c r="L126" s="914">
        <f t="shared" ca="1" si="28"/>
        <v>0</v>
      </c>
      <c r="M126" s="914">
        <f t="shared" ca="1" si="28"/>
        <v>0</v>
      </c>
      <c r="N126" s="1" t="str">
        <f t="shared" si="20"/>
        <v>ASR_COMP</v>
      </c>
      <c r="O126" s="913">
        <f t="shared" si="21"/>
        <v>44682</v>
      </c>
      <c r="P126" s="1" t="str">
        <f t="shared" si="22"/>
        <v>Unaudited</v>
      </c>
    </row>
    <row r="127" spans="1:16" x14ac:dyDescent="0.25">
      <c r="A127" s="1" t="s">
        <v>440</v>
      </c>
      <c r="B127" s="1" t="str">
        <f t="shared" si="15"/>
        <v>DEF</v>
      </c>
      <c r="C127" s="1" t="str">
        <f t="shared" si="16"/>
        <v>Default</v>
      </c>
      <c r="D127" s="912">
        <f t="shared" si="24"/>
        <v>1900</v>
      </c>
      <c r="E127" s="913">
        <f t="shared" si="25"/>
        <v>1</v>
      </c>
      <c r="F127" s="913">
        <f t="shared" si="26"/>
        <v>91</v>
      </c>
      <c r="G127" s="912" t="s">
        <v>1041</v>
      </c>
      <c r="H127" s="912" t="s">
        <v>1039</v>
      </c>
      <c r="I127" s="912" t="s">
        <v>390</v>
      </c>
      <c r="J127" s="914">
        <f t="shared" ca="1" si="28"/>
        <v>4.3928248656670235E-2</v>
      </c>
      <c r="K127" s="914">
        <f t="shared" ca="1" si="28"/>
        <v>0</v>
      </c>
      <c r="L127" s="914">
        <f t="shared" ca="1" si="28"/>
        <v>0</v>
      </c>
      <c r="M127" s="914">
        <f t="shared" ca="1" si="28"/>
        <v>0</v>
      </c>
      <c r="N127" s="1" t="str">
        <f t="shared" si="20"/>
        <v>ASR_COMP</v>
      </c>
      <c r="O127" s="913">
        <f t="shared" si="21"/>
        <v>44682</v>
      </c>
      <c r="P127" s="1" t="str">
        <f t="shared" si="22"/>
        <v>Unaudited</v>
      </c>
    </row>
    <row r="128" spans="1:16" x14ac:dyDescent="0.25">
      <c r="A128" s="1" t="s">
        <v>440</v>
      </c>
      <c r="B128" s="1" t="str">
        <f t="shared" si="15"/>
        <v>DEF</v>
      </c>
      <c r="C128" s="1" t="str">
        <f t="shared" si="16"/>
        <v>Default</v>
      </c>
      <c r="D128" s="912">
        <f t="shared" si="24"/>
        <v>1900</v>
      </c>
      <c r="E128" s="913">
        <f t="shared" si="25"/>
        <v>1</v>
      </c>
      <c r="F128" s="913">
        <f t="shared" si="26"/>
        <v>182</v>
      </c>
      <c r="G128" s="912" t="s">
        <v>1041</v>
      </c>
      <c r="H128" s="912" t="s">
        <v>1039</v>
      </c>
      <c r="I128" s="912" t="s">
        <v>390</v>
      </c>
      <c r="J128" s="914">
        <f t="shared" ca="1" si="28"/>
        <v>4.4008401079659913E-2</v>
      </c>
      <c r="K128" s="914">
        <f t="shared" ca="1" si="28"/>
        <v>0</v>
      </c>
      <c r="L128" s="914">
        <f t="shared" ca="1" si="28"/>
        <v>0</v>
      </c>
      <c r="M128" s="914">
        <f t="shared" ca="1" si="28"/>
        <v>0</v>
      </c>
      <c r="N128" s="1" t="str">
        <f t="shared" si="20"/>
        <v>ASR_COMP</v>
      </c>
      <c r="O128" s="913">
        <f t="shared" si="21"/>
        <v>44682</v>
      </c>
      <c r="P128" s="1" t="str">
        <f t="shared" si="22"/>
        <v>Unaudited</v>
      </c>
    </row>
    <row r="129" spans="1:16" x14ac:dyDescent="0.25">
      <c r="A129" s="1" t="s">
        <v>440</v>
      </c>
      <c r="B129" s="1" t="str">
        <f t="shared" si="15"/>
        <v>DEF</v>
      </c>
      <c r="C129" s="1" t="str">
        <f t="shared" si="16"/>
        <v>Default</v>
      </c>
      <c r="D129" s="912">
        <f t="shared" si="24"/>
        <v>1900</v>
      </c>
      <c r="E129" s="913">
        <f t="shared" si="25"/>
        <v>1</v>
      </c>
      <c r="F129" s="913">
        <f t="shared" si="26"/>
        <v>274</v>
      </c>
      <c r="G129" s="912" t="s">
        <v>1041</v>
      </c>
      <c r="H129" s="912" t="s">
        <v>1039</v>
      </c>
      <c r="I129" s="912" t="s">
        <v>390</v>
      </c>
      <c r="J129" s="914">
        <f t="shared" ca="1" si="28"/>
        <v>4.3748480370481818E-2</v>
      </c>
      <c r="K129" s="914">
        <f t="shared" ca="1" si="28"/>
        <v>0</v>
      </c>
      <c r="L129" s="914">
        <f t="shared" ca="1" si="28"/>
        <v>0</v>
      </c>
      <c r="M129" s="914">
        <f t="shared" ca="1" si="28"/>
        <v>0</v>
      </c>
      <c r="N129" s="1" t="str">
        <f t="shared" si="20"/>
        <v>ASR_COMP</v>
      </c>
      <c r="O129" s="913">
        <f t="shared" si="21"/>
        <v>44682</v>
      </c>
      <c r="P129" s="1" t="str">
        <f t="shared" si="22"/>
        <v>Unaudited</v>
      </c>
    </row>
    <row r="130" spans="1:16" x14ac:dyDescent="0.25">
      <c r="A130" s="1" t="s">
        <v>440</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1041</v>
      </c>
      <c r="H130" s="912" t="s">
        <v>1039</v>
      </c>
      <c r="I130" s="912" t="s">
        <v>390</v>
      </c>
      <c r="J130" s="914">
        <f t="shared" ca="1" si="28"/>
        <v>4.8409776514564282E-2</v>
      </c>
      <c r="K130" s="914">
        <f t="shared" ca="1" si="28"/>
        <v>0</v>
      </c>
      <c r="L130" s="914">
        <f t="shared" ca="1" si="28"/>
        <v>0</v>
      </c>
      <c r="M130" s="914">
        <f t="shared" ca="1" si="28"/>
        <v>0</v>
      </c>
      <c r="N130" s="1" t="str">
        <f t="shared" ref="N130:N181" si="34">file_name</f>
        <v>ASR_COMP</v>
      </c>
      <c r="O130" s="913">
        <f t="shared" ref="O130:O181" si="35">file_date</f>
        <v>44682</v>
      </c>
      <c r="P130" s="1" t="str">
        <f t="shared" ref="P130:P181" si="36">status</f>
        <v>Unaudited</v>
      </c>
    </row>
    <row r="131" spans="1:16" x14ac:dyDescent="0.25">
      <c r="A131" s="1" t="s">
        <v>440</v>
      </c>
      <c r="B131" s="1" t="str">
        <f t="shared" si="29"/>
        <v>DEF</v>
      </c>
      <c r="C131" s="1" t="str">
        <f t="shared" si="30"/>
        <v>Default</v>
      </c>
      <c r="D131" s="912">
        <f t="shared" si="31"/>
        <v>1900</v>
      </c>
      <c r="E131" s="913">
        <f t="shared" si="32"/>
        <v>1</v>
      </c>
      <c r="F131" s="913">
        <f t="shared" si="33"/>
        <v>1</v>
      </c>
      <c r="G131" s="912" t="s">
        <v>1041</v>
      </c>
      <c r="H131" s="912" t="s">
        <v>1040</v>
      </c>
      <c r="I131" s="912" t="s">
        <v>390</v>
      </c>
      <c r="J131" s="914">
        <f t="shared" ca="1" si="28"/>
        <v>4.4964908276007368E-2</v>
      </c>
      <c r="K131" s="914">
        <f t="shared" ca="1" si="28"/>
        <v>0</v>
      </c>
      <c r="L131" s="914">
        <f t="shared" ca="1" si="28"/>
        <v>0</v>
      </c>
      <c r="M131" s="914">
        <f t="shared" ca="1" si="28"/>
        <v>0</v>
      </c>
      <c r="N131" s="1" t="str">
        <f t="shared" si="34"/>
        <v>ASR_COMP</v>
      </c>
      <c r="O131" s="913">
        <f t="shared" si="35"/>
        <v>44682</v>
      </c>
      <c r="P131" s="1" t="str">
        <f t="shared" si="36"/>
        <v>Unaudited</v>
      </c>
    </row>
    <row r="132" spans="1:16" x14ac:dyDescent="0.25">
      <c r="A132" s="1" t="s">
        <v>440</v>
      </c>
      <c r="B132" s="1" t="str">
        <f t="shared" si="29"/>
        <v>DEF</v>
      </c>
      <c r="C132" s="1" t="str">
        <f t="shared" si="30"/>
        <v>Default</v>
      </c>
      <c r="D132" s="912">
        <f t="shared" si="31"/>
        <v>1900</v>
      </c>
      <c r="E132" s="913">
        <f t="shared" si="32"/>
        <v>1</v>
      </c>
      <c r="F132" s="913">
        <f t="shared" si="33"/>
        <v>91</v>
      </c>
      <c r="G132" s="912" t="s">
        <v>1042</v>
      </c>
      <c r="H132" s="912" t="s">
        <v>1039</v>
      </c>
      <c r="I132" s="912" t="s">
        <v>390</v>
      </c>
      <c r="J132" s="914">
        <f t="shared" ca="1" si="28"/>
        <v>8.1171032225104095E-4</v>
      </c>
      <c r="K132" s="914">
        <f t="shared" ca="1" si="28"/>
        <v>0</v>
      </c>
      <c r="L132" s="914">
        <f t="shared" ca="1" si="28"/>
        <v>0</v>
      </c>
      <c r="M132" s="914">
        <f t="shared" ca="1" si="28"/>
        <v>0</v>
      </c>
      <c r="N132" s="1" t="str">
        <f t="shared" si="34"/>
        <v>ASR_COMP</v>
      </c>
      <c r="O132" s="913">
        <f t="shared" si="35"/>
        <v>44682</v>
      </c>
      <c r="P132" s="1" t="str">
        <f t="shared" si="36"/>
        <v>Unaudited</v>
      </c>
    </row>
    <row r="133" spans="1:16" x14ac:dyDescent="0.25">
      <c r="A133" s="1" t="s">
        <v>440</v>
      </c>
      <c r="B133" s="1" t="str">
        <f t="shared" si="29"/>
        <v>DEF</v>
      </c>
      <c r="C133" s="1" t="str">
        <f t="shared" si="30"/>
        <v>Default</v>
      </c>
      <c r="D133" s="912">
        <f t="shared" si="31"/>
        <v>1900</v>
      </c>
      <c r="E133" s="913">
        <f t="shared" si="32"/>
        <v>1</v>
      </c>
      <c r="F133" s="913">
        <f t="shared" si="33"/>
        <v>182</v>
      </c>
      <c r="G133" s="912" t="s">
        <v>1042</v>
      </c>
      <c r="H133" s="912" t="s">
        <v>1039</v>
      </c>
      <c r="I133" s="912" t="s">
        <v>390</v>
      </c>
      <c r="J133" s="914">
        <f t="shared" ca="1" si="28"/>
        <v>-2.0453877193831883E-2</v>
      </c>
      <c r="K133" s="914">
        <f t="shared" ca="1" si="28"/>
        <v>0</v>
      </c>
      <c r="L133" s="914">
        <f t="shared" ca="1" si="28"/>
        <v>0</v>
      </c>
      <c r="M133" s="914">
        <f t="shared" ca="1" si="28"/>
        <v>0</v>
      </c>
      <c r="N133" s="1" t="str">
        <f t="shared" si="34"/>
        <v>ASR_COMP</v>
      </c>
      <c r="O133" s="913">
        <f t="shared" si="35"/>
        <v>44682</v>
      </c>
      <c r="P133" s="1" t="str">
        <f t="shared" si="36"/>
        <v>Unaudited</v>
      </c>
    </row>
    <row r="134" spans="1:16" x14ac:dyDescent="0.25">
      <c r="A134" s="1" t="s">
        <v>440</v>
      </c>
      <c r="B134" s="1" t="str">
        <f t="shared" si="29"/>
        <v>DEF</v>
      </c>
      <c r="C134" s="1" t="str">
        <f t="shared" si="30"/>
        <v>Default</v>
      </c>
      <c r="D134" s="912">
        <f t="shared" si="31"/>
        <v>1900</v>
      </c>
      <c r="E134" s="913">
        <f t="shared" si="32"/>
        <v>1</v>
      </c>
      <c r="F134" s="913">
        <f t="shared" si="33"/>
        <v>274</v>
      </c>
      <c r="G134" s="912" t="s">
        <v>1042</v>
      </c>
      <c r="H134" s="912" t="s">
        <v>1039</v>
      </c>
      <c r="I134" s="912" t="s">
        <v>390</v>
      </c>
      <c r="J134" s="914">
        <f t="shared" ca="1" si="28"/>
        <v>3.3952854249404543E-2</v>
      </c>
      <c r="K134" s="914">
        <f t="shared" ca="1" si="28"/>
        <v>0</v>
      </c>
      <c r="L134" s="914">
        <f t="shared" ca="1" si="28"/>
        <v>0</v>
      </c>
      <c r="M134" s="914">
        <f t="shared" ca="1" si="28"/>
        <v>0</v>
      </c>
      <c r="N134" s="1" t="str">
        <f t="shared" si="34"/>
        <v>ASR_COMP</v>
      </c>
      <c r="O134" s="913">
        <f t="shared" si="35"/>
        <v>44682</v>
      </c>
      <c r="P134" s="1" t="str">
        <f t="shared" si="36"/>
        <v>Unaudited</v>
      </c>
    </row>
    <row r="135" spans="1:16" x14ac:dyDescent="0.25">
      <c r="A135" s="1" t="s">
        <v>440</v>
      </c>
      <c r="B135" s="1" t="str">
        <f t="shared" si="29"/>
        <v>DEF</v>
      </c>
      <c r="C135" s="1" t="str">
        <f t="shared" si="30"/>
        <v>Default</v>
      </c>
      <c r="D135" s="912">
        <f t="shared" si="31"/>
        <v>1900</v>
      </c>
      <c r="E135" s="913">
        <f t="shared" si="32"/>
        <v>1</v>
      </c>
      <c r="F135" s="913">
        <f t="shared" si="33"/>
        <v>366</v>
      </c>
      <c r="G135" s="912" t="s">
        <v>1042</v>
      </c>
      <c r="H135" s="912" t="s">
        <v>1039</v>
      </c>
      <c r="I135" s="912" t="s">
        <v>390</v>
      </c>
      <c r="J135" s="914">
        <f t="shared" ca="1" si="28"/>
        <v>-7.2551771501197557E-2</v>
      </c>
      <c r="K135" s="914">
        <f t="shared" ca="1" si="28"/>
        <v>0</v>
      </c>
      <c r="L135" s="914">
        <f t="shared" ca="1" si="28"/>
        <v>0</v>
      </c>
      <c r="M135" s="914">
        <f t="shared" ca="1" si="28"/>
        <v>0</v>
      </c>
      <c r="N135" s="1" t="str">
        <f t="shared" si="34"/>
        <v>ASR_COMP</v>
      </c>
      <c r="O135" s="913">
        <f t="shared" si="35"/>
        <v>44682</v>
      </c>
      <c r="P135" s="1" t="str">
        <f t="shared" si="36"/>
        <v>Unaudited</v>
      </c>
    </row>
    <row r="136" spans="1:16" x14ac:dyDescent="0.25">
      <c r="A136" s="1" t="s">
        <v>440</v>
      </c>
      <c r="B136" s="1" t="str">
        <f t="shared" si="29"/>
        <v>DEF</v>
      </c>
      <c r="C136" s="1" t="str">
        <f t="shared" si="30"/>
        <v>Default</v>
      </c>
      <c r="D136" s="912">
        <f t="shared" si="31"/>
        <v>1900</v>
      </c>
      <c r="E136" s="913">
        <f t="shared" si="32"/>
        <v>1</v>
      </c>
      <c r="F136" s="913">
        <f t="shared" si="33"/>
        <v>1</v>
      </c>
      <c r="G136" s="912" t="s">
        <v>1042</v>
      </c>
      <c r="H136" s="912" t="s">
        <v>1040</v>
      </c>
      <c r="I136" s="912" t="s">
        <v>390</v>
      </c>
      <c r="J136" s="914">
        <f t="shared" ca="1" si="28"/>
        <v>-3.6594129374054839E-2</v>
      </c>
      <c r="K136" s="914">
        <f t="shared" ca="1" si="28"/>
        <v>0</v>
      </c>
      <c r="L136" s="914">
        <f t="shared" ca="1" si="28"/>
        <v>0</v>
      </c>
      <c r="M136" s="914">
        <f t="shared" ca="1" si="28"/>
        <v>0</v>
      </c>
      <c r="N136" s="1" t="str">
        <f t="shared" si="34"/>
        <v>ASR_COMP</v>
      </c>
      <c r="O136" s="913">
        <f t="shared" si="35"/>
        <v>44682</v>
      </c>
      <c r="P136" s="1" t="str">
        <f t="shared" si="36"/>
        <v>Unaudited</v>
      </c>
    </row>
    <row r="137" spans="1:16" x14ac:dyDescent="0.25">
      <c r="A137" s="1" t="s">
        <v>440</v>
      </c>
      <c r="B137" s="1" t="str">
        <f t="shared" si="29"/>
        <v>DEF</v>
      </c>
      <c r="C137" s="1" t="str">
        <f t="shared" si="30"/>
        <v>Default</v>
      </c>
      <c r="D137" s="912">
        <f t="shared" si="31"/>
        <v>1900</v>
      </c>
      <c r="E137" s="913">
        <f t="shared" si="32"/>
        <v>1</v>
      </c>
      <c r="F137" s="913">
        <f t="shared" si="33"/>
        <v>91</v>
      </c>
      <c r="G137" s="912" t="s">
        <v>1038</v>
      </c>
      <c r="H137" s="912" t="s">
        <v>1039</v>
      </c>
      <c r="I137" s="912" t="s">
        <v>391</v>
      </c>
      <c r="J137" s="914">
        <f t="shared" ca="1" si="28"/>
        <v>0.93571781547100885</v>
      </c>
      <c r="K137" s="914">
        <f t="shared" ca="1" si="28"/>
        <v>0</v>
      </c>
      <c r="L137" s="914">
        <f t="shared" ca="1" si="28"/>
        <v>0</v>
      </c>
      <c r="M137" s="914">
        <f t="shared" ca="1" si="28"/>
        <v>0</v>
      </c>
      <c r="N137" s="1" t="str">
        <f t="shared" si="34"/>
        <v>ASR_COMP</v>
      </c>
      <c r="O137" s="913">
        <f t="shared" si="35"/>
        <v>44682</v>
      </c>
      <c r="P137" s="1" t="str">
        <f t="shared" si="36"/>
        <v>Unaudited</v>
      </c>
    </row>
    <row r="138" spans="1:16" x14ac:dyDescent="0.25">
      <c r="A138" s="1" t="s">
        <v>440</v>
      </c>
      <c r="B138" s="1" t="str">
        <f t="shared" si="29"/>
        <v>DEF</v>
      </c>
      <c r="C138" s="1" t="str">
        <f t="shared" si="30"/>
        <v>Default</v>
      </c>
      <c r="D138" s="912">
        <f t="shared" si="31"/>
        <v>1900</v>
      </c>
      <c r="E138" s="913">
        <f t="shared" si="32"/>
        <v>1</v>
      </c>
      <c r="F138" s="913">
        <f t="shared" si="33"/>
        <v>182</v>
      </c>
      <c r="G138" s="912" t="s">
        <v>1038</v>
      </c>
      <c r="H138" s="912" t="s">
        <v>1039</v>
      </c>
      <c r="I138" s="912" t="s">
        <v>391</v>
      </c>
      <c r="J138" s="914">
        <f t="shared" ca="1" si="28"/>
        <v>0.97604157564253813</v>
      </c>
      <c r="K138" s="914">
        <f t="shared" ca="1" si="28"/>
        <v>0</v>
      </c>
      <c r="L138" s="914">
        <f t="shared" ca="1" si="28"/>
        <v>0</v>
      </c>
      <c r="M138" s="914">
        <f t="shared" ca="1" si="28"/>
        <v>0</v>
      </c>
      <c r="N138" s="1" t="str">
        <f t="shared" si="34"/>
        <v>ASR_COMP</v>
      </c>
      <c r="O138" s="913">
        <f t="shared" si="35"/>
        <v>44682</v>
      </c>
      <c r="P138" s="1" t="str">
        <f t="shared" si="36"/>
        <v>Unaudited</v>
      </c>
    </row>
    <row r="139" spans="1:16" x14ac:dyDescent="0.25">
      <c r="A139" s="1" t="s">
        <v>440</v>
      </c>
      <c r="B139" s="1" t="str">
        <f t="shared" si="29"/>
        <v>DEF</v>
      </c>
      <c r="C139" s="1" t="str">
        <f t="shared" si="30"/>
        <v>Default</v>
      </c>
      <c r="D139" s="912">
        <f t="shared" si="31"/>
        <v>1900</v>
      </c>
      <c r="E139" s="913">
        <f t="shared" si="32"/>
        <v>1</v>
      </c>
      <c r="F139" s="913">
        <f t="shared" si="33"/>
        <v>274</v>
      </c>
      <c r="G139" s="912" t="s">
        <v>1038</v>
      </c>
      <c r="H139" s="912" t="s">
        <v>1039</v>
      </c>
      <c r="I139" s="912" t="s">
        <v>391</v>
      </c>
      <c r="J139" s="914">
        <f t="shared" ca="1" si="28"/>
        <v>0.97363026739601066</v>
      </c>
      <c r="K139" s="914">
        <f t="shared" ca="1" si="28"/>
        <v>0</v>
      </c>
      <c r="L139" s="914">
        <f t="shared" ca="1" si="28"/>
        <v>0</v>
      </c>
      <c r="M139" s="914">
        <f t="shared" ca="1" si="28"/>
        <v>0</v>
      </c>
      <c r="N139" s="1" t="str">
        <f t="shared" si="34"/>
        <v>ASR_COMP</v>
      </c>
      <c r="O139" s="913">
        <f t="shared" si="35"/>
        <v>44682</v>
      </c>
      <c r="P139" s="1" t="str">
        <f t="shared" si="36"/>
        <v>Unaudited</v>
      </c>
    </row>
    <row r="140" spans="1:16" x14ac:dyDescent="0.25">
      <c r="A140" s="1" t="s">
        <v>440</v>
      </c>
      <c r="B140" s="1" t="str">
        <f t="shared" si="29"/>
        <v>DEF</v>
      </c>
      <c r="C140" s="1" t="str">
        <f t="shared" si="30"/>
        <v>Default</v>
      </c>
      <c r="D140" s="912">
        <f t="shared" si="31"/>
        <v>1900</v>
      </c>
      <c r="E140" s="913">
        <f t="shared" si="32"/>
        <v>1</v>
      </c>
      <c r="F140" s="913">
        <f t="shared" si="33"/>
        <v>366</v>
      </c>
      <c r="G140" s="912" t="s">
        <v>1038</v>
      </c>
      <c r="H140" s="912" t="s">
        <v>1039</v>
      </c>
      <c r="I140" s="912" t="s">
        <v>391</v>
      </c>
      <c r="J140" s="914">
        <f t="shared" ca="1" si="28"/>
        <v>0.94865643007677924</v>
      </c>
      <c r="K140" s="914">
        <f t="shared" ca="1" si="28"/>
        <v>0</v>
      </c>
      <c r="L140" s="914">
        <f t="shared" ca="1" si="28"/>
        <v>0</v>
      </c>
      <c r="M140" s="914">
        <f t="shared" ca="1" si="28"/>
        <v>0</v>
      </c>
      <c r="N140" s="1" t="str">
        <f t="shared" si="34"/>
        <v>ASR_COMP</v>
      </c>
      <c r="O140" s="913">
        <f t="shared" si="35"/>
        <v>44682</v>
      </c>
      <c r="P140" s="1" t="str">
        <f t="shared" si="36"/>
        <v>Unaudited</v>
      </c>
    </row>
    <row r="141" spans="1:16" x14ac:dyDescent="0.25">
      <c r="A141" s="1" t="s">
        <v>440</v>
      </c>
      <c r="B141" s="1" t="str">
        <f t="shared" si="29"/>
        <v>DEF</v>
      </c>
      <c r="C141" s="1" t="str">
        <f t="shared" si="30"/>
        <v>Default</v>
      </c>
      <c r="D141" s="912">
        <f t="shared" si="31"/>
        <v>1900</v>
      </c>
      <c r="E141" s="913">
        <f t="shared" si="32"/>
        <v>1</v>
      </c>
      <c r="F141" s="913">
        <f t="shared" si="33"/>
        <v>1</v>
      </c>
      <c r="G141" s="912" t="s">
        <v>1038</v>
      </c>
      <c r="H141" s="912" t="s">
        <v>1040</v>
      </c>
      <c r="I141" s="912" t="s">
        <v>391</v>
      </c>
      <c r="J141" s="914">
        <f t="shared" ca="1" si="28"/>
        <v>0.94786635138275133</v>
      </c>
      <c r="K141" s="914">
        <f t="shared" ca="1" si="28"/>
        <v>0</v>
      </c>
      <c r="L141" s="914">
        <f t="shared" ca="1" si="28"/>
        <v>0</v>
      </c>
      <c r="M141" s="914">
        <f t="shared" ca="1" si="28"/>
        <v>0</v>
      </c>
      <c r="N141" s="1" t="str">
        <f t="shared" si="34"/>
        <v>ASR_COMP</v>
      </c>
      <c r="O141" s="913">
        <f t="shared" si="35"/>
        <v>44682</v>
      </c>
      <c r="P141" s="1" t="str">
        <f t="shared" si="36"/>
        <v>Unaudited</v>
      </c>
    </row>
    <row r="142" spans="1:16" x14ac:dyDescent="0.25">
      <c r="A142" s="1" t="s">
        <v>440</v>
      </c>
      <c r="B142" s="1" t="str">
        <f t="shared" si="29"/>
        <v>DEF</v>
      </c>
      <c r="C142" s="1" t="str">
        <f t="shared" si="30"/>
        <v>Default</v>
      </c>
      <c r="D142" s="912">
        <f t="shared" si="31"/>
        <v>1900</v>
      </c>
      <c r="E142" s="913">
        <f t="shared" si="32"/>
        <v>1</v>
      </c>
      <c r="F142" s="913">
        <f t="shared" si="33"/>
        <v>91</v>
      </c>
      <c r="G142" s="912" t="s">
        <v>1041</v>
      </c>
      <c r="H142" s="912" t="s">
        <v>1039</v>
      </c>
      <c r="I142" s="912" t="s">
        <v>391</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4.9076681902529021E-2</v>
      </c>
      <c r="K142" s="914">
        <f t="shared" ca="1" si="37"/>
        <v>0</v>
      </c>
      <c r="L142" s="914">
        <f t="shared" ca="1" si="37"/>
        <v>0</v>
      </c>
      <c r="M142" s="914">
        <f t="shared" ca="1" si="37"/>
        <v>0</v>
      </c>
      <c r="N142" s="1" t="str">
        <f t="shared" si="34"/>
        <v>ASR_COMP</v>
      </c>
      <c r="O142" s="913">
        <f t="shared" si="35"/>
        <v>44682</v>
      </c>
      <c r="P142" s="1" t="str">
        <f t="shared" si="36"/>
        <v>Unaudited</v>
      </c>
    </row>
    <row r="143" spans="1:16" x14ac:dyDescent="0.25">
      <c r="A143" s="1" t="s">
        <v>440</v>
      </c>
      <c r="B143" s="1" t="str">
        <f t="shared" si="29"/>
        <v>DEF</v>
      </c>
      <c r="C143" s="1" t="str">
        <f t="shared" si="30"/>
        <v>Default</v>
      </c>
      <c r="D143" s="912">
        <f t="shared" si="31"/>
        <v>1900</v>
      </c>
      <c r="E143" s="913">
        <f t="shared" si="32"/>
        <v>1</v>
      </c>
      <c r="F143" s="913">
        <f t="shared" si="33"/>
        <v>182</v>
      </c>
      <c r="G143" s="912" t="s">
        <v>1041</v>
      </c>
      <c r="H143" s="912" t="s">
        <v>1039</v>
      </c>
      <c r="I143" s="912" t="s">
        <v>391</v>
      </c>
      <c r="J143" s="914">
        <f t="shared" ca="1" si="37"/>
        <v>4.9598368268750019E-2</v>
      </c>
      <c r="K143" s="914">
        <f t="shared" ca="1" si="37"/>
        <v>0</v>
      </c>
      <c r="L143" s="914">
        <f t="shared" ca="1" si="37"/>
        <v>0</v>
      </c>
      <c r="M143" s="914">
        <f t="shared" ca="1" si="37"/>
        <v>0</v>
      </c>
      <c r="N143" s="1" t="str">
        <f t="shared" si="34"/>
        <v>ASR_COMP</v>
      </c>
      <c r="O143" s="913">
        <f t="shared" si="35"/>
        <v>44682</v>
      </c>
      <c r="P143" s="1" t="str">
        <f t="shared" si="36"/>
        <v>Unaudited</v>
      </c>
    </row>
    <row r="144" spans="1:16" x14ac:dyDescent="0.25">
      <c r="A144" s="1" t="s">
        <v>440</v>
      </c>
      <c r="B144" s="1" t="str">
        <f t="shared" si="29"/>
        <v>DEF</v>
      </c>
      <c r="C144" s="1" t="str">
        <f t="shared" si="30"/>
        <v>Default</v>
      </c>
      <c r="D144" s="912">
        <f t="shared" si="31"/>
        <v>1900</v>
      </c>
      <c r="E144" s="913">
        <f t="shared" si="32"/>
        <v>1</v>
      </c>
      <c r="F144" s="913">
        <f t="shared" si="33"/>
        <v>274</v>
      </c>
      <c r="G144" s="912" t="s">
        <v>1041</v>
      </c>
      <c r="H144" s="912" t="s">
        <v>1039</v>
      </c>
      <c r="I144" s="912" t="s">
        <v>391</v>
      </c>
      <c r="J144" s="914">
        <f t="shared" ca="1" si="37"/>
        <v>4.8761723168081111E-2</v>
      </c>
      <c r="K144" s="914">
        <f t="shared" ca="1" si="37"/>
        <v>0</v>
      </c>
      <c r="L144" s="914">
        <f t="shared" ca="1" si="37"/>
        <v>0</v>
      </c>
      <c r="M144" s="914">
        <f t="shared" ca="1" si="37"/>
        <v>0</v>
      </c>
      <c r="N144" s="1" t="str">
        <f t="shared" si="34"/>
        <v>ASR_COMP</v>
      </c>
      <c r="O144" s="913">
        <f t="shared" si="35"/>
        <v>44682</v>
      </c>
      <c r="P144" s="1" t="str">
        <f t="shared" si="36"/>
        <v>Unaudited</v>
      </c>
    </row>
    <row r="145" spans="1:16" x14ac:dyDescent="0.25">
      <c r="A145" s="1" t="s">
        <v>440</v>
      </c>
      <c r="B145" s="1" t="str">
        <f t="shared" si="29"/>
        <v>DEF</v>
      </c>
      <c r="C145" s="1" t="str">
        <f t="shared" si="30"/>
        <v>Default</v>
      </c>
      <c r="D145" s="912">
        <f t="shared" si="31"/>
        <v>1900</v>
      </c>
      <c r="E145" s="913">
        <f t="shared" si="32"/>
        <v>1</v>
      </c>
      <c r="F145" s="913">
        <f t="shared" si="33"/>
        <v>366</v>
      </c>
      <c r="G145" s="912" t="s">
        <v>1041</v>
      </c>
      <c r="H145" s="912" t="s">
        <v>1039</v>
      </c>
      <c r="I145" s="912" t="s">
        <v>391</v>
      </c>
      <c r="J145" s="914">
        <f t="shared" ca="1" si="37"/>
        <v>4.8409776514564282E-2</v>
      </c>
      <c r="K145" s="914">
        <f t="shared" ca="1" si="37"/>
        <v>0</v>
      </c>
      <c r="L145" s="914">
        <f t="shared" ca="1" si="37"/>
        <v>0</v>
      </c>
      <c r="M145" s="914">
        <f t="shared" ca="1" si="37"/>
        <v>0</v>
      </c>
      <c r="N145" s="1" t="str">
        <f t="shared" si="34"/>
        <v>ASR_COMP</v>
      </c>
      <c r="O145" s="913">
        <f t="shared" si="35"/>
        <v>44682</v>
      </c>
      <c r="P145" s="1" t="str">
        <f t="shared" si="36"/>
        <v>Unaudited</v>
      </c>
    </row>
    <row r="146" spans="1:16" x14ac:dyDescent="0.25">
      <c r="A146" s="1" t="s">
        <v>440</v>
      </c>
      <c r="B146" s="1" t="str">
        <f t="shared" si="29"/>
        <v>DEF</v>
      </c>
      <c r="C146" s="1" t="str">
        <f t="shared" si="30"/>
        <v>Default</v>
      </c>
      <c r="D146" s="912">
        <f t="shared" si="31"/>
        <v>1900</v>
      </c>
      <c r="E146" s="913">
        <f t="shared" si="32"/>
        <v>1</v>
      </c>
      <c r="F146" s="913">
        <f t="shared" si="33"/>
        <v>1</v>
      </c>
      <c r="G146" s="912" t="s">
        <v>1041</v>
      </c>
      <c r="H146" s="912" t="s">
        <v>1040</v>
      </c>
      <c r="I146" s="912" t="s">
        <v>391</v>
      </c>
      <c r="J146" s="914">
        <f t="shared" ca="1" si="37"/>
        <v>4.8598189221103254E-2</v>
      </c>
      <c r="K146" s="914">
        <f t="shared" ca="1" si="37"/>
        <v>0</v>
      </c>
      <c r="L146" s="914">
        <f t="shared" ca="1" si="37"/>
        <v>0</v>
      </c>
      <c r="M146" s="914">
        <f t="shared" ca="1" si="37"/>
        <v>0</v>
      </c>
      <c r="N146" s="1" t="str">
        <f t="shared" si="34"/>
        <v>ASR_COMP</v>
      </c>
      <c r="O146" s="913">
        <f t="shared" si="35"/>
        <v>44682</v>
      </c>
      <c r="P146" s="1" t="str">
        <f t="shared" si="36"/>
        <v>Unaudited</v>
      </c>
    </row>
    <row r="147" spans="1:16" x14ac:dyDescent="0.25">
      <c r="A147" s="1" t="s">
        <v>440</v>
      </c>
      <c r="B147" s="1" t="str">
        <f t="shared" si="29"/>
        <v>DEF</v>
      </c>
      <c r="C147" s="1" t="str">
        <f t="shared" si="30"/>
        <v>Default</v>
      </c>
      <c r="D147" s="912">
        <f t="shared" si="31"/>
        <v>1900</v>
      </c>
      <c r="E147" s="913">
        <f t="shared" si="32"/>
        <v>1</v>
      </c>
      <c r="F147" s="913">
        <f t="shared" si="33"/>
        <v>91</v>
      </c>
      <c r="G147" s="912" t="s">
        <v>1042</v>
      </c>
      <c r="H147" s="912" t="s">
        <v>1039</v>
      </c>
      <c r="I147" s="912" t="s">
        <v>391</v>
      </c>
      <c r="J147" s="914">
        <f t="shared" ca="1" si="37"/>
        <v>1.3081766568110925E-2</v>
      </c>
      <c r="K147" s="914">
        <f t="shared" ca="1" si="37"/>
        <v>0</v>
      </c>
      <c r="L147" s="914">
        <f t="shared" ca="1" si="37"/>
        <v>0</v>
      </c>
      <c r="M147" s="914">
        <f t="shared" ca="1" si="37"/>
        <v>0</v>
      </c>
      <c r="N147" s="1" t="str">
        <f t="shared" si="34"/>
        <v>ASR_COMP</v>
      </c>
      <c r="O147" s="913">
        <f t="shared" si="35"/>
        <v>44682</v>
      </c>
      <c r="P147" s="1" t="str">
        <f t="shared" si="36"/>
        <v>Unaudited</v>
      </c>
    </row>
    <row r="148" spans="1:16" x14ac:dyDescent="0.25">
      <c r="A148" s="1" t="s">
        <v>440</v>
      </c>
      <c r="B148" s="1" t="str">
        <f t="shared" si="29"/>
        <v>DEF</v>
      </c>
      <c r="C148" s="1" t="str">
        <f t="shared" si="30"/>
        <v>Default</v>
      </c>
      <c r="D148" s="912">
        <f t="shared" si="31"/>
        <v>1900</v>
      </c>
      <c r="E148" s="913">
        <f t="shared" si="32"/>
        <v>1</v>
      </c>
      <c r="F148" s="913">
        <f t="shared" si="33"/>
        <v>182</v>
      </c>
      <c r="G148" s="912" t="s">
        <v>1042</v>
      </c>
      <c r="H148" s="912" t="s">
        <v>1039</v>
      </c>
      <c r="I148" s="912" t="s">
        <v>391</v>
      </c>
      <c r="J148" s="914">
        <f t="shared" ca="1" si="37"/>
        <v>-2.7372015261203475E-2</v>
      </c>
      <c r="K148" s="914">
        <f t="shared" ca="1" si="37"/>
        <v>0</v>
      </c>
      <c r="L148" s="914">
        <f t="shared" ca="1" si="37"/>
        <v>0</v>
      </c>
      <c r="M148" s="914">
        <f t="shared" ca="1" si="37"/>
        <v>0</v>
      </c>
      <c r="N148" s="1" t="str">
        <f t="shared" si="34"/>
        <v>ASR_COMP</v>
      </c>
      <c r="O148" s="913">
        <f t="shared" si="35"/>
        <v>44682</v>
      </c>
      <c r="P148" s="1" t="str">
        <f t="shared" si="36"/>
        <v>Unaudited</v>
      </c>
    </row>
    <row r="149" spans="1:16" x14ac:dyDescent="0.25">
      <c r="A149" s="1" t="s">
        <v>440</v>
      </c>
      <c r="B149" s="1" t="str">
        <f t="shared" si="29"/>
        <v>DEF</v>
      </c>
      <c r="C149" s="1" t="str">
        <f t="shared" si="30"/>
        <v>Default</v>
      </c>
      <c r="D149" s="912">
        <f t="shared" si="31"/>
        <v>1900</v>
      </c>
      <c r="E149" s="913">
        <f t="shared" si="32"/>
        <v>1</v>
      </c>
      <c r="F149" s="913">
        <f t="shared" si="33"/>
        <v>274</v>
      </c>
      <c r="G149" s="912" t="s">
        <v>1042</v>
      </c>
      <c r="H149" s="912" t="s">
        <v>1039</v>
      </c>
      <c r="I149" s="912" t="s">
        <v>391</v>
      </c>
      <c r="J149" s="914">
        <f t="shared" ca="1" si="37"/>
        <v>-2.4273475460529388E-2</v>
      </c>
      <c r="K149" s="914">
        <f t="shared" ca="1" si="37"/>
        <v>0</v>
      </c>
      <c r="L149" s="914">
        <f t="shared" ca="1" si="37"/>
        <v>0</v>
      </c>
      <c r="M149" s="914">
        <f t="shared" ca="1" si="37"/>
        <v>0</v>
      </c>
      <c r="N149" s="1" t="str">
        <f t="shared" si="34"/>
        <v>ASR_COMP</v>
      </c>
      <c r="O149" s="913">
        <f t="shared" si="35"/>
        <v>44682</v>
      </c>
      <c r="P149" s="1" t="str">
        <f t="shared" si="36"/>
        <v>Unaudited</v>
      </c>
    </row>
    <row r="150" spans="1:16" x14ac:dyDescent="0.25">
      <c r="A150" s="1" t="s">
        <v>440</v>
      </c>
      <c r="B150" s="1" t="str">
        <f t="shared" si="29"/>
        <v>DEF</v>
      </c>
      <c r="C150" s="1" t="str">
        <f t="shared" si="30"/>
        <v>Default</v>
      </c>
      <c r="D150" s="912">
        <f t="shared" si="31"/>
        <v>1900</v>
      </c>
      <c r="E150" s="913">
        <f t="shared" si="32"/>
        <v>1</v>
      </c>
      <c r="F150" s="913">
        <f t="shared" si="33"/>
        <v>366</v>
      </c>
      <c r="G150" s="912" t="s">
        <v>1042</v>
      </c>
      <c r="H150" s="912" t="s">
        <v>1039</v>
      </c>
      <c r="I150" s="912" t="s">
        <v>391</v>
      </c>
      <c r="J150" s="914">
        <f t="shared" ca="1" si="37"/>
        <v>1.1176483611634431E-3</v>
      </c>
      <c r="K150" s="914">
        <f t="shared" ca="1" si="37"/>
        <v>0</v>
      </c>
      <c r="L150" s="914">
        <f t="shared" ca="1" si="37"/>
        <v>0</v>
      </c>
      <c r="M150" s="914">
        <f t="shared" ca="1" si="37"/>
        <v>0</v>
      </c>
      <c r="N150" s="1" t="str">
        <f t="shared" si="34"/>
        <v>ASR_COMP</v>
      </c>
      <c r="O150" s="913">
        <f t="shared" si="35"/>
        <v>44682</v>
      </c>
      <c r="P150" s="1" t="str">
        <f t="shared" si="36"/>
        <v>Unaudited</v>
      </c>
    </row>
    <row r="151" spans="1:16" x14ac:dyDescent="0.25">
      <c r="A151" s="1" t="s">
        <v>440</v>
      </c>
      <c r="B151" s="1" t="str">
        <f t="shared" si="29"/>
        <v>DEF</v>
      </c>
      <c r="C151" s="1" t="str">
        <f t="shared" si="30"/>
        <v>Default</v>
      </c>
      <c r="D151" s="912">
        <f t="shared" si="31"/>
        <v>1900</v>
      </c>
      <c r="E151" s="913">
        <f t="shared" si="32"/>
        <v>1</v>
      </c>
      <c r="F151" s="913">
        <f t="shared" si="33"/>
        <v>1</v>
      </c>
      <c r="G151" s="912" t="s">
        <v>1042</v>
      </c>
      <c r="H151" s="912" t="s">
        <v>1040</v>
      </c>
      <c r="I151" s="912" t="s">
        <v>391</v>
      </c>
      <c r="J151" s="914">
        <f t="shared" ca="1" si="37"/>
        <v>1.6619291996530362E-3</v>
      </c>
      <c r="K151" s="914">
        <f t="shared" ca="1" si="37"/>
        <v>0</v>
      </c>
      <c r="L151" s="914">
        <f t="shared" ca="1" si="37"/>
        <v>0</v>
      </c>
      <c r="M151" s="914">
        <f t="shared" ca="1" si="37"/>
        <v>0</v>
      </c>
      <c r="N151" s="1" t="str">
        <f t="shared" si="34"/>
        <v>ASR_COMP</v>
      </c>
      <c r="O151" s="913">
        <f t="shared" si="35"/>
        <v>44682</v>
      </c>
      <c r="P151" s="1" t="str">
        <f t="shared" si="36"/>
        <v>Unaudited</v>
      </c>
    </row>
    <row r="152" spans="1:16" x14ac:dyDescent="0.25">
      <c r="A152" s="1" t="s">
        <v>440</v>
      </c>
      <c r="B152" s="1" t="str">
        <f t="shared" si="29"/>
        <v>DEF</v>
      </c>
      <c r="C152" s="1" t="str">
        <f t="shared" si="30"/>
        <v>Default</v>
      </c>
      <c r="D152" s="912">
        <f t="shared" si="31"/>
        <v>1900</v>
      </c>
      <c r="E152" s="913">
        <f t="shared" si="32"/>
        <v>1</v>
      </c>
      <c r="F152" s="913">
        <f t="shared" si="33"/>
        <v>91</v>
      </c>
      <c r="G152" s="912" t="s">
        <v>1038</v>
      </c>
      <c r="H152" s="912" t="s">
        <v>1039</v>
      </c>
      <c r="I152" s="912" t="s">
        <v>392</v>
      </c>
      <c r="J152" s="914">
        <f t="shared" ca="1" si="37"/>
        <v>0.95821156976435429</v>
      </c>
      <c r="K152" s="914">
        <f t="shared" ca="1" si="37"/>
        <v>0</v>
      </c>
      <c r="L152" s="914">
        <f t="shared" ca="1" si="37"/>
        <v>0</v>
      </c>
      <c r="M152" s="914">
        <f t="shared" ca="1" si="37"/>
        <v>0</v>
      </c>
      <c r="N152" s="1" t="str">
        <f t="shared" si="34"/>
        <v>ASR_COMP</v>
      </c>
      <c r="O152" s="913">
        <f t="shared" si="35"/>
        <v>44682</v>
      </c>
      <c r="P152" s="1" t="str">
        <f t="shared" si="36"/>
        <v>Unaudited</v>
      </c>
    </row>
    <row r="153" spans="1:16" x14ac:dyDescent="0.25">
      <c r="A153" s="1" t="s">
        <v>440</v>
      </c>
      <c r="B153" s="1" t="str">
        <f t="shared" si="29"/>
        <v>DEF</v>
      </c>
      <c r="C153" s="1" t="str">
        <f t="shared" si="30"/>
        <v>Default</v>
      </c>
      <c r="D153" s="912">
        <f t="shared" si="31"/>
        <v>1900</v>
      </c>
      <c r="E153" s="913">
        <f t="shared" si="32"/>
        <v>1</v>
      </c>
      <c r="F153" s="913">
        <f t="shared" si="33"/>
        <v>182</v>
      </c>
      <c r="G153" s="912" t="s">
        <v>1038</v>
      </c>
      <c r="H153" s="912" t="s">
        <v>1039</v>
      </c>
      <c r="I153" s="912" t="s">
        <v>392</v>
      </c>
      <c r="J153" s="914">
        <f t="shared" ca="1" si="37"/>
        <v>0.96886603814515271</v>
      </c>
      <c r="K153" s="914">
        <f t="shared" ca="1" si="37"/>
        <v>0</v>
      </c>
      <c r="L153" s="914">
        <f t="shared" ca="1" si="37"/>
        <v>0</v>
      </c>
      <c r="M153" s="914">
        <f t="shared" ca="1" si="37"/>
        <v>0</v>
      </c>
      <c r="N153" s="1" t="str">
        <f t="shared" si="34"/>
        <v>ASR_COMP</v>
      </c>
      <c r="O153" s="913">
        <f t="shared" si="35"/>
        <v>44682</v>
      </c>
      <c r="P153" s="1" t="str">
        <f t="shared" si="36"/>
        <v>Unaudited</v>
      </c>
    </row>
    <row r="154" spans="1:16" x14ac:dyDescent="0.25">
      <c r="A154" s="1" t="s">
        <v>440</v>
      </c>
      <c r="B154" s="1" t="str">
        <f t="shared" si="29"/>
        <v>DEF</v>
      </c>
      <c r="C154" s="1" t="str">
        <f t="shared" si="30"/>
        <v>Default</v>
      </c>
      <c r="D154" s="912">
        <f t="shared" si="31"/>
        <v>1900</v>
      </c>
      <c r="E154" s="913">
        <f t="shared" si="32"/>
        <v>1</v>
      </c>
      <c r="F154" s="913">
        <f t="shared" si="33"/>
        <v>274</v>
      </c>
      <c r="G154" s="912" t="s">
        <v>1038</v>
      </c>
      <c r="H154" s="912" t="s">
        <v>1039</v>
      </c>
      <c r="I154" s="912" t="s">
        <v>392</v>
      </c>
      <c r="J154" s="914">
        <f t="shared" ca="1" si="37"/>
        <v>0.8703826548093675</v>
      </c>
      <c r="K154" s="914">
        <f t="shared" ca="1" si="37"/>
        <v>0</v>
      </c>
      <c r="L154" s="914">
        <f t="shared" ca="1" si="37"/>
        <v>0</v>
      </c>
      <c r="M154" s="914">
        <f t="shared" ca="1" si="37"/>
        <v>0</v>
      </c>
      <c r="N154" s="1" t="str">
        <f t="shared" si="34"/>
        <v>ASR_COMP</v>
      </c>
      <c r="O154" s="913">
        <f t="shared" si="35"/>
        <v>44682</v>
      </c>
      <c r="P154" s="1" t="str">
        <f t="shared" si="36"/>
        <v>Unaudited</v>
      </c>
    </row>
    <row r="155" spans="1:16" x14ac:dyDescent="0.25">
      <c r="A155" s="1" t="s">
        <v>440</v>
      </c>
      <c r="B155" s="1" t="str">
        <f t="shared" si="29"/>
        <v>DEF</v>
      </c>
      <c r="C155" s="1" t="str">
        <f t="shared" si="30"/>
        <v>Default</v>
      </c>
      <c r="D155" s="912">
        <f t="shared" si="31"/>
        <v>1900</v>
      </c>
      <c r="E155" s="913">
        <f t="shared" si="32"/>
        <v>1</v>
      </c>
      <c r="F155" s="913">
        <f t="shared" si="33"/>
        <v>366</v>
      </c>
      <c r="G155" s="912" t="s">
        <v>1038</v>
      </c>
      <c r="H155" s="912" t="s">
        <v>1039</v>
      </c>
      <c r="I155" s="912" t="s">
        <v>392</v>
      </c>
      <c r="J155" s="914">
        <f t="shared" ca="1" si="37"/>
        <v>0.95670858129068692</v>
      </c>
      <c r="K155" s="914">
        <f t="shared" ca="1" si="37"/>
        <v>0</v>
      </c>
      <c r="L155" s="914">
        <f t="shared" ca="1" si="37"/>
        <v>0</v>
      </c>
      <c r="M155" s="914">
        <f t="shared" ca="1" si="37"/>
        <v>0</v>
      </c>
      <c r="N155" s="1" t="str">
        <f t="shared" si="34"/>
        <v>ASR_COMP</v>
      </c>
      <c r="O155" s="913">
        <f t="shared" si="35"/>
        <v>44682</v>
      </c>
      <c r="P155" s="1" t="str">
        <f t="shared" si="36"/>
        <v>Unaudited</v>
      </c>
    </row>
    <row r="156" spans="1:16" x14ac:dyDescent="0.25">
      <c r="A156" s="1" t="s">
        <v>440</v>
      </c>
      <c r="B156" s="1" t="str">
        <f t="shared" si="29"/>
        <v>DEF</v>
      </c>
      <c r="C156" s="1" t="str">
        <f t="shared" si="30"/>
        <v>Default</v>
      </c>
      <c r="D156" s="912">
        <f t="shared" si="31"/>
        <v>1900</v>
      </c>
      <c r="E156" s="913">
        <f t="shared" si="32"/>
        <v>1</v>
      </c>
      <c r="F156" s="913">
        <f t="shared" si="33"/>
        <v>1</v>
      </c>
      <c r="G156" s="912" t="s">
        <v>1038</v>
      </c>
      <c r="H156" s="912" t="s">
        <v>1040</v>
      </c>
      <c r="I156" s="912" t="s">
        <v>392</v>
      </c>
      <c r="J156" s="914">
        <f t="shared" ca="1" si="37"/>
        <v>0.93322018152743014</v>
      </c>
      <c r="K156" s="914">
        <f t="shared" ca="1" si="37"/>
        <v>0</v>
      </c>
      <c r="L156" s="914">
        <f t="shared" ca="1" si="37"/>
        <v>0</v>
      </c>
      <c r="M156" s="914">
        <f t="shared" ca="1" si="37"/>
        <v>0</v>
      </c>
      <c r="N156" s="1" t="str">
        <f t="shared" si="34"/>
        <v>ASR_COMP</v>
      </c>
      <c r="O156" s="913">
        <f t="shared" si="35"/>
        <v>44682</v>
      </c>
      <c r="P156" s="1" t="str">
        <f t="shared" si="36"/>
        <v>Unaudited</v>
      </c>
    </row>
    <row r="157" spans="1:16" x14ac:dyDescent="0.25">
      <c r="A157" s="1" t="s">
        <v>440</v>
      </c>
      <c r="B157" s="1" t="str">
        <f t="shared" si="29"/>
        <v>DEF</v>
      </c>
      <c r="C157" s="1" t="str">
        <f t="shared" si="30"/>
        <v>Default</v>
      </c>
      <c r="D157" s="912">
        <f t="shared" si="31"/>
        <v>1900</v>
      </c>
      <c r="E157" s="913">
        <f t="shared" si="32"/>
        <v>1</v>
      </c>
      <c r="F157" s="913">
        <f t="shared" si="33"/>
        <v>91</v>
      </c>
      <c r="G157" s="912" t="s">
        <v>1041</v>
      </c>
      <c r="H157" s="912" t="s">
        <v>1039</v>
      </c>
      <c r="I157" s="912" t="s">
        <v>392</v>
      </c>
      <c r="J157" s="914">
        <f t="shared" ca="1" si="37"/>
        <v>3.7710752171756831E-2</v>
      </c>
      <c r="K157" s="914">
        <f t="shared" ca="1" si="37"/>
        <v>0</v>
      </c>
      <c r="L157" s="914">
        <f t="shared" ca="1" si="37"/>
        <v>0</v>
      </c>
      <c r="M157" s="914">
        <f t="shared" ca="1" si="37"/>
        <v>0</v>
      </c>
      <c r="N157" s="1" t="str">
        <f t="shared" si="34"/>
        <v>ASR_COMP</v>
      </c>
      <c r="O157" s="913">
        <f t="shared" si="35"/>
        <v>44682</v>
      </c>
      <c r="P157" s="1" t="str">
        <f t="shared" si="36"/>
        <v>Unaudited</v>
      </c>
    </row>
    <row r="158" spans="1:16" x14ac:dyDescent="0.25">
      <c r="A158" s="1" t="s">
        <v>440</v>
      </c>
      <c r="B158" s="1" t="str">
        <f t="shared" si="29"/>
        <v>DEF</v>
      </c>
      <c r="C158" s="1" t="str">
        <f t="shared" si="30"/>
        <v>Default</v>
      </c>
      <c r="D158" s="912">
        <f t="shared" si="31"/>
        <v>1900</v>
      </c>
      <c r="E158" s="913">
        <f t="shared" si="32"/>
        <v>1</v>
      </c>
      <c r="F158" s="913">
        <f t="shared" si="33"/>
        <v>182</v>
      </c>
      <c r="G158" s="912" t="s">
        <v>1041</v>
      </c>
      <c r="H158" s="912" t="s">
        <v>1039</v>
      </c>
      <c r="I158" s="912" t="s">
        <v>392</v>
      </c>
      <c r="J158" s="914">
        <f t="shared" ca="1" si="37"/>
        <v>3.7098383395818335E-2</v>
      </c>
      <c r="K158" s="914">
        <f t="shared" ca="1" si="37"/>
        <v>0</v>
      </c>
      <c r="L158" s="914">
        <f t="shared" ca="1" si="37"/>
        <v>0</v>
      </c>
      <c r="M158" s="914">
        <f t="shared" ca="1" si="37"/>
        <v>0</v>
      </c>
      <c r="N158" s="1" t="str">
        <f t="shared" si="34"/>
        <v>ASR_COMP</v>
      </c>
      <c r="O158" s="913">
        <f t="shared" si="35"/>
        <v>44682</v>
      </c>
      <c r="P158" s="1" t="str">
        <f t="shared" si="36"/>
        <v>Unaudited</v>
      </c>
    </row>
    <row r="159" spans="1:16" x14ac:dyDescent="0.25">
      <c r="A159" s="1" t="s">
        <v>440</v>
      </c>
      <c r="B159" s="1" t="str">
        <f t="shared" si="29"/>
        <v>DEF</v>
      </c>
      <c r="C159" s="1" t="str">
        <f t="shared" si="30"/>
        <v>Default</v>
      </c>
      <c r="D159" s="912">
        <f t="shared" si="31"/>
        <v>1900</v>
      </c>
      <c r="E159" s="913">
        <f t="shared" si="32"/>
        <v>1</v>
      </c>
      <c r="F159" s="913">
        <f t="shared" si="33"/>
        <v>274</v>
      </c>
      <c r="G159" s="912" t="s">
        <v>1041</v>
      </c>
      <c r="H159" s="912" t="s">
        <v>1039</v>
      </c>
      <c r="I159" s="912" t="s">
        <v>392</v>
      </c>
      <c r="J159" s="914">
        <f t="shared" ca="1" si="37"/>
        <v>3.7068532532007002E-2</v>
      </c>
      <c r="K159" s="914">
        <f t="shared" ca="1" si="37"/>
        <v>0</v>
      </c>
      <c r="L159" s="914">
        <f t="shared" ca="1" si="37"/>
        <v>0</v>
      </c>
      <c r="M159" s="914">
        <f t="shared" ca="1" si="37"/>
        <v>0</v>
      </c>
      <c r="N159" s="1" t="str">
        <f t="shared" si="34"/>
        <v>ASR_COMP</v>
      </c>
      <c r="O159" s="913">
        <f t="shared" si="35"/>
        <v>44682</v>
      </c>
      <c r="P159" s="1" t="str">
        <f t="shared" si="36"/>
        <v>Unaudited</v>
      </c>
    </row>
    <row r="160" spans="1:16" x14ac:dyDescent="0.25">
      <c r="A160" s="1" t="s">
        <v>440</v>
      </c>
      <c r="B160" s="1" t="str">
        <f t="shared" si="29"/>
        <v>DEF</v>
      </c>
      <c r="C160" s="1" t="str">
        <f t="shared" si="30"/>
        <v>Default</v>
      </c>
      <c r="D160" s="912">
        <f t="shared" si="31"/>
        <v>1900</v>
      </c>
      <c r="E160" s="913">
        <f t="shared" si="32"/>
        <v>1</v>
      </c>
      <c r="F160" s="913">
        <f t="shared" si="33"/>
        <v>366</v>
      </c>
      <c r="G160" s="912" t="s">
        <v>1041</v>
      </c>
      <c r="H160" s="912" t="s">
        <v>1039</v>
      </c>
      <c r="I160" s="912" t="s">
        <v>392</v>
      </c>
      <c r="J160" s="914">
        <f t="shared" ca="1" si="37"/>
        <v>4.8409776514564268E-2</v>
      </c>
      <c r="K160" s="914">
        <f t="shared" ca="1" si="37"/>
        <v>0</v>
      </c>
      <c r="L160" s="914">
        <f t="shared" ca="1" si="37"/>
        <v>0</v>
      </c>
      <c r="M160" s="914">
        <f t="shared" ca="1" si="37"/>
        <v>0</v>
      </c>
      <c r="N160" s="1" t="str">
        <f t="shared" si="34"/>
        <v>ASR_COMP</v>
      </c>
      <c r="O160" s="913">
        <f t="shared" si="35"/>
        <v>44682</v>
      </c>
      <c r="P160" s="1" t="str">
        <f t="shared" si="36"/>
        <v>Unaudited</v>
      </c>
    </row>
    <row r="161" spans="1:16" x14ac:dyDescent="0.25">
      <c r="A161" s="1" t="s">
        <v>440</v>
      </c>
      <c r="B161" s="1" t="str">
        <f t="shared" si="29"/>
        <v>DEF</v>
      </c>
      <c r="C161" s="1" t="str">
        <f t="shared" si="30"/>
        <v>Default</v>
      </c>
      <c r="D161" s="912">
        <f t="shared" si="31"/>
        <v>1900</v>
      </c>
      <c r="E161" s="913">
        <f t="shared" si="32"/>
        <v>1</v>
      </c>
      <c r="F161" s="913">
        <f t="shared" si="33"/>
        <v>1</v>
      </c>
      <c r="G161" s="912" t="s">
        <v>1041</v>
      </c>
      <c r="H161" s="912" t="s">
        <v>1040</v>
      </c>
      <c r="I161" s="912" t="s">
        <v>392</v>
      </c>
      <c r="J161" s="914">
        <f t="shared" ca="1" si="37"/>
        <v>3.9959838103692219E-2</v>
      </c>
      <c r="K161" s="914">
        <f t="shared" ca="1" si="37"/>
        <v>0</v>
      </c>
      <c r="L161" s="914">
        <f t="shared" ca="1" si="37"/>
        <v>0</v>
      </c>
      <c r="M161" s="914">
        <f t="shared" ca="1" si="37"/>
        <v>0</v>
      </c>
      <c r="N161" s="1" t="str">
        <f t="shared" si="34"/>
        <v>ASR_COMP</v>
      </c>
      <c r="O161" s="913">
        <f t="shared" si="35"/>
        <v>44682</v>
      </c>
      <c r="P161" s="1" t="str">
        <f t="shared" si="36"/>
        <v>Unaudited</v>
      </c>
    </row>
    <row r="162" spans="1:16" x14ac:dyDescent="0.25">
      <c r="A162" s="1" t="s">
        <v>440</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1042</v>
      </c>
      <c r="H162" s="912" t="s">
        <v>1039</v>
      </c>
      <c r="I162" s="912" t="s">
        <v>392</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2.1499877032673176E-3</v>
      </c>
      <c r="K162" s="914">
        <f t="shared" ca="1" si="41"/>
        <v>0</v>
      </c>
      <c r="L162" s="914">
        <f t="shared" ca="1" si="41"/>
        <v>0</v>
      </c>
      <c r="M162" s="914">
        <f t="shared" ca="1" si="41"/>
        <v>0</v>
      </c>
      <c r="N162" s="1" t="str">
        <f t="shared" si="34"/>
        <v>ASR_COMP</v>
      </c>
      <c r="O162" s="913">
        <f t="shared" si="35"/>
        <v>44682</v>
      </c>
      <c r="P162" s="1" t="str">
        <f t="shared" si="36"/>
        <v>Unaudited</v>
      </c>
    </row>
    <row r="163" spans="1:16" x14ac:dyDescent="0.25">
      <c r="A163" s="1" t="s">
        <v>440</v>
      </c>
      <c r="B163" s="1" t="str">
        <f t="shared" si="29"/>
        <v>DEF</v>
      </c>
      <c r="C163" s="1" t="str">
        <f t="shared" si="30"/>
        <v>Default</v>
      </c>
      <c r="D163" s="912">
        <f t="shared" si="38"/>
        <v>1900</v>
      </c>
      <c r="E163" s="913">
        <f t="shared" si="39"/>
        <v>1</v>
      </c>
      <c r="F163" s="913">
        <f t="shared" si="40"/>
        <v>182</v>
      </c>
      <c r="G163" s="912" t="s">
        <v>1042</v>
      </c>
      <c r="H163" s="912" t="s">
        <v>1039</v>
      </c>
      <c r="I163" s="912" t="s">
        <v>392</v>
      </c>
      <c r="J163" s="914">
        <f t="shared" ca="1" si="41"/>
        <v>-7.7772587142718817E-3</v>
      </c>
      <c r="K163" s="914">
        <f t="shared" ca="1" si="41"/>
        <v>0</v>
      </c>
      <c r="L163" s="914">
        <f t="shared" ca="1" si="41"/>
        <v>0</v>
      </c>
      <c r="M163" s="914">
        <f t="shared" ca="1" si="41"/>
        <v>0</v>
      </c>
      <c r="N163" s="1" t="str">
        <f t="shared" si="34"/>
        <v>ASR_COMP</v>
      </c>
      <c r="O163" s="913">
        <f t="shared" si="35"/>
        <v>44682</v>
      </c>
      <c r="P163" s="1" t="str">
        <f t="shared" si="36"/>
        <v>Unaudited</v>
      </c>
    </row>
    <row r="164" spans="1:16" x14ac:dyDescent="0.25">
      <c r="A164" s="1" t="s">
        <v>440</v>
      </c>
      <c r="B164" s="1" t="str">
        <f t="shared" si="29"/>
        <v>DEF</v>
      </c>
      <c r="C164" s="1" t="str">
        <f t="shared" si="30"/>
        <v>Default</v>
      </c>
      <c r="D164" s="912">
        <f t="shared" si="38"/>
        <v>1900</v>
      </c>
      <c r="E164" s="913">
        <f t="shared" si="39"/>
        <v>1</v>
      </c>
      <c r="F164" s="913">
        <f t="shared" si="40"/>
        <v>274</v>
      </c>
      <c r="G164" s="912" t="s">
        <v>1042</v>
      </c>
      <c r="H164" s="912" t="s">
        <v>1039</v>
      </c>
      <c r="I164" s="912" t="s">
        <v>392</v>
      </c>
      <c r="J164" s="914">
        <f t="shared" ca="1" si="41"/>
        <v>9.0649254653504374E-2</v>
      </c>
      <c r="K164" s="914">
        <f t="shared" ca="1" si="41"/>
        <v>0</v>
      </c>
      <c r="L164" s="914">
        <f t="shared" ca="1" si="41"/>
        <v>0</v>
      </c>
      <c r="M164" s="914">
        <f t="shared" ca="1" si="41"/>
        <v>0</v>
      </c>
      <c r="N164" s="1" t="str">
        <f t="shared" si="34"/>
        <v>ASR_COMP</v>
      </c>
      <c r="O164" s="913">
        <f t="shared" si="35"/>
        <v>44682</v>
      </c>
      <c r="P164" s="1" t="str">
        <f t="shared" si="36"/>
        <v>Unaudited</v>
      </c>
    </row>
    <row r="165" spans="1:16" x14ac:dyDescent="0.25">
      <c r="A165" s="1" t="s">
        <v>440</v>
      </c>
      <c r="B165" s="1" t="str">
        <f t="shared" si="29"/>
        <v>DEF</v>
      </c>
      <c r="C165" s="1" t="str">
        <f t="shared" si="30"/>
        <v>Default</v>
      </c>
      <c r="D165" s="912">
        <f t="shared" si="38"/>
        <v>1900</v>
      </c>
      <c r="E165" s="913">
        <f t="shared" si="39"/>
        <v>1</v>
      </c>
      <c r="F165" s="913">
        <f t="shared" si="40"/>
        <v>366</v>
      </c>
      <c r="G165" s="912" t="s">
        <v>1042</v>
      </c>
      <c r="H165" s="912" t="s">
        <v>1039</v>
      </c>
      <c r="I165" s="912" t="s">
        <v>392</v>
      </c>
      <c r="J165" s="914">
        <f t="shared" ca="1" si="41"/>
        <v>-6.8352249213635922E-3</v>
      </c>
      <c r="K165" s="914">
        <f t="shared" ca="1" si="41"/>
        <v>0</v>
      </c>
      <c r="L165" s="914">
        <f t="shared" ca="1" si="41"/>
        <v>0</v>
      </c>
      <c r="M165" s="914">
        <f t="shared" ca="1" si="41"/>
        <v>0</v>
      </c>
      <c r="N165" s="1" t="str">
        <f t="shared" si="34"/>
        <v>ASR_COMP</v>
      </c>
      <c r="O165" s="913">
        <f t="shared" si="35"/>
        <v>44682</v>
      </c>
      <c r="P165" s="1" t="str">
        <f t="shared" si="36"/>
        <v>Unaudited</v>
      </c>
    </row>
    <row r="166" spans="1:16" x14ac:dyDescent="0.25">
      <c r="A166" s="1" t="s">
        <v>440</v>
      </c>
      <c r="B166" s="1" t="str">
        <f t="shared" si="29"/>
        <v>DEF</v>
      </c>
      <c r="C166" s="1" t="str">
        <f t="shared" si="30"/>
        <v>Default</v>
      </c>
      <c r="D166" s="912">
        <f t="shared" si="38"/>
        <v>1900</v>
      </c>
      <c r="E166" s="913">
        <f t="shared" si="39"/>
        <v>1</v>
      </c>
      <c r="F166" s="913">
        <f t="shared" si="40"/>
        <v>1</v>
      </c>
      <c r="G166" s="912" t="s">
        <v>1042</v>
      </c>
      <c r="H166" s="912" t="s">
        <v>1040</v>
      </c>
      <c r="I166" s="912" t="s">
        <v>392</v>
      </c>
      <c r="J166" s="914">
        <f t="shared" ca="1" si="41"/>
        <v>2.4990779040831329E-2</v>
      </c>
      <c r="K166" s="914">
        <f t="shared" ca="1" si="41"/>
        <v>0</v>
      </c>
      <c r="L166" s="914">
        <f t="shared" ca="1" si="41"/>
        <v>0</v>
      </c>
      <c r="M166" s="914">
        <f t="shared" ca="1" si="41"/>
        <v>0</v>
      </c>
      <c r="N166" s="1" t="str">
        <f t="shared" si="34"/>
        <v>ASR_COMP</v>
      </c>
      <c r="O166" s="913">
        <f t="shared" si="35"/>
        <v>44682</v>
      </c>
      <c r="P166" s="1" t="str">
        <f t="shared" si="36"/>
        <v>Unaudited</v>
      </c>
    </row>
    <row r="167" spans="1:16" x14ac:dyDescent="0.25">
      <c r="A167" s="1" t="s">
        <v>440</v>
      </c>
      <c r="B167" s="1" t="str">
        <f t="shared" si="29"/>
        <v>DEF</v>
      </c>
      <c r="C167" s="1" t="str">
        <f t="shared" si="30"/>
        <v>Default</v>
      </c>
      <c r="D167" s="912">
        <f t="shared" si="38"/>
        <v>1900</v>
      </c>
      <c r="E167" s="913">
        <f t="shared" si="39"/>
        <v>1</v>
      </c>
      <c r="F167" s="913">
        <f t="shared" si="40"/>
        <v>91</v>
      </c>
      <c r="G167" s="912" t="s">
        <v>1038</v>
      </c>
      <c r="H167" s="912" t="s">
        <v>1039</v>
      </c>
      <c r="I167" s="912" t="s">
        <v>393</v>
      </c>
      <c r="J167" s="914">
        <f t="shared" ca="1" si="41"/>
        <v>0.97160766852266389</v>
      </c>
      <c r="K167" s="914">
        <f t="shared" ca="1" si="41"/>
        <v>0</v>
      </c>
      <c r="L167" s="914">
        <f t="shared" ca="1" si="41"/>
        <v>0</v>
      </c>
      <c r="M167" s="914">
        <f t="shared" ca="1" si="41"/>
        <v>0</v>
      </c>
      <c r="N167" s="1" t="str">
        <f t="shared" si="34"/>
        <v>ASR_COMP</v>
      </c>
      <c r="O167" s="913">
        <f t="shared" si="35"/>
        <v>44682</v>
      </c>
      <c r="P167" s="1" t="str">
        <f t="shared" si="36"/>
        <v>Unaudited</v>
      </c>
    </row>
    <row r="168" spans="1:16" x14ac:dyDescent="0.25">
      <c r="A168" s="1" t="s">
        <v>440</v>
      </c>
      <c r="B168" s="1" t="str">
        <f t="shared" si="29"/>
        <v>DEF</v>
      </c>
      <c r="C168" s="1" t="str">
        <f t="shared" si="30"/>
        <v>Default</v>
      </c>
      <c r="D168" s="912">
        <f t="shared" si="38"/>
        <v>1900</v>
      </c>
      <c r="E168" s="913">
        <f t="shared" si="39"/>
        <v>1</v>
      </c>
      <c r="F168" s="913">
        <f t="shared" si="40"/>
        <v>182</v>
      </c>
      <c r="G168" s="912" t="s">
        <v>1038</v>
      </c>
      <c r="H168" s="912" t="s">
        <v>1039</v>
      </c>
      <c r="I168" s="912" t="s">
        <v>393</v>
      </c>
      <c r="J168" s="914">
        <f t="shared" ca="1" si="41"/>
        <v>0.98986435218395818</v>
      </c>
      <c r="K168" s="914">
        <f t="shared" ca="1" si="41"/>
        <v>0</v>
      </c>
      <c r="L168" s="914">
        <f t="shared" ca="1" si="41"/>
        <v>0</v>
      </c>
      <c r="M168" s="914">
        <f t="shared" ca="1" si="41"/>
        <v>0</v>
      </c>
      <c r="N168" s="1" t="str">
        <f t="shared" si="34"/>
        <v>ASR_COMP</v>
      </c>
      <c r="O168" s="913">
        <f t="shared" si="35"/>
        <v>44682</v>
      </c>
      <c r="P168" s="1" t="str">
        <f t="shared" si="36"/>
        <v>Unaudited</v>
      </c>
    </row>
    <row r="169" spans="1:16" x14ac:dyDescent="0.25">
      <c r="A169" s="1" t="s">
        <v>440</v>
      </c>
      <c r="B169" s="1" t="str">
        <f t="shared" si="29"/>
        <v>DEF</v>
      </c>
      <c r="C169" s="1" t="str">
        <f t="shared" si="30"/>
        <v>Default</v>
      </c>
      <c r="D169" s="912">
        <f t="shared" si="38"/>
        <v>1900</v>
      </c>
      <c r="E169" s="913">
        <f t="shared" si="39"/>
        <v>1</v>
      </c>
      <c r="F169" s="913">
        <f t="shared" si="40"/>
        <v>274</v>
      </c>
      <c r="G169" s="912" t="s">
        <v>1038</v>
      </c>
      <c r="H169" s="912" t="s">
        <v>1039</v>
      </c>
      <c r="I169" s="912" t="s">
        <v>393</v>
      </c>
      <c r="J169" s="914">
        <f t="shared" ca="1" si="41"/>
        <v>1.0296607342228135</v>
      </c>
      <c r="K169" s="914">
        <f t="shared" ca="1" si="41"/>
        <v>0</v>
      </c>
      <c r="L169" s="914">
        <f t="shared" ca="1" si="41"/>
        <v>0</v>
      </c>
      <c r="M169" s="914">
        <f t="shared" ca="1" si="41"/>
        <v>0</v>
      </c>
      <c r="N169" s="1" t="str">
        <f t="shared" si="34"/>
        <v>ASR_COMP</v>
      </c>
      <c r="O169" s="913">
        <f t="shared" si="35"/>
        <v>44682</v>
      </c>
      <c r="P169" s="1" t="str">
        <f t="shared" si="36"/>
        <v>Unaudited</v>
      </c>
    </row>
    <row r="170" spans="1:16" x14ac:dyDescent="0.25">
      <c r="A170" s="1" t="s">
        <v>440</v>
      </c>
      <c r="B170" s="1" t="str">
        <f t="shared" si="29"/>
        <v>DEF</v>
      </c>
      <c r="C170" s="1" t="str">
        <f t="shared" si="30"/>
        <v>Default</v>
      </c>
      <c r="D170" s="912">
        <f t="shared" si="38"/>
        <v>1900</v>
      </c>
      <c r="E170" s="913">
        <f t="shared" si="39"/>
        <v>1</v>
      </c>
      <c r="F170" s="913">
        <f t="shared" si="40"/>
        <v>366</v>
      </c>
      <c r="G170" s="912" t="s">
        <v>1038</v>
      </c>
      <c r="H170" s="912" t="s">
        <v>1039</v>
      </c>
      <c r="I170" s="912" t="s">
        <v>393</v>
      </c>
      <c r="J170" s="914">
        <f t="shared" ca="1" si="41"/>
        <v>1.0024874645141546</v>
      </c>
      <c r="K170" s="914">
        <f t="shared" ca="1" si="41"/>
        <v>0</v>
      </c>
      <c r="L170" s="914">
        <f t="shared" ca="1" si="41"/>
        <v>0</v>
      </c>
      <c r="M170" s="914">
        <f t="shared" ca="1" si="41"/>
        <v>0</v>
      </c>
      <c r="N170" s="1" t="str">
        <f t="shared" si="34"/>
        <v>ASR_COMP</v>
      </c>
      <c r="O170" s="913">
        <f t="shared" si="35"/>
        <v>44682</v>
      </c>
      <c r="P170" s="1" t="str">
        <f t="shared" si="36"/>
        <v>Unaudited</v>
      </c>
    </row>
    <row r="171" spans="1:16" x14ac:dyDescent="0.25">
      <c r="A171" s="1" t="s">
        <v>440</v>
      </c>
      <c r="B171" s="1" t="str">
        <f t="shared" si="29"/>
        <v>DEF</v>
      </c>
      <c r="C171" s="1" t="str">
        <f t="shared" si="30"/>
        <v>Default</v>
      </c>
      <c r="D171" s="912">
        <f t="shared" si="38"/>
        <v>1900</v>
      </c>
      <c r="E171" s="913">
        <f t="shared" si="39"/>
        <v>1</v>
      </c>
      <c r="F171" s="913">
        <f t="shared" si="40"/>
        <v>1</v>
      </c>
      <c r="G171" s="912" t="s">
        <v>1038</v>
      </c>
      <c r="H171" s="912" t="s">
        <v>1040</v>
      </c>
      <c r="I171" s="912" t="s">
        <v>393</v>
      </c>
      <c r="J171" s="914">
        <f t="shared" ca="1" si="41"/>
        <v>0.97953750422424168</v>
      </c>
      <c r="K171" s="914">
        <f t="shared" ca="1" si="41"/>
        <v>0</v>
      </c>
      <c r="L171" s="914">
        <f t="shared" ca="1" si="41"/>
        <v>0</v>
      </c>
      <c r="M171" s="914">
        <f t="shared" ca="1" si="41"/>
        <v>0</v>
      </c>
      <c r="N171" s="1" t="str">
        <f t="shared" si="34"/>
        <v>ASR_COMP</v>
      </c>
      <c r="O171" s="913">
        <f t="shared" si="35"/>
        <v>44682</v>
      </c>
      <c r="P171" s="1" t="str">
        <f t="shared" si="36"/>
        <v>Unaudited</v>
      </c>
    </row>
    <row r="172" spans="1:16" x14ac:dyDescent="0.25">
      <c r="A172" s="1" t="s">
        <v>440</v>
      </c>
      <c r="B172" s="1" t="str">
        <f t="shared" si="29"/>
        <v>DEF</v>
      </c>
      <c r="C172" s="1" t="str">
        <f t="shared" si="30"/>
        <v>Default</v>
      </c>
      <c r="D172" s="912">
        <f t="shared" si="38"/>
        <v>1900</v>
      </c>
      <c r="E172" s="913">
        <f t="shared" si="39"/>
        <v>1</v>
      </c>
      <c r="F172" s="913">
        <f t="shared" si="40"/>
        <v>91</v>
      </c>
      <c r="G172" s="912" t="s">
        <v>1041</v>
      </c>
      <c r="H172" s="912" t="s">
        <v>1039</v>
      </c>
      <c r="I172" s="912" t="s">
        <v>393</v>
      </c>
      <c r="J172" s="914">
        <f t="shared" ca="1" si="41"/>
        <v>4.9560121358370311E-2</v>
      </c>
      <c r="K172" s="914">
        <f t="shared" ca="1" si="41"/>
        <v>0</v>
      </c>
      <c r="L172" s="914">
        <f t="shared" ca="1" si="41"/>
        <v>0</v>
      </c>
      <c r="M172" s="914">
        <f t="shared" ca="1" si="41"/>
        <v>0</v>
      </c>
      <c r="N172" s="1" t="str">
        <f t="shared" si="34"/>
        <v>ASR_COMP</v>
      </c>
      <c r="O172" s="913">
        <f t="shared" si="35"/>
        <v>44682</v>
      </c>
      <c r="P172" s="1" t="str">
        <f t="shared" si="36"/>
        <v>Unaudited</v>
      </c>
    </row>
    <row r="173" spans="1:16" x14ac:dyDescent="0.25">
      <c r="A173" s="1" t="s">
        <v>440</v>
      </c>
      <c r="B173" s="1" t="str">
        <f t="shared" si="29"/>
        <v>DEF</v>
      </c>
      <c r="C173" s="1" t="str">
        <f t="shared" si="30"/>
        <v>Default</v>
      </c>
      <c r="D173" s="912">
        <f t="shared" si="38"/>
        <v>1900</v>
      </c>
      <c r="E173" s="913">
        <f t="shared" si="39"/>
        <v>1</v>
      </c>
      <c r="F173" s="913">
        <f t="shared" si="40"/>
        <v>182</v>
      </c>
      <c r="G173" s="912" t="s">
        <v>1041</v>
      </c>
      <c r="H173" s="912" t="s">
        <v>1039</v>
      </c>
      <c r="I173" s="912" t="s">
        <v>393</v>
      </c>
      <c r="J173" s="914">
        <f t="shared" ca="1" si="41"/>
        <v>4.8469369155251504E-2</v>
      </c>
      <c r="K173" s="914">
        <f t="shared" ca="1" si="41"/>
        <v>0</v>
      </c>
      <c r="L173" s="914">
        <f t="shared" ca="1" si="41"/>
        <v>0</v>
      </c>
      <c r="M173" s="914">
        <f t="shared" ca="1" si="41"/>
        <v>0</v>
      </c>
      <c r="N173" s="1" t="str">
        <f t="shared" si="34"/>
        <v>ASR_COMP</v>
      </c>
      <c r="O173" s="913">
        <f t="shared" si="35"/>
        <v>44682</v>
      </c>
      <c r="P173" s="1" t="str">
        <f t="shared" si="36"/>
        <v>Unaudited</v>
      </c>
    </row>
    <row r="174" spans="1:16" x14ac:dyDescent="0.25">
      <c r="A174" s="1" t="s">
        <v>440</v>
      </c>
      <c r="B174" s="1" t="str">
        <f t="shared" si="29"/>
        <v>DEF</v>
      </c>
      <c r="C174" s="1" t="str">
        <f t="shared" si="30"/>
        <v>Default</v>
      </c>
      <c r="D174" s="912">
        <f t="shared" si="38"/>
        <v>1900</v>
      </c>
      <c r="E174" s="913">
        <f t="shared" si="39"/>
        <v>1</v>
      </c>
      <c r="F174" s="913">
        <f t="shared" si="40"/>
        <v>274</v>
      </c>
      <c r="G174" s="912" t="s">
        <v>1041</v>
      </c>
      <c r="H174" s="912" t="s">
        <v>1039</v>
      </c>
      <c r="I174" s="912" t="s">
        <v>393</v>
      </c>
      <c r="J174" s="914">
        <f t="shared" ca="1" si="41"/>
        <v>4.8047171304772388E-2</v>
      </c>
      <c r="K174" s="914">
        <f t="shared" ca="1" si="41"/>
        <v>0</v>
      </c>
      <c r="L174" s="914">
        <f t="shared" ca="1" si="41"/>
        <v>0</v>
      </c>
      <c r="M174" s="914">
        <f t="shared" ca="1" si="41"/>
        <v>0</v>
      </c>
      <c r="N174" s="1" t="str">
        <f t="shared" si="34"/>
        <v>ASR_COMP</v>
      </c>
      <c r="O174" s="913">
        <f t="shared" si="35"/>
        <v>44682</v>
      </c>
      <c r="P174" s="1" t="str">
        <f t="shared" si="36"/>
        <v>Unaudited</v>
      </c>
    </row>
    <row r="175" spans="1:16" x14ac:dyDescent="0.25">
      <c r="A175" s="1" t="s">
        <v>440</v>
      </c>
      <c r="B175" s="1" t="str">
        <f t="shared" si="29"/>
        <v>DEF</v>
      </c>
      <c r="C175" s="1" t="str">
        <f t="shared" si="30"/>
        <v>Default</v>
      </c>
      <c r="D175" s="912">
        <f t="shared" si="38"/>
        <v>1900</v>
      </c>
      <c r="E175" s="913">
        <f t="shared" si="39"/>
        <v>1</v>
      </c>
      <c r="F175" s="913">
        <f t="shared" si="40"/>
        <v>366</v>
      </c>
      <c r="G175" s="912" t="s">
        <v>1041</v>
      </c>
      <c r="H175" s="912" t="s">
        <v>1039</v>
      </c>
      <c r="I175" s="912" t="s">
        <v>393</v>
      </c>
      <c r="J175" s="914">
        <f t="shared" ca="1" si="41"/>
        <v>4.8409776514564275E-2</v>
      </c>
      <c r="K175" s="914">
        <f t="shared" ca="1" si="41"/>
        <v>0</v>
      </c>
      <c r="L175" s="914">
        <f t="shared" ca="1" si="41"/>
        <v>0</v>
      </c>
      <c r="M175" s="914">
        <f t="shared" ca="1" si="41"/>
        <v>0</v>
      </c>
      <c r="N175" s="1" t="str">
        <f t="shared" si="34"/>
        <v>ASR_COMP</v>
      </c>
      <c r="O175" s="913">
        <f t="shared" si="35"/>
        <v>44682</v>
      </c>
      <c r="P175" s="1" t="str">
        <f t="shared" si="36"/>
        <v>Unaudited</v>
      </c>
    </row>
    <row r="176" spans="1:16" x14ac:dyDescent="0.25">
      <c r="A176" s="1" t="s">
        <v>440</v>
      </c>
      <c r="B176" s="1" t="str">
        <f t="shared" si="29"/>
        <v>DEF</v>
      </c>
      <c r="C176" s="1" t="str">
        <f t="shared" si="30"/>
        <v>Default</v>
      </c>
      <c r="D176" s="912">
        <f t="shared" si="38"/>
        <v>1900</v>
      </c>
      <c r="E176" s="913">
        <f t="shared" si="39"/>
        <v>1</v>
      </c>
      <c r="F176" s="913">
        <f t="shared" si="40"/>
        <v>1</v>
      </c>
      <c r="G176" s="912" t="s">
        <v>1041</v>
      </c>
      <c r="H176" s="912" t="s">
        <v>1040</v>
      </c>
      <c r="I176" s="912" t="s">
        <v>393</v>
      </c>
      <c r="J176" s="914">
        <f t="shared" ca="1" si="41"/>
        <v>4.8182591025990408E-2</v>
      </c>
      <c r="K176" s="914">
        <f t="shared" ca="1" si="41"/>
        <v>0</v>
      </c>
      <c r="L176" s="914">
        <f t="shared" ca="1" si="41"/>
        <v>0</v>
      </c>
      <c r="M176" s="914">
        <f t="shared" ca="1" si="41"/>
        <v>0</v>
      </c>
      <c r="N176" s="1" t="str">
        <f t="shared" si="34"/>
        <v>ASR_COMP</v>
      </c>
      <c r="O176" s="913">
        <f t="shared" si="35"/>
        <v>44682</v>
      </c>
      <c r="P176" s="1" t="str">
        <f t="shared" si="36"/>
        <v>Unaudited</v>
      </c>
    </row>
    <row r="177" spans="1:16" x14ac:dyDescent="0.25">
      <c r="A177" s="1" t="s">
        <v>440</v>
      </c>
      <c r="B177" s="1" t="str">
        <f t="shared" si="29"/>
        <v>DEF</v>
      </c>
      <c r="C177" s="1" t="str">
        <f t="shared" si="30"/>
        <v>Default</v>
      </c>
      <c r="D177" s="912">
        <f t="shared" si="38"/>
        <v>1900</v>
      </c>
      <c r="E177" s="913">
        <f t="shared" si="39"/>
        <v>1</v>
      </c>
      <c r="F177" s="913">
        <f t="shared" si="40"/>
        <v>91</v>
      </c>
      <c r="G177" s="912" t="s">
        <v>1042</v>
      </c>
      <c r="H177" s="912" t="s">
        <v>1039</v>
      </c>
      <c r="I177" s="912" t="s">
        <v>393</v>
      </c>
      <c r="J177" s="914">
        <f t="shared" ca="1" si="41"/>
        <v>-2.3103908414171471E-2</v>
      </c>
      <c r="K177" s="914">
        <f t="shared" ca="1" si="41"/>
        <v>0</v>
      </c>
      <c r="L177" s="914">
        <f t="shared" ca="1" si="41"/>
        <v>0</v>
      </c>
      <c r="M177" s="914">
        <f t="shared" ca="1" si="41"/>
        <v>0</v>
      </c>
      <c r="N177" s="1" t="str">
        <f t="shared" si="34"/>
        <v>ASR_COMP</v>
      </c>
      <c r="O177" s="913">
        <f t="shared" si="35"/>
        <v>44682</v>
      </c>
      <c r="P177" s="1" t="str">
        <f t="shared" si="36"/>
        <v>Unaudited</v>
      </c>
    </row>
    <row r="178" spans="1:16" x14ac:dyDescent="0.25">
      <c r="A178" s="1" t="s">
        <v>440</v>
      </c>
      <c r="B178" s="1" t="str">
        <f t="shared" si="29"/>
        <v>DEF</v>
      </c>
      <c r="C178" s="1" t="str">
        <f t="shared" si="30"/>
        <v>Default</v>
      </c>
      <c r="D178" s="912">
        <f t="shared" si="38"/>
        <v>1900</v>
      </c>
      <c r="E178" s="913">
        <f t="shared" si="39"/>
        <v>1</v>
      </c>
      <c r="F178" s="913">
        <f t="shared" si="40"/>
        <v>182</v>
      </c>
      <c r="G178" s="912" t="s">
        <v>1042</v>
      </c>
      <c r="H178" s="912" t="s">
        <v>1039</v>
      </c>
      <c r="I178" s="912" t="s">
        <v>393</v>
      </c>
      <c r="J178" s="914">
        <f t="shared" ca="1" si="41"/>
        <v>-4.0248184904903214E-2</v>
      </c>
      <c r="K178" s="914">
        <f t="shared" ca="1" si="41"/>
        <v>0</v>
      </c>
      <c r="L178" s="914">
        <f t="shared" ca="1" si="41"/>
        <v>0</v>
      </c>
      <c r="M178" s="914">
        <f t="shared" ca="1" si="41"/>
        <v>0</v>
      </c>
      <c r="N178" s="1" t="str">
        <f t="shared" si="34"/>
        <v>ASR_COMP</v>
      </c>
      <c r="O178" s="913">
        <f t="shared" si="35"/>
        <v>44682</v>
      </c>
      <c r="P178" s="1" t="str">
        <f t="shared" si="36"/>
        <v>Unaudited</v>
      </c>
    </row>
    <row r="179" spans="1:16" x14ac:dyDescent="0.25">
      <c r="A179" s="1" t="s">
        <v>440</v>
      </c>
      <c r="B179" s="1" t="str">
        <f t="shared" si="29"/>
        <v>DEF</v>
      </c>
      <c r="C179" s="1" t="str">
        <f t="shared" si="30"/>
        <v>Default</v>
      </c>
      <c r="D179" s="912">
        <f t="shared" si="38"/>
        <v>1900</v>
      </c>
      <c r="E179" s="913">
        <f t="shared" si="39"/>
        <v>1</v>
      </c>
      <c r="F179" s="913">
        <f t="shared" si="40"/>
        <v>274</v>
      </c>
      <c r="G179" s="912" t="s">
        <v>1042</v>
      </c>
      <c r="H179" s="912" t="s">
        <v>1039</v>
      </c>
      <c r="I179" s="912" t="s">
        <v>393</v>
      </c>
      <c r="J179" s="914">
        <f t="shared" ca="1" si="41"/>
        <v>-7.9724234237287819E-2</v>
      </c>
      <c r="K179" s="914">
        <f t="shared" ca="1" si="41"/>
        <v>0</v>
      </c>
      <c r="L179" s="914">
        <f t="shared" ca="1" si="41"/>
        <v>0</v>
      </c>
      <c r="M179" s="914">
        <f t="shared" ca="1" si="41"/>
        <v>0</v>
      </c>
      <c r="N179" s="1" t="str">
        <f t="shared" si="34"/>
        <v>ASR_COMP</v>
      </c>
      <c r="O179" s="913">
        <f t="shared" si="35"/>
        <v>44682</v>
      </c>
      <c r="P179" s="1" t="str">
        <f t="shared" si="36"/>
        <v>Unaudited</v>
      </c>
    </row>
    <row r="180" spans="1:16" x14ac:dyDescent="0.25">
      <c r="A180" s="1" t="s">
        <v>440</v>
      </c>
      <c r="B180" s="1" t="str">
        <f t="shared" si="29"/>
        <v>DEF</v>
      </c>
      <c r="C180" s="1" t="str">
        <f t="shared" si="30"/>
        <v>Default</v>
      </c>
      <c r="D180" s="912">
        <f t="shared" si="38"/>
        <v>1900</v>
      </c>
      <c r="E180" s="913">
        <f t="shared" si="39"/>
        <v>1</v>
      </c>
      <c r="F180" s="913">
        <f t="shared" si="40"/>
        <v>366</v>
      </c>
      <c r="G180" s="912" t="s">
        <v>1042</v>
      </c>
      <c r="H180" s="912" t="s">
        <v>1039</v>
      </c>
      <c r="I180" s="912" t="s">
        <v>393</v>
      </c>
      <c r="J180" s="914">
        <f t="shared" ca="1" si="41"/>
        <v>-5.2815051535957086E-2</v>
      </c>
      <c r="K180" s="914">
        <f t="shared" ca="1" si="41"/>
        <v>0</v>
      </c>
      <c r="L180" s="914">
        <f t="shared" ca="1" si="41"/>
        <v>0</v>
      </c>
      <c r="M180" s="914">
        <f t="shared" ca="1" si="41"/>
        <v>0</v>
      </c>
      <c r="N180" s="1" t="str">
        <f t="shared" si="34"/>
        <v>ASR_COMP</v>
      </c>
      <c r="O180" s="913">
        <f t="shared" si="35"/>
        <v>44682</v>
      </c>
      <c r="P180" s="1" t="str">
        <f t="shared" si="36"/>
        <v>Unaudited</v>
      </c>
    </row>
    <row r="181" spans="1:16" x14ac:dyDescent="0.25">
      <c r="A181" s="1" t="s">
        <v>440</v>
      </c>
      <c r="B181" s="1" t="str">
        <f t="shared" si="29"/>
        <v>DEF</v>
      </c>
      <c r="C181" s="1" t="str">
        <f t="shared" si="30"/>
        <v>Default</v>
      </c>
      <c r="D181" s="912">
        <f t="shared" si="38"/>
        <v>1900</v>
      </c>
      <c r="E181" s="913">
        <f t="shared" si="39"/>
        <v>1</v>
      </c>
      <c r="F181" s="913">
        <f t="shared" si="40"/>
        <v>1</v>
      </c>
      <c r="G181" s="912" t="s">
        <v>1042</v>
      </c>
      <c r="H181" s="912" t="s">
        <v>1040</v>
      </c>
      <c r="I181" s="912" t="s">
        <v>393</v>
      </c>
      <c r="J181" s="914">
        <f t="shared" ca="1" si="41"/>
        <v>-2.9646692079220931E-2</v>
      </c>
      <c r="K181" s="914">
        <f t="shared" ca="1" si="41"/>
        <v>0</v>
      </c>
      <c r="L181" s="914">
        <f t="shared" ca="1" si="41"/>
        <v>0</v>
      </c>
      <c r="M181" s="914">
        <f t="shared" ca="1" si="41"/>
        <v>0</v>
      </c>
      <c r="N181" s="1" t="str">
        <f t="shared" si="34"/>
        <v>ASR_COMP</v>
      </c>
      <c r="O181" s="913">
        <f t="shared" si="35"/>
        <v>44682</v>
      </c>
      <c r="P181" s="1" t="str">
        <f t="shared" si="36"/>
        <v>Unaudited</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19" t="s">
        <v>917</v>
      </c>
      <c r="B1" s="1719"/>
      <c r="C1" s="1719"/>
    </row>
    <row r="4" spans="1:4" x14ac:dyDescent="0.25">
      <c r="A4" s="107" t="s">
        <v>145</v>
      </c>
      <c r="D4" s="107" t="s">
        <v>1434</v>
      </c>
    </row>
    <row r="5" spans="1:4" x14ac:dyDescent="0.25">
      <c r="A5" t="s">
        <v>915</v>
      </c>
      <c r="D5" t="s">
        <v>1439</v>
      </c>
    </row>
    <row r="6" spans="1:4" x14ac:dyDescent="0.25">
      <c r="A6" t="s">
        <v>850</v>
      </c>
      <c r="D6" t="s">
        <v>1430</v>
      </c>
    </row>
    <row r="7" spans="1:4" x14ac:dyDescent="0.25">
      <c r="A7" t="s">
        <v>916</v>
      </c>
      <c r="D7" t="s">
        <v>1431</v>
      </c>
    </row>
    <row r="8" spans="1:4" x14ac:dyDescent="0.25">
      <c r="A8" t="s">
        <v>1033</v>
      </c>
      <c r="D8" t="s">
        <v>1443</v>
      </c>
    </row>
    <row r="9" spans="1:4" x14ac:dyDescent="0.25">
      <c r="A9" t="s">
        <v>912</v>
      </c>
      <c r="D9" t="s">
        <v>1439</v>
      </c>
    </row>
    <row r="10" spans="1:4" x14ac:dyDescent="0.25">
      <c r="D10" t="s">
        <v>1432</v>
      </c>
    </row>
    <row r="11" spans="1:4" x14ac:dyDescent="0.25">
      <c r="D11" t="s">
        <v>1433</v>
      </c>
    </row>
  </sheetData>
  <mergeCells count="1">
    <mergeCell ref="A1:C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election activeCell="A10" sqref="A10"/>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821</v>
      </c>
      <c r="B6" s="185" t="s">
        <v>814</v>
      </c>
      <c r="C6" s="108"/>
    </row>
    <row r="7" spans="1:3" x14ac:dyDescent="0.25">
      <c r="A7" s="186" t="s">
        <v>201</v>
      </c>
      <c r="B7" s="185" t="s">
        <v>815</v>
      </c>
      <c r="C7" s="108"/>
    </row>
    <row r="8" spans="1:3" x14ac:dyDescent="0.25">
      <c r="A8" s="186" t="s">
        <v>203</v>
      </c>
      <c r="B8" s="185" t="s">
        <v>816</v>
      </c>
      <c r="C8" s="108"/>
    </row>
    <row r="9" spans="1:3" x14ac:dyDescent="0.25">
      <c r="A9" s="186" t="s">
        <v>202</v>
      </c>
      <c r="B9" s="185" t="s">
        <v>817</v>
      </c>
      <c r="C9" s="108"/>
    </row>
    <row r="10" spans="1:3" x14ac:dyDescent="0.25">
      <c r="A10" s="187" t="s">
        <v>813</v>
      </c>
      <c r="B10" s="38" t="s">
        <v>818</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1027</v>
      </c>
      <c r="B17" s="97"/>
    </row>
    <row r="18" spans="1:4" ht="30" customHeight="1" x14ac:dyDescent="0.25">
      <c r="A18" s="1423" t="s">
        <v>1670</v>
      </c>
      <c r="B18" s="1423"/>
      <c r="C18" s="1423"/>
      <c r="D18" s="1423"/>
    </row>
    <row r="19" spans="1:4" ht="27" customHeight="1" x14ac:dyDescent="0.25">
      <c r="A19" s="1434" t="s">
        <v>1075</v>
      </c>
      <c r="B19" s="1434"/>
      <c r="C19" s="1434"/>
      <c r="D19" s="1434"/>
    </row>
    <row r="20" spans="1:4" ht="27" customHeight="1" x14ac:dyDescent="0.25">
      <c r="A20" s="1434" t="s">
        <v>1671</v>
      </c>
      <c r="B20" s="1434"/>
      <c r="C20" s="1434"/>
      <c r="D20" s="1434"/>
    </row>
    <row r="22" spans="1:4" ht="18.75" x14ac:dyDescent="0.3">
      <c r="A22" s="1435" t="s">
        <v>51</v>
      </c>
      <c r="B22" s="1436"/>
      <c r="C22" s="1437"/>
      <c r="D22" s="4" t="s">
        <v>148</v>
      </c>
    </row>
    <row r="23" spans="1:4" ht="15" customHeight="1" x14ac:dyDescent="0.25">
      <c r="A23" s="1426" t="s">
        <v>11</v>
      </c>
      <c r="B23" s="1427"/>
      <c r="C23" s="1428"/>
      <c r="D23" s="1438"/>
    </row>
    <row r="24" spans="1:4" ht="15" customHeight="1" x14ac:dyDescent="0.25">
      <c r="A24" s="1429"/>
      <c r="B24" s="1430"/>
      <c r="C24" s="1431"/>
      <c r="D24" s="1439"/>
    </row>
    <row r="25" spans="1:4" ht="24.75" x14ac:dyDescent="0.25">
      <c r="A25" s="1432" t="s">
        <v>186</v>
      </c>
      <c r="B25" s="22">
        <v>1.1000000000000001</v>
      </c>
      <c r="C25" s="19" t="s">
        <v>12</v>
      </c>
      <c r="D25" s="5" t="s">
        <v>1304</v>
      </c>
    </row>
    <row r="26" spans="1:4" ht="24.75" x14ac:dyDescent="0.25">
      <c r="A26" s="1433"/>
      <c r="B26" s="221" t="s">
        <v>1322</v>
      </c>
      <c r="C26" s="222" t="s">
        <v>1331</v>
      </c>
      <c r="D26" s="7" t="s">
        <v>1323</v>
      </c>
    </row>
    <row r="27" spans="1:4" x14ac:dyDescent="0.25">
      <c r="A27" s="1433"/>
      <c r="B27" s="23" t="s">
        <v>63</v>
      </c>
      <c r="C27" s="8" t="s">
        <v>346</v>
      </c>
      <c r="D27" s="7" t="s">
        <v>1305</v>
      </c>
    </row>
    <row r="28" spans="1:4" x14ac:dyDescent="0.25">
      <c r="A28" s="1433"/>
      <c r="B28" s="221" t="s">
        <v>918</v>
      </c>
      <c r="C28" s="222" t="s">
        <v>919</v>
      </c>
      <c r="D28" s="7" t="s">
        <v>1306</v>
      </c>
    </row>
    <row r="29" spans="1:4" ht="24.75" x14ac:dyDescent="0.25">
      <c r="A29" s="1433"/>
      <c r="B29" s="23" t="s">
        <v>97</v>
      </c>
      <c r="C29" s="8" t="s">
        <v>149</v>
      </c>
      <c r="D29" s="7" t="s">
        <v>1307</v>
      </c>
    </row>
    <row r="30" spans="1:4" ht="24.75" x14ac:dyDescent="0.25">
      <c r="A30" s="1433"/>
      <c r="B30" s="23" t="s">
        <v>35</v>
      </c>
      <c r="C30" s="8" t="s">
        <v>13</v>
      </c>
      <c r="D30" s="7" t="s">
        <v>1669</v>
      </c>
    </row>
    <row r="31" spans="1:4" x14ac:dyDescent="0.25">
      <c r="A31" s="1433"/>
      <c r="B31" s="98" t="s">
        <v>204</v>
      </c>
      <c r="C31" s="100" t="s">
        <v>14</v>
      </c>
      <c r="D31" s="18" t="s">
        <v>345</v>
      </c>
    </row>
    <row r="32" spans="1:4" ht="15" customHeight="1" x14ac:dyDescent="0.25">
      <c r="A32" s="1426" t="s">
        <v>271</v>
      </c>
      <c r="B32" s="1427"/>
      <c r="C32" s="1428"/>
      <c r="D32" s="1424"/>
    </row>
    <row r="33" spans="1:4" ht="15" customHeight="1" x14ac:dyDescent="0.25">
      <c r="A33" s="1429"/>
      <c r="B33" s="1430"/>
      <c r="C33" s="1431"/>
      <c r="D33" s="1425"/>
    </row>
    <row r="34" spans="1:4" ht="24.75" x14ac:dyDescent="0.25">
      <c r="A34" s="1432" t="s">
        <v>0</v>
      </c>
      <c r="B34" s="22">
        <v>2.1</v>
      </c>
      <c r="C34" s="19" t="s">
        <v>150</v>
      </c>
      <c r="D34" s="5" t="s">
        <v>1025</v>
      </c>
    </row>
    <row r="35" spans="1:4" ht="24.75" x14ac:dyDescent="0.25">
      <c r="A35" s="1433"/>
      <c r="B35" s="23">
        <v>2.2000000000000002</v>
      </c>
      <c r="C35" s="8" t="s">
        <v>151</v>
      </c>
      <c r="D35" s="7" t="s">
        <v>869</v>
      </c>
    </row>
    <row r="36" spans="1:4" ht="24.75" x14ac:dyDescent="0.25">
      <c r="A36" s="1433"/>
      <c r="B36" s="23">
        <v>2.2999999999999998</v>
      </c>
      <c r="C36" s="8" t="s">
        <v>152</v>
      </c>
      <c r="D36" s="7" t="s">
        <v>748</v>
      </c>
    </row>
    <row r="37" spans="1:4" ht="24.75" x14ac:dyDescent="0.25">
      <c r="A37" s="1433"/>
      <c r="B37" s="23">
        <v>2.4</v>
      </c>
      <c r="C37" s="8" t="s">
        <v>153</v>
      </c>
      <c r="D37" s="7" t="s">
        <v>1024</v>
      </c>
    </row>
    <row r="38" spans="1:4" ht="24.75" x14ac:dyDescent="0.25">
      <c r="A38" s="1433"/>
      <c r="B38" s="23">
        <v>2.5</v>
      </c>
      <c r="C38" s="8" t="s">
        <v>154</v>
      </c>
      <c r="D38" s="7" t="s">
        <v>870</v>
      </c>
    </row>
    <row r="39" spans="1:4" x14ac:dyDescent="0.25">
      <c r="A39" s="1433"/>
      <c r="B39" s="23" t="s">
        <v>99</v>
      </c>
      <c r="C39" s="8" t="s">
        <v>7</v>
      </c>
      <c r="D39" s="7" t="s">
        <v>764</v>
      </c>
    </row>
    <row r="40" spans="1:4" ht="24.75" x14ac:dyDescent="0.25">
      <c r="A40" s="1433"/>
      <c r="B40" s="126" t="s">
        <v>155</v>
      </c>
      <c r="C40" s="131" t="s">
        <v>977</v>
      </c>
      <c r="D40" s="7" t="s">
        <v>978</v>
      </c>
    </row>
    <row r="41" spans="1:4" x14ac:dyDescent="0.25">
      <c r="A41" s="1433"/>
      <c r="B41" s="225" t="s">
        <v>920</v>
      </c>
      <c r="C41" s="226" t="s">
        <v>24</v>
      </c>
      <c r="D41" s="7" t="s">
        <v>951</v>
      </c>
    </row>
    <row r="42" spans="1:4" x14ac:dyDescent="0.25">
      <c r="A42" s="1443"/>
      <c r="B42" s="101" t="s">
        <v>224</v>
      </c>
      <c r="C42" s="102" t="s">
        <v>1</v>
      </c>
      <c r="D42" s="18" t="s">
        <v>955</v>
      </c>
    </row>
    <row r="43" spans="1:4" ht="36.75" x14ac:dyDescent="0.25">
      <c r="A43" s="1432" t="s">
        <v>53</v>
      </c>
      <c r="B43" s="22">
        <v>3.1</v>
      </c>
      <c r="C43" s="20" t="s">
        <v>33</v>
      </c>
      <c r="D43" s="5" t="s">
        <v>749</v>
      </c>
    </row>
    <row r="44" spans="1:4" x14ac:dyDescent="0.25">
      <c r="A44" s="1433"/>
      <c r="B44" s="23">
        <v>3.2</v>
      </c>
      <c r="C44" s="20" t="s">
        <v>34</v>
      </c>
      <c r="D44" s="6" t="s">
        <v>750</v>
      </c>
    </row>
    <row r="45" spans="1:4" x14ac:dyDescent="0.25">
      <c r="A45" s="1433"/>
      <c r="B45" s="23">
        <v>3.3</v>
      </c>
      <c r="C45" s="20" t="s">
        <v>54</v>
      </c>
      <c r="D45" s="7" t="s">
        <v>751</v>
      </c>
    </row>
    <row r="46" spans="1:4" x14ac:dyDescent="0.25">
      <c r="A46" s="1433"/>
      <c r="B46" s="23" t="s">
        <v>44</v>
      </c>
      <c r="C46" s="20" t="s">
        <v>156</v>
      </c>
      <c r="D46" s="7" t="s">
        <v>752</v>
      </c>
    </row>
    <row r="47" spans="1:4" x14ac:dyDescent="0.25">
      <c r="A47" s="1433"/>
      <c r="B47" s="23" t="s">
        <v>41</v>
      </c>
      <c r="C47" s="20" t="s">
        <v>52</v>
      </c>
      <c r="D47" s="7" t="s">
        <v>765</v>
      </c>
    </row>
    <row r="48" spans="1:4" ht="24.75" x14ac:dyDescent="0.25">
      <c r="A48" s="1433"/>
      <c r="B48" s="23" t="s">
        <v>42</v>
      </c>
      <c r="C48" s="20" t="s">
        <v>157</v>
      </c>
      <c r="D48" s="7" t="s">
        <v>871</v>
      </c>
    </row>
    <row r="49" spans="1:4" ht="24.75" x14ac:dyDescent="0.25">
      <c r="A49" s="1433"/>
      <c r="B49" s="126" t="s">
        <v>43</v>
      </c>
      <c r="C49" s="131" t="s">
        <v>480</v>
      </c>
      <c r="D49" s="7" t="s">
        <v>979</v>
      </c>
    </row>
    <row r="50" spans="1:4" x14ac:dyDescent="0.25">
      <c r="A50" s="1433"/>
      <c r="B50" s="98" t="s">
        <v>455</v>
      </c>
      <c r="C50" s="103" t="s">
        <v>2</v>
      </c>
      <c r="D50" s="18" t="s">
        <v>483</v>
      </c>
    </row>
    <row r="51" spans="1:4" ht="24.75" x14ac:dyDescent="0.25">
      <c r="A51" s="1447" t="s">
        <v>923</v>
      </c>
      <c r="B51" s="219" t="s">
        <v>924</v>
      </c>
      <c r="C51" s="232" t="s">
        <v>923</v>
      </c>
      <c r="D51" s="5" t="s">
        <v>1069</v>
      </c>
    </row>
    <row r="52" spans="1:4" ht="24.75" x14ac:dyDescent="0.25">
      <c r="A52" s="1448"/>
      <c r="B52" s="221" t="s">
        <v>925</v>
      </c>
      <c r="C52" s="233" t="s">
        <v>928</v>
      </c>
      <c r="D52" s="7" t="s">
        <v>952</v>
      </c>
    </row>
    <row r="53" spans="1:4" ht="24.75" x14ac:dyDescent="0.25">
      <c r="A53" s="1448"/>
      <c r="B53" s="225" t="s">
        <v>926</v>
      </c>
      <c r="C53" s="234" t="s">
        <v>929</v>
      </c>
      <c r="D53" s="7" t="s">
        <v>953</v>
      </c>
    </row>
    <row r="54" spans="1:4" ht="16.5" customHeight="1" x14ac:dyDescent="0.25">
      <c r="A54" s="1449"/>
      <c r="B54" s="227" t="s">
        <v>927</v>
      </c>
      <c r="C54" s="235" t="s">
        <v>930</v>
      </c>
      <c r="D54" s="18" t="s">
        <v>954</v>
      </c>
    </row>
    <row r="55" spans="1:4" ht="24.75" x14ac:dyDescent="0.25">
      <c r="A55" s="1442" t="s">
        <v>305</v>
      </c>
      <c r="B55" s="22">
        <v>5.0999999999999996</v>
      </c>
      <c r="C55" s="26" t="s">
        <v>37</v>
      </c>
      <c r="D55" s="5" t="s">
        <v>753</v>
      </c>
    </row>
    <row r="56" spans="1:4" ht="24" x14ac:dyDescent="0.25">
      <c r="A56" s="1440"/>
      <c r="B56" s="23">
        <v>5.2</v>
      </c>
      <c r="C56" s="20" t="s">
        <v>306</v>
      </c>
      <c r="D56" s="7" t="s">
        <v>766</v>
      </c>
    </row>
    <row r="57" spans="1:4" ht="24.75" x14ac:dyDescent="0.25">
      <c r="A57" s="1440"/>
      <c r="B57" s="23">
        <v>5.3</v>
      </c>
      <c r="C57" s="20" t="s">
        <v>307</v>
      </c>
      <c r="D57" s="7" t="s">
        <v>732</v>
      </c>
    </row>
    <row r="58" spans="1:4" ht="24.75" x14ac:dyDescent="0.25">
      <c r="A58" s="1440"/>
      <c r="B58" s="126" t="s">
        <v>82</v>
      </c>
      <c r="C58" s="131" t="s">
        <v>478</v>
      </c>
      <c r="D58" s="7" t="s">
        <v>980</v>
      </c>
    </row>
    <row r="59" spans="1:4" x14ac:dyDescent="0.25">
      <c r="A59" s="1441"/>
      <c r="B59" s="98" t="s">
        <v>219</v>
      </c>
      <c r="C59" s="104" t="s">
        <v>308</v>
      </c>
      <c r="D59" s="18" t="s">
        <v>482</v>
      </c>
    </row>
    <row r="60" spans="1:4" ht="24.75" x14ac:dyDescent="0.25">
      <c r="A60" s="1432" t="s">
        <v>4</v>
      </c>
      <c r="B60" s="22">
        <v>6.1</v>
      </c>
      <c r="C60" s="26" t="s">
        <v>18</v>
      </c>
      <c r="D60" s="5" t="s">
        <v>754</v>
      </c>
    </row>
    <row r="61" spans="1:4" x14ac:dyDescent="0.25">
      <c r="A61" s="1433"/>
      <c r="B61" s="23">
        <v>6.2</v>
      </c>
      <c r="C61" s="20" t="s">
        <v>19</v>
      </c>
      <c r="D61" s="7" t="s">
        <v>767</v>
      </c>
    </row>
    <row r="62" spans="1:4" ht="24.75" x14ac:dyDescent="0.25">
      <c r="A62" s="1433"/>
      <c r="B62" s="23">
        <v>6.3</v>
      </c>
      <c r="C62" s="20" t="s">
        <v>187</v>
      </c>
      <c r="D62" s="7" t="s">
        <v>872</v>
      </c>
    </row>
    <row r="63" spans="1:4" ht="24.75" x14ac:dyDescent="0.25">
      <c r="A63" s="1433"/>
      <c r="B63" s="126" t="s">
        <v>87</v>
      </c>
      <c r="C63" s="131" t="s">
        <v>476</v>
      </c>
      <c r="D63" s="7" t="s">
        <v>981</v>
      </c>
    </row>
    <row r="64" spans="1:4" x14ac:dyDescent="0.25">
      <c r="A64" s="1443"/>
      <c r="B64" s="101" t="s">
        <v>216</v>
      </c>
      <c r="C64" s="104" t="s">
        <v>25</v>
      </c>
      <c r="D64" s="18" t="s">
        <v>481</v>
      </c>
    </row>
    <row r="65" spans="1:4" ht="16.5" customHeight="1" x14ac:dyDescent="0.25">
      <c r="A65" s="1444" t="s">
        <v>159</v>
      </c>
      <c r="B65" s="22">
        <v>7.1</v>
      </c>
      <c r="C65" s="26" t="s">
        <v>20</v>
      </c>
      <c r="D65" s="5" t="s">
        <v>755</v>
      </c>
    </row>
    <row r="66" spans="1:4" ht="16.5" customHeight="1" x14ac:dyDescent="0.25">
      <c r="A66" s="1445"/>
      <c r="B66" s="23">
        <v>7.2</v>
      </c>
      <c r="C66" s="20" t="s">
        <v>21</v>
      </c>
      <c r="D66" s="7" t="s">
        <v>756</v>
      </c>
    </row>
    <row r="67" spans="1:4" ht="26.1" customHeight="1" x14ac:dyDescent="0.25">
      <c r="A67" s="1445"/>
      <c r="B67" s="23">
        <v>7.3</v>
      </c>
      <c r="C67" s="20" t="s">
        <v>158</v>
      </c>
      <c r="D67" s="7" t="s">
        <v>873</v>
      </c>
    </row>
    <row r="68" spans="1:4" ht="24.75" x14ac:dyDescent="0.25">
      <c r="A68" s="1445"/>
      <c r="B68" s="126" t="s">
        <v>91</v>
      </c>
      <c r="C68" s="131" t="s">
        <v>477</v>
      </c>
      <c r="D68" s="7" t="s">
        <v>982</v>
      </c>
    </row>
    <row r="69" spans="1:4" ht="16.5" customHeight="1" x14ac:dyDescent="0.25">
      <c r="A69" s="1446"/>
      <c r="B69" s="101" t="s">
        <v>264</v>
      </c>
      <c r="C69" s="104" t="s">
        <v>38</v>
      </c>
      <c r="D69" s="18" t="s">
        <v>475</v>
      </c>
    </row>
    <row r="70" spans="1:4" ht="24.75" x14ac:dyDescent="0.25">
      <c r="A70" s="1432" t="s">
        <v>29</v>
      </c>
      <c r="B70" s="22">
        <v>8.1</v>
      </c>
      <c r="C70" s="26" t="s">
        <v>22</v>
      </c>
      <c r="D70" s="5" t="s">
        <v>757</v>
      </c>
    </row>
    <row r="71" spans="1:4" ht="24.75" x14ac:dyDescent="0.25">
      <c r="A71" s="1433"/>
      <c r="B71" s="23" t="s">
        <v>115</v>
      </c>
      <c r="C71" s="20" t="s">
        <v>446</v>
      </c>
      <c r="D71" s="7" t="s">
        <v>758</v>
      </c>
    </row>
    <row r="72" spans="1:4" ht="24.75" x14ac:dyDescent="0.25">
      <c r="A72" s="1433"/>
      <c r="B72" s="23" t="s">
        <v>117</v>
      </c>
      <c r="C72" s="20" t="s">
        <v>160</v>
      </c>
      <c r="D72" s="7" t="s">
        <v>874</v>
      </c>
    </row>
    <row r="73" spans="1:4" x14ac:dyDescent="0.25">
      <c r="A73" s="1433"/>
      <c r="B73" s="23" t="s">
        <v>118</v>
      </c>
      <c r="C73" s="20" t="s">
        <v>116</v>
      </c>
      <c r="D73" s="7" t="s">
        <v>320</v>
      </c>
    </row>
    <row r="74" spans="1:4" x14ac:dyDescent="0.25">
      <c r="A74" s="1433"/>
      <c r="B74" s="23" t="s">
        <v>119</v>
      </c>
      <c r="C74" s="20" t="s">
        <v>161</v>
      </c>
      <c r="D74" s="7" t="s">
        <v>321</v>
      </c>
    </row>
    <row r="75" spans="1:4" x14ac:dyDescent="0.25">
      <c r="A75" s="1433"/>
      <c r="B75" s="23" t="s">
        <v>162</v>
      </c>
      <c r="C75" s="20" t="s">
        <v>23</v>
      </c>
      <c r="D75" s="7" t="s">
        <v>768</v>
      </c>
    </row>
    <row r="76" spans="1:4" ht="24.75" x14ac:dyDescent="0.25">
      <c r="A76" s="1433"/>
      <c r="B76" s="126" t="s">
        <v>445</v>
      </c>
      <c r="C76" s="131" t="s">
        <v>479</v>
      </c>
      <c r="D76" s="7" t="s">
        <v>1026</v>
      </c>
    </row>
    <row r="77" spans="1:4" x14ac:dyDescent="0.25">
      <c r="A77" s="1443"/>
      <c r="B77" s="101" t="s">
        <v>460</v>
      </c>
      <c r="C77" s="104" t="s">
        <v>30</v>
      </c>
      <c r="D77" s="18" t="s">
        <v>474</v>
      </c>
    </row>
    <row r="78" spans="1:4" ht="24.75" x14ac:dyDescent="0.25">
      <c r="A78" s="1432" t="s">
        <v>3</v>
      </c>
      <c r="B78" s="22">
        <v>9.1</v>
      </c>
      <c r="C78" s="26" t="s">
        <v>188</v>
      </c>
      <c r="D78" s="5" t="s">
        <v>759</v>
      </c>
    </row>
    <row r="79" spans="1:4" x14ac:dyDescent="0.25">
      <c r="A79" s="1433"/>
      <c r="B79" s="23" t="s">
        <v>109</v>
      </c>
      <c r="C79" s="20" t="s">
        <v>189</v>
      </c>
      <c r="D79" s="10" t="s">
        <v>760</v>
      </c>
    </row>
    <row r="80" spans="1:4" x14ac:dyDescent="0.25">
      <c r="A80" s="1433"/>
      <c r="B80" s="23" t="s">
        <v>1324</v>
      </c>
      <c r="C80" s="20" t="s">
        <v>1325</v>
      </c>
      <c r="D80" s="10" t="s">
        <v>1403</v>
      </c>
    </row>
    <row r="81" spans="1:5" ht="24.75" x14ac:dyDescent="0.25">
      <c r="A81" s="1433"/>
      <c r="B81" s="23" t="s">
        <v>110</v>
      </c>
      <c r="C81" s="20" t="s">
        <v>190</v>
      </c>
      <c r="D81" s="7" t="s">
        <v>761</v>
      </c>
    </row>
    <row r="82" spans="1:5" x14ac:dyDescent="0.25">
      <c r="A82" s="1433"/>
      <c r="B82" s="23" t="s">
        <v>111</v>
      </c>
      <c r="C82" s="20" t="s">
        <v>163</v>
      </c>
      <c r="D82" s="7" t="s">
        <v>164</v>
      </c>
    </row>
    <row r="83" spans="1:5" x14ac:dyDescent="0.25">
      <c r="A83" s="1433"/>
      <c r="B83" s="23" t="s">
        <v>112</v>
      </c>
      <c r="C83" s="20" t="s">
        <v>137</v>
      </c>
      <c r="D83" s="7" t="s">
        <v>769</v>
      </c>
    </row>
    <row r="84" spans="1:5" ht="24.75" x14ac:dyDescent="0.25">
      <c r="A84" s="1433"/>
      <c r="B84" s="23" t="s">
        <v>113</v>
      </c>
      <c r="C84" s="20" t="s">
        <v>165</v>
      </c>
      <c r="D84" s="7" t="s">
        <v>875</v>
      </c>
    </row>
    <row r="85" spans="1:5" ht="24.75" x14ac:dyDescent="0.25">
      <c r="A85" s="1433"/>
      <c r="B85" s="126" t="s">
        <v>114</v>
      </c>
      <c r="C85" s="131" t="s">
        <v>461</v>
      </c>
      <c r="D85" s="7" t="s">
        <v>983</v>
      </c>
    </row>
    <row r="86" spans="1:5" x14ac:dyDescent="0.25">
      <c r="A86" s="1443"/>
      <c r="B86" s="101" t="s">
        <v>462</v>
      </c>
      <c r="C86" s="104" t="s">
        <v>5</v>
      </c>
      <c r="D86" s="18" t="s">
        <v>473</v>
      </c>
    </row>
    <row r="87" spans="1:5" x14ac:dyDescent="0.25">
      <c r="A87" s="1440" t="s">
        <v>6</v>
      </c>
      <c r="B87" s="23" t="s">
        <v>120</v>
      </c>
      <c r="C87" s="20" t="s">
        <v>191</v>
      </c>
      <c r="D87" s="5" t="s">
        <v>1303</v>
      </c>
    </row>
    <row r="88" spans="1:5" x14ac:dyDescent="0.25">
      <c r="A88" s="1440"/>
      <c r="B88" s="23" t="s">
        <v>45</v>
      </c>
      <c r="C88" s="20" t="s">
        <v>166</v>
      </c>
      <c r="D88" s="7" t="s">
        <v>770</v>
      </c>
    </row>
    <row r="89" spans="1:5" ht="24.75" x14ac:dyDescent="0.25">
      <c r="A89" s="1440"/>
      <c r="B89" s="23" t="s">
        <v>46</v>
      </c>
      <c r="C89" s="20" t="s">
        <v>167</v>
      </c>
      <c r="D89" s="7" t="s">
        <v>876</v>
      </c>
    </row>
    <row r="90" spans="1:5" ht="24.75" x14ac:dyDescent="0.25">
      <c r="A90" s="1440"/>
      <c r="B90" s="126" t="s">
        <v>168</v>
      </c>
      <c r="C90" s="131" t="s">
        <v>464</v>
      </c>
      <c r="D90" s="7" t="s">
        <v>984</v>
      </c>
    </row>
    <row r="91" spans="1:5" x14ac:dyDescent="0.25">
      <c r="A91" s="1441"/>
      <c r="B91" s="105" t="s">
        <v>463</v>
      </c>
      <c r="C91" s="104" t="s">
        <v>8</v>
      </c>
      <c r="D91" s="18" t="s">
        <v>472</v>
      </c>
    </row>
    <row r="92" spans="1:5" x14ac:dyDescent="0.25">
      <c r="A92" s="1442" t="s">
        <v>235</v>
      </c>
      <c r="B92" s="136" t="s">
        <v>121</v>
      </c>
      <c r="C92" s="19" t="s">
        <v>174</v>
      </c>
      <c r="D92" s="2" t="s">
        <v>486</v>
      </c>
      <c r="E92" s="99"/>
    </row>
    <row r="93" spans="1:5" x14ac:dyDescent="0.25">
      <c r="A93" s="1453"/>
      <c r="B93" s="23" t="s">
        <v>55</v>
      </c>
      <c r="C93" s="8" t="s">
        <v>175</v>
      </c>
      <c r="D93" s="2" t="s">
        <v>484</v>
      </c>
      <c r="E93" s="99"/>
    </row>
    <row r="94" spans="1:5" x14ac:dyDescent="0.25">
      <c r="A94" s="1453"/>
      <c r="B94" s="23" t="s">
        <v>56</v>
      </c>
      <c r="C94" s="8" t="s">
        <v>176</v>
      </c>
      <c r="D94" s="2" t="s">
        <v>485</v>
      </c>
      <c r="E94" s="99"/>
    </row>
    <row r="95" spans="1:5" x14ac:dyDescent="0.25">
      <c r="A95" s="1453"/>
      <c r="B95" s="126" t="s">
        <v>122</v>
      </c>
      <c r="C95" s="127" t="s">
        <v>468</v>
      </c>
      <c r="D95" s="2" t="s">
        <v>470</v>
      </c>
      <c r="E95" s="99"/>
    </row>
    <row r="96" spans="1:5" ht="24.75" x14ac:dyDescent="0.25">
      <c r="A96" s="1453"/>
      <c r="B96" s="23" t="s">
        <v>123</v>
      </c>
      <c r="C96" s="8" t="s">
        <v>32</v>
      </c>
      <c r="D96" s="7" t="s">
        <v>319</v>
      </c>
    </row>
    <row r="97" spans="1:4" x14ac:dyDescent="0.25">
      <c r="A97" s="1453"/>
      <c r="B97" s="221" t="s">
        <v>946</v>
      </c>
      <c r="C97" s="222" t="s">
        <v>938</v>
      </c>
      <c r="D97" s="7" t="s">
        <v>956</v>
      </c>
    </row>
    <row r="98" spans="1:4" x14ac:dyDescent="0.25">
      <c r="A98" s="1453"/>
      <c r="B98" s="101" t="s">
        <v>169</v>
      </c>
      <c r="C98" s="102" t="s">
        <v>331</v>
      </c>
      <c r="D98" s="18" t="s">
        <v>322</v>
      </c>
    </row>
    <row r="99" spans="1:4" x14ac:dyDescent="0.25">
      <c r="A99" s="1453"/>
      <c r="B99" s="23" t="s">
        <v>170</v>
      </c>
      <c r="C99" s="8" t="s">
        <v>40</v>
      </c>
      <c r="D99" s="7" t="s">
        <v>763</v>
      </c>
    </row>
    <row r="100" spans="1:4" ht="24.75" x14ac:dyDescent="0.25">
      <c r="A100" s="1453"/>
      <c r="B100" s="23" t="s">
        <v>171</v>
      </c>
      <c r="C100" s="8" t="s">
        <v>332</v>
      </c>
      <c r="D100" s="7" t="s">
        <v>317</v>
      </c>
    </row>
    <row r="101" spans="1:4" x14ac:dyDescent="0.25">
      <c r="A101" s="1453"/>
      <c r="B101" s="23" t="s">
        <v>172</v>
      </c>
      <c r="C101" s="8" t="s">
        <v>254</v>
      </c>
      <c r="D101" s="7" t="s">
        <v>318</v>
      </c>
    </row>
    <row r="102" spans="1:4" ht="24.75" x14ac:dyDescent="0.25">
      <c r="A102" s="1454"/>
      <c r="B102" s="180" t="s">
        <v>173</v>
      </c>
      <c r="C102" s="102" t="s">
        <v>327</v>
      </c>
      <c r="D102" s="18" t="s">
        <v>177</v>
      </c>
    </row>
    <row r="103" spans="1:4" ht="39" customHeight="1" x14ac:dyDescent="0.3">
      <c r="A103" s="1450" t="s">
        <v>178</v>
      </c>
      <c r="B103" s="1451"/>
      <c r="C103" s="1452"/>
      <c r="D103" s="70"/>
    </row>
    <row r="104" spans="1:4" ht="25.5" customHeight="1" x14ac:dyDescent="0.25">
      <c r="A104" s="1442" t="s">
        <v>9</v>
      </c>
      <c r="B104" s="22" t="s">
        <v>124</v>
      </c>
      <c r="C104" s="19" t="s">
        <v>27</v>
      </c>
      <c r="D104" s="19" t="s">
        <v>1665</v>
      </c>
    </row>
    <row r="105" spans="1:4" ht="24.75" x14ac:dyDescent="0.25">
      <c r="A105" s="1440"/>
      <c r="B105" s="23" t="s">
        <v>125</v>
      </c>
      <c r="C105" s="8" t="s">
        <v>100</v>
      </c>
      <c r="D105" s="8" t="s">
        <v>883</v>
      </c>
    </row>
    <row r="106" spans="1:4" ht="24.75" x14ac:dyDescent="0.25">
      <c r="A106" s="1440"/>
      <c r="B106" s="23" t="s">
        <v>126</v>
      </c>
      <c r="C106" s="8" t="s">
        <v>101</v>
      </c>
      <c r="D106" s="8" t="s">
        <v>884</v>
      </c>
    </row>
    <row r="107" spans="1:4" ht="24.75" x14ac:dyDescent="0.25">
      <c r="A107" s="1440"/>
      <c r="B107" s="24" t="s">
        <v>127</v>
      </c>
      <c r="C107" s="8" t="s">
        <v>102</v>
      </c>
      <c r="D107" s="8" t="s">
        <v>885</v>
      </c>
    </row>
    <row r="108" spans="1:4" ht="24.75" x14ac:dyDescent="0.25">
      <c r="A108" s="1440"/>
      <c r="B108" s="24" t="s">
        <v>128</v>
      </c>
      <c r="C108" s="8" t="s">
        <v>103</v>
      </c>
      <c r="D108" s="8" t="s">
        <v>886</v>
      </c>
    </row>
    <row r="109" spans="1:4" ht="24.75" x14ac:dyDescent="0.25">
      <c r="A109" s="1440"/>
      <c r="B109" s="23" t="s">
        <v>129</v>
      </c>
      <c r="C109" s="8" t="s">
        <v>28</v>
      </c>
      <c r="D109" s="8" t="s">
        <v>887</v>
      </c>
    </row>
    <row r="110" spans="1:4" x14ac:dyDescent="0.25">
      <c r="A110" s="1441"/>
      <c r="B110" s="101" t="s">
        <v>130</v>
      </c>
      <c r="C110" s="102" t="s">
        <v>108</v>
      </c>
      <c r="D110" s="9" t="s">
        <v>138</v>
      </c>
    </row>
    <row r="111" spans="1:4" x14ac:dyDescent="0.25">
      <c r="A111" s="1442" t="s">
        <v>179</v>
      </c>
      <c r="B111" s="22" t="s">
        <v>131</v>
      </c>
      <c r="C111" s="19" t="s">
        <v>329</v>
      </c>
      <c r="D111" s="19" t="s">
        <v>180</v>
      </c>
    </row>
    <row r="112" spans="1:4" x14ac:dyDescent="0.25">
      <c r="A112" s="1440"/>
      <c r="B112" s="23" t="s">
        <v>132</v>
      </c>
      <c r="C112" s="8" t="s">
        <v>328</v>
      </c>
      <c r="D112" s="8" t="s">
        <v>181</v>
      </c>
    </row>
    <row r="113" spans="1:4" x14ac:dyDescent="0.25">
      <c r="A113" s="1440"/>
      <c r="B113" s="23" t="s">
        <v>133</v>
      </c>
      <c r="C113" s="8" t="s">
        <v>182</v>
      </c>
      <c r="D113" s="8" t="s">
        <v>504</v>
      </c>
    </row>
    <row r="114" spans="1:4" ht="24.75" x14ac:dyDescent="0.25">
      <c r="A114" s="1440"/>
      <c r="B114" s="23" t="s">
        <v>134</v>
      </c>
      <c r="C114" s="8" t="s">
        <v>497</v>
      </c>
      <c r="D114" s="8" t="s">
        <v>500</v>
      </c>
    </row>
    <row r="115" spans="1:4" ht="24.75" x14ac:dyDescent="0.25">
      <c r="A115" s="1440"/>
      <c r="B115" s="23" t="s">
        <v>135</v>
      </c>
      <c r="C115" s="8" t="s">
        <v>498</v>
      </c>
      <c r="D115" s="8" t="s">
        <v>500</v>
      </c>
    </row>
    <row r="116" spans="1:4" ht="24.75" x14ac:dyDescent="0.25">
      <c r="A116" s="1440"/>
      <c r="B116" s="23" t="s">
        <v>136</v>
      </c>
      <c r="C116" s="8" t="s">
        <v>499</v>
      </c>
      <c r="D116" s="8" t="s">
        <v>500</v>
      </c>
    </row>
    <row r="117" spans="1:4" x14ac:dyDescent="0.25">
      <c r="A117" s="1441"/>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c r="C3" s="205" t="s">
        <v>1672</v>
      </c>
    </row>
    <row r="4" spans="1:65" x14ac:dyDescent="0.25">
      <c r="A4" s="206" t="s">
        <v>15</v>
      </c>
      <c r="C4" s="448" t="s">
        <v>1673</v>
      </c>
    </row>
    <row r="5" spans="1:65" x14ac:dyDescent="0.25">
      <c r="A5" s="206" t="s">
        <v>16</v>
      </c>
      <c r="C5" s="1402">
        <v>44651</v>
      </c>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55" t="s">
        <v>250</v>
      </c>
      <c r="AO7" s="1456"/>
      <c r="AP7" s="1456"/>
      <c r="AQ7" s="1456"/>
      <c r="AR7" s="1456"/>
      <c r="AS7" s="1456"/>
      <c r="AT7" s="1456"/>
      <c r="AU7" s="1456"/>
      <c r="AV7" s="1456"/>
      <c r="AW7" s="1456"/>
      <c r="AX7" s="1456"/>
      <c r="AY7" s="1457"/>
      <c r="AZ7" s="870"/>
      <c r="BA7" s="1461" t="s">
        <v>829</v>
      </c>
      <c r="BB7" s="1462"/>
      <c r="BC7" s="1462"/>
      <c r="BD7" s="1462"/>
      <c r="BE7" s="1462"/>
      <c r="BF7" s="1462"/>
      <c r="BG7" s="1462"/>
      <c r="BH7" s="1462"/>
      <c r="BI7" s="1462"/>
      <c r="BJ7" s="1462"/>
      <c r="BK7" s="1462"/>
      <c r="BL7" s="1463"/>
    </row>
    <row r="8" spans="1:65" ht="45" customHeight="1" x14ac:dyDescent="0.3">
      <c r="A8" s="1249"/>
      <c r="B8" s="213"/>
      <c r="C8" s="214"/>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5" ht="18.75" x14ac:dyDescent="0.3">
      <c r="A9" s="218" t="s">
        <v>51</v>
      </c>
      <c r="B9" s="213"/>
      <c r="C9" s="214"/>
      <c r="D9" s="805">
        <f>SUM(E9:O9)</f>
        <v>1715317.95</v>
      </c>
      <c r="E9" s="806">
        <f>SUM('MMA Rev-Exp Region 1:MMA Rev-Exp Region 11'!E9)</f>
        <v>1417788.9</v>
      </c>
      <c r="F9" s="806">
        <f>SUM('MMA Rev-Exp Region 1:MMA Rev-Exp Region 11'!F9)</f>
        <v>42929.040000000008</v>
      </c>
      <c r="G9" s="806">
        <f>SUM('MMA Rev-Exp Region 1:MMA Rev-Exp Region 11'!G9)</f>
        <v>91594.669999999984</v>
      </c>
      <c r="H9" s="806">
        <f>SUM('MMA Rev-Exp Region 1:MMA Rev-Exp Region 11'!H9)</f>
        <v>22263.200000000004</v>
      </c>
      <c r="I9" s="806">
        <f>SUM('MMA Rev-Exp Region 1:MMA Rev-Exp Region 11'!I9)</f>
        <v>36624.61</v>
      </c>
      <c r="J9" s="806">
        <f>SUM('MMA Rev-Exp Region 1:MMA Rev-Exp Region 11'!J9)</f>
        <v>15844.34</v>
      </c>
      <c r="K9" s="806">
        <f>SUM('MMA Rev-Exp Region 1:MMA Rev-Exp Region 11'!K9)</f>
        <v>1206.8800000000001</v>
      </c>
      <c r="L9" s="806">
        <f>SUM('MMA Rev-Exp Region 1:MMA Rev-Exp Region 11'!L9)</f>
        <v>4078.8100000000004</v>
      </c>
      <c r="M9" s="806">
        <f>SUM('MMA Rev-Exp Region 1:MMA Rev-Exp Region 11'!M9)</f>
        <v>360</v>
      </c>
      <c r="N9" s="806">
        <f>SUM('MMA Rev-Exp Region 1:MMA Rev-Exp Region 11'!N9)</f>
        <v>74884.44</v>
      </c>
      <c r="O9" s="848">
        <f>SUM('MMA Rev-Exp Region 1:MMA Rev-Exp Region 11'!O9)</f>
        <v>7743.0599999999995</v>
      </c>
      <c r="P9" s="805">
        <f>SUM(Q9:AA9)</f>
        <v>1768608.1200000003</v>
      </c>
      <c r="Q9" s="806">
        <f>SUM('MMA Rev-Exp Region 1:MMA Rev-Exp Region 11'!Q9)</f>
        <v>1469230.5999999999</v>
      </c>
      <c r="R9" s="806">
        <f>SUM('MMA Rev-Exp Region 1:MMA Rev-Exp Region 11'!R9)</f>
        <v>46494.6</v>
      </c>
      <c r="S9" s="806">
        <f>SUM('MMA Rev-Exp Region 1:MMA Rev-Exp Region 11'!S9)</f>
        <v>93018.599999999991</v>
      </c>
      <c r="T9" s="806">
        <f>SUM('MMA Rev-Exp Region 1:MMA Rev-Exp Region 11'!T9)</f>
        <v>22731.55</v>
      </c>
      <c r="U9" s="806">
        <f>SUM('MMA Rev-Exp Region 1:MMA Rev-Exp Region 11'!U9)</f>
        <v>36101.649999999994</v>
      </c>
      <c r="V9" s="806">
        <f>SUM('MMA Rev-Exp Region 1:MMA Rev-Exp Region 11'!V9)</f>
        <v>15975.730000000001</v>
      </c>
      <c r="W9" s="806">
        <f>SUM('MMA Rev-Exp Region 1:MMA Rev-Exp Region 11'!W9)</f>
        <v>1223.27</v>
      </c>
      <c r="X9" s="806">
        <f>SUM('MMA Rev-Exp Region 1:MMA Rev-Exp Region 11'!X9)</f>
        <v>4278.3600000000006</v>
      </c>
      <c r="Y9" s="806">
        <f>SUM('MMA Rev-Exp Region 1:MMA Rev-Exp Region 11'!Y9)</f>
        <v>348.87</v>
      </c>
      <c r="Z9" s="806">
        <f>SUM('MMA Rev-Exp Region 1:MMA Rev-Exp Region 11'!Z9)</f>
        <v>71582.359999999986</v>
      </c>
      <c r="AA9" s="848">
        <f>SUM('MMA Rev-Exp Region 1:MMA Rev-Exp Region 11'!AA9)</f>
        <v>7622.5300000000007</v>
      </c>
      <c r="AB9" s="805">
        <f>SUM(AC9:AM9)</f>
        <v>1820603.0700000003</v>
      </c>
      <c r="AC9" s="806">
        <f>SUM('MMA Rev-Exp Region 1:MMA Rev-Exp Region 11'!AC9)</f>
        <v>1516487.28</v>
      </c>
      <c r="AD9" s="806">
        <f>SUM('MMA Rev-Exp Region 1:MMA Rev-Exp Region 11'!AD9)</f>
        <v>51058.05</v>
      </c>
      <c r="AE9" s="806">
        <f>SUM('MMA Rev-Exp Region 1:MMA Rev-Exp Region 11'!AE9)</f>
        <v>94583.860000000015</v>
      </c>
      <c r="AF9" s="806">
        <f>SUM('MMA Rev-Exp Region 1:MMA Rev-Exp Region 11'!AF9)</f>
        <v>23266.890000000003</v>
      </c>
      <c r="AG9" s="806">
        <f>SUM('MMA Rev-Exp Region 1:MMA Rev-Exp Region 11'!AG9)</f>
        <v>36306.050000000003</v>
      </c>
      <c r="AH9" s="806">
        <f>SUM('MMA Rev-Exp Region 1:MMA Rev-Exp Region 11'!AH9)</f>
        <v>15994.81</v>
      </c>
      <c r="AI9" s="806">
        <f>SUM('MMA Rev-Exp Region 1:MMA Rev-Exp Region 11'!AI9)</f>
        <v>1212.73</v>
      </c>
      <c r="AJ9" s="806">
        <f>SUM('MMA Rev-Exp Region 1:MMA Rev-Exp Region 11'!AJ9)</f>
        <v>4510.59</v>
      </c>
      <c r="AK9" s="806">
        <f>SUM('MMA Rev-Exp Region 1:MMA Rev-Exp Region 11'!AK9)</f>
        <v>359</v>
      </c>
      <c r="AL9" s="806">
        <f>SUM('MMA Rev-Exp Region 1:MMA Rev-Exp Region 11'!AL9)</f>
        <v>69182.079999999987</v>
      </c>
      <c r="AM9" s="848">
        <f>SUM('MMA Rev-Exp Region 1:MMA Rev-Exp Region 11'!AM9)</f>
        <v>7641.7300000000005</v>
      </c>
      <c r="AN9" s="805">
        <f>SUM(AO9:AY9)</f>
        <v>4571666.419999999</v>
      </c>
      <c r="AO9" s="806">
        <f>SUM('MMA Rev-Exp Region 1:MMA Rev-Exp Region 11'!AO9)</f>
        <v>3827916.23</v>
      </c>
      <c r="AP9" s="806">
        <f>SUM('MMA Rev-Exp Region 1:MMA Rev-Exp Region 11'!AP9)</f>
        <v>164298</v>
      </c>
      <c r="AQ9" s="806">
        <f>SUM('MMA Rev-Exp Region 1:MMA Rev-Exp Region 11'!AQ9)</f>
        <v>256347.07</v>
      </c>
      <c r="AR9" s="806">
        <f>SUM('MMA Rev-Exp Region 1:MMA Rev-Exp Region 11'!AR9)</f>
        <v>81442.02</v>
      </c>
      <c r="AS9" s="806">
        <f>SUM('MMA Rev-Exp Region 1:MMA Rev-Exp Region 11'!AS9)</f>
        <v>83671.53</v>
      </c>
      <c r="AT9" s="806">
        <f>SUM('MMA Rev-Exp Region 1:MMA Rev-Exp Region 11'!AT9)</f>
        <v>44714.62</v>
      </c>
      <c r="AU9" s="806">
        <f>SUM('MMA Rev-Exp Region 1:MMA Rev-Exp Region 11'!AU9)</f>
        <v>2098.1</v>
      </c>
      <c r="AV9" s="806">
        <f>SUM('MMA Rev-Exp Region 1:MMA Rev-Exp Region 11'!AV9)</f>
        <v>12316.84</v>
      </c>
      <c r="AW9" s="806">
        <f>SUM('MMA Rev-Exp Region 1:MMA Rev-Exp Region 11'!AW9)</f>
        <v>1725.99</v>
      </c>
      <c r="AX9" s="806">
        <f>SUM('MMA Rev-Exp Region 1:MMA Rev-Exp Region 11'!AX9)</f>
        <v>83943.02</v>
      </c>
      <c r="AY9" s="848">
        <f>SUM('MMA Rev-Exp Region 1:MMA Rev-Exp Region 11'!AY9)</f>
        <v>13193</v>
      </c>
      <c r="AZ9" s="807">
        <f>SUM('MMA Rev-Exp Region 1:MMA Rev-Exp Region 11'!AZ9)</f>
        <v>0</v>
      </c>
      <c r="BA9" s="738">
        <f>AN9+AB9+P9+D9+AZ9</f>
        <v>9876195.5599999987</v>
      </c>
      <c r="BB9" s="806">
        <f>SUM('MMA Rev-Exp Region 1:MMA Rev-Exp Region 11'!BB9)</f>
        <v>8231423.0099999998</v>
      </c>
      <c r="BC9" s="806">
        <f>SUM('MMA Rev-Exp Region 1:MMA Rev-Exp Region 11'!BC9)</f>
        <v>304779.69</v>
      </c>
      <c r="BD9" s="806">
        <f>SUM('MMA Rev-Exp Region 1:MMA Rev-Exp Region 11'!BD9)</f>
        <v>535544.19999999995</v>
      </c>
      <c r="BE9" s="806">
        <f>SUM('MMA Rev-Exp Region 1:MMA Rev-Exp Region 11'!BE9)</f>
        <v>149703.66</v>
      </c>
      <c r="BF9" s="806">
        <f>SUM('MMA Rev-Exp Region 1:MMA Rev-Exp Region 11'!BF9)</f>
        <v>192703.84000000003</v>
      </c>
      <c r="BG9" s="806">
        <f>SUM('MMA Rev-Exp Region 1:MMA Rev-Exp Region 11'!BG9)</f>
        <v>92529.5</v>
      </c>
      <c r="BH9" s="806">
        <f>SUM('MMA Rev-Exp Region 1:MMA Rev-Exp Region 11'!BH9)</f>
        <v>5740.98</v>
      </c>
      <c r="BI9" s="806">
        <f>SUM('MMA Rev-Exp Region 1:MMA Rev-Exp Region 11'!BI9)</f>
        <v>25184.600000000002</v>
      </c>
      <c r="BJ9" s="806">
        <f>SUM('MMA Rev-Exp Region 1:MMA Rev-Exp Region 11'!BJ9)</f>
        <v>2793.86</v>
      </c>
      <c r="BK9" s="806">
        <f>SUM('MMA Rev-Exp Region 1:MMA Rev-Exp Region 11'!BK9)</f>
        <v>299591.90000000002</v>
      </c>
      <c r="BL9" s="807">
        <f>SUM('MMA Rev-Exp Region 1:MMA Rev-Exp Region 11'!BL9)</f>
        <v>36200.32</v>
      </c>
    </row>
    <row r="10" spans="1:65" customFormat="1" ht="18.75" x14ac:dyDescent="0.3">
      <c r="A10" s="1458" t="s">
        <v>11</v>
      </c>
      <c r="B10" s="1459"/>
      <c r="C10" s="1460"/>
      <c r="D10" s="683"/>
      <c r="E10" s="318"/>
      <c r="F10" s="318"/>
      <c r="G10" s="318"/>
      <c r="H10" s="318"/>
      <c r="I10" s="318"/>
      <c r="J10" s="318"/>
      <c r="K10" s="318"/>
      <c r="L10" s="318"/>
      <c r="M10" s="318"/>
      <c r="N10" s="318"/>
      <c r="O10" s="319"/>
      <c r="P10" s="683"/>
      <c r="Q10" s="318"/>
      <c r="R10" s="318"/>
      <c r="S10" s="318"/>
      <c r="T10" s="318"/>
      <c r="U10" s="318"/>
      <c r="V10" s="318"/>
      <c r="W10" s="318"/>
      <c r="X10" s="318"/>
      <c r="Y10" s="318"/>
      <c r="Z10" s="318"/>
      <c r="AA10" s="319"/>
      <c r="AB10" s="683"/>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5" ht="14.85" customHeight="1" x14ac:dyDescent="0.25">
      <c r="A11" s="1467" t="s">
        <v>186</v>
      </c>
      <c r="B11" s="219">
        <v>1.1000000000000001</v>
      </c>
      <c r="C11" s="220" t="s">
        <v>12</v>
      </c>
      <c r="D11" s="270">
        <f t="shared" ref="D11:D16" si="0">SUM(E11:O11)</f>
        <v>448382690.0387001</v>
      </c>
      <c r="E11" s="538">
        <f>SUM('MMA Rev-Exp Region 1:MMA Rev-Exp Region 11'!E11)</f>
        <v>249598244.49232462</v>
      </c>
      <c r="F11" s="538">
        <f>SUM('MMA Rev-Exp Region 1:MMA Rev-Exp Region 11'!F11)</f>
        <v>20370769.170525763</v>
      </c>
      <c r="G11" s="538">
        <f>SUM('MMA Rev-Exp Region 1:MMA Rev-Exp Region 11'!G11)</f>
        <v>83741099.280975133</v>
      </c>
      <c r="H11" s="538">
        <f>SUM('MMA Rev-Exp Region 1:MMA Rev-Exp Region 11'!H11)</f>
        <v>31133334.612850703</v>
      </c>
      <c r="I11" s="538">
        <f>SUM('MMA Rev-Exp Region 1:MMA Rev-Exp Region 11'!I11)</f>
        <v>8806017.5561286714</v>
      </c>
      <c r="J11" s="538">
        <f>SUM('MMA Rev-Exp Region 1:MMA Rev-Exp Region 11'!J11)</f>
        <v>6418334.7317700787</v>
      </c>
      <c r="K11" s="538">
        <f>SUM('MMA Rev-Exp Region 1:MMA Rev-Exp Region 11'!K11)</f>
        <v>268741.81754101918</v>
      </c>
      <c r="L11" s="538">
        <f>SUM('MMA Rev-Exp Region 1:MMA Rev-Exp Region 11'!L11)</f>
        <v>12560265.394771785</v>
      </c>
      <c r="M11" s="538">
        <f>SUM('MMA Rev-Exp Region 1:MMA Rev-Exp Region 11'!M11)</f>
        <v>8668298.1475288011</v>
      </c>
      <c r="N11" s="538">
        <f>SUM('MMA Rev-Exp Region 1:MMA Rev-Exp Region 11'!N11)</f>
        <v>9180202.6902690455</v>
      </c>
      <c r="O11" s="540">
        <f>SUM('MMA Rev-Exp Region 1:MMA Rev-Exp Region 11'!O11)</f>
        <v>17637382.144014459</v>
      </c>
      <c r="P11" s="270">
        <f t="shared" ref="P11:P16" si="1">SUM(Q11:AA11)</f>
        <v>460237554.18280005</v>
      </c>
      <c r="Q11" s="538">
        <f>SUM('MMA Rev-Exp Region 1:MMA Rev-Exp Region 11'!Q11)</f>
        <v>258033280.35786116</v>
      </c>
      <c r="R11" s="538">
        <f>SUM('MMA Rev-Exp Region 1:MMA Rev-Exp Region 11'!R11)</f>
        <v>22035738.041926689</v>
      </c>
      <c r="S11" s="538">
        <f>SUM('MMA Rev-Exp Region 1:MMA Rev-Exp Region 11'!S11)</f>
        <v>85384267.210976377</v>
      </c>
      <c r="T11" s="538">
        <f>SUM('MMA Rev-Exp Region 1:MMA Rev-Exp Region 11'!T11)</f>
        <v>31624523.515252352</v>
      </c>
      <c r="U11" s="538">
        <f>SUM('MMA Rev-Exp Region 1:MMA Rev-Exp Region 11'!U11)</f>
        <v>8810739.1345671471</v>
      </c>
      <c r="V11" s="538">
        <f>SUM('MMA Rev-Exp Region 1:MMA Rev-Exp Region 11'!V11)</f>
        <v>6469134.0453297207</v>
      </c>
      <c r="W11" s="538">
        <f>SUM('MMA Rev-Exp Region 1:MMA Rev-Exp Region 11'!W11)</f>
        <v>271438.15747119649</v>
      </c>
      <c r="X11" s="538">
        <f>SUM('MMA Rev-Exp Region 1:MMA Rev-Exp Region 11'!X11)</f>
        <v>13135459.748543615</v>
      </c>
      <c r="Y11" s="538">
        <f>SUM('MMA Rev-Exp Region 1:MMA Rev-Exp Region 11'!Y11)</f>
        <v>8390514.8093230482</v>
      </c>
      <c r="Z11" s="538">
        <f>SUM('MMA Rev-Exp Region 1:MMA Rev-Exp Region 11'!Z11)</f>
        <v>8764157.0483481195</v>
      </c>
      <c r="AA11" s="540">
        <f>SUM('MMA Rev-Exp Region 1:MMA Rev-Exp Region 11'!AA11)</f>
        <v>17318302.113200575</v>
      </c>
      <c r="AB11" s="270">
        <f t="shared" ref="AB11:AB16" si="2">SUM(AC11:AM11)</f>
        <v>480081530.39670002</v>
      </c>
      <c r="AC11" s="538">
        <f>SUM('MMA Rev-Exp Region 1:MMA Rev-Exp Region 11'!AC11)</f>
        <v>273402452.82080054</v>
      </c>
      <c r="AD11" s="538">
        <f>SUM('MMA Rev-Exp Region 1:MMA Rev-Exp Region 11'!AD11)</f>
        <v>24136418.149428073</v>
      </c>
      <c r="AE11" s="538">
        <f>SUM('MMA Rev-Exp Region 1:MMA Rev-Exp Region 11'!AE11)</f>
        <v>87075032.361912638</v>
      </c>
      <c r="AF11" s="538">
        <f>SUM('MMA Rev-Exp Region 1:MMA Rev-Exp Region 11'!AF11)</f>
        <v>31709860.990272254</v>
      </c>
      <c r="AG11" s="538">
        <f>SUM('MMA Rev-Exp Region 1:MMA Rev-Exp Region 11'!AG11)</f>
        <v>9098742.1172402408</v>
      </c>
      <c r="AH11" s="538">
        <f>SUM('MMA Rev-Exp Region 1:MMA Rev-Exp Region 11'!AH11)</f>
        <v>6400983.6856464427</v>
      </c>
      <c r="AI11" s="538">
        <f>SUM('MMA Rev-Exp Region 1:MMA Rev-Exp Region 11'!AI11)</f>
        <v>267826.66957105906</v>
      </c>
      <c r="AJ11" s="538">
        <f>SUM('MMA Rev-Exp Region 1:MMA Rev-Exp Region 11'!AJ11)</f>
        <v>13770015.266744563</v>
      </c>
      <c r="AK11" s="538">
        <f>SUM('MMA Rev-Exp Region 1:MMA Rev-Exp Region 11'!AK11)</f>
        <v>8568880.4507950526</v>
      </c>
      <c r="AL11" s="538">
        <f>SUM('MMA Rev-Exp Region 1:MMA Rev-Exp Region 11'!AL11)</f>
        <v>8404808.3399010058</v>
      </c>
      <c r="AM11" s="540">
        <f>SUM('MMA Rev-Exp Region 1:MMA Rev-Exp Region 11'!AM11)</f>
        <v>17246509.544388123</v>
      </c>
      <c r="AN11" s="270">
        <f t="shared" ref="AN11:AN16" si="3">SUM(AO11:AY11)</f>
        <v>1318972769.1299999</v>
      </c>
      <c r="AO11" s="538">
        <f>SUM('MMA Rev-Exp Region 1:MMA Rev-Exp Region 11'!AO11)</f>
        <v>708626698.58000004</v>
      </c>
      <c r="AP11" s="538">
        <f>SUM('MMA Rev-Exp Region 1:MMA Rev-Exp Region 11'!AP11)</f>
        <v>84766164.870000005</v>
      </c>
      <c r="AQ11" s="538">
        <f>SUM('MMA Rev-Exp Region 1:MMA Rev-Exp Region 11'!AQ11)</f>
        <v>245155025.85000002</v>
      </c>
      <c r="AR11" s="538">
        <f>SUM('MMA Rev-Exp Region 1:MMA Rev-Exp Region 11'!AR11)</f>
        <v>117245302.27999997</v>
      </c>
      <c r="AS11" s="538">
        <f>SUM('MMA Rev-Exp Region 1:MMA Rev-Exp Region 11'!AS11)</f>
        <v>18403486.519999996</v>
      </c>
      <c r="AT11" s="538">
        <f>SUM('MMA Rev-Exp Region 1:MMA Rev-Exp Region 11'!AT11)</f>
        <v>17705719.98</v>
      </c>
      <c r="AU11" s="538">
        <f>SUM('MMA Rev-Exp Region 1:MMA Rev-Exp Region 11'!AU11)</f>
        <v>326232.11999999994</v>
      </c>
      <c r="AV11" s="538">
        <f>SUM('MMA Rev-Exp Region 1:MMA Rev-Exp Region 11'!AV11)</f>
        <v>40934094.890000001</v>
      </c>
      <c r="AW11" s="538">
        <f>SUM('MMA Rev-Exp Region 1:MMA Rev-Exp Region 11'!AW11)</f>
        <v>43515090.809999995</v>
      </c>
      <c r="AX11" s="538">
        <f>SUM('MMA Rev-Exp Region 1:MMA Rev-Exp Region 11'!AX11)</f>
        <v>10291092.84</v>
      </c>
      <c r="AY11" s="540">
        <f>SUM('MMA Rev-Exp Region 1:MMA Rev-Exp Region 11'!AY11)</f>
        <v>32003860.389999993</v>
      </c>
      <c r="AZ11" s="543">
        <f>SUM('MMA Rev-Exp Region 1:MMA Rev-Exp Region 11'!AZ11)</f>
        <v>-7918134.1131911268</v>
      </c>
      <c r="BA11" s="321">
        <f t="shared" ref="BA11:BA16" si="4">SUM(BB11:BL11)+AZ11</f>
        <v>2699756409.6350083</v>
      </c>
      <c r="BB11" s="538">
        <f>SUM('MMA Rev-Exp Region 1:MMA Rev-Exp Region 11'!BB11)</f>
        <v>1489660676.2509861</v>
      </c>
      <c r="BC11" s="538">
        <f>SUM('MMA Rev-Exp Region 1:MMA Rev-Exp Region 11'!BC11)</f>
        <v>151309090.23188049</v>
      </c>
      <c r="BD11" s="538">
        <f>SUM('MMA Rev-Exp Region 1:MMA Rev-Exp Region 11'!BD11)</f>
        <v>501355424.7038641</v>
      </c>
      <c r="BE11" s="538">
        <f>SUM('MMA Rev-Exp Region 1:MMA Rev-Exp Region 11'!BE11)</f>
        <v>211713021.3983753</v>
      </c>
      <c r="BF11" s="538">
        <f>SUM('MMA Rev-Exp Region 1:MMA Rev-Exp Region 11'!BF11)</f>
        <v>45118985.327936053</v>
      </c>
      <c r="BG11" s="538">
        <f>SUM('MMA Rev-Exp Region 1:MMA Rev-Exp Region 11'!BG11)</f>
        <v>36994172.442746252</v>
      </c>
      <c r="BH11" s="538">
        <f>SUM('MMA Rev-Exp Region 1:MMA Rev-Exp Region 11'!BH11)</f>
        <v>1134238.7645832747</v>
      </c>
      <c r="BI11" s="538">
        <f>SUM('MMA Rev-Exp Region 1:MMA Rev-Exp Region 11'!BI11)</f>
        <v>80399835.300059974</v>
      </c>
      <c r="BJ11" s="538">
        <f>SUM('MMA Rev-Exp Region 1:MMA Rev-Exp Region 11'!BJ11)</f>
        <v>69142784.217646897</v>
      </c>
      <c r="BK11" s="538">
        <f>SUM('MMA Rev-Exp Region 1:MMA Rev-Exp Region 11'!BK11)</f>
        <v>36640260.918518171</v>
      </c>
      <c r="BL11" s="543">
        <f>SUM('MMA Rev-Exp Region 1:MMA Rev-Exp Region 11'!BL11)</f>
        <v>84206054.191603154</v>
      </c>
    </row>
    <row r="12" spans="1:65" x14ac:dyDescent="0.25">
      <c r="A12" s="1468"/>
      <c r="B12" s="221" t="s">
        <v>1322</v>
      </c>
      <c r="C12" s="222" t="s">
        <v>1331</v>
      </c>
      <c r="D12" s="270">
        <f t="shared" si="0"/>
        <v>2228072.2358521614</v>
      </c>
      <c r="E12" s="539">
        <f>SUM('MMA Rev-Exp Region 1:MMA Rev-Exp Region 11'!E12)</f>
        <v>-110381.04156535682</v>
      </c>
      <c r="F12" s="539">
        <f>SUM('MMA Rev-Exp Region 1:MMA Rev-Exp Region 11'!F12)</f>
        <v>-16579.244625491359</v>
      </c>
      <c r="G12" s="539">
        <f>SUM('MMA Rev-Exp Region 1:MMA Rev-Exp Region 11'!G12)</f>
        <v>865418.62700786954</v>
      </c>
      <c r="H12" s="539">
        <f>SUM('MMA Rev-Exp Region 1:MMA Rev-Exp Region 11'!H12)</f>
        <v>363850.53864630708</v>
      </c>
      <c r="I12" s="539">
        <f>SUM('MMA Rev-Exp Region 1:MMA Rev-Exp Region 11'!I12)</f>
        <v>327980.22733482416</v>
      </c>
      <c r="J12" s="539">
        <f>SUM('MMA Rev-Exp Region 1:MMA Rev-Exp Region 11'!J12)</f>
        <v>-6394.5802791573769</v>
      </c>
      <c r="K12" s="539">
        <f>SUM('MMA Rev-Exp Region 1:MMA Rev-Exp Region 11'!K12)</f>
        <v>10259.919681780035</v>
      </c>
      <c r="L12" s="539">
        <f>SUM('MMA Rev-Exp Region 1:MMA Rev-Exp Region 11'!L12)</f>
        <v>192981.03051173233</v>
      </c>
      <c r="M12" s="539">
        <f>SUM('MMA Rev-Exp Region 1:MMA Rev-Exp Region 11'!M12)</f>
        <v>128035.20100584306</v>
      </c>
      <c r="N12" s="539">
        <f>SUM('MMA Rev-Exp Region 1:MMA Rev-Exp Region 11'!N12)</f>
        <v>317941.28431189613</v>
      </c>
      <c r="O12" s="541">
        <f>SUM('MMA Rev-Exp Region 1:MMA Rev-Exp Region 11'!O12)</f>
        <v>154960.27382191439</v>
      </c>
      <c r="P12" s="270">
        <f t="shared" si="1"/>
        <v>2267587.4236118416</v>
      </c>
      <c r="Q12" s="539">
        <f>SUM('MMA Rev-Exp Region 1:MMA Rev-Exp Region 11'!Q12)</f>
        <v>-115057.84013343097</v>
      </c>
      <c r="R12" s="539">
        <f>SUM('MMA Rev-Exp Region 1:MMA Rev-Exp Region 11'!R12)</f>
        <v>-17018.761218604843</v>
      </c>
      <c r="S12" s="539">
        <f>SUM('MMA Rev-Exp Region 1:MMA Rev-Exp Region 11'!S12)</f>
        <v>881777.93178312015</v>
      </c>
      <c r="T12" s="539">
        <f>SUM('MMA Rev-Exp Region 1:MMA Rev-Exp Region 11'!T12)</f>
        <v>370739.45566666021</v>
      </c>
      <c r="U12" s="539">
        <f>SUM('MMA Rev-Exp Region 1:MMA Rev-Exp Region 11'!U12)</f>
        <v>334197.52183536184</v>
      </c>
      <c r="V12" s="539">
        <f>SUM('MMA Rev-Exp Region 1:MMA Rev-Exp Region 11'!V12)</f>
        <v>-6549.4332210131379</v>
      </c>
      <c r="W12" s="539">
        <f>SUM('MMA Rev-Exp Region 1:MMA Rev-Exp Region 11'!W12)</f>
        <v>10455.13839631627</v>
      </c>
      <c r="X12" s="539">
        <f>SUM('MMA Rev-Exp Region 1:MMA Rev-Exp Region 11'!X12)</f>
        <v>196661.54226271689</v>
      </c>
      <c r="Y12" s="539">
        <f>SUM('MMA Rev-Exp Region 1:MMA Rev-Exp Region 11'!Y12)</f>
        <v>130481.0468224143</v>
      </c>
      <c r="Z12" s="539">
        <f>SUM('MMA Rev-Exp Region 1:MMA Rev-Exp Region 11'!Z12)</f>
        <v>323985.95365222753</v>
      </c>
      <c r="AA12" s="541">
        <f>SUM('MMA Rev-Exp Region 1:MMA Rev-Exp Region 11'!AA12)</f>
        <v>157914.86776607326</v>
      </c>
      <c r="AB12" s="270">
        <f t="shared" si="2"/>
        <v>2346059.282392364</v>
      </c>
      <c r="AC12" s="539">
        <f>SUM('MMA Rev-Exp Region 1:MMA Rev-Exp Region 11'!AC12)</f>
        <v>-106804.34925593207</v>
      </c>
      <c r="AD12" s="539">
        <f>SUM('MMA Rev-Exp Region 1:MMA Rev-Exp Region 11'!AD12)</f>
        <v>-16973.211586632635</v>
      </c>
      <c r="AE12" s="539">
        <f>SUM('MMA Rev-Exp Region 1:MMA Rev-Exp Region 11'!AE12)</f>
        <v>907758.86427369807</v>
      </c>
      <c r="AF12" s="539">
        <f>SUM('MMA Rev-Exp Region 1:MMA Rev-Exp Region 11'!AF12)</f>
        <v>381607.84473006788</v>
      </c>
      <c r="AG12" s="539">
        <f>SUM('MMA Rev-Exp Region 1:MMA Rev-Exp Region 11'!AG12)</f>
        <v>343973.32946338679</v>
      </c>
      <c r="AH12" s="539">
        <f>SUM('MMA Rev-Exp Region 1:MMA Rev-Exp Region 11'!AH12)</f>
        <v>-6581.0658402830259</v>
      </c>
      <c r="AI12" s="539">
        <f>SUM('MMA Rev-Exp Region 1:MMA Rev-Exp Region 11'!AI12)</f>
        <v>10757.669081312761</v>
      </c>
      <c r="AJ12" s="539">
        <f>SUM('MMA Rev-Exp Region 1:MMA Rev-Exp Region 11'!AJ12)</f>
        <v>202302.75176949523</v>
      </c>
      <c r="AK12" s="539">
        <f>SUM('MMA Rev-Exp Region 1:MMA Rev-Exp Region 11'!AK12)</f>
        <v>134206.66174748883</v>
      </c>
      <c r="AL12" s="539">
        <f>SUM('MMA Rev-Exp Region 1:MMA Rev-Exp Region 11'!AL12)</f>
        <v>333365.24869576987</v>
      </c>
      <c r="AM12" s="541">
        <f>SUM('MMA Rev-Exp Region 1:MMA Rev-Exp Region 11'!AM12)</f>
        <v>162445.5393139919</v>
      </c>
      <c r="AN12" s="270">
        <f t="shared" si="3"/>
        <v>11970263.360533835</v>
      </c>
      <c r="AO12" s="539">
        <f>SUM('MMA Rev-Exp Region 1:MMA Rev-Exp Region 11'!AO12)</f>
        <v>8815649.5389757305</v>
      </c>
      <c r="AP12" s="539">
        <f>SUM('MMA Rev-Exp Region 1:MMA Rev-Exp Region 11'!AP12)</f>
        <v>902380.18482247368</v>
      </c>
      <c r="AQ12" s="539">
        <f>SUM('MMA Rev-Exp Region 1:MMA Rev-Exp Region 11'!AQ12)</f>
        <v>944293.65764461446</v>
      </c>
      <c r="AR12" s="539">
        <f>SUM('MMA Rev-Exp Region 1:MMA Rev-Exp Region 11'!AR12)</f>
        <v>425823.37848399545</v>
      </c>
      <c r="AS12" s="539">
        <f>SUM('MMA Rev-Exp Region 1:MMA Rev-Exp Region 11'!AS12)</f>
        <v>118278.13842395264</v>
      </c>
      <c r="AT12" s="539">
        <f>SUM('MMA Rev-Exp Region 1:MMA Rev-Exp Region 11'!AT12)</f>
        <v>220725.07385302079</v>
      </c>
      <c r="AU12" s="539">
        <f>SUM('MMA Rev-Exp Region 1:MMA Rev-Exp Region 11'!AU12)</f>
        <v>1175.8087100325824</v>
      </c>
      <c r="AV12" s="539">
        <f>SUM('MMA Rev-Exp Region 1:MMA Rev-Exp Region 11'!AV12)</f>
        <v>137240.52390645884</v>
      </c>
      <c r="AW12" s="539">
        <f>SUM('MMA Rev-Exp Region 1:MMA Rev-Exp Region 11'!AW12)</f>
        <v>130506.54303155735</v>
      </c>
      <c r="AX12" s="539">
        <f>SUM('MMA Rev-Exp Region 1:MMA Rev-Exp Region 11'!AX12)</f>
        <v>84341.702575086587</v>
      </c>
      <c r="AY12" s="541">
        <f>SUM('MMA Rev-Exp Region 1:MMA Rev-Exp Region 11'!AY12)</f>
        <v>189848.81010691196</v>
      </c>
      <c r="AZ12" s="544">
        <f>SUM('MMA Rev-Exp Region 1:MMA Rev-Exp Region 11'!AZ12)</f>
        <v>1540886.0234430342</v>
      </c>
      <c r="BA12" s="290">
        <f t="shared" si="4"/>
        <v>20352868.325833239</v>
      </c>
      <c r="BB12" s="539">
        <f>SUM('MMA Rev-Exp Region 1:MMA Rev-Exp Region 11'!BB12)</f>
        <v>8483406.3080210108</v>
      </c>
      <c r="BC12" s="539">
        <f>SUM('MMA Rev-Exp Region 1:MMA Rev-Exp Region 11'!BC12)</f>
        <v>851808.96739174484</v>
      </c>
      <c r="BD12" s="539">
        <f>SUM('MMA Rev-Exp Region 1:MMA Rev-Exp Region 11'!BD12)</f>
        <v>3599249.0807093023</v>
      </c>
      <c r="BE12" s="539">
        <f>SUM('MMA Rev-Exp Region 1:MMA Rev-Exp Region 11'!BE12)</f>
        <v>1542021.2175270307</v>
      </c>
      <c r="BF12" s="539">
        <f>SUM('MMA Rev-Exp Region 1:MMA Rev-Exp Region 11'!BF12)</f>
        <v>1124429.2170575256</v>
      </c>
      <c r="BG12" s="539">
        <f>SUM('MMA Rev-Exp Region 1:MMA Rev-Exp Region 11'!BG12)</f>
        <v>201199.99451256727</v>
      </c>
      <c r="BH12" s="539">
        <f>SUM('MMA Rev-Exp Region 1:MMA Rev-Exp Region 11'!BH12)</f>
        <v>32648.53586944165</v>
      </c>
      <c r="BI12" s="539">
        <f>SUM('MMA Rev-Exp Region 1:MMA Rev-Exp Region 11'!BI12)</f>
        <v>729185.84845040331</v>
      </c>
      <c r="BJ12" s="539">
        <f>SUM('MMA Rev-Exp Region 1:MMA Rev-Exp Region 11'!BJ12)</f>
        <v>523229.45260730351</v>
      </c>
      <c r="BK12" s="539">
        <f>SUM('MMA Rev-Exp Region 1:MMA Rev-Exp Region 11'!BK12)</f>
        <v>1059634.1892349801</v>
      </c>
      <c r="BL12" s="544">
        <f>SUM('MMA Rev-Exp Region 1:MMA Rev-Exp Region 11'!BL12)</f>
        <v>665169.49100889149</v>
      </c>
    </row>
    <row r="13" spans="1:65" x14ac:dyDescent="0.25">
      <c r="A13" s="1468"/>
      <c r="B13" s="221" t="s">
        <v>63</v>
      </c>
      <c r="C13" s="222" t="s">
        <v>346</v>
      </c>
      <c r="D13" s="270">
        <f t="shared" si="0"/>
        <v>0</v>
      </c>
      <c r="E13" s="539">
        <f>SUM('MMA Rev-Exp Region 1:MMA Rev-Exp Region 11'!E13)</f>
        <v>0</v>
      </c>
      <c r="F13" s="539">
        <f>SUM('MMA Rev-Exp Region 1:MMA Rev-Exp Region 11'!F13)</f>
        <v>0</v>
      </c>
      <c r="G13" s="539">
        <f>SUM('MMA Rev-Exp Region 1:MMA Rev-Exp Region 11'!G13)</f>
        <v>0</v>
      </c>
      <c r="H13" s="539">
        <f>SUM('MMA Rev-Exp Region 1:MMA Rev-Exp Region 11'!H13)</f>
        <v>0</v>
      </c>
      <c r="I13" s="539">
        <f>SUM('MMA Rev-Exp Region 1:MMA Rev-Exp Region 11'!I13)</f>
        <v>0</v>
      </c>
      <c r="J13" s="539">
        <f>SUM('MMA Rev-Exp Region 1:MMA Rev-Exp Region 11'!J13)</f>
        <v>0</v>
      </c>
      <c r="K13" s="539">
        <f>SUM('MMA Rev-Exp Region 1:MMA Rev-Exp Region 11'!K13)</f>
        <v>0</v>
      </c>
      <c r="L13" s="539">
        <f>SUM('MMA Rev-Exp Region 1:MMA Rev-Exp Region 11'!L13)</f>
        <v>0</v>
      </c>
      <c r="M13" s="539">
        <f>SUM('MMA Rev-Exp Region 1:MMA Rev-Exp Region 11'!M13)</f>
        <v>0</v>
      </c>
      <c r="N13" s="539">
        <f>SUM('MMA Rev-Exp Region 1:MMA Rev-Exp Region 11'!N13)</f>
        <v>0</v>
      </c>
      <c r="O13" s="541">
        <f>SUM('MMA Rev-Exp Region 1:MMA Rev-Exp Region 11'!O13)</f>
        <v>0</v>
      </c>
      <c r="P13" s="270">
        <f t="shared" si="1"/>
        <v>0</v>
      </c>
      <c r="Q13" s="539">
        <f>SUM('MMA Rev-Exp Region 1:MMA Rev-Exp Region 11'!Q13)</f>
        <v>0</v>
      </c>
      <c r="R13" s="539">
        <f>SUM('MMA Rev-Exp Region 1:MMA Rev-Exp Region 11'!R13)</f>
        <v>0</v>
      </c>
      <c r="S13" s="539">
        <f>SUM('MMA Rev-Exp Region 1:MMA Rev-Exp Region 11'!S13)</f>
        <v>0</v>
      </c>
      <c r="T13" s="539">
        <f>SUM('MMA Rev-Exp Region 1:MMA Rev-Exp Region 11'!T13)</f>
        <v>0</v>
      </c>
      <c r="U13" s="539">
        <f>SUM('MMA Rev-Exp Region 1:MMA Rev-Exp Region 11'!U13)</f>
        <v>0</v>
      </c>
      <c r="V13" s="539">
        <f>SUM('MMA Rev-Exp Region 1:MMA Rev-Exp Region 11'!V13)</f>
        <v>0</v>
      </c>
      <c r="W13" s="539">
        <f>SUM('MMA Rev-Exp Region 1:MMA Rev-Exp Region 11'!W13)</f>
        <v>0</v>
      </c>
      <c r="X13" s="539">
        <f>SUM('MMA Rev-Exp Region 1:MMA Rev-Exp Region 11'!X13)</f>
        <v>0</v>
      </c>
      <c r="Y13" s="539">
        <f>SUM('MMA Rev-Exp Region 1:MMA Rev-Exp Region 11'!Y13)</f>
        <v>0</v>
      </c>
      <c r="Z13" s="539">
        <f>SUM('MMA Rev-Exp Region 1:MMA Rev-Exp Region 11'!Z13)</f>
        <v>0</v>
      </c>
      <c r="AA13" s="541">
        <f>SUM('MMA Rev-Exp Region 1:MMA Rev-Exp Region 11'!AA13)</f>
        <v>0</v>
      </c>
      <c r="AB13" s="270">
        <f t="shared" si="2"/>
        <v>0</v>
      </c>
      <c r="AC13" s="539">
        <f>SUM('MMA Rev-Exp Region 1:MMA Rev-Exp Region 11'!AC13)</f>
        <v>0</v>
      </c>
      <c r="AD13" s="539">
        <f>SUM('MMA Rev-Exp Region 1:MMA Rev-Exp Region 11'!AD13)</f>
        <v>0</v>
      </c>
      <c r="AE13" s="539">
        <f>SUM('MMA Rev-Exp Region 1:MMA Rev-Exp Region 11'!AE13)</f>
        <v>0</v>
      </c>
      <c r="AF13" s="539">
        <f>SUM('MMA Rev-Exp Region 1:MMA Rev-Exp Region 11'!AF13)</f>
        <v>0</v>
      </c>
      <c r="AG13" s="539">
        <f>SUM('MMA Rev-Exp Region 1:MMA Rev-Exp Region 11'!AG13)</f>
        <v>0</v>
      </c>
      <c r="AH13" s="539">
        <f>SUM('MMA Rev-Exp Region 1:MMA Rev-Exp Region 11'!AH13)</f>
        <v>0</v>
      </c>
      <c r="AI13" s="539">
        <f>SUM('MMA Rev-Exp Region 1:MMA Rev-Exp Region 11'!AI13)</f>
        <v>0</v>
      </c>
      <c r="AJ13" s="539">
        <f>SUM('MMA Rev-Exp Region 1:MMA Rev-Exp Region 11'!AJ13)</f>
        <v>0</v>
      </c>
      <c r="AK13" s="539">
        <f>SUM('MMA Rev-Exp Region 1:MMA Rev-Exp Region 11'!AK13)</f>
        <v>0</v>
      </c>
      <c r="AL13" s="539">
        <f>SUM('MMA Rev-Exp Region 1:MMA Rev-Exp Region 11'!AL13)</f>
        <v>0</v>
      </c>
      <c r="AM13" s="541">
        <f>SUM('MMA Rev-Exp Region 1:MMA Rev-Exp Region 11'!AM13)</f>
        <v>0</v>
      </c>
      <c r="AN13" s="270">
        <f t="shared" si="3"/>
        <v>0</v>
      </c>
      <c r="AO13" s="539">
        <f>SUM('MMA Rev-Exp Region 1:MMA Rev-Exp Region 11'!AO13)</f>
        <v>0</v>
      </c>
      <c r="AP13" s="539">
        <f>SUM('MMA Rev-Exp Region 1:MMA Rev-Exp Region 11'!AP13)</f>
        <v>0</v>
      </c>
      <c r="AQ13" s="539">
        <f>SUM('MMA Rev-Exp Region 1:MMA Rev-Exp Region 11'!AQ13)</f>
        <v>0</v>
      </c>
      <c r="AR13" s="539">
        <f>SUM('MMA Rev-Exp Region 1:MMA Rev-Exp Region 11'!AR13)</f>
        <v>0</v>
      </c>
      <c r="AS13" s="539">
        <f>SUM('MMA Rev-Exp Region 1:MMA Rev-Exp Region 11'!AS13)</f>
        <v>0</v>
      </c>
      <c r="AT13" s="539">
        <f>SUM('MMA Rev-Exp Region 1:MMA Rev-Exp Region 11'!AT13)</f>
        <v>0</v>
      </c>
      <c r="AU13" s="539">
        <f>SUM('MMA Rev-Exp Region 1:MMA Rev-Exp Region 11'!AU13)</f>
        <v>0</v>
      </c>
      <c r="AV13" s="539">
        <f>SUM('MMA Rev-Exp Region 1:MMA Rev-Exp Region 11'!AV13)</f>
        <v>0</v>
      </c>
      <c r="AW13" s="539">
        <f>SUM('MMA Rev-Exp Region 1:MMA Rev-Exp Region 11'!AW13)</f>
        <v>0</v>
      </c>
      <c r="AX13" s="539">
        <f>SUM('MMA Rev-Exp Region 1:MMA Rev-Exp Region 11'!AX13)</f>
        <v>0</v>
      </c>
      <c r="AY13" s="541">
        <f>SUM('MMA Rev-Exp Region 1:MMA Rev-Exp Region 11'!AY13)</f>
        <v>0</v>
      </c>
      <c r="AZ13" s="544">
        <f>SUM('MMA Rev-Exp Region 1:MMA Rev-Exp Region 11'!AZ13)</f>
        <v>0</v>
      </c>
      <c r="BA13" s="290">
        <f t="shared" si="4"/>
        <v>0</v>
      </c>
      <c r="BB13" s="539">
        <f>SUM('MMA Rev-Exp Region 1:MMA Rev-Exp Region 11'!BB13)</f>
        <v>0</v>
      </c>
      <c r="BC13" s="539">
        <f>SUM('MMA Rev-Exp Region 1:MMA Rev-Exp Region 11'!BC13)</f>
        <v>0</v>
      </c>
      <c r="BD13" s="539">
        <f>SUM('MMA Rev-Exp Region 1:MMA Rev-Exp Region 11'!BD13)</f>
        <v>0</v>
      </c>
      <c r="BE13" s="539">
        <f>SUM('MMA Rev-Exp Region 1:MMA Rev-Exp Region 11'!BE13)</f>
        <v>0</v>
      </c>
      <c r="BF13" s="539">
        <f>SUM('MMA Rev-Exp Region 1:MMA Rev-Exp Region 11'!BF13)</f>
        <v>0</v>
      </c>
      <c r="BG13" s="539">
        <f>SUM('MMA Rev-Exp Region 1:MMA Rev-Exp Region 11'!BG13)</f>
        <v>0</v>
      </c>
      <c r="BH13" s="539">
        <f>SUM('MMA Rev-Exp Region 1:MMA Rev-Exp Region 11'!BH13)</f>
        <v>0</v>
      </c>
      <c r="BI13" s="539">
        <f>SUM('MMA Rev-Exp Region 1:MMA Rev-Exp Region 11'!BI13)</f>
        <v>0</v>
      </c>
      <c r="BJ13" s="539">
        <f>SUM('MMA Rev-Exp Region 1:MMA Rev-Exp Region 11'!BJ13)</f>
        <v>0</v>
      </c>
      <c r="BK13" s="539">
        <f>SUM('MMA Rev-Exp Region 1:MMA Rev-Exp Region 11'!BK13)</f>
        <v>0</v>
      </c>
      <c r="BL13" s="544">
        <f>SUM('MMA Rev-Exp Region 1:MMA Rev-Exp Region 11'!BL13)</f>
        <v>0</v>
      </c>
    </row>
    <row r="14" spans="1:65" x14ac:dyDescent="0.25">
      <c r="A14" s="1468"/>
      <c r="B14" s="221" t="s">
        <v>918</v>
      </c>
      <c r="C14" s="222" t="s">
        <v>919</v>
      </c>
      <c r="D14" s="270">
        <f t="shared" si="0"/>
        <v>13483256.768999988</v>
      </c>
      <c r="E14" s="539">
        <f>SUM('MMA Rev-Exp Region 1:MMA Rev-Exp Region 11'!E14)</f>
        <v>12512696.29787999</v>
      </c>
      <c r="F14" s="539">
        <f>SUM('MMA Rev-Exp Region 1:MMA Rev-Exp Region 11'!F14)</f>
        <v>798275.16111999983</v>
      </c>
      <c r="G14" s="539">
        <f>SUM('MMA Rev-Exp Region 1:MMA Rev-Exp Region 11'!G14)</f>
        <v>54292.51</v>
      </c>
      <c r="H14" s="539">
        <f>SUM('MMA Rev-Exp Region 1:MMA Rev-Exp Region 11'!H14)</f>
        <v>55180.270000000004</v>
      </c>
      <c r="I14" s="539">
        <f>SUM('MMA Rev-Exp Region 1:MMA Rev-Exp Region 11'!I14)</f>
        <v>0</v>
      </c>
      <c r="J14" s="539">
        <f>SUM('MMA Rev-Exp Region 1:MMA Rev-Exp Region 11'!J14)</f>
        <v>11861.619999999999</v>
      </c>
      <c r="K14" s="539">
        <f>SUM('MMA Rev-Exp Region 1:MMA Rev-Exp Region 11'!K14)</f>
        <v>0</v>
      </c>
      <c r="L14" s="539">
        <f>SUM('MMA Rev-Exp Region 1:MMA Rev-Exp Region 11'!L14)</f>
        <v>50950.909999999989</v>
      </c>
      <c r="M14" s="539">
        <f>SUM('MMA Rev-Exp Region 1:MMA Rev-Exp Region 11'!M14)</f>
        <v>0</v>
      </c>
      <c r="N14" s="539">
        <f>SUM('MMA Rev-Exp Region 1:MMA Rev-Exp Region 11'!N14)</f>
        <v>0</v>
      </c>
      <c r="O14" s="541">
        <f>SUM('MMA Rev-Exp Region 1:MMA Rev-Exp Region 11'!O14)</f>
        <v>0</v>
      </c>
      <c r="P14" s="270">
        <f t="shared" si="1"/>
        <v>12947625.029199993</v>
      </c>
      <c r="Q14" s="539">
        <f>SUM('MMA Rev-Exp Region 1:MMA Rev-Exp Region 11'!Q14)</f>
        <v>12132005.832863994</v>
      </c>
      <c r="R14" s="539">
        <f>SUM('MMA Rev-Exp Region 1:MMA Rev-Exp Region 11'!R14)</f>
        <v>672210.08633599989</v>
      </c>
      <c r="S14" s="539">
        <f>SUM('MMA Rev-Exp Region 1:MMA Rev-Exp Region 11'!S14)</f>
        <v>70292.759999999995</v>
      </c>
      <c r="T14" s="539">
        <f>SUM('MMA Rev-Exp Region 1:MMA Rev-Exp Region 11'!T14)</f>
        <v>14784.26</v>
      </c>
      <c r="U14" s="539">
        <f>SUM('MMA Rev-Exp Region 1:MMA Rev-Exp Region 11'!U14)</f>
        <v>0</v>
      </c>
      <c r="V14" s="539">
        <f>SUM('MMA Rev-Exp Region 1:MMA Rev-Exp Region 11'!V14)</f>
        <v>18396.27</v>
      </c>
      <c r="W14" s="539">
        <f>SUM('MMA Rev-Exp Region 1:MMA Rev-Exp Region 11'!W14)</f>
        <v>0</v>
      </c>
      <c r="X14" s="539">
        <f>SUM('MMA Rev-Exp Region 1:MMA Rev-Exp Region 11'!X14)</f>
        <v>39935.819999999992</v>
      </c>
      <c r="Y14" s="539">
        <f>SUM('MMA Rev-Exp Region 1:MMA Rev-Exp Region 11'!Y14)</f>
        <v>0</v>
      </c>
      <c r="Z14" s="539">
        <f>SUM('MMA Rev-Exp Region 1:MMA Rev-Exp Region 11'!Z14)</f>
        <v>0</v>
      </c>
      <c r="AA14" s="541">
        <f>SUM('MMA Rev-Exp Region 1:MMA Rev-Exp Region 11'!AA14)</f>
        <v>0</v>
      </c>
      <c r="AB14" s="270">
        <f t="shared" si="2"/>
        <v>14519609.009999994</v>
      </c>
      <c r="AC14" s="539">
        <f>SUM('MMA Rev-Exp Region 1:MMA Rev-Exp Region 11'!AC14)</f>
        <v>13209230.341999995</v>
      </c>
      <c r="AD14" s="539">
        <f>SUM('MMA Rev-Exp Region 1:MMA Rev-Exp Region 11'!AD14)</f>
        <v>921505.89800000004</v>
      </c>
      <c r="AE14" s="539">
        <f>SUM('MMA Rev-Exp Region 1:MMA Rev-Exp Region 11'!AE14)</f>
        <v>169254.91000000003</v>
      </c>
      <c r="AF14" s="539">
        <f>SUM('MMA Rev-Exp Region 1:MMA Rev-Exp Region 11'!AF14)</f>
        <v>97732.6</v>
      </c>
      <c r="AG14" s="539">
        <f>SUM('MMA Rev-Exp Region 1:MMA Rev-Exp Region 11'!AG14)</f>
        <v>0</v>
      </c>
      <c r="AH14" s="539">
        <f>SUM('MMA Rev-Exp Region 1:MMA Rev-Exp Region 11'!AH14)</f>
        <v>20444.809999999998</v>
      </c>
      <c r="AI14" s="539">
        <f>SUM('MMA Rev-Exp Region 1:MMA Rev-Exp Region 11'!AI14)</f>
        <v>0</v>
      </c>
      <c r="AJ14" s="539">
        <f>SUM('MMA Rev-Exp Region 1:MMA Rev-Exp Region 11'!AJ14)</f>
        <v>101440.45000000001</v>
      </c>
      <c r="AK14" s="539">
        <f>SUM('MMA Rev-Exp Region 1:MMA Rev-Exp Region 11'!AK14)</f>
        <v>0</v>
      </c>
      <c r="AL14" s="539">
        <f>SUM('MMA Rev-Exp Region 1:MMA Rev-Exp Region 11'!AL14)</f>
        <v>0</v>
      </c>
      <c r="AM14" s="541">
        <f>SUM('MMA Rev-Exp Region 1:MMA Rev-Exp Region 11'!AM14)</f>
        <v>0</v>
      </c>
      <c r="AN14" s="270">
        <f t="shared" si="3"/>
        <v>27966114.250000011</v>
      </c>
      <c r="AO14" s="539">
        <f>SUM('MMA Rev-Exp Region 1:MMA Rev-Exp Region 11'!AO14)</f>
        <v>25470535.910000011</v>
      </c>
      <c r="AP14" s="539">
        <f>SUM('MMA Rev-Exp Region 1:MMA Rev-Exp Region 11'!AP14)</f>
        <v>1952983.75</v>
      </c>
      <c r="AQ14" s="539">
        <f>SUM('MMA Rev-Exp Region 1:MMA Rev-Exp Region 11'!AQ14)</f>
        <v>214356.27</v>
      </c>
      <c r="AR14" s="539">
        <f>SUM('MMA Rev-Exp Region 1:MMA Rev-Exp Region 11'!AR14)</f>
        <v>155963.40999999997</v>
      </c>
      <c r="AS14" s="539">
        <f>SUM('MMA Rev-Exp Region 1:MMA Rev-Exp Region 11'!AS14)</f>
        <v>0</v>
      </c>
      <c r="AT14" s="539">
        <f>SUM('MMA Rev-Exp Region 1:MMA Rev-Exp Region 11'!AT14)</f>
        <v>16682.150000000001</v>
      </c>
      <c r="AU14" s="539">
        <f>SUM('MMA Rev-Exp Region 1:MMA Rev-Exp Region 11'!AU14)</f>
        <v>0</v>
      </c>
      <c r="AV14" s="539">
        <f>SUM('MMA Rev-Exp Region 1:MMA Rev-Exp Region 11'!AV14)</f>
        <v>155592.75999999998</v>
      </c>
      <c r="AW14" s="539">
        <f>SUM('MMA Rev-Exp Region 1:MMA Rev-Exp Region 11'!AW14)</f>
        <v>0</v>
      </c>
      <c r="AX14" s="539">
        <f>SUM('MMA Rev-Exp Region 1:MMA Rev-Exp Region 11'!AX14)</f>
        <v>0</v>
      </c>
      <c r="AY14" s="541">
        <f>SUM('MMA Rev-Exp Region 1:MMA Rev-Exp Region 11'!AY14)</f>
        <v>0</v>
      </c>
      <c r="AZ14" s="544">
        <f>SUM('MMA Rev-Exp Region 1:MMA Rev-Exp Region 11'!AZ14)</f>
        <v>-439948.91790839826</v>
      </c>
      <c r="BA14" s="290">
        <f t="shared" si="4"/>
        <v>68476656.140291587</v>
      </c>
      <c r="BB14" s="539">
        <f>SUM('MMA Rev-Exp Region 1:MMA Rev-Exp Region 11'!BB14)</f>
        <v>63324468.382743984</v>
      </c>
      <c r="BC14" s="539">
        <f>SUM('MMA Rev-Exp Region 1:MMA Rev-Exp Region 11'!BC14)</f>
        <v>4344974.8954560002</v>
      </c>
      <c r="BD14" s="539">
        <f>SUM('MMA Rev-Exp Region 1:MMA Rev-Exp Region 11'!BD14)</f>
        <v>508196.44999999995</v>
      </c>
      <c r="BE14" s="539">
        <f>SUM('MMA Rev-Exp Region 1:MMA Rev-Exp Region 11'!BE14)</f>
        <v>323660.54000000004</v>
      </c>
      <c r="BF14" s="539">
        <f>SUM('MMA Rev-Exp Region 1:MMA Rev-Exp Region 11'!BF14)</f>
        <v>0</v>
      </c>
      <c r="BG14" s="539">
        <f>SUM('MMA Rev-Exp Region 1:MMA Rev-Exp Region 11'!BG14)</f>
        <v>67384.850000000006</v>
      </c>
      <c r="BH14" s="539">
        <f>SUM('MMA Rev-Exp Region 1:MMA Rev-Exp Region 11'!BH14)</f>
        <v>0</v>
      </c>
      <c r="BI14" s="539">
        <f>SUM('MMA Rev-Exp Region 1:MMA Rev-Exp Region 11'!BI14)</f>
        <v>347919.94</v>
      </c>
      <c r="BJ14" s="539">
        <f>SUM('MMA Rev-Exp Region 1:MMA Rev-Exp Region 11'!BJ14)</f>
        <v>0</v>
      </c>
      <c r="BK14" s="539">
        <f>SUM('MMA Rev-Exp Region 1:MMA Rev-Exp Region 11'!BK14)</f>
        <v>0</v>
      </c>
      <c r="BL14" s="544">
        <f>SUM('MMA Rev-Exp Region 1:MMA Rev-Exp Region 11'!BL14)</f>
        <v>0</v>
      </c>
    </row>
    <row r="15" spans="1:65" x14ac:dyDescent="0.25">
      <c r="A15" s="1468"/>
      <c r="B15" s="221" t="s">
        <v>97</v>
      </c>
      <c r="C15" s="222" t="s">
        <v>149</v>
      </c>
      <c r="D15" s="270">
        <f t="shared" si="0"/>
        <v>0</v>
      </c>
      <c r="E15" s="539">
        <f>SUM('MMA Rev-Exp Region 1:MMA Rev-Exp Region 11'!E15)</f>
        <v>0</v>
      </c>
      <c r="F15" s="539">
        <f>SUM('MMA Rev-Exp Region 1:MMA Rev-Exp Region 11'!F15)</f>
        <v>0</v>
      </c>
      <c r="G15" s="539">
        <f>SUM('MMA Rev-Exp Region 1:MMA Rev-Exp Region 11'!G15)</f>
        <v>0</v>
      </c>
      <c r="H15" s="539">
        <f>SUM('MMA Rev-Exp Region 1:MMA Rev-Exp Region 11'!H15)</f>
        <v>0</v>
      </c>
      <c r="I15" s="539">
        <f>SUM('MMA Rev-Exp Region 1:MMA Rev-Exp Region 11'!I15)</f>
        <v>0</v>
      </c>
      <c r="J15" s="539">
        <f>SUM('MMA Rev-Exp Region 1:MMA Rev-Exp Region 11'!J15)</f>
        <v>0</v>
      </c>
      <c r="K15" s="539">
        <f>SUM('MMA Rev-Exp Region 1:MMA Rev-Exp Region 11'!K15)</f>
        <v>0</v>
      </c>
      <c r="L15" s="539">
        <f>SUM('MMA Rev-Exp Region 1:MMA Rev-Exp Region 11'!L15)</f>
        <v>0</v>
      </c>
      <c r="M15" s="539">
        <f>SUM('MMA Rev-Exp Region 1:MMA Rev-Exp Region 11'!M15)</f>
        <v>0</v>
      </c>
      <c r="N15" s="539">
        <f>SUM('MMA Rev-Exp Region 1:MMA Rev-Exp Region 11'!N15)</f>
        <v>0</v>
      </c>
      <c r="O15" s="541">
        <f>SUM('MMA Rev-Exp Region 1:MMA Rev-Exp Region 11'!O15)</f>
        <v>0</v>
      </c>
      <c r="P15" s="270">
        <f t="shared" si="1"/>
        <v>0</v>
      </c>
      <c r="Q15" s="539">
        <f>SUM('MMA Rev-Exp Region 1:MMA Rev-Exp Region 11'!Q15)</f>
        <v>0</v>
      </c>
      <c r="R15" s="539">
        <f>SUM('MMA Rev-Exp Region 1:MMA Rev-Exp Region 11'!R15)</f>
        <v>0</v>
      </c>
      <c r="S15" s="539">
        <f>SUM('MMA Rev-Exp Region 1:MMA Rev-Exp Region 11'!S15)</f>
        <v>0</v>
      </c>
      <c r="T15" s="539">
        <f>SUM('MMA Rev-Exp Region 1:MMA Rev-Exp Region 11'!T15)</f>
        <v>0</v>
      </c>
      <c r="U15" s="539">
        <f>SUM('MMA Rev-Exp Region 1:MMA Rev-Exp Region 11'!U15)</f>
        <v>0</v>
      </c>
      <c r="V15" s="539">
        <f>SUM('MMA Rev-Exp Region 1:MMA Rev-Exp Region 11'!V15)</f>
        <v>0</v>
      </c>
      <c r="W15" s="539">
        <f>SUM('MMA Rev-Exp Region 1:MMA Rev-Exp Region 11'!W15)</f>
        <v>0</v>
      </c>
      <c r="X15" s="539">
        <f>SUM('MMA Rev-Exp Region 1:MMA Rev-Exp Region 11'!X15)</f>
        <v>0</v>
      </c>
      <c r="Y15" s="539">
        <f>SUM('MMA Rev-Exp Region 1:MMA Rev-Exp Region 11'!Y15)</f>
        <v>0</v>
      </c>
      <c r="Z15" s="539">
        <f>SUM('MMA Rev-Exp Region 1:MMA Rev-Exp Region 11'!Z15)</f>
        <v>0</v>
      </c>
      <c r="AA15" s="541">
        <f>SUM('MMA Rev-Exp Region 1:MMA Rev-Exp Region 11'!AA15)</f>
        <v>0</v>
      </c>
      <c r="AB15" s="270">
        <f t="shared" si="2"/>
        <v>0</v>
      </c>
      <c r="AC15" s="539">
        <f>SUM('MMA Rev-Exp Region 1:MMA Rev-Exp Region 11'!AC15)</f>
        <v>0</v>
      </c>
      <c r="AD15" s="539">
        <f>SUM('MMA Rev-Exp Region 1:MMA Rev-Exp Region 11'!AD15)</f>
        <v>0</v>
      </c>
      <c r="AE15" s="539">
        <f>SUM('MMA Rev-Exp Region 1:MMA Rev-Exp Region 11'!AE15)</f>
        <v>0</v>
      </c>
      <c r="AF15" s="539">
        <f>SUM('MMA Rev-Exp Region 1:MMA Rev-Exp Region 11'!AF15)</f>
        <v>0</v>
      </c>
      <c r="AG15" s="539">
        <f>SUM('MMA Rev-Exp Region 1:MMA Rev-Exp Region 11'!AG15)</f>
        <v>0</v>
      </c>
      <c r="AH15" s="539">
        <f>SUM('MMA Rev-Exp Region 1:MMA Rev-Exp Region 11'!AH15)</f>
        <v>0</v>
      </c>
      <c r="AI15" s="539">
        <f>SUM('MMA Rev-Exp Region 1:MMA Rev-Exp Region 11'!AI15)</f>
        <v>0</v>
      </c>
      <c r="AJ15" s="539">
        <f>SUM('MMA Rev-Exp Region 1:MMA Rev-Exp Region 11'!AJ15)</f>
        <v>0</v>
      </c>
      <c r="AK15" s="539">
        <f>SUM('MMA Rev-Exp Region 1:MMA Rev-Exp Region 11'!AK15)</f>
        <v>0</v>
      </c>
      <c r="AL15" s="539">
        <f>SUM('MMA Rev-Exp Region 1:MMA Rev-Exp Region 11'!AL15)</f>
        <v>0</v>
      </c>
      <c r="AM15" s="541">
        <f>SUM('MMA Rev-Exp Region 1:MMA Rev-Exp Region 11'!AM15)</f>
        <v>0</v>
      </c>
      <c r="AN15" s="270">
        <f t="shared" si="3"/>
        <v>0</v>
      </c>
      <c r="AO15" s="539">
        <f>SUM('MMA Rev-Exp Region 1:MMA Rev-Exp Region 11'!AO15)</f>
        <v>0</v>
      </c>
      <c r="AP15" s="539">
        <f>SUM('MMA Rev-Exp Region 1:MMA Rev-Exp Region 11'!AP15)</f>
        <v>0</v>
      </c>
      <c r="AQ15" s="539">
        <f>SUM('MMA Rev-Exp Region 1:MMA Rev-Exp Region 11'!AQ15)</f>
        <v>0</v>
      </c>
      <c r="AR15" s="539">
        <f>SUM('MMA Rev-Exp Region 1:MMA Rev-Exp Region 11'!AR15)</f>
        <v>0</v>
      </c>
      <c r="AS15" s="539">
        <f>SUM('MMA Rev-Exp Region 1:MMA Rev-Exp Region 11'!AS15)</f>
        <v>0</v>
      </c>
      <c r="AT15" s="539">
        <f>SUM('MMA Rev-Exp Region 1:MMA Rev-Exp Region 11'!AT15)</f>
        <v>0</v>
      </c>
      <c r="AU15" s="539">
        <f>SUM('MMA Rev-Exp Region 1:MMA Rev-Exp Region 11'!AU15)</f>
        <v>0</v>
      </c>
      <c r="AV15" s="539">
        <f>SUM('MMA Rev-Exp Region 1:MMA Rev-Exp Region 11'!AV15)</f>
        <v>0</v>
      </c>
      <c r="AW15" s="539">
        <f>SUM('MMA Rev-Exp Region 1:MMA Rev-Exp Region 11'!AW15)</f>
        <v>0</v>
      </c>
      <c r="AX15" s="539">
        <f>SUM('MMA Rev-Exp Region 1:MMA Rev-Exp Region 11'!AX15)</f>
        <v>0</v>
      </c>
      <c r="AY15" s="541">
        <f>SUM('MMA Rev-Exp Region 1:MMA Rev-Exp Region 11'!AY15)</f>
        <v>0</v>
      </c>
      <c r="AZ15" s="544">
        <f>SUM('MMA Rev-Exp Region 1:MMA Rev-Exp Region 11'!AZ15)</f>
        <v>0</v>
      </c>
      <c r="BA15" s="290">
        <f t="shared" si="4"/>
        <v>0</v>
      </c>
      <c r="BB15" s="539">
        <f>SUM('MMA Rev-Exp Region 1:MMA Rev-Exp Region 11'!BB15)</f>
        <v>0</v>
      </c>
      <c r="BC15" s="539">
        <f>SUM('MMA Rev-Exp Region 1:MMA Rev-Exp Region 11'!BC15)</f>
        <v>0</v>
      </c>
      <c r="BD15" s="539">
        <f>SUM('MMA Rev-Exp Region 1:MMA Rev-Exp Region 11'!BD15)</f>
        <v>0</v>
      </c>
      <c r="BE15" s="539">
        <f>SUM('MMA Rev-Exp Region 1:MMA Rev-Exp Region 11'!BE15)</f>
        <v>0</v>
      </c>
      <c r="BF15" s="539">
        <f>SUM('MMA Rev-Exp Region 1:MMA Rev-Exp Region 11'!BF15)</f>
        <v>0</v>
      </c>
      <c r="BG15" s="539">
        <f>SUM('MMA Rev-Exp Region 1:MMA Rev-Exp Region 11'!BG15)</f>
        <v>0</v>
      </c>
      <c r="BH15" s="539">
        <f>SUM('MMA Rev-Exp Region 1:MMA Rev-Exp Region 11'!BH15)</f>
        <v>0</v>
      </c>
      <c r="BI15" s="539">
        <f>SUM('MMA Rev-Exp Region 1:MMA Rev-Exp Region 11'!BI15)</f>
        <v>0</v>
      </c>
      <c r="BJ15" s="539">
        <f>SUM('MMA Rev-Exp Region 1:MMA Rev-Exp Region 11'!BJ15)</f>
        <v>0</v>
      </c>
      <c r="BK15" s="539">
        <f>SUM('MMA Rev-Exp Region 1:MMA Rev-Exp Region 11'!BK15)</f>
        <v>0</v>
      </c>
      <c r="BL15" s="544">
        <f>SUM('MMA Rev-Exp Region 1:MMA Rev-Exp Region 11'!BL15)</f>
        <v>0</v>
      </c>
    </row>
    <row r="16" spans="1:65" x14ac:dyDescent="0.25">
      <c r="A16" s="1468"/>
      <c r="B16" s="221" t="s">
        <v>35</v>
      </c>
      <c r="C16" s="222" t="s">
        <v>13</v>
      </c>
      <c r="D16" s="270">
        <f t="shared" si="0"/>
        <v>0</v>
      </c>
      <c r="E16" s="539">
        <f>SUM('MMA Rev-Exp Region 1:MMA Rev-Exp Region 11'!E16)</f>
        <v>0</v>
      </c>
      <c r="F16" s="539">
        <f>SUM('MMA Rev-Exp Region 1:MMA Rev-Exp Region 11'!F16)</f>
        <v>0</v>
      </c>
      <c r="G16" s="539">
        <f>SUM('MMA Rev-Exp Region 1:MMA Rev-Exp Region 11'!G16)</f>
        <v>0</v>
      </c>
      <c r="H16" s="539">
        <f>SUM('MMA Rev-Exp Region 1:MMA Rev-Exp Region 11'!H16)</f>
        <v>0</v>
      </c>
      <c r="I16" s="539">
        <f>SUM('MMA Rev-Exp Region 1:MMA Rev-Exp Region 11'!I16)</f>
        <v>0</v>
      </c>
      <c r="J16" s="539">
        <f>SUM('MMA Rev-Exp Region 1:MMA Rev-Exp Region 11'!J16)</f>
        <v>0</v>
      </c>
      <c r="K16" s="539">
        <f>SUM('MMA Rev-Exp Region 1:MMA Rev-Exp Region 11'!K16)</f>
        <v>0</v>
      </c>
      <c r="L16" s="539">
        <f>SUM('MMA Rev-Exp Region 1:MMA Rev-Exp Region 11'!L16)</f>
        <v>0</v>
      </c>
      <c r="M16" s="539">
        <f>SUM('MMA Rev-Exp Region 1:MMA Rev-Exp Region 11'!M16)</f>
        <v>0</v>
      </c>
      <c r="N16" s="539">
        <f>SUM('MMA Rev-Exp Region 1:MMA Rev-Exp Region 11'!N16)</f>
        <v>0</v>
      </c>
      <c r="O16" s="541">
        <f>SUM('MMA Rev-Exp Region 1:MMA Rev-Exp Region 11'!O16)</f>
        <v>0</v>
      </c>
      <c r="P16" s="270">
        <f t="shared" si="1"/>
        <v>3089396.1865000008</v>
      </c>
      <c r="Q16" s="539">
        <f>SUM('MMA Rev-Exp Region 1:MMA Rev-Exp Region 11'!Q16)</f>
        <v>1880870.3428295907</v>
      </c>
      <c r="R16" s="539">
        <f>SUM('MMA Rev-Exp Region 1:MMA Rev-Exp Region 11'!R16)</f>
        <v>192953.45191857516</v>
      </c>
      <c r="S16" s="539">
        <f>SUM('MMA Rev-Exp Region 1:MMA Rev-Exp Region 11'!S16)</f>
        <v>473128.15889380459</v>
      </c>
      <c r="T16" s="539">
        <f>SUM('MMA Rev-Exp Region 1:MMA Rev-Exp Region 11'!T16)</f>
        <v>201783.28648823235</v>
      </c>
      <c r="U16" s="539">
        <f>SUM('MMA Rev-Exp Region 1:MMA Rev-Exp Region 11'!U16)</f>
        <v>38814.094344855883</v>
      </c>
      <c r="V16" s="539">
        <f>SUM('MMA Rev-Exp Region 1:MMA Rev-Exp Region 11'!V16)</f>
        <v>47188.672124805795</v>
      </c>
      <c r="W16" s="539">
        <f>SUM('MMA Rev-Exp Region 1:MMA Rev-Exp Region 11'!W16)</f>
        <v>958.95405640713523</v>
      </c>
      <c r="X16" s="539">
        <f>SUM('MMA Rev-Exp Region 1:MMA Rev-Exp Region 11'!X16)</f>
        <v>76211.635026469739</v>
      </c>
      <c r="Y16" s="539">
        <f>SUM('MMA Rev-Exp Region 1:MMA Rev-Exp Region 11'!Y16)</f>
        <v>66049.534714280366</v>
      </c>
      <c r="Z16" s="539">
        <f>SUM('MMA Rev-Exp Region 1:MMA Rev-Exp Region 11'!Z16)</f>
        <v>31417.213996101276</v>
      </c>
      <c r="AA16" s="541">
        <f>SUM('MMA Rev-Exp Region 1:MMA Rev-Exp Region 11'!AA16)</f>
        <v>80020.842106877899</v>
      </c>
      <c r="AB16" s="270">
        <f t="shared" si="2"/>
        <v>4330886.4340000013</v>
      </c>
      <c r="AC16" s="539">
        <f>SUM('MMA Rev-Exp Region 1:MMA Rev-Exp Region 11'!AC16)</f>
        <v>2825460.5241255797</v>
      </c>
      <c r="AD16" s="539">
        <f>SUM('MMA Rev-Exp Region 1:MMA Rev-Exp Region 11'!AD16)</f>
        <v>289939.74590968812</v>
      </c>
      <c r="AE16" s="539">
        <f>SUM('MMA Rev-Exp Region 1:MMA Rev-Exp Region 11'!AE16)</f>
        <v>559291.84142134804</v>
      </c>
      <c r="AF16" s="539">
        <f>SUM('MMA Rev-Exp Region 1:MMA Rev-Exp Region 11'!AF16)</f>
        <v>238704.85276990067</v>
      </c>
      <c r="AG16" s="539">
        <f>SUM('MMA Rev-Exp Region 1:MMA Rev-Exp Region 11'!AG16)</f>
        <v>45157.453034640115</v>
      </c>
      <c r="AH16" s="539">
        <f>SUM('MMA Rev-Exp Region 1:MMA Rev-Exp Region 11'!AH16)</f>
        <v>70918.9849822166</v>
      </c>
      <c r="AI16" s="539">
        <f>SUM('MMA Rev-Exp Region 1:MMA Rev-Exp Region 11'!AI16)</f>
        <v>1131.3941672668464</v>
      </c>
      <c r="AJ16" s="539">
        <f>SUM('MMA Rev-Exp Region 1:MMA Rev-Exp Region 11'!AJ16)</f>
        <v>90375.483068516245</v>
      </c>
      <c r="AK16" s="539">
        <f>SUM('MMA Rev-Exp Region 1:MMA Rev-Exp Region 11'!AK16)</f>
        <v>78108.604300933875</v>
      </c>
      <c r="AL16" s="539">
        <f>SUM('MMA Rev-Exp Region 1:MMA Rev-Exp Region 11'!AL16)</f>
        <v>36849.475526790571</v>
      </c>
      <c r="AM16" s="541">
        <f>SUM('MMA Rev-Exp Region 1:MMA Rev-Exp Region 11'!AM16)</f>
        <v>94948.074693120871</v>
      </c>
      <c r="AN16" s="270">
        <f t="shared" si="3"/>
        <v>2345485.4819999989</v>
      </c>
      <c r="AO16" s="539">
        <f>SUM('MMA Rev-Exp Region 1:MMA Rev-Exp Region 11'!AO16)</f>
        <v>1742802.1902383205</v>
      </c>
      <c r="AP16" s="539">
        <f>SUM('MMA Rev-Exp Region 1:MMA Rev-Exp Region 11'!AP16)</f>
        <v>179484.61846353093</v>
      </c>
      <c r="AQ16" s="539">
        <f>SUM('MMA Rev-Exp Region 1:MMA Rev-Exp Region 11'!AQ16)</f>
        <v>194161.46026769627</v>
      </c>
      <c r="AR16" s="539">
        <f>SUM('MMA Rev-Exp Region 1:MMA Rev-Exp Region 11'!AR16)</f>
        <v>82466.21839104798</v>
      </c>
      <c r="AS16" s="539">
        <f>SUM('MMA Rev-Exp Region 1:MMA Rev-Exp Region 11'!AS16)</f>
        <v>7047.2562352662617</v>
      </c>
      <c r="AT16" s="539">
        <f>SUM('MMA Rev-Exp Region 1:MMA Rev-Exp Region 11'!AT16)</f>
        <v>43989.499798148361</v>
      </c>
      <c r="AU16" s="539">
        <f>SUM('MMA Rev-Exp Region 1:MMA Rev-Exp Region 11'!AU16)</f>
        <v>161.5796485263734</v>
      </c>
      <c r="AV16" s="539">
        <f>SUM('MMA Rev-Exp Region 1:MMA Rev-Exp Region 11'!AV16)</f>
        <v>30716.94556248689</v>
      </c>
      <c r="AW16" s="539">
        <f>SUM('MMA Rev-Exp Region 1:MMA Rev-Exp Region 11'!AW16)</f>
        <v>27045.478995023481</v>
      </c>
      <c r="AX16" s="539">
        <f>SUM('MMA Rev-Exp Region 1:MMA Rev-Exp Region 11'!AX16)</f>
        <v>5466.8441162073632</v>
      </c>
      <c r="AY16" s="541">
        <f>SUM('MMA Rev-Exp Region 1:MMA Rev-Exp Region 11'!AY16)</f>
        <v>32143.390283745397</v>
      </c>
      <c r="AZ16" s="544">
        <f>SUM('MMA Rev-Exp Region 1:MMA Rev-Exp Region 11'!AZ16)</f>
        <v>0</v>
      </c>
      <c r="BA16" s="290">
        <f t="shared" si="4"/>
        <v>9765768.102500001</v>
      </c>
      <c r="BB16" s="539">
        <f>SUM('MMA Rev-Exp Region 1:MMA Rev-Exp Region 11'!BB16)</f>
        <v>6449133.0571934907</v>
      </c>
      <c r="BC16" s="539">
        <f>SUM('MMA Rev-Exp Region 1:MMA Rev-Exp Region 11'!BC16)</f>
        <v>662377.81629179418</v>
      </c>
      <c r="BD16" s="539">
        <f>SUM('MMA Rev-Exp Region 1:MMA Rev-Exp Region 11'!BD16)</f>
        <v>1226581.4605828489</v>
      </c>
      <c r="BE16" s="539">
        <f>SUM('MMA Rev-Exp Region 1:MMA Rev-Exp Region 11'!BE16)</f>
        <v>522954.35764918098</v>
      </c>
      <c r="BF16" s="539">
        <f>SUM('MMA Rev-Exp Region 1:MMA Rev-Exp Region 11'!BF16)</f>
        <v>91018.803614762262</v>
      </c>
      <c r="BG16" s="539">
        <f>SUM('MMA Rev-Exp Region 1:MMA Rev-Exp Region 11'!BG16)</f>
        <v>162097.15690517073</v>
      </c>
      <c r="BH16" s="539">
        <f>SUM('MMA Rev-Exp Region 1:MMA Rev-Exp Region 11'!BH16)</f>
        <v>2251.9278722003551</v>
      </c>
      <c r="BI16" s="539">
        <f>SUM('MMA Rev-Exp Region 1:MMA Rev-Exp Region 11'!BI16)</f>
        <v>197304.06365747293</v>
      </c>
      <c r="BJ16" s="539">
        <f>SUM('MMA Rev-Exp Region 1:MMA Rev-Exp Region 11'!BJ16)</f>
        <v>171203.61801023773</v>
      </c>
      <c r="BK16" s="539">
        <f>SUM('MMA Rev-Exp Region 1:MMA Rev-Exp Region 11'!BK16)</f>
        <v>73733.533639099216</v>
      </c>
      <c r="BL16" s="544">
        <f>SUM('MMA Rev-Exp Region 1:MMA Rev-Exp Region 11'!BL16)</f>
        <v>207112.30708374415</v>
      </c>
      <c r="BM16" s="539"/>
    </row>
    <row r="17" spans="1:64" s="209" customFormat="1" x14ac:dyDescent="0.25">
      <c r="A17" s="1468"/>
      <c r="B17" s="223" t="s">
        <v>204</v>
      </c>
      <c r="C17" s="224" t="s">
        <v>14</v>
      </c>
      <c r="D17" s="593">
        <f t="shared" ref="D17:R17" si="5">SUM(D11:D16)</f>
        <v>464094019.04355228</v>
      </c>
      <c r="E17" s="272">
        <f t="shared" si="5"/>
        <v>262000559.74863926</v>
      </c>
      <c r="F17" s="272">
        <f t="shared" si="5"/>
        <v>21152465.087020274</v>
      </c>
      <c r="G17" s="272">
        <f t="shared" si="5"/>
        <v>84660810.41798301</v>
      </c>
      <c r="H17" s="272">
        <f t="shared" si="5"/>
        <v>31552365.42149701</v>
      </c>
      <c r="I17" s="272">
        <f t="shared" si="5"/>
        <v>9133997.7834634949</v>
      </c>
      <c r="J17" s="272">
        <f t="shared" si="5"/>
        <v>6423801.7714909213</v>
      </c>
      <c r="K17" s="272">
        <f t="shared" si="5"/>
        <v>279001.73722279922</v>
      </c>
      <c r="L17" s="272">
        <f t="shared" si="5"/>
        <v>12804197.335283518</v>
      </c>
      <c r="M17" s="272">
        <f t="shared" si="5"/>
        <v>8796333.3485346437</v>
      </c>
      <c r="N17" s="272">
        <f t="shared" si="5"/>
        <v>9498143.9745809417</v>
      </c>
      <c r="O17" s="869">
        <f t="shared" si="5"/>
        <v>17792342.417836372</v>
      </c>
      <c r="P17" s="593">
        <f t="shared" si="5"/>
        <v>478542162.8221119</v>
      </c>
      <c r="Q17" s="272">
        <f t="shared" si="5"/>
        <v>271931098.6934213</v>
      </c>
      <c r="R17" s="272">
        <f t="shared" si="5"/>
        <v>22883882.81896266</v>
      </c>
      <c r="S17" s="272">
        <f t="shared" ref="S17:AA17" si="6">SUM(S11:S16)</f>
        <v>86809466.061653316</v>
      </c>
      <c r="T17" s="272">
        <f t="shared" si="6"/>
        <v>32211830.517407246</v>
      </c>
      <c r="U17" s="272">
        <f t="shared" si="6"/>
        <v>9183750.7507473659</v>
      </c>
      <c r="V17" s="272">
        <f t="shared" si="6"/>
        <v>6528169.5542335128</v>
      </c>
      <c r="W17" s="272">
        <f t="shared" si="6"/>
        <v>282852.24992391991</v>
      </c>
      <c r="X17" s="272">
        <f t="shared" si="6"/>
        <v>13448268.745832801</v>
      </c>
      <c r="Y17" s="272">
        <f t="shared" si="6"/>
        <v>8587045.3908597417</v>
      </c>
      <c r="Z17" s="272">
        <f t="shared" si="6"/>
        <v>9119560.215996448</v>
      </c>
      <c r="AA17" s="281">
        <f t="shared" si="6"/>
        <v>17556237.823073529</v>
      </c>
      <c r="AB17" s="593">
        <f>SUM(AB11:AB16)</f>
        <v>501278085.12309241</v>
      </c>
      <c r="AC17" s="272">
        <f>SUM(AC11:AC16)</f>
        <v>289330339.33767021</v>
      </c>
      <c r="AD17" s="272">
        <f>SUM(AD11:AD16)</f>
        <v>25330890.581751127</v>
      </c>
      <c r="AE17" s="272">
        <f t="shared" ref="AE17:AM17" si="7">SUM(AE11:AE16)</f>
        <v>88711337.977607682</v>
      </c>
      <c r="AF17" s="272">
        <f t="shared" si="7"/>
        <v>32427906.287772223</v>
      </c>
      <c r="AG17" s="272">
        <f t="shared" si="7"/>
        <v>9487872.8997382671</v>
      </c>
      <c r="AH17" s="272">
        <f t="shared" si="7"/>
        <v>6485766.4147883756</v>
      </c>
      <c r="AI17" s="272">
        <f t="shared" si="7"/>
        <v>279715.73281963868</v>
      </c>
      <c r="AJ17" s="272">
        <f t="shared" si="7"/>
        <v>14164133.951582575</v>
      </c>
      <c r="AK17" s="272">
        <f t="shared" si="7"/>
        <v>8781195.7168434747</v>
      </c>
      <c r="AL17" s="272">
        <f t="shared" si="7"/>
        <v>8775023.0641235672</v>
      </c>
      <c r="AM17" s="281">
        <f t="shared" si="7"/>
        <v>17503903.158395234</v>
      </c>
      <c r="AN17" s="593">
        <f>SUM(AN11:AN16)</f>
        <v>1361254632.2225339</v>
      </c>
      <c r="AO17" s="272">
        <f>SUM(AO11:AO16)</f>
        <v>744655686.21921408</v>
      </c>
      <c r="AP17" s="272">
        <f>SUM(AP11:AP16)</f>
        <v>87801013.423286006</v>
      </c>
      <c r="AQ17" s="272">
        <f t="shared" ref="AQ17:AY17" si="8">SUM(AQ11:AQ16)</f>
        <v>246507837.23791233</v>
      </c>
      <c r="AR17" s="272">
        <f t="shared" si="8"/>
        <v>117909555.28687501</v>
      </c>
      <c r="AS17" s="272">
        <f t="shared" si="8"/>
        <v>18528811.914659217</v>
      </c>
      <c r="AT17" s="272">
        <f t="shared" si="8"/>
        <v>17987116.703651167</v>
      </c>
      <c r="AU17" s="272">
        <f t="shared" si="8"/>
        <v>327569.50835855893</v>
      </c>
      <c r="AV17" s="272">
        <f t="shared" si="8"/>
        <v>41257645.11946895</v>
      </c>
      <c r="AW17" s="272">
        <f t="shared" si="8"/>
        <v>43672642.832026578</v>
      </c>
      <c r="AX17" s="272">
        <f t="shared" si="8"/>
        <v>10380901.386691293</v>
      </c>
      <c r="AY17" s="281">
        <f t="shared" si="8"/>
        <v>32225852.590390649</v>
      </c>
      <c r="AZ17" s="872">
        <f>SUM(AZ11:AZ16)</f>
        <v>-6817197.0076564914</v>
      </c>
      <c r="BA17" s="292">
        <f>SUM(BA11:BA16)</f>
        <v>2798351702.2036333</v>
      </c>
      <c r="BB17" s="539">
        <f>SUM('MMA Rev-Exp Region 1:MMA Rev-Exp Region 11'!BB17)</f>
        <v>1567917683.998945</v>
      </c>
      <c r="BC17" s="539">
        <f>SUM('MMA Rev-Exp Region 1:MMA Rev-Exp Region 11'!BC17)</f>
        <v>157168251.91102007</v>
      </c>
      <c r="BD17" s="539">
        <f>SUM('MMA Rev-Exp Region 1:MMA Rev-Exp Region 11'!BD17)</f>
        <v>506689451.69515628</v>
      </c>
      <c r="BE17" s="539">
        <f>SUM('MMA Rev-Exp Region 1:MMA Rev-Exp Region 11'!BE17)</f>
        <v>214101657.51355153</v>
      </c>
      <c r="BF17" s="539">
        <f>SUM('MMA Rev-Exp Region 1:MMA Rev-Exp Region 11'!BF17)</f>
        <v>46334433.348608345</v>
      </c>
      <c r="BG17" s="539">
        <f>SUM('MMA Rev-Exp Region 1:MMA Rev-Exp Region 11'!BG17)</f>
        <v>37424854.444163978</v>
      </c>
      <c r="BH17" s="539">
        <f>SUM('MMA Rev-Exp Region 1:MMA Rev-Exp Region 11'!BH17)</f>
        <v>1169139.2283249167</v>
      </c>
      <c r="BI17" s="539">
        <f>SUM('MMA Rev-Exp Region 1:MMA Rev-Exp Region 11'!BI17)</f>
        <v>81674245.152167842</v>
      </c>
      <c r="BJ17" s="539">
        <f>SUM('MMA Rev-Exp Region 1:MMA Rev-Exp Region 11'!BJ17)</f>
        <v>69837217.288264453</v>
      </c>
      <c r="BK17" s="539">
        <f>SUM('MMA Rev-Exp Region 1:MMA Rev-Exp Region 11'!BK17)</f>
        <v>37773628.641392246</v>
      </c>
      <c r="BL17" s="544">
        <f>SUM('MMA Rev-Exp Region 1:MMA Rev-Exp Region 11'!BL17)</f>
        <v>85078335.989695787</v>
      </c>
    </row>
    <row r="18" spans="1:64" customFormat="1" ht="14.85" customHeight="1" x14ac:dyDescent="0.25">
      <c r="A18" s="1473" t="s">
        <v>271</v>
      </c>
      <c r="B18" s="1474"/>
      <c r="C18" s="1475"/>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70" t="s">
        <v>250</v>
      </c>
      <c r="AO18" s="1471"/>
      <c r="AP18" s="1471"/>
      <c r="AQ18" s="1471"/>
      <c r="AR18" s="1471"/>
      <c r="AS18" s="1471"/>
      <c r="AT18" s="1471"/>
      <c r="AU18" s="1471"/>
      <c r="AV18" s="1471"/>
      <c r="AW18" s="1471"/>
      <c r="AX18" s="1471"/>
      <c r="AY18" s="1472"/>
      <c r="AZ18" s="717"/>
      <c r="BA18" s="1464" t="s">
        <v>829</v>
      </c>
      <c r="BB18" s="1465"/>
      <c r="BC18" s="1465"/>
      <c r="BD18" s="1465"/>
      <c r="BE18" s="1465"/>
      <c r="BF18" s="1465"/>
      <c r="BG18" s="1465"/>
      <c r="BH18" s="1465"/>
      <c r="BI18" s="1465"/>
      <c r="BJ18" s="1465"/>
      <c r="BK18" s="1465"/>
      <c r="BL18" s="1466"/>
    </row>
    <row r="19" spans="1:64" customFormat="1" ht="45" customHeight="1" x14ac:dyDescent="0.25">
      <c r="A19" s="1458"/>
      <c r="B19" s="1459"/>
      <c r="C19" s="1460"/>
      <c r="D19" s="683" t="s">
        <v>36</v>
      </c>
      <c r="E19" s="318" t="s">
        <v>940</v>
      </c>
      <c r="F19" s="318" t="s">
        <v>941</v>
      </c>
      <c r="G19" s="318" t="s">
        <v>942</v>
      </c>
      <c r="H19" s="318" t="s">
        <v>943</v>
      </c>
      <c r="I19" s="318" t="s">
        <v>47</v>
      </c>
      <c r="J19" s="318" t="s">
        <v>48</v>
      </c>
      <c r="K19" s="318" t="s">
        <v>50</v>
      </c>
      <c r="L19" s="318" t="s">
        <v>49</v>
      </c>
      <c r="M19" s="215" t="s">
        <v>1545</v>
      </c>
      <c r="N19" s="318" t="s">
        <v>139</v>
      </c>
      <c r="O19" s="319" t="s">
        <v>140</v>
      </c>
      <c r="P19" s="683" t="s">
        <v>36</v>
      </c>
      <c r="Q19" s="318" t="s">
        <v>940</v>
      </c>
      <c r="R19" s="318" t="s">
        <v>941</v>
      </c>
      <c r="S19" s="318" t="s">
        <v>942</v>
      </c>
      <c r="T19" s="318" t="s">
        <v>943</v>
      </c>
      <c r="U19" s="318" t="s">
        <v>47</v>
      </c>
      <c r="V19" s="318" t="s">
        <v>48</v>
      </c>
      <c r="W19" s="318" t="s">
        <v>50</v>
      </c>
      <c r="X19" s="318" t="s">
        <v>49</v>
      </c>
      <c r="Y19" s="215" t="s">
        <v>1545</v>
      </c>
      <c r="Z19" s="318" t="s">
        <v>139</v>
      </c>
      <c r="AA19" s="319" t="s">
        <v>140</v>
      </c>
      <c r="AB19" s="683" t="s">
        <v>36</v>
      </c>
      <c r="AC19" s="318" t="s">
        <v>940</v>
      </c>
      <c r="AD19" s="318" t="s">
        <v>941</v>
      </c>
      <c r="AE19" s="318" t="s">
        <v>942</v>
      </c>
      <c r="AF19" s="318" t="s">
        <v>943</v>
      </c>
      <c r="AG19" s="318" t="s">
        <v>47</v>
      </c>
      <c r="AH19" s="318" t="s">
        <v>48</v>
      </c>
      <c r="AI19" s="318" t="s">
        <v>50</v>
      </c>
      <c r="AJ19" s="318" t="s">
        <v>49</v>
      </c>
      <c r="AK19" s="215" t="s">
        <v>1545</v>
      </c>
      <c r="AL19" s="318" t="s">
        <v>139</v>
      </c>
      <c r="AM19" s="319" t="s">
        <v>140</v>
      </c>
      <c r="AN19" s="683" t="s">
        <v>36</v>
      </c>
      <c r="AO19" s="318" t="s">
        <v>940</v>
      </c>
      <c r="AP19" s="318" t="s">
        <v>941</v>
      </c>
      <c r="AQ19" s="318" t="s">
        <v>942</v>
      </c>
      <c r="AR19" s="318" t="s">
        <v>943</v>
      </c>
      <c r="AS19" s="318" t="s">
        <v>47</v>
      </c>
      <c r="AT19" s="318" t="s">
        <v>48</v>
      </c>
      <c r="AU19" s="318" t="s">
        <v>50</v>
      </c>
      <c r="AV19" s="318" t="s">
        <v>49</v>
      </c>
      <c r="AW19" s="215" t="s">
        <v>1545</v>
      </c>
      <c r="AX19" s="318" t="s">
        <v>139</v>
      </c>
      <c r="AY19" s="319" t="s">
        <v>140</v>
      </c>
      <c r="AZ19" s="217" t="s">
        <v>830</v>
      </c>
      <c r="BA19" s="698" t="s">
        <v>36</v>
      </c>
      <c r="BB19" s="318" t="s">
        <v>940</v>
      </c>
      <c r="BC19" s="318" t="s">
        <v>941</v>
      </c>
      <c r="BD19" s="318" t="s">
        <v>942</v>
      </c>
      <c r="BE19" s="318" t="s">
        <v>943</v>
      </c>
      <c r="BF19" s="318" t="s">
        <v>47</v>
      </c>
      <c r="BG19" s="318" t="s">
        <v>48</v>
      </c>
      <c r="BH19" s="318" t="s">
        <v>50</v>
      </c>
      <c r="BI19" s="318" t="s">
        <v>49</v>
      </c>
      <c r="BJ19" s="215" t="s">
        <v>1545</v>
      </c>
      <c r="BK19" s="318" t="s">
        <v>139</v>
      </c>
      <c r="BL19" s="650" t="s">
        <v>140</v>
      </c>
    </row>
    <row r="20" spans="1:64" ht="14.85" customHeight="1" x14ac:dyDescent="0.25">
      <c r="A20" s="1467" t="s">
        <v>0</v>
      </c>
      <c r="B20" s="219">
        <v>2.1</v>
      </c>
      <c r="C20" s="220" t="s">
        <v>150</v>
      </c>
      <c r="D20" s="276">
        <f t="shared" ref="D20:D27" si="9">SUM(E20:O20)</f>
        <v>69696298.167685911</v>
      </c>
      <c r="E20" s="538">
        <f>SUM('MMA Rev-Exp Region 1:MMA Rev-Exp Region 11'!E20)</f>
        <v>39856321.295831859</v>
      </c>
      <c r="F20" s="538">
        <f>SUM('MMA Rev-Exp Region 1:MMA Rev-Exp Region 11'!F20)</f>
        <v>1629991.0201218745</v>
      </c>
      <c r="G20" s="538">
        <f>SUM('MMA Rev-Exp Region 1:MMA Rev-Exp Region 11'!G20)</f>
        <v>15400528.341850599</v>
      </c>
      <c r="H20" s="538">
        <f>SUM('MMA Rev-Exp Region 1:MMA Rev-Exp Region 11'!H20)</f>
        <v>5036484.6162533108</v>
      </c>
      <c r="I20" s="538">
        <f>SUM('MMA Rev-Exp Region 1:MMA Rev-Exp Region 11'!I20)</f>
        <v>428958.64092471695</v>
      </c>
      <c r="J20" s="538">
        <f>SUM('MMA Rev-Exp Region 1:MMA Rev-Exp Region 11'!J20)</f>
        <v>421272.50813334086</v>
      </c>
      <c r="K20" s="538">
        <f>SUM('MMA Rev-Exp Region 1:MMA Rev-Exp Region 11'!K20)</f>
        <v>20621.025867453303</v>
      </c>
      <c r="L20" s="538">
        <f>SUM('MMA Rev-Exp Region 1:MMA Rev-Exp Region 11'!L20)</f>
        <v>886127.52783688309</v>
      </c>
      <c r="M20" s="538">
        <f>SUM('MMA Rev-Exp Region 1:MMA Rev-Exp Region 11'!M20)</f>
        <v>634217.72558863927</v>
      </c>
      <c r="N20" s="538">
        <f>SUM('MMA Rev-Exp Region 1:MMA Rev-Exp Region 11'!N20)</f>
        <v>727302.27390158351</v>
      </c>
      <c r="O20" s="540">
        <f>SUM('MMA Rev-Exp Region 1:MMA Rev-Exp Region 11'!O20)</f>
        <v>4654473.1913756551</v>
      </c>
      <c r="P20" s="276">
        <f t="shared" ref="P20:P27" si="10">SUM(Q20:AA20)</f>
        <v>79217497.925568283</v>
      </c>
      <c r="Q20" s="538">
        <f>SUM('MMA Rev-Exp Region 1:MMA Rev-Exp Region 11'!Q20)</f>
        <v>44719969.013522454</v>
      </c>
      <c r="R20" s="538">
        <f>SUM('MMA Rev-Exp Region 1:MMA Rev-Exp Region 11'!R20)</f>
        <v>2067296.811754216</v>
      </c>
      <c r="S20" s="538">
        <f>SUM('MMA Rev-Exp Region 1:MMA Rev-Exp Region 11'!S20)</f>
        <v>17311299.815086763</v>
      </c>
      <c r="T20" s="538">
        <f>SUM('MMA Rev-Exp Region 1:MMA Rev-Exp Region 11'!T20)</f>
        <v>5544543.8690056074</v>
      </c>
      <c r="U20" s="538">
        <f>SUM('MMA Rev-Exp Region 1:MMA Rev-Exp Region 11'!U20)</f>
        <v>445271.42407051701</v>
      </c>
      <c r="V20" s="538">
        <f>SUM('MMA Rev-Exp Region 1:MMA Rev-Exp Region 11'!V20)</f>
        <v>893053.01813334087</v>
      </c>
      <c r="W20" s="538">
        <f>SUM('MMA Rev-Exp Region 1:MMA Rev-Exp Region 11'!W20)</f>
        <v>39173.286559588909</v>
      </c>
      <c r="X20" s="538">
        <f>SUM('MMA Rev-Exp Region 1:MMA Rev-Exp Region 11'!X20)</f>
        <v>729063.87932757742</v>
      </c>
      <c r="Y20" s="538">
        <f>SUM('MMA Rev-Exp Region 1:MMA Rev-Exp Region 11'!Y20)</f>
        <v>2068303.1726982943</v>
      </c>
      <c r="Z20" s="538">
        <f>SUM('MMA Rev-Exp Region 1:MMA Rev-Exp Region 11'!Z20)</f>
        <v>686107.72683517926</v>
      </c>
      <c r="AA20" s="540">
        <f>SUM('MMA Rev-Exp Region 1:MMA Rev-Exp Region 11'!AA20)</f>
        <v>4713415.9085747516</v>
      </c>
      <c r="AB20" s="276">
        <f t="shared" ref="AB20:AB27" si="11">SUM(AC20:AM20)</f>
        <v>124450124.73021914</v>
      </c>
      <c r="AC20" s="538">
        <f>SUM('MMA Rev-Exp Region 1:MMA Rev-Exp Region 11'!AC20)</f>
        <v>72129345.045315102</v>
      </c>
      <c r="AD20" s="538">
        <f>SUM('MMA Rev-Exp Region 1:MMA Rev-Exp Region 11'!AD20)</f>
        <v>4708884.4593855683</v>
      </c>
      <c r="AE20" s="538">
        <f>SUM('MMA Rev-Exp Region 1:MMA Rev-Exp Region 11'!AE20)</f>
        <v>26899270.402140889</v>
      </c>
      <c r="AF20" s="538">
        <f>SUM('MMA Rev-Exp Region 1:MMA Rev-Exp Region 11'!AF20)</f>
        <v>9146882.8602279518</v>
      </c>
      <c r="AG20" s="538">
        <f>SUM('MMA Rev-Exp Region 1:MMA Rev-Exp Region 11'!AG20)</f>
        <v>574676.48002560576</v>
      </c>
      <c r="AH20" s="538">
        <f>SUM('MMA Rev-Exp Region 1:MMA Rev-Exp Region 11'!AH20)</f>
        <v>1128695.5381333409</v>
      </c>
      <c r="AI20" s="538">
        <f>SUM('MMA Rev-Exp Region 1:MMA Rev-Exp Region 11'!AI20)</f>
        <v>9872.3191486478263</v>
      </c>
      <c r="AJ20" s="538">
        <f>SUM('MMA Rev-Exp Region 1:MMA Rev-Exp Region 11'!AJ20)</f>
        <v>924522.15369596414</v>
      </c>
      <c r="AK20" s="538">
        <f>SUM('MMA Rev-Exp Region 1:MMA Rev-Exp Region 11'!AK20)</f>
        <v>1919318.8614461331</v>
      </c>
      <c r="AL20" s="538">
        <f>SUM('MMA Rev-Exp Region 1:MMA Rev-Exp Region 11'!AL20)</f>
        <v>775043.08390822716</v>
      </c>
      <c r="AM20" s="540">
        <f>SUM('MMA Rev-Exp Region 1:MMA Rev-Exp Region 11'!AM20)</f>
        <v>6233613.5267917011</v>
      </c>
      <c r="AN20" s="276">
        <f t="shared" ref="AN20:AN27" si="12">SUM(AO20:AY20)</f>
        <v>148701904.56313771</v>
      </c>
      <c r="AO20" s="538">
        <f>SUM('MMA Rev-Exp Region 1:MMA Rev-Exp Region 11'!AO20)</f>
        <v>75814710.247067228</v>
      </c>
      <c r="AP20" s="538">
        <f>SUM('MMA Rev-Exp Region 1:MMA Rev-Exp Region 11'!AP20)</f>
        <v>6212620.3032731013</v>
      </c>
      <c r="AQ20" s="538">
        <f>SUM('MMA Rev-Exp Region 1:MMA Rev-Exp Region 11'!AQ20)</f>
        <v>35366809.034838848</v>
      </c>
      <c r="AR20" s="538">
        <f>SUM('MMA Rev-Exp Region 1:MMA Rev-Exp Region 11'!AR20)</f>
        <v>15604432.99189496</v>
      </c>
      <c r="AS20" s="538">
        <f>SUM('MMA Rev-Exp Region 1:MMA Rev-Exp Region 11'!AS20)</f>
        <v>1632267.5889314106</v>
      </c>
      <c r="AT20" s="538">
        <f>SUM('MMA Rev-Exp Region 1:MMA Rev-Exp Region 11'!AT20)</f>
        <v>1345665.1600000001</v>
      </c>
      <c r="AU20" s="538">
        <f>SUM('MMA Rev-Exp Region 1:MMA Rev-Exp Region 11'!AU20)</f>
        <v>26908.786025225047</v>
      </c>
      <c r="AV20" s="538">
        <f>SUM('MMA Rev-Exp Region 1:MMA Rev-Exp Region 11'!AV20)</f>
        <v>2004219.9354230841</v>
      </c>
      <c r="AW20" s="538">
        <f>SUM('MMA Rev-Exp Region 1:MMA Rev-Exp Region 11'!AW20)</f>
        <v>1848255.6704494597</v>
      </c>
      <c r="AX20" s="538">
        <f>SUM('MMA Rev-Exp Region 1:MMA Rev-Exp Region 11'!AX20)</f>
        <v>1597779.5230245395</v>
      </c>
      <c r="AY20" s="540">
        <f>SUM('MMA Rev-Exp Region 1:MMA Rev-Exp Region 11'!AY20)</f>
        <v>7248235.3222098621</v>
      </c>
      <c r="AZ20" s="543">
        <f>SUM('MMA Rev-Exp Region 1:MMA Rev-Exp Region 11'!AZ20)</f>
        <v>14361393.868801581</v>
      </c>
      <c r="BA20" s="294">
        <f>SUM(BB20:BL20)+AZ20</f>
        <v>436427219.25541264</v>
      </c>
      <c r="BB20" s="538">
        <f>SUM('MMA Rev-Exp Region 1:MMA Rev-Exp Region 11'!BB20)</f>
        <v>232520345.60173661</v>
      </c>
      <c r="BC20" s="538">
        <f>SUM('MMA Rev-Exp Region 1:MMA Rev-Exp Region 11'!BC20)</f>
        <v>14618792.59453476</v>
      </c>
      <c r="BD20" s="538">
        <f>SUM('MMA Rev-Exp Region 1:MMA Rev-Exp Region 11'!BD20)</f>
        <v>94977907.593917102</v>
      </c>
      <c r="BE20" s="538">
        <f>SUM('MMA Rev-Exp Region 1:MMA Rev-Exp Region 11'!BE20)</f>
        <v>35332344.337381832</v>
      </c>
      <c r="BF20" s="538">
        <f>SUM('MMA Rev-Exp Region 1:MMA Rev-Exp Region 11'!BF20)</f>
        <v>3081174.1339522498</v>
      </c>
      <c r="BG20" s="538">
        <f>SUM('MMA Rev-Exp Region 1:MMA Rev-Exp Region 11'!BG20)</f>
        <v>3788686.224400023</v>
      </c>
      <c r="BH20" s="538">
        <f>SUM('MMA Rev-Exp Region 1:MMA Rev-Exp Region 11'!BH20)</f>
        <v>96575.417600915083</v>
      </c>
      <c r="BI20" s="538">
        <f>SUM('MMA Rev-Exp Region 1:MMA Rev-Exp Region 11'!BI20)</f>
        <v>4543933.4962835088</v>
      </c>
      <c r="BJ20" s="538">
        <f>SUM('MMA Rev-Exp Region 1:MMA Rev-Exp Region 11'!BJ20)</f>
        <v>6470095.4301825268</v>
      </c>
      <c r="BK20" s="538">
        <f>SUM('MMA Rev-Exp Region 1:MMA Rev-Exp Region 11'!BK20)</f>
        <v>3786232.6076695295</v>
      </c>
      <c r="BL20" s="543">
        <f>SUM('MMA Rev-Exp Region 1:MMA Rev-Exp Region 11'!BL20)</f>
        <v>22849737.948951967</v>
      </c>
    </row>
    <row r="21" spans="1:64" x14ac:dyDescent="0.25">
      <c r="A21" s="1468"/>
      <c r="B21" s="221">
        <v>2.2000000000000002</v>
      </c>
      <c r="C21" s="222" t="s">
        <v>151</v>
      </c>
      <c r="D21" s="289">
        <f t="shared" si="9"/>
        <v>-10424581.195694469</v>
      </c>
      <c r="E21" s="539">
        <f>SUM('MMA Rev-Exp Region 1:MMA Rev-Exp Region 11'!E21)</f>
        <v>-6539269.1661373517</v>
      </c>
      <c r="F21" s="539">
        <f>SUM('MMA Rev-Exp Region 1:MMA Rev-Exp Region 11'!F21)</f>
        <v>-415488.39062073291</v>
      </c>
      <c r="G21" s="539">
        <f>SUM('MMA Rev-Exp Region 1:MMA Rev-Exp Region 11'!G21)</f>
        <v>-1881241.2422705882</v>
      </c>
      <c r="H21" s="539">
        <f>SUM('MMA Rev-Exp Region 1:MMA Rev-Exp Region 11'!H21)</f>
        <v>-689664.89149663644</v>
      </c>
      <c r="I21" s="539">
        <f>SUM('MMA Rev-Exp Region 1:MMA Rev-Exp Region 11'!I21)</f>
        <v>-76933.236721241308</v>
      </c>
      <c r="J21" s="539">
        <f>SUM('MMA Rev-Exp Region 1:MMA Rev-Exp Region 11'!J21)</f>
        <v>-80450.17177511577</v>
      </c>
      <c r="K21" s="539">
        <f>SUM('MMA Rev-Exp Region 1:MMA Rev-Exp Region 11'!K21)</f>
        <v>-2502.9212314748243</v>
      </c>
      <c r="L21" s="539">
        <f>SUM('MMA Rev-Exp Region 1:MMA Rev-Exp Region 11'!L21)</f>
        <v>-99440.325853630042</v>
      </c>
      <c r="M21" s="539">
        <f>SUM('MMA Rev-Exp Region 1:MMA Rev-Exp Region 11'!M21)</f>
        <v>-66910.644022977329</v>
      </c>
      <c r="N21" s="539">
        <f>SUM('MMA Rev-Exp Region 1:MMA Rev-Exp Region 11'!N21)</f>
        <v>-97443.428365698259</v>
      </c>
      <c r="O21" s="541">
        <f>SUM('MMA Rev-Exp Region 1:MMA Rev-Exp Region 11'!O21)</f>
        <v>-475236.77719902335</v>
      </c>
      <c r="P21" s="289">
        <f t="shared" si="10"/>
        <v>-10775896.185330583</v>
      </c>
      <c r="Q21" s="539">
        <f>SUM('MMA Rev-Exp Region 1:MMA Rev-Exp Region 11'!Q21)</f>
        <v>-5990848.6884757485</v>
      </c>
      <c r="R21" s="539">
        <f>SUM('MMA Rev-Exp Region 1:MMA Rev-Exp Region 11'!R21)</f>
        <v>-384756.36829925433</v>
      </c>
      <c r="S21" s="539">
        <f>SUM('MMA Rev-Exp Region 1:MMA Rev-Exp Region 11'!S21)</f>
        <v>-2382654.1749273334</v>
      </c>
      <c r="T21" s="539">
        <f>SUM('MMA Rev-Exp Region 1:MMA Rev-Exp Region 11'!T21)</f>
        <v>-875117.68315992155</v>
      </c>
      <c r="U21" s="539">
        <f>SUM('MMA Rev-Exp Region 1:MMA Rev-Exp Region 11'!U21)</f>
        <v>-98119.996108707535</v>
      </c>
      <c r="V21" s="539">
        <f>SUM('MMA Rev-Exp Region 1:MMA Rev-Exp Region 11'!V21)</f>
        <v>-102605.4651791316</v>
      </c>
      <c r="W21" s="539">
        <f>SUM('MMA Rev-Exp Region 1:MMA Rev-Exp Region 11'!W21)</f>
        <v>-3192.2044614158895</v>
      </c>
      <c r="X21" s="539">
        <f>SUM('MMA Rev-Exp Region 1:MMA Rev-Exp Region 11'!X21)</f>
        <v>-126099.75041453412</v>
      </c>
      <c r="Y21" s="539">
        <f>SUM('MMA Rev-Exp Region 1:MMA Rev-Exp Region 11'!Y21)</f>
        <v>-84809.743943270747</v>
      </c>
      <c r="Z21" s="539">
        <f>SUM('MMA Rev-Exp Region 1:MMA Rev-Exp Region 11'!Z21)</f>
        <v>-124278.52017594362</v>
      </c>
      <c r="AA21" s="541">
        <f>SUM('MMA Rev-Exp Region 1:MMA Rev-Exp Region 11'!AA21)</f>
        <v>-603413.59018532315</v>
      </c>
      <c r="AB21" s="289">
        <f t="shared" si="11"/>
        <v>-41404067.881011851</v>
      </c>
      <c r="AC21" s="539">
        <f>SUM('MMA Rev-Exp Region 1:MMA Rev-Exp Region 11'!AC21)</f>
        <v>-25031508.992164791</v>
      </c>
      <c r="AD21" s="539">
        <f>SUM('MMA Rev-Exp Region 1:MMA Rev-Exp Region 11'!AD21)</f>
        <v>-1589894.3942138222</v>
      </c>
      <c r="AE21" s="539">
        <f>SUM('MMA Rev-Exp Region 1:MMA Rev-Exp Region 11'!AE21)</f>
        <v>-8049716.0049746828</v>
      </c>
      <c r="AF21" s="539">
        <f>SUM('MMA Rev-Exp Region 1:MMA Rev-Exp Region 11'!AF21)</f>
        <v>-2960829.3415638693</v>
      </c>
      <c r="AG21" s="539">
        <f>SUM('MMA Rev-Exp Region 1:MMA Rev-Exp Region 11'!AG21)</f>
        <v>-301318.0867872262</v>
      </c>
      <c r="AH21" s="539">
        <f>SUM('MMA Rev-Exp Region 1:MMA Rev-Exp Region 11'!AH21)</f>
        <v>-315092.57733190636</v>
      </c>
      <c r="AI21" s="539">
        <f>SUM('MMA Rev-Exp Region 1:MMA Rev-Exp Region 11'!AI21)</f>
        <v>-9802.9859263531289</v>
      </c>
      <c r="AJ21" s="539">
        <f>SUM('MMA Rev-Exp Region 1:MMA Rev-Exp Region 11'!AJ21)</f>
        <v>-429297.49391034635</v>
      </c>
      <c r="AK21" s="539">
        <f>SUM('MMA Rev-Exp Region 1:MMA Rev-Exp Region 11'!AK21)</f>
        <v>-288369.99071558914</v>
      </c>
      <c r="AL21" s="539">
        <f>SUM('MMA Rev-Exp Region 1:MMA Rev-Exp Region 11'!AL21)</f>
        <v>-381648.66911200166</v>
      </c>
      <c r="AM21" s="541">
        <f>SUM('MMA Rev-Exp Region 1:MMA Rev-Exp Region 11'!AM21)</f>
        <v>-2046589.3443112636</v>
      </c>
      <c r="AN21" s="289">
        <f t="shared" si="12"/>
        <v>33714779.884375989</v>
      </c>
      <c r="AO21" s="539">
        <f>SUM('MMA Rev-Exp Region 1:MMA Rev-Exp Region 11'!AO21)</f>
        <v>23604701.350950032</v>
      </c>
      <c r="AP21" s="539">
        <f>SUM('MMA Rev-Exp Region 1:MMA Rev-Exp Region 11'!AP21)</f>
        <v>1491492.9478532253</v>
      </c>
      <c r="AQ21" s="539">
        <f>SUM('MMA Rev-Exp Region 1:MMA Rev-Exp Region 11'!AQ21)</f>
        <v>7390810.9942263141</v>
      </c>
      <c r="AR21" s="539">
        <f>SUM('MMA Rev-Exp Region 1:MMA Rev-Exp Region 11'!AR21)</f>
        <v>2712945.7538144244</v>
      </c>
      <c r="AS21" s="539">
        <f>SUM('MMA Rev-Exp Region 1:MMA Rev-Exp Region 11'!AS21)</f>
        <v>-1770238.7873972459</v>
      </c>
      <c r="AT21" s="539">
        <f>SUM('MMA Rev-Exp Region 1:MMA Rev-Exp Region 11'!AT21)</f>
        <v>0</v>
      </c>
      <c r="AU21" s="539">
        <f>SUM('MMA Rev-Exp Region 1:MMA Rev-Exp Region 11'!AU21)</f>
        <v>-56599.492718615242</v>
      </c>
      <c r="AV21" s="539">
        <f>SUM('MMA Rev-Exp Region 1:MMA Rev-Exp Region 11'!AV21)</f>
        <v>369891.0840826013</v>
      </c>
      <c r="AW21" s="539">
        <f>SUM('MMA Rev-Exp Region 1:MMA Rev-Exp Region 11'!AW21)</f>
        <v>253802.02793158725</v>
      </c>
      <c r="AX21" s="539">
        <f>SUM('MMA Rev-Exp Region 1:MMA Rev-Exp Region 11'!AX21)</f>
        <v>-2140840.6372894216</v>
      </c>
      <c r="AY21" s="541">
        <f>SUM('MMA Rev-Exp Region 1:MMA Rev-Exp Region 11'!AY21)</f>
        <v>1858814.6429230871</v>
      </c>
      <c r="AZ21" s="544">
        <f>SUM('MMA Rev-Exp Region 1:MMA Rev-Exp Region 11'!AZ21)</f>
        <v>-41947998.879012384</v>
      </c>
      <c r="BA21" s="296">
        <f t="shared" ref="BA21:BA27" si="13">SUM(BB21:BL21)+AZ21</f>
        <v>-70837764.256673306</v>
      </c>
      <c r="BB21" s="539">
        <f>SUM('MMA Rev-Exp Region 1:MMA Rev-Exp Region 11'!BB21)</f>
        <v>-13956925.495827854</v>
      </c>
      <c r="BC21" s="539">
        <f>SUM('MMA Rev-Exp Region 1:MMA Rev-Exp Region 11'!BC21)</f>
        <v>-898646.20528058393</v>
      </c>
      <c r="BD21" s="539">
        <f>SUM('MMA Rev-Exp Region 1:MMA Rev-Exp Region 11'!BD21)</f>
        <v>-4922800.4279462909</v>
      </c>
      <c r="BE21" s="539">
        <f>SUM('MMA Rev-Exp Region 1:MMA Rev-Exp Region 11'!BE21)</f>
        <v>-1812666.1624060033</v>
      </c>
      <c r="BF21" s="539">
        <f>SUM('MMA Rev-Exp Region 1:MMA Rev-Exp Region 11'!BF21)</f>
        <v>-2246610.1070144209</v>
      </c>
      <c r="BG21" s="539">
        <f>SUM('MMA Rev-Exp Region 1:MMA Rev-Exp Region 11'!BG21)</f>
        <v>-498148.21428615379</v>
      </c>
      <c r="BH21" s="539">
        <f>SUM('MMA Rev-Exp Region 1:MMA Rev-Exp Region 11'!BH21)</f>
        <v>-72097.604337859084</v>
      </c>
      <c r="BI21" s="539">
        <f>SUM('MMA Rev-Exp Region 1:MMA Rev-Exp Region 11'!BI21)</f>
        <v>-284946.48609590926</v>
      </c>
      <c r="BJ21" s="539">
        <f>SUM('MMA Rev-Exp Region 1:MMA Rev-Exp Region 11'!BJ21)</f>
        <v>-186288.35075024993</v>
      </c>
      <c r="BK21" s="539">
        <f>SUM('MMA Rev-Exp Region 1:MMA Rev-Exp Region 11'!BK21)</f>
        <v>-2744211.2549430649</v>
      </c>
      <c r="BL21" s="544">
        <f>SUM('MMA Rev-Exp Region 1:MMA Rev-Exp Region 11'!BL21)</f>
        <v>-1266425.0687725237</v>
      </c>
    </row>
    <row r="22" spans="1:64" x14ac:dyDescent="0.25">
      <c r="A22" s="1468"/>
      <c r="B22" s="221">
        <v>2.2999999999999998</v>
      </c>
      <c r="C22" s="222" t="s">
        <v>152</v>
      </c>
      <c r="D22" s="289">
        <f t="shared" si="9"/>
        <v>20129597.655716121</v>
      </c>
      <c r="E22" s="539">
        <f>SUM('MMA Rev-Exp Region 1:MMA Rev-Exp Region 11'!E22)</f>
        <v>15138966.496449752</v>
      </c>
      <c r="F22" s="539">
        <f>SUM('MMA Rev-Exp Region 1:MMA Rev-Exp Region 11'!F22)</f>
        <v>1357686.1083512078</v>
      </c>
      <c r="G22" s="539">
        <f>SUM('MMA Rev-Exp Region 1:MMA Rev-Exp Region 11'!G22)</f>
        <v>1865614.0464496263</v>
      </c>
      <c r="H22" s="539">
        <f>SUM('MMA Rev-Exp Region 1:MMA Rev-Exp Region 11'!H22)</f>
        <v>889334.39914668619</v>
      </c>
      <c r="I22" s="539">
        <f>SUM('MMA Rev-Exp Region 1:MMA Rev-Exp Region 11'!I22)</f>
        <v>78463.256690405498</v>
      </c>
      <c r="J22" s="539">
        <f>SUM('MMA Rev-Exp Region 1:MMA Rev-Exp Region 11'!J22)</f>
        <v>150733.58413264688</v>
      </c>
      <c r="K22" s="539">
        <f>SUM('MMA Rev-Exp Region 1:MMA Rev-Exp Region 11'!K22)</f>
        <v>1848.518746982525</v>
      </c>
      <c r="L22" s="539">
        <f>SUM('MMA Rev-Exp Region 1:MMA Rev-Exp Region 11'!L22)</f>
        <v>184400.32025361035</v>
      </c>
      <c r="M22" s="539">
        <f>SUM('MMA Rev-Exp Region 1:MMA Rev-Exp Region 11'!M22)</f>
        <v>60709.9554214034</v>
      </c>
      <c r="N22" s="539">
        <f>SUM('MMA Rev-Exp Region 1:MMA Rev-Exp Region 11'!N22)</f>
        <v>90431.091059725237</v>
      </c>
      <c r="O22" s="541">
        <f>SUM('MMA Rev-Exp Region 1:MMA Rev-Exp Region 11'!O22)</f>
        <v>311409.87901407399</v>
      </c>
      <c r="P22" s="289">
        <f t="shared" si="10"/>
        <v>24173207.52733421</v>
      </c>
      <c r="Q22" s="539">
        <f>SUM('MMA Rev-Exp Region 1:MMA Rev-Exp Region 11'!Q22)</f>
        <v>18553165.749633152</v>
      </c>
      <c r="R22" s="539">
        <f>SUM('MMA Rev-Exp Region 1:MMA Rev-Exp Region 11'!R22)</f>
        <v>1583975.0458104098</v>
      </c>
      <c r="S22" s="539">
        <f>SUM('MMA Rev-Exp Region 1:MMA Rev-Exp Region 11'!S22)</f>
        <v>2012021.0793979601</v>
      </c>
      <c r="T22" s="539">
        <f>SUM('MMA Rev-Exp Region 1:MMA Rev-Exp Region 11'!T22)</f>
        <v>1036012.5790351855</v>
      </c>
      <c r="U22" s="539">
        <f>SUM('MMA Rev-Exp Region 1:MMA Rev-Exp Region 11'!U22)</f>
        <v>81713.128824976593</v>
      </c>
      <c r="V22" s="539">
        <f>SUM('MMA Rev-Exp Region 1:MMA Rev-Exp Region 11'!V22)</f>
        <v>166851.45413264688</v>
      </c>
      <c r="W22" s="539">
        <f>SUM('MMA Rev-Exp Region 1:MMA Rev-Exp Region 11'!W22)</f>
        <v>3999.1037823423485</v>
      </c>
      <c r="X22" s="539">
        <f>SUM('MMA Rev-Exp Region 1:MMA Rev-Exp Region 11'!X22)</f>
        <v>218935.64276246753</v>
      </c>
      <c r="Y22" s="539">
        <f>SUM('MMA Rev-Exp Region 1:MMA Rev-Exp Region 11'!Y22)</f>
        <v>56425.423477607677</v>
      </c>
      <c r="Z22" s="539">
        <f>SUM('MMA Rev-Exp Region 1:MMA Rev-Exp Region 11'!Z22)</f>
        <v>133939.00955786431</v>
      </c>
      <c r="AA22" s="541">
        <f>SUM('MMA Rev-Exp Region 1:MMA Rev-Exp Region 11'!AA22)</f>
        <v>326169.3109195978</v>
      </c>
      <c r="AB22" s="289">
        <f t="shared" si="11"/>
        <v>33575375.62895631</v>
      </c>
      <c r="AC22" s="539">
        <f>SUM('MMA Rev-Exp Region 1:MMA Rev-Exp Region 11'!AC22)</f>
        <v>25676870.691958666</v>
      </c>
      <c r="AD22" s="539">
        <f>SUM('MMA Rev-Exp Region 1:MMA Rev-Exp Region 11'!AD22)</f>
        <v>2238043.7628879547</v>
      </c>
      <c r="AE22" s="539">
        <f>SUM('MMA Rev-Exp Region 1:MMA Rev-Exp Region 11'!AE22)</f>
        <v>2820816.5368378139</v>
      </c>
      <c r="AF22" s="539">
        <f>SUM('MMA Rev-Exp Region 1:MMA Rev-Exp Region 11'!AF22)</f>
        <v>1497014.3814469778</v>
      </c>
      <c r="AG22" s="539">
        <f>SUM('MMA Rev-Exp Region 1:MMA Rev-Exp Region 11'!AG22)</f>
        <v>114460.49958575782</v>
      </c>
      <c r="AH22" s="539">
        <f>SUM('MMA Rev-Exp Region 1:MMA Rev-Exp Region 11'!AH22)</f>
        <v>260231.31413264689</v>
      </c>
      <c r="AI22" s="539">
        <f>SUM('MMA Rev-Exp Region 1:MMA Rev-Exp Region 11'!AI22)</f>
        <v>3305.7654058676826</v>
      </c>
      <c r="AJ22" s="539">
        <f>SUM('MMA Rev-Exp Region 1:MMA Rev-Exp Region 11'!AJ22)</f>
        <v>323657.94417494047</v>
      </c>
      <c r="AK22" s="539">
        <f>SUM('MMA Rev-Exp Region 1:MMA Rev-Exp Region 11'!AK22)</f>
        <v>65193.148737498304</v>
      </c>
      <c r="AL22" s="539">
        <f>SUM('MMA Rev-Exp Region 1:MMA Rev-Exp Region 11'!AL22)</f>
        <v>110631.9515879785</v>
      </c>
      <c r="AM22" s="541">
        <f>SUM('MMA Rev-Exp Region 1:MMA Rev-Exp Region 11'!AM22)</f>
        <v>465149.6322002135</v>
      </c>
      <c r="AN22" s="289">
        <f t="shared" si="12"/>
        <v>63084129.960684367</v>
      </c>
      <c r="AO22" s="539">
        <f>SUM('MMA Rev-Exp Region 1:MMA Rev-Exp Region 11'!AO22)</f>
        <v>48197599.173386961</v>
      </c>
      <c r="AP22" s="539">
        <f>SUM('MMA Rev-Exp Region 1:MMA Rev-Exp Region 11'!AP22)</f>
        <v>4742964.8525569746</v>
      </c>
      <c r="AQ22" s="539">
        <f>SUM('MMA Rev-Exp Region 1:MMA Rev-Exp Region 11'!AQ22)</f>
        <v>4840338.7312187469</v>
      </c>
      <c r="AR22" s="539">
        <f>SUM('MMA Rev-Exp Region 1:MMA Rev-Exp Region 11'!AR22)</f>
        <v>3072726.1494081216</v>
      </c>
      <c r="AS22" s="539">
        <f>SUM('MMA Rev-Exp Region 1:MMA Rev-Exp Region 11'!AS22)</f>
        <v>479593.32677695801</v>
      </c>
      <c r="AT22" s="539">
        <f>SUM('MMA Rev-Exp Region 1:MMA Rev-Exp Region 11'!AT22)</f>
        <v>478920.81000000006</v>
      </c>
      <c r="AU22" s="539">
        <f>SUM('MMA Rev-Exp Region 1:MMA Rev-Exp Region 11'!AU22)</f>
        <v>5351.2989640484748</v>
      </c>
      <c r="AV22" s="539">
        <f>SUM('MMA Rev-Exp Region 1:MMA Rev-Exp Region 11'!AV22)</f>
        <v>559412.1341625083</v>
      </c>
      <c r="AW22" s="539">
        <f>SUM('MMA Rev-Exp Region 1:MMA Rev-Exp Region 11'!AW22)</f>
        <v>109778.6671076866</v>
      </c>
      <c r="AX22" s="539">
        <f>SUM('MMA Rev-Exp Region 1:MMA Rev-Exp Region 11'!AX22)</f>
        <v>104294.55880288167</v>
      </c>
      <c r="AY22" s="541">
        <f>SUM('MMA Rev-Exp Region 1:MMA Rev-Exp Region 11'!AY22)</f>
        <v>493150.2582994742</v>
      </c>
      <c r="AZ22" s="544">
        <f>SUM('MMA Rev-Exp Region 1:MMA Rev-Exp Region 11'!AZ22)</f>
        <v>439177.83518632449</v>
      </c>
      <c r="BA22" s="296">
        <f t="shared" si="13"/>
        <v>141401488.60787734</v>
      </c>
      <c r="BB22" s="539">
        <f>SUM('MMA Rev-Exp Region 1:MMA Rev-Exp Region 11'!BB22)</f>
        <v>107566602.11142854</v>
      </c>
      <c r="BC22" s="539">
        <f>SUM('MMA Rev-Exp Region 1:MMA Rev-Exp Region 11'!BC22)</f>
        <v>9922669.7696065437</v>
      </c>
      <c r="BD22" s="539">
        <f>SUM('MMA Rev-Exp Region 1:MMA Rev-Exp Region 11'!BD22)</f>
        <v>11538790.393904148</v>
      </c>
      <c r="BE22" s="539">
        <f>SUM('MMA Rev-Exp Region 1:MMA Rev-Exp Region 11'!BE22)</f>
        <v>6495087.5090369713</v>
      </c>
      <c r="BF22" s="539">
        <f>SUM('MMA Rev-Exp Region 1:MMA Rev-Exp Region 11'!BF22)</f>
        <v>754230.21187809785</v>
      </c>
      <c r="BG22" s="539">
        <f>SUM('MMA Rev-Exp Region 1:MMA Rev-Exp Region 11'!BG22)</f>
        <v>1056737.1623979406</v>
      </c>
      <c r="BH22" s="539">
        <f>SUM('MMA Rev-Exp Region 1:MMA Rev-Exp Region 11'!BH22)</f>
        <v>14504.686899241031</v>
      </c>
      <c r="BI22" s="539">
        <f>SUM('MMA Rev-Exp Region 1:MMA Rev-Exp Region 11'!BI22)</f>
        <v>1286406.0413535265</v>
      </c>
      <c r="BJ22" s="539">
        <f>SUM('MMA Rev-Exp Region 1:MMA Rev-Exp Region 11'!BJ22)</f>
        <v>292107.19474419602</v>
      </c>
      <c r="BK22" s="539">
        <f>SUM('MMA Rev-Exp Region 1:MMA Rev-Exp Region 11'!BK22)</f>
        <v>439296.61100844969</v>
      </c>
      <c r="BL22" s="544">
        <f>SUM('MMA Rev-Exp Region 1:MMA Rev-Exp Region 11'!BL22)</f>
        <v>1595879.0804333594</v>
      </c>
    </row>
    <row r="23" spans="1:64" x14ac:dyDescent="0.25">
      <c r="A23" s="1468"/>
      <c r="B23" s="221">
        <v>2.4</v>
      </c>
      <c r="C23" s="222" t="s">
        <v>153</v>
      </c>
      <c r="D23" s="289">
        <f t="shared" si="9"/>
        <v>21707098.42040281</v>
      </c>
      <c r="E23" s="539">
        <f>SUM('MMA Rev-Exp Region 1:MMA Rev-Exp Region 11'!E23)</f>
        <v>13109802.078815561</v>
      </c>
      <c r="F23" s="539">
        <f>SUM('MMA Rev-Exp Region 1:MMA Rev-Exp Region 11'!F23)</f>
        <v>923471.69936510921</v>
      </c>
      <c r="G23" s="539">
        <f>SUM('MMA Rev-Exp Region 1:MMA Rev-Exp Region 11'!G23)</f>
        <v>5192026.3575517628</v>
      </c>
      <c r="H23" s="539">
        <f>SUM('MMA Rev-Exp Region 1:MMA Rev-Exp Region 11'!H23)</f>
        <v>1203202.0239674535</v>
      </c>
      <c r="I23" s="539">
        <f>SUM('MMA Rev-Exp Region 1:MMA Rev-Exp Region 11'!I23)</f>
        <v>152527.72397792357</v>
      </c>
      <c r="J23" s="539">
        <f>SUM('MMA Rev-Exp Region 1:MMA Rev-Exp Region 11'!J23)</f>
        <v>275423.58816331928</v>
      </c>
      <c r="K23" s="539">
        <f>SUM('MMA Rev-Exp Region 1:MMA Rev-Exp Region 11'!K23)</f>
        <v>6630.1906904616326</v>
      </c>
      <c r="L23" s="539">
        <f>SUM('MMA Rev-Exp Region 1:MMA Rev-Exp Region 11'!L23)</f>
        <v>159424.02549022887</v>
      </c>
      <c r="M23" s="539">
        <f>SUM('MMA Rev-Exp Region 1:MMA Rev-Exp Region 11'!M23)</f>
        <v>106144.3140316331</v>
      </c>
      <c r="N23" s="539">
        <f>SUM('MMA Rev-Exp Region 1:MMA Rev-Exp Region 11'!N23)</f>
        <v>172035.0900901937</v>
      </c>
      <c r="O23" s="541">
        <f>SUM('MMA Rev-Exp Region 1:MMA Rev-Exp Region 11'!O23)</f>
        <v>406411.32825916336</v>
      </c>
      <c r="P23" s="289">
        <f t="shared" si="10"/>
        <v>23211799.664482847</v>
      </c>
      <c r="Q23" s="539">
        <f>SUM('MMA Rev-Exp Region 1:MMA Rev-Exp Region 11'!Q23)</f>
        <v>14119294.445574021</v>
      </c>
      <c r="R23" s="539">
        <f>SUM('MMA Rev-Exp Region 1:MMA Rev-Exp Region 11'!R23)</f>
        <v>967661.11223232932</v>
      </c>
      <c r="S23" s="539">
        <f>SUM('MMA Rev-Exp Region 1:MMA Rev-Exp Region 11'!S23)</f>
        <v>5391482.2043477306</v>
      </c>
      <c r="T23" s="539">
        <f>SUM('MMA Rev-Exp Region 1:MMA Rev-Exp Region 11'!T23)</f>
        <v>1259641.4239774086</v>
      </c>
      <c r="U23" s="539">
        <f>SUM('MMA Rev-Exp Region 1:MMA Rev-Exp Region 11'!U23)</f>
        <v>231917.83395185543</v>
      </c>
      <c r="V23" s="539">
        <f>SUM('MMA Rev-Exp Region 1:MMA Rev-Exp Region 11'!V23)</f>
        <v>345232.09816331929</v>
      </c>
      <c r="W23" s="539">
        <f>SUM('MMA Rev-Exp Region 1:MMA Rev-Exp Region 11'!W23)</f>
        <v>8819.0060640989468</v>
      </c>
      <c r="X23" s="539">
        <f>SUM('MMA Rev-Exp Region 1:MMA Rev-Exp Region 11'!X23)</f>
        <v>134036.07489654486</v>
      </c>
      <c r="Y23" s="539">
        <f>SUM('MMA Rev-Exp Region 1:MMA Rev-Exp Region 11'!Y23)</f>
        <v>113488.50782739652</v>
      </c>
      <c r="Z23" s="539">
        <f>SUM('MMA Rev-Exp Region 1:MMA Rev-Exp Region 11'!Z23)</f>
        <v>218573.02701283272</v>
      </c>
      <c r="AA23" s="541">
        <f>SUM('MMA Rev-Exp Region 1:MMA Rev-Exp Region 11'!AA23)</f>
        <v>421653.93043531</v>
      </c>
      <c r="AB23" s="289">
        <f t="shared" si="11"/>
        <v>35226109.056536607</v>
      </c>
      <c r="AC23" s="539">
        <f>SUM('MMA Rev-Exp Region 1:MMA Rev-Exp Region 11'!AC23)</f>
        <v>21163472.620910473</v>
      </c>
      <c r="AD23" s="539">
        <f>SUM('MMA Rev-Exp Region 1:MMA Rev-Exp Region 11'!AD23)</f>
        <v>1645402.6933670654</v>
      </c>
      <c r="AE23" s="539">
        <f>SUM('MMA Rev-Exp Region 1:MMA Rev-Exp Region 11'!AE23)</f>
        <v>7801736.2933847019</v>
      </c>
      <c r="AF23" s="539">
        <f>SUM('MMA Rev-Exp Region 1:MMA Rev-Exp Region 11'!AF23)</f>
        <v>2348821.0480609038</v>
      </c>
      <c r="AG23" s="539">
        <f>SUM('MMA Rev-Exp Region 1:MMA Rev-Exp Region 11'!AG23)</f>
        <v>363707.85650310374</v>
      </c>
      <c r="AH23" s="539">
        <f>SUM('MMA Rev-Exp Region 1:MMA Rev-Exp Region 11'!AH23)</f>
        <v>410847.70816331933</v>
      </c>
      <c r="AI23" s="539">
        <f>SUM('MMA Rev-Exp Region 1:MMA Rev-Exp Region 11'!AI23)</f>
        <v>19502.635813590594</v>
      </c>
      <c r="AJ23" s="539">
        <f>SUM('MMA Rev-Exp Region 1:MMA Rev-Exp Region 11'!AJ23)</f>
        <v>279472.4591671619</v>
      </c>
      <c r="AK23" s="539">
        <f>SUM('MMA Rev-Exp Region 1:MMA Rev-Exp Region 11'!AK23)</f>
        <v>191815.16076670773</v>
      </c>
      <c r="AL23" s="539">
        <f>SUM('MMA Rev-Exp Region 1:MMA Rev-Exp Region 11'!AL23)</f>
        <v>347717.71467954566</v>
      </c>
      <c r="AM23" s="541">
        <f>SUM('MMA Rev-Exp Region 1:MMA Rev-Exp Region 11'!AM23)</f>
        <v>653612.86572003155</v>
      </c>
      <c r="AN23" s="289">
        <f t="shared" si="12"/>
        <v>63454684.201696225</v>
      </c>
      <c r="AO23" s="539">
        <f>SUM('MMA Rev-Exp Region 1:MMA Rev-Exp Region 11'!AO23)</f>
        <v>39700939.558353923</v>
      </c>
      <c r="AP23" s="539">
        <f>SUM('MMA Rev-Exp Region 1:MMA Rev-Exp Region 11'!AP23)</f>
        <v>3270338.1461450015</v>
      </c>
      <c r="AQ23" s="539">
        <f>SUM('MMA Rev-Exp Region 1:MMA Rev-Exp Region 11'!AQ23)</f>
        <v>12733008.890369859</v>
      </c>
      <c r="AR23" s="539">
        <f>SUM('MMA Rev-Exp Region 1:MMA Rev-Exp Region 11'!AR23)</f>
        <v>4257327.1499641174</v>
      </c>
      <c r="AS23" s="539">
        <f>SUM('MMA Rev-Exp Region 1:MMA Rev-Exp Region 11'!AS23)</f>
        <v>995211.16263516631</v>
      </c>
      <c r="AT23" s="539">
        <f>SUM('MMA Rev-Exp Region 1:MMA Rev-Exp Region 11'!AT23)</f>
        <v>624141.54999999993</v>
      </c>
      <c r="AU23" s="539">
        <f>SUM('MMA Rev-Exp Region 1:MMA Rev-Exp Region 11'!AU23)</f>
        <v>18606.003981910006</v>
      </c>
      <c r="AV23" s="539">
        <f>SUM('MMA Rev-Exp Region 1:MMA Rev-Exp Region 11'!AV23)</f>
        <v>503519.59747386747</v>
      </c>
      <c r="AW23" s="539">
        <f>SUM('MMA Rev-Exp Region 1:MMA Rev-Exp Region 11'!AW23)</f>
        <v>370668.67687299405</v>
      </c>
      <c r="AX23" s="539">
        <f>SUM('MMA Rev-Exp Region 1:MMA Rev-Exp Region 11'!AX23)</f>
        <v>203313.41903689003</v>
      </c>
      <c r="AY23" s="541">
        <f>SUM('MMA Rev-Exp Region 1:MMA Rev-Exp Region 11'!AY23)</f>
        <v>777610.04686250456</v>
      </c>
      <c r="AZ23" s="544">
        <f>SUM('MMA Rev-Exp Region 1:MMA Rev-Exp Region 11'!AZ23)</f>
        <v>589886.60797425488</v>
      </c>
      <c r="BA23" s="296">
        <f>SUM(BB23:BL23)+AZ23</f>
        <v>144189577.95109278</v>
      </c>
      <c r="BB23" s="539">
        <f>SUM('MMA Rev-Exp Region 1:MMA Rev-Exp Region 11'!BB23)</f>
        <v>88093508.703653976</v>
      </c>
      <c r="BC23" s="539">
        <f>SUM('MMA Rev-Exp Region 1:MMA Rev-Exp Region 11'!BC23)</f>
        <v>6806873.6511095054</v>
      </c>
      <c r="BD23" s="539">
        <f>SUM('MMA Rev-Exp Region 1:MMA Rev-Exp Region 11'!BD23)</f>
        <v>31118253.745654054</v>
      </c>
      <c r="BE23" s="539">
        <f>SUM('MMA Rev-Exp Region 1:MMA Rev-Exp Region 11'!BE23)</f>
        <v>9068991.6459698826</v>
      </c>
      <c r="BF23" s="539">
        <f>SUM('MMA Rev-Exp Region 1:MMA Rev-Exp Region 11'!BF23)</f>
        <v>1743364.577068049</v>
      </c>
      <c r="BG23" s="539">
        <f>SUM('MMA Rev-Exp Region 1:MMA Rev-Exp Region 11'!BG23)</f>
        <v>1655644.944489958</v>
      </c>
      <c r="BH23" s="539">
        <f>SUM('MMA Rev-Exp Region 1:MMA Rev-Exp Region 11'!BH23)</f>
        <v>53557.836550061184</v>
      </c>
      <c r="BI23" s="539">
        <f>SUM('MMA Rev-Exp Region 1:MMA Rev-Exp Region 11'!BI23)</f>
        <v>1076452.1570278029</v>
      </c>
      <c r="BJ23" s="539">
        <f>SUM('MMA Rev-Exp Region 1:MMA Rev-Exp Region 11'!BJ23)</f>
        <v>782116.65949873126</v>
      </c>
      <c r="BK23" s="539">
        <f>SUM('MMA Rev-Exp Region 1:MMA Rev-Exp Region 11'!BK23)</f>
        <v>941639.25081946212</v>
      </c>
      <c r="BL23" s="544">
        <f>SUM('MMA Rev-Exp Region 1:MMA Rev-Exp Region 11'!BL23)</f>
        <v>2259288.1712770099</v>
      </c>
    </row>
    <row r="24" spans="1:64" x14ac:dyDescent="0.25">
      <c r="A24" s="1468"/>
      <c r="B24" s="221">
        <v>2.5</v>
      </c>
      <c r="C24" s="222" t="s">
        <v>154</v>
      </c>
      <c r="D24" s="289">
        <f t="shared" si="9"/>
        <v>-158126.05357244881</v>
      </c>
      <c r="E24" s="539">
        <f>SUM('MMA Rev-Exp Region 1:MMA Rev-Exp Region 11'!E24)</f>
        <v>-109184.48797982579</v>
      </c>
      <c r="F24" s="539">
        <f>SUM('MMA Rev-Exp Region 1:MMA Rev-Exp Region 11'!F24)</f>
        <v>-9414.172077433117</v>
      </c>
      <c r="G24" s="539">
        <f>SUM('MMA Rev-Exp Region 1:MMA Rev-Exp Region 11'!G24)</f>
        <v>-23161.636978667389</v>
      </c>
      <c r="H24" s="539">
        <f>SUM('MMA Rev-Exp Region 1:MMA Rev-Exp Region 11'!H24)</f>
        <v>-8176.7231602917609</v>
      </c>
      <c r="I24" s="539">
        <f>SUM('MMA Rev-Exp Region 1:MMA Rev-Exp Region 11'!I24)</f>
        <v>-1581.2086781966586</v>
      </c>
      <c r="J24" s="539">
        <f>SUM('MMA Rev-Exp Region 1:MMA Rev-Exp Region 11'!J24)</f>
        <v>-2069.0745267016155</v>
      </c>
      <c r="K24" s="539">
        <f>SUM('MMA Rev-Exp Region 1:MMA Rev-Exp Region 11'!K24)</f>
        <v>-42.559240899793245</v>
      </c>
      <c r="L24" s="539">
        <f>SUM('MMA Rev-Exp Region 1:MMA Rev-Exp Region 11'!L24)</f>
        <v>-1262.4545616234029</v>
      </c>
      <c r="M24" s="539">
        <f>SUM('MMA Rev-Exp Region 1:MMA Rev-Exp Region 11'!M24)</f>
        <v>-415.15876789695807</v>
      </c>
      <c r="N24" s="539">
        <f>SUM('MMA Rev-Exp Region 1:MMA Rev-Exp Region 11'!N24)</f>
        <v>-759.55382234452884</v>
      </c>
      <c r="O24" s="541">
        <f>SUM('MMA Rev-Exp Region 1:MMA Rev-Exp Region 11'!O24)</f>
        <v>-2059.0237785677764</v>
      </c>
      <c r="P24" s="289">
        <f t="shared" si="10"/>
        <v>-2151541.1397228511</v>
      </c>
      <c r="Q24" s="539">
        <f>SUM('MMA Rev-Exp Region 1:MMA Rev-Exp Region 11'!Q24)</f>
        <v>-1493619.5482740046</v>
      </c>
      <c r="R24" s="539">
        <f>SUM('MMA Rev-Exp Region 1:MMA Rev-Exp Region 11'!R24)</f>
        <v>-127625.06964856331</v>
      </c>
      <c r="S24" s="539">
        <f>SUM('MMA Rev-Exp Region 1:MMA Rev-Exp Region 11'!S24)</f>
        <v>-319809.9465708955</v>
      </c>
      <c r="T24" s="539">
        <f>SUM('MMA Rev-Exp Region 1:MMA Rev-Exp Region 11'!T24)</f>
        <v>-113359.69642983345</v>
      </c>
      <c r="U24" s="539">
        <f>SUM('MMA Rev-Exp Region 1:MMA Rev-Exp Region 11'!U24)</f>
        <v>-15050.353012734464</v>
      </c>
      <c r="V24" s="539">
        <f>SUM('MMA Rev-Exp Region 1:MMA Rev-Exp Region 11'!V24)</f>
        <v>-22441.422295780812</v>
      </c>
      <c r="W24" s="539">
        <f>SUM('MMA Rev-Exp Region 1:MMA Rev-Exp Region 11'!W24)</f>
        <v>-376.75871976113206</v>
      </c>
      <c r="X24" s="539">
        <f>SUM('MMA Rev-Exp Region 1:MMA Rev-Exp Region 11'!X24)</f>
        <v>-17624.754478141051</v>
      </c>
      <c r="Y24" s="539">
        <f>SUM('MMA Rev-Exp Region 1:MMA Rev-Exp Region 11'!Y24)</f>
        <v>-5780.9376705736686</v>
      </c>
      <c r="Z24" s="539">
        <f>SUM('MMA Rev-Exp Region 1:MMA Rev-Exp Region 11'!Z24)</f>
        <v>-7016.3310534000475</v>
      </c>
      <c r="AA24" s="541">
        <f>SUM('MMA Rev-Exp Region 1:MMA Rev-Exp Region 11'!AA24)</f>
        <v>-28836.321569163072</v>
      </c>
      <c r="AB24" s="289">
        <f t="shared" si="11"/>
        <v>-25052357.300803669</v>
      </c>
      <c r="AC24" s="539">
        <f>SUM('MMA Rev-Exp Region 1:MMA Rev-Exp Region 11'!AC24)</f>
        <v>-17380153.467279408</v>
      </c>
      <c r="AD24" s="539">
        <f>SUM('MMA Rev-Exp Region 1:MMA Rev-Exp Region 11'!AD24)</f>
        <v>-1484566.0128776026</v>
      </c>
      <c r="AE24" s="539">
        <f>SUM('MMA Rev-Exp Region 1:MMA Rev-Exp Region 11'!AE24)</f>
        <v>-3725282.9392599976</v>
      </c>
      <c r="AF24" s="539">
        <f>SUM('MMA Rev-Exp Region 1:MMA Rev-Exp Region 11'!AF24)</f>
        <v>-1319859.414545659</v>
      </c>
      <c r="AG24" s="539">
        <f>SUM('MMA Rev-Exp Region 1:MMA Rev-Exp Region 11'!AG24)</f>
        <v>-192866.04623255707</v>
      </c>
      <c r="AH24" s="539">
        <f>SUM('MMA Rev-Exp Region 1:MMA Rev-Exp Region 11'!AH24)</f>
        <v>-243760.71242991454</v>
      </c>
      <c r="AI24" s="539">
        <f>SUM('MMA Rev-Exp Region 1:MMA Rev-Exp Region 11'!AI24)</f>
        <v>-5177.1046060756471</v>
      </c>
      <c r="AJ24" s="539">
        <f>SUM('MMA Rev-Exp Region 1:MMA Rev-Exp Region 11'!AJ24)</f>
        <v>-205234.22515657317</v>
      </c>
      <c r="AK24" s="539">
        <f>SUM('MMA Rev-Exp Region 1:MMA Rev-Exp Region 11'!AK24)</f>
        <v>-67280.297683450728</v>
      </c>
      <c r="AL24" s="539">
        <f>SUM('MMA Rev-Exp Region 1:MMA Rev-Exp Region 11'!AL24)</f>
        <v>-92796.339986121078</v>
      </c>
      <c r="AM24" s="541">
        <f>SUM('MMA Rev-Exp Region 1:MMA Rev-Exp Region 11'!AM24)</f>
        <v>-335380.74074630678</v>
      </c>
      <c r="AN24" s="289">
        <f t="shared" si="12"/>
        <v>5415116.5355862472</v>
      </c>
      <c r="AO24" s="539">
        <f>SUM('MMA Rev-Exp Region 1:MMA Rev-Exp Region 11'!AO24)</f>
        <v>3738833.5919834999</v>
      </c>
      <c r="AP24" s="539">
        <f>SUM('MMA Rev-Exp Region 1:MMA Rev-Exp Region 11'!AP24)</f>
        <v>315006.68230953999</v>
      </c>
      <c r="AQ24" s="539">
        <f>SUM('MMA Rev-Exp Region 1:MMA Rev-Exp Region 11'!AQ24)</f>
        <v>837571.69544859277</v>
      </c>
      <c r="AR24" s="539">
        <f>SUM('MMA Rev-Exp Region 1:MMA Rev-Exp Region 11'!AR24)</f>
        <v>294904.23734643572</v>
      </c>
      <c r="AS24" s="539">
        <f>SUM('MMA Rev-Exp Region 1:MMA Rev-Exp Region 11'!AS24)</f>
        <v>64769.000569893731</v>
      </c>
      <c r="AT24" s="539">
        <f>SUM('MMA Rev-Exp Region 1:MMA Rev-Exp Region 11'!AT24)</f>
        <v>0</v>
      </c>
      <c r="AU24" s="539">
        <f>SUM('MMA Rev-Exp Region 1:MMA Rev-Exp Region 11'!AU24)</f>
        <v>1857.0524633964249</v>
      </c>
      <c r="AV24" s="539">
        <f>SUM('MMA Rev-Exp Region 1:MMA Rev-Exp Region 11'!AV24)</f>
        <v>41822.633376683654</v>
      </c>
      <c r="AW24" s="539">
        <f>SUM('MMA Rev-Exp Region 1:MMA Rev-Exp Region 11'!AW24)</f>
        <v>14932.166669156653</v>
      </c>
      <c r="AX24" s="539">
        <f>SUM('MMA Rev-Exp Region 1:MMA Rev-Exp Region 11'!AX24)</f>
        <v>33282.777611419544</v>
      </c>
      <c r="AY24" s="541">
        <f>SUM('MMA Rev-Exp Region 1:MMA Rev-Exp Region 11'!AY24)</f>
        <v>72136.697807627585</v>
      </c>
      <c r="AZ24" s="544">
        <f>SUM('MMA Rev-Exp Region 1:MMA Rev-Exp Region 11'!AZ24)</f>
        <v>679116.13086124253</v>
      </c>
      <c r="BA24" s="296">
        <f t="shared" si="13"/>
        <v>-21267791.827651478</v>
      </c>
      <c r="BB24" s="539">
        <f>SUM('MMA Rev-Exp Region 1:MMA Rev-Exp Region 11'!BB24)</f>
        <v>-15244123.911549734</v>
      </c>
      <c r="BC24" s="539">
        <f>SUM('MMA Rev-Exp Region 1:MMA Rev-Exp Region 11'!BC24)</f>
        <v>-1306598.572294059</v>
      </c>
      <c r="BD24" s="539">
        <f>SUM('MMA Rev-Exp Region 1:MMA Rev-Exp Region 11'!BD24)</f>
        <v>-3230682.8273609676</v>
      </c>
      <c r="BE24" s="539">
        <f>SUM('MMA Rev-Exp Region 1:MMA Rev-Exp Region 11'!BE24)</f>
        <v>-1146491.5967893484</v>
      </c>
      <c r="BF24" s="539">
        <f>SUM('MMA Rev-Exp Region 1:MMA Rev-Exp Region 11'!BF24)</f>
        <v>-144728.60735359445</v>
      </c>
      <c r="BG24" s="539">
        <f>SUM('MMA Rev-Exp Region 1:MMA Rev-Exp Region 11'!BG24)</f>
        <v>-268271.20925239701</v>
      </c>
      <c r="BH24" s="539">
        <f>SUM('MMA Rev-Exp Region 1:MMA Rev-Exp Region 11'!BH24)</f>
        <v>-3739.3701033401471</v>
      </c>
      <c r="BI24" s="539">
        <f>SUM('MMA Rev-Exp Region 1:MMA Rev-Exp Region 11'!BI24)</f>
        <v>-182298.80081965402</v>
      </c>
      <c r="BJ24" s="539">
        <f>SUM('MMA Rev-Exp Region 1:MMA Rev-Exp Region 11'!BJ24)</f>
        <v>-58544.227452764702</v>
      </c>
      <c r="BK24" s="539">
        <f>SUM('MMA Rev-Exp Region 1:MMA Rev-Exp Region 11'!BK24)</f>
        <v>-67289.447250446101</v>
      </c>
      <c r="BL24" s="544">
        <f>SUM('MMA Rev-Exp Region 1:MMA Rev-Exp Region 11'!BL24)</f>
        <v>-294139.38828641007</v>
      </c>
    </row>
    <row r="25" spans="1:64" x14ac:dyDescent="0.25">
      <c r="A25" s="1468"/>
      <c r="B25" s="221" t="s">
        <v>99</v>
      </c>
      <c r="C25" s="222" t="s">
        <v>7</v>
      </c>
      <c r="D25" s="289">
        <f t="shared" si="9"/>
        <v>0</v>
      </c>
      <c r="E25" s="539">
        <f>SUM('MMA Rev-Exp Region 1:MMA Rev-Exp Region 11'!E25)</f>
        <v>0</v>
      </c>
      <c r="F25" s="539">
        <f>SUM('MMA Rev-Exp Region 1:MMA Rev-Exp Region 11'!F25)</f>
        <v>0</v>
      </c>
      <c r="G25" s="539">
        <f>SUM('MMA Rev-Exp Region 1:MMA Rev-Exp Region 11'!G25)</f>
        <v>0</v>
      </c>
      <c r="H25" s="539">
        <f>SUM('MMA Rev-Exp Region 1:MMA Rev-Exp Region 11'!H25)</f>
        <v>0</v>
      </c>
      <c r="I25" s="539">
        <f>SUM('MMA Rev-Exp Region 1:MMA Rev-Exp Region 11'!I25)</f>
        <v>0</v>
      </c>
      <c r="J25" s="539">
        <f>SUM('MMA Rev-Exp Region 1:MMA Rev-Exp Region 11'!J25)</f>
        <v>0</v>
      </c>
      <c r="K25" s="539">
        <f>SUM('MMA Rev-Exp Region 1:MMA Rev-Exp Region 11'!K25)</f>
        <v>0</v>
      </c>
      <c r="L25" s="539">
        <f>SUM('MMA Rev-Exp Region 1:MMA Rev-Exp Region 11'!L25)</f>
        <v>0</v>
      </c>
      <c r="M25" s="539">
        <f>SUM('MMA Rev-Exp Region 1:MMA Rev-Exp Region 11'!M25)</f>
        <v>0</v>
      </c>
      <c r="N25" s="539">
        <f>SUM('MMA Rev-Exp Region 1:MMA Rev-Exp Region 11'!N25)</f>
        <v>0</v>
      </c>
      <c r="O25" s="541">
        <f>SUM('MMA Rev-Exp Region 1:MMA Rev-Exp Region 11'!O25)</f>
        <v>0</v>
      </c>
      <c r="P25" s="289">
        <f t="shared" si="10"/>
        <v>0</v>
      </c>
      <c r="Q25" s="539">
        <f>SUM('MMA Rev-Exp Region 1:MMA Rev-Exp Region 11'!Q25)</f>
        <v>0</v>
      </c>
      <c r="R25" s="539">
        <f>SUM('MMA Rev-Exp Region 1:MMA Rev-Exp Region 11'!R25)</f>
        <v>0</v>
      </c>
      <c r="S25" s="539">
        <f>SUM('MMA Rev-Exp Region 1:MMA Rev-Exp Region 11'!S25)</f>
        <v>0</v>
      </c>
      <c r="T25" s="539">
        <f>SUM('MMA Rev-Exp Region 1:MMA Rev-Exp Region 11'!T25)</f>
        <v>0</v>
      </c>
      <c r="U25" s="539">
        <f>SUM('MMA Rev-Exp Region 1:MMA Rev-Exp Region 11'!U25)</f>
        <v>0</v>
      </c>
      <c r="V25" s="539">
        <f>SUM('MMA Rev-Exp Region 1:MMA Rev-Exp Region 11'!V25)</f>
        <v>0</v>
      </c>
      <c r="W25" s="539">
        <f>SUM('MMA Rev-Exp Region 1:MMA Rev-Exp Region 11'!W25)</f>
        <v>0</v>
      </c>
      <c r="X25" s="539">
        <f>SUM('MMA Rev-Exp Region 1:MMA Rev-Exp Region 11'!X25)</f>
        <v>0</v>
      </c>
      <c r="Y25" s="539">
        <f>SUM('MMA Rev-Exp Region 1:MMA Rev-Exp Region 11'!Y25)</f>
        <v>0</v>
      </c>
      <c r="Z25" s="539">
        <f>SUM('MMA Rev-Exp Region 1:MMA Rev-Exp Region 11'!Z25)</f>
        <v>0</v>
      </c>
      <c r="AA25" s="541">
        <f>SUM('MMA Rev-Exp Region 1:MMA Rev-Exp Region 11'!AA25)</f>
        <v>0</v>
      </c>
      <c r="AB25" s="289">
        <f t="shared" si="11"/>
        <v>0</v>
      </c>
      <c r="AC25" s="539">
        <f>SUM('MMA Rev-Exp Region 1:MMA Rev-Exp Region 11'!AC25)</f>
        <v>0</v>
      </c>
      <c r="AD25" s="539">
        <f>SUM('MMA Rev-Exp Region 1:MMA Rev-Exp Region 11'!AD25)</f>
        <v>0</v>
      </c>
      <c r="AE25" s="539">
        <f>SUM('MMA Rev-Exp Region 1:MMA Rev-Exp Region 11'!AE25)</f>
        <v>0</v>
      </c>
      <c r="AF25" s="539">
        <f>SUM('MMA Rev-Exp Region 1:MMA Rev-Exp Region 11'!AF25)</f>
        <v>0</v>
      </c>
      <c r="AG25" s="539">
        <f>SUM('MMA Rev-Exp Region 1:MMA Rev-Exp Region 11'!AG25)</f>
        <v>0</v>
      </c>
      <c r="AH25" s="539">
        <f>SUM('MMA Rev-Exp Region 1:MMA Rev-Exp Region 11'!AH25)</f>
        <v>0</v>
      </c>
      <c r="AI25" s="539">
        <f>SUM('MMA Rev-Exp Region 1:MMA Rev-Exp Region 11'!AI25)</f>
        <v>0</v>
      </c>
      <c r="AJ25" s="539">
        <f>SUM('MMA Rev-Exp Region 1:MMA Rev-Exp Region 11'!AJ25)</f>
        <v>0</v>
      </c>
      <c r="AK25" s="539">
        <f>SUM('MMA Rev-Exp Region 1:MMA Rev-Exp Region 11'!AK25)</f>
        <v>0</v>
      </c>
      <c r="AL25" s="539">
        <f>SUM('MMA Rev-Exp Region 1:MMA Rev-Exp Region 11'!AL25)</f>
        <v>0</v>
      </c>
      <c r="AM25" s="541">
        <f>SUM('MMA Rev-Exp Region 1:MMA Rev-Exp Region 11'!AM25)</f>
        <v>0</v>
      </c>
      <c r="AN25" s="289">
        <f t="shared" si="12"/>
        <v>0</v>
      </c>
      <c r="AO25" s="539">
        <f>SUM('MMA Rev-Exp Region 1:MMA Rev-Exp Region 11'!AO25)</f>
        <v>0</v>
      </c>
      <c r="AP25" s="539">
        <f>SUM('MMA Rev-Exp Region 1:MMA Rev-Exp Region 11'!AP25)</f>
        <v>0</v>
      </c>
      <c r="AQ25" s="539">
        <f>SUM('MMA Rev-Exp Region 1:MMA Rev-Exp Region 11'!AQ25)</f>
        <v>0</v>
      </c>
      <c r="AR25" s="539">
        <f>SUM('MMA Rev-Exp Region 1:MMA Rev-Exp Region 11'!AR25)</f>
        <v>0</v>
      </c>
      <c r="AS25" s="539">
        <f>SUM('MMA Rev-Exp Region 1:MMA Rev-Exp Region 11'!AS25)</f>
        <v>0</v>
      </c>
      <c r="AT25" s="539">
        <f>SUM('MMA Rev-Exp Region 1:MMA Rev-Exp Region 11'!AT25)</f>
        <v>0</v>
      </c>
      <c r="AU25" s="539">
        <f>SUM('MMA Rev-Exp Region 1:MMA Rev-Exp Region 11'!AU25)</f>
        <v>0</v>
      </c>
      <c r="AV25" s="539">
        <f>SUM('MMA Rev-Exp Region 1:MMA Rev-Exp Region 11'!AV25)</f>
        <v>0</v>
      </c>
      <c r="AW25" s="539">
        <f>SUM('MMA Rev-Exp Region 1:MMA Rev-Exp Region 11'!AW25)</f>
        <v>0</v>
      </c>
      <c r="AX25" s="539">
        <f>SUM('MMA Rev-Exp Region 1:MMA Rev-Exp Region 11'!AX25)</f>
        <v>0</v>
      </c>
      <c r="AY25" s="541">
        <f>SUM('MMA Rev-Exp Region 1:MMA Rev-Exp Region 11'!AY25)</f>
        <v>0</v>
      </c>
      <c r="AZ25" s="544">
        <f>SUM('MMA Rev-Exp Region 1:MMA Rev-Exp Region 11'!AZ25)</f>
        <v>0</v>
      </c>
      <c r="BA25" s="296">
        <f>SUM(BB25:BL25)+AZ25</f>
        <v>0</v>
      </c>
      <c r="BB25" s="539">
        <f>SUM('MMA Rev-Exp Region 1:MMA Rev-Exp Region 11'!BB25)</f>
        <v>0</v>
      </c>
      <c r="BC25" s="539">
        <f>SUM('MMA Rev-Exp Region 1:MMA Rev-Exp Region 11'!BC25)</f>
        <v>0</v>
      </c>
      <c r="BD25" s="539">
        <f>SUM('MMA Rev-Exp Region 1:MMA Rev-Exp Region 11'!BD25)</f>
        <v>0</v>
      </c>
      <c r="BE25" s="539">
        <f>SUM('MMA Rev-Exp Region 1:MMA Rev-Exp Region 11'!BE25)</f>
        <v>0</v>
      </c>
      <c r="BF25" s="539">
        <f>SUM('MMA Rev-Exp Region 1:MMA Rev-Exp Region 11'!BF25)</f>
        <v>0</v>
      </c>
      <c r="BG25" s="539">
        <f>SUM('MMA Rev-Exp Region 1:MMA Rev-Exp Region 11'!BG25)</f>
        <v>0</v>
      </c>
      <c r="BH25" s="539">
        <f>SUM('MMA Rev-Exp Region 1:MMA Rev-Exp Region 11'!BH25)</f>
        <v>0</v>
      </c>
      <c r="BI25" s="539">
        <f>SUM('MMA Rev-Exp Region 1:MMA Rev-Exp Region 11'!BI25)</f>
        <v>0</v>
      </c>
      <c r="BJ25" s="539">
        <f>SUM('MMA Rev-Exp Region 1:MMA Rev-Exp Region 11'!BJ25)</f>
        <v>0</v>
      </c>
      <c r="BK25" s="539">
        <f>SUM('MMA Rev-Exp Region 1:MMA Rev-Exp Region 11'!BK25)</f>
        <v>0</v>
      </c>
      <c r="BL25" s="544">
        <f>SUM('MMA Rev-Exp Region 1:MMA Rev-Exp Region 11'!BL25)</f>
        <v>0</v>
      </c>
    </row>
    <row r="26" spans="1:64" x14ac:dyDescent="0.25">
      <c r="A26" s="1468"/>
      <c r="B26" s="225" t="s">
        <v>155</v>
      </c>
      <c r="C26" s="226" t="s">
        <v>921</v>
      </c>
      <c r="D26" s="289">
        <f t="shared" si="9"/>
        <v>0</v>
      </c>
      <c r="E26" s="539">
        <f>SUM('MMA Rev-Exp Region 1:MMA Rev-Exp Region 11'!E26)</f>
        <v>0</v>
      </c>
      <c r="F26" s="539">
        <f>SUM('MMA Rev-Exp Region 1:MMA Rev-Exp Region 11'!F26)</f>
        <v>0</v>
      </c>
      <c r="G26" s="539">
        <f>SUM('MMA Rev-Exp Region 1:MMA Rev-Exp Region 11'!G26)</f>
        <v>0</v>
      </c>
      <c r="H26" s="539">
        <f>SUM('MMA Rev-Exp Region 1:MMA Rev-Exp Region 11'!H26)</f>
        <v>0</v>
      </c>
      <c r="I26" s="539">
        <f>SUM('MMA Rev-Exp Region 1:MMA Rev-Exp Region 11'!I26)</f>
        <v>0</v>
      </c>
      <c r="J26" s="539">
        <f>SUM('MMA Rev-Exp Region 1:MMA Rev-Exp Region 11'!J26)</f>
        <v>0</v>
      </c>
      <c r="K26" s="539">
        <f>SUM('MMA Rev-Exp Region 1:MMA Rev-Exp Region 11'!K26)</f>
        <v>0</v>
      </c>
      <c r="L26" s="539">
        <f>SUM('MMA Rev-Exp Region 1:MMA Rev-Exp Region 11'!L26)</f>
        <v>0</v>
      </c>
      <c r="M26" s="539">
        <f>SUM('MMA Rev-Exp Region 1:MMA Rev-Exp Region 11'!M26)</f>
        <v>0</v>
      </c>
      <c r="N26" s="539">
        <f>SUM('MMA Rev-Exp Region 1:MMA Rev-Exp Region 11'!N26)</f>
        <v>0</v>
      </c>
      <c r="O26" s="541">
        <f>SUM('MMA Rev-Exp Region 1:MMA Rev-Exp Region 11'!O26)</f>
        <v>0</v>
      </c>
      <c r="P26" s="289">
        <f t="shared" si="10"/>
        <v>0</v>
      </c>
      <c r="Q26" s="539">
        <f>SUM('MMA Rev-Exp Region 1:MMA Rev-Exp Region 11'!Q26)</f>
        <v>0</v>
      </c>
      <c r="R26" s="539">
        <f>SUM('MMA Rev-Exp Region 1:MMA Rev-Exp Region 11'!R26)</f>
        <v>0</v>
      </c>
      <c r="S26" s="539">
        <f>SUM('MMA Rev-Exp Region 1:MMA Rev-Exp Region 11'!S26)</f>
        <v>0</v>
      </c>
      <c r="T26" s="539">
        <f>SUM('MMA Rev-Exp Region 1:MMA Rev-Exp Region 11'!T26)</f>
        <v>0</v>
      </c>
      <c r="U26" s="539">
        <f>SUM('MMA Rev-Exp Region 1:MMA Rev-Exp Region 11'!U26)</f>
        <v>0</v>
      </c>
      <c r="V26" s="539">
        <f>SUM('MMA Rev-Exp Region 1:MMA Rev-Exp Region 11'!V26)</f>
        <v>0</v>
      </c>
      <c r="W26" s="539">
        <f>SUM('MMA Rev-Exp Region 1:MMA Rev-Exp Region 11'!W26)</f>
        <v>0</v>
      </c>
      <c r="X26" s="539">
        <f>SUM('MMA Rev-Exp Region 1:MMA Rev-Exp Region 11'!X26)</f>
        <v>0</v>
      </c>
      <c r="Y26" s="539">
        <f>SUM('MMA Rev-Exp Region 1:MMA Rev-Exp Region 11'!Y26)</f>
        <v>0</v>
      </c>
      <c r="Z26" s="539">
        <f>SUM('MMA Rev-Exp Region 1:MMA Rev-Exp Region 11'!Z26)</f>
        <v>0</v>
      </c>
      <c r="AA26" s="541">
        <f>SUM('MMA Rev-Exp Region 1:MMA Rev-Exp Region 11'!AA26)</f>
        <v>0</v>
      </c>
      <c r="AB26" s="289">
        <f t="shared" si="11"/>
        <v>0</v>
      </c>
      <c r="AC26" s="539">
        <f>SUM('MMA Rev-Exp Region 1:MMA Rev-Exp Region 11'!AC26)</f>
        <v>0</v>
      </c>
      <c r="AD26" s="539">
        <f>SUM('MMA Rev-Exp Region 1:MMA Rev-Exp Region 11'!AD26)</f>
        <v>0</v>
      </c>
      <c r="AE26" s="539">
        <f>SUM('MMA Rev-Exp Region 1:MMA Rev-Exp Region 11'!AE26)</f>
        <v>0</v>
      </c>
      <c r="AF26" s="539">
        <f>SUM('MMA Rev-Exp Region 1:MMA Rev-Exp Region 11'!AF26)</f>
        <v>0</v>
      </c>
      <c r="AG26" s="539">
        <f>SUM('MMA Rev-Exp Region 1:MMA Rev-Exp Region 11'!AG26)</f>
        <v>0</v>
      </c>
      <c r="AH26" s="539">
        <f>SUM('MMA Rev-Exp Region 1:MMA Rev-Exp Region 11'!AH26)</f>
        <v>0</v>
      </c>
      <c r="AI26" s="539">
        <f>SUM('MMA Rev-Exp Region 1:MMA Rev-Exp Region 11'!AI26)</f>
        <v>0</v>
      </c>
      <c r="AJ26" s="539">
        <f>SUM('MMA Rev-Exp Region 1:MMA Rev-Exp Region 11'!AJ26)</f>
        <v>0</v>
      </c>
      <c r="AK26" s="539">
        <f>SUM('MMA Rev-Exp Region 1:MMA Rev-Exp Region 11'!AK26)</f>
        <v>0</v>
      </c>
      <c r="AL26" s="539">
        <f>SUM('MMA Rev-Exp Region 1:MMA Rev-Exp Region 11'!AL26)</f>
        <v>0</v>
      </c>
      <c r="AM26" s="541">
        <f>SUM('MMA Rev-Exp Region 1:MMA Rev-Exp Region 11'!AM26)</f>
        <v>0</v>
      </c>
      <c r="AN26" s="289">
        <f t="shared" si="12"/>
        <v>0</v>
      </c>
      <c r="AO26" s="539">
        <f>SUM('MMA Rev-Exp Region 1:MMA Rev-Exp Region 11'!AO26)</f>
        <v>0</v>
      </c>
      <c r="AP26" s="539">
        <f>SUM('MMA Rev-Exp Region 1:MMA Rev-Exp Region 11'!AP26)</f>
        <v>0</v>
      </c>
      <c r="AQ26" s="539">
        <f>SUM('MMA Rev-Exp Region 1:MMA Rev-Exp Region 11'!AQ26)</f>
        <v>0</v>
      </c>
      <c r="AR26" s="539">
        <f>SUM('MMA Rev-Exp Region 1:MMA Rev-Exp Region 11'!AR26)</f>
        <v>0</v>
      </c>
      <c r="AS26" s="539">
        <f>SUM('MMA Rev-Exp Region 1:MMA Rev-Exp Region 11'!AS26)</f>
        <v>0</v>
      </c>
      <c r="AT26" s="539">
        <f>SUM('MMA Rev-Exp Region 1:MMA Rev-Exp Region 11'!AT26)</f>
        <v>0</v>
      </c>
      <c r="AU26" s="539">
        <f>SUM('MMA Rev-Exp Region 1:MMA Rev-Exp Region 11'!AU26)</f>
        <v>0</v>
      </c>
      <c r="AV26" s="539">
        <f>SUM('MMA Rev-Exp Region 1:MMA Rev-Exp Region 11'!AV26)</f>
        <v>0</v>
      </c>
      <c r="AW26" s="539">
        <f>SUM('MMA Rev-Exp Region 1:MMA Rev-Exp Region 11'!AW26)</f>
        <v>0</v>
      </c>
      <c r="AX26" s="539">
        <f>SUM('MMA Rev-Exp Region 1:MMA Rev-Exp Region 11'!AX26)</f>
        <v>0</v>
      </c>
      <c r="AY26" s="541">
        <f>SUM('MMA Rev-Exp Region 1:MMA Rev-Exp Region 11'!AY26)</f>
        <v>0</v>
      </c>
      <c r="AZ26" s="544">
        <f>SUM('MMA Rev-Exp Region 1:MMA Rev-Exp Region 11'!AZ26)</f>
        <v>0</v>
      </c>
      <c r="BA26" s="296">
        <f t="shared" si="13"/>
        <v>0</v>
      </c>
      <c r="BB26" s="539">
        <f>SUM('MMA Rev-Exp Region 1:MMA Rev-Exp Region 11'!BB26)</f>
        <v>0</v>
      </c>
      <c r="BC26" s="539">
        <f>SUM('MMA Rev-Exp Region 1:MMA Rev-Exp Region 11'!BC26)</f>
        <v>0</v>
      </c>
      <c r="BD26" s="539">
        <f>SUM('MMA Rev-Exp Region 1:MMA Rev-Exp Region 11'!BD26)</f>
        <v>0</v>
      </c>
      <c r="BE26" s="539">
        <f>SUM('MMA Rev-Exp Region 1:MMA Rev-Exp Region 11'!BE26)</f>
        <v>0</v>
      </c>
      <c r="BF26" s="539">
        <f>SUM('MMA Rev-Exp Region 1:MMA Rev-Exp Region 11'!BF26)</f>
        <v>0</v>
      </c>
      <c r="BG26" s="539">
        <f>SUM('MMA Rev-Exp Region 1:MMA Rev-Exp Region 11'!BG26)</f>
        <v>0</v>
      </c>
      <c r="BH26" s="539">
        <f>SUM('MMA Rev-Exp Region 1:MMA Rev-Exp Region 11'!BH26)</f>
        <v>0</v>
      </c>
      <c r="BI26" s="539">
        <f>SUM('MMA Rev-Exp Region 1:MMA Rev-Exp Region 11'!BI26)</f>
        <v>0</v>
      </c>
      <c r="BJ26" s="539">
        <f>SUM('MMA Rev-Exp Region 1:MMA Rev-Exp Region 11'!BJ26)</f>
        <v>0</v>
      </c>
      <c r="BK26" s="539">
        <f>SUM('MMA Rev-Exp Region 1:MMA Rev-Exp Region 11'!BK26)</f>
        <v>0</v>
      </c>
      <c r="BL26" s="544">
        <f>SUM('MMA Rev-Exp Region 1:MMA Rev-Exp Region 11'!BL26)</f>
        <v>0</v>
      </c>
    </row>
    <row r="27" spans="1:64" x14ac:dyDescent="0.25">
      <c r="A27" s="1468"/>
      <c r="B27" s="225" t="s">
        <v>920</v>
      </c>
      <c r="C27" s="226" t="s">
        <v>24</v>
      </c>
      <c r="D27" s="289">
        <f t="shared" si="9"/>
        <v>1967668.3799999997</v>
      </c>
      <c r="E27" s="539">
        <f>SUM('MMA Rev-Exp Region 1:MMA Rev-Exp Region 11'!E27)</f>
        <v>1453682.14</v>
      </c>
      <c r="F27" s="539">
        <f>SUM('MMA Rev-Exp Region 1:MMA Rev-Exp Region 11'!F27)</f>
        <v>-55035.7</v>
      </c>
      <c r="G27" s="539">
        <f>SUM('MMA Rev-Exp Region 1:MMA Rev-Exp Region 11'!G27)</f>
        <v>460984.67</v>
      </c>
      <c r="H27" s="539">
        <f>SUM('MMA Rev-Exp Region 1:MMA Rev-Exp Region 11'!H27)</f>
        <v>-108085.54</v>
      </c>
      <c r="I27" s="539">
        <f>SUM('MMA Rev-Exp Region 1:MMA Rev-Exp Region 11'!I27)</f>
        <v>66463.460000000006</v>
      </c>
      <c r="J27" s="539">
        <f>SUM('MMA Rev-Exp Region 1:MMA Rev-Exp Region 11'!J27)</f>
        <v>115008.45</v>
      </c>
      <c r="K27" s="539">
        <f>SUM('MMA Rev-Exp Region 1:MMA Rev-Exp Region 11'!K27)</f>
        <v>0</v>
      </c>
      <c r="L27" s="539">
        <f>SUM('MMA Rev-Exp Region 1:MMA Rev-Exp Region 11'!L27)</f>
        <v>0</v>
      </c>
      <c r="M27" s="539">
        <f>SUM('MMA Rev-Exp Region 1:MMA Rev-Exp Region 11'!M27)</f>
        <v>0</v>
      </c>
      <c r="N27" s="539">
        <f>SUM('MMA Rev-Exp Region 1:MMA Rev-Exp Region 11'!N27)</f>
        <v>0</v>
      </c>
      <c r="O27" s="541">
        <f>SUM('MMA Rev-Exp Region 1:MMA Rev-Exp Region 11'!O27)</f>
        <v>34650.9</v>
      </c>
      <c r="P27" s="289">
        <f t="shared" si="10"/>
        <v>1530113.08</v>
      </c>
      <c r="Q27" s="539">
        <f>SUM('MMA Rev-Exp Region 1:MMA Rev-Exp Region 11'!Q27)</f>
        <v>949605.59</v>
      </c>
      <c r="R27" s="539">
        <f>SUM('MMA Rev-Exp Region 1:MMA Rev-Exp Region 11'!R27)</f>
        <v>0</v>
      </c>
      <c r="S27" s="539">
        <f>SUM('MMA Rev-Exp Region 1:MMA Rev-Exp Region 11'!S27)</f>
        <v>329608.25000000006</v>
      </c>
      <c r="T27" s="539">
        <f>SUM('MMA Rev-Exp Region 1:MMA Rev-Exp Region 11'!T27)</f>
        <v>139237.04999999999</v>
      </c>
      <c r="U27" s="539">
        <f>SUM('MMA Rev-Exp Region 1:MMA Rev-Exp Region 11'!U27)</f>
        <v>4669.21</v>
      </c>
      <c r="V27" s="539">
        <f>SUM('MMA Rev-Exp Region 1:MMA Rev-Exp Region 11'!V27)</f>
        <v>109269.53</v>
      </c>
      <c r="W27" s="539">
        <f>SUM('MMA Rev-Exp Region 1:MMA Rev-Exp Region 11'!W27)</f>
        <v>0</v>
      </c>
      <c r="X27" s="539">
        <f>SUM('MMA Rev-Exp Region 1:MMA Rev-Exp Region 11'!X27)</f>
        <v>0</v>
      </c>
      <c r="Y27" s="539">
        <f>SUM('MMA Rev-Exp Region 1:MMA Rev-Exp Region 11'!Y27)</f>
        <v>-792.55</v>
      </c>
      <c r="Z27" s="539">
        <f>SUM('MMA Rev-Exp Region 1:MMA Rev-Exp Region 11'!Z27)</f>
        <v>-1484</v>
      </c>
      <c r="AA27" s="541">
        <f>SUM('MMA Rev-Exp Region 1:MMA Rev-Exp Region 11'!AA27)</f>
        <v>0</v>
      </c>
      <c r="AB27" s="289">
        <f t="shared" si="11"/>
        <v>3847040.71</v>
      </c>
      <c r="AC27" s="539">
        <f>SUM('MMA Rev-Exp Region 1:MMA Rev-Exp Region 11'!AC27)</f>
        <v>881352.68999999983</v>
      </c>
      <c r="AD27" s="539">
        <f>SUM('MMA Rev-Exp Region 1:MMA Rev-Exp Region 11'!AD27)</f>
        <v>0</v>
      </c>
      <c r="AE27" s="539">
        <f>SUM('MMA Rev-Exp Region 1:MMA Rev-Exp Region 11'!AE27)</f>
        <v>2277564.9700000002</v>
      </c>
      <c r="AF27" s="539">
        <f>SUM('MMA Rev-Exp Region 1:MMA Rev-Exp Region 11'!AF27)</f>
        <v>686639.05</v>
      </c>
      <c r="AG27" s="539">
        <f>SUM('MMA Rev-Exp Region 1:MMA Rev-Exp Region 11'!AG27)</f>
        <v>1484</v>
      </c>
      <c r="AH27" s="539">
        <f>SUM('MMA Rev-Exp Region 1:MMA Rev-Exp Region 11'!AH27)</f>
        <v>0</v>
      </c>
      <c r="AI27" s="539">
        <f>SUM('MMA Rev-Exp Region 1:MMA Rev-Exp Region 11'!AI27)</f>
        <v>0</v>
      </c>
      <c r="AJ27" s="539">
        <f>SUM('MMA Rev-Exp Region 1:MMA Rev-Exp Region 11'!AJ27)</f>
        <v>0</v>
      </c>
      <c r="AK27" s="539">
        <f>SUM('MMA Rev-Exp Region 1:MMA Rev-Exp Region 11'!AK27)</f>
        <v>0</v>
      </c>
      <c r="AL27" s="539">
        <f>SUM('MMA Rev-Exp Region 1:MMA Rev-Exp Region 11'!AL27)</f>
        <v>0</v>
      </c>
      <c r="AM27" s="541">
        <f>SUM('MMA Rev-Exp Region 1:MMA Rev-Exp Region 11'!AM27)</f>
        <v>0</v>
      </c>
      <c r="AN27" s="289">
        <f t="shared" si="12"/>
        <v>2171742.0399999996</v>
      </c>
      <c r="AO27" s="539">
        <f>SUM('MMA Rev-Exp Region 1:MMA Rev-Exp Region 11'!AO27)</f>
        <v>743611.08</v>
      </c>
      <c r="AP27" s="539">
        <f>SUM('MMA Rev-Exp Region 1:MMA Rev-Exp Region 11'!AP27)</f>
        <v>140012.65</v>
      </c>
      <c r="AQ27" s="539">
        <f>SUM('MMA Rev-Exp Region 1:MMA Rev-Exp Region 11'!AQ27)</f>
        <v>887552.7899999998</v>
      </c>
      <c r="AR27" s="539">
        <f>SUM('MMA Rev-Exp Region 1:MMA Rev-Exp Region 11'!AR27)</f>
        <v>363813.26</v>
      </c>
      <c r="AS27" s="539">
        <f>SUM('MMA Rev-Exp Region 1:MMA Rev-Exp Region 11'!AS27)</f>
        <v>4459.3200000000006</v>
      </c>
      <c r="AT27" s="539">
        <f>SUM('MMA Rev-Exp Region 1:MMA Rev-Exp Region 11'!AT27)</f>
        <v>0</v>
      </c>
      <c r="AU27" s="539">
        <f>SUM('MMA Rev-Exp Region 1:MMA Rev-Exp Region 11'!AU27)</f>
        <v>0</v>
      </c>
      <c r="AV27" s="539">
        <f>SUM('MMA Rev-Exp Region 1:MMA Rev-Exp Region 11'!AV27)</f>
        <v>30808.94</v>
      </c>
      <c r="AW27" s="539">
        <f>SUM('MMA Rev-Exp Region 1:MMA Rev-Exp Region 11'!AW27)</f>
        <v>0</v>
      </c>
      <c r="AX27" s="539">
        <f>SUM('MMA Rev-Exp Region 1:MMA Rev-Exp Region 11'!AX27)</f>
        <v>1484</v>
      </c>
      <c r="AY27" s="541">
        <f>SUM('MMA Rev-Exp Region 1:MMA Rev-Exp Region 11'!AY27)</f>
        <v>0</v>
      </c>
      <c r="AZ27" s="544">
        <f>SUM('MMA Rev-Exp Region 1:MMA Rev-Exp Region 11'!AZ27)</f>
        <v>5066558.7969460161</v>
      </c>
      <c r="BA27" s="296">
        <f t="shared" si="13"/>
        <v>14583123.006946016</v>
      </c>
      <c r="BB27" s="539">
        <f>SUM('MMA Rev-Exp Region 1:MMA Rev-Exp Region 11'!BB27)</f>
        <v>4028251.5</v>
      </c>
      <c r="BC27" s="539">
        <f>SUM('MMA Rev-Exp Region 1:MMA Rev-Exp Region 11'!BC27)</f>
        <v>84976.95</v>
      </c>
      <c r="BD27" s="539">
        <f>SUM('MMA Rev-Exp Region 1:MMA Rev-Exp Region 11'!BD27)</f>
        <v>3955710.68</v>
      </c>
      <c r="BE27" s="539">
        <f>SUM('MMA Rev-Exp Region 1:MMA Rev-Exp Region 11'!BE27)</f>
        <v>1081603.8200000003</v>
      </c>
      <c r="BF27" s="539">
        <f>SUM('MMA Rev-Exp Region 1:MMA Rev-Exp Region 11'!BF27)</f>
        <v>77075.99000000002</v>
      </c>
      <c r="BG27" s="539">
        <f>SUM('MMA Rev-Exp Region 1:MMA Rev-Exp Region 11'!BG27)</f>
        <v>224277.97999999998</v>
      </c>
      <c r="BH27" s="539">
        <f>SUM('MMA Rev-Exp Region 1:MMA Rev-Exp Region 11'!BH27)</f>
        <v>0</v>
      </c>
      <c r="BI27" s="539">
        <f>SUM('MMA Rev-Exp Region 1:MMA Rev-Exp Region 11'!BI27)</f>
        <v>30808.94</v>
      </c>
      <c r="BJ27" s="539">
        <f>SUM('MMA Rev-Exp Region 1:MMA Rev-Exp Region 11'!BJ27)</f>
        <v>-792.55</v>
      </c>
      <c r="BK27" s="539">
        <f>SUM('MMA Rev-Exp Region 1:MMA Rev-Exp Region 11'!BK27)</f>
        <v>0</v>
      </c>
      <c r="BL27" s="544">
        <f>SUM('MMA Rev-Exp Region 1:MMA Rev-Exp Region 11'!BL27)</f>
        <v>34650.9</v>
      </c>
    </row>
    <row r="28" spans="1:64" s="209" customFormat="1" x14ac:dyDescent="0.25">
      <c r="A28" s="1469"/>
      <c r="B28" s="227" t="s">
        <v>224</v>
      </c>
      <c r="C28" s="228" t="s">
        <v>1</v>
      </c>
      <c r="D28" s="277">
        <f t="shared" ref="D28:P28" si="14">SUM(D20:D27)</f>
        <v>102917955.37453793</v>
      </c>
      <c r="E28" s="275">
        <f t="shared" si="14"/>
        <v>62910318.356979996</v>
      </c>
      <c r="F28" s="275">
        <f t="shared" si="14"/>
        <v>3431210.5651400252</v>
      </c>
      <c r="G28" s="275">
        <f t="shared" si="14"/>
        <v>21014750.536602732</v>
      </c>
      <c r="H28" s="275">
        <f t="shared" si="14"/>
        <v>6323093.8847105224</v>
      </c>
      <c r="I28" s="275">
        <f t="shared" si="14"/>
        <v>647898.63619360793</v>
      </c>
      <c r="J28" s="275">
        <f t="shared" si="14"/>
        <v>879918.88412748964</v>
      </c>
      <c r="K28" s="275">
        <f t="shared" si="14"/>
        <v>26554.254832522842</v>
      </c>
      <c r="L28" s="275">
        <f t="shared" si="14"/>
        <v>1129249.0931654687</v>
      </c>
      <c r="M28" s="275">
        <f t="shared" si="14"/>
        <v>733746.19225080148</v>
      </c>
      <c r="N28" s="275">
        <f t="shared" si="14"/>
        <v>891565.47286345973</v>
      </c>
      <c r="O28" s="283">
        <f t="shared" si="14"/>
        <v>4929649.4976713015</v>
      </c>
      <c r="P28" s="277">
        <f t="shared" si="14"/>
        <v>115205180.8723319</v>
      </c>
      <c r="Q28" s="275">
        <f t="shared" ref="Q28:AA28" si="15">SUM(Q20:Q27)</f>
        <v>70857566.56197986</v>
      </c>
      <c r="R28" s="275">
        <f t="shared" si="15"/>
        <v>4106551.531849137</v>
      </c>
      <c r="S28" s="275">
        <f t="shared" si="15"/>
        <v>22341947.227334224</v>
      </c>
      <c r="T28" s="275">
        <f t="shared" si="15"/>
        <v>6990957.542428446</v>
      </c>
      <c r="U28" s="275">
        <f t="shared" si="15"/>
        <v>650401.24772590701</v>
      </c>
      <c r="V28" s="275">
        <f t="shared" si="15"/>
        <v>1389359.2129543948</v>
      </c>
      <c r="W28" s="275">
        <f t="shared" si="15"/>
        <v>48422.433224853179</v>
      </c>
      <c r="X28" s="275">
        <f t="shared" si="15"/>
        <v>938311.09209391463</v>
      </c>
      <c r="Y28" s="275">
        <f t="shared" si="15"/>
        <v>2146833.8723894544</v>
      </c>
      <c r="Z28" s="275">
        <f t="shared" si="15"/>
        <v>905840.91217653255</v>
      </c>
      <c r="AA28" s="283">
        <f t="shared" si="15"/>
        <v>4828989.2381751733</v>
      </c>
      <c r="AB28" s="277">
        <f>SUM(AB20:AB27)</f>
        <v>130642224.94389655</v>
      </c>
      <c r="AC28" s="275">
        <f t="shared" ref="AC28:AM28" si="16">SUM(AC20:AC27)</f>
        <v>77439378.588740051</v>
      </c>
      <c r="AD28" s="275">
        <f t="shared" si="16"/>
        <v>5517870.508549165</v>
      </c>
      <c r="AE28" s="275">
        <f t="shared" si="16"/>
        <v>28024389.258128721</v>
      </c>
      <c r="AF28" s="275">
        <f t="shared" si="16"/>
        <v>9398668.5836263057</v>
      </c>
      <c r="AG28" s="275">
        <f t="shared" si="16"/>
        <v>560144.70309468405</v>
      </c>
      <c r="AH28" s="275">
        <f t="shared" si="16"/>
        <v>1240921.2706674861</v>
      </c>
      <c r="AI28" s="275">
        <f t="shared" si="16"/>
        <v>17700.629835677326</v>
      </c>
      <c r="AJ28" s="275">
        <f t="shared" si="16"/>
        <v>893120.83797114715</v>
      </c>
      <c r="AK28" s="275">
        <f t="shared" si="16"/>
        <v>1820676.8825512994</v>
      </c>
      <c r="AL28" s="275">
        <f t="shared" si="16"/>
        <v>758947.74107762869</v>
      </c>
      <c r="AM28" s="283">
        <f t="shared" si="16"/>
        <v>4970405.9396543754</v>
      </c>
      <c r="AN28" s="277">
        <f>SUM(AN20:AN27)</f>
        <v>316542357.18548054</v>
      </c>
      <c r="AO28" s="275">
        <f t="shared" ref="AO28:AY28" si="17">SUM(AO20:AO27)</f>
        <v>191800395.00174165</v>
      </c>
      <c r="AP28" s="275">
        <f t="shared" si="17"/>
        <v>16172435.582137842</v>
      </c>
      <c r="AQ28" s="275">
        <f t="shared" si="17"/>
        <v>62056092.136102356</v>
      </c>
      <c r="AR28" s="275">
        <f t="shared" si="17"/>
        <v>26306149.542428061</v>
      </c>
      <c r="AS28" s="275">
        <f t="shared" si="17"/>
        <v>1406061.6115161828</v>
      </c>
      <c r="AT28" s="275">
        <f t="shared" si="17"/>
        <v>2448727.52</v>
      </c>
      <c r="AU28" s="275">
        <f t="shared" si="17"/>
        <v>-3876.3512840352905</v>
      </c>
      <c r="AV28" s="275">
        <f t="shared" si="17"/>
        <v>3509674.3245187448</v>
      </c>
      <c r="AW28" s="275">
        <f t="shared" si="17"/>
        <v>2597437.2090308839</v>
      </c>
      <c r="AX28" s="275">
        <f t="shared" si="17"/>
        <v>-200686.35881369089</v>
      </c>
      <c r="AY28" s="283">
        <f t="shared" si="17"/>
        <v>10449946.968102556</v>
      </c>
      <c r="AZ28" s="299">
        <f>SUM(AZ20:AZ27)</f>
        <v>-20811865.639242969</v>
      </c>
      <c r="BA28" s="297">
        <f>SUM(BA20:BA27)</f>
        <v>644495852.73700392</v>
      </c>
      <c r="BB28" s="275">
        <f>SUM('MMA Rev-Exp Region 1:MMA Rev-Exp Region 11'!BB28)</f>
        <v>403007658.50944149</v>
      </c>
      <c r="BC28" s="275">
        <f>SUM('MMA Rev-Exp Region 1:MMA Rev-Exp Region 11'!BC28)</f>
        <v>29228068.187676169</v>
      </c>
      <c r="BD28" s="275">
        <f>SUM('MMA Rev-Exp Region 1:MMA Rev-Exp Region 11'!BD28)</f>
        <v>133437179.15816805</v>
      </c>
      <c r="BE28" s="275">
        <f>SUM('MMA Rev-Exp Region 1:MMA Rev-Exp Region 11'!BE28)</f>
        <v>49018869.553193331</v>
      </c>
      <c r="BF28" s="275">
        <f>SUM('MMA Rev-Exp Region 1:MMA Rev-Exp Region 11'!BF28)</f>
        <v>3264506.198530382</v>
      </c>
      <c r="BG28" s="275">
        <f>SUM('MMA Rev-Exp Region 1:MMA Rev-Exp Region 11'!BG28)</f>
        <v>5958926.8877493711</v>
      </c>
      <c r="BH28" s="275">
        <f>SUM('MMA Rev-Exp Region 1:MMA Rev-Exp Region 11'!BH28)</f>
        <v>88800.966609018069</v>
      </c>
      <c r="BI28" s="275">
        <f>SUM('MMA Rev-Exp Region 1:MMA Rev-Exp Region 11'!BI28)</f>
        <v>6470355.3477492761</v>
      </c>
      <c r="BJ28" s="275">
        <f>SUM('MMA Rev-Exp Region 1:MMA Rev-Exp Region 11'!BJ28)</f>
        <v>7298694.1562224394</v>
      </c>
      <c r="BK28" s="275">
        <f>SUM('MMA Rev-Exp Region 1:MMA Rev-Exp Region 11'!BK28)</f>
        <v>2355667.7673039297</v>
      </c>
      <c r="BL28" s="299">
        <f>SUM('MMA Rev-Exp Region 1:MMA Rev-Exp Region 11'!BL28)</f>
        <v>25178991.643603407</v>
      </c>
    </row>
    <row r="29" spans="1:64" ht="14.85" customHeight="1" x14ac:dyDescent="0.25">
      <c r="A29" s="1467" t="s">
        <v>53</v>
      </c>
      <c r="B29" s="219">
        <v>3.1</v>
      </c>
      <c r="C29" s="229" t="s">
        <v>33</v>
      </c>
      <c r="D29" s="276">
        <f t="shared" ref="D29:D35" si="18">SUM(E29:O29)</f>
        <v>28394498.263258249</v>
      </c>
      <c r="E29" s="538">
        <f>SUM('MMA Rev-Exp Region 1:MMA Rev-Exp Region 11'!E29)</f>
        <v>21960063.808231257</v>
      </c>
      <c r="F29" s="538">
        <f>SUM('MMA Rev-Exp Region 1:MMA Rev-Exp Region 11'!F29)</f>
        <v>882256.52590444824</v>
      </c>
      <c r="G29" s="538">
        <f>SUM('MMA Rev-Exp Region 1:MMA Rev-Exp Region 11'!G29)</f>
        <v>2519917.004199768</v>
      </c>
      <c r="H29" s="538">
        <f>SUM('MMA Rev-Exp Region 1:MMA Rev-Exp Region 11'!H29)</f>
        <v>911209.22104316391</v>
      </c>
      <c r="I29" s="538">
        <f>SUM('MMA Rev-Exp Region 1:MMA Rev-Exp Region 11'!I29)</f>
        <v>163451.64024562467</v>
      </c>
      <c r="J29" s="538">
        <f>SUM('MMA Rev-Exp Region 1:MMA Rev-Exp Region 11'!J29)</f>
        <v>324257.06806288095</v>
      </c>
      <c r="K29" s="538">
        <f>SUM('MMA Rev-Exp Region 1:MMA Rev-Exp Region 11'!K29)</f>
        <v>6855.4886884260986</v>
      </c>
      <c r="L29" s="538">
        <f>SUM('MMA Rev-Exp Region 1:MMA Rev-Exp Region 11'!L29)</f>
        <v>140450.23930795671</v>
      </c>
      <c r="M29" s="538">
        <f>SUM('MMA Rev-Exp Region 1:MMA Rev-Exp Region 11'!M29)</f>
        <v>49405.213153119272</v>
      </c>
      <c r="N29" s="538">
        <f>SUM('MMA Rev-Exp Region 1:MMA Rev-Exp Region 11'!N29)</f>
        <v>795558.25254027219</v>
      </c>
      <c r="O29" s="540">
        <f>SUM('MMA Rev-Exp Region 1:MMA Rev-Exp Region 11'!O29)</f>
        <v>641073.80188133114</v>
      </c>
      <c r="P29" s="276">
        <f t="shared" ref="P29:P35" si="19">SUM(Q29:AA29)</f>
        <v>32346507.656693067</v>
      </c>
      <c r="Q29" s="538">
        <f>SUM('MMA Rev-Exp Region 1:MMA Rev-Exp Region 11'!Q29)</f>
        <v>26124664.386225697</v>
      </c>
      <c r="R29" s="538">
        <f>SUM('MMA Rev-Exp Region 1:MMA Rev-Exp Region 11'!R29)</f>
        <v>1076851.31396341</v>
      </c>
      <c r="S29" s="538">
        <f>SUM('MMA Rev-Exp Region 1:MMA Rev-Exp Region 11'!S29)</f>
        <v>2900559.4821067145</v>
      </c>
      <c r="T29" s="538">
        <f>SUM('MMA Rev-Exp Region 1:MMA Rev-Exp Region 11'!T29)</f>
        <v>979918.72531353019</v>
      </c>
      <c r="U29" s="538">
        <f>SUM('MMA Rev-Exp Region 1:MMA Rev-Exp Region 11'!U29)</f>
        <v>111434.44745396814</v>
      </c>
      <c r="V29" s="538">
        <f>SUM('MMA Rev-Exp Region 1:MMA Rev-Exp Region 11'!V29)</f>
        <v>19875.418062880777</v>
      </c>
      <c r="W29" s="538">
        <f>SUM('MMA Rev-Exp Region 1:MMA Rev-Exp Region 11'!W29)</f>
        <v>2258.6330677794208</v>
      </c>
      <c r="X29" s="538">
        <f>SUM('MMA Rev-Exp Region 1:MMA Rev-Exp Region 11'!X29)</f>
        <v>157314.10640402877</v>
      </c>
      <c r="Y29" s="538">
        <f>SUM('MMA Rev-Exp Region 1:MMA Rev-Exp Region 11'!Y29)</f>
        <v>144461.59492229385</v>
      </c>
      <c r="Z29" s="538">
        <f>SUM('MMA Rev-Exp Region 1:MMA Rev-Exp Region 11'!Z29)</f>
        <v>151785.11743657434</v>
      </c>
      <c r="AA29" s="540">
        <f>SUM('MMA Rev-Exp Region 1:MMA Rev-Exp Region 11'!AA29)</f>
        <v>677384.43173619208</v>
      </c>
      <c r="AB29" s="276">
        <f t="shared" ref="AB29:AB35" si="20">SUM(AC29:AM29)</f>
        <v>65146014.403620228</v>
      </c>
      <c r="AC29" s="538">
        <f>SUM('MMA Rev-Exp Region 1:MMA Rev-Exp Region 11'!AC29)</f>
        <v>48431341.392966203</v>
      </c>
      <c r="AD29" s="538">
        <f>SUM('MMA Rev-Exp Region 1:MMA Rev-Exp Region 11'!AD29)</f>
        <v>2791681.2081275666</v>
      </c>
      <c r="AE29" s="538">
        <f>SUM('MMA Rev-Exp Region 1:MMA Rev-Exp Region 11'!AE29)</f>
        <v>7535642.7947526397</v>
      </c>
      <c r="AF29" s="538">
        <f>SUM('MMA Rev-Exp Region 1:MMA Rev-Exp Region 11'!AF29)</f>
        <v>3269401.6225836994</v>
      </c>
      <c r="AG29" s="538">
        <f>SUM('MMA Rev-Exp Region 1:MMA Rev-Exp Region 11'!AG29)</f>
        <v>303176.04466430232</v>
      </c>
      <c r="AH29" s="538">
        <f>SUM('MMA Rev-Exp Region 1:MMA Rev-Exp Region 11'!AH29)</f>
        <v>646835.22806288081</v>
      </c>
      <c r="AI29" s="538">
        <f>SUM('MMA Rev-Exp Region 1:MMA Rev-Exp Region 11'!AI29)</f>
        <v>7240.4853217457721</v>
      </c>
      <c r="AJ29" s="538">
        <f>SUM('MMA Rev-Exp Region 1:MMA Rev-Exp Region 11'!AJ29)</f>
        <v>354917.06453646981</v>
      </c>
      <c r="AK29" s="538">
        <f>SUM('MMA Rev-Exp Region 1:MMA Rev-Exp Region 11'!AK29)</f>
        <v>343220.62482183229</v>
      </c>
      <c r="AL29" s="538">
        <f>SUM('MMA Rev-Exp Region 1:MMA Rev-Exp Region 11'!AL29)</f>
        <v>225152.18399848999</v>
      </c>
      <c r="AM29" s="540">
        <f>SUM('MMA Rev-Exp Region 1:MMA Rev-Exp Region 11'!AM29)</f>
        <v>1237405.7537843946</v>
      </c>
      <c r="AN29" s="276">
        <f t="shared" ref="AN29:AN35" si="21">SUM(AO29:AY29)</f>
        <v>80127935.830663905</v>
      </c>
      <c r="AO29" s="538">
        <f>SUM('MMA Rev-Exp Region 1:MMA Rev-Exp Region 11'!AO29)</f>
        <v>64936856.997846887</v>
      </c>
      <c r="AP29" s="538">
        <f>SUM('MMA Rev-Exp Region 1:MMA Rev-Exp Region 11'!AP29)</f>
        <v>3208832.0984931681</v>
      </c>
      <c r="AQ29" s="538">
        <f>SUM('MMA Rev-Exp Region 1:MMA Rev-Exp Region 11'!AQ29)</f>
        <v>6266249.8668158278</v>
      </c>
      <c r="AR29" s="538">
        <f>SUM('MMA Rev-Exp Region 1:MMA Rev-Exp Region 11'!AR29)</f>
        <v>2703178.5164753469</v>
      </c>
      <c r="AS29" s="538">
        <f>SUM('MMA Rev-Exp Region 1:MMA Rev-Exp Region 11'!AS29)</f>
        <v>269197.48749284504</v>
      </c>
      <c r="AT29" s="538">
        <f>SUM('MMA Rev-Exp Region 1:MMA Rev-Exp Region 11'!AT29)</f>
        <v>961590.24999999988</v>
      </c>
      <c r="AU29" s="538">
        <f>SUM('MMA Rev-Exp Region 1:MMA Rev-Exp Region 11'!AU29)</f>
        <v>4223.2460375019682</v>
      </c>
      <c r="AV29" s="538">
        <f>SUM('MMA Rev-Exp Region 1:MMA Rev-Exp Region 11'!AV29)</f>
        <v>368854.9504812276</v>
      </c>
      <c r="AW29" s="538">
        <f>SUM('MMA Rev-Exp Region 1:MMA Rev-Exp Region 11'!AW29)</f>
        <v>135765.87212821687</v>
      </c>
      <c r="AX29" s="538">
        <f>SUM('MMA Rev-Exp Region 1:MMA Rev-Exp Region 11'!AX29)</f>
        <v>162008.97566852035</v>
      </c>
      <c r="AY29" s="540">
        <f>SUM('MMA Rev-Exp Region 1:MMA Rev-Exp Region 11'!AY29)</f>
        <v>1111177.569224362</v>
      </c>
      <c r="AZ29" s="543">
        <f>SUM('MMA Rev-Exp Region 1:MMA Rev-Exp Region 11'!AZ29)</f>
        <v>2627618.4830464618</v>
      </c>
      <c r="BA29" s="294">
        <f>SUM(BB29:BL29)+AZ29</f>
        <v>208642574.63728192</v>
      </c>
      <c r="BB29" s="539">
        <f>SUM('MMA Rev-Exp Region 1:MMA Rev-Exp Region 11'!BB29)</f>
        <v>161452926.58527005</v>
      </c>
      <c r="BC29" s="539">
        <f>SUM('MMA Rev-Exp Region 1:MMA Rev-Exp Region 11'!BC29)</f>
        <v>7959621.1464885911</v>
      </c>
      <c r="BD29" s="539">
        <f>SUM('MMA Rev-Exp Region 1:MMA Rev-Exp Region 11'!BD29)</f>
        <v>19222369.147874948</v>
      </c>
      <c r="BE29" s="539">
        <f>SUM('MMA Rev-Exp Region 1:MMA Rev-Exp Region 11'!BE29)</f>
        <v>7863708.0854157396</v>
      </c>
      <c r="BF29" s="539">
        <f>SUM('MMA Rev-Exp Region 1:MMA Rev-Exp Region 11'!BF29)</f>
        <v>847259.61985674012</v>
      </c>
      <c r="BG29" s="539">
        <f>SUM('MMA Rev-Exp Region 1:MMA Rev-Exp Region 11'!BG29)</f>
        <v>1952557.9641886423</v>
      </c>
      <c r="BH29" s="539">
        <f>SUM('MMA Rev-Exp Region 1:MMA Rev-Exp Region 11'!BH29)</f>
        <v>20577.853115453257</v>
      </c>
      <c r="BI29" s="539">
        <f>SUM('MMA Rev-Exp Region 1:MMA Rev-Exp Region 11'!BI29)</f>
        <v>1021536.360729683</v>
      </c>
      <c r="BJ29" s="539">
        <f>SUM('MMA Rev-Exp Region 1:MMA Rev-Exp Region 11'!BJ29)</f>
        <v>672853.30502546218</v>
      </c>
      <c r="BK29" s="539">
        <f>SUM('MMA Rev-Exp Region 1:MMA Rev-Exp Region 11'!BK29)</f>
        <v>1334504.5296438567</v>
      </c>
      <c r="BL29" s="544">
        <f>SUM('MMA Rev-Exp Region 1:MMA Rev-Exp Region 11'!BL29)</f>
        <v>3667041.5566262798</v>
      </c>
    </row>
    <row r="30" spans="1:64" x14ac:dyDescent="0.25">
      <c r="A30" s="1468"/>
      <c r="B30" s="221">
        <v>3.2</v>
      </c>
      <c r="C30" s="229" t="s">
        <v>34</v>
      </c>
      <c r="D30" s="289">
        <f t="shared" si="18"/>
        <v>42717001.718833283</v>
      </c>
      <c r="E30" s="539">
        <f>SUM('MMA Rev-Exp Region 1:MMA Rev-Exp Region 11'!E30)</f>
        <v>25371694.190821726</v>
      </c>
      <c r="F30" s="539">
        <f>SUM('MMA Rev-Exp Region 1:MMA Rev-Exp Region 11'!F30)</f>
        <v>1683684.2090529471</v>
      </c>
      <c r="G30" s="539">
        <f>SUM('MMA Rev-Exp Region 1:MMA Rev-Exp Region 11'!G30)</f>
        <v>9054282.2905996814</v>
      </c>
      <c r="H30" s="539">
        <f>SUM('MMA Rev-Exp Region 1:MMA Rev-Exp Region 11'!H30)</f>
        <v>2520905.1848554267</v>
      </c>
      <c r="I30" s="539">
        <f>SUM('MMA Rev-Exp Region 1:MMA Rev-Exp Region 11'!I30)</f>
        <v>611505.66149976547</v>
      </c>
      <c r="J30" s="539">
        <f>SUM('MMA Rev-Exp Region 1:MMA Rev-Exp Region 11'!J30)</f>
        <v>328448.81898664869</v>
      </c>
      <c r="K30" s="539">
        <f>SUM('MMA Rev-Exp Region 1:MMA Rev-Exp Region 11'!K30)</f>
        <v>19040.891327943067</v>
      </c>
      <c r="L30" s="539">
        <f>SUM('MMA Rev-Exp Region 1:MMA Rev-Exp Region 11'!L30)</f>
        <v>366083.18761918298</v>
      </c>
      <c r="M30" s="539">
        <f>SUM('MMA Rev-Exp Region 1:MMA Rev-Exp Region 11'!M30)</f>
        <v>251635.07953029277</v>
      </c>
      <c r="N30" s="539">
        <f>SUM('MMA Rev-Exp Region 1:MMA Rev-Exp Region 11'!N30)</f>
        <v>981225.32554995979</v>
      </c>
      <c r="O30" s="541">
        <f>SUM('MMA Rev-Exp Region 1:MMA Rev-Exp Region 11'!O30)</f>
        <v>1528496.8789897198</v>
      </c>
      <c r="P30" s="289">
        <f t="shared" si="19"/>
        <v>44387322.434902675</v>
      </c>
      <c r="Q30" s="539">
        <f>SUM('MMA Rev-Exp Region 1:MMA Rev-Exp Region 11'!Q30)</f>
        <v>26801452.867071621</v>
      </c>
      <c r="R30" s="539">
        <f>SUM('MMA Rev-Exp Region 1:MMA Rev-Exp Region 11'!R30)</f>
        <v>1839523.3490804562</v>
      </c>
      <c r="S30" s="539">
        <f>SUM('MMA Rev-Exp Region 1:MMA Rev-Exp Region 11'!S30)</f>
        <v>9241629.7440247871</v>
      </c>
      <c r="T30" s="539">
        <f>SUM('MMA Rev-Exp Region 1:MMA Rev-Exp Region 11'!T30)</f>
        <v>2828830.9743775087</v>
      </c>
      <c r="U30" s="539">
        <f>SUM('MMA Rev-Exp Region 1:MMA Rev-Exp Region 11'!U30)</f>
        <v>466378.16184155765</v>
      </c>
      <c r="V30" s="539">
        <f>SUM('MMA Rev-Exp Region 1:MMA Rev-Exp Region 11'!V30)</f>
        <v>360699.94898664876</v>
      </c>
      <c r="W30" s="539">
        <f>SUM('MMA Rev-Exp Region 1:MMA Rev-Exp Region 11'!W30)</f>
        <v>9686.4103926957632</v>
      </c>
      <c r="X30" s="539">
        <f>SUM('MMA Rev-Exp Region 1:MMA Rev-Exp Region 11'!X30)</f>
        <v>442853.34405079536</v>
      </c>
      <c r="Y30" s="539">
        <f>SUM('MMA Rev-Exp Region 1:MMA Rev-Exp Region 11'!Y30)</f>
        <v>272989.88158492546</v>
      </c>
      <c r="Z30" s="539">
        <f>SUM('MMA Rev-Exp Region 1:MMA Rev-Exp Region 11'!Z30)</f>
        <v>632414.86764085339</v>
      </c>
      <c r="AA30" s="541">
        <f>SUM('MMA Rev-Exp Region 1:MMA Rev-Exp Region 11'!AA30)</f>
        <v>1490862.885850833</v>
      </c>
      <c r="AB30" s="289">
        <f t="shared" si="20"/>
        <v>47104612.240108259</v>
      </c>
      <c r="AC30" s="539">
        <f>SUM('MMA Rev-Exp Region 1:MMA Rev-Exp Region 11'!AC30)</f>
        <v>29612786.557439037</v>
      </c>
      <c r="AD30" s="539">
        <f>SUM('MMA Rev-Exp Region 1:MMA Rev-Exp Region 11'!AD30)</f>
        <v>1862159.0263277369</v>
      </c>
      <c r="AE30" s="539">
        <f>SUM('MMA Rev-Exp Region 1:MMA Rev-Exp Region 11'!AE30)</f>
        <v>9392959.4631658606</v>
      </c>
      <c r="AF30" s="539">
        <f>SUM('MMA Rev-Exp Region 1:MMA Rev-Exp Region 11'!AF30)</f>
        <v>2507838.8002104051</v>
      </c>
      <c r="AG30" s="539">
        <f>SUM('MMA Rev-Exp Region 1:MMA Rev-Exp Region 11'!AG30)</f>
        <v>411491.00544482667</v>
      </c>
      <c r="AH30" s="539">
        <f>SUM('MMA Rev-Exp Region 1:MMA Rev-Exp Region 11'!AH30)</f>
        <v>415646.76898664876</v>
      </c>
      <c r="AI30" s="539">
        <f>SUM('MMA Rev-Exp Region 1:MMA Rev-Exp Region 11'!AI30)</f>
        <v>11223.439512218998</v>
      </c>
      <c r="AJ30" s="539">
        <f>SUM('MMA Rev-Exp Region 1:MMA Rev-Exp Region 11'!AJ30)</f>
        <v>409842.03826342383</v>
      </c>
      <c r="AK30" s="539">
        <f>SUM('MMA Rev-Exp Region 1:MMA Rev-Exp Region 11'!AK30)</f>
        <v>272289.03292767814</v>
      </c>
      <c r="AL30" s="539">
        <f>SUM('MMA Rev-Exp Region 1:MMA Rev-Exp Region 11'!AL30)</f>
        <v>625334.10527415341</v>
      </c>
      <c r="AM30" s="541">
        <f>SUM('MMA Rev-Exp Region 1:MMA Rev-Exp Region 11'!AM30)</f>
        <v>1583042.0025562746</v>
      </c>
      <c r="AN30" s="289">
        <f t="shared" si="21"/>
        <v>110617560.92393029</v>
      </c>
      <c r="AO30" s="539">
        <f>SUM('MMA Rev-Exp Region 1:MMA Rev-Exp Region 11'!AO30)</f>
        <v>68053115.233612686</v>
      </c>
      <c r="AP30" s="539">
        <f>SUM('MMA Rev-Exp Region 1:MMA Rev-Exp Region 11'!AP30)</f>
        <v>6060895.8849049173</v>
      </c>
      <c r="AQ30" s="539">
        <f>SUM('MMA Rev-Exp Region 1:MMA Rev-Exp Region 11'!AQ30)</f>
        <v>21227145.066134654</v>
      </c>
      <c r="AR30" s="539">
        <f>SUM('MMA Rev-Exp Region 1:MMA Rev-Exp Region 11'!AR30)</f>
        <v>8443482.7566510495</v>
      </c>
      <c r="AS30" s="539">
        <f>SUM('MMA Rev-Exp Region 1:MMA Rev-Exp Region 11'!AS30)</f>
        <v>1012743.9412839219</v>
      </c>
      <c r="AT30" s="539">
        <f>SUM('MMA Rev-Exp Region 1:MMA Rev-Exp Region 11'!AT30)</f>
        <v>1074858.3799999999</v>
      </c>
      <c r="AU30" s="539">
        <f>SUM('MMA Rev-Exp Region 1:MMA Rev-Exp Region 11'!AU30)</f>
        <v>18000.044805967158</v>
      </c>
      <c r="AV30" s="539">
        <f>SUM('MMA Rev-Exp Region 1:MMA Rev-Exp Region 11'!AV30)</f>
        <v>955607.45645405981</v>
      </c>
      <c r="AW30" s="539">
        <f>SUM('MMA Rev-Exp Region 1:MMA Rev-Exp Region 11'!AW30)</f>
        <v>787768.97615397279</v>
      </c>
      <c r="AX30" s="539">
        <f>SUM('MMA Rev-Exp Region 1:MMA Rev-Exp Region 11'!AX30)</f>
        <v>642469.59992970305</v>
      </c>
      <c r="AY30" s="541">
        <f>SUM('MMA Rev-Exp Region 1:MMA Rev-Exp Region 11'!AY30)</f>
        <v>2341473.5839993451</v>
      </c>
      <c r="AZ30" s="544">
        <f>SUM('MMA Rev-Exp Region 1:MMA Rev-Exp Region 11'!AZ30)</f>
        <v>3201601.3641812978</v>
      </c>
      <c r="BA30" s="296">
        <f t="shared" ref="BA30:BA35" si="22">SUM(BB30:BL30)+AZ30</f>
        <v>248028098.68195581</v>
      </c>
      <c r="BB30" s="539">
        <f>SUM('MMA Rev-Exp Region 1:MMA Rev-Exp Region 11'!BB30)</f>
        <v>149839048.84894505</v>
      </c>
      <c r="BC30" s="539">
        <f>SUM('MMA Rev-Exp Region 1:MMA Rev-Exp Region 11'!BC30)</f>
        <v>11446262.469366057</v>
      </c>
      <c r="BD30" s="539">
        <f>SUM('MMA Rev-Exp Region 1:MMA Rev-Exp Region 11'!BD30)</f>
        <v>48916016.563924991</v>
      </c>
      <c r="BE30" s="539">
        <f>SUM('MMA Rev-Exp Region 1:MMA Rev-Exp Region 11'!BE30)</f>
        <v>16301057.716094391</v>
      </c>
      <c r="BF30" s="539">
        <f>SUM('MMA Rev-Exp Region 1:MMA Rev-Exp Region 11'!BF30)</f>
        <v>2502118.7700700723</v>
      </c>
      <c r="BG30" s="539">
        <f>SUM('MMA Rev-Exp Region 1:MMA Rev-Exp Region 11'!BG30)</f>
        <v>2179653.9169599465</v>
      </c>
      <c r="BH30" s="539">
        <f>SUM('MMA Rev-Exp Region 1:MMA Rev-Exp Region 11'!BH30)</f>
        <v>57950.786038824983</v>
      </c>
      <c r="BI30" s="539">
        <f>SUM('MMA Rev-Exp Region 1:MMA Rev-Exp Region 11'!BI30)</f>
        <v>2174386.0263874619</v>
      </c>
      <c r="BJ30" s="539">
        <f>SUM('MMA Rev-Exp Region 1:MMA Rev-Exp Region 11'!BJ30)</f>
        <v>1584682.9701968692</v>
      </c>
      <c r="BK30" s="539">
        <f>SUM('MMA Rev-Exp Region 1:MMA Rev-Exp Region 11'!BK30)</f>
        <v>2881443.8983946699</v>
      </c>
      <c r="BL30" s="544">
        <f>SUM('MMA Rev-Exp Region 1:MMA Rev-Exp Region 11'!BL30)</f>
        <v>6943875.3513961732</v>
      </c>
    </row>
    <row r="31" spans="1:64" x14ac:dyDescent="0.25">
      <c r="A31" s="1468"/>
      <c r="B31" s="221">
        <v>3.3</v>
      </c>
      <c r="C31" s="229" t="s">
        <v>54</v>
      </c>
      <c r="D31" s="289">
        <f t="shared" si="18"/>
        <v>5970.3099999999995</v>
      </c>
      <c r="E31" s="539">
        <f>SUM('MMA Rev-Exp Region 1:MMA Rev-Exp Region 11'!E31)</f>
        <v>53.97</v>
      </c>
      <c r="F31" s="539">
        <f>SUM('MMA Rev-Exp Region 1:MMA Rev-Exp Region 11'!F31)</f>
        <v>0</v>
      </c>
      <c r="G31" s="539">
        <f>SUM('MMA Rev-Exp Region 1:MMA Rev-Exp Region 11'!G31)</f>
        <v>0</v>
      </c>
      <c r="H31" s="539">
        <f>SUM('MMA Rev-Exp Region 1:MMA Rev-Exp Region 11'!H31)</f>
        <v>0</v>
      </c>
      <c r="I31" s="539">
        <f>SUM('MMA Rev-Exp Region 1:MMA Rev-Exp Region 11'!I31)</f>
        <v>1097.49</v>
      </c>
      <c r="J31" s="539">
        <f>SUM('MMA Rev-Exp Region 1:MMA Rev-Exp Region 11'!J31)</f>
        <v>0</v>
      </c>
      <c r="K31" s="539">
        <f>SUM('MMA Rev-Exp Region 1:MMA Rev-Exp Region 11'!K31)</f>
        <v>-19.89</v>
      </c>
      <c r="L31" s="539">
        <f>SUM('MMA Rev-Exp Region 1:MMA Rev-Exp Region 11'!L31)</f>
        <v>0</v>
      </c>
      <c r="M31" s="539">
        <f>SUM('MMA Rev-Exp Region 1:MMA Rev-Exp Region 11'!M31)</f>
        <v>0</v>
      </c>
      <c r="N31" s="539">
        <f>SUM('MMA Rev-Exp Region 1:MMA Rev-Exp Region 11'!N31)</f>
        <v>4838.74</v>
      </c>
      <c r="O31" s="541">
        <f>SUM('MMA Rev-Exp Region 1:MMA Rev-Exp Region 11'!O31)</f>
        <v>0</v>
      </c>
      <c r="P31" s="289">
        <f t="shared" si="19"/>
        <v>5824.17</v>
      </c>
      <c r="Q31" s="539">
        <f>SUM('MMA Rev-Exp Region 1:MMA Rev-Exp Region 11'!Q31)</f>
        <v>34.97</v>
      </c>
      <c r="R31" s="539">
        <f>SUM('MMA Rev-Exp Region 1:MMA Rev-Exp Region 11'!R31)</f>
        <v>110</v>
      </c>
      <c r="S31" s="539">
        <f>SUM('MMA Rev-Exp Region 1:MMA Rev-Exp Region 11'!S31)</f>
        <v>0</v>
      </c>
      <c r="T31" s="539">
        <f>SUM('MMA Rev-Exp Region 1:MMA Rev-Exp Region 11'!T31)</f>
        <v>0</v>
      </c>
      <c r="U31" s="539">
        <f>SUM('MMA Rev-Exp Region 1:MMA Rev-Exp Region 11'!U31)</f>
        <v>761.77</v>
      </c>
      <c r="V31" s="539">
        <f>SUM('MMA Rev-Exp Region 1:MMA Rev-Exp Region 11'!V31)</f>
        <v>0</v>
      </c>
      <c r="W31" s="539">
        <f>SUM('MMA Rev-Exp Region 1:MMA Rev-Exp Region 11'!W31)</f>
        <v>-34.97</v>
      </c>
      <c r="X31" s="539">
        <f>SUM('MMA Rev-Exp Region 1:MMA Rev-Exp Region 11'!X31)</f>
        <v>0</v>
      </c>
      <c r="Y31" s="539">
        <f>SUM('MMA Rev-Exp Region 1:MMA Rev-Exp Region 11'!Y31)</f>
        <v>0</v>
      </c>
      <c r="Z31" s="539">
        <f>SUM('MMA Rev-Exp Region 1:MMA Rev-Exp Region 11'!Z31)</f>
        <v>4952.4000000000005</v>
      </c>
      <c r="AA31" s="541">
        <f>SUM('MMA Rev-Exp Region 1:MMA Rev-Exp Region 11'!AA31)</f>
        <v>0</v>
      </c>
      <c r="AB31" s="289">
        <f t="shared" si="20"/>
        <v>27007.949999999997</v>
      </c>
      <c r="AC31" s="539">
        <f>SUM('MMA Rev-Exp Region 1:MMA Rev-Exp Region 11'!AC31)</f>
        <v>252.42</v>
      </c>
      <c r="AD31" s="539">
        <f>SUM('MMA Rev-Exp Region 1:MMA Rev-Exp Region 11'!AD31)</f>
        <v>48.57</v>
      </c>
      <c r="AE31" s="539">
        <f>SUM('MMA Rev-Exp Region 1:MMA Rev-Exp Region 11'!AE31)</f>
        <v>34.97</v>
      </c>
      <c r="AF31" s="539">
        <f>SUM('MMA Rev-Exp Region 1:MMA Rev-Exp Region 11'!AF31)</f>
        <v>0</v>
      </c>
      <c r="AG31" s="539">
        <f>SUM('MMA Rev-Exp Region 1:MMA Rev-Exp Region 11'!AG31)</f>
        <v>8764.59</v>
      </c>
      <c r="AH31" s="539">
        <f>SUM('MMA Rev-Exp Region 1:MMA Rev-Exp Region 11'!AH31)</f>
        <v>0</v>
      </c>
      <c r="AI31" s="539">
        <f>SUM('MMA Rev-Exp Region 1:MMA Rev-Exp Region 11'!AI31)</f>
        <v>197.38</v>
      </c>
      <c r="AJ31" s="539">
        <f>SUM('MMA Rev-Exp Region 1:MMA Rev-Exp Region 11'!AJ31)</f>
        <v>0</v>
      </c>
      <c r="AK31" s="539">
        <f>SUM('MMA Rev-Exp Region 1:MMA Rev-Exp Region 11'!AK31)</f>
        <v>0</v>
      </c>
      <c r="AL31" s="539">
        <f>SUM('MMA Rev-Exp Region 1:MMA Rev-Exp Region 11'!AL31)</f>
        <v>17635.27</v>
      </c>
      <c r="AM31" s="541">
        <f>SUM('MMA Rev-Exp Region 1:MMA Rev-Exp Region 11'!AM31)</f>
        <v>74.75</v>
      </c>
      <c r="AN31" s="289">
        <f t="shared" si="21"/>
        <v>0</v>
      </c>
      <c r="AO31" s="539">
        <f>SUM('MMA Rev-Exp Region 1:MMA Rev-Exp Region 11'!AO31)</f>
        <v>0</v>
      </c>
      <c r="AP31" s="539">
        <f>SUM('MMA Rev-Exp Region 1:MMA Rev-Exp Region 11'!AP31)</f>
        <v>0</v>
      </c>
      <c r="AQ31" s="539">
        <f>SUM('MMA Rev-Exp Region 1:MMA Rev-Exp Region 11'!AQ31)</f>
        <v>0</v>
      </c>
      <c r="AR31" s="539">
        <f>SUM('MMA Rev-Exp Region 1:MMA Rev-Exp Region 11'!AR31)</f>
        <v>0</v>
      </c>
      <c r="AS31" s="539">
        <f>SUM('MMA Rev-Exp Region 1:MMA Rev-Exp Region 11'!AS31)</f>
        <v>0</v>
      </c>
      <c r="AT31" s="539">
        <f>SUM('MMA Rev-Exp Region 1:MMA Rev-Exp Region 11'!AT31)</f>
        <v>0</v>
      </c>
      <c r="AU31" s="539">
        <f>SUM('MMA Rev-Exp Region 1:MMA Rev-Exp Region 11'!AU31)</f>
        <v>0</v>
      </c>
      <c r="AV31" s="539">
        <f>SUM('MMA Rev-Exp Region 1:MMA Rev-Exp Region 11'!AV31)</f>
        <v>0</v>
      </c>
      <c r="AW31" s="539">
        <f>SUM('MMA Rev-Exp Region 1:MMA Rev-Exp Region 11'!AW31)</f>
        <v>0</v>
      </c>
      <c r="AX31" s="539">
        <f>SUM('MMA Rev-Exp Region 1:MMA Rev-Exp Region 11'!AX31)</f>
        <v>0</v>
      </c>
      <c r="AY31" s="541">
        <f>SUM('MMA Rev-Exp Region 1:MMA Rev-Exp Region 11'!AY31)</f>
        <v>0</v>
      </c>
      <c r="AZ31" s="544">
        <f>SUM('MMA Rev-Exp Region 1:MMA Rev-Exp Region 11'!AZ31)</f>
        <v>1687.0500000000002</v>
      </c>
      <c r="BA31" s="296">
        <f t="shared" si="22"/>
        <v>40489.480000000003</v>
      </c>
      <c r="BB31" s="539">
        <f>SUM('MMA Rev-Exp Region 1:MMA Rev-Exp Region 11'!BB31)</f>
        <v>341.36</v>
      </c>
      <c r="BC31" s="539">
        <f>SUM('MMA Rev-Exp Region 1:MMA Rev-Exp Region 11'!BC31)</f>
        <v>158.57</v>
      </c>
      <c r="BD31" s="539">
        <f>SUM('MMA Rev-Exp Region 1:MMA Rev-Exp Region 11'!BD31)</f>
        <v>34.97</v>
      </c>
      <c r="BE31" s="539">
        <f>SUM('MMA Rev-Exp Region 1:MMA Rev-Exp Region 11'!BE31)</f>
        <v>0</v>
      </c>
      <c r="BF31" s="539">
        <f>SUM('MMA Rev-Exp Region 1:MMA Rev-Exp Region 11'!BF31)</f>
        <v>10623.850000000002</v>
      </c>
      <c r="BG31" s="539">
        <f>SUM('MMA Rev-Exp Region 1:MMA Rev-Exp Region 11'!BG31)</f>
        <v>0</v>
      </c>
      <c r="BH31" s="539">
        <f>SUM('MMA Rev-Exp Region 1:MMA Rev-Exp Region 11'!BH31)</f>
        <v>142.51999999999998</v>
      </c>
      <c r="BI31" s="539">
        <f>SUM('MMA Rev-Exp Region 1:MMA Rev-Exp Region 11'!BI31)</f>
        <v>0</v>
      </c>
      <c r="BJ31" s="539">
        <f>SUM('MMA Rev-Exp Region 1:MMA Rev-Exp Region 11'!BJ31)</f>
        <v>0</v>
      </c>
      <c r="BK31" s="539">
        <f>SUM('MMA Rev-Exp Region 1:MMA Rev-Exp Region 11'!BK31)</f>
        <v>27426.41</v>
      </c>
      <c r="BL31" s="544">
        <f>SUM('MMA Rev-Exp Region 1:MMA Rev-Exp Region 11'!BL31)</f>
        <v>74.75</v>
      </c>
    </row>
    <row r="32" spans="1:64" x14ac:dyDescent="0.25">
      <c r="A32" s="1468"/>
      <c r="B32" s="221" t="s">
        <v>44</v>
      </c>
      <c r="C32" s="229" t="s">
        <v>156</v>
      </c>
      <c r="D32" s="289">
        <f t="shared" si="18"/>
        <v>0</v>
      </c>
      <c r="E32" s="539">
        <f>SUM('MMA Rev-Exp Region 1:MMA Rev-Exp Region 11'!E32)</f>
        <v>0</v>
      </c>
      <c r="F32" s="539">
        <f>SUM('MMA Rev-Exp Region 1:MMA Rev-Exp Region 11'!F32)</f>
        <v>0</v>
      </c>
      <c r="G32" s="539">
        <f>SUM('MMA Rev-Exp Region 1:MMA Rev-Exp Region 11'!G32)</f>
        <v>0</v>
      </c>
      <c r="H32" s="539">
        <f>SUM('MMA Rev-Exp Region 1:MMA Rev-Exp Region 11'!H32)</f>
        <v>0</v>
      </c>
      <c r="I32" s="539">
        <f>SUM('MMA Rev-Exp Region 1:MMA Rev-Exp Region 11'!I32)</f>
        <v>0</v>
      </c>
      <c r="J32" s="539">
        <f>SUM('MMA Rev-Exp Region 1:MMA Rev-Exp Region 11'!J32)</f>
        <v>0</v>
      </c>
      <c r="K32" s="539">
        <f>SUM('MMA Rev-Exp Region 1:MMA Rev-Exp Region 11'!K32)</f>
        <v>0</v>
      </c>
      <c r="L32" s="539">
        <f>SUM('MMA Rev-Exp Region 1:MMA Rev-Exp Region 11'!L32)</f>
        <v>0</v>
      </c>
      <c r="M32" s="539">
        <f>SUM('MMA Rev-Exp Region 1:MMA Rev-Exp Region 11'!M32)</f>
        <v>0</v>
      </c>
      <c r="N32" s="539">
        <f>SUM('MMA Rev-Exp Region 1:MMA Rev-Exp Region 11'!N32)</f>
        <v>0</v>
      </c>
      <c r="O32" s="541">
        <f>SUM('MMA Rev-Exp Region 1:MMA Rev-Exp Region 11'!O32)</f>
        <v>0</v>
      </c>
      <c r="P32" s="289">
        <f t="shared" si="19"/>
        <v>0</v>
      </c>
      <c r="Q32" s="539">
        <f>SUM('MMA Rev-Exp Region 1:MMA Rev-Exp Region 11'!Q32)</f>
        <v>0</v>
      </c>
      <c r="R32" s="539">
        <f>SUM('MMA Rev-Exp Region 1:MMA Rev-Exp Region 11'!R32)</f>
        <v>0</v>
      </c>
      <c r="S32" s="539">
        <f>SUM('MMA Rev-Exp Region 1:MMA Rev-Exp Region 11'!S32)</f>
        <v>0</v>
      </c>
      <c r="T32" s="539">
        <f>SUM('MMA Rev-Exp Region 1:MMA Rev-Exp Region 11'!T32)</f>
        <v>0</v>
      </c>
      <c r="U32" s="539">
        <f>SUM('MMA Rev-Exp Region 1:MMA Rev-Exp Region 11'!U32)</f>
        <v>0</v>
      </c>
      <c r="V32" s="539">
        <f>SUM('MMA Rev-Exp Region 1:MMA Rev-Exp Region 11'!V32)</f>
        <v>0</v>
      </c>
      <c r="W32" s="539">
        <f>SUM('MMA Rev-Exp Region 1:MMA Rev-Exp Region 11'!W32)</f>
        <v>0</v>
      </c>
      <c r="X32" s="539">
        <f>SUM('MMA Rev-Exp Region 1:MMA Rev-Exp Region 11'!X32)</f>
        <v>0</v>
      </c>
      <c r="Y32" s="539">
        <f>SUM('MMA Rev-Exp Region 1:MMA Rev-Exp Region 11'!Y32)</f>
        <v>0</v>
      </c>
      <c r="Z32" s="539">
        <f>SUM('MMA Rev-Exp Region 1:MMA Rev-Exp Region 11'!Z32)</f>
        <v>0</v>
      </c>
      <c r="AA32" s="541">
        <f>SUM('MMA Rev-Exp Region 1:MMA Rev-Exp Region 11'!AA32)</f>
        <v>0</v>
      </c>
      <c r="AB32" s="289">
        <f t="shared" si="20"/>
        <v>0</v>
      </c>
      <c r="AC32" s="539">
        <f>SUM('MMA Rev-Exp Region 1:MMA Rev-Exp Region 11'!AC32)</f>
        <v>0</v>
      </c>
      <c r="AD32" s="539">
        <f>SUM('MMA Rev-Exp Region 1:MMA Rev-Exp Region 11'!AD32)</f>
        <v>0</v>
      </c>
      <c r="AE32" s="539">
        <f>SUM('MMA Rev-Exp Region 1:MMA Rev-Exp Region 11'!AE32)</f>
        <v>0</v>
      </c>
      <c r="AF32" s="539">
        <f>SUM('MMA Rev-Exp Region 1:MMA Rev-Exp Region 11'!AF32)</f>
        <v>0</v>
      </c>
      <c r="AG32" s="539">
        <f>SUM('MMA Rev-Exp Region 1:MMA Rev-Exp Region 11'!AG32)</f>
        <v>0</v>
      </c>
      <c r="AH32" s="539">
        <f>SUM('MMA Rev-Exp Region 1:MMA Rev-Exp Region 11'!AH32)</f>
        <v>0</v>
      </c>
      <c r="AI32" s="539">
        <f>SUM('MMA Rev-Exp Region 1:MMA Rev-Exp Region 11'!AI32)</f>
        <v>0</v>
      </c>
      <c r="AJ32" s="539">
        <f>SUM('MMA Rev-Exp Region 1:MMA Rev-Exp Region 11'!AJ32)</f>
        <v>0</v>
      </c>
      <c r="AK32" s="539">
        <f>SUM('MMA Rev-Exp Region 1:MMA Rev-Exp Region 11'!AK32)</f>
        <v>0</v>
      </c>
      <c r="AL32" s="539">
        <f>SUM('MMA Rev-Exp Region 1:MMA Rev-Exp Region 11'!AL32)</f>
        <v>0</v>
      </c>
      <c r="AM32" s="541">
        <f>SUM('MMA Rev-Exp Region 1:MMA Rev-Exp Region 11'!AM32)</f>
        <v>0</v>
      </c>
      <c r="AN32" s="289">
        <f t="shared" si="21"/>
        <v>0</v>
      </c>
      <c r="AO32" s="539">
        <f>SUM('MMA Rev-Exp Region 1:MMA Rev-Exp Region 11'!AO32)</f>
        <v>0</v>
      </c>
      <c r="AP32" s="539">
        <f>SUM('MMA Rev-Exp Region 1:MMA Rev-Exp Region 11'!AP32)</f>
        <v>0</v>
      </c>
      <c r="AQ32" s="539">
        <f>SUM('MMA Rev-Exp Region 1:MMA Rev-Exp Region 11'!AQ32)</f>
        <v>0</v>
      </c>
      <c r="AR32" s="539">
        <f>SUM('MMA Rev-Exp Region 1:MMA Rev-Exp Region 11'!AR32)</f>
        <v>0</v>
      </c>
      <c r="AS32" s="539">
        <f>SUM('MMA Rev-Exp Region 1:MMA Rev-Exp Region 11'!AS32)</f>
        <v>0</v>
      </c>
      <c r="AT32" s="539">
        <f>SUM('MMA Rev-Exp Region 1:MMA Rev-Exp Region 11'!AT32)</f>
        <v>0</v>
      </c>
      <c r="AU32" s="539">
        <f>SUM('MMA Rev-Exp Region 1:MMA Rev-Exp Region 11'!AU32)</f>
        <v>0</v>
      </c>
      <c r="AV32" s="539">
        <f>SUM('MMA Rev-Exp Region 1:MMA Rev-Exp Region 11'!AV32)</f>
        <v>0</v>
      </c>
      <c r="AW32" s="539">
        <f>SUM('MMA Rev-Exp Region 1:MMA Rev-Exp Region 11'!AW32)</f>
        <v>0</v>
      </c>
      <c r="AX32" s="539">
        <f>SUM('MMA Rev-Exp Region 1:MMA Rev-Exp Region 11'!AX32)</f>
        <v>0</v>
      </c>
      <c r="AY32" s="541">
        <f>SUM('MMA Rev-Exp Region 1:MMA Rev-Exp Region 11'!AY32)</f>
        <v>0</v>
      </c>
      <c r="AZ32" s="544">
        <f>SUM('MMA Rev-Exp Region 1:MMA Rev-Exp Region 11'!AZ32)</f>
        <v>0</v>
      </c>
      <c r="BA32" s="296">
        <f t="shared" si="22"/>
        <v>0</v>
      </c>
      <c r="BB32" s="539">
        <f>SUM('MMA Rev-Exp Region 1:MMA Rev-Exp Region 11'!BB32)</f>
        <v>0</v>
      </c>
      <c r="BC32" s="539">
        <f>SUM('MMA Rev-Exp Region 1:MMA Rev-Exp Region 11'!BC32)</f>
        <v>0</v>
      </c>
      <c r="BD32" s="539">
        <f>SUM('MMA Rev-Exp Region 1:MMA Rev-Exp Region 11'!BD32)</f>
        <v>0</v>
      </c>
      <c r="BE32" s="539">
        <f>SUM('MMA Rev-Exp Region 1:MMA Rev-Exp Region 11'!BE32)</f>
        <v>0</v>
      </c>
      <c r="BF32" s="539">
        <f>SUM('MMA Rev-Exp Region 1:MMA Rev-Exp Region 11'!BF32)</f>
        <v>0</v>
      </c>
      <c r="BG32" s="539">
        <f>SUM('MMA Rev-Exp Region 1:MMA Rev-Exp Region 11'!BG32)</f>
        <v>0</v>
      </c>
      <c r="BH32" s="539">
        <f>SUM('MMA Rev-Exp Region 1:MMA Rev-Exp Region 11'!BH32)</f>
        <v>0</v>
      </c>
      <c r="BI32" s="539">
        <f>SUM('MMA Rev-Exp Region 1:MMA Rev-Exp Region 11'!BI32)</f>
        <v>0</v>
      </c>
      <c r="BJ32" s="539">
        <f>SUM('MMA Rev-Exp Region 1:MMA Rev-Exp Region 11'!BJ32)</f>
        <v>0</v>
      </c>
      <c r="BK32" s="539">
        <f>SUM('MMA Rev-Exp Region 1:MMA Rev-Exp Region 11'!BK32)</f>
        <v>0</v>
      </c>
      <c r="BL32" s="544">
        <f>SUM('MMA Rev-Exp Region 1:MMA Rev-Exp Region 11'!BL32)</f>
        <v>0</v>
      </c>
    </row>
    <row r="33" spans="1:64" x14ac:dyDescent="0.25">
      <c r="A33" s="1468"/>
      <c r="B33" s="221" t="s">
        <v>41</v>
      </c>
      <c r="C33" s="229" t="s">
        <v>52</v>
      </c>
      <c r="D33" s="289">
        <f t="shared" si="18"/>
        <v>17332129.109999992</v>
      </c>
      <c r="E33" s="539">
        <f>SUM('MMA Rev-Exp Region 1:MMA Rev-Exp Region 11'!E33)</f>
        <v>13825325.434178537</v>
      </c>
      <c r="F33" s="539">
        <f>SUM('MMA Rev-Exp Region 1:MMA Rev-Exp Region 11'!F33)</f>
        <v>429833.68896984612</v>
      </c>
      <c r="G33" s="539">
        <f>SUM('MMA Rev-Exp Region 1:MMA Rev-Exp Region 11'!G33)</f>
        <v>1326397.823558683</v>
      </c>
      <c r="H33" s="539">
        <f>SUM('MMA Rev-Exp Region 1:MMA Rev-Exp Region 11'!H33)</f>
        <v>340833.46389249066</v>
      </c>
      <c r="I33" s="539">
        <f>SUM('MMA Rev-Exp Region 1:MMA Rev-Exp Region 11'!I33)</f>
        <v>359698.29259021487</v>
      </c>
      <c r="J33" s="539">
        <f>SUM('MMA Rev-Exp Region 1:MMA Rev-Exp Region 11'!J33)</f>
        <v>129707.45540850691</v>
      </c>
      <c r="K33" s="539">
        <f>SUM('MMA Rev-Exp Region 1:MMA Rev-Exp Region 11'!K33)</f>
        <v>15811.272140358315</v>
      </c>
      <c r="L33" s="539">
        <f>SUM('MMA Rev-Exp Region 1:MMA Rev-Exp Region 11'!L33)</f>
        <v>75843.812327638094</v>
      </c>
      <c r="M33" s="539">
        <f>SUM('MMA Rev-Exp Region 1:MMA Rev-Exp Region 11'!M33)</f>
        <v>6182.617375050756</v>
      </c>
      <c r="N33" s="539">
        <f>SUM('MMA Rev-Exp Region 1:MMA Rev-Exp Region 11'!N33)</f>
        <v>706397.20613011229</v>
      </c>
      <c r="O33" s="541">
        <f>SUM('MMA Rev-Exp Region 1:MMA Rev-Exp Region 11'!O33)</f>
        <v>116098.04342855624</v>
      </c>
      <c r="P33" s="289">
        <f t="shared" si="19"/>
        <v>19720495.649998955</v>
      </c>
      <c r="Q33" s="539">
        <f>SUM('MMA Rev-Exp Region 1:MMA Rev-Exp Region 11'!Q33)</f>
        <v>15712033.982822267</v>
      </c>
      <c r="R33" s="539">
        <f>SUM('MMA Rev-Exp Region 1:MMA Rev-Exp Region 11'!R33)</f>
        <v>508107.1601341482</v>
      </c>
      <c r="S33" s="539">
        <f>SUM('MMA Rev-Exp Region 1:MMA Rev-Exp Region 11'!S33)</f>
        <v>1615971.2130912575</v>
      </c>
      <c r="T33" s="539">
        <f>SUM('MMA Rev-Exp Region 1:MMA Rev-Exp Region 11'!T33)</f>
        <v>413758.12439607305</v>
      </c>
      <c r="U33" s="539">
        <f>SUM('MMA Rev-Exp Region 1:MMA Rev-Exp Region 11'!U33)</f>
        <v>370907.8921298887</v>
      </c>
      <c r="V33" s="539">
        <f>SUM('MMA Rev-Exp Region 1:MMA Rev-Exp Region 11'!V33)</f>
        <v>136002.17691778933</v>
      </c>
      <c r="W33" s="539">
        <f>SUM('MMA Rev-Exp Region 1:MMA Rev-Exp Region 11'!W33)</f>
        <v>16409.247269735919</v>
      </c>
      <c r="X33" s="539">
        <f>SUM('MMA Rev-Exp Region 1:MMA Rev-Exp Region 11'!X33)</f>
        <v>92333.313961694919</v>
      </c>
      <c r="Y33" s="539">
        <f>SUM('MMA Rev-Exp Region 1:MMA Rev-Exp Region 11'!Y33)</f>
        <v>7000.4497566839455</v>
      </c>
      <c r="Z33" s="539">
        <f>SUM('MMA Rev-Exp Region 1:MMA Rev-Exp Region 11'!Z33)</f>
        <v>710727.01848663809</v>
      </c>
      <c r="AA33" s="541">
        <f>SUM('MMA Rev-Exp Region 1:MMA Rev-Exp Region 11'!AA33)</f>
        <v>137245.0710327813</v>
      </c>
      <c r="AB33" s="289">
        <f t="shared" si="20"/>
        <v>20862714.479998879</v>
      </c>
      <c r="AC33" s="539">
        <f>SUM('MMA Rev-Exp Region 1:MMA Rev-Exp Region 11'!AC33)</f>
        <v>16689686.083375433</v>
      </c>
      <c r="AD33" s="539">
        <f>SUM('MMA Rev-Exp Region 1:MMA Rev-Exp Region 11'!AD33)</f>
        <v>570767.51211865467</v>
      </c>
      <c r="AE33" s="539">
        <f>SUM('MMA Rev-Exp Region 1:MMA Rev-Exp Region 11'!AE33)</f>
        <v>1674830.0126248866</v>
      </c>
      <c r="AF33" s="539">
        <f>SUM('MMA Rev-Exp Region 1:MMA Rev-Exp Region 11'!AF33)</f>
        <v>430741.05308144551</v>
      </c>
      <c r="AG33" s="539">
        <f>SUM('MMA Rev-Exp Region 1:MMA Rev-Exp Region 11'!AG33)</f>
        <v>383009.81874197535</v>
      </c>
      <c r="AH33" s="539">
        <f>SUM('MMA Rev-Exp Region 1:MMA Rev-Exp Region 11'!AH33)</f>
        <v>141107.1694118123</v>
      </c>
      <c r="AI33" s="539">
        <f>SUM('MMA Rev-Exp Region 1:MMA Rev-Exp Region 11'!AI33)</f>
        <v>16526.594812942658</v>
      </c>
      <c r="AJ33" s="539">
        <f>SUM('MMA Rev-Exp Region 1:MMA Rev-Exp Region 11'!AJ33)</f>
        <v>98593.753055723122</v>
      </c>
      <c r="AK33" s="539">
        <f>SUM('MMA Rev-Exp Region 1:MMA Rev-Exp Region 11'!AK33)</f>
        <v>7183.8991510819287</v>
      </c>
      <c r="AL33" s="539">
        <f>SUM('MMA Rev-Exp Region 1:MMA Rev-Exp Region 11'!AL33)</f>
        <v>710231.7344117543</v>
      </c>
      <c r="AM33" s="541">
        <f>SUM('MMA Rev-Exp Region 1:MMA Rev-Exp Region 11'!AM33)</f>
        <v>140036.84921317329</v>
      </c>
      <c r="AN33" s="289">
        <f t="shared" si="21"/>
        <v>53333208.197598033</v>
      </c>
      <c r="AO33" s="539">
        <f>SUM('MMA Rev-Exp Region 1:MMA Rev-Exp Region 11'!AO33)</f>
        <v>42601028.523241483</v>
      </c>
      <c r="AP33" s="539">
        <f>SUM('MMA Rev-Exp Region 1:MMA Rev-Exp Region 11'!AP33)</f>
        <v>1786254.794836401</v>
      </c>
      <c r="AQ33" s="539">
        <f>SUM('MMA Rev-Exp Region 1:MMA Rev-Exp Region 11'!AQ33)</f>
        <v>4717399.161482892</v>
      </c>
      <c r="AR33" s="539">
        <f>SUM('MMA Rev-Exp Region 1:MMA Rev-Exp Region 11'!AR33)</f>
        <v>1496043.3291156422</v>
      </c>
      <c r="AS33" s="539">
        <f>SUM('MMA Rev-Exp Region 1:MMA Rev-Exp Region 11'!AS33)</f>
        <v>842501.73061062186</v>
      </c>
      <c r="AT33" s="539">
        <f>SUM('MMA Rev-Exp Region 1:MMA Rev-Exp Region 11'!AT33)</f>
        <v>422726.15733979677</v>
      </c>
      <c r="AU33" s="539">
        <f>SUM('MMA Rev-Exp Region 1:MMA Rev-Exp Region 11'!AU33)</f>
        <v>24762.506324266695</v>
      </c>
      <c r="AV33" s="539">
        <f>SUM('MMA Rev-Exp Region 1:MMA Rev-Exp Region 11'!AV33)</f>
        <v>241992.98990399705</v>
      </c>
      <c r="AW33" s="539">
        <f>SUM('MMA Rev-Exp Region 1:MMA Rev-Exp Region 11'!AW33)</f>
        <v>31676.141980696688</v>
      </c>
      <c r="AX33" s="539">
        <f>SUM('MMA Rev-Exp Region 1:MMA Rev-Exp Region 11'!AX33)</f>
        <v>911927.93170664215</v>
      </c>
      <c r="AY33" s="541">
        <f>SUM('MMA Rev-Exp Region 1:MMA Rev-Exp Region 11'!AY33)</f>
        <v>256894.93105558137</v>
      </c>
      <c r="AZ33" s="544">
        <f>SUM('MMA Rev-Exp Region 1:MMA Rev-Exp Region 11'!AZ33)</f>
        <v>0</v>
      </c>
      <c r="BA33" s="296">
        <f t="shared" si="22"/>
        <v>111248547.43759587</v>
      </c>
      <c r="BB33" s="539">
        <f>SUM('MMA Rev-Exp Region 1:MMA Rev-Exp Region 11'!BB33)</f>
        <v>88828074.02361773</v>
      </c>
      <c r="BC33" s="539">
        <f>SUM('MMA Rev-Exp Region 1:MMA Rev-Exp Region 11'!BC33)</f>
        <v>3294963.1560590505</v>
      </c>
      <c r="BD33" s="539">
        <f>SUM('MMA Rev-Exp Region 1:MMA Rev-Exp Region 11'!BD33)</f>
        <v>9334598.2107577194</v>
      </c>
      <c r="BE33" s="539">
        <f>SUM('MMA Rev-Exp Region 1:MMA Rev-Exp Region 11'!BE33)</f>
        <v>2681375.9704856509</v>
      </c>
      <c r="BF33" s="539">
        <f>SUM('MMA Rev-Exp Region 1:MMA Rev-Exp Region 11'!BF33)</f>
        <v>1956117.7340727008</v>
      </c>
      <c r="BG33" s="539">
        <f>SUM('MMA Rev-Exp Region 1:MMA Rev-Exp Region 11'!BG33)</f>
        <v>829542.95907790528</v>
      </c>
      <c r="BH33" s="539">
        <f>SUM('MMA Rev-Exp Region 1:MMA Rev-Exp Region 11'!BH33)</f>
        <v>73509.620547303595</v>
      </c>
      <c r="BI33" s="539">
        <f>SUM('MMA Rev-Exp Region 1:MMA Rev-Exp Region 11'!BI33)</f>
        <v>508763.86924905318</v>
      </c>
      <c r="BJ33" s="539">
        <f>SUM('MMA Rev-Exp Region 1:MMA Rev-Exp Region 11'!BJ33)</f>
        <v>52043.108263513321</v>
      </c>
      <c r="BK33" s="539">
        <f>SUM('MMA Rev-Exp Region 1:MMA Rev-Exp Region 11'!BK33)</f>
        <v>3039283.8907351471</v>
      </c>
      <c r="BL33" s="544">
        <f>SUM('MMA Rev-Exp Region 1:MMA Rev-Exp Region 11'!BL33)</f>
        <v>650274.89473009226</v>
      </c>
    </row>
    <row r="34" spans="1:64" x14ac:dyDescent="0.25">
      <c r="A34" s="1468"/>
      <c r="B34" s="221" t="s">
        <v>42</v>
      </c>
      <c r="C34" s="229" t="s">
        <v>157</v>
      </c>
      <c r="D34" s="289">
        <f t="shared" si="18"/>
        <v>-1160386.1385748163</v>
      </c>
      <c r="E34" s="539">
        <f>SUM('MMA Rev-Exp Region 1:MMA Rev-Exp Region 11'!E34)</f>
        <v>-820445.16311132675</v>
      </c>
      <c r="F34" s="539">
        <f>SUM('MMA Rev-Exp Region 1:MMA Rev-Exp Region 11'!F34)</f>
        <v>-49483.108066924295</v>
      </c>
      <c r="G34" s="539">
        <f>SUM('MMA Rev-Exp Region 1:MMA Rev-Exp Region 11'!G34)</f>
        <v>-164721.2770514368</v>
      </c>
      <c r="H34" s="539">
        <f>SUM('MMA Rev-Exp Region 1:MMA Rev-Exp Region 11'!H34)</f>
        <v>-57123.47587659752</v>
      </c>
      <c r="I34" s="539">
        <f>SUM('MMA Rev-Exp Region 1:MMA Rev-Exp Region 11'!I34)</f>
        <v>-7752.3513528781605</v>
      </c>
      <c r="J34" s="539">
        <f>SUM('MMA Rev-Exp Region 1:MMA Rev-Exp Region 11'!J34)</f>
        <v>-12033.085135170264</v>
      </c>
      <c r="K34" s="539">
        <f>SUM('MMA Rev-Exp Region 1:MMA Rev-Exp Region 11'!K34)</f>
        <v>-180.45203683297979</v>
      </c>
      <c r="L34" s="539">
        <f>SUM('MMA Rev-Exp Region 1:MMA Rev-Exp Region 11'!L34)</f>
        <v>-7836.8477951388568</v>
      </c>
      <c r="M34" s="539">
        <f>SUM('MMA Rev-Exp Region 1:MMA Rev-Exp Region 11'!M34)</f>
        <v>-4021.9142904663149</v>
      </c>
      <c r="N34" s="539">
        <f>SUM('MMA Rev-Exp Region 1:MMA Rev-Exp Region 11'!N34)</f>
        <v>-10286.407874597597</v>
      </c>
      <c r="O34" s="541">
        <f>SUM('MMA Rev-Exp Region 1:MMA Rev-Exp Region 11'!O34)</f>
        <v>-26502.055983446739</v>
      </c>
      <c r="P34" s="289">
        <f t="shared" si="19"/>
        <v>-4574699.6802797755</v>
      </c>
      <c r="Q34" s="539">
        <f>SUM('MMA Rev-Exp Region 1:MMA Rev-Exp Region 11'!Q34)</f>
        <v>-3206545.6966196601</v>
      </c>
      <c r="R34" s="539">
        <f>SUM('MMA Rev-Exp Region 1:MMA Rev-Exp Region 11'!R34)</f>
        <v>-193375.28339295895</v>
      </c>
      <c r="S34" s="539">
        <f>SUM('MMA Rev-Exp Region 1:MMA Rev-Exp Region 11'!S34)</f>
        <v>-669417.46170704963</v>
      </c>
      <c r="T34" s="539">
        <f>SUM('MMA Rev-Exp Region 1:MMA Rev-Exp Region 11'!T34)</f>
        <v>-232150.8258063792</v>
      </c>
      <c r="U34" s="539">
        <f>SUM('MMA Rev-Exp Region 1:MMA Rev-Exp Region 11'!U34)</f>
        <v>-29324.596951534739</v>
      </c>
      <c r="V34" s="539">
        <f>SUM('MMA Rev-Exp Region 1:MMA Rev-Exp Region 11'!V34)</f>
        <v>-48179.945081145583</v>
      </c>
      <c r="W34" s="539">
        <f>SUM('MMA Rev-Exp Region 1:MMA Rev-Exp Region 11'!W34)</f>
        <v>-679.9185262569282</v>
      </c>
      <c r="X34" s="539">
        <f>SUM('MMA Rev-Exp Region 1:MMA Rev-Exp Region 11'!X34)</f>
        <v>-31951.262775401843</v>
      </c>
      <c r="Y34" s="539">
        <f>SUM('MMA Rev-Exp Region 1:MMA Rev-Exp Region 11'!Y34)</f>
        <v>-16364.478870627368</v>
      </c>
      <c r="Z34" s="539">
        <f>SUM('MMA Rev-Exp Region 1:MMA Rev-Exp Region 11'!Z34)</f>
        <v>-38899.660876931615</v>
      </c>
      <c r="AA34" s="541">
        <f>SUM('MMA Rev-Exp Region 1:MMA Rev-Exp Region 11'!AA34)</f>
        <v>-107810.54967182943</v>
      </c>
      <c r="AB34" s="289">
        <f t="shared" si="20"/>
        <v>-35929433.155966789</v>
      </c>
      <c r="AC34" s="539">
        <f>SUM('MMA Rev-Exp Region 1:MMA Rev-Exp Region 11'!AC34)</f>
        <v>-25139079.822371837</v>
      </c>
      <c r="AD34" s="539">
        <f>SUM('MMA Rev-Exp Region 1:MMA Rev-Exp Region 11'!AD34)</f>
        <v>-1516024.8151716946</v>
      </c>
      <c r="AE34" s="539">
        <f>SUM('MMA Rev-Exp Region 1:MMA Rev-Exp Region 11'!AE34)</f>
        <v>-5253873.142758036</v>
      </c>
      <c r="AF34" s="539">
        <f>SUM('MMA Rev-Exp Region 1:MMA Rev-Exp Region 11'!AF34)</f>
        <v>-1821915.3126650807</v>
      </c>
      <c r="AG34" s="539">
        <f>SUM('MMA Rev-Exp Region 1:MMA Rev-Exp Region 11'!AG34)</f>
        <v>-256854.01012779001</v>
      </c>
      <c r="AH34" s="539">
        <f>SUM('MMA Rev-Exp Region 1:MMA Rev-Exp Region 11'!AH34)</f>
        <v>-367165.61767556326</v>
      </c>
      <c r="AI34" s="539">
        <f>SUM('MMA Rev-Exp Region 1:MMA Rev-Exp Region 11'!AI34)</f>
        <v>-5993.0773747248813</v>
      </c>
      <c r="AJ34" s="539">
        <f>SUM('MMA Rev-Exp Region 1:MMA Rev-Exp Region 11'!AJ34)</f>
        <v>-251779.76455219515</v>
      </c>
      <c r="AK34" s="539">
        <f>SUM('MMA Rev-Exp Region 1:MMA Rev-Exp Region 11'!AK34)</f>
        <v>-128701.60189431676</v>
      </c>
      <c r="AL34" s="539">
        <f>SUM('MMA Rev-Exp Region 1:MMA Rev-Exp Region 11'!AL34)</f>
        <v>-341291.86747217807</v>
      </c>
      <c r="AM34" s="541">
        <f>SUM('MMA Rev-Exp Region 1:MMA Rev-Exp Region 11'!AM34)</f>
        <v>-846754.12390335405</v>
      </c>
      <c r="AN34" s="289">
        <f t="shared" si="21"/>
        <v>8184929.1944986098</v>
      </c>
      <c r="AO34" s="539">
        <f>SUM('MMA Rev-Exp Region 1:MMA Rev-Exp Region 11'!AO34)</f>
        <v>4114217.3583611227</v>
      </c>
      <c r="AP34" s="539">
        <f>SUM('MMA Rev-Exp Region 1:MMA Rev-Exp Region 11'!AP34)</f>
        <v>247606.2775045092</v>
      </c>
      <c r="AQ34" s="539">
        <f>SUM('MMA Rev-Exp Region 1:MMA Rev-Exp Region 11'!AQ34)</f>
        <v>2317315.4792272802</v>
      </c>
      <c r="AR34" s="539">
        <f>SUM('MMA Rev-Exp Region 1:MMA Rev-Exp Region 11'!AR34)</f>
        <v>804117.84068713011</v>
      </c>
      <c r="AS34" s="539">
        <f>SUM('MMA Rev-Exp Region 1:MMA Rev-Exp Region 11'!AS34)</f>
        <v>75254.471076662405</v>
      </c>
      <c r="AT34" s="539">
        <f>SUM('MMA Rev-Exp Region 1:MMA Rev-Exp Region 11'!AT34)</f>
        <v>0</v>
      </c>
      <c r="AU34" s="539">
        <f>SUM('MMA Rev-Exp Region 1:MMA Rev-Exp Region 11'!AU34)</f>
        <v>1750.7941683089118</v>
      </c>
      <c r="AV34" s="539">
        <f>SUM('MMA Rev-Exp Region 1:MMA Rev-Exp Region 11'!AV34)</f>
        <v>103346.18358860521</v>
      </c>
      <c r="AW34" s="539">
        <f>SUM('MMA Rev-Exp Region 1:MMA Rev-Exp Region 11'!AW34)</f>
        <v>55112.760860140195</v>
      </c>
      <c r="AX34" s="539">
        <f>SUM('MMA Rev-Exp Region 1:MMA Rev-Exp Region 11'!AX34)</f>
        <v>98861.682071538977</v>
      </c>
      <c r="AY34" s="541">
        <f>SUM('MMA Rev-Exp Region 1:MMA Rev-Exp Region 11'!AY34)</f>
        <v>367346.34695331054</v>
      </c>
      <c r="AZ34" s="544">
        <f>SUM('MMA Rev-Exp Region 1:MMA Rev-Exp Region 11'!AZ34)</f>
        <v>-3848673.0854880442</v>
      </c>
      <c r="BA34" s="296">
        <f t="shared" si="22"/>
        <v>-37328262.865810797</v>
      </c>
      <c r="BB34" s="539">
        <f>SUM('MMA Rev-Exp Region 1:MMA Rev-Exp Region 11'!BB34)</f>
        <v>-25051853.323741704</v>
      </c>
      <c r="BC34" s="539">
        <f>SUM('MMA Rev-Exp Region 1:MMA Rev-Exp Region 11'!BC34)</f>
        <v>-1511276.9291270692</v>
      </c>
      <c r="BD34" s="539">
        <f>SUM('MMA Rev-Exp Region 1:MMA Rev-Exp Region 11'!BD34)</f>
        <v>-3770696.402289242</v>
      </c>
      <c r="BE34" s="539">
        <f>SUM('MMA Rev-Exp Region 1:MMA Rev-Exp Region 11'!BE34)</f>
        <v>-1307071.7736609275</v>
      </c>
      <c r="BF34" s="539">
        <f>SUM('MMA Rev-Exp Region 1:MMA Rev-Exp Region 11'!BF34)</f>
        <v>-218676.48735554051</v>
      </c>
      <c r="BG34" s="539">
        <f>SUM('MMA Rev-Exp Region 1:MMA Rev-Exp Region 11'!BG34)</f>
        <v>-427378.64789187891</v>
      </c>
      <c r="BH34" s="539">
        <f>SUM('MMA Rev-Exp Region 1:MMA Rev-Exp Region 11'!BH34)</f>
        <v>-5102.6537695058769</v>
      </c>
      <c r="BI34" s="539">
        <f>SUM('MMA Rev-Exp Region 1:MMA Rev-Exp Region 11'!BI34)</f>
        <v>-188221.69153413069</v>
      </c>
      <c r="BJ34" s="539">
        <f>SUM('MMA Rev-Exp Region 1:MMA Rev-Exp Region 11'!BJ34)</f>
        <v>-93975.23419527027</v>
      </c>
      <c r="BK34" s="539">
        <f>SUM('MMA Rev-Exp Region 1:MMA Rev-Exp Region 11'!BK34)</f>
        <v>-291616.25415216829</v>
      </c>
      <c r="BL34" s="544">
        <f>SUM('MMA Rev-Exp Region 1:MMA Rev-Exp Region 11'!BL34)</f>
        <v>-613720.38260531961</v>
      </c>
    </row>
    <row r="35" spans="1:64" x14ac:dyDescent="0.25">
      <c r="A35" s="1468"/>
      <c r="B35" s="225" t="s">
        <v>43</v>
      </c>
      <c r="C35" s="230" t="s">
        <v>922</v>
      </c>
      <c r="D35" s="289">
        <f t="shared" si="18"/>
        <v>10240961.315359287</v>
      </c>
      <c r="E35" s="539">
        <f>SUM('MMA Rev-Exp Region 1:MMA Rev-Exp Region 11'!E35)</f>
        <v>6310105.2848833073</v>
      </c>
      <c r="F35" s="539">
        <f>SUM('MMA Rev-Exp Region 1:MMA Rev-Exp Region 11'!F35)</f>
        <v>564334.85786675883</v>
      </c>
      <c r="G35" s="539">
        <f>SUM('MMA Rev-Exp Region 1:MMA Rev-Exp Region 11'!G35)</f>
        <v>1616690.2916203658</v>
      </c>
      <c r="H35" s="539">
        <f>SUM('MMA Rev-Exp Region 1:MMA Rev-Exp Region 11'!H35)</f>
        <v>668749.91308482294</v>
      </c>
      <c r="I35" s="539">
        <f>SUM('MMA Rev-Exp Region 1:MMA Rev-Exp Region 11'!I35)</f>
        <v>174404.83835091005</v>
      </c>
      <c r="J35" s="539">
        <f>SUM('MMA Rev-Exp Region 1:MMA Rev-Exp Region 11'!J35)</f>
        <v>18456.385116983351</v>
      </c>
      <c r="K35" s="539">
        <f>SUM('MMA Rev-Exp Region 1:MMA Rev-Exp Region 11'!K35)</f>
        <v>4536.9923490961519</v>
      </c>
      <c r="L35" s="539">
        <f>SUM('MMA Rev-Exp Region 1:MMA Rev-Exp Region 11'!L35)</f>
        <v>91184.247777581331</v>
      </c>
      <c r="M35" s="539">
        <f>SUM('MMA Rev-Exp Region 1:MMA Rev-Exp Region 11'!M35)</f>
        <v>329200.78959650476</v>
      </c>
      <c r="N35" s="539">
        <f>SUM('MMA Rev-Exp Region 1:MMA Rev-Exp Region 11'!N35)</f>
        <v>159223.31898219383</v>
      </c>
      <c r="O35" s="541">
        <f>SUM('MMA Rev-Exp Region 1:MMA Rev-Exp Region 11'!O35)</f>
        <v>304074.39573076268</v>
      </c>
      <c r="P35" s="289">
        <f t="shared" si="19"/>
        <v>13375848.058428023</v>
      </c>
      <c r="Q35" s="539">
        <f>SUM('MMA Rev-Exp Region 1:MMA Rev-Exp Region 11'!Q35)</f>
        <v>8338958.7182608536</v>
      </c>
      <c r="R35" s="539">
        <f>SUM('MMA Rev-Exp Region 1:MMA Rev-Exp Region 11'!R35)</f>
        <v>745910.89685502043</v>
      </c>
      <c r="S35" s="539">
        <f>SUM('MMA Rev-Exp Region 1:MMA Rev-Exp Region 11'!S35)</f>
        <v>2058463.0729609295</v>
      </c>
      <c r="T35" s="539">
        <f>SUM('MMA Rev-Exp Region 1:MMA Rev-Exp Region 11'!T35)</f>
        <v>851009.13102854078</v>
      </c>
      <c r="U35" s="539">
        <f>SUM('MMA Rev-Exp Region 1:MMA Rev-Exp Region 11'!U35)</f>
        <v>214821.20245930157</v>
      </c>
      <c r="V35" s="539">
        <f>SUM('MMA Rev-Exp Region 1:MMA Rev-Exp Region 11'!V35)</f>
        <v>43427.535355918561</v>
      </c>
      <c r="W35" s="539">
        <f>SUM('MMA Rev-Exp Region 1:MMA Rev-Exp Region 11'!W35)</f>
        <v>5579.0359680840756</v>
      </c>
      <c r="X35" s="539">
        <f>SUM('MMA Rev-Exp Region 1:MMA Rev-Exp Region 11'!X35)</f>
        <v>115955.58711499455</v>
      </c>
      <c r="Y35" s="539">
        <f>SUM('MMA Rev-Exp Region 1:MMA Rev-Exp Region 11'!Y35)</f>
        <v>419283.22515387711</v>
      </c>
      <c r="Z35" s="539">
        <f>SUM('MMA Rev-Exp Region 1:MMA Rev-Exp Region 11'!Z35)</f>
        <v>195790.51088602992</v>
      </c>
      <c r="AA35" s="541">
        <f>SUM('MMA Rev-Exp Region 1:MMA Rev-Exp Region 11'!AA35)</f>
        <v>386649.14238447341</v>
      </c>
      <c r="AB35" s="289">
        <f t="shared" si="20"/>
        <v>14662577.519762188</v>
      </c>
      <c r="AC35" s="539">
        <f>SUM('MMA Rev-Exp Region 1:MMA Rev-Exp Region 11'!AC35)</f>
        <v>9373171.1891787499</v>
      </c>
      <c r="AD35" s="539">
        <f>SUM('MMA Rev-Exp Region 1:MMA Rev-Exp Region 11'!AD35)</f>
        <v>838469.28672354342</v>
      </c>
      <c r="AE35" s="539">
        <f>SUM('MMA Rev-Exp Region 1:MMA Rev-Exp Region 11'!AE35)</f>
        <v>2131197.2957869419</v>
      </c>
      <c r="AF35" s="539">
        <f>SUM('MMA Rev-Exp Region 1:MMA Rev-Exp Region 11'!AF35)</f>
        <v>881331.54047580657</v>
      </c>
      <c r="AG35" s="539">
        <f>SUM('MMA Rev-Exp Region 1:MMA Rev-Exp Region 11'!AG35)</f>
        <v>222099.2942913365</v>
      </c>
      <c r="AH35" s="539">
        <f>SUM('MMA Rev-Exp Region 1:MMA Rev-Exp Region 11'!AH35)</f>
        <v>53195.307113130591</v>
      </c>
      <c r="AI35" s="539">
        <f>SUM('MMA Rev-Exp Region 1:MMA Rev-Exp Region 11'!AI35)</f>
        <v>5784.922157015586</v>
      </c>
      <c r="AJ35" s="539">
        <f>SUM('MMA Rev-Exp Region 1:MMA Rev-Exp Region 11'!AJ35)</f>
        <v>120113.87267740641</v>
      </c>
      <c r="AK35" s="539">
        <f>SUM('MMA Rev-Exp Region 1:MMA Rev-Exp Region 11'!AK35)</f>
        <v>434110.53611922066</v>
      </c>
      <c r="AL35" s="539">
        <f>SUM('MMA Rev-Exp Region 1:MMA Rev-Exp Region 11'!AL35)</f>
        <v>202502.16428711513</v>
      </c>
      <c r="AM35" s="541">
        <f>SUM('MMA Rev-Exp Region 1:MMA Rev-Exp Region 11'!AM35)</f>
        <v>400602.1109519226</v>
      </c>
      <c r="AN35" s="289">
        <f t="shared" si="21"/>
        <v>13847170.839841003</v>
      </c>
      <c r="AO35" s="539">
        <f>SUM('MMA Rev-Exp Region 1:MMA Rev-Exp Region 11'!AO35)</f>
        <v>9462642.6587718539</v>
      </c>
      <c r="AP35" s="539">
        <f>SUM('MMA Rev-Exp Region 1:MMA Rev-Exp Region 11'!AP35)</f>
        <v>845241.10164896876</v>
      </c>
      <c r="AQ35" s="539">
        <f>SUM('MMA Rev-Exp Region 1:MMA Rev-Exp Region 11'!AQ35)</f>
        <v>1723239.6347748772</v>
      </c>
      <c r="AR35" s="539">
        <f>SUM('MMA Rev-Exp Region 1:MMA Rev-Exp Region 11'!AR35)</f>
        <v>710820.89277125674</v>
      </c>
      <c r="AS35" s="539">
        <f>SUM('MMA Rev-Exp Region 1:MMA Rev-Exp Region 11'!AS35)</f>
        <v>173463.72026101127</v>
      </c>
      <c r="AT35" s="539">
        <f>SUM('MMA Rev-Exp Region 1:MMA Rev-Exp Region 11'!AT35)</f>
        <v>0</v>
      </c>
      <c r="AU35" s="539">
        <f>SUM('MMA Rev-Exp Region 1:MMA Rev-Exp Region 11'!AU35)</f>
        <v>4365.2292362104226</v>
      </c>
      <c r="AV35" s="539">
        <f>SUM('MMA Rev-Exp Region 1:MMA Rev-Exp Region 11'!AV35)</f>
        <v>95478.682959419719</v>
      </c>
      <c r="AW35" s="539">
        <f>SUM('MMA Rev-Exp Region 1:MMA Rev-Exp Region 11'!AW35)</f>
        <v>351543.22867472353</v>
      </c>
      <c r="AX35" s="539">
        <f>SUM('MMA Rev-Exp Region 1:MMA Rev-Exp Region 11'!AX35)</f>
        <v>158054.36397137507</v>
      </c>
      <c r="AY35" s="541">
        <f>SUM('MMA Rev-Exp Region 1:MMA Rev-Exp Region 11'!AY35)</f>
        <v>322321.32677130529</v>
      </c>
      <c r="AZ35" s="544">
        <f>SUM('MMA Rev-Exp Region 1:MMA Rev-Exp Region 11'!AZ35)</f>
        <v>-1162046.3603908515</v>
      </c>
      <c r="BA35" s="296">
        <f t="shared" si="22"/>
        <v>50964511.372999646</v>
      </c>
      <c r="BB35" s="539">
        <f>SUM('MMA Rev-Exp Region 1:MMA Rev-Exp Region 11'!BB35)</f>
        <v>33484877.851094764</v>
      </c>
      <c r="BC35" s="539">
        <f>SUM('MMA Rev-Exp Region 1:MMA Rev-Exp Region 11'!BC35)</f>
        <v>2993956.1430942914</v>
      </c>
      <c r="BD35" s="539">
        <f>SUM('MMA Rev-Exp Region 1:MMA Rev-Exp Region 11'!BD35)</f>
        <v>7529590.2951431153</v>
      </c>
      <c r="BE35" s="539">
        <f>SUM('MMA Rev-Exp Region 1:MMA Rev-Exp Region 11'!BE35)</f>
        <v>3111911.4773604274</v>
      </c>
      <c r="BF35" s="539">
        <f>SUM('MMA Rev-Exp Region 1:MMA Rev-Exp Region 11'!BF35)</f>
        <v>784789.05536255927</v>
      </c>
      <c r="BG35" s="539">
        <f>SUM('MMA Rev-Exp Region 1:MMA Rev-Exp Region 11'!BG35)</f>
        <v>115079.2275860325</v>
      </c>
      <c r="BH35" s="539">
        <f>SUM('MMA Rev-Exp Region 1:MMA Rev-Exp Region 11'!BH35)</f>
        <v>20266.179710406235</v>
      </c>
      <c r="BI35" s="539">
        <f>SUM('MMA Rev-Exp Region 1:MMA Rev-Exp Region 11'!BI35)</f>
        <v>422732.39052940195</v>
      </c>
      <c r="BJ35" s="539">
        <f>SUM('MMA Rev-Exp Region 1:MMA Rev-Exp Region 11'!BJ35)</f>
        <v>1534137.779544326</v>
      </c>
      <c r="BK35" s="539">
        <f>SUM('MMA Rev-Exp Region 1:MMA Rev-Exp Region 11'!BK35)</f>
        <v>715570.35812671401</v>
      </c>
      <c r="BL35" s="544">
        <f>SUM('MMA Rev-Exp Region 1:MMA Rev-Exp Region 11'!BL35)</f>
        <v>1413646.975838464</v>
      </c>
    </row>
    <row r="36" spans="1:64" s="209" customFormat="1" x14ac:dyDescent="0.25">
      <c r="A36" s="1468"/>
      <c r="B36" s="223" t="s">
        <v>455</v>
      </c>
      <c r="C36" s="231" t="s">
        <v>2</v>
      </c>
      <c r="D36" s="277">
        <f t="shared" ref="D36:Q36" si="23">SUM(D29:D35)</f>
        <v>97530174.578876019</v>
      </c>
      <c r="E36" s="275">
        <f t="shared" si="23"/>
        <v>66646797.5250035</v>
      </c>
      <c r="F36" s="275">
        <f t="shared" si="23"/>
        <v>3510626.1737270756</v>
      </c>
      <c r="G36" s="275">
        <f t="shared" si="23"/>
        <v>14352566.13292706</v>
      </c>
      <c r="H36" s="275">
        <f t="shared" si="23"/>
        <v>4384574.3069993062</v>
      </c>
      <c r="I36" s="275">
        <f t="shared" si="23"/>
        <v>1302405.571333637</v>
      </c>
      <c r="J36" s="275">
        <f t="shared" si="23"/>
        <v>788836.64243984967</v>
      </c>
      <c r="K36" s="275">
        <f t="shared" si="23"/>
        <v>46044.302468990652</v>
      </c>
      <c r="L36" s="275">
        <f t="shared" si="23"/>
        <v>665724.63923722028</v>
      </c>
      <c r="M36" s="275">
        <f t="shared" si="23"/>
        <v>632401.78536450118</v>
      </c>
      <c r="N36" s="275">
        <f t="shared" si="23"/>
        <v>2636956.4353279402</v>
      </c>
      <c r="O36" s="283">
        <f t="shared" si="23"/>
        <v>2563241.0640469231</v>
      </c>
      <c r="P36" s="277">
        <f t="shared" si="23"/>
        <v>105261298.28974293</v>
      </c>
      <c r="Q36" s="275">
        <f t="shared" si="23"/>
        <v>73770599.227760777</v>
      </c>
      <c r="R36" s="275">
        <f t="shared" ref="R36:AA36" si="24">SUM(R29:R35)</f>
        <v>3977127.4366400759</v>
      </c>
      <c r="S36" s="275">
        <f t="shared" si="24"/>
        <v>15147206.05047664</v>
      </c>
      <c r="T36" s="275">
        <f t="shared" si="24"/>
        <v>4841366.1293092733</v>
      </c>
      <c r="U36" s="275">
        <f t="shared" si="24"/>
        <v>1134978.8769331814</v>
      </c>
      <c r="V36" s="275">
        <f t="shared" si="24"/>
        <v>511825.13424209185</v>
      </c>
      <c r="W36" s="275">
        <f t="shared" si="24"/>
        <v>33218.438172038252</v>
      </c>
      <c r="X36" s="275">
        <f t="shared" si="24"/>
        <v>776505.0887561118</v>
      </c>
      <c r="Y36" s="275">
        <f t="shared" si="24"/>
        <v>827370.67254715296</v>
      </c>
      <c r="Z36" s="275">
        <f t="shared" si="24"/>
        <v>1656770.2535731639</v>
      </c>
      <c r="AA36" s="283">
        <f t="shared" si="24"/>
        <v>2584330.9813324502</v>
      </c>
      <c r="AB36" s="277">
        <f>SUM(AB29:AB35)</f>
        <v>111873493.43752277</v>
      </c>
      <c r="AC36" s="275">
        <f>SUM(AC29:AC35)</f>
        <v>78968157.82058759</v>
      </c>
      <c r="AD36" s="275">
        <f t="shared" ref="AD36:AM36" si="25">SUM(AD29:AD35)</f>
        <v>4547100.7881258074</v>
      </c>
      <c r="AE36" s="275">
        <f t="shared" si="25"/>
        <v>15480791.393572289</v>
      </c>
      <c r="AF36" s="275">
        <f t="shared" si="25"/>
        <v>5267397.7036862755</v>
      </c>
      <c r="AG36" s="275">
        <f t="shared" si="25"/>
        <v>1071686.7430146507</v>
      </c>
      <c r="AH36" s="275">
        <f t="shared" si="25"/>
        <v>889618.85589890904</v>
      </c>
      <c r="AI36" s="275">
        <f t="shared" si="25"/>
        <v>34979.744429198137</v>
      </c>
      <c r="AJ36" s="275">
        <f t="shared" si="25"/>
        <v>731686.96398082806</v>
      </c>
      <c r="AK36" s="275">
        <f t="shared" si="25"/>
        <v>928102.49112549622</v>
      </c>
      <c r="AL36" s="275">
        <f t="shared" si="25"/>
        <v>1439563.590499335</v>
      </c>
      <c r="AM36" s="283">
        <f t="shared" si="25"/>
        <v>2514407.3426024113</v>
      </c>
      <c r="AN36" s="277">
        <f>SUM(AN29:AN35)</f>
        <v>266110804.98653185</v>
      </c>
      <c r="AO36" s="275">
        <f>SUM(AO29:AO35)</f>
        <v>189167860.77183402</v>
      </c>
      <c r="AP36" s="275">
        <f t="shared" ref="AP36:AY36" si="26">SUM(AP29:AP35)</f>
        <v>12148830.157387964</v>
      </c>
      <c r="AQ36" s="275">
        <f t="shared" si="26"/>
        <v>36251349.208435535</v>
      </c>
      <c r="AR36" s="275">
        <f t="shared" si="26"/>
        <v>14157643.335700426</v>
      </c>
      <c r="AS36" s="275">
        <f t="shared" si="26"/>
        <v>2373161.3507250627</v>
      </c>
      <c r="AT36" s="275">
        <f t="shared" si="26"/>
        <v>2459174.7873397968</v>
      </c>
      <c r="AU36" s="275">
        <f t="shared" si="26"/>
        <v>53101.82057225515</v>
      </c>
      <c r="AV36" s="275">
        <f t="shared" si="26"/>
        <v>1765280.2633873092</v>
      </c>
      <c r="AW36" s="275">
        <f t="shared" si="26"/>
        <v>1361866.9797977502</v>
      </c>
      <c r="AX36" s="275">
        <f t="shared" si="26"/>
        <v>1973322.5533477794</v>
      </c>
      <c r="AY36" s="283">
        <f t="shared" si="26"/>
        <v>4399213.7580039045</v>
      </c>
      <c r="AZ36" s="299">
        <f>SUM(AZ29:AZ35)</f>
        <v>820187.45134886377</v>
      </c>
      <c r="BA36" s="297">
        <f>SUM(BA29:BA35)</f>
        <v>581595958.74402237</v>
      </c>
      <c r="BB36" s="275">
        <f>SUM('MMA Rev-Exp Region 1:MMA Rev-Exp Region 11'!BB36)</f>
        <v>408553415.34518588</v>
      </c>
      <c r="BC36" s="275">
        <f>SUM('MMA Rev-Exp Region 1:MMA Rev-Exp Region 11'!BC36)</f>
        <v>24183684.555880927</v>
      </c>
      <c r="BD36" s="275">
        <f>SUM('MMA Rev-Exp Region 1:MMA Rev-Exp Region 11'!BD36)</f>
        <v>81231912.785411537</v>
      </c>
      <c r="BE36" s="275">
        <f>SUM('MMA Rev-Exp Region 1:MMA Rev-Exp Region 11'!BE36)</f>
        <v>28650981.475695286</v>
      </c>
      <c r="BF36" s="275">
        <f>SUM('MMA Rev-Exp Region 1:MMA Rev-Exp Region 11'!BF36)</f>
        <v>5882232.5420065317</v>
      </c>
      <c r="BG36" s="275">
        <f>SUM('MMA Rev-Exp Region 1:MMA Rev-Exp Region 11'!BG36)</f>
        <v>4649455.4199206466</v>
      </c>
      <c r="BH36" s="275">
        <f>SUM('MMA Rev-Exp Region 1:MMA Rev-Exp Region 11'!BH36)</f>
        <v>167344.30564248218</v>
      </c>
      <c r="BI36" s="275">
        <f>SUM('MMA Rev-Exp Region 1:MMA Rev-Exp Region 11'!BI36)</f>
        <v>3939196.9553614696</v>
      </c>
      <c r="BJ36" s="275">
        <f>SUM('MMA Rev-Exp Region 1:MMA Rev-Exp Region 11'!BJ36)</f>
        <v>3749741.9288349003</v>
      </c>
      <c r="BK36" s="275">
        <f>SUM('MMA Rev-Exp Region 1:MMA Rev-Exp Region 11'!BK36)</f>
        <v>7706612.8327482184</v>
      </c>
      <c r="BL36" s="299">
        <f>SUM('MMA Rev-Exp Region 1:MMA Rev-Exp Region 11'!BL36)</f>
        <v>12061193.145985693</v>
      </c>
    </row>
    <row r="37" spans="1:64" ht="16.5" customHeight="1" x14ac:dyDescent="0.25">
      <c r="A37" s="1447" t="s">
        <v>923</v>
      </c>
      <c r="B37" s="219" t="s">
        <v>924</v>
      </c>
      <c r="C37" s="232" t="s">
        <v>923</v>
      </c>
      <c r="D37" s="276">
        <f>SUM(E37:O37)</f>
        <v>11312166.343165383</v>
      </c>
      <c r="E37" s="538">
        <f>SUM('MMA Rev-Exp Region 1:MMA Rev-Exp Region 11'!E37)</f>
        <v>10274766.572878733</v>
      </c>
      <c r="F37" s="538">
        <f>SUM('MMA Rev-Exp Region 1:MMA Rev-Exp Region 11'!F37)</f>
        <v>706237.64060132951</v>
      </c>
      <c r="G37" s="538">
        <f>SUM('MMA Rev-Exp Region 1:MMA Rev-Exp Region 11'!G37)</f>
        <v>126227.34209263146</v>
      </c>
      <c r="H37" s="538">
        <f>SUM('MMA Rev-Exp Region 1:MMA Rev-Exp Region 11'!H37)</f>
        <v>87064.442067455646</v>
      </c>
      <c r="I37" s="538">
        <f>SUM('MMA Rev-Exp Region 1:MMA Rev-Exp Region 11'!I37)</f>
        <v>12248.423888716241</v>
      </c>
      <c r="J37" s="538">
        <f>SUM('MMA Rev-Exp Region 1:MMA Rev-Exp Region 11'!J37)</f>
        <v>18418.37529011978</v>
      </c>
      <c r="K37" s="538">
        <f>SUM('MMA Rev-Exp Region 1:MMA Rev-Exp Region 11'!K37)</f>
        <v>232.08517021552507</v>
      </c>
      <c r="L37" s="538">
        <f>SUM('MMA Rev-Exp Region 1:MMA Rev-Exp Region 11'!L37)</f>
        <v>46275.538939296603</v>
      </c>
      <c r="M37" s="538">
        <f>SUM('MMA Rev-Exp Region 1:MMA Rev-Exp Region 11'!M37)</f>
        <v>16788.896479801624</v>
      </c>
      <c r="N37" s="538">
        <f>SUM('MMA Rev-Exp Region 1:MMA Rev-Exp Region 11'!N37)</f>
        <v>8467.1620004025008</v>
      </c>
      <c r="O37" s="540">
        <f>SUM('MMA Rev-Exp Region 1:MMA Rev-Exp Region 11'!O37)</f>
        <v>15439.863756678951</v>
      </c>
      <c r="P37" s="276">
        <f>SUM(Q37:AA37)</f>
        <v>11937342.709519176</v>
      </c>
      <c r="Q37" s="538">
        <f>SUM('MMA Rev-Exp Region 1:MMA Rev-Exp Region 11'!Q37)</f>
        <v>11003551.45346692</v>
      </c>
      <c r="R37" s="538">
        <f>SUM('MMA Rev-Exp Region 1:MMA Rev-Exp Region 11'!R37)</f>
        <v>621868.74714722682</v>
      </c>
      <c r="S37" s="538">
        <f>SUM('MMA Rev-Exp Region 1:MMA Rev-Exp Region 11'!S37)</f>
        <v>141102.38935931007</v>
      </c>
      <c r="T37" s="538">
        <f>SUM('MMA Rev-Exp Region 1:MMA Rev-Exp Region 11'!T37)</f>
        <v>53629.533742831423</v>
      </c>
      <c r="U37" s="538">
        <f>SUM('MMA Rev-Exp Region 1:MMA Rev-Exp Region 11'!U37)</f>
        <v>18465.210942279176</v>
      </c>
      <c r="V37" s="538">
        <f>SUM('MMA Rev-Exp Region 1:MMA Rev-Exp Region 11'!V37)</f>
        <v>20443.005290119778</v>
      </c>
      <c r="W37" s="538">
        <f>SUM('MMA Rev-Exp Region 1:MMA Rev-Exp Region 11'!W37)</f>
        <v>233.22891188725669</v>
      </c>
      <c r="X37" s="538">
        <f>SUM('MMA Rev-Exp Region 1:MMA Rev-Exp Region 11'!X37)</f>
        <v>37510.689968817336</v>
      </c>
      <c r="Y37" s="538">
        <f>SUM('MMA Rev-Exp Region 1:MMA Rev-Exp Region 11'!Y37)</f>
        <v>16890.527051378456</v>
      </c>
      <c r="Z37" s="538">
        <f>SUM('MMA Rev-Exp Region 1:MMA Rev-Exp Region 11'!Z37)</f>
        <v>8116.9414448150992</v>
      </c>
      <c r="AA37" s="540">
        <f>SUM('MMA Rev-Exp Region 1:MMA Rev-Exp Region 11'!AA37)</f>
        <v>15530.98219359169</v>
      </c>
      <c r="AB37" s="276">
        <f>SUM(AC37:AM37)</f>
        <v>16474334.598916683</v>
      </c>
      <c r="AC37" s="538">
        <f>SUM('MMA Rev-Exp Region 1:MMA Rev-Exp Region 11'!AC37)</f>
        <v>14923442.378780382</v>
      </c>
      <c r="AD37" s="538">
        <f>SUM('MMA Rev-Exp Region 1:MMA Rev-Exp Region 11'!AD37)</f>
        <v>1126782.0438798317</v>
      </c>
      <c r="AE37" s="538">
        <f>SUM('MMA Rev-Exp Region 1:MMA Rev-Exp Region 11'!AE37)</f>
        <v>174014.58945071412</v>
      </c>
      <c r="AF37" s="538">
        <f>SUM('MMA Rev-Exp Region 1:MMA Rev-Exp Region 11'!AF37)</f>
        <v>92781.450440503817</v>
      </c>
      <c r="AG37" s="538">
        <f>SUM('MMA Rev-Exp Region 1:MMA Rev-Exp Region 11'!AG37)</f>
        <v>17553.222478669704</v>
      </c>
      <c r="AH37" s="538">
        <f>SUM('MMA Rev-Exp Region 1:MMA Rev-Exp Region 11'!AH37)</f>
        <v>20733.315290119783</v>
      </c>
      <c r="AI37" s="538">
        <f>SUM('MMA Rev-Exp Region 1:MMA Rev-Exp Region 11'!AI37)</f>
        <v>478.07669598304346</v>
      </c>
      <c r="AJ37" s="538">
        <f>SUM('MMA Rev-Exp Region 1:MMA Rev-Exp Region 11'!AJ37)</f>
        <v>76921.345880102148</v>
      </c>
      <c r="AK37" s="538">
        <f>SUM('MMA Rev-Exp Region 1:MMA Rev-Exp Region 11'!AK37)</f>
        <v>17151.572604061796</v>
      </c>
      <c r="AL37" s="538">
        <f>SUM('MMA Rev-Exp Region 1:MMA Rev-Exp Region 11'!AL37)</f>
        <v>8711.5768564066002</v>
      </c>
      <c r="AM37" s="540">
        <f>SUM('MMA Rev-Exp Region 1:MMA Rev-Exp Region 11'!AM37)</f>
        <v>15765.026559912561</v>
      </c>
      <c r="AN37" s="276">
        <f>SUM(AO37:AY37)</f>
        <v>25108685.600404516</v>
      </c>
      <c r="AO37" s="538">
        <f>SUM('MMA Rev-Exp Region 1:MMA Rev-Exp Region 11'!AO37)</f>
        <v>22705725.148447622</v>
      </c>
      <c r="AP37" s="538">
        <f>SUM('MMA Rev-Exp Region 1:MMA Rev-Exp Region 11'!AP37)</f>
        <v>1758991.7151909533</v>
      </c>
      <c r="AQ37" s="538">
        <f>SUM('MMA Rev-Exp Region 1:MMA Rev-Exp Region 11'!AQ37)</f>
        <v>241084.73140118815</v>
      </c>
      <c r="AR37" s="538">
        <f>SUM('MMA Rev-Exp Region 1:MMA Rev-Exp Region 11'!AR37)</f>
        <v>166982.78052880563</v>
      </c>
      <c r="AS37" s="538">
        <f>SUM('MMA Rev-Exp Region 1:MMA Rev-Exp Region 11'!AS37)</f>
        <v>29132.358408105323</v>
      </c>
      <c r="AT37" s="538">
        <f>SUM('MMA Rev-Exp Region 1:MMA Rev-Exp Region 11'!AT37)</f>
        <v>18058.02</v>
      </c>
      <c r="AU37" s="538">
        <f>SUM('MMA Rev-Exp Region 1:MMA Rev-Exp Region 11'!AU37)</f>
        <v>112.32122814324264</v>
      </c>
      <c r="AV37" s="538">
        <f>SUM('MMA Rev-Exp Region 1:MMA Rev-Exp Region 11'!AV37)</f>
        <v>165728.68099924389</v>
      </c>
      <c r="AW37" s="538">
        <f>SUM('MMA Rev-Exp Region 1:MMA Rev-Exp Region 11'!AW37)</f>
        <v>9980.6371478334495</v>
      </c>
      <c r="AX37" s="538">
        <f>SUM('MMA Rev-Exp Region 1:MMA Rev-Exp Region 11'!AX37)</f>
        <v>3940.9147996721081</v>
      </c>
      <c r="AY37" s="540">
        <f>SUM('MMA Rev-Exp Region 1:MMA Rev-Exp Region 11'!AY37)</f>
        <v>8948.2922529493862</v>
      </c>
      <c r="AZ37" s="543">
        <f>SUM('MMA Rev-Exp Region 1:MMA Rev-Exp Region 11'!AZ37)</f>
        <v>476261.81557616522</v>
      </c>
      <c r="BA37" s="294">
        <f>SUM(BB37:BL37)+AZ37</f>
        <v>65308791.067581937</v>
      </c>
      <c r="BB37" s="538">
        <f>SUM('MMA Rev-Exp Region 1:MMA Rev-Exp Region 11'!BB37)</f>
        <v>58907485.553573661</v>
      </c>
      <c r="BC37" s="538">
        <f>SUM('MMA Rev-Exp Region 1:MMA Rev-Exp Region 11'!BC37)</f>
        <v>4213880.1468193419</v>
      </c>
      <c r="BD37" s="538">
        <f>SUM('MMA Rev-Exp Region 1:MMA Rev-Exp Region 11'!BD37)</f>
        <v>682429.0523038439</v>
      </c>
      <c r="BE37" s="538">
        <f>SUM('MMA Rev-Exp Region 1:MMA Rev-Exp Region 11'!BE37)</f>
        <v>400458.20677959657</v>
      </c>
      <c r="BF37" s="538">
        <f>SUM('MMA Rev-Exp Region 1:MMA Rev-Exp Region 11'!BF37)</f>
        <v>77399.21571777045</v>
      </c>
      <c r="BG37" s="538">
        <f>SUM('MMA Rev-Exp Region 1:MMA Rev-Exp Region 11'!BG37)</f>
        <v>77652.71587035933</v>
      </c>
      <c r="BH37" s="538">
        <f>SUM('MMA Rev-Exp Region 1:MMA Rev-Exp Region 11'!BH37)</f>
        <v>1055.7120062290676</v>
      </c>
      <c r="BI37" s="538">
        <f>SUM('MMA Rev-Exp Region 1:MMA Rev-Exp Region 11'!BI37)</f>
        <v>326436.25578745996</v>
      </c>
      <c r="BJ37" s="538">
        <f>SUM('MMA Rev-Exp Region 1:MMA Rev-Exp Region 11'!BJ37)</f>
        <v>60811.633283075324</v>
      </c>
      <c r="BK37" s="538">
        <f>SUM('MMA Rev-Exp Region 1:MMA Rev-Exp Region 11'!BK37)</f>
        <v>29236.595101296305</v>
      </c>
      <c r="BL37" s="543">
        <f>SUM('MMA Rev-Exp Region 1:MMA Rev-Exp Region 11'!BL37)</f>
        <v>55684.16476313259</v>
      </c>
    </row>
    <row r="38" spans="1:64" ht="16.5" customHeight="1" x14ac:dyDescent="0.25">
      <c r="A38" s="1448"/>
      <c r="B38" s="221" t="s">
        <v>925</v>
      </c>
      <c r="C38" s="233" t="s">
        <v>928</v>
      </c>
      <c r="D38" s="289">
        <f>SUM(E38:O38)</f>
        <v>-1839631.9757107887</v>
      </c>
      <c r="E38" s="539">
        <f>SUM('MMA Rev-Exp Region 1:MMA Rev-Exp Region 11'!E38)</f>
        <v>-1153988.6763771796</v>
      </c>
      <c r="F38" s="539">
        <f>SUM('MMA Rev-Exp Region 1:MMA Rev-Exp Region 11'!F38)</f>
        <v>-73321.48069777638</v>
      </c>
      <c r="G38" s="539">
        <f>SUM('MMA Rev-Exp Region 1:MMA Rev-Exp Region 11'!G38)</f>
        <v>-331983.74863598606</v>
      </c>
      <c r="H38" s="539">
        <f>SUM('MMA Rev-Exp Region 1:MMA Rev-Exp Region 11'!H38)</f>
        <v>-121705.56908764174</v>
      </c>
      <c r="I38" s="539">
        <f>SUM('MMA Rev-Exp Region 1:MMA Rev-Exp Region 11'!I38)</f>
        <v>-13576.453539042581</v>
      </c>
      <c r="J38" s="539">
        <f>SUM('MMA Rev-Exp Region 1:MMA Rev-Exp Region 11'!J38)</f>
        <v>-14197.089136785136</v>
      </c>
      <c r="K38" s="539">
        <f>SUM('MMA Rev-Exp Region 1:MMA Rev-Exp Region 11'!K38)</f>
        <v>-441.69198202496892</v>
      </c>
      <c r="L38" s="539">
        <f>SUM('MMA Rev-Exp Region 1:MMA Rev-Exp Region 11'!L38)</f>
        <v>-17548.292797699418</v>
      </c>
      <c r="M38" s="539">
        <f>SUM('MMA Rev-Exp Region 1:MMA Rev-Exp Region 11'!M38)</f>
        <v>-11807.760709937173</v>
      </c>
      <c r="N38" s="539">
        <f>SUM('MMA Rev-Exp Region 1:MMA Rev-Exp Region 11'!N38)</f>
        <v>-17195.899123358511</v>
      </c>
      <c r="O38" s="541">
        <f>SUM('MMA Rev-Exp Region 1:MMA Rev-Exp Region 11'!O38)</f>
        <v>-83865.313623357055</v>
      </c>
      <c r="P38" s="289">
        <f>SUM(Q38:AA38)</f>
        <v>-1901628.7385877506</v>
      </c>
      <c r="Q38" s="539">
        <f>SUM('MMA Rev-Exp Region 1:MMA Rev-Exp Region 11'!Q38)</f>
        <v>-1057208.5920839556</v>
      </c>
      <c r="R38" s="539">
        <f>SUM('MMA Rev-Exp Region 1:MMA Rev-Exp Region 11'!R38)</f>
        <v>-67898.182641044899</v>
      </c>
      <c r="S38" s="539">
        <f>SUM('MMA Rev-Exp Region 1:MMA Rev-Exp Region 11'!S38)</f>
        <v>-420468.38381070609</v>
      </c>
      <c r="T38" s="539">
        <f>SUM('MMA Rev-Exp Region 1:MMA Rev-Exp Region 11'!T38)</f>
        <v>-154432.5323223391</v>
      </c>
      <c r="U38" s="539">
        <f>SUM('MMA Rev-Exp Region 1:MMA Rev-Exp Region 11'!U38)</f>
        <v>-17315.293430948394</v>
      </c>
      <c r="V38" s="539">
        <f>SUM('MMA Rev-Exp Region 1:MMA Rev-Exp Region 11'!V38)</f>
        <v>-18106.846796317339</v>
      </c>
      <c r="W38" s="539">
        <f>SUM('MMA Rev-Exp Region 1:MMA Rev-Exp Region 11'!W38)</f>
        <v>-563.33019907339235</v>
      </c>
      <c r="X38" s="539">
        <f>SUM('MMA Rev-Exp Region 1:MMA Rev-Exp Region 11'!X38)</f>
        <v>-22252.897131976613</v>
      </c>
      <c r="Y38" s="539">
        <f>SUM('MMA Rev-Exp Region 1:MMA Rev-Exp Region 11'!Y38)</f>
        <v>-14966.425401753666</v>
      </c>
      <c r="Z38" s="539">
        <f>SUM('MMA Rev-Exp Region 1:MMA Rev-Exp Region 11'!Z38)</f>
        <v>-21931.503560460642</v>
      </c>
      <c r="AA38" s="541">
        <f>SUM('MMA Rev-Exp Region 1:MMA Rev-Exp Region 11'!AA38)</f>
        <v>-106484.7512091747</v>
      </c>
      <c r="AB38" s="289">
        <f>SUM(AC38:AM38)</f>
        <v>-7306600.2142962068</v>
      </c>
      <c r="AC38" s="539">
        <f>SUM('MMA Rev-Exp Region 1:MMA Rev-Exp Region 11'!AC38)</f>
        <v>-4417325.116264374</v>
      </c>
      <c r="AD38" s="539">
        <f>SUM('MMA Rev-Exp Region 1:MMA Rev-Exp Region 11'!AD38)</f>
        <v>-280569.59897890978</v>
      </c>
      <c r="AE38" s="539">
        <f>SUM('MMA Rev-Exp Region 1:MMA Rev-Exp Region 11'!AE38)</f>
        <v>-1420538.1185249439</v>
      </c>
      <c r="AF38" s="539">
        <f>SUM('MMA Rev-Exp Region 1:MMA Rev-Exp Region 11'!AF38)</f>
        <v>-522499.2955700946</v>
      </c>
      <c r="AG38" s="539">
        <f>SUM('MMA Rev-Exp Region 1:MMA Rev-Exp Region 11'!AG38)</f>
        <v>-53173.780021275197</v>
      </c>
      <c r="AH38" s="539">
        <f>SUM('MMA Rev-Exp Region 1:MMA Rev-Exp Region 11'!AH38)</f>
        <v>-55604.572470336418</v>
      </c>
      <c r="AI38" s="539">
        <f>SUM('MMA Rev-Exp Region 1:MMA Rev-Exp Region 11'!AI38)</f>
        <v>-1729.9386928858457</v>
      </c>
      <c r="AJ38" s="539">
        <f>SUM('MMA Rev-Exp Region 1:MMA Rev-Exp Region 11'!AJ38)</f>
        <v>-75758.381278296409</v>
      </c>
      <c r="AK38" s="539">
        <f>SUM('MMA Rev-Exp Region 1:MMA Rev-Exp Region 11'!AK38)</f>
        <v>-50888.821890986314</v>
      </c>
      <c r="AL38" s="539">
        <f>SUM('MMA Rev-Exp Region 1:MMA Rev-Exp Region 11'!AL38)</f>
        <v>-67349.765137412061</v>
      </c>
      <c r="AM38" s="541">
        <f>SUM('MMA Rev-Exp Region 1:MMA Rev-Exp Region 11'!AM38)</f>
        <v>-361162.82546669361</v>
      </c>
      <c r="AN38" s="289">
        <f>SUM(AO38:AY38)</f>
        <v>5949667.0384192932</v>
      </c>
      <c r="AO38" s="539">
        <f>SUM('MMA Rev-Exp Region 1:MMA Rev-Exp Region 11'!AO38)</f>
        <v>4165535.532520595</v>
      </c>
      <c r="AP38" s="539">
        <f>SUM('MMA Rev-Exp Region 1:MMA Rev-Exp Region 11'!AP38)</f>
        <v>263204.6378564515</v>
      </c>
      <c r="AQ38" s="539">
        <f>SUM('MMA Rev-Exp Region 1:MMA Rev-Exp Region 11'!AQ38)</f>
        <v>1304260.7636869969</v>
      </c>
      <c r="AR38" s="539">
        <f>SUM('MMA Rev-Exp Region 1:MMA Rev-Exp Region 11'!AR38)</f>
        <v>478755.13302607491</v>
      </c>
      <c r="AS38" s="539">
        <f>SUM('MMA Rev-Exp Region 1:MMA Rev-Exp Region 11'!AS38)</f>
        <v>-312395.08012892574</v>
      </c>
      <c r="AT38" s="539">
        <f>SUM('MMA Rev-Exp Region 1:MMA Rev-Exp Region 11'!AT38)</f>
        <v>0</v>
      </c>
      <c r="AU38" s="539">
        <f>SUM('MMA Rev-Exp Region 1:MMA Rev-Exp Region 11'!AU38)</f>
        <v>-9988.1457738732788</v>
      </c>
      <c r="AV38" s="539">
        <f>SUM('MMA Rev-Exp Region 1:MMA Rev-Exp Region 11'!AV38)</f>
        <v>65274.89719104729</v>
      </c>
      <c r="AW38" s="539">
        <f>SUM('MMA Rev-Exp Region 1:MMA Rev-Exp Region 11'!AW38)</f>
        <v>44788.593164397738</v>
      </c>
      <c r="AX38" s="539">
        <f>SUM('MMA Rev-Exp Region 1:MMA Rev-Exp Region 11'!AX38)</f>
        <v>-377795.40658048616</v>
      </c>
      <c r="AY38" s="541">
        <f>SUM('MMA Rev-Exp Region 1:MMA Rev-Exp Region 11'!AY38)</f>
        <v>328026.11345701531</v>
      </c>
      <c r="AZ38" s="544">
        <f>SUM('MMA Rev-Exp Region 1:MMA Rev-Exp Region 11'!AZ38)</f>
        <v>-3706249.4242830118</v>
      </c>
      <c r="BA38" s="296">
        <f>SUM(BB38:BL38)+AZ38</f>
        <v>-8804443.3144584671</v>
      </c>
      <c r="BB38" s="539">
        <f>SUM('MMA Rev-Exp Region 1:MMA Rev-Exp Region 11'!BB38)</f>
        <v>-2462986.8522049151</v>
      </c>
      <c r="BC38" s="539">
        <f>SUM('MMA Rev-Exp Region 1:MMA Rev-Exp Region 11'!BC38)</f>
        <v>-158584.62446127948</v>
      </c>
      <c r="BD38" s="539">
        <f>SUM('MMA Rev-Exp Region 1:MMA Rev-Exp Region 11'!BD38)</f>
        <v>-868729.48728463938</v>
      </c>
      <c r="BE38" s="539">
        <f>SUM('MMA Rev-Exp Region 1:MMA Rev-Exp Region 11'!BE38)</f>
        <v>-319882.26395400055</v>
      </c>
      <c r="BF38" s="539">
        <f>SUM('MMA Rev-Exp Region 1:MMA Rev-Exp Region 11'!BF38)</f>
        <v>-396460.60712019179</v>
      </c>
      <c r="BG38" s="539">
        <f>SUM('MMA Rev-Exp Region 1:MMA Rev-Exp Region 11'!BG38)</f>
        <v>-87908.5084034389</v>
      </c>
      <c r="BH38" s="539">
        <f>SUM('MMA Rev-Exp Region 1:MMA Rev-Exp Region 11'!BH38)</f>
        <v>-12723.106647857485</v>
      </c>
      <c r="BI38" s="539">
        <f>SUM('MMA Rev-Exp Region 1:MMA Rev-Exp Region 11'!BI38)</f>
        <v>-50284.674016925157</v>
      </c>
      <c r="BJ38" s="539">
        <f>SUM('MMA Rev-Exp Region 1:MMA Rev-Exp Region 11'!BJ38)</f>
        <v>-32874.414838279416</v>
      </c>
      <c r="BK38" s="539">
        <f>SUM('MMA Rev-Exp Region 1:MMA Rev-Exp Region 11'!BK38)</f>
        <v>-484272.5744017174</v>
      </c>
      <c r="BL38" s="544">
        <f>SUM('MMA Rev-Exp Region 1:MMA Rev-Exp Region 11'!BL38)</f>
        <v>-223486.77684221003</v>
      </c>
    </row>
    <row r="39" spans="1:64" ht="16.5" customHeight="1" x14ac:dyDescent="0.25">
      <c r="A39" s="1448"/>
      <c r="B39" s="225" t="s">
        <v>926</v>
      </c>
      <c r="C39" s="234" t="s">
        <v>929</v>
      </c>
      <c r="D39" s="289">
        <f>SUM(E39:O39)</f>
        <v>0</v>
      </c>
      <c r="E39" s="539">
        <f>SUM('MMA Rev-Exp Region 1:MMA Rev-Exp Region 11'!E39)</f>
        <v>0</v>
      </c>
      <c r="F39" s="539">
        <f>SUM('MMA Rev-Exp Region 1:MMA Rev-Exp Region 11'!F39)</f>
        <v>0</v>
      </c>
      <c r="G39" s="539">
        <f>SUM('MMA Rev-Exp Region 1:MMA Rev-Exp Region 11'!G39)</f>
        <v>0</v>
      </c>
      <c r="H39" s="539">
        <f>SUM('MMA Rev-Exp Region 1:MMA Rev-Exp Region 11'!H39)</f>
        <v>0</v>
      </c>
      <c r="I39" s="539">
        <f>SUM('MMA Rev-Exp Region 1:MMA Rev-Exp Region 11'!I39)</f>
        <v>0</v>
      </c>
      <c r="J39" s="539">
        <f>SUM('MMA Rev-Exp Region 1:MMA Rev-Exp Region 11'!J39)</f>
        <v>0</v>
      </c>
      <c r="K39" s="539">
        <f>SUM('MMA Rev-Exp Region 1:MMA Rev-Exp Region 11'!K39)</f>
        <v>0</v>
      </c>
      <c r="L39" s="539">
        <f>SUM('MMA Rev-Exp Region 1:MMA Rev-Exp Region 11'!L39)</f>
        <v>0</v>
      </c>
      <c r="M39" s="539">
        <f>SUM('MMA Rev-Exp Region 1:MMA Rev-Exp Region 11'!M39)</f>
        <v>0</v>
      </c>
      <c r="N39" s="539">
        <f>SUM('MMA Rev-Exp Region 1:MMA Rev-Exp Region 11'!N39)</f>
        <v>0</v>
      </c>
      <c r="O39" s="541">
        <f>SUM('MMA Rev-Exp Region 1:MMA Rev-Exp Region 11'!O39)</f>
        <v>0</v>
      </c>
      <c r="P39" s="289">
        <f>SUM(Q39:AA39)</f>
        <v>0</v>
      </c>
      <c r="Q39" s="539">
        <f>SUM('MMA Rev-Exp Region 1:MMA Rev-Exp Region 11'!Q39)</f>
        <v>0</v>
      </c>
      <c r="R39" s="539">
        <f>SUM('MMA Rev-Exp Region 1:MMA Rev-Exp Region 11'!R39)</f>
        <v>0</v>
      </c>
      <c r="S39" s="539">
        <f>SUM('MMA Rev-Exp Region 1:MMA Rev-Exp Region 11'!S39)</f>
        <v>0</v>
      </c>
      <c r="T39" s="539">
        <f>SUM('MMA Rev-Exp Region 1:MMA Rev-Exp Region 11'!T39)</f>
        <v>0</v>
      </c>
      <c r="U39" s="539">
        <f>SUM('MMA Rev-Exp Region 1:MMA Rev-Exp Region 11'!U39)</f>
        <v>0</v>
      </c>
      <c r="V39" s="539">
        <f>SUM('MMA Rev-Exp Region 1:MMA Rev-Exp Region 11'!V39)</f>
        <v>0</v>
      </c>
      <c r="W39" s="539">
        <f>SUM('MMA Rev-Exp Region 1:MMA Rev-Exp Region 11'!W39)</f>
        <v>0</v>
      </c>
      <c r="X39" s="539">
        <f>SUM('MMA Rev-Exp Region 1:MMA Rev-Exp Region 11'!X39)</f>
        <v>0</v>
      </c>
      <c r="Y39" s="539">
        <f>SUM('MMA Rev-Exp Region 1:MMA Rev-Exp Region 11'!Y39)</f>
        <v>0</v>
      </c>
      <c r="Z39" s="539">
        <f>SUM('MMA Rev-Exp Region 1:MMA Rev-Exp Region 11'!Z39)</f>
        <v>0</v>
      </c>
      <c r="AA39" s="541">
        <f>SUM('MMA Rev-Exp Region 1:MMA Rev-Exp Region 11'!AA39)</f>
        <v>0</v>
      </c>
      <c r="AB39" s="289">
        <f>SUM(AC39:AM39)</f>
        <v>0</v>
      </c>
      <c r="AC39" s="539">
        <f>SUM('MMA Rev-Exp Region 1:MMA Rev-Exp Region 11'!AC39)</f>
        <v>0</v>
      </c>
      <c r="AD39" s="539">
        <f>SUM('MMA Rev-Exp Region 1:MMA Rev-Exp Region 11'!AD39)</f>
        <v>0</v>
      </c>
      <c r="AE39" s="539">
        <f>SUM('MMA Rev-Exp Region 1:MMA Rev-Exp Region 11'!AE39)</f>
        <v>0</v>
      </c>
      <c r="AF39" s="539">
        <f>SUM('MMA Rev-Exp Region 1:MMA Rev-Exp Region 11'!AF39)</f>
        <v>0</v>
      </c>
      <c r="AG39" s="539">
        <f>SUM('MMA Rev-Exp Region 1:MMA Rev-Exp Region 11'!AG39)</f>
        <v>0</v>
      </c>
      <c r="AH39" s="539">
        <f>SUM('MMA Rev-Exp Region 1:MMA Rev-Exp Region 11'!AH39)</f>
        <v>0</v>
      </c>
      <c r="AI39" s="539">
        <f>SUM('MMA Rev-Exp Region 1:MMA Rev-Exp Region 11'!AI39)</f>
        <v>0</v>
      </c>
      <c r="AJ39" s="539">
        <f>SUM('MMA Rev-Exp Region 1:MMA Rev-Exp Region 11'!AJ39)</f>
        <v>0</v>
      </c>
      <c r="AK39" s="539">
        <f>SUM('MMA Rev-Exp Region 1:MMA Rev-Exp Region 11'!AK39)</f>
        <v>0</v>
      </c>
      <c r="AL39" s="539">
        <f>SUM('MMA Rev-Exp Region 1:MMA Rev-Exp Region 11'!AL39)</f>
        <v>0</v>
      </c>
      <c r="AM39" s="541">
        <f>SUM('MMA Rev-Exp Region 1:MMA Rev-Exp Region 11'!AM39)</f>
        <v>0</v>
      </c>
      <c r="AN39" s="289">
        <f>SUM(AO39:AY39)</f>
        <v>0</v>
      </c>
      <c r="AO39" s="539">
        <f>SUM('MMA Rev-Exp Region 1:MMA Rev-Exp Region 11'!AO39)</f>
        <v>0</v>
      </c>
      <c r="AP39" s="539">
        <f>SUM('MMA Rev-Exp Region 1:MMA Rev-Exp Region 11'!AP39)</f>
        <v>0</v>
      </c>
      <c r="AQ39" s="539">
        <f>SUM('MMA Rev-Exp Region 1:MMA Rev-Exp Region 11'!AQ39)</f>
        <v>0</v>
      </c>
      <c r="AR39" s="539">
        <f>SUM('MMA Rev-Exp Region 1:MMA Rev-Exp Region 11'!AR39)</f>
        <v>0</v>
      </c>
      <c r="AS39" s="539">
        <f>SUM('MMA Rev-Exp Region 1:MMA Rev-Exp Region 11'!AS39)</f>
        <v>0</v>
      </c>
      <c r="AT39" s="539">
        <f>SUM('MMA Rev-Exp Region 1:MMA Rev-Exp Region 11'!AT39)</f>
        <v>0</v>
      </c>
      <c r="AU39" s="539">
        <f>SUM('MMA Rev-Exp Region 1:MMA Rev-Exp Region 11'!AU39)</f>
        <v>0</v>
      </c>
      <c r="AV39" s="539">
        <f>SUM('MMA Rev-Exp Region 1:MMA Rev-Exp Region 11'!AV39)</f>
        <v>0</v>
      </c>
      <c r="AW39" s="539">
        <f>SUM('MMA Rev-Exp Region 1:MMA Rev-Exp Region 11'!AW39)</f>
        <v>0</v>
      </c>
      <c r="AX39" s="539">
        <f>SUM('MMA Rev-Exp Region 1:MMA Rev-Exp Region 11'!AX39)</f>
        <v>0</v>
      </c>
      <c r="AY39" s="541">
        <f>SUM('MMA Rev-Exp Region 1:MMA Rev-Exp Region 11'!AY39)</f>
        <v>0</v>
      </c>
      <c r="AZ39" s="544">
        <f>SUM('MMA Rev-Exp Region 1:MMA Rev-Exp Region 11'!AZ39)</f>
        <v>0</v>
      </c>
      <c r="BA39" s="296">
        <f>SUM(BB39:BL39)+AZ39</f>
        <v>0</v>
      </c>
      <c r="BB39" s="539">
        <f>SUM('MMA Rev-Exp Region 1:MMA Rev-Exp Region 11'!BB39)</f>
        <v>0</v>
      </c>
      <c r="BC39" s="539">
        <f>SUM('MMA Rev-Exp Region 1:MMA Rev-Exp Region 11'!BC39)</f>
        <v>0</v>
      </c>
      <c r="BD39" s="539">
        <f>SUM('MMA Rev-Exp Region 1:MMA Rev-Exp Region 11'!BD39)</f>
        <v>0</v>
      </c>
      <c r="BE39" s="539">
        <f>SUM('MMA Rev-Exp Region 1:MMA Rev-Exp Region 11'!BE39)</f>
        <v>0</v>
      </c>
      <c r="BF39" s="539">
        <f>SUM('MMA Rev-Exp Region 1:MMA Rev-Exp Region 11'!BF39)</f>
        <v>0</v>
      </c>
      <c r="BG39" s="539">
        <f>SUM('MMA Rev-Exp Region 1:MMA Rev-Exp Region 11'!BG39)</f>
        <v>0</v>
      </c>
      <c r="BH39" s="539">
        <f>SUM('MMA Rev-Exp Region 1:MMA Rev-Exp Region 11'!BH39)</f>
        <v>0</v>
      </c>
      <c r="BI39" s="539">
        <f>SUM('MMA Rev-Exp Region 1:MMA Rev-Exp Region 11'!BI39)</f>
        <v>0</v>
      </c>
      <c r="BJ39" s="539">
        <f>SUM('MMA Rev-Exp Region 1:MMA Rev-Exp Region 11'!BJ39)</f>
        <v>0</v>
      </c>
      <c r="BK39" s="539">
        <f>SUM('MMA Rev-Exp Region 1:MMA Rev-Exp Region 11'!BK39)</f>
        <v>0</v>
      </c>
      <c r="BL39" s="544">
        <f>SUM('MMA Rev-Exp Region 1:MMA Rev-Exp Region 11'!BL39)</f>
        <v>0</v>
      </c>
    </row>
    <row r="40" spans="1:64" s="209" customFormat="1" ht="16.5" customHeight="1" x14ac:dyDescent="0.25">
      <c r="A40" s="1449"/>
      <c r="B40" s="227" t="s">
        <v>927</v>
      </c>
      <c r="C40" s="235" t="s">
        <v>930</v>
      </c>
      <c r="D40" s="277">
        <f t="shared" ref="D40:P40" si="27">SUM(D37:D39)</f>
        <v>9472534.367454594</v>
      </c>
      <c r="E40" s="275">
        <f t="shared" si="27"/>
        <v>9120777.8965015542</v>
      </c>
      <c r="F40" s="275">
        <f t="shared" si="27"/>
        <v>632916.15990355308</v>
      </c>
      <c r="G40" s="275">
        <f t="shared" si="27"/>
        <v>-205756.40654335462</v>
      </c>
      <c r="H40" s="275">
        <f t="shared" si="27"/>
        <v>-34641.12702018609</v>
      </c>
      <c r="I40" s="275">
        <f t="shared" si="27"/>
        <v>-1328.0296503263398</v>
      </c>
      <c r="J40" s="275">
        <f t="shared" si="27"/>
        <v>4221.286153334644</v>
      </c>
      <c r="K40" s="275">
        <f t="shared" si="27"/>
        <v>-209.60681180944385</v>
      </c>
      <c r="L40" s="275">
        <f t="shared" si="27"/>
        <v>28727.246141597185</v>
      </c>
      <c r="M40" s="275">
        <f t="shared" si="27"/>
        <v>4981.1357698644515</v>
      </c>
      <c r="N40" s="275">
        <f t="shared" si="27"/>
        <v>-8728.7371229560104</v>
      </c>
      <c r="O40" s="283">
        <f t="shared" si="27"/>
        <v>-68425.4498666781</v>
      </c>
      <c r="P40" s="277">
        <f t="shared" si="27"/>
        <v>10035713.970931426</v>
      </c>
      <c r="Q40" s="275">
        <f t="shared" ref="Q40:AA40" si="28">SUM(Q37:Q39)</f>
        <v>9946342.861382965</v>
      </c>
      <c r="R40" s="275">
        <f t="shared" si="28"/>
        <v>553970.56450618198</v>
      </c>
      <c r="S40" s="275">
        <f t="shared" si="28"/>
        <v>-279365.99445139605</v>
      </c>
      <c r="T40" s="275">
        <f t="shared" si="28"/>
        <v>-100802.99857950768</v>
      </c>
      <c r="U40" s="275">
        <f t="shared" si="28"/>
        <v>1149.9175113307829</v>
      </c>
      <c r="V40" s="275">
        <f t="shared" si="28"/>
        <v>2336.1584938024389</v>
      </c>
      <c r="W40" s="275">
        <f t="shared" si="28"/>
        <v>-330.10128718613566</v>
      </c>
      <c r="X40" s="275">
        <f t="shared" si="28"/>
        <v>15257.792836840723</v>
      </c>
      <c r="Y40" s="275">
        <f t="shared" si="28"/>
        <v>1924.1016496247903</v>
      </c>
      <c r="Z40" s="275">
        <f t="shared" si="28"/>
        <v>-13814.562115645542</v>
      </c>
      <c r="AA40" s="283">
        <f t="shared" si="28"/>
        <v>-90953.769015583021</v>
      </c>
      <c r="AB40" s="277">
        <f>SUM(AB37:AB39)</f>
        <v>9167734.3846204765</v>
      </c>
      <c r="AC40" s="275">
        <f t="shared" ref="AC40:AM40" si="29">SUM(AC37:AC39)</f>
        <v>10506117.262516007</v>
      </c>
      <c r="AD40" s="275">
        <f t="shared" si="29"/>
        <v>846212.4449009219</v>
      </c>
      <c r="AE40" s="275">
        <f t="shared" si="29"/>
        <v>-1246523.5290742298</v>
      </c>
      <c r="AF40" s="275">
        <f t="shared" si="29"/>
        <v>-429717.84512959077</v>
      </c>
      <c r="AG40" s="275">
        <f t="shared" si="29"/>
        <v>-35620.557542605493</v>
      </c>
      <c r="AH40" s="275">
        <f t="shared" si="29"/>
        <v>-34871.257180216635</v>
      </c>
      <c r="AI40" s="275">
        <f t="shared" si="29"/>
        <v>-1251.8619969028023</v>
      </c>
      <c r="AJ40" s="275">
        <f t="shared" si="29"/>
        <v>1162.9646018057392</v>
      </c>
      <c r="AK40" s="275">
        <f t="shared" si="29"/>
        <v>-33737.249286924518</v>
      </c>
      <c r="AL40" s="275">
        <f t="shared" si="29"/>
        <v>-58638.188281005459</v>
      </c>
      <c r="AM40" s="283">
        <f t="shared" si="29"/>
        <v>-345397.79890678107</v>
      </c>
      <c r="AN40" s="277">
        <f>SUM(AN37:AN39)</f>
        <v>31058352.638823807</v>
      </c>
      <c r="AO40" s="275">
        <f t="shared" ref="AO40:AY40" si="30">SUM(AO37:AO39)</f>
        <v>26871260.680968218</v>
      </c>
      <c r="AP40" s="275">
        <f t="shared" si="30"/>
        <v>2022196.3530474049</v>
      </c>
      <c r="AQ40" s="275">
        <f t="shared" si="30"/>
        <v>1545345.495088185</v>
      </c>
      <c r="AR40" s="275">
        <f t="shared" si="30"/>
        <v>645737.91355488054</v>
      </c>
      <c r="AS40" s="275">
        <f t="shared" si="30"/>
        <v>-283262.72172082041</v>
      </c>
      <c r="AT40" s="275">
        <f t="shared" si="30"/>
        <v>18058.02</v>
      </c>
      <c r="AU40" s="275">
        <f t="shared" si="30"/>
        <v>-9875.8245457300363</v>
      </c>
      <c r="AV40" s="275">
        <f t="shared" si="30"/>
        <v>231003.57819029118</v>
      </c>
      <c r="AW40" s="275">
        <f t="shared" si="30"/>
        <v>54769.230312231186</v>
      </c>
      <c r="AX40" s="275">
        <f t="shared" si="30"/>
        <v>-373854.49178081407</v>
      </c>
      <c r="AY40" s="283">
        <f t="shared" si="30"/>
        <v>336974.40570996469</v>
      </c>
      <c r="AZ40" s="299">
        <f>SUM(AZ37:AZ39)</f>
        <v>-3229987.6087068468</v>
      </c>
      <c r="BA40" s="297">
        <f>SUM(BA37:BA39)</f>
        <v>56504347.75312347</v>
      </c>
      <c r="BB40" s="275">
        <f>SUM('MMA Rev-Exp Region 1:MMA Rev-Exp Region 11'!BB40)</f>
        <v>56444498.701368742</v>
      </c>
      <c r="BC40" s="275">
        <f>SUM('MMA Rev-Exp Region 1:MMA Rev-Exp Region 11'!BC40)</f>
        <v>4055295.5223580617</v>
      </c>
      <c r="BD40" s="275">
        <f>SUM('MMA Rev-Exp Region 1:MMA Rev-Exp Region 11'!BD40)</f>
        <v>-186300.43498079572</v>
      </c>
      <c r="BE40" s="275">
        <f>SUM('MMA Rev-Exp Region 1:MMA Rev-Exp Region 11'!BE40)</f>
        <v>80575.942825595965</v>
      </c>
      <c r="BF40" s="275">
        <f>SUM('MMA Rev-Exp Region 1:MMA Rev-Exp Region 11'!BF40)</f>
        <v>-319061.39140242146</v>
      </c>
      <c r="BG40" s="275">
        <f>SUM('MMA Rev-Exp Region 1:MMA Rev-Exp Region 11'!BG40)</f>
        <v>-10255.792533079561</v>
      </c>
      <c r="BH40" s="275">
        <f>SUM('MMA Rev-Exp Region 1:MMA Rev-Exp Region 11'!BH40)</f>
        <v>-11667.39464162842</v>
      </c>
      <c r="BI40" s="275">
        <f>SUM('MMA Rev-Exp Region 1:MMA Rev-Exp Region 11'!BI40)</f>
        <v>276151.58177053486</v>
      </c>
      <c r="BJ40" s="275">
        <f>SUM('MMA Rev-Exp Region 1:MMA Rev-Exp Region 11'!BJ40)</f>
        <v>27937.218444795912</v>
      </c>
      <c r="BK40" s="275">
        <f>SUM('MMA Rev-Exp Region 1:MMA Rev-Exp Region 11'!BK40)</f>
        <v>-455035.97930042102</v>
      </c>
      <c r="BL40" s="299">
        <f>SUM('MMA Rev-Exp Region 1:MMA Rev-Exp Region 11'!BL40)</f>
        <v>-167802.6120790774</v>
      </c>
    </row>
    <row r="41" spans="1:64" ht="14.85" customHeight="1" x14ac:dyDescent="0.25">
      <c r="A41" s="1447" t="s">
        <v>305</v>
      </c>
      <c r="B41" s="219">
        <v>5.0999999999999996</v>
      </c>
      <c r="C41" s="232" t="s">
        <v>37</v>
      </c>
      <c r="D41" s="276">
        <f>SUM(E41:O41)</f>
        <v>26109854.386728127</v>
      </c>
      <c r="E41" s="538">
        <f>SUM('MMA Rev-Exp Region 1:MMA Rev-Exp Region 11'!E41)</f>
        <v>11543300.92451909</v>
      </c>
      <c r="F41" s="538">
        <f>SUM('MMA Rev-Exp Region 1:MMA Rev-Exp Region 11'!F41)</f>
        <v>4093165.5972006414</v>
      </c>
      <c r="G41" s="538">
        <f>SUM('MMA Rev-Exp Region 1:MMA Rev-Exp Region 11'!G41)</f>
        <v>1874924.9644756808</v>
      </c>
      <c r="H41" s="538">
        <f>SUM('MMA Rev-Exp Region 1:MMA Rev-Exp Region 11'!H41)</f>
        <v>4049977.7511238321</v>
      </c>
      <c r="I41" s="538">
        <f>SUM('MMA Rev-Exp Region 1:MMA Rev-Exp Region 11'!I41)</f>
        <v>450460.94421398692</v>
      </c>
      <c r="J41" s="538">
        <f>SUM('MMA Rev-Exp Region 1:MMA Rev-Exp Region 11'!J41)</f>
        <v>2557347.0353849949</v>
      </c>
      <c r="K41" s="538">
        <f>SUM('MMA Rev-Exp Region 1:MMA Rev-Exp Region 11'!K41)</f>
        <v>26393.263880388909</v>
      </c>
      <c r="L41" s="538">
        <f>SUM('MMA Rev-Exp Region 1:MMA Rev-Exp Region 11'!L41)</f>
        <v>264417.91374913603</v>
      </c>
      <c r="M41" s="538">
        <f>SUM('MMA Rev-Exp Region 1:MMA Rev-Exp Region 11'!M41)</f>
        <v>37195.966565007417</v>
      </c>
      <c r="N41" s="538">
        <f>SUM('MMA Rev-Exp Region 1:MMA Rev-Exp Region 11'!N41)</f>
        <v>781267.30509282544</v>
      </c>
      <c r="O41" s="540">
        <f>SUM('MMA Rev-Exp Region 1:MMA Rev-Exp Region 11'!O41)</f>
        <v>431402.7205225412</v>
      </c>
      <c r="P41" s="276">
        <f>SUM(Q41:AA41)</f>
        <v>25481519.909605794</v>
      </c>
      <c r="Q41" s="538">
        <f>SUM('MMA Rev-Exp Region 1:MMA Rev-Exp Region 11'!Q41)</f>
        <v>12136031.162473202</v>
      </c>
      <c r="R41" s="538">
        <f>SUM('MMA Rev-Exp Region 1:MMA Rev-Exp Region 11'!R41)</f>
        <v>3826667.5046920916</v>
      </c>
      <c r="S41" s="538">
        <f>SUM('MMA Rev-Exp Region 1:MMA Rev-Exp Region 11'!S41)</f>
        <v>1758219.4952354692</v>
      </c>
      <c r="T41" s="538">
        <f>SUM('MMA Rev-Exp Region 1:MMA Rev-Exp Region 11'!T41)</f>
        <v>3545775.3235998945</v>
      </c>
      <c r="U41" s="538">
        <f>SUM('MMA Rev-Exp Region 1:MMA Rev-Exp Region 11'!U41)</f>
        <v>556661.1382852518</v>
      </c>
      <c r="V41" s="538">
        <f>SUM('MMA Rev-Exp Region 1:MMA Rev-Exp Region 11'!V41)</f>
        <v>2233925.2853849954</v>
      </c>
      <c r="W41" s="538">
        <f>SUM('MMA Rev-Exp Region 1:MMA Rev-Exp Region 11'!W41)</f>
        <v>22147.594026090046</v>
      </c>
      <c r="X41" s="538">
        <f>SUM('MMA Rev-Exp Region 1:MMA Rev-Exp Region 11'!X41)</f>
        <v>330776.00917951047</v>
      </c>
      <c r="Y41" s="538">
        <f>SUM('MMA Rev-Exp Region 1:MMA Rev-Exp Region 11'!Y41)</f>
        <v>38122.689960784577</v>
      </c>
      <c r="Z41" s="538">
        <f>SUM('MMA Rev-Exp Region 1:MMA Rev-Exp Region 11'!Z41)</f>
        <v>464880.8139490803</v>
      </c>
      <c r="AA41" s="540">
        <f>SUM('MMA Rev-Exp Region 1:MMA Rev-Exp Region 11'!AA41)</f>
        <v>568312.89281942265</v>
      </c>
      <c r="AB41" s="276">
        <f>SUM(AC41:AM41)</f>
        <v>28130715.80232415</v>
      </c>
      <c r="AC41" s="538">
        <f>SUM('MMA Rev-Exp Region 1:MMA Rev-Exp Region 11'!AC41)</f>
        <v>12816579.097169336</v>
      </c>
      <c r="AD41" s="538">
        <f>SUM('MMA Rev-Exp Region 1:MMA Rev-Exp Region 11'!AD41)</f>
        <v>4673811.0719676027</v>
      </c>
      <c r="AE41" s="538">
        <f>SUM('MMA Rev-Exp Region 1:MMA Rev-Exp Region 11'!AE41)</f>
        <v>2028426.1816986168</v>
      </c>
      <c r="AF41" s="538">
        <f>SUM('MMA Rev-Exp Region 1:MMA Rev-Exp Region 11'!AF41)</f>
        <v>4653745.7892232444</v>
      </c>
      <c r="AG41" s="538">
        <f>SUM('MMA Rev-Exp Region 1:MMA Rev-Exp Region 11'!AG41)</f>
        <v>544099.93977772712</v>
      </c>
      <c r="AH41" s="538">
        <f>SUM('MMA Rev-Exp Region 1:MMA Rev-Exp Region 11'!AH41)</f>
        <v>1904656.4253849951</v>
      </c>
      <c r="AI41" s="538">
        <f>SUM('MMA Rev-Exp Region 1:MMA Rev-Exp Region 11'!AI41)</f>
        <v>25717.343689817782</v>
      </c>
      <c r="AJ41" s="538">
        <f>SUM('MMA Rev-Exp Region 1:MMA Rev-Exp Region 11'!AJ41)</f>
        <v>459220.13323176722</v>
      </c>
      <c r="AK41" s="538">
        <f>SUM('MMA Rev-Exp Region 1:MMA Rev-Exp Region 11'!AK41)</f>
        <v>40375.449189474479</v>
      </c>
      <c r="AL41" s="538">
        <f>SUM('MMA Rev-Exp Region 1:MMA Rev-Exp Region 11'!AL41)</f>
        <v>407352.8498578376</v>
      </c>
      <c r="AM41" s="540">
        <f>SUM('MMA Rev-Exp Region 1:MMA Rev-Exp Region 11'!AM41)</f>
        <v>576731.52113373077</v>
      </c>
      <c r="AN41" s="276">
        <f>SUM(AO41:AY41)</f>
        <v>49135916.652133733</v>
      </c>
      <c r="AO41" s="538">
        <f>SUM('MMA Rev-Exp Region 1:MMA Rev-Exp Region 11'!AO41)</f>
        <v>23226456.51856827</v>
      </c>
      <c r="AP41" s="538">
        <f>SUM('MMA Rev-Exp Region 1:MMA Rev-Exp Region 11'!AP41)</f>
        <v>9383080.9518558756</v>
      </c>
      <c r="AQ41" s="538">
        <f>SUM('MMA Rev-Exp Region 1:MMA Rev-Exp Region 11'!AQ41)</f>
        <v>3313722.310631061</v>
      </c>
      <c r="AR41" s="538">
        <f>SUM('MMA Rev-Exp Region 1:MMA Rev-Exp Region 11'!AR41)</f>
        <v>7436432.7878648359</v>
      </c>
      <c r="AS41" s="538">
        <f>SUM('MMA Rev-Exp Region 1:MMA Rev-Exp Region 11'!AS41)</f>
        <v>1181617.9797944808</v>
      </c>
      <c r="AT41" s="538">
        <f>SUM('MMA Rev-Exp Region 1:MMA Rev-Exp Region 11'!AT41)</f>
        <v>2737598.99</v>
      </c>
      <c r="AU41" s="538">
        <f>SUM('MMA Rev-Exp Region 1:MMA Rev-Exp Region 11'!AU41)</f>
        <v>45699.09571059946</v>
      </c>
      <c r="AV41" s="538">
        <f>SUM('MMA Rev-Exp Region 1:MMA Rev-Exp Region 11'!AV41)</f>
        <v>734306.90927979536</v>
      </c>
      <c r="AW41" s="538">
        <f>SUM('MMA Rev-Exp Region 1:MMA Rev-Exp Region 11'!AW41)</f>
        <v>36157.774690409649</v>
      </c>
      <c r="AX41" s="538">
        <f>SUM('MMA Rev-Exp Region 1:MMA Rev-Exp Region 11'!AX41)</f>
        <v>375885.72776225582</v>
      </c>
      <c r="AY41" s="540">
        <f>SUM('MMA Rev-Exp Region 1:MMA Rev-Exp Region 11'!AY41)</f>
        <v>664957.60597614991</v>
      </c>
      <c r="AZ41" s="543">
        <f>SUM('MMA Rev-Exp Region 1:MMA Rev-Exp Region 11'!AZ41)</f>
        <v>3287594.7045336482</v>
      </c>
      <c r="BA41" s="294">
        <f>SUM(BB41:BL41)+AZ41</f>
        <v>132145601.45532545</v>
      </c>
      <c r="BB41" s="539">
        <f>SUM('MMA Rev-Exp Region 1:MMA Rev-Exp Region 11'!BB41)</f>
        <v>59722367.702729911</v>
      </c>
      <c r="BC41" s="539">
        <f>SUM('MMA Rev-Exp Region 1:MMA Rev-Exp Region 11'!BC41)</f>
        <v>21976725.125716209</v>
      </c>
      <c r="BD41" s="539">
        <f>SUM('MMA Rev-Exp Region 1:MMA Rev-Exp Region 11'!BD41)</f>
        <v>8975292.9520408288</v>
      </c>
      <c r="BE41" s="539">
        <f>SUM('MMA Rev-Exp Region 1:MMA Rev-Exp Region 11'!BE41)</f>
        <v>19685931.651811808</v>
      </c>
      <c r="BF41" s="539">
        <f>SUM('MMA Rev-Exp Region 1:MMA Rev-Exp Region 11'!BF41)</f>
        <v>2732840.0020714463</v>
      </c>
      <c r="BG41" s="539">
        <f>SUM('MMA Rev-Exp Region 1:MMA Rev-Exp Region 11'!BG41)</f>
        <v>9433527.7361549847</v>
      </c>
      <c r="BH41" s="539">
        <f>SUM('MMA Rev-Exp Region 1:MMA Rev-Exp Region 11'!BH41)</f>
        <v>119957.2973068962</v>
      </c>
      <c r="BI41" s="539">
        <f>SUM('MMA Rev-Exp Region 1:MMA Rev-Exp Region 11'!BI41)</f>
        <v>1788720.9654402093</v>
      </c>
      <c r="BJ41" s="539">
        <f>SUM('MMA Rev-Exp Region 1:MMA Rev-Exp Region 11'!BJ41)</f>
        <v>151851.88040567611</v>
      </c>
      <c r="BK41" s="539">
        <f>SUM('MMA Rev-Exp Region 1:MMA Rev-Exp Region 11'!BK41)</f>
        <v>2029386.6966619992</v>
      </c>
      <c r="BL41" s="544">
        <f>SUM('MMA Rev-Exp Region 1:MMA Rev-Exp Region 11'!BL41)</f>
        <v>2241404.7404518444</v>
      </c>
    </row>
    <row r="42" spans="1:64" ht="24" x14ac:dyDescent="0.25">
      <c r="A42" s="1448"/>
      <c r="B42" s="221">
        <v>5.2</v>
      </c>
      <c r="C42" s="229" t="s">
        <v>306</v>
      </c>
      <c r="D42" s="289">
        <f>SUM(E42:O42)</f>
        <v>0</v>
      </c>
      <c r="E42" s="539">
        <f>SUM('MMA Rev-Exp Region 1:MMA Rev-Exp Region 11'!E42)</f>
        <v>0</v>
      </c>
      <c r="F42" s="539">
        <f>SUM('MMA Rev-Exp Region 1:MMA Rev-Exp Region 11'!F42)</f>
        <v>0</v>
      </c>
      <c r="G42" s="539">
        <f>SUM('MMA Rev-Exp Region 1:MMA Rev-Exp Region 11'!G42)</f>
        <v>0</v>
      </c>
      <c r="H42" s="539">
        <f>SUM('MMA Rev-Exp Region 1:MMA Rev-Exp Region 11'!H42)</f>
        <v>0</v>
      </c>
      <c r="I42" s="539">
        <f>SUM('MMA Rev-Exp Region 1:MMA Rev-Exp Region 11'!I42)</f>
        <v>0</v>
      </c>
      <c r="J42" s="539">
        <f>SUM('MMA Rev-Exp Region 1:MMA Rev-Exp Region 11'!J42)</f>
        <v>0</v>
      </c>
      <c r="K42" s="539">
        <f>SUM('MMA Rev-Exp Region 1:MMA Rev-Exp Region 11'!K42)</f>
        <v>0</v>
      </c>
      <c r="L42" s="539">
        <f>SUM('MMA Rev-Exp Region 1:MMA Rev-Exp Region 11'!L42)</f>
        <v>0</v>
      </c>
      <c r="M42" s="539">
        <f>SUM('MMA Rev-Exp Region 1:MMA Rev-Exp Region 11'!M42)</f>
        <v>0</v>
      </c>
      <c r="N42" s="539">
        <f>SUM('MMA Rev-Exp Region 1:MMA Rev-Exp Region 11'!N42)</f>
        <v>0</v>
      </c>
      <c r="O42" s="541">
        <f>SUM('MMA Rev-Exp Region 1:MMA Rev-Exp Region 11'!O42)</f>
        <v>0</v>
      </c>
      <c r="P42" s="289">
        <f>SUM(Q42:AA42)</f>
        <v>0</v>
      </c>
      <c r="Q42" s="539">
        <f>SUM('MMA Rev-Exp Region 1:MMA Rev-Exp Region 11'!Q42)</f>
        <v>0</v>
      </c>
      <c r="R42" s="539">
        <f>SUM('MMA Rev-Exp Region 1:MMA Rev-Exp Region 11'!R42)</f>
        <v>0</v>
      </c>
      <c r="S42" s="539">
        <f>SUM('MMA Rev-Exp Region 1:MMA Rev-Exp Region 11'!S42)</f>
        <v>0</v>
      </c>
      <c r="T42" s="539">
        <f>SUM('MMA Rev-Exp Region 1:MMA Rev-Exp Region 11'!T42)</f>
        <v>0</v>
      </c>
      <c r="U42" s="539">
        <f>SUM('MMA Rev-Exp Region 1:MMA Rev-Exp Region 11'!U42)</f>
        <v>0</v>
      </c>
      <c r="V42" s="539">
        <f>SUM('MMA Rev-Exp Region 1:MMA Rev-Exp Region 11'!V42)</f>
        <v>0</v>
      </c>
      <c r="W42" s="539">
        <f>SUM('MMA Rev-Exp Region 1:MMA Rev-Exp Region 11'!W42)</f>
        <v>0</v>
      </c>
      <c r="X42" s="539">
        <f>SUM('MMA Rev-Exp Region 1:MMA Rev-Exp Region 11'!X42)</f>
        <v>0</v>
      </c>
      <c r="Y42" s="539">
        <f>SUM('MMA Rev-Exp Region 1:MMA Rev-Exp Region 11'!Y42)</f>
        <v>0</v>
      </c>
      <c r="Z42" s="539">
        <f>SUM('MMA Rev-Exp Region 1:MMA Rev-Exp Region 11'!Z42)</f>
        <v>0</v>
      </c>
      <c r="AA42" s="541">
        <f>SUM('MMA Rev-Exp Region 1:MMA Rev-Exp Region 11'!AA42)</f>
        <v>0</v>
      </c>
      <c r="AB42" s="289">
        <f>SUM(AC42:AM42)</f>
        <v>0</v>
      </c>
      <c r="AC42" s="539">
        <f>SUM('MMA Rev-Exp Region 1:MMA Rev-Exp Region 11'!AC42)</f>
        <v>0</v>
      </c>
      <c r="AD42" s="539">
        <f>SUM('MMA Rev-Exp Region 1:MMA Rev-Exp Region 11'!AD42)</f>
        <v>0</v>
      </c>
      <c r="AE42" s="539">
        <f>SUM('MMA Rev-Exp Region 1:MMA Rev-Exp Region 11'!AE42)</f>
        <v>0</v>
      </c>
      <c r="AF42" s="539">
        <f>SUM('MMA Rev-Exp Region 1:MMA Rev-Exp Region 11'!AF42)</f>
        <v>0</v>
      </c>
      <c r="AG42" s="539">
        <f>SUM('MMA Rev-Exp Region 1:MMA Rev-Exp Region 11'!AG42)</f>
        <v>0</v>
      </c>
      <c r="AH42" s="539">
        <f>SUM('MMA Rev-Exp Region 1:MMA Rev-Exp Region 11'!AH42)</f>
        <v>0</v>
      </c>
      <c r="AI42" s="539">
        <f>SUM('MMA Rev-Exp Region 1:MMA Rev-Exp Region 11'!AI42)</f>
        <v>0</v>
      </c>
      <c r="AJ42" s="539">
        <f>SUM('MMA Rev-Exp Region 1:MMA Rev-Exp Region 11'!AJ42)</f>
        <v>0</v>
      </c>
      <c r="AK42" s="539">
        <f>SUM('MMA Rev-Exp Region 1:MMA Rev-Exp Region 11'!AK42)</f>
        <v>0</v>
      </c>
      <c r="AL42" s="539">
        <f>SUM('MMA Rev-Exp Region 1:MMA Rev-Exp Region 11'!AL42)</f>
        <v>0</v>
      </c>
      <c r="AM42" s="541">
        <f>SUM('MMA Rev-Exp Region 1:MMA Rev-Exp Region 11'!AM42)</f>
        <v>0</v>
      </c>
      <c r="AN42" s="289">
        <f>SUM(AO42:AY42)</f>
        <v>0</v>
      </c>
      <c r="AO42" s="539">
        <f>SUM('MMA Rev-Exp Region 1:MMA Rev-Exp Region 11'!AO42)</f>
        <v>0</v>
      </c>
      <c r="AP42" s="539">
        <f>SUM('MMA Rev-Exp Region 1:MMA Rev-Exp Region 11'!AP42)</f>
        <v>0</v>
      </c>
      <c r="AQ42" s="539">
        <f>SUM('MMA Rev-Exp Region 1:MMA Rev-Exp Region 11'!AQ42)</f>
        <v>0</v>
      </c>
      <c r="AR42" s="539">
        <f>SUM('MMA Rev-Exp Region 1:MMA Rev-Exp Region 11'!AR42)</f>
        <v>0</v>
      </c>
      <c r="AS42" s="539">
        <f>SUM('MMA Rev-Exp Region 1:MMA Rev-Exp Region 11'!AS42)</f>
        <v>0</v>
      </c>
      <c r="AT42" s="539">
        <f>SUM('MMA Rev-Exp Region 1:MMA Rev-Exp Region 11'!AT42)</f>
        <v>0</v>
      </c>
      <c r="AU42" s="539">
        <f>SUM('MMA Rev-Exp Region 1:MMA Rev-Exp Region 11'!AU42)</f>
        <v>0</v>
      </c>
      <c r="AV42" s="539">
        <f>SUM('MMA Rev-Exp Region 1:MMA Rev-Exp Region 11'!AV42)</f>
        <v>0</v>
      </c>
      <c r="AW42" s="539">
        <f>SUM('MMA Rev-Exp Region 1:MMA Rev-Exp Region 11'!AW42)</f>
        <v>0</v>
      </c>
      <c r="AX42" s="539">
        <f>SUM('MMA Rev-Exp Region 1:MMA Rev-Exp Region 11'!AX42)</f>
        <v>0</v>
      </c>
      <c r="AY42" s="541">
        <f>SUM('MMA Rev-Exp Region 1:MMA Rev-Exp Region 11'!AY42)</f>
        <v>0</v>
      </c>
      <c r="AZ42" s="544">
        <f>SUM('MMA Rev-Exp Region 1:MMA Rev-Exp Region 11'!AZ42)</f>
        <v>0</v>
      </c>
      <c r="BA42" s="296">
        <f>SUM(BB42:BL42)+AZ42</f>
        <v>0</v>
      </c>
      <c r="BB42" s="539">
        <f>SUM('MMA Rev-Exp Region 1:MMA Rev-Exp Region 11'!BB42)</f>
        <v>0</v>
      </c>
      <c r="BC42" s="539">
        <f>SUM('MMA Rev-Exp Region 1:MMA Rev-Exp Region 11'!BC42)</f>
        <v>0</v>
      </c>
      <c r="BD42" s="539">
        <f>SUM('MMA Rev-Exp Region 1:MMA Rev-Exp Region 11'!BD42)</f>
        <v>0</v>
      </c>
      <c r="BE42" s="539">
        <f>SUM('MMA Rev-Exp Region 1:MMA Rev-Exp Region 11'!BE42)</f>
        <v>0</v>
      </c>
      <c r="BF42" s="539">
        <f>SUM('MMA Rev-Exp Region 1:MMA Rev-Exp Region 11'!BF42)</f>
        <v>0</v>
      </c>
      <c r="BG42" s="539">
        <f>SUM('MMA Rev-Exp Region 1:MMA Rev-Exp Region 11'!BG42)</f>
        <v>0</v>
      </c>
      <c r="BH42" s="539">
        <f>SUM('MMA Rev-Exp Region 1:MMA Rev-Exp Region 11'!BH42)</f>
        <v>0</v>
      </c>
      <c r="BI42" s="539">
        <f>SUM('MMA Rev-Exp Region 1:MMA Rev-Exp Region 11'!BI42)</f>
        <v>0</v>
      </c>
      <c r="BJ42" s="539">
        <f>SUM('MMA Rev-Exp Region 1:MMA Rev-Exp Region 11'!BJ42)</f>
        <v>0</v>
      </c>
      <c r="BK42" s="539">
        <f>SUM('MMA Rev-Exp Region 1:MMA Rev-Exp Region 11'!BK42)</f>
        <v>0</v>
      </c>
      <c r="BL42" s="544">
        <f>SUM('MMA Rev-Exp Region 1:MMA Rev-Exp Region 11'!BL42)</f>
        <v>0</v>
      </c>
    </row>
    <row r="43" spans="1:64" ht="24" x14ac:dyDescent="0.25">
      <c r="A43" s="1448"/>
      <c r="B43" s="221">
        <v>5.3</v>
      </c>
      <c r="C43" s="229" t="s">
        <v>307</v>
      </c>
      <c r="D43" s="289">
        <f>SUM(E43:O43)</f>
        <v>-1250001.1695502088</v>
      </c>
      <c r="E43" s="539">
        <f>SUM('MMA Rev-Exp Region 1:MMA Rev-Exp Region 11'!E43)</f>
        <v>-602288.37628119159</v>
      </c>
      <c r="F43" s="539">
        <f>SUM('MMA Rev-Exp Region 1:MMA Rev-Exp Region 11'!F43)</f>
        <v>-224274.6662937598</v>
      </c>
      <c r="G43" s="539">
        <f>SUM('MMA Rev-Exp Region 1:MMA Rev-Exp Region 11'!G43)</f>
        <v>-70974.924214785657</v>
      </c>
      <c r="H43" s="539">
        <f>SUM('MMA Rev-Exp Region 1:MMA Rev-Exp Region 11'!H43)</f>
        <v>-164149.43160436896</v>
      </c>
      <c r="I43" s="539">
        <f>SUM('MMA Rev-Exp Region 1:MMA Rev-Exp Region 11'!I43)</f>
        <v>-28404.742642325189</v>
      </c>
      <c r="J43" s="539">
        <f>SUM('MMA Rev-Exp Region 1:MMA Rev-Exp Region 11'!J43)</f>
        <v>-103898.79873912371</v>
      </c>
      <c r="K43" s="539">
        <f>SUM('MMA Rev-Exp Region 1:MMA Rev-Exp Region 11'!K43)</f>
        <v>-1208.7152997727976</v>
      </c>
      <c r="L43" s="539">
        <f>SUM('MMA Rev-Exp Region 1:MMA Rev-Exp Region 11'!L43)</f>
        <v>-14993.210473364234</v>
      </c>
      <c r="M43" s="539">
        <f>SUM('MMA Rev-Exp Region 1:MMA Rev-Exp Region 11'!M43)</f>
        <v>-269.8768330250636</v>
      </c>
      <c r="N43" s="539">
        <f>SUM('MMA Rev-Exp Region 1:MMA Rev-Exp Region 11'!N43)</f>
        <v>-20964.195836619234</v>
      </c>
      <c r="O43" s="541">
        <f>SUM('MMA Rev-Exp Region 1:MMA Rev-Exp Region 11'!O43)</f>
        <v>-18574.231331872714</v>
      </c>
      <c r="P43" s="289">
        <f>SUM(Q43:AA43)</f>
        <v>-2060018.3217904437</v>
      </c>
      <c r="Q43" s="539">
        <f>SUM('MMA Rev-Exp Region 1:MMA Rev-Exp Region 11'!Q43)</f>
        <v>-914487.62625339045</v>
      </c>
      <c r="R43" s="539">
        <f>SUM('MMA Rev-Exp Region 1:MMA Rev-Exp Region 11'!R43)</f>
        <v>-341017.00924531597</v>
      </c>
      <c r="S43" s="539">
        <f>SUM('MMA Rev-Exp Region 1:MMA Rev-Exp Region 11'!S43)</f>
        <v>-137606.29616795259</v>
      </c>
      <c r="T43" s="539">
        <f>SUM('MMA Rev-Exp Region 1:MMA Rev-Exp Region 11'!T43)</f>
        <v>-319171.93459858652</v>
      </c>
      <c r="U43" s="539">
        <f>SUM('MMA Rev-Exp Region 1:MMA Rev-Exp Region 11'!U43)</f>
        <v>-50834.466521975912</v>
      </c>
      <c r="V43" s="539">
        <f>SUM('MMA Rev-Exp Region 1:MMA Rev-Exp Region 11'!V43)</f>
        <v>-191155.94736648904</v>
      </c>
      <c r="W43" s="539">
        <f>SUM('MMA Rev-Exp Region 1:MMA Rev-Exp Region 11'!W43)</f>
        <v>-2174.8709555877786</v>
      </c>
      <c r="X43" s="539">
        <f>SUM('MMA Rev-Exp Region 1:MMA Rev-Exp Region 11'!X43)</f>
        <v>-29142.201435377541</v>
      </c>
      <c r="Y43" s="539">
        <f>SUM('MMA Rev-Exp Region 1:MMA Rev-Exp Region 11'!Y43)</f>
        <v>-524.95628943991846</v>
      </c>
      <c r="Z43" s="539">
        <f>SUM('MMA Rev-Exp Region 1:MMA Rev-Exp Region 11'!Z43)</f>
        <v>-37542.826361465122</v>
      </c>
      <c r="AA43" s="541">
        <f>SUM('MMA Rev-Exp Region 1:MMA Rev-Exp Region 11'!AA43)</f>
        <v>-36360.186594862607</v>
      </c>
      <c r="AB43" s="289">
        <f>SUM(AC43:AM43)</f>
        <v>-11607649.958853232</v>
      </c>
      <c r="AC43" s="539">
        <f>SUM('MMA Rev-Exp Region 1:MMA Rev-Exp Region 11'!AC43)</f>
        <v>-5390626.9754159916</v>
      </c>
      <c r="AD43" s="539">
        <f>SUM('MMA Rev-Exp Region 1:MMA Rev-Exp Region 11'!AD43)</f>
        <v>-2006008.9290539352</v>
      </c>
      <c r="AE43" s="539">
        <f>SUM('MMA Rev-Exp Region 1:MMA Rev-Exp Region 11'!AE43)</f>
        <v>-746414.41823547904</v>
      </c>
      <c r="AF43" s="539">
        <f>SUM('MMA Rev-Exp Region 1:MMA Rev-Exp Region 11'!AF43)</f>
        <v>-1732411.1185185043</v>
      </c>
      <c r="AG43" s="539">
        <f>SUM('MMA Rev-Exp Region 1:MMA Rev-Exp Region 11'!AG43)</f>
        <v>-253119.96522772929</v>
      </c>
      <c r="AH43" s="539">
        <f>SUM('MMA Rev-Exp Region 1:MMA Rev-Exp Region 11'!AH43)</f>
        <v>-922809.79321439657</v>
      </c>
      <c r="AI43" s="539">
        <f>SUM('MMA Rev-Exp Region 1:MMA Rev-Exp Region 11'!AI43)</f>
        <v>-10752.003428970494</v>
      </c>
      <c r="AJ43" s="539">
        <f>SUM('MMA Rev-Exp Region 1:MMA Rev-Exp Region 11'!AJ43)</f>
        <v>-157879.82023950265</v>
      </c>
      <c r="AK43" s="539">
        <f>SUM('MMA Rev-Exp Region 1:MMA Rev-Exp Region 11'!AK43)</f>
        <v>-2852.6075649071831</v>
      </c>
      <c r="AL43" s="539">
        <f>SUM('MMA Rev-Exp Region 1:MMA Rev-Exp Region 11'!AL43)</f>
        <v>-187054.07050612319</v>
      </c>
      <c r="AM43" s="541">
        <f>SUM('MMA Rev-Exp Region 1:MMA Rev-Exp Region 11'!AM43)</f>
        <v>-197720.25744769233</v>
      </c>
      <c r="AN43" s="289">
        <f>SUM(AO43:AY43)</f>
        <v>8792646.0913075674</v>
      </c>
      <c r="AO43" s="539">
        <f>SUM('MMA Rev-Exp Region 1:MMA Rev-Exp Region 11'!AO43)</f>
        <v>4295154.0723959208</v>
      </c>
      <c r="AP43" s="539">
        <f>SUM('MMA Rev-Exp Region 1:MMA Rev-Exp Region 11'!AP43)</f>
        <v>1585948.883422351</v>
      </c>
      <c r="AQ43" s="539">
        <f>SUM('MMA Rev-Exp Region 1:MMA Rev-Exp Region 11'!AQ43)</f>
        <v>864362.20522940962</v>
      </c>
      <c r="AR43" s="539">
        <f>SUM('MMA Rev-Exp Region 1:MMA Rev-Exp Region 11'!AR43)</f>
        <v>1961814.0296319621</v>
      </c>
      <c r="AS43" s="539">
        <f>SUM('MMA Rev-Exp Region 1:MMA Rev-Exp Region 11'!AS43)</f>
        <v>-164857.65497218756</v>
      </c>
      <c r="AT43" s="539">
        <f>SUM('MMA Rev-Exp Region 1:MMA Rev-Exp Region 11'!AT43)</f>
        <v>0</v>
      </c>
      <c r="AU43" s="539">
        <f>SUM('MMA Rev-Exp Region 1:MMA Rev-Exp Region 11'!AU43)</f>
        <v>-3989.1570202433163</v>
      </c>
      <c r="AV43" s="539">
        <f>SUM('MMA Rev-Exp Region 1:MMA Rev-Exp Region 11'!AV43)</f>
        <v>146854.98477085045</v>
      </c>
      <c r="AW43" s="539">
        <f>SUM('MMA Rev-Exp Region 1:MMA Rev-Exp Region 11'!AW43)</f>
        <v>3269.6117904536582</v>
      </c>
      <c r="AX43" s="539">
        <f>SUM('MMA Rev-Exp Region 1:MMA Rev-Exp Region 11'!AX43)</f>
        <v>-107855.62557233174</v>
      </c>
      <c r="AY43" s="541">
        <f>SUM('MMA Rev-Exp Region 1:MMA Rev-Exp Region 11'!AY43)</f>
        <v>211944.74163138159</v>
      </c>
      <c r="AZ43" s="544">
        <f>SUM('MMA Rev-Exp Region 1:MMA Rev-Exp Region 11'!AZ43)</f>
        <v>-3541558.8384246863</v>
      </c>
      <c r="BA43" s="296">
        <f>SUM(BB43:BL43)+AZ43</f>
        <v>-9666582.1973110028</v>
      </c>
      <c r="BB43" s="539">
        <f>SUM('MMA Rev-Exp Region 1:MMA Rev-Exp Region 11'!BB43)</f>
        <v>-2612248.9055546522</v>
      </c>
      <c r="BC43" s="539">
        <f>SUM('MMA Rev-Exp Region 1:MMA Rev-Exp Region 11'!BC43)</f>
        <v>-985351.72117065988</v>
      </c>
      <c r="BD43" s="539">
        <f>SUM('MMA Rev-Exp Region 1:MMA Rev-Exp Region 11'!BD43)</f>
        <v>-90633.43338880752</v>
      </c>
      <c r="BE43" s="539">
        <f>SUM('MMA Rev-Exp Region 1:MMA Rev-Exp Region 11'!BE43)</f>
        <v>-253918.45508949741</v>
      </c>
      <c r="BF43" s="539">
        <f>SUM('MMA Rev-Exp Region 1:MMA Rev-Exp Region 11'!BF43)</f>
        <v>-497216.82936421793</v>
      </c>
      <c r="BG43" s="539">
        <f>SUM('MMA Rev-Exp Region 1:MMA Rev-Exp Region 11'!BG43)</f>
        <v>-1217864.5393200093</v>
      </c>
      <c r="BH43" s="539">
        <f>SUM('MMA Rev-Exp Region 1:MMA Rev-Exp Region 11'!BH43)</f>
        <v>-18124.746704574387</v>
      </c>
      <c r="BI43" s="539">
        <f>SUM('MMA Rev-Exp Region 1:MMA Rev-Exp Region 11'!BI43)</f>
        <v>-55160.247377393942</v>
      </c>
      <c r="BJ43" s="539">
        <f>SUM('MMA Rev-Exp Region 1:MMA Rev-Exp Region 11'!BJ43)</f>
        <v>-377.8288969185071</v>
      </c>
      <c r="BK43" s="539">
        <f>SUM('MMA Rev-Exp Region 1:MMA Rev-Exp Region 11'!BK43)</f>
        <v>-353416.71827653929</v>
      </c>
      <c r="BL43" s="544">
        <f>SUM('MMA Rev-Exp Region 1:MMA Rev-Exp Region 11'!BL43)</f>
        <v>-40709.933743046058</v>
      </c>
    </row>
    <row r="44" spans="1:64" x14ac:dyDescent="0.25">
      <c r="A44" s="1448"/>
      <c r="B44" s="225" t="s">
        <v>82</v>
      </c>
      <c r="C44" s="230" t="s">
        <v>931</v>
      </c>
      <c r="D44" s="289">
        <f>SUM(E44:O44)</f>
        <v>0</v>
      </c>
      <c r="E44" s="539">
        <f>SUM('MMA Rev-Exp Region 1:MMA Rev-Exp Region 11'!E44)</f>
        <v>0</v>
      </c>
      <c r="F44" s="539">
        <f>SUM('MMA Rev-Exp Region 1:MMA Rev-Exp Region 11'!F44)</f>
        <v>0</v>
      </c>
      <c r="G44" s="539">
        <f>SUM('MMA Rev-Exp Region 1:MMA Rev-Exp Region 11'!G44)</f>
        <v>0</v>
      </c>
      <c r="H44" s="539">
        <f>SUM('MMA Rev-Exp Region 1:MMA Rev-Exp Region 11'!H44)</f>
        <v>0</v>
      </c>
      <c r="I44" s="539">
        <f>SUM('MMA Rev-Exp Region 1:MMA Rev-Exp Region 11'!I44)</f>
        <v>0</v>
      </c>
      <c r="J44" s="539">
        <f>SUM('MMA Rev-Exp Region 1:MMA Rev-Exp Region 11'!J44)</f>
        <v>0</v>
      </c>
      <c r="K44" s="539">
        <f>SUM('MMA Rev-Exp Region 1:MMA Rev-Exp Region 11'!K44)</f>
        <v>0</v>
      </c>
      <c r="L44" s="539">
        <f>SUM('MMA Rev-Exp Region 1:MMA Rev-Exp Region 11'!L44)</f>
        <v>0</v>
      </c>
      <c r="M44" s="539">
        <f>SUM('MMA Rev-Exp Region 1:MMA Rev-Exp Region 11'!M44)</f>
        <v>0</v>
      </c>
      <c r="N44" s="539">
        <f>SUM('MMA Rev-Exp Region 1:MMA Rev-Exp Region 11'!N44)</f>
        <v>0</v>
      </c>
      <c r="O44" s="541">
        <f>SUM('MMA Rev-Exp Region 1:MMA Rev-Exp Region 11'!O44)</f>
        <v>0</v>
      </c>
      <c r="P44" s="289">
        <f>SUM(Q44:AA44)</f>
        <v>0</v>
      </c>
      <c r="Q44" s="539">
        <f>SUM('MMA Rev-Exp Region 1:MMA Rev-Exp Region 11'!Q44)</f>
        <v>0</v>
      </c>
      <c r="R44" s="539">
        <f>SUM('MMA Rev-Exp Region 1:MMA Rev-Exp Region 11'!R44)</f>
        <v>0</v>
      </c>
      <c r="S44" s="539">
        <f>SUM('MMA Rev-Exp Region 1:MMA Rev-Exp Region 11'!S44)</f>
        <v>0</v>
      </c>
      <c r="T44" s="539">
        <f>SUM('MMA Rev-Exp Region 1:MMA Rev-Exp Region 11'!T44)</f>
        <v>0</v>
      </c>
      <c r="U44" s="539">
        <f>SUM('MMA Rev-Exp Region 1:MMA Rev-Exp Region 11'!U44)</f>
        <v>0</v>
      </c>
      <c r="V44" s="539">
        <f>SUM('MMA Rev-Exp Region 1:MMA Rev-Exp Region 11'!V44)</f>
        <v>0</v>
      </c>
      <c r="W44" s="539">
        <f>SUM('MMA Rev-Exp Region 1:MMA Rev-Exp Region 11'!W44)</f>
        <v>0</v>
      </c>
      <c r="X44" s="539">
        <f>SUM('MMA Rev-Exp Region 1:MMA Rev-Exp Region 11'!X44)</f>
        <v>0</v>
      </c>
      <c r="Y44" s="539">
        <f>SUM('MMA Rev-Exp Region 1:MMA Rev-Exp Region 11'!Y44)</f>
        <v>0</v>
      </c>
      <c r="Z44" s="539">
        <f>SUM('MMA Rev-Exp Region 1:MMA Rev-Exp Region 11'!Z44)</f>
        <v>0</v>
      </c>
      <c r="AA44" s="541">
        <f>SUM('MMA Rev-Exp Region 1:MMA Rev-Exp Region 11'!AA44)</f>
        <v>0</v>
      </c>
      <c r="AB44" s="289">
        <f>SUM(AC44:AM44)</f>
        <v>0</v>
      </c>
      <c r="AC44" s="539">
        <f>SUM('MMA Rev-Exp Region 1:MMA Rev-Exp Region 11'!AC44)</f>
        <v>0</v>
      </c>
      <c r="AD44" s="539">
        <f>SUM('MMA Rev-Exp Region 1:MMA Rev-Exp Region 11'!AD44)</f>
        <v>0</v>
      </c>
      <c r="AE44" s="539">
        <f>SUM('MMA Rev-Exp Region 1:MMA Rev-Exp Region 11'!AE44)</f>
        <v>0</v>
      </c>
      <c r="AF44" s="539">
        <f>SUM('MMA Rev-Exp Region 1:MMA Rev-Exp Region 11'!AF44)</f>
        <v>0</v>
      </c>
      <c r="AG44" s="539">
        <f>SUM('MMA Rev-Exp Region 1:MMA Rev-Exp Region 11'!AG44)</f>
        <v>0</v>
      </c>
      <c r="AH44" s="539">
        <f>SUM('MMA Rev-Exp Region 1:MMA Rev-Exp Region 11'!AH44)</f>
        <v>0</v>
      </c>
      <c r="AI44" s="539">
        <f>SUM('MMA Rev-Exp Region 1:MMA Rev-Exp Region 11'!AI44)</f>
        <v>0</v>
      </c>
      <c r="AJ44" s="539">
        <f>SUM('MMA Rev-Exp Region 1:MMA Rev-Exp Region 11'!AJ44)</f>
        <v>0</v>
      </c>
      <c r="AK44" s="539">
        <f>SUM('MMA Rev-Exp Region 1:MMA Rev-Exp Region 11'!AK44)</f>
        <v>0</v>
      </c>
      <c r="AL44" s="539">
        <f>SUM('MMA Rev-Exp Region 1:MMA Rev-Exp Region 11'!AL44)</f>
        <v>0</v>
      </c>
      <c r="AM44" s="541">
        <f>SUM('MMA Rev-Exp Region 1:MMA Rev-Exp Region 11'!AM44)</f>
        <v>0</v>
      </c>
      <c r="AN44" s="289">
        <f>SUM(AO44:AY44)</f>
        <v>0</v>
      </c>
      <c r="AO44" s="539">
        <f>SUM('MMA Rev-Exp Region 1:MMA Rev-Exp Region 11'!AO44)</f>
        <v>0</v>
      </c>
      <c r="AP44" s="539">
        <f>SUM('MMA Rev-Exp Region 1:MMA Rev-Exp Region 11'!AP44)</f>
        <v>0</v>
      </c>
      <c r="AQ44" s="539">
        <f>SUM('MMA Rev-Exp Region 1:MMA Rev-Exp Region 11'!AQ44)</f>
        <v>0</v>
      </c>
      <c r="AR44" s="539">
        <f>SUM('MMA Rev-Exp Region 1:MMA Rev-Exp Region 11'!AR44)</f>
        <v>0</v>
      </c>
      <c r="AS44" s="539">
        <f>SUM('MMA Rev-Exp Region 1:MMA Rev-Exp Region 11'!AS44)</f>
        <v>0</v>
      </c>
      <c r="AT44" s="539">
        <f>SUM('MMA Rev-Exp Region 1:MMA Rev-Exp Region 11'!AT44)</f>
        <v>0</v>
      </c>
      <c r="AU44" s="539">
        <f>SUM('MMA Rev-Exp Region 1:MMA Rev-Exp Region 11'!AU44)</f>
        <v>0</v>
      </c>
      <c r="AV44" s="539">
        <f>SUM('MMA Rev-Exp Region 1:MMA Rev-Exp Region 11'!AV44)</f>
        <v>0</v>
      </c>
      <c r="AW44" s="539">
        <f>SUM('MMA Rev-Exp Region 1:MMA Rev-Exp Region 11'!AW44)</f>
        <v>0</v>
      </c>
      <c r="AX44" s="539">
        <f>SUM('MMA Rev-Exp Region 1:MMA Rev-Exp Region 11'!AX44)</f>
        <v>0</v>
      </c>
      <c r="AY44" s="541">
        <f>SUM('MMA Rev-Exp Region 1:MMA Rev-Exp Region 11'!AY44)</f>
        <v>0</v>
      </c>
      <c r="AZ44" s="544">
        <f>SUM('MMA Rev-Exp Region 1:MMA Rev-Exp Region 11'!AZ44)</f>
        <v>0</v>
      </c>
      <c r="BA44" s="296">
        <f>SUM(BB44:BL44)+AZ44</f>
        <v>0</v>
      </c>
      <c r="BB44" s="539">
        <f>SUM('MMA Rev-Exp Region 1:MMA Rev-Exp Region 11'!BB44)</f>
        <v>0</v>
      </c>
      <c r="BC44" s="539">
        <f>SUM('MMA Rev-Exp Region 1:MMA Rev-Exp Region 11'!BC44)</f>
        <v>0</v>
      </c>
      <c r="BD44" s="539">
        <f>SUM('MMA Rev-Exp Region 1:MMA Rev-Exp Region 11'!BD44)</f>
        <v>0</v>
      </c>
      <c r="BE44" s="539">
        <f>SUM('MMA Rev-Exp Region 1:MMA Rev-Exp Region 11'!BE44)</f>
        <v>0</v>
      </c>
      <c r="BF44" s="539">
        <f>SUM('MMA Rev-Exp Region 1:MMA Rev-Exp Region 11'!BF44)</f>
        <v>0</v>
      </c>
      <c r="BG44" s="539">
        <f>SUM('MMA Rev-Exp Region 1:MMA Rev-Exp Region 11'!BG44)</f>
        <v>0</v>
      </c>
      <c r="BH44" s="539">
        <f>SUM('MMA Rev-Exp Region 1:MMA Rev-Exp Region 11'!BH44)</f>
        <v>0</v>
      </c>
      <c r="BI44" s="539">
        <f>SUM('MMA Rev-Exp Region 1:MMA Rev-Exp Region 11'!BI44)</f>
        <v>0</v>
      </c>
      <c r="BJ44" s="539">
        <f>SUM('MMA Rev-Exp Region 1:MMA Rev-Exp Region 11'!BJ44)</f>
        <v>0</v>
      </c>
      <c r="BK44" s="539">
        <f>SUM('MMA Rev-Exp Region 1:MMA Rev-Exp Region 11'!BK44)</f>
        <v>0</v>
      </c>
      <c r="BL44" s="544">
        <f>SUM('MMA Rev-Exp Region 1:MMA Rev-Exp Region 11'!BL44)</f>
        <v>0</v>
      </c>
    </row>
    <row r="45" spans="1:64" s="209" customFormat="1" x14ac:dyDescent="0.25">
      <c r="A45" s="1449"/>
      <c r="B45" s="223" t="s">
        <v>219</v>
      </c>
      <c r="C45" s="235" t="s">
        <v>308</v>
      </c>
      <c r="D45" s="849">
        <f t="shared" ref="D45:P45" si="31">SUM(D41:D44)</f>
        <v>24859853.217177916</v>
      </c>
      <c r="E45" s="278">
        <f t="shared" si="31"/>
        <v>10941012.548237897</v>
      </c>
      <c r="F45" s="278">
        <f t="shared" si="31"/>
        <v>3868890.9309068816</v>
      </c>
      <c r="G45" s="278">
        <f t="shared" si="31"/>
        <v>1803950.0402608952</v>
      </c>
      <c r="H45" s="278">
        <f t="shared" si="31"/>
        <v>3885828.319519463</v>
      </c>
      <c r="I45" s="278">
        <f t="shared" si="31"/>
        <v>422056.20157166175</v>
      </c>
      <c r="J45" s="278">
        <f t="shared" si="31"/>
        <v>2453448.2366458713</v>
      </c>
      <c r="K45" s="278">
        <f t="shared" si="31"/>
        <v>25184.548580616112</v>
      </c>
      <c r="L45" s="278">
        <f t="shared" si="31"/>
        <v>249424.70327577181</v>
      </c>
      <c r="M45" s="278">
        <f t="shared" si="31"/>
        <v>36926.089731982356</v>
      </c>
      <c r="N45" s="278">
        <f t="shared" si="31"/>
        <v>760303.1092562062</v>
      </c>
      <c r="O45" s="284">
        <f t="shared" si="31"/>
        <v>412828.48919066851</v>
      </c>
      <c r="P45" s="849">
        <f t="shared" si="31"/>
        <v>23421501.587815352</v>
      </c>
      <c r="Q45" s="278">
        <f t="shared" ref="Q45:AA45" si="32">SUM(Q41:Q44)</f>
        <v>11221543.536219811</v>
      </c>
      <c r="R45" s="278">
        <f t="shared" si="32"/>
        <v>3485650.4954467756</v>
      </c>
      <c r="S45" s="278">
        <f t="shared" si="32"/>
        <v>1620613.1990675167</v>
      </c>
      <c r="T45" s="278">
        <f t="shared" si="32"/>
        <v>3226603.389001308</v>
      </c>
      <c r="U45" s="278">
        <f t="shared" si="32"/>
        <v>505826.67176327587</v>
      </c>
      <c r="V45" s="278">
        <f t="shared" si="32"/>
        <v>2042769.3380185063</v>
      </c>
      <c r="W45" s="278">
        <f t="shared" si="32"/>
        <v>19972.723070502267</v>
      </c>
      <c r="X45" s="278">
        <f t="shared" si="32"/>
        <v>301633.80774413294</v>
      </c>
      <c r="Y45" s="278">
        <f t="shared" si="32"/>
        <v>37597.733671344657</v>
      </c>
      <c r="Z45" s="278">
        <f t="shared" si="32"/>
        <v>427337.98758761515</v>
      </c>
      <c r="AA45" s="284">
        <f t="shared" si="32"/>
        <v>531952.70622456004</v>
      </c>
      <c r="AB45" s="849">
        <f>SUM(AB41:AB44)</f>
        <v>16523065.843470918</v>
      </c>
      <c r="AC45" s="278">
        <f t="shared" ref="AC45:AM45" si="33">SUM(AC41:AC44)</f>
        <v>7425952.1217533443</v>
      </c>
      <c r="AD45" s="278">
        <f t="shared" si="33"/>
        <v>2667802.1429136675</v>
      </c>
      <c r="AE45" s="278">
        <f t="shared" si="33"/>
        <v>1282011.7634631377</v>
      </c>
      <c r="AF45" s="278">
        <f t="shared" si="33"/>
        <v>2921334.6707047401</v>
      </c>
      <c r="AG45" s="278">
        <f t="shared" si="33"/>
        <v>290979.97454999783</v>
      </c>
      <c r="AH45" s="278">
        <f t="shared" si="33"/>
        <v>981846.63217059849</v>
      </c>
      <c r="AI45" s="278">
        <f t="shared" si="33"/>
        <v>14965.340260847288</v>
      </c>
      <c r="AJ45" s="278">
        <f t="shared" si="33"/>
        <v>301340.31299226457</v>
      </c>
      <c r="AK45" s="278">
        <f t="shared" si="33"/>
        <v>37522.841624567292</v>
      </c>
      <c r="AL45" s="278">
        <f t="shared" si="33"/>
        <v>220298.77935171442</v>
      </c>
      <c r="AM45" s="284">
        <f t="shared" si="33"/>
        <v>379011.26368603844</v>
      </c>
      <c r="AN45" s="849">
        <f>SUM(AN41:AN44)</f>
        <v>57928562.743441299</v>
      </c>
      <c r="AO45" s="278">
        <f t="shared" ref="AO45:AY45" si="34">SUM(AO41:AO44)</f>
        <v>27521610.590964191</v>
      </c>
      <c r="AP45" s="278">
        <f t="shared" si="34"/>
        <v>10969029.835278226</v>
      </c>
      <c r="AQ45" s="278">
        <f t="shared" si="34"/>
        <v>4178084.5158604705</v>
      </c>
      <c r="AR45" s="278">
        <f t="shared" si="34"/>
        <v>9398246.8174967989</v>
      </c>
      <c r="AS45" s="278">
        <f t="shared" si="34"/>
        <v>1016760.3248222932</v>
      </c>
      <c r="AT45" s="278">
        <f t="shared" si="34"/>
        <v>2737598.99</v>
      </c>
      <c r="AU45" s="278">
        <f t="shared" si="34"/>
        <v>41709.938690356146</v>
      </c>
      <c r="AV45" s="278">
        <f t="shared" si="34"/>
        <v>881161.89405064587</v>
      </c>
      <c r="AW45" s="278">
        <f t="shared" si="34"/>
        <v>39427.386480863308</v>
      </c>
      <c r="AX45" s="278">
        <f t="shared" si="34"/>
        <v>268030.1021899241</v>
      </c>
      <c r="AY45" s="284">
        <f t="shared" si="34"/>
        <v>876902.34760753147</v>
      </c>
      <c r="AZ45" s="305">
        <f>SUM(AZ41:AZ44)</f>
        <v>-253964.13389103813</v>
      </c>
      <c r="BA45" s="308">
        <f>SUM(BA41:BA44)</f>
        <v>122479019.25801446</v>
      </c>
      <c r="BB45" s="278">
        <f>SUM('MMA Rev-Exp Region 1:MMA Rev-Exp Region 11'!BB45)</f>
        <v>57110118.797175243</v>
      </c>
      <c r="BC45" s="278">
        <f>SUM('MMA Rev-Exp Region 1:MMA Rev-Exp Region 11'!BC45)</f>
        <v>20991373.404545553</v>
      </c>
      <c r="BD45" s="278">
        <f>SUM('MMA Rev-Exp Region 1:MMA Rev-Exp Region 11'!BD45)</f>
        <v>8884659.51865202</v>
      </c>
      <c r="BE45" s="278">
        <f>SUM('MMA Rev-Exp Region 1:MMA Rev-Exp Region 11'!BE45)</f>
        <v>19432013.19672231</v>
      </c>
      <c r="BF45" s="278">
        <f>SUM('MMA Rev-Exp Region 1:MMA Rev-Exp Region 11'!BF45)</f>
        <v>2235623.1727072285</v>
      </c>
      <c r="BG45" s="278">
        <f>SUM('MMA Rev-Exp Region 1:MMA Rev-Exp Region 11'!BG45)</f>
        <v>8215663.196834974</v>
      </c>
      <c r="BH45" s="278">
        <f>SUM('MMA Rev-Exp Region 1:MMA Rev-Exp Region 11'!BH45)</f>
        <v>101832.55060232182</v>
      </c>
      <c r="BI45" s="278">
        <f>SUM('MMA Rev-Exp Region 1:MMA Rev-Exp Region 11'!BI45)</f>
        <v>1733560.718062815</v>
      </c>
      <c r="BJ45" s="278">
        <f>SUM('MMA Rev-Exp Region 1:MMA Rev-Exp Region 11'!BJ45)</f>
        <v>151474.05150875761</v>
      </c>
      <c r="BK45" s="278">
        <f>SUM('MMA Rev-Exp Region 1:MMA Rev-Exp Region 11'!BK45)</f>
        <v>1675969.9783854596</v>
      </c>
      <c r="BL45" s="305">
        <f>SUM('MMA Rev-Exp Region 1:MMA Rev-Exp Region 11'!BL45)</f>
        <v>2200694.8067087983</v>
      </c>
    </row>
    <row r="46" spans="1:64" ht="14.85" customHeight="1" x14ac:dyDescent="0.25">
      <c r="A46" s="1467" t="s">
        <v>4</v>
      </c>
      <c r="B46" s="219">
        <v>6.1</v>
      </c>
      <c r="C46" s="232" t="s">
        <v>18</v>
      </c>
      <c r="D46" s="276">
        <f>SUM(E46:O46)</f>
        <v>0</v>
      </c>
      <c r="E46" s="538">
        <f>SUM('MMA Rev-Exp Region 1:MMA Rev-Exp Region 11'!E46)</f>
        <v>0</v>
      </c>
      <c r="F46" s="538">
        <f>SUM('MMA Rev-Exp Region 1:MMA Rev-Exp Region 11'!F46)</f>
        <v>0</v>
      </c>
      <c r="G46" s="538">
        <f>SUM('MMA Rev-Exp Region 1:MMA Rev-Exp Region 11'!G46)</f>
        <v>0</v>
      </c>
      <c r="H46" s="538">
        <f>SUM('MMA Rev-Exp Region 1:MMA Rev-Exp Region 11'!H46)</f>
        <v>0</v>
      </c>
      <c r="I46" s="538">
        <f>SUM('MMA Rev-Exp Region 1:MMA Rev-Exp Region 11'!I46)</f>
        <v>0</v>
      </c>
      <c r="J46" s="538">
        <f>SUM('MMA Rev-Exp Region 1:MMA Rev-Exp Region 11'!J46)</f>
        <v>0</v>
      </c>
      <c r="K46" s="538">
        <f>SUM('MMA Rev-Exp Region 1:MMA Rev-Exp Region 11'!K46)</f>
        <v>0</v>
      </c>
      <c r="L46" s="538">
        <f>SUM('MMA Rev-Exp Region 1:MMA Rev-Exp Region 11'!L46)</f>
        <v>0</v>
      </c>
      <c r="M46" s="538">
        <f>SUM('MMA Rev-Exp Region 1:MMA Rev-Exp Region 11'!M46)</f>
        <v>0</v>
      </c>
      <c r="N46" s="538">
        <f>SUM('MMA Rev-Exp Region 1:MMA Rev-Exp Region 11'!N46)</f>
        <v>0</v>
      </c>
      <c r="O46" s="540">
        <f>SUM('MMA Rev-Exp Region 1:MMA Rev-Exp Region 11'!O46)</f>
        <v>0</v>
      </c>
      <c r="P46" s="276">
        <f>SUM(Q46:AA46)</f>
        <v>0</v>
      </c>
      <c r="Q46" s="538">
        <f>SUM('MMA Rev-Exp Region 1:MMA Rev-Exp Region 11'!Q46)</f>
        <v>0</v>
      </c>
      <c r="R46" s="538">
        <f>SUM('MMA Rev-Exp Region 1:MMA Rev-Exp Region 11'!R46)</f>
        <v>0</v>
      </c>
      <c r="S46" s="538">
        <f>SUM('MMA Rev-Exp Region 1:MMA Rev-Exp Region 11'!S46)</f>
        <v>0</v>
      </c>
      <c r="T46" s="538">
        <f>SUM('MMA Rev-Exp Region 1:MMA Rev-Exp Region 11'!T46)</f>
        <v>0</v>
      </c>
      <c r="U46" s="538">
        <f>SUM('MMA Rev-Exp Region 1:MMA Rev-Exp Region 11'!U46)</f>
        <v>0</v>
      </c>
      <c r="V46" s="538">
        <f>SUM('MMA Rev-Exp Region 1:MMA Rev-Exp Region 11'!V46)</f>
        <v>0</v>
      </c>
      <c r="W46" s="538">
        <f>SUM('MMA Rev-Exp Region 1:MMA Rev-Exp Region 11'!W46)</f>
        <v>0</v>
      </c>
      <c r="X46" s="538">
        <f>SUM('MMA Rev-Exp Region 1:MMA Rev-Exp Region 11'!X46)</f>
        <v>0</v>
      </c>
      <c r="Y46" s="538">
        <f>SUM('MMA Rev-Exp Region 1:MMA Rev-Exp Region 11'!Y46)</f>
        <v>0</v>
      </c>
      <c r="Z46" s="538">
        <f>SUM('MMA Rev-Exp Region 1:MMA Rev-Exp Region 11'!Z46)</f>
        <v>0</v>
      </c>
      <c r="AA46" s="540">
        <f>SUM('MMA Rev-Exp Region 1:MMA Rev-Exp Region 11'!AA46)</f>
        <v>0</v>
      </c>
      <c r="AB46" s="276">
        <f>SUM(AC46:AM46)</f>
        <v>0</v>
      </c>
      <c r="AC46" s="538">
        <f>SUM('MMA Rev-Exp Region 1:MMA Rev-Exp Region 11'!AC46)</f>
        <v>0</v>
      </c>
      <c r="AD46" s="538">
        <f>SUM('MMA Rev-Exp Region 1:MMA Rev-Exp Region 11'!AD46)</f>
        <v>0</v>
      </c>
      <c r="AE46" s="538">
        <f>SUM('MMA Rev-Exp Region 1:MMA Rev-Exp Region 11'!AE46)</f>
        <v>0</v>
      </c>
      <c r="AF46" s="538">
        <f>SUM('MMA Rev-Exp Region 1:MMA Rev-Exp Region 11'!AF46)</f>
        <v>0</v>
      </c>
      <c r="AG46" s="538">
        <f>SUM('MMA Rev-Exp Region 1:MMA Rev-Exp Region 11'!AG46)</f>
        <v>0</v>
      </c>
      <c r="AH46" s="538">
        <f>SUM('MMA Rev-Exp Region 1:MMA Rev-Exp Region 11'!AH46)</f>
        <v>0</v>
      </c>
      <c r="AI46" s="538">
        <f>SUM('MMA Rev-Exp Region 1:MMA Rev-Exp Region 11'!AI46)</f>
        <v>0</v>
      </c>
      <c r="AJ46" s="538">
        <f>SUM('MMA Rev-Exp Region 1:MMA Rev-Exp Region 11'!AJ46)</f>
        <v>0</v>
      </c>
      <c r="AK46" s="538">
        <f>SUM('MMA Rev-Exp Region 1:MMA Rev-Exp Region 11'!AK46)</f>
        <v>0</v>
      </c>
      <c r="AL46" s="538">
        <f>SUM('MMA Rev-Exp Region 1:MMA Rev-Exp Region 11'!AL46)</f>
        <v>0</v>
      </c>
      <c r="AM46" s="540">
        <f>SUM('MMA Rev-Exp Region 1:MMA Rev-Exp Region 11'!AM46)</f>
        <v>0</v>
      </c>
      <c r="AN46" s="276">
        <f>SUM(AO46:AY46)</f>
        <v>0</v>
      </c>
      <c r="AO46" s="538">
        <f>SUM('MMA Rev-Exp Region 1:MMA Rev-Exp Region 11'!AO46)</f>
        <v>0</v>
      </c>
      <c r="AP46" s="538">
        <f>SUM('MMA Rev-Exp Region 1:MMA Rev-Exp Region 11'!AP46)</f>
        <v>0</v>
      </c>
      <c r="AQ46" s="538">
        <f>SUM('MMA Rev-Exp Region 1:MMA Rev-Exp Region 11'!AQ46)</f>
        <v>0</v>
      </c>
      <c r="AR46" s="538">
        <f>SUM('MMA Rev-Exp Region 1:MMA Rev-Exp Region 11'!AR46)</f>
        <v>0</v>
      </c>
      <c r="AS46" s="538">
        <f>SUM('MMA Rev-Exp Region 1:MMA Rev-Exp Region 11'!AS46)</f>
        <v>0</v>
      </c>
      <c r="AT46" s="538">
        <f>SUM('MMA Rev-Exp Region 1:MMA Rev-Exp Region 11'!AT46)</f>
        <v>0</v>
      </c>
      <c r="AU46" s="538">
        <f>SUM('MMA Rev-Exp Region 1:MMA Rev-Exp Region 11'!AU46)</f>
        <v>0</v>
      </c>
      <c r="AV46" s="538">
        <f>SUM('MMA Rev-Exp Region 1:MMA Rev-Exp Region 11'!AV46)</f>
        <v>0</v>
      </c>
      <c r="AW46" s="538">
        <f>SUM('MMA Rev-Exp Region 1:MMA Rev-Exp Region 11'!AW46)</f>
        <v>0</v>
      </c>
      <c r="AX46" s="538">
        <f>SUM('MMA Rev-Exp Region 1:MMA Rev-Exp Region 11'!AX46)</f>
        <v>0</v>
      </c>
      <c r="AY46" s="540">
        <f>SUM('MMA Rev-Exp Region 1:MMA Rev-Exp Region 11'!AY46)</f>
        <v>0</v>
      </c>
      <c r="AZ46" s="543">
        <f>SUM('MMA Rev-Exp Region 1:MMA Rev-Exp Region 11'!AZ46)</f>
        <v>0</v>
      </c>
      <c r="BA46" s="294">
        <f>SUM(BB46:BL46)+AZ46</f>
        <v>0</v>
      </c>
      <c r="BB46" s="538">
        <f>SUM('MMA Rev-Exp Region 1:MMA Rev-Exp Region 11'!BB46)</f>
        <v>0</v>
      </c>
      <c r="BC46" s="538">
        <f>SUM('MMA Rev-Exp Region 1:MMA Rev-Exp Region 11'!BC46)</f>
        <v>0</v>
      </c>
      <c r="BD46" s="538">
        <f>SUM('MMA Rev-Exp Region 1:MMA Rev-Exp Region 11'!BD46)</f>
        <v>0</v>
      </c>
      <c r="BE46" s="538">
        <f>SUM('MMA Rev-Exp Region 1:MMA Rev-Exp Region 11'!BE46)</f>
        <v>0</v>
      </c>
      <c r="BF46" s="538">
        <f>SUM('MMA Rev-Exp Region 1:MMA Rev-Exp Region 11'!BF46)</f>
        <v>0</v>
      </c>
      <c r="BG46" s="538">
        <f>SUM('MMA Rev-Exp Region 1:MMA Rev-Exp Region 11'!BG46)</f>
        <v>0</v>
      </c>
      <c r="BH46" s="538">
        <f>SUM('MMA Rev-Exp Region 1:MMA Rev-Exp Region 11'!BH46)</f>
        <v>0</v>
      </c>
      <c r="BI46" s="538">
        <f>SUM('MMA Rev-Exp Region 1:MMA Rev-Exp Region 11'!BI46)</f>
        <v>0</v>
      </c>
      <c r="BJ46" s="538">
        <f>SUM('MMA Rev-Exp Region 1:MMA Rev-Exp Region 11'!BJ46)</f>
        <v>0</v>
      </c>
      <c r="BK46" s="538">
        <f>SUM('MMA Rev-Exp Region 1:MMA Rev-Exp Region 11'!BK46)</f>
        <v>0</v>
      </c>
      <c r="BL46" s="543">
        <f>SUM('MMA Rev-Exp Region 1:MMA Rev-Exp Region 11'!BL46)</f>
        <v>0</v>
      </c>
    </row>
    <row r="47" spans="1:64" x14ac:dyDescent="0.25">
      <c r="A47" s="1468"/>
      <c r="B47" s="221">
        <v>6.2</v>
      </c>
      <c r="C47" s="229" t="s">
        <v>19</v>
      </c>
      <c r="D47" s="289">
        <f>SUM(E47:O47)</f>
        <v>0</v>
      </c>
      <c r="E47" s="539">
        <f>SUM('MMA Rev-Exp Region 1:MMA Rev-Exp Region 11'!E47)</f>
        <v>0</v>
      </c>
      <c r="F47" s="539">
        <f>SUM('MMA Rev-Exp Region 1:MMA Rev-Exp Region 11'!F47)</f>
        <v>0</v>
      </c>
      <c r="G47" s="539">
        <f>SUM('MMA Rev-Exp Region 1:MMA Rev-Exp Region 11'!G47)</f>
        <v>0</v>
      </c>
      <c r="H47" s="539">
        <f>SUM('MMA Rev-Exp Region 1:MMA Rev-Exp Region 11'!H47)</f>
        <v>0</v>
      </c>
      <c r="I47" s="539">
        <f>SUM('MMA Rev-Exp Region 1:MMA Rev-Exp Region 11'!I47)</f>
        <v>0</v>
      </c>
      <c r="J47" s="539">
        <f>SUM('MMA Rev-Exp Region 1:MMA Rev-Exp Region 11'!J47)</f>
        <v>0</v>
      </c>
      <c r="K47" s="539">
        <f>SUM('MMA Rev-Exp Region 1:MMA Rev-Exp Region 11'!K47)</f>
        <v>0</v>
      </c>
      <c r="L47" s="539">
        <f>SUM('MMA Rev-Exp Region 1:MMA Rev-Exp Region 11'!L47)</f>
        <v>0</v>
      </c>
      <c r="M47" s="539">
        <f>SUM('MMA Rev-Exp Region 1:MMA Rev-Exp Region 11'!M47)</f>
        <v>0</v>
      </c>
      <c r="N47" s="539">
        <f>SUM('MMA Rev-Exp Region 1:MMA Rev-Exp Region 11'!N47)</f>
        <v>0</v>
      </c>
      <c r="O47" s="541">
        <f>SUM('MMA Rev-Exp Region 1:MMA Rev-Exp Region 11'!O47)</f>
        <v>0</v>
      </c>
      <c r="P47" s="289">
        <f>SUM(Q47:AA47)</f>
        <v>0</v>
      </c>
      <c r="Q47" s="539">
        <f>SUM('MMA Rev-Exp Region 1:MMA Rev-Exp Region 11'!Q47)</f>
        <v>0</v>
      </c>
      <c r="R47" s="539">
        <f>SUM('MMA Rev-Exp Region 1:MMA Rev-Exp Region 11'!R47)</f>
        <v>0</v>
      </c>
      <c r="S47" s="539">
        <f>SUM('MMA Rev-Exp Region 1:MMA Rev-Exp Region 11'!S47)</f>
        <v>0</v>
      </c>
      <c r="T47" s="539">
        <f>SUM('MMA Rev-Exp Region 1:MMA Rev-Exp Region 11'!T47)</f>
        <v>0</v>
      </c>
      <c r="U47" s="539">
        <f>SUM('MMA Rev-Exp Region 1:MMA Rev-Exp Region 11'!U47)</f>
        <v>0</v>
      </c>
      <c r="V47" s="539">
        <f>SUM('MMA Rev-Exp Region 1:MMA Rev-Exp Region 11'!V47)</f>
        <v>0</v>
      </c>
      <c r="W47" s="539">
        <f>SUM('MMA Rev-Exp Region 1:MMA Rev-Exp Region 11'!W47)</f>
        <v>0</v>
      </c>
      <c r="X47" s="539">
        <f>SUM('MMA Rev-Exp Region 1:MMA Rev-Exp Region 11'!X47)</f>
        <v>0</v>
      </c>
      <c r="Y47" s="539">
        <f>SUM('MMA Rev-Exp Region 1:MMA Rev-Exp Region 11'!Y47)</f>
        <v>0</v>
      </c>
      <c r="Z47" s="539">
        <f>SUM('MMA Rev-Exp Region 1:MMA Rev-Exp Region 11'!Z47)</f>
        <v>0</v>
      </c>
      <c r="AA47" s="541">
        <f>SUM('MMA Rev-Exp Region 1:MMA Rev-Exp Region 11'!AA47)</f>
        <v>0</v>
      </c>
      <c r="AB47" s="289">
        <f>SUM(AC47:AM47)</f>
        <v>0</v>
      </c>
      <c r="AC47" s="539">
        <f>SUM('MMA Rev-Exp Region 1:MMA Rev-Exp Region 11'!AC47)</f>
        <v>0</v>
      </c>
      <c r="AD47" s="539">
        <f>SUM('MMA Rev-Exp Region 1:MMA Rev-Exp Region 11'!AD47)</f>
        <v>0</v>
      </c>
      <c r="AE47" s="539">
        <f>SUM('MMA Rev-Exp Region 1:MMA Rev-Exp Region 11'!AE47)</f>
        <v>0</v>
      </c>
      <c r="AF47" s="539">
        <f>SUM('MMA Rev-Exp Region 1:MMA Rev-Exp Region 11'!AF47)</f>
        <v>0</v>
      </c>
      <c r="AG47" s="539">
        <f>SUM('MMA Rev-Exp Region 1:MMA Rev-Exp Region 11'!AG47)</f>
        <v>0</v>
      </c>
      <c r="AH47" s="539">
        <f>SUM('MMA Rev-Exp Region 1:MMA Rev-Exp Region 11'!AH47)</f>
        <v>0</v>
      </c>
      <c r="AI47" s="539">
        <f>SUM('MMA Rev-Exp Region 1:MMA Rev-Exp Region 11'!AI47)</f>
        <v>0</v>
      </c>
      <c r="AJ47" s="539">
        <f>SUM('MMA Rev-Exp Region 1:MMA Rev-Exp Region 11'!AJ47)</f>
        <v>0</v>
      </c>
      <c r="AK47" s="539">
        <f>SUM('MMA Rev-Exp Region 1:MMA Rev-Exp Region 11'!AK47)</f>
        <v>0</v>
      </c>
      <c r="AL47" s="539">
        <f>SUM('MMA Rev-Exp Region 1:MMA Rev-Exp Region 11'!AL47)</f>
        <v>0</v>
      </c>
      <c r="AM47" s="541">
        <f>SUM('MMA Rev-Exp Region 1:MMA Rev-Exp Region 11'!AM47)</f>
        <v>0</v>
      </c>
      <c r="AN47" s="289">
        <f>SUM(AO47:AY47)</f>
        <v>0</v>
      </c>
      <c r="AO47" s="539">
        <f>SUM('MMA Rev-Exp Region 1:MMA Rev-Exp Region 11'!AO47)</f>
        <v>0</v>
      </c>
      <c r="AP47" s="539">
        <f>SUM('MMA Rev-Exp Region 1:MMA Rev-Exp Region 11'!AP47)</f>
        <v>0</v>
      </c>
      <c r="AQ47" s="539">
        <f>SUM('MMA Rev-Exp Region 1:MMA Rev-Exp Region 11'!AQ47)</f>
        <v>0</v>
      </c>
      <c r="AR47" s="539">
        <f>SUM('MMA Rev-Exp Region 1:MMA Rev-Exp Region 11'!AR47)</f>
        <v>0</v>
      </c>
      <c r="AS47" s="539">
        <f>SUM('MMA Rev-Exp Region 1:MMA Rev-Exp Region 11'!AS47)</f>
        <v>0</v>
      </c>
      <c r="AT47" s="539">
        <f>SUM('MMA Rev-Exp Region 1:MMA Rev-Exp Region 11'!AT47)</f>
        <v>0</v>
      </c>
      <c r="AU47" s="539">
        <f>SUM('MMA Rev-Exp Region 1:MMA Rev-Exp Region 11'!AU47)</f>
        <v>0</v>
      </c>
      <c r="AV47" s="539">
        <f>SUM('MMA Rev-Exp Region 1:MMA Rev-Exp Region 11'!AV47)</f>
        <v>0</v>
      </c>
      <c r="AW47" s="539">
        <f>SUM('MMA Rev-Exp Region 1:MMA Rev-Exp Region 11'!AW47)</f>
        <v>0</v>
      </c>
      <c r="AX47" s="539">
        <f>SUM('MMA Rev-Exp Region 1:MMA Rev-Exp Region 11'!AX47)</f>
        <v>0</v>
      </c>
      <c r="AY47" s="541">
        <f>SUM('MMA Rev-Exp Region 1:MMA Rev-Exp Region 11'!AY47)</f>
        <v>0</v>
      </c>
      <c r="AZ47" s="544">
        <f>SUM('MMA Rev-Exp Region 1:MMA Rev-Exp Region 11'!AZ47)</f>
        <v>0</v>
      </c>
      <c r="BA47" s="296">
        <f>SUM(BB47:BL47)+AZ47</f>
        <v>0</v>
      </c>
      <c r="BB47" s="539">
        <f>SUM('MMA Rev-Exp Region 1:MMA Rev-Exp Region 11'!BB47)</f>
        <v>0</v>
      </c>
      <c r="BC47" s="539">
        <f>SUM('MMA Rev-Exp Region 1:MMA Rev-Exp Region 11'!BC47)</f>
        <v>0</v>
      </c>
      <c r="BD47" s="539">
        <f>SUM('MMA Rev-Exp Region 1:MMA Rev-Exp Region 11'!BD47)</f>
        <v>0</v>
      </c>
      <c r="BE47" s="539">
        <f>SUM('MMA Rev-Exp Region 1:MMA Rev-Exp Region 11'!BE47)</f>
        <v>0</v>
      </c>
      <c r="BF47" s="539">
        <f>SUM('MMA Rev-Exp Region 1:MMA Rev-Exp Region 11'!BF47)</f>
        <v>0</v>
      </c>
      <c r="BG47" s="539">
        <f>SUM('MMA Rev-Exp Region 1:MMA Rev-Exp Region 11'!BG47)</f>
        <v>0</v>
      </c>
      <c r="BH47" s="539">
        <f>SUM('MMA Rev-Exp Region 1:MMA Rev-Exp Region 11'!BH47)</f>
        <v>0</v>
      </c>
      <c r="BI47" s="539">
        <f>SUM('MMA Rev-Exp Region 1:MMA Rev-Exp Region 11'!BI47)</f>
        <v>0</v>
      </c>
      <c r="BJ47" s="539">
        <f>SUM('MMA Rev-Exp Region 1:MMA Rev-Exp Region 11'!BJ47)</f>
        <v>0</v>
      </c>
      <c r="BK47" s="539">
        <f>SUM('MMA Rev-Exp Region 1:MMA Rev-Exp Region 11'!BK47)</f>
        <v>0</v>
      </c>
      <c r="BL47" s="544">
        <f>SUM('MMA Rev-Exp Region 1:MMA Rev-Exp Region 11'!BL47)</f>
        <v>0</v>
      </c>
    </row>
    <row r="48" spans="1:64" x14ac:dyDescent="0.25">
      <c r="A48" s="1468"/>
      <c r="B48" s="221">
        <v>6.3</v>
      </c>
      <c r="C48" s="229" t="s">
        <v>187</v>
      </c>
      <c r="D48" s="289">
        <f>SUM(E48:O48)</f>
        <v>0</v>
      </c>
      <c r="E48" s="539">
        <f>SUM('MMA Rev-Exp Region 1:MMA Rev-Exp Region 11'!E48)</f>
        <v>0</v>
      </c>
      <c r="F48" s="539">
        <f>SUM('MMA Rev-Exp Region 1:MMA Rev-Exp Region 11'!F48)</f>
        <v>0</v>
      </c>
      <c r="G48" s="539">
        <f>SUM('MMA Rev-Exp Region 1:MMA Rev-Exp Region 11'!G48)</f>
        <v>0</v>
      </c>
      <c r="H48" s="539">
        <f>SUM('MMA Rev-Exp Region 1:MMA Rev-Exp Region 11'!H48)</f>
        <v>0</v>
      </c>
      <c r="I48" s="539">
        <f>SUM('MMA Rev-Exp Region 1:MMA Rev-Exp Region 11'!I48)</f>
        <v>0</v>
      </c>
      <c r="J48" s="539">
        <f>SUM('MMA Rev-Exp Region 1:MMA Rev-Exp Region 11'!J48)</f>
        <v>0</v>
      </c>
      <c r="K48" s="539">
        <f>SUM('MMA Rev-Exp Region 1:MMA Rev-Exp Region 11'!K48)</f>
        <v>0</v>
      </c>
      <c r="L48" s="539">
        <f>SUM('MMA Rev-Exp Region 1:MMA Rev-Exp Region 11'!L48)</f>
        <v>0</v>
      </c>
      <c r="M48" s="539">
        <f>SUM('MMA Rev-Exp Region 1:MMA Rev-Exp Region 11'!M48)</f>
        <v>0</v>
      </c>
      <c r="N48" s="539">
        <f>SUM('MMA Rev-Exp Region 1:MMA Rev-Exp Region 11'!N48)</f>
        <v>0</v>
      </c>
      <c r="O48" s="541">
        <f>SUM('MMA Rev-Exp Region 1:MMA Rev-Exp Region 11'!O48)</f>
        <v>0</v>
      </c>
      <c r="P48" s="289">
        <f>SUM(Q48:AA48)</f>
        <v>0</v>
      </c>
      <c r="Q48" s="539">
        <f>SUM('MMA Rev-Exp Region 1:MMA Rev-Exp Region 11'!Q48)</f>
        <v>0</v>
      </c>
      <c r="R48" s="539">
        <f>SUM('MMA Rev-Exp Region 1:MMA Rev-Exp Region 11'!R48)</f>
        <v>0</v>
      </c>
      <c r="S48" s="539">
        <f>SUM('MMA Rev-Exp Region 1:MMA Rev-Exp Region 11'!S48)</f>
        <v>0</v>
      </c>
      <c r="T48" s="539">
        <f>SUM('MMA Rev-Exp Region 1:MMA Rev-Exp Region 11'!T48)</f>
        <v>0</v>
      </c>
      <c r="U48" s="539">
        <f>SUM('MMA Rev-Exp Region 1:MMA Rev-Exp Region 11'!U48)</f>
        <v>0</v>
      </c>
      <c r="V48" s="539">
        <f>SUM('MMA Rev-Exp Region 1:MMA Rev-Exp Region 11'!V48)</f>
        <v>0</v>
      </c>
      <c r="W48" s="539">
        <f>SUM('MMA Rev-Exp Region 1:MMA Rev-Exp Region 11'!W48)</f>
        <v>0</v>
      </c>
      <c r="X48" s="539">
        <f>SUM('MMA Rev-Exp Region 1:MMA Rev-Exp Region 11'!X48)</f>
        <v>0</v>
      </c>
      <c r="Y48" s="539">
        <f>SUM('MMA Rev-Exp Region 1:MMA Rev-Exp Region 11'!Y48)</f>
        <v>0</v>
      </c>
      <c r="Z48" s="539">
        <f>SUM('MMA Rev-Exp Region 1:MMA Rev-Exp Region 11'!Z48)</f>
        <v>0</v>
      </c>
      <c r="AA48" s="541">
        <f>SUM('MMA Rev-Exp Region 1:MMA Rev-Exp Region 11'!AA48)</f>
        <v>0</v>
      </c>
      <c r="AB48" s="289">
        <f>SUM(AC48:AM48)</f>
        <v>0</v>
      </c>
      <c r="AC48" s="539">
        <f>SUM('MMA Rev-Exp Region 1:MMA Rev-Exp Region 11'!AC48)</f>
        <v>0</v>
      </c>
      <c r="AD48" s="539">
        <f>SUM('MMA Rev-Exp Region 1:MMA Rev-Exp Region 11'!AD48)</f>
        <v>0</v>
      </c>
      <c r="AE48" s="539">
        <f>SUM('MMA Rev-Exp Region 1:MMA Rev-Exp Region 11'!AE48)</f>
        <v>0</v>
      </c>
      <c r="AF48" s="539">
        <f>SUM('MMA Rev-Exp Region 1:MMA Rev-Exp Region 11'!AF48)</f>
        <v>0</v>
      </c>
      <c r="AG48" s="539">
        <f>SUM('MMA Rev-Exp Region 1:MMA Rev-Exp Region 11'!AG48)</f>
        <v>0</v>
      </c>
      <c r="AH48" s="539">
        <f>SUM('MMA Rev-Exp Region 1:MMA Rev-Exp Region 11'!AH48)</f>
        <v>0</v>
      </c>
      <c r="AI48" s="539">
        <f>SUM('MMA Rev-Exp Region 1:MMA Rev-Exp Region 11'!AI48)</f>
        <v>0</v>
      </c>
      <c r="AJ48" s="539">
        <f>SUM('MMA Rev-Exp Region 1:MMA Rev-Exp Region 11'!AJ48)</f>
        <v>0</v>
      </c>
      <c r="AK48" s="539">
        <f>SUM('MMA Rev-Exp Region 1:MMA Rev-Exp Region 11'!AK48)</f>
        <v>0</v>
      </c>
      <c r="AL48" s="539">
        <f>SUM('MMA Rev-Exp Region 1:MMA Rev-Exp Region 11'!AL48)</f>
        <v>0</v>
      </c>
      <c r="AM48" s="541">
        <f>SUM('MMA Rev-Exp Region 1:MMA Rev-Exp Region 11'!AM48)</f>
        <v>0</v>
      </c>
      <c r="AN48" s="289">
        <f>SUM(AO48:AY48)</f>
        <v>0</v>
      </c>
      <c r="AO48" s="539">
        <f>SUM('MMA Rev-Exp Region 1:MMA Rev-Exp Region 11'!AO48)</f>
        <v>0</v>
      </c>
      <c r="AP48" s="539">
        <f>SUM('MMA Rev-Exp Region 1:MMA Rev-Exp Region 11'!AP48)</f>
        <v>0</v>
      </c>
      <c r="AQ48" s="539">
        <f>SUM('MMA Rev-Exp Region 1:MMA Rev-Exp Region 11'!AQ48)</f>
        <v>0</v>
      </c>
      <c r="AR48" s="539">
        <f>SUM('MMA Rev-Exp Region 1:MMA Rev-Exp Region 11'!AR48)</f>
        <v>0</v>
      </c>
      <c r="AS48" s="539">
        <f>SUM('MMA Rev-Exp Region 1:MMA Rev-Exp Region 11'!AS48)</f>
        <v>0</v>
      </c>
      <c r="AT48" s="539">
        <f>SUM('MMA Rev-Exp Region 1:MMA Rev-Exp Region 11'!AT48)</f>
        <v>0</v>
      </c>
      <c r="AU48" s="539">
        <f>SUM('MMA Rev-Exp Region 1:MMA Rev-Exp Region 11'!AU48)</f>
        <v>0</v>
      </c>
      <c r="AV48" s="539">
        <f>SUM('MMA Rev-Exp Region 1:MMA Rev-Exp Region 11'!AV48)</f>
        <v>0</v>
      </c>
      <c r="AW48" s="539">
        <f>SUM('MMA Rev-Exp Region 1:MMA Rev-Exp Region 11'!AW48)</f>
        <v>0</v>
      </c>
      <c r="AX48" s="539">
        <f>SUM('MMA Rev-Exp Region 1:MMA Rev-Exp Region 11'!AX48)</f>
        <v>0</v>
      </c>
      <c r="AY48" s="541">
        <f>SUM('MMA Rev-Exp Region 1:MMA Rev-Exp Region 11'!AY48)</f>
        <v>0</v>
      </c>
      <c r="AZ48" s="544">
        <f>SUM('MMA Rev-Exp Region 1:MMA Rev-Exp Region 11'!AZ48)</f>
        <v>0</v>
      </c>
      <c r="BA48" s="296">
        <f>SUM(BB48:BL48)+AZ48</f>
        <v>0</v>
      </c>
      <c r="BB48" s="539">
        <f>SUM('MMA Rev-Exp Region 1:MMA Rev-Exp Region 11'!BB48)</f>
        <v>0</v>
      </c>
      <c r="BC48" s="539">
        <f>SUM('MMA Rev-Exp Region 1:MMA Rev-Exp Region 11'!BC48)</f>
        <v>0</v>
      </c>
      <c r="BD48" s="539">
        <f>SUM('MMA Rev-Exp Region 1:MMA Rev-Exp Region 11'!BD48)</f>
        <v>0</v>
      </c>
      <c r="BE48" s="539">
        <f>SUM('MMA Rev-Exp Region 1:MMA Rev-Exp Region 11'!BE48)</f>
        <v>0</v>
      </c>
      <c r="BF48" s="539">
        <f>SUM('MMA Rev-Exp Region 1:MMA Rev-Exp Region 11'!BF48)</f>
        <v>0</v>
      </c>
      <c r="BG48" s="539">
        <f>SUM('MMA Rev-Exp Region 1:MMA Rev-Exp Region 11'!BG48)</f>
        <v>0</v>
      </c>
      <c r="BH48" s="539">
        <f>SUM('MMA Rev-Exp Region 1:MMA Rev-Exp Region 11'!BH48)</f>
        <v>0</v>
      </c>
      <c r="BI48" s="539">
        <f>SUM('MMA Rev-Exp Region 1:MMA Rev-Exp Region 11'!BI48)</f>
        <v>0</v>
      </c>
      <c r="BJ48" s="539">
        <f>SUM('MMA Rev-Exp Region 1:MMA Rev-Exp Region 11'!BJ48)</f>
        <v>0</v>
      </c>
      <c r="BK48" s="539">
        <f>SUM('MMA Rev-Exp Region 1:MMA Rev-Exp Region 11'!BK48)</f>
        <v>0</v>
      </c>
      <c r="BL48" s="544">
        <f>SUM('MMA Rev-Exp Region 1:MMA Rev-Exp Region 11'!BL48)</f>
        <v>0</v>
      </c>
    </row>
    <row r="49" spans="1:64" x14ac:dyDescent="0.25">
      <c r="A49" s="1468"/>
      <c r="B49" s="225" t="s">
        <v>87</v>
      </c>
      <c r="C49" s="230" t="s">
        <v>932</v>
      </c>
      <c r="D49" s="289">
        <f>SUM(E49:O49)</f>
        <v>0</v>
      </c>
      <c r="E49" s="539">
        <f>SUM('MMA Rev-Exp Region 1:MMA Rev-Exp Region 11'!E49)</f>
        <v>0</v>
      </c>
      <c r="F49" s="539">
        <f>SUM('MMA Rev-Exp Region 1:MMA Rev-Exp Region 11'!F49)</f>
        <v>0</v>
      </c>
      <c r="G49" s="539">
        <f>SUM('MMA Rev-Exp Region 1:MMA Rev-Exp Region 11'!G49)</f>
        <v>0</v>
      </c>
      <c r="H49" s="539">
        <f>SUM('MMA Rev-Exp Region 1:MMA Rev-Exp Region 11'!H49)</f>
        <v>0</v>
      </c>
      <c r="I49" s="539">
        <f>SUM('MMA Rev-Exp Region 1:MMA Rev-Exp Region 11'!I49)</f>
        <v>0</v>
      </c>
      <c r="J49" s="539">
        <f>SUM('MMA Rev-Exp Region 1:MMA Rev-Exp Region 11'!J49)</f>
        <v>0</v>
      </c>
      <c r="K49" s="539">
        <f>SUM('MMA Rev-Exp Region 1:MMA Rev-Exp Region 11'!K49)</f>
        <v>0</v>
      </c>
      <c r="L49" s="539">
        <f>SUM('MMA Rev-Exp Region 1:MMA Rev-Exp Region 11'!L49)</f>
        <v>0</v>
      </c>
      <c r="M49" s="539">
        <f>SUM('MMA Rev-Exp Region 1:MMA Rev-Exp Region 11'!M49)</f>
        <v>0</v>
      </c>
      <c r="N49" s="539">
        <f>SUM('MMA Rev-Exp Region 1:MMA Rev-Exp Region 11'!N49)</f>
        <v>0</v>
      </c>
      <c r="O49" s="541">
        <f>SUM('MMA Rev-Exp Region 1:MMA Rev-Exp Region 11'!O49)</f>
        <v>0</v>
      </c>
      <c r="P49" s="289">
        <f>SUM(Q49:AA49)</f>
        <v>0</v>
      </c>
      <c r="Q49" s="539">
        <f>SUM('MMA Rev-Exp Region 1:MMA Rev-Exp Region 11'!Q49)</f>
        <v>0</v>
      </c>
      <c r="R49" s="539">
        <f>SUM('MMA Rev-Exp Region 1:MMA Rev-Exp Region 11'!R49)</f>
        <v>0</v>
      </c>
      <c r="S49" s="539">
        <f>SUM('MMA Rev-Exp Region 1:MMA Rev-Exp Region 11'!S49)</f>
        <v>0</v>
      </c>
      <c r="T49" s="539">
        <f>SUM('MMA Rev-Exp Region 1:MMA Rev-Exp Region 11'!T49)</f>
        <v>0</v>
      </c>
      <c r="U49" s="539">
        <f>SUM('MMA Rev-Exp Region 1:MMA Rev-Exp Region 11'!U49)</f>
        <v>0</v>
      </c>
      <c r="V49" s="539">
        <f>SUM('MMA Rev-Exp Region 1:MMA Rev-Exp Region 11'!V49)</f>
        <v>0</v>
      </c>
      <c r="W49" s="539">
        <f>SUM('MMA Rev-Exp Region 1:MMA Rev-Exp Region 11'!W49)</f>
        <v>0</v>
      </c>
      <c r="X49" s="539">
        <f>SUM('MMA Rev-Exp Region 1:MMA Rev-Exp Region 11'!X49)</f>
        <v>0</v>
      </c>
      <c r="Y49" s="539">
        <f>SUM('MMA Rev-Exp Region 1:MMA Rev-Exp Region 11'!Y49)</f>
        <v>0</v>
      </c>
      <c r="Z49" s="539">
        <f>SUM('MMA Rev-Exp Region 1:MMA Rev-Exp Region 11'!Z49)</f>
        <v>0</v>
      </c>
      <c r="AA49" s="541">
        <f>SUM('MMA Rev-Exp Region 1:MMA Rev-Exp Region 11'!AA49)</f>
        <v>0</v>
      </c>
      <c r="AB49" s="289">
        <f>SUM(AC49:AM49)</f>
        <v>0</v>
      </c>
      <c r="AC49" s="539">
        <f>SUM('MMA Rev-Exp Region 1:MMA Rev-Exp Region 11'!AC49)</f>
        <v>0</v>
      </c>
      <c r="AD49" s="539">
        <f>SUM('MMA Rev-Exp Region 1:MMA Rev-Exp Region 11'!AD49)</f>
        <v>0</v>
      </c>
      <c r="AE49" s="539">
        <f>SUM('MMA Rev-Exp Region 1:MMA Rev-Exp Region 11'!AE49)</f>
        <v>0</v>
      </c>
      <c r="AF49" s="539">
        <f>SUM('MMA Rev-Exp Region 1:MMA Rev-Exp Region 11'!AF49)</f>
        <v>0</v>
      </c>
      <c r="AG49" s="539">
        <f>SUM('MMA Rev-Exp Region 1:MMA Rev-Exp Region 11'!AG49)</f>
        <v>0</v>
      </c>
      <c r="AH49" s="539">
        <f>SUM('MMA Rev-Exp Region 1:MMA Rev-Exp Region 11'!AH49)</f>
        <v>0</v>
      </c>
      <c r="AI49" s="539">
        <f>SUM('MMA Rev-Exp Region 1:MMA Rev-Exp Region 11'!AI49)</f>
        <v>0</v>
      </c>
      <c r="AJ49" s="539">
        <f>SUM('MMA Rev-Exp Region 1:MMA Rev-Exp Region 11'!AJ49)</f>
        <v>0</v>
      </c>
      <c r="AK49" s="539">
        <f>SUM('MMA Rev-Exp Region 1:MMA Rev-Exp Region 11'!AK49)</f>
        <v>0</v>
      </c>
      <c r="AL49" s="539">
        <f>SUM('MMA Rev-Exp Region 1:MMA Rev-Exp Region 11'!AL49)</f>
        <v>0</v>
      </c>
      <c r="AM49" s="541">
        <f>SUM('MMA Rev-Exp Region 1:MMA Rev-Exp Region 11'!AM49)</f>
        <v>0</v>
      </c>
      <c r="AN49" s="289">
        <f>SUM(AO49:AY49)</f>
        <v>0</v>
      </c>
      <c r="AO49" s="539">
        <f>SUM('MMA Rev-Exp Region 1:MMA Rev-Exp Region 11'!AO49)</f>
        <v>0</v>
      </c>
      <c r="AP49" s="539">
        <f>SUM('MMA Rev-Exp Region 1:MMA Rev-Exp Region 11'!AP49)</f>
        <v>0</v>
      </c>
      <c r="AQ49" s="539">
        <f>SUM('MMA Rev-Exp Region 1:MMA Rev-Exp Region 11'!AQ49)</f>
        <v>0</v>
      </c>
      <c r="AR49" s="539">
        <f>SUM('MMA Rev-Exp Region 1:MMA Rev-Exp Region 11'!AR49)</f>
        <v>0</v>
      </c>
      <c r="AS49" s="539">
        <f>SUM('MMA Rev-Exp Region 1:MMA Rev-Exp Region 11'!AS49)</f>
        <v>0</v>
      </c>
      <c r="AT49" s="539">
        <f>SUM('MMA Rev-Exp Region 1:MMA Rev-Exp Region 11'!AT49)</f>
        <v>0</v>
      </c>
      <c r="AU49" s="539">
        <f>SUM('MMA Rev-Exp Region 1:MMA Rev-Exp Region 11'!AU49)</f>
        <v>0</v>
      </c>
      <c r="AV49" s="539">
        <f>SUM('MMA Rev-Exp Region 1:MMA Rev-Exp Region 11'!AV49)</f>
        <v>0</v>
      </c>
      <c r="AW49" s="539">
        <f>SUM('MMA Rev-Exp Region 1:MMA Rev-Exp Region 11'!AW49)</f>
        <v>0</v>
      </c>
      <c r="AX49" s="539">
        <f>SUM('MMA Rev-Exp Region 1:MMA Rev-Exp Region 11'!AX49)</f>
        <v>0</v>
      </c>
      <c r="AY49" s="541">
        <f>SUM('MMA Rev-Exp Region 1:MMA Rev-Exp Region 11'!AY49)</f>
        <v>0</v>
      </c>
      <c r="AZ49" s="544">
        <f>SUM('MMA Rev-Exp Region 1:MMA Rev-Exp Region 11'!AZ49)</f>
        <v>0</v>
      </c>
      <c r="BA49" s="296">
        <f>SUM(BB49:BL49)+AZ49</f>
        <v>0</v>
      </c>
      <c r="BB49" s="539">
        <f>SUM('MMA Rev-Exp Region 1:MMA Rev-Exp Region 11'!BB49)</f>
        <v>0</v>
      </c>
      <c r="BC49" s="539">
        <f>SUM('MMA Rev-Exp Region 1:MMA Rev-Exp Region 11'!BC49)</f>
        <v>0</v>
      </c>
      <c r="BD49" s="539">
        <f>SUM('MMA Rev-Exp Region 1:MMA Rev-Exp Region 11'!BD49)</f>
        <v>0</v>
      </c>
      <c r="BE49" s="539">
        <f>SUM('MMA Rev-Exp Region 1:MMA Rev-Exp Region 11'!BE49)</f>
        <v>0</v>
      </c>
      <c r="BF49" s="539">
        <f>SUM('MMA Rev-Exp Region 1:MMA Rev-Exp Region 11'!BF49)</f>
        <v>0</v>
      </c>
      <c r="BG49" s="539">
        <f>SUM('MMA Rev-Exp Region 1:MMA Rev-Exp Region 11'!BG49)</f>
        <v>0</v>
      </c>
      <c r="BH49" s="539">
        <f>SUM('MMA Rev-Exp Region 1:MMA Rev-Exp Region 11'!BH49)</f>
        <v>0</v>
      </c>
      <c r="BI49" s="539">
        <f>SUM('MMA Rev-Exp Region 1:MMA Rev-Exp Region 11'!BI49)</f>
        <v>0</v>
      </c>
      <c r="BJ49" s="539">
        <f>SUM('MMA Rev-Exp Region 1:MMA Rev-Exp Region 11'!BJ49)</f>
        <v>0</v>
      </c>
      <c r="BK49" s="539">
        <f>SUM('MMA Rev-Exp Region 1:MMA Rev-Exp Region 11'!BK49)</f>
        <v>0</v>
      </c>
      <c r="BL49" s="544">
        <f>SUM('MMA Rev-Exp Region 1:MMA Rev-Exp Region 11'!BL49)</f>
        <v>0</v>
      </c>
    </row>
    <row r="50" spans="1:64" s="209" customFormat="1" x14ac:dyDescent="0.25">
      <c r="A50" s="1469"/>
      <c r="B50" s="227" t="s">
        <v>216</v>
      </c>
      <c r="C50" s="235" t="s">
        <v>25</v>
      </c>
      <c r="D50" s="849">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76" t="s">
        <v>159</v>
      </c>
      <c r="B51" s="219">
        <v>7.1</v>
      </c>
      <c r="C51" s="232" t="s">
        <v>20</v>
      </c>
      <c r="D51" s="276">
        <f>SUM(E51:O51)</f>
        <v>4735733.7225747574</v>
      </c>
      <c r="E51" s="538">
        <f>SUM('MMA Rev-Exp Region 1:MMA Rev-Exp Region 11'!E51)</f>
        <v>2139854.8470083624</v>
      </c>
      <c r="F51" s="538">
        <f>SUM('MMA Rev-Exp Region 1:MMA Rev-Exp Region 11'!F51)</f>
        <v>231909.53473515192</v>
      </c>
      <c r="G51" s="538">
        <f>SUM('MMA Rev-Exp Region 1:MMA Rev-Exp Region 11'!G51)</f>
        <v>706397.58363692334</v>
      </c>
      <c r="H51" s="538">
        <f>SUM('MMA Rev-Exp Region 1:MMA Rev-Exp Region 11'!H51)</f>
        <v>371614.37772494479</v>
      </c>
      <c r="I51" s="538">
        <f>SUM('MMA Rev-Exp Region 1:MMA Rev-Exp Region 11'!I51)</f>
        <v>205071.19249886548</v>
      </c>
      <c r="J51" s="538">
        <f>SUM('MMA Rev-Exp Region 1:MMA Rev-Exp Region 11'!J51)</f>
        <v>13903.636149755321</v>
      </c>
      <c r="K51" s="538">
        <f>SUM('MMA Rev-Exp Region 1:MMA Rev-Exp Region 11'!K51)</f>
        <v>7914.536321135286</v>
      </c>
      <c r="L51" s="538">
        <f>SUM('MMA Rev-Exp Region 1:MMA Rev-Exp Region 11'!L51)</f>
        <v>47618.954517100821</v>
      </c>
      <c r="M51" s="538">
        <f>SUM('MMA Rev-Exp Region 1:MMA Rev-Exp Region 11'!M51)</f>
        <v>87145.761293613192</v>
      </c>
      <c r="N51" s="538">
        <f>SUM('MMA Rev-Exp Region 1:MMA Rev-Exp Region 11'!N51)</f>
        <v>695380.5915728258</v>
      </c>
      <c r="O51" s="540">
        <f>SUM('MMA Rev-Exp Region 1:MMA Rev-Exp Region 11'!O51)</f>
        <v>228922.70711607841</v>
      </c>
      <c r="P51" s="276">
        <f>SUM(Q51:AA51)</f>
        <v>2987316.6335406783</v>
      </c>
      <c r="Q51" s="538">
        <f>SUM('MMA Rev-Exp Region 1:MMA Rev-Exp Region 11'!Q51)</f>
        <v>1399224.7592826257</v>
      </c>
      <c r="R51" s="538">
        <f>SUM('MMA Rev-Exp Region 1:MMA Rev-Exp Region 11'!R51)</f>
        <v>162238.44501322191</v>
      </c>
      <c r="S51" s="538">
        <f>SUM('MMA Rev-Exp Region 1:MMA Rev-Exp Region 11'!S51)</f>
        <v>367970.39544311457</v>
      </c>
      <c r="T51" s="538">
        <f>SUM('MMA Rev-Exp Region 1:MMA Rev-Exp Region 11'!T51)</f>
        <v>214800.53117066706</v>
      </c>
      <c r="U51" s="538">
        <f>SUM('MMA Rev-Exp Region 1:MMA Rev-Exp Region 11'!U51)</f>
        <v>98781.044057785693</v>
      </c>
      <c r="V51" s="538">
        <f>SUM('MMA Rev-Exp Region 1:MMA Rev-Exp Region 11'!V51)</f>
        <v>25774.181939805323</v>
      </c>
      <c r="W51" s="538">
        <f>SUM('MMA Rev-Exp Region 1:MMA Rev-Exp Region 11'!W51)</f>
        <v>3712.2344430329049</v>
      </c>
      <c r="X51" s="538">
        <f>SUM('MMA Rev-Exp Region 1:MMA Rev-Exp Region 11'!X51)</f>
        <v>38606.709292056068</v>
      </c>
      <c r="Y51" s="538">
        <f>SUM('MMA Rev-Exp Region 1:MMA Rev-Exp Region 11'!Y51)</f>
        <v>11879.313460115736</v>
      </c>
      <c r="Z51" s="538">
        <f>SUM('MMA Rev-Exp Region 1:MMA Rev-Exp Region 11'!Z51)</f>
        <v>504752.23049984081</v>
      </c>
      <c r="AA51" s="540">
        <f>SUM('MMA Rev-Exp Region 1:MMA Rev-Exp Region 11'!AA51)</f>
        <v>159576.78893841241</v>
      </c>
      <c r="AB51" s="276">
        <f>SUM(AC51:AM51)</f>
        <v>4402098.7737588156</v>
      </c>
      <c r="AC51" s="538">
        <f>SUM('MMA Rev-Exp Region 1:MMA Rev-Exp Region 11'!AC51)</f>
        <v>2158755.764062867</v>
      </c>
      <c r="AD51" s="538">
        <f>SUM('MMA Rev-Exp Region 1:MMA Rev-Exp Region 11'!AD51)</f>
        <v>280721.16173671966</v>
      </c>
      <c r="AE51" s="538">
        <f>SUM('MMA Rev-Exp Region 1:MMA Rev-Exp Region 11'!AE51)</f>
        <v>538484.27282019565</v>
      </c>
      <c r="AF51" s="538">
        <f>SUM('MMA Rev-Exp Region 1:MMA Rev-Exp Region 11'!AF51)</f>
        <v>358027.45773179369</v>
      </c>
      <c r="AG51" s="538">
        <f>SUM('MMA Rev-Exp Region 1:MMA Rev-Exp Region 11'!AG51)</f>
        <v>166815.39102279497</v>
      </c>
      <c r="AH51" s="538">
        <f>SUM('MMA Rev-Exp Region 1:MMA Rev-Exp Region 11'!AH51)</f>
        <v>40036.421939805325</v>
      </c>
      <c r="AI51" s="538">
        <f>SUM('MMA Rev-Exp Region 1:MMA Rev-Exp Region 11'!AI51)</f>
        <v>5305.3384083987639</v>
      </c>
      <c r="AJ51" s="538">
        <f>SUM('MMA Rev-Exp Region 1:MMA Rev-Exp Region 11'!AJ51)</f>
        <v>58641.646232677958</v>
      </c>
      <c r="AK51" s="538">
        <f>SUM('MMA Rev-Exp Region 1:MMA Rev-Exp Region 11'!AK51)</f>
        <v>35243.382082371179</v>
      </c>
      <c r="AL51" s="538">
        <f>SUM('MMA Rev-Exp Region 1:MMA Rev-Exp Region 11'!AL51)</f>
        <v>582740.03324007872</v>
      </c>
      <c r="AM51" s="540">
        <f>SUM('MMA Rev-Exp Region 1:MMA Rev-Exp Region 11'!AM51)</f>
        <v>177327.90448111281</v>
      </c>
      <c r="AN51" s="276">
        <f>SUM(AO51:AY51)</f>
        <v>15507870.593608243</v>
      </c>
      <c r="AO51" s="538">
        <f>SUM('MMA Rev-Exp Region 1:MMA Rev-Exp Region 11'!AO51)</f>
        <v>10758310.681055453</v>
      </c>
      <c r="AP51" s="538">
        <f>SUM('MMA Rev-Exp Region 1:MMA Rev-Exp Region 11'!AP51)</f>
        <v>1109176.5754076284</v>
      </c>
      <c r="AQ51" s="538">
        <f>SUM('MMA Rev-Exp Region 1:MMA Rev-Exp Region 11'!AQ51)</f>
        <v>1132288.6355249346</v>
      </c>
      <c r="AR51" s="538">
        <f>SUM('MMA Rev-Exp Region 1:MMA Rev-Exp Region 11'!AR51)</f>
        <v>743874.57360972161</v>
      </c>
      <c r="AS51" s="538">
        <f>SUM('MMA Rev-Exp Region 1:MMA Rev-Exp Region 11'!AS51)</f>
        <v>511637.13473700592</v>
      </c>
      <c r="AT51" s="538">
        <f>SUM('MMA Rev-Exp Region 1:MMA Rev-Exp Region 11'!AT51)</f>
        <v>27307.13</v>
      </c>
      <c r="AU51" s="538">
        <f>SUM('MMA Rev-Exp Region 1:MMA Rev-Exp Region 11'!AU51)</f>
        <v>12019.108653411016</v>
      </c>
      <c r="AV51" s="538">
        <f>SUM('MMA Rev-Exp Region 1:MMA Rev-Exp Region 11'!AV51)</f>
        <v>106919.76769416983</v>
      </c>
      <c r="AW51" s="538">
        <f>SUM('MMA Rev-Exp Region 1:MMA Rev-Exp Region 11'!AW51)</f>
        <v>104924.31605045746</v>
      </c>
      <c r="AX51" s="538">
        <f>SUM('MMA Rev-Exp Region 1:MMA Rev-Exp Region 11'!AX51)</f>
        <v>665763.79125118814</v>
      </c>
      <c r="AY51" s="540">
        <f>SUM('MMA Rev-Exp Region 1:MMA Rev-Exp Region 11'!AY51)</f>
        <v>335648.87962427485</v>
      </c>
      <c r="AZ51" s="543">
        <f>SUM('MMA Rev-Exp Region 1:MMA Rev-Exp Region 11'!AZ51)</f>
        <v>100110.78056840098</v>
      </c>
      <c r="BA51" s="294">
        <f>SUM(BB51:BL51)+AZ51</f>
        <v>27733130.504050903</v>
      </c>
      <c r="BB51" s="538">
        <f>SUM('MMA Rev-Exp Region 1:MMA Rev-Exp Region 11'!BB51)</f>
        <v>16456146.051409308</v>
      </c>
      <c r="BC51" s="538">
        <f>SUM('MMA Rev-Exp Region 1:MMA Rev-Exp Region 11'!BC51)</f>
        <v>1784045.7168927223</v>
      </c>
      <c r="BD51" s="538">
        <f>SUM('MMA Rev-Exp Region 1:MMA Rev-Exp Region 11'!BD51)</f>
        <v>2745140.887425168</v>
      </c>
      <c r="BE51" s="538">
        <f>SUM('MMA Rev-Exp Region 1:MMA Rev-Exp Region 11'!BE51)</f>
        <v>1688316.9402371275</v>
      </c>
      <c r="BF51" s="538">
        <f>SUM('MMA Rev-Exp Region 1:MMA Rev-Exp Region 11'!BF51)</f>
        <v>982304.76231645211</v>
      </c>
      <c r="BG51" s="538">
        <f>SUM('MMA Rev-Exp Region 1:MMA Rev-Exp Region 11'!BG51)</f>
        <v>107021.37002936595</v>
      </c>
      <c r="BH51" s="538">
        <f>SUM('MMA Rev-Exp Region 1:MMA Rev-Exp Region 11'!BH51)</f>
        <v>28951.217825977972</v>
      </c>
      <c r="BI51" s="538">
        <f>SUM('MMA Rev-Exp Region 1:MMA Rev-Exp Region 11'!BI51)</f>
        <v>251787.07773600472</v>
      </c>
      <c r="BJ51" s="538">
        <f>SUM('MMA Rev-Exp Region 1:MMA Rev-Exp Region 11'!BJ51)</f>
        <v>239192.77288655756</v>
      </c>
      <c r="BK51" s="538">
        <f>SUM('MMA Rev-Exp Region 1:MMA Rev-Exp Region 11'!BK51)</f>
        <v>2448636.6465639332</v>
      </c>
      <c r="BL51" s="543">
        <f>SUM('MMA Rev-Exp Region 1:MMA Rev-Exp Region 11'!BL51)</f>
        <v>901476.28015987854</v>
      </c>
    </row>
    <row r="52" spans="1:64" ht="16.5" customHeight="1" x14ac:dyDescent="0.25">
      <c r="A52" s="1477"/>
      <c r="B52" s="221">
        <v>7.2</v>
      </c>
      <c r="C52" s="229" t="s">
        <v>21</v>
      </c>
      <c r="D52" s="289">
        <f>SUM(E52:O52)</f>
        <v>2289711.7259999998</v>
      </c>
      <c r="E52" s="539">
        <f>SUM('MMA Rev-Exp Region 1:MMA Rev-Exp Region 11'!E52)</f>
        <v>1887754.2884999998</v>
      </c>
      <c r="F52" s="539">
        <f>SUM('MMA Rev-Exp Region 1:MMA Rev-Exp Region 11'!F52)</f>
        <v>56306.785500000005</v>
      </c>
      <c r="G52" s="539">
        <f>SUM('MMA Rev-Exp Region 1:MMA Rev-Exp Region 11'!G52)</f>
        <v>123306.2595</v>
      </c>
      <c r="H52" s="539">
        <f>SUM('MMA Rev-Exp Region 1:MMA Rev-Exp Region 11'!H52)</f>
        <v>29936.425499999998</v>
      </c>
      <c r="I52" s="539">
        <f>SUM('MMA Rev-Exp Region 1:MMA Rev-Exp Region 11'!I52)</f>
        <v>49408.825499999999</v>
      </c>
      <c r="J52" s="539">
        <f>SUM('MMA Rev-Exp Region 1:MMA Rev-Exp Region 11'!J52)</f>
        <v>21217.423499999997</v>
      </c>
      <c r="K52" s="539">
        <f>SUM('MMA Rev-Exp Region 1:MMA Rev-Exp Region 11'!K52)</f>
        <v>1640.0069999999998</v>
      </c>
      <c r="L52" s="539">
        <f>SUM('MMA Rev-Exp Region 1:MMA Rev-Exp Region 11'!L52)</f>
        <v>5413.2705000000005</v>
      </c>
      <c r="M52" s="539">
        <f>SUM('MMA Rev-Exp Region 1:MMA Rev-Exp Region 11'!M52)</f>
        <v>477.9</v>
      </c>
      <c r="N52" s="539">
        <f>SUM('MMA Rev-Exp Region 1:MMA Rev-Exp Region 11'!N52)</f>
        <v>103623.34049999999</v>
      </c>
      <c r="O52" s="541">
        <f>SUM('MMA Rev-Exp Region 1:MMA Rev-Exp Region 11'!O52)</f>
        <v>10627.2</v>
      </c>
      <c r="P52" s="289">
        <f>SUM(Q52:AA52)</f>
        <v>0</v>
      </c>
      <c r="Q52" s="539">
        <f>SUM('MMA Rev-Exp Region 1:MMA Rev-Exp Region 11'!Q52)</f>
        <v>0</v>
      </c>
      <c r="R52" s="539">
        <f>SUM('MMA Rev-Exp Region 1:MMA Rev-Exp Region 11'!R52)</f>
        <v>0</v>
      </c>
      <c r="S52" s="539">
        <f>SUM('MMA Rev-Exp Region 1:MMA Rev-Exp Region 11'!S52)</f>
        <v>0</v>
      </c>
      <c r="T52" s="539">
        <f>SUM('MMA Rev-Exp Region 1:MMA Rev-Exp Region 11'!T52)</f>
        <v>0</v>
      </c>
      <c r="U52" s="539">
        <f>SUM('MMA Rev-Exp Region 1:MMA Rev-Exp Region 11'!U52)</f>
        <v>0</v>
      </c>
      <c r="V52" s="539">
        <f>SUM('MMA Rev-Exp Region 1:MMA Rev-Exp Region 11'!V52)</f>
        <v>0</v>
      </c>
      <c r="W52" s="539">
        <f>SUM('MMA Rev-Exp Region 1:MMA Rev-Exp Region 11'!W52)</f>
        <v>0</v>
      </c>
      <c r="X52" s="539">
        <f>SUM('MMA Rev-Exp Region 1:MMA Rev-Exp Region 11'!X52)</f>
        <v>0</v>
      </c>
      <c r="Y52" s="539">
        <f>SUM('MMA Rev-Exp Region 1:MMA Rev-Exp Region 11'!Y52)</f>
        <v>0</v>
      </c>
      <c r="Z52" s="539">
        <f>SUM('MMA Rev-Exp Region 1:MMA Rev-Exp Region 11'!Z52)</f>
        <v>0</v>
      </c>
      <c r="AA52" s="541">
        <f>SUM('MMA Rev-Exp Region 1:MMA Rev-Exp Region 11'!AA52)</f>
        <v>0</v>
      </c>
      <c r="AB52" s="289">
        <f>SUM(AC52:AM52)</f>
        <v>0</v>
      </c>
      <c r="AC52" s="539">
        <f>SUM('MMA Rev-Exp Region 1:MMA Rev-Exp Region 11'!AC52)</f>
        <v>0</v>
      </c>
      <c r="AD52" s="539">
        <f>SUM('MMA Rev-Exp Region 1:MMA Rev-Exp Region 11'!AD52)</f>
        <v>0</v>
      </c>
      <c r="AE52" s="539">
        <f>SUM('MMA Rev-Exp Region 1:MMA Rev-Exp Region 11'!AE52)</f>
        <v>0</v>
      </c>
      <c r="AF52" s="539">
        <f>SUM('MMA Rev-Exp Region 1:MMA Rev-Exp Region 11'!AF52)</f>
        <v>0</v>
      </c>
      <c r="AG52" s="539">
        <f>SUM('MMA Rev-Exp Region 1:MMA Rev-Exp Region 11'!AG52)</f>
        <v>0</v>
      </c>
      <c r="AH52" s="539">
        <f>SUM('MMA Rev-Exp Region 1:MMA Rev-Exp Region 11'!AH52)</f>
        <v>0</v>
      </c>
      <c r="AI52" s="539">
        <f>SUM('MMA Rev-Exp Region 1:MMA Rev-Exp Region 11'!AI52)</f>
        <v>0</v>
      </c>
      <c r="AJ52" s="539">
        <f>SUM('MMA Rev-Exp Region 1:MMA Rev-Exp Region 11'!AJ52)</f>
        <v>0</v>
      </c>
      <c r="AK52" s="539">
        <f>SUM('MMA Rev-Exp Region 1:MMA Rev-Exp Region 11'!AK52)</f>
        <v>0</v>
      </c>
      <c r="AL52" s="539">
        <f>SUM('MMA Rev-Exp Region 1:MMA Rev-Exp Region 11'!AL52)</f>
        <v>0</v>
      </c>
      <c r="AM52" s="541">
        <f>SUM('MMA Rev-Exp Region 1:MMA Rev-Exp Region 11'!AM52)</f>
        <v>0</v>
      </c>
      <c r="AN52" s="289">
        <f>SUM(AO52:AY52)</f>
        <v>0</v>
      </c>
      <c r="AO52" s="539">
        <f>SUM('MMA Rev-Exp Region 1:MMA Rev-Exp Region 11'!AO52)</f>
        <v>0</v>
      </c>
      <c r="AP52" s="539">
        <f>SUM('MMA Rev-Exp Region 1:MMA Rev-Exp Region 11'!AP52)</f>
        <v>0</v>
      </c>
      <c r="AQ52" s="539">
        <f>SUM('MMA Rev-Exp Region 1:MMA Rev-Exp Region 11'!AQ52)</f>
        <v>0</v>
      </c>
      <c r="AR52" s="539">
        <f>SUM('MMA Rev-Exp Region 1:MMA Rev-Exp Region 11'!AR52)</f>
        <v>0</v>
      </c>
      <c r="AS52" s="539">
        <f>SUM('MMA Rev-Exp Region 1:MMA Rev-Exp Region 11'!AS52)</f>
        <v>0</v>
      </c>
      <c r="AT52" s="539">
        <f>SUM('MMA Rev-Exp Region 1:MMA Rev-Exp Region 11'!AT52)</f>
        <v>0</v>
      </c>
      <c r="AU52" s="539">
        <f>SUM('MMA Rev-Exp Region 1:MMA Rev-Exp Region 11'!AU52)</f>
        <v>0</v>
      </c>
      <c r="AV52" s="539">
        <f>SUM('MMA Rev-Exp Region 1:MMA Rev-Exp Region 11'!AV52)</f>
        <v>0</v>
      </c>
      <c r="AW52" s="539">
        <f>SUM('MMA Rev-Exp Region 1:MMA Rev-Exp Region 11'!AW52)</f>
        <v>0</v>
      </c>
      <c r="AX52" s="539">
        <f>SUM('MMA Rev-Exp Region 1:MMA Rev-Exp Region 11'!AX52)</f>
        <v>0</v>
      </c>
      <c r="AY52" s="541">
        <f>SUM('MMA Rev-Exp Region 1:MMA Rev-Exp Region 11'!AY52)</f>
        <v>0</v>
      </c>
      <c r="AZ52" s="544">
        <f>SUM('MMA Rev-Exp Region 1:MMA Rev-Exp Region 11'!AZ52)</f>
        <v>0</v>
      </c>
      <c r="BA52" s="296">
        <f>SUM(BB52:BL52)+AZ52</f>
        <v>2289711.7259999998</v>
      </c>
      <c r="BB52" s="539">
        <f>SUM('MMA Rev-Exp Region 1:MMA Rev-Exp Region 11'!BB52)</f>
        <v>1887754.2884999998</v>
      </c>
      <c r="BC52" s="539">
        <f>SUM('MMA Rev-Exp Region 1:MMA Rev-Exp Region 11'!BC52)</f>
        <v>56306.785500000005</v>
      </c>
      <c r="BD52" s="539">
        <f>SUM('MMA Rev-Exp Region 1:MMA Rev-Exp Region 11'!BD52)</f>
        <v>123306.2595</v>
      </c>
      <c r="BE52" s="539">
        <f>SUM('MMA Rev-Exp Region 1:MMA Rev-Exp Region 11'!BE52)</f>
        <v>29936.425499999998</v>
      </c>
      <c r="BF52" s="539">
        <f>SUM('MMA Rev-Exp Region 1:MMA Rev-Exp Region 11'!BF52)</f>
        <v>49408.825499999999</v>
      </c>
      <c r="BG52" s="539">
        <f>SUM('MMA Rev-Exp Region 1:MMA Rev-Exp Region 11'!BG52)</f>
        <v>21217.423499999997</v>
      </c>
      <c r="BH52" s="539">
        <f>SUM('MMA Rev-Exp Region 1:MMA Rev-Exp Region 11'!BH52)</f>
        <v>1640.0069999999998</v>
      </c>
      <c r="BI52" s="539">
        <f>SUM('MMA Rev-Exp Region 1:MMA Rev-Exp Region 11'!BI52)</f>
        <v>5413.2705000000005</v>
      </c>
      <c r="BJ52" s="539">
        <f>SUM('MMA Rev-Exp Region 1:MMA Rev-Exp Region 11'!BJ52)</f>
        <v>477.9</v>
      </c>
      <c r="BK52" s="539">
        <f>SUM('MMA Rev-Exp Region 1:MMA Rev-Exp Region 11'!BK52)</f>
        <v>103623.34049999999</v>
      </c>
      <c r="BL52" s="544">
        <f>SUM('MMA Rev-Exp Region 1:MMA Rev-Exp Region 11'!BL52)</f>
        <v>10627.2</v>
      </c>
    </row>
    <row r="53" spans="1:64" ht="16.5" customHeight="1" x14ac:dyDescent="0.25">
      <c r="A53" s="1477"/>
      <c r="B53" s="221">
        <v>7.3</v>
      </c>
      <c r="C53" s="229" t="s">
        <v>158</v>
      </c>
      <c r="D53" s="289">
        <f>SUM(E53:O53)</f>
        <v>-24641.531024400458</v>
      </c>
      <c r="E53" s="539">
        <f>SUM('MMA Rev-Exp Region 1:MMA Rev-Exp Region 11'!E53)</f>
        <v>-21902.881171900848</v>
      </c>
      <c r="F53" s="539">
        <f>SUM('MMA Rev-Exp Region 1:MMA Rev-Exp Region 11'!F53)</f>
        <v>-1964.1200496806634</v>
      </c>
      <c r="G53" s="539">
        <f>SUM('MMA Rev-Exp Region 1:MMA Rev-Exp Region 11'!G53)</f>
        <v>71.750646498565928</v>
      </c>
      <c r="H53" s="539">
        <f>SUM('MMA Rev-Exp Region 1:MMA Rev-Exp Region 11'!H53)</f>
        <v>30.495107170024369</v>
      </c>
      <c r="I53" s="539">
        <f>SUM('MMA Rev-Exp Region 1:MMA Rev-Exp Region 11'!I53)</f>
        <v>-566.26500996774382</v>
      </c>
      <c r="J53" s="539">
        <f>SUM('MMA Rev-Exp Region 1:MMA Rev-Exp Region 11'!J53)</f>
        <v>120.84258342045335</v>
      </c>
      <c r="K53" s="539">
        <f>SUM('MMA Rev-Exp Region 1:MMA Rev-Exp Region 11'!K53)</f>
        <v>-18.991362080243231</v>
      </c>
      <c r="L53" s="539">
        <f>SUM('MMA Rev-Exp Region 1:MMA Rev-Exp Region 11'!L53)</f>
        <v>0.30436897532919849</v>
      </c>
      <c r="M53" s="539">
        <f>SUM('MMA Rev-Exp Region 1:MMA Rev-Exp Region 11'!M53)</f>
        <v>18.676386278522983</v>
      </c>
      <c r="N53" s="539">
        <f>SUM('MMA Rev-Exp Region 1:MMA Rev-Exp Region 11'!N53)</f>
        <v>-447.75969223013431</v>
      </c>
      <c r="O53" s="541">
        <f>SUM('MMA Rev-Exp Region 1:MMA Rev-Exp Region 11'!O53)</f>
        <v>16.417169116280618</v>
      </c>
      <c r="P53" s="289">
        <f>SUM(Q53:AA53)</f>
        <v>1721687.1724482817</v>
      </c>
      <c r="Q53" s="539">
        <f>SUM('MMA Rev-Exp Region 1:MMA Rev-Exp Region 11'!Q53)</f>
        <v>1396614.9757770463</v>
      </c>
      <c r="R53" s="539">
        <f>SUM('MMA Rev-Exp Region 1:MMA Rev-Exp Region 11'!R53)</f>
        <v>125188.46316907356</v>
      </c>
      <c r="S53" s="539">
        <f>SUM('MMA Rev-Exp Region 1:MMA Rev-Exp Region 11'!S53)</f>
        <v>69997.192756812452</v>
      </c>
      <c r="T53" s="539">
        <f>SUM('MMA Rev-Exp Region 1:MMA Rev-Exp Region 11'!T53)</f>
        <v>28959.966744913072</v>
      </c>
      <c r="U53" s="539">
        <f>SUM('MMA Rev-Exp Region 1:MMA Rev-Exp Region 11'!U53)</f>
        <v>37547.611549936977</v>
      </c>
      <c r="V53" s="539">
        <f>SUM('MMA Rev-Exp Region 1:MMA Rev-Exp Region 11'!V53)</f>
        <v>196.64516671965146</v>
      </c>
      <c r="W53" s="539">
        <f>SUM('MMA Rev-Exp Region 1:MMA Rev-Exp Region 11'!W53)</f>
        <v>1198.2963467533268</v>
      </c>
      <c r="X53" s="539">
        <f>SUM('MMA Rev-Exp Region 1:MMA Rev-Exp Region 11'!X53)</f>
        <v>4151.0823312236525</v>
      </c>
      <c r="Y53" s="539">
        <f>SUM('MMA Rev-Exp Region 1:MMA Rev-Exp Region 11'!Y53)</f>
        <v>14064.622715602749</v>
      </c>
      <c r="Z53" s="539">
        <f>SUM('MMA Rev-Exp Region 1:MMA Rev-Exp Region 11'!Z53)</f>
        <v>30694.784934068506</v>
      </c>
      <c r="AA53" s="541">
        <f>SUM('MMA Rev-Exp Region 1:MMA Rev-Exp Region 11'!AA53)</f>
        <v>13073.530956131446</v>
      </c>
      <c r="AB53" s="289">
        <f>SUM(AC53:AM53)</f>
        <v>1061299.4623667691</v>
      </c>
      <c r="AC53" s="539">
        <f>SUM('MMA Rev-Exp Region 1:MMA Rev-Exp Region 11'!AC53)</f>
        <v>859674.0453396528</v>
      </c>
      <c r="AD53" s="539">
        <f>SUM('MMA Rev-Exp Region 1:MMA Rev-Exp Region 11'!AD53)</f>
        <v>77058.130360195864</v>
      </c>
      <c r="AE53" s="539">
        <f>SUM('MMA Rev-Exp Region 1:MMA Rev-Exp Region 11'!AE53)</f>
        <v>43844.592749790361</v>
      </c>
      <c r="AF53" s="539">
        <f>SUM('MMA Rev-Exp Region 1:MMA Rev-Exp Region 11'!AF53)</f>
        <v>18140.366079938616</v>
      </c>
      <c r="AG53" s="539">
        <f>SUM('MMA Rev-Exp Region 1:MMA Rev-Exp Region 11'!AG53)</f>
        <v>23126.743554891669</v>
      </c>
      <c r="AH53" s="539">
        <f>SUM('MMA Rev-Exp Region 1:MMA Rev-Exp Region 11'!AH53)</f>
        <v>201.41206360743226</v>
      </c>
      <c r="AI53" s="539">
        <f>SUM('MMA Rev-Exp Region 1:MMA Rev-Exp Region 11'!AI53)</f>
        <v>737.47173854533935</v>
      </c>
      <c r="AJ53" s="539">
        <f>SUM('MMA Rev-Exp Region 1:MMA Rev-Exp Region 11'!AJ53)</f>
        <v>2597.578071690813</v>
      </c>
      <c r="AK53" s="539">
        <f>SUM('MMA Rev-Exp Region 1:MMA Rev-Exp Region 11'!AK53)</f>
        <v>8812.5105037456087</v>
      </c>
      <c r="AL53" s="539">
        <f>SUM('MMA Rev-Exp Region 1:MMA Rev-Exp Region 11'!AL53)</f>
        <v>18915.704107026795</v>
      </c>
      <c r="AM53" s="541">
        <f>SUM('MMA Rev-Exp Region 1:MMA Rev-Exp Region 11'!AM53)</f>
        <v>8190.907797683717</v>
      </c>
      <c r="AN53" s="289">
        <f>SUM(AO53:AY53)</f>
        <v>7227638.5700000003</v>
      </c>
      <c r="AO53" s="539">
        <f>SUM('MMA Rev-Exp Region 1:MMA Rev-Exp Region 11'!AO53)</f>
        <v>5863837.6601591259</v>
      </c>
      <c r="AP53" s="539">
        <f>SUM('MMA Rev-Exp Region 1:MMA Rev-Exp Region 11'!AP53)</f>
        <v>525639.69984087301</v>
      </c>
      <c r="AQ53" s="539">
        <f>SUM('MMA Rev-Exp Region 1:MMA Rev-Exp Region 11'!AQ53)</f>
        <v>286122.60568067973</v>
      </c>
      <c r="AR53" s="539">
        <f>SUM('MMA Rev-Exp Region 1:MMA Rev-Exp Region 11'!AR53)</f>
        <v>118420.00479149299</v>
      </c>
      <c r="AS53" s="539">
        <f>SUM('MMA Rev-Exp Region 1:MMA Rev-Exp Region 11'!AS53)</f>
        <v>165331.04627846059</v>
      </c>
      <c r="AT53" s="539">
        <f>SUM('MMA Rev-Exp Region 1:MMA Rev-Exp Region 11'!AT53)</f>
        <v>0</v>
      </c>
      <c r="AU53" s="539">
        <f>SUM('MMA Rev-Exp Region 1:MMA Rev-Exp Region 11'!AU53)</f>
        <v>5265.4129557652386</v>
      </c>
      <c r="AV53" s="539">
        <f>SUM('MMA Rev-Exp Region 1:MMA Rev-Exp Region 11'!AV53)</f>
        <v>17054.676939107343</v>
      </c>
      <c r="AW53" s="539">
        <f>SUM('MMA Rev-Exp Region 1:MMA Rev-Exp Region 11'!AW53)</f>
        <v>57431.954130984559</v>
      </c>
      <c r="AX53" s="539">
        <f>SUM('MMA Rev-Exp Region 1:MMA Rev-Exp Region 11'!AX53)</f>
        <v>135081.90076577419</v>
      </c>
      <c r="AY53" s="541">
        <f>SUM('MMA Rev-Exp Region 1:MMA Rev-Exp Region 11'!AY53)</f>
        <v>53453.608457735347</v>
      </c>
      <c r="AZ53" s="544">
        <f>SUM('MMA Rev-Exp Region 1:MMA Rev-Exp Region 11'!AZ53)</f>
        <v>-459341.29000000015</v>
      </c>
      <c r="BA53" s="296">
        <f>SUM(BB53:BL53)+AZ53</f>
        <v>9526642.3837906457</v>
      </c>
      <c r="BB53" s="539">
        <f>SUM('MMA Rev-Exp Region 1:MMA Rev-Exp Region 11'!BB53)</f>
        <v>8098223.8001039252</v>
      </c>
      <c r="BC53" s="539">
        <f>SUM('MMA Rev-Exp Region 1:MMA Rev-Exp Region 11'!BC53)</f>
        <v>725922.17332046176</v>
      </c>
      <c r="BD53" s="539">
        <f>SUM('MMA Rev-Exp Region 1:MMA Rev-Exp Region 11'!BD53)</f>
        <v>400036.14183378115</v>
      </c>
      <c r="BE53" s="539">
        <f>SUM('MMA Rev-Exp Region 1:MMA Rev-Exp Region 11'!BE53)</f>
        <v>165550.8327235147</v>
      </c>
      <c r="BF53" s="539">
        <f>SUM('MMA Rev-Exp Region 1:MMA Rev-Exp Region 11'!BF53)</f>
        <v>225439.13637332147</v>
      </c>
      <c r="BG53" s="539">
        <f>SUM('MMA Rev-Exp Region 1:MMA Rev-Exp Region 11'!BG53)</f>
        <v>518.89981374753688</v>
      </c>
      <c r="BH53" s="539">
        <f>SUM('MMA Rev-Exp Region 1:MMA Rev-Exp Region 11'!BH53)</f>
        <v>7182.1896789836619</v>
      </c>
      <c r="BI53" s="539">
        <f>SUM('MMA Rev-Exp Region 1:MMA Rev-Exp Region 11'!BI53)</f>
        <v>23803.641710997137</v>
      </c>
      <c r="BJ53" s="539">
        <f>SUM('MMA Rev-Exp Region 1:MMA Rev-Exp Region 11'!BJ53)</f>
        <v>80327.76373661145</v>
      </c>
      <c r="BK53" s="539">
        <f>SUM('MMA Rev-Exp Region 1:MMA Rev-Exp Region 11'!BK53)</f>
        <v>184244.63011463938</v>
      </c>
      <c r="BL53" s="544">
        <f>SUM('MMA Rev-Exp Region 1:MMA Rev-Exp Region 11'!BL53)</f>
        <v>74734.464380666788</v>
      </c>
    </row>
    <row r="54" spans="1:64" ht="16.5" customHeight="1" x14ac:dyDescent="0.25">
      <c r="A54" s="1477"/>
      <c r="B54" s="225" t="s">
        <v>91</v>
      </c>
      <c r="C54" s="230" t="s">
        <v>933</v>
      </c>
      <c r="D54" s="289">
        <f>SUM(E54:O54)</f>
        <v>0</v>
      </c>
      <c r="E54" s="539">
        <f>SUM('MMA Rev-Exp Region 1:MMA Rev-Exp Region 11'!E54)</f>
        <v>0</v>
      </c>
      <c r="F54" s="539">
        <f>SUM('MMA Rev-Exp Region 1:MMA Rev-Exp Region 11'!F54)</f>
        <v>0</v>
      </c>
      <c r="G54" s="539">
        <f>SUM('MMA Rev-Exp Region 1:MMA Rev-Exp Region 11'!G54)</f>
        <v>0</v>
      </c>
      <c r="H54" s="539">
        <f>SUM('MMA Rev-Exp Region 1:MMA Rev-Exp Region 11'!H54)</f>
        <v>0</v>
      </c>
      <c r="I54" s="539">
        <f>SUM('MMA Rev-Exp Region 1:MMA Rev-Exp Region 11'!I54)</f>
        <v>0</v>
      </c>
      <c r="J54" s="539">
        <f>SUM('MMA Rev-Exp Region 1:MMA Rev-Exp Region 11'!J54)</f>
        <v>0</v>
      </c>
      <c r="K54" s="539">
        <f>SUM('MMA Rev-Exp Region 1:MMA Rev-Exp Region 11'!K54)</f>
        <v>0</v>
      </c>
      <c r="L54" s="539">
        <f>SUM('MMA Rev-Exp Region 1:MMA Rev-Exp Region 11'!L54)</f>
        <v>0</v>
      </c>
      <c r="M54" s="539">
        <f>SUM('MMA Rev-Exp Region 1:MMA Rev-Exp Region 11'!M54)</f>
        <v>0</v>
      </c>
      <c r="N54" s="539">
        <f>SUM('MMA Rev-Exp Region 1:MMA Rev-Exp Region 11'!N54)</f>
        <v>0</v>
      </c>
      <c r="O54" s="541">
        <f>SUM('MMA Rev-Exp Region 1:MMA Rev-Exp Region 11'!O54)</f>
        <v>0</v>
      </c>
      <c r="P54" s="289">
        <f>SUM(Q54:AA54)</f>
        <v>0</v>
      </c>
      <c r="Q54" s="539">
        <f>SUM('MMA Rev-Exp Region 1:MMA Rev-Exp Region 11'!Q54)</f>
        <v>0</v>
      </c>
      <c r="R54" s="539">
        <f>SUM('MMA Rev-Exp Region 1:MMA Rev-Exp Region 11'!R54)</f>
        <v>0</v>
      </c>
      <c r="S54" s="539">
        <f>SUM('MMA Rev-Exp Region 1:MMA Rev-Exp Region 11'!S54)</f>
        <v>0</v>
      </c>
      <c r="T54" s="539">
        <f>SUM('MMA Rev-Exp Region 1:MMA Rev-Exp Region 11'!T54)</f>
        <v>0</v>
      </c>
      <c r="U54" s="539">
        <f>SUM('MMA Rev-Exp Region 1:MMA Rev-Exp Region 11'!U54)</f>
        <v>0</v>
      </c>
      <c r="V54" s="539">
        <f>SUM('MMA Rev-Exp Region 1:MMA Rev-Exp Region 11'!V54)</f>
        <v>0</v>
      </c>
      <c r="W54" s="539">
        <f>SUM('MMA Rev-Exp Region 1:MMA Rev-Exp Region 11'!W54)</f>
        <v>0</v>
      </c>
      <c r="X54" s="539">
        <f>SUM('MMA Rev-Exp Region 1:MMA Rev-Exp Region 11'!X54)</f>
        <v>0</v>
      </c>
      <c r="Y54" s="539">
        <f>SUM('MMA Rev-Exp Region 1:MMA Rev-Exp Region 11'!Y54)</f>
        <v>0</v>
      </c>
      <c r="Z54" s="539">
        <f>SUM('MMA Rev-Exp Region 1:MMA Rev-Exp Region 11'!Z54)</f>
        <v>0</v>
      </c>
      <c r="AA54" s="541">
        <f>SUM('MMA Rev-Exp Region 1:MMA Rev-Exp Region 11'!AA54)</f>
        <v>0</v>
      </c>
      <c r="AB54" s="289">
        <f>SUM(AC54:AM54)</f>
        <v>0</v>
      </c>
      <c r="AC54" s="539">
        <f>SUM('MMA Rev-Exp Region 1:MMA Rev-Exp Region 11'!AC54)</f>
        <v>0</v>
      </c>
      <c r="AD54" s="539">
        <f>SUM('MMA Rev-Exp Region 1:MMA Rev-Exp Region 11'!AD54)</f>
        <v>0</v>
      </c>
      <c r="AE54" s="539">
        <f>SUM('MMA Rev-Exp Region 1:MMA Rev-Exp Region 11'!AE54)</f>
        <v>0</v>
      </c>
      <c r="AF54" s="539">
        <f>SUM('MMA Rev-Exp Region 1:MMA Rev-Exp Region 11'!AF54)</f>
        <v>0</v>
      </c>
      <c r="AG54" s="539">
        <f>SUM('MMA Rev-Exp Region 1:MMA Rev-Exp Region 11'!AG54)</f>
        <v>0</v>
      </c>
      <c r="AH54" s="539">
        <f>SUM('MMA Rev-Exp Region 1:MMA Rev-Exp Region 11'!AH54)</f>
        <v>0</v>
      </c>
      <c r="AI54" s="539">
        <f>SUM('MMA Rev-Exp Region 1:MMA Rev-Exp Region 11'!AI54)</f>
        <v>0</v>
      </c>
      <c r="AJ54" s="539">
        <f>SUM('MMA Rev-Exp Region 1:MMA Rev-Exp Region 11'!AJ54)</f>
        <v>0</v>
      </c>
      <c r="AK54" s="539">
        <f>SUM('MMA Rev-Exp Region 1:MMA Rev-Exp Region 11'!AK54)</f>
        <v>0</v>
      </c>
      <c r="AL54" s="539">
        <f>SUM('MMA Rev-Exp Region 1:MMA Rev-Exp Region 11'!AL54)</f>
        <v>0</v>
      </c>
      <c r="AM54" s="541">
        <f>SUM('MMA Rev-Exp Region 1:MMA Rev-Exp Region 11'!AM54)</f>
        <v>0</v>
      </c>
      <c r="AN54" s="289">
        <f>SUM(AO54:AY54)</f>
        <v>0</v>
      </c>
      <c r="AO54" s="539">
        <f>SUM('MMA Rev-Exp Region 1:MMA Rev-Exp Region 11'!AO54)</f>
        <v>0</v>
      </c>
      <c r="AP54" s="539">
        <f>SUM('MMA Rev-Exp Region 1:MMA Rev-Exp Region 11'!AP54)</f>
        <v>0</v>
      </c>
      <c r="AQ54" s="539">
        <f>SUM('MMA Rev-Exp Region 1:MMA Rev-Exp Region 11'!AQ54)</f>
        <v>0</v>
      </c>
      <c r="AR54" s="539">
        <f>SUM('MMA Rev-Exp Region 1:MMA Rev-Exp Region 11'!AR54)</f>
        <v>0</v>
      </c>
      <c r="AS54" s="539">
        <f>SUM('MMA Rev-Exp Region 1:MMA Rev-Exp Region 11'!AS54)</f>
        <v>0</v>
      </c>
      <c r="AT54" s="539">
        <f>SUM('MMA Rev-Exp Region 1:MMA Rev-Exp Region 11'!AT54)</f>
        <v>0</v>
      </c>
      <c r="AU54" s="539">
        <f>SUM('MMA Rev-Exp Region 1:MMA Rev-Exp Region 11'!AU54)</f>
        <v>0</v>
      </c>
      <c r="AV54" s="539">
        <f>SUM('MMA Rev-Exp Region 1:MMA Rev-Exp Region 11'!AV54)</f>
        <v>0</v>
      </c>
      <c r="AW54" s="539">
        <f>SUM('MMA Rev-Exp Region 1:MMA Rev-Exp Region 11'!AW54)</f>
        <v>0</v>
      </c>
      <c r="AX54" s="539">
        <f>SUM('MMA Rev-Exp Region 1:MMA Rev-Exp Region 11'!AX54)</f>
        <v>0</v>
      </c>
      <c r="AY54" s="541">
        <f>SUM('MMA Rev-Exp Region 1:MMA Rev-Exp Region 11'!AY54)</f>
        <v>0</v>
      </c>
      <c r="AZ54" s="544">
        <f>SUM('MMA Rev-Exp Region 1:MMA Rev-Exp Region 11'!AZ54)</f>
        <v>0</v>
      </c>
      <c r="BA54" s="296">
        <f>SUM(BB54:BL54)+AZ54</f>
        <v>0</v>
      </c>
      <c r="BB54" s="539">
        <f>SUM('MMA Rev-Exp Region 1:MMA Rev-Exp Region 11'!BB54)</f>
        <v>0</v>
      </c>
      <c r="BC54" s="539">
        <f>SUM('MMA Rev-Exp Region 1:MMA Rev-Exp Region 11'!BC54)</f>
        <v>0</v>
      </c>
      <c r="BD54" s="539">
        <f>SUM('MMA Rev-Exp Region 1:MMA Rev-Exp Region 11'!BD54)</f>
        <v>0</v>
      </c>
      <c r="BE54" s="539">
        <f>SUM('MMA Rev-Exp Region 1:MMA Rev-Exp Region 11'!BE54)</f>
        <v>0</v>
      </c>
      <c r="BF54" s="539">
        <f>SUM('MMA Rev-Exp Region 1:MMA Rev-Exp Region 11'!BF54)</f>
        <v>0</v>
      </c>
      <c r="BG54" s="539">
        <f>SUM('MMA Rev-Exp Region 1:MMA Rev-Exp Region 11'!BG54)</f>
        <v>0</v>
      </c>
      <c r="BH54" s="539">
        <f>SUM('MMA Rev-Exp Region 1:MMA Rev-Exp Region 11'!BH54)</f>
        <v>0</v>
      </c>
      <c r="BI54" s="539">
        <f>SUM('MMA Rev-Exp Region 1:MMA Rev-Exp Region 11'!BI54)</f>
        <v>0</v>
      </c>
      <c r="BJ54" s="539">
        <f>SUM('MMA Rev-Exp Region 1:MMA Rev-Exp Region 11'!BJ54)</f>
        <v>0</v>
      </c>
      <c r="BK54" s="539">
        <f>SUM('MMA Rev-Exp Region 1:MMA Rev-Exp Region 11'!BK54)</f>
        <v>0</v>
      </c>
      <c r="BL54" s="544">
        <f>SUM('MMA Rev-Exp Region 1:MMA Rev-Exp Region 11'!BL54)</f>
        <v>0</v>
      </c>
    </row>
    <row r="55" spans="1:64" s="209" customFormat="1" ht="16.5" customHeight="1" x14ac:dyDescent="0.25">
      <c r="A55" s="1478"/>
      <c r="B55" s="227" t="s">
        <v>264</v>
      </c>
      <c r="C55" s="235" t="s">
        <v>38</v>
      </c>
      <c r="D55" s="277">
        <f t="shared" ref="D55:P55" si="39">SUM(D51:D54)</f>
        <v>7000803.9175503571</v>
      </c>
      <c r="E55" s="275">
        <f t="shared" si="39"/>
        <v>4005706.2543364614</v>
      </c>
      <c r="F55" s="275">
        <f t="shared" si="39"/>
        <v>286252.20018547127</v>
      </c>
      <c r="G55" s="275">
        <f t="shared" si="39"/>
        <v>829775.59378342191</v>
      </c>
      <c r="H55" s="275">
        <f t="shared" si="39"/>
        <v>401581.29833211482</v>
      </c>
      <c r="I55" s="275">
        <f t="shared" si="39"/>
        <v>253913.75298889773</v>
      </c>
      <c r="J55" s="275">
        <f t="shared" si="39"/>
        <v>35241.902233175773</v>
      </c>
      <c r="K55" s="275">
        <f t="shared" si="39"/>
        <v>9535.551959055043</v>
      </c>
      <c r="L55" s="275">
        <f t="shared" si="39"/>
        <v>53032.529386076152</v>
      </c>
      <c r="M55" s="275">
        <f t="shared" si="39"/>
        <v>87642.337679891716</v>
      </c>
      <c r="N55" s="275">
        <f t="shared" si="39"/>
        <v>798556.17238059558</v>
      </c>
      <c r="O55" s="283">
        <f t="shared" si="39"/>
        <v>239566.32428519471</v>
      </c>
      <c r="P55" s="277">
        <f t="shared" si="39"/>
        <v>4709003.80598896</v>
      </c>
      <c r="Q55" s="275">
        <f t="shared" ref="Q55:AA55" si="40">SUM(Q51:Q54)</f>
        <v>2795839.735059672</v>
      </c>
      <c r="R55" s="275">
        <f t="shared" si="40"/>
        <v>287426.90818229545</v>
      </c>
      <c r="S55" s="275">
        <f t="shared" si="40"/>
        <v>437967.58819992701</v>
      </c>
      <c r="T55" s="275">
        <f t="shared" si="40"/>
        <v>243760.49791558014</v>
      </c>
      <c r="U55" s="275">
        <f t="shared" si="40"/>
        <v>136328.65560772267</v>
      </c>
      <c r="V55" s="275">
        <f t="shared" si="40"/>
        <v>25970.827106524976</v>
      </c>
      <c r="W55" s="275">
        <f t="shared" si="40"/>
        <v>4910.5307897862313</v>
      </c>
      <c r="X55" s="275">
        <f t="shared" si="40"/>
        <v>42757.791623279722</v>
      </c>
      <c r="Y55" s="275">
        <f t="shared" si="40"/>
        <v>25943.936175718485</v>
      </c>
      <c r="Z55" s="275">
        <f t="shared" si="40"/>
        <v>535447.01543390937</v>
      </c>
      <c r="AA55" s="283">
        <f t="shared" si="40"/>
        <v>172650.31989454385</v>
      </c>
      <c r="AB55" s="277">
        <f>SUM(AB51:AB54)</f>
        <v>5463398.2361255847</v>
      </c>
      <c r="AC55" s="275">
        <f t="shared" ref="AC55:AM55" si="41">SUM(AC51:AC54)</f>
        <v>3018429.8094025198</v>
      </c>
      <c r="AD55" s="275">
        <f t="shared" si="41"/>
        <v>357779.29209691554</v>
      </c>
      <c r="AE55" s="275">
        <f t="shared" si="41"/>
        <v>582328.86556998605</v>
      </c>
      <c r="AF55" s="275">
        <f t="shared" si="41"/>
        <v>376167.82381173229</v>
      </c>
      <c r="AG55" s="275">
        <f t="shared" si="41"/>
        <v>189942.13457768664</v>
      </c>
      <c r="AH55" s="275">
        <f t="shared" si="41"/>
        <v>40237.834003412754</v>
      </c>
      <c r="AI55" s="275">
        <f t="shared" si="41"/>
        <v>6042.8101469441035</v>
      </c>
      <c r="AJ55" s="275">
        <f t="shared" si="41"/>
        <v>61239.22430436877</v>
      </c>
      <c r="AK55" s="275">
        <f t="shared" si="41"/>
        <v>44055.892586116788</v>
      </c>
      <c r="AL55" s="275">
        <f t="shared" si="41"/>
        <v>601655.73734710552</v>
      </c>
      <c r="AM55" s="283">
        <f t="shared" si="41"/>
        <v>185518.81227879654</v>
      </c>
      <c r="AN55" s="277">
        <f>SUM(AN51:AN54)</f>
        <v>22735509.163608246</v>
      </c>
      <c r="AO55" s="275">
        <f t="shared" ref="AO55:AY55" si="42">SUM(AO51:AO54)</f>
        <v>16622148.341214579</v>
      </c>
      <c r="AP55" s="275">
        <f t="shared" si="42"/>
        <v>1634816.2752485014</v>
      </c>
      <c r="AQ55" s="275">
        <f t="shared" si="42"/>
        <v>1418411.2412056143</v>
      </c>
      <c r="AR55" s="275">
        <f t="shared" si="42"/>
        <v>862294.57840121456</v>
      </c>
      <c r="AS55" s="275">
        <f t="shared" si="42"/>
        <v>676968.18101546657</v>
      </c>
      <c r="AT55" s="275">
        <f t="shared" si="42"/>
        <v>27307.13</v>
      </c>
      <c r="AU55" s="275">
        <f t="shared" si="42"/>
        <v>17284.521609176256</v>
      </c>
      <c r="AV55" s="275">
        <f t="shared" si="42"/>
        <v>123974.44463327718</v>
      </c>
      <c r="AW55" s="275">
        <f t="shared" si="42"/>
        <v>162356.27018144203</v>
      </c>
      <c r="AX55" s="275">
        <f t="shared" si="42"/>
        <v>800845.69201696233</v>
      </c>
      <c r="AY55" s="283">
        <f t="shared" si="42"/>
        <v>389102.48808201018</v>
      </c>
      <c r="AZ55" s="299">
        <f>SUM(AZ51:AZ54)</f>
        <v>-359230.50943159917</v>
      </c>
      <c r="BA55" s="297">
        <f>SUM(BA51:BA54)</f>
        <v>39549484.613841549</v>
      </c>
      <c r="BB55" s="275">
        <f>SUM('MMA Rev-Exp Region 1:MMA Rev-Exp Region 11'!BB55)</f>
        <v>26442124.140013233</v>
      </c>
      <c r="BC55" s="275">
        <f>SUM('MMA Rev-Exp Region 1:MMA Rev-Exp Region 11'!BC55)</f>
        <v>2566274.6757131838</v>
      </c>
      <c r="BD55" s="275">
        <f>SUM('MMA Rev-Exp Region 1:MMA Rev-Exp Region 11'!BD55)</f>
        <v>3268483.2887589494</v>
      </c>
      <c r="BE55" s="275">
        <f>SUM('MMA Rev-Exp Region 1:MMA Rev-Exp Region 11'!BE55)</f>
        <v>1883804.1984606422</v>
      </c>
      <c r="BF55" s="275">
        <f>SUM('MMA Rev-Exp Region 1:MMA Rev-Exp Region 11'!BF55)</f>
        <v>1257152.7241897734</v>
      </c>
      <c r="BG55" s="275">
        <f>SUM('MMA Rev-Exp Region 1:MMA Rev-Exp Region 11'!BG55)</f>
        <v>128757.6933431135</v>
      </c>
      <c r="BH55" s="275">
        <f>SUM('MMA Rev-Exp Region 1:MMA Rev-Exp Region 11'!BH55)</f>
        <v>37773.414504961635</v>
      </c>
      <c r="BI55" s="275">
        <f>SUM('MMA Rev-Exp Region 1:MMA Rev-Exp Region 11'!BI55)</f>
        <v>281003.98994700186</v>
      </c>
      <c r="BJ55" s="275">
        <f>SUM('MMA Rev-Exp Region 1:MMA Rev-Exp Region 11'!BJ55)</f>
        <v>319998.43662316905</v>
      </c>
      <c r="BK55" s="275">
        <f>SUM('MMA Rev-Exp Region 1:MMA Rev-Exp Region 11'!BK55)</f>
        <v>2736504.6171785733</v>
      </c>
      <c r="BL55" s="299">
        <f>SUM('MMA Rev-Exp Region 1:MMA Rev-Exp Region 11'!BL55)</f>
        <v>986837.94454054534</v>
      </c>
    </row>
    <row r="56" spans="1:64" ht="14.85" customHeight="1" x14ac:dyDescent="0.25">
      <c r="A56" s="1467" t="s">
        <v>29</v>
      </c>
      <c r="B56" s="219">
        <v>8.1</v>
      </c>
      <c r="C56" s="232" t="s">
        <v>22</v>
      </c>
      <c r="D56" s="276">
        <f t="shared" ref="D56:D62" si="43">SUM(E56:O56)</f>
        <v>79818296.320636302</v>
      </c>
      <c r="E56" s="538">
        <f>SUM('MMA Rev-Exp Region 1:MMA Rev-Exp Region 11'!E56)</f>
        <v>28796611.173105843</v>
      </c>
      <c r="F56" s="538">
        <f>SUM('MMA Rev-Exp Region 1:MMA Rev-Exp Region 11'!F56)</f>
        <v>4330121.6060443297</v>
      </c>
      <c r="G56" s="538">
        <f>SUM('MMA Rev-Exp Region 1:MMA Rev-Exp Region 11'!G56)</f>
        <v>20800645.002319954</v>
      </c>
      <c r="H56" s="538">
        <f>SUM('MMA Rev-Exp Region 1:MMA Rev-Exp Region 11'!H56)</f>
        <v>10526962.652773783</v>
      </c>
      <c r="I56" s="538">
        <f>SUM('MMA Rev-Exp Region 1:MMA Rev-Exp Region 11'!I56)</f>
        <v>71501.063938994295</v>
      </c>
      <c r="J56" s="538">
        <f>SUM('MMA Rev-Exp Region 1:MMA Rev-Exp Region 11'!J56)</f>
        <v>791986.03203108278</v>
      </c>
      <c r="K56" s="538">
        <f>SUM('MMA Rev-Exp Region 1:MMA Rev-Exp Region 11'!K56)</f>
        <v>209.47611230370543</v>
      </c>
      <c r="L56" s="538">
        <f>SUM('MMA Rev-Exp Region 1:MMA Rev-Exp Region 11'!L56)</f>
        <v>7164981.9835309461</v>
      </c>
      <c r="M56" s="538">
        <f>SUM('MMA Rev-Exp Region 1:MMA Rev-Exp Region 11'!M56)</f>
        <v>694123.69634634093</v>
      </c>
      <c r="N56" s="538">
        <f>SUM('MMA Rev-Exp Region 1:MMA Rev-Exp Region 11'!N56)</f>
        <v>119190.0137561241</v>
      </c>
      <c r="O56" s="540">
        <f>SUM('MMA Rev-Exp Region 1:MMA Rev-Exp Region 11'!O56)</f>
        <v>6521963.6206765855</v>
      </c>
      <c r="P56" s="276">
        <f t="shared" ref="P56:P62" si="44">SUM(Q56:AA56)</f>
        <v>87144230.937942386</v>
      </c>
      <c r="Q56" s="538">
        <f>SUM('MMA Rev-Exp Region 1:MMA Rev-Exp Region 11'!Q56)</f>
        <v>32270821.666224126</v>
      </c>
      <c r="R56" s="538">
        <f>SUM('MMA Rev-Exp Region 1:MMA Rev-Exp Region 11'!R56)</f>
        <v>5225610.5714764548</v>
      </c>
      <c r="S56" s="538">
        <f>SUM('MMA Rev-Exp Region 1:MMA Rev-Exp Region 11'!S56)</f>
        <v>22672147.087872621</v>
      </c>
      <c r="T56" s="538">
        <f>SUM('MMA Rev-Exp Region 1:MMA Rev-Exp Region 11'!T56)</f>
        <v>11178865.433892762</v>
      </c>
      <c r="U56" s="538">
        <f>SUM('MMA Rev-Exp Region 1:MMA Rev-Exp Region 11'!U56)</f>
        <v>107565.19495113604</v>
      </c>
      <c r="V56" s="538">
        <f>SUM('MMA Rev-Exp Region 1:MMA Rev-Exp Region 11'!V56)</f>
        <v>860645.45473355823</v>
      </c>
      <c r="W56" s="538">
        <f>SUM('MMA Rev-Exp Region 1:MMA Rev-Exp Region 11'!W56)</f>
        <v>4542.0672157250992</v>
      </c>
      <c r="X56" s="538">
        <f>SUM('MMA Rev-Exp Region 1:MMA Rev-Exp Region 11'!X56)</f>
        <v>7162033.410032562</v>
      </c>
      <c r="Y56" s="538">
        <f>SUM('MMA Rev-Exp Region 1:MMA Rev-Exp Region 11'!Y56)</f>
        <v>758398.37948986713</v>
      </c>
      <c r="Z56" s="538">
        <f>SUM('MMA Rev-Exp Region 1:MMA Rev-Exp Region 11'!Z56)</f>
        <v>62929.587945239065</v>
      </c>
      <c r="AA56" s="540">
        <f>SUM('MMA Rev-Exp Region 1:MMA Rev-Exp Region 11'!AA56)</f>
        <v>6840672.0841083396</v>
      </c>
      <c r="AB56" s="276">
        <f t="shared" ref="AB56:AB62" si="45">SUM(AC56:AM56)</f>
        <v>86911252.041549712</v>
      </c>
      <c r="AC56" s="538">
        <f>SUM('MMA Rev-Exp Region 1:MMA Rev-Exp Region 11'!AC56)</f>
        <v>33672914.342118345</v>
      </c>
      <c r="AD56" s="538">
        <f>SUM('MMA Rev-Exp Region 1:MMA Rev-Exp Region 11'!AD56)</f>
        <v>5218251.4239210812</v>
      </c>
      <c r="AE56" s="538">
        <f>SUM('MMA Rev-Exp Region 1:MMA Rev-Exp Region 11'!AE56)</f>
        <v>22128462.557106495</v>
      </c>
      <c r="AF56" s="538">
        <f>SUM('MMA Rev-Exp Region 1:MMA Rev-Exp Region 11'!AF56)</f>
        <v>10758046.501498539</v>
      </c>
      <c r="AG56" s="538">
        <f>SUM('MMA Rev-Exp Region 1:MMA Rev-Exp Region 11'!AG56)</f>
        <v>55080.199964917068</v>
      </c>
      <c r="AH56" s="538">
        <f>SUM('MMA Rev-Exp Region 1:MMA Rev-Exp Region 11'!AH56)</f>
        <v>880845.63321999018</v>
      </c>
      <c r="AI56" s="538">
        <f>SUM('MMA Rev-Exp Region 1:MMA Rev-Exp Region 11'!AI56)</f>
        <v>6462.3599156600631</v>
      </c>
      <c r="AJ56" s="538">
        <f>SUM('MMA Rev-Exp Region 1:MMA Rev-Exp Region 11'!AJ56)</f>
        <v>7085071.1783007765</v>
      </c>
      <c r="AK56" s="538">
        <f>SUM('MMA Rev-Exp Region 1:MMA Rev-Exp Region 11'!AK56)</f>
        <v>629629.92478910135</v>
      </c>
      <c r="AL56" s="538">
        <f>SUM('MMA Rev-Exp Region 1:MMA Rev-Exp Region 11'!AL56)</f>
        <v>47465.436894711886</v>
      </c>
      <c r="AM56" s="540">
        <f>SUM('MMA Rev-Exp Region 1:MMA Rev-Exp Region 11'!AM56)</f>
        <v>6429022.4838201003</v>
      </c>
      <c r="AN56" s="276">
        <f t="shared" ref="AN56:AN62" si="46">SUM(AO56:AY56)</f>
        <v>273553613.72851783</v>
      </c>
      <c r="AO56" s="538">
        <f>SUM('MMA Rev-Exp Region 1:MMA Rev-Exp Region 11'!AO56)</f>
        <v>108930105.89080416</v>
      </c>
      <c r="AP56" s="538">
        <f>SUM('MMA Rev-Exp Region 1:MMA Rev-Exp Region 11'!AP56)</f>
        <v>20132561.879154582</v>
      </c>
      <c r="AQ56" s="538">
        <f>SUM('MMA Rev-Exp Region 1:MMA Rev-Exp Region 11'!AQ56)</f>
        <v>66850455.506271981</v>
      </c>
      <c r="AR56" s="538">
        <f>SUM('MMA Rev-Exp Region 1:MMA Rev-Exp Region 11'!AR56)</f>
        <v>40084136.969902635</v>
      </c>
      <c r="AS56" s="538">
        <f>SUM('MMA Rev-Exp Region 1:MMA Rev-Exp Region 11'!AS56)</f>
        <v>744475.58356860746</v>
      </c>
      <c r="AT56" s="538">
        <f>SUM('MMA Rev-Exp Region 1:MMA Rev-Exp Region 11'!AT56)</f>
        <v>3292607.9114362104</v>
      </c>
      <c r="AU56" s="538">
        <f>SUM('MMA Rev-Exp Region 1:MMA Rev-Exp Region 11'!AU56)</f>
        <v>27205.494676730632</v>
      </c>
      <c r="AV56" s="538">
        <f>SUM('MMA Rev-Exp Region 1:MMA Rev-Exp Region 11'!AV56)</f>
        <v>19186000.034949925</v>
      </c>
      <c r="AW56" s="538">
        <f>SUM('MMA Rev-Exp Region 1:MMA Rev-Exp Region 11'!AW56)</f>
        <v>2926906.2346414765</v>
      </c>
      <c r="AX56" s="538">
        <f>SUM('MMA Rev-Exp Region 1:MMA Rev-Exp Region 11'!AX56)</f>
        <v>138405.5982339959</v>
      </c>
      <c r="AY56" s="540">
        <f>SUM('MMA Rev-Exp Region 1:MMA Rev-Exp Region 11'!AY56)</f>
        <v>11240752.624877561</v>
      </c>
      <c r="AZ56" s="543">
        <f>SUM('MMA Rev-Exp Region 1:MMA Rev-Exp Region 11'!AZ56)</f>
        <v>-27511.32999999998</v>
      </c>
      <c r="BA56" s="294">
        <f>SUM(BB56:BL56)+AZ56</f>
        <v>527399881.69864637</v>
      </c>
      <c r="BB56" s="538">
        <f>SUM('MMA Rev-Exp Region 1:MMA Rev-Exp Region 11'!BB56)</f>
        <v>203670453.07225248</v>
      </c>
      <c r="BC56" s="538">
        <f>SUM('MMA Rev-Exp Region 1:MMA Rev-Exp Region 11'!BC56)</f>
        <v>34906545.480596446</v>
      </c>
      <c r="BD56" s="538">
        <f>SUM('MMA Rev-Exp Region 1:MMA Rev-Exp Region 11'!BD56)</f>
        <v>132451710.15357105</v>
      </c>
      <c r="BE56" s="538">
        <f>SUM('MMA Rev-Exp Region 1:MMA Rev-Exp Region 11'!BE56)</f>
        <v>72548011.558067724</v>
      </c>
      <c r="BF56" s="538">
        <f>SUM('MMA Rev-Exp Region 1:MMA Rev-Exp Region 11'!BF56)</f>
        <v>978622.04242365505</v>
      </c>
      <c r="BG56" s="538">
        <f>SUM('MMA Rev-Exp Region 1:MMA Rev-Exp Region 11'!BG56)</f>
        <v>5826085.03142084</v>
      </c>
      <c r="BH56" s="538">
        <f>SUM('MMA Rev-Exp Region 1:MMA Rev-Exp Region 11'!BH56)</f>
        <v>38419.397920419498</v>
      </c>
      <c r="BI56" s="538">
        <f>SUM('MMA Rev-Exp Region 1:MMA Rev-Exp Region 11'!BI56)</f>
        <v>40598086.606814206</v>
      </c>
      <c r="BJ56" s="538">
        <f>SUM('MMA Rev-Exp Region 1:MMA Rev-Exp Region 11'!BJ56)</f>
        <v>5009058.2352667851</v>
      </c>
      <c r="BK56" s="538">
        <f>SUM('MMA Rev-Exp Region 1:MMA Rev-Exp Region 11'!BK56)</f>
        <v>367990.63683007093</v>
      </c>
      <c r="BL56" s="543">
        <f>SUM('MMA Rev-Exp Region 1:MMA Rev-Exp Region 11'!BL56)</f>
        <v>31032410.81348259</v>
      </c>
    </row>
    <row r="57" spans="1:64" ht="14.85" customHeight="1" x14ac:dyDescent="0.25">
      <c r="A57" s="1468"/>
      <c r="B57" s="221" t="s">
        <v>115</v>
      </c>
      <c r="C57" s="229" t="s">
        <v>446</v>
      </c>
      <c r="D57" s="289">
        <f t="shared" si="43"/>
        <v>1198254.72</v>
      </c>
      <c r="E57" s="539">
        <f>SUM('MMA Rev-Exp Region 1:MMA Rev-Exp Region 11'!E57)</f>
        <v>423673.32</v>
      </c>
      <c r="F57" s="539">
        <f>SUM('MMA Rev-Exp Region 1:MMA Rev-Exp Region 11'!F57)</f>
        <v>73752</v>
      </c>
      <c r="G57" s="539">
        <f>SUM('MMA Rev-Exp Region 1:MMA Rev-Exp Region 11'!G57)</f>
        <v>329401.32</v>
      </c>
      <c r="H57" s="539">
        <f>SUM('MMA Rev-Exp Region 1:MMA Rev-Exp Region 11'!H57)</f>
        <v>71505.600000000006</v>
      </c>
      <c r="I57" s="539">
        <f>SUM('MMA Rev-Exp Region 1:MMA Rev-Exp Region 11'!I57)</f>
        <v>0</v>
      </c>
      <c r="J57" s="539">
        <f>SUM('MMA Rev-Exp Region 1:MMA Rev-Exp Region 11'!J57)</f>
        <v>189378</v>
      </c>
      <c r="K57" s="539">
        <f>SUM('MMA Rev-Exp Region 1:MMA Rev-Exp Region 11'!K57)</f>
        <v>0</v>
      </c>
      <c r="L57" s="539">
        <f>SUM('MMA Rev-Exp Region 1:MMA Rev-Exp Region 11'!L57)</f>
        <v>57955.68</v>
      </c>
      <c r="M57" s="539">
        <f>SUM('MMA Rev-Exp Region 1:MMA Rev-Exp Region 11'!M57)</f>
        <v>0</v>
      </c>
      <c r="N57" s="539">
        <f>SUM('MMA Rev-Exp Region 1:MMA Rev-Exp Region 11'!N57)</f>
        <v>0</v>
      </c>
      <c r="O57" s="541">
        <f>SUM('MMA Rev-Exp Region 1:MMA Rev-Exp Region 11'!O57)</f>
        <v>52588.800000000003</v>
      </c>
      <c r="P57" s="289">
        <f t="shared" si="44"/>
        <v>1312780.4400000002</v>
      </c>
      <c r="Q57" s="539">
        <f>SUM('MMA Rev-Exp Region 1:MMA Rev-Exp Region 11'!Q57)</f>
        <v>621352.68000000005</v>
      </c>
      <c r="R57" s="539">
        <f>SUM('MMA Rev-Exp Region 1:MMA Rev-Exp Region 11'!R57)</f>
        <v>121209.60000000001</v>
      </c>
      <c r="S57" s="539">
        <f>SUM('MMA Rev-Exp Region 1:MMA Rev-Exp Region 11'!S57)</f>
        <v>285364.8</v>
      </c>
      <c r="T57" s="539">
        <f>SUM('MMA Rev-Exp Region 1:MMA Rev-Exp Region 11'!T57)</f>
        <v>106973.52</v>
      </c>
      <c r="U57" s="539">
        <f>SUM('MMA Rev-Exp Region 1:MMA Rev-Exp Region 11'!U57)</f>
        <v>0</v>
      </c>
      <c r="V57" s="539">
        <f>SUM('MMA Rev-Exp Region 1:MMA Rev-Exp Region 11'!V57)</f>
        <v>63126</v>
      </c>
      <c r="W57" s="539">
        <f>SUM('MMA Rev-Exp Region 1:MMA Rev-Exp Region 11'!W57)</f>
        <v>0</v>
      </c>
      <c r="X57" s="539">
        <f>SUM('MMA Rev-Exp Region 1:MMA Rev-Exp Region 11'!X57)</f>
        <v>16032</v>
      </c>
      <c r="Y57" s="539">
        <f>SUM('MMA Rev-Exp Region 1:MMA Rev-Exp Region 11'!Y57)</f>
        <v>0</v>
      </c>
      <c r="Z57" s="539">
        <f>SUM('MMA Rev-Exp Region 1:MMA Rev-Exp Region 11'!Z57)</f>
        <v>0</v>
      </c>
      <c r="AA57" s="541">
        <f>SUM('MMA Rev-Exp Region 1:MMA Rev-Exp Region 11'!AA57)</f>
        <v>98721.84</v>
      </c>
      <c r="AB57" s="289">
        <f t="shared" si="45"/>
        <v>1242143.95</v>
      </c>
      <c r="AC57" s="539">
        <f>SUM('MMA Rev-Exp Region 1:MMA Rev-Exp Region 11'!AC57)</f>
        <v>714576.39</v>
      </c>
      <c r="AD57" s="539">
        <f>SUM('MMA Rev-Exp Region 1:MMA Rev-Exp Region 11'!AD57)</f>
        <v>83798.239999999991</v>
      </c>
      <c r="AE57" s="539">
        <f>SUM('MMA Rev-Exp Region 1:MMA Rev-Exp Region 11'!AE57)</f>
        <v>244458.36</v>
      </c>
      <c r="AF57" s="539">
        <f>SUM('MMA Rev-Exp Region 1:MMA Rev-Exp Region 11'!AF57)</f>
        <v>96048.16</v>
      </c>
      <c r="AG57" s="539">
        <f>SUM('MMA Rev-Exp Region 1:MMA Rev-Exp Region 11'!AG57)</f>
        <v>0</v>
      </c>
      <c r="AH57" s="539">
        <f>SUM('MMA Rev-Exp Region 1:MMA Rev-Exp Region 11'!AH57)</f>
        <v>0</v>
      </c>
      <c r="AI57" s="539">
        <f>SUM('MMA Rev-Exp Region 1:MMA Rev-Exp Region 11'!AI57)</f>
        <v>0</v>
      </c>
      <c r="AJ57" s="539">
        <f>SUM('MMA Rev-Exp Region 1:MMA Rev-Exp Region 11'!AJ57)</f>
        <v>40080</v>
      </c>
      <c r="AK57" s="539">
        <f>SUM('MMA Rev-Exp Region 1:MMA Rev-Exp Region 11'!AK57)</f>
        <v>0</v>
      </c>
      <c r="AL57" s="539">
        <f>SUM('MMA Rev-Exp Region 1:MMA Rev-Exp Region 11'!AL57)</f>
        <v>0</v>
      </c>
      <c r="AM57" s="541">
        <f>SUM('MMA Rev-Exp Region 1:MMA Rev-Exp Region 11'!AM57)</f>
        <v>63182.8</v>
      </c>
      <c r="AN57" s="289">
        <f t="shared" si="46"/>
        <v>3431688.8500000006</v>
      </c>
      <c r="AO57" s="539">
        <f>SUM('MMA Rev-Exp Region 1:MMA Rev-Exp Region 11'!AO57)</f>
        <v>1495124.4500000002</v>
      </c>
      <c r="AP57" s="539">
        <f>SUM('MMA Rev-Exp Region 1:MMA Rev-Exp Region 11'!AP57)</f>
        <v>527666.92000000004</v>
      </c>
      <c r="AQ57" s="539">
        <f>SUM('MMA Rev-Exp Region 1:MMA Rev-Exp Region 11'!AQ57)</f>
        <v>675822.55999999994</v>
      </c>
      <c r="AR57" s="539">
        <f>SUM('MMA Rev-Exp Region 1:MMA Rev-Exp Region 11'!AR57)</f>
        <v>504614.68000000005</v>
      </c>
      <c r="AS57" s="539">
        <f>SUM('MMA Rev-Exp Region 1:MMA Rev-Exp Region 11'!AS57)</f>
        <v>0</v>
      </c>
      <c r="AT57" s="539">
        <f>SUM('MMA Rev-Exp Region 1:MMA Rev-Exp Region 11'!AT57)</f>
        <v>0</v>
      </c>
      <c r="AU57" s="539">
        <f>SUM('MMA Rev-Exp Region 1:MMA Rev-Exp Region 11'!AU57)</f>
        <v>0</v>
      </c>
      <c r="AV57" s="539">
        <f>SUM('MMA Rev-Exp Region 1:MMA Rev-Exp Region 11'!AV57)</f>
        <v>145025.23000000001</v>
      </c>
      <c r="AW57" s="539">
        <f>SUM('MMA Rev-Exp Region 1:MMA Rev-Exp Region 11'!AW57)</f>
        <v>0</v>
      </c>
      <c r="AX57" s="539">
        <f>SUM('MMA Rev-Exp Region 1:MMA Rev-Exp Region 11'!AX57)</f>
        <v>0</v>
      </c>
      <c r="AY57" s="541">
        <f>SUM('MMA Rev-Exp Region 1:MMA Rev-Exp Region 11'!AY57)</f>
        <v>83435.010000000009</v>
      </c>
      <c r="AZ57" s="544">
        <f>SUM('MMA Rev-Exp Region 1:MMA Rev-Exp Region 11'!AZ57)</f>
        <v>0</v>
      </c>
      <c r="BA57" s="296">
        <f t="shared" ref="BA57:BA62" si="47">SUM(BB57:BL57)+AZ57</f>
        <v>7184867.96</v>
      </c>
      <c r="BB57" s="539">
        <f>SUM('MMA Rev-Exp Region 1:MMA Rev-Exp Region 11'!BB57)</f>
        <v>3254726.84</v>
      </c>
      <c r="BC57" s="539">
        <f>SUM('MMA Rev-Exp Region 1:MMA Rev-Exp Region 11'!BC57)</f>
        <v>806426.76</v>
      </c>
      <c r="BD57" s="539">
        <f>SUM('MMA Rev-Exp Region 1:MMA Rev-Exp Region 11'!BD57)</f>
        <v>1535047.04</v>
      </c>
      <c r="BE57" s="539">
        <f>SUM('MMA Rev-Exp Region 1:MMA Rev-Exp Region 11'!BE57)</f>
        <v>779141.96</v>
      </c>
      <c r="BF57" s="539">
        <f>SUM('MMA Rev-Exp Region 1:MMA Rev-Exp Region 11'!BF57)</f>
        <v>0</v>
      </c>
      <c r="BG57" s="539">
        <f>SUM('MMA Rev-Exp Region 1:MMA Rev-Exp Region 11'!BG57)</f>
        <v>252504</v>
      </c>
      <c r="BH57" s="539">
        <f>SUM('MMA Rev-Exp Region 1:MMA Rev-Exp Region 11'!BH57)</f>
        <v>0</v>
      </c>
      <c r="BI57" s="539">
        <f>SUM('MMA Rev-Exp Region 1:MMA Rev-Exp Region 11'!BI57)</f>
        <v>259092.91</v>
      </c>
      <c r="BJ57" s="539">
        <f>SUM('MMA Rev-Exp Region 1:MMA Rev-Exp Region 11'!BJ57)</f>
        <v>0</v>
      </c>
      <c r="BK57" s="539">
        <f>SUM('MMA Rev-Exp Region 1:MMA Rev-Exp Region 11'!BK57)</f>
        <v>0</v>
      </c>
      <c r="BL57" s="544">
        <f>SUM('MMA Rev-Exp Region 1:MMA Rev-Exp Region 11'!BL57)</f>
        <v>297928.45</v>
      </c>
    </row>
    <row r="58" spans="1:64" ht="14.85" customHeight="1" x14ac:dyDescent="0.25">
      <c r="A58" s="1468"/>
      <c r="B58" s="221" t="s">
        <v>117</v>
      </c>
      <c r="C58" s="229" t="s">
        <v>160</v>
      </c>
      <c r="D58" s="289">
        <f t="shared" si="43"/>
        <v>0</v>
      </c>
      <c r="E58" s="539">
        <f>SUM('MMA Rev-Exp Region 1:MMA Rev-Exp Region 11'!E58)</f>
        <v>0</v>
      </c>
      <c r="F58" s="539">
        <f>SUM('MMA Rev-Exp Region 1:MMA Rev-Exp Region 11'!F58)</f>
        <v>0</v>
      </c>
      <c r="G58" s="539">
        <f>SUM('MMA Rev-Exp Region 1:MMA Rev-Exp Region 11'!G58)</f>
        <v>0</v>
      </c>
      <c r="H58" s="539">
        <f>SUM('MMA Rev-Exp Region 1:MMA Rev-Exp Region 11'!H58)</f>
        <v>0</v>
      </c>
      <c r="I58" s="539">
        <f>SUM('MMA Rev-Exp Region 1:MMA Rev-Exp Region 11'!I58)</f>
        <v>0</v>
      </c>
      <c r="J58" s="539">
        <f>SUM('MMA Rev-Exp Region 1:MMA Rev-Exp Region 11'!J58)</f>
        <v>0</v>
      </c>
      <c r="K58" s="539">
        <f>SUM('MMA Rev-Exp Region 1:MMA Rev-Exp Region 11'!K58)</f>
        <v>0</v>
      </c>
      <c r="L58" s="539">
        <f>SUM('MMA Rev-Exp Region 1:MMA Rev-Exp Region 11'!L58)</f>
        <v>0</v>
      </c>
      <c r="M58" s="539">
        <f>SUM('MMA Rev-Exp Region 1:MMA Rev-Exp Region 11'!M58)</f>
        <v>0</v>
      </c>
      <c r="N58" s="539">
        <f>SUM('MMA Rev-Exp Region 1:MMA Rev-Exp Region 11'!N58)</f>
        <v>0</v>
      </c>
      <c r="O58" s="541">
        <f>SUM('MMA Rev-Exp Region 1:MMA Rev-Exp Region 11'!O58)</f>
        <v>0</v>
      </c>
      <c r="P58" s="289">
        <f t="shared" si="44"/>
        <v>0</v>
      </c>
      <c r="Q58" s="539">
        <f>SUM('MMA Rev-Exp Region 1:MMA Rev-Exp Region 11'!Q58)</f>
        <v>0</v>
      </c>
      <c r="R58" s="539">
        <f>SUM('MMA Rev-Exp Region 1:MMA Rev-Exp Region 11'!R58)</f>
        <v>0</v>
      </c>
      <c r="S58" s="539">
        <f>SUM('MMA Rev-Exp Region 1:MMA Rev-Exp Region 11'!S58)</f>
        <v>0</v>
      </c>
      <c r="T58" s="539">
        <f>SUM('MMA Rev-Exp Region 1:MMA Rev-Exp Region 11'!T58)</f>
        <v>0</v>
      </c>
      <c r="U58" s="539">
        <f>SUM('MMA Rev-Exp Region 1:MMA Rev-Exp Region 11'!U58)</f>
        <v>0</v>
      </c>
      <c r="V58" s="539">
        <f>SUM('MMA Rev-Exp Region 1:MMA Rev-Exp Region 11'!V58)</f>
        <v>0</v>
      </c>
      <c r="W58" s="539">
        <f>SUM('MMA Rev-Exp Region 1:MMA Rev-Exp Region 11'!W58)</f>
        <v>0</v>
      </c>
      <c r="X58" s="539">
        <f>SUM('MMA Rev-Exp Region 1:MMA Rev-Exp Region 11'!X58)</f>
        <v>0</v>
      </c>
      <c r="Y58" s="539">
        <f>SUM('MMA Rev-Exp Region 1:MMA Rev-Exp Region 11'!Y58)</f>
        <v>0</v>
      </c>
      <c r="Z58" s="539">
        <f>SUM('MMA Rev-Exp Region 1:MMA Rev-Exp Region 11'!Z58)</f>
        <v>0</v>
      </c>
      <c r="AA58" s="541">
        <f>SUM('MMA Rev-Exp Region 1:MMA Rev-Exp Region 11'!AA58)</f>
        <v>0</v>
      </c>
      <c r="AB58" s="289">
        <f t="shared" si="45"/>
        <v>0</v>
      </c>
      <c r="AC58" s="539">
        <f>SUM('MMA Rev-Exp Region 1:MMA Rev-Exp Region 11'!AC58)</f>
        <v>0</v>
      </c>
      <c r="AD58" s="539">
        <f>SUM('MMA Rev-Exp Region 1:MMA Rev-Exp Region 11'!AD58)</f>
        <v>0</v>
      </c>
      <c r="AE58" s="539">
        <f>SUM('MMA Rev-Exp Region 1:MMA Rev-Exp Region 11'!AE58)</f>
        <v>0</v>
      </c>
      <c r="AF58" s="539">
        <f>SUM('MMA Rev-Exp Region 1:MMA Rev-Exp Region 11'!AF58)</f>
        <v>0</v>
      </c>
      <c r="AG58" s="539">
        <f>SUM('MMA Rev-Exp Region 1:MMA Rev-Exp Region 11'!AG58)</f>
        <v>0</v>
      </c>
      <c r="AH58" s="539">
        <f>SUM('MMA Rev-Exp Region 1:MMA Rev-Exp Region 11'!AH58)</f>
        <v>0</v>
      </c>
      <c r="AI58" s="539">
        <f>SUM('MMA Rev-Exp Region 1:MMA Rev-Exp Region 11'!AI58)</f>
        <v>0</v>
      </c>
      <c r="AJ58" s="539">
        <f>SUM('MMA Rev-Exp Region 1:MMA Rev-Exp Region 11'!AJ58)</f>
        <v>0</v>
      </c>
      <c r="AK58" s="539">
        <f>SUM('MMA Rev-Exp Region 1:MMA Rev-Exp Region 11'!AK58)</f>
        <v>0</v>
      </c>
      <c r="AL58" s="539">
        <f>SUM('MMA Rev-Exp Region 1:MMA Rev-Exp Region 11'!AL58)</f>
        <v>0</v>
      </c>
      <c r="AM58" s="541">
        <f>SUM('MMA Rev-Exp Region 1:MMA Rev-Exp Region 11'!AM58)</f>
        <v>0</v>
      </c>
      <c r="AN58" s="289">
        <f t="shared" si="46"/>
        <v>0</v>
      </c>
      <c r="AO58" s="539">
        <f>SUM('MMA Rev-Exp Region 1:MMA Rev-Exp Region 11'!AO58)</f>
        <v>0</v>
      </c>
      <c r="AP58" s="539">
        <f>SUM('MMA Rev-Exp Region 1:MMA Rev-Exp Region 11'!AP58)</f>
        <v>0</v>
      </c>
      <c r="AQ58" s="539">
        <f>SUM('MMA Rev-Exp Region 1:MMA Rev-Exp Region 11'!AQ58)</f>
        <v>0</v>
      </c>
      <c r="AR58" s="539">
        <f>SUM('MMA Rev-Exp Region 1:MMA Rev-Exp Region 11'!AR58)</f>
        <v>0</v>
      </c>
      <c r="AS58" s="539">
        <f>SUM('MMA Rev-Exp Region 1:MMA Rev-Exp Region 11'!AS58)</f>
        <v>0</v>
      </c>
      <c r="AT58" s="539">
        <f>SUM('MMA Rev-Exp Region 1:MMA Rev-Exp Region 11'!AT58)</f>
        <v>0</v>
      </c>
      <c r="AU58" s="539">
        <f>SUM('MMA Rev-Exp Region 1:MMA Rev-Exp Region 11'!AU58)</f>
        <v>0</v>
      </c>
      <c r="AV58" s="539">
        <f>SUM('MMA Rev-Exp Region 1:MMA Rev-Exp Region 11'!AV58)</f>
        <v>0</v>
      </c>
      <c r="AW58" s="539">
        <f>SUM('MMA Rev-Exp Region 1:MMA Rev-Exp Region 11'!AW58)</f>
        <v>0</v>
      </c>
      <c r="AX58" s="539">
        <f>SUM('MMA Rev-Exp Region 1:MMA Rev-Exp Region 11'!AX58)</f>
        <v>0</v>
      </c>
      <c r="AY58" s="541">
        <f>SUM('MMA Rev-Exp Region 1:MMA Rev-Exp Region 11'!AY58)</f>
        <v>0</v>
      </c>
      <c r="AZ58" s="544">
        <f>SUM('MMA Rev-Exp Region 1:MMA Rev-Exp Region 11'!AZ58)</f>
        <v>0</v>
      </c>
      <c r="BA58" s="296">
        <f t="shared" si="47"/>
        <v>0</v>
      </c>
      <c r="BB58" s="539">
        <f>SUM('MMA Rev-Exp Region 1:MMA Rev-Exp Region 11'!BB58)</f>
        <v>0</v>
      </c>
      <c r="BC58" s="539">
        <f>SUM('MMA Rev-Exp Region 1:MMA Rev-Exp Region 11'!BC58)</f>
        <v>0</v>
      </c>
      <c r="BD58" s="539">
        <f>SUM('MMA Rev-Exp Region 1:MMA Rev-Exp Region 11'!BD58)</f>
        <v>0</v>
      </c>
      <c r="BE58" s="539">
        <f>SUM('MMA Rev-Exp Region 1:MMA Rev-Exp Region 11'!BE58)</f>
        <v>0</v>
      </c>
      <c r="BF58" s="539">
        <f>SUM('MMA Rev-Exp Region 1:MMA Rev-Exp Region 11'!BF58)</f>
        <v>0</v>
      </c>
      <c r="BG58" s="539">
        <f>SUM('MMA Rev-Exp Region 1:MMA Rev-Exp Region 11'!BG58)</f>
        <v>0</v>
      </c>
      <c r="BH58" s="539">
        <f>SUM('MMA Rev-Exp Region 1:MMA Rev-Exp Region 11'!BH58)</f>
        <v>0</v>
      </c>
      <c r="BI58" s="539">
        <f>SUM('MMA Rev-Exp Region 1:MMA Rev-Exp Region 11'!BI58)</f>
        <v>0</v>
      </c>
      <c r="BJ58" s="539">
        <f>SUM('MMA Rev-Exp Region 1:MMA Rev-Exp Region 11'!BJ58)</f>
        <v>0</v>
      </c>
      <c r="BK58" s="539">
        <f>SUM('MMA Rev-Exp Region 1:MMA Rev-Exp Region 11'!BK58)</f>
        <v>0</v>
      </c>
      <c r="BL58" s="544">
        <f>SUM('MMA Rev-Exp Region 1:MMA Rev-Exp Region 11'!BL58)</f>
        <v>0</v>
      </c>
    </row>
    <row r="59" spans="1:64" x14ac:dyDescent="0.25">
      <c r="A59" s="1468"/>
      <c r="B59" s="221" t="s">
        <v>118</v>
      </c>
      <c r="C59" s="229" t="s">
        <v>116</v>
      </c>
      <c r="D59" s="289">
        <f t="shared" si="43"/>
        <v>-240728.74999999997</v>
      </c>
      <c r="E59" s="539">
        <f>SUM('MMA Rev-Exp Region 1:MMA Rev-Exp Region 11'!E59)</f>
        <v>-89486.940430840754</v>
      </c>
      <c r="F59" s="539">
        <f>SUM('MMA Rev-Exp Region 1:MMA Rev-Exp Region 11'!F59)</f>
        <v>-13644.849569159232</v>
      </c>
      <c r="G59" s="539">
        <f>SUM('MMA Rev-Exp Region 1:MMA Rev-Exp Region 11'!G59)</f>
        <v>-56925.410282676465</v>
      </c>
      <c r="H59" s="539">
        <f>SUM('MMA Rev-Exp Region 1:MMA Rev-Exp Region 11'!H59)</f>
        <v>-28974.72165088687</v>
      </c>
      <c r="I59" s="539">
        <f>SUM('MMA Rev-Exp Region 1:MMA Rev-Exp Region 11'!I59)</f>
        <v>-5817.2214294592595</v>
      </c>
      <c r="J59" s="539">
        <f>SUM('MMA Rev-Exp Region 1:MMA Rev-Exp Region 11'!J59)</f>
        <v>0</v>
      </c>
      <c r="K59" s="539">
        <f>SUM('MMA Rev-Exp Region 1:MMA Rev-Exp Region 11'!K59)</f>
        <v>-5.5684950635165347</v>
      </c>
      <c r="L59" s="539">
        <f>SUM('MMA Rev-Exp Region 1:MMA Rev-Exp Region 11'!L59)</f>
        <v>-19554.4366256147</v>
      </c>
      <c r="M59" s="539">
        <f>SUM('MMA Rev-Exp Region 1:MMA Rev-Exp Region 11'!M59)</f>
        <v>-1952.5609606771461</v>
      </c>
      <c r="N59" s="539">
        <f>SUM('MMA Rev-Exp Region 1:MMA Rev-Exp Region 11'!N59)</f>
        <v>-6347.2100754772227</v>
      </c>
      <c r="O59" s="541">
        <f>SUM('MMA Rev-Exp Region 1:MMA Rev-Exp Region 11'!O59)</f>
        <v>-18019.830480144825</v>
      </c>
      <c r="P59" s="289">
        <f t="shared" si="44"/>
        <v>-227858.74000000002</v>
      </c>
      <c r="Q59" s="539">
        <f>SUM('MMA Rev-Exp Region 1:MMA Rev-Exp Region 11'!Q59)</f>
        <v>-84536.075842935403</v>
      </c>
      <c r="R59" s="539">
        <f>SUM('MMA Rev-Exp Region 1:MMA Rev-Exp Region 11'!R59)</f>
        <v>-13934.354157064585</v>
      </c>
      <c r="S59" s="539">
        <f>SUM('MMA Rev-Exp Region 1:MMA Rev-Exp Region 11'!S59)</f>
        <v>-54950.448279631368</v>
      </c>
      <c r="T59" s="539">
        <f>SUM('MMA Rev-Exp Region 1:MMA Rev-Exp Region 11'!T59)</f>
        <v>-27157.355117704581</v>
      </c>
      <c r="U59" s="539">
        <f>SUM('MMA Rev-Exp Region 1:MMA Rev-Exp Region 11'!U59)</f>
        <v>-6721.7120190325113</v>
      </c>
      <c r="V59" s="539">
        <f>SUM('MMA Rev-Exp Region 1:MMA Rev-Exp Region 11'!V59)</f>
        <v>0</v>
      </c>
      <c r="W59" s="539">
        <f>SUM('MMA Rev-Exp Region 1:MMA Rev-Exp Region 11'!W59)</f>
        <v>-113.52475339246247</v>
      </c>
      <c r="X59" s="539">
        <f>SUM('MMA Rev-Exp Region 1:MMA Rev-Exp Region 11'!X59)</f>
        <v>-17454.802435629637</v>
      </c>
      <c r="Y59" s="539">
        <f>SUM('MMA Rev-Exp Region 1:MMA Rev-Exp Region 11'!Y59)</f>
        <v>-1927.6478491732364</v>
      </c>
      <c r="Z59" s="539">
        <f>SUM('MMA Rev-Exp Region 1:MMA Rev-Exp Region 11'!Z59)</f>
        <v>-4475.7232275750266</v>
      </c>
      <c r="AA59" s="541">
        <f>SUM('MMA Rev-Exp Region 1:MMA Rev-Exp Region 11'!AA59)</f>
        <v>-16587.096317861204</v>
      </c>
      <c r="AB59" s="289">
        <f t="shared" si="45"/>
        <v>-320260.97999999992</v>
      </c>
      <c r="AC59" s="539">
        <f>SUM('MMA Rev-Exp Region 1:MMA Rev-Exp Region 11'!AC59)</f>
        <v>-115595.49398900151</v>
      </c>
      <c r="AD59" s="539">
        <f>SUM('MMA Rev-Exp Region 1:MMA Rev-Exp Region 11'!AD59)</f>
        <v>-18020.566010998496</v>
      </c>
      <c r="AE59" s="539">
        <f>SUM('MMA Rev-Exp Region 1:MMA Rev-Exp Region 11'!AE59)</f>
        <v>-79890.680296788021</v>
      </c>
      <c r="AF59" s="539">
        <f>SUM('MMA Rev-Exp Region 1:MMA Rev-Exp Region 11'!AF59)</f>
        <v>-38965.336214761548</v>
      </c>
      <c r="AG59" s="539">
        <f>SUM('MMA Rev-Exp Region 1:MMA Rev-Exp Region 11'!AG59)</f>
        <v>-8062.1883754168175</v>
      </c>
      <c r="AH59" s="539">
        <f>SUM('MMA Rev-Exp Region 1:MMA Rev-Exp Region 11'!AH59)</f>
        <v>0</v>
      </c>
      <c r="AI59" s="539">
        <f>SUM('MMA Rev-Exp Region 1:MMA Rev-Exp Region 11'!AI59)</f>
        <v>-688.90781113531739</v>
      </c>
      <c r="AJ59" s="539">
        <f>SUM('MMA Rev-Exp Region 1:MMA Rev-Exp Region 11'!AJ59)</f>
        <v>-25322.258942462133</v>
      </c>
      <c r="AK59" s="539">
        <f>SUM('MMA Rev-Exp Region 1:MMA Rev-Exp Region 11'!AK59)</f>
        <v>-2340.7036191346738</v>
      </c>
      <c r="AL59" s="539">
        <f>SUM('MMA Rev-Exp Region 1:MMA Rev-Exp Region 11'!AL59)</f>
        <v>-7981.6938134478623</v>
      </c>
      <c r="AM59" s="541">
        <f>SUM('MMA Rev-Exp Region 1:MMA Rev-Exp Region 11'!AM59)</f>
        <v>-23393.150926853614</v>
      </c>
      <c r="AN59" s="289">
        <f t="shared" si="46"/>
        <v>-931999.47000000009</v>
      </c>
      <c r="AO59" s="539">
        <f>SUM('MMA Rev-Exp Region 1:MMA Rev-Exp Region 11'!AO59)</f>
        <v>-236800.84912506465</v>
      </c>
      <c r="AP59" s="539">
        <f>SUM('MMA Rev-Exp Region 1:MMA Rev-Exp Region 11'!AP59)</f>
        <v>-72342.990874935364</v>
      </c>
      <c r="AQ59" s="539">
        <f>SUM('MMA Rev-Exp Region 1:MMA Rev-Exp Region 11'!AQ59)</f>
        <v>-269638.15828763018</v>
      </c>
      <c r="AR59" s="539">
        <f>SUM('MMA Rev-Exp Region 1:MMA Rev-Exp Region 11'!AR59)</f>
        <v>-164032.91185071188</v>
      </c>
      <c r="AS59" s="539">
        <f>SUM('MMA Rev-Exp Region 1:MMA Rev-Exp Region 11'!AS59)</f>
        <v>-38679.980858377625</v>
      </c>
      <c r="AT59" s="539">
        <f>SUM('MMA Rev-Exp Region 1:MMA Rev-Exp Region 11'!AT59)</f>
        <v>0</v>
      </c>
      <c r="AU59" s="539">
        <f>SUM('MMA Rev-Exp Region 1:MMA Rev-Exp Region 11'!AU59)</f>
        <v>-1829.5548442164502</v>
      </c>
      <c r="AV59" s="539">
        <f>SUM('MMA Rev-Exp Region 1:MMA Rev-Exp Region 11'!AV59)</f>
        <v>-79604.139417321698</v>
      </c>
      <c r="AW59" s="539">
        <f>SUM('MMA Rev-Exp Region 1:MMA Rev-Exp Region 11'!AW59)</f>
        <v>-12333.442776610251</v>
      </c>
      <c r="AX59" s="539">
        <f>SUM('MMA Rev-Exp Region 1:MMA Rev-Exp Region 11'!AX59)</f>
        <v>-8265.3842974059189</v>
      </c>
      <c r="AY59" s="541">
        <f>SUM('MMA Rev-Exp Region 1:MMA Rev-Exp Region 11'!AY59)</f>
        <v>-48472.057667725981</v>
      </c>
      <c r="AZ59" s="544">
        <f>SUM('MMA Rev-Exp Region 1:MMA Rev-Exp Region 11'!AZ59)</f>
        <v>0</v>
      </c>
      <c r="BA59" s="296">
        <f t="shared" si="47"/>
        <v>-1720847.94</v>
      </c>
      <c r="BB59" s="539">
        <f>SUM('MMA Rev-Exp Region 1:MMA Rev-Exp Region 11'!BB59)</f>
        <v>-526419.35938784224</v>
      </c>
      <c r="BC59" s="539">
        <f>SUM('MMA Rev-Exp Region 1:MMA Rev-Exp Region 11'!BC59)</f>
        <v>-117942.76061215767</v>
      </c>
      <c r="BD59" s="539">
        <f>SUM('MMA Rev-Exp Region 1:MMA Rev-Exp Region 11'!BD59)</f>
        <v>-461404.69714672607</v>
      </c>
      <c r="BE59" s="539">
        <f>SUM('MMA Rev-Exp Region 1:MMA Rev-Exp Region 11'!BE59)</f>
        <v>-259130.32483406493</v>
      </c>
      <c r="BF59" s="539">
        <f>SUM('MMA Rev-Exp Region 1:MMA Rev-Exp Region 11'!BF59)</f>
        <v>-59281.102682286219</v>
      </c>
      <c r="BG59" s="539">
        <f>SUM('MMA Rev-Exp Region 1:MMA Rev-Exp Region 11'!BG59)</f>
        <v>0</v>
      </c>
      <c r="BH59" s="539">
        <f>SUM('MMA Rev-Exp Region 1:MMA Rev-Exp Region 11'!BH59)</f>
        <v>-2637.5559038077467</v>
      </c>
      <c r="BI59" s="539">
        <f>SUM('MMA Rev-Exp Region 1:MMA Rev-Exp Region 11'!BI59)</f>
        <v>-141935.63742102816</v>
      </c>
      <c r="BJ59" s="539">
        <f>SUM('MMA Rev-Exp Region 1:MMA Rev-Exp Region 11'!BJ59)</f>
        <v>-18554.355205595311</v>
      </c>
      <c r="BK59" s="539">
        <f>SUM('MMA Rev-Exp Region 1:MMA Rev-Exp Region 11'!BK59)</f>
        <v>-27070.011413906032</v>
      </c>
      <c r="BL59" s="544">
        <f>SUM('MMA Rev-Exp Region 1:MMA Rev-Exp Region 11'!BL59)</f>
        <v>-106472.13539258564</v>
      </c>
    </row>
    <row r="60" spans="1:64" x14ac:dyDescent="0.25">
      <c r="A60" s="1468"/>
      <c r="B60" s="221" t="s">
        <v>119</v>
      </c>
      <c r="C60" s="229" t="s">
        <v>161</v>
      </c>
      <c r="D60" s="289">
        <f t="shared" si="43"/>
        <v>0</v>
      </c>
      <c r="E60" s="539">
        <f>SUM('MMA Rev-Exp Region 1:MMA Rev-Exp Region 11'!E60)</f>
        <v>0</v>
      </c>
      <c r="F60" s="539">
        <f>SUM('MMA Rev-Exp Region 1:MMA Rev-Exp Region 11'!F60)</f>
        <v>0</v>
      </c>
      <c r="G60" s="539">
        <f>SUM('MMA Rev-Exp Region 1:MMA Rev-Exp Region 11'!G60)</f>
        <v>0</v>
      </c>
      <c r="H60" s="539">
        <f>SUM('MMA Rev-Exp Region 1:MMA Rev-Exp Region 11'!H60)</f>
        <v>0</v>
      </c>
      <c r="I60" s="539">
        <f>SUM('MMA Rev-Exp Region 1:MMA Rev-Exp Region 11'!I60)</f>
        <v>0</v>
      </c>
      <c r="J60" s="539">
        <f>SUM('MMA Rev-Exp Region 1:MMA Rev-Exp Region 11'!J60)</f>
        <v>0</v>
      </c>
      <c r="K60" s="539">
        <f>SUM('MMA Rev-Exp Region 1:MMA Rev-Exp Region 11'!K60)</f>
        <v>0</v>
      </c>
      <c r="L60" s="539">
        <f>SUM('MMA Rev-Exp Region 1:MMA Rev-Exp Region 11'!L60)</f>
        <v>0</v>
      </c>
      <c r="M60" s="539">
        <f>SUM('MMA Rev-Exp Region 1:MMA Rev-Exp Region 11'!M60)</f>
        <v>0</v>
      </c>
      <c r="N60" s="539">
        <f>SUM('MMA Rev-Exp Region 1:MMA Rev-Exp Region 11'!N60)</f>
        <v>0</v>
      </c>
      <c r="O60" s="541">
        <f>SUM('MMA Rev-Exp Region 1:MMA Rev-Exp Region 11'!O60)</f>
        <v>0</v>
      </c>
      <c r="P60" s="289">
        <f t="shared" si="44"/>
        <v>0</v>
      </c>
      <c r="Q60" s="539">
        <f>SUM('MMA Rev-Exp Region 1:MMA Rev-Exp Region 11'!Q60)</f>
        <v>0</v>
      </c>
      <c r="R60" s="539">
        <f>SUM('MMA Rev-Exp Region 1:MMA Rev-Exp Region 11'!R60)</f>
        <v>0</v>
      </c>
      <c r="S60" s="539">
        <f>SUM('MMA Rev-Exp Region 1:MMA Rev-Exp Region 11'!S60)</f>
        <v>0</v>
      </c>
      <c r="T60" s="539">
        <f>SUM('MMA Rev-Exp Region 1:MMA Rev-Exp Region 11'!T60)</f>
        <v>0</v>
      </c>
      <c r="U60" s="539">
        <f>SUM('MMA Rev-Exp Region 1:MMA Rev-Exp Region 11'!U60)</f>
        <v>0</v>
      </c>
      <c r="V60" s="539">
        <f>SUM('MMA Rev-Exp Region 1:MMA Rev-Exp Region 11'!V60)</f>
        <v>0</v>
      </c>
      <c r="W60" s="539">
        <f>SUM('MMA Rev-Exp Region 1:MMA Rev-Exp Region 11'!W60)</f>
        <v>0</v>
      </c>
      <c r="X60" s="539">
        <f>SUM('MMA Rev-Exp Region 1:MMA Rev-Exp Region 11'!X60)</f>
        <v>0</v>
      </c>
      <c r="Y60" s="539">
        <f>SUM('MMA Rev-Exp Region 1:MMA Rev-Exp Region 11'!Y60)</f>
        <v>0</v>
      </c>
      <c r="Z60" s="539">
        <f>SUM('MMA Rev-Exp Region 1:MMA Rev-Exp Region 11'!Z60)</f>
        <v>0</v>
      </c>
      <c r="AA60" s="541">
        <f>SUM('MMA Rev-Exp Region 1:MMA Rev-Exp Region 11'!AA60)</f>
        <v>0</v>
      </c>
      <c r="AB60" s="289">
        <f t="shared" si="45"/>
        <v>0</v>
      </c>
      <c r="AC60" s="539">
        <f>SUM('MMA Rev-Exp Region 1:MMA Rev-Exp Region 11'!AC60)</f>
        <v>0</v>
      </c>
      <c r="AD60" s="539">
        <f>SUM('MMA Rev-Exp Region 1:MMA Rev-Exp Region 11'!AD60)</f>
        <v>0</v>
      </c>
      <c r="AE60" s="539">
        <f>SUM('MMA Rev-Exp Region 1:MMA Rev-Exp Region 11'!AE60)</f>
        <v>0</v>
      </c>
      <c r="AF60" s="539">
        <f>SUM('MMA Rev-Exp Region 1:MMA Rev-Exp Region 11'!AF60)</f>
        <v>0</v>
      </c>
      <c r="AG60" s="539">
        <f>SUM('MMA Rev-Exp Region 1:MMA Rev-Exp Region 11'!AG60)</f>
        <v>0</v>
      </c>
      <c r="AH60" s="539">
        <f>SUM('MMA Rev-Exp Region 1:MMA Rev-Exp Region 11'!AH60)</f>
        <v>0</v>
      </c>
      <c r="AI60" s="539">
        <f>SUM('MMA Rev-Exp Region 1:MMA Rev-Exp Region 11'!AI60)</f>
        <v>0</v>
      </c>
      <c r="AJ60" s="539">
        <f>SUM('MMA Rev-Exp Region 1:MMA Rev-Exp Region 11'!AJ60)</f>
        <v>0</v>
      </c>
      <c r="AK60" s="539">
        <f>SUM('MMA Rev-Exp Region 1:MMA Rev-Exp Region 11'!AK60)</f>
        <v>0</v>
      </c>
      <c r="AL60" s="539">
        <f>SUM('MMA Rev-Exp Region 1:MMA Rev-Exp Region 11'!AL60)</f>
        <v>0</v>
      </c>
      <c r="AM60" s="541">
        <f>SUM('MMA Rev-Exp Region 1:MMA Rev-Exp Region 11'!AM60)</f>
        <v>0</v>
      </c>
      <c r="AN60" s="289">
        <f t="shared" si="46"/>
        <v>0</v>
      </c>
      <c r="AO60" s="539">
        <f>SUM('MMA Rev-Exp Region 1:MMA Rev-Exp Region 11'!AO60)</f>
        <v>0</v>
      </c>
      <c r="AP60" s="539">
        <f>SUM('MMA Rev-Exp Region 1:MMA Rev-Exp Region 11'!AP60)</f>
        <v>0</v>
      </c>
      <c r="AQ60" s="539">
        <f>SUM('MMA Rev-Exp Region 1:MMA Rev-Exp Region 11'!AQ60)</f>
        <v>0</v>
      </c>
      <c r="AR60" s="539">
        <f>SUM('MMA Rev-Exp Region 1:MMA Rev-Exp Region 11'!AR60)</f>
        <v>0</v>
      </c>
      <c r="AS60" s="539">
        <f>SUM('MMA Rev-Exp Region 1:MMA Rev-Exp Region 11'!AS60)</f>
        <v>0</v>
      </c>
      <c r="AT60" s="539">
        <f>SUM('MMA Rev-Exp Region 1:MMA Rev-Exp Region 11'!AT60)</f>
        <v>0</v>
      </c>
      <c r="AU60" s="539">
        <f>SUM('MMA Rev-Exp Region 1:MMA Rev-Exp Region 11'!AU60)</f>
        <v>0</v>
      </c>
      <c r="AV60" s="539">
        <f>SUM('MMA Rev-Exp Region 1:MMA Rev-Exp Region 11'!AV60)</f>
        <v>0</v>
      </c>
      <c r="AW60" s="539">
        <f>SUM('MMA Rev-Exp Region 1:MMA Rev-Exp Region 11'!AW60)</f>
        <v>0</v>
      </c>
      <c r="AX60" s="539">
        <f>SUM('MMA Rev-Exp Region 1:MMA Rev-Exp Region 11'!AX60)</f>
        <v>0</v>
      </c>
      <c r="AY60" s="541">
        <f>SUM('MMA Rev-Exp Region 1:MMA Rev-Exp Region 11'!AY60)</f>
        <v>0</v>
      </c>
      <c r="AZ60" s="544">
        <f>SUM('MMA Rev-Exp Region 1:MMA Rev-Exp Region 11'!AZ60)</f>
        <v>0</v>
      </c>
      <c r="BA60" s="296">
        <f t="shared" si="47"/>
        <v>0</v>
      </c>
      <c r="BB60" s="539">
        <f>SUM('MMA Rev-Exp Region 1:MMA Rev-Exp Region 11'!BB60)</f>
        <v>0</v>
      </c>
      <c r="BC60" s="539">
        <f>SUM('MMA Rev-Exp Region 1:MMA Rev-Exp Region 11'!BC60)</f>
        <v>0</v>
      </c>
      <c r="BD60" s="539">
        <f>SUM('MMA Rev-Exp Region 1:MMA Rev-Exp Region 11'!BD60)</f>
        <v>0</v>
      </c>
      <c r="BE60" s="539">
        <f>SUM('MMA Rev-Exp Region 1:MMA Rev-Exp Region 11'!BE60)</f>
        <v>0</v>
      </c>
      <c r="BF60" s="539">
        <f>SUM('MMA Rev-Exp Region 1:MMA Rev-Exp Region 11'!BF60)</f>
        <v>0</v>
      </c>
      <c r="BG60" s="539">
        <f>SUM('MMA Rev-Exp Region 1:MMA Rev-Exp Region 11'!BG60)</f>
        <v>0</v>
      </c>
      <c r="BH60" s="539">
        <f>SUM('MMA Rev-Exp Region 1:MMA Rev-Exp Region 11'!BH60)</f>
        <v>0</v>
      </c>
      <c r="BI60" s="539">
        <f>SUM('MMA Rev-Exp Region 1:MMA Rev-Exp Region 11'!BI60)</f>
        <v>0</v>
      </c>
      <c r="BJ60" s="539">
        <f>SUM('MMA Rev-Exp Region 1:MMA Rev-Exp Region 11'!BJ60)</f>
        <v>0</v>
      </c>
      <c r="BK60" s="539">
        <f>SUM('MMA Rev-Exp Region 1:MMA Rev-Exp Region 11'!BK60)</f>
        <v>0</v>
      </c>
      <c r="BL60" s="544">
        <f>SUM('MMA Rev-Exp Region 1:MMA Rev-Exp Region 11'!BL60)</f>
        <v>0</v>
      </c>
    </row>
    <row r="61" spans="1:64" x14ac:dyDescent="0.25">
      <c r="A61" s="1468"/>
      <c r="B61" s="221" t="s">
        <v>162</v>
      </c>
      <c r="C61" s="229" t="s">
        <v>23</v>
      </c>
      <c r="D61" s="289">
        <f t="shared" si="43"/>
        <v>0</v>
      </c>
      <c r="E61" s="539">
        <f>SUM('MMA Rev-Exp Region 1:MMA Rev-Exp Region 11'!E61)</f>
        <v>0</v>
      </c>
      <c r="F61" s="539">
        <f>SUM('MMA Rev-Exp Region 1:MMA Rev-Exp Region 11'!F61)</f>
        <v>0</v>
      </c>
      <c r="G61" s="539">
        <f>SUM('MMA Rev-Exp Region 1:MMA Rev-Exp Region 11'!G61)</f>
        <v>0</v>
      </c>
      <c r="H61" s="539">
        <f>SUM('MMA Rev-Exp Region 1:MMA Rev-Exp Region 11'!H61)</f>
        <v>0</v>
      </c>
      <c r="I61" s="539">
        <f>SUM('MMA Rev-Exp Region 1:MMA Rev-Exp Region 11'!I61)</f>
        <v>0</v>
      </c>
      <c r="J61" s="539">
        <f>SUM('MMA Rev-Exp Region 1:MMA Rev-Exp Region 11'!J61)</f>
        <v>0</v>
      </c>
      <c r="K61" s="539">
        <f>SUM('MMA Rev-Exp Region 1:MMA Rev-Exp Region 11'!K61)</f>
        <v>0</v>
      </c>
      <c r="L61" s="539">
        <f>SUM('MMA Rev-Exp Region 1:MMA Rev-Exp Region 11'!L61)</f>
        <v>0</v>
      </c>
      <c r="M61" s="539">
        <f>SUM('MMA Rev-Exp Region 1:MMA Rev-Exp Region 11'!M61)</f>
        <v>0</v>
      </c>
      <c r="N61" s="539">
        <f>SUM('MMA Rev-Exp Region 1:MMA Rev-Exp Region 11'!N61)</f>
        <v>0</v>
      </c>
      <c r="O61" s="541">
        <f>SUM('MMA Rev-Exp Region 1:MMA Rev-Exp Region 11'!O61)</f>
        <v>0</v>
      </c>
      <c r="P61" s="289">
        <f t="shared" si="44"/>
        <v>0</v>
      </c>
      <c r="Q61" s="539">
        <f>SUM('MMA Rev-Exp Region 1:MMA Rev-Exp Region 11'!Q61)</f>
        <v>0</v>
      </c>
      <c r="R61" s="539">
        <f>SUM('MMA Rev-Exp Region 1:MMA Rev-Exp Region 11'!R61)</f>
        <v>0</v>
      </c>
      <c r="S61" s="539">
        <f>SUM('MMA Rev-Exp Region 1:MMA Rev-Exp Region 11'!S61)</f>
        <v>0</v>
      </c>
      <c r="T61" s="539">
        <f>SUM('MMA Rev-Exp Region 1:MMA Rev-Exp Region 11'!T61)</f>
        <v>0</v>
      </c>
      <c r="U61" s="539">
        <f>SUM('MMA Rev-Exp Region 1:MMA Rev-Exp Region 11'!U61)</f>
        <v>0</v>
      </c>
      <c r="V61" s="539">
        <f>SUM('MMA Rev-Exp Region 1:MMA Rev-Exp Region 11'!V61)</f>
        <v>0</v>
      </c>
      <c r="W61" s="539">
        <f>SUM('MMA Rev-Exp Region 1:MMA Rev-Exp Region 11'!W61)</f>
        <v>0</v>
      </c>
      <c r="X61" s="539">
        <f>SUM('MMA Rev-Exp Region 1:MMA Rev-Exp Region 11'!X61)</f>
        <v>0</v>
      </c>
      <c r="Y61" s="539">
        <f>SUM('MMA Rev-Exp Region 1:MMA Rev-Exp Region 11'!Y61)</f>
        <v>0</v>
      </c>
      <c r="Z61" s="539">
        <f>SUM('MMA Rev-Exp Region 1:MMA Rev-Exp Region 11'!Z61)</f>
        <v>0</v>
      </c>
      <c r="AA61" s="541">
        <f>SUM('MMA Rev-Exp Region 1:MMA Rev-Exp Region 11'!AA61)</f>
        <v>0</v>
      </c>
      <c r="AB61" s="289">
        <f t="shared" si="45"/>
        <v>0</v>
      </c>
      <c r="AC61" s="539">
        <f>SUM('MMA Rev-Exp Region 1:MMA Rev-Exp Region 11'!AC61)</f>
        <v>0</v>
      </c>
      <c r="AD61" s="539">
        <f>SUM('MMA Rev-Exp Region 1:MMA Rev-Exp Region 11'!AD61)</f>
        <v>0</v>
      </c>
      <c r="AE61" s="539">
        <f>SUM('MMA Rev-Exp Region 1:MMA Rev-Exp Region 11'!AE61)</f>
        <v>0</v>
      </c>
      <c r="AF61" s="539">
        <f>SUM('MMA Rev-Exp Region 1:MMA Rev-Exp Region 11'!AF61)</f>
        <v>0</v>
      </c>
      <c r="AG61" s="539">
        <f>SUM('MMA Rev-Exp Region 1:MMA Rev-Exp Region 11'!AG61)</f>
        <v>0</v>
      </c>
      <c r="AH61" s="539">
        <f>SUM('MMA Rev-Exp Region 1:MMA Rev-Exp Region 11'!AH61)</f>
        <v>0</v>
      </c>
      <c r="AI61" s="539">
        <f>SUM('MMA Rev-Exp Region 1:MMA Rev-Exp Region 11'!AI61)</f>
        <v>0</v>
      </c>
      <c r="AJ61" s="539">
        <f>SUM('MMA Rev-Exp Region 1:MMA Rev-Exp Region 11'!AJ61)</f>
        <v>0</v>
      </c>
      <c r="AK61" s="539">
        <f>SUM('MMA Rev-Exp Region 1:MMA Rev-Exp Region 11'!AK61)</f>
        <v>0</v>
      </c>
      <c r="AL61" s="539">
        <f>SUM('MMA Rev-Exp Region 1:MMA Rev-Exp Region 11'!AL61)</f>
        <v>0</v>
      </c>
      <c r="AM61" s="541">
        <f>SUM('MMA Rev-Exp Region 1:MMA Rev-Exp Region 11'!AM61)</f>
        <v>0</v>
      </c>
      <c r="AN61" s="289">
        <f t="shared" si="46"/>
        <v>0</v>
      </c>
      <c r="AO61" s="539">
        <f>SUM('MMA Rev-Exp Region 1:MMA Rev-Exp Region 11'!AO61)</f>
        <v>0</v>
      </c>
      <c r="AP61" s="539">
        <f>SUM('MMA Rev-Exp Region 1:MMA Rev-Exp Region 11'!AP61)</f>
        <v>0</v>
      </c>
      <c r="AQ61" s="539">
        <f>SUM('MMA Rev-Exp Region 1:MMA Rev-Exp Region 11'!AQ61)</f>
        <v>0</v>
      </c>
      <c r="AR61" s="539">
        <f>SUM('MMA Rev-Exp Region 1:MMA Rev-Exp Region 11'!AR61)</f>
        <v>0</v>
      </c>
      <c r="AS61" s="539">
        <f>SUM('MMA Rev-Exp Region 1:MMA Rev-Exp Region 11'!AS61)</f>
        <v>0</v>
      </c>
      <c r="AT61" s="539">
        <f>SUM('MMA Rev-Exp Region 1:MMA Rev-Exp Region 11'!AT61)</f>
        <v>0</v>
      </c>
      <c r="AU61" s="539">
        <f>SUM('MMA Rev-Exp Region 1:MMA Rev-Exp Region 11'!AU61)</f>
        <v>0</v>
      </c>
      <c r="AV61" s="539">
        <f>SUM('MMA Rev-Exp Region 1:MMA Rev-Exp Region 11'!AV61)</f>
        <v>0</v>
      </c>
      <c r="AW61" s="539">
        <f>SUM('MMA Rev-Exp Region 1:MMA Rev-Exp Region 11'!AW61)</f>
        <v>0</v>
      </c>
      <c r="AX61" s="539">
        <f>SUM('MMA Rev-Exp Region 1:MMA Rev-Exp Region 11'!AX61)</f>
        <v>0</v>
      </c>
      <c r="AY61" s="541">
        <f>SUM('MMA Rev-Exp Region 1:MMA Rev-Exp Region 11'!AY61)</f>
        <v>0</v>
      </c>
      <c r="AZ61" s="544">
        <f>SUM('MMA Rev-Exp Region 1:MMA Rev-Exp Region 11'!AZ61)</f>
        <v>0</v>
      </c>
      <c r="BA61" s="296">
        <f t="shared" si="47"/>
        <v>0</v>
      </c>
      <c r="BB61" s="539">
        <f>SUM('MMA Rev-Exp Region 1:MMA Rev-Exp Region 11'!BB61)</f>
        <v>0</v>
      </c>
      <c r="BC61" s="539">
        <f>SUM('MMA Rev-Exp Region 1:MMA Rev-Exp Region 11'!BC61)</f>
        <v>0</v>
      </c>
      <c r="BD61" s="539">
        <f>SUM('MMA Rev-Exp Region 1:MMA Rev-Exp Region 11'!BD61)</f>
        <v>0</v>
      </c>
      <c r="BE61" s="539">
        <f>SUM('MMA Rev-Exp Region 1:MMA Rev-Exp Region 11'!BE61)</f>
        <v>0</v>
      </c>
      <c r="BF61" s="539">
        <f>SUM('MMA Rev-Exp Region 1:MMA Rev-Exp Region 11'!BF61)</f>
        <v>0</v>
      </c>
      <c r="BG61" s="539">
        <f>SUM('MMA Rev-Exp Region 1:MMA Rev-Exp Region 11'!BG61)</f>
        <v>0</v>
      </c>
      <c r="BH61" s="539">
        <f>SUM('MMA Rev-Exp Region 1:MMA Rev-Exp Region 11'!BH61)</f>
        <v>0</v>
      </c>
      <c r="BI61" s="539">
        <f>SUM('MMA Rev-Exp Region 1:MMA Rev-Exp Region 11'!BI61)</f>
        <v>0</v>
      </c>
      <c r="BJ61" s="539">
        <f>SUM('MMA Rev-Exp Region 1:MMA Rev-Exp Region 11'!BJ61)</f>
        <v>0</v>
      </c>
      <c r="BK61" s="539">
        <f>SUM('MMA Rev-Exp Region 1:MMA Rev-Exp Region 11'!BK61)</f>
        <v>0</v>
      </c>
      <c r="BL61" s="544">
        <f>SUM('MMA Rev-Exp Region 1:MMA Rev-Exp Region 11'!BL61)</f>
        <v>0</v>
      </c>
    </row>
    <row r="62" spans="1:64" x14ac:dyDescent="0.25">
      <c r="A62" s="1468"/>
      <c r="B62" s="225" t="s">
        <v>445</v>
      </c>
      <c r="C62" s="230" t="s">
        <v>934</v>
      </c>
      <c r="D62" s="289">
        <f t="shared" si="43"/>
        <v>0</v>
      </c>
      <c r="E62" s="539">
        <f>SUM('MMA Rev-Exp Region 1:MMA Rev-Exp Region 11'!E62)</f>
        <v>0</v>
      </c>
      <c r="F62" s="539">
        <f>SUM('MMA Rev-Exp Region 1:MMA Rev-Exp Region 11'!F62)</f>
        <v>0</v>
      </c>
      <c r="G62" s="539">
        <f>SUM('MMA Rev-Exp Region 1:MMA Rev-Exp Region 11'!G62)</f>
        <v>0</v>
      </c>
      <c r="H62" s="539">
        <f>SUM('MMA Rev-Exp Region 1:MMA Rev-Exp Region 11'!H62)</f>
        <v>0</v>
      </c>
      <c r="I62" s="539">
        <f>SUM('MMA Rev-Exp Region 1:MMA Rev-Exp Region 11'!I62)</f>
        <v>0</v>
      </c>
      <c r="J62" s="539">
        <f>SUM('MMA Rev-Exp Region 1:MMA Rev-Exp Region 11'!J62)</f>
        <v>0</v>
      </c>
      <c r="K62" s="539">
        <f>SUM('MMA Rev-Exp Region 1:MMA Rev-Exp Region 11'!K62)</f>
        <v>0</v>
      </c>
      <c r="L62" s="539">
        <f>SUM('MMA Rev-Exp Region 1:MMA Rev-Exp Region 11'!L62)</f>
        <v>0</v>
      </c>
      <c r="M62" s="539">
        <f>SUM('MMA Rev-Exp Region 1:MMA Rev-Exp Region 11'!M62)</f>
        <v>0</v>
      </c>
      <c r="N62" s="539">
        <f>SUM('MMA Rev-Exp Region 1:MMA Rev-Exp Region 11'!N62)</f>
        <v>0</v>
      </c>
      <c r="O62" s="541">
        <f>SUM('MMA Rev-Exp Region 1:MMA Rev-Exp Region 11'!O62)</f>
        <v>0</v>
      </c>
      <c r="P62" s="289">
        <f t="shared" si="44"/>
        <v>0</v>
      </c>
      <c r="Q62" s="539">
        <f>SUM('MMA Rev-Exp Region 1:MMA Rev-Exp Region 11'!Q62)</f>
        <v>0</v>
      </c>
      <c r="R62" s="539">
        <f>SUM('MMA Rev-Exp Region 1:MMA Rev-Exp Region 11'!R62)</f>
        <v>0</v>
      </c>
      <c r="S62" s="539">
        <f>SUM('MMA Rev-Exp Region 1:MMA Rev-Exp Region 11'!S62)</f>
        <v>0</v>
      </c>
      <c r="T62" s="539">
        <f>SUM('MMA Rev-Exp Region 1:MMA Rev-Exp Region 11'!T62)</f>
        <v>0</v>
      </c>
      <c r="U62" s="539">
        <f>SUM('MMA Rev-Exp Region 1:MMA Rev-Exp Region 11'!U62)</f>
        <v>0</v>
      </c>
      <c r="V62" s="539">
        <f>SUM('MMA Rev-Exp Region 1:MMA Rev-Exp Region 11'!V62)</f>
        <v>0</v>
      </c>
      <c r="W62" s="539">
        <f>SUM('MMA Rev-Exp Region 1:MMA Rev-Exp Region 11'!W62)</f>
        <v>0</v>
      </c>
      <c r="X62" s="539">
        <f>SUM('MMA Rev-Exp Region 1:MMA Rev-Exp Region 11'!X62)</f>
        <v>0</v>
      </c>
      <c r="Y62" s="539">
        <f>SUM('MMA Rev-Exp Region 1:MMA Rev-Exp Region 11'!Y62)</f>
        <v>0</v>
      </c>
      <c r="Z62" s="539">
        <f>SUM('MMA Rev-Exp Region 1:MMA Rev-Exp Region 11'!Z62)</f>
        <v>0</v>
      </c>
      <c r="AA62" s="541">
        <f>SUM('MMA Rev-Exp Region 1:MMA Rev-Exp Region 11'!AA62)</f>
        <v>0</v>
      </c>
      <c r="AB62" s="289">
        <f t="shared" si="45"/>
        <v>0</v>
      </c>
      <c r="AC62" s="539">
        <f>SUM('MMA Rev-Exp Region 1:MMA Rev-Exp Region 11'!AC62)</f>
        <v>0</v>
      </c>
      <c r="AD62" s="539">
        <f>SUM('MMA Rev-Exp Region 1:MMA Rev-Exp Region 11'!AD62)</f>
        <v>0</v>
      </c>
      <c r="AE62" s="539">
        <f>SUM('MMA Rev-Exp Region 1:MMA Rev-Exp Region 11'!AE62)</f>
        <v>0</v>
      </c>
      <c r="AF62" s="539">
        <f>SUM('MMA Rev-Exp Region 1:MMA Rev-Exp Region 11'!AF62)</f>
        <v>0</v>
      </c>
      <c r="AG62" s="539">
        <f>SUM('MMA Rev-Exp Region 1:MMA Rev-Exp Region 11'!AG62)</f>
        <v>0</v>
      </c>
      <c r="AH62" s="539">
        <f>SUM('MMA Rev-Exp Region 1:MMA Rev-Exp Region 11'!AH62)</f>
        <v>0</v>
      </c>
      <c r="AI62" s="539">
        <f>SUM('MMA Rev-Exp Region 1:MMA Rev-Exp Region 11'!AI62)</f>
        <v>0</v>
      </c>
      <c r="AJ62" s="539">
        <f>SUM('MMA Rev-Exp Region 1:MMA Rev-Exp Region 11'!AJ62)</f>
        <v>0</v>
      </c>
      <c r="AK62" s="539">
        <f>SUM('MMA Rev-Exp Region 1:MMA Rev-Exp Region 11'!AK62)</f>
        <v>0</v>
      </c>
      <c r="AL62" s="539">
        <f>SUM('MMA Rev-Exp Region 1:MMA Rev-Exp Region 11'!AL62)</f>
        <v>0</v>
      </c>
      <c r="AM62" s="541">
        <f>SUM('MMA Rev-Exp Region 1:MMA Rev-Exp Region 11'!AM62)</f>
        <v>0</v>
      </c>
      <c r="AN62" s="289">
        <f t="shared" si="46"/>
        <v>0</v>
      </c>
      <c r="AO62" s="539">
        <f>SUM('MMA Rev-Exp Region 1:MMA Rev-Exp Region 11'!AO62)</f>
        <v>0</v>
      </c>
      <c r="AP62" s="539">
        <f>SUM('MMA Rev-Exp Region 1:MMA Rev-Exp Region 11'!AP62)</f>
        <v>0</v>
      </c>
      <c r="AQ62" s="539">
        <f>SUM('MMA Rev-Exp Region 1:MMA Rev-Exp Region 11'!AQ62)</f>
        <v>0</v>
      </c>
      <c r="AR62" s="539">
        <f>SUM('MMA Rev-Exp Region 1:MMA Rev-Exp Region 11'!AR62)</f>
        <v>0</v>
      </c>
      <c r="AS62" s="539">
        <f>SUM('MMA Rev-Exp Region 1:MMA Rev-Exp Region 11'!AS62)</f>
        <v>0</v>
      </c>
      <c r="AT62" s="539">
        <f>SUM('MMA Rev-Exp Region 1:MMA Rev-Exp Region 11'!AT62)</f>
        <v>0</v>
      </c>
      <c r="AU62" s="539">
        <f>SUM('MMA Rev-Exp Region 1:MMA Rev-Exp Region 11'!AU62)</f>
        <v>0</v>
      </c>
      <c r="AV62" s="539">
        <f>SUM('MMA Rev-Exp Region 1:MMA Rev-Exp Region 11'!AV62)</f>
        <v>0</v>
      </c>
      <c r="AW62" s="539">
        <f>SUM('MMA Rev-Exp Region 1:MMA Rev-Exp Region 11'!AW62)</f>
        <v>0</v>
      </c>
      <c r="AX62" s="539">
        <f>SUM('MMA Rev-Exp Region 1:MMA Rev-Exp Region 11'!AX62)</f>
        <v>0</v>
      </c>
      <c r="AY62" s="541">
        <f>SUM('MMA Rev-Exp Region 1:MMA Rev-Exp Region 11'!AY62)</f>
        <v>0</v>
      </c>
      <c r="AZ62" s="544">
        <f>SUM('MMA Rev-Exp Region 1:MMA Rev-Exp Region 11'!AZ62)</f>
        <v>0</v>
      </c>
      <c r="BA62" s="296">
        <f t="shared" si="47"/>
        <v>0</v>
      </c>
      <c r="BB62" s="539">
        <f>SUM('MMA Rev-Exp Region 1:MMA Rev-Exp Region 11'!BB62)</f>
        <v>0</v>
      </c>
      <c r="BC62" s="539">
        <f>SUM('MMA Rev-Exp Region 1:MMA Rev-Exp Region 11'!BC62)</f>
        <v>0</v>
      </c>
      <c r="BD62" s="539">
        <f>SUM('MMA Rev-Exp Region 1:MMA Rev-Exp Region 11'!BD62)</f>
        <v>0</v>
      </c>
      <c r="BE62" s="539">
        <f>SUM('MMA Rev-Exp Region 1:MMA Rev-Exp Region 11'!BE62)</f>
        <v>0</v>
      </c>
      <c r="BF62" s="539">
        <f>SUM('MMA Rev-Exp Region 1:MMA Rev-Exp Region 11'!BF62)</f>
        <v>0</v>
      </c>
      <c r="BG62" s="539">
        <f>SUM('MMA Rev-Exp Region 1:MMA Rev-Exp Region 11'!BG62)</f>
        <v>0</v>
      </c>
      <c r="BH62" s="539">
        <f>SUM('MMA Rev-Exp Region 1:MMA Rev-Exp Region 11'!BH62)</f>
        <v>0</v>
      </c>
      <c r="BI62" s="539">
        <f>SUM('MMA Rev-Exp Region 1:MMA Rev-Exp Region 11'!BI62)</f>
        <v>0</v>
      </c>
      <c r="BJ62" s="539">
        <f>SUM('MMA Rev-Exp Region 1:MMA Rev-Exp Region 11'!BJ62)</f>
        <v>0</v>
      </c>
      <c r="BK62" s="539">
        <f>SUM('MMA Rev-Exp Region 1:MMA Rev-Exp Region 11'!BK62)</f>
        <v>0</v>
      </c>
      <c r="BL62" s="544">
        <f>SUM('MMA Rev-Exp Region 1:MMA Rev-Exp Region 11'!BL62)</f>
        <v>0</v>
      </c>
    </row>
    <row r="63" spans="1:64" s="209" customFormat="1" x14ac:dyDescent="0.25">
      <c r="A63" s="1469"/>
      <c r="B63" s="227" t="s">
        <v>460</v>
      </c>
      <c r="C63" s="235" t="s">
        <v>30</v>
      </c>
      <c r="D63" s="277">
        <f t="shared" ref="D63:P63" si="48">SUM(D56:D62)</f>
        <v>80775822.290636301</v>
      </c>
      <c r="E63" s="275">
        <f t="shared" si="48"/>
        <v>29130797.552675001</v>
      </c>
      <c r="F63" s="275">
        <f t="shared" si="48"/>
        <v>4390228.7564751701</v>
      </c>
      <c r="G63" s="275">
        <f t="shared" si="48"/>
        <v>21073120.912037279</v>
      </c>
      <c r="H63" s="275">
        <f t="shared" si="48"/>
        <v>10569493.531122895</v>
      </c>
      <c r="I63" s="275">
        <f t="shared" si="48"/>
        <v>65683.842509535039</v>
      </c>
      <c r="J63" s="275">
        <f t="shared" si="48"/>
        <v>981364.03203108278</v>
      </c>
      <c r="K63" s="275">
        <f t="shared" si="48"/>
        <v>203.9076172401889</v>
      </c>
      <c r="L63" s="275">
        <f t="shared" si="48"/>
        <v>7203383.226905331</v>
      </c>
      <c r="M63" s="275">
        <f t="shared" si="48"/>
        <v>692171.13538566383</v>
      </c>
      <c r="N63" s="275">
        <f t="shared" si="48"/>
        <v>112842.80368064687</v>
      </c>
      <c r="O63" s="283">
        <f t="shared" si="48"/>
        <v>6556532.59019644</v>
      </c>
      <c r="P63" s="277">
        <f t="shared" si="48"/>
        <v>88229152.637942389</v>
      </c>
      <c r="Q63" s="275">
        <f t="shared" ref="Q63:AA63" si="49">SUM(Q56:Q62)</f>
        <v>32807638.27038119</v>
      </c>
      <c r="R63" s="275">
        <f t="shared" si="49"/>
        <v>5332885.8173193894</v>
      </c>
      <c r="S63" s="275">
        <f t="shared" si="49"/>
        <v>22902561.439592991</v>
      </c>
      <c r="T63" s="275">
        <f t="shared" si="49"/>
        <v>11258681.598775057</v>
      </c>
      <c r="U63" s="275">
        <f t="shared" si="49"/>
        <v>100843.48293210354</v>
      </c>
      <c r="V63" s="275">
        <f t="shared" si="49"/>
        <v>923771.45473355823</v>
      </c>
      <c r="W63" s="275">
        <f t="shared" si="49"/>
        <v>4428.5424623326371</v>
      </c>
      <c r="X63" s="275">
        <f t="shared" si="49"/>
        <v>7160610.607596932</v>
      </c>
      <c r="Y63" s="275">
        <f t="shared" si="49"/>
        <v>756470.73164069385</v>
      </c>
      <c r="Z63" s="275">
        <f t="shared" si="49"/>
        <v>58453.864717664037</v>
      </c>
      <c r="AA63" s="283">
        <f t="shared" si="49"/>
        <v>6922806.8277904782</v>
      </c>
      <c r="AB63" s="277">
        <f>SUM(AB56:AB62)</f>
        <v>87833135.011549711</v>
      </c>
      <c r="AC63" s="275">
        <f t="shared" ref="AC63:AM63" si="50">SUM(AC56:AC62)</f>
        <v>34271895.238129348</v>
      </c>
      <c r="AD63" s="275">
        <f t="shared" si="50"/>
        <v>5284029.0979100829</v>
      </c>
      <c r="AE63" s="275">
        <f t="shared" si="50"/>
        <v>22293030.236809704</v>
      </c>
      <c r="AF63" s="275">
        <f t="shared" si="50"/>
        <v>10815129.325283777</v>
      </c>
      <c r="AG63" s="275">
        <f t="shared" si="50"/>
        <v>47018.011589500253</v>
      </c>
      <c r="AH63" s="275">
        <f t="shared" si="50"/>
        <v>880845.63321999018</v>
      </c>
      <c r="AI63" s="275">
        <f t="shared" si="50"/>
        <v>5773.4521045247457</v>
      </c>
      <c r="AJ63" s="275">
        <f t="shared" si="50"/>
        <v>7099828.919358314</v>
      </c>
      <c r="AK63" s="275">
        <f t="shared" si="50"/>
        <v>627289.22116996662</v>
      </c>
      <c r="AL63" s="275">
        <f t="shared" si="50"/>
        <v>39483.743081264023</v>
      </c>
      <c r="AM63" s="283">
        <f t="shared" si="50"/>
        <v>6468812.1328932466</v>
      </c>
      <c r="AN63" s="277">
        <f>SUM(AN56:AN62)</f>
        <v>276053303.10851783</v>
      </c>
      <c r="AO63" s="275">
        <f t="shared" ref="AO63:AY63" si="51">SUM(AO56:AO62)</f>
        <v>110188429.4916791</v>
      </c>
      <c r="AP63" s="275">
        <f t="shared" si="51"/>
        <v>20587885.808279648</v>
      </c>
      <c r="AQ63" s="275">
        <f t="shared" si="51"/>
        <v>67256639.907984346</v>
      </c>
      <c r="AR63" s="275">
        <f t="shared" si="51"/>
        <v>40424718.738051921</v>
      </c>
      <c r="AS63" s="275">
        <f t="shared" si="51"/>
        <v>705795.60271022981</v>
      </c>
      <c r="AT63" s="275">
        <f t="shared" si="51"/>
        <v>3292607.9114362104</v>
      </c>
      <c r="AU63" s="275">
        <f t="shared" si="51"/>
        <v>25375.939832514181</v>
      </c>
      <c r="AV63" s="275">
        <f t="shared" si="51"/>
        <v>19251421.125532605</v>
      </c>
      <c r="AW63" s="275">
        <f t="shared" si="51"/>
        <v>2914572.7918648664</v>
      </c>
      <c r="AX63" s="275">
        <f t="shared" si="51"/>
        <v>130140.21393658998</v>
      </c>
      <c r="AY63" s="283">
        <f t="shared" si="51"/>
        <v>11275715.577209834</v>
      </c>
      <c r="AZ63" s="299">
        <f>SUM(AZ56:AZ62)</f>
        <v>-27511.32999999998</v>
      </c>
      <c r="BA63" s="297">
        <f>SUM(BA56:BA62)</f>
        <v>532863901.71864635</v>
      </c>
      <c r="BB63" s="275">
        <f>SUM('MMA Rev-Exp Region 1:MMA Rev-Exp Region 11'!BB63)</f>
        <v>206398760.55286461</v>
      </c>
      <c r="BC63" s="275">
        <f>SUM('MMA Rev-Exp Region 1:MMA Rev-Exp Region 11'!BC63)</f>
        <v>35595029.479984291</v>
      </c>
      <c r="BD63" s="275">
        <f>SUM('MMA Rev-Exp Region 1:MMA Rev-Exp Region 11'!BD63)</f>
        <v>133525352.4964243</v>
      </c>
      <c r="BE63" s="275">
        <f>SUM('MMA Rev-Exp Region 1:MMA Rev-Exp Region 11'!BE63)</f>
        <v>73068023.193233654</v>
      </c>
      <c r="BF63" s="275">
        <f>SUM('MMA Rev-Exp Region 1:MMA Rev-Exp Region 11'!BF63)</f>
        <v>919340.93974136887</v>
      </c>
      <c r="BG63" s="275">
        <f>SUM('MMA Rev-Exp Region 1:MMA Rev-Exp Region 11'!BG63)</f>
        <v>6078589.03142084</v>
      </c>
      <c r="BH63" s="275">
        <f>SUM('MMA Rev-Exp Region 1:MMA Rev-Exp Region 11'!BH63)</f>
        <v>35781.84201661175</v>
      </c>
      <c r="BI63" s="275">
        <f>SUM('MMA Rev-Exp Region 1:MMA Rev-Exp Region 11'!BI63)</f>
        <v>40715243.879393183</v>
      </c>
      <c r="BJ63" s="275">
        <f>SUM('MMA Rev-Exp Region 1:MMA Rev-Exp Region 11'!BJ63)</f>
        <v>4990503.8800611906</v>
      </c>
      <c r="BK63" s="275">
        <f>SUM('MMA Rev-Exp Region 1:MMA Rev-Exp Region 11'!BK63)</f>
        <v>340920.62541616487</v>
      </c>
      <c r="BL63" s="299">
        <f>SUM('MMA Rev-Exp Region 1:MMA Rev-Exp Region 11'!BL63)</f>
        <v>31223867.128090005</v>
      </c>
    </row>
    <row r="64" spans="1:64" ht="24.75" customHeight="1" x14ac:dyDescent="0.25">
      <c r="A64" s="1467" t="s">
        <v>3</v>
      </c>
      <c r="B64" s="219">
        <v>9.1</v>
      </c>
      <c r="C64" s="232" t="s">
        <v>188</v>
      </c>
      <c r="D64" s="276">
        <f>SUM(E64:M64)</f>
        <v>6784010.484352326</v>
      </c>
      <c r="E64" s="538">
        <f>SUM('MMA Rev-Exp Region 1:MMA Rev-Exp Region 11'!E64)</f>
        <v>768072.60752230301</v>
      </c>
      <c r="F64" s="538">
        <f>SUM('MMA Rev-Exp Region 1:MMA Rev-Exp Region 11'!F64)</f>
        <v>49133.777260815026</v>
      </c>
      <c r="G64" s="538">
        <f>SUM('MMA Rev-Exp Region 1:MMA Rev-Exp Region 11'!G64)</f>
        <v>508889.86792479747</v>
      </c>
      <c r="H64" s="538">
        <f>SUM('MMA Rev-Exp Region 1:MMA Rev-Exp Region 11'!H64)</f>
        <v>344344.59186438285</v>
      </c>
      <c r="I64" s="538">
        <f>SUM('MMA Rev-Exp Region 1:MMA Rev-Exp Region 11'!I64)</f>
        <v>358923.44066567544</v>
      </c>
      <c r="J64" s="538">
        <f>SUM('MMA Rev-Exp Region 1:MMA Rev-Exp Region 11'!J64)</f>
        <v>33261.404965058304</v>
      </c>
      <c r="K64" s="538">
        <f>SUM('MMA Rev-Exp Region 1:MMA Rev-Exp Region 11'!K64)</f>
        <v>3495.6044117331357</v>
      </c>
      <c r="L64" s="538">
        <f>SUM('MMA Rev-Exp Region 1:MMA Rev-Exp Region 11'!L64)</f>
        <v>13371.289250539176</v>
      </c>
      <c r="M64" s="538">
        <f>SUM('MMA Rev-Exp Region 1:MMA Rev-Exp Region 11'!M64)</f>
        <v>4704517.9004870225</v>
      </c>
      <c r="N64" s="1259">
        <f>SUM('MMA Rev-Exp Region 1:MMA Rev-Exp Region 11'!N64)</f>
        <v>0</v>
      </c>
      <c r="O64" s="1260">
        <f>SUM('MMA Rev-Exp Region 1:MMA Rev-Exp Region 11'!O64)</f>
        <v>0</v>
      </c>
      <c r="P64" s="276">
        <f>SUM(Q64:Y64)</f>
        <v>7308469.655071415</v>
      </c>
      <c r="Q64" s="538">
        <f>SUM('MMA Rev-Exp Region 1:MMA Rev-Exp Region 11'!Q64)</f>
        <v>823628.98337417829</v>
      </c>
      <c r="R64" s="538">
        <f>SUM('MMA Rev-Exp Region 1:MMA Rev-Exp Region 11'!R64)</f>
        <v>86653.354751203253</v>
      </c>
      <c r="S64" s="538">
        <f>SUM('MMA Rev-Exp Region 1:MMA Rev-Exp Region 11'!S64)</f>
        <v>733100.130522458</v>
      </c>
      <c r="T64" s="538">
        <f>SUM('MMA Rev-Exp Region 1:MMA Rev-Exp Region 11'!T64)</f>
        <v>366431.82628948963</v>
      </c>
      <c r="U64" s="538">
        <f>SUM('MMA Rev-Exp Region 1:MMA Rev-Exp Region 11'!U64)</f>
        <v>310703.84727888514</v>
      </c>
      <c r="V64" s="538">
        <f>SUM('MMA Rev-Exp Region 1:MMA Rev-Exp Region 11'!V64)</f>
        <v>94207.824965058302</v>
      </c>
      <c r="W64" s="538">
        <f>SUM('MMA Rev-Exp Region 1:MMA Rev-Exp Region 11'!W64)</f>
        <v>2724.5105405168101</v>
      </c>
      <c r="X64" s="538">
        <f>SUM('MMA Rev-Exp Region 1:MMA Rev-Exp Region 11'!X64)</f>
        <v>11744.168613012705</v>
      </c>
      <c r="Y64" s="538">
        <f>SUM('MMA Rev-Exp Region 1:MMA Rev-Exp Region 11'!Y64)</f>
        <v>4879275.0087366123</v>
      </c>
      <c r="Z64" s="681"/>
      <c r="AA64" s="808"/>
      <c r="AB64" s="276">
        <f>SUM(AC64:AK64)</f>
        <v>15687565.849812899</v>
      </c>
      <c r="AC64" s="538">
        <f>SUM('MMA Rev-Exp Region 1:MMA Rev-Exp Region 11'!AC64)</f>
        <v>1551678.9315500476</v>
      </c>
      <c r="AD64" s="538">
        <f>SUM('MMA Rev-Exp Region 1:MMA Rev-Exp Region 11'!AD64)</f>
        <v>104342.62582974095</v>
      </c>
      <c r="AE64" s="538">
        <f>SUM('MMA Rev-Exp Region 1:MMA Rev-Exp Region 11'!AE64)</f>
        <v>1663310.1059213909</v>
      </c>
      <c r="AF64" s="538">
        <f>SUM('MMA Rev-Exp Region 1:MMA Rev-Exp Region 11'!AF64)</f>
        <v>476320.71645482001</v>
      </c>
      <c r="AG64" s="538">
        <f>SUM('MMA Rev-Exp Region 1:MMA Rev-Exp Region 11'!AG64)</f>
        <v>464911.834929545</v>
      </c>
      <c r="AH64" s="538">
        <f>SUM('MMA Rev-Exp Region 1:MMA Rev-Exp Region 11'!AH64)</f>
        <v>191837.9149650583</v>
      </c>
      <c r="AI64" s="538">
        <f>SUM('MMA Rev-Exp Region 1:MMA Rev-Exp Region 11'!AI64)</f>
        <v>3988.092112925433</v>
      </c>
      <c r="AJ64" s="538">
        <f>SUM('MMA Rev-Exp Region 1:MMA Rev-Exp Region 11'!AJ64)</f>
        <v>15421.551807846154</v>
      </c>
      <c r="AK64" s="538">
        <f>SUM('MMA Rev-Exp Region 1:MMA Rev-Exp Region 11'!AK64)</f>
        <v>11215754.076241523</v>
      </c>
      <c r="AL64" s="681"/>
      <c r="AM64" s="808"/>
      <c r="AN64" s="276">
        <f>SUM(AO64:AW64)</f>
        <v>33649813.943831533</v>
      </c>
      <c r="AO64" s="538">
        <f>SUM('MMA Rev-Exp Region 1:MMA Rev-Exp Region 11'!AO64)</f>
        <v>2115449.1436738642</v>
      </c>
      <c r="AP64" s="538">
        <f>SUM('MMA Rev-Exp Region 1:MMA Rev-Exp Region 11'!AP64)</f>
        <v>219225.87262052152</v>
      </c>
      <c r="AQ64" s="538">
        <f>SUM('MMA Rev-Exp Region 1:MMA Rev-Exp Region 11'!AQ64)</f>
        <v>3669333.5947048701</v>
      </c>
      <c r="AR64" s="538">
        <f>SUM('MMA Rev-Exp Region 1:MMA Rev-Exp Region 11'!AR64)</f>
        <v>795155.12015440885</v>
      </c>
      <c r="AS64" s="538">
        <f>SUM('MMA Rev-Exp Region 1:MMA Rev-Exp Region 11'!AS64)</f>
        <v>741030.2314875694</v>
      </c>
      <c r="AT64" s="538">
        <f>SUM('MMA Rev-Exp Region 1:MMA Rev-Exp Region 11'!AT64)</f>
        <v>225079.34000000003</v>
      </c>
      <c r="AU64" s="538">
        <f>SUM('MMA Rev-Exp Region 1:MMA Rev-Exp Region 11'!AU64)</f>
        <v>3389.928742472156</v>
      </c>
      <c r="AV64" s="538">
        <f>SUM('MMA Rev-Exp Region 1:MMA Rev-Exp Region 11'!AV64)</f>
        <v>17596.349296923108</v>
      </c>
      <c r="AW64" s="538">
        <f>SUM('MMA Rev-Exp Region 1:MMA Rev-Exp Region 11'!AW64)</f>
        <v>25863554.363150902</v>
      </c>
      <c r="AX64" s="681"/>
      <c r="AY64" s="808"/>
      <c r="AZ64" s="543">
        <f>SUM('MMA Rev-Exp Region 1:MMA Rev-Exp Region 11'!AZ64)</f>
        <v>-353883.76093359583</v>
      </c>
      <c r="BA64" s="294">
        <f>SUM(BB64:BJ64)+AZ64</f>
        <v>63075976.172134578</v>
      </c>
      <c r="BB64" s="539">
        <f>SUM('MMA Rev-Exp Region 1:MMA Rev-Exp Region 11'!BB64)</f>
        <v>5258829.6661203932</v>
      </c>
      <c r="BC64" s="539">
        <f>SUM('MMA Rev-Exp Region 1:MMA Rev-Exp Region 11'!BC64)</f>
        <v>459355.63046228077</v>
      </c>
      <c r="BD64" s="539">
        <f>SUM('MMA Rev-Exp Region 1:MMA Rev-Exp Region 11'!BD64)</f>
        <v>6574633.6990735158</v>
      </c>
      <c r="BE64" s="539">
        <f>SUM('MMA Rev-Exp Region 1:MMA Rev-Exp Region 11'!BE64)</f>
        <v>1982252.2547631008</v>
      </c>
      <c r="BF64" s="539">
        <f>SUM('MMA Rev-Exp Region 1:MMA Rev-Exp Region 11'!BF64)</f>
        <v>1875569.3543616747</v>
      </c>
      <c r="BG64" s="539">
        <f>SUM('MMA Rev-Exp Region 1:MMA Rev-Exp Region 11'!BG64)</f>
        <v>544386.48489517486</v>
      </c>
      <c r="BH64" s="539">
        <f>SUM('MMA Rev-Exp Region 1:MMA Rev-Exp Region 11'!BH64)</f>
        <v>13598.135807647535</v>
      </c>
      <c r="BI64" s="539">
        <f>SUM('MMA Rev-Exp Region 1:MMA Rev-Exp Region 11'!BI64)</f>
        <v>58133.358968321147</v>
      </c>
      <c r="BJ64" s="539">
        <f>SUM('MMA Rev-Exp Region 1:MMA Rev-Exp Region 11'!BJ64)</f>
        <v>46663101.348616064</v>
      </c>
      <c r="BK64" s="682"/>
      <c r="BL64" s="1263"/>
    </row>
    <row r="65" spans="1:64" x14ac:dyDescent="0.25">
      <c r="A65" s="1468"/>
      <c r="B65" s="221" t="s">
        <v>109</v>
      </c>
      <c r="C65" s="229" t="s">
        <v>189</v>
      </c>
      <c r="D65" s="289">
        <f>SUM(E65:M65)</f>
        <v>2227908.7565318793</v>
      </c>
      <c r="E65" s="539">
        <f>SUM('MMA Rev-Exp Region 1:MMA Rev-Exp Region 11'!E65)</f>
        <v>129347.24747881456</v>
      </c>
      <c r="F65" s="539">
        <f>SUM('MMA Rev-Exp Region 1:MMA Rev-Exp Region 11'!F65)</f>
        <v>4513.9696901485149</v>
      </c>
      <c r="G65" s="539">
        <f>SUM('MMA Rev-Exp Region 1:MMA Rev-Exp Region 11'!G65)</f>
        <v>1168500.7722069414</v>
      </c>
      <c r="H65" s="539">
        <f>SUM('MMA Rev-Exp Region 1:MMA Rev-Exp Region 11'!H65)</f>
        <v>274251.34295385703</v>
      </c>
      <c r="I65" s="539">
        <f>SUM('MMA Rev-Exp Region 1:MMA Rev-Exp Region 11'!I65)</f>
        <v>571529.8739624914</v>
      </c>
      <c r="J65" s="539">
        <f>SUM('MMA Rev-Exp Region 1:MMA Rev-Exp Region 11'!J65)</f>
        <v>1049.7031808575703</v>
      </c>
      <c r="K65" s="539">
        <f>SUM('MMA Rev-Exp Region 1:MMA Rev-Exp Region 11'!K65)</f>
        <v>43.689541438334906</v>
      </c>
      <c r="L65" s="539">
        <f>SUM('MMA Rev-Exp Region 1:MMA Rev-Exp Region 11'!L65)</f>
        <v>49454.883335473132</v>
      </c>
      <c r="M65" s="539">
        <f>SUM('MMA Rev-Exp Region 1:MMA Rev-Exp Region 11'!M65)</f>
        <v>29217.274181857669</v>
      </c>
      <c r="N65" s="1261">
        <f>SUM('MMA Rev-Exp Region 1:MMA Rev-Exp Region 11'!N65)</f>
        <v>0</v>
      </c>
      <c r="O65" s="1262">
        <f>SUM('MMA Rev-Exp Region 1:MMA Rev-Exp Region 11'!O65)</f>
        <v>0</v>
      </c>
      <c r="P65" s="289">
        <f>SUM(Q65:Y65)</f>
        <v>2371455.9454235858</v>
      </c>
      <c r="Q65" s="539">
        <f>SUM('MMA Rev-Exp Region 1:MMA Rev-Exp Region 11'!Q65)</f>
        <v>117988.04417735722</v>
      </c>
      <c r="R65" s="539">
        <f>SUM('MMA Rev-Exp Region 1:MMA Rev-Exp Region 11'!R65)</f>
        <v>9629.3417957331603</v>
      </c>
      <c r="S65" s="539">
        <f>SUM('MMA Rev-Exp Region 1:MMA Rev-Exp Region 11'!S65)</f>
        <v>1279654.8343719558</v>
      </c>
      <c r="T65" s="539">
        <f>SUM('MMA Rev-Exp Region 1:MMA Rev-Exp Region 11'!T65)</f>
        <v>295282.92380267318</v>
      </c>
      <c r="U65" s="539">
        <f>SUM('MMA Rev-Exp Region 1:MMA Rev-Exp Region 11'!U65)</f>
        <v>609837.8685667424</v>
      </c>
      <c r="V65" s="539">
        <f>SUM('MMA Rev-Exp Region 1:MMA Rev-Exp Region 11'!V65)</f>
        <v>1049.7031808575703</v>
      </c>
      <c r="W65" s="539">
        <f>SUM('MMA Rev-Exp Region 1:MMA Rev-Exp Region 11'!W65)</f>
        <v>43.904848384123234</v>
      </c>
      <c r="X65" s="539">
        <f>SUM('MMA Rev-Exp Region 1:MMA Rev-Exp Region 11'!X65)</f>
        <v>41037.51875831018</v>
      </c>
      <c r="Y65" s="539">
        <f>SUM('MMA Rev-Exp Region 1:MMA Rev-Exp Region 11'!Y65)</f>
        <v>16931.805921572806</v>
      </c>
      <c r="Z65" s="682"/>
      <c r="AA65" s="809"/>
      <c r="AB65" s="289">
        <f>SUM(AC65:AK65)</f>
        <v>3184257.0073900642</v>
      </c>
      <c r="AC65" s="539">
        <f>SUM('MMA Rev-Exp Region 1:MMA Rev-Exp Region 11'!AC65)</f>
        <v>197553.0502669258</v>
      </c>
      <c r="AD65" s="539">
        <f>SUM('MMA Rev-Exp Region 1:MMA Rev-Exp Region 11'!AD65)</f>
        <v>14662.994146143434</v>
      </c>
      <c r="AE65" s="539">
        <f>SUM('MMA Rev-Exp Region 1:MMA Rev-Exp Region 11'!AE65)</f>
        <v>1630800.0376313792</v>
      </c>
      <c r="AF65" s="539">
        <f>SUM('MMA Rev-Exp Region 1:MMA Rev-Exp Region 11'!AF65)</f>
        <v>424667.59921782522</v>
      </c>
      <c r="AG65" s="539">
        <f>SUM('MMA Rev-Exp Region 1:MMA Rev-Exp Region 11'!AG65)</f>
        <v>787698.39032167383</v>
      </c>
      <c r="AH65" s="539">
        <f>SUM('MMA Rev-Exp Region 1:MMA Rev-Exp Region 11'!AH65)</f>
        <v>1238.8531808575704</v>
      </c>
      <c r="AI65" s="539">
        <f>SUM('MMA Rev-Exp Region 1:MMA Rev-Exp Region 11'!AI65)</f>
        <v>12740.587880014151</v>
      </c>
      <c r="AJ65" s="539">
        <f>SUM('MMA Rev-Exp Region 1:MMA Rev-Exp Region 11'!AJ65)</f>
        <v>63507.547551610187</v>
      </c>
      <c r="AK65" s="539">
        <f>SUM('MMA Rev-Exp Region 1:MMA Rev-Exp Region 11'!AK65)</f>
        <v>51387.94719363538</v>
      </c>
      <c r="AL65" s="682"/>
      <c r="AM65" s="809"/>
      <c r="AN65" s="289">
        <f>SUM(AO65:AW65)</f>
        <v>4951715.1020388855</v>
      </c>
      <c r="AO65" s="539">
        <f>SUM('MMA Rev-Exp Region 1:MMA Rev-Exp Region 11'!AO65)</f>
        <v>194126.82293071825</v>
      </c>
      <c r="AP65" s="539">
        <f>SUM('MMA Rev-Exp Region 1:MMA Rev-Exp Region 11'!AP65)</f>
        <v>25084.296799221927</v>
      </c>
      <c r="AQ65" s="539">
        <f>SUM('MMA Rev-Exp Region 1:MMA Rev-Exp Region 11'!AQ65)</f>
        <v>2399107.215188989</v>
      </c>
      <c r="AR65" s="539">
        <f>SUM('MMA Rev-Exp Region 1:MMA Rev-Exp Region 11'!AR65)</f>
        <v>1057778.4233678842</v>
      </c>
      <c r="AS65" s="539">
        <f>SUM('MMA Rev-Exp Region 1:MMA Rev-Exp Region 11'!AS65)</f>
        <v>988719.35138707084</v>
      </c>
      <c r="AT65" s="539">
        <f>SUM('MMA Rev-Exp Region 1:MMA Rev-Exp Region 11'!AT65)</f>
        <v>0</v>
      </c>
      <c r="AU65" s="539">
        <f>SUM('MMA Rev-Exp Region 1:MMA Rev-Exp Region 11'!AU65)</f>
        <v>12487.014233157215</v>
      </c>
      <c r="AV65" s="539">
        <f>SUM('MMA Rev-Exp Region 1:MMA Rev-Exp Region 11'!AV65)</f>
        <v>97356.174340584344</v>
      </c>
      <c r="AW65" s="539">
        <f>SUM('MMA Rev-Exp Region 1:MMA Rev-Exp Region 11'!AW65)</f>
        <v>177055.80379126003</v>
      </c>
      <c r="AX65" s="682"/>
      <c r="AY65" s="809"/>
      <c r="AZ65" s="544">
        <f>SUM('MMA Rev-Exp Region 1:MMA Rev-Exp Region 11'!AZ65)</f>
        <v>349346.72644202079</v>
      </c>
      <c r="BA65" s="296">
        <f>SUM(BB65:BJ65)+AZ65</f>
        <v>13084683.537826438</v>
      </c>
      <c r="BB65" s="539">
        <f>SUM('MMA Rev-Exp Region 1:MMA Rev-Exp Region 11'!BB65)</f>
        <v>639015.1648538158</v>
      </c>
      <c r="BC65" s="539">
        <f>SUM('MMA Rev-Exp Region 1:MMA Rev-Exp Region 11'!BC65)</f>
        <v>53890.60243124704</v>
      </c>
      <c r="BD65" s="539">
        <f>SUM('MMA Rev-Exp Region 1:MMA Rev-Exp Region 11'!BD65)</f>
        <v>6478062.8593992656</v>
      </c>
      <c r="BE65" s="539">
        <f>SUM('MMA Rev-Exp Region 1:MMA Rev-Exp Region 11'!BE65)</f>
        <v>2051980.28934224</v>
      </c>
      <c r="BF65" s="539">
        <f>SUM('MMA Rev-Exp Region 1:MMA Rev-Exp Region 11'!BF65)</f>
        <v>2957785.4842379782</v>
      </c>
      <c r="BG65" s="539">
        <f>SUM('MMA Rev-Exp Region 1:MMA Rev-Exp Region 11'!BG65)</f>
        <v>3338.2595425727104</v>
      </c>
      <c r="BH65" s="539">
        <f>SUM('MMA Rev-Exp Region 1:MMA Rev-Exp Region 11'!BH65)</f>
        <v>25315.196502993826</v>
      </c>
      <c r="BI65" s="539">
        <f>SUM('MMA Rev-Exp Region 1:MMA Rev-Exp Region 11'!BI65)</f>
        <v>251356.12398597781</v>
      </c>
      <c r="BJ65" s="539">
        <f>SUM('MMA Rev-Exp Region 1:MMA Rev-Exp Region 11'!BJ65)</f>
        <v>274592.83108832582</v>
      </c>
      <c r="BK65" s="682"/>
      <c r="BL65" s="1263"/>
    </row>
    <row r="66" spans="1:64" x14ac:dyDescent="0.25">
      <c r="A66" s="1468"/>
      <c r="B66" s="221" t="s">
        <v>1324</v>
      </c>
      <c r="C66" s="229" t="s">
        <v>1325</v>
      </c>
      <c r="D66" s="289">
        <f>SUM(E66:M66)</f>
        <v>2490583.1679697563</v>
      </c>
      <c r="E66" s="539">
        <f>SUM('MMA Rev-Exp Region 1:MMA Rev-Exp Region 11'!E66)</f>
        <v>151588.01860964688</v>
      </c>
      <c r="F66" s="539">
        <f>SUM('MMA Rev-Exp Region 1:MMA Rev-Exp Region 11'!F66)</f>
        <v>7873.812242760232</v>
      </c>
      <c r="G66" s="539">
        <f>SUM('MMA Rev-Exp Region 1:MMA Rev-Exp Region 11'!G66)</f>
        <v>977857.26199676841</v>
      </c>
      <c r="H66" s="539">
        <f>SUM('MMA Rev-Exp Region 1:MMA Rev-Exp Region 11'!H66)</f>
        <v>105617.22883053552</v>
      </c>
      <c r="I66" s="539">
        <f>SUM('MMA Rev-Exp Region 1:MMA Rev-Exp Region 11'!I66)</f>
        <v>1173853.6546980659</v>
      </c>
      <c r="J66" s="539">
        <f>SUM('MMA Rev-Exp Region 1:MMA Rev-Exp Region 11'!J66)</f>
        <v>69279.031653543323</v>
      </c>
      <c r="K66" s="539">
        <f>SUM('MMA Rev-Exp Region 1:MMA Rev-Exp Region 11'!K66)</f>
        <v>46.197134243617292</v>
      </c>
      <c r="L66" s="539">
        <f>SUM('MMA Rev-Exp Region 1:MMA Rev-Exp Region 11'!L66)</f>
        <v>1126.0909225921393</v>
      </c>
      <c r="M66" s="539">
        <f>SUM('MMA Rev-Exp Region 1:MMA Rev-Exp Region 11'!M66)</f>
        <v>3341.8718815998986</v>
      </c>
      <c r="N66" s="1261">
        <f>SUM('MMA Rev-Exp Region 1:MMA Rev-Exp Region 11'!N66)</f>
        <v>0</v>
      </c>
      <c r="O66" s="1262">
        <f>SUM('MMA Rev-Exp Region 1:MMA Rev-Exp Region 11'!O66)</f>
        <v>0</v>
      </c>
      <c r="P66" s="289">
        <f>SUM(Q66:Y66)</f>
        <v>2419382.7553542317</v>
      </c>
      <c r="Q66" s="539">
        <f>SUM('MMA Rev-Exp Region 1:MMA Rev-Exp Region 11'!Q66)</f>
        <v>113873.10999494078</v>
      </c>
      <c r="R66" s="539">
        <f>SUM('MMA Rev-Exp Region 1:MMA Rev-Exp Region 11'!R66)</f>
        <v>4790.5860902787936</v>
      </c>
      <c r="S66" s="539">
        <f>SUM('MMA Rev-Exp Region 1:MMA Rev-Exp Region 11'!S66)</f>
        <v>1113310.8740528552</v>
      </c>
      <c r="T66" s="539">
        <f>SUM('MMA Rev-Exp Region 1:MMA Rev-Exp Region 11'!T66)</f>
        <v>162919.20445200318</v>
      </c>
      <c r="U66" s="539">
        <f>SUM('MMA Rev-Exp Region 1:MMA Rev-Exp Region 11'!U66)</f>
        <v>963261.96915209619</v>
      </c>
      <c r="V66" s="539">
        <f>SUM('MMA Rev-Exp Region 1:MMA Rev-Exp Region 11'!V66)</f>
        <v>38659.221653543325</v>
      </c>
      <c r="W66" s="539">
        <f>SUM('MMA Rev-Exp Region 1:MMA Rev-Exp Region 11'!W66)</f>
        <v>18313.564798887164</v>
      </c>
      <c r="X66" s="539">
        <f>SUM('MMA Rev-Exp Region 1:MMA Rev-Exp Region 11'!X66)</f>
        <v>892.12345828443756</v>
      </c>
      <c r="Y66" s="539">
        <f>SUM('MMA Rev-Exp Region 1:MMA Rev-Exp Region 11'!Y66)</f>
        <v>3362.1017013424971</v>
      </c>
      <c r="Z66" s="682"/>
      <c r="AA66" s="809"/>
      <c r="AB66" s="289">
        <f>SUM(AC66:AK66)</f>
        <v>3432483.8191701882</v>
      </c>
      <c r="AC66" s="539">
        <f>SUM('MMA Rev-Exp Region 1:MMA Rev-Exp Region 11'!AC66)</f>
        <v>216941.02185498393</v>
      </c>
      <c r="AD66" s="539">
        <f>SUM('MMA Rev-Exp Region 1:MMA Rev-Exp Region 11'!AD66)</f>
        <v>4706.0630594223521</v>
      </c>
      <c r="AE66" s="539">
        <f>SUM('MMA Rev-Exp Region 1:MMA Rev-Exp Region 11'!AE66)</f>
        <v>1537583.557527134</v>
      </c>
      <c r="AF66" s="539">
        <f>SUM('MMA Rev-Exp Region 1:MMA Rev-Exp Region 11'!AF66)</f>
        <v>372944.57592969487</v>
      </c>
      <c r="AG66" s="539">
        <f>SUM('MMA Rev-Exp Region 1:MMA Rev-Exp Region 11'!AG66)</f>
        <v>1247841.1091219948</v>
      </c>
      <c r="AH66" s="539">
        <f>SUM('MMA Rev-Exp Region 1:MMA Rev-Exp Region 11'!AH66)</f>
        <v>22109.951653543321</v>
      </c>
      <c r="AI66" s="539">
        <f>SUM('MMA Rev-Exp Region 1:MMA Rev-Exp Region 11'!AI66)</f>
        <v>24945.359572167268</v>
      </c>
      <c r="AJ66" s="539">
        <f>SUM('MMA Rev-Exp Region 1:MMA Rev-Exp Region 11'!AJ66)</f>
        <v>1998.1169790180893</v>
      </c>
      <c r="AK66" s="539">
        <f>SUM('MMA Rev-Exp Region 1:MMA Rev-Exp Region 11'!AK66)</f>
        <v>3414.0634722295058</v>
      </c>
      <c r="AL66" s="682"/>
      <c r="AM66" s="809"/>
      <c r="AN66" s="289">
        <f>SUM(AO66:AW66)</f>
        <v>5157685.7124905521</v>
      </c>
      <c r="AO66" s="539">
        <f>SUM('MMA Rev-Exp Region 1:MMA Rev-Exp Region 11'!AO66)</f>
        <v>185395.35741632886</v>
      </c>
      <c r="AP66" s="539">
        <f>SUM('MMA Rev-Exp Region 1:MMA Rev-Exp Region 11'!AP66)</f>
        <v>29169.682680141686</v>
      </c>
      <c r="AQ66" s="539">
        <f>SUM('MMA Rev-Exp Region 1:MMA Rev-Exp Region 11'!AQ66)</f>
        <v>1958375.2975018485</v>
      </c>
      <c r="AR66" s="539">
        <f>SUM('MMA Rev-Exp Region 1:MMA Rev-Exp Region 11'!AR66)</f>
        <v>466890.66706305346</v>
      </c>
      <c r="AS66" s="539">
        <f>SUM('MMA Rev-Exp Region 1:MMA Rev-Exp Region 11'!AS66)</f>
        <v>2380724.087117706</v>
      </c>
      <c r="AT66" s="539">
        <f>SUM('MMA Rev-Exp Region 1:MMA Rev-Exp Region 11'!AT66)</f>
        <v>55399.64</v>
      </c>
      <c r="AU66" s="539">
        <f>SUM('MMA Rev-Exp Region 1:MMA Rev-Exp Region 11'!AU66)</f>
        <v>47110.557821700211</v>
      </c>
      <c r="AV66" s="539">
        <f>SUM('MMA Rev-Exp Region 1:MMA Rev-Exp Region 11'!AV66)</f>
        <v>21794.692075230065</v>
      </c>
      <c r="AW66" s="539">
        <f>SUM('MMA Rev-Exp Region 1:MMA Rev-Exp Region 11'!AW66)</f>
        <v>12825.730814542429</v>
      </c>
      <c r="AX66" s="682"/>
      <c r="AY66" s="809"/>
      <c r="AZ66" s="544">
        <f>SUM('MMA Rev-Exp Region 1:MMA Rev-Exp Region 11'!AZ66)</f>
        <v>1288287.088397149</v>
      </c>
      <c r="BA66" s="296">
        <f>SUM(BB66:BJ66)+AZ66</f>
        <v>14788422.543381875</v>
      </c>
      <c r="BB66" s="539">
        <f>SUM('MMA Rev-Exp Region 1:MMA Rev-Exp Region 11'!BB66)</f>
        <v>667797.50787590037</v>
      </c>
      <c r="BC66" s="539">
        <f>SUM('MMA Rev-Exp Region 1:MMA Rev-Exp Region 11'!BC66)</f>
        <v>46540.144072603049</v>
      </c>
      <c r="BD66" s="539">
        <f>SUM('MMA Rev-Exp Region 1:MMA Rev-Exp Region 11'!BD66)</f>
        <v>5587126.9910786059</v>
      </c>
      <c r="BE66" s="539">
        <f>SUM('MMA Rev-Exp Region 1:MMA Rev-Exp Region 11'!BE66)</f>
        <v>1108371.6762752868</v>
      </c>
      <c r="BF66" s="539">
        <f>SUM('MMA Rev-Exp Region 1:MMA Rev-Exp Region 11'!BF66)</f>
        <v>5765680.8200898627</v>
      </c>
      <c r="BG66" s="539">
        <f>SUM('MMA Rev-Exp Region 1:MMA Rev-Exp Region 11'!BG66)</f>
        <v>185447.84496062994</v>
      </c>
      <c r="BH66" s="539">
        <f>SUM('MMA Rev-Exp Region 1:MMA Rev-Exp Region 11'!BH66)</f>
        <v>90415.679326998259</v>
      </c>
      <c r="BI66" s="539">
        <f>SUM('MMA Rev-Exp Region 1:MMA Rev-Exp Region 11'!BI66)</f>
        <v>25811.023435124731</v>
      </c>
      <c r="BJ66" s="539">
        <f>SUM('MMA Rev-Exp Region 1:MMA Rev-Exp Region 11'!BJ66)</f>
        <v>22943.767869714335</v>
      </c>
      <c r="BK66" s="682"/>
      <c r="BL66" s="1263"/>
    </row>
    <row r="67" spans="1:64" x14ac:dyDescent="0.25">
      <c r="A67" s="1468"/>
      <c r="B67" s="221" t="s">
        <v>110</v>
      </c>
      <c r="C67" s="229" t="s">
        <v>190</v>
      </c>
      <c r="D67" s="289">
        <f>SUM(E67:M67)</f>
        <v>4447065.5298915422</v>
      </c>
      <c r="E67" s="539">
        <f>SUM('MMA Rev-Exp Region 1:MMA Rev-Exp Region 11'!E67)</f>
        <v>1886144.6523076072</v>
      </c>
      <c r="F67" s="539">
        <f>SUM('MMA Rev-Exp Region 1:MMA Rev-Exp Region 11'!F67)</f>
        <v>102651.60274644672</v>
      </c>
      <c r="G67" s="539">
        <f>SUM('MMA Rev-Exp Region 1:MMA Rev-Exp Region 11'!G67)</f>
        <v>1455343.5468849889</v>
      </c>
      <c r="H67" s="539">
        <f>SUM('MMA Rev-Exp Region 1:MMA Rev-Exp Region 11'!H67)</f>
        <v>358110.3783531753</v>
      </c>
      <c r="I67" s="539">
        <f>SUM('MMA Rev-Exp Region 1:MMA Rev-Exp Region 11'!I67)</f>
        <v>73822.752688776425</v>
      </c>
      <c r="J67" s="539">
        <f>SUM('MMA Rev-Exp Region 1:MMA Rev-Exp Region 11'!J67)</f>
        <v>90911.021374714299</v>
      </c>
      <c r="K67" s="539">
        <f>SUM('MMA Rev-Exp Region 1:MMA Rev-Exp Region 11'!K67)</f>
        <v>4292.7619207802418</v>
      </c>
      <c r="L67" s="539">
        <f>SUM('MMA Rev-Exp Region 1:MMA Rev-Exp Region 11'!L67)</f>
        <v>20588.192910353064</v>
      </c>
      <c r="M67" s="539">
        <f>SUM('MMA Rev-Exp Region 1:MMA Rev-Exp Region 11'!M67)</f>
        <v>455200.62070469995</v>
      </c>
      <c r="N67" s="1261">
        <f>SUM('MMA Rev-Exp Region 1:MMA Rev-Exp Region 11'!N67)</f>
        <v>0</v>
      </c>
      <c r="O67" s="1262">
        <f>SUM('MMA Rev-Exp Region 1:MMA Rev-Exp Region 11'!O67)</f>
        <v>0</v>
      </c>
      <c r="P67" s="289">
        <f>SUM(Q67:Y67)</f>
        <v>4879524.3003418799</v>
      </c>
      <c r="Q67" s="539">
        <f>SUM('MMA Rev-Exp Region 1:MMA Rev-Exp Region 11'!Q67)</f>
        <v>1966343.5764155844</v>
      </c>
      <c r="R67" s="539">
        <f>SUM('MMA Rev-Exp Region 1:MMA Rev-Exp Region 11'!R67)</f>
        <v>164914.49722138754</v>
      </c>
      <c r="S67" s="539">
        <f>SUM('MMA Rev-Exp Region 1:MMA Rev-Exp Region 11'!S67)</f>
        <v>1494679.5073850257</v>
      </c>
      <c r="T67" s="539">
        <f>SUM('MMA Rev-Exp Region 1:MMA Rev-Exp Region 11'!T67)</f>
        <v>412567.25026881567</v>
      </c>
      <c r="U67" s="539">
        <f>SUM('MMA Rev-Exp Region 1:MMA Rev-Exp Region 11'!U67)</f>
        <v>64565.153121058916</v>
      </c>
      <c r="V67" s="539">
        <f>SUM('MMA Rev-Exp Region 1:MMA Rev-Exp Region 11'!V67)</f>
        <v>129072.91137471431</v>
      </c>
      <c r="W67" s="539">
        <f>SUM('MMA Rev-Exp Region 1:MMA Rev-Exp Region 11'!W67)</f>
        <v>5154.225382083092</v>
      </c>
      <c r="X67" s="539">
        <f>SUM('MMA Rev-Exp Region 1:MMA Rev-Exp Region 11'!X67)</f>
        <v>34954.200495231518</v>
      </c>
      <c r="Y67" s="539">
        <f>SUM('MMA Rev-Exp Region 1:MMA Rev-Exp Region 11'!Y67)</f>
        <v>607272.97867797874</v>
      </c>
      <c r="Z67" s="682"/>
      <c r="AA67" s="809"/>
      <c r="AB67" s="289">
        <f>SUM(AC67:AK67)</f>
        <v>7275391.6274754424</v>
      </c>
      <c r="AC67" s="539">
        <f>SUM('MMA Rev-Exp Region 1:MMA Rev-Exp Region 11'!AC67)</f>
        <v>2760714.3235404738</v>
      </c>
      <c r="AD67" s="539">
        <f>SUM('MMA Rev-Exp Region 1:MMA Rev-Exp Region 11'!AD67)</f>
        <v>213000.58449354745</v>
      </c>
      <c r="AE67" s="539">
        <f>SUM('MMA Rev-Exp Region 1:MMA Rev-Exp Region 11'!AE67)</f>
        <v>2367270.4080831045</v>
      </c>
      <c r="AF67" s="539">
        <f>SUM('MMA Rev-Exp Region 1:MMA Rev-Exp Region 11'!AF67)</f>
        <v>644196.1400776183</v>
      </c>
      <c r="AG67" s="539">
        <f>SUM('MMA Rev-Exp Region 1:MMA Rev-Exp Region 11'!AG67)</f>
        <v>139311.21552131986</v>
      </c>
      <c r="AH67" s="539">
        <f>SUM('MMA Rev-Exp Region 1:MMA Rev-Exp Region 11'!AH67)</f>
        <v>130034.1513747143</v>
      </c>
      <c r="AI67" s="539">
        <f>SUM('MMA Rev-Exp Region 1:MMA Rev-Exp Region 11'!AI67)</f>
        <v>4448.1128735133971</v>
      </c>
      <c r="AJ67" s="539">
        <f>SUM('MMA Rev-Exp Region 1:MMA Rev-Exp Region 11'!AJ67)</f>
        <v>53210.706108350496</v>
      </c>
      <c r="AK67" s="539">
        <f>SUM('MMA Rev-Exp Region 1:MMA Rev-Exp Region 11'!AK67)</f>
        <v>963205.98540280154</v>
      </c>
      <c r="AL67" s="682"/>
      <c r="AM67" s="809"/>
      <c r="AN67" s="289">
        <f>SUM(AO67:AW67)</f>
        <v>14251053.865401309</v>
      </c>
      <c r="AO67" s="539">
        <f>SUM('MMA Rev-Exp Region 1:MMA Rev-Exp Region 11'!AO67)</f>
        <v>5671975.6195525751</v>
      </c>
      <c r="AP67" s="539">
        <f>SUM('MMA Rev-Exp Region 1:MMA Rev-Exp Region 11'!AP67)</f>
        <v>488681.26202913851</v>
      </c>
      <c r="AQ67" s="539">
        <f>SUM('MMA Rev-Exp Region 1:MMA Rev-Exp Region 11'!AQ67)</f>
        <v>4227395.7736349106</v>
      </c>
      <c r="AR67" s="539">
        <f>SUM('MMA Rev-Exp Region 1:MMA Rev-Exp Region 11'!AR67)</f>
        <v>1356960.9761924772</v>
      </c>
      <c r="AS67" s="539">
        <f>SUM('MMA Rev-Exp Region 1:MMA Rev-Exp Region 11'!AS67)</f>
        <v>216470.58357379967</v>
      </c>
      <c r="AT67" s="539">
        <f>SUM('MMA Rev-Exp Region 1:MMA Rev-Exp Region 11'!AT67)</f>
        <v>315805.52</v>
      </c>
      <c r="AU67" s="539">
        <f>SUM('MMA Rev-Exp Region 1:MMA Rev-Exp Region 11'!AU67)</f>
        <v>4851.1004005845534</v>
      </c>
      <c r="AV67" s="539">
        <f>SUM('MMA Rev-Exp Region 1:MMA Rev-Exp Region 11'!AV67)</f>
        <v>73638.056839640019</v>
      </c>
      <c r="AW67" s="539">
        <f>SUM('MMA Rev-Exp Region 1:MMA Rev-Exp Region 11'!AW67)</f>
        <v>1895274.973178186</v>
      </c>
      <c r="AX67" s="682"/>
      <c r="AY67" s="809"/>
      <c r="AZ67" s="544">
        <f>SUM('MMA Rev-Exp Region 1:MMA Rev-Exp Region 11'!AZ67)</f>
        <v>976550.72748235473</v>
      </c>
      <c r="BA67" s="296">
        <f>SUM(BB67:BJ67)+AZ67</f>
        <v>31829586.050592534</v>
      </c>
      <c r="BB67" s="539">
        <f>SUM('MMA Rev-Exp Region 1:MMA Rev-Exp Region 11'!BB67)</f>
        <v>12285178.171816241</v>
      </c>
      <c r="BC67" s="539">
        <f>SUM('MMA Rev-Exp Region 1:MMA Rev-Exp Region 11'!BC67)</f>
        <v>969247.94649052026</v>
      </c>
      <c r="BD67" s="539">
        <f>SUM('MMA Rev-Exp Region 1:MMA Rev-Exp Region 11'!BD67)</f>
        <v>9544689.2359880302</v>
      </c>
      <c r="BE67" s="539">
        <f>SUM('MMA Rev-Exp Region 1:MMA Rev-Exp Region 11'!BE67)</f>
        <v>2771834.7448920864</v>
      </c>
      <c r="BF67" s="539">
        <f>SUM('MMA Rev-Exp Region 1:MMA Rev-Exp Region 11'!BF67)</f>
        <v>494169.70490495494</v>
      </c>
      <c r="BG67" s="539">
        <f>SUM('MMA Rev-Exp Region 1:MMA Rev-Exp Region 11'!BG67)</f>
        <v>665823.6041241429</v>
      </c>
      <c r="BH67" s="539">
        <f>SUM('MMA Rev-Exp Region 1:MMA Rev-Exp Region 11'!BH67)</f>
        <v>18746.200576961284</v>
      </c>
      <c r="BI67" s="539">
        <f>SUM('MMA Rev-Exp Region 1:MMA Rev-Exp Region 11'!BI67)</f>
        <v>182391.15635357509</v>
      </c>
      <c r="BJ67" s="539">
        <f>SUM('MMA Rev-Exp Region 1:MMA Rev-Exp Region 11'!BJ67)</f>
        <v>3920954.5579636656</v>
      </c>
      <c r="BK67" s="682"/>
      <c r="BL67" s="1263"/>
    </row>
    <row r="68" spans="1:64" x14ac:dyDescent="0.25">
      <c r="A68" s="1468"/>
      <c r="B68" s="221" t="s">
        <v>111</v>
      </c>
      <c r="C68" s="229" t="s">
        <v>163</v>
      </c>
      <c r="D68" s="289">
        <f>SUM(E68:O68)</f>
        <v>23252397.259314939</v>
      </c>
      <c r="E68" s="539">
        <f>SUM('MMA Rev-Exp Region 1:MMA Rev-Exp Region 11'!E68)</f>
        <v>12947030.965260828</v>
      </c>
      <c r="F68" s="539">
        <f>SUM('MMA Rev-Exp Region 1:MMA Rev-Exp Region 11'!F68)</f>
        <v>992112.81885679811</v>
      </c>
      <c r="G68" s="539">
        <f>SUM('MMA Rev-Exp Region 1:MMA Rev-Exp Region 11'!G68)</f>
        <v>3886088.9933816595</v>
      </c>
      <c r="H68" s="539">
        <f>SUM('MMA Rev-Exp Region 1:MMA Rev-Exp Region 11'!H68)</f>
        <v>1213020.2995017134</v>
      </c>
      <c r="I68" s="539">
        <f>SUM('MMA Rev-Exp Region 1:MMA Rev-Exp Region 11'!I68)</f>
        <v>807949.29315187992</v>
      </c>
      <c r="J68" s="539">
        <f>SUM('MMA Rev-Exp Region 1:MMA Rev-Exp Region 11'!J68)</f>
        <v>126330.42738416351</v>
      </c>
      <c r="K68" s="539">
        <f>SUM('MMA Rev-Exp Region 1:MMA Rev-Exp Region 11'!K68)</f>
        <v>42086.042072352633</v>
      </c>
      <c r="L68" s="539">
        <f>SUM('MMA Rev-Exp Region 1:MMA Rev-Exp Region 11'!L68)</f>
        <v>321362.29420008243</v>
      </c>
      <c r="M68" s="539">
        <f>SUM('MMA Rev-Exp Region 1:MMA Rev-Exp Region 11'!M68)</f>
        <v>172779.75069867197</v>
      </c>
      <c r="N68" s="539">
        <f>SUM('MMA Rev-Exp Region 1:MMA Rev-Exp Region 11'!N68)</f>
        <v>1460126.7190495762</v>
      </c>
      <c r="O68" s="541">
        <f>SUM('MMA Rev-Exp Region 1:MMA Rev-Exp Region 11'!O68)</f>
        <v>1283509.6557572158</v>
      </c>
      <c r="P68" s="289">
        <f>SUM(Q68:AA68)</f>
        <v>23544187.763436928</v>
      </c>
      <c r="Q68" s="539">
        <f>SUM('MMA Rev-Exp Region 1:MMA Rev-Exp Region 11'!Q68)</f>
        <v>12840368.282667411</v>
      </c>
      <c r="R68" s="539">
        <f>SUM('MMA Rev-Exp Region 1:MMA Rev-Exp Region 11'!R68)</f>
        <v>1039554.4288645922</v>
      </c>
      <c r="S68" s="539">
        <f>SUM('MMA Rev-Exp Region 1:MMA Rev-Exp Region 11'!S68)</f>
        <v>4366977.7900193119</v>
      </c>
      <c r="T68" s="539">
        <f>SUM('MMA Rev-Exp Region 1:MMA Rev-Exp Region 11'!T68)</f>
        <v>1290909.6419542807</v>
      </c>
      <c r="U68" s="539">
        <f>SUM('MMA Rev-Exp Region 1:MMA Rev-Exp Region 11'!U68)</f>
        <v>881154.73438643978</v>
      </c>
      <c r="V68" s="539">
        <f>SUM('MMA Rev-Exp Region 1:MMA Rev-Exp Region 11'!V68)</f>
        <v>139560.33703599332</v>
      </c>
      <c r="W68" s="539">
        <f>SUM('MMA Rev-Exp Region 1:MMA Rev-Exp Region 11'!W68)</f>
        <v>35863.481235666324</v>
      </c>
      <c r="X68" s="539">
        <f>SUM('MMA Rev-Exp Region 1:MMA Rev-Exp Region 11'!X68)</f>
        <v>358839.36056505702</v>
      </c>
      <c r="Y68" s="539">
        <f>SUM('MMA Rev-Exp Region 1:MMA Rev-Exp Region 11'!Y68)</f>
        <v>161283.20222251417</v>
      </c>
      <c r="Z68" s="539">
        <f>SUM('MMA Rev-Exp Region 1:MMA Rev-Exp Region 11'!Z68)</f>
        <v>1291510.5557501097</v>
      </c>
      <c r="AA68" s="541">
        <f>SUM('MMA Rev-Exp Region 1:MMA Rev-Exp Region 11'!AA68)</f>
        <v>1138165.9487355461</v>
      </c>
      <c r="AB68" s="289">
        <f>SUM(AC68:AM68)</f>
        <v>32638072.527698647</v>
      </c>
      <c r="AC68" s="539">
        <f>SUM('MMA Rev-Exp Region 1:MMA Rev-Exp Region 11'!AC68)</f>
        <v>18361348.920325324</v>
      </c>
      <c r="AD68" s="539">
        <f>SUM('MMA Rev-Exp Region 1:MMA Rev-Exp Region 11'!AD68)</f>
        <v>1415562.5911181413</v>
      </c>
      <c r="AE68" s="539">
        <f>SUM('MMA Rev-Exp Region 1:MMA Rev-Exp Region 11'!AE68)</f>
        <v>5824373.51137798</v>
      </c>
      <c r="AF68" s="539">
        <f>SUM('MMA Rev-Exp Region 1:MMA Rev-Exp Region 11'!AF68)</f>
        <v>1781034.6835819362</v>
      </c>
      <c r="AG68" s="539">
        <f>SUM('MMA Rev-Exp Region 1:MMA Rev-Exp Region 11'!AG68)</f>
        <v>1418676.7455754953</v>
      </c>
      <c r="AH68" s="539">
        <f>SUM('MMA Rev-Exp Region 1:MMA Rev-Exp Region 11'!AH68)</f>
        <v>193661.56708551577</v>
      </c>
      <c r="AI68" s="539">
        <f>SUM('MMA Rev-Exp Region 1:MMA Rev-Exp Region 11'!AI68)</f>
        <v>92610.615277195378</v>
      </c>
      <c r="AJ68" s="539">
        <f>SUM('MMA Rev-Exp Region 1:MMA Rev-Exp Region 11'!AJ68)</f>
        <v>443766.55527732871</v>
      </c>
      <c r="AK68" s="539">
        <f>SUM('MMA Rev-Exp Region 1:MMA Rev-Exp Region 11'!AK68)</f>
        <v>210363.34177377776</v>
      </c>
      <c r="AL68" s="539">
        <f>SUM('MMA Rev-Exp Region 1:MMA Rev-Exp Region 11'!AL68)</f>
        <v>1491256.9039806365</v>
      </c>
      <c r="AM68" s="541">
        <f>SUM('MMA Rev-Exp Region 1:MMA Rev-Exp Region 11'!AM68)</f>
        <v>1405417.0923253156</v>
      </c>
      <c r="AN68" s="289">
        <f>SUM(AO68:AY68)</f>
        <v>57400732.442248181</v>
      </c>
      <c r="AO68" s="539">
        <f>SUM('MMA Rev-Exp Region 1:MMA Rev-Exp Region 11'!AO68)</f>
        <v>27910212.153432831</v>
      </c>
      <c r="AP68" s="539">
        <f>SUM('MMA Rev-Exp Region 1:MMA Rev-Exp Region 11'!AP68)</f>
        <v>2647614.4104818869</v>
      </c>
      <c r="AQ68" s="539">
        <f>SUM('MMA Rev-Exp Region 1:MMA Rev-Exp Region 11'!AQ68)</f>
        <v>8650309.1036094464</v>
      </c>
      <c r="AR68" s="539">
        <f>SUM('MMA Rev-Exp Region 1:MMA Rev-Exp Region 11'!AR68)</f>
        <v>2867788.0960982302</v>
      </c>
      <c r="AS68" s="539">
        <f>SUM('MMA Rev-Exp Region 1:MMA Rev-Exp Region 11'!AS68)</f>
        <v>2368654.3141661407</v>
      </c>
      <c r="AT68" s="539">
        <f>SUM('MMA Rev-Exp Region 1:MMA Rev-Exp Region 11'!AT68)</f>
        <v>322021.50615499937</v>
      </c>
      <c r="AU68" s="539">
        <f>SUM('MMA Rev-Exp Region 1:MMA Rev-Exp Region 11'!AU68)</f>
        <v>59173.098924754311</v>
      </c>
      <c r="AV68" s="539">
        <f>SUM('MMA Rev-Exp Region 1:MMA Rev-Exp Region 11'!AV68)</f>
        <v>567308.90355560568</v>
      </c>
      <c r="AW68" s="539">
        <f>SUM('MMA Rev-Exp Region 1:MMA Rev-Exp Region 11'!AW68)</f>
        <v>454028.78503872402</v>
      </c>
      <c r="AX68" s="539">
        <f>SUM('MMA Rev-Exp Region 1:MMA Rev-Exp Region 11'!AX68)</f>
        <v>7593445.6605733931</v>
      </c>
      <c r="AY68" s="541">
        <f>SUM('MMA Rev-Exp Region 1:MMA Rev-Exp Region 11'!AY68)</f>
        <v>3960176.4102121638</v>
      </c>
      <c r="AZ68" s="544">
        <f>SUM('MMA Rev-Exp Region 1:MMA Rev-Exp Region 11'!AZ68)</f>
        <v>1778398.1236267004</v>
      </c>
      <c r="BA68" s="296">
        <f>SUM(BB68:BL68)+AZ68</f>
        <v>138613788.11632541</v>
      </c>
      <c r="BB68" s="539">
        <f>SUM('MMA Rev-Exp Region 1:MMA Rev-Exp Region 11'!BB68)</f>
        <v>72058960.321686402</v>
      </c>
      <c r="BC68" s="539">
        <f>SUM('MMA Rev-Exp Region 1:MMA Rev-Exp Region 11'!BC68)</f>
        <v>6094844.2493214197</v>
      </c>
      <c r="BD68" s="539">
        <f>SUM('MMA Rev-Exp Region 1:MMA Rev-Exp Region 11'!BD68)</f>
        <v>22727749.398388397</v>
      </c>
      <c r="BE68" s="539">
        <f>SUM('MMA Rev-Exp Region 1:MMA Rev-Exp Region 11'!BE68)</f>
        <v>7152752.7211361621</v>
      </c>
      <c r="BF68" s="539">
        <f>SUM('MMA Rev-Exp Region 1:MMA Rev-Exp Region 11'!BF68)</f>
        <v>5476435.0872799559</v>
      </c>
      <c r="BG68" s="539">
        <f>SUM('MMA Rev-Exp Region 1:MMA Rev-Exp Region 11'!BG68)</f>
        <v>781573.83766067214</v>
      </c>
      <c r="BH68" s="539">
        <f>SUM('MMA Rev-Exp Region 1:MMA Rev-Exp Region 11'!BH68)</f>
        <v>229733.23750996866</v>
      </c>
      <c r="BI68" s="539">
        <f>SUM('MMA Rev-Exp Region 1:MMA Rev-Exp Region 11'!BI68)</f>
        <v>1691277.1135980741</v>
      </c>
      <c r="BJ68" s="539">
        <f>SUM('MMA Rev-Exp Region 1:MMA Rev-Exp Region 11'!BJ68)</f>
        <v>998455.07973368792</v>
      </c>
      <c r="BK68" s="539">
        <f>SUM('MMA Rev-Exp Region 1:MMA Rev-Exp Region 11'!BK68)</f>
        <v>11836339.839353718</v>
      </c>
      <c r="BL68" s="544">
        <f>SUM('MMA Rev-Exp Region 1:MMA Rev-Exp Region 11'!BL68)</f>
        <v>7787269.1070302408</v>
      </c>
    </row>
    <row r="69" spans="1:64" x14ac:dyDescent="0.25">
      <c r="A69" s="1468"/>
      <c r="B69" s="221" t="s">
        <v>112</v>
      </c>
      <c r="C69" s="229" t="s">
        <v>137</v>
      </c>
      <c r="D69" s="289">
        <f>SUM(E69:O69)</f>
        <v>0</v>
      </c>
      <c r="E69" s="539">
        <f>SUM('MMA Rev-Exp Region 1:MMA Rev-Exp Region 11'!E69)</f>
        <v>0</v>
      </c>
      <c r="F69" s="539">
        <f>SUM('MMA Rev-Exp Region 1:MMA Rev-Exp Region 11'!F69)</f>
        <v>0</v>
      </c>
      <c r="G69" s="539">
        <f>SUM('MMA Rev-Exp Region 1:MMA Rev-Exp Region 11'!G69)</f>
        <v>0</v>
      </c>
      <c r="H69" s="539">
        <f>SUM('MMA Rev-Exp Region 1:MMA Rev-Exp Region 11'!H69)</f>
        <v>0</v>
      </c>
      <c r="I69" s="539">
        <f>SUM('MMA Rev-Exp Region 1:MMA Rev-Exp Region 11'!I69)</f>
        <v>0</v>
      </c>
      <c r="J69" s="539">
        <f>SUM('MMA Rev-Exp Region 1:MMA Rev-Exp Region 11'!J69)</f>
        <v>0</v>
      </c>
      <c r="K69" s="539">
        <f>SUM('MMA Rev-Exp Region 1:MMA Rev-Exp Region 11'!K69)</f>
        <v>0</v>
      </c>
      <c r="L69" s="539">
        <f>SUM('MMA Rev-Exp Region 1:MMA Rev-Exp Region 11'!L69)</f>
        <v>0</v>
      </c>
      <c r="M69" s="539">
        <f>SUM('MMA Rev-Exp Region 1:MMA Rev-Exp Region 11'!M69)</f>
        <v>0</v>
      </c>
      <c r="N69" s="539">
        <f>SUM('MMA Rev-Exp Region 1:MMA Rev-Exp Region 11'!N69)</f>
        <v>0</v>
      </c>
      <c r="O69" s="541">
        <f>SUM('MMA Rev-Exp Region 1:MMA Rev-Exp Region 11'!O69)</f>
        <v>0</v>
      </c>
      <c r="P69" s="289">
        <f>SUM(Q69:AA69)</f>
        <v>0</v>
      </c>
      <c r="Q69" s="539">
        <f>SUM('MMA Rev-Exp Region 1:MMA Rev-Exp Region 11'!Q69)</f>
        <v>0</v>
      </c>
      <c r="R69" s="539">
        <f>SUM('MMA Rev-Exp Region 1:MMA Rev-Exp Region 11'!R69)</f>
        <v>0</v>
      </c>
      <c r="S69" s="539">
        <f>SUM('MMA Rev-Exp Region 1:MMA Rev-Exp Region 11'!S69)</f>
        <v>0</v>
      </c>
      <c r="T69" s="539">
        <f>SUM('MMA Rev-Exp Region 1:MMA Rev-Exp Region 11'!T69)</f>
        <v>0</v>
      </c>
      <c r="U69" s="539">
        <f>SUM('MMA Rev-Exp Region 1:MMA Rev-Exp Region 11'!U69)</f>
        <v>0</v>
      </c>
      <c r="V69" s="539">
        <f>SUM('MMA Rev-Exp Region 1:MMA Rev-Exp Region 11'!V69)</f>
        <v>0</v>
      </c>
      <c r="W69" s="539">
        <f>SUM('MMA Rev-Exp Region 1:MMA Rev-Exp Region 11'!W69)</f>
        <v>0</v>
      </c>
      <c r="X69" s="539">
        <f>SUM('MMA Rev-Exp Region 1:MMA Rev-Exp Region 11'!X69)</f>
        <v>0</v>
      </c>
      <c r="Y69" s="539">
        <f>SUM('MMA Rev-Exp Region 1:MMA Rev-Exp Region 11'!Y69)</f>
        <v>0</v>
      </c>
      <c r="Z69" s="539">
        <f>SUM('MMA Rev-Exp Region 1:MMA Rev-Exp Region 11'!Z69)</f>
        <v>0</v>
      </c>
      <c r="AA69" s="541">
        <f>SUM('MMA Rev-Exp Region 1:MMA Rev-Exp Region 11'!AA69)</f>
        <v>0</v>
      </c>
      <c r="AB69" s="289">
        <f>SUM(AC69:AM69)</f>
        <v>0</v>
      </c>
      <c r="AC69" s="539">
        <f>SUM('MMA Rev-Exp Region 1:MMA Rev-Exp Region 11'!AC69)</f>
        <v>0</v>
      </c>
      <c r="AD69" s="539">
        <f>SUM('MMA Rev-Exp Region 1:MMA Rev-Exp Region 11'!AD69)</f>
        <v>0</v>
      </c>
      <c r="AE69" s="539">
        <f>SUM('MMA Rev-Exp Region 1:MMA Rev-Exp Region 11'!AE69)</f>
        <v>0</v>
      </c>
      <c r="AF69" s="539">
        <f>SUM('MMA Rev-Exp Region 1:MMA Rev-Exp Region 11'!AF69)</f>
        <v>0</v>
      </c>
      <c r="AG69" s="539">
        <f>SUM('MMA Rev-Exp Region 1:MMA Rev-Exp Region 11'!AG69)</f>
        <v>0</v>
      </c>
      <c r="AH69" s="539">
        <f>SUM('MMA Rev-Exp Region 1:MMA Rev-Exp Region 11'!AH69)</f>
        <v>0</v>
      </c>
      <c r="AI69" s="539">
        <f>SUM('MMA Rev-Exp Region 1:MMA Rev-Exp Region 11'!AI69)</f>
        <v>0</v>
      </c>
      <c r="AJ69" s="539">
        <f>SUM('MMA Rev-Exp Region 1:MMA Rev-Exp Region 11'!AJ69)</f>
        <v>0</v>
      </c>
      <c r="AK69" s="539">
        <f>SUM('MMA Rev-Exp Region 1:MMA Rev-Exp Region 11'!AK69)</f>
        <v>0</v>
      </c>
      <c r="AL69" s="539">
        <f>SUM('MMA Rev-Exp Region 1:MMA Rev-Exp Region 11'!AL69)</f>
        <v>0</v>
      </c>
      <c r="AM69" s="541">
        <f>SUM('MMA Rev-Exp Region 1:MMA Rev-Exp Region 11'!AM69)</f>
        <v>0</v>
      </c>
      <c r="AN69" s="289">
        <f>SUM(AO69:AY69)</f>
        <v>0</v>
      </c>
      <c r="AO69" s="539">
        <f>SUM('MMA Rev-Exp Region 1:MMA Rev-Exp Region 11'!AO69)</f>
        <v>0</v>
      </c>
      <c r="AP69" s="539">
        <f>SUM('MMA Rev-Exp Region 1:MMA Rev-Exp Region 11'!AP69)</f>
        <v>0</v>
      </c>
      <c r="AQ69" s="539">
        <f>SUM('MMA Rev-Exp Region 1:MMA Rev-Exp Region 11'!AQ69)</f>
        <v>0</v>
      </c>
      <c r="AR69" s="539">
        <f>SUM('MMA Rev-Exp Region 1:MMA Rev-Exp Region 11'!AR69)</f>
        <v>0</v>
      </c>
      <c r="AS69" s="539">
        <f>SUM('MMA Rev-Exp Region 1:MMA Rev-Exp Region 11'!AS69)</f>
        <v>0</v>
      </c>
      <c r="AT69" s="539">
        <f>SUM('MMA Rev-Exp Region 1:MMA Rev-Exp Region 11'!AT69)</f>
        <v>0</v>
      </c>
      <c r="AU69" s="539">
        <f>SUM('MMA Rev-Exp Region 1:MMA Rev-Exp Region 11'!AU69)</f>
        <v>0</v>
      </c>
      <c r="AV69" s="539">
        <f>SUM('MMA Rev-Exp Region 1:MMA Rev-Exp Region 11'!AV69)</f>
        <v>0</v>
      </c>
      <c r="AW69" s="539">
        <f>SUM('MMA Rev-Exp Region 1:MMA Rev-Exp Region 11'!AW69)</f>
        <v>0</v>
      </c>
      <c r="AX69" s="539">
        <f>SUM('MMA Rev-Exp Region 1:MMA Rev-Exp Region 11'!AX69)</f>
        <v>0</v>
      </c>
      <c r="AY69" s="541">
        <f>SUM('MMA Rev-Exp Region 1:MMA Rev-Exp Region 11'!AY69)</f>
        <v>0</v>
      </c>
      <c r="AZ69" s="544">
        <f>SUM('MMA Rev-Exp Region 1:MMA Rev-Exp Region 11'!AZ69)</f>
        <v>0</v>
      </c>
      <c r="BA69" s="296">
        <f>SUM(BB69:BL69)+AZ69</f>
        <v>0</v>
      </c>
      <c r="BB69" s="539">
        <f>SUM('MMA Rev-Exp Region 1:MMA Rev-Exp Region 11'!BB69)</f>
        <v>0</v>
      </c>
      <c r="BC69" s="539">
        <f>SUM('MMA Rev-Exp Region 1:MMA Rev-Exp Region 11'!BC69)</f>
        <v>0</v>
      </c>
      <c r="BD69" s="539">
        <f>SUM('MMA Rev-Exp Region 1:MMA Rev-Exp Region 11'!BD69)</f>
        <v>0</v>
      </c>
      <c r="BE69" s="539">
        <f>SUM('MMA Rev-Exp Region 1:MMA Rev-Exp Region 11'!BE69)</f>
        <v>0</v>
      </c>
      <c r="BF69" s="539">
        <f>SUM('MMA Rev-Exp Region 1:MMA Rev-Exp Region 11'!BF69)</f>
        <v>0</v>
      </c>
      <c r="BG69" s="539">
        <f>SUM('MMA Rev-Exp Region 1:MMA Rev-Exp Region 11'!BG69)</f>
        <v>0</v>
      </c>
      <c r="BH69" s="539">
        <f>SUM('MMA Rev-Exp Region 1:MMA Rev-Exp Region 11'!BH69)</f>
        <v>0</v>
      </c>
      <c r="BI69" s="539">
        <f>SUM('MMA Rev-Exp Region 1:MMA Rev-Exp Region 11'!BI69)</f>
        <v>0</v>
      </c>
      <c r="BJ69" s="539">
        <f>SUM('MMA Rev-Exp Region 1:MMA Rev-Exp Region 11'!BJ69)</f>
        <v>0</v>
      </c>
      <c r="BK69" s="539">
        <f>SUM('MMA Rev-Exp Region 1:MMA Rev-Exp Region 11'!BK69)</f>
        <v>0</v>
      </c>
      <c r="BL69" s="544">
        <f>SUM('MMA Rev-Exp Region 1:MMA Rev-Exp Region 11'!BL69)</f>
        <v>0</v>
      </c>
    </row>
    <row r="70" spans="1:64" x14ac:dyDescent="0.25">
      <c r="A70" s="1468"/>
      <c r="B70" s="221" t="s">
        <v>113</v>
      </c>
      <c r="C70" s="229" t="s">
        <v>165</v>
      </c>
      <c r="D70" s="289">
        <f>SUM(E70:O70)</f>
        <v>-305471.12274479802</v>
      </c>
      <c r="E70" s="539">
        <f>SUM('MMA Rev-Exp Region 1:MMA Rev-Exp Region 11'!E70)</f>
        <v>-113885.55466422411</v>
      </c>
      <c r="F70" s="539">
        <f>SUM('MMA Rev-Exp Region 1:MMA Rev-Exp Region 11'!F70)</f>
        <v>-9590.1604121732016</v>
      </c>
      <c r="G70" s="539">
        <f>SUM('MMA Rev-Exp Region 1:MMA Rev-Exp Region 11'!G70)</f>
        <v>-62930.482848152664</v>
      </c>
      <c r="H70" s="539">
        <f>SUM('MMA Rev-Exp Region 1:MMA Rev-Exp Region 11'!H70)</f>
        <v>-18277.754228416834</v>
      </c>
      <c r="I70" s="539">
        <f>SUM('MMA Rev-Exp Region 1:MMA Rev-Exp Region 11'!I70)</f>
        <v>-12540.438525962099</v>
      </c>
      <c r="J70" s="539">
        <f>SUM('MMA Rev-Exp Region 1:MMA Rev-Exp Region 11'!J70)</f>
        <v>-2660.3162219972096</v>
      </c>
      <c r="K70" s="539">
        <f>SUM('MMA Rev-Exp Region 1:MMA Rev-Exp Region 11'!K70)</f>
        <v>-264.69257259487989</v>
      </c>
      <c r="L70" s="539">
        <f>SUM('MMA Rev-Exp Region 1:MMA Rev-Exp Region 11'!L70)</f>
        <v>-2761.1881966506717</v>
      </c>
      <c r="M70" s="539">
        <f>SUM('MMA Rev-Exp Region 1:MMA Rev-Exp Region 11'!M70)</f>
        <v>-62598.097939985317</v>
      </c>
      <c r="N70" s="539">
        <f>SUM('MMA Rev-Exp Region 1:MMA Rev-Exp Region 11'!N70)</f>
        <v>-9499.4436994331354</v>
      </c>
      <c r="O70" s="541">
        <f>SUM('MMA Rev-Exp Region 1:MMA Rev-Exp Region 11'!O70)</f>
        <v>-10462.993435207942</v>
      </c>
      <c r="P70" s="289">
        <f>SUM(Q70:AA70)</f>
        <v>-3444654.2038891488</v>
      </c>
      <c r="Q70" s="539">
        <f>SUM('MMA Rev-Exp Region 1:MMA Rev-Exp Region 11'!Q70)</f>
        <v>-1231731.2694198517</v>
      </c>
      <c r="R70" s="539">
        <f>SUM('MMA Rev-Exp Region 1:MMA Rev-Exp Region 11'!R70)</f>
        <v>-103791.83683959523</v>
      </c>
      <c r="S70" s="539">
        <f>SUM('MMA Rev-Exp Region 1:MMA Rev-Exp Region 11'!S70)</f>
        <v>-674835.41240757273</v>
      </c>
      <c r="T70" s="539">
        <f>SUM('MMA Rev-Exp Region 1:MMA Rev-Exp Region 11'!T70)</f>
        <v>-196048.72953840805</v>
      </c>
      <c r="U70" s="539">
        <f>SUM('MMA Rev-Exp Region 1:MMA Rev-Exp Region 11'!U70)</f>
        <v>-223677.69210888667</v>
      </c>
      <c r="V70" s="539">
        <f>SUM('MMA Rev-Exp Region 1:MMA Rev-Exp Region 11'!V70)</f>
        <v>-28756.650840271319</v>
      </c>
      <c r="W70" s="539">
        <f>SUM('MMA Rev-Exp Region 1:MMA Rev-Exp Region 11'!W70)</f>
        <v>-5046.0608840632558</v>
      </c>
      <c r="X70" s="539">
        <f>SUM('MMA Rev-Exp Region 1:MMA Rev-Exp Region 11'!X70)</f>
        <v>-29575.587214400435</v>
      </c>
      <c r="Y70" s="539">
        <f>SUM('MMA Rev-Exp Region 1:MMA Rev-Exp Region 11'!Y70)</f>
        <v>-671470.19873590895</v>
      </c>
      <c r="Z70" s="539">
        <f>SUM('MMA Rev-Exp Region 1:MMA Rev-Exp Region 11'!Z70)</f>
        <v>-167475.91208085883</v>
      </c>
      <c r="AA70" s="541">
        <f>SUM('MMA Rev-Exp Region 1:MMA Rev-Exp Region 11'!AA70)</f>
        <v>-112244.85381933124</v>
      </c>
      <c r="AB70" s="289">
        <f>SUM(AC70:AM70)</f>
        <v>-18807692.247820891</v>
      </c>
      <c r="AC70" s="539">
        <f>SUM('MMA Rev-Exp Region 1:MMA Rev-Exp Region 11'!AC70)</f>
        <v>-6648314.4511694005</v>
      </c>
      <c r="AD70" s="539">
        <f>SUM('MMA Rev-Exp Region 1:MMA Rev-Exp Region 11'!AD70)</f>
        <v>-560072.04129153071</v>
      </c>
      <c r="AE70" s="539">
        <f>SUM('MMA Rev-Exp Region 1:MMA Rev-Exp Region 11'!AE70)</f>
        <v>-3671768.5737058031</v>
      </c>
      <c r="AF70" s="539">
        <f>SUM('MMA Rev-Exp Region 1:MMA Rev-Exp Region 11'!AF70)</f>
        <v>-1066426.9138895746</v>
      </c>
      <c r="AG70" s="539">
        <f>SUM('MMA Rev-Exp Region 1:MMA Rev-Exp Region 11'!AG70)</f>
        <v>-1289361.1474949508</v>
      </c>
      <c r="AH70" s="539">
        <f>SUM('MMA Rev-Exp Region 1:MMA Rev-Exp Region 11'!AH70)</f>
        <v>-154662.7130568414</v>
      </c>
      <c r="AI70" s="539">
        <f>SUM('MMA Rev-Exp Region 1:MMA Rev-Exp Region 11'!AI70)</f>
        <v>-29105.908429783376</v>
      </c>
      <c r="AJ70" s="539">
        <f>SUM('MMA Rev-Exp Region 1:MMA Rev-Exp Region 11'!AJ70)</f>
        <v>-161179.79144841575</v>
      </c>
      <c r="AK70" s="539">
        <f>SUM('MMA Rev-Exp Region 1:MMA Rev-Exp Region 11'!AK70)</f>
        <v>-3651199.5551182311</v>
      </c>
      <c r="AL70" s="539">
        <f>SUM('MMA Rev-Exp Region 1:MMA Rev-Exp Region 11'!AL70)</f>
        <v>-965155.60638109362</v>
      </c>
      <c r="AM70" s="541">
        <f>SUM('MMA Rev-Exp Region 1:MMA Rev-Exp Region 11'!AM70)</f>
        <v>-610445.5458352674</v>
      </c>
      <c r="AN70" s="289">
        <f>SUM(AO70:AY70)</f>
        <v>44206969.401115753</v>
      </c>
      <c r="AO70" s="539">
        <f>SUM('MMA Rev-Exp Region 1:MMA Rev-Exp Region 11'!AO70)</f>
        <v>25302979.641246464</v>
      </c>
      <c r="AP70" s="539">
        <f>SUM('MMA Rev-Exp Region 1:MMA Rev-Exp Region 11'!AP70)</f>
        <v>2038774.542369365</v>
      </c>
      <c r="AQ70" s="539">
        <f>SUM('MMA Rev-Exp Region 1:MMA Rev-Exp Region 11'!AQ70)</f>
        <v>6271085.6726218723</v>
      </c>
      <c r="AR70" s="539">
        <f>SUM('MMA Rev-Exp Region 1:MMA Rev-Exp Region 11'!AR70)</f>
        <v>1840219.432042494</v>
      </c>
      <c r="AS70" s="539">
        <f>SUM('MMA Rev-Exp Region 1:MMA Rev-Exp Region 11'!AS70)</f>
        <v>658951.41565929551</v>
      </c>
      <c r="AT70" s="539">
        <f>SUM('MMA Rev-Exp Region 1:MMA Rev-Exp Region 11'!AT70)</f>
        <v>0</v>
      </c>
      <c r="AU70" s="539">
        <f>SUM('MMA Rev-Exp Region 1:MMA Rev-Exp Region 11'!AU70)</f>
        <v>13305.859050576009</v>
      </c>
      <c r="AV70" s="539">
        <f>SUM('MMA Rev-Exp Region 1:MMA Rev-Exp Region 11'!AV70)</f>
        <v>256526.70241184434</v>
      </c>
      <c r="AW70" s="539">
        <f>SUM('MMA Rev-Exp Region 1:MMA Rev-Exp Region 11'!AW70)</f>
        <v>6259605.2668454861</v>
      </c>
      <c r="AX70" s="539">
        <f>SUM('MMA Rev-Exp Region 1:MMA Rev-Exp Region 11'!AX70)</f>
        <v>499613.15863363777</v>
      </c>
      <c r="AY70" s="541">
        <f>SUM('MMA Rev-Exp Region 1:MMA Rev-Exp Region 11'!AY70)</f>
        <v>1065907.7102347151</v>
      </c>
      <c r="AZ70" s="544">
        <f>SUM('MMA Rev-Exp Region 1:MMA Rev-Exp Region 11'!AZ70)</f>
        <v>-6446139.2482552845</v>
      </c>
      <c r="BA70" s="296">
        <f>SUM(BB70:BL70)+AZ70</f>
        <v>15203012.578405628</v>
      </c>
      <c r="BB70" s="539">
        <f>SUM('MMA Rev-Exp Region 1:MMA Rev-Exp Region 11'!BB70)</f>
        <v>17309048.365992989</v>
      </c>
      <c r="BC70" s="539">
        <f>SUM('MMA Rev-Exp Region 1:MMA Rev-Exp Region 11'!BC70)</f>
        <v>1365320.5038260657</v>
      </c>
      <c r="BD70" s="539">
        <f>SUM('MMA Rev-Exp Region 1:MMA Rev-Exp Region 11'!BD70)</f>
        <v>1861551.2036603442</v>
      </c>
      <c r="BE70" s="539">
        <f>SUM('MMA Rev-Exp Region 1:MMA Rev-Exp Region 11'!BE70)</f>
        <v>559466.03438609466</v>
      </c>
      <c r="BF70" s="539">
        <f>SUM('MMA Rev-Exp Region 1:MMA Rev-Exp Region 11'!BF70)</f>
        <v>-866627.86247050413</v>
      </c>
      <c r="BG70" s="539">
        <f>SUM('MMA Rev-Exp Region 1:MMA Rev-Exp Region 11'!BG70)</f>
        <v>-186079.68011910992</v>
      </c>
      <c r="BH70" s="539">
        <f>SUM('MMA Rev-Exp Region 1:MMA Rev-Exp Region 11'!BH70)</f>
        <v>-21110.802835865499</v>
      </c>
      <c r="BI70" s="539">
        <f>SUM('MMA Rev-Exp Region 1:MMA Rev-Exp Region 11'!BI70)</f>
        <v>63010.135552377527</v>
      </c>
      <c r="BJ70" s="539">
        <f>SUM('MMA Rev-Exp Region 1:MMA Rev-Exp Region 11'!BJ70)</f>
        <v>1874337.4150513615</v>
      </c>
      <c r="BK70" s="539">
        <f>SUM('MMA Rev-Exp Region 1:MMA Rev-Exp Region 11'!BK70)</f>
        <v>-642517.80352774798</v>
      </c>
      <c r="BL70" s="544">
        <f>SUM('MMA Rev-Exp Region 1:MMA Rev-Exp Region 11'!BL70)</f>
        <v>332754.31714490859</v>
      </c>
    </row>
    <row r="71" spans="1:64" x14ac:dyDescent="0.25">
      <c r="A71" s="1468"/>
      <c r="B71" s="225" t="s">
        <v>114</v>
      </c>
      <c r="C71" s="230" t="s">
        <v>945</v>
      </c>
      <c r="D71" s="289">
        <f>SUM(E71:O71)</f>
        <v>0</v>
      </c>
      <c r="E71" s="539">
        <f>SUM('MMA Rev-Exp Region 1:MMA Rev-Exp Region 11'!E71)</f>
        <v>0</v>
      </c>
      <c r="F71" s="539">
        <f>SUM('MMA Rev-Exp Region 1:MMA Rev-Exp Region 11'!F71)</f>
        <v>0</v>
      </c>
      <c r="G71" s="539">
        <f>SUM('MMA Rev-Exp Region 1:MMA Rev-Exp Region 11'!G71)</f>
        <v>0</v>
      </c>
      <c r="H71" s="539">
        <f>SUM('MMA Rev-Exp Region 1:MMA Rev-Exp Region 11'!H71)</f>
        <v>0</v>
      </c>
      <c r="I71" s="539">
        <f>SUM('MMA Rev-Exp Region 1:MMA Rev-Exp Region 11'!I71)</f>
        <v>0</v>
      </c>
      <c r="J71" s="539">
        <f>SUM('MMA Rev-Exp Region 1:MMA Rev-Exp Region 11'!J71)</f>
        <v>0</v>
      </c>
      <c r="K71" s="539">
        <f>SUM('MMA Rev-Exp Region 1:MMA Rev-Exp Region 11'!K71)</f>
        <v>0</v>
      </c>
      <c r="L71" s="539">
        <f>SUM('MMA Rev-Exp Region 1:MMA Rev-Exp Region 11'!L71)</f>
        <v>0</v>
      </c>
      <c r="M71" s="539">
        <f>SUM('MMA Rev-Exp Region 1:MMA Rev-Exp Region 11'!M71)</f>
        <v>0</v>
      </c>
      <c r="N71" s="539">
        <f>SUM('MMA Rev-Exp Region 1:MMA Rev-Exp Region 11'!N71)</f>
        <v>0</v>
      </c>
      <c r="O71" s="541">
        <f>SUM('MMA Rev-Exp Region 1:MMA Rev-Exp Region 11'!O71)</f>
        <v>0</v>
      </c>
      <c r="P71" s="289">
        <f>SUM(Q71:AA71)</f>
        <v>0</v>
      </c>
      <c r="Q71" s="539">
        <f>SUM('MMA Rev-Exp Region 1:MMA Rev-Exp Region 11'!Q71)</f>
        <v>0</v>
      </c>
      <c r="R71" s="539">
        <f>SUM('MMA Rev-Exp Region 1:MMA Rev-Exp Region 11'!R71)</f>
        <v>0</v>
      </c>
      <c r="S71" s="539">
        <f>SUM('MMA Rev-Exp Region 1:MMA Rev-Exp Region 11'!S71)</f>
        <v>0</v>
      </c>
      <c r="T71" s="539">
        <f>SUM('MMA Rev-Exp Region 1:MMA Rev-Exp Region 11'!T71)</f>
        <v>0</v>
      </c>
      <c r="U71" s="539">
        <f>SUM('MMA Rev-Exp Region 1:MMA Rev-Exp Region 11'!U71)</f>
        <v>0</v>
      </c>
      <c r="V71" s="539">
        <f>SUM('MMA Rev-Exp Region 1:MMA Rev-Exp Region 11'!V71)</f>
        <v>0</v>
      </c>
      <c r="W71" s="539">
        <f>SUM('MMA Rev-Exp Region 1:MMA Rev-Exp Region 11'!W71)</f>
        <v>0</v>
      </c>
      <c r="X71" s="539">
        <f>SUM('MMA Rev-Exp Region 1:MMA Rev-Exp Region 11'!X71)</f>
        <v>0</v>
      </c>
      <c r="Y71" s="539">
        <f>SUM('MMA Rev-Exp Region 1:MMA Rev-Exp Region 11'!Y71)</f>
        <v>0</v>
      </c>
      <c r="Z71" s="539">
        <f>SUM('MMA Rev-Exp Region 1:MMA Rev-Exp Region 11'!Z71)</f>
        <v>0</v>
      </c>
      <c r="AA71" s="541">
        <f>SUM('MMA Rev-Exp Region 1:MMA Rev-Exp Region 11'!AA71)</f>
        <v>0</v>
      </c>
      <c r="AB71" s="289">
        <f>SUM(AC71:AM71)</f>
        <v>0</v>
      </c>
      <c r="AC71" s="539">
        <f>SUM('MMA Rev-Exp Region 1:MMA Rev-Exp Region 11'!AC71)</f>
        <v>0</v>
      </c>
      <c r="AD71" s="539">
        <f>SUM('MMA Rev-Exp Region 1:MMA Rev-Exp Region 11'!AD71)</f>
        <v>0</v>
      </c>
      <c r="AE71" s="539">
        <f>SUM('MMA Rev-Exp Region 1:MMA Rev-Exp Region 11'!AE71)</f>
        <v>0</v>
      </c>
      <c r="AF71" s="539">
        <f>SUM('MMA Rev-Exp Region 1:MMA Rev-Exp Region 11'!AF71)</f>
        <v>0</v>
      </c>
      <c r="AG71" s="539">
        <f>SUM('MMA Rev-Exp Region 1:MMA Rev-Exp Region 11'!AG71)</f>
        <v>0</v>
      </c>
      <c r="AH71" s="539">
        <f>SUM('MMA Rev-Exp Region 1:MMA Rev-Exp Region 11'!AH71)</f>
        <v>0</v>
      </c>
      <c r="AI71" s="539">
        <f>SUM('MMA Rev-Exp Region 1:MMA Rev-Exp Region 11'!AI71)</f>
        <v>0</v>
      </c>
      <c r="AJ71" s="539">
        <f>SUM('MMA Rev-Exp Region 1:MMA Rev-Exp Region 11'!AJ71)</f>
        <v>0</v>
      </c>
      <c r="AK71" s="539">
        <f>SUM('MMA Rev-Exp Region 1:MMA Rev-Exp Region 11'!AK71)</f>
        <v>0</v>
      </c>
      <c r="AL71" s="539">
        <f>SUM('MMA Rev-Exp Region 1:MMA Rev-Exp Region 11'!AL71)</f>
        <v>0</v>
      </c>
      <c r="AM71" s="541">
        <f>SUM('MMA Rev-Exp Region 1:MMA Rev-Exp Region 11'!AM71)</f>
        <v>0</v>
      </c>
      <c r="AN71" s="289">
        <f>SUM(AO71:AY71)</f>
        <v>0</v>
      </c>
      <c r="AO71" s="539">
        <f>SUM('MMA Rev-Exp Region 1:MMA Rev-Exp Region 11'!AO71)</f>
        <v>0</v>
      </c>
      <c r="AP71" s="539">
        <f>SUM('MMA Rev-Exp Region 1:MMA Rev-Exp Region 11'!AP71)</f>
        <v>0</v>
      </c>
      <c r="AQ71" s="539">
        <f>SUM('MMA Rev-Exp Region 1:MMA Rev-Exp Region 11'!AQ71)</f>
        <v>0</v>
      </c>
      <c r="AR71" s="539">
        <f>SUM('MMA Rev-Exp Region 1:MMA Rev-Exp Region 11'!AR71)</f>
        <v>0</v>
      </c>
      <c r="AS71" s="539">
        <f>SUM('MMA Rev-Exp Region 1:MMA Rev-Exp Region 11'!AS71)</f>
        <v>0</v>
      </c>
      <c r="AT71" s="539">
        <f>SUM('MMA Rev-Exp Region 1:MMA Rev-Exp Region 11'!AT71)</f>
        <v>0</v>
      </c>
      <c r="AU71" s="539">
        <f>SUM('MMA Rev-Exp Region 1:MMA Rev-Exp Region 11'!AU71)</f>
        <v>0</v>
      </c>
      <c r="AV71" s="539">
        <f>SUM('MMA Rev-Exp Region 1:MMA Rev-Exp Region 11'!AV71)</f>
        <v>0</v>
      </c>
      <c r="AW71" s="539">
        <f>SUM('MMA Rev-Exp Region 1:MMA Rev-Exp Region 11'!AW71)</f>
        <v>0</v>
      </c>
      <c r="AX71" s="539">
        <f>SUM('MMA Rev-Exp Region 1:MMA Rev-Exp Region 11'!AX71)</f>
        <v>0</v>
      </c>
      <c r="AY71" s="541">
        <f>SUM('MMA Rev-Exp Region 1:MMA Rev-Exp Region 11'!AY71)</f>
        <v>0</v>
      </c>
      <c r="AZ71" s="544">
        <f>SUM('MMA Rev-Exp Region 1:MMA Rev-Exp Region 11'!AZ71)</f>
        <v>0</v>
      </c>
      <c r="BA71" s="296">
        <f>SUM(BB71:BL71)+AZ71</f>
        <v>0</v>
      </c>
      <c r="BB71" s="539">
        <f>SUM('MMA Rev-Exp Region 1:MMA Rev-Exp Region 11'!BB71)</f>
        <v>0</v>
      </c>
      <c r="BC71" s="539">
        <f>SUM('MMA Rev-Exp Region 1:MMA Rev-Exp Region 11'!BC71)</f>
        <v>0</v>
      </c>
      <c r="BD71" s="539">
        <f>SUM('MMA Rev-Exp Region 1:MMA Rev-Exp Region 11'!BD71)</f>
        <v>0</v>
      </c>
      <c r="BE71" s="539">
        <f>SUM('MMA Rev-Exp Region 1:MMA Rev-Exp Region 11'!BE71)</f>
        <v>0</v>
      </c>
      <c r="BF71" s="539">
        <f>SUM('MMA Rev-Exp Region 1:MMA Rev-Exp Region 11'!BF71)</f>
        <v>0</v>
      </c>
      <c r="BG71" s="539">
        <f>SUM('MMA Rev-Exp Region 1:MMA Rev-Exp Region 11'!BG71)</f>
        <v>0</v>
      </c>
      <c r="BH71" s="539">
        <f>SUM('MMA Rev-Exp Region 1:MMA Rev-Exp Region 11'!BH71)</f>
        <v>0</v>
      </c>
      <c r="BI71" s="539">
        <f>SUM('MMA Rev-Exp Region 1:MMA Rev-Exp Region 11'!BI71)</f>
        <v>0</v>
      </c>
      <c r="BJ71" s="539">
        <f>SUM('MMA Rev-Exp Region 1:MMA Rev-Exp Region 11'!BJ71)</f>
        <v>0</v>
      </c>
      <c r="BK71" s="539">
        <f>SUM('MMA Rev-Exp Region 1:MMA Rev-Exp Region 11'!BK71)</f>
        <v>0</v>
      </c>
      <c r="BL71" s="544">
        <f>SUM('MMA Rev-Exp Region 1:MMA Rev-Exp Region 11'!BL71)</f>
        <v>0</v>
      </c>
    </row>
    <row r="72" spans="1:64" s="209" customFormat="1" x14ac:dyDescent="0.25">
      <c r="A72" s="1469"/>
      <c r="B72" s="227" t="s">
        <v>462</v>
      </c>
      <c r="C72" s="235" t="s">
        <v>5</v>
      </c>
      <c r="D72" s="277">
        <f t="shared" ref="D72:M72" si="52">SUM(D64:D71)</f>
        <v>38896494.075315639</v>
      </c>
      <c r="E72" s="275">
        <f t="shared" si="52"/>
        <v>15768297.936514976</v>
      </c>
      <c r="F72" s="275">
        <f t="shared" si="52"/>
        <v>1146695.8203847953</v>
      </c>
      <c r="G72" s="275">
        <f t="shared" si="52"/>
        <v>7933749.9595470037</v>
      </c>
      <c r="H72" s="275">
        <f t="shared" si="52"/>
        <v>2277066.0872752471</v>
      </c>
      <c r="I72" s="275">
        <f t="shared" si="52"/>
        <v>2973538.5766409268</v>
      </c>
      <c r="J72" s="275">
        <f t="shared" si="52"/>
        <v>318171.27233633981</v>
      </c>
      <c r="K72" s="275">
        <f t="shared" si="52"/>
        <v>49699.602507953081</v>
      </c>
      <c r="L72" s="275">
        <f t="shared" si="52"/>
        <v>403141.56242238928</v>
      </c>
      <c r="M72" s="275">
        <f t="shared" si="52"/>
        <v>5302459.3200138668</v>
      </c>
      <c r="N72" s="275">
        <f>SUM(N68:N71)</f>
        <v>1450627.275350143</v>
      </c>
      <c r="O72" s="283">
        <f>SUM(O68:O71)</f>
        <v>1273046.6623220078</v>
      </c>
      <c r="P72" s="277">
        <f t="shared" ref="P72:Y72" si="53">SUM(P64:P71)</f>
        <v>37078366.215738893</v>
      </c>
      <c r="Q72" s="275">
        <f t="shared" si="53"/>
        <v>14630470.72720962</v>
      </c>
      <c r="R72" s="275">
        <f t="shared" si="53"/>
        <v>1201750.3718835996</v>
      </c>
      <c r="S72" s="275">
        <f t="shared" si="53"/>
        <v>8312887.7239440354</v>
      </c>
      <c r="T72" s="275">
        <f t="shared" si="53"/>
        <v>2332062.1172288544</v>
      </c>
      <c r="U72" s="275">
        <f t="shared" si="53"/>
        <v>2605845.8803963354</v>
      </c>
      <c r="V72" s="275">
        <f t="shared" si="53"/>
        <v>373793.34736989549</v>
      </c>
      <c r="W72" s="275">
        <f t="shared" si="53"/>
        <v>57053.625921474253</v>
      </c>
      <c r="X72" s="275">
        <f t="shared" si="53"/>
        <v>417891.78467549547</v>
      </c>
      <c r="Y72" s="275">
        <f t="shared" si="53"/>
        <v>4996654.8985241121</v>
      </c>
      <c r="Z72" s="275">
        <f>SUM(Z68:Z71)</f>
        <v>1124034.6436692509</v>
      </c>
      <c r="AA72" s="283">
        <f>SUM(AA68:AA71)</f>
        <v>1025921.0949162148</v>
      </c>
      <c r="AB72" s="277">
        <f>SUM(AB64:AB71)</f>
        <v>43410078.583726354</v>
      </c>
      <c r="AC72" s="275">
        <f t="shared" ref="AC72:AK72" si="54">SUM(AC64:AC71)</f>
        <v>16439921.796368353</v>
      </c>
      <c r="AD72" s="275">
        <f t="shared" si="54"/>
        <v>1192202.8173554647</v>
      </c>
      <c r="AE72" s="275">
        <f t="shared" si="54"/>
        <v>9351569.0468351841</v>
      </c>
      <c r="AF72" s="275">
        <f t="shared" si="54"/>
        <v>2632736.8013723204</v>
      </c>
      <c r="AG72" s="275">
        <f t="shared" si="54"/>
        <v>2769078.1479750774</v>
      </c>
      <c r="AH72" s="275">
        <f t="shared" si="54"/>
        <v>384219.72520284797</v>
      </c>
      <c r="AI72" s="275">
        <f t="shared" si="54"/>
        <v>109626.85928603225</v>
      </c>
      <c r="AJ72" s="275">
        <f t="shared" si="54"/>
        <v>416724.68627573783</v>
      </c>
      <c r="AK72" s="275">
        <f t="shared" si="54"/>
        <v>8792925.8589657377</v>
      </c>
      <c r="AL72" s="275">
        <f>SUM(AL68:AL71)</f>
        <v>526101.29759954289</v>
      </c>
      <c r="AM72" s="283">
        <f>SUM(AM68:AM71)</f>
        <v>794971.54649004817</v>
      </c>
      <c r="AN72" s="277">
        <f>SUM(AN64:AN71)</f>
        <v>159617970.46712622</v>
      </c>
      <c r="AO72" s="275">
        <f t="shared" ref="AO72:AV72" si="55">SUM(AO64:AO71)</f>
        <v>61380138.738252789</v>
      </c>
      <c r="AP72" s="275">
        <f t="shared" si="55"/>
        <v>5448550.0669802753</v>
      </c>
      <c r="AQ72" s="275">
        <f t="shared" si="55"/>
        <v>27175606.657261938</v>
      </c>
      <c r="AR72" s="275">
        <f t="shared" si="55"/>
        <v>8384792.7149185482</v>
      </c>
      <c r="AS72" s="275">
        <f t="shared" si="55"/>
        <v>7354549.983391582</v>
      </c>
      <c r="AT72" s="275">
        <f t="shared" si="55"/>
        <v>918306.00615499937</v>
      </c>
      <c r="AU72" s="275">
        <f t="shared" si="55"/>
        <v>140317.55917324446</v>
      </c>
      <c r="AV72" s="275">
        <f t="shared" si="55"/>
        <v>1034220.8785198275</v>
      </c>
      <c r="AW72" s="275">
        <f>SUM(AW64:AW71)</f>
        <v>34662344.9228191</v>
      </c>
      <c r="AX72" s="275">
        <f>SUM(AX68:AX71)</f>
        <v>8093058.8192070313</v>
      </c>
      <c r="AY72" s="283">
        <f>SUM(AY68:AY71)</f>
        <v>5026084.1204468794</v>
      </c>
      <c r="AZ72" s="299">
        <f>SUM(AZ64:AZ71)</f>
        <v>-2407440.343240655</v>
      </c>
      <c r="BA72" s="297">
        <f>SUM(BA64:BA71)</f>
        <v>276595468.99866647</v>
      </c>
      <c r="BB72" s="275">
        <f>SUM('MMA Rev-Exp Region 1:MMA Rev-Exp Region 11'!BB72)</f>
        <v>108218829.19834574</v>
      </c>
      <c r="BC72" s="275">
        <f>SUM('MMA Rev-Exp Region 1:MMA Rev-Exp Region 11'!BC72)</f>
        <v>8989199.0766041372</v>
      </c>
      <c r="BD72" s="275">
        <f>SUM('MMA Rev-Exp Region 1:MMA Rev-Exp Region 11'!BD72)</f>
        <v>52773813.387588166</v>
      </c>
      <c r="BE72" s="275">
        <f>SUM('MMA Rev-Exp Region 1:MMA Rev-Exp Region 11'!BE72)</f>
        <v>15626657.720794968</v>
      </c>
      <c r="BF72" s="275">
        <f>SUM('MMA Rev-Exp Region 1:MMA Rev-Exp Region 11'!BF72)</f>
        <v>15703012.588403925</v>
      </c>
      <c r="BG72" s="275">
        <f>SUM('MMA Rev-Exp Region 1:MMA Rev-Exp Region 11'!BG72)</f>
        <v>1994490.3510640825</v>
      </c>
      <c r="BH72" s="275">
        <f>SUM('MMA Rev-Exp Region 1:MMA Rev-Exp Region 11'!BH72)</f>
        <v>356697.6468887041</v>
      </c>
      <c r="BI72" s="275">
        <f>SUM('MMA Rev-Exp Region 1:MMA Rev-Exp Region 11'!BI72)</f>
        <v>2271978.9118934502</v>
      </c>
      <c r="BJ72" s="275">
        <f>SUM('MMA Rev-Exp Region 1:MMA Rev-Exp Region 11'!BJ72)</f>
        <v>53754385.000322819</v>
      </c>
      <c r="BK72" s="275">
        <f>SUM('MMA Rev-Exp Region 1:MMA Rev-Exp Region 11'!BK72)</f>
        <v>11193822.03582597</v>
      </c>
      <c r="BL72" s="299">
        <f>SUM('MMA Rev-Exp Region 1:MMA Rev-Exp Region 11'!BL72)</f>
        <v>8120023.4241751507</v>
      </c>
    </row>
    <row r="73" spans="1:64" ht="14.85" customHeight="1" x14ac:dyDescent="0.25">
      <c r="A73" s="1448" t="s">
        <v>6</v>
      </c>
      <c r="B73" s="221" t="s">
        <v>120</v>
      </c>
      <c r="C73" s="229" t="s">
        <v>191</v>
      </c>
      <c r="D73" s="276">
        <f>SUM(E73:O73)</f>
        <v>3640092.9899999998</v>
      </c>
      <c r="E73" s="538">
        <f>SUM('MMA Rev-Exp Region 1:MMA Rev-Exp Region 11'!E73)</f>
        <v>1922614.295459223</v>
      </c>
      <c r="F73" s="538">
        <f>SUM('MMA Rev-Exp Region 1:MMA Rev-Exp Region 11'!F73)</f>
        <v>252558.62454077674</v>
      </c>
      <c r="G73" s="538">
        <f>SUM('MMA Rev-Exp Region 1:MMA Rev-Exp Region 11'!G73)</f>
        <v>396437.81281947746</v>
      </c>
      <c r="H73" s="538">
        <f>SUM('MMA Rev-Exp Region 1:MMA Rev-Exp Region 11'!H73)</f>
        <v>200929.60602422705</v>
      </c>
      <c r="I73" s="538">
        <f>SUM('MMA Rev-Exp Region 1:MMA Rev-Exp Region 11'!I73)</f>
        <v>248217.54167946626</v>
      </c>
      <c r="J73" s="538">
        <f>SUM('MMA Rev-Exp Region 1:MMA Rev-Exp Region 11'!J73)</f>
        <v>-28.24</v>
      </c>
      <c r="K73" s="538">
        <f>SUM('MMA Rev-Exp Region 1:MMA Rev-Exp Region 11'!K73)</f>
        <v>3798.2095453520333</v>
      </c>
      <c r="L73" s="538">
        <f>SUM('MMA Rev-Exp Region 1:MMA Rev-Exp Region 11'!L73)</f>
        <v>63330.934031575671</v>
      </c>
      <c r="M73" s="538">
        <f>SUM('MMA Rev-Exp Region 1:MMA Rev-Exp Region 11'!M73)</f>
        <v>25065.639861933552</v>
      </c>
      <c r="N73" s="538">
        <f>SUM('MMA Rev-Exp Region 1:MMA Rev-Exp Region 11'!N73)</f>
        <v>426940.05877518177</v>
      </c>
      <c r="O73" s="540">
        <f>SUM('MMA Rev-Exp Region 1:MMA Rev-Exp Region 11'!O73)</f>
        <v>100228.50726278636</v>
      </c>
      <c r="P73" s="276">
        <f>SUM(Q73:AA73)</f>
        <v>3660346.1800000006</v>
      </c>
      <c r="Q73" s="538">
        <f>SUM('MMA Rev-Exp Region 1:MMA Rev-Exp Region 11'!Q73)</f>
        <v>2038776.858822163</v>
      </c>
      <c r="R73" s="538">
        <f>SUM('MMA Rev-Exp Region 1:MMA Rev-Exp Region 11'!R73)</f>
        <v>270350.61117783707</v>
      </c>
      <c r="S73" s="538">
        <f>SUM('MMA Rev-Exp Region 1:MMA Rev-Exp Region 11'!S73)</f>
        <v>422960.69344605441</v>
      </c>
      <c r="T73" s="538">
        <f>SUM('MMA Rev-Exp Region 1:MMA Rev-Exp Region 11'!T73)</f>
        <v>218450.53349190817</v>
      </c>
      <c r="U73" s="538">
        <f>SUM('MMA Rev-Exp Region 1:MMA Rev-Exp Region 11'!U73)</f>
        <v>285262.5565789715</v>
      </c>
      <c r="V73" s="538">
        <f>SUM('MMA Rev-Exp Region 1:MMA Rev-Exp Region 11'!V73)</f>
        <v>976</v>
      </c>
      <c r="W73" s="538">
        <f>SUM('MMA Rev-Exp Region 1:MMA Rev-Exp Region 11'!W73)</f>
        <v>6595.0564527570777</v>
      </c>
      <c r="X73" s="538">
        <f>SUM('MMA Rev-Exp Region 1:MMA Rev-Exp Region 11'!X73)</f>
        <v>58898.043568387482</v>
      </c>
      <c r="Y73" s="538">
        <f>SUM('MMA Rev-Exp Region 1:MMA Rev-Exp Region 11'!Y73)</f>
        <v>29741.309633900688</v>
      </c>
      <c r="Z73" s="538">
        <f>SUM('MMA Rev-Exp Region 1:MMA Rev-Exp Region 11'!Z73)</f>
        <v>235321.79696827143</v>
      </c>
      <c r="AA73" s="540">
        <f>SUM('MMA Rev-Exp Region 1:MMA Rev-Exp Region 11'!AA73)</f>
        <v>93012.719859749312</v>
      </c>
      <c r="AB73" s="276">
        <f>SUM(AC73:AM73)</f>
        <v>4721849.5499999989</v>
      </c>
      <c r="AC73" s="538">
        <f>SUM('MMA Rev-Exp Region 1:MMA Rev-Exp Region 11'!AC73)</f>
        <v>2608076.244866075</v>
      </c>
      <c r="AD73" s="538">
        <f>SUM('MMA Rev-Exp Region 1:MMA Rev-Exp Region 11'!AD73)</f>
        <v>362560.76513392472</v>
      </c>
      <c r="AE73" s="538">
        <f>SUM('MMA Rev-Exp Region 1:MMA Rev-Exp Region 11'!AE73)</f>
        <v>583515.13783277816</v>
      </c>
      <c r="AF73" s="538">
        <f>SUM('MMA Rev-Exp Region 1:MMA Rev-Exp Region 11'!AF73)</f>
        <v>390621.29127330339</v>
      </c>
      <c r="AG73" s="538">
        <f>SUM('MMA Rev-Exp Region 1:MMA Rev-Exp Region 11'!AG73)</f>
        <v>294926.74930258363</v>
      </c>
      <c r="AH73" s="538">
        <f>SUM('MMA Rev-Exp Region 1:MMA Rev-Exp Region 11'!AH73)</f>
        <v>4256.3599999999997</v>
      </c>
      <c r="AI73" s="538">
        <f>SUM('MMA Rev-Exp Region 1:MMA Rev-Exp Region 11'!AI73)</f>
        <v>17614.183667162702</v>
      </c>
      <c r="AJ73" s="538">
        <f>SUM('MMA Rev-Exp Region 1:MMA Rev-Exp Region 11'!AJ73)</f>
        <v>72410.562781221466</v>
      </c>
      <c r="AK73" s="538">
        <f>SUM('MMA Rev-Exp Region 1:MMA Rev-Exp Region 11'!AK73)</f>
        <v>34839.834548970895</v>
      </c>
      <c r="AL73" s="538">
        <f>SUM('MMA Rev-Exp Region 1:MMA Rev-Exp Region 11'!AL73)</f>
        <v>236576.7170302537</v>
      </c>
      <c r="AM73" s="540">
        <f>SUM('MMA Rev-Exp Region 1:MMA Rev-Exp Region 11'!AM73)</f>
        <v>116451.70356372613</v>
      </c>
      <c r="AN73" s="276">
        <f>SUM(AO73:AY73)</f>
        <v>12979350.209999999</v>
      </c>
      <c r="AO73" s="538">
        <f>SUM('MMA Rev-Exp Region 1:MMA Rev-Exp Region 11'!AO73)</f>
        <v>8656102.7349931616</v>
      </c>
      <c r="AP73" s="538">
        <f>SUM('MMA Rev-Exp Region 1:MMA Rev-Exp Region 11'!AP73)</f>
        <v>1498286.5350068377</v>
      </c>
      <c r="AQ73" s="538">
        <f>SUM('MMA Rev-Exp Region 1:MMA Rev-Exp Region 11'!AQ73)</f>
        <v>1003475.7555623326</v>
      </c>
      <c r="AR73" s="538">
        <f>SUM('MMA Rev-Exp Region 1:MMA Rev-Exp Region 11'!AR73)</f>
        <v>651706.90580610791</v>
      </c>
      <c r="AS73" s="538">
        <f>SUM('MMA Rev-Exp Region 1:MMA Rev-Exp Region 11'!AS73)</f>
        <v>492001.64719162573</v>
      </c>
      <c r="AT73" s="538">
        <f>SUM('MMA Rev-Exp Region 1:MMA Rev-Exp Region 11'!AT73)</f>
        <v>549.64</v>
      </c>
      <c r="AU73" s="538">
        <f>SUM('MMA Rev-Exp Region 1:MMA Rev-Exp Region 11'!AU73)</f>
        <v>13981.125817022141</v>
      </c>
      <c r="AV73" s="538">
        <f>SUM('MMA Rev-Exp Region 1:MMA Rev-Exp Region 11'!AV73)</f>
        <v>145871.96497835379</v>
      </c>
      <c r="AW73" s="538">
        <f>SUM('MMA Rev-Exp Region 1:MMA Rev-Exp Region 11'!AW73)</f>
        <v>71174.409071093818</v>
      </c>
      <c r="AX73" s="538">
        <f>SUM('MMA Rev-Exp Region 1:MMA Rev-Exp Region 11'!AX73)</f>
        <v>237317.05699135215</v>
      </c>
      <c r="AY73" s="540">
        <f>SUM('MMA Rev-Exp Region 1:MMA Rev-Exp Region 11'!AY73)</f>
        <v>208882.43458211192</v>
      </c>
      <c r="AZ73" s="543">
        <f>SUM('MMA Rev-Exp Region 1:MMA Rev-Exp Region 11'!AZ73)</f>
        <v>137641.23000000001</v>
      </c>
      <c r="BA73" s="294">
        <f>SUM(BB73:BL73)+AZ73</f>
        <v>25139280.159999996</v>
      </c>
      <c r="BB73" s="538">
        <f>SUM('MMA Rev-Exp Region 1:MMA Rev-Exp Region 11'!BB73)</f>
        <v>15225570.134140624</v>
      </c>
      <c r="BC73" s="538">
        <f>SUM('MMA Rev-Exp Region 1:MMA Rev-Exp Region 11'!BC73)</f>
        <v>2383756.5358593757</v>
      </c>
      <c r="BD73" s="538">
        <f>SUM('MMA Rev-Exp Region 1:MMA Rev-Exp Region 11'!BD73)</f>
        <v>2406389.3996606427</v>
      </c>
      <c r="BE73" s="538">
        <f>SUM('MMA Rev-Exp Region 1:MMA Rev-Exp Region 11'!BE73)</f>
        <v>1461708.3365955465</v>
      </c>
      <c r="BF73" s="538">
        <f>SUM('MMA Rev-Exp Region 1:MMA Rev-Exp Region 11'!BF73)</f>
        <v>1320408.4947526471</v>
      </c>
      <c r="BG73" s="538">
        <f>SUM('MMA Rev-Exp Region 1:MMA Rev-Exp Region 11'!BG73)</f>
        <v>5753.76</v>
      </c>
      <c r="BH73" s="538">
        <f>SUM('MMA Rev-Exp Region 1:MMA Rev-Exp Region 11'!BH73)</f>
        <v>41988.575482293963</v>
      </c>
      <c r="BI73" s="538">
        <f>SUM('MMA Rev-Exp Region 1:MMA Rev-Exp Region 11'!BI73)</f>
        <v>340511.50535953842</v>
      </c>
      <c r="BJ73" s="538">
        <f>SUM('MMA Rev-Exp Region 1:MMA Rev-Exp Region 11'!BJ73)</f>
        <v>160821.19311589893</v>
      </c>
      <c r="BK73" s="538">
        <f>SUM('MMA Rev-Exp Region 1:MMA Rev-Exp Region 11'!BK73)</f>
        <v>1136155.6297650591</v>
      </c>
      <c r="BL73" s="543">
        <f>SUM('MMA Rev-Exp Region 1:MMA Rev-Exp Region 11'!BL73)</f>
        <v>518575.36526837369</v>
      </c>
    </row>
    <row r="74" spans="1:64" x14ac:dyDescent="0.25">
      <c r="A74" s="1448"/>
      <c r="B74" s="221" t="s">
        <v>45</v>
      </c>
      <c r="C74" s="229" t="s">
        <v>234</v>
      </c>
      <c r="D74" s="289">
        <f>SUM(E74:O74)</f>
        <v>3741698.6804000004</v>
      </c>
      <c r="E74" s="539">
        <f>SUM('MMA Rev-Exp Region 1:MMA Rev-Exp Region 11'!E74)</f>
        <v>3216444.9302045298</v>
      </c>
      <c r="F74" s="539">
        <f>SUM('MMA Rev-Exp Region 1:MMA Rev-Exp Region 11'!F74)</f>
        <v>97446.565137113386</v>
      </c>
      <c r="G74" s="539">
        <f>SUM('MMA Rev-Exp Region 1:MMA Rev-Exp Region 11'!G74)</f>
        <v>149061.91894355664</v>
      </c>
      <c r="H74" s="539">
        <f>SUM('MMA Rev-Exp Region 1:MMA Rev-Exp Region 11'!H74)</f>
        <v>36256.57579404542</v>
      </c>
      <c r="I74" s="539">
        <f>SUM('MMA Rev-Exp Region 1:MMA Rev-Exp Region 11'!I74)</f>
        <v>59432.174318645833</v>
      </c>
      <c r="J74" s="539">
        <f>SUM('MMA Rev-Exp Region 1:MMA Rev-Exp Region 11'!J74)</f>
        <v>39272.652234284986</v>
      </c>
      <c r="K74" s="539">
        <f>SUM('MMA Rev-Exp Region 1:MMA Rev-Exp Region 11'!K74)</f>
        <v>1975.1974412155148</v>
      </c>
      <c r="L74" s="539">
        <f>SUM('MMA Rev-Exp Region 1:MMA Rev-Exp Region 11'!L74)</f>
        <v>6635.9210846417918</v>
      </c>
      <c r="M74" s="539">
        <f>SUM('MMA Rev-Exp Region 1:MMA Rev-Exp Region 11'!M74)</f>
        <v>586.2445673348841</v>
      </c>
      <c r="N74" s="539">
        <f>SUM('MMA Rev-Exp Region 1:MMA Rev-Exp Region 11'!N74)</f>
        <v>121880.60697314721</v>
      </c>
      <c r="O74" s="541">
        <f>SUM('MMA Rev-Exp Region 1:MMA Rev-Exp Region 11'!O74)</f>
        <v>12705.893701485153</v>
      </c>
      <c r="P74" s="289">
        <f>SUM(Q74:AA74)</f>
        <v>3865334.5159</v>
      </c>
      <c r="Q74" s="539">
        <f>SUM('MMA Rev-Exp Region 1:MMA Rev-Exp Region 11'!Q74)</f>
        <v>3334899.0472414116</v>
      </c>
      <c r="R74" s="539">
        <f>SUM('MMA Rev-Exp Region 1:MMA Rev-Exp Region 11'!R74)</f>
        <v>105605.10904451134</v>
      </c>
      <c r="S74" s="539">
        <f>SUM('MMA Rev-Exp Region 1:MMA Rev-Exp Region 11'!S74)</f>
        <v>151083.93549322226</v>
      </c>
      <c r="T74" s="539">
        <f>SUM('MMA Rev-Exp Region 1:MMA Rev-Exp Region 11'!T74)</f>
        <v>37008.030568959337</v>
      </c>
      <c r="U74" s="539">
        <f>SUM('MMA Rev-Exp Region 1:MMA Rev-Exp Region 11'!U74)</f>
        <v>58486.206054522154</v>
      </c>
      <c r="V74" s="539">
        <f>SUM('MMA Rev-Exp Region 1:MMA Rev-Exp Region 11'!V74)</f>
        <v>39604.716275411876</v>
      </c>
      <c r="W74" s="539">
        <f>SUM('MMA Rev-Exp Region 1:MMA Rev-Exp Region 11'!W74)</f>
        <v>2002.7715998201834</v>
      </c>
      <c r="X74" s="539">
        <f>SUM('MMA Rev-Exp Region 1:MMA Rev-Exp Region 11'!X74)</f>
        <v>6960.7501346432064</v>
      </c>
      <c r="Y74" s="539">
        <f>SUM('MMA Rev-Exp Region 1:MMA Rev-Exp Region 11'!Y74)</f>
        <v>568.38112506879327</v>
      </c>
      <c r="Z74" s="539">
        <f>SUM('MMA Rev-Exp Region 1:MMA Rev-Exp Region 11'!Z74)</f>
        <v>116564.70854404558</v>
      </c>
      <c r="AA74" s="541">
        <f>SUM('MMA Rev-Exp Region 1:MMA Rev-Exp Region 11'!AA74)</f>
        <v>12550.859818383702</v>
      </c>
      <c r="AB74" s="289">
        <f>SUM(AC74:AM74)</f>
        <v>3982123.2819000008</v>
      </c>
      <c r="AC74" s="539">
        <f>SUM('MMA Rev-Exp Region 1:MMA Rev-Exp Region 11'!AC74)</f>
        <v>3441478.3521194966</v>
      </c>
      <c r="AD74" s="539">
        <f>SUM('MMA Rev-Exp Region 1:MMA Rev-Exp Region 11'!AD74)</f>
        <v>115951.45613432331</v>
      </c>
      <c r="AE74" s="539">
        <f>SUM('MMA Rev-Exp Region 1:MMA Rev-Exp Region 11'!AE74)</f>
        <v>153382.09023394657</v>
      </c>
      <c r="AF74" s="539">
        <f>SUM('MMA Rev-Exp Region 1:MMA Rev-Exp Region 11'!AF74)</f>
        <v>37867.206230683485</v>
      </c>
      <c r="AG74" s="539">
        <f>SUM('MMA Rev-Exp Region 1:MMA Rev-Exp Region 11'!AG74)</f>
        <v>58691.889957248801</v>
      </c>
      <c r="AH74" s="539">
        <f>SUM('MMA Rev-Exp Region 1:MMA Rev-Exp Region 11'!AH74)</f>
        <v>39640.463645533069</v>
      </c>
      <c r="AI74" s="539">
        <f>SUM('MMA Rev-Exp Region 1:MMA Rev-Exp Region 11'!AI74)</f>
        <v>1979.9321747201402</v>
      </c>
      <c r="AJ74" s="539">
        <f>SUM('MMA Rev-Exp Region 1:MMA Rev-Exp Region 11'!AJ74)</f>
        <v>7342.6960923180777</v>
      </c>
      <c r="AK74" s="539">
        <f>SUM('MMA Rev-Exp Region 1:MMA Rev-Exp Region 11'!AK74)</f>
        <v>584.62882939248436</v>
      </c>
      <c r="AL74" s="539">
        <f>SUM('MMA Rev-Exp Region 1:MMA Rev-Exp Region 11'!AL74)</f>
        <v>112643.93366069459</v>
      </c>
      <c r="AM74" s="541">
        <f>SUM('MMA Rev-Exp Region 1:MMA Rev-Exp Region 11'!AM74)</f>
        <v>12560.632821642997</v>
      </c>
      <c r="AN74" s="289">
        <f>SUM(AO74:AY74)</f>
        <v>9644481.7435999997</v>
      </c>
      <c r="AO74" s="539">
        <f>SUM('MMA Rev-Exp Region 1:MMA Rev-Exp Region 11'!AO74)</f>
        <v>8355651.8927621348</v>
      </c>
      <c r="AP74" s="539">
        <f>SUM('MMA Rev-Exp Region 1:MMA Rev-Exp Region 11'!AP74)</f>
        <v>359204.43542467442</v>
      </c>
      <c r="AQ74" s="539">
        <f>SUM('MMA Rev-Exp Region 1:MMA Rev-Exp Region 11'!AQ74)</f>
        <v>393641.77381601807</v>
      </c>
      <c r="AR74" s="539">
        <f>SUM('MMA Rev-Exp Region 1:MMA Rev-Exp Region 11'!AR74)</f>
        <v>125543.46502028395</v>
      </c>
      <c r="AS74" s="539">
        <f>SUM('MMA Rev-Exp Region 1:MMA Rev-Exp Region 11'!AS74)</f>
        <v>128242.28059561297</v>
      </c>
      <c r="AT74" s="539">
        <f>SUM('MMA Rev-Exp Region 1:MMA Rev-Exp Region 11'!AT74)</f>
        <v>107002.91595334379</v>
      </c>
      <c r="AU74" s="539">
        <f>SUM('MMA Rev-Exp Region 1:MMA Rev-Exp Region 11'!AU74)</f>
        <v>3265.0007798750125</v>
      </c>
      <c r="AV74" s="539">
        <f>SUM('MMA Rev-Exp Region 1:MMA Rev-Exp Region 11'!AV74)</f>
        <v>19003.887483874463</v>
      </c>
      <c r="AW74" s="539">
        <f>SUM('MMA Rev-Exp Region 1:MMA Rev-Exp Region 11'!AW74)</f>
        <v>2659.9781484443242</v>
      </c>
      <c r="AX74" s="539">
        <f>SUM('MMA Rev-Exp Region 1:MMA Rev-Exp Region 11'!AX74)</f>
        <v>129659.23056327828</v>
      </c>
      <c r="AY74" s="541">
        <f>SUM('MMA Rev-Exp Region 1:MMA Rev-Exp Region 11'!AY74)</f>
        <v>20606.883052459925</v>
      </c>
      <c r="AZ74" s="544">
        <f>SUM('MMA Rev-Exp Region 1:MMA Rev-Exp Region 11'!AZ74)</f>
        <v>0</v>
      </c>
      <c r="BA74" s="296">
        <f>SUM(BB74:BL74)+AZ74</f>
        <v>21233638.221799999</v>
      </c>
      <c r="BB74" s="539">
        <f>SUM('MMA Rev-Exp Region 1:MMA Rev-Exp Region 11'!BB74)</f>
        <v>18348474.222327571</v>
      </c>
      <c r="BC74" s="539">
        <f>SUM('MMA Rev-Exp Region 1:MMA Rev-Exp Region 11'!BC74)</f>
        <v>678207.56574062258</v>
      </c>
      <c r="BD74" s="539">
        <f>SUM('MMA Rev-Exp Region 1:MMA Rev-Exp Region 11'!BD74)</f>
        <v>847169.71848674363</v>
      </c>
      <c r="BE74" s="539">
        <f>SUM('MMA Rev-Exp Region 1:MMA Rev-Exp Region 11'!BE74)</f>
        <v>236675.27761397223</v>
      </c>
      <c r="BF74" s="539">
        <f>SUM('MMA Rev-Exp Region 1:MMA Rev-Exp Region 11'!BF74)</f>
        <v>304852.5509260298</v>
      </c>
      <c r="BG74" s="539">
        <f>SUM('MMA Rev-Exp Region 1:MMA Rev-Exp Region 11'!BG74)</f>
        <v>225520.74810857375</v>
      </c>
      <c r="BH74" s="539">
        <f>SUM('MMA Rev-Exp Region 1:MMA Rev-Exp Region 11'!BH74)</f>
        <v>9222.9019956308512</v>
      </c>
      <c r="BI74" s="539">
        <f>SUM('MMA Rev-Exp Region 1:MMA Rev-Exp Region 11'!BI74)</f>
        <v>39943.254795477536</v>
      </c>
      <c r="BJ74" s="539">
        <f>SUM('MMA Rev-Exp Region 1:MMA Rev-Exp Region 11'!BJ74)</f>
        <v>4399.2326702404871</v>
      </c>
      <c r="BK74" s="539">
        <f>SUM('MMA Rev-Exp Region 1:MMA Rev-Exp Region 11'!BK74)</f>
        <v>480748.47974116571</v>
      </c>
      <c r="BL74" s="544">
        <f>SUM('MMA Rev-Exp Region 1:MMA Rev-Exp Region 11'!BL74)</f>
        <v>58424.269393971786</v>
      </c>
    </row>
    <row r="75" spans="1:64" x14ac:dyDescent="0.25">
      <c r="A75" s="1448"/>
      <c r="B75" s="221" t="s">
        <v>46</v>
      </c>
      <c r="C75" s="229" t="s">
        <v>167</v>
      </c>
      <c r="D75" s="289">
        <f>SUM(E75:O75)</f>
        <v>-3149.9346833075592</v>
      </c>
      <c r="E75" s="539">
        <f>SUM('MMA Rev-Exp Region 1:MMA Rev-Exp Region 11'!E75)</f>
        <v>-1442.3290586546304</v>
      </c>
      <c r="F75" s="539">
        <f>SUM('MMA Rev-Exp Region 1:MMA Rev-Exp Region 11'!F75)</f>
        <v>-255.47069031982684</v>
      </c>
      <c r="G75" s="539">
        <f>SUM('MMA Rev-Exp Region 1:MMA Rev-Exp Region 11'!G75)</f>
        <v>-603.4829216661235</v>
      </c>
      <c r="H75" s="539">
        <f>SUM('MMA Rev-Exp Region 1:MMA Rev-Exp Region 11'!H75)</f>
        <v>-441.64641587428184</v>
      </c>
      <c r="I75" s="539">
        <f>SUM('MMA Rev-Exp Region 1:MMA Rev-Exp Region 11'!I75)</f>
        <v>-58.899985499972907</v>
      </c>
      <c r="J75" s="539">
        <f>SUM('MMA Rev-Exp Region 1:MMA Rev-Exp Region 11'!J75)</f>
        <v>-0.61360017868778072</v>
      </c>
      <c r="K75" s="539">
        <f>SUM('MMA Rev-Exp Region 1:MMA Rev-Exp Region 11'!K75)</f>
        <v>-0.75433051151685127</v>
      </c>
      <c r="L75" s="539">
        <f>SUM('MMA Rev-Exp Region 1:MMA Rev-Exp Region 11'!L75)</f>
        <v>-44.792652417815191</v>
      </c>
      <c r="M75" s="539">
        <f>SUM('MMA Rev-Exp Region 1:MMA Rev-Exp Region 11'!M75)</f>
        <v>-0.2522204015476443</v>
      </c>
      <c r="N75" s="539">
        <f>SUM('MMA Rev-Exp Region 1:MMA Rev-Exp Region 11'!N75)</f>
        <v>-157.55067852795301</v>
      </c>
      <c r="O75" s="541">
        <f>SUM('MMA Rev-Exp Region 1:MMA Rev-Exp Region 11'!O75)</f>
        <v>-144.14212925520297</v>
      </c>
      <c r="P75" s="289">
        <f>SUM(Q75:AA75)</f>
        <v>-42859.566184461561</v>
      </c>
      <c r="Q75" s="539">
        <f>SUM('MMA Rev-Exp Region 1:MMA Rev-Exp Region 11'!Q75)</f>
        <v>-21214.567698718081</v>
      </c>
      <c r="R75" s="539">
        <f>SUM('MMA Rev-Exp Region 1:MMA Rev-Exp Region 11'!R75)</f>
        <v>-3871.5033285976324</v>
      </c>
      <c r="S75" s="539">
        <f>SUM('MMA Rev-Exp Region 1:MMA Rev-Exp Region 11'!S75)</f>
        <v>-7573.1051599982466</v>
      </c>
      <c r="T75" s="539">
        <f>SUM('MMA Rev-Exp Region 1:MMA Rev-Exp Region 11'!T75)</f>
        <v>-5520.5297178466244</v>
      </c>
      <c r="U75" s="539">
        <f>SUM('MMA Rev-Exp Region 1:MMA Rev-Exp Region 11'!U75)</f>
        <v>-620.35879372710144</v>
      </c>
      <c r="V75" s="539">
        <f>SUM('MMA Rev-Exp Region 1:MMA Rev-Exp Region 11'!V75)</f>
        <v>-6.6551787057426086</v>
      </c>
      <c r="W75" s="539">
        <f>SUM('MMA Rev-Exp Region 1:MMA Rev-Exp Region 11'!W75)</f>
        <v>-7.7376317933978171</v>
      </c>
      <c r="X75" s="539">
        <f>SUM('MMA Rev-Exp Region 1:MMA Rev-Exp Region 11'!X75)</f>
        <v>-572.93735055458876</v>
      </c>
      <c r="Y75" s="539">
        <f>SUM('MMA Rev-Exp Region 1:MMA Rev-Exp Region 11'!Y75)</f>
        <v>-3.1536734753271558</v>
      </c>
      <c r="Z75" s="539">
        <f>SUM('MMA Rev-Exp Region 1:MMA Rev-Exp Region 11'!Z75)</f>
        <v>-1659.8784477108989</v>
      </c>
      <c r="AA75" s="541">
        <f>SUM('MMA Rev-Exp Region 1:MMA Rev-Exp Region 11'!AA75)</f>
        <v>-1809.1392033339309</v>
      </c>
      <c r="AB75" s="289">
        <f>SUM(AC75:AM75)</f>
        <v>-499053.04899207532</v>
      </c>
      <c r="AC75" s="539">
        <f>SUM('MMA Rev-Exp Region 1:MMA Rev-Exp Region 11'!AC75)</f>
        <v>-251522.37717130556</v>
      </c>
      <c r="AD75" s="539">
        <f>SUM('MMA Rev-Exp Region 1:MMA Rev-Exp Region 11'!AD75)</f>
        <v>-45957.222513211062</v>
      </c>
      <c r="AE75" s="539">
        <f>SUM('MMA Rev-Exp Region 1:MMA Rev-Exp Region 11'!AE75)</f>
        <v>-85987.79758140909</v>
      </c>
      <c r="AF75" s="539">
        <f>SUM('MMA Rev-Exp Region 1:MMA Rev-Exp Region 11'!AF75)</f>
        <v>-62674.002198148322</v>
      </c>
      <c r="AG75" s="539">
        <f>SUM('MMA Rev-Exp Region 1:MMA Rev-Exp Region 11'!AG75)</f>
        <v>-6993.5305361083065</v>
      </c>
      <c r="AH75" s="539">
        <f>SUM('MMA Rev-Exp Region 1:MMA Rev-Exp Region 11'!AH75)</f>
        <v>-72.289139310266265</v>
      </c>
      <c r="AI75" s="539">
        <f>SUM('MMA Rev-Exp Region 1:MMA Rev-Exp Region 11'!AI75)</f>
        <v>-89.645004513441251</v>
      </c>
      <c r="AJ75" s="539">
        <f>SUM('MMA Rev-Exp Region 1:MMA Rev-Exp Region 11'!AJ75)</f>
        <v>-6527.6213792643639</v>
      </c>
      <c r="AK75" s="539">
        <f>SUM('MMA Rev-Exp Region 1:MMA Rev-Exp Region 11'!AK75)</f>
        <v>-35.393257145373063</v>
      </c>
      <c r="AL75" s="539">
        <f>SUM('MMA Rev-Exp Region 1:MMA Rev-Exp Region 11'!AL75)</f>
        <v>-18706.400793713899</v>
      </c>
      <c r="AM75" s="541">
        <f>SUM('MMA Rev-Exp Region 1:MMA Rev-Exp Region 11'!AM75)</f>
        <v>-20486.769417945667</v>
      </c>
      <c r="AN75" s="289">
        <f>SUM(AO75:AY75)</f>
        <v>107871.30269952791</v>
      </c>
      <c r="AO75" s="539">
        <f>SUM('MMA Rev-Exp Region 1:MMA Rev-Exp Region 11'!AO75)</f>
        <v>67763.045995534208</v>
      </c>
      <c r="AP75" s="539">
        <f>SUM('MMA Rev-Exp Region 1:MMA Rev-Exp Region 11'!AP75)</f>
        <v>12991.085231386838</v>
      </c>
      <c r="AQ75" s="539">
        <f>SUM('MMA Rev-Exp Region 1:MMA Rev-Exp Region 11'!AQ75)</f>
        <v>12282.630545146592</v>
      </c>
      <c r="AR75" s="539">
        <f>SUM('MMA Rev-Exp Region 1:MMA Rev-Exp Region 11'!AR75)</f>
        <v>9045.4548692443259</v>
      </c>
      <c r="AS75" s="539">
        <f>SUM('MMA Rev-Exp Region 1:MMA Rev-Exp Region 11'!AS75)</f>
        <v>544.96139773648827</v>
      </c>
      <c r="AT75" s="539">
        <f>SUM('MMA Rev-Exp Region 1:MMA Rev-Exp Region 11'!AT75)</f>
        <v>0</v>
      </c>
      <c r="AU75" s="539">
        <f>SUM('MMA Rev-Exp Region 1:MMA Rev-Exp Region 11'!AU75)</f>
        <v>9.0213762316031172</v>
      </c>
      <c r="AV75" s="539">
        <f>SUM('MMA Rev-Exp Region 1:MMA Rev-Exp Region 11'!AV75)</f>
        <v>902.93056576301819</v>
      </c>
      <c r="AW75" s="539">
        <f>SUM('MMA Rev-Exp Region 1:MMA Rev-Exp Region 11'!AW75)</f>
        <v>4.8170999567326485</v>
      </c>
      <c r="AX75" s="539">
        <f>SUM('MMA Rev-Exp Region 1:MMA Rev-Exp Region 11'!AX75)</f>
        <v>1436.2413776280455</v>
      </c>
      <c r="AY75" s="541">
        <f>SUM('MMA Rev-Exp Region 1:MMA Rev-Exp Region 11'!AY75)</f>
        <v>2891.114240900064</v>
      </c>
      <c r="AZ75" s="544">
        <f>SUM('MMA Rev-Exp Region 1:MMA Rev-Exp Region 11'!AZ75)</f>
        <v>-49810.857848092361</v>
      </c>
      <c r="BA75" s="296">
        <f>SUM(BB75:BL75)+AZ75</f>
        <v>-487002.10500840889</v>
      </c>
      <c r="BB75" s="539">
        <f>SUM('MMA Rev-Exp Region 1:MMA Rev-Exp Region 11'!BB75)</f>
        <v>-206416.22793314408</v>
      </c>
      <c r="BC75" s="539">
        <f>SUM('MMA Rev-Exp Region 1:MMA Rev-Exp Region 11'!BC75)</f>
        <v>-37093.111300741686</v>
      </c>
      <c r="BD75" s="539">
        <f>SUM('MMA Rev-Exp Region 1:MMA Rev-Exp Region 11'!BD75)</f>
        <v>-81881.755117926863</v>
      </c>
      <c r="BE75" s="539">
        <f>SUM('MMA Rev-Exp Region 1:MMA Rev-Exp Region 11'!BE75)</f>
        <v>-59590.723462624905</v>
      </c>
      <c r="BF75" s="539">
        <f>SUM('MMA Rev-Exp Region 1:MMA Rev-Exp Region 11'!BF75)</f>
        <v>-7127.8279175988919</v>
      </c>
      <c r="BG75" s="539">
        <f>SUM('MMA Rev-Exp Region 1:MMA Rev-Exp Region 11'!BG75)</f>
        <v>-79.557918194696654</v>
      </c>
      <c r="BH75" s="539">
        <f>SUM('MMA Rev-Exp Region 1:MMA Rev-Exp Region 11'!BH75)</f>
        <v>-89.115590586752788</v>
      </c>
      <c r="BI75" s="539">
        <f>SUM('MMA Rev-Exp Region 1:MMA Rev-Exp Region 11'!BI75)</f>
        <v>-6242.4208164737493</v>
      </c>
      <c r="BJ75" s="539">
        <f>SUM('MMA Rev-Exp Region 1:MMA Rev-Exp Region 11'!BJ75)</f>
        <v>-33.982051065515215</v>
      </c>
      <c r="BK75" s="539">
        <f>SUM('MMA Rev-Exp Region 1:MMA Rev-Exp Region 11'!BK75)</f>
        <v>-19087.588542324705</v>
      </c>
      <c r="BL75" s="544">
        <f>SUM('MMA Rev-Exp Region 1:MMA Rev-Exp Region 11'!BL75)</f>
        <v>-19548.936509634739</v>
      </c>
    </row>
    <row r="76" spans="1:64" x14ac:dyDescent="0.25">
      <c r="A76" s="1448"/>
      <c r="B76" s="225" t="s">
        <v>168</v>
      </c>
      <c r="C76" s="230" t="s">
        <v>936</v>
      </c>
      <c r="D76" s="289">
        <f>SUM(E76:O76)</f>
        <v>-972035.58999999985</v>
      </c>
      <c r="E76" s="539">
        <f>SUM('MMA Rev-Exp Region 1:MMA Rev-Exp Region 11'!E76)</f>
        <v>-619964.22916718037</v>
      </c>
      <c r="F76" s="539">
        <f>SUM('MMA Rev-Exp Region 1:MMA Rev-Exp Region 11'!F76)</f>
        <v>-50584.650832819592</v>
      </c>
      <c r="G76" s="539">
        <f>SUM('MMA Rev-Exp Region 1:MMA Rev-Exp Region 11'!G76)</f>
        <v>-78812.923718045291</v>
      </c>
      <c r="H76" s="539">
        <f>SUM('MMA Rev-Exp Region 1:MMA Rev-Exp Region 11'!H76)</f>
        <v>-29493.107407778305</v>
      </c>
      <c r="I76" s="539">
        <f>SUM('MMA Rev-Exp Region 1:MMA Rev-Exp Region 11'!I76)</f>
        <v>-73985.083819585212</v>
      </c>
      <c r="J76" s="539">
        <f>SUM('MMA Rev-Exp Region 1:MMA Rev-Exp Region 11'!J76)</f>
        <v>0</v>
      </c>
      <c r="K76" s="539">
        <f>SUM('MMA Rev-Exp Region 1:MMA Rev-Exp Region 11'!K76)</f>
        <v>-2291.4547160403363</v>
      </c>
      <c r="L76" s="539">
        <f>SUM('MMA Rev-Exp Region 1:MMA Rev-Exp Region 11'!L76)</f>
        <v>-12042.638275571911</v>
      </c>
      <c r="M76" s="539">
        <f>SUM('MMA Rev-Exp Region 1:MMA Rev-Exp Region 11'!M76)</f>
        <v>-8191.0605010017025</v>
      </c>
      <c r="N76" s="539">
        <f>SUM('MMA Rev-Exp Region 1:MMA Rev-Exp Region 11'!N76)</f>
        <v>-80066.611464374466</v>
      </c>
      <c r="O76" s="541">
        <f>SUM('MMA Rev-Exp Region 1:MMA Rev-Exp Region 11'!O76)</f>
        <v>-16603.830097602768</v>
      </c>
      <c r="P76" s="289">
        <f>SUM(Q76:AA76)</f>
        <v>-993266.44000000006</v>
      </c>
      <c r="Q76" s="539">
        <f>SUM('MMA Rev-Exp Region 1:MMA Rev-Exp Region 11'!Q76)</f>
        <v>-640629.79481904348</v>
      </c>
      <c r="R76" s="539">
        <f>SUM('MMA Rev-Exp Region 1:MMA Rev-Exp Region 11'!R76)</f>
        <v>-54798.72518095652</v>
      </c>
      <c r="S76" s="539">
        <f>SUM('MMA Rev-Exp Region 1:MMA Rev-Exp Region 11'!S76)</f>
        <v>-79932.623533239734</v>
      </c>
      <c r="T76" s="539">
        <f>SUM('MMA Rev-Exp Region 1:MMA Rev-Exp Region 11'!T76)</f>
        <v>-30142.879926159439</v>
      </c>
      <c r="U76" s="539">
        <f>SUM('MMA Rev-Exp Region 1:MMA Rev-Exp Region 11'!U76)</f>
        <v>-72801.425593586537</v>
      </c>
      <c r="V76" s="539">
        <f>SUM('MMA Rev-Exp Region 1:MMA Rev-Exp Region 11'!V76)</f>
        <v>0</v>
      </c>
      <c r="W76" s="539">
        <f>SUM('MMA Rev-Exp Region 1:MMA Rev-Exp Region 11'!W76)</f>
        <v>-2285.9329035470564</v>
      </c>
      <c r="X76" s="539">
        <f>SUM('MMA Rev-Exp Region 1:MMA Rev-Exp Region 11'!X76)</f>
        <v>-12695.170658038216</v>
      </c>
      <c r="Y76" s="539">
        <f>SUM('MMA Rev-Exp Region 1:MMA Rev-Exp Region 11'!Y76)</f>
        <v>-8006.4508982865982</v>
      </c>
      <c r="Z76" s="539">
        <f>SUM('MMA Rev-Exp Region 1:MMA Rev-Exp Region 11'!Z76)</f>
        <v>-75436.03150286639</v>
      </c>
      <c r="AA76" s="541">
        <f>SUM('MMA Rev-Exp Region 1:MMA Rev-Exp Region 11'!AA76)</f>
        <v>-16537.404984276029</v>
      </c>
      <c r="AB76" s="289">
        <f>SUM(AC76:AM76)</f>
        <v>-1018431.3599999999</v>
      </c>
      <c r="AC76" s="539">
        <f>SUM('MMA Rev-Exp Region 1:MMA Rev-Exp Region 11'!AC76)</f>
        <v>-661246.29990845919</v>
      </c>
      <c r="AD76" s="539">
        <f>SUM('MMA Rev-Exp Region 1:MMA Rev-Exp Region 11'!AD76)</f>
        <v>-60006.930091540729</v>
      </c>
      <c r="AE76" s="539">
        <f>SUM('MMA Rev-Exp Region 1:MMA Rev-Exp Region 11'!AE76)</f>
        <v>-80577.338094681108</v>
      </c>
      <c r="AF76" s="539">
        <f>SUM('MMA Rev-Exp Region 1:MMA Rev-Exp Region 11'!AF76)</f>
        <v>-30797.310220576972</v>
      </c>
      <c r="AG76" s="539">
        <f>SUM('MMA Rev-Exp Region 1:MMA Rev-Exp Region 11'!AG76)</f>
        <v>-72202.814388656057</v>
      </c>
      <c r="AH76" s="539">
        <f>SUM('MMA Rev-Exp Region 1:MMA Rev-Exp Region 11'!AH76)</f>
        <v>0</v>
      </c>
      <c r="AI76" s="539">
        <f>SUM('MMA Rev-Exp Region 1:MMA Rev-Exp Region 11'!AI76)</f>
        <v>-2267.6857251080951</v>
      </c>
      <c r="AJ76" s="539">
        <f>SUM('MMA Rev-Exp Region 1:MMA Rev-Exp Region 11'!AJ76)</f>
        <v>-13475.295014155035</v>
      </c>
      <c r="AK76" s="539">
        <f>SUM('MMA Rev-Exp Region 1:MMA Rev-Exp Region 11'!AK76)</f>
        <v>-8381.3962025478377</v>
      </c>
      <c r="AL76" s="539">
        <f>SUM('MMA Rev-Exp Region 1:MMA Rev-Exp Region 11'!AL76)</f>
        <v>-72749.419886235832</v>
      </c>
      <c r="AM76" s="541">
        <f>SUM('MMA Rev-Exp Region 1:MMA Rev-Exp Region 11'!AM76)</f>
        <v>-16726.870468039033</v>
      </c>
      <c r="AN76" s="289">
        <f>SUM(AO76:AY76)</f>
        <v>-2887224.2899999996</v>
      </c>
      <c r="AO76" s="539">
        <f>SUM('MMA Rev-Exp Region 1:MMA Rev-Exp Region 11'!AO76)</f>
        <v>-2023786.3736763634</v>
      </c>
      <c r="AP76" s="539">
        <f>SUM('MMA Rev-Exp Region 1:MMA Rev-Exp Region 11'!AP76)</f>
        <v>-234885.64632363652</v>
      </c>
      <c r="AQ76" s="539">
        <f>SUM('MMA Rev-Exp Region 1:MMA Rev-Exp Region 11'!AQ76)</f>
        <v>-205328.1932013944</v>
      </c>
      <c r="AR76" s="539">
        <f>SUM('MMA Rev-Exp Region 1:MMA Rev-Exp Region 11'!AR76)</f>
        <v>-98366.667574745894</v>
      </c>
      <c r="AS76" s="539">
        <f>SUM('MMA Rev-Exp Region 1:MMA Rev-Exp Region 11'!AS76)</f>
        <v>-140783.70163455428</v>
      </c>
      <c r="AT76" s="539">
        <f>SUM('MMA Rev-Exp Region 1:MMA Rev-Exp Region 11'!AT76)</f>
        <v>0</v>
      </c>
      <c r="AU76" s="539">
        <f>SUM('MMA Rev-Exp Region 1:MMA Rev-Exp Region 11'!AU76)</f>
        <v>-2626.3545249055192</v>
      </c>
      <c r="AV76" s="539">
        <f>SUM('MMA Rev-Exp Region 1:MMA Rev-Exp Region 11'!AV76)</f>
        <v>-35393.381865295545</v>
      </c>
      <c r="AW76" s="539">
        <f>SUM('MMA Rev-Exp Region 1:MMA Rev-Exp Region 11'!AW76)</f>
        <v>-36549.320692520327</v>
      </c>
      <c r="AX76" s="539">
        <f>SUM('MMA Rev-Exp Region 1:MMA Rev-Exp Region 11'!AX76)</f>
        <v>-81947.513840540181</v>
      </c>
      <c r="AY76" s="541">
        <f>SUM('MMA Rev-Exp Region 1:MMA Rev-Exp Region 11'!AY76)</f>
        <v>-27557.13666604388</v>
      </c>
      <c r="AZ76" s="544">
        <f>SUM('MMA Rev-Exp Region 1:MMA Rev-Exp Region 11'!AZ76)</f>
        <v>-15891.910000000049</v>
      </c>
      <c r="BA76" s="296">
        <f>SUM(BB76:BL76)+AZ76</f>
        <v>-5886849.5900000008</v>
      </c>
      <c r="BB76" s="539">
        <f>SUM('MMA Rev-Exp Region 1:MMA Rev-Exp Region 11'!BB76)</f>
        <v>-3945626.6975710462</v>
      </c>
      <c r="BC76" s="539">
        <f>SUM('MMA Rev-Exp Region 1:MMA Rev-Exp Region 11'!BC76)</f>
        <v>-400275.95242895331</v>
      </c>
      <c r="BD76" s="539">
        <f>SUM('MMA Rev-Exp Region 1:MMA Rev-Exp Region 11'!BD76)</f>
        <v>-444651.07854736055</v>
      </c>
      <c r="BE76" s="539">
        <f>SUM('MMA Rev-Exp Region 1:MMA Rev-Exp Region 11'!BE76)</f>
        <v>-188799.96512926067</v>
      </c>
      <c r="BF76" s="539">
        <f>SUM('MMA Rev-Exp Region 1:MMA Rev-Exp Region 11'!BF76)</f>
        <v>-359773.0254363821</v>
      </c>
      <c r="BG76" s="539">
        <f>SUM('MMA Rev-Exp Region 1:MMA Rev-Exp Region 11'!BG76)</f>
        <v>0</v>
      </c>
      <c r="BH76" s="539">
        <f>SUM('MMA Rev-Exp Region 1:MMA Rev-Exp Region 11'!BH76)</f>
        <v>-9471.427869601006</v>
      </c>
      <c r="BI76" s="539">
        <f>SUM('MMA Rev-Exp Region 1:MMA Rev-Exp Region 11'!BI76)</f>
        <v>-73606.485813060703</v>
      </c>
      <c r="BJ76" s="539">
        <f>SUM('MMA Rev-Exp Region 1:MMA Rev-Exp Region 11'!BJ76)</f>
        <v>-61128.228294356464</v>
      </c>
      <c r="BK76" s="539">
        <f>SUM('MMA Rev-Exp Region 1:MMA Rev-Exp Region 11'!BK76)</f>
        <v>-310199.57669401687</v>
      </c>
      <c r="BL76" s="544">
        <f>SUM('MMA Rev-Exp Region 1:MMA Rev-Exp Region 11'!BL76)</f>
        <v>-77425.242215961713</v>
      </c>
    </row>
    <row r="77" spans="1:64" s="209" customFormat="1" x14ac:dyDescent="0.25">
      <c r="A77" s="1449"/>
      <c r="B77" s="236" t="s">
        <v>463</v>
      </c>
      <c r="C77" s="235" t="s">
        <v>8</v>
      </c>
      <c r="D77" s="849">
        <f t="shared" ref="D77:P77" si="56">SUM(D73:D76)</f>
        <v>6406606.1457166923</v>
      </c>
      <c r="E77" s="278">
        <f t="shared" si="56"/>
        <v>4517652.6674379185</v>
      </c>
      <c r="F77" s="278">
        <f t="shared" si="56"/>
        <v>299165.06815475074</v>
      </c>
      <c r="G77" s="278">
        <f t="shared" si="56"/>
        <v>466083.32512332272</v>
      </c>
      <c r="H77" s="278">
        <f t="shared" si="56"/>
        <v>207251.42799461988</v>
      </c>
      <c r="I77" s="278">
        <f t="shared" si="56"/>
        <v>233605.73219302692</v>
      </c>
      <c r="J77" s="278">
        <f t="shared" si="56"/>
        <v>39243.798634106301</v>
      </c>
      <c r="K77" s="278">
        <f t="shared" si="56"/>
        <v>3481.1979400156952</v>
      </c>
      <c r="L77" s="278">
        <f t="shared" si="56"/>
        <v>57879.424188227727</v>
      </c>
      <c r="M77" s="278">
        <f t="shared" si="56"/>
        <v>17460.571707865187</v>
      </c>
      <c r="N77" s="278">
        <f t="shared" si="56"/>
        <v>468596.50360542664</v>
      </c>
      <c r="O77" s="284">
        <f t="shared" si="56"/>
        <v>96186.428737413546</v>
      </c>
      <c r="P77" s="849">
        <f t="shared" si="56"/>
        <v>6489554.6897155391</v>
      </c>
      <c r="Q77" s="278">
        <f t="shared" ref="Q77:AA77" si="57">SUM(Q73:Q76)</f>
        <v>4711831.5435458124</v>
      </c>
      <c r="R77" s="278">
        <f t="shared" si="57"/>
        <v>317285.49171279423</v>
      </c>
      <c r="S77" s="278">
        <f t="shared" si="57"/>
        <v>486538.90024603868</v>
      </c>
      <c r="T77" s="278">
        <f t="shared" si="57"/>
        <v>219795.15441686142</v>
      </c>
      <c r="U77" s="278">
        <f t="shared" si="57"/>
        <v>270326.97824617999</v>
      </c>
      <c r="V77" s="278">
        <f t="shared" si="57"/>
        <v>40574.061096706137</v>
      </c>
      <c r="W77" s="278">
        <f t="shared" si="57"/>
        <v>6304.1575172368066</v>
      </c>
      <c r="X77" s="278">
        <f t="shared" si="57"/>
        <v>52590.685694437889</v>
      </c>
      <c r="Y77" s="278">
        <f t="shared" si="57"/>
        <v>22300.086187207555</v>
      </c>
      <c r="Z77" s="278">
        <f t="shared" si="57"/>
        <v>274790.59556173976</v>
      </c>
      <c r="AA77" s="284">
        <f t="shared" si="57"/>
        <v>87217.035490523049</v>
      </c>
      <c r="AB77" s="849">
        <f>SUM(AB73:AB76)</f>
        <v>7186488.4229079261</v>
      </c>
      <c r="AC77" s="278">
        <f t="shared" ref="AC77:AM77" si="58">SUM(AC73:AC76)</f>
        <v>5136785.919905806</v>
      </c>
      <c r="AD77" s="278">
        <f t="shared" si="58"/>
        <v>372548.06866349623</v>
      </c>
      <c r="AE77" s="278">
        <f t="shared" si="58"/>
        <v>570332.09239063447</v>
      </c>
      <c r="AF77" s="278">
        <f t="shared" si="58"/>
        <v>335017.18508526153</v>
      </c>
      <c r="AG77" s="278">
        <f t="shared" si="58"/>
        <v>274422.29433506809</v>
      </c>
      <c r="AH77" s="278">
        <f t="shared" si="58"/>
        <v>43824.534506222801</v>
      </c>
      <c r="AI77" s="278">
        <f t="shared" si="58"/>
        <v>17236.785112261306</v>
      </c>
      <c r="AJ77" s="278">
        <f t="shared" si="58"/>
        <v>59750.342480120133</v>
      </c>
      <c r="AK77" s="278">
        <f t="shared" si="58"/>
        <v>27007.673918670167</v>
      </c>
      <c r="AL77" s="278">
        <f t="shared" si="58"/>
        <v>257764.83001099853</v>
      </c>
      <c r="AM77" s="284">
        <f t="shared" si="58"/>
        <v>91798.696499384416</v>
      </c>
      <c r="AN77" s="849">
        <f>SUM(AN73:AN76)</f>
        <v>19844478.966299526</v>
      </c>
      <c r="AO77" s="278">
        <f t="shared" ref="AO77:AY77" si="59">SUM(AO73:AO76)</f>
        <v>15055731.300074466</v>
      </c>
      <c r="AP77" s="278">
        <f t="shared" si="59"/>
        <v>1635596.4093392626</v>
      </c>
      <c r="AQ77" s="278">
        <f t="shared" si="59"/>
        <v>1204071.9667221028</v>
      </c>
      <c r="AR77" s="278">
        <f t="shared" si="59"/>
        <v>687929.15812089038</v>
      </c>
      <c r="AS77" s="278">
        <f t="shared" si="59"/>
        <v>480005.18755042087</v>
      </c>
      <c r="AT77" s="278">
        <f t="shared" si="59"/>
        <v>107552.55595334379</v>
      </c>
      <c r="AU77" s="278">
        <f t="shared" si="59"/>
        <v>14628.793448223236</v>
      </c>
      <c r="AV77" s="278">
        <f t="shared" si="59"/>
        <v>130385.40116269572</v>
      </c>
      <c r="AW77" s="278">
        <f t="shared" si="59"/>
        <v>37289.883626974552</v>
      </c>
      <c r="AX77" s="278">
        <f t="shared" si="59"/>
        <v>286465.01509171829</v>
      </c>
      <c r="AY77" s="284">
        <f t="shared" si="59"/>
        <v>204823.295209428</v>
      </c>
      <c r="AZ77" s="305">
        <f>SUM(AZ73:AZ76)</f>
        <v>71938.462151907603</v>
      </c>
      <c r="BA77" s="308">
        <f>SUM(BA73:BA76)</f>
        <v>39999066.686791584</v>
      </c>
      <c r="BB77" s="278">
        <f>SUM('MMA Rev-Exp Region 1:MMA Rev-Exp Region 11'!BB77)</f>
        <v>29422001.430964008</v>
      </c>
      <c r="BC77" s="278">
        <f>SUM('MMA Rev-Exp Region 1:MMA Rev-Exp Region 11'!BC77)</f>
        <v>2624595.0378703028</v>
      </c>
      <c r="BD77" s="278">
        <f>SUM('MMA Rev-Exp Region 1:MMA Rev-Exp Region 11'!BD77)</f>
        <v>2727026.2844820987</v>
      </c>
      <c r="BE77" s="278">
        <f>SUM('MMA Rev-Exp Region 1:MMA Rev-Exp Region 11'!BE77)</f>
        <v>1449992.9256176332</v>
      </c>
      <c r="BF77" s="278">
        <f>SUM('MMA Rev-Exp Region 1:MMA Rev-Exp Region 11'!BF77)</f>
        <v>1258360.1923246959</v>
      </c>
      <c r="BG77" s="278">
        <f>SUM('MMA Rev-Exp Region 1:MMA Rev-Exp Region 11'!BG77)</f>
        <v>231194.95019037905</v>
      </c>
      <c r="BH77" s="278">
        <f>SUM('MMA Rev-Exp Region 1:MMA Rev-Exp Region 11'!BH77)</f>
        <v>41650.934017737047</v>
      </c>
      <c r="BI77" s="278">
        <f>SUM('MMA Rev-Exp Region 1:MMA Rev-Exp Region 11'!BI77)</f>
        <v>300605.85352548154</v>
      </c>
      <c r="BJ77" s="278">
        <f>SUM('MMA Rev-Exp Region 1:MMA Rev-Exp Region 11'!BJ77)</f>
        <v>104058.21544071745</v>
      </c>
      <c r="BK77" s="278">
        <f>SUM('MMA Rev-Exp Region 1:MMA Rev-Exp Region 11'!BK77)</f>
        <v>1287616.9442698832</v>
      </c>
      <c r="BL77" s="305">
        <f>SUM('MMA Rev-Exp Region 1:MMA Rev-Exp Region 11'!BL77)</f>
        <v>480025.45593674906</v>
      </c>
    </row>
    <row r="78" spans="1:64" s="209" customFormat="1" x14ac:dyDescent="0.25">
      <c r="A78" s="1447" t="s">
        <v>235</v>
      </c>
      <c r="B78" s="237" t="s">
        <v>121</v>
      </c>
      <c r="C78" s="220" t="s">
        <v>174</v>
      </c>
      <c r="D78" s="276">
        <f t="shared" ref="D78:T78" si="60">D20+SUM(D22:D23,D27)+SUM(D29:D32)+D37+D41+D46+D51+SUM(D56:D57)+SUM(D59:D60)+SUM(D64:D68)+D73</f>
        <v>350393767.84706146</v>
      </c>
      <c r="E78" s="273">
        <f t="shared" si="60"/>
        <v>187784101.66386974</v>
      </c>
      <c r="F78" s="273">
        <f t="shared" si="60"/>
        <v>17252439.997145623</v>
      </c>
      <c r="G78" s="273">
        <f t="shared" si="60"/>
        <v>66667141.768108591</v>
      </c>
      <c r="H78" s="273">
        <f t="shared" si="60"/>
        <v>28027473.454833064</v>
      </c>
      <c r="I78" s="273">
        <f t="shared" si="60"/>
        <v>5470228.8332958948</v>
      </c>
      <c r="J78" s="273">
        <f t="shared" si="60"/>
        <v>5506980.4448931264</v>
      </c>
      <c r="K78" s="273">
        <f t="shared" si="60"/>
        <v>143482.52293614653</v>
      </c>
      <c r="L78" s="273">
        <f t="shared" si="60"/>
        <v>9767414.6192693431</v>
      </c>
      <c r="M78" s="273">
        <f t="shared" si="60"/>
        <v>7325537.1052649589</v>
      </c>
      <c r="N78" s="273">
        <f t="shared" si="60"/>
        <v>6256415.4133131942</v>
      </c>
      <c r="O78" s="285">
        <f t="shared" si="60"/>
        <v>16192552.024131687</v>
      </c>
      <c r="P78" s="276">
        <f t="shared" si="60"/>
        <v>377690970.94921714</v>
      </c>
      <c r="Q78" s="273">
        <f t="shared" si="60"/>
        <v>206515611.52308249</v>
      </c>
      <c r="R78" s="273">
        <f t="shared" si="60"/>
        <v>19054970.966913782</v>
      </c>
      <c r="S78" s="273">
        <f t="shared" si="60"/>
        <v>71767138.124392495</v>
      </c>
      <c r="T78" s="273">
        <f t="shared" si="60"/>
        <v>29607632.989256863</v>
      </c>
      <c r="U78" s="273">
        <f t="shared" ref="U78:AA78" si="61">U20+SUM(U22:U23,U27)+SUM(U29:U32)+U37+U41+U46+U51+SUM(U56:U57)+SUM(U59:U60)+SUM(U64:U68)+U73</f>
        <v>5231682.9814444892</v>
      </c>
      <c r="V78" s="273">
        <f t="shared" si="61"/>
        <v>5502421.3930374822</v>
      </c>
      <c r="W78" s="273">
        <f t="shared" si="61"/>
        <v>163117.81296814283</v>
      </c>
      <c r="X78" s="273">
        <f t="shared" si="61"/>
        <v>9756072.4789370149</v>
      </c>
      <c r="Y78" s="273">
        <f t="shared" si="61"/>
        <v>9176105.6995174121</v>
      </c>
      <c r="Z78" s="273">
        <f t="shared" si="61"/>
        <v>4389324.3518130854</v>
      </c>
      <c r="AA78" s="285">
        <f t="shared" si="61"/>
        <v>16526892.627853885</v>
      </c>
      <c r="AB78" s="276">
        <f>AB20+SUM(AB22:AB23,AB27)+SUM(AB29:AB32)+AB37+AB41+AB46+AB51+SUM(AB56:AB57)+SUM(AB59:AB60)+SUM(AB64:AB68)+AB73</f>
        <v>513156189.28753722</v>
      </c>
      <c r="AC78" s="273">
        <f>AC20+SUM(AC22:AC23,AC27)+SUM(AC29:AC32)+AC37+AC41+AC46+AC51+SUM(AC56:AC57)+SUM(AC59:AC60)+SUM(AC64:AC68)+AC73</f>
        <v>287762406.38913524</v>
      </c>
      <c r="AD78" s="273">
        <f>AD20+SUM(AD22:AD23,AD27)+SUM(AD29:AD32)+AD37+AD41+AD46+AD51+SUM(AD56:AD57)+SUM(AD59:AD60)+SUM(AD64:AD68)+AD73</f>
        <v>26726398.719371051</v>
      </c>
      <c r="AE78" s="273">
        <f>AE20+SUM(AE22:AE23,AE27)+SUM(AE29:AE32)+AE37+AE41+AE46+AE51+SUM(AE56:AE57)+SUM(AE59:AE60)+SUM(AE64:AE68)+AE73</f>
        <v>95368833.469434902</v>
      </c>
      <c r="AF78" s="273">
        <f>AF20+SUM(AF22:AF23,AF27)+SUM(AF29:AF32)+AF37+AF41+AF46+AF51+SUM(AF56:AF57)+SUM(AF59:AF60)+SUM(AF64:AF68)+AF73</f>
        <v>39466066.791744456</v>
      </c>
      <c r="AG78" s="273">
        <f t="shared" ref="AG78:AM78" si="62">AG20+SUM(AG22:AG23,AG27)+SUM(AG29:AG32)+AG37+AG41+AG46+AG51+SUM(AG56:AG57)+SUM(AG59:AG60)+SUM(AG64:AG68)+AG73</f>
        <v>6906613.0858649006</v>
      </c>
      <c r="AH78" s="273">
        <f t="shared" si="62"/>
        <v>6251667.1515734363</v>
      </c>
      <c r="AI78" s="273">
        <f t="shared" si="62"/>
        <v>244963.18748377354</v>
      </c>
      <c r="AJ78" s="273">
        <f t="shared" si="62"/>
        <v>10637338.745046198</v>
      </c>
      <c r="AK78" s="273">
        <f t="shared" si="62"/>
        <v>15990861.702378662</v>
      </c>
      <c r="AL78" s="273">
        <f t="shared" si="62"/>
        <v>4867636.1334948707</v>
      </c>
      <c r="AM78" s="285">
        <f t="shared" si="62"/>
        <v>18933403.91200966</v>
      </c>
      <c r="AN78" s="276">
        <f>AN20+SUM(AN22:AN23,AN27)+SUM(AN29:AN32)+AN37+AN41+AN46+AN51+SUM(AN56:AN57)+SUM(AN59:AN60)+SUM(AN64:AN68)+AN73</f>
        <v>962354084.75078726</v>
      </c>
      <c r="AO78" s="273">
        <f>AO20+SUM(AO22:AO23,AO27)+SUM(AO29:AO32)+AO37+AO41+AO46+AO51+SUM(AO56:AO57)+SUM(AO59:AO60)+SUM(AO64:AO68)+AO73</f>
        <v>509059015.9620176</v>
      </c>
      <c r="AP78" s="273">
        <f>AP20+SUM(AP22:AP23,AP27)+SUM(AP29:AP32)+AP37+AP41+AP46+AP51+SUM(AP56:AP57)+SUM(AP59:AP60)+SUM(AP64:AP68)+AP73</f>
        <v>61382861.045725018</v>
      </c>
      <c r="AQ78" s="273">
        <f>AQ20+SUM(AQ22:AQ23,AQ27)+SUM(AQ29:AQ32)+AQ37+AQ41+AQ46+AQ51+SUM(AQ56:AQ57)+SUM(AQ59:AQ60)+SUM(AQ64:AQ68)+AQ73</f>
        <v>175172836.70512185</v>
      </c>
      <c r="AR78" s="273">
        <f>AR20+SUM(AR22:AR23,AR27)+SUM(AR29:AR32)+AR37+AR41+AR46+AR51+SUM(AR56:AR57)+SUM(AR59:AR60)+SUM(AR64:AR68)+AR73</f>
        <v>90413249.893131062</v>
      </c>
      <c r="AS78" s="273">
        <f t="shared" ref="AS78:AY78" si="63">AS20+SUM(AS22:AS23,AS27)+SUM(AS29:AS32)+AS37+AS41+AS46+AS51+SUM(AS56:AS57)+SUM(AS59:AS60)+SUM(AS64:AS68)+AS73</f>
        <v>14009256.117694035</v>
      </c>
      <c r="AT78" s="273">
        <f t="shared" si="63"/>
        <v>11479603.84759121</v>
      </c>
      <c r="AU78" s="273">
        <f t="shared" si="63"/>
        <v>297288.67117901111</v>
      </c>
      <c r="AV78" s="273">
        <f t="shared" si="63"/>
        <v>25604365.638586897</v>
      </c>
      <c r="AW78" s="273">
        <f t="shared" si="63"/>
        <v>34791787.447510608</v>
      </c>
      <c r="AX78" s="273">
        <f t="shared" si="63"/>
        <v>11717843.441776985</v>
      </c>
      <c r="AY78" s="285">
        <f t="shared" si="63"/>
        <v>28425975.980453029</v>
      </c>
      <c r="AZ78" s="298">
        <f>AZ20+SUM(AZ22:AZ23,AZ27)+SUM(AZ29:AZ32)+AZ37+AZ41+AZ46+AZ51+SUM(AZ56:AZ57)+SUM(AZ59:AZ60)+SUM(AZ64:AZ68)+AZ73</f>
        <v>34300720.111828782</v>
      </c>
      <c r="BA78" s="294">
        <f>BA20+SUM(BA22:BA23,BA27)+SUM(BA29:BA32)+BA37+BA41+BA46+BA51+SUM(BA56:BA57)+SUM(BA59:BA60)+SUM(BA64:BA68)+BA73</f>
        <v>2237895732.9464316</v>
      </c>
      <c r="BB78" s="538">
        <f>SUM('MMA Rev-Exp Region 1:MMA Rev-Exp Region 11'!BB78)</f>
        <v>1191121135.5381052</v>
      </c>
      <c r="BC78" s="538">
        <f>SUM('MMA Rev-Exp Region 1:MMA Rev-Exp Region 11'!BC78)</f>
        <v>124416670.72915547</v>
      </c>
      <c r="BD78" s="538">
        <f>SUM('MMA Rev-Exp Region 1:MMA Rev-Exp Region 11'!BD78)</f>
        <v>408975950.06705779</v>
      </c>
      <c r="BE78" s="538">
        <f>SUM('MMA Rev-Exp Region 1:MMA Rev-Exp Region 11'!BE78)</f>
        <v>187514423.12896541</v>
      </c>
      <c r="BF78" s="538">
        <f>SUM('MMA Rev-Exp Region 1:MMA Rev-Exp Region 11'!BF78)</f>
        <v>31617781.018299323</v>
      </c>
      <c r="BG78" s="538">
        <f>SUM('MMA Rev-Exp Region 1:MMA Rev-Exp Region 11'!BG78)</f>
        <v>28740672.837095253</v>
      </c>
      <c r="BH78" s="538">
        <f>SUM('MMA Rev-Exp Region 1:MMA Rev-Exp Region 11'!BH78)</f>
        <v>848852.19456707395</v>
      </c>
      <c r="BI78" s="538">
        <f>SUM('MMA Rev-Exp Region 1:MMA Rev-Exp Region 11'!BI78)</f>
        <v>55765191.481839448</v>
      </c>
      <c r="BJ78" s="538">
        <f>SUM('MMA Rev-Exp Region 1:MMA Rev-Exp Region 11'!BJ78)</f>
        <v>67284291.954671636</v>
      </c>
      <c r="BK78" s="538">
        <f>SUM('MMA Rev-Exp Region 1:MMA Rev-Exp Region 11'!BK78)</f>
        <v>27231219.340398137</v>
      </c>
      <c r="BL78" s="543">
        <f>SUM('MMA Rev-Exp Region 1:MMA Rev-Exp Region 11'!BL78)</f>
        <v>80078824.544448256</v>
      </c>
    </row>
    <row r="79" spans="1:64" s="209" customFormat="1" x14ac:dyDescent="0.25">
      <c r="A79" s="1479"/>
      <c r="B79" s="221" t="s">
        <v>55</v>
      </c>
      <c r="C79" s="222" t="s">
        <v>175</v>
      </c>
      <c r="D79" s="289">
        <f t="shared" ref="D79:L79" si="64">D21+D24+D34+D38+D43+D48+D53+D58+D70+D75</f>
        <v>-15165989.121555237</v>
      </c>
      <c r="E79" s="274">
        <f t="shared" si="64"/>
        <v>-9362406.6347816549</v>
      </c>
      <c r="F79" s="274">
        <f t="shared" si="64"/>
        <v>-783791.56890880025</v>
      </c>
      <c r="G79" s="274">
        <f t="shared" si="64"/>
        <v>-2535545.0442747837</v>
      </c>
      <c r="H79" s="274">
        <f t="shared" si="64"/>
        <v>-1059508.9967626578</v>
      </c>
      <c r="I79" s="274">
        <f t="shared" si="64"/>
        <v>-141413.5964551137</v>
      </c>
      <c r="J79" s="274">
        <f t="shared" si="64"/>
        <v>-215188.30655165191</v>
      </c>
      <c r="K79" s="274">
        <f t="shared" si="64"/>
        <v>-4660.7780561920044</v>
      </c>
      <c r="L79" s="274">
        <f t="shared" si="64"/>
        <v>-143886.80796154914</v>
      </c>
      <c r="M79" s="274">
        <f t="shared" ref="M79:X79" si="65">M21+M24+M34+M38+M43+M48+M53+M58+M70+M75</f>
        <v>-146005.02839841114</v>
      </c>
      <c r="N79" s="274">
        <f t="shared" si="65"/>
        <v>-156754.23909280938</v>
      </c>
      <c r="O79" s="282">
        <f t="shared" si="65"/>
        <v>-616828.12031161459</v>
      </c>
      <c r="P79" s="289">
        <f t="shared" si="65"/>
        <v>-23229610.663336739</v>
      </c>
      <c r="Q79" s="274">
        <f t="shared" si="65"/>
        <v>-12519041.013048282</v>
      </c>
      <c r="R79" s="274">
        <f t="shared" si="65"/>
        <v>-1097146.7902262567</v>
      </c>
      <c r="S79" s="274">
        <f t="shared" si="65"/>
        <v>-4542367.5879946947</v>
      </c>
      <c r="T79" s="274">
        <f t="shared" si="65"/>
        <v>-1866841.9648284013</v>
      </c>
      <c r="U79" s="274">
        <f t="shared" si="65"/>
        <v>-397395.14537857787</v>
      </c>
      <c r="V79" s="274">
        <f t="shared" si="65"/>
        <v>-411056.28757112182</v>
      </c>
      <c r="W79" s="274">
        <f t="shared" si="65"/>
        <v>-10842.585031198447</v>
      </c>
      <c r="X79" s="274">
        <f t="shared" si="65"/>
        <v>-253068.30846916256</v>
      </c>
      <c r="Y79" s="274">
        <f t="shared" ref="Y79:AY79" si="66">Y21+Y24+Y34+Y38+Y43+Y48+Y53+Y58+Y70+Y75</f>
        <v>-779855.27186944697</v>
      </c>
      <c r="Z79" s="274">
        <f t="shared" si="66"/>
        <v>-368109.84762270225</v>
      </c>
      <c r="AA79" s="282">
        <f t="shared" si="66"/>
        <v>-983885.86129688681</v>
      </c>
      <c r="AB79" s="289">
        <f t="shared" si="66"/>
        <v>-139545554.34537792</v>
      </c>
      <c r="AC79" s="274">
        <f t="shared" si="66"/>
        <v>-83398857.156497449</v>
      </c>
      <c r="AD79" s="274">
        <f t="shared" si="66"/>
        <v>-7406034.8837405099</v>
      </c>
      <c r="AE79" s="274">
        <f t="shared" si="66"/>
        <v>-22909736.402290564</v>
      </c>
      <c r="AF79" s="274">
        <f t="shared" si="66"/>
        <v>-9468475.0328709912</v>
      </c>
      <c r="AG79" s="274">
        <f t="shared" si="66"/>
        <v>-2330559.8228727453</v>
      </c>
      <c r="AH79" s="274">
        <f t="shared" si="66"/>
        <v>-2058966.8632546614</v>
      </c>
      <c r="AI79" s="274">
        <f t="shared" si="66"/>
        <v>-61913.191724761469</v>
      </c>
      <c r="AJ79" s="274">
        <f t="shared" si="66"/>
        <v>-1285059.519892903</v>
      </c>
      <c r="AK79" s="274">
        <f t="shared" si="66"/>
        <v>-4180515.7576208808</v>
      </c>
      <c r="AL79" s="274">
        <f t="shared" si="66"/>
        <v>-2035087.0152816167</v>
      </c>
      <c r="AM79" s="282">
        <f t="shared" si="66"/>
        <v>-4410348.6993308403</v>
      </c>
      <c r="AN79" s="289">
        <f t="shared" si="66"/>
        <v>113599618.01800297</v>
      </c>
      <c r="AO79" s="274">
        <f t="shared" si="66"/>
        <v>71153022.253612295</v>
      </c>
      <c r="AP79" s="274">
        <f t="shared" si="66"/>
        <v>6480664.7563877013</v>
      </c>
      <c r="AQ79" s="274">
        <f t="shared" si="66"/>
        <v>19283812.046666294</v>
      </c>
      <c r="AR79" s="274">
        <f t="shared" si="66"/>
        <v>8220221.8862092588</v>
      </c>
      <c r="AS79" s="274">
        <f t="shared" si="66"/>
        <v>-1282640.6275163104</v>
      </c>
      <c r="AT79" s="274">
        <f t="shared" si="66"/>
        <v>0</v>
      </c>
      <c r="AU79" s="274">
        <f t="shared" si="66"/>
        <v>-48388.655498453649</v>
      </c>
      <c r="AV79" s="274">
        <f t="shared" si="66"/>
        <v>1001674.0929265025</v>
      </c>
      <c r="AW79" s="274">
        <f t="shared" si="66"/>
        <v>6688947.1984921629</v>
      </c>
      <c r="AX79" s="274">
        <f t="shared" si="66"/>
        <v>-1858215.9089822411</v>
      </c>
      <c r="AY79" s="282">
        <f t="shared" si="66"/>
        <v>3960520.9757057726</v>
      </c>
      <c r="AZ79" s="300">
        <f>AZ21+AZ24+AZ34+AZ38+AZ43+AZ48+AZ53+AZ58+AZ70+AZ75</f>
        <v>-59320655.49245026</v>
      </c>
      <c r="BA79" s="296">
        <f>BA21+BA24+BA34+BA38+BA43+BA48+BA53+BA58+BA70+BA75</f>
        <v>-123662191.6047172</v>
      </c>
      <c r="BB79" s="539">
        <f>SUM('MMA Rev-Exp Region 1:MMA Rev-Exp Region 11'!BB79)</f>
        <v>-34127282.550715089</v>
      </c>
      <c r="BC79" s="539">
        <f>SUM('MMA Rev-Exp Region 1:MMA Rev-Exp Region 11'!BC79)</f>
        <v>-2806308.4864878659</v>
      </c>
      <c r="BD79" s="539">
        <f>SUM('MMA Rev-Exp Region 1:MMA Rev-Exp Region 11'!BD79)</f>
        <v>-10703836.987893747</v>
      </c>
      <c r="BE79" s="539">
        <f>SUM('MMA Rev-Exp Region 1:MMA Rev-Exp Region 11'!BE79)</f>
        <v>-4174604.1082527926</v>
      </c>
      <c r="BF79" s="539">
        <f>SUM('MMA Rev-Exp Region 1:MMA Rev-Exp Region 11'!BF79)</f>
        <v>-4152009.192222748</v>
      </c>
      <c r="BG79" s="539">
        <f>SUM('MMA Rev-Exp Region 1:MMA Rev-Exp Region 11'!BG79)</f>
        <v>-2685211.4573774352</v>
      </c>
      <c r="BH79" s="539">
        <f>SUM('MMA Rev-Exp Region 1:MMA Rev-Exp Region 11'!BH79)</f>
        <v>-125805.21031060556</v>
      </c>
      <c r="BI79" s="539">
        <f>SUM('MMA Rev-Exp Region 1:MMA Rev-Exp Region 11'!BI79)</f>
        <v>-680340.54339711205</v>
      </c>
      <c r="BJ79" s="539">
        <f>SUM('MMA Rev-Exp Region 1:MMA Rev-Exp Region 11'!BJ79)</f>
        <v>1582571.1406034245</v>
      </c>
      <c r="BK79" s="539">
        <f>SUM('MMA Rev-Exp Region 1:MMA Rev-Exp Region 11'!BK79)</f>
        <v>-4418167.0109793693</v>
      </c>
      <c r="BL79" s="544">
        <f>SUM('MMA Rev-Exp Region 1:MMA Rev-Exp Region 11'!BL79)</f>
        <v>-2050541.7052335688</v>
      </c>
    </row>
    <row r="80" spans="1:64" s="209" customFormat="1" x14ac:dyDescent="0.25">
      <c r="A80" s="1479"/>
      <c r="B80" s="221" t="s">
        <v>56</v>
      </c>
      <c r="C80" s="222" t="s">
        <v>176</v>
      </c>
      <c r="D80" s="289">
        <f>D25+D33+D42+D47+D52+D61+D69+D74</f>
        <v>23363539.516399991</v>
      </c>
      <c r="E80" s="274">
        <f t="shared" ref="E80:L80" si="67">E25+E33+E42+E47+E52+E61+E69+E74</f>
        <v>18929524.652883068</v>
      </c>
      <c r="F80" s="274">
        <f t="shared" si="67"/>
        <v>583587.03960695956</v>
      </c>
      <c r="G80" s="274">
        <f t="shared" si="67"/>
        <v>1598766.0020022397</v>
      </c>
      <c r="H80" s="274">
        <f t="shared" si="67"/>
        <v>407026.46518653608</v>
      </c>
      <c r="I80" s="274">
        <f t="shared" si="67"/>
        <v>468539.2924088607</v>
      </c>
      <c r="J80" s="274">
        <f t="shared" si="67"/>
        <v>190197.53114279191</v>
      </c>
      <c r="K80" s="274">
        <f t="shared" si="67"/>
        <v>19426.476581573828</v>
      </c>
      <c r="L80" s="274">
        <f t="shared" si="67"/>
        <v>87893.003912279877</v>
      </c>
      <c r="M80" s="274">
        <f>M25+M33+M42+M47+M52+M61+M69+M74</f>
        <v>7246.7619423856395</v>
      </c>
      <c r="N80" s="274">
        <f>N25+N33+N42+N47+N52+N61+N69+N74</f>
        <v>931901.15360325947</v>
      </c>
      <c r="O80" s="282">
        <f>O25+O33+O42+O47+O52+O61+O69+O74</f>
        <v>139431.13713004137</v>
      </c>
      <c r="P80" s="289">
        <f>P25+P33+P42+P47+P52+P61+P69+P74</f>
        <v>23585830.165898956</v>
      </c>
      <c r="Q80" s="274">
        <f t="shared" ref="Q80:AA80" si="68">Q25+Q33+Q42+Q47+Q52+Q61+Q69+Q74</f>
        <v>19046933.030063678</v>
      </c>
      <c r="R80" s="274">
        <f t="shared" si="68"/>
        <v>613712.26917865954</v>
      </c>
      <c r="S80" s="274">
        <f t="shared" si="68"/>
        <v>1767055.1485844797</v>
      </c>
      <c r="T80" s="274">
        <f t="shared" si="68"/>
        <v>450766.15496503236</v>
      </c>
      <c r="U80" s="274">
        <f t="shared" si="68"/>
        <v>429394.09818441083</v>
      </c>
      <c r="V80" s="274">
        <f t="shared" si="68"/>
        <v>175606.89319320122</v>
      </c>
      <c r="W80" s="274">
        <f t="shared" si="68"/>
        <v>18412.018869556101</v>
      </c>
      <c r="X80" s="274">
        <f t="shared" si="68"/>
        <v>99294.06409633813</v>
      </c>
      <c r="Y80" s="274">
        <f t="shared" si="68"/>
        <v>7568.8308817527386</v>
      </c>
      <c r="Z80" s="274">
        <f t="shared" si="68"/>
        <v>827291.72703068366</v>
      </c>
      <c r="AA80" s="282">
        <f t="shared" si="68"/>
        <v>149795.930851165</v>
      </c>
      <c r="AB80" s="289">
        <f>AB25+AB33+AB42+AB47+AB52+AB61+AB69+AB74</f>
        <v>24844837.761898879</v>
      </c>
      <c r="AC80" s="274">
        <f t="shared" ref="AC80:AM80" si="69">AC25+AC33+AC42+AC47+AC52+AC61+AC69+AC74</f>
        <v>20131164.43549493</v>
      </c>
      <c r="AD80" s="274">
        <f t="shared" si="69"/>
        <v>686718.96825297794</v>
      </c>
      <c r="AE80" s="274">
        <f t="shared" si="69"/>
        <v>1828212.102858833</v>
      </c>
      <c r="AF80" s="274">
        <f t="shared" si="69"/>
        <v>468608.259312129</v>
      </c>
      <c r="AG80" s="274">
        <f t="shared" si="69"/>
        <v>441701.70869922417</v>
      </c>
      <c r="AH80" s="274">
        <f t="shared" si="69"/>
        <v>180747.63305734537</v>
      </c>
      <c r="AI80" s="274">
        <f t="shared" si="69"/>
        <v>18506.526987662797</v>
      </c>
      <c r="AJ80" s="274">
        <f t="shared" si="69"/>
        <v>105936.4491480412</v>
      </c>
      <c r="AK80" s="274">
        <f t="shared" si="69"/>
        <v>7768.5279804744132</v>
      </c>
      <c r="AL80" s="274">
        <f t="shared" si="69"/>
        <v>822875.66807244893</v>
      </c>
      <c r="AM80" s="282">
        <f t="shared" si="69"/>
        <v>152597.48203481629</v>
      </c>
      <c r="AN80" s="289">
        <f>AN25+AN33+AN42+AN47+AN52+AN61+AN69+AN74</f>
        <v>62977689.941198036</v>
      </c>
      <c r="AO80" s="274">
        <f t="shared" ref="AO80:AY80" si="70">AO25+AO33+AO42+AO47+AO52+AO61+AO69+AO74</f>
        <v>50956680.416003615</v>
      </c>
      <c r="AP80" s="274">
        <f t="shared" si="70"/>
        <v>2145459.2302610753</v>
      </c>
      <c r="AQ80" s="274">
        <f t="shared" si="70"/>
        <v>5111040.9352989104</v>
      </c>
      <c r="AR80" s="274">
        <f t="shared" si="70"/>
        <v>1621586.7941359263</v>
      </c>
      <c r="AS80" s="274">
        <f t="shared" si="70"/>
        <v>970744.01120623481</v>
      </c>
      <c r="AT80" s="274">
        <f t="shared" si="70"/>
        <v>529729.07329314062</v>
      </c>
      <c r="AU80" s="274">
        <f t="shared" si="70"/>
        <v>28027.507104141707</v>
      </c>
      <c r="AV80" s="274">
        <f t="shared" si="70"/>
        <v>260996.8773878715</v>
      </c>
      <c r="AW80" s="274">
        <f t="shared" si="70"/>
        <v>34336.120129141011</v>
      </c>
      <c r="AX80" s="274">
        <f t="shared" si="70"/>
        <v>1041587.1622699205</v>
      </c>
      <c r="AY80" s="282">
        <f t="shared" si="70"/>
        <v>277501.81410804129</v>
      </c>
      <c r="AZ80" s="300">
        <f>AZ25+AZ33+AZ42+AZ47+AZ52+AZ61+AZ69+AZ74</f>
        <v>0</v>
      </c>
      <c r="BA80" s="296">
        <f>BA25+BA33+BA42+BA47+BA52+BA61+BA69+BA74</f>
        <v>134771897.38539588</v>
      </c>
      <c r="BB80" s="539">
        <f>SUM('MMA Rev-Exp Region 1:MMA Rev-Exp Region 11'!BB80)</f>
        <v>109064302.5344453</v>
      </c>
      <c r="BC80" s="539">
        <f>SUM('MMA Rev-Exp Region 1:MMA Rev-Exp Region 11'!BC80)</f>
        <v>4029477.5072996733</v>
      </c>
      <c r="BD80" s="539">
        <f>SUM('MMA Rev-Exp Region 1:MMA Rev-Exp Region 11'!BD80)</f>
        <v>10305074.188744463</v>
      </c>
      <c r="BE80" s="539">
        <f>SUM('MMA Rev-Exp Region 1:MMA Rev-Exp Region 11'!BE80)</f>
        <v>2947987.6735996236</v>
      </c>
      <c r="BF80" s="539">
        <f>SUM('MMA Rev-Exp Region 1:MMA Rev-Exp Region 11'!BF80)</f>
        <v>2310379.1104987306</v>
      </c>
      <c r="BG80" s="539">
        <f>SUM('MMA Rev-Exp Region 1:MMA Rev-Exp Region 11'!BG80)</f>
        <v>1076281.1306864792</v>
      </c>
      <c r="BH80" s="539">
        <f>SUM('MMA Rev-Exp Region 1:MMA Rev-Exp Region 11'!BH80)</f>
        <v>84372.529542934455</v>
      </c>
      <c r="BI80" s="539">
        <f>SUM('MMA Rev-Exp Region 1:MMA Rev-Exp Region 11'!BI80)</f>
        <v>554120.39454453078</v>
      </c>
      <c r="BJ80" s="539">
        <f>SUM('MMA Rev-Exp Region 1:MMA Rev-Exp Region 11'!BJ80)</f>
        <v>56920.240933753805</v>
      </c>
      <c r="BK80" s="539">
        <f>SUM('MMA Rev-Exp Region 1:MMA Rev-Exp Region 11'!BK80)</f>
        <v>3623655.7109763129</v>
      </c>
      <c r="BL80" s="544">
        <f>SUM('MMA Rev-Exp Region 1:MMA Rev-Exp Region 11'!BL80)</f>
        <v>719326.36412406387</v>
      </c>
    </row>
    <row r="81" spans="1:64" s="209" customFormat="1" x14ac:dyDescent="0.25">
      <c r="A81" s="1479"/>
      <c r="B81" s="225" t="s">
        <v>122</v>
      </c>
      <c r="C81" s="226" t="s">
        <v>937</v>
      </c>
      <c r="D81" s="289">
        <f>D26+D35+D39+D44+D49+D54+D62+D71+D76</f>
        <v>9268925.7253592871</v>
      </c>
      <c r="E81" s="274">
        <f t="shared" ref="E81:L81" si="71">E26+E35+E39+E44+E49+E54+E62+E71+E76</f>
        <v>5690141.0557161272</v>
      </c>
      <c r="F81" s="274">
        <f t="shared" si="71"/>
        <v>513750.20703393925</v>
      </c>
      <c r="G81" s="274">
        <f t="shared" si="71"/>
        <v>1537877.3679023206</v>
      </c>
      <c r="H81" s="274">
        <f t="shared" si="71"/>
        <v>639256.80567704467</v>
      </c>
      <c r="I81" s="274">
        <f t="shared" si="71"/>
        <v>100419.75453132484</v>
      </c>
      <c r="J81" s="274">
        <f t="shared" si="71"/>
        <v>18456.385116983351</v>
      </c>
      <c r="K81" s="274">
        <f t="shared" si="71"/>
        <v>2245.5376330558156</v>
      </c>
      <c r="L81" s="274">
        <f t="shared" si="71"/>
        <v>79141.609502009422</v>
      </c>
      <c r="M81" s="274">
        <f>M26+M35+M39+M44+M49+M54+M62+M71+M76</f>
        <v>321009.72909550305</v>
      </c>
      <c r="N81" s="274">
        <f>N26+N35+N39+N44+N49+N54+N62+N71+N76</f>
        <v>79156.707517819363</v>
      </c>
      <c r="O81" s="282">
        <f>O26+O35+O39+O44+O49+O54+O62+O71+O76</f>
        <v>287470.56563315995</v>
      </c>
      <c r="P81" s="289">
        <f>P26+P35+P39+P44+P49+P54+P62+P71+P76</f>
        <v>12382581.618428024</v>
      </c>
      <c r="Q81" s="274">
        <f t="shared" ref="Q81:AA81" si="72">Q26+Q35+Q39+Q44+Q49+Q54+Q62+Q71+Q76</f>
        <v>7698328.9234418105</v>
      </c>
      <c r="R81" s="274">
        <f t="shared" si="72"/>
        <v>691112.17167406389</v>
      </c>
      <c r="S81" s="274">
        <f t="shared" si="72"/>
        <v>1978530.4494276897</v>
      </c>
      <c r="T81" s="274">
        <f t="shared" si="72"/>
        <v>820866.25110238139</v>
      </c>
      <c r="U81" s="274">
        <f t="shared" si="72"/>
        <v>142019.77686571504</v>
      </c>
      <c r="V81" s="274">
        <f t="shared" si="72"/>
        <v>43427.535355918561</v>
      </c>
      <c r="W81" s="274">
        <f t="shared" si="72"/>
        <v>3293.1030645370192</v>
      </c>
      <c r="X81" s="274">
        <f t="shared" si="72"/>
        <v>103260.41645695633</v>
      </c>
      <c r="Y81" s="274">
        <f t="shared" si="72"/>
        <v>411276.77425559051</v>
      </c>
      <c r="Z81" s="274">
        <f t="shared" si="72"/>
        <v>120354.47938316353</v>
      </c>
      <c r="AA81" s="282">
        <f t="shared" si="72"/>
        <v>370111.73740019737</v>
      </c>
      <c r="AB81" s="289">
        <f>AB26+AB35+AB39+AB44+AB49+AB54+AB62+AB71+AB76</f>
        <v>13644146.159762189</v>
      </c>
      <c r="AC81" s="274">
        <f t="shared" ref="AC81:AM81" si="73">AC26+AC35+AC39+AC44+AC49+AC54+AC62+AC71+AC76</f>
        <v>8711924.8892702907</v>
      </c>
      <c r="AD81" s="274">
        <f t="shared" si="73"/>
        <v>778462.35663200275</v>
      </c>
      <c r="AE81" s="274">
        <f t="shared" si="73"/>
        <v>2050619.9576922609</v>
      </c>
      <c r="AF81" s="274">
        <f t="shared" si="73"/>
        <v>850534.23025522963</v>
      </c>
      <c r="AG81" s="274">
        <f t="shared" si="73"/>
        <v>149896.47990268044</v>
      </c>
      <c r="AH81" s="274">
        <f t="shared" si="73"/>
        <v>53195.307113130591</v>
      </c>
      <c r="AI81" s="274">
        <f t="shared" si="73"/>
        <v>3517.2364319074909</v>
      </c>
      <c r="AJ81" s="274">
        <f t="shared" si="73"/>
        <v>106638.57766325137</v>
      </c>
      <c r="AK81" s="274">
        <f t="shared" si="73"/>
        <v>425729.13991667284</v>
      </c>
      <c r="AL81" s="274">
        <f t="shared" si="73"/>
        <v>129752.7444008793</v>
      </c>
      <c r="AM81" s="282">
        <f t="shared" si="73"/>
        <v>383875.24048388359</v>
      </c>
      <c r="AN81" s="289">
        <f>AN26+AN35+AN39+AN44+AN49+AN54+AN62+AN71+AN76</f>
        <v>10959946.549841003</v>
      </c>
      <c r="AO81" s="274">
        <f t="shared" ref="AO81:AY81" si="74">AO26+AO35+AO39+AO44+AO49+AO54+AO62+AO71+AO76</f>
        <v>7438856.2850954905</v>
      </c>
      <c r="AP81" s="274">
        <f t="shared" si="74"/>
        <v>610355.45532533224</v>
      </c>
      <c r="AQ81" s="274">
        <f t="shared" si="74"/>
        <v>1517911.4415734829</v>
      </c>
      <c r="AR81" s="274">
        <f t="shared" si="74"/>
        <v>612454.22519651079</v>
      </c>
      <c r="AS81" s="274">
        <f t="shared" si="74"/>
        <v>32680.018626456993</v>
      </c>
      <c r="AT81" s="274">
        <f t="shared" si="74"/>
        <v>0</v>
      </c>
      <c r="AU81" s="274">
        <f t="shared" si="74"/>
        <v>1738.8747113049035</v>
      </c>
      <c r="AV81" s="274">
        <f t="shared" si="74"/>
        <v>60085.301094124174</v>
      </c>
      <c r="AW81" s="274">
        <f t="shared" si="74"/>
        <v>314993.90798220318</v>
      </c>
      <c r="AX81" s="274">
        <f t="shared" si="74"/>
        <v>76106.850130834893</v>
      </c>
      <c r="AY81" s="282">
        <f t="shared" si="74"/>
        <v>294764.1901052614</v>
      </c>
      <c r="AZ81" s="300">
        <f>AZ26+AZ35+AZ39+AZ44+AZ49+AZ54+AZ62+AZ71+AZ76</f>
        <v>-1177938.2703908517</v>
      </c>
      <c r="BA81" s="296">
        <f>BA26+BA35+BA39+BA44+BA49+BA54+BA62+BA71+BA76</f>
        <v>45077661.782999642</v>
      </c>
      <c r="BB81" s="539">
        <f>SUM('MMA Rev-Exp Region 1:MMA Rev-Exp Region 11'!BB81)</f>
        <v>29539251.153523721</v>
      </c>
      <c r="BC81" s="539">
        <f>SUM('MMA Rev-Exp Region 1:MMA Rev-Exp Region 11'!BC81)</f>
        <v>2593680.1906653382</v>
      </c>
      <c r="BD81" s="539">
        <f>SUM('MMA Rev-Exp Region 1:MMA Rev-Exp Region 11'!BD81)</f>
        <v>7084939.2165957531</v>
      </c>
      <c r="BE81" s="539">
        <f>SUM('MMA Rev-Exp Region 1:MMA Rev-Exp Region 11'!BE81)</f>
        <v>2923111.5122311665</v>
      </c>
      <c r="BF81" s="539">
        <f>SUM('MMA Rev-Exp Region 1:MMA Rev-Exp Region 11'!BF81)</f>
        <v>425016.02992617723</v>
      </c>
      <c r="BG81" s="539">
        <f>SUM('MMA Rev-Exp Region 1:MMA Rev-Exp Region 11'!BG81)</f>
        <v>115079.2275860325</v>
      </c>
      <c r="BH81" s="539">
        <f>SUM('MMA Rev-Exp Region 1:MMA Rev-Exp Region 11'!BH81)</f>
        <v>10794.751840805231</v>
      </c>
      <c r="BI81" s="539">
        <f>SUM('MMA Rev-Exp Region 1:MMA Rev-Exp Region 11'!BI81)</f>
        <v>349125.90471634129</v>
      </c>
      <c r="BJ81" s="539">
        <f>SUM('MMA Rev-Exp Region 1:MMA Rev-Exp Region 11'!BJ81)</f>
        <v>1473009.5512499698</v>
      </c>
      <c r="BK81" s="539">
        <f>SUM('MMA Rev-Exp Region 1:MMA Rev-Exp Region 11'!BK81)</f>
        <v>405370.78143269714</v>
      </c>
      <c r="BL81" s="544">
        <f>SUM('MMA Rev-Exp Region 1:MMA Rev-Exp Region 11'!BL81)</f>
        <v>1336221.7336225023</v>
      </c>
    </row>
    <row r="82" spans="1:64" x14ac:dyDescent="0.25">
      <c r="A82" s="1479"/>
      <c r="B82" s="221" t="s">
        <v>123</v>
      </c>
      <c r="C82" s="222" t="s">
        <v>32</v>
      </c>
      <c r="D82" s="289">
        <f>SUM(E82:O82)</f>
        <v>0</v>
      </c>
      <c r="E82" s="539">
        <f>SUM('MMA Rev-Exp Region 1:MMA Rev-Exp Region 11'!E82)</f>
        <v>0</v>
      </c>
      <c r="F82" s="539">
        <f>SUM('MMA Rev-Exp Region 1:MMA Rev-Exp Region 11'!F82)</f>
        <v>0</v>
      </c>
      <c r="G82" s="539">
        <f>SUM('MMA Rev-Exp Region 1:MMA Rev-Exp Region 11'!G82)</f>
        <v>0</v>
      </c>
      <c r="H82" s="539">
        <f>SUM('MMA Rev-Exp Region 1:MMA Rev-Exp Region 11'!H82)</f>
        <v>0</v>
      </c>
      <c r="I82" s="539">
        <f>SUM('MMA Rev-Exp Region 1:MMA Rev-Exp Region 11'!I82)</f>
        <v>0</v>
      </c>
      <c r="J82" s="539">
        <f>SUM('MMA Rev-Exp Region 1:MMA Rev-Exp Region 11'!J82)</f>
        <v>0</v>
      </c>
      <c r="K82" s="539">
        <f>SUM('MMA Rev-Exp Region 1:MMA Rev-Exp Region 11'!K82)</f>
        <v>0</v>
      </c>
      <c r="L82" s="539">
        <f>SUM('MMA Rev-Exp Region 1:MMA Rev-Exp Region 11'!L82)</f>
        <v>0</v>
      </c>
      <c r="M82" s="539">
        <f>SUM('MMA Rev-Exp Region 1:MMA Rev-Exp Region 11'!M82)</f>
        <v>0</v>
      </c>
      <c r="N82" s="539">
        <f>SUM('MMA Rev-Exp Region 1:MMA Rev-Exp Region 11'!N82)</f>
        <v>0</v>
      </c>
      <c r="O82" s="541">
        <f>SUM('MMA Rev-Exp Region 1:MMA Rev-Exp Region 11'!O82)</f>
        <v>0</v>
      </c>
      <c r="P82" s="289">
        <f>SUM(Q82:AA82)</f>
        <v>0</v>
      </c>
      <c r="Q82" s="539">
        <f>SUM('MMA Rev-Exp Region 1:MMA Rev-Exp Region 11'!Q82)</f>
        <v>0</v>
      </c>
      <c r="R82" s="539">
        <f>SUM('MMA Rev-Exp Region 1:MMA Rev-Exp Region 11'!R82)</f>
        <v>0</v>
      </c>
      <c r="S82" s="539">
        <f>SUM('MMA Rev-Exp Region 1:MMA Rev-Exp Region 11'!S82)</f>
        <v>0</v>
      </c>
      <c r="T82" s="539">
        <f>SUM('MMA Rev-Exp Region 1:MMA Rev-Exp Region 11'!T82)</f>
        <v>0</v>
      </c>
      <c r="U82" s="539">
        <f>SUM('MMA Rev-Exp Region 1:MMA Rev-Exp Region 11'!U82)</f>
        <v>0</v>
      </c>
      <c r="V82" s="539">
        <f>SUM('MMA Rev-Exp Region 1:MMA Rev-Exp Region 11'!V82)</f>
        <v>0</v>
      </c>
      <c r="W82" s="539">
        <f>SUM('MMA Rev-Exp Region 1:MMA Rev-Exp Region 11'!W82)</f>
        <v>0</v>
      </c>
      <c r="X82" s="539">
        <f>SUM('MMA Rev-Exp Region 1:MMA Rev-Exp Region 11'!X82)</f>
        <v>0</v>
      </c>
      <c r="Y82" s="539">
        <f>SUM('MMA Rev-Exp Region 1:MMA Rev-Exp Region 11'!Y82)</f>
        <v>0</v>
      </c>
      <c r="Z82" s="539">
        <f>SUM('MMA Rev-Exp Region 1:MMA Rev-Exp Region 11'!Z82)</f>
        <v>0</v>
      </c>
      <c r="AA82" s="541">
        <f>SUM('MMA Rev-Exp Region 1:MMA Rev-Exp Region 11'!AA82)</f>
        <v>0</v>
      </c>
      <c r="AB82" s="289">
        <f>SUM(AC82:AM82)</f>
        <v>0</v>
      </c>
      <c r="AC82" s="539">
        <f>SUM('MMA Rev-Exp Region 1:MMA Rev-Exp Region 11'!AC82)</f>
        <v>0</v>
      </c>
      <c r="AD82" s="539">
        <f>SUM('MMA Rev-Exp Region 1:MMA Rev-Exp Region 11'!AD82)</f>
        <v>0</v>
      </c>
      <c r="AE82" s="539">
        <f>SUM('MMA Rev-Exp Region 1:MMA Rev-Exp Region 11'!AE82)</f>
        <v>0</v>
      </c>
      <c r="AF82" s="539">
        <f>SUM('MMA Rev-Exp Region 1:MMA Rev-Exp Region 11'!AF82)</f>
        <v>0</v>
      </c>
      <c r="AG82" s="539">
        <f>SUM('MMA Rev-Exp Region 1:MMA Rev-Exp Region 11'!AG82)</f>
        <v>0</v>
      </c>
      <c r="AH82" s="539">
        <f>SUM('MMA Rev-Exp Region 1:MMA Rev-Exp Region 11'!AH82)</f>
        <v>0</v>
      </c>
      <c r="AI82" s="539">
        <f>SUM('MMA Rev-Exp Region 1:MMA Rev-Exp Region 11'!AI82)</f>
        <v>0</v>
      </c>
      <c r="AJ82" s="539">
        <f>SUM('MMA Rev-Exp Region 1:MMA Rev-Exp Region 11'!AJ82)</f>
        <v>0</v>
      </c>
      <c r="AK82" s="539">
        <f>SUM('MMA Rev-Exp Region 1:MMA Rev-Exp Region 11'!AK82)</f>
        <v>0</v>
      </c>
      <c r="AL82" s="539">
        <f>SUM('MMA Rev-Exp Region 1:MMA Rev-Exp Region 11'!AL82)</f>
        <v>0</v>
      </c>
      <c r="AM82" s="541">
        <f>SUM('MMA Rev-Exp Region 1:MMA Rev-Exp Region 11'!AM82)</f>
        <v>0</v>
      </c>
      <c r="AN82" s="289">
        <f>SUM(AO82:AY82)</f>
        <v>0</v>
      </c>
      <c r="AO82" s="539">
        <f>SUM('MMA Rev-Exp Region 1:MMA Rev-Exp Region 11'!AO82)</f>
        <v>0</v>
      </c>
      <c r="AP82" s="539">
        <f>SUM('MMA Rev-Exp Region 1:MMA Rev-Exp Region 11'!AP82)</f>
        <v>0</v>
      </c>
      <c r="AQ82" s="539">
        <f>SUM('MMA Rev-Exp Region 1:MMA Rev-Exp Region 11'!AQ82)</f>
        <v>0</v>
      </c>
      <c r="AR82" s="539">
        <f>SUM('MMA Rev-Exp Region 1:MMA Rev-Exp Region 11'!AR82)</f>
        <v>0</v>
      </c>
      <c r="AS82" s="539">
        <f>SUM('MMA Rev-Exp Region 1:MMA Rev-Exp Region 11'!AS82)</f>
        <v>0</v>
      </c>
      <c r="AT82" s="539">
        <f>SUM('MMA Rev-Exp Region 1:MMA Rev-Exp Region 11'!AT82)</f>
        <v>0</v>
      </c>
      <c r="AU82" s="539">
        <f>SUM('MMA Rev-Exp Region 1:MMA Rev-Exp Region 11'!AU82)</f>
        <v>0</v>
      </c>
      <c r="AV82" s="539">
        <f>SUM('MMA Rev-Exp Region 1:MMA Rev-Exp Region 11'!AV82)</f>
        <v>0</v>
      </c>
      <c r="AW82" s="539">
        <f>SUM('MMA Rev-Exp Region 1:MMA Rev-Exp Region 11'!AW82)</f>
        <v>0</v>
      </c>
      <c r="AX82" s="539">
        <f>SUM('MMA Rev-Exp Region 1:MMA Rev-Exp Region 11'!AX82)</f>
        <v>0</v>
      </c>
      <c r="AY82" s="541">
        <f>SUM('MMA Rev-Exp Region 1:MMA Rev-Exp Region 11'!AY82)</f>
        <v>0</v>
      </c>
      <c r="AZ82" s="544">
        <f>SUM('MMA Rev-Exp Region 1:MMA Rev-Exp Region 11'!AZ82)</f>
        <v>0</v>
      </c>
      <c r="BA82" s="296">
        <f>SUM(BB82:BL82)+AZ82</f>
        <v>0</v>
      </c>
      <c r="BB82" s="539">
        <f>SUM('MMA Rev-Exp Region 1:MMA Rev-Exp Region 11'!BB82)</f>
        <v>0</v>
      </c>
      <c r="BC82" s="539">
        <f>SUM('MMA Rev-Exp Region 1:MMA Rev-Exp Region 11'!BC82)</f>
        <v>0</v>
      </c>
      <c r="BD82" s="539">
        <f>SUM('MMA Rev-Exp Region 1:MMA Rev-Exp Region 11'!BD82)</f>
        <v>0</v>
      </c>
      <c r="BE82" s="539">
        <f>SUM('MMA Rev-Exp Region 1:MMA Rev-Exp Region 11'!BE82)</f>
        <v>0</v>
      </c>
      <c r="BF82" s="539">
        <f>SUM('MMA Rev-Exp Region 1:MMA Rev-Exp Region 11'!BF82)</f>
        <v>0</v>
      </c>
      <c r="BG82" s="539">
        <f>SUM('MMA Rev-Exp Region 1:MMA Rev-Exp Region 11'!BG82)</f>
        <v>0</v>
      </c>
      <c r="BH82" s="539">
        <f>SUM('MMA Rev-Exp Region 1:MMA Rev-Exp Region 11'!BH82)</f>
        <v>0</v>
      </c>
      <c r="BI82" s="539">
        <f>SUM('MMA Rev-Exp Region 1:MMA Rev-Exp Region 11'!BI82)</f>
        <v>0</v>
      </c>
      <c r="BJ82" s="539">
        <f>SUM('MMA Rev-Exp Region 1:MMA Rev-Exp Region 11'!BJ82)</f>
        <v>0</v>
      </c>
      <c r="BK82" s="539">
        <f>SUM('MMA Rev-Exp Region 1:MMA Rev-Exp Region 11'!BK82)</f>
        <v>0</v>
      </c>
      <c r="BL82" s="544">
        <f>SUM('MMA Rev-Exp Region 1:MMA Rev-Exp Region 11'!BL82)</f>
        <v>0</v>
      </c>
    </row>
    <row r="83" spans="1:64" x14ac:dyDescent="0.25">
      <c r="A83" s="1479"/>
      <c r="B83" s="221" t="s">
        <v>946</v>
      </c>
      <c r="C83" s="222" t="s">
        <v>938</v>
      </c>
      <c r="D83" s="289">
        <f>SUM(E83:O83)</f>
        <v>0</v>
      </c>
      <c r="E83" s="539">
        <f>SUM('MMA Rev-Exp Region 1:MMA Rev-Exp Region 11'!E83)</f>
        <v>0</v>
      </c>
      <c r="F83" s="539">
        <f>SUM('MMA Rev-Exp Region 1:MMA Rev-Exp Region 11'!F83)</f>
        <v>0</v>
      </c>
      <c r="G83" s="539">
        <f>SUM('MMA Rev-Exp Region 1:MMA Rev-Exp Region 11'!G83)</f>
        <v>0</v>
      </c>
      <c r="H83" s="539">
        <f>SUM('MMA Rev-Exp Region 1:MMA Rev-Exp Region 11'!H83)</f>
        <v>0</v>
      </c>
      <c r="I83" s="539">
        <f>SUM('MMA Rev-Exp Region 1:MMA Rev-Exp Region 11'!I83)</f>
        <v>0</v>
      </c>
      <c r="J83" s="539">
        <f>SUM('MMA Rev-Exp Region 1:MMA Rev-Exp Region 11'!J83)</f>
        <v>0</v>
      </c>
      <c r="K83" s="539">
        <f>SUM('MMA Rev-Exp Region 1:MMA Rev-Exp Region 11'!K83)</f>
        <v>0</v>
      </c>
      <c r="L83" s="539">
        <f>SUM('MMA Rev-Exp Region 1:MMA Rev-Exp Region 11'!L83)</f>
        <v>0</v>
      </c>
      <c r="M83" s="539">
        <f>SUM('MMA Rev-Exp Region 1:MMA Rev-Exp Region 11'!M83)</f>
        <v>0</v>
      </c>
      <c r="N83" s="539">
        <f>SUM('MMA Rev-Exp Region 1:MMA Rev-Exp Region 11'!N83)</f>
        <v>0</v>
      </c>
      <c r="O83" s="541">
        <f>SUM('MMA Rev-Exp Region 1:MMA Rev-Exp Region 11'!O83)</f>
        <v>0</v>
      </c>
      <c r="P83" s="289">
        <f>SUM(Q83:AA83)</f>
        <v>0</v>
      </c>
      <c r="Q83" s="539">
        <f>SUM('MMA Rev-Exp Region 1:MMA Rev-Exp Region 11'!Q83)</f>
        <v>0</v>
      </c>
      <c r="R83" s="539">
        <f>SUM('MMA Rev-Exp Region 1:MMA Rev-Exp Region 11'!R83)</f>
        <v>0</v>
      </c>
      <c r="S83" s="539">
        <f>SUM('MMA Rev-Exp Region 1:MMA Rev-Exp Region 11'!S83)</f>
        <v>0</v>
      </c>
      <c r="T83" s="539">
        <f>SUM('MMA Rev-Exp Region 1:MMA Rev-Exp Region 11'!T83)</f>
        <v>0</v>
      </c>
      <c r="U83" s="539">
        <f>SUM('MMA Rev-Exp Region 1:MMA Rev-Exp Region 11'!U83)</f>
        <v>0</v>
      </c>
      <c r="V83" s="539">
        <f>SUM('MMA Rev-Exp Region 1:MMA Rev-Exp Region 11'!V83)</f>
        <v>0</v>
      </c>
      <c r="W83" s="539">
        <f>SUM('MMA Rev-Exp Region 1:MMA Rev-Exp Region 11'!W83)</f>
        <v>0</v>
      </c>
      <c r="X83" s="539">
        <f>SUM('MMA Rev-Exp Region 1:MMA Rev-Exp Region 11'!X83)</f>
        <v>0</v>
      </c>
      <c r="Y83" s="539">
        <f>SUM('MMA Rev-Exp Region 1:MMA Rev-Exp Region 11'!Y83)</f>
        <v>0</v>
      </c>
      <c r="Z83" s="539">
        <f>SUM('MMA Rev-Exp Region 1:MMA Rev-Exp Region 11'!Z83)</f>
        <v>0</v>
      </c>
      <c r="AA83" s="541">
        <f>SUM('MMA Rev-Exp Region 1:MMA Rev-Exp Region 11'!AA83)</f>
        <v>0</v>
      </c>
      <c r="AB83" s="289">
        <f>SUM(AC83:AM83)</f>
        <v>0</v>
      </c>
      <c r="AC83" s="539">
        <f>SUM('MMA Rev-Exp Region 1:MMA Rev-Exp Region 11'!AC83)</f>
        <v>0</v>
      </c>
      <c r="AD83" s="539">
        <f>SUM('MMA Rev-Exp Region 1:MMA Rev-Exp Region 11'!AD83)</f>
        <v>0</v>
      </c>
      <c r="AE83" s="539">
        <f>SUM('MMA Rev-Exp Region 1:MMA Rev-Exp Region 11'!AE83)</f>
        <v>0</v>
      </c>
      <c r="AF83" s="539">
        <f>SUM('MMA Rev-Exp Region 1:MMA Rev-Exp Region 11'!AF83)</f>
        <v>0</v>
      </c>
      <c r="AG83" s="539">
        <f>SUM('MMA Rev-Exp Region 1:MMA Rev-Exp Region 11'!AG83)</f>
        <v>0</v>
      </c>
      <c r="AH83" s="539">
        <f>SUM('MMA Rev-Exp Region 1:MMA Rev-Exp Region 11'!AH83)</f>
        <v>0</v>
      </c>
      <c r="AI83" s="539">
        <f>SUM('MMA Rev-Exp Region 1:MMA Rev-Exp Region 11'!AI83)</f>
        <v>0</v>
      </c>
      <c r="AJ83" s="539">
        <f>SUM('MMA Rev-Exp Region 1:MMA Rev-Exp Region 11'!AJ83)</f>
        <v>0</v>
      </c>
      <c r="AK83" s="539">
        <f>SUM('MMA Rev-Exp Region 1:MMA Rev-Exp Region 11'!AK83)</f>
        <v>0</v>
      </c>
      <c r="AL83" s="539">
        <f>SUM('MMA Rev-Exp Region 1:MMA Rev-Exp Region 11'!AL83)</f>
        <v>0</v>
      </c>
      <c r="AM83" s="541">
        <f>SUM('MMA Rev-Exp Region 1:MMA Rev-Exp Region 11'!AM83)</f>
        <v>0</v>
      </c>
      <c r="AN83" s="289">
        <f>SUM(AO83:AY83)</f>
        <v>0</v>
      </c>
      <c r="AO83" s="539">
        <f>SUM('MMA Rev-Exp Region 1:MMA Rev-Exp Region 11'!AO83)</f>
        <v>0</v>
      </c>
      <c r="AP83" s="539">
        <f>SUM('MMA Rev-Exp Region 1:MMA Rev-Exp Region 11'!AP83)</f>
        <v>0</v>
      </c>
      <c r="AQ83" s="539">
        <f>SUM('MMA Rev-Exp Region 1:MMA Rev-Exp Region 11'!AQ83)</f>
        <v>0</v>
      </c>
      <c r="AR83" s="539">
        <f>SUM('MMA Rev-Exp Region 1:MMA Rev-Exp Region 11'!AR83)</f>
        <v>0</v>
      </c>
      <c r="AS83" s="539">
        <f>SUM('MMA Rev-Exp Region 1:MMA Rev-Exp Region 11'!AS83)</f>
        <v>0</v>
      </c>
      <c r="AT83" s="539">
        <f>SUM('MMA Rev-Exp Region 1:MMA Rev-Exp Region 11'!AT83)</f>
        <v>0</v>
      </c>
      <c r="AU83" s="539">
        <f>SUM('MMA Rev-Exp Region 1:MMA Rev-Exp Region 11'!AU83)</f>
        <v>0</v>
      </c>
      <c r="AV83" s="539">
        <f>SUM('MMA Rev-Exp Region 1:MMA Rev-Exp Region 11'!AV83)</f>
        <v>0</v>
      </c>
      <c r="AW83" s="539">
        <f>SUM('MMA Rev-Exp Region 1:MMA Rev-Exp Region 11'!AW83)</f>
        <v>0</v>
      </c>
      <c r="AX83" s="539">
        <f>SUM('MMA Rev-Exp Region 1:MMA Rev-Exp Region 11'!AX83)</f>
        <v>0</v>
      </c>
      <c r="AY83" s="541">
        <f>SUM('MMA Rev-Exp Region 1:MMA Rev-Exp Region 11'!AY83)</f>
        <v>0</v>
      </c>
      <c r="AZ83" s="544">
        <f>SUM('MMA Rev-Exp Region 1:MMA Rev-Exp Region 11'!AZ83)</f>
        <v>0</v>
      </c>
      <c r="BA83" s="296">
        <f>SUM(BB83:BL83)+AZ83</f>
        <v>0</v>
      </c>
      <c r="BB83" s="539">
        <f>SUM('MMA Rev-Exp Region 1:MMA Rev-Exp Region 11'!BB83)</f>
        <v>0</v>
      </c>
      <c r="BC83" s="539">
        <f>SUM('MMA Rev-Exp Region 1:MMA Rev-Exp Region 11'!BC83)</f>
        <v>0</v>
      </c>
      <c r="BD83" s="539">
        <f>SUM('MMA Rev-Exp Region 1:MMA Rev-Exp Region 11'!BD83)</f>
        <v>0</v>
      </c>
      <c r="BE83" s="539">
        <f>SUM('MMA Rev-Exp Region 1:MMA Rev-Exp Region 11'!BE83)</f>
        <v>0</v>
      </c>
      <c r="BF83" s="539">
        <f>SUM('MMA Rev-Exp Region 1:MMA Rev-Exp Region 11'!BF83)</f>
        <v>0</v>
      </c>
      <c r="BG83" s="539">
        <f>SUM('MMA Rev-Exp Region 1:MMA Rev-Exp Region 11'!BG83)</f>
        <v>0</v>
      </c>
      <c r="BH83" s="539">
        <f>SUM('MMA Rev-Exp Region 1:MMA Rev-Exp Region 11'!BH83)</f>
        <v>0</v>
      </c>
      <c r="BI83" s="539">
        <f>SUM('MMA Rev-Exp Region 1:MMA Rev-Exp Region 11'!BI83)</f>
        <v>0</v>
      </c>
      <c r="BJ83" s="539">
        <f>SUM('MMA Rev-Exp Region 1:MMA Rev-Exp Region 11'!BJ83)</f>
        <v>0</v>
      </c>
      <c r="BK83" s="539">
        <f>SUM('MMA Rev-Exp Region 1:MMA Rev-Exp Region 11'!BK83)</f>
        <v>0</v>
      </c>
      <c r="BL83" s="544">
        <f>SUM('MMA Rev-Exp Region 1:MMA Rev-Exp Region 11'!BL83)</f>
        <v>0</v>
      </c>
    </row>
    <row r="84" spans="1:64" x14ac:dyDescent="0.25">
      <c r="A84" s="1479"/>
      <c r="B84" s="767" t="s">
        <v>169</v>
      </c>
      <c r="C84" s="137" t="s">
        <v>331</v>
      </c>
      <c r="D84" s="850">
        <f t="shared" ref="D84:P84" si="75">SUM(D78:D83)</f>
        <v>367860243.96726549</v>
      </c>
      <c r="E84" s="286">
        <f t="shared" si="75"/>
        <v>203041360.73768726</v>
      </c>
      <c r="F84" s="286">
        <f t="shared" si="75"/>
        <v>17565985.674877722</v>
      </c>
      <c r="G84" s="286">
        <f t="shared" si="75"/>
        <v>67268240.093738362</v>
      </c>
      <c r="H84" s="286">
        <f t="shared" si="75"/>
        <v>28014247.728933986</v>
      </c>
      <c r="I84" s="286">
        <f t="shared" si="75"/>
        <v>5897774.283780966</v>
      </c>
      <c r="J84" s="286">
        <f t="shared" si="75"/>
        <v>5500446.0546012493</v>
      </c>
      <c r="K84" s="286">
        <f t="shared" si="75"/>
        <v>160493.75909458418</v>
      </c>
      <c r="L84" s="286">
        <f t="shared" si="75"/>
        <v>9790562.4247220829</v>
      </c>
      <c r="M84" s="286">
        <f t="shared" si="75"/>
        <v>7507788.567904436</v>
      </c>
      <c r="N84" s="286">
        <f t="shared" si="75"/>
        <v>7110719.035341464</v>
      </c>
      <c r="O84" s="287">
        <f t="shared" si="75"/>
        <v>16002625.606583273</v>
      </c>
      <c r="P84" s="850">
        <f t="shared" si="75"/>
        <v>390429772.07020742</v>
      </c>
      <c r="Q84" s="286">
        <f t="shared" ref="Q84:AA84" si="76">SUM(Q78:Q83)</f>
        <v>220741832.46353969</v>
      </c>
      <c r="R84" s="286">
        <f t="shared" si="76"/>
        <v>19262648.617540248</v>
      </c>
      <c r="S84" s="286">
        <f t="shared" si="76"/>
        <v>70970356.134409979</v>
      </c>
      <c r="T84" s="286">
        <f t="shared" si="76"/>
        <v>29012423.430495873</v>
      </c>
      <c r="U84" s="286">
        <f t="shared" si="76"/>
        <v>5405701.7111160373</v>
      </c>
      <c r="V84" s="286">
        <f t="shared" si="76"/>
        <v>5310399.5340154795</v>
      </c>
      <c r="W84" s="286">
        <f t="shared" si="76"/>
        <v>173980.3498710375</v>
      </c>
      <c r="X84" s="286">
        <f t="shared" si="76"/>
        <v>9705558.6510211471</v>
      </c>
      <c r="Y84" s="286">
        <f t="shared" si="76"/>
        <v>8815096.0327853076</v>
      </c>
      <c r="Z84" s="286">
        <f t="shared" si="76"/>
        <v>4968860.7106042299</v>
      </c>
      <c r="AA84" s="287">
        <f t="shared" si="76"/>
        <v>16062914.43480836</v>
      </c>
      <c r="AB84" s="850">
        <f>SUM(AB78:AB83)</f>
        <v>412099618.86382037</v>
      </c>
      <c r="AC84" s="286">
        <f t="shared" ref="AC84:AM84" si="77">SUM(AC78:AC83)</f>
        <v>233206638.55740303</v>
      </c>
      <c r="AD84" s="286">
        <f t="shared" si="77"/>
        <v>20785545.160515521</v>
      </c>
      <c r="AE84" s="286">
        <f t="shared" si="77"/>
        <v>76337929.127695426</v>
      </c>
      <c r="AF84" s="286">
        <f t="shared" si="77"/>
        <v>31316734.248440824</v>
      </c>
      <c r="AG84" s="286">
        <f t="shared" si="77"/>
        <v>5167651.4515940594</v>
      </c>
      <c r="AH84" s="286">
        <f t="shared" si="77"/>
        <v>4426643.2284892509</v>
      </c>
      <c r="AI84" s="286">
        <f t="shared" si="77"/>
        <v>205073.75917858235</v>
      </c>
      <c r="AJ84" s="286">
        <f t="shared" si="77"/>
        <v>9564854.2519645896</v>
      </c>
      <c r="AK84" s="286">
        <f t="shared" si="77"/>
        <v>12243843.61265493</v>
      </c>
      <c r="AL84" s="286">
        <f t="shared" si="77"/>
        <v>3785177.5306865824</v>
      </c>
      <c r="AM84" s="287">
        <f t="shared" si="77"/>
        <v>15059527.935197519</v>
      </c>
      <c r="AN84" s="850">
        <f>SUM(AN78:AN83)</f>
        <v>1149891339.2598293</v>
      </c>
      <c r="AO84" s="286">
        <f t="shared" ref="AO84:AY84" si="78">SUM(AO78:AO83)</f>
        <v>638607574.91672897</v>
      </c>
      <c r="AP84" s="286">
        <f t="shared" si="78"/>
        <v>70619340.487699121</v>
      </c>
      <c r="AQ84" s="286">
        <f t="shared" si="78"/>
        <v>201085601.12866053</v>
      </c>
      <c r="AR84" s="286">
        <f t="shared" si="78"/>
        <v>100867512.79867277</v>
      </c>
      <c r="AS84" s="286">
        <f t="shared" si="78"/>
        <v>13730039.520010417</v>
      </c>
      <c r="AT84" s="286">
        <f t="shared" si="78"/>
        <v>12009332.92088435</v>
      </c>
      <c r="AU84" s="286">
        <f t="shared" si="78"/>
        <v>278666.39749600407</v>
      </c>
      <c r="AV84" s="286">
        <f t="shared" si="78"/>
        <v>26927121.909995396</v>
      </c>
      <c r="AW84" s="286">
        <f t="shared" si="78"/>
        <v>41830064.674114108</v>
      </c>
      <c r="AX84" s="286">
        <f t="shared" si="78"/>
        <v>10977321.545195499</v>
      </c>
      <c r="AY84" s="287">
        <f t="shared" si="78"/>
        <v>32958762.960372105</v>
      </c>
      <c r="AZ84" s="856">
        <f>SUM(AZ78:AZ83)</f>
        <v>-26197873.651012331</v>
      </c>
      <c r="BA84" s="306">
        <f>SUM(BA78:BA83)</f>
        <v>2294083100.5101099</v>
      </c>
      <c r="BB84" s="279">
        <f>SUM('MMA Rev-Exp Region 1:MMA Rev-Exp Region 11'!BB84)</f>
        <v>1295597406.6753592</v>
      </c>
      <c r="BC84" s="279">
        <f>SUM('MMA Rev-Exp Region 1:MMA Rev-Exp Region 11'!BC84)</f>
        <v>128233519.94063263</v>
      </c>
      <c r="BD84" s="279">
        <f>SUM('MMA Rev-Exp Region 1:MMA Rev-Exp Region 11'!BD84)</f>
        <v>415662126.48450422</v>
      </c>
      <c r="BE84" s="279">
        <f>SUM('MMA Rev-Exp Region 1:MMA Rev-Exp Region 11'!BE84)</f>
        <v>189210918.20654345</v>
      </c>
      <c r="BF84" s="279">
        <f>SUM('MMA Rev-Exp Region 1:MMA Rev-Exp Region 11'!BF84)</f>
        <v>30201166.966501482</v>
      </c>
      <c r="BG84" s="279">
        <f>SUM('MMA Rev-Exp Region 1:MMA Rev-Exp Region 11'!BG84)</f>
        <v>27246821.737990327</v>
      </c>
      <c r="BH84" s="279">
        <f>SUM('MMA Rev-Exp Region 1:MMA Rev-Exp Region 11'!BH84)</f>
        <v>818214.26564020803</v>
      </c>
      <c r="BI84" s="279">
        <f>SUM('MMA Rev-Exp Region 1:MMA Rev-Exp Region 11'!BI84)</f>
        <v>55988097.237703219</v>
      </c>
      <c r="BJ84" s="279">
        <f>SUM('MMA Rev-Exp Region 1:MMA Rev-Exp Region 11'!BJ84)</f>
        <v>70396792.887458786</v>
      </c>
      <c r="BK84" s="279">
        <f>SUM('MMA Rev-Exp Region 1:MMA Rev-Exp Region 11'!BK84)</f>
        <v>26842078.821827777</v>
      </c>
      <c r="BL84" s="307">
        <f>SUM('MMA Rev-Exp Region 1:MMA Rev-Exp Region 11'!BL84)</f>
        <v>80083830.936961263</v>
      </c>
    </row>
    <row r="85" spans="1:64" x14ac:dyDescent="0.25">
      <c r="A85" s="1479"/>
      <c r="B85" s="221" t="s">
        <v>170</v>
      </c>
      <c r="C85" s="222" t="s">
        <v>40</v>
      </c>
      <c r="D85" s="276">
        <f>SUM(E85:O85)</f>
        <v>142974.98000000001</v>
      </c>
      <c r="E85" s="538">
        <f>SUM('MMA Rev-Exp Region 1:MMA Rev-Exp Region 11'!E85)</f>
        <v>116001.77831638297</v>
      </c>
      <c r="F85" s="538">
        <f>SUM('MMA Rev-Exp Region 1:MMA Rev-Exp Region 11'!F85)</f>
        <v>3514.5216836170334</v>
      </c>
      <c r="G85" s="538">
        <f>SUM('MMA Rev-Exp Region 1:MMA Rev-Exp Region 11'!G85)</f>
        <v>8158.8515390234497</v>
      </c>
      <c r="H85" s="538">
        <f>SUM('MMA Rev-Exp Region 1:MMA Rev-Exp Region 11'!H85)</f>
        <v>1988.3658131721763</v>
      </c>
      <c r="I85" s="538">
        <f>SUM('MMA Rev-Exp Region 1:MMA Rev-Exp Region 11'!I85)</f>
        <v>3946.7471827077534</v>
      </c>
      <c r="J85" s="538">
        <f>SUM('MMA Rev-Exp Region 1:MMA Rev-Exp Region 11'!J85)</f>
        <v>0</v>
      </c>
      <c r="K85" s="538">
        <f>SUM('MMA Rev-Exp Region 1:MMA Rev-Exp Region 11'!K85)</f>
        <v>128.49372282324336</v>
      </c>
      <c r="L85" s="538">
        <f>SUM('MMA Rev-Exp Region 1:MMA Rev-Exp Region 11'!L85)</f>
        <v>364.74440081093724</v>
      </c>
      <c r="M85" s="538">
        <f>SUM('MMA Rev-Exp Region 1:MMA Rev-Exp Region 11'!M85)</f>
        <v>32.237294242249291</v>
      </c>
      <c r="N85" s="538">
        <f>SUM('MMA Rev-Exp Region 1:MMA Rev-Exp Region 11'!N85)</f>
        <v>8141.2990944690027</v>
      </c>
      <c r="O85" s="540">
        <f>SUM('MMA Rev-Exp Region 1:MMA Rev-Exp Region 11'!O85)</f>
        <v>697.94095275118696</v>
      </c>
      <c r="P85" s="276">
        <f>SUM(Q85:AA85)</f>
        <v>177671.49</v>
      </c>
      <c r="Q85" s="538">
        <f>SUM('MMA Rev-Exp Region 1:MMA Rev-Exp Region 11'!Q85)</f>
        <v>150172.8748276702</v>
      </c>
      <c r="R85" s="538">
        <f>SUM('MMA Rev-Exp Region 1:MMA Rev-Exp Region 11'!R85)</f>
        <v>4755.2651723298131</v>
      </c>
      <c r="S85" s="538">
        <f>SUM('MMA Rev-Exp Region 1:MMA Rev-Exp Region 11'!S85)</f>
        <v>9056.4399757045394</v>
      </c>
      <c r="T85" s="538">
        <f>SUM('MMA Rev-Exp Region 1:MMA Rev-Exp Region 11'!T85)</f>
        <v>2218.369505563162</v>
      </c>
      <c r="U85" s="538">
        <f>SUM('MMA Rev-Exp Region 1:MMA Rev-Exp Region 11'!U85)</f>
        <v>3399.7389310285439</v>
      </c>
      <c r="V85" s="538">
        <f>SUM('MMA Rev-Exp Region 1:MMA Rev-Exp Region 11'!V85)</f>
        <v>0</v>
      </c>
      <c r="W85" s="538">
        <f>SUM('MMA Rev-Exp Region 1:MMA Rev-Exp Region 11'!W85)</f>
        <v>117.1550066585248</v>
      </c>
      <c r="X85" s="538">
        <f>SUM('MMA Rev-Exp Region 1:MMA Rev-Exp Region 11'!X85)</f>
        <v>418.29448394712472</v>
      </c>
      <c r="Y85" s="538">
        <f>SUM('MMA Rev-Exp Region 1:MMA Rev-Exp Region 11'!Y85)</f>
        <v>34.102925078632552</v>
      </c>
      <c r="Z85" s="538">
        <f>SUM('MMA Rev-Exp Region 1:MMA Rev-Exp Region 11'!Z85)</f>
        <v>6748.1260623129338</v>
      </c>
      <c r="AA85" s="540">
        <f>SUM('MMA Rev-Exp Region 1:MMA Rev-Exp Region 11'!AA85)</f>
        <v>751.12310970654141</v>
      </c>
      <c r="AB85" s="276">
        <f>SUM(AC85:AM85)</f>
        <v>167095.29000000007</v>
      </c>
      <c r="AC85" s="538">
        <f>SUM('MMA Rev-Exp Region 1:MMA Rev-Exp Region 11'!AC85)</f>
        <v>139153.0453575089</v>
      </c>
      <c r="AD85" s="538">
        <f>SUM('MMA Rev-Exp Region 1:MMA Rev-Exp Region 11'!AD85)</f>
        <v>4688.8046424911199</v>
      </c>
      <c r="AE85" s="538">
        <f>SUM('MMA Rev-Exp Region 1:MMA Rev-Exp Region 11'!AE85)</f>
        <v>8893.2955382044747</v>
      </c>
      <c r="AF85" s="538">
        <f>SUM('MMA Rev-Exp Region 1:MMA Rev-Exp Region 11'!AF85)</f>
        <v>2196.8222460622146</v>
      </c>
      <c r="AG85" s="538">
        <f>SUM('MMA Rev-Exp Region 1:MMA Rev-Exp Region 11'!AG85)</f>
        <v>3712.8016276581079</v>
      </c>
      <c r="AH85" s="538">
        <f>SUM('MMA Rev-Exp Region 1:MMA Rev-Exp Region 11'!AH85)</f>
        <v>0</v>
      </c>
      <c r="AI85" s="538">
        <f>SUM('MMA Rev-Exp Region 1:MMA Rev-Exp Region 11'!AI85)</f>
        <v>124.1414804278952</v>
      </c>
      <c r="AJ85" s="538">
        <f>SUM('MMA Rev-Exp Region 1:MMA Rev-Exp Region 11'!AJ85)</f>
        <v>426.63363536259004</v>
      </c>
      <c r="AK85" s="538">
        <f>SUM('MMA Rev-Exp Region 1:MMA Rev-Exp Region 11'!AK85)</f>
        <v>33.954522113788059</v>
      </c>
      <c r="AL85" s="538">
        <f>SUM('MMA Rev-Exp Region 1:MMA Rev-Exp Region 11'!AL85)</f>
        <v>7137.0768919139982</v>
      </c>
      <c r="AM85" s="540">
        <f>SUM('MMA Rev-Exp Region 1:MMA Rev-Exp Region 11'!AM85)</f>
        <v>728.71405825693364</v>
      </c>
      <c r="AN85" s="276">
        <f>SUM(AO85:AY85)</f>
        <v>428275.54000000004</v>
      </c>
      <c r="AO85" s="538">
        <f>SUM('MMA Rev-Exp Region 1:MMA Rev-Exp Region 11'!AO85)</f>
        <v>363401.18929871195</v>
      </c>
      <c r="AP85" s="538">
        <f>SUM('MMA Rev-Exp Region 1:MMA Rev-Exp Region 11'!AP85)</f>
        <v>15548.300701288073</v>
      </c>
      <c r="AQ85" s="538">
        <f>SUM('MMA Rev-Exp Region 1:MMA Rev-Exp Region 11'!AQ85)</f>
        <v>23499.362682596802</v>
      </c>
      <c r="AR85" s="538">
        <f>SUM('MMA Rev-Exp Region 1:MMA Rev-Exp Region 11'!AR85)</f>
        <v>7469.4303902962047</v>
      </c>
      <c r="AS85" s="538">
        <f>SUM('MMA Rev-Exp Region 1:MMA Rev-Exp Region 11'!AS85)</f>
        <v>7715.0200710038198</v>
      </c>
      <c r="AT85" s="538">
        <f>SUM('MMA Rev-Exp Region 1:MMA Rev-Exp Region 11'!AT85)</f>
        <v>0</v>
      </c>
      <c r="AU85" s="538">
        <f>SUM('MMA Rev-Exp Region 1:MMA Rev-Exp Region 11'!AU85)</f>
        <v>200.31421064596657</v>
      </c>
      <c r="AV85" s="538">
        <f>SUM('MMA Rev-Exp Region 1:MMA Rev-Exp Region 11'!AV85)</f>
        <v>1158.9262890139303</v>
      </c>
      <c r="AW85" s="538">
        <f>SUM('MMA Rev-Exp Region 1:MMA Rev-Exp Region 11'!AW85)</f>
        <v>158.30570527196426</v>
      </c>
      <c r="AX85" s="538">
        <f>SUM('MMA Rev-Exp Region 1:MMA Rev-Exp Region 11'!AX85)</f>
        <v>7882.0957183502151</v>
      </c>
      <c r="AY85" s="540">
        <f>SUM('MMA Rev-Exp Region 1:MMA Rev-Exp Region 11'!AY85)</f>
        <v>1242.5949328211013</v>
      </c>
      <c r="AZ85" s="543">
        <f>SUM('MMA Rev-Exp Region 1:MMA Rev-Exp Region 11'!AZ85)</f>
        <v>0</v>
      </c>
      <c r="BA85" s="294">
        <f>SUM(BB85:BL85)+AZ85</f>
        <v>916017.30000000016</v>
      </c>
      <c r="BB85" s="538">
        <f>SUM('MMA Rev-Exp Region 1:MMA Rev-Exp Region 11'!BB85)</f>
        <v>768728.88780027407</v>
      </c>
      <c r="BC85" s="538">
        <f>SUM('MMA Rev-Exp Region 1:MMA Rev-Exp Region 11'!BC85)</f>
        <v>28506.892199726033</v>
      </c>
      <c r="BD85" s="538">
        <f>SUM('MMA Rev-Exp Region 1:MMA Rev-Exp Region 11'!BD85)</f>
        <v>49607.949735529277</v>
      </c>
      <c r="BE85" s="538">
        <f>SUM('MMA Rev-Exp Region 1:MMA Rev-Exp Region 11'!BE85)</f>
        <v>13872.987955093757</v>
      </c>
      <c r="BF85" s="538">
        <f>SUM('MMA Rev-Exp Region 1:MMA Rev-Exp Region 11'!BF85)</f>
        <v>18774.307812398223</v>
      </c>
      <c r="BG85" s="538">
        <f>SUM('MMA Rev-Exp Region 1:MMA Rev-Exp Region 11'!BG85)</f>
        <v>0</v>
      </c>
      <c r="BH85" s="538">
        <f>SUM('MMA Rev-Exp Region 1:MMA Rev-Exp Region 11'!BH85)</f>
        <v>570.10442055562999</v>
      </c>
      <c r="BI85" s="538">
        <f>SUM('MMA Rev-Exp Region 1:MMA Rev-Exp Region 11'!BI85)</f>
        <v>2368.5988091345821</v>
      </c>
      <c r="BJ85" s="538">
        <f>SUM('MMA Rev-Exp Region 1:MMA Rev-Exp Region 11'!BJ85)</f>
        <v>258.60044670663416</v>
      </c>
      <c r="BK85" s="538">
        <f>SUM('MMA Rev-Exp Region 1:MMA Rev-Exp Region 11'!BK85)</f>
        <v>29908.597767046147</v>
      </c>
      <c r="BL85" s="543">
        <f>SUM('MMA Rev-Exp Region 1:MMA Rev-Exp Region 11'!BL85)</f>
        <v>3420.3730535357631</v>
      </c>
    </row>
    <row r="86" spans="1:64" x14ac:dyDescent="0.25">
      <c r="A86" s="1479"/>
      <c r="B86" s="221" t="s">
        <v>171</v>
      </c>
      <c r="C86" s="222" t="s">
        <v>332</v>
      </c>
      <c r="D86" s="289">
        <f>SUM(E86:O86)</f>
        <v>0</v>
      </c>
      <c r="E86" s="539">
        <f>SUM('MMA Rev-Exp Region 1:MMA Rev-Exp Region 11'!E86)</f>
        <v>0</v>
      </c>
      <c r="F86" s="539">
        <f>SUM('MMA Rev-Exp Region 1:MMA Rev-Exp Region 11'!F86)</f>
        <v>0</v>
      </c>
      <c r="G86" s="539">
        <f>SUM('MMA Rev-Exp Region 1:MMA Rev-Exp Region 11'!G86)</f>
        <v>0</v>
      </c>
      <c r="H86" s="539">
        <f>SUM('MMA Rev-Exp Region 1:MMA Rev-Exp Region 11'!H86)</f>
        <v>0</v>
      </c>
      <c r="I86" s="539">
        <f>SUM('MMA Rev-Exp Region 1:MMA Rev-Exp Region 11'!I86)</f>
        <v>0</v>
      </c>
      <c r="J86" s="539">
        <f>SUM('MMA Rev-Exp Region 1:MMA Rev-Exp Region 11'!J86)</f>
        <v>0</v>
      </c>
      <c r="K86" s="539">
        <f>SUM('MMA Rev-Exp Region 1:MMA Rev-Exp Region 11'!K86)</f>
        <v>0</v>
      </c>
      <c r="L86" s="539">
        <f>SUM('MMA Rev-Exp Region 1:MMA Rev-Exp Region 11'!L86)</f>
        <v>0</v>
      </c>
      <c r="M86" s="539">
        <f>SUM('MMA Rev-Exp Region 1:MMA Rev-Exp Region 11'!M86)</f>
        <v>0</v>
      </c>
      <c r="N86" s="539">
        <f>SUM('MMA Rev-Exp Region 1:MMA Rev-Exp Region 11'!N86)</f>
        <v>0</v>
      </c>
      <c r="O86" s="541">
        <f>SUM('MMA Rev-Exp Region 1:MMA Rev-Exp Region 11'!O86)</f>
        <v>0</v>
      </c>
      <c r="P86" s="289">
        <f>SUM(Q86:AA86)</f>
        <v>0</v>
      </c>
      <c r="Q86" s="539">
        <f>SUM('MMA Rev-Exp Region 1:MMA Rev-Exp Region 11'!Q86)</f>
        <v>0</v>
      </c>
      <c r="R86" s="539">
        <f>SUM('MMA Rev-Exp Region 1:MMA Rev-Exp Region 11'!R86)</f>
        <v>0</v>
      </c>
      <c r="S86" s="539">
        <f>SUM('MMA Rev-Exp Region 1:MMA Rev-Exp Region 11'!S86)</f>
        <v>0</v>
      </c>
      <c r="T86" s="539">
        <f>SUM('MMA Rev-Exp Region 1:MMA Rev-Exp Region 11'!T86)</f>
        <v>0</v>
      </c>
      <c r="U86" s="539">
        <f>SUM('MMA Rev-Exp Region 1:MMA Rev-Exp Region 11'!U86)</f>
        <v>0</v>
      </c>
      <c r="V86" s="539">
        <f>SUM('MMA Rev-Exp Region 1:MMA Rev-Exp Region 11'!V86)</f>
        <v>0</v>
      </c>
      <c r="W86" s="539">
        <f>SUM('MMA Rev-Exp Region 1:MMA Rev-Exp Region 11'!W86)</f>
        <v>0</v>
      </c>
      <c r="X86" s="539">
        <f>SUM('MMA Rev-Exp Region 1:MMA Rev-Exp Region 11'!X86)</f>
        <v>0</v>
      </c>
      <c r="Y86" s="539">
        <f>SUM('MMA Rev-Exp Region 1:MMA Rev-Exp Region 11'!Y86)</f>
        <v>0</v>
      </c>
      <c r="Z86" s="539">
        <f>SUM('MMA Rev-Exp Region 1:MMA Rev-Exp Region 11'!Z86)</f>
        <v>0</v>
      </c>
      <c r="AA86" s="541">
        <f>SUM('MMA Rev-Exp Region 1:MMA Rev-Exp Region 11'!AA86)</f>
        <v>0</v>
      </c>
      <c r="AB86" s="289">
        <f>SUM(AC86:AM86)</f>
        <v>0</v>
      </c>
      <c r="AC86" s="539">
        <f>SUM('MMA Rev-Exp Region 1:MMA Rev-Exp Region 11'!AC86)</f>
        <v>0</v>
      </c>
      <c r="AD86" s="539">
        <f>SUM('MMA Rev-Exp Region 1:MMA Rev-Exp Region 11'!AD86)</f>
        <v>0</v>
      </c>
      <c r="AE86" s="539">
        <f>SUM('MMA Rev-Exp Region 1:MMA Rev-Exp Region 11'!AE86)</f>
        <v>0</v>
      </c>
      <c r="AF86" s="539">
        <f>SUM('MMA Rev-Exp Region 1:MMA Rev-Exp Region 11'!AF86)</f>
        <v>0</v>
      </c>
      <c r="AG86" s="539">
        <f>SUM('MMA Rev-Exp Region 1:MMA Rev-Exp Region 11'!AG86)</f>
        <v>0</v>
      </c>
      <c r="AH86" s="539">
        <f>SUM('MMA Rev-Exp Region 1:MMA Rev-Exp Region 11'!AH86)</f>
        <v>0</v>
      </c>
      <c r="AI86" s="539">
        <f>SUM('MMA Rev-Exp Region 1:MMA Rev-Exp Region 11'!AI86)</f>
        <v>0</v>
      </c>
      <c r="AJ86" s="539">
        <f>SUM('MMA Rev-Exp Region 1:MMA Rev-Exp Region 11'!AJ86)</f>
        <v>0</v>
      </c>
      <c r="AK86" s="539">
        <f>SUM('MMA Rev-Exp Region 1:MMA Rev-Exp Region 11'!AK86)</f>
        <v>0</v>
      </c>
      <c r="AL86" s="539">
        <f>SUM('MMA Rev-Exp Region 1:MMA Rev-Exp Region 11'!AL86)</f>
        <v>0</v>
      </c>
      <c r="AM86" s="541">
        <f>SUM('MMA Rev-Exp Region 1:MMA Rev-Exp Region 11'!AM86)</f>
        <v>0</v>
      </c>
      <c r="AN86" s="289">
        <f>SUM(AO86:AY86)</f>
        <v>0</v>
      </c>
      <c r="AO86" s="539">
        <f>SUM('MMA Rev-Exp Region 1:MMA Rev-Exp Region 11'!AO86)</f>
        <v>0</v>
      </c>
      <c r="AP86" s="539">
        <f>SUM('MMA Rev-Exp Region 1:MMA Rev-Exp Region 11'!AP86)</f>
        <v>0</v>
      </c>
      <c r="AQ86" s="539">
        <f>SUM('MMA Rev-Exp Region 1:MMA Rev-Exp Region 11'!AQ86)</f>
        <v>0</v>
      </c>
      <c r="AR86" s="539">
        <f>SUM('MMA Rev-Exp Region 1:MMA Rev-Exp Region 11'!AR86)</f>
        <v>0</v>
      </c>
      <c r="AS86" s="539">
        <f>SUM('MMA Rev-Exp Region 1:MMA Rev-Exp Region 11'!AS86)</f>
        <v>0</v>
      </c>
      <c r="AT86" s="539">
        <f>SUM('MMA Rev-Exp Region 1:MMA Rev-Exp Region 11'!AT86)</f>
        <v>0</v>
      </c>
      <c r="AU86" s="539">
        <f>SUM('MMA Rev-Exp Region 1:MMA Rev-Exp Region 11'!AU86)</f>
        <v>0</v>
      </c>
      <c r="AV86" s="539">
        <f>SUM('MMA Rev-Exp Region 1:MMA Rev-Exp Region 11'!AV86)</f>
        <v>0</v>
      </c>
      <c r="AW86" s="539">
        <f>SUM('MMA Rev-Exp Region 1:MMA Rev-Exp Region 11'!AW86)</f>
        <v>0</v>
      </c>
      <c r="AX86" s="539">
        <f>SUM('MMA Rev-Exp Region 1:MMA Rev-Exp Region 11'!AX86)</f>
        <v>0</v>
      </c>
      <c r="AY86" s="541">
        <f>SUM('MMA Rev-Exp Region 1:MMA Rev-Exp Region 11'!AY86)</f>
        <v>0</v>
      </c>
      <c r="AZ86" s="544">
        <f>SUM('MMA Rev-Exp Region 1:MMA Rev-Exp Region 11'!AZ86)</f>
        <v>0</v>
      </c>
      <c r="BA86" s="296">
        <f>SUM(BB86:BL86)+AZ86</f>
        <v>0</v>
      </c>
      <c r="BB86" s="539">
        <f>SUM('MMA Rev-Exp Region 1:MMA Rev-Exp Region 11'!BB86)</f>
        <v>0</v>
      </c>
      <c r="BC86" s="539">
        <f>SUM('MMA Rev-Exp Region 1:MMA Rev-Exp Region 11'!BC86)</f>
        <v>0</v>
      </c>
      <c r="BD86" s="539">
        <f>SUM('MMA Rev-Exp Region 1:MMA Rev-Exp Region 11'!BD86)</f>
        <v>0</v>
      </c>
      <c r="BE86" s="539">
        <f>SUM('MMA Rev-Exp Region 1:MMA Rev-Exp Region 11'!BE86)</f>
        <v>0</v>
      </c>
      <c r="BF86" s="539">
        <f>SUM('MMA Rev-Exp Region 1:MMA Rev-Exp Region 11'!BF86)</f>
        <v>0</v>
      </c>
      <c r="BG86" s="539">
        <f>SUM('MMA Rev-Exp Region 1:MMA Rev-Exp Region 11'!BG86)</f>
        <v>0</v>
      </c>
      <c r="BH86" s="539">
        <f>SUM('MMA Rev-Exp Region 1:MMA Rev-Exp Region 11'!BH86)</f>
        <v>0</v>
      </c>
      <c r="BI86" s="539">
        <f>SUM('MMA Rev-Exp Region 1:MMA Rev-Exp Region 11'!BI86)</f>
        <v>0</v>
      </c>
      <c r="BJ86" s="539">
        <f>SUM('MMA Rev-Exp Region 1:MMA Rev-Exp Region 11'!BJ86)</f>
        <v>0</v>
      </c>
      <c r="BK86" s="539">
        <f>SUM('MMA Rev-Exp Region 1:MMA Rev-Exp Region 11'!BK86)</f>
        <v>0</v>
      </c>
      <c r="BL86" s="544">
        <f>SUM('MMA Rev-Exp Region 1:MMA Rev-Exp Region 11'!BL86)</f>
        <v>0</v>
      </c>
    </row>
    <row r="87" spans="1:64" s="209" customFormat="1" x14ac:dyDescent="0.25">
      <c r="A87" s="1479"/>
      <c r="B87" s="221" t="s">
        <v>172</v>
      </c>
      <c r="C87" s="222" t="s">
        <v>254</v>
      </c>
      <c r="D87" s="289">
        <f>SUM(D85:D86)</f>
        <v>142974.98000000001</v>
      </c>
      <c r="E87" s="539">
        <f>SUM('MMA Rev-Exp Region 1:MMA Rev-Exp Region 11'!E87)</f>
        <v>116001.77831638297</v>
      </c>
      <c r="F87" s="539">
        <f>SUM('MMA Rev-Exp Region 1:MMA Rev-Exp Region 11'!F87)</f>
        <v>3514.5216836170334</v>
      </c>
      <c r="G87" s="539">
        <f>SUM('MMA Rev-Exp Region 1:MMA Rev-Exp Region 11'!G87)</f>
        <v>8158.8515390234497</v>
      </c>
      <c r="H87" s="539">
        <f>SUM('MMA Rev-Exp Region 1:MMA Rev-Exp Region 11'!H87)</f>
        <v>1988.3658131721763</v>
      </c>
      <c r="I87" s="539">
        <f>SUM('MMA Rev-Exp Region 1:MMA Rev-Exp Region 11'!I87)</f>
        <v>3946.7471827077534</v>
      </c>
      <c r="J87" s="539">
        <f>SUM('MMA Rev-Exp Region 1:MMA Rev-Exp Region 11'!J87)</f>
        <v>0</v>
      </c>
      <c r="K87" s="539">
        <f>SUM('MMA Rev-Exp Region 1:MMA Rev-Exp Region 11'!K87)</f>
        <v>128.49372282324336</v>
      </c>
      <c r="L87" s="539">
        <f>SUM('MMA Rev-Exp Region 1:MMA Rev-Exp Region 11'!L87)</f>
        <v>364.74440081093724</v>
      </c>
      <c r="M87" s="539">
        <f>SUM('MMA Rev-Exp Region 1:MMA Rev-Exp Region 11'!M87)</f>
        <v>32.237294242249291</v>
      </c>
      <c r="N87" s="539">
        <f>SUM('MMA Rev-Exp Region 1:MMA Rev-Exp Region 11'!N87)</f>
        <v>8141.2990944690027</v>
      </c>
      <c r="O87" s="541">
        <f>SUM('MMA Rev-Exp Region 1:MMA Rev-Exp Region 11'!O87)</f>
        <v>697.94095275118696</v>
      </c>
      <c r="P87" s="289">
        <f>SUM(P85:P86)</f>
        <v>177671.49</v>
      </c>
      <c r="Q87" s="539">
        <f>SUM('MMA Rev-Exp Region 1:MMA Rev-Exp Region 11'!Q87)</f>
        <v>150172.8748276702</v>
      </c>
      <c r="R87" s="539">
        <f>SUM('MMA Rev-Exp Region 1:MMA Rev-Exp Region 11'!R87)</f>
        <v>4755.2651723298131</v>
      </c>
      <c r="S87" s="539">
        <f>SUM('MMA Rev-Exp Region 1:MMA Rev-Exp Region 11'!S87)</f>
        <v>9056.4399757045394</v>
      </c>
      <c r="T87" s="539">
        <f>SUM('MMA Rev-Exp Region 1:MMA Rev-Exp Region 11'!T87)</f>
        <v>2218.369505563162</v>
      </c>
      <c r="U87" s="539">
        <f>SUM('MMA Rev-Exp Region 1:MMA Rev-Exp Region 11'!U87)</f>
        <v>3399.7389310285439</v>
      </c>
      <c r="V87" s="539">
        <f>SUM('MMA Rev-Exp Region 1:MMA Rev-Exp Region 11'!V87)</f>
        <v>0</v>
      </c>
      <c r="W87" s="539">
        <f>SUM('MMA Rev-Exp Region 1:MMA Rev-Exp Region 11'!W87)</f>
        <v>117.1550066585248</v>
      </c>
      <c r="X87" s="539">
        <f>SUM('MMA Rev-Exp Region 1:MMA Rev-Exp Region 11'!X87)</f>
        <v>418.29448394712472</v>
      </c>
      <c r="Y87" s="539">
        <f>SUM('MMA Rev-Exp Region 1:MMA Rev-Exp Region 11'!Y87)</f>
        <v>34.102925078632552</v>
      </c>
      <c r="Z87" s="539">
        <f>SUM('MMA Rev-Exp Region 1:MMA Rev-Exp Region 11'!Z87)</f>
        <v>6748.1260623129338</v>
      </c>
      <c r="AA87" s="541">
        <f>SUM('MMA Rev-Exp Region 1:MMA Rev-Exp Region 11'!AA87)</f>
        <v>751.12310970654141</v>
      </c>
      <c r="AB87" s="289">
        <f>SUM(AB85:AB86)</f>
        <v>167095.29000000007</v>
      </c>
      <c r="AC87" s="539">
        <f>SUM('MMA Rev-Exp Region 1:MMA Rev-Exp Region 11'!AC87)</f>
        <v>139153.0453575089</v>
      </c>
      <c r="AD87" s="539">
        <f>SUM('MMA Rev-Exp Region 1:MMA Rev-Exp Region 11'!AD87)</f>
        <v>4688.8046424911199</v>
      </c>
      <c r="AE87" s="539">
        <f>SUM('MMA Rev-Exp Region 1:MMA Rev-Exp Region 11'!AE87)</f>
        <v>8893.2955382044747</v>
      </c>
      <c r="AF87" s="539">
        <f>SUM('MMA Rev-Exp Region 1:MMA Rev-Exp Region 11'!AF87)</f>
        <v>2196.8222460622146</v>
      </c>
      <c r="AG87" s="539">
        <f>SUM('MMA Rev-Exp Region 1:MMA Rev-Exp Region 11'!AG87)</f>
        <v>3712.8016276581079</v>
      </c>
      <c r="AH87" s="539">
        <f>SUM('MMA Rev-Exp Region 1:MMA Rev-Exp Region 11'!AH87)</f>
        <v>0</v>
      </c>
      <c r="AI87" s="539">
        <f>SUM('MMA Rev-Exp Region 1:MMA Rev-Exp Region 11'!AI87)</f>
        <v>124.1414804278952</v>
      </c>
      <c r="AJ87" s="539">
        <f>SUM('MMA Rev-Exp Region 1:MMA Rev-Exp Region 11'!AJ87)</f>
        <v>426.63363536259004</v>
      </c>
      <c r="AK87" s="539">
        <f>SUM('MMA Rev-Exp Region 1:MMA Rev-Exp Region 11'!AK87)</f>
        <v>33.954522113788059</v>
      </c>
      <c r="AL87" s="539">
        <f>SUM('MMA Rev-Exp Region 1:MMA Rev-Exp Region 11'!AL87)</f>
        <v>7137.0768919139982</v>
      </c>
      <c r="AM87" s="541">
        <f>SUM('MMA Rev-Exp Region 1:MMA Rev-Exp Region 11'!AM87)</f>
        <v>728.71405825693364</v>
      </c>
      <c r="AN87" s="289">
        <f>SUM(AN85:AN86)</f>
        <v>428275.54000000004</v>
      </c>
      <c r="AO87" s="539">
        <f>SUM('MMA Rev-Exp Region 1:MMA Rev-Exp Region 11'!AO87)</f>
        <v>363401.18929871195</v>
      </c>
      <c r="AP87" s="539">
        <f>SUM('MMA Rev-Exp Region 1:MMA Rev-Exp Region 11'!AP87)</f>
        <v>15548.300701288073</v>
      </c>
      <c r="AQ87" s="539">
        <f>SUM('MMA Rev-Exp Region 1:MMA Rev-Exp Region 11'!AQ87)</f>
        <v>23499.362682596802</v>
      </c>
      <c r="AR87" s="539">
        <f>SUM('MMA Rev-Exp Region 1:MMA Rev-Exp Region 11'!AR87)</f>
        <v>7469.4303902962047</v>
      </c>
      <c r="AS87" s="539">
        <f>SUM('MMA Rev-Exp Region 1:MMA Rev-Exp Region 11'!AS87)</f>
        <v>7715.0200710038198</v>
      </c>
      <c r="AT87" s="539">
        <f>SUM('MMA Rev-Exp Region 1:MMA Rev-Exp Region 11'!AT87)</f>
        <v>0</v>
      </c>
      <c r="AU87" s="539">
        <f>SUM('MMA Rev-Exp Region 1:MMA Rev-Exp Region 11'!AU87)</f>
        <v>200.31421064596657</v>
      </c>
      <c r="AV87" s="539">
        <f>SUM('MMA Rev-Exp Region 1:MMA Rev-Exp Region 11'!AV87)</f>
        <v>1158.9262890139303</v>
      </c>
      <c r="AW87" s="539">
        <f>SUM('MMA Rev-Exp Region 1:MMA Rev-Exp Region 11'!AW87)</f>
        <v>158.30570527196426</v>
      </c>
      <c r="AX87" s="539">
        <f>SUM('MMA Rev-Exp Region 1:MMA Rev-Exp Region 11'!AX87)</f>
        <v>7882.0957183502151</v>
      </c>
      <c r="AY87" s="541">
        <f>SUM('MMA Rev-Exp Region 1:MMA Rev-Exp Region 11'!AY87)</f>
        <v>1242.5949328211013</v>
      </c>
      <c r="AZ87" s="544">
        <f>SUM('MMA Rev-Exp Region 1:MMA Rev-Exp Region 11'!AZ87)</f>
        <v>0</v>
      </c>
      <c r="BA87" s="296">
        <f>SUM(BA85:BA86)</f>
        <v>916017.30000000016</v>
      </c>
      <c r="BB87" s="539">
        <f>SUM('MMA Rev-Exp Region 1:MMA Rev-Exp Region 11'!BB87)</f>
        <v>768728.88780027407</v>
      </c>
      <c r="BC87" s="539">
        <f>SUM('MMA Rev-Exp Region 1:MMA Rev-Exp Region 11'!BC87)</f>
        <v>28506.892199726033</v>
      </c>
      <c r="BD87" s="539">
        <f>SUM('MMA Rev-Exp Region 1:MMA Rev-Exp Region 11'!BD87)</f>
        <v>49607.949735529277</v>
      </c>
      <c r="BE87" s="539">
        <f>SUM('MMA Rev-Exp Region 1:MMA Rev-Exp Region 11'!BE87)</f>
        <v>13872.987955093757</v>
      </c>
      <c r="BF87" s="539">
        <f>SUM('MMA Rev-Exp Region 1:MMA Rev-Exp Region 11'!BF87)</f>
        <v>18774.307812398223</v>
      </c>
      <c r="BG87" s="539">
        <f>SUM('MMA Rev-Exp Region 1:MMA Rev-Exp Region 11'!BG87)</f>
        <v>0</v>
      </c>
      <c r="BH87" s="539">
        <f>SUM('MMA Rev-Exp Region 1:MMA Rev-Exp Region 11'!BH87)</f>
        <v>570.10442055562999</v>
      </c>
      <c r="BI87" s="539">
        <f>SUM('MMA Rev-Exp Region 1:MMA Rev-Exp Region 11'!BI87)</f>
        <v>2368.5988091345821</v>
      </c>
      <c r="BJ87" s="539">
        <f>SUM('MMA Rev-Exp Region 1:MMA Rev-Exp Region 11'!BJ87)</f>
        <v>258.60044670663416</v>
      </c>
      <c r="BK87" s="539">
        <f>SUM('MMA Rev-Exp Region 1:MMA Rev-Exp Region 11'!BK87)</f>
        <v>29908.597767046147</v>
      </c>
      <c r="BL87" s="544">
        <f>SUM('MMA Rev-Exp Region 1:MMA Rev-Exp Region 11'!BL87)</f>
        <v>3420.3730535357631</v>
      </c>
    </row>
    <row r="88" spans="1:64" s="209" customFormat="1" ht="24.75" x14ac:dyDescent="0.25">
      <c r="A88" s="1480"/>
      <c r="B88" s="227" t="s">
        <v>173</v>
      </c>
      <c r="C88" s="228" t="s">
        <v>327</v>
      </c>
      <c r="D88" s="277">
        <f t="shared" ref="D88:P88" si="79">D84+D87</f>
        <v>368003218.94726551</v>
      </c>
      <c r="E88" s="275">
        <f t="shared" si="79"/>
        <v>203157362.51600364</v>
      </c>
      <c r="F88" s="275">
        <f t="shared" si="79"/>
        <v>17569500.19656134</v>
      </c>
      <c r="G88" s="275">
        <f t="shared" si="79"/>
        <v>67276398.945277393</v>
      </c>
      <c r="H88" s="275">
        <f t="shared" si="79"/>
        <v>28016236.09474716</v>
      </c>
      <c r="I88" s="275">
        <f t="shared" si="79"/>
        <v>5901721.0309636733</v>
      </c>
      <c r="J88" s="275">
        <f t="shared" si="79"/>
        <v>5500446.0546012493</v>
      </c>
      <c r="K88" s="275">
        <f t="shared" si="79"/>
        <v>160622.25281740743</v>
      </c>
      <c r="L88" s="275">
        <f t="shared" si="79"/>
        <v>9790927.1691228934</v>
      </c>
      <c r="M88" s="275">
        <f t="shared" si="79"/>
        <v>7507820.8051986778</v>
      </c>
      <c r="N88" s="275">
        <f t="shared" si="79"/>
        <v>7118860.3344359333</v>
      </c>
      <c r="O88" s="283">
        <f t="shared" si="79"/>
        <v>16003323.547536025</v>
      </c>
      <c r="P88" s="277">
        <f t="shared" si="79"/>
        <v>390607443.56020743</v>
      </c>
      <c r="Q88" s="275">
        <f t="shared" ref="Q88:AA88" si="80">Q84+Q87</f>
        <v>220892005.33836737</v>
      </c>
      <c r="R88" s="275">
        <f t="shared" si="80"/>
        <v>19267403.882712577</v>
      </c>
      <c r="S88" s="275">
        <f t="shared" si="80"/>
        <v>70979412.574385688</v>
      </c>
      <c r="T88" s="275">
        <f t="shared" si="80"/>
        <v>29014641.800001435</v>
      </c>
      <c r="U88" s="275">
        <f t="shared" si="80"/>
        <v>5409101.4500470655</v>
      </c>
      <c r="V88" s="275">
        <f t="shared" si="80"/>
        <v>5310399.5340154795</v>
      </c>
      <c r="W88" s="275">
        <f t="shared" si="80"/>
        <v>174097.50487769602</v>
      </c>
      <c r="X88" s="275">
        <f t="shared" si="80"/>
        <v>9705976.9455050938</v>
      </c>
      <c r="Y88" s="275">
        <f t="shared" si="80"/>
        <v>8815130.1357103866</v>
      </c>
      <c r="Z88" s="275">
        <f t="shared" si="80"/>
        <v>4975608.836666543</v>
      </c>
      <c r="AA88" s="283">
        <f t="shared" si="80"/>
        <v>16063665.557918066</v>
      </c>
      <c r="AB88" s="277">
        <f>AB84+AB87</f>
        <v>412266714.1538204</v>
      </c>
      <c r="AC88" s="275">
        <f t="shared" ref="AC88:AM88" si="81">AC84+AC87</f>
        <v>233345791.60276052</v>
      </c>
      <c r="AD88" s="275">
        <f t="shared" si="81"/>
        <v>20790233.965158012</v>
      </c>
      <c r="AE88" s="275">
        <f t="shared" si="81"/>
        <v>76346822.423233628</v>
      </c>
      <c r="AF88" s="275">
        <f t="shared" si="81"/>
        <v>31318931.070686888</v>
      </c>
      <c r="AG88" s="275">
        <f t="shared" si="81"/>
        <v>5171364.2532217177</v>
      </c>
      <c r="AH88" s="275">
        <f t="shared" si="81"/>
        <v>4426643.2284892509</v>
      </c>
      <c r="AI88" s="275">
        <f t="shared" si="81"/>
        <v>205197.90065901025</v>
      </c>
      <c r="AJ88" s="275">
        <f t="shared" si="81"/>
        <v>9565280.8855999522</v>
      </c>
      <c r="AK88" s="275">
        <f t="shared" si="81"/>
        <v>12243877.567177044</v>
      </c>
      <c r="AL88" s="275">
        <f t="shared" si="81"/>
        <v>3792314.6075784964</v>
      </c>
      <c r="AM88" s="283">
        <f t="shared" si="81"/>
        <v>15060256.649255777</v>
      </c>
      <c r="AN88" s="277">
        <f>AN84+AN87</f>
        <v>1150319614.7998292</v>
      </c>
      <c r="AO88" s="275">
        <f t="shared" ref="AO88:AY88" si="82">AO84+AO87</f>
        <v>638970976.10602772</v>
      </c>
      <c r="AP88" s="275">
        <f t="shared" si="82"/>
        <v>70634888.788400412</v>
      </c>
      <c r="AQ88" s="275">
        <f t="shared" si="82"/>
        <v>201109100.49134314</v>
      </c>
      <c r="AR88" s="275">
        <f t="shared" si="82"/>
        <v>100874982.22906306</v>
      </c>
      <c r="AS88" s="275">
        <f t="shared" si="82"/>
        <v>13737754.540081421</v>
      </c>
      <c r="AT88" s="275">
        <f t="shared" si="82"/>
        <v>12009332.92088435</v>
      </c>
      <c r="AU88" s="275">
        <f t="shared" si="82"/>
        <v>278866.71170665004</v>
      </c>
      <c r="AV88" s="275">
        <f t="shared" si="82"/>
        <v>26928280.83628441</v>
      </c>
      <c r="AW88" s="275">
        <f t="shared" si="82"/>
        <v>41830222.97981938</v>
      </c>
      <c r="AX88" s="275">
        <f t="shared" si="82"/>
        <v>10985203.64091385</v>
      </c>
      <c r="AY88" s="283">
        <f t="shared" si="82"/>
        <v>32960005.555304926</v>
      </c>
      <c r="AZ88" s="299">
        <f>AZ84+AZ87</f>
        <v>-26197873.651012331</v>
      </c>
      <c r="BA88" s="297">
        <f>BA84+BA87</f>
        <v>2294999117.8101101</v>
      </c>
      <c r="BB88" s="275">
        <f>SUM('MMA Rev-Exp Region 1:MMA Rev-Exp Region 11'!BB88)</f>
        <v>1296366135.5631597</v>
      </c>
      <c r="BC88" s="275">
        <f>SUM('MMA Rev-Exp Region 1:MMA Rev-Exp Region 11'!BC88)</f>
        <v>128262026.83283234</v>
      </c>
      <c r="BD88" s="275">
        <f>SUM('MMA Rev-Exp Region 1:MMA Rev-Exp Region 11'!BD88)</f>
        <v>415711734.43423986</v>
      </c>
      <c r="BE88" s="275">
        <f>SUM('MMA Rev-Exp Region 1:MMA Rev-Exp Region 11'!BE88)</f>
        <v>189224791.19449851</v>
      </c>
      <c r="BF88" s="275">
        <f>SUM('MMA Rev-Exp Region 1:MMA Rev-Exp Region 11'!BF88)</f>
        <v>30219941.274313882</v>
      </c>
      <c r="BG88" s="275">
        <f>SUM('MMA Rev-Exp Region 1:MMA Rev-Exp Region 11'!BG88)</f>
        <v>27246821.737990327</v>
      </c>
      <c r="BH88" s="275">
        <f>SUM('MMA Rev-Exp Region 1:MMA Rev-Exp Region 11'!BH88)</f>
        <v>818784.37006076379</v>
      </c>
      <c r="BI88" s="275">
        <f>SUM('MMA Rev-Exp Region 1:MMA Rev-Exp Region 11'!BI88)</f>
        <v>55990465.836512342</v>
      </c>
      <c r="BJ88" s="275">
        <f>SUM('MMA Rev-Exp Region 1:MMA Rev-Exp Region 11'!BJ88)</f>
        <v>70397051.487905502</v>
      </c>
      <c r="BK88" s="275">
        <f>SUM('MMA Rev-Exp Region 1:MMA Rev-Exp Region 11'!BK88)</f>
        <v>26871987.419594817</v>
      </c>
      <c r="BL88" s="299">
        <f>SUM('MMA Rev-Exp Region 1:MMA Rev-Exp Region 11'!BL88)</f>
        <v>80087251.310014799</v>
      </c>
    </row>
    <row r="89" spans="1:64" customFormat="1" x14ac:dyDescent="0.25">
      <c r="A89" s="1481" t="s">
        <v>178</v>
      </c>
      <c r="B89" s="1482"/>
      <c r="C89" s="1483"/>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70" t="s">
        <v>250</v>
      </c>
      <c r="AO89" s="1471"/>
      <c r="AP89" s="1471"/>
      <c r="AQ89" s="1471"/>
      <c r="AR89" s="1471"/>
      <c r="AS89" s="1471"/>
      <c r="AT89" s="1471"/>
      <c r="AU89" s="1471"/>
      <c r="AV89" s="1471"/>
      <c r="AW89" s="1471"/>
      <c r="AX89" s="1471"/>
      <c r="AY89" s="1472"/>
      <c r="AZ89" s="717"/>
      <c r="BA89" s="1464" t="s">
        <v>829</v>
      </c>
      <c r="BB89" s="1465"/>
      <c r="BC89" s="1465"/>
      <c r="BD89" s="1465"/>
      <c r="BE89" s="1465"/>
      <c r="BF89" s="1465"/>
      <c r="BG89" s="1465"/>
      <c r="BH89" s="1465"/>
      <c r="BI89" s="1465"/>
      <c r="BJ89" s="1465"/>
      <c r="BK89" s="1465"/>
      <c r="BL89" s="1466"/>
    </row>
    <row r="90" spans="1:64" customFormat="1" ht="45" customHeight="1" x14ac:dyDescent="0.25">
      <c r="A90" s="1484"/>
      <c r="B90" s="1485"/>
      <c r="C90" s="1486"/>
      <c r="D90" s="683" t="s">
        <v>36</v>
      </c>
      <c r="E90" s="318" t="s">
        <v>862</v>
      </c>
      <c r="F90" s="318" t="s">
        <v>863</v>
      </c>
      <c r="G90" s="318"/>
      <c r="H90" s="318"/>
      <c r="I90" s="318"/>
      <c r="J90" s="318"/>
      <c r="K90" s="318"/>
      <c r="L90" s="318"/>
      <c r="M90" s="318"/>
      <c r="N90" s="318"/>
      <c r="O90" s="319"/>
      <c r="P90" s="683" t="s">
        <v>36</v>
      </c>
      <c r="Q90" s="318" t="s">
        <v>862</v>
      </c>
      <c r="R90" s="318" t="s">
        <v>863</v>
      </c>
      <c r="S90" s="318"/>
      <c r="T90" s="318"/>
      <c r="U90" s="318"/>
      <c r="V90" s="318"/>
      <c r="W90" s="318"/>
      <c r="X90" s="318"/>
      <c r="Y90" s="318"/>
      <c r="Z90" s="318"/>
      <c r="AA90" s="319"/>
      <c r="AB90" s="683" t="s">
        <v>36</v>
      </c>
      <c r="AC90" s="318" t="s">
        <v>862</v>
      </c>
      <c r="AD90" s="318" t="s">
        <v>863</v>
      </c>
      <c r="AE90" s="318"/>
      <c r="AF90" s="318"/>
      <c r="AG90" s="318"/>
      <c r="AH90" s="318"/>
      <c r="AI90" s="318"/>
      <c r="AJ90" s="318"/>
      <c r="AK90" s="318"/>
      <c r="AL90" s="318"/>
      <c r="AM90" s="319"/>
      <c r="AN90" s="683" t="s">
        <v>36</v>
      </c>
      <c r="AO90" s="318" t="s">
        <v>862</v>
      </c>
      <c r="AP90" s="318" t="s">
        <v>863</v>
      </c>
      <c r="AQ90" s="318"/>
      <c r="AR90" s="318"/>
      <c r="AS90" s="318"/>
      <c r="AT90" s="318"/>
      <c r="AU90" s="318"/>
      <c r="AV90" s="318"/>
      <c r="AW90" s="318"/>
      <c r="AX90" s="318"/>
      <c r="AY90" s="319"/>
      <c r="AZ90" s="217" t="s">
        <v>830</v>
      </c>
      <c r="BA90" s="698" t="s">
        <v>36</v>
      </c>
      <c r="BB90" s="318" t="s">
        <v>862</v>
      </c>
      <c r="BC90" s="318" t="s">
        <v>863</v>
      </c>
      <c r="BD90" s="318"/>
      <c r="BE90" s="318"/>
      <c r="BF90" s="318"/>
      <c r="BG90" s="318"/>
      <c r="BH90" s="318"/>
      <c r="BI90" s="318"/>
      <c r="BJ90" s="318"/>
      <c r="BK90" s="318"/>
      <c r="BL90" s="650"/>
    </row>
    <row r="91" spans="1:64" ht="14.85" customHeight="1" x14ac:dyDescent="0.25">
      <c r="A91" s="1447" t="s">
        <v>9</v>
      </c>
      <c r="B91" s="219" t="s">
        <v>124</v>
      </c>
      <c r="C91" s="220" t="s">
        <v>27</v>
      </c>
      <c r="D91" s="686">
        <f t="shared" ref="D91:D96" si="83">SUM(E91:F91)</f>
        <v>32284436.140718933</v>
      </c>
      <c r="E91" s="538">
        <f>SUM('MMA Rev-Exp Region 1:MMA Rev-Exp Region 11'!E91)</f>
        <v>-33366.860143263417</v>
      </c>
      <c r="F91" s="538">
        <f>SUM('MMA Rev-Exp Region 1:MMA Rev-Exp Region 11'!F91)</f>
        <v>32317803.000862196</v>
      </c>
      <c r="G91" s="681"/>
      <c r="H91" s="682"/>
      <c r="I91" s="324"/>
      <c r="J91" s="324"/>
      <c r="K91" s="324"/>
      <c r="L91" s="324"/>
      <c r="M91" s="324"/>
      <c r="N91" s="324"/>
      <c r="O91" s="325"/>
      <c r="P91" s="686">
        <f t="shared" ref="P91:P96" si="84">SUM(Q91:R91)</f>
        <v>33253336.790335763</v>
      </c>
      <c r="Q91" s="538">
        <f>SUM('MMA Rev-Exp Region 1:MMA Rev-Exp Region 11'!Q91)</f>
        <v>-34368.245836591559</v>
      </c>
      <c r="R91" s="538">
        <f>SUM('MMA Rev-Exp Region 1:MMA Rev-Exp Region 11'!R91)</f>
        <v>33287705.036172356</v>
      </c>
      <c r="S91" s="681"/>
      <c r="T91" s="682"/>
      <c r="U91" s="324"/>
      <c r="V91" s="324"/>
      <c r="W91" s="324"/>
      <c r="X91" s="324"/>
      <c r="Y91" s="324"/>
      <c r="Z91" s="324"/>
      <c r="AA91" s="325"/>
      <c r="AB91" s="686">
        <f t="shared" ref="AB91:AB96" si="85">SUM(AC91:AD91)</f>
        <v>34520758.639214523</v>
      </c>
      <c r="AC91" s="538">
        <f>SUM('MMA Rev-Exp Region 1:MMA Rev-Exp Region 11'!AC91)</f>
        <v>-35678.16146868511</v>
      </c>
      <c r="AD91" s="538">
        <f>SUM('MMA Rev-Exp Region 1:MMA Rev-Exp Region 11'!AD91)</f>
        <v>34556436.800683208</v>
      </c>
      <c r="AE91" s="681"/>
      <c r="AF91" s="682"/>
      <c r="AG91" s="324"/>
      <c r="AH91" s="324"/>
      <c r="AI91" s="324"/>
      <c r="AJ91" s="324"/>
      <c r="AK91" s="324"/>
      <c r="AL91" s="324"/>
      <c r="AM91" s="325"/>
      <c r="AN91" s="686">
        <f t="shared" ref="AN91:AN96" si="86">SUM(AO91:AP91)</f>
        <v>94727169.401246428</v>
      </c>
      <c r="AO91" s="538">
        <f>SUM('MMA Rev-Exp Region 1:MMA Rev-Exp Region 11'!AO91)</f>
        <v>-97903.156784333609</v>
      </c>
      <c r="AP91" s="538">
        <f>SUM('MMA Rev-Exp Region 1:MMA Rev-Exp Region 11'!AP91)</f>
        <v>94825072.558030769</v>
      </c>
      <c r="AQ91" s="681"/>
      <c r="AR91" s="682"/>
      <c r="AS91" s="324"/>
      <c r="AT91" s="324"/>
      <c r="AU91" s="324"/>
      <c r="AV91" s="324"/>
      <c r="AW91" s="324"/>
      <c r="AX91" s="324"/>
      <c r="AY91" s="325"/>
      <c r="AZ91" s="298">
        <f>SUM('MMA Rev-Exp Region 1:MMA Rev-Exp Region 11'!AZ91)</f>
        <v>0</v>
      </c>
      <c r="BA91" s="545">
        <f t="shared" ref="BA91:BA96" si="87">SUM(BB91:BC91)+AZ91</f>
        <v>194785700.97151566</v>
      </c>
      <c r="BB91" s="539">
        <f>SUM('MMA Rev-Exp Region 1:MMA Rev-Exp Region 11'!BB91)</f>
        <v>-201316.42423287372</v>
      </c>
      <c r="BC91" s="539">
        <f>SUM('MMA Rev-Exp Region 1:MMA Rev-Exp Region 11'!BC91)</f>
        <v>194987017.39574853</v>
      </c>
      <c r="BD91" s="681"/>
      <c r="BE91" s="682"/>
      <c r="BF91" s="324"/>
      <c r="BG91" s="324"/>
      <c r="BH91" s="324"/>
      <c r="BI91" s="324"/>
      <c r="BJ91" s="324"/>
      <c r="BK91" s="324"/>
      <c r="BL91" s="326"/>
    </row>
    <row r="92" spans="1:64" x14ac:dyDescent="0.25">
      <c r="A92" s="1448"/>
      <c r="B92" s="221" t="s">
        <v>125</v>
      </c>
      <c r="C92" s="222" t="s">
        <v>100</v>
      </c>
      <c r="D92" s="542">
        <f t="shared" si="83"/>
        <v>1618416.0692145543</v>
      </c>
      <c r="E92" s="539">
        <f>SUM('MMA Rev-Exp Region 1:MMA Rev-Exp Region 11'!E92)</f>
        <v>719695.71794639842</v>
      </c>
      <c r="F92" s="539">
        <f>SUM('MMA Rev-Exp Region 1:MMA Rev-Exp Region 11'!F92)</f>
        <v>898720.35126815585</v>
      </c>
      <c r="G92" s="682"/>
      <c r="H92" s="682"/>
      <c r="I92" s="324"/>
      <c r="J92" s="324"/>
      <c r="K92" s="324"/>
      <c r="L92" s="324"/>
      <c r="M92" s="324"/>
      <c r="N92" s="324"/>
      <c r="O92" s="325"/>
      <c r="P92" s="542">
        <f t="shared" si="84"/>
        <v>1666986.97731335</v>
      </c>
      <c r="Q92" s="539">
        <f>SUM('MMA Rev-Exp Region 1:MMA Rev-Exp Region 11'!Q92)</f>
        <v>741294.78337858757</v>
      </c>
      <c r="R92" s="539">
        <f>SUM('MMA Rev-Exp Region 1:MMA Rev-Exp Region 11'!R92)</f>
        <v>925692.1939347625</v>
      </c>
      <c r="S92" s="682"/>
      <c r="T92" s="682"/>
      <c r="U92" s="324"/>
      <c r="V92" s="324"/>
      <c r="W92" s="324"/>
      <c r="X92" s="324"/>
      <c r="Y92" s="324"/>
      <c r="Z92" s="324"/>
      <c r="AA92" s="325"/>
      <c r="AB92" s="542">
        <f t="shared" si="85"/>
        <v>1730522.7280310742</v>
      </c>
      <c r="AC92" s="539">
        <f>SUM('MMA Rev-Exp Region 1:MMA Rev-Exp Region 11'!AC92)</f>
        <v>769548.58572142234</v>
      </c>
      <c r="AD92" s="539">
        <f>SUM('MMA Rev-Exp Region 1:MMA Rev-Exp Region 11'!AD92)</f>
        <v>960974.14230965183</v>
      </c>
      <c r="AE92" s="682"/>
      <c r="AF92" s="682"/>
      <c r="AG92" s="324"/>
      <c r="AH92" s="324"/>
      <c r="AI92" s="324"/>
      <c r="AJ92" s="324"/>
      <c r="AK92" s="324"/>
      <c r="AL92" s="324"/>
      <c r="AM92" s="325"/>
      <c r="AN92" s="542">
        <f t="shared" si="86"/>
        <v>4748665.0372941131</v>
      </c>
      <c r="AO92" s="539">
        <f>SUM('MMA Rev-Exp Region 1:MMA Rev-Exp Region 11'!AO92)</f>
        <v>2111690.5339187384</v>
      </c>
      <c r="AP92" s="539">
        <f>SUM('MMA Rev-Exp Region 1:MMA Rev-Exp Region 11'!AP92)</f>
        <v>2636974.5033753747</v>
      </c>
      <c r="AQ92" s="682"/>
      <c r="AR92" s="682"/>
      <c r="AS92" s="324"/>
      <c r="AT92" s="324"/>
      <c r="AU92" s="324"/>
      <c r="AV92" s="324"/>
      <c r="AW92" s="324"/>
      <c r="AX92" s="324"/>
      <c r="AY92" s="325"/>
      <c r="AZ92" s="300">
        <f>SUM('MMA Rev-Exp Region 1:MMA Rev-Exp Region 11'!AZ92)</f>
        <v>0</v>
      </c>
      <c r="BA92" s="546">
        <f t="shared" si="87"/>
        <v>9764590.8118530903</v>
      </c>
      <c r="BB92" s="539">
        <f>SUM('MMA Rev-Exp Region 1:MMA Rev-Exp Region 11'!BB92)</f>
        <v>4342229.6209651465</v>
      </c>
      <c r="BC92" s="539">
        <f>SUM('MMA Rev-Exp Region 1:MMA Rev-Exp Region 11'!BC92)</f>
        <v>5422361.1908879438</v>
      </c>
      <c r="BD92" s="682"/>
      <c r="BE92" s="682"/>
      <c r="BF92" s="324"/>
      <c r="BG92" s="324"/>
      <c r="BH92" s="324"/>
      <c r="BI92" s="324"/>
      <c r="BJ92" s="324"/>
      <c r="BK92" s="324"/>
      <c r="BL92" s="326"/>
    </row>
    <row r="93" spans="1:64" x14ac:dyDescent="0.25">
      <c r="A93" s="1448"/>
      <c r="B93" s="221" t="s">
        <v>126</v>
      </c>
      <c r="C93" s="222" t="s">
        <v>101</v>
      </c>
      <c r="D93" s="542">
        <f t="shared" si="83"/>
        <v>4430232.3782444792</v>
      </c>
      <c r="E93" s="539">
        <f>SUM('MMA Rev-Exp Region 1:MMA Rev-Exp Region 11'!E93)</f>
        <v>3301252.8754267381</v>
      </c>
      <c r="F93" s="539">
        <f>SUM('MMA Rev-Exp Region 1:MMA Rev-Exp Region 11'!F93)</f>
        <v>1128979.5028177411</v>
      </c>
      <c r="G93" s="682"/>
      <c r="H93" s="682"/>
      <c r="I93" s="324"/>
      <c r="J93" s="324"/>
      <c r="K93" s="324"/>
      <c r="L93" s="324"/>
      <c r="M93" s="324"/>
      <c r="N93" s="324"/>
      <c r="O93" s="325"/>
      <c r="P93" s="542">
        <f t="shared" si="84"/>
        <v>4563189.788760338</v>
      </c>
      <c r="Q93" s="539">
        <f>SUM('MMA Rev-Exp Region 1:MMA Rev-Exp Region 11'!Q93)</f>
        <v>3400328.0471784961</v>
      </c>
      <c r="R93" s="539">
        <f>SUM('MMA Rev-Exp Region 1:MMA Rev-Exp Region 11'!R93)</f>
        <v>1162861.7415818414</v>
      </c>
      <c r="S93" s="682"/>
      <c r="T93" s="682"/>
      <c r="U93" s="324"/>
      <c r="V93" s="324"/>
      <c r="W93" s="324"/>
      <c r="X93" s="324"/>
      <c r="Y93" s="324"/>
      <c r="Z93" s="324"/>
      <c r="AA93" s="325"/>
      <c r="AB93" s="542">
        <f t="shared" si="85"/>
        <v>4737111.7766594924</v>
      </c>
      <c r="AC93" s="539">
        <f>SUM('MMA Rev-Exp Region 1:MMA Rev-Exp Region 11'!AC93)</f>
        <v>3529928.5768192313</v>
      </c>
      <c r="AD93" s="539">
        <f>SUM('MMA Rev-Exp Region 1:MMA Rev-Exp Region 11'!AD93)</f>
        <v>1207183.1998402611</v>
      </c>
      <c r="AE93" s="682"/>
      <c r="AF93" s="682"/>
      <c r="AG93" s="324"/>
      <c r="AH93" s="324"/>
      <c r="AI93" s="324"/>
      <c r="AJ93" s="324"/>
      <c r="AK93" s="324"/>
      <c r="AL93" s="324"/>
      <c r="AM93" s="325"/>
      <c r="AN93" s="542">
        <f t="shared" si="86"/>
        <v>12998937.666176202</v>
      </c>
      <c r="AO93" s="539">
        <f>SUM('MMA Rev-Exp Region 1:MMA Rev-Exp Region 11'!AO93)</f>
        <v>9686349.7632062603</v>
      </c>
      <c r="AP93" s="539">
        <f>SUM('MMA Rev-Exp Region 1:MMA Rev-Exp Region 11'!AP93)</f>
        <v>3312587.902969942</v>
      </c>
      <c r="AQ93" s="682"/>
      <c r="AR93" s="682"/>
      <c r="AS93" s="324"/>
      <c r="AT93" s="324"/>
      <c r="AU93" s="324"/>
      <c r="AV93" s="324"/>
      <c r="AW93" s="324"/>
      <c r="AX93" s="324"/>
      <c r="AY93" s="325"/>
      <c r="AZ93" s="300">
        <f>SUM('MMA Rev-Exp Region 1:MMA Rev-Exp Region 11'!AZ93)</f>
        <v>0</v>
      </c>
      <c r="BA93" s="546">
        <f t="shared" si="87"/>
        <v>26729471.609840509</v>
      </c>
      <c r="BB93" s="539">
        <f>SUM('MMA Rev-Exp Region 1:MMA Rev-Exp Region 11'!BB93)</f>
        <v>19917859.262630723</v>
      </c>
      <c r="BC93" s="539">
        <f>SUM('MMA Rev-Exp Region 1:MMA Rev-Exp Region 11'!BC93)</f>
        <v>6811612.3472097851</v>
      </c>
      <c r="BD93" s="682"/>
      <c r="BE93" s="682"/>
      <c r="BF93" s="324"/>
      <c r="BG93" s="324"/>
      <c r="BH93" s="324"/>
      <c r="BI93" s="324"/>
      <c r="BJ93" s="324"/>
      <c r="BK93" s="324"/>
      <c r="BL93" s="326"/>
    </row>
    <row r="94" spans="1:64" x14ac:dyDescent="0.25">
      <c r="A94" s="1448"/>
      <c r="B94" s="238" t="s">
        <v>127</v>
      </c>
      <c r="C94" s="222" t="s">
        <v>102</v>
      </c>
      <c r="D94" s="542">
        <f t="shared" si="83"/>
        <v>1057241.2034659758</v>
      </c>
      <c r="E94" s="539">
        <f>SUM('MMA Rev-Exp Region 1:MMA Rev-Exp Region 11'!E94)</f>
        <v>634401.75151557208</v>
      </c>
      <c r="F94" s="539">
        <f>SUM('MMA Rev-Exp Region 1:MMA Rev-Exp Region 11'!F94)</f>
        <v>422839.45195040369</v>
      </c>
      <c r="G94" s="682"/>
      <c r="H94" s="682"/>
      <c r="I94" s="324"/>
      <c r="J94" s="324"/>
      <c r="K94" s="324"/>
      <c r="L94" s="324"/>
      <c r="M94" s="324"/>
      <c r="N94" s="324"/>
      <c r="O94" s="325"/>
      <c r="P94" s="542">
        <f t="shared" si="84"/>
        <v>1088970.476493231</v>
      </c>
      <c r="Q94" s="539">
        <f>SUM('MMA Rev-Exp Region 1:MMA Rev-Exp Region 11'!Q94)</f>
        <v>653441.02686429746</v>
      </c>
      <c r="R94" s="539">
        <f>SUM('MMA Rev-Exp Region 1:MMA Rev-Exp Region 11'!R94)</f>
        <v>435529.44962893357</v>
      </c>
      <c r="S94" s="682"/>
      <c r="T94" s="682"/>
      <c r="U94" s="324"/>
      <c r="V94" s="324"/>
      <c r="W94" s="324"/>
      <c r="X94" s="324"/>
      <c r="Y94" s="324"/>
      <c r="Z94" s="324"/>
      <c r="AA94" s="325"/>
      <c r="AB94" s="542">
        <f t="shared" si="85"/>
        <v>1130475.6338070242</v>
      </c>
      <c r="AC94" s="539">
        <f>SUM('MMA Rev-Exp Region 1:MMA Rev-Exp Region 11'!AC94)</f>
        <v>678346.36011320841</v>
      </c>
      <c r="AD94" s="539">
        <f>SUM('MMA Rev-Exp Region 1:MMA Rev-Exp Region 11'!AD94)</f>
        <v>452129.27369381586</v>
      </c>
      <c r="AE94" s="682"/>
      <c r="AF94" s="682"/>
      <c r="AG94" s="324"/>
      <c r="AH94" s="324"/>
      <c r="AI94" s="324"/>
      <c r="AJ94" s="324"/>
      <c r="AK94" s="324"/>
      <c r="AL94" s="324"/>
      <c r="AM94" s="325"/>
      <c r="AN94" s="542">
        <f t="shared" si="86"/>
        <v>3102097.436119847</v>
      </c>
      <c r="AO94" s="539">
        <f>SUM('MMA Rev-Exp Region 1:MMA Rev-Exp Region 11'!AO94)</f>
        <v>1861425.7942224909</v>
      </c>
      <c r="AP94" s="539">
        <f>SUM('MMA Rev-Exp Region 1:MMA Rev-Exp Region 11'!AP94)</f>
        <v>1240671.6418973559</v>
      </c>
      <c r="AQ94" s="682"/>
      <c r="AR94" s="682"/>
      <c r="AS94" s="324"/>
      <c r="AT94" s="324"/>
      <c r="AU94" s="324"/>
      <c r="AV94" s="324"/>
      <c r="AW94" s="324"/>
      <c r="AX94" s="324"/>
      <c r="AY94" s="325"/>
      <c r="AZ94" s="300">
        <f>SUM('MMA Rev-Exp Region 1:MMA Rev-Exp Region 11'!AZ94)</f>
        <v>0</v>
      </c>
      <c r="BA94" s="546">
        <f t="shared" si="87"/>
        <v>6378784.7498860769</v>
      </c>
      <c r="BB94" s="539">
        <f>SUM('MMA Rev-Exp Region 1:MMA Rev-Exp Region 11'!BB94)</f>
        <v>3827614.9327155682</v>
      </c>
      <c r="BC94" s="539">
        <f>SUM('MMA Rev-Exp Region 1:MMA Rev-Exp Region 11'!BC94)</f>
        <v>2551169.8171705087</v>
      </c>
      <c r="BD94" s="682"/>
      <c r="BE94" s="682"/>
      <c r="BF94" s="324"/>
      <c r="BG94" s="324"/>
      <c r="BH94" s="324"/>
      <c r="BI94" s="324"/>
      <c r="BJ94" s="324"/>
      <c r="BK94" s="324"/>
      <c r="BL94" s="326"/>
    </row>
    <row r="95" spans="1:64" x14ac:dyDescent="0.25">
      <c r="A95" s="1448"/>
      <c r="B95" s="238" t="s">
        <v>128</v>
      </c>
      <c r="C95" s="222" t="s">
        <v>103</v>
      </c>
      <c r="D95" s="542">
        <f t="shared" si="83"/>
        <v>3671206.1576423468</v>
      </c>
      <c r="E95" s="539">
        <f>SUM('MMA Rev-Exp Region 1:MMA Rev-Exp Region 11'!E95)</f>
        <v>706709.80736425717</v>
      </c>
      <c r="F95" s="539">
        <f>SUM('MMA Rev-Exp Region 1:MMA Rev-Exp Region 11'!F95)</f>
        <v>2964496.3502780898</v>
      </c>
      <c r="G95" s="682"/>
      <c r="H95" s="682"/>
      <c r="I95" s="324"/>
      <c r="J95" s="324"/>
      <c r="K95" s="324"/>
      <c r="L95" s="324"/>
      <c r="M95" s="324"/>
      <c r="N95" s="324"/>
      <c r="O95" s="325"/>
      <c r="P95" s="542">
        <f t="shared" si="84"/>
        <v>3781384.1398599334</v>
      </c>
      <c r="Q95" s="539">
        <f>SUM('MMA Rev-Exp Region 1:MMA Rev-Exp Region 11'!Q95)</f>
        <v>727919.1476315381</v>
      </c>
      <c r="R95" s="539">
        <f>SUM('MMA Rev-Exp Region 1:MMA Rev-Exp Region 11'!R95)</f>
        <v>3053464.9922283953</v>
      </c>
      <c r="S95" s="682"/>
      <c r="T95" s="682"/>
      <c r="U95" s="324"/>
      <c r="V95" s="324"/>
      <c r="W95" s="324"/>
      <c r="X95" s="324"/>
      <c r="Y95" s="324"/>
      <c r="Z95" s="324"/>
      <c r="AA95" s="325"/>
      <c r="AB95" s="542">
        <f t="shared" si="85"/>
        <v>3925508.2892071041</v>
      </c>
      <c r="AC95" s="539">
        <f>SUM('MMA Rev-Exp Region 1:MMA Rev-Exp Region 11'!AC95)</f>
        <v>755663.149316011</v>
      </c>
      <c r="AD95" s="539">
        <f>SUM('MMA Rev-Exp Region 1:MMA Rev-Exp Region 11'!AD95)</f>
        <v>3169845.1398910931</v>
      </c>
      <c r="AE95" s="682"/>
      <c r="AF95" s="682"/>
      <c r="AG95" s="324"/>
      <c r="AH95" s="324"/>
      <c r="AI95" s="324"/>
      <c r="AJ95" s="324"/>
      <c r="AK95" s="324"/>
      <c r="AL95" s="324"/>
      <c r="AM95" s="325"/>
      <c r="AN95" s="542">
        <f t="shared" si="86"/>
        <v>10771845.792383764</v>
      </c>
      <c r="AO95" s="539">
        <f>SUM('MMA Rev-Exp Region 1:MMA Rev-Exp Region 11'!AO95)</f>
        <v>2073588.0084113327</v>
      </c>
      <c r="AP95" s="539">
        <f>SUM('MMA Rev-Exp Region 1:MMA Rev-Exp Region 11'!AP95)</f>
        <v>8698257.783972431</v>
      </c>
      <c r="AQ95" s="682"/>
      <c r="AR95" s="682"/>
      <c r="AS95" s="324"/>
      <c r="AT95" s="324"/>
      <c r="AU95" s="324"/>
      <c r="AV95" s="324"/>
      <c r="AW95" s="324"/>
      <c r="AX95" s="324"/>
      <c r="AY95" s="325"/>
      <c r="AZ95" s="300">
        <f>SUM('MMA Rev-Exp Region 1:MMA Rev-Exp Region 11'!AZ95)</f>
        <v>0</v>
      </c>
      <c r="BA95" s="546">
        <f t="shared" si="87"/>
        <v>22149944.379093152</v>
      </c>
      <c r="BB95" s="539">
        <f>SUM('MMA Rev-Exp Region 1:MMA Rev-Exp Region 11'!BB95)</f>
        <v>4263880.1127231391</v>
      </c>
      <c r="BC95" s="539">
        <f>SUM('MMA Rev-Exp Region 1:MMA Rev-Exp Region 11'!BC95)</f>
        <v>17886064.266370013</v>
      </c>
      <c r="BD95" s="682"/>
      <c r="BE95" s="682"/>
      <c r="BF95" s="324"/>
      <c r="BG95" s="324"/>
      <c r="BH95" s="324"/>
      <c r="BI95" s="324"/>
      <c r="BJ95" s="324"/>
      <c r="BK95" s="324"/>
      <c r="BL95" s="326"/>
    </row>
    <row r="96" spans="1:64" x14ac:dyDescent="0.25">
      <c r="A96" s="1448"/>
      <c r="B96" s="221" t="s">
        <v>129</v>
      </c>
      <c r="C96" s="222" t="s">
        <v>28</v>
      </c>
      <c r="D96" s="542">
        <f t="shared" si="83"/>
        <v>738147.88882027392</v>
      </c>
      <c r="E96" s="539">
        <f>SUM('MMA Rev-Exp Region 1:MMA Rev-Exp Region 11'!E96)</f>
        <v>738147.88882027392</v>
      </c>
      <c r="F96" s="539">
        <f>SUM('MMA Rev-Exp Region 1:MMA Rev-Exp Region 11'!F96)</f>
        <v>0</v>
      </c>
      <c r="G96" s="682"/>
      <c r="H96" s="682"/>
      <c r="I96" s="324"/>
      <c r="J96" s="324"/>
      <c r="K96" s="324"/>
      <c r="L96" s="324"/>
      <c r="M96" s="324"/>
      <c r="N96" s="324"/>
      <c r="O96" s="325"/>
      <c r="P96" s="542">
        <f t="shared" si="84"/>
        <v>760300.72946069681</v>
      </c>
      <c r="Q96" s="539">
        <f>SUM('MMA Rev-Exp Region 1:MMA Rev-Exp Region 11'!Q96)</f>
        <v>760300.72946069681</v>
      </c>
      <c r="R96" s="539">
        <f>SUM('MMA Rev-Exp Region 1:MMA Rev-Exp Region 11'!R96)</f>
        <v>0</v>
      </c>
      <c r="S96" s="682"/>
      <c r="T96" s="682"/>
      <c r="U96" s="324"/>
      <c r="V96" s="324"/>
      <c r="W96" s="324"/>
      <c r="X96" s="324"/>
      <c r="Y96" s="324"/>
      <c r="Z96" s="324"/>
      <c r="AA96" s="325"/>
      <c r="AB96" s="542">
        <f t="shared" si="85"/>
        <v>789278.92681612726</v>
      </c>
      <c r="AC96" s="539">
        <f>SUM('MMA Rev-Exp Region 1:MMA Rev-Exp Region 11'!AC96)</f>
        <v>789278.92681612726</v>
      </c>
      <c r="AD96" s="539">
        <f>SUM('MMA Rev-Exp Region 1:MMA Rev-Exp Region 11'!AD96)</f>
        <v>0</v>
      </c>
      <c r="AE96" s="682"/>
      <c r="AF96" s="682"/>
      <c r="AG96" s="324"/>
      <c r="AH96" s="324"/>
      <c r="AI96" s="324"/>
      <c r="AJ96" s="324"/>
      <c r="AK96" s="324"/>
      <c r="AL96" s="324"/>
      <c r="AM96" s="325"/>
      <c r="AN96" s="542">
        <f t="shared" si="86"/>
        <v>2165831.8516909191</v>
      </c>
      <c r="AO96" s="539">
        <f>SUM('MMA Rev-Exp Region 1:MMA Rev-Exp Region 11'!AO96)</f>
        <v>2165831.8516909191</v>
      </c>
      <c r="AP96" s="539">
        <f>SUM('MMA Rev-Exp Region 1:MMA Rev-Exp Region 11'!AP96)</f>
        <v>0</v>
      </c>
      <c r="AQ96" s="682"/>
      <c r="AR96" s="682"/>
      <c r="AS96" s="324"/>
      <c r="AT96" s="324"/>
      <c r="AU96" s="324"/>
      <c r="AV96" s="324"/>
      <c r="AW96" s="324"/>
      <c r="AX96" s="324"/>
      <c r="AY96" s="325"/>
      <c r="AZ96" s="300">
        <f>SUM('MMA Rev-Exp Region 1:MMA Rev-Exp Region 11'!AZ96)</f>
        <v>0</v>
      </c>
      <c r="BA96" s="546">
        <f t="shared" si="87"/>
        <v>4453559.396788016</v>
      </c>
      <c r="BB96" s="539">
        <f>SUM('MMA Rev-Exp Region 1:MMA Rev-Exp Region 11'!BB96)</f>
        <v>4453559.396788016</v>
      </c>
      <c r="BC96" s="539">
        <f>SUM('MMA Rev-Exp Region 1:MMA Rev-Exp Region 11'!BC96)</f>
        <v>0</v>
      </c>
      <c r="BD96" s="682"/>
      <c r="BE96" s="682"/>
      <c r="BF96" s="324"/>
      <c r="BG96" s="324"/>
      <c r="BH96" s="324"/>
      <c r="BI96" s="324"/>
      <c r="BJ96" s="324"/>
      <c r="BK96" s="324"/>
      <c r="BL96" s="326"/>
    </row>
    <row r="97" spans="1:64" s="209" customFormat="1" x14ac:dyDescent="0.25">
      <c r="A97" s="1449"/>
      <c r="B97" s="227" t="s">
        <v>130</v>
      </c>
      <c r="C97" s="228" t="s">
        <v>108</v>
      </c>
      <c r="D97" s="277">
        <f>SUM(D91:D96)</f>
        <v>43799679.838106573</v>
      </c>
      <c r="E97" s="275">
        <f>SUM(E91:E96)</f>
        <v>6066841.1809299756</v>
      </c>
      <c r="F97" s="275">
        <f>SUM(F91:F96)</f>
        <v>37732838.657176584</v>
      </c>
      <c r="G97" s="335"/>
      <c r="H97" s="335"/>
      <c r="I97" s="327"/>
      <c r="J97" s="327"/>
      <c r="K97" s="327"/>
      <c r="L97" s="327"/>
      <c r="M97" s="327"/>
      <c r="N97" s="327"/>
      <c r="O97" s="328"/>
      <c r="P97" s="277">
        <f>SUM(P91:P96)</f>
        <v>45114168.902223311</v>
      </c>
      <c r="Q97" s="275">
        <f>SUM(Q91:Q96)</f>
        <v>6248915.4886770248</v>
      </c>
      <c r="R97" s="275">
        <f>SUM(R91:R96)</f>
        <v>38865253.413546294</v>
      </c>
      <c r="S97" s="335"/>
      <c r="T97" s="335"/>
      <c r="U97" s="327"/>
      <c r="V97" s="327"/>
      <c r="W97" s="327"/>
      <c r="X97" s="327"/>
      <c r="Y97" s="327"/>
      <c r="Z97" s="327"/>
      <c r="AA97" s="328"/>
      <c r="AB97" s="277">
        <f>SUM(AB91:AB96)</f>
        <v>46833655.993735343</v>
      </c>
      <c r="AC97" s="275">
        <f>SUM(AC91:AC96)</f>
        <v>6487087.4373173146</v>
      </c>
      <c r="AD97" s="275">
        <f>SUM(AD91:AD96)</f>
        <v>40346568.556418031</v>
      </c>
      <c r="AE97" s="335"/>
      <c r="AF97" s="335"/>
      <c r="AG97" s="327"/>
      <c r="AH97" s="327"/>
      <c r="AI97" s="327"/>
      <c r="AJ97" s="327"/>
      <c r="AK97" s="327"/>
      <c r="AL97" s="327"/>
      <c r="AM97" s="328"/>
      <c r="AN97" s="277">
        <f>SUM(AN91:AN96)</f>
        <v>128514547.18491128</v>
      </c>
      <c r="AO97" s="275">
        <f>SUM(AO91:AO96)</f>
        <v>17800982.794665407</v>
      </c>
      <c r="AP97" s="275">
        <f>SUM(AP91:AP96)</f>
        <v>110713564.39024587</v>
      </c>
      <c r="AQ97" s="335"/>
      <c r="AR97" s="335"/>
      <c r="AS97" s="327"/>
      <c r="AT97" s="327"/>
      <c r="AU97" s="327"/>
      <c r="AV97" s="327"/>
      <c r="AW97" s="327"/>
      <c r="AX97" s="327"/>
      <c r="AY97" s="328"/>
      <c r="AZ97" s="299">
        <f>SUM(AZ91:AZ96)</f>
        <v>0</v>
      </c>
      <c r="BA97" s="297">
        <f>SUM(BA91:BA96)</f>
        <v>264262051.91897649</v>
      </c>
      <c r="BB97" s="539">
        <f>SUM('MMA Rev-Exp Region 1:MMA Rev-Exp Region 11'!BB97)</f>
        <v>36603826.901589721</v>
      </c>
      <c r="BC97" s="539">
        <f>SUM('MMA Rev-Exp Region 1:MMA Rev-Exp Region 11'!BC97)</f>
        <v>227658225.01738676</v>
      </c>
      <c r="BD97" s="335"/>
      <c r="BE97" s="335"/>
      <c r="BF97" s="327"/>
      <c r="BG97" s="327"/>
      <c r="BH97" s="327"/>
      <c r="BI97" s="327"/>
      <c r="BJ97" s="327"/>
      <c r="BK97" s="327"/>
      <c r="BL97" s="329"/>
    </row>
    <row r="98" spans="1:64" ht="14.85" customHeight="1" x14ac:dyDescent="0.25">
      <c r="A98" s="1447" t="s">
        <v>179</v>
      </c>
      <c r="B98" s="219" t="s">
        <v>131</v>
      </c>
      <c r="C98" s="220" t="s">
        <v>329</v>
      </c>
      <c r="D98" s="686">
        <f>SUM('MMA Rev-Exp Region 1:MMA Rev-Exp Region 11'!D98)</f>
        <v>0</v>
      </c>
      <c r="E98" s="324"/>
      <c r="F98" s="324"/>
      <c r="G98" s="324"/>
      <c r="H98" s="324"/>
      <c r="I98" s="324"/>
      <c r="J98" s="324"/>
      <c r="K98" s="324"/>
      <c r="L98" s="324"/>
      <c r="M98" s="324"/>
      <c r="N98" s="324"/>
      <c r="O98" s="325"/>
      <c r="P98" s="686">
        <f>SUM('MMA Rev-Exp Region 1:MMA Rev-Exp Region 11'!P98)</f>
        <v>0</v>
      </c>
      <c r="Q98" s="324"/>
      <c r="R98" s="324"/>
      <c r="S98" s="324"/>
      <c r="T98" s="324"/>
      <c r="U98" s="324"/>
      <c r="V98" s="324"/>
      <c r="W98" s="324"/>
      <c r="X98" s="324"/>
      <c r="Y98" s="324"/>
      <c r="Z98" s="324"/>
      <c r="AA98" s="325"/>
      <c r="AB98" s="686">
        <f>SUM('MMA Rev-Exp Region 1:MMA Rev-Exp Region 11'!AB98)</f>
        <v>0</v>
      </c>
      <c r="AC98" s="324"/>
      <c r="AD98" s="324"/>
      <c r="AE98" s="324"/>
      <c r="AF98" s="324"/>
      <c r="AG98" s="324"/>
      <c r="AH98" s="324"/>
      <c r="AI98" s="324"/>
      <c r="AJ98" s="324"/>
      <c r="AK98" s="324"/>
      <c r="AL98" s="324"/>
      <c r="AM98" s="325"/>
      <c r="AN98" s="686">
        <f>SUM('MMA Rev-Exp Region 1:MMA Rev-Exp Region 11'!AN98)</f>
        <v>0</v>
      </c>
      <c r="AO98" s="324"/>
      <c r="AP98" s="324"/>
      <c r="AQ98" s="324"/>
      <c r="AR98" s="324"/>
      <c r="AS98" s="324"/>
      <c r="AT98" s="324"/>
      <c r="AU98" s="324"/>
      <c r="AV98" s="324"/>
      <c r="AW98" s="324"/>
      <c r="AX98" s="324"/>
      <c r="AY98" s="325"/>
      <c r="AZ98" s="543">
        <f>SUM('MMA Rev-Exp Region 1:MMA Rev-Exp Region 11'!AZ98)</f>
        <v>0</v>
      </c>
      <c r="BA98" s="546">
        <f>SUM('MMA Rev-Exp Region 1:MMA Rev-Exp Region 11'!BA98)</f>
        <v>0</v>
      </c>
      <c r="BB98" s="322"/>
      <c r="BC98" s="322"/>
      <c r="BD98" s="322"/>
      <c r="BE98" s="322"/>
      <c r="BF98" s="322"/>
      <c r="BG98" s="322"/>
      <c r="BH98" s="322"/>
      <c r="BI98" s="322"/>
      <c r="BJ98" s="322"/>
      <c r="BK98" s="322"/>
      <c r="BL98" s="323"/>
    </row>
    <row r="99" spans="1:64" x14ac:dyDescent="0.25">
      <c r="A99" s="1448"/>
      <c r="B99" s="221" t="s">
        <v>132</v>
      </c>
      <c r="C99" s="222" t="s">
        <v>328</v>
      </c>
      <c r="D99" s="542">
        <f>SUM('MMA Rev-Exp Region 1:MMA Rev-Exp Region 11'!D99)</f>
        <v>0</v>
      </c>
      <c r="E99" s="324"/>
      <c r="F99" s="324"/>
      <c r="G99" s="324"/>
      <c r="H99" s="324"/>
      <c r="I99" s="324"/>
      <c r="J99" s="324"/>
      <c r="K99" s="324"/>
      <c r="L99" s="324"/>
      <c r="M99" s="324"/>
      <c r="N99" s="324"/>
      <c r="O99" s="325"/>
      <c r="P99" s="542">
        <f>SUM('MMA Rev-Exp Region 1:MMA Rev-Exp Region 11'!P99)</f>
        <v>0</v>
      </c>
      <c r="Q99" s="324"/>
      <c r="R99" s="324"/>
      <c r="S99" s="324"/>
      <c r="T99" s="324"/>
      <c r="U99" s="324"/>
      <c r="V99" s="324"/>
      <c r="W99" s="324"/>
      <c r="X99" s="324"/>
      <c r="Y99" s="324"/>
      <c r="Z99" s="324"/>
      <c r="AA99" s="325"/>
      <c r="AB99" s="542">
        <f>SUM('MMA Rev-Exp Region 1:MMA Rev-Exp Region 11'!AB99)</f>
        <v>0</v>
      </c>
      <c r="AC99" s="324"/>
      <c r="AD99" s="324"/>
      <c r="AE99" s="324"/>
      <c r="AF99" s="324"/>
      <c r="AG99" s="324"/>
      <c r="AH99" s="324"/>
      <c r="AI99" s="324"/>
      <c r="AJ99" s="324"/>
      <c r="AK99" s="324"/>
      <c r="AL99" s="324"/>
      <c r="AM99" s="325"/>
      <c r="AN99" s="542">
        <f>SUM('MMA Rev-Exp Region 1:MMA Rev-Exp Region 11'!AN99)</f>
        <v>0</v>
      </c>
      <c r="AO99" s="324"/>
      <c r="AP99" s="324"/>
      <c r="AQ99" s="324"/>
      <c r="AR99" s="324"/>
      <c r="AS99" s="324"/>
      <c r="AT99" s="324"/>
      <c r="AU99" s="324"/>
      <c r="AV99" s="324"/>
      <c r="AW99" s="324"/>
      <c r="AX99" s="324"/>
      <c r="AY99" s="325"/>
      <c r="AZ99" s="544">
        <f>SUM('MMA Rev-Exp Region 1:MMA Rev-Exp Region 11'!AZ99)</f>
        <v>0</v>
      </c>
      <c r="BA99" s="546">
        <f>SUM('MMA Rev-Exp Region 1:MMA Rev-Exp Region 11'!BA99)</f>
        <v>0</v>
      </c>
      <c r="BB99" s="324"/>
      <c r="BC99" s="324"/>
      <c r="BD99" s="324"/>
      <c r="BE99" s="324"/>
      <c r="BF99" s="324"/>
      <c r="BG99" s="324"/>
      <c r="BH99" s="324"/>
      <c r="BI99" s="324"/>
      <c r="BJ99" s="324"/>
      <c r="BK99" s="324"/>
      <c r="BL99" s="326"/>
    </row>
    <row r="100" spans="1:64" x14ac:dyDescent="0.25">
      <c r="A100" s="1448"/>
      <c r="B100" s="221" t="s">
        <v>133</v>
      </c>
      <c r="C100" s="222" t="s">
        <v>182</v>
      </c>
      <c r="D100" s="542">
        <f>SUM('MMA Rev-Exp Region 1:MMA Rev-Exp Region 11'!D100)</f>
        <v>0</v>
      </c>
      <c r="E100" s="324"/>
      <c r="F100" s="324"/>
      <c r="G100" s="324"/>
      <c r="H100" s="324"/>
      <c r="I100" s="324"/>
      <c r="J100" s="324"/>
      <c r="K100" s="324"/>
      <c r="L100" s="324"/>
      <c r="M100" s="324"/>
      <c r="N100" s="324"/>
      <c r="O100" s="325"/>
      <c r="P100" s="542">
        <f>SUM('MMA Rev-Exp Region 1:MMA Rev-Exp Region 11'!P100)</f>
        <v>0</v>
      </c>
      <c r="Q100" s="324"/>
      <c r="R100" s="324"/>
      <c r="S100" s="324"/>
      <c r="T100" s="324"/>
      <c r="U100" s="324"/>
      <c r="V100" s="324"/>
      <c r="W100" s="324"/>
      <c r="X100" s="324"/>
      <c r="Y100" s="324"/>
      <c r="Z100" s="324"/>
      <c r="AA100" s="325"/>
      <c r="AB100" s="542">
        <f>SUM('MMA Rev-Exp Region 1:MMA Rev-Exp Region 11'!AB100)</f>
        <v>0</v>
      </c>
      <c r="AC100" s="324"/>
      <c r="AD100" s="324"/>
      <c r="AE100" s="324"/>
      <c r="AF100" s="324"/>
      <c r="AG100" s="324"/>
      <c r="AH100" s="324"/>
      <c r="AI100" s="324"/>
      <c r="AJ100" s="324"/>
      <c r="AK100" s="324"/>
      <c r="AL100" s="324"/>
      <c r="AM100" s="325"/>
      <c r="AN100" s="542">
        <f>SUM('MMA Rev-Exp Region 1:MMA Rev-Exp Region 11'!AN100)</f>
        <v>0</v>
      </c>
      <c r="AO100" s="324"/>
      <c r="AP100" s="324"/>
      <c r="AQ100" s="324"/>
      <c r="AR100" s="324"/>
      <c r="AS100" s="324"/>
      <c r="AT100" s="324"/>
      <c r="AU100" s="324"/>
      <c r="AV100" s="324"/>
      <c r="AW100" s="324"/>
      <c r="AX100" s="324"/>
      <c r="AY100" s="325"/>
      <c r="AZ100" s="544">
        <f>SUM('MMA Rev-Exp Region 1:MMA Rev-Exp Region 11'!AZ100)</f>
        <v>0</v>
      </c>
      <c r="BA100" s="546">
        <f>SUM('MMA Rev-Exp Region 1:MMA Rev-Exp Region 11'!BA100)</f>
        <v>0</v>
      </c>
      <c r="BB100" s="324"/>
      <c r="BC100" s="324"/>
      <c r="BD100" s="324"/>
      <c r="BE100" s="324"/>
      <c r="BF100" s="324"/>
      <c r="BG100" s="324"/>
      <c r="BH100" s="324"/>
      <c r="BI100" s="324"/>
      <c r="BJ100" s="324"/>
      <c r="BK100" s="324"/>
      <c r="BL100" s="326"/>
    </row>
    <row r="101" spans="1:64" x14ac:dyDescent="0.25">
      <c r="A101" s="1448"/>
      <c r="B101" s="221" t="s">
        <v>134</v>
      </c>
      <c r="C101" s="1122" t="s">
        <v>497</v>
      </c>
      <c r="D101" s="542">
        <f>SUM('MMA Rev-Exp Region 1:MMA Rev-Exp Region 11'!D101)</f>
        <v>0</v>
      </c>
      <c r="E101" s="324"/>
      <c r="F101" s="324"/>
      <c r="G101" s="324"/>
      <c r="H101" s="324"/>
      <c r="I101" s="324"/>
      <c r="J101" s="324"/>
      <c r="K101" s="324"/>
      <c r="L101" s="324"/>
      <c r="M101" s="324"/>
      <c r="N101" s="324"/>
      <c r="O101" s="325"/>
      <c r="P101" s="542">
        <f>SUM('MMA Rev-Exp Region 1:MMA Rev-Exp Region 11'!P101)</f>
        <v>0</v>
      </c>
      <c r="Q101" s="324"/>
      <c r="R101" s="324"/>
      <c r="S101" s="324"/>
      <c r="T101" s="324"/>
      <c r="U101" s="324"/>
      <c r="V101" s="324"/>
      <c r="W101" s="324"/>
      <c r="X101" s="324"/>
      <c r="Y101" s="324"/>
      <c r="Z101" s="324"/>
      <c r="AA101" s="325"/>
      <c r="AB101" s="542">
        <f>SUM('MMA Rev-Exp Region 1:MMA Rev-Exp Region 11'!AB101)</f>
        <v>0</v>
      </c>
      <c r="AC101" s="324"/>
      <c r="AD101" s="324"/>
      <c r="AE101" s="324"/>
      <c r="AF101" s="324"/>
      <c r="AG101" s="324"/>
      <c r="AH101" s="324"/>
      <c r="AI101" s="324"/>
      <c r="AJ101" s="324"/>
      <c r="AK101" s="324"/>
      <c r="AL101" s="324"/>
      <c r="AM101" s="325"/>
      <c r="AN101" s="542">
        <f>SUM('MMA Rev-Exp Region 1:MMA Rev-Exp Region 11'!AN101)</f>
        <v>0</v>
      </c>
      <c r="AO101" s="324"/>
      <c r="AP101" s="324"/>
      <c r="AQ101" s="324"/>
      <c r="AR101" s="324"/>
      <c r="AS101" s="324"/>
      <c r="AT101" s="324"/>
      <c r="AU101" s="324"/>
      <c r="AV101" s="324"/>
      <c r="AW101" s="324"/>
      <c r="AX101" s="324"/>
      <c r="AY101" s="325"/>
      <c r="AZ101" s="544">
        <f>SUM('MMA Rev-Exp Region 1:MMA Rev-Exp Region 11'!AZ101)</f>
        <v>0</v>
      </c>
      <c r="BA101" s="546">
        <f>SUM('MMA Rev-Exp Region 1:MMA Rev-Exp Region 11'!BA101)</f>
        <v>0</v>
      </c>
      <c r="BB101" s="324"/>
      <c r="BC101" s="324"/>
      <c r="BD101" s="324"/>
      <c r="BE101" s="324"/>
      <c r="BF101" s="324"/>
      <c r="BG101" s="324"/>
      <c r="BH101" s="324"/>
      <c r="BI101" s="324"/>
      <c r="BJ101" s="324"/>
      <c r="BK101" s="324"/>
      <c r="BL101" s="326"/>
    </row>
    <row r="102" spans="1:64" x14ac:dyDescent="0.25">
      <c r="A102" s="1448"/>
      <c r="B102" s="221" t="s">
        <v>135</v>
      </c>
      <c r="C102" s="1122" t="s">
        <v>498</v>
      </c>
      <c r="D102" s="542">
        <f>SUM('MMA Rev-Exp Region 1:MMA Rev-Exp Region 11'!D102)</f>
        <v>0</v>
      </c>
      <c r="E102" s="324"/>
      <c r="F102" s="324"/>
      <c r="G102" s="324"/>
      <c r="H102" s="324"/>
      <c r="I102" s="324"/>
      <c r="J102" s="324"/>
      <c r="K102" s="324"/>
      <c r="L102" s="324"/>
      <c r="M102" s="324"/>
      <c r="N102" s="324"/>
      <c r="O102" s="325"/>
      <c r="P102" s="542">
        <f>SUM('MMA Rev-Exp Region 1:MMA Rev-Exp Region 11'!P102)</f>
        <v>0</v>
      </c>
      <c r="Q102" s="324"/>
      <c r="R102" s="324"/>
      <c r="S102" s="324"/>
      <c r="T102" s="324"/>
      <c r="U102" s="324"/>
      <c r="V102" s="324"/>
      <c r="W102" s="324"/>
      <c r="X102" s="324"/>
      <c r="Y102" s="324"/>
      <c r="Z102" s="324"/>
      <c r="AA102" s="325"/>
      <c r="AB102" s="542">
        <f>SUM('MMA Rev-Exp Region 1:MMA Rev-Exp Region 11'!AB102)</f>
        <v>0</v>
      </c>
      <c r="AC102" s="324"/>
      <c r="AD102" s="324"/>
      <c r="AE102" s="324"/>
      <c r="AF102" s="324"/>
      <c r="AG102" s="324"/>
      <c r="AH102" s="324"/>
      <c r="AI102" s="324"/>
      <c r="AJ102" s="324"/>
      <c r="AK102" s="324"/>
      <c r="AL102" s="324"/>
      <c r="AM102" s="325"/>
      <c r="AN102" s="542">
        <f>SUM('MMA Rev-Exp Region 1:MMA Rev-Exp Region 11'!AN102)</f>
        <v>0</v>
      </c>
      <c r="AO102" s="324"/>
      <c r="AP102" s="324"/>
      <c r="AQ102" s="324"/>
      <c r="AR102" s="324"/>
      <c r="AS102" s="324"/>
      <c r="AT102" s="324"/>
      <c r="AU102" s="324"/>
      <c r="AV102" s="324"/>
      <c r="AW102" s="324"/>
      <c r="AX102" s="324"/>
      <c r="AY102" s="325"/>
      <c r="AZ102" s="544">
        <f>SUM('MMA Rev-Exp Region 1:MMA Rev-Exp Region 11'!AZ102)</f>
        <v>0</v>
      </c>
      <c r="BA102" s="546">
        <f>SUM('MMA Rev-Exp Region 1:MMA Rev-Exp Region 11'!BA102)</f>
        <v>0</v>
      </c>
      <c r="BB102" s="324"/>
      <c r="BC102" s="324"/>
      <c r="BD102" s="324"/>
      <c r="BE102" s="324"/>
      <c r="BF102" s="324"/>
      <c r="BG102" s="324"/>
      <c r="BH102" s="324"/>
      <c r="BI102" s="324"/>
      <c r="BJ102" s="324"/>
      <c r="BK102" s="324"/>
      <c r="BL102" s="326"/>
    </row>
    <row r="103" spans="1:64" x14ac:dyDescent="0.25">
      <c r="A103" s="1448"/>
      <c r="B103" s="221" t="s">
        <v>136</v>
      </c>
      <c r="C103" s="1122" t="s">
        <v>499</v>
      </c>
      <c r="D103" s="542">
        <f>SUM('MMA Rev-Exp Region 1:MMA Rev-Exp Region 11'!D103)</f>
        <v>0</v>
      </c>
      <c r="E103" s="324"/>
      <c r="F103" s="324"/>
      <c r="G103" s="324"/>
      <c r="H103" s="324"/>
      <c r="I103" s="324"/>
      <c r="J103" s="324"/>
      <c r="K103" s="324"/>
      <c r="L103" s="324"/>
      <c r="M103" s="324"/>
      <c r="N103" s="324"/>
      <c r="O103" s="325"/>
      <c r="P103" s="542">
        <f>SUM('MMA Rev-Exp Region 1:MMA Rev-Exp Region 11'!P103)</f>
        <v>0</v>
      </c>
      <c r="Q103" s="324"/>
      <c r="R103" s="324"/>
      <c r="S103" s="324"/>
      <c r="T103" s="324"/>
      <c r="U103" s="324"/>
      <c r="V103" s="324"/>
      <c r="W103" s="324"/>
      <c r="X103" s="324"/>
      <c r="Y103" s="324"/>
      <c r="Z103" s="324"/>
      <c r="AA103" s="325"/>
      <c r="AB103" s="542">
        <f>SUM('MMA Rev-Exp Region 1:MMA Rev-Exp Region 11'!AB103)</f>
        <v>0</v>
      </c>
      <c r="AC103" s="324"/>
      <c r="AD103" s="324"/>
      <c r="AE103" s="324"/>
      <c r="AF103" s="324"/>
      <c r="AG103" s="324"/>
      <c r="AH103" s="324"/>
      <c r="AI103" s="324"/>
      <c r="AJ103" s="324"/>
      <c r="AK103" s="324"/>
      <c r="AL103" s="324"/>
      <c r="AM103" s="325"/>
      <c r="AN103" s="542">
        <f>SUM('MMA Rev-Exp Region 1:MMA Rev-Exp Region 11'!AN103)</f>
        <v>0</v>
      </c>
      <c r="AO103" s="324"/>
      <c r="AP103" s="324"/>
      <c r="AQ103" s="324"/>
      <c r="AR103" s="324"/>
      <c r="AS103" s="324"/>
      <c r="AT103" s="324"/>
      <c r="AU103" s="324"/>
      <c r="AV103" s="324"/>
      <c r="AW103" s="324"/>
      <c r="AX103" s="324"/>
      <c r="AY103" s="325"/>
      <c r="AZ103" s="544">
        <f>SUM('MMA Rev-Exp Region 1:MMA Rev-Exp Region 11'!AZ103)</f>
        <v>0</v>
      </c>
      <c r="BA103" s="546">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49"/>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7" t="s">
        <v>262</v>
      </c>
      <c r="C105" s="243" t="s">
        <v>31</v>
      </c>
      <c r="D105" s="289">
        <f>D88+D97+D104</f>
        <v>411802898.78537208</v>
      </c>
      <c r="E105" s="324"/>
      <c r="F105" s="324"/>
      <c r="G105" s="324"/>
      <c r="H105" s="324"/>
      <c r="I105" s="324"/>
      <c r="J105" s="324"/>
      <c r="K105" s="324"/>
      <c r="L105" s="324"/>
      <c r="M105" s="324"/>
      <c r="N105" s="324"/>
      <c r="O105" s="325"/>
      <c r="P105" s="289">
        <f>P88+P97+P104</f>
        <v>435721612.46243072</v>
      </c>
      <c r="Q105" s="324"/>
      <c r="R105" s="324"/>
      <c r="S105" s="324"/>
      <c r="T105" s="324"/>
      <c r="U105" s="324"/>
      <c r="V105" s="324"/>
      <c r="W105" s="324"/>
      <c r="X105" s="324"/>
      <c r="Y105" s="324"/>
      <c r="Z105" s="324"/>
      <c r="AA105" s="325"/>
      <c r="AB105" s="289">
        <f>AB88+AB97+AB104</f>
        <v>459100370.14755571</v>
      </c>
      <c r="AC105" s="324"/>
      <c r="AD105" s="324"/>
      <c r="AE105" s="324"/>
      <c r="AF105" s="324"/>
      <c r="AG105" s="324"/>
      <c r="AH105" s="324"/>
      <c r="AI105" s="324"/>
      <c r="AJ105" s="324"/>
      <c r="AK105" s="324"/>
      <c r="AL105" s="324"/>
      <c r="AM105" s="325"/>
      <c r="AN105" s="289">
        <f>AN88+AN97+AN104</f>
        <v>1278834161.9847405</v>
      </c>
      <c r="AO105" s="324"/>
      <c r="AP105" s="324"/>
      <c r="AQ105" s="324"/>
      <c r="AR105" s="324"/>
      <c r="AS105" s="324"/>
      <c r="AT105" s="324"/>
      <c r="AU105" s="324"/>
      <c r="AV105" s="324"/>
      <c r="AW105" s="324"/>
      <c r="AX105" s="324"/>
      <c r="AY105" s="325"/>
      <c r="AZ105" s="300">
        <f>AZ88+AZ97+AZ104</f>
        <v>-26197873.651012331</v>
      </c>
      <c r="BA105" s="296">
        <f>BA88+BA97+BA104</f>
        <v>2559261169.7290864</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48">
        <f>D17-D105</f>
        <v>52291120.258180201</v>
      </c>
      <c r="E106" s="549"/>
      <c r="F106" s="549"/>
      <c r="G106" s="549"/>
      <c r="H106" s="549"/>
      <c r="I106" s="549"/>
      <c r="J106" s="549"/>
      <c r="K106" s="549"/>
      <c r="L106" s="549"/>
      <c r="M106" s="549"/>
      <c r="N106" s="549"/>
      <c r="O106" s="550"/>
      <c r="P106" s="548">
        <f>P17-P105</f>
        <v>42820550.359681189</v>
      </c>
      <c r="Q106" s="549"/>
      <c r="R106" s="549"/>
      <c r="S106" s="549"/>
      <c r="T106" s="549"/>
      <c r="U106" s="549"/>
      <c r="V106" s="549"/>
      <c r="W106" s="549"/>
      <c r="X106" s="549"/>
      <c r="Y106" s="549"/>
      <c r="Z106" s="549"/>
      <c r="AA106" s="550"/>
      <c r="AB106" s="548">
        <f>AB17-AB105</f>
        <v>42177714.975536704</v>
      </c>
      <c r="AC106" s="549"/>
      <c r="AD106" s="549"/>
      <c r="AE106" s="549"/>
      <c r="AF106" s="549"/>
      <c r="AG106" s="549"/>
      <c r="AH106" s="549"/>
      <c r="AI106" s="549"/>
      <c r="AJ106" s="549"/>
      <c r="AK106" s="549"/>
      <c r="AL106" s="549"/>
      <c r="AM106" s="550"/>
      <c r="AN106" s="548">
        <f>AN17-AN105</f>
        <v>82420470.237793446</v>
      </c>
      <c r="AO106" s="549"/>
      <c r="AP106" s="549"/>
      <c r="AQ106" s="549"/>
      <c r="AR106" s="549"/>
      <c r="AS106" s="549"/>
      <c r="AT106" s="549"/>
      <c r="AU106" s="549"/>
      <c r="AV106" s="549"/>
      <c r="AW106" s="549"/>
      <c r="AX106" s="549"/>
      <c r="AY106" s="550"/>
      <c r="AZ106" s="871">
        <f>AZ17-AZ105</f>
        <v>19380676.643355839</v>
      </c>
      <c r="BA106" s="551">
        <f>BA17-BA105</f>
        <v>239090532.47454691</v>
      </c>
      <c r="BB106" s="549"/>
      <c r="BC106" s="549"/>
      <c r="BD106" s="549"/>
      <c r="BE106" s="549"/>
      <c r="BF106" s="549"/>
      <c r="BG106" s="549"/>
      <c r="BH106" s="549"/>
      <c r="BI106" s="549"/>
      <c r="BJ106" s="549"/>
      <c r="BK106" s="549"/>
      <c r="BL106" s="552"/>
    </row>
    <row r="107" spans="1:64" x14ac:dyDescent="0.25">
      <c r="A107" s="241"/>
      <c r="B107" s="242" t="s">
        <v>272</v>
      </c>
      <c r="C107" s="243" t="s">
        <v>26</v>
      </c>
      <c r="D107" s="542">
        <f>SUM('MMA Rev-Exp Region 1:MMA Rev-Exp Region 11'!D107)</f>
        <v>14066311.34945046</v>
      </c>
      <c r="E107" s="331"/>
      <c r="F107" s="331"/>
      <c r="G107" s="331"/>
      <c r="H107" s="331"/>
      <c r="I107" s="331"/>
      <c r="J107" s="331"/>
      <c r="K107" s="331"/>
      <c r="L107" s="331"/>
      <c r="M107" s="331"/>
      <c r="N107" s="331"/>
      <c r="O107" s="332"/>
      <c r="P107" s="542">
        <f>SUM('MMA Rev-Exp Region 1:MMA Rev-Exp Region 11'!P107)</f>
        <v>11518728.046754215</v>
      </c>
      <c r="Q107" s="331"/>
      <c r="R107" s="331"/>
      <c r="S107" s="331"/>
      <c r="T107" s="331"/>
      <c r="U107" s="331"/>
      <c r="V107" s="331"/>
      <c r="W107" s="331"/>
      <c r="X107" s="331"/>
      <c r="Y107" s="331"/>
      <c r="Z107" s="331"/>
      <c r="AA107" s="332"/>
      <c r="AB107" s="542">
        <f>SUM('MMA Rev-Exp Region 1:MMA Rev-Exp Region 11'!AB107)</f>
        <v>11345805.328419393</v>
      </c>
      <c r="AC107" s="331"/>
      <c r="AD107" s="331"/>
      <c r="AE107" s="331"/>
      <c r="AF107" s="331"/>
      <c r="AG107" s="331"/>
      <c r="AH107" s="331"/>
      <c r="AI107" s="331"/>
      <c r="AJ107" s="331"/>
      <c r="AK107" s="331"/>
      <c r="AL107" s="331"/>
      <c r="AM107" s="332"/>
      <c r="AN107" s="542">
        <f>SUM('MMA Rev-Exp Region 1:MMA Rev-Exp Region 11'!AN107)</f>
        <v>22171106.493966378</v>
      </c>
      <c r="AO107" s="331"/>
      <c r="AP107" s="331"/>
      <c r="AQ107" s="331"/>
      <c r="AR107" s="331"/>
      <c r="AS107" s="331"/>
      <c r="AT107" s="331"/>
      <c r="AU107" s="331"/>
      <c r="AV107" s="331"/>
      <c r="AW107" s="331"/>
      <c r="AX107" s="331"/>
      <c r="AY107" s="332"/>
      <c r="AZ107" s="544">
        <f>SUM('MMA Rev-Exp Region 1:MMA Rev-Exp Region 11'!AZ107)</f>
        <v>5213402.0170627227</v>
      </c>
      <c r="BA107" s="546">
        <f>SUM('MMA Rev-Exp Region 1:MMA Rev-Exp Region 11'!BA107)</f>
        <v>64315353.235653162</v>
      </c>
      <c r="BB107" s="331"/>
      <c r="BC107" s="331"/>
      <c r="BD107" s="331"/>
      <c r="BE107" s="331"/>
      <c r="BF107" s="331"/>
      <c r="BG107" s="331"/>
      <c r="BH107" s="331"/>
      <c r="BI107" s="331"/>
      <c r="BJ107" s="331"/>
      <c r="BK107" s="331"/>
      <c r="BL107" s="333"/>
    </row>
    <row r="108" spans="1:64" s="209" customFormat="1" ht="15.75" thickBot="1" x14ac:dyDescent="0.3">
      <c r="A108" s="239"/>
      <c r="B108" s="553" t="s">
        <v>273</v>
      </c>
      <c r="C108" s="554" t="s">
        <v>185</v>
      </c>
      <c r="D108" s="548">
        <f>D106-D107</f>
        <v>38224808.908729739</v>
      </c>
      <c r="E108" s="556"/>
      <c r="F108" s="556"/>
      <c r="G108" s="556"/>
      <c r="H108" s="556"/>
      <c r="I108" s="556"/>
      <c r="J108" s="556"/>
      <c r="K108" s="556"/>
      <c r="L108" s="556"/>
      <c r="M108" s="556"/>
      <c r="N108" s="556"/>
      <c r="O108" s="557"/>
      <c r="P108" s="548">
        <f>P106-P107</f>
        <v>31301822.312926974</v>
      </c>
      <c r="Q108" s="556"/>
      <c r="R108" s="556"/>
      <c r="S108" s="556"/>
      <c r="T108" s="556"/>
      <c r="U108" s="556"/>
      <c r="V108" s="556"/>
      <c r="W108" s="556"/>
      <c r="X108" s="556"/>
      <c r="Y108" s="556"/>
      <c r="Z108" s="556"/>
      <c r="AA108" s="557"/>
      <c r="AB108" s="548">
        <f>AB106-AB107</f>
        <v>30831909.647117309</v>
      </c>
      <c r="AC108" s="556"/>
      <c r="AD108" s="556"/>
      <c r="AE108" s="556"/>
      <c r="AF108" s="556"/>
      <c r="AG108" s="556"/>
      <c r="AH108" s="556"/>
      <c r="AI108" s="556"/>
      <c r="AJ108" s="556"/>
      <c r="AK108" s="556"/>
      <c r="AL108" s="556"/>
      <c r="AM108" s="557"/>
      <c r="AN108" s="548">
        <f>AN106-AN107</f>
        <v>60249363.743827067</v>
      </c>
      <c r="AO108" s="556"/>
      <c r="AP108" s="556"/>
      <c r="AQ108" s="556"/>
      <c r="AR108" s="556"/>
      <c r="AS108" s="556"/>
      <c r="AT108" s="556"/>
      <c r="AU108" s="556"/>
      <c r="AV108" s="556"/>
      <c r="AW108" s="556"/>
      <c r="AX108" s="556"/>
      <c r="AY108" s="557"/>
      <c r="AZ108" s="871">
        <f>AZ106-AZ107</f>
        <v>14167274.626293115</v>
      </c>
      <c r="BA108" s="347">
        <f>BA106-BA107</f>
        <v>174775179.23889375</v>
      </c>
      <c r="BB108" s="896"/>
      <c r="BC108" s="896"/>
      <c r="BD108" s="896"/>
      <c r="BE108" s="896"/>
      <c r="BF108" s="896"/>
      <c r="BG108" s="896"/>
      <c r="BH108" s="896"/>
      <c r="BI108" s="896"/>
      <c r="BJ108" s="896"/>
      <c r="BK108" s="896"/>
      <c r="BL108" s="1222"/>
    </row>
  </sheetData>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98" zoomScaleNormal="100" workbookViewId="0">
      <pane xSplit="3" topLeftCell="D1" activePane="topRight" state="frozen"/>
      <selection activeCell="H26" sqref="H26"/>
      <selection pane="topRight" activeCell="G118" sqref="G118"/>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383</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70"/>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217"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43430.450000000012</v>
      </c>
      <c r="E9" s="735">
        <v>35239.360000000001</v>
      </c>
      <c r="F9" s="735">
        <v>669.30000000000007</v>
      </c>
      <c r="G9" s="735">
        <v>2519.91</v>
      </c>
      <c r="H9" s="735">
        <v>327</v>
      </c>
      <c r="I9" s="735">
        <v>948.04000000000008</v>
      </c>
      <c r="J9" s="735">
        <v>643</v>
      </c>
      <c r="K9" s="735">
        <v>13</v>
      </c>
      <c r="L9" s="735">
        <v>32</v>
      </c>
      <c r="M9" s="735">
        <v>0</v>
      </c>
      <c r="N9" s="735">
        <v>2707.26</v>
      </c>
      <c r="O9" s="804">
        <v>331.58000000000004</v>
      </c>
      <c r="P9" s="740">
        <f>SUM(Q9:AA9)</f>
        <v>45182.6</v>
      </c>
      <c r="Q9" s="735">
        <v>36946.17</v>
      </c>
      <c r="R9" s="735">
        <v>742</v>
      </c>
      <c r="S9" s="735">
        <v>2612.8700000000003</v>
      </c>
      <c r="T9" s="735">
        <v>358</v>
      </c>
      <c r="U9" s="735">
        <v>900.67</v>
      </c>
      <c r="V9" s="735">
        <v>662</v>
      </c>
      <c r="W9" s="735">
        <v>13</v>
      </c>
      <c r="X9" s="735">
        <v>39.97</v>
      </c>
      <c r="Y9" s="735">
        <v>0</v>
      </c>
      <c r="Z9" s="735">
        <v>2569.92</v>
      </c>
      <c r="AA9" s="736">
        <v>338</v>
      </c>
      <c r="AB9" s="740">
        <f>SUM(AC9:AM9)</f>
        <v>46795.040000000008</v>
      </c>
      <c r="AC9" s="735">
        <v>38296.799999999996</v>
      </c>
      <c r="AD9" s="735">
        <v>899.03</v>
      </c>
      <c r="AE9" s="735">
        <v>2711.5499999999997</v>
      </c>
      <c r="AF9" s="735">
        <v>388.86</v>
      </c>
      <c r="AG9" s="735">
        <v>919.23</v>
      </c>
      <c r="AH9" s="735">
        <v>703.66</v>
      </c>
      <c r="AI9" s="735">
        <v>11</v>
      </c>
      <c r="AJ9" s="735">
        <v>38</v>
      </c>
      <c r="AK9" s="735">
        <v>3</v>
      </c>
      <c r="AL9" s="735">
        <v>2473.91</v>
      </c>
      <c r="AM9" s="736">
        <v>350</v>
      </c>
      <c r="AN9" s="734">
        <f>SUM(AO9:AY9)</f>
        <v>104133.79000000001</v>
      </c>
      <c r="AO9" s="735">
        <v>87000.260000000009</v>
      </c>
      <c r="AP9" s="735">
        <v>2178.6999999999998</v>
      </c>
      <c r="AQ9" s="735">
        <v>6541.51</v>
      </c>
      <c r="AR9" s="735">
        <v>1102</v>
      </c>
      <c r="AS9" s="735">
        <v>2074.73</v>
      </c>
      <c r="AT9" s="735">
        <v>1548</v>
      </c>
      <c r="AU9" s="735">
        <v>15.58</v>
      </c>
      <c r="AV9" s="735">
        <v>103.13</v>
      </c>
      <c r="AW9" s="735">
        <v>10</v>
      </c>
      <c r="AX9" s="735">
        <v>3002.88</v>
      </c>
      <c r="AY9" s="736">
        <v>557</v>
      </c>
      <c r="AZ9" s="852"/>
      <c r="BA9" s="738">
        <f>AN9+AB9+P9+D9+AZ9</f>
        <v>239541.88000000003</v>
      </c>
      <c r="BB9" s="739">
        <f t="shared" ref="BB9:BJ9" si="0">AO9+AC9+Q9+E9</f>
        <v>197482.58999999997</v>
      </c>
      <c r="BC9" s="739">
        <f t="shared" si="0"/>
        <v>4489.03</v>
      </c>
      <c r="BD9" s="739">
        <f t="shared" si="0"/>
        <v>14385.84</v>
      </c>
      <c r="BE9" s="739">
        <f t="shared" si="0"/>
        <v>2175.86</v>
      </c>
      <c r="BF9" s="739">
        <f t="shared" si="0"/>
        <v>4842.67</v>
      </c>
      <c r="BG9" s="739">
        <f t="shared" si="0"/>
        <v>3556.66</v>
      </c>
      <c r="BH9" s="739">
        <f t="shared" si="0"/>
        <v>52.58</v>
      </c>
      <c r="BI9" s="740">
        <f t="shared" si="0"/>
        <v>213.1</v>
      </c>
      <c r="BJ9" s="740">
        <f t="shared" si="0"/>
        <v>13</v>
      </c>
      <c r="BK9" s="739">
        <f>AX9+AL9+Z9+N9</f>
        <v>10753.970000000001</v>
      </c>
      <c r="BL9" s="741">
        <f>AY9+AM9+AA9+O9</f>
        <v>1576.58</v>
      </c>
    </row>
    <row r="10" spans="1:64" customFormat="1" ht="18" customHeight="1" x14ac:dyDescent="0.3">
      <c r="A10" s="1494" t="s">
        <v>11</v>
      </c>
      <c r="B10" s="1495"/>
      <c r="C10" s="1496"/>
      <c r="D10" s="683"/>
      <c r="E10" s="318"/>
      <c r="F10" s="318"/>
      <c r="G10" s="318"/>
      <c r="H10" s="318"/>
      <c r="I10" s="318"/>
      <c r="J10" s="318"/>
      <c r="K10" s="318"/>
      <c r="L10" s="318"/>
      <c r="M10" s="318"/>
      <c r="N10" s="318"/>
      <c r="O10" s="319"/>
      <c r="P10" s="691"/>
      <c r="Q10" s="318"/>
      <c r="R10" s="318"/>
      <c r="S10" s="318"/>
      <c r="T10" s="318"/>
      <c r="U10" s="318"/>
      <c r="V10" s="318"/>
      <c r="W10" s="318"/>
      <c r="X10" s="318"/>
      <c r="Y10" s="318"/>
      <c r="Z10" s="318"/>
      <c r="AA10" s="319"/>
      <c r="AB10" s="691"/>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650"/>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10927237.381669793</v>
      </c>
      <c r="E11" s="249">
        <v>6219891.6244223462</v>
      </c>
      <c r="F11" s="249">
        <v>330737.5855510956</v>
      </c>
      <c r="G11" s="249">
        <v>2233321.2489400166</v>
      </c>
      <c r="H11" s="249">
        <v>450420.00077625737</v>
      </c>
      <c r="I11" s="249">
        <v>207150.01963428035</v>
      </c>
      <c r="J11" s="249">
        <v>309672.8124486545</v>
      </c>
      <c r="K11" s="249">
        <v>2216.9428658000684</v>
      </c>
      <c r="L11" s="249">
        <v>94622.791737367224</v>
      </c>
      <c r="M11" s="249">
        <v>324.61244634369632</v>
      </c>
      <c r="N11" s="249">
        <v>348353.71190177818</v>
      </c>
      <c r="O11" s="249">
        <v>730526.03094585345</v>
      </c>
      <c r="P11" s="270">
        <f t="shared" ref="P11:P16" si="2">SUM(Q11:AA11)</f>
        <v>11423436.260740776</v>
      </c>
      <c r="Q11" s="249">
        <v>6482836.44816902</v>
      </c>
      <c r="R11" s="249">
        <v>368449.74648402748</v>
      </c>
      <c r="S11" s="249">
        <v>2364072.5431493279</v>
      </c>
      <c r="T11" s="249">
        <v>493711.34550763929</v>
      </c>
      <c r="U11" s="249">
        <v>200066.53524705558</v>
      </c>
      <c r="V11" s="249">
        <v>326019.50457224599</v>
      </c>
      <c r="W11" s="249">
        <v>2216.9389849980234</v>
      </c>
      <c r="X11" s="249">
        <v>114759.89474820423</v>
      </c>
      <c r="Y11" s="249">
        <v>333.47062105319515</v>
      </c>
      <c r="Z11" s="249">
        <v>331062.54022976686</v>
      </c>
      <c r="AA11" s="250">
        <v>739907.29302743776</v>
      </c>
      <c r="AB11" s="270">
        <f t="shared" ref="AB11:AB16" si="3">SUM(AC11:AM11)</f>
        <v>12120849.635018881</v>
      </c>
      <c r="AC11" s="249">
        <v>6819030.0695734378</v>
      </c>
      <c r="AD11" s="249">
        <v>445953.32600699266</v>
      </c>
      <c r="AE11" s="249">
        <v>2487875.4914863533</v>
      </c>
      <c r="AF11" s="249">
        <v>537139.29692079301</v>
      </c>
      <c r="AG11" s="249">
        <v>210635.0318396292</v>
      </c>
      <c r="AH11" s="249">
        <v>347321.04343551537</v>
      </c>
      <c r="AI11" s="249">
        <v>1862.9273645286341</v>
      </c>
      <c r="AJ11" s="249">
        <v>108686.06232755065</v>
      </c>
      <c r="AK11" s="251">
        <v>86259.99737824114</v>
      </c>
      <c r="AL11" s="249">
        <v>316134.99392406462</v>
      </c>
      <c r="AM11" s="250">
        <v>759951.39476177387</v>
      </c>
      <c r="AN11" s="270">
        <f t="shared" ref="AN11:AN16" si="4">SUM(AO11:AY11)</f>
        <v>28285189.749999996</v>
      </c>
      <c r="AO11" s="249">
        <v>16371284.739999998</v>
      </c>
      <c r="AP11" s="249">
        <v>1166028.18</v>
      </c>
      <c r="AQ11" s="249">
        <v>5890063.2599999998</v>
      </c>
      <c r="AR11" s="249">
        <v>1634208.48</v>
      </c>
      <c r="AS11" s="249">
        <v>378505.36</v>
      </c>
      <c r="AT11" s="249">
        <v>686160.62999999989</v>
      </c>
      <c r="AU11" s="249">
        <v>1685.1499999999996</v>
      </c>
      <c r="AV11" s="249">
        <v>264321.12</v>
      </c>
      <c r="AW11" s="249">
        <v>255282.1</v>
      </c>
      <c r="AX11" s="249">
        <v>339417.66999999993</v>
      </c>
      <c r="AY11" s="250">
        <v>1298233.0599999998</v>
      </c>
      <c r="AZ11" s="853">
        <v>-339231.97768114309</v>
      </c>
      <c r="BA11" s="321">
        <f t="shared" ref="BA11:BA16" si="5">SUM(BB11:BL11)+AZ11</f>
        <v>62417481.049748316</v>
      </c>
      <c r="BB11" s="271">
        <f t="shared" ref="BB11:BJ16" si="6">E11+Q11+AC11+AO11</f>
        <v>35893042.882164806</v>
      </c>
      <c r="BC11" s="271">
        <f t="shared" si="6"/>
        <v>2311168.8380421158</v>
      </c>
      <c r="BD11" s="271">
        <f t="shared" si="6"/>
        <v>12975332.543575699</v>
      </c>
      <c r="BE11" s="271">
        <f t="shared" si="6"/>
        <v>3115479.1232046895</v>
      </c>
      <c r="BF11" s="271">
        <f t="shared" si="6"/>
        <v>996356.94672096509</v>
      </c>
      <c r="BG11" s="271">
        <f t="shared" si="6"/>
        <v>1669173.9904564158</v>
      </c>
      <c r="BH11" s="271">
        <f t="shared" si="6"/>
        <v>7981.9592153267258</v>
      </c>
      <c r="BI11" s="271">
        <f t="shared" si="6"/>
        <v>582389.86881312216</v>
      </c>
      <c r="BJ11" s="271">
        <f t="shared" si="6"/>
        <v>342200.18044563802</v>
      </c>
      <c r="BK11" s="271">
        <f t="shared" ref="BK11:BL16" si="7">N11+Z11+AL11+AX11</f>
        <v>1334968.9160556095</v>
      </c>
      <c r="BL11" s="295">
        <f t="shared" si="7"/>
        <v>3528617.7787350649</v>
      </c>
    </row>
    <row r="12" spans="1:64" x14ac:dyDescent="0.25">
      <c r="A12" s="1493"/>
      <c r="B12" s="126" t="s">
        <v>1322</v>
      </c>
      <c r="C12" s="127" t="s">
        <v>1331</v>
      </c>
      <c r="D12" s="270">
        <f t="shared" si="1"/>
        <v>27843.253289706561</v>
      </c>
      <c r="E12" s="249">
        <v>-11098.349115842419</v>
      </c>
      <c r="F12" s="249">
        <v>-713.59286801719452</v>
      </c>
      <c r="G12" s="249">
        <v>24496.365068300114</v>
      </c>
      <c r="H12" s="249">
        <v>5935.8654157047704</v>
      </c>
      <c r="I12" s="249">
        <v>532.66906550115687</v>
      </c>
      <c r="J12" s="249">
        <v>-515.92108369097912</v>
      </c>
      <c r="K12" s="249">
        <v>4.3232872063356833</v>
      </c>
      <c r="L12" s="249">
        <v>1105.5203214159762</v>
      </c>
      <c r="M12" s="249">
        <v>649.4960239870984</v>
      </c>
      <c r="N12" s="249">
        <v>723.4175088781891</v>
      </c>
      <c r="O12" s="249">
        <v>6723.4596662635158</v>
      </c>
      <c r="P12" s="270">
        <f t="shared" si="2"/>
        <v>28311.590418108153</v>
      </c>
      <c r="Q12" s="249">
        <v>-11364.608806169406</v>
      </c>
      <c r="R12" s="249">
        <v>-728.47852395553025</v>
      </c>
      <c r="S12" s="249">
        <v>24960.140732810556</v>
      </c>
      <c r="T12" s="249">
        <v>6048.5431585360984</v>
      </c>
      <c r="U12" s="249">
        <v>541.6670277214173</v>
      </c>
      <c r="V12" s="249">
        <v>-526.67312656643674</v>
      </c>
      <c r="W12" s="249">
        <v>4.3993361748319444</v>
      </c>
      <c r="X12" s="249">
        <v>1126.5686743635688</v>
      </c>
      <c r="Y12" s="249">
        <v>661.90785542024435</v>
      </c>
      <c r="Z12" s="249">
        <v>736.44231960820434</v>
      </c>
      <c r="AA12" s="250">
        <v>6851.6817701646041</v>
      </c>
      <c r="AB12" s="270">
        <f t="shared" si="3"/>
        <v>29400.597886769589</v>
      </c>
      <c r="AC12" s="249">
        <v>-11449.800653515969</v>
      </c>
      <c r="AD12" s="249">
        <v>-743.72171512967293</v>
      </c>
      <c r="AE12" s="249">
        <v>25691.330827182719</v>
      </c>
      <c r="AF12" s="249">
        <v>6224.3825196499365</v>
      </c>
      <c r="AG12" s="249">
        <v>562.71505707949393</v>
      </c>
      <c r="AH12" s="249">
        <v>-537.69138135925255</v>
      </c>
      <c r="AI12" s="249">
        <v>4.5554052159153136</v>
      </c>
      <c r="AJ12" s="249">
        <v>1158.9827130027381</v>
      </c>
      <c r="AK12" s="249">
        <v>680.80716226742697</v>
      </c>
      <c r="AL12" s="249">
        <v>761.0599622128633</v>
      </c>
      <c r="AM12" s="250">
        <v>7047.9779901633901</v>
      </c>
      <c r="AN12" s="270">
        <f t="shared" si="4"/>
        <v>265964.70495221327</v>
      </c>
      <c r="AO12" s="249">
        <v>218539.51251203674</v>
      </c>
      <c r="AP12" s="249">
        <v>14111.843054037427</v>
      </c>
      <c r="AQ12" s="249">
        <v>9436.0895841721322</v>
      </c>
      <c r="AR12" s="249">
        <v>2286.3494804122251</v>
      </c>
      <c r="AS12" s="249">
        <v>3437.0798036124024</v>
      </c>
      <c r="AT12" s="249">
        <v>10201.380792340307</v>
      </c>
      <c r="AU12" s="249">
        <v>27.864318055268676</v>
      </c>
      <c r="AV12" s="249">
        <v>425.77483281329881</v>
      </c>
      <c r="AW12" s="249">
        <v>250.13406376748006</v>
      </c>
      <c r="AX12" s="249">
        <v>4659.3365155327956</v>
      </c>
      <c r="AY12" s="250">
        <v>2589.3399954332549</v>
      </c>
      <c r="AZ12" s="853">
        <v>227527.35080920276</v>
      </c>
      <c r="BA12" s="290">
        <f t="shared" si="5"/>
        <v>579047.49735600047</v>
      </c>
      <c r="BB12" s="271">
        <f t="shared" si="6"/>
        <v>184626.75393650896</v>
      </c>
      <c r="BC12" s="271">
        <f t="shared" si="6"/>
        <v>11926.049946935029</v>
      </c>
      <c r="BD12" s="271">
        <f t="shared" si="6"/>
        <v>84583.926212465522</v>
      </c>
      <c r="BE12" s="271">
        <f t="shared" si="6"/>
        <v>20495.140574303026</v>
      </c>
      <c r="BF12" s="271">
        <f t="shared" si="6"/>
        <v>5074.1309539144704</v>
      </c>
      <c r="BG12" s="271">
        <f t="shared" si="6"/>
        <v>8621.0952007236392</v>
      </c>
      <c r="BH12" s="271">
        <f t="shared" si="6"/>
        <v>41.14234665235162</v>
      </c>
      <c r="BI12" s="271">
        <f t="shared" si="6"/>
        <v>3816.846541595582</v>
      </c>
      <c r="BJ12" s="271">
        <f t="shared" si="6"/>
        <v>2242.3451054422499</v>
      </c>
      <c r="BK12" s="271">
        <f t="shared" si="7"/>
        <v>6880.2563062320523</v>
      </c>
      <c r="BL12" s="291">
        <f t="shared" si="7"/>
        <v>23212.459422024767</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493"/>
      <c r="B14" s="126" t="s">
        <v>918</v>
      </c>
      <c r="C14" s="127" t="s">
        <v>919</v>
      </c>
      <c r="D14" s="271">
        <f t="shared" si="1"/>
        <v>430170.23113983503</v>
      </c>
      <c r="E14" s="249">
        <v>419053.48024409334</v>
      </c>
      <c r="F14" s="249">
        <v>7355.3708957417039</v>
      </c>
      <c r="G14" s="249">
        <v>3761.38</v>
      </c>
      <c r="H14" s="249">
        <v>0</v>
      </c>
      <c r="I14" s="249">
        <v>0</v>
      </c>
      <c r="J14" s="249">
        <v>0</v>
      </c>
      <c r="K14" s="249">
        <v>0</v>
      </c>
      <c r="L14" s="249">
        <v>0</v>
      </c>
      <c r="M14" s="249">
        <v>0</v>
      </c>
      <c r="N14" s="249">
        <v>0</v>
      </c>
      <c r="O14" s="250">
        <v>0</v>
      </c>
      <c r="P14" s="271">
        <f t="shared" si="2"/>
        <v>466030.02725350222</v>
      </c>
      <c r="Q14" s="249">
        <v>440155.47860757908</v>
      </c>
      <c r="R14" s="249">
        <v>22073.86864592315</v>
      </c>
      <c r="S14" s="249">
        <v>3800.6800000000003</v>
      </c>
      <c r="T14" s="249">
        <v>0</v>
      </c>
      <c r="U14" s="249">
        <v>0</v>
      </c>
      <c r="V14" s="249">
        <v>0</v>
      </c>
      <c r="W14" s="249">
        <v>0</v>
      </c>
      <c r="X14" s="249">
        <v>0</v>
      </c>
      <c r="Y14" s="249">
        <v>0</v>
      </c>
      <c r="Z14" s="249">
        <v>0</v>
      </c>
      <c r="AA14" s="250">
        <v>0</v>
      </c>
      <c r="AB14" s="271">
        <f t="shared" si="3"/>
        <v>481209.20660961152</v>
      </c>
      <c r="AC14" s="249">
        <v>449539.48754735303</v>
      </c>
      <c r="AD14" s="249">
        <v>12948.599062258503</v>
      </c>
      <c r="AE14" s="249">
        <v>3732.15</v>
      </c>
      <c r="AF14" s="249">
        <v>7464.3</v>
      </c>
      <c r="AG14" s="249">
        <v>0</v>
      </c>
      <c r="AH14" s="249">
        <v>0</v>
      </c>
      <c r="AI14" s="249">
        <v>0</v>
      </c>
      <c r="AJ14" s="249">
        <v>7524.67</v>
      </c>
      <c r="AK14" s="249">
        <v>0</v>
      </c>
      <c r="AL14" s="249">
        <v>0</v>
      </c>
      <c r="AM14" s="250">
        <v>0</v>
      </c>
      <c r="AN14" s="270">
        <f t="shared" si="4"/>
        <v>942933.51000000071</v>
      </c>
      <c r="AO14" s="249">
        <v>879942.05000000086</v>
      </c>
      <c r="AP14" s="249">
        <v>51149.080000000009</v>
      </c>
      <c r="AQ14" s="249">
        <v>3921.1200000000003</v>
      </c>
      <c r="AR14" s="249">
        <v>4047.32</v>
      </c>
      <c r="AS14" s="249">
        <v>0</v>
      </c>
      <c r="AT14" s="249">
        <v>0</v>
      </c>
      <c r="AU14" s="249">
        <v>0</v>
      </c>
      <c r="AV14" s="249">
        <v>3873.94</v>
      </c>
      <c r="AW14" s="249">
        <v>0</v>
      </c>
      <c r="AX14" s="249">
        <v>0</v>
      </c>
      <c r="AY14" s="250">
        <v>0</v>
      </c>
      <c r="AZ14" s="853">
        <v>-456.18957552767461</v>
      </c>
      <c r="BA14" s="290">
        <f t="shared" si="5"/>
        <v>2319886.7854274218</v>
      </c>
      <c r="BB14" s="271">
        <f t="shared" si="6"/>
        <v>2188690.4963990264</v>
      </c>
      <c r="BC14" s="271">
        <f t="shared" si="6"/>
        <v>93526.918603923375</v>
      </c>
      <c r="BD14" s="271">
        <f t="shared" si="6"/>
        <v>15215.330000000002</v>
      </c>
      <c r="BE14" s="271">
        <f t="shared" si="6"/>
        <v>11511.62</v>
      </c>
      <c r="BF14" s="271">
        <f t="shared" si="6"/>
        <v>0</v>
      </c>
      <c r="BG14" s="271">
        <f t="shared" si="6"/>
        <v>0</v>
      </c>
      <c r="BH14" s="271">
        <f t="shared" si="6"/>
        <v>0</v>
      </c>
      <c r="BI14" s="271">
        <f t="shared" si="6"/>
        <v>11398.61</v>
      </c>
      <c r="BJ14" s="271">
        <f t="shared" si="6"/>
        <v>0</v>
      </c>
      <c r="BK14" s="271">
        <f t="shared" si="7"/>
        <v>0</v>
      </c>
      <c r="BL14" s="291">
        <f t="shared" si="7"/>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76299.148936963538</v>
      </c>
      <c r="Q16" s="249">
        <v>48469.919998596022</v>
      </c>
      <c r="R16" s="249">
        <v>3129.8683519496894</v>
      </c>
      <c r="S16" s="249">
        <v>12748.196483755815</v>
      </c>
      <c r="T16" s="249">
        <v>3088.8677080512507</v>
      </c>
      <c r="U16" s="249">
        <v>925.81565389287857</v>
      </c>
      <c r="V16" s="249">
        <v>2262.5661840108423</v>
      </c>
      <c r="W16" s="249">
        <v>7.5055638258688653</v>
      </c>
      <c r="X16" s="249">
        <v>575.22357944193095</v>
      </c>
      <c r="Y16" s="249">
        <v>337.93216604650377</v>
      </c>
      <c r="Z16" s="249">
        <v>1255.0440866404199</v>
      </c>
      <c r="AA16" s="250">
        <v>3498.2091607523212</v>
      </c>
      <c r="AB16" s="270">
        <f t="shared" si="3"/>
        <v>107390.16939885235</v>
      </c>
      <c r="AC16" s="249">
        <v>73176.344665762328</v>
      </c>
      <c r="AD16" s="249">
        <v>4725.2466124839102</v>
      </c>
      <c r="AE16" s="249">
        <v>14881.590179239431</v>
      </c>
      <c r="AF16" s="249">
        <v>3605.7856032952081</v>
      </c>
      <c r="AG16" s="249">
        <v>1030.4724452714054</v>
      </c>
      <c r="AH16" s="249">
        <v>3415.8571525406232</v>
      </c>
      <c r="AI16" s="249">
        <v>8.3540137566939325</v>
      </c>
      <c r="AJ16" s="249">
        <v>671.48647901667846</v>
      </c>
      <c r="AK16" s="249">
        <v>394.48466376360307</v>
      </c>
      <c r="AL16" s="249">
        <v>1396.9177810352849</v>
      </c>
      <c r="AM16" s="250">
        <v>4083.62980268718</v>
      </c>
      <c r="AN16" s="270">
        <f t="shared" si="4"/>
        <v>62669.010906568343</v>
      </c>
      <c r="AO16" s="249">
        <v>47952.446074464955</v>
      </c>
      <c r="AP16" s="249">
        <v>3096.4532925036669</v>
      </c>
      <c r="AQ16" s="249">
        <v>5601.1181042231437</v>
      </c>
      <c r="AR16" s="249">
        <v>1357.1419975493613</v>
      </c>
      <c r="AS16" s="249">
        <v>205.28656853146069</v>
      </c>
      <c r="AT16" s="249">
        <v>2238.4106045941598</v>
      </c>
      <c r="AU16" s="249">
        <v>1.6642529603250349</v>
      </c>
      <c r="AV16" s="249">
        <v>252.73341283166505</v>
      </c>
      <c r="AW16" s="249">
        <v>148.47574522829808</v>
      </c>
      <c r="AX16" s="249">
        <v>278.288331828016</v>
      </c>
      <c r="AY16" s="250">
        <v>1536.9925218532885</v>
      </c>
      <c r="AZ16" s="853">
        <v>0</v>
      </c>
      <c r="BA16" s="290">
        <f t="shared" si="5"/>
        <v>246358.32924238421</v>
      </c>
      <c r="BB16" s="271">
        <f t="shared" si="6"/>
        <v>169598.71073882328</v>
      </c>
      <c r="BC16" s="271">
        <f t="shared" si="6"/>
        <v>10951.568256937268</v>
      </c>
      <c r="BD16" s="271">
        <f t="shared" si="6"/>
        <v>33230.904767218395</v>
      </c>
      <c r="BE16" s="271">
        <f t="shared" si="6"/>
        <v>8051.7953088958202</v>
      </c>
      <c r="BF16" s="271">
        <f t="shared" si="6"/>
        <v>2161.5746676957447</v>
      </c>
      <c r="BG16" s="271">
        <f t="shared" si="6"/>
        <v>7916.8339411456254</v>
      </c>
      <c r="BH16" s="271">
        <f t="shared" si="6"/>
        <v>17.523830542887833</v>
      </c>
      <c r="BI16" s="271">
        <f t="shared" si="6"/>
        <v>1499.4434712902744</v>
      </c>
      <c r="BJ16" s="271">
        <f t="shared" si="6"/>
        <v>880.89257503840486</v>
      </c>
      <c r="BK16" s="271">
        <f t="shared" si="7"/>
        <v>2930.2501995037205</v>
      </c>
      <c r="BL16" s="291">
        <f t="shared" si="7"/>
        <v>9118.8314852927888</v>
      </c>
    </row>
    <row r="17" spans="1:64" s="209" customFormat="1" x14ac:dyDescent="0.25">
      <c r="A17" s="1493"/>
      <c r="B17" s="128" t="s">
        <v>204</v>
      </c>
      <c r="C17" s="309" t="s">
        <v>14</v>
      </c>
      <c r="D17" s="272">
        <f>SUM(D11:D16)</f>
        <v>11385250.866099335</v>
      </c>
      <c r="E17" s="272">
        <f>SUM(E11:E16)</f>
        <v>6627846.7555505978</v>
      </c>
      <c r="F17" s="272">
        <f>SUM(F11:F16)</f>
        <v>337379.36357882008</v>
      </c>
      <c r="G17" s="272">
        <f t="shared" ref="G17:O17" si="8">SUM(G11:G16)</f>
        <v>2261578.9940083167</v>
      </c>
      <c r="H17" s="272">
        <f t="shared" si="8"/>
        <v>456355.86619196215</v>
      </c>
      <c r="I17" s="272">
        <f t="shared" si="8"/>
        <v>207682.68869978152</v>
      </c>
      <c r="J17" s="272">
        <f t="shared" si="8"/>
        <v>309156.89136496349</v>
      </c>
      <c r="K17" s="272">
        <f t="shared" si="8"/>
        <v>2221.2661530064042</v>
      </c>
      <c r="L17" s="272">
        <f t="shared" si="8"/>
        <v>95728.312058783195</v>
      </c>
      <c r="M17" s="272">
        <f t="shared" si="8"/>
        <v>974.10847033079472</v>
      </c>
      <c r="N17" s="272">
        <f t="shared" si="8"/>
        <v>349077.12941065634</v>
      </c>
      <c r="O17" s="272">
        <f t="shared" si="8"/>
        <v>737249.49061211699</v>
      </c>
      <c r="P17" s="288">
        <f>SUM(P11:P16)</f>
        <v>11994077.027349349</v>
      </c>
      <c r="Q17" s="272">
        <f>SUM(Q11:Q16)</f>
        <v>6960097.237969026</v>
      </c>
      <c r="R17" s="272">
        <f>SUM(R11:R16)</f>
        <v>392925.0049579448</v>
      </c>
      <c r="S17" s="272">
        <f t="shared" ref="S17:AA17" si="9">SUM(S11:S16)</f>
        <v>2405581.5603658943</v>
      </c>
      <c r="T17" s="272">
        <f t="shared" si="9"/>
        <v>502848.75637422659</v>
      </c>
      <c r="U17" s="272">
        <f t="shared" si="9"/>
        <v>201534.01792866987</v>
      </c>
      <c r="V17" s="272">
        <f t="shared" si="9"/>
        <v>327755.39762969036</v>
      </c>
      <c r="W17" s="272">
        <f t="shared" si="9"/>
        <v>2228.8438849987242</v>
      </c>
      <c r="X17" s="272">
        <f t="shared" si="9"/>
        <v>116461.68700200973</v>
      </c>
      <c r="Y17" s="272">
        <f t="shared" si="9"/>
        <v>1333.3106425199433</v>
      </c>
      <c r="Z17" s="272">
        <f t="shared" si="9"/>
        <v>333054.02663601545</v>
      </c>
      <c r="AA17" s="281">
        <f t="shared" si="9"/>
        <v>750257.18395835476</v>
      </c>
      <c r="AB17" s="288">
        <f>SUM(AB11:AB16)</f>
        <v>12738849.608914115</v>
      </c>
      <c r="AC17" s="272">
        <f>SUM(AC11:AC16)</f>
        <v>7330296.1011330364</v>
      </c>
      <c r="AD17" s="272">
        <f>SUM(AD11:AD16)</f>
        <v>462883.4499666054</v>
      </c>
      <c r="AE17" s="272">
        <f t="shared" ref="AE17:AM17" si="10">SUM(AE11:AE16)</f>
        <v>2532180.5624927753</v>
      </c>
      <c r="AF17" s="272">
        <f t="shared" si="10"/>
        <v>554433.76504373818</v>
      </c>
      <c r="AG17" s="272">
        <f t="shared" si="10"/>
        <v>212228.21934198012</v>
      </c>
      <c r="AH17" s="272">
        <f t="shared" si="10"/>
        <v>350199.20920669677</v>
      </c>
      <c r="AI17" s="272">
        <f t="shared" si="10"/>
        <v>1875.8367835012434</v>
      </c>
      <c r="AJ17" s="272">
        <f t="shared" si="10"/>
        <v>118041.20151957007</v>
      </c>
      <c r="AK17" s="272">
        <f t="shared" si="10"/>
        <v>87335.28920427218</v>
      </c>
      <c r="AL17" s="272">
        <f t="shared" si="10"/>
        <v>318292.97166731278</v>
      </c>
      <c r="AM17" s="272">
        <f t="shared" si="10"/>
        <v>771083.00255462446</v>
      </c>
      <c r="AN17" s="288">
        <f>SUM(AN11:AN16)</f>
        <v>29556756.975858781</v>
      </c>
      <c r="AO17" s="272">
        <f>SUM(AO11:AO16)</f>
        <v>17517718.748586502</v>
      </c>
      <c r="AP17" s="272">
        <f t="shared" ref="AP17:AZ17" si="11">SUM(AP11:AP16)</f>
        <v>1234385.5563465413</v>
      </c>
      <c r="AQ17" s="272">
        <f t="shared" si="11"/>
        <v>5909021.5876883948</v>
      </c>
      <c r="AR17" s="272">
        <f t="shared" si="11"/>
        <v>1641899.2914779617</v>
      </c>
      <c r="AS17" s="272">
        <f t="shared" si="11"/>
        <v>382147.72637214384</v>
      </c>
      <c r="AT17" s="272">
        <f t="shared" si="11"/>
        <v>698600.42139693431</v>
      </c>
      <c r="AU17" s="272">
        <f t="shared" si="11"/>
        <v>1714.6785710155934</v>
      </c>
      <c r="AV17" s="272">
        <f t="shared" si="11"/>
        <v>268873.56824564497</v>
      </c>
      <c r="AW17" s="272">
        <f t="shared" si="11"/>
        <v>255680.70980899577</v>
      </c>
      <c r="AX17" s="272">
        <f t="shared" si="11"/>
        <v>344355.29484736075</v>
      </c>
      <c r="AY17" s="281">
        <f t="shared" si="11"/>
        <v>1302359.3925172864</v>
      </c>
      <c r="AZ17" s="293">
        <f t="shared" si="11"/>
        <v>-112160.81644746801</v>
      </c>
      <c r="BA17" s="292">
        <f>SUM(BA11:BA16)</f>
        <v>65562773.661774121</v>
      </c>
      <c r="BB17" s="272">
        <f>SUM(BB11:BB16)</f>
        <v>38435958.843239158</v>
      </c>
      <c r="BC17" s="272">
        <f t="shared" ref="BC17:BL17" si="12">SUM(BC11:BC16)</f>
        <v>2427573.3748499113</v>
      </c>
      <c r="BD17" s="272">
        <f t="shared" si="12"/>
        <v>13108362.704555383</v>
      </c>
      <c r="BE17" s="272">
        <f t="shared" si="12"/>
        <v>3155537.6790878884</v>
      </c>
      <c r="BF17" s="272">
        <f t="shared" si="12"/>
        <v>1003592.6523425754</v>
      </c>
      <c r="BG17" s="272">
        <f t="shared" si="12"/>
        <v>1685711.9195982851</v>
      </c>
      <c r="BH17" s="272">
        <f t="shared" si="12"/>
        <v>8040.6253925219653</v>
      </c>
      <c r="BI17" s="272">
        <f t="shared" si="12"/>
        <v>599104.76882600796</v>
      </c>
      <c r="BJ17" s="272">
        <f>SUM(BJ11:BJ16)</f>
        <v>345323.41812611872</v>
      </c>
      <c r="BK17" s="272">
        <f t="shared" si="12"/>
        <v>1344779.4225613452</v>
      </c>
      <c r="BL17" s="293">
        <f t="shared" si="12"/>
        <v>3560949.0696423827</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717"/>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699" t="s">
        <v>36</v>
      </c>
      <c r="E19" s="215" t="s">
        <v>940</v>
      </c>
      <c r="F19" s="215" t="s">
        <v>941</v>
      </c>
      <c r="G19" s="215" t="s">
        <v>942</v>
      </c>
      <c r="H19" s="215" t="s">
        <v>943</v>
      </c>
      <c r="I19" s="215" t="s">
        <v>47</v>
      </c>
      <c r="J19" s="215" t="s">
        <v>48</v>
      </c>
      <c r="K19" s="215" t="s">
        <v>50</v>
      </c>
      <c r="L19" s="215" t="s">
        <v>49</v>
      </c>
      <c r="M19" s="215" t="s">
        <v>1545</v>
      </c>
      <c r="N19" s="215" t="s">
        <v>139</v>
      </c>
      <c r="O19" s="216" t="s">
        <v>140</v>
      </c>
      <c r="P19" s="699" t="s">
        <v>36</v>
      </c>
      <c r="Q19" s="215" t="s">
        <v>940</v>
      </c>
      <c r="R19" s="215" t="s">
        <v>941</v>
      </c>
      <c r="S19" s="215" t="s">
        <v>942</v>
      </c>
      <c r="T19" s="215" t="s">
        <v>943</v>
      </c>
      <c r="U19" s="215" t="s">
        <v>47</v>
      </c>
      <c r="V19" s="215" t="s">
        <v>48</v>
      </c>
      <c r="W19" s="215" t="s">
        <v>50</v>
      </c>
      <c r="X19" s="215" t="s">
        <v>49</v>
      </c>
      <c r="Y19" s="215" t="s">
        <v>1545</v>
      </c>
      <c r="Z19" s="215" t="s">
        <v>139</v>
      </c>
      <c r="AA19" s="216" t="s">
        <v>140</v>
      </c>
      <c r="AB19" s="699" t="s">
        <v>36</v>
      </c>
      <c r="AC19" s="215" t="s">
        <v>940</v>
      </c>
      <c r="AD19" s="215" t="s">
        <v>941</v>
      </c>
      <c r="AE19" s="215" t="s">
        <v>942</v>
      </c>
      <c r="AF19" s="215" t="s">
        <v>943</v>
      </c>
      <c r="AG19" s="215" t="s">
        <v>47</v>
      </c>
      <c r="AH19" s="215" t="s">
        <v>48</v>
      </c>
      <c r="AI19" s="215" t="s">
        <v>50</v>
      </c>
      <c r="AJ19" s="215" t="s">
        <v>49</v>
      </c>
      <c r="AK19" s="215" t="s">
        <v>1545</v>
      </c>
      <c r="AL19" s="215" t="s">
        <v>139</v>
      </c>
      <c r="AM19" s="216" t="s">
        <v>140</v>
      </c>
      <c r="AN19" s="699" t="s">
        <v>36</v>
      </c>
      <c r="AO19" s="215" t="s">
        <v>940</v>
      </c>
      <c r="AP19" s="215" t="s">
        <v>941</v>
      </c>
      <c r="AQ19" s="215" t="s">
        <v>942</v>
      </c>
      <c r="AR19" s="215" t="s">
        <v>943</v>
      </c>
      <c r="AS19" s="215" t="s">
        <v>47</v>
      </c>
      <c r="AT19" s="215" t="s">
        <v>48</v>
      </c>
      <c r="AU19" s="215" t="s">
        <v>50</v>
      </c>
      <c r="AV19" s="215" t="s">
        <v>49</v>
      </c>
      <c r="AW19" s="215" t="s">
        <v>1545</v>
      </c>
      <c r="AX19" s="215" t="s">
        <v>139</v>
      </c>
      <c r="AY19" s="216" t="s">
        <v>140</v>
      </c>
      <c r="AZ19" s="217" t="s">
        <v>911</v>
      </c>
      <c r="BA19" s="1257" t="s">
        <v>36</v>
      </c>
      <c r="BB19" s="215" t="s">
        <v>940</v>
      </c>
      <c r="BC19" s="215" t="s">
        <v>941</v>
      </c>
      <c r="BD19" s="215" t="s">
        <v>942</v>
      </c>
      <c r="BE19" s="215" t="s">
        <v>943</v>
      </c>
      <c r="BF19" s="215" t="s">
        <v>47</v>
      </c>
      <c r="BG19" s="215" t="s">
        <v>48</v>
      </c>
      <c r="BH19" s="215" t="s">
        <v>50</v>
      </c>
      <c r="BI19" s="215" t="s">
        <v>49</v>
      </c>
      <c r="BJ19" s="215" t="s">
        <v>1545</v>
      </c>
      <c r="BK19" s="215" t="s">
        <v>139</v>
      </c>
      <c r="BL19" s="1258" t="s">
        <v>140</v>
      </c>
    </row>
    <row r="20" spans="1:64" ht="14.85" customHeight="1" x14ac:dyDescent="0.25">
      <c r="A20" s="1492" t="s">
        <v>0</v>
      </c>
      <c r="B20" s="124">
        <v>2.1</v>
      </c>
      <c r="C20" s="125" t="s">
        <v>150</v>
      </c>
      <c r="D20" s="273">
        <f t="shared" ref="D20:D27" si="13">SUM(E20:O20)</f>
        <v>1500181.7674791035</v>
      </c>
      <c r="E20" s="251">
        <v>950781.05943049327</v>
      </c>
      <c r="F20" s="251">
        <v>6189.7069617883917</v>
      </c>
      <c r="G20" s="251">
        <v>400230.25262564648</v>
      </c>
      <c r="H20" s="251">
        <v>39206.457501852135</v>
      </c>
      <c r="I20" s="251">
        <v>7135.3802098156339</v>
      </c>
      <c r="J20" s="251">
        <v>1163.5812151238497</v>
      </c>
      <c r="K20" s="251">
        <v>2.2438141140326064</v>
      </c>
      <c r="L20" s="251">
        <v>150.99658381249586</v>
      </c>
      <c r="M20" s="251">
        <v>276.06999180041953</v>
      </c>
      <c r="N20" s="251">
        <v>7786.3017789378409</v>
      </c>
      <c r="O20" s="252">
        <v>87259.717365718796</v>
      </c>
      <c r="P20" s="273">
        <f t="shared" ref="P20:P27" si="14">SUM(Q20:AA20)</f>
        <v>2500576.3838076387</v>
      </c>
      <c r="Q20" s="251">
        <v>1488978.5304363794</v>
      </c>
      <c r="R20" s="251">
        <v>11205.536479313494</v>
      </c>
      <c r="S20" s="251">
        <v>609929.42388317129</v>
      </c>
      <c r="T20" s="251">
        <v>92966.012076728977</v>
      </c>
      <c r="U20" s="251">
        <v>20035.629828341374</v>
      </c>
      <c r="V20" s="251">
        <v>115609.76121512383</v>
      </c>
      <c r="W20" s="251">
        <v>2.2562517309875942</v>
      </c>
      <c r="X20" s="251">
        <v>152.13159666856299</v>
      </c>
      <c r="Y20" s="251">
        <v>278.14515788667308</v>
      </c>
      <c r="Z20" s="251">
        <v>38793.127833570463</v>
      </c>
      <c r="AA20" s="252">
        <v>122625.82904872403</v>
      </c>
      <c r="AB20" s="273">
        <f t="shared" ref="AB20:AB27" si="15">SUM(AC20:AM20)</f>
        <v>2499208.1682853489</v>
      </c>
      <c r="AC20" s="251">
        <v>1347228.1141985925</v>
      </c>
      <c r="AD20" s="251">
        <v>67287.962708727122</v>
      </c>
      <c r="AE20" s="251">
        <v>678382.83525085042</v>
      </c>
      <c r="AF20" s="251">
        <v>86025.371652378744</v>
      </c>
      <c r="AG20" s="251">
        <v>13390.643030044224</v>
      </c>
      <c r="AH20" s="251">
        <v>3263.6612151238496</v>
      </c>
      <c r="AI20" s="251">
        <v>2.2881986593744328</v>
      </c>
      <c r="AJ20" s="251">
        <v>2730.7869601632051</v>
      </c>
      <c r="AK20" s="251">
        <v>5143.8353736818899</v>
      </c>
      <c r="AL20" s="251">
        <v>24956.458971927004</v>
      </c>
      <c r="AM20" s="252">
        <v>270796.21072520071</v>
      </c>
      <c r="AN20" s="276">
        <f t="shared" ref="AN20:AN27" si="16">SUM(AO20:AY20)</f>
        <v>3160915.7184851007</v>
      </c>
      <c r="AO20" s="251">
        <v>1679190.7556367142</v>
      </c>
      <c r="AP20" s="251">
        <v>83423.685534006436</v>
      </c>
      <c r="AQ20" s="251">
        <v>1034644.8482478966</v>
      </c>
      <c r="AR20" s="251">
        <v>107810.21812394554</v>
      </c>
      <c r="AS20" s="251">
        <v>9013.9911453548302</v>
      </c>
      <c r="AT20" s="251">
        <v>23055.54</v>
      </c>
      <c r="AU20" s="251">
        <v>1.2214370133462193</v>
      </c>
      <c r="AV20" s="251">
        <v>111.46401421119693</v>
      </c>
      <c r="AW20" s="249">
        <v>7423.2818256981145</v>
      </c>
      <c r="AX20" s="251">
        <v>36622.160457020982</v>
      </c>
      <c r="AY20" s="252">
        <v>179618.55206323974</v>
      </c>
      <c r="AZ20" s="854">
        <v>42864.66940699378</v>
      </c>
      <c r="BA20" s="294">
        <f>SUM(BB20:BL20)+AZ20</f>
        <v>9703746.7074641846</v>
      </c>
      <c r="BB20" s="271">
        <f t="shared" ref="BB20:BJ27" si="17">E20+Q20+AC20+AO20</f>
        <v>5466178.4597021798</v>
      </c>
      <c r="BC20" s="271">
        <f t="shared" si="17"/>
        <v>168106.89168383542</v>
      </c>
      <c r="BD20" s="271">
        <f t="shared" si="17"/>
        <v>2723187.3600075645</v>
      </c>
      <c r="BE20" s="271">
        <f t="shared" si="17"/>
        <v>326008.05935490539</v>
      </c>
      <c r="BF20" s="271">
        <f t="shared" si="17"/>
        <v>49575.644213556065</v>
      </c>
      <c r="BG20" s="271">
        <f t="shared" si="17"/>
        <v>143092.54364537154</v>
      </c>
      <c r="BH20" s="271">
        <f t="shared" si="17"/>
        <v>8.0097015177408526</v>
      </c>
      <c r="BI20" s="271">
        <f t="shared" si="17"/>
        <v>3145.3791548554609</v>
      </c>
      <c r="BJ20" s="271">
        <f t="shared" si="17"/>
        <v>13121.332349067097</v>
      </c>
      <c r="BK20" s="271">
        <f t="shared" ref="BK20:BL27" si="18">N20+Z20+AL20+AX20</f>
        <v>108158.04904145628</v>
      </c>
      <c r="BL20" s="295">
        <f t="shared" si="18"/>
        <v>660300.30920288328</v>
      </c>
    </row>
    <row r="21" spans="1:64" ht="24.75" x14ac:dyDescent="0.25">
      <c r="A21" s="1493"/>
      <c r="B21" s="126">
        <v>2.2000000000000002</v>
      </c>
      <c r="C21" s="127" t="s">
        <v>151</v>
      </c>
      <c r="D21" s="274">
        <f t="shared" si="13"/>
        <v>-274116.45208345453</v>
      </c>
      <c r="E21" s="253">
        <v>-178943.98914106129</v>
      </c>
      <c r="F21" s="253">
        <v>-5574.0600042896667</v>
      </c>
      <c r="G21" s="253">
        <v>-58326.288199050112</v>
      </c>
      <c r="H21" s="253">
        <v>-7252.2923785355497</v>
      </c>
      <c r="I21" s="253">
        <v>-1195.6974460822119</v>
      </c>
      <c r="J21" s="253">
        <v>-3829.6284116863571</v>
      </c>
      <c r="K21" s="253">
        <v>0</v>
      </c>
      <c r="L21" s="253">
        <v>-767.14420936092199</v>
      </c>
      <c r="M21" s="253">
        <v>-289.58927069614748</v>
      </c>
      <c r="N21" s="253">
        <v>-2827.2229321496998</v>
      </c>
      <c r="O21" s="254">
        <v>-15110.540090542503</v>
      </c>
      <c r="P21" s="274">
        <f t="shared" si="14"/>
        <v>-254440.0400632933</v>
      </c>
      <c r="Q21" s="253">
        <v>-138414.02281280694</v>
      </c>
      <c r="R21" s="253">
        <v>-4311.5618037636923</v>
      </c>
      <c r="S21" s="253">
        <v>-72563.281591938212</v>
      </c>
      <c r="T21" s="253">
        <v>-9022.5205529076138</v>
      </c>
      <c r="U21" s="253">
        <v>-1524.9823581695939</v>
      </c>
      <c r="V21" s="253">
        <v>-4884.2755207868795</v>
      </c>
      <c r="W21" s="253">
        <v>0</v>
      </c>
      <c r="X21" s="253">
        <v>-954.39814540414977</v>
      </c>
      <c r="Y21" s="253">
        <v>-360.27575977088816</v>
      </c>
      <c r="Z21" s="253">
        <v>-3605.8160935842311</v>
      </c>
      <c r="AA21" s="254">
        <v>-18798.905424161105</v>
      </c>
      <c r="AB21" s="274">
        <f t="shared" si="15"/>
        <v>-1067296.8530665548</v>
      </c>
      <c r="AC21" s="253">
        <v>-677220.86648999702</v>
      </c>
      <c r="AD21" s="253">
        <v>-21095.258712470975</v>
      </c>
      <c r="AE21" s="253">
        <v>-241326.3186556939</v>
      </c>
      <c r="AF21" s="253">
        <v>-30006.521511431161</v>
      </c>
      <c r="AG21" s="253">
        <v>-4683.0899385569419</v>
      </c>
      <c r="AH21" s="253">
        <v>-14999.190925717732</v>
      </c>
      <c r="AI21" s="253">
        <v>0</v>
      </c>
      <c r="AJ21" s="253">
        <v>-3174.0762808581953</v>
      </c>
      <c r="AK21" s="253">
        <v>-1198.1820681060692</v>
      </c>
      <c r="AL21" s="253">
        <v>-11073.151750043438</v>
      </c>
      <c r="AM21" s="254">
        <v>-62520.196733679441</v>
      </c>
      <c r="AN21" s="289">
        <f t="shared" si="16"/>
        <v>1006339.3127456271</v>
      </c>
      <c r="AO21" s="253">
        <v>754242.74806956516</v>
      </c>
      <c r="AP21" s="253">
        <v>23494.4708437562</v>
      </c>
      <c r="AQ21" s="253">
        <v>241683.31400107741</v>
      </c>
      <c r="AR21" s="253">
        <v>30050.910323104923</v>
      </c>
      <c r="AS21" s="253">
        <v>-32731.056817336925</v>
      </c>
      <c r="AT21" s="253">
        <v>0</v>
      </c>
      <c r="AU21" s="253">
        <v>0</v>
      </c>
      <c r="AV21" s="253">
        <v>3178.7717092908283</v>
      </c>
      <c r="AW21" s="253">
        <v>1199.9545454041054</v>
      </c>
      <c r="AX21" s="253">
        <v>-77392.483132482274</v>
      </c>
      <c r="AY21" s="254">
        <v>62612.683203247747</v>
      </c>
      <c r="AZ21" s="524">
        <v>-1158319.7107051488</v>
      </c>
      <c r="BA21" s="296">
        <f t="shared" ref="BA21:BA27" si="19">SUM(BB21:BL21)+AZ21</f>
        <v>-1747833.7431728241</v>
      </c>
      <c r="BB21" s="271">
        <f t="shared" si="17"/>
        <v>-240336.13037430006</v>
      </c>
      <c r="BC21" s="271">
        <f t="shared" si="17"/>
        <v>-7486.4096767681331</v>
      </c>
      <c r="BD21" s="271">
        <f t="shared" si="17"/>
        <v>-130532.57444560484</v>
      </c>
      <c r="BE21" s="271">
        <f t="shared" si="17"/>
        <v>-16230.424119769406</v>
      </c>
      <c r="BF21" s="271">
        <f t="shared" si="17"/>
        <v>-40134.826560145673</v>
      </c>
      <c r="BG21" s="271">
        <f t="shared" si="17"/>
        <v>-23713.094858190969</v>
      </c>
      <c r="BH21" s="271">
        <f t="shared" si="17"/>
        <v>0</v>
      </c>
      <c r="BI21" s="271">
        <f t="shared" si="17"/>
        <v>-1716.8469263324382</v>
      </c>
      <c r="BJ21" s="271">
        <f t="shared" si="17"/>
        <v>-648.09255316899953</v>
      </c>
      <c r="BK21" s="271">
        <f t="shared" si="18"/>
        <v>-94898.673908259647</v>
      </c>
      <c r="BL21" s="291">
        <f t="shared" si="18"/>
        <v>-33816.959045135307</v>
      </c>
    </row>
    <row r="22" spans="1:64" x14ac:dyDescent="0.25">
      <c r="A22" s="1493"/>
      <c r="B22" s="126">
        <v>2.2999999999999998</v>
      </c>
      <c r="C22" s="127" t="s">
        <v>152</v>
      </c>
      <c r="D22" s="274">
        <f t="shared" si="13"/>
        <v>518599.27456898877</v>
      </c>
      <c r="E22" s="253">
        <v>395144.26681986975</v>
      </c>
      <c r="F22" s="253">
        <v>31665.978563015946</v>
      </c>
      <c r="G22" s="253">
        <v>56051.025213210007</v>
      </c>
      <c r="H22" s="253">
        <v>12972.675664405187</v>
      </c>
      <c r="I22" s="253">
        <v>2912.7994553367171</v>
      </c>
      <c r="J22" s="253">
        <v>5477.6717631625443</v>
      </c>
      <c r="K22" s="253">
        <v>0.82299278412973431</v>
      </c>
      <c r="L22" s="253">
        <v>520.68297407470493</v>
      </c>
      <c r="M22" s="253">
        <v>101.25776896828923</v>
      </c>
      <c r="N22" s="253">
        <v>3979.9359824479029</v>
      </c>
      <c r="O22" s="254">
        <v>9772.1573717136507</v>
      </c>
      <c r="P22" s="274">
        <f t="shared" si="14"/>
        <v>605722.68216218497</v>
      </c>
      <c r="Q22" s="253">
        <v>473378.73254790111</v>
      </c>
      <c r="R22" s="253">
        <v>20876.605520651978</v>
      </c>
      <c r="S22" s="253">
        <v>68169.804211985174</v>
      </c>
      <c r="T22" s="253">
        <v>13316.274726722419</v>
      </c>
      <c r="U22" s="253">
        <v>3169.38468450142</v>
      </c>
      <c r="V22" s="253">
        <v>7645.6517631625429</v>
      </c>
      <c r="W22" s="253">
        <v>81.057554690101227</v>
      </c>
      <c r="X22" s="253">
        <v>936.54927745054863</v>
      </c>
      <c r="Y22" s="253">
        <v>102.01890452946458</v>
      </c>
      <c r="Z22" s="253">
        <v>3632.837588978819</v>
      </c>
      <c r="AA22" s="254">
        <v>14413.765381611393</v>
      </c>
      <c r="AB22" s="274">
        <f t="shared" si="15"/>
        <v>826551.27973793866</v>
      </c>
      <c r="AC22" s="253">
        <v>640601.73994719679</v>
      </c>
      <c r="AD22" s="253">
        <v>42110.436196070528</v>
      </c>
      <c r="AE22" s="253">
        <v>88517.692015515931</v>
      </c>
      <c r="AF22" s="253">
        <v>23360.563984438653</v>
      </c>
      <c r="AG22" s="253">
        <v>2282.0446625527884</v>
      </c>
      <c r="AH22" s="253">
        <v>10136.551763162544</v>
      </c>
      <c r="AI22" s="253">
        <v>20.559272279081991</v>
      </c>
      <c r="AJ22" s="253">
        <v>3276.2085831047916</v>
      </c>
      <c r="AK22" s="253">
        <v>373.89393686029973</v>
      </c>
      <c r="AL22" s="253">
        <v>3724.3893781757743</v>
      </c>
      <c r="AM22" s="254">
        <v>12147.199998581553</v>
      </c>
      <c r="AN22" s="289">
        <f t="shared" si="16"/>
        <v>1349894.2574056736</v>
      </c>
      <c r="AO22" s="253">
        <v>1065971.4419571031</v>
      </c>
      <c r="AP22" s="253">
        <v>62223.280045367173</v>
      </c>
      <c r="AQ22" s="253">
        <v>133892.56408314669</v>
      </c>
      <c r="AR22" s="253">
        <v>47098.679380973699</v>
      </c>
      <c r="AS22" s="253">
        <v>2688.3367297799055</v>
      </c>
      <c r="AT22" s="253">
        <v>13763.68</v>
      </c>
      <c r="AU22" s="253">
        <v>89.548002284131414</v>
      </c>
      <c r="AV22" s="253">
        <v>3362.1631011500695</v>
      </c>
      <c r="AW22" s="253">
        <v>576.56736920731214</v>
      </c>
      <c r="AX22" s="253">
        <v>4225.8685937753653</v>
      </c>
      <c r="AY22" s="254">
        <v>16002.12814288667</v>
      </c>
      <c r="AZ22" s="524">
        <v>-7024.384354049238</v>
      </c>
      <c r="BA22" s="296">
        <f t="shared" si="19"/>
        <v>3293743.1095207371</v>
      </c>
      <c r="BB22" s="271">
        <f t="shared" si="17"/>
        <v>2575096.1812720709</v>
      </c>
      <c r="BC22" s="271">
        <f t="shared" si="17"/>
        <v>156876.30032510564</v>
      </c>
      <c r="BD22" s="271">
        <f t="shared" si="17"/>
        <v>346631.08552385779</v>
      </c>
      <c r="BE22" s="271">
        <f t="shared" si="17"/>
        <v>96748.193756539957</v>
      </c>
      <c r="BF22" s="271">
        <f t="shared" si="17"/>
        <v>11052.565532170829</v>
      </c>
      <c r="BG22" s="271">
        <f t="shared" si="17"/>
        <v>37023.555289487631</v>
      </c>
      <c r="BH22" s="271">
        <f t="shared" si="17"/>
        <v>191.98782203744437</v>
      </c>
      <c r="BI22" s="271">
        <f t="shared" si="17"/>
        <v>8095.6039357801146</v>
      </c>
      <c r="BJ22" s="271">
        <f t="shared" si="17"/>
        <v>1153.7379795653655</v>
      </c>
      <c r="BK22" s="271">
        <f t="shared" si="18"/>
        <v>15563.031543377861</v>
      </c>
      <c r="BL22" s="291">
        <f t="shared" si="18"/>
        <v>52335.250894793273</v>
      </c>
    </row>
    <row r="23" spans="1:64" x14ac:dyDescent="0.25">
      <c r="A23" s="1493"/>
      <c r="B23" s="126">
        <v>2.4</v>
      </c>
      <c r="C23" s="127" t="s">
        <v>153</v>
      </c>
      <c r="D23" s="274">
        <f t="shared" si="13"/>
        <v>582121.74758047261</v>
      </c>
      <c r="E23" s="253">
        <v>323719.07898316515</v>
      </c>
      <c r="F23" s="253">
        <v>7389.0254572971608</v>
      </c>
      <c r="G23" s="253">
        <v>194076.1346461316</v>
      </c>
      <c r="H23" s="253">
        <v>4762.0661741435752</v>
      </c>
      <c r="I23" s="253">
        <v>7472.4193694080113</v>
      </c>
      <c r="J23" s="253">
        <v>5575.2349651692684</v>
      </c>
      <c r="K23" s="253">
        <v>0.80975106274814534</v>
      </c>
      <c r="L23" s="253">
        <v>293.72187766885185</v>
      </c>
      <c r="M23" s="253">
        <v>936.92856007332023</v>
      </c>
      <c r="N23" s="253">
        <v>8737.3644447887491</v>
      </c>
      <c r="O23" s="254">
        <v>29158.963351564067</v>
      </c>
      <c r="P23" s="274">
        <f t="shared" si="14"/>
        <v>715030.2052313243</v>
      </c>
      <c r="Q23" s="253">
        <v>424744.06455050962</v>
      </c>
      <c r="R23" s="253">
        <v>16945.181756898757</v>
      </c>
      <c r="S23" s="253">
        <v>202815.6781561971</v>
      </c>
      <c r="T23" s="253">
        <v>13650.978045279133</v>
      </c>
      <c r="U23" s="253">
        <v>13927.418956161306</v>
      </c>
      <c r="V23" s="253">
        <v>13002.704965169267</v>
      </c>
      <c r="W23" s="253">
        <v>31.654239568941403</v>
      </c>
      <c r="X23" s="253">
        <v>158.26148284099389</v>
      </c>
      <c r="Y23" s="253">
        <v>100.37744917835525</v>
      </c>
      <c r="Z23" s="253">
        <v>8878.8126076090157</v>
      </c>
      <c r="AA23" s="254">
        <v>20775.073021911699</v>
      </c>
      <c r="AB23" s="274">
        <f t="shared" si="15"/>
        <v>1010470.2452093146</v>
      </c>
      <c r="AC23" s="253">
        <v>566759.01962139271</v>
      </c>
      <c r="AD23" s="253">
        <v>28983.957999183578</v>
      </c>
      <c r="AE23" s="253">
        <v>207948.66208917595</v>
      </c>
      <c r="AF23" s="253">
        <v>13311.05334607124</v>
      </c>
      <c r="AG23" s="253">
        <v>5861.6373840733868</v>
      </c>
      <c r="AH23" s="253">
        <v>10598.804965169269</v>
      </c>
      <c r="AI23" s="253">
        <v>0.82576862522596772</v>
      </c>
      <c r="AJ23" s="253">
        <v>1622.0935836693648</v>
      </c>
      <c r="AK23" s="253">
        <v>2352.0010255913303</v>
      </c>
      <c r="AL23" s="253">
        <v>146817.12712272824</v>
      </c>
      <c r="AM23" s="254">
        <v>26215.06230363424</v>
      </c>
      <c r="AN23" s="289">
        <f t="shared" si="16"/>
        <v>1487225.5459968115</v>
      </c>
      <c r="AO23" s="253">
        <v>1015413.4759707508</v>
      </c>
      <c r="AP23" s="253">
        <v>37105.937220348358</v>
      </c>
      <c r="AQ23" s="253">
        <v>326235.46612487151</v>
      </c>
      <c r="AR23" s="253">
        <v>27024.166765087171</v>
      </c>
      <c r="AS23" s="253">
        <v>9615.7964643598771</v>
      </c>
      <c r="AT23" s="253">
        <v>26889.64</v>
      </c>
      <c r="AU23" s="253">
        <v>6.2207940539510531</v>
      </c>
      <c r="AV23" s="253">
        <v>1164.3153036030149</v>
      </c>
      <c r="AW23" s="253">
        <v>73.544705154678184</v>
      </c>
      <c r="AX23" s="253">
        <v>7794.0701505603893</v>
      </c>
      <c r="AY23" s="254">
        <v>35902.912498021731</v>
      </c>
      <c r="AZ23" s="524">
        <v>35958.443303445361</v>
      </c>
      <c r="BA23" s="296">
        <f t="shared" si="19"/>
        <v>3830806.1873213686</v>
      </c>
      <c r="BB23" s="271">
        <f t="shared" si="17"/>
        <v>2330635.6391258184</v>
      </c>
      <c r="BC23" s="271">
        <f t="shared" si="17"/>
        <v>90424.10243372785</v>
      </c>
      <c r="BD23" s="271">
        <f t="shared" si="17"/>
        <v>931075.94101637625</v>
      </c>
      <c r="BE23" s="271">
        <f t="shared" si="17"/>
        <v>58748.264330581122</v>
      </c>
      <c r="BF23" s="271">
        <f t="shared" si="17"/>
        <v>36877.272174002581</v>
      </c>
      <c r="BG23" s="271">
        <f t="shared" si="17"/>
        <v>56066.384895507807</v>
      </c>
      <c r="BH23" s="271">
        <f t="shared" si="17"/>
        <v>39.51055331086657</v>
      </c>
      <c r="BI23" s="271">
        <f t="shared" si="17"/>
        <v>3238.3922477822252</v>
      </c>
      <c r="BJ23" s="271">
        <f t="shared" si="17"/>
        <v>3462.8517399976836</v>
      </c>
      <c r="BK23" s="271">
        <f t="shared" si="18"/>
        <v>172227.3743256864</v>
      </c>
      <c r="BL23" s="291">
        <f t="shared" si="18"/>
        <v>112052.01117513175</v>
      </c>
    </row>
    <row r="24" spans="1:64" ht="24.75" x14ac:dyDescent="0.25">
      <c r="A24" s="1493"/>
      <c r="B24" s="126">
        <v>2.5</v>
      </c>
      <c r="C24" s="127" t="s">
        <v>154</v>
      </c>
      <c r="D24" s="274">
        <f t="shared" si="13"/>
        <v>-4036.4151274304795</v>
      </c>
      <c r="E24" s="253">
        <v>-2813.8191299088589</v>
      </c>
      <c r="F24" s="253">
        <v>-142.00140172907459</v>
      </c>
      <c r="G24" s="253">
        <v>-751.65775768771834</v>
      </c>
      <c r="H24" s="253">
        <v>-88.584739468039771</v>
      </c>
      <c r="I24" s="253">
        <v>-32.524569531609792</v>
      </c>
      <c r="J24" s="253">
        <v>-74.587100216505888</v>
      </c>
      <c r="K24" s="253">
        <v>-0.16758642685993269</v>
      </c>
      <c r="L24" s="253">
        <v>-6.2591107151532981</v>
      </c>
      <c r="M24" s="253">
        <v>-0.32149552079655963</v>
      </c>
      <c r="N24" s="253">
        <v>-32.731106231385056</v>
      </c>
      <c r="O24" s="254">
        <v>-93.761129994477187</v>
      </c>
      <c r="P24" s="274">
        <f t="shared" si="14"/>
        <v>-54559.930827025739</v>
      </c>
      <c r="Q24" s="253">
        <v>-38857.242917732598</v>
      </c>
      <c r="R24" s="253">
        <v>-1960.9586497565354</v>
      </c>
      <c r="S24" s="253">
        <v>-9797.4094349775314</v>
      </c>
      <c r="T24" s="253">
        <v>-1154.6491117567564</v>
      </c>
      <c r="U24" s="253">
        <v>-334.47422657618756</v>
      </c>
      <c r="V24" s="253">
        <v>-808.98033984530366</v>
      </c>
      <c r="W24" s="253">
        <v>-1.7234152923735402</v>
      </c>
      <c r="X24" s="253">
        <v>-81.58376568061577</v>
      </c>
      <c r="Y24" s="253">
        <v>-4.1905018827249902</v>
      </c>
      <c r="Z24" s="253">
        <v>-336.59819636000879</v>
      </c>
      <c r="AA24" s="254">
        <v>-1222.1202671651151</v>
      </c>
      <c r="AB24" s="274">
        <f t="shared" si="15"/>
        <v>-622286.37137622235</v>
      </c>
      <c r="AC24" s="253">
        <v>-440446.9225239763</v>
      </c>
      <c r="AD24" s="253">
        <v>-22227.470032051271</v>
      </c>
      <c r="AE24" s="253">
        <v>-114166.23610712691</v>
      </c>
      <c r="AF24" s="253">
        <v>-13454.775365729987</v>
      </c>
      <c r="AG24" s="253">
        <v>-3958.8578872875969</v>
      </c>
      <c r="AH24" s="253">
        <v>-8787.2159519746874</v>
      </c>
      <c r="AI24" s="253">
        <v>-20.398451304082592</v>
      </c>
      <c r="AJ24" s="253">
        <v>-950.67083977827645</v>
      </c>
      <c r="AK24" s="253">
        <v>-48.830645542133375</v>
      </c>
      <c r="AL24" s="253">
        <v>-3983.9973266312913</v>
      </c>
      <c r="AM24" s="254">
        <v>-14240.996244819846</v>
      </c>
      <c r="AN24" s="289">
        <f t="shared" si="16"/>
        <v>156760.80723825164</v>
      </c>
      <c r="AO24" s="253">
        <v>112189.39458443921</v>
      </c>
      <c r="AP24" s="253">
        <v>5661.7183104596461</v>
      </c>
      <c r="AQ24" s="253">
        <v>29615.84751093695</v>
      </c>
      <c r="AR24" s="253">
        <v>3490.3014158359833</v>
      </c>
      <c r="AS24" s="253">
        <v>919.71536067237309</v>
      </c>
      <c r="AT24" s="253">
        <v>0</v>
      </c>
      <c r="AU24" s="253">
        <v>4.7389346959221257</v>
      </c>
      <c r="AV24" s="253">
        <v>246.61339099897168</v>
      </c>
      <c r="AW24" s="253">
        <v>12.667151003204156</v>
      </c>
      <c r="AX24" s="253">
        <v>925.55571392105412</v>
      </c>
      <c r="AY24" s="254">
        <v>3694.2548652883338</v>
      </c>
      <c r="AZ24" s="524">
        <v>16813.406095402148</v>
      </c>
      <c r="BA24" s="296">
        <f t="shared" si="19"/>
        <v>-507308.50399702479</v>
      </c>
      <c r="BB24" s="271">
        <f t="shared" si="17"/>
        <v>-369928.58998717851</v>
      </c>
      <c r="BC24" s="271">
        <f t="shared" si="17"/>
        <v>-18668.711773077237</v>
      </c>
      <c r="BD24" s="271">
        <f t="shared" si="17"/>
        <v>-95099.455788855223</v>
      </c>
      <c r="BE24" s="271">
        <f t="shared" si="17"/>
        <v>-11207.707801118799</v>
      </c>
      <c r="BF24" s="271">
        <f t="shared" si="17"/>
        <v>-3406.1413227230214</v>
      </c>
      <c r="BG24" s="271">
        <f t="shared" si="17"/>
        <v>-9670.7833920364974</v>
      </c>
      <c r="BH24" s="271">
        <f t="shared" si="17"/>
        <v>-17.550518327393938</v>
      </c>
      <c r="BI24" s="271">
        <f t="shared" si="17"/>
        <v>-791.90032517507393</v>
      </c>
      <c r="BJ24" s="271">
        <f t="shared" si="17"/>
        <v>-40.675491942450769</v>
      </c>
      <c r="BK24" s="271">
        <f t="shared" si="18"/>
        <v>-3427.7709153016312</v>
      </c>
      <c r="BL24" s="291">
        <f t="shared" si="18"/>
        <v>-11862.622776691103</v>
      </c>
    </row>
    <row r="25" spans="1:64" s="255" customFormat="1" x14ac:dyDescent="0.25">
      <c r="A25" s="1493"/>
      <c r="B25" s="126" t="s">
        <v>99</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4">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493"/>
      <c r="B26" s="126" t="s">
        <v>155</v>
      </c>
      <c r="C26" s="127" t="s">
        <v>921</v>
      </c>
      <c r="D26" s="274">
        <f t="shared" si="13"/>
        <v>0</v>
      </c>
      <c r="E26" s="253">
        <v>0</v>
      </c>
      <c r="F26" s="253">
        <v>0</v>
      </c>
      <c r="G26" s="253">
        <v>0</v>
      </c>
      <c r="H26" s="253">
        <v>0</v>
      </c>
      <c r="I26" s="253">
        <v>0</v>
      </c>
      <c r="J26" s="253">
        <v>0</v>
      </c>
      <c r="K26" s="253">
        <v>0</v>
      </c>
      <c r="L26" s="253">
        <v>0</v>
      </c>
      <c r="M26" s="253">
        <v>0</v>
      </c>
      <c r="N26" s="253">
        <v>0</v>
      </c>
      <c r="O26" s="254">
        <v>0</v>
      </c>
      <c r="P26" s="274">
        <f t="shared" si="14"/>
        <v>0</v>
      </c>
      <c r="Q26" s="253">
        <v>0</v>
      </c>
      <c r="R26" s="253">
        <v>0</v>
      </c>
      <c r="S26" s="253">
        <v>0</v>
      </c>
      <c r="T26" s="253">
        <v>0</v>
      </c>
      <c r="U26" s="253">
        <v>0</v>
      </c>
      <c r="V26" s="253">
        <v>0</v>
      </c>
      <c r="W26" s="253">
        <v>0</v>
      </c>
      <c r="X26" s="253">
        <v>0</v>
      </c>
      <c r="Y26" s="253">
        <v>0</v>
      </c>
      <c r="Z26" s="253">
        <v>0</v>
      </c>
      <c r="AA26" s="254">
        <v>0</v>
      </c>
      <c r="AB26" s="274">
        <f t="shared" si="15"/>
        <v>0</v>
      </c>
      <c r="AC26" s="253">
        <v>0</v>
      </c>
      <c r="AD26" s="253">
        <v>0</v>
      </c>
      <c r="AE26" s="253">
        <v>0</v>
      </c>
      <c r="AF26" s="253">
        <v>0</v>
      </c>
      <c r="AG26" s="253">
        <v>0</v>
      </c>
      <c r="AH26" s="253">
        <v>0</v>
      </c>
      <c r="AI26" s="253">
        <v>0</v>
      </c>
      <c r="AJ26" s="253">
        <v>0</v>
      </c>
      <c r="AK26" s="253">
        <v>0</v>
      </c>
      <c r="AL26" s="253">
        <v>0</v>
      </c>
      <c r="AM26" s="254">
        <v>0</v>
      </c>
      <c r="AN26" s="289">
        <f t="shared" si="16"/>
        <v>0</v>
      </c>
      <c r="AO26" s="253">
        <v>0</v>
      </c>
      <c r="AP26" s="253">
        <v>0</v>
      </c>
      <c r="AQ26" s="253">
        <v>0</v>
      </c>
      <c r="AR26" s="253">
        <v>0</v>
      </c>
      <c r="AS26" s="253">
        <v>0</v>
      </c>
      <c r="AT26" s="253">
        <v>0</v>
      </c>
      <c r="AU26" s="253">
        <v>0</v>
      </c>
      <c r="AV26" s="253">
        <v>0</v>
      </c>
      <c r="AW26" s="253">
        <v>0</v>
      </c>
      <c r="AX26" s="253">
        <v>0</v>
      </c>
      <c r="AY26" s="254">
        <v>0</v>
      </c>
      <c r="AZ26" s="524">
        <v>0</v>
      </c>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493"/>
      <c r="B27" s="126" t="s">
        <v>920</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39980.36</v>
      </c>
      <c r="Q27" s="253">
        <v>0</v>
      </c>
      <c r="R27" s="253">
        <v>0</v>
      </c>
      <c r="S27" s="253">
        <v>39980.36</v>
      </c>
      <c r="T27" s="253">
        <v>0</v>
      </c>
      <c r="U27" s="253">
        <v>0</v>
      </c>
      <c r="V27" s="253">
        <v>0</v>
      </c>
      <c r="W27" s="253">
        <v>0</v>
      </c>
      <c r="X27" s="253">
        <v>0</v>
      </c>
      <c r="Y27" s="253">
        <v>0</v>
      </c>
      <c r="Z27" s="253">
        <v>0</v>
      </c>
      <c r="AA27" s="254">
        <v>0</v>
      </c>
      <c r="AB27" s="274">
        <f t="shared" si="15"/>
        <v>141773.60999999999</v>
      </c>
      <c r="AC27" s="253">
        <v>141773.60999999999</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4">
        <v>0</v>
      </c>
      <c r="BA27" s="296">
        <f t="shared" si="19"/>
        <v>181753.96999999997</v>
      </c>
      <c r="BB27" s="271">
        <f t="shared" si="17"/>
        <v>141773.60999999999</v>
      </c>
      <c r="BC27" s="271">
        <f t="shared" si="17"/>
        <v>0</v>
      </c>
      <c r="BD27" s="271">
        <f t="shared" si="17"/>
        <v>39980.36</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497"/>
      <c r="B28" s="129" t="s">
        <v>224</v>
      </c>
      <c r="C28" s="130" t="s">
        <v>1</v>
      </c>
      <c r="D28" s="275">
        <f>SUM(D20:D27)</f>
        <v>2322749.9224176798</v>
      </c>
      <c r="E28" s="275">
        <f t="shared" ref="E28:O28" si="20">SUM(E20:E27)</f>
        <v>1487886.5969625579</v>
      </c>
      <c r="F28" s="275">
        <f t="shared" si="20"/>
        <v>39528.64957608276</v>
      </c>
      <c r="G28" s="275">
        <f t="shared" si="20"/>
        <v>591279.46652825025</v>
      </c>
      <c r="H28" s="275">
        <f t="shared" si="20"/>
        <v>49600.322222397313</v>
      </c>
      <c r="I28" s="275">
        <f t="shared" si="20"/>
        <v>16292.377018946539</v>
      </c>
      <c r="J28" s="275">
        <f t="shared" si="20"/>
        <v>8312.2724315527994</v>
      </c>
      <c r="K28" s="275">
        <f t="shared" si="20"/>
        <v>3.7089715340505531</v>
      </c>
      <c r="L28" s="275">
        <f t="shared" si="20"/>
        <v>191.99811547997732</v>
      </c>
      <c r="M28" s="275">
        <f>SUM(M20:M27)</f>
        <v>1024.345554625085</v>
      </c>
      <c r="N28" s="275">
        <f t="shared" si="20"/>
        <v>17643.64816779341</v>
      </c>
      <c r="O28" s="283">
        <f t="shared" si="20"/>
        <v>110986.53686845953</v>
      </c>
      <c r="P28" s="275">
        <f>SUM(P20:P27)</f>
        <v>3552309.6603108286</v>
      </c>
      <c r="Q28" s="275">
        <f t="shared" ref="Q28:AA28" si="21">SUM(Q20:Q27)</f>
        <v>2209830.0618042503</v>
      </c>
      <c r="R28" s="275">
        <f t="shared" si="21"/>
        <v>42754.803303344001</v>
      </c>
      <c r="S28" s="275">
        <f t="shared" si="21"/>
        <v>838534.57522443775</v>
      </c>
      <c r="T28" s="275">
        <f t="shared" si="21"/>
        <v>109756.09518406616</v>
      </c>
      <c r="U28" s="275">
        <f t="shared" si="21"/>
        <v>35272.976884258314</v>
      </c>
      <c r="V28" s="275">
        <f t="shared" si="21"/>
        <v>130564.86208282346</v>
      </c>
      <c r="W28" s="275">
        <f t="shared" si="21"/>
        <v>113.24463069765669</v>
      </c>
      <c r="X28" s="275">
        <f t="shared" si="21"/>
        <v>210.96044587533999</v>
      </c>
      <c r="Y28" s="275">
        <f>SUM(Y20:Y27)</f>
        <v>116.07524994087976</v>
      </c>
      <c r="Z28" s="275">
        <f t="shared" si="21"/>
        <v>47362.363740214059</v>
      </c>
      <c r="AA28" s="283">
        <f t="shared" si="21"/>
        <v>137793.6417609209</v>
      </c>
      <c r="AB28" s="275">
        <f>SUM(AB20:AB27)</f>
        <v>2788420.0787898246</v>
      </c>
      <c r="AC28" s="275">
        <f t="shared" ref="AC28:AM28" si="22">SUM(AC20:AC27)</f>
        <v>1578694.6947532087</v>
      </c>
      <c r="AD28" s="275">
        <f t="shared" si="22"/>
        <v>95059.628159458982</v>
      </c>
      <c r="AE28" s="275">
        <f t="shared" si="22"/>
        <v>619356.63459272159</v>
      </c>
      <c r="AF28" s="275">
        <f t="shared" si="22"/>
        <v>79235.692105727503</v>
      </c>
      <c r="AG28" s="275">
        <f t="shared" si="22"/>
        <v>12892.377250825861</v>
      </c>
      <c r="AH28" s="275">
        <f t="shared" si="22"/>
        <v>212.61106576324346</v>
      </c>
      <c r="AI28" s="275">
        <f t="shared" si="22"/>
        <v>3.2747882595998021</v>
      </c>
      <c r="AJ28" s="275">
        <f t="shared" si="22"/>
        <v>3504.3420063008894</v>
      </c>
      <c r="AK28" s="275">
        <f>SUM(AK20:AK27)</f>
        <v>6622.7176224853174</v>
      </c>
      <c r="AL28" s="275">
        <f t="shared" si="22"/>
        <v>160440.82639615628</v>
      </c>
      <c r="AM28" s="283">
        <f t="shared" si="22"/>
        <v>232397.28004891722</v>
      </c>
      <c r="AN28" s="277">
        <f>SUM(AN20:AN27)</f>
        <v>7161135.6418714644</v>
      </c>
      <c r="AO28" s="275">
        <f t="shared" ref="AO28:AY28" si="23">SUM(AO20:AO27)</f>
        <v>4627007.8162185717</v>
      </c>
      <c r="AP28" s="275">
        <f t="shared" si="23"/>
        <v>211909.09195393781</v>
      </c>
      <c r="AQ28" s="275">
        <f t="shared" si="23"/>
        <v>1766072.039967929</v>
      </c>
      <c r="AR28" s="275">
        <f t="shared" si="23"/>
        <v>215474.27600894729</v>
      </c>
      <c r="AS28" s="275">
        <f t="shared" si="23"/>
        <v>-10493.217117169939</v>
      </c>
      <c r="AT28" s="275">
        <f t="shared" si="23"/>
        <v>63708.86</v>
      </c>
      <c r="AU28" s="275">
        <f t="shared" si="23"/>
        <v>101.72916804735081</v>
      </c>
      <c r="AV28" s="275">
        <f t="shared" si="23"/>
        <v>8063.3275192540805</v>
      </c>
      <c r="AW28" s="275">
        <f>SUM(AW20:AW27)</f>
        <v>9286.0155964674141</v>
      </c>
      <c r="AX28" s="275">
        <f t="shared" si="23"/>
        <v>-27824.828217204478</v>
      </c>
      <c r="AY28" s="283">
        <f t="shared" si="23"/>
        <v>297830.5307726842</v>
      </c>
      <c r="AZ28" s="293">
        <f>SUM(AZ20:AZ27)</f>
        <v>-1069707.5762533569</v>
      </c>
      <c r="BA28" s="297">
        <f>SUM(BA20:BA27)</f>
        <v>14754907.727136442</v>
      </c>
      <c r="BB28" s="280">
        <f t="shared" ref="BB28:BL28" si="24">SUM(BB20:BB27)</f>
        <v>9903419.1697385889</v>
      </c>
      <c r="BC28" s="280">
        <f t="shared" si="24"/>
        <v>389252.17299282353</v>
      </c>
      <c r="BD28" s="280">
        <f t="shared" si="24"/>
        <v>3815242.7163133384</v>
      </c>
      <c r="BE28" s="280">
        <f t="shared" si="24"/>
        <v>454066.38552113826</v>
      </c>
      <c r="BF28" s="280">
        <f t="shared" si="24"/>
        <v>53964.514036860783</v>
      </c>
      <c r="BG28" s="280">
        <f t="shared" si="24"/>
        <v>202798.60558013947</v>
      </c>
      <c r="BH28" s="280">
        <f t="shared" si="24"/>
        <v>221.95755853865785</v>
      </c>
      <c r="BI28" s="280">
        <f t="shared" si="24"/>
        <v>11970.628086910288</v>
      </c>
      <c r="BJ28" s="280">
        <f>SUM(BJ20:BJ27)</f>
        <v>17049.154023518699</v>
      </c>
      <c r="BK28" s="280">
        <f t="shared" si="24"/>
        <v>197622.01008695926</v>
      </c>
      <c r="BL28" s="293">
        <f t="shared" si="24"/>
        <v>779007.98945098196</v>
      </c>
    </row>
    <row r="29" spans="1:64" ht="14.85" customHeight="1" x14ac:dyDescent="0.25">
      <c r="A29" s="1492" t="s">
        <v>53</v>
      </c>
      <c r="B29" s="124">
        <v>3.1</v>
      </c>
      <c r="C29" s="131" t="s">
        <v>33</v>
      </c>
      <c r="D29" s="273">
        <f t="shared" ref="D29:D35" si="25">SUM(E29:O29)</f>
        <v>836351.25097086641</v>
      </c>
      <c r="E29" s="251">
        <v>663126.18987484695</v>
      </c>
      <c r="F29" s="251">
        <v>12774.311827442638</v>
      </c>
      <c r="G29" s="251">
        <v>72316.488941450574</v>
      </c>
      <c r="H29" s="251">
        <v>12636.231606704137</v>
      </c>
      <c r="I29" s="251">
        <v>2411.8981191643852</v>
      </c>
      <c r="J29" s="251">
        <v>14329.170738745735</v>
      </c>
      <c r="K29" s="251">
        <v>202.80314166624314</v>
      </c>
      <c r="L29" s="251">
        <v>766.34075211748211</v>
      </c>
      <c r="M29" s="251">
        <v>103.8643748763123</v>
      </c>
      <c r="N29" s="251">
        <v>38333.091560438341</v>
      </c>
      <c r="O29" s="252">
        <v>19350.860033413592</v>
      </c>
      <c r="P29" s="273">
        <f t="shared" ref="P29:P35" si="26">SUM(Q29:AA29)</f>
        <v>904698.85881157138</v>
      </c>
      <c r="Q29" s="251">
        <v>742440.16428239725</v>
      </c>
      <c r="R29" s="251">
        <v>16279.135445557713</v>
      </c>
      <c r="S29" s="251">
        <v>78252.524077308393</v>
      </c>
      <c r="T29" s="251">
        <v>15371.606102884782</v>
      </c>
      <c r="U29" s="251">
        <v>3354.9728343388247</v>
      </c>
      <c r="V29" s="251">
        <v>19483.040738745734</v>
      </c>
      <c r="W29" s="251">
        <v>40.388979303399502</v>
      </c>
      <c r="X29" s="251">
        <v>818.41347420126363</v>
      </c>
      <c r="Y29" s="251">
        <v>265.11836102611886</v>
      </c>
      <c r="Z29" s="251">
        <v>6058.2220499979558</v>
      </c>
      <c r="AA29" s="252">
        <v>22335.272465809961</v>
      </c>
      <c r="AB29" s="273">
        <f t="shared" ref="AB29:AB35" si="27">SUM(AC29:AM29)</f>
        <v>1326220.0153323298</v>
      </c>
      <c r="AC29" s="251">
        <v>1038054.5327998286</v>
      </c>
      <c r="AD29" s="251">
        <v>41815.081230076292</v>
      </c>
      <c r="AE29" s="251">
        <v>141797.59003285095</v>
      </c>
      <c r="AF29" s="251">
        <v>31129.417863263268</v>
      </c>
      <c r="AG29" s="251">
        <v>5132.7340074930244</v>
      </c>
      <c r="AH29" s="251">
        <v>25230.860738745738</v>
      </c>
      <c r="AI29" s="251">
        <v>21.053973701189523</v>
      </c>
      <c r="AJ29" s="251">
        <v>2323.7218098175035</v>
      </c>
      <c r="AK29" s="251">
        <v>1264.1401156540555</v>
      </c>
      <c r="AL29" s="251">
        <v>6172.2797431590425</v>
      </c>
      <c r="AM29" s="252">
        <v>33278.603017740417</v>
      </c>
      <c r="AN29" s="276">
        <f t="shared" ref="AN29:AN35" si="28">SUM(AO29:AY29)</f>
        <v>1798055.991364033</v>
      </c>
      <c r="AO29" s="251">
        <v>1495040.4914040121</v>
      </c>
      <c r="AP29" s="251">
        <v>40807.647685453259</v>
      </c>
      <c r="AQ29" s="251">
        <v>140303.71231284487</v>
      </c>
      <c r="AR29" s="251">
        <v>40708.95266591222</v>
      </c>
      <c r="AS29" s="251">
        <v>3585.8833952182481</v>
      </c>
      <c r="AT29" s="251">
        <v>38874.06</v>
      </c>
      <c r="AU29" s="251">
        <v>141.21328555133056</v>
      </c>
      <c r="AV29" s="251">
        <v>2855.7260082283096</v>
      </c>
      <c r="AW29" s="249">
        <v>977.38037564396211</v>
      </c>
      <c r="AX29" s="251">
        <v>5485.4396143627455</v>
      </c>
      <c r="AY29" s="252">
        <v>29275.484616805916</v>
      </c>
      <c r="AZ29" s="854">
        <v>94602.797587595051</v>
      </c>
      <c r="BA29" s="294">
        <f t="shared" ref="BA29:BA35" si="29">SUM(BB29:BL29)+AZ29</f>
        <v>4959928.9140663967</v>
      </c>
      <c r="BB29" s="271">
        <f t="shared" ref="BB29:BJ35" si="30">E29+Q29+AC29+AO29</f>
        <v>3938661.3783610845</v>
      </c>
      <c r="BC29" s="271">
        <f t="shared" si="30"/>
        <v>111676.17618852991</v>
      </c>
      <c r="BD29" s="271">
        <f t="shared" si="30"/>
        <v>432670.31536445481</v>
      </c>
      <c r="BE29" s="271">
        <f t="shared" si="30"/>
        <v>99846.208238764404</v>
      </c>
      <c r="BF29" s="271">
        <f t="shared" si="30"/>
        <v>14485.488356214484</v>
      </c>
      <c r="BG29" s="271">
        <f t="shared" si="30"/>
        <v>97917.132216237194</v>
      </c>
      <c r="BH29" s="271">
        <f t="shared" si="30"/>
        <v>405.45938022216274</v>
      </c>
      <c r="BI29" s="271">
        <f t="shared" si="30"/>
        <v>6764.2020443645588</v>
      </c>
      <c r="BJ29" s="271">
        <f t="shared" si="30"/>
        <v>2610.5032272004487</v>
      </c>
      <c r="BK29" s="271">
        <f t="shared" ref="BK29:BL35" si="31">N29+Z29+AL29+AX29</f>
        <v>56049.032967958083</v>
      </c>
      <c r="BL29" s="295">
        <f t="shared" si="31"/>
        <v>104240.22013376988</v>
      </c>
    </row>
    <row r="30" spans="1:64" x14ac:dyDescent="0.25">
      <c r="A30" s="1493"/>
      <c r="B30" s="126">
        <v>3.2</v>
      </c>
      <c r="C30" s="131" t="s">
        <v>34</v>
      </c>
      <c r="D30" s="274">
        <f t="shared" si="25"/>
        <v>867135.45889913244</v>
      </c>
      <c r="E30" s="253">
        <v>594048.50812859298</v>
      </c>
      <c r="F30" s="253">
        <v>18325.985692609222</v>
      </c>
      <c r="G30" s="253">
        <v>158949.42347464475</v>
      </c>
      <c r="H30" s="253">
        <v>12908.725257576109</v>
      </c>
      <c r="I30" s="253">
        <v>11777.85914160486</v>
      </c>
      <c r="J30" s="253">
        <v>5332.6376573074203</v>
      </c>
      <c r="K30" s="253">
        <v>6.4720711090899332</v>
      </c>
      <c r="L30" s="253">
        <v>1014.7483354627778</v>
      </c>
      <c r="M30" s="253">
        <v>183.57851315579833</v>
      </c>
      <c r="N30" s="253">
        <v>23583.56405381329</v>
      </c>
      <c r="O30" s="254">
        <v>41003.956573256</v>
      </c>
      <c r="P30" s="274">
        <f t="shared" si="26"/>
        <v>965713.65878386085</v>
      </c>
      <c r="Q30" s="253">
        <v>677835.60025512462</v>
      </c>
      <c r="R30" s="253">
        <v>20844.337021334479</v>
      </c>
      <c r="S30" s="253">
        <v>154952.40607465801</v>
      </c>
      <c r="T30" s="253">
        <v>21049.419920049233</v>
      </c>
      <c r="U30" s="253">
        <v>19145.085312220697</v>
      </c>
      <c r="V30" s="253">
        <v>10098.50765730742</v>
      </c>
      <c r="W30" s="253">
        <v>11.270341762531501</v>
      </c>
      <c r="X30" s="253">
        <v>606.25308599241953</v>
      </c>
      <c r="Y30" s="253">
        <v>184.95843823270116</v>
      </c>
      <c r="Z30" s="253">
        <v>15132.386066686455</v>
      </c>
      <c r="AA30" s="254">
        <v>45853.434610492157</v>
      </c>
      <c r="AB30" s="274">
        <f t="shared" si="27"/>
        <v>977384.65399709798</v>
      </c>
      <c r="AC30" s="253">
        <v>687901.23004541383</v>
      </c>
      <c r="AD30" s="253">
        <v>26166.004499078197</v>
      </c>
      <c r="AE30" s="253">
        <v>151965.04152064444</v>
      </c>
      <c r="AF30" s="253">
        <v>18538.735283832339</v>
      </c>
      <c r="AG30" s="253">
        <v>7230.0711400450928</v>
      </c>
      <c r="AH30" s="253">
        <v>12170.24765730742</v>
      </c>
      <c r="AI30" s="253">
        <v>1.5215855405129584</v>
      </c>
      <c r="AJ30" s="253">
        <v>2432.9917179029899</v>
      </c>
      <c r="AK30" s="253">
        <v>976.96287667059153</v>
      </c>
      <c r="AL30" s="253">
        <v>9119.6140469836173</v>
      </c>
      <c r="AM30" s="254">
        <v>60882.233623679065</v>
      </c>
      <c r="AN30" s="289">
        <f t="shared" si="28"/>
        <v>1982976.0087558865</v>
      </c>
      <c r="AO30" s="253">
        <v>1383427.4708557455</v>
      </c>
      <c r="AP30" s="253">
        <v>62756.879696977929</v>
      </c>
      <c r="AQ30" s="253">
        <v>376610.9136413876</v>
      </c>
      <c r="AR30" s="253">
        <v>58730.71164192487</v>
      </c>
      <c r="AS30" s="253">
        <v>5828.8483066594936</v>
      </c>
      <c r="AT30" s="253">
        <v>32451.55</v>
      </c>
      <c r="AU30" s="253">
        <v>15.712220079992111</v>
      </c>
      <c r="AV30" s="253">
        <v>3370.0703267541708</v>
      </c>
      <c r="AW30" s="253">
        <v>1053.4856354045601</v>
      </c>
      <c r="AX30" s="253">
        <v>9479.9821810537542</v>
      </c>
      <c r="AY30" s="254">
        <v>49250.384249898307</v>
      </c>
      <c r="AZ30" s="524">
        <v>87977.896915671459</v>
      </c>
      <c r="BA30" s="296">
        <f t="shared" si="29"/>
        <v>4881187.677351648</v>
      </c>
      <c r="BB30" s="271">
        <f t="shared" si="30"/>
        <v>3343212.809284877</v>
      </c>
      <c r="BC30" s="271">
        <f t="shared" si="30"/>
        <v>128093.20690999983</v>
      </c>
      <c r="BD30" s="271">
        <f t="shared" si="30"/>
        <v>842477.78471133485</v>
      </c>
      <c r="BE30" s="271">
        <f t="shared" si="30"/>
        <v>111227.59210338254</v>
      </c>
      <c r="BF30" s="271">
        <f t="shared" si="30"/>
        <v>43981.863900530137</v>
      </c>
      <c r="BG30" s="271">
        <f t="shared" si="30"/>
        <v>60052.942971922261</v>
      </c>
      <c r="BH30" s="271">
        <f t="shared" si="30"/>
        <v>34.976218492126506</v>
      </c>
      <c r="BI30" s="271">
        <f t="shared" si="30"/>
        <v>7424.0634661123586</v>
      </c>
      <c r="BJ30" s="271">
        <f t="shared" si="30"/>
        <v>2398.9854634636513</v>
      </c>
      <c r="BK30" s="271">
        <f t="shared" si="31"/>
        <v>57315.546348537115</v>
      </c>
      <c r="BL30" s="291">
        <f t="shared" si="31"/>
        <v>196990.00905732554</v>
      </c>
    </row>
    <row r="31" spans="1:64" x14ac:dyDescent="0.25">
      <c r="A31" s="1493"/>
      <c r="B31" s="126">
        <v>3.3</v>
      </c>
      <c r="C31" s="131" t="s">
        <v>54</v>
      </c>
      <c r="D31" s="274">
        <f t="shared" si="25"/>
        <v>89.74</v>
      </c>
      <c r="E31" s="253">
        <v>0</v>
      </c>
      <c r="F31" s="253">
        <v>0</v>
      </c>
      <c r="G31" s="253">
        <v>0</v>
      </c>
      <c r="H31" s="253">
        <v>0</v>
      </c>
      <c r="I31" s="253">
        <v>19.8</v>
      </c>
      <c r="J31" s="253">
        <v>0</v>
      </c>
      <c r="K31" s="253">
        <v>0</v>
      </c>
      <c r="L31" s="253">
        <v>0</v>
      </c>
      <c r="M31" s="253">
        <v>0</v>
      </c>
      <c r="N31" s="253">
        <v>69.94</v>
      </c>
      <c r="O31" s="254">
        <v>0</v>
      </c>
      <c r="P31" s="274">
        <f t="shared" si="26"/>
        <v>256.74</v>
      </c>
      <c r="Q31" s="253">
        <v>0</v>
      </c>
      <c r="R31" s="253">
        <v>0</v>
      </c>
      <c r="S31" s="253">
        <v>0</v>
      </c>
      <c r="T31" s="253">
        <v>0</v>
      </c>
      <c r="U31" s="253">
        <v>0</v>
      </c>
      <c r="V31" s="253">
        <v>0</v>
      </c>
      <c r="W31" s="253">
        <v>0</v>
      </c>
      <c r="X31" s="253">
        <v>0</v>
      </c>
      <c r="Y31" s="253">
        <v>0</v>
      </c>
      <c r="Z31" s="253">
        <v>256.74</v>
      </c>
      <c r="AA31" s="254">
        <v>0</v>
      </c>
      <c r="AB31" s="274">
        <f t="shared" si="27"/>
        <v>2383.79</v>
      </c>
      <c r="AC31" s="253">
        <v>0</v>
      </c>
      <c r="AD31" s="253">
        <v>0</v>
      </c>
      <c r="AE31" s="253">
        <v>0</v>
      </c>
      <c r="AF31" s="253">
        <v>0</v>
      </c>
      <c r="AG31" s="253">
        <v>110.80999999999999</v>
      </c>
      <c r="AH31" s="253">
        <v>0</v>
      </c>
      <c r="AI31" s="253">
        <v>0</v>
      </c>
      <c r="AJ31" s="253">
        <v>0</v>
      </c>
      <c r="AK31" s="253">
        <v>0</v>
      </c>
      <c r="AL31" s="253">
        <v>2272.98</v>
      </c>
      <c r="AM31" s="254">
        <v>0</v>
      </c>
      <c r="AN31" s="289">
        <f t="shared" si="28"/>
        <v>0</v>
      </c>
      <c r="AO31" s="253">
        <v>0</v>
      </c>
      <c r="AP31" s="253">
        <v>0</v>
      </c>
      <c r="AQ31" s="253">
        <v>0</v>
      </c>
      <c r="AR31" s="253">
        <v>0</v>
      </c>
      <c r="AS31" s="253">
        <v>0</v>
      </c>
      <c r="AT31" s="253">
        <v>0</v>
      </c>
      <c r="AU31" s="253">
        <v>0</v>
      </c>
      <c r="AV31" s="253">
        <v>0</v>
      </c>
      <c r="AW31" s="253">
        <v>0</v>
      </c>
      <c r="AX31" s="253">
        <v>0</v>
      </c>
      <c r="AY31" s="254">
        <v>0</v>
      </c>
      <c r="AZ31" s="524">
        <v>0</v>
      </c>
      <c r="BA31" s="296">
        <f t="shared" si="29"/>
        <v>2730.27</v>
      </c>
      <c r="BB31" s="271">
        <f t="shared" si="30"/>
        <v>0</v>
      </c>
      <c r="BC31" s="271">
        <f t="shared" si="30"/>
        <v>0</v>
      </c>
      <c r="BD31" s="271">
        <f t="shared" si="30"/>
        <v>0</v>
      </c>
      <c r="BE31" s="271">
        <f t="shared" si="30"/>
        <v>0</v>
      </c>
      <c r="BF31" s="271">
        <f t="shared" si="30"/>
        <v>130.60999999999999</v>
      </c>
      <c r="BG31" s="271">
        <f t="shared" si="30"/>
        <v>0</v>
      </c>
      <c r="BH31" s="271">
        <f t="shared" si="30"/>
        <v>0</v>
      </c>
      <c r="BI31" s="271">
        <f t="shared" si="30"/>
        <v>0</v>
      </c>
      <c r="BJ31" s="271">
        <f t="shared" si="30"/>
        <v>0</v>
      </c>
      <c r="BK31" s="271">
        <f t="shared" si="31"/>
        <v>2599.66</v>
      </c>
      <c r="BL31" s="291">
        <f t="shared" si="31"/>
        <v>0</v>
      </c>
    </row>
    <row r="32" spans="1:64" x14ac:dyDescent="0.25">
      <c r="A32" s="1493"/>
      <c r="B32" s="221" t="s">
        <v>44</v>
      </c>
      <c r="C32" s="229" t="s">
        <v>156</v>
      </c>
      <c r="D32" s="274">
        <f t="shared" si="25"/>
        <v>0</v>
      </c>
      <c r="E32" s="253">
        <v>0</v>
      </c>
      <c r="F32" s="253">
        <v>0</v>
      </c>
      <c r="G32" s="253">
        <v>0</v>
      </c>
      <c r="H32" s="253">
        <v>0</v>
      </c>
      <c r="I32" s="253">
        <v>0</v>
      </c>
      <c r="J32" s="253">
        <v>0</v>
      </c>
      <c r="K32" s="253">
        <v>0</v>
      </c>
      <c r="L32" s="253">
        <v>0</v>
      </c>
      <c r="M32" s="253">
        <v>0</v>
      </c>
      <c r="N32" s="253">
        <v>0</v>
      </c>
      <c r="O32" s="254">
        <v>0</v>
      </c>
      <c r="P32" s="274">
        <f>SUM(Q32:AA32)</f>
        <v>0</v>
      </c>
      <c r="Q32" s="810">
        <v>0</v>
      </c>
      <c r="R32" s="810">
        <v>0</v>
      </c>
      <c r="S32" s="810">
        <v>0</v>
      </c>
      <c r="T32" s="810">
        <v>0</v>
      </c>
      <c r="U32" s="810">
        <v>0</v>
      </c>
      <c r="V32" s="810">
        <v>0</v>
      </c>
      <c r="W32" s="810">
        <v>0</v>
      </c>
      <c r="X32" s="810">
        <v>0</v>
      </c>
      <c r="Y32" s="810">
        <v>0</v>
      </c>
      <c r="Z32" s="810">
        <v>0</v>
      </c>
      <c r="AA32" s="811">
        <v>0</v>
      </c>
      <c r="AB32" s="274">
        <f>SUM(AC32:AM32)</f>
        <v>0</v>
      </c>
      <c r="AC32" s="810">
        <v>0</v>
      </c>
      <c r="AD32" s="810">
        <v>0</v>
      </c>
      <c r="AE32" s="810">
        <v>0</v>
      </c>
      <c r="AF32" s="810">
        <v>0</v>
      </c>
      <c r="AG32" s="810">
        <v>0</v>
      </c>
      <c r="AH32" s="810">
        <v>0</v>
      </c>
      <c r="AI32" s="810">
        <v>0</v>
      </c>
      <c r="AJ32" s="810">
        <v>0</v>
      </c>
      <c r="AK32" s="810">
        <v>0</v>
      </c>
      <c r="AL32" s="810">
        <v>0</v>
      </c>
      <c r="AM32" s="811">
        <v>0</v>
      </c>
      <c r="AN32" s="289">
        <f>SUM(AO32:AY32)</f>
        <v>0</v>
      </c>
      <c r="AO32" s="810">
        <v>0</v>
      </c>
      <c r="AP32" s="810">
        <v>0</v>
      </c>
      <c r="AQ32" s="810">
        <v>0</v>
      </c>
      <c r="AR32" s="810">
        <v>0</v>
      </c>
      <c r="AS32" s="810">
        <v>0</v>
      </c>
      <c r="AT32" s="810">
        <v>0</v>
      </c>
      <c r="AU32" s="810">
        <v>0</v>
      </c>
      <c r="AV32" s="810">
        <v>0</v>
      </c>
      <c r="AW32" s="810">
        <v>0</v>
      </c>
      <c r="AX32" s="810">
        <v>0</v>
      </c>
      <c r="AY32" s="811">
        <v>0</v>
      </c>
      <c r="AZ32" s="855">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4">
        <f t="shared" si="31"/>
        <v>0</v>
      </c>
    </row>
    <row r="33" spans="1:64" x14ac:dyDescent="0.25">
      <c r="A33" s="1493"/>
      <c r="B33" s="126" t="s">
        <v>41</v>
      </c>
      <c r="C33" s="131" t="s">
        <v>52</v>
      </c>
      <c r="D33" s="274">
        <f t="shared" si="25"/>
        <v>136025.47106023648</v>
      </c>
      <c r="E33" s="253">
        <v>99558.285873629517</v>
      </c>
      <c r="F33" s="253">
        <v>1899.9116421554832</v>
      </c>
      <c r="G33" s="253">
        <v>19384.859324773221</v>
      </c>
      <c r="H33" s="253">
        <v>2526.2393206906645</v>
      </c>
      <c r="I33" s="253">
        <v>2167.0203056756172</v>
      </c>
      <c r="J33" s="253">
        <v>1470.8930314573599</v>
      </c>
      <c r="K33" s="253">
        <v>29.647248065817809</v>
      </c>
      <c r="L33" s="253">
        <v>247.07881864611679</v>
      </c>
      <c r="M33" s="253">
        <v>0.12847752901354881</v>
      </c>
      <c r="N33" s="253">
        <v>6161.6642179299151</v>
      </c>
      <c r="O33" s="254">
        <v>2579.7427996837719</v>
      </c>
      <c r="P33" s="274">
        <f t="shared" si="26"/>
        <v>186502.19439124572</v>
      </c>
      <c r="Q33" s="253">
        <v>137611.06282177748</v>
      </c>
      <c r="R33" s="253">
        <v>2773.2030501435211</v>
      </c>
      <c r="S33" s="253">
        <v>27349.102864378212</v>
      </c>
      <c r="T33" s="253">
        <v>3761.6088492500198</v>
      </c>
      <c r="U33" s="253">
        <v>2375.8507657057357</v>
      </c>
      <c r="V33" s="253">
        <v>1761.9200901757617</v>
      </c>
      <c r="W33" s="253">
        <v>34.599639233058767</v>
      </c>
      <c r="X33" s="253">
        <v>419.97627291766281</v>
      </c>
      <c r="Y33" s="253">
        <v>0</v>
      </c>
      <c r="Z33" s="253">
        <v>6831.8850723171699</v>
      </c>
      <c r="AA33" s="254">
        <v>3582.9849653470856</v>
      </c>
      <c r="AB33" s="274">
        <f t="shared" si="27"/>
        <v>187623.3520125431</v>
      </c>
      <c r="AC33" s="253">
        <v>137949.83443037074</v>
      </c>
      <c r="AD33" s="253">
        <v>3257.1388714693785</v>
      </c>
      <c r="AE33" s="253">
        <v>27882.496219813489</v>
      </c>
      <c r="AF33" s="253">
        <v>4025.7485278200675</v>
      </c>
      <c r="AG33" s="253">
        <v>2308.8937555619314</v>
      </c>
      <c r="AH33" s="253">
        <v>1790.237328145615</v>
      </c>
      <c r="AI33" s="253">
        <v>27.985974205726865</v>
      </c>
      <c r="AJ33" s="253">
        <v>393.40236603703795</v>
      </c>
      <c r="AK33" s="253">
        <v>31.058081529239836</v>
      </c>
      <c r="AL33" s="253">
        <v>6281.3501432964649</v>
      </c>
      <c r="AM33" s="254">
        <v>3675.2063142933803</v>
      </c>
      <c r="AN33" s="289">
        <f t="shared" si="28"/>
        <v>1463465.0077310966</v>
      </c>
      <c r="AO33" s="253">
        <v>1178786.0134371296</v>
      </c>
      <c r="AP33" s="253">
        <v>29625.789919115894</v>
      </c>
      <c r="AQ33" s="253">
        <v>135947.332787736</v>
      </c>
      <c r="AR33" s="253">
        <v>23037.700478105944</v>
      </c>
      <c r="AS33" s="253">
        <v>25460.44257250836</v>
      </c>
      <c r="AT33" s="253">
        <v>19161.524599144788</v>
      </c>
      <c r="AU33" s="253">
        <v>192.85307057795598</v>
      </c>
      <c r="AV33" s="253">
        <v>2155.2072200226266</v>
      </c>
      <c r="AW33" s="253">
        <v>209.24341941967251</v>
      </c>
      <c r="AX33" s="253">
        <v>37108.49571400787</v>
      </c>
      <c r="AY33" s="254">
        <v>11780.404513327561</v>
      </c>
      <c r="AZ33" s="524">
        <v>0</v>
      </c>
      <c r="BA33" s="296">
        <f>SUM(BB33:BL33)+AZ33</f>
        <v>1973616.0251951213</v>
      </c>
      <c r="BB33" s="271">
        <f t="shared" si="30"/>
        <v>1553905.1965629072</v>
      </c>
      <c r="BC33" s="271">
        <f t="shared" si="30"/>
        <v>37556.043482884277</v>
      </c>
      <c r="BD33" s="271">
        <f t="shared" si="30"/>
        <v>210563.79119670091</v>
      </c>
      <c r="BE33" s="271">
        <f t="shared" si="30"/>
        <v>33351.297175866697</v>
      </c>
      <c r="BF33" s="271">
        <f t="shared" si="30"/>
        <v>32312.207399451643</v>
      </c>
      <c r="BG33" s="271">
        <f t="shared" si="30"/>
        <v>24184.575048923525</v>
      </c>
      <c r="BH33" s="271">
        <f t="shared" si="30"/>
        <v>285.0859320825594</v>
      </c>
      <c r="BI33" s="271">
        <f t="shared" si="30"/>
        <v>3215.6646776234443</v>
      </c>
      <c r="BJ33" s="271">
        <f t="shared" si="30"/>
        <v>240.42997847792589</v>
      </c>
      <c r="BK33" s="271">
        <f t="shared" si="31"/>
        <v>56383.395147551419</v>
      </c>
      <c r="BL33" s="291">
        <f t="shared" si="31"/>
        <v>21618.338592651799</v>
      </c>
    </row>
    <row r="34" spans="1:64" s="255" customFormat="1" x14ac:dyDescent="0.25">
      <c r="A34" s="1493"/>
      <c r="B34" s="126" t="s">
        <v>42</v>
      </c>
      <c r="C34" s="131" t="s">
        <v>157</v>
      </c>
      <c r="D34" s="274">
        <f t="shared" si="25"/>
        <v>-25732.36222991097</v>
      </c>
      <c r="E34" s="253">
        <v>-19686.538471955355</v>
      </c>
      <c r="F34" s="253">
        <v>-602.88665167863689</v>
      </c>
      <c r="G34" s="253">
        <v>-3225.0713588996846</v>
      </c>
      <c r="H34" s="253">
        <v>-518.64178844619335</v>
      </c>
      <c r="I34" s="253">
        <v>-144.27575899717465</v>
      </c>
      <c r="J34" s="253">
        <v>-439.94317844196354</v>
      </c>
      <c r="K34" s="253">
        <v>-1.161319100990535</v>
      </c>
      <c r="L34" s="253">
        <v>-35.965751820707979</v>
      </c>
      <c r="M34" s="253">
        <v>-8.1000378245039606</v>
      </c>
      <c r="N34" s="253">
        <v>-284.97128441677131</v>
      </c>
      <c r="O34" s="254">
        <v>-784.8066283289927</v>
      </c>
      <c r="P34" s="274">
        <f t="shared" si="26"/>
        <v>-101275.49117503459</v>
      </c>
      <c r="Q34" s="253">
        <v>-77091.559386131223</v>
      </c>
      <c r="R34" s="253">
        <v>-2360.8757922170712</v>
      </c>
      <c r="S34" s="253">
        <v>-12954.838816639465</v>
      </c>
      <c r="T34" s="253">
        <v>-2083.3401885366006</v>
      </c>
      <c r="U34" s="253">
        <v>-567.79098405621244</v>
      </c>
      <c r="V34" s="253">
        <v>-1761.5131895149279</v>
      </c>
      <c r="W34" s="253">
        <v>-4.5703208892327138</v>
      </c>
      <c r="X34" s="253">
        <v>-144.47138246128404</v>
      </c>
      <c r="Y34" s="253">
        <v>-32.537166700377426</v>
      </c>
      <c r="Z34" s="253">
        <v>-1121.4921143470126</v>
      </c>
      <c r="AA34" s="254">
        <v>-3152.5018335411723</v>
      </c>
      <c r="AB34" s="274">
        <f t="shared" si="27"/>
        <v>-798928.62610955897</v>
      </c>
      <c r="AC34" s="253">
        <v>-609746.34122315457</v>
      </c>
      <c r="AD34" s="253">
        <v>-18673.060810411469</v>
      </c>
      <c r="AE34" s="253">
        <v>-100842.29132881759</v>
      </c>
      <c r="AF34" s="253">
        <v>-16217.013673655221</v>
      </c>
      <c r="AG34" s="253">
        <v>-4729.2807099631254</v>
      </c>
      <c r="AH34" s="253">
        <v>-13423.989528892207</v>
      </c>
      <c r="AI34" s="253">
        <v>-38.067406892198782</v>
      </c>
      <c r="AJ34" s="253">
        <v>-1124.5856042705313</v>
      </c>
      <c r="AK34" s="253">
        <v>-253.27389169824485</v>
      </c>
      <c r="AL34" s="253">
        <v>-9341.2033154651035</v>
      </c>
      <c r="AM34" s="254">
        <v>-24539.518616338632</v>
      </c>
      <c r="AN34" s="289">
        <f t="shared" si="28"/>
        <v>217096.93996529316</v>
      </c>
      <c r="AO34" s="253">
        <v>133150.20977246517</v>
      </c>
      <c r="AP34" s="253">
        <v>4077.6332646993988</v>
      </c>
      <c r="AQ34" s="253">
        <v>53644.220954232303</v>
      </c>
      <c r="AR34" s="253">
        <v>8626.8276262259296</v>
      </c>
      <c r="AS34" s="253">
        <v>1277.472624367369</v>
      </c>
      <c r="AT34" s="253">
        <v>0</v>
      </c>
      <c r="AU34" s="253">
        <v>10.282762468082979</v>
      </c>
      <c r="AV34" s="253">
        <v>598.23629394463694</v>
      </c>
      <c r="AW34" s="253">
        <v>134.7319703783476</v>
      </c>
      <c r="AX34" s="253">
        <v>2523.2444944570479</v>
      </c>
      <c r="AY34" s="254">
        <v>13054.080202054862</v>
      </c>
      <c r="AZ34" s="524">
        <v>-88377.377553603146</v>
      </c>
      <c r="BA34" s="296">
        <f t="shared" si="29"/>
        <v>-797216.91710281454</v>
      </c>
      <c r="BB34" s="271">
        <f t="shared" si="30"/>
        <v>-573374.22930877598</v>
      </c>
      <c r="BC34" s="271">
        <f t="shared" si="30"/>
        <v>-17559.189989607781</v>
      </c>
      <c r="BD34" s="271">
        <f t="shared" si="30"/>
        <v>-63377.980550124434</v>
      </c>
      <c r="BE34" s="271">
        <f t="shared" si="30"/>
        <v>-10192.168024412085</v>
      </c>
      <c r="BF34" s="271">
        <f t="shared" si="30"/>
        <v>-4163.8748286491427</v>
      </c>
      <c r="BG34" s="271">
        <f t="shared" si="30"/>
        <v>-15625.445896849098</v>
      </c>
      <c r="BH34" s="271">
        <f t="shared" si="30"/>
        <v>-33.516284414339054</v>
      </c>
      <c r="BI34" s="271">
        <f t="shared" si="30"/>
        <v>-706.78644460788644</v>
      </c>
      <c r="BJ34" s="271">
        <f t="shared" si="30"/>
        <v>-159.17912584477867</v>
      </c>
      <c r="BK34" s="271">
        <f t="shared" si="31"/>
        <v>-8224.4222197718409</v>
      </c>
      <c r="BL34" s="291">
        <f t="shared" si="31"/>
        <v>-15422.746876153935</v>
      </c>
    </row>
    <row r="35" spans="1:64" x14ac:dyDescent="0.25">
      <c r="A35" s="1493"/>
      <c r="B35" s="126" t="s">
        <v>43</v>
      </c>
      <c r="C35" s="131" t="s">
        <v>922</v>
      </c>
      <c r="D35" s="274">
        <f t="shared" si="25"/>
        <v>227491.36303322177</v>
      </c>
      <c r="E35" s="253">
        <v>151941.86141443596</v>
      </c>
      <c r="F35" s="253">
        <v>7441.5200944865746</v>
      </c>
      <c r="G35" s="253">
        <v>41174.020232661685</v>
      </c>
      <c r="H35" s="253">
        <v>6131.6493721121078</v>
      </c>
      <c r="I35" s="253">
        <v>3632.221539828503</v>
      </c>
      <c r="J35" s="253">
        <v>655.42178246313381</v>
      </c>
      <c r="K35" s="253">
        <v>7.4799724544735424</v>
      </c>
      <c r="L35" s="253">
        <v>471.0457609954131</v>
      </c>
      <c r="M35" s="253">
        <v>861.22212895298878</v>
      </c>
      <c r="N35" s="253">
        <v>5446.3036965499468</v>
      </c>
      <c r="O35" s="254">
        <v>9728.6170382810215</v>
      </c>
      <c r="P35" s="274">
        <f t="shared" si="26"/>
        <v>301501.76613603835</v>
      </c>
      <c r="Q35" s="253">
        <v>203831.32111737691</v>
      </c>
      <c r="R35" s="253">
        <v>9982.8635628166248</v>
      </c>
      <c r="S35" s="253">
        <v>52779.312184167051</v>
      </c>
      <c r="T35" s="253">
        <v>7859.91347422127</v>
      </c>
      <c r="U35" s="253">
        <v>4528.3451208182196</v>
      </c>
      <c r="V35" s="253">
        <v>1542.1954218307492</v>
      </c>
      <c r="W35" s="253">
        <v>9.3253939487593129</v>
      </c>
      <c r="X35" s="253">
        <v>603.81452022709811</v>
      </c>
      <c r="Y35" s="253">
        <v>1103.9658344527013</v>
      </c>
      <c r="Z35" s="253">
        <v>6789.9885787062003</v>
      </c>
      <c r="AA35" s="254">
        <v>12470.720927472754</v>
      </c>
      <c r="AB35" s="274">
        <f t="shared" si="27"/>
        <v>332707.62791761779</v>
      </c>
      <c r="AC35" s="253">
        <v>230621.46577576912</v>
      </c>
      <c r="AD35" s="253">
        <v>11294.940418752041</v>
      </c>
      <c r="AE35" s="253">
        <v>54527.607500768572</v>
      </c>
      <c r="AF35" s="253">
        <v>8120.2702190747295</v>
      </c>
      <c r="AG35" s="253">
        <v>4639.6615636264214</v>
      </c>
      <c r="AH35" s="253">
        <v>1889.0678096372822</v>
      </c>
      <c r="AI35" s="253">
        <v>9.5546321482482792</v>
      </c>
      <c r="AJ35" s="253">
        <v>623.81565427229907</v>
      </c>
      <c r="AK35" s="253">
        <v>1140.5342969466242</v>
      </c>
      <c r="AL35" s="253">
        <v>6956.9010721500126</v>
      </c>
      <c r="AM35" s="254">
        <v>12883.808974472457</v>
      </c>
      <c r="AN35" s="289">
        <f t="shared" si="28"/>
        <v>340102.18868841557</v>
      </c>
      <c r="AO35" s="253">
        <v>252598.79793647281</v>
      </c>
      <c r="AP35" s="253">
        <v>12371.304479154056</v>
      </c>
      <c r="AQ35" s="253">
        <v>45975.858624583736</v>
      </c>
      <c r="AR35" s="253">
        <v>6846.740810704654</v>
      </c>
      <c r="AS35" s="253">
        <v>3981.0692941387824</v>
      </c>
      <c r="AT35" s="253">
        <v>0</v>
      </c>
      <c r="AU35" s="253">
        <v>8.1983679500217157</v>
      </c>
      <c r="AV35" s="253">
        <v>525.98053799116656</v>
      </c>
      <c r="AW35" s="253">
        <v>961.66045048222372</v>
      </c>
      <c r="AX35" s="253">
        <v>5969.3804948674097</v>
      </c>
      <c r="AY35" s="254">
        <v>10863.197692070749</v>
      </c>
      <c r="AZ35" s="524">
        <v>-25801.282682601694</v>
      </c>
      <c r="BA35" s="296">
        <f t="shared" si="29"/>
        <v>1176001.6630926919</v>
      </c>
      <c r="BB35" s="271">
        <f t="shared" si="30"/>
        <v>838993.44624405482</v>
      </c>
      <c r="BC35" s="271">
        <f t="shared" si="30"/>
        <v>41090.628555209296</v>
      </c>
      <c r="BD35" s="271">
        <f t="shared" si="30"/>
        <v>194456.79854218103</v>
      </c>
      <c r="BE35" s="271">
        <f t="shared" si="30"/>
        <v>28958.573876112761</v>
      </c>
      <c r="BF35" s="271">
        <f t="shared" si="30"/>
        <v>16781.297518411928</v>
      </c>
      <c r="BG35" s="271">
        <f t="shared" si="30"/>
        <v>4086.685013931165</v>
      </c>
      <c r="BH35" s="271">
        <f t="shared" si="30"/>
        <v>34.558366501502846</v>
      </c>
      <c r="BI35" s="271">
        <f t="shared" si="30"/>
        <v>2224.6564734859767</v>
      </c>
      <c r="BJ35" s="271">
        <f t="shared" si="30"/>
        <v>4067.3827108345376</v>
      </c>
      <c r="BK35" s="271">
        <f t="shared" si="31"/>
        <v>25162.573842273567</v>
      </c>
      <c r="BL35" s="291">
        <f t="shared" si="31"/>
        <v>45946.344632296983</v>
      </c>
    </row>
    <row r="36" spans="1:64" s="209" customFormat="1" x14ac:dyDescent="0.25">
      <c r="A36" s="1493"/>
      <c r="B36" s="128" t="s">
        <v>455</v>
      </c>
      <c r="C36" s="310" t="s">
        <v>2</v>
      </c>
      <c r="D36" s="275">
        <f t="shared" ref="D36:BL36" si="32">SUM(D29:D35)</f>
        <v>2041360.9217335463</v>
      </c>
      <c r="E36" s="280">
        <f t="shared" si="32"/>
        <v>1488988.3068195502</v>
      </c>
      <c r="F36" s="280">
        <f t="shared" si="32"/>
        <v>39838.842605015278</v>
      </c>
      <c r="G36" s="280">
        <f t="shared" si="32"/>
        <v>288599.72061463055</v>
      </c>
      <c r="H36" s="280">
        <f t="shared" si="32"/>
        <v>33684.203768636828</v>
      </c>
      <c r="I36" s="280">
        <f t="shared" si="32"/>
        <v>19864.52334727619</v>
      </c>
      <c r="J36" s="280">
        <f t="shared" si="32"/>
        <v>21348.180031531683</v>
      </c>
      <c r="K36" s="280">
        <f t="shared" si="32"/>
        <v>245.24111419463389</v>
      </c>
      <c r="L36" s="280">
        <f t="shared" si="32"/>
        <v>2463.2479154010821</v>
      </c>
      <c r="M36" s="280">
        <f>SUM(M29:M35)</f>
        <v>1140.6934566896091</v>
      </c>
      <c r="N36" s="280">
        <f t="shared" si="32"/>
        <v>73309.592244314728</v>
      </c>
      <c r="O36" s="281">
        <f t="shared" si="32"/>
        <v>71878.369816305392</v>
      </c>
      <c r="P36" s="275">
        <f t="shared" si="32"/>
        <v>2257397.726947682</v>
      </c>
      <c r="Q36" s="280">
        <f t="shared" si="32"/>
        <v>1684626.5890905452</v>
      </c>
      <c r="R36" s="280">
        <f t="shared" si="32"/>
        <v>47518.663287635267</v>
      </c>
      <c r="S36" s="280">
        <f t="shared" si="32"/>
        <v>300378.50638387218</v>
      </c>
      <c r="T36" s="280">
        <f t="shared" si="32"/>
        <v>45959.208157868699</v>
      </c>
      <c r="U36" s="280">
        <f t="shared" si="32"/>
        <v>28836.463049027261</v>
      </c>
      <c r="V36" s="280">
        <f t="shared" si="32"/>
        <v>31124.150718544741</v>
      </c>
      <c r="W36" s="280">
        <f t="shared" si="32"/>
        <v>91.014033358516357</v>
      </c>
      <c r="X36" s="280">
        <f t="shared" si="32"/>
        <v>2303.9859708771601</v>
      </c>
      <c r="Y36" s="280">
        <f>SUM(Y29:Y35)</f>
        <v>1521.505467011144</v>
      </c>
      <c r="Z36" s="280">
        <f t="shared" si="32"/>
        <v>33947.729653360766</v>
      </c>
      <c r="AA36" s="281">
        <f t="shared" si="32"/>
        <v>81089.911135580784</v>
      </c>
      <c r="AB36" s="275">
        <f t="shared" si="32"/>
        <v>2027390.8131500294</v>
      </c>
      <c r="AC36" s="280">
        <f t="shared" si="32"/>
        <v>1484780.7218282279</v>
      </c>
      <c r="AD36" s="280">
        <f t="shared" si="32"/>
        <v>63860.104208964447</v>
      </c>
      <c r="AE36" s="280">
        <f t="shared" si="32"/>
        <v>275330.44394525985</v>
      </c>
      <c r="AF36" s="280">
        <f t="shared" si="32"/>
        <v>45597.158220335186</v>
      </c>
      <c r="AG36" s="280">
        <f t="shared" si="32"/>
        <v>14692.889756763347</v>
      </c>
      <c r="AH36" s="280">
        <f t="shared" si="32"/>
        <v>27656.424004943849</v>
      </c>
      <c r="AI36" s="280">
        <f t="shared" si="32"/>
        <v>22.048758703478846</v>
      </c>
      <c r="AJ36" s="280">
        <f t="shared" si="32"/>
        <v>4649.3459437592992</v>
      </c>
      <c r="AK36" s="280">
        <f>SUM(AK29:AK35)</f>
        <v>3159.4214791022659</v>
      </c>
      <c r="AL36" s="280">
        <f t="shared" si="32"/>
        <v>21461.921690124036</v>
      </c>
      <c r="AM36" s="281">
        <f t="shared" si="32"/>
        <v>86180.33331384667</v>
      </c>
      <c r="AN36" s="277">
        <f t="shared" si="32"/>
        <v>5801696.1365047246</v>
      </c>
      <c r="AO36" s="280">
        <f t="shared" si="32"/>
        <v>4443002.9834058248</v>
      </c>
      <c r="AP36" s="280">
        <f t="shared" si="32"/>
        <v>149639.25504540055</v>
      </c>
      <c r="AQ36" s="280">
        <f t="shared" si="32"/>
        <v>752482.03832078446</v>
      </c>
      <c r="AR36" s="280">
        <f t="shared" si="32"/>
        <v>137950.9332228736</v>
      </c>
      <c r="AS36" s="280">
        <f t="shared" si="32"/>
        <v>40133.716192892258</v>
      </c>
      <c r="AT36" s="280">
        <f t="shared" si="32"/>
        <v>90487.134599144789</v>
      </c>
      <c r="AU36" s="280">
        <f t="shared" si="32"/>
        <v>368.25970662738331</v>
      </c>
      <c r="AV36" s="280">
        <f t="shared" si="32"/>
        <v>9505.2203869409113</v>
      </c>
      <c r="AW36" s="280">
        <f>SUM(AW29:AW35)</f>
        <v>3336.501851328766</v>
      </c>
      <c r="AX36" s="280">
        <f t="shared" si="32"/>
        <v>60566.542498748822</v>
      </c>
      <c r="AY36" s="281">
        <f t="shared" si="32"/>
        <v>114223.55127415741</v>
      </c>
      <c r="AZ36" s="293">
        <f t="shared" si="32"/>
        <v>68402.034267061666</v>
      </c>
      <c r="BA36" s="297">
        <f t="shared" si="32"/>
        <v>12196247.632603044</v>
      </c>
      <c r="BB36" s="280">
        <f t="shared" si="32"/>
        <v>9101398.601144148</v>
      </c>
      <c r="BC36" s="280">
        <f t="shared" si="32"/>
        <v>300856.86514701555</v>
      </c>
      <c r="BD36" s="280">
        <f t="shared" si="32"/>
        <v>1616790.7092645471</v>
      </c>
      <c r="BE36" s="280">
        <f t="shared" si="32"/>
        <v>263191.50336971431</v>
      </c>
      <c r="BF36" s="280">
        <f t="shared" si="32"/>
        <v>103527.59234595904</v>
      </c>
      <c r="BG36" s="280">
        <f t="shared" si="32"/>
        <v>170615.88935416503</v>
      </c>
      <c r="BH36" s="280">
        <f t="shared" si="32"/>
        <v>726.5636128840124</v>
      </c>
      <c r="BI36" s="280">
        <f t="shared" si="32"/>
        <v>18921.800216978452</v>
      </c>
      <c r="BJ36" s="280">
        <f>SUM(BJ29:BJ35)</f>
        <v>9158.1222541317857</v>
      </c>
      <c r="BK36" s="280">
        <f t="shared" si="32"/>
        <v>189285.78608654835</v>
      </c>
      <c r="BL36" s="293">
        <f t="shared" si="32"/>
        <v>353372.16553989035</v>
      </c>
    </row>
    <row r="37" spans="1:64" ht="16.5" customHeight="1" x14ac:dyDescent="0.25">
      <c r="A37" s="1501" t="s">
        <v>923</v>
      </c>
      <c r="B37" s="124" t="s">
        <v>924</v>
      </c>
      <c r="C37" s="311" t="s">
        <v>923</v>
      </c>
      <c r="D37" s="276">
        <f>SUM(E37:O37)</f>
        <v>370269.49580115627</v>
      </c>
      <c r="E37" s="251">
        <v>356021.69197475817</v>
      </c>
      <c r="F37" s="251">
        <v>6873.3014043137309</v>
      </c>
      <c r="G37" s="251">
        <v>5774.7328433728162</v>
      </c>
      <c r="H37" s="251">
        <v>334.49934959965765</v>
      </c>
      <c r="I37" s="251">
        <v>185.42707588970012</v>
      </c>
      <c r="J37" s="251">
        <v>198.02072425407573</v>
      </c>
      <c r="K37" s="251">
        <v>0.38185705490695909</v>
      </c>
      <c r="L37" s="251">
        <v>25.69691955989434</v>
      </c>
      <c r="M37" s="251">
        <v>46.982177961094969</v>
      </c>
      <c r="N37" s="251">
        <v>278.03705192117872</v>
      </c>
      <c r="O37" s="252">
        <v>530.72442247104595</v>
      </c>
      <c r="P37" s="273">
        <f>SUM(Q37:AA37)</f>
        <v>428288.8331167908</v>
      </c>
      <c r="Q37" s="251">
        <v>404586.54166552064</v>
      </c>
      <c r="R37" s="251">
        <v>16851.343877049068</v>
      </c>
      <c r="S37" s="251">
        <v>5241.5568260410228</v>
      </c>
      <c r="T37" s="251">
        <v>337.01371815393674</v>
      </c>
      <c r="U37" s="251">
        <v>186.4549110069571</v>
      </c>
      <c r="V37" s="251">
        <v>198.02072425407573</v>
      </c>
      <c r="W37" s="251">
        <v>0.38397371499515015</v>
      </c>
      <c r="X37" s="251">
        <v>25.890078460085231</v>
      </c>
      <c r="Y37" s="251">
        <v>47.335334136191591</v>
      </c>
      <c r="Z37" s="251">
        <v>279.57823054620962</v>
      </c>
      <c r="AA37" s="252">
        <v>534.71377790759971</v>
      </c>
      <c r="AB37" s="276">
        <f>SUM(AC37:AM37)</f>
        <v>495832.77596542361</v>
      </c>
      <c r="AC37" s="251">
        <v>468230.02251132805</v>
      </c>
      <c r="AD37" s="251">
        <v>10600.695458982074</v>
      </c>
      <c r="AE37" s="251">
        <v>3258.2245698088086</v>
      </c>
      <c r="AF37" s="251">
        <v>5483.8120575956782</v>
      </c>
      <c r="AG37" s="251">
        <v>689.09498064435797</v>
      </c>
      <c r="AH37" s="251">
        <v>198.02072425407573</v>
      </c>
      <c r="AI37" s="251">
        <v>0.38941051116771597</v>
      </c>
      <c r="AJ37" s="251">
        <v>6495.7762212158896</v>
      </c>
      <c r="AK37" s="251">
        <v>48.242441589010895</v>
      </c>
      <c r="AL37" s="251">
        <v>283.53686051072572</v>
      </c>
      <c r="AM37" s="252">
        <v>544.96072898371563</v>
      </c>
      <c r="AN37" s="276">
        <f>SUM(AO37:AY37)</f>
        <v>833467.46196913603</v>
      </c>
      <c r="AO37" s="251">
        <v>752330.73894868558</v>
      </c>
      <c r="AP37" s="251">
        <v>45313.412764185588</v>
      </c>
      <c r="AQ37" s="251">
        <v>6277.2626586078886</v>
      </c>
      <c r="AR37" s="251">
        <v>5892.8037337429541</v>
      </c>
      <c r="AS37" s="251">
        <v>100.9386171304504</v>
      </c>
      <c r="AT37" s="251">
        <v>0</v>
      </c>
      <c r="AU37" s="251">
        <v>0.20786674696171445</v>
      </c>
      <c r="AV37" s="251">
        <v>22974.289182843004</v>
      </c>
      <c r="AW37" s="249">
        <v>34.681726034487241</v>
      </c>
      <c r="AX37" s="251">
        <v>151.35155099272058</v>
      </c>
      <c r="AY37" s="252">
        <v>391.77492016641492</v>
      </c>
      <c r="AZ37" s="854">
        <v>56280.124976273495</v>
      </c>
      <c r="BA37" s="294">
        <f>SUM(BB37:BL37)+AZ37</f>
        <v>2184138.6918287799</v>
      </c>
      <c r="BB37" s="273">
        <f t="shared" ref="BB37:BJ39" si="33">E37+Q37+AC37+AO37</f>
        <v>1981168.9951002924</v>
      </c>
      <c r="BC37" s="273">
        <f t="shared" si="33"/>
        <v>79638.753504530468</v>
      </c>
      <c r="BD37" s="273">
        <f t="shared" si="33"/>
        <v>20551.776897830536</v>
      </c>
      <c r="BE37" s="273">
        <f t="shared" si="33"/>
        <v>12048.128859092227</v>
      </c>
      <c r="BF37" s="273">
        <f t="shared" si="33"/>
        <v>1161.9155846714657</v>
      </c>
      <c r="BG37" s="273">
        <f t="shared" si="33"/>
        <v>594.06217276222719</v>
      </c>
      <c r="BH37" s="273">
        <f t="shared" si="33"/>
        <v>1.3631080280315395</v>
      </c>
      <c r="BI37" s="273">
        <f t="shared" si="33"/>
        <v>29521.652402078871</v>
      </c>
      <c r="BJ37" s="273">
        <f t="shared" si="33"/>
        <v>177.2416797207847</v>
      </c>
      <c r="BK37" s="273">
        <f t="shared" ref="BK37:BL39" si="34">N37+Z37+AL37+AX37</f>
        <v>992.50369397083477</v>
      </c>
      <c r="BL37" s="298">
        <f t="shared" si="34"/>
        <v>2002.1738495287761</v>
      </c>
    </row>
    <row r="38" spans="1:64" ht="16.5" customHeight="1" x14ac:dyDescent="0.25">
      <c r="A38" s="1502"/>
      <c r="B38" s="126" t="s">
        <v>925</v>
      </c>
      <c r="C38" s="312" t="s">
        <v>928</v>
      </c>
      <c r="D38" s="289">
        <f>SUM(E38:O38)</f>
        <v>-48373.491544139004</v>
      </c>
      <c r="E38" s="253">
        <v>-31578.351024893163</v>
      </c>
      <c r="F38" s="253">
        <v>-983.65764781582345</v>
      </c>
      <c r="G38" s="253">
        <v>-10292.874388067665</v>
      </c>
      <c r="H38" s="253">
        <v>-1279.816302094509</v>
      </c>
      <c r="I38" s="253">
        <v>-211.00543166156677</v>
      </c>
      <c r="J38" s="253">
        <v>-675.81677853288647</v>
      </c>
      <c r="K38" s="253">
        <v>0</v>
      </c>
      <c r="L38" s="253">
        <v>-135.37838988722149</v>
      </c>
      <c r="M38" s="253">
        <v>-51.103988946378955</v>
      </c>
      <c r="N38" s="253">
        <v>-498.92169390877052</v>
      </c>
      <c r="O38" s="254">
        <v>-2666.5658983310295</v>
      </c>
      <c r="P38" s="274">
        <f>SUM(Q38:AA38)</f>
        <v>-44901.18354058118</v>
      </c>
      <c r="Q38" s="253">
        <v>-24426.004025789469</v>
      </c>
      <c r="R38" s="253">
        <v>-760.86384772300482</v>
      </c>
      <c r="S38" s="253">
        <v>-12805.284986812625</v>
      </c>
      <c r="T38" s="253">
        <v>-1592.2095093366379</v>
      </c>
      <c r="U38" s="253">
        <v>-269.11453379463421</v>
      </c>
      <c r="V38" s="253">
        <v>-861.93097425650819</v>
      </c>
      <c r="W38" s="253">
        <v>0</v>
      </c>
      <c r="X38" s="253">
        <v>-168.42320213014412</v>
      </c>
      <c r="Y38" s="253">
        <v>-63.578075253686151</v>
      </c>
      <c r="Z38" s="253">
        <v>-636.32048710309971</v>
      </c>
      <c r="AA38" s="254">
        <v>-3317.4538983813718</v>
      </c>
      <c r="AB38" s="289">
        <f>SUM(AC38:AM38)</f>
        <v>-188346.50348233321</v>
      </c>
      <c r="AC38" s="253">
        <v>-119509.56467470534</v>
      </c>
      <c r="AD38" s="253">
        <v>-3722.6927139654663</v>
      </c>
      <c r="AE38" s="253">
        <v>-42586.997409828342</v>
      </c>
      <c r="AF38" s="253">
        <v>-5295.2685020172639</v>
      </c>
      <c r="AG38" s="253">
        <v>-826.42763621593087</v>
      </c>
      <c r="AH38" s="253">
        <v>-2646.9160457148937</v>
      </c>
      <c r="AI38" s="253">
        <v>0</v>
      </c>
      <c r="AJ38" s="253">
        <v>-560.13110838674027</v>
      </c>
      <c r="AK38" s="253">
        <v>-211.44389437165927</v>
      </c>
      <c r="AL38" s="253">
        <v>-1954.0856029488421</v>
      </c>
      <c r="AM38" s="254">
        <v>-11032.975894178724</v>
      </c>
      <c r="AN38" s="289">
        <f>SUM(AO38:AY38)</f>
        <v>177589.29048452247</v>
      </c>
      <c r="AO38" s="253">
        <v>133101.66142404091</v>
      </c>
      <c r="AP38" s="253">
        <v>4146.0830900746232</v>
      </c>
      <c r="AQ38" s="253">
        <v>42649.996588425427</v>
      </c>
      <c r="AR38" s="253">
        <v>5303.1018217243982</v>
      </c>
      <c r="AS38" s="253">
        <v>-5776.0688501182813</v>
      </c>
      <c r="AT38" s="253">
        <v>0</v>
      </c>
      <c r="AU38" s="253">
        <v>0</v>
      </c>
      <c r="AV38" s="253">
        <v>560.95971340426377</v>
      </c>
      <c r="AW38" s="253">
        <v>211.75668448307741</v>
      </c>
      <c r="AX38" s="253">
        <v>-13657.497023379225</v>
      </c>
      <c r="AY38" s="254">
        <v>11049.29703586725</v>
      </c>
      <c r="AZ38" s="524">
        <v>-102977.74915721983</v>
      </c>
      <c r="BA38" s="296">
        <f>SUM(BB38:BL38)+AZ38</f>
        <v>-207009.63723975079</v>
      </c>
      <c r="BB38" s="274">
        <f t="shared" si="33"/>
        <v>-42412.258301347058</v>
      </c>
      <c r="BC38" s="274">
        <f t="shared" si="33"/>
        <v>-1321.1311194296713</v>
      </c>
      <c r="BD38" s="274">
        <f t="shared" si="33"/>
        <v>-23035.160196283214</v>
      </c>
      <c r="BE38" s="274">
        <f t="shared" si="33"/>
        <v>-2864.1924917240121</v>
      </c>
      <c r="BF38" s="274">
        <f t="shared" si="33"/>
        <v>-7082.6164517904126</v>
      </c>
      <c r="BG38" s="274">
        <f t="shared" si="33"/>
        <v>-4184.6637985042889</v>
      </c>
      <c r="BH38" s="274">
        <f t="shared" si="33"/>
        <v>0</v>
      </c>
      <c r="BI38" s="274">
        <f t="shared" si="33"/>
        <v>-302.97298699984208</v>
      </c>
      <c r="BJ38" s="274">
        <f t="shared" si="33"/>
        <v>-114.36927408864696</v>
      </c>
      <c r="BK38" s="274">
        <f t="shared" si="34"/>
        <v>-16746.824807339937</v>
      </c>
      <c r="BL38" s="300">
        <f t="shared" si="34"/>
        <v>-5967.6986550238762</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03"/>
      <c r="B40" s="129" t="s">
        <v>927</v>
      </c>
      <c r="C40" s="313" t="s">
        <v>930</v>
      </c>
      <c r="D40" s="277">
        <f t="shared" ref="D40:O40" si="35">SUM(D37:D39)</f>
        <v>321896.00425701728</v>
      </c>
      <c r="E40" s="275">
        <f t="shared" si="35"/>
        <v>324443.340949865</v>
      </c>
      <c r="F40" s="275">
        <f t="shared" si="35"/>
        <v>5889.6437564979078</v>
      </c>
      <c r="G40" s="275">
        <f t="shared" si="35"/>
        <v>-4518.1415446948486</v>
      </c>
      <c r="H40" s="275">
        <f t="shared" si="35"/>
        <v>-945.31695249485131</v>
      </c>
      <c r="I40" s="275">
        <f t="shared" si="35"/>
        <v>-25.578355771866654</v>
      </c>
      <c r="J40" s="275">
        <f t="shared" si="35"/>
        <v>-477.79605427881074</v>
      </c>
      <c r="K40" s="275">
        <f t="shared" si="35"/>
        <v>0.38185705490695909</v>
      </c>
      <c r="L40" s="275">
        <f t="shared" si="35"/>
        <v>-109.68147032732715</v>
      </c>
      <c r="M40" s="275">
        <f>SUM(M37:M39)</f>
        <v>-4.1218109852839859</v>
      </c>
      <c r="N40" s="275">
        <f t="shared" si="35"/>
        <v>-220.88464198759181</v>
      </c>
      <c r="O40" s="283">
        <f t="shared" si="35"/>
        <v>-2135.8414758599838</v>
      </c>
      <c r="P40" s="275">
        <f t="shared" ref="P40:BL40" si="36">SUM(P37:P39)</f>
        <v>383387.6495762096</v>
      </c>
      <c r="Q40" s="275">
        <f t="shared" si="36"/>
        <v>380160.53763973119</v>
      </c>
      <c r="R40" s="275">
        <f t="shared" si="36"/>
        <v>16090.480029326063</v>
      </c>
      <c r="S40" s="275">
        <f t="shared" si="36"/>
        <v>-7563.7281607716022</v>
      </c>
      <c r="T40" s="275">
        <f t="shared" si="36"/>
        <v>-1255.1957911827012</v>
      </c>
      <c r="U40" s="275">
        <f t="shared" si="36"/>
        <v>-82.659622787677108</v>
      </c>
      <c r="V40" s="275">
        <f>SUM(V37:V39)</f>
        <v>-663.91025000243246</v>
      </c>
      <c r="W40" s="275">
        <f t="shared" si="36"/>
        <v>0.38397371499515015</v>
      </c>
      <c r="X40" s="275">
        <f t="shared" si="36"/>
        <v>-142.5331236700589</v>
      </c>
      <c r="Y40" s="275">
        <f>SUM(Y37:Y39)</f>
        <v>-16.24274111749456</v>
      </c>
      <c r="Z40" s="275">
        <f t="shared" si="36"/>
        <v>-356.74225655689008</v>
      </c>
      <c r="AA40" s="283">
        <f t="shared" si="36"/>
        <v>-2782.7401204737721</v>
      </c>
      <c r="AB40" s="277">
        <f t="shared" si="36"/>
        <v>307486.2724830904</v>
      </c>
      <c r="AC40" s="275">
        <f t="shared" si="36"/>
        <v>348720.45783662272</v>
      </c>
      <c r="AD40" s="275">
        <f t="shared" si="36"/>
        <v>6878.0027450166081</v>
      </c>
      <c r="AE40" s="275">
        <f t="shared" si="36"/>
        <v>-39328.772840019534</v>
      </c>
      <c r="AF40" s="275">
        <f t="shared" si="36"/>
        <v>188.54355557841427</v>
      </c>
      <c r="AG40" s="275">
        <f t="shared" si="36"/>
        <v>-137.3326555715729</v>
      </c>
      <c r="AH40" s="275">
        <f t="shared" si="36"/>
        <v>-2448.8953214608182</v>
      </c>
      <c r="AI40" s="275">
        <f t="shared" si="36"/>
        <v>0.38941051116771597</v>
      </c>
      <c r="AJ40" s="275">
        <f>SUM(AJ37:AJ39)</f>
        <v>5935.6451128291492</v>
      </c>
      <c r="AK40" s="275">
        <f>SUM(AK37:AK39)</f>
        <v>-163.20145278264837</v>
      </c>
      <c r="AL40" s="275">
        <f t="shared" si="36"/>
        <v>-1670.5487424381163</v>
      </c>
      <c r="AM40" s="283">
        <f t="shared" si="36"/>
        <v>-10488.015165195009</v>
      </c>
      <c r="AN40" s="277">
        <f t="shared" si="36"/>
        <v>1011056.7524536585</v>
      </c>
      <c r="AO40" s="275">
        <f t="shared" si="36"/>
        <v>885432.40037272649</v>
      </c>
      <c r="AP40" s="275">
        <f t="shared" si="36"/>
        <v>49459.495854260211</v>
      </c>
      <c r="AQ40" s="275">
        <f t="shared" si="36"/>
        <v>48927.259247033318</v>
      </c>
      <c r="AR40" s="275">
        <f t="shared" si="36"/>
        <v>11195.905555467352</v>
      </c>
      <c r="AS40" s="275">
        <f t="shared" si="36"/>
        <v>-5675.1302329878308</v>
      </c>
      <c r="AT40" s="275">
        <f t="shared" si="36"/>
        <v>0</v>
      </c>
      <c r="AU40" s="275">
        <f t="shared" si="36"/>
        <v>0.20786674696171445</v>
      </c>
      <c r="AV40" s="275">
        <f t="shared" si="36"/>
        <v>23535.248896247267</v>
      </c>
      <c r="AW40" s="275">
        <f>SUM(AW37:AW39)</f>
        <v>246.43841051756465</v>
      </c>
      <c r="AX40" s="275">
        <f t="shared" si="36"/>
        <v>-13506.145472386504</v>
      </c>
      <c r="AY40" s="283">
        <f t="shared" si="36"/>
        <v>11441.071956033666</v>
      </c>
      <c r="AZ40" s="299">
        <f t="shared" si="36"/>
        <v>-46697.624180946339</v>
      </c>
      <c r="BA40" s="297">
        <f t="shared" si="36"/>
        <v>1977129.0545890292</v>
      </c>
      <c r="BB40" s="275">
        <f>SUM(BB37:BB39)</f>
        <v>1938756.7367989453</v>
      </c>
      <c r="BC40" s="275">
        <f>SUM(BC37:BC39)</f>
        <v>78317.622385100796</v>
      </c>
      <c r="BD40" s="275">
        <f>SUM(BD37:BD39)</f>
        <v>-2483.383298452678</v>
      </c>
      <c r="BE40" s="275">
        <f>SUM(BE37:BE39)</f>
        <v>9183.9363673682146</v>
      </c>
      <c r="BF40" s="275">
        <f t="shared" si="36"/>
        <v>-5920.7008671189469</v>
      </c>
      <c r="BG40" s="275">
        <f t="shared" si="36"/>
        <v>-3590.6016257420615</v>
      </c>
      <c r="BH40" s="275">
        <f t="shared" si="36"/>
        <v>1.3631080280315395</v>
      </c>
      <c r="BI40" s="275">
        <f t="shared" si="36"/>
        <v>29218.67941507903</v>
      </c>
      <c r="BJ40" s="275">
        <f>SUM(BJ37:BJ39)</f>
        <v>62.872405632137742</v>
      </c>
      <c r="BK40" s="275">
        <f t="shared" si="36"/>
        <v>-15754.321113369102</v>
      </c>
      <c r="BL40" s="299">
        <f t="shared" si="36"/>
        <v>-3965.5248054950998</v>
      </c>
    </row>
    <row r="41" spans="1:64" ht="14.85" customHeight="1" x14ac:dyDescent="0.25">
      <c r="A41" s="1501" t="s">
        <v>305</v>
      </c>
      <c r="B41" s="124">
        <v>5.0999999999999996</v>
      </c>
      <c r="C41" s="311" t="s">
        <v>37</v>
      </c>
      <c r="D41" s="273">
        <f>SUM(E41:O41)</f>
        <v>551053.67428592872</v>
      </c>
      <c r="E41" s="251">
        <v>283569.12258898537</v>
      </c>
      <c r="F41" s="251">
        <v>85881.50797391517</v>
      </c>
      <c r="G41" s="251">
        <v>54530.669316882551</v>
      </c>
      <c r="H41" s="251">
        <v>42469.968910769872</v>
      </c>
      <c r="I41" s="251">
        <v>4144.1508531998097</v>
      </c>
      <c r="J41" s="251">
        <v>65953.847028125616</v>
      </c>
      <c r="K41" s="251">
        <v>0.75124832100187944</v>
      </c>
      <c r="L41" s="251">
        <v>4440.094958789472</v>
      </c>
      <c r="M41" s="251">
        <v>92.430614693982619</v>
      </c>
      <c r="N41" s="251">
        <v>5687.607536769332</v>
      </c>
      <c r="O41" s="252">
        <v>4283.5232554763497</v>
      </c>
      <c r="P41" s="273">
        <f>SUM(Q41:AA41)</f>
        <v>555585.93386110791</v>
      </c>
      <c r="Q41" s="251">
        <v>237107.18045521434</v>
      </c>
      <c r="R41" s="251">
        <v>49614.944643813025</v>
      </c>
      <c r="S41" s="251">
        <v>39660.206101719508</v>
      </c>
      <c r="T41" s="251">
        <v>37356.685565887317</v>
      </c>
      <c r="U41" s="251">
        <v>5061.7429695812762</v>
      </c>
      <c r="V41" s="251">
        <v>176714.79702812561</v>
      </c>
      <c r="W41" s="251">
        <v>0.75541254244797174</v>
      </c>
      <c r="X41" s="251">
        <v>857.96497088454998</v>
      </c>
      <c r="Y41" s="251">
        <v>93.125398200489855</v>
      </c>
      <c r="Z41" s="251">
        <v>5433.4095819798085</v>
      </c>
      <c r="AA41" s="252">
        <v>3685.1217331595003</v>
      </c>
      <c r="AB41" s="273">
        <f>SUM(AC41:AM41)</f>
        <v>455811.73136862315</v>
      </c>
      <c r="AC41" s="251">
        <v>242766.59476765984</v>
      </c>
      <c r="AD41" s="251">
        <v>68638.299494072213</v>
      </c>
      <c r="AE41" s="251">
        <v>40616.705841848765</v>
      </c>
      <c r="AF41" s="251">
        <v>38832.291411176069</v>
      </c>
      <c r="AG41" s="251">
        <v>5714.2669233316119</v>
      </c>
      <c r="AH41" s="251">
        <v>43589.737028125615</v>
      </c>
      <c r="AI41" s="251">
        <v>0.76610864965296943</v>
      </c>
      <c r="AJ41" s="251">
        <v>1146.7110597311096</v>
      </c>
      <c r="AK41" s="251">
        <v>94.910000428317844</v>
      </c>
      <c r="AL41" s="251">
        <v>4870.727611757171</v>
      </c>
      <c r="AM41" s="252">
        <v>9540.7211218427765</v>
      </c>
      <c r="AN41" s="276">
        <f>SUM(AO41:AY41)</f>
        <v>355200.87289114716</v>
      </c>
      <c r="AO41" s="251">
        <v>192182.97913493533</v>
      </c>
      <c r="AP41" s="251">
        <v>67309.716673157876</v>
      </c>
      <c r="AQ41" s="251">
        <v>27863.0665990282</v>
      </c>
      <c r="AR41" s="251">
        <v>37139.206600001686</v>
      </c>
      <c r="AS41" s="251">
        <v>4828.902075855528</v>
      </c>
      <c r="AT41" s="251">
        <v>14839.170000000004</v>
      </c>
      <c r="AU41" s="251">
        <v>0.40894764844703313</v>
      </c>
      <c r="AV41" s="251">
        <v>205.95911347049957</v>
      </c>
      <c r="AW41" s="249">
        <v>518.23126119590484</v>
      </c>
      <c r="AX41" s="251">
        <v>1196.4122047391943</v>
      </c>
      <c r="AY41" s="252">
        <v>9116.8202811145566</v>
      </c>
      <c r="AZ41" s="854">
        <v>10975.896547042012</v>
      </c>
      <c r="BA41" s="294">
        <f>SUM(BB41:BL41)+AZ41</f>
        <v>1928628.1089538489</v>
      </c>
      <c r="BB41" s="274">
        <f t="shared" ref="BB41:BJ44" si="37">E41+Q41+AC41+AO41</f>
        <v>955625.87694679492</v>
      </c>
      <c r="BC41" s="274">
        <f t="shared" si="37"/>
        <v>271444.4687849583</v>
      </c>
      <c r="BD41" s="274">
        <f t="shared" si="37"/>
        <v>162670.64785947901</v>
      </c>
      <c r="BE41" s="274">
        <f t="shared" si="37"/>
        <v>155798.15248783494</v>
      </c>
      <c r="BF41" s="274">
        <f t="shared" si="37"/>
        <v>19749.062821968226</v>
      </c>
      <c r="BG41" s="274">
        <f t="shared" si="37"/>
        <v>301097.55108437681</v>
      </c>
      <c r="BH41" s="274">
        <f t="shared" si="37"/>
        <v>2.6817171615498543</v>
      </c>
      <c r="BI41" s="274">
        <f t="shared" si="37"/>
        <v>6650.730102875631</v>
      </c>
      <c r="BJ41" s="274">
        <f t="shared" si="37"/>
        <v>798.69727451869517</v>
      </c>
      <c r="BK41" s="274">
        <f t="shared" ref="BK41:BL44" si="38">N41+Z41+AL41+AX41</f>
        <v>17188.156935245504</v>
      </c>
      <c r="BL41" s="298">
        <f t="shared" si="38"/>
        <v>26626.186391593183</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4">
        <v>0</v>
      </c>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02"/>
      <c r="B43" s="126">
        <v>5.3</v>
      </c>
      <c r="C43" s="131" t="s">
        <v>307</v>
      </c>
      <c r="D43" s="274">
        <f>SUM(E43:O43)</f>
        <v>-19936.066359929617</v>
      </c>
      <c r="E43" s="253">
        <v>-10122.061156324562</v>
      </c>
      <c r="F43" s="253">
        <v>-3018.9255623243353</v>
      </c>
      <c r="G43" s="253">
        <v>-1348.373590139229</v>
      </c>
      <c r="H43" s="253">
        <v>-1431.6139674607698</v>
      </c>
      <c r="I43" s="253">
        <v>-198.89466383475028</v>
      </c>
      <c r="J43" s="253">
        <v>-3432.6685296616283</v>
      </c>
      <c r="K43" s="253">
        <v>0</v>
      </c>
      <c r="L43" s="253">
        <v>-59.789307301457974</v>
      </c>
      <c r="M43" s="253">
        <v>-4.1648833803130483</v>
      </c>
      <c r="N43" s="253">
        <v>-162.6805808713371</v>
      </c>
      <c r="O43" s="254">
        <v>-156.89411863124076</v>
      </c>
      <c r="P43" s="274">
        <f>SUM(Q43:AA43)</f>
        <v>-31050.766792527898</v>
      </c>
      <c r="Q43" s="253">
        <v>-14203.083236312978</v>
      </c>
      <c r="R43" s="253">
        <v>-4236.098792895953</v>
      </c>
      <c r="S43" s="253">
        <v>-2544.3283348869459</v>
      </c>
      <c r="T43" s="253">
        <v>-2701.3996778550381</v>
      </c>
      <c r="U43" s="253">
        <v>-348.53175557566908</v>
      </c>
      <c r="V43" s="253">
        <v>-6315.5206099174557</v>
      </c>
      <c r="W43" s="253">
        <v>0</v>
      </c>
      <c r="X43" s="253">
        <v>-112.8200891821492</v>
      </c>
      <c r="Y43" s="253">
        <v>-7.8589723749602776</v>
      </c>
      <c r="Z43" s="253">
        <v>-285.07224555941252</v>
      </c>
      <c r="AA43" s="254">
        <v>-296.05307796733138</v>
      </c>
      <c r="AB43" s="274">
        <f>SUM(AC43:AM43)</f>
        <v>-180105.32971521153</v>
      </c>
      <c r="AC43" s="253">
        <v>-89013.700055798428</v>
      </c>
      <c r="AD43" s="253">
        <v>-26548.519154877187</v>
      </c>
      <c r="AE43" s="253">
        <v>-13858.654420498073</v>
      </c>
      <c r="AF43" s="253">
        <v>-14714.203380791769</v>
      </c>
      <c r="AG43" s="253">
        <v>-1766.8727771847011</v>
      </c>
      <c r="AH43" s="253">
        <v>-30488.323007316907</v>
      </c>
      <c r="AI43" s="253">
        <v>0</v>
      </c>
      <c r="AJ43" s="253">
        <v>-614.51763368215302</v>
      </c>
      <c r="AK43" s="253">
        <v>-42.806889642116488</v>
      </c>
      <c r="AL43" s="253">
        <v>-1445.1664221468159</v>
      </c>
      <c r="AM43" s="254">
        <v>-1612.5659732733848</v>
      </c>
      <c r="AN43" s="289">
        <f>SUM(AO43:AY43)</f>
        <v>113775.58315979662</v>
      </c>
      <c r="AO43" s="253">
        <v>55342.077868256092</v>
      </c>
      <c r="AP43" s="253">
        <v>16505.888570356015</v>
      </c>
      <c r="AQ43" s="253">
        <v>21575.303611887812</v>
      </c>
      <c r="AR43" s="253">
        <v>22907.231518674311</v>
      </c>
      <c r="AS43" s="253">
        <v>-3349.2659188849675</v>
      </c>
      <c r="AT43" s="253">
        <v>0</v>
      </c>
      <c r="AU43" s="253">
        <v>0</v>
      </c>
      <c r="AV43" s="253">
        <v>956.68772156848468</v>
      </c>
      <c r="AW43" s="253">
        <v>66.642230384444943</v>
      </c>
      <c r="AX43" s="253">
        <v>-2739.4426510581065</v>
      </c>
      <c r="AY43" s="254">
        <v>2510.4602086125365</v>
      </c>
      <c r="AZ43" s="524">
        <v>-53661.44352599312</v>
      </c>
      <c r="BA43" s="296">
        <f>SUM(BB43:BL43)+AZ43</f>
        <v>-170978.02323386556</v>
      </c>
      <c r="BB43" s="274">
        <f t="shared" si="37"/>
        <v>-57996.766580179872</v>
      </c>
      <c r="BC43" s="274">
        <f t="shared" si="37"/>
        <v>-17297.654939741456</v>
      </c>
      <c r="BD43" s="274">
        <f t="shared" si="37"/>
        <v>3823.9472663635643</v>
      </c>
      <c r="BE43" s="274">
        <f t="shared" si="37"/>
        <v>4060.0144925667337</v>
      </c>
      <c r="BF43" s="274">
        <f t="shared" si="37"/>
        <v>-5663.565115480088</v>
      </c>
      <c r="BG43" s="274">
        <f t="shared" si="37"/>
        <v>-40236.512146895991</v>
      </c>
      <c r="BH43" s="274">
        <f t="shared" si="37"/>
        <v>0</v>
      </c>
      <c r="BI43" s="274">
        <f t="shared" si="37"/>
        <v>169.5606914027245</v>
      </c>
      <c r="BJ43" s="274">
        <f t="shared" si="37"/>
        <v>11.811484987055131</v>
      </c>
      <c r="BK43" s="274">
        <f t="shared" si="38"/>
        <v>-4632.3618996356718</v>
      </c>
      <c r="BL43" s="300">
        <f t="shared" si="38"/>
        <v>444.9470387405795</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03"/>
      <c r="B45" s="128" t="s">
        <v>219</v>
      </c>
      <c r="C45" s="313" t="s">
        <v>308</v>
      </c>
      <c r="D45" s="278">
        <f>SUM(D41:D44)</f>
        <v>531117.60792599909</v>
      </c>
      <c r="E45" s="278">
        <f t="shared" ref="E45:BL45" si="39">SUM(E41:E44)</f>
        <v>273447.06143266079</v>
      </c>
      <c r="F45" s="278">
        <f t="shared" si="39"/>
        <v>82862.582411590833</v>
      </c>
      <c r="G45" s="278">
        <f t="shared" si="39"/>
        <v>53182.295726743323</v>
      </c>
      <c r="H45" s="278">
        <f t="shared" si="39"/>
        <v>41038.354943309103</v>
      </c>
      <c r="I45" s="278">
        <f>SUM(I41:I44)</f>
        <v>3945.2561893650595</v>
      </c>
      <c r="J45" s="278">
        <f t="shared" si="39"/>
        <v>62521.178498463989</v>
      </c>
      <c r="K45" s="278">
        <f t="shared" si="39"/>
        <v>0.75124832100187944</v>
      </c>
      <c r="L45" s="278">
        <f t="shared" si="39"/>
        <v>4380.3056514880136</v>
      </c>
      <c r="M45" s="278">
        <f>SUM(M41:M44)</f>
        <v>88.265731313669576</v>
      </c>
      <c r="N45" s="278">
        <f t="shared" si="39"/>
        <v>5524.926955897995</v>
      </c>
      <c r="O45" s="283">
        <f t="shared" si="39"/>
        <v>4126.6291368451093</v>
      </c>
      <c r="P45" s="278">
        <f t="shared" si="39"/>
        <v>524535.16706858005</v>
      </c>
      <c r="Q45" s="278">
        <f t="shared" si="39"/>
        <v>222904.09721890136</v>
      </c>
      <c r="R45" s="278">
        <f t="shared" si="39"/>
        <v>45378.845850917074</v>
      </c>
      <c r="S45" s="278">
        <f t="shared" si="39"/>
        <v>37115.877766832564</v>
      </c>
      <c r="T45" s="278">
        <f t="shared" si="39"/>
        <v>34655.285888032282</v>
      </c>
      <c r="U45" s="278">
        <f t="shared" si="39"/>
        <v>4713.211214005607</v>
      </c>
      <c r="V45" s="278">
        <f t="shared" si="39"/>
        <v>170399.27641820814</v>
      </c>
      <c r="W45" s="278">
        <f t="shared" si="39"/>
        <v>0.75541254244797174</v>
      </c>
      <c r="X45" s="278">
        <f t="shared" si="39"/>
        <v>745.14488170240077</v>
      </c>
      <c r="Y45" s="278">
        <f>SUM(Y41:Y44)</f>
        <v>85.266425825529581</v>
      </c>
      <c r="Z45" s="278">
        <f t="shared" si="39"/>
        <v>5148.3373364203962</v>
      </c>
      <c r="AA45" s="284">
        <f t="shared" si="39"/>
        <v>3389.068655192169</v>
      </c>
      <c r="AB45" s="278">
        <f t="shared" si="39"/>
        <v>275706.40165341162</v>
      </c>
      <c r="AC45" s="278">
        <f t="shared" si="39"/>
        <v>153752.89471186142</v>
      </c>
      <c r="AD45" s="278">
        <f t="shared" si="39"/>
        <v>42089.780339195029</v>
      </c>
      <c r="AE45" s="278">
        <f t="shared" si="39"/>
        <v>26758.05142135069</v>
      </c>
      <c r="AF45" s="278">
        <f t="shared" si="39"/>
        <v>24118.088030384301</v>
      </c>
      <c r="AG45" s="278">
        <f t="shared" si="39"/>
        <v>3947.3941461469108</v>
      </c>
      <c r="AH45" s="278">
        <f t="shared" si="39"/>
        <v>13101.414020808708</v>
      </c>
      <c r="AI45" s="278">
        <f t="shared" si="39"/>
        <v>0.76610864965296943</v>
      </c>
      <c r="AJ45" s="278">
        <f t="shared" si="39"/>
        <v>532.19342604895655</v>
      </c>
      <c r="AK45" s="278">
        <f>SUM(AK41:AK44)</f>
        <v>52.103110786201356</v>
      </c>
      <c r="AL45" s="278">
        <f t="shared" si="39"/>
        <v>3425.5611896103551</v>
      </c>
      <c r="AM45" s="284">
        <f t="shared" si="39"/>
        <v>7928.1551485693917</v>
      </c>
      <c r="AN45" s="849">
        <f t="shared" si="39"/>
        <v>468976.45605094376</v>
      </c>
      <c r="AO45" s="278">
        <f t="shared" si="39"/>
        <v>247525.05700319144</v>
      </c>
      <c r="AP45" s="278">
        <f t="shared" si="39"/>
        <v>83815.605243513884</v>
      </c>
      <c r="AQ45" s="278">
        <f t="shared" si="39"/>
        <v>49438.370210916008</v>
      </c>
      <c r="AR45" s="278">
        <f t="shared" si="39"/>
        <v>60046.438118676</v>
      </c>
      <c r="AS45" s="278">
        <f t="shared" si="39"/>
        <v>1479.6361569705605</v>
      </c>
      <c r="AT45" s="278">
        <f t="shared" si="39"/>
        <v>14839.170000000004</v>
      </c>
      <c r="AU45" s="278">
        <f t="shared" si="39"/>
        <v>0.40894764844703313</v>
      </c>
      <c r="AV45" s="278">
        <f t="shared" si="39"/>
        <v>1162.6468350389841</v>
      </c>
      <c r="AW45" s="275">
        <f>SUM(AW41:AW44)</f>
        <v>584.87349158034976</v>
      </c>
      <c r="AX45" s="278">
        <f t="shared" si="39"/>
        <v>-1543.0304463189123</v>
      </c>
      <c r="AY45" s="284">
        <f t="shared" si="39"/>
        <v>11627.280489727093</v>
      </c>
      <c r="AZ45" s="305">
        <f t="shared" si="39"/>
        <v>-42685.546978951112</v>
      </c>
      <c r="BA45" s="297">
        <f t="shared" si="39"/>
        <v>1757650.0857199833</v>
      </c>
      <c r="BB45" s="275">
        <f t="shared" si="39"/>
        <v>897629.110366615</v>
      </c>
      <c r="BC45" s="275">
        <f t="shared" si="39"/>
        <v>254146.81384521685</v>
      </c>
      <c r="BD45" s="275">
        <f t="shared" si="39"/>
        <v>166494.59512584258</v>
      </c>
      <c r="BE45" s="275">
        <f t="shared" si="39"/>
        <v>159858.16698040167</v>
      </c>
      <c r="BF45" s="275">
        <f t="shared" si="39"/>
        <v>14085.497706488139</v>
      </c>
      <c r="BG45" s="275">
        <f t="shared" si="39"/>
        <v>260861.03893748083</v>
      </c>
      <c r="BH45" s="275">
        <f t="shared" si="39"/>
        <v>2.6817171615498543</v>
      </c>
      <c r="BI45" s="275">
        <f t="shared" si="39"/>
        <v>6820.2907942783559</v>
      </c>
      <c r="BJ45" s="275">
        <f>SUM(BJ41:BJ44)</f>
        <v>810.50875950575028</v>
      </c>
      <c r="BK45" s="275">
        <f t="shared" si="39"/>
        <v>12555.795035609834</v>
      </c>
      <c r="BL45" s="299">
        <f t="shared" si="39"/>
        <v>27071.133430333761</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4">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4">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4">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4">
        <v>0</v>
      </c>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497"/>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04" t="s">
        <v>159</v>
      </c>
      <c r="B51" s="124">
        <v>7.1</v>
      </c>
      <c r="C51" s="311" t="s">
        <v>20</v>
      </c>
      <c r="D51" s="273">
        <f>SUM(E51:O51)</f>
        <v>128546.43985806202</v>
      </c>
      <c r="E51" s="251">
        <v>54212.701206948521</v>
      </c>
      <c r="F51" s="251">
        <v>4030.5663827618132</v>
      </c>
      <c r="G51" s="251">
        <v>23044.055144136255</v>
      </c>
      <c r="H51" s="251">
        <v>3848.8676866766364</v>
      </c>
      <c r="I51" s="251">
        <v>6809.8824041411626</v>
      </c>
      <c r="J51" s="251">
        <v>648.34921451808736</v>
      </c>
      <c r="K51" s="251">
        <v>5.6120573352084309</v>
      </c>
      <c r="L51" s="251">
        <v>129.23869466390823</v>
      </c>
      <c r="M51" s="251">
        <v>236.28961977356624</v>
      </c>
      <c r="N51" s="251">
        <v>27539.430797814162</v>
      </c>
      <c r="O51" s="252">
        <v>8041.4466492927204</v>
      </c>
      <c r="P51" s="273">
        <f>SUM(Q51:AA51)</f>
        <v>94238.039216810779</v>
      </c>
      <c r="Q51" s="251">
        <v>41661.372365452109</v>
      </c>
      <c r="R51" s="251">
        <v>2382.8818330211566</v>
      </c>
      <c r="S51" s="251">
        <v>15104.019617601818</v>
      </c>
      <c r="T51" s="251">
        <v>4118.720734011371</v>
      </c>
      <c r="U51" s="251">
        <v>2874.3272170491855</v>
      </c>
      <c r="V51" s="251">
        <v>36.186721478087378</v>
      </c>
      <c r="W51" s="251">
        <v>0.66619016656704499</v>
      </c>
      <c r="X51" s="251">
        <v>9.888588278391488</v>
      </c>
      <c r="Y51" s="251">
        <v>18.079498330394305</v>
      </c>
      <c r="Z51" s="251">
        <v>20162.31515082276</v>
      </c>
      <c r="AA51" s="252">
        <v>7869.5813005989294</v>
      </c>
      <c r="AB51" s="273">
        <f>SUM(AC51:AM51)</f>
        <v>109505.8168146275</v>
      </c>
      <c r="AC51" s="251">
        <v>50893.878721732028</v>
      </c>
      <c r="AD51" s="251">
        <v>4852.7306415157755</v>
      </c>
      <c r="AE51" s="251">
        <v>12975.436260431856</v>
      </c>
      <c r="AF51" s="251">
        <v>4331.6390821275481</v>
      </c>
      <c r="AG51" s="251">
        <v>5571.4020429135808</v>
      </c>
      <c r="AH51" s="251">
        <v>1014.1867214780874</v>
      </c>
      <c r="AI51" s="251">
        <v>176.94383680823759</v>
      </c>
      <c r="AJ51" s="251">
        <v>531.64396797466202</v>
      </c>
      <c r="AK51" s="251">
        <v>28.602170999139922</v>
      </c>
      <c r="AL51" s="251">
        <v>21608.254880162145</v>
      </c>
      <c r="AM51" s="252">
        <v>7521.0984884844374</v>
      </c>
      <c r="AN51" s="276">
        <f>SUM(AO51:AY51)</f>
        <v>343432.47509183304</v>
      </c>
      <c r="AO51" s="251">
        <v>229801.79365793691</v>
      </c>
      <c r="AP51" s="251">
        <v>12077.011841431777</v>
      </c>
      <c r="AQ51" s="251">
        <v>32233.75082056678</v>
      </c>
      <c r="AR51" s="251">
        <v>12440.685985893393</v>
      </c>
      <c r="AS51" s="251">
        <v>9644.8928244884955</v>
      </c>
      <c r="AT51" s="251">
        <v>1648</v>
      </c>
      <c r="AU51" s="251">
        <v>12.44195041772474</v>
      </c>
      <c r="AV51" s="251">
        <v>570.82578140118756</v>
      </c>
      <c r="AW51" s="249">
        <v>198.96829332514875</v>
      </c>
      <c r="AX51" s="251">
        <v>33552.499905488177</v>
      </c>
      <c r="AY51" s="252">
        <v>11251.60403088342</v>
      </c>
      <c r="AZ51" s="854">
        <v>2380.59</v>
      </c>
      <c r="BA51" s="294">
        <f>SUM(BB51:BL51)+AZ51</f>
        <v>678103.36098133319</v>
      </c>
      <c r="BB51" s="274">
        <f t="shared" ref="BB51:BJ54" si="43">E51+Q51+AC51+AO51</f>
        <v>376569.74595206958</v>
      </c>
      <c r="BC51" s="274">
        <f t="shared" si="43"/>
        <v>23343.190698730523</v>
      </c>
      <c r="BD51" s="274">
        <f t="shared" si="43"/>
        <v>83357.261842736712</v>
      </c>
      <c r="BE51" s="274">
        <f t="shared" si="43"/>
        <v>24739.913488708949</v>
      </c>
      <c r="BF51" s="274">
        <f t="shared" si="43"/>
        <v>24900.504488592425</v>
      </c>
      <c r="BG51" s="274">
        <f t="shared" si="43"/>
        <v>3346.7226574742622</v>
      </c>
      <c r="BH51" s="274">
        <f t="shared" si="43"/>
        <v>195.6640347277378</v>
      </c>
      <c r="BI51" s="274">
        <f t="shared" si="43"/>
        <v>1241.5970323181493</v>
      </c>
      <c r="BJ51" s="274">
        <f t="shared" si="43"/>
        <v>481.9395824282492</v>
      </c>
      <c r="BK51" s="274">
        <f t="shared" ref="BK51:BL54" si="44">N51+Z51+AL51+AX51</f>
        <v>102862.50073428724</v>
      </c>
      <c r="BL51" s="298">
        <f t="shared" si="44"/>
        <v>34683.730469259506</v>
      </c>
    </row>
    <row r="52" spans="1:64" s="255" customFormat="1" ht="16.5" customHeight="1" x14ac:dyDescent="0.25">
      <c r="A52" s="1505"/>
      <c r="B52" s="126">
        <v>7.2</v>
      </c>
      <c r="C52" s="131" t="s">
        <v>21</v>
      </c>
      <c r="D52" s="274">
        <f>SUM(E52:O52)</f>
        <v>57700.430999999997</v>
      </c>
      <c r="E52" s="253">
        <v>46522.107000000004</v>
      </c>
      <c r="F52" s="253">
        <v>858.59999999999991</v>
      </c>
      <c r="G52" s="253">
        <v>3342.5054999999998</v>
      </c>
      <c r="H52" s="253">
        <v>417.15</v>
      </c>
      <c r="I52" s="253">
        <v>1315.3184999999999</v>
      </c>
      <c r="J52" s="253">
        <v>899.09999999999991</v>
      </c>
      <c r="K52" s="253">
        <v>16.2</v>
      </c>
      <c r="L52" s="253">
        <v>40.5</v>
      </c>
      <c r="M52" s="253">
        <v>0</v>
      </c>
      <c r="N52" s="253">
        <v>3827.25</v>
      </c>
      <c r="O52" s="254">
        <v>461.7</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4">
        <v>0</v>
      </c>
      <c r="BA52" s="296">
        <f>SUM(BB52:BL52)+AZ52</f>
        <v>57700.430999999997</v>
      </c>
      <c r="BB52" s="274">
        <f t="shared" si="43"/>
        <v>46522.107000000004</v>
      </c>
      <c r="BC52" s="274">
        <f t="shared" si="43"/>
        <v>858.59999999999991</v>
      </c>
      <c r="BD52" s="274">
        <f t="shared" si="43"/>
        <v>3342.5054999999998</v>
      </c>
      <c r="BE52" s="274">
        <f t="shared" si="43"/>
        <v>417.15</v>
      </c>
      <c r="BF52" s="274">
        <f t="shared" si="43"/>
        <v>1315.3184999999999</v>
      </c>
      <c r="BG52" s="274">
        <f t="shared" si="43"/>
        <v>899.09999999999991</v>
      </c>
      <c r="BH52" s="274">
        <f t="shared" si="43"/>
        <v>16.2</v>
      </c>
      <c r="BI52" s="274">
        <f t="shared" si="43"/>
        <v>40.5</v>
      </c>
      <c r="BJ52" s="274">
        <f t="shared" si="43"/>
        <v>0</v>
      </c>
      <c r="BK52" s="274">
        <f t="shared" si="44"/>
        <v>3827.25</v>
      </c>
      <c r="BL52" s="300">
        <f t="shared" si="44"/>
        <v>461.7</v>
      </c>
    </row>
    <row r="53" spans="1:64" ht="16.5" customHeight="1" x14ac:dyDescent="0.25">
      <c r="A53" s="1505"/>
      <c r="B53" s="126">
        <v>7.3</v>
      </c>
      <c r="C53" s="131" t="s">
        <v>158</v>
      </c>
      <c r="D53" s="274">
        <f>SUM(E53:O53)</f>
        <v>-479.42118743800393</v>
      </c>
      <c r="E53" s="253">
        <v>-434.93045896593941</v>
      </c>
      <c r="F53" s="253">
        <v>-21.301198497702519</v>
      </c>
      <c r="G53" s="253">
        <v>6.4809045839756401</v>
      </c>
      <c r="H53" s="253">
        <v>0.96513855820981131</v>
      </c>
      <c r="I53" s="253">
        <v>-14.658376030032185</v>
      </c>
      <c r="J53" s="253">
        <v>4.291352879822707</v>
      </c>
      <c r="K53" s="253">
        <v>-3.0186553251135916E-2</v>
      </c>
      <c r="L53" s="253">
        <v>7.4143904686669426E-2</v>
      </c>
      <c r="M53" s="253">
        <v>0.13555874339725293</v>
      </c>
      <c r="N53" s="253">
        <v>-21.979377271561692</v>
      </c>
      <c r="O53" s="254">
        <v>1.5313112103909585</v>
      </c>
      <c r="P53" s="274">
        <f>SUM(Q53:AA53)</f>
        <v>34838.45236422665</v>
      </c>
      <c r="Q53" s="253">
        <v>28920.963548876756</v>
      </c>
      <c r="R53" s="253">
        <v>1416.4360591440834</v>
      </c>
      <c r="S53" s="253">
        <v>1536.310558588548</v>
      </c>
      <c r="T53" s="253">
        <v>228.78790117429617</v>
      </c>
      <c r="U53" s="253">
        <v>925.94830432887602</v>
      </c>
      <c r="V53" s="253">
        <v>6.9832486083938008</v>
      </c>
      <c r="W53" s="253">
        <v>1.9068406854317304</v>
      </c>
      <c r="X53" s="253">
        <v>17.57595134277344</v>
      </c>
      <c r="Y53" s="253">
        <v>32.134453777506508</v>
      </c>
      <c r="Z53" s="253">
        <v>1388.4053099136181</v>
      </c>
      <c r="AA53" s="254">
        <v>363.00018778636019</v>
      </c>
      <c r="AB53" s="274">
        <f>SUM(AC53:AM53)</f>
        <v>21487.91832206491</v>
      </c>
      <c r="AC53" s="253">
        <v>17814.127869864551</v>
      </c>
      <c r="AD53" s="253">
        <v>872.46654263217749</v>
      </c>
      <c r="AE53" s="253">
        <v>965.49031216587616</v>
      </c>
      <c r="AF53" s="253">
        <v>143.78115211776387</v>
      </c>
      <c r="AG53" s="253">
        <v>569.87110061914825</v>
      </c>
      <c r="AH53" s="253">
        <v>7.1525302979123113</v>
      </c>
      <c r="AI53" s="253">
        <v>1.1735573087959308</v>
      </c>
      <c r="AJ53" s="253">
        <v>11.045560192033605</v>
      </c>
      <c r="AK53" s="253">
        <v>20.194812588822334</v>
      </c>
      <c r="AL53" s="253">
        <v>854.48837517922857</v>
      </c>
      <c r="AM53" s="254">
        <v>228.12650909859926</v>
      </c>
      <c r="AN53" s="289">
        <f>SUM(AO53:AY53)</f>
        <v>145523.61254125225</v>
      </c>
      <c r="AO53" s="253">
        <v>120594.71775337287</v>
      </c>
      <c r="AP53" s="253">
        <v>5906.259190828885</v>
      </c>
      <c r="AQ53" s="253">
        <v>6176.2778550487046</v>
      </c>
      <c r="AR53" s="253">
        <v>919.77344009409978</v>
      </c>
      <c r="AS53" s="253">
        <v>4104.4977728965823</v>
      </c>
      <c r="AT53" s="253">
        <v>0</v>
      </c>
      <c r="AU53" s="253">
        <v>8.4525489274434591</v>
      </c>
      <c r="AV53" s="253">
        <v>70.658864155380613</v>
      </c>
      <c r="AW53" s="253">
        <v>129.18697599295342</v>
      </c>
      <c r="AX53" s="253">
        <v>6154.4542776053104</v>
      </c>
      <c r="AY53" s="254">
        <v>1459.3338623300206</v>
      </c>
      <c r="AZ53" s="524">
        <v>-14284.870031907709</v>
      </c>
      <c r="BA53" s="296">
        <f>SUM(BB53:BL53)+AZ53</f>
        <v>187085.69200819809</v>
      </c>
      <c r="BB53" s="274">
        <f t="shared" si="43"/>
        <v>166894.87871314824</v>
      </c>
      <c r="BC53" s="274">
        <f t="shared" si="43"/>
        <v>8173.8605941074438</v>
      </c>
      <c r="BD53" s="274">
        <f t="shared" si="43"/>
        <v>8684.5596303871043</v>
      </c>
      <c r="BE53" s="274">
        <f t="shared" si="43"/>
        <v>1293.3076319443696</v>
      </c>
      <c r="BF53" s="274">
        <f t="shared" si="43"/>
        <v>5585.658801814574</v>
      </c>
      <c r="BG53" s="274">
        <f t="shared" si="43"/>
        <v>18.427131786128818</v>
      </c>
      <c r="BH53" s="274">
        <f t="shared" si="43"/>
        <v>11.502760368419985</v>
      </c>
      <c r="BI53" s="274">
        <f t="shared" si="43"/>
        <v>99.354519594874318</v>
      </c>
      <c r="BJ53" s="274">
        <f t="shared" si="43"/>
        <v>181.65180110267951</v>
      </c>
      <c r="BK53" s="274">
        <f t="shared" si="44"/>
        <v>8375.368585426595</v>
      </c>
      <c r="BL53" s="300">
        <f t="shared" si="44"/>
        <v>2051.991870425371</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06"/>
      <c r="B55" s="129" t="s">
        <v>264</v>
      </c>
      <c r="C55" s="313" t="s">
        <v>38</v>
      </c>
      <c r="D55" s="277">
        <f>SUM(D51:D54)</f>
        <v>185767.44967062399</v>
      </c>
      <c r="E55" s="275">
        <f t="shared" ref="E55:BL55" si="45">SUM(E51:E54)</f>
        <v>100299.87774798258</v>
      </c>
      <c r="F55" s="275">
        <f t="shared" si="45"/>
        <v>4867.8651842641102</v>
      </c>
      <c r="G55" s="275">
        <f t="shared" si="45"/>
        <v>26393.04154872023</v>
      </c>
      <c r="H55" s="275">
        <f t="shared" si="45"/>
        <v>4266.9828252348461</v>
      </c>
      <c r="I55" s="275">
        <f t="shared" si="45"/>
        <v>8110.5425281111302</v>
      </c>
      <c r="J55" s="275">
        <f t="shared" si="45"/>
        <v>1551.7405673979099</v>
      </c>
      <c r="K55" s="275">
        <f t="shared" si="45"/>
        <v>21.781870781957295</v>
      </c>
      <c r="L55" s="275">
        <f t="shared" si="45"/>
        <v>169.81283856859491</v>
      </c>
      <c r="M55" s="275">
        <f>SUM(M51:M54)</f>
        <v>236.42517851696348</v>
      </c>
      <c r="N55" s="275">
        <f t="shared" si="45"/>
        <v>31344.701420542602</v>
      </c>
      <c r="O55" s="283">
        <f t="shared" si="45"/>
        <v>8504.6779605031115</v>
      </c>
      <c r="P55" s="275">
        <f t="shared" si="45"/>
        <v>129076.49158103744</v>
      </c>
      <c r="Q55" s="275">
        <f t="shared" si="45"/>
        <v>70582.335914328869</v>
      </c>
      <c r="R55" s="275">
        <f t="shared" si="45"/>
        <v>3799.3178921652398</v>
      </c>
      <c r="S55" s="275">
        <f t="shared" si="45"/>
        <v>16640.330176190368</v>
      </c>
      <c r="T55" s="275">
        <f t="shared" si="45"/>
        <v>4347.5086351856671</v>
      </c>
      <c r="U55" s="275">
        <f t="shared" si="45"/>
        <v>3800.2755213780615</v>
      </c>
      <c r="V55" s="275">
        <f t="shared" si="45"/>
        <v>43.169970086481179</v>
      </c>
      <c r="W55" s="275">
        <f t="shared" si="45"/>
        <v>2.5730308519987752</v>
      </c>
      <c r="X55" s="275">
        <f t="shared" si="45"/>
        <v>27.464539621164928</v>
      </c>
      <c r="Y55" s="275">
        <f>SUM(Y51:Y54)</f>
        <v>50.213952107900809</v>
      </c>
      <c r="Z55" s="275">
        <f>SUM(Z51:Z54)</f>
        <v>21550.720460736378</v>
      </c>
      <c r="AA55" s="283">
        <f t="shared" si="45"/>
        <v>8232.581488385289</v>
      </c>
      <c r="AB55" s="275">
        <f t="shared" si="45"/>
        <v>130993.73513669241</v>
      </c>
      <c r="AC55" s="275">
        <f t="shared" si="45"/>
        <v>68708.006591596582</v>
      </c>
      <c r="AD55" s="275">
        <f t="shared" si="45"/>
        <v>5725.1971841479526</v>
      </c>
      <c r="AE55" s="275">
        <f t="shared" si="45"/>
        <v>13940.926572597731</v>
      </c>
      <c r="AF55" s="275">
        <f t="shared" si="45"/>
        <v>4475.4202342453118</v>
      </c>
      <c r="AG55" s="275">
        <f t="shared" si="45"/>
        <v>6141.2731435327287</v>
      </c>
      <c r="AH55" s="275">
        <f t="shared" si="45"/>
        <v>1021.3392517759997</v>
      </c>
      <c r="AI55" s="275">
        <f t="shared" si="45"/>
        <v>178.11739411703351</v>
      </c>
      <c r="AJ55" s="275">
        <f t="shared" si="45"/>
        <v>542.6895281666956</v>
      </c>
      <c r="AK55" s="275">
        <f>SUM(AK51:AK54)</f>
        <v>48.796983587962259</v>
      </c>
      <c r="AL55" s="275">
        <f t="shared" si="45"/>
        <v>22462.743255341375</v>
      </c>
      <c r="AM55" s="283">
        <f t="shared" si="45"/>
        <v>7749.2249975830364</v>
      </c>
      <c r="AN55" s="277">
        <f t="shared" si="45"/>
        <v>488956.08763308532</v>
      </c>
      <c r="AO55" s="275">
        <f t="shared" si="45"/>
        <v>350396.51141130977</v>
      </c>
      <c r="AP55" s="275">
        <f t="shared" si="45"/>
        <v>17983.271032260662</v>
      </c>
      <c r="AQ55" s="275">
        <f t="shared" si="45"/>
        <v>38410.028675615482</v>
      </c>
      <c r="AR55" s="275">
        <f t="shared" si="45"/>
        <v>13360.459425987492</v>
      </c>
      <c r="AS55" s="275">
        <f t="shared" si="45"/>
        <v>13749.390597385078</v>
      </c>
      <c r="AT55" s="275">
        <f t="shared" si="45"/>
        <v>1648</v>
      </c>
      <c r="AU55" s="275">
        <f t="shared" si="45"/>
        <v>20.8944993451682</v>
      </c>
      <c r="AV55" s="275">
        <f t="shared" si="45"/>
        <v>641.48464555656813</v>
      </c>
      <c r="AW55" s="275">
        <f>SUM(AW51:AW54)</f>
        <v>328.15526931810217</v>
      </c>
      <c r="AX55" s="275">
        <f t="shared" si="45"/>
        <v>39706.95418309349</v>
      </c>
      <c r="AY55" s="283">
        <f t="shared" si="45"/>
        <v>12710.93789321344</v>
      </c>
      <c r="AZ55" s="299">
        <f t="shared" si="45"/>
        <v>-11904.280031907709</v>
      </c>
      <c r="BA55" s="297">
        <f t="shared" si="45"/>
        <v>922889.48398953129</v>
      </c>
      <c r="BB55" s="275">
        <f t="shared" si="45"/>
        <v>589986.73166521778</v>
      </c>
      <c r="BC55" s="275">
        <f t="shared" si="45"/>
        <v>32375.651292837967</v>
      </c>
      <c r="BD55" s="275">
        <f t="shared" si="45"/>
        <v>95384.326973123811</v>
      </c>
      <c r="BE55" s="275">
        <f t="shared" si="45"/>
        <v>26450.371120653319</v>
      </c>
      <c r="BF55" s="275">
        <f t="shared" si="45"/>
        <v>31801.481790407001</v>
      </c>
      <c r="BG55" s="275">
        <f t="shared" si="45"/>
        <v>4264.2497892603906</v>
      </c>
      <c r="BH55" s="275">
        <f t="shared" si="45"/>
        <v>223.36679509615777</v>
      </c>
      <c r="BI55" s="275">
        <f t="shared" si="45"/>
        <v>1381.4515519130236</v>
      </c>
      <c r="BJ55" s="275">
        <f>SUM(BJ51:BJ54)</f>
        <v>663.59138353092874</v>
      </c>
      <c r="BK55" s="275">
        <f t="shared" si="45"/>
        <v>115065.11931971383</v>
      </c>
      <c r="BL55" s="299">
        <f t="shared" si="45"/>
        <v>37197.422339684876</v>
      </c>
    </row>
    <row r="56" spans="1:64" ht="14.85" customHeight="1" x14ac:dyDescent="0.25">
      <c r="A56" s="1492" t="s">
        <v>29</v>
      </c>
      <c r="B56" s="124">
        <v>8.1</v>
      </c>
      <c r="C56" s="311" t="s">
        <v>22</v>
      </c>
      <c r="D56" s="276">
        <f t="shared" ref="D56:D62" si="46">SUM(E56:O56)</f>
        <v>1973745.9155976255</v>
      </c>
      <c r="E56" s="251">
        <v>797428.67593528843</v>
      </c>
      <c r="F56" s="251">
        <v>72908.32828297012</v>
      </c>
      <c r="G56" s="251">
        <v>693565.61592911882</v>
      </c>
      <c r="H56" s="251">
        <v>135823.42873668985</v>
      </c>
      <c r="I56" s="251">
        <v>1129.7522762550927</v>
      </c>
      <c r="J56" s="251">
        <v>17444.293314402938</v>
      </c>
      <c r="K56" s="251">
        <v>0</v>
      </c>
      <c r="L56" s="251">
        <v>52808.730796485979</v>
      </c>
      <c r="M56" s="251">
        <v>0</v>
      </c>
      <c r="N56" s="251">
        <v>612.2855914194439</v>
      </c>
      <c r="O56" s="252">
        <v>202024.8047349948</v>
      </c>
      <c r="P56" s="276">
        <f t="shared" ref="P56:P62" si="47">SUM(Q56:AA56)</f>
        <v>2048767.0603016249</v>
      </c>
      <c r="Q56" s="251">
        <v>847935.57947388105</v>
      </c>
      <c r="R56" s="251">
        <v>71801.858377353579</v>
      </c>
      <c r="S56" s="251">
        <v>744259.32093492337</v>
      </c>
      <c r="T56" s="251">
        <v>134008.11620872203</v>
      </c>
      <c r="U56" s="251">
        <v>7961.7520281041698</v>
      </c>
      <c r="V56" s="251">
        <v>18659.848108561411</v>
      </c>
      <c r="W56" s="251">
        <v>0</v>
      </c>
      <c r="X56" s="251">
        <v>41499.086781467609</v>
      </c>
      <c r="Y56" s="251">
        <v>0</v>
      </c>
      <c r="Z56" s="251">
        <v>907.52027790225452</v>
      </c>
      <c r="AA56" s="252">
        <v>181733.97811070949</v>
      </c>
      <c r="AB56" s="273">
        <f t="shared" ref="AB56:AB62" si="48">SUM(AC56:AM56)</f>
        <v>2182553.0639787074</v>
      </c>
      <c r="AC56" s="251">
        <v>885022.36997986806</v>
      </c>
      <c r="AD56" s="251">
        <v>122650.60031496998</v>
      </c>
      <c r="AE56" s="251">
        <v>739598.4248675803</v>
      </c>
      <c r="AF56" s="251">
        <v>179967.24171867745</v>
      </c>
      <c r="AG56" s="251">
        <v>595.92142241014835</v>
      </c>
      <c r="AH56" s="251">
        <v>19943.446951139598</v>
      </c>
      <c r="AI56" s="251">
        <v>0</v>
      </c>
      <c r="AJ56" s="251">
        <v>43353.475475745101</v>
      </c>
      <c r="AK56" s="251">
        <v>970.91641629235539</v>
      </c>
      <c r="AL56" s="251">
        <v>713.45979559681564</v>
      </c>
      <c r="AM56" s="252">
        <v>189737.20703642783</v>
      </c>
      <c r="AN56" s="276">
        <f t="shared" ref="AN56:AN62" si="49">SUM(AO56:AY56)</f>
        <v>5269899.8925256934</v>
      </c>
      <c r="AO56" s="251">
        <v>2378589.9362248257</v>
      </c>
      <c r="AP56" s="251">
        <v>201752.97128157812</v>
      </c>
      <c r="AQ56" s="251">
        <v>1694238.7843691476</v>
      </c>
      <c r="AR56" s="251">
        <v>456292.38267453865</v>
      </c>
      <c r="AS56" s="251">
        <v>2692.7375941781352</v>
      </c>
      <c r="AT56" s="251">
        <v>70374.613795021185</v>
      </c>
      <c r="AU56" s="251">
        <v>0</v>
      </c>
      <c r="AV56" s="251">
        <v>134198.08034640722</v>
      </c>
      <c r="AW56" s="249">
        <v>15055.928351470928</v>
      </c>
      <c r="AX56" s="251">
        <v>2773.4724101017941</v>
      </c>
      <c r="AY56" s="252">
        <v>313930.98547842336</v>
      </c>
      <c r="AZ56" s="854">
        <v>-615.4966679986378</v>
      </c>
      <c r="BA56" s="294">
        <f>SUM(BB56:BL56)+AZ56</f>
        <v>11474350.435735654</v>
      </c>
      <c r="BB56" s="273">
        <f t="shared" ref="BB56:BJ62" si="50">E56+Q56+AC56+AO56</f>
        <v>4908976.5616138633</v>
      </c>
      <c r="BC56" s="273">
        <f t="shared" si="50"/>
        <v>469113.75825687178</v>
      </c>
      <c r="BD56" s="273">
        <f t="shared" si="50"/>
        <v>3871662.1461007698</v>
      </c>
      <c r="BE56" s="273">
        <f t="shared" si="50"/>
        <v>906091.16933862795</v>
      </c>
      <c r="BF56" s="273">
        <f t="shared" si="50"/>
        <v>12380.163320947548</v>
      </c>
      <c r="BG56" s="273">
        <f t="shared" si="50"/>
        <v>126422.20216912513</v>
      </c>
      <c r="BH56" s="273">
        <f t="shared" si="50"/>
        <v>0</v>
      </c>
      <c r="BI56" s="273">
        <f t="shared" si="50"/>
        <v>271859.37340010592</v>
      </c>
      <c r="BJ56" s="273">
        <f t="shared" si="50"/>
        <v>16026.844767763283</v>
      </c>
      <c r="BK56" s="273">
        <f t="shared" ref="BK56:BL62" si="51">N56+Z56+AL56+AX56</f>
        <v>5006.7380750203083</v>
      </c>
      <c r="BL56" s="298">
        <f t="shared" si="51"/>
        <v>887426.97536055557</v>
      </c>
    </row>
    <row r="57" spans="1:64" ht="14.85" customHeight="1" x14ac:dyDescent="0.25">
      <c r="A57" s="1493"/>
      <c r="B57" s="126" t="s">
        <v>115</v>
      </c>
      <c r="C57" s="131" t="s">
        <v>446</v>
      </c>
      <c r="D57" s="274">
        <f t="shared" si="46"/>
        <v>21163.200000000001</v>
      </c>
      <c r="E57" s="253">
        <v>0</v>
      </c>
      <c r="F57" s="253">
        <v>13147.2</v>
      </c>
      <c r="G57" s="253">
        <v>0</v>
      </c>
      <c r="H57" s="253">
        <v>8016</v>
      </c>
      <c r="I57" s="253">
        <v>0</v>
      </c>
      <c r="J57" s="253">
        <v>0</v>
      </c>
      <c r="K57" s="253">
        <v>0</v>
      </c>
      <c r="L57" s="253">
        <v>0</v>
      </c>
      <c r="M57" s="253">
        <v>0</v>
      </c>
      <c r="N57" s="253">
        <v>0</v>
      </c>
      <c r="O57" s="254">
        <v>0</v>
      </c>
      <c r="P57" s="274">
        <f t="shared" si="47"/>
        <v>26294.400000000001</v>
      </c>
      <c r="Q57" s="253">
        <v>26294.400000000001</v>
      </c>
      <c r="R57" s="253">
        <v>0</v>
      </c>
      <c r="S57" s="253">
        <v>0</v>
      </c>
      <c r="T57" s="253">
        <v>0</v>
      </c>
      <c r="U57" s="253">
        <v>0</v>
      </c>
      <c r="V57" s="253">
        <v>0</v>
      </c>
      <c r="W57" s="253">
        <v>0</v>
      </c>
      <c r="X57" s="253">
        <v>0</v>
      </c>
      <c r="Y57" s="253">
        <v>0</v>
      </c>
      <c r="Z57" s="253">
        <v>0</v>
      </c>
      <c r="AA57" s="254">
        <v>0</v>
      </c>
      <c r="AB57" s="274">
        <f t="shared" si="48"/>
        <v>103895.76000000001</v>
      </c>
      <c r="AC57" s="253">
        <v>77601.36</v>
      </c>
      <c r="AD57" s="253">
        <v>0</v>
      </c>
      <c r="AE57" s="253">
        <v>0</v>
      </c>
      <c r="AF57" s="253">
        <v>26294.400000000001</v>
      </c>
      <c r="AG57" s="253">
        <v>0</v>
      </c>
      <c r="AH57" s="253">
        <v>0</v>
      </c>
      <c r="AI57" s="253">
        <v>0</v>
      </c>
      <c r="AJ57" s="253">
        <v>0</v>
      </c>
      <c r="AK57" s="253">
        <v>0</v>
      </c>
      <c r="AL57" s="253">
        <v>0</v>
      </c>
      <c r="AM57" s="254">
        <v>0</v>
      </c>
      <c r="AN57" s="289">
        <f t="shared" si="49"/>
        <v>121531.87</v>
      </c>
      <c r="AO57" s="253">
        <v>63599.6</v>
      </c>
      <c r="AP57" s="253">
        <v>0</v>
      </c>
      <c r="AQ57" s="253">
        <v>57932.27</v>
      </c>
      <c r="AR57" s="253">
        <v>0</v>
      </c>
      <c r="AS57" s="253">
        <v>0</v>
      </c>
      <c r="AT57" s="253">
        <v>0</v>
      </c>
      <c r="AU57" s="253">
        <v>0</v>
      </c>
      <c r="AV57" s="253">
        <v>0</v>
      </c>
      <c r="AW57" s="253">
        <v>0</v>
      </c>
      <c r="AX57" s="253">
        <v>0</v>
      </c>
      <c r="AY57" s="254">
        <v>0</v>
      </c>
      <c r="AZ57" s="524">
        <v>0</v>
      </c>
      <c r="BA57" s="296">
        <f t="shared" ref="BA57:BA62" si="52">SUM(BB57:BL57)+AZ57</f>
        <v>272885.23000000004</v>
      </c>
      <c r="BB57" s="274">
        <f t="shared" si="50"/>
        <v>167495.36000000002</v>
      </c>
      <c r="BC57" s="274">
        <f t="shared" si="50"/>
        <v>13147.2</v>
      </c>
      <c r="BD57" s="274">
        <f t="shared" si="50"/>
        <v>57932.27</v>
      </c>
      <c r="BE57" s="274">
        <f t="shared" si="50"/>
        <v>34310.400000000001</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493"/>
      <c r="B58" s="126" t="s">
        <v>117</v>
      </c>
      <c r="C58" s="131" t="s">
        <v>160</v>
      </c>
      <c r="D58" s="274">
        <f t="shared" si="46"/>
        <v>0</v>
      </c>
      <c r="E58" s="253">
        <v>0</v>
      </c>
      <c r="F58" s="253">
        <v>0</v>
      </c>
      <c r="G58" s="253">
        <v>0</v>
      </c>
      <c r="H58" s="253">
        <v>0</v>
      </c>
      <c r="I58" s="253">
        <v>0</v>
      </c>
      <c r="J58" s="253">
        <v>0</v>
      </c>
      <c r="K58" s="253">
        <v>0</v>
      </c>
      <c r="L58" s="253">
        <v>0</v>
      </c>
      <c r="M58" s="253">
        <v>0</v>
      </c>
      <c r="N58" s="253">
        <v>0</v>
      </c>
      <c r="O58" s="254">
        <v>0</v>
      </c>
      <c r="P58" s="274">
        <f t="shared" si="47"/>
        <v>0</v>
      </c>
      <c r="Q58" s="253">
        <v>0</v>
      </c>
      <c r="R58" s="253">
        <v>0</v>
      </c>
      <c r="S58" s="253">
        <v>0</v>
      </c>
      <c r="T58" s="253">
        <v>0</v>
      </c>
      <c r="U58" s="253">
        <v>0</v>
      </c>
      <c r="V58" s="253">
        <v>0</v>
      </c>
      <c r="W58" s="253">
        <v>0</v>
      </c>
      <c r="X58" s="253">
        <v>0</v>
      </c>
      <c r="Y58" s="253">
        <v>0</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0</v>
      </c>
      <c r="AO58" s="253">
        <v>0</v>
      </c>
      <c r="AP58" s="253">
        <v>0</v>
      </c>
      <c r="AQ58" s="253">
        <v>0</v>
      </c>
      <c r="AR58" s="253">
        <v>0</v>
      </c>
      <c r="AS58" s="253">
        <v>0</v>
      </c>
      <c r="AT58" s="253">
        <v>0</v>
      </c>
      <c r="AU58" s="253">
        <v>0</v>
      </c>
      <c r="AV58" s="253">
        <v>0</v>
      </c>
      <c r="AW58" s="253">
        <v>0</v>
      </c>
      <c r="AX58" s="253">
        <v>0</v>
      </c>
      <c r="AY58" s="254">
        <v>0</v>
      </c>
      <c r="AZ58" s="524">
        <v>0</v>
      </c>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493"/>
      <c r="B59" s="126" t="s">
        <v>118</v>
      </c>
      <c r="C59" s="131" t="s">
        <v>116</v>
      </c>
      <c r="D59" s="274">
        <f t="shared" si="46"/>
        <v>-4893.7191005471213</v>
      </c>
      <c r="E59" s="253">
        <v>-2073.6256950508614</v>
      </c>
      <c r="F59" s="253">
        <v>-189.5901006236688</v>
      </c>
      <c r="G59" s="253">
        <v>-1624.563241545248</v>
      </c>
      <c r="H59" s="253">
        <v>-318.14401492593208</v>
      </c>
      <c r="I59" s="253">
        <v>-58.944585512699888</v>
      </c>
      <c r="J59" s="253">
        <v>0</v>
      </c>
      <c r="K59" s="253">
        <v>0</v>
      </c>
      <c r="L59" s="253">
        <v>-123.69575554823544</v>
      </c>
      <c r="M59" s="253">
        <v>0</v>
      </c>
      <c r="N59" s="253">
        <v>-31.945870931326429</v>
      </c>
      <c r="O59" s="254">
        <v>-473.20983640914892</v>
      </c>
      <c r="P59" s="274">
        <f t="shared" si="47"/>
        <v>-4903.0676812861584</v>
      </c>
      <c r="Q59" s="253">
        <v>-1835.5088019072871</v>
      </c>
      <c r="R59" s="253">
        <v>-155.42801391434313</v>
      </c>
      <c r="S59" s="253">
        <v>-1536.7114479704455</v>
      </c>
      <c r="T59" s="253">
        <v>-276.69362076676401</v>
      </c>
      <c r="U59" s="253">
        <v>-572.54336776027299</v>
      </c>
      <c r="V59" s="253">
        <v>0</v>
      </c>
      <c r="W59" s="253">
        <v>0</v>
      </c>
      <c r="X59" s="253">
        <v>-85.685351790140885</v>
      </c>
      <c r="Y59" s="253">
        <v>0</v>
      </c>
      <c r="Z59" s="253">
        <v>-65.261353831013523</v>
      </c>
      <c r="AA59" s="254">
        <v>-375.23572334589107</v>
      </c>
      <c r="AB59" s="274">
        <f t="shared" si="48"/>
        <v>-6748.6809984518668</v>
      </c>
      <c r="AC59" s="253">
        <v>-2514.8770564269594</v>
      </c>
      <c r="AD59" s="253">
        <v>-348.52359799236217</v>
      </c>
      <c r="AE59" s="253">
        <v>-2388.4437715684039</v>
      </c>
      <c r="AF59" s="253">
        <v>-581.18246756174563</v>
      </c>
      <c r="AG59" s="253">
        <v>-72.718768881067163</v>
      </c>
      <c r="AH59" s="253">
        <v>0</v>
      </c>
      <c r="AI59" s="253">
        <v>0</v>
      </c>
      <c r="AJ59" s="253">
        <v>-140.00481206328465</v>
      </c>
      <c r="AK59" s="253">
        <v>-3.1354572822706976</v>
      </c>
      <c r="AL59" s="253">
        <v>-87.0616763064276</v>
      </c>
      <c r="AM59" s="254">
        <v>-612.73339036934647</v>
      </c>
      <c r="AN59" s="289">
        <f t="shared" si="49"/>
        <v>-20912.160386440944</v>
      </c>
      <c r="AO59" s="253">
        <v>-12346.626476072261</v>
      </c>
      <c r="AP59" s="253">
        <v>-1047.2459077182993</v>
      </c>
      <c r="AQ59" s="253">
        <v>-4814.8434422491391</v>
      </c>
      <c r="AR59" s="253">
        <v>-1296.7336167356036</v>
      </c>
      <c r="AS59" s="253">
        <v>-44.527119521393324</v>
      </c>
      <c r="AT59" s="253">
        <v>0</v>
      </c>
      <c r="AU59" s="253">
        <v>0</v>
      </c>
      <c r="AV59" s="253">
        <v>-381.37643470304226</v>
      </c>
      <c r="AW59" s="253">
        <v>-42.787320511639201</v>
      </c>
      <c r="AX59" s="253">
        <v>-45.86215075724148</v>
      </c>
      <c r="AY59" s="254">
        <v>-892.15791817232923</v>
      </c>
      <c r="AZ59" s="524">
        <v>0</v>
      </c>
      <c r="BA59" s="296">
        <f t="shared" si="52"/>
        <v>-37457.628166726092</v>
      </c>
      <c r="BB59" s="274">
        <f t="shared" si="50"/>
        <v>-18770.638029457368</v>
      </c>
      <c r="BC59" s="274">
        <f t="shared" si="50"/>
        <v>-1740.7876202486734</v>
      </c>
      <c r="BD59" s="274">
        <f t="shared" si="50"/>
        <v>-10364.561903333237</v>
      </c>
      <c r="BE59" s="274">
        <f t="shared" si="50"/>
        <v>-2472.7537199900453</v>
      </c>
      <c r="BF59" s="274">
        <f t="shared" si="50"/>
        <v>-748.73384167543327</v>
      </c>
      <c r="BG59" s="274">
        <f t="shared" si="50"/>
        <v>0</v>
      </c>
      <c r="BH59" s="274">
        <f t="shared" si="50"/>
        <v>0</v>
      </c>
      <c r="BI59" s="274">
        <f t="shared" si="50"/>
        <v>-730.76235410470326</v>
      </c>
      <c r="BJ59" s="274">
        <f t="shared" si="50"/>
        <v>-45.922777793909901</v>
      </c>
      <c r="BK59" s="274">
        <f t="shared" si="51"/>
        <v>-230.13105182600901</v>
      </c>
      <c r="BL59" s="300">
        <f t="shared" si="51"/>
        <v>-2353.3368682967157</v>
      </c>
    </row>
    <row r="60" spans="1:64" x14ac:dyDescent="0.25">
      <c r="A60" s="1493"/>
      <c r="B60" s="126" t="s">
        <v>119</v>
      </c>
      <c r="C60" s="131" t="s">
        <v>161</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4">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493"/>
      <c r="B61" s="126" t="s">
        <v>162</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4">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493"/>
      <c r="B62" s="126" t="s">
        <v>445</v>
      </c>
      <c r="C62" s="131" t="s">
        <v>934</v>
      </c>
      <c r="D62" s="274">
        <f t="shared" si="46"/>
        <v>0</v>
      </c>
      <c r="E62" s="253">
        <v>0</v>
      </c>
      <c r="F62" s="253">
        <v>0</v>
      </c>
      <c r="G62" s="253">
        <v>0</v>
      </c>
      <c r="H62" s="253">
        <v>0</v>
      </c>
      <c r="I62" s="253">
        <v>0</v>
      </c>
      <c r="J62" s="253">
        <v>0</v>
      </c>
      <c r="K62" s="253">
        <v>0</v>
      </c>
      <c r="L62" s="253">
        <v>0</v>
      </c>
      <c r="M62" s="253">
        <v>0</v>
      </c>
      <c r="N62" s="253">
        <v>0</v>
      </c>
      <c r="O62" s="254">
        <v>0</v>
      </c>
      <c r="P62" s="274">
        <f t="shared" si="47"/>
        <v>0</v>
      </c>
      <c r="Q62" s="253">
        <v>0</v>
      </c>
      <c r="R62" s="253">
        <v>0</v>
      </c>
      <c r="S62" s="253">
        <v>0</v>
      </c>
      <c r="T62" s="253">
        <v>0</v>
      </c>
      <c r="U62" s="253">
        <v>0</v>
      </c>
      <c r="V62" s="253">
        <v>0</v>
      </c>
      <c r="W62" s="253">
        <v>0</v>
      </c>
      <c r="X62" s="253">
        <v>0</v>
      </c>
      <c r="Y62" s="253">
        <v>0</v>
      </c>
      <c r="Z62" s="253">
        <v>0</v>
      </c>
      <c r="AA62" s="254">
        <v>0</v>
      </c>
      <c r="AB62" s="274">
        <f t="shared" si="48"/>
        <v>0</v>
      </c>
      <c r="AC62" s="253">
        <v>0</v>
      </c>
      <c r="AD62" s="253">
        <v>0</v>
      </c>
      <c r="AE62" s="253">
        <v>0</v>
      </c>
      <c r="AF62" s="253">
        <v>0</v>
      </c>
      <c r="AG62" s="253">
        <v>0</v>
      </c>
      <c r="AH62" s="253">
        <v>0</v>
      </c>
      <c r="AI62" s="253">
        <v>0</v>
      </c>
      <c r="AJ62" s="253">
        <v>0</v>
      </c>
      <c r="AK62" s="253">
        <v>0</v>
      </c>
      <c r="AL62" s="253">
        <v>0</v>
      </c>
      <c r="AM62" s="254">
        <v>0</v>
      </c>
      <c r="AN62" s="289">
        <f t="shared" si="49"/>
        <v>0</v>
      </c>
      <c r="AO62" s="253">
        <v>0</v>
      </c>
      <c r="AP62" s="253">
        <v>0</v>
      </c>
      <c r="AQ62" s="253">
        <v>0</v>
      </c>
      <c r="AR62" s="253">
        <v>0</v>
      </c>
      <c r="AS62" s="253">
        <v>0</v>
      </c>
      <c r="AT62" s="253">
        <v>0</v>
      </c>
      <c r="AU62" s="253">
        <v>0</v>
      </c>
      <c r="AV62" s="253">
        <v>0</v>
      </c>
      <c r="AW62" s="253">
        <v>0</v>
      </c>
      <c r="AX62" s="253">
        <v>0</v>
      </c>
      <c r="AY62" s="254">
        <v>0</v>
      </c>
      <c r="AZ62" s="524">
        <v>0</v>
      </c>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497"/>
      <c r="B63" s="128" t="s">
        <v>460</v>
      </c>
      <c r="C63" s="313" t="s">
        <v>30</v>
      </c>
      <c r="D63" s="275">
        <f>SUM(D56:D62)</f>
        <v>1990015.3964970785</v>
      </c>
      <c r="E63" s="275">
        <f t="shared" ref="E63:BL63" si="53">SUM(E56:E62)</f>
        <v>795355.05024023762</v>
      </c>
      <c r="F63" s="275">
        <f t="shared" si="53"/>
        <v>85865.93818234645</v>
      </c>
      <c r="G63" s="275">
        <f t="shared" si="53"/>
        <v>691941.0526875736</v>
      </c>
      <c r="H63" s="275">
        <f t="shared" si="53"/>
        <v>143521.28472176392</v>
      </c>
      <c r="I63" s="275">
        <f t="shared" si="53"/>
        <v>1070.8076907423929</v>
      </c>
      <c r="J63" s="275">
        <f t="shared" si="53"/>
        <v>17444.293314402938</v>
      </c>
      <c r="K63" s="275">
        <f t="shared" si="53"/>
        <v>0</v>
      </c>
      <c r="L63" s="275">
        <f t="shared" si="53"/>
        <v>52685.035040937742</v>
      </c>
      <c r="M63" s="275">
        <f>SUM(M56:M62)</f>
        <v>0</v>
      </c>
      <c r="N63" s="275">
        <f>SUM(N56:N62)</f>
        <v>580.33972048811745</v>
      </c>
      <c r="O63" s="283">
        <f t="shared" si="53"/>
        <v>201551.59489858567</v>
      </c>
      <c r="P63" s="275">
        <f t="shared" si="53"/>
        <v>2070158.3926203386</v>
      </c>
      <c r="Q63" s="275">
        <f t="shared" si="53"/>
        <v>872394.47067197377</v>
      </c>
      <c r="R63" s="275">
        <f t="shared" si="53"/>
        <v>71646.430363439242</v>
      </c>
      <c r="S63" s="275">
        <f t="shared" si="53"/>
        <v>742722.60948695289</v>
      </c>
      <c r="T63" s="275">
        <f t="shared" si="53"/>
        <v>133731.42258795525</v>
      </c>
      <c r="U63" s="275">
        <f t="shared" si="53"/>
        <v>7389.2086603438966</v>
      </c>
      <c r="V63" s="275">
        <f t="shared" si="53"/>
        <v>18659.848108561411</v>
      </c>
      <c r="W63" s="275">
        <f t="shared" si="53"/>
        <v>0</v>
      </c>
      <c r="X63" s="275">
        <f t="shared" si="53"/>
        <v>41413.401429677469</v>
      </c>
      <c r="Y63" s="275">
        <f>SUM(Y56:Y62)</f>
        <v>0</v>
      </c>
      <c r="Z63" s="275">
        <f t="shared" si="53"/>
        <v>842.25892407124104</v>
      </c>
      <c r="AA63" s="283">
        <f t="shared" si="53"/>
        <v>181358.7423873636</v>
      </c>
      <c r="AB63" s="275">
        <f t="shared" si="53"/>
        <v>2279700.1429802552</v>
      </c>
      <c r="AC63" s="275">
        <f t="shared" si="53"/>
        <v>960108.8529234411</v>
      </c>
      <c r="AD63" s="275">
        <f t="shared" si="53"/>
        <v>122302.07671697762</v>
      </c>
      <c r="AE63" s="275">
        <f t="shared" si="53"/>
        <v>737209.98109601194</v>
      </c>
      <c r="AF63" s="275">
        <f t="shared" si="53"/>
        <v>205680.45925111571</v>
      </c>
      <c r="AG63" s="275">
        <f t="shared" si="53"/>
        <v>523.2026535290812</v>
      </c>
      <c r="AH63" s="275">
        <f t="shared" si="53"/>
        <v>19943.446951139598</v>
      </c>
      <c r="AI63" s="275">
        <f t="shared" si="53"/>
        <v>0</v>
      </c>
      <c r="AJ63" s="275">
        <f t="shared" si="53"/>
        <v>43213.470663681815</v>
      </c>
      <c r="AK63" s="275">
        <f>SUM(AK56:AK62)</f>
        <v>967.78095901008464</v>
      </c>
      <c r="AL63" s="275">
        <f t="shared" si="53"/>
        <v>626.39811929038808</v>
      </c>
      <c r="AM63" s="283">
        <f t="shared" si="53"/>
        <v>189124.4736460585</v>
      </c>
      <c r="AN63" s="277">
        <f t="shared" si="53"/>
        <v>5370519.6021392522</v>
      </c>
      <c r="AO63" s="275">
        <f t="shared" si="53"/>
        <v>2429842.9097487535</v>
      </c>
      <c r="AP63" s="275">
        <f t="shared" si="53"/>
        <v>200705.72537385984</v>
      </c>
      <c r="AQ63" s="275">
        <f t="shared" si="53"/>
        <v>1747356.2109268985</v>
      </c>
      <c r="AR63" s="275">
        <f t="shared" si="53"/>
        <v>454995.64905780304</v>
      </c>
      <c r="AS63" s="275">
        <f t="shared" si="53"/>
        <v>2648.210474656742</v>
      </c>
      <c r="AT63" s="275">
        <f t="shared" si="53"/>
        <v>70374.613795021185</v>
      </c>
      <c r="AU63" s="275">
        <f t="shared" si="53"/>
        <v>0</v>
      </c>
      <c r="AV63" s="275">
        <f t="shared" si="53"/>
        <v>133816.70391170419</v>
      </c>
      <c r="AW63" s="275">
        <f>SUM(AW56:AW62)</f>
        <v>15013.141030959288</v>
      </c>
      <c r="AX63" s="275">
        <f t="shared" si="53"/>
        <v>2727.6102593445526</v>
      </c>
      <c r="AY63" s="283">
        <f t="shared" si="53"/>
        <v>313038.82756025105</v>
      </c>
      <c r="AZ63" s="299">
        <f t="shared" si="53"/>
        <v>-615.4966679986378</v>
      </c>
      <c r="BA63" s="297">
        <f t="shared" si="53"/>
        <v>11709778.037568929</v>
      </c>
      <c r="BB63" s="275">
        <f t="shared" si="53"/>
        <v>5057701.2835844066</v>
      </c>
      <c r="BC63" s="275">
        <f t="shared" si="53"/>
        <v>480520.17063662311</v>
      </c>
      <c r="BD63" s="275">
        <f t="shared" si="53"/>
        <v>3919229.8541974365</v>
      </c>
      <c r="BE63" s="275">
        <f t="shared" si="53"/>
        <v>937928.81561863795</v>
      </c>
      <c r="BF63" s="275">
        <f t="shared" si="53"/>
        <v>11631.429479272114</v>
      </c>
      <c r="BG63" s="275">
        <f t="shared" si="53"/>
        <v>126422.20216912513</v>
      </c>
      <c r="BH63" s="275">
        <f t="shared" si="53"/>
        <v>0</v>
      </c>
      <c r="BI63" s="275">
        <f t="shared" si="53"/>
        <v>271128.6110460012</v>
      </c>
      <c r="BJ63" s="275">
        <f>SUM(BJ56:BJ62)</f>
        <v>15980.921989969373</v>
      </c>
      <c r="BK63" s="275">
        <f t="shared" si="53"/>
        <v>4776.6070231942995</v>
      </c>
      <c r="BL63" s="299">
        <f t="shared" si="53"/>
        <v>885073.63849225885</v>
      </c>
    </row>
    <row r="64" spans="1:64" ht="24.75" customHeight="1" x14ac:dyDescent="0.25">
      <c r="A64" s="1492" t="s">
        <v>3</v>
      </c>
      <c r="B64" s="124">
        <v>9.1</v>
      </c>
      <c r="C64" s="131" t="s">
        <v>188</v>
      </c>
      <c r="D64" s="276">
        <f>SUM(E64:M64)</f>
        <v>30429.726456894263</v>
      </c>
      <c r="E64" s="251">
        <v>19976.932418102631</v>
      </c>
      <c r="F64" s="251">
        <v>269.48867058157981</v>
      </c>
      <c r="G64" s="251">
        <v>9515.1337726556285</v>
      </c>
      <c r="H64" s="251">
        <v>282.55458182219752</v>
      </c>
      <c r="I64" s="251">
        <v>156.63190361725214</v>
      </c>
      <c r="J64" s="251">
        <v>167.26987063115149</v>
      </c>
      <c r="K64" s="251">
        <v>0.32255805756939554</v>
      </c>
      <c r="L64" s="251">
        <v>21.706416975263451</v>
      </c>
      <c r="M64" s="251">
        <v>39.686264450981284</v>
      </c>
      <c r="N64" s="301"/>
      <c r="O64" s="1119"/>
      <c r="P64" s="273">
        <f>SUM(Q64:Y64)</f>
        <v>66345.036372035946</v>
      </c>
      <c r="Q64" s="251">
        <v>37542.574488251455</v>
      </c>
      <c r="R64" s="251">
        <v>2885.4790687507461</v>
      </c>
      <c r="S64" s="251">
        <v>14320.755823293446</v>
      </c>
      <c r="T64" s="251">
        <v>284.67849134923097</v>
      </c>
      <c r="U64" s="251">
        <v>162.1001251013486</v>
      </c>
      <c r="V64" s="251">
        <v>167.26987063115149</v>
      </c>
      <c r="W64" s="251">
        <v>0.32434601921055972</v>
      </c>
      <c r="X64" s="251">
        <v>21.869580019777572</v>
      </c>
      <c r="Y64" s="251">
        <v>10959.984578619578</v>
      </c>
      <c r="Z64" s="301"/>
      <c r="AA64" s="1119"/>
      <c r="AB64" s="273">
        <f>SUM(AC64:AK64)</f>
        <v>100578.56070500489</v>
      </c>
      <c r="AC64" s="251">
        <v>67348.326353740325</v>
      </c>
      <c r="AD64" s="251">
        <v>2754.2029788501904</v>
      </c>
      <c r="AE64" s="251">
        <v>9060.2489429678062</v>
      </c>
      <c r="AF64" s="251">
        <v>3013.1339082354257</v>
      </c>
      <c r="AG64" s="251">
        <v>288.3802154536022</v>
      </c>
      <c r="AH64" s="251">
        <v>189.46987063115148</v>
      </c>
      <c r="AI64" s="251">
        <v>0.32893852939280799</v>
      </c>
      <c r="AJ64" s="251">
        <v>22.288676227462322</v>
      </c>
      <c r="AK64" s="251">
        <v>17902.180820369544</v>
      </c>
      <c r="AL64" s="301"/>
      <c r="AM64" s="1119"/>
      <c r="AN64" s="276">
        <f>SUM(AO64:AW64)</f>
        <v>148723.82494658313</v>
      </c>
      <c r="AO64" s="251">
        <v>41902.679765162095</v>
      </c>
      <c r="AP64" s="251">
        <v>128.86211911398078</v>
      </c>
      <c r="AQ64" s="251">
        <v>10080.285646426904</v>
      </c>
      <c r="AR64" s="251">
        <v>468.57867859300438</v>
      </c>
      <c r="AS64" s="251">
        <v>85.263749502472891</v>
      </c>
      <c r="AT64" s="251">
        <v>125.8</v>
      </c>
      <c r="AU64" s="251">
        <v>0.1755868937646744</v>
      </c>
      <c r="AV64" s="251">
        <v>16.02343780975464</v>
      </c>
      <c r="AW64" s="249">
        <v>95916.155963081168</v>
      </c>
      <c r="AX64" s="301"/>
      <c r="AY64" s="1119"/>
      <c r="AZ64" s="854">
        <v>4037.3407419812575</v>
      </c>
      <c r="BA64" s="294">
        <f>SUM(BB64:BJ64)+AZ64</f>
        <v>350114.48922249954</v>
      </c>
      <c r="BB64" s="274">
        <f t="shared" ref="BB64:BJ65" si="54">E64+Q64+AC64+AO64</f>
        <v>166770.51302525651</v>
      </c>
      <c r="BC64" s="274">
        <f t="shared" si="54"/>
        <v>6038.0328372964977</v>
      </c>
      <c r="BD64" s="274">
        <f t="shared" si="54"/>
        <v>42976.424185343792</v>
      </c>
      <c r="BE64" s="274">
        <f t="shared" si="54"/>
        <v>4048.9456599998589</v>
      </c>
      <c r="BF64" s="274">
        <f t="shared" si="54"/>
        <v>692.3759936746759</v>
      </c>
      <c r="BG64" s="274">
        <f t="shared" si="54"/>
        <v>649.80961189345442</v>
      </c>
      <c r="BH64" s="274">
        <f t="shared" si="54"/>
        <v>1.1514294999374375</v>
      </c>
      <c r="BI64" s="274">
        <f t="shared" si="54"/>
        <v>81.888111032257981</v>
      </c>
      <c r="BJ64" s="274">
        <f t="shared" si="54"/>
        <v>124818.00762652127</v>
      </c>
      <c r="BK64" s="301"/>
      <c r="BL64" s="302"/>
    </row>
    <row r="65" spans="1:64" x14ac:dyDescent="0.25">
      <c r="A65" s="1493"/>
      <c r="B65" s="126" t="s">
        <v>109</v>
      </c>
      <c r="C65" s="131" t="s">
        <v>189</v>
      </c>
      <c r="D65" s="274">
        <f>SUM(E65:M65)</f>
        <v>63355.498811689969</v>
      </c>
      <c r="E65" s="253">
        <v>3516.0708316758564</v>
      </c>
      <c r="F65" s="253">
        <v>60.056985743428442</v>
      </c>
      <c r="G65" s="253">
        <v>44410.865395004577</v>
      </c>
      <c r="H65" s="253">
        <v>62.968793662511764</v>
      </c>
      <c r="I65" s="253">
        <v>15254.506254063324</v>
      </c>
      <c r="J65" s="253">
        <v>37.276981678378711</v>
      </c>
      <c r="K65" s="253">
        <v>7.1883781322112747E-2</v>
      </c>
      <c r="L65" s="253">
        <v>4.8373906480409055</v>
      </c>
      <c r="M65" s="253">
        <v>8.8442954325272751</v>
      </c>
      <c r="N65" s="303"/>
      <c r="O65" s="375"/>
      <c r="P65" s="274">
        <f>SUM(Q65:Y65)</f>
        <v>68488.124550650013</v>
      </c>
      <c r="Q65" s="253">
        <v>1230.7574277268502</v>
      </c>
      <c r="R65" s="253">
        <v>60.277701251050999</v>
      </c>
      <c r="S65" s="253">
        <v>52880.023768959887</v>
      </c>
      <c r="T65" s="253">
        <v>988.75211821418998</v>
      </c>
      <c r="U65" s="253">
        <v>13277.179741845868</v>
      </c>
      <c r="V65" s="253">
        <v>37.276981678378711</v>
      </c>
      <c r="W65" s="253">
        <v>7.2282238097907653E-2</v>
      </c>
      <c r="X65" s="253">
        <v>4.8737524016429834</v>
      </c>
      <c r="Y65" s="253">
        <v>8.9107763340504498</v>
      </c>
      <c r="Z65" s="303"/>
      <c r="AA65" s="375"/>
      <c r="AB65" s="274">
        <f>SUM(AC65:AK65)</f>
        <v>48605.268820399011</v>
      </c>
      <c r="AC65" s="253">
        <v>1242.3329491334459</v>
      </c>
      <c r="AD65" s="253">
        <v>60.844625167537643</v>
      </c>
      <c r="AE65" s="253">
        <v>43330.057654815537</v>
      </c>
      <c r="AF65" s="253">
        <v>64.657886927032635</v>
      </c>
      <c r="AG65" s="253">
        <v>3855.9767293600485</v>
      </c>
      <c r="AH65" s="253">
        <v>37.276981678378711</v>
      </c>
      <c r="AI65" s="253">
        <v>7.3305703455269849E-2</v>
      </c>
      <c r="AJ65" s="253">
        <v>4.9671502239548815</v>
      </c>
      <c r="AK65" s="253">
        <v>9.0815373896240068</v>
      </c>
      <c r="AL65" s="303"/>
      <c r="AM65" s="375"/>
      <c r="AN65" s="289">
        <f>SUM(AO65:AW65)</f>
        <v>115609.52153070229</v>
      </c>
      <c r="AO65" s="253">
        <v>18929.390569652092</v>
      </c>
      <c r="AP65" s="253">
        <v>21.67538133754573</v>
      </c>
      <c r="AQ65" s="253">
        <v>93364.982429011201</v>
      </c>
      <c r="AR65" s="253">
        <v>46.482869575220775</v>
      </c>
      <c r="AS65" s="253">
        <v>3236.8514807570587</v>
      </c>
      <c r="AT65" s="253">
        <v>0</v>
      </c>
      <c r="AU65" s="253">
        <v>3.9130474586558481E-2</v>
      </c>
      <c r="AV65" s="253">
        <v>3.5709084690810138</v>
      </c>
      <c r="AW65" s="253">
        <v>6.5287614255128714</v>
      </c>
      <c r="AX65" s="303"/>
      <c r="AY65" s="375"/>
      <c r="AZ65" s="524">
        <v>113355.79551552002</v>
      </c>
      <c r="BA65" s="296">
        <f>SUM(BB65:BJ65)+AZ65</f>
        <v>409414.20922896138</v>
      </c>
      <c r="BB65" s="274">
        <f t="shared" si="54"/>
        <v>24918.551778188244</v>
      </c>
      <c r="BC65" s="274">
        <f t="shared" si="54"/>
        <v>202.85469349956281</v>
      </c>
      <c r="BD65" s="274">
        <f t="shared" si="54"/>
        <v>233985.92924779118</v>
      </c>
      <c r="BE65" s="274">
        <f t="shared" si="54"/>
        <v>1162.8616683789553</v>
      </c>
      <c r="BF65" s="274">
        <f t="shared" si="54"/>
        <v>35624.514206026302</v>
      </c>
      <c r="BG65" s="274">
        <f t="shared" si="54"/>
        <v>111.83094503513612</v>
      </c>
      <c r="BH65" s="274">
        <f t="shared" si="54"/>
        <v>0.2566021974618487</v>
      </c>
      <c r="BI65" s="274">
        <f t="shared" si="54"/>
        <v>18.249201742719784</v>
      </c>
      <c r="BJ65" s="274">
        <f t="shared" si="54"/>
        <v>33.3653705817146</v>
      </c>
      <c r="BK65" s="303"/>
      <c r="BL65" s="304"/>
    </row>
    <row r="66" spans="1:64" x14ac:dyDescent="0.25">
      <c r="A66" s="1493"/>
      <c r="B66" s="126" t="s">
        <v>1324</v>
      </c>
      <c r="C66" s="131" t="s">
        <v>1325</v>
      </c>
      <c r="D66" s="274">
        <f>SUM(E66:M66)</f>
        <v>70153.252866048671</v>
      </c>
      <c r="E66" s="253">
        <v>2494.3823843712998</v>
      </c>
      <c r="F66" s="253">
        <v>63.503999843352759</v>
      </c>
      <c r="G66" s="253">
        <v>29053.324338083978</v>
      </c>
      <c r="H66" s="253">
        <v>66.582933082315293</v>
      </c>
      <c r="I66" s="253">
        <v>38421.499723742032</v>
      </c>
      <c r="J66" s="253">
        <v>39.416520981881831</v>
      </c>
      <c r="K66" s="253">
        <v>7.6009602901500134E-2</v>
      </c>
      <c r="L66" s="253">
        <v>5.1150361802671638</v>
      </c>
      <c r="M66" s="253">
        <v>9.3519201606489926</v>
      </c>
      <c r="N66" s="303"/>
      <c r="O66" s="375"/>
      <c r="P66" s="274">
        <f>SUM(Q66:Y66)</f>
        <v>131822.8165553163</v>
      </c>
      <c r="Q66" s="253">
        <v>8487.8976397595579</v>
      </c>
      <c r="R66" s="253">
        <v>63.737383477046393</v>
      </c>
      <c r="S66" s="253">
        <v>52364.165137109463</v>
      </c>
      <c r="T66" s="253">
        <v>12529.50342443871</v>
      </c>
      <c r="U66" s="253">
        <v>58323.444316895686</v>
      </c>
      <c r="V66" s="253">
        <v>39.416520981881831</v>
      </c>
      <c r="W66" s="253">
        <v>7.6430929391906488E-2</v>
      </c>
      <c r="X66" s="253">
        <v>5.1534849429958696</v>
      </c>
      <c r="Y66" s="253">
        <v>9.4222167815608344</v>
      </c>
      <c r="Z66" s="303"/>
      <c r="AA66" s="375"/>
      <c r="AB66" s="274">
        <f>SUM(AC66:AK66)</f>
        <v>67758.429846832383</v>
      </c>
      <c r="AC66" s="253">
        <v>1313.637546582913</v>
      </c>
      <c r="AD66" s="253">
        <v>64.336846401435679</v>
      </c>
      <c r="AE66" s="253">
        <v>26369.737595093844</v>
      </c>
      <c r="AF66" s="253">
        <v>5504.188973075461</v>
      </c>
      <c r="AG66" s="253">
        <v>34452.179829367422</v>
      </c>
      <c r="AH66" s="253">
        <v>39.416520981881831</v>
      </c>
      <c r="AI66" s="253">
        <v>7.7513137283112835E-2</v>
      </c>
      <c r="AJ66" s="253">
        <v>5.2522434008179602</v>
      </c>
      <c r="AK66" s="253">
        <v>9.6027787913280385</v>
      </c>
      <c r="AL66" s="303"/>
      <c r="AM66" s="375"/>
      <c r="AN66" s="289">
        <f>SUM(AO66:AW66)</f>
        <v>135267.86277429841</v>
      </c>
      <c r="AO66" s="253">
        <v>467.97222734300135</v>
      </c>
      <c r="AP66" s="253">
        <v>22.919455514211045</v>
      </c>
      <c r="AQ66" s="253">
        <v>73057.1774953524</v>
      </c>
      <c r="AR66" s="253">
        <v>6592.3307874676584</v>
      </c>
      <c r="AS66" s="253">
        <v>55116.74208447749</v>
      </c>
      <c r="AT66" s="253">
        <v>0</v>
      </c>
      <c r="AU66" s="253">
        <v>4.1376396455045795E-2</v>
      </c>
      <c r="AV66" s="253">
        <v>3.7758633413592695</v>
      </c>
      <c r="AW66" s="253">
        <v>6.903484405865699</v>
      </c>
      <c r="AX66" s="303"/>
      <c r="AY66" s="375"/>
      <c r="AZ66" s="524">
        <v>24914.926746277291</v>
      </c>
      <c r="BA66" s="296">
        <f>SUM(BB66:BJ66)+AZ66</f>
        <v>429917.28878877306</v>
      </c>
      <c r="BB66" s="274">
        <f t="shared" ref="BB66:BG66" si="55">E66+Q66+AC66+AO66</f>
        <v>12763.889798056773</v>
      </c>
      <c r="BC66" s="274">
        <f t="shared" si="55"/>
        <v>214.49768523604587</v>
      </c>
      <c r="BD66" s="274">
        <f t="shared" si="55"/>
        <v>180844.40456563968</v>
      </c>
      <c r="BE66" s="274">
        <f t="shared" si="55"/>
        <v>24692.606118064145</v>
      </c>
      <c r="BF66" s="274">
        <f t="shared" si="55"/>
        <v>186313.86595448264</v>
      </c>
      <c r="BG66" s="274">
        <f t="shared" si="55"/>
        <v>118.24956294564549</v>
      </c>
      <c r="BH66" s="274">
        <f t="shared" ref="BH66:BH71" si="56">K66+W66+AI66+AU66</f>
        <v>0.27133006603156529</v>
      </c>
      <c r="BI66" s="274">
        <f>L66+X66+AJ66+AV66</f>
        <v>19.296627865440264</v>
      </c>
      <c r="BJ66" s="274">
        <f>M66+Y66+AK66+AW66</f>
        <v>35.280400139403568</v>
      </c>
      <c r="BK66" s="303"/>
      <c r="BL66" s="304"/>
    </row>
    <row r="67" spans="1:64" x14ac:dyDescent="0.25">
      <c r="A67" s="1493"/>
      <c r="B67" s="126" t="s">
        <v>110</v>
      </c>
      <c r="C67" s="131" t="s">
        <v>190</v>
      </c>
      <c r="D67" s="274">
        <f>SUM(E67:M67)</f>
        <v>76318.056149752869</v>
      </c>
      <c r="E67" s="253">
        <v>44940.750372952374</v>
      </c>
      <c r="F67" s="253">
        <v>1377.2744142186511</v>
      </c>
      <c r="G67" s="253">
        <v>20163.275094198674</v>
      </c>
      <c r="H67" s="253">
        <v>5178.9679775082177</v>
      </c>
      <c r="I67" s="253">
        <v>1701.7615324385306</v>
      </c>
      <c r="J67" s="253">
        <v>2924.5049955037707</v>
      </c>
      <c r="K67" s="253">
        <v>0.16475020931243581</v>
      </c>
      <c r="L67" s="253">
        <v>11.086800209070237</v>
      </c>
      <c r="M67" s="253">
        <v>20.270212514288794</v>
      </c>
      <c r="N67" s="303"/>
      <c r="O67" s="375"/>
      <c r="P67" s="274">
        <f>SUM(Q67:Y67)</f>
        <v>121773.76004822514</v>
      </c>
      <c r="Q67" s="253">
        <v>63944.629026078757</v>
      </c>
      <c r="R67" s="253">
        <v>3530.2402713871325</v>
      </c>
      <c r="S67" s="253">
        <v>42660.099599337111</v>
      </c>
      <c r="T67" s="253">
        <v>2901.9927885396855</v>
      </c>
      <c r="U67" s="253">
        <v>1915.2249864706896</v>
      </c>
      <c r="V67" s="253">
        <v>6678.0649955037707</v>
      </c>
      <c r="W67" s="253">
        <v>0.16566343112696461</v>
      </c>
      <c r="X67" s="253">
        <v>11.170137596262842</v>
      </c>
      <c r="Y67" s="253">
        <v>132.17257988060948</v>
      </c>
      <c r="Z67" s="303"/>
      <c r="AA67" s="375"/>
      <c r="AB67" s="274">
        <f>SUM(AC67:AK67)</f>
        <v>143398.463295041</v>
      </c>
      <c r="AC67" s="253">
        <v>66351.828926698363</v>
      </c>
      <c r="AD67" s="253">
        <v>3492.5096025044932</v>
      </c>
      <c r="AE67" s="253">
        <v>52438.980383310678</v>
      </c>
      <c r="AF67" s="253">
        <v>5552.3192049778918</v>
      </c>
      <c r="AG67" s="253">
        <v>4115.3440305704962</v>
      </c>
      <c r="AH67" s="253">
        <v>9508.4049955037699</v>
      </c>
      <c r="AI67" s="253">
        <v>0.16800910811763201</v>
      </c>
      <c r="AJ67" s="253">
        <v>11.384195767552692</v>
      </c>
      <c r="AK67" s="253">
        <v>1927.5239465996485</v>
      </c>
      <c r="AL67" s="303"/>
      <c r="AM67" s="375"/>
      <c r="AN67" s="289">
        <f>SUM(AO67:AW67)</f>
        <v>248315.17959281537</v>
      </c>
      <c r="AO67" s="253">
        <v>107710.99607807565</v>
      </c>
      <c r="AP67" s="253">
        <v>15897.81773740624</v>
      </c>
      <c r="AQ67" s="253">
        <v>91534.175319258196</v>
      </c>
      <c r="AR67" s="253">
        <v>11157.113940634596</v>
      </c>
      <c r="AS67" s="253">
        <v>2889.749433187771</v>
      </c>
      <c r="AT67" s="253">
        <v>10108.89</v>
      </c>
      <c r="AU67" s="253">
        <v>8.9683009992788484E-2</v>
      </c>
      <c r="AV67" s="253">
        <v>53.184153739498299</v>
      </c>
      <c r="AW67" s="253">
        <v>8963.1632475034148</v>
      </c>
      <c r="AX67" s="303"/>
      <c r="AY67" s="375"/>
      <c r="AZ67" s="524">
        <v>18386.274306134172</v>
      </c>
      <c r="BA67" s="296">
        <f>SUM(BB67:BJ67)+AZ67</f>
        <v>608191.73339196853</v>
      </c>
      <c r="BB67" s="274">
        <f t="shared" ref="BB67:BG71" si="57">E67+Q67+AC67+AO67</f>
        <v>282948.20440380514</v>
      </c>
      <c r="BC67" s="274">
        <f t="shared" si="57"/>
        <v>24297.842025516518</v>
      </c>
      <c r="BD67" s="274">
        <f t="shared" si="57"/>
        <v>206796.53039610467</v>
      </c>
      <c r="BE67" s="274">
        <f t="shared" si="57"/>
        <v>24790.393911660391</v>
      </c>
      <c r="BF67" s="274">
        <f t="shared" si="57"/>
        <v>10622.079982667488</v>
      </c>
      <c r="BG67" s="274">
        <f t="shared" si="57"/>
        <v>29219.864986511311</v>
      </c>
      <c r="BH67" s="274">
        <f t="shared" si="56"/>
        <v>0.58810575854982083</v>
      </c>
      <c r="BI67" s="274">
        <f t="shared" ref="BI67:BJ71" si="58">L67+X67+AJ67+AV67</f>
        <v>86.825287312384063</v>
      </c>
      <c r="BJ67" s="274">
        <f t="shared" si="58"/>
        <v>11043.129986497961</v>
      </c>
      <c r="BK67" s="303"/>
      <c r="BL67" s="304"/>
    </row>
    <row r="68" spans="1:64" x14ac:dyDescent="0.25">
      <c r="A68" s="1493"/>
      <c r="B68" s="126" t="s">
        <v>111</v>
      </c>
      <c r="C68" s="131" t="s">
        <v>163</v>
      </c>
      <c r="D68" s="274">
        <f t="shared" ref="D68:D76" si="59">SUM(E68:O68)</f>
        <v>496670.49847510899</v>
      </c>
      <c r="E68" s="253">
        <v>287512.00108416739</v>
      </c>
      <c r="F68" s="253">
        <v>9694.935089352146</v>
      </c>
      <c r="G68" s="253">
        <v>54464.137107271257</v>
      </c>
      <c r="H68" s="253">
        <v>6749.2297322184313</v>
      </c>
      <c r="I68" s="253">
        <v>39723.840220996419</v>
      </c>
      <c r="J68" s="253">
        <v>3075.1670377579017</v>
      </c>
      <c r="K68" s="253">
        <v>131.04198384360794</v>
      </c>
      <c r="L68" s="253">
        <v>1566.070972858246</v>
      </c>
      <c r="M68" s="253">
        <v>249.36205599000354</v>
      </c>
      <c r="N68" s="253">
        <v>50347.646531708131</v>
      </c>
      <c r="O68" s="254">
        <v>43157.066658945485</v>
      </c>
      <c r="P68" s="274">
        <f>SUM(Q68:AA68)</f>
        <v>480595.80625117768</v>
      </c>
      <c r="Q68" s="253">
        <v>281993.98007372144</v>
      </c>
      <c r="R68" s="253">
        <v>9360.4883534267192</v>
      </c>
      <c r="S68" s="253">
        <v>57054.502199755538</v>
      </c>
      <c r="T68" s="253">
        <v>7343.4029676218533</v>
      </c>
      <c r="U68" s="253">
        <v>37745.795676129805</v>
      </c>
      <c r="V68" s="253">
        <v>4866.2682534519963</v>
      </c>
      <c r="W68" s="253">
        <v>12.735679159395918</v>
      </c>
      <c r="X68" s="253">
        <v>1161.7315201940123</v>
      </c>
      <c r="Y68" s="253">
        <v>232.80887892234938</v>
      </c>
      <c r="Z68" s="253">
        <v>46251.670998840389</v>
      </c>
      <c r="AA68" s="254">
        <v>34572.421649954158</v>
      </c>
      <c r="AB68" s="274">
        <f>SUM(AC68:AM68)</f>
        <v>642571.61962393764</v>
      </c>
      <c r="AC68" s="253">
        <v>396646.41701314936</v>
      </c>
      <c r="AD68" s="253">
        <v>19302.062669110041</v>
      </c>
      <c r="AE68" s="253">
        <v>91200.272415432599</v>
      </c>
      <c r="AF68" s="253">
        <v>10830.80762722217</v>
      </c>
      <c r="AG68" s="253">
        <v>27587.661587926188</v>
      </c>
      <c r="AH68" s="253">
        <v>5406.1150343201425</v>
      </c>
      <c r="AI68" s="253">
        <v>3.1576871102144861</v>
      </c>
      <c r="AJ68" s="253">
        <v>1523.1092013670077</v>
      </c>
      <c r="AK68" s="253">
        <v>513.75991187642603</v>
      </c>
      <c r="AL68" s="253">
        <v>44472.114524549899</v>
      </c>
      <c r="AM68" s="254">
        <v>45086.141951873491</v>
      </c>
      <c r="AN68" s="289">
        <f>SUM(AO68:AY68)</f>
        <v>1301709.1047563492</v>
      </c>
      <c r="AO68" s="253">
        <v>496496.31748269184</v>
      </c>
      <c r="AP68" s="253">
        <v>35707.0964712524</v>
      </c>
      <c r="AQ68" s="253">
        <v>184346.97306073667</v>
      </c>
      <c r="AR68" s="253">
        <v>26726.121014307406</v>
      </c>
      <c r="AS68" s="253">
        <v>31088.249344278476</v>
      </c>
      <c r="AT68" s="253">
        <v>6432.4908859449724</v>
      </c>
      <c r="AU68" s="253">
        <v>135.11792397562206</v>
      </c>
      <c r="AV68" s="253">
        <v>1931.1330269859743</v>
      </c>
      <c r="AW68" s="253">
        <v>811.46963060337112</v>
      </c>
      <c r="AX68" s="253">
        <v>319442.21012340236</v>
      </c>
      <c r="AY68" s="254">
        <v>198591.92579217034</v>
      </c>
      <c r="AZ68" s="524">
        <v>36469.348796624283</v>
      </c>
      <c r="BA68" s="296">
        <f>SUM(BB68:BL68)+AZ68</f>
        <v>2958016.3779031984</v>
      </c>
      <c r="BB68" s="274">
        <f t="shared" si="57"/>
        <v>1462648.7156537301</v>
      </c>
      <c r="BC68" s="274">
        <f t="shared" si="57"/>
        <v>74064.582583141309</v>
      </c>
      <c r="BD68" s="274">
        <f t="shared" si="57"/>
        <v>387065.88478319603</v>
      </c>
      <c r="BE68" s="274">
        <f t="shared" si="57"/>
        <v>51649.561341369859</v>
      </c>
      <c r="BF68" s="274">
        <f t="shared" si="57"/>
        <v>136145.54682933088</v>
      </c>
      <c r="BG68" s="274">
        <f t="shared" si="57"/>
        <v>19780.041211475014</v>
      </c>
      <c r="BH68" s="274">
        <f t="shared" si="56"/>
        <v>282.0532740888404</v>
      </c>
      <c r="BI68" s="274">
        <f t="shared" si="58"/>
        <v>6182.044721405241</v>
      </c>
      <c r="BJ68" s="274">
        <f t="shared" si="58"/>
        <v>1807.4004773921502</v>
      </c>
      <c r="BK68" s="274">
        <f t="shared" ref="BK68:BL71" si="60">N68+Z68+AL68+AX68</f>
        <v>460513.64217850077</v>
      </c>
      <c r="BL68" s="300">
        <f t="shared" si="60"/>
        <v>321407.55605294346</v>
      </c>
    </row>
    <row r="69" spans="1:64" s="255" customFormat="1" x14ac:dyDescent="0.25">
      <c r="A69" s="1493"/>
      <c r="B69" s="126" t="s">
        <v>112</v>
      </c>
      <c r="C69" s="131" t="s">
        <v>137</v>
      </c>
      <c r="D69" s="274">
        <f t="shared" si="59"/>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524">
        <v>0</v>
      </c>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493"/>
      <c r="B70" s="126" t="s">
        <v>113</v>
      </c>
      <c r="C70" s="131" t="s">
        <v>165</v>
      </c>
      <c r="D70" s="274">
        <f t="shared" si="59"/>
        <v>-5410.2497151633324</v>
      </c>
      <c r="E70" s="253">
        <v>-2216.182619910644</v>
      </c>
      <c r="F70" s="253">
        <v>-120.07065366267187</v>
      </c>
      <c r="G70" s="253">
        <v>-1436.6096952038279</v>
      </c>
      <c r="H70" s="253">
        <v>-122.53681121818981</v>
      </c>
      <c r="I70" s="253">
        <v>-374.4328833220884</v>
      </c>
      <c r="J70" s="253">
        <v>-67.048830159899467</v>
      </c>
      <c r="K70" s="253">
        <v>-0.28066783757928121</v>
      </c>
      <c r="L70" s="253">
        <v>-8.4898761456256189</v>
      </c>
      <c r="M70" s="253">
        <v>-160.8871907318653</v>
      </c>
      <c r="N70" s="253">
        <v>-461.43211689896793</v>
      </c>
      <c r="O70" s="254">
        <v>-442.27837007197309</v>
      </c>
      <c r="P70" s="274">
        <f>SUM(Q70:AA70)</f>
        <v>-62260.767830978089</v>
      </c>
      <c r="Q70" s="253">
        <v>-24640.818751661602</v>
      </c>
      <c r="R70" s="253">
        <v>-1335.015980955</v>
      </c>
      <c r="S70" s="253">
        <v>-15437.386823572047</v>
      </c>
      <c r="T70" s="253">
        <v>-1316.7446671267453</v>
      </c>
      <c r="U70" s="253">
        <v>-5478.2025122721616</v>
      </c>
      <c r="V70" s="253">
        <v>-724.76338798151494</v>
      </c>
      <c r="W70" s="253">
        <v>-4.1063574312681377</v>
      </c>
      <c r="X70" s="253">
        <v>-91.229721323608658</v>
      </c>
      <c r="Y70" s="253">
        <v>-1728.846607799924</v>
      </c>
      <c r="Z70" s="253">
        <v>-6751.0592542283466</v>
      </c>
      <c r="AA70" s="254">
        <v>-4752.5937666258678</v>
      </c>
      <c r="AB70" s="274">
        <f>SUM(AC70:AM70)</f>
        <v>-339170.70404271671</v>
      </c>
      <c r="AC70" s="253">
        <v>-132617.65696293645</v>
      </c>
      <c r="AD70" s="253">
        <v>-7185.0977512826985</v>
      </c>
      <c r="AE70" s="253">
        <v>-83616.529034279651</v>
      </c>
      <c r="AF70" s="253">
        <v>-7132.1409476775698</v>
      </c>
      <c r="AG70" s="253">
        <v>-30952.694575348352</v>
      </c>
      <c r="AH70" s="253">
        <v>-3898.0155419389457</v>
      </c>
      <c r="AI70" s="253">
        <v>-23.201556916255182</v>
      </c>
      <c r="AJ70" s="253">
        <v>-494.14533230434751</v>
      </c>
      <c r="AK70" s="253">
        <v>-9364.289061940377</v>
      </c>
      <c r="AL70" s="253">
        <v>-38144.532752867963</v>
      </c>
      <c r="AM70" s="254">
        <v>-25742.400525224079</v>
      </c>
      <c r="AN70" s="289">
        <f>SUM(AO70:AY70)</f>
        <v>411324.74206739082</v>
      </c>
      <c r="AO70" s="253">
        <v>142173.72202589706</v>
      </c>
      <c r="AP70" s="253">
        <v>7702.8362121135851</v>
      </c>
      <c r="AQ70" s="253">
        <v>148226.11745555254</v>
      </c>
      <c r="AR70" s="253">
        <v>12643.069187751278</v>
      </c>
      <c r="AS70" s="253">
        <v>16779.275410249891</v>
      </c>
      <c r="AT70" s="253">
        <v>0</v>
      </c>
      <c r="AU70" s="253">
        <v>12.577428840540696</v>
      </c>
      <c r="AV70" s="253">
        <v>875.96609082194072</v>
      </c>
      <c r="AW70" s="253">
        <v>16599.974029224279</v>
      </c>
      <c r="AX70" s="253">
        <v>20677.928989271717</v>
      </c>
      <c r="AY70" s="254">
        <v>45633.275237668007</v>
      </c>
      <c r="AZ70" s="524">
        <v>-104425.81082755144</v>
      </c>
      <c r="BA70" s="296">
        <f>SUM(BB70:BL70)+AZ70</f>
        <v>-99942.790349018731</v>
      </c>
      <c r="BB70" s="274">
        <f t="shared" si="57"/>
        <v>-17300.93630861165</v>
      </c>
      <c r="BC70" s="274">
        <f t="shared" si="57"/>
        <v>-937.34817378678599</v>
      </c>
      <c r="BD70" s="274">
        <f t="shared" si="57"/>
        <v>47735.591902497006</v>
      </c>
      <c r="BE70" s="274">
        <f t="shared" si="57"/>
        <v>4071.6467617287726</v>
      </c>
      <c r="BF70" s="274">
        <f t="shared" si="57"/>
        <v>-20026.054560692715</v>
      </c>
      <c r="BG70" s="274">
        <f t="shared" si="57"/>
        <v>-4689.8277600803603</v>
      </c>
      <c r="BH70" s="274">
        <f t="shared" si="56"/>
        <v>-15.011153344561906</v>
      </c>
      <c r="BI70" s="274">
        <f t="shared" si="58"/>
        <v>282.1011610483589</v>
      </c>
      <c r="BJ70" s="274">
        <f t="shared" si="58"/>
        <v>5345.9511687521117</v>
      </c>
      <c r="BK70" s="274">
        <f t="shared" si="60"/>
        <v>-24679.095134723557</v>
      </c>
      <c r="BL70" s="300">
        <f t="shared" si="60"/>
        <v>14696.00257574609</v>
      </c>
    </row>
    <row r="71" spans="1:64" x14ac:dyDescent="0.25">
      <c r="A71" s="1493"/>
      <c r="B71" s="126" t="s">
        <v>114</v>
      </c>
      <c r="C71" s="131" t="s">
        <v>935</v>
      </c>
      <c r="D71" s="274">
        <f t="shared" si="59"/>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497"/>
      <c r="B72" s="129" t="s">
        <v>462</v>
      </c>
      <c r="C72" s="313" t="s">
        <v>5</v>
      </c>
      <c r="D72" s="275">
        <f t="shared" si="59"/>
        <v>731516.78304433147</v>
      </c>
      <c r="E72" s="275">
        <f t="shared" ref="E72:BG72" si="61">SUM(E64:E71)</f>
        <v>356223.95447135891</v>
      </c>
      <c r="F72" s="275">
        <f t="shared" si="61"/>
        <v>11345.188506076487</v>
      </c>
      <c r="G72" s="275">
        <f t="shared" si="61"/>
        <v>156170.1260120103</v>
      </c>
      <c r="H72" s="275">
        <f t="shared" si="61"/>
        <v>12217.767207075485</v>
      </c>
      <c r="I72" s="275">
        <f t="shared" si="61"/>
        <v>94883.806751535463</v>
      </c>
      <c r="J72" s="275">
        <f t="shared" si="61"/>
        <v>6176.5865763931852</v>
      </c>
      <c r="K72" s="275">
        <f t="shared" si="61"/>
        <v>131.3965176571341</v>
      </c>
      <c r="L72" s="275">
        <f t="shared" si="61"/>
        <v>1600.3267407252622</v>
      </c>
      <c r="M72" s="275">
        <f>SUM(M64:M71)</f>
        <v>166.62755781658461</v>
      </c>
      <c r="N72" s="275">
        <f>SUM(N68:N71)</f>
        <v>49886.214414809161</v>
      </c>
      <c r="O72" s="275">
        <f>SUM(O68:O71)</f>
        <v>42714.788288873511</v>
      </c>
      <c r="P72" s="277">
        <f>SUM(P64:P71)</f>
        <v>806764.7759464269</v>
      </c>
      <c r="Q72" s="275">
        <f t="shared" si="61"/>
        <v>368559.01990387647</v>
      </c>
      <c r="R72" s="275">
        <f t="shared" si="61"/>
        <v>14565.206797337694</v>
      </c>
      <c r="S72" s="275">
        <f t="shared" si="61"/>
        <v>203842.15970488341</v>
      </c>
      <c r="T72" s="275">
        <f t="shared" si="61"/>
        <v>22731.585123036923</v>
      </c>
      <c r="U72" s="275">
        <f t="shared" si="61"/>
        <v>105945.54233417122</v>
      </c>
      <c r="V72" s="275">
        <f t="shared" si="61"/>
        <v>11063.533234265664</v>
      </c>
      <c r="W72" s="275">
        <f t="shared" si="61"/>
        <v>9.2680443459551185</v>
      </c>
      <c r="X72" s="275">
        <f t="shared" si="61"/>
        <v>1113.5687538310831</v>
      </c>
      <c r="Y72" s="275">
        <f>SUM(Y64:Y71)</f>
        <v>9614.4524227382244</v>
      </c>
      <c r="Z72" s="275">
        <f>SUM(Z68:Z71)</f>
        <v>39500.611744612041</v>
      </c>
      <c r="AA72" s="283">
        <f>SUM(AA68:AA71)</f>
        <v>29819.827883328289</v>
      </c>
      <c r="AB72" s="277">
        <f t="shared" si="61"/>
        <v>663741.63824849832</v>
      </c>
      <c r="AC72" s="275">
        <f t="shared" si="61"/>
        <v>400284.88582636794</v>
      </c>
      <c r="AD72" s="275">
        <f t="shared" si="61"/>
        <v>18488.858970751</v>
      </c>
      <c r="AE72" s="275">
        <f t="shared" si="61"/>
        <v>138782.76795734081</v>
      </c>
      <c r="AF72" s="275">
        <f t="shared" si="61"/>
        <v>17832.966652760409</v>
      </c>
      <c r="AG72" s="275">
        <f t="shared" si="61"/>
        <v>39346.847817329392</v>
      </c>
      <c r="AH72" s="275">
        <f t="shared" si="61"/>
        <v>11282.667861176378</v>
      </c>
      <c r="AI72" s="275">
        <f t="shared" si="61"/>
        <v>-19.396103327791874</v>
      </c>
      <c r="AJ72" s="275">
        <f t="shared" si="61"/>
        <v>1072.8561346824481</v>
      </c>
      <c r="AK72" s="275">
        <f>SUM(AK64:AK71)</f>
        <v>10997.859933086194</v>
      </c>
      <c r="AL72" s="275">
        <f>SUM(AL68:AL71)</f>
        <v>6327.5817716819365</v>
      </c>
      <c r="AM72" s="275">
        <f>SUM(AM68:AM71)</f>
        <v>19343.741426649412</v>
      </c>
      <c r="AN72" s="277">
        <f t="shared" si="61"/>
        <v>2360950.2356681395</v>
      </c>
      <c r="AO72" s="275">
        <f t="shared" si="61"/>
        <v>807681.07814882183</v>
      </c>
      <c r="AP72" s="275">
        <f t="shared" si="61"/>
        <v>59481.207376737962</v>
      </c>
      <c r="AQ72" s="275">
        <f t="shared" si="61"/>
        <v>600609.71140633791</v>
      </c>
      <c r="AR72" s="275">
        <f t="shared" si="61"/>
        <v>57633.69647832917</v>
      </c>
      <c r="AS72" s="275">
        <f t="shared" si="61"/>
        <v>109196.13150245315</v>
      </c>
      <c r="AT72" s="275">
        <f t="shared" si="61"/>
        <v>16667.18088594497</v>
      </c>
      <c r="AU72" s="275">
        <f t="shared" si="61"/>
        <v>148.04112959096184</v>
      </c>
      <c r="AV72" s="275">
        <f t="shared" si="61"/>
        <v>2883.6534811676083</v>
      </c>
      <c r="AW72" s="275">
        <f>SUM(AW64:AW71)</f>
        <v>122304.1951162436</v>
      </c>
      <c r="AX72" s="275">
        <f>SUM(AX68:AX71)</f>
        <v>340120.13911267405</v>
      </c>
      <c r="AY72" s="283">
        <f>SUM(AY68:AY71)</f>
        <v>244225.20102983835</v>
      </c>
      <c r="AZ72" s="299">
        <f>SUM(AZ64:AZ71)</f>
        <v>92737.875278985593</v>
      </c>
      <c r="BA72" s="297">
        <f>SUM(BA64:BA71)</f>
        <v>4655711.3081863821</v>
      </c>
      <c r="BB72" s="275">
        <f t="shared" si="61"/>
        <v>1932748.9383504251</v>
      </c>
      <c r="BC72" s="275">
        <f>SUM(BC64:BC71)</f>
        <v>103880.46165090315</v>
      </c>
      <c r="BD72" s="275">
        <f t="shared" si="61"/>
        <v>1099404.7650805723</v>
      </c>
      <c r="BE72" s="275">
        <f t="shared" si="61"/>
        <v>110416.01546120198</v>
      </c>
      <c r="BF72" s="275">
        <f t="shared" si="61"/>
        <v>349372.32840548927</v>
      </c>
      <c r="BG72" s="275">
        <f t="shared" si="61"/>
        <v>45189.968557780194</v>
      </c>
      <c r="BH72" s="275">
        <f>SUM(BH64:BH71)</f>
        <v>269.30958826625914</v>
      </c>
      <c r="BI72" s="275">
        <f>SUM(BI64:BI71)</f>
        <v>6670.4051104064019</v>
      </c>
      <c r="BJ72" s="275">
        <f>SUM(BJ64:BJ71)</f>
        <v>143083.13502988461</v>
      </c>
      <c r="BK72" s="275">
        <f>SUM(BK68:BK71)</f>
        <v>435834.54704377719</v>
      </c>
      <c r="BL72" s="299">
        <f>SUM(BL68:BL71)</f>
        <v>336103.55862868956</v>
      </c>
    </row>
    <row r="73" spans="1:64" ht="14.85" customHeight="1" x14ac:dyDescent="0.25">
      <c r="A73" s="1502" t="s">
        <v>6</v>
      </c>
      <c r="B73" s="126" t="s">
        <v>120</v>
      </c>
      <c r="C73" s="131" t="s">
        <v>191</v>
      </c>
      <c r="D73" s="273">
        <f t="shared" si="59"/>
        <v>73150.745649996694</v>
      </c>
      <c r="E73" s="251">
        <v>41986.520523319472</v>
      </c>
      <c r="F73" s="251">
        <v>2943.395721088541</v>
      </c>
      <c r="G73" s="251">
        <v>8719.3069658075437</v>
      </c>
      <c r="H73" s="251">
        <v>1256.333404145214</v>
      </c>
      <c r="I73" s="251">
        <v>3749.4412579608033</v>
      </c>
      <c r="J73" s="251">
        <v>0</v>
      </c>
      <c r="K73" s="251">
        <v>4.3208600554468797</v>
      </c>
      <c r="L73" s="251">
        <v>345.74590805840961</v>
      </c>
      <c r="M73" s="251">
        <v>45.445645443373778</v>
      </c>
      <c r="N73" s="251">
        <v>11556.095266696346</v>
      </c>
      <c r="O73" s="252">
        <v>2544.1400974215553</v>
      </c>
      <c r="P73" s="273">
        <f>SUM(Q73:AA73)</f>
        <v>78018.466603589637</v>
      </c>
      <c r="Q73" s="251">
        <v>42949.839280856373</v>
      </c>
      <c r="R73" s="251">
        <v>3170.8665432725193</v>
      </c>
      <c r="S73" s="251">
        <v>8120.0567653883109</v>
      </c>
      <c r="T73" s="251">
        <v>1440.4819942732602</v>
      </c>
      <c r="U73" s="251">
        <v>14491.325043330975</v>
      </c>
      <c r="V73" s="251">
        <v>0</v>
      </c>
      <c r="W73" s="251">
        <v>4.5804685126215769</v>
      </c>
      <c r="X73" s="251">
        <v>224.50074182514987</v>
      </c>
      <c r="Y73" s="251">
        <v>52.359750876424059</v>
      </c>
      <c r="Z73" s="251">
        <v>4796.6080914165123</v>
      </c>
      <c r="AA73" s="252">
        <v>2767.8479238374962</v>
      </c>
      <c r="AB73" s="273">
        <f>SUM(AC73:AM73)</f>
        <v>89197.742786860559</v>
      </c>
      <c r="AC73" s="251">
        <v>54742.430345269146</v>
      </c>
      <c r="AD73" s="251">
        <v>4531.2675197116532</v>
      </c>
      <c r="AE73" s="251">
        <v>14272.714470678635</v>
      </c>
      <c r="AF73" s="251">
        <v>2245.7715844604049</v>
      </c>
      <c r="AG73" s="251">
        <v>3957.9222789868181</v>
      </c>
      <c r="AH73" s="251">
        <v>0</v>
      </c>
      <c r="AI73" s="251">
        <v>4.4094588351554904</v>
      </c>
      <c r="AJ73" s="251">
        <v>270.48452501239734</v>
      </c>
      <c r="AK73" s="251">
        <v>57.290595137788991</v>
      </c>
      <c r="AL73" s="251">
        <v>6563.9672365066253</v>
      </c>
      <c r="AM73" s="252">
        <v>2551.4847722619352</v>
      </c>
      <c r="AN73" s="276">
        <f>SUM(AO73:AY73)</f>
        <v>237642.07433576175</v>
      </c>
      <c r="AO73" s="251">
        <v>179234.76290154521</v>
      </c>
      <c r="AP73" s="251">
        <v>14272.256766095234</v>
      </c>
      <c r="AQ73" s="251">
        <v>22120.946616406523</v>
      </c>
      <c r="AR73" s="251">
        <v>4169.4853775517004</v>
      </c>
      <c r="AS73" s="251">
        <v>4473.1740848474547</v>
      </c>
      <c r="AT73" s="251">
        <v>0</v>
      </c>
      <c r="AU73" s="251">
        <v>8.1893103428009422</v>
      </c>
      <c r="AV73" s="251">
        <v>913.17146833346328</v>
      </c>
      <c r="AW73" s="249">
        <v>230.47473323659776</v>
      </c>
      <c r="AX73" s="251">
        <v>6838.5747781817872</v>
      </c>
      <c r="AY73" s="252">
        <v>5381.0382992209979</v>
      </c>
      <c r="AZ73" s="854">
        <v>7008.7800000000007</v>
      </c>
      <c r="BA73" s="294">
        <f>SUM(BB73:BL73)+AZ73</f>
        <v>485017.80937620864</v>
      </c>
      <c r="BB73" s="274">
        <f t="shared" ref="BB73:BJ76" si="62">E73+Q73+AC73+AO73</f>
        <v>318913.55305099022</v>
      </c>
      <c r="BC73" s="274">
        <f t="shared" si="62"/>
        <v>24917.786550167948</v>
      </c>
      <c r="BD73" s="274">
        <f t="shared" si="62"/>
        <v>53233.024818281017</v>
      </c>
      <c r="BE73" s="274">
        <f t="shared" si="62"/>
        <v>9112.0723604305786</v>
      </c>
      <c r="BF73" s="274">
        <f t="shared" si="62"/>
        <v>26671.862665126049</v>
      </c>
      <c r="BG73" s="274">
        <f t="shared" si="62"/>
        <v>0</v>
      </c>
      <c r="BH73" s="274">
        <f t="shared" si="62"/>
        <v>21.500097746024892</v>
      </c>
      <c r="BI73" s="274">
        <f t="shared" si="62"/>
        <v>1753.9026432294202</v>
      </c>
      <c r="BJ73" s="274">
        <f t="shared" si="62"/>
        <v>385.57072469418461</v>
      </c>
      <c r="BK73" s="274">
        <f t="shared" ref="BK73:BL76" si="63">N73+Z73+AL73+AX73</f>
        <v>29755.245372801273</v>
      </c>
      <c r="BL73" s="298">
        <f t="shared" si="63"/>
        <v>13244.511092741985</v>
      </c>
    </row>
    <row r="74" spans="1:64" s="255" customFormat="1" x14ac:dyDescent="0.25">
      <c r="A74" s="1502"/>
      <c r="B74" s="126" t="s">
        <v>45</v>
      </c>
      <c r="C74" s="131" t="s">
        <v>234</v>
      </c>
      <c r="D74" s="274">
        <f t="shared" si="59"/>
        <v>94241.277399999992</v>
      </c>
      <c r="E74" s="253">
        <v>79942.941667983469</v>
      </c>
      <c r="F74" s="253">
        <v>1524.596925805401</v>
      </c>
      <c r="G74" s="253">
        <v>4086.7168001206355</v>
      </c>
      <c r="H74" s="253">
        <v>532.26870554568802</v>
      </c>
      <c r="I74" s="253">
        <v>1541.9026810466787</v>
      </c>
      <c r="J74" s="253">
        <v>1593.1823476020716</v>
      </c>
      <c r="K74" s="253">
        <v>21.160529578268942</v>
      </c>
      <c r="L74" s="253">
        <v>52.087457423431239</v>
      </c>
      <c r="M74" s="253">
        <v>0</v>
      </c>
      <c r="N74" s="253">
        <v>4401.8133628715059</v>
      </c>
      <c r="O74" s="254">
        <v>544.60692202286339</v>
      </c>
      <c r="P74" s="274">
        <f>SUM(Q74:AA74)</f>
        <v>98282.958800000008</v>
      </c>
      <c r="Q74" s="253">
        <v>83856.212454006672</v>
      </c>
      <c r="R74" s="253">
        <v>1689.9099489705598</v>
      </c>
      <c r="S74" s="253">
        <v>4238.3456280228202</v>
      </c>
      <c r="T74" s="253">
        <v>582.9441097066582</v>
      </c>
      <c r="U74" s="253">
        <v>1453.5662525470461</v>
      </c>
      <c r="V74" s="253">
        <v>1640.6581023067256</v>
      </c>
      <c r="W74" s="253">
        <v>21.168361525660771</v>
      </c>
      <c r="X74" s="253">
        <v>65.084570013897007</v>
      </c>
      <c r="Y74" s="253">
        <v>0</v>
      </c>
      <c r="Z74" s="253">
        <v>4179.8069667268574</v>
      </c>
      <c r="AA74" s="254">
        <v>555.26240617310179</v>
      </c>
      <c r="AB74" s="274">
        <f>SUM(AC74:AM74)</f>
        <v>101870.99219999999</v>
      </c>
      <c r="AC74" s="253">
        <v>86904.235836321895</v>
      </c>
      <c r="AD74" s="253">
        <v>2051.8992705330024</v>
      </c>
      <c r="AE74" s="253">
        <v>4382.5180676482696</v>
      </c>
      <c r="AF74" s="253">
        <v>632.75954634372704</v>
      </c>
      <c r="AG74" s="253">
        <v>1476.7318405026467</v>
      </c>
      <c r="AH74" s="253">
        <v>1743.1184123855037</v>
      </c>
      <c r="AI74" s="253">
        <v>17.899385408067165</v>
      </c>
      <c r="AJ74" s="253">
        <v>61.834240500595662</v>
      </c>
      <c r="AK74" s="253">
        <v>4.8816505658364999</v>
      </c>
      <c r="AL74" s="253">
        <v>4017.451966166464</v>
      </c>
      <c r="AM74" s="254">
        <v>577.66198362398575</v>
      </c>
      <c r="AN74" s="289">
        <f>SUM(AO74:AY74)</f>
        <v>218893.91880000001</v>
      </c>
      <c r="AO74" s="253">
        <v>189831.29508162569</v>
      </c>
      <c r="AP74" s="253">
        <v>4770.9270419349878</v>
      </c>
      <c r="AQ74" s="253">
        <v>10023.654217214342</v>
      </c>
      <c r="AR74" s="253">
        <v>1698.6132704261431</v>
      </c>
      <c r="AS74" s="253">
        <v>3173.3212330076481</v>
      </c>
      <c r="AT74" s="253">
        <v>3704.0410014710897</v>
      </c>
      <c r="AU74" s="253">
        <v>24.036689149172851</v>
      </c>
      <c r="AV74" s="253">
        <v>158.90750849581539</v>
      </c>
      <c r="AW74" s="253">
        <v>15.427913446195667</v>
      </c>
      <c r="AX74" s="253">
        <v>4625.1033162081067</v>
      </c>
      <c r="AY74" s="254">
        <v>868.5915270208161</v>
      </c>
      <c r="AZ74" s="524">
        <v>0</v>
      </c>
      <c r="BA74" s="296">
        <f>SUM(BB74:BL74)+AZ74</f>
        <v>513289.14720000001</v>
      </c>
      <c r="BB74" s="274">
        <f t="shared" si="62"/>
        <v>440534.68503993773</v>
      </c>
      <c r="BC74" s="274">
        <f t="shared" si="62"/>
        <v>10037.333187243952</v>
      </c>
      <c r="BD74" s="274">
        <f t="shared" si="62"/>
        <v>22731.234713006066</v>
      </c>
      <c r="BE74" s="274">
        <f t="shared" si="62"/>
        <v>3446.5856320222165</v>
      </c>
      <c r="BF74" s="274">
        <f t="shared" si="62"/>
        <v>7645.5220071040185</v>
      </c>
      <c r="BG74" s="274">
        <f t="shared" si="62"/>
        <v>8680.9998637653916</v>
      </c>
      <c r="BH74" s="274">
        <f t="shared" si="62"/>
        <v>84.264965661169725</v>
      </c>
      <c r="BI74" s="274">
        <f t="shared" si="62"/>
        <v>337.91377643373926</v>
      </c>
      <c r="BJ74" s="274">
        <f t="shared" si="62"/>
        <v>20.309564012032169</v>
      </c>
      <c r="BK74" s="274">
        <f t="shared" si="63"/>
        <v>17224.175611972933</v>
      </c>
      <c r="BL74" s="300">
        <f t="shared" si="63"/>
        <v>2546.1228388407671</v>
      </c>
    </row>
    <row r="75" spans="1:64" x14ac:dyDescent="0.25">
      <c r="A75" s="1502"/>
      <c r="B75" s="126" t="s">
        <v>46</v>
      </c>
      <c r="C75" s="131" t="s">
        <v>167</v>
      </c>
      <c r="D75" s="274">
        <f t="shared" si="59"/>
        <v>-58.831518192136734</v>
      </c>
      <c r="E75" s="253">
        <v>-30.10940860894641</v>
      </c>
      <c r="F75" s="253">
        <v>-2.5180530014311637</v>
      </c>
      <c r="G75" s="253">
        <v>-10.331935716422263</v>
      </c>
      <c r="H75" s="253">
        <v>-1.7847980192831454</v>
      </c>
      <c r="I75" s="253">
        <v>-2.6096270008181408</v>
      </c>
      <c r="J75" s="253">
        <v>0</v>
      </c>
      <c r="K75" s="253">
        <v>0</v>
      </c>
      <c r="L75" s="253">
        <v>-0.27504664328587952</v>
      </c>
      <c r="M75" s="253">
        <v>0</v>
      </c>
      <c r="N75" s="253">
        <v>-7.3695704127627906</v>
      </c>
      <c r="O75" s="254">
        <v>-3.8330787891869371</v>
      </c>
      <c r="P75" s="274">
        <f>SUM(Q75:AA75)</f>
        <v>-815.51729936581899</v>
      </c>
      <c r="Q75" s="253">
        <v>-474.30084340803177</v>
      </c>
      <c r="R75" s="253">
        <v>-39.665829303935915</v>
      </c>
      <c r="S75" s="253">
        <v>-123.89980715487629</v>
      </c>
      <c r="T75" s="253">
        <v>-21.403165531517825</v>
      </c>
      <c r="U75" s="253">
        <v>-27.976854710587229</v>
      </c>
      <c r="V75" s="253">
        <v>0</v>
      </c>
      <c r="W75" s="253">
        <v>0</v>
      </c>
      <c r="X75" s="253">
        <v>-3.2983389557438243</v>
      </c>
      <c r="Y75" s="253">
        <v>0</v>
      </c>
      <c r="Z75" s="253">
        <v>-79.006463625900778</v>
      </c>
      <c r="AA75" s="254">
        <v>-45.965996675225398</v>
      </c>
      <c r="AB75" s="274">
        <f>SUM(AC75:AM75)</f>
        <v>-9320.8727494429804</v>
      </c>
      <c r="AC75" s="253">
        <v>-5477.4721894632694</v>
      </c>
      <c r="AD75" s="253">
        <v>-458.0815739713841</v>
      </c>
      <c r="AE75" s="253">
        <v>-1401.5603386803889</v>
      </c>
      <c r="AF75" s="253">
        <v>-242.11359662318836</v>
      </c>
      <c r="AG75" s="253">
        <v>-309.71928314921041</v>
      </c>
      <c r="AH75" s="253">
        <v>0</v>
      </c>
      <c r="AI75" s="253">
        <v>0</v>
      </c>
      <c r="AJ75" s="253">
        <v>-37.310962543440041</v>
      </c>
      <c r="AK75" s="253">
        <v>0</v>
      </c>
      <c r="AL75" s="253">
        <v>-874.64532848676811</v>
      </c>
      <c r="AM75" s="254">
        <v>-519.96947652533129</v>
      </c>
      <c r="AN75" s="289">
        <f>SUM(AO75:AY75)</f>
        <v>2551.6131857611958</v>
      </c>
      <c r="AO75" s="253">
        <v>1987.6892220555569</v>
      </c>
      <c r="AP75" s="253">
        <v>166.23065821432982</v>
      </c>
      <c r="AQ75" s="253">
        <v>213.154340291517</v>
      </c>
      <c r="AR75" s="253">
        <v>36.821507101443984</v>
      </c>
      <c r="AS75" s="253">
        <v>16.465571604549446</v>
      </c>
      <c r="AT75" s="253">
        <v>0</v>
      </c>
      <c r="AU75" s="253">
        <v>0</v>
      </c>
      <c r="AV75" s="253">
        <v>5.6743854596202734</v>
      </c>
      <c r="AW75" s="253">
        <v>0</v>
      </c>
      <c r="AX75" s="253">
        <v>46.498671759631655</v>
      </c>
      <c r="AY75" s="254">
        <v>79.078829274546777</v>
      </c>
      <c r="AZ75" s="524">
        <v>-756.64660893027735</v>
      </c>
      <c r="BA75" s="296">
        <f>SUM(BB75:BL75)+AZ75</f>
        <v>-8400.2549901700168</v>
      </c>
      <c r="BB75" s="274">
        <f t="shared" si="62"/>
        <v>-3994.1932194246906</v>
      </c>
      <c r="BC75" s="274">
        <f t="shared" si="62"/>
        <v>-334.03479806242137</v>
      </c>
      <c r="BD75" s="274">
        <f t="shared" si="62"/>
        <v>-1322.6377412601705</v>
      </c>
      <c r="BE75" s="274">
        <f t="shared" si="62"/>
        <v>-228.48005307254536</v>
      </c>
      <c r="BF75" s="274">
        <f t="shared" si="62"/>
        <v>-323.84019325606636</v>
      </c>
      <c r="BG75" s="274">
        <f t="shared" si="62"/>
        <v>0</v>
      </c>
      <c r="BH75" s="274">
        <f t="shared" si="62"/>
        <v>0</v>
      </c>
      <c r="BI75" s="274">
        <f t="shared" si="62"/>
        <v>-35.209962682849472</v>
      </c>
      <c r="BJ75" s="274">
        <f t="shared" si="62"/>
        <v>0</v>
      </c>
      <c r="BK75" s="274">
        <f t="shared" si="63"/>
        <v>-914.52269076580001</v>
      </c>
      <c r="BL75" s="300">
        <f t="shared" si="63"/>
        <v>-490.68972271519687</v>
      </c>
    </row>
    <row r="76" spans="1:64" x14ac:dyDescent="0.25">
      <c r="A76" s="1502"/>
      <c r="B76" s="126" t="s">
        <v>168</v>
      </c>
      <c r="C76" s="131" t="s">
        <v>936</v>
      </c>
      <c r="D76" s="274">
        <f t="shared" si="59"/>
        <v>-24354.389048071414</v>
      </c>
      <c r="E76" s="253">
        <v>-16080.022217522934</v>
      </c>
      <c r="F76" s="253">
        <v>-861.37400123384919</v>
      </c>
      <c r="G76" s="253">
        <v>-2000.2277131607989</v>
      </c>
      <c r="H76" s="253">
        <v>-410.34741200534046</v>
      </c>
      <c r="I76" s="253">
        <v>-1564.4251353389948</v>
      </c>
      <c r="J76" s="253">
        <v>0</v>
      </c>
      <c r="K76" s="253">
        <v>-16.993544803807691</v>
      </c>
      <c r="L76" s="253">
        <v>-85.398202168863236</v>
      </c>
      <c r="M76" s="253">
        <v>-0.29753992033677723</v>
      </c>
      <c r="N76" s="253">
        <v>-2669.9475134893005</v>
      </c>
      <c r="O76" s="254">
        <v>-665.35576842719036</v>
      </c>
      <c r="P76" s="274">
        <f>SUM(Q76:AA76)</f>
        <v>-25223.886033141862</v>
      </c>
      <c r="Q76" s="253">
        <v>-16854.890520282566</v>
      </c>
      <c r="R76" s="253">
        <v>-960.22521603707753</v>
      </c>
      <c r="S76" s="253">
        <v>-2134.182722740577</v>
      </c>
      <c r="T76" s="253">
        <v>-455.41453671498408</v>
      </c>
      <c r="U76" s="253">
        <v>-1497.6012865833488</v>
      </c>
      <c r="V76" s="253">
        <v>0</v>
      </c>
      <c r="W76" s="253">
        <v>-16.859160323854308</v>
      </c>
      <c r="X76" s="253">
        <v>-104.95392218399941</v>
      </c>
      <c r="Y76" s="253">
        <v>-0.29181357772267241</v>
      </c>
      <c r="Z76" s="253">
        <v>-2512.5408414534745</v>
      </c>
      <c r="AA76" s="254">
        <v>-686.92601324426244</v>
      </c>
      <c r="AB76" s="274">
        <f>SUM(AC76:AM76)</f>
        <v>-25785.272388536137</v>
      </c>
      <c r="AC76" s="253">
        <v>-17101.229711849985</v>
      </c>
      <c r="AD76" s="253">
        <v>-1140.0768692028016</v>
      </c>
      <c r="AE76" s="253">
        <v>-2235.8318298892091</v>
      </c>
      <c r="AF76" s="253">
        <v>-496.56565722319812</v>
      </c>
      <c r="AG76" s="253">
        <v>-1498.4776995547202</v>
      </c>
      <c r="AH76" s="253">
        <v>0</v>
      </c>
      <c r="AI76" s="253">
        <v>-14.215269727323053</v>
      </c>
      <c r="AJ76" s="253">
        <v>-99.840609372988538</v>
      </c>
      <c r="AK76" s="253">
        <v>-79.184075788113233</v>
      </c>
      <c r="AL76" s="253">
        <v>-2405.2407000424214</v>
      </c>
      <c r="AM76" s="254">
        <v>-714.60996588537557</v>
      </c>
      <c r="AN76" s="289">
        <f>SUM(AO76:AY76)</f>
        <v>-52863.935903855825</v>
      </c>
      <c r="AO76" s="253">
        <v>-37951.89194237021</v>
      </c>
      <c r="AP76" s="253">
        <v>-2736.9309684474174</v>
      </c>
      <c r="AQ76" s="253">
        <v>-4581.0141922005969</v>
      </c>
      <c r="AR76" s="253">
        <v>-1288.2268688013353</v>
      </c>
      <c r="AS76" s="253">
        <v>-2554.6811565268517</v>
      </c>
      <c r="AT76" s="253">
        <v>0</v>
      </c>
      <c r="AU76" s="253">
        <v>-11.457037611238775</v>
      </c>
      <c r="AV76" s="253">
        <v>-208.22009696869031</v>
      </c>
      <c r="AW76" s="253">
        <v>-201.32719719579299</v>
      </c>
      <c r="AX76" s="253">
        <v>-2296.0747106932868</v>
      </c>
      <c r="AY76" s="254">
        <v>-1034.1117330403993</v>
      </c>
      <c r="AZ76" s="524">
        <v>-378.37122473640312</v>
      </c>
      <c r="BA76" s="296">
        <f>SUM(BB76:BL76)+AZ76</f>
        <v>-128605.85459834164</v>
      </c>
      <c r="BB76" s="274">
        <f t="shared" si="62"/>
        <v>-87988.0343920257</v>
      </c>
      <c r="BC76" s="274">
        <f t="shared" si="62"/>
        <v>-5698.6070549211454</v>
      </c>
      <c r="BD76" s="274">
        <f t="shared" si="62"/>
        <v>-10951.256457991181</v>
      </c>
      <c r="BE76" s="274">
        <f t="shared" si="62"/>
        <v>-2650.554474744858</v>
      </c>
      <c r="BF76" s="274">
        <f t="shared" si="62"/>
        <v>-7115.1852780039153</v>
      </c>
      <c r="BG76" s="274">
        <f t="shared" si="62"/>
        <v>0</v>
      </c>
      <c r="BH76" s="274">
        <f t="shared" si="62"/>
        <v>-59.525012466223828</v>
      </c>
      <c r="BI76" s="274">
        <f t="shared" si="62"/>
        <v>-498.41283069454147</v>
      </c>
      <c r="BJ76" s="274">
        <f t="shared" si="62"/>
        <v>-281.10062648196566</v>
      </c>
      <c r="BK76" s="274">
        <f t="shared" si="63"/>
        <v>-9883.8037656784836</v>
      </c>
      <c r="BL76" s="300">
        <f t="shared" si="63"/>
        <v>-3101.0034805972273</v>
      </c>
    </row>
    <row r="77" spans="1:64" s="209" customFormat="1" x14ac:dyDescent="0.25">
      <c r="A77" s="1503"/>
      <c r="B77" s="314" t="s">
        <v>463</v>
      </c>
      <c r="C77" s="313" t="s">
        <v>8</v>
      </c>
      <c r="D77" s="278">
        <f>SUM(D73:D76)</f>
        <v>142978.80248373316</v>
      </c>
      <c r="E77" s="278">
        <f t="shared" ref="E77:BL77" si="64">SUM(E73:E76)</f>
        <v>105819.33056517107</v>
      </c>
      <c r="F77" s="278">
        <f t="shared" si="64"/>
        <v>3604.1005926586613</v>
      </c>
      <c r="G77" s="278">
        <f t="shared" si="64"/>
        <v>10795.464117050959</v>
      </c>
      <c r="H77" s="278">
        <f t="shared" si="64"/>
        <v>1376.4698996662785</v>
      </c>
      <c r="I77" s="278">
        <f t="shared" si="64"/>
        <v>3724.3091766676689</v>
      </c>
      <c r="J77" s="278">
        <f t="shared" si="64"/>
        <v>1593.1823476020716</v>
      </c>
      <c r="K77" s="278">
        <f t="shared" si="64"/>
        <v>8.4878448299081306</v>
      </c>
      <c r="L77" s="278">
        <f t="shared" si="64"/>
        <v>312.16011666969177</v>
      </c>
      <c r="M77" s="278">
        <f>SUM(M73:M76)</f>
        <v>45.148105523037003</v>
      </c>
      <c r="N77" s="278">
        <f t="shared" si="64"/>
        <v>13280.591545665789</v>
      </c>
      <c r="O77" s="284">
        <f t="shared" si="64"/>
        <v>2419.5581722280413</v>
      </c>
      <c r="P77" s="278">
        <f t="shared" si="64"/>
        <v>150262.02207108197</v>
      </c>
      <c r="Q77" s="278">
        <f t="shared" si="64"/>
        <v>109476.86037117246</v>
      </c>
      <c r="R77" s="278">
        <f t="shared" si="64"/>
        <v>3860.8854469020648</v>
      </c>
      <c r="S77" s="278">
        <f t="shared" si="64"/>
        <v>10100.319863515679</v>
      </c>
      <c r="T77" s="278">
        <f t="shared" si="64"/>
        <v>1546.6084017334167</v>
      </c>
      <c r="U77" s="278">
        <f t="shared" si="64"/>
        <v>14419.313154584084</v>
      </c>
      <c r="V77" s="278">
        <f t="shared" si="64"/>
        <v>1640.6581023067256</v>
      </c>
      <c r="W77" s="278">
        <f t="shared" si="64"/>
        <v>8.8896697144280417</v>
      </c>
      <c r="X77" s="278">
        <f t="shared" si="64"/>
        <v>181.33305069930367</v>
      </c>
      <c r="Y77" s="278">
        <f>SUM(Y73:Y76)</f>
        <v>52.067937298701388</v>
      </c>
      <c r="Z77" s="278">
        <f>SUM(Z73:Z76)</f>
        <v>6384.8677530639943</v>
      </c>
      <c r="AA77" s="284">
        <f t="shared" si="64"/>
        <v>2590.2183200911099</v>
      </c>
      <c r="AB77" s="278">
        <f t="shared" si="64"/>
        <v>155962.58984888141</v>
      </c>
      <c r="AC77" s="278">
        <f t="shared" si="64"/>
        <v>119067.9642802778</v>
      </c>
      <c r="AD77" s="278">
        <f t="shared" si="64"/>
        <v>4985.0083470704694</v>
      </c>
      <c r="AE77" s="278">
        <f t="shared" si="64"/>
        <v>15017.840369757309</v>
      </c>
      <c r="AF77" s="278">
        <f t="shared" si="64"/>
        <v>2139.8518769577454</v>
      </c>
      <c r="AG77" s="278">
        <f t="shared" si="64"/>
        <v>3626.4571367855351</v>
      </c>
      <c r="AH77" s="278">
        <f t="shared" si="64"/>
        <v>1743.1184123855037</v>
      </c>
      <c r="AI77" s="278">
        <f t="shared" si="64"/>
        <v>8.0935745158996024</v>
      </c>
      <c r="AJ77" s="278">
        <f t="shared" si="64"/>
        <v>195.16719359656446</v>
      </c>
      <c r="AK77" s="278">
        <f>SUM(AK73:AK76)</f>
        <v>-17.011830084487741</v>
      </c>
      <c r="AL77" s="278">
        <f t="shared" si="64"/>
        <v>7301.5331741439004</v>
      </c>
      <c r="AM77" s="284">
        <f t="shared" si="64"/>
        <v>1894.5673134752142</v>
      </c>
      <c r="AN77" s="849">
        <f t="shared" si="64"/>
        <v>406223.67041766713</v>
      </c>
      <c r="AO77" s="278">
        <f t="shared" si="64"/>
        <v>333101.85526285623</v>
      </c>
      <c r="AP77" s="278">
        <f t="shared" si="64"/>
        <v>16472.483497797133</v>
      </c>
      <c r="AQ77" s="278">
        <f t="shared" si="64"/>
        <v>27776.740981711784</v>
      </c>
      <c r="AR77" s="278">
        <f t="shared" si="64"/>
        <v>4616.6932862779522</v>
      </c>
      <c r="AS77" s="278">
        <f t="shared" si="64"/>
        <v>5108.2797329327996</v>
      </c>
      <c r="AT77" s="278">
        <f t="shared" si="64"/>
        <v>3704.0410014710897</v>
      </c>
      <c r="AU77" s="278">
        <f t="shared" si="64"/>
        <v>20.76896188073502</v>
      </c>
      <c r="AV77" s="278">
        <f t="shared" si="64"/>
        <v>869.53326532020856</v>
      </c>
      <c r="AW77" s="278">
        <f>SUM(AW73:AW76)</f>
        <v>44.575449487000441</v>
      </c>
      <c r="AX77" s="278">
        <f t="shared" si="64"/>
        <v>9214.1020554562383</v>
      </c>
      <c r="AY77" s="284">
        <f t="shared" si="64"/>
        <v>5294.596922475961</v>
      </c>
      <c r="AZ77" s="305">
        <f t="shared" si="64"/>
        <v>5873.7621663333202</v>
      </c>
      <c r="BA77" s="297">
        <f t="shared" si="64"/>
        <v>861300.84698769695</v>
      </c>
      <c r="BB77" s="275">
        <f t="shared" si="64"/>
        <v>667466.01047947758</v>
      </c>
      <c r="BC77" s="275">
        <f t="shared" si="64"/>
        <v>28922.477884428336</v>
      </c>
      <c r="BD77" s="275">
        <f t="shared" si="64"/>
        <v>63690.365332035726</v>
      </c>
      <c r="BE77" s="275">
        <f t="shared" si="64"/>
        <v>9679.6234646353896</v>
      </c>
      <c r="BF77" s="275">
        <f t="shared" si="64"/>
        <v>26878.359200970084</v>
      </c>
      <c r="BG77" s="275">
        <f t="shared" si="64"/>
        <v>8680.9998637653916</v>
      </c>
      <c r="BH77" s="275">
        <f t="shared" si="64"/>
        <v>46.240050940970789</v>
      </c>
      <c r="BI77" s="275">
        <f t="shared" si="64"/>
        <v>1558.1936262857687</v>
      </c>
      <c r="BJ77" s="275">
        <f>SUM(BJ73:BJ76)</f>
        <v>124.77966222425113</v>
      </c>
      <c r="BK77" s="275">
        <f t="shared" si="64"/>
        <v>36181.094528329922</v>
      </c>
      <c r="BL77" s="299">
        <f t="shared" si="64"/>
        <v>12198.940728270329</v>
      </c>
    </row>
    <row r="78" spans="1:64" s="209" customFormat="1" ht="14.85" customHeight="1" x14ac:dyDescent="0.25">
      <c r="A78" s="1501" t="s">
        <v>235</v>
      </c>
      <c r="B78" s="315" t="s">
        <v>121</v>
      </c>
      <c r="C78" s="125" t="s">
        <v>174</v>
      </c>
      <c r="D78" s="273">
        <f>D20+SUM(D22:D23,D27)+SUM(D29:D32)+D37+D41+D46+D51+SUM(D56:D57)+SUM(D59:D60)+SUM(D64:D68)+D73</f>
        <v>8154442.0243502818</v>
      </c>
      <c r="E78" s="273">
        <f>E20+SUM(E22:E23,E27)+SUM(E29:E32)+E37+E41+E46+E51+SUM(E56:E57)+SUM(E59:E60)+SUM(E64:E68)+E73</f>
        <v>4816404.326862487</v>
      </c>
      <c r="F78" s="273">
        <f>F20+SUM(F22:F23,F27)+SUM(F29:F32)+F37+F41+F46+F51+SUM(F56:F57)+SUM(F59:F60)+SUM(F64:F68)+F73</f>
        <v>273404.97732631816</v>
      </c>
      <c r="G78" s="273">
        <f t="shared" ref="G78:O78" si="65">G20+SUM(G22:G23,G27)+SUM(G29:G32)+G37+G41+G46+G51+SUM(G56:G57)+SUM(G59:G60)+SUM(G64:G68)+G73</f>
        <v>1823239.8775660701</v>
      </c>
      <c r="H78" s="273">
        <f t="shared" si="65"/>
        <v>286257.41429593012</v>
      </c>
      <c r="I78" s="273">
        <f t="shared" si="65"/>
        <v>142948.10521212104</v>
      </c>
      <c r="J78" s="273">
        <f t="shared" si="65"/>
        <v>122366.44202736263</v>
      </c>
      <c r="K78" s="273">
        <f t="shared" si="65"/>
        <v>355.89497899752104</v>
      </c>
      <c r="L78" s="273">
        <f t="shared" si="65"/>
        <v>61981.118662016626</v>
      </c>
      <c r="M78" s="273">
        <f>M20+SUM(M22:M23,M27)+SUM(M29:M32)+M37+M41+M46+M51+SUM(M56:M57)+SUM(M59:M60)+SUM(M64:M68)+M73</f>
        <v>2350.3620152946073</v>
      </c>
      <c r="N78" s="273">
        <f t="shared" si="65"/>
        <v>178479.35472582339</v>
      </c>
      <c r="O78" s="285">
        <f t="shared" si="65"/>
        <v>446654.15067785891</v>
      </c>
      <c r="P78" s="273">
        <f>P20+SUM(P22:P23,P27)+SUM(P29:P32)+P37+P41+P46+P51+SUM(P56:P57)+SUM(P59:P60)+SUM(P64:P68)+P73</f>
        <v>9827294.0979926232</v>
      </c>
      <c r="Q78" s="273">
        <f t="shared" ref="Q78:AA78" si="66">Q20+SUM(Q22:Q23,Q27)+SUM(Q29:Q32)+Q37+Q41+Q46+Q51+SUM(Q56:Q57)+SUM(Q59:Q60)+SUM(Q64:Q68)+Q73</f>
        <v>5799276.3351668678</v>
      </c>
      <c r="R78" s="273">
        <f t="shared" si="66"/>
        <v>245717.48626264409</v>
      </c>
      <c r="S78" s="273">
        <f t="shared" si="66"/>
        <v>2184228.191729479</v>
      </c>
      <c r="T78" s="273">
        <f t="shared" si="66"/>
        <v>357386.9452621094</v>
      </c>
      <c r="U78" s="273">
        <f t="shared" si="66"/>
        <v>201059.29526331931</v>
      </c>
      <c r="V78" s="273">
        <f t="shared" si="66"/>
        <v>373236.81554417516</v>
      </c>
      <c r="W78" s="273">
        <f t="shared" si="66"/>
        <v>186.3878137698162</v>
      </c>
      <c r="X78" s="273">
        <f t="shared" si="66"/>
        <v>46408.053201434122</v>
      </c>
      <c r="Y78" s="273">
        <f>Y20+SUM(Y22:Y23,Y27)+SUM(Y29:Y32)+Y37+Y41+Y46+Y51+SUM(Y56:Y57)+SUM(Y59:Y60)+SUM(Y64:Y68)+Y73</f>
        <v>12484.81732293496</v>
      </c>
      <c r="Z78" s="273">
        <f t="shared" si="66"/>
        <v>150517.96712451961</v>
      </c>
      <c r="AA78" s="285">
        <f t="shared" si="66"/>
        <v>456791.80330137047</v>
      </c>
      <c r="AB78" s="273">
        <f>AB20+SUM(AB22:AB23,AB27)+SUM(AB29:AB32)+AB37+AB41+AB46+AB51+SUM(AB56:AB57)+SUM(AB59:AB60)+SUM(AB64:AB68)+AB73</f>
        <v>11216952.314769035</v>
      </c>
      <c r="AC78" s="273">
        <f t="shared" ref="AC78:AM78" si="67">AC20+SUM(AC22:AC23,AC27)+SUM(AC29:AC32)+AC37+AC41+AC46+AC51+SUM(AC56:AC57)+SUM(AC59:AC60)+SUM(AC64:AC68)+AC73</f>
        <v>6731962.5686711576</v>
      </c>
      <c r="AD78" s="273">
        <f t="shared" si="67"/>
        <v>442962.4691864287</v>
      </c>
      <c r="AE78" s="273">
        <f t="shared" si="67"/>
        <v>2299344.1801394382</v>
      </c>
      <c r="AF78" s="273">
        <f t="shared" si="67"/>
        <v>453904.22311689763</v>
      </c>
      <c r="AG78" s="273">
        <f t="shared" si="67"/>
        <v>120763.37149629171</v>
      </c>
      <c r="AH78" s="273">
        <f t="shared" si="67"/>
        <v>141326.20116762153</v>
      </c>
      <c r="AI78" s="273">
        <f t="shared" si="67"/>
        <v>232.56306719806196</v>
      </c>
      <c r="AJ78" s="273">
        <f t="shared" si="67"/>
        <v>65610.890559260515</v>
      </c>
      <c r="AK78" s="273">
        <f>AK20+SUM(AK22:AK23,AK27)+SUM(AK29:AK32)+AK37+AK41+AK46+AK51+SUM(AK56:AK57)+SUM(AK59:AK60)+SUM(AK64:AK68)+AK73</f>
        <v>31669.808490649084</v>
      </c>
      <c r="AL78" s="273">
        <f t="shared" si="67"/>
        <v>271487.84849575063</v>
      </c>
      <c r="AM78" s="273">
        <f t="shared" si="67"/>
        <v>657688.19037834089</v>
      </c>
      <c r="AN78" s="276">
        <f>AN20+SUM(AN22:AN23,AN27)+SUM(AN29:AN32)+AN37+AN41+AN46+AN51+SUM(AN56:AN57)+SUM(AN59:AN60)+SUM(AN64:AN68)+AN73</f>
        <v>18868955.502035379</v>
      </c>
      <c r="AO78" s="273">
        <f t="shared" ref="AO78:AY78" si="68">AO20+SUM(AO22:AO23,AO27)+SUM(AO29:AO32)+AO37+AO41+AO46+AO51+SUM(AO56:AO57)+SUM(AO59:AO60)+SUM(AO64:AO68)+AO73</f>
        <v>11087944.176339105</v>
      </c>
      <c r="AP78" s="273">
        <f t="shared" si="68"/>
        <v>677773.92476550792</v>
      </c>
      <c r="AQ78" s="273">
        <f t="shared" si="68"/>
        <v>4299922.335982441</v>
      </c>
      <c r="AR78" s="273">
        <f t="shared" si="68"/>
        <v>841001.18662341428</v>
      </c>
      <c r="AS78" s="273">
        <f t="shared" si="68"/>
        <v>144845.83021055427</v>
      </c>
      <c r="AT78" s="273">
        <f t="shared" si="68"/>
        <v>238563.43468096619</v>
      </c>
      <c r="AU78" s="273">
        <f t="shared" si="68"/>
        <v>410.62751488910692</v>
      </c>
      <c r="AV78" s="273">
        <f t="shared" si="68"/>
        <v>171352.37560204478</v>
      </c>
      <c r="AW78" s="273">
        <f>AW20+SUM(AW22:AW23,AW27)+SUM(AW29:AW32)+AW37+AW41+AW46+AW51+SUM(AW56:AW57)+SUM(AW59:AW60)+SUM(AW64:AW68)+AW73</f>
        <v>131803.97804287937</v>
      </c>
      <c r="AX78" s="273">
        <f t="shared" si="68"/>
        <v>427516.17981892201</v>
      </c>
      <c r="AY78" s="285">
        <f t="shared" si="68"/>
        <v>847821.45245465904</v>
      </c>
      <c r="AZ78" s="298">
        <f>AZ20+SUM(AZ22:AZ23,AZ27)+SUM(AZ29:AZ32)+AZ37+AZ41+AZ46+AZ51+SUM(AZ56:AZ57)+SUM(AZ59:AZ60)+SUM(AZ64:AZ68)+AZ73</f>
        <v>527573.00382151036</v>
      </c>
      <c r="BA78" s="294">
        <f>BA20+SUM(BA22:BA23,BA27)+SUM(BA29:BA32)+BA37+BA41+BA46+BA51+SUM(BA56:BA57)+SUM(BA59:BA60)+SUM(BA64:BA68)+BA73</f>
        <v>48595216.942968838</v>
      </c>
      <c r="BB78" s="273">
        <f t="shared" ref="BB78:BL78" si="69">BB20+SUM(BB22:BB23,BB27)+SUM(BB29:BB32)+BB37+BB41+BB46+BB51+SUM(BB56:BB57)+SUM(BB59:BB60)+SUM(BB64:BB68)+BB73</f>
        <v>28435587.407039624</v>
      </c>
      <c r="BC78" s="273">
        <f t="shared" si="69"/>
        <v>1639858.8575408992</v>
      </c>
      <c r="BD78" s="273">
        <f t="shared" si="69"/>
        <v>10606734.585417427</v>
      </c>
      <c r="BE78" s="273">
        <f t="shared" si="69"/>
        <v>1938549.7692983511</v>
      </c>
      <c r="BF78" s="273">
        <f t="shared" si="69"/>
        <v>609616.60218228633</v>
      </c>
      <c r="BG78" s="273">
        <f t="shared" si="69"/>
        <v>875492.89342012536</v>
      </c>
      <c r="BH78" s="273">
        <f t="shared" si="69"/>
        <v>1185.4733748545063</v>
      </c>
      <c r="BI78" s="273">
        <f t="shared" si="69"/>
        <v>345352.43802475603</v>
      </c>
      <c r="BJ78" s="273">
        <f>BJ20+SUM(BJ22:BJ23,BJ27)+SUM(BJ29:BJ32)+BJ37+BJ41+BJ46+BJ51+SUM(BJ56:BJ57)+SUM(BJ59:BJ60)+SUM(BJ64:BJ68)+BJ73</f>
        <v>178308.96587175803</v>
      </c>
      <c r="BK78" s="273">
        <f t="shared" si="69"/>
        <v>1028001.3501650157</v>
      </c>
      <c r="BL78" s="298">
        <f t="shared" si="69"/>
        <v>2408955.5968122296</v>
      </c>
    </row>
    <row r="79" spans="1:64" s="209" customFormat="1" x14ac:dyDescent="0.25">
      <c r="A79" s="1507"/>
      <c r="B79" s="126" t="s">
        <v>55</v>
      </c>
      <c r="C79" s="127" t="s">
        <v>175</v>
      </c>
      <c r="D79" s="274">
        <f>D21+D24+D34+D38+D43+D48+D53+D58+D70+D75</f>
        <v>-378143.28976565803</v>
      </c>
      <c r="E79" s="274">
        <f>E21+E24+E34+E38+E43+E48+E53+E58+E70+E75</f>
        <v>-245825.98141162883</v>
      </c>
      <c r="F79" s="274">
        <f>F21+F24+F34+F38+F43+F48+F53+F58+F70+F75</f>
        <v>-10465.421172999342</v>
      </c>
      <c r="G79" s="274">
        <f t="shared" ref="G79:O79" si="70">G21+G24+G34+G38+G43+G48+G53+G58+G70+G75</f>
        <v>-75384.726020180693</v>
      </c>
      <c r="H79" s="274">
        <f t="shared" si="70"/>
        <v>-10694.305646684325</v>
      </c>
      <c r="I79" s="274">
        <f t="shared" si="70"/>
        <v>-2174.0987564602519</v>
      </c>
      <c r="J79" s="274">
        <f t="shared" si="70"/>
        <v>-8515.4014758194189</v>
      </c>
      <c r="K79" s="274">
        <f t="shared" si="70"/>
        <v>-1.6397599186808849</v>
      </c>
      <c r="L79" s="274">
        <f t="shared" si="70"/>
        <v>-1013.2275479696875</v>
      </c>
      <c r="M79" s="274">
        <f>M21+M24+M34+M38+M43+M48+M53+M58+M70+M75</f>
        <v>-514.03130835660795</v>
      </c>
      <c r="N79" s="274">
        <f t="shared" si="70"/>
        <v>-4297.3086621612565</v>
      </c>
      <c r="O79" s="282">
        <f t="shared" si="70"/>
        <v>-19257.148003479015</v>
      </c>
      <c r="P79" s="274">
        <f>P21+P24+P34+P38+P43+P48+P53+P58+P70+P75</f>
        <v>-514465.24516458006</v>
      </c>
      <c r="Q79" s="274">
        <f t="shared" ref="Q79:AA79" si="71">Q21+Q24+Q34+Q38+Q43+Q48+Q53+Q58+Q70+Q75</f>
        <v>-289186.06842496601</v>
      </c>
      <c r="R79" s="274">
        <f t="shared" si="71"/>
        <v>-13588.60463747111</v>
      </c>
      <c r="S79" s="274">
        <f t="shared" si="71"/>
        <v>-124690.11923739314</v>
      </c>
      <c r="T79" s="274">
        <f t="shared" si="71"/>
        <v>-17663.478971876619</v>
      </c>
      <c r="U79" s="274">
        <f t="shared" si="71"/>
        <v>-7625.1249208261697</v>
      </c>
      <c r="V79" s="274">
        <f t="shared" si="71"/>
        <v>-15350.000773694195</v>
      </c>
      <c r="W79" s="274">
        <f t="shared" si="71"/>
        <v>-8.4932529274426614</v>
      </c>
      <c r="X79" s="274">
        <f t="shared" si="71"/>
        <v>-1538.6486937949219</v>
      </c>
      <c r="Y79" s="274">
        <f>Y21+Y24+Y34+Y38+Y43+Y48+Y53+Y58+Y70+Y75</f>
        <v>-2165.1526300050546</v>
      </c>
      <c r="Z79" s="274">
        <f t="shared" si="71"/>
        <v>-11426.959544894395</v>
      </c>
      <c r="AA79" s="282">
        <f t="shared" si="71"/>
        <v>-31222.594076730831</v>
      </c>
      <c r="AB79" s="274">
        <f>AB21+AB24+AB34+AB38+AB43+AB48+AB53+AB58+AB70+AB75</f>
        <v>-3183967.3422199762</v>
      </c>
      <c r="AC79" s="274">
        <f t="shared" ref="AC79:AM79" si="72">AC21+AC24+AC34+AC38+AC43+AC48+AC53+AC58+AC70+AC75</f>
        <v>-2056218.3962501672</v>
      </c>
      <c r="AD79" s="274">
        <f t="shared" si="72"/>
        <v>-99037.714206398276</v>
      </c>
      <c r="AE79" s="274">
        <f t="shared" si="72"/>
        <v>-596833.09698275907</v>
      </c>
      <c r="AF79" s="274">
        <f t="shared" si="72"/>
        <v>-86918.255825808388</v>
      </c>
      <c r="AG79" s="274">
        <f t="shared" si="72"/>
        <v>-46657.07170708671</v>
      </c>
      <c r="AH79" s="274">
        <f t="shared" si="72"/>
        <v>-74236.498471257466</v>
      </c>
      <c r="AI79" s="274">
        <f t="shared" si="72"/>
        <v>-80.493857803740624</v>
      </c>
      <c r="AJ79" s="274">
        <f t="shared" si="72"/>
        <v>-6944.3922016316501</v>
      </c>
      <c r="AK79" s="274">
        <f>AK21+AK24+AK34+AK38+AK43+AK48+AK53+AK58+AK70+AK75</f>
        <v>-11098.631638711779</v>
      </c>
      <c r="AL79" s="274">
        <f t="shared" si="72"/>
        <v>-65962.294123411004</v>
      </c>
      <c r="AM79" s="282">
        <f t="shared" si="72"/>
        <v>-139980.49695494084</v>
      </c>
      <c r="AN79" s="289">
        <f>AN21+AN24+AN34+AN38+AN43+AN48+AN53+AN58+AN70+AN75</f>
        <v>2230961.901387895</v>
      </c>
      <c r="AO79" s="274">
        <f t="shared" ref="AO79:AY79" si="73">AO21+AO24+AO34+AO38+AO43+AO48+AO53+AO58+AO70+AO75</f>
        <v>1452782.2207200921</v>
      </c>
      <c r="AP79" s="274">
        <f t="shared" si="73"/>
        <v>67661.120140502695</v>
      </c>
      <c r="AQ79" s="274">
        <f t="shared" si="73"/>
        <v>543784.23231745267</v>
      </c>
      <c r="AR79" s="274">
        <f t="shared" si="73"/>
        <v>83978.036840512359</v>
      </c>
      <c r="AS79" s="274">
        <f t="shared" si="73"/>
        <v>-18758.964846549403</v>
      </c>
      <c r="AT79" s="274">
        <f t="shared" si="73"/>
        <v>0</v>
      </c>
      <c r="AU79" s="274">
        <f t="shared" si="73"/>
        <v>36.051674931989261</v>
      </c>
      <c r="AV79" s="274">
        <f t="shared" si="73"/>
        <v>6493.5681696441279</v>
      </c>
      <c r="AW79" s="274">
        <f>AW21+AW24+AW34+AW38+AW43+AW48+AW53+AW58+AW70+AW75</f>
        <v>18354.913586870411</v>
      </c>
      <c r="AX79" s="274">
        <f t="shared" si="73"/>
        <v>-63461.740659904841</v>
      </c>
      <c r="AY79" s="282">
        <f t="shared" si="73"/>
        <v>140092.4634443433</v>
      </c>
      <c r="AZ79" s="300">
        <f>AZ21+AZ24+AZ34+AZ38+AZ43+AZ48+AZ53+AZ58+AZ70+AZ75</f>
        <v>-1505990.2023149522</v>
      </c>
      <c r="BA79" s="296">
        <f>BA21+BA24+BA34+BA38+BA43+BA48+BA53+BA58+BA70+BA75</f>
        <v>-3351604.1780772707</v>
      </c>
      <c r="BB79" s="274">
        <f t="shared" ref="BB79:BL79" si="74">BB21+BB24+BB34+BB38+BB43+BB48+BB53+BB58+BB70+BB75</f>
        <v>-1138448.2253666697</v>
      </c>
      <c r="BC79" s="274">
        <f t="shared" si="74"/>
        <v>-55430.619876366043</v>
      </c>
      <c r="BD79" s="274">
        <f t="shared" si="74"/>
        <v>-253123.70992288023</v>
      </c>
      <c r="BE79" s="274">
        <f t="shared" si="74"/>
        <v>-31298.003603856971</v>
      </c>
      <c r="BF79" s="274">
        <f t="shared" si="74"/>
        <v>-75215.260230922548</v>
      </c>
      <c r="BG79" s="274">
        <f t="shared" si="74"/>
        <v>-98101.900720771067</v>
      </c>
      <c r="BH79" s="274">
        <f t="shared" si="74"/>
        <v>-54.575195717874912</v>
      </c>
      <c r="BI79" s="274">
        <f t="shared" si="74"/>
        <v>-3002.7002737521329</v>
      </c>
      <c r="BJ79" s="274">
        <f>BJ21+BJ24+BJ34+BJ38+BJ43+BJ48+BJ53+BJ58+BJ70+BJ75</f>
        <v>4577.0980097969705</v>
      </c>
      <c r="BK79" s="274">
        <f t="shared" si="74"/>
        <v>-145148.30299037148</v>
      </c>
      <c r="BL79" s="300">
        <f t="shared" si="74"/>
        <v>-50367.775590807381</v>
      </c>
    </row>
    <row r="80" spans="1:64" s="209" customFormat="1" x14ac:dyDescent="0.25">
      <c r="A80" s="1507"/>
      <c r="B80" s="126" t="s">
        <v>56</v>
      </c>
      <c r="C80" s="127" t="s">
        <v>176</v>
      </c>
      <c r="D80" s="274">
        <f>D25+D33+D42+D47+D52+D61+D69+D74</f>
        <v>287967.17946023645</v>
      </c>
      <c r="E80" s="274">
        <f>E25+E33+E42+E47+E52+E61+E69+E74</f>
        <v>226023.334541613</v>
      </c>
      <c r="F80" s="274">
        <f>F25+F33+F42+F47+F52+F61+F69+F74</f>
        <v>4283.1085679608841</v>
      </c>
      <c r="G80" s="274">
        <f t="shared" ref="G80:O80" si="75">G25+G33+G42+G47+G52+G61+G69+G74</f>
        <v>26814.081624893857</v>
      </c>
      <c r="H80" s="274">
        <f t="shared" si="75"/>
        <v>3475.6580262363527</v>
      </c>
      <c r="I80" s="274">
        <f t="shared" si="75"/>
        <v>5024.241486722296</v>
      </c>
      <c r="J80" s="274">
        <f t="shared" si="75"/>
        <v>3963.1753790594312</v>
      </c>
      <c r="K80" s="274">
        <f t="shared" si="75"/>
        <v>67.007777644086758</v>
      </c>
      <c r="L80" s="274">
        <f t="shared" si="75"/>
        <v>339.66627606954808</v>
      </c>
      <c r="M80" s="274">
        <f>M25+M33+M42+M47+M52+M61+M69+M74</f>
        <v>0.12847752901354881</v>
      </c>
      <c r="N80" s="274">
        <f t="shared" si="75"/>
        <v>14390.727580801422</v>
      </c>
      <c r="O80" s="282">
        <f t="shared" si="75"/>
        <v>3586.049721706635</v>
      </c>
      <c r="P80" s="274">
        <f>P25+P33+P42+P47+P52+P61+P69+P74</f>
        <v>284785.15319124574</v>
      </c>
      <c r="Q80" s="274">
        <f t="shared" ref="Q80:AA80" si="76">Q25+Q33+Q42+Q47+Q52+Q61+Q69+Q74</f>
        <v>221467.27527578414</v>
      </c>
      <c r="R80" s="274">
        <f t="shared" si="76"/>
        <v>4463.1129991140806</v>
      </c>
      <c r="S80" s="274">
        <f t="shared" si="76"/>
        <v>31587.448492401032</v>
      </c>
      <c r="T80" s="274">
        <f t="shared" si="76"/>
        <v>4344.5529589566777</v>
      </c>
      <c r="U80" s="274">
        <f t="shared" si="76"/>
        <v>3829.4170182527819</v>
      </c>
      <c r="V80" s="274">
        <f t="shared" si="76"/>
        <v>3402.5781924824873</v>
      </c>
      <c r="W80" s="274">
        <f t="shared" si="76"/>
        <v>55.768000758719538</v>
      </c>
      <c r="X80" s="274">
        <f t="shared" si="76"/>
        <v>485.06084293155982</v>
      </c>
      <c r="Y80" s="274">
        <f>Y25+Y33+Y42+Y47+Y52+Y61+Y69+Y74</f>
        <v>0</v>
      </c>
      <c r="Z80" s="274">
        <f t="shared" si="76"/>
        <v>11011.692039044028</v>
      </c>
      <c r="AA80" s="282">
        <f t="shared" si="76"/>
        <v>4138.2473715201877</v>
      </c>
      <c r="AB80" s="274">
        <f>AB25+AB33+AB42+AB47+AB52+AB61+AB69+AB74</f>
        <v>289494.3442125431</v>
      </c>
      <c r="AC80" s="274">
        <f t="shared" ref="AC80:AM80" si="77">AC25+AC33+AC42+AC47+AC52+AC61+AC69+AC74</f>
        <v>224854.07026669264</v>
      </c>
      <c r="AD80" s="274">
        <f t="shared" si="77"/>
        <v>5309.0381420023805</v>
      </c>
      <c r="AE80" s="274">
        <f t="shared" si="77"/>
        <v>32265.01428746176</v>
      </c>
      <c r="AF80" s="274">
        <f t="shared" si="77"/>
        <v>4658.5080741637948</v>
      </c>
      <c r="AG80" s="274">
        <f t="shared" si="77"/>
        <v>3785.6255960645781</v>
      </c>
      <c r="AH80" s="274">
        <f t="shared" si="77"/>
        <v>3533.3557405311185</v>
      </c>
      <c r="AI80" s="274">
        <f t="shared" si="77"/>
        <v>45.88535961379403</v>
      </c>
      <c r="AJ80" s="274">
        <f t="shared" si="77"/>
        <v>455.23660653763363</v>
      </c>
      <c r="AK80" s="274">
        <f>AK25+AK33+AK42+AK47+AK52+AK61+AK69+AK74</f>
        <v>35.939732095076337</v>
      </c>
      <c r="AL80" s="274">
        <f t="shared" si="77"/>
        <v>10298.802109462929</v>
      </c>
      <c r="AM80" s="282">
        <f t="shared" si="77"/>
        <v>4252.8682979173664</v>
      </c>
      <c r="AN80" s="289">
        <f>AN25+AN33+AN42+AN47+AN52+AN61+AN69+AN74</f>
        <v>1682358.9265310967</v>
      </c>
      <c r="AO80" s="274">
        <f t="shared" ref="AO80:AY80" si="78">AO25+AO33+AO42+AO47+AO52+AO61+AO69+AO74</f>
        <v>1368617.3085187552</v>
      </c>
      <c r="AP80" s="274">
        <f t="shared" si="78"/>
        <v>34396.716961050879</v>
      </c>
      <c r="AQ80" s="274">
        <f t="shared" si="78"/>
        <v>145970.98700495035</v>
      </c>
      <c r="AR80" s="274">
        <f t="shared" si="78"/>
        <v>24736.313748532088</v>
      </c>
      <c r="AS80" s="274">
        <f t="shared" si="78"/>
        <v>28633.76380551601</v>
      </c>
      <c r="AT80" s="274">
        <f t="shared" si="78"/>
        <v>22865.565600615879</v>
      </c>
      <c r="AU80" s="274">
        <f t="shared" si="78"/>
        <v>216.88975972712882</v>
      </c>
      <c r="AV80" s="274">
        <f t="shared" si="78"/>
        <v>2314.114728518442</v>
      </c>
      <c r="AW80" s="274">
        <f>AW25+AW33+AW42+AW47+AW52+AW61+AW69+AW74</f>
        <v>224.67133286586818</v>
      </c>
      <c r="AX80" s="274">
        <f t="shared" si="78"/>
        <v>41733.599030215977</v>
      </c>
      <c r="AY80" s="282">
        <f t="shared" si="78"/>
        <v>12648.996040348378</v>
      </c>
      <c r="AZ80" s="300">
        <f>AZ25+AZ33+AZ42+AZ47+AZ52+AZ61+AZ69+AZ74</f>
        <v>0</v>
      </c>
      <c r="BA80" s="296">
        <f>BA25+BA33+BA42+BA47+BA52+BA61+BA69+BA74</f>
        <v>2544605.6033951212</v>
      </c>
      <c r="BB80" s="274">
        <f t="shared" ref="BB80:BL80" si="79">BB25+BB33+BB42+BB47+BB52+BB61+BB69+BB74</f>
        <v>2040961.988602845</v>
      </c>
      <c r="BC80" s="274">
        <f t="shared" si="79"/>
        <v>48451.976670128228</v>
      </c>
      <c r="BD80" s="274">
        <f t="shared" si="79"/>
        <v>236637.53140970698</v>
      </c>
      <c r="BE80" s="274">
        <f t="shared" si="79"/>
        <v>37215.032807888914</v>
      </c>
      <c r="BF80" s="274">
        <f t="shared" si="79"/>
        <v>41273.047906555657</v>
      </c>
      <c r="BG80" s="274">
        <f t="shared" si="79"/>
        <v>33764.674912688919</v>
      </c>
      <c r="BH80" s="274">
        <f t="shared" si="79"/>
        <v>385.55089774372914</v>
      </c>
      <c r="BI80" s="274">
        <f t="shared" si="79"/>
        <v>3594.0784540571835</v>
      </c>
      <c r="BJ80" s="274">
        <f>BJ25+BJ33+BJ42+BJ47+BJ52+BJ61+BJ69+BJ74</f>
        <v>260.73954248995807</v>
      </c>
      <c r="BK80" s="274">
        <f t="shared" si="79"/>
        <v>77434.820759524358</v>
      </c>
      <c r="BL80" s="300">
        <f t="shared" si="79"/>
        <v>24626.161431492568</v>
      </c>
    </row>
    <row r="81" spans="1:64" s="209" customFormat="1" x14ac:dyDescent="0.25">
      <c r="A81" s="1507"/>
      <c r="B81" s="126" t="s">
        <v>122</v>
      </c>
      <c r="C81" s="127" t="s">
        <v>937</v>
      </c>
      <c r="D81" s="274">
        <f>D26+D35+D39+D44+D49+D54+D62+D71+D76</f>
        <v>203136.97398515037</v>
      </c>
      <c r="E81" s="274">
        <f>E26+E35+E39+E44+E49+E54+E62+E71+E76</f>
        <v>135861.83919691303</v>
      </c>
      <c r="F81" s="274">
        <f>F26+F35+F39+F44+F49+F54+F62+F71+F76</f>
        <v>6580.1460932527252</v>
      </c>
      <c r="G81" s="274">
        <f t="shared" ref="G81:O81" si="80">G26+G35+G39+G44+G49+G54+G62+G71+G76</f>
        <v>39173.792519500887</v>
      </c>
      <c r="H81" s="274">
        <f t="shared" si="80"/>
        <v>5721.3019601067672</v>
      </c>
      <c r="I81" s="274">
        <f t="shared" si="80"/>
        <v>2067.7964044895079</v>
      </c>
      <c r="J81" s="274">
        <f t="shared" si="80"/>
        <v>655.42178246313381</v>
      </c>
      <c r="K81" s="274">
        <f t="shared" si="80"/>
        <v>-9.5135723493341473</v>
      </c>
      <c r="L81" s="274">
        <f t="shared" si="80"/>
        <v>385.64755882654987</v>
      </c>
      <c r="M81" s="274">
        <f>M26+M35+M39+M44+M49+M54+M62+M71+M76</f>
        <v>860.92458903265197</v>
      </c>
      <c r="N81" s="274">
        <f t="shared" si="80"/>
        <v>2776.3561830606463</v>
      </c>
      <c r="O81" s="282">
        <f t="shared" si="80"/>
        <v>9063.2612698538305</v>
      </c>
      <c r="P81" s="274">
        <f>P26+P35+P39+P44+P49+P54+P62+P71+P76</f>
        <v>276277.88010289648</v>
      </c>
      <c r="Q81" s="274">
        <f t="shared" ref="Q81:AA81" si="81">Q26+Q35+Q39+Q44+Q49+Q54+Q62+Q71+Q76</f>
        <v>186976.43059709435</v>
      </c>
      <c r="R81" s="274">
        <f t="shared" si="81"/>
        <v>9022.6383467795476</v>
      </c>
      <c r="S81" s="274">
        <f t="shared" si="81"/>
        <v>50645.129461426477</v>
      </c>
      <c r="T81" s="274">
        <f t="shared" si="81"/>
        <v>7404.498937506286</v>
      </c>
      <c r="U81" s="274">
        <f t="shared" si="81"/>
        <v>3030.7438342348705</v>
      </c>
      <c r="V81" s="274">
        <f t="shared" si="81"/>
        <v>1542.1954218307492</v>
      </c>
      <c r="W81" s="274">
        <f t="shared" si="81"/>
        <v>-7.533766375094995</v>
      </c>
      <c r="X81" s="274">
        <f t="shared" si="81"/>
        <v>498.86059804309872</v>
      </c>
      <c r="Y81" s="274">
        <f>Y26+Y35+Y39+Y44+Y49+Y54+Y62+Y71+Y76</f>
        <v>1103.6740208749786</v>
      </c>
      <c r="Z81" s="274">
        <f t="shared" si="81"/>
        <v>4277.4477372527253</v>
      </c>
      <c r="AA81" s="282">
        <f t="shared" si="81"/>
        <v>11783.794914228491</v>
      </c>
      <c r="AB81" s="274">
        <f>AB26+AB35+AB39+AB44+AB49+AB54+AB62+AB71+AB76</f>
        <v>306922.35552908166</v>
      </c>
      <c r="AC81" s="274">
        <f t="shared" ref="AC81:AM81" si="82">AC26+AC35+AC39+AC44+AC49+AC54+AC62+AC71+AC76</f>
        <v>213520.23606391915</v>
      </c>
      <c r="AD81" s="274">
        <f t="shared" si="82"/>
        <v>10154.86354954924</v>
      </c>
      <c r="AE81" s="274">
        <f t="shared" si="82"/>
        <v>52291.77567087936</v>
      </c>
      <c r="AF81" s="274">
        <f t="shared" si="82"/>
        <v>7623.7045618515313</v>
      </c>
      <c r="AG81" s="274">
        <f t="shared" si="82"/>
        <v>3141.1838640717015</v>
      </c>
      <c r="AH81" s="274">
        <f t="shared" si="82"/>
        <v>1889.0678096372822</v>
      </c>
      <c r="AI81" s="274">
        <f t="shared" si="82"/>
        <v>-4.6606375790747734</v>
      </c>
      <c r="AJ81" s="274">
        <f t="shared" si="82"/>
        <v>523.97504489931055</v>
      </c>
      <c r="AK81" s="274">
        <f>AK26+AK35+AK39+AK44+AK49+AK54+AK62+AK71+AK76</f>
        <v>1061.350221158511</v>
      </c>
      <c r="AL81" s="274">
        <f t="shared" si="82"/>
        <v>4551.6603721075917</v>
      </c>
      <c r="AM81" s="282">
        <f t="shared" si="82"/>
        <v>12169.19900858708</v>
      </c>
      <c r="AN81" s="289">
        <f>AN26+AN35+AN39+AN44+AN49+AN54+AN62+AN71+AN76</f>
        <v>287238.25278455974</v>
      </c>
      <c r="AO81" s="274">
        <f t="shared" ref="AO81:AY81" si="83">AO26+AO35+AO39+AO44+AO49+AO54+AO62+AO71+AO76</f>
        <v>214646.90599410259</v>
      </c>
      <c r="AP81" s="274">
        <f t="shared" si="83"/>
        <v>9634.3735107066386</v>
      </c>
      <c r="AQ81" s="274">
        <f t="shared" si="83"/>
        <v>41394.844432383135</v>
      </c>
      <c r="AR81" s="274">
        <f t="shared" si="83"/>
        <v>5558.5139419033185</v>
      </c>
      <c r="AS81" s="274">
        <f t="shared" si="83"/>
        <v>1426.3881376119307</v>
      </c>
      <c r="AT81" s="274">
        <f t="shared" si="83"/>
        <v>0</v>
      </c>
      <c r="AU81" s="274">
        <f t="shared" si="83"/>
        <v>-3.2586696612170591</v>
      </c>
      <c r="AV81" s="274">
        <f t="shared" si="83"/>
        <v>317.76044102247624</v>
      </c>
      <c r="AW81" s="274">
        <f>AW26+AW35+AW39+AW44+AW49+AW54+AW62+AW71+AW76</f>
        <v>760.3332532864307</v>
      </c>
      <c r="AX81" s="274">
        <f t="shared" si="83"/>
        <v>3673.3057841741229</v>
      </c>
      <c r="AY81" s="282">
        <f t="shared" si="83"/>
        <v>9829.0859590303498</v>
      </c>
      <c r="AZ81" s="300">
        <f>AZ26+AZ35+AZ39+AZ44+AZ49+AZ54+AZ62+AZ71+AZ76</f>
        <v>-26179.653907338095</v>
      </c>
      <c r="BA81" s="296">
        <f>BA26+BA35+BA39+BA44+BA49+BA54+BA62+BA71+BA76</f>
        <v>1047395.8084943503</v>
      </c>
      <c r="BB81" s="274">
        <f t="shared" ref="BB81:BL81" si="84">BB26+BB35+BB39+BB44+BB49+BB54+BB62+BB71+BB76</f>
        <v>751005.41185202915</v>
      </c>
      <c r="BC81" s="274">
        <f t="shared" si="84"/>
        <v>35392.021500288152</v>
      </c>
      <c r="BD81" s="274">
        <f t="shared" si="84"/>
        <v>183505.54208418986</v>
      </c>
      <c r="BE81" s="274">
        <f t="shared" si="84"/>
        <v>26308.019401367903</v>
      </c>
      <c r="BF81" s="274">
        <f t="shared" si="84"/>
        <v>9666.1122404080124</v>
      </c>
      <c r="BG81" s="274">
        <f t="shared" si="84"/>
        <v>4086.685013931165</v>
      </c>
      <c r="BH81" s="274">
        <f t="shared" si="84"/>
        <v>-24.966645964720982</v>
      </c>
      <c r="BI81" s="274">
        <f t="shared" si="84"/>
        <v>1726.2436427914351</v>
      </c>
      <c r="BJ81" s="274">
        <f>BJ26+BJ35+BJ39+BJ44+BJ49+BJ54+BJ62+BJ71+BJ76</f>
        <v>3786.2820843525719</v>
      </c>
      <c r="BK81" s="274">
        <f t="shared" si="84"/>
        <v>15278.770076595083</v>
      </c>
      <c r="BL81" s="300">
        <f t="shared" si="84"/>
        <v>42845.341151699758</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0</v>
      </c>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07"/>
      <c r="B84" s="316" t="s">
        <v>169</v>
      </c>
      <c r="C84" s="137" t="s">
        <v>331</v>
      </c>
      <c r="D84" s="279">
        <f>SUM(D78:D83)</f>
        <v>8267402.8880300112</v>
      </c>
      <c r="E84" s="286">
        <f t="shared" ref="E84:BL84" si="86">SUM(E78:E83)</f>
        <v>4932463.5191893848</v>
      </c>
      <c r="F84" s="286">
        <f t="shared" si="86"/>
        <v>273802.81081453239</v>
      </c>
      <c r="G84" s="286">
        <f t="shared" si="86"/>
        <v>1813843.0256902843</v>
      </c>
      <c r="H84" s="286">
        <f t="shared" si="86"/>
        <v>284760.06863558892</v>
      </c>
      <c r="I84" s="286">
        <f t="shared" si="86"/>
        <v>147866.0443468726</v>
      </c>
      <c r="J84" s="286">
        <f t="shared" si="86"/>
        <v>118469.63771306578</v>
      </c>
      <c r="K84" s="286">
        <f t="shared" si="86"/>
        <v>411.74942437359277</v>
      </c>
      <c r="L84" s="286">
        <f t="shared" si="86"/>
        <v>61693.204948943036</v>
      </c>
      <c r="M84" s="286">
        <f>SUM(M78:M83)</f>
        <v>2697.383773499665</v>
      </c>
      <c r="N84" s="286">
        <f t="shared" si="86"/>
        <v>191349.12982752419</v>
      </c>
      <c r="O84" s="287">
        <f t="shared" si="86"/>
        <v>440046.31366594043</v>
      </c>
      <c r="P84" s="279">
        <f t="shared" si="86"/>
        <v>9873891.8861221857</v>
      </c>
      <c r="Q84" s="286">
        <f t="shared" si="86"/>
        <v>5918533.9726147801</v>
      </c>
      <c r="R84" s="286">
        <f t="shared" si="86"/>
        <v>245614.6329710666</v>
      </c>
      <c r="S84" s="286">
        <f t="shared" si="86"/>
        <v>2141770.6504459134</v>
      </c>
      <c r="T84" s="286">
        <f t="shared" si="86"/>
        <v>351472.51818669576</v>
      </c>
      <c r="U84" s="286">
        <f t="shared" si="86"/>
        <v>200294.33119498077</v>
      </c>
      <c r="V84" s="286">
        <f t="shared" si="86"/>
        <v>362831.58838479419</v>
      </c>
      <c r="W84" s="286">
        <f t="shared" si="86"/>
        <v>226.12879522599812</v>
      </c>
      <c r="X84" s="286">
        <f t="shared" si="86"/>
        <v>45853.325948613863</v>
      </c>
      <c r="Y84" s="286">
        <f>SUM(Y78:Y83)</f>
        <v>11423.338713804884</v>
      </c>
      <c r="Z84" s="286">
        <f t="shared" si="86"/>
        <v>154380.14735592194</v>
      </c>
      <c r="AA84" s="287">
        <f t="shared" si="86"/>
        <v>441491.25151038833</v>
      </c>
      <c r="AB84" s="279">
        <f t="shared" si="86"/>
        <v>8629401.6722906828</v>
      </c>
      <c r="AC84" s="286">
        <f t="shared" si="86"/>
        <v>5114118.4787516026</v>
      </c>
      <c r="AD84" s="286">
        <f t="shared" si="86"/>
        <v>359388.65667158202</v>
      </c>
      <c r="AE84" s="286">
        <f t="shared" si="86"/>
        <v>1787067.8731150203</v>
      </c>
      <c r="AF84" s="286">
        <f t="shared" si="86"/>
        <v>379268.17992710456</v>
      </c>
      <c r="AG84" s="286">
        <f t="shared" si="86"/>
        <v>81033.109249341287</v>
      </c>
      <c r="AH84" s="286">
        <f t="shared" si="86"/>
        <v>72512.126246532469</v>
      </c>
      <c r="AI84" s="286">
        <f t="shared" si="86"/>
        <v>193.29393142904058</v>
      </c>
      <c r="AJ84" s="286">
        <f t="shared" si="86"/>
        <v>59645.710009065806</v>
      </c>
      <c r="AK84" s="286">
        <f>SUM(AK78:AK83)</f>
        <v>21668.466805190896</v>
      </c>
      <c r="AL84" s="286">
        <f t="shared" si="86"/>
        <v>220376.01685391014</v>
      </c>
      <c r="AM84" s="287">
        <f t="shared" si="86"/>
        <v>534129.76072990452</v>
      </c>
      <c r="AN84" s="850">
        <f t="shared" si="86"/>
        <v>23069514.582738932</v>
      </c>
      <c r="AO84" s="286">
        <f t="shared" si="86"/>
        <v>14123990.611572053</v>
      </c>
      <c r="AP84" s="286">
        <f t="shared" si="86"/>
        <v>789466.13537776808</v>
      </c>
      <c r="AQ84" s="286">
        <f t="shared" si="86"/>
        <v>5031072.3997372268</v>
      </c>
      <c r="AR84" s="286">
        <f t="shared" si="86"/>
        <v>955274.05115436215</v>
      </c>
      <c r="AS84" s="286">
        <f t="shared" si="86"/>
        <v>156147.0173071328</v>
      </c>
      <c r="AT84" s="286">
        <f t="shared" si="86"/>
        <v>261429.00028158206</v>
      </c>
      <c r="AU84" s="286">
        <f t="shared" si="86"/>
        <v>660.31027988700794</v>
      </c>
      <c r="AV84" s="286">
        <f t="shared" si="86"/>
        <v>180477.81894122984</v>
      </c>
      <c r="AW84" s="286">
        <f>SUM(AW78:AW83)</f>
        <v>151143.89621590209</v>
      </c>
      <c r="AX84" s="286">
        <f t="shared" si="86"/>
        <v>409461.34397340729</v>
      </c>
      <c r="AY84" s="287">
        <f t="shared" si="86"/>
        <v>1010391.9978983811</v>
      </c>
      <c r="AZ84" s="856">
        <f t="shared" si="86"/>
        <v>-1004596.8524007798</v>
      </c>
      <c r="BA84" s="306">
        <f t="shared" si="86"/>
        <v>48835614.176781036</v>
      </c>
      <c r="BB84" s="279">
        <f t="shared" si="86"/>
        <v>30089106.582127828</v>
      </c>
      <c r="BC84" s="279">
        <f t="shared" si="86"/>
        <v>1668272.2358349494</v>
      </c>
      <c r="BD84" s="279">
        <f t="shared" si="86"/>
        <v>10773753.948988443</v>
      </c>
      <c r="BE84" s="279">
        <f t="shared" si="86"/>
        <v>1970774.817903751</v>
      </c>
      <c r="BF84" s="279">
        <f t="shared" si="86"/>
        <v>585340.50209832739</v>
      </c>
      <c r="BG84" s="279">
        <f t="shared" si="86"/>
        <v>815242.35262597434</v>
      </c>
      <c r="BH84" s="279">
        <f t="shared" si="86"/>
        <v>1491.4824309156395</v>
      </c>
      <c r="BI84" s="279">
        <f t="shared" si="86"/>
        <v>347670.05984785245</v>
      </c>
      <c r="BJ84" s="279">
        <f>SUM(BJ78:BJ83)</f>
        <v>186933.08550839752</v>
      </c>
      <c r="BK84" s="279">
        <f t="shared" si="86"/>
        <v>975566.63801076368</v>
      </c>
      <c r="BL84" s="307">
        <f t="shared" si="86"/>
        <v>2426059.3238046151</v>
      </c>
    </row>
    <row r="85" spans="1:64" x14ac:dyDescent="0.25">
      <c r="A85" s="1507"/>
      <c r="B85" s="126" t="s">
        <v>170</v>
      </c>
      <c r="C85" s="127" t="s">
        <v>40</v>
      </c>
      <c r="D85" s="273">
        <f>SUM(E85:O85)</f>
        <v>3570.4568316901614</v>
      </c>
      <c r="E85" s="251">
        <v>2832.0631137451187</v>
      </c>
      <c r="F85" s="251">
        <v>54.010455792770848</v>
      </c>
      <c r="G85" s="251">
        <v>220.43921003326324</v>
      </c>
      <c r="H85" s="251">
        <v>28.710796151192937</v>
      </c>
      <c r="I85" s="251">
        <v>104.1865197743887</v>
      </c>
      <c r="J85" s="251">
        <v>0</v>
      </c>
      <c r="K85" s="251">
        <v>1.4298191192237197</v>
      </c>
      <c r="L85" s="251">
        <v>2.8096191952237737</v>
      </c>
      <c r="M85" s="251">
        <v>0</v>
      </c>
      <c r="N85" s="251">
        <v>297.43097318091822</v>
      </c>
      <c r="O85" s="252">
        <v>29.376324698061573</v>
      </c>
      <c r="P85" s="273">
        <f>SUM(Q85:AA85)</f>
        <v>4531.2483982098884</v>
      </c>
      <c r="Q85" s="251">
        <v>3803.1597547080396</v>
      </c>
      <c r="R85" s="251">
        <v>76.643069355542607</v>
      </c>
      <c r="S85" s="251">
        <v>254.54265773713425</v>
      </c>
      <c r="T85" s="251">
        <v>35.009920383996914</v>
      </c>
      <c r="U85" s="251">
        <v>83.451690049686974</v>
      </c>
      <c r="V85" s="251">
        <v>0</v>
      </c>
      <c r="W85" s="251">
        <v>1.2153113363795476</v>
      </c>
      <c r="X85" s="251">
        <v>3.9087891557216663</v>
      </c>
      <c r="Y85" s="251">
        <v>0</v>
      </c>
      <c r="Z85" s="251">
        <v>239.96976735226065</v>
      </c>
      <c r="AA85" s="252">
        <v>33.347438131125557</v>
      </c>
      <c r="AB85" s="273">
        <f>SUM(AC85:AM85)</f>
        <v>4257.2790416424132</v>
      </c>
      <c r="AC85" s="251">
        <v>3495.9944190565188</v>
      </c>
      <c r="AD85" s="251">
        <v>82.544059322495769</v>
      </c>
      <c r="AE85" s="251">
        <v>253.61423365241106</v>
      </c>
      <c r="AF85" s="251">
        <v>36.617493631538203</v>
      </c>
      <c r="AG85" s="251">
        <v>94.094420413467489</v>
      </c>
      <c r="AH85" s="251">
        <v>0</v>
      </c>
      <c r="AI85" s="251">
        <v>1.1405132939749454</v>
      </c>
      <c r="AJ85" s="251">
        <v>3.5783180527656522</v>
      </c>
      <c r="AK85" s="251">
        <v>0.28249879363939362</v>
      </c>
      <c r="AL85" s="251">
        <v>255.98406151160751</v>
      </c>
      <c r="AM85" s="252">
        <v>33.429023913994911</v>
      </c>
      <c r="AN85" s="276">
        <f>SUM(AO85:AY85)</f>
        <v>9361.2866047900316</v>
      </c>
      <c r="AO85" s="251">
        <v>7970.1331853984029</v>
      </c>
      <c r="AP85" s="251">
        <v>200.30903716739809</v>
      </c>
      <c r="AQ85" s="251">
        <v>577.99256422920814</v>
      </c>
      <c r="AR85" s="251">
        <v>97.946898260045344</v>
      </c>
      <c r="AS85" s="251">
        <v>184.4842693723933</v>
      </c>
      <c r="AT85" s="251">
        <v>0</v>
      </c>
      <c r="AU85" s="251">
        <v>1.3973974615906148</v>
      </c>
      <c r="AV85" s="251">
        <v>9.1630613267799017</v>
      </c>
      <c r="AW85" s="251">
        <v>0.88961760454173799</v>
      </c>
      <c r="AX85" s="251">
        <v>268.88510283397125</v>
      </c>
      <c r="AY85" s="252">
        <v>50.085471135699855</v>
      </c>
      <c r="AZ85" s="854">
        <v>0</v>
      </c>
      <c r="BA85" s="294">
        <f>SUM(BB85:BL85)+AZ85</f>
        <v>21720.270876332499</v>
      </c>
      <c r="BB85" s="274">
        <f t="shared" ref="BB85:BJ86" si="87">E85+Q85+AC85+AO85</f>
        <v>18101.350472908081</v>
      </c>
      <c r="BC85" s="274">
        <f t="shared" si="87"/>
        <v>413.50662163820732</v>
      </c>
      <c r="BD85" s="274">
        <f t="shared" si="87"/>
        <v>1306.5886656520165</v>
      </c>
      <c r="BE85" s="274">
        <f t="shared" si="87"/>
        <v>198.28510842677341</v>
      </c>
      <c r="BF85" s="274">
        <f t="shared" si="87"/>
        <v>466.21689960993649</v>
      </c>
      <c r="BG85" s="274">
        <f t="shared" si="87"/>
        <v>0</v>
      </c>
      <c r="BH85" s="274">
        <f t="shared" si="87"/>
        <v>5.1830412111688275</v>
      </c>
      <c r="BI85" s="274">
        <f t="shared" si="87"/>
        <v>19.459787730490994</v>
      </c>
      <c r="BJ85" s="274">
        <f t="shared" si="87"/>
        <v>1.1721163981811316</v>
      </c>
      <c r="BK85" s="274">
        <f>N85+Z85+AL85+AX85</f>
        <v>1062.2699048787576</v>
      </c>
      <c r="BL85" s="298">
        <f>O85+AA85+AM85+AY85</f>
        <v>146.23825787888191</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07"/>
      <c r="B87" s="126" t="s">
        <v>172</v>
      </c>
      <c r="C87" s="127" t="s">
        <v>254</v>
      </c>
      <c r="D87" s="274">
        <f>SUM(D85:D86)</f>
        <v>3570.4568316901614</v>
      </c>
      <c r="E87" s="274">
        <f t="shared" ref="E87:O87" si="88">SUM(E85:E86)</f>
        <v>2832.0631137451187</v>
      </c>
      <c r="F87" s="274">
        <f t="shared" si="88"/>
        <v>54.010455792770848</v>
      </c>
      <c r="G87" s="274">
        <f t="shared" si="88"/>
        <v>220.43921003326324</v>
      </c>
      <c r="H87" s="274">
        <f t="shared" si="88"/>
        <v>28.710796151192937</v>
      </c>
      <c r="I87" s="274">
        <f t="shared" si="88"/>
        <v>104.1865197743887</v>
      </c>
      <c r="J87" s="274">
        <f t="shared" si="88"/>
        <v>0</v>
      </c>
      <c r="K87" s="274">
        <f t="shared" si="88"/>
        <v>1.4298191192237197</v>
      </c>
      <c r="L87" s="274">
        <f t="shared" si="88"/>
        <v>2.8096191952237737</v>
      </c>
      <c r="M87" s="274">
        <f>SUM(M85:M86)</f>
        <v>0</v>
      </c>
      <c r="N87" s="274">
        <f t="shared" si="88"/>
        <v>297.43097318091822</v>
      </c>
      <c r="O87" s="282">
        <f t="shared" si="88"/>
        <v>29.376324698061573</v>
      </c>
      <c r="P87" s="274">
        <f>SUM(P85:P86)</f>
        <v>4531.2483982098884</v>
      </c>
      <c r="Q87" s="274">
        <f t="shared" ref="Q87:AA87" si="89">SUM(Q85:Q86)</f>
        <v>3803.1597547080396</v>
      </c>
      <c r="R87" s="274">
        <f t="shared" si="89"/>
        <v>76.643069355542607</v>
      </c>
      <c r="S87" s="274">
        <f t="shared" si="89"/>
        <v>254.54265773713425</v>
      </c>
      <c r="T87" s="274">
        <f t="shared" si="89"/>
        <v>35.009920383996914</v>
      </c>
      <c r="U87" s="274">
        <f t="shared" si="89"/>
        <v>83.451690049686974</v>
      </c>
      <c r="V87" s="274">
        <f t="shared" si="89"/>
        <v>0</v>
      </c>
      <c r="W87" s="274">
        <f t="shared" si="89"/>
        <v>1.2153113363795476</v>
      </c>
      <c r="X87" s="274">
        <f t="shared" si="89"/>
        <v>3.9087891557216663</v>
      </c>
      <c r="Y87" s="274">
        <f>SUM(Y85:Y86)</f>
        <v>0</v>
      </c>
      <c r="Z87" s="274">
        <f t="shared" si="89"/>
        <v>239.96976735226065</v>
      </c>
      <c r="AA87" s="282">
        <f t="shared" si="89"/>
        <v>33.347438131125557</v>
      </c>
      <c r="AB87" s="274">
        <f>SUM(AB85:AB86)</f>
        <v>4257.2790416424132</v>
      </c>
      <c r="AC87" s="274">
        <f t="shared" ref="AC87:AM87" si="90">SUM(AC85:AC86)</f>
        <v>3495.9944190565188</v>
      </c>
      <c r="AD87" s="274">
        <f t="shared" si="90"/>
        <v>82.544059322495769</v>
      </c>
      <c r="AE87" s="274">
        <f t="shared" si="90"/>
        <v>253.61423365241106</v>
      </c>
      <c r="AF87" s="274">
        <f t="shared" si="90"/>
        <v>36.617493631538203</v>
      </c>
      <c r="AG87" s="274">
        <f t="shared" si="90"/>
        <v>94.094420413467489</v>
      </c>
      <c r="AH87" s="274">
        <f t="shared" si="90"/>
        <v>0</v>
      </c>
      <c r="AI87" s="274">
        <f t="shared" si="90"/>
        <v>1.1405132939749454</v>
      </c>
      <c r="AJ87" s="274">
        <f t="shared" si="90"/>
        <v>3.5783180527656522</v>
      </c>
      <c r="AK87" s="274">
        <f>SUM(AK85:AK86)</f>
        <v>0.28249879363939362</v>
      </c>
      <c r="AL87" s="274">
        <f t="shared" si="90"/>
        <v>255.98406151160751</v>
      </c>
      <c r="AM87" s="282">
        <f t="shared" si="90"/>
        <v>33.429023913994911</v>
      </c>
      <c r="AN87" s="289">
        <f>SUM(AN85:AN86)</f>
        <v>9361.2866047900316</v>
      </c>
      <c r="AO87" s="274">
        <f>SUM(AO85:AO86)</f>
        <v>7970.1331853984029</v>
      </c>
      <c r="AP87" s="274">
        <f t="shared" ref="AP87:AZ87" si="91">SUM(AP85:AP86)</f>
        <v>200.30903716739809</v>
      </c>
      <c r="AQ87" s="274">
        <f t="shared" si="91"/>
        <v>577.99256422920814</v>
      </c>
      <c r="AR87" s="274">
        <f t="shared" si="91"/>
        <v>97.946898260045344</v>
      </c>
      <c r="AS87" s="274">
        <f t="shared" si="91"/>
        <v>184.4842693723933</v>
      </c>
      <c r="AT87" s="274">
        <f t="shared" si="91"/>
        <v>0</v>
      </c>
      <c r="AU87" s="274">
        <f t="shared" si="91"/>
        <v>1.3973974615906148</v>
      </c>
      <c r="AV87" s="274">
        <f t="shared" si="91"/>
        <v>9.1630613267799017</v>
      </c>
      <c r="AW87" s="274">
        <f>SUM(AW85:AW86)</f>
        <v>0.88961760454173799</v>
      </c>
      <c r="AX87" s="274">
        <f t="shared" si="91"/>
        <v>268.88510283397125</v>
      </c>
      <c r="AY87" s="282">
        <f t="shared" si="91"/>
        <v>50.085471135699855</v>
      </c>
      <c r="AZ87" s="300">
        <f t="shared" si="91"/>
        <v>0</v>
      </c>
      <c r="BA87" s="296">
        <f>SUM(BA85:BA86)</f>
        <v>21720.270876332499</v>
      </c>
      <c r="BB87" s="274">
        <f>SUM(BB85:BB86)</f>
        <v>18101.350472908081</v>
      </c>
      <c r="BC87" s="274">
        <f>F87+R87+AD87+AP87</f>
        <v>413.50662163820732</v>
      </c>
      <c r="BD87" s="274">
        <f>SUM(BD85:BD86)</f>
        <v>1306.5886656520165</v>
      </c>
      <c r="BE87" s="274">
        <f>H87+T87+AF87+AR87</f>
        <v>198.28510842677341</v>
      </c>
      <c r="BF87" s="274">
        <f t="shared" ref="BF87:BL87" si="92">SUM(BF85:BF86)</f>
        <v>466.21689960993649</v>
      </c>
      <c r="BG87" s="274">
        <f t="shared" si="92"/>
        <v>0</v>
      </c>
      <c r="BH87" s="274">
        <f t="shared" si="92"/>
        <v>5.1830412111688275</v>
      </c>
      <c r="BI87" s="274">
        <f t="shared" si="92"/>
        <v>19.459787730490994</v>
      </c>
      <c r="BJ87" s="274">
        <f>SUM(BJ85:BJ86)</f>
        <v>1.1721163981811316</v>
      </c>
      <c r="BK87" s="274">
        <f t="shared" si="92"/>
        <v>1062.2699048787576</v>
      </c>
      <c r="BL87" s="300">
        <f t="shared" si="92"/>
        <v>146.23825787888191</v>
      </c>
    </row>
    <row r="88" spans="1:64" s="209" customFormat="1" ht="24.75" x14ac:dyDescent="0.25">
      <c r="A88" s="1508"/>
      <c r="B88" s="129" t="s">
        <v>173</v>
      </c>
      <c r="C88" s="130" t="s">
        <v>327</v>
      </c>
      <c r="D88" s="275">
        <f>D84+D87</f>
        <v>8270973.3448617011</v>
      </c>
      <c r="E88" s="275">
        <f t="shared" ref="E88:O88" si="93">E84+E87</f>
        <v>4935295.5823031301</v>
      </c>
      <c r="F88" s="275">
        <f t="shared" si="93"/>
        <v>273856.82127032516</v>
      </c>
      <c r="G88" s="275">
        <f t="shared" si="93"/>
        <v>1814063.4649003176</v>
      </c>
      <c r="H88" s="275">
        <f t="shared" si="93"/>
        <v>284788.77943174011</v>
      </c>
      <c r="I88" s="275">
        <f t="shared" si="93"/>
        <v>147970.23086664698</v>
      </c>
      <c r="J88" s="275">
        <f t="shared" si="93"/>
        <v>118469.63771306578</v>
      </c>
      <c r="K88" s="275">
        <f t="shared" si="93"/>
        <v>413.17924349281651</v>
      </c>
      <c r="L88" s="275">
        <f t="shared" si="93"/>
        <v>61696.014568138256</v>
      </c>
      <c r="M88" s="275">
        <f>M84+M87</f>
        <v>2697.383773499665</v>
      </c>
      <c r="N88" s="275">
        <f t="shared" si="93"/>
        <v>191646.56080070511</v>
      </c>
      <c r="O88" s="283">
        <f t="shared" si="93"/>
        <v>440075.68999063846</v>
      </c>
      <c r="P88" s="275">
        <f>P84+P87</f>
        <v>9878423.1345203947</v>
      </c>
      <c r="Q88" s="275">
        <f t="shared" ref="Q88:AA88" si="94">Q84+Q87</f>
        <v>5922337.1323694885</v>
      </c>
      <c r="R88" s="275">
        <f t="shared" si="94"/>
        <v>245691.27604042215</v>
      </c>
      <c r="S88" s="275">
        <f t="shared" si="94"/>
        <v>2142025.1931036506</v>
      </c>
      <c r="T88" s="275">
        <f t="shared" si="94"/>
        <v>351507.52810707974</v>
      </c>
      <c r="U88" s="275">
        <f t="shared" si="94"/>
        <v>200377.78288503046</v>
      </c>
      <c r="V88" s="275">
        <f t="shared" si="94"/>
        <v>362831.58838479419</v>
      </c>
      <c r="W88" s="275">
        <f t="shared" si="94"/>
        <v>227.34410656237768</v>
      </c>
      <c r="X88" s="275">
        <f t="shared" si="94"/>
        <v>45857.234737769584</v>
      </c>
      <c r="Y88" s="275">
        <f>Y84+Y87</f>
        <v>11423.338713804884</v>
      </c>
      <c r="Z88" s="275">
        <f t="shared" si="94"/>
        <v>154620.11712327422</v>
      </c>
      <c r="AA88" s="283">
        <f t="shared" si="94"/>
        <v>441524.59894851944</v>
      </c>
      <c r="AB88" s="275">
        <f>AB84+AB87</f>
        <v>8633658.9513323251</v>
      </c>
      <c r="AC88" s="275">
        <f t="shared" ref="AC88:AM88" si="95">AC84+AC87</f>
        <v>5117614.4731706595</v>
      </c>
      <c r="AD88" s="275">
        <f t="shared" si="95"/>
        <v>359471.20073090453</v>
      </c>
      <c r="AE88" s="275">
        <f t="shared" si="95"/>
        <v>1787321.4873486727</v>
      </c>
      <c r="AF88" s="275">
        <f t="shared" si="95"/>
        <v>379304.79742073611</v>
      </c>
      <c r="AG88" s="275">
        <f t="shared" si="95"/>
        <v>81127.203669754759</v>
      </c>
      <c r="AH88" s="275">
        <f t="shared" si="95"/>
        <v>72512.126246532469</v>
      </c>
      <c r="AI88" s="275">
        <f t="shared" si="95"/>
        <v>194.43444472301553</v>
      </c>
      <c r="AJ88" s="275">
        <f t="shared" si="95"/>
        <v>59649.288327118571</v>
      </c>
      <c r="AK88" s="275">
        <f>AK84+AK87</f>
        <v>21668.749303984536</v>
      </c>
      <c r="AL88" s="275">
        <f t="shared" si="95"/>
        <v>220632.00091542176</v>
      </c>
      <c r="AM88" s="283">
        <f t="shared" si="95"/>
        <v>534163.18975381856</v>
      </c>
      <c r="AN88" s="277">
        <f>AN84+AN87</f>
        <v>23078875.869343724</v>
      </c>
      <c r="AO88" s="275">
        <f>AO84+AO87</f>
        <v>14131960.744757451</v>
      </c>
      <c r="AP88" s="275">
        <f t="shared" ref="AP88:AZ88" si="96">AP84+AP87</f>
        <v>789666.44441493542</v>
      </c>
      <c r="AQ88" s="275">
        <f t="shared" si="96"/>
        <v>5031650.3923014561</v>
      </c>
      <c r="AR88" s="275">
        <f t="shared" si="96"/>
        <v>955371.99805262219</v>
      </c>
      <c r="AS88" s="275">
        <f t="shared" si="96"/>
        <v>156331.50157650519</v>
      </c>
      <c r="AT88" s="275">
        <f t="shared" si="96"/>
        <v>261429.00028158206</v>
      </c>
      <c r="AU88" s="275">
        <f t="shared" si="96"/>
        <v>661.70767734859851</v>
      </c>
      <c r="AV88" s="275">
        <f t="shared" si="96"/>
        <v>180486.98200255662</v>
      </c>
      <c r="AW88" s="275">
        <f>AW84+AW87</f>
        <v>151144.78583350664</v>
      </c>
      <c r="AX88" s="275">
        <f t="shared" si="96"/>
        <v>409730.22907624126</v>
      </c>
      <c r="AY88" s="283">
        <f t="shared" si="96"/>
        <v>1010442.0833695168</v>
      </c>
      <c r="AZ88" s="299">
        <f t="shared" si="96"/>
        <v>-1004596.8524007798</v>
      </c>
      <c r="BA88" s="308">
        <f>BA84+BA87</f>
        <v>48857334.447657369</v>
      </c>
      <c r="BB88" s="278">
        <f>BB84+BB87</f>
        <v>30107207.932600737</v>
      </c>
      <c r="BC88" s="278">
        <f t="shared" ref="BC88:BL88" si="97">BC84+BC87</f>
        <v>1668685.7424565877</v>
      </c>
      <c r="BD88" s="278">
        <f t="shared" si="97"/>
        <v>10775060.537654094</v>
      </c>
      <c r="BE88" s="278">
        <f t="shared" si="97"/>
        <v>1970973.1030121779</v>
      </c>
      <c r="BF88" s="278">
        <f t="shared" si="97"/>
        <v>585806.71899793728</v>
      </c>
      <c r="BG88" s="278">
        <f t="shared" si="97"/>
        <v>815242.35262597434</v>
      </c>
      <c r="BH88" s="278">
        <f t="shared" si="97"/>
        <v>1496.6654721268083</v>
      </c>
      <c r="BI88" s="278">
        <f t="shared" si="97"/>
        <v>347689.51963558292</v>
      </c>
      <c r="BJ88" s="278">
        <f>BJ84+BJ87</f>
        <v>186934.25762479569</v>
      </c>
      <c r="BK88" s="278">
        <f t="shared" si="97"/>
        <v>976628.90791564249</v>
      </c>
      <c r="BL88" s="305">
        <f t="shared" si="97"/>
        <v>2426205.562062494</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717"/>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217"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98">E91+F91</f>
        <v>700988.05214414001</v>
      </c>
      <c r="E91" s="253">
        <v>-724.49059342534656</v>
      </c>
      <c r="F91" s="253">
        <v>701712.54273756535</v>
      </c>
      <c r="G91" s="303"/>
      <c r="H91" s="303"/>
      <c r="I91" s="303"/>
      <c r="J91" s="303"/>
      <c r="K91" s="303"/>
      <c r="L91" s="303"/>
      <c r="M91" s="303"/>
      <c r="N91" s="303"/>
      <c r="O91" s="375"/>
      <c r="P91" s="274">
        <f t="shared" ref="P91:P97" si="99">Q91+R91</f>
        <v>722025.67461137776</v>
      </c>
      <c r="Q91" s="253">
        <v>-746.23355971261435</v>
      </c>
      <c r="R91" s="253">
        <v>722771.90817109041</v>
      </c>
      <c r="S91" s="303"/>
      <c r="T91" s="303"/>
      <c r="U91" s="303"/>
      <c r="V91" s="303"/>
      <c r="W91" s="303"/>
      <c r="X91" s="303"/>
      <c r="Y91" s="303"/>
      <c r="Z91" s="303"/>
      <c r="AA91" s="375"/>
      <c r="AB91" s="274">
        <f t="shared" ref="AB91:AB97" si="100">AC91+AD91</f>
        <v>749545.05172603298</v>
      </c>
      <c r="AC91" s="253">
        <v>-774.67559919603877</v>
      </c>
      <c r="AD91" s="253">
        <v>750319.72732522897</v>
      </c>
      <c r="AE91" s="303"/>
      <c r="AF91" s="303"/>
      <c r="AG91" s="303"/>
      <c r="AH91" s="303"/>
      <c r="AI91" s="303"/>
      <c r="AJ91" s="303"/>
      <c r="AK91" s="303"/>
      <c r="AL91" s="303"/>
      <c r="AM91" s="375"/>
      <c r="AN91" s="289">
        <f t="shared" ref="AN91:AN97" si="101">AO91+AP91</f>
        <v>2056799.5573556584</v>
      </c>
      <c r="AO91" s="253">
        <v>-2125.7593867793685</v>
      </c>
      <c r="AP91" s="253">
        <v>2058925.3167424377</v>
      </c>
      <c r="AQ91" s="303"/>
      <c r="AR91" s="303"/>
      <c r="AS91" s="303"/>
      <c r="AT91" s="303"/>
      <c r="AU91" s="303"/>
      <c r="AV91" s="303"/>
      <c r="AW91" s="303"/>
      <c r="AX91" s="303"/>
      <c r="AY91" s="375"/>
      <c r="AZ91" s="524"/>
      <c r="BA91" s="296">
        <f>BB91+BC91+AZ91</f>
        <v>4229358.3358372087</v>
      </c>
      <c r="BB91" s="274">
        <f t="shared" ref="BB91:BC96" si="102">E91+Q91+AC91+AO91</f>
        <v>-4371.1591391133679</v>
      </c>
      <c r="BC91" s="274">
        <f t="shared" si="102"/>
        <v>4233729.4949763222</v>
      </c>
      <c r="BD91" s="303"/>
      <c r="BE91" s="303"/>
      <c r="BF91" s="303"/>
      <c r="BG91" s="303"/>
      <c r="BH91" s="303"/>
      <c r="BI91" s="303"/>
      <c r="BJ91" s="303"/>
      <c r="BK91" s="303"/>
      <c r="BL91" s="304"/>
    </row>
    <row r="92" spans="1:64" x14ac:dyDescent="0.25">
      <c r="A92" s="1502"/>
      <c r="B92" s="126" t="s">
        <v>125</v>
      </c>
      <c r="C92" s="127" t="s">
        <v>100</v>
      </c>
      <c r="D92" s="274">
        <f t="shared" si="98"/>
        <v>35140.472113948541</v>
      </c>
      <c r="E92" s="253">
        <v>15626.665965629893</v>
      </c>
      <c r="F92" s="253">
        <v>19513.806148318647</v>
      </c>
      <c r="G92" s="303"/>
      <c r="H92" s="303"/>
      <c r="I92" s="303"/>
      <c r="J92" s="303"/>
      <c r="K92" s="303"/>
      <c r="L92" s="303"/>
      <c r="M92" s="303"/>
      <c r="N92" s="303"/>
      <c r="O92" s="375"/>
      <c r="P92" s="274">
        <f t="shared" si="99"/>
        <v>36195.086359359011</v>
      </c>
      <c r="Q92" s="253">
        <v>16095.64385762249</v>
      </c>
      <c r="R92" s="253">
        <v>20099.442501736521</v>
      </c>
      <c r="S92" s="303"/>
      <c r="T92" s="303"/>
      <c r="U92" s="303"/>
      <c r="V92" s="303"/>
      <c r="W92" s="303"/>
      <c r="X92" s="303"/>
      <c r="Y92" s="303"/>
      <c r="Z92" s="303"/>
      <c r="AA92" s="375"/>
      <c r="AB92" s="274">
        <f t="shared" si="100"/>
        <v>37574.630420249683</v>
      </c>
      <c r="AC92" s="253">
        <v>16709.115246239668</v>
      </c>
      <c r="AD92" s="253">
        <v>20865.515174010019</v>
      </c>
      <c r="AE92" s="303"/>
      <c r="AF92" s="303"/>
      <c r="AG92" s="303"/>
      <c r="AH92" s="303"/>
      <c r="AI92" s="303"/>
      <c r="AJ92" s="303"/>
      <c r="AK92" s="303"/>
      <c r="AL92" s="303"/>
      <c r="AM92" s="375"/>
      <c r="AN92" s="289">
        <f t="shared" si="101"/>
        <v>103107.18887171039</v>
      </c>
      <c r="AO92" s="253">
        <v>45850.880828484289</v>
      </c>
      <c r="AP92" s="253">
        <v>57256.308043226098</v>
      </c>
      <c r="AQ92" s="303"/>
      <c r="AR92" s="303"/>
      <c r="AS92" s="303"/>
      <c r="AT92" s="303"/>
      <c r="AU92" s="303"/>
      <c r="AV92" s="303"/>
      <c r="AW92" s="303"/>
      <c r="AX92" s="303"/>
      <c r="AY92" s="375"/>
      <c r="AZ92" s="524"/>
      <c r="BA92" s="296">
        <f t="shared" ref="BA92:BA97" si="103">BB92+BC92+AZ92</f>
        <v>212017.37776526762</v>
      </c>
      <c r="BB92" s="274">
        <f t="shared" si="102"/>
        <v>94282.30589797633</v>
      </c>
      <c r="BC92" s="274">
        <f t="shared" si="102"/>
        <v>117735.07186729129</v>
      </c>
      <c r="BD92" s="303"/>
      <c r="BE92" s="303"/>
      <c r="BF92" s="303"/>
      <c r="BG92" s="303"/>
      <c r="BH92" s="303"/>
      <c r="BI92" s="303"/>
      <c r="BJ92" s="303"/>
      <c r="BK92" s="303"/>
      <c r="BL92" s="304"/>
    </row>
    <row r="93" spans="1:64" x14ac:dyDescent="0.25">
      <c r="A93" s="1502"/>
      <c r="B93" s="126" t="s">
        <v>126</v>
      </c>
      <c r="C93" s="127" t="s">
        <v>101</v>
      </c>
      <c r="D93" s="274">
        <f t="shared" si="98"/>
        <v>96193.099109283125</v>
      </c>
      <c r="E93" s="253">
        <v>71679.703888707823</v>
      </c>
      <c r="F93" s="253">
        <v>24513.395220575298</v>
      </c>
      <c r="G93" s="303"/>
      <c r="H93" s="303"/>
      <c r="I93" s="303"/>
      <c r="J93" s="303"/>
      <c r="K93" s="303"/>
      <c r="L93" s="303"/>
      <c r="M93" s="303"/>
      <c r="N93" s="303"/>
      <c r="O93" s="375"/>
      <c r="P93" s="274">
        <f t="shared" si="99"/>
        <v>99079.987262119394</v>
      </c>
      <c r="Q93" s="253">
        <v>73830.911094538998</v>
      </c>
      <c r="R93" s="253">
        <v>25249.076167580388</v>
      </c>
      <c r="S93" s="303"/>
      <c r="T93" s="303"/>
      <c r="U93" s="303"/>
      <c r="V93" s="303"/>
      <c r="W93" s="303"/>
      <c r="X93" s="303"/>
      <c r="Y93" s="303"/>
      <c r="Z93" s="303"/>
      <c r="AA93" s="375"/>
      <c r="AB93" s="274">
        <f t="shared" si="100"/>
        <v>102856.33432269872</v>
      </c>
      <c r="AC93" s="253">
        <v>76644.911699465927</v>
      </c>
      <c r="AD93" s="253">
        <v>26211.422623232793</v>
      </c>
      <c r="AE93" s="303"/>
      <c r="AF93" s="303"/>
      <c r="AG93" s="303"/>
      <c r="AH93" s="303"/>
      <c r="AI93" s="303"/>
      <c r="AJ93" s="303"/>
      <c r="AK93" s="303"/>
      <c r="AL93" s="303"/>
      <c r="AM93" s="375"/>
      <c r="AN93" s="289">
        <f t="shared" si="101"/>
        <v>282244.35932034947</v>
      </c>
      <c r="AO93" s="253">
        <v>210318.53935131495</v>
      </c>
      <c r="AP93" s="253">
        <v>71925.819969034506</v>
      </c>
      <c r="AQ93" s="303"/>
      <c r="AR93" s="303"/>
      <c r="AS93" s="303"/>
      <c r="AT93" s="303"/>
      <c r="AU93" s="303"/>
      <c r="AV93" s="303"/>
      <c r="AW93" s="303"/>
      <c r="AX93" s="303"/>
      <c r="AY93" s="375"/>
      <c r="AZ93" s="524"/>
      <c r="BA93" s="296">
        <f t="shared" si="103"/>
        <v>580373.78001445066</v>
      </c>
      <c r="BB93" s="274">
        <f t="shared" si="102"/>
        <v>432474.06603402772</v>
      </c>
      <c r="BC93" s="274">
        <f t="shared" si="102"/>
        <v>147899.713980423</v>
      </c>
      <c r="BD93" s="303"/>
      <c r="BE93" s="303"/>
      <c r="BF93" s="303"/>
      <c r="BG93" s="303"/>
      <c r="BH93" s="303"/>
      <c r="BI93" s="303"/>
      <c r="BJ93" s="303"/>
      <c r="BK93" s="303"/>
      <c r="BL93" s="304"/>
    </row>
    <row r="94" spans="1:64" x14ac:dyDescent="0.25">
      <c r="A94" s="1502"/>
      <c r="B94" s="132" t="s">
        <v>127</v>
      </c>
      <c r="C94" s="127" t="s">
        <v>102</v>
      </c>
      <c r="D94" s="274">
        <f t="shared" si="98"/>
        <v>22955.750214556385</v>
      </c>
      <c r="E94" s="253">
        <v>13774.688401970905</v>
      </c>
      <c r="F94" s="253">
        <v>9181.0618125854799</v>
      </c>
      <c r="G94" s="303"/>
      <c r="H94" s="303"/>
      <c r="I94" s="303"/>
      <c r="J94" s="303"/>
      <c r="K94" s="303"/>
      <c r="L94" s="303"/>
      <c r="M94" s="303"/>
      <c r="N94" s="303"/>
      <c r="O94" s="375"/>
      <c r="P94" s="274">
        <f t="shared" si="99"/>
        <v>23644.684077250451</v>
      </c>
      <c r="Q94" s="253">
        <v>14188.085881882469</v>
      </c>
      <c r="R94" s="253">
        <v>9456.5981953679802</v>
      </c>
      <c r="S94" s="303"/>
      <c r="T94" s="303"/>
      <c r="U94" s="303"/>
      <c r="V94" s="303"/>
      <c r="W94" s="303"/>
      <c r="X94" s="303"/>
      <c r="Y94" s="303"/>
      <c r="Z94" s="303"/>
      <c r="AA94" s="375"/>
      <c r="AB94" s="274">
        <f t="shared" si="100"/>
        <v>24545.880531557923</v>
      </c>
      <c r="AC94" s="253">
        <v>14728.852366576786</v>
      </c>
      <c r="AD94" s="253">
        <v>9817.0281649811386</v>
      </c>
      <c r="AE94" s="303"/>
      <c r="AF94" s="303"/>
      <c r="AG94" s="303"/>
      <c r="AH94" s="303"/>
      <c r="AI94" s="303"/>
      <c r="AJ94" s="303"/>
      <c r="AK94" s="303"/>
      <c r="AL94" s="303"/>
      <c r="AM94" s="375"/>
      <c r="AN94" s="289">
        <f t="shared" si="101"/>
        <v>67355.465953588064</v>
      </c>
      <c r="AO94" s="253">
        <v>40416.912843558974</v>
      </c>
      <c r="AP94" s="253">
        <v>26938.553110029086</v>
      </c>
      <c r="AQ94" s="303"/>
      <c r="AR94" s="303"/>
      <c r="AS94" s="303"/>
      <c r="AT94" s="303"/>
      <c r="AU94" s="303"/>
      <c r="AV94" s="303"/>
      <c r="AW94" s="303"/>
      <c r="AX94" s="303"/>
      <c r="AY94" s="375"/>
      <c r="AZ94" s="524"/>
      <c r="BA94" s="296">
        <f t="shared" si="103"/>
        <v>138501.78077695283</v>
      </c>
      <c r="BB94" s="274">
        <f t="shared" si="102"/>
        <v>83108.539493989141</v>
      </c>
      <c r="BC94" s="274">
        <f t="shared" si="102"/>
        <v>55393.241282963689</v>
      </c>
      <c r="BD94" s="303"/>
      <c r="BE94" s="303"/>
      <c r="BF94" s="303"/>
      <c r="BG94" s="303"/>
      <c r="BH94" s="303"/>
      <c r="BI94" s="303"/>
      <c r="BJ94" s="303"/>
      <c r="BK94" s="303"/>
      <c r="BL94" s="304"/>
    </row>
    <row r="95" spans="1:64" x14ac:dyDescent="0.25">
      <c r="A95" s="1502"/>
      <c r="B95" s="132" t="s">
        <v>128</v>
      </c>
      <c r="C95" s="127" t="s">
        <v>103</v>
      </c>
      <c r="D95" s="274">
        <f t="shared" si="98"/>
        <v>79712.454702576477</v>
      </c>
      <c r="E95" s="253">
        <v>15344.70446180756</v>
      </c>
      <c r="F95" s="253">
        <v>64367.750240768917</v>
      </c>
      <c r="G95" s="303"/>
      <c r="H95" s="303"/>
      <c r="I95" s="303"/>
      <c r="J95" s="303"/>
      <c r="K95" s="303"/>
      <c r="L95" s="303"/>
      <c r="M95" s="303"/>
      <c r="N95" s="303"/>
      <c r="O95" s="375"/>
      <c r="P95" s="274">
        <f t="shared" si="99"/>
        <v>82104.735887455754</v>
      </c>
      <c r="Q95" s="253">
        <v>15805.220298491846</v>
      </c>
      <c r="R95" s="253">
        <v>66299.515588963914</v>
      </c>
      <c r="S95" s="303"/>
      <c r="T95" s="303"/>
      <c r="U95" s="303"/>
      <c r="V95" s="303"/>
      <c r="W95" s="303"/>
      <c r="X95" s="303"/>
      <c r="Y95" s="303"/>
      <c r="Z95" s="303"/>
      <c r="AA95" s="375"/>
      <c r="AB95" s="274">
        <f t="shared" si="100"/>
        <v>85234.086088197844</v>
      </c>
      <c r="AC95" s="253">
        <v>16407.622447152982</v>
      </c>
      <c r="AD95" s="253">
        <v>68826.463641044858</v>
      </c>
      <c r="AE95" s="303"/>
      <c r="AF95" s="303"/>
      <c r="AG95" s="303"/>
      <c r="AH95" s="303"/>
      <c r="AI95" s="303"/>
      <c r="AJ95" s="303"/>
      <c r="AK95" s="303"/>
      <c r="AL95" s="303"/>
      <c r="AM95" s="375"/>
      <c r="AN95" s="289">
        <f t="shared" si="101"/>
        <v>233887.78317476896</v>
      </c>
      <c r="AO95" s="253">
        <v>45023.56530651608</v>
      </c>
      <c r="AP95" s="253">
        <v>188864.21786825289</v>
      </c>
      <c r="AQ95" s="303"/>
      <c r="AR95" s="303"/>
      <c r="AS95" s="303"/>
      <c r="AT95" s="303"/>
      <c r="AU95" s="303"/>
      <c r="AV95" s="303"/>
      <c r="AW95" s="303"/>
      <c r="AX95" s="303"/>
      <c r="AY95" s="375"/>
      <c r="AZ95" s="524"/>
      <c r="BA95" s="296">
        <f t="shared" si="103"/>
        <v>480939.05985299905</v>
      </c>
      <c r="BB95" s="274">
        <f t="shared" si="102"/>
        <v>92581.112513968459</v>
      </c>
      <c r="BC95" s="274">
        <f t="shared" si="102"/>
        <v>388357.94733903056</v>
      </c>
      <c r="BD95" s="303"/>
      <c r="BE95" s="303"/>
      <c r="BF95" s="303"/>
      <c r="BG95" s="303"/>
      <c r="BH95" s="303"/>
      <c r="BI95" s="303"/>
      <c r="BJ95" s="303"/>
      <c r="BK95" s="303"/>
      <c r="BL95" s="304"/>
    </row>
    <row r="96" spans="1:64" x14ac:dyDescent="0.25">
      <c r="A96" s="1502"/>
      <c r="B96" s="126" t="s">
        <v>129</v>
      </c>
      <c r="C96" s="127" t="s">
        <v>28</v>
      </c>
      <c r="D96" s="274">
        <f t="shared" si="98"/>
        <v>16027.315717179828</v>
      </c>
      <c r="E96" s="253">
        <v>16027.315717179828</v>
      </c>
      <c r="F96" s="253">
        <v>0</v>
      </c>
      <c r="G96" s="303"/>
      <c r="H96" s="303"/>
      <c r="I96" s="303"/>
      <c r="J96" s="303"/>
      <c r="K96" s="303"/>
      <c r="L96" s="303"/>
      <c r="M96" s="303"/>
      <c r="N96" s="303"/>
      <c r="O96" s="375"/>
      <c r="P96" s="274">
        <f t="shared" si="99"/>
        <v>16508.317663204329</v>
      </c>
      <c r="Q96" s="253">
        <v>16508.317663204329</v>
      </c>
      <c r="R96" s="253">
        <v>0</v>
      </c>
      <c r="S96" s="303"/>
      <c r="T96" s="303"/>
      <c r="U96" s="303"/>
      <c r="V96" s="303"/>
      <c r="W96" s="303"/>
      <c r="X96" s="303"/>
      <c r="Y96" s="303"/>
      <c r="Z96" s="303"/>
      <c r="AA96" s="375"/>
      <c r="AB96" s="274">
        <f t="shared" si="100"/>
        <v>17137.517753002747</v>
      </c>
      <c r="AC96" s="253">
        <v>17137.517753002747</v>
      </c>
      <c r="AD96" s="253">
        <v>0</v>
      </c>
      <c r="AE96" s="303"/>
      <c r="AF96" s="303"/>
      <c r="AG96" s="303"/>
      <c r="AH96" s="303"/>
      <c r="AI96" s="303"/>
      <c r="AJ96" s="303"/>
      <c r="AK96" s="303"/>
      <c r="AL96" s="303"/>
      <c r="AM96" s="375"/>
      <c r="AN96" s="289">
        <f t="shared" si="101"/>
        <v>47026.444704533234</v>
      </c>
      <c r="AO96" s="253">
        <v>47026.444704533234</v>
      </c>
      <c r="AP96" s="253">
        <v>0</v>
      </c>
      <c r="AQ96" s="303"/>
      <c r="AR96" s="303"/>
      <c r="AS96" s="303"/>
      <c r="AT96" s="303"/>
      <c r="AU96" s="303"/>
      <c r="AV96" s="303"/>
      <c r="AW96" s="303"/>
      <c r="AX96" s="303"/>
      <c r="AY96" s="375"/>
      <c r="AZ96" s="524"/>
      <c r="BA96" s="296">
        <f t="shared" si="103"/>
        <v>96699.595837920133</v>
      </c>
      <c r="BB96" s="274">
        <f t="shared" si="102"/>
        <v>96699.595837920133</v>
      </c>
      <c r="BC96" s="274">
        <f t="shared" si="102"/>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98"/>
        <v>951017.14400168438</v>
      </c>
      <c r="E97" s="275">
        <f>SUM(E91:E96)</f>
        <v>131728.58784187067</v>
      </c>
      <c r="F97" s="275">
        <f>SUM(F91:F96)</f>
        <v>819288.55615981366</v>
      </c>
      <c r="G97" s="335"/>
      <c r="H97" s="335"/>
      <c r="I97" s="335"/>
      <c r="J97" s="335"/>
      <c r="K97" s="335"/>
      <c r="L97" s="335"/>
      <c r="M97" s="335"/>
      <c r="N97" s="335"/>
      <c r="O97" s="376"/>
      <c r="P97" s="275">
        <f t="shared" si="99"/>
        <v>979558.48586076673</v>
      </c>
      <c r="Q97" s="275">
        <f>SUM(Q91:Q96)</f>
        <v>135681.9452360275</v>
      </c>
      <c r="R97" s="275">
        <f>SUM(R91:R96)</f>
        <v>843876.54062473925</v>
      </c>
      <c r="S97" s="335"/>
      <c r="T97" s="335"/>
      <c r="U97" s="335"/>
      <c r="V97" s="335"/>
      <c r="W97" s="335"/>
      <c r="X97" s="335"/>
      <c r="Y97" s="335"/>
      <c r="Z97" s="335"/>
      <c r="AA97" s="376"/>
      <c r="AB97" s="275">
        <f t="shared" si="100"/>
        <v>1016893.5008417399</v>
      </c>
      <c r="AC97" s="275">
        <f>SUM(AC91:AC96)</f>
        <v>140853.34391324208</v>
      </c>
      <c r="AD97" s="275">
        <f>SUM(AD91:AD96)</f>
        <v>876040.15692849783</v>
      </c>
      <c r="AE97" s="335"/>
      <c r="AF97" s="335"/>
      <c r="AG97" s="335"/>
      <c r="AH97" s="335"/>
      <c r="AI97" s="335"/>
      <c r="AJ97" s="335"/>
      <c r="AK97" s="335"/>
      <c r="AL97" s="335"/>
      <c r="AM97" s="376"/>
      <c r="AN97" s="277">
        <f t="shared" si="101"/>
        <v>2790420.7993806079</v>
      </c>
      <c r="AO97" s="275">
        <f>SUM(AO91:AO96)</f>
        <v>386510.5836476282</v>
      </c>
      <c r="AP97" s="275">
        <f>SUM(AP91:AP96)</f>
        <v>2403910.2157329796</v>
      </c>
      <c r="AQ97" s="335"/>
      <c r="AR97" s="335"/>
      <c r="AS97" s="335"/>
      <c r="AT97" s="335"/>
      <c r="AU97" s="335"/>
      <c r="AV97" s="335"/>
      <c r="AW97" s="335"/>
      <c r="AX97" s="335"/>
      <c r="AY97" s="376"/>
      <c r="AZ97" s="299">
        <f>SUM(AZ91:AZ96)</f>
        <v>0</v>
      </c>
      <c r="BA97" s="297">
        <f t="shared" si="103"/>
        <v>5737889.9300847994</v>
      </c>
      <c r="BB97" s="275">
        <f>SUM(BB91:BB96)</f>
        <v>794774.46063876839</v>
      </c>
      <c r="BC97" s="275">
        <f>SUM(BC91:BC96)</f>
        <v>4943115.4694460314</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104">D98+P98+AB98+AN98+AZ98</f>
        <v>0</v>
      </c>
      <c r="BB98" s="301"/>
      <c r="BC98" s="301"/>
      <c r="BD98" s="301"/>
      <c r="BE98" s="301"/>
      <c r="BF98" s="301"/>
      <c r="BG98" s="301"/>
      <c r="BH98" s="301"/>
      <c r="BI98" s="301"/>
      <c r="BJ98" s="301"/>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104"/>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524"/>
      <c r="BA100" s="296">
        <f t="shared" si="104"/>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104"/>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104"/>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104"/>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9221990.4888633862</v>
      </c>
      <c r="E105" s="303"/>
      <c r="F105" s="303"/>
      <c r="G105" s="303"/>
      <c r="H105" s="303"/>
      <c r="I105" s="303"/>
      <c r="J105" s="303"/>
      <c r="K105" s="303"/>
      <c r="L105" s="303"/>
      <c r="M105" s="303"/>
      <c r="N105" s="303"/>
      <c r="O105" s="375"/>
      <c r="P105" s="274">
        <f>P88+P97+P104</f>
        <v>10857981.620381162</v>
      </c>
      <c r="Q105" s="303"/>
      <c r="R105" s="303"/>
      <c r="S105" s="303"/>
      <c r="T105" s="303"/>
      <c r="U105" s="303"/>
      <c r="V105" s="303"/>
      <c r="W105" s="303"/>
      <c r="X105" s="303"/>
      <c r="Y105" s="303"/>
      <c r="Z105" s="303"/>
      <c r="AA105" s="375"/>
      <c r="AB105" s="274">
        <f>AB88+AB97+AB104</f>
        <v>9650552.4521740656</v>
      </c>
      <c r="AC105" s="303"/>
      <c r="AD105" s="303"/>
      <c r="AE105" s="303"/>
      <c r="AF105" s="303"/>
      <c r="AG105" s="303"/>
      <c r="AH105" s="303"/>
      <c r="AI105" s="303"/>
      <c r="AJ105" s="303"/>
      <c r="AK105" s="303"/>
      <c r="AL105" s="303"/>
      <c r="AM105" s="375"/>
      <c r="AN105" s="289">
        <f>AN88+AN97+AN104</f>
        <v>25869296.668724332</v>
      </c>
      <c r="AO105" s="303"/>
      <c r="AP105" s="303"/>
      <c r="AQ105" s="303"/>
      <c r="AR105" s="303"/>
      <c r="AS105" s="303"/>
      <c r="AT105" s="303"/>
      <c r="AU105" s="303"/>
      <c r="AV105" s="303"/>
      <c r="AW105" s="303"/>
      <c r="AX105" s="303"/>
      <c r="AY105" s="375"/>
      <c r="AZ105" s="300">
        <f>AZ88+AZ97+AZ104</f>
        <v>-1004596.8524007798</v>
      </c>
      <c r="BA105" s="296">
        <f>BA88+BA97+BA104</f>
        <v>54595224.377742171</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2163260.377235949</v>
      </c>
      <c r="E106" s="338"/>
      <c r="F106" s="338"/>
      <c r="G106" s="338"/>
      <c r="H106" s="338"/>
      <c r="I106" s="338"/>
      <c r="J106" s="338"/>
      <c r="K106" s="338"/>
      <c r="L106" s="338"/>
      <c r="M106" s="338"/>
      <c r="N106" s="338"/>
      <c r="O106" s="564"/>
      <c r="P106" s="344">
        <f>P17-P105</f>
        <v>1136095.4069681875</v>
      </c>
      <c r="Q106" s="338"/>
      <c r="R106" s="338"/>
      <c r="S106" s="338"/>
      <c r="T106" s="338"/>
      <c r="U106" s="338"/>
      <c r="V106" s="338"/>
      <c r="W106" s="338"/>
      <c r="X106" s="338"/>
      <c r="Y106" s="338"/>
      <c r="Z106" s="338"/>
      <c r="AA106" s="564"/>
      <c r="AB106" s="344">
        <f>AB17-AB105</f>
        <v>3088297.1567400489</v>
      </c>
      <c r="AC106" s="338"/>
      <c r="AD106" s="338"/>
      <c r="AE106" s="338"/>
      <c r="AF106" s="338"/>
      <c r="AG106" s="338"/>
      <c r="AH106" s="338"/>
      <c r="AI106" s="338"/>
      <c r="AJ106" s="338"/>
      <c r="AK106" s="338"/>
      <c r="AL106" s="338"/>
      <c r="AM106" s="564"/>
      <c r="AN106" s="344">
        <f>AN17-AN105</f>
        <v>3687460.3071344495</v>
      </c>
      <c r="AO106" s="338"/>
      <c r="AP106" s="338"/>
      <c r="AQ106" s="338"/>
      <c r="AR106" s="338"/>
      <c r="AS106" s="338"/>
      <c r="AT106" s="338"/>
      <c r="AU106" s="338"/>
      <c r="AV106" s="338"/>
      <c r="AW106" s="338"/>
      <c r="AX106" s="338"/>
      <c r="AY106" s="564"/>
      <c r="AZ106" s="857">
        <f>AZ17-AZ105</f>
        <v>892436.03595331183</v>
      </c>
      <c r="BA106" s="345">
        <f>BA17-BA105</f>
        <v>10967549.28403195</v>
      </c>
      <c r="BB106" s="338"/>
      <c r="BC106" s="338"/>
      <c r="BD106" s="338"/>
      <c r="BE106" s="338"/>
      <c r="BF106" s="338"/>
      <c r="BG106" s="338"/>
      <c r="BH106" s="338"/>
      <c r="BI106" s="338"/>
      <c r="BJ106" s="338"/>
      <c r="BK106" s="338"/>
      <c r="BL106" s="339"/>
    </row>
    <row r="107" spans="1:64" x14ac:dyDescent="0.25">
      <c r="A107" s="267"/>
      <c r="B107" s="126" t="s">
        <v>272</v>
      </c>
      <c r="C107" s="127" t="s">
        <v>26</v>
      </c>
      <c r="D107" s="257">
        <v>581917.0414764703</v>
      </c>
      <c r="E107" s="340"/>
      <c r="F107" s="340"/>
      <c r="G107" s="340"/>
      <c r="H107" s="340"/>
      <c r="I107" s="340"/>
      <c r="J107" s="340"/>
      <c r="K107" s="340"/>
      <c r="L107" s="340"/>
      <c r="M107" s="340"/>
      <c r="N107" s="340"/>
      <c r="O107" s="377"/>
      <c r="P107" s="258">
        <v>305609.66447444248</v>
      </c>
      <c r="Q107" s="340"/>
      <c r="R107" s="340"/>
      <c r="S107" s="340"/>
      <c r="T107" s="340"/>
      <c r="U107" s="340"/>
      <c r="V107" s="340"/>
      <c r="W107" s="340"/>
      <c r="X107" s="340"/>
      <c r="Y107" s="340"/>
      <c r="Z107" s="340"/>
      <c r="AA107" s="377"/>
      <c r="AB107" s="258">
        <v>830751.93516307324</v>
      </c>
      <c r="AC107" s="340"/>
      <c r="AD107" s="340"/>
      <c r="AE107" s="340"/>
      <c r="AF107" s="340"/>
      <c r="AG107" s="340"/>
      <c r="AH107" s="340"/>
      <c r="AI107" s="340"/>
      <c r="AJ107" s="340"/>
      <c r="AK107" s="340"/>
      <c r="AL107" s="340"/>
      <c r="AM107" s="340"/>
      <c r="AN107" s="258">
        <v>991926.82261916692</v>
      </c>
      <c r="AO107" s="340"/>
      <c r="AP107" s="340"/>
      <c r="AQ107" s="340"/>
      <c r="AR107" s="340"/>
      <c r="AS107" s="340"/>
      <c r="AT107" s="340"/>
      <c r="AU107" s="340"/>
      <c r="AV107" s="340"/>
      <c r="AW107" s="340"/>
      <c r="AX107" s="340"/>
      <c r="AY107" s="377"/>
      <c r="AZ107" s="524">
        <v>240065.29367144089</v>
      </c>
      <c r="BA107" s="296">
        <f>D107+P107+AB107+AN107+AZ107</f>
        <v>2950270.7574045938</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1581343.3357594786</v>
      </c>
      <c r="E108" s="342"/>
      <c r="F108" s="342"/>
      <c r="G108" s="342"/>
      <c r="H108" s="342"/>
      <c r="I108" s="342"/>
      <c r="J108" s="342"/>
      <c r="K108" s="342"/>
      <c r="L108" s="342"/>
      <c r="M108" s="342"/>
      <c r="N108" s="342"/>
      <c r="O108" s="1120"/>
      <c r="P108" s="555">
        <f>P106-P107</f>
        <v>830485.74249374506</v>
      </c>
      <c r="Q108" s="342"/>
      <c r="R108" s="342"/>
      <c r="S108" s="342"/>
      <c r="T108" s="342"/>
      <c r="U108" s="342"/>
      <c r="V108" s="342"/>
      <c r="W108" s="342"/>
      <c r="X108" s="342"/>
      <c r="Y108" s="342"/>
      <c r="Z108" s="342"/>
      <c r="AA108" s="1120"/>
      <c r="AB108" s="555">
        <f>AB106-AB107</f>
        <v>2257545.2215769757</v>
      </c>
      <c r="AC108" s="342"/>
      <c r="AD108" s="342"/>
      <c r="AE108" s="342"/>
      <c r="AF108" s="342"/>
      <c r="AG108" s="342"/>
      <c r="AH108" s="342"/>
      <c r="AI108" s="342"/>
      <c r="AJ108" s="342"/>
      <c r="AK108" s="342"/>
      <c r="AL108" s="342"/>
      <c r="AM108" s="342"/>
      <c r="AN108" s="548">
        <f>AN106-AN107</f>
        <v>2695533.4845152823</v>
      </c>
      <c r="AO108" s="342"/>
      <c r="AP108" s="342"/>
      <c r="AQ108" s="342"/>
      <c r="AR108" s="342"/>
      <c r="AS108" s="342"/>
      <c r="AT108" s="342"/>
      <c r="AU108" s="342"/>
      <c r="AV108" s="342"/>
      <c r="AW108" s="342"/>
      <c r="AX108" s="342"/>
      <c r="AY108" s="1120"/>
      <c r="AZ108" s="871">
        <f>AZ106-AZ107</f>
        <v>652370.74228187092</v>
      </c>
      <c r="BA108" s="347">
        <f>BA106-BA107</f>
        <v>8017278.5266273562</v>
      </c>
      <c r="BB108" s="516"/>
      <c r="BC108" s="516"/>
      <c r="BD108" s="516"/>
      <c r="BE108" s="516"/>
      <c r="BF108" s="516"/>
      <c r="BG108" s="516"/>
      <c r="BH108" s="516"/>
      <c r="BI108" s="516"/>
      <c r="BJ108" s="516"/>
      <c r="BK108" s="516"/>
      <c r="BL108" s="473"/>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AW108" sqref="AW108"/>
      <selection pane="topRight" activeCell="AW108" sqref="AW10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6" t="str">
        <f>'MMA Rev-Exp Summary'!C3</f>
        <v>Sunshine State Health Plan</v>
      </c>
      <c r="AA3" s="207"/>
      <c r="AB3" s="207"/>
    </row>
    <row r="4" spans="1:64" x14ac:dyDescent="0.25">
      <c r="A4" s="123" t="s">
        <v>15</v>
      </c>
      <c r="B4" s="108"/>
      <c r="C4" s="507" t="str">
        <f>IF('MMA Rev-Exp Summary'!C4=0,"",'MMA Rev-Exp Summary'!C4)</f>
        <v>1/1/2021 - 12/31/2021</v>
      </c>
    </row>
    <row r="5" spans="1:64" x14ac:dyDescent="0.25">
      <c r="A5" s="123" t="s">
        <v>16</v>
      </c>
      <c r="B5" s="108"/>
      <c r="C5" s="507">
        <f>IF('MMA Rev-Exp Summary'!C5=0,"",'MMA Rev-Exp Summary'!C5)</f>
        <v>44651</v>
      </c>
      <c r="E5" s="162"/>
      <c r="F5" s="162"/>
      <c r="G5" s="162"/>
      <c r="H5" s="162"/>
      <c r="I5" s="162"/>
      <c r="J5" s="162"/>
    </row>
    <row r="6" spans="1:64" ht="15.75" thickBot="1" x14ac:dyDescent="0.3">
      <c r="A6" s="122" t="s">
        <v>384</v>
      </c>
      <c r="B6" s="108"/>
      <c r="C6" s="450"/>
      <c r="E6" s="162"/>
      <c r="F6" s="162"/>
      <c r="G6" s="162"/>
      <c r="H6" s="162"/>
      <c r="I6" s="162"/>
      <c r="J6" s="162"/>
    </row>
    <row r="7" spans="1:64" ht="14.85" customHeight="1" x14ac:dyDescent="0.3">
      <c r="A7" s="259"/>
      <c r="B7" s="260"/>
      <c r="C7" s="261"/>
      <c r="D7" s="1455" t="s">
        <v>247</v>
      </c>
      <c r="E7" s="1456"/>
      <c r="F7" s="1456"/>
      <c r="G7" s="1456"/>
      <c r="H7" s="1456"/>
      <c r="I7" s="1456"/>
      <c r="J7" s="1456"/>
      <c r="K7" s="1456"/>
      <c r="L7" s="1456"/>
      <c r="M7" s="1456"/>
      <c r="N7" s="1456"/>
      <c r="O7" s="1457"/>
      <c r="P7" s="1455" t="s">
        <v>248</v>
      </c>
      <c r="Q7" s="1456"/>
      <c r="R7" s="1456"/>
      <c r="S7" s="1456"/>
      <c r="T7" s="1456"/>
      <c r="U7" s="1456"/>
      <c r="V7" s="1456"/>
      <c r="W7" s="1456"/>
      <c r="X7" s="1456"/>
      <c r="Y7" s="1456"/>
      <c r="Z7" s="1456"/>
      <c r="AA7" s="1457"/>
      <c r="AB7" s="1455" t="s">
        <v>249</v>
      </c>
      <c r="AC7" s="1456"/>
      <c r="AD7" s="1456"/>
      <c r="AE7" s="1456"/>
      <c r="AF7" s="1456"/>
      <c r="AG7" s="1456"/>
      <c r="AH7" s="1456"/>
      <c r="AI7" s="1456"/>
      <c r="AJ7" s="1456"/>
      <c r="AK7" s="1456"/>
      <c r="AL7" s="1456"/>
      <c r="AM7" s="1457"/>
      <c r="AN7" s="1487" t="s">
        <v>250</v>
      </c>
      <c r="AO7" s="1488"/>
      <c r="AP7" s="1488"/>
      <c r="AQ7" s="1488"/>
      <c r="AR7" s="1488"/>
      <c r="AS7" s="1488"/>
      <c r="AT7" s="1488"/>
      <c r="AU7" s="1488"/>
      <c r="AV7" s="1488"/>
      <c r="AW7" s="1488"/>
      <c r="AX7" s="1488"/>
      <c r="AY7" s="1489"/>
      <c r="AZ7" s="867"/>
      <c r="BA7" s="1461" t="s">
        <v>829</v>
      </c>
      <c r="BB7" s="1462"/>
      <c r="BC7" s="1462"/>
      <c r="BD7" s="1462"/>
      <c r="BE7" s="1462"/>
      <c r="BF7" s="1462"/>
      <c r="BG7" s="1462"/>
      <c r="BH7" s="1462"/>
      <c r="BI7" s="1462"/>
      <c r="BJ7" s="1462"/>
      <c r="BK7" s="1462"/>
      <c r="BL7" s="1463"/>
    </row>
    <row r="8" spans="1:64" ht="45" customHeight="1" x14ac:dyDescent="0.3">
      <c r="A8" s="1250"/>
      <c r="B8" s="262"/>
      <c r="C8" s="263"/>
      <c r="D8" s="699" t="s">
        <v>36</v>
      </c>
      <c r="E8" s="215" t="s">
        <v>940</v>
      </c>
      <c r="F8" s="215" t="s">
        <v>941</v>
      </c>
      <c r="G8" s="215" t="s">
        <v>942</v>
      </c>
      <c r="H8" s="215" t="s">
        <v>943</v>
      </c>
      <c r="I8" s="215" t="s">
        <v>47</v>
      </c>
      <c r="J8" s="215" t="s">
        <v>48</v>
      </c>
      <c r="K8" s="215" t="s">
        <v>50</v>
      </c>
      <c r="L8" s="215" t="s">
        <v>49</v>
      </c>
      <c r="M8" s="215" t="s">
        <v>1545</v>
      </c>
      <c r="N8" s="215" t="s">
        <v>139</v>
      </c>
      <c r="O8" s="216" t="s">
        <v>140</v>
      </c>
      <c r="P8" s="699" t="s">
        <v>36</v>
      </c>
      <c r="Q8" s="215" t="s">
        <v>940</v>
      </c>
      <c r="R8" s="215" t="s">
        <v>941</v>
      </c>
      <c r="S8" s="215" t="s">
        <v>942</v>
      </c>
      <c r="T8" s="215" t="s">
        <v>943</v>
      </c>
      <c r="U8" s="215" t="s">
        <v>47</v>
      </c>
      <c r="V8" s="215" t="s">
        <v>48</v>
      </c>
      <c r="W8" s="215" t="s">
        <v>50</v>
      </c>
      <c r="X8" s="215" t="s">
        <v>49</v>
      </c>
      <c r="Y8" s="215" t="s">
        <v>1545</v>
      </c>
      <c r="Z8" s="215" t="s">
        <v>139</v>
      </c>
      <c r="AA8" s="216" t="s">
        <v>140</v>
      </c>
      <c r="AB8" s="699" t="s">
        <v>36</v>
      </c>
      <c r="AC8" s="215" t="s">
        <v>940</v>
      </c>
      <c r="AD8" s="215" t="s">
        <v>941</v>
      </c>
      <c r="AE8" s="215" t="s">
        <v>942</v>
      </c>
      <c r="AF8" s="215" t="s">
        <v>943</v>
      </c>
      <c r="AG8" s="215" t="s">
        <v>47</v>
      </c>
      <c r="AH8" s="215" t="s">
        <v>48</v>
      </c>
      <c r="AI8" s="215" t="s">
        <v>50</v>
      </c>
      <c r="AJ8" s="215" t="s">
        <v>49</v>
      </c>
      <c r="AK8" s="215" t="s">
        <v>1545</v>
      </c>
      <c r="AL8" s="215" t="s">
        <v>139</v>
      </c>
      <c r="AM8" s="216" t="s">
        <v>140</v>
      </c>
      <c r="AN8" s="699" t="s">
        <v>36</v>
      </c>
      <c r="AO8" s="215" t="s">
        <v>940</v>
      </c>
      <c r="AP8" s="215" t="s">
        <v>941</v>
      </c>
      <c r="AQ8" s="215" t="s">
        <v>942</v>
      </c>
      <c r="AR8" s="215" t="s">
        <v>943</v>
      </c>
      <c r="AS8" s="215" t="s">
        <v>47</v>
      </c>
      <c r="AT8" s="215" t="s">
        <v>48</v>
      </c>
      <c r="AU8" s="215" t="s">
        <v>50</v>
      </c>
      <c r="AV8" s="215" t="s">
        <v>49</v>
      </c>
      <c r="AW8" s="215" t="s">
        <v>1545</v>
      </c>
      <c r="AX8" s="215" t="s">
        <v>139</v>
      </c>
      <c r="AY8" s="216" t="s">
        <v>140</v>
      </c>
      <c r="AZ8" s="858" t="s">
        <v>911</v>
      </c>
      <c r="BA8" s="244" t="s">
        <v>36</v>
      </c>
      <c r="BB8" s="215" t="s">
        <v>940</v>
      </c>
      <c r="BC8" s="215" t="s">
        <v>941</v>
      </c>
      <c r="BD8" s="215" t="s">
        <v>942</v>
      </c>
      <c r="BE8" s="215" t="s">
        <v>943</v>
      </c>
      <c r="BF8" s="215" t="s">
        <v>47</v>
      </c>
      <c r="BG8" s="215" t="s">
        <v>48</v>
      </c>
      <c r="BH8" s="215" t="s">
        <v>50</v>
      </c>
      <c r="BI8" s="215" t="s">
        <v>49</v>
      </c>
      <c r="BJ8" s="215" t="s">
        <v>1545</v>
      </c>
      <c r="BK8" s="215" t="s">
        <v>139</v>
      </c>
      <c r="BL8" s="217" t="s">
        <v>140</v>
      </c>
    </row>
    <row r="9" spans="1:64" ht="18" customHeight="1" x14ac:dyDescent="0.3">
      <c r="A9" s="264" t="s">
        <v>51</v>
      </c>
      <c r="B9" s="262"/>
      <c r="C9" s="263"/>
      <c r="D9" s="740">
        <f>SUM(E9:O9)</f>
        <v>38119.68</v>
      </c>
      <c r="E9" s="735">
        <v>31860.79</v>
      </c>
      <c r="F9" s="735">
        <v>514.63</v>
      </c>
      <c r="G9" s="735">
        <v>2715.15</v>
      </c>
      <c r="H9" s="735">
        <v>334</v>
      </c>
      <c r="I9" s="735">
        <v>989.13999999999987</v>
      </c>
      <c r="J9" s="735">
        <v>357</v>
      </c>
      <c r="K9" s="735">
        <v>0</v>
      </c>
      <c r="L9" s="735">
        <v>27</v>
      </c>
      <c r="M9" s="735">
        <v>0</v>
      </c>
      <c r="N9" s="735">
        <v>1237.97</v>
      </c>
      <c r="O9" s="804">
        <v>84</v>
      </c>
      <c r="P9" s="740">
        <f>SUM(Q9:AA9)</f>
        <v>40130.320000000007</v>
      </c>
      <c r="Q9" s="735">
        <v>33795.65</v>
      </c>
      <c r="R9" s="735">
        <v>575.64</v>
      </c>
      <c r="S9" s="735">
        <v>2778.19</v>
      </c>
      <c r="T9" s="735">
        <v>337</v>
      </c>
      <c r="U9" s="735">
        <v>969.61000000000013</v>
      </c>
      <c r="V9" s="735">
        <v>363</v>
      </c>
      <c r="W9" s="735">
        <v>2</v>
      </c>
      <c r="X9" s="735">
        <v>36</v>
      </c>
      <c r="Y9" s="735">
        <v>0</v>
      </c>
      <c r="Z9" s="735">
        <v>1191.23</v>
      </c>
      <c r="AA9" s="736">
        <v>82</v>
      </c>
      <c r="AB9" s="805">
        <f>SUM(AC9:AM9)</f>
        <v>42871.35</v>
      </c>
      <c r="AC9" s="735">
        <v>36151.14</v>
      </c>
      <c r="AD9" s="735">
        <v>766.53</v>
      </c>
      <c r="AE9" s="735">
        <v>2855.94</v>
      </c>
      <c r="AF9" s="735">
        <v>378.37</v>
      </c>
      <c r="AG9" s="735">
        <v>1015.3600000000001</v>
      </c>
      <c r="AH9" s="735">
        <v>411.81</v>
      </c>
      <c r="AI9" s="735">
        <v>0</v>
      </c>
      <c r="AJ9" s="735">
        <v>34</v>
      </c>
      <c r="AK9" s="735">
        <v>0</v>
      </c>
      <c r="AL9" s="735">
        <v>1168.2</v>
      </c>
      <c r="AM9" s="736">
        <v>90</v>
      </c>
      <c r="AN9" s="734">
        <f>SUM(AO9:AY9)</f>
        <v>260328.74000000002</v>
      </c>
      <c r="AO9" s="735">
        <v>213943.21000000002</v>
      </c>
      <c r="AP9" s="735">
        <v>9191.83</v>
      </c>
      <c r="AQ9" s="735">
        <v>18221</v>
      </c>
      <c r="AR9" s="735">
        <v>5188.93</v>
      </c>
      <c r="AS9" s="735">
        <v>6032.38</v>
      </c>
      <c r="AT9" s="735">
        <v>3281.35</v>
      </c>
      <c r="AU9" s="735">
        <v>39</v>
      </c>
      <c r="AV9" s="735">
        <v>648</v>
      </c>
      <c r="AW9" s="735">
        <v>57</v>
      </c>
      <c r="AX9" s="735">
        <v>3058.04</v>
      </c>
      <c r="AY9" s="736">
        <v>668</v>
      </c>
      <c r="AZ9" s="859"/>
      <c r="BA9" s="738">
        <f>AN9+AB9+P9+D9+AZ9</f>
        <v>381450.09</v>
      </c>
      <c r="BB9" s="739">
        <f t="shared" ref="BB9:BL9" si="0">AO9+AC9+Q9+E9</f>
        <v>315750.79000000004</v>
      </c>
      <c r="BC9" s="739">
        <f t="shared" si="0"/>
        <v>11048.63</v>
      </c>
      <c r="BD9" s="739">
        <f t="shared" si="0"/>
        <v>26570.28</v>
      </c>
      <c r="BE9" s="739">
        <f t="shared" si="0"/>
        <v>6238.3</v>
      </c>
      <c r="BF9" s="739">
        <f t="shared" si="0"/>
        <v>9006.49</v>
      </c>
      <c r="BG9" s="739">
        <f t="shared" si="0"/>
        <v>4413.16</v>
      </c>
      <c r="BH9" s="739">
        <f t="shared" si="0"/>
        <v>41</v>
      </c>
      <c r="BI9" s="740">
        <f t="shared" si="0"/>
        <v>745</v>
      </c>
      <c r="BJ9" s="740">
        <f t="shared" si="0"/>
        <v>57</v>
      </c>
      <c r="BK9" s="739">
        <f t="shared" si="0"/>
        <v>6655.44</v>
      </c>
      <c r="BL9" s="741">
        <f t="shared" si="0"/>
        <v>924</v>
      </c>
    </row>
    <row r="10" spans="1:64" customFormat="1" ht="18" customHeight="1" x14ac:dyDescent="0.3">
      <c r="A10" s="1494" t="s">
        <v>11</v>
      </c>
      <c r="B10" s="1495"/>
      <c r="C10" s="1496"/>
      <c r="D10" s="683"/>
      <c r="E10" s="318"/>
      <c r="F10" s="318"/>
      <c r="G10" s="318"/>
      <c r="H10" s="318"/>
      <c r="I10" s="318"/>
      <c r="J10" s="318"/>
      <c r="K10" s="318"/>
      <c r="L10" s="318"/>
      <c r="M10" s="318"/>
      <c r="N10" s="318"/>
      <c r="O10" s="319"/>
      <c r="P10" s="691"/>
      <c r="Q10" s="318"/>
      <c r="R10" s="318"/>
      <c r="S10" s="318"/>
      <c r="T10" s="318"/>
      <c r="U10" s="318"/>
      <c r="V10" s="318"/>
      <c r="W10" s="318"/>
      <c r="X10" s="318"/>
      <c r="Y10" s="318"/>
      <c r="Z10" s="318"/>
      <c r="AA10" s="319"/>
      <c r="AB10" s="683"/>
      <c r="AC10" s="318"/>
      <c r="AD10" s="318"/>
      <c r="AE10" s="318"/>
      <c r="AF10" s="318"/>
      <c r="AG10" s="318"/>
      <c r="AH10" s="318"/>
      <c r="AI10" s="318"/>
      <c r="AJ10" s="318"/>
      <c r="AK10" s="318"/>
      <c r="AL10" s="318"/>
      <c r="AM10" s="319"/>
      <c r="AN10" s="683"/>
      <c r="AO10" s="318"/>
      <c r="AP10" s="318"/>
      <c r="AQ10" s="318"/>
      <c r="AR10" s="318"/>
      <c r="AS10" s="318"/>
      <c r="AT10" s="318"/>
      <c r="AU10" s="318"/>
      <c r="AV10" s="318"/>
      <c r="AW10" s="318"/>
      <c r="AX10" s="318"/>
      <c r="AY10" s="319"/>
      <c r="AZ10" s="1123"/>
      <c r="BA10" s="698"/>
      <c r="BB10" s="318"/>
      <c r="BC10" s="318"/>
      <c r="BD10" s="318"/>
      <c r="BE10" s="318"/>
      <c r="BF10" s="318"/>
      <c r="BG10" s="318"/>
      <c r="BH10" s="318"/>
      <c r="BI10" s="318"/>
      <c r="BJ10" s="318"/>
      <c r="BK10" s="318"/>
      <c r="BL10" s="320"/>
    </row>
    <row r="11" spans="1:64" ht="14.85" customHeight="1" x14ac:dyDescent="0.25">
      <c r="A11" s="1492" t="s">
        <v>186</v>
      </c>
      <c r="B11" s="124">
        <v>1.1000000000000001</v>
      </c>
      <c r="C11" s="125" t="s">
        <v>12</v>
      </c>
      <c r="D11" s="270">
        <f t="shared" ref="D11:D16" si="1">SUM(E11:O11)</f>
        <v>8938553.1712791286</v>
      </c>
      <c r="E11" s="249">
        <v>5344397.2117047338</v>
      </c>
      <c r="F11" s="249">
        <v>209866.96238792868</v>
      </c>
      <c r="G11" s="249">
        <v>2187301.3250114033</v>
      </c>
      <c r="H11" s="249">
        <v>417405.21803980257</v>
      </c>
      <c r="I11" s="249">
        <v>230423.34246670827</v>
      </c>
      <c r="J11" s="249">
        <v>124027.17569368491</v>
      </c>
      <c r="K11" s="249">
        <v>-6.501128432842612</v>
      </c>
      <c r="L11" s="249">
        <v>77133.062597322845</v>
      </c>
      <c r="M11" s="249">
        <v>1423.404843310502</v>
      </c>
      <c r="N11" s="249">
        <v>171523.32070672259</v>
      </c>
      <c r="O11" s="249">
        <v>175058.64895594583</v>
      </c>
      <c r="P11" s="270">
        <f t="shared" ref="P11:P16" si="2">SUM(Q11:AA11)</f>
        <v>9598655.2626884356</v>
      </c>
      <c r="Q11" s="249">
        <v>5714039.0731210811</v>
      </c>
      <c r="R11" s="249">
        <v>230667.93921048028</v>
      </c>
      <c r="S11" s="249">
        <v>2427948.932945264</v>
      </c>
      <c r="T11" s="249">
        <v>435488.76397818286</v>
      </c>
      <c r="U11" s="249">
        <v>231168.13738901881</v>
      </c>
      <c r="V11" s="249">
        <v>120231.36491735639</v>
      </c>
      <c r="W11" s="249">
        <v>444.86607659172876</v>
      </c>
      <c r="X11" s="249">
        <v>102041.79158120509</v>
      </c>
      <c r="Y11" s="249">
        <v>1459.5905522582427</v>
      </c>
      <c r="Z11" s="249">
        <v>164389.47115125295</v>
      </c>
      <c r="AA11" s="250">
        <v>170775.33176574472</v>
      </c>
      <c r="AB11" s="270">
        <f t="shared" ref="AB11:AB16" si="3">SUM(AC11:AM11)</f>
        <v>11049794.922343777</v>
      </c>
      <c r="AC11" s="249">
        <v>6926489.9143860787</v>
      </c>
      <c r="AD11" s="249">
        <v>296985.91573888576</v>
      </c>
      <c r="AE11" s="249">
        <v>2537678.160066586</v>
      </c>
      <c r="AF11" s="249">
        <v>470003.48694718652</v>
      </c>
      <c r="AG11" s="249">
        <v>241620.30193966959</v>
      </c>
      <c r="AH11" s="249">
        <v>143514.73569625846</v>
      </c>
      <c r="AI11" s="249">
        <v>-69.878448299559466</v>
      </c>
      <c r="AJ11" s="251">
        <v>90653.101723806176</v>
      </c>
      <c r="AK11" s="249">
        <v>1286.9530803408611</v>
      </c>
      <c r="AL11" s="249">
        <v>154603.60530228488</v>
      </c>
      <c r="AM11" s="250">
        <v>187028.62591097798</v>
      </c>
      <c r="AN11" s="270">
        <f t="shared" ref="AN11:AN16" si="4">SUM(AO11:AY11)</f>
        <v>70428382.310000017</v>
      </c>
      <c r="AO11" s="249">
        <v>36632715.760000005</v>
      </c>
      <c r="AP11" s="249">
        <v>4208470.6400000006</v>
      </c>
      <c r="AQ11" s="249">
        <v>15545374.170000002</v>
      </c>
      <c r="AR11" s="249">
        <v>6613717.8099999996</v>
      </c>
      <c r="AS11" s="249">
        <v>1051259.4300000002</v>
      </c>
      <c r="AT11" s="249">
        <v>1028192.3899999999</v>
      </c>
      <c r="AU11" s="249">
        <v>5893.0599999999995</v>
      </c>
      <c r="AV11" s="249">
        <v>1841584.32</v>
      </c>
      <c r="AW11" s="249">
        <v>1496604.54</v>
      </c>
      <c r="AX11" s="249">
        <v>490783.47000000009</v>
      </c>
      <c r="AY11" s="250">
        <v>1513786.72</v>
      </c>
      <c r="AZ11" s="860">
        <v>-4941803.3246384803</v>
      </c>
      <c r="BA11" s="321">
        <f t="shared" ref="BA11:BA16" si="5">SUM(BB11:BL11)+AZ11</f>
        <v>95073582.341672853</v>
      </c>
      <c r="BB11" s="271">
        <f t="shared" ref="BB11:BL16" si="6">E11+Q11+AC11+AO11</f>
        <v>54617641.959211901</v>
      </c>
      <c r="BC11" s="271">
        <f t="shared" si="6"/>
        <v>4945991.4573372956</v>
      </c>
      <c r="BD11" s="271">
        <f t="shared" si="6"/>
        <v>22698302.588023253</v>
      </c>
      <c r="BE11" s="271">
        <f t="shared" si="6"/>
        <v>7936615.2789651714</v>
      </c>
      <c r="BF11" s="271">
        <f t="shared" si="6"/>
        <v>1754471.2117953969</v>
      </c>
      <c r="BG11" s="271">
        <f t="shared" si="6"/>
        <v>1415965.6663072996</v>
      </c>
      <c r="BH11" s="271">
        <f t="shared" si="6"/>
        <v>6261.5464998593261</v>
      </c>
      <c r="BI11" s="271">
        <f t="shared" si="6"/>
        <v>2111412.2759023341</v>
      </c>
      <c r="BJ11" s="271">
        <f t="shared" si="6"/>
        <v>1500774.4884759097</v>
      </c>
      <c r="BK11" s="271">
        <f t="shared" si="6"/>
        <v>981299.86716026044</v>
      </c>
      <c r="BL11" s="295">
        <f t="shared" si="6"/>
        <v>2046649.3266326685</v>
      </c>
    </row>
    <row r="12" spans="1:64" x14ac:dyDescent="0.25">
      <c r="A12" s="1493"/>
      <c r="B12" s="126" t="s">
        <v>1322</v>
      </c>
      <c r="C12" s="127" t="s">
        <v>1331</v>
      </c>
      <c r="D12" s="270">
        <f t="shared" si="1"/>
        <v>50459.259549902119</v>
      </c>
      <c r="E12" s="249">
        <v>-16965.626369872774</v>
      </c>
      <c r="F12" s="249">
        <v>-1548.6074370177723</v>
      </c>
      <c r="G12" s="249">
        <v>42223.031422693683</v>
      </c>
      <c r="H12" s="249">
        <v>14959.541318749201</v>
      </c>
      <c r="I12" s="249">
        <v>929.500204161733</v>
      </c>
      <c r="J12" s="249">
        <v>-442.76792756313296</v>
      </c>
      <c r="K12" s="249">
        <v>3.3697920354016113</v>
      </c>
      <c r="L12" s="249">
        <v>4013.8359468515359</v>
      </c>
      <c r="M12" s="249">
        <v>2848.5955149998213</v>
      </c>
      <c r="N12" s="249">
        <v>530.79367619791583</v>
      </c>
      <c r="O12" s="249">
        <v>3907.5934086665134</v>
      </c>
      <c r="P12" s="270">
        <f t="shared" si="2"/>
        <v>51179.036784339529</v>
      </c>
      <c r="Q12" s="249">
        <v>-17489.796377234128</v>
      </c>
      <c r="R12" s="249">
        <v>-1587.5033871951014</v>
      </c>
      <c r="S12" s="249">
        <v>43012.947097695032</v>
      </c>
      <c r="T12" s="249">
        <v>15240.183063997891</v>
      </c>
      <c r="U12" s="249">
        <v>941.70833859969196</v>
      </c>
      <c r="V12" s="249">
        <v>-454.32371041521236</v>
      </c>
      <c r="W12" s="249">
        <v>3.3944357452377569</v>
      </c>
      <c r="X12" s="249">
        <v>4089.8570052138539</v>
      </c>
      <c r="Y12" s="249">
        <v>2902.9819105450279</v>
      </c>
      <c r="Z12" s="249">
        <v>538.05588862940203</v>
      </c>
      <c r="AA12" s="250">
        <v>3981.5325187578433</v>
      </c>
      <c r="AB12" s="270">
        <f t="shared" si="3"/>
        <v>53735.747490502203</v>
      </c>
      <c r="AC12" s="249">
        <v>-17097.472327793068</v>
      </c>
      <c r="AD12" s="249">
        <v>-1592.8031591734923</v>
      </c>
      <c r="AE12" s="249">
        <v>44319.059523556833</v>
      </c>
      <c r="AF12" s="249">
        <v>15699.038545178722</v>
      </c>
      <c r="AG12" s="249">
        <v>996.05729614016764</v>
      </c>
      <c r="AH12" s="249">
        <v>-452.35770272417381</v>
      </c>
      <c r="AI12" s="249">
        <v>3.7012976420511343</v>
      </c>
      <c r="AJ12" s="249">
        <v>4209.3698588005163</v>
      </c>
      <c r="AK12" s="249">
        <v>2986.0143259315419</v>
      </c>
      <c r="AL12" s="249">
        <v>567.02903438703459</v>
      </c>
      <c r="AM12" s="250">
        <v>4098.1107985560648</v>
      </c>
      <c r="AN12" s="270">
        <f t="shared" si="4"/>
        <v>405749.86144190532</v>
      </c>
      <c r="AO12" s="249">
        <v>330922.2849283301</v>
      </c>
      <c r="AP12" s="249">
        <v>30466.733256995092</v>
      </c>
      <c r="AQ12" s="249">
        <v>16270.259255952202</v>
      </c>
      <c r="AR12" s="249">
        <v>5763.9626805571088</v>
      </c>
      <c r="AS12" s="249">
        <v>6036.9085253925332</v>
      </c>
      <c r="AT12" s="249">
        <v>8677.7841519990925</v>
      </c>
      <c r="AU12" s="249">
        <v>22.113792297410317</v>
      </c>
      <c r="AV12" s="249">
        <v>1546.0890105597216</v>
      </c>
      <c r="AW12" s="249">
        <v>1097.0530088255869</v>
      </c>
      <c r="AX12" s="249">
        <v>3441.4926858569938</v>
      </c>
      <c r="AY12" s="250">
        <v>1505.1801451394467</v>
      </c>
      <c r="AZ12" s="860">
        <v>2825096.3244108418</v>
      </c>
      <c r="BA12" s="290">
        <f t="shared" si="5"/>
        <v>3386220.2296774909</v>
      </c>
      <c r="BB12" s="271">
        <f t="shared" si="6"/>
        <v>279369.38985343016</v>
      </c>
      <c r="BC12" s="271">
        <f t="shared" si="6"/>
        <v>25737.819273608726</v>
      </c>
      <c r="BD12" s="271">
        <f t="shared" si="6"/>
        <v>145825.29729989776</v>
      </c>
      <c r="BE12" s="271">
        <f t="shared" si="6"/>
        <v>51662.725608482921</v>
      </c>
      <c r="BF12" s="271">
        <f t="shared" si="6"/>
        <v>8904.1743642941256</v>
      </c>
      <c r="BG12" s="271">
        <f t="shared" si="6"/>
        <v>7328.3348112965732</v>
      </c>
      <c r="BH12" s="271">
        <f t="shared" si="6"/>
        <v>32.579317720100818</v>
      </c>
      <c r="BI12" s="271">
        <f t="shared" si="6"/>
        <v>13859.151821425628</v>
      </c>
      <c r="BJ12" s="271">
        <f t="shared" si="6"/>
        <v>9834.6447603019769</v>
      </c>
      <c r="BK12" s="271">
        <f t="shared" si="6"/>
        <v>5077.3712850713464</v>
      </c>
      <c r="BL12" s="291">
        <f t="shared" si="6"/>
        <v>13492.416871119869</v>
      </c>
    </row>
    <row r="13" spans="1:64" x14ac:dyDescent="0.25">
      <c r="A13" s="1493"/>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0">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60">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3"/>
      <c r="B14" s="126" t="s">
        <v>918</v>
      </c>
      <c r="C14" s="127" t="s">
        <v>919</v>
      </c>
      <c r="D14" s="271">
        <f t="shared" si="1"/>
        <v>279061.01485500275</v>
      </c>
      <c r="E14" s="249">
        <v>266759.99428989738</v>
      </c>
      <c r="F14" s="249">
        <v>5803.2805651053777</v>
      </c>
      <c r="G14" s="249">
        <v>6497.74</v>
      </c>
      <c r="H14" s="249">
        <v>0</v>
      </c>
      <c r="I14" s="249">
        <v>0</v>
      </c>
      <c r="J14" s="249">
        <v>0</v>
      </c>
      <c r="K14" s="249">
        <v>0</v>
      </c>
      <c r="L14" s="249">
        <v>0</v>
      </c>
      <c r="M14" s="249">
        <v>0</v>
      </c>
      <c r="N14" s="249">
        <v>0</v>
      </c>
      <c r="O14" s="250">
        <v>0</v>
      </c>
      <c r="P14" s="271">
        <f t="shared" si="2"/>
        <v>294856.35315421398</v>
      </c>
      <c r="Q14" s="249">
        <v>289078.21362726536</v>
      </c>
      <c r="R14" s="249">
        <v>5778.1395269486302</v>
      </c>
      <c r="S14" s="249">
        <v>0</v>
      </c>
      <c r="T14" s="249">
        <v>0</v>
      </c>
      <c r="U14" s="249">
        <v>0</v>
      </c>
      <c r="V14" s="249">
        <v>0</v>
      </c>
      <c r="W14" s="249">
        <v>0</v>
      </c>
      <c r="X14" s="249">
        <v>0</v>
      </c>
      <c r="Y14" s="249">
        <v>0</v>
      </c>
      <c r="Z14" s="249">
        <v>0</v>
      </c>
      <c r="AA14" s="250">
        <v>0</v>
      </c>
      <c r="AB14" s="270">
        <f t="shared" si="3"/>
        <v>571765.62259401975</v>
      </c>
      <c r="AC14" s="249">
        <v>490029.9113094302</v>
      </c>
      <c r="AD14" s="249">
        <v>55786.151284589498</v>
      </c>
      <c r="AE14" s="249">
        <v>16240.33</v>
      </c>
      <c r="AF14" s="249">
        <v>3236.41</v>
      </c>
      <c r="AG14" s="249">
        <v>0</v>
      </c>
      <c r="AH14" s="249">
        <v>3236.41</v>
      </c>
      <c r="AI14" s="249">
        <v>0</v>
      </c>
      <c r="AJ14" s="249">
        <v>3236.41</v>
      </c>
      <c r="AK14" s="249">
        <v>0</v>
      </c>
      <c r="AL14" s="249">
        <v>0</v>
      </c>
      <c r="AM14" s="250">
        <v>0</v>
      </c>
      <c r="AN14" s="270">
        <f t="shared" si="4"/>
        <v>2037683.9800000025</v>
      </c>
      <c r="AO14" s="249">
        <v>1853381.1300000027</v>
      </c>
      <c r="AP14" s="249">
        <v>126716.44999999998</v>
      </c>
      <c r="AQ14" s="249">
        <v>30838.400000000001</v>
      </c>
      <c r="AR14" s="249">
        <v>15565.939999999999</v>
      </c>
      <c r="AS14" s="249">
        <v>0</v>
      </c>
      <c r="AT14" s="249">
        <v>3375.99</v>
      </c>
      <c r="AU14" s="249">
        <v>0</v>
      </c>
      <c r="AV14" s="249">
        <v>7806.07</v>
      </c>
      <c r="AW14" s="249">
        <v>0</v>
      </c>
      <c r="AX14" s="249">
        <v>0</v>
      </c>
      <c r="AY14" s="250">
        <v>0</v>
      </c>
      <c r="AZ14" s="860">
        <v>-11199.853518005672</v>
      </c>
      <c r="BA14" s="290">
        <f t="shared" si="5"/>
        <v>3172167.1170852333</v>
      </c>
      <c r="BB14" s="271">
        <f t="shared" si="6"/>
        <v>2899249.2492265953</v>
      </c>
      <c r="BC14" s="271">
        <f t="shared" si="6"/>
        <v>194084.0213766435</v>
      </c>
      <c r="BD14" s="271">
        <f t="shared" si="6"/>
        <v>53576.47</v>
      </c>
      <c r="BE14" s="271">
        <f t="shared" si="6"/>
        <v>18802.349999999999</v>
      </c>
      <c r="BF14" s="271">
        <f t="shared" si="6"/>
        <v>0</v>
      </c>
      <c r="BG14" s="271">
        <f t="shared" si="6"/>
        <v>6612.4</v>
      </c>
      <c r="BH14" s="271">
        <f t="shared" si="6"/>
        <v>0</v>
      </c>
      <c r="BI14" s="271">
        <f t="shared" si="6"/>
        <v>11042.48</v>
      </c>
      <c r="BJ14" s="271">
        <f t="shared" si="6"/>
        <v>0</v>
      </c>
      <c r="BK14" s="271">
        <f t="shared" si="6"/>
        <v>0</v>
      </c>
      <c r="BL14" s="291">
        <f t="shared" si="6"/>
        <v>0</v>
      </c>
    </row>
    <row r="15" spans="1:64" x14ac:dyDescent="0.25">
      <c r="A15" s="1493"/>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60">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3"/>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120008.98228515786</v>
      </c>
      <c r="Q16" s="249">
        <v>73395.31644349813</v>
      </c>
      <c r="R16" s="249">
        <v>6757.2225571967538</v>
      </c>
      <c r="S16" s="249">
        <v>21981.188286346995</v>
      </c>
      <c r="T16" s="249">
        <v>7787.1376825450716</v>
      </c>
      <c r="U16" s="249">
        <v>1626.1084214726766</v>
      </c>
      <c r="V16" s="249">
        <v>1924.647395693783</v>
      </c>
      <c r="W16" s="249">
        <v>5.9565957864465684</v>
      </c>
      <c r="X16" s="249">
        <v>2088.7727179966337</v>
      </c>
      <c r="Y16" s="249">
        <v>1482.1232020796974</v>
      </c>
      <c r="Z16" s="249">
        <v>927.00431278189672</v>
      </c>
      <c r="AA16" s="250">
        <v>2033.5046697597913</v>
      </c>
      <c r="AB16" s="270">
        <f t="shared" si="3"/>
        <v>168054.79948930183</v>
      </c>
      <c r="AC16" s="249">
        <v>110806.88751039167</v>
      </c>
      <c r="AD16" s="249">
        <v>10201.561026777355</v>
      </c>
      <c r="AE16" s="249">
        <v>25659.710857683702</v>
      </c>
      <c r="AF16" s="249">
        <v>9090.3047979071107</v>
      </c>
      <c r="AG16" s="249">
        <v>1809.9282662866451</v>
      </c>
      <c r="AH16" s="249">
        <v>2905.6920496553253</v>
      </c>
      <c r="AI16" s="249">
        <v>6.6299460370359595</v>
      </c>
      <c r="AJ16" s="249">
        <v>2438.3260492110066</v>
      </c>
      <c r="AK16" s="249">
        <v>1730.154545123075</v>
      </c>
      <c r="AL16" s="249">
        <v>1031.7954734863745</v>
      </c>
      <c r="AM16" s="250">
        <v>2373.8089667425061</v>
      </c>
      <c r="AN16" s="270">
        <f t="shared" si="4"/>
        <v>97309.909311046998</v>
      </c>
      <c r="AO16" s="249">
        <v>72611.734328777122</v>
      </c>
      <c r="AP16" s="249">
        <v>6685.0811863630315</v>
      </c>
      <c r="AQ16" s="249">
        <v>9657.776440759957</v>
      </c>
      <c r="AR16" s="249">
        <v>3421.3998748261615</v>
      </c>
      <c r="AS16" s="249">
        <v>360.56661658354335</v>
      </c>
      <c r="AT16" s="249">
        <v>1904.0995004126032</v>
      </c>
      <c r="AU16" s="249">
        <v>1.3207911358885474</v>
      </c>
      <c r="AV16" s="249">
        <v>917.73473222554901</v>
      </c>
      <c r="AW16" s="249">
        <v>651.19384615979868</v>
      </c>
      <c r="AX16" s="249">
        <v>205.55013688165533</v>
      </c>
      <c r="AY16" s="250">
        <v>893.4518569216649</v>
      </c>
      <c r="AZ16" s="860">
        <v>0</v>
      </c>
      <c r="BA16" s="290">
        <f t="shared" si="5"/>
        <v>385373.69108550658</v>
      </c>
      <c r="BB16" s="271">
        <f t="shared" si="6"/>
        <v>256813.9382826669</v>
      </c>
      <c r="BC16" s="271">
        <f t="shared" si="6"/>
        <v>23643.864770337139</v>
      </c>
      <c r="BD16" s="271">
        <f t="shared" si="6"/>
        <v>57298.675584790661</v>
      </c>
      <c r="BE16" s="271">
        <f t="shared" si="6"/>
        <v>20298.842355278346</v>
      </c>
      <c r="BF16" s="271">
        <f t="shared" si="6"/>
        <v>3796.6033043428647</v>
      </c>
      <c r="BG16" s="271">
        <f t="shared" si="6"/>
        <v>6734.4389457617117</v>
      </c>
      <c r="BH16" s="271">
        <f t="shared" si="6"/>
        <v>13.907332959371075</v>
      </c>
      <c r="BI16" s="271">
        <f t="shared" si="6"/>
        <v>5444.8334994331899</v>
      </c>
      <c r="BJ16" s="271">
        <f t="shared" si="6"/>
        <v>3863.4715933625712</v>
      </c>
      <c r="BK16" s="271">
        <f t="shared" si="6"/>
        <v>2164.3499231499263</v>
      </c>
      <c r="BL16" s="291">
        <f t="shared" si="6"/>
        <v>5300.7654934239627</v>
      </c>
    </row>
    <row r="17" spans="1:64" s="209" customFormat="1" x14ac:dyDescent="0.25">
      <c r="A17" s="1493"/>
      <c r="B17" s="128" t="s">
        <v>204</v>
      </c>
      <c r="C17" s="309" t="s">
        <v>14</v>
      </c>
      <c r="D17" s="272">
        <f>SUM(D11:D16)</f>
        <v>9268073.4456840344</v>
      </c>
      <c r="E17" s="272">
        <f>SUM(E11:E16)</f>
        <v>5594191.5796247581</v>
      </c>
      <c r="F17" s="272">
        <f>SUM(F11:F16)</f>
        <v>214121.63551601628</v>
      </c>
      <c r="G17" s="272">
        <f t="shared" ref="G17:O17" si="7">SUM(G11:G16)</f>
        <v>2236022.0964340973</v>
      </c>
      <c r="H17" s="272">
        <f t="shared" si="7"/>
        <v>432364.75935855176</v>
      </c>
      <c r="I17" s="272">
        <f t="shared" si="7"/>
        <v>231352.84267087001</v>
      </c>
      <c r="J17" s="272">
        <f t="shared" si="7"/>
        <v>123584.40776612177</v>
      </c>
      <c r="K17" s="272">
        <f t="shared" si="7"/>
        <v>-3.1313363974410007</v>
      </c>
      <c r="L17" s="272">
        <f t="shared" si="7"/>
        <v>81146.898544174386</v>
      </c>
      <c r="M17" s="272">
        <f t="shared" si="7"/>
        <v>4272.0003583103235</v>
      </c>
      <c r="N17" s="272">
        <f t="shared" si="7"/>
        <v>172054.1143829205</v>
      </c>
      <c r="O17" s="281">
        <f t="shared" si="7"/>
        <v>178966.24236461235</v>
      </c>
      <c r="P17" s="288">
        <f>SUM(P11:P16)</f>
        <v>10064699.634912148</v>
      </c>
      <c r="Q17" s="272">
        <f>SUM(Q11:Q16)</f>
        <v>6059022.806814611</v>
      </c>
      <c r="R17" s="272">
        <f>SUM(R11:R16)</f>
        <v>241615.79790743056</v>
      </c>
      <c r="S17" s="272">
        <f t="shared" ref="S17:AA17" si="8">SUM(S11:S16)</f>
        <v>2492943.0683293059</v>
      </c>
      <c r="T17" s="272">
        <f t="shared" si="8"/>
        <v>458516.08472472581</v>
      </c>
      <c r="U17" s="272">
        <f t="shared" si="8"/>
        <v>233735.95414909118</v>
      </c>
      <c r="V17" s="272">
        <f t="shared" si="8"/>
        <v>121701.68860263497</v>
      </c>
      <c r="W17" s="272">
        <f t="shared" si="8"/>
        <v>454.21710812341303</v>
      </c>
      <c r="X17" s="272">
        <f t="shared" si="8"/>
        <v>108220.42130441558</v>
      </c>
      <c r="Y17" s="272">
        <f t="shared" si="8"/>
        <v>5844.6956648829673</v>
      </c>
      <c r="Z17" s="272">
        <f t="shared" si="8"/>
        <v>165854.53135266426</v>
      </c>
      <c r="AA17" s="281">
        <f t="shared" si="8"/>
        <v>176790.36895426238</v>
      </c>
      <c r="AB17" s="288">
        <f>SUM(AB11:AB16)</f>
        <v>11843351.091917602</v>
      </c>
      <c r="AC17" s="272">
        <f>SUM(AC11:AC16)</f>
        <v>7510229.240878108</v>
      </c>
      <c r="AD17" s="272">
        <f>SUM(AD11:AD16)</f>
        <v>361380.8248910791</v>
      </c>
      <c r="AE17" s="272">
        <f t="shared" ref="AE17:AM17" si="9">SUM(AE11:AE16)</f>
        <v>2623897.2604478267</v>
      </c>
      <c r="AF17" s="272">
        <f t="shared" si="9"/>
        <v>498029.24029027234</v>
      </c>
      <c r="AG17" s="272">
        <f t="shared" si="9"/>
        <v>244426.28750209641</v>
      </c>
      <c r="AH17" s="272">
        <f t="shared" si="9"/>
        <v>149204.48004318963</v>
      </c>
      <c r="AI17" s="272">
        <f t="shared" si="9"/>
        <v>-59.547204620472378</v>
      </c>
      <c r="AJ17" s="272">
        <f t="shared" si="9"/>
        <v>100537.20763181771</v>
      </c>
      <c r="AK17" s="272">
        <f t="shared" si="9"/>
        <v>6003.1219513954775</v>
      </c>
      <c r="AL17" s="272">
        <f t="shared" si="9"/>
        <v>156202.4298101583</v>
      </c>
      <c r="AM17" s="272">
        <f t="shared" si="9"/>
        <v>193500.54567627655</v>
      </c>
      <c r="AN17" s="288">
        <f>SUM(AN11:AN16)</f>
        <v>72969126.060752973</v>
      </c>
      <c r="AO17" s="272">
        <f>SUM(AO11:AO16)</f>
        <v>38889630.909257114</v>
      </c>
      <c r="AP17" s="272">
        <f t="shared" ref="AP17:AZ17" si="10">SUM(AP11:AP16)</f>
        <v>4372338.904443359</v>
      </c>
      <c r="AQ17" s="272">
        <f t="shared" si="10"/>
        <v>15602140.605696715</v>
      </c>
      <c r="AR17" s="272">
        <f t="shared" si="10"/>
        <v>6638469.1125553828</v>
      </c>
      <c r="AS17" s="272">
        <f t="shared" si="10"/>
        <v>1057656.9051419764</v>
      </c>
      <c r="AT17" s="272">
        <f t="shared" si="10"/>
        <v>1042150.2636524115</v>
      </c>
      <c r="AU17" s="272">
        <f t="shared" si="10"/>
        <v>5916.4945834332984</v>
      </c>
      <c r="AV17" s="272">
        <f t="shared" si="10"/>
        <v>1851854.2137427854</v>
      </c>
      <c r="AW17" s="272">
        <f t="shared" si="10"/>
        <v>1498352.7868549854</v>
      </c>
      <c r="AX17" s="272">
        <f t="shared" si="10"/>
        <v>494430.51282273873</v>
      </c>
      <c r="AY17" s="281">
        <f t="shared" si="10"/>
        <v>1516185.352002061</v>
      </c>
      <c r="AZ17" s="861">
        <f t="shared" si="10"/>
        <v>-2127906.853745644</v>
      </c>
      <c r="BA17" s="292">
        <f>SUM(BA11:BA16)</f>
        <v>102017343.37952107</v>
      </c>
      <c r="BB17" s="272">
        <f>SUM(BB11:BB16)</f>
        <v>58053074.536574595</v>
      </c>
      <c r="BC17" s="272">
        <f t="shared" ref="BC17:BL17" si="11">SUM(BC11:BC16)</f>
        <v>5189457.1627578847</v>
      </c>
      <c r="BD17" s="272">
        <f t="shared" si="11"/>
        <v>22955003.03090794</v>
      </c>
      <c r="BE17" s="272">
        <f t="shared" si="11"/>
        <v>8027379.1969289323</v>
      </c>
      <c r="BF17" s="272">
        <f t="shared" si="11"/>
        <v>1767171.9894640339</v>
      </c>
      <c r="BG17" s="272">
        <f t="shared" si="11"/>
        <v>1436640.8400643577</v>
      </c>
      <c r="BH17" s="272">
        <f t="shared" si="11"/>
        <v>6308.0331505387985</v>
      </c>
      <c r="BI17" s="272">
        <f t="shared" si="11"/>
        <v>2141758.7412231928</v>
      </c>
      <c r="BJ17" s="272">
        <f>SUM(BJ11:BJ16)</f>
        <v>1514472.6048295742</v>
      </c>
      <c r="BK17" s="272">
        <f t="shared" si="11"/>
        <v>988541.58836848172</v>
      </c>
      <c r="BL17" s="293">
        <f t="shared" si="11"/>
        <v>2065442.5089972122</v>
      </c>
    </row>
    <row r="18" spans="1:64" customFormat="1" ht="14.85" customHeight="1" x14ac:dyDescent="0.25">
      <c r="A18" s="1498" t="s">
        <v>271</v>
      </c>
      <c r="B18" s="1499"/>
      <c r="C18" s="1500"/>
      <c r="D18" s="1470" t="s">
        <v>247</v>
      </c>
      <c r="E18" s="1471"/>
      <c r="F18" s="1471"/>
      <c r="G18" s="1471"/>
      <c r="H18" s="1471"/>
      <c r="I18" s="1471"/>
      <c r="J18" s="1471"/>
      <c r="K18" s="1471"/>
      <c r="L18" s="1471"/>
      <c r="M18" s="1471"/>
      <c r="N18" s="1471"/>
      <c r="O18" s="1472"/>
      <c r="P18" s="1470" t="s">
        <v>248</v>
      </c>
      <c r="Q18" s="1471"/>
      <c r="R18" s="1471"/>
      <c r="S18" s="1471"/>
      <c r="T18" s="1471"/>
      <c r="U18" s="1471"/>
      <c r="V18" s="1471"/>
      <c r="W18" s="1471"/>
      <c r="X18" s="1471"/>
      <c r="Y18" s="1471"/>
      <c r="Z18" s="1471"/>
      <c r="AA18" s="1472"/>
      <c r="AB18" s="1470" t="s">
        <v>249</v>
      </c>
      <c r="AC18" s="1471"/>
      <c r="AD18" s="1471"/>
      <c r="AE18" s="1471"/>
      <c r="AF18" s="1471"/>
      <c r="AG18" s="1471"/>
      <c r="AH18" s="1471"/>
      <c r="AI18" s="1471"/>
      <c r="AJ18" s="1471"/>
      <c r="AK18" s="1471"/>
      <c r="AL18" s="1471"/>
      <c r="AM18" s="1472"/>
      <c r="AN18" s="1490" t="s">
        <v>250</v>
      </c>
      <c r="AO18" s="1465"/>
      <c r="AP18" s="1465"/>
      <c r="AQ18" s="1465"/>
      <c r="AR18" s="1465"/>
      <c r="AS18" s="1465"/>
      <c r="AT18" s="1465"/>
      <c r="AU18" s="1465"/>
      <c r="AV18" s="1465"/>
      <c r="AW18" s="1465"/>
      <c r="AX18" s="1465"/>
      <c r="AY18" s="1491"/>
      <c r="AZ18" s="1118"/>
      <c r="BA18" s="1464" t="s">
        <v>829</v>
      </c>
      <c r="BB18" s="1465"/>
      <c r="BC18" s="1465"/>
      <c r="BD18" s="1465"/>
      <c r="BE18" s="1465"/>
      <c r="BF18" s="1465"/>
      <c r="BG18" s="1465"/>
      <c r="BH18" s="1465"/>
      <c r="BI18" s="1465"/>
      <c r="BJ18" s="1465"/>
      <c r="BK18" s="1465"/>
      <c r="BL18" s="1466"/>
    </row>
    <row r="19" spans="1:64" customFormat="1" ht="45" customHeight="1" x14ac:dyDescent="0.25">
      <c r="A19" s="1494"/>
      <c r="B19" s="1495"/>
      <c r="C19" s="1496"/>
      <c r="D19" s="1251" t="s">
        <v>36</v>
      </c>
      <c r="E19" s="215" t="s">
        <v>940</v>
      </c>
      <c r="F19" s="215" t="s">
        <v>941</v>
      </c>
      <c r="G19" s="215" t="s">
        <v>942</v>
      </c>
      <c r="H19" s="215" t="s">
        <v>943</v>
      </c>
      <c r="I19" s="1252" t="s">
        <v>47</v>
      </c>
      <c r="J19" s="1252" t="s">
        <v>48</v>
      </c>
      <c r="K19" s="1252" t="s">
        <v>50</v>
      </c>
      <c r="L19" s="1252" t="s">
        <v>49</v>
      </c>
      <c r="M19" s="215" t="s">
        <v>1545</v>
      </c>
      <c r="N19" s="215" t="s">
        <v>139</v>
      </c>
      <c r="O19" s="1253" t="s">
        <v>140</v>
      </c>
      <c r="P19" s="1251" t="s">
        <v>36</v>
      </c>
      <c r="Q19" s="215" t="s">
        <v>940</v>
      </c>
      <c r="R19" s="215" t="s">
        <v>941</v>
      </c>
      <c r="S19" s="215" t="s">
        <v>942</v>
      </c>
      <c r="T19" s="215" t="s">
        <v>943</v>
      </c>
      <c r="U19" s="1252" t="s">
        <v>47</v>
      </c>
      <c r="V19" s="1252" t="s">
        <v>48</v>
      </c>
      <c r="W19" s="1252" t="s">
        <v>50</v>
      </c>
      <c r="X19" s="1252" t="s">
        <v>49</v>
      </c>
      <c r="Y19" s="215" t="s">
        <v>1545</v>
      </c>
      <c r="Z19" s="215" t="s">
        <v>139</v>
      </c>
      <c r="AA19" s="1253" t="s">
        <v>140</v>
      </c>
      <c r="AB19" s="1254" t="s">
        <v>36</v>
      </c>
      <c r="AC19" s="215" t="s">
        <v>940</v>
      </c>
      <c r="AD19" s="215" t="s">
        <v>941</v>
      </c>
      <c r="AE19" s="215" t="s">
        <v>942</v>
      </c>
      <c r="AF19" s="215" t="s">
        <v>943</v>
      </c>
      <c r="AG19" s="1252" t="s">
        <v>47</v>
      </c>
      <c r="AH19" s="1252" t="s">
        <v>48</v>
      </c>
      <c r="AI19" s="1252" t="s">
        <v>50</v>
      </c>
      <c r="AJ19" s="1252" t="s">
        <v>49</v>
      </c>
      <c r="AK19" s="215" t="s">
        <v>1545</v>
      </c>
      <c r="AL19" s="215" t="s">
        <v>139</v>
      </c>
      <c r="AM19" s="1253" t="s">
        <v>140</v>
      </c>
      <c r="AN19" s="1254" t="s">
        <v>36</v>
      </c>
      <c r="AO19" s="215" t="s">
        <v>940</v>
      </c>
      <c r="AP19" s="215" t="s">
        <v>941</v>
      </c>
      <c r="AQ19" s="215" t="s">
        <v>942</v>
      </c>
      <c r="AR19" s="215" t="s">
        <v>943</v>
      </c>
      <c r="AS19" s="1252" t="s">
        <v>47</v>
      </c>
      <c r="AT19" s="1252" t="s">
        <v>48</v>
      </c>
      <c r="AU19" s="1252" t="s">
        <v>50</v>
      </c>
      <c r="AV19" s="1252" t="s">
        <v>49</v>
      </c>
      <c r="AW19" s="215" t="s">
        <v>1545</v>
      </c>
      <c r="AX19" s="215" t="s">
        <v>139</v>
      </c>
      <c r="AY19" s="216" t="s">
        <v>140</v>
      </c>
      <c r="AZ19" s="858" t="s">
        <v>911</v>
      </c>
      <c r="BA19" s="1255" t="s">
        <v>36</v>
      </c>
      <c r="BB19" s="215" t="s">
        <v>940</v>
      </c>
      <c r="BC19" s="215" t="s">
        <v>941</v>
      </c>
      <c r="BD19" s="215" t="s">
        <v>942</v>
      </c>
      <c r="BE19" s="215" t="s">
        <v>943</v>
      </c>
      <c r="BF19" s="215" t="s">
        <v>47</v>
      </c>
      <c r="BG19" s="215" t="s">
        <v>48</v>
      </c>
      <c r="BH19" s="215" t="s">
        <v>50</v>
      </c>
      <c r="BI19" s="215" t="s">
        <v>49</v>
      </c>
      <c r="BJ19" s="215" t="s">
        <v>1545</v>
      </c>
      <c r="BK19" s="215" t="s">
        <v>139</v>
      </c>
      <c r="BL19" s="1256" t="s">
        <v>140</v>
      </c>
    </row>
    <row r="20" spans="1:64" ht="14.85" customHeight="1" x14ac:dyDescent="0.25">
      <c r="A20" s="1492" t="s">
        <v>0</v>
      </c>
      <c r="B20" s="124">
        <v>2.1</v>
      </c>
      <c r="C20" s="125" t="s">
        <v>150</v>
      </c>
      <c r="D20" s="273">
        <f t="shared" ref="D20:D27" si="12">SUM(E20:O20)</f>
        <v>1645470.0012594857</v>
      </c>
      <c r="E20" s="251">
        <v>999383.79074250045</v>
      </c>
      <c r="F20" s="251">
        <v>12012.75418990559</v>
      </c>
      <c r="G20" s="251">
        <v>565544.60523603705</v>
      </c>
      <c r="H20" s="251">
        <v>13864.967459688352</v>
      </c>
      <c r="I20" s="251">
        <v>11337.986474959718</v>
      </c>
      <c r="J20" s="251">
        <v>1046.2817817599266</v>
      </c>
      <c r="K20" s="251">
        <v>8.3324750381341737</v>
      </c>
      <c r="L20" s="251">
        <v>554.38124107781141</v>
      </c>
      <c r="M20" s="251">
        <v>2178.0659921950241</v>
      </c>
      <c r="N20" s="251">
        <v>-4884.403284244152</v>
      </c>
      <c r="O20" s="252">
        <v>44423.238950568099</v>
      </c>
      <c r="P20" s="273">
        <f t="shared" ref="P20:P27" si="13">SUM(Q20:AA20)</f>
        <v>2333865.5429005385</v>
      </c>
      <c r="Q20" s="251">
        <v>1707383.0096719349</v>
      </c>
      <c r="R20" s="251">
        <v>6444.3306867160809</v>
      </c>
      <c r="S20" s="251">
        <v>371850.59756774118</v>
      </c>
      <c r="T20" s="251">
        <v>98762.701391661511</v>
      </c>
      <c r="U20" s="251">
        <v>5881.3082841692885</v>
      </c>
      <c r="V20" s="251">
        <v>25441.681781759929</v>
      </c>
      <c r="W20" s="251">
        <v>8.3786625240596706</v>
      </c>
      <c r="X20" s="251">
        <v>-1808.3115796397276</v>
      </c>
      <c r="Y20" s="251">
        <v>2194.4381036699024</v>
      </c>
      <c r="Z20" s="251">
        <v>38614.408115680475</v>
      </c>
      <c r="AA20" s="252">
        <v>79093.000214321277</v>
      </c>
      <c r="AB20" s="276">
        <f t="shared" ref="AB20:AB27" si="14">SUM(AC20:AM20)</f>
        <v>4887570.5400990695</v>
      </c>
      <c r="AC20" s="251">
        <v>2669883.9882632094</v>
      </c>
      <c r="AD20" s="251">
        <v>226604.70611525551</v>
      </c>
      <c r="AE20" s="251">
        <v>1332468.8001908846</v>
      </c>
      <c r="AF20" s="251">
        <v>279733.94157917524</v>
      </c>
      <c r="AG20" s="251">
        <v>56441.326119253623</v>
      </c>
      <c r="AH20" s="251">
        <v>74604.031781759928</v>
      </c>
      <c r="AI20" s="251">
        <v>8.4972984581433444</v>
      </c>
      <c r="AJ20" s="251">
        <v>21592.07212498421</v>
      </c>
      <c r="AK20" s="251">
        <v>122486.13106885788</v>
      </c>
      <c r="AL20" s="251">
        <v>33223.550957265994</v>
      </c>
      <c r="AM20" s="252">
        <v>70523.494599963175</v>
      </c>
      <c r="AN20" s="276">
        <f t="shared" ref="AN20:AN27" si="15">SUM(AO20:AY20)</f>
        <v>7547286.5620069755</v>
      </c>
      <c r="AO20" s="251">
        <v>4027201.2350727469</v>
      </c>
      <c r="AP20" s="251">
        <v>230208.51884729016</v>
      </c>
      <c r="AQ20" s="251">
        <v>2212678.4756256985</v>
      </c>
      <c r="AR20" s="251">
        <v>565801.30218657409</v>
      </c>
      <c r="AS20" s="251">
        <v>36803.135791713561</v>
      </c>
      <c r="AT20" s="251">
        <v>70940.88</v>
      </c>
      <c r="AU20" s="251">
        <v>4.5358451757259211</v>
      </c>
      <c r="AV20" s="249">
        <v>70922.01812296742</v>
      </c>
      <c r="AW20" s="251">
        <v>14475.844313485295</v>
      </c>
      <c r="AX20" s="251">
        <v>30329.253523531068</v>
      </c>
      <c r="AY20" s="252">
        <v>287921.36267779273</v>
      </c>
      <c r="AZ20" s="680">
        <v>399664.78951136814</v>
      </c>
      <c r="BA20" s="294">
        <f t="shared" ref="BA20:BA27" si="16">SUM(BB20:BL20)+AZ20</f>
        <v>16813857.435777437</v>
      </c>
      <c r="BB20" s="271">
        <f t="shared" ref="BB20:BL27" si="17">E20+Q20+AC20+AO20</f>
        <v>9403852.0237503909</v>
      </c>
      <c r="BC20" s="271">
        <f t="shared" si="17"/>
        <v>475270.30983916734</v>
      </c>
      <c r="BD20" s="271">
        <f t="shared" si="17"/>
        <v>4482542.4786203615</v>
      </c>
      <c r="BE20" s="271">
        <f t="shared" si="17"/>
        <v>958162.91261709924</v>
      </c>
      <c r="BF20" s="271">
        <f t="shared" si="17"/>
        <v>110463.75667009619</v>
      </c>
      <c r="BG20" s="271">
        <f t="shared" si="17"/>
        <v>172032.87534527978</v>
      </c>
      <c r="BH20" s="271">
        <f t="shared" si="17"/>
        <v>29.74428119606311</v>
      </c>
      <c r="BI20" s="271">
        <f t="shared" si="17"/>
        <v>91260.159909389709</v>
      </c>
      <c r="BJ20" s="271">
        <f t="shared" si="17"/>
        <v>141334.47947820809</v>
      </c>
      <c r="BK20" s="271">
        <f t="shared" si="17"/>
        <v>97282.809312233381</v>
      </c>
      <c r="BL20" s="295">
        <f t="shared" si="17"/>
        <v>481961.0964426453</v>
      </c>
    </row>
    <row r="21" spans="1:64" ht="24.75" x14ac:dyDescent="0.25">
      <c r="A21" s="1493"/>
      <c r="B21" s="126">
        <v>2.2000000000000002</v>
      </c>
      <c r="C21" s="127" t="s">
        <v>151</v>
      </c>
      <c r="D21" s="274">
        <f t="shared" si="12"/>
        <v>-385978.02333314792</v>
      </c>
      <c r="E21" s="253">
        <v>-254259.98847962846</v>
      </c>
      <c r="F21" s="253">
        <v>-10917.598949161957</v>
      </c>
      <c r="G21" s="253">
        <v>-85754.898922962282</v>
      </c>
      <c r="H21" s="253">
        <v>-16156.095957189234</v>
      </c>
      <c r="I21" s="253">
        <v>-2684.0101182416465</v>
      </c>
      <c r="J21" s="253">
        <v>-2659.6464790817572</v>
      </c>
      <c r="K21" s="253">
        <v>0</v>
      </c>
      <c r="L21" s="253">
        <v>-1838.651720200213</v>
      </c>
      <c r="M21" s="253">
        <v>-308.48400659804884</v>
      </c>
      <c r="N21" s="253">
        <v>-1927.1997118437619</v>
      </c>
      <c r="O21" s="254">
        <v>-9471.4489882406069</v>
      </c>
      <c r="P21" s="274">
        <f t="shared" si="13"/>
        <v>-355630.57483617496</v>
      </c>
      <c r="Q21" s="253">
        <v>-196671.30488557857</v>
      </c>
      <c r="R21" s="253">
        <v>-8444.8144766636669</v>
      </c>
      <c r="S21" s="253">
        <v>-106687.00290337438</v>
      </c>
      <c r="T21" s="253">
        <v>-20099.67334741163</v>
      </c>
      <c r="U21" s="253">
        <v>-3423.1636881708055</v>
      </c>
      <c r="V21" s="253">
        <v>-3392.0905099003498</v>
      </c>
      <c r="W21" s="253">
        <v>0</v>
      </c>
      <c r="X21" s="253">
        <v>-2287.4523073896289</v>
      </c>
      <c r="Y21" s="253">
        <v>-383.78255377732216</v>
      </c>
      <c r="Z21" s="253">
        <v>-2457.9341294580222</v>
      </c>
      <c r="AA21" s="254">
        <v>-11783.35603445059</v>
      </c>
      <c r="AB21" s="289">
        <f t="shared" si="14"/>
        <v>-1501783.7900147671</v>
      </c>
      <c r="AC21" s="253">
        <v>-962257.35515582678</v>
      </c>
      <c r="AD21" s="253">
        <v>-41318.101020500646</v>
      </c>
      <c r="AE21" s="253">
        <v>-354812.80744531681</v>
      </c>
      <c r="AF21" s="253">
        <v>-66846.207457791112</v>
      </c>
      <c r="AG21" s="253">
        <v>-10512.241889373621</v>
      </c>
      <c r="AH21" s="253">
        <v>-10416.818825796661</v>
      </c>
      <c r="AI21" s="253">
        <v>0</v>
      </c>
      <c r="AJ21" s="253">
        <v>-7607.4625117855976</v>
      </c>
      <c r="AK21" s="253">
        <v>-1276.3594594328792</v>
      </c>
      <c r="AL21" s="253">
        <v>-7548.104756514479</v>
      </c>
      <c r="AM21" s="254">
        <v>-39188.331492428595</v>
      </c>
      <c r="AN21" s="289">
        <f t="shared" si="15"/>
        <v>1461913.0450309145</v>
      </c>
      <c r="AO21" s="253">
        <v>1071697.0899974515</v>
      </c>
      <c r="AP21" s="253">
        <v>46017.30336550199</v>
      </c>
      <c r="AQ21" s="253">
        <v>355337.6839753447</v>
      </c>
      <c r="AR21" s="253">
        <v>66945.093418725286</v>
      </c>
      <c r="AS21" s="253">
        <v>-73472.171381082182</v>
      </c>
      <c r="AT21" s="253">
        <v>0</v>
      </c>
      <c r="AU21" s="253">
        <v>0</v>
      </c>
      <c r="AV21" s="253">
        <v>7618.7162727595978</v>
      </c>
      <c r="AW21" s="253">
        <v>1278.2475849742286</v>
      </c>
      <c r="AX21" s="253">
        <v>-52755.221208673902</v>
      </c>
      <c r="AY21" s="254">
        <v>39246.303005913222</v>
      </c>
      <c r="AZ21" s="170">
        <v>-1012776.5342871111</v>
      </c>
      <c r="BA21" s="296">
        <f t="shared" si="16"/>
        <v>-1794255.8774402868</v>
      </c>
      <c r="BB21" s="271">
        <f t="shared" si="17"/>
        <v>-341491.55852358229</v>
      </c>
      <c r="BC21" s="271">
        <f t="shared" si="17"/>
        <v>-14663.21108082428</v>
      </c>
      <c r="BD21" s="271">
        <f t="shared" si="17"/>
        <v>-191917.02529630874</v>
      </c>
      <c r="BE21" s="271">
        <f t="shared" si="17"/>
        <v>-36156.88334366669</v>
      </c>
      <c r="BF21" s="271">
        <f t="shared" si="17"/>
        <v>-90091.587076868251</v>
      </c>
      <c r="BG21" s="271">
        <f t="shared" si="17"/>
        <v>-16468.555814778767</v>
      </c>
      <c r="BH21" s="271">
        <f t="shared" si="17"/>
        <v>0</v>
      </c>
      <c r="BI21" s="271">
        <f t="shared" si="17"/>
        <v>-4114.8502666158411</v>
      </c>
      <c r="BJ21" s="271">
        <f t="shared" si="17"/>
        <v>-690.37843483402162</v>
      </c>
      <c r="BK21" s="271">
        <f t="shared" si="17"/>
        <v>-64688.459806490166</v>
      </c>
      <c r="BL21" s="291">
        <f t="shared" si="17"/>
        <v>-21196.833509206568</v>
      </c>
    </row>
    <row r="22" spans="1:64" x14ac:dyDescent="0.25">
      <c r="A22" s="1493"/>
      <c r="B22" s="126">
        <v>2.2999999999999998</v>
      </c>
      <c r="C22" s="127" t="s">
        <v>152</v>
      </c>
      <c r="D22" s="274">
        <f t="shared" si="12"/>
        <v>525007.36401579191</v>
      </c>
      <c r="E22" s="253">
        <v>387848.96242100099</v>
      </c>
      <c r="F22" s="253">
        <v>24767.292460134755</v>
      </c>
      <c r="G22" s="253">
        <v>81787.702207638358</v>
      </c>
      <c r="H22" s="253">
        <v>17724.790367348854</v>
      </c>
      <c r="I22" s="253">
        <v>2203.5275718618104</v>
      </c>
      <c r="J22" s="253">
        <v>2138.2683296983882</v>
      </c>
      <c r="K22" s="253">
        <v>3.056209864907689</v>
      </c>
      <c r="L22" s="253">
        <v>134.17759298979757</v>
      </c>
      <c r="M22" s="253">
        <v>798.87749333803629</v>
      </c>
      <c r="N22" s="253">
        <v>4796.1249573342611</v>
      </c>
      <c r="O22" s="254">
        <v>2804.5844045817521</v>
      </c>
      <c r="P22" s="274">
        <f t="shared" si="13"/>
        <v>641646.95694642363</v>
      </c>
      <c r="Q22" s="253">
        <v>493674.89635645604</v>
      </c>
      <c r="R22" s="253">
        <v>22410.195031278185</v>
      </c>
      <c r="S22" s="253">
        <v>79957.702605787839</v>
      </c>
      <c r="T22" s="253">
        <v>27734.277914969272</v>
      </c>
      <c r="U22" s="253">
        <v>4835.8057189309247</v>
      </c>
      <c r="V22" s="253">
        <v>4388.7983296983884</v>
      </c>
      <c r="W22" s="253">
        <v>3.0731506477452935</v>
      </c>
      <c r="X22" s="253">
        <v>1548.3660433450175</v>
      </c>
      <c r="Y22" s="253">
        <v>804.88250485861033</v>
      </c>
      <c r="Z22" s="253">
        <v>3664.3923318097204</v>
      </c>
      <c r="AA22" s="254">
        <v>2624.5669586418976</v>
      </c>
      <c r="AB22" s="289">
        <f t="shared" si="14"/>
        <v>1372270.2468784391</v>
      </c>
      <c r="AC22" s="253">
        <v>1000246.4610862563</v>
      </c>
      <c r="AD22" s="253">
        <v>87717.19778810571</v>
      </c>
      <c r="AE22" s="253">
        <v>169024.64447810463</v>
      </c>
      <c r="AF22" s="253">
        <v>65812.542333833597</v>
      </c>
      <c r="AG22" s="253">
        <v>9774.8648799095427</v>
      </c>
      <c r="AH22" s="253">
        <v>8450.5183296983887</v>
      </c>
      <c r="AI22" s="253">
        <v>3.116664286900491</v>
      </c>
      <c r="AJ22" s="253">
        <v>8140.7219798180377</v>
      </c>
      <c r="AK22" s="253">
        <v>1577.6568159387953</v>
      </c>
      <c r="AL22" s="253">
        <v>6017.4791085595971</v>
      </c>
      <c r="AM22" s="254">
        <v>15505.04341392754</v>
      </c>
      <c r="AN22" s="289">
        <f t="shared" si="15"/>
        <v>4016647.516007469</v>
      </c>
      <c r="AO22" s="253">
        <v>2980987.5925992341</v>
      </c>
      <c r="AP22" s="253">
        <v>288430.56214453897</v>
      </c>
      <c r="AQ22" s="253">
        <v>415290.85010655114</v>
      </c>
      <c r="AR22" s="253">
        <v>209530.76876509731</v>
      </c>
      <c r="AS22" s="253">
        <v>10281.022428038903</v>
      </c>
      <c r="AT22" s="253">
        <v>40477</v>
      </c>
      <c r="AU22" s="253">
        <v>1.6636707230810537</v>
      </c>
      <c r="AV22" s="253">
        <v>31665.431570395991</v>
      </c>
      <c r="AW22" s="253">
        <v>2413.0125620747267</v>
      </c>
      <c r="AX22" s="253">
        <v>6635.545264885176</v>
      </c>
      <c r="AY22" s="254">
        <v>30934.066895929838</v>
      </c>
      <c r="AZ22" s="170">
        <v>-34486.219123434166</v>
      </c>
      <c r="BA22" s="296">
        <f t="shared" si="16"/>
        <v>6521085.8647246901</v>
      </c>
      <c r="BB22" s="271">
        <f t="shared" si="17"/>
        <v>4862757.9124629479</v>
      </c>
      <c r="BC22" s="271">
        <f t="shared" si="17"/>
        <v>423325.24742405763</v>
      </c>
      <c r="BD22" s="271">
        <f t="shared" si="17"/>
        <v>746060.89939808194</v>
      </c>
      <c r="BE22" s="271">
        <f t="shared" si="17"/>
        <v>320802.37938124902</v>
      </c>
      <c r="BF22" s="271">
        <f t="shared" si="17"/>
        <v>27095.22059874118</v>
      </c>
      <c r="BG22" s="271">
        <f t="shared" si="17"/>
        <v>55454.584989095165</v>
      </c>
      <c r="BH22" s="271">
        <f t="shared" si="17"/>
        <v>10.909695522634529</v>
      </c>
      <c r="BI22" s="271">
        <f t="shared" si="17"/>
        <v>41488.697186548845</v>
      </c>
      <c r="BJ22" s="271">
        <f t="shared" si="17"/>
        <v>5594.4293762101688</v>
      </c>
      <c r="BK22" s="271">
        <f t="shared" si="17"/>
        <v>21113.541662588756</v>
      </c>
      <c r="BL22" s="291">
        <f t="shared" si="17"/>
        <v>51868.261673081026</v>
      </c>
    </row>
    <row r="23" spans="1:64" x14ac:dyDescent="0.25">
      <c r="A23" s="1493"/>
      <c r="B23" s="126">
        <v>2.4</v>
      </c>
      <c r="C23" s="127" t="s">
        <v>153</v>
      </c>
      <c r="D23" s="274">
        <f t="shared" si="12"/>
        <v>542122.69315552223</v>
      </c>
      <c r="E23" s="253">
        <v>341126.4409231522</v>
      </c>
      <c r="F23" s="253">
        <v>19565.179706368221</v>
      </c>
      <c r="G23" s="253">
        <v>141639.90603393808</v>
      </c>
      <c r="H23" s="253">
        <v>18447.919631544544</v>
      </c>
      <c r="I23" s="253">
        <v>2410.8962472530029</v>
      </c>
      <c r="J23" s="253">
        <v>4145.9137665944072</v>
      </c>
      <c r="K23" s="253">
        <v>3.0070363116333851</v>
      </c>
      <c r="L23" s="253">
        <v>303.54594856630359</v>
      </c>
      <c r="M23" s="253">
        <v>786.02378017214176</v>
      </c>
      <c r="N23" s="253">
        <v>6585.2895010894608</v>
      </c>
      <c r="O23" s="254">
        <v>7108.5705805322086</v>
      </c>
      <c r="P23" s="274">
        <f t="shared" si="13"/>
        <v>689871.03464845649</v>
      </c>
      <c r="Q23" s="253">
        <v>394845.10265445139</v>
      </c>
      <c r="R23" s="253">
        <v>12376.838111295454</v>
      </c>
      <c r="S23" s="253">
        <v>238429.8908670895</v>
      </c>
      <c r="T23" s="253">
        <v>15237.507330664466</v>
      </c>
      <c r="U23" s="253">
        <v>5427.5360184608135</v>
      </c>
      <c r="V23" s="253">
        <v>6332.1037665944068</v>
      </c>
      <c r="W23" s="253">
        <v>13.493704522061307</v>
      </c>
      <c r="X23" s="253">
        <v>201.56980658713141</v>
      </c>
      <c r="Y23" s="253">
        <v>791.9321727539085</v>
      </c>
      <c r="Z23" s="253">
        <v>8332.4762595739849</v>
      </c>
      <c r="AA23" s="254">
        <v>7882.5839564634325</v>
      </c>
      <c r="AB23" s="289">
        <f t="shared" si="14"/>
        <v>1546315.3010539443</v>
      </c>
      <c r="AC23" s="253">
        <v>980723.59257768188</v>
      </c>
      <c r="AD23" s="253">
        <v>62214.79899531274</v>
      </c>
      <c r="AE23" s="253">
        <v>313530.21850073605</v>
      </c>
      <c r="AF23" s="253">
        <v>102718.34588100415</v>
      </c>
      <c r="AG23" s="253">
        <v>23498.38523677217</v>
      </c>
      <c r="AH23" s="253">
        <v>16385.503766594407</v>
      </c>
      <c r="AI23" s="253">
        <v>769.70651803905616</v>
      </c>
      <c r="AJ23" s="253">
        <v>2879.9925758514714</v>
      </c>
      <c r="AK23" s="253">
        <v>3363.2283110265489</v>
      </c>
      <c r="AL23" s="253">
        <v>19204.307339719879</v>
      </c>
      <c r="AM23" s="254">
        <v>21027.221351205662</v>
      </c>
      <c r="AN23" s="289">
        <f t="shared" si="15"/>
        <v>4401824.1273115836</v>
      </c>
      <c r="AO23" s="253">
        <v>2660432.729552147</v>
      </c>
      <c r="AP23" s="253">
        <v>241572.22454491453</v>
      </c>
      <c r="AQ23" s="253">
        <v>1061677.2944266316</v>
      </c>
      <c r="AR23" s="253">
        <v>297328.98007217282</v>
      </c>
      <c r="AS23" s="253">
        <v>30494.909622635685</v>
      </c>
      <c r="AT23" s="253">
        <v>56013.86</v>
      </c>
      <c r="AU23" s="253">
        <v>1.6369027311732736</v>
      </c>
      <c r="AV23" s="253">
        <v>5890.1564785355868</v>
      </c>
      <c r="AW23" s="253">
        <v>7072.3040926616104</v>
      </c>
      <c r="AX23" s="253">
        <v>15418.732467399999</v>
      </c>
      <c r="AY23" s="254">
        <v>25921.299151753985</v>
      </c>
      <c r="AZ23" s="170">
        <v>19507.102774286177</v>
      </c>
      <c r="BA23" s="296">
        <f t="shared" si="16"/>
        <v>7199640.2589437924</v>
      </c>
      <c r="BB23" s="271">
        <f t="shared" si="17"/>
        <v>4377127.8657074329</v>
      </c>
      <c r="BC23" s="271">
        <f t="shared" si="17"/>
        <v>335729.04135789094</v>
      </c>
      <c r="BD23" s="271">
        <f t="shared" si="17"/>
        <v>1755277.3098283953</v>
      </c>
      <c r="BE23" s="271">
        <f t="shared" si="17"/>
        <v>433732.75291538599</v>
      </c>
      <c r="BF23" s="271">
        <f t="shared" si="17"/>
        <v>61831.727125121673</v>
      </c>
      <c r="BG23" s="271">
        <f t="shared" si="17"/>
        <v>82877.381299783214</v>
      </c>
      <c r="BH23" s="271">
        <f t="shared" si="17"/>
        <v>787.84416160392402</v>
      </c>
      <c r="BI23" s="271">
        <f t="shared" si="17"/>
        <v>9275.2648095404929</v>
      </c>
      <c r="BJ23" s="271">
        <f t="shared" si="17"/>
        <v>12013.488356614209</v>
      </c>
      <c r="BK23" s="271">
        <f t="shared" si="17"/>
        <v>49540.805567783318</v>
      </c>
      <c r="BL23" s="291">
        <f t="shared" si="17"/>
        <v>61939.675039955291</v>
      </c>
    </row>
    <row r="24" spans="1:64" ht="24.75" x14ac:dyDescent="0.25">
      <c r="A24" s="1493"/>
      <c r="B24" s="126">
        <v>2.5</v>
      </c>
      <c r="C24" s="127" t="s">
        <v>154</v>
      </c>
      <c r="D24" s="274">
        <f t="shared" si="12"/>
        <v>-7416.7318655770714</v>
      </c>
      <c r="E24" s="253">
        <v>-4935.9067332020995</v>
      </c>
      <c r="F24" s="253">
        <v>-396.56699423427642</v>
      </c>
      <c r="G24" s="253">
        <v>-1428.5344476738846</v>
      </c>
      <c r="H24" s="253">
        <v>-384.38349012869821</v>
      </c>
      <c r="I24" s="253">
        <v>-44.960184920501987</v>
      </c>
      <c r="J24" s="253">
        <v>-101.47053751507441</v>
      </c>
      <c r="K24" s="253">
        <v>-7.7752022387711931E-3</v>
      </c>
      <c r="L24" s="253">
        <v>-24.941298586185116</v>
      </c>
      <c r="M24" s="253">
        <v>-5.3273105771210396</v>
      </c>
      <c r="N24" s="253">
        <v>-39.120807532536816</v>
      </c>
      <c r="O24" s="254">
        <v>-55.512286004454324</v>
      </c>
      <c r="P24" s="274">
        <f t="shared" si="13"/>
        <v>-100352.14367577089</v>
      </c>
      <c r="Q24" s="253">
        <v>-68162.066606434048</v>
      </c>
      <c r="R24" s="253">
        <v>-5476.3647969851791</v>
      </c>
      <c r="S24" s="253">
        <v>-18620.09236608617</v>
      </c>
      <c r="T24" s="253">
        <v>-5010.2089605534238</v>
      </c>
      <c r="U24" s="253">
        <v>-462.35886576122738</v>
      </c>
      <c r="V24" s="253">
        <v>-1100.5612188294294</v>
      </c>
      <c r="W24" s="253">
        <v>-7.9958160637882594E-2</v>
      </c>
      <c r="X24" s="253">
        <v>-325.09491399462547</v>
      </c>
      <c r="Y24" s="253">
        <v>-69.438308029843512</v>
      </c>
      <c r="Z24" s="253">
        <v>-402.30822516388014</v>
      </c>
      <c r="AA24" s="254">
        <v>-723.56945577240947</v>
      </c>
      <c r="AB24" s="289">
        <f t="shared" si="14"/>
        <v>-1145266.9880834983</v>
      </c>
      <c r="AC24" s="253">
        <v>-772617.15488253674</v>
      </c>
      <c r="AD24" s="253">
        <v>-62074.605410308672</v>
      </c>
      <c r="AE24" s="253">
        <v>-216974.28034536156</v>
      </c>
      <c r="AF24" s="253">
        <v>-58382.443127722254</v>
      </c>
      <c r="AG24" s="253">
        <v>-5472.5084835774178</v>
      </c>
      <c r="AH24" s="253">
        <v>-11954.393230460913</v>
      </c>
      <c r="AI24" s="253">
        <v>-0.94638979551444469</v>
      </c>
      <c r="AJ24" s="253">
        <v>-3788.2322826923532</v>
      </c>
      <c r="AK24" s="253">
        <v>-809.14351105024548</v>
      </c>
      <c r="AL24" s="253">
        <v>-4761.7453416785629</v>
      </c>
      <c r="AM24" s="254">
        <v>-8431.535078314062</v>
      </c>
      <c r="AN24" s="289">
        <f t="shared" si="15"/>
        <v>289798.22719274595</v>
      </c>
      <c r="AO24" s="253">
        <v>196798.8568409289</v>
      </c>
      <c r="AP24" s="253">
        <v>15811.467952012734</v>
      </c>
      <c r="AQ24" s="253">
        <v>56285.268040840419</v>
      </c>
      <c r="AR24" s="253">
        <v>15144.981493163497</v>
      </c>
      <c r="AS24" s="253">
        <v>1271.3641805426057</v>
      </c>
      <c r="AT24" s="253">
        <v>0</v>
      </c>
      <c r="AU24" s="253">
        <v>0.21986372254311454</v>
      </c>
      <c r="AV24" s="253">
        <v>982.70481226122922</v>
      </c>
      <c r="AW24" s="253">
        <v>209.89980623730366</v>
      </c>
      <c r="AX24" s="253">
        <v>1106.240855074609</v>
      </c>
      <c r="AY24" s="254">
        <v>2187.22334796213</v>
      </c>
      <c r="AZ24" s="170">
        <v>17540.873172583877</v>
      </c>
      <c r="BA24" s="296">
        <f t="shared" si="16"/>
        <v>-945696.76325951645</v>
      </c>
      <c r="BB24" s="271">
        <f t="shared" si="17"/>
        <v>-648916.27138124395</v>
      </c>
      <c r="BC24" s="271">
        <f t="shared" si="17"/>
        <v>-52136.0692495154</v>
      </c>
      <c r="BD24" s="271">
        <f t="shared" si="17"/>
        <v>-180737.63911828119</v>
      </c>
      <c r="BE24" s="271">
        <f t="shared" si="17"/>
        <v>-48632.054085240881</v>
      </c>
      <c r="BF24" s="271">
        <f t="shared" si="17"/>
        <v>-4708.463353716541</v>
      </c>
      <c r="BG24" s="271">
        <f t="shared" si="17"/>
        <v>-13156.424986805418</v>
      </c>
      <c r="BH24" s="271">
        <f t="shared" si="17"/>
        <v>-0.81425943584798399</v>
      </c>
      <c r="BI24" s="271">
        <f t="shared" si="17"/>
        <v>-3155.5636830119342</v>
      </c>
      <c r="BJ24" s="271">
        <f t="shared" si="17"/>
        <v>-674.00932341990642</v>
      </c>
      <c r="BK24" s="271">
        <f t="shared" si="17"/>
        <v>-4096.9335193003699</v>
      </c>
      <c r="BL24" s="291">
        <f t="shared" si="17"/>
        <v>-7023.3934721287951</v>
      </c>
    </row>
    <row r="25" spans="1:64" s="255" customFormat="1" x14ac:dyDescent="0.25">
      <c r="A25" s="1493"/>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3"/>
      <c r="B26" s="126" t="s">
        <v>155</v>
      </c>
      <c r="C26" s="127" t="s">
        <v>921</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170">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3"/>
      <c r="B27" s="126" t="s">
        <v>920</v>
      </c>
      <c r="C27" s="127" t="s">
        <v>24</v>
      </c>
      <c r="D27" s="274">
        <f t="shared" si="12"/>
        <v>114572.33</v>
      </c>
      <c r="E27" s="253">
        <v>0</v>
      </c>
      <c r="F27" s="253">
        <v>0</v>
      </c>
      <c r="G27" s="253">
        <v>114572.33</v>
      </c>
      <c r="H27" s="253">
        <v>0</v>
      </c>
      <c r="I27" s="253">
        <v>0</v>
      </c>
      <c r="J27" s="253">
        <v>0</v>
      </c>
      <c r="K27" s="253">
        <v>0</v>
      </c>
      <c r="L27" s="253">
        <v>0</v>
      </c>
      <c r="M27" s="253">
        <v>0</v>
      </c>
      <c r="N27" s="253">
        <v>0</v>
      </c>
      <c r="O27" s="254">
        <v>0</v>
      </c>
      <c r="P27" s="274">
        <f t="shared" si="13"/>
        <v>139237.04999999999</v>
      </c>
      <c r="Q27" s="253">
        <v>0</v>
      </c>
      <c r="R27" s="253">
        <v>0</v>
      </c>
      <c r="S27" s="253">
        <v>0</v>
      </c>
      <c r="T27" s="253">
        <v>139237.04999999999</v>
      </c>
      <c r="U27" s="253">
        <v>0</v>
      </c>
      <c r="V27" s="253">
        <v>0</v>
      </c>
      <c r="W27" s="253">
        <v>0</v>
      </c>
      <c r="X27" s="253">
        <v>0</v>
      </c>
      <c r="Y27" s="253">
        <v>0</v>
      </c>
      <c r="Z27" s="253">
        <v>0</v>
      </c>
      <c r="AA27" s="254">
        <v>0</v>
      </c>
      <c r="AB27" s="289">
        <f t="shared" si="14"/>
        <v>3632.05</v>
      </c>
      <c r="AC27" s="253">
        <v>3632.05</v>
      </c>
      <c r="AD27" s="253">
        <v>0</v>
      </c>
      <c r="AE27" s="253">
        <v>0</v>
      </c>
      <c r="AF27" s="253">
        <v>0</v>
      </c>
      <c r="AG27" s="253">
        <v>0</v>
      </c>
      <c r="AH27" s="253">
        <v>0</v>
      </c>
      <c r="AI27" s="253">
        <v>0</v>
      </c>
      <c r="AJ27" s="253">
        <v>0</v>
      </c>
      <c r="AK27" s="253">
        <v>0</v>
      </c>
      <c r="AL27" s="253">
        <v>0</v>
      </c>
      <c r="AM27" s="254">
        <v>0</v>
      </c>
      <c r="AN27" s="289">
        <f t="shared" si="15"/>
        <v>139716.66999999998</v>
      </c>
      <c r="AO27" s="253">
        <v>0</v>
      </c>
      <c r="AP27" s="253">
        <v>0</v>
      </c>
      <c r="AQ27" s="253">
        <v>139716.66999999998</v>
      </c>
      <c r="AR27" s="253">
        <v>0</v>
      </c>
      <c r="AS27" s="253">
        <v>0</v>
      </c>
      <c r="AT27" s="253">
        <v>0</v>
      </c>
      <c r="AU27" s="253">
        <v>0</v>
      </c>
      <c r="AV27" s="253">
        <v>0</v>
      </c>
      <c r="AW27" s="253">
        <v>0</v>
      </c>
      <c r="AX27" s="253">
        <v>0</v>
      </c>
      <c r="AY27" s="254">
        <v>0</v>
      </c>
      <c r="AZ27" s="170">
        <v>92841.239027347765</v>
      </c>
      <c r="BA27" s="296">
        <f t="shared" si="16"/>
        <v>489999.33902734774</v>
      </c>
      <c r="BB27" s="271">
        <f t="shared" si="17"/>
        <v>3632.05</v>
      </c>
      <c r="BC27" s="271">
        <f t="shared" si="17"/>
        <v>0</v>
      </c>
      <c r="BD27" s="271">
        <f t="shared" si="17"/>
        <v>254289</v>
      </c>
      <c r="BE27" s="271">
        <f t="shared" si="17"/>
        <v>139237.04999999999</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7"/>
      <c r="B28" s="129" t="s">
        <v>224</v>
      </c>
      <c r="C28" s="130" t="s">
        <v>1</v>
      </c>
      <c r="D28" s="275">
        <f>SUM(D20:D27)</f>
        <v>2433777.6332320753</v>
      </c>
      <c r="E28" s="275">
        <f t="shared" ref="E28:O28" si="18">SUM(E20:E27)</f>
        <v>1469163.2988738231</v>
      </c>
      <c r="F28" s="275">
        <f t="shared" si="18"/>
        <v>45031.060413012325</v>
      </c>
      <c r="G28" s="275">
        <f t="shared" si="18"/>
        <v>816361.11010697728</v>
      </c>
      <c r="H28" s="275">
        <f t="shared" si="18"/>
        <v>33497.198011263819</v>
      </c>
      <c r="I28" s="275">
        <f t="shared" si="18"/>
        <v>13223.439990912382</v>
      </c>
      <c r="J28" s="275">
        <f t="shared" si="18"/>
        <v>4569.3468614558906</v>
      </c>
      <c r="K28" s="275">
        <f t="shared" si="18"/>
        <v>14.387946012436476</v>
      </c>
      <c r="L28" s="275">
        <f t="shared" si="18"/>
        <v>-871.48823615248546</v>
      </c>
      <c r="M28" s="275">
        <f>SUM(M20:M27)</f>
        <v>3449.1559485300327</v>
      </c>
      <c r="N28" s="275">
        <f t="shared" si="18"/>
        <v>4530.6906548032712</v>
      </c>
      <c r="O28" s="283">
        <f t="shared" si="18"/>
        <v>44809.432661436993</v>
      </c>
      <c r="P28" s="275">
        <f>SUM(P20:P27)</f>
        <v>3348637.8659834727</v>
      </c>
      <c r="Q28" s="275">
        <f t="shared" ref="Q28:AA28" si="19">SUM(Q20:Q27)</f>
        <v>2331069.6371908295</v>
      </c>
      <c r="R28" s="275">
        <f t="shared" si="19"/>
        <v>27310.184555640873</v>
      </c>
      <c r="S28" s="275">
        <f t="shared" si="19"/>
        <v>564931.095771158</v>
      </c>
      <c r="T28" s="275">
        <f t="shared" si="19"/>
        <v>255861.65432933017</v>
      </c>
      <c r="U28" s="275">
        <f t="shared" si="19"/>
        <v>12259.127467628994</v>
      </c>
      <c r="V28" s="275">
        <f t="shared" si="19"/>
        <v>31669.932149322947</v>
      </c>
      <c r="W28" s="275">
        <f t="shared" si="19"/>
        <v>24.865559533228389</v>
      </c>
      <c r="X28" s="275">
        <f t="shared" si="19"/>
        <v>-2670.9229510918331</v>
      </c>
      <c r="Y28" s="275">
        <f>SUM(Y20:Y27)</f>
        <v>3338.0319194752556</v>
      </c>
      <c r="Z28" s="275">
        <f t="shared" si="19"/>
        <v>47751.034352442286</v>
      </c>
      <c r="AA28" s="283">
        <f t="shared" si="19"/>
        <v>77093.225639203622</v>
      </c>
      <c r="AB28" s="277">
        <f>SUM(AB20:AB27)</f>
        <v>5162737.3599331863</v>
      </c>
      <c r="AC28" s="275">
        <f t="shared" ref="AC28:AM28" si="20">SUM(AC20:AC27)</f>
        <v>2919611.5818887837</v>
      </c>
      <c r="AD28" s="275">
        <f t="shared" si="20"/>
        <v>273143.99646786461</v>
      </c>
      <c r="AE28" s="275">
        <f t="shared" si="20"/>
        <v>1243236.5753790466</v>
      </c>
      <c r="AF28" s="275">
        <f t="shared" si="20"/>
        <v>323036.17920849961</v>
      </c>
      <c r="AG28" s="275">
        <f t="shared" si="20"/>
        <v>73729.825862984289</v>
      </c>
      <c r="AH28" s="275">
        <f t="shared" si="20"/>
        <v>77068.841821795155</v>
      </c>
      <c r="AI28" s="275">
        <f t="shared" si="20"/>
        <v>780.37409098858564</v>
      </c>
      <c r="AJ28" s="275">
        <f t="shared" si="20"/>
        <v>21217.091886175771</v>
      </c>
      <c r="AK28" s="275">
        <f>SUM(AK20:AK27)</f>
        <v>125341.5132253401</v>
      </c>
      <c r="AL28" s="275">
        <f t="shared" si="20"/>
        <v>46135.487307352429</v>
      </c>
      <c r="AM28" s="283">
        <f t="shared" si="20"/>
        <v>59435.892794353727</v>
      </c>
      <c r="AN28" s="277">
        <f>SUM(AN20:AN27)</f>
        <v>17857186.147549689</v>
      </c>
      <c r="AO28" s="275">
        <f t="shared" ref="AO28:AY28" si="21">SUM(AO20:AO27)</f>
        <v>10937117.504062509</v>
      </c>
      <c r="AP28" s="275">
        <f t="shared" si="21"/>
        <v>822040.07685425843</v>
      </c>
      <c r="AQ28" s="275">
        <f t="shared" si="21"/>
        <v>4240986.2421750668</v>
      </c>
      <c r="AR28" s="275">
        <f t="shared" si="21"/>
        <v>1154751.1259357329</v>
      </c>
      <c r="AS28" s="275">
        <f t="shared" si="21"/>
        <v>5378.2606418485711</v>
      </c>
      <c r="AT28" s="275">
        <f t="shared" si="21"/>
        <v>167431.74</v>
      </c>
      <c r="AU28" s="275">
        <f t="shared" si="21"/>
        <v>8.0562823525233629</v>
      </c>
      <c r="AV28" s="275">
        <f t="shared" si="21"/>
        <v>117079.02725691983</v>
      </c>
      <c r="AW28" s="275">
        <f>SUM(AW20:AW27)</f>
        <v>25449.308359433166</v>
      </c>
      <c r="AX28" s="275">
        <f t="shared" si="21"/>
        <v>734.55090221694945</v>
      </c>
      <c r="AY28" s="283">
        <f t="shared" si="21"/>
        <v>386210.25507935195</v>
      </c>
      <c r="AZ28" s="861">
        <f>SUM(AZ20:AZ27)</f>
        <v>-517708.74892495933</v>
      </c>
      <c r="BA28" s="297">
        <f>SUM(BA20:BA27)</f>
        <v>28284630.257773466</v>
      </c>
      <c r="BB28" s="280">
        <f t="shared" ref="BB28:BL28" si="22">SUM(BB20:BB27)</f>
        <v>17656962.022015948</v>
      </c>
      <c r="BC28" s="280">
        <f t="shared" si="22"/>
        <v>1167525.3182907761</v>
      </c>
      <c r="BD28" s="280">
        <f t="shared" si="22"/>
        <v>6865515.0234322483</v>
      </c>
      <c r="BE28" s="280">
        <f t="shared" si="22"/>
        <v>1767146.1574848266</v>
      </c>
      <c r="BF28" s="280">
        <f t="shared" si="22"/>
        <v>104590.65396337427</v>
      </c>
      <c r="BG28" s="280">
        <f t="shared" si="22"/>
        <v>280739.86083257396</v>
      </c>
      <c r="BH28" s="280">
        <f t="shared" si="22"/>
        <v>827.68387888677375</v>
      </c>
      <c r="BI28" s="280">
        <f t="shared" si="22"/>
        <v>134753.70795585125</v>
      </c>
      <c r="BJ28" s="280">
        <f>SUM(BJ20:BJ27)</f>
        <v>157578.00945277853</v>
      </c>
      <c r="BK28" s="280">
        <f t="shared" si="22"/>
        <v>99151.763216814928</v>
      </c>
      <c r="BL28" s="293">
        <f t="shared" si="22"/>
        <v>567548.80617434625</v>
      </c>
    </row>
    <row r="29" spans="1:64" ht="14.85" customHeight="1" x14ac:dyDescent="0.25">
      <c r="A29" s="1492" t="s">
        <v>53</v>
      </c>
      <c r="B29" s="124">
        <v>3.1</v>
      </c>
      <c r="C29" s="131" t="s">
        <v>33</v>
      </c>
      <c r="D29" s="273">
        <f t="shared" ref="D29:D35" si="23">SUM(E29:O29)</f>
        <v>696663.02878047549</v>
      </c>
      <c r="E29" s="251">
        <v>517245.3016217227</v>
      </c>
      <c r="F29" s="251">
        <v>9616.1109449206069</v>
      </c>
      <c r="G29" s="251">
        <v>112745.18290814644</v>
      </c>
      <c r="H29" s="251">
        <v>14580.010926084975</v>
      </c>
      <c r="I29" s="251">
        <v>5824.8481687784733</v>
      </c>
      <c r="J29" s="251">
        <v>8244.485857002328</v>
      </c>
      <c r="K29" s="251">
        <v>11.740875054537787</v>
      </c>
      <c r="L29" s="251">
        <v>622.60069145270438</v>
      </c>
      <c r="M29" s="251">
        <v>854.30256514765574</v>
      </c>
      <c r="N29" s="251">
        <v>17217.06959905371</v>
      </c>
      <c r="O29" s="252">
        <v>9701.3746231114055</v>
      </c>
      <c r="P29" s="273">
        <f t="shared" ref="P29:P35" si="24">SUM(Q29:AA29)</f>
        <v>1073290.3312934095</v>
      </c>
      <c r="Q29" s="251">
        <v>888048.81862897286</v>
      </c>
      <c r="R29" s="251">
        <v>18229.820180117633</v>
      </c>
      <c r="S29" s="251">
        <v>99812.148227318889</v>
      </c>
      <c r="T29" s="251">
        <v>20997.303822328802</v>
      </c>
      <c r="U29" s="251">
        <v>10456.860922546701</v>
      </c>
      <c r="V29" s="251">
        <v>14525.995857002326</v>
      </c>
      <c r="W29" s="251">
        <v>46.632553305682997</v>
      </c>
      <c r="X29" s="251">
        <v>2689.9365709997746</v>
      </c>
      <c r="Y29" s="251">
        <v>1029.9668704788062</v>
      </c>
      <c r="Z29" s="251">
        <v>4382.95051499484</v>
      </c>
      <c r="AA29" s="252">
        <v>13069.897145343319</v>
      </c>
      <c r="AB29" s="276">
        <f t="shared" ref="AB29:AB35" si="25">SUM(AC29:AM29)</f>
        <v>3400663.7839273955</v>
      </c>
      <c r="AC29" s="251">
        <v>2505417.6280582435</v>
      </c>
      <c r="AD29" s="251">
        <v>143876.69682821329</v>
      </c>
      <c r="AE29" s="251">
        <v>405477.93471235386</v>
      </c>
      <c r="AF29" s="251">
        <v>196107.30090282214</v>
      </c>
      <c r="AG29" s="251">
        <v>30010.346175003673</v>
      </c>
      <c r="AH29" s="251">
        <v>68479.415857002343</v>
      </c>
      <c r="AI29" s="251">
        <v>547.71823547851352</v>
      </c>
      <c r="AJ29" s="251">
        <v>16289.110390598793</v>
      </c>
      <c r="AK29" s="251">
        <v>8266.2745704743356</v>
      </c>
      <c r="AL29" s="251">
        <v>13072.193390017252</v>
      </c>
      <c r="AM29" s="252">
        <v>13119.164807186824</v>
      </c>
      <c r="AN29" s="276">
        <f t="shared" ref="AN29:AN35" si="26">SUM(AO29:AY29)</f>
        <v>4696659.3766322872</v>
      </c>
      <c r="AO29" s="251">
        <v>3765700.5049439501</v>
      </c>
      <c r="AP29" s="251">
        <v>198053.9508484946</v>
      </c>
      <c r="AQ29" s="251">
        <v>405553.6976798554</v>
      </c>
      <c r="AR29" s="251">
        <v>169102.9672904913</v>
      </c>
      <c r="AS29" s="251">
        <v>30120.391947471813</v>
      </c>
      <c r="AT29" s="251">
        <v>63617.59</v>
      </c>
      <c r="AU29" s="251">
        <v>144.6989141182911</v>
      </c>
      <c r="AV29" s="249">
        <v>21810.547283058688</v>
      </c>
      <c r="AW29" s="251">
        <v>4750.5377241949709</v>
      </c>
      <c r="AX29" s="251">
        <v>8034.7883756984411</v>
      </c>
      <c r="AY29" s="252">
        <v>29769.701624953661</v>
      </c>
      <c r="AZ29" s="680">
        <v>78696.52461113334</v>
      </c>
      <c r="BA29" s="294">
        <f t="shared" ref="BA29:BA35" si="27">SUM(BB29:BL29)+AZ29</f>
        <v>9945973.0452447012</v>
      </c>
      <c r="BB29" s="271">
        <f t="shared" ref="BB29:BL35" si="28">E29+Q29+AC29+AO29</f>
        <v>7676412.253252889</v>
      </c>
      <c r="BC29" s="271">
        <f t="shared" si="28"/>
        <v>369776.57880174613</v>
      </c>
      <c r="BD29" s="271">
        <f t="shared" si="28"/>
        <v>1023588.9635276746</v>
      </c>
      <c r="BE29" s="271">
        <f t="shared" si="28"/>
        <v>400787.58294172725</v>
      </c>
      <c r="BF29" s="271">
        <f t="shared" si="28"/>
        <v>76412.447213800653</v>
      </c>
      <c r="BG29" s="271">
        <f t="shared" si="28"/>
        <v>154867.48757100699</v>
      </c>
      <c r="BH29" s="271">
        <f t="shared" si="28"/>
        <v>750.79057795702545</v>
      </c>
      <c r="BI29" s="271">
        <f t="shared" si="28"/>
        <v>41412.194936109961</v>
      </c>
      <c r="BJ29" s="271">
        <f t="shared" si="28"/>
        <v>14901.081730295769</v>
      </c>
      <c r="BK29" s="271">
        <f t="shared" si="28"/>
        <v>42707.001879764241</v>
      </c>
      <c r="BL29" s="295">
        <f t="shared" si="28"/>
        <v>65660.138200595218</v>
      </c>
    </row>
    <row r="30" spans="1:64" x14ac:dyDescent="0.25">
      <c r="A30" s="1493"/>
      <c r="B30" s="126">
        <v>3.2</v>
      </c>
      <c r="C30" s="131" t="s">
        <v>34</v>
      </c>
      <c r="D30" s="274">
        <f t="shared" si="23"/>
        <v>778354.41364262928</v>
      </c>
      <c r="E30" s="253">
        <v>533927.94112179126</v>
      </c>
      <c r="F30" s="253">
        <v>24242.230175679069</v>
      </c>
      <c r="G30" s="253">
        <v>166771.89565257553</v>
      </c>
      <c r="H30" s="253">
        <v>17297.443657857693</v>
      </c>
      <c r="I30" s="253">
        <v>9573.4248403504498</v>
      </c>
      <c r="J30" s="253">
        <v>2869.1769465799248</v>
      </c>
      <c r="K30" s="253">
        <v>5.5408534931037394</v>
      </c>
      <c r="L30" s="253">
        <v>491.27739733141874</v>
      </c>
      <c r="M30" s="253">
        <v>1448.3505208035563</v>
      </c>
      <c r="N30" s="253">
        <v>10346.102208261816</v>
      </c>
      <c r="O30" s="254">
        <v>11381.030267905349</v>
      </c>
      <c r="P30" s="274">
        <f t="shared" si="24"/>
        <v>814129.9550421848</v>
      </c>
      <c r="Q30" s="253">
        <v>560333.48289048485</v>
      </c>
      <c r="R30" s="253">
        <v>16333.020781853769</v>
      </c>
      <c r="S30" s="253">
        <v>173038.24584750645</v>
      </c>
      <c r="T30" s="253">
        <v>29969.457245182442</v>
      </c>
      <c r="U30" s="253">
        <v>8818.8726057036165</v>
      </c>
      <c r="V30" s="253">
        <v>6438.5669465799228</v>
      </c>
      <c r="W30" s="253">
        <v>5.5715668275639985</v>
      </c>
      <c r="X30" s="253">
        <v>703.3584503232297</v>
      </c>
      <c r="Y30" s="253">
        <v>1459.237498639061</v>
      </c>
      <c r="Z30" s="253">
        <v>8229.4623903974989</v>
      </c>
      <c r="AA30" s="254">
        <v>8800.6788186863378</v>
      </c>
      <c r="AB30" s="289">
        <f t="shared" si="25"/>
        <v>1004971.4536149568</v>
      </c>
      <c r="AC30" s="253">
        <v>701043.12416503462</v>
      </c>
      <c r="AD30" s="253">
        <v>32843.584899489855</v>
      </c>
      <c r="AE30" s="253">
        <v>196956.66065608399</v>
      </c>
      <c r="AF30" s="253">
        <v>28187.665346544451</v>
      </c>
      <c r="AG30" s="253">
        <v>12338.63807687334</v>
      </c>
      <c r="AH30" s="253">
        <v>5944.5569465799254</v>
      </c>
      <c r="AI30" s="253">
        <v>5.6504562723888272</v>
      </c>
      <c r="AJ30" s="253">
        <v>625.53610250739803</v>
      </c>
      <c r="AK30" s="253">
        <v>2793.301497089783</v>
      </c>
      <c r="AL30" s="253">
        <v>8638.0762125257497</v>
      </c>
      <c r="AM30" s="254">
        <v>15594.659255955263</v>
      </c>
      <c r="AN30" s="289">
        <f t="shared" si="26"/>
        <v>5842180.5175488349</v>
      </c>
      <c r="AO30" s="253">
        <v>3389312.0632577082</v>
      </c>
      <c r="AP30" s="253">
        <v>286616.98529623501</v>
      </c>
      <c r="AQ30" s="253">
        <v>1315053.6267503963</v>
      </c>
      <c r="AR30" s="253">
        <v>592006.34120197815</v>
      </c>
      <c r="AS30" s="253">
        <v>55369.569890899606</v>
      </c>
      <c r="AT30" s="253">
        <v>45004.80999999999</v>
      </c>
      <c r="AU30" s="253">
        <v>5.4562050856532096</v>
      </c>
      <c r="AV30" s="253">
        <v>39630.021446272287</v>
      </c>
      <c r="AW30" s="253">
        <v>21438.156393856654</v>
      </c>
      <c r="AX30" s="253">
        <v>19977.62849807943</v>
      </c>
      <c r="AY30" s="254">
        <v>77765.858608323673</v>
      </c>
      <c r="AZ30" s="170">
        <v>56452.55604187079</v>
      </c>
      <c r="BA30" s="296">
        <f t="shared" si="27"/>
        <v>8496088.8958904743</v>
      </c>
      <c r="BB30" s="271">
        <f t="shared" si="28"/>
        <v>5184616.6114350185</v>
      </c>
      <c r="BC30" s="271">
        <f t="shared" si="28"/>
        <v>360035.82115325774</v>
      </c>
      <c r="BD30" s="271">
        <f t="shared" si="28"/>
        <v>1851820.4289065623</v>
      </c>
      <c r="BE30" s="271">
        <f t="shared" si="28"/>
        <v>667460.9074515627</v>
      </c>
      <c r="BF30" s="271">
        <f t="shared" si="28"/>
        <v>86100.505413827006</v>
      </c>
      <c r="BG30" s="271">
        <f t="shared" si="28"/>
        <v>60257.110839739762</v>
      </c>
      <c r="BH30" s="271">
        <f t="shared" si="28"/>
        <v>22.219081678709774</v>
      </c>
      <c r="BI30" s="271">
        <f t="shared" si="28"/>
        <v>41450.193396434333</v>
      </c>
      <c r="BJ30" s="271">
        <f t="shared" si="28"/>
        <v>27139.045910389053</v>
      </c>
      <c r="BK30" s="271">
        <f t="shared" si="28"/>
        <v>47191.269309264491</v>
      </c>
      <c r="BL30" s="291">
        <f t="shared" si="28"/>
        <v>113542.22695087062</v>
      </c>
    </row>
    <row r="31" spans="1:64" x14ac:dyDescent="0.25">
      <c r="A31" s="1493"/>
      <c r="B31" s="126">
        <v>3.3</v>
      </c>
      <c r="C31" s="131" t="s">
        <v>54</v>
      </c>
      <c r="D31" s="274">
        <f t="shared" si="23"/>
        <v>257.89</v>
      </c>
      <c r="E31" s="253">
        <v>53.97</v>
      </c>
      <c r="F31" s="253">
        <v>0</v>
      </c>
      <c r="G31" s="253">
        <v>0</v>
      </c>
      <c r="H31" s="253">
        <v>0</v>
      </c>
      <c r="I31" s="253">
        <v>125.28</v>
      </c>
      <c r="J31" s="253">
        <v>0</v>
      </c>
      <c r="K31" s="253">
        <v>0</v>
      </c>
      <c r="L31" s="253">
        <v>0</v>
      </c>
      <c r="M31" s="253">
        <v>0</v>
      </c>
      <c r="N31" s="253">
        <v>78.64</v>
      </c>
      <c r="O31" s="254">
        <v>0</v>
      </c>
      <c r="P31" s="274">
        <f t="shared" si="24"/>
        <v>59.819999999999993</v>
      </c>
      <c r="Q31" s="253">
        <v>0</v>
      </c>
      <c r="R31" s="253">
        <v>0</v>
      </c>
      <c r="S31" s="253">
        <v>0</v>
      </c>
      <c r="T31" s="253">
        <v>0</v>
      </c>
      <c r="U31" s="253">
        <v>24.849999999999994</v>
      </c>
      <c r="V31" s="253">
        <v>0</v>
      </c>
      <c r="W31" s="253">
        <v>0</v>
      </c>
      <c r="X31" s="253">
        <v>0</v>
      </c>
      <c r="Y31" s="253">
        <v>0</v>
      </c>
      <c r="Z31" s="253">
        <v>34.97</v>
      </c>
      <c r="AA31" s="254">
        <v>0</v>
      </c>
      <c r="AB31" s="289">
        <f t="shared" si="25"/>
        <v>2290.94</v>
      </c>
      <c r="AC31" s="253">
        <v>0</v>
      </c>
      <c r="AD31" s="253">
        <v>0</v>
      </c>
      <c r="AE31" s="253">
        <v>0</v>
      </c>
      <c r="AF31" s="253">
        <v>0</v>
      </c>
      <c r="AG31" s="253">
        <v>1508.69</v>
      </c>
      <c r="AH31" s="253">
        <v>0</v>
      </c>
      <c r="AI31" s="253">
        <v>0</v>
      </c>
      <c r="AJ31" s="253">
        <v>0</v>
      </c>
      <c r="AK31" s="253">
        <v>0</v>
      </c>
      <c r="AL31" s="253">
        <v>782.25</v>
      </c>
      <c r="AM31" s="254">
        <v>0</v>
      </c>
      <c r="AN31" s="289">
        <f t="shared" si="26"/>
        <v>0</v>
      </c>
      <c r="AO31" s="253">
        <v>0</v>
      </c>
      <c r="AP31" s="253">
        <v>0</v>
      </c>
      <c r="AQ31" s="253">
        <v>0</v>
      </c>
      <c r="AR31" s="253">
        <v>0</v>
      </c>
      <c r="AS31" s="253">
        <v>0</v>
      </c>
      <c r="AT31" s="253">
        <v>0</v>
      </c>
      <c r="AU31" s="253">
        <v>0</v>
      </c>
      <c r="AV31" s="253">
        <v>0</v>
      </c>
      <c r="AW31" s="253">
        <v>0</v>
      </c>
      <c r="AX31" s="253">
        <v>0</v>
      </c>
      <c r="AY31" s="254">
        <v>0</v>
      </c>
      <c r="AZ31" s="170">
        <v>7.1599999999999966</v>
      </c>
      <c r="BA31" s="296">
        <f t="shared" si="27"/>
        <v>2615.81</v>
      </c>
      <c r="BB31" s="271">
        <f t="shared" si="28"/>
        <v>53.97</v>
      </c>
      <c r="BC31" s="271">
        <f t="shared" si="28"/>
        <v>0</v>
      </c>
      <c r="BD31" s="271">
        <f t="shared" si="28"/>
        <v>0</v>
      </c>
      <c r="BE31" s="271">
        <f t="shared" si="28"/>
        <v>0</v>
      </c>
      <c r="BF31" s="271">
        <f t="shared" si="28"/>
        <v>1658.8200000000002</v>
      </c>
      <c r="BG31" s="271">
        <f t="shared" si="28"/>
        <v>0</v>
      </c>
      <c r="BH31" s="271">
        <f t="shared" si="28"/>
        <v>0</v>
      </c>
      <c r="BI31" s="271">
        <f t="shared" si="28"/>
        <v>0</v>
      </c>
      <c r="BJ31" s="271">
        <f t="shared" si="28"/>
        <v>0</v>
      </c>
      <c r="BK31" s="271">
        <f t="shared" si="28"/>
        <v>895.86</v>
      </c>
      <c r="BL31" s="291">
        <f t="shared" si="28"/>
        <v>0</v>
      </c>
    </row>
    <row r="32" spans="1:64" x14ac:dyDescent="0.25">
      <c r="A32" s="1493"/>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89">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62">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493"/>
      <c r="B33" s="126" t="s">
        <v>41</v>
      </c>
      <c r="C33" s="131" t="s">
        <v>52</v>
      </c>
      <c r="D33" s="274">
        <f t="shared" si="23"/>
        <v>121867.38043326023</v>
      </c>
      <c r="E33" s="253">
        <v>88742.052715996077</v>
      </c>
      <c r="F33" s="253">
        <v>1476.720486210706</v>
      </c>
      <c r="G33" s="253">
        <v>22143.668195311307</v>
      </c>
      <c r="H33" s="253">
        <v>2766.5553220257798</v>
      </c>
      <c r="I33" s="253">
        <v>2229.8883552288612</v>
      </c>
      <c r="J33" s="253">
        <v>815.00092150543117</v>
      </c>
      <c r="K33" s="253">
        <v>0.42496413442943065</v>
      </c>
      <c r="L33" s="253">
        <v>224.48270417872359</v>
      </c>
      <c r="M33" s="253">
        <v>0.58309032398456773</v>
      </c>
      <c r="N33" s="253">
        <v>2739.9153919871842</v>
      </c>
      <c r="O33" s="254">
        <v>728.08828635772363</v>
      </c>
      <c r="P33" s="274">
        <f t="shared" si="24"/>
        <v>214299.4352475382</v>
      </c>
      <c r="Q33" s="253">
        <v>162679.27632022731</v>
      </c>
      <c r="R33" s="253">
        <v>2769.8443629359831</v>
      </c>
      <c r="S33" s="253">
        <v>33754.525126435619</v>
      </c>
      <c r="T33" s="253">
        <v>4118.2087284396812</v>
      </c>
      <c r="U33" s="253">
        <v>3636.6622023838036</v>
      </c>
      <c r="V33" s="253">
        <v>1361.4838744085978</v>
      </c>
      <c r="W33" s="253">
        <v>7.5012885642346987</v>
      </c>
      <c r="X33" s="253">
        <v>439.92734191047037</v>
      </c>
      <c r="Y33" s="253">
        <v>0</v>
      </c>
      <c r="Z33" s="253">
        <v>4456.6280553402985</v>
      </c>
      <c r="AA33" s="254">
        <v>1075.377946892261</v>
      </c>
      <c r="AB33" s="289">
        <f t="shared" si="25"/>
        <v>221566.32324119133</v>
      </c>
      <c r="AC33" s="253">
        <v>168265.81402325223</v>
      </c>
      <c r="AD33" s="253">
        <v>3567.0315838054653</v>
      </c>
      <c r="AE33" s="253">
        <v>34277.190495057555</v>
      </c>
      <c r="AF33" s="253">
        <v>4557.1799010572713</v>
      </c>
      <c r="AG33" s="253">
        <v>3641.2173726612582</v>
      </c>
      <c r="AH33" s="253">
        <v>1482.6468579295529</v>
      </c>
      <c r="AI33" s="253">
        <v>0</v>
      </c>
      <c r="AJ33" s="253">
        <v>409.50423298873375</v>
      </c>
      <c r="AK33" s="253">
        <v>0</v>
      </c>
      <c r="AL33" s="253">
        <v>4209.4915283534474</v>
      </c>
      <c r="AM33" s="254">
        <v>1156.2472460858367</v>
      </c>
      <c r="AN33" s="289">
        <f t="shared" si="26"/>
        <v>2386487.3406855571</v>
      </c>
      <c r="AO33" s="253">
        <v>1816341.8417699083</v>
      </c>
      <c r="AP33" s="253">
        <v>78075.920843622051</v>
      </c>
      <c r="AQ33" s="253">
        <v>294444.89854222036</v>
      </c>
      <c r="AR33" s="253">
        <v>84281.444508427987</v>
      </c>
      <c r="AS33" s="253">
        <v>44043.31845224998</v>
      </c>
      <c r="AT33" s="253">
        <v>24019.621759663074</v>
      </c>
      <c r="AU33" s="253">
        <v>285.51211479026512</v>
      </c>
      <c r="AV33" s="253">
        <v>10539.653410293977</v>
      </c>
      <c r="AW33" s="253">
        <v>927.09914257215542</v>
      </c>
      <c r="AX33" s="253">
        <v>22467.900019895264</v>
      </c>
      <c r="AY33" s="254">
        <v>11060.130121913433</v>
      </c>
      <c r="AZ33" s="170">
        <v>0</v>
      </c>
      <c r="BA33" s="296">
        <f t="shared" si="27"/>
        <v>2944220.4796075472</v>
      </c>
      <c r="BB33" s="271">
        <f t="shared" si="28"/>
        <v>2236028.9848293839</v>
      </c>
      <c r="BC33" s="271">
        <f t="shared" si="28"/>
        <v>85889.517276574203</v>
      </c>
      <c r="BD33" s="271">
        <f t="shared" si="28"/>
        <v>384620.28235902486</v>
      </c>
      <c r="BE33" s="271">
        <f t="shared" si="28"/>
        <v>95723.388459950715</v>
      </c>
      <c r="BF33" s="271">
        <f t="shared" si="28"/>
        <v>53551.086382523907</v>
      </c>
      <c r="BG33" s="271">
        <f t="shared" si="28"/>
        <v>27678.753413506656</v>
      </c>
      <c r="BH33" s="271">
        <f t="shared" si="28"/>
        <v>293.43836748892926</v>
      </c>
      <c r="BI33" s="271">
        <f t="shared" si="28"/>
        <v>11613.567689371905</v>
      </c>
      <c r="BJ33" s="271">
        <f t="shared" si="28"/>
        <v>927.68223289614002</v>
      </c>
      <c r="BK33" s="271">
        <f t="shared" si="28"/>
        <v>33873.934995576194</v>
      </c>
      <c r="BL33" s="291">
        <f t="shared" si="28"/>
        <v>14019.843601249255</v>
      </c>
    </row>
    <row r="34" spans="1:64" s="255" customFormat="1" x14ac:dyDescent="0.25">
      <c r="A34" s="1493"/>
      <c r="B34" s="126" t="s">
        <v>42</v>
      </c>
      <c r="C34" s="131" t="s">
        <v>157</v>
      </c>
      <c r="D34" s="274">
        <f t="shared" si="23"/>
        <v>-42707.044288679623</v>
      </c>
      <c r="E34" s="253">
        <v>-30464.875387326829</v>
      </c>
      <c r="F34" s="253">
        <v>-1666.6247209005671</v>
      </c>
      <c r="G34" s="253">
        <v>-6535.6375678724607</v>
      </c>
      <c r="H34" s="253">
        <v>-2367.0668882972664</v>
      </c>
      <c r="I34" s="253">
        <v>-342.86810983624309</v>
      </c>
      <c r="J34" s="253">
        <v>-448.74712214017364</v>
      </c>
      <c r="K34" s="253">
        <v>-0.39040890885507695</v>
      </c>
      <c r="L34" s="253">
        <v>-177.54103334606324</v>
      </c>
      <c r="M34" s="253">
        <v>-69.06062209874851</v>
      </c>
      <c r="N34" s="253">
        <v>-193.92585919338657</v>
      </c>
      <c r="O34" s="254">
        <v>-440.30656875903878</v>
      </c>
      <c r="P34" s="274">
        <f t="shared" si="24"/>
        <v>-168256.93670630376</v>
      </c>
      <c r="Q34" s="253">
        <v>-119299.02016339196</v>
      </c>
      <c r="R34" s="253">
        <v>-6526.4240754529637</v>
      </c>
      <c r="S34" s="253">
        <v>-26253.103213396185</v>
      </c>
      <c r="T34" s="253">
        <v>-9508.3074430196666</v>
      </c>
      <c r="U34" s="253">
        <v>-1349.3425564943755</v>
      </c>
      <c r="V34" s="253">
        <v>-1796.7637939204005</v>
      </c>
      <c r="W34" s="253">
        <v>-1.5364373064741756</v>
      </c>
      <c r="X34" s="253">
        <v>-713.16731147386804</v>
      </c>
      <c r="Y34" s="253">
        <v>-277.41067663426077</v>
      </c>
      <c r="Z34" s="253">
        <v>-763.18679721876049</v>
      </c>
      <c r="AA34" s="254">
        <v>-1768.6742379948546</v>
      </c>
      <c r="AB34" s="289">
        <f t="shared" si="25"/>
        <v>-1326352.5989125741</v>
      </c>
      <c r="AC34" s="253">
        <v>-943581.13437282364</v>
      </c>
      <c r="AD34" s="253">
        <v>-51619.959862870011</v>
      </c>
      <c r="AE34" s="253">
        <v>-204357.85577898577</v>
      </c>
      <c r="AF34" s="253">
        <v>-74014.005329143911</v>
      </c>
      <c r="AG34" s="253">
        <v>-11239.029683023999</v>
      </c>
      <c r="AH34" s="253">
        <v>-13692.62432949594</v>
      </c>
      <c r="AI34" s="253">
        <v>-12.797391152052263</v>
      </c>
      <c r="AJ34" s="253">
        <v>-5551.3948732009803</v>
      </c>
      <c r="AK34" s="253">
        <v>-2159.4038078609829</v>
      </c>
      <c r="AL34" s="253">
        <v>-6356.7839214366468</v>
      </c>
      <c r="AM34" s="254">
        <v>-13767.609562580268</v>
      </c>
      <c r="AN34" s="289">
        <f t="shared" si="26"/>
        <v>381587.14935200458</v>
      </c>
      <c r="AO34" s="253">
        <v>206049.65948143534</v>
      </c>
      <c r="AP34" s="253">
        <v>11272.242274385248</v>
      </c>
      <c r="AQ34" s="253">
        <v>108710.52040453069</v>
      </c>
      <c r="AR34" s="253">
        <v>39372.604522024565</v>
      </c>
      <c r="AS34" s="253">
        <v>3035.8850795784915</v>
      </c>
      <c r="AT34" s="253">
        <v>0</v>
      </c>
      <c r="AU34" s="253">
        <v>3.4568294551911727</v>
      </c>
      <c r="AV34" s="253">
        <v>2953.1285858147071</v>
      </c>
      <c r="AW34" s="253">
        <v>1148.7197828596127</v>
      </c>
      <c r="AX34" s="253">
        <v>1717.0935574930772</v>
      </c>
      <c r="AY34" s="254">
        <v>7323.8388344276145</v>
      </c>
      <c r="AZ34" s="170">
        <v>-68939.17256548618</v>
      </c>
      <c r="BA34" s="296">
        <f t="shared" si="27"/>
        <v>-1224668.6031210392</v>
      </c>
      <c r="BB34" s="271">
        <f t="shared" si="28"/>
        <v>-887295.37044210709</v>
      </c>
      <c r="BC34" s="271">
        <f t="shared" si="28"/>
        <v>-48540.766384838294</v>
      </c>
      <c r="BD34" s="271">
        <f t="shared" si="28"/>
        <v>-128436.07615572371</v>
      </c>
      <c r="BE34" s="271">
        <f t="shared" si="28"/>
        <v>-46516.775138436271</v>
      </c>
      <c r="BF34" s="271">
        <f t="shared" si="28"/>
        <v>-9895.3552697761261</v>
      </c>
      <c r="BG34" s="271">
        <f t="shared" si="28"/>
        <v>-15938.135245556514</v>
      </c>
      <c r="BH34" s="271">
        <f t="shared" si="28"/>
        <v>-11.267407912190343</v>
      </c>
      <c r="BI34" s="271">
        <f t="shared" si="28"/>
        <v>-3488.9746322062042</v>
      </c>
      <c r="BJ34" s="271">
        <f t="shared" si="28"/>
        <v>-1357.1553237343796</v>
      </c>
      <c r="BK34" s="271">
        <f t="shared" si="28"/>
        <v>-5596.8030203557164</v>
      </c>
      <c r="BL34" s="291">
        <f t="shared" si="28"/>
        <v>-8652.751534906547</v>
      </c>
    </row>
    <row r="35" spans="1:64" x14ac:dyDescent="0.25">
      <c r="A35" s="1493"/>
      <c r="B35" s="126" t="s">
        <v>43</v>
      </c>
      <c r="C35" s="131" t="s">
        <v>922</v>
      </c>
      <c r="D35" s="274">
        <f t="shared" si="23"/>
        <v>377024.15273854404</v>
      </c>
      <c r="E35" s="253">
        <v>238338.58487627667</v>
      </c>
      <c r="F35" s="253">
        <v>17234.964744659821</v>
      </c>
      <c r="G35" s="253">
        <v>72122.029497391079</v>
      </c>
      <c r="H35" s="253">
        <v>21789.845339061998</v>
      </c>
      <c r="I35" s="253">
        <v>5948.9258014837669</v>
      </c>
      <c r="J35" s="253">
        <v>589.34938227479381</v>
      </c>
      <c r="K35" s="253">
        <v>27.777115480755146</v>
      </c>
      <c r="L35" s="253">
        <v>1729.4360375023823</v>
      </c>
      <c r="M35" s="253">
        <v>6794.6487720924833</v>
      </c>
      <c r="N35" s="253">
        <v>6177.2113406589278</v>
      </c>
      <c r="O35" s="254">
        <v>6271.3798316614129</v>
      </c>
      <c r="P35" s="274">
        <f t="shared" si="24"/>
        <v>498740.86698222806</v>
      </c>
      <c r="Q35" s="253">
        <v>319733.27282116527</v>
      </c>
      <c r="R35" s="253">
        <v>23120.854257098461</v>
      </c>
      <c r="S35" s="253">
        <v>92450.314268290109</v>
      </c>
      <c r="T35" s="253">
        <v>27931.521942634587</v>
      </c>
      <c r="U35" s="253">
        <v>7416.6151023185002</v>
      </c>
      <c r="V35" s="253">
        <v>1386.7282771519583</v>
      </c>
      <c r="W35" s="253">
        <v>34.630146861477172</v>
      </c>
      <c r="X35" s="253">
        <v>2216.8941485456298</v>
      </c>
      <c r="Y35" s="253">
        <v>8709.7856050393693</v>
      </c>
      <c r="Z35" s="253">
        <v>7701.2221110435257</v>
      </c>
      <c r="AA35" s="254">
        <v>8039.0283020791467</v>
      </c>
      <c r="AB35" s="289">
        <f t="shared" si="25"/>
        <v>549103.40514281997</v>
      </c>
      <c r="AC35" s="253">
        <v>361756.74882094853</v>
      </c>
      <c r="AD35" s="253">
        <v>26159.695524366613</v>
      </c>
      <c r="AE35" s="253">
        <v>95512.696947503529</v>
      </c>
      <c r="AF35" s="253">
        <v>28856.743340508539</v>
      </c>
      <c r="AG35" s="253">
        <v>7598.9314207175066</v>
      </c>
      <c r="AH35" s="253">
        <v>1698.6328139735758</v>
      </c>
      <c r="AI35" s="253">
        <v>35.481430202232943</v>
      </c>
      <c r="AJ35" s="253">
        <v>2290.3279523773203</v>
      </c>
      <c r="AK35" s="253">
        <v>8998.2940518482246</v>
      </c>
      <c r="AL35" s="253">
        <v>7890.5346806036687</v>
      </c>
      <c r="AM35" s="254">
        <v>8305.3181597701732</v>
      </c>
      <c r="AN35" s="289">
        <f t="shared" si="26"/>
        <v>559589.7026878841</v>
      </c>
      <c r="AO35" s="253">
        <v>396230.76538081368</v>
      </c>
      <c r="AP35" s="253">
        <v>28652.613153816023</v>
      </c>
      <c r="AQ35" s="253">
        <v>80533.118047573182</v>
      </c>
      <c r="AR35" s="253">
        <v>24331.042805617661</v>
      </c>
      <c r="AS35" s="253">
        <v>6520.2756995145119</v>
      </c>
      <c r="AT35" s="253">
        <v>0</v>
      </c>
      <c r="AU35" s="253">
        <v>30.444899989608714</v>
      </c>
      <c r="AV35" s="253">
        <v>1931.1280829797604</v>
      </c>
      <c r="AW35" s="253">
        <v>7587.0611998587228</v>
      </c>
      <c r="AX35" s="253">
        <v>6770.4863599438477</v>
      </c>
      <c r="AY35" s="254">
        <v>7002.7670577770959</v>
      </c>
      <c r="AZ35" s="170">
        <v>-21279.909239912879</v>
      </c>
      <c r="BA35" s="296">
        <f t="shared" si="27"/>
        <v>1963178.2183115634</v>
      </c>
      <c r="BB35" s="271">
        <f t="shared" si="28"/>
        <v>1316059.3718992041</v>
      </c>
      <c r="BC35" s="271">
        <f t="shared" si="28"/>
        <v>95168.127679940924</v>
      </c>
      <c r="BD35" s="271">
        <f t="shared" si="28"/>
        <v>340618.15876075794</v>
      </c>
      <c r="BE35" s="271">
        <f t="shared" si="28"/>
        <v>102909.15342782279</v>
      </c>
      <c r="BF35" s="271">
        <f t="shared" si="28"/>
        <v>27484.748024034285</v>
      </c>
      <c r="BG35" s="271">
        <f t="shared" si="28"/>
        <v>3674.7104734003278</v>
      </c>
      <c r="BH35" s="271">
        <f t="shared" si="28"/>
        <v>128.33359253407397</v>
      </c>
      <c r="BI35" s="271">
        <f t="shared" si="28"/>
        <v>8167.7862214050938</v>
      </c>
      <c r="BJ35" s="271">
        <f t="shared" si="28"/>
        <v>32089.7896288388</v>
      </c>
      <c r="BK35" s="271">
        <f t="shared" si="28"/>
        <v>28539.45449224997</v>
      </c>
      <c r="BL35" s="291">
        <f t="shared" si="28"/>
        <v>29618.493351287827</v>
      </c>
    </row>
    <row r="36" spans="1:64" s="209" customFormat="1" x14ac:dyDescent="0.25">
      <c r="A36" s="1493"/>
      <c r="B36" s="128" t="s">
        <v>455</v>
      </c>
      <c r="C36" s="310" t="s">
        <v>2</v>
      </c>
      <c r="D36" s="275">
        <f t="shared" ref="D36:BL36" si="29">SUM(D29:D35)</f>
        <v>1931459.8213062291</v>
      </c>
      <c r="E36" s="280">
        <f t="shared" si="29"/>
        <v>1347842.9749484598</v>
      </c>
      <c r="F36" s="280">
        <f t="shared" si="29"/>
        <v>50903.401630569628</v>
      </c>
      <c r="G36" s="280">
        <f t="shared" si="29"/>
        <v>367247.13868555188</v>
      </c>
      <c r="H36" s="280">
        <f t="shared" si="29"/>
        <v>54066.788356733181</v>
      </c>
      <c r="I36" s="280">
        <f t="shared" si="29"/>
        <v>23359.499056005312</v>
      </c>
      <c r="J36" s="280">
        <f t="shared" si="29"/>
        <v>12069.265985222302</v>
      </c>
      <c r="K36" s="280">
        <f t="shared" si="29"/>
        <v>45.093399253971029</v>
      </c>
      <c r="L36" s="280">
        <f t="shared" si="29"/>
        <v>2890.2557971191659</v>
      </c>
      <c r="M36" s="280">
        <f>SUM(M29:M35)</f>
        <v>9028.8243262689321</v>
      </c>
      <c r="N36" s="280">
        <f t="shared" si="29"/>
        <v>36365.012680768254</v>
      </c>
      <c r="O36" s="281">
        <f t="shared" si="29"/>
        <v>27641.566440276853</v>
      </c>
      <c r="P36" s="275">
        <f t="shared" si="29"/>
        <v>2432263.4718590565</v>
      </c>
      <c r="Q36" s="280">
        <f t="shared" si="29"/>
        <v>1811495.8304974586</v>
      </c>
      <c r="R36" s="280">
        <f t="shared" si="29"/>
        <v>53927.11550655288</v>
      </c>
      <c r="S36" s="280">
        <f t="shared" si="29"/>
        <v>372802.13025615487</v>
      </c>
      <c r="T36" s="280">
        <f t="shared" si="29"/>
        <v>73508.18429556585</v>
      </c>
      <c r="U36" s="280">
        <f t="shared" si="29"/>
        <v>29004.518276458246</v>
      </c>
      <c r="V36" s="280">
        <f t="shared" si="29"/>
        <v>21916.011161222403</v>
      </c>
      <c r="W36" s="280">
        <f t="shared" si="29"/>
        <v>92.799118252484689</v>
      </c>
      <c r="X36" s="280">
        <f t="shared" si="29"/>
        <v>5336.9492003052364</v>
      </c>
      <c r="Y36" s="280">
        <f>SUM(Y29:Y35)</f>
        <v>10921.579297522976</v>
      </c>
      <c r="Z36" s="280">
        <f t="shared" si="29"/>
        <v>24042.046274557404</v>
      </c>
      <c r="AA36" s="281">
        <f t="shared" si="29"/>
        <v>29216.30797500621</v>
      </c>
      <c r="AB36" s="277">
        <f t="shared" si="29"/>
        <v>3852243.3070137897</v>
      </c>
      <c r="AC36" s="280">
        <f t="shared" si="29"/>
        <v>2792902.1806946555</v>
      </c>
      <c r="AD36" s="280">
        <f t="shared" si="29"/>
        <v>154827.04897300518</v>
      </c>
      <c r="AE36" s="280">
        <f t="shared" si="29"/>
        <v>527866.62703201314</v>
      </c>
      <c r="AF36" s="280">
        <f t="shared" si="29"/>
        <v>183694.8841617885</v>
      </c>
      <c r="AG36" s="280">
        <f t="shared" si="29"/>
        <v>43858.793362231787</v>
      </c>
      <c r="AH36" s="280">
        <f t="shared" si="29"/>
        <v>63912.628145989445</v>
      </c>
      <c r="AI36" s="280">
        <f t="shared" si="29"/>
        <v>576.05273080108304</v>
      </c>
      <c r="AJ36" s="280">
        <f t="shared" si="29"/>
        <v>14063.083805271264</v>
      </c>
      <c r="AK36" s="280">
        <f>SUM(AK29:AK35)</f>
        <v>17898.466311551361</v>
      </c>
      <c r="AL36" s="280">
        <f t="shared" si="29"/>
        <v>28235.76189006347</v>
      </c>
      <c r="AM36" s="281">
        <f t="shared" si="29"/>
        <v>24407.779906417825</v>
      </c>
      <c r="AN36" s="277">
        <f t="shared" si="29"/>
        <v>13866504.086906567</v>
      </c>
      <c r="AO36" s="280">
        <f t="shared" si="29"/>
        <v>9573634.8348338157</v>
      </c>
      <c r="AP36" s="280">
        <f t="shared" si="29"/>
        <v>602671.71241655294</v>
      </c>
      <c r="AQ36" s="280">
        <f t="shared" si="29"/>
        <v>2204295.861424576</v>
      </c>
      <c r="AR36" s="280">
        <f t="shared" si="29"/>
        <v>909094.40032853966</v>
      </c>
      <c r="AS36" s="280">
        <f t="shared" si="29"/>
        <v>139089.4410697144</v>
      </c>
      <c r="AT36" s="280">
        <f t="shared" si="29"/>
        <v>132642.02175966307</v>
      </c>
      <c r="AU36" s="280">
        <f t="shared" si="29"/>
        <v>469.56896343900928</v>
      </c>
      <c r="AV36" s="280">
        <f t="shared" si="29"/>
        <v>76864.478808419415</v>
      </c>
      <c r="AW36" s="280">
        <f>SUM(AW29:AW35)</f>
        <v>35851.574243342111</v>
      </c>
      <c r="AX36" s="280">
        <f t="shared" si="29"/>
        <v>58967.896811110062</v>
      </c>
      <c r="AY36" s="281">
        <f t="shared" si="29"/>
        <v>132922.29624739548</v>
      </c>
      <c r="AZ36" s="861">
        <f t="shared" si="29"/>
        <v>44937.15884760506</v>
      </c>
      <c r="BA36" s="297">
        <f t="shared" si="29"/>
        <v>22127407.845933247</v>
      </c>
      <c r="BB36" s="280">
        <f t="shared" si="29"/>
        <v>15525875.820974389</v>
      </c>
      <c r="BC36" s="280">
        <f t="shared" si="29"/>
        <v>862329.27852668066</v>
      </c>
      <c r="BD36" s="280">
        <f t="shared" si="29"/>
        <v>3472211.7573982961</v>
      </c>
      <c r="BE36" s="280">
        <f t="shared" si="29"/>
        <v>1220364.2571426269</v>
      </c>
      <c r="BF36" s="280">
        <f t="shared" si="29"/>
        <v>235312.25176440971</v>
      </c>
      <c r="BG36" s="280">
        <f t="shared" si="29"/>
        <v>230539.92705209725</v>
      </c>
      <c r="BH36" s="280">
        <f t="shared" si="29"/>
        <v>1183.5142117465482</v>
      </c>
      <c r="BI36" s="280">
        <f t="shared" si="29"/>
        <v>99154.767611115109</v>
      </c>
      <c r="BJ36" s="280">
        <f>SUM(BJ29:BJ35)</f>
        <v>73700.444178685386</v>
      </c>
      <c r="BK36" s="280">
        <f t="shared" si="29"/>
        <v>147610.71765649918</v>
      </c>
      <c r="BL36" s="293">
        <f t="shared" si="29"/>
        <v>214187.95056909637</v>
      </c>
    </row>
    <row r="37" spans="1:64" ht="16.5" customHeight="1" x14ac:dyDescent="0.25">
      <c r="A37" s="1501" t="s">
        <v>923</v>
      </c>
      <c r="B37" s="124" t="s">
        <v>924</v>
      </c>
      <c r="C37" s="311" t="s">
        <v>923</v>
      </c>
      <c r="D37" s="276">
        <f>SUM(E37:O37)</f>
        <v>266984.56491108175</v>
      </c>
      <c r="E37" s="251">
        <v>232178.44552437693</v>
      </c>
      <c r="F37" s="251">
        <v>14825.194061424401</v>
      </c>
      <c r="G37" s="251">
        <v>17186.566975298461</v>
      </c>
      <c r="H37" s="251">
        <v>1188.6995898597359</v>
      </c>
      <c r="I37" s="251">
        <v>303.69621014526786</v>
      </c>
      <c r="J37" s="251">
        <v>178.05845737711829</v>
      </c>
      <c r="K37" s="251">
        <v>1.4180383117518041</v>
      </c>
      <c r="L37" s="251">
        <v>94.345777883168097</v>
      </c>
      <c r="M37" s="251">
        <v>370.66789979221488</v>
      </c>
      <c r="N37" s="251">
        <v>315.35032307119701</v>
      </c>
      <c r="O37" s="252">
        <v>342.12205354145271</v>
      </c>
      <c r="P37" s="273">
        <f>SUM(Q37:AA37)</f>
        <v>317957.28886972711</v>
      </c>
      <c r="Q37" s="251">
        <v>296758.06772997446</v>
      </c>
      <c r="R37" s="251">
        <v>14422.379571965394</v>
      </c>
      <c r="S37" s="251">
        <v>3964.0416218631872</v>
      </c>
      <c r="T37" s="251">
        <v>1197.6348205942795</v>
      </c>
      <c r="U37" s="251">
        <v>305.37961926050866</v>
      </c>
      <c r="V37" s="251">
        <v>178.05845737711829</v>
      </c>
      <c r="W37" s="251">
        <v>1.4258985962730424</v>
      </c>
      <c r="X37" s="251">
        <v>95.054957310339944</v>
      </c>
      <c r="Y37" s="251">
        <v>373.45414052013757</v>
      </c>
      <c r="Z37" s="251">
        <v>317.09833174110514</v>
      </c>
      <c r="AA37" s="252">
        <v>344.69372052430208</v>
      </c>
      <c r="AB37" s="276">
        <f>SUM(AC37:AM37)</f>
        <v>780072.65267140698</v>
      </c>
      <c r="AC37" s="251">
        <v>673861.07331526314</v>
      </c>
      <c r="AD37" s="251">
        <v>77145.064559304272</v>
      </c>
      <c r="AE37" s="251">
        <v>14456.176263585841</v>
      </c>
      <c r="AF37" s="251">
        <v>5555.0156139359151</v>
      </c>
      <c r="AG37" s="251">
        <v>309.70357863672825</v>
      </c>
      <c r="AH37" s="251">
        <v>2391.5984573771184</v>
      </c>
      <c r="AI37" s="251">
        <v>1.4460883116830729</v>
      </c>
      <c r="AJ37" s="251">
        <v>5299.0765365127927</v>
      </c>
      <c r="AK37" s="251">
        <v>380.6108035147912</v>
      </c>
      <c r="AL37" s="251">
        <v>321.58821979596541</v>
      </c>
      <c r="AM37" s="252">
        <v>351.2992351685632</v>
      </c>
      <c r="AN37" s="276">
        <f>SUM(AO37:AY37)</f>
        <v>1739358.872123206</v>
      </c>
      <c r="AO37" s="251">
        <v>1580170.8068877177</v>
      </c>
      <c r="AP37" s="251">
        <v>95080.266896137327</v>
      </c>
      <c r="AQ37" s="251">
        <v>31981.490163942883</v>
      </c>
      <c r="AR37" s="251">
        <v>15590.254937947351</v>
      </c>
      <c r="AS37" s="251">
        <v>7011.4093058928283</v>
      </c>
      <c r="AT37" s="251">
        <v>2572.14</v>
      </c>
      <c r="AU37" s="251">
        <v>0.77191977244665322</v>
      </c>
      <c r="AV37" s="249">
        <v>6253.8950135573568</v>
      </c>
      <c r="AW37" s="251">
        <v>273.62295892322572</v>
      </c>
      <c r="AX37" s="251">
        <v>171.66330952326422</v>
      </c>
      <c r="AY37" s="252">
        <v>252.55072979175918</v>
      </c>
      <c r="AZ37" s="680">
        <v>19916.008908547479</v>
      </c>
      <c r="BA37" s="294">
        <f>SUM(BB37:BL37)+AZ37</f>
        <v>3124289.3874839689</v>
      </c>
      <c r="BB37" s="273">
        <f t="shared" ref="BB37:BL39" si="30">E37+Q37+AC37+AO37</f>
        <v>2782968.3934573326</v>
      </c>
      <c r="BC37" s="273">
        <f t="shared" si="30"/>
        <v>201472.90508883138</v>
      </c>
      <c r="BD37" s="273">
        <f t="shared" si="30"/>
        <v>67588.275024690374</v>
      </c>
      <c r="BE37" s="273">
        <f t="shared" si="30"/>
        <v>23531.604962337282</v>
      </c>
      <c r="BF37" s="273">
        <f t="shared" si="30"/>
        <v>7930.188713935333</v>
      </c>
      <c r="BG37" s="273">
        <f t="shared" si="30"/>
        <v>5319.8553721313547</v>
      </c>
      <c r="BH37" s="273">
        <f t="shared" si="30"/>
        <v>5.0619449921545723</v>
      </c>
      <c r="BI37" s="273">
        <f t="shared" si="30"/>
        <v>11742.372285263657</v>
      </c>
      <c r="BJ37" s="273">
        <f t="shared" si="30"/>
        <v>1398.3558027503695</v>
      </c>
      <c r="BK37" s="273">
        <f t="shared" si="30"/>
        <v>1125.7001841315318</v>
      </c>
      <c r="BL37" s="298">
        <f t="shared" si="30"/>
        <v>1290.6657390260771</v>
      </c>
    </row>
    <row r="38" spans="1:64" ht="16.5" customHeight="1" x14ac:dyDescent="0.25">
      <c r="A38" s="1502"/>
      <c r="B38" s="126" t="s">
        <v>925</v>
      </c>
      <c r="C38" s="312" t="s">
        <v>928</v>
      </c>
      <c r="D38" s="289">
        <f>SUM(E38:O38)</f>
        <v>-68113.768823496692</v>
      </c>
      <c r="E38" s="253">
        <v>-44869.409731699132</v>
      </c>
      <c r="F38" s="253">
        <v>-1926.635108675639</v>
      </c>
      <c r="G38" s="253">
        <v>-15133.217456993345</v>
      </c>
      <c r="H38" s="253">
        <v>-2851.0757571510412</v>
      </c>
      <c r="I38" s="253">
        <v>-473.64884439558466</v>
      </c>
      <c r="J38" s="253">
        <v>-469.34937866148653</v>
      </c>
      <c r="K38" s="253">
        <v>0</v>
      </c>
      <c r="L38" s="253">
        <v>-324.46795062356699</v>
      </c>
      <c r="M38" s="253">
        <v>-54.438354105538018</v>
      </c>
      <c r="N38" s="253">
        <v>-340.09406679595793</v>
      </c>
      <c r="O38" s="254">
        <v>-1671.4321743954008</v>
      </c>
      <c r="P38" s="274">
        <f>SUM(Q38:AA38)</f>
        <v>-62758.336735795587</v>
      </c>
      <c r="Q38" s="253">
        <v>-34706.700862160935</v>
      </c>
      <c r="R38" s="253">
        <v>-1490.2613782347648</v>
      </c>
      <c r="S38" s="253">
        <v>-18827.118159419009</v>
      </c>
      <c r="T38" s="253">
        <v>-3547.0011789549935</v>
      </c>
      <c r="U38" s="253">
        <v>-604.08770967720102</v>
      </c>
      <c r="V38" s="253">
        <v>-598.60420762947354</v>
      </c>
      <c r="W38" s="253">
        <v>0</v>
      </c>
      <c r="X38" s="253">
        <v>-403.66805424522863</v>
      </c>
      <c r="Y38" s="253">
        <v>-67.726333019527445</v>
      </c>
      <c r="Z38" s="253">
        <v>-433.75308166906279</v>
      </c>
      <c r="AA38" s="254">
        <v>-2079.4157707853983</v>
      </c>
      <c r="AB38" s="289">
        <f>SUM(AC38:AM38)</f>
        <v>-265020.6688261354</v>
      </c>
      <c r="AC38" s="253">
        <v>-169810.12149808707</v>
      </c>
      <c r="AD38" s="253">
        <v>-7291.4295918530552</v>
      </c>
      <c r="AE38" s="253">
        <v>-62614.024843291198</v>
      </c>
      <c r="AF38" s="253">
        <v>-11796.389551374903</v>
      </c>
      <c r="AG38" s="253">
        <v>-1855.1015098894625</v>
      </c>
      <c r="AH38" s="253">
        <v>-1838.2621457288226</v>
      </c>
      <c r="AI38" s="253">
        <v>0</v>
      </c>
      <c r="AJ38" s="253">
        <v>-1342.4933844327525</v>
      </c>
      <c r="AK38" s="253">
        <v>-225.23990460580217</v>
      </c>
      <c r="AL38" s="253">
        <v>-1332.0184864437317</v>
      </c>
      <c r="AM38" s="254">
        <v>-6915.5879104285768</v>
      </c>
      <c r="AN38" s="289">
        <f>SUM(AO38:AY38)</f>
        <v>257984.65500545548</v>
      </c>
      <c r="AO38" s="253">
        <v>189123.01588190321</v>
      </c>
      <c r="AP38" s="253">
        <v>8120.7005939121154</v>
      </c>
      <c r="AQ38" s="253">
        <v>62706.65011329612</v>
      </c>
      <c r="AR38" s="253">
        <v>11813.840015069167</v>
      </c>
      <c r="AS38" s="253">
        <v>-12965.677302543914</v>
      </c>
      <c r="AT38" s="253">
        <v>0</v>
      </c>
      <c r="AU38" s="253">
        <v>0</v>
      </c>
      <c r="AV38" s="253">
        <v>1344.4793422516937</v>
      </c>
      <c r="AW38" s="253">
        <v>225.57310323074623</v>
      </c>
      <c r="AX38" s="253">
        <v>-9309.7449191777469</v>
      </c>
      <c r="AY38" s="254">
        <v>6925.8181775140974</v>
      </c>
      <c r="AZ38" s="170">
        <v>-89722.732640412651</v>
      </c>
      <c r="BA38" s="296">
        <f>SUM(BB38:BL38)+AZ38</f>
        <v>-227630.8520203848</v>
      </c>
      <c r="BB38" s="274">
        <f t="shared" si="30"/>
        <v>-60263.216210043931</v>
      </c>
      <c r="BC38" s="274">
        <f t="shared" si="30"/>
        <v>-2587.6254848513436</v>
      </c>
      <c r="BD38" s="274">
        <f t="shared" si="30"/>
        <v>-33867.710346407424</v>
      </c>
      <c r="BE38" s="274">
        <f t="shared" si="30"/>
        <v>-6380.6264724117718</v>
      </c>
      <c r="BF38" s="274">
        <f t="shared" si="30"/>
        <v>-15898.515366506163</v>
      </c>
      <c r="BG38" s="274">
        <f t="shared" si="30"/>
        <v>-2906.215732019783</v>
      </c>
      <c r="BH38" s="274">
        <f t="shared" si="30"/>
        <v>0</v>
      </c>
      <c r="BI38" s="274">
        <f t="shared" si="30"/>
        <v>-726.15004704985449</v>
      </c>
      <c r="BJ38" s="274">
        <f t="shared" si="30"/>
        <v>-121.83148850012142</v>
      </c>
      <c r="BK38" s="274">
        <f t="shared" si="30"/>
        <v>-11415.610554086499</v>
      </c>
      <c r="BL38" s="300">
        <f t="shared" si="30"/>
        <v>-3740.6176780952783</v>
      </c>
    </row>
    <row r="39" spans="1:64" ht="16.5" customHeight="1" x14ac:dyDescent="0.25">
      <c r="A39" s="1502"/>
      <c r="B39" s="126" t="s">
        <v>926</v>
      </c>
      <c r="C39" s="312" t="s">
        <v>929</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89">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170">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3"/>
      <c r="B40" s="129" t="s">
        <v>927</v>
      </c>
      <c r="C40" s="313" t="s">
        <v>930</v>
      </c>
      <c r="D40" s="277">
        <f t="shared" ref="D40:O40" si="31">SUM(D37:D39)</f>
        <v>198870.79608758504</v>
      </c>
      <c r="E40" s="275">
        <f t="shared" si="31"/>
        <v>187309.03579267781</v>
      </c>
      <c r="F40" s="275">
        <f t="shared" si="31"/>
        <v>12898.558952748763</v>
      </c>
      <c r="G40" s="275">
        <f t="shared" si="31"/>
        <v>2053.3495183051164</v>
      </c>
      <c r="H40" s="275">
        <f t="shared" si="31"/>
        <v>-1662.3761672913054</v>
      </c>
      <c r="I40" s="275">
        <f t="shared" si="31"/>
        <v>-169.95263425031681</v>
      </c>
      <c r="J40" s="275">
        <f t="shared" si="31"/>
        <v>-291.29092128436821</v>
      </c>
      <c r="K40" s="275">
        <f t="shared" si="31"/>
        <v>1.4180383117518041</v>
      </c>
      <c r="L40" s="275">
        <f t="shared" si="31"/>
        <v>-230.1221727403989</v>
      </c>
      <c r="M40" s="275">
        <f t="shared" si="31"/>
        <v>316.22954568667689</v>
      </c>
      <c r="N40" s="275">
        <f t="shared" si="31"/>
        <v>-24.743743724760918</v>
      </c>
      <c r="O40" s="283">
        <f t="shared" si="31"/>
        <v>-1329.3101208539481</v>
      </c>
      <c r="P40" s="275">
        <f t="shared" ref="P40:BL40" si="32">SUM(P37:P39)</f>
        <v>255198.95213393151</v>
      </c>
      <c r="Q40" s="275">
        <f t="shared" si="32"/>
        <v>262051.36686781351</v>
      </c>
      <c r="R40" s="275">
        <f t="shared" si="32"/>
        <v>12932.118193730628</v>
      </c>
      <c r="S40" s="275">
        <f t="shared" si="32"/>
        <v>-14863.076537555822</v>
      </c>
      <c r="T40" s="275">
        <f t="shared" si="32"/>
        <v>-2349.366358360714</v>
      </c>
      <c r="U40" s="275">
        <f t="shared" si="32"/>
        <v>-298.70809041669236</v>
      </c>
      <c r="V40" s="275">
        <f>SUM(V37:V39)</f>
        <v>-420.54575025235522</v>
      </c>
      <c r="W40" s="275">
        <f t="shared" si="32"/>
        <v>1.4258985962730424</v>
      </c>
      <c r="X40" s="275">
        <f t="shared" si="32"/>
        <v>-308.61309693488869</v>
      </c>
      <c r="Y40" s="275">
        <f>SUM(Y37:Y39)</f>
        <v>305.72780750061014</v>
      </c>
      <c r="Z40" s="275">
        <f t="shared" si="32"/>
        <v>-116.65474992795765</v>
      </c>
      <c r="AA40" s="283">
        <f t="shared" si="32"/>
        <v>-1734.7220502610962</v>
      </c>
      <c r="AB40" s="277">
        <f t="shared" si="32"/>
        <v>515051.98384527158</v>
      </c>
      <c r="AC40" s="275">
        <f t="shared" si="32"/>
        <v>504050.95181717607</v>
      </c>
      <c r="AD40" s="275">
        <f t="shared" si="32"/>
        <v>69853.634967451217</v>
      </c>
      <c r="AE40" s="275">
        <f t="shared" si="32"/>
        <v>-48157.848579705358</v>
      </c>
      <c r="AF40" s="275">
        <f t="shared" si="32"/>
        <v>-6241.3739374389879</v>
      </c>
      <c r="AG40" s="275">
        <f t="shared" si="32"/>
        <v>-1545.3979312527342</v>
      </c>
      <c r="AH40" s="275">
        <f t="shared" si="32"/>
        <v>553.3363116482958</v>
      </c>
      <c r="AI40" s="275">
        <f t="shared" si="32"/>
        <v>1.4460883116830729</v>
      </c>
      <c r="AJ40" s="275">
        <f>SUM(AJ37:AJ39)</f>
        <v>3956.5831520800402</v>
      </c>
      <c r="AK40" s="275">
        <f>SUM(AK37:AK39)</f>
        <v>155.37089890898903</v>
      </c>
      <c r="AL40" s="275">
        <f t="shared" si="32"/>
        <v>-1010.4302666477663</v>
      </c>
      <c r="AM40" s="283">
        <f t="shared" si="32"/>
        <v>-6564.2886752600134</v>
      </c>
      <c r="AN40" s="277">
        <f t="shared" si="32"/>
        <v>1997343.5271286615</v>
      </c>
      <c r="AO40" s="275">
        <f t="shared" si="32"/>
        <v>1769293.8227696209</v>
      </c>
      <c r="AP40" s="275">
        <f t="shared" si="32"/>
        <v>103200.96749004944</v>
      </c>
      <c r="AQ40" s="275">
        <f t="shared" si="32"/>
        <v>94688.140277238999</v>
      </c>
      <c r="AR40" s="275">
        <f t="shared" si="32"/>
        <v>27404.094953016516</v>
      </c>
      <c r="AS40" s="275">
        <f t="shared" si="32"/>
        <v>-5954.2679966510859</v>
      </c>
      <c r="AT40" s="275">
        <f t="shared" si="32"/>
        <v>2572.14</v>
      </c>
      <c r="AU40" s="275">
        <f t="shared" si="32"/>
        <v>0.77191977244665322</v>
      </c>
      <c r="AV40" s="275">
        <f t="shared" si="32"/>
        <v>7598.37435580905</v>
      </c>
      <c r="AW40" s="275">
        <f>SUM(AW37:AW39)</f>
        <v>499.19606215397198</v>
      </c>
      <c r="AX40" s="275">
        <f t="shared" si="32"/>
        <v>-9138.0816096544822</v>
      </c>
      <c r="AY40" s="283">
        <f t="shared" si="32"/>
        <v>7178.3689073058567</v>
      </c>
      <c r="AZ40" s="418">
        <f t="shared" si="32"/>
        <v>-69806.723731865175</v>
      </c>
      <c r="BA40" s="297">
        <f t="shared" si="32"/>
        <v>2896658.5354635841</v>
      </c>
      <c r="BB40" s="275">
        <f>SUM(BB37:BB39)</f>
        <v>2722705.1772472886</v>
      </c>
      <c r="BC40" s="275">
        <f>SUM(BC37:BC39)</f>
        <v>198885.27960398005</v>
      </c>
      <c r="BD40" s="275">
        <f>SUM(BD37:BD39)</f>
        <v>33720.56467828295</v>
      </c>
      <c r="BE40" s="275">
        <f>SUM(BE37:BE39)</f>
        <v>17150.97848992551</v>
      </c>
      <c r="BF40" s="275">
        <f t="shared" si="32"/>
        <v>-7968.3266525708295</v>
      </c>
      <c r="BG40" s="275">
        <f t="shared" si="32"/>
        <v>2413.6396401115717</v>
      </c>
      <c r="BH40" s="275">
        <f t="shared" si="32"/>
        <v>5.0619449921545723</v>
      </c>
      <c r="BI40" s="275">
        <f t="shared" si="32"/>
        <v>11016.222238213802</v>
      </c>
      <c r="BJ40" s="275">
        <f>SUM(BJ37:BJ39)</f>
        <v>1276.5243142502482</v>
      </c>
      <c r="BK40" s="275">
        <f t="shared" si="32"/>
        <v>-10289.910369954967</v>
      </c>
      <c r="BL40" s="299">
        <f t="shared" si="32"/>
        <v>-2449.9519390692012</v>
      </c>
    </row>
    <row r="41" spans="1:64" ht="14.85" customHeight="1" x14ac:dyDescent="0.25">
      <c r="A41" s="1501" t="s">
        <v>305</v>
      </c>
      <c r="B41" s="124">
        <v>5.0999999999999996</v>
      </c>
      <c r="C41" s="311" t="s">
        <v>37</v>
      </c>
      <c r="D41" s="273">
        <f>SUM(E41:O41)</f>
        <v>312268.49631017173</v>
      </c>
      <c r="E41" s="251">
        <v>173145.94251228115</v>
      </c>
      <c r="F41" s="251">
        <v>30832.136799945838</v>
      </c>
      <c r="G41" s="251">
        <v>30397.482603837048</v>
      </c>
      <c r="H41" s="251">
        <v>20491.493878474586</v>
      </c>
      <c r="I41" s="251">
        <v>6728.1782056124557</v>
      </c>
      <c r="J41" s="251">
        <v>40651.19416598518</v>
      </c>
      <c r="K41" s="251">
        <v>2.7897845204914353</v>
      </c>
      <c r="L41" s="251">
        <v>200.27162172482522</v>
      </c>
      <c r="M41" s="251">
        <v>729.23528265319874</v>
      </c>
      <c r="N41" s="251">
        <v>7450.9259809563046</v>
      </c>
      <c r="O41" s="252">
        <v>1638.845474180659</v>
      </c>
      <c r="P41" s="273">
        <f>SUM(Q41:AA41)</f>
        <v>366742.34218254581</v>
      </c>
      <c r="Q41" s="251">
        <v>243992.05102530721</v>
      </c>
      <c r="R41" s="251">
        <v>33603.039172722165</v>
      </c>
      <c r="S41" s="251">
        <v>20225.596427575452</v>
      </c>
      <c r="T41" s="251">
        <v>24299.59264780943</v>
      </c>
      <c r="U41" s="251">
        <v>11559.070068664696</v>
      </c>
      <c r="V41" s="251">
        <v>26531.784165985202</v>
      </c>
      <c r="W41" s="251">
        <v>2.805248489202492</v>
      </c>
      <c r="X41" s="251">
        <v>187.00682929557897</v>
      </c>
      <c r="Y41" s="251">
        <v>734.71680680434747</v>
      </c>
      <c r="Z41" s="251">
        <v>3400.0249342543775</v>
      </c>
      <c r="AA41" s="252">
        <v>2206.6548556382368</v>
      </c>
      <c r="AB41" s="276">
        <f>SUM(AC41:AM41)</f>
        <v>821052.62704284873</v>
      </c>
      <c r="AC41" s="251">
        <v>363848.6833868199</v>
      </c>
      <c r="AD41" s="251">
        <v>120908.79144774631</v>
      </c>
      <c r="AE41" s="251">
        <v>76450.335832310317</v>
      </c>
      <c r="AF41" s="251">
        <v>167614.33500192207</v>
      </c>
      <c r="AG41" s="251">
        <v>18753.756831024388</v>
      </c>
      <c r="AH41" s="251">
        <v>48353.954165985189</v>
      </c>
      <c r="AI41" s="251">
        <v>2.8449688233128221</v>
      </c>
      <c r="AJ41" s="251">
        <v>10013.290521936135</v>
      </c>
      <c r="AK41" s="251">
        <v>813.54650230720983</v>
      </c>
      <c r="AL41" s="251">
        <v>3826.2881372012816</v>
      </c>
      <c r="AM41" s="252">
        <v>10466.800246772396</v>
      </c>
      <c r="AN41" s="276">
        <f>SUM(AO41:AY41)</f>
        <v>2227632.1528306664</v>
      </c>
      <c r="AO41" s="251">
        <v>1058491.2443629333</v>
      </c>
      <c r="AP41" s="251">
        <v>410726.61807942862</v>
      </c>
      <c r="AQ41" s="251">
        <v>151265.3363411116</v>
      </c>
      <c r="AR41" s="251">
        <v>351338.48423014424</v>
      </c>
      <c r="AS41" s="251">
        <v>35349.221734793784</v>
      </c>
      <c r="AT41" s="251">
        <v>154644.98000000001</v>
      </c>
      <c r="AU41" s="251">
        <v>295.42864009201031</v>
      </c>
      <c r="AV41" s="249">
        <v>30961.44645374567</v>
      </c>
      <c r="AW41" s="251">
        <v>538.31344959365674</v>
      </c>
      <c r="AX41" s="251">
        <v>17880.64264097203</v>
      </c>
      <c r="AY41" s="252">
        <v>16140.436897851701</v>
      </c>
      <c r="AZ41" s="680">
        <v>13193.67142909969</v>
      </c>
      <c r="BA41" s="294">
        <f>SUM(BB41:BL41)+AZ41</f>
        <v>3740889.2897953326</v>
      </c>
      <c r="BB41" s="274">
        <f t="shared" ref="BB41:BL44" si="33">E41+Q41+AC41+AO41</f>
        <v>1839477.9212873415</v>
      </c>
      <c r="BC41" s="274">
        <f t="shared" si="33"/>
        <v>596070.58549984288</v>
      </c>
      <c r="BD41" s="274">
        <f t="shared" si="33"/>
        <v>278338.75120483444</v>
      </c>
      <c r="BE41" s="274">
        <f t="shared" si="33"/>
        <v>563743.90575835039</v>
      </c>
      <c r="BF41" s="274">
        <f t="shared" si="33"/>
        <v>72390.226840095333</v>
      </c>
      <c r="BG41" s="274">
        <f t="shared" si="33"/>
        <v>270181.91249795561</v>
      </c>
      <c r="BH41" s="274">
        <f t="shared" si="33"/>
        <v>303.86864192501707</v>
      </c>
      <c r="BI41" s="274">
        <f t="shared" si="33"/>
        <v>41362.015426702208</v>
      </c>
      <c r="BJ41" s="274">
        <f t="shared" si="33"/>
        <v>2815.8120413584129</v>
      </c>
      <c r="BK41" s="274">
        <f t="shared" si="33"/>
        <v>32557.881693383992</v>
      </c>
      <c r="BL41" s="298">
        <f t="shared" si="33"/>
        <v>30452.737474442994</v>
      </c>
    </row>
    <row r="42" spans="1:64" s="255" customFormat="1" ht="24" x14ac:dyDescent="0.25">
      <c r="A42" s="1502"/>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170">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2"/>
      <c r="B43" s="126">
        <v>5.3</v>
      </c>
      <c r="C43" s="131" t="s">
        <v>307</v>
      </c>
      <c r="D43" s="274">
        <f>SUM(E43:O43)</f>
        <v>-33376.654078333682</v>
      </c>
      <c r="E43" s="253">
        <v>-17532.243429919046</v>
      </c>
      <c r="F43" s="253">
        <v>-5673.6593386186969</v>
      </c>
      <c r="G43" s="253">
        <v>-1991.7640343062772</v>
      </c>
      <c r="H43" s="253">
        <v>-3907.8534333337611</v>
      </c>
      <c r="I43" s="253">
        <v>-643.80428582191212</v>
      </c>
      <c r="J43" s="253">
        <v>-2818.9243748868557</v>
      </c>
      <c r="K43" s="253">
        <v>-3.177199277549613</v>
      </c>
      <c r="L43" s="253">
        <v>-288.09201744151807</v>
      </c>
      <c r="M43" s="253">
        <v>0</v>
      </c>
      <c r="N43" s="253">
        <v>-315.96728470481298</v>
      </c>
      <c r="O43" s="254">
        <v>-201.16868002324858</v>
      </c>
      <c r="P43" s="274">
        <f>SUM(Q43:AA43)</f>
        <v>-51491.397771842057</v>
      </c>
      <c r="Q43" s="253">
        <v>-24600.909726656973</v>
      </c>
      <c r="R43" s="253">
        <v>-7961.1706149922711</v>
      </c>
      <c r="S43" s="253">
        <v>-3758.3809902201651</v>
      </c>
      <c r="T43" s="253">
        <v>-7373.9668974009292</v>
      </c>
      <c r="U43" s="253">
        <v>-1128.1662044542334</v>
      </c>
      <c r="V43" s="253">
        <v>-5186.3367620734207</v>
      </c>
      <c r="W43" s="253">
        <v>-5.5675442501471508</v>
      </c>
      <c r="X43" s="253">
        <v>-543.61839210712446</v>
      </c>
      <c r="Y43" s="253">
        <v>0</v>
      </c>
      <c r="Z43" s="253">
        <v>-553.68319249701801</v>
      </c>
      <c r="AA43" s="254">
        <v>-379.59744718977026</v>
      </c>
      <c r="AB43" s="289">
        <f>SUM(AC43:AM43)</f>
        <v>-303330.08659379248</v>
      </c>
      <c r="AC43" s="253">
        <v>-154179.05838288105</v>
      </c>
      <c r="AD43" s="253">
        <v>-49894.325156396102</v>
      </c>
      <c r="AE43" s="253">
        <v>-20471.455122298517</v>
      </c>
      <c r="AF43" s="253">
        <v>-40165.122377498767</v>
      </c>
      <c r="AG43" s="253">
        <v>-5719.2095781849275</v>
      </c>
      <c r="AH43" s="253">
        <v>-25037.161651964463</v>
      </c>
      <c r="AI43" s="253">
        <v>-28.224522483204506</v>
      </c>
      <c r="AJ43" s="253">
        <v>-2961.0248526254813</v>
      </c>
      <c r="AK43" s="253">
        <v>0</v>
      </c>
      <c r="AL43" s="253">
        <v>-2806.8827140065387</v>
      </c>
      <c r="AM43" s="254">
        <v>-2067.6222354533679</v>
      </c>
      <c r="AN43" s="289">
        <f>SUM(AO43:AY43)</f>
        <v>212890.46415831559</v>
      </c>
      <c r="AO43" s="253">
        <v>95857.03604423962</v>
      </c>
      <c r="AP43" s="253">
        <v>31020.569038905953</v>
      </c>
      <c r="AQ43" s="253">
        <v>31870.18351416925</v>
      </c>
      <c r="AR43" s="253">
        <v>62529.498435391462</v>
      </c>
      <c r="AS43" s="253">
        <v>-10841.275031525855</v>
      </c>
      <c r="AT43" s="253">
        <v>0</v>
      </c>
      <c r="AU43" s="253">
        <v>-53.502115404383453</v>
      </c>
      <c r="AV43" s="253">
        <v>4609.7556270144833</v>
      </c>
      <c r="AW43" s="253">
        <v>0</v>
      </c>
      <c r="AX43" s="253">
        <v>-5320.6980908431879</v>
      </c>
      <c r="AY43" s="254">
        <v>3218.8967363682459</v>
      </c>
      <c r="AZ43" s="170">
        <v>-32316.089909699771</v>
      </c>
      <c r="BA43" s="296">
        <f>SUM(BB43:BL43)+AZ43</f>
        <v>-207623.76419535236</v>
      </c>
      <c r="BB43" s="274">
        <f t="shared" si="33"/>
        <v>-100455.17549521747</v>
      </c>
      <c r="BC43" s="274">
        <f t="shared" si="33"/>
        <v>-32508.586071101119</v>
      </c>
      <c r="BD43" s="274">
        <f t="shared" si="33"/>
        <v>5648.5833673442903</v>
      </c>
      <c r="BE43" s="274">
        <f t="shared" si="33"/>
        <v>11082.555727158004</v>
      </c>
      <c r="BF43" s="274">
        <f t="shared" si="33"/>
        <v>-18332.455099986928</v>
      </c>
      <c r="BG43" s="274">
        <f t="shared" si="33"/>
        <v>-33042.422788924741</v>
      </c>
      <c r="BH43" s="274">
        <f t="shared" si="33"/>
        <v>-90.471381415284725</v>
      </c>
      <c r="BI43" s="274">
        <f t="shared" si="33"/>
        <v>817.02036484035943</v>
      </c>
      <c r="BJ43" s="274">
        <f t="shared" si="33"/>
        <v>0</v>
      </c>
      <c r="BK43" s="274">
        <f t="shared" si="33"/>
        <v>-8997.2312820515581</v>
      </c>
      <c r="BL43" s="300">
        <f t="shared" si="33"/>
        <v>570.508373701859</v>
      </c>
    </row>
    <row r="44" spans="1:64" x14ac:dyDescent="0.25">
      <c r="A44" s="1502"/>
      <c r="B44" s="126" t="s">
        <v>82</v>
      </c>
      <c r="C44" s="131" t="s">
        <v>931</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3"/>
      <c r="B45" s="128" t="s">
        <v>219</v>
      </c>
      <c r="C45" s="313" t="s">
        <v>308</v>
      </c>
      <c r="D45" s="278">
        <f>SUM(D41:D44)</f>
        <v>278891.84223183803</v>
      </c>
      <c r="E45" s="278">
        <f t="shared" ref="E45:BL45" si="34">SUM(E41:E44)</f>
        <v>155613.69908236212</v>
      </c>
      <c r="F45" s="278">
        <f t="shared" si="34"/>
        <v>25158.47746132714</v>
      </c>
      <c r="G45" s="278">
        <f t="shared" si="34"/>
        <v>28405.718569530771</v>
      </c>
      <c r="H45" s="278">
        <f t="shared" si="34"/>
        <v>16583.640445140823</v>
      </c>
      <c r="I45" s="278">
        <f>SUM(I41:I44)</f>
        <v>6084.3739197905434</v>
      </c>
      <c r="J45" s="278">
        <f t="shared" si="34"/>
        <v>37832.269791098326</v>
      </c>
      <c r="K45" s="278">
        <f t="shared" si="34"/>
        <v>-0.38741475705817763</v>
      </c>
      <c r="L45" s="278">
        <f t="shared" si="34"/>
        <v>-87.820395716692843</v>
      </c>
      <c r="M45" s="278">
        <f t="shared" si="34"/>
        <v>729.23528265319874</v>
      </c>
      <c r="N45" s="278">
        <f t="shared" si="34"/>
        <v>7134.9586962514913</v>
      </c>
      <c r="O45" s="283">
        <f t="shared" si="34"/>
        <v>1437.6767941574105</v>
      </c>
      <c r="P45" s="278">
        <f t="shared" si="34"/>
        <v>315250.94441070373</v>
      </c>
      <c r="Q45" s="278">
        <f t="shared" si="34"/>
        <v>219391.14129865024</v>
      </c>
      <c r="R45" s="278">
        <f t="shared" si="34"/>
        <v>25641.868557729893</v>
      </c>
      <c r="S45" s="278">
        <f t="shared" si="34"/>
        <v>16467.215437355288</v>
      </c>
      <c r="T45" s="278">
        <f t="shared" si="34"/>
        <v>16925.625750408501</v>
      </c>
      <c r="U45" s="278">
        <f t="shared" si="34"/>
        <v>10430.903864210462</v>
      </c>
      <c r="V45" s="278">
        <f t="shared" si="34"/>
        <v>21345.447403911781</v>
      </c>
      <c r="W45" s="278">
        <f t="shared" si="34"/>
        <v>-2.7622957609446588</v>
      </c>
      <c r="X45" s="278">
        <f t="shared" si="34"/>
        <v>-356.61156281154547</v>
      </c>
      <c r="Y45" s="278">
        <f>SUM(Y41:Y44)</f>
        <v>734.71680680434747</v>
      </c>
      <c r="Z45" s="278">
        <f t="shared" si="34"/>
        <v>2846.3417417573596</v>
      </c>
      <c r="AA45" s="284">
        <f t="shared" si="34"/>
        <v>1827.0574084484665</v>
      </c>
      <c r="AB45" s="849">
        <f t="shared" si="34"/>
        <v>517722.54044905625</v>
      </c>
      <c r="AC45" s="278">
        <f t="shared" si="34"/>
        <v>209669.62500393885</v>
      </c>
      <c r="AD45" s="278">
        <f t="shared" si="34"/>
        <v>71014.466291350196</v>
      </c>
      <c r="AE45" s="278">
        <f t="shared" si="34"/>
        <v>55978.880710011799</v>
      </c>
      <c r="AF45" s="278">
        <f t="shared" si="34"/>
        <v>127449.21262442329</v>
      </c>
      <c r="AG45" s="278">
        <f t="shared" si="34"/>
        <v>13034.54725283946</v>
      </c>
      <c r="AH45" s="278">
        <f t="shared" si="34"/>
        <v>23316.792514020726</v>
      </c>
      <c r="AI45" s="278">
        <f t="shared" si="34"/>
        <v>-25.379553659891684</v>
      </c>
      <c r="AJ45" s="278">
        <f t="shared" si="34"/>
        <v>7052.2656693106528</v>
      </c>
      <c r="AK45" s="278">
        <f t="shared" si="34"/>
        <v>813.54650230720983</v>
      </c>
      <c r="AL45" s="278">
        <f t="shared" si="34"/>
        <v>1019.405423194743</v>
      </c>
      <c r="AM45" s="284">
        <f t="shared" si="34"/>
        <v>8399.1780113190289</v>
      </c>
      <c r="AN45" s="849">
        <f t="shared" si="34"/>
        <v>2440522.6169889821</v>
      </c>
      <c r="AO45" s="278">
        <f t="shared" si="34"/>
        <v>1154348.2804071729</v>
      </c>
      <c r="AP45" s="278">
        <f t="shared" si="34"/>
        <v>441747.18711833458</v>
      </c>
      <c r="AQ45" s="278">
        <f t="shared" si="34"/>
        <v>183135.51985528084</v>
      </c>
      <c r="AR45" s="278">
        <f t="shared" si="34"/>
        <v>413867.9826655357</v>
      </c>
      <c r="AS45" s="278">
        <f t="shared" si="34"/>
        <v>24507.946703267931</v>
      </c>
      <c r="AT45" s="278">
        <f t="shared" si="34"/>
        <v>154644.98000000001</v>
      </c>
      <c r="AU45" s="278">
        <f t="shared" si="34"/>
        <v>241.92652468762685</v>
      </c>
      <c r="AV45" s="275">
        <f t="shared" si="34"/>
        <v>35571.202080760151</v>
      </c>
      <c r="AW45" s="278">
        <f>SUM(AW41:AW44)</f>
        <v>538.31344959365674</v>
      </c>
      <c r="AX45" s="278">
        <f t="shared" si="34"/>
        <v>12559.944550128843</v>
      </c>
      <c r="AY45" s="284">
        <f t="shared" si="34"/>
        <v>19359.333634219947</v>
      </c>
      <c r="AZ45" s="863">
        <f t="shared" si="34"/>
        <v>-19122.418480600081</v>
      </c>
      <c r="BA45" s="297">
        <f t="shared" si="34"/>
        <v>3533265.5255999803</v>
      </c>
      <c r="BB45" s="275">
        <f t="shared" si="34"/>
        <v>1739022.745792124</v>
      </c>
      <c r="BC45" s="275">
        <f t="shared" si="34"/>
        <v>563561.99942874175</v>
      </c>
      <c r="BD45" s="275">
        <f t="shared" si="34"/>
        <v>283987.33457217872</v>
      </c>
      <c r="BE45" s="275">
        <f t="shared" si="34"/>
        <v>574826.46148550836</v>
      </c>
      <c r="BF45" s="275">
        <f t="shared" si="34"/>
        <v>54057.771740108408</v>
      </c>
      <c r="BG45" s="275">
        <f t="shared" si="34"/>
        <v>237139.48970903087</v>
      </c>
      <c r="BH45" s="275">
        <f t="shared" si="34"/>
        <v>213.39726050973235</v>
      </c>
      <c r="BI45" s="275">
        <f t="shared" si="34"/>
        <v>42179.03579154257</v>
      </c>
      <c r="BJ45" s="275">
        <f>SUM(BJ41:BJ44)</f>
        <v>2815.8120413584129</v>
      </c>
      <c r="BK45" s="275">
        <f t="shared" si="34"/>
        <v>23560.650411332434</v>
      </c>
      <c r="BL45" s="299">
        <f t="shared" si="34"/>
        <v>31023.245848144852</v>
      </c>
    </row>
    <row r="46" spans="1:64" ht="14.85" customHeight="1" x14ac:dyDescent="0.25">
      <c r="A46" s="1492"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0">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3"/>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3"/>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3"/>
      <c r="B49" s="126" t="s">
        <v>87</v>
      </c>
      <c r="C49" s="131" t="s">
        <v>932</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7"/>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4" t="s">
        <v>159</v>
      </c>
      <c r="B51" s="124">
        <v>7.1</v>
      </c>
      <c r="C51" s="311" t="s">
        <v>20</v>
      </c>
      <c r="D51" s="273">
        <f>SUM(E51:O51)</f>
        <v>171611.16477704962</v>
      </c>
      <c r="E51" s="251">
        <v>81724.968039569401</v>
      </c>
      <c r="F51" s="251">
        <v>4460.530533822709</v>
      </c>
      <c r="G51" s="251">
        <v>36990.219278477998</v>
      </c>
      <c r="H51" s="251">
        <v>15835.581299086225</v>
      </c>
      <c r="I51" s="251">
        <v>6631.4670088329931</v>
      </c>
      <c r="J51" s="251">
        <v>32.538775061020175</v>
      </c>
      <c r="K51" s="251">
        <v>20.840553308651884</v>
      </c>
      <c r="L51" s="251">
        <v>474.4975424876103</v>
      </c>
      <c r="M51" s="251">
        <v>1864.2170479345646</v>
      </c>
      <c r="N51" s="251">
        <v>19950.664582707446</v>
      </c>
      <c r="O51" s="252">
        <v>3625.6401157609907</v>
      </c>
      <c r="P51" s="273">
        <f>SUM(Q51:AA51)</f>
        <v>119160.83857735076</v>
      </c>
      <c r="Q51" s="251">
        <v>60422.786073008116</v>
      </c>
      <c r="R51" s="251">
        <v>3939.4016406326755</v>
      </c>
      <c r="S51" s="251">
        <v>28527.706223438261</v>
      </c>
      <c r="T51" s="251">
        <v>8178.4807361401135</v>
      </c>
      <c r="U51" s="251">
        <v>7528.8902760747787</v>
      </c>
      <c r="V51" s="251">
        <v>171.53877506102017</v>
      </c>
      <c r="W51" s="251">
        <v>2.4739183601951815</v>
      </c>
      <c r="X51" s="251">
        <v>416.30577397095055</v>
      </c>
      <c r="Y51" s="251">
        <v>142.6389743143344</v>
      </c>
      <c r="Z51" s="251">
        <v>8612.9621131628955</v>
      </c>
      <c r="AA51" s="252">
        <v>1217.6540731874068</v>
      </c>
      <c r="AB51" s="276">
        <f>SUM(AC51:AM51)</f>
        <v>220331.1405757734</v>
      </c>
      <c r="AC51" s="251">
        <v>104997.5584548116</v>
      </c>
      <c r="AD51" s="251">
        <v>13803.112241738874</v>
      </c>
      <c r="AE51" s="251">
        <v>51306.125011616168</v>
      </c>
      <c r="AF51" s="251">
        <v>23285.265662412028</v>
      </c>
      <c r="AG51" s="251">
        <v>11865.043213752328</v>
      </c>
      <c r="AH51" s="251">
        <v>820.53877506102015</v>
      </c>
      <c r="AI51" s="251">
        <v>4.7675687976005046</v>
      </c>
      <c r="AJ51" s="251">
        <v>1990.8365469880052</v>
      </c>
      <c r="AK51" s="251">
        <v>731.6580497934392</v>
      </c>
      <c r="AL51" s="251">
        <v>10855.955360446751</v>
      </c>
      <c r="AM51" s="252">
        <v>670.27969035562091</v>
      </c>
      <c r="AN51" s="276">
        <f>SUM(AO51:AY51)</f>
        <v>709132.84134840535</v>
      </c>
      <c r="AO51" s="251">
        <v>433496.24053524935</v>
      </c>
      <c r="AP51" s="251">
        <v>43407.367993088847</v>
      </c>
      <c r="AQ51" s="251">
        <v>101799.01460701216</v>
      </c>
      <c r="AR51" s="251">
        <v>46653.431634129607</v>
      </c>
      <c r="AS51" s="251">
        <v>22673.605672568359</v>
      </c>
      <c r="AT51" s="251">
        <v>1168.6300000000001</v>
      </c>
      <c r="AU51" s="251">
        <v>46.20357837712038</v>
      </c>
      <c r="AV51" s="249">
        <v>4175.5518986665984</v>
      </c>
      <c r="AW51" s="251">
        <v>2411.768848799351</v>
      </c>
      <c r="AX51" s="251">
        <v>36391.258643045643</v>
      </c>
      <c r="AY51" s="252">
        <v>16909.767937468259</v>
      </c>
      <c r="AZ51" s="680">
        <v>-3141.6499217399978</v>
      </c>
      <c r="BA51" s="294">
        <f>SUM(BB51:BL51)+AZ51</f>
        <v>1217094.3353568388</v>
      </c>
      <c r="BB51" s="274">
        <f t="shared" ref="BB51:BL54" si="37">E51+Q51+AC51+AO51</f>
        <v>680641.55310263846</v>
      </c>
      <c r="BC51" s="274">
        <f t="shared" si="37"/>
        <v>65610.412409283104</v>
      </c>
      <c r="BD51" s="274">
        <f t="shared" si="37"/>
        <v>218623.06512054458</v>
      </c>
      <c r="BE51" s="274">
        <f t="shared" si="37"/>
        <v>93952.759331767971</v>
      </c>
      <c r="BF51" s="274">
        <f t="shared" si="37"/>
        <v>48699.006171228459</v>
      </c>
      <c r="BG51" s="274">
        <f t="shared" si="37"/>
        <v>2193.2463251830604</v>
      </c>
      <c r="BH51" s="274">
        <f t="shared" si="37"/>
        <v>74.285618843567946</v>
      </c>
      <c r="BI51" s="274">
        <f t="shared" si="37"/>
        <v>7057.1917621131643</v>
      </c>
      <c r="BJ51" s="274">
        <f t="shared" si="37"/>
        <v>5150.2829208416897</v>
      </c>
      <c r="BK51" s="274">
        <f t="shared" si="37"/>
        <v>75810.840699362743</v>
      </c>
      <c r="BL51" s="298">
        <f t="shared" si="37"/>
        <v>22423.341816772278</v>
      </c>
    </row>
    <row r="52" spans="1:64" s="255" customFormat="1" ht="16.5" customHeight="1" x14ac:dyDescent="0.25">
      <c r="A52" s="1505"/>
      <c r="B52" s="126">
        <v>7.2</v>
      </c>
      <c r="C52" s="131" t="s">
        <v>21</v>
      </c>
      <c r="D52" s="274">
        <f>SUM(E52:O52)</f>
        <v>50310.436499999989</v>
      </c>
      <c r="E52" s="253">
        <v>41817.262499999997</v>
      </c>
      <c r="F52" s="253">
        <v>668.25</v>
      </c>
      <c r="G52" s="253">
        <v>3647.8755000000001</v>
      </c>
      <c r="H52" s="253">
        <v>453.59999999999997</v>
      </c>
      <c r="I52" s="253">
        <v>1370.6415</v>
      </c>
      <c r="J52" s="253">
        <v>473.84999999999997</v>
      </c>
      <c r="K52" s="253">
        <v>0</v>
      </c>
      <c r="L52" s="253">
        <v>36.449999999999996</v>
      </c>
      <c r="M52" s="253">
        <v>0</v>
      </c>
      <c r="N52" s="253">
        <v>1725.057</v>
      </c>
      <c r="O52" s="254">
        <v>117.44999999999999</v>
      </c>
      <c r="P52" s="274">
        <f>SUM(Q52:AA52)</f>
        <v>0</v>
      </c>
      <c r="Q52" s="253">
        <v>0</v>
      </c>
      <c r="R52" s="253">
        <v>0</v>
      </c>
      <c r="S52" s="253">
        <v>0</v>
      </c>
      <c r="T52" s="253">
        <v>0</v>
      </c>
      <c r="U52" s="253">
        <v>0</v>
      </c>
      <c r="V52" s="253">
        <v>0</v>
      </c>
      <c r="W52" s="253">
        <v>0</v>
      </c>
      <c r="X52" s="253">
        <v>0</v>
      </c>
      <c r="Y52" s="253">
        <v>0</v>
      </c>
      <c r="Z52" s="253">
        <v>0</v>
      </c>
      <c r="AA52" s="254">
        <v>0</v>
      </c>
      <c r="AB52" s="289">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170">
        <v>0</v>
      </c>
      <c r="BA52" s="296">
        <f>SUM(BB52:BL52)+AZ52</f>
        <v>50310.436499999989</v>
      </c>
      <c r="BB52" s="274">
        <f t="shared" si="37"/>
        <v>41817.262499999997</v>
      </c>
      <c r="BC52" s="274">
        <f t="shared" si="37"/>
        <v>668.25</v>
      </c>
      <c r="BD52" s="274">
        <f t="shared" si="37"/>
        <v>3647.8755000000001</v>
      </c>
      <c r="BE52" s="274">
        <f t="shared" si="37"/>
        <v>453.59999999999997</v>
      </c>
      <c r="BF52" s="274">
        <f t="shared" si="37"/>
        <v>1370.6415</v>
      </c>
      <c r="BG52" s="274">
        <f t="shared" si="37"/>
        <v>473.84999999999997</v>
      </c>
      <c r="BH52" s="274">
        <f t="shared" si="37"/>
        <v>0</v>
      </c>
      <c r="BI52" s="274">
        <f t="shared" si="37"/>
        <v>36.449999999999996</v>
      </c>
      <c r="BJ52" s="274">
        <f t="shared" si="37"/>
        <v>0</v>
      </c>
      <c r="BK52" s="274">
        <f t="shared" si="37"/>
        <v>1725.057</v>
      </c>
      <c r="BL52" s="300">
        <f t="shared" si="37"/>
        <v>117.44999999999999</v>
      </c>
    </row>
    <row r="53" spans="1:64" ht="16.5" customHeight="1" x14ac:dyDescent="0.25">
      <c r="A53" s="1505"/>
      <c r="B53" s="126">
        <v>7.3</v>
      </c>
      <c r="C53" s="131" t="s">
        <v>158</v>
      </c>
      <c r="D53" s="274">
        <f>SUM(E53:O53)</f>
        <v>-759.65340525271222</v>
      </c>
      <c r="E53" s="253">
        <v>-682.23930616979226</v>
      </c>
      <c r="F53" s="253">
        <v>-49.334732751566037</v>
      </c>
      <c r="G53" s="253">
        <v>11.352206778304492</v>
      </c>
      <c r="H53" s="253">
        <v>3.4297818805175737</v>
      </c>
      <c r="I53" s="253">
        <v>-24.007784331631633</v>
      </c>
      <c r="J53" s="253">
        <v>3.8587459808584055</v>
      </c>
      <c r="K53" s="253">
        <v>-0.11209872505897912</v>
      </c>
      <c r="L53" s="253">
        <v>0.27221801222730146</v>
      </c>
      <c r="M53" s="253">
        <v>1.0694964962062912</v>
      </c>
      <c r="N53" s="253">
        <v>-24.929064941515946</v>
      </c>
      <c r="O53" s="254">
        <v>0.98713251873873187</v>
      </c>
      <c r="P53" s="274">
        <f>SUM(Q53:AA53)</f>
        <v>55807.243190294066</v>
      </c>
      <c r="Q53" s="253">
        <v>45365.914707971104</v>
      </c>
      <c r="R53" s="253">
        <v>3280.5428504453275</v>
      </c>
      <c r="S53" s="253">
        <v>2691.0618588510342</v>
      </c>
      <c r="T53" s="253">
        <v>813.03621252552057</v>
      </c>
      <c r="U53" s="253">
        <v>1516.536835118894</v>
      </c>
      <c r="V53" s="253">
        <v>6.2792744515775887</v>
      </c>
      <c r="W53" s="253">
        <v>7.0811134994169409</v>
      </c>
      <c r="X53" s="253">
        <v>64.529789168141491</v>
      </c>
      <c r="Y53" s="253">
        <v>253.52614564913932</v>
      </c>
      <c r="Z53" s="253">
        <v>1574.732791941512</v>
      </c>
      <c r="AA53" s="254">
        <v>234.00161067239711</v>
      </c>
      <c r="AB53" s="289">
        <f>SUM(AC53:AM53)</f>
        <v>34426.602568720395</v>
      </c>
      <c r="AC53" s="253">
        <v>27943.543588213317</v>
      </c>
      <c r="AD53" s="253">
        <v>2020.6799030619686</v>
      </c>
      <c r="AE53" s="253">
        <v>1691.1907163788565</v>
      </c>
      <c r="AF53" s="253">
        <v>510.95046001285601</v>
      </c>
      <c r="AG53" s="253">
        <v>933.34639884142894</v>
      </c>
      <c r="AH53" s="253">
        <v>6.4314910269456478</v>
      </c>
      <c r="AI53" s="253">
        <v>4.3580423708930782</v>
      </c>
      <c r="AJ53" s="253">
        <v>40.553575538259999</v>
      </c>
      <c r="AK53" s="253">
        <v>159.32783650844817</v>
      </c>
      <c r="AL53" s="253">
        <v>969.16286268832471</v>
      </c>
      <c r="AM53" s="254">
        <v>147.05769407910299</v>
      </c>
      <c r="AN53" s="289">
        <f>SUM(AO53:AY53)</f>
        <v>232886.91808457105</v>
      </c>
      <c r="AO53" s="253">
        <v>189166.92283040626</v>
      </c>
      <c r="AP53" s="253">
        <v>13679.217100035545</v>
      </c>
      <c r="AQ53" s="253">
        <v>10818.610646442339</v>
      </c>
      <c r="AR53" s="253">
        <v>3268.5693180338958</v>
      </c>
      <c r="AS53" s="253">
        <v>6722.4293550304801</v>
      </c>
      <c r="AT53" s="253">
        <v>0</v>
      </c>
      <c r="AU53" s="253">
        <v>31.388809129091221</v>
      </c>
      <c r="AV53" s="253">
        <v>259.42274861165879</v>
      </c>
      <c r="AW53" s="253">
        <v>1019.2261651102758</v>
      </c>
      <c r="AX53" s="253">
        <v>6980.3975094655698</v>
      </c>
      <c r="AY53" s="254">
        <v>940.73360230593937</v>
      </c>
      <c r="AZ53" s="170">
        <v>-14434.976089824735</v>
      </c>
      <c r="BA53" s="296">
        <f>SUM(BB53:BL53)+AZ53</f>
        <v>307926.13434850803</v>
      </c>
      <c r="BB53" s="274">
        <f t="shared" si="37"/>
        <v>261794.14182042089</v>
      </c>
      <c r="BC53" s="274">
        <f t="shared" si="37"/>
        <v>18931.105120791275</v>
      </c>
      <c r="BD53" s="274">
        <f t="shared" si="37"/>
        <v>15212.215428450534</v>
      </c>
      <c r="BE53" s="274">
        <f t="shared" si="37"/>
        <v>4595.9857724527901</v>
      </c>
      <c r="BF53" s="274">
        <f t="shared" si="37"/>
        <v>9148.3048046591721</v>
      </c>
      <c r="BG53" s="274">
        <f t="shared" si="37"/>
        <v>16.569511459381641</v>
      </c>
      <c r="BH53" s="274">
        <f t="shared" si="37"/>
        <v>42.715866274342261</v>
      </c>
      <c r="BI53" s="274">
        <f t="shared" si="37"/>
        <v>364.77833133028759</v>
      </c>
      <c r="BJ53" s="274">
        <f t="shared" si="37"/>
        <v>1433.1496437640697</v>
      </c>
      <c r="BK53" s="274">
        <f t="shared" si="37"/>
        <v>9499.3640991538905</v>
      </c>
      <c r="BL53" s="300">
        <f t="shared" si="37"/>
        <v>1322.7800395761783</v>
      </c>
    </row>
    <row r="54" spans="1:64" ht="16.5" customHeight="1" x14ac:dyDescent="0.25">
      <c r="A54" s="1505"/>
      <c r="B54" s="126" t="s">
        <v>91</v>
      </c>
      <c r="C54" s="131" t="s">
        <v>933</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6"/>
      <c r="B55" s="129" t="s">
        <v>264</v>
      </c>
      <c r="C55" s="313" t="s">
        <v>38</v>
      </c>
      <c r="D55" s="278">
        <f>SUM(D51:D54)</f>
        <v>221161.9478717969</v>
      </c>
      <c r="E55" s="278">
        <f t="shared" ref="E55:BL55" si="38">SUM(E51:E54)</f>
        <v>122859.9912333996</v>
      </c>
      <c r="F55" s="278">
        <f t="shared" si="38"/>
        <v>5079.4458010711433</v>
      </c>
      <c r="G55" s="278">
        <f t="shared" si="38"/>
        <v>40649.446985256305</v>
      </c>
      <c r="H55" s="278">
        <f t="shared" si="38"/>
        <v>16292.611080966743</v>
      </c>
      <c r="I55" s="278">
        <f t="shared" si="38"/>
        <v>7978.1007245013616</v>
      </c>
      <c r="J55" s="278">
        <f t="shared" si="38"/>
        <v>510.2475210418786</v>
      </c>
      <c r="K55" s="278">
        <f t="shared" si="38"/>
        <v>20.728454583592907</v>
      </c>
      <c r="L55" s="278">
        <f t="shared" si="38"/>
        <v>511.21976049983761</v>
      </c>
      <c r="M55" s="275">
        <f t="shared" si="38"/>
        <v>1865.2865444307708</v>
      </c>
      <c r="N55" s="278">
        <f t="shared" si="38"/>
        <v>21650.792517765931</v>
      </c>
      <c r="O55" s="283">
        <f t="shared" si="38"/>
        <v>3744.0772482797292</v>
      </c>
      <c r="P55" s="278">
        <f t="shared" si="38"/>
        <v>174968.08176764482</v>
      </c>
      <c r="Q55" s="278">
        <f t="shared" si="38"/>
        <v>105788.70078097921</v>
      </c>
      <c r="R55" s="278">
        <f t="shared" si="38"/>
        <v>7219.944491078003</v>
      </c>
      <c r="S55" s="278">
        <f t="shared" si="38"/>
        <v>31218.768082289294</v>
      </c>
      <c r="T55" s="278">
        <f t="shared" si="38"/>
        <v>8991.5169486656341</v>
      </c>
      <c r="U55" s="278">
        <f t="shared" si="38"/>
        <v>9045.4271111936723</v>
      </c>
      <c r="V55" s="278">
        <f t="shared" si="38"/>
        <v>177.81804951259775</v>
      </c>
      <c r="W55" s="278">
        <f t="shared" si="38"/>
        <v>9.5550318596121215</v>
      </c>
      <c r="X55" s="278">
        <f t="shared" si="38"/>
        <v>480.83556313909207</v>
      </c>
      <c r="Y55" s="275">
        <f>SUM(Y51:Y54)</f>
        <v>396.16511996347373</v>
      </c>
      <c r="Z55" s="278">
        <f>SUM(Z51:Z54)</f>
        <v>10187.694905104407</v>
      </c>
      <c r="AA55" s="284">
        <f t="shared" si="38"/>
        <v>1451.655683859804</v>
      </c>
      <c r="AB55" s="849">
        <f t="shared" si="38"/>
        <v>254757.74314449378</v>
      </c>
      <c r="AC55" s="278">
        <f t="shared" si="38"/>
        <v>132941.1020430249</v>
      </c>
      <c r="AD55" s="278">
        <f t="shared" si="38"/>
        <v>15823.792144800842</v>
      </c>
      <c r="AE55" s="278">
        <f t="shared" si="38"/>
        <v>52997.315727995025</v>
      </c>
      <c r="AF55" s="278">
        <f t="shared" si="38"/>
        <v>23796.216122424885</v>
      </c>
      <c r="AG55" s="278">
        <f t="shared" si="38"/>
        <v>12798.389612593757</v>
      </c>
      <c r="AH55" s="278">
        <f t="shared" si="38"/>
        <v>826.9702660879658</v>
      </c>
      <c r="AI55" s="278">
        <f t="shared" si="38"/>
        <v>9.1256111684935828</v>
      </c>
      <c r="AJ55" s="278">
        <f t="shared" si="38"/>
        <v>2031.3901225262653</v>
      </c>
      <c r="AK55" s="275">
        <f t="shared" si="38"/>
        <v>890.98588630188738</v>
      </c>
      <c r="AL55" s="278">
        <f t="shared" si="38"/>
        <v>11825.118223135076</v>
      </c>
      <c r="AM55" s="284">
        <f t="shared" si="38"/>
        <v>817.33738443472384</v>
      </c>
      <c r="AN55" s="849">
        <f t="shared" si="38"/>
        <v>942019.75943297637</v>
      </c>
      <c r="AO55" s="278">
        <f t="shared" si="38"/>
        <v>622663.16336565558</v>
      </c>
      <c r="AP55" s="278">
        <f t="shared" si="38"/>
        <v>57086.585093124391</v>
      </c>
      <c r="AQ55" s="278">
        <f t="shared" si="38"/>
        <v>112617.62525345449</v>
      </c>
      <c r="AR55" s="278">
        <f t="shared" si="38"/>
        <v>49922.0009521635</v>
      </c>
      <c r="AS55" s="278">
        <f t="shared" si="38"/>
        <v>29396.035027598838</v>
      </c>
      <c r="AT55" s="278">
        <f t="shared" si="38"/>
        <v>1168.6300000000001</v>
      </c>
      <c r="AU55" s="278">
        <f t="shared" si="38"/>
        <v>77.592387506211594</v>
      </c>
      <c r="AV55" s="275">
        <f t="shared" si="38"/>
        <v>4434.9746472782572</v>
      </c>
      <c r="AW55" s="275">
        <f>SUM(AW51:AW54)</f>
        <v>3430.9950139096268</v>
      </c>
      <c r="AX55" s="278">
        <f t="shared" si="38"/>
        <v>43371.656152511212</v>
      </c>
      <c r="AY55" s="284">
        <f t="shared" si="38"/>
        <v>17850.501539774199</v>
      </c>
      <c r="AZ55" s="863">
        <f t="shared" si="38"/>
        <v>-17576.626011564731</v>
      </c>
      <c r="BA55" s="297">
        <f t="shared" si="38"/>
        <v>1575330.9062053468</v>
      </c>
      <c r="BB55" s="275">
        <f t="shared" si="38"/>
        <v>984252.95742305927</v>
      </c>
      <c r="BC55" s="275">
        <f t="shared" si="38"/>
        <v>85209.767530074372</v>
      </c>
      <c r="BD55" s="275">
        <f t="shared" si="38"/>
        <v>237483.15604899509</v>
      </c>
      <c r="BE55" s="275">
        <f t="shared" si="38"/>
        <v>99002.34510422076</v>
      </c>
      <c r="BF55" s="275">
        <f t="shared" si="38"/>
        <v>59217.952475887629</v>
      </c>
      <c r="BG55" s="275">
        <f t="shared" si="38"/>
        <v>2683.6658366424422</v>
      </c>
      <c r="BH55" s="275">
        <f t="shared" si="38"/>
        <v>117.00148511791021</v>
      </c>
      <c r="BI55" s="275">
        <f t="shared" si="38"/>
        <v>7458.4200934434521</v>
      </c>
      <c r="BJ55" s="275">
        <f>SUM(BJ51:BJ54)</f>
        <v>6583.4325646057596</v>
      </c>
      <c r="BK55" s="275">
        <f t="shared" si="38"/>
        <v>87035.261798516629</v>
      </c>
      <c r="BL55" s="299">
        <f t="shared" si="38"/>
        <v>23863.571856348455</v>
      </c>
    </row>
    <row r="56" spans="1:64" ht="14.85" customHeight="1" x14ac:dyDescent="0.25">
      <c r="A56" s="1492" t="s">
        <v>29</v>
      </c>
      <c r="B56" s="124">
        <v>8.1</v>
      </c>
      <c r="C56" s="311" t="s">
        <v>22</v>
      </c>
      <c r="D56" s="273">
        <f t="shared" ref="D56:D62" si="39">SUM(E56:O56)</f>
        <v>1138489.0485491836</v>
      </c>
      <c r="E56" s="251">
        <v>547499.32709054369</v>
      </c>
      <c r="F56" s="251">
        <v>37985.221768826494</v>
      </c>
      <c r="G56" s="251">
        <v>399447.88901221741</v>
      </c>
      <c r="H56" s="251">
        <v>78298.151037491916</v>
      </c>
      <c r="I56" s="251">
        <v>84.877707353377048</v>
      </c>
      <c r="J56" s="251">
        <v>10899.11811789871</v>
      </c>
      <c r="K56" s="251">
        <v>0</v>
      </c>
      <c r="L56" s="251">
        <v>5.6929772415717528</v>
      </c>
      <c r="M56" s="251">
        <v>0</v>
      </c>
      <c r="N56" s="251">
        <v>267.12254008062428</v>
      </c>
      <c r="O56" s="252">
        <v>64001.64829752985</v>
      </c>
      <c r="P56" s="276">
        <f t="shared" ref="P56:P62" si="40">SUM(Q56:AA56)</f>
        <v>1269085.4527198079</v>
      </c>
      <c r="Q56" s="251">
        <v>600918.26647408376</v>
      </c>
      <c r="R56" s="251">
        <v>46370.770400648471</v>
      </c>
      <c r="S56" s="251">
        <v>451331.79788875498</v>
      </c>
      <c r="T56" s="251">
        <v>88196.806454960999</v>
      </c>
      <c r="U56" s="251">
        <v>76.452726486653972</v>
      </c>
      <c r="V56" s="251">
        <v>15117.109790651499</v>
      </c>
      <c r="W56" s="251">
        <v>0</v>
      </c>
      <c r="X56" s="251">
        <v>14070.670593055829</v>
      </c>
      <c r="Y56" s="251">
        <v>0</v>
      </c>
      <c r="Z56" s="251">
        <v>278.6870354582486</v>
      </c>
      <c r="AA56" s="252">
        <v>52724.891355707339</v>
      </c>
      <c r="AB56" s="276">
        <f t="shared" ref="AB56:AB62" si="41">SUM(AC56:AM56)</f>
        <v>1323909.7688604773</v>
      </c>
      <c r="AC56" s="251">
        <v>679330.43149920297</v>
      </c>
      <c r="AD56" s="251">
        <v>57533.490362926379</v>
      </c>
      <c r="AE56" s="251">
        <v>401408.064481245</v>
      </c>
      <c r="AF56" s="251">
        <v>92175.00418226773</v>
      </c>
      <c r="AG56" s="251">
        <v>510.90048504257032</v>
      </c>
      <c r="AH56" s="251">
        <v>15140.876551910809</v>
      </c>
      <c r="AI56" s="251">
        <v>0</v>
      </c>
      <c r="AJ56" s="251">
        <v>15705.244352338932</v>
      </c>
      <c r="AK56" s="251">
        <v>0</v>
      </c>
      <c r="AL56" s="251">
        <v>3322.4095542857153</v>
      </c>
      <c r="AM56" s="252">
        <v>58783.347391257252</v>
      </c>
      <c r="AN56" s="276">
        <f t="shared" ref="AN56:AN62" si="42">SUM(AO56:AY56)</f>
        <v>16439972.693230083</v>
      </c>
      <c r="AO56" s="251">
        <v>6053935.083822635</v>
      </c>
      <c r="AP56" s="251">
        <v>1115015.1356498464</v>
      </c>
      <c r="AQ56" s="251">
        <v>4856225.1352384677</v>
      </c>
      <c r="AR56" s="251">
        <v>2682932.2283020583</v>
      </c>
      <c r="AS56" s="251">
        <v>19169.797744468917</v>
      </c>
      <c r="AT56" s="251">
        <v>183129.14913594411</v>
      </c>
      <c r="AU56" s="251">
        <v>240.26526896797989</v>
      </c>
      <c r="AV56" s="249">
        <v>864681.68522619584</v>
      </c>
      <c r="AW56" s="251">
        <v>21680.401777601528</v>
      </c>
      <c r="AX56" s="251">
        <v>3936.1674704108173</v>
      </c>
      <c r="AY56" s="252">
        <v>639027.64359348908</v>
      </c>
      <c r="AZ56" s="680">
        <v>-360.59485925348184</v>
      </c>
      <c r="BA56" s="294">
        <f t="shared" ref="BA56:BA62" si="43">SUM(BB56:BL56)+AZ56</f>
        <v>20171096.3685003</v>
      </c>
      <c r="BB56" s="273">
        <f t="shared" ref="BB56:BL62" si="44">E56+Q56+AC56+AO56</f>
        <v>7881683.1088864654</v>
      </c>
      <c r="BC56" s="273">
        <f t="shared" si="44"/>
        <v>1256904.6181822477</v>
      </c>
      <c r="BD56" s="273">
        <f t="shared" si="44"/>
        <v>6108412.8866206855</v>
      </c>
      <c r="BE56" s="273">
        <f t="shared" si="44"/>
        <v>2941602.1899767788</v>
      </c>
      <c r="BF56" s="273">
        <f t="shared" si="44"/>
        <v>19842.028663351517</v>
      </c>
      <c r="BG56" s="273">
        <f t="shared" si="44"/>
        <v>224286.25359640515</v>
      </c>
      <c r="BH56" s="273">
        <f t="shared" si="44"/>
        <v>240.26526896797989</v>
      </c>
      <c r="BI56" s="273">
        <f t="shared" si="44"/>
        <v>894463.29314883216</v>
      </c>
      <c r="BJ56" s="273">
        <f t="shared" si="44"/>
        <v>21680.401777601528</v>
      </c>
      <c r="BK56" s="273">
        <f t="shared" si="44"/>
        <v>7804.3866002354052</v>
      </c>
      <c r="BL56" s="298">
        <f t="shared" si="44"/>
        <v>814537.53063798347</v>
      </c>
    </row>
    <row r="57" spans="1:64" ht="14.85" customHeight="1" x14ac:dyDescent="0.25">
      <c r="A57" s="1493"/>
      <c r="B57" s="126" t="s">
        <v>115</v>
      </c>
      <c r="C57" s="131" t="s">
        <v>446</v>
      </c>
      <c r="D57" s="274">
        <f t="shared" si="39"/>
        <v>24969.84</v>
      </c>
      <c r="E57" s="253">
        <v>24969.84</v>
      </c>
      <c r="F57" s="253">
        <v>0</v>
      </c>
      <c r="G57" s="253">
        <v>0</v>
      </c>
      <c r="H57" s="253">
        <v>0</v>
      </c>
      <c r="I57" s="253">
        <v>0</v>
      </c>
      <c r="J57" s="253">
        <v>0</v>
      </c>
      <c r="K57" s="253">
        <v>0</v>
      </c>
      <c r="L57" s="253">
        <v>0</v>
      </c>
      <c r="M57" s="253">
        <v>0</v>
      </c>
      <c r="N57" s="253">
        <v>0</v>
      </c>
      <c r="O57" s="254">
        <v>0</v>
      </c>
      <c r="P57" s="274">
        <f t="shared" si="40"/>
        <v>57955.68</v>
      </c>
      <c r="Q57" s="253">
        <v>49939.68</v>
      </c>
      <c r="R57" s="253">
        <v>0</v>
      </c>
      <c r="S57" s="253">
        <v>8016</v>
      </c>
      <c r="T57" s="253">
        <v>0</v>
      </c>
      <c r="U57" s="253">
        <v>0</v>
      </c>
      <c r="V57" s="253">
        <v>0</v>
      </c>
      <c r="W57" s="253">
        <v>0</v>
      </c>
      <c r="X57" s="253">
        <v>0</v>
      </c>
      <c r="Y57" s="253">
        <v>0</v>
      </c>
      <c r="Z57" s="253">
        <v>0</v>
      </c>
      <c r="AA57" s="254">
        <v>0</v>
      </c>
      <c r="AB57" s="289">
        <f t="shared" si="41"/>
        <v>0</v>
      </c>
      <c r="AC57" s="253">
        <v>0</v>
      </c>
      <c r="AD57" s="253">
        <v>0</v>
      </c>
      <c r="AE57" s="253">
        <v>0</v>
      </c>
      <c r="AF57" s="253">
        <v>0</v>
      </c>
      <c r="AG57" s="253">
        <v>0</v>
      </c>
      <c r="AH57" s="253">
        <v>0</v>
      </c>
      <c r="AI57" s="253">
        <v>0</v>
      </c>
      <c r="AJ57" s="253">
        <v>0</v>
      </c>
      <c r="AK57" s="253">
        <v>0</v>
      </c>
      <c r="AL57" s="253">
        <v>0</v>
      </c>
      <c r="AM57" s="254">
        <v>0</v>
      </c>
      <c r="AN57" s="289">
        <f t="shared" si="42"/>
        <v>141023.59999999998</v>
      </c>
      <c r="AO57" s="253">
        <v>61271.51999999999</v>
      </c>
      <c r="AP57" s="253">
        <v>12719.92</v>
      </c>
      <c r="AQ57" s="253">
        <v>46175.759999999995</v>
      </c>
      <c r="AR57" s="253">
        <v>0</v>
      </c>
      <c r="AS57" s="253">
        <v>0</v>
      </c>
      <c r="AT57" s="253">
        <v>0</v>
      </c>
      <c r="AU57" s="253">
        <v>0</v>
      </c>
      <c r="AV57" s="253">
        <v>0</v>
      </c>
      <c r="AW57" s="253">
        <v>0</v>
      </c>
      <c r="AX57" s="253">
        <v>0</v>
      </c>
      <c r="AY57" s="254">
        <v>20856.400000000001</v>
      </c>
      <c r="AZ57" s="170">
        <v>0</v>
      </c>
      <c r="BA57" s="296">
        <f t="shared" si="43"/>
        <v>223949.11999999997</v>
      </c>
      <c r="BB57" s="274">
        <f t="shared" si="44"/>
        <v>136181.03999999998</v>
      </c>
      <c r="BC57" s="274">
        <f t="shared" si="44"/>
        <v>12719.92</v>
      </c>
      <c r="BD57" s="274">
        <f t="shared" si="44"/>
        <v>54191.759999999995</v>
      </c>
      <c r="BE57" s="274">
        <f t="shared" si="44"/>
        <v>0</v>
      </c>
      <c r="BF57" s="274">
        <f t="shared" si="44"/>
        <v>0</v>
      </c>
      <c r="BG57" s="274">
        <f t="shared" si="44"/>
        <v>0</v>
      </c>
      <c r="BH57" s="274">
        <f t="shared" si="44"/>
        <v>0</v>
      </c>
      <c r="BI57" s="274">
        <f t="shared" si="44"/>
        <v>0</v>
      </c>
      <c r="BJ57" s="274">
        <f t="shared" si="44"/>
        <v>0</v>
      </c>
      <c r="BK57" s="274">
        <f t="shared" si="44"/>
        <v>0</v>
      </c>
      <c r="BL57" s="300">
        <f t="shared" si="44"/>
        <v>20856.400000000001</v>
      </c>
    </row>
    <row r="58" spans="1:64" ht="14.85" customHeight="1" x14ac:dyDescent="0.25">
      <c r="A58" s="1493"/>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3"/>
      <c r="B59" s="126" t="s">
        <v>118</v>
      </c>
      <c r="C59" s="131" t="s">
        <v>116</v>
      </c>
      <c r="D59" s="274">
        <f t="shared" si="39"/>
        <v>-2809.8218892560799</v>
      </c>
      <c r="E59" s="253">
        <v>-1423.7118715933138</v>
      </c>
      <c r="F59" s="253">
        <v>-98.776397525031996</v>
      </c>
      <c r="G59" s="253">
        <v>-935.6409004399286</v>
      </c>
      <c r="H59" s="253">
        <v>-183.40052496124164</v>
      </c>
      <c r="I59" s="253">
        <v>-4.4284763875823137</v>
      </c>
      <c r="J59" s="253">
        <v>0</v>
      </c>
      <c r="K59" s="253">
        <v>0</v>
      </c>
      <c r="L59" s="253">
        <v>-1.3334861690370075E-2</v>
      </c>
      <c r="M59" s="253">
        <v>0</v>
      </c>
      <c r="N59" s="253">
        <v>-13.937061900282215</v>
      </c>
      <c r="O59" s="254">
        <v>-149.91332158700905</v>
      </c>
      <c r="P59" s="274">
        <f t="shared" si="40"/>
        <v>-2678.621514837243</v>
      </c>
      <c r="Q59" s="253">
        <v>-1300.795477911686</v>
      </c>
      <c r="R59" s="253">
        <v>-100.37785803778026</v>
      </c>
      <c r="S59" s="253">
        <v>-931.88855166434303</v>
      </c>
      <c r="T59" s="253">
        <v>-182.10459491930638</v>
      </c>
      <c r="U59" s="253">
        <v>-5.497847878533701</v>
      </c>
      <c r="V59" s="253">
        <v>0</v>
      </c>
      <c r="W59" s="253">
        <v>0</v>
      </c>
      <c r="X59" s="253">
        <v>-29.052455203124861</v>
      </c>
      <c r="Y59" s="253">
        <v>0</v>
      </c>
      <c r="Z59" s="253">
        <v>-20.040867043982328</v>
      </c>
      <c r="AA59" s="254">
        <v>-108.86386217848651</v>
      </c>
      <c r="AB59" s="289">
        <f t="shared" si="41"/>
        <v>-4396.1582680047377</v>
      </c>
      <c r="AC59" s="253">
        <v>-1930.3834274254943</v>
      </c>
      <c r="AD59" s="253">
        <v>-163.48700303832592</v>
      </c>
      <c r="AE59" s="253">
        <v>-1296.2988552053953</v>
      </c>
      <c r="AF59" s="253">
        <v>-297.66804150893921</v>
      </c>
      <c r="AG59" s="253">
        <v>-62.343881082136257</v>
      </c>
      <c r="AH59" s="253">
        <v>0</v>
      </c>
      <c r="AI59" s="253">
        <v>0</v>
      </c>
      <c r="AJ59" s="253">
        <v>-50.718189483732154</v>
      </c>
      <c r="AK59" s="253">
        <v>0</v>
      </c>
      <c r="AL59" s="253">
        <v>-405.42515073416479</v>
      </c>
      <c r="AM59" s="254">
        <v>-189.83371952654969</v>
      </c>
      <c r="AN59" s="289">
        <f t="shared" si="42"/>
        <v>-63358.626230900816</v>
      </c>
      <c r="AO59" s="253">
        <v>-31424.363675304092</v>
      </c>
      <c r="AP59" s="253">
        <v>-5787.7464229439429</v>
      </c>
      <c r="AQ59" s="253">
        <v>-13800.866774038986</v>
      </c>
      <c r="AR59" s="253">
        <v>-7624.6033113030371</v>
      </c>
      <c r="AS59" s="253">
        <v>-316.99185142079466</v>
      </c>
      <c r="AT59" s="253">
        <v>0</v>
      </c>
      <c r="AU59" s="253">
        <v>-3.9730274391783968</v>
      </c>
      <c r="AV59" s="253">
        <v>-2457.3318590947597</v>
      </c>
      <c r="AW59" s="253">
        <v>-61.613357743477835</v>
      </c>
      <c r="AX59" s="253">
        <v>-65.088480879139212</v>
      </c>
      <c r="AY59" s="254">
        <v>-1816.047470733406</v>
      </c>
      <c r="AZ59" s="170">
        <v>0</v>
      </c>
      <c r="BA59" s="296">
        <f t="shared" si="43"/>
        <v>-73243.227902998886</v>
      </c>
      <c r="BB59" s="274">
        <f t="shared" si="44"/>
        <v>-36079.254452234585</v>
      </c>
      <c r="BC59" s="274">
        <f t="shared" si="44"/>
        <v>-6150.3876815450813</v>
      </c>
      <c r="BD59" s="274">
        <f t="shared" si="44"/>
        <v>-16964.695081348655</v>
      </c>
      <c r="BE59" s="274">
        <f t="shared" si="44"/>
        <v>-8287.7764726925234</v>
      </c>
      <c r="BF59" s="274">
        <f t="shared" si="44"/>
        <v>-389.26205676904692</v>
      </c>
      <c r="BG59" s="274">
        <f t="shared" si="44"/>
        <v>0</v>
      </c>
      <c r="BH59" s="274">
        <f t="shared" si="44"/>
        <v>-3.9730274391783968</v>
      </c>
      <c r="BI59" s="274">
        <f t="shared" si="44"/>
        <v>-2537.1158386433071</v>
      </c>
      <c r="BJ59" s="274">
        <f t="shared" si="44"/>
        <v>-61.613357743477835</v>
      </c>
      <c r="BK59" s="274">
        <f t="shared" si="44"/>
        <v>-504.4915605575685</v>
      </c>
      <c r="BL59" s="300">
        <f t="shared" si="44"/>
        <v>-2264.6583740254514</v>
      </c>
    </row>
    <row r="60" spans="1:64" x14ac:dyDescent="0.25">
      <c r="A60" s="1493"/>
      <c r="B60" s="126" t="s">
        <v>119</v>
      </c>
      <c r="C60" s="131" t="s">
        <v>161</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3"/>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3"/>
      <c r="B62" s="126" t="s">
        <v>445</v>
      </c>
      <c r="C62" s="131" t="s">
        <v>934</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89">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170">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7"/>
      <c r="B63" s="129" t="s">
        <v>460</v>
      </c>
      <c r="C63" s="313" t="s">
        <v>30</v>
      </c>
      <c r="D63" s="275">
        <f>SUM(D56:D62)</f>
        <v>1160649.0666599276</v>
      </c>
      <c r="E63" s="275">
        <f t="shared" ref="E63:BL63" si="45">SUM(E56:E62)</f>
        <v>571045.4552189504</v>
      </c>
      <c r="F63" s="275">
        <f t="shared" si="45"/>
        <v>37886.445371301459</v>
      </c>
      <c r="G63" s="275">
        <f t="shared" si="45"/>
        <v>398512.24811177747</v>
      </c>
      <c r="H63" s="275">
        <f t="shared" si="45"/>
        <v>78114.750512530678</v>
      </c>
      <c r="I63" s="275">
        <f t="shared" si="45"/>
        <v>80.44923096579474</v>
      </c>
      <c r="J63" s="275">
        <f t="shared" si="45"/>
        <v>10899.11811789871</v>
      </c>
      <c r="K63" s="275">
        <f t="shared" si="45"/>
        <v>0</v>
      </c>
      <c r="L63" s="275">
        <f t="shared" si="45"/>
        <v>5.6796423798813827</v>
      </c>
      <c r="M63" s="275">
        <f>SUM(M56:M62)</f>
        <v>0</v>
      </c>
      <c r="N63" s="275">
        <f t="shared" si="45"/>
        <v>253.18547818034207</v>
      </c>
      <c r="O63" s="283">
        <f t="shared" si="45"/>
        <v>63851.73497594284</v>
      </c>
      <c r="P63" s="275">
        <f t="shared" si="45"/>
        <v>1324362.5112049705</v>
      </c>
      <c r="Q63" s="275">
        <f t="shared" si="45"/>
        <v>649557.1509961721</v>
      </c>
      <c r="R63" s="275">
        <f t="shared" si="45"/>
        <v>46270.392542610687</v>
      </c>
      <c r="S63" s="275">
        <f t="shared" si="45"/>
        <v>458415.90933709062</v>
      </c>
      <c r="T63" s="275">
        <f t="shared" si="45"/>
        <v>88014.701860041692</v>
      </c>
      <c r="U63" s="275">
        <f t="shared" si="45"/>
        <v>70.954878608120268</v>
      </c>
      <c r="V63" s="275">
        <f t="shared" si="45"/>
        <v>15117.109790651499</v>
      </c>
      <c r="W63" s="275">
        <f t="shared" si="45"/>
        <v>0</v>
      </c>
      <c r="X63" s="275">
        <f t="shared" si="45"/>
        <v>14041.618137852704</v>
      </c>
      <c r="Y63" s="275">
        <f>SUM(Y56:Y62)</f>
        <v>0</v>
      </c>
      <c r="Z63" s="275">
        <f t="shared" si="45"/>
        <v>258.6461684142663</v>
      </c>
      <c r="AA63" s="283">
        <f t="shared" si="45"/>
        <v>52616.027493528854</v>
      </c>
      <c r="AB63" s="277">
        <f t="shared" si="45"/>
        <v>1319513.6105924726</v>
      </c>
      <c r="AC63" s="275">
        <f t="shared" si="45"/>
        <v>677400.04807177745</v>
      </c>
      <c r="AD63" s="275">
        <f t="shared" si="45"/>
        <v>57370.003359888055</v>
      </c>
      <c r="AE63" s="275">
        <f t="shared" si="45"/>
        <v>400111.76562603959</v>
      </c>
      <c r="AF63" s="275">
        <f t="shared" si="45"/>
        <v>91877.336140758794</v>
      </c>
      <c r="AG63" s="275">
        <f t="shared" si="45"/>
        <v>448.55660396043407</v>
      </c>
      <c r="AH63" s="275">
        <f t="shared" si="45"/>
        <v>15140.876551910809</v>
      </c>
      <c r="AI63" s="275">
        <f t="shared" si="45"/>
        <v>0</v>
      </c>
      <c r="AJ63" s="275">
        <f t="shared" si="45"/>
        <v>15654.5261628552</v>
      </c>
      <c r="AK63" s="275">
        <f>SUM(AK56:AK62)</f>
        <v>0</v>
      </c>
      <c r="AL63" s="275">
        <f t="shared" si="45"/>
        <v>2916.9844035515507</v>
      </c>
      <c r="AM63" s="283">
        <f t="shared" si="45"/>
        <v>58593.513671730703</v>
      </c>
      <c r="AN63" s="277">
        <f t="shared" si="45"/>
        <v>16517637.666999182</v>
      </c>
      <c r="AO63" s="275">
        <f t="shared" si="45"/>
        <v>6083782.2401473308</v>
      </c>
      <c r="AP63" s="275">
        <f t="shared" si="45"/>
        <v>1121947.3092269024</v>
      </c>
      <c r="AQ63" s="275">
        <f t="shared" si="45"/>
        <v>4888600.0284644281</v>
      </c>
      <c r="AR63" s="275">
        <f t="shared" si="45"/>
        <v>2675307.6249907552</v>
      </c>
      <c r="AS63" s="275">
        <f t="shared" si="45"/>
        <v>18852.805893048124</v>
      </c>
      <c r="AT63" s="275">
        <f t="shared" si="45"/>
        <v>183129.14913594411</v>
      </c>
      <c r="AU63" s="275">
        <f t="shared" si="45"/>
        <v>236.2922415288015</v>
      </c>
      <c r="AV63" s="275">
        <f t="shared" si="45"/>
        <v>862224.35336710105</v>
      </c>
      <c r="AW63" s="275">
        <f>SUM(AW56:AW62)</f>
        <v>21618.78841985805</v>
      </c>
      <c r="AX63" s="275">
        <f t="shared" si="45"/>
        <v>3871.078989531678</v>
      </c>
      <c r="AY63" s="283">
        <f t="shared" si="45"/>
        <v>658067.99612275569</v>
      </c>
      <c r="AZ63" s="418">
        <f t="shared" si="45"/>
        <v>-360.59485925348184</v>
      </c>
      <c r="BA63" s="297">
        <f t="shared" si="45"/>
        <v>20321802.260597304</v>
      </c>
      <c r="BB63" s="275">
        <f t="shared" si="45"/>
        <v>7981784.8944342313</v>
      </c>
      <c r="BC63" s="275">
        <f t="shared" si="45"/>
        <v>1263474.1505007027</v>
      </c>
      <c r="BD63" s="275">
        <f t="shared" si="45"/>
        <v>6145639.9515393367</v>
      </c>
      <c r="BE63" s="275">
        <f t="shared" si="45"/>
        <v>2933314.4135040864</v>
      </c>
      <c r="BF63" s="275">
        <f t="shared" si="45"/>
        <v>19452.766606582471</v>
      </c>
      <c r="BG63" s="275">
        <f t="shared" si="45"/>
        <v>224286.25359640515</v>
      </c>
      <c r="BH63" s="275">
        <f t="shared" si="45"/>
        <v>236.2922415288015</v>
      </c>
      <c r="BI63" s="275">
        <f t="shared" si="45"/>
        <v>891926.17731018888</v>
      </c>
      <c r="BJ63" s="275">
        <f>SUM(BJ56:BJ62)</f>
        <v>21618.78841985805</v>
      </c>
      <c r="BK63" s="275">
        <f t="shared" si="45"/>
        <v>7299.8950396778364</v>
      </c>
      <c r="BL63" s="299">
        <f t="shared" si="45"/>
        <v>833129.272263958</v>
      </c>
    </row>
    <row r="64" spans="1:64" ht="24.75" customHeight="1" x14ac:dyDescent="0.25">
      <c r="A64" s="1492" t="s">
        <v>3</v>
      </c>
      <c r="B64" s="124">
        <v>9.1</v>
      </c>
      <c r="C64" s="311" t="s">
        <v>188</v>
      </c>
      <c r="D64" s="273">
        <f>SUM(E64:M64)</f>
        <v>18247.496679653275</v>
      </c>
      <c r="E64" s="251">
        <v>10250.010334107345</v>
      </c>
      <c r="F64" s="251">
        <v>624.15039905623291</v>
      </c>
      <c r="G64" s="251">
        <v>3515.6893198528874</v>
      </c>
      <c r="H64" s="251">
        <v>2106.6051378037691</v>
      </c>
      <c r="I64" s="251">
        <v>1359.0348953930229</v>
      </c>
      <c r="J64" s="251">
        <v>150.40756588708396</v>
      </c>
      <c r="K64" s="251">
        <v>1.1978296001604423</v>
      </c>
      <c r="L64" s="251">
        <v>79.694719431812558</v>
      </c>
      <c r="M64" s="251">
        <v>160.7064785209636</v>
      </c>
      <c r="N64" s="301"/>
      <c r="O64" s="1119"/>
      <c r="P64" s="273">
        <f>SUM(Q64:Y64)</f>
        <v>23240.782057826273</v>
      </c>
      <c r="Q64" s="251">
        <v>18754.441016858447</v>
      </c>
      <c r="R64" s="251">
        <v>626.44421501211593</v>
      </c>
      <c r="S64" s="251">
        <v>4727.7612873892558</v>
      </c>
      <c r="T64" s="251">
        <v>488.46280684021258</v>
      </c>
      <c r="U64" s="251">
        <v>2310.206886076</v>
      </c>
      <c r="V64" s="251">
        <v>670.40756588708393</v>
      </c>
      <c r="W64" s="251">
        <v>1.2044692525500813</v>
      </c>
      <c r="X64" s="251">
        <v>80.293769614484859</v>
      </c>
      <c r="Y64" s="251">
        <v>-4418.4399591038755</v>
      </c>
      <c r="Z64" s="301"/>
      <c r="AA64" s="1119"/>
      <c r="AB64" s="276">
        <f>SUM(AC64:AK64)</f>
        <v>353217.88907658338</v>
      </c>
      <c r="AC64" s="251">
        <v>31394.777909409371</v>
      </c>
      <c r="AD64" s="251">
        <v>727.95604898162844</v>
      </c>
      <c r="AE64" s="251">
        <v>13138.319297284963</v>
      </c>
      <c r="AF64" s="251">
        <v>4896.5395465241454</v>
      </c>
      <c r="AG64" s="251">
        <v>3539.2093730982497</v>
      </c>
      <c r="AH64" s="251">
        <v>1104.447565887084</v>
      </c>
      <c r="AI64" s="251">
        <v>1.2215236850971638</v>
      </c>
      <c r="AJ64" s="251">
        <v>81.832473801566266</v>
      </c>
      <c r="AK64" s="251">
        <v>298333.58533791127</v>
      </c>
      <c r="AL64" s="301"/>
      <c r="AM64" s="1119"/>
      <c r="AN64" s="276">
        <f>SUM(AO64:AW64)</f>
        <v>936227.91155517637</v>
      </c>
      <c r="AO64" s="251">
        <v>55962.781792611706</v>
      </c>
      <c r="AP64" s="251">
        <v>1604.1843509170044</v>
      </c>
      <c r="AQ64" s="251">
        <v>28017.785809683191</v>
      </c>
      <c r="AR64" s="251">
        <v>13003.889347642174</v>
      </c>
      <c r="AS64" s="251">
        <v>9649.1166910909997</v>
      </c>
      <c r="AT64" s="251">
        <v>3.7</v>
      </c>
      <c r="AU64" s="251">
        <v>0.65204751149738316</v>
      </c>
      <c r="AV64" s="249">
        <v>320.82976366098274</v>
      </c>
      <c r="AW64" s="251">
        <v>827664.97175205883</v>
      </c>
      <c r="AX64" s="301"/>
      <c r="AY64" s="1119"/>
      <c r="AZ64" s="680">
        <v>-3631.9572291275763</v>
      </c>
      <c r="BA64" s="294">
        <f>SUM(BB64:BJ64)+AZ64</f>
        <v>1327302.1221401119</v>
      </c>
      <c r="BB64" s="273">
        <f t="shared" ref="BB64:BJ71" si="46">E64+Q64+AC64+AO64</f>
        <v>116362.01105298687</v>
      </c>
      <c r="BC64" s="273">
        <f t="shared" si="46"/>
        <v>3582.7350139669816</v>
      </c>
      <c r="BD64" s="273">
        <f t="shared" si="46"/>
        <v>49399.555714210299</v>
      </c>
      <c r="BE64" s="273">
        <f t="shared" si="46"/>
        <v>20495.496838810301</v>
      </c>
      <c r="BF64" s="273">
        <f t="shared" si="46"/>
        <v>16857.567845658272</v>
      </c>
      <c r="BG64" s="273">
        <f t="shared" si="46"/>
        <v>1928.9626976612519</v>
      </c>
      <c r="BH64" s="273">
        <f t="shared" si="46"/>
        <v>4.2758700493050705</v>
      </c>
      <c r="BI64" s="273">
        <f t="shared" si="46"/>
        <v>562.65072650884645</v>
      </c>
      <c r="BJ64" s="273">
        <f t="shared" si="46"/>
        <v>1121740.8236093873</v>
      </c>
      <c r="BK64" s="301"/>
      <c r="BL64" s="302"/>
    </row>
    <row r="65" spans="1:64" x14ac:dyDescent="0.25">
      <c r="A65" s="1493"/>
      <c r="B65" s="126" t="s">
        <v>109</v>
      </c>
      <c r="C65" s="131" t="s">
        <v>189</v>
      </c>
      <c r="D65" s="274">
        <f>SUM(E65:M65)</f>
        <v>90114.852451885003</v>
      </c>
      <c r="E65" s="253">
        <v>9085.3978850929434</v>
      </c>
      <c r="F65" s="253">
        <v>139.09524113566769</v>
      </c>
      <c r="G65" s="253">
        <v>55554.24506984109</v>
      </c>
      <c r="H65" s="253">
        <v>13252.170178597284</v>
      </c>
      <c r="I65" s="253">
        <v>11962.620167940871</v>
      </c>
      <c r="J65" s="253">
        <v>33.51912724453436</v>
      </c>
      <c r="K65" s="253">
        <v>0.26694270695923428</v>
      </c>
      <c r="L65" s="253">
        <v>17.760392740866656</v>
      </c>
      <c r="M65" s="253">
        <v>69.777446584776428</v>
      </c>
      <c r="N65" s="303"/>
      <c r="O65" s="375"/>
      <c r="P65" s="274">
        <f>SUM(Q65:Y65)</f>
        <v>126070.66855021408</v>
      </c>
      <c r="Q65" s="253">
        <v>1930.5870082128267</v>
      </c>
      <c r="R65" s="253">
        <v>139.6064302400676</v>
      </c>
      <c r="S65" s="253">
        <v>95530.912434379788</v>
      </c>
      <c r="T65" s="253">
        <v>13398.612216846755</v>
      </c>
      <c r="U65" s="253">
        <v>14948.96706613919</v>
      </c>
      <c r="V65" s="253">
        <v>33.51912724453436</v>
      </c>
      <c r="W65" s="253">
        <v>0.2684223888621704</v>
      </c>
      <c r="X65" s="253">
        <v>17.893894265078075</v>
      </c>
      <c r="Y65" s="253">
        <v>70.301950496968288</v>
      </c>
      <c r="Z65" s="303"/>
      <c r="AA65" s="375"/>
      <c r="AB65" s="289">
        <f>SUM(AC65:AK65)</f>
        <v>164128.95766925925</v>
      </c>
      <c r="AC65" s="253">
        <v>7512.4245677265144</v>
      </c>
      <c r="AD65" s="253">
        <v>140.91945682462134</v>
      </c>
      <c r="AE65" s="253">
        <v>95531.862617193314</v>
      </c>
      <c r="AF65" s="253">
        <v>30427.212655054034</v>
      </c>
      <c r="AG65" s="253">
        <v>30392.861042328055</v>
      </c>
      <c r="AH65" s="253">
        <v>33.51912724453436</v>
      </c>
      <c r="AI65" s="253">
        <v>0.27222306000033736</v>
      </c>
      <c r="AJ65" s="253">
        <v>18.23680268949337</v>
      </c>
      <c r="AK65" s="253">
        <v>71.649177138699656</v>
      </c>
      <c r="AL65" s="303"/>
      <c r="AM65" s="375"/>
      <c r="AN65" s="289">
        <f>SUM(AO65:AW65)</f>
        <v>320064.46895426157</v>
      </c>
      <c r="AO65" s="253">
        <v>694.22371357592067</v>
      </c>
      <c r="AP65" s="253">
        <v>50.201360533372679</v>
      </c>
      <c r="AQ65" s="253">
        <v>208310.99341065143</v>
      </c>
      <c r="AR65" s="253">
        <v>82936.724679927487</v>
      </c>
      <c r="AS65" s="253">
        <v>28007.561008975517</v>
      </c>
      <c r="AT65" s="253">
        <v>0</v>
      </c>
      <c r="AU65" s="253">
        <v>0.14531226124469598</v>
      </c>
      <c r="AV65" s="253">
        <v>13.110526204504584</v>
      </c>
      <c r="AW65" s="253">
        <v>51.508942132125938</v>
      </c>
      <c r="AX65" s="303"/>
      <c r="AY65" s="375"/>
      <c r="AZ65" s="170">
        <v>78928.710029316615</v>
      </c>
      <c r="BA65" s="296">
        <f>SUM(BB65:BJ65)+AZ65</f>
        <v>779307.65765493643</v>
      </c>
      <c r="BB65" s="274">
        <f t="shared" si="46"/>
        <v>19222.633174608203</v>
      </c>
      <c r="BC65" s="274">
        <f t="shared" si="46"/>
        <v>469.82248873372924</v>
      </c>
      <c r="BD65" s="274">
        <f t="shared" si="46"/>
        <v>454928.01353206561</v>
      </c>
      <c r="BE65" s="274">
        <f t="shared" si="46"/>
        <v>140014.71973042557</v>
      </c>
      <c r="BF65" s="274">
        <f t="shared" si="46"/>
        <v>85312.00928538364</v>
      </c>
      <c r="BG65" s="274">
        <f t="shared" si="46"/>
        <v>100.55738173360308</v>
      </c>
      <c r="BH65" s="274">
        <f t="shared" si="46"/>
        <v>0.95290041706643802</v>
      </c>
      <c r="BI65" s="274">
        <f t="shared" si="46"/>
        <v>67.001615899942678</v>
      </c>
      <c r="BJ65" s="274">
        <f t="shared" si="46"/>
        <v>263.23751635257031</v>
      </c>
      <c r="BK65" s="303"/>
      <c r="BL65" s="304"/>
    </row>
    <row r="66" spans="1:64" x14ac:dyDescent="0.25">
      <c r="A66" s="1493"/>
      <c r="B66" s="126" t="s">
        <v>1324</v>
      </c>
      <c r="C66" s="131" t="s">
        <v>1325</v>
      </c>
      <c r="D66" s="274">
        <f>SUM(E66:M66)</f>
        <v>73038.826303599053</v>
      </c>
      <c r="E66" s="253">
        <v>6265.899584234121</v>
      </c>
      <c r="F66" s="253">
        <v>147.07871302477233</v>
      </c>
      <c r="G66" s="253">
        <v>783.16550284600328</v>
      </c>
      <c r="H66" s="253">
        <v>236.61362971656854</v>
      </c>
      <c r="I66" s="253">
        <v>65477.781491046706</v>
      </c>
      <c r="J66" s="253">
        <v>35.442981777005791</v>
      </c>
      <c r="K66" s="253">
        <v>0.28226407654463892</v>
      </c>
      <c r="L66" s="253">
        <v>18.779763317663541</v>
      </c>
      <c r="M66" s="253">
        <v>73.782373559666411</v>
      </c>
      <c r="N66" s="303"/>
      <c r="O66" s="375"/>
      <c r="P66" s="274">
        <f>SUM(Q66:Y66)</f>
        <v>105541.47960436479</v>
      </c>
      <c r="Q66" s="253">
        <v>2041.3944447843246</v>
      </c>
      <c r="R66" s="253">
        <v>147.61924219725557</v>
      </c>
      <c r="S66" s="253">
        <v>52415.322410295921</v>
      </c>
      <c r="T66" s="253">
        <v>9491.292209766978</v>
      </c>
      <c r="U66" s="253">
        <v>41316.866577846151</v>
      </c>
      <c r="V66" s="253">
        <v>35.442981777005791</v>
      </c>
      <c r="W66" s="253">
        <v>0.28382868585976007</v>
      </c>
      <c r="X66" s="253">
        <v>18.920927258338615</v>
      </c>
      <c r="Y66" s="253">
        <v>74.33698175295747</v>
      </c>
      <c r="Z66" s="303"/>
      <c r="AA66" s="375"/>
      <c r="AB66" s="289">
        <f>SUM(AC66:AK66)</f>
        <v>115016.89893918856</v>
      </c>
      <c r="AC66" s="253">
        <v>2060.5941705487676</v>
      </c>
      <c r="AD66" s="253">
        <v>149.00763089155402</v>
      </c>
      <c r="AE66" s="253">
        <v>29366.693362436774</v>
      </c>
      <c r="AF66" s="253">
        <v>12878.340622647545</v>
      </c>
      <c r="AG66" s="253">
        <v>70431.487272786631</v>
      </c>
      <c r="AH66" s="253">
        <v>35.442981777005791</v>
      </c>
      <c r="AI66" s="253">
        <v>0.28784749926464692</v>
      </c>
      <c r="AJ66" s="253">
        <v>19.283517159593124</v>
      </c>
      <c r="AK66" s="253">
        <v>75.761533441431624</v>
      </c>
      <c r="AL66" s="303"/>
      <c r="AM66" s="375"/>
      <c r="AN66" s="289">
        <f>SUM(AO66:AW66)</f>
        <v>356219.45083084441</v>
      </c>
      <c r="AO66" s="253">
        <v>18666.209185332049</v>
      </c>
      <c r="AP66" s="253">
        <v>53.082703901706054</v>
      </c>
      <c r="AQ66" s="253">
        <v>107148.05414383723</v>
      </c>
      <c r="AR66" s="253">
        <v>31640.965574010868</v>
      </c>
      <c r="AS66" s="253">
        <v>198642.65722177678</v>
      </c>
      <c r="AT66" s="253">
        <v>0</v>
      </c>
      <c r="AU66" s="253">
        <v>0.15365256349599837</v>
      </c>
      <c r="AV66" s="253">
        <v>13.86301433098868</v>
      </c>
      <c r="AW66" s="253">
        <v>54.465335091308901</v>
      </c>
      <c r="AX66" s="303"/>
      <c r="AY66" s="375"/>
      <c r="AZ66" s="170">
        <v>48958.862187048573</v>
      </c>
      <c r="BA66" s="296">
        <f>SUM(BB66:BJ66)+AZ66</f>
        <v>698775.51786504546</v>
      </c>
      <c r="BB66" s="274">
        <f t="shared" si="46"/>
        <v>29034.097384899262</v>
      </c>
      <c r="BC66" s="274">
        <f t="shared" si="46"/>
        <v>496.78829001528794</v>
      </c>
      <c r="BD66" s="274">
        <f t="shared" si="46"/>
        <v>189713.23541941593</v>
      </c>
      <c r="BE66" s="274">
        <f t="shared" si="46"/>
        <v>54247.212036141966</v>
      </c>
      <c r="BF66" s="274">
        <f t="shared" si="46"/>
        <v>375868.79256345629</v>
      </c>
      <c r="BG66" s="274">
        <f t="shared" si="46"/>
        <v>106.32894533101737</v>
      </c>
      <c r="BH66" s="274">
        <f t="shared" si="46"/>
        <v>1.0075928251650443</v>
      </c>
      <c r="BI66" s="274">
        <f t="shared" si="46"/>
        <v>70.847222066583967</v>
      </c>
      <c r="BJ66" s="274">
        <f t="shared" si="46"/>
        <v>278.34622384536442</v>
      </c>
      <c r="BK66" s="303"/>
      <c r="BL66" s="304"/>
    </row>
    <row r="67" spans="1:64" x14ac:dyDescent="0.25">
      <c r="A67" s="1493"/>
      <c r="B67" s="126" t="s">
        <v>110</v>
      </c>
      <c r="C67" s="131" t="s">
        <v>190</v>
      </c>
      <c r="D67" s="274">
        <f>SUM(E67:M67)</f>
        <v>113107.44961017113</v>
      </c>
      <c r="E67" s="253">
        <v>38543.724510429704</v>
      </c>
      <c r="F67" s="253">
        <v>297.15193985049342</v>
      </c>
      <c r="G67" s="253">
        <v>44809.984994038219</v>
      </c>
      <c r="H67" s="253">
        <v>23678.40815915255</v>
      </c>
      <c r="I67" s="253">
        <v>488.94812569750025</v>
      </c>
      <c r="J67" s="253">
        <v>705.85238090344376</v>
      </c>
      <c r="K67" s="253">
        <v>0.61180513931079727</v>
      </c>
      <c r="L67" s="253">
        <v>-26.235012481087317</v>
      </c>
      <c r="M67" s="253">
        <v>4609.0027074410027</v>
      </c>
      <c r="N67" s="303"/>
      <c r="O67" s="375"/>
      <c r="P67" s="274">
        <f>SUM(Q67:Y67)</f>
        <v>120170.91555655617</v>
      </c>
      <c r="Q67" s="253">
        <v>44279.15621117827</v>
      </c>
      <c r="R67" s="253">
        <v>793.30353252966449</v>
      </c>
      <c r="S67" s="253">
        <v>41692.194819080774</v>
      </c>
      <c r="T67" s="253">
        <v>16391.56321725572</v>
      </c>
      <c r="U67" s="253">
        <v>1042.3844236682473</v>
      </c>
      <c r="V67" s="253">
        <v>6189.972380903444</v>
      </c>
      <c r="W67" s="253">
        <v>0.6151964175482646</v>
      </c>
      <c r="X67" s="253">
        <v>250.02095923677211</v>
      </c>
      <c r="Y67" s="253">
        <v>9531.7048162857154</v>
      </c>
      <c r="Z67" s="303"/>
      <c r="AA67" s="375"/>
      <c r="AB67" s="289">
        <f>SUM(AC67:AK67)</f>
        <v>292514.25454810302</v>
      </c>
      <c r="AC67" s="253">
        <v>86739.421463958002</v>
      </c>
      <c r="AD67" s="253">
        <v>7447.6928539740766</v>
      </c>
      <c r="AE67" s="253">
        <v>141290.26936249516</v>
      </c>
      <c r="AF67" s="253">
        <v>27498.065215813382</v>
      </c>
      <c r="AG67" s="253">
        <v>10987.399973101305</v>
      </c>
      <c r="AH67" s="253">
        <v>3007.1023809034432</v>
      </c>
      <c r="AI67" s="253">
        <v>4.1439071636167677</v>
      </c>
      <c r="AJ67" s="253">
        <v>645.19686996181122</v>
      </c>
      <c r="AK67" s="253">
        <v>14894.962520732175</v>
      </c>
      <c r="AL67" s="303"/>
      <c r="AM67" s="375"/>
      <c r="AN67" s="289">
        <f>SUM(AO67:AW67)</f>
        <v>729836.7515121547</v>
      </c>
      <c r="AO67" s="253">
        <v>214532.69911659474</v>
      </c>
      <c r="AP67" s="253">
        <v>15774.866338210442</v>
      </c>
      <c r="AQ67" s="253">
        <v>308026.88948035426</v>
      </c>
      <c r="AR67" s="253">
        <v>100618.66624146819</v>
      </c>
      <c r="AS67" s="253">
        <v>33903.90614128569</v>
      </c>
      <c r="AT67" s="253">
        <v>5732.27</v>
      </c>
      <c r="AU67" s="253">
        <v>44.983040708424205</v>
      </c>
      <c r="AV67" s="253">
        <v>4258.3379732237445</v>
      </c>
      <c r="AW67" s="253">
        <v>46944.133180309247</v>
      </c>
      <c r="AX67" s="303"/>
      <c r="AY67" s="375"/>
      <c r="AZ67" s="170">
        <v>41180.561057538005</v>
      </c>
      <c r="BA67" s="296">
        <f>SUM(BB67:BJ67)+AZ67</f>
        <v>1296809.9322845235</v>
      </c>
      <c r="BB67" s="274">
        <f t="shared" si="46"/>
        <v>384095.00130216073</v>
      </c>
      <c r="BC67" s="274">
        <f t="shared" si="46"/>
        <v>24313.014664564675</v>
      </c>
      <c r="BD67" s="274">
        <f t="shared" si="46"/>
        <v>535819.33865596843</v>
      </c>
      <c r="BE67" s="274">
        <f t="shared" si="46"/>
        <v>168186.70283368984</v>
      </c>
      <c r="BF67" s="274">
        <f t="shared" si="46"/>
        <v>46422.638663752747</v>
      </c>
      <c r="BG67" s="274">
        <f t="shared" si="46"/>
        <v>15635.197142710331</v>
      </c>
      <c r="BH67" s="274">
        <f t="shared" si="46"/>
        <v>50.353949428900037</v>
      </c>
      <c r="BI67" s="274">
        <f t="shared" si="46"/>
        <v>5127.3207899412409</v>
      </c>
      <c r="BJ67" s="274">
        <f t="shared" si="46"/>
        <v>75979.80322476814</v>
      </c>
      <c r="BK67" s="303"/>
      <c r="BL67" s="304"/>
    </row>
    <row r="68" spans="1:64" x14ac:dyDescent="0.25">
      <c r="A68" s="1493"/>
      <c r="B68" s="126" t="s">
        <v>111</v>
      </c>
      <c r="C68" s="131" t="s">
        <v>163</v>
      </c>
      <c r="D68" s="274">
        <f>SUM(E68:O68)</f>
        <v>493921.60832693538</v>
      </c>
      <c r="E68" s="253">
        <v>290181.47434140154</v>
      </c>
      <c r="F68" s="253">
        <v>10477.082144355807</v>
      </c>
      <c r="G68" s="253">
        <v>117617.90067997236</v>
      </c>
      <c r="H68" s="253">
        <v>44951.033142970351</v>
      </c>
      <c r="I68" s="253">
        <v>3470.5076275244264</v>
      </c>
      <c r="J68" s="253">
        <v>2159.6830440803506</v>
      </c>
      <c r="K68" s="253">
        <v>18.310744814222055</v>
      </c>
      <c r="L68" s="253">
        <v>312.8849502638414</v>
      </c>
      <c r="M68" s="253">
        <v>2070.9026208598852</v>
      </c>
      <c r="N68" s="253">
        <v>10742.891780349906</v>
      </c>
      <c r="O68" s="254">
        <v>11918.937250342686</v>
      </c>
      <c r="P68" s="274">
        <f>SUM(Q68:AA68)</f>
        <v>701015.71257010393</v>
      </c>
      <c r="Q68" s="253">
        <v>313135.08269679738</v>
      </c>
      <c r="R68" s="253">
        <v>15713.732154437916</v>
      </c>
      <c r="S68" s="253">
        <v>254140.2633947868</v>
      </c>
      <c r="T68" s="253">
        <v>77461.606686194835</v>
      </c>
      <c r="U68" s="253">
        <v>12544.573512918394</v>
      </c>
      <c r="V68" s="253">
        <v>4472.1460752696057</v>
      </c>
      <c r="W68" s="253">
        <v>-675.02107503581635</v>
      </c>
      <c r="X68" s="253">
        <v>5450.2251305420359</v>
      </c>
      <c r="Y68" s="253">
        <v>1925.6611877914515</v>
      </c>
      <c r="Z68" s="253">
        <v>9981.5505295126786</v>
      </c>
      <c r="AA68" s="254">
        <v>6865.8922768884859</v>
      </c>
      <c r="AB68" s="289">
        <f>SUM(AC68:AM68)</f>
        <v>1452095.3609065453</v>
      </c>
      <c r="AC68" s="253">
        <v>687815.30887772446</v>
      </c>
      <c r="AD68" s="253">
        <v>43182.120795396375</v>
      </c>
      <c r="AE68" s="253">
        <v>466326.64018131932</v>
      </c>
      <c r="AF68" s="253">
        <v>91583.575922570031</v>
      </c>
      <c r="AG68" s="253">
        <v>50042.953280501191</v>
      </c>
      <c r="AH68" s="253">
        <v>9170.6675822404559</v>
      </c>
      <c r="AI68" s="253">
        <v>1556.3924054302881</v>
      </c>
      <c r="AJ68" s="253">
        <v>25424.534939660043</v>
      </c>
      <c r="AK68" s="253">
        <v>3420.6331994758148</v>
      </c>
      <c r="AL68" s="253">
        <v>28505.016932664767</v>
      </c>
      <c r="AM68" s="254">
        <v>45067.516789562796</v>
      </c>
      <c r="AN68" s="289">
        <f>SUM(AO68:AY68)</f>
        <v>3350097.8783749291</v>
      </c>
      <c r="AO68" s="253">
        <v>1460891.5634306374</v>
      </c>
      <c r="AP68" s="253">
        <v>130911.31603356998</v>
      </c>
      <c r="AQ68" s="253">
        <v>586904.68443799519</v>
      </c>
      <c r="AR68" s="253">
        <v>168548.16431245793</v>
      </c>
      <c r="AS68" s="253">
        <v>94673.134033524606</v>
      </c>
      <c r="AT68" s="253">
        <v>18170.292027604512</v>
      </c>
      <c r="AU68" s="253">
        <v>3593.6653729192512</v>
      </c>
      <c r="AV68" s="253">
        <v>29823.842215519497</v>
      </c>
      <c r="AW68" s="253">
        <v>54448.323535031617</v>
      </c>
      <c r="AX68" s="253">
        <v>596968.89933425537</v>
      </c>
      <c r="AY68" s="254">
        <v>205163.99364141439</v>
      </c>
      <c r="AZ68" s="170">
        <v>42437.537217990393</v>
      </c>
      <c r="BA68" s="296">
        <f>SUM(BB68:BL68)+AZ68</f>
        <v>6039568.0973965051</v>
      </c>
      <c r="BB68" s="274">
        <f t="shared" si="46"/>
        <v>2752023.4293465605</v>
      </c>
      <c r="BC68" s="274">
        <f t="shared" si="46"/>
        <v>200284.25112776007</v>
      </c>
      <c r="BD68" s="274">
        <f t="shared" si="46"/>
        <v>1424989.4886940736</v>
      </c>
      <c r="BE68" s="274">
        <f t="shared" si="46"/>
        <v>382544.38006419316</v>
      </c>
      <c r="BF68" s="274">
        <f t="shared" si="46"/>
        <v>160731.1684544686</v>
      </c>
      <c r="BG68" s="274">
        <f t="shared" si="46"/>
        <v>33972.788729194923</v>
      </c>
      <c r="BH68" s="274">
        <f t="shared" si="46"/>
        <v>4493.3474481279454</v>
      </c>
      <c r="BI68" s="274">
        <f t="shared" si="46"/>
        <v>61011.48723598542</v>
      </c>
      <c r="BJ68" s="274">
        <f t="shared" si="46"/>
        <v>61865.520543158767</v>
      </c>
      <c r="BK68" s="274">
        <f t="shared" ref="BK68:BL71" si="47">N68+Z68+AL68+AX68</f>
        <v>646198.35857678275</v>
      </c>
      <c r="BL68" s="300">
        <f t="shared" si="47"/>
        <v>269016.33995820838</v>
      </c>
    </row>
    <row r="69" spans="1:64" s="255" customFormat="1" x14ac:dyDescent="0.25">
      <c r="A69" s="1493"/>
      <c r="B69" s="126" t="s">
        <v>112</v>
      </c>
      <c r="C69" s="131" t="s">
        <v>137</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89">
        <f>SUM(AC69:AM69)</f>
        <v>0</v>
      </c>
      <c r="AC69" s="253">
        <v>0</v>
      </c>
      <c r="AD69" s="253">
        <v>0</v>
      </c>
      <c r="AE69" s="253">
        <v>0</v>
      </c>
      <c r="AF69" s="253">
        <v>0</v>
      </c>
      <c r="AG69" s="253">
        <v>0</v>
      </c>
      <c r="AH69" s="253">
        <v>0</v>
      </c>
      <c r="AI69" s="253">
        <v>0</v>
      </c>
      <c r="AJ69" s="253">
        <v>0</v>
      </c>
      <c r="AK69" s="253">
        <v>0</v>
      </c>
      <c r="AL69" s="253">
        <v>0</v>
      </c>
      <c r="AM69" s="254">
        <v>0</v>
      </c>
      <c r="AN69" s="289">
        <f>SUM(AO69:AY69)</f>
        <v>0</v>
      </c>
      <c r="AO69" s="253">
        <v>0</v>
      </c>
      <c r="AP69" s="253">
        <v>0</v>
      </c>
      <c r="AQ69" s="253">
        <v>0</v>
      </c>
      <c r="AR69" s="253">
        <v>0</v>
      </c>
      <c r="AS69" s="253">
        <v>0</v>
      </c>
      <c r="AT69" s="253">
        <v>0</v>
      </c>
      <c r="AU69" s="253">
        <v>0</v>
      </c>
      <c r="AV69" s="253">
        <v>0</v>
      </c>
      <c r="AW69" s="253">
        <v>0</v>
      </c>
      <c r="AX69" s="253">
        <v>0</v>
      </c>
      <c r="AY69" s="254">
        <v>0</v>
      </c>
      <c r="AZ69" s="170">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3"/>
      <c r="B70" s="126" t="s">
        <v>113</v>
      </c>
      <c r="C70" s="131" t="s">
        <v>165</v>
      </c>
      <c r="D70" s="274">
        <f>SUM(E70:O70)</f>
        <v>-10489.41714146061</v>
      </c>
      <c r="E70" s="253">
        <v>-3624.0226037801031</v>
      </c>
      <c r="F70" s="253">
        <v>-254.66051831870439</v>
      </c>
      <c r="G70" s="253">
        <v>-2811.9161768062349</v>
      </c>
      <c r="H70" s="253">
        <v>-797.12502650176418</v>
      </c>
      <c r="I70" s="253">
        <v>-526.70034541793234</v>
      </c>
      <c r="J70" s="253">
        <v>-52.491292499084878</v>
      </c>
      <c r="K70" s="253">
        <v>-3.7602677833188456</v>
      </c>
      <c r="L70" s="253">
        <v>-52.219384363772171</v>
      </c>
      <c r="M70" s="253">
        <v>-1387.3325513113271</v>
      </c>
      <c r="N70" s="253">
        <v>-647.45947427504223</v>
      </c>
      <c r="O70" s="254">
        <v>-331.72950040332597</v>
      </c>
      <c r="P70" s="274">
        <f>SUM(Q70:AA70)</f>
        <v>-118742.00479808314</v>
      </c>
      <c r="Q70" s="253">
        <v>-40294.009766790237</v>
      </c>
      <c r="R70" s="253">
        <v>-2831.465069132435</v>
      </c>
      <c r="S70" s="253">
        <v>-30216.027277094767</v>
      </c>
      <c r="T70" s="253">
        <v>-8565.6719580414174</v>
      </c>
      <c r="U70" s="253">
        <v>-7705.9769160315054</v>
      </c>
      <c r="V70" s="253">
        <v>-567.40388908259638</v>
      </c>
      <c r="W70" s="253">
        <v>-55.015222580420648</v>
      </c>
      <c r="X70" s="253">
        <v>-561.13420284134031</v>
      </c>
      <c r="Y70" s="253">
        <v>-14907.869074687984</v>
      </c>
      <c r="Z70" s="253">
        <v>-9472.7634151642633</v>
      </c>
      <c r="AA70" s="254">
        <v>-3564.6680066361828</v>
      </c>
      <c r="AB70" s="289">
        <f>SUM(AC70:AM70)</f>
        <v>-645684.39969425229</v>
      </c>
      <c r="AC70" s="253">
        <v>-216863.62043278525</v>
      </c>
      <c r="AD70" s="253">
        <v>-15239.033533145943</v>
      </c>
      <c r="AE70" s="253">
        <v>-163664.96162795261</v>
      </c>
      <c r="AF70" s="253">
        <v>-46395.919604996772</v>
      </c>
      <c r="AG70" s="253">
        <v>-43539.965773860771</v>
      </c>
      <c r="AH70" s="253">
        <v>-3051.6844736878088</v>
      </c>
      <c r="AI70" s="253">
        <v>-310.84454758870891</v>
      </c>
      <c r="AJ70" s="253">
        <v>-3039.3806218786899</v>
      </c>
      <c r="AK70" s="253">
        <v>-80748.39877818455</v>
      </c>
      <c r="AL70" s="253">
        <v>-53522.583752111292</v>
      </c>
      <c r="AM70" s="254">
        <v>-19308.006548059864</v>
      </c>
      <c r="AN70" s="289">
        <f>SUM(AO70:AY70)</f>
        <v>856742.32497416169</v>
      </c>
      <c r="AO70" s="253">
        <v>232490.21883682779</v>
      </c>
      <c r="AP70" s="253">
        <v>16337.116543163829</v>
      </c>
      <c r="AQ70" s="253">
        <v>290127.10890783265</v>
      </c>
      <c r="AR70" s="253">
        <v>82245.545327638232</v>
      </c>
      <c r="AS70" s="253">
        <v>23602.761798137955</v>
      </c>
      <c r="AT70" s="253">
        <v>0</v>
      </c>
      <c r="AU70" s="253">
        <v>168.50701838150954</v>
      </c>
      <c r="AV70" s="253">
        <v>5387.87718473732</v>
      </c>
      <c r="AW70" s="253">
        <v>143141.81394370156</v>
      </c>
      <c r="AX70" s="253">
        <v>29014.280849076422</v>
      </c>
      <c r="AY70" s="254">
        <v>34227.094564664432</v>
      </c>
      <c r="AZ70" s="170">
        <v>-82515.094918217132</v>
      </c>
      <c r="BA70" s="296">
        <f>SUM(BB70:BL70)+AZ70</f>
        <v>-688.59157785147545</v>
      </c>
      <c r="BB70" s="274">
        <f t="shared" si="46"/>
        <v>-28291.433966527809</v>
      </c>
      <c r="BC70" s="274">
        <f t="shared" si="46"/>
        <v>-1988.0425774332543</v>
      </c>
      <c r="BD70" s="274">
        <f t="shared" si="46"/>
        <v>93434.203825979028</v>
      </c>
      <c r="BE70" s="274">
        <f t="shared" si="46"/>
        <v>26486.82873809828</v>
      </c>
      <c r="BF70" s="274">
        <f t="shared" si="46"/>
        <v>-28169.881237172256</v>
      </c>
      <c r="BG70" s="274">
        <f t="shared" si="46"/>
        <v>-3671.5796552694901</v>
      </c>
      <c r="BH70" s="274">
        <f t="shared" si="46"/>
        <v>-201.11301957093886</v>
      </c>
      <c r="BI70" s="274">
        <f t="shared" si="46"/>
        <v>1735.1429756535176</v>
      </c>
      <c r="BJ70" s="274">
        <f t="shared" si="46"/>
        <v>46098.213539517703</v>
      </c>
      <c r="BK70" s="274">
        <f t="shared" si="47"/>
        <v>-34628.525792474175</v>
      </c>
      <c r="BL70" s="300">
        <f t="shared" si="47"/>
        <v>11022.690509565058</v>
      </c>
    </row>
    <row r="71" spans="1:64" x14ac:dyDescent="0.25">
      <c r="A71" s="1493"/>
      <c r="B71" s="126" t="s">
        <v>114</v>
      </c>
      <c r="C71" s="131" t="s">
        <v>935</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89">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170">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7"/>
      <c r="B72" s="129" t="s">
        <v>462</v>
      </c>
      <c r="C72" s="313" t="s">
        <v>5</v>
      </c>
      <c r="D72" s="275">
        <f>SUM(D64:D71)</f>
        <v>777940.81623078324</v>
      </c>
      <c r="E72" s="275">
        <f t="shared" ref="E72:BG72" si="48">SUM(E64:E71)</f>
        <v>350702.48405148555</v>
      </c>
      <c r="F72" s="275">
        <f t="shared" si="48"/>
        <v>11429.897919104269</v>
      </c>
      <c r="G72" s="275">
        <f t="shared" si="48"/>
        <v>219469.06938974434</v>
      </c>
      <c r="H72" s="275">
        <f t="shared" si="48"/>
        <v>83427.705221738768</v>
      </c>
      <c r="I72" s="275">
        <f t="shared" si="48"/>
        <v>82232.191962184588</v>
      </c>
      <c r="J72" s="275">
        <f t="shared" si="48"/>
        <v>3032.4138073933336</v>
      </c>
      <c r="K72" s="275">
        <f t="shared" si="48"/>
        <v>16.909318553878322</v>
      </c>
      <c r="L72" s="275">
        <f t="shared" si="48"/>
        <v>350.66542890932465</v>
      </c>
      <c r="M72" s="275">
        <f>SUM(M64:M71)</f>
        <v>5596.8390756549679</v>
      </c>
      <c r="N72" s="275">
        <f>SUM(N68:N71)</f>
        <v>10095.432306074865</v>
      </c>
      <c r="O72" s="275">
        <f>SUM(O68:O71)</f>
        <v>11587.20774993936</v>
      </c>
      <c r="P72" s="277">
        <f t="shared" si="48"/>
        <v>957297.55354098231</v>
      </c>
      <c r="Q72" s="275">
        <f t="shared" si="48"/>
        <v>339846.65161104099</v>
      </c>
      <c r="R72" s="275">
        <f t="shared" si="48"/>
        <v>14589.240505284586</v>
      </c>
      <c r="S72" s="275">
        <f t="shared" si="48"/>
        <v>418290.42706883774</v>
      </c>
      <c r="T72" s="275">
        <f t="shared" si="48"/>
        <v>108665.86517886308</v>
      </c>
      <c r="U72" s="275">
        <f t="shared" si="48"/>
        <v>64457.021550616482</v>
      </c>
      <c r="V72" s="275">
        <f t="shared" si="48"/>
        <v>10834.084241999079</v>
      </c>
      <c r="W72" s="275">
        <f t="shared" si="48"/>
        <v>-727.66438087141671</v>
      </c>
      <c r="X72" s="275">
        <f t="shared" si="48"/>
        <v>5256.2204780753691</v>
      </c>
      <c r="Y72" s="275">
        <f>SUM(Y64:Y71)</f>
        <v>-7724.3040974647665</v>
      </c>
      <c r="Z72" s="275">
        <f>SUM(Z68:Z71)</f>
        <v>508.78711434841534</v>
      </c>
      <c r="AA72" s="283">
        <f>SUM(AA68:AA71)</f>
        <v>3301.2242702523031</v>
      </c>
      <c r="AB72" s="277">
        <f t="shared" si="48"/>
        <v>1731288.961445427</v>
      </c>
      <c r="AC72" s="275">
        <f t="shared" si="48"/>
        <v>598658.90655658185</v>
      </c>
      <c r="AD72" s="275">
        <f t="shared" si="48"/>
        <v>36408.663252922313</v>
      </c>
      <c r="AE72" s="275">
        <f t="shared" si="48"/>
        <v>581988.82319277688</v>
      </c>
      <c r="AF72" s="275">
        <f t="shared" si="48"/>
        <v>120887.81435761237</v>
      </c>
      <c r="AG72" s="275">
        <f t="shared" si="48"/>
        <v>121853.94516795466</v>
      </c>
      <c r="AH72" s="275">
        <f t="shared" si="48"/>
        <v>10299.495164364715</v>
      </c>
      <c r="AI72" s="275">
        <f t="shared" si="48"/>
        <v>1251.4733592495581</v>
      </c>
      <c r="AJ72" s="275">
        <f t="shared" si="48"/>
        <v>23149.703981393817</v>
      </c>
      <c r="AK72" s="275">
        <f>SUM(AK64:AK71)</f>
        <v>236048.19299051486</v>
      </c>
      <c r="AL72" s="275">
        <f>SUM(AL68:AL71)</f>
        <v>-25017.566819446525</v>
      </c>
      <c r="AM72" s="283">
        <f>SUM(AM68:AM71)</f>
        <v>25759.510241502932</v>
      </c>
      <c r="AN72" s="277">
        <f t="shared" si="48"/>
        <v>6549188.7862015283</v>
      </c>
      <c r="AO72" s="275">
        <f t="shared" si="48"/>
        <v>1983237.6960755796</v>
      </c>
      <c r="AP72" s="275">
        <f t="shared" si="48"/>
        <v>164730.76733029634</v>
      </c>
      <c r="AQ72" s="275">
        <f t="shared" si="48"/>
        <v>1528535.5161903542</v>
      </c>
      <c r="AR72" s="275">
        <f t="shared" si="48"/>
        <v>478993.95548314491</v>
      </c>
      <c r="AS72" s="275">
        <f t="shared" si="48"/>
        <v>388479.13689479156</v>
      </c>
      <c r="AT72" s="275">
        <f t="shared" si="48"/>
        <v>23906.262027604513</v>
      </c>
      <c r="AU72" s="275">
        <f t="shared" si="48"/>
        <v>3808.1064443454234</v>
      </c>
      <c r="AV72" s="275">
        <f t="shared" si="48"/>
        <v>39817.860677677039</v>
      </c>
      <c r="AW72" s="275">
        <f>SUM(AW64:AW71)</f>
        <v>1072305.2166883247</v>
      </c>
      <c r="AX72" s="275">
        <f>SUM(AX68:AX71)</f>
        <v>625983.18018333183</v>
      </c>
      <c r="AY72" s="283">
        <f>SUM(AY68:AY71)</f>
        <v>239391.08820607883</v>
      </c>
      <c r="AZ72" s="418">
        <f>SUM(AZ64:AZ71)</f>
        <v>125358.61834454889</v>
      </c>
      <c r="BA72" s="297">
        <f>SUM(BA64:BA71)</f>
        <v>10141074.73576327</v>
      </c>
      <c r="BB72" s="275">
        <f t="shared" si="48"/>
        <v>3272445.7382946881</v>
      </c>
      <c r="BC72" s="275">
        <f>SUM(BC64:BC71)</f>
        <v>227158.5690076075</v>
      </c>
      <c r="BD72" s="275">
        <f t="shared" si="48"/>
        <v>2748283.835841713</v>
      </c>
      <c r="BE72" s="275">
        <f t="shared" si="48"/>
        <v>791975.34024135908</v>
      </c>
      <c r="BF72" s="275">
        <f t="shared" si="48"/>
        <v>657022.29557554726</v>
      </c>
      <c r="BG72" s="275">
        <f t="shared" si="48"/>
        <v>48072.255241361636</v>
      </c>
      <c r="BH72" s="275">
        <f>SUM(BH64:BH71)</f>
        <v>4348.8247412774426</v>
      </c>
      <c r="BI72" s="275">
        <f>SUM(BI64:BI71)</f>
        <v>68574.450566055559</v>
      </c>
      <c r="BJ72" s="275">
        <f>SUM(BJ64:BJ71)</f>
        <v>1306225.94465703</v>
      </c>
      <c r="BK72" s="275">
        <f>SUM(BK68:BK71)</f>
        <v>611569.83278430859</v>
      </c>
      <c r="BL72" s="299">
        <f>SUM(BL68:BL71)</f>
        <v>280039.03046777344</v>
      </c>
    </row>
    <row r="73" spans="1:64" ht="14.85" customHeight="1" x14ac:dyDescent="0.25">
      <c r="A73" s="1502" t="s">
        <v>6</v>
      </c>
      <c r="B73" s="126" t="s">
        <v>120</v>
      </c>
      <c r="C73" s="131" t="s">
        <v>191</v>
      </c>
      <c r="D73" s="273">
        <f>SUM(E73:O73)</f>
        <v>72688.650192319721</v>
      </c>
      <c r="E73" s="251">
        <v>43465.23910404255</v>
      </c>
      <c r="F73" s="251">
        <v>2787.5897507560685</v>
      </c>
      <c r="G73" s="251">
        <v>10609.675361183972</v>
      </c>
      <c r="H73" s="251">
        <v>3263.2281445332637</v>
      </c>
      <c r="I73" s="251">
        <v>3769.3337328646553</v>
      </c>
      <c r="J73" s="251">
        <v>0</v>
      </c>
      <c r="K73" s="251">
        <v>18.045651166074702</v>
      </c>
      <c r="L73" s="251">
        <v>91.294831669910849</v>
      </c>
      <c r="M73" s="251">
        <v>358.5453608631388</v>
      </c>
      <c r="N73" s="251">
        <v>6851.0126075023527</v>
      </c>
      <c r="O73" s="252">
        <v>1474.6856477377471</v>
      </c>
      <c r="P73" s="273">
        <f>SUM(Q73:AA73)</f>
        <v>79586.936451479851</v>
      </c>
      <c r="Q73" s="251">
        <v>48721.522102352108</v>
      </c>
      <c r="R73" s="251">
        <v>3736.9737081143003</v>
      </c>
      <c r="S73" s="251">
        <v>13044.168721739414</v>
      </c>
      <c r="T73" s="251">
        <v>3715.7689790423933</v>
      </c>
      <c r="U73" s="251">
        <v>3975.0363152171676</v>
      </c>
      <c r="V73" s="251">
        <v>100</v>
      </c>
      <c r="W73" s="251">
        <v>19.009715424146865</v>
      </c>
      <c r="X73" s="251">
        <v>177.55369359745998</v>
      </c>
      <c r="Y73" s="251">
        <v>259.56449100208056</v>
      </c>
      <c r="Z73" s="251">
        <v>4496.072631602241</v>
      </c>
      <c r="AA73" s="252">
        <v>1341.2660933885143</v>
      </c>
      <c r="AB73" s="276">
        <f>SUM(AC73:AM73)</f>
        <v>167137.27884698418</v>
      </c>
      <c r="AC73" s="251">
        <v>87573.705748512031</v>
      </c>
      <c r="AD73" s="251">
        <v>8856.405586663097</v>
      </c>
      <c r="AE73" s="251">
        <v>33871.79637378583</v>
      </c>
      <c r="AF73" s="251">
        <v>12514.676234652476</v>
      </c>
      <c r="AG73" s="251">
        <v>7528.4900456491141</v>
      </c>
      <c r="AH73" s="251">
        <v>128.19999999999999</v>
      </c>
      <c r="AI73" s="251">
        <v>29.354665550873435</v>
      </c>
      <c r="AJ73" s="251">
        <v>382.621804934294</v>
      </c>
      <c r="AK73" s="251">
        <v>411.36405828304015</v>
      </c>
      <c r="AL73" s="251">
        <v>13022.226932072494</v>
      </c>
      <c r="AM73" s="252">
        <v>2818.43739688095</v>
      </c>
      <c r="AN73" s="276">
        <f>SUM(AO73:AY73)</f>
        <v>634585.83974231838</v>
      </c>
      <c r="AO73" s="251">
        <v>411900.32360510569</v>
      </c>
      <c r="AP73" s="251">
        <v>76368.553501565388</v>
      </c>
      <c r="AQ73" s="251">
        <v>72073.989629209085</v>
      </c>
      <c r="AR73" s="251">
        <v>40981.870189418616</v>
      </c>
      <c r="AS73" s="251">
        <v>11238.738987304783</v>
      </c>
      <c r="AT73" s="251">
        <v>0</v>
      </c>
      <c r="AU73" s="251">
        <v>72.063661224773881</v>
      </c>
      <c r="AV73" s="249">
        <v>4051.689006055567</v>
      </c>
      <c r="AW73" s="251">
        <v>1504.0144602273915</v>
      </c>
      <c r="AX73" s="251">
        <v>9691.3204402388292</v>
      </c>
      <c r="AY73" s="252">
        <v>6703.2762619683253</v>
      </c>
      <c r="AZ73" s="680">
        <v>-2896.2900000000004</v>
      </c>
      <c r="BA73" s="294">
        <f>SUM(BB73:BL73)+AZ73</f>
        <v>951102.41523310216</v>
      </c>
      <c r="BB73" s="274">
        <f t="shared" ref="BB73:BL76" si="49">E73+Q73+AC73+AO73</f>
        <v>591660.79056001245</v>
      </c>
      <c r="BC73" s="274">
        <f t="shared" si="49"/>
        <v>91749.522547098852</v>
      </c>
      <c r="BD73" s="274">
        <f t="shared" si="49"/>
        <v>129599.6300859183</v>
      </c>
      <c r="BE73" s="274">
        <f t="shared" si="49"/>
        <v>60475.543547646746</v>
      </c>
      <c r="BF73" s="274">
        <f t="shared" si="49"/>
        <v>26511.599081035718</v>
      </c>
      <c r="BG73" s="274">
        <f t="shared" si="49"/>
        <v>228.2</v>
      </c>
      <c r="BH73" s="274">
        <f t="shared" si="49"/>
        <v>138.47369336586888</v>
      </c>
      <c r="BI73" s="274">
        <f t="shared" si="49"/>
        <v>4703.1593362572321</v>
      </c>
      <c r="BJ73" s="274">
        <f t="shared" si="49"/>
        <v>2533.4883703756509</v>
      </c>
      <c r="BK73" s="274">
        <f t="shared" si="49"/>
        <v>34060.632611415916</v>
      </c>
      <c r="BL73" s="298">
        <f t="shared" si="49"/>
        <v>12337.665399975536</v>
      </c>
    </row>
    <row r="74" spans="1:64" s="255" customFormat="1" x14ac:dyDescent="0.25">
      <c r="A74" s="1502"/>
      <c r="B74" s="126" t="s">
        <v>45</v>
      </c>
      <c r="C74" s="131" t="s">
        <v>234</v>
      </c>
      <c r="D74" s="274">
        <f>SUM(E74:O74)</f>
        <v>83105.758799999996</v>
      </c>
      <c r="E74" s="253">
        <v>72286.597795999551</v>
      </c>
      <c r="F74" s="253">
        <v>1167.4595007139619</v>
      </c>
      <c r="G74" s="253">
        <v>4410.33460307117</v>
      </c>
      <c r="H74" s="253">
        <v>545.5613950589302</v>
      </c>
      <c r="I74" s="253">
        <v>1610.855517339075</v>
      </c>
      <c r="J74" s="253">
        <v>884.83930757026292</v>
      </c>
      <c r="K74" s="253">
        <v>0</v>
      </c>
      <c r="L74" s="253">
        <v>43.970619900271984</v>
      </c>
      <c r="M74" s="253">
        <v>0</v>
      </c>
      <c r="N74" s="253">
        <v>2011.1998688236627</v>
      </c>
      <c r="O74" s="254">
        <v>144.94019152311876</v>
      </c>
      <c r="P74" s="274">
        <f>SUM(Q74:AA74)</f>
        <v>87685.925600000017</v>
      </c>
      <c r="Q74" s="253">
        <v>76711.101246165505</v>
      </c>
      <c r="R74" s="253">
        <v>1306.114805570252</v>
      </c>
      <c r="S74" s="253">
        <v>4499.5482276667617</v>
      </c>
      <c r="T74" s="253">
        <v>548.96576728020113</v>
      </c>
      <c r="U74" s="253">
        <v>1579.473880155952</v>
      </c>
      <c r="V74" s="253">
        <v>899.86920926621076</v>
      </c>
      <c r="W74" s="253">
        <v>3.2579570758468908</v>
      </c>
      <c r="X74" s="253">
        <v>58.64322736524403</v>
      </c>
      <c r="Y74" s="253">
        <v>0</v>
      </c>
      <c r="Z74" s="253">
        <v>1935.6011681167756</v>
      </c>
      <c r="AA74" s="254">
        <v>143.3501113372632</v>
      </c>
      <c r="AB74" s="289">
        <f>SUM(AC74:AM74)</f>
        <v>93764.122300000003</v>
      </c>
      <c r="AC74" s="253">
        <v>81996.674039917576</v>
      </c>
      <c r="AD74" s="253">
        <v>1738.2302386566166</v>
      </c>
      <c r="AE74" s="253">
        <v>4632.2257406160379</v>
      </c>
      <c r="AF74" s="253">
        <v>615.85811839915482</v>
      </c>
      <c r="AG74" s="253">
        <v>1646.1512979997599</v>
      </c>
      <c r="AH74" s="253">
        <v>1020.3256045219122</v>
      </c>
      <c r="AI74" s="253">
        <v>0</v>
      </c>
      <c r="AJ74" s="253">
        <v>55.340476320985438</v>
      </c>
      <c r="AK74" s="253">
        <v>0</v>
      </c>
      <c r="AL74" s="253">
        <v>1903.0613210145934</v>
      </c>
      <c r="AM74" s="254">
        <v>156.25546255337065</v>
      </c>
      <c r="AN74" s="289">
        <f>SUM(AO74:AY74)</f>
        <v>546914.76919999986</v>
      </c>
      <c r="AO74" s="253">
        <v>466858.13866595115</v>
      </c>
      <c r="AP74" s="253">
        <v>20068.017066746081</v>
      </c>
      <c r="AQ74" s="253">
        <v>27929.593339661769</v>
      </c>
      <c r="AR74" s="253">
        <v>7994.5228559024672</v>
      </c>
      <c r="AS74" s="253">
        <v>9281.7956250713542</v>
      </c>
      <c r="AT74" s="253">
        <v>7850.8032768952862</v>
      </c>
      <c r="AU74" s="253">
        <v>60.169514720791263</v>
      </c>
      <c r="AV74" s="253">
        <v>999.7396292069933</v>
      </c>
      <c r="AW74" s="253">
        <v>87.940059976541079</v>
      </c>
      <c r="AX74" s="253">
        <v>4734.9396784281334</v>
      </c>
      <c r="AY74" s="254">
        <v>1049.1094874394375</v>
      </c>
      <c r="AZ74" s="170">
        <v>0</v>
      </c>
      <c r="BA74" s="296">
        <f>SUM(BB74:BL74)+AZ74</f>
        <v>811470.57590000029</v>
      </c>
      <c r="BB74" s="274">
        <f t="shared" si="49"/>
        <v>697852.51174803381</v>
      </c>
      <c r="BC74" s="274">
        <f t="shared" si="49"/>
        <v>24279.821611686912</v>
      </c>
      <c r="BD74" s="274">
        <f t="shared" si="49"/>
        <v>41471.701911015742</v>
      </c>
      <c r="BE74" s="274">
        <f t="shared" si="49"/>
        <v>9704.9081366407536</v>
      </c>
      <c r="BF74" s="274">
        <f t="shared" si="49"/>
        <v>14118.276320566141</v>
      </c>
      <c r="BG74" s="274">
        <f t="shared" si="49"/>
        <v>10655.837398253672</v>
      </c>
      <c r="BH74" s="274">
        <f t="shared" si="49"/>
        <v>63.427471796638152</v>
      </c>
      <c r="BI74" s="274">
        <f t="shared" si="49"/>
        <v>1157.6939527934946</v>
      </c>
      <c r="BJ74" s="274">
        <f t="shared" si="49"/>
        <v>87.940059976541079</v>
      </c>
      <c r="BK74" s="274">
        <f t="shared" si="49"/>
        <v>10584.802036383164</v>
      </c>
      <c r="BL74" s="300">
        <f t="shared" si="49"/>
        <v>1493.6552528531902</v>
      </c>
    </row>
    <row r="75" spans="1:64" x14ac:dyDescent="0.25">
      <c r="A75" s="1502"/>
      <c r="B75" s="126" t="s">
        <v>46</v>
      </c>
      <c r="C75" s="131" t="s">
        <v>167</v>
      </c>
      <c r="D75" s="274">
        <f>SUM(E75:O75)</f>
        <v>-138.98152218497023</v>
      </c>
      <c r="E75" s="253">
        <v>-53.773489619508929</v>
      </c>
      <c r="F75" s="253">
        <v>-10.198091109683871</v>
      </c>
      <c r="G75" s="253">
        <v>-41.653068879278003</v>
      </c>
      <c r="H75" s="253">
        <v>-22.257223590235402</v>
      </c>
      <c r="I75" s="253">
        <v>-1.4345577512479857</v>
      </c>
      <c r="J75" s="253">
        <v>0</v>
      </c>
      <c r="K75" s="253">
        <v>0</v>
      </c>
      <c r="L75" s="253">
        <v>-0.66217966939590689</v>
      </c>
      <c r="M75" s="253">
        <v>0</v>
      </c>
      <c r="N75" s="253">
        <v>-4.5110388988082439</v>
      </c>
      <c r="O75" s="254">
        <v>-4.4918726668118936</v>
      </c>
      <c r="P75" s="274">
        <f>SUM(Q75:AA75)</f>
        <v>-1899.6724568041632</v>
      </c>
      <c r="Q75" s="253">
        <v>-847.07115343168448</v>
      </c>
      <c r="R75" s="253">
        <v>-160.64623776894118</v>
      </c>
      <c r="S75" s="253">
        <v>-499.50051405647002</v>
      </c>
      <c r="T75" s="253">
        <v>-266.90697525826772</v>
      </c>
      <c r="U75" s="253">
        <v>-15.379367920407457</v>
      </c>
      <c r="V75" s="253">
        <v>0</v>
      </c>
      <c r="W75" s="253">
        <v>0</v>
      </c>
      <c r="X75" s="253">
        <v>-7.9408095048081409</v>
      </c>
      <c r="Y75" s="253">
        <v>0</v>
      </c>
      <c r="Z75" s="253">
        <v>-48.361194847462642</v>
      </c>
      <c r="AA75" s="254">
        <v>-53.866204016121451</v>
      </c>
      <c r="AB75" s="289">
        <f>SUM(AC75:AM75)</f>
        <v>-21712.087240287983</v>
      </c>
      <c r="AC75" s="253">
        <v>-9782.417109107033</v>
      </c>
      <c r="AD75" s="253">
        <v>-1855.2260910999223</v>
      </c>
      <c r="AE75" s="253">
        <v>-5650.3728756971004</v>
      </c>
      <c r="AF75" s="253">
        <v>-3019.2640265494801</v>
      </c>
      <c r="AG75" s="253">
        <v>-170.25812432710663</v>
      </c>
      <c r="AH75" s="253">
        <v>0</v>
      </c>
      <c r="AI75" s="253">
        <v>0</v>
      </c>
      <c r="AJ75" s="253">
        <v>-89.82680372571771</v>
      </c>
      <c r="AK75" s="253">
        <v>0</v>
      </c>
      <c r="AL75" s="253">
        <v>-535.38522308324991</v>
      </c>
      <c r="AM75" s="254">
        <v>-609.33698669837509</v>
      </c>
      <c r="AN75" s="289">
        <f>SUM(AO75:AY75)</f>
        <v>5685.474162338237</v>
      </c>
      <c r="AO75" s="253">
        <v>3549.8865865221792</v>
      </c>
      <c r="AP75" s="253">
        <v>673.23261135843779</v>
      </c>
      <c r="AQ75" s="253">
        <v>859.32904169811013</v>
      </c>
      <c r="AR75" s="253">
        <v>459.18053899199481</v>
      </c>
      <c r="AS75" s="253">
        <v>9.0514136183561131</v>
      </c>
      <c r="AT75" s="253">
        <v>0</v>
      </c>
      <c r="AU75" s="253">
        <v>0</v>
      </c>
      <c r="AV75" s="253">
        <v>13.661183582490921</v>
      </c>
      <c r="AW75" s="253">
        <v>0</v>
      </c>
      <c r="AX75" s="253">
        <v>28.462624726042684</v>
      </c>
      <c r="AY75" s="254">
        <v>92.670161840625141</v>
      </c>
      <c r="AZ75" s="170">
        <v>-749.79388272410392</v>
      </c>
      <c r="BA75" s="296">
        <f>SUM(BB75:BL75)+AZ75</f>
        <v>-18815.060939662988</v>
      </c>
      <c r="BB75" s="274">
        <f t="shared" si="49"/>
        <v>-7133.3751656360473</v>
      </c>
      <c r="BC75" s="274">
        <f t="shared" si="49"/>
        <v>-1352.8378086201096</v>
      </c>
      <c r="BD75" s="274">
        <f t="shared" si="49"/>
        <v>-5332.1974169347386</v>
      </c>
      <c r="BE75" s="274">
        <f t="shared" si="49"/>
        <v>-2849.2476864059881</v>
      </c>
      <c r="BF75" s="274">
        <f t="shared" si="49"/>
        <v>-178.02063638040596</v>
      </c>
      <c r="BG75" s="274">
        <f t="shared" si="49"/>
        <v>0</v>
      </c>
      <c r="BH75" s="274">
        <f t="shared" si="49"/>
        <v>0</v>
      </c>
      <c r="BI75" s="274">
        <f t="shared" si="49"/>
        <v>-84.76860931743083</v>
      </c>
      <c r="BJ75" s="274">
        <f t="shared" si="49"/>
        <v>0</v>
      </c>
      <c r="BK75" s="274">
        <f t="shared" si="49"/>
        <v>-559.79483210347814</v>
      </c>
      <c r="BL75" s="300">
        <f t="shared" si="49"/>
        <v>-575.02490154068323</v>
      </c>
    </row>
    <row r="76" spans="1:64" x14ac:dyDescent="0.25">
      <c r="A76" s="1502"/>
      <c r="B76" s="126" t="s">
        <v>168</v>
      </c>
      <c r="C76" s="131" t="s">
        <v>936</v>
      </c>
      <c r="D76" s="274">
        <f>SUM(E76:O76)</f>
        <v>-19980.645740408276</v>
      </c>
      <c r="E76" s="253">
        <v>-13896.22494957862</v>
      </c>
      <c r="F76" s="253">
        <v>-566.50374442070608</v>
      </c>
      <c r="G76" s="253">
        <v>-1884.6665200259895</v>
      </c>
      <c r="H76" s="253">
        <v>-366.58126430952609</v>
      </c>
      <c r="I76" s="253">
        <v>-1716.5357075115667</v>
      </c>
      <c r="J76" s="253">
        <v>0</v>
      </c>
      <c r="K76" s="253">
        <v>0</v>
      </c>
      <c r="L76" s="253">
        <v>-69.680832998408079</v>
      </c>
      <c r="M76" s="253">
        <v>-1.3049684634501364</v>
      </c>
      <c r="N76" s="253">
        <v>-1310.3322164740975</v>
      </c>
      <c r="O76" s="254">
        <v>-168.81553662591062</v>
      </c>
      <c r="P76" s="274">
        <f>SUM(Q76:AA76)</f>
        <v>-21283.866844572218</v>
      </c>
      <c r="Q76" s="253">
        <v>-14973.111713964459</v>
      </c>
      <c r="R76" s="253">
        <v>-635.00730412715382</v>
      </c>
      <c r="S76" s="253">
        <v>-2103.0462248380431</v>
      </c>
      <c r="T76" s="253">
        <v>-373.7081337139897</v>
      </c>
      <c r="U76" s="253">
        <v>-1687.6973422899973</v>
      </c>
      <c r="V76" s="253">
        <v>0</v>
      </c>
      <c r="W76" s="253">
        <v>-3.428159759610351</v>
      </c>
      <c r="X76" s="253">
        <v>-93.395200389687062</v>
      </c>
      <c r="Y76" s="253">
        <v>-1.2798535258852566</v>
      </c>
      <c r="Z76" s="253">
        <v>-1244.0481471201758</v>
      </c>
      <c r="AA76" s="254">
        <v>-169.14476484322014</v>
      </c>
      <c r="AB76" s="289">
        <f>SUM(AC76:AM76)</f>
        <v>-23047.969439514443</v>
      </c>
      <c r="AC76" s="253">
        <v>-16442.093097694851</v>
      </c>
      <c r="AD76" s="253">
        <v>-826.67140588617167</v>
      </c>
      <c r="AE76" s="253">
        <v>-2117.1425690528285</v>
      </c>
      <c r="AF76" s="253">
        <v>-420.71698630186404</v>
      </c>
      <c r="AG76" s="253">
        <v>-1751.940872598241</v>
      </c>
      <c r="AH76" s="253">
        <v>0</v>
      </c>
      <c r="AI76" s="253">
        <v>0</v>
      </c>
      <c r="AJ76" s="253">
        <v>-86.549645692873582</v>
      </c>
      <c r="AK76" s="253">
        <v>-1.3310351880380533</v>
      </c>
      <c r="AL76" s="253">
        <v>-1215.9611071569077</v>
      </c>
      <c r="AM76" s="254">
        <v>-185.56271994266234</v>
      </c>
      <c r="AN76" s="289">
        <f>SUM(AO76:AY76)</f>
        <v>-126500.67524548118</v>
      </c>
      <c r="AO76" s="253">
        <v>-85015.33814474933</v>
      </c>
      <c r="AP76" s="253">
        <v>-9848.5058361591873</v>
      </c>
      <c r="AQ76" s="253">
        <v>-12058.755418886352</v>
      </c>
      <c r="AR76" s="253">
        <v>-5209.6388013069327</v>
      </c>
      <c r="AS76" s="253">
        <v>-7137.4441220334884</v>
      </c>
      <c r="AT76" s="253">
        <v>0</v>
      </c>
      <c r="AU76" s="253">
        <v>-40.065875480097787</v>
      </c>
      <c r="AV76" s="253">
        <v>-1452.3580366399381</v>
      </c>
      <c r="AW76" s="253">
        <v>-1180.2911263605988</v>
      </c>
      <c r="AX76" s="253">
        <v>-3344.842136521258</v>
      </c>
      <c r="AY76" s="254">
        <v>-1213.4357473440009</v>
      </c>
      <c r="AZ76" s="170">
        <v>-294.22948120739159</v>
      </c>
      <c r="BA76" s="296">
        <f>SUM(BB76:BL76)+AZ76</f>
        <v>-191107.38675118348</v>
      </c>
      <c r="BB76" s="274">
        <f t="shared" si="49"/>
        <v>-130326.76790598726</v>
      </c>
      <c r="BC76" s="274">
        <f t="shared" si="49"/>
        <v>-11876.688290593218</v>
      </c>
      <c r="BD76" s="274">
        <f t="shared" si="49"/>
        <v>-18163.610732803216</v>
      </c>
      <c r="BE76" s="274">
        <f t="shared" si="49"/>
        <v>-6370.6451856323129</v>
      </c>
      <c r="BF76" s="274">
        <f t="shared" si="49"/>
        <v>-12293.618044433293</v>
      </c>
      <c r="BG76" s="274">
        <f t="shared" si="49"/>
        <v>0</v>
      </c>
      <c r="BH76" s="274">
        <f t="shared" si="49"/>
        <v>-43.49403523970814</v>
      </c>
      <c r="BI76" s="274">
        <f t="shared" si="49"/>
        <v>-1701.9837157209067</v>
      </c>
      <c r="BJ76" s="274">
        <f t="shared" si="49"/>
        <v>-1184.2069835379723</v>
      </c>
      <c r="BK76" s="274">
        <f t="shared" si="49"/>
        <v>-7115.1836072724391</v>
      </c>
      <c r="BL76" s="300">
        <f t="shared" si="49"/>
        <v>-1736.9587687557939</v>
      </c>
    </row>
    <row r="77" spans="1:64" s="209" customFormat="1" x14ac:dyDescent="0.25">
      <c r="A77" s="1503"/>
      <c r="B77" s="314" t="s">
        <v>463</v>
      </c>
      <c r="C77" s="313" t="s">
        <v>8</v>
      </c>
      <c r="D77" s="278">
        <f>SUM(D73:D76)</f>
        <v>135674.78172972647</v>
      </c>
      <c r="E77" s="278">
        <f t="shared" ref="E77:BL77" si="50">SUM(E73:E76)</f>
        <v>101801.83846084398</v>
      </c>
      <c r="F77" s="278">
        <f t="shared" si="50"/>
        <v>3378.3474159396405</v>
      </c>
      <c r="G77" s="278">
        <f t="shared" si="50"/>
        <v>13093.690375349877</v>
      </c>
      <c r="H77" s="278">
        <f t="shared" si="50"/>
        <v>3419.9510516924329</v>
      </c>
      <c r="I77" s="278">
        <f t="shared" si="50"/>
        <v>3662.2189849409156</v>
      </c>
      <c r="J77" s="278">
        <f t="shared" si="50"/>
        <v>884.83930757026292</v>
      </c>
      <c r="K77" s="278">
        <f t="shared" si="50"/>
        <v>18.045651166074702</v>
      </c>
      <c r="L77" s="278">
        <f t="shared" si="50"/>
        <v>64.922438902378872</v>
      </c>
      <c r="M77" s="278">
        <f t="shared" si="50"/>
        <v>357.24039239968869</v>
      </c>
      <c r="N77" s="278">
        <f t="shared" si="50"/>
        <v>7547.3692209531082</v>
      </c>
      <c r="O77" s="284">
        <f t="shared" si="50"/>
        <v>1446.3184299681434</v>
      </c>
      <c r="P77" s="278">
        <f t="shared" si="50"/>
        <v>144089.32275010349</v>
      </c>
      <c r="Q77" s="278">
        <f t="shared" si="50"/>
        <v>109612.44048112146</v>
      </c>
      <c r="R77" s="278">
        <f t="shared" si="50"/>
        <v>4247.434971788457</v>
      </c>
      <c r="S77" s="278">
        <f t="shared" si="50"/>
        <v>14941.17021051166</v>
      </c>
      <c r="T77" s="278">
        <f t="shared" si="50"/>
        <v>3624.1196373503367</v>
      </c>
      <c r="U77" s="278">
        <f t="shared" si="50"/>
        <v>3851.4334851627145</v>
      </c>
      <c r="V77" s="278">
        <f t="shared" si="50"/>
        <v>999.86920926621076</v>
      </c>
      <c r="W77" s="278">
        <f t="shared" si="50"/>
        <v>18.839512740383405</v>
      </c>
      <c r="X77" s="278">
        <f t="shared" si="50"/>
        <v>134.86091106820882</v>
      </c>
      <c r="Y77" s="278">
        <f>SUM(Y73:Y76)</f>
        <v>258.28463747619531</v>
      </c>
      <c r="Z77" s="278">
        <f>SUM(Z73:Z76)</f>
        <v>5139.2644577513784</v>
      </c>
      <c r="AA77" s="284">
        <f t="shared" si="50"/>
        <v>1261.6052358664358</v>
      </c>
      <c r="AB77" s="849">
        <f t="shared" si="50"/>
        <v>216141.34446718177</v>
      </c>
      <c r="AC77" s="278">
        <f t="shared" si="50"/>
        <v>143345.86958162769</v>
      </c>
      <c r="AD77" s="278">
        <f t="shared" si="50"/>
        <v>7912.7383283336194</v>
      </c>
      <c r="AE77" s="278">
        <f t="shared" si="50"/>
        <v>30736.506669651935</v>
      </c>
      <c r="AF77" s="278">
        <f t="shared" si="50"/>
        <v>9690.5533402002875</v>
      </c>
      <c r="AG77" s="278">
        <f t="shared" si="50"/>
        <v>7252.4423467235265</v>
      </c>
      <c r="AH77" s="278">
        <f t="shared" si="50"/>
        <v>1148.5256045219121</v>
      </c>
      <c r="AI77" s="278">
        <f t="shared" si="50"/>
        <v>29.354665550873435</v>
      </c>
      <c r="AJ77" s="278">
        <f t="shared" si="50"/>
        <v>261.58583183668816</v>
      </c>
      <c r="AK77" s="278">
        <f t="shared" si="50"/>
        <v>410.03302309500208</v>
      </c>
      <c r="AL77" s="278">
        <f t="shared" si="50"/>
        <v>13173.941922846929</v>
      </c>
      <c r="AM77" s="284">
        <f t="shared" si="50"/>
        <v>2179.7931527932838</v>
      </c>
      <c r="AN77" s="849">
        <f t="shared" si="50"/>
        <v>1060685.4078591755</v>
      </c>
      <c r="AO77" s="278">
        <f t="shared" si="50"/>
        <v>797293.01071282977</v>
      </c>
      <c r="AP77" s="278">
        <f t="shared" si="50"/>
        <v>87261.297343510727</v>
      </c>
      <c r="AQ77" s="278">
        <f t="shared" si="50"/>
        <v>88804.156591682593</v>
      </c>
      <c r="AR77" s="278">
        <f t="shared" si="50"/>
        <v>44225.934783006152</v>
      </c>
      <c r="AS77" s="278">
        <f t="shared" si="50"/>
        <v>13392.141903961005</v>
      </c>
      <c r="AT77" s="278">
        <f t="shared" si="50"/>
        <v>7850.8032768952862</v>
      </c>
      <c r="AU77" s="278">
        <f t="shared" si="50"/>
        <v>92.167300465467349</v>
      </c>
      <c r="AV77" s="278">
        <f t="shared" si="50"/>
        <v>3612.7317822051127</v>
      </c>
      <c r="AW77" s="278">
        <f>SUM(AW73:AW76)</f>
        <v>411.66339384333378</v>
      </c>
      <c r="AX77" s="278">
        <f t="shared" si="50"/>
        <v>11109.880606871748</v>
      </c>
      <c r="AY77" s="284">
        <f t="shared" si="50"/>
        <v>6631.6201639043866</v>
      </c>
      <c r="AZ77" s="863">
        <f t="shared" si="50"/>
        <v>-3940.3133639314956</v>
      </c>
      <c r="BA77" s="297">
        <f t="shared" si="50"/>
        <v>1552650.5434422558</v>
      </c>
      <c r="BB77" s="275">
        <f t="shared" si="50"/>
        <v>1152053.159236423</v>
      </c>
      <c r="BC77" s="275">
        <f t="shared" si="50"/>
        <v>102799.81805957244</v>
      </c>
      <c r="BD77" s="275">
        <f t="shared" si="50"/>
        <v>147575.52384719608</v>
      </c>
      <c r="BE77" s="275">
        <f t="shared" si="50"/>
        <v>60960.558812249204</v>
      </c>
      <c r="BF77" s="275">
        <f t="shared" si="50"/>
        <v>28158.236720788162</v>
      </c>
      <c r="BG77" s="275">
        <f t="shared" si="50"/>
        <v>10884.037398253673</v>
      </c>
      <c r="BH77" s="275">
        <f t="shared" si="50"/>
        <v>158.4071299227989</v>
      </c>
      <c r="BI77" s="275">
        <f t="shared" si="50"/>
        <v>4074.1009640123893</v>
      </c>
      <c r="BJ77" s="275">
        <f>SUM(BJ73:BJ76)</f>
        <v>1437.2214468142195</v>
      </c>
      <c r="BK77" s="275">
        <f t="shared" si="50"/>
        <v>36970.456208423158</v>
      </c>
      <c r="BL77" s="299">
        <f t="shared" si="50"/>
        <v>11519.33698253225</v>
      </c>
    </row>
    <row r="78" spans="1:64" s="209" customFormat="1" ht="14.85" customHeight="1" x14ac:dyDescent="0.25">
      <c r="A78" s="1501" t="s">
        <v>235</v>
      </c>
      <c r="B78" s="315" t="s">
        <v>121</v>
      </c>
      <c r="C78" s="125" t="s">
        <v>174</v>
      </c>
      <c r="D78" s="273">
        <f>D20+SUM(D22:D23,D27)+SUM(D29:D32)+D37+D41+D46+D51+SUM(D56:D57)+SUM(D59:D60)+SUM(D64:D68)+D73</f>
        <v>7075079.897076698</v>
      </c>
      <c r="E78" s="273">
        <f>E20+SUM(E22:E23,E27)+SUM(E29:E32)+E37+E41+E46+E51+SUM(E56:E57)+SUM(E59:E60)+SUM(E64:E68)+E73</f>
        <v>4235472.9638846535</v>
      </c>
      <c r="F78" s="273">
        <f>F20+SUM(F22:F23,F27)+SUM(F29:F32)+F37+F41+F46+F51+SUM(F56:F57)+SUM(F59:F60)+SUM(F64:F68)+F73</f>
        <v>192680.02243168172</v>
      </c>
      <c r="G78" s="273">
        <f t="shared" ref="G78:O78" si="51">G20+SUM(G22:G23,G27)+SUM(G29:G32)+G37+G41+G46+G51+SUM(G56:G57)+SUM(G59:G60)+SUM(G64:G68)+G73</f>
        <v>1899038.7999354615</v>
      </c>
      <c r="H78" s="273">
        <f t="shared" si="51"/>
        <v>285033.71571524948</v>
      </c>
      <c r="I78" s="273">
        <f t="shared" si="51"/>
        <v>131747.97999922713</v>
      </c>
      <c r="J78" s="273">
        <f t="shared" si="51"/>
        <v>73289.941297849422</v>
      </c>
      <c r="K78" s="273">
        <f t="shared" si="51"/>
        <v>95.441063406483778</v>
      </c>
      <c r="L78" s="273">
        <f t="shared" si="51"/>
        <v>3374.9571008365283</v>
      </c>
      <c r="M78" s="273">
        <f t="shared" si="51"/>
        <v>16372.457569865826</v>
      </c>
      <c r="N78" s="273">
        <f t="shared" si="51"/>
        <v>79702.853734262651</v>
      </c>
      <c r="O78" s="285">
        <f t="shared" si="51"/>
        <v>158270.76434420524</v>
      </c>
      <c r="P78" s="273">
        <f>P20+SUM(P22:P23,P27)+SUM(P29:P32)+P37+P41+P46+P51+SUM(P56:P57)+SUM(P59:P60)+SUM(P64:P68)+P73</f>
        <v>8975950.1664561536</v>
      </c>
      <c r="Q78" s="273">
        <f t="shared" ref="Q78:AA78" si="52">Q20+SUM(Q22:Q23,Q27)+SUM(Q29:Q32)+Q37+Q41+Q46+Q51+SUM(Q56:Q57)+SUM(Q59:Q60)+SUM(Q64:Q68)+Q73</f>
        <v>5723877.5495069455</v>
      </c>
      <c r="R78" s="273">
        <f t="shared" si="52"/>
        <v>195187.09700172336</v>
      </c>
      <c r="S78" s="273">
        <f t="shared" si="52"/>
        <v>1935772.4617930835</v>
      </c>
      <c r="T78" s="273">
        <f t="shared" si="52"/>
        <v>574576.01388533891</v>
      </c>
      <c r="U78" s="273">
        <f t="shared" si="52"/>
        <v>131047.5631742846</v>
      </c>
      <c r="V78" s="273">
        <f t="shared" si="52"/>
        <v>110627.12600179149</v>
      </c>
      <c r="W78" s="273">
        <f t="shared" si="52"/>
        <v>-569.78473959406517</v>
      </c>
      <c r="X78" s="273">
        <f t="shared" si="52"/>
        <v>24069.81336455917</v>
      </c>
      <c r="Y78" s="273">
        <f t="shared" si="52"/>
        <v>14974.396540264404</v>
      </c>
      <c r="Z78" s="273">
        <f t="shared" si="52"/>
        <v>90325.014321144088</v>
      </c>
      <c r="AA78" s="285">
        <f t="shared" si="52"/>
        <v>176062.91560661205</v>
      </c>
      <c r="AB78" s="276">
        <f>AB20+SUM(AB22:AB23,AB27)+SUM(AB29:AB32)+AB37+AB41+AB46+AB51+SUM(AB56:AB57)+SUM(AB59:AB60)+SUM(AB64:AB68)+AB73</f>
        <v>17902794.986442972</v>
      </c>
      <c r="AC78" s="273">
        <f t="shared" ref="AC78:AM78" si="53">AC20+SUM(AC22:AC23,AC27)+SUM(AC29:AC32)+AC37+AC41+AC46+AC51+SUM(AC56:AC57)+SUM(AC59:AC60)+SUM(AC64:AC68)+AC73</f>
        <v>10584150.440116975</v>
      </c>
      <c r="AD78" s="273">
        <f t="shared" si="53"/>
        <v>882988.05860778596</v>
      </c>
      <c r="AE78" s="273">
        <f t="shared" si="53"/>
        <v>3739308.2424662304</v>
      </c>
      <c r="AF78" s="273">
        <f t="shared" si="53"/>
        <v>1140690.15865967</v>
      </c>
      <c r="AG78" s="273">
        <f t="shared" si="53"/>
        <v>337871.71170265076</v>
      </c>
      <c r="AH78" s="273">
        <f t="shared" si="53"/>
        <v>254050.37427002168</v>
      </c>
      <c r="AI78" s="273">
        <f t="shared" si="53"/>
        <v>2935.4203708567393</v>
      </c>
      <c r="AJ78" s="273">
        <f t="shared" si="53"/>
        <v>109056.86935025887</v>
      </c>
      <c r="AK78" s="273">
        <f t="shared" si="53"/>
        <v>457620.36344598525</v>
      </c>
      <c r="AL78" s="273">
        <f t="shared" si="53"/>
        <v>140385.91699382124</v>
      </c>
      <c r="AM78" s="285">
        <f t="shared" si="53"/>
        <v>253737.43045870942</v>
      </c>
      <c r="AN78" s="276">
        <f>AN20+SUM(AN22:AN23,AN27)+SUM(AN29:AN32)+AN37+AN41+AN46+AN51+SUM(AN56:AN57)+SUM(AN59:AN60)+SUM(AN64:AN68)+AN73</f>
        <v>54165108.603778288</v>
      </c>
      <c r="AO78" s="273">
        <f t="shared" ref="AO78:AY78" si="54">AO20+SUM(AO22:AO23,AO27)+SUM(AO29:AO32)+AO37+AO41+AO46+AO51+SUM(AO56:AO57)+SUM(AO59:AO60)+SUM(AO64:AO68)+AO73</f>
        <v>28142222.458202869</v>
      </c>
      <c r="AP78" s="273">
        <f t="shared" si="54"/>
        <v>3140806.0081657278</v>
      </c>
      <c r="AQ78" s="273">
        <f t="shared" si="54"/>
        <v>12034098.881077358</v>
      </c>
      <c r="AR78" s="273">
        <f t="shared" si="54"/>
        <v>5360390.4356542164</v>
      </c>
      <c r="AS78" s="273">
        <f t="shared" si="54"/>
        <v>623071.18637102097</v>
      </c>
      <c r="AT78" s="273">
        <f t="shared" si="54"/>
        <v>641475.3011635486</v>
      </c>
      <c r="AU78" s="273">
        <f t="shared" si="54"/>
        <v>4448.3510047929904</v>
      </c>
      <c r="AV78" s="273">
        <f t="shared" si="54"/>
        <v>1112015.0941332958</v>
      </c>
      <c r="AW78" s="273">
        <f t="shared" si="54"/>
        <v>1005659.765968298</v>
      </c>
      <c r="AX78" s="273">
        <f t="shared" si="54"/>
        <v>745370.81148716086</v>
      </c>
      <c r="AY78" s="285">
        <f t="shared" si="54"/>
        <v>1355550.310550004</v>
      </c>
      <c r="AZ78" s="864">
        <f>AZ20+SUM(AZ22:AZ23,AZ27)+SUM(AZ29:AZ32)+AZ37+AZ41+AZ46+AZ51+SUM(AZ56:AZ57)+SUM(AZ59:AZ60)+SUM(AZ64:AZ68)+AZ73</f>
        <v>847268.01166199171</v>
      </c>
      <c r="BA78" s="294">
        <f>BA20+SUM(BA22:BA23,BA27)+SUM(BA29:BA32)+BA37+BA41+BA46+BA51+SUM(BA56:BA57)+SUM(BA59:BA60)+SUM(BA64:BA68)+BA73</f>
        <v>88966201.665416121</v>
      </c>
      <c r="BB78" s="273">
        <f t="shared" ref="BB78:BL78" si="55">BB20+SUM(BB22:BB23,BB27)+SUM(BB29:BB32)+BB37+BB41+BB46+BB51+SUM(BB56:BB57)+SUM(BB59:BB60)+SUM(BB64:BB68)+BB73</f>
        <v>48685723.411711447</v>
      </c>
      <c r="BC78" s="273">
        <f t="shared" si="55"/>
        <v>4411661.1862069191</v>
      </c>
      <c r="BD78" s="273">
        <f t="shared" si="55"/>
        <v>19608218.385272134</v>
      </c>
      <c r="BE78" s="273">
        <f t="shared" si="55"/>
        <v>7360690.3239144748</v>
      </c>
      <c r="BF78" s="273">
        <f t="shared" si="55"/>
        <v>1223738.4412471836</v>
      </c>
      <c r="BG78" s="273">
        <f t="shared" si="55"/>
        <v>1079442.7427332113</v>
      </c>
      <c r="BH78" s="273">
        <f t="shared" si="55"/>
        <v>6909.4276994621487</v>
      </c>
      <c r="BI78" s="273">
        <f t="shared" si="55"/>
        <v>1248516.7339489504</v>
      </c>
      <c r="BJ78" s="273">
        <f>BJ20+SUM(BJ22:BJ23,BJ27)+SUM(BJ29:BJ32)+BJ37+BJ41+BJ46+BJ51+SUM(BJ56:BJ57)+SUM(BJ59:BJ60)+SUM(BJ64:BJ68)+BJ73</f>
        <v>1494626.9835244138</v>
      </c>
      <c r="BK78" s="273">
        <f t="shared" si="55"/>
        <v>1055784.5965363889</v>
      </c>
      <c r="BL78" s="298">
        <f t="shared" si="55"/>
        <v>1943621.4209595306</v>
      </c>
    </row>
    <row r="79" spans="1:64" s="209" customFormat="1" x14ac:dyDescent="0.25">
      <c r="A79" s="1507"/>
      <c r="B79" s="126" t="s">
        <v>55</v>
      </c>
      <c r="C79" s="127" t="s">
        <v>175</v>
      </c>
      <c r="D79" s="274">
        <f>D21+D24+D34+D38+D43+D48+D53+D58+D70+D75</f>
        <v>-548980.27445813315</v>
      </c>
      <c r="E79" s="274">
        <f>E21+E24+E34+E38+E43+E48+E53+E58+E70+E75</f>
        <v>-356422.45916134497</v>
      </c>
      <c r="F79" s="274">
        <f>F21+F24+F34+F38+F43+F48+F53+F58+F70+F75</f>
        <v>-20895.27845377109</v>
      </c>
      <c r="G79" s="274">
        <f t="shared" ref="G79:O79" si="56">G21+G24+G34+G38+G43+G48+G53+G58+G70+G75</f>
        <v>-113686.26946871546</v>
      </c>
      <c r="H79" s="274">
        <f t="shared" si="56"/>
        <v>-26482.427994311485</v>
      </c>
      <c r="I79" s="274">
        <f t="shared" si="56"/>
        <v>-4741.4342307166989</v>
      </c>
      <c r="J79" s="274">
        <f t="shared" si="56"/>
        <v>-6546.7704388035736</v>
      </c>
      <c r="K79" s="274">
        <f t="shared" si="56"/>
        <v>-7.4477498970212856</v>
      </c>
      <c r="L79" s="274">
        <f t="shared" si="56"/>
        <v>-2706.3033662184871</v>
      </c>
      <c r="M79" s="274">
        <f t="shared" si="56"/>
        <v>-1823.5733481945772</v>
      </c>
      <c r="N79" s="274">
        <f t="shared" si="56"/>
        <v>-3493.207308185823</v>
      </c>
      <c r="O79" s="282">
        <f t="shared" si="56"/>
        <v>-12175.102937974147</v>
      </c>
      <c r="P79" s="274">
        <f>P21+P24+P34+P38+P43+P48+P53+P58+P70+P75</f>
        <v>-803323.82379048062</v>
      </c>
      <c r="Q79" s="274">
        <f t="shared" ref="Q79:AA79" si="57">Q21+Q24+Q34+Q38+Q43+Q48+Q53+Q58+Q70+Q75</f>
        <v>-439215.16845647333</v>
      </c>
      <c r="R79" s="274">
        <f t="shared" si="57"/>
        <v>-29610.603798784898</v>
      </c>
      <c r="S79" s="274">
        <f t="shared" si="57"/>
        <v>-202170.16356479615</v>
      </c>
      <c r="T79" s="274">
        <f t="shared" si="57"/>
        <v>-53558.700548114801</v>
      </c>
      <c r="U79" s="274">
        <f t="shared" si="57"/>
        <v>-13171.938473390861</v>
      </c>
      <c r="V79" s="274">
        <f t="shared" si="57"/>
        <v>-12635.481106984093</v>
      </c>
      <c r="W79" s="274">
        <f t="shared" si="57"/>
        <v>-55.118048798262919</v>
      </c>
      <c r="X79" s="274">
        <f t="shared" si="57"/>
        <v>-4777.5462023884829</v>
      </c>
      <c r="Y79" s="274">
        <f t="shared" si="57"/>
        <v>-15452.700800499799</v>
      </c>
      <c r="Z79" s="274">
        <f t="shared" si="57"/>
        <v>-12557.257244076958</v>
      </c>
      <c r="AA79" s="282">
        <f t="shared" si="57"/>
        <v>-20119.145546172935</v>
      </c>
      <c r="AB79" s="289">
        <f>AB21+AB24+AB34+AB38+AB43+AB48+AB53+AB58+AB70+AB75</f>
        <v>-5174724.0167965889</v>
      </c>
      <c r="AC79" s="274">
        <f t="shared" ref="AC79:AM79" si="58">AC21+AC24+AC34+AC38+AC43+AC48+AC53+AC58+AC70+AC75</f>
        <v>-3201147.3182458342</v>
      </c>
      <c r="AD79" s="274">
        <f t="shared" si="58"/>
        <v>-227272.00076311239</v>
      </c>
      <c r="AE79" s="274">
        <f t="shared" si="58"/>
        <v>-1026854.5673225247</v>
      </c>
      <c r="AF79" s="274">
        <f t="shared" si="58"/>
        <v>-300108.40101506439</v>
      </c>
      <c r="AG79" s="274">
        <f t="shared" si="58"/>
        <v>-77574.968643395885</v>
      </c>
      <c r="AH79" s="274">
        <f t="shared" si="58"/>
        <v>-65984.513166107674</v>
      </c>
      <c r="AI79" s="274">
        <f t="shared" si="58"/>
        <v>-348.45480864858706</v>
      </c>
      <c r="AJ79" s="274">
        <f t="shared" si="58"/>
        <v>-24339.261754803312</v>
      </c>
      <c r="AK79" s="274">
        <f t="shared" si="58"/>
        <v>-85059.217624626006</v>
      </c>
      <c r="AL79" s="274">
        <f t="shared" si="58"/>
        <v>-75894.341332586191</v>
      </c>
      <c r="AM79" s="282">
        <f t="shared" si="58"/>
        <v>-90140.972119883998</v>
      </c>
      <c r="AN79" s="289">
        <f>AN21+AN24+AN34+AN38+AN43+AN48+AN53+AN58+AN70+AN75</f>
        <v>3699488.2579605072</v>
      </c>
      <c r="AO79" s="274">
        <f t="shared" ref="AO79:AY79" si="59">AO21+AO24+AO34+AO38+AO43+AO48+AO53+AO58+AO70+AO75</f>
        <v>2184732.6864997149</v>
      </c>
      <c r="AP79" s="274">
        <f t="shared" si="59"/>
        <v>142931.84947927584</v>
      </c>
      <c r="AQ79" s="274">
        <f t="shared" si="59"/>
        <v>916715.35464415443</v>
      </c>
      <c r="AR79" s="274">
        <f t="shared" si="59"/>
        <v>281779.31306903809</v>
      </c>
      <c r="AS79" s="274">
        <f t="shared" si="59"/>
        <v>-62637.631888244061</v>
      </c>
      <c r="AT79" s="274">
        <f t="shared" si="59"/>
        <v>0</v>
      </c>
      <c r="AU79" s="274">
        <f t="shared" si="59"/>
        <v>150.0704052839516</v>
      </c>
      <c r="AV79" s="274">
        <f t="shared" si="59"/>
        <v>23169.745757033183</v>
      </c>
      <c r="AW79" s="274">
        <f t="shared" si="59"/>
        <v>147023.48038611372</v>
      </c>
      <c r="AX79" s="274">
        <f t="shared" si="59"/>
        <v>-28539.188822859116</v>
      </c>
      <c r="AY79" s="282">
        <f t="shared" si="59"/>
        <v>94162.578430996306</v>
      </c>
      <c r="AZ79" s="422">
        <f>AZ21+AZ24+AZ34+AZ38+AZ43+AZ48+AZ53+AZ58+AZ70+AZ75</f>
        <v>-1283913.5211208917</v>
      </c>
      <c r="BA79" s="296">
        <f>BA21+BA24+BA34+BA38+BA43+BA48+BA53+BA58+BA70+BA75</f>
        <v>-4111453.3782055867</v>
      </c>
      <c r="BB79" s="274">
        <f t="shared" ref="BB79:BL79" si="60">BB21+BB24+BB34+BB38+BB43+BB48+BB53+BB58+BB70+BB75</f>
        <v>-1812052.2593639374</v>
      </c>
      <c r="BC79" s="274">
        <f t="shared" si="60"/>
        <v>-134846.03353639253</v>
      </c>
      <c r="BD79" s="274">
        <f t="shared" si="60"/>
        <v>-425995.64571188187</v>
      </c>
      <c r="BE79" s="274">
        <f t="shared" si="60"/>
        <v>-98370.216488452526</v>
      </c>
      <c r="BF79" s="274">
        <f t="shared" si="60"/>
        <v>-158125.97323574751</v>
      </c>
      <c r="BG79" s="274">
        <f t="shared" si="60"/>
        <v>-85166.764711895332</v>
      </c>
      <c r="BH79" s="274">
        <f t="shared" si="60"/>
        <v>-260.95020205991966</v>
      </c>
      <c r="BI79" s="274">
        <f t="shared" si="60"/>
        <v>-8653.3655663770969</v>
      </c>
      <c r="BJ79" s="274">
        <f>BJ21+BJ24+BJ34+BJ38+BJ43+BJ48+BJ53+BJ58+BJ70+BJ75</f>
        <v>44687.988612793342</v>
      </c>
      <c r="BK79" s="274">
        <f t="shared" si="60"/>
        <v>-120483.99470770807</v>
      </c>
      <c r="BL79" s="300">
        <f t="shared" si="60"/>
        <v>-28272.642173034783</v>
      </c>
    </row>
    <row r="80" spans="1:64" s="209" customFormat="1" x14ac:dyDescent="0.25">
      <c r="A80" s="1507"/>
      <c r="B80" s="126" t="s">
        <v>56</v>
      </c>
      <c r="C80" s="127" t="s">
        <v>176</v>
      </c>
      <c r="D80" s="274">
        <f>D25+D33+D42+D47+D52+D61+D69+D74</f>
        <v>255283.57573326019</v>
      </c>
      <c r="E80" s="274">
        <f>E25+E33+E42+E47+E52+E61+E69+E74</f>
        <v>202845.91301199561</v>
      </c>
      <c r="F80" s="274">
        <f>F25+F33+F42+F47+F52+F61+F69+F74</f>
        <v>3312.4299869246679</v>
      </c>
      <c r="G80" s="274">
        <f t="shared" ref="G80:O80" si="61">G25+G33+G42+G47+G52+G61+G69+G74</f>
        <v>30201.878298382479</v>
      </c>
      <c r="H80" s="274">
        <f t="shared" si="61"/>
        <v>3765.7167170847097</v>
      </c>
      <c r="I80" s="274">
        <f t="shared" si="61"/>
        <v>5211.3853725679364</v>
      </c>
      <c r="J80" s="274">
        <f t="shared" si="61"/>
        <v>2173.6902290756943</v>
      </c>
      <c r="K80" s="274">
        <f t="shared" si="61"/>
        <v>0.42496413442943065</v>
      </c>
      <c r="L80" s="274">
        <f t="shared" si="61"/>
        <v>304.90332407899558</v>
      </c>
      <c r="M80" s="274">
        <f t="shared" si="61"/>
        <v>0.58309032398456773</v>
      </c>
      <c r="N80" s="274">
        <f t="shared" si="61"/>
        <v>6476.1722608108466</v>
      </c>
      <c r="O80" s="282">
        <f t="shared" si="61"/>
        <v>990.47847788084232</v>
      </c>
      <c r="P80" s="274">
        <f>P25+P33+P42+P47+P52+P61+P69+P74</f>
        <v>301985.36084753822</v>
      </c>
      <c r="Q80" s="274">
        <f t="shared" ref="Q80:AA80" si="62">Q25+Q33+Q42+Q47+Q52+Q61+Q69+Q74</f>
        <v>239390.37756639282</v>
      </c>
      <c r="R80" s="274">
        <f t="shared" si="62"/>
        <v>4075.9591685062351</v>
      </c>
      <c r="S80" s="274">
        <f t="shared" si="62"/>
        <v>38254.07335410238</v>
      </c>
      <c r="T80" s="274">
        <f t="shared" si="62"/>
        <v>4667.1744957198825</v>
      </c>
      <c r="U80" s="274">
        <f t="shared" si="62"/>
        <v>5216.1360825397551</v>
      </c>
      <c r="V80" s="274">
        <f t="shared" si="62"/>
        <v>2261.3530836748087</v>
      </c>
      <c r="W80" s="274">
        <f t="shared" si="62"/>
        <v>10.759245640081589</v>
      </c>
      <c r="X80" s="274">
        <f t="shared" si="62"/>
        <v>498.57056927571443</v>
      </c>
      <c r="Y80" s="274">
        <f t="shared" si="62"/>
        <v>0</v>
      </c>
      <c r="Z80" s="274">
        <f t="shared" si="62"/>
        <v>6392.2292234570741</v>
      </c>
      <c r="AA80" s="282">
        <f t="shared" si="62"/>
        <v>1218.7280582295241</v>
      </c>
      <c r="AB80" s="289">
        <f>AB25+AB33+AB42+AB47+AB52+AB61+AB69+AB74</f>
        <v>315330.44554119132</v>
      </c>
      <c r="AC80" s="274">
        <f t="shared" ref="AC80:AM80" si="63">AC25+AC33+AC42+AC47+AC52+AC61+AC69+AC74</f>
        <v>250262.48806316982</v>
      </c>
      <c r="AD80" s="274">
        <f t="shared" si="63"/>
        <v>5305.2618224620819</v>
      </c>
      <c r="AE80" s="274">
        <f t="shared" si="63"/>
        <v>38909.416235673591</v>
      </c>
      <c r="AF80" s="274">
        <f t="shared" si="63"/>
        <v>5173.0380194564259</v>
      </c>
      <c r="AG80" s="274">
        <f t="shared" si="63"/>
        <v>5287.3686706610179</v>
      </c>
      <c r="AH80" s="274">
        <f t="shared" si="63"/>
        <v>2502.9724624514652</v>
      </c>
      <c r="AI80" s="274">
        <f t="shared" si="63"/>
        <v>0</v>
      </c>
      <c r="AJ80" s="274">
        <f t="shared" si="63"/>
        <v>464.84470930971918</v>
      </c>
      <c r="AK80" s="274">
        <f t="shared" si="63"/>
        <v>0</v>
      </c>
      <c r="AL80" s="274">
        <f t="shared" si="63"/>
        <v>6112.5528493680413</v>
      </c>
      <c r="AM80" s="282">
        <f t="shared" si="63"/>
        <v>1312.5027086392074</v>
      </c>
      <c r="AN80" s="289">
        <f>AN25+AN33+AN42+AN47+AN52+AN61+AN69+AN74</f>
        <v>2933402.1098855571</v>
      </c>
      <c r="AO80" s="274">
        <f t="shared" ref="AO80:AY80" si="64">AO25+AO33+AO42+AO47+AO52+AO61+AO69+AO74</f>
        <v>2283199.9804358594</v>
      </c>
      <c r="AP80" s="274">
        <f t="shared" si="64"/>
        <v>98143.937910368128</v>
      </c>
      <c r="AQ80" s="274">
        <f t="shared" si="64"/>
        <v>322374.49188188213</v>
      </c>
      <c r="AR80" s="274">
        <f t="shared" si="64"/>
        <v>92275.967364330456</v>
      </c>
      <c r="AS80" s="274">
        <f t="shared" si="64"/>
        <v>53325.114077321334</v>
      </c>
      <c r="AT80" s="274">
        <f t="shared" si="64"/>
        <v>31870.425036558361</v>
      </c>
      <c r="AU80" s="274">
        <f t="shared" si="64"/>
        <v>345.68162951105637</v>
      </c>
      <c r="AV80" s="274">
        <f t="shared" si="64"/>
        <v>11539.39303950097</v>
      </c>
      <c r="AW80" s="274">
        <f t="shared" si="64"/>
        <v>1015.0392025486965</v>
      </c>
      <c r="AX80" s="274">
        <f t="shared" si="64"/>
        <v>27202.839698323398</v>
      </c>
      <c r="AY80" s="282">
        <f t="shared" si="64"/>
        <v>12109.23960935287</v>
      </c>
      <c r="AZ80" s="422">
        <f>AZ25+AZ33+AZ42+AZ47+AZ52+AZ61+AZ69+AZ74</f>
        <v>0</v>
      </c>
      <c r="BA80" s="296">
        <f>BA25+BA33+BA42+BA47+BA52+BA61+BA69+BA74</f>
        <v>3806001.4920075471</v>
      </c>
      <c r="BB80" s="274">
        <f t="shared" ref="BB80:BL80" si="65">BB25+BB33+BB42+BB47+BB52+BB61+BB69+BB74</f>
        <v>2975698.7590774177</v>
      </c>
      <c r="BC80" s="274">
        <f t="shared" si="65"/>
        <v>110837.58888826112</v>
      </c>
      <c r="BD80" s="274">
        <f t="shared" si="65"/>
        <v>429739.85977004061</v>
      </c>
      <c r="BE80" s="274">
        <f t="shared" si="65"/>
        <v>105881.89659659147</v>
      </c>
      <c r="BF80" s="274">
        <f t="shared" si="65"/>
        <v>69040.004203090051</v>
      </c>
      <c r="BG80" s="274">
        <f t="shared" si="65"/>
        <v>38808.440811760331</v>
      </c>
      <c r="BH80" s="274">
        <f t="shared" si="65"/>
        <v>356.8658392855674</v>
      </c>
      <c r="BI80" s="274">
        <f t="shared" si="65"/>
        <v>12807.711642165399</v>
      </c>
      <c r="BJ80" s="274">
        <f>BJ25+BJ33+BJ42+BJ47+BJ52+BJ61+BJ69+BJ74</f>
        <v>1015.6222928726811</v>
      </c>
      <c r="BK80" s="274">
        <f t="shared" si="65"/>
        <v>46183.794031959362</v>
      </c>
      <c r="BL80" s="300">
        <f t="shared" si="65"/>
        <v>15630.948854102446</v>
      </c>
    </row>
    <row r="81" spans="1:64" s="209" customFormat="1" x14ac:dyDescent="0.25">
      <c r="A81" s="1507"/>
      <c r="B81" s="126" t="s">
        <v>122</v>
      </c>
      <c r="C81" s="127" t="s">
        <v>937</v>
      </c>
      <c r="D81" s="274">
        <f>D26+D35+D39+D44+D49+D54+D62+D71+D76</f>
        <v>357043.50699813577</v>
      </c>
      <c r="E81" s="274">
        <f>E26+E35+E39+E44+E49+E54+E62+E71+E76</f>
        <v>224442.35992669806</v>
      </c>
      <c r="F81" s="274">
        <f>F26+F35+F39+F44+F49+F54+F62+F71+F76</f>
        <v>16668.461000239116</v>
      </c>
      <c r="G81" s="274">
        <f t="shared" ref="G81:O81" si="66">G26+G35+G39+G44+G49+G54+G62+G71+G76</f>
        <v>70237.36297736509</v>
      </c>
      <c r="H81" s="274">
        <f t="shared" si="66"/>
        <v>21423.264074752471</v>
      </c>
      <c r="I81" s="274">
        <f t="shared" si="66"/>
        <v>4232.3900939722007</v>
      </c>
      <c r="J81" s="274">
        <f t="shared" si="66"/>
        <v>589.34938227479381</v>
      </c>
      <c r="K81" s="274">
        <f t="shared" si="66"/>
        <v>27.777115480755146</v>
      </c>
      <c r="L81" s="274">
        <f t="shared" si="66"/>
        <v>1659.7552045039743</v>
      </c>
      <c r="M81" s="274">
        <f t="shared" si="66"/>
        <v>6793.3438036290336</v>
      </c>
      <c r="N81" s="274">
        <f t="shared" si="66"/>
        <v>4866.8791241848303</v>
      </c>
      <c r="O81" s="282">
        <f t="shared" si="66"/>
        <v>6102.5642950355023</v>
      </c>
      <c r="P81" s="274">
        <f>P26+P35+P39+P44+P49+P54+P62+P71+P76</f>
        <v>477457.00013765582</v>
      </c>
      <c r="Q81" s="274">
        <f t="shared" ref="Q81:AA81" si="67">Q26+Q35+Q39+Q44+Q49+Q54+Q62+Q71+Q76</f>
        <v>304760.16110720084</v>
      </c>
      <c r="R81" s="274">
        <f t="shared" si="67"/>
        <v>22485.846952971307</v>
      </c>
      <c r="S81" s="274">
        <f t="shared" si="67"/>
        <v>90347.268043452059</v>
      </c>
      <c r="T81" s="274">
        <f t="shared" si="67"/>
        <v>27557.813808920597</v>
      </c>
      <c r="U81" s="274">
        <f t="shared" si="67"/>
        <v>5728.9177600285029</v>
      </c>
      <c r="V81" s="274">
        <f t="shared" si="67"/>
        <v>1386.7282771519583</v>
      </c>
      <c r="W81" s="274">
        <f t="shared" si="67"/>
        <v>31.20198710186682</v>
      </c>
      <c r="X81" s="274">
        <f t="shared" si="67"/>
        <v>2123.4989481559428</v>
      </c>
      <c r="Y81" s="274">
        <f t="shared" si="67"/>
        <v>8708.5057515134849</v>
      </c>
      <c r="Z81" s="274">
        <f t="shared" si="67"/>
        <v>6457.1739639233501</v>
      </c>
      <c r="AA81" s="282">
        <f t="shared" si="67"/>
        <v>7869.8835372359263</v>
      </c>
      <c r="AB81" s="289">
        <f>AB26+AB35+AB39+AB44+AB49+AB54+AB62+AB71+AB76</f>
        <v>526055.43570330553</v>
      </c>
      <c r="AC81" s="274">
        <f t="shared" ref="AC81:AM81" si="68">AC26+AC35+AC39+AC44+AC49+AC54+AC62+AC71+AC76</f>
        <v>345314.65572325367</v>
      </c>
      <c r="AD81" s="274">
        <f t="shared" si="68"/>
        <v>25333.02411848044</v>
      </c>
      <c r="AE81" s="274">
        <f t="shared" si="68"/>
        <v>93395.554378450703</v>
      </c>
      <c r="AF81" s="274">
        <f t="shared" si="68"/>
        <v>28436.026354206675</v>
      </c>
      <c r="AG81" s="274">
        <f t="shared" si="68"/>
        <v>5846.9905481192654</v>
      </c>
      <c r="AH81" s="274">
        <f t="shared" si="68"/>
        <v>1698.6328139735758</v>
      </c>
      <c r="AI81" s="274">
        <f t="shared" si="68"/>
        <v>35.481430202232943</v>
      </c>
      <c r="AJ81" s="274">
        <f t="shared" si="68"/>
        <v>2203.7783066844468</v>
      </c>
      <c r="AK81" s="274">
        <f t="shared" si="68"/>
        <v>8996.9630166601873</v>
      </c>
      <c r="AL81" s="274">
        <f t="shared" si="68"/>
        <v>6674.5735734467607</v>
      </c>
      <c r="AM81" s="282">
        <f t="shared" si="68"/>
        <v>8119.7554398275106</v>
      </c>
      <c r="AN81" s="289">
        <f>AN26+AN35+AN39+AN44+AN49+AN54+AN62+AN71+AN76</f>
        <v>433089.0274424029</v>
      </c>
      <c r="AO81" s="274">
        <f t="shared" ref="AO81:AZ81" si="69">AO26+AO35+AO39+AO44+AO49+AO54+AO62+AO71+AO76</f>
        <v>311215.42723606434</v>
      </c>
      <c r="AP81" s="274">
        <f t="shared" si="69"/>
        <v>18804.107317656835</v>
      </c>
      <c r="AQ81" s="274">
        <f t="shared" si="69"/>
        <v>68474.362628686824</v>
      </c>
      <c r="AR81" s="274">
        <f t="shared" si="69"/>
        <v>19121.404004310727</v>
      </c>
      <c r="AS81" s="274">
        <f t="shared" si="69"/>
        <v>-617.16842251897651</v>
      </c>
      <c r="AT81" s="274">
        <f t="shared" si="69"/>
        <v>0</v>
      </c>
      <c r="AU81" s="274">
        <f t="shared" si="69"/>
        <v>-9.620975490489073</v>
      </c>
      <c r="AV81" s="274">
        <f t="shared" si="69"/>
        <v>478.77004633982233</v>
      </c>
      <c r="AW81" s="274">
        <f t="shared" si="69"/>
        <v>6406.7700734981245</v>
      </c>
      <c r="AX81" s="274">
        <f t="shared" si="69"/>
        <v>3425.6442234225897</v>
      </c>
      <c r="AY81" s="282">
        <f t="shared" si="69"/>
        <v>5789.3313104330955</v>
      </c>
      <c r="AZ81" s="422">
        <f t="shared" si="69"/>
        <v>-21574.138721120271</v>
      </c>
      <c r="BA81" s="296">
        <f>BA26+BA35+BA39+BA44+BA49+BA54+BA62+BA71+BA76</f>
        <v>1772070.8315603798</v>
      </c>
      <c r="BB81" s="274">
        <f t="shared" ref="BB81:BL81" si="70">BB26+BB35+BB39+BB44+BB49+BB54+BB62+BB71+BB76</f>
        <v>1185732.6039932168</v>
      </c>
      <c r="BC81" s="274">
        <f t="shared" si="70"/>
        <v>83291.43938934771</v>
      </c>
      <c r="BD81" s="274">
        <f t="shared" si="70"/>
        <v>322454.5480279547</v>
      </c>
      <c r="BE81" s="274">
        <f t="shared" si="70"/>
        <v>96538.508242190481</v>
      </c>
      <c r="BF81" s="274">
        <f t="shared" si="70"/>
        <v>15191.129979600992</v>
      </c>
      <c r="BG81" s="274">
        <f t="shared" si="70"/>
        <v>3674.7104734003278</v>
      </c>
      <c r="BH81" s="274">
        <f t="shared" si="70"/>
        <v>84.839557294365832</v>
      </c>
      <c r="BI81" s="274">
        <f t="shared" si="70"/>
        <v>6465.8025056841871</v>
      </c>
      <c r="BJ81" s="274">
        <f>BJ26+BJ35+BJ39+BJ44+BJ49+BJ54+BJ62+BJ71+BJ76</f>
        <v>30905.582645300827</v>
      </c>
      <c r="BK81" s="274">
        <f t="shared" si="70"/>
        <v>21424.27088497753</v>
      </c>
      <c r="BL81" s="300">
        <f t="shared" si="70"/>
        <v>27881.534582532033</v>
      </c>
    </row>
    <row r="82" spans="1:64" x14ac:dyDescent="0.25">
      <c r="A82" s="1507"/>
      <c r="B82" s="126" t="s">
        <v>123</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89">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170">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7"/>
      <c r="B83" s="126" t="s">
        <v>946</v>
      </c>
      <c r="C83" s="127" t="s">
        <v>938</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89">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7"/>
      <c r="B84" s="316" t="s">
        <v>169</v>
      </c>
      <c r="C84" s="137" t="s">
        <v>331</v>
      </c>
      <c r="D84" s="279">
        <f>SUM(D78:D83)</f>
        <v>7138426.7053499613</v>
      </c>
      <c r="E84" s="286">
        <f t="shared" ref="E84:BL84" si="72">SUM(E78:E83)</f>
        <v>4306338.7776620025</v>
      </c>
      <c r="F84" s="286">
        <f t="shared" si="72"/>
        <v>191765.63496507442</v>
      </c>
      <c r="G84" s="286">
        <f t="shared" si="72"/>
        <v>1885791.7717424936</v>
      </c>
      <c r="H84" s="286">
        <f t="shared" si="72"/>
        <v>283740.26851277513</v>
      </c>
      <c r="I84" s="286">
        <f t="shared" si="72"/>
        <v>136450.32123505056</v>
      </c>
      <c r="J84" s="286">
        <f t="shared" si="72"/>
        <v>69506.210470396341</v>
      </c>
      <c r="K84" s="286">
        <f t="shared" si="72"/>
        <v>116.19539312464707</v>
      </c>
      <c r="L84" s="286">
        <f t="shared" si="72"/>
        <v>2633.3122632010109</v>
      </c>
      <c r="M84" s="286">
        <f t="shared" si="72"/>
        <v>21342.811115624267</v>
      </c>
      <c r="N84" s="286">
        <f t="shared" si="72"/>
        <v>87552.697811072518</v>
      </c>
      <c r="O84" s="287">
        <f t="shared" si="72"/>
        <v>153188.70417914743</v>
      </c>
      <c r="P84" s="279">
        <f t="shared" si="72"/>
        <v>8952068.7036508657</v>
      </c>
      <c r="Q84" s="286">
        <f t="shared" si="72"/>
        <v>5828812.9197240658</v>
      </c>
      <c r="R84" s="286">
        <f t="shared" si="72"/>
        <v>192138.299324416</v>
      </c>
      <c r="S84" s="286">
        <f t="shared" si="72"/>
        <v>1862203.6396258418</v>
      </c>
      <c r="T84" s="286">
        <f t="shared" si="72"/>
        <v>553242.30164186459</v>
      </c>
      <c r="U84" s="286">
        <f t="shared" si="72"/>
        <v>128820.678543462</v>
      </c>
      <c r="V84" s="286">
        <f t="shared" si="72"/>
        <v>101639.72625563416</v>
      </c>
      <c r="W84" s="286">
        <f t="shared" si="72"/>
        <v>-582.94155565037966</v>
      </c>
      <c r="X84" s="286">
        <f t="shared" si="72"/>
        <v>21914.336679602344</v>
      </c>
      <c r="Y84" s="286">
        <f>SUM(Y78:Y83)</f>
        <v>8230.2014912780905</v>
      </c>
      <c r="Z84" s="286">
        <f t="shared" si="72"/>
        <v>90617.160264447564</v>
      </c>
      <c r="AA84" s="287">
        <f t="shared" si="72"/>
        <v>165032.38165590458</v>
      </c>
      <c r="AB84" s="850">
        <f t="shared" si="72"/>
        <v>13569456.85089088</v>
      </c>
      <c r="AC84" s="286">
        <f t="shared" si="72"/>
        <v>7978580.2656575646</v>
      </c>
      <c r="AD84" s="286">
        <f t="shared" si="72"/>
        <v>686354.34378561599</v>
      </c>
      <c r="AE84" s="286">
        <f t="shared" si="72"/>
        <v>2844758.6457578302</v>
      </c>
      <c r="AF84" s="286">
        <f t="shared" si="72"/>
        <v>874190.82201826875</v>
      </c>
      <c r="AG84" s="286">
        <f t="shared" si="72"/>
        <v>271431.10227803513</v>
      </c>
      <c r="AH84" s="286">
        <f t="shared" si="72"/>
        <v>192267.46638033906</v>
      </c>
      <c r="AI84" s="286">
        <f t="shared" si="72"/>
        <v>2622.4469924103851</v>
      </c>
      <c r="AJ84" s="286">
        <f t="shared" si="72"/>
        <v>87386.230611449719</v>
      </c>
      <c r="AK84" s="286">
        <f t="shared" si="72"/>
        <v>381558.10883801943</v>
      </c>
      <c r="AL84" s="286">
        <f t="shared" si="72"/>
        <v>77278.702084049859</v>
      </c>
      <c r="AM84" s="287">
        <f t="shared" si="72"/>
        <v>173028.71648729214</v>
      </c>
      <c r="AN84" s="850">
        <f t="shared" si="72"/>
        <v>61231087.999066755</v>
      </c>
      <c r="AO84" s="286">
        <f t="shared" si="72"/>
        <v>32921370.552374508</v>
      </c>
      <c r="AP84" s="286">
        <f t="shared" si="72"/>
        <v>3400685.9028730285</v>
      </c>
      <c r="AQ84" s="286">
        <f t="shared" si="72"/>
        <v>13341663.090232084</v>
      </c>
      <c r="AR84" s="286">
        <f t="shared" si="72"/>
        <v>5753567.1200918965</v>
      </c>
      <c r="AS84" s="286">
        <f t="shared" si="72"/>
        <v>613141.50013757928</v>
      </c>
      <c r="AT84" s="286">
        <f t="shared" si="72"/>
        <v>673345.72620010702</v>
      </c>
      <c r="AU84" s="286">
        <f t="shared" si="72"/>
        <v>4934.4820640975095</v>
      </c>
      <c r="AV84" s="286">
        <f t="shared" si="72"/>
        <v>1147203.0029761698</v>
      </c>
      <c r="AW84" s="286">
        <f>SUM(AW78:AW83)</f>
        <v>1160105.0556304585</v>
      </c>
      <c r="AX84" s="286">
        <f t="shared" si="72"/>
        <v>747460.1065860478</v>
      </c>
      <c r="AY84" s="287">
        <f t="shared" si="72"/>
        <v>1467611.4599007862</v>
      </c>
      <c r="AZ84" s="865">
        <f t="shared" si="72"/>
        <v>-458219.64818002022</v>
      </c>
      <c r="BA84" s="306">
        <f t="shared" si="72"/>
        <v>90432820.610778466</v>
      </c>
      <c r="BB84" s="279">
        <f t="shared" si="72"/>
        <v>51035102.515418142</v>
      </c>
      <c r="BC84" s="279">
        <f t="shared" si="72"/>
        <v>4470944.1809481364</v>
      </c>
      <c r="BD84" s="279">
        <f t="shared" si="72"/>
        <v>19934417.14735825</v>
      </c>
      <c r="BE84" s="279">
        <f t="shared" si="72"/>
        <v>7464740.5122648049</v>
      </c>
      <c r="BF84" s="279">
        <f t="shared" si="72"/>
        <v>1149843.6021941269</v>
      </c>
      <c r="BG84" s="279">
        <f t="shared" si="72"/>
        <v>1036759.1293064766</v>
      </c>
      <c r="BH84" s="279">
        <f t="shared" si="72"/>
        <v>7090.1828939821626</v>
      </c>
      <c r="BI84" s="279">
        <f t="shared" si="72"/>
        <v>1259136.8825304229</v>
      </c>
      <c r="BJ84" s="279">
        <f>SUM(BJ78:BJ83)</f>
        <v>1571236.1770753807</v>
      </c>
      <c r="BK84" s="279">
        <f t="shared" si="72"/>
        <v>1002908.6667456178</v>
      </c>
      <c r="BL84" s="307">
        <f t="shared" si="72"/>
        <v>1958861.2622231303</v>
      </c>
    </row>
    <row r="85" spans="1:64" x14ac:dyDescent="0.25">
      <c r="A85" s="1507"/>
      <c r="B85" s="126" t="s">
        <v>170</v>
      </c>
      <c r="C85" s="127" t="s">
        <v>40</v>
      </c>
      <c r="D85" s="273">
        <f>SUM(E85:O85)</f>
        <v>3123.2566190290627</v>
      </c>
      <c r="E85" s="251">
        <v>2559.9164534299071</v>
      </c>
      <c r="F85" s="251">
        <v>41.343746637860569</v>
      </c>
      <c r="G85" s="251">
        <v>237.77719448578947</v>
      </c>
      <c r="H85" s="251">
        <v>29.413200949998881</v>
      </c>
      <c r="I85" s="251">
        <v>108.79163719915</v>
      </c>
      <c r="J85" s="251">
        <v>0</v>
      </c>
      <c r="K85" s="251">
        <v>0</v>
      </c>
      <c r="L85" s="251">
        <v>2.3706161959700589</v>
      </c>
      <c r="M85" s="251">
        <v>0</v>
      </c>
      <c r="N85" s="251">
        <v>135.82951674367055</v>
      </c>
      <c r="O85" s="252">
        <v>7.8142533867161204</v>
      </c>
      <c r="P85" s="273">
        <f>SUM(Q85:AA85)</f>
        <v>4054.4583096798424</v>
      </c>
      <c r="Q85" s="251">
        <v>3478.119069486263</v>
      </c>
      <c r="R85" s="251">
        <v>59.219887844059805</v>
      </c>
      <c r="S85" s="251">
        <v>270.12305023874984</v>
      </c>
      <c r="T85" s="251">
        <v>32.956265836332292</v>
      </c>
      <c r="U85" s="251">
        <v>90.64446345130564</v>
      </c>
      <c r="V85" s="251">
        <v>0</v>
      </c>
      <c r="W85" s="251">
        <v>0.1869709748276227</v>
      </c>
      <c r="X85" s="251">
        <v>3.5205506531393542</v>
      </c>
      <c r="Y85" s="251">
        <v>0</v>
      </c>
      <c r="Z85" s="251">
        <v>111.08226070971305</v>
      </c>
      <c r="AA85" s="252">
        <v>8.605790485451756</v>
      </c>
      <c r="AB85" s="276">
        <f>SUM(AC85:AM85)</f>
        <v>3909.7882017674747</v>
      </c>
      <c r="AC85" s="251">
        <v>3297.9262535058838</v>
      </c>
      <c r="AD85" s="251">
        <v>69.912044675284463</v>
      </c>
      <c r="AE85" s="251">
        <v>267.99153892336528</v>
      </c>
      <c r="AF85" s="251">
        <v>35.629689516445787</v>
      </c>
      <c r="AG85" s="251">
        <v>104.86086590859099</v>
      </c>
      <c r="AH85" s="251">
        <v>0</v>
      </c>
      <c r="AI85" s="251">
        <v>0</v>
      </c>
      <c r="AJ85" s="251">
        <v>3.2016529945797942</v>
      </c>
      <c r="AK85" s="251">
        <v>0</v>
      </c>
      <c r="AL85" s="251">
        <v>121.2261948468642</v>
      </c>
      <c r="AM85" s="252">
        <v>9.0399613964605958</v>
      </c>
      <c r="AN85" s="276">
        <f>SUM(AO85:AY85)</f>
        <v>23456.651172385627</v>
      </c>
      <c r="AO85" s="251">
        <v>19601.051722028922</v>
      </c>
      <c r="AP85" s="251">
        <v>842.55624547503919</v>
      </c>
      <c r="AQ85" s="251">
        <v>1610.4827560603487</v>
      </c>
      <c r="AR85" s="251">
        <v>460.98205032143784</v>
      </c>
      <c r="AS85" s="251">
        <v>539.60081428097624</v>
      </c>
      <c r="AT85" s="251">
        <v>0</v>
      </c>
      <c r="AU85" s="251">
        <v>3.4979782414655953</v>
      </c>
      <c r="AV85" s="251">
        <v>57.647220774304628</v>
      </c>
      <c r="AW85" s="251">
        <v>5.0708203458879071</v>
      </c>
      <c r="AX85" s="251">
        <v>275.26756774839924</v>
      </c>
      <c r="AY85" s="252">
        <v>60.493997108838187</v>
      </c>
      <c r="AZ85" s="680">
        <v>0</v>
      </c>
      <c r="BA85" s="294">
        <f>SUM(BB85:BL85)+AZ85</f>
        <v>34544.154302862</v>
      </c>
      <c r="BB85" s="274">
        <f t="shared" ref="BB85:BL86" si="73">E85+Q85+AC85+AO85</f>
        <v>28937.013498450979</v>
      </c>
      <c r="BC85" s="274">
        <f t="shared" si="73"/>
        <v>1013.031924632244</v>
      </c>
      <c r="BD85" s="274">
        <f t="shared" si="73"/>
        <v>2386.3745397082535</v>
      </c>
      <c r="BE85" s="274">
        <f t="shared" si="73"/>
        <v>558.98120662421479</v>
      </c>
      <c r="BF85" s="274">
        <f t="shared" si="73"/>
        <v>843.89778084002285</v>
      </c>
      <c r="BG85" s="274">
        <f t="shared" si="73"/>
        <v>0</v>
      </c>
      <c r="BH85" s="274">
        <f t="shared" si="73"/>
        <v>3.684949216293218</v>
      </c>
      <c r="BI85" s="274">
        <f t="shared" si="73"/>
        <v>66.740040617993841</v>
      </c>
      <c r="BJ85" s="274">
        <f t="shared" si="73"/>
        <v>5.0708203458879071</v>
      </c>
      <c r="BK85" s="274">
        <f t="shared" si="73"/>
        <v>643.40554004864703</v>
      </c>
      <c r="BL85" s="298">
        <f t="shared" si="73"/>
        <v>85.954002377466651</v>
      </c>
    </row>
    <row r="86" spans="1:64" x14ac:dyDescent="0.25">
      <c r="A86" s="1507"/>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7"/>
      <c r="B87" s="126" t="s">
        <v>172</v>
      </c>
      <c r="C87" s="127" t="s">
        <v>254</v>
      </c>
      <c r="D87" s="274">
        <f>SUM(D85:D86)</f>
        <v>3123.2566190290627</v>
      </c>
      <c r="E87" s="274">
        <f t="shared" ref="E87:O87" si="74">SUM(E85:E86)</f>
        <v>2559.9164534299071</v>
      </c>
      <c r="F87" s="274">
        <f t="shared" si="74"/>
        <v>41.343746637860569</v>
      </c>
      <c r="G87" s="274">
        <f t="shared" si="74"/>
        <v>237.77719448578947</v>
      </c>
      <c r="H87" s="274">
        <f t="shared" si="74"/>
        <v>29.413200949998881</v>
      </c>
      <c r="I87" s="274">
        <f t="shared" si="74"/>
        <v>108.79163719915</v>
      </c>
      <c r="J87" s="274">
        <f t="shared" si="74"/>
        <v>0</v>
      </c>
      <c r="K87" s="274">
        <f t="shared" si="74"/>
        <v>0</v>
      </c>
      <c r="L87" s="274">
        <f t="shared" si="74"/>
        <v>2.3706161959700589</v>
      </c>
      <c r="M87" s="274">
        <f t="shared" si="74"/>
        <v>0</v>
      </c>
      <c r="N87" s="274">
        <f t="shared" si="74"/>
        <v>135.82951674367055</v>
      </c>
      <c r="O87" s="282">
        <f t="shared" si="74"/>
        <v>7.8142533867161204</v>
      </c>
      <c r="P87" s="274">
        <f>SUM(P85:P86)</f>
        <v>4054.4583096798424</v>
      </c>
      <c r="Q87" s="274">
        <f t="shared" ref="Q87:AA87" si="75">SUM(Q85:Q86)</f>
        <v>3478.119069486263</v>
      </c>
      <c r="R87" s="274">
        <f t="shared" si="75"/>
        <v>59.219887844059805</v>
      </c>
      <c r="S87" s="274">
        <f t="shared" si="75"/>
        <v>270.12305023874984</v>
      </c>
      <c r="T87" s="274">
        <f t="shared" si="75"/>
        <v>32.956265836332292</v>
      </c>
      <c r="U87" s="274">
        <f t="shared" si="75"/>
        <v>90.64446345130564</v>
      </c>
      <c r="V87" s="274">
        <f t="shared" si="75"/>
        <v>0</v>
      </c>
      <c r="W87" s="274">
        <f t="shared" si="75"/>
        <v>0.1869709748276227</v>
      </c>
      <c r="X87" s="274">
        <f t="shared" si="75"/>
        <v>3.5205506531393542</v>
      </c>
      <c r="Y87" s="274">
        <f t="shared" si="75"/>
        <v>0</v>
      </c>
      <c r="Z87" s="274">
        <f t="shared" si="75"/>
        <v>111.08226070971305</v>
      </c>
      <c r="AA87" s="282">
        <f t="shared" si="75"/>
        <v>8.605790485451756</v>
      </c>
      <c r="AB87" s="289">
        <f>SUM(AB85:AB86)</f>
        <v>3909.7882017674747</v>
      </c>
      <c r="AC87" s="274">
        <f t="shared" ref="AC87:AM87" si="76">SUM(AC85:AC86)</f>
        <v>3297.9262535058838</v>
      </c>
      <c r="AD87" s="274">
        <f t="shared" si="76"/>
        <v>69.912044675284463</v>
      </c>
      <c r="AE87" s="274">
        <f t="shared" si="76"/>
        <v>267.99153892336528</v>
      </c>
      <c r="AF87" s="274">
        <f t="shared" si="76"/>
        <v>35.629689516445787</v>
      </c>
      <c r="AG87" s="274">
        <f t="shared" si="76"/>
        <v>104.86086590859099</v>
      </c>
      <c r="AH87" s="274">
        <f t="shared" si="76"/>
        <v>0</v>
      </c>
      <c r="AI87" s="274">
        <f t="shared" si="76"/>
        <v>0</v>
      </c>
      <c r="AJ87" s="274">
        <f t="shared" si="76"/>
        <v>3.2016529945797942</v>
      </c>
      <c r="AK87" s="274">
        <f t="shared" si="76"/>
        <v>0</v>
      </c>
      <c r="AL87" s="274">
        <f t="shared" si="76"/>
        <v>121.2261948468642</v>
      </c>
      <c r="AM87" s="282">
        <f t="shared" si="76"/>
        <v>9.0399613964605958</v>
      </c>
      <c r="AN87" s="289">
        <f>SUM(AN85:AN86)</f>
        <v>23456.651172385627</v>
      </c>
      <c r="AO87" s="274">
        <f>SUM(AO85:AO86)</f>
        <v>19601.051722028922</v>
      </c>
      <c r="AP87" s="274">
        <f t="shared" ref="AP87:AZ87" si="77">SUM(AP85:AP86)</f>
        <v>842.55624547503919</v>
      </c>
      <c r="AQ87" s="274">
        <f t="shared" si="77"/>
        <v>1610.4827560603487</v>
      </c>
      <c r="AR87" s="274">
        <f t="shared" si="77"/>
        <v>460.98205032143784</v>
      </c>
      <c r="AS87" s="274">
        <f t="shared" si="77"/>
        <v>539.60081428097624</v>
      </c>
      <c r="AT87" s="274">
        <f t="shared" si="77"/>
        <v>0</v>
      </c>
      <c r="AU87" s="274">
        <f t="shared" si="77"/>
        <v>3.4979782414655953</v>
      </c>
      <c r="AV87" s="274">
        <f t="shared" si="77"/>
        <v>57.647220774304628</v>
      </c>
      <c r="AW87" s="274">
        <f t="shared" si="77"/>
        <v>5.0708203458879071</v>
      </c>
      <c r="AX87" s="274">
        <f t="shared" si="77"/>
        <v>275.26756774839924</v>
      </c>
      <c r="AY87" s="282">
        <f t="shared" si="77"/>
        <v>60.493997108838187</v>
      </c>
      <c r="AZ87" s="422">
        <f t="shared" si="77"/>
        <v>0</v>
      </c>
      <c r="BA87" s="296">
        <f>SUM(BA85:BA86)</f>
        <v>34544.154302862</v>
      </c>
      <c r="BB87" s="274">
        <f>SUM(BB85:BB86)</f>
        <v>28937.013498450979</v>
      </c>
      <c r="BC87" s="274">
        <f>F87+R87+AD87+AP87</f>
        <v>1013.031924632244</v>
      </c>
      <c r="BD87" s="274">
        <f>SUM(BD85:BD86)</f>
        <v>2386.3745397082535</v>
      </c>
      <c r="BE87" s="274">
        <f>H87+T87+AF87+AR87</f>
        <v>558.98120662421479</v>
      </c>
      <c r="BF87" s="274">
        <f t="shared" ref="BF87:BL87" si="78">SUM(BF85:BF86)</f>
        <v>843.89778084002285</v>
      </c>
      <c r="BG87" s="274">
        <f t="shared" si="78"/>
        <v>0</v>
      </c>
      <c r="BH87" s="274">
        <f t="shared" si="78"/>
        <v>3.684949216293218</v>
      </c>
      <c r="BI87" s="274">
        <f t="shared" si="78"/>
        <v>66.740040617993841</v>
      </c>
      <c r="BJ87" s="274">
        <f>SUM(BJ85:BJ86)</f>
        <v>5.0708203458879071</v>
      </c>
      <c r="BK87" s="274">
        <f t="shared" si="78"/>
        <v>643.40554004864703</v>
      </c>
      <c r="BL87" s="300">
        <f t="shared" si="78"/>
        <v>85.954002377466651</v>
      </c>
    </row>
    <row r="88" spans="1:64" s="209" customFormat="1" ht="24.75" x14ac:dyDescent="0.25">
      <c r="A88" s="1508"/>
      <c r="B88" s="129" t="s">
        <v>173</v>
      </c>
      <c r="C88" s="130" t="s">
        <v>327</v>
      </c>
      <c r="D88" s="275">
        <f>D84+D87</f>
        <v>7141549.96196899</v>
      </c>
      <c r="E88" s="275">
        <f t="shared" ref="E88:O88" si="79">E84+E87</f>
        <v>4308898.694115432</v>
      </c>
      <c r="F88" s="275">
        <f t="shared" si="79"/>
        <v>191806.97871171229</v>
      </c>
      <c r="G88" s="275">
        <f t="shared" si="79"/>
        <v>1886029.5489369794</v>
      </c>
      <c r="H88" s="275">
        <f t="shared" si="79"/>
        <v>283769.68171372515</v>
      </c>
      <c r="I88" s="275">
        <f t="shared" si="79"/>
        <v>136559.11287224971</v>
      </c>
      <c r="J88" s="275">
        <f t="shared" si="79"/>
        <v>69506.210470396341</v>
      </c>
      <c r="K88" s="275">
        <f t="shared" si="79"/>
        <v>116.19539312464707</v>
      </c>
      <c r="L88" s="275">
        <f t="shared" si="79"/>
        <v>2635.6828793969808</v>
      </c>
      <c r="M88" s="275">
        <f t="shared" si="79"/>
        <v>21342.811115624267</v>
      </c>
      <c r="N88" s="275">
        <f t="shared" si="79"/>
        <v>87688.527327816191</v>
      </c>
      <c r="O88" s="283">
        <f t="shared" si="79"/>
        <v>153196.51843253415</v>
      </c>
      <c r="P88" s="275">
        <f>P84+P87</f>
        <v>8956123.1619605459</v>
      </c>
      <c r="Q88" s="275">
        <f t="shared" ref="Q88:AA88" si="80">Q84+Q87</f>
        <v>5832291.0387935517</v>
      </c>
      <c r="R88" s="275">
        <f t="shared" si="80"/>
        <v>192197.51921226006</v>
      </c>
      <c r="S88" s="275">
        <f t="shared" si="80"/>
        <v>1862473.7626760805</v>
      </c>
      <c r="T88" s="275">
        <f t="shared" si="80"/>
        <v>553275.25790770096</v>
      </c>
      <c r="U88" s="275">
        <f t="shared" si="80"/>
        <v>128911.3230069133</v>
      </c>
      <c r="V88" s="275">
        <f t="shared" si="80"/>
        <v>101639.72625563416</v>
      </c>
      <c r="W88" s="275">
        <f t="shared" si="80"/>
        <v>-582.754584675552</v>
      </c>
      <c r="X88" s="275">
        <f t="shared" si="80"/>
        <v>21917.857230255482</v>
      </c>
      <c r="Y88" s="275">
        <f t="shared" si="80"/>
        <v>8230.2014912780905</v>
      </c>
      <c r="Z88" s="275">
        <f t="shared" si="80"/>
        <v>90728.242525157271</v>
      </c>
      <c r="AA88" s="283">
        <f t="shared" si="80"/>
        <v>165040.98744639003</v>
      </c>
      <c r="AB88" s="277">
        <f>AB84+AB87</f>
        <v>13573366.639092648</v>
      </c>
      <c r="AC88" s="275">
        <f t="shared" ref="AC88:AM88" si="81">AC84+AC87</f>
        <v>7981878.1919110706</v>
      </c>
      <c r="AD88" s="275">
        <f t="shared" si="81"/>
        <v>686424.25583029131</v>
      </c>
      <c r="AE88" s="275">
        <f t="shared" si="81"/>
        <v>2845026.6372967535</v>
      </c>
      <c r="AF88" s="275">
        <f t="shared" si="81"/>
        <v>874226.45170778525</v>
      </c>
      <c r="AG88" s="275">
        <f t="shared" si="81"/>
        <v>271535.96314394375</v>
      </c>
      <c r="AH88" s="275">
        <f t="shared" si="81"/>
        <v>192267.46638033906</v>
      </c>
      <c r="AI88" s="275">
        <f t="shared" si="81"/>
        <v>2622.4469924103851</v>
      </c>
      <c r="AJ88" s="275">
        <f t="shared" si="81"/>
        <v>87389.432264444302</v>
      </c>
      <c r="AK88" s="275">
        <f t="shared" si="81"/>
        <v>381558.10883801943</v>
      </c>
      <c r="AL88" s="275">
        <f t="shared" si="81"/>
        <v>77399.928278896725</v>
      </c>
      <c r="AM88" s="283">
        <f t="shared" si="81"/>
        <v>173037.7564486886</v>
      </c>
      <c r="AN88" s="277">
        <f>AN84+AN87</f>
        <v>61254544.65023914</v>
      </c>
      <c r="AO88" s="275">
        <f>AO84+AO87</f>
        <v>32940971.604096536</v>
      </c>
      <c r="AP88" s="275">
        <f t="shared" ref="AP88:AZ88" si="82">AP84+AP87</f>
        <v>3401528.4591185036</v>
      </c>
      <c r="AQ88" s="275">
        <f t="shared" si="82"/>
        <v>13343273.572988143</v>
      </c>
      <c r="AR88" s="275">
        <f t="shared" si="82"/>
        <v>5754028.1021422176</v>
      </c>
      <c r="AS88" s="275">
        <f t="shared" si="82"/>
        <v>613681.10095186031</v>
      </c>
      <c r="AT88" s="275">
        <f t="shared" si="82"/>
        <v>673345.72620010702</v>
      </c>
      <c r="AU88" s="275">
        <f t="shared" si="82"/>
        <v>4937.9800423389752</v>
      </c>
      <c r="AV88" s="275">
        <f t="shared" si="82"/>
        <v>1147260.6501969441</v>
      </c>
      <c r="AW88" s="275">
        <f t="shared" si="82"/>
        <v>1160110.1264508043</v>
      </c>
      <c r="AX88" s="275">
        <f t="shared" si="82"/>
        <v>747735.37415379623</v>
      </c>
      <c r="AY88" s="283">
        <f t="shared" si="82"/>
        <v>1467671.9538978951</v>
      </c>
      <c r="AZ88" s="418">
        <f t="shared" si="82"/>
        <v>-458219.64818002022</v>
      </c>
      <c r="BA88" s="308">
        <f>BA84+BA87</f>
        <v>90467364.765081331</v>
      </c>
      <c r="BB88" s="278">
        <f>BB84+BB87</f>
        <v>51064039.52891659</v>
      </c>
      <c r="BC88" s="278">
        <f t="shared" ref="BC88:BL88" si="83">BC84+BC87</f>
        <v>4471957.2128727688</v>
      </c>
      <c r="BD88" s="278">
        <f t="shared" si="83"/>
        <v>19936803.521897957</v>
      </c>
      <c r="BE88" s="278">
        <f t="shared" si="83"/>
        <v>7465299.4934714288</v>
      </c>
      <c r="BF88" s="278">
        <f t="shared" si="83"/>
        <v>1150687.499974967</v>
      </c>
      <c r="BG88" s="278">
        <f t="shared" si="83"/>
        <v>1036759.1293064766</v>
      </c>
      <c r="BH88" s="278">
        <f t="shared" si="83"/>
        <v>7093.8678431984554</v>
      </c>
      <c r="BI88" s="278">
        <f t="shared" si="83"/>
        <v>1259203.6225710409</v>
      </c>
      <c r="BJ88" s="278">
        <f>BJ84+BJ87</f>
        <v>1571241.2478957265</v>
      </c>
      <c r="BK88" s="278">
        <f t="shared" si="83"/>
        <v>1003552.0722856664</v>
      </c>
      <c r="BL88" s="305">
        <f t="shared" si="83"/>
        <v>1958947.2162255079</v>
      </c>
    </row>
    <row r="89" spans="1:64" customFormat="1" x14ac:dyDescent="0.25">
      <c r="A89" s="1509" t="s">
        <v>178</v>
      </c>
      <c r="B89" s="1510"/>
      <c r="C89" s="1511"/>
      <c r="D89" s="1470" t="s">
        <v>247</v>
      </c>
      <c r="E89" s="1471"/>
      <c r="F89" s="1471"/>
      <c r="G89" s="1471"/>
      <c r="H89" s="1471"/>
      <c r="I89" s="1471"/>
      <c r="J89" s="1471"/>
      <c r="K89" s="1471"/>
      <c r="L89" s="1471"/>
      <c r="M89" s="1471"/>
      <c r="N89" s="1471"/>
      <c r="O89" s="1472"/>
      <c r="P89" s="1470" t="s">
        <v>248</v>
      </c>
      <c r="Q89" s="1471"/>
      <c r="R89" s="1471"/>
      <c r="S89" s="1471"/>
      <c r="T89" s="1471"/>
      <c r="U89" s="1471"/>
      <c r="V89" s="1471"/>
      <c r="W89" s="1471"/>
      <c r="X89" s="1471"/>
      <c r="Y89" s="1471"/>
      <c r="Z89" s="1471"/>
      <c r="AA89" s="1472"/>
      <c r="AB89" s="1470" t="s">
        <v>249</v>
      </c>
      <c r="AC89" s="1471"/>
      <c r="AD89" s="1471"/>
      <c r="AE89" s="1471"/>
      <c r="AF89" s="1471"/>
      <c r="AG89" s="1471"/>
      <c r="AH89" s="1471"/>
      <c r="AI89" s="1471"/>
      <c r="AJ89" s="1471"/>
      <c r="AK89" s="1471"/>
      <c r="AL89" s="1471"/>
      <c r="AM89" s="1472"/>
      <c r="AN89" s="1490" t="s">
        <v>250</v>
      </c>
      <c r="AO89" s="1465"/>
      <c r="AP89" s="1465"/>
      <c r="AQ89" s="1465"/>
      <c r="AR89" s="1465"/>
      <c r="AS89" s="1465"/>
      <c r="AT89" s="1465"/>
      <c r="AU89" s="1465"/>
      <c r="AV89" s="1465"/>
      <c r="AW89" s="1465"/>
      <c r="AX89" s="1465"/>
      <c r="AY89" s="1491"/>
      <c r="AZ89" s="1118"/>
      <c r="BA89" s="1464" t="s">
        <v>829</v>
      </c>
      <c r="BB89" s="1465"/>
      <c r="BC89" s="1465"/>
      <c r="BD89" s="1465"/>
      <c r="BE89" s="1465"/>
      <c r="BF89" s="1465"/>
      <c r="BG89" s="1465"/>
      <c r="BH89" s="1465"/>
      <c r="BI89" s="1465"/>
      <c r="BJ89" s="1465"/>
      <c r="BK89" s="1465"/>
      <c r="BL89" s="1466"/>
    </row>
    <row r="90" spans="1:64" customFormat="1" ht="45" customHeight="1" x14ac:dyDescent="0.25">
      <c r="A90" s="1512"/>
      <c r="B90" s="1513"/>
      <c r="C90" s="1514"/>
      <c r="D90" s="699" t="s">
        <v>36</v>
      </c>
      <c r="E90" s="215" t="s">
        <v>862</v>
      </c>
      <c r="F90" s="215" t="s">
        <v>863</v>
      </c>
      <c r="G90" s="215"/>
      <c r="H90" s="215"/>
      <c r="I90" s="215"/>
      <c r="J90" s="215"/>
      <c r="K90" s="215"/>
      <c r="L90" s="215"/>
      <c r="M90" s="215"/>
      <c r="N90" s="215"/>
      <c r="O90" s="216"/>
      <c r="P90" s="699" t="s">
        <v>36</v>
      </c>
      <c r="Q90" s="215" t="s">
        <v>862</v>
      </c>
      <c r="R90" s="215" t="s">
        <v>863</v>
      </c>
      <c r="S90" s="215"/>
      <c r="T90" s="215"/>
      <c r="U90" s="215"/>
      <c r="V90" s="215"/>
      <c r="W90" s="215"/>
      <c r="X90" s="215"/>
      <c r="Y90" s="215"/>
      <c r="Z90" s="215"/>
      <c r="AA90" s="216"/>
      <c r="AB90" s="699" t="s">
        <v>36</v>
      </c>
      <c r="AC90" s="215" t="s">
        <v>862</v>
      </c>
      <c r="AD90" s="215" t="s">
        <v>863</v>
      </c>
      <c r="AE90" s="215"/>
      <c r="AF90" s="215"/>
      <c r="AG90" s="215"/>
      <c r="AH90" s="215"/>
      <c r="AI90" s="215"/>
      <c r="AJ90" s="215"/>
      <c r="AK90" s="215"/>
      <c r="AL90" s="215"/>
      <c r="AM90" s="216"/>
      <c r="AN90" s="699" t="s">
        <v>36</v>
      </c>
      <c r="AO90" s="215" t="s">
        <v>862</v>
      </c>
      <c r="AP90" s="215" t="s">
        <v>863</v>
      </c>
      <c r="AQ90" s="215"/>
      <c r="AR90" s="215"/>
      <c r="AS90" s="215"/>
      <c r="AT90" s="215"/>
      <c r="AU90" s="215"/>
      <c r="AV90" s="215"/>
      <c r="AW90" s="215"/>
      <c r="AX90" s="215"/>
      <c r="AY90" s="216"/>
      <c r="AZ90" s="858" t="s">
        <v>911</v>
      </c>
      <c r="BA90" s="244" t="s">
        <v>36</v>
      </c>
      <c r="BB90" s="215" t="s">
        <v>862</v>
      </c>
      <c r="BC90" s="215" t="s">
        <v>863</v>
      </c>
      <c r="BD90" s="215"/>
      <c r="BE90" s="215"/>
      <c r="BF90" s="215"/>
      <c r="BG90" s="215"/>
      <c r="BH90" s="215"/>
      <c r="BI90" s="215"/>
      <c r="BJ90" s="215"/>
      <c r="BK90" s="215"/>
      <c r="BL90" s="217"/>
    </row>
    <row r="91" spans="1:64" ht="14.85" customHeight="1" x14ac:dyDescent="0.25">
      <c r="A91" s="1501" t="s">
        <v>9</v>
      </c>
      <c r="B91" s="124" t="s">
        <v>124</v>
      </c>
      <c r="C91" s="125" t="s">
        <v>27</v>
      </c>
      <c r="D91" s="274">
        <f t="shared" ref="D91:D97" si="84">E91+F91</f>
        <v>1730585.1783998443</v>
      </c>
      <c r="E91" s="253">
        <v>-1788.607778744569</v>
      </c>
      <c r="F91" s="253">
        <v>1732373.7861785889</v>
      </c>
      <c r="G91" s="303"/>
      <c r="H91" s="303"/>
      <c r="I91" s="303"/>
      <c r="J91" s="303"/>
      <c r="K91" s="303"/>
      <c r="L91" s="303"/>
      <c r="M91" s="303"/>
      <c r="N91" s="303"/>
      <c r="O91" s="375"/>
      <c r="P91" s="274">
        <f t="shared" ref="P91:P97" si="85">Q91+R91</f>
        <v>1782522.4368441396</v>
      </c>
      <c r="Q91" s="253">
        <v>-1842.2863757992529</v>
      </c>
      <c r="R91" s="253">
        <v>1784364.7232199388</v>
      </c>
      <c r="S91" s="303"/>
      <c r="T91" s="303"/>
      <c r="U91" s="303"/>
      <c r="V91" s="303"/>
      <c r="W91" s="303"/>
      <c r="X91" s="303"/>
      <c r="Y91" s="303"/>
      <c r="Z91" s="303"/>
      <c r="AA91" s="375"/>
      <c r="AB91" s="289">
        <f t="shared" ref="AB91:AB97" si="86">AC91+AD91</f>
        <v>1850461.7205562468</v>
      </c>
      <c r="AC91" s="253">
        <v>-1912.5035097759621</v>
      </c>
      <c r="AD91" s="253">
        <v>1852374.2240660228</v>
      </c>
      <c r="AE91" s="303"/>
      <c r="AF91" s="303"/>
      <c r="AG91" s="303"/>
      <c r="AH91" s="303"/>
      <c r="AI91" s="303"/>
      <c r="AJ91" s="303"/>
      <c r="AK91" s="303"/>
      <c r="AL91" s="303"/>
      <c r="AM91" s="375"/>
      <c r="AN91" s="289">
        <f t="shared" ref="AN91:AN97" si="87">AO91+AP91</f>
        <v>5077785.3032039283</v>
      </c>
      <c r="AO91" s="253">
        <v>-5248.0319405618993</v>
      </c>
      <c r="AP91" s="253">
        <v>5083033.33514449</v>
      </c>
      <c r="AQ91" s="303"/>
      <c r="AR91" s="303"/>
      <c r="AS91" s="303"/>
      <c r="AT91" s="303"/>
      <c r="AU91" s="303"/>
      <c r="AV91" s="303"/>
      <c r="AW91" s="303"/>
      <c r="AX91" s="303"/>
      <c r="AY91" s="375"/>
      <c r="AZ91" s="170"/>
      <c r="BA91" s="296">
        <f t="shared" ref="BA91:BA97" si="88">BB91+BC91+AZ91</f>
        <v>10441354.639004158</v>
      </c>
      <c r="BB91" s="274">
        <f t="shared" ref="BB91:BC96" si="89">E91+Q91+AC91+AO91</f>
        <v>-10791.429604881683</v>
      </c>
      <c r="BC91" s="274">
        <f t="shared" si="89"/>
        <v>10452146.06860904</v>
      </c>
      <c r="BD91" s="303"/>
      <c r="BE91" s="303"/>
      <c r="BF91" s="303"/>
      <c r="BG91" s="303"/>
      <c r="BH91" s="303"/>
      <c r="BI91" s="303"/>
      <c r="BJ91" s="303"/>
      <c r="BK91" s="303"/>
      <c r="BL91" s="304"/>
    </row>
    <row r="92" spans="1:64" x14ac:dyDescent="0.25">
      <c r="A92" s="1502"/>
      <c r="B92" s="126" t="s">
        <v>125</v>
      </c>
      <c r="C92" s="127" t="s">
        <v>100</v>
      </c>
      <c r="D92" s="274">
        <f t="shared" si="84"/>
        <v>86754.089483207994</v>
      </c>
      <c r="E92" s="253">
        <v>38578.798062543348</v>
      </c>
      <c r="F92" s="253">
        <v>48175.291420664646</v>
      </c>
      <c r="G92" s="303"/>
      <c r="H92" s="303"/>
      <c r="I92" s="303"/>
      <c r="J92" s="303"/>
      <c r="K92" s="303"/>
      <c r="L92" s="303"/>
      <c r="M92" s="303"/>
      <c r="N92" s="303"/>
      <c r="O92" s="375"/>
      <c r="P92" s="274">
        <f t="shared" si="85"/>
        <v>89357.699882064568</v>
      </c>
      <c r="Q92" s="253">
        <v>39736.601232507659</v>
      </c>
      <c r="R92" s="253">
        <v>49621.098649556901</v>
      </c>
      <c r="S92" s="303"/>
      <c r="T92" s="303"/>
      <c r="U92" s="303"/>
      <c r="V92" s="303"/>
      <c r="W92" s="303"/>
      <c r="X92" s="303"/>
      <c r="Y92" s="303"/>
      <c r="Z92" s="303"/>
      <c r="AA92" s="375"/>
      <c r="AB92" s="289">
        <f t="shared" si="86"/>
        <v>92763.490462124304</v>
      </c>
      <c r="AC92" s="253">
        <v>41251.127035430982</v>
      </c>
      <c r="AD92" s="253">
        <v>51512.363426693322</v>
      </c>
      <c r="AE92" s="303"/>
      <c r="AF92" s="303"/>
      <c r="AG92" s="303"/>
      <c r="AH92" s="303"/>
      <c r="AI92" s="303"/>
      <c r="AJ92" s="303"/>
      <c r="AK92" s="303"/>
      <c r="AL92" s="303"/>
      <c r="AM92" s="375"/>
      <c r="AN92" s="289">
        <f t="shared" si="87"/>
        <v>254548.95030245779</v>
      </c>
      <c r="AO92" s="253">
        <v>113195.73070560189</v>
      </c>
      <c r="AP92" s="253">
        <v>141353.2195968559</v>
      </c>
      <c r="AQ92" s="303"/>
      <c r="AR92" s="303"/>
      <c r="AS92" s="303"/>
      <c r="AT92" s="303"/>
      <c r="AU92" s="303"/>
      <c r="AV92" s="303"/>
      <c r="AW92" s="303"/>
      <c r="AX92" s="303"/>
      <c r="AY92" s="375"/>
      <c r="AZ92" s="170"/>
      <c r="BA92" s="296">
        <f t="shared" si="88"/>
        <v>523424.23012985464</v>
      </c>
      <c r="BB92" s="274">
        <f t="shared" si="89"/>
        <v>232762.25703608387</v>
      </c>
      <c r="BC92" s="274">
        <f t="shared" si="89"/>
        <v>290661.97309377079</v>
      </c>
      <c r="BD92" s="303"/>
      <c r="BE92" s="303"/>
      <c r="BF92" s="303"/>
      <c r="BG92" s="303"/>
      <c r="BH92" s="303"/>
      <c r="BI92" s="303"/>
      <c r="BJ92" s="303"/>
      <c r="BK92" s="303"/>
      <c r="BL92" s="304"/>
    </row>
    <row r="93" spans="1:64" x14ac:dyDescent="0.25">
      <c r="A93" s="1502"/>
      <c r="B93" s="126" t="s">
        <v>126</v>
      </c>
      <c r="C93" s="127" t="s">
        <v>101</v>
      </c>
      <c r="D93" s="274">
        <f t="shared" si="84"/>
        <v>237479.58481415364</v>
      </c>
      <c r="E93" s="253">
        <v>176961.40863236887</v>
      </c>
      <c r="F93" s="253">
        <v>60518.176181784773</v>
      </c>
      <c r="G93" s="303"/>
      <c r="H93" s="303"/>
      <c r="I93" s="303"/>
      <c r="J93" s="303"/>
      <c r="K93" s="303"/>
      <c r="L93" s="303"/>
      <c r="M93" s="303"/>
      <c r="N93" s="303"/>
      <c r="O93" s="375"/>
      <c r="P93" s="274">
        <f t="shared" si="85"/>
        <v>244606.67611580287</v>
      </c>
      <c r="Q93" s="253">
        <v>182272.26563583867</v>
      </c>
      <c r="R93" s="253">
        <v>62334.410479964194</v>
      </c>
      <c r="S93" s="303"/>
      <c r="T93" s="303"/>
      <c r="U93" s="303"/>
      <c r="V93" s="303"/>
      <c r="W93" s="303"/>
      <c r="X93" s="303"/>
      <c r="Y93" s="303"/>
      <c r="Z93" s="303"/>
      <c r="AA93" s="375"/>
      <c r="AB93" s="289">
        <f t="shared" si="86"/>
        <v>253929.64564651408</v>
      </c>
      <c r="AC93" s="253">
        <v>189219.41362787518</v>
      </c>
      <c r="AD93" s="253">
        <v>64710.232018638897</v>
      </c>
      <c r="AE93" s="303"/>
      <c r="AF93" s="303"/>
      <c r="AG93" s="303"/>
      <c r="AH93" s="303"/>
      <c r="AI93" s="303"/>
      <c r="AJ93" s="303"/>
      <c r="AK93" s="303"/>
      <c r="AL93" s="303"/>
      <c r="AM93" s="375"/>
      <c r="AN93" s="289">
        <f t="shared" si="87"/>
        <v>696799.1871369587</v>
      </c>
      <c r="AO93" s="253">
        <v>519230.17208465666</v>
      </c>
      <c r="AP93" s="253">
        <v>177569.01505230201</v>
      </c>
      <c r="AQ93" s="303"/>
      <c r="AR93" s="303"/>
      <c r="AS93" s="303"/>
      <c r="AT93" s="303"/>
      <c r="AU93" s="303"/>
      <c r="AV93" s="303"/>
      <c r="AW93" s="303"/>
      <c r="AX93" s="303"/>
      <c r="AY93" s="375"/>
      <c r="AZ93" s="170"/>
      <c r="BA93" s="296">
        <f t="shared" si="88"/>
        <v>1432815.0937134293</v>
      </c>
      <c r="BB93" s="274">
        <f t="shared" si="89"/>
        <v>1067683.2599807393</v>
      </c>
      <c r="BC93" s="274">
        <f t="shared" si="89"/>
        <v>365131.83373268985</v>
      </c>
      <c r="BD93" s="303"/>
      <c r="BE93" s="303"/>
      <c r="BF93" s="303"/>
      <c r="BG93" s="303"/>
      <c r="BH93" s="303"/>
      <c r="BI93" s="303"/>
      <c r="BJ93" s="303"/>
      <c r="BK93" s="303"/>
      <c r="BL93" s="304"/>
    </row>
    <row r="94" spans="1:64" x14ac:dyDescent="0.25">
      <c r="A94" s="1502"/>
      <c r="B94" s="132" t="s">
        <v>127</v>
      </c>
      <c r="C94" s="127" t="s">
        <v>102</v>
      </c>
      <c r="D94" s="274">
        <f t="shared" si="84"/>
        <v>56672.693577081867</v>
      </c>
      <c r="E94" s="253">
        <v>34006.673170265916</v>
      </c>
      <c r="F94" s="253">
        <v>22666.020406815955</v>
      </c>
      <c r="G94" s="303"/>
      <c r="H94" s="303"/>
      <c r="I94" s="303"/>
      <c r="J94" s="303"/>
      <c r="K94" s="303"/>
      <c r="L94" s="303"/>
      <c r="M94" s="303"/>
      <c r="N94" s="303"/>
      <c r="O94" s="375"/>
      <c r="P94" s="274">
        <f t="shared" si="85"/>
        <v>58373.519615456258</v>
      </c>
      <c r="Q94" s="253">
        <v>35027.260538815943</v>
      </c>
      <c r="R94" s="253">
        <v>23346.259076640319</v>
      </c>
      <c r="S94" s="303"/>
      <c r="T94" s="303"/>
      <c r="U94" s="303"/>
      <c r="V94" s="303"/>
      <c r="W94" s="303"/>
      <c r="X94" s="303"/>
      <c r="Y94" s="303"/>
      <c r="Z94" s="303"/>
      <c r="AA94" s="375"/>
      <c r="AB94" s="289">
        <f t="shared" si="86"/>
        <v>60598.375262967813</v>
      </c>
      <c r="AC94" s="253">
        <v>36362.293939920106</v>
      </c>
      <c r="AD94" s="253">
        <v>24236.081323047707</v>
      </c>
      <c r="AE94" s="303"/>
      <c r="AF94" s="303"/>
      <c r="AG94" s="303"/>
      <c r="AH94" s="303"/>
      <c r="AI94" s="303"/>
      <c r="AJ94" s="303"/>
      <c r="AK94" s="303"/>
      <c r="AL94" s="303"/>
      <c r="AM94" s="375"/>
      <c r="AN94" s="289">
        <f t="shared" si="87"/>
        <v>166285.8171504561</v>
      </c>
      <c r="AO94" s="253">
        <v>99780.460037511628</v>
      </c>
      <c r="AP94" s="253">
        <v>66505.357112944475</v>
      </c>
      <c r="AQ94" s="303"/>
      <c r="AR94" s="303"/>
      <c r="AS94" s="303"/>
      <c r="AT94" s="303"/>
      <c r="AU94" s="303"/>
      <c r="AV94" s="303"/>
      <c r="AW94" s="303"/>
      <c r="AX94" s="303"/>
      <c r="AY94" s="375"/>
      <c r="AZ94" s="170"/>
      <c r="BA94" s="296">
        <f t="shared" si="88"/>
        <v>341930.40560596203</v>
      </c>
      <c r="BB94" s="274">
        <f t="shared" si="89"/>
        <v>205176.68768651359</v>
      </c>
      <c r="BC94" s="274">
        <f t="shared" si="89"/>
        <v>136753.71791944845</v>
      </c>
      <c r="BD94" s="303"/>
      <c r="BE94" s="303"/>
      <c r="BF94" s="303"/>
      <c r="BG94" s="303"/>
      <c r="BH94" s="303"/>
      <c r="BI94" s="303"/>
      <c r="BJ94" s="303"/>
      <c r="BK94" s="303"/>
      <c r="BL94" s="304"/>
    </row>
    <row r="95" spans="1:64" x14ac:dyDescent="0.25">
      <c r="A95" s="1502"/>
      <c r="B95" s="132" t="s">
        <v>128</v>
      </c>
      <c r="C95" s="127" t="s">
        <v>103</v>
      </c>
      <c r="D95" s="274">
        <f t="shared" si="84"/>
        <v>196792.50198373161</v>
      </c>
      <c r="E95" s="253">
        <v>37882.697183360426</v>
      </c>
      <c r="F95" s="253">
        <v>158909.80480037117</v>
      </c>
      <c r="G95" s="303"/>
      <c r="H95" s="303"/>
      <c r="I95" s="303"/>
      <c r="J95" s="303"/>
      <c r="K95" s="303"/>
      <c r="L95" s="303"/>
      <c r="M95" s="303"/>
      <c r="N95" s="303"/>
      <c r="O95" s="375"/>
      <c r="P95" s="274">
        <f t="shared" si="85"/>
        <v>202698.5175690951</v>
      </c>
      <c r="Q95" s="253">
        <v>39019.609401687871</v>
      </c>
      <c r="R95" s="253">
        <v>163678.90816740724</v>
      </c>
      <c r="S95" s="303"/>
      <c r="T95" s="303"/>
      <c r="U95" s="303"/>
      <c r="V95" s="303"/>
      <c r="W95" s="303"/>
      <c r="X95" s="303"/>
      <c r="Y95" s="303"/>
      <c r="Z95" s="303"/>
      <c r="AA95" s="375"/>
      <c r="AB95" s="289">
        <f t="shared" si="86"/>
        <v>210424.1942890647</v>
      </c>
      <c r="AC95" s="253">
        <v>40506.807688050125</v>
      </c>
      <c r="AD95" s="253">
        <v>169917.38660101459</v>
      </c>
      <c r="AE95" s="303"/>
      <c r="AF95" s="303"/>
      <c r="AG95" s="303"/>
      <c r="AH95" s="303"/>
      <c r="AI95" s="303"/>
      <c r="AJ95" s="303"/>
      <c r="AK95" s="303"/>
      <c r="AL95" s="303"/>
      <c r="AM95" s="375"/>
      <c r="AN95" s="289">
        <f t="shared" si="87"/>
        <v>577417.44632164249</v>
      </c>
      <c r="AO95" s="253">
        <v>111153.27081516724</v>
      </c>
      <c r="AP95" s="253">
        <v>466264.17550647527</v>
      </c>
      <c r="AQ95" s="303"/>
      <c r="AR95" s="303"/>
      <c r="AS95" s="303"/>
      <c r="AT95" s="303"/>
      <c r="AU95" s="303"/>
      <c r="AV95" s="303"/>
      <c r="AW95" s="303"/>
      <c r="AX95" s="303"/>
      <c r="AY95" s="375"/>
      <c r="AZ95" s="170"/>
      <c r="BA95" s="296">
        <f t="shared" si="88"/>
        <v>1187332.6601635339</v>
      </c>
      <c r="BB95" s="274">
        <f t="shared" si="89"/>
        <v>228562.38508826564</v>
      </c>
      <c r="BC95" s="274">
        <f t="shared" si="89"/>
        <v>958770.27507526823</v>
      </c>
      <c r="BD95" s="303"/>
      <c r="BE95" s="303"/>
      <c r="BF95" s="303"/>
      <c r="BG95" s="303"/>
      <c r="BH95" s="303"/>
      <c r="BI95" s="303"/>
      <c r="BJ95" s="303"/>
      <c r="BK95" s="303"/>
      <c r="BL95" s="304"/>
    </row>
    <row r="96" spans="1:64" x14ac:dyDescent="0.25">
      <c r="A96" s="1502"/>
      <c r="B96" s="126" t="s">
        <v>129</v>
      </c>
      <c r="C96" s="127" t="s">
        <v>28</v>
      </c>
      <c r="D96" s="274">
        <f t="shared" si="84"/>
        <v>39567.91409617773</v>
      </c>
      <c r="E96" s="253">
        <v>39567.91409617773</v>
      </c>
      <c r="F96" s="253">
        <v>0</v>
      </c>
      <c r="G96" s="303"/>
      <c r="H96" s="303"/>
      <c r="I96" s="303"/>
      <c r="J96" s="303"/>
      <c r="K96" s="303"/>
      <c r="L96" s="303"/>
      <c r="M96" s="303"/>
      <c r="N96" s="303"/>
      <c r="O96" s="375"/>
      <c r="P96" s="274">
        <f t="shared" si="85"/>
        <v>40755.402008454323</v>
      </c>
      <c r="Q96" s="253">
        <v>40755.402008454323</v>
      </c>
      <c r="R96" s="253">
        <v>0</v>
      </c>
      <c r="S96" s="303"/>
      <c r="T96" s="303"/>
      <c r="U96" s="303"/>
      <c r="V96" s="303"/>
      <c r="W96" s="303"/>
      <c r="X96" s="303"/>
      <c r="Y96" s="303"/>
      <c r="Z96" s="303"/>
      <c r="AA96" s="375"/>
      <c r="AB96" s="289">
        <f t="shared" si="86"/>
        <v>42308.758511924505</v>
      </c>
      <c r="AC96" s="253">
        <v>42308.758511924505</v>
      </c>
      <c r="AD96" s="253">
        <v>0</v>
      </c>
      <c r="AE96" s="303"/>
      <c r="AF96" s="303"/>
      <c r="AG96" s="303"/>
      <c r="AH96" s="303"/>
      <c r="AI96" s="303"/>
      <c r="AJ96" s="303"/>
      <c r="AK96" s="303"/>
      <c r="AL96" s="303"/>
      <c r="AM96" s="375"/>
      <c r="AN96" s="289">
        <f t="shared" si="87"/>
        <v>116097.93911547397</v>
      </c>
      <c r="AO96" s="253">
        <v>116097.93911547397</v>
      </c>
      <c r="AP96" s="253">
        <v>0</v>
      </c>
      <c r="AQ96" s="303"/>
      <c r="AR96" s="303"/>
      <c r="AS96" s="303"/>
      <c r="AT96" s="303"/>
      <c r="AU96" s="303"/>
      <c r="AV96" s="303"/>
      <c r="AW96" s="303"/>
      <c r="AX96" s="303"/>
      <c r="AY96" s="375"/>
      <c r="AZ96" s="170"/>
      <c r="BA96" s="296">
        <f t="shared" si="88"/>
        <v>238730.01373203052</v>
      </c>
      <c r="BB96" s="274">
        <f t="shared" si="89"/>
        <v>238730.01373203052</v>
      </c>
      <c r="BC96" s="274">
        <f t="shared" si="89"/>
        <v>0</v>
      </c>
      <c r="BD96" s="303"/>
      <c r="BE96" s="303"/>
      <c r="BF96" s="303"/>
      <c r="BG96" s="303"/>
      <c r="BH96" s="303"/>
      <c r="BI96" s="303"/>
      <c r="BJ96" s="303"/>
      <c r="BK96" s="303"/>
      <c r="BL96" s="304"/>
    </row>
    <row r="97" spans="1:64" s="209" customFormat="1" ht="14.85" customHeight="1" x14ac:dyDescent="0.25">
      <c r="A97" s="1503"/>
      <c r="B97" s="129" t="s">
        <v>130</v>
      </c>
      <c r="C97" s="130" t="s">
        <v>108</v>
      </c>
      <c r="D97" s="275">
        <f t="shared" si="84"/>
        <v>2347851.9623541972</v>
      </c>
      <c r="E97" s="275">
        <f>SUM(E91:E96)</f>
        <v>325208.88336597173</v>
      </c>
      <c r="F97" s="275">
        <f>SUM(F91:F96)</f>
        <v>2022643.0789882254</v>
      </c>
      <c r="G97" s="335"/>
      <c r="H97" s="335"/>
      <c r="I97" s="335"/>
      <c r="J97" s="335"/>
      <c r="K97" s="335"/>
      <c r="L97" s="335"/>
      <c r="M97" s="335"/>
      <c r="N97" s="335"/>
      <c r="O97" s="376"/>
      <c r="P97" s="275">
        <f t="shared" si="85"/>
        <v>2418314.2520350125</v>
      </c>
      <c r="Q97" s="275">
        <f>SUM(Q91:Q96)</f>
        <v>334968.85244150518</v>
      </c>
      <c r="R97" s="275">
        <f>SUM(R91:R96)</f>
        <v>2083345.3995935074</v>
      </c>
      <c r="S97" s="335"/>
      <c r="T97" s="335"/>
      <c r="U97" s="335"/>
      <c r="V97" s="335"/>
      <c r="W97" s="335"/>
      <c r="X97" s="335"/>
      <c r="Y97" s="335"/>
      <c r="Z97" s="335"/>
      <c r="AA97" s="376"/>
      <c r="AB97" s="277">
        <f t="shared" si="86"/>
        <v>2510486.1847288422</v>
      </c>
      <c r="AC97" s="275">
        <f>SUM(AC91:AC96)</f>
        <v>347735.89729342493</v>
      </c>
      <c r="AD97" s="275">
        <f>SUM(AD91:AD96)</f>
        <v>2162750.2874354171</v>
      </c>
      <c r="AE97" s="335"/>
      <c r="AF97" s="335"/>
      <c r="AG97" s="335"/>
      <c r="AH97" s="335"/>
      <c r="AI97" s="335"/>
      <c r="AJ97" s="335"/>
      <c r="AK97" s="335"/>
      <c r="AL97" s="335"/>
      <c r="AM97" s="376"/>
      <c r="AN97" s="277">
        <f t="shared" si="87"/>
        <v>6888934.6432309169</v>
      </c>
      <c r="AO97" s="275">
        <f>SUM(AO91:AO96)</f>
        <v>954209.54081784957</v>
      </c>
      <c r="AP97" s="275">
        <f>SUM(AP91:AP96)</f>
        <v>5934725.1024130676</v>
      </c>
      <c r="AQ97" s="335"/>
      <c r="AR97" s="335"/>
      <c r="AS97" s="335"/>
      <c r="AT97" s="335"/>
      <c r="AU97" s="335"/>
      <c r="AV97" s="335"/>
      <c r="AW97" s="335"/>
      <c r="AX97" s="335"/>
      <c r="AY97" s="376"/>
      <c r="AZ97" s="418">
        <f>SUM(AZ91:AZ96)</f>
        <v>0</v>
      </c>
      <c r="BA97" s="297">
        <f t="shared" si="88"/>
        <v>14165587.04234897</v>
      </c>
      <c r="BB97" s="275">
        <f>SUM(BB91:BB96)</f>
        <v>1962123.1739187513</v>
      </c>
      <c r="BC97" s="275">
        <f>SUM(BC91:BC96)</f>
        <v>12203463.868430218</v>
      </c>
      <c r="BD97" s="335"/>
      <c r="BE97" s="335"/>
      <c r="BF97" s="335"/>
      <c r="BG97" s="335"/>
      <c r="BH97" s="335"/>
      <c r="BI97" s="335"/>
      <c r="BJ97" s="335"/>
      <c r="BK97" s="335"/>
      <c r="BL97" s="336"/>
    </row>
    <row r="98" spans="1:64" ht="14.85" customHeight="1" x14ac:dyDescent="0.25">
      <c r="A98" s="1501"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02"/>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02"/>
      <c r="B100" s="126" t="s">
        <v>133</v>
      </c>
      <c r="C100" s="127" t="s">
        <v>182</v>
      </c>
      <c r="D100" s="253">
        <v>0</v>
      </c>
      <c r="E100" s="303"/>
      <c r="F100" s="303"/>
      <c r="G100" s="303"/>
      <c r="H100" s="303"/>
      <c r="I100" s="303"/>
      <c r="J100" s="303"/>
      <c r="K100" s="303"/>
      <c r="L100" s="303"/>
      <c r="M100" s="303"/>
      <c r="N100" s="303"/>
      <c r="O100" s="375"/>
      <c r="P100" s="256">
        <v>0</v>
      </c>
      <c r="Q100" s="303"/>
      <c r="R100" s="303"/>
      <c r="S100" s="303"/>
      <c r="T100" s="303"/>
      <c r="U100" s="303"/>
      <c r="V100" s="303"/>
      <c r="W100" s="303"/>
      <c r="X100" s="303"/>
      <c r="Y100" s="303"/>
      <c r="Z100" s="303"/>
      <c r="AA100" s="375"/>
      <c r="AB100" s="256">
        <v>0</v>
      </c>
      <c r="AC100" s="303"/>
      <c r="AD100" s="303"/>
      <c r="AE100" s="303"/>
      <c r="AF100" s="303"/>
      <c r="AG100" s="303"/>
      <c r="AH100" s="303"/>
      <c r="AI100" s="303"/>
      <c r="AJ100" s="303"/>
      <c r="AK100" s="303"/>
      <c r="AL100" s="303"/>
      <c r="AM100" s="375"/>
      <c r="AN100" s="256">
        <v>0</v>
      </c>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02"/>
      <c r="B101" s="126" t="s">
        <v>134</v>
      </c>
      <c r="C101" s="1121"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02"/>
      <c r="B102" s="126" t="s">
        <v>135</v>
      </c>
      <c r="C102" s="1121"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02"/>
      <c r="B103" s="126" t="s">
        <v>136</v>
      </c>
      <c r="C103" s="1121"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03"/>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262</v>
      </c>
      <c r="C105" s="139" t="s">
        <v>31</v>
      </c>
      <c r="D105" s="274">
        <f>D88+D97+D104</f>
        <v>9489401.9243231863</v>
      </c>
      <c r="E105" s="303"/>
      <c r="F105" s="303"/>
      <c r="G105" s="303"/>
      <c r="H105" s="303"/>
      <c r="I105" s="303"/>
      <c r="J105" s="303"/>
      <c r="K105" s="303"/>
      <c r="L105" s="303"/>
      <c r="M105" s="303"/>
      <c r="N105" s="303"/>
      <c r="O105" s="375"/>
      <c r="P105" s="274">
        <f>P88+P97+P104</f>
        <v>11374437.413995558</v>
      </c>
      <c r="Q105" s="303"/>
      <c r="R105" s="303"/>
      <c r="S105" s="303"/>
      <c r="T105" s="303"/>
      <c r="U105" s="303"/>
      <c r="V105" s="303"/>
      <c r="W105" s="303"/>
      <c r="X105" s="303"/>
      <c r="Y105" s="303"/>
      <c r="Z105" s="303"/>
      <c r="AA105" s="375"/>
      <c r="AB105" s="289">
        <f>AB88+AB97+AB104</f>
        <v>16083852.823821491</v>
      </c>
      <c r="AC105" s="303"/>
      <c r="AD105" s="303"/>
      <c r="AE105" s="303"/>
      <c r="AF105" s="303"/>
      <c r="AG105" s="303"/>
      <c r="AH105" s="303"/>
      <c r="AI105" s="303"/>
      <c r="AJ105" s="303"/>
      <c r="AK105" s="303"/>
      <c r="AL105" s="303"/>
      <c r="AM105" s="375"/>
      <c r="AN105" s="289">
        <f>AN88+AN97+AN104</f>
        <v>68143479.293470055</v>
      </c>
      <c r="AO105" s="303"/>
      <c r="AP105" s="303"/>
      <c r="AQ105" s="303"/>
      <c r="AR105" s="303"/>
      <c r="AS105" s="303"/>
      <c r="AT105" s="303"/>
      <c r="AU105" s="303"/>
      <c r="AV105" s="303"/>
      <c r="AW105" s="303"/>
      <c r="AX105" s="303"/>
      <c r="AY105" s="375"/>
      <c r="AZ105" s="422">
        <f>AZ88+AZ97+AZ104</f>
        <v>-458219.64818002022</v>
      </c>
      <c r="BA105" s="296">
        <f>BA88+BA97+BA104</f>
        <v>104632951.8074303</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-221328.4786391519</v>
      </c>
      <c r="E106" s="338"/>
      <c r="F106" s="338"/>
      <c r="G106" s="338"/>
      <c r="H106" s="338"/>
      <c r="I106" s="338"/>
      <c r="J106" s="338"/>
      <c r="K106" s="338"/>
      <c r="L106" s="338"/>
      <c r="M106" s="338"/>
      <c r="N106" s="338"/>
      <c r="O106" s="564"/>
      <c r="P106" s="344">
        <f>P17-P105</f>
        <v>-1309737.7790834103</v>
      </c>
      <c r="Q106" s="338"/>
      <c r="R106" s="338"/>
      <c r="S106" s="338"/>
      <c r="T106" s="338"/>
      <c r="U106" s="338"/>
      <c r="V106" s="338"/>
      <c r="W106" s="338"/>
      <c r="X106" s="338"/>
      <c r="Y106" s="338"/>
      <c r="Z106" s="338"/>
      <c r="AA106" s="564"/>
      <c r="AB106" s="344">
        <f>AB17-AB105</f>
        <v>-4240501.7319038883</v>
      </c>
      <c r="AC106" s="338"/>
      <c r="AD106" s="338"/>
      <c r="AE106" s="338"/>
      <c r="AF106" s="338"/>
      <c r="AG106" s="338"/>
      <c r="AH106" s="338"/>
      <c r="AI106" s="338"/>
      <c r="AJ106" s="338"/>
      <c r="AK106" s="338"/>
      <c r="AL106" s="338"/>
      <c r="AM106" s="564"/>
      <c r="AN106" s="344">
        <f>AN17-AN105</f>
        <v>4825646.7672829181</v>
      </c>
      <c r="AO106" s="338"/>
      <c r="AP106" s="338"/>
      <c r="AQ106" s="338"/>
      <c r="AR106" s="338"/>
      <c r="AS106" s="338"/>
      <c r="AT106" s="338"/>
      <c r="AU106" s="338"/>
      <c r="AV106" s="338"/>
      <c r="AW106" s="338"/>
      <c r="AX106" s="338"/>
      <c r="AY106" s="564"/>
      <c r="AZ106" s="866">
        <f>AZ17-AZ105</f>
        <v>-1669687.2055656237</v>
      </c>
      <c r="BA106" s="345">
        <f>BA17-BA105</f>
        <v>-2615608.4279092252</v>
      </c>
      <c r="BB106" s="338"/>
      <c r="BC106" s="338"/>
      <c r="BD106" s="338"/>
      <c r="BE106" s="338"/>
      <c r="BF106" s="338"/>
      <c r="BG106" s="338"/>
      <c r="BH106" s="338"/>
      <c r="BI106" s="338"/>
      <c r="BJ106" s="338"/>
      <c r="BK106" s="338"/>
      <c r="BL106" s="339"/>
    </row>
    <row r="107" spans="1:64" x14ac:dyDescent="0.25">
      <c r="A107" s="267"/>
      <c r="B107" s="126" t="s">
        <v>272</v>
      </c>
      <c r="C107" s="127" t="s">
        <v>26</v>
      </c>
      <c r="D107" s="257">
        <v>-59537.360753931862</v>
      </c>
      <c r="E107" s="340"/>
      <c r="F107" s="340"/>
      <c r="G107" s="340"/>
      <c r="H107" s="340"/>
      <c r="I107" s="340"/>
      <c r="J107" s="340"/>
      <c r="K107" s="340"/>
      <c r="L107" s="340"/>
      <c r="M107" s="340"/>
      <c r="N107" s="340"/>
      <c r="O107" s="377"/>
      <c r="P107" s="258">
        <v>-352319.46257343737</v>
      </c>
      <c r="Q107" s="340"/>
      <c r="R107" s="340"/>
      <c r="S107" s="340"/>
      <c r="T107" s="340"/>
      <c r="U107" s="340"/>
      <c r="V107" s="340"/>
      <c r="W107" s="340"/>
      <c r="X107" s="340"/>
      <c r="Y107" s="340"/>
      <c r="Z107" s="340"/>
      <c r="AA107" s="377"/>
      <c r="AB107" s="258">
        <v>-1140694.965882146</v>
      </c>
      <c r="AC107" s="340"/>
      <c r="AD107" s="340"/>
      <c r="AE107" s="340"/>
      <c r="AF107" s="340"/>
      <c r="AG107" s="340"/>
      <c r="AH107" s="340"/>
      <c r="AI107" s="340"/>
      <c r="AJ107" s="340"/>
      <c r="AK107" s="340"/>
      <c r="AL107" s="340"/>
      <c r="AM107" s="340"/>
      <c r="AN107" s="258">
        <v>1298098.980399105</v>
      </c>
      <c r="AO107" s="340"/>
      <c r="AP107" s="340"/>
      <c r="AQ107" s="340"/>
      <c r="AR107" s="340"/>
      <c r="AS107" s="340"/>
      <c r="AT107" s="340"/>
      <c r="AU107" s="340"/>
      <c r="AV107" s="340"/>
      <c r="AW107" s="340"/>
      <c r="AX107" s="340"/>
      <c r="AY107" s="377"/>
      <c r="AZ107" s="170">
        <v>-449145.85829715279</v>
      </c>
      <c r="BA107" s="296">
        <f>D107+P107+AB107+AN107+AZ107</f>
        <v>-703598.66710756312</v>
      </c>
      <c r="BB107" s="340"/>
      <c r="BC107" s="340"/>
      <c r="BD107" s="340"/>
      <c r="BE107" s="340"/>
      <c r="BF107" s="340"/>
      <c r="BG107" s="340"/>
      <c r="BH107" s="340"/>
      <c r="BI107" s="340"/>
      <c r="BJ107" s="340"/>
      <c r="BK107" s="340"/>
      <c r="BL107" s="341"/>
    </row>
    <row r="108" spans="1:64" s="209" customFormat="1" ht="15.75" thickBot="1" x14ac:dyDescent="0.3">
      <c r="A108" s="265"/>
      <c r="B108" s="559" t="s">
        <v>273</v>
      </c>
      <c r="C108" s="134" t="s">
        <v>185</v>
      </c>
      <c r="D108" s="555">
        <f>D106-D107</f>
        <v>-161791.11788522004</v>
      </c>
      <c r="E108" s="342"/>
      <c r="F108" s="342"/>
      <c r="G108" s="342"/>
      <c r="H108" s="342"/>
      <c r="I108" s="342"/>
      <c r="J108" s="342"/>
      <c r="K108" s="342"/>
      <c r="L108" s="342"/>
      <c r="M108" s="342"/>
      <c r="N108" s="342"/>
      <c r="O108" s="1120"/>
      <c r="P108" s="555">
        <f>P106-P107</f>
        <v>-957418.31650997291</v>
      </c>
      <c r="Q108" s="342"/>
      <c r="R108" s="342"/>
      <c r="S108" s="342"/>
      <c r="T108" s="342"/>
      <c r="U108" s="342"/>
      <c r="V108" s="342"/>
      <c r="W108" s="342"/>
      <c r="X108" s="342"/>
      <c r="Y108" s="342"/>
      <c r="Z108" s="342"/>
      <c r="AA108" s="1120"/>
      <c r="AB108" s="548">
        <f>AB106-AB107</f>
        <v>-3099806.7660217425</v>
      </c>
      <c r="AC108" s="342"/>
      <c r="AD108" s="342"/>
      <c r="AE108" s="342"/>
      <c r="AF108" s="342"/>
      <c r="AG108" s="342"/>
      <c r="AH108" s="342"/>
      <c r="AI108" s="342"/>
      <c r="AJ108" s="342"/>
      <c r="AK108" s="342"/>
      <c r="AL108" s="342"/>
      <c r="AM108" s="342"/>
      <c r="AN108" s="548">
        <f>AN106-AN107</f>
        <v>3527547.7868838133</v>
      </c>
      <c r="AO108" s="342"/>
      <c r="AP108" s="342"/>
      <c r="AQ108" s="342"/>
      <c r="AR108" s="342"/>
      <c r="AS108" s="342"/>
      <c r="AT108" s="342"/>
      <c r="AU108" s="342"/>
      <c r="AV108" s="342"/>
      <c r="AW108" s="342"/>
      <c r="AX108" s="342"/>
      <c r="AY108" s="1120"/>
      <c r="AZ108" s="577">
        <f>AZ106-AZ107</f>
        <v>-1220541.347268471</v>
      </c>
      <c r="BA108" s="347">
        <f>BA106-BA107</f>
        <v>-1912009.7608016622</v>
      </c>
      <c r="BB108" s="516"/>
      <c r="BC108" s="516"/>
      <c r="BD108" s="516"/>
      <c r="BE108" s="516"/>
      <c r="BF108" s="516"/>
      <c r="BG108" s="516"/>
      <c r="BH108" s="516"/>
      <c r="BI108" s="516"/>
      <c r="BJ108" s="342"/>
      <c r="BK108" s="516"/>
      <c r="BL108" s="473"/>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776955-85f6-4fec-9553-96dd3e0373c4_Enabled">
    <vt:lpwstr>true</vt:lpwstr>
  </property>
  <property fmtid="{D5CDD505-2E9C-101B-9397-08002B2CF9AE}" pid="3" name="MSIP_Label_5a776955-85f6-4fec-9553-96dd3e0373c4_SetDate">
    <vt:lpwstr>2022-04-26T19:32:09Z</vt:lpwstr>
  </property>
  <property fmtid="{D5CDD505-2E9C-101B-9397-08002B2CF9AE}" pid="4" name="MSIP_Label_5a776955-85f6-4fec-9553-96dd3e0373c4_Method">
    <vt:lpwstr>Standard</vt:lpwstr>
  </property>
  <property fmtid="{D5CDD505-2E9C-101B-9397-08002B2CF9AE}" pid="5" name="MSIP_Label_5a776955-85f6-4fec-9553-96dd3e0373c4_Name">
    <vt:lpwstr>Confidential</vt:lpwstr>
  </property>
  <property fmtid="{D5CDD505-2E9C-101B-9397-08002B2CF9AE}" pid="6" name="MSIP_Label_5a776955-85f6-4fec-9553-96dd3e0373c4_SiteId">
    <vt:lpwstr>f45ccc07-e57e-4d15-bf6f-f6cbccd2d395</vt:lpwstr>
  </property>
  <property fmtid="{D5CDD505-2E9C-101B-9397-08002B2CF9AE}" pid="7" name="MSIP_Label_5a776955-85f6-4fec-9553-96dd3e0373c4_ActionId">
    <vt:lpwstr>f40467ae-5902-420f-a04d-1d72fc73f110</vt:lpwstr>
  </property>
  <property fmtid="{D5CDD505-2E9C-101B-9397-08002B2CF9AE}" pid="8" name="MSIP_Label_5a776955-85f6-4fec-9553-96dd3e0373c4_ContentBits">
    <vt:lpwstr>0</vt:lpwstr>
  </property>
</Properties>
</file>